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F:\Documents\Biblio\Analytique\VOCs\"/>
    </mc:Choice>
  </mc:AlternateContent>
  <bookViews>
    <workbookView xWindow="0" yWindow="0" windowWidth="21570" windowHeight="9405" tabRatio="882" activeTab="6"/>
  </bookViews>
  <sheets>
    <sheet name="User's Guide" sheetId="40" r:id="rId1"/>
    <sheet name="Database" sheetId="2" r:id="rId2"/>
    <sheet name="KMStats" sheetId="19" r:id="rId3"/>
    <sheet name="EXCEL Stats" sheetId="10" r:id="rId4"/>
    <sheet name="Bldg Cnts" sheetId="39" r:id="rId5"/>
    <sheet name="Background IA" sheetId="6" r:id="rId6"/>
    <sheet name="Chem Props" sheetId="7" r:id="rId7"/>
    <sheet name="Data Dictionary" sheetId="5" r:id="rId8"/>
    <sheet name="FilterLists" sheetId="11" r:id="rId9"/>
  </sheets>
  <definedNames>
    <definedName name="_xlnm._FilterDatabase" localSheetId="6" hidden="1">'Chem Props'!#REF!</definedName>
    <definedName name="_xlnm._FilterDatabase" localSheetId="1" hidden="1">Database!$A$42:$EF$2400</definedName>
    <definedName name="BldgUse" localSheetId="0">#REF!</definedName>
    <definedName name="BldgUse">FilterLists!$G$3:$G$26</definedName>
    <definedName name="Chemical_Data" localSheetId="0">#REF!</definedName>
    <definedName name="Chemical_Data">'Chem Props'!$A$5:$P$165</definedName>
    <definedName name="ChemList" localSheetId="0">#REF!</definedName>
    <definedName name="ChemList">FilterLists!$B$3:$B$101</definedName>
    <definedName name="ChemName" localSheetId="0">#REF!</definedName>
    <definedName name="ChemName">'Background IA'!$A$3:$A$21</definedName>
    <definedName name="ChemNameChem" localSheetId="0">#REF!</definedName>
    <definedName name="ChemNameChem">'Chem Props'!$R$5:$R$165</definedName>
    <definedName name="ChemType" localSheetId="0">#REF!</definedName>
    <definedName name="ChemType">FilterLists!$C$3:$C$26</definedName>
    <definedName name="_xlnm.Criteria" localSheetId="1">Database!$A$36:$AB$37</definedName>
    <definedName name="Evap" localSheetId="0">#REF!</definedName>
    <definedName name="Evap">'Chem Props'!$O$5:$O$165</definedName>
    <definedName name="FoundType" localSheetId="0">#REF!</definedName>
    <definedName name="FoundType">FilterLists!$H$3:$H$26</definedName>
    <definedName name="H25C" localSheetId="0">#REF!</definedName>
    <definedName name="H25C">'Chem Props'!$H$5:$H$165</definedName>
    <definedName name="Hatm25C" localSheetId="0">#REF!</definedName>
    <definedName name="Hatm25C">'Chem Props'!$G$5:$G$165</definedName>
    <definedName name="HTgw" localSheetId="0">#REF!</definedName>
    <definedName name="HTgw">'Chem Props'!$I$5:$I$165</definedName>
    <definedName name="HydroSetting" localSheetId="0">#REF!</definedName>
    <definedName name="HydroSetting">FilterLists!$F$2:$F$26</definedName>
    <definedName name="_xlnm.Print_Titles" localSheetId="6">'Chem Props'!$A:$R,'Chem Props'!$2:$4</definedName>
    <definedName name="MCL" localSheetId="0">#REF!</definedName>
    <definedName name="MCL">'Chem Props'!$F$5:$F$165</definedName>
    <definedName name="MW" localSheetId="0">#REF!</definedName>
    <definedName name="MW">'Chem Props'!$C$5:$C$165</definedName>
    <definedName name="Percent90" localSheetId="5">'Background IA'!$B$3:$B$25</definedName>
    <definedName name="Percent90" localSheetId="0">#REF!</definedName>
    <definedName name="Percent90">'Background IA'!$B$3:$B$21</definedName>
    <definedName name="PlotMedia" localSheetId="0">#REF!</definedName>
    <definedName name="PlotMedia">FilterLists!$I$3:$I$6</definedName>
    <definedName name="ppbv_ug_m3" localSheetId="0">#REF!</definedName>
    <definedName name="ppbv_ug_m3">'Background IA'!$C$3:$C$21</definedName>
    <definedName name="SiteName" localSheetId="0">#REF!</definedName>
    <definedName name="SiteName">FilterLists!$A$3:$A$102</definedName>
    <definedName name="SoilTexture" localSheetId="0">#REF!</definedName>
    <definedName name="SoilTexture">FilterLists!$D$3:$D$26</definedName>
    <definedName name="SoilType" localSheetId="0">#REF!</definedName>
    <definedName name="SoilType">FilterLists!$E$3:$E$26</definedName>
    <definedName name="Sol" localSheetId="0">#REF!</definedName>
    <definedName name="Sol">'Chem Props'!$E$5:$E$165</definedName>
    <definedName name="Tboil" localSheetId="0">#REF!</definedName>
    <definedName name="Tboil">'Chem Props'!$M$5:$M$165</definedName>
    <definedName name="Tcrit" localSheetId="0">#REF!</definedName>
    <definedName name="Tcrit">'Chem Props'!$N$5:$N$165</definedName>
    <definedName name="Tgw" localSheetId="0">#REF!</definedName>
    <definedName name="Tgw">'Chem Props'!$B$2</definedName>
    <definedName name="_VP25" localSheetId="0">#REF!</definedName>
    <definedName name="_VP25">'Chem Props'!$D$5:$D$165</definedName>
    <definedName name="VPTgw" localSheetId="0">#REF!</definedName>
    <definedName name="VPTgw">'Chem Props'!$J$5:$J$165</definedName>
    <definedName name="_xlnm.Print_Area" localSheetId="6">'Chem Props'!$A$1:$P$165</definedName>
    <definedName name="_xlnm.Print_Area" localSheetId="1">Database!$A$2:$AV$41</definedName>
    <definedName name="_xlnm.Print_Area" localSheetId="0">'User''s Guide'!$A$1:$D$27</definedName>
  </definedNames>
  <calcPr calcId="152511" fullCalcOnLoad="1"/>
</workbook>
</file>

<file path=xl/calcChain.xml><?xml version="1.0" encoding="utf-8"?>
<calcChain xmlns="http://schemas.openxmlformats.org/spreadsheetml/2006/main">
  <c r="G24" i="19" l="1"/>
  <c r="CD34" i="2"/>
  <c r="AM2403" i="2"/>
  <c r="AM2404" i="2"/>
  <c r="H436" i="19"/>
  <c r="H435" i="19"/>
  <c r="H434" i="19"/>
  <c r="H433" i="19"/>
  <c r="H432" i="19"/>
  <c r="H431" i="19"/>
  <c r="H430" i="19"/>
  <c r="H429" i="19"/>
  <c r="H428" i="19"/>
  <c r="H427" i="19"/>
  <c r="H426" i="19"/>
  <c r="H425" i="19"/>
  <c r="H424" i="19"/>
  <c r="H423" i="19"/>
  <c r="H422" i="19"/>
  <c r="H421" i="19"/>
  <c r="H420" i="19"/>
  <c r="H419" i="19"/>
  <c r="H418" i="19"/>
  <c r="H417" i="19"/>
  <c r="H416" i="19"/>
  <c r="H415" i="19"/>
  <c r="H414" i="19"/>
  <c r="H413" i="19"/>
  <c r="H412" i="19"/>
  <c r="H411" i="19"/>
  <c r="H410" i="19"/>
  <c r="H409" i="19"/>
  <c r="H408" i="19"/>
  <c r="H407" i="19"/>
  <c r="H406" i="19"/>
  <c r="H405" i="19"/>
  <c r="H404" i="19"/>
  <c r="H403" i="19"/>
  <c r="H402" i="19"/>
  <c r="H401" i="19"/>
  <c r="H400" i="19"/>
  <c r="H399" i="19"/>
  <c r="H398" i="19"/>
  <c r="H397" i="19"/>
  <c r="H396" i="19"/>
  <c r="H395" i="19"/>
  <c r="H394" i="19"/>
  <c r="H393" i="19"/>
  <c r="H392" i="19"/>
  <c r="H391" i="19"/>
  <c r="H390" i="19"/>
  <c r="H389" i="19"/>
  <c r="H388" i="19"/>
  <c r="H387" i="19"/>
  <c r="H386" i="19"/>
  <c r="H385" i="19"/>
  <c r="H384" i="19"/>
  <c r="H383" i="19"/>
  <c r="H382" i="19"/>
  <c r="H381" i="19"/>
  <c r="H380" i="19"/>
  <c r="H379" i="19"/>
  <c r="H378" i="19"/>
  <c r="H377" i="19"/>
  <c r="H376" i="19"/>
  <c r="H375" i="19"/>
  <c r="H374" i="19"/>
  <c r="H373" i="19"/>
  <c r="H372" i="19"/>
  <c r="H371" i="19"/>
  <c r="H370" i="19"/>
  <c r="H369" i="19"/>
  <c r="H368" i="19"/>
  <c r="H367" i="19"/>
  <c r="H366" i="19"/>
  <c r="H365" i="19"/>
  <c r="H364" i="19"/>
  <c r="H363" i="19"/>
  <c r="H362" i="19"/>
  <c r="H361" i="19"/>
  <c r="H360" i="19"/>
  <c r="H359" i="19"/>
  <c r="H358" i="19"/>
  <c r="H357" i="19"/>
  <c r="H356" i="19"/>
  <c r="H355" i="19"/>
  <c r="H354" i="19"/>
  <c r="H353" i="19"/>
  <c r="H352" i="19"/>
  <c r="H351" i="19"/>
  <c r="H350" i="19"/>
  <c r="H349" i="19"/>
  <c r="H348" i="19"/>
  <c r="H347" i="19"/>
  <c r="H346" i="19"/>
  <c r="H345" i="19"/>
  <c r="H344" i="19"/>
  <c r="H343" i="19"/>
  <c r="H342" i="19"/>
  <c r="H341" i="19"/>
  <c r="H340" i="19"/>
  <c r="H339" i="19"/>
  <c r="H338" i="19"/>
  <c r="H337" i="19"/>
  <c r="H336" i="19"/>
  <c r="H335" i="19"/>
  <c r="H334" i="19"/>
  <c r="H333" i="19"/>
  <c r="H332" i="19"/>
  <c r="H331" i="19"/>
  <c r="H330" i="19"/>
  <c r="H329" i="19"/>
  <c r="H328" i="19"/>
  <c r="H327" i="19"/>
  <c r="H326" i="19"/>
  <c r="H325" i="19"/>
  <c r="H324" i="19"/>
  <c r="H323" i="19"/>
  <c r="H322" i="19"/>
  <c r="H321" i="19"/>
  <c r="H320" i="19"/>
  <c r="H319" i="19"/>
  <c r="H318" i="19"/>
  <c r="H317" i="19"/>
  <c r="H316" i="19"/>
  <c r="H315" i="19"/>
  <c r="H314" i="19"/>
  <c r="H313" i="19"/>
  <c r="H312" i="19"/>
  <c r="H311" i="19"/>
  <c r="H310" i="19"/>
  <c r="H309" i="19"/>
  <c r="H308" i="19"/>
  <c r="H307" i="19"/>
  <c r="H306" i="19"/>
  <c r="H305" i="19"/>
  <c r="H304" i="19"/>
  <c r="H303" i="19"/>
  <c r="H302" i="19"/>
  <c r="H301" i="19"/>
  <c r="H300" i="19"/>
  <c r="H299" i="19"/>
  <c r="H298" i="19"/>
  <c r="H297" i="19"/>
  <c r="H296" i="19"/>
  <c r="H295" i="19"/>
  <c r="H294" i="19"/>
  <c r="H293" i="19"/>
  <c r="H292" i="19"/>
  <c r="H291" i="19"/>
  <c r="H290" i="19"/>
  <c r="H289" i="19"/>
  <c r="H288" i="19"/>
  <c r="H287" i="19"/>
  <c r="H286" i="19"/>
  <c r="H285" i="19"/>
  <c r="H284" i="19"/>
  <c r="H283" i="19"/>
  <c r="H282" i="19"/>
  <c r="H281" i="19"/>
  <c r="H280" i="19"/>
  <c r="H279" i="19"/>
  <c r="H278" i="19"/>
  <c r="H277" i="19"/>
  <c r="H276" i="19"/>
  <c r="H275" i="19"/>
  <c r="H274" i="19"/>
  <c r="H273" i="19"/>
  <c r="H272" i="19"/>
  <c r="H271" i="19"/>
  <c r="H270" i="19"/>
  <c r="H269" i="19"/>
  <c r="H268" i="19"/>
  <c r="H267" i="19"/>
  <c r="H266" i="19"/>
  <c r="H265" i="19"/>
  <c r="H264" i="19"/>
  <c r="H263" i="19"/>
  <c r="H262" i="19"/>
  <c r="H261" i="19"/>
  <c r="H260" i="19"/>
  <c r="H259" i="19"/>
  <c r="H258" i="19"/>
  <c r="H257" i="19"/>
  <c r="H256" i="19"/>
  <c r="H255" i="19"/>
  <c r="H254" i="19"/>
  <c r="H253" i="19"/>
  <c r="H252" i="19"/>
  <c r="H251" i="19"/>
  <c r="H250" i="19"/>
  <c r="H249" i="19"/>
  <c r="H248" i="19"/>
  <c r="H247" i="19"/>
  <c r="H246" i="19"/>
  <c r="H245" i="19"/>
  <c r="H244" i="19"/>
  <c r="H243" i="19"/>
  <c r="H242" i="19"/>
  <c r="H241" i="19"/>
  <c r="H240" i="19"/>
  <c r="H239" i="19"/>
  <c r="H238" i="19"/>
  <c r="H237" i="19"/>
  <c r="H236" i="19"/>
  <c r="H235" i="19"/>
  <c r="H234" i="19"/>
  <c r="H233" i="19"/>
  <c r="H232" i="19"/>
  <c r="H231" i="19"/>
  <c r="H230" i="19"/>
  <c r="H229" i="19"/>
  <c r="H228" i="19"/>
  <c r="H227" i="19"/>
  <c r="H226" i="19"/>
  <c r="H225" i="19"/>
  <c r="H224" i="19"/>
  <c r="H223" i="19"/>
  <c r="H222" i="19"/>
  <c r="H221" i="19"/>
  <c r="H220" i="19"/>
  <c r="H219" i="19"/>
  <c r="H218" i="19"/>
  <c r="H217" i="19"/>
  <c r="H216" i="19"/>
  <c r="H215" i="19"/>
  <c r="H214" i="19"/>
  <c r="H213" i="19"/>
  <c r="H212" i="19"/>
  <c r="H211" i="19"/>
  <c r="H210" i="19"/>
  <c r="H209" i="19"/>
  <c r="H208" i="19"/>
  <c r="H207" i="19"/>
  <c r="H206" i="19"/>
  <c r="H205" i="19"/>
  <c r="H204" i="19"/>
  <c r="H203" i="19"/>
  <c r="H202" i="19"/>
  <c r="H201" i="19"/>
  <c r="H200" i="19"/>
  <c r="H199" i="19"/>
  <c r="H198" i="19"/>
  <c r="H197" i="19"/>
  <c r="H196" i="19"/>
  <c r="H195" i="19"/>
  <c r="H194" i="19"/>
  <c r="H193" i="19"/>
  <c r="H192" i="19"/>
  <c r="H191" i="19"/>
  <c r="H190" i="19"/>
  <c r="H189" i="19"/>
  <c r="H188" i="19"/>
  <c r="H187" i="19"/>
  <c r="H186" i="19"/>
  <c r="H185" i="19"/>
  <c r="H184" i="19"/>
  <c r="H183" i="19"/>
  <c r="H182" i="19"/>
  <c r="H181" i="19"/>
  <c r="H180" i="19"/>
  <c r="H179" i="19"/>
  <c r="H178" i="19"/>
  <c r="H177" i="19"/>
  <c r="H176" i="19"/>
  <c r="H175" i="19"/>
  <c r="H174" i="19"/>
  <c r="H173" i="19"/>
  <c r="H172" i="19"/>
  <c r="H171" i="19"/>
  <c r="H170" i="19"/>
  <c r="H169" i="19"/>
  <c r="H168" i="19"/>
  <c r="H167" i="19"/>
  <c r="H166" i="19"/>
  <c r="H165" i="19"/>
  <c r="H164" i="19"/>
  <c r="H163" i="19"/>
  <c r="H162" i="19"/>
  <c r="H161" i="19"/>
  <c r="H160" i="19"/>
  <c r="H159" i="19"/>
  <c r="H158" i="19"/>
  <c r="H157" i="19"/>
  <c r="H156" i="19"/>
  <c r="H155" i="19"/>
  <c r="H154" i="19"/>
  <c r="H153" i="19"/>
  <c r="H152" i="19"/>
  <c r="H151" i="19"/>
  <c r="H150" i="19"/>
  <c r="H149" i="19"/>
  <c r="H148" i="19"/>
  <c r="H147" i="19"/>
  <c r="H146" i="19"/>
  <c r="H145" i="19"/>
  <c r="H144" i="19"/>
  <c r="H143" i="19"/>
  <c r="H142" i="19"/>
  <c r="H141" i="19"/>
  <c r="H140" i="19"/>
  <c r="H139" i="19"/>
  <c r="H138" i="19"/>
  <c r="H137" i="19"/>
  <c r="H136" i="19"/>
  <c r="H135" i="19"/>
  <c r="H134" i="19"/>
  <c r="H133" i="19"/>
  <c r="H132" i="19"/>
  <c r="H131" i="19"/>
  <c r="H130" i="19"/>
  <c r="H129" i="19"/>
  <c r="H128" i="19"/>
  <c r="H127" i="19"/>
  <c r="H126" i="19"/>
  <c r="H125" i="19"/>
  <c r="H124" i="19"/>
  <c r="H123" i="19"/>
  <c r="H122" i="19"/>
  <c r="H121" i="19"/>
  <c r="H120" i="19"/>
  <c r="H119" i="19"/>
  <c r="H118" i="19"/>
  <c r="H117" i="19"/>
  <c r="H116" i="19"/>
  <c r="H115" i="19"/>
  <c r="H114" i="19"/>
  <c r="H113" i="19"/>
  <c r="H112" i="19"/>
  <c r="H111" i="19"/>
  <c r="H110" i="19"/>
  <c r="H109" i="19"/>
  <c r="H108" i="19"/>
  <c r="H107" i="19"/>
  <c r="H106" i="19"/>
  <c r="H105" i="19"/>
  <c r="H104" i="19"/>
  <c r="H103" i="19"/>
  <c r="H102" i="19"/>
  <c r="H101" i="19"/>
  <c r="H100" i="19"/>
  <c r="H99" i="19"/>
  <c r="H98" i="19"/>
  <c r="H97" i="19"/>
  <c r="H96" i="19"/>
  <c r="H95" i="19"/>
  <c r="H94" i="19"/>
  <c r="H93" i="19"/>
  <c r="H92" i="19"/>
  <c r="H91" i="19"/>
  <c r="H90" i="19"/>
  <c r="H89" i="19"/>
  <c r="H88" i="19"/>
  <c r="H87" i="19"/>
  <c r="H86" i="19"/>
  <c r="H85" i="19"/>
  <c r="H84" i="19"/>
  <c r="H83" i="19"/>
  <c r="H82" i="19"/>
  <c r="H81" i="19"/>
  <c r="H80" i="19"/>
  <c r="H79" i="19"/>
  <c r="H78" i="19"/>
  <c r="H77" i="19"/>
  <c r="H76" i="19"/>
  <c r="H75" i="19"/>
  <c r="H74" i="19"/>
  <c r="H73" i="19"/>
  <c r="H72" i="19"/>
  <c r="H71" i="19"/>
  <c r="H70" i="19"/>
  <c r="H69" i="19"/>
  <c r="H68" i="19"/>
  <c r="H67" i="19"/>
  <c r="H66" i="19"/>
  <c r="H65" i="19"/>
  <c r="H64" i="19"/>
  <c r="H63" i="19"/>
  <c r="H62" i="19"/>
  <c r="H61" i="19"/>
  <c r="H60" i="19"/>
  <c r="H59" i="19"/>
  <c r="H58" i="19"/>
  <c r="H57" i="19"/>
  <c r="H56" i="19"/>
  <c r="H55" i="19"/>
  <c r="H54" i="19"/>
  <c r="H53" i="19"/>
  <c r="H52" i="19"/>
  <c r="H51" i="19"/>
  <c r="H50" i="19"/>
  <c r="H49" i="19"/>
  <c r="H48" i="19"/>
  <c r="H47" i="19"/>
  <c r="H46" i="19"/>
  <c r="H45" i="19"/>
  <c r="H44" i="19"/>
  <c r="H43" i="19"/>
  <c r="H42" i="19"/>
  <c r="H41" i="19"/>
  <c r="H40" i="19"/>
  <c r="H39" i="19"/>
  <c r="H38" i="19"/>
  <c r="H37" i="19"/>
  <c r="H36" i="19"/>
  <c r="H35" i="19"/>
  <c r="H34" i="19"/>
  <c r="H33" i="19"/>
  <c r="H32" i="19"/>
  <c r="H31" i="19"/>
  <c r="H30" i="19"/>
  <c r="H29" i="19"/>
  <c r="H28" i="19"/>
  <c r="H27" i="19"/>
  <c r="H26" i="19"/>
  <c r="H25" i="19"/>
  <c r="H24" i="19"/>
  <c r="H23" i="19"/>
  <c r="H22" i="19"/>
  <c r="H21" i="19"/>
  <c r="H20" i="19"/>
  <c r="H19" i="19"/>
  <c r="H18" i="19"/>
  <c r="H17" i="19"/>
  <c r="H16" i="19"/>
  <c r="H15" i="19"/>
  <c r="H14" i="19"/>
  <c r="H13" i="19"/>
  <c r="H12" i="19"/>
  <c r="H11" i="19"/>
  <c r="H10" i="19"/>
  <c r="H9" i="19"/>
  <c r="H8" i="19"/>
  <c r="H7" i="19"/>
  <c r="H6" i="19"/>
  <c r="H5" i="19"/>
  <c r="H4" i="19"/>
  <c r="H3" i="19"/>
  <c r="H2" i="19"/>
  <c r="M10" i="10"/>
  <c r="CD2403" i="2"/>
  <c r="BZ1950" i="2"/>
  <c r="H101" i="7"/>
  <c r="J101" i="7" s="1"/>
  <c r="I101" i="7"/>
  <c r="H7" i="7"/>
  <c r="I7" i="7"/>
  <c r="J7" i="7" s="1"/>
  <c r="H13" i="7"/>
  <c r="I13" i="7"/>
  <c r="J13" i="7"/>
  <c r="H6" i="7"/>
  <c r="I6" i="7"/>
  <c r="J6" i="7" s="1"/>
  <c r="H68" i="7"/>
  <c r="J68" i="7" s="1"/>
  <c r="I68" i="7"/>
  <c r="H12" i="7"/>
  <c r="I12" i="7"/>
  <c r="J12" i="7" s="1"/>
  <c r="H10" i="7"/>
  <c r="I10" i="7"/>
  <c r="J10" i="7"/>
  <c r="H156" i="7"/>
  <c r="I156" i="7"/>
  <c r="J156" i="7" s="1"/>
  <c r="G40" i="7"/>
  <c r="G115" i="7"/>
  <c r="G132" i="7"/>
  <c r="H52" i="7"/>
  <c r="I52" i="7"/>
  <c r="J52" i="7" s="1"/>
  <c r="H25" i="7"/>
  <c r="I25" i="7"/>
  <c r="J25" i="7"/>
  <c r="G136" i="7"/>
  <c r="H137" i="7"/>
  <c r="I137" i="7"/>
  <c r="J137" i="7"/>
  <c r="G138" i="7"/>
  <c r="G74" i="7"/>
  <c r="G58" i="7"/>
  <c r="H77" i="7"/>
  <c r="J77" i="7" s="1"/>
  <c r="I77" i="7"/>
  <c r="H102" i="7"/>
  <c r="I102" i="7"/>
  <c r="J102" i="7" s="1"/>
  <c r="H95" i="7"/>
  <c r="I95" i="7"/>
  <c r="J95" i="7"/>
  <c r="G113" i="7"/>
  <c r="G161" i="7"/>
  <c r="G66" i="7"/>
  <c r="H106" i="7"/>
  <c r="J106" i="7" s="1"/>
  <c r="I106" i="7"/>
  <c r="H139" i="7"/>
  <c r="I139" i="7"/>
  <c r="J139" i="7" s="1"/>
  <c r="H11" i="7"/>
  <c r="I11" i="7"/>
  <c r="J11" i="7"/>
  <c r="G21" i="7"/>
  <c r="G151" i="7"/>
  <c r="H85" i="7"/>
  <c r="I85" i="7"/>
  <c r="J85" i="7" s="1"/>
  <c r="H86" i="7"/>
  <c r="I86" i="7"/>
  <c r="J86" i="7"/>
  <c r="H87" i="7"/>
  <c r="I87" i="7"/>
  <c r="J87" i="7" s="1"/>
  <c r="G109" i="7"/>
  <c r="H24" i="7"/>
  <c r="I24" i="7"/>
  <c r="J24" i="7" s="1"/>
  <c r="H100" i="7"/>
  <c r="J100" i="7" s="1"/>
  <c r="I100" i="7"/>
  <c r="H164" i="7"/>
  <c r="I164" i="7"/>
  <c r="J164" i="7" s="1"/>
  <c r="H35" i="7"/>
  <c r="I35" i="7"/>
  <c r="J35" i="7"/>
  <c r="G78" i="7"/>
  <c r="H63" i="7"/>
  <c r="I63" i="7"/>
  <c r="J63" i="7"/>
  <c r="H39" i="7"/>
  <c r="I39" i="7"/>
  <c r="J39" i="7" s="1"/>
  <c r="H130" i="7"/>
  <c r="J130" i="7" s="1"/>
  <c r="I130" i="7"/>
  <c r="H32" i="7"/>
  <c r="I32" i="7"/>
  <c r="J32" i="7" s="1"/>
  <c r="H15" i="7"/>
  <c r="I15" i="7"/>
  <c r="J15" i="7"/>
  <c r="H67" i="7"/>
  <c r="I67" i="7"/>
  <c r="J67" i="7" s="1"/>
  <c r="G104" i="7"/>
  <c r="H80" i="7"/>
  <c r="I80" i="7"/>
  <c r="J80" i="7" s="1"/>
  <c r="H26" i="7"/>
  <c r="J26" i="7" s="1"/>
  <c r="I26" i="7"/>
  <c r="H133" i="7"/>
  <c r="I133" i="7"/>
  <c r="J133" i="7" s="1"/>
  <c r="H18" i="7"/>
  <c r="I18" i="7"/>
  <c r="J18" i="7"/>
  <c r="H69" i="7"/>
  <c r="I69" i="7"/>
  <c r="J69" i="7" s="1"/>
  <c r="G153" i="7"/>
  <c r="H152" i="7"/>
  <c r="I152" i="7"/>
  <c r="J152" i="7" s="1"/>
  <c r="G155" i="7"/>
  <c r="G146" i="7"/>
  <c r="H112" i="7"/>
  <c r="I112" i="7"/>
  <c r="J112" i="7"/>
  <c r="G134" i="7"/>
  <c r="H121" i="7"/>
  <c r="I121" i="7"/>
  <c r="J121" i="7"/>
  <c r="H96" i="7"/>
  <c r="I96" i="7"/>
  <c r="J96" i="7" s="1"/>
  <c r="H97" i="7"/>
  <c r="I97" i="7"/>
  <c r="J97" i="7" s="1"/>
  <c r="H98" i="7"/>
  <c r="I98" i="7"/>
  <c r="J98" i="7" s="1"/>
  <c r="G140" i="7"/>
  <c r="H73" i="7"/>
  <c r="I73" i="7"/>
  <c r="J73" i="7" s="1"/>
  <c r="H47" i="7"/>
  <c r="I47" i="7"/>
  <c r="J47" i="7"/>
  <c r="H48" i="7"/>
  <c r="I48" i="7"/>
  <c r="J48" i="7" s="1"/>
  <c r="H43" i="7"/>
  <c r="I43" i="7"/>
  <c r="J43" i="7" s="1"/>
  <c r="H44" i="7"/>
  <c r="I44" i="7"/>
  <c r="J44" i="7" s="1"/>
  <c r="H45" i="7"/>
  <c r="I45" i="7"/>
  <c r="J45" i="7"/>
  <c r="G105" i="7"/>
  <c r="H64" i="7"/>
  <c r="I64" i="7"/>
  <c r="J64" i="7"/>
  <c r="H62" i="7"/>
  <c r="I62" i="7"/>
  <c r="J62" i="7" s="1"/>
  <c r="H158" i="7"/>
  <c r="I158" i="7"/>
  <c r="J158" i="7" s="1"/>
  <c r="G131" i="7"/>
  <c r="G75" i="7"/>
  <c r="G122" i="7"/>
  <c r="G145" i="7"/>
  <c r="G125" i="7"/>
  <c r="G119" i="7"/>
  <c r="G117" i="7"/>
  <c r="G118" i="7"/>
  <c r="G162" i="7"/>
  <c r="H163" i="7"/>
  <c r="J163" i="7" s="1"/>
  <c r="I163" i="7"/>
  <c r="G159" i="7"/>
  <c r="G38" i="7"/>
  <c r="H22" i="7"/>
  <c r="I22" i="7"/>
  <c r="J22" i="7" s="1"/>
  <c r="H33" i="7"/>
  <c r="J33" i="7" s="1"/>
  <c r="I33" i="7"/>
  <c r="H53" i="7"/>
  <c r="I53" i="7"/>
  <c r="J53" i="7" s="1"/>
  <c r="H8" i="7"/>
  <c r="I8" i="7"/>
  <c r="J8" i="7"/>
  <c r="H65" i="7"/>
  <c r="I65" i="7"/>
  <c r="J65" i="7" s="1"/>
  <c r="G128" i="7"/>
  <c r="H108" i="7"/>
  <c r="I108" i="7"/>
  <c r="J108" i="7" s="1"/>
  <c r="H17" i="7"/>
  <c r="J17" i="7" s="1"/>
  <c r="I17" i="7"/>
  <c r="H148" i="7"/>
  <c r="I148" i="7"/>
  <c r="J148" i="7" s="1"/>
  <c r="G149" i="7"/>
  <c r="H150" i="7"/>
  <c r="I150" i="7"/>
  <c r="J150" i="7" s="1"/>
  <c r="H157" i="7"/>
  <c r="I157" i="7"/>
  <c r="J157" i="7"/>
  <c r="G160" i="7"/>
  <c r="H141" i="7"/>
  <c r="I141" i="7"/>
  <c r="J141" i="7"/>
  <c r="H147" i="7"/>
  <c r="I147" i="7"/>
  <c r="J147" i="7" s="1"/>
  <c r="H143" i="7"/>
  <c r="I143" i="7"/>
  <c r="J143" i="7" s="1"/>
  <c r="H135" i="7"/>
  <c r="I135" i="7"/>
  <c r="J135" i="7" s="1"/>
  <c r="H31" i="7"/>
  <c r="I31" i="7"/>
  <c r="J31" i="7"/>
  <c r="H5" i="7"/>
  <c r="I5" i="7"/>
  <c r="J5" i="7" s="1"/>
  <c r="G144" i="7"/>
  <c r="H23" i="7"/>
  <c r="I23" i="7"/>
  <c r="J23" i="7" s="1"/>
  <c r="G92" i="7"/>
  <c r="H127" i="7"/>
  <c r="I127" i="7"/>
  <c r="J127" i="7" s="1"/>
  <c r="H16" i="7"/>
  <c r="J16" i="7" s="1"/>
  <c r="I16" i="7"/>
  <c r="H154" i="7"/>
  <c r="I154" i="7"/>
  <c r="J154" i="7" s="1"/>
  <c r="H20" i="7"/>
  <c r="I20" i="7"/>
  <c r="J20" i="7"/>
  <c r="H30" i="7"/>
  <c r="I30" i="7"/>
  <c r="J30" i="7" s="1"/>
  <c r="H42" i="7"/>
  <c r="I42" i="7"/>
  <c r="J42" i="7" s="1"/>
  <c r="H9" i="7"/>
  <c r="I9" i="7"/>
  <c r="J9" i="7" s="1"/>
  <c r="H46" i="7"/>
  <c r="I46" i="7"/>
  <c r="J46" i="7"/>
  <c r="H114" i="7"/>
  <c r="I114" i="7"/>
  <c r="J114" i="7" s="1"/>
  <c r="H28" i="7"/>
  <c r="J28" i="7" s="1"/>
  <c r="I28" i="7"/>
  <c r="H19" i="7"/>
  <c r="I19" i="7"/>
  <c r="J19" i="7" s="1"/>
  <c r="H50" i="7"/>
  <c r="I50" i="7"/>
  <c r="J50" i="7"/>
  <c r="H49" i="7"/>
  <c r="I49" i="7"/>
  <c r="J49" i="7" s="1"/>
  <c r="H94" i="7"/>
  <c r="I94" i="7"/>
  <c r="J94" i="7" s="1"/>
  <c r="G59" i="7"/>
  <c r="G60" i="7"/>
  <c r="G61" i="7"/>
  <c r="H34" i="7"/>
  <c r="I34" i="7"/>
  <c r="J34" i="7"/>
  <c r="H79" i="7"/>
  <c r="I79" i="7"/>
  <c r="J79" i="7" s="1"/>
  <c r="H76" i="7"/>
  <c r="J76" i="7" s="1"/>
  <c r="I76" i="7"/>
  <c r="G93" i="7"/>
  <c r="H36" i="7"/>
  <c r="I36" i="7"/>
  <c r="J36" i="7" s="1"/>
  <c r="G88" i="7"/>
  <c r="H89" i="7"/>
  <c r="J89" i="7" s="1"/>
  <c r="I89" i="7"/>
  <c r="G90" i="7"/>
  <c r="G103" i="7"/>
  <c r="G81" i="7"/>
  <c r="G126" i="7"/>
  <c r="G142" i="7"/>
  <c r="G41" i="7"/>
  <c r="H70" i="7"/>
  <c r="I70" i="7"/>
  <c r="J70" i="7" s="1"/>
  <c r="H129" i="7"/>
  <c r="I129" i="7"/>
  <c r="J129" i="7" s="1"/>
  <c r="G27" i="7"/>
  <c r="H51" i="7"/>
  <c r="J51" i="7" s="1"/>
  <c r="I51" i="7"/>
  <c r="H110" i="7"/>
  <c r="I110" i="7"/>
  <c r="J110" i="7" s="1"/>
  <c r="H111" i="7"/>
  <c r="I111" i="7"/>
  <c r="J111" i="7"/>
  <c r="H107" i="7"/>
  <c r="I107" i="7"/>
  <c r="J107" i="7" s="1"/>
  <c r="H37" i="7"/>
  <c r="I37" i="7"/>
  <c r="J37" i="7" s="1"/>
  <c r="G165" i="7"/>
  <c r="H120" i="7"/>
  <c r="J120" i="7" s="1"/>
  <c r="I120" i="7"/>
  <c r="H116" i="7"/>
  <c r="I116" i="7"/>
  <c r="J116" i="7" s="1"/>
  <c r="H83" i="7"/>
  <c r="I83" i="7"/>
  <c r="J83" i="7"/>
  <c r="H84" i="7"/>
  <c r="I84" i="7"/>
  <c r="J84" i="7" s="1"/>
  <c r="H82" i="7"/>
  <c r="I82" i="7"/>
  <c r="J82" i="7" s="1"/>
  <c r="H91" i="7"/>
  <c r="I91" i="7"/>
  <c r="J91" i="7" s="1"/>
  <c r="G123" i="7"/>
  <c r="G124" i="7"/>
  <c r="H99" i="7"/>
  <c r="I99" i="7"/>
  <c r="J99" i="7" s="1"/>
  <c r="H71" i="7"/>
  <c r="I71" i="7"/>
  <c r="J71" i="7" s="1"/>
  <c r="H72" i="7"/>
  <c r="I72" i="7"/>
  <c r="J72" i="7"/>
  <c r="H29" i="7"/>
  <c r="I29" i="7"/>
  <c r="J29" i="7" s="1"/>
  <c r="H14" i="7"/>
  <c r="J14" i="7" s="1"/>
  <c r="I14" i="7"/>
  <c r="H54" i="7"/>
  <c r="I54" i="7"/>
  <c r="H55" i="7"/>
  <c r="I55" i="7"/>
  <c r="J55" i="7" s="1"/>
  <c r="H56" i="7"/>
  <c r="H57" i="7" s="1"/>
  <c r="I56" i="7"/>
  <c r="J56" i="7" s="1"/>
  <c r="D57" i="7"/>
  <c r="E57" i="7"/>
  <c r="F57" i="7"/>
  <c r="G57" i="7"/>
  <c r="K57" i="7"/>
  <c r="L57" i="7"/>
  <c r="M57" i="7"/>
  <c r="N57" i="7"/>
  <c r="O57" i="7"/>
  <c r="P57" i="7"/>
  <c r="C3" i="6"/>
  <c r="C4" i="6"/>
  <c r="C5" i="6"/>
  <c r="C6" i="6"/>
  <c r="C7" i="6"/>
  <c r="C8" i="6"/>
  <c r="C9" i="6"/>
  <c r="C10" i="6"/>
  <c r="C11" i="6"/>
  <c r="C12" i="6"/>
  <c r="C13" i="6"/>
  <c r="C14" i="6"/>
  <c r="C15" i="6"/>
  <c r="C16" i="6"/>
  <c r="C17" i="6"/>
  <c r="C18" i="6"/>
  <c r="C20" i="6"/>
  <c r="C19" i="6" s="1"/>
  <c r="C21" i="6"/>
  <c r="C4" i="39"/>
  <c r="C5" i="39"/>
  <c r="C6" i="39"/>
  <c r="C7" i="39"/>
  <c r="C8" i="39"/>
  <c r="D4" i="39"/>
  <c r="E4" i="39"/>
  <c r="I4" i="39"/>
  <c r="J4" i="39"/>
  <c r="J5" i="39"/>
  <c r="J6" i="39"/>
  <c r="J7" i="39"/>
  <c r="J8" i="39"/>
  <c r="J9" i="39"/>
  <c r="J10" i="39"/>
  <c r="J11" i="39"/>
  <c r="J12" i="39"/>
  <c r="J13" i="39"/>
  <c r="J14" i="39"/>
  <c r="J15" i="39"/>
  <c r="K4" i="39"/>
  <c r="O4" i="39"/>
  <c r="O5" i="39"/>
  <c r="O6" i="39"/>
  <c r="O7" i="39"/>
  <c r="O8" i="39"/>
  <c r="O9" i="39"/>
  <c r="O10" i="39"/>
  <c r="P4" i="39"/>
  <c r="Q4" i="39"/>
  <c r="U4" i="39"/>
  <c r="V4" i="39"/>
  <c r="W4" i="39"/>
  <c r="AA4" i="39"/>
  <c r="AA5" i="39"/>
  <c r="AA6" i="39"/>
  <c r="AA7" i="39"/>
  <c r="AA8" i="39"/>
  <c r="AB4" i="39"/>
  <c r="AB5" i="39"/>
  <c r="AB6" i="39"/>
  <c r="AB7" i="39"/>
  <c r="AB8" i="39"/>
  <c r="AB9" i="39"/>
  <c r="AB10" i="39"/>
  <c r="AB11" i="39"/>
  <c r="AB12" i="39"/>
  <c r="AC4" i="39"/>
  <c r="D5" i="39"/>
  <c r="D6" i="39"/>
  <c r="E5" i="39"/>
  <c r="E6" i="39"/>
  <c r="I5" i="39"/>
  <c r="K5" i="39"/>
  <c r="P5" i="39"/>
  <c r="Q5" i="39"/>
  <c r="U5" i="39"/>
  <c r="V5" i="39"/>
  <c r="V6" i="39"/>
  <c r="V7" i="39"/>
  <c r="V8" i="39"/>
  <c r="V9" i="39"/>
  <c r="V10" i="39"/>
  <c r="V11" i="39"/>
  <c r="V12" i="39"/>
  <c r="W5" i="39"/>
  <c r="AC5" i="39"/>
  <c r="AC6" i="39"/>
  <c r="AC7" i="39"/>
  <c r="AC8" i="39"/>
  <c r="AC9" i="39"/>
  <c r="AC10" i="39"/>
  <c r="I6" i="39"/>
  <c r="K6" i="39"/>
  <c r="P6" i="39"/>
  <c r="P7" i="39"/>
  <c r="P8" i="39"/>
  <c r="P9" i="39"/>
  <c r="Q6" i="39"/>
  <c r="Q7" i="39"/>
  <c r="Q8" i="39"/>
  <c r="U6" i="39"/>
  <c r="W6" i="39"/>
  <c r="D7" i="39"/>
  <c r="E7" i="39"/>
  <c r="E8" i="39"/>
  <c r="E9" i="39"/>
  <c r="I7" i="39"/>
  <c r="I8" i="39"/>
  <c r="I9" i="39"/>
  <c r="I10" i="39"/>
  <c r="I11" i="39"/>
  <c r="I12" i="39"/>
  <c r="I13" i="39"/>
  <c r="I14" i="39"/>
  <c r="I15" i="39"/>
  <c r="I16" i="39"/>
  <c r="I17" i="39"/>
  <c r="I18" i="39"/>
  <c r="I19" i="39"/>
  <c r="I20" i="39"/>
  <c r="I21" i="39"/>
  <c r="I22" i="39"/>
  <c r="I23" i="39"/>
  <c r="I24" i="39"/>
  <c r="I25" i="39"/>
  <c r="I26" i="39"/>
  <c r="I27" i="39"/>
  <c r="I28" i="39"/>
  <c r="I29" i="39"/>
  <c r="I30" i="39"/>
  <c r="I31" i="39"/>
  <c r="I32" i="39"/>
  <c r="I33" i="39"/>
  <c r="I34" i="39"/>
  <c r="I35" i="39"/>
  <c r="I36" i="39"/>
  <c r="I37" i="39"/>
  <c r="I38" i="39"/>
  <c r="I39" i="39"/>
  <c r="I40" i="39"/>
  <c r="I41" i="39"/>
  <c r="I42" i="39"/>
  <c r="I43" i="39"/>
  <c r="I44" i="39"/>
  <c r="I45" i="39"/>
  <c r="I46" i="39"/>
  <c r="I47" i="39"/>
  <c r="I48" i="39"/>
  <c r="I49" i="39"/>
  <c r="I50" i="39"/>
  <c r="I51" i="39"/>
  <c r="I52" i="39"/>
  <c r="I53" i="39"/>
  <c r="I54" i="39"/>
  <c r="I55" i="39"/>
  <c r="I56" i="39"/>
  <c r="I57" i="39"/>
  <c r="I58" i="39"/>
  <c r="I59" i="39"/>
  <c r="I60" i="39"/>
  <c r="I61" i="39"/>
  <c r="I62" i="39"/>
  <c r="I63" i="39"/>
  <c r="I64" i="39"/>
  <c r="I65" i="39"/>
  <c r="I66" i="39"/>
  <c r="I67" i="39"/>
  <c r="I68" i="39"/>
  <c r="I69" i="39"/>
  <c r="I70" i="39"/>
  <c r="I71" i="39"/>
  <c r="I72" i="39"/>
  <c r="I73" i="39"/>
  <c r="I74" i="39"/>
  <c r="I75" i="39"/>
  <c r="I76" i="39"/>
  <c r="I77" i="39"/>
  <c r="I78" i="39"/>
  <c r="I79" i="39"/>
  <c r="I80" i="39"/>
  <c r="I81" i="39"/>
  <c r="I82" i="39"/>
  <c r="I83" i="39"/>
  <c r="I84" i="39"/>
  <c r="I85" i="39"/>
  <c r="I86" i="39"/>
  <c r="I87" i="39"/>
  <c r="I88" i="39"/>
  <c r="I89" i="39"/>
  <c r="I90" i="39"/>
  <c r="I91" i="39"/>
  <c r="I92" i="39"/>
  <c r="I93" i="39"/>
  <c r="I94" i="39"/>
  <c r="I95" i="39"/>
  <c r="I96" i="39"/>
  <c r="I97" i="39"/>
  <c r="I98" i="39"/>
  <c r="I99" i="39"/>
  <c r="I100" i="39"/>
  <c r="I101" i="39"/>
  <c r="I102" i="39"/>
  <c r="I103" i="39"/>
  <c r="I104" i="39"/>
  <c r="I105" i="39"/>
  <c r="I106" i="39"/>
  <c r="I107" i="39"/>
  <c r="I108" i="39"/>
  <c r="I109" i="39"/>
  <c r="I110" i="39"/>
  <c r="I111" i="39"/>
  <c r="I112" i="39"/>
  <c r="I113" i="39"/>
  <c r="I114" i="39"/>
  <c r="I115" i="39"/>
  <c r="I116" i="39"/>
  <c r="I117" i="39"/>
  <c r="I118" i="39"/>
  <c r="I119" i="39"/>
  <c r="I120" i="39"/>
  <c r="I121" i="39"/>
  <c r="I122" i="39"/>
  <c r="I123" i="39"/>
  <c r="I124" i="39"/>
  <c r="I125" i="39"/>
  <c r="I126" i="39"/>
  <c r="I127" i="39"/>
  <c r="I128" i="39"/>
  <c r="I129" i="39"/>
  <c r="I130" i="39"/>
  <c r="I131" i="39"/>
  <c r="I132" i="39"/>
  <c r="I133" i="39"/>
  <c r="I134" i="39"/>
  <c r="I135" i="39"/>
  <c r="I136" i="39"/>
  <c r="I137" i="39"/>
  <c r="I138" i="39"/>
  <c r="I139" i="39"/>
  <c r="I140" i="39"/>
  <c r="I141" i="39"/>
  <c r="I142" i="39"/>
  <c r="I143" i="39"/>
  <c r="I144" i="39"/>
  <c r="I145" i="39"/>
  <c r="I146" i="39"/>
  <c r="I147" i="39"/>
  <c r="I148" i="39"/>
  <c r="I149" i="39"/>
  <c r="I150" i="39"/>
  <c r="I151" i="39"/>
  <c r="I152" i="39"/>
  <c r="I153" i="39"/>
  <c r="I154" i="39"/>
  <c r="I155" i="39"/>
  <c r="I156" i="39"/>
  <c r="I157" i="39"/>
  <c r="I158" i="39"/>
  <c r="I159" i="39"/>
  <c r="I160" i="39"/>
  <c r="I161" i="39"/>
  <c r="I162" i="39"/>
  <c r="I163" i="39"/>
  <c r="I164" i="39"/>
  <c r="I165" i="39"/>
  <c r="I166" i="39"/>
  <c r="I167" i="39"/>
  <c r="I168" i="39"/>
  <c r="I169" i="39"/>
  <c r="I170" i="39"/>
  <c r="I171" i="39"/>
  <c r="I172" i="39"/>
  <c r="I173" i="39"/>
  <c r="I174" i="39"/>
  <c r="I175" i="39"/>
  <c r="I176" i="39"/>
  <c r="I177" i="39"/>
  <c r="I178" i="39"/>
  <c r="I179" i="39"/>
  <c r="I180" i="39"/>
  <c r="I181" i="39"/>
  <c r="I182" i="39"/>
  <c r="I183" i="39"/>
  <c r="I184" i="39"/>
  <c r="I185" i="39"/>
  <c r="I186" i="39"/>
  <c r="I187" i="39"/>
  <c r="I188" i="39"/>
  <c r="I189" i="39"/>
  <c r="I190" i="39"/>
  <c r="I191" i="39"/>
  <c r="I192" i="39"/>
  <c r="I193" i="39"/>
  <c r="I194" i="39"/>
  <c r="I195" i="39"/>
  <c r="I196" i="39"/>
  <c r="I197" i="39"/>
  <c r="I198" i="39"/>
  <c r="I199" i="39"/>
  <c r="I200" i="39"/>
  <c r="I201" i="39"/>
  <c r="I202" i="39"/>
  <c r="I203" i="39"/>
  <c r="I204" i="39"/>
  <c r="I205" i="39"/>
  <c r="I206" i="39"/>
  <c r="I207" i="39"/>
  <c r="I208" i="39"/>
  <c r="I209" i="39"/>
  <c r="I210" i="39"/>
  <c r="I211" i="39"/>
  <c r="I212" i="39"/>
  <c r="I213" i="39"/>
  <c r="I214" i="39"/>
  <c r="I215" i="39"/>
  <c r="I216" i="39"/>
  <c r="I217" i="39"/>
  <c r="I218" i="39"/>
  <c r="I219" i="39"/>
  <c r="I220" i="39"/>
  <c r="I221" i="39"/>
  <c r="I222" i="39"/>
  <c r="I223" i="39"/>
  <c r="I224" i="39"/>
  <c r="I225" i="39"/>
  <c r="I226" i="39"/>
  <c r="I227" i="39"/>
  <c r="I228" i="39"/>
  <c r="I229" i="39"/>
  <c r="I230" i="39"/>
  <c r="I231" i="39"/>
  <c r="I232" i="39"/>
  <c r="I233" i="39"/>
  <c r="I234" i="39"/>
  <c r="I235" i="39"/>
  <c r="I236" i="39"/>
  <c r="I237" i="39"/>
  <c r="I238" i="39"/>
  <c r="I239" i="39"/>
  <c r="I240" i="39"/>
  <c r="I241" i="39"/>
  <c r="I242" i="39"/>
  <c r="I243" i="39"/>
  <c r="I244" i="39"/>
  <c r="I245" i="39"/>
  <c r="I246" i="39"/>
  <c r="I247" i="39"/>
  <c r="I248" i="39"/>
  <c r="I249" i="39"/>
  <c r="I250" i="39"/>
  <c r="I251" i="39"/>
  <c r="I252" i="39"/>
  <c r="I253" i="39"/>
  <c r="I254" i="39"/>
  <c r="I255" i="39"/>
  <c r="I256" i="39"/>
  <c r="I257" i="39"/>
  <c r="I258" i="39"/>
  <c r="I259" i="39"/>
  <c r="I260" i="39"/>
  <c r="I261" i="39"/>
  <c r="I262" i="39"/>
  <c r="I263" i="39"/>
  <c r="I264" i="39"/>
  <c r="I265" i="39"/>
  <c r="I266" i="39"/>
  <c r="I267" i="39"/>
  <c r="I268" i="39"/>
  <c r="I269" i="39"/>
  <c r="I270" i="39"/>
  <c r="I271" i="39"/>
  <c r="I272" i="39"/>
  <c r="I273" i="39"/>
  <c r="I274" i="39"/>
  <c r="I275" i="39"/>
  <c r="I276" i="39"/>
  <c r="I277" i="39"/>
  <c r="I278" i="39"/>
  <c r="I279" i="39"/>
  <c r="I280" i="39"/>
  <c r="I281" i="39"/>
  <c r="I282" i="39"/>
  <c r="I283" i="39"/>
  <c r="I284" i="39"/>
  <c r="I285" i="39"/>
  <c r="I286" i="39"/>
  <c r="I287" i="39"/>
  <c r="I288" i="39"/>
  <c r="I289" i="39"/>
  <c r="I290" i="39"/>
  <c r="I291" i="39"/>
  <c r="I292" i="39"/>
  <c r="I293" i="39"/>
  <c r="I294" i="39"/>
  <c r="I295" i="39"/>
  <c r="I296" i="39"/>
  <c r="I297" i="39"/>
  <c r="I298" i="39"/>
  <c r="I299" i="39"/>
  <c r="I300" i="39"/>
  <c r="I301" i="39"/>
  <c r="I302" i="39"/>
  <c r="I303" i="39"/>
  <c r="I304" i="39"/>
  <c r="I305" i="39"/>
  <c r="I306" i="39"/>
  <c r="I307" i="39"/>
  <c r="I308" i="39"/>
  <c r="I309" i="39"/>
  <c r="I310" i="39"/>
  <c r="I311" i="39"/>
  <c r="I312" i="39"/>
  <c r="I313" i="39"/>
  <c r="I314" i="39"/>
  <c r="I315" i="39"/>
  <c r="I316" i="39"/>
  <c r="I317" i="39"/>
  <c r="I318" i="39"/>
  <c r="I319" i="39"/>
  <c r="I320" i="39"/>
  <c r="I321" i="39"/>
  <c r="I322" i="39"/>
  <c r="I323" i="39"/>
  <c r="I324" i="39"/>
  <c r="I325" i="39"/>
  <c r="I326" i="39"/>
  <c r="I327" i="39"/>
  <c r="I328" i="39"/>
  <c r="I329" i="39"/>
  <c r="I330" i="39"/>
  <c r="I331" i="39"/>
  <c r="I332" i="39"/>
  <c r="I333" i="39"/>
  <c r="I334" i="39"/>
  <c r="I335" i="39"/>
  <c r="I336" i="39"/>
  <c r="I337" i="39"/>
  <c r="I338" i="39"/>
  <c r="I339" i="39"/>
  <c r="I340" i="39"/>
  <c r="I341" i="39"/>
  <c r="I342" i="39"/>
  <c r="I343" i="39"/>
  <c r="I344" i="39"/>
  <c r="I345" i="39"/>
  <c r="I346" i="39"/>
  <c r="I347" i="39"/>
  <c r="I348" i="39"/>
  <c r="I349" i="39"/>
  <c r="I350" i="39"/>
  <c r="I351" i="39"/>
  <c r="I352" i="39"/>
  <c r="I353" i="39"/>
  <c r="I354" i="39"/>
  <c r="I355" i="39"/>
  <c r="I356" i="39"/>
  <c r="I357" i="39"/>
  <c r="I358" i="39"/>
  <c r="I359" i="39"/>
  <c r="I360" i="39"/>
  <c r="I361" i="39"/>
  <c r="I362" i="39"/>
  <c r="I363" i="39"/>
  <c r="I364" i="39"/>
  <c r="I365" i="39"/>
  <c r="I366" i="39"/>
  <c r="I367" i="39"/>
  <c r="I368" i="39"/>
  <c r="I369" i="39"/>
  <c r="I370" i="39"/>
  <c r="I371" i="39"/>
  <c r="I372" i="39"/>
  <c r="I373" i="39"/>
  <c r="I374" i="39"/>
  <c r="I375" i="39"/>
  <c r="I376" i="39"/>
  <c r="I377" i="39"/>
  <c r="I378" i="39"/>
  <c r="I379" i="39"/>
  <c r="I380" i="39"/>
  <c r="I381" i="39"/>
  <c r="I382" i="39"/>
  <c r="I383" i="39"/>
  <c r="I384" i="39"/>
  <c r="I385" i="39"/>
  <c r="I386" i="39"/>
  <c r="I387" i="39"/>
  <c r="I388" i="39"/>
  <c r="I389" i="39"/>
  <c r="I390" i="39"/>
  <c r="I391" i="39"/>
  <c r="I392" i="39"/>
  <c r="I393" i="39"/>
  <c r="I394" i="39"/>
  <c r="I395" i="39"/>
  <c r="I396" i="39"/>
  <c r="I397" i="39"/>
  <c r="I398" i="39"/>
  <c r="I399" i="39"/>
  <c r="I400" i="39"/>
  <c r="I401" i="39"/>
  <c r="I402" i="39"/>
  <c r="I403" i="39"/>
  <c r="I404" i="39"/>
  <c r="I405" i="39"/>
  <c r="I406" i="39"/>
  <c r="I407" i="39"/>
  <c r="I408" i="39"/>
  <c r="I409" i="39"/>
  <c r="I410" i="39"/>
  <c r="I411" i="39"/>
  <c r="I412" i="39"/>
  <c r="I413" i="39"/>
  <c r="I414" i="39"/>
  <c r="I415" i="39"/>
  <c r="I416" i="39"/>
  <c r="I417" i="39"/>
  <c r="I418" i="39"/>
  <c r="I419" i="39"/>
  <c r="I420" i="39"/>
  <c r="I421" i="39"/>
  <c r="I422" i="39"/>
  <c r="I423" i="39"/>
  <c r="I424" i="39"/>
  <c r="I425" i="39"/>
  <c r="I426" i="39"/>
  <c r="I427" i="39"/>
  <c r="I428" i="39"/>
  <c r="I429" i="39"/>
  <c r="I430" i="39"/>
  <c r="I431" i="39"/>
  <c r="I432" i="39"/>
  <c r="I433" i="39"/>
  <c r="I434" i="39"/>
  <c r="I435" i="39"/>
  <c r="I436" i="39"/>
  <c r="I437" i="39"/>
  <c r="I438" i="39"/>
  <c r="I439" i="39"/>
  <c r="I440" i="39"/>
  <c r="I441" i="39"/>
  <c r="I442" i="39"/>
  <c r="I443" i="39"/>
  <c r="I444" i="39"/>
  <c r="I445" i="39"/>
  <c r="I446" i="39"/>
  <c r="I447" i="39"/>
  <c r="I448" i="39"/>
  <c r="I449" i="39"/>
  <c r="I450" i="39"/>
  <c r="I451" i="39"/>
  <c r="I452" i="39"/>
  <c r="I453" i="39"/>
  <c r="I454" i="39"/>
  <c r="I455" i="39"/>
  <c r="I456" i="39"/>
  <c r="I457" i="39"/>
  <c r="I458" i="39"/>
  <c r="I459" i="39"/>
  <c r="I460" i="39"/>
  <c r="I461" i="39"/>
  <c r="I462" i="39"/>
  <c r="I463" i="39"/>
  <c r="I464" i="39"/>
  <c r="I465" i="39"/>
  <c r="I466" i="39"/>
  <c r="I467" i="39"/>
  <c r="I468" i="39"/>
  <c r="I469" i="39"/>
  <c r="I470" i="39"/>
  <c r="I471" i="39"/>
  <c r="I472" i="39"/>
  <c r="I473" i="39"/>
  <c r="I474" i="39"/>
  <c r="I475" i="39"/>
  <c r="I476" i="39"/>
  <c r="I477" i="39"/>
  <c r="I478" i="39"/>
  <c r="I479" i="39"/>
  <c r="I480" i="39"/>
  <c r="I481" i="39"/>
  <c r="I482" i="39"/>
  <c r="I483" i="39"/>
  <c r="I484" i="39"/>
  <c r="I485" i="39"/>
  <c r="I486" i="39"/>
  <c r="I487" i="39"/>
  <c r="I488" i="39"/>
  <c r="I489" i="39"/>
  <c r="I490" i="39"/>
  <c r="I491" i="39"/>
  <c r="I492" i="39"/>
  <c r="I493" i="39"/>
  <c r="I494" i="39"/>
  <c r="I495" i="39"/>
  <c r="I496" i="39"/>
  <c r="I497" i="39"/>
  <c r="I498" i="39"/>
  <c r="I499" i="39"/>
  <c r="I500" i="39"/>
  <c r="I501" i="39"/>
  <c r="I502" i="39"/>
  <c r="I503" i="39"/>
  <c r="I504" i="39"/>
  <c r="I505" i="39"/>
  <c r="I506" i="39"/>
  <c r="I507" i="39"/>
  <c r="I508" i="39"/>
  <c r="I509" i="39"/>
  <c r="I510" i="39"/>
  <c r="I511" i="39"/>
  <c r="I512" i="39"/>
  <c r="I513" i="39"/>
  <c r="I514" i="39"/>
  <c r="I515" i="39"/>
  <c r="I516" i="39"/>
  <c r="I517" i="39"/>
  <c r="I518" i="39"/>
  <c r="I519" i="39"/>
  <c r="I520" i="39"/>
  <c r="I521" i="39"/>
  <c r="I522" i="39"/>
  <c r="I523" i="39"/>
  <c r="I524" i="39"/>
  <c r="I525" i="39"/>
  <c r="I526" i="39"/>
  <c r="I527" i="39"/>
  <c r="I528" i="39"/>
  <c r="I529" i="39"/>
  <c r="I530" i="39"/>
  <c r="I531" i="39"/>
  <c r="I532" i="39"/>
  <c r="I533" i="39"/>
  <c r="I534" i="39"/>
  <c r="I535" i="39"/>
  <c r="I536" i="39"/>
  <c r="I537" i="39"/>
  <c r="I538" i="39"/>
  <c r="I539" i="39"/>
  <c r="I540" i="39"/>
  <c r="I541" i="39"/>
  <c r="I542" i="39"/>
  <c r="I543" i="39"/>
  <c r="I544" i="39"/>
  <c r="I545" i="39"/>
  <c r="I546" i="39"/>
  <c r="I547" i="39"/>
  <c r="I548" i="39"/>
  <c r="I549" i="39"/>
  <c r="I550" i="39"/>
  <c r="I551" i="39"/>
  <c r="I552" i="39"/>
  <c r="I553" i="39"/>
  <c r="I554" i="39"/>
  <c r="I555" i="39"/>
  <c r="I556" i="39"/>
  <c r="I557" i="39"/>
  <c r="I558" i="39"/>
  <c r="I559" i="39"/>
  <c r="I560" i="39"/>
  <c r="I561" i="39"/>
  <c r="I562" i="39"/>
  <c r="I563" i="39"/>
  <c r="I564" i="39"/>
  <c r="I565" i="39"/>
  <c r="I566" i="39"/>
  <c r="I567" i="39"/>
  <c r="I568" i="39"/>
  <c r="I569" i="39"/>
  <c r="I570" i="39"/>
  <c r="I571" i="39"/>
  <c r="I572" i="39"/>
  <c r="I573" i="39"/>
  <c r="I574" i="39"/>
  <c r="I575" i="39"/>
  <c r="I576" i="39"/>
  <c r="I577" i="39"/>
  <c r="I578" i="39"/>
  <c r="I579" i="39"/>
  <c r="I580" i="39"/>
  <c r="I581" i="39"/>
  <c r="I582" i="39"/>
  <c r="I583" i="39"/>
  <c r="I584" i="39"/>
  <c r="I585" i="39"/>
  <c r="I586" i="39"/>
  <c r="I587" i="39"/>
  <c r="I588" i="39"/>
  <c r="I589" i="39"/>
  <c r="I590" i="39"/>
  <c r="I591" i="39"/>
  <c r="I592" i="39"/>
  <c r="I593" i="39"/>
  <c r="I594" i="39"/>
  <c r="I595" i="39"/>
  <c r="I596" i="39"/>
  <c r="I597" i="39"/>
  <c r="I598" i="39"/>
  <c r="I599" i="39"/>
  <c r="I600" i="39"/>
  <c r="I601" i="39"/>
  <c r="I602" i="39"/>
  <c r="I603" i="39"/>
  <c r="I604" i="39"/>
  <c r="I605" i="39"/>
  <c r="I606" i="39"/>
  <c r="I607" i="39"/>
  <c r="I608" i="39"/>
  <c r="I609" i="39"/>
  <c r="I610" i="39"/>
  <c r="I611" i="39"/>
  <c r="I612" i="39"/>
  <c r="I613" i="39"/>
  <c r="I614" i="39"/>
  <c r="I615" i="39"/>
  <c r="I616" i="39"/>
  <c r="I617" i="39"/>
  <c r="I618" i="39"/>
  <c r="I619" i="39"/>
  <c r="I620" i="39"/>
  <c r="I621" i="39"/>
  <c r="I622" i="39"/>
  <c r="I623" i="39"/>
  <c r="I624" i="39"/>
  <c r="I625" i="39"/>
  <c r="I626" i="39"/>
  <c r="I627" i="39"/>
  <c r="I628" i="39"/>
  <c r="I629" i="39"/>
  <c r="I630" i="39"/>
  <c r="I631" i="39"/>
  <c r="I632" i="39"/>
  <c r="I633" i="39"/>
  <c r="I634" i="39"/>
  <c r="I635" i="39"/>
  <c r="I636" i="39"/>
  <c r="I637" i="39"/>
  <c r="I638" i="39"/>
  <c r="I639" i="39"/>
  <c r="I640" i="39"/>
  <c r="I641" i="39"/>
  <c r="I642" i="39"/>
  <c r="I643" i="39"/>
  <c r="I644" i="39"/>
  <c r="I645" i="39"/>
  <c r="I646" i="39"/>
  <c r="I647" i="39"/>
  <c r="I648" i="39"/>
  <c r="I649" i="39"/>
  <c r="I650" i="39"/>
  <c r="I651" i="39"/>
  <c r="I652" i="39"/>
  <c r="I653" i="39"/>
  <c r="I654" i="39"/>
  <c r="I655" i="39"/>
  <c r="I656" i="39"/>
  <c r="I657" i="39"/>
  <c r="I658" i="39"/>
  <c r="I659" i="39"/>
  <c r="I660" i="39"/>
  <c r="I661" i="39"/>
  <c r="I662" i="39"/>
  <c r="I663" i="39"/>
  <c r="I664" i="39"/>
  <c r="I665" i="39"/>
  <c r="I666" i="39"/>
  <c r="I667" i="39"/>
  <c r="I668" i="39"/>
  <c r="I669" i="39"/>
  <c r="I670" i="39"/>
  <c r="I671" i="39"/>
  <c r="I672" i="39"/>
  <c r="I673" i="39"/>
  <c r="I674" i="39"/>
  <c r="I675" i="39"/>
  <c r="I676" i="39"/>
  <c r="I677" i="39"/>
  <c r="I678" i="39"/>
  <c r="I679" i="39"/>
  <c r="I680" i="39"/>
  <c r="I681" i="39"/>
  <c r="I682" i="39"/>
  <c r="I683" i="39"/>
  <c r="I684" i="39"/>
  <c r="I685" i="39"/>
  <c r="I686" i="39"/>
  <c r="I687" i="39"/>
  <c r="I688" i="39"/>
  <c r="I689" i="39"/>
  <c r="I690" i="39"/>
  <c r="I691" i="39"/>
  <c r="I692" i="39"/>
  <c r="I693" i="39"/>
  <c r="I694" i="39"/>
  <c r="I695" i="39"/>
  <c r="I696" i="39"/>
  <c r="I697" i="39"/>
  <c r="I698" i="39"/>
  <c r="I699" i="39"/>
  <c r="I700" i="39"/>
  <c r="I701" i="39"/>
  <c r="I702" i="39"/>
  <c r="I703" i="39"/>
  <c r="I704" i="39"/>
  <c r="I705" i="39"/>
  <c r="I706" i="39"/>
  <c r="I707" i="39"/>
  <c r="I708" i="39"/>
  <c r="I709" i="39"/>
  <c r="I710" i="39"/>
  <c r="I711" i="39"/>
  <c r="I712" i="39"/>
  <c r="I713" i="39"/>
  <c r="I714" i="39"/>
  <c r="I715" i="39"/>
  <c r="I716" i="39"/>
  <c r="I717" i="39"/>
  <c r="I718" i="39"/>
  <c r="I719" i="39"/>
  <c r="I720" i="39"/>
  <c r="I721" i="39"/>
  <c r="I722" i="39"/>
  <c r="I723" i="39"/>
  <c r="I724" i="39"/>
  <c r="I725" i="39"/>
  <c r="I726" i="39"/>
  <c r="I727" i="39"/>
  <c r="I728" i="39"/>
  <c r="I729" i="39"/>
  <c r="I730" i="39"/>
  <c r="I731" i="39"/>
  <c r="I732" i="39"/>
  <c r="I733" i="39"/>
  <c r="I734" i="39"/>
  <c r="I735" i="39"/>
  <c r="I736" i="39"/>
  <c r="I737" i="39"/>
  <c r="I738" i="39"/>
  <c r="I739" i="39"/>
  <c r="I740" i="39"/>
  <c r="I741" i="39"/>
  <c r="I742" i="39"/>
  <c r="I743" i="39"/>
  <c r="I744" i="39"/>
  <c r="I745" i="39"/>
  <c r="I746" i="39"/>
  <c r="I747" i="39"/>
  <c r="I748" i="39"/>
  <c r="I749" i="39"/>
  <c r="I750" i="39"/>
  <c r="I751" i="39"/>
  <c r="I752" i="39"/>
  <c r="I753" i="39"/>
  <c r="I754" i="39"/>
  <c r="I755" i="39"/>
  <c r="I756" i="39"/>
  <c r="I757" i="39"/>
  <c r="I758" i="39"/>
  <c r="I759" i="39"/>
  <c r="I760" i="39"/>
  <c r="I761" i="39"/>
  <c r="I762" i="39"/>
  <c r="I763" i="39"/>
  <c r="I764" i="39"/>
  <c r="I765" i="39"/>
  <c r="I766" i="39"/>
  <c r="I767" i="39"/>
  <c r="I768" i="39"/>
  <c r="I769" i="39"/>
  <c r="I770" i="39"/>
  <c r="I771" i="39"/>
  <c r="I772" i="39"/>
  <c r="I773" i="39"/>
  <c r="I774" i="39"/>
  <c r="I775" i="39"/>
  <c r="I776" i="39"/>
  <c r="I777" i="39"/>
  <c r="I778" i="39"/>
  <c r="I779" i="39"/>
  <c r="I780" i="39"/>
  <c r="I781" i="39"/>
  <c r="I782" i="39"/>
  <c r="I783" i="39"/>
  <c r="I784" i="39"/>
  <c r="I785" i="39"/>
  <c r="I786" i="39"/>
  <c r="I787" i="39"/>
  <c r="I788" i="39"/>
  <c r="I789" i="39"/>
  <c r="I790" i="39"/>
  <c r="I791" i="39"/>
  <c r="I792" i="39"/>
  <c r="I793" i="39"/>
  <c r="I794" i="39"/>
  <c r="I795" i="39"/>
  <c r="I796" i="39"/>
  <c r="I797" i="39"/>
  <c r="I798" i="39"/>
  <c r="I799" i="39"/>
  <c r="I800" i="39"/>
  <c r="I801" i="39"/>
  <c r="I802" i="39"/>
  <c r="I803" i="39"/>
  <c r="I804" i="39"/>
  <c r="I805" i="39"/>
  <c r="I806" i="39"/>
  <c r="I807" i="39"/>
  <c r="I808" i="39"/>
  <c r="I809" i="39"/>
  <c r="I810" i="39"/>
  <c r="I811" i="39"/>
  <c r="I812" i="39"/>
  <c r="I813" i="39"/>
  <c r="I814" i="39"/>
  <c r="I815" i="39"/>
  <c r="I816" i="39"/>
  <c r="I817" i="39"/>
  <c r="I818" i="39"/>
  <c r="I819" i="39"/>
  <c r="I820" i="39"/>
  <c r="I821" i="39"/>
  <c r="I822" i="39"/>
  <c r="I823" i="39"/>
  <c r="I824" i="39"/>
  <c r="I825" i="39"/>
  <c r="I826" i="39"/>
  <c r="I827" i="39"/>
  <c r="I828" i="39"/>
  <c r="I829" i="39"/>
  <c r="I830" i="39"/>
  <c r="I831" i="39"/>
  <c r="I832" i="39"/>
  <c r="I833" i="39"/>
  <c r="I834" i="39"/>
  <c r="I835" i="39"/>
  <c r="I836" i="39"/>
  <c r="I837" i="39"/>
  <c r="I838" i="39"/>
  <c r="I839" i="39"/>
  <c r="I840" i="39"/>
  <c r="I841" i="39"/>
  <c r="I842" i="39"/>
  <c r="I843" i="39"/>
  <c r="I844" i="39"/>
  <c r="I845" i="39"/>
  <c r="I846" i="39"/>
  <c r="I847" i="39"/>
  <c r="I848" i="39"/>
  <c r="I849" i="39"/>
  <c r="I850" i="39"/>
  <c r="I851" i="39"/>
  <c r="I852" i="39"/>
  <c r="I853" i="39"/>
  <c r="I854" i="39"/>
  <c r="I855" i="39"/>
  <c r="I856" i="39"/>
  <c r="I857" i="39"/>
  <c r="I858" i="39"/>
  <c r="I859" i="39"/>
  <c r="I860" i="39"/>
  <c r="I861" i="39"/>
  <c r="I862" i="39"/>
  <c r="I863" i="39"/>
  <c r="I864" i="39"/>
  <c r="I865" i="39"/>
  <c r="I866" i="39"/>
  <c r="I867" i="39"/>
  <c r="I868" i="39"/>
  <c r="I869" i="39"/>
  <c r="I870" i="39"/>
  <c r="I871" i="39"/>
  <c r="I872" i="39"/>
  <c r="I873" i="39"/>
  <c r="I874" i="39"/>
  <c r="I875" i="39"/>
  <c r="I876" i="39"/>
  <c r="I877" i="39"/>
  <c r="I878" i="39"/>
  <c r="I879" i="39"/>
  <c r="I880" i="39"/>
  <c r="I881" i="39"/>
  <c r="I882" i="39"/>
  <c r="I883" i="39"/>
  <c r="I884" i="39"/>
  <c r="I885" i="39"/>
  <c r="I886" i="39"/>
  <c r="I887" i="39"/>
  <c r="I888" i="39"/>
  <c r="I889" i="39"/>
  <c r="I890" i="39"/>
  <c r="I891" i="39"/>
  <c r="I892" i="39"/>
  <c r="I893" i="39"/>
  <c r="I894" i="39"/>
  <c r="I895" i="39"/>
  <c r="I896" i="39"/>
  <c r="I897" i="39"/>
  <c r="I898" i="39"/>
  <c r="I899" i="39"/>
  <c r="I900" i="39"/>
  <c r="I901" i="39"/>
  <c r="I902" i="39"/>
  <c r="I903" i="39"/>
  <c r="I904" i="39"/>
  <c r="I905" i="39"/>
  <c r="I906" i="39"/>
  <c r="I907" i="39"/>
  <c r="I908" i="39"/>
  <c r="I909" i="39"/>
  <c r="I910" i="39"/>
  <c r="I911" i="39"/>
  <c r="I912" i="39"/>
  <c r="I913" i="39"/>
  <c r="I914" i="39"/>
  <c r="I915" i="39"/>
  <c r="I916" i="39"/>
  <c r="I917" i="39"/>
  <c r="I918" i="39"/>
  <c r="I919" i="39"/>
  <c r="I920" i="39"/>
  <c r="I921" i="39"/>
  <c r="I922" i="39"/>
  <c r="I923" i="39"/>
  <c r="I924" i="39"/>
  <c r="I925" i="39"/>
  <c r="I926" i="39"/>
  <c r="I927" i="39"/>
  <c r="I928" i="39"/>
  <c r="I929" i="39"/>
  <c r="I930" i="39"/>
  <c r="I931" i="39"/>
  <c r="I932" i="39"/>
  <c r="I933" i="39"/>
  <c r="I934" i="39"/>
  <c r="I935" i="39"/>
  <c r="I936" i="39"/>
  <c r="I937" i="39"/>
  <c r="I938" i="39"/>
  <c r="I939" i="39"/>
  <c r="I940" i="39"/>
  <c r="I941" i="39"/>
  <c r="I942" i="39"/>
  <c r="I943" i="39"/>
  <c r="I944" i="39"/>
  <c r="I945" i="39"/>
  <c r="I946" i="39"/>
  <c r="I947" i="39"/>
  <c r="I948" i="39"/>
  <c r="I949" i="39"/>
  <c r="I950" i="39"/>
  <c r="I951" i="39"/>
  <c r="I952" i="39"/>
  <c r="I953" i="39"/>
  <c r="I954" i="39"/>
  <c r="I955" i="39"/>
  <c r="I956" i="39"/>
  <c r="I957" i="39"/>
  <c r="I958" i="39"/>
  <c r="I959" i="39"/>
  <c r="I960" i="39"/>
  <c r="I961" i="39"/>
  <c r="I962" i="39"/>
  <c r="I963" i="39"/>
  <c r="I964" i="39"/>
  <c r="I965" i="39"/>
  <c r="I966" i="39"/>
  <c r="I967" i="39"/>
  <c r="I968" i="39"/>
  <c r="I969" i="39"/>
  <c r="I970" i="39"/>
  <c r="I971" i="39"/>
  <c r="I972" i="39"/>
  <c r="I973" i="39"/>
  <c r="I974" i="39"/>
  <c r="I975" i="39"/>
  <c r="I976" i="39"/>
  <c r="I977" i="39"/>
  <c r="I978" i="39"/>
  <c r="I979" i="39"/>
  <c r="I980" i="39"/>
  <c r="I981" i="39"/>
  <c r="I982" i="39"/>
  <c r="I983" i="39"/>
  <c r="I984" i="39"/>
  <c r="I985" i="39"/>
  <c r="I986" i="39"/>
  <c r="I987" i="39"/>
  <c r="I988" i="39"/>
  <c r="I989" i="39"/>
  <c r="I990" i="39"/>
  <c r="I991" i="39"/>
  <c r="I992" i="39"/>
  <c r="I993" i="39"/>
  <c r="I994" i="39"/>
  <c r="I995" i="39"/>
  <c r="I996" i="39"/>
  <c r="I997" i="39"/>
  <c r="I998" i="39"/>
  <c r="I999" i="39"/>
  <c r="I1000" i="39"/>
  <c r="I1001" i="39"/>
  <c r="I1002" i="39"/>
  <c r="I1003" i="39"/>
  <c r="I1004" i="39"/>
  <c r="I1005" i="39"/>
  <c r="I1006" i="39"/>
  <c r="I1007" i="39"/>
  <c r="I1008" i="39"/>
  <c r="I1009" i="39"/>
  <c r="I1010" i="39"/>
  <c r="I1011" i="39"/>
  <c r="I1012" i="39"/>
  <c r="I1013" i="39"/>
  <c r="I1014" i="39"/>
  <c r="I1015" i="39"/>
  <c r="I1016" i="39"/>
  <c r="I1017" i="39"/>
  <c r="I1018" i="39"/>
  <c r="I1019" i="39"/>
  <c r="I1020" i="39"/>
  <c r="I1021" i="39"/>
  <c r="I1022" i="39"/>
  <c r="I1023" i="39"/>
  <c r="I1024" i="39"/>
  <c r="I1025" i="39"/>
  <c r="I1026" i="39"/>
  <c r="I1027" i="39"/>
  <c r="I1028" i="39"/>
  <c r="I1029" i="39"/>
  <c r="I1030" i="39"/>
  <c r="I1031" i="39"/>
  <c r="I1032" i="39"/>
  <c r="I1033" i="39"/>
  <c r="I1034" i="39"/>
  <c r="I1035" i="39"/>
  <c r="I1036" i="39"/>
  <c r="I1037" i="39"/>
  <c r="I1038" i="39"/>
  <c r="I1039" i="39"/>
  <c r="I1040" i="39"/>
  <c r="I1041" i="39"/>
  <c r="I1042" i="39"/>
  <c r="I1043" i="39"/>
  <c r="I1044" i="39"/>
  <c r="I1045" i="39"/>
  <c r="I1046" i="39"/>
  <c r="I1047" i="39"/>
  <c r="I1048" i="39"/>
  <c r="I1049" i="39"/>
  <c r="I1050" i="39"/>
  <c r="I1051" i="39"/>
  <c r="I1052" i="39"/>
  <c r="I1053" i="39"/>
  <c r="I1054" i="39"/>
  <c r="I1055" i="39"/>
  <c r="I1056" i="39"/>
  <c r="I1057" i="39"/>
  <c r="I1058" i="39"/>
  <c r="I1059" i="39"/>
  <c r="I1060" i="39"/>
  <c r="K7" i="39"/>
  <c r="U7" i="39"/>
  <c r="W7" i="39"/>
  <c r="W8" i="39"/>
  <c r="W9" i="39"/>
  <c r="D8" i="39"/>
  <c r="D9" i="39"/>
  <c r="K8" i="39"/>
  <c r="K9" i="39"/>
  <c r="K10" i="39"/>
  <c r="U8" i="39"/>
  <c r="U9" i="39"/>
  <c r="U10" i="39"/>
  <c r="U11" i="39"/>
  <c r="C9" i="39"/>
  <c r="C10" i="39"/>
  <c r="C11" i="39"/>
  <c r="C12" i="39"/>
  <c r="C13" i="39"/>
  <c r="C14" i="39"/>
  <c r="C15" i="39"/>
  <c r="C16" i="39"/>
  <c r="C17" i="39"/>
  <c r="C18" i="39"/>
  <c r="C19" i="39"/>
  <c r="C20" i="39"/>
  <c r="C21" i="39"/>
  <c r="C22" i="39"/>
  <c r="C23" i="39"/>
  <c r="C24" i="39"/>
  <c r="C25" i="39"/>
  <c r="C26" i="39"/>
  <c r="C27" i="39"/>
  <c r="C28" i="39"/>
  <c r="C29" i="39"/>
  <c r="C30" i="39"/>
  <c r="C31" i="39"/>
  <c r="C32" i="39"/>
  <c r="C33" i="39"/>
  <c r="C34" i="39"/>
  <c r="C35" i="39"/>
  <c r="C36" i="39"/>
  <c r="C37" i="39"/>
  <c r="C38" i="39"/>
  <c r="C39" i="39"/>
  <c r="C40" i="39"/>
  <c r="C41" i="39"/>
  <c r="C42" i="39"/>
  <c r="C43" i="39"/>
  <c r="C44" i="39"/>
  <c r="C45" i="39"/>
  <c r="C46" i="39"/>
  <c r="C47" i="39"/>
  <c r="Q9" i="39"/>
  <c r="Q10" i="39"/>
  <c r="Q11" i="39"/>
  <c r="Q12" i="39"/>
  <c r="Q13" i="39"/>
  <c r="Q14" i="39"/>
  <c r="AA9" i="39"/>
  <c r="AA10" i="39"/>
  <c r="AA11" i="39"/>
  <c r="AA12" i="39"/>
  <c r="D10" i="39"/>
  <c r="D11" i="39"/>
  <c r="D12" i="39"/>
  <c r="D13" i="39"/>
  <c r="D14" i="39"/>
  <c r="D15" i="39"/>
  <c r="D16" i="39"/>
  <c r="D17" i="39"/>
  <c r="D18" i="39"/>
  <c r="D19" i="39"/>
  <c r="D20" i="39"/>
  <c r="D21" i="39"/>
  <c r="D22" i="39"/>
  <c r="D23" i="39"/>
  <c r="D24" i="39"/>
  <c r="D25" i="39"/>
  <c r="D26" i="39"/>
  <c r="D27" i="39"/>
  <c r="D28" i="39"/>
  <c r="D29" i="39"/>
  <c r="D30" i="39"/>
  <c r="D31" i="39"/>
  <c r="D32" i="39"/>
  <c r="D33" i="39"/>
  <c r="D34" i="39"/>
  <c r="D35" i="39"/>
  <c r="D36" i="39"/>
  <c r="D37" i="39"/>
  <c r="D38" i="39"/>
  <c r="D39" i="39"/>
  <c r="D40" i="39"/>
  <c r="D41" i="39"/>
  <c r="D42" i="39"/>
  <c r="D43" i="39"/>
  <c r="D44" i="39"/>
  <c r="D45" i="39"/>
  <c r="D46" i="39"/>
  <c r="D47" i="39"/>
  <c r="D48" i="39"/>
  <c r="D49" i="39"/>
  <c r="D50" i="39"/>
  <c r="D51" i="39"/>
  <c r="D52" i="39"/>
  <c r="D53" i="39"/>
  <c r="D54" i="39"/>
  <c r="D55" i="39"/>
  <c r="D56" i="39"/>
  <c r="D57" i="39"/>
  <c r="D58" i="39"/>
  <c r="D59" i="39"/>
  <c r="D60" i="39"/>
  <c r="D61" i="39"/>
  <c r="D62" i="39"/>
  <c r="D63" i="39"/>
  <c r="D64" i="39"/>
  <c r="D65" i="39"/>
  <c r="D66" i="39"/>
  <c r="D67" i="39"/>
  <c r="D68" i="39"/>
  <c r="D69" i="39"/>
  <c r="D70" i="39"/>
  <c r="D71" i="39"/>
  <c r="D72" i="39"/>
  <c r="D73" i="39"/>
  <c r="D74" i="39"/>
  <c r="D75" i="39"/>
  <c r="D76" i="39"/>
  <c r="D77" i="39"/>
  <c r="D78" i="39"/>
  <c r="D79" i="39"/>
  <c r="D80" i="39"/>
  <c r="D81" i="39"/>
  <c r="D82" i="39"/>
  <c r="D83" i="39"/>
  <c r="D84" i="39"/>
  <c r="D85" i="39"/>
  <c r="D86" i="39"/>
  <c r="D87" i="39"/>
  <c r="D88" i="39"/>
  <c r="D89" i="39"/>
  <c r="D90" i="39"/>
  <c r="D91" i="39"/>
  <c r="D92" i="39"/>
  <c r="D93" i="39"/>
  <c r="D94" i="39"/>
  <c r="D95" i="39"/>
  <c r="D96" i="39"/>
  <c r="D97" i="39"/>
  <c r="D98" i="39"/>
  <c r="D99" i="39"/>
  <c r="D100" i="39"/>
  <c r="D101" i="39"/>
  <c r="D102" i="39"/>
  <c r="D103" i="39"/>
  <c r="D104" i="39"/>
  <c r="D105" i="39"/>
  <c r="D106" i="39"/>
  <c r="D107" i="39"/>
  <c r="D108" i="39"/>
  <c r="D109" i="39"/>
  <c r="D110" i="39"/>
  <c r="D111" i="39"/>
  <c r="D112" i="39"/>
  <c r="D113" i="39"/>
  <c r="D114" i="39"/>
  <c r="D115" i="39"/>
  <c r="D116" i="39"/>
  <c r="D117" i="39"/>
  <c r="D118" i="39"/>
  <c r="D119" i="39"/>
  <c r="D120" i="39"/>
  <c r="D121" i="39"/>
  <c r="D122" i="39"/>
  <c r="D123" i="39"/>
  <c r="D124" i="39"/>
  <c r="D125" i="39"/>
  <c r="D126" i="39"/>
  <c r="D127" i="39"/>
  <c r="D128" i="39"/>
  <c r="D129" i="39"/>
  <c r="D130" i="39"/>
  <c r="D131" i="39"/>
  <c r="D132" i="39"/>
  <c r="D133" i="39"/>
  <c r="D134" i="39"/>
  <c r="D135" i="39"/>
  <c r="D136" i="39"/>
  <c r="D137" i="39"/>
  <c r="D138" i="39"/>
  <c r="D139" i="39"/>
  <c r="D140" i="39"/>
  <c r="D141" i="39"/>
  <c r="D142" i="39"/>
  <c r="D143" i="39"/>
  <c r="D144" i="39"/>
  <c r="D145" i="39"/>
  <c r="D146" i="39"/>
  <c r="D147" i="39"/>
  <c r="D148" i="39"/>
  <c r="D149" i="39"/>
  <c r="D150" i="39"/>
  <c r="D151" i="39"/>
  <c r="D152" i="39"/>
  <c r="D153" i="39"/>
  <c r="D154" i="39"/>
  <c r="D155" i="39"/>
  <c r="D156" i="39"/>
  <c r="D157" i="39"/>
  <c r="D158" i="39"/>
  <c r="D159" i="39"/>
  <c r="D160" i="39"/>
  <c r="D161" i="39"/>
  <c r="D162" i="39"/>
  <c r="D163" i="39"/>
  <c r="D164" i="39"/>
  <c r="D165" i="39"/>
  <c r="D166" i="39"/>
  <c r="D167" i="39"/>
  <c r="D168" i="39"/>
  <c r="D169" i="39"/>
  <c r="D170" i="39"/>
  <c r="D171" i="39"/>
  <c r="D172" i="39"/>
  <c r="D173" i="39"/>
  <c r="D174" i="39"/>
  <c r="D175" i="39"/>
  <c r="D176" i="39"/>
  <c r="D177" i="39"/>
  <c r="D178" i="39"/>
  <c r="D179" i="39"/>
  <c r="D180" i="39"/>
  <c r="D181" i="39"/>
  <c r="D182" i="39"/>
  <c r="D183" i="39"/>
  <c r="D184" i="39"/>
  <c r="D185" i="39"/>
  <c r="D186" i="39"/>
  <c r="D187" i="39"/>
  <c r="D188" i="39"/>
  <c r="D189" i="39"/>
  <c r="D190" i="39"/>
  <c r="D191" i="39"/>
  <c r="D192" i="39"/>
  <c r="D193" i="39"/>
  <c r="D194" i="39"/>
  <c r="D195" i="39"/>
  <c r="D196" i="39"/>
  <c r="D197" i="39"/>
  <c r="D198" i="39"/>
  <c r="D199" i="39"/>
  <c r="D200" i="39"/>
  <c r="D201" i="39"/>
  <c r="D202" i="39"/>
  <c r="D203" i="39"/>
  <c r="D204" i="39"/>
  <c r="D205" i="39"/>
  <c r="D206" i="39"/>
  <c r="D207" i="39"/>
  <c r="D208" i="39"/>
  <c r="D209" i="39"/>
  <c r="D210" i="39"/>
  <c r="D211" i="39"/>
  <c r="D212" i="39"/>
  <c r="D213" i="39"/>
  <c r="D214" i="39"/>
  <c r="D215" i="39"/>
  <c r="D216" i="39"/>
  <c r="D217" i="39"/>
  <c r="D218" i="39"/>
  <c r="D219" i="39"/>
  <c r="D220" i="39"/>
  <c r="D221" i="39"/>
  <c r="D222" i="39"/>
  <c r="D223" i="39"/>
  <c r="D224" i="39"/>
  <c r="D225" i="39"/>
  <c r="D226" i="39"/>
  <c r="D227" i="39"/>
  <c r="D228" i="39"/>
  <c r="D229" i="39"/>
  <c r="D230" i="39"/>
  <c r="D231" i="39"/>
  <c r="D232" i="39"/>
  <c r="D233" i="39"/>
  <c r="D234" i="39"/>
  <c r="D235" i="39"/>
  <c r="D236" i="39"/>
  <c r="D237" i="39"/>
  <c r="D238" i="39"/>
  <c r="D239" i="39"/>
  <c r="D240" i="39"/>
  <c r="D241" i="39"/>
  <c r="D242" i="39"/>
  <c r="D243" i="39"/>
  <c r="D244" i="39"/>
  <c r="D245" i="39"/>
  <c r="D246" i="39"/>
  <c r="D247" i="39"/>
  <c r="D248" i="39"/>
  <c r="D249" i="39"/>
  <c r="D250" i="39"/>
  <c r="D251" i="39"/>
  <c r="D252" i="39"/>
  <c r="D253" i="39"/>
  <c r="D254" i="39"/>
  <c r="D255" i="39"/>
  <c r="D256" i="39"/>
  <c r="D257" i="39"/>
  <c r="D258" i="39"/>
  <c r="D259" i="39"/>
  <c r="D260" i="39"/>
  <c r="D261" i="39"/>
  <c r="D262" i="39"/>
  <c r="D263" i="39"/>
  <c r="D264" i="39"/>
  <c r="D265" i="39"/>
  <c r="D266" i="39"/>
  <c r="D267" i="39"/>
  <c r="D268" i="39"/>
  <c r="D269" i="39"/>
  <c r="D270" i="39"/>
  <c r="D271" i="39"/>
  <c r="D272" i="39"/>
  <c r="D273" i="39"/>
  <c r="D274" i="39"/>
  <c r="D275" i="39"/>
  <c r="D276" i="39"/>
  <c r="D277" i="39"/>
  <c r="D278" i="39"/>
  <c r="D279" i="39"/>
  <c r="D280" i="39"/>
  <c r="D281" i="39"/>
  <c r="D282" i="39"/>
  <c r="D283" i="39"/>
  <c r="D284" i="39"/>
  <c r="D285" i="39"/>
  <c r="D286" i="39"/>
  <c r="D287" i="39"/>
  <c r="D288" i="39"/>
  <c r="D289" i="39"/>
  <c r="D290" i="39"/>
  <c r="D291" i="39"/>
  <c r="D292" i="39"/>
  <c r="D293" i="39"/>
  <c r="D294" i="39"/>
  <c r="D295" i="39"/>
  <c r="D296" i="39"/>
  <c r="D297" i="39"/>
  <c r="D298" i="39"/>
  <c r="D299" i="39"/>
  <c r="D300" i="39"/>
  <c r="D301" i="39"/>
  <c r="D302" i="39"/>
  <c r="D303" i="39"/>
  <c r="D304" i="39"/>
  <c r="D305" i="39"/>
  <c r="D306" i="39"/>
  <c r="D307" i="39"/>
  <c r="D308" i="39"/>
  <c r="D309" i="39"/>
  <c r="D310" i="39"/>
  <c r="D311" i="39"/>
  <c r="D312" i="39"/>
  <c r="D313" i="39"/>
  <c r="D314" i="39"/>
  <c r="D315" i="39"/>
  <c r="D316" i="39"/>
  <c r="D317" i="39"/>
  <c r="D318" i="39"/>
  <c r="D319" i="39"/>
  <c r="D320" i="39"/>
  <c r="D321" i="39"/>
  <c r="D322" i="39"/>
  <c r="D323" i="39"/>
  <c r="D324" i="39"/>
  <c r="D325" i="39"/>
  <c r="D326" i="39"/>
  <c r="D327" i="39"/>
  <c r="D328" i="39"/>
  <c r="D329" i="39"/>
  <c r="D330" i="39"/>
  <c r="D331" i="39"/>
  <c r="D332" i="39"/>
  <c r="D333" i="39"/>
  <c r="D334" i="39"/>
  <c r="D335" i="39"/>
  <c r="D336" i="39"/>
  <c r="D337" i="39"/>
  <c r="D338" i="39"/>
  <c r="D339" i="39"/>
  <c r="D340" i="39"/>
  <c r="D341" i="39"/>
  <c r="D342" i="39"/>
  <c r="D343" i="39"/>
  <c r="D344" i="39"/>
  <c r="D345" i="39"/>
  <c r="D346" i="39"/>
  <c r="D347" i="39"/>
  <c r="D348" i="39"/>
  <c r="D349" i="39"/>
  <c r="D350" i="39"/>
  <c r="D351" i="39"/>
  <c r="D352" i="39"/>
  <c r="D353" i="39"/>
  <c r="D354" i="39"/>
  <c r="D355" i="39"/>
  <c r="D356" i="39"/>
  <c r="D357" i="39"/>
  <c r="D358" i="39"/>
  <c r="D359" i="39"/>
  <c r="D360" i="39"/>
  <c r="D361" i="39"/>
  <c r="D362" i="39"/>
  <c r="D363" i="39"/>
  <c r="D364" i="39"/>
  <c r="D365" i="39"/>
  <c r="D366" i="39"/>
  <c r="D367" i="39"/>
  <c r="D368" i="39"/>
  <c r="D369" i="39"/>
  <c r="D370" i="39"/>
  <c r="D371" i="39"/>
  <c r="D372" i="39"/>
  <c r="D373" i="39"/>
  <c r="D374" i="39"/>
  <c r="D375" i="39"/>
  <c r="D376" i="39"/>
  <c r="D377" i="39"/>
  <c r="D378" i="39"/>
  <c r="D379" i="39"/>
  <c r="D380" i="39"/>
  <c r="D381" i="39"/>
  <c r="D382" i="39"/>
  <c r="D383" i="39"/>
  <c r="D384" i="39"/>
  <c r="D385" i="39"/>
  <c r="D386" i="39"/>
  <c r="D387" i="39"/>
  <c r="D388" i="39"/>
  <c r="D389" i="39"/>
  <c r="D390" i="39"/>
  <c r="D391" i="39"/>
  <c r="D392" i="39"/>
  <c r="D393" i="39"/>
  <c r="D394" i="39"/>
  <c r="D395" i="39"/>
  <c r="D396" i="39"/>
  <c r="D397" i="39"/>
  <c r="D398" i="39"/>
  <c r="D399" i="39"/>
  <c r="D400" i="39"/>
  <c r="D401" i="39"/>
  <c r="D402" i="39"/>
  <c r="D403" i="39"/>
  <c r="D404" i="39"/>
  <c r="D405" i="39"/>
  <c r="D406" i="39"/>
  <c r="D407" i="39"/>
  <c r="D408" i="39"/>
  <c r="D409" i="39"/>
  <c r="D410" i="39"/>
  <c r="D411" i="39"/>
  <c r="D412" i="39"/>
  <c r="D413" i="39"/>
  <c r="D414" i="39"/>
  <c r="D415" i="39"/>
  <c r="D416" i="39"/>
  <c r="D417" i="39"/>
  <c r="D418" i="39"/>
  <c r="D419" i="39"/>
  <c r="D420" i="39"/>
  <c r="D421" i="39"/>
  <c r="D422" i="39"/>
  <c r="D423" i="39"/>
  <c r="D424" i="39"/>
  <c r="D425" i="39"/>
  <c r="D426" i="39"/>
  <c r="D427" i="39"/>
  <c r="D428" i="39"/>
  <c r="D429" i="39"/>
  <c r="D430" i="39"/>
  <c r="D431" i="39"/>
  <c r="D432" i="39"/>
  <c r="D433" i="39"/>
  <c r="D434" i="39"/>
  <c r="D435" i="39"/>
  <c r="D436" i="39"/>
  <c r="D437" i="39"/>
  <c r="D438" i="39"/>
  <c r="D439" i="39"/>
  <c r="D440" i="39"/>
  <c r="D441" i="39"/>
  <c r="D442" i="39"/>
  <c r="D443" i="39"/>
  <c r="D444" i="39"/>
  <c r="D445" i="39"/>
  <c r="D446" i="39"/>
  <c r="D447" i="39"/>
  <c r="D448" i="39"/>
  <c r="D449" i="39"/>
  <c r="D450" i="39"/>
  <c r="D451" i="39"/>
  <c r="D452" i="39"/>
  <c r="D453" i="39"/>
  <c r="D454" i="39"/>
  <c r="D455" i="39"/>
  <c r="D456" i="39"/>
  <c r="D457" i="39"/>
  <c r="D458" i="39"/>
  <c r="D459" i="39"/>
  <c r="D460" i="39"/>
  <c r="D461" i="39"/>
  <c r="D462" i="39"/>
  <c r="D463" i="39"/>
  <c r="D464" i="39"/>
  <c r="D465" i="39"/>
  <c r="D466" i="39"/>
  <c r="D467" i="39"/>
  <c r="D468" i="39"/>
  <c r="D469" i="39"/>
  <c r="D470" i="39"/>
  <c r="D471" i="39"/>
  <c r="D472" i="39"/>
  <c r="D473" i="39"/>
  <c r="D474" i="39"/>
  <c r="D475" i="39"/>
  <c r="D476" i="39"/>
  <c r="D477" i="39"/>
  <c r="D478" i="39"/>
  <c r="D479" i="39"/>
  <c r="D480" i="39"/>
  <c r="D481" i="39"/>
  <c r="D482" i="39"/>
  <c r="D483" i="39"/>
  <c r="D484" i="39"/>
  <c r="D485" i="39"/>
  <c r="D486" i="39"/>
  <c r="D487" i="39"/>
  <c r="D488" i="39"/>
  <c r="D489" i="39"/>
  <c r="D490" i="39"/>
  <c r="D491" i="39"/>
  <c r="D492" i="39"/>
  <c r="D493" i="39"/>
  <c r="D494" i="39"/>
  <c r="D495" i="39"/>
  <c r="D496" i="39"/>
  <c r="D497" i="39"/>
  <c r="D498" i="39"/>
  <c r="D499" i="39"/>
  <c r="D500" i="39"/>
  <c r="D501" i="39"/>
  <c r="D502" i="39"/>
  <c r="D503" i="39"/>
  <c r="D504" i="39"/>
  <c r="D505" i="39"/>
  <c r="D506" i="39"/>
  <c r="D507" i="39"/>
  <c r="D508" i="39"/>
  <c r="D509" i="39"/>
  <c r="D510" i="39"/>
  <c r="D511" i="39"/>
  <c r="D512" i="39"/>
  <c r="D513" i="39"/>
  <c r="D514" i="39"/>
  <c r="D515" i="39"/>
  <c r="D516" i="39"/>
  <c r="D517" i="39"/>
  <c r="D518" i="39"/>
  <c r="D519" i="39"/>
  <c r="D520" i="39"/>
  <c r="D521" i="39"/>
  <c r="D522" i="39"/>
  <c r="D523" i="39"/>
  <c r="D524" i="39"/>
  <c r="D525" i="39"/>
  <c r="D526" i="39"/>
  <c r="D527" i="39"/>
  <c r="D528" i="39"/>
  <c r="D529" i="39"/>
  <c r="D530" i="39"/>
  <c r="D531" i="39"/>
  <c r="D532" i="39"/>
  <c r="D533" i="39"/>
  <c r="D534" i="39"/>
  <c r="D535" i="39"/>
  <c r="D536" i="39"/>
  <c r="D537" i="39"/>
  <c r="D538" i="39"/>
  <c r="D539" i="39"/>
  <c r="D540" i="39"/>
  <c r="D541" i="39"/>
  <c r="D542" i="39"/>
  <c r="D543" i="39"/>
  <c r="D544" i="39"/>
  <c r="D545" i="39"/>
  <c r="D546" i="39"/>
  <c r="D547" i="39"/>
  <c r="D548" i="39"/>
  <c r="D549" i="39"/>
  <c r="D550" i="39"/>
  <c r="D551" i="39"/>
  <c r="D552" i="39"/>
  <c r="D553" i="39"/>
  <c r="D554" i="39"/>
  <c r="D555" i="39"/>
  <c r="D556" i="39"/>
  <c r="D557" i="39"/>
  <c r="D558" i="39"/>
  <c r="D559" i="39"/>
  <c r="D560" i="39"/>
  <c r="D561" i="39"/>
  <c r="D562" i="39"/>
  <c r="D563" i="39"/>
  <c r="D564" i="39"/>
  <c r="D565" i="39"/>
  <c r="D566" i="39"/>
  <c r="D567" i="39"/>
  <c r="D568" i="39"/>
  <c r="D569" i="39"/>
  <c r="D570" i="39"/>
  <c r="D571" i="39"/>
  <c r="D572" i="39"/>
  <c r="D573" i="39"/>
  <c r="D574" i="39"/>
  <c r="D575" i="39"/>
  <c r="D576" i="39"/>
  <c r="D577" i="39"/>
  <c r="D578" i="39"/>
  <c r="D579" i="39"/>
  <c r="D580" i="39"/>
  <c r="D581" i="39"/>
  <c r="D582" i="39"/>
  <c r="D583" i="39"/>
  <c r="D584" i="39"/>
  <c r="D585" i="39"/>
  <c r="D586" i="39"/>
  <c r="D587" i="39"/>
  <c r="D588" i="39"/>
  <c r="D589" i="39"/>
  <c r="D590" i="39"/>
  <c r="D591" i="39"/>
  <c r="D592" i="39"/>
  <c r="D593" i="39"/>
  <c r="D594" i="39"/>
  <c r="D595" i="39"/>
  <c r="D596" i="39"/>
  <c r="D597" i="39"/>
  <c r="D598" i="39"/>
  <c r="D599" i="39"/>
  <c r="D600" i="39"/>
  <c r="D601" i="39"/>
  <c r="D602" i="39"/>
  <c r="D603" i="39"/>
  <c r="D604" i="39"/>
  <c r="D605" i="39"/>
  <c r="D606" i="39"/>
  <c r="D607" i="39"/>
  <c r="D608" i="39"/>
  <c r="D609" i="39"/>
  <c r="D610" i="39"/>
  <c r="D611" i="39"/>
  <c r="D612" i="39"/>
  <c r="D613" i="39"/>
  <c r="D614" i="39"/>
  <c r="D615" i="39"/>
  <c r="D616" i="39"/>
  <c r="D617" i="39"/>
  <c r="D618" i="39"/>
  <c r="D619" i="39"/>
  <c r="D620" i="39"/>
  <c r="D621" i="39"/>
  <c r="D622" i="39"/>
  <c r="D623" i="39"/>
  <c r="D624" i="39"/>
  <c r="D625" i="39"/>
  <c r="D626" i="39"/>
  <c r="D627" i="39"/>
  <c r="D628" i="39"/>
  <c r="D629" i="39"/>
  <c r="D630" i="39"/>
  <c r="D631" i="39"/>
  <c r="D632" i="39"/>
  <c r="D633" i="39"/>
  <c r="D634" i="39"/>
  <c r="D635" i="39"/>
  <c r="D636" i="39"/>
  <c r="D637" i="39"/>
  <c r="D638" i="39"/>
  <c r="D639" i="39"/>
  <c r="D640" i="39"/>
  <c r="D641" i="39"/>
  <c r="D642" i="39"/>
  <c r="D643" i="39"/>
  <c r="D644" i="39"/>
  <c r="D645" i="39"/>
  <c r="D646" i="39"/>
  <c r="D647" i="39"/>
  <c r="D648" i="39"/>
  <c r="D649" i="39"/>
  <c r="D650" i="39"/>
  <c r="D651" i="39"/>
  <c r="D652" i="39"/>
  <c r="D653" i="39"/>
  <c r="D654" i="39"/>
  <c r="D655" i="39"/>
  <c r="D656" i="39"/>
  <c r="D657" i="39"/>
  <c r="D658" i="39"/>
  <c r="D659" i="39"/>
  <c r="D660" i="39"/>
  <c r="D661" i="39"/>
  <c r="D662" i="39"/>
  <c r="D663" i="39"/>
  <c r="D664" i="39"/>
  <c r="D665" i="39"/>
  <c r="D666" i="39"/>
  <c r="D667" i="39"/>
  <c r="D668" i="39"/>
  <c r="D669" i="39"/>
  <c r="D670" i="39"/>
  <c r="D671" i="39"/>
  <c r="D672" i="39"/>
  <c r="D673" i="39"/>
  <c r="D674" i="39"/>
  <c r="D675" i="39"/>
  <c r="D676" i="39"/>
  <c r="D677" i="39"/>
  <c r="D678" i="39"/>
  <c r="D679" i="39"/>
  <c r="D680" i="39"/>
  <c r="D681" i="39"/>
  <c r="D682" i="39"/>
  <c r="D683" i="39"/>
  <c r="D684" i="39"/>
  <c r="D685" i="39"/>
  <c r="D686" i="39"/>
  <c r="D687" i="39"/>
  <c r="D688" i="39"/>
  <c r="D689" i="39"/>
  <c r="D690" i="39"/>
  <c r="D691" i="39"/>
  <c r="D692" i="39"/>
  <c r="D693" i="39"/>
  <c r="D694" i="39"/>
  <c r="D695" i="39"/>
  <c r="D696" i="39"/>
  <c r="D697" i="39"/>
  <c r="D698" i="39"/>
  <c r="D699" i="39"/>
  <c r="D700" i="39"/>
  <c r="D701" i="39"/>
  <c r="D702" i="39"/>
  <c r="D703" i="39"/>
  <c r="D704" i="39"/>
  <c r="D705" i="39"/>
  <c r="D706" i="39"/>
  <c r="D707" i="39"/>
  <c r="D708" i="39"/>
  <c r="D709" i="39"/>
  <c r="D710" i="39"/>
  <c r="D711" i="39"/>
  <c r="D712" i="39"/>
  <c r="D713" i="39"/>
  <c r="D714" i="39"/>
  <c r="D715" i="39"/>
  <c r="D716" i="39"/>
  <c r="D717" i="39"/>
  <c r="D718" i="39"/>
  <c r="D719" i="39"/>
  <c r="D720" i="39"/>
  <c r="D721" i="39"/>
  <c r="D722" i="39"/>
  <c r="D723" i="39"/>
  <c r="D724" i="39"/>
  <c r="D725" i="39"/>
  <c r="D726" i="39"/>
  <c r="D727" i="39"/>
  <c r="D728" i="39"/>
  <c r="D729" i="39"/>
  <c r="D730" i="39"/>
  <c r="D731" i="39"/>
  <c r="D732" i="39"/>
  <c r="D733" i="39"/>
  <c r="D734" i="39"/>
  <c r="D735" i="39"/>
  <c r="D736" i="39"/>
  <c r="D737" i="39"/>
  <c r="D738" i="39"/>
  <c r="D739" i="39"/>
  <c r="D740" i="39"/>
  <c r="D741" i="39"/>
  <c r="D742" i="39"/>
  <c r="D743" i="39"/>
  <c r="D744" i="39"/>
  <c r="D745" i="39"/>
  <c r="D746" i="39"/>
  <c r="D747" i="39"/>
  <c r="D748" i="39"/>
  <c r="D749" i="39"/>
  <c r="D750" i="39"/>
  <c r="D751" i="39"/>
  <c r="D752" i="39"/>
  <c r="D753" i="39"/>
  <c r="D754" i="39"/>
  <c r="D755" i="39"/>
  <c r="D756" i="39"/>
  <c r="D757" i="39"/>
  <c r="D758" i="39"/>
  <c r="D759" i="39"/>
  <c r="D760" i="39"/>
  <c r="D761" i="39"/>
  <c r="D762" i="39"/>
  <c r="D763" i="39"/>
  <c r="D764" i="39"/>
  <c r="D765" i="39"/>
  <c r="D766" i="39"/>
  <c r="D767" i="39"/>
  <c r="D768" i="39"/>
  <c r="D769" i="39"/>
  <c r="D770" i="39"/>
  <c r="D771" i="39"/>
  <c r="D772" i="39"/>
  <c r="D773" i="39"/>
  <c r="D774" i="39"/>
  <c r="D775" i="39"/>
  <c r="D776" i="39"/>
  <c r="D777" i="39"/>
  <c r="D778" i="39"/>
  <c r="D779" i="39"/>
  <c r="D780" i="39"/>
  <c r="D781" i="39"/>
  <c r="D782" i="39"/>
  <c r="D783" i="39"/>
  <c r="D784" i="39"/>
  <c r="D785" i="39"/>
  <c r="D786" i="39"/>
  <c r="D787" i="39"/>
  <c r="D788" i="39"/>
  <c r="D789" i="39"/>
  <c r="D790" i="39"/>
  <c r="D791" i="39"/>
  <c r="D792" i="39"/>
  <c r="D793" i="39"/>
  <c r="D794" i="39"/>
  <c r="D795" i="39"/>
  <c r="D796" i="39"/>
  <c r="D797" i="39"/>
  <c r="D798" i="39"/>
  <c r="D799" i="39"/>
  <c r="D800" i="39"/>
  <c r="D801" i="39"/>
  <c r="D802" i="39"/>
  <c r="D803" i="39"/>
  <c r="D804" i="39"/>
  <c r="D805" i="39"/>
  <c r="D806" i="39"/>
  <c r="D807" i="39"/>
  <c r="D808" i="39"/>
  <c r="D809" i="39"/>
  <c r="D810" i="39"/>
  <c r="D811" i="39"/>
  <c r="D812" i="39"/>
  <c r="D813" i="39"/>
  <c r="D814" i="39"/>
  <c r="D815" i="39"/>
  <c r="D816" i="39"/>
  <c r="D817" i="39"/>
  <c r="D818" i="39"/>
  <c r="D819" i="39"/>
  <c r="D820" i="39"/>
  <c r="D821" i="39"/>
  <c r="D822" i="39"/>
  <c r="D823" i="39"/>
  <c r="D824" i="39"/>
  <c r="D825" i="39"/>
  <c r="D826" i="39"/>
  <c r="D827" i="39"/>
  <c r="D828" i="39"/>
  <c r="D829" i="39"/>
  <c r="D830" i="39"/>
  <c r="D831" i="39"/>
  <c r="D832" i="39"/>
  <c r="D833" i="39"/>
  <c r="D834" i="39"/>
  <c r="D835" i="39"/>
  <c r="D836" i="39"/>
  <c r="D837" i="39"/>
  <c r="D838" i="39"/>
  <c r="D839" i="39"/>
  <c r="D840" i="39"/>
  <c r="D841" i="39"/>
  <c r="D842" i="39"/>
  <c r="D843" i="39"/>
  <c r="D844" i="39"/>
  <c r="D845" i="39"/>
  <c r="D846" i="39"/>
  <c r="D847" i="39"/>
  <c r="D848" i="39"/>
  <c r="D849" i="39"/>
  <c r="D850" i="39"/>
  <c r="D851" i="39"/>
  <c r="D852" i="39"/>
  <c r="D853" i="39"/>
  <c r="D854" i="39"/>
  <c r="D855" i="39"/>
  <c r="D856" i="39"/>
  <c r="D857" i="39"/>
  <c r="D858" i="39"/>
  <c r="D859" i="39"/>
  <c r="D860" i="39"/>
  <c r="D861" i="39"/>
  <c r="D862" i="39"/>
  <c r="D863" i="39"/>
  <c r="D864" i="39"/>
  <c r="D865" i="39"/>
  <c r="D866" i="39"/>
  <c r="D867" i="39"/>
  <c r="D868" i="39"/>
  <c r="D869" i="39"/>
  <c r="D870" i="39"/>
  <c r="D871" i="39"/>
  <c r="D872" i="39"/>
  <c r="D873" i="39"/>
  <c r="D874" i="39"/>
  <c r="D875" i="39"/>
  <c r="D876" i="39"/>
  <c r="D877" i="39"/>
  <c r="D878" i="39"/>
  <c r="D879" i="39"/>
  <c r="D880" i="39"/>
  <c r="D881" i="39"/>
  <c r="D882" i="39"/>
  <c r="D883" i="39"/>
  <c r="D884" i="39"/>
  <c r="D885" i="39"/>
  <c r="D886" i="39"/>
  <c r="D887" i="39"/>
  <c r="D888" i="39"/>
  <c r="D889" i="39"/>
  <c r="D890" i="39"/>
  <c r="D891" i="39"/>
  <c r="D892" i="39"/>
  <c r="D893" i="39"/>
  <c r="D894" i="39"/>
  <c r="D895" i="39"/>
  <c r="D896" i="39"/>
  <c r="D897" i="39"/>
  <c r="D898" i="39"/>
  <c r="D899" i="39"/>
  <c r="D900" i="39"/>
  <c r="D901" i="39"/>
  <c r="D902" i="39"/>
  <c r="D903" i="39"/>
  <c r="D904" i="39"/>
  <c r="D905" i="39"/>
  <c r="D906" i="39"/>
  <c r="D907" i="39"/>
  <c r="D908" i="39"/>
  <c r="D909" i="39"/>
  <c r="D910" i="39"/>
  <c r="D911" i="39"/>
  <c r="D912" i="39"/>
  <c r="D913" i="39"/>
  <c r="D914" i="39"/>
  <c r="D915" i="39"/>
  <c r="D916" i="39"/>
  <c r="D917" i="39"/>
  <c r="D918" i="39"/>
  <c r="D919" i="39"/>
  <c r="D920" i="39"/>
  <c r="D921" i="39"/>
  <c r="D922" i="39"/>
  <c r="D923" i="39"/>
  <c r="D924" i="39"/>
  <c r="D925" i="39"/>
  <c r="D926" i="39"/>
  <c r="D927" i="39"/>
  <c r="D928" i="39"/>
  <c r="D929" i="39"/>
  <c r="D930" i="39"/>
  <c r="D931" i="39"/>
  <c r="D932" i="39"/>
  <c r="D933" i="39"/>
  <c r="D934" i="39"/>
  <c r="D935" i="39"/>
  <c r="D936" i="39"/>
  <c r="D937" i="39"/>
  <c r="D938" i="39"/>
  <c r="D939" i="39"/>
  <c r="D940" i="39"/>
  <c r="D941" i="39"/>
  <c r="D942" i="39"/>
  <c r="D943" i="39"/>
  <c r="D944" i="39"/>
  <c r="D945" i="39"/>
  <c r="D946" i="39"/>
  <c r="D947" i="39"/>
  <c r="D948" i="39"/>
  <c r="D949" i="39"/>
  <c r="D950" i="39"/>
  <c r="D951" i="39"/>
  <c r="D952" i="39"/>
  <c r="D953" i="39"/>
  <c r="D954" i="39"/>
  <c r="D955" i="39"/>
  <c r="D956" i="39"/>
  <c r="D957" i="39"/>
  <c r="D958" i="39"/>
  <c r="D959" i="39"/>
  <c r="D960" i="39"/>
  <c r="D961" i="39"/>
  <c r="D962" i="39"/>
  <c r="D963" i="39"/>
  <c r="D964" i="39"/>
  <c r="D965" i="39"/>
  <c r="D966" i="39"/>
  <c r="D967" i="39"/>
  <c r="D968" i="39"/>
  <c r="D969" i="39"/>
  <c r="D970" i="39"/>
  <c r="D971" i="39"/>
  <c r="D972" i="39"/>
  <c r="D973" i="39"/>
  <c r="D974" i="39"/>
  <c r="D975" i="39"/>
  <c r="D976" i="39"/>
  <c r="D977" i="39"/>
  <c r="D978" i="39"/>
  <c r="D979" i="39"/>
  <c r="D980" i="39"/>
  <c r="D981" i="39"/>
  <c r="D982" i="39"/>
  <c r="D983" i="39"/>
  <c r="D984" i="39"/>
  <c r="D985" i="39"/>
  <c r="D986" i="39"/>
  <c r="D987" i="39"/>
  <c r="D988" i="39"/>
  <c r="D989" i="39"/>
  <c r="D990" i="39"/>
  <c r="D991" i="39"/>
  <c r="D992" i="39"/>
  <c r="D993" i="39"/>
  <c r="D994" i="39"/>
  <c r="D995" i="39"/>
  <c r="D996" i="39"/>
  <c r="D997" i="39"/>
  <c r="D998" i="39"/>
  <c r="D999" i="39"/>
  <c r="D1000" i="39"/>
  <c r="D1001" i="39"/>
  <c r="D1002" i="39"/>
  <c r="D1003" i="39"/>
  <c r="D1004" i="39"/>
  <c r="D1005" i="39"/>
  <c r="D1006" i="39"/>
  <c r="D1007" i="39"/>
  <c r="D1008" i="39"/>
  <c r="D1009" i="39"/>
  <c r="D1010" i="39"/>
  <c r="D1011" i="39"/>
  <c r="D1012" i="39"/>
  <c r="D1013" i="39"/>
  <c r="D1014" i="39"/>
  <c r="D1015" i="39"/>
  <c r="D1016" i="39"/>
  <c r="D1017" i="39"/>
  <c r="D1018" i="39"/>
  <c r="D1019" i="39"/>
  <c r="D1020" i="39"/>
  <c r="D1021" i="39"/>
  <c r="D1022" i="39"/>
  <c r="D1023" i="39"/>
  <c r="D1024" i="39"/>
  <c r="D1025" i="39"/>
  <c r="D1026" i="39"/>
  <c r="D1027" i="39"/>
  <c r="D1028" i="39"/>
  <c r="D1029" i="39"/>
  <c r="D1030" i="39"/>
  <c r="D1031" i="39"/>
  <c r="D1032" i="39"/>
  <c r="D1033" i="39"/>
  <c r="D1034" i="39"/>
  <c r="D1035" i="39"/>
  <c r="D1036" i="39"/>
  <c r="D1037" i="39"/>
  <c r="D1038" i="39"/>
  <c r="D1039" i="39"/>
  <c r="D1040" i="39"/>
  <c r="D1041" i="39"/>
  <c r="D1042" i="39"/>
  <c r="D1043" i="39"/>
  <c r="D1044" i="39"/>
  <c r="D1045" i="39"/>
  <c r="D1046" i="39"/>
  <c r="D1047" i="39"/>
  <c r="D1048" i="39"/>
  <c r="D1049" i="39"/>
  <c r="D1050" i="39"/>
  <c r="D1051" i="39"/>
  <c r="D1052" i="39"/>
  <c r="D1053" i="39"/>
  <c r="D1054" i="39"/>
  <c r="D1055" i="39"/>
  <c r="D1056" i="39"/>
  <c r="D1057" i="39"/>
  <c r="D1058" i="39"/>
  <c r="D1059" i="39"/>
  <c r="D1060" i="39"/>
  <c r="D1061" i="39"/>
  <c r="D1062" i="39"/>
  <c r="D1063" i="39"/>
  <c r="D1064" i="39"/>
  <c r="D1065" i="39"/>
  <c r="D1066" i="39"/>
  <c r="D1067" i="39"/>
  <c r="D1068" i="39"/>
  <c r="D1069" i="39"/>
  <c r="D1070" i="39"/>
  <c r="D1071" i="39"/>
  <c r="D1072" i="39"/>
  <c r="D1073" i="39"/>
  <c r="D1074" i="39"/>
  <c r="D1075" i="39"/>
  <c r="D1076" i="39"/>
  <c r="D1077" i="39"/>
  <c r="D1078" i="39"/>
  <c r="D1079" i="39"/>
  <c r="D1080" i="39"/>
  <c r="D1081" i="39"/>
  <c r="D1082" i="39"/>
  <c r="D1083" i="39"/>
  <c r="D1084" i="39"/>
  <c r="D1085" i="39"/>
  <c r="D1086" i="39"/>
  <c r="D1087" i="39"/>
  <c r="D1088" i="39"/>
  <c r="D1089" i="39"/>
  <c r="D1090" i="39"/>
  <c r="D1091" i="39"/>
  <c r="D1092" i="39"/>
  <c r="D1093" i="39"/>
  <c r="D1094" i="39"/>
  <c r="D1095" i="39"/>
  <c r="D1096" i="39"/>
  <c r="D1097" i="39"/>
  <c r="D1098" i="39"/>
  <c r="D1099" i="39"/>
  <c r="D1100" i="39"/>
  <c r="D1101" i="39"/>
  <c r="D1102" i="39"/>
  <c r="D1103" i="39"/>
  <c r="D1104" i="39"/>
  <c r="D1105" i="39"/>
  <c r="D1106" i="39"/>
  <c r="D1107" i="39"/>
  <c r="D1108" i="39"/>
  <c r="D1109" i="39"/>
  <c r="D1110" i="39"/>
  <c r="D1111" i="39"/>
  <c r="D1112" i="39"/>
  <c r="D1113" i="39"/>
  <c r="D1114" i="39"/>
  <c r="D1115" i="39"/>
  <c r="D1116" i="39"/>
  <c r="D1117" i="39"/>
  <c r="D1118" i="39"/>
  <c r="D1119" i="39"/>
  <c r="D1120" i="39"/>
  <c r="D1121" i="39"/>
  <c r="D1122" i="39"/>
  <c r="D1123" i="39"/>
  <c r="D1124" i="39"/>
  <c r="D1125" i="39"/>
  <c r="D1126" i="39"/>
  <c r="D1127" i="39"/>
  <c r="D1128" i="39"/>
  <c r="D1129" i="39"/>
  <c r="D1130" i="39"/>
  <c r="D1131" i="39"/>
  <c r="D1132" i="39"/>
  <c r="D1133" i="39"/>
  <c r="D1134" i="39"/>
  <c r="D1135" i="39"/>
  <c r="D1136" i="39"/>
  <c r="D1137" i="39"/>
  <c r="D1138" i="39"/>
  <c r="D1139" i="39"/>
  <c r="D1140" i="39"/>
  <c r="D1141" i="39"/>
  <c r="D1142" i="39"/>
  <c r="D1143" i="39"/>
  <c r="D1144" i="39"/>
  <c r="D1145" i="39"/>
  <c r="D1146" i="39"/>
  <c r="D1147" i="39"/>
  <c r="D1148" i="39"/>
  <c r="D1149" i="39"/>
  <c r="D1150" i="39"/>
  <c r="D1151" i="39"/>
  <c r="D1152" i="39"/>
  <c r="D1153" i="39"/>
  <c r="D1154" i="39"/>
  <c r="D1155" i="39"/>
  <c r="D1156" i="39"/>
  <c r="D1157" i="39"/>
  <c r="D1158" i="39"/>
  <c r="D1159" i="39"/>
  <c r="D1160" i="39"/>
  <c r="D1161" i="39"/>
  <c r="D1162" i="39"/>
  <c r="D1163" i="39"/>
  <c r="D1164" i="39"/>
  <c r="D1165" i="39"/>
  <c r="D1166" i="39"/>
  <c r="D1167" i="39"/>
  <c r="D1168" i="39"/>
  <c r="D1169" i="39"/>
  <c r="D1170" i="39"/>
  <c r="D1171" i="39"/>
  <c r="D1172" i="39"/>
  <c r="D1173" i="39"/>
  <c r="D1174" i="39"/>
  <c r="D1175" i="39"/>
  <c r="D1176" i="39"/>
  <c r="D1177" i="39"/>
  <c r="D1178" i="39"/>
  <c r="D1179" i="39"/>
  <c r="D1180" i="39"/>
  <c r="D1181" i="39"/>
  <c r="D1182" i="39"/>
  <c r="D1183" i="39"/>
  <c r="D1184" i="39"/>
  <c r="D1185" i="39"/>
  <c r="D1186" i="39"/>
  <c r="D1187" i="39"/>
  <c r="D1188" i="39"/>
  <c r="D1189" i="39"/>
  <c r="D1190" i="39"/>
  <c r="D1191" i="39"/>
  <c r="D1192" i="39"/>
  <c r="D1193" i="39"/>
  <c r="D1194" i="39"/>
  <c r="D1195" i="39"/>
  <c r="D1196" i="39"/>
  <c r="D1197" i="39"/>
  <c r="D1198" i="39"/>
  <c r="D1199" i="39"/>
  <c r="D1200" i="39"/>
  <c r="D1201" i="39"/>
  <c r="D1202" i="39"/>
  <c r="D1203" i="39"/>
  <c r="D1204" i="39"/>
  <c r="D1205" i="39"/>
  <c r="D1206" i="39"/>
  <c r="D1207" i="39"/>
  <c r="D1208" i="39"/>
  <c r="D1209" i="39"/>
  <c r="D1210" i="39"/>
  <c r="D1211" i="39"/>
  <c r="D1212" i="39"/>
  <c r="D1213" i="39"/>
  <c r="D1214" i="39"/>
  <c r="D1215" i="39"/>
  <c r="D1216" i="39"/>
  <c r="D1217" i="39"/>
  <c r="D1218" i="39"/>
  <c r="D1219" i="39"/>
  <c r="D1220" i="39"/>
  <c r="D1221" i="39"/>
  <c r="D1222" i="39"/>
  <c r="D1223" i="39"/>
  <c r="D1224" i="39"/>
  <c r="D1225" i="39"/>
  <c r="D1226" i="39"/>
  <c r="D1227" i="39"/>
  <c r="D1228" i="39"/>
  <c r="D1229" i="39"/>
  <c r="D1230" i="39"/>
  <c r="D1231" i="39"/>
  <c r="D1232" i="39"/>
  <c r="D1233" i="39"/>
  <c r="D1234" i="39"/>
  <c r="D1235" i="39"/>
  <c r="D1236" i="39"/>
  <c r="D1237" i="39"/>
  <c r="D1238" i="39"/>
  <c r="D1239" i="39"/>
  <c r="D1240" i="39"/>
  <c r="D1241" i="39"/>
  <c r="D1242" i="39"/>
  <c r="D1243" i="39"/>
  <c r="D1244" i="39"/>
  <c r="D1245" i="39"/>
  <c r="D1246" i="39"/>
  <c r="D1247" i="39"/>
  <c r="D1248" i="39"/>
  <c r="D1249" i="39"/>
  <c r="D1250" i="39"/>
  <c r="D1251" i="39"/>
  <c r="D1252" i="39"/>
  <c r="D1253" i="39"/>
  <c r="D1254" i="39"/>
  <c r="D1255" i="39"/>
  <c r="D1256" i="39"/>
  <c r="D1257" i="39"/>
  <c r="D1258" i="39"/>
  <c r="D1259" i="39"/>
  <c r="D1260" i="39"/>
  <c r="D1261" i="39"/>
  <c r="D1262" i="39"/>
  <c r="D1263" i="39"/>
  <c r="D1264" i="39"/>
  <c r="D1265" i="39"/>
  <c r="D1266" i="39"/>
  <c r="D1267" i="39"/>
  <c r="D1268" i="39"/>
  <c r="D1269" i="39"/>
  <c r="D1270" i="39"/>
  <c r="D1271" i="39"/>
  <c r="D1272" i="39"/>
  <c r="D1273" i="39"/>
  <c r="D1274" i="39"/>
  <c r="D1275" i="39"/>
  <c r="D1276" i="39"/>
  <c r="D1277" i="39"/>
  <c r="D1278" i="39"/>
  <c r="D1279" i="39"/>
  <c r="D1280" i="39"/>
  <c r="D1281" i="39"/>
  <c r="D1282" i="39"/>
  <c r="D1283" i="39"/>
  <c r="D1284" i="39"/>
  <c r="D1285" i="39"/>
  <c r="D1286" i="39"/>
  <c r="D1287" i="39"/>
  <c r="D1288" i="39"/>
  <c r="D1289" i="39"/>
  <c r="D1290" i="39"/>
  <c r="D1291" i="39"/>
  <c r="D1292" i="39"/>
  <c r="D1293" i="39"/>
  <c r="D1294" i="39"/>
  <c r="D1295" i="39"/>
  <c r="D1296" i="39"/>
  <c r="D1297" i="39"/>
  <c r="D1298" i="39"/>
  <c r="D1299" i="39"/>
  <c r="D1300" i="39"/>
  <c r="D1301" i="39"/>
  <c r="D1302" i="39"/>
  <c r="D1303" i="39"/>
  <c r="D1304" i="39"/>
  <c r="D1305" i="39"/>
  <c r="D1306" i="39"/>
  <c r="D1307" i="39"/>
  <c r="D1308" i="39"/>
  <c r="D1309" i="39"/>
  <c r="D1310" i="39"/>
  <c r="D1311" i="39"/>
  <c r="D1312" i="39"/>
  <c r="D1313" i="39"/>
  <c r="D1314" i="39"/>
  <c r="D1315" i="39"/>
  <c r="D1316" i="39"/>
  <c r="D1317" i="39"/>
  <c r="D1318" i="39"/>
  <c r="D1319" i="39"/>
  <c r="D1320" i="39"/>
  <c r="D1321" i="39"/>
  <c r="D1322" i="39"/>
  <c r="D1323" i="39"/>
  <c r="D1324" i="39"/>
  <c r="D1325" i="39"/>
  <c r="D1326" i="39"/>
  <c r="D1327" i="39"/>
  <c r="D1328" i="39"/>
  <c r="D1329" i="39"/>
  <c r="D1330" i="39"/>
  <c r="D1331" i="39"/>
  <c r="D1332" i="39"/>
  <c r="D1333" i="39"/>
  <c r="D1334" i="39"/>
  <c r="D1335" i="39"/>
  <c r="D1336" i="39"/>
  <c r="D1337" i="39"/>
  <c r="D1338" i="39"/>
  <c r="D1339" i="39"/>
  <c r="D1340" i="39"/>
  <c r="D1341" i="39"/>
  <c r="D1342" i="39"/>
  <c r="D1343" i="39"/>
  <c r="D1344" i="39"/>
  <c r="D1345" i="39"/>
  <c r="D1346" i="39"/>
  <c r="D1347" i="39"/>
  <c r="D1348" i="39"/>
  <c r="D1349" i="39"/>
  <c r="D1350" i="39"/>
  <c r="D1351" i="39"/>
  <c r="D1352" i="39"/>
  <c r="D1353" i="39"/>
  <c r="D1354" i="39"/>
  <c r="D1355" i="39"/>
  <c r="D1356" i="39"/>
  <c r="D1357" i="39"/>
  <c r="D1358" i="39"/>
  <c r="D1359" i="39"/>
  <c r="D1360" i="39"/>
  <c r="D1361" i="39"/>
  <c r="D1362" i="39"/>
  <c r="D1363" i="39"/>
  <c r="D1364" i="39"/>
  <c r="D1365" i="39"/>
  <c r="D1366" i="39"/>
  <c r="D1367" i="39"/>
  <c r="D1368" i="39"/>
  <c r="D1369" i="39"/>
  <c r="D1370" i="39"/>
  <c r="D1371" i="39"/>
  <c r="D1372" i="39"/>
  <c r="D1373" i="39"/>
  <c r="D1374" i="39"/>
  <c r="D1375" i="39"/>
  <c r="D1376" i="39"/>
  <c r="D1377" i="39"/>
  <c r="D1378" i="39"/>
  <c r="D1379" i="39"/>
  <c r="D1380" i="39"/>
  <c r="D1381" i="39"/>
  <c r="D1382" i="39"/>
  <c r="D1383" i="39"/>
  <c r="D1384" i="39"/>
  <c r="D1385" i="39"/>
  <c r="D1386" i="39"/>
  <c r="D1387" i="39"/>
  <c r="D1388" i="39"/>
  <c r="D1389" i="39"/>
  <c r="D1390" i="39"/>
  <c r="D1391" i="39"/>
  <c r="D1392" i="39"/>
  <c r="D1393" i="39"/>
  <c r="D1394" i="39"/>
  <c r="D1395" i="39"/>
  <c r="D1396" i="39"/>
  <c r="D1397" i="39"/>
  <c r="D1398" i="39"/>
  <c r="D1399" i="39"/>
  <c r="D1400" i="39"/>
  <c r="D1401" i="39"/>
  <c r="D1402" i="39"/>
  <c r="D1403" i="39"/>
  <c r="D1404" i="39"/>
  <c r="D1405" i="39"/>
  <c r="D1406" i="39"/>
  <c r="D1407" i="39"/>
  <c r="D1408" i="39"/>
  <c r="D1409" i="39"/>
  <c r="D1410" i="39"/>
  <c r="D1411" i="39"/>
  <c r="D1412" i="39"/>
  <c r="D1413" i="39"/>
  <c r="D1414" i="39"/>
  <c r="D1415" i="39"/>
  <c r="D1416" i="39"/>
  <c r="D1417" i="39"/>
  <c r="D1418" i="39"/>
  <c r="D1419" i="39"/>
  <c r="D1420" i="39"/>
  <c r="D1421" i="39"/>
  <c r="D1422" i="39"/>
  <c r="D1423" i="39"/>
  <c r="D1424" i="39"/>
  <c r="D1425" i="39"/>
  <c r="D1426" i="39"/>
  <c r="D1427" i="39"/>
  <c r="D1428" i="39"/>
  <c r="D1429" i="39"/>
  <c r="D1430" i="39"/>
  <c r="D1431" i="39"/>
  <c r="D1432" i="39"/>
  <c r="D1433" i="39"/>
  <c r="D1434" i="39"/>
  <c r="D1435" i="39"/>
  <c r="D1436" i="39"/>
  <c r="D1437" i="39"/>
  <c r="D1438" i="39"/>
  <c r="D1439" i="39"/>
  <c r="D1440" i="39"/>
  <c r="D1441" i="39"/>
  <c r="D1442" i="39"/>
  <c r="D1443" i="39"/>
  <c r="D1444" i="39"/>
  <c r="D1445" i="39"/>
  <c r="D1446" i="39"/>
  <c r="D1447" i="39"/>
  <c r="D1448" i="39"/>
  <c r="D1449" i="39"/>
  <c r="D1450" i="39"/>
  <c r="D1451" i="39"/>
  <c r="D1452" i="39"/>
  <c r="D1453" i="39"/>
  <c r="D1454" i="39"/>
  <c r="D1455" i="39"/>
  <c r="D1456" i="39"/>
  <c r="D1457" i="39"/>
  <c r="D1458" i="39"/>
  <c r="D1459" i="39"/>
  <c r="D1460" i="39"/>
  <c r="D1461" i="39"/>
  <c r="D1462" i="39"/>
  <c r="D1463" i="39"/>
  <c r="D1464" i="39"/>
  <c r="D1465" i="39"/>
  <c r="D1466" i="39"/>
  <c r="D1467" i="39"/>
  <c r="D1468" i="39"/>
  <c r="D1469" i="39"/>
  <c r="D1470" i="39"/>
  <c r="D1471" i="39"/>
  <c r="D1472" i="39"/>
  <c r="D1473" i="39"/>
  <c r="D1474" i="39"/>
  <c r="D1475" i="39"/>
  <c r="D1476" i="39"/>
  <c r="D1477" i="39"/>
  <c r="D1478" i="39"/>
  <c r="D1479" i="39"/>
  <c r="D1480" i="39"/>
  <c r="D1481" i="39"/>
  <c r="D1482" i="39"/>
  <c r="D1483" i="39"/>
  <c r="D1484" i="39"/>
  <c r="D1485" i="39"/>
  <c r="D1486" i="39"/>
  <c r="D1487" i="39"/>
  <c r="D1488" i="39"/>
  <c r="D1489" i="39"/>
  <c r="D1490" i="39"/>
  <c r="D1491" i="39"/>
  <c r="D1492" i="39"/>
  <c r="D1493" i="39"/>
  <c r="D1494" i="39"/>
  <c r="D1495" i="39"/>
  <c r="D1496" i="39"/>
  <c r="D1497" i="39"/>
  <c r="D1498" i="39"/>
  <c r="D1499" i="39"/>
  <c r="D1500" i="39"/>
  <c r="D1501" i="39"/>
  <c r="D1502" i="39"/>
  <c r="D1503" i="39"/>
  <c r="D1504" i="39"/>
  <c r="D1505" i="39"/>
  <c r="D1506" i="39"/>
  <c r="D1507" i="39"/>
  <c r="D1508" i="39"/>
  <c r="D1509" i="39"/>
  <c r="D1510" i="39"/>
  <c r="D1511" i="39"/>
  <c r="D1512" i="39"/>
  <c r="D1513" i="39"/>
  <c r="D1514" i="39"/>
  <c r="D1515" i="39"/>
  <c r="D1516" i="39"/>
  <c r="D1517" i="39"/>
  <c r="D1518" i="39"/>
  <c r="D1519" i="39"/>
  <c r="D1520" i="39"/>
  <c r="D1521" i="39"/>
  <c r="D1522" i="39"/>
  <c r="D1523" i="39"/>
  <c r="D1524" i="39"/>
  <c r="D1525" i="39"/>
  <c r="D1526" i="39"/>
  <c r="D1527" i="39"/>
  <c r="D1528" i="39"/>
  <c r="D1529" i="39"/>
  <c r="D1530" i="39"/>
  <c r="D1531" i="39"/>
  <c r="D1532" i="39"/>
  <c r="D1533" i="39"/>
  <c r="D1534" i="39"/>
  <c r="D1535" i="39"/>
  <c r="D1536" i="39"/>
  <c r="D1537" i="39"/>
  <c r="D1538" i="39"/>
  <c r="D1539" i="39"/>
  <c r="D1540" i="39"/>
  <c r="D1541" i="39"/>
  <c r="D1542" i="39"/>
  <c r="D1543" i="39"/>
  <c r="D1544" i="39"/>
  <c r="D1545" i="39"/>
  <c r="D1546" i="39"/>
  <c r="D1547" i="39"/>
  <c r="D1548" i="39"/>
  <c r="D1549" i="39"/>
  <c r="D1550" i="39"/>
  <c r="D1551" i="39"/>
  <c r="D1552" i="39"/>
  <c r="D1553" i="39"/>
  <c r="D1554" i="39"/>
  <c r="D1555" i="39"/>
  <c r="D1556" i="39"/>
  <c r="D1557" i="39"/>
  <c r="D1558" i="39"/>
  <c r="D1559" i="39"/>
  <c r="D1560" i="39"/>
  <c r="D1561" i="39"/>
  <c r="D1562" i="39"/>
  <c r="D1563" i="39"/>
  <c r="D1564" i="39"/>
  <c r="D1565" i="39"/>
  <c r="D1566" i="39"/>
  <c r="D1567" i="39"/>
  <c r="D1568" i="39"/>
  <c r="D1569" i="39"/>
  <c r="D1570" i="39"/>
  <c r="D1571" i="39"/>
  <c r="D1572" i="39"/>
  <c r="D1573" i="39"/>
  <c r="D1574" i="39"/>
  <c r="D1575" i="39"/>
  <c r="D1576" i="39"/>
  <c r="D1577" i="39"/>
  <c r="D1578" i="39"/>
  <c r="D1579" i="39"/>
  <c r="D1580" i="39"/>
  <c r="D1581" i="39"/>
  <c r="D1582" i="39"/>
  <c r="D1583" i="39"/>
  <c r="D1584" i="39"/>
  <c r="D1585" i="39"/>
  <c r="D1586" i="39"/>
  <c r="D1587" i="39"/>
  <c r="D1588" i="39"/>
  <c r="D1589" i="39"/>
  <c r="D1590" i="39"/>
  <c r="D1591" i="39"/>
  <c r="D1592" i="39"/>
  <c r="D1593" i="39"/>
  <c r="D1594" i="39"/>
  <c r="D1595" i="39"/>
  <c r="D1596" i="39"/>
  <c r="D1597" i="39"/>
  <c r="D1598" i="39"/>
  <c r="D1599" i="39"/>
  <c r="D1600" i="39"/>
  <c r="D1601" i="39"/>
  <c r="D1602" i="39"/>
  <c r="D1603" i="39"/>
  <c r="D1604" i="39"/>
  <c r="D1605" i="39"/>
  <c r="D1606" i="39"/>
  <c r="D1607" i="39"/>
  <c r="D1608" i="39"/>
  <c r="D1609" i="39"/>
  <c r="D1610" i="39"/>
  <c r="D1611" i="39"/>
  <c r="D1612" i="39"/>
  <c r="D1613" i="39"/>
  <c r="D1614" i="39"/>
  <c r="D1615" i="39"/>
  <c r="D1616" i="39"/>
  <c r="D1617" i="39"/>
  <c r="D1618" i="39"/>
  <c r="D1619" i="39"/>
  <c r="D1620" i="39"/>
  <c r="D1621" i="39"/>
  <c r="D1622" i="39"/>
  <c r="D1623" i="39"/>
  <c r="D1624" i="39"/>
  <c r="D1625" i="39"/>
  <c r="D1626" i="39"/>
  <c r="D1627" i="39"/>
  <c r="D1628" i="39"/>
  <c r="D1629" i="39"/>
  <c r="D1630" i="39"/>
  <c r="D1631" i="39"/>
  <c r="D1632" i="39"/>
  <c r="D1633" i="39"/>
  <c r="D1634" i="39"/>
  <c r="D1635" i="39"/>
  <c r="D1636" i="39"/>
  <c r="D1637" i="39"/>
  <c r="D1638" i="39"/>
  <c r="D1639" i="39"/>
  <c r="D1640" i="39"/>
  <c r="D1641" i="39"/>
  <c r="D1642" i="39"/>
  <c r="D1643" i="39"/>
  <c r="D1644" i="39"/>
  <c r="D1645" i="39"/>
  <c r="D1646" i="39"/>
  <c r="D1647" i="39"/>
  <c r="D1648" i="39"/>
  <c r="D1649" i="39"/>
  <c r="D1650" i="39"/>
  <c r="D1651" i="39"/>
  <c r="D1652" i="39"/>
  <c r="D1653" i="39"/>
  <c r="D1654" i="39"/>
  <c r="D1655" i="39"/>
  <c r="D1656" i="39"/>
  <c r="D1657" i="39"/>
  <c r="D1658" i="39"/>
  <c r="D1659" i="39"/>
  <c r="D1660" i="39"/>
  <c r="D1661" i="39"/>
  <c r="D1662" i="39"/>
  <c r="D1663" i="39"/>
  <c r="D1664" i="39"/>
  <c r="D1665" i="39"/>
  <c r="D1666" i="39"/>
  <c r="D1667" i="39"/>
  <c r="D1668" i="39"/>
  <c r="D1669" i="39"/>
  <c r="D1670" i="39"/>
  <c r="D1671" i="39"/>
  <c r="D1672" i="39"/>
  <c r="D1673" i="39"/>
  <c r="D1674" i="39"/>
  <c r="D1675" i="39"/>
  <c r="D1676" i="39"/>
  <c r="D1677" i="39"/>
  <c r="D1678" i="39"/>
  <c r="D1679" i="39"/>
  <c r="D1680" i="39"/>
  <c r="D1681" i="39"/>
  <c r="D1682" i="39"/>
  <c r="D1683" i="39"/>
  <c r="D1684" i="39"/>
  <c r="D1685" i="39"/>
  <c r="D1686" i="39"/>
  <c r="D1687" i="39"/>
  <c r="D1688" i="39"/>
  <c r="D1689" i="39"/>
  <c r="D1690" i="39"/>
  <c r="D1691" i="39"/>
  <c r="D1692" i="39"/>
  <c r="D1693" i="39"/>
  <c r="D1694" i="39"/>
  <c r="D1695" i="39"/>
  <c r="D1696" i="39"/>
  <c r="D1697" i="39"/>
  <c r="D1698" i="39"/>
  <c r="D1699" i="39"/>
  <c r="D1700" i="39"/>
  <c r="D1701" i="39"/>
  <c r="D1702" i="39"/>
  <c r="D1703" i="39"/>
  <c r="D1704" i="39"/>
  <c r="D1705" i="39"/>
  <c r="D1706" i="39"/>
  <c r="D1707" i="39"/>
  <c r="D1708" i="39"/>
  <c r="D1709" i="39"/>
  <c r="D1710" i="39"/>
  <c r="D1711" i="39"/>
  <c r="D1712" i="39"/>
  <c r="D1713" i="39"/>
  <c r="D1714" i="39"/>
  <c r="D1715" i="39"/>
  <c r="D1716" i="39"/>
  <c r="D1717" i="39"/>
  <c r="D1718" i="39"/>
  <c r="D1719" i="39"/>
  <c r="D1720" i="39"/>
  <c r="D1721" i="39"/>
  <c r="D1722" i="39"/>
  <c r="D1723" i="39"/>
  <c r="D1724" i="39"/>
  <c r="D1725" i="39"/>
  <c r="D1726" i="39"/>
  <c r="D1727" i="39"/>
  <c r="D1728" i="39"/>
  <c r="D1729" i="39"/>
  <c r="D1730" i="39"/>
  <c r="D1731" i="39"/>
  <c r="D1732" i="39"/>
  <c r="D1733" i="39"/>
  <c r="D1734" i="39"/>
  <c r="D1735" i="39"/>
  <c r="D1736" i="39"/>
  <c r="D1737" i="39"/>
  <c r="D1738" i="39"/>
  <c r="D1739" i="39"/>
  <c r="D1740" i="39"/>
  <c r="D1741" i="39"/>
  <c r="D1742" i="39"/>
  <c r="D1743" i="39"/>
  <c r="D1744" i="39"/>
  <c r="D1745" i="39"/>
  <c r="D1746" i="39"/>
  <c r="D1747" i="39"/>
  <c r="D1748" i="39"/>
  <c r="D1749" i="39"/>
  <c r="D1750" i="39"/>
  <c r="D1751" i="39"/>
  <c r="D1752" i="39"/>
  <c r="D1753" i="39"/>
  <c r="D1754" i="39"/>
  <c r="D1755" i="39"/>
  <c r="D1756" i="39"/>
  <c r="D1757" i="39"/>
  <c r="D1758" i="39"/>
  <c r="D1759" i="39"/>
  <c r="D1760" i="39"/>
  <c r="D1761" i="39"/>
  <c r="D1762" i="39"/>
  <c r="D1763" i="39"/>
  <c r="D1764" i="39"/>
  <c r="D1765" i="39"/>
  <c r="D1766" i="39"/>
  <c r="D1767" i="39"/>
  <c r="D1768" i="39"/>
  <c r="D1769" i="39"/>
  <c r="D1770" i="39"/>
  <c r="D1771" i="39"/>
  <c r="D1772" i="39"/>
  <c r="D1773" i="39"/>
  <c r="D1774" i="39"/>
  <c r="D1775" i="39"/>
  <c r="D1776" i="39"/>
  <c r="D1777" i="39"/>
  <c r="D1778" i="39"/>
  <c r="D1779" i="39"/>
  <c r="D1780" i="39"/>
  <c r="D1781" i="39"/>
  <c r="D1782" i="39"/>
  <c r="D1783" i="39"/>
  <c r="D1784" i="39"/>
  <c r="D1785" i="39"/>
  <c r="D1786" i="39"/>
  <c r="D1787" i="39"/>
  <c r="D1788" i="39"/>
  <c r="D1789" i="39"/>
  <c r="D1790" i="39"/>
  <c r="D1791" i="39"/>
  <c r="D1792" i="39"/>
  <c r="D1793" i="39"/>
  <c r="D1794" i="39"/>
  <c r="D1795" i="39"/>
  <c r="D1796" i="39"/>
  <c r="D1797" i="39"/>
  <c r="D1798" i="39"/>
  <c r="D1799" i="39"/>
  <c r="D1800" i="39"/>
  <c r="D1801" i="39"/>
  <c r="D1802" i="39"/>
  <c r="D1803" i="39"/>
  <c r="D1804" i="39"/>
  <c r="D1805" i="39"/>
  <c r="D1806" i="39"/>
  <c r="D1807" i="39"/>
  <c r="D1808" i="39"/>
  <c r="D1809" i="39"/>
  <c r="D1810" i="39"/>
  <c r="D1811" i="39"/>
  <c r="D1812" i="39"/>
  <c r="D1813" i="39"/>
  <c r="D1814" i="39"/>
  <c r="D1815" i="39"/>
  <c r="D1816" i="39"/>
  <c r="D1817" i="39"/>
  <c r="D1818" i="39"/>
  <c r="D1819" i="39"/>
  <c r="D1820" i="39"/>
  <c r="D1821" i="39"/>
  <c r="D1822" i="39"/>
  <c r="D1823" i="39"/>
  <c r="D1824" i="39"/>
  <c r="D1825" i="39"/>
  <c r="D1826" i="39"/>
  <c r="D1827" i="39"/>
  <c r="D1828" i="39"/>
  <c r="D1829" i="39"/>
  <c r="D1830" i="39"/>
  <c r="D1831" i="39"/>
  <c r="D1832" i="39"/>
  <c r="D1833" i="39"/>
  <c r="D1834" i="39"/>
  <c r="D1835" i="39"/>
  <c r="D1836" i="39"/>
  <c r="D1837" i="39"/>
  <c r="D1838" i="39"/>
  <c r="D1839" i="39"/>
  <c r="D1840" i="39"/>
  <c r="D1841" i="39"/>
  <c r="D1842" i="39"/>
  <c r="D1843" i="39"/>
  <c r="D1844" i="39"/>
  <c r="D1845" i="39"/>
  <c r="D1846" i="39"/>
  <c r="D1847" i="39"/>
  <c r="D1848" i="39"/>
  <c r="D1849" i="39"/>
  <c r="D1850" i="39"/>
  <c r="D1851" i="39"/>
  <c r="D1852" i="39"/>
  <c r="D1853" i="39"/>
  <c r="D1854" i="39"/>
  <c r="D1855" i="39"/>
  <c r="D1856" i="39"/>
  <c r="D1857" i="39"/>
  <c r="D1858" i="39"/>
  <c r="D1859" i="39"/>
  <c r="D1860" i="39"/>
  <c r="D1861" i="39"/>
  <c r="D1862" i="39"/>
  <c r="D1863" i="39"/>
  <c r="D1864" i="39"/>
  <c r="D1865" i="39"/>
  <c r="D1866" i="39"/>
  <c r="D1867" i="39"/>
  <c r="D1868" i="39"/>
  <c r="D1869" i="39"/>
  <c r="D1870" i="39"/>
  <c r="D1871" i="39"/>
  <c r="D1872" i="39"/>
  <c r="D1873" i="39"/>
  <c r="D1874" i="39"/>
  <c r="D1875" i="39"/>
  <c r="D1876" i="39"/>
  <c r="D1877" i="39"/>
  <c r="D1878" i="39"/>
  <c r="D1879" i="39"/>
  <c r="D1880" i="39"/>
  <c r="D1881" i="39"/>
  <c r="D1882" i="39"/>
  <c r="D1883" i="39"/>
  <c r="D1884" i="39"/>
  <c r="D1885" i="39"/>
  <c r="D1886" i="39"/>
  <c r="D1887" i="39"/>
  <c r="D1888" i="39"/>
  <c r="D1889" i="39"/>
  <c r="D1890" i="39"/>
  <c r="D1891" i="39"/>
  <c r="D1892" i="39"/>
  <c r="D1893" i="39"/>
  <c r="D1894" i="39"/>
  <c r="D1895" i="39"/>
  <c r="D1896" i="39"/>
  <c r="D1897" i="39"/>
  <c r="D1898" i="39"/>
  <c r="D1899" i="39"/>
  <c r="D1900" i="39"/>
  <c r="D1901" i="39"/>
  <c r="D1902" i="39"/>
  <c r="D1903" i="39"/>
  <c r="D1904" i="39"/>
  <c r="D1905" i="39"/>
  <c r="D1906" i="39"/>
  <c r="D1907" i="39"/>
  <c r="D1908" i="39"/>
  <c r="D1909" i="39"/>
  <c r="D1910" i="39"/>
  <c r="D1911" i="39"/>
  <c r="D1912" i="39"/>
  <c r="D1913" i="39"/>
  <c r="D1914" i="39"/>
  <c r="D1915" i="39"/>
  <c r="D1916" i="39"/>
  <c r="D1917" i="39"/>
  <c r="D1918" i="39"/>
  <c r="D1919" i="39"/>
  <c r="D1920" i="39"/>
  <c r="D1921" i="39"/>
  <c r="D1922" i="39"/>
  <c r="D1923" i="39"/>
  <c r="D1924" i="39"/>
  <c r="D1925" i="39"/>
  <c r="D1926" i="39"/>
  <c r="D1927" i="39"/>
  <c r="D1928" i="39"/>
  <c r="D1929" i="39"/>
  <c r="D1930" i="39"/>
  <c r="D1931" i="39"/>
  <c r="D1932" i="39"/>
  <c r="D1933" i="39"/>
  <c r="D1934" i="39"/>
  <c r="D1935" i="39"/>
  <c r="D1936" i="39"/>
  <c r="D1937" i="39"/>
  <c r="D1938" i="39"/>
  <c r="D1939" i="39"/>
  <c r="D1940" i="39"/>
  <c r="D1941" i="39"/>
  <c r="D1942" i="39"/>
  <c r="D1943" i="39"/>
  <c r="D1944" i="39"/>
  <c r="D1945" i="39"/>
  <c r="D1946" i="39"/>
  <c r="D1947" i="39"/>
  <c r="D1948" i="39"/>
  <c r="D1949" i="39"/>
  <c r="D1950" i="39"/>
  <c r="D1951" i="39"/>
  <c r="D1952" i="39"/>
  <c r="D1953" i="39"/>
  <c r="D1954" i="39"/>
  <c r="D1955" i="39"/>
  <c r="D1956" i="39"/>
  <c r="D1957" i="39"/>
  <c r="D1958" i="39"/>
  <c r="D1959" i="39"/>
  <c r="D1960" i="39"/>
  <c r="D1961" i="39"/>
  <c r="D1962" i="39"/>
  <c r="D1963" i="39"/>
  <c r="D1964" i="39"/>
  <c r="D1965" i="39"/>
  <c r="D1966" i="39"/>
  <c r="D1967" i="39"/>
  <c r="D1968" i="39"/>
  <c r="D1969" i="39"/>
  <c r="D1970" i="39"/>
  <c r="D1971" i="39"/>
  <c r="D1972" i="39"/>
  <c r="D1973" i="39"/>
  <c r="D1974" i="39"/>
  <c r="D1975" i="39"/>
  <c r="D1976" i="39"/>
  <c r="D1977" i="39"/>
  <c r="D1978" i="39"/>
  <c r="D1979" i="39"/>
  <c r="D1980" i="39"/>
  <c r="D1981" i="39"/>
  <c r="D1982" i="39"/>
  <c r="D1983" i="39"/>
  <c r="D1984" i="39"/>
  <c r="D1985" i="39"/>
  <c r="D1986" i="39"/>
  <c r="D1987" i="39"/>
  <c r="D1988" i="39"/>
  <c r="D1989" i="39"/>
  <c r="D1990" i="39"/>
  <c r="D1991" i="39"/>
  <c r="D1992" i="39"/>
  <c r="D1993" i="39"/>
  <c r="D1994" i="39"/>
  <c r="D1995" i="39"/>
  <c r="D1996" i="39"/>
  <c r="D1997" i="39"/>
  <c r="D1998" i="39"/>
  <c r="D1999" i="39"/>
  <c r="D2000" i="39"/>
  <c r="D2001" i="39"/>
  <c r="D2002" i="39"/>
  <c r="D2003" i="39"/>
  <c r="D2004" i="39"/>
  <c r="D2005" i="39"/>
  <c r="D2006" i="39"/>
  <c r="D2007" i="39"/>
  <c r="D2008" i="39"/>
  <c r="D2009" i="39"/>
  <c r="D2010" i="39"/>
  <c r="D2011" i="39"/>
  <c r="D2012" i="39"/>
  <c r="D2013" i="39"/>
  <c r="D2014" i="39"/>
  <c r="D2015" i="39"/>
  <c r="D2016" i="39"/>
  <c r="D2017" i="39"/>
  <c r="D2018" i="39"/>
  <c r="D2019" i="39"/>
  <c r="D2020" i="39"/>
  <c r="D2021" i="39"/>
  <c r="D2022" i="39"/>
  <c r="D2023" i="39"/>
  <c r="D2024" i="39"/>
  <c r="D2025" i="39"/>
  <c r="D2026" i="39"/>
  <c r="D2027" i="39"/>
  <c r="D2028" i="39"/>
  <c r="D2029" i="39"/>
  <c r="D2030" i="39"/>
  <c r="D2031" i="39"/>
  <c r="D2032" i="39"/>
  <c r="D2033" i="39"/>
  <c r="D2034" i="39"/>
  <c r="D2035" i="39"/>
  <c r="D2036" i="39"/>
  <c r="D2037" i="39"/>
  <c r="D2038" i="39"/>
  <c r="D2039" i="39"/>
  <c r="D2040" i="39"/>
  <c r="D2041" i="39"/>
  <c r="D2042" i="39"/>
  <c r="D2043" i="39"/>
  <c r="D2044" i="39"/>
  <c r="D2045" i="39"/>
  <c r="D2046" i="39"/>
  <c r="D2047" i="39"/>
  <c r="D2048" i="39"/>
  <c r="D2049" i="39"/>
  <c r="D2050" i="39"/>
  <c r="D2051" i="39"/>
  <c r="D2052" i="39"/>
  <c r="D2053" i="39"/>
  <c r="D2054" i="39"/>
  <c r="D2055" i="39"/>
  <c r="D2056" i="39"/>
  <c r="D2057" i="39"/>
  <c r="D2058" i="39"/>
  <c r="D2059" i="39"/>
  <c r="D2060" i="39"/>
  <c r="D2061" i="39"/>
  <c r="D2062" i="39"/>
  <c r="D2063" i="39"/>
  <c r="D2064" i="39"/>
  <c r="D2065" i="39"/>
  <c r="D2066" i="39"/>
  <c r="D2067" i="39"/>
  <c r="D2068" i="39"/>
  <c r="D2069" i="39"/>
  <c r="D2070" i="39"/>
  <c r="D2071" i="39"/>
  <c r="D2072" i="39"/>
  <c r="D2073" i="39"/>
  <c r="D2074" i="39"/>
  <c r="D2075" i="39"/>
  <c r="D2076" i="39"/>
  <c r="D2077" i="39"/>
  <c r="D2078" i="39"/>
  <c r="D2079" i="39"/>
  <c r="D2080" i="39"/>
  <c r="D2081" i="39"/>
  <c r="D2082" i="39"/>
  <c r="D2083" i="39"/>
  <c r="D2084" i="39"/>
  <c r="D2085" i="39"/>
  <c r="D2086" i="39"/>
  <c r="D2087" i="39"/>
  <c r="D2088" i="39"/>
  <c r="D2089" i="39"/>
  <c r="D2090" i="39"/>
  <c r="D2091" i="39"/>
  <c r="D2092" i="39"/>
  <c r="D2093" i="39"/>
  <c r="D2094" i="39"/>
  <c r="D2095" i="39"/>
  <c r="D2096" i="39"/>
  <c r="D2097" i="39"/>
  <c r="D2098" i="39"/>
  <c r="D2099" i="39"/>
  <c r="D2100" i="39"/>
  <c r="D2101" i="39"/>
  <c r="D2102" i="39"/>
  <c r="D2103" i="39"/>
  <c r="D2104" i="39"/>
  <c r="D2105" i="39"/>
  <c r="D2106" i="39"/>
  <c r="D2107" i="39"/>
  <c r="D2108" i="39"/>
  <c r="D2109" i="39"/>
  <c r="D2110" i="39"/>
  <c r="D2111" i="39"/>
  <c r="D2112" i="39"/>
  <c r="D2113" i="39"/>
  <c r="D2114" i="39"/>
  <c r="D2115" i="39"/>
  <c r="D2116" i="39"/>
  <c r="D2117" i="39"/>
  <c r="D2118" i="39"/>
  <c r="D2119" i="39"/>
  <c r="D2120" i="39"/>
  <c r="D2121" i="39"/>
  <c r="D2122" i="39"/>
  <c r="D2123" i="39"/>
  <c r="D2124" i="39"/>
  <c r="D2125" i="39"/>
  <c r="D2126" i="39"/>
  <c r="D2127" i="39"/>
  <c r="D2128" i="39"/>
  <c r="D2129" i="39"/>
  <c r="D2130" i="39"/>
  <c r="D2131" i="39"/>
  <c r="D2132" i="39"/>
  <c r="D2133" i="39"/>
  <c r="D2134" i="39"/>
  <c r="D2135" i="39"/>
  <c r="D2136" i="39"/>
  <c r="D2137" i="39"/>
  <c r="D2138" i="39"/>
  <c r="D2139" i="39"/>
  <c r="D2140" i="39"/>
  <c r="D2141" i="39"/>
  <c r="D2142" i="39"/>
  <c r="D2143" i="39"/>
  <c r="D2144" i="39"/>
  <c r="D2145" i="39"/>
  <c r="D2146" i="39"/>
  <c r="D2147" i="39"/>
  <c r="D2148" i="39"/>
  <c r="D2149" i="39"/>
  <c r="D2150" i="39"/>
  <c r="D2151" i="39"/>
  <c r="D2152" i="39"/>
  <c r="D2153" i="39"/>
  <c r="D2154" i="39"/>
  <c r="D2155" i="39"/>
  <c r="D2156" i="39"/>
  <c r="D2157" i="39"/>
  <c r="D2158" i="39"/>
  <c r="D2159" i="39"/>
  <c r="D2160" i="39"/>
  <c r="D2161" i="39"/>
  <c r="D2162" i="39"/>
  <c r="D2163" i="39"/>
  <c r="D2164" i="39"/>
  <c r="D2165" i="39"/>
  <c r="D2166" i="39"/>
  <c r="D2167" i="39"/>
  <c r="D2168" i="39"/>
  <c r="D2169" i="39"/>
  <c r="D2170" i="39"/>
  <c r="D2171" i="39"/>
  <c r="D2172" i="39"/>
  <c r="D2173" i="39"/>
  <c r="D2174" i="39"/>
  <c r="D2175" i="39"/>
  <c r="D2176" i="39"/>
  <c r="D2177" i="39"/>
  <c r="D2178" i="39"/>
  <c r="D2179" i="39"/>
  <c r="D2180" i="39"/>
  <c r="D2181" i="39"/>
  <c r="D2182" i="39"/>
  <c r="D2183" i="39"/>
  <c r="D2184" i="39"/>
  <c r="D2185" i="39"/>
  <c r="D2186" i="39"/>
  <c r="D2187" i="39"/>
  <c r="D2188" i="39"/>
  <c r="D2189" i="39"/>
  <c r="D2190" i="39"/>
  <c r="D2191" i="39"/>
  <c r="D2192" i="39"/>
  <c r="D2193" i="39"/>
  <c r="D2194" i="39"/>
  <c r="D2195" i="39"/>
  <c r="D2196" i="39"/>
  <c r="D2197" i="39"/>
  <c r="D2198" i="39"/>
  <c r="D2199" i="39"/>
  <c r="D2200" i="39"/>
  <c r="D2201" i="39"/>
  <c r="D2202" i="39"/>
  <c r="D2203" i="39"/>
  <c r="D2204" i="39"/>
  <c r="D2205" i="39"/>
  <c r="D2206" i="39"/>
  <c r="D2207" i="39"/>
  <c r="D2208" i="39"/>
  <c r="D2209" i="39"/>
  <c r="D2210" i="39"/>
  <c r="D2211" i="39"/>
  <c r="D2212" i="39"/>
  <c r="D2213" i="39"/>
  <c r="D2214" i="39"/>
  <c r="D2215" i="39"/>
  <c r="D2216" i="39"/>
  <c r="D2217" i="39"/>
  <c r="D2218" i="39"/>
  <c r="D2219" i="39"/>
  <c r="D2220" i="39"/>
  <c r="D2221" i="39"/>
  <c r="D2222" i="39"/>
  <c r="D2223" i="39"/>
  <c r="D2224" i="39"/>
  <c r="D2225" i="39"/>
  <c r="D2226" i="39"/>
  <c r="D2227" i="39"/>
  <c r="D2228" i="39"/>
  <c r="D2229" i="39"/>
  <c r="D2230" i="39"/>
  <c r="D2231" i="39"/>
  <c r="D2232" i="39"/>
  <c r="D2233" i="39"/>
  <c r="D2234" i="39"/>
  <c r="D2235" i="39"/>
  <c r="D2236" i="39"/>
  <c r="D2237" i="39"/>
  <c r="D2238" i="39"/>
  <c r="D2239" i="39"/>
  <c r="D2240" i="39"/>
  <c r="D2241" i="39"/>
  <c r="D2242" i="39"/>
  <c r="D2243" i="39"/>
  <c r="D2244" i="39"/>
  <c r="D2245" i="39"/>
  <c r="D2246" i="39"/>
  <c r="D2247" i="39"/>
  <c r="D2248" i="39"/>
  <c r="D2249" i="39"/>
  <c r="D2250" i="39"/>
  <c r="D2251" i="39"/>
  <c r="D2252" i="39"/>
  <c r="D2253" i="39"/>
  <c r="D2254" i="39"/>
  <c r="D2255" i="39"/>
  <c r="D2256" i="39"/>
  <c r="D2257" i="39"/>
  <c r="D2258" i="39"/>
  <c r="D2259" i="39"/>
  <c r="D2260" i="39"/>
  <c r="D2261" i="39"/>
  <c r="D2262" i="39"/>
  <c r="D2263" i="39"/>
  <c r="D2264" i="39"/>
  <c r="D2265" i="39"/>
  <c r="D2266" i="39"/>
  <c r="D2267" i="39"/>
  <c r="D2268" i="39"/>
  <c r="D2269" i="39"/>
  <c r="D2270" i="39"/>
  <c r="D2271" i="39"/>
  <c r="D2272" i="39"/>
  <c r="D2273" i="39"/>
  <c r="D2274" i="39"/>
  <c r="D2275" i="39"/>
  <c r="D2276" i="39"/>
  <c r="D2277" i="39"/>
  <c r="D2278" i="39"/>
  <c r="D2279" i="39"/>
  <c r="D2280" i="39"/>
  <c r="D2281" i="39"/>
  <c r="D2282" i="39"/>
  <c r="D2283" i="39"/>
  <c r="D2284" i="39"/>
  <c r="D2285" i="39"/>
  <c r="D2286" i="39"/>
  <c r="D2287" i="39"/>
  <c r="D2288" i="39"/>
  <c r="D2289" i="39"/>
  <c r="D2290" i="39"/>
  <c r="D2291" i="39"/>
  <c r="D2292" i="39"/>
  <c r="D2293" i="39"/>
  <c r="D2294" i="39"/>
  <c r="D2295" i="39"/>
  <c r="D2296" i="39"/>
  <c r="D2297" i="39"/>
  <c r="D2298" i="39"/>
  <c r="D2299" i="39"/>
  <c r="D2300" i="39"/>
  <c r="D2301" i="39"/>
  <c r="D2302" i="39"/>
  <c r="D2303" i="39"/>
  <c r="D2304" i="39"/>
  <c r="D2305" i="39"/>
  <c r="D2306" i="39"/>
  <c r="D2307" i="39"/>
  <c r="D2308" i="39"/>
  <c r="D2309" i="39"/>
  <c r="D2310" i="39"/>
  <c r="D2311" i="39"/>
  <c r="D2312" i="39"/>
  <c r="D2313" i="39"/>
  <c r="D2314" i="39"/>
  <c r="D2315" i="39"/>
  <c r="D2316" i="39"/>
  <c r="D2317" i="39"/>
  <c r="D2318" i="39"/>
  <c r="D2319" i="39"/>
  <c r="D2320" i="39"/>
  <c r="D2321" i="39"/>
  <c r="D2322" i="39"/>
  <c r="D2323" i="39"/>
  <c r="D2324" i="39"/>
  <c r="D2325" i="39"/>
  <c r="D2326" i="39"/>
  <c r="D2327" i="39"/>
  <c r="D2328" i="39"/>
  <c r="D2329" i="39"/>
  <c r="D2330" i="39"/>
  <c r="D2331" i="39"/>
  <c r="D2332" i="39"/>
  <c r="D2333" i="39"/>
  <c r="D2334" i="39"/>
  <c r="D2335" i="39"/>
  <c r="D2336" i="39"/>
  <c r="D2337" i="39"/>
  <c r="D2338" i="39"/>
  <c r="D2339" i="39"/>
  <c r="D2340" i="39"/>
  <c r="D2341" i="39"/>
  <c r="D2342" i="39"/>
  <c r="D2343" i="39"/>
  <c r="D2344" i="39"/>
  <c r="D2345" i="39"/>
  <c r="D2346" i="39"/>
  <c r="D2347" i="39"/>
  <c r="D2348" i="39"/>
  <c r="D2349" i="39"/>
  <c r="D2350" i="39"/>
  <c r="D2351" i="39"/>
  <c r="D2352" i="39"/>
  <c r="D2353" i="39"/>
  <c r="D2354" i="39"/>
  <c r="D2355" i="39"/>
  <c r="D2356" i="39"/>
  <c r="D2357" i="39"/>
  <c r="D2358" i="39"/>
  <c r="D2359" i="39"/>
  <c r="D2360" i="39"/>
  <c r="D2361" i="39"/>
  <c r="D2362" i="39"/>
  <c r="E10" i="39"/>
  <c r="P10" i="39"/>
  <c r="P11" i="39"/>
  <c r="W10" i="39"/>
  <c r="W11" i="39"/>
  <c r="W12" i="39"/>
  <c r="W13" i="39"/>
  <c r="W14" i="39"/>
  <c r="W15" i="39"/>
  <c r="W16" i="39"/>
  <c r="W17" i="39"/>
  <c r="W18" i="39"/>
  <c r="W19" i="39"/>
  <c r="W20" i="39"/>
  <c r="W21" i="39"/>
  <c r="W22" i="39"/>
  <c r="W23" i="39"/>
  <c r="W24" i="39"/>
  <c r="W25" i="39"/>
  <c r="W26" i="39"/>
  <c r="W27" i="39"/>
  <c r="W28" i="39"/>
  <c r="W29" i="39"/>
  <c r="W30" i="39"/>
  <c r="W31" i="39"/>
  <c r="W32" i="39"/>
  <c r="W33" i="39"/>
  <c r="W34" i="39"/>
  <c r="W35" i="39"/>
  <c r="W36" i="39"/>
  <c r="W37" i="39"/>
  <c r="E11" i="39"/>
  <c r="E12" i="39"/>
  <c r="E13" i="39"/>
  <c r="E14" i="39"/>
  <c r="E15" i="39"/>
  <c r="E16" i="39"/>
  <c r="E17" i="39"/>
  <c r="E18" i="39"/>
  <c r="E19" i="39"/>
  <c r="E20" i="39"/>
  <c r="E21" i="39"/>
  <c r="E22" i="39"/>
  <c r="E23" i="39"/>
  <c r="E24" i="39"/>
  <c r="E25" i="39"/>
  <c r="E26" i="39"/>
  <c r="K11" i="39"/>
  <c r="O11" i="39"/>
  <c r="O12" i="39"/>
  <c r="O13" i="39"/>
  <c r="O14" i="39"/>
  <c r="O15" i="39"/>
  <c r="O16" i="39"/>
  <c r="O17" i="39"/>
  <c r="O18" i="39"/>
  <c r="O19" i="39"/>
  <c r="O20" i="39"/>
  <c r="O21" i="39"/>
  <c r="O22" i="39"/>
  <c r="O23" i="39"/>
  <c r="O24" i="39"/>
  <c r="O25" i="39"/>
  <c r="O26" i="39"/>
  <c r="O27" i="39"/>
  <c r="O28" i="39"/>
  <c r="O29" i="39"/>
  <c r="O30" i="39"/>
  <c r="O31" i="39"/>
  <c r="O32" i="39"/>
  <c r="O33" i="39"/>
  <c r="O34" i="39"/>
  <c r="O35" i="39"/>
  <c r="O36" i="39"/>
  <c r="O37" i="39"/>
  <c r="O38" i="39"/>
  <c r="O39" i="39"/>
  <c r="O40" i="39"/>
  <c r="O41" i="39"/>
  <c r="O42" i="39"/>
  <c r="O43" i="39"/>
  <c r="O44" i="39"/>
  <c r="O45" i="39"/>
  <c r="O46" i="39"/>
  <c r="O47" i="39"/>
  <c r="O48" i="39"/>
  <c r="O49" i="39"/>
  <c r="O50" i="39"/>
  <c r="O51" i="39"/>
  <c r="O52" i="39"/>
  <c r="O53" i="39"/>
  <c r="O54" i="39"/>
  <c r="O55" i="39"/>
  <c r="O56" i="39"/>
  <c r="O57" i="39"/>
  <c r="O58" i="39"/>
  <c r="O59" i="39"/>
  <c r="O60" i="39"/>
  <c r="O61" i="39"/>
  <c r="O62" i="39"/>
  <c r="O63" i="39"/>
  <c r="O64" i="39"/>
  <c r="O65" i="39"/>
  <c r="O66" i="39"/>
  <c r="O67" i="39"/>
  <c r="O68" i="39"/>
  <c r="O69" i="39"/>
  <c r="O70" i="39"/>
  <c r="O71" i="39"/>
  <c r="O72" i="39"/>
  <c r="O73" i="39"/>
  <c r="O74" i="39"/>
  <c r="O75" i="39"/>
  <c r="O76" i="39"/>
  <c r="O77" i="39"/>
  <c r="O78" i="39"/>
  <c r="O79" i="39"/>
  <c r="O80" i="39"/>
  <c r="O81" i="39"/>
  <c r="O82" i="39"/>
  <c r="O83" i="39"/>
  <c r="O84" i="39"/>
  <c r="O85" i="39"/>
  <c r="O86" i="39"/>
  <c r="O87" i="39"/>
  <c r="O88" i="39"/>
  <c r="O89" i="39"/>
  <c r="O90" i="39"/>
  <c r="O91" i="39"/>
  <c r="O92" i="39"/>
  <c r="O93" i="39"/>
  <c r="O94" i="39"/>
  <c r="O95" i="39"/>
  <c r="O96" i="39"/>
  <c r="O97" i="39"/>
  <c r="O98" i="39"/>
  <c r="O99" i="39"/>
  <c r="O100" i="39"/>
  <c r="O101" i="39"/>
  <c r="O102" i="39"/>
  <c r="O103" i="39"/>
  <c r="O104" i="39"/>
  <c r="O105" i="39"/>
  <c r="O106" i="39"/>
  <c r="O107" i="39"/>
  <c r="O108" i="39"/>
  <c r="O109" i="39"/>
  <c r="O110" i="39"/>
  <c r="O111" i="39"/>
  <c r="O112" i="39"/>
  <c r="O113" i="39"/>
  <c r="O114" i="39"/>
  <c r="O115" i="39"/>
  <c r="O116" i="39"/>
  <c r="O117" i="39"/>
  <c r="O118" i="39"/>
  <c r="O119" i="39"/>
  <c r="O120" i="39"/>
  <c r="O121" i="39"/>
  <c r="O122" i="39"/>
  <c r="O123" i="39"/>
  <c r="O124" i="39"/>
  <c r="O125" i="39"/>
  <c r="O126" i="39"/>
  <c r="O127" i="39"/>
  <c r="O128" i="39"/>
  <c r="O129" i="39"/>
  <c r="O130" i="39"/>
  <c r="O131" i="39"/>
  <c r="O132" i="39"/>
  <c r="O133" i="39"/>
  <c r="O134" i="39"/>
  <c r="O135" i="39"/>
  <c r="O136" i="39"/>
  <c r="O137" i="39"/>
  <c r="O138" i="39"/>
  <c r="O139" i="39"/>
  <c r="O140" i="39"/>
  <c r="O141" i="39"/>
  <c r="O142" i="39"/>
  <c r="O143" i="39"/>
  <c r="O144" i="39"/>
  <c r="O145" i="39"/>
  <c r="O146" i="39"/>
  <c r="O147" i="39"/>
  <c r="O148" i="39"/>
  <c r="O149" i="39"/>
  <c r="O150" i="39"/>
  <c r="O151" i="39"/>
  <c r="O152" i="39"/>
  <c r="O153" i="39"/>
  <c r="O154" i="39"/>
  <c r="O155" i="39"/>
  <c r="O156" i="39"/>
  <c r="O157" i="39"/>
  <c r="O158" i="39"/>
  <c r="O159" i="39"/>
  <c r="O160" i="39"/>
  <c r="O161" i="39"/>
  <c r="O162" i="39"/>
  <c r="O163" i="39"/>
  <c r="O164" i="39"/>
  <c r="O165" i="39"/>
  <c r="O166" i="39"/>
  <c r="O167" i="39"/>
  <c r="O168" i="39"/>
  <c r="O169" i="39"/>
  <c r="O170" i="39"/>
  <c r="O171" i="39"/>
  <c r="O172" i="39"/>
  <c r="O173" i="39"/>
  <c r="O174" i="39"/>
  <c r="O175" i="39"/>
  <c r="O176" i="39"/>
  <c r="O177" i="39"/>
  <c r="O178" i="39"/>
  <c r="O179" i="39"/>
  <c r="O180" i="39"/>
  <c r="O181" i="39"/>
  <c r="O182" i="39"/>
  <c r="O183" i="39"/>
  <c r="O184" i="39"/>
  <c r="O185" i="39"/>
  <c r="O186" i="39"/>
  <c r="O187" i="39"/>
  <c r="O188" i="39"/>
  <c r="O189" i="39"/>
  <c r="O190" i="39"/>
  <c r="O191" i="39"/>
  <c r="O192" i="39"/>
  <c r="O193" i="39"/>
  <c r="O194" i="39"/>
  <c r="O195" i="39"/>
  <c r="O196" i="39"/>
  <c r="O197" i="39"/>
  <c r="O198" i="39"/>
  <c r="O199" i="39"/>
  <c r="O200" i="39"/>
  <c r="O201" i="39"/>
  <c r="O202" i="39"/>
  <c r="O203" i="39"/>
  <c r="O204" i="39"/>
  <c r="O205" i="39"/>
  <c r="O206" i="39"/>
  <c r="O207" i="39"/>
  <c r="O208" i="39"/>
  <c r="O209" i="39"/>
  <c r="O210" i="39"/>
  <c r="O211" i="39"/>
  <c r="O212" i="39"/>
  <c r="O213" i="39"/>
  <c r="O214" i="39"/>
  <c r="O215" i="39"/>
  <c r="O216" i="39"/>
  <c r="O217" i="39"/>
  <c r="O218" i="39"/>
  <c r="O219" i="39"/>
  <c r="O220" i="39"/>
  <c r="O221" i="39"/>
  <c r="O222" i="39"/>
  <c r="O223" i="39"/>
  <c r="O224" i="39"/>
  <c r="O225" i="39"/>
  <c r="O226" i="39"/>
  <c r="O227" i="39"/>
  <c r="O228" i="39"/>
  <c r="O229" i="39"/>
  <c r="O230" i="39"/>
  <c r="O231" i="39"/>
  <c r="O232" i="39"/>
  <c r="O233" i="39"/>
  <c r="O234" i="39"/>
  <c r="O235" i="39"/>
  <c r="O236" i="39"/>
  <c r="O237" i="39"/>
  <c r="O238" i="39"/>
  <c r="O239" i="39"/>
  <c r="AC11" i="39"/>
  <c r="AC12" i="39"/>
  <c r="AC13" i="39"/>
  <c r="AC14" i="39"/>
  <c r="AC15" i="39"/>
  <c r="AC16" i="39"/>
  <c r="K12" i="39"/>
  <c r="K13" i="39"/>
  <c r="P12" i="39"/>
  <c r="U12" i="39"/>
  <c r="U13" i="39"/>
  <c r="U14" i="39"/>
  <c r="P13" i="39"/>
  <c r="P14" i="39"/>
  <c r="P15" i="39"/>
  <c r="P16" i="39"/>
  <c r="P17" i="39"/>
  <c r="P18" i="39"/>
  <c r="P19" i="39"/>
  <c r="P20" i="39"/>
  <c r="P21" i="39"/>
  <c r="P22" i="39"/>
  <c r="P23" i="39"/>
  <c r="P24" i="39"/>
  <c r="P25" i="39"/>
  <c r="P26" i="39"/>
  <c r="P27" i="39"/>
  <c r="P28" i="39"/>
  <c r="P29" i="39"/>
  <c r="P30" i="39"/>
  <c r="P31" i="39"/>
  <c r="P32" i="39"/>
  <c r="P33" i="39"/>
  <c r="P34" i="39"/>
  <c r="P35" i="39"/>
  <c r="P36" i="39"/>
  <c r="P37" i="39"/>
  <c r="P38" i="39"/>
  <c r="P39" i="39"/>
  <c r="P40" i="39"/>
  <c r="P41" i="39"/>
  <c r="P42" i="39"/>
  <c r="P43" i="39"/>
  <c r="P44" i="39"/>
  <c r="P45" i="39"/>
  <c r="P46" i="39"/>
  <c r="P47" i="39"/>
  <c r="P48" i="39"/>
  <c r="P49" i="39"/>
  <c r="P50" i="39"/>
  <c r="P51" i="39"/>
  <c r="P52" i="39"/>
  <c r="P53" i="39"/>
  <c r="P54" i="39"/>
  <c r="P55" i="39"/>
  <c r="P56" i="39"/>
  <c r="P57" i="39"/>
  <c r="P58" i="39"/>
  <c r="P59" i="39"/>
  <c r="P60" i="39"/>
  <c r="P61" i="39"/>
  <c r="P62" i="39"/>
  <c r="P63" i="39"/>
  <c r="P64" i="39"/>
  <c r="P65" i="39"/>
  <c r="P66" i="39"/>
  <c r="P67" i="39"/>
  <c r="P68" i="39"/>
  <c r="P69" i="39"/>
  <c r="P70" i="39"/>
  <c r="P71" i="39"/>
  <c r="P72" i="39"/>
  <c r="V13" i="39"/>
  <c r="AA13" i="39"/>
  <c r="AA14" i="39"/>
  <c r="AA15" i="39"/>
  <c r="AA16" i="39"/>
  <c r="AA17" i="39"/>
  <c r="AA18" i="39"/>
  <c r="AA19" i="39"/>
  <c r="AA20" i="39"/>
  <c r="AA21" i="39"/>
  <c r="AA22" i="39"/>
  <c r="AA23" i="39"/>
  <c r="AA24" i="39"/>
  <c r="AA25" i="39"/>
  <c r="AA26" i="39"/>
  <c r="AA27" i="39"/>
  <c r="AA28" i="39"/>
  <c r="AA29" i="39"/>
  <c r="AA30" i="39"/>
  <c r="AA31" i="39"/>
  <c r="AA32" i="39"/>
  <c r="AA33" i="39"/>
  <c r="AB13" i="39"/>
  <c r="AB14" i="39"/>
  <c r="AB15" i="39"/>
  <c r="AB16" i="39"/>
  <c r="AB17" i="39"/>
  <c r="AB18" i="39"/>
  <c r="AB19" i="39"/>
  <c r="AB20" i="39"/>
  <c r="AB21" i="39"/>
  <c r="AB22" i="39"/>
  <c r="AB23" i="39"/>
  <c r="AB24" i="39"/>
  <c r="AB25" i="39"/>
  <c r="AB26" i="39"/>
  <c r="AB27" i="39"/>
  <c r="AB28" i="39"/>
  <c r="AB29" i="39"/>
  <c r="AB30" i="39"/>
  <c r="AB31" i="39"/>
  <c r="AB32" i="39"/>
  <c r="AB33" i="39"/>
  <c r="AB34" i="39"/>
  <c r="AB35" i="39"/>
  <c r="AB36" i="39"/>
  <c r="AB37" i="39"/>
  <c r="AB38" i="39"/>
  <c r="AB39" i="39"/>
  <c r="AB40" i="39"/>
  <c r="AB41" i="39"/>
  <c r="AB42" i="39"/>
  <c r="AB43" i="39"/>
  <c r="AB44" i="39"/>
  <c r="AB45" i="39"/>
  <c r="AB46" i="39"/>
  <c r="AB47" i="39"/>
  <c r="AB48" i="39"/>
  <c r="AB49" i="39"/>
  <c r="AB50" i="39"/>
  <c r="AB51" i="39"/>
  <c r="AB52" i="39"/>
  <c r="AB53" i="39"/>
  <c r="AB54" i="39"/>
  <c r="AB55" i="39"/>
  <c r="AB56" i="39"/>
  <c r="AB57" i="39"/>
  <c r="AB58" i="39"/>
  <c r="AB59" i="39"/>
  <c r="AB60" i="39"/>
  <c r="AB61" i="39"/>
  <c r="AB62" i="39"/>
  <c r="AB63" i="39"/>
  <c r="AB64" i="39"/>
  <c r="AB65" i="39"/>
  <c r="AB66" i="39"/>
  <c r="AB67" i="39"/>
  <c r="AB68" i="39"/>
  <c r="AB69" i="39"/>
  <c r="AB70" i="39"/>
  <c r="AB71" i="39"/>
  <c r="AB72" i="39"/>
  <c r="AB73" i="39"/>
  <c r="AB74" i="39"/>
  <c r="AB75" i="39"/>
  <c r="AB76" i="39"/>
  <c r="AB77" i="39"/>
  <c r="AB78" i="39"/>
  <c r="AB79" i="39"/>
  <c r="AB80" i="39"/>
  <c r="AB81" i="39"/>
  <c r="AB82" i="39"/>
  <c r="AB83" i="39"/>
  <c r="AB84" i="39"/>
  <c r="AB85" i="39"/>
  <c r="AB86" i="39"/>
  <c r="AB87" i="39"/>
  <c r="AB88" i="39"/>
  <c r="AB89" i="39"/>
  <c r="AB90" i="39"/>
  <c r="AB91" i="39"/>
  <c r="AB92" i="39"/>
  <c r="AB93" i="39"/>
  <c r="AB94" i="39"/>
  <c r="AB95" i="39"/>
  <c r="AB96" i="39"/>
  <c r="AB97" i="39"/>
  <c r="AB98" i="39"/>
  <c r="AB99" i="39"/>
  <c r="AB100" i="39"/>
  <c r="AB101" i="39"/>
  <c r="AB102" i="39"/>
  <c r="AB103" i="39"/>
  <c r="AB104" i="39"/>
  <c r="AB105" i="39"/>
  <c r="AB106" i="39"/>
  <c r="AB107" i="39"/>
  <c r="AB108" i="39"/>
  <c r="AB109" i="39"/>
  <c r="AB110" i="39"/>
  <c r="AB111" i="39"/>
  <c r="AB112" i="39"/>
  <c r="K14" i="39"/>
  <c r="K15" i="39"/>
  <c r="K16" i="39"/>
  <c r="V14" i="39"/>
  <c r="V15" i="39"/>
  <c r="V16" i="39"/>
  <c r="V17" i="39"/>
  <c r="V18" i="39"/>
  <c r="Q15" i="39"/>
  <c r="U15" i="39"/>
  <c r="U16" i="39"/>
  <c r="U17" i="39"/>
  <c r="U18" i="39"/>
  <c r="U19" i="39"/>
  <c r="U20" i="39"/>
  <c r="U21" i="39"/>
  <c r="U22" i="39"/>
  <c r="U23" i="39"/>
  <c r="U24" i="39"/>
  <c r="U25" i="39"/>
  <c r="U26" i="39"/>
  <c r="U27" i="39"/>
  <c r="U28" i="39"/>
  <c r="U29" i="39"/>
  <c r="U30" i="39"/>
  <c r="U31" i="39"/>
  <c r="U32" i="39"/>
  <c r="U33" i="39"/>
  <c r="U34" i="39"/>
  <c r="U35" i="39"/>
  <c r="U36" i="39"/>
  <c r="U37" i="39"/>
  <c r="U38" i="39"/>
  <c r="U39" i="39"/>
  <c r="U40" i="39"/>
  <c r="U41" i="39"/>
  <c r="U42" i="39"/>
  <c r="U43" i="39"/>
  <c r="U44" i="39"/>
  <c r="U45" i="39"/>
  <c r="U46" i="39"/>
  <c r="U47" i="39"/>
  <c r="U48" i="39"/>
  <c r="U49" i="39"/>
  <c r="U50" i="39"/>
  <c r="U51" i="39"/>
  <c r="U52" i="39"/>
  <c r="U53" i="39"/>
  <c r="U54" i="39"/>
  <c r="U55" i="39"/>
  <c r="U56" i="39"/>
  <c r="U57" i="39"/>
  <c r="U58" i="39"/>
  <c r="U59" i="39"/>
  <c r="U60" i="39"/>
  <c r="U61" i="39"/>
  <c r="U62" i="39"/>
  <c r="U63" i="39"/>
  <c r="U64" i="39"/>
  <c r="U65" i="39"/>
  <c r="U66" i="39"/>
  <c r="U67" i="39"/>
  <c r="U68" i="39"/>
  <c r="U69" i="39"/>
  <c r="U70" i="39"/>
  <c r="U71" i="39"/>
  <c r="U72" i="39"/>
  <c r="U73" i="39"/>
  <c r="U74" i="39"/>
  <c r="U75" i="39"/>
  <c r="U76" i="39"/>
  <c r="U77" i="39"/>
  <c r="U78" i="39"/>
  <c r="U79" i="39"/>
  <c r="U80" i="39"/>
  <c r="U81" i="39"/>
  <c r="U82" i="39"/>
  <c r="U83" i="39"/>
  <c r="U84" i="39"/>
  <c r="U85" i="39"/>
  <c r="U86" i="39"/>
  <c r="U87" i="39"/>
  <c r="U88" i="39"/>
  <c r="U89" i="39"/>
  <c r="U90" i="39"/>
  <c r="U91" i="39"/>
  <c r="U92" i="39"/>
  <c r="U93" i="39"/>
  <c r="U94" i="39"/>
  <c r="U95" i="39"/>
  <c r="U96" i="39"/>
  <c r="U97" i="39"/>
  <c r="U98" i="39"/>
  <c r="U99" i="39"/>
  <c r="U100" i="39"/>
  <c r="U101" i="39"/>
  <c r="U102" i="39"/>
  <c r="U103" i="39"/>
  <c r="U104" i="39"/>
  <c r="U105" i="39"/>
  <c r="U106" i="39"/>
  <c r="U107" i="39"/>
  <c r="U108" i="39"/>
  <c r="U109" i="39"/>
  <c r="U110" i="39"/>
  <c r="U111" i="39"/>
  <c r="U112" i="39"/>
  <c r="U113" i="39"/>
  <c r="U114" i="39"/>
  <c r="U115" i="39"/>
  <c r="U116" i="39"/>
  <c r="U117" i="39"/>
  <c r="U118" i="39"/>
  <c r="U119" i="39"/>
  <c r="U120" i="39"/>
  <c r="U121" i="39"/>
  <c r="U122" i="39"/>
  <c r="U123" i="39"/>
  <c r="U124" i="39"/>
  <c r="U125" i="39"/>
  <c r="U126" i="39"/>
  <c r="U127" i="39"/>
  <c r="U128" i="39"/>
  <c r="U129" i="39"/>
  <c r="U130" i="39"/>
  <c r="U131" i="39"/>
  <c r="U132" i="39"/>
  <c r="U133" i="39"/>
  <c r="U134" i="39"/>
  <c r="U135" i="39"/>
  <c r="U136" i="39"/>
  <c r="U137" i="39"/>
  <c r="U138" i="39"/>
  <c r="U139" i="39"/>
  <c r="U140" i="39"/>
  <c r="U141" i="39"/>
  <c r="U142" i="39"/>
  <c r="U143" i="39"/>
  <c r="U144" i="39"/>
  <c r="U145" i="39"/>
  <c r="U146" i="39"/>
  <c r="U147" i="39"/>
  <c r="U148" i="39"/>
  <c r="U149" i="39"/>
  <c r="U150" i="39"/>
  <c r="J16" i="39"/>
  <c r="J17" i="39"/>
  <c r="J18" i="39"/>
  <c r="Q16" i="39"/>
  <c r="K17" i="39"/>
  <c r="Q17" i="39"/>
  <c r="Q18" i="39"/>
  <c r="AC17" i="39"/>
  <c r="AC18" i="39"/>
  <c r="AC19" i="39"/>
  <c r="AC20" i="39"/>
  <c r="AC21" i="39"/>
  <c r="AC22" i="39"/>
  <c r="AC23" i="39"/>
  <c r="AC24" i="39"/>
  <c r="AC25" i="39"/>
  <c r="AC26" i="39"/>
  <c r="AC27" i="39"/>
  <c r="AC28" i="39"/>
  <c r="AC29" i="39"/>
  <c r="AC30" i="39"/>
  <c r="AC31" i="39"/>
  <c r="AC32" i="39"/>
  <c r="AC33" i="39"/>
  <c r="AC34" i="39"/>
  <c r="K18" i="39"/>
  <c r="K19" i="39"/>
  <c r="K20" i="39"/>
  <c r="K21" i="39"/>
  <c r="K22" i="39"/>
  <c r="K23" i="39"/>
  <c r="J19" i="39"/>
  <c r="J20" i="39"/>
  <c r="J21" i="39"/>
  <c r="J22" i="39"/>
  <c r="J23" i="39"/>
  <c r="J24" i="39"/>
  <c r="Q19" i="39"/>
  <c r="V19" i="39"/>
  <c r="V20" i="39"/>
  <c r="V21" i="39"/>
  <c r="V22" i="39"/>
  <c r="V23" i="39"/>
  <c r="V24" i="39"/>
  <c r="V25" i="39"/>
  <c r="V26" i="39"/>
  <c r="V27" i="39"/>
  <c r="V28" i="39"/>
  <c r="V29" i="39"/>
  <c r="V30" i="39"/>
  <c r="Q20" i="39"/>
  <c r="Q21" i="39"/>
  <c r="Q22" i="39"/>
  <c r="Q23" i="39"/>
  <c r="Q24" i="39"/>
  <c r="Q25" i="39"/>
  <c r="Q26" i="39"/>
  <c r="Q27" i="39"/>
  <c r="Q28" i="39"/>
  <c r="Q29" i="39"/>
  <c r="Q30" i="39"/>
  <c r="Q31" i="39"/>
  <c r="Q32" i="39"/>
  <c r="Q33" i="39"/>
  <c r="Q34" i="39"/>
  <c r="Q35" i="39"/>
  <c r="Q36" i="39"/>
  <c r="Q37" i="39"/>
  <c r="Q38" i="39"/>
  <c r="Q39" i="39"/>
  <c r="Q40" i="39"/>
  <c r="Q41" i="39"/>
  <c r="Q42" i="39"/>
  <c r="K24" i="39"/>
  <c r="J25" i="39"/>
  <c r="J26" i="39"/>
  <c r="K25" i="39"/>
  <c r="K26" i="39"/>
  <c r="K27" i="39"/>
  <c r="K28" i="39"/>
  <c r="K29" i="39"/>
  <c r="K30" i="39"/>
  <c r="K31" i="39"/>
  <c r="K32" i="39"/>
  <c r="K33" i="39"/>
  <c r="K34" i="39"/>
  <c r="K35" i="39"/>
  <c r="K36" i="39"/>
  <c r="K37" i="39"/>
  <c r="K38" i="39"/>
  <c r="K39" i="39"/>
  <c r="K40" i="39"/>
  <c r="K41" i="39"/>
  <c r="K42" i="39"/>
  <c r="K43" i="39"/>
  <c r="K44" i="39"/>
  <c r="K45" i="39"/>
  <c r="K46" i="39"/>
  <c r="K47" i="39"/>
  <c r="K48" i="39"/>
  <c r="K49" i="39"/>
  <c r="K50" i="39"/>
  <c r="K51" i="39"/>
  <c r="K52" i="39"/>
  <c r="K53" i="39"/>
  <c r="K54" i="39"/>
  <c r="K55" i="39"/>
  <c r="E27" i="39"/>
  <c r="J27" i="39"/>
  <c r="J28" i="39"/>
  <c r="J29" i="39"/>
  <c r="J30" i="39"/>
  <c r="J31" i="39"/>
  <c r="J32" i="39"/>
  <c r="J33" i="39"/>
  <c r="J34" i="39"/>
  <c r="J35" i="39"/>
  <c r="J36" i="39"/>
  <c r="J37" i="39"/>
  <c r="J38" i="39"/>
  <c r="J39" i="39"/>
  <c r="J40" i="39"/>
  <c r="J41" i="39"/>
  <c r="J42" i="39"/>
  <c r="J43" i="39"/>
  <c r="J44" i="39"/>
  <c r="J45" i="39"/>
  <c r="J46" i="39"/>
  <c r="J47" i="39"/>
  <c r="J48" i="39"/>
  <c r="J49" i="39"/>
  <c r="J50" i="39"/>
  <c r="J51" i="39"/>
  <c r="J52" i="39"/>
  <c r="J53" i="39"/>
  <c r="J54" i="39"/>
  <c r="J55" i="39"/>
  <c r="J56" i="39"/>
  <c r="J57" i="39"/>
  <c r="J58" i="39"/>
  <c r="J59" i="39"/>
  <c r="J60" i="39"/>
  <c r="J61" i="39"/>
  <c r="J62" i="39"/>
  <c r="J63" i="39"/>
  <c r="E28" i="39"/>
  <c r="E29" i="39"/>
  <c r="E30" i="39"/>
  <c r="E31" i="39"/>
  <c r="E32" i="39"/>
  <c r="E33" i="39"/>
  <c r="V31" i="39"/>
  <c r="V32" i="39"/>
  <c r="V33" i="39"/>
  <c r="V34" i="39"/>
  <c r="V35" i="39"/>
  <c r="V36" i="39"/>
  <c r="V37" i="39"/>
  <c r="V38" i="39"/>
  <c r="V39" i="39"/>
  <c r="V40" i="39"/>
  <c r="V41" i="39"/>
  <c r="V42" i="39"/>
  <c r="V43" i="39"/>
  <c r="V44" i="39"/>
  <c r="E34" i="39"/>
  <c r="E35" i="39"/>
  <c r="E36" i="39"/>
  <c r="E37" i="39"/>
  <c r="E38" i="39"/>
  <c r="E39" i="39"/>
  <c r="E40" i="39"/>
  <c r="AA34" i="39"/>
  <c r="AA35" i="39"/>
  <c r="AA36" i="39"/>
  <c r="AA37" i="39"/>
  <c r="AA38" i="39"/>
  <c r="AA39" i="39"/>
  <c r="AA40" i="39"/>
  <c r="AA41" i="39"/>
  <c r="AA42" i="39"/>
  <c r="AA43" i="39"/>
  <c r="AA44" i="39"/>
  <c r="AA45" i="39"/>
  <c r="AA46" i="39"/>
  <c r="AA47" i="39"/>
  <c r="AA48" i="39"/>
  <c r="AA49" i="39"/>
  <c r="AA50" i="39"/>
  <c r="AA51" i="39"/>
  <c r="AA52" i="39"/>
  <c r="AA53" i="39"/>
  <c r="AA54" i="39"/>
  <c r="AA55" i="39"/>
  <c r="AA56" i="39"/>
  <c r="AA57" i="39"/>
  <c r="AA58" i="39"/>
  <c r="AA59" i="39"/>
  <c r="AA60" i="39"/>
  <c r="AA61" i="39"/>
  <c r="AA62" i="39"/>
  <c r="AA63" i="39"/>
  <c r="AA64" i="39"/>
  <c r="AA65" i="39"/>
  <c r="AA66" i="39"/>
  <c r="AA67" i="39"/>
  <c r="AA68" i="39"/>
  <c r="AA69" i="39"/>
  <c r="AA70" i="39"/>
  <c r="AA71" i="39"/>
  <c r="AA72" i="39"/>
  <c r="AA73" i="39"/>
  <c r="AA74" i="39"/>
  <c r="AA75" i="39"/>
  <c r="AA76" i="39"/>
  <c r="AA77" i="39"/>
  <c r="AA78" i="39"/>
  <c r="AA79" i="39"/>
  <c r="AA80" i="39"/>
  <c r="AA81" i="39"/>
  <c r="AA82" i="39"/>
  <c r="AA83" i="39"/>
  <c r="AA84" i="39"/>
  <c r="AA85" i="39"/>
  <c r="AA86" i="39"/>
  <c r="AA87" i="39"/>
  <c r="AA88" i="39"/>
  <c r="AA89" i="39"/>
  <c r="AA90" i="39"/>
  <c r="AA91" i="39"/>
  <c r="AA92" i="39"/>
  <c r="AA93" i="39"/>
  <c r="AA94" i="39"/>
  <c r="AA95" i="39"/>
  <c r="AA96" i="39"/>
  <c r="AA97" i="39"/>
  <c r="AA98" i="39"/>
  <c r="AA99" i="39"/>
  <c r="AA100" i="39"/>
  <c r="AA101" i="39"/>
  <c r="AA102" i="39"/>
  <c r="AA103" i="39"/>
  <c r="AA104" i="39"/>
  <c r="AA105" i="39"/>
  <c r="AA106" i="39"/>
  <c r="AA107" i="39"/>
  <c r="AA108" i="39"/>
  <c r="AA109" i="39"/>
  <c r="AA110" i="39"/>
  <c r="AA111" i="39"/>
  <c r="AA112" i="39"/>
  <c r="AC35" i="39"/>
  <c r="AC36" i="39"/>
  <c r="AC37" i="39"/>
  <c r="AC38" i="39"/>
  <c r="W38" i="39"/>
  <c r="W39" i="39"/>
  <c r="AC39" i="39"/>
  <c r="AC40" i="39"/>
  <c r="AC41" i="39"/>
  <c r="AC42" i="39"/>
  <c r="AC43" i="39"/>
  <c r="AC44" i="39"/>
  <c r="AC45" i="39"/>
  <c r="AC46" i="39"/>
  <c r="AC47" i="39"/>
  <c r="W40" i="39"/>
  <c r="E41" i="39"/>
  <c r="E42" i="39"/>
  <c r="E43" i="39"/>
  <c r="E44" i="39"/>
  <c r="E45" i="39"/>
  <c r="E46" i="39"/>
  <c r="E47" i="39"/>
  <c r="E48" i="39"/>
  <c r="E49" i="39"/>
  <c r="E50" i="39"/>
  <c r="E51" i="39"/>
  <c r="E52" i="39"/>
  <c r="E53" i="39"/>
  <c r="E54" i="39"/>
  <c r="E55" i="39"/>
  <c r="E56" i="39"/>
  <c r="E57" i="39"/>
  <c r="E58" i="39"/>
  <c r="W41" i="39"/>
  <c r="W42" i="39"/>
  <c r="W43" i="39"/>
  <c r="W44" i="39"/>
  <c r="W45" i="39"/>
  <c r="W46" i="39"/>
  <c r="W47" i="39"/>
  <c r="W48" i="39"/>
  <c r="W49" i="39"/>
  <c r="W50" i="39"/>
  <c r="W51" i="39"/>
  <c r="W52" i="39"/>
  <c r="Q43" i="39"/>
  <c r="Q44" i="39"/>
  <c r="Q45" i="39"/>
  <c r="Q46" i="39"/>
  <c r="Q47" i="39"/>
  <c r="Q48" i="39"/>
  <c r="Q49" i="39"/>
  <c r="Q50" i="39"/>
  <c r="Q51" i="39"/>
  <c r="Q52" i="39"/>
  <c r="Q53" i="39"/>
  <c r="Q54" i="39"/>
  <c r="V45" i="39"/>
  <c r="V46" i="39"/>
  <c r="V47" i="39"/>
  <c r="V48" i="39"/>
  <c r="V49" i="39"/>
  <c r="V50" i="39"/>
  <c r="V51" i="39"/>
  <c r="V52" i="39"/>
  <c r="V53" i="39"/>
  <c r="V54" i="39"/>
  <c r="V55" i="39"/>
  <c r="V56" i="39"/>
  <c r="C48" i="39"/>
  <c r="C49" i="39"/>
  <c r="C50" i="39"/>
  <c r="C51" i="39"/>
  <c r="C52" i="39"/>
  <c r="C53" i="39"/>
  <c r="C54" i="39"/>
  <c r="C55" i="39"/>
  <c r="C56" i="39"/>
  <c r="C57" i="39"/>
  <c r="C58" i="39"/>
  <c r="C59" i="39"/>
  <c r="C60" i="39"/>
  <c r="C61" i="39"/>
  <c r="C62" i="39"/>
  <c r="C63" i="39"/>
  <c r="C64" i="39"/>
  <c r="C65" i="39"/>
  <c r="C66" i="39"/>
  <c r="C67" i="39"/>
  <c r="C68" i="39"/>
  <c r="AC48" i="39"/>
  <c r="AC49" i="39"/>
  <c r="AC50" i="39"/>
  <c r="AC51" i="39"/>
  <c r="AC52" i="39"/>
  <c r="AC53" i="39"/>
  <c r="AC54" i="39"/>
  <c r="AC55" i="39"/>
  <c r="AC56" i="39"/>
  <c r="AC57" i="39"/>
  <c r="W53" i="39"/>
  <c r="W54" i="39"/>
  <c r="W55" i="39"/>
  <c r="W56" i="39"/>
  <c r="W57" i="39"/>
  <c r="W58" i="39"/>
  <c r="W59" i="39"/>
  <c r="W60" i="39"/>
  <c r="W61" i="39"/>
  <c r="W62" i="39"/>
  <c r="W63" i="39"/>
  <c r="W64" i="39"/>
  <c r="W65" i="39"/>
  <c r="W66" i="39"/>
  <c r="W67" i="39"/>
  <c r="W68" i="39"/>
  <c r="W69" i="39"/>
  <c r="W70" i="39"/>
  <c r="W71" i="39"/>
  <c r="W72" i="39"/>
  <c r="W73" i="39"/>
  <c r="W74" i="39"/>
  <c r="Q55" i="39"/>
  <c r="K56" i="39"/>
  <c r="Q56" i="39"/>
  <c r="Q57" i="39"/>
  <c r="Q58" i="39"/>
  <c r="Q59" i="39"/>
  <c r="Q60" i="39"/>
  <c r="Q61" i="39"/>
  <c r="Q62" i="39"/>
  <c r="K57" i="39"/>
  <c r="V57" i="39"/>
  <c r="V58" i="39"/>
  <c r="V59" i="39"/>
  <c r="V60" i="39"/>
  <c r="V61" i="39"/>
  <c r="V62" i="39"/>
  <c r="V63" i="39"/>
  <c r="V64" i="39"/>
  <c r="V65" i="39"/>
  <c r="V66" i="39"/>
  <c r="V67" i="39"/>
  <c r="V68" i="39"/>
  <c r="V69" i="39"/>
  <c r="V70" i="39"/>
  <c r="V71" i="39"/>
  <c r="V72" i="39"/>
  <c r="V73" i="39"/>
  <c r="V74" i="39"/>
  <c r="V75" i="39"/>
  <c r="V76" i="39"/>
  <c r="V77" i="39"/>
  <c r="V78" i="39"/>
  <c r="V79" i="39"/>
  <c r="V80" i="39"/>
  <c r="V81" i="39"/>
  <c r="V82" i="39"/>
  <c r="V83" i="39"/>
  <c r="V84" i="39"/>
  <c r="V85" i="39"/>
  <c r="V86" i="39"/>
  <c r="V87" i="39"/>
  <c r="V88" i="39"/>
  <c r="V89" i="39"/>
  <c r="V90" i="39"/>
  <c r="V91" i="39"/>
  <c r="V92" i="39"/>
  <c r="V93" i="39"/>
  <c r="V94" i="39"/>
  <c r="V95" i="39"/>
  <c r="V96" i="39"/>
  <c r="V97" i="39"/>
  <c r="V98" i="39"/>
  <c r="V99" i="39"/>
  <c r="V100" i="39"/>
  <c r="V101" i="39"/>
  <c r="V102" i="39"/>
  <c r="V103" i="39"/>
  <c r="V104" i="39"/>
  <c r="V105" i="39"/>
  <c r="V106" i="39"/>
  <c r="V107" i="39"/>
  <c r="V108" i="39"/>
  <c r="V109" i="39"/>
  <c r="V110" i="39"/>
  <c r="V111" i="39"/>
  <c r="V112" i="39"/>
  <c r="V113" i="39"/>
  <c r="V114" i="39"/>
  <c r="V115" i="39"/>
  <c r="V116" i="39"/>
  <c r="V117" i="39"/>
  <c r="V118" i="39"/>
  <c r="V119" i="39"/>
  <c r="V120" i="39"/>
  <c r="V121" i="39"/>
  <c r="V122" i="39"/>
  <c r="V123" i="39"/>
  <c r="V124" i="39"/>
  <c r="V125" i="39"/>
  <c r="V126" i="39"/>
  <c r="V127" i="39"/>
  <c r="V128" i="39"/>
  <c r="V129" i="39"/>
  <c r="V130" i="39"/>
  <c r="V131" i="39"/>
  <c r="V132" i="39"/>
  <c r="V133" i="39"/>
  <c r="V134" i="39"/>
  <c r="V135" i="39"/>
  <c r="V136" i="39"/>
  <c r="V137" i="39"/>
  <c r="V138" i="39"/>
  <c r="V139" i="39"/>
  <c r="V140" i="39"/>
  <c r="V141" i="39"/>
  <c r="V142" i="39"/>
  <c r="V143" i="39"/>
  <c r="V144" i="39"/>
  <c r="V145" i="39"/>
  <c r="V146" i="39"/>
  <c r="V147" i="39"/>
  <c r="V148" i="39"/>
  <c r="V149" i="39"/>
  <c r="V150" i="39"/>
  <c r="V151" i="39"/>
  <c r="V152" i="39"/>
  <c r="V153" i="39"/>
  <c r="V154" i="39"/>
  <c r="V155" i="39"/>
  <c r="V156" i="39"/>
  <c r="V157" i="39"/>
  <c r="V158" i="39"/>
  <c r="V159" i="39"/>
  <c r="V160" i="39"/>
  <c r="V161" i="39"/>
  <c r="V162" i="39"/>
  <c r="V163" i="39"/>
  <c r="V164" i="39"/>
  <c r="V165" i="39"/>
  <c r="V166" i="39"/>
  <c r="V167" i="39"/>
  <c r="V168" i="39"/>
  <c r="V169" i="39"/>
  <c r="V170" i="39"/>
  <c r="V171" i="39"/>
  <c r="V172" i="39"/>
  <c r="V173" i="39"/>
  <c r="V174" i="39"/>
  <c r="V175" i="39"/>
  <c r="V176" i="39"/>
  <c r="V177" i="39"/>
  <c r="V178" i="39"/>
  <c r="V179" i="39"/>
  <c r="V180" i="39"/>
  <c r="V181" i="39"/>
  <c r="V182" i="39"/>
  <c r="V183" i="39"/>
  <c r="V184" i="39"/>
  <c r="V185" i="39"/>
  <c r="V186" i="39"/>
  <c r="V187" i="39"/>
  <c r="V188" i="39"/>
  <c r="V189" i="39"/>
  <c r="V190" i="39"/>
  <c r="V191" i="39"/>
  <c r="V192" i="39"/>
  <c r="V193" i="39"/>
  <c r="V194" i="39"/>
  <c r="V195" i="39"/>
  <c r="V196" i="39"/>
  <c r="V197" i="39"/>
  <c r="V198" i="39"/>
  <c r="V199" i="39"/>
  <c r="V200" i="39"/>
  <c r="V201" i="39"/>
  <c r="V202" i="39"/>
  <c r="V203" i="39"/>
  <c r="V204" i="39"/>
  <c r="V205" i="39"/>
  <c r="V206" i="39"/>
  <c r="V207" i="39"/>
  <c r="V208" i="39"/>
  <c r="V209" i="39"/>
  <c r="V210" i="39"/>
  <c r="V211" i="39"/>
  <c r="V212" i="39"/>
  <c r="V213" i="39"/>
  <c r="V214" i="39"/>
  <c r="V215" i="39"/>
  <c r="V216" i="39"/>
  <c r="V217" i="39"/>
  <c r="V218" i="39"/>
  <c r="V219" i="39"/>
  <c r="V220" i="39"/>
  <c r="V221" i="39"/>
  <c r="V222" i="39"/>
  <c r="V223" i="39"/>
  <c r="V224" i="39"/>
  <c r="V225" i="39"/>
  <c r="V226" i="39"/>
  <c r="V227" i="39"/>
  <c r="V228" i="39"/>
  <c r="V229" i="39"/>
  <c r="V230" i="39"/>
  <c r="V231" i="39"/>
  <c r="V232" i="39"/>
  <c r="V233" i="39"/>
  <c r="V234" i="39"/>
  <c r="V235" i="39"/>
  <c r="V236" i="39"/>
  <c r="V237" i="39"/>
  <c r="V238" i="39"/>
  <c r="V239" i="39"/>
  <c r="V240" i="39"/>
  <c r="V241" i="39"/>
  <c r="V242" i="39"/>
  <c r="V243" i="39"/>
  <c r="V244" i="39"/>
  <c r="V245" i="39"/>
  <c r="V246" i="39"/>
  <c r="V247" i="39"/>
  <c r="V248" i="39"/>
  <c r="V249" i="39"/>
  <c r="V250" i="39"/>
  <c r="V251" i="39"/>
  <c r="V252" i="39"/>
  <c r="V253" i="39"/>
  <c r="V254" i="39"/>
  <c r="V255" i="39"/>
  <c r="V256" i="39"/>
  <c r="V257" i="39"/>
  <c r="V258" i="39"/>
  <c r="V259" i="39"/>
  <c r="V260" i="39"/>
  <c r="V261" i="39"/>
  <c r="V262" i="39"/>
  <c r="V263" i="39"/>
  <c r="V264" i="39"/>
  <c r="V265" i="39"/>
  <c r="V266" i="39"/>
  <c r="V267" i="39"/>
  <c r="V268" i="39"/>
  <c r="V269" i="39"/>
  <c r="V270" i="39"/>
  <c r="V271" i="39"/>
  <c r="V272" i="39"/>
  <c r="V273" i="39"/>
  <c r="V274" i="39"/>
  <c r="V275" i="39"/>
  <c r="V276" i="39"/>
  <c r="V277" i="39"/>
  <c r="V278" i="39"/>
  <c r="V279" i="39"/>
  <c r="V280" i="39"/>
  <c r="V281" i="39"/>
  <c r="V282" i="39"/>
  <c r="V283" i="39"/>
  <c r="V284" i="39"/>
  <c r="V285" i="39"/>
  <c r="V286" i="39"/>
  <c r="V287" i="39"/>
  <c r="V288" i="39"/>
  <c r="V289" i="39"/>
  <c r="V290" i="39"/>
  <c r="V291" i="39"/>
  <c r="V292" i="39"/>
  <c r="V293" i="39"/>
  <c r="V294" i="39"/>
  <c r="V295" i="39"/>
  <c r="V296" i="39"/>
  <c r="K58" i="39"/>
  <c r="K59" i="39"/>
  <c r="AC58" i="39"/>
  <c r="AC59" i="39"/>
  <c r="AC60" i="39"/>
  <c r="E59" i="39"/>
  <c r="E60" i="39"/>
  <c r="E61" i="39"/>
  <c r="E62" i="39"/>
  <c r="K60" i="39"/>
  <c r="K61" i="39"/>
  <c r="K62" i="39"/>
  <c r="K63" i="39"/>
  <c r="AC61" i="39"/>
  <c r="AC62" i="39"/>
  <c r="AC63" i="39"/>
  <c r="AC64" i="39"/>
  <c r="AC65" i="39"/>
  <c r="AC66" i="39"/>
  <c r="AC67" i="39"/>
  <c r="AC68" i="39"/>
  <c r="AC69" i="39"/>
  <c r="AC70" i="39"/>
  <c r="AC71" i="39"/>
  <c r="AC72" i="39"/>
  <c r="AC73" i="39"/>
  <c r="AC74" i="39"/>
  <c r="AC75" i="39"/>
  <c r="AC76" i="39"/>
  <c r="AC77" i="39"/>
  <c r="AC78" i="39"/>
  <c r="AC79" i="39"/>
  <c r="AC80" i="39"/>
  <c r="AC81" i="39"/>
  <c r="AC82" i="39"/>
  <c r="AC83" i="39"/>
  <c r="AC84" i="39"/>
  <c r="AC85" i="39"/>
  <c r="AC86" i="39"/>
  <c r="AC87" i="39"/>
  <c r="AC88" i="39"/>
  <c r="AC89" i="39"/>
  <c r="AC90" i="39"/>
  <c r="AC91" i="39"/>
  <c r="AC92" i="39"/>
  <c r="AC93" i="39"/>
  <c r="AC94" i="39"/>
  <c r="AC95" i="39"/>
  <c r="AC96" i="39"/>
  <c r="AC97" i="39"/>
  <c r="AC98" i="39"/>
  <c r="AC99" i="39"/>
  <c r="AC100" i="39"/>
  <c r="AC101" i="39"/>
  <c r="AC102" i="39"/>
  <c r="AC103" i="39"/>
  <c r="AC104" i="39"/>
  <c r="AC105" i="39"/>
  <c r="AC106" i="39"/>
  <c r="AC107" i="39"/>
  <c r="AC108" i="39"/>
  <c r="E63" i="39"/>
  <c r="E64" i="39"/>
  <c r="Q63" i="39"/>
  <c r="Q64" i="39"/>
  <c r="Q65" i="39"/>
  <c r="Q66" i="39"/>
  <c r="Q67" i="39"/>
  <c r="Q68" i="39"/>
  <c r="Q69" i="39"/>
  <c r="Q70" i="39"/>
  <c r="Q71" i="39"/>
  <c r="J64" i="39"/>
  <c r="J65" i="39"/>
  <c r="J66" i="39"/>
  <c r="J67" i="39"/>
  <c r="J68" i="39"/>
  <c r="J69" i="39"/>
  <c r="J70" i="39"/>
  <c r="J71" i="39"/>
  <c r="J72" i="39"/>
  <c r="J73" i="39"/>
  <c r="J74" i="39"/>
  <c r="J75" i="39"/>
  <c r="J76" i="39"/>
  <c r="J77" i="39"/>
  <c r="J78" i="39"/>
  <c r="J79" i="39"/>
  <c r="J80" i="39"/>
  <c r="J81" i="39"/>
  <c r="J82" i="39"/>
  <c r="J83" i="39"/>
  <c r="J84" i="39"/>
  <c r="J85" i="39"/>
  <c r="J86" i="39"/>
  <c r="J87" i="39"/>
  <c r="J88" i="39"/>
  <c r="J89" i="39"/>
  <c r="J90" i="39"/>
  <c r="J91" i="39"/>
  <c r="J92" i="39"/>
  <c r="J93" i="39"/>
  <c r="J94" i="39"/>
  <c r="J95" i="39"/>
  <c r="J96" i="39"/>
  <c r="J97" i="39"/>
  <c r="J98" i="39"/>
  <c r="J99" i="39"/>
  <c r="J100" i="39"/>
  <c r="J101" i="39"/>
  <c r="J102" i="39"/>
  <c r="J103" i="39"/>
  <c r="J104" i="39"/>
  <c r="J105" i="39"/>
  <c r="J106" i="39"/>
  <c r="J107" i="39"/>
  <c r="J108" i="39"/>
  <c r="J109" i="39"/>
  <c r="J110" i="39"/>
  <c r="J111" i="39"/>
  <c r="J112" i="39"/>
  <c r="J113" i="39"/>
  <c r="J114" i="39"/>
  <c r="J115" i="39"/>
  <c r="J116" i="39"/>
  <c r="J117" i="39"/>
  <c r="J118" i="39"/>
  <c r="J119" i="39"/>
  <c r="J120" i="39"/>
  <c r="J121" i="39"/>
  <c r="J122" i="39"/>
  <c r="J123" i="39"/>
  <c r="J124" i="39"/>
  <c r="J125" i="39"/>
  <c r="J126" i="39"/>
  <c r="J127" i="39"/>
  <c r="J128" i="39"/>
  <c r="J129" i="39"/>
  <c r="J130" i="39"/>
  <c r="J131" i="39"/>
  <c r="J132" i="39"/>
  <c r="J133" i="39"/>
  <c r="J134" i="39"/>
  <c r="J135" i="39"/>
  <c r="J136" i="39"/>
  <c r="J137" i="39"/>
  <c r="J138" i="39"/>
  <c r="J139" i="39"/>
  <c r="J140" i="39"/>
  <c r="J141" i="39"/>
  <c r="J142" i="39"/>
  <c r="J143" i="39"/>
  <c r="J144" i="39"/>
  <c r="J145" i="39"/>
  <c r="J146" i="39"/>
  <c r="J147" i="39"/>
  <c r="J148" i="39"/>
  <c r="J149" i="39"/>
  <c r="J150" i="39"/>
  <c r="J151" i="39"/>
  <c r="J152" i="39"/>
  <c r="J153" i="39"/>
  <c r="J154" i="39"/>
  <c r="J155" i="39"/>
  <c r="J156" i="39"/>
  <c r="J157" i="39"/>
  <c r="J158" i="39"/>
  <c r="J159" i="39"/>
  <c r="J160" i="39"/>
  <c r="J161" i="39"/>
  <c r="J162" i="39"/>
  <c r="J163" i="39"/>
  <c r="J164" i="39"/>
  <c r="J165" i="39"/>
  <c r="J166" i="39"/>
  <c r="J167" i="39"/>
  <c r="J168" i="39"/>
  <c r="J169" i="39"/>
  <c r="J170" i="39"/>
  <c r="J171" i="39"/>
  <c r="J172" i="39"/>
  <c r="J173" i="39"/>
  <c r="J174" i="39"/>
  <c r="J175" i="39"/>
  <c r="J176" i="39"/>
  <c r="J177" i="39"/>
  <c r="J178" i="39"/>
  <c r="J179" i="39"/>
  <c r="J180" i="39"/>
  <c r="J181" i="39"/>
  <c r="J182" i="39"/>
  <c r="J183" i="39"/>
  <c r="J184" i="39"/>
  <c r="J185" i="39"/>
  <c r="J186" i="39"/>
  <c r="J187" i="39"/>
  <c r="J188" i="39"/>
  <c r="J189" i="39"/>
  <c r="J190" i="39"/>
  <c r="J191" i="39"/>
  <c r="J192" i="39"/>
  <c r="J193" i="39"/>
  <c r="J194" i="39"/>
  <c r="J195" i="39"/>
  <c r="J196" i="39"/>
  <c r="J197" i="39"/>
  <c r="J198" i="39"/>
  <c r="J199" i="39"/>
  <c r="J200" i="39"/>
  <c r="J201" i="39"/>
  <c r="J202" i="39"/>
  <c r="J203" i="39"/>
  <c r="J204" i="39"/>
  <c r="J205" i="39"/>
  <c r="J206" i="39"/>
  <c r="J207" i="39"/>
  <c r="J208" i="39"/>
  <c r="J209" i="39"/>
  <c r="J210" i="39"/>
  <c r="J211" i="39"/>
  <c r="J212" i="39"/>
  <c r="J213" i="39"/>
  <c r="J214" i="39"/>
  <c r="J215" i="39"/>
  <c r="J216" i="39"/>
  <c r="J217" i="39"/>
  <c r="J218" i="39"/>
  <c r="J219" i="39"/>
  <c r="J220" i="39"/>
  <c r="J221" i="39"/>
  <c r="J222" i="39"/>
  <c r="J223" i="39"/>
  <c r="J224" i="39"/>
  <c r="J225" i="39"/>
  <c r="J226" i="39"/>
  <c r="J227" i="39"/>
  <c r="J228" i="39"/>
  <c r="J229" i="39"/>
  <c r="J230" i="39"/>
  <c r="J231" i="39"/>
  <c r="J232" i="39"/>
  <c r="J233" i="39"/>
  <c r="J234" i="39"/>
  <c r="J235" i="39"/>
  <c r="J236" i="39"/>
  <c r="J237" i="39"/>
  <c r="J238" i="39"/>
  <c r="J239" i="39"/>
  <c r="J240" i="39"/>
  <c r="J241" i="39"/>
  <c r="J242" i="39"/>
  <c r="J243" i="39"/>
  <c r="J244" i="39"/>
  <c r="J245" i="39"/>
  <c r="J246" i="39"/>
  <c r="J247" i="39"/>
  <c r="J248" i="39"/>
  <c r="J249" i="39"/>
  <c r="J250" i="39"/>
  <c r="J251" i="39"/>
  <c r="J252" i="39"/>
  <c r="J253" i="39"/>
  <c r="J254" i="39"/>
  <c r="J255" i="39"/>
  <c r="J256" i="39"/>
  <c r="J257" i="39"/>
  <c r="J258" i="39"/>
  <c r="J259" i="39"/>
  <c r="J260" i="39"/>
  <c r="J261" i="39"/>
  <c r="J262" i="39"/>
  <c r="J263" i="39"/>
  <c r="J264" i="39"/>
  <c r="J265" i="39"/>
  <c r="J266" i="39"/>
  <c r="J267" i="39"/>
  <c r="J268" i="39"/>
  <c r="J269" i="39"/>
  <c r="J270" i="39"/>
  <c r="J271" i="39"/>
  <c r="J272" i="39"/>
  <c r="J273" i="39"/>
  <c r="J274" i="39"/>
  <c r="J275" i="39"/>
  <c r="J276" i="39"/>
  <c r="J277" i="39"/>
  <c r="J278" i="39"/>
  <c r="J279" i="39"/>
  <c r="J280" i="39"/>
  <c r="J281" i="39"/>
  <c r="J282" i="39"/>
  <c r="J283" i="39"/>
  <c r="J284" i="39"/>
  <c r="J285" i="39"/>
  <c r="J286" i="39"/>
  <c r="J287" i="39"/>
  <c r="J288" i="39"/>
  <c r="J289" i="39"/>
  <c r="J290" i="39"/>
  <c r="J291" i="39"/>
  <c r="J292" i="39"/>
  <c r="J293" i="39"/>
  <c r="J294" i="39"/>
  <c r="J295" i="39"/>
  <c r="J296" i="39"/>
  <c r="J297" i="39"/>
  <c r="J298" i="39"/>
  <c r="J299" i="39"/>
  <c r="J300" i="39"/>
  <c r="J301" i="39"/>
  <c r="J302" i="39"/>
  <c r="J303" i="39"/>
  <c r="J304" i="39"/>
  <c r="J305" i="39"/>
  <c r="J306" i="39"/>
  <c r="J307" i="39"/>
  <c r="J308" i="39"/>
  <c r="J309" i="39"/>
  <c r="J310" i="39"/>
  <c r="J311" i="39"/>
  <c r="J312" i="39"/>
  <c r="J313" i="39"/>
  <c r="J314" i="39"/>
  <c r="J315" i="39"/>
  <c r="J316" i="39"/>
  <c r="J317" i="39"/>
  <c r="J318" i="39"/>
  <c r="J319" i="39"/>
  <c r="J320" i="39"/>
  <c r="J321" i="39"/>
  <c r="J322" i="39"/>
  <c r="J323" i="39"/>
  <c r="J324" i="39"/>
  <c r="J325" i="39"/>
  <c r="J326" i="39"/>
  <c r="J327" i="39"/>
  <c r="J328" i="39"/>
  <c r="J329" i="39"/>
  <c r="J330" i="39"/>
  <c r="J331" i="39"/>
  <c r="J332" i="39"/>
  <c r="J333" i="39"/>
  <c r="J334" i="39"/>
  <c r="J335" i="39"/>
  <c r="J336" i="39"/>
  <c r="J337" i="39"/>
  <c r="J338" i="39"/>
  <c r="J339" i="39"/>
  <c r="J340" i="39"/>
  <c r="J341" i="39"/>
  <c r="J342" i="39"/>
  <c r="J343" i="39"/>
  <c r="J344" i="39"/>
  <c r="J345" i="39"/>
  <c r="J346" i="39"/>
  <c r="J347" i="39"/>
  <c r="J348" i="39"/>
  <c r="J349" i="39"/>
  <c r="J350" i="39"/>
  <c r="J351" i="39"/>
  <c r="J352" i="39"/>
  <c r="J353" i="39"/>
  <c r="J354" i="39"/>
  <c r="J355" i="39"/>
  <c r="J356" i="39"/>
  <c r="J357" i="39"/>
  <c r="J358" i="39"/>
  <c r="J359" i="39"/>
  <c r="J360" i="39"/>
  <c r="J361" i="39"/>
  <c r="J362" i="39"/>
  <c r="J363" i="39"/>
  <c r="J364" i="39"/>
  <c r="J365" i="39"/>
  <c r="J366" i="39"/>
  <c r="J367" i="39"/>
  <c r="J368" i="39"/>
  <c r="J369" i="39"/>
  <c r="J370" i="39"/>
  <c r="J371" i="39"/>
  <c r="J372" i="39"/>
  <c r="J373" i="39"/>
  <c r="J374" i="39"/>
  <c r="J375" i="39"/>
  <c r="J376" i="39"/>
  <c r="J377" i="39"/>
  <c r="J378" i="39"/>
  <c r="J379" i="39"/>
  <c r="J380" i="39"/>
  <c r="J381" i="39"/>
  <c r="J382" i="39"/>
  <c r="J383" i="39"/>
  <c r="J384" i="39"/>
  <c r="J385" i="39"/>
  <c r="J386" i="39"/>
  <c r="J387" i="39"/>
  <c r="J388" i="39"/>
  <c r="J389" i="39"/>
  <c r="J390" i="39"/>
  <c r="J391" i="39"/>
  <c r="J392" i="39"/>
  <c r="J393" i="39"/>
  <c r="J394" i="39"/>
  <c r="J395" i="39"/>
  <c r="J396" i="39"/>
  <c r="J397" i="39"/>
  <c r="J398" i="39"/>
  <c r="J399" i="39"/>
  <c r="J400" i="39"/>
  <c r="J401" i="39"/>
  <c r="J402" i="39"/>
  <c r="J403" i="39"/>
  <c r="J404" i="39"/>
  <c r="J405" i="39"/>
  <c r="J406" i="39"/>
  <c r="J407" i="39"/>
  <c r="J408" i="39"/>
  <c r="J409" i="39"/>
  <c r="J410" i="39"/>
  <c r="J411" i="39"/>
  <c r="J412" i="39"/>
  <c r="J413" i="39"/>
  <c r="J414" i="39"/>
  <c r="J415" i="39"/>
  <c r="J416" i="39"/>
  <c r="J417" i="39"/>
  <c r="J418" i="39"/>
  <c r="J419" i="39"/>
  <c r="J420" i="39"/>
  <c r="J421" i="39"/>
  <c r="J422" i="39"/>
  <c r="J423" i="39"/>
  <c r="J424" i="39"/>
  <c r="J425" i="39"/>
  <c r="J426" i="39"/>
  <c r="J427" i="39"/>
  <c r="J428" i="39"/>
  <c r="J429" i="39"/>
  <c r="J430" i="39"/>
  <c r="J431" i="39"/>
  <c r="J432" i="39"/>
  <c r="J433" i="39"/>
  <c r="J434" i="39"/>
  <c r="J435" i="39"/>
  <c r="J436" i="39"/>
  <c r="J437" i="39"/>
  <c r="J438" i="39"/>
  <c r="J439" i="39"/>
  <c r="J440" i="39"/>
  <c r="J441" i="39"/>
  <c r="J442" i="39"/>
  <c r="J443" i="39"/>
  <c r="J444" i="39"/>
  <c r="J445" i="39"/>
  <c r="J446" i="39"/>
  <c r="J447" i="39"/>
  <c r="J448" i="39"/>
  <c r="J449" i="39"/>
  <c r="J450" i="39"/>
  <c r="J451" i="39"/>
  <c r="J452" i="39"/>
  <c r="J453" i="39"/>
  <c r="J454" i="39"/>
  <c r="J455" i="39"/>
  <c r="J456" i="39"/>
  <c r="J457" i="39"/>
  <c r="J458" i="39"/>
  <c r="J459" i="39"/>
  <c r="J460" i="39"/>
  <c r="J461" i="39"/>
  <c r="J462" i="39"/>
  <c r="J463" i="39"/>
  <c r="J464" i="39"/>
  <c r="J465" i="39"/>
  <c r="J466" i="39"/>
  <c r="J467" i="39"/>
  <c r="J468" i="39"/>
  <c r="J469" i="39"/>
  <c r="J470" i="39"/>
  <c r="J471" i="39"/>
  <c r="J472" i="39"/>
  <c r="J473" i="39"/>
  <c r="J474" i="39"/>
  <c r="J475" i="39"/>
  <c r="J476" i="39"/>
  <c r="J477" i="39"/>
  <c r="J478" i="39"/>
  <c r="J479" i="39"/>
  <c r="J480" i="39"/>
  <c r="J481" i="39"/>
  <c r="J482" i="39"/>
  <c r="J483" i="39"/>
  <c r="J484" i="39"/>
  <c r="J485" i="39"/>
  <c r="J486" i="39"/>
  <c r="J487" i="39"/>
  <c r="J488" i="39"/>
  <c r="J489" i="39"/>
  <c r="J490" i="39"/>
  <c r="J491" i="39"/>
  <c r="J492" i="39"/>
  <c r="K64" i="39"/>
  <c r="E65" i="39"/>
  <c r="E66" i="39"/>
  <c r="E67" i="39"/>
  <c r="K65" i="39"/>
  <c r="K66" i="39"/>
  <c r="K67" i="39"/>
  <c r="K68" i="39"/>
  <c r="K69" i="39"/>
  <c r="K70" i="39"/>
  <c r="K71" i="39"/>
  <c r="K72" i="39"/>
  <c r="K73" i="39"/>
  <c r="K74" i="39"/>
  <c r="K75" i="39"/>
  <c r="K76" i="39"/>
  <c r="K77" i="39"/>
  <c r="K78" i="39"/>
  <c r="E68" i="39"/>
  <c r="E69" i="39"/>
  <c r="E70" i="39"/>
  <c r="E71" i="39"/>
  <c r="E72" i="39"/>
  <c r="E73" i="39"/>
  <c r="E74" i="39"/>
  <c r="E75" i="39"/>
  <c r="E76" i="39"/>
  <c r="C69" i="39"/>
  <c r="C70" i="39"/>
  <c r="C71" i="39"/>
  <c r="C72" i="39"/>
  <c r="C73" i="39"/>
  <c r="C74" i="39"/>
  <c r="C75" i="39"/>
  <c r="C76" i="39"/>
  <c r="C77" i="39"/>
  <c r="C78" i="39"/>
  <c r="C79" i="39"/>
  <c r="C80" i="39"/>
  <c r="C81" i="39"/>
  <c r="C82" i="39"/>
  <c r="C83" i="39"/>
  <c r="C84" i="39"/>
  <c r="C85" i="39"/>
  <c r="C86" i="39"/>
  <c r="C87" i="39"/>
  <c r="C88" i="39"/>
  <c r="C89" i="39"/>
  <c r="C90" i="39"/>
  <c r="C91" i="39"/>
  <c r="C92" i="39"/>
  <c r="C93" i="39"/>
  <c r="C94" i="39"/>
  <c r="C95" i="39"/>
  <c r="C96" i="39"/>
  <c r="C97" i="39"/>
  <c r="C98" i="39"/>
  <c r="C99" i="39"/>
  <c r="C100" i="39"/>
  <c r="C101" i="39"/>
  <c r="C102" i="39"/>
  <c r="C103" i="39"/>
  <c r="C104" i="39"/>
  <c r="C105" i="39"/>
  <c r="C106" i="39"/>
  <c r="C107" i="39"/>
  <c r="C108" i="39"/>
  <c r="C109" i="39"/>
  <c r="C110" i="39"/>
  <c r="C111" i="39"/>
  <c r="C112" i="39"/>
  <c r="C113" i="39"/>
  <c r="C114" i="39"/>
  <c r="C115" i="39"/>
  <c r="C116" i="39"/>
  <c r="C117" i="39"/>
  <c r="C118" i="39"/>
  <c r="C119" i="39"/>
  <c r="C120" i="39"/>
  <c r="C121" i="39"/>
  <c r="C122" i="39"/>
  <c r="C123" i="39"/>
  <c r="C124" i="39"/>
  <c r="C125" i="39"/>
  <c r="C126" i="39"/>
  <c r="C127" i="39"/>
  <c r="C128" i="39"/>
  <c r="C129" i="39"/>
  <c r="C130" i="39"/>
  <c r="C131" i="39"/>
  <c r="C132" i="39"/>
  <c r="C133" i="39"/>
  <c r="C134" i="39"/>
  <c r="C135" i="39"/>
  <c r="C136" i="39"/>
  <c r="C137" i="39"/>
  <c r="C138" i="39"/>
  <c r="C139" i="39"/>
  <c r="C140" i="39"/>
  <c r="C141" i="39"/>
  <c r="C142" i="39"/>
  <c r="C143" i="39"/>
  <c r="C144" i="39"/>
  <c r="C145" i="39"/>
  <c r="C146" i="39"/>
  <c r="Q72" i="39"/>
  <c r="Q73" i="39"/>
  <c r="Q74" i="39"/>
  <c r="Q75" i="39"/>
  <c r="Q76" i="39"/>
  <c r="Q77" i="39"/>
  <c r="Q78" i="39"/>
  <c r="Q79" i="39"/>
  <c r="Q80" i="39"/>
  <c r="Q81" i="39"/>
  <c r="Q82" i="39"/>
  <c r="Q83" i="39"/>
  <c r="Q84" i="39"/>
  <c r="Q85" i="39"/>
  <c r="Q86" i="39"/>
  <c r="Q87" i="39"/>
  <c r="P73" i="39"/>
  <c r="P74" i="39"/>
  <c r="P75" i="39"/>
  <c r="P76" i="39"/>
  <c r="P77" i="39"/>
  <c r="P78" i="39"/>
  <c r="P79" i="39"/>
  <c r="P80" i="39"/>
  <c r="P81" i="39"/>
  <c r="P82" i="39"/>
  <c r="P83" i="39"/>
  <c r="W75" i="39"/>
  <c r="W76" i="39"/>
  <c r="W77" i="39"/>
  <c r="W78" i="39"/>
  <c r="E77" i="39"/>
  <c r="E78" i="39"/>
  <c r="E79" i="39"/>
  <c r="E80" i="39"/>
  <c r="E81" i="39"/>
  <c r="K79" i="39"/>
  <c r="W79" i="39"/>
  <c r="W80" i="39"/>
  <c r="K80" i="39"/>
  <c r="K81" i="39"/>
  <c r="W81" i="39"/>
  <c r="W82" i="39"/>
  <c r="W83" i="39"/>
  <c r="W84" i="39"/>
  <c r="W85" i="39"/>
  <c r="W86" i="39"/>
  <c r="W87" i="39"/>
  <c r="W88" i="39"/>
  <c r="W89" i="39"/>
  <c r="W90" i="39"/>
  <c r="W91" i="39"/>
  <c r="E82" i="39"/>
  <c r="E83" i="39"/>
  <c r="K82" i="39"/>
  <c r="K83" i="39"/>
  <c r="K84" i="39"/>
  <c r="K85" i="39"/>
  <c r="K86" i="39"/>
  <c r="K87" i="39"/>
  <c r="K88" i="39"/>
  <c r="E84" i="39"/>
  <c r="E85" i="39"/>
  <c r="E86" i="39"/>
  <c r="E87" i="39"/>
  <c r="P84" i="39"/>
  <c r="P85" i="39"/>
  <c r="P86" i="39"/>
  <c r="P87" i="39"/>
  <c r="P88" i="39"/>
  <c r="P89" i="39"/>
  <c r="P90" i="39"/>
  <c r="P91" i="39"/>
  <c r="P92" i="39"/>
  <c r="P93" i="39"/>
  <c r="P94" i="39"/>
  <c r="P95" i="39"/>
  <c r="P96" i="39"/>
  <c r="P97" i="39"/>
  <c r="P98" i="39"/>
  <c r="P99" i="39"/>
  <c r="P100" i="39"/>
  <c r="P101" i="39"/>
  <c r="P102" i="39"/>
  <c r="P103" i="39"/>
  <c r="P104" i="39"/>
  <c r="P105" i="39"/>
  <c r="P106" i="39"/>
  <c r="P107" i="39"/>
  <c r="P108" i="39"/>
  <c r="P109" i="39"/>
  <c r="P110" i="39"/>
  <c r="P111" i="39"/>
  <c r="P112" i="39"/>
  <c r="P113" i="39"/>
  <c r="P114" i="39"/>
  <c r="P115" i="39"/>
  <c r="P116" i="39"/>
  <c r="P117" i="39"/>
  <c r="E88" i="39"/>
  <c r="E89" i="39"/>
  <c r="E90" i="39"/>
  <c r="E91" i="39"/>
  <c r="E92" i="39"/>
  <c r="E93" i="39"/>
  <c r="E94" i="39"/>
  <c r="E95" i="39"/>
  <c r="E96" i="39"/>
  <c r="E97" i="39"/>
  <c r="E98" i="39"/>
  <c r="E99" i="39"/>
  <c r="E100" i="39"/>
  <c r="E101" i="39"/>
  <c r="E102" i="39"/>
  <c r="E103" i="39"/>
  <c r="E104" i="39"/>
  <c r="E105" i="39"/>
  <c r="E106" i="39"/>
  <c r="E107" i="39"/>
  <c r="E108" i="39"/>
  <c r="E109" i="39"/>
  <c r="E110" i="39"/>
  <c r="E111" i="39"/>
  <c r="E112" i="39"/>
  <c r="E113" i="39"/>
  <c r="E114" i="39"/>
  <c r="E115" i="39"/>
  <c r="E116" i="39"/>
  <c r="E117" i="39"/>
  <c r="E118" i="39"/>
  <c r="E119" i="39"/>
  <c r="Q88" i="39"/>
  <c r="Q89" i="39"/>
  <c r="Q90" i="39"/>
  <c r="Q91" i="39"/>
  <c r="Q92" i="39"/>
  <c r="Q93" i="39"/>
  <c r="Q94" i="39"/>
  <c r="Q95" i="39"/>
  <c r="Q96" i="39"/>
  <c r="Q97" i="39"/>
  <c r="Q98" i="39"/>
  <c r="Q99" i="39"/>
  <c r="Q100" i="39"/>
  <c r="Q101" i="39"/>
  <c r="Q102" i="39"/>
  <c r="Q103" i="39"/>
  <c r="Q104" i="39"/>
  <c r="Q105" i="39"/>
  <c r="Q106" i="39"/>
  <c r="Q107" i="39"/>
  <c r="Q108" i="39"/>
  <c r="Q109" i="39"/>
  <c r="Q110" i="39"/>
  <c r="Q111" i="39"/>
  <c r="Q112" i="39"/>
  <c r="Q113" i="39"/>
  <c r="Q114" i="39"/>
  <c r="Q115" i="39"/>
  <c r="Q116" i="39"/>
  <c r="Q117" i="39"/>
  <c r="Q118" i="39"/>
  <c r="Q119" i="39"/>
  <c r="Q120" i="39"/>
  <c r="Q121" i="39"/>
  <c r="Q122" i="39"/>
  <c r="Q123" i="39"/>
  <c r="Q124" i="39"/>
  <c r="Q125" i="39"/>
  <c r="Q126" i="39"/>
  <c r="Q127" i="39"/>
  <c r="Q128" i="39"/>
  <c r="Q129" i="39"/>
  <c r="Q130" i="39"/>
  <c r="Q131" i="39"/>
  <c r="K89" i="39"/>
  <c r="K90" i="39"/>
  <c r="K91" i="39"/>
  <c r="K92" i="39"/>
  <c r="K93" i="39"/>
  <c r="K94" i="39"/>
  <c r="K95" i="39"/>
  <c r="K96" i="39"/>
  <c r="W92" i="39"/>
  <c r="W93" i="39"/>
  <c r="W94" i="39"/>
  <c r="W95" i="39"/>
  <c r="W96" i="39"/>
  <c r="W97" i="39"/>
  <c r="W98" i="39"/>
  <c r="W99" i="39"/>
  <c r="W100" i="39"/>
  <c r="W101" i="39"/>
  <c r="W102" i="39"/>
  <c r="W103" i="39"/>
  <c r="W104" i="39"/>
  <c r="W105" i="39"/>
  <c r="W106" i="39"/>
  <c r="W107" i="39"/>
  <c r="W108" i="39"/>
  <c r="W109" i="39"/>
  <c r="W110" i="39"/>
  <c r="W111" i="39"/>
  <c r="W112" i="39"/>
  <c r="W113" i="39"/>
  <c r="W114" i="39"/>
  <c r="W115" i="39"/>
  <c r="W116" i="39"/>
  <c r="W117" i="39"/>
  <c r="W118" i="39"/>
  <c r="W119" i="39"/>
  <c r="W120" i="39"/>
  <c r="W121" i="39"/>
  <c r="W122" i="39"/>
  <c r="W123" i="39"/>
  <c r="W124" i="39"/>
  <c r="W125" i="39"/>
  <c r="W126" i="39"/>
  <c r="W127" i="39"/>
  <c r="W128" i="39"/>
  <c r="W129" i="39"/>
  <c r="W130" i="39"/>
  <c r="W131" i="39"/>
  <c r="W132" i="39"/>
  <c r="W133" i="39"/>
  <c r="W134" i="39"/>
  <c r="W135" i="39"/>
  <c r="W136" i="39"/>
  <c r="W137" i="39"/>
  <c r="W138" i="39"/>
  <c r="W139" i="39"/>
  <c r="W140" i="39"/>
  <c r="W141" i="39"/>
  <c r="W142" i="39"/>
  <c r="W143" i="39"/>
  <c r="W144" i="39"/>
  <c r="W145" i="39"/>
  <c r="W146" i="39"/>
  <c r="W147" i="39"/>
  <c r="W148" i="39"/>
  <c r="W149" i="39"/>
  <c r="W150" i="39"/>
  <c r="W151" i="39"/>
  <c r="W152" i="39"/>
  <c r="W153" i="39"/>
  <c r="W154" i="39"/>
  <c r="W155" i="39"/>
  <c r="K97" i="39"/>
  <c r="K98" i="39"/>
  <c r="K99" i="39"/>
  <c r="K100" i="39"/>
  <c r="K101" i="39"/>
  <c r="K102" i="39"/>
  <c r="K103" i="39"/>
  <c r="K104" i="39"/>
  <c r="K105" i="39"/>
  <c r="K106" i="39"/>
  <c r="K107" i="39"/>
  <c r="K108" i="39"/>
  <c r="K109" i="39"/>
  <c r="K110" i="39"/>
  <c r="K111" i="39"/>
  <c r="K112" i="39"/>
  <c r="K113" i="39"/>
  <c r="K114" i="39"/>
  <c r="K115" i="39"/>
  <c r="K116" i="39"/>
  <c r="K117" i="39"/>
  <c r="K118" i="39"/>
  <c r="K119" i="39"/>
  <c r="K120" i="39"/>
  <c r="K121" i="39"/>
  <c r="K122" i="39"/>
  <c r="K123" i="39"/>
  <c r="K124" i="39"/>
  <c r="K125" i="39"/>
  <c r="K126" i="39"/>
  <c r="K127" i="39"/>
  <c r="K128" i="39"/>
  <c r="K129" i="39"/>
  <c r="K130" i="39"/>
  <c r="K131" i="39"/>
  <c r="K132" i="39"/>
  <c r="AC109" i="39"/>
  <c r="AC110" i="39"/>
  <c r="AC111" i="39"/>
  <c r="AC112" i="39"/>
  <c r="P118" i="39"/>
  <c r="P119" i="39"/>
  <c r="E120" i="39"/>
  <c r="E121" i="39"/>
  <c r="E122" i="39"/>
  <c r="P120" i="39"/>
  <c r="P121" i="39"/>
  <c r="P122" i="39"/>
  <c r="P123" i="39"/>
  <c r="P124" i="39"/>
  <c r="P125" i="39"/>
  <c r="P126" i="39"/>
  <c r="P127" i="39"/>
  <c r="P128" i="39"/>
  <c r="P129" i="39"/>
  <c r="P130" i="39"/>
  <c r="P131" i="39"/>
  <c r="P132" i="39"/>
  <c r="P133" i="39"/>
  <c r="P134" i="39"/>
  <c r="P135" i="39"/>
  <c r="P136" i="39"/>
  <c r="P137" i="39"/>
  <c r="P138" i="39"/>
  <c r="P139" i="39"/>
  <c r="P140" i="39"/>
  <c r="P141" i="39"/>
  <c r="P142" i="39"/>
  <c r="P143" i="39"/>
  <c r="P144" i="39"/>
  <c r="P145" i="39"/>
  <c r="P146" i="39"/>
  <c r="P147" i="39"/>
  <c r="P148" i="39"/>
  <c r="E123" i="39"/>
  <c r="E124" i="39"/>
  <c r="E125" i="39"/>
  <c r="E126" i="39"/>
  <c r="E127" i="39"/>
  <c r="E128" i="39"/>
  <c r="E129" i="39"/>
  <c r="E130" i="39"/>
  <c r="E131" i="39"/>
  <c r="E132" i="39"/>
  <c r="E133" i="39"/>
  <c r="E134" i="39"/>
  <c r="E135" i="39"/>
  <c r="Q132" i="39"/>
  <c r="Q133" i="39"/>
  <c r="Q134" i="39"/>
  <c r="K133" i="39"/>
  <c r="K134" i="39"/>
  <c r="K135" i="39"/>
  <c r="K136" i="39"/>
  <c r="K137" i="39"/>
  <c r="K138" i="39"/>
  <c r="Q135" i="39"/>
  <c r="Q136" i="39"/>
  <c r="Q137" i="39"/>
  <c r="E136" i="39"/>
  <c r="E137" i="39"/>
  <c r="E138" i="39"/>
  <c r="E139" i="39"/>
  <c r="E140" i="39"/>
  <c r="Q138" i="39"/>
  <c r="Q139" i="39"/>
  <c r="K139" i="39"/>
  <c r="K140" i="39"/>
  <c r="Q140" i="39"/>
  <c r="E141" i="39"/>
  <c r="E142" i="39"/>
  <c r="E143" i="39"/>
  <c r="E144" i="39"/>
  <c r="E145" i="39"/>
  <c r="E146" i="39"/>
  <c r="E147" i="39"/>
  <c r="E148" i="39"/>
  <c r="E149" i="39"/>
  <c r="E150" i="39"/>
  <c r="E151" i="39"/>
  <c r="E152" i="39"/>
  <c r="E153" i="39"/>
  <c r="E154" i="39"/>
  <c r="E155" i="39"/>
  <c r="E156" i="39"/>
  <c r="E157" i="39"/>
  <c r="E158" i="39"/>
  <c r="E159" i="39"/>
  <c r="E160" i="39"/>
  <c r="E161" i="39"/>
  <c r="E162" i="39"/>
  <c r="K141" i="39"/>
  <c r="Q141" i="39"/>
  <c r="K142" i="39"/>
  <c r="K143" i="39"/>
  <c r="Q142" i="39"/>
  <c r="Q143" i="39"/>
  <c r="K144" i="39"/>
  <c r="Q144" i="39"/>
  <c r="K145" i="39"/>
  <c r="K146" i="39"/>
  <c r="K147" i="39"/>
  <c r="Q145" i="39"/>
  <c r="Q146" i="39"/>
  <c r="C147" i="39"/>
  <c r="C148" i="39"/>
  <c r="C149" i="39"/>
  <c r="C150" i="39"/>
  <c r="C151" i="39"/>
  <c r="C152" i="39"/>
  <c r="C153" i="39"/>
  <c r="C154" i="39"/>
  <c r="C155" i="39"/>
  <c r="C156" i="39"/>
  <c r="C157" i="39"/>
  <c r="C158" i="39"/>
  <c r="C159" i="39"/>
  <c r="C160" i="39"/>
  <c r="C161" i="39"/>
  <c r="C162" i="39"/>
  <c r="C163" i="39"/>
  <c r="C164" i="39"/>
  <c r="C165" i="39"/>
  <c r="C166" i="39"/>
  <c r="C167" i="39"/>
  <c r="C168" i="39"/>
  <c r="C169" i="39"/>
  <c r="C170" i="39"/>
  <c r="C171" i="39"/>
  <c r="C172" i="39"/>
  <c r="C173" i="39"/>
  <c r="C174" i="39"/>
  <c r="C175" i="39"/>
  <c r="C176" i="39"/>
  <c r="C177" i="39"/>
  <c r="C178" i="39"/>
  <c r="C179" i="39"/>
  <c r="C180" i="39"/>
  <c r="C181" i="39"/>
  <c r="C182" i="39"/>
  <c r="C183" i="39"/>
  <c r="C184" i="39"/>
  <c r="C185" i="39"/>
  <c r="C186" i="39"/>
  <c r="C187" i="39"/>
  <c r="C188" i="39"/>
  <c r="C189" i="39"/>
  <c r="C190" i="39"/>
  <c r="C191" i="39"/>
  <c r="C192" i="39"/>
  <c r="C193" i="39"/>
  <c r="C194" i="39"/>
  <c r="C195" i="39"/>
  <c r="C196" i="39"/>
  <c r="C197" i="39"/>
  <c r="C198" i="39"/>
  <c r="C199" i="39"/>
  <c r="C200" i="39"/>
  <c r="C201" i="39"/>
  <c r="C202" i="39"/>
  <c r="C203" i="39"/>
  <c r="C204" i="39"/>
  <c r="C205" i="39"/>
  <c r="C206" i="39"/>
  <c r="C207" i="39"/>
  <c r="C208" i="39"/>
  <c r="C209" i="39"/>
  <c r="C210" i="39"/>
  <c r="C211" i="39"/>
  <c r="C212" i="39"/>
  <c r="C213" i="39"/>
  <c r="C214" i="39"/>
  <c r="C215" i="39"/>
  <c r="C216" i="39"/>
  <c r="C217" i="39"/>
  <c r="C218" i="39"/>
  <c r="C219" i="39"/>
  <c r="C220" i="39"/>
  <c r="C221" i="39"/>
  <c r="C222" i="39"/>
  <c r="C223" i="39"/>
  <c r="C224" i="39"/>
  <c r="C225" i="39"/>
  <c r="C226" i="39"/>
  <c r="C227" i="39"/>
  <c r="C228" i="39"/>
  <c r="C229" i="39"/>
  <c r="C230" i="39"/>
  <c r="C231" i="39"/>
  <c r="C232" i="39"/>
  <c r="C233" i="39"/>
  <c r="C234" i="39"/>
  <c r="C235" i="39"/>
  <c r="C236" i="39"/>
  <c r="C237" i="39"/>
  <c r="C238" i="39"/>
  <c r="C239" i="39"/>
  <c r="C240" i="39"/>
  <c r="C241" i="39"/>
  <c r="C242" i="39"/>
  <c r="C243" i="39"/>
  <c r="C244" i="39"/>
  <c r="C245" i="39"/>
  <c r="C246" i="39"/>
  <c r="C247" i="39"/>
  <c r="C248" i="39"/>
  <c r="C249" i="39"/>
  <c r="C250" i="39"/>
  <c r="C251" i="39"/>
  <c r="C252" i="39"/>
  <c r="C253" i="39"/>
  <c r="C254" i="39"/>
  <c r="C255" i="39"/>
  <c r="C256" i="39"/>
  <c r="C257" i="39"/>
  <c r="C258" i="39"/>
  <c r="C259" i="39"/>
  <c r="C260" i="39"/>
  <c r="C261" i="39"/>
  <c r="C262" i="39"/>
  <c r="C263" i="39"/>
  <c r="C264" i="39"/>
  <c r="C265" i="39"/>
  <c r="C266" i="39"/>
  <c r="C267" i="39"/>
  <c r="C268" i="39"/>
  <c r="C269" i="39"/>
  <c r="C270" i="39"/>
  <c r="C271" i="39"/>
  <c r="C272" i="39"/>
  <c r="C273" i="39"/>
  <c r="C274" i="39"/>
  <c r="C275" i="39"/>
  <c r="C276" i="39"/>
  <c r="C277" i="39"/>
  <c r="C278" i="39"/>
  <c r="C279" i="39"/>
  <c r="C280" i="39"/>
  <c r="C281" i="39"/>
  <c r="C282" i="39"/>
  <c r="C283" i="39"/>
  <c r="C284" i="39"/>
  <c r="C285" i="39"/>
  <c r="C286" i="39"/>
  <c r="C287" i="39"/>
  <c r="C288" i="39"/>
  <c r="C289" i="39"/>
  <c r="C290" i="39"/>
  <c r="C291" i="39"/>
  <c r="C292" i="39"/>
  <c r="C293" i="39"/>
  <c r="C294" i="39"/>
  <c r="C295" i="39"/>
  <c r="C296" i="39"/>
  <c r="C297" i="39"/>
  <c r="C298" i="39"/>
  <c r="C299" i="39"/>
  <c r="C300" i="39"/>
  <c r="C301" i="39"/>
  <c r="C302" i="39"/>
  <c r="C303" i="39"/>
  <c r="C304" i="39"/>
  <c r="C305" i="39"/>
  <c r="C306" i="39"/>
  <c r="C307" i="39"/>
  <c r="C308" i="39"/>
  <c r="C309" i="39"/>
  <c r="C310" i="39"/>
  <c r="C311" i="39"/>
  <c r="C312" i="39"/>
  <c r="C313" i="39"/>
  <c r="C314" i="39"/>
  <c r="C315" i="39"/>
  <c r="C316" i="39"/>
  <c r="C317" i="39"/>
  <c r="C318" i="39"/>
  <c r="C319" i="39"/>
  <c r="C320" i="39"/>
  <c r="C321" i="39"/>
  <c r="C322" i="39"/>
  <c r="C323" i="39"/>
  <c r="C324" i="39"/>
  <c r="C325" i="39"/>
  <c r="C326" i="39"/>
  <c r="C327" i="39"/>
  <c r="C328" i="39"/>
  <c r="C329" i="39"/>
  <c r="C330" i="39"/>
  <c r="C331" i="39"/>
  <c r="C332" i="39"/>
  <c r="C333" i="39"/>
  <c r="C334" i="39"/>
  <c r="C335" i="39"/>
  <c r="C336" i="39"/>
  <c r="C337" i="39"/>
  <c r="C338" i="39"/>
  <c r="C339" i="39"/>
  <c r="C340" i="39"/>
  <c r="C341" i="39"/>
  <c r="C342" i="39"/>
  <c r="C343" i="39"/>
  <c r="C344" i="39"/>
  <c r="C345" i="39"/>
  <c r="C346" i="39"/>
  <c r="C347" i="39"/>
  <c r="C348" i="39"/>
  <c r="C349" i="39"/>
  <c r="C350" i="39"/>
  <c r="C351" i="39"/>
  <c r="C352" i="39"/>
  <c r="C353" i="39"/>
  <c r="C354" i="39"/>
  <c r="C355" i="39"/>
  <c r="C356" i="39"/>
  <c r="C357" i="39"/>
  <c r="C358" i="39"/>
  <c r="C359" i="39"/>
  <c r="C360" i="39"/>
  <c r="C361" i="39"/>
  <c r="C362" i="39"/>
  <c r="C363" i="39"/>
  <c r="C364" i="39"/>
  <c r="C365" i="39"/>
  <c r="C366" i="39"/>
  <c r="C367" i="39"/>
  <c r="C368" i="39"/>
  <c r="C369" i="39"/>
  <c r="C370" i="39"/>
  <c r="C371" i="39"/>
  <c r="C372" i="39"/>
  <c r="C373" i="39"/>
  <c r="C374" i="39"/>
  <c r="C375" i="39"/>
  <c r="C376" i="39"/>
  <c r="C377" i="39"/>
  <c r="C378" i="39"/>
  <c r="C379" i="39"/>
  <c r="C380" i="39"/>
  <c r="C381" i="39"/>
  <c r="C382" i="39"/>
  <c r="C383" i="39"/>
  <c r="C384" i="39"/>
  <c r="C385" i="39"/>
  <c r="C386" i="39"/>
  <c r="C387" i="39"/>
  <c r="C388" i="39"/>
  <c r="C389" i="39"/>
  <c r="C390" i="39"/>
  <c r="C391" i="39"/>
  <c r="C392" i="39"/>
  <c r="C393" i="39"/>
  <c r="C394" i="39"/>
  <c r="C395" i="39"/>
  <c r="C396" i="39"/>
  <c r="C397" i="39"/>
  <c r="C398" i="39"/>
  <c r="C399" i="39"/>
  <c r="C400" i="39"/>
  <c r="C401" i="39"/>
  <c r="C402" i="39"/>
  <c r="C403" i="39"/>
  <c r="C404" i="39"/>
  <c r="C405" i="39"/>
  <c r="C406" i="39"/>
  <c r="C407" i="39"/>
  <c r="C408" i="39"/>
  <c r="C409" i="39"/>
  <c r="C410" i="39"/>
  <c r="C411" i="39"/>
  <c r="C412" i="39"/>
  <c r="C413" i="39"/>
  <c r="C414" i="39"/>
  <c r="C415" i="39"/>
  <c r="C416" i="39"/>
  <c r="C417" i="39"/>
  <c r="C418" i="39"/>
  <c r="C419" i="39"/>
  <c r="C420" i="39"/>
  <c r="C421" i="39"/>
  <c r="C422" i="39"/>
  <c r="C423" i="39"/>
  <c r="C424" i="39"/>
  <c r="C425" i="39"/>
  <c r="C426" i="39"/>
  <c r="C427" i="39"/>
  <c r="C428" i="39"/>
  <c r="C429" i="39"/>
  <c r="C430" i="39"/>
  <c r="C431" i="39"/>
  <c r="C432" i="39"/>
  <c r="C433" i="39"/>
  <c r="C434" i="39"/>
  <c r="C435" i="39"/>
  <c r="C436" i="39"/>
  <c r="C437" i="39"/>
  <c r="C438" i="39"/>
  <c r="C439" i="39"/>
  <c r="C440" i="39"/>
  <c r="C441" i="39"/>
  <c r="C442" i="39"/>
  <c r="C443" i="39"/>
  <c r="C444" i="39"/>
  <c r="C445" i="39"/>
  <c r="C446" i="39"/>
  <c r="C447" i="39"/>
  <c r="C448" i="39"/>
  <c r="C449" i="39"/>
  <c r="C450" i="39"/>
  <c r="C451" i="39"/>
  <c r="C452" i="39"/>
  <c r="C453" i="39"/>
  <c r="C454" i="39"/>
  <c r="C455" i="39"/>
  <c r="C456" i="39"/>
  <c r="C457" i="39"/>
  <c r="C458" i="39"/>
  <c r="C459" i="39"/>
  <c r="C460" i="39"/>
  <c r="C461" i="39"/>
  <c r="C462" i="39"/>
  <c r="C463" i="39"/>
  <c r="C464" i="39"/>
  <c r="C465" i="39"/>
  <c r="C466" i="39"/>
  <c r="C467" i="39"/>
  <c r="C468" i="39"/>
  <c r="C469" i="39"/>
  <c r="C470" i="39"/>
  <c r="C471" i="39"/>
  <c r="C472" i="39"/>
  <c r="C473" i="39"/>
  <c r="C474" i="39"/>
  <c r="C475" i="39"/>
  <c r="C476" i="39"/>
  <c r="C477" i="39"/>
  <c r="C478" i="39"/>
  <c r="C479" i="39"/>
  <c r="C480" i="39"/>
  <c r="C481" i="39"/>
  <c r="C482" i="39"/>
  <c r="C483" i="39"/>
  <c r="C484" i="39"/>
  <c r="C485" i="39"/>
  <c r="C486" i="39"/>
  <c r="C487" i="39"/>
  <c r="C488" i="39"/>
  <c r="C489" i="39"/>
  <c r="C490" i="39"/>
  <c r="C491" i="39"/>
  <c r="C492" i="39"/>
  <c r="C493" i="39"/>
  <c r="C494" i="39"/>
  <c r="C495" i="39"/>
  <c r="C496" i="39"/>
  <c r="C497" i="39"/>
  <c r="C498" i="39"/>
  <c r="C499" i="39"/>
  <c r="C500" i="39"/>
  <c r="C501" i="39"/>
  <c r="C502" i="39"/>
  <c r="C503" i="39"/>
  <c r="C504" i="39"/>
  <c r="C505" i="39"/>
  <c r="C506" i="39"/>
  <c r="C507" i="39"/>
  <c r="C508" i="39"/>
  <c r="C509" i="39"/>
  <c r="C510" i="39"/>
  <c r="C511" i="39"/>
  <c r="C512" i="39"/>
  <c r="C513" i="39"/>
  <c r="C514" i="39"/>
  <c r="C515" i="39"/>
  <c r="C516" i="39"/>
  <c r="C517" i="39"/>
  <c r="C518" i="39"/>
  <c r="C519" i="39"/>
  <c r="C520" i="39"/>
  <c r="C521" i="39"/>
  <c r="C522" i="39"/>
  <c r="C523" i="39"/>
  <c r="C524" i="39"/>
  <c r="C525" i="39"/>
  <c r="C526" i="39"/>
  <c r="C527" i="39"/>
  <c r="C528" i="39"/>
  <c r="C529" i="39"/>
  <c r="C530" i="39"/>
  <c r="C531" i="39"/>
  <c r="C532" i="39"/>
  <c r="C533" i="39"/>
  <c r="C534" i="39"/>
  <c r="C535" i="39"/>
  <c r="C536" i="39"/>
  <c r="C537" i="39"/>
  <c r="C538" i="39"/>
  <c r="C539" i="39"/>
  <c r="C540" i="39"/>
  <c r="C541" i="39"/>
  <c r="C542" i="39"/>
  <c r="C543" i="39"/>
  <c r="C544" i="39"/>
  <c r="C545" i="39"/>
  <c r="C546" i="39"/>
  <c r="C547" i="39"/>
  <c r="C548" i="39"/>
  <c r="C549" i="39"/>
  <c r="C550" i="39"/>
  <c r="C551" i="39"/>
  <c r="C552" i="39"/>
  <c r="C553" i="39"/>
  <c r="C554" i="39"/>
  <c r="C555" i="39"/>
  <c r="C556" i="39"/>
  <c r="C557" i="39"/>
  <c r="C558" i="39"/>
  <c r="C559" i="39"/>
  <c r="C560" i="39"/>
  <c r="C561" i="39"/>
  <c r="C562" i="39"/>
  <c r="C563" i="39"/>
  <c r="C564" i="39"/>
  <c r="C565" i="39"/>
  <c r="C566" i="39"/>
  <c r="C567" i="39"/>
  <c r="C568" i="39"/>
  <c r="C569" i="39"/>
  <c r="C570" i="39"/>
  <c r="C571" i="39"/>
  <c r="C572" i="39"/>
  <c r="C573" i="39"/>
  <c r="C574" i="39"/>
  <c r="C575" i="39"/>
  <c r="C576" i="39"/>
  <c r="C577" i="39"/>
  <c r="C578" i="39"/>
  <c r="C579" i="39"/>
  <c r="C580" i="39"/>
  <c r="C581" i="39"/>
  <c r="C582" i="39"/>
  <c r="C583" i="39"/>
  <c r="C584" i="39"/>
  <c r="C585" i="39"/>
  <c r="C586" i="39"/>
  <c r="C587" i="39"/>
  <c r="C588" i="39"/>
  <c r="C589" i="39"/>
  <c r="C590" i="39"/>
  <c r="C591" i="39"/>
  <c r="C592" i="39"/>
  <c r="C593" i="39"/>
  <c r="C594" i="39"/>
  <c r="C595" i="39"/>
  <c r="C596" i="39"/>
  <c r="C597" i="39"/>
  <c r="C598" i="39"/>
  <c r="C599" i="39"/>
  <c r="C600" i="39"/>
  <c r="C601" i="39"/>
  <c r="C602" i="39"/>
  <c r="C603" i="39"/>
  <c r="C604" i="39"/>
  <c r="C605" i="39"/>
  <c r="C606" i="39"/>
  <c r="C607" i="39"/>
  <c r="C608" i="39"/>
  <c r="C609" i="39"/>
  <c r="C610" i="39"/>
  <c r="C611" i="39"/>
  <c r="C612" i="39"/>
  <c r="C613" i="39"/>
  <c r="C614" i="39"/>
  <c r="C615" i="39"/>
  <c r="C616" i="39"/>
  <c r="C617" i="39"/>
  <c r="C618" i="39"/>
  <c r="C619" i="39"/>
  <c r="C620" i="39"/>
  <c r="C621" i="39"/>
  <c r="C622" i="39"/>
  <c r="C623" i="39"/>
  <c r="C624" i="39"/>
  <c r="C625" i="39"/>
  <c r="C626" i="39"/>
  <c r="C627" i="39"/>
  <c r="C628" i="39"/>
  <c r="C629" i="39"/>
  <c r="C630" i="39"/>
  <c r="C631" i="39"/>
  <c r="C632" i="39"/>
  <c r="C633" i="39"/>
  <c r="C634" i="39"/>
  <c r="C635" i="39"/>
  <c r="C636" i="39"/>
  <c r="C637" i="39"/>
  <c r="C638" i="39"/>
  <c r="C639" i="39"/>
  <c r="C640" i="39"/>
  <c r="C641" i="39"/>
  <c r="C642" i="39"/>
  <c r="C643" i="39"/>
  <c r="C644" i="39"/>
  <c r="C645" i="39"/>
  <c r="C646" i="39"/>
  <c r="C647" i="39"/>
  <c r="C648" i="39"/>
  <c r="C649" i="39"/>
  <c r="C650" i="39"/>
  <c r="C651" i="39"/>
  <c r="C652" i="39"/>
  <c r="C653" i="39"/>
  <c r="C654" i="39"/>
  <c r="C655" i="39"/>
  <c r="C656" i="39"/>
  <c r="C657" i="39"/>
  <c r="C658" i="39"/>
  <c r="C659" i="39"/>
  <c r="C660" i="39"/>
  <c r="C661" i="39"/>
  <c r="C662" i="39"/>
  <c r="C663" i="39"/>
  <c r="C664" i="39"/>
  <c r="C665" i="39"/>
  <c r="C666" i="39"/>
  <c r="C667" i="39"/>
  <c r="C668" i="39"/>
  <c r="C669" i="39"/>
  <c r="C670" i="39"/>
  <c r="C671" i="39"/>
  <c r="C672" i="39"/>
  <c r="C673" i="39"/>
  <c r="C674" i="39"/>
  <c r="C675" i="39"/>
  <c r="C676" i="39"/>
  <c r="C677" i="39"/>
  <c r="C678" i="39"/>
  <c r="C679" i="39"/>
  <c r="C680" i="39"/>
  <c r="C681" i="39"/>
  <c r="C682" i="39"/>
  <c r="C683" i="39"/>
  <c r="C684" i="39"/>
  <c r="C685" i="39"/>
  <c r="C686" i="39"/>
  <c r="C687" i="39"/>
  <c r="C688" i="39"/>
  <c r="C689" i="39"/>
  <c r="C690" i="39"/>
  <c r="C691" i="39"/>
  <c r="C692" i="39"/>
  <c r="C693" i="39"/>
  <c r="C694" i="39"/>
  <c r="C695" i="39"/>
  <c r="C696" i="39"/>
  <c r="C697" i="39"/>
  <c r="C698" i="39"/>
  <c r="C699" i="39"/>
  <c r="C700" i="39"/>
  <c r="C701" i="39"/>
  <c r="C702" i="39"/>
  <c r="C703" i="39"/>
  <c r="C704" i="39"/>
  <c r="C705" i="39"/>
  <c r="C706" i="39"/>
  <c r="C707" i="39"/>
  <c r="C708" i="39"/>
  <c r="C709" i="39"/>
  <c r="C710" i="39"/>
  <c r="C711" i="39"/>
  <c r="C712" i="39"/>
  <c r="C713" i="39"/>
  <c r="C714" i="39"/>
  <c r="C715" i="39"/>
  <c r="C716" i="39"/>
  <c r="C717" i="39"/>
  <c r="C718" i="39"/>
  <c r="C719" i="39"/>
  <c r="C720" i="39"/>
  <c r="C721" i="39"/>
  <c r="C722" i="39"/>
  <c r="C723" i="39"/>
  <c r="C724" i="39"/>
  <c r="C725" i="39"/>
  <c r="C726" i="39"/>
  <c r="C727" i="39"/>
  <c r="C728" i="39"/>
  <c r="C729" i="39"/>
  <c r="C730" i="39"/>
  <c r="C731" i="39"/>
  <c r="C732" i="39"/>
  <c r="C733" i="39"/>
  <c r="C734" i="39"/>
  <c r="C735" i="39"/>
  <c r="C736" i="39"/>
  <c r="C737" i="39"/>
  <c r="C738" i="39"/>
  <c r="C739" i="39"/>
  <c r="C740" i="39"/>
  <c r="C741" i="39"/>
  <c r="C742" i="39"/>
  <c r="C743" i="39"/>
  <c r="C744" i="39"/>
  <c r="C745" i="39"/>
  <c r="C746" i="39"/>
  <c r="C747" i="39"/>
  <c r="C748" i="39"/>
  <c r="C749" i="39"/>
  <c r="C750" i="39"/>
  <c r="C751" i="39"/>
  <c r="C752" i="39"/>
  <c r="C753" i="39"/>
  <c r="C754" i="39"/>
  <c r="C755" i="39"/>
  <c r="C756" i="39"/>
  <c r="C757" i="39"/>
  <c r="C758" i="39"/>
  <c r="C759" i="39"/>
  <c r="C760" i="39"/>
  <c r="C761" i="39"/>
  <c r="C762" i="39"/>
  <c r="C763" i="39"/>
  <c r="C764" i="39"/>
  <c r="C765" i="39"/>
  <c r="C766" i="39"/>
  <c r="C767" i="39"/>
  <c r="C768" i="39"/>
  <c r="C769" i="39"/>
  <c r="C770" i="39"/>
  <c r="C771" i="39"/>
  <c r="C772" i="39"/>
  <c r="C773" i="39"/>
  <c r="C774" i="39"/>
  <c r="C775" i="39"/>
  <c r="C776" i="39"/>
  <c r="C777" i="39"/>
  <c r="C778" i="39"/>
  <c r="C779" i="39"/>
  <c r="C780" i="39"/>
  <c r="C781" i="39"/>
  <c r="C782" i="39"/>
  <c r="C783" i="39"/>
  <c r="C784" i="39"/>
  <c r="C785" i="39"/>
  <c r="C786" i="39"/>
  <c r="C787" i="39"/>
  <c r="C788" i="39"/>
  <c r="C789" i="39"/>
  <c r="C790" i="39"/>
  <c r="C791" i="39"/>
  <c r="C792" i="39"/>
  <c r="C793" i="39"/>
  <c r="C794" i="39"/>
  <c r="C795" i="39"/>
  <c r="C796" i="39"/>
  <c r="C797" i="39"/>
  <c r="C798" i="39"/>
  <c r="C799" i="39"/>
  <c r="C800" i="39"/>
  <c r="C801" i="39"/>
  <c r="C802" i="39"/>
  <c r="C803" i="39"/>
  <c r="C804" i="39"/>
  <c r="C805" i="39"/>
  <c r="C806" i="39"/>
  <c r="C807" i="39"/>
  <c r="C808" i="39"/>
  <c r="C809" i="39"/>
  <c r="C810" i="39"/>
  <c r="C811" i="39"/>
  <c r="C812" i="39"/>
  <c r="C813" i="39"/>
  <c r="C814" i="39"/>
  <c r="C815" i="39"/>
  <c r="C816" i="39"/>
  <c r="C817" i="39"/>
  <c r="C818" i="39"/>
  <c r="C819" i="39"/>
  <c r="C820" i="39"/>
  <c r="C821" i="39"/>
  <c r="C822" i="39"/>
  <c r="C823" i="39"/>
  <c r="C824" i="39"/>
  <c r="C825" i="39"/>
  <c r="C826" i="39"/>
  <c r="C827" i="39"/>
  <c r="C828" i="39"/>
  <c r="C829" i="39"/>
  <c r="C830" i="39"/>
  <c r="C831" i="39"/>
  <c r="C832" i="39"/>
  <c r="C833" i="39"/>
  <c r="C834" i="39"/>
  <c r="C835" i="39"/>
  <c r="C836" i="39"/>
  <c r="C837" i="39"/>
  <c r="C838" i="39"/>
  <c r="C839" i="39"/>
  <c r="C840" i="39"/>
  <c r="C841" i="39"/>
  <c r="C842" i="39"/>
  <c r="C843" i="39"/>
  <c r="C844" i="39"/>
  <c r="C845" i="39"/>
  <c r="C846" i="39"/>
  <c r="C847" i="39"/>
  <c r="C848" i="39"/>
  <c r="C849" i="39"/>
  <c r="C850" i="39"/>
  <c r="C851" i="39"/>
  <c r="C852" i="39"/>
  <c r="C853" i="39"/>
  <c r="C854" i="39"/>
  <c r="C855" i="39"/>
  <c r="C856" i="39"/>
  <c r="C857" i="39"/>
  <c r="C858" i="39"/>
  <c r="C859" i="39"/>
  <c r="C860" i="39"/>
  <c r="C861" i="39"/>
  <c r="C862" i="39"/>
  <c r="C863" i="39"/>
  <c r="C864" i="39"/>
  <c r="C865" i="39"/>
  <c r="C866" i="39"/>
  <c r="C867" i="39"/>
  <c r="C868" i="39"/>
  <c r="C869" i="39"/>
  <c r="C870" i="39"/>
  <c r="C871" i="39"/>
  <c r="C872" i="39"/>
  <c r="C873" i="39"/>
  <c r="C874" i="39"/>
  <c r="C875" i="39"/>
  <c r="C876" i="39"/>
  <c r="C877" i="39"/>
  <c r="C878" i="39"/>
  <c r="C879" i="39"/>
  <c r="C880" i="39"/>
  <c r="C881" i="39"/>
  <c r="C882" i="39"/>
  <c r="C883" i="39"/>
  <c r="C884" i="39"/>
  <c r="C885" i="39"/>
  <c r="C886" i="39"/>
  <c r="C887" i="39"/>
  <c r="C888" i="39"/>
  <c r="C889" i="39"/>
  <c r="C890" i="39"/>
  <c r="C891" i="39"/>
  <c r="C892" i="39"/>
  <c r="C893" i="39"/>
  <c r="C894" i="39"/>
  <c r="C895" i="39"/>
  <c r="C896" i="39"/>
  <c r="C897" i="39"/>
  <c r="C898" i="39"/>
  <c r="C899" i="39"/>
  <c r="C900" i="39"/>
  <c r="C901" i="39"/>
  <c r="C902" i="39"/>
  <c r="C903" i="39"/>
  <c r="C904" i="39"/>
  <c r="C905" i="39"/>
  <c r="C906" i="39"/>
  <c r="C907" i="39"/>
  <c r="C908" i="39"/>
  <c r="C909" i="39"/>
  <c r="C910" i="39"/>
  <c r="C911" i="39"/>
  <c r="C912" i="39"/>
  <c r="C913" i="39"/>
  <c r="C914" i="39"/>
  <c r="C915" i="39"/>
  <c r="C916" i="39"/>
  <c r="C917" i="39"/>
  <c r="C918" i="39"/>
  <c r="C919" i="39"/>
  <c r="C920" i="39"/>
  <c r="C921" i="39"/>
  <c r="C922" i="39"/>
  <c r="C923" i="39"/>
  <c r="C924" i="39"/>
  <c r="C925" i="39"/>
  <c r="C926" i="39"/>
  <c r="C927" i="39"/>
  <c r="C928" i="39"/>
  <c r="C929" i="39"/>
  <c r="C930" i="39"/>
  <c r="C931" i="39"/>
  <c r="C932" i="39"/>
  <c r="C933" i="39"/>
  <c r="C934" i="39"/>
  <c r="C935" i="39"/>
  <c r="C936" i="39"/>
  <c r="C937" i="39"/>
  <c r="C938" i="39"/>
  <c r="C939" i="39"/>
  <c r="C940" i="39"/>
  <c r="C941" i="39"/>
  <c r="C942" i="39"/>
  <c r="C943" i="39"/>
  <c r="C944" i="39"/>
  <c r="C945" i="39"/>
  <c r="C946" i="39"/>
  <c r="C947" i="39"/>
  <c r="C948" i="39"/>
  <c r="C949" i="39"/>
  <c r="C950" i="39"/>
  <c r="C951" i="39"/>
  <c r="C952" i="39"/>
  <c r="C953" i="39"/>
  <c r="C954" i="39"/>
  <c r="C955" i="39"/>
  <c r="C956" i="39"/>
  <c r="C957" i="39"/>
  <c r="C958" i="39"/>
  <c r="C959" i="39"/>
  <c r="C960" i="39"/>
  <c r="C961" i="39"/>
  <c r="C962" i="39"/>
  <c r="C963" i="39"/>
  <c r="C964" i="39"/>
  <c r="C965" i="39"/>
  <c r="C966" i="39"/>
  <c r="C967" i="39"/>
  <c r="C968" i="39"/>
  <c r="C969" i="39"/>
  <c r="C970" i="39"/>
  <c r="C971" i="39"/>
  <c r="C972" i="39"/>
  <c r="C973" i="39"/>
  <c r="C974" i="39"/>
  <c r="C975" i="39"/>
  <c r="C976" i="39"/>
  <c r="C977" i="39"/>
  <c r="C978" i="39"/>
  <c r="C979" i="39"/>
  <c r="C980" i="39"/>
  <c r="C981" i="39"/>
  <c r="C982" i="39"/>
  <c r="C983" i="39"/>
  <c r="C984" i="39"/>
  <c r="C985" i="39"/>
  <c r="C986" i="39"/>
  <c r="C987" i="39"/>
  <c r="C988" i="39"/>
  <c r="C989" i="39"/>
  <c r="C990" i="39"/>
  <c r="C991" i="39"/>
  <c r="C992" i="39"/>
  <c r="C993" i="39"/>
  <c r="C994" i="39"/>
  <c r="C995" i="39"/>
  <c r="C996" i="39"/>
  <c r="C997" i="39"/>
  <c r="C998" i="39"/>
  <c r="C999" i="39"/>
  <c r="C1000" i="39"/>
  <c r="C1001" i="39"/>
  <c r="C1002" i="39"/>
  <c r="C1003" i="39"/>
  <c r="C1004" i="39"/>
  <c r="C1005" i="39"/>
  <c r="C1006" i="39"/>
  <c r="C1007" i="39"/>
  <c r="C1008" i="39"/>
  <c r="C1009" i="39"/>
  <c r="C1010" i="39"/>
  <c r="C1011" i="39"/>
  <c r="C1012" i="39"/>
  <c r="C1013" i="39"/>
  <c r="C1014" i="39"/>
  <c r="C1015" i="39"/>
  <c r="C1016" i="39"/>
  <c r="C1017" i="39"/>
  <c r="C1018" i="39"/>
  <c r="C1019" i="39"/>
  <c r="C1020" i="39"/>
  <c r="C1021" i="39"/>
  <c r="C1022" i="39"/>
  <c r="C1023" i="39"/>
  <c r="C1024" i="39"/>
  <c r="C1025" i="39"/>
  <c r="C1026" i="39"/>
  <c r="C1027" i="39"/>
  <c r="C1028" i="39"/>
  <c r="C1029" i="39"/>
  <c r="C1030" i="39"/>
  <c r="C1031" i="39"/>
  <c r="C1032" i="39"/>
  <c r="C1033" i="39"/>
  <c r="C1034" i="39"/>
  <c r="C1035" i="39"/>
  <c r="C1036" i="39"/>
  <c r="C1037" i="39"/>
  <c r="C1038" i="39"/>
  <c r="C1039" i="39"/>
  <c r="C1040" i="39"/>
  <c r="C1041" i="39"/>
  <c r="C1042" i="39"/>
  <c r="C1043" i="39"/>
  <c r="C1044" i="39"/>
  <c r="C1045" i="39"/>
  <c r="C1046" i="39"/>
  <c r="C1047" i="39"/>
  <c r="C1048" i="39"/>
  <c r="C1049" i="39"/>
  <c r="C1050" i="39"/>
  <c r="C1051" i="39"/>
  <c r="C1052" i="39"/>
  <c r="C1053" i="39"/>
  <c r="C1054" i="39"/>
  <c r="C1055" i="39"/>
  <c r="C1056" i="39"/>
  <c r="C1057" i="39"/>
  <c r="C1058" i="39"/>
  <c r="C1059" i="39"/>
  <c r="C1060" i="39"/>
  <c r="C1061" i="39"/>
  <c r="C1062" i="39"/>
  <c r="C1063" i="39"/>
  <c r="C1064" i="39"/>
  <c r="C1065" i="39"/>
  <c r="C1066" i="39"/>
  <c r="C1067" i="39"/>
  <c r="C1068" i="39"/>
  <c r="C1069" i="39"/>
  <c r="C1070" i="39"/>
  <c r="C1071" i="39"/>
  <c r="C1072" i="39"/>
  <c r="C1073" i="39"/>
  <c r="C1074" i="39"/>
  <c r="C1075" i="39"/>
  <c r="C1076" i="39"/>
  <c r="C1077" i="39"/>
  <c r="C1078" i="39"/>
  <c r="C1079" i="39"/>
  <c r="C1080" i="39"/>
  <c r="C1081" i="39"/>
  <c r="C1082" i="39"/>
  <c r="C1083" i="39"/>
  <c r="C1084" i="39"/>
  <c r="C1085" i="39"/>
  <c r="C1086" i="39"/>
  <c r="C1087" i="39"/>
  <c r="C1088" i="39"/>
  <c r="C1089" i="39"/>
  <c r="C1090" i="39"/>
  <c r="C1091" i="39"/>
  <c r="C1092" i="39"/>
  <c r="C1093" i="39"/>
  <c r="C1094" i="39"/>
  <c r="C1095" i="39"/>
  <c r="C1096" i="39"/>
  <c r="C1097" i="39"/>
  <c r="C1098" i="39"/>
  <c r="C1099" i="39"/>
  <c r="C1100" i="39"/>
  <c r="C1101" i="39"/>
  <c r="C1102" i="39"/>
  <c r="C1103" i="39"/>
  <c r="C1104" i="39"/>
  <c r="C1105" i="39"/>
  <c r="C1106" i="39"/>
  <c r="C1107" i="39"/>
  <c r="C1108" i="39"/>
  <c r="C1109" i="39"/>
  <c r="C1110" i="39"/>
  <c r="C1111" i="39"/>
  <c r="C1112" i="39"/>
  <c r="C1113" i="39"/>
  <c r="C1114" i="39"/>
  <c r="C1115" i="39"/>
  <c r="C1116" i="39"/>
  <c r="C1117" i="39"/>
  <c r="C1118" i="39"/>
  <c r="C1119" i="39"/>
  <c r="C1120" i="39"/>
  <c r="C1121" i="39"/>
  <c r="C1122" i="39"/>
  <c r="C1123" i="39"/>
  <c r="C1124" i="39"/>
  <c r="C1125" i="39"/>
  <c r="C1126" i="39"/>
  <c r="C1127" i="39"/>
  <c r="C1128" i="39"/>
  <c r="C1129" i="39"/>
  <c r="C1130" i="39"/>
  <c r="C1131" i="39"/>
  <c r="C1132" i="39"/>
  <c r="C1133" i="39"/>
  <c r="C1134" i="39"/>
  <c r="C1135" i="39"/>
  <c r="C1136" i="39"/>
  <c r="C1137" i="39"/>
  <c r="C1138" i="39"/>
  <c r="C1139" i="39"/>
  <c r="C1140" i="39"/>
  <c r="C1141" i="39"/>
  <c r="C1142" i="39"/>
  <c r="C1143" i="39"/>
  <c r="C1144" i="39"/>
  <c r="C1145" i="39"/>
  <c r="C1146" i="39"/>
  <c r="C1147" i="39"/>
  <c r="C1148" i="39"/>
  <c r="C1149" i="39"/>
  <c r="C1150" i="39"/>
  <c r="C1151" i="39"/>
  <c r="C1152" i="39"/>
  <c r="C1153" i="39"/>
  <c r="C1154" i="39"/>
  <c r="C1155" i="39"/>
  <c r="C1156" i="39"/>
  <c r="C1157" i="39"/>
  <c r="C1158" i="39"/>
  <c r="C1159" i="39"/>
  <c r="C1160" i="39"/>
  <c r="C1161" i="39"/>
  <c r="C1162" i="39"/>
  <c r="C1163" i="39"/>
  <c r="C1164" i="39"/>
  <c r="C1165" i="39"/>
  <c r="C1166" i="39"/>
  <c r="C1167" i="39"/>
  <c r="C1168" i="39"/>
  <c r="C1169" i="39"/>
  <c r="C1170" i="39"/>
  <c r="C1171" i="39"/>
  <c r="C1172" i="39"/>
  <c r="C1173" i="39"/>
  <c r="C1174" i="39"/>
  <c r="C1175" i="39"/>
  <c r="C1176" i="39"/>
  <c r="C1177" i="39"/>
  <c r="C1178" i="39"/>
  <c r="C1179" i="39"/>
  <c r="C1180" i="39"/>
  <c r="C1181" i="39"/>
  <c r="C1182" i="39"/>
  <c r="C1183" i="39"/>
  <c r="C1184" i="39"/>
  <c r="C1185" i="39"/>
  <c r="C1186" i="39"/>
  <c r="C1187" i="39"/>
  <c r="C1188" i="39"/>
  <c r="C1189" i="39"/>
  <c r="C1190" i="39"/>
  <c r="C1191" i="39"/>
  <c r="C1192" i="39"/>
  <c r="C1193" i="39"/>
  <c r="C1194" i="39"/>
  <c r="C1195" i="39"/>
  <c r="C1196" i="39"/>
  <c r="C1197" i="39"/>
  <c r="C1198" i="39"/>
  <c r="C1199" i="39"/>
  <c r="C1200" i="39"/>
  <c r="C1201" i="39"/>
  <c r="C1202" i="39"/>
  <c r="C1203" i="39"/>
  <c r="C1204" i="39"/>
  <c r="C1205" i="39"/>
  <c r="C1206" i="39"/>
  <c r="C1207" i="39"/>
  <c r="C1208" i="39"/>
  <c r="C1209" i="39"/>
  <c r="C1210" i="39"/>
  <c r="C1211" i="39"/>
  <c r="C1212" i="39"/>
  <c r="C1213" i="39"/>
  <c r="C1214" i="39"/>
  <c r="C1215" i="39"/>
  <c r="C1216" i="39"/>
  <c r="C1217" i="39"/>
  <c r="C1218" i="39"/>
  <c r="C1219" i="39"/>
  <c r="C1220" i="39"/>
  <c r="C1221" i="39"/>
  <c r="C1222" i="39"/>
  <c r="C1223" i="39"/>
  <c r="C1224" i="39"/>
  <c r="C1225" i="39"/>
  <c r="C1226" i="39"/>
  <c r="C1227" i="39"/>
  <c r="C1228" i="39"/>
  <c r="C1229" i="39"/>
  <c r="C1230" i="39"/>
  <c r="C1231" i="39"/>
  <c r="C1232" i="39"/>
  <c r="C1233" i="39"/>
  <c r="C1234" i="39"/>
  <c r="C1235" i="39"/>
  <c r="C1236" i="39"/>
  <c r="C1237" i="39"/>
  <c r="C1238" i="39"/>
  <c r="C1239" i="39"/>
  <c r="C1240" i="39"/>
  <c r="C1241" i="39"/>
  <c r="C1242" i="39"/>
  <c r="C1243" i="39"/>
  <c r="C1244" i="39"/>
  <c r="C1245" i="39"/>
  <c r="C1246" i="39"/>
  <c r="C1247" i="39"/>
  <c r="C1248" i="39"/>
  <c r="C1249" i="39"/>
  <c r="C1250" i="39"/>
  <c r="C1251" i="39"/>
  <c r="C1252" i="39"/>
  <c r="C1253" i="39"/>
  <c r="C1254" i="39"/>
  <c r="C1255" i="39"/>
  <c r="C1256" i="39"/>
  <c r="C1257" i="39"/>
  <c r="C1258" i="39"/>
  <c r="C1259" i="39"/>
  <c r="C1260" i="39"/>
  <c r="C1261" i="39"/>
  <c r="C1262" i="39"/>
  <c r="C1263" i="39"/>
  <c r="C1264" i="39"/>
  <c r="C1265" i="39"/>
  <c r="C1266" i="39"/>
  <c r="C1267" i="39"/>
  <c r="C1268" i="39"/>
  <c r="C1269" i="39"/>
  <c r="C1270" i="39"/>
  <c r="C1271" i="39"/>
  <c r="C1272" i="39"/>
  <c r="C1273" i="39"/>
  <c r="C1274" i="39"/>
  <c r="C1275" i="39"/>
  <c r="C1276" i="39"/>
  <c r="C1277" i="39"/>
  <c r="C1278" i="39"/>
  <c r="C1279" i="39"/>
  <c r="C1280" i="39"/>
  <c r="C1281" i="39"/>
  <c r="C1282" i="39"/>
  <c r="C1283" i="39"/>
  <c r="C1284" i="39"/>
  <c r="C1285" i="39"/>
  <c r="C1286" i="39"/>
  <c r="C1287" i="39"/>
  <c r="C1288" i="39"/>
  <c r="C1289" i="39"/>
  <c r="C1290" i="39"/>
  <c r="C1291" i="39"/>
  <c r="C1292" i="39"/>
  <c r="C1293" i="39"/>
  <c r="C1294" i="39"/>
  <c r="C1295" i="39"/>
  <c r="C1296" i="39"/>
  <c r="C1297" i="39"/>
  <c r="C1298" i="39"/>
  <c r="C1299" i="39"/>
  <c r="C1300" i="39"/>
  <c r="C1301" i="39"/>
  <c r="C1302" i="39"/>
  <c r="C1303" i="39"/>
  <c r="C1304" i="39"/>
  <c r="C1305" i="39"/>
  <c r="C1306" i="39"/>
  <c r="C1307" i="39"/>
  <c r="C1308" i="39"/>
  <c r="C1309" i="39"/>
  <c r="C1310" i="39"/>
  <c r="C1311" i="39"/>
  <c r="C1312" i="39"/>
  <c r="C1313" i="39"/>
  <c r="C1314" i="39"/>
  <c r="C1315" i="39"/>
  <c r="C1316" i="39"/>
  <c r="C1317" i="39"/>
  <c r="C1318" i="39"/>
  <c r="C1319" i="39"/>
  <c r="C1320" i="39"/>
  <c r="C1321" i="39"/>
  <c r="C1322" i="39"/>
  <c r="C1323" i="39"/>
  <c r="C1324" i="39"/>
  <c r="C1325" i="39"/>
  <c r="C1326" i="39"/>
  <c r="C1327" i="39"/>
  <c r="C1328" i="39"/>
  <c r="C1329" i="39"/>
  <c r="C1330" i="39"/>
  <c r="C1331" i="39"/>
  <c r="C1332" i="39"/>
  <c r="C1333" i="39"/>
  <c r="C1334" i="39"/>
  <c r="C1335" i="39"/>
  <c r="C1336" i="39"/>
  <c r="C1337" i="39"/>
  <c r="C1338" i="39"/>
  <c r="C1339" i="39"/>
  <c r="C1340" i="39"/>
  <c r="C1341" i="39"/>
  <c r="C1342" i="39"/>
  <c r="C1343" i="39"/>
  <c r="C1344" i="39"/>
  <c r="C1345" i="39"/>
  <c r="C1346" i="39"/>
  <c r="C1347" i="39"/>
  <c r="C1348" i="39"/>
  <c r="C1349" i="39"/>
  <c r="C1350" i="39"/>
  <c r="C1351" i="39"/>
  <c r="C1352" i="39"/>
  <c r="C1353" i="39"/>
  <c r="C1354" i="39"/>
  <c r="C1355" i="39"/>
  <c r="C1356" i="39"/>
  <c r="C1357" i="39"/>
  <c r="C1358" i="39"/>
  <c r="C1359" i="39"/>
  <c r="C1360" i="39"/>
  <c r="C1361" i="39"/>
  <c r="C1362" i="39"/>
  <c r="C1363" i="39"/>
  <c r="C1364" i="39"/>
  <c r="C1365" i="39"/>
  <c r="C1366" i="39"/>
  <c r="C1367" i="39"/>
  <c r="C1368" i="39"/>
  <c r="C1369" i="39"/>
  <c r="C1370" i="39"/>
  <c r="C1371" i="39"/>
  <c r="C1372" i="39"/>
  <c r="C1373" i="39"/>
  <c r="C1374" i="39"/>
  <c r="C1375" i="39"/>
  <c r="C1376" i="39"/>
  <c r="C1377" i="39"/>
  <c r="C1378" i="39"/>
  <c r="C1379" i="39"/>
  <c r="C1380" i="39"/>
  <c r="C1381" i="39"/>
  <c r="C1382" i="39"/>
  <c r="C1383" i="39"/>
  <c r="C1384" i="39"/>
  <c r="C1385" i="39"/>
  <c r="C1386" i="39"/>
  <c r="C1387" i="39"/>
  <c r="C1388" i="39"/>
  <c r="C1389" i="39"/>
  <c r="C1390" i="39"/>
  <c r="C1391" i="39"/>
  <c r="C1392" i="39"/>
  <c r="C1393" i="39"/>
  <c r="C1394" i="39"/>
  <c r="C1395" i="39"/>
  <c r="C1396" i="39"/>
  <c r="C1397" i="39"/>
  <c r="C1398" i="39"/>
  <c r="C1399" i="39"/>
  <c r="C1400" i="39"/>
  <c r="C1401" i="39"/>
  <c r="C1402" i="39"/>
  <c r="C1403" i="39"/>
  <c r="C1404" i="39"/>
  <c r="C1405" i="39"/>
  <c r="C1406" i="39"/>
  <c r="C1407" i="39"/>
  <c r="C1408" i="39"/>
  <c r="C1409" i="39"/>
  <c r="C1410" i="39"/>
  <c r="C1411" i="39"/>
  <c r="C1412" i="39"/>
  <c r="C1413" i="39"/>
  <c r="C1414" i="39"/>
  <c r="C1415" i="39"/>
  <c r="C1416" i="39"/>
  <c r="C1417" i="39"/>
  <c r="C1418" i="39"/>
  <c r="C1419" i="39"/>
  <c r="C1420" i="39"/>
  <c r="C1421" i="39"/>
  <c r="C1422" i="39"/>
  <c r="C1423" i="39"/>
  <c r="C1424" i="39"/>
  <c r="C1425" i="39"/>
  <c r="C1426" i="39"/>
  <c r="C1427" i="39"/>
  <c r="C1428" i="39"/>
  <c r="C1429" i="39"/>
  <c r="C1430" i="39"/>
  <c r="C1431" i="39"/>
  <c r="C1432" i="39"/>
  <c r="C1433" i="39"/>
  <c r="C1434" i="39"/>
  <c r="C1435" i="39"/>
  <c r="C1436" i="39"/>
  <c r="C1437" i="39"/>
  <c r="C1438" i="39"/>
  <c r="C1439" i="39"/>
  <c r="C1440" i="39"/>
  <c r="C1441" i="39"/>
  <c r="C1442" i="39"/>
  <c r="C1443" i="39"/>
  <c r="C1444" i="39"/>
  <c r="C1445" i="39"/>
  <c r="C1446" i="39"/>
  <c r="C1447" i="39"/>
  <c r="C1448" i="39"/>
  <c r="C1449" i="39"/>
  <c r="C1450" i="39"/>
  <c r="C1451" i="39"/>
  <c r="C1452" i="39"/>
  <c r="C1453" i="39"/>
  <c r="C1454" i="39"/>
  <c r="C1455" i="39"/>
  <c r="C1456" i="39"/>
  <c r="C1457" i="39"/>
  <c r="C1458" i="39"/>
  <c r="C1459" i="39"/>
  <c r="C1460" i="39"/>
  <c r="C1461" i="39"/>
  <c r="C1462" i="39"/>
  <c r="C1463" i="39"/>
  <c r="C1464" i="39"/>
  <c r="C1465" i="39"/>
  <c r="C1466" i="39"/>
  <c r="C1467" i="39"/>
  <c r="C1468" i="39"/>
  <c r="C1469" i="39"/>
  <c r="C1470" i="39"/>
  <c r="C1471" i="39"/>
  <c r="C1472" i="39"/>
  <c r="C1473" i="39"/>
  <c r="C1474" i="39"/>
  <c r="C1475" i="39"/>
  <c r="C1476" i="39"/>
  <c r="C1477" i="39"/>
  <c r="C1478" i="39"/>
  <c r="C1479" i="39"/>
  <c r="C1480" i="39"/>
  <c r="C1481" i="39"/>
  <c r="C1482" i="39"/>
  <c r="C1483" i="39"/>
  <c r="C1484" i="39"/>
  <c r="C1485" i="39"/>
  <c r="C1486" i="39"/>
  <c r="C1487" i="39"/>
  <c r="C1488" i="39"/>
  <c r="C1489" i="39"/>
  <c r="C1490" i="39"/>
  <c r="C1491" i="39"/>
  <c r="C1492" i="39"/>
  <c r="C1493" i="39"/>
  <c r="C1494" i="39"/>
  <c r="C1495" i="39"/>
  <c r="C1496" i="39"/>
  <c r="C1497" i="39"/>
  <c r="C1498" i="39"/>
  <c r="C1499" i="39"/>
  <c r="C1500" i="39"/>
  <c r="C1501" i="39"/>
  <c r="C1502" i="39"/>
  <c r="C1503" i="39"/>
  <c r="C1504" i="39"/>
  <c r="C1505" i="39"/>
  <c r="C1506" i="39"/>
  <c r="C1507" i="39"/>
  <c r="C1508" i="39"/>
  <c r="C1509" i="39"/>
  <c r="C1510" i="39"/>
  <c r="C1511" i="39"/>
  <c r="C1512" i="39"/>
  <c r="C1513" i="39"/>
  <c r="C1514" i="39"/>
  <c r="C1515" i="39"/>
  <c r="C1516" i="39"/>
  <c r="C1517" i="39"/>
  <c r="C1518" i="39"/>
  <c r="C1519" i="39"/>
  <c r="C1520" i="39"/>
  <c r="C1521" i="39"/>
  <c r="C1522" i="39"/>
  <c r="C1523" i="39"/>
  <c r="C1524" i="39"/>
  <c r="C1525" i="39"/>
  <c r="C1526" i="39"/>
  <c r="C1527" i="39"/>
  <c r="C1528" i="39"/>
  <c r="C1529" i="39"/>
  <c r="C1530" i="39"/>
  <c r="C1531" i="39"/>
  <c r="C1532" i="39"/>
  <c r="C1533" i="39"/>
  <c r="C1534" i="39"/>
  <c r="C1535" i="39"/>
  <c r="C1536" i="39"/>
  <c r="C1537" i="39"/>
  <c r="C1538" i="39"/>
  <c r="C1539" i="39"/>
  <c r="C1540" i="39"/>
  <c r="C1541" i="39"/>
  <c r="C1542" i="39"/>
  <c r="C1543" i="39"/>
  <c r="C1544" i="39"/>
  <c r="C1545" i="39"/>
  <c r="C1546" i="39"/>
  <c r="C1547" i="39"/>
  <c r="C1548" i="39"/>
  <c r="C1549" i="39"/>
  <c r="C1550" i="39"/>
  <c r="C1551" i="39"/>
  <c r="C1552" i="39"/>
  <c r="C1553" i="39"/>
  <c r="C1554" i="39"/>
  <c r="C1555" i="39"/>
  <c r="C1556" i="39"/>
  <c r="C1557" i="39"/>
  <c r="C1558" i="39"/>
  <c r="C1559" i="39"/>
  <c r="C1560" i="39"/>
  <c r="C1561" i="39"/>
  <c r="C1562" i="39"/>
  <c r="C1563" i="39"/>
  <c r="C1564" i="39"/>
  <c r="C1565" i="39"/>
  <c r="C1566" i="39"/>
  <c r="C1567" i="39"/>
  <c r="C1568" i="39"/>
  <c r="C1569" i="39"/>
  <c r="C1570" i="39"/>
  <c r="C1571" i="39"/>
  <c r="C1572" i="39"/>
  <c r="C1573" i="39"/>
  <c r="C1574" i="39"/>
  <c r="C1575" i="39"/>
  <c r="C1576" i="39"/>
  <c r="C1577" i="39"/>
  <c r="C1578" i="39"/>
  <c r="C1579" i="39"/>
  <c r="C1580" i="39"/>
  <c r="C1581" i="39"/>
  <c r="C1582" i="39"/>
  <c r="C1583" i="39"/>
  <c r="C1584" i="39"/>
  <c r="C1585" i="39"/>
  <c r="C1586" i="39"/>
  <c r="C1587" i="39"/>
  <c r="C1588" i="39"/>
  <c r="C1589" i="39"/>
  <c r="C1590" i="39"/>
  <c r="C1591" i="39"/>
  <c r="C1592" i="39"/>
  <c r="C1593" i="39"/>
  <c r="C1594" i="39"/>
  <c r="C1595" i="39"/>
  <c r="C1596" i="39"/>
  <c r="C1597" i="39"/>
  <c r="C1598" i="39"/>
  <c r="C1599" i="39"/>
  <c r="C1600" i="39"/>
  <c r="C1601" i="39"/>
  <c r="C1602" i="39"/>
  <c r="C1603" i="39"/>
  <c r="C1604" i="39"/>
  <c r="C1605" i="39"/>
  <c r="C1606" i="39"/>
  <c r="C1607" i="39"/>
  <c r="C1608" i="39"/>
  <c r="C1609" i="39"/>
  <c r="C1610" i="39"/>
  <c r="C1611" i="39"/>
  <c r="C1612" i="39"/>
  <c r="C1613" i="39"/>
  <c r="C1614" i="39"/>
  <c r="C1615" i="39"/>
  <c r="C1616" i="39"/>
  <c r="C1617" i="39"/>
  <c r="C1618" i="39"/>
  <c r="C1619" i="39"/>
  <c r="C1620" i="39"/>
  <c r="C1621" i="39"/>
  <c r="C1622" i="39"/>
  <c r="C1623" i="39"/>
  <c r="C1624" i="39"/>
  <c r="C1625" i="39"/>
  <c r="C1626" i="39"/>
  <c r="C1627" i="39"/>
  <c r="C1628" i="39"/>
  <c r="C1629" i="39"/>
  <c r="C1630" i="39"/>
  <c r="C1631" i="39"/>
  <c r="C1632" i="39"/>
  <c r="C1633" i="39"/>
  <c r="C1634" i="39"/>
  <c r="C1635" i="39"/>
  <c r="C1636" i="39"/>
  <c r="C1637" i="39"/>
  <c r="C1638" i="39"/>
  <c r="C1639" i="39"/>
  <c r="C1640" i="39"/>
  <c r="C1641" i="39"/>
  <c r="C1642" i="39"/>
  <c r="C1643" i="39"/>
  <c r="C1644" i="39"/>
  <c r="C1645" i="39"/>
  <c r="C1646" i="39"/>
  <c r="C1647" i="39"/>
  <c r="C1648" i="39"/>
  <c r="C1649" i="39"/>
  <c r="C1650" i="39"/>
  <c r="C1651" i="39"/>
  <c r="C1652" i="39"/>
  <c r="C1653" i="39"/>
  <c r="C1654" i="39"/>
  <c r="C1655" i="39"/>
  <c r="C1656" i="39"/>
  <c r="C1657" i="39"/>
  <c r="C1658" i="39"/>
  <c r="C1659" i="39"/>
  <c r="C1660" i="39"/>
  <c r="C1661" i="39"/>
  <c r="C1662" i="39"/>
  <c r="C1663" i="39"/>
  <c r="C1664" i="39"/>
  <c r="C1665" i="39"/>
  <c r="C1666" i="39"/>
  <c r="C1667" i="39"/>
  <c r="C1668" i="39"/>
  <c r="C1669" i="39"/>
  <c r="C1670" i="39"/>
  <c r="C1671" i="39"/>
  <c r="C1672" i="39"/>
  <c r="C1673" i="39"/>
  <c r="C1674" i="39"/>
  <c r="C1675" i="39"/>
  <c r="C1676" i="39"/>
  <c r="C1677" i="39"/>
  <c r="C1678" i="39"/>
  <c r="C1679" i="39"/>
  <c r="C1680" i="39"/>
  <c r="C1681" i="39"/>
  <c r="C1682" i="39"/>
  <c r="C1683" i="39"/>
  <c r="C1684" i="39"/>
  <c r="C1685" i="39"/>
  <c r="C1686" i="39"/>
  <c r="C1687" i="39"/>
  <c r="C1688" i="39"/>
  <c r="C1689" i="39"/>
  <c r="C1690" i="39"/>
  <c r="C1691" i="39"/>
  <c r="C1692" i="39"/>
  <c r="C1693" i="39"/>
  <c r="C1694" i="39"/>
  <c r="C1695" i="39"/>
  <c r="C1696" i="39"/>
  <c r="C1697" i="39"/>
  <c r="C1698" i="39"/>
  <c r="C1699" i="39"/>
  <c r="C1700" i="39"/>
  <c r="C1701" i="39"/>
  <c r="C1702" i="39"/>
  <c r="C1703" i="39"/>
  <c r="C1704" i="39"/>
  <c r="C1705" i="39"/>
  <c r="C1706" i="39"/>
  <c r="C1707" i="39"/>
  <c r="C1708" i="39"/>
  <c r="C1709" i="39"/>
  <c r="C1710" i="39"/>
  <c r="C1711" i="39"/>
  <c r="C1712" i="39"/>
  <c r="C1713" i="39"/>
  <c r="C1714" i="39"/>
  <c r="C1715" i="39"/>
  <c r="C1716" i="39"/>
  <c r="C1717" i="39"/>
  <c r="C1718" i="39"/>
  <c r="C1719" i="39"/>
  <c r="C1720" i="39"/>
  <c r="C1721" i="39"/>
  <c r="C1722" i="39"/>
  <c r="C1723" i="39"/>
  <c r="C1724" i="39"/>
  <c r="C1725" i="39"/>
  <c r="C1726" i="39"/>
  <c r="C1727" i="39"/>
  <c r="C1728" i="39"/>
  <c r="C1729" i="39"/>
  <c r="C1730" i="39"/>
  <c r="C1731" i="39"/>
  <c r="C1732" i="39"/>
  <c r="C1733" i="39"/>
  <c r="C1734" i="39"/>
  <c r="C1735" i="39"/>
  <c r="C1736" i="39"/>
  <c r="C1737" i="39"/>
  <c r="C1738" i="39"/>
  <c r="C1739" i="39"/>
  <c r="C1740" i="39"/>
  <c r="C1741" i="39"/>
  <c r="C1742" i="39"/>
  <c r="C1743" i="39"/>
  <c r="C1744" i="39"/>
  <c r="C1745" i="39"/>
  <c r="C1746" i="39"/>
  <c r="C1747" i="39"/>
  <c r="C1748" i="39"/>
  <c r="C1749" i="39"/>
  <c r="C1750" i="39"/>
  <c r="C1751" i="39"/>
  <c r="C1752" i="39"/>
  <c r="C1753" i="39"/>
  <c r="C1754" i="39"/>
  <c r="C1755" i="39"/>
  <c r="C1756" i="39"/>
  <c r="C1757" i="39"/>
  <c r="C1758" i="39"/>
  <c r="C1759" i="39"/>
  <c r="C1760" i="39"/>
  <c r="C1761" i="39"/>
  <c r="C1762" i="39"/>
  <c r="C1763" i="39"/>
  <c r="C1764" i="39"/>
  <c r="C1765" i="39"/>
  <c r="C1766" i="39"/>
  <c r="C1767" i="39"/>
  <c r="C1768" i="39"/>
  <c r="C1769" i="39"/>
  <c r="C1770" i="39"/>
  <c r="C1771" i="39"/>
  <c r="C1772" i="39"/>
  <c r="C1773" i="39"/>
  <c r="C1774" i="39"/>
  <c r="C1775" i="39"/>
  <c r="C1776" i="39"/>
  <c r="C1777" i="39"/>
  <c r="C1778" i="39"/>
  <c r="C1779" i="39"/>
  <c r="C1780" i="39"/>
  <c r="C1781" i="39"/>
  <c r="C1782" i="39"/>
  <c r="C1783" i="39"/>
  <c r="C1784" i="39"/>
  <c r="C1785" i="39"/>
  <c r="C1786" i="39"/>
  <c r="C1787" i="39"/>
  <c r="C1788" i="39"/>
  <c r="C1789" i="39"/>
  <c r="C1790" i="39"/>
  <c r="C1791" i="39"/>
  <c r="C1792" i="39"/>
  <c r="C1793" i="39"/>
  <c r="C1794" i="39"/>
  <c r="C1795" i="39"/>
  <c r="C1796" i="39"/>
  <c r="C1797" i="39"/>
  <c r="C1798" i="39"/>
  <c r="C1799" i="39"/>
  <c r="C1800" i="39"/>
  <c r="C1801" i="39"/>
  <c r="C1802" i="39"/>
  <c r="C1803" i="39"/>
  <c r="C1804" i="39"/>
  <c r="C1805" i="39"/>
  <c r="C1806" i="39"/>
  <c r="C1807" i="39"/>
  <c r="C1808" i="39"/>
  <c r="C1809" i="39"/>
  <c r="C1810" i="39"/>
  <c r="C1811" i="39"/>
  <c r="C1812" i="39"/>
  <c r="C1813" i="39"/>
  <c r="C1814" i="39"/>
  <c r="C1815" i="39"/>
  <c r="C1816" i="39"/>
  <c r="C1817" i="39"/>
  <c r="C1818" i="39"/>
  <c r="C1819" i="39"/>
  <c r="C1820" i="39"/>
  <c r="C1821" i="39"/>
  <c r="C1822" i="39"/>
  <c r="C1823" i="39"/>
  <c r="C1824" i="39"/>
  <c r="C1825" i="39"/>
  <c r="C1826" i="39"/>
  <c r="C1827" i="39"/>
  <c r="C1828" i="39"/>
  <c r="C1829" i="39"/>
  <c r="C1830" i="39"/>
  <c r="C1831" i="39"/>
  <c r="C1832" i="39"/>
  <c r="C1833" i="39"/>
  <c r="C1834" i="39"/>
  <c r="C1835" i="39"/>
  <c r="C1836" i="39"/>
  <c r="C1837" i="39"/>
  <c r="C1838" i="39"/>
  <c r="C1839" i="39"/>
  <c r="C1840" i="39"/>
  <c r="C1841" i="39"/>
  <c r="C1842" i="39"/>
  <c r="C1843" i="39"/>
  <c r="C1844" i="39"/>
  <c r="C1845" i="39"/>
  <c r="C1846" i="39"/>
  <c r="C1847" i="39"/>
  <c r="C1848" i="39"/>
  <c r="C1849" i="39"/>
  <c r="C1850" i="39"/>
  <c r="C1851" i="39"/>
  <c r="C1852" i="39"/>
  <c r="C1853" i="39"/>
  <c r="C1854" i="39"/>
  <c r="C1855" i="39"/>
  <c r="C1856" i="39"/>
  <c r="C1857" i="39"/>
  <c r="C1858" i="39"/>
  <c r="C1859" i="39"/>
  <c r="C1860" i="39"/>
  <c r="C1861" i="39"/>
  <c r="C1862" i="39"/>
  <c r="C1863" i="39"/>
  <c r="C1864" i="39"/>
  <c r="C1865" i="39"/>
  <c r="C1866" i="39"/>
  <c r="C1867" i="39"/>
  <c r="C1868" i="39"/>
  <c r="C1869" i="39"/>
  <c r="C1870" i="39"/>
  <c r="C1871" i="39"/>
  <c r="C1872" i="39"/>
  <c r="C1873" i="39"/>
  <c r="C1874" i="39"/>
  <c r="C1875" i="39"/>
  <c r="C1876" i="39"/>
  <c r="C1877" i="39"/>
  <c r="C1878" i="39"/>
  <c r="C1879" i="39"/>
  <c r="C1880" i="39"/>
  <c r="C1881" i="39"/>
  <c r="C1882" i="39"/>
  <c r="C1883" i="39"/>
  <c r="C1884" i="39"/>
  <c r="C1885" i="39"/>
  <c r="C1886" i="39"/>
  <c r="C1887" i="39"/>
  <c r="C1888" i="39"/>
  <c r="C1889" i="39"/>
  <c r="C1890" i="39"/>
  <c r="C1891" i="39"/>
  <c r="C1892" i="39"/>
  <c r="C1893" i="39"/>
  <c r="C1894" i="39"/>
  <c r="C1895" i="39"/>
  <c r="C1896" i="39"/>
  <c r="C1897" i="39"/>
  <c r="C1898" i="39"/>
  <c r="C1899" i="39"/>
  <c r="C1900" i="39"/>
  <c r="C1901" i="39"/>
  <c r="C1902" i="39"/>
  <c r="C1903" i="39"/>
  <c r="C1904" i="39"/>
  <c r="C1905" i="39"/>
  <c r="C1906" i="39"/>
  <c r="C1907" i="39"/>
  <c r="C1908" i="39"/>
  <c r="C1909" i="39"/>
  <c r="C1910" i="39"/>
  <c r="C1911" i="39"/>
  <c r="C1912" i="39"/>
  <c r="C1913" i="39"/>
  <c r="C1914" i="39"/>
  <c r="C1915" i="39"/>
  <c r="C1916" i="39"/>
  <c r="C1917" i="39"/>
  <c r="C1918" i="39"/>
  <c r="C1919" i="39"/>
  <c r="C1920" i="39"/>
  <c r="C1921" i="39"/>
  <c r="C1922" i="39"/>
  <c r="C1923" i="39"/>
  <c r="C1924" i="39"/>
  <c r="C1925" i="39"/>
  <c r="C1926" i="39"/>
  <c r="C1927" i="39"/>
  <c r="C1928" i="39"/>
  <c r="C1929" i="39"/>
  <c r="C1930" i="39"/>
  <c r="C1931" i="39"/>
  <c r="C1932" i="39"/>
  <c r="C1933" i="39"/>
  <c r="C1934" i="39"/>
  <c r="C1935" i="39"/>
  <c r="C1936" i="39"/>
  <c r="C1937" i="39"/>
  <c r="C1938" i="39"/>
  <c r="C1939" i="39"/>
  <c r="C1940" i="39"/>
  <c r="C1941" i="39"/>
  <c r="C1942" i="39"/>
  <c r="C1943" i="39"/>
  <c r="C1944" i="39"/>
  <c r="C1945" i="39"/>
  <c r="C1946" i="39"/>
  <c r="C1947" i="39"/>
  <c r="C1948" i="39"/>
  <c r="C1949" i="39"/>
  <c r="C1950" i="39"/>
  <c r="C1951" i="39"/>
  <c r="C1952" i="39"/>
  <c r="C1953" i="39"/>
  <c r="C1954" i="39"/>
  <c r="C1955" i="39"/>
  <c r="C1956" i="39"/>
  <c r="C1957" i="39"/>
  <c r="C1958" i="39"/>
  <c r="C1959" i="39"/>
  <c r="C1960" i="39"/>
  <c r="C1961" i="39"/>
  <c r="C1962" i="39"/>
  <c r="C1963" i="39"/>
  <c r="C1964" i="39"/>
  <c r="C1965" i="39"/>
  <c r="C1966" i="39"/>
  <c r="C1967" i="39"/>
  <c r="C1968" i="39"/>
  <c r="C1969" i="39"/>
  <c r="C1970" i="39"/>
  <c r="C1971" i="39"/>
  <c r="C1972" i="39"/>
  <c r="C1973" i="39"/>
  <c r="C1974" i="39"/>
  <c r="C1975" i="39"/>
  <c r="C1976" i="39"/>
  <c r="C1977" i="39"/>
  <c r="C1978" i="39"/>
  <c r="C1979" i="39"/>
  <c r="C1980" i="39"/>
  <c r="C1981" i="39"/>
  <c r="C1982" i="39"/>
  <c r="C1983" i="39"/>
  <c r="C1984" i="39"/>
  <c r="C1985" i="39"/>
  <c r="C1986" i="39"/>
  <c r="C1987" i="39"/>
  <c r="C1988" i="39"/>
  <c r="C1989" i="39"/>
  <c r="C1990" i="39"/>
  <c r="C1991" i="39"/>
  <c r="C1992" i="39"/>
  <c r="C1993" i="39"/>
  <c r="C1994" i="39"/>
  <c r="C1995" i="39"/>
  <c r="C1996" i="39"/>
  <c r="C1997" i="39"/>
  <c r="C1998" i="39"/>
  <c r="C1999" i="39"/>
  <c r="C2000" i="39"/>
  <c r="C2001" i="39"/>
  <c r="C2002" i="39"/>
  <c r="C2003" i="39"/>
  <c r="C2004" i="39"/>
  <c r="C2005" i="39"/>
  <c r="C2006" i="39"/>
  <c r="C2007" i="39"/>
  <c r="C2008" i="39"/>
  <c r="C2009" i="39"/>
  <c r="C2010" i="39"/>
  <c r="C2011" i="39"/>
  <c r="C2012" i="39"/>
  <c r="C2013" i="39"/>
  <c r="C2014" i="39"/>
  <c r="C2015" i="39"/>
  <c r="C2016" i="39"/>
  <c r="C2017" i="39"/>
  <c r="C2018" i="39"/>
  <c r="C2019" i="39"/>
  <c r="C2020" i="39"/>
  <c r="C2021" i="39"/>
  <c r="C2022" i="39"/>
  <c r="C2023" i="39"/>
  <c r="C2024" i="39"/>
  <c r="C2025" i="39"/>
  <c r="C2026" i="39"/>
  <c r="C2027" i="39"/>
  <c r="C2028" i="39"/>
  <c r="C2029" i="39"/>
  <c r="C2030" i="39"/>
  <c r="C2031" i="39"/>
  <c r="C2032" i="39"/>
  <c r="C2033" i="39"/>
  <c r="C2034" i="39"/>
  <c r="C2035" i="39"/>
  <c r="C2036" i="39"/>
  <c r="C2037" i="39"/>
  <c r="C2038" i="39"/>
  <c r="C2039" i="39"/>
  <c r="C2040" i="39"/>
  <c r="C2041" i="39"/>
  <c r="C2042" i="39"/>
  <c r="C2043" i="39"/>
  <c r="C2044" i="39"/>
  <c r="C2045" i="39"/>
  <c r="C2046" i="39"/>
  <c r="C2047" i="39"/>
  <c r="C2048" i="39"/>
  <c r="C2049" i="39"/>
  <c r="C2050" i="39"/>
  <c r="C2051" i="39"/>
  <c r="C2052" i="39"/>
  <c r="C2053" i="39"/>
  <c r="C2054" i="39"/>
  <c r="C2055" i="39"/>
  <c r="C2056" i="39"/>
  <c r="C2057" i="39"/>
  <c r="C2058" i="39"/>
  <c r="C2059" i="39"/>
  <c r="C2060" i="39"/>
  <c r="C2061" i="39"/>
  <c r="C2062" i="39"/>
  <c r="C2063" i="39"/>
  <c r="C2064" i="39"/>
  <c r="C2065" i="39"/>
  <c r="C2066" i="39"/>
  <c r="C2067" i="39"/>
  <c r="C2068" i="39"/>
  <c r="C2069" i="39"/>
  <c r="C2070" i="39"/>
  <c r="C2071" i="39"/>
  <c r="C2072" i="39"/>
  <c r="C2073" i="39"/>
  <c r="C2074" i="39"/>
  <c r="C2075" i="39"/>
  <c r="C2076" i="39"/>
  <c r="C2077" i="39"/>
  <c r="C2078" i="39"/>
  <c r="C2079" i="39"/>
  <c r="C2080" i="39"/>
  <c r="C2081" i="39"/>
  <c r="C2082" i="39"/>
  <c r="C2083" i="39"/>
  <c r="C2084" i="39"/>
  <c r="C2085" i="39"/>
  <c r="C2086" i="39"/>
  <c r="C2087" i="39"/>
  <c r="C2088" i="39"/>
  <c r="C2089" i="39"/>
  <c r="C2090" i="39"/>
  <c r="C2091" i="39"/>
  <c r="C2092" i="39"/>
  <c r="C2093" i="39"/>
  <c r="C2094" i="39"/>
  <c r="C2095" i="39"/>
  <c r="C2096" i="39"/>
  <c r="C2097" i="39"/>
  <c r="C2098" i="39"/>
  <c r="C2099" i="39"/>
  <c r="C2100" i="39"/>
  <c r="C2101" i="39"/>
  <c r="C2102" i="39"/>
  <c r="C2103" i="39"/>
  <c r="C2104" i="39"/>
  <c r="C2105" i="39"/>
  <c r="C2106" i="39"/>
  <c r="C2107" i="39"/>
  <c r="C2108" i="39"/>
  <c r="C2109" i="39"/>
  <c r="C2110" i="39"/>
  <c r="C2111" i="39"/>
  <c r="C2112" i="39"/>
  <c r="C2113" i="39"/>
  <c r="C2114" i="39"/>
  <c r="C2115" i="39"/>
  <c r="C2116" i="39"/>
  <c r="C2117" i="39"/>
  <c r="C2118" i="39"/>
  <c r="C2119" i="39"/>
  <c r="C2120" i="39"/>
  <c r="C2121" i="39"/>
  <c r="C2122" i="39"/>
  <c r="C2123" i="39"/>
  <c r="C2124" i="39"/>
  <c r="C2125" i="39"/>
  <c r="C2126" i="39"/>
  <c r="C2127" i="39"/>
  <c r="C2128" i="39"/>
  <c r="C2129" i="39"/>
  <c r="C2130" i="39"/>
  <c r="C2131" i="39"/>
  <c r="C2132" i="39"/>
  <c r="C2133" i="39"/>
  <c r="C2134" i="39"/>
  <c r="C2135" i="39"/>
  <c r="C2136" i="39"/>
  <c r="C2137" i="39"/>
  <c r="C2138" i="39"/>
  <c r="C2139" i="39"/>
  <c r="C2140" i="39"/>
  <c r="C2141" i="39"/>
  <c r="C2142" i="39"/>
  <c r="C2143" i="39"/>
  <c r="C2144" i="39"/>
  <c r="C2145" i="39"/>
  <c r="C2146" i="39"/>
  <c r="C2147" i="39"/>
  <c r="C2148" i="39"/>
  <c r="C2149" i="39"/>
  <c r="C2150" i="39"/>
  <c r="C2151" i="39"/>
  <c r="C2152" i="39"/>
  <c r="C2153" i="39"/>
  <c r="C2154" i="39"/>
  <c r="C2155" i="39"/>
  <c r="C2156" i="39"/>
  <c r="C2157" i="39"/>
  <c r="C2158" i="39"/>
  <c r="C2159" i="39"/>
  <c r="C2160" i="39"/>
  <c r="C2161" i="39"/>
  <c r="C2162" i="39"/>
  <c r="C2163" i="39"/>
  <c r="C2164" i="39"/>
  <c r="C2165" i="39"/>
  <c r="C2166" i="39"/>
  <c r="C2167" i="39"/>
  <c r="C2168" i="39"/>
  <c r="C2169" i="39"/>
  <c r="C2170" i="39"/>
  <c r="C2171" i="39"/>
  <c r="C2172" i="39"/>
  <c r="C2173" i="39"/>
  <c r="C2174" i="39"/>
  <c r="C2175" i="39"/>
  <c r="C2176" i="39"/>
  <c r="C2177" i="39"/>
  <c r="C2178" i="39"/>
  <c r="C2179" i="39"/>
  <c r="C2180" i="39"/>
  <c r="C2181" i="39"/>
  <c r="C2182" i="39"/>
  <c r="C2183" i="39"/>
  <c r="C2184" i="39"/>
  <c r="C2185" i="39"/>
  <c r="C2186" i="39"/>
  <c r="C2187" i="39"/>
  <c r="C2188" i="39"/>
  <c r="C2189" i="39"/>
  <c r="C2190" i="39"/>
  <c r="C2191" i="39"/>
  <c r="C2192" i="39"/>
  <c r="C2193" i="39"/>
  <c r="C2194" i="39"/>
  <c r="C2195" i="39"/>
  <c r="C2196" i="39"/>
  <c r="C2197" i="39"/>
  <c r="C2198" i="39"/>
  <c r="C2199" i="39"/>
  <c r="C2200" i="39"/>
  <c r="C2201" i="39"/>
  <c r="C2202" i="39"/>
  <c r="C2203" i="39"/>
  <c r="C2204" i="39"/>
  <c r="C2205" i="39"/>
  <c r="C2206" i="39"/>
  <c r="C2207" i="39"/>
  <c r="C2208" i="39"/>
  <c r="C2209" i="39"/>
  <c r="C2210" i="39"/>
  <c r="C2211" i="39"/>
  <c r="C2212" i="39"/>
  <c r="C2213" i="39"/>
  <c r="C2214" i="39"/>
  <c r="C2215" i="39"/>
  <c r="C2216" i="39"/>
  <c r="C2217" i="39"/>
  <c r="C2218" i="39"/>
  <c r="C2219" i="39"/>
  <c r="C2220" i="39"/>
  <c r="C2221" i="39"/>
  <c r="C2222" i="39"/>
  <c r="C2223" i="39"/>
  <c r="C2224" i="39"/>
  <c r="C2225" i="39"/>
  <c r="C2226" i="39"/>
  <c r="C2227" i="39"/>
  <c r="C2228" i="39"/>
  <c r="C2229" i="39"/>
  <c r="C2230" i="39"/>
  <c r="C2231" i="39"/>
  <c r="C2232" i="39"/>
  <c r="C2233" i="39"/>
  <c r="C2234" i="39"/>
  <c r="C2235" i="39"/>
  <c r="C2236" i="39"/>
  <c r="C2237" i="39"/>
  <c r="C2238" i="39"/>
  <c r="C2239" i="39"/>
  <c r="C2240" i="39"/>
  <c r="C2241" i="39"/>
  <c r="C2242" i="39"/>
  <c r="C2243" i="39"/>
  <c r="C2244" i="39"/>
  <c r="C2245" i="39"/>
  <c r="C2246" i="39"/>
  <c r="C2247" i="39"/>
  <c r="C2248" i="39"/>
  <c r="C2249" i="39"/>
  <c r="C2250" i="39"/>
  <c r="C2251" i="39"/>
  <c r="C2252" i="39"/>
  <c r="C2253" i="39"/>
  <c r="C2254" i="39"/>
  <c r="C2255" i="39"/>
  <c r="C2256" i="39"/>
  <c r="C2257" i="39"/>
  <c r="C2258" i="39"/>
  <c r="C2259" i="39"/>
  <c r="C2260" i="39"/>
  <c r="C2261" i="39"/>
  <c r="C2262" i="39"/>
  <c r="C2263" i="39"/>
  <c r="C2264" i="39"/>
  <c r="C2265" i="39"/>
  <c r="C2266" i="39"/>
  <c r="C2267" i="39"/>
  <c r="C2268" i="39"/>
  <c r="C2269" i="39"/>
  <c r="C2270" i="39"/>
  <c r="C2271" i="39"/>
  <c r="C2272" i="39"/>
  <c r="C2273" i="39"/>
  <c r="C2274" i="39"/>
  <c r="C2275" i="39"/>
  <c r="C2276" i="39"/>
  <c r="C2277" i="39"/>
  <c r="C2278" i="39"/>
  <c r="C2279" i="39"/>
  <c r="C2280" i="39"/>
  <c r="C2281" i="39"/>
  <c r="C2282" i="39"/>
  <c r="C2283" i="39"/>
  <c r="C2284" i="39"/>
  <c r="C2285" i="39"/>
  <c r="C2286" i="39"/>
  <c r="C2287" i="39"/>
  <c r="C2288" i="39"/>
  <c r="C2289" i="39"/>
  <c r="C2290" i="39"/>
  <c r="C2291" i="39"/>
  <c r="C2292" i="39"/>
  <c r="C2293" i="39"/>
  <c r="C2294" i="39"/>
  <c r="C2295" i="39"/>
  <c r="C2296" i="39"/>
  <c r="C2297" i="39"/>
  <c r="C2298" i="39"/>
  <c r="C2299" i="39"/>
  <c r="C2300" i="39"/>
  <c r="C2301" i="39"/>
  <c r="C2302" i="39"/>
  <c r="C2303" i="39"/>
  <c r="C2304" i="39"/>
  <c r="C2305" i="39"/>
  <c r="C2306" i="39"/>
  <c r="C2307" i="39"/>
  <c r="C2308" i="39"/>
  <c r="C2309" i="39"/>
  <c r="C2310" i="39"/>
  <c r="C2311" i="39"/>
  <c r="C2312" i="39"/>
  <c r="C2313" i="39"/>
  <c r="C2314" i="39"/>
  <c r="C2315" i="39"/>
  <c r="C2316" i="39"/>
  <c r="C2317" i="39"/>
  <c r="C2318" i="39"/>
  <c r="C2319" i="39"/>
  <c r="C2320" i="39"/>
  <c r="C2321" i="39"/>
  <c r="C2322" i="39"/>
  <c r="C2323" i="39"/>
  <c r="C2324" i="39"/>
  <c r="C2325" i="39"/>
  <c r="C2326" i="39"/>
  <c r="C2327" i="39"/>
  <c r="C2328" i="39"/>
  <c r="C2329" i="39"/>
  <c r="C2330" i="39"/>
  <c r="C2331" i="39"/>
  <c r="C2332" i="39"/>
  <c r="C2333" i="39"/>
  <c r="C2334" i="39"/>
  <c r="C2335" i="39"/>
  <c r="C2336" i="39"/>
  <c r="C2337" i="39"/>
  <c r="C2338" i="39"/>
  <c r="C2339" i="39"/>
  <c r="C2340" i="39"/>
  <c r="C2341" i="39"/>
  <c r="C2342" i="39"/>
  <c r="C2343" i="39"/>
  <c r="C2344" i="39"/>
  <c r="C2345" i="39"/>
  <c r="C2346" i="39"/>
  <c r="C2347" i="39"/>
  <c r="C2348" i="39"/>
  <c r="C2349" i="39"/>
  <c r="C2350" i="39"/>
  <c r="C2351" i="39"/>
  <c r="C2352" i="39"/>
  <c r="C2353" i="39"/>
  <c r="C2354" i="39"/>
  <c r="C2355" i="39"/>
  <c r="C2356" i="39"/>
  <c r="C2357" i="39"/>
  <c r="C2358" i="39"/>
  <c r="C2359" i="39"/>
  <c r="C2360" i="39"/>
  <c r="C2361" i="39"/>
  <c r="C2362" i="39"/>
  <c r="Q147" i="39"/>
  <c r="K148" i="39"/>
  <c r="K149" i="39"/>
  <c r="K150" i="39"/>
  <c r="Q148" i="39"/>
  <c r="Q149" i="39"/>
  <c r="Q150" i="39"/>
  <c r="Q151" i="39"/>
  <c r="P149" i="39"/>
  <c r="P150" i="39"/>
  <c r="P151" i="39"/>
  <c r="P152" i="39"/>
  <c r="P153" i="39"/>
  <c r="P154" i="39"/>
  <c r="P155" i="39"/>
  <c r="P156" i="39"/>
  <c r="P157" i="39"/>
  <c r="P158" i="39"/>
  <c r="P159" i="39"/>
  <c r="P160" i="39"/>
  <c r="P161" i="39"/>
  <c r="P162" i="39"/>
  <c r="P163" i="39"/>
  <c r="P164" i="39"/>
  <c r="P165" i="39"/>
  <c r="P166" i="39"/>
  <c r="P167" i="39"/>
  <c r="P168" i="39"/>
  <c r="P169" i="39"/>
  <c r="P170" i="39"/>
  <c r="P171" i="39"/>
  <c r="P172" i="39"/>
  <c r="P173" i="39"/>
  <c r="P174" i="39"/>
  <c r="P175" i="39"/>
  <c r="P176" i="39"/>
  <c r="P177" i="39"/>
  <c r="P178" i="39"/>
  <c r="P179" i="39"/>
  <c r="P180" i="39"/>
  <c r="P181" i="39"/>
  <c r="P182" i="39"/>
  <c r="P183" i="39"/>
  <c r="P184" i="39"/>
  <c r="P185" i="39"/>
  <c r="P186" i="39"/>
  <c r="P187" i="39"/>
  <c r="P188" i="39"/>
  <c r="P189" i="39"/>
  <c r="P190" i="39"/>
  <c r="P191" i="39"/>
  <c r="P192" i="39"/>
  <c r="P193" i="39"/>
  <c r="P194" i="39"/>
  <c r="P195" i="39"/>
  <c r="P196" i="39"/>
  <c r="P197" i="39"/>
  <c r="P198" i="39"/>
  <c r="P199" i="39"/>
  <c r="P200" i="39"/>
  <c r="P201" i="39"/>
  <c r="P202" i="39"/>
  <c r="P203" i="39"/>
  <c r="P204" i="39"/>
  <c r="P205" i="39"/>
  <c r="P206" i="39"/>
  <c r="P207" i="39"/>
  <c r="P208" i="39"/>
  <c r="P209" i="39"/>
  <c r="P210" i="39"/>
  <c r="P211" i="39"/>
  <c r="P212" i="39"/>
  <c r="P213" i="39"/>
  <c r="K151" i="39"/>
  <c r="K152" i="39"/>
  <c r="K153" i="39"/>
  <c r="U151" i="39"/>
  <c r="U152" i="39"/>
  <c r="U153" i="39"/>
  <c r="U154" i="39"/>
  <c r="U155" i="39"/>
  <c r="U156" i="39"/>
  <c r="U157" i="39"/>
  <c r="U158" i="39"/>
  <c r="U159" i="39"/>
  <c r="U160" i="39"/>
  <c r="U161" i="39"/>
  <c r="U162" i="39"/>
  <c r="U163" i="39"/>
  <c r="U164" i="39"/>
  <c r="Q152" i="39"/>
  <c r="Q153" i="39"/>
  <c r="Q154" i="39"/>
  <c r="Q155" i="39"/>
  <c r="K154" i="39"/>
  <c r="K155" i="39"/>
  <c r="K156" i="39"/>
  <c r="K157" i="39"/>
  <c r="Q156" i="39"/>
  <c r="Q157" i="39"/>
  <c r="Q158" i="39"/>
  <c r="Q159" i="39"/>
  <c r="Q160" i="39"/>
  <c r="Q161" i="39"/>
  <c r="Q162" i="39"/>
  <c r="Q163" i="39"/>
  <c r="Q164" i="39"/>
  <c r="Q165" i="39"/>
  <c r="Q166" i="39"/>
  <c r="Q167" i="39"/>
  <c r="Q168" i="39"/>
  <c r="Q169" i="39"/>
  <c r="Q170" i="39"/>
  <c r="Q171" i="39"/>
  <c r="Q172" i="39"/>
  <c r="Q173" i="39"/>
  <c r="Q174" i="39"/>
  <c r="W156" i="39"/>
  <c r="W157" i="39"/>
  <c r="W158" i="39"/>
  <c r="W159" i="39"/>
  <c r="W160" i="39"/>
  <c r="W161" i="39"/>
  <c r="W162" i="39"/>
  <c r="W163" i="39"/>
  <c r="W164" i="39"/>
  <c r="W165" i="39"/>
  <c r="W166" i="39"/>
  <c r="W167" i="39"/>
  <c r="W168" i="39"/>
  <c r="W169" i="39"/>
  <c r="W170" i="39"/>
  <c r="W171" i="39"/>
  <c r="W172" i="39"/>
  <c r="W173" i="39"/>
  <c r="W174" i="39"/>
  <c r="W175" i="39"/>
  <c r="W176" i="39"/>
  <c r="W177" i="39"/>
  <c r="W178" i="39"/>
  <c r="W179" i="39"/>
  <c r="W180" i="39"/>
  <c r="W181" i="39"/>
  <c r="W182" i="39"/>
  <c r="W183" i="39"/>
  <c r="W184" i="39"/>
  <c r="W185" i="39"/>
  <c r="W186" i="39"/>
  <c r="W187" i="39"/>
  <c r="W188" i="39"/>
  <c r="W189" i="39"/>
  <c r="W190" i="39"/>
  <c r="W191" i="39"/>
  <c r="W192" i="39"/>
  <c r="W193" i="39"/>
  <c r="W194" i="39"/>
  <c r="W195" i="39"/>
  <c r="W196" i="39"/>
  <c r="W197" i="39"/>
  <c r="W198" i="39"/>
  <c r="W199" i="39"/>
  <c r="W200" i="39"/>
  <c r="W201" i="39"/>
  <c r="W202" i="39"/>
  <c r="K158" i="39"/>
  <c r="K159" i="39"/>
  <c r="K160" i="39"/>
  <c r="K161" i="39"/>
  <c r="K162" i="39"/>
  <c r="K163" i="39"/>
  <c r="K164" i="39"/>
  <c r="K165" i="39"/>
  <c r="K166" i="39"/>
  <c r="K167" i="39"/>
  <c r="K168" i="39"/>
  <c r="K169" i="39"/>
  <c r="K170" i="39"/>
  <c r="K171" i="39"/>
  <c r="K172" i="39"/>
  <c r="K173" i="39"/>
  <c r="K174" i="39"/>
  <c r="K175" i="39"/>
  <c r="K176" i="39"/>
  <c r="K177" i="39"/>
  <c r="K178" i="39"/>
  <c r="K179" i="39"/>
  <c r="E163" i="39"/>
  <c r="E164" i="39"/>
  <c r="E165" i="39"/>
  <c r="E166" i="39"/>
  <c r="E167" i="39"/>
  <c r="E168" i="39"/>
  <c r="E169" i="39"/>
  <c r="E170" i="39"/>
  <c r="E171" i="39"/>
  <c r="E172" i="39"/>
  <c r="E173" i="39"/>
  <c r="E174" i="39"/>
  <c r="E175" i="39"/>
  <c r="E176" i="39"/>
  <c r="E177" i="39"/>
  <c r="E178" i="39"/>
  <c r="E179" i="39"/>
  <c r="E180" i="39"/>
  <c r="E181" i="39"/>
  <c r="E182" i="39"/>
  <c r="E183" i="39"/>
  <c r="E184" i="39"/>
  <c r="E185" i="39"/>
  <c r="E186" i="39"/>
  <c r="E187" i="39"/>
  <c r="E188" i="39"/>
  <c r="E189" i="39"/>
  <c r="E190" i="39"/>
  <c r="E191" i="39"/>
  <c r="E192" i="39"/>
  <c r="E193" i="39"/>
  <c r="E194" i="39"/>
  <c r="E195" i="39"/>
  <c r="E196" i="39"/>
  <c r="E197" i="39"/>
  <c r="E198" i="39"/>
  <c r="E199" i="39"/>
  <c r="E200" i="39"/>
  <c r="E201" i="39"/>
  <c r="U165" i="39"/>
  <c r="U166" i="39"/>
  <c r="U167" i="39"/>
  <c r="U168" i="39"/>
  <c r="U169" i="39"/>
  <c r="U170" i="39"/>
  <c r="U171" i="39"/>
  <c r="U172" i="39"/>
  <c r="U173" i="39"/>
  <c r="U174" i="39"/>
  <c r="U175" i="39"/>
  <c r="U176" i="39"/>
  <c r="U177" i="39"/>
  <c r="U178" i="39"/>
  <c r="U179" i="39"/>
  <c r="U180" i="39"/>
  <c r="U181" i="39"/>
  <c r="U182" i="39"/>
  <c r="U183" i="39"/>
  <c r="U184" i="39"/>
  <c r="U185" i="39"/>
  <c r="U186" i="39"/>
  <c r="U187" i="39"/>
  <c r="U188" i="39"/>
  <c r="U189" i="39"/>
  <c r="U190" i="39"/>
  <c r="U191" i="39"/>
  <c r="U192" i="39"/>
  <c r="U193" i="39"/>
  <c r="U194" i="39"/>
  <c r="U195" i="39"/>
  <c r="U196" i="39"/>
  <c r="U197" i="39"/>
  <c r="U198" i="39"/>
  <c r="U199" i="39"/>
  <c r="U200" i="39"/>
  <c r="U201" i="39"/>
  <c r="U202" i="39"/>
  <c r="U203" i="39"/>
  <c r="U204" i="39"/>
  <c r="U205" i="39"/>
  <c r="U206" i="39"/>
  <c r="U207" i="39"/>
  <c r="U208" i="39"/>
  <c r="U209" i="39"/>
  <c r="U210" i="39"/>
  <c r="U211" i="39"/>
  <c r="U212" i="39"/>
  <c r="U213" i="39"/>
  <c r="U214" i="39"/>
  <c r="U215" i="39"/>
  <c r="U216" i="39"/>
  <c r="U217" i="39"/>
  <c r="U218" i="39"/>
  <c r="U219" i="39"/>
  <c r="U220" i="39"/>
  <c r="U221" i="39"/>
  <c r="U222" i="39"/>
  <c r="U223" i="39"/>
  <c r="U224" i="39"/>
  <c r="U225" i="39"/>
  <c r="U226" i="39"/>
  <c r="U227" i="39"/>
  <c r="U228" i="39"/>
  <c r="U229" i="39"/>
  <c r="U230" i="39"/>
  <c r="U231" i="39"/>
  <c r="U232" i="39"/>
  <c r="U233" i="39"/>
  <c r="U234" i="39"/>
  <c r="U235" i="39"/>
  <c r="U236" i="39"/>
  <c r="U237" i="39"/>
  <c r="U238" i="39"/>
  <c r="U239" i="39"/>
  <c r="U240" i="39"/>
  <c r="U241" i="39"/>
  <c r="U242" i="39"/>
  <c r="U243" i="39"/>
  <c r="U244" i="39"/>
  <c r="U245" i="39"/>
  <c r="U246" i="39"/>
  <c r="U247" i="39"/>
  <c r="U248" i="39"/>
  <c r="U249" i="39"/>
  <c r="U250" i="39"/>
  <c r="U251" i="39"/>
  <c r="U252" i="39"/>
  <c r="U253" i="39"/>
  <c r="U254" i="39"/>
  <c r="U255" i="39"/>
  <c r="U256" i="39"/>
  <c r="U257" i="39"/>
  <c r="U258" i="39"/>
  <c r="U259" i="39"/>
  <c r="U260" i="39"/>
  <c r="U261" i="39"/>
  <c r="Q175" i="39"/>
  <c r="Q176" i="39"/>
  <c r="Q177" i="39"/>
  <c r="Q178" i="39"/>
  <c r="Q179" i="39"/>
  <c r="K180" i="39"/>
  <c r="K181" i="39"/>
  <c r="K182" i="39"/>
  <c r="K183" i="39"/>
  <c r="K184" i="39"/>
  <c r="K185" i="39"/>
  <c r="K186" i="39"/>
  <c r="K187" i="39"/>
  <c r="K188" i="39"/>
  <c r="K189" i="39"/>
  <c r="K190" i="39"/>
  <c r="K191" i="39"/>
  <c r="K192" i="39"/>
  <c r="Q180" i="39"/>
  <c r="Q181" i="39"/>
  <c r="Q182" i="39"/>
  <c r="Q183" i="39"/>
  <c r="Q184" i="39"/>
  <c r="Q185" i="39"/>
  <c r="Q186" i="39"/>
  <c r="Q187" i="39"/>
  <c r="Q188" i="39"/>
  <c r="Q189" i="39"/>
  <c r="Q190" i="39"/>
  <c r="Q191" i="39"/>
  <c r="Q192" i="39"/>
  <c r="Q193" i="39"/>
  <c r="Q194" i="39"/>
  <c r="Q195" i="39"/>
  <c r="Q196" i="39"/>
  <c r="Q197" i="39"/>
  <c r="Q198" i="39"/>
  <c r="Q199" i="39"/>
  <c r="Q200" i="39"/>
  <c r="Q201" i="39"/>
  <c r="Q202" i="39"/>
  <c r="Q203" i="39"/>
  <c r="Q204" i="39"/>
  <c r="Q205" i="39"/>
  <c r="Q206" i="39"/>
  <c r="Q207" i="39"/>
  <c r="Q208" i="39"/>
  <c r="Q209" i="39"/>
  <c r="Q210" i="39"/>
  <c r="Q211" i="39"/>
  <c r="Q212" i="39"/>
  <c r="Q213" i="39"/>
  <c r="Q214" i="39"/>
  <c r="Q215" i="39"/>
  <c r="Q216" i="39"/>
  <c r="Q217" i="39"/>
  <c r="Q218" i="39"/>
  <c r="Q219" i="39"/>
  <c r="Q220" i="39"/>
  <c r="Q221" i="39"/>
  <c r="Q222" i="39"/>
  <c r="Q223" i="39"/>
  <c r="Q224" i="39"/>
  <c r="Q225" i="39"/>
  <c r="Q226" i="39"/>
  <c r="Q227" i="39"/>
  <c r="Q228" i="39"/>
  <c r="Q229" i="39"/>
  <c r="Q230" i="39"/>
  <c r="Q231" i="39"/>
  <c r="Q232" i="39"/>
  <c r="Q233" i="39"/>
  <c r="Q234" i="39"/>
  <c r="Q235" i="39"/>
  <c r="Q236" i="39"/>
  <c r="Q237" i="39"/>
  <c r="Q238" i="39"/>
  <c r="K193" i="39"/>
  <c r="K194" i="39"/>
  <c r="K195" i="39"/>
  <c r="K196" i="39"/>
  <c r="K197" i="39"/>
  <c r="K198" i="39"/>
  <c r="K199" i="39"/>
  <c r="K200" i="39"/>
  <c r="K201" i="39"/>
  <c r="K202" i="39"/>
  <c r="K203" i="39"/>
  <c r="K204" i="39"/>
  <c r="K205" i="39"/>
  <c r="K206" i="39"/>
  <c r="K207" i="39"/>
  <c r="K208" i="39"/>
  <c r="E202" i="39"/>
  <c r="E203" i="39"/>
  <c r="E204" i="39"/>
  <c r="E205" i="39"/>
  <c r="E206" i="39"/>
  <c r="E207" i="39"/>
  <c r="W203" i="39"/>
  <c r="W204" i="39"/>
  <c r="W205" i="39"/>
  <c r="W206" i="39"/>
  <c r="W207" i="39"/>
  <c r="W208" i="39"/>
  <c r="W209" i="39"/>
  <c r="W210" i="39"/>
  <c r="W211" i="39"/>
  <c r="W212" i="39"/>
  <c r="W213" i="39"/>
  <c r="W214" i="39"/>
  <c r="W215" i="39"/>
  <c r="W216" i="39"/>
  <c r="W217" i="39"/>
  <c r="W218" i="39"/>
  <c r="W219" i="39"/>
  <c r="W220" i="39"/>
  <c r="W221" i="39"/>
  <c r="W222" i="39"/>
  <c r="W223" i="39"/>
  <c r="W224" i="39"/>
  <c r="W225" i="39"/>
  <c r="W226" i="39"/>
  <c r="W227" i="39"/>
  <c r="W228" i="39"/>
  <c r="W229" i="39"/>
  <c r="W230" i="39"/>
  <c r="W231" i="39"/>
  <c r="W232" i="39"/>
  <c r="W233" i="39"/>
  <c r="W234" i="39"/>
  <c r="W235" i="39"/>
  <c r="W236" i="39"/>
  <c r="W237" i="39"/>
  <c r="W238" i="39"/>
  <c r="W239" i="39"/>
  <c r="W240" i="39"/>
  <c r="W241" i="39"/>
  <c r="W242" i="39"/>
  <c r="W243" i="39"/>
  <c r="W244" i="39"/>
  <c r="W245" i="39"/>
  <c r="W246" i="39"/>
  <c r="W247" i="39"/>
  <c r="W248" i="39"/>
  <c r="W249" i="39"/>
  <c r="W250" i="39"/>
  <c r="W251" i="39"/>
  <c r="W252" i="39"/>
  <c r="W253" i="39"/>
  <c r="W254" i="39"/>
  <c r="W255" i="39"/>
  <c r="W256" i="39"/>
  <c r="W257" i="39"/>
  <c r="W258" i="39"/>
  <c r="W259" i="39"/>
  <c r="W260" i="39"/>
  <c r="W261" i="39"/>
  <c r="W262" i="39"/>
  <c r="W263" i="39"/>
  <c r="W264" i="39"/>
  <c r="W265" i="39"/>
  <c r="W266" i="39"/>
  <c r="W267" i="39"/>
  <c r="W268" i="39"/>
  <c r="W269" i="39"/>
  <c r="W270" i="39"/>
  <c r="W271" i="39"/>
  <c r="W272" i="39"/>
  <c r="W273" i="39"/>
  <c r="W274" i="39"/>
  <c r="W275" i="39"/>
  <c r="W276" i="39"/>
  <c r="W277" i="39"/>
  <c r="W278" i="39"/>
  <c r="W279" i="39"/>
  <c r="W280" i="39"/>
  <c r="W281" i="39"/>
  <c r="W282" i="39"/>
  <c r="W283" i="39"/>
  <c r="W284" i="39"/>
  <c r="W285" i="39"/>
  <c r="W286" i="39"/>
  <c r="W287" i="39"/>
  <c r="W288" i="39"/>
  <c r="W289" i="39"/>
  <c r="W290" i="39"/>
  <c r="W291" i="39"/>
  <c r="W292" i="39"/>
  <c r="W293" i="39"/>
  <c r="W294" i="39"/>
  <c r="W295" i="39"/>
  <c r="W296" i="39"/>
  <c r="E208" i="39"/>
  <c r="E209" i="39"/>
  <c r="E210" i="39"/>
  <c r="E211" i="39"/>
  <c r="E212" i="39"/>
  <c r="E213" i="39"/>
  <c r="E214" i="39"/>
  <c r="E215" i="39"/>
  <c r="E216" i="39"/>
  <c r="E217" i="39"/>
  <c r="E218" i="39"/>
  <c r="E219" i="39"/>
  <c r="E220" i="39"/>
  <c r="E221" i="39"/>
  <c r="E222" i="39"/>
  <c r="E223" i="39"/>
  <c r="E224" i="39"/>
  <c r="E225" i="39"/>
  <c r="E226" i="39"/>
  <c r="E227" i="39"/>
  <c r="E228" i="39"/>
  <c r="E229" i="39"/>
  <c r="E230" i="39"/>
  <c r="E231" i="39"/>
  <c r="E232" i="39"/>
  <c r="E233" i="39"/>
  <c r="E234" i="39"/>
  <c r="E235" i="39"/>
  <c r="E236" i="39"/>
  <c r="E237" i="39"/>
  <c r="E238" i="39"/>
  <c r="E239" i="39"/>
  <c r="E240" i="39"/>
  <c r="E241" i="39"/>
  <c r="E242" i="39"/>
  <c r="E243" i="39"/>
  <c r="E244" i="39"/>
  <c r="E245" i="39"/>
  <c r="E246" i="39"/>
  <c r="E247" i="39"/>
  <c r="E248" i="39"/>
  <c r="E249" i="39"/>
  <c r="E250" i="39"/>
  <c r="E251" i="39"/>
  <c r="E252" i="39"/>
  <c r="E253" i="39"/>
  <c r="E254" i="39"/>
  <c r="E255" i="39"/>
  <c r="E256" i="39"/>
  <c r="E257" i="39"/>
  <c r="E258" i="39"/>
  <c r="K209" i="39"/>
  <c r="K210" i="39"/>
  <c r="K211" i="39"/>
  <c r="K212" i="39"/>
  <c r="K213" i="39"/>
  <c r="K214" i="39"/>
  <c r="K215" i="39"/>
  <c r="K216" i="39"/>
  <c r="K217" i="39"/>
  <c r="K218" i="39"/>
  <c r="P214" i="39"/>
  <c r="P215" i="39"/>
  <c r="P216" i="39"/>
  <c r="P217" i="39"/>
  <c r="P218" i="39"/>
  <c r="P219" i="39"/>
  <c r="P220" i="39"/>
  <c r="P221" i="39"/>
  <c r="P222" i="39"/>
  <c r="P223" i="39"/>
  <c r="P224" i="39"/>
  <c r="P225" i="39"/>
  <c r="P226" i="39"/>
  <c r="P227" i="39"/>
  <c r="P228" i="39"/>
  <c r="P229" i="39"/>
  <c r="P230" i="39"/>
  <c r="P231" i="39"/>
  <c r="P232" i="39"/>
  <c r="P233" i="39"/>
  <c r="P234" i="39"/>
  <c r="P235" i="39"/>
  <c r="P236" i="39"/>
  <c r="P237" i="39"/>
  <c r="P238" i="39"/>
  <c r="P239" i="39"/>
  <c r="K219" i="39"/>
  <c r="K220" i="39"/>
  <c r="K221" i="39"/>
  <c r="K222" i="39"/>
  <c r="K223" i="39"/>
  <c r="K224" i="39"/>
  <c r="K225" i="39"/>
  <c r="K226" i="39"/>
  <c r="K227" i="39"/>
  <c r="K228" i="39"/>
  <c r="K229" i="39"/>
  <c r="K230" i="39"/>
  <c r="K231" i="39"/>
  <c r="K232" i="39"/>
  <c r="K233" i="39"/>
  <c r="K234" i="39"/>
  <c r="K235" i="39"/>
  <c r="K236" i="39"/>
  <c r="K237" i="39"/>
  <c r="K238" i="39"/>
  <c r="K239" i="39"/>
  <c r="K240" i="39"/>
  <c r="Q239" i="39"/>
  <c r="K241" i="39"/>
  <c r="K242" i="39"/>
  <c r="K243" i="39"/>
  <c r="K244" i="39"/>
  <c r="K245" i="39"/>
  <c r="K246" i="39"/>
  <c r="K247" i="39"/>
  <c r="K248" i="39"/>
  <c r="K249" i="39"/>
  <c r="K250" i="39"/>
  <c r="K251" i="39"/>
  <c r="K252" i="39"/>
  <c r="K253" i="39"/>
  <c r="K254" i="39"/>
  <c r="K255" i="39"/>
  <c r="K256" i="39"/>
  <c r="K257" i="39"/>
  <c r="K258" i="39"/>
  <c r="K259" i="39"/>
  <c r="K260" i="39"/>
  <c r="K261" i="39"/>
  <c r="K262" i="39"/>
  <c r="K263" i="39"/>
  <c r="K264" i="39"/>
  <c r="K265" i="39"/>
  <c r="E259" i="39"/>
  <c r="E260" i="39"/>
  <c r="E261" i="39"/>
  <c r="E262" i="39"/>
  <c r="E263" i="39"/>
  <c r="E264" i="39"/>
  <c r="E265" i="39"/>
  <c r="E266" i="39"/>
  <c r="E267" i="39"/>
  <c r="E268" i="39"/>
  <c r="E269" i="39"/>
  <c r="E270" i="39"/>
  <c r="E271" i="39"/>
  <c r="E272" i="39"/>
  <c r="E273" i="39"/>
  <c r="E274" i="39"/>
  <c r="E275" i="39"/>
  <c r="E276" i="39"/>
  <c r="E277" i="39"/>
  <c r="E278" i="39"/>
  <c r="E279" i="39"/>
  <c r="E280" i="39"/>
  <c r="E281" i="39"/>
  <c r="E282" i="39"/>
  <c r="E283" i="39"/>
  <c r="E284" i="39"/>
  <c r="E285" i="39"/>
  <c r="E286" i="39"/>
  <c r="E287" i="39"/>
  <c r="E288" i="39"/>
  <c r="E289" i="39"/>
  <c r="E290" i="39"/>
  <c r="E291" i="39"/>
  <c r="E292" i="39"/>
  <c r="E293" i="39"/>
  <c r="E294" i="39"/>
  <c r="E295" i="39"/>
  <c r="E296" i="39"/>
  <c r="E297" i="39"/>
  <c r="E298" i="39"/>
  <c r="E299" i="39"/>
  <c r="E300" i="39"/>
  <c r="E301" i="39"/>
  <c r="E302" i="39"/>
  <c r="E303" i="39"/>
  <c r="E304" i="39"/>
  <c r="E305" i="39"/>
  <c r="E306" i="39"/>
  <c r="E307" i="39"/>
  <c r="E308" i="39"/>
  <c r="E309" i="39"/>
  <c r="E310" i="39"/>
  <c r="E311" i="39"/>
  <c r="E312" i="39"/>
  <c r="E313" i="39"/>
  <c r="E314" i="39"/>
  <c r="E315" i="39"/>
  <c r="E316" i="39"/>
  <c r="E317" i="39"/>
  <c r="E318" i="39"/>
  <c r="E319" i="39"/>
  <c r="E320" i="39"/>
  <c r="E321" i="39"/>
  <c r="E322" i="39"/>
  <c r="E323" i="39"/>
  <c r="E324" i="39"/>
  <c r="E325" i="39"/>
  <c r="E326" i="39"/>
  <c r="E327" i="39"/>
  <c r="E328" i="39"/>
  <c r="E329" i="39"/>
  <c r="E330" i="39"/>
  <c r="E331" i="39"/>
  <c r="E332" i="39"/>
  <c r="E333" i="39"/>
  <c r="E334" i="39"/>
  <c r="E335" i="39"/>
  <c r="E336" i="39"/>
  <c r="E337" i="39"/>
  <c r="E338" i="39"/>
  <c r="E339" i="39"/>
  <c r="E340" i="39"/>
  <c r="E341" i="39"/>
  <c r="E342" i="39"/>
  <c r="E343" i="39"/>
  <c r="E344" i="39"/>
  <c r="E345" i="39"/>
  <c r="E346" i="39"/>
  <c r="E347" i="39"/>
  <c r="E348" i="39"/>
  <c r="E349" i="39"/>
  <c r="E350" i="39"/>
  <c r="E351" i="39"/>
  <c r="E352" i="39"/>
  <c r="E353" i="39"/>
  <c r="E354" i="39"/>
  <c r="E355" i="39"/>
  <c r="E356" i="39"/>
  <c r="E357" i="39"/>
  <c r="E358" i="39"/>
  <c r="E359" i="39"/>
  <c r="E360" i="39"/>
  <c r="E361" i="39"/>
  <c r="E362" i="39"/>
  <c r="E363" i="39"/>
  <c r="E364" i="39"/>
  <c r="E365" i="39"/>
  <c r="E366" i="39"/>
  <c r="E367" i="39"/>
  <c r="E368" i="39"/>
  <c r="E369" i="39"/>
  <c r="E370" i="39"/>
  <c r="E371" i="39"/>
  <c r="E372" i="39"/>
  <c r="E373" i="39"/>
  <c r="E374" i="39"/>
  <c r="E375" i="39"/>
  <c r="E376" i="39"/>
  <c r="E377" i="39"/>
  <c r="E378" i="39"/>
  <c r="E379" i="39"/>
  <c r="E380" i="39"/>
  <c r="E381" i="39"/>
  <c r="E382" i="39"/>
  <c r="E383" i="39"/>
  <c r="E384" i="39"/>
  <c r="E385" i="39"/>
  <c r="E386" i="39"/>
  <c r="E387" i="39"/>
  <c r="E388" i="39"/>
  <c r="E389" i="39"/>
  <c r="E390" i="39"/>
  <c r="E391" i="39"/>
  <c r="E392" i="39"/>
  <c r="E393" i="39"/>
  <c r="E394" i="39"/>
  <c r="E395" i="39"/>
  <c r="E396" i="39"/>
  <c r="E397" i="39"/>
  <c r="E398" i="39"/>
  <c r="E399" i="39"/>
  <c r="E400" i="39"/>
  <c r="E401" i="39"/>
  <c r="E402" i="39"/>
  <c r="E403" i="39"/>
  <c r="E404" i="39"/>
  <c r="E405" i="39"/>
  <c r="E406" i="39"/>
  <c r="E407" i="39"/>
  <c r="E408" i="39"/>
  <c r="E409" i="39"/>
  <c r="E410" i="39"/>
  <c r="E411" i="39"/>
  <c r="E412" i="39"/>
  <c r="E413" i="39"/>
  <c r="E414" i="39"/>
  <c r="E415" i="39"/>
  <c r="E416" i="39"/>
  <c r="E417" i="39"/>
  <c r="E418" i="39"/>
  <c r="E419" i="39"/>
  <c r="E420" i="39"/>
  <c r="E421" i="39"/>
  <c r="E422" i="39"/>
  <c r="E423" i="39"/>
  <c r="E424" i="39"/>
  <c r="E425" i="39"/>
  <c r="E426" i="39"/>
  <c r="E427" i="39"/>
  <c r="E428" i="39"/>
  <c r="E429" i="39"/>
  <c r="E430" i="39"/>
  <c r="E431" i="39"/>
  <c r="E432" i="39"/>
  <c r="E433" i="39"/>
  <c r="E434" i="39"/>
  <c r="E435" i="39"/>
  <c r="E436" i="39"/>
  <c r="E437" i="39"/>
  <c r="E438" i="39"/>
  <c r="E439" i="39"/>
  <c r="E440" i="39"/>
  <c r="E441" i="39"/>
  <c r="E442" i="39"/>
  <c r="E443" i="39"/>
  <c r="E444" i="39"/>
  <c r="E445" i="39"/>
  <c r="E446" i="39"/>
  <c r="E447" i="39"/>
  <c r="E448" i="39"/>
  <c r="E449" i="39"/>
  <c r="E450" i="39"/>
  <c r="E451" i="39"/>
  <c r="E452" i="39"/>
  <c r="E453" i="39"/>
  <c r="E454" i="39"/>
  <c r="E455" i="39"/>
  <c r="E456" i="39"/>
  <c r="E457" i="39"/>
  <c r="E458" i="39"/>
  <c r="E459" i="39"/>
  <c r="E460" i="39"/>
  <c r="E461" i="39"/>
  <c r="E462" i="39"/>
  <c r="E463" i="39"/>
  <c r="E464" i="39"/>
  <c r="E465" i="39"/>
  <c r="E466" i="39"/>
  <c r="E467" i="39"/>
  <c r="E468" i="39"/>
  <c r="E469" i="39"/>
  <c r="E470" i="39"/>
  <c r="E471" i="39"/>
  <c r="E472" i="39"/>
  <c r="E473" i="39"/>
  <c r="E474" i="39"/>
  <c r="E475" i="39"/>
  <c r="U262" i="39"/>
  <c r="U263" i="39"/>
  <c r="U264" i="39"/>
  <c r="U265" i="39"/>
  <c r="U266" i="39"/>
  <c r="U267" i="39"/>
  <c r="U268" i="39"/>
  <c r="U269" i="39"/>
  <c r="U270" i="39"/>
  <c r="U271" i="39"/>
  <c r="U272" i="39"/>
  <c r="U273" i="39"/>
  <c r="U274" i="39"/>
  <c r="U275" i="39"/>
  <c r="U276" i="39"/>
  <c r="U277" i="39"/>
  <c r="U278" i="39"/>
  <c r="U279" i="39"/>
  <c r="U280" i="39"/>
  <c r="U281" i="39"/>
  <c r="U282" i="39"/>
  <c r="U283" i="39"/>
  <c r="U284" i="39"/>
  <c r="U285" i="39"/>
  <c r="U286" i="39"/>
  <c r="U287" i="39"/>
  <c r="U288" i="39"/>
  <c r="U289" i="39"/>
  <c r="U290" i="39"/>
  <c r="U291" i="39"/>
  <c r="U292" i="39"/>
  <c r="U293" i="39"/>
  <c r="U294" i="39"/>
  <c r="U295" i="39"/>
  <c r="U296" i="39"/>
  <c r="U297" i="39"/>
  <c r="U298" i="39"/>
  <c r="U299" i="39"/>
  <c r="U300" i="39"/>
  <c r="U301" i="39"/>
  <c r="U302" i="39"/>
  <c r="U303" i="39"/>
  <c r="U304" i="39"/>
  <c r="U305" i="39"/>
  <c r="U306" i="39"/>
  <c r="U307" i="39"/>
  <c r="U308" i="39"/>
  <c r="U309" i="39"/>
  <c r="U310" i="39"/>
  <c r="U311" i="39"/>
  <c r="U312" i="39"/>
  <c r="U313" i="39"/>
  <c r="U314" i="39"/>
  <c r="U315" i="39"/>
  <c r="U316" i="39"/>
  <c r="U317" i="39"/>
  <c r="U318" i="39"/>
  <c r="U319" i="39"/>
  <c r="U320" i="39"/>
  <c r="U321" i="39"/>
  <c r="U322" i="39"/>
  <c r="U323" i="39"/>
  <c r="U324" i="39"/>
  <c r="U325" i="39"/>
  <c r="U326" i="39"/>
  <c r="U327" i="39"/>
  <c r="U328" i="39"/>
  <c r="U329" i="39"/>
  <c r="U330" i="39"/>
  <c r="U331" i="39"/>
  <c r="U332" i="39"/>
  <c r="U333" i="39"/>
  <c r="U334" i="39"/>
  <c r="U335" i="39"/>
  <c r="U336" i="39"/>
  <c r="U337" i="39"/>
  <c r="U338" i="39"/>
  <c r="U339" i="39"/>
  <c r="U340" i="39"/>
  <c r="U341" i="39"/>
  <c r="U342" i="39"/>
  <c r="U343" i="39"/>
  <c r="U344" i="39"/>
  <c r="U345" i="39"/>
  <c r="U346" i="39"/>
  <c r="U347" i="39"/>
  <c r="U348" i="39"/>
  <c r="U349" i="39"/>
  <c r="U350" i="39"/>
  <c r="U351" i="39"/>
  <c r="U352" i="39"/>
  <c r="U353" i="39"/>
  <c r="U354" i="39"/>
  <c r="U355" i="39"/>
  <c r="U356" i="39"/>
  <c r="U357" i="39"/>
  <c r="U358" i="39"/>
  <c r="U359" i="39"/>
  <c r="U360" i="39"/>
  <c r="U361" i="39"/>
  <c r="U362" i="39"/>
  <c r="U363" i="39"/>
  <c r="U364" i="39"/>
  <c r="U365" i="39"/>
  <c r="U366" i="39"/>
  <c r="U367" i="39"/>
  <c r="U368" i="39"/>
  <c r="U369" i="39"/>
  <c r="U370" i="39"/>
  <c r="U371" i="39"/>
  <c r="U372" i="39"/>
  <c r="U373" i="39"/>
  <c r="U374" i="39"/>
  <c r="U375" i="39"/>
  <c r="K266" i="39"/>
  <c r="K267" i="39"/>
  <c r="K268" i="39"/>
  <c r="K269" i="39"/>
  <c r="K270" i="39"/>
  <c r="K271" i="39"/>
  <c r="K272" i="39"/>
  <c r="K273" i="39"/>
  <c r="K274" i="39"/>
  <c r="K275" i="39"/>
  <c r="K276" i="39"/>
  <c r="K277" i="39"/>
  <c r="K278" i="39"/>
  <c r="K279" i="39"/>
  <c r="K280" i="39"/>
  <c r="K281" i="39"/>
  <c r="K282" i="39"/>
  <c r="K283" i="39"/>
  <c r="K284" i="39"/>
  <c r="K285" i="39"/>
  <c r="K286" i="39"/>
  <c r="K287" i="39"/>
  <c r="K288" i="39"/>
  <c r="K289" i="39"/>
  <c r="K290" i="39"/>
  <c r="K291" i="39"/>
  <c r="K292" i="39"/>
  <c r="K293" i="39"/>
  <c r="K294" i="39"/>
  <c r="K295" i="39"/>
  <c r="K296" i="39"/>
  <c r="K297" i="39"/>
  <c r="K298" i="39"/>
  <c r="K299" i="39"/>
  <c r="K300" i="39"/>
  <c r="K301" i="39"/>
  <c r="K302" i="39"/>
  <c r="K303" i="39"/>
  <c r="K304" i="39"/>
  <c r="K305" i="39"/>
  <c r="K306" i="39"/>
  <c r="K307" i="39"/>
  <c r="K308" i="39"/>
  <c r="K309" i="39"/>
  <c r="K310" i="39"/>
  <c r="K311" i="39"/>
  <c r="K312" i="39"/>
  <c r="K313" i="39"/>
  <c r="K314" i="39"/>
  <c r="K315" i="39"/>
  <c r="K316" i="39"/>
  <c r="K317" i="39"/>
  <c r="K318" i="39"/>
  <c r="K319" i="39"/>
  <c r="K320" i="39"/>
  <c r="K321" i="39"/>
  <c r="K322" i="39"/>
  <c r="K323" i="39"/>
  <c r="K324" i="39"/>
  <c r="V297" i="39"/>
  <c r="V298" i="39"/>
  <c r="V299" i="39"/>
  <c r="V300" i="39"/>
  <c r="V301" i="39"/>
  <c r="V302" i="39"/>
  <c r="V303" i="39"/>
  <c r="V304" i="39"/>
  <c r="V305" i="39"/>
  <c r="V306" i="39"/>
  <c r="V307" i="39"/>
  <c r="V308" i="39"/>
  <c r="V309" i="39"/>
  <c r="V310" i="39"/>
  <c r="V311" i="39"/>
  <c r="V312" i="39"/>
  <c r="V313" i="39"/>
  <c r="V314" i="39"/>
  <c r="V315" i="39"/>
  <c r="V316" i="39"/>
  <c r="V317" i="39"/>
  <c r="V318" i="39"/>
  <c r="V319" i="39"/>
  <c r="V320" i="39"/>
  <c r="V321" i="39"/>
  <c r="W297" i="39"/>
  <c r="W298" i="39"/>
  <c r="W299" i="39"/>
  <c r="W300" i="39"/>
  <c r="W301" i="39"/>
  <c r="W302" i="39"/>
  <c r="W303" i="39"/>
  <c r="W304" i="39"/>
  <c r="W305" i="39"/>
  <c r="W306" i="39"/>
  <c r="W307" i="39"/>
  <c r="W308" i="39"/>
  <c r="W309" i="39"/>
  <c r="W310" i="39"/>
  <c r="W311" i="39"/>
  <c r="W312" i="39"/>
  <c r="W313" i="39"/>
  <c r="W314" i="39"/>
  <c r="W315" i="39"/>
  <c r="W316" i="39"/>
  <c r="W317" i="39"/>
  <c r="W318" i="39"/>
  <c r="W319" i="39"/>
  <c r="W320" i="39"/>
  <c r="W321" i="39"/>
  <c r="W322" i="39"/>
  <c r="W323" i="39"/>
  <c r="W324" i="39"/>
  <c r="W325" i="39"/>
  <c r="W326" i="39"/>
  <c r="W327" i="39"/>
  <c r="W328" i="39"/>
  <c r="W329" i="39"/>
  <c r="W330" i="39"/>
  <c r="W331" i="39"/>
  <c r="W332" i="39"/>
  <c r="W333" i="39"/>
  <c r="W334" i="39"/>
  <c r="W335" i="39"/>
  <c r="V322" i="39"/>
  <c r="V323" i="39"/>
  <c r="V324" i="39"/>
  <c r="V325" i="39"/>
  <c r="V326" i="39"/>
  <c r="V327" i="39"/>
  <c r="V328" i="39"/>
  <c r="V329" i="39"/>
  <c r="V330" i="39"/>
  <c r="V331" i="39"/>
  <c r="V332" i="39"/>
  <c r="V333" i="39"/>
  <c r="V334" i="39"/>
  <c r="V335" i="39"/>
  <c r="V336" i="39"/>
  <c r="V337" i="39"/>
  <c r="V338" i="39"/>
  <c r="V339" i="39"/>
  <c r="V340" i="39"/>
  <c r="V341" i="39"/>
  <c r="V342" i="39"/>
  <c r="V343" i="39"/>
  <c r="V344" i="39"/>
  <c r="V345" i="39"/>
  <c r="V346" i="39"/>
  <c r="V347" i="39"/>
  <c r="V348" i="39"/>
  <c r="V349" i="39"/>
  <c r="V350" i="39"/>
  <c r="V351" i="39"/>
  <c r="V352" i="39"/>
  <c r="V353" i="39"/>
  <c r="V354" i="39"/>
  <c r="V355" i="39"/>
  <c r="V356" i="39"/>
  <c r="V357" i="39"/>
  <c r="V358" i="39"/>
  <c r="V359" i="39"/>
  <c r="V360" i="39"/>
  <c r="V361" i="39"/>
  <c r="V362" i="39"/>
  <c r="V363" i="39"/>
  <c r="V364" i="39"/>
  <c r="V365" i="39"/>
  <c r="V366" i="39"/>
  <c r="V367" i="39"/>
  <c r="V368" i="39"/>
  <c r="V369" i="39"/>
  <c r="V370" i="39"/>
  <c r="V371" i="39"/>
  <c r="V372" i="39"/>
  <c r="V373" i="39"/>
  <c r="V374" i="39"/>
  <c r="V375" i="39"/>
  <c r="V376" i="39"/>
  <c r="V377" i="39"/>
  <c r="V378" i="39"/>
  <c r="V379" i="39"/>
  <c r="V380" i="39"/>
  <c r="V381" i="39"/>
  <c r="V382" i="39"/>
  <c r="V383" i="39"/>
  <c r="V384" i="39"/>
  <c r="V385" i="39"/>
  <c r="V386" i="39"/>
  <c r="V387" i="39"/>
  <c r="V388" i="39"/>
  <c r="V389" i="39"/>
  <c r="V390" i="39"/>
  <c r="V391" i="39"/>
  <c r="V392" i="39"/>
  <c r="V393" i="39"/>
  <c r="V394" i="39"/>
  <c r="V395" i="39"/>
  <c r="V396" i="39"/>
  <c r="V397" i="39"/>
  <c r="V398" i="39"/>
  <c r="V399" i="39"/>
  <c r="V400" i="39"/>
  <c r="V401" i="39"/>
  <c r="V402" i="39"/>
  <c r="V403" i="39"/>
  <c r="V404" i="39"/>
  <c r="V405" i="39"/>
  <c r="V406" i="39"/>
  <c r="V407" i="39"/>
  <c r="V408" i="39"/>
  <c r="V409" i="39"/>
  <c r="V410" i="39"/>
  <c r="V411" i="39"/>
  <c r="V412" i="39"/>
  <c r="V413" i="39"/>
  <c r="V414" i="39"/>
  <c r="V415" i="39"/>
  <c r="V416" i="39"/>
  <c r="V417" i="39"/>
  <c r="V418" i="39"/>
  <c r="V419" i="39"/>
  <c r="V420" i="39"/>
  <c r="V421" i="39"/>
  <c r="V422" i="39"/>
  <c r="V423" i="39"/>
  <c r="K325" i="39"/>
  <c r="K326" i="39"/>
  <c r="K327" i="39"/>
  <c r="K328" i="39"/>
  <c r="K329" i="39"/>
  <c r="K330" i="39"/>
  <c r="K331" i="39"/>
  <c r="K332" i="39"/>
  <c r="K333" i="39"/>
  <c r="K334" i="39"/>
  <c r="K335" i="39"/>
  <c r="K336" i="39"/>
  <c r="K337" i="39"/>
  <c r="K338" i="39"/>
  <c r="K339" i="39"/>
  <c r="K340" i="39"/>
  <c r="K341" i="39"/>
  <c r="K342" i="39"/>
  <c r="K343" i="39"/>
  <c r="K344" i="39"/>
  <c r="K345" i="39"/>
  <c r="K346" i="39"/>
  <c r="K347" i="39"/>
  <c r="K348" i="39"/>
  <c r="K349" i="39"/>
  <c r="K350" i="39"/>
  <c r="K351" i="39"/>
  <c r="K352" i="39"/>
  <c r="K353" i="39"/>
  <c r="K354" i="39"/>
  <c r="K355" i="39"/>
  <c r="K356" i="39"/>
  <c r="K357" i="39"/>
  <c r="K358" i="39"/>
  <c r="K359" i="39"/>
  <c r="K360" i="39"/>
  <c r="K361" i="39"/>
  <c r="K362" i="39"/>
  <c r="K363" i="39"/>
  <c r="K364" i="39"/>
  <c r="K365" i="39"/>
  <c r="K366" i="39"/>
  <c r="K367" i="39"/>
  <c r="K368" i="39"/>
  <c r="K369" i="39"/>
  <c r="K370" i="39"/>
  <c r="K371" i="39"/>
  <c r="K372" i="39"/>
  <c r="K373" i="39"/>
  <c r="K374" i="39"/>
  <c r="K375" i="39"/>
  <c r="K376" i="39"/>
  <c r="K377" i="39"/>
  <c r="K378" i="39"/>
  <c r="K379" i="39"/>
  <c r="K380" i="39"/>
  <c r="K381" i="39"/>
  <c r="K382" i="39"/>
  <c r="K383" i="39"/>
  <c r="K384" i="39"/>
  <c r="K385" i="39"/>
  <c r="K386" i="39"/>
  <c r="K387" i="39"/>
  <c r="K388" i="39"/>
  <c r="K389" i="39"/>
  <c r="K390" i="39"/>
  <c r="K391" i="39"/>
  <c r="K392" i="39"/>
  <c r="K393" i="39"/>
  <c r="K394" i="39"/>
  <c r="K395" i="39"/>
  <c r="K396" i="39"/>
  <c r="K397" i="39"/>
  <c r="K398" i="39"/>
  <c r="K399" i="39"/>
  <c r="K400" i="39"/>
  <c r="K401" i="39"/>
  <c r="K402" i="39"/>
  <c r="K403" i="39"/>
  <c r="K404" i="39"/>
  <c r="K405" i="39"/>
  <c r="K406" i="39"/>
  <c r="K407" i="39"/>
  <c r="K408" i="39"/>
  <c r="K409" i="39"/>
  <c r="K410" i="39"/>
  <c r="K411" i="39"/>
  <c r="K412" i="39"/>
  <c r="K413" i="39"/>
  <c r="K414" i="39"/>
  <c r="K415" i="39"/>
  <c r="K416" i="39"/>
  <c r="K417" i="39"/>
  <c r="K418" i="39"/>
  <c r="K419" i="39"/>
  <c r="K420" i="39"/>
  <c r="K421" i="39"/>
  <c r="K422" i="39"/>
  <c r="K423" i="39"/>
  <c r="K424" i="39"/>
  <c r="K425" i="39"/>
  <c r="K426" i="39"/>
  <c r="K427" i="39"/>
  <c r="K428" i="39"/>
  <c r="K429" i="39"/>
  <c r="K430" i="39"/>
  <c r="K431" i="39"/>
  <c r="K432" i="39"/>
  <c r="K433" i="39"/>
  <c r="K434" i="39"/>
  <c r="K435" i="39"/>
  <c r="K436" i="39"/>
  <c r="K437" i="39"/>
  <c r="W336" i="39"/>
  <c r="W337" i="39"/>
  <c r="W338" i="39"/>
  <c r="W339" i="39"/>
  <c r="W340" i="39"/>
  <c r="W341" i="39"/>
  <c r="W342" i="39"/>
  <c r="W343" i="39"/>
  <c r="W344" i="39"/>
  <c r="W345" i="39"/>
  <c r="W346" i="39"/>
  <c r="W347" i="39"/>
  <c r="W348" i="39"/>
  <c r="W349" i="39"/>
  <c r="W350" i="39"/>
  <c r="W351" i="39"/>
  <c r="W352" i="39"/>
  <c r="W353" i="39"/>
  <c r="W354" i="39"/>
  <c r="W355" i="39"/>
  <c r="W356" i="39"/>
  <c r="W357" i="39"/>
  <c r="W358" i="39"/>
  <c r="W359" i="39"/>
  <c r="W360" i="39"/>
  <c r="W361" i="39"/>
  <c r="W362" i="39"/>
  <c r="W363" i="39"/>
  <c r="W364" i="39"/>
  <c r="W365" i="39"/>
  <c r="W366" i="39"/>
  <c r="W367" i="39"/>
  <c r="W368" i="39"/>
  <c r="W369" i="39"/>
  <c r="W370" i="39"/>
  <c r="W371" i="39"/>
  <c r="W372" i="39"/>
  <c r="W373" i="39"/>
  <c r="W374" i="39"/>
  <c r="W375" i="39"/>
  <c r="U376" i="39"/>
  <c r="U377" i="39"/>
  <c r="U378" i="39"/>
  <c r="U379" i="39"/>
  <c r="U380" i="39"/>
  <c r="U381" i="39"/>
  <c r="U382" i="39"/>
  <c r="U383" i="39"/>
  <c r="U384" i="39"/>
  <c r="U385" i="39"/>
  <c r="U386" i="39"/>
  <c r="W376" i="39"/>
  <c r="W377" i="39"/>
  <c r="W378" i="39"/>
  <c r="W379" i="39"/>
  <c r="W380" i="39"/>
  <c r="W381" i="39"/>
  <c r="W382" i="39"/>
  <c r="W383" i="39"/>
  <c r="W384" i="39"/>
  <c r="W385" i="39"/>
  <c r="W386" i="39"/>
  <c r="W387" i="39"/>
  <c r="W388" i="39"/>
  <c r="W389" i="39"/>
  <c r="W390" i="39"/>
  <c r="W391" i="39"/>
  <c r="W392" i="39"/>
  <c r="W393" i="39"/>
  <c r="W394" i="39"/>
  <c r="W395" i="39"/>
  <c r="W396" i="39"/>
  <c r="W397" i="39"/>
  <c r="W398" i="39"/>
  <c r="W399" i="39"/>
  <c r="W400" i="39"/>
  <c r="W401" i="39"/>
  <c r="W402" i="39"/>
  <c r="W403" i="39"/>
  <c r="W404" i="39"/>
  <c r="W405" i="39"/>
  <c r="W406" i="39"/>
  <c r="W407" i="39"/>
  <c r="W408" i="39"/>
  <c r="W409" i="39"/>
  <c r="W410" i="39"/>
  <c r="W411" i="39"/>
  <c r="W412" i="39"/>
  <c r="W413" i="39"/>
  <c r="W414" i="39"/>
  <c r="W415" i="39"/>
  <c r="W416" i="39"/>
  <c r="W417" i="39"/>
  <c r="W418" i="39"/>
  <c r="W419" i="39"/>
  <c r="W420" i="39"/>
  <c r="W421" i="39"/>
  <c r="W422" i="39"/>
  <c r="U387" i="39"/>
  <c r="U388" i="39"/>
  <c r="U389" i="39"/>
  <c r="U390" i="39"/>
  <c r="U391" i="39"/>
  <c r="U392" i="39"/>
  <c r="U393" i="39"/>
  <c r="U394" i="39"/>
  <c r="U395" i="39"/>
  <c r="U396" i="39"/>
  <c r="U397" i="39"/>
  <c r="U398" i="39"/>
  <c r="U399" i="39"/>
  <c r="U400" i="39"/>
  <c r="U401" i="39"/>
  <c r="U402" i="39"/>
  <c r="U403" i="39"/>
  <c r="U404" i="39"/>
  <c r="U405" i="39"/>
  <c r="U406" i="39"/>
  <c r="U407" i="39"/>
  <c r="U408" i="39"/>
  <c r="U409" i="39"/>
  <c r="U410" i="39"/>
  <c r="U411" i="39"/>
  <c r="U412" i="39"/>
  <c r="U413" i="39"/>
  <c r="U414" i="39"/>
  <c r="U415" i="39"/>
  <c r="U416" i="39"/>
  <c r="U417" i="39"/>
  <c r="U418" i="39"/>
  <c r="U419" i="39"/>
  <c r="U420" i="39"/>
  <c r="U421" i="39"/>
  <c r="U422" i="39"/>
  <c r="U423" i="39"/>
  <c r="U424" i="39"/>
  <c r="U425" i="39"/>
  <c r="U426" i="39"/>
  <c r="U427" i="39"/>
  <c r="U428" i="39"/>
  <c r="U429" i="39"/>
  <c r="U430" i="39"/>
  <c r="U431" i="39"/>
  <c r="U432" i="39"/>
  <c r="U433" i="39"/>
  <c r="U434" i="39"/>
  <c r="U435" i="39"/>
  <c r="U436" i="39"/>
  <c r="U437" i="39"/>
  <c r="U438" i="39"/>
  <c r="U439" i="39"/>
  <c r="U440" i="39"/>
  <c r="U441" i="39"/>
  <c r="U442" i="39"/>
  <c r="U443" i="39"/>
  <c r="U444" i="39"/>
  <c r="U445" i="39"/>
  <c r="U446" i="39"/>
  <c r="U447" i="39"/>
  <c r="U448" i="39"/>
  <c r="U449" i="39"/>
  <c r="U450" i="39"/>
  <c r="U451" i="39"/>
  <c r="U452" i="39"/>
  <c r="U453" i="39"/>
  <c r="U454" i="39"/>
  <c r="U455" i="39"/>
  <c r="U456" i="39"/>
  <c r="U457" i="39"/>
  <c r="U458" i="39"/>
  <c r="U459" i="39"/>
  <c r="U460" i="39"/>
  <c r="U461" i="39"/>
  <c r="U462" i="39"/>
  <c r="U463" i="39"/>
  <c r="U464" i="39"/>
  <c r="U465" i="39"/>
  <c r="U466" i="39"/>
  <c r="U467" i="39"/>
  <c r="U468" i="39"/>
  <c r="U469" i="39"/>
  <c r="U470" i="39"/>
  <c r="U471" i="39"/>
  <c r="U472" i="39"/>
  <c r="U473" i="39"/>
  <c r="U474" i="39"/>
  <c r="U475" i="39"/>
  <c r="U476" i="39"/>
  <c r="U477" i="39"/>
  <c r="U478" i="39"/>
  <c r="U479" i="39"/>
  <c r="U480" i="39"/>
  <c r="U481" i="39"/>
  <c r="U482" i="39"/>
  <c r="U483" i="39"/>
  <c r="U484" i="39"/>
  <c r="U485" i="39"/>
  <c r="U486" i="39"/>
  <c r="U487" i="39"/>
  <c r="U488" i="39"/>
  <c r="U489" i="39"/>
  <c r="U490" i="39"/>
  <c r="U491" i="39"/>
  <c r="U492" i="39"/>
  <c r="U493" i="39"/>
  <c r="U494" i="39"/>
  <c r="U495" i="39"/>
  <c r="U496" i="39"/>
  <c r="U497" i="39"/>
  <c r="U498" i="39"/>
  <c r="U499" i="39"/>
  <c r="U500" i="39"/>
  <c r="U501" i="39"/>
  <c r="U502" i="39"/>
  <c r="U503" i="39"/>
  <c r="U504" i="39"/>
  <c r="U505" i="39"/>
  <c r="U506" i="39"/>
  <c r="U507" i="39"/>
  <c r="U508" i="39"/>
  <c r="U509" i="39"/>
  <c r="U510" i="39"/>
  <c r="U511" i="39"/>
  <c r="U512" i="39"/>
  <c r="U513" i="39"/>
  <c r="U514" i="39"/>
  <c r="U515" i="39"/>
  <c r="U516" i="39"/>
  <c r="U517" i="39"/>
  <c r="U518" i="39"/>
  <c r="U519" i="39"/>
  <c r="U520" i="39"/>
  <c r="U521" i="39"/>
  <c r="U522" i="39"/>
  <c r="U523" i="39"/>
  <c r="U524" i="39"/>
  <c r="U525" i="39"/>
  <c r="U526" i="39"/>
  <c r="U527" i="39"/>
  <c r="U528" i="39"/>
  <c r="U529" i="39"/>
  <c r="U530" i="39"/>
  <c r="U531" i="39"/>
  <c r="U532" i="39"/>
  <c r="U533" i="39"/>
  <c r="U534" i="39"/>
  <c r="U535" i="39"/>
  <c r="U536" i="39"/>
  <c r="U537" i="39"/>
  <c r="U538" i="39"/>
  <c r="U539" i="39"/>
  <c r="U540" i="39"/>
  <c r="U541" i="39"/>
  <c r="U542" i="39"/>
  <c r="U543" i="39"/>
  <c r="U544" i="39"/>
  <c r="U545" i="39"/>
  <c r="U546" i="39"/>
  <c r="U547" i="39"/>
  <c r="U548" i="39"/>
  <c r="U549" i="39"/>
  <c r="U550" i="39"/>
  <c r="U551" i="39"/>
  <c r="U552" i="39"/>
  <c r="U553" i="39"/>
  <c r="U554" i="39"/>
  <c r="U555" i="39"/>
  <c r="U556" i="39"/>
  <c r="U557" i="39"/>
  <c r="U558" i="39"/>
  <c r="U559" i="39"/>
  <c r="U560" i="39"/>
  <c r="U561" i="39"/>
  <c r="U562" i="39"/>
  <c r="U563" i="39"/>
  <c r="U564" i="39"/>
  <c r="U565" i="39"/>
  <c r="U566" i="39"/>
  <c r="U567" i="39"/>
  <c r="U568" i="39"/>
  <c r="U569" i="39"/>
  <c r="U570" i="39"/>
  <c r="U571" i="39"/>
  <c r="U572" i="39"/>
  <c r="U573" i="39"/>
  <c r="U574" i="39"/>
  <c r="U575" i="39"/>
  <c r="U576" i="39"/>
  <c r="U577" i="39"/>
  <c r="U578" i="39"/>
  <c r="U579" i="39"/>
  <c r="U580" i="39"/>
  <c r="U581" i="39"/>
  <c r="U582" i="39"/>
  <c r="U583" i="39"/>
  <c r="U584" i="39"/>
  <c r="U585" i="39"/>
  <c r="U586" i="39"/>
  <c r="U587" i="39"/>
  <c r="U588" i="39"/>
  <c r="U589" i="39"/>
  <c r="U590" i="39"/>
  <c r="U591" i="39"/>
  <c r="U592" i="39"/>
  <c r="U593" i="39"/>
  <c r="U594" i="39"/>
  <c r="U595" i="39"/>
  <c r="U596" i="39"/>
  <c r="U597" i="39"/>
  <c r="U598" i="39"/>
  <c r="U599" i="39"/>
  <c r="U600" i="39"/>
  <c r="U601" i="39"/>
  <c r="U602" i="39"/>
  <c r="U603" i="39"/>
  <c r="U604" i="39"/>
  <c r="U605" i="39"/>
  <c r="U606" i="39"/>
  <c r="U607" i="39"/>
  <c r="U608" i="39"/>
  <c r="U609" i="39"/>
  <c r="U610" i="39"/>
  <c r="U611" i="39"/>
  <c r="U612" i="39"/>
  <c r="U613" i="39"/>
  <c r="U614" i="39"/>
  <c r="U615" i="39"/>
  <c r="U616" i="39"/>
  <c r="U617" i="39"/>
  <c r="U618" i="39"/>
  <c r="U619" i="39"/>
  <c r="U620" i="39"/>
  <c r="U621" i="39"/>
  <c r="U622" i="39"/>
  <c r="U623" i="39"/>
  <c r="U624" i="39"/>
  <c r="U625" i="39"/>
  <c r="U626" i="39"/>
  <c r="U627" i="39"/>
  <c r="U628" i="39"/>
  <c r="U629" i="39"/>
  <c r="U630" i="39"/>
  <c r="U631" i="39"/>
  <c r="U632" i="39"/>
  <c r="U633" i="39"/>
  <c r="U634" i="39"/>
  <c r="U635" i="39"/>
  <c r="U636" i="39"/>
  <c r="U637" i="39"/>
  <c r="U638" i="39"/>
  <c r="U639" i="39"/>
  <c r="U640" i="39"/>
  <c r="U641" i="39"/>
  <c r="U642" i="39"/>
  <c r="U643" i="39"/>
  <c r="U644" i="39"/>
  <c r="U645" i="39"/>
  <c r="U646" i="39"/>
  <c r="U647" i="39"/>
  <c r="U648" i="39"/>
  <c r="U649" i="39"/>
  <c r="U650" i="39"/>
  <c r="U651" i="39"/>
  <c r="U652" i="39"/>
  <c r="U653" i="39"/>
  <c r="U654" i="39"/>
  <c r="U655" i="39"/>
  <c r="U656" i="39"/>
  <c r="U657" i="39"/>
  <c r="U658" i="39"/>
  <c r="U659" i="39"/>
  <c r="U660" i="39"/>
  <c r="U661" i="39"/>
  <c r="U662" i="39"/>
  <c r="U663" i="39"/>
  <c r="U664" i="39"/>
  <c r="U665" i="39"/>
  <c r="U666" i="39"/>
  <c r="U667" i="39"/>
  <c r="U668" i="39"/>
  <c r="U669" i="39"/>
  <c r="U670" i="39"/>
  <c r="U671" i="39"/>
  <c r="U672" i="39"/>
  <c r="U673" i="39"/>
  <c r="U674" i="39"/>
  <c r="U675" i="39"/>
  <c r="U676" i="39"/>
  <c r="U677" i="39"/>
  <c r="U678" i="39"/>
  <c r="U679" i="39"/>
  <c r="U680" i="39"/>
  <c r="U681" i="39"/>
  <c r="U682" i="39"/>
  <c r="U683" i="39"/>
  <c r="U684" i="39"/>
  <c r="U685" i="39"/>
  <c r="U686" i="39"/>
  <c r="U687" i="39"/>
  <c r="U688" i="39"/>
  <c r="U689" i="39"/>
  <c r="U690" i="39"/>
  <c r="U691" i="39"/>
  <c r="U692" i="39"/>
  <c r="U693" i="39"/>
  <c r="U694" i="39"/>
  <c r="U695" i="39"/>
  <c r="U696" i="39"/>
  <c r="U697" i="39"/>
  <c r="U698" i="39"/>
  <c r="U699" i="39"/>
  <c r="U700" i="39"/>
  <c r="U701" i="39"/>
  <c r="U702" i="39"/>
  <c r="U703" i="39"/>
  <c r="U704" i="39"/>
  <c r="U705" i="39"/>
  <c r="U706" i="39"/>
  <c r="U707" i="39"/>
  <c r="U708" i="39"/>
  <c r="U709" i="39"/>
  <c r="U710" i="39"/>
  <c r="U711" i="39"/>
  <c r="U712" i="39"/>
  <c r="U713" i="39"/>
  <c r="U714" i="39"/>
  <c r="W423" i="39"/>
  <c r="W424" i="39"/>
  <c r="W425" i="39"/>
  <c r="W426" i="39"/>
  <c r="W427" i="39"/>
  <c r="W428" i="39"/>
  <c r="W429" i="39"/>
  <c r="W430" i="39"/>
  <c r="W431" i="39"/>
  <c r="W432" i="39"/>
  <c r="W433" i="39"/>
  <c r="W434" i="39"/>
  <c r="W435" i="39"/>
  <c r="W436" i="39"/>
  <c r="W437" i="39"/>
  <c r="W438" i="39"/>
  <c r="W439" i="39"/>
  <c r="W440" i="39"/>
  <c r="W441" i="39"/>
  <c r="W442" i="39"/>
  <c r="W443" i="39"/>
  <c r="W444" i="39"/>
  <c r="W445" i="39"/>
  <c r="W446" i="39"/>
  <c r="W447" i="39"/>
  <c r="W448" i="39"/>
  <c r="W449" i="39"/>
  <c r="W450" i="39"/>
  <c r="W451" i="39"/>
  <c r="W452" i="39"/>
  <c r="W453" i="39"/>
  <c r="W454" i="39"/>
  <c r="W455" i="39"/>
  <c r="W456" i="39"/>
  <c r="W457" i="39"/>
  <c r="W458" i="39"/>
  <c r="W459" i="39"/>
  <c r="W460" i="39"/>
  <c r="W461" i="39"/>
  <c r="W462" i="39"/>
  <c r="W463" i="39"/>
  <c r="W464" i="39"/>
  <c r="W465" i="39"/>
  <c r="W466" i="39"/>
  <c r="W467" i="39"/>
  <c r="W468" i="39"/>
  <c r="W469" i="39"/>
  <c r="W470" i="39"/>
  <c r="W471" i="39"/>
  <c r="W472" i="39"/>
  <c r="W473" i="39"/>
  <c r="W474" i="39"/>
  <c r="W475" i="39"/>
  <c r="W476" i="39"/>
  <c r="W477" i="39"/>
  <c r="W478" i="39"/>
  <c r="W479" i="39"/>
  <c r="W480" i="39"/>
  <c r="W481" i="39"/>
  <c r="W482" i="39"/>
  <c r="W483" i="39"/>
  <c r="W484" i="39"/>
  <c r="W485" i="39"/>
  <c r="W486" i="39"/>
  <c r="W487" i="39"/>
  <c r="W488" i="39"/>
  <c r="W489" i="39"/>
  <c r="W490" i="39"/>
  <c r="W491" i="39"/>
  <c r="W492" i="39"/>
  <c r="W493" i="39"/>
  <c r="W494" i="39"/>
  <c r="W495" i="39"/>
  <c r="W496" i="39"/>
  <c r="W497" i="39"/>
  <c r="W498" i="39"/>
  <c r="W499" i="39"/>
  <c r="W500" i="39"/>
  <c r="W501" i="39"/>
  <c r="W502" i="39"/>
  <c r="W503" i="39"/>
  <c r="W504" i="39"/>
  <c r="W505" i="39"/>
  <c r="W506" i="39"/>
  <c r="W507" i="39"/>
  <c r="W508" i="39"/>
  <c r="W509" i="39"/>
  <c r="W510" i="39"/>
  <c r="W511" i="39"/>
  <c r="W512" i="39"/>
  <c r="W513" i="39"/>
  <c r="W514" i="39"/>
  <c r="W515" i="39"/>
  <c r="W516" i="39"/>
  <c r="W517" i="39"/>
  <c r="W518" i="39"/>
  <c r="W519" i="39"/>
  <c r="W520" i="39"/>
  <c r="W521" i="39"/>
  <c r="W522" i="39"/>
  <c r="W523" i="39"/>
  <c r="W524" i="39"/>
  <c r="W525" i="39"/>
  <c r="W526" i="39"/>
  <c r="W527" i="39"/>
  <c r="W528" i="39"/>
  <c r="W529" i="39"/>
  <c r="W530" i="39"/>
  <c r="W531" i="39"/>
  <c r="W532" i="39"/>
  <c r="W533" i="39"/>
  <c r="W534" i="39"/>
  <c r="W535" i="39"/>
  <c r="W536" i="39"/>
  <c r="W537" i="39"/>
  <c r="W538" i="39"/>
  <c r="W539" i="39"/>
  <c r="W540" i="39"/>
  <c r="W541" i="39"/>
  <c r="W542" i="39"/>
  <c r="W543" i="39"/>
  <c r="W544" i="39"/>
  <c r="W545" i="39"/>
  <c r="W546" i="39"/>
  <c r="W547" i="39"/>
  <c r="W548" i="39"/>
  <c r="W549" i="39"/>
  <c r="W550" i="39"/>
  <c r="W551" i="39"/>
  <c r="W552" i="39"/>
  <c r="W553" i="39"/>
  <c r="W554" i="39"/>
  <c r="W555" i="39"/>
  <c r="W556" i="39"/>
  <c r="W557" i="39"/>
  <c r="W558" i="39"/>
  <c r="W559" i="39"/>
  <c r="W560" i="39"/>
  <c r="W561" i="39"/>
  <c r="W562" i="39"/>
  <c r="W563" i="39"/>
  <c r="W564" i="39"/>
  <c r="W565" i="39"/>
  <c r="W566" i="39"/>
  <c r="W567" i="39"/>
  <c r="W568" i="39"/>
  <c r="W569" i="39"/>
  <c r="W570" i="39"/>
  <c r="W571" i="39"/>
  <c r="W572" i="39"/>
  <c r="W573" i="39"/>
  <c r="W574" i="39"/>
  <c r="W575" i="39"/>
  <c r="W576" i="39"/>
  <c r="W577" i="39"/>
  <c r="W578" i="39"/>
  <c r="W579" i="39"/>
  <c r="W580" i="39"/>
  <c r="W581" i="39"/>
  <c r="W582" i="39"/>
  <c r="W583" i="39"/>
  <c r="W584" i="39"/>
  <c r="W585" i="39"/>
  <c r="W586" i="39"/>
  <c r="W587" i="39"/>
  <c r="W588" i="39"/>
  <c r="W589" i="39"/>
  <c r="V424" i="39"/>
  <c r="V425" i="39"/>
  <c r="V426" i="39"/>
  <c r="V427" i="39"/>
  <c r="V428" i="39"/>
  <c r="V429" i="39"/>
  <c r="V430" i="39"/>
  <c r="V431" i="39"/>
  <c r="V432" i="39"/>
  <c r="V433" i="39"/>
  <c r="V434" i="39"/>
  <c r="V435" i="39"/>
  <c r="V436" i="39"/>
  <c r="V437" i="39"/>
  <c r="V438" i="39"/>
  <c r="V439" i="39"/>
  <c r="V440" i="39"/>
  <c r="V441" i="39"/>
  <c r="V442" i="39"/>
  <c r="V443" i="39"/>
  <c r="V444" i="39"/>
  <c r="V445" i="39"/>
  <c r="V446" i="39"/>
  <c r="V447" i="39"/>
  <c r="V448" i="39"/>
  <c r="V449" i="39"/>
  <c r="V450" i="39"/>
  <c r="V451" i="39"/>
  <c r="V452" i="39"/>
  <c r="V453" i="39"/>
  <c r="V454" i="39"/>
  <c r="V455" i="39"/>
  <c r="V456" i="39"/>
  <c r="V457" i="39"/>
  <c r="V458" i="39"/>
  <c r="V459" i="39"/>
  <c r="V460" i="39"/>
  <c r="V461" i="39"/>
  <c r="V462" i="39"/>
  <c r="V463" i="39"/>
  <c r="V464" i="39"/>
  <c r="V465" i="39"/>
  <c r="V466" i="39"/>
  <c r="V467" i="39"/>
  <c r="V468" i="39"/>
  <c r="V469" i="39"/>
  <c r="V470" i="39"/>
  <c r="V471" i="39"/>
  <c r="V472" i="39"/>
  <c r="V473" i="39"/>
  <c r="V474" i="39"/>
  <c r="V475" i="39"/>
  <c r="V476" i="39"/>
  <c r="V477" i="39"/>
  <c r="V478" i="39"/>
  <c r="V479" i="39"/>
  <c r="V480" i="39"/>
  <c r="V481" i="39"/>
  <c r="V482" i="39"/>
  <c r="V483" i="39"/>
  <c r="V484" i="39"/>
  <c r="V485" i="39"/>
  <c r="V486" i="39"/>
  <c r="V487" i="39"/>
  <c r="V488" i="39"/>
  <c r="V489" i="39"/>
  <c r="V490" i="39"/>
  <c r="V491" i="39"/>
  <c r="V492" i="39"/>
  <c r="V493" i="39"/>
  <c r="K438" i="39"/>
  <c r="K439" i="39"/>
  <c r="K440" i="39"/>
  <c r="K441" i="39"/>
  <c r="K442" i="39"/>
  <c r="K443" i="39"/>
  <c r="K444" i="39"/>
  <c r="K445" i="39"/>
  <c r="K446" i="39"/>
  <c r="K447" i="39"/>
  <c r="K448" i="39"/>
  <c r="K449" i="39"/>
  <c r="K450" i="39"/>
  <c r="K451" i="39"/>
  <c r="K452" i="39"/>
  <c r="K453" i="39"/>
  <c r="K454" i="39"/>
  <c r="K455" i="39"/>
  <c r="K456" i="39"/>
  <c r="K457" i="39"/>
  <c r="K458" i="39"/>
  <c r="K459" i="39"/>
  <c r="K460" i="39"/>
  <c r="K461" i="39"/>
  <c r="K462" i="39"/>
  <c r="K463" i="39"/>
  <c r="K464" i="39"/>
  <c r="K465" i="39"/>
  <c r="K466" i="39"/>
  <c r="K467" i="39"/>
  <c r="K468" i="39"/>
  <c r="K469" i="39"/>
  <c r="K470" i="39"/>
  <c r="K471" i="39"/>
  <c r="K472" i="39"/>
  <c r="K473" i="39"/>
  <c r="K474" i="39"/>
  <c r="K475" i="39"/>
  <c r="K476" i="39"/>
  <c r="K477" i="39"/>
  <c r="K478" i="39"/>
  <c r="K479" i="39"/>
  <c r="K480" i="39"/>
  <c r="E476" i="39"/>
  <c r="E477" i="39"/>
  <c r="E478" i="39"/>
  <c r="E479" i="39"/>
  <c r="E480" i="39"/>
  <c r="E481" i="39"/>
  <c r="E482" i="39"/>
  <c r="E483" i="39"/>
  <c r="E484" i="39"/>
  <c r="E485" i="39"/>
  <c r="E486" i="39"/>
  <c r="E487" i="39"/>
  <c r="E488" i="39"/>
  <c r="E489" i="39"/>
  <c r="E490" i="39"/>
  <c r="E491" i="39"/>
  <c r="E492" i="39"/>
  <c r="E493" i="39"/>
  <c r="E494" i="39"/>
  <c r="E495" i="39"/>
  <c r="E496" i="39"/>
  <c r="E497" i="39"/>
  <c r="E498" i="39"/>
  <c r="E499" i="39"/>
  <c r="E500" i="39"/>
  <c r="E501" i="39"/>
  <c r="E502" i="39"/>
  <c r="E503" i="39"/>
  <c r="E504" i="39"/>
  <c r="E505" i="39"/>
  <c r="E506" i="39"/>
  <c r="E507" i="39"/>
  <c r="E508" i="39"/>
  <c r="E509" i="39"/>
  <c r="E510" i="39"/>
  <c r="E511" i="39"/>
  <c r="E512" i="39"/>
  <c r="E513" i="39"/>
  <c r="E514" i="39"/>
  <c r="E515" i="39"/>
  <c r="E516" i="39"/>
  <c r="E517" i="39"/>
  <c r="E518" i="39"/>
  <c r="E519" i="39"/>
  <c r="E520" i="39"/>
  <c r="E521" i="39"/>
  <c r="E522" i="39"/>
  <c r="E523" i="39"/>
  <c r="E524" i="39"/>
  <c r="E525" i="39"/>
  <c r="E526" i="39"/>
  <c r="E527" i="39"/>
  <c r="E528" i="39"/>
  <c r="E529" i="39"/>
  <c r="E530" i="39"/>
  <c r="E531" i="39"/>
  <c r="E532" i="39"/>
  <c r="E533" i="39"/>
  <c r="E534" i="39"/>
  <c r="E535" i="39"/>
  <c r="E536" i="39"/>
  <c r="E537" i="39"/>
  <c r="E538" i="39"/>
  <c r="E539" i="39"/>
  <c r="E540" i="39"/>
  <c r="E541" i="39"/>
  <c r="E542" i="39"/>
  <c r="E543" i="39"/>
  <c r="E544" i="39"/>
  <c r="E545" i="39"/>
  <c r="E546" i="39"/>
  <c r="E547" i="39"/>
  <c r="E548" i="39"/>
  <c r="E549" i="39"/>
  <c r="E550" i="39"/>
  <c r="E551" i="39"/>
  <c r="E552" i="39"/>
  <c r="E553" i="39"/>
  <c r="E554" i="39"/>
  <c r="E555" i="39"/>
  <c r="E556" i="39"/>
  <c r="E557" i="39"/>
  <c r="E558" i="39"/>
  <c r="E559" i="39"/>
  <c r="E560" i="39"/>
  <c r="E561" i="39"/>
  <c r="E562" i="39"/>
  <c r="E563" i="39"/>
  <c r="E564" i="39"/>
  <c r="E565" i="39"/>
  <c r="E566" i="39"/>
  <c r="E567" i="39"/>
  <c r="E568" i="39"/>
  <c r="E569" i="39"/>
  <c r="E570" i="39"/>
  <c r="E571" i="39"/>
  <c r="E572" i="39"/>
  <c r="E573" i="39"/>
  <c r="E574" i="39"/>
  <c r="E575" i="39"/>
  <c r="E576" i="39"/>
  <c r="E577" i="39"/>
  <c r="E578" i="39"/>
  <c r="E579" i="39"/>
  <c r="E580" i="39"/>
  <c r="E581" i="39"/>
  <c r="E582" i="39"/>
  <c r="E583" i="39"/>
  <c r="E584" i="39"/>
  <c r="E585" i="39"/>
  <c r="E586" i="39"/>
  <c r="E587" i="39"/>
  <c r="E588" i="39"/>
  <c r="E589" i="39"/>
  <c r="E590" i="39"/>
  <c r="E591" i="39"/>
  <c r="E592" i="39"/>
  <c r="E593" i="39"/>
  <c r="E594" i="39"/>
  <c r="E595" i="39"/>
  <c r="E596" i="39"/>
  <c r="E597" i="39"/>
  <c r="E598" i="39"/>
  <c r="E599" i="39"/>
  <c r="E600" i="39"/>
  <c r="E601" i="39"/>
  <c r="E602" i="39"/>
  <c r="E603" i="39"/>
  <c r="E604" i="39"/>
  <c r="E605" i="39"/>
  <c r="E606" i="39"/>
  <c r="E607" i="39"/>
  <c r="E608" i="39"/>
  <c r="E609" i="39"/>
  <c r="E610" i="39"/>
  <c r="E611" i="39"/>
  <c r="E612" i="39"/>
  <c r="E613" i="39"/>
  <c r="E614" i="39"/>
  <c r="E615" i="39"/>
  <c r="E616" i="39"/>
  <c r="E617" i="39"/>
  <c r="E618" i="39"/>
  <c r="E619" i="39"/>
  <c r="E620" i="39"/>
  <c r="E621" i="39"/>
  <c r="E622" i="39"/>
  <c r="E623" i="39"/>
  <c r="E624" i="39"/>
  <c r="E625" i="39"/>
  <c r="E626" i="39"/>
  <c r="E627" i="39"/>
  <c r="E628" i="39"/>
  <c r="E629" i="39"/>
  <c r="E630" i="39"/>
  <c r="E631" i="39"/>
  <c r="E632" i="39"/>
  <c r="E633" i="39"/>
  <c r="E634" i="39"/>
  <c r="E635" i="39"/>
  <c r="E636" i="39"/>
  <c r="E637" i="39"/>
  <c r="E638" i="39"/>
  <c r="E639" i="39"/>
  <c r="E640" i="39"/>
  <c r="E641" i="39"/>
  <c r="E642" i="39"/>
  <c r="E643" i="39"/>
  <c r="E644" i="39"/>
  <c r="E645" i="39"/>
  <c r="E646" i="39"/>
  <c r="E647" i="39"/>
  <c r="E648" i="39"/>
  <c r="E649" i="39"/>
  <c r="E650" i="39"/>
  <c r="E651" i="39"/>
  <c r="K481" i="39"/>
  <c r="K482" i="39"/>
  <c r="K483" i="39"/>
  <c r="K484" i="39"/>
  <c r="K485" i="39"/>
  <c r="K486" i="39"/>
  <c r="K487" i="39"/>
  <c r="K488" i="39"/>
  <c r="K489" i="39"/>
  <c r="K490" i="39"/>
  <c r="K491" i="39"/>
  <c r="K492" i="39"/>
  <c r="K493" i="39"/>
  <c r="K494" i="39"/>
  <c r="K495" i="39"/>
  <c r="K496" i="39"/>
  <c r="K497" i="39"/>
  <c r="K498" i="39"/>
  <c r="K499" i="39"/>
  <c r="K500" i="39"/>
  <c r="K501" i="39"/>
  <c r="K502" i="39"/>
  <c r="K503" i="39"/>
  <c r="K504" i="39"/>
  <c r="K505" i="39"/>
  <c r="K506" i="39"/>
  <c r="K507" i="39"/>
  <c r="K508" i="39"/>
  <c r="K509" i="39"/>
  <c r="K510" i="39"/>
  <c r="K511" i="39"/>
  <c r="K512" i="39"/>
  <c r="K513" i="39"/>
  <c r="K514" i="39"/>
  <c r="K515" i="39"/>
  <c r="K516" i="39"/>
  <c r="J493" i="39"/>
  <c r="J494" i="39"/>
  <c r="J495" i="39"/>
  <c r="J496" i="39"/>
  <c r="J497" i="39"/>
  <c r="J498" i="39"/>
  <c r="J499" i="39"/>
  <c r="J500" i="39"/>
  <c r="J501" i="39"/>
  <c r="J502" i="39"/>
  <c r="J503" i="39"/>
  <c r="J504" i="39"/>
  <c r="J505" i="39"/>
  <c r="J506" i="39"/>
  <c r="J507" i="39"/>
  <c r="J508" i="39"/>
  <c r="J509" i="39"/>
  <c r="J510" i="39"/>
  <c r="J511" i="39"/>
  <c r="J512" i="39"/>
  <c r="J513" i="39"/>
  <c r="J514" i="39"/>
  <c r="J515" i="39"/>
  <c r="J516" i="39"/>
  <c r="J517" i="39"/>
  <c r="J518" i="39"/>
  <c r="J519" i="39"/>
  <c r="J520" i="39"/>
  <c r="J521" i="39"/>
  <c r="J522" i="39"/>
  <c r="J523" i="39"/>
  <c r="J524" i="39"/>
  <c r="J525" i="39"/>
  <c r="J526" i="39"/>
  <c r="J527" i="39"/>
  <c r="J528" i="39"/>
  <c r="J529" i="39"/>
  <c r="J530" i="39"/>
  <c r="J531" i="39"/>
  <c r="J532" i="39"/>
  <c r="J533" i="39"/>
  <c r="J534" i="39"/>
  <c r="J535" i="39"/>
  <c r="J536" i="39"/>
  <c r="J537" i="39"/>
  <c r="J538" i="39"/>
  <c r="J539" i="39"/>
  <c r="J540" i="39"/>
  <c r="J541" i="39"/>
  <c r="J542" i="39"/>
  <c r="J543" i="39"/>
  <c r="J544" i="39"/>
  <c r="J545" i="39"/>
  <c r="J546" i="39"/>
  <c r="J547" i="39"/>
  <c r="J548" i="39"/>
  <c r="J549" i="39"/>
  <c r="J550" i="39"/>
  <c r="J551" i="39"/>
  <c r="J552" i="39"/>
  <c r="J553" i="39"/>
  <c r="J554" i="39"/>
  <c r="J555" i="39"/>
  <c r="J556" i="39"/>
  <c r="J557" i="39"/>
  <c r="J558" i="39"/>
  <c r="J559" i="39"/>
  <c r="J560" i="39"/>
  <c r="J561" i="39"/>
  <c r="J562" i="39"/>
  <c r="J563" i="39"/>
  <c r="J564" i="39"/>
  <c r="J565" i="39"/>
  <c r="J566" i="39"/>
  <c r="J567" i="39"/>
  <c r="J568" i="39"/>
  <c r="J569" i="39"/>
  <c r="J570" i="39"/>
  <c r="J571" i="39"/>
  <c r="J572" i="39"/>
  <c r="J573" i="39"/>
  <c r="J574" i="39"/>
  <c r="J575" i="39"/>
  <c r="J576" i="39"/>
  <c r="J577" i="39"/>
  <c r="J578" i="39"/>
  <c r="J579" i="39"/>
  <c r="J580" i="39"/>
  <c r="J581" i="39"/>
  <c r="J582" i="39"/>
  <c r="J583" i="39"/>
  <c r="J584" i="39"/>
  <c r="J585" i="39"/>
  <c r="J586" i="39"/>
  <c r="J587" i="39"/>
  <c r="J588" i="39"/>
  <c r="J589" i="39"/>
  <c r="J590" i="39"/>
  <c r="J591" i="39"/>
  <c r="J592" i="39"/>
  <c r="J593" i="39"/>
  <c r="J594" i="39"/>
  <c r="J595" i="39"/>
  <c r="J596" i="39"/>
  <c r="J597" i="39"/>
  <c r="J598" i="39"/>
  <c r="J599" i="39"/>
  <c r="J600" i="39"/>
  <c r="J601" i="39"/>
  <c r="J602" i="39"/>
  <c r="J603" i="39"/>
  <c r="J604" i="39"/>
  <c r="J605" i="39"/>
  <c r="J606" i="39"/>
  <c r="J607" i="39"/>
  <c r="J608" i="39"/>
  <c r="J609" i="39"/>
  <c r="J610" i="39"/>
  <c r="J611" i="39"/>
  <c r="J612" i="39"/>
  <c r="J613" i="39"/>
  <c r="J614" i="39"/>
  <c r="J615" i="39"/>
  <c r="J616" i="39"/>
  <c r="J617" i="39"/>
  <c r="J618" i="39"/>
  <c r="J619" i="39"/>
  <c r="J620" i="39"/>
  <c r="J621" i="39"/>
  <c r="J622" i="39"/>
  <c r="J623" i="39"/>
  <c r="J624" i="39"/>
  <c r="J625" i="39"/>
  <c r="J626" i="39"/>
  <c r="J627" i="39"/>
  <c r="J628" i="39"/>
  <c r="J629" i="39"/>
  <c r="J630" i="39"/>
  <c r="J631" i="39"/>
  <c r="J632" i="39"/>
  <c r="J633" i="39"/>
  <c r="J634" i="39"/>
  <c r="J635" i="39"/>
  <c r="J636" i="39"/>
  <c r="J637" i="39"/>
  <c r="J638" i="39"/>
  <c r="J639" i="39"/>
  <c r="J640" i="39"/>
  <c r="J641" i="39"/>
  <c r="J642" i="39"/>
  <c r="J643" i="39"/>
  <c r="J644" i="39"/>
  <c r="J645" i="39"/>
  <c r="J646" i="39"/>
  <c r="J647" i="39"/>
  <c r="J648" i="39"/>
  <c r="J649" i="39"/>
  <c r="J650" i="39"/>
  <c r="J651" i="39"/>
  <c r="J652" i="39"/>
  <c r="J653" i="39"/>
  <c r="J654" i="39"/>
  <c r="J655" i="39"/>
  <c r="J656" i="39"/>
  <c r="J657" i="39"/>
  <c r="J658" i="39"/>
  <c r="J659" i="39"/>
  <c r="J660" i="39"/>
  <c r="J661" i="39"/>
  <c r="J662" i="39"/>
  <c r="J663" i="39"/>
  <c r="J664" i="39"/>
  <c r="J665" i="39"/>
  <c r="J666" i="39"/>
  <c r="J667" i="39"/>
  <c r="J668" i="39"/>
  <c r="J669" i="39"/>
  <c r="J670" i="39"/>
  <c r="J671" i="39"/>
  <c r="J672" i="39"/>
  <c r="J673" i="39"/>
  <c r="J674" i="39"/>
  <c r="J675" i="39"/>
  <c r="J676" i="39"/>
  <c r="J677" i="39"/>
  <c r="J678" i="39"/>
  <c r="J679" i="39"/>
  <c r="J680" i="39"/>
  <c r="J681" i="39"/>
  <c r="J682" i="39"/>
  <c r="J683" i="39"/>
  <c r="J684" i="39"/>
  <c r="J685" i="39"/>
  <c r="J686" i="39"/>
  <c r="J687" i="39"/>
  <c r="J688" i="39"/>
  <c r="J689" i="39"/>
  <c r="J690" i="39"/>
  <c r="J691" i="39"/>
  <c r="J692" i="39"/>
  <c r="J693" i="39"/>
  <c r="J694" i="39"/>
  <c r="J695" i="39"/>
  <c r="J696" i="39"/>
  <c r="J697" i="39"/>
  <c r="J698" i="39"/>
  <c r="J699" i="39"/>
  <c r="J700" i="39"/>
  <c r="J701" i="39"/>
  <c r="J702" i="39"/>
  <c r="J703" i="39"/>
  <c r="J704" i="39"/>
  <c r="J705" i="39"/>
  <c r="J706" i="39"/>
  <c r="J707" i="39"/>
  <c r="J708" i="39"/>
  <c r="J709" i="39"/>
  <c r="J710" i="39"/>
  <c r="J711" i="39"/>
  <c r="J712" i="39"/>
  <c r="J713" i="39"/>
  <c r="J714" i="39"/>
  <c r="J715" i="39"/>
  <c r="J716" i="39"/>
  <c r="J717" i="39"/>
  <c r="J718" i="39"/>
  <c r="J719" i="39"/>
  <c r="J720" i="39"/>
  <c r="J721" i="39"/>
  <c r="J722" i="39"/>
  <c r="J723" i="39"/>
  <c r="J724" i="39"/>
  <c r="J725" i="39"/>
  <c r="J726" i="39"/>
  <c r="J727" i="39"/>
  <c r="J728" i="39"/>
  <c r="J729" i="39"/>
  <c r="J730" i="39"/>
  <c r="J731" i="39"/>
  <c r="J732" i="39"/>
  <c r="J733" i="39"/>
  <c r="J734" i="39"/>
  <c r="J735" i="39"/>
  <c r="J736" i="39"/>
  <c r="J737" i="39"/>
  <c r="J738" i="39"/>
  <c r="J739" i="39"/>
  <c r="J740" i="39"/>
  <c r="J741" i="39"/>
  <c r="J742" i="39"/>
  <c r="J743" i="39"/>
  <c r="J744" i="39"/>
  <c r="J745" i="39"/>
  <c r="J746" i="39"/>
  <c r="J747" i="39"/>
  <c r="J748" i="39"/>
  <c r="J749" i="39"/>
  <c r="V494" i="39"/>
  <c r="V495" i="39"/>
  <c r="V496" i="39"/>
  <c r="V497" i="39"/>
  <c r="V498" i="39"/>
  <c r="V499" i="39"/>
  <c r="V500" i="39"/>
  <c r="V501" i="39"/>
  <c r="V502" i="39"/>
  <c r="V503" i="39"/>
  <c r="V504" i="39"/>
  <c r="V505" i="39"/>
  <c r="V506" i="39"/>
  <c r="V507" i="39"/>
  <c r="V508" i="39"/>
  <c r="V509" i="39"/>
  <c r="V510" i="39"/>
  <c r="V511" i="39"/>
  <c r="V512" i="39"/>
  <c r="V513" i="39"/>
  <c r="V514" i="39"/>
  <c r="V515" i="39"/>
  <c r="V516" i="39"/>
  <c r="V517" i="39"/>
  <c r="V518" i="39"/>
  <c r="V519" i="39"/>
  <c r="V520" i="39"/>
  <c r="V521" i="39"/>
  <c r="V522" i="39"/>
  <c r="V523" i="39"/>
  <c r="V524" i="39"/>
  <c r="V525" i="39"/>
  <c r="V526" i="39"/>
  <c r="V527" i="39"/>
  <c r="V528" i="39"/>
  <c r="V529" i="39"/>
  <c r="V530" i="39"/>
  <c r="V531" i="39"/>
  <c r="V532" i="39"/>
  <c r="V533" i="39"/>
  <c r="V534" i="39"/>
  <c r="V535" i="39"/>
  <c r="V536" i="39"/>
  <c r="V537" i="39"/>
  <c r="V538" i="39"/>
  <c r="V539" i="39"/>
  <c r="V540" i="39"/>
  <c r="V541" i="39"/>
  <c r="V542" i="39"/>
  <c r="V543" i="39"/>
  <c r="V544" i="39"/>
  <c r="V545" i="39"/>
  <c r="V546" i="39"/>
  <c r="V547" i="39"/>
  <c r="V548" i="39"/>
  <c r="V549" i="39"/>
  <c r="V550" i="39"/>
  <c r="V551" i="39"/>
  <c r="V552" i="39"/>
  <c r="V553" i="39"/>
  <c r="V554" i="39"/>
  <c r="V555" i="39"/>
  <c r="V556" i="39"/>
  <c r="V557" i="39"/>
  <c r="V558" i="39"/>
  <c r="V559" i="39"/>
  <c r="V560" i="39"/>
  <c r="V561" i="39"/>
  <c r="V562" i="39"/>
  <c r="V563" i="39"/>
  <c r="V564" i="39"/>
  <c r="V565" i="39"/>
  <c r="V566" i="39"/>
  <c r="V567" i="39"/>
  <c r="V568" i="39"/>
  <c r="V569" i="39"/>
  <c r="V570" i="39"/>
  <c r="V571" i="39"/>
  <c r="V572" i="39"/>
  <c r="V573" i="39"/>
  <c r="V574" i="39"/>
  <c r="V575" i="39"/>
  <c r="V576" i="39"/>
  <c r="V577" i="39"/>
  <c r="V578" i="39"/>
  <c r="V579" i="39"/>
  <c r="V580" i="39"/>
  <c r="V581" i="39"/>
  <c r="V582" i="39"/>
  <c r="V583" i="39"/>
  <c r="V584" i="39"/>
  <c r="V585" i="39"/>
  <c r="V586" i="39"/>
  <c r="V587" i="39"/>
  <c r="V588" i="39"/>
  <c r="V589" i="39"/>
  <c r="V590" i="39"/>
  <c r="V591" i="39"/>
  <c r="V592" i="39"/>
  <c r="V593" i="39"/>
  <c r="V594" i="39"/>
  <c r="V595" i="39"/>
  <c r="V596" i="39"/>
  <c r="V597" i="39"/>
  <c r="V598" i="39"/>
  <c r="V599" i="39"/>
  <c r="V600" i="39"/>
  <c r="V601" i="39"/>
  <c r="V602" i="39"/>
  <c r="V603" i="39"/>
  <c r="V604" i="39"/>
  <c r="V605" i="39"/>
  <c r="V606" i="39"/>
  <c r="V607" i="39"/>
  <c r="V608" i="39"/>
  <c r="V609" i="39"/>
  <c r="V610" i="39"/>
  <c r="V611" i="39"/>
  <c r="V612" i="39"/>
  <c r="V613" i="39"/>
  <c r="V614" i="39"/>
  <c r="V615" i="39"/>
  <c r="V616" i="39"/>
  <c r="V617" i="39"/>
  <c r="V618" i="39"/>
  <c r="V619" i="39"/>
  <c r="V620" i="39"/>
  <c r="V621" i="39"/>
  <c r="V622" i="39"/>
  <c r="V623" i="39"/>
  <c r="V624" i="39"/>
  <c r="V625" i="39"/>
  <c r="V626" i="39"/>
  <c r="V627" i="39"/>
  <c r="V628" i="39"/>
  <c r="V629" i="39"/>
  <c r="V630" i="39"/>
  <c r="V631" i="39"/>
  <c r="V632" i="39"/>
  <c r="V633" i="39"/>
  <c r="V634" i="39"/>
  <c r="V635" i="39"/>
  <c r="V636" i="39"/>
  <c r="V637" i="39"/>
  <c r="V638" i="39"/>
  <c r="V639" i="39"/>
  <c r="V640" i="39"/>
  <c r="V641" i="39"/>
  <c r="V642" i="39"/>
  <c r="V643" i="39"/>
  <c r="V644" i="39"/>
  <c r="V645" i="39"/>
  <c r="V646" i="39"/>
  <c r="V647" i="39"/>
  <c r="V648" i="39"/>
  <c r="V649" i="39"/>
  <c r="V650" i="39"/>
  <c r="V651" i="39"/>
  <c r="V652" i="39"/>
  <c r="V653" i="39"/>
  <c r="V654" i="39"/>
  <c r="V655" i="39"/>
  <c r="V656" i="39"/>
  <c r="V657" i="39"/>
  <c r="V658" i="39"/>
  <c r="V659" i="39"/>
  <c r="V660" i="39"/>
  <c r="V661" i="39"/>
  <c r="V662" i="39"/>
  <c r="V663" i="39"/>
  <c r="V664" i="39"/>
  <c r="V665" i="39"/>
  <c r="V666" i="39"/>
  <c r="V667" i="39"/>
  <c r="V668" i="39"/>
  <c r="V669" i="39"/>
  <c r="V670" i="39"/>
  <c r="V671" i="39"/>
  <c r="V672" i="39"/>
  <c r="V673" i="39"/>
  <c r="V674" i="39"/>
  <c r="V675" i="39"/>
  <c r="V676" i="39"/>
  <c r="V677" i="39"/>
  <c r="V678" i="39"/>
  <c r="V679" i="39"/>
  <c r="V680" i="39"/>
  <c r="V681" i="39"/>
  <c r="V682" i="39"/>
  <c r="V683" i="39"/>
  <c r="V684" i="39"/>
  <c r="V685" i="39"/>
  <c r="V686" i="39"/>
  <c r="V687" i="39"/>
  <c r="V688" i="39"/>
  <c r="V689" i="39"/>
  <c r="V690" i="39"/>
  <c r="V691" i="39"/>
  <c r="V692" i="39"/>
  <c r="V693" i="39"/>
  <c r="V694" i="39"/>
  <c r="V695" i="39"/>
  <c r="V696" i="39"/>
  <c r="V697" i="39"/>
  <c r="V698" i="39"/>
  <c r="V699" i="39"/>
  <c r="V700" i="39"/>
  <c r="V701" i="39"/>
  <c r="V702" i="39"/>
  <c r="V703" i="39"/>
  <c r="V704" i="39"/>
  <c r="V705" i="39"/>
  <c r="V706" i="39"/>
  <c r="V707" i="39"/>
  <c r="V708" i="39"/>
  <c r="V709" i="39"/>
  <c r="V710" i="39"/>
  <c r="V711" i="39"/>
  <c r="V712" i="39"/>
  <c r="V713" i="39"/>
  <c r="V714" i="39"/>
  <c r="V715" i="39"/>
  <c r="V716" i="39"/>
  <c r="V717" i="39"/>
  <c r="V718" i="39"/>
  <c r="V719" i="39"/>
  <c r="V720" i="39"/>
  <c r="V721" i="39"/>
  <c r="V722" i="39"/>
  <c r="V723" i="39"/>
  <c r="V724" i="39"/>
  <c r="V725" i="39"/>
  <c r="V726" i="39"/>
  <c r="V727" i="39"/>
  <c r="V728" i="39"/>
  <c r="V729" i="39"/>
  <c r="V730" i="39"/>
  <c r="V731" i="39"/>
  <c r="V732" i="39"/>
  <c r="V733" i="39"/>
  <c r="V734" i="39"/>
  <c r="V735" i="39"/>
  <c r="V736" i="39"/>
  <c r="V737" i="39"/>
  <c r="V738" i="39"/>
  <c r="V739" i="39"/>
  <c r="V740" i="39"/>
  <c r="V741" i="39"/>
  <c r="V742" i="39"/>
  <c r="V743" i="39"/>
  <c r="V744" i="39"/>
  <c r="V745" i="39"/>
  <c r="V746" i="39"/>
  <c r="V747" i="39"/>
  <c r="V748" i="39"/>
  <c r="V749" i="39"/>
  <c r="V750" i="39"/>
  <c r="V751" i="39"/>
  <c r="V752" i="39"/>
  <c r="V753" i="39"/>
  <c r="V754" i="39"/>
  <c r="V755" i="39"/>
  <c r="V756" i="39"/>
  <c r="V757" i="39"/>
  <c r="V758" i="39"/>
  <c r="V759" i="39"/>
  <c r="V760" i="39"/>
  <c r="V761" i="39"/>
  <c r="V762" i="39"/>
  <c r="V763" i="39"/>
  <c r="V764" i="39"/>
  <c r="V765" i="39"/>
  <c r="V766" i="39"/>
  <c r="V767" i="39"/>
  <c r="V768" i="39"/>
  <c r="V769" i="39"/>
  <c r="V770" i="39"/>
  <c r="V771" i="39"/>
  <c r="V772" i="39"/>
  <c r="V773" i="39"/>
  <c r="V774" i="39"/>
  <c r="V775" i="39"/>
  <c r="V776" i="39"/>
  <c r="V777" i="39"/>
  <c r="V778" i="39"/>
  <c r="V779" i="39"/>
  <c r="V780" i="39"/>
  <c r="V781" i="39"/>
  <c r="V782" i="39"/>
  <c r="V783" i="39"/>
  <c r="V784" i="39"/>
  <c r="V785" i="39"/>
  <c r="V786" i="39"/>
  <c r="V787" i="39"/>
  <c r="V788" i="39"/>
  <c r="V789" i="39"/>
  <c r="V790" i="39"/>
  <c r="V791" i="39"/>
  <c r="V792" i="39"/>
  <c r="V793" i="39"/>
  <c r="V794" i="39"/>
  <c r="V795" i="39"/>
  <c r="V796" i="39"/>
  <c r="V797" i="39"/>
  <c r="V798" i="39"/>
  <c r="V799" i="39"/>
  <c r="V800" i="39"/>
  <c r="V801" i="39"/>
  <c r="V802" i="39"/>
  <c r="V803" i="39"/>
  <c r="V804" i="39"/>
  <c r="V805" i="39"/>
  <c r="V806" i="39"/>
  <c r="V807" i="39"/>
  <c r="V808" i="39"/>
  <c r="V809" i="39"/>
  <c r="V810" i="39"/>
  <c r="V811" i="39"/>
  <c r="V812" i="39"/>
  <c r="V813" i="39"/>
  <c r="V814" i="39"/>
  <c r="V815" i="39"/>
  <c r="V816" i="39"/>
  <c r="V817" i="39"/>
  <c r="V818" i="39"/>
  <c r="V819" i="39"/>
  <c r="V820" i="39"/>
  <c r="V821" i="39"/>
  <c r="V822" i="39"/>
  <c r="V823" i="39"/>
  <c r="V824" i="39"/>
  <c r="V825" i="39"/>
  <c r="V826" i="39"/>
  <c r="V827" i="39"/>
  <c r="V828" i="39"/>
  <c r="V829" i="39"/>
  <c r="V830" i="39"/>
  <c r="V831" i="39"/>
  <c r="V832" i="39"/>
  <c r="V833" i="39"/>
  <c r="V834" i="39"/>
  <c r="V835" i="39"/>
  <c r="V836" i="39"/>
  <c r="V837" i="39"/>
  <c r="V838" i="39"/>
  <c r="V839" i="39"/>
  <c r="V840" i="39"/>
  <c r="V841" i="39"/>
  <c r="V842" i="39"/>
  <c r="V843" i="39"/>
  <c r="V844" i="39"/>
  <c r="V845" i="39"/>
  <c r="V846" i="39"/>
  <c r="V847" i="39"/>
  <c r="V848" i="39"/>
  <c r="V849" i="39"/>
  <c r="V850" i="39"/>
  <c r="V851" i="39"/>
  <c r="V852" i="39"/>
  <c r="V853" i="39"/>
  <c r="V854" i="39"/>
  <c r="V855" i="39"/>
  <c r="V856" i="39"/>
  <c r="V857" i="39"/>
  <c r="V858" i="39"/>
  <c r="V859" i="39"/>
  <c r="V860" i="39"/>
  <c r="V861" i="39"/>
  <c r="V862" i="39"/>
  <c r="V863" i="39"/>
  <c r="V864" i="39"/>
  <c r="V865" i="39"/>
  <c r="V866" i="39"/>
  <c r="V867" i="39"/>
  <c r="V868" i="39"/>
  <c r="V869" i="39"/>
  <c r="V870" i="39"/>
  <c r="V871" i="39"/>
  <c r="V872" i="39"/>
  <c r="V873" i="39"/>
  <c r="V874" i="39"/>
  <c r="V875" i="39"/>
  <c r="V876" i="39"/>
  <c r="V877" i="39"/>
  <c r="V878" i="39"/>
  <c r="V879" i="39"/>
  <c r="V880" i="39"/>
  <c r="V881" i="39"/>
  <c r="V882" i="39"/>
  <c r="V883" i="39"/>
  <c r="V884" i="39"/>
  <c r="V885" i="39"/>
  <c r="V886" i="39"/>
  <c r="V887" i="39"/>
  <c r="V888" i="39"/>
  <c r="V889" i="39"/>
  <c r="V890" i="39"/>
  <c r="V891" i="39"/>
  <c r="V892" i="39"/>
  <c r="V893" i="39"/>
  <c r="V894" i="39"/>
  <c r="V895" i="39"/>
  <c r="V896" i="39"/>
  <c r="V897" i="39"/>
  <c r="V898" i="39"/>
  <c r="V899" i="39"/>
  <c r="V900" i="39"/>
  <c r="V901" i="39"/>
  <c r="V902" i="39"/>
  <c r="V903" i="39"/>
  <c r="V904" i="39"/>
  <c r="V905" i="39"/>
  <c r="V906" i="39"/>
  <c r="V907" i="39"/>
  <c r="V908" i="39"/>
  <c r="V909" i="39"/>
  <c r="V910" i="39"/>
  <c r="V911" i="39"/>
  <c r="V912" i="39"/>
  <c r="V913" i="39"/>
  <c r="V914" i="39"/>
  <c r="V915" i="39"/>
  <c r="V916" i="39"/>
  <c r="V917" i="39"/>
  <c r="V918" i="39"/>
  <c r="V919" i="39"/>
  <c r="V920" i="39"/>
  <c r="V921" i="39"/>
  <c r="V922" i="39"/>
  <c r="V923" i="39"/>
  <c r="V924" i="39"/>
  <c r="V925" i="39"/>
  <c r="V926" i="39"/>
  <c r="V927" i="39"/>
  <c r="V928" i="39"/>
  <c r="V929" i="39"/>
  <c r="V930" i="39"/>
  <c r="V931" i="39"/>
  <c r="V932" i="39"/>
  <c r="V933" i="39"/>
  <c r="V934" i="39"/>
  <c r="V935" i="39"/>
  <c r="V936" i="39"/>
  <c r="V937" i="39"/>
  <c r="V938" i="39"/>
  <c r="V939" i="39"/>
  <c r="V940" i="39"/>
  <c r="V941" i="39"/>
  <c r="V942" i="39"/>
  <c r="V943" i="39"/>
  <c r="V944" i="39"/>
  <c r="V945" i="39"/>
  <c r="V946" i="39"/>
  <c r="V947" i="39"/>
  <c r="V948" i="39"/>
  <c r="V949" i="39"/>
  <c r="V950" i="39"/>
  <c r="V951" i="39"/>
  <c r="V952" i="39"/>
  <c r="V953" i="39"/>
  <c r="V954" i="39"/>
  <c r="V955" i="39"/>
  <c r="V956" i="39"/>
  <c r="V957" i="39"/>
  <c r="V958" i="39"/>
  <c r="V959" i="39"/>
  <c r="V960" i="39"/>
  <c r="V961" i="39"/>
  <c r="V962" i="39"/>
  <c r="V963" i="39"/>
  <c r="V964" i="39"/>
  <c r="V965" i="39"/>
  <c r="V966" i="39"/>
  <c r="V967" i="39"/>
  <c r="V968" i="39"/>
  <c r="V969" i="39"/>
  <c r="V970" i="39"/>
  <c r="V971" i="39"/>
  <c r="V972" i="39"/>
  <c r="V973" i="39"/>
  <c r="V974" i="39"/>
  <c r="V975" i="39"/>
  <c r="V976" i="39"/>
  <c r="V977" i="39"/>
  <c r="V978" i="39"/>
  <c r="V979" i="39"/>
  <c r="V980" i="39"/>
  <c r="V981" i="39"/>
  <c r="V982" i="39"/>
  <c r="V983" i="39"/>
  <c r="V984" i="39"/>
  <c r="V985" i="39"/>
  <c r="V986" i="39"/>
  <c r="V987" i="39"/>
  <c r="V988" i="39"/>
  <c r="V989" i="39"/>
  <c r="V990" i="39"/>
  <c r="V991" i="39"/>
  <c r="V992" i="39"/>
  <c r="V993" i="39"/>
  <c r="V994" i="39"/>
  <c r="V995" i="39"/>
  <c r="V996" i="39"/>
  <c r="V997" i="39"/>
  <c r="V998" i="39"/>
  <c r="V999" i="39"/>
  <c r="V1000" i="39"/>
  <c r="V1001" i="39"/>
  <c r="V1002" i="39"/>
  <c r="V1003" i="39"/>
  <c r="V1004" i="39"/>
  <c r="V1005" i="39"/>
  <c r="V1006" i="39"/>
  <c r="V1007" i="39"/>
  <c r="V1008" i="39"/>
  <c r="V1009" i="39"/>
  <c r="V1010" i="39"/>
  <c r="V1011" i="39"/>
  <c r="V1012" i="39"/>
  <c r="V1013" i="39"/>
  <c r="V1014" i="39"/>
  <c r="V1015" i="39"/>
  <c r="V1016" i="39"/>
  <c r="V1017" i="39"/>
  <c r="V1018" i="39"/>
  <c r="V1019" i="39"/>
  <c r="V1020" i="39"/>
  <c r="V1021" i="39"/>
  <c r="V1022" i="39"/>
  <c r="V1023" i="39"/>
  <c r="V1024" i="39"/>
  <c r="V1025" i="39"/>
  <c r="V1026" i="39"/>
  <c r="V1027" i="39"/>
  <c r="V1028" i="39"/>
  <c r="V1029" i="39"/>
  <c r="V1030" i="39"/>
  <c r="V1031" i="39"/>
  <c r="V1032" i="39"/>
  <c r="V1033" i="39"/>
  <c r="V1034" i="39"/>
  <c r="V1035" i="39"/>
  <c r="V1036" i="39"/>
  <c r="V1037" i="39"/>
  <c r="V1038" i="39"/>
  <c r="V1039" i="39"/>
  <c r="V1040" i="39"/>
  <c r="V1041" i="39"/>
  <c r="V1042" i="39"/>
  <c r="V1043" i="39"/>
  <c r="V1044" i="39"/>
  <c r="V1045" i="39"/>
  <c r="V1046" i="39"/>
  <c r="V1047" i="39"/>
  <c r="V1048" i="39"/>
  <c r="V1049" i="39"/>
  <c r="V1050" i="39"/>
  <c r="V1051" i="39"/>
  <c r="V1052" i="39"/>
  <c r="V1053" i="39"/>
  <c r="V1054" i="39"/>
  <c r="V1055" i="39"/>
  <c r="V1056" i="39"/>
  <c r="V1057" i="39"/>
  <c r="V1058" i="39"/>
  <c r="V1059" i="39"/>
  <c r="V1060" i="39"/>
  <c r="V1061" i="39"/>
  <c r="V1062" i="39"/>
  <c r="V1063" i="39"/>
  <c r="V1064" i="39"/>
  <c r="V1065" i="39"/>
  <c r="V1066" i="39"/>
  <c r="V1067" i="39"/>
  <c r="V1068" i="39"/>
  <c r="V1069" i="39"/>
  <c r="V1070" i="39"/>
  <c r="V1071" i="39"/>
  <c r="V1072" i="39"/>
  <c r="V1073" i="39"/>
  <c r="V1074" i="39"/>
  <c r="V1075" i="39"/>
  <c r="V1076" i="39"/>
  <c r="V1077" i="39"/>
  <c r="V1078" i="39"/>
  <c r="V1079" i="39"/>
  <c r="V1080" i="39"/>
  <c r="V1081" i="39"/>
  <c r="V1082" i="39"/>
  <c r="V1083" i="39"/>
  <c r="V1084" i="39"/>
  <c r="V1085" i="39"/>
  <c r="V1086" i="39"/>
  <c r="V1087" i="39"/>
  <c r="V1088" i="39"/>
  <c r="V1089" i="39"/>
  <c r="V1090" i="39"/>
  <c r="V1091" i="39"/>
  <c r="V1092" i="39"/>
  <c r="V1093" i="39"/>
  <c r="V1094" i="39"/>
  <c r="V1095" i="39"/>
  <c r="V1096" i="39"/>
  <c r="V1097" i="39"/>
  <c r="V1098" i="39"/>
  <c r="V1099" i="39"/>
  <c r="V1100" i="39"/>
  <c r="V1101" i="39"/>
  <c r="V1102" i="39"/>
  <c r="V1103" i="39"/>
  <c r="V1104" i="39"/>
  <c r="V1105" i="39"/>
  <c r="V1106" i="39"/>
  <c r="V1107" i="39"/>
  <c r="V1108" i="39"/>
  <c r="V1109" i="39"/>
  <c r="V1110" i="39"/>
  <c r="V1111" i="39"/>
  <c r="V1112" i="39"/>
  <c r="V1113" i="39"/>
  <c r="V1114" i="39"/>
  <c r="V1115" i="39"/>
  <c r="V1116" i="39"/>
  <c r="V1117" i="39"/>
  <c r="V1118" i="39"/>
  <c r="V1119" i="39"/>
  <c r="V1120" i="39"/>
  <c r="V1121" i="39"/>
  <c r="V1122" i="39"/>
  <c r="V1123" i="39"/>
  <c r="V1124" i="39"/>
  <c r="V1125" i="39"/>
  <c r="V1126" i="39"/>
  <c r="V1127" i="39"/>
  <c r="V1128" i="39"/>
  <c r="V1129" i="39"/>
  <c r="V1130" i="39"/>
  <c r="V1131" i="39"/>
  <c r="V1132" i="39"/>
  <c r="V1133" i="39"/>
  <c r="V1134" i="39"/>
  <c r="V1135" i="39"/>
  <c r="V1136" i="39"/>
  <c r="V1137" i="39"/>
  <c r="V1138" i="39"/>
  <c r="V1139" i="39"/>
  <c r="V1140" i="39"/>
  <c r="V1141" i="39"/>
  <c r="V1142" i="39"/>
  <c r="V1143" i="39"/>
  <c r="V1144" i="39"/>
  <c r="V1145" i="39"/>
  <c r="V1146" i="39"/>
  <c r="V1147" i="39"/>
  <c r="V1148" i="39"/>
  <c r="V1149" i="39"/>
  <c r="V1150" i="39"/>
  <c r="V1151" i="39"/>
  <c r="V1152" i="39"/>
  <c r="V1153" i="39"/>
  <c r="V1154" i="39"/>
  <c r="V1155" i="39"/>
  <c r="V1156" i="39"/>
  <c r="V1157" i="39"/>
  <c r="V1158" i="39"/>
  <c r="V1159" i="39"/>
  <c r="V1160" i="39"/>
  <c r="V1161" i="39"/>
  <c r="V1162" i="39"/>
  <c r="V1163" i="39"/>
  <c r="V1164" i="39"/>
  <c r="V1165" i="39"/>
  <c r="V1166" i="39"/>
  <c r="V1167" i="39"/>
  <c r="V1168" i="39"/>
  <c r="V1169" i="39"/>
  <c r="V1170" i="39"/>
  <c r="V1171" i="39"/>
  <c r="V1172" i="39"/>
  <c r="V1173" i="39"/>
  <c r="V1174" i="39"/>
  <c r="V1175" i="39"/>
  <c r="V1176" i="39"/>
  <c r="V1177" i="39"/>
  <c r="V1178" i="39"/>
  <c r="V1179" i="39"/>
  <c r="V1180" i="39"/>
  <c r="V1181" i="39"/>
  <c r="V1182" i="39"/>
  <c r="V1183" i="39"/>
  <c r="V1184" i="39"/>
  <c r="V1185" i="39"/>
  <c r="V1186" i="39"/>
  <c r="V1187" i="39"/>
  <c r="V1188" i="39"/>
  <c r="V1189" i="39"/>
  <c r="V1190" i="39"/>
  <c r="V1191" i="39"/>
  <c r="V1192" i="39"/>
  <c r="V1193" i="39"/>
  <c r="V1194" i="39"/>
  <c r="V1195" i="39"/>
  <c r="V1196" i="39"/>
  <c r="V1197" i="39"/>
  <c r="V1198" i="39"/>
  <c r="V1199" i="39"/>
  <c r="V1200" i="39"/>
  <c r="V1201" i="39"/>
  <c r="V1202" i="39"/>
  <c r="V1203" i="39"/>
  <c r="V1204" i="39"/>
  <c r="V1205" i="39"/>
  <c r="V1206" i="39"/>
  <c r="V1207" i="39"/>
  <c r="V1208" i="39"/>
  <c r="V1209" i="39"/>
  <c r="V1210" i="39"/>
  <c r="V1211" i="39"/>
  <c r="V1212" i="39"/>
  <c r="V1213" i="39"/>
  <c r="V1214" i="39"/>
  <c r="V1215" i="39"/>
  <c r="V1216" i="39"/>
  <c r="V1217" i="39"/>
  <c r="V1218" i="39"/>
  <c r="V1219" i="39"/>
  <c r="V1220" i="39"/>
  <c r="V1221" i="39"/>
  <c r="V1222" i="39"/>
  <c r="V1223" i="39"/>
  <c r="V1224" i="39"/>
  <c r="V1225" i="39"/>
  <c r="V1226" i="39"/>
  <c r="V1227" i="39"/>
  <c r="V1228" i="39"/>
  <c r="V1229" i="39"/>
  <c r="V1230" i="39"/>
  <c r="V1231" i="39"/>
  <c r="V1232" i="39"/>
  <c r="V1233" i="39"/>
  <c r="V1234" i="39"/>
  <c r="V1235" i="39"/>
  <c r="V1236" i="39"/>
  <c r="V1237" i="39"/>
  <c r="V1238" i="39"/>
  <c r="V1239" i="39"/>
  <c r="V1240" i="39"/>
  <c r="V1241" i="39"/>
  <c r="V1242" i="39"/>
  <c r="V1243" i="39"/>
  <c r="V1244" i="39"/>
  <c r="V1245" i="39"/>
  <c r="V1246" i="39"/>
  <c r="V1247" i="39"/>
  <c r="V1248" i="39"/>
  <c r="V1249" i="39"/>
  <c r="V1250" i="39"/>
  <c r="V1251" i="39"/>
  <c r="V1252" i="39"/>
  <c r="V1253" i="39"/>
  <c r="V1254" i="39"/>
  <c r="V1255" i="39"/>
  <c r="V1256" i="39"/>
  <c r="V1257" i="39"/>
  <c r="V1258" i="39"/>
  <c r="V1259" i="39"/>
  <c r="V1260" i="39"/>
  <c r="V1261" i="39"/>
  <c r="V1262" i="39"/>
  <c r="V1263" i="39"/>
  <c r="V1264" i="39"/>
  <c r="V1265" i="39"/>
  <c r="V1266" i="39"/>
  <c r="V1267" i="39"/>
  <c r="V1268" i="39"/>
  <c r="V1269" i="39"/>
  <c r="V1270" i="39"/>
  <c r="V1271" i="39"/>
  <c r="V1272" i="39"/>
  <c r="V1273" i="39"/>
  <c r="V1274" i="39"/>
  <c r="V1275" i="39"/>
  <c r="V1276" i="39"/>
  <c r="V1277" i="39"/>
  <c r="V1278" i="39"/>
  <c r="V1279" i="39"/>
  <c r="V1280" i="39"/>
  <c r="V1281" i="39"/>
  <c r="V1282" i="39"/>
  <c r="V1283" i="39"/>
  <c r="V1284" i="39"/>
  <c r="V1285" i="39"/>
  <c r="V1286" i="39"/>
  <c r="V1287" i="39"/>
  <c r="V1288" i="39"/>
  <c r="V1289" i="39"/>
  <c r="V1290" i="39"/>
  <c r="V1291" i="39"/>
  <c r="V1292" i="39"/>
  <c r="V1293" i="39"/>
  <c r="V1294" i="39"/>
  <c r="V1295" i="39"/>
  <c r="V1296" i="39"/>
  <c r="V1297" i="39"/>
  <c r="V1298" i="39"/>
  <c r="V1299" i="39"/>
  <c r="V1300" i="39"/>
  <c r="V1301" i="39"/>
  <c r="V1302" i="39"/>
  <c r="V1303" i="39"/>
  <c r="V1304" i="39"/>
  <c r="V1305" i="39"/>
  <c r="V1306" i="39"/>
  <c r="V1307" i="39"/>
  <c r="V1308" i="39"/>
  <c r="V1309" i="39"/>
  <c r="V1310" i="39"/>
  <c r="V1311" i="39"/>
  <c r="V1312" i="39"/>
  <c r="V1313" i="39"/>
  <c r="V1314" i="39"/>
  <c r="V1315" i="39"/>
  <c r="V1316" i="39"/>
  <c r="V1317" i="39"/>
  <c r="V1318" i="39"/>
  <c r="V1319" i="39"/>
  <c r="V1320" i="39"/>
  <c r="V1321" i="39"/>
  <c r="V1322" i="39"/>
  <c r="V1323" i="39"/>
  <c r="V1324" i="39"/>
  <c r="V1325" i="39"/>
  <c r="V1326" i="39"/>
  <c r="V1327" i="39"/>
  <c r="V1328" i="39"/>
  <c r="V1329" i="39"/>
  <c r="V1330" i="39"/>
  <c r="V1331" i="39"/>
  <c r="V1332" i="39"/>
  <c r="V1333" i="39"/>
  <c r="V1334" i="39"/>
  <c r="V1335" i="39"/>
  <c r="V1336" i="39"/>
  <c r="V1337" i="39"/>
  <c r="V1338" i="39"/>
  <c r="V1339" i="39"/>
  <c r="V1340" i="39"/>
  <c r="V1341" i="39"/>
  <c r="V1342" i="39"/>
  <c r="V1343" i="39"/>
  <c r="V1344" i="39"/>
  <c r="V1345" i="39"/>
  <c r="V1346" i="39"/>
  <c r="V1347" i="39"/>
  <c r="V1348" i="39"/>
  <c r="V1349" i="39"/>
  <c r="V1350" i="39"/>
  <c r="V1351" i="39"/>
  <c r="V1352" i="39"/>
  <c r="V1353" i="39"/>
  <c r="V1354" i="39"/>
  <c r="V1355" i="39"/>
  <c r="V1356" i="39"/>
  <c r="V1357" i="39"/>
  <c r="V1358" i="39"/>
  <c r="V1359" i="39"/>
  <c r="V1360" i="39"/>
  <c r="V1361" i="39"/>
  <c r="V1362" i="39"/>
  <c r="V1363" i="39"/>
  <c r="V1364" i="39"/>
  <c r="V1365" i="39"/>
  <c r="V1366" i="39"/>
  <c r="V1367" i="39"/>
  <c r="V1368" i="39"/>
  <c r="V1369" i="39"/>
  <c r="V1370" i="39"/>
  <c r="V1371" i="39"/>
  <c r="V1372" i="39"/>
  <c r="V1373" i="39"/>
  <c r="V1374" i="39"/>
  <c r="V1375" i="39"/>
  <c r="V1376" i="39"/>
  <c r="V1377" i="39"/>
  <c r="V1378" i="39"/>
  <c r="V1379" i="39"/>
  <c r="V1380" i="39"/>
  <c r="V1381" i="39"/>
  <c r="V1382" i="39"/>
  <c r="V1383" i="39"/>
  <c r="V1384" i="39"/>
  <c r="V1385" i="39"/>
  <c r="V1386" i="39"/>
  <c r="V1387" i="39"/>
  <c r="V1388" i="39"/>
  <c r="V1389" i="39"/>
  <c r="V1390" i="39"/>
  <c r="V1391" i="39"/>
  <c r="V1392" i="39"/>
  <c r="V1393" i="39"/>
  <c r="V1394" i="39"/>
  <c r="V1395" i="39"/>
  <c r="V1396" i="39"/>
  <c r="V1397" i="39"/>
  <c r="V1398" i="39"/>
  <c r="V1399" i="39"/>
  <c r="V1400" i="39"/>
  <c r="V1401" i="39"/>
  <c r="V1402" i="39"/>
  <c r="V1403" i="39"/>
  <c r="V1404" i="39"/>
  <c r="V1405" i="39"/>
  <c r="V1406" i="39"/>
  <c r="V1407" i="39"/>
  <c r="V1408" i="39"/>
  <c r="V1409" i="39"/>
  <c r="V1410" i="39"/>
  <c r="V1411" i="39"/>
  <c r="V1412" i="39"/>
  <c r="V1413" i="39"/>
  <c r="V1414" i="39"/>
  <c r="V1415" i="39"/>
  <c r="V1416" i="39"/>
  <c r="V1417" i="39"/>
  <c r="V1418" i="39"/>
  <c r="V1419" i="39"/>
  <c r="V1420" i="39"/>
  <c r="V1421" i="39"/>
  <c r="V1422" i="39"/>
  <c r="V1423" i="39"/>
  <c r="V1424" i="39"/>
  <c r="V1425" i="39"/>
  <c r="V1426" i="39"/>
  <c r="V1427" i="39"/>
  <c r="V1428" i="39"/>
  <c r="V1429" i="39"/>
  <c r="V1430" i="39"/>
  <c r="V1431" i="39"/>
  <c r="V1432" i="39"/>
  <c r="V1433" i="39"/>
  <c r="V1434" i="39"/>
  <c r="V1435" i="39"/>
  <c r="V1436" i="39"/>
  <c r="V1437" i="39"/>
  <c r="V1438" i="39"/>
  <c r="V1439" i="39"/>
  <c r="V1440" i="39"/>
  <c r="V1441" i="39"/>
  <c r="V1442" i="39"/>
  <c r="V1443" i="39"/>
  <c r="V1444" i="39"/>
  <c r="V1445" i="39"/>
  <c r="V1446" i="39"/>
  <c r="V1447" i="39"/>
  <c r="V1448" i="39"/>
  <c r="V1449" i="39"/>
  <c r="V1450" i="39"/>
  <c r="V1451" i="39"/>
  <c r="V1452" i="39"/>
  <c r="V1453" i="39"/>
  <c r="V1454" i="39"/>
  <c r="V1455" i="39"/>
  <c r="V1456" i="39"/>
  <c r="V1457" i="39"/>
  <c r="V1458" i="39"/>
  <c r="V1459" i="39"/>
  <c r="V1460" i="39"/>
  <c r="V1461" i="39"/>
  <c r="V1462" i="39"/>
  <c r="V1463" i="39"/>
  <c r="V1464" i="39"/>
  <c r="V1465" i="39"/>
  <c r="V1466" i="39"/>
  <c r="V1467" i="39"/>
  <c r="V1468" i="39"/>
  <c r="V1469" i="39"/>
  <c r="V1470" i="39"/>
  <c r="V1471" i="39"/>
  <c r="V1472" i="39"/>
  <c r="V1473" i="39"/>
  <c r="V1474" i="39"/>
  <c r="V1475" i="39"/>
  <c r="V1476" i="39"/>
  <c r="V1477" i="39"/>
  <c r="V1478" i="39"/>
  <c r="V1479" i="39"/>
  <c r="V1480" i="39"/>
  <c r="V1481" i="39"/>
  <c r="V1482" i="39"/>
  <c r="V1483" i="39"/>
  <c r="V1484" i="39"/>
  <c r="V1485" i="39"/>
  <c r="V1486" i="39"/>
  <c r="V1487" i="39"/>
  <c r="V1488" i="39"/>
  <c r="V1489" i="39"/>
  <c r="V1490" i="39"/>
  <c r="V1491" i="39"/>
  <c r="V1492" i="39"/>
  <c r="V1493" i="39"/>
  <c r="V1494" i="39"/>
  <c r="V1495" i="39"/>
  <c r="V1496" i="39"/>
  <c r="V1497" i="39"/>
  <c r="V1498" i="39"/>
  <c r="V1499" i="39"/>
  <c r="V1500" i="39"/>
  <c r="V1501" i="39"/>
  <c r="V1502" i="39"/>
  <c r="V1503" i="39"/>
  <c r="V1504" i="39"/>
  <c r="V1505" i="39"/>
  <c r="V1506" i="39"/>
  <c r="V1507" i="39"/>
  <c r="V1508" i="39"/>
  <c r="V1509" i="39"/>
  <c r="V1510" i="39"/>
  <c r="V1511" i="39"/>
  <c r="V1512" i="39"/>
  <c r="V1513" i="39"/>
  <c r="V1514" i="39"/>
  <c r="V1515" i="39"/>
  <c r="V1516" i="39"/>
  <c r="V1517" i="39"/>
  <c r="V1518" i="39"/>
  <c r="V1519" i="39"/>
  <c r="V1520" i="39"/>
  <c r="V1521" i="39"/>
  <c r="V1522" i="39"/>
  <c r="V1523" i="39"/>
  <c r="V1524" i="39"/>
  <c r="V1525" i="39"/>
  <c r="V1526" i="39"/>
  <c r="V1527" i="39"/>
  <c r="V1528" i="39"/>
  <c r="V1529" i="39"/>
  <c r="V1530" i="39"/>
  <c r="V1531" i="39"/>
  <c r="V1532" i="39"/>
  <c r="V1533" i="39"/>
  <c r="V1534" i="39"/>
  <c r="V1535" i="39"/>
  <c r="V1536" i="39"/>
  <c r="V1537" i="39"/>
  <c r="V1538" i="39"/>
  <c r="V1539" i="39"/>
  <c r="V1540" i="39"/>
  <c r="V1541" i="39"/>
  <c r="V1542" i="39"/>
  <c r="V1543" i="39"/>
  <c r="V1544" i="39"/>
  <c r="V1545" i="39"/>
  <c r="V1546" i="39"/>
  <c r="V1547" i="39"/>
  <c r="V1548" i="39"/>
  <c r="V1549" i="39"/>
  <c r="V1550" i="39"/>
  <c r="V1551" i="39"/>
  <c r="V1552" i="39"/>
  <c r="V1553" i="39"/>
  <c r="V1554" i="39"/>
  <c r="V1555" i="39"/>
  <c r="V1556" i="39"/>
  <c r="V1557" i="39"/>
  <c r="V1558" i="39"/>
  <c r="V1559" i="39"/>
  <c r="V1560" i="39"/>
  <c r="V1561" i="39"/>
  <c r="V1562" i="39"/>
  <c r="V1563" i="39"/>
  <c r="V1564" i="39"/>
  <c r="V1565" i="39"/>
  <c r="V1566" i="39"/>
  <c r="V1567" i="39"/>
  <c r="V1568" i="39"/>
  <c r="V1569" i="39"/>
  <c r="V1570" i="39"/>
  <c r="V1571" i="39"/>
  <c r="V1572" i="39"/>
  <c r="V1573" i="39"/>
  <c r="V1574" i="39"/>
  <c r="V1575" i="39"/>
  <c r="V1576" i="39"/>
  <c r="V1577" i="39"/>
  <c r="V1578" i="39"/>
  <c r="V1579" i="39"/>
  <c r="V1580" i="39"/>
  <c r="V1581" i="39"/>
  <c r="V1582" i="39"/>
  <c r="V1583" i="39"/>
  <c r="V1584" i="39"/>
  <c r="V1585" i="39"/>
  <c r="V1586" i="39"/>
  <c r="K517" i="39"/>
  <c r="K518" i="39"/>
  <c r="K519" i="39"/>
  <c r="K520" i="39"/>
  <c r="K521" i="39"/>
  <c r="K522" i="39"/>
  <c r="K523" i="39"/>
  <c r="K524" i="39"/>
  <c r="K525" i="39"/>
  <c r="K526" i="39"/>
  <c r="K527" i="39"/>
  <c r="K528" i="39"/>
  <c r="K529" i="39"/>
  <c r="K530" i="39"/>
  <c r="K531" i="39"/>
  <c r="K532" i="39"/>
  <c r="K533" i="39"/>
  <c r="K534" i="39"/>
  <c r="K535" i="39"/>
  <c r="K536" i="39"/>
  <c r="K537" i="39"/>
  <c r="K538" i="39"/>
  <c r="K539" i="39"/>
  <c r="K540" i="39"/>
  <c r="K541" i="39"/>
  <c r="K542" i="39"/>
  <c r="K543" i="39"/>
  <c r="K544" i="39"/>
  <c r="K545" i="39"/>
  <c r="K546" i="39"/>
  <c r="K547" i="39"/>
  <c r="K548" i="39"/>
  <c r="K549" i="39"/>
  <c r="K550" i="39"/>
  <c r="K551" i="39"/>
  <c r="K552" i="39"/>
  <c r="K553" i="39"/>
  <c r="K554" i="39"/>
  <c r="K555" i="39"/>
  <c r="K556" i="39"/>
  <c r="K557" i="39"/>
  <c r="K558" i="39"/>
  <c r="K559" i="39"/>
  <c r="K560" i="39"/>
  <c r="K561" i="39"/>
  <c r="K562" i="39"/>
  <c r="K563" i="39"/>
  <c r="K564" i="39"/>
  <c r="K565" i="39"/>
  <c r="K566" i="39"/>
  <c r="K567" i="39"/>
  <c r="K568" i="39"/>
  <c r="K569" i="39"/>
  <c r="K570" i="39"/>
  <c r="K571" i="39"/>
  <c r="K572" i="39"/>
  <c r="K573" i="39"/>
  <c r="K574" i="39"/>
  <c r="K575" i="39"/>
  <c r="K576" i="39"/>
  <c r="K577" i="39"/>
  <c r="K578" i="39"/>
  <c r="K579" i="39"/>
  <c r="K580" i="39"/>
  <c r="K581" i="39"/>
  <c r="K582" i="39"/>
  <c r="K583" i="39"/>
  <c r="K584" i="39"/>
  <c r="K585" i="39"/>
  <c r="K586" i="39"/>
  <c r="K587" i="39"/>
  <c r="K588" i="39"/>
  <c r="K589" i="39"/>
  <c r="K590" i="39"/>
  <c r="K591" i="39"/>
  <c r="K592" i="39"/>
  <c r="K593" i="39"/>
  <c r="K594" i="39"/>
  <c r="W590" i="39"/>
  <c r="W591" i="39"/>
  <c r="W592" i="39"/>
  <c r="W593" i="39"/>
  <c r="W594" i="39"/>
  <c r="W595" i="39"/>
  <c r="W596" i="39"/>
  <c r="W597" i="39"/>
  <c r="W598" i="39"/>
  <c r="W599" i="39"/>
  <c r="W600" i="39"/>
  <c r="W601" i="39"/>
  <c r="W602" i="39"/>
  <c r="W603" i="39"/>
  <c r="W604" i="39"/>
  <c r="W605" i="39"/>
  <c r="W606" i="39"/>
  <c r="W607" i="39"/>
  <c r="W608" i="39"/>
  <c r="W609" i="39"/>
  <c r="W610" i="39"/>
  <c r="W611" i="39"/>
  <c r="W612" i="39"/>
  <c r="W613" i="39"/>
  <c r="W614" i="39"/>
  <c r="W615" i="39"/>
  <c r="W616" i="39"/>
  <c r="W617" i="39"/>
  <c r="W618" i="39"/>
  <c r="W619" i="39"/>
  <c r="W620" i="39"/>
  <c r="W621" i="39"/>
  <c r="W622" i="39"/>
  <c r="W623" i="39"/>
  <c r="W624" i="39"/>
  <c r="W625" i="39"/>
  <c r="W626" i="39"/>
  <c r="W627" i="39"/>
  <c r="W628" i="39"/>
  <c r="W629" i="39"/>
  <c r="W630" i="39"/>
  <c r="W631" i="39"/>
  <c r="W632" i="39"/>
  <c r="W633" i="39"/>
  <c r="W634" i="39"/>
  <c r="W635" i="39"/>
  <c r="W636" i="39"/>
  <c r="W637" i="39"/>
  <c r="W638" i="39"/>
  <c r="W639" i="39"/>
  <c r="W640" i="39"/>
  <c r="W641" i="39"/>
  <c r="W642" i="39"/>
  <c r="W643" i="39"/>
  <c r="W644" i="39"/>
  <c r="W645" i="39"/>
  <c r="W646" i="39"/>
  <c r="W647" i="39"/>
  <c r="W648" i="39"/>
  <c r="W649" i="39"/>
  <c r="W650" i="39"/>
  <c r="W651" i="39"/>
  <c r="W652" i="39"/>
  <c r="W653" i="39"/>
  <c r="W654" i="39"/>
  <c r="W655" i="39"/>
  <c r="W656" i="39"/>
  <c r="W657" i="39"/>
  <c r="W658" i="39"/>
  <c r="W659" i="39"/>
  <c r="W660" i="39"/>
  <c r="W661" i="39"/>
  <c r="W662" i="39"/>
  <c r="W663" i="39"/>
  <c r="W664" i="39"/>
  <c r="W665" i="39"/>
  <c r="W666" i="39"/>
  <c r="W667" i="39"/>
  <c r="W668" i="39"/>
  <c r="W669" i="39"/>
  <c r="W670" i="39"/>
  <c r="W671" i="39"/>
  <c r="W672" i="39"/>
  <c r="W673" i="39"/>
  <c r="W674" i="39"/>
  <c r="W675" i="39"/>
  <c r="W676" i="39"/>
  <c r="W677" i="39"/>
  <c r="W678" i="39"/>
  <c r="W679" i="39"/>
  <c r="W680" i="39"/>
  <c r="W681" i="39"/>
  <c r="W682" i="39"/>
  <c r="W683" i="39"/>
  <c r="W684" i="39"/>
  <c r="W685" i="39"/>
  <c r="W686" i="39"/>
  <c r="W687" i="39"/>
  <c r="W688" i="39"/>
  <c r="W689" i="39"/>
  <c r="W690" i="39"/>
  <c r="W691" i="39"/>
  <c r="W692" i="39"/>
  <c r="W693" i="39"/>
  <c r="W694" i="39"/>
  <c r="W695" i="39"/>
  <c r="W696" i="39"/>
  <c r="W697" i="39"/>
  <c r="W698" i="39"/>
  <c r="W699" i="39"/>
  <c r="W700" i="39"/>
  <c r="W701" i="39"/>
  <c r="W702" i="39"/>
  <c r="W703" i="39"/>
  <c r="W704" i="39"/>
  <c r="W705" i="39"/>
  <c r="W706" i="39"/>
  <c r="W707" i="39"/>
  <c r="W708" i="39"/>
  <c r="W709" i="39"/>
  <c r="W710" i="39"/>
  <c r="W711" i="39"/>
  <c r="W712" i="39"/>
  <c r="W713" i="39"/>
  <c r="W714" i="39"/>
  <c r="W715" i="39"/>
  <c r="W716" i="39"/>
  <c r="W717" i="39"/>
  <c r="W718" i="39"/>
  <c r="W719" i="39"/>
  <c r="W720" i="39"/>
  <c r="W721" i="39"/>
  <c r="W722" i="39"/>
  <c r="W723" i="39"/>
  <c r="W724" i="39"/>
  <c r="W725" i="39"/>
  <c r="W726" i="39"/>
  <c r="W727" i="39"/>
  <c r="W728" i="39"/>
  <c r="W729" i="39"/>
  <c r="W730" i="39"/>
  <c r="W731" i="39"/>
  <c r="W732" i="39"/>
  <c r="W733" i="39"/>
  <c r="W734" i="39"/>
  <c r="W735" i="39"/>
  <c r="W736" i="39"/>
  <c r="W737" i="39"/>
  <c r="W738" i="39"/>
  <c r="W739" i="39"/>
  <c r="W740" i="39"/>
  <c r="W741" i="39"/>
  <c r="W742" i="39"/>
  <c r="W743" i="39"/>
  <c r="W744" i="39"/>
  <c r="W745" i="39"/>
  <c r="W746" i="39"/>
  <c r="W747" i="39"/>
  <c r="W748" i="39"/>
  <c r="W749" i="39"/>
  <c r="W750" i="39"/>
  <c r="W751" i="39"/>
  <c r="W752" i="39"/>
  <c r="W753" i="39"/>
  <c r="W754" i="39"/>
  <c r="W755" i="39"/>
  <c r="W756" i="39"/>
  <c r="W757" i="39"/>
  <c r="W758" i="39"/>
  <c r="W759" i="39"/>
  <c r="W760" i="39"/>
  <c r="W761" i="39"/>
  <c r="W762" i="39"/>
  <c r="W763" i="39"/>
  <c r="W764" i="39"/>
  <c r="W765" i="39"/>
  <c r="W766" i="39"/>
  <c r="W767" i="39"/>
  <c r="W768" i="39"/>
  <c r="W769" i="39"/>
  <c r="W770" i="39"/>
  <c r="W771" i="39"/>
  <c r="W772" i="39"/>
  <c r="W773" i="39"/>
  <c r="W774" i="39"/>
  <c r="W775" i="39"/>
  <c r="W776" i="39"/>
  <c r="W777" i="39"/>
  <c r="W778" i="39"/>
  <c r="W779" i="39"/>
  <c r="W780" i="39"/>
  <c r="W781" i="39"/>
  <c r="W782" i="39"/>
  <c r="W783" i="39"/>
  <c r="W784" i="39"/>
  <c r="W785" i="39"/>
  <c r="W786" i="39"/>
  <c r="W787" i="39"/>
  <c r="W788" i="39"/>
  <c r="W789" i="39"/>
  <c r="W790" i="39"/>
  <c r="W791" i="39"/>
  <c r="W792" i="39"/>
  <c r="W793" i="39"/>
  <c r="W794" i="39"/>
  <c r="W795" i="39"/>
  <c r="W796" i="39"/>
  <c r="W797" i="39"/>
  <c r="W798" i="39"/>
  <c r="W799" i="39"/>
  <c r="W800" i="39"/>
  <c r="W801" i="39"/>
  <c r="W802" i="39"/>
  <c r="W803" i="39"/>
  <c r="W804" i="39"/>
  <c r="W805" i="39"/>
  <c r="W806" i="39"/>
  <c r="W807" i="39"/>
  <c r="W808" i="39"/>
  <c r="W809" i="39"/>
  <c r="W810" i="39"/>
  <c r="W811" i="39"/>
  <c r="W812" i="39"/>
  <c r="W813" i="39"/>
  <c r="W814" i="39"/>
  <c r="W815" i="39"/>
  <c r="W816" i="39"/>
  <c r="W817" i="39"/>
  <c r="W818" i="39"/>
  <c r="W819" i="39"/>
  <c r="W820" i="39"/>
  <c r="W821" i="39"/>
  <c r="W822" i="39"/>
  <c r="W823" i="39"/>
  <c r="W824" i="39"/>
  <c r="W825" i="39"/>
  <c r="W826" i="39"/>
  <c r="W827" i="39"/>
  <c r="W828" i="39"/>
  <c r="W829" i="39"/>
  <c r="W830" i="39"/>
  <c r="W831" i="39"/>
  <c r="W832" i="39"/>
  <c r="W833" i="39"/>
  <c r="W834" i="39"/>
  <c r="W835" i="39"/>
  <c r="W836" i="39"/>
  <c r="W837" i="39"/>
  <c r="W838" i="39"/>
  <c r="W839" i="39"/>
  <c r="W840" i="39"/>
  <c r="W841" i="39"/>
  <c r="W842" i="39"/>
  <c r="W843" i="39"/>
  <c r="W844" i="39"/>
  <c r="W845" i="39"/>
  <c r="W846" i="39"/>
  <c r="W847" i="39"/>
  <c r="W848" i="39"/>
  <c r="W849" i="39"/>
  <c r="W850" i="39"/>
  <c r="W851" i="39"/>
  <c r="W852" i="39"/>
  <c r="W853" i="39"/>
  <c r="W854" i="39"/>
  <c r="W855" i="39"/>
  <c r="W856" i="39"/>
  <c r="W857" i="39"/>
  <c r="W858" i="39"/>
  <c r="W859" i="39"/>
  <c r="W860" i="39"/>
  <c r="W861" i="39"/>
  <c r="W862" i="39"/>
  <c r="W863" i="39"/>
  <c r="W864" i="39"/>
  <c r="W865" i="39"/>
  <c r="W866" i="39"/>
  <c r="W867" i="39"/>
  <c r="W868" i="39"/>
  <c r="W869" i="39"/>
  <c r="W870" i="39"/>
  <c r="W871" i="39"/>
  <c r="W872" i="39"/>
  <c r="W873" i="39"/>
  <c r="W874" i="39"/>
  <c r="W875" i="39"/>
  <c r="W876" i="39"/>
  <c r="W877" i="39"/>
  <c r="W878" i="39"/>
  <c r="W879" i="39"/>
  <c r="W880" i="39"/>
  <c r="W881" i="39"/>
  <c r="W882" i="39"/>
  <c r="W883" i="39"/>
  <c r="W884" i="39"/>
  <c r="W885" i="39"/>
  <c r="W886" i="39"/>
  <c r="W887" i="39"/>
  <c r="W888" i="39"/>
  <c r="W889" i="39"/>
  <c r="W890" i="39"/>
  <c r="W891" i="39"/>
  <c r="W892" i="39"/>
  <c r="W893" i="39"/>
  <c r="W894" i="39"/>
  <c r="W895" i="39"/>
  <c r="W896" i="39"/>
  <c r="W897" i="39"/>
  <c r="W898" i="39"/>
  <c r="W899" i="39"/>
  <c r="W900" i="39"/>
  <c r="W901" i="39"/>
  <c r="W902" i="39"/>
  <c r="W903" i="39"/>
  <c r="W904" i="39"/>
  <c r="W905" i="39"/>
  <c r="W906" i="39"/>
  <c r="W907" i="39"/>
  <c r="W908" i="39"/>
  <c r="W909" i="39"/>
  <c r="W910" i="39"/>
  <c r="W911" i="39"/>
  <c r="W912" i="39"/>
  <c r="W913" i="39"/>
  <c r="W914" i="39"/>
  <c r="W915" i="39"/>
  <c r="W916" i="39"/>
  <c r="W917" i="39"/>
  <c r="W918" i="39"/>
  <c r="W919" i="39"/>
  <c r="W920" i="39"/>
  <c r="W921" i="39"/>
  <c r="W922" i="39"/>
  <c r="W923" i="39"/>
  <c r="W924" i="39"/>
  <c r="W925" i="39"/>
  <c r="W926" i="39"/>
  <c r="W927" i="39"/>
  <c r="W928" i="39"/>
  <c r="W929" i="39"/>
  <c r="W930" i="39"/>
  <c r="W931" i="39"/>
  <c r="W932" i="39"/>
  <c r="W933" i="39"/>
  <c r="W934" i="39"/>
  <c r="W935" i="39"/>
  <c r="W936" i="39"/>
  <c r="W937" i="39"/>
  <c r="W938" i="39"/>
  <c r="W939" i="39"/>
  <c r="W940" i="39"/>
  <c r="W941" i="39"/>
  <c r="W942" i="39"/>
  <c r="W943" i="39"/>
  <c r="W944" i="39"/>
  <c r="W945" i="39"/>
  <c r="W946" i="39"/>
  <c r="W947" i="39"/>
  <c r="W948" i="39"/>
  <c r="W949" i="39"/>
  <c r="W950" i="39"/>
  <c r="W951" i="39"/>
  <c r="W952" i="39"/>
  <c r="W953" i="39"/>
  <c r="W954" i="39"/>
  <c r="W955" i="39"/>
  <c r="W956" i="39"/>
  <c r="W957" i="39"/>
  <c r="W958" i="39"/>
  <c r="W959" i="39"/>
  <c r="W960" i="39"/>
  <c r="W961" i="39"/>
  <c r="W962" i="39"/>
  <c r="W963" i="39"/>
  <c r="W964" i="39"/>
  <c r="W965" i="39"/>
  <c r="W966" i="39"/>
  <c r="W967" i="39"/>
  <c r="W968" i="39"/>
  <c r="W969" i="39"/>
  <c r="W970" i="39"/>
  <c r="W971" i="39"/>
  <c r="W972" i="39"/>
  <c r="W973" i="39"/>
  <c r="W974" i="39"/>
  <c r="W975" i="39"/>
  <c r="W976" i="39"/>
  <c r="W977" i="39"/>
  <c r="W978" i="39"/>
  <c r="W979" i="39"/>
  <c r="W980" i="39"/>
  <c r="W981" i="39"/>
  <c r="W982" i="39"/>
  <c r="W983" i="39"/>
  <c r="W984" i="39"/>
  <c r="W985" i="39"/>
  <c r="W986" i="39"/>
  <c r="W987" i="39"/>
  <c r="W988" i="39"/>
  <c r="W989" i="39"/>
  <c r="W990" i="39"/>
  <c r="W991" i="39"/>
  <c r="W992" i="39"/>
  <c r="W993" i="39"/>
  <c r="W994" i="39"/>
  <c r="W995" i="39"/>
  <c r="W996" i="39"/>
  <c r="W997" i="39"/>
  <c r="W998" i="39"/>
  <c r="W999" i="39"/>
  <c r="W1000" i="39"/>
  <c r="W1001" i="39"/>
  <c r="W1002" i="39"/>
  <c r="W1003" i="39"/>
  <c r="W1004" i="39"/>
  <c r="W1005" i="39"/>
  <c r="W1006" i="39"/>
  <c r="W1007" i="39"/>
  <c r="W1008" i="39"/>
  <c r="W1009" i="39"/>
  <c r="W1010" i="39"/>
  <c r="W1011" i="39"/>
  <c r="W1012" i="39"/>
  <c r="W1013" i="39"/>
  <c r="W1014" i="39"/>
  <c r="W1015" i="39"/>
  <c r="W1016" i="39"/>
  <c r="W1017" i="39"/>
  <c r="W1018" i="39"/>
  <c r="W1019" i="39"/>
  <c r="W1020" i="39"/>
  <c r="W1021" i="39"/>
  <c r="W1022" i="39"/>
  <c r="W1023" i="39"/>
  <c r="W1024" i="39"/>
  <c r="W1025" i="39"/>
  <c r="W1026" i="39"/>
  <c r="W1027" i="39"/>
  <c r="W1028" i="39"/>
  <c r="W1029" i="39"/>
  <c r="W1030" i="39"/>
  <c r="W1031" i="39"/>
  <c r="W1032" i="39"/>
  <c r="W1033" i="39"/>
  <c r="W1034" i="39"/>
  <c r="W1035" i="39"/>
  <c r="W1036" i="39"/>
  <c r="W1037" i="39"/>
  <c r="W1038" i="39"/>
  <c r="W1039" i="39"/>
  <c r="W1040" i="39"/>
  <c r="W1041" i="39"/>
  <c r="W1042" i="39"/>
  <c r="W1043" i="39"/>
  <c r="W1044" i="39"/>
  <c r="W1045" i="39"/>
  <c r="W1046" i="39"/>
  <c r="W1047" i="39"/>
  <c r="W1048" i="39"/>
  <c r="W1049" i="39"/>
  <c r="W1050" i="39"/>
  <c r="W1051" i="39"/>
  <c r="W1052" i="39"/>
  <c r="W1053" i="39"/>
  <c r="W1054" i="39"/>
  <c r="W1055" i="39"/>
  <c r="W1056" i="39"/>
  <c r="W1057" i="39"/>
  <c r="W1058" i="39"/>
  <c r="W1059" i="39"/>
  <c r="W1060" i="39"/>
  <c r="W1061" i="39"/>
  <c r="W1062" i="39"/>
  <c r="W1063" i="39"/>
  <c r="W1064" i="39"/>
  <c r="W1065" i="39"/>
  <c r="W1066" i="39"/>
  <c r="W1067" i="39"/>
  <c r="W1068" i="39"/>
  <c r="W1069" i="39"/>
  <c r="W1070" i="39"/>
  <c r="W1071" i="39"/>
  <c r="W1072" i="39"/>
  <c r="W1073" i="39"/>
  <c r="W1074" i="39"/>
  <c r="W1075" i="39"/>
  <c r="W1076" i="39"/>
  <c r="W1077" i="39"/>
  <c r="W1078" i="39"/>
  <c r="W1079" i="39"/>
  <c r="W1080" i="39"/>
  <c r="W1081" i="39"/>
  <c r="W1082" i="39"/>
  <c r="W1083" i="39"/>
  <c r="W1084" i="39"/>
  <c r="W1085" i="39"/>
  <c r="W1086" i="39"/>
  <c r="W1087" i="39"/>
  <c r="W1088" i="39"/>
  <c r="W1089" i="39"/>
  <c r="W1090" i="39"/>
  <c r="W1091" i="39"/>
  <c r="W1092" i="39"/>
  <c r="W1093" i="39"/>
  <c r="W1094" i="39"/>
  <c r="W1095" i="39"/>
  <c r="W1096" i="39"/>
  <c r="W1097" i="39"/>
  <c r="W1098" i="39"/>
  <c r="W1099" i="39"/>
  <c r="W1100" i="39"/>
  <c r="W1101" i="39"/>
  <c r="W1102" i="39"/>
  <c r="W1103" i="39"/>
  <c r="W1104" i="39"/>
  <c r="W1105" i="39"/>
  <c r="W1106" i="39"/>
  <c r="W1107" i="39"/>
  <c r="W1108" i="39"/>
  <c r="W1109" i="39"/>
  <c r="W1110" i="39"/>
  <c r="W1111" i="39"/>
  <c r="W1112" i="39"/>
  <c r="W1113" i="39"/>
  <c r="W1114" i="39"/>
  <c r="W1115" i="39"/>
  <c r="W1116" i="39"/>
  <c r="W1117" i="39"/>
  <c r="W1118" i="39"/>
  <c r="W1119" i="39"/>
  <c r="W1120" i="39"/>
  <c r="W1121" i="39"/>
  <c r="W1122" i="39"/>
  <c r="W1123" i="39"/>
  <c r="W1124" i="39"/>
  <c r="W1125" i="39"/>
  <c r="W1126" i="39"/>
  <c r="W1127" i="39"/>
  <c r="W1128" i="39"/>
  <c r="K595" i="39"/>
  <c r="K596" i="39"/>
  <c r="K597" i="39"/>
  <c r="K598" i="39"/>
  <c r="K599" i="39"/>
  <c r="K600" i="39"/>
  <c r="K601" i="39"/>
  <c r="K602" i="39"/>
  <c r="K603" i="39"/>
  <c r="K604" i="39"/>
  <c r="K605" i="39"/>
  <c r="K606" i="39"/>
  <c r="K607" i="39"/>
  <c r="K608" i="39"/>
  <c r="K609" i="39"/>
  <c r="K610" i="39"/>
  <c r="K611" i="39"/>
  <c r="K612" i="39"/>
  <c r="K613" i="39"/>
  <c r="K614" i="39"/>
  <c r="K615" i="39"/>
  <c r="K616" i="39"/>
  <c r="K617" i="39"/>
  <c r="K618" i="39"/>
  <c r="K619" i="39"/>
  <c r="K620" i="39"/>
  <c r="K621" i="39"/>
  <c r="K622" i="39"/>
  <c r="K623" i="39"/>
  <c r="K624" i="39"/>
  <c r="K625" i="39"/>
  <c r="K626" i="39"/>
  <c r="K627" i="39"/>
  <c r="K628" i="39"/>
  <c r="K629" i="39"/>
  <c r="K630" i="39"/>
  <c r="K631" i="39"/>
  <c r="K632" i="39"/>
  <c r="K633" i="39"/>
  <c r="K634" i="39"/>
  <c r="K635" i="39"/>
  <c r="K636" i="39"/>
  <c r="K637" i="39"/>
  <c r="K638" i="39"/>
  <c r="K639" i="39"/>
  <c r="K640" i="39"/>
  <c r="K641" i="39"/>
  <c r="K642" i="39"/>
  <c r="K643" i="39"/>
  <c r="K644" i="39"/>
  <c r="K645" i="39"/>
  <c r="K646" i="39"/>
  <c r="K647" i="39"/>
  <c r="K648" i="39"/>
  <c r="K649" i="39"/>
  <c r="K650" i="39"/>
  <c r="K651" i="39"/>
  <c r="K652" i="39"/>
  <c r="K653" i="39"/>
  <c r="K654" i="39"/>
  <c r="K655" i="39"/>
  <c r="K656" i="39"/>
  <c r="K657" i="39"/>
  <c r="K658" i="39"/>
  <c r="K659" i="39"/>
  <c r="K660" i="39"/>
  <c r="K661" i="39"/>
  <c r="K662" i="39"/>
  <c r="K663" i="39"/>
  <c r="K664" i="39"/>
  <c r="K665" i="39"/>
  <c r="E652" i="39"/>
  <c r="E653" i="39"/>
  <c r="E654" i="39"/>
  <c r="E655" i="39"/>
  <c r="E656" i="39"/>
  <c r="E657" i="39"/>
  <c r="E658" i="39"/>
  <c r="E659" i="39"/>
  <c r="E660" i="39"/>
  <c r="E661" i="39"/>
  <c r="E662" i="39"/>
  <c r="E663" i="39"/>
  <c r="E664" i="39"/>
  <c r="E665" i="39"/>
  <c r="E666" i="39"/>
  <c r="E667" i="39"/>
  <c r="E668" i="39"/>
  <c r="E669" i="39"/>
  <c r="E670" i="39"/>
  <c r="E671" i="39"/>
  <c r="E672" i="39"/>
  <c r="E673" i="39"/>
  <c r="E674" i="39"/>
  <c r="E675" i="39"/>
  <c r="E676" i="39"/>
  <c r="E677" i="39"/>
  <c r="E678" i="39"/>
  <c r="E679" i="39"/>
  <c r="E680" i="39"/>
  <c r="E681" i="39"/>
  <c r="E682" i="39"/>
  <c r="E683" i="39"/>
  <c r="E684" i="39"/>
  <c r="E685" i="39"/>
  <c r="E686" i="39"/>
  <c r="E687" i="39"/>
  <c r="E688" i="39"/>
  <c r="E689" i="39"/>
  <c r="E690" i="39"/>
  <c r="E691" i="39"/>
  <c r="E692" i="39"/>
  <c r="E693" i="39"/>
  <c r="E694" i="39"/>
  <c r="E695" i="39"/>
  <c r="E696" i="39"/>
  <c r="E697" i="39"/>
  <c r="E698" i="39"/>
  <c r="E699" i="39"/>
  <c r="E700" i="39"/>
  <c r="E701" i="39"/>
  <c r="E702" i="39"/>
  <c r="E703" i="39"/>
  <c r="E704" i="39"/>
  <c r="E705" i="39"/>
  <c r="E706" i="39"/>
  <c r="E707" i="39"/>
  <c r="E708" i="39"/>
  <c r="E709" i="39"/>
  <c r="E710" i="39"/>
  <c r="E711" i="39"/>
  <c r="E712" i="39"/>
  <c r="E713" i="39"/>
  <c r="E714" i="39"/>
  <c r="E715" i="39"/>
  <c r="E716" i="39"/>
  <c r="E717" i="39"/>
  <c r="E718" i="39"/>
  <c r="E719" i="39"/>
  <c r="E720" i="39"/>
  <c r="E721" i="39"/>
  <c r="E722" i="39"/>
  <c r="E723" i="39"/>
  <c r="E724" i="39"/>
  <c r="E725" i="39"/>
  <c r="E726" i="39"/>
  <c r="E727" i="39"/>
  <c r="E728" i="39"/>
  <c r="E729" i="39"/>
  <c r="E730" i="39"/>
  <c r="E731" i="39"/>
  <c r="E732" i="39"/>
  <c r="E733" i="39"/>
  <c r="E734" i="39"/>
  <c r="E735" i="39"/>
  <c r="E736" i="39"/>
  <c r="E737" i="39"/>
  <c r="E738" i="39"/>
  <c r="E739" i="39"/>
  <c r="E740" i="39"/>
  <c r="E741" i="39"/>
  <c r="E742" i="39"/>
  <c r="E743" i="39"/>
  <c r="E744" i="39"/>
  <c r="E745" i="39"/>
  <c r="E746" i="39"/>
  <c r="E747" i="39"/>
  <c r="E748" i="39"/>
  <c r="E749" i="39"/>
  <c r="E750" i="39"/>
  <c r="E751" i="39"/>
  <c r="E752" i="39"/>
  <c r="E753" i="39"/>
  <c r="E754" i="39"/>
  <c r="E755" i="39"/>
  <c r="E756" i="39"/>
  <c r="E757" i="39"/>
  <c r="E758" i="39"/>
  <c r="E759" i="39"/>
  <c r="E760" i="39"/>
  <c r="E761" i="39"/>
  <c r="E762" i="39"/>
  <c r="E763" i="39"/>
  <c r="E764" i="39"/>
  <c r="E765" i="39"/>
  <c r="E766" i="39"/>
  <c r="E767" i="39"/>
  <c r="E768" i="39"/>
  <c r="E769" i="39"/>
  <c r="E770" i="39"/>
  <c r="E771" i="39"/>
  <c r="E772" i="39"/>
  <c r="E773" i="39"/>
  <c r="E774" i="39"/>
  <c r="E775" i="39"/>
  <c r="E776" i="39"/>
  <c r="E777" i="39"/>
  <c r="E778" i="39"/>
  <c r="E779" i="39"/>
  <c r="E780" i="39"/>
  <c r="E781" i="39"/>
  <c r="E782" i="39"/>
  <c r="E783" i="39"/>
  <c r="E784" i="39"/>
  <c r="E785" i="39"/>
  <c r="E786" i="39"/>
  <c r="E787" i="39"/>
  <c r="E788" i="39"/>
  <c r="E789" i="39"/>
  <c r="E790" i="39"/>
  <c r="E791" i="39"/>
  <c r="E792" i="39"/>
  <c r="E793" i="39"/>
  <c r="E794" i="39"/>
  <c r="E795" i="39"/>
  <c r="E796" i="39"/>
  <c r="E797" i="39"/>
  <c r="E798" i="39"/>
  <c r="E799" i="39"/>
  <c r="E800" i="39"/>
  <c r="E801" i="39"/>
  <c r="E802" i="39"/>
  <c r="E803" i="39"/>
  <c r="E804" i="39"/>
  <c r="E805" i="39"/>
  <c r="E806" i="39"/>
  <c r="E807" i="39"/>
  <c r="E808" i="39"/>
  <c r="E809" i="39"/>
  <c r="E810" i="39"/>
  <c r="E811" i="39"/>
  <c r="E812" i="39"/>
  <c r="E813" i="39"/>
  <c r="E814" i="39"/>
  <c r="E815" i="39"/>
  <c r="E816" i="39"/>
  <c r="E817" i="39"/>
  <c r="K666" i="39"/>
  <c r="K667" i="39"/>
  <c r="K668" i="39"/>
  <c r="K669" i="39"/>
  <c r="K670" i="39"/>
  <c r="K671" i="39"/>
  <c r="K672" i="39"/>
  <c r="K673" i="39"/>
  <c r="K674" i="39"/>
  <c r="K675" i="39"/>
  <c r="K676" i="39"/>
  <c r="K677" i="39"/>
  <c r="K678" i="39"/>
  <c r="K679" i="39"/>
  <c r="K680" i="39"/>
  <c r="K681" i="39"/>
  <c r="K682" i="39"/>
  <c r="K683" i="39"/>
  <c r="K684" i="39"/>
  <c r="K685" i="39"/>
  <c r="K686" i="39"/>
  <c r="K687" i="39"/>
  <c r="K688" i="39"/>
  <c r="K689" i="39"/>
  <c r="K690" i="39"/>
  <c r="K691" i="39"/>
  <c r="K692" i="39"/>
  <c r="K693" i="39"/>
  <c r="K694" i="39"/>
  <c r="K695" i="39"/>
  <c r="K696" i="39"/>
  <c r="K697" i="39"/>
  <c r="K698" i="39"/>
  <c r="K699" i="39"/>
  <c r="K700" i="39"/>
  <c r="K701" i="39"/>
  <c r="K702" i="39"/>
  <c r="K703" i="39"/>
  <c r="K704" i="39"/>
  <c r="K705" i="39"/>
  <c r="K706" i="39"/>
  <c r="K707" i="39"/>
  <c r="K708" i="39"/>
  <c r="K709" i="39"/>
  <c r="K710" i="39"/>
  <c r="K711" i="39"/>
  <c r="K712" i="39"/>
  <c r="K713" i="39"/>
  <c r="K714" i="39"/>
  <c r="K715" i="39"/>
  <c r="K716" i="39"/>
  <c r="K717" i="39"/>
  <c r="K718" i="39"/>
  <c r="K719" i="39"/>
  <c r="K720" i="39"/>
  <c r="K721" i="39"/>
  <c r="K722" i="39"/>
  <c r="K723" i="39"/>
  <c r="K724" i="39"/>
  <c r="K725" i="39"/>
  <c r="K726" i="39"/>
  <c r="K727" i="39"/>
  <c r="K728" i="39"/>
  <c r="K729" i="39"/>
  <c r="K730" i="39"/>
  <c r="K731" i="39"/>
  <c r="K732" i="39"/>
  <c r="K733" i="39"/>
  <c r="K734" i="39"/>
  <c r="K735" i="39"/>
  <c r="K736" i="39"/>
  <c r="K737" i="39"/>
  <c r="K738" i="39"/>
  <c r="K739" i="39"/>
  <c r="K740" i="39"/>
  <c r="K741" i="39"/>
  <c r="K742" i="39"/>
  <c r="K743" i="39"/>
  <c r="K744" i="39"/>
  <c r="K745" i="39"/>
  <c r="K746" i="39"/>
  <c r="K747" i="39"/>
  <c r="K748" i="39"/>
  <c r="K749" i="39"/>
  <c r="K750" i="39"/>
  <c r="K751" i="39"/>
  <c r="K752" i="39"/>
  <c r="K753" i="39"/>
  <c r="K754" i="39"/>
  <c r="K755" i="39"/>
  <c r="K756" i="39"/>
  <c r="K757" i="39"/>
  <c r="K758" i="39"/>
  <c r="K759" i="39"/>
  <c r="K760" i="39"/>
  <c r="K761" i="39"/>
  <c r="K762" i="39"/>
  <c r="K763" i="39"/>
  <c r="K764" i="39"/>
  <c r="K765" i="39"/>
  <c r="K766" i="39"/>
  <c r="K767" i="39"/>
  <c r="K768" i="39"/>
  <c r="K769" i="39"/>
  <c r="K770" i="39"/>
  <c r="K771" i="39"/>
  <c r="K772" i="39"/>
  <c r="K773" i="39"/>
  <c r="K774" i="39"/>
  <c r="K775" i="39"/>
  <c r="K776" i="39"/>
  <c r="K777" i="39"/>
  <c r="K778" i="39"/>
  <c r="K779" i="39"/>
  <c r="K780" i="39"/>
  <c r="K781" i="39"/>
  <c r="K782" i="39"/>
  <c r="K783" i="39"/>
  <c r="K784" i="39"/>
  <c r="K785" i="39"/>
  <c r="K786" i="39"/>
  <c r="K787" i="39"/>
  <c r="K788" i="39"/>
  <c r="K789" i="39"/>
  <c r="K790" i="39"/>
  <c r="K791" i="39"/>
  <c r="K792" i="39"/>
  <c r="K793" i="39"/>
  <c r="K794" i="39"/>
  <c r="K795" i="39"/>
  <c r="K796" i="39"/>
  <c r="K797" i="39"/>
  <c r="K798" i="39"/>
  <c r="K799" i="39"/>
  <c r="K800" i="39"/>
  <c r="K801" i="39"/>
  <c r="K802" i="39"/>
  <c r="K803" i="39"/>
  <c r="K804" i="39"/>
  <c r="K805" i="39"/>
  <c r="K806" i="39"/>
  <c r="K807" i="39"/>
  <c r="K808" i="39"/>
  <c r="K809" i="39"/>
  <c r="K810" i="39"/>
  <c r="K811" i="39"/>
  <c r="K812" i="39"/>
  <c r="K813" i="39"/>
  <c r="K814" i="39"/>
  <c r="K815" i="39"/>
  <c r="K816" i="39"/>
  <c r="K817" i="39"/>
  <c r="K818" i="39"/>
  <c r="K819" i="39"/>
  <c r="K820" i="39"/>
  <c r="K821" i="39"/>
  <c r="K822" i="39"/>
  <c r="K823" i="39"/>
  <c r="K824" i="39"/>
  <c r="K825" i="39"/>
  <c r="K826" i="39"/>
  <c r="K827" i="39"/>
  <c r="K828" i="39"/>
  <c r="K829" i="39"/>
  <c r="K830" i="39"/>
  <c r="K831" i="39"/>
  <c r="K832" i="39"/>
  <c r="K833" i="39"/>
  <c r="K834" i="39"/>
  <c r="K835" i="39"/>
  <c r="K836" i="39"/>
  <c r="K837" i="39"/>
  <c r="K838" i="39"/>
  <c r="K839" i="39"/>
  <c r="K840" i="39"/>
  <c r="K841" i="39"/>
  <c r="K842" i="39"/>
  <c r="K843" i="39"/>
  <c r="K844" i="39"/>
  <c r="K845" i="39"/>
  <c r="K846" i="39"/>
  <c r="K847" i="39"/>
  <c r="K848" i="39"/>
  <c r="K849" i="39"/>
  <c r="K850" i="39"/>
  <c r="K851" i="39"/>
  <c r="K852" i="39"/>
  <c r="K853" i="39"/>
  <c r="K854" i="39"/>
  <c r="K855" i="39"/>
  <c r="K856" i="39"/>
  <c r="K857" i="39"/>
  <c r="K858" i="39"/>
  <c r="K859" i="39"/>
  <c r="K860" i="39"/>
  <c r="K861" i="39"/>
  <c r="K862" i="39"/>
  <c r="K863" i="39"/>
  <c r="K864" i="39"/>
  <c r="K865" i="39"/>
  <c r="K866" i="39"/>
  <c r="K867" i="39"/>
  <c r="K868" i="39"/>
  <c r="K869" i="39"/>
  <c r="K870" i="39"/>
  <c r="K871" i="39"/>
  <c r="K872" i="39"/>
  <c r="K873" i="39"/>
  <c r="K874" i="39"/>
  <c r="K875" i="39"/>
  <c r="K876" i="39"/>
  <c r="K877" i="39"/>
  <c r="K878" i="39"/>
  <c r="K879" i="39"/>
  <c r="K880" i="39"/>
  <c r="K881" i="39"/>
  <c r="K882" i="39"/>
  <c r="K883" i="39"/>
  <c r="K884" i="39"/>
  <c r="K885" i="39"/>
  <c r="K886" i="39"/>
  <c r="K887" i="39"/>
  <c r="K888" i="39"/>
  <c r="K889" i="39"/>
  <c r="K890" i="39"/>
  <c r="U715" i="39"/>
  <c r="U716" i="39"/>
  <c r="U717" i="39"/>
  <c r="U718" i="39"/>
  <c r="U719" i="39"/>
  <c r="U720" i="39"/>
  <c r="U721" i="39"/>
  <c r="U722" i="39"/>
  <c r="U723" i="39"/>
  <c r="U724" i="39"/>
  <c r="U725" i="39"/>
  <c r="U726" i="39"/>
  <c r="U727" i="39"/>
  <c r="U728" i="39"/>
  <c r="U729" i="39"/>
  <c r="U730" i="39"/>
  <c r="U731" i="39"/>
  <c r="U732" i="39"/>
  <c r="U733" i="39"/>
  <c r="U734" i="39"/>
  <c r="U735" i="39"/>
  <c r="U736" i="39"/>
  <c r="U737" i="39"/>
  <c r="U738" i="39"/>
  <c r="U739" i="39"/>
  <c r="U740" i="39"/>
  <c r="U741" i="39"/>
  <c r="U742" i="39"/>
  <c r="U743" i="39"/>
  <c r="U744" i="39"/>
  <c r="U745" i="39"/>
  <c r="U746" i="39"/>
  <c r="U747" i="39"/>
  <c r="U748" i="39"/>
  <c r="U749" i="39"/>
  <c r="U750" i="39"/>
  <c r="U751" i="39"/>
  <c r="U752" i="39"/>
  <c r="U753" i="39"/>
  <c r="U754" i="39"/>
  <c r="U755" i="39"/>
  <c r="U756" i="39"/>
  <c r="U757" i="39"/>
  <c r="U758" i="39"/>
  <c r="U759" i="39"/>
  <c r="U760" i="39"/>
  <c r="U761" i="39"/>
  <c r="U762" i="39"/>
  <c r="U763" i="39"/>
  <c r="U764" i="39"/>
  <c r="U765" i="39"/>
  <c r="U766" i="39"/>
  <c r="U767" i="39"/>
  <c r="U768" i="39"/>
  <c r="U769" i="39"/>
  <c r="U770" i="39"/>
  <c r="U771" i="39"/>
  <c r="U772" i="39"/>
  <c r="U773" i="39"/>
  <c r="U774" i="39"/>
  <c r="U775" i="39"/>
  <c r="U776" i="39"/>
  <c r="U777" i="39"/>
  <c r="U778" i="39"/>
  <c r="U779" i="39"/>
  <c r="U780" i="39"/>
  <c r="U781" i="39"/>
  <c r="U782" i="39"/>
  <c r="U783" i="39"/>
  <c r="U784" i="39"/>
  <c r="U785" i="39"/>
  <c r="U786" i="39"/>
  <c r="U787" i="39"/>
  <c r="U788" i="39"/>
  <c r="U789" i="39"/>
  <c r="U790" i="39"/>
  <c r="U791" i="39"/>
  <c r="U792" i="39"/>
  <c r="U793" i="39"/>
  <c r="U794" i="39"/>
  <c r="U795" i="39"/>
  <c r="U796" i="39"/>
  <c r="U797" i="39"/>
  <c r="U798" i="39"/>
  <c r="U799" i="39"/>
  <c r="U800" i="39"/>
  <c r="U801" i="39"/>
  <c r="U802" i="39"/>
  <c r="U803" i="39"/>
  <c r="U804" i="39"/>
  <c r="U805" i="39"/>
  <c r="U806" i="39"/>
  <c r="U807" i="39"/>
  <c r="U808" i="39"/>
  <c r="U809" i="39"/>
  <c r="U810" i="39"/>
  <c r="U811" i="39"/>
  <c r="U812" i="39"/>
  <c r="U813" i="39"/>
  <c r="U814" i="39"/>
  <c r="U815" i="39"/>
  <c r="U816" i="39"/>
  <c r="U817" i="39"/>
  <c r="U818" i="39"/>
  <c r="U819" i="39"/>
  <c r="U820" i="39"/>
  <c r="U821" i="39"/>
  <c r="U822" i="39"/>
  <c r="U823" i="39"/>
  <c r="U824" i="39"/>
  <c r="U825" i="39"/>
  <c r="U826" i="39"/>
  <c r="U827" i="39"/>
  <c r="U828" i="39"/>
  <c r="U829" i="39"/>
  <c r="U830" i="39"/>
  <c r="U831" i="39"/>
  <c r="U832" i="39"/>
  <c r="U833" i="39"/>
  <c r="U834" i="39"/>
  <c r="U835" i="39"/>
  <c r="U836" i="39"/>
  <c r="U837" i="39"/>
  <c r="U838" i="39"/>
  <c r="U839" i="39"/>
  <c r="U840" i="39"/>
  <c r="U841" i="39"/>
  <c r="U842" i="39"/>
  <c r="U843" i="39"/>
  <c r="U844" i="39"/>
  <c r="U845" i="39"/>
  <c r="U846" i="39"/>
  <c r="U847" i="39"/>
  <c r="U848" i="39"/>
  <c r="U849" i="39"/>
  <c r="U850" i="39"/>
  <c r="U851" i="39"/>
  <c r="U852" i="39"/>
  <c r="U853" i="39"/>
  <c r="U854" i="39"/>
  <c r="U855" i="39"/>
  <c r="U856" i="39"/>
  <c r="U857" i="39"/>
  <c r="U858" i="39"/>
  <c r="U859" i="39"/>
  <c r="U860" i="39"/>
  <c r="U861" i="39"/>
  <c r="U862" i="39"/>
  <c r="U863" i="39"/>
  <c r="U864" i="39"/>
  <c r="U865" i="39"/>
  <c r="U866" i="39"/>
  <c r="U867" i="39"/>
  <c r="U868" i="39"/>
  <c r="U869" i="39"/>
  <c r="U870" i="39"/>
  <c r="U871" i="39"/>
  <c r="U872" i="39"/>
  <c r="U873" i="39"/>
  <c r="U874" i="39"/>
  <c r="U875" i="39"/>
  <c r="U876" i="39"/>
  <c r="U877" i="39"/>
  <c r="U878" i="39"/>
  <c r="U879" i="39"/>
  <c r="U880" i="39"/>
  <c r="U881" i="39"/>
  <c r="U882" i="39"/>
  <c r="U883" i="39"/>
  <c r="U884" i="39"/>
  <c r="U885" i="39"/>
  <c r="U886" i="39"/>
  <c r="U887" i="39"/>
  <c r="U888" i="39"/>
  <c r="U889" i="39"/>
  <c r="U890" i="39"/>
  <c r="U891" i="39"/>
  <c r="U892" i="39"/>
  <c r="U893" i="39"/>
  <c r="U894" i="39"/>
  <c r="U895" i="39"/>
  <c r="U896" i="39"/>
  <c r="U897" i="39"/>
  <c r="U898" i="39"/>
  <c r="U899" i="39"/>
  <c r="U900" i="39"/>
  <c r="U901" i="39"/>
  <c r="U902" i="39"/>
  <c r="U903" i="39"/>
  <c r="U904" i="39"/>
  <c r="U905" i="39"/>
  <c r="U906" i="39"/>
  <c r="U907" i="39"/>
  <c r="U908" i="39"/>
  <c r="U909" i="39"/>
  <c r="U910" i="39"/>
  <c r="U911" i="39"/>
  <c r="U912" i="39"/>
  <c r="U913" i="39"/>
  <c r="U914" i="39"/>
  <c r="U915" i="39"/>
  <c r="U916" i="39"/>
  <c r="U917" i="39"/>
  <c r="U918" i="39"/>
  <c r="U919" i="39"/>
  <c r="U920" i="39"/>
  <c r="U921" i="39"/>
  <c r="U922" i="39"/>
  <c r="U923" i="39"/>
  <c r="U924" i="39"/>
  <c r="U925" i="39"/>
  <c r="U926" i="39"/>
  <c r="U927" i="39"/>
  <c r="U928" i="39"/>
  <c r="U929" i="39"/>
  <c r="U930" i="39"/>
  <c r="U931" i="39"/>
  <c r="U932" i="39"/>
  <c r="U933" i="39"/>
  <c r="U934" i="39"/>
  <c r="U935" i="39"/>
  <c r="U936" i="39"/>
  <c r="U937" i="39"/>
  <c r="U938" i="39"/>
  <c r="U939" i="39"/>
  <c r="U940" i="39"/>
  <c r="U941" i="39"/>
  <c r="U942" i="39"/>
  <c r="U943" i="39"/>
  <c r="U944" i="39"/>
  <c r="U945" i="39"/>
  <c r="U946" i="39"/>
  <c r="U947" i="39"/>
  <c r="U948" i="39"/>
  <c r="U949" i="39"/>
  <c r="U950" i="39"/>
  <c r="U951" i="39"/>
  <c r="U952" i="39"/>
  <c r="U953" i="39"/>
  <c r="U954" i="39"/>
  <c r="U955" i="39"/>
  <c r="U956" i="39"/>
  <c r="U957" i="39"/>
  <c r="U958" i="39"/>
  <c r="U959" i="39"/>
  <c r="U960" i="39"/>
  <c r="U961" i="39"/>
  <c r="U962" i="39"/>
  <c r="U963" i="39"/>
  <c r="U964" i="39"/>
  <c r="U965" i="39"/>
  <c r="U966" i="39"/>
  <c r="U967" i="39"/>
  <c r="U968" i="39"/>
  <c r="U969" i="39"/>
  <c r="U970" i="39"/>
  <c r="U971" i="39"/>
  <c r="U972" i="39"/>
  <c r="U973" i="39"/>
  <c r="U974" i="39"/>
  <c r="U975" i="39"/>
  <c r="U976" i="39"/>
  <c r="U977" i="39"/>
  <c r="U978" i="39"/>
  <c r="U979" i="39"/>
  <c r="U980" i="39"/>
  <c r="U981" i="39"/>
  <c r="U982" i="39"/>
  <c r="U983" i="39"/>
  <c r="U984" i="39"/>
  <c r="U985" i="39"/>
  <c r="U986" i="39"/>
  <c r="U987" i="39"/>
  <c r="U988" i="39"/>
  <c r="U989" i="39"/>
  <c r="U990" i="39"/>
  <c r="U991" i="39"/>
  <c r="U992" i="39"/>
  <c r="U993" i="39"/>
  <c r="U994" i="39"/>
  <c r="U995" i="39"/>
  <c r="U996" i="39"/>
  <c r="U997" i="39"/>
  <c r="U998" i="39"/>
  <c r="U999" i="39"/>
  <c r="U1000" i="39"/>
  <c r="U1001" i="39"/>
  <c r="U1002" i="39"/>
  <c r="U1003" i="39"/>
  <c r="U1004" i="39"/>
  <c r="U1005" i="39"/>
  <c r="U1006" i="39"/>
  <c r="U1007" i="39"/>
  <c r="U1008" i="39"/>
  <c r="U1009" i="39"/>
  <c r="U1010" i="39"/>
  <c r="U1011" i="39"/>
  <c r="U1012" i="39"/>
  <c r="U1013" i="39"/>
  <c r="U1014" i="39"/>
  <c r="U1015" i="39"/>
  <c r="U1016" i="39"/>
  <c r="U1017" i="39"/>
  <c r="U1018" i="39"/>
  <c r="U1019" i="39"/>
  <c r="U1020" i="39"/>
  <c r="U1021" i="39"/>
  <c r="U1022" i="39"/>
  <c r="U1023" i="39"/>
  <c r="U1024" i="39"/>
  <c r="U1025" i="39"/>
  <c r="U1026" i="39"/>
  <c r="U1027" i="39"/>
  <c r="U1028" i="39"/>
  <c r="U1029" i="39"/>
  <c r="U1030" i="39"/>
  <c r="U1031" i="39"/>
  <c r="U1032" i="39"/>
  <c r="U1033" i="39"/>
  <c r="U1034" i="39"/>
  <c r="U1035" i="39"/>
  <c r="U1036" i="39"/>
  <c r="U1037" i="39"/>
  <c r="U1038" i="39"/>
  <c r="U1039" i="39"/>
  <c r="U1040" i="39"/>
  <c r="U1041" i="39"/>
  <c r="U1042" i="39"/>
  <c r="U1043" i="39"/>
  <c r="U1044" i="39"/>
  <c r="U1045" i="39"/>
  <c r="U1046" i="39"/>
  <c r="U1047" i="39"/>
  <c r="U1048" i="39"/>
  <c r="U1049" i="39"/>
  <c r="U1050" i="39"/>
  <c r="U1051" i="39"/>
  <c r="U1052" i="39"/>
  <c r="U1053" i="39"/>
  <c r="U1054" i="39"/>
  <c r="U1055" i="39"/>
  <c r="U1056" i="39"/>
  <c r="U1057" i="39"/>
  <c r="U1058" i="39"/>
  <c r="U1059" i="39"/>
  <c r="U1060" i="39"/>
  <c r="U1061" i="39"/>
  <c r="U1062" i="39"/>
  <c r="U1063" i="39"/>
  <c r="U1064" i="39"/>
  <c r="U1065" i="39"/>
  <c r="U1066" i="39"/>
  <c r="U1067" i="39"/>
  <c r="U1068" i="39"/>
  <c r="U1069" i="39"/>
  <c r="U1070" i="39"/>
  <c r="U1071" i="39"/>
  <c r="U1072" i="39"/>
  <c r="U1073" i="39"/>
  <c r="U1074" i="39"/>
  <c r="U1075" i="39"/>
  <c r="U1076" i="39"/>
  <c r="U1077" i="39"/>
  <c r="U1078" i="39"/>
  <c r="U1079" i="39"/>
  <c r="U1080" i="39"/>
  <c r="U1081" i="39"/>
  <c r="U1082" i="39"/>
  <c r="U1083" i="39"/>
  <c r="U1084" i="39"/>
  <c r="U1085" i="39"/>
  <c r="U1086" i="39"/>
  <c r="U1087" i="39"/>
  <c r="U1088" i="39"/>
  <c r="U1089" i="39"/>
  <c r="U1090" i="39"/>
  <c r="U1091" i="39"/>
  <c r="U1092" i="39"/>
  <c r="U1093" i="39"/>
  <c r="U1094" i="39"/>
  <c r="U1095" i="39"/>
  <c r="U1096" i="39"/>
  <c r="U1097" i="39"/>
  <c r="U1098" i="39"/>
  <c r="U1099" i="39"/>
  <c r="U1100" i="39"/>
  <c r="U1101" i="39"/>
  <c r="U1102" i="39"/>
  <c r="U1103" i="39"/>
  <c r="U1104" i="39"/>
  <c r="U1105" i="39"/>
  <c r="U1106" i="39"/>
  <c r="U1107" i="39"/>
  <c r="U1108" i="39"/>
  <c r="U1109" i="39"/>
  <c r="U1110" i="39"/>
  <c r="U1111" i="39"/>
  <c r="U1112" i="39"/>
  <c r="U1113" i="39"/>
  <c r="U1114" i="39"/>
  <c r="U1115" i="39"/>
  <c r="U1116" i="39"/>
  <c r="U1117" i="39"/>
  <c r="U1118" i="39"/>
  <c r="U1119" i="39"/>
  <c r="U1120" i="39"/>
  <c r="U1121" i="39"/>
  <c r="U1122" i="39"/>
  <c r="U1123" i="39"/>
  <c r="U1124" i="39"/>
  <c r="U1125" i="39"/>
  <c r="U1126" i="39"/>
  <c r="U1127" i="39"/>
  <c r="U1128" i="39"/>
  <c r="U1129" i="39"/>
  <c r="U1130" i="39"/>
  <c r="U1131" i="39"/>
  <c r="U1132" i="39"/>
  <c r="U1133" i="39"/>
  <c r="U1134" i="39"/>
  <c r="U1135" i="39"/>
  <c r="U1136" i="39"/>
  <c r="U1137" i="39"/>
  <c r="U1138" i="39"/>
  <c r="U1139" i="39"/>
  <c r="U1140" i="39"/>
  <c r="U1141" i="39"/>
  <c r="U1142" i="39"/>
  <c r="U1143" i="39"/>
  <c r="U1144" i="39"/>
  <c r="U1145" i="39"/>
  <c r="U1146" i="39"/>
  <c r="U1147" i="39"/>
  <c r="U1148" i="39"/>
  <c r="U1149" i="39"/>
  <c r="U1150" i="39"/>
  <c r="U1151" i="39"/>
  <c r="U1152" i="39"/>
  <c r="U1153" i="39"/>
  <c r="U1154" i="39"/>
  <c r="U1155" i="39"/>
  <c r="U1156" i="39"/>
  <c r="U1157" i="39"/>
  <c r="U1158" i="39"/>
  <c r="U1159" i="39"/>
  <c r="U1160" i="39"/>
  <c r="U1161" i="39"/>
  <c r="U1162" i="39"/>
  <c r="U1163" i="39"/>
  <c r="U1164" i="39"/>
  <c r="U1165" i="39"/>
  <c r="U1166" i="39"/>
  <c r="U1167" i="39"/>
  <c r="U1168" i="39"/>
  <c r="U1169" i="39"/>
  <c r="U1170" i="39"/>
  <c r="U1171" i="39"/>
  <c r="U1172" i="39"/>
  <c r="U1173" i="39"/>
  <c r="U1174" i="39"/>
  <c r="U1175" i="39"/>
  <c r="U1176" i="39"/>
  <c r="U1177" i="39"/>
  <c r="U1178" i="39"/>
  <c r="U1179" i="39"/>
  <c r="U1180" i="39"/>
  <c r="U1181" i="39"/>
  <c r="U1182" i="39"/>
  <c r="U1183" i="39"/>
  <c r="U1184" i="39"/>
  <c r="U1185" i="39"/>
  <c r="U1186" i="39"/>
  <c r="U1187" i="39"/>
  <c r="U1188" i="39"/>
  <c r="U1189" i="39"/>
  <c r="U1190" i="39"/>
  <c r="U1191" i="39"/>
  <c r="U1192" i="39"/>
  <c r="U1193" i="39"/>
  <c r="U1194" i="39"/>
  <c r="U1195" i="39"/>
  <c r="U1196" i="39"/>
  <c r="U1197" i="39"/>
  <c r="U1198" i="39"/>
  <c r="U1199" i="39"/>
  <c r="U1200" i="39"/>
  <c r="U1201" i="39"/>
  <c r="U1202" i="39"/>
  <c r="U1203" i="39"/>
  <c r="U1204" i="39"/>
  <c r="U1205" i="39"/>
  <c r="U1206" i="39"/>
  <c r="U1207" i="39"/>
  <c r="U1208" i="39"/>
  <c r="U1209" i="39"/>
  <c r="U1210" i="39"/>
  <c r="U1211" i="39"/>
  <c r="U1212" i="39"/>
  <c r="U1213" i="39"/>
  <c r="U1214" i="39"/>
  <c r="U1215" i="39"/>
  <c r="U1216" i="39"/>
  <c r="U1217" i="39"/>
  <c r="U1218" i="39"/>
  <c r="U1219" i="39"/>
  <c r="U1220" i="39"/>
  <c r="U1221" i="39"/>
  <c r="U1222" i="39"/>
  <c r="U1223" i="39"/>
  <c r="U1224" i="39"/>
  <c r="U1225" i="39"/>
  <c r="U1226" i="39"/>
  <c r="U1227" i="39"/>
  <c r="U1228" i="39"/>
  <c r="U1229" i="39"/>
  <c r="U1230" i="39"/>
  <c r="U1231" i="39"/>
  <c r="U1232" i="39"/>
  <c r="U1233" i="39"/>
  <c r="U1234" i="39"/>
  <c r="U1235" i="39"/>
  <c r="U1236" i="39"/>
  <c r="U1237" i="39"/>
  <c r="U1238" i="39"/>
  <c r="U1239" i="39"/>
  <c r="U1240" i="39"/>
  <c r="U1241" i="39"/>
  <c r="U1242" i="39"/>
  <c r="U1243" i="39"/>
  <c r="U1244" i="39"/>
  <c r="U1245" i="39"/>
  <c r="U1246" i="39"/>
  <c r="U1247" i="39"/>
  <c r="U1248" i="39"/>
  <c r="U1249" i="39"/>
  <c r="U1250" i="39"/>
  <c r="U1251" i="39"/>
  <c r="U1252" i="39"/>
  <c r="U1253" i="39"/>
  <c r="U1254" i="39"/>
  <c r="U1255" i="39"/>
  <c r="U1256" i="39"/>
  <c r="U1257" i="39"/>
  <c r="U1258" i="39"/>
  <c r="U1259" i="39"/>
  <c r="U1260" i="39"/>
  <c r="U1261" i="39"/>
  <c r="U1262" i="39"/>
  <c r="U1263" i="39"/>
  <c r="U1264" i="39"/>
  <c r="U1265" i="39"/>
  <c r="U1266" i="39"/>
  <c r="U1267" i="39"/>
  <c r="U1268" i="39"/>
  <c r="U1269" i="39"/>
  <c r="U1270" i="39"/>
  <c r="U1271" i="39"/>
  <c r="U1272" i="39"/>
  <c r="U1273" i="39"/>
  <c r="U1274" i="39"/>
  <c r="U1275" i="39"/>
  <c r="U1276" i="39"/>
  <c r="U1277" i="39"/>
  <c r="U1278" i="39"/>
  <c r="U1279" i="39"/>
  <c r="U1280" i="39"/>
  <c r="U1281" i="39"/>
  <c r="U1282" i="39"/>
  <c r="U1283" i="39"/>
  <c r="U1284" i="39"/>
  <c r="U1285" i="39"/>
  <c r="U1286" i="39"/>
  <c r="U1287" i="39"/>
  <c r="U1288" i="39"/>
  <c r="U1289" i="39"/>
  <c r="U1290" i="39"/>
  <c r="U1291" i="39"/>
  <c r="U1292" i="39"/>
  <c r="U1293" i="39"/>
  <c r="U1294" i="39"/>
  <c r="U1295" i="39"/>
  <c r="U1296" i="39"/>
  <c r="U1297" i="39"/>
  <c r="U1298" i="39"/>
  <c r="U1299" i="39"/>
  <c r="U1300" i="39"/>
  <c r="U1301" i="39"/>
  <c r="U1302" i="39"/>
  <c r="U1303" i="39"/>
  <c r="U1304" i="39"/>
  <c r="U1305" i="39"/>
  <c r="U1306" i="39"/>
  <c r="U1307" i="39"/>
  <c r="U1308" i="39"/>
  <c r="U1309" i="39"/>
  <c r="U1310" i="39"/>
  <c r="U1311" i="39"/>
  <c r="U1312" i="39"/>
  <c r="U1313" i="39"/>
  <c r="U1314" i="39"/>
  <c r="U1315" i="39"/>
  <c r="U1316" i="39"/>
  <c r="U1317" i="39"/>
  <c r="U1318" i="39"/>
  <c r="U1319" i="39"/>
  <c r="U1320" i="39"/>
  <c r="U1321" i="39"/>
  <c r="U1322" i="39"/>
  <c r="U1323" i="39"/>
  <c r="U1324" i="39"/>
  <c r="U1325" i="39"/>
  <c r="U1326" i="39"/>
  <c r="U1327" i="39"/>
  <c r="U1328" i="39"/>
  <c r="U1329" i="39"/>
  <c r="U1330" i="39"/>
  <c r="U1331" i="39"/>
  <c r="U1332" i="39"/>
  <c r="U1333" i="39"/>
  <c r="U1334" i="39"/>
  <c r="U1335" i="39"/>
  <c r="U1336" i="39"/>
  <c r="U1337" i="39"/>
  <c r="U1338" i="39"/>
  <c r="U1339" i="39"/>
  <c r="U1340" i="39"/>
  <c r="U1341" i="39"/>
  <c r="U1342" i="39"/>
  <c r="U1343" i="39"/>
  <c r="U1344" i="39"/>
  <c r="U1345" i="39"/>
  <c r="U1346" i="39"/>
  <c r="U1347" i="39"/>
  <c r="U1348" i="39"/>
  <c r="U1349" i="39"/>
  <c r="U1350" i="39"/>
  <c r="U1351" i="39"/>
  <c r="U1352" i="39"/>
  <c r="U1353" i="39"/>
  <c r="U1354" i="39"/>
  <c r="U1355" i="39"/>
  <c r="U1356" i="39"/>
  <c r="U1357" i="39"/>
  <c r="U1358" i="39"/>
  <c r="U1359" i="39"/>
  <c r="U1360" i="39"/>
  <c r="U1361" i="39"/>
  <c r="U1362" i="39"/>
  <c r="U1363" i="39"/>
  <c r="U1364" i="39"/>
  <c r="U1365" i="39"/>
  <c r="U1366" i="39"/>
  <c r="U1367" i="39"/>
  <c r="U1368" i="39"/>
  <c r="U1369" i="39"/>
  <c r="U1370" i="39"/>
  <c r="U1371" i="39"/>
  <c r="U1372" i="39"/>
  <c r="U1373" i="39"/>
  <c r="U1374" i="39"/>
  <c r="U1375" i="39"/>
  <c r="U1376" i="39"/>
  <c r="U1377" i="39"/>
  <c r="U1378" i="39"/>
  <c r="U1379" i="39"/>
  <c r="U1380" i="39"/>
  <c r="U1381" i="39"/>
  <c r="U1382" i="39"/>
  <c r="U1383" i="39"/>
  <c r="U1384" i="39"/>
  <c r="U1385" i="39"/>
  <c r="U1386" i="39"/>
  <c r="U1387" i="39"/>
  <c r="U1388" i="39"/>
  <c r="U1389" i="39"/>
  <c r="U1390" i="39"/>
  <c r="U1391" i="39"/>
  <c r="U1392" i="39"/>
  <c r="U1393" i="39"/>
  <c r="U1394" i="39"/>
  <c r="U1395" i="39"/>
  <c r="U1396" i="39"/>
  <c r="U1397" i="39"/>
  <c r="U1398" i="39"/>
  <c r="U1399" i="39"/>
  <c r="U1400" i="39"/>
  <c r="U1401" i="39"/>
  <c r="U1402" i="39"/>
  <c r="U1403" i="39"/>
  <c r="U1404" i="39"/>
  <c r="U1405" i="39"/>
  <c r="U1406" i="39"/>
  <c r="U1407" i="39"/>
  <c r="U1408" i="39"/>
  <c r="U1409" i="39"/>
  <c r="U1410" i="39"/>
  <c r="U1411" i="39"/>
  <c r="U1412" i="39"/>
  <c r="U1413" i="39"/>
  <c r="U1414" i="39"/>
  <c r="U1415" i="39"/>
  <c r="U1416" i="39"/>
  <c r="U1417" i="39"/>
  <c r="U1418" i="39"/>
  <c r="U1419" i="39"/>
  <c r="U1420" i="39"/>
  <c r="U1421" i="39"/>
  <c r="U1422" i="39"/>
  <c r="U1423" i="39"/>
  <c r="U1424" i="39"/>
  <c r="U1425" i="39"/>
  <c r="U1426" i="39"/>
  <c r="U1427" i="39"/>
  <c r="U1428" i="39"/>
  <c r="U1429" i="39"/>
  <c r="U1430" i="39"/>
  <c r="U1431" i="39"/>
  <c r="U1432" i="39"/>
  <c r="U1433" i="39"/>
  <c r="U1434" i="39"/>
  <c r="U1435" i="39"/>
  <c r="U1436" i="39"/>
  <c r="U1437" i="39"/>
  <c r="U1438" i="39"/>
  <c r="U1439" i="39"/>
  <c r="U1440" i="39"/>
  <c r="U1441" i="39"/>
  <c r="U1442" i="39"/>
  <c r="U1443" i="39"/>
  <c r="U1444" i="39"/>
  <c r="U1445" i="39"/>
  <c r="U1446" i="39"/>
  <c r="U1447" i="39"/>
  <c r="U1448" i="39"/>
  <c r="U1449" i="39"/>
  <c r="U1450" i="39"/>
  <c r="U1451" i="39"/>
  <c r="U1452" i="39"/>
  <c r="U1453" i="39"/>
  <c r="U1454" i="39"/>
  <c r="U1455" i="39"/>
  <c r="U1456" i="39"/>
  <c r="U1457" i="39"/>
  <c r="U1458" i="39"/>
  <c r="U1459" i="39"/>
  <c r="U1460" i="39"/>
  <c r="U1461" i="39"/>
  <c r="U1462" i="39"/>
  <c r="U1463" i="39"/>
  <c r="U1464" i="39"/>
  <c r="U1465" i="39"/>
  <c r="U1466" i="39"/>
  <c r="U1467" i="39"/>
  <c r="U1468" i="39"/>
  <c r="U1469" i="39"/>
  <c r="U1470" i="39"/>
  <c r="U1471" i="39"/>
  <c r="U1472" i="39"/>
  <c r="U1473" i="39"/>
  <c r="U1474" i="39"/>
  <c r="U1475" i="39"/>
  <c r="U1476" i="39"/>
  <c r="U1477" i="39"/>
  <c r="U1478" i="39"/>
  <c r="U1479" i="39"/>
  <c r="U1480" i="39"/>
  <c r="U1481" i="39"/>
  <c r="U1482" i="39"/>
  <c r="U1483" i="39"/>
  <c r="U1484" i="39"/>
  <c r="U1485" i="39"/>
  <c r="U1486" i="39"/>
  <c r="U1487" i="39"/>
  <c r="U1488" i="39"/>
  <c r="U1489" i="39"/>
  <c r="U1490" i="39"/>
  <c r="U1491" i="39"/>
  <c r="U1492" i="39"/>
  <c r="U1493" i="39"/>
  <c r="U1494" i="39"/>
  <c r="U1495" i="39"/>
  <c r="U1496" i="39"/>
  <c r="U1497" i="39"/>
  <c r="U1498" i="39"/>
  <c r="U1499" i="39"/>
  <c r="U1500" i="39"/>
  <c r="U1501" i="39"/>
  <c r="U1502" i="39"/>
  <c r="U1503" i="39"/>
  <c r="U1504" i="39"/>
  <c r="U1505" i="39"/>
  <c r="U1506" i="39"/>
  <c r="U1507" i="39"/>
  <c r="U1508" i="39"/>
  <c r="U1509" i="39"/>
  <c r="U1510" i="39"/>
  <c r="U1511" i="39"/>
  <c r="U1512" i="39"/>
  <c r="U1513" i="39"/>
  <c r="U1514" i="39"/>
  <c r="U1515" i="39"/>
  <c r="U1516" i="39"/>
  <c r="U1517" i="39"/>
  <c r="U1518" i="39"/>
  <c r="U1519" i="39"/>
  <c r="U1520" i="39"/>
  <c r="U1521" i="39"/>
  <c r="U1522" i="39"/>
  <c r="U1523" i="39"/>
  <c r="U1524" i="39"/>
  <c r="U1525" i="39"/>
  <c r="U1526" i="39"/>
  <c r="U1527" i="39"/>
  <c r="U1528" i="39"/>
  <c r="U1529" i="39"/>
  <c r="U1530" i="39"/>
  <c r="U1531" i="39"/>
  <c r="U1532" i="39"/>
  <c r="U1533" i="39"/>
  <c r="U1534" i="39"/>
  <c r="U1535" i="39"/>
  <c r="U1536" i="39"/>
  <c r="U1537" i="39"/>
  <c r="U1538" i="39"/>
  <c r="U1539" i="39"/>
  <c r="U1540" i="39"/>
  <c r="U1541" i="39"/>
  <c r="U1542" i="39"/>
  <c r="U1543" i="39"/>
  <c r="U1544" i="39"/>
  <c r="U1545" i="39"/>
  <c r="U1546" i="39"/>
  <c r="U1547" i="39"/>
  <c r="U1548" i="39"/>
  <c r="U1549" i="39"/>
  <c r="U1550" i="39"/>
  <c r="U1551" i="39"/>
  <c r="U1552" i="39"/>
  <c r="U1553" i="39"/>
  <c r="U1554" i="39"/>
  <c r="U1555" i="39"/>
  <c r="U1556" i="39"/>
  <c r="U1557" i="39"/>
  <c r="U1558" i="39"/>
  <c r="U1559" i="39"/>
  <c r="U1560" i="39"/>
  <c r="U1561" i="39"/>
  <c r="U1562" i="39"/>
  <c r="U1563" i="39"/>
  <c r="U1564" i="39"/>
  <c r="U1565" i="39"/>
  <c r="U1566" i="39"/>
  <c r="U1567" i="39"/>
  <c r="U1568" i="39"/>
  <c r="U1569" i="39"/>
  <c r="U1570" i="39"/>
  <c r="U1571" i="39"/>
  <c r="U1572" i="39"/>
  <c r="U1573" i="39"/>
  <c r="U1574" i="39"/>
  <c r="U1575" i="39"/>
  <c r="U1576" i="39"/>
  <c r="U1577" i="39"/>
  <c r="U1578" i="39"/>
  <c r="U1579" i="39"/>
  <c r="U1580" i="39"/>
  <c r="U1581" i="39"/>
  <c r="U1582" i="39"/>
  <c r="U1583" i="39"/>
  <c r="U1584" i="39"/>
  <c r="U1585" i="39"/>
  <c r="U1586" i="39"/>
  <c r="J750" i="39"/>
  <c r="J751" i="39"/>
  <c r="J752" i="39"/>
  <c r="J753" i="39"/>
  <c r="J754" i="39"/>
  <c r="J755" i="39"/>
  <c r="J756" i="39"/>
  <c r="J757" i="39"/>
  <c r="J758" i="39"/>
  <c r="J759" i="39"/>
  <c r="J760" i="39"/>
  <c r="J761" i="39"/>
  <c r="J762" i="39"/>
  <c r="J763" i="39"/>
  <c r="J764" i="39"/>
  <c r="J765" i="39"/>
  <c r="J766" i="39"/>
  <c r="J767" i="39"/>
  <c r="J768" i="39"/>
  <c r="J769" i="39"/>
  <c r="J770" i="39"/>
  <c r="J771" i="39"/>
  <c r="J772" i="39"/>
  <c r="J773" i="39"/>
  <c r="J774" i="39"/>
  <c r="J775" i="39"/>
  <c r="J776" i="39"/>
  <c r="J777" i="39"/>
  <c r="J778" i="39"/>
  <c r="J779" i="39"/>
  <c r="J780" i="39"/>
  <c r="J781" i="39"/>
  <c r="J782" i="39"/>
  <c r="J783" i="39"/>
  <c r="J784" i="39"/>
  <c r="J785" i="39"/>
  <c r="J786" i="39"/>
  <c r="J787" i="39"/>
  <c r="J788" i="39"/>
  <c r="J789" i="39"/>
  <c r="J790" i="39"/>
  <c r="J791" i="39"/>
  <c r="J792" i="39"/>
  <c r="J793" i="39"/>
  <c r="J794" i="39"/>
  <c r="J795" i="39"/>
  <c r="J796" i="39"/>
  <c r="J797" i="39"/>
  <c r="J798" i="39"/>
  <c r="J799" i="39"/>
  <c r="J800" i="39"/>
  <c r="J801" i="39"/>
  <c r="J802" i="39"/>
  <c r="J803" i="39"/>
  <c r="J804" i="39"/>
  <c r="J805" i="39"/>
  <c r="J806" i="39"/>
  <c r="J807" i="39"/>
  <c r="J808" i="39"/>
  <c r="J809" i="39"/>
  <c r="J810" i="39"/>
  <c r="J811" i="39"/>
  <c r="J812" i="39"/>
  <c r="J813" i="39"/>
  <c r="J814" i="39"/>
  <c r="J815" i="39"/>
  <c r="J816" i="39"/>
  <c r="J817" i="39"/>
  <c r="J818" i="39"/>
  <c r="J819" i="39"/>
  <c r="J820" i="39"/>
  <c r="J821" i="39"/>
  <c r="J822" i="39"/>
  <c r="J823" i="39"/>
  <c r="J824" i="39"/>
  <c r="J825" i="39"/>
  <c r="J826" i="39"/>
  <c r="J827" i="39"/>
  <c r="J828" i="39"/>
  <c r="J829" i="39"/>
  <c r="J830" i="39"/>
  <c r="J831" i="39"/>
  <c r="J832" i="39"/>
  <c r="J833" i="39"/>
  <c r="J834" i="39"/>
  <c r="J835" i="39"/>
  <c r="J836" i="39"/>
  <c r="J837" i="39"/>
  <c r="J838" i="39"/>
  <c r="J839" i="39"/>
  <c r="J840" i="39"/>
  <c r="J841" i="39"/>
  <c r="J842" i="39"/>
  <c r="J843" i="39"/>
  <c r="J844" i="39"/>
  <c r="J845" i="39"/>
  <c r="J846" i="39"/>
  <c r="J847" i="39"/>
  <c r="J848" i="39"/>
  <c r="J849" i="39"/>
  <c r="J850" i="39"/>
  <c r="J851" i="39"/>
  <c r="J852" i="39"/>
  <c r="J853" i="39"/>
  <c r="J854" i="39"/>
  <c r="J855" i="39"/>
  <c r="J856" i="39"/>
  <c r="J857" i="39"/>
  <c r="J858" i="39"/>
  <c r="J859" i="39"/>
  <c r="J860" i="39"/>
  <c r="J861" i="39"/>
  <c r="J862" i="39"/>
  <c r="J863" i="39"/>
  <c r="J864" i="39"/>
  <c r="J865" i="39"/>
  <c r="J866" i="39"/>
  <c r="J867" i="39"/>
  <c r="J868" i="39"/>
  <c r="J869" i="39"/>
  <c r="J870" i="39"/>
  <c r="J871" i="39"/>
  <c r="J872" i="39"/>
  <c r="J873" i="39"/>
  <c r="J874" i="39"/>
  <c r="J875" i="39"/>
  <c r="J876" i="39"/>
  <c r="J877" i="39"/>
  <c r="J878" i="39"/>
  <c r="J879" i="39"/>
  <c r="J880" i="39"/>
  <c r="J881" i="39"/>
  <c r="J882" i="39"/>
  <c r="J883" i="39"/>
  <c r="J884" i="39"/>
  <c r="J885" i="39"/>
  <c r="J886" i="39"/>
  <c r="J887" i="39"/>
  <c r="J888" i="39"/>
  <c r="J889" i="39"/>
  <c r="J890" i="39"/>
  <c r="J891" i="39"/>
  <c r="J892" i="39"/>
  <c r="J893" i="39"/>
  <c r="J894" i="39"/>
  <c r="J895" i="39"/>
  <c r="J896" i="39"/>
  <c r="J897" i="39"/>
  <c r="J898" i="39"/>
  <c r="J899" i="39"/>
  <c r="J900" i="39"/>
  <c r="J901" i="39"/>
  <c r="J902" i="39"/>
  <c r="J903" i="39"/>
  <c r="J904" i="39"/>
  <c r="J905" i="39"/>
  <c r="J906" i="39"/>
  <c r="J907" i="39"/>
  <c r="J908" i="39"/>
  <c r="J909" i="39"/>
  <c r="J910" i="39"/>
  <c r="J911" i="39"/>
  <c r="J912" i="39"/>
  <c r="J913" i="39"/>
  <c r="J914" i="39"/>
  <c r="J915" i="39"/>
  <c r="J916" i="39"/>
  <c r="J917" i="39"/>
  <c r="J918" i="39"/>
  <c r="J919" i="39"/>
  <c r="J920" i="39"/>
  <c r="J921" i="39"/>
  <c r="J922" i="39"/>
  <c r="J923" i="39"/>
  <c r="J924" i="39"/>
  <c r="J925" i="39"/>
  <c r="J926" i="39"/>
  <c r="J927" i="39"/>
  <c r="J928" i="39"/>
  <c r="J929" i="39"/>
  <c r="J930" i="39"/>
  <c r="J931" i="39"/>
  <c r="J932" i="39"/>
  <c r="J933" i="39"/>
  <c r="J934" i="39"/>
  <c r="J935" i="39"/>
  <c r="J936" i="39"/>
  <c r="J937" i="39"/>
  <c r="J938" i="39"/>
  <c r="J939" i="39"/>
  <c r="J940" i="39"/>
  <c r="J941" i="39"/>
  <c r="J942" i="39"/>
  <c r="J943" i="39"/>
  <c r="J944" i="39"/>
  <c r="J945" i="39"/>
  <c r="J946" i="39"/>
  <c r="J947" i="39"/>
  <c r="J948" i="39"/>
  <c r="J949" i="39"/>
  <c r="J950" i="39"/>
  <c r="J951" i="39"/>
  <c r="J952" i="39"/>
  <c r="J953" i="39"/>
  <c r="J954" i="39"/>
  <c r="J955" i="39"/>
  <c r="J956" i="39"/>
  <c r="J957" i="39"/>
  <c r="J958" i="39"/>
  <c r="J959" i="39"/>
  <c r="J960" i="39"/>
  <c r="J961" i="39"/>
  <c r="J962" i="39"/>
  <c r="J963" i="39"/>
  <c r="J964" i="39"/>
  <c r="J965" i="39"/>
  <c r="J966" i="39"/>
  <c r="J967" i="39"/>
  <c r="J968" i="39"/>
  <c r="J969" i="39"/>
  <c r="J970" i="39"/>
  <c r="J971" i="39"/>
  <c r="J972" i="39"/>
  <c r="J973" i="39"/>
  <c r="J974" i="39"/>
  <c r="J975" i="39"/>
  <c r="J976" i="39"/>
  <c r="J977" i="39"/>
  <c r="J978" i="39"/>
  <c r="J979" i="39"/>
  <c r="J980" i="39"/>
  <c r="J981" i="39"/>
  <c r="J982" i="39"/>
  <c r="J983" i="39"/>
  <c r="J984" i="39"/>
  <c r="J985" i="39"/>
  <c r="J986" i="39"/>
  <c r="J987" i="39"/>
  <c r="J988" i="39"/>
  <c r="J989" i="39"/>
  <c r="J990" i="39"/>
  <c r="J991" i="39"/>
  <c r="J992" i="39"/>
  <c r="J993" i="39"/>
  <c r="J994" i="39"/>
  <c r="J995" i="39"/>
  <c r="J996" i="39"/>
  <c r="J997" i="39"/>
  <c r="J998" i="39"/>
  <c r="J999" i="39"/>
  <c r="J1000" i="39"/>
  <c r="J1001" i="39"/>
  <c r="J1002" i="39"/>
  <c r="J1003" i="39"/>
  <c r="J1004" i="39"/>
  <c r="J1005" i="39"/>
  <c r="J1006" i="39"/>
  <c r="J1007" i="39"/>
  <c r="J1008" i="39"/>
  <c r="J1009" i="39"/>
  <c r="J1010" i="39"/>
  <c r="J1011" i="39"/>
  <c r="J1012" i="39"/>
  <c r="J1013" i="39"/>
  <c r="J1014" i="39"/>
  <c r="J1015" i="39"/>
  <c r="J1016" i="39"/>
  <c r="J1017" i="39"/>
  <c r="J1018" i="39"/>
  <c r="J1019" i="39"/>
  <c r="J1020" i="39"/>
  <c r="J1021" i="39"/>
  <c r="J1022" i="39"/>
  <c r="J1023" i="39"/>
  <c r="J1024" i="39"/>
  <c r="J1025" i="39"/>
  <c r="J1026" i="39"/>
  <c r="J1027" i="39"/>
  <c r="J1028" i="39"/>
  <c r="J1029" i="39"/>
  <c r="J1030" i="39"/>
  <c r="J1031" i="39"/>
  <c r="J1032" i="39"/>
  <c r="J1033" i="39"/>
  <c r="J1034" i="39"/>
  <c r="J1035" i="39"/>
  <c r="J1036" i="39"/>
  <c r="J1037" i="39"/>
  <c r="J1038" i="39"/>
  <c r="J1039" i="39"/>
  <c r="J1040" i="39"/>
  <c r="J1041" i="39"/>
  <c r="J1042" i="39"/>
  <c r="J1043" i="39"/>
  <c r="J1044" i="39"/>
  <c r="J1045" i="39"/>
  <c r="J1046" i="39"/>
  <c r="J1047" i="39"/>
  <c r="J1048" i="39"/>
  <c r="J1049" i="39"/>
  <c r="J1050" i="39"/>
  <c r="J1051" i="39"/>
  <c r="J1052" i="39"/>
  <c r="J1053" i="39"/>
  <c r="J1054" i="39"/>
  <c r="J1055" i="39"/>
  <c r="J1056" i="39"/>
  <c r="J1057" i="39"/>
  <c r="J1058" i="39"/>
  <c r="J1059" i="39"/>
  <c r="J1060" i="39"/>
  <c r="E818" i="39"/>
  <c r="E819" i="39"/>
  <c r="E820" i="39"/>
  <c r="E821" i="39"/>
  <c r="E822" i="39"/>
  <c r="E823" i="39"/>
  <c r="E824" i="39"/>
  <c r="E825" i="39"/>
  <c r="E826" i="39"/>
  <c r="E827" i="39"/>
  <c r="E828" i="39"/>
  <c r="E829" i="39"/>
  <c r="E830" i="39"/>
  <c r="E831" i="39"/>
  <c r="E832" i="39"/>
  <c r="E833" i="39"/>
  <c r="E834" i="39"/>
  <c r="E835" i="39"/>
  <c r="E836" i="39"/>
  <c r="E837" i="39"/>
  <c r="E838" i="39"/>
  <c r="E839" i="39"/>
  <c r="E840" i="39"/>
  <c r="E841" i="39"/>
  <c r="E842" i="39"/>
  <c r="E843" i="39"/>
  <c r="E844" i="39"/>
  <c r="E845" i="39"/>
  <c r="E846" i="39"/>
  <c r="E847" i="39"/>
  <c r="E848" i="39"/>
  <c r="E849" i="39"/>
  <c r="E850" i="39"/>
  <c r="E851" i="39"/>
  <c r="E852" i="39"/>
  <c r="E853" i="39"/>
  <c r="E854" i="39"/>
  <c r="E855" i="39"/>
  <c r="E856" i="39"/>
  <c r="E857" i="39"/>
  <c r="E858" i="39"/>
  <c r="E859" i="39"/>
  <c r="E860" i="39"/>
  <c r="E861" i="39"/>
  <c r="E862" i="39"/>
  <c r="E863" i="39"/>
  <c r="E864" i="39"/>
  <c r="E865" i="39"/>
  <c r="E866" i="39"/>
  <c r="E867" i="39"/>
  <c r="E868" i="39"/>
  <c r="E869" i="39"/>
  <c r="E870" i="39"/>
  <c r="E871" i="39"/>
  <c r="E872" i="39"/>
  <c r="E873" i="39"/>
  <c r="E874" i="39"/>
  <c r="E875" i="39"/>
  <c r="E876" i="39"/>
  <c r="E877" i="39"/>
  <c r="E878" i="39"/>
  <c r="E879" i="39"/>
  <c r="E880" i="39"/>
  <c r="E881" i="39"/>
  <c r="E882" i="39"/>
  <c r="E883" i="39"/>
  <c r="E884" i="39"/>
  <c r="E885" i="39"/>
  <c r="E886" i="39"/>
  <c r="E887" i="39"/>
  <c r="E888" i="39"/>
  <c r="E889" i="39"/>
  <c r="E890" i="39"/>
  <c r="E891" i="39"/>
  <c r="E892" i="39"/>
  <c r="E893" i="39"/>
  <c r="E894" i="39"/>
  <c r="E895" i="39"/>
  <c r="E896" i="39"/>
  <c r="E897" i="39"/>
  <c r="E898" i="39"/>
  <c r="E899" i="39"/>
  <c r="E900" i="39"/>
  <c r="E901" i="39"/>
  <c r="E902" i="39"/>
  <c r="E903" i="39"/>
  <c r="E904" i="39"/>
  <c r="E905" i="39"/>
  <c r="E906" i="39"/>
  <c r="E907" i="39"/>
  <c r="E908" i="39"/>
  <c r="E909" i="39"/>
  <c r="E910" i="39"/>
  <c r="E911" i="39"/>
  <c r="E912" i="39"/>
  <c r="E913" i="39"/>
  <c r="E914" i="39"/>
  <c r="E915" i="39"/>
  <c r="E916" i="39"/>
  <c r="E917" i="39"/>
  <c r="E918" i="39"/>
  <c r="E919" i="39"/>
  <c r="E920" i="39"/>
  <c r="E921" i="39"/>
  <c r="E922" i="39"/>
  <c r="E923" i="39"/>
  <c r="E924" i="39"/>
  <c r="E925" i="39"/>
  <c r="E926" i="39"/>
  <c r="E927" i="39"/>
  <c r="E928" i="39"/>
  <c r="E929" i="39"/>
  <c r="E930" i="39"/>
  <c r="E931" i="39"/>
  <c r="E932" i="39"/>
  <c r="E933" i="39"/>
  <c r="E934" i="39"/>
  <c r="E935" i="39"/>
  <c r="E936" i="39"/>
  <c r="E937" i="39"/>
  <c r="E938" i="39"/>
  <c r="E939" i="39"/>
  <c r="E940" i="39"/>
  <c r="E941" i="39"/>
  <c r="E942" i="39"/>
  <c r="E943" i="39"/>
  <c r="E944" i="39"/>
  <c r="E945" i="39"/>
  <c r="E946" i="39"/>
  <c r="E947" i="39"/>
  <c r="E948" i="39"/>
  <c r="E949" i="39"/>
  <c r="E950" i="39"/>
  <c r="E951" i="39"/>
  <c r="E952" i="39"/>
  <c r="E953" i="39"/>
  <c r="E954" i="39"/>
  <c r="E955" i="39"/>
  <c r="E956" i="39"/>
  <c r="E957" i="39"/>
  <c r="E958" i="39"/>
  <c r="E959" i="39"/>
  <c r="E960" i="39"/>
  <c r="E961" i="39"/>
  <c r="E962" i="39"/>
  <c r="E963" i="39"/>
  <c r="E964" i="39"/>
  <c r="E965" i="39"/>
  <c r="E966" i="39"/>
  <c r="E967" i="39"/>
  <c r="E968" i="39"/>
  <c r="E969" i="39"/>
  <c r="E970" i="39"/>
  <c r="E971" i="39"/>
  <c r="E972" i="39"/>
  <c r="E973" i="39"/>
  <c r="E974" i="39"/>
  <c r="E975" i="39"/>
  <c r="E976" i="39"/>
  <c r="E977" i="39"/>
  <c r="E978" i="39"/>
  <c r="E979" i="39"/>
  <c r="E980" i="39"/>
  <c r="E981" i="39"/>
  <c r="E982" i="39"/>
  <c r="E983" i="39"/>
  <c r="E984" i="39"/>
  <c r="E985" i="39"/>
  <c r="E986" i="39"/>
  <c r="E987" i="39"/>
  <c r="E988" i="39"/>
  <c r="E989" i="39"/>
  <c r="E990" i="39"/>
  <c r="E991" i="39"/>
  <c r="E992" i="39"/>
  <c r="E993" i="39"/>
  <c r="K891" i="39"/>
  <c r="K892" i="39"/>
  <c r="K893" i="39"/>
  <c r="K894" i="39"/>
  <c r="K895" i="39"/>
  <c r="K896" i="39"/>
  <c r="K897" i="39"/>
  <c r="K898" i="39"/>
  <c r="K899" i="39"/>
  <c r="K900" i="39"/>
  <c r="K901" i="39"/>
  <c r="K902" i="39"/>
  <c r="K903" i="39"/>
  <c r="K904" i="39"/>
  <c r="K905" i="39"/>
  <c r="K906" i="39"/>
  <c r="K907" i="39"/>
  <c r="K908" i="39"/>
  <c r="K909" i="39"/>
  <c r="K910" i="39"/>
  <c r="K911" i="39"/>
  <c r="K912" i="39"/>
  <c r="K913" i="39"/>
  <c r="K914" i="39"/>
  <c r="K915" i="39"/>
  <c r="K916" i="39"/>
  <c r="K917" i="39"/>
  <c r="K918" i="39"/>
  <c r="K919" i="39"/>
  <c r="K920" i="39"/>
  <c r="K921" i="39"/>
  <c r="K922" i="39"/>
  <c r="K923" i="39"/>
  <c r="K924" i="39"/>
  <c r="K925" i="39"/>
  <c r="K926" i="39"/>
  <c r="K927" i="39"/>
  <c r="K928" i="39"/>
  <c r="K929" i="39"/>
  <c r="K930" i="39"/>
  <c r="K931" i="39"/>
  <c r="K932" i="39"/>
  <c r="K933" i="39"/>
  <c r="K934" i="39"/>
  <c r="K935" i="39"/>
  <c r="K936" i="39"/>
  <c r="K937" i="39"/>
  <c r="K938" i="39"/>
  <c r="K939" i="39"/>
  <c r="K940" i="39"/>
  <c r="K941" i="39"/>
  <c r="K942" i="39"/>
  <c r="K943" i="39"/>
  <c r="K944" i="39"/>
  <c r="K945" i="39"/>
  <c r="K946" i="39"/>
  <c r="K947" i="39"/>
  <c r="K948" i="39"/>
  <c r="K949" i="39"/>
  <c r="K950" i="39"/>
  <c r="K951" i="39"/>
  <c r="K952" i="39"/>
  <c r="K953" i="39"/>
  <c r="K954" i="39"/>
  <c r="K955" i="39"/>
  <c r="K956" i="39"/>
  <c r="K957" i="39"/>
  <c r="K958" i="39"/>
  <c r="K959" i="39"/>
  <c r="K960" i="39"/>
  <c r="K961" i="39"/>
  <c r="K962" i="39"/>
  <c r="K963" i="39"/>
  <c r="K964" i="39"/>
  <c r="K965" i="39"/>
  <c r="K966" i="39"/>
  <c r="K967" i="39"/>
  <c r="K968" i="39"/>
  <c r="K969" i="39"/>
  <c r="K970" i="39"/>
  <c r="K971" i="39"/>
  <c r="K972" i="39"/>
  <c r="K973" i="39"/>
  <c r="K974" i="39"/>
  <c r="K975" i="39"/>
  <c r="K976" i="39"/>
  <c r="K977" i="39"/>
  <c r="K978" i="39"/>
  <c r="K979" i="39"/>
  <c r="K980" i="39"/>
  <c r="K981" i="39"/>
  <c r="K982" i="39"/>
  <c r="K983" i="39"/>
  <c r="K984" i="39"/>
  <c r="K985" i="39"/>
  <c r="K986" i="39"/>
  <c r="K987" i="39"/>
  <c r="K988" i="39"/>
  <c r="K989" i="39"/>
  <c r="K990" i="39"/>
  <c r="K991" i="39"/>
  <c r="K992" i="39"/>
  <c r="K993" i="39"/>
  <c r="K994" i="39"/>
  <c r="K995" i="39"/>
  <c r="K996" i="39"/>
  <c r="K997" i="39"/>
  <c r="K998" i="39"/>
  <c r="K999" i="39"/>
  <c r="K1000" i="39"/>
  <c r="K1001" i="39"/>
  <c r="K1002" i="39"/>
  <c r="K1003" i="39"/>
  <c r="K1004" i="39"/>
  <c r="K1005" i="39"/>
  <c r="K1006" i="39"/>
  <c r="E994" i="39"/>
  <c r="E995" i="39"/>
  <c r="E996" i="39"/>
  <c r="E997" i="39"/>
  <c r="E998" i="39"/>
  <c r="E999" i="39"/>
  <c r="E1000" i="39"/>
  <c r="E1001" i="39"/>
  <c r="E1002" i="39"/>
  <c r="E1003" i="39"/>
  <c r="E1004" i="39"/>
  <c r="E1005" i="39"/>
  <c r="E1006" i="39"/>
  <c r="E1007" i="39"/>
  <c r="E1008" i="39"/>
  <c r="E1009" i="39"/>
  <c r="E1010" i="39"/>
  <c r="E1011" i="39"/>
  <c r="E1012" i="39"/>
  <c r="E1013" i="39"/>
  <c r="E1014" i="39"/>
  <c r="E1015" i="39"/>
  <c r="E1016" i="39"/>
  <c r="E1017" i="39"/>
  <c r="E1018" i="39"/>
  <c r="E1019" i="39"/>
  <c r="E1020" i="39"/>
  <c r="E1021" i="39"/>
  <c r="E1022" i="39"/>
  <c r="E1023" i="39"/>
  <c r="E1024" i="39"/>
  <c r="E1025" i="39"/>
  <c r="E1026" i="39"/>
  <c r="E1027" i="39"/>
  <c r="E1028" i="39"/>
  <c r="E1029" i="39"/>
  <c r="E1030" i="39"/>
  <c r="E1031" i="39"/>
  <c r="E1032" i="39"/>
  <c r="E1033" i="39"/>
  <c r="E1034" i="39"/>
  <c r="E1035" i="39"/>
  <c r="E1036" i="39"/>
  <c r="E1037" i="39"/>
  <c r="E1038" i="39"/>
  <c r="E1039" i="39"/>
  <c r="E1040" i="39"/>
  <c r="E1041" i="39"/>
  <c r="E1042" i="39"/>
  <c r="E1043" i="39"/>
  <c r="E1044" i="39"/>
  <c r="E1045" i="39"/>
  <c r="E1046" i="39"/>
  <c r="E1047" i="39"/>
  <c r="E1048" i="39"/>
  <c r="E1049" i="39"/>
  <c r="E1050" i="39"/>
  <c r="E1051" i="39"/>
  <c r="E1052" i="39"/>
  <c r="E1053" i="39"/>
  <c r="E1054" i="39"/>
  <c r="E1055" i="39"/>
  <c r="E1056" i="39"/>
  <c r="E1057" i="39"/>
  <c r="E1058" i="39"/>
  <c r="E1059" i="39"/>
  <c r="E1060" i="39"/>
  <c r="E1061" i="39"/>
  <c r="E1062" i="39"/>
  <c r="E1063" i="39"/>
  <c r="E1064" i="39"/>
  <c r="E1065" i="39"/>
  <c r="E1066" i="39"/>
  <c r="E1067" i="39"/>
  <c r="E1068" i="39"/>
  <c r="E1069" i="39"/>
  <c r="E1070" i="39"/>
  <c r="E1071" i="39"/>
  <c r="E1072" i="39"/>
  <c r="E1073" i="39"/>
  <c r="E1074" i="39"/>
  <c r="E1075" i="39"/>
  <c r="E1076" i="39"/>
  <c r="E1077" i="39"/>
  <c r="E1078" i="39"/>
  <c r="E1079" i="39"/>
  <c r="E1080" i="39"/>
  <c r="E1081" i="39"/>
  <c r="E1082" i="39"/>
  <c r="E1083" i="39"/>
  <c r="E1084" i="39"/>
  <c r="E1085" i="39"/>
  <c r="E1086" i="39"/>
  <c r="E1087" i="39"/>
  <c r="E1088" i="39"/>
  <c r="E1089" i="39"/>
  <c r="E1090" i="39"/>
  <c r="E1091" i="39"/>
  <c r="E1092" i="39"/>
  <c r="E1093" i="39"/>
  <c r="E1094" i="39"/>
  <c r="E1095" i="39"/>
  <c r="E1096" i="39"/>
  <c r="E1097" i="39"/>
  <c r="E1098" i="39"/>
  <c r="E1099" i="39"/>
  <c r="E1100" i="39"/>
  <c r="E1101" i="39"/>
  <c r="E1102" i="39"/>
  <c r="E1103" i="39"/>
  <c r="E1104" i="39"/>
  <c r="E1105" i="39"/>
  <c r="E1106" i="39"/>
  <c r="E1107" i="39"/>
  <c r="E1108" i="39"/>
  <c r="E1109" i="39"/>
  <c r="E1110" i="39"/>
  <c r="E1111" i="39"/>
  <c r="E1112" i="39"/>
  <c r="E1113" i="39"/>
  <c r="E1114" i="39"/>
  <c r="E1115" i="39"/>
  <c r="E1116" i="39"/>
  <c r="E1117" i="39"/>
  <c r="E1118" i="39"/>
  <c r="E1119" i="39"/>
  <c r="E1120" i="39"/>
  <c r="E1121" i="39"/>
  <c r="E1122" i="39"/>
  <c r="E1123" i="39"/>
  <c r="E1124" i="39"/>
  <c r="E1125" i="39"/>
  <c r="E1126" i="39"/>
  <c r="E1127" i="39"/>
  <c r="E1128" i="39"/>
  <c r="E1129" i="39"/>
  <c r="E1130" i="39"/>
  <c r="E1131" i="39"/>
  <c r="E1132" i="39"/>
  <c r="E1133" i="39"/>
  <c r="E1134" i="39"/>
  <c r="E1135" i="39"/>
  <c r="E1136" i="39"/>
  <c r="E1137" i="39"/>
  <c r="E1138" i="39"/>
  <c r="E1139" i="39"/>
  <c r="E1140" i="39"/>
  <c r="E1141" i="39"/>
  <c r="E1142" i="39"/>
  <c r="E1143" i="39"/>
  <c r="E1144" i="39"/>
  <c r="E1145" i="39"/>
  <c r="E1146" i="39"/>
  <c r="E1147" i="39"/>
  <c r="E1148" i="39"/>
  <c r="E1149" i="39"/>
  <c r="E1150" i="39"/>
  <c r="E1151" i="39"/>
  <c r="E1152" i="39"/>
  <c r="E1153" i="39"/>
  <c r="E1154" i="39"/>
  <c r="E1155" i="39"/>
  <c r="E1156" i="39"/>
  <c r="E1157" i="39"/>
  <c r="E1158" i="39"/>
  <c r="E1159" i="39"/>
  <c r="E1160" i="39"/>
  <c r="E1161" i="39"/>
  <c r="E1162" i="39"/>
  <c r="E1163" i="39"/>
  <c r="E1164" i="39"/>
  <c r="E1165" i="39"/>
  <c r="E1166" i="39"/>
  <c r="E1167" i="39"/>
  <c r="E1168" i="39"/>
  <c r="E1169" i="39"/>
  <c r="E1170" i="39"/>
  <c r="E1171" i="39"/>
  <c r="E1172" i="39"/>
  <c r="E1173" i="39"/>
  <c r="E1174" i="39"/>
  <c r="E1175" i="39"/>
  <c r="E1176" i="39"/>
  <c r="E1177" i="39"/>
  <c r="E1178" i="39"/>
  <c r="E1179" i="39"/>
  <c r="E1180" i="39"/>
  <c r="E1181" i="39"/>
  <c r="E1182" i="39"/>
  <c r="E1183" i="39"/>
  <c r="E1184" i="39"/>
  <c r="E1185" i="39"/>
  <c r="E1186" i="39"/>
  <c r="E1187" i="39"/>
  <c r="E1188" i="39"/>
  <c r="E1189" i="39"/>
  <c r="E1190" i="39"/>
  <c r="E1191" i="39"/>
  <c r="E1192" i="39"/>
  <c r="E1193" i="39"/>
  <c r="E1194" i="39"/>
  <c r="E1195" i="39"/>
  <c r="E1196" i="39"/>
  <c r="E1197" i="39"/>
  <c r="E1198" i="39"/>
  <c r="E1199" i="39"/>
  <c r="E1200" i="39"/>
  <c r="E1201" i="39"/>
  <c r="E1202" i="39"/>
  <c r="E1203" i="39"/>
  <c r="E1204" i="39"/>
  <c r="E1205" i="39"/>
  <c r="E1206" i="39"/>
  <c r="E1207" i="39"/>
  <c r="E1208" i="39"/>
  <c r="E1209" i="39"/>
  <c r="E1210" i="39"/>
  <c r="E1211" i="39"/>
  <c r="E1212" i="39"/>
  <c r="E1213" i="39"/>
  <c r="E1214" i="39"/>
  <c r="E1215" i="39"/>
  <c r="E1216" i="39"/>
  <c r="E1217" i="39"/>
  <c r="E1218" i="39"/>
  <c r="E1219" i="39"/>
  <c r="E1220" i="39"/>
  <c r="E1221" i="39"/>
  <c r="E1222" i="39"/>
  <c r="E1223" i="39"/>
  <c r="E1224" i="39"/>
  <c r="E1225" i="39"/>
  <c r="E1226" i="39"/>
  <c r="E1227" i="39"/>
  <c r="E1228" i="39"/>
  <c r="E1229" i="39"/>
  <c r="E1230" i="39"/>
  <c r="E1231" i="39"/>
  <c r="E1232" i="39"/>
  <c r="E1233" i="39"/>
  <c r="E1234" i="39"/>
  <c r="E1235" i="39"/>
  <c r="E1236" i="39"/>
  <c r="E1237" i="39"/>
  <c r="E1238" i="39"/>
  <c r="E1239" i="39"/>
  <c r="E1240" i="39"/>
  <c r="E1241" i="39"/>
  <c r="E1242" i="39"/>
  <c r="E1243" i="39"/>
  <c r="E1244" i="39"/>
  <c r="E1245" i="39"/>
  <c r="E1246" i="39"/>
  <c r="E1247" i="39"/>
  <c r="E1248" i="39"/>
  <c r="E1249" i="39"/>
  <c r="E1250" i="39"/>
  <c r="E1251" i="39"/>
  <c r="E1252" i="39"/>
  <c r="E1253" i="39"/>
  <c r="E1254" i="39"/>
  <c r="E1255" i="39"/>
  <c r="E1256" i="39"/>
  <c r="E1257" i="39"/>
  <c r="E1258" i="39"/>
  <c r="E1259" i="39"/>
  <c r="E1260" i="39"/>
  <c r="E1261" i="39"/>
  <c r="E1262" i="39"/>
  <c r="E1263" i="39"/>
  <c r="E1264" i="39"/>
  <c r="E1265" i="39"/>
  <c r="E1266" i="39"/>
  <c r="E1267" i="39"/>
  <c r="E1268" i="39"/>
  <c r="E1269" i="39"/>
  <c r="E1270" i="39"/>
  <c r="E1271" i="39"/>
  <c r="E1272" i="39"/>
  <c r="E1273" i="39"/>
  <c r="E1274" i="39"/>
  <c r="E1275" i="39"/>
  <c r="E1276" i="39"/>
  <c r="E1277" i="39"/>
  <c r="E1278" i="39"/>
  <c r="E1279" i="39"/>
  <c r="E1280" i="39"/>
  <c r="E1281" i="39"/>
  <c r="E1282" i="39"/>
  <c r="E1283" i="39"/>
  <c r="E1284" i="39"/>
  <c r="E1285" i="39"/>
  <c r="E1286" i="39"/>
  <c r="K1007" i="39"/>
  <c r="K1008" i="39"/>
  <c r="K1009" i="39"/>
  <c r="K1010" i="39"/>
  <c r="K1011" i="39"/>
  <c r="K1012" i="39"/>
  <c r="K1013" i="39"/>
  <c r="K1014" i="39"/>
  <c r="K1015" i="39"/>
  <c r="K1016" i="39"/>
  <c r="K1017" i="39"/>
  <c r="K1018" i="39"/>
  <c r="K1019" i="39"/>
  <c r="K1020" i="39"/>
  <c r="K1021" i="39"/>
  <c r="K1022" i="39"/>
  <c r="K1023" i="39"/>
  <c r="K1024" i="39"/>
  <c r="K1025" i="39"/>
  <c r="K1026" i="39"/>
  <c r="K1027" i="39"/>
  <c r="K1028" i="39"/>
  <c r="K1029" i="39"/>
  <c r="K1030" i="39"/>
  <c r="K1031" i="39"/>
  <c r="K1032" i="39"/>
  <c r="K1033" i="39"/>
  <c r="K1034" i="39"/>
  <c r="K1035" i="39"/>
  <c r="K1036" i="39"/>
  <c r="K1037" i="39"/>
  <c r="K1038" i="39"/>
  <c r="K1039" i="39"/>
  <c r="K1040" i="39"/>
  <c r="K1041" i="39"/>
  <c r="K1042" i="39"/>
  <c r="K1043" i="39"/>
  <c r="K1044" i="39"/>
  <c r="K1045" i="39"/>
  <c r="K1046" i="39"/>
  <c r="K1047" i="39"/>
  <c r="K1048" i="39"/>
  <c r="K1049" i="39"/>
  <c r="K1050" i="39"/>
  <c r="K1051" i="39"/>
  <c r="K1052" i="39"/>
  <c r="K1053" i="39"/>
  <c r="K1054" i="39"/>
  <c r="K1055" i="39"/>
  <c r="K1056" i="39"/>
  <c r="K1057" i="39"/>
  <c r="K1058" i="39"/>
  <c r="K1059" i="39"/>
  <c r="K1060" i="39"/>
  <c r="W1129" i="39"/>
  <c r="W1130" i="39"/>
  <c r="W1131" i="39"/>
  <c r="W1132" i="39"/>
  <c r="W1133" i="39"/>
  <c r="W1134" i="39"/>
  <c r="W1135" i="39"/>
  <c r="W1136" i="39"/>
  <c r="W1137" i="39"/>
  <c r="W1138" i="39"/>
  <c r="W1139" i="39"/>
  <c r="W1140" i="39"/>
  <c r="W1141" i="39"/>
  <c r="W1142" i="39"/>
  <c r="W1143" i="39"/>
  <c r="W1144" i="39"/>
  <c r="W1145" i="39"/>
  <c r="W1146" i="39"/>
  <c r="W1147" i="39"/>
  <c r="W1148" i="39"/>
  <c r="W1149" i="39"/>
  <c r="W1150" i="39"/>
  <c r="W1151" i="39"/>
  <c r="W1152" i="39"/>
  <c r="W1153" i="39"/>
  <c r="W1154" i="39"/>
  <c r="W1155" i="39"/>
  <c r="W1156" i="39"/>
  <c r="W1157" i="39"/>
  <c r="W1158" i="39"/>
  <c r="W1159" i="39"/>
  <c r="W1160" i="39"/>
  <c r="W1161" i="39"/>
  <c r="W1162" i="39"/>
  <c r="W1163" i="39"/>
  <c r="W1164" i="39"/>
  <c r="W1165" i="39"/>
  <c r="W1166" i="39"/>
  <c r="W1167" i="39"/>
  <c r="W1168" i="39"/>
  <c r="W1169" i="39"/>
  <c r="W1170" i="39"/>
  <c r="W1171" i="39"/>
  <c r="W1172" i="39"/>
  <c r="W1173" i="39"/>
  <c r="W1174" i="39"/>
  <c r="W1175" i="39"/>
  <c r="W1176" i="39"/>
  <c r="W1177" i="39"/>
  <c r="W1178" i="39"/>
  <c r="W1179" i="39"/>
  <c r="W1180" i="39"/>
  <c r="W1181" i="39"/>
  <c r="W1182" i="39"/>
  <c r="W1183" i="39"/>
  <c r="W1184" i="39"/>
  <c r="W1185" i="39"/>
  <c r="W1186" i="39"/>
  <c r="W1187" i="39"/>
  <c r="W1188" i="39"/>
  <c r="W1189" i="39"/>
  <c r="W1190" i="39"/>
  <c r="W1191" i="39"/>
  <c r="W1192" i="39"/>
  <c r="W1193" i="39"/>
  <c r="W1194" i="39"/>
  <c r="W1195" i="39"/>
  <c r="W1196" i="39"/>
  <c r="W1197" i="39"/>
  <c r="W1198" i="39"/>
  <c r="W1199" i="39"/>
  <c r="W1200" i="39"/>
  <c r="W1201" i="39"/>
  <c r="W1202" i="39"/>
  <c r="W1203" i="39"/>
  <c r="W1204" i="39"/>
  <c r="W1205" i="39"/>
  <c r="W1206" i="39"/>
  <c r="W1207" i="39"/>
  <c r="W1208" i="39"/>
  <c r="W1209" i="39"/>
  <c r="W1210" i="39"/>
  <c r="W1211" i="39"/>
  <c r="W1212" i="39"/>
  <c r="W1213" i="39"/>
  <c r="W1214" i="39"/>
  <c r="W1215" i="39"/>
  <c r="W1216" i="39"/>
  <c r="W1217" i="39"/>
  <c r="W1218" i="39"/>
  <c r="W1219" i="39"/>
  <c r="W1220" i="39"/>
  <c r="W1221" i="39"/>
  <c r="W1222" i="39"/>
  <c r="W1223" i="39"/>
  <c r="W1224" i="39"/>
  <c r="W1225" i="39"/>
  <c r="W1226" i="39"/>
  <c r="W1227" i="39"/>
  <c r="W1228" i="39"/>
  <c r="W1229" i="39"/>
  <c r="W1230" i="39"/>
  <c r="W1231" i="39"/>
  <c r="W1232" i="39"/>
  <c r="W1233" i="39"/>
  <c r="W1234" i="39"/>
  <c r="W1235" i="39"/>
  <c r="W1236" i="39"/>
  <c r="W1237" i="39"/>
  <c r="W1238" i="39"/>
  <c r="W1239" i="39"/>
  <c r="W1240" i="39"/>
  <c r="W1241" i="39"/>
  <c r="W1242" i="39"/>
  <c r="W1243" i="39"/>
  <c r="W1244" i="39"/>
  <c r="W1245" i="39"/>
  <c r="W1246" i="39"/>
  <c r="W1247" i="39"/>
  <c r="W1248" i="39"/>
  <c r="W1249" i="39"/>
  <c r="W1250" i="39"/>
  <c r="W1251" i="39"/>
  <c r="W1252" i="39"/>
  <c r="W1253" i="39"/>
  <c r="W1254" i="39"/>
  <c r="W1255" i="39"/>
  <c r="W1256" i="39"/>
  <c r="W1257" i="39"/>
  <c r="W1258" i="39"/>
  <c r="W1259" i="39"/>
  <c r="W1260" i="39"/>
  <c r="W1261" i="39"/>
  <c r="W1262" i="39"/>
  <c r="W1263" i="39"/>
  <c r="W1264" i="39"/>
  <c r="W1265" i="39"/>
  <c r="W1266" i="39"/>
  <c r="W1267" i="39"/>
  <c r="W1268" i="39"/>
  <c r="W1269" i="39"/>
  <c r="W1270" i="39"/>
  <c r="W1271" i="39"/>
  <c r="W1272" i="39"/>
  <c r="W1273" i="39"/>
  <c r="W1274" i="39"/>
  <c r="W1275" i="39"/>
  <c r="W1276" i="39"/>
  <c r="W1277" i="39"/>
  <c r="W1278" i="39"/>
  <c r="W1279" i="39"/>
  <c r="W1280" i="39"/>
  <c r="W1281" i="39"/>
  <c r="W1282" i="39"/>
  <c r="W1283" i="39"/>
  <c r="W1284" i="39"/>
  <c r="W1285" i="39"/>
  <c r="W1286" i="39"/>
  <c r="W1287" i="39"/>
  <c r="W1288" i="39"/>
  <c r="W1289" i="39"/>
  <c r="W1290" i="39"/>
  <c r="W1291" i="39"/>
  <c r="W1292" i="39"/>
  <c r="W1293" i="39"/>
  <c r="W1294" i="39"/>
  <c r="W1295" i="39"/>
  <c r="W1296" i="39"/>
  <c r="W1297" i="39"/>
  <c r="W1298" i="39"/>
  <c r="W1299" i="39"/>
  <c r="W1300" i="39"/>
  <c r="W1301" i="39"/>
  <c r="E1287" i="39"/>
  <c r="E1288" i="39"/>
  <c r="E1289" i="39"/>
  <c r="E1290" i="39"/>
  <c r="E1291" i="39"/>
  <c r="E1292" i="39"/>
  <c r="E1293" i="39"/>
  <c r="E1294" i="39"/>
  <c r="E1295" i="39"/>
  <c r="E1296" i="39"/>
  <c r="E1297" i="39"/>
  <c r="E1298" i="39"/>
  <c r="E1299" i="39"/>
  <c r="E1300" i="39"/>
  <c r="E1301" i="39"/>
  <c r="E1302" i="39"/>
  <c r="E1303" i="39"/>
  <c r="W1302" i="39"/>
  <c r="W1303" i="39"/>
  <c r="W1304" i="39"/>
  <c r="W1305" i="39"/>
  <c r="W1306" i="39"/>
  <c r="W1307" i="39"/>
  <c r="W1308" i="39"/>
  <c r="W1309" i="39"/>
  <c r="W1310" i="39"/>
  <c r="W1311" i="39"/>
  <c r="W1312" i="39"/>
  <c r="W1313" i="39"/>
  <c r="W1314" i="39"/>
  <c r="E1304" i="39"/>
  <c r="E1305" i="39"/>
  <c r="E1306" i="39"/>
  <c r="E1307" i="39"/>
  <c r="E1308" i="39"/>
  <c r="E1309" i="39"/>
  <c r="E1310" i="39"/>
  <c r="E1311" i="39"/>
  <c r="E1312" i="39"/>
  <c r="E1313" i="39"/>
  <c r="E1314" i="39"/>
  <c r="E1315" i="39"/>
  <c r="W1315" i="39"/>
  <c r="W1316" i="39"/>
  <c r="W1317" i="39"/>
  <c r="W1318" i="39"/>
  <c r="W1319" i="39"/>
  <c r="W1320" i="39"/>
  <c r="W1321" i="39"/>
  <c r="W1322" i="39"/>
  <c r="W1323" i="39"/>
  <c r="W1324" i="39"/>
  <c r="W1325" i="39"/>
  <c r="W1326" i="39"/>
  <c r="W1327" i="39"/>
  <c r="W1328" i="39"/>
  <c r="W1329" i="39"/>
  <c r="W1330" i="39"/>
  <c r="W1331" i="39"/>
  <c r="W1332" i="39"/>
  <c r="W1333" i="39"/>
  <c r="W1334" i="39"/>
  <c r="W1335" i="39"/>
  <c r="W1336" i="39"/>
  <c r="W1337" i="39"/>
  <c r="W1338" i="39"/>
  <c r="W1339" i="39"/>
  <c r="W1340" i="39"/>
  <c r="W1341" i="39"/>
  <c r="W1342" i="39"/>
  <c r="W1343" i="39"/>
  <c r="W1344" i="39"/>
  <c r="W1345" i="39"/>
  <c r="W1346" i="39"/>
  <c r="W1347" i="39"/>
  <c r="W1348" i="39"/>
  <c r="W1349" i="39"/>
  <c r="W1350" i="39"/>
  <c r="W1351" i="39"/>
  <c r="W1352" i="39"/>
  <c r="W1353" i="39"/>
  <c r="W1354" i="39"/>
  <c r="W1355" i="39"/>
  <c r="W1356" i="39"/>
  <c r="W1357" i="39"/>
  <c r="W1358" i="39"/>
  <c r="W1359" i="39"/>
  <c r="W1360" i="39"/>
  <c r="W1361" i="39"/>
  <c r="W1362" i="39"/>
  <c r="W1363" i="39"/>
  <c r="W1364" i="39"/>
  <c r="E1316" i="39"/>
  <c r="E1317" i="39"/>
  <c r="E1318" i="39"/>
  <c r="E1319" i="39"/>
  <c r="E1320" i="39"/>
  <c r="E1321" i="39"/>
  <c r="E1322" i="39"/>
  <c r="E1323" i="39"/>
  <c r="E1324" i="39"/>
  <c r="E1325" i="39"/>
  <c r="E1326" i="39"/>
  <c r="E1327" i="39"/>
  <c r="E1328" i="39"/>
  <c r="E1329" i="39"/>
  <c r="E1330" i="39"/>
  <c r="E1331" i="39"/>
  <c r="E1332" i="39"/>
  <c r="E1333" i="39"/>
  <c r="E1334" i="39"/>
  <c r="E1335" i="39"/>
  <c r="E1336" i="39"/>
  <c r="E1337" i="39"/>
  <c r="E1338" i="39"/>
  <c r="E1339" i="39"/>
  <c r="E1340" i="39"/>
  <c r="E1341" i="39"/>
  <c r="E1342" i="39"/>
  <c r="E1343" i="39"/>
  <c r="E1344" i="39"/>
  <c r="E1345" i="39"/>
  <c r="E1346" i="39"/>
  <c r="E1347" i="39"/>
  <c r="E1348" i="39"/>
  <c r="E1349" i="39"/>
  <c r="E1350" i="39"/>
  <c r="E1351" i="39"/>
  <c r="E1352" i="39"/>
  <c r="E1353" i="39"/>
  <c r="E1354" i="39"/>
  <c r="E1355" i="39"/>
  <c r="E1356" i="39"/>
  <c r="E1357" i="39"/>
  <c r="E1358" i="39"/>
  <c r="E1359" i="39"/>
  <c r="E1360" i="39"/>
  <c r="E1361" i="39"/>
  <c r="E1362" i="39"/>
  <c r="E1363" i="39"/>
  <c r="E1364" i="39"/>
  <c r="E1365" i="39"/>
  <c r="E1366" i="39"/>
  <c r="E1367" i="39"/>
  <c r="E1368" i="39"/>
  <c r="E1369" i="39"/>
  <c r="E1370" i="39"/>
  <c r="E1371" i="39"/>
  <c r="W1365" i="39"/>
  <c r="W1366" i="39"/>
  <c r="W1367" i="39"/>
  <c r="W1368" i="39"/>
  <c r="W1369" i="39"/>
  <c r="W1370" i="39"/>
  <c r="W1371" i="39"/>
  <c r="W1372" i="39"/>
  <c r="W1373" i="39"/>
  <c r="W1374" i="39"/>
  <c r="E1372" i="39"/>
  <c r="E1373" i="39"/>
  <c r="E1374" i="39"/>
  <c r="E1375" i="39"/>
  <c r="W1375" i="39"/>
  <c r="W1376" i="39"/>
  <c r="E1376" i="39"/>
  <c r="E1377" i="39"/>
  <c r="W1377" i="39"/>
  <c r="W1378" i="39"/>
  <c r="W1379" i="39"/>
  <c r="W1380" i="39"/>
  <c r="W1381" i="39"/>
  <c r="W1382" i="39"/>
  <c r="W1383" i="39"/>
  <c r="W1384" i="39"/>
  <c r="W1385" i="39"/>
  <c r="E1378" i="39"/>
  <c r="E1379" i="39"/>
  <c r="E1380" i="39"/>
  <c r="E1381" i="39"/>
  <c r="E1382" i="39"/>
  <c r="E1383" i="39"/>
  <c r="E1384" i="39"/>
  <c r="E1385" i="39"/>
  <c r="E1386" i="39"/>
  <c r="W1386" i="39"/>
  <c r="W1387" i="39"/>
  <c r="W1388" i="39"/>
  <c r="E1387" i="39"/>
  <c r="E1388" i="39"/>
  <c r="E1389" i="39"/>
  <c r="E1390" i="39"/>
  <c r="E1391" i="39"/>
  <c r="W1389" i="39"/>
  <c r="W1390" i="39"/>
  <c r="W1391" i="39"/>
  <c r="W1392" i="39"/>
  <c r="W1393" i="39"/>
  <c r="W1394" i="39"/>
  <c r="E1392" i="39"/>
  <c r="E1393" i="39"/>
  <c r="E1394" i="39"/>
  <c r="E1395" i="39"/>
  <c r="E1396" i="39"/>
  <c r="E1397" i="39"/>
  <c r="E1398" i="39"/>
  <c r="W1395" i="39"/>
  <c r="W1396" i="39"/>
  <c r="W1397" i="39"/>
  <c r="W1398" i="39"/>
  <c r="W1399" i="39"/>
  <c r="W1400" i="39"/>
  <c r="W1401" i="39"/>
  <c r="W1402" i="39"/>
  <c r="W1403" i="39"/>
  <c r="W1404" i="39"/>
  <c r="W1405" i="39"/>
  <c r="W1406" i="39"/>
  <c r="W1407" i="39"/>
  <c r="W1408" i="39"/>
  <c r="W1409" i="39"/>
  <c r="W1410" i="39"/>
  <c r="W1411" i="39"/>
  <c r="W1412" i="39"/>
  <c r="W1413" i="39"/>
  <c r="W1414" i="39"/>
  <c r="W1415" i="39"/>
  <c r="W1416" i="39"/>
  <c r="W1417" i="39"/>
  <c r="W1418" i="39"/>
  <c r="W1419" i="39"/>
  <c r="W1420" i="39"/>
  <c r="W1421" i="39"/>
  <c r="W1422" i="39"/>
  <c r="W1423" i="39"/>
  <c r="W1424" i="39"/>
  <c r="W1425" i="39"/>
  <c r="W1426" i="39"/>
  <c r="W1427" i="39"/>
  <c r="W1428" i="39"/>
  <c r="E1399" i="39"/>
  <c r="E1400" i="39"/>
  <c r="E1401" i="39"/>
  <c r="E1402" i="39"/>
  <c r="E1403" i="39"/>
  <c r="E1404" i="39"/>
  <c r="E1405" i="39"/>
  <c r="E1406" i="39"/>
  <c r="E1407" i="39"/>
  <c r="E1408" i="39"/>
  <c r="E1409" i="39"/>
  <c r="E1410" i="39"/>
  <c r="E1411" i="39"/>
  <c r="E1412" i="39"/>
  <c r="E1413" i="39"/>
  <c r="E1414" i="39"/>
  <c r="E1415" i="39"/>
  <c r="E1416" i="39"/>
  <c r="E1417" i="39"/>
  <c r="E1418" i="39"/>
  <c r="E1419" i="39"/>
  <c r="E1420" i="39"/>
  <c r="E1421" i="39"/>
  <c r="E1422" i="39"/>
  <c r="E1423" i="39"/>
  <c r="E1424" i="39"/>
  <c r="E1425" i="39"/>
  <c r="E1426" i="39"/>
  <c r="E1427" i="39"/>
  <c r="E1428" i="39"/>
  <c r="E1429" i="39"/>
  <c r="E1430" i="39"/>
  <c r="E1431" i="39"/>
  <c r="E1432" i="39"/>
  <c r="E1433" i="39"/>
  <c r="E1434" i="39"/>
  <c r="E1435" i="39"/>
  <c r="E1436" i="39"/>
  <c r="E1437" i="39"/>
  <c r="E1438" i="39"/>
  <c r="E1439" i="39"/>
  <c r="E1440" i="39"/>
  <c r="E1441" i="39"/>
  <c r="E1442" i="39"/>
  <c r="E1443" i="39"/>
  <c r="E1444" i="39"/>
  <c r="E1445" i="39"/>
  <c r="E1446" i="39"/>
  <c r="E1447" i="39"/>
  <c r="W1429" i="39"/>
  <c r="W1430" i="39"/>
  <c r="W1431" i="39"/>
  <c r="W1432" i="39"/>
  <c r="W1433" i="39"/>
  <c r="W1434" i="39"/>
  <c r="W1435" i="39"/>
  <c r="W1436" i="39"/>
  <c r="W1437" i="39"/>
  <c r="W1438" i="39"/>
  <c r="W1439" i="39"/>
  <c r="W1440" i="39"/>
  <c r="W1441" i="39"/>
  <c r="W1442" i="39"/>
  <c r="W1443" i="39"/>
  <c r="W1444" i="39"/>
  <c r="W1445" i="39"/>
  <c r="W1446" i="39"/>
  <c r="W1447" i="39"/>
  <c r="W1448" i="39"/>
  <c r="W1449" i="39"/>
  <c r="W1450" i="39"/>
  <c r="W1451" i="39"/>
  <c r="W1452" i="39"/>
  <c r="W1453" i="39"/>
  <c r="W1454" i="39"/>
  <c r="W1455" i="39"/>
  <c r="W1456" i="39"/>
  <c r="W1457" i="39"/>
  <c r="W1458" i="39"/>
  <c r="W1459" i="39"/>
  <c r="W1460" i="39"/>
  <c r="W1461" i="39"/>
  <c r="W1462" i="39"/>
  <c r="W1463" i="39"/>
  <c r="W1464" i="39"/>
  <c r="W1465" i="39"/>
  <c r="W1466" i="39"/>
  <c r="W1467" i="39"/>
  <c r="W1468" i="39"/>
  <c r="W1469" i="39"/>
  <c r="W1470" i="39"/>
  <c r="W1471" i="39"/>
  <c r="W1472" i="39"/>
  <c r="W1473" i="39"/>
  <c r="W1474" i="39"/>
  <c r="W1475" i="39"/>
  <c r="W1476" i="39"/>
  <c r="W1477" i="39"/>
  <c r="W1478" i="39"/>
  <c r="W1479" i="39"/>
  <c r="W1480" i="39"/>
  <c r="W1481" i="39"/>
  <c r="W1482" i="39"/>
  <c r="W1483" i="39"/>
  <c r="W1484" i="39"/>
  <c r="W1485" i="39"/>
  <c r="W1486" i="39"/>
  <c r="W1487" i="39"/>
  <c r="W1488" i="39"/>
  <c r="W1489" i="39"/>
  <c r="W1490" i="39"/>
  <c r="W1491" i="39"/>
  <c r="W1492" i="39"/>
  <c r="W1493" i="39"/>
  <c r="E1448" i="39"/>
  <c r="E1449" i="39"/>
  <c r="E1450" i="39"/>
  <c r="E1451" i="39"/>
  <c r="E1452" i="39"/>
  <c r="E1453" i="39"/>
  <c r="E1454" i="39"/>
  <c r="E1455" i="39"/>
  <c r="E1456" i="39"/>
  <c r="E1457" i="39"/>
  <c r="E1458" i="39"/>
  <c r="E1459" i="39"/>
  <c r="E1460" i="39"/>
  <c r="E1461" i="39"/>
  <c r="E1462" i="39"/>
  <c r="E1463" i="39"/>
  <c r="E1464" i="39"/>
  <c r="E1465" i="39"/>
  <c r="E1466" i="39"/>
  <c r="E1467" i="39"/>
  <c r="E1468" i="39"/>
  <c r="E1469" i="39"/>
  <c r="E1470" i="39"/>
  <c r="E1471" i="39"/>
  <c r="E1472" i="39"/>
  <c r="E1473" i="39"/>
  <c r="E1474" i="39"/>
  <c r="E1475" i="39"/>
  <c r="E1476" i="39"/>
  <c r="E1477" i="39"/>
  <c r="E1478" i="39"/>
  <c r="E1479" i="39"/>
  <c r="E1480" i="39"/>
  <c r="E1481" i="39"/>
  <c r="E1482" i="39"/>
  <c r="E1483" i="39"/>
  <c r="E1484" i="39"/>
  <c r="E1485" i="39"/>
  <c r="E1486" i="39"/>
  <c r="E1487" i="39"/>
  <c r="E1488" i="39"/>
  <c r="E1489" i="39"/>
  <c r="E1490" i="39"/>
  <c r="E1491" i="39"/>
  <c r="E1492" i="39"/>
  <c r="E1493" i="39"/>
  <c r="E1494" i="39"/>
  <c r="E1495" i="39"/>
  <c r="E1496" i="39"/>
  <c r="E1497" i="39"/>
  <c r="E1498" i="39"/>
  <c r="E1499" i="39"/>
  <c r="E1500" i="39"/>
  <c r="E1501" i="39"/>
  <c r="E1502" i="39"/>
  <c r="W1494" i="39"/>
  <c r="W1495" i="39"/>
  <c r="W1496" i="39"/>
  <c r="W1497" i="39"/>
  <c r="W1498" i="39"/>
  <c r="W1499" i="39"/>
  <c r="W1500" i="39"/>
  <c r="W1501" i="39"/>
  <c r="W1502" i="39"/>
  <c r="W1503" i="39"/>
  <c r="W1504" i="39"/>
  <c r="W1505" i="39"/>
  <c r="W1506" i="39"/>
  <c r="W1507" i="39"/>
  <c r="W1508" i="39"/>
  <c r="W1509" i="39"/>
  <c r="W1510" i="39"/>
  <c r="W1511" i="39"/>
  <c r="W1512" i="39"/>
  <c r="W1513" i="39"/>
  <c r="W1514" i="39"/>
  <c r="W1515" i="39"/>
  <c r="W1516" i="39"/>
  <c r="W1517" i="39"/>
  <c r="W1518" i="39"/>
  <c r="W1519" i="39"/>
  <c r="W1520" i="39"/>
  <c r="W1521" i="39"/>
  <c r="W1522" i="39"/>
  <c r="W1523" i="39"/>
  <c r="W1524" i="39"/>
  <c r="W1525" i="39"/>
  <c r="W1526" i="39"/>
  <c r="W1527" i="39"/>
  <c r="W1528" i="39"/>
  <c r="W1529" i="39"/>
  <c r="W1530" i="39"/>
  <c r="W1531" i="39"/>
  <c r="W1532" i="39"/>
  <c r="E1503" i="39"/>
  <c r="E1504" i="39"/>
  <c r="E1505" i="39"/>
  <c r="E1506" i="39"/>
  <c r="E1507" i="39"/>
  <c r="E1508" i="39"/>
  <c r="E1509" i="39"/>
  <c r="E1510" i="39"/>
  <c r="E1511" i="39"/>
  <c r="E1512" i="39"/>
  <c r="E1513" i="39"/>
  <c r="E1514" i="39"/>
  <c r="E1515" i="39"/>
  <c r="E1516" i="39"/>
  <c r="E1517" i="39"/>
  <c r="E1518" i="39"/>
  <c r="E1519" i="39"/>
  <c r="E1520" i="39"/>
  <c r="E1521" i="39"/>
  <c r="E1522" i="39"/>
  <c r="E1523" i="39"/>
  <c r="E1524" i="39"/>
  <c r="E1525" i="39"/>
  <c r="E1526" i="39"/>
  <c r="E1527" i="39"/>
  <c r="E1528" i="39"/>
  <c r="E1529" i="39"/>
  <c r="E1530" i="39"/>
  <c r="E1531" i="39"/>
  <c r="E1532" i="39"/>
  <c r="E1533" i="39"/>
  <c r="E1534" i="39"/>
  <c r="E1535" i="39"/>
  <c r="E1536" i="39"/>
  <c r="E1537" i="39"/>
  <c r="E1538" i="39"/>
  <c r="E1539" i="39"/>
  <c r="E1540" i="39"/>
  <c r="E1541" i="39"/>
  <c r="E1542" i="39"/>
  <c r="E1543" i="39"/>
  <c r="E1544" i="39"/>
  <c r="E1545" i="39"/>
  <c r="E1546" i="39"/>
  <c r="E1547" i="39"/>
  <c r="E1548" i="39"/>
  <c r="E1549" i="39"/>
  <c r="E1550" i="39"/>
  <c r="E1551" i="39"/>
  <c r="E1552" i="39"/>
  <c r="E1553" i="39"/>
  <c r="E1554" i="39"/>
  <c r="E1555" i="39"/>
  <c r="E1556" i="39"/>
  <c r="E1557" i="39"/>
  <c r="E1558" i="39"/>
  <c r="E1559" i="39"/>
  <c r="E1560" i="39"/>
  <c r="E1561" i="39"/>
  <c r="E1562" i="39"/>
  <c r="E1563" i="39"/>
  <c r="E1564" i="39"/>
  <c r="E1565" i="39"/>
  <c r="E1566" i="39"/>
  <c r="E1567" i="39"/>
  <c r="E1568" i="39"/>
  <c r="E1569" i="39"/>
  <c r="E1570" i="39"/>
  <c r="E1571" i="39"/>
  <c r="E1572" i="39"/>
  <c r="E1573" i="39"/>
  <c r="E1574" i="39"/>
  <c r="E1575" i="39"/>
  <c r="W1533" i="39"/>
  <c r="W1534" i="39"/>
  <c r="W1535" i="39"/>
  <c r="W1536" i="39"/>
  <c r="W1537" i="39"/>
  <c r="W1538" i="39"/>
  <c r="W1539" i="39"/>
  <c r="W1540" i="39"/>
  <c r="W1541" i="39"/>
  <c r="W1542" i="39"/>
  <c r="W1543" i="39"/>
  <c r="W1544" i="39"/>
  <c r="W1545" i="39"/>
  <c r="W1546" i="39"/>
  <c r="W1547" i="39"/>
  <c r="W1548" i="39"/>
  <c r="W1549" i="39"/>
  <c r="W1550" i="39"/>
  <c r="W1551" i="39"/>
  <c r="W1552" i="39"/>
  <c r="W1553" i="39"/>
  <c r="W1554" i="39"/>
  <c r="W1555" i="39"/>
  <c r="W1556" i="39"/>
  <c r="W1557" i="39"/>
  <c r="W1558" i="39"/>
  <c r="W1559" i="39"/>
  <c r="W1560" i="39"/>
  <c r="W1561" i="39"/>
  <c r="W1562" i="39"/>
  <c r="W1563" i="39"/>
  <c r="W1564" i="39"/>
  <c r="W1565" i="39"/>
  <c r="W1566" i="39"/>
  <c r="W1567" i="39"/>
  <c r="W1568" i="39"/>
  <c r="W1569" i="39"/>
  <c r="W1570" i="39"/>
  <c r="W1571" i="39"/>
  <c r="W1572" i="39"/>
  <c r="W1573" i="39"/>
  <c r="W1574" i="39"/>
  <c r="W1575" i="39"/>
  <c r="W1576" i="39"/>
  <c r="W1577" i="39"/>
  <c r="W1578" i="39"/>
  <c r="W1579" i="39"/>
  <c r="W1580" i="39"/>
  <c r="W1581" i="39"/>
  <c r="W1582" i="39"/>
  <c r="W1583" i="39"/>
  <c r="W1584" i="39"/>
  <c r="W1585" i="39"/>
  <c r="W1586" i="39"/>
  <c r="E1576" i="39"/>
  <c r="E1577" i="39"/>
  <c r="E1578" i="39"/>
  <c r="E1579" i="39"/>
  <c r="E1580" i="39"/>
  <c r="E1581" i="39"/>
  <c r="E1582" i="39"/>
  <c r="E1583" i="39"/>
  <c r="E1584" i="39"/>
  <c r="E1585" i="39"/>
  <c r="E1586" i="39"/>
  <c r="E1587" i="39"/>
  <c r="E1588" i="39"/>
  <c r="E1589" i="39"/>
  <c r="E1590" i="39"/>
  <c r="E1591" i="39"/>
  <c r="E1592" i="39"/>
  <c r="E1593" i="39"/>
  <c r="E1594" i="39"/>
  <c r="E1595" i="39"/>
  <c r="E1596" i="39"/>
  <c r="E1597" i="39"/>
  <c r="E1598" i="39"/>
  <c r="E1599" i="39"/>
  <c r="E1600" i="39"/>
  <c r="E1601" i="39"/>
  <c r="E1602" i="39"/>
  <c r="E1603" i="39"/>
  <c r="E1604" i="39"/>
  <c r="E1605" i="39"/>
  <c r="E1606" i="39"/>
  <c r="E1607" i="39"/>
  <c r="E1608" i="39"/>
  <c r="E1609" i="39"/>
  <c r="E1610" i="39"/>
  <c r="E1611" i="39"/>
  <c r="E1612" i="39"/>
  <c r="E1613" i="39"/>
  <c r="E1614" i="39"/>
  <c r="E1615" i="39"/>
  <c r="E1616" i="39"/>
  <c r="E1617" i="39"/>
  <c r="E1618" i="39"/>
  <c r="E1619" i="39"/>
  <c r="E1620" i="39"/>
  <c r="E1621" i="39"/>
  <c r="E1622" i="39"/>
  <c r="E1623" i="39"/>
  <c r="E1624" i="39"/>
  <c r="E1625" i="39"/>
  <c r="E1626" i="39"/>
  <c r="E1627" i="39"/>
  <c r="E1628" i="39"/>
  <c r="E1629" i="39"/>
  <c r="E1630" i="39"/>
  <c r="E1631" i="39"/>
  <c r="E1632" i="39"/>
  <c r="E1633" i="39"/>
  <c r="E1634" i="39"/>
  <c r="E1635" i="39"/>
  <c r="E1636" i="39"/>
  <c r="E1637" i="39"/>
  <c r="E1638" i="39"/>
  <c r="E1639" i="39"/>
  <c r="E1640" i="39"/>
  <c r="E1641" i="39"/>
  <c r="E1642" i="39"/>
  <c r="E1643" i="39"/>
  <c r="E1644" i="39"/>
  <c r="E1645" i="39"/>
  <c r="E1646" i="39"/>
  <c r="E1647" i="39"/>
  <c r="E1648" i="39"/>
  <c r="E1649" i="39"/>
  <c r="E1650" i="39"/>
  <c r="E1651" i="39"/>
  <c r="E1652" i="39"/>
  <c r="E1653" i="39"/>
  <c r="E1654" i="39"/>
  <c r="E1655" i="39"/>
  <c r="E1656" i="39"/>
  <c r="E1657" i="39"/>
  <c r="E1658" i="39"/>
  <c r="E1659" i="39"/>
  <c r="E1660" i="39"/>
  <c r="E1661" i="39"/>
  <c r="E1662" i="39"/>
  <c r="E1663" i="39"/>
  <c r="E1664" i="39"/>
  <c r="E1665" i="39"/>
  <c r="E1666" i="39"/>
  <c r="E1667" i="39"/>
  <c r="E1668" i="39"/>
  <c r="E1669" i="39"/>
  <c r="E1670" i="39"/>
  <c r="E1671" i="39"/>
  <c r="E1672" i="39"/>
  <c r="E1673" i="39"/>
  <c r="E1674" i="39"/>
  <c r="E1675" i="39"/>
  <c r="E1676" i="39"/>
  <c r="E1677" i="39"/>
  <c r="E1678" i="39"/>
  <c r="E1679" i="39"/>
  <c r="E1680" i="39"/>
  <c r="E1681" i="39"/>
  <c r="E1682" i="39"/>
  <c r="E1683" i="39"/>
  <c r="E1684" i="39"/>
  <c r="E1685" i="39"/>
  <c r="E1686" i="39"/>
  <c r="E1687" i="39"/>
  <c r="E1688" i="39"/>
  <c r="E1689" i="39"/>
  <c r="E1690" i="39"/>
  <c r="E1691" i="39"/>
  <c r="E1692" i="39"/>
  <c r="E1693" i="39"/>
  <c r="E1694" i="39"/>
  <c r="E1695" i="39"/>
  <c r="E1696" i="39"/>
  <c r="E1697" i="39"/>
  <c r="E1698" i="39"/>
  <c r="E1699" i="39"/>
  <c r="E1700" i="39"/>
  <c r="E1701" i="39"/>
  <c r="E1702" i="39"/>
  <c r="E1703" i="39"/>
  <c r="E1704" i="39"/>
  <c r="E1705" i="39"/>
  <c r="E1706" i="39"/>
  <c r="E1707" i="39"/>
  <c r="E1708" i="39"/>
  <c r="E1709" i="39"/>
  <c r="E1710" i="39"/>
  <c r="E1711" i="39"/>
  <c r="E1712" i="39"/>
  <c r="E1713" i="39"/>
  <c r="E1714" i="39"/>
  <c r="E1715" i="39"/>
  <c r="E1716" i="39"/>
  <c r="E1717" i="39"/>
  <c r="E1718" i="39"/>
  <c r="E1719" i="39"/>
  <c r="E1720" i="39"/>
  <c r="E1721" i="39"/>
  <c r="E1722" i="39"/>
  <c r="E1723" i="39"/>
  <c r="E1724" i="39"/>
  <c r="E1725" i="39"/>
  <c r="E1726" i="39"/>
  <c r="E1727" i="39"/>
  <c r="E1728" i="39"/>
  <c r="E1729" i="39"/>
  <c r="E1730" i="39"/>
  <c r="E1731" i="39"/>
  <c r="E1732" i="39"/>
  <c r="E1733" i="39"/>
  <c r="E1734" i="39"/>
  <c r="E1735" i="39"/>
  <c r="E1736" i="39"/>
  <c r="E1737" i="39"/>
  <c r="E1738" i="39"/>
  <c r="E1739" i="39"/>
  <c r="E1740" i="39"/>
  <c r="E1741" i="39"/>
  <c r="E1742" i="39"/>
  <c r="E1743" i="39"/>
  <c r="E1744" i="39"/>
  <c r="E1745" i="39"/>
  <c r="E1746" i="39"/>
  <c r="E1747" i="39"/>
  <c r="E1748" i="39"/>
  <c r="E1749" i="39"/>
  <c r="E1750" i="39"/>
  <c r="E1751" i="39"/>
  <c r="E1752" i="39"/>
  <c r="E1753" i="39"/>
  <c r="E1754" i="39"/>
  <c r="E1755" i="39"/>
  <c r="E1756" i="39"/>
  <c r="E1757" i="39"/>
  <c r="E1758" i="39"/>
  <c r="E1759" i="39"/>
  <c r="E1760" i="39"/>
  <c r="E1761" i="39"/>
  <c r="E1762" i="39"/>
  <c r="E1763" i="39"/>
  <c r="E1764" i="39"/>
  <c r="E1765" i="39"/>
  <c r="E1766" i="39"/>
  <c r="E1767" i="39"/>
  <c r="E1768" i="39"/>
  <c r="E1769" i="39"/>
  <c r="E1770" i="39"/>
  <c r="E1771" i="39"/>
  <c r="E1772" i="39"/>
  <c r="E1773" i="39"/>
  <c r="E1774" i="39"/>
  <c r="E1775" i="39"/>
  <c r="E1776" i="39"/>
  <c r="E1777" i="39"/>
  <c r="E1778" i="39"/>
  <c r="E1779" i="39"/>
  <c r="E1780" i="39"/>
  <c r="E1781" i="39"/>
  <c r="E1782" i="39"/>
  <c r="E1783" i="39"/>
  <c r="E1784" i="39"/>
  <c r="E1785" i="39"/>
  <c r="E1786" i="39"/>
  <c r="E1787" i="39"/>
  <c r="E1788" i="39"/>
  <c r="E1789" i="39"/>
  <c r="E1790" i="39"/>
  <c r="E1791" i="39"/>
  <c r="E1792" i="39"/>
  <c r="E1793" i="39"/>
  <c r="E1794" i="39"/>
  <c r="E1795" i="39"/>
  <c r="E1796" i="39"/>
  <c r="E1797" i="39"/>
  <c r="E1798" i="39"/>
  <c r="E1799" i="39"/>
  <c r="E1800" i="39"/>
  <c r="E1801" i="39"/>
  <c r="E1802" i="39"/>
  <c r="E1803" i="39"/>
  <c r="E1804" i="39"/>
  <c r="E1805" i="39"/>
  <c r="E1806" i="39"/>
  <c r="E1807" i="39"/>
  <c r="E1808" i="39"/>
  <c r="E1809" i="39"/>
  <c r="E1810" i="39"/>
  <c r="E1811" i="39"/>
  <c r="E1812" i="39"/>
  <c r="E1813" i="39"/>
  <c r="E1814" i="39"/>
  <c r="E1815" i="39"/>
  <c r="E1816" i="39"/>
  <c r="E1817" i="39"/>
  <c r="E1818" i="39"/>
  <c r="E1819" i="39"/>
  <c r="E1820" i="39"/>
  <c r="E1821" i="39"/>
  <c r="E1822" i="39"/>
  <c r="E1823" i="39"/>
  <c r="E1824" i="39"/>
  <c r="E1825" i="39"/>
  <c r="E1826" i="39"/>
  <c r="E1827" i="39"/>
  <c r="E1828" i="39"/>
  <c r="E1829" i="39"/>
  <c r="E1830" i="39"/>
  <c r="E1831" i="39"/>
  <c r="E1832" i="39"/>
  <c r="E1833" i="39"/>
  <c r="E1834" i="39"/>
  <c r="E1835" i="39"/>
  <c r="E1836" i="39"/>
  <c r="E1837" i="39"/>
  <c r="E1838" i="39"/>
  <c r="E1839" i="39"/>
  <c r="E1840" i="39"/>
  <c r="E1841" i="39"/>
  <c r="E1842" i="39"/>
  <c r="E1843" i="39"/>
  <c r="E1844" i="39"/>
  <c r="E1845" i="39"/>
  <c r="E1846" i="39"/>
  <c r="E1847" i="39"/>
  <c r="E1848" i="39"/>
  <c r="E1849" i="39"/>
  <c r="E1850" i="39"/>
  <c r="E1851" i="39"/>
  <c r="E1852" i="39"/>
  <c r="E1853" i="39"/>
  <c r="E1854" i="39"/>
  <c r="E1855" i="39"/>
  <c r="E1856" i="39"/>
  <c r="E1857" i="39"/>
  <c r="E1858" i="39"/>
  <c r="E1859" i="39"/>
  <c r="E1860" i="39"/>
  <c r="E1861" i="39"/>
  <c r="E1862" i="39"/>
  <c r="E1863" i="39"/>
  <c r="E1864" i="39"/>
  <c r="E1865" i="39"/>
  <c r="E1866" i="39"/>
  <c r="E1867" i="39"/>
  <c r="E1868" i="39"/>
  <c r="E1869" i="39"/>
  <c r="E1870" i="39"/>
  <c r="E1871" i="39"/>
  <c r="E1872" i="39"/>
  <c r="E1873" i="39"/>
  <c r="E1874" i="39"/>
  <c r="E1875" i="39"/>
  <c r="E1876" i="39"/>
  <c r="E1877" i="39"/>
  <c r="E1878" i="39"/>
  <c r="E1879" i="39"/>
  <c r="E1880" i="39"/>
  <c r="E1881" i="39"/>
  <c r="E1882" i="39"/>
  <c r="E1883" i="39"/>
  <c r="E1884" i="39"/>
  <c r="E1885" i="39"/>
  <c r="E1886" i="39"/>
  <c r="E1887" i="39"/>
  <c r="E1888" i="39"/>
  <c r="E1889" i="39"/>
  <c r="E1890" i="39"/>
  <c r="E1891" i="39"/>
  <c r="E1892" i="39"/>
  <c r="E1893" i="39"/>
  <c r="E1894" i="39"/>
  <c r="E1895" i="39"/>
  <c r="E1896" i="39"/>
  <c r="E1897" i="39"/>
  <c r="E1898" i="39"/>
  <c r="E1899" i="39"/>
  <c r="E1900" i="39"/>
  <c r="E1901" i="39"/>
  <c r="E1902" i="39"/>
  <c r="E1903" i="39"/>
  <c r="E1904" i="39"/>
  <c r="E1905" i="39"/>
  <c r="E1906" i="39"/>
  <c r="E1907" i="39"/>
  <c r="E1908" i="39"/>
  <c r="E1909" i="39"/>
  <c r="E1910" i="39"/>
  <c r="E1911" i="39"/>
  <c r="E1912" i="39"/>
  <c r="E1913" i="39"/>
  <c r="E1914" i="39"/>
  <c r="E1915" i="39"/>
  <c r="E1916" i="39"/>
  <c r="E1917" i="39"/>
  <c r="E1918" i="39"/>
  <c r="E1919" i="39"/>
  <c r="E1920" i="39"/>
  <c r="E1921" i="39"/>
  <c r="E1922" i="39"/>
  <c r="E1923" i="39"/>
  <c r="E1924" i="39"/>
  <c r="E1925" i="39"/>
  <c r="E1926" i="39"/>
  <c r="E1927" i="39"/>
  <c r="E1928" i="39"/>
  <c r="E1929" i="39"/>
  <c r="E1930" i="39"/>
  <c r="E1931" i="39"/>
  <c r="E1932" i="39"/>
  <c r="E1933" i="39"/>
  <c r="E1934" i="39"/>
  <c r="E1935" i="39"/>
  <c r="E1936" i="39"/>
  <c r="E1937" i="39"/>
  <c r="E1938" i="39"/>
  <c r="E1939" i="39"/>
  <c r="E1940" i="39"/>
  <c r="E1941" i="39"/>
  <c r="E1942" i="39"/>
  <c r="E1943" i="39"/>
  <c r="E1944" i="39"/>
  <c r="E1945" i="39"/>
  <c r="E1946" i="39"/>
  <c r="E1947" i="39"/>
  <c r="E1948" i="39"/>
  <c r="E1949" i="39"/>
  <c r="E1950" i="39"/>
  <c r="E1951" i="39"/>
  <c r="E1952" i="39"/>
  <c r="E1953" i="39"/>
  <c r="E1954" i="39"/>
  <c r="E1955" i="39"/>
  <c r="E1956" i="39"/>
  <c r="E1957" i="39"/>
  <c r="E1958" i="39"/>
  <c r="E1959" i="39"/>
  <c r="E1960" i="39"/>
  <c r="E1961" i="39"/>
  <c r="E1962" i="39"/>
  <c r="E1963" i="39"/>
  <c r="E1964" i="39"/>
  <c r="E1965" i="39"/>
  <c r="E1966" i="39"/>
  <c r="E1967" i="39"/>
  <c r="E1968" i="39"/>
  <c r="E1969" i="39"/>
  <c r="E1970" i="39"/>
  <c r="E1971" i="39"/>
  <c r="E1972" i="39"/>
  <c r="E1973" i="39"/>
  <c r="E1974" i="39"/>
  <c r="E1975" i="39"/>
  <c r="E1976" i="39"/>
  <c r="E1977" i="39"/>
  <c r="E1978" i="39"/>
  <c r="E1979" i="39"/>
  <c r="E1980" i="39"/>
  <c r="E1981" i="39"/>
  <c r="E1982" i="39"/>
  <c r="E1983" i="39"/>
  <c r="E1984" i="39"/>
  <c r="E1985" i="39"/>
  <c r="E1986" i="39"/>
  <c r="E1987" i="39"/>
  <c r="E1988" i="39"/>
  <c r="E1989" i="39"/>
  <c r="E1990" i="39"/>
  <c r="E1991" i="39"/>
  <c r="E1992" i="39"/>
  <c r="E1993" i="39"/>
  <c r="E1994" i="39"/>
  <c r="E1995" i="39"/>
  <c r="E1996" i="39"/>
  <c r="E1997" i="39"/>
  <c r="E1998" i="39"/>
  <c r="E1999" i="39"/>
  <c r="E2000" i="39"/>
  <c r="E2001" i="39"/>
  <c r="E2002" i="39"/>
  <c r="E2003" i="39"/>
  <c r="E2004" i="39"/>
  <c r="E2005" i="39"/>
  <c r="E2006" i="39"/>
  <c r="E2007" i="39"/>
  <c r="E2008" i="39"/>
  <c r="E2009" i="39"/>
  <c r="E2010" i="39"/>
  <c r="E2011" i="39"/>
  <c r="E2012" i="39"/>
  <c r="E2013" i="39"/>
  <c r="E2014" i="39"/>
  <c r="E2015" i="39"/>
  <c r="E2016" i="39"/>
  <c r="E2017" i="39"/>
  <c r="E2018" i="39"/>
  <c r="E2019" i="39"/>
  <c r="E2020" i="39"/>
  <c r="E2021" i="39"/>
  <c r="E2022" i="39"/>
  <c r="E2023" i="39"/>
  <c r="E2024" i="39"/>
  <c r="E2025" i="39"/>
  <c r="E2026" i="39"/>
  <c r="E2027" i="39"/>
  <c r="E2028" i="39"/>
  <c r="E2029" i="39"/>
  <c r="E2030" i="39"/>
  <c r="E2031" i="39"/>
  <c r="E2032" i="39"/>
  <c r="E2033" i="39"/>
  <c r="E2034" i="39"/>
  <c r="E2035" i="39"/>
  <c r="E2036" i="39"/>
  <c r="E2037" i="39"/>
  <c r="E2038" i="39"/>
  <c r="E2039" i="39"/>
  <c r="E2040" i="39"/>
  <c r="E2041" i="39"/>
  <c r="E2042" i="39"/>
  <c r="E2043" i="39"/>
  <c r="E2044" i="39"/>
  <c r="E2045" i="39"/>
  <c r="E2046" i="39"/>
  <c r="E2047" i="39"/>
  <c r="E2048" i="39"/>
  <c r="E2049" i="39"/>
  <c r="E2050" i="39"/>
  <c r="E2051" i="39"/>
  <c r="E2052" i="39"/>
  <c r="E2053" i="39"/>
  <c r="E2054" i="39"/>
  <c r="E2055" i="39"/>
  <c r="E2056" i="39"/>
  <c r="E2057" i="39"/>
  <c r="E2058" i="39"/>
  <c r="E2059" i="39"/>
  <c r="E2060" i="39"/>
  <c r="E2061" i="39"/>
  <c r="E2062" i="39"/>
  <c r="E2063" i="39"/>
  <c r="E2064" i="39"/>
  <c r="E2065" i="39"/>
  <c r="E2066" i="39"/>
  <c r="E2067" i="39"/>
  <c r="E2068" i="39"/>
  <c r="E2069" i="39"/>
  <c r="E2070" i="39"/>
  <c r="E2071" i="39"/>
  <c r="E2072" i="39"/>
  <c r="E2073" i="39"/>
  <c r="E2074" i="39"/>
  <c r="E2075" i="39"/>
  <c r="E2076" i="39"/>
  <c r="E2077" i="39"/>
  <c r="E2078" i="39"/>
  <c r="E2079" i="39"/>
  <c r="E2080" i="39"/>
  <c r="E2081" i="39"/>
  <c r="E2082" i="39"/>
  <c r="E2083" i="39"/>
  <c r="E2084" i="39"/>
  <c r="E2085" i="39"/>
  <c r="E2086" i="39"/>
  <c r="E2087" i="39"/>
  <c r="E2088" i="39"/>
  <c r="E2089" i="39"/>
  <c r="E2090" i="39"/>
  <c r="E2091" i="39"/>
  <c r="E2092" i="39"/>
  <c r="E2093" i="39"/>
  <c r="E2094" i="39"/>
  <c r="E2095" i="39"/>
  <c r="E2096" i="39"/>
  <c r="E2097" i="39"/>
  <c r="E2098" i="39"/>
  <c r="E2099" i="39"/>
  <c r="E2100" i="39"/>
  <c r="E2101" i="39"/>
  <c r="E2102" i="39"/>
  <c r="E2103" i="39"/>
  <c r="E2104" i="39"/>
  <c r="E2105" i="39"/>
  <c r="E2106" i="39"/>
  <c r="E2107" i="39"/>
  <c r="E2108" i="39"/>
  <c r="E2109" i="39"/>
  <c r="E2110" i="39"/>
  <c r="E2111" i="39"/>
  <c r="E2112" i="39"/>
  <c r="E2113" i="39"/>
  <c r="E2114" i="39"/>
  <c r="E2115" i="39"/>
  <c r="E2116" i="39"/>
  <c r="E2117" i="39"/>
  <c r="E2118" i="39"/>
  <c r="E2119" i="39"/>
  <c r="E2120" i="39"/>
  <c r="E2121" i="39"/>
  <c r="E2122" i="39"/>
  <c r="E2123" i="39"/>
  <c r="E2124" i="39"/>
  <c r="E2125" i="39"/>
  <c r="E2126" i="39"/>
  <c r="E2127" i="39"/>
  <c r="E2128" i="39"/>
  <c r="E2129" i="39"/>
  <c r="E2130" i="39"/>
  <c r="E2131" i="39"/>
  <c r="E2132" i="39"/>
  <c r="E2133" i="39"/>
  <c r="E2134" i="39"/>
  <c r="E2135" i="39"/>
  <c r="E2136" i="39"/>
  <c r="E2137" i="39"/>
  <c r="E2138" i="39"/>
  <c r="E2139" i="39"/>
  <c r="E2140" i="39"/>
  <c r="E2141" i="39"/>
  <c r="E2142" i="39"/>
  <c r="E2143" i="39"/>
  <c r="E2144" i="39"/>
  <c r="E2145" i="39"/>
  <c r="E2146" i="39"/>
  <c r="E2147" i="39"/>
  <c r="E2148" i="39"/>
  <c r="E2149" i="39"/>
  <c r="E2150" i="39"/>
  <c r="E2151" i="39"/>
  <c r="E2152" i="39"/>
  <c r="E2153" i="39"/>
  <c r="E2154" i="39"/>
  <c r="E2155" i="39"/>
  <c r="E2156" i="39"/>
  <c r="E2157" i="39"/>
  <c r="E2158" i="39"/>
  <c r="E2159" i="39"/>
  <c r="E2160" i="39"/>
  <c r="E2161" i="39"/>
  <c r="E2162" i="39"/>
  <c r="E2163" i="39"/>
  <c r="E2164" i="39"/>
  <c r="E2165" i="39"/>
  <c r="E2166" i="39"/>
  <c r="E2167" i="39"/>
  <c r="E2168" i="39"/>
  <c r="E2169" i="39"/>
  <c r="E2170" i="39"/>
  <c r="E2171" i="39"/>
  <c r="E2172" i="39"/>
  <c r="E2173" i="39"/>
  <c r="E2174" i="39"/>
  <c r="E2175" i="39"/>
  <c r="E2176" i="39"/>
  <c r="E2177" i="39"/>
  <c r="E2178" i="39"/>
  <c r="E2179" i="39"/>
  <c r="E2180" i="39"/>
  <c r="E2181" i="39"/>
  <c r="E2182" i="39"/>
  <c r="E2183" i="39"/>
  <c r="E2184" i="39"/>
  <c r="E2185" i="39"/>
  <c r="E2186" i="39"/>
  <c r="E2187" i="39"/>
  <c r="E2188" i="39"/>
  <c r="E2189" i="39"/>
  <c r="E2190" i="39"/>
  <c r="E2191" i="39"/>
  <c r="E2192" i="39"/>
  <c r="E2193" i="39"/>
  <c r="E2194" i="39"/>
  <c r="E2195" i="39"/>
  <c r="E2196" i="39"/>
  <c r="E2197" i="39"/>
  <c r="E2198" i="39"/>
  <c r="E2199" i="39"/>
  <c r="E2200" i="39"/>
  <c r="E2201" i="39"/>
  <c r="E2202" i="39"/>
  <c r="E2203" i="39"/>
  <c r="E2204" i="39"/>
  <c r="E2205" i="39"/>
  <c r="E2206" i="39"/>
  <c r="E2207" i="39"/>
  <c r="E2208" i="39"/>
  <c r="E2209" i="39"/>
  <c r="E2210" i="39"/>
  <c r="E2211" i="39"/>
  <c r="E2212" i="39"/>
  <c r="E2213" i="39"/>
  <c r="E2214" i="39"/>
  <c r="E2215" i="39"/>
  <c r="E2216" i="39"/>
  <c r="E2217" i="39"/>
  <c r="E2218" i="39"/>
  <c r="E2219" i="39"/>
  <c r="E2220" i="39"/>
  <c r="E2221" i="39"/>
  <c r="E2222" i="39"/>
  <c r="E2223" i="39"/>
  <c r="E2224" i="39"/>
  <c r="E2225" i="39"/>
  <c r="E2226" i="39"/>
  <c r="E2227" i="39"/>
  <c r="E2228" i="39"/>
  <c r="E2229" i="39"/>
  <c r="E2230" i="39"/>
  <c r="E2231" i="39"/>
  <c r="E2232" i="39"/>
  <c r="E2233" i="39"/>
  <c r="E2234" i="39"/>
  <c r="E2235" i="39"/>
  <c r="E2236" i="39"/>
  <c r="E2237" i="39"/>
  <c r="E2238" i="39"/>
  <c r="E2239" i="39"/>
  <c r="E2240" i="39"/>
  <c r="E2241" i="39"/>
  <c r="E2242" i="39"/>
  <c r="E2243" i="39"/>
  <c r="E2244" i="39"/>
  <c r="E2245" i="39"/>
  <c r="E2246" i="39"/>
  <c r="E2247" i="39"/>
  <c r="E2248" i="39"/>
  <c r="E2249" i="39"/>
  <c r="E2250" i="39"/>
  <c r="E2251" i="39"/>
  <c r="E2252" i="39"/>
  <c r="E2253" i="39"/>
  <c r="E2254" i="39"/>
  <c r="E2255" i="39"/>
  <c r="E2256" i="39"/>
  <c r="E2257" i="39"/>
  <c r="E2258" i="39"/>
  <c r="E2259" i="39"/>
  <c r="E2260" i="39"/>
  <c r="E2261" i="39"/>
  <c r="E2262" i="39"/>
  <c r="E2263" i="39"/>
  <c r="E2264" i="39"/>
  <c r="E2265" i="39"/>
  <c r="E2266" i="39"/>
  <c r="E2267" i="39"/>
  <c r="E2268" i="39"/>
  <c r="E2269" i="39"/>
  <c r="E2270" i="39"/>
  <c r="E2271" i="39"/>
  <c r="E2272" i="39"/>
  <c r="E2273" i="39"/>
  <c r="E2274" i="39"/>
  <c r="E2275" i="39"/>
  <c r="E2276" i="39"/>
  <c r="E2277" i="39"/>
  <c r="E2278" i="39"/>
  <c r="E2279" i="39"/>
  <c r="E2280" i="39"/>
  <c r="E2281" i="39"/>
  <c r="E2282" i="39"/>
  <c r="E2283" i="39"/>
  <c r="E2284" i="39"/>
  <c r="E2285" i="39"/>
  <c r="E2286" i="39"/>
  <c r="E2287" i="39"/>
  <c r="E2288" i="39"/>
  <c r="E2289" i="39"/>
  <c r="E2290" i="39"/>
  <c r="E2291" i="39"/>
  <c r="E2292" i="39"/>
  <c r="E2293" i="39"/>
  <c r="E2294" i="39"/>
  <c r="E2295" i="39"/>
  <c r="E2296" i="39"/>
  <c r="E2297" i="39"/>
  <c r="E2298" i="39"/>
  <c r="E2299" i="39"/>
  <c r="E2300" i="39"/>
  <c r="E2301" i="39"/>
  <c r="E2302" i="39"/>
  <c r="E2303" i="39"/>
  <c r="E2304" i="39"/>
  <c r="E2305" i="39"/>
  <c r="E2306" i="39"/>
  <c r="E2307" i="39"/>
  <c r="E2308" i="39"/>
  <c r="E2309" i="39"/>
  <c r="E2310" i="39"/>
  <c r="E2311" i="39"/>
  <c r="E2312" i="39"/>
  <c r="E2313" i="39"/>
  <c r="E2314" i="39"/>
  <c r="E2315" i="39"/>
  <c r="E2316" i="39"/>
  <c r="E2317" i="39"/>
  <c r="E2318" i="39"/>
  <c r="E2319" i="39"/>
  <c r="E2320" i="39"/>
  <c r="E2321" i="39"/>
  <c r="E2322" i="39"/>
  <c r="E2323" i="39"/>
  <c r="E2324" i="39"/>
  <c r="E2325" i="39"/>
  <c r="E2326" i="39"/>
  <c r="E2327" i="39"/>
  <c r="E2328" i="39"/>
  <c r="E2329" i="39"/>
  <c r="E2330" i="39"/>
  <c r="E2331" i="39"/>
  <c r="E2332" i="39"/>
  <c r="E2333" i="39"/>
  <c r="E2334" i="39"/>
  <c r="E2335" i="39"/>
  <c r="E2336" i="39"/>
  <c r="E2337" i="39"/>
  <c r="E2338" i="39"/>
  <c r="E2339" i="39"/>
  <c r="E2340" i="39"/>
  <c r="E2341" i="39"/>
  <c r="E2342" i="39"/>
  <c r="E2343" i="39"/>
  <c r="E2344" i="39"/>
  <c r="E2345" i="39"/>
  <c r="E2346" i="39"/>
  <c r="E2347" i="39"/>
  <c r="E2348" i="39"/>
  <c r="E2349" i="39"/>
  <c r="E2350" i="39"/>
  <c r="E2351" i="39"/>
  <c r="E2352" i="39"/>
  <c r="E2353" i="39"/>
  <c r="E2354" i="39"/>
  <c r="E2355" i="39"/>
  <c r="E2356" i="39"/>
  <c r="E2357" i="39"/>
  <c r="E2358" i="39"/>
  <c r="E2359" i="39"/>
  <c r="E2360" i="39"/>
  <c r="E2361" i="39"/>
  <c r="E2362" i="39"/>
  <c r="E3" i="10"/>
  <c r="B14" i="2"/>
  <c r="H3" i="10"/>
  <c r="E4" i="10"/>
  <c r="H4" i="10"/>
  <c r="E5" i="10"/>
  <c r="H5" i="10"/>
  <c r="E6" i="10"/>
  <c r="H6" i="10"/>
  <c r="E7" i="10"/>
  <c r="B18" i="2"/>
  <c r="H7" i="10"/>
  <c r="E8" i="10"/>
  <c r="H8" i="10"/>
  <c r="E9" i="10"/>
  <c r="H9" i="10"/>
  <c r="H10" i="10"/>
  <c r="E11" i="10"/>
  <c r="B21" i="2"/>
  <c r="H11" i="10"/>
  <c r="E12" i="10"/>
  <c r="H12" i="10"/>
  <c r="H13" i="10"/>
  <c r="E14" i="10"/>
  <c r="E13" i="10"/>
  <c r="B23" i="2"/>
  <c r="H14" i="10"/>
  <c r="H15" i="10"/>
  <c r="H16" i="10"/>
  <c r="H17" i="10"/>
  <c r="H18" i="10"/>
  <c r="H19" i="10"/>
  <c r="H20" i="10"/>
  <c r="H21" i="10"/>
  <c r="H22" i="10"/>
  <c r="H23" i="10"/>
  <c r="H24" i="10"/>
  <c r="H25" i="10"/>
  <c r="H26" i="10"/>
  <c r="H27" i="10"/>
  <c r="H28" i="10"/>
  <c r="H29" i="10"/>
  <c r="H30" i="10"/>
  <c r="H31" i="10"/>
  <c r="K1" i="19"/>
  <c r="N2" i="19"/>
  <c r="O28" i="19"/>
  <c r="O2" i="19"/>
  <c r="P2" i="19"/>
  <c r="Q2" i="19"/>
  <c r="R2" i="19"/>
  <c r="AE2" i="19"/>
  <c r="P3" i="19"/>
  <c r="AE3" i="19"/>
  <c r="AG3" i="19"/>
  <c r="AE4" i="19"/>
  <c r="AG4" i="19"/>
  <c r="AE5" i="19"/>
  <c r="AG5" i="19"/>
  <c r="AE6" i="19"/>
  <c r="AG6" i="19"/>
  <c r="AE7" i="19"/>
  <c r="AG7" i="19"/>
  <c r="AE8" i="19"/>
  <c r="AG8" i="19"/>
  <c r="AE9" i="19"/>
  <c r="AG9" i="19"/>
  <c r="AE10" i="19"/>
  <c r="AG10" i="19"/>
  <c r="AE11" i="19"/>
  <c r="AG11" i="19"/>
  <c r="AE12" i="19"/>
  <c r="AG12" i="19"/>
  <c r="AE13" i="19"/>
  <c r="AG13" i="19"/>
  <c r="AE14" i="19"/>
  <c r="AG14" i="19"/>
  <c r="AE15" i="19"/>
  <c r="AG15" i="19"/>
  <c r="G16" i="19"/>
  <c r="C25" i="2"/>
  <c r="G2" i="19"/>
  <c r="C14" i="2"/>
  <c r="BK21" i="2"/>
  <c r="O16" i="19"/>
  <c r="AE16" i="19"/>
  <c r="AG16" i="19"/>
  <c r="G17" i="19"/>
  <c r="AE17" i="19"/>
  <c r="AG17" i="19"/>
  <c r="O18" i="19"/>
  <c r="AE18" i="19"/>
  <c r="AG18" i="19"/>
  <c r="AE19" i="19"/>
  <c r="AG19" i="19"/>
  <c r="O20" i="19"/>
  <c r="AE20" i="19"/>
  <c r="AG20" i="19"/>
  <c r="AE21" i="19"/>
  <c r="AG21" i="19"/>
  <c r="O22" i="19"/>
  <c r="AE22" i="19"/>
  <c r="AG22" i="19"/>
  <c r="AE23" i="19"/>
  <c r="AG23" i="19"/>
  <c r="O24" i="19"/>
  <c r="AE24" i="19"/>
  <c r="AG24" i="19"/>
  <c r="AE25" i="19"/>
  <c r="AG25" i="19"/>
  <c r="AE26" i="19"/>
  <c r="AG26" i="19"/>
  <c r="AE27" i="19"/>
  <c r="AG27" i="19"/>
  <c r="AE28" i="19"/>
  <c r="AG28" i="19"/>
  <c r="AE29" i="19"/>
  <c r="AG29" i="19"/>
  <c r="O30" i="19"/>
  <c r="AE30" i="19"/>
  <c r="AG30" i="19"/>
  <c r="AE31" i="19"/>
  <c r="AG31" i="19"/>
  <c r="O32" i="19"/>
  <c r="AE32" i="19"/>
  <c r="AG32" i="19"/>
  <c r="AE33" i="19"/>
  <c r="AG33" i="19"/>
  <c r="O34" i="19"/>
  <c r="AE34" i="19"/>
  <c r="AG34" i="19"/>
  <c r="AE35" i="19"/>
  <c r="AG35" i="19"/>
  <c r="O36" i="19"/>
  <c r="AE36" i="19"/>
  <c r="AG36" i="19"/>
  <c r="AE37" i="19"/>
  <c r="AG37" i="19"/>
  <c r="O38" i="19"/>
  <c r="AE38" i="19"/>
  <c r="AG38" i="19"/>
  <c r="AE39" i="19"/>
  <c r="AG39" i="19"/>
  <c r="O40" i="19"/>
  <c r="AE40" i="19"/>
  <c r="AG40" i="19"/>
  <c r="AE41" i="19"/>
  <c r="AG41" i="19"/>
  <c r="AE42" i="19"/>
  <c r="AG42" i="19"/>
  <c r="AE43" i="19"/>
  <c r="AG43" i="19"/>
  <c r="AE44" i="19"/>
  <c r="AG44" i="19"/>
  <c r="AE45" i="19"/>
  <c r="AG45" i="19"/>
  <c r="O46" i="19"/>
  <c r="AE46" i="19"/>
  <c r="AG46" i="19"/>
  <c r="AE47" i="19"/>
  <c r="AG47" i="19"/>
  <c r="O48" i="19"/>
  <c r="AE48" i="19"/>
  <c r="AG48" i="19"/>
  <c r="AE49" i="19"/>
  <c r="AG49" i="19"/>
  <c r="O50" i="19"/>
  <c r="AE50" i="19"/>
  <c r="AG50" i="19"/>
  <c r="AE51" i="19"/>
  <c r="AG51" i="19"/>
  <c r="O52" i="19"/>
  <c r="AE52" i="19"/>
  <c r="AG52" i="19"/>
  <c r="AE53" i="19"/>
  <c r="AG53" i="19"/>
  <c r="O54" i="19"/>
  <c r="AE54" i="19"/>
  <c r="AG54" i="19"/>
  <c r="AE55" i="19"/>
  <c r="AG55" i="19"/>
  <c r="O56" i="19"/>
  <c r="AE56" i="19"/>
  <c r="AG56" i="19"/>
  <c r="AE57" i="19"/>
  <c r="AG57" i="19"/>
  <c r="AE58" i="19"/>
  <c r="AG58" i="19"/>
  <c r="AE59" i="19"/>
  <c r="AG59" i="19"/>
  <c r="AE60" i="19"/>
  <c r="AG60" i="19"/>
  <c r="AE61" i="19"/>
  <c r="AG61" i="19"/>
  <c r="O62" i="19"/>
  <c r="AE62" i="19"/>
  <c r="AG62" i="19"/>
  <c r="AE63" i="19"/>
  <c r="AG63" i="19"/>
  <c r="O64" i="19"/>
  <c r="AE64" i="19"/>
  <c r="AG64" i="19"/>
  <c r="AE65" i="19"/>
  <c r="AG65" i="19"/>
  <c r="O66" i="19"/>
  <c r="AE66" i="19"/>
  <c r="AG66" i="19"/>
  <c r="AE67" i="19"/>
  <c r="AG67" i="19"/>
  <c r="O68" i="19"/>
  <c r="AE68" i="19"/>
  <c r="AG68" i="19"/>
  <c r="AE69" i="19"/>
  <c r="AG69" i="19"/>
  <c r="O70" i="19"/>
  <c r="AE70" i="19"/>
  <c r="AG70" i="19"/>
  <c r="AE71" i="19"/>
  <c r="AG71" i="19"/>
  <c r="O72" i="19"/>
  <c r="AE72" i="19"/>
  <c r="AG72" i="19"/>
  <c r="AE73" i="19"/>
  <c r="AG73" i="19"/>
  <c r="AE74" i="19"/>
  <c r="AG74" i="19"/>
  <c r="AE75" i="19"/>
  <c r="AG75" i="19"/>
  <c r="AE76" i="19"/>
  <c r="AG76" i="19"/>
  <c r="AE77" i="19"/>
  <c r="AG77" i="19"/>
  <c r="O78" i="19"/>
  <c r="AE78" i="19"/>
  <c r="AG78" i="19"/>
  <c r="AE79" i="19"/>
  <c r="AG79" i="19"/>
  <c r="O80" i="19"/>
  <c r="AE80" i="19"/>
  <c r="AG80" i="19"/>
  <c r="AE81" i="19"/>
  <c r="AG81" i="19"/>
  <c r="O82" i="19"/>
  <c r="AE82" i="19"/>
  <c r="AG82" i="19"/>
  <c r="AE83" i="19"/>
  <c r="AG83" i="19"/>
  <c r="O84" i="19"/>
  <c r="AE84" i="19"/>
  <c r="AG84" i="19"/>
  <c r="AE85" i="19"/>
  <c r="AG85" i="19"/>
  <c r="O86" i="19"/>
  <c r="AE86" i="19"/>
  <c r="AG86" i="19"/>
  <c r="AE87" i="19"/>
  <c r="AG87" i="19"/>
  <c r="O88" i="19"/>
  <c r="AE88" i="19"/>
  <c r="AG88" i="19"/>
  <c r="AE89" i="19"/>
  <c r="AG89" i="19"/>
  <c r="AE90" i="19"/>
  <c r="AG90" i="19"/>
  <c r="AE91" i="19"/>
  <c r="AG91" i="19"/>
  <c r="AE92" i="19"/>
  <c r="AG92" i="19"/>
  <c r="AE93" i="19"/>
  <c r="AG93" i="19"/>
  <c r="O94" i="19"/>
  <c r="AE94" i="19"/>
  <c r="AG94" i="19"/>
  <c r="AE95" i="19"/>
  <c r="AG95" i="19"/>
  <c r="O96" i="19"/>
  <c r="AE96" i="19"/>
  <c r="AG96" i="19"/>
  <c r="AE97" i="19"/>
  <c r="AG97" i="19"/>
  <c r="O98" i="19"/>
  <c r="AE98" i="19"/>
  <c r="AG98" i="19"/>
  <c r="AE99" i="19"/>
  <c r="AG99" i="19"/>
  <c r="O100" i="19"/>
  <c r="AE100" i="19"/>
  <c r="AG100" i="19"/>
  <c r="AE101" i="19"/>
  <c r="AG101" i="19"/>
  <c r="O102" i="19"/>
  <c r="AE102" i="19"/>
  <c r="AG102" i="19"/>
  <c r="AE103" i="19"/>
  <c r="AG103" i="19"/>
  <c r="O104" i="19"/>
  <c r="AE104" i="19"/>
  <c r="AG104" i="19"/>
  <c r="AE105" i="19"/>
  <c r="AG105" i="19"/>
  <c r="AE106" i="19"/>
  <c r="AG106" i="19"/>
  <c r="AE107" i="19"/>
  <c r="AG107" i="19"/>
  <c r="AE108" i="19"/>
  <c r="AG108" i="19"/>
  <c r="AE109" i="19"/>
  <c r="AG109" i="19"/>
  <c r="O110" i="19"/>
  <c r="AE110" i="19"/>
  <c r="AG110" i="19"/>
  <c r="AE111" i="19"/>
  <c r="AG111" i="19"/>
  <c r="O112" i="19"/>
  <c r="AE112" i="19"/>
  <c r="AG112" i="19"/>
  <c r="AE113" i="19"/>
  <c r="AG113" i="19"/>
  <c r="O114" i="19"/>
  <c r="AE114" i="19"/>
  <c r="AG114" i="19"/>
  <c r="AE115" i="19"/>
  <c r="AG115" i="19"/>
  <c r="O116" i="19"/>
  <c r="AE116" i="19"/>
  <c r="AG116" i="19"/>
  <c r="AE117" i="19"/>
  <c r="AG117" i="19"/>
  <c r="O118" i="19"/>
  <c r="AE118" i="19"/>
  <c r="AG118" i="19"/>
  <c r="AE119" i="19"/>
  <c r="AG119" i="19"/>
  <c r="O120" i="19"/>
  <c r="AE120" i="19"/>
  <c r="AG120" i="19"/>
  <c r="AE121" i="19"/>
  <c r="AG121" i="19"/>
  <c r="AE122" i="19"/>
  <c r="AG122" i="19"/>
  <c r="AE123" i="19"/>
  <c r="AG123" i="19"/>
  <c r="AE124" i="19"/>
  <c r="AG124" i="19"/>
  <c r="AE125" i="19"/>
  <c r="AG125" i="19"/>
  <c r="O126" i="19"/>
  <c r="AE126" i="19"/>
  <c r="AG126" i="19"/>
  <c r="AE127" i="19"/>
  <c r="AG127" i="19"/>
  <c r="O128" i="19"/>
  <c r="AE128" i="19"/>
  <c r="AG128" i="19"/>
  <c r="AE129" i="19"/>
  <c r="AG129" i="19"/>
  <c r="O130" i="19"/>
  <c r="AE130" i="19"/>
  <c r="AG130" i="19"/>
  <c r="AE131" i="19"/>
  <c r="AG131" i="19"/>
  <c r="O132" i="19"/>
  <c r="AE132" i="19"/>
  <c r="AG132" i="19"/>
  <c r="AE133" i="19"/>
  <c r="AG133" i="19"/>
  <c r="O134" i="19"/>
  <c r="AE134" i="19"/>
  <c r="AG134" i="19"/>
  <c r="AE135" i="19"/>
  <c r="AG135" i="19"/>
  <c r="O136" i="19"/>
  <c r="AE136" i="19"/>
  <c r="AG136" i="19"/>
  <c r="AE137" i="19"/>
  <c r="AG137" i="19"/>
  <c r="AE138" i="19"/>
  <c r="AG138" i="19"/>
  <c r="AE139" i="19"/>
  <c r="AG139" i="19"/>
  <c r="AE140" i="19"/>
  <c r="AG140" i="19"/>
  <c r="AE141" i="19"/>
  <c r="AG141" i="19"/>
  <c r="O142" i="19"/>
  <c r="AE142" i="19"/>
  <c r="AG142" i="19"/>
  <c r="AE143" i="19"/>
  <c r="AG143" i="19"/>
  <c r="O144" i="19"/>
  <c r="AE144" i="19"/>
  <c r="AG144" i="19"/>
  <c r="AE145" i="19"/>
  <c r="AG145" i="19"/>
  <c r="O146" i="19"/>
  <c r="AE146" i="19"/>
  <c r="AG146" i="19"/>
  <c r="AE147" i="19"/>
  <c r="AG147" i="19"/>
  <c r="O148" i="19"/>
  <c r="AE148" i="19"/>
  <c r="AG148" i="19"/>
  <c r="AE149" i="19"/>
  <c r="AG149" i="19"/>
  <c r="O150" i="19"/>
  <c r="AE150" i="19"/>
  <c r="AG150" i="19"/>
  <c r="AE151" i="19"/>
  <c r="AG151" i="19"/>
  <c r="O152" i="19"/>
  <c r="AE152" i="19"/>
  <c r="AG152" i="19"/>
  <c r="AE153" i="19"/>
  <c r="AG153" i="19"/>
  <c r="AE154" i="19"/>
  <c r="AG154" i="19"/>
  <c r="AE155" i="19"/>
  <c r="AG155" i="19"/>
  <c r="AE156" i="19"/>
  <c r="AG156" i="19"/>
  <c r="AE157" i="19"/>
  <c r="AG157" i="19"/>
  <c r="O158" i="19"/>
  <c r="AE158" i="19"/>
  <c r="AG158" i="19"/>
  <c r="AE159" i="19"/>
  <c r="AG159" i="19"/>
  <c r="O160" i="19"/>
  <c r="AE160" i="19"/>
  <c r="AG160" i="19"/>
  <c r="AE161" i="19"/>
  <c r="AG161" i="19"/>
  <c r="O162" i="19"/>
  <c r="AE162" i="19"/>
  <c r="AG162" i="19"/>
  <c r="AE163" i="19"/>
  <c r="AG163" i="19"/>
  <c r="O164" i="19"/>
  <c r="AE164" i="19"/>
  <c r="AG164" i="19"/>
  <c r="AE165" i="19"/>
  <c r="AG165" i="19"/>
  <c r="O166" i="19"/>
  <c r="AE166" i="19"/>
  <c r="AG166" i="19"/>
  <c r="AE167" i="19"/>
  <c r="AG167" i="19"/>
  <c r="O168" i="19"/>
  <c r="AE168" i="19"/>
  <c r="AG168" i="19"/>
  <c r="AE169" i="19"/>
  <c r="AG169" i="19"/>
  <c r="AE170" i="19"/>
  <c r="AG170" i="19"/>
  <c r="AE171" i="19"/>
  <c r="AG171" i="19"/>
  <c r="AE172" i="19"/>
  <c r="AG172" i="19"/>
  <c r="AE173" i="19"/>
  <c r="AG173" i="19"/>
  <c r="O174" i="19"/>
  <c r="AE174" i="19"/>
  <c r="AG174" i="19"/>
  <c r="AE175" i="19"/>
  <c r="AG175" i="19"/>
  <c r="O176" i="19"/>
  <c r="AE176" i="19"/>
  <c r="AG176" i="19"/>
  <c r="AE177" i="19"/>
  <c r="AG177" i="19"/>
  <c r="O178" i="19"/>
  <c r="AE178" i="19"/>
  <c r="AG178" i="19"/>
  <c r="AE179" i="19"/>
  <c r="AG179" i="19"/>
  <c r="O180" i="19"/>
  <c r="AE180" i="19"/>
  <c r="AG180" i="19"/>
  <c r="AE181" i="19"/>
  <c r="AG181" i="19"/>
  <c r="O182" i="19"/>
  <c r="AE182" i="19"/>
  <c r="AG182" i="19"/>
  <c r="AE183" i="19"/>
  <c r="AG183" i="19"/>
  <c r="O184" i="19"/>
  <c r="AE184" i="19"/>
  <c r="AG184" i="19"/>
  <c r="AE185" i="19"/>
  <c r="AG185" i="19"/>
  <c r="AE186" i="19"/>
  <c r="AG186" i="19"/>
  <c r="AE187" i="19"/>
  <c r="AG187" i="19"/>
  <c r="AE188" i="19"/>
  <c r="AG188" i="19"/>
  <c r="AE189" i="19"/>
  <c r="AG189" i="19"/>
  <c r="O190" i="19"/>
  <c r="AE190" i="19"/>
  <c r="AG190" i="19"/>
  <c r="AE191" i="19"/>
  <c r="AG191" i="19"/>
  <c r="O192" i="19"/>
  <c r="AE192" i="19"/>
  <c r="AG192" i="19"/>
  <c r="AE193" i="19"/>
  <c r="AG193" i="19"/>
  <c r="O194" i="19"/>
  <c r="AE194" i="19"/>
  <c r="AG194" i="19"/>
  <c r="AE195" i="19"/>
  <c r="AG195" i="19"/>
  <c r="O196" i="19"/>
  <c r="AE196" i="19"/>
  <c r="AG196" i="19"/>
  <c r="AE197" i="19"/>
  <c r="AG197" i="19"/>
  <c r="O198" i="19"/>
  <c r="AE198" i="19"/>
  <c r="AG198" i="19"/>
  <c r="AE199" i="19"/>
  <c r="AG199" i="19"/>
  <c r="O200" i="19"/>
  <c r="AE200" i="19"/>
  <c r="AG200" i="19"/>
  <c r="AE201" i="19"/>
  <c r="AG201" i="19"/>
  <c r="AE202" i="19"/>
  <c r="AG202" i="19"/>
  <c r="AE203" i="19"/>
  <c r="AG203" i="19"/>
  <c r="AE204" i="19"/>
  <c r="AG204" i="19"/>
  <c r="AE205" i="19"/>
  <c r="AG205" i="19"/>
  <c r="O206" i="19"/>
  <c r="AE206" i="19"/>
  <c r="AG206" i="19"/>
  <c r="AE207" i="19"/>
  <c r="AG207" i="19"/>
  <c r="O208" i="19"/>
  <c r="AE208" i="19"/>
  <c r="AG208" i="19"/>
  <c r="AE209" i="19"/>
  <c r="AG209" i="19"/>
  <c r="O210" i="19"/>
  <c r="AE210" i="19"/>
  <c r="AG210" i="19"/>
  <c r="AE211" i="19"/>
  <c r="AG211" i="19"/>
  <c r="O212" i="19"/>
  <c r="AE212" i="19"/>
  <c r="AG212" i="19"/>
  <c r="AE213" i="19"/>
  <c r="AG213" i="19"/>
  <c r="O214" i="19"/>
  <c r="AE214" i="19"/>
  <c r="AG214" i="19"/>
  <c r="AE215" i="19"/>
  <c r="AG215" i="19"/>
  <c r="O216" i="19"/>
  <c r="AE216" i="19"/>
  <c r="AG216" i="19"/>
  <c r="AE217" i="19"/>
  <c r="AG217" i="19"/>
  <c r="AE218" i="19"/>
  <c r="AG218" i="19"/>
  <c r="AE219" i="19"/>
  <c r="AG219" i="19"/>
  <c r="AE220" i="19"/>
  <c r="AG220" i="19"/>
  <c r="AE221" i="19"/>
  <c r="AG221" i="19"/>
  <c r="O222" i="19"/>
  <c r="AE222" i="19"/>
  <c r="AG222" i="19"/>
  <c r="AE223" i="19"/>
  <c r="AG223" i="19"/>
  <c r="O224" i="19"/>
  <c r="AE224" i="19"/>
  <c r="AG224" i="19"/>
  <c r="AE225" i="19"/>
  <c r="AG225" i="19"/>
  <c r="O226" i="19"/>
  <c r="AE226" i="19"/>
  <c r="AG226" i="19"/>
  <c r="O227" i="19"/>
  <c r="AE227" i="19"/>
  <c r="AG227" i="19"/>
  <c r="O228" i="19"/>
  <c r="AE228" i="19"/>
  <c r="AG228" i="19"/>
  <c r="AE229" i="19"/>
  <c r="AG229" i="19"/>
  <c r="AE230" i="19"/>
  <c r="AG230" i="19"/>
  <c r="O231" i="19"/>
  <c r="AE231" i="19"/>
  <c r="AG231" i="19"/>
  <c r="O232" i="19"/>
  <c r="AE232" i="19"/>
  <c r="AG232" i="19"/>
  <c r="O233" i="19"/>
  <c r="AE233" i="19"/>
  <c r="AG233" i="19"/>
  <c r="O234" i="19"/>
  <c r="AE234" i="19"/>
  <c r="AG234" i="19"/>
  <c r="O235" i="19"/>
  <c r="AE235" i="19"/>
  <c r="AG235" i="19"/>
  <c r="O236" i="19"/>
  <c r="AE236" i="19"/>
  <c r="AG236" i="19"/>
  <c r="AE237" i="19"/>
  <c r="AG237" i="19"/>
  <c r="AE238" i="19"/>
  <c r="AG238" i="19"/>
  <c r="O239" i="19"/>
  <c r="AE239" i="19"/>
  <c r="AG239" i="19"/>
  <c r="O240" i="19"/>
  <c r="AE240" i="19"/>
  <c r="AG240" i="19"/>
  <c r="O241" i="19"/>
  <c r="AE241" i="19"/>
  <c r="AG241" i="19"/>
  <c r="O242" i="19"/>
  <c r="AE242" i="19"/>
  <c r="AG242" i="19"/>
  <c r="O243" i="19"/>
  <c r="AE243" i="19"/>
  <c r="AG243" i="19"/>
  <c r="O244" i="19"/>
  <c r="AE244" i="19"/>
  <c r="AG244" i="19"/>
  <c r="AE245" i="19"/>
  <c r="AG245" i="19"/>
  <c r="AE246" i="19"/>
  <c r="AG246" i="19"/>
  <c r="O247" i="19"/>
  <c r="AE247" i="19"/>
  <c r="AG247" i="19"/>
  <c r="O248" i="19"/>
  <c r="AE248" i="19"/>
  <c r="AG248" i="19"/>
  <c r="O249" i="19"/>
  <c r="AE249" i="19"/>
  <c r="AG249" i="19"/>
  <c r="O250" i="19"/>
  <c r="AE250" i="19"/>
  <c r="AG250" i="19"/>
  <c r="O251" i="19"/>
  <c r="AE251" i="19"/>
  <c r="AG251" i="19"/>
  <c r="O252" i="19"/>
  <c r="AE252" i="19"/>
  <c r="AG252" i="19"/>
  <c r="AE253" i="19"/>
  <c r="AG253" i="19"/>
  <c r="AE254" i="19"/>
  <c r="AG254" i="19"/>
  <c r="O255" i="19"/>
  <c r="AE255" i="19"/>
  <c r="AG255" i="19"/>
  <c r="O256" i="19"/>
  <c r="AE256" i="19"/>
  <c r="AG256" i="19"/>
  <c r="O257" i="19"/>
  <c r="AE257" i="19"/>
  <c r="AG257" i="19"/>
  <c r="O258" i="19"/>
  <c r="AE258" i="19"/>
  <c r="AG258" i="19"/>
  <c r="O259" i="19"/>
  <c r="AE259" i="19"/>
  <c r="AG259" i="19"/>
  <c r="O260" i="19"/>
  <c r="AE260" i="19"/>
  <c r="AG260" i="19"/>
  <c r="AE261" i="19"/>
  <c r="AG261" i="19"/>
  <c r="AE262" i="19"/>
  <c r="AG262" i="19"/>
  <c r="O263" i="19"/>
  <c r="AE263" i="19"/>
  <c r="AG263" i="19"/>
  <c r="O264" i="19"/>
  <c r="AE264" i="19"/>
  <c r="AG264" i="19"/>
  <c r="O265" i="19"/>
  <c r="AE265" i="19"/>
  <c r="AG265" i="19"/>
  <c r="O266" i="19"/>
  <c r="AE266" i="19"/>
  <c r="AG266" i="19"/>
  <c r="O267" i="19"/>
  <c r="AE267" i="19"/>
  <c r="AG267" i="19"/>
  <c r="O268" i="19"/>
  <c r="AE268" i="19"/>
  <c r="AG268" i="19"/>
  <c r="AE269" i="19"/>
  <c r="AG269" i="19"/>
  <c r="AE270" i="19"/>
  <c r="AG270" i="19"/>
  <c r="O271" i="19"/>
  <c r="AE271" i="19"/>
  <c r="AG271" i="19"/>
  <c r="O272" i="19"/>
  <c r="AE272" i="19"/>
  <c r="AG272" i="19"/>
  <c r="O273" i="19"/>
  <c r="AE273" i="19"/>
  <c r="AG273" i="19"/>
  <c r="O274" i="19"/>
  <c r="AE274" i="19"/>
  <c r="AG274" i="19"/>
  <c r="O275" i="19"/>
  <c r="AE275" i="19"/>
  <c r="AG275" i="19"/>
  <c r="O276" i="19"/>
  <c r="AE276" i="19"/>
  <c r="AG276" i="19"/>
  <c r="AE277" i="19"/>
  <c r="AG277" i="19"/>
  <c r="AE278" i="19"/>
  <c r="AG278" i="19"/>
  <c r="O279" i="19"/>
  <c r="AE279" i="19"/>
  <c r="AG279" i="19"/>
  <c r="O280" i="19"/>
  <c r="AE280" i="19"/>
  <c r="AG280" i="19"/>
  <c r="O281" i="19"/>
  <c r="AE281" i="19"/>
  <c r="AG281" i="19"/>
  <c r="O282" i="19"/>
  <c r="AE282" i="19"/>
  <c r="AG282" i="19"/>
  <c r="O283" i="19"/>
  <c r="AE283" i="19"/>
  <c r="AG283" i="19"/>
  <c r="O284" i="19"/>
  <c r="AE284" i="19"/>
  <c r="AG284" i="19"/>
  <c r="AE285" i="19"/>
  <c r="AG285" i="19"/>
  <c r="AE286" i="19"/>
  <c r="AG286" i="19"/>
  <c r="O287" i="19"/>
  <c r="AE287" i="19"/>
  <c r="AG287" i="19"/>
  <c r="O288" i="19"/>
  <c r="AE288" i="19"/>
  <c r="AG288" i="19"/>
  <c r="O289" i="19"/>
  <c r="AE289" i="19"/>
  <c r="AG289" i="19"/>
  <c r="O290" i="19"/>
  <c r="AE290" i="19"/>
  <c r="AG290" i="19"/>
  <c r="O291" i="19"/>
  <c r="AE291" i="19"/>
  <c r="AG291" i="19"/>
  <c r="O292" i="19"/>
  <c r="AE292" i="19"/>
  <c r="AG292" i="19"/>
  <c r="AE293" i="19"/>
  <c r="AG293" i="19"/>
  <c r="AE294" i="19"/>
  <c r="AG294" i="19"/>
  <c r="O295" i="19"/>
  <c r="AE295" i="19"/>
  <c r="AG295" i="19"/>
  <c r="O296" i="19"/>
  <c r="AE296" i="19"/>
  <c r="AG296" i="19"/>
  <c r="O297" i="19"/>
  <c r="AE297" i="19"/>
  <c r="AG297" i="19"/>
  <c r="O298" i="19"/>
  <c r="AE298" i="19"/>
  <c r="AG298" i="19"/>
  <c r="O299" i="19"/>
  <c r="AE299" i="19"/>
  <c r="AG299" i="19"/>
  <c r="O300" i="19"/>
  <c r="AE300" i="19"/>
  <c r="AG300" i="19"/>
  <c r="AE301" i="19"/>
  <c r="AG301" i="19"/>
  <c r="AE302" i="19"/>
  <c r="AG302" i="19"/>
  <c r="O303" i="19"/>
  <c r="AE303" i="19"/>
  <c r="AG303" i="19"/>
  <c r="O304" i="19"/>
  <c r="AE304" i="19"/>
  <c r="AG304" i="19"/>
  <c r="O305" i="19"/>
  <c r="AE305" i="19"/>
  <c r="AG305" i="19"/>
  <c r="O306" i="19"/>
  <c r="AE306" i="19"/>
  <c r="AG306" i="19"/>
  <c r="O307" i="19"/>
  <c r="AE307" i="19"/>
  <c r="AG307" i="19"/>
  <c r="O308" i="19"/>
  <c r="AE308" i="19"/>
  <c r="AG308" i="19"/>
  <c r="AE309" i="19"/>
  <c r="AG309" i="19"/>
  <c r="AE310" i="19"/>
  <c r="AG310" i="19"/>
  <c r="O311" i="19"/>
  <c r="AE311" i="19"/>
  <c r="AG311" i="19"/>
  <c r="O312" i="19"/>
  <c r="AE312" i="19"/>
  <c r="AG312" i="19"/>
  <c r="O313" i="19"/>
  <c r="AE313" i="19"/>
  <c r="AG313" i="19"/>
  <c r="O314" i="19"/>
  <c r="AE314" i="19"/>
  <c r="AG314" i="19"/>
  <c r="O315" i="19"/>
  <c r="AE315" i="19"/>
  <c r="AG315" i="19"/>
  <c r="O316" i="19"/>
  <c r="AE316" i="19"/>
  <c r="AG316" i="19"/>
  <c r="AE317" i="19"/>
  <c r="AG317" i="19"/>
  <c r="AE318" i="19"/>
  <c r="AG318" i="19"/>
  <c r="O319" i="19"/>
  <c r="AE319" i="19"/>
  <c r="AG319" i="19"/>
  <c r="O320" i="19"/>
  <c r="AE320" i="19"/>
  <c r="AG320" i="19"/>
  <c r="O321" i="19"/>
  <c r="AE321" i="19"/>
  <c r="AG321" i="19"/>
  <c r="O322" i="19"/>
  <c r="AE322" i="19"/>
  <c r="AG322" i="19"/>
  <c r="O323" i="19"/>
  <c r="AE323" i="19"/>
  <c r="AG323" i="19"/>
  <c r="O324" i="19"/>
  <c r="AE324" i="19"/>
  <c r="AG324" i="19"/>
  <c r="AE325" i="19"/>
  <c r="AG325" i="19"/>
  <c r="AE326" i="19"/>
  <c r="AG326" i="19"/>
  <c r="O327" i="19"/>
  <c r="AE327" i="19"/>
  <c r="AG327" i="19"/>
  <c r="O328" i="19"/>
  <c r="AE328" i="19"/>
  <c r="AG328" i="19"/>
  <c r="O329" i="19"/>
  <c r="AE329" i="19"/>
  <c r="AG329" i="19"/>
  <c r="O330" i="19"/>
  <c r="AE330" i="19"/>
  <c r="AG330" i="19"/>
  <c r="O331" i="19"/>
  <c r="AE331" i="19"/>
  <c r="AG331" i="19"/>
  <c r="O332" i="19"/>
  <c r="AE332" i="19"/>
  <c r="AG332" i="19"/>
  <c r="AE333" i="19"/>
  <c r="AG333" i="19"/>
  <c r="AE334" i="19"/>
  <c r="AG334" i="19"/>
  <c r="O335" i="19"/>
  <c r="AE335" i="19"/>
  <c r="AG335" i="19"/>
  <c r="O336" i="19"/>
  <c r="AE336" i="19"/>
  <c r="AG336" i="19"/>
  <c r="O337" i="19"/>
  <c r="AE337" i="19"/>
  <c r="AG337" i="19"/>
  <c r="O338" i="19"/>
  <c r="AE338" i="19"/>
  <c r="AG338" i="19"/>
  <c r="O339" i="19"/>
  <c r="AE339" i="19"/>
  <c r="AG339" i="19"/>
  <c r="O340" i="19"/>
  <c r="AE340" i="19"/>
  <c r="AG340" i="19"/>
  <c r="AE341" i="19"/>
  <c r="AG341" i="19"/>
  <c r="AE342" i="19"/>
  <c r="AG342" i="19"/>
  <c r="O343" i="19"/>
  <c r="AE343" i="19"/>
  <c r="AG343" i="19"/>
  <c r="O344" i="19"/>
  <c r="AE344" i="19"/>
  <c r="AG344" i="19"/>
  <c r="O345" i="19"/>
  <c r="AE345" i="19"/>
  <c r="AG345" i="19"/>
  <c r="O346" i="19"/>
  <c r="AE346" i="19"/>
  <c r="AG346" i="19"/>
  <c r="O347" i="19"/>
  <c r="AE347" i="19"/>
  <c r="AG347" i="19"/>
  <c r="O348" i="19"/>
  <c r="AE348" i="19"/>
  <c r="AG348" i="19"/>
  <c r="AE349" i="19"/>
  <c r="AG349" i="19"/>
  <c r="AE350" i="19"/>
  <c r="AG350" i="19"/>
  <c r="O351" i="19"/>
  <c r="AE351" i="19"/>
  <c r="AG351" i="19"/>
  <c r="O352" i="19"/>
  <c r="AE352" i="19"/>
  <c r="AG352" i="19"/>
  <c r="O353" i="19"/>
  <c r="AE353" i="19"/>
  <c r="AG353" i="19"/>
  <c r="O354" i="19"/>
  <c r="AE354" i="19"/>
  <c r="AG354" i="19"/>
  <c r="O355" i="19"/>
  <c r="AE355" i="19"/>
  <c r="AG355" i="19"/>
  <c r="O356" i="19"/>
  <c r="AE356" i="19"/>
  <c r="AG356" i="19"/>
  <c r="AE357" i="19"/>
  <c r="AG357" i="19"/>
  <c r="AE358" i="19"/>
  <c r="AG358" i="19"/>
  <c r="O359" i="19"/>
  <c r="AE359" i="19"/>
  <c r="AG359" i="19"/>
  <c r="O360" i="19"/>
  <c r="AE360" i="19"/>
  <c r="AG360" i="19"/>
  <c r="O361" i="19"/>
  <c r="AE361" i="19"/>
  <c r="AG361" i="19"/>
  <c r="O362" i="19"/>
  <c r="AE362" i="19"/>
  <c r="AG362" i="19"/>
  <c r="O363" i="19"/>
  <c r="AE363" i="19"/>
  <c r="AG363" i="19"/>
  <c r="O364" i="19"/>
  <c r="AE364" i="19"/>
  <c r="AG364" i="19"/>
  <c r="AE365" i="19"/>
  <c r="AG365" i="19"/>
  <c r="AE366" i="19"/>
  <c r="AG366" i="19"/>
  <c r="O367" i="19"/>
  <c r="AE367" i="19"/>
  <c r="AG367" i="19"/>
  <c r="O368" i="19"/>
  <c r="AE368" i="19"/>
  <c r="AG368" i="19"/>
  <c r="O369" i="19"/>
  <c r="AE369" i="19"/>
  <c r="AG369" i="19"/>
  <c r="O370" i="19"/>
  <c r="AE370" i="19"/>
  <c r="AG370" i="19"/>
  <c r="O371" i="19"/>
  <c r="AE371" i="19"/>
  <c r="AG371" i="19"/>
  <c r="O372" i="19"/>
  <c r="AE372" i="19"/>
  <c r="AG372" i="19"/>
  <c r="AE373" i="19"/>
  <c r="AG373" i="19"/>
  <c r="AE374" i="19"/>
  <c r="AG374" i="19"/>
  <c r="O375" i="19"/>
  <c r="AE375" i="19"/>
  <c r="AG375" i="19"/>
  <c r="O376" i="19"/>
  <c r="AE376" i="19"/>
  <c r="AG376" i="19"/>
  <c r="O377" i="19"/>
  <c r="AE377" i="19"/>
  <c r="AG377" i="19"/>
  <c r="O378" i="19"/>
  <c r="AE378" i="19"/>
  <c r="AG378" i="19"/>
  <c r="O379" i="19"/>
  <c r="AE379" i="19"/>
  <c r="AG379" i="19"/>
  <c r="O380" i="19"/>
  <c r="AE380" i="19"/>
  <c r="AG380" i="19"/>
  <c r="AE381" i="19"/>
  <c r="AG381" i="19"/>
  <c r="AE382" i="19"/>
  <c r="AG382" i="19"/>
  <c r="O383" i="19"/>
  <c r="AE383" i="19"/>
  <c r="AG383" i="19"/>
  <c r="O384" i="19"/>
  <c r="AE384" i="19"/>
  <c r="AG384" i="19"/>
  <c r="O385" i="19"/>
  <c r="AE385" i="19"/>
  <c r="AG385" i="19"/>
  <c r="O386" i="19"/>
  <c r="AE386" i="19"/>
  <c r="AG386" i="19"/>
  <c r="O387" i="19"/>
  <c r="AE387" i="19"/>
  <c r="AG387" i="19"/>
  <c r="O388" i="19"/>
  <c r="AE388" i="19"/>
  <c r="AG388" i="19"/>
  <c r="AE389" i="19"/>
  <c r="AG389" i="19"/>
  <c r="AE390" i="19"/>
  <c r="AG390" i="19"/>
  <c r="O391" i="19"/>
  <c r="AE391" i="19"/>
  <c r="AG391" i="19"/>
  <c r="O392" i="19"/>
  <c r="AE392" i="19"/>
  <c r="AG392" i="19"/>
  <c r="O393" i="19"/>
  <c r="AE393" i="19"/>
  <c r="AG393" i="19"/>
  <c r="O394" i="19"/>
  <c r="AE394" i="19"/>
  <c r="AG394" i="19"/>
  <c r="O395" i="19"/>
  <c r="AE395" i="19"/>
  <c r="AG395" i="19"/>
  <c r="O396" i="19"/>
  <c r="AE396" i="19"/>
  <c r="AG396" i="19"/>
  <c r="AE397" i="19"/>
  <c r="AG397" i="19"/>
  <c r="AE398" i="19"/>
  <c r="AG398" i="19"/>
  <c r="O399" i="19"/>
  <c r="AE399" i="19"/>
  <c r="AG399" i="19"/>
  <c r="O400" i="19"/>
  <c r="AE400" i="19"/>
  <c r="AG400" i="19"/>
  <c r="O401" i="19"/>
  <c r="AE401" i="19"/>
  <c r="AG401" i="19"/>
  <c r="O402" i="19"/>
  <c r="AE402" i="19"/>
  <c r="AG402" i="19"/>
  <c r="O403" i="19"/>
  <c r="AE403" i="19"/>
  <c r="AG403" i="19"/>
  <c r="O404" i="19"/>
  <c r="AE404" i="19"/>
  <c r="AG404" i="19"/>
  <c r="AE405" i="19"/>
  <c r="AG405" i="19"/>
  <c r="AE406" i="19"/>
  <c r="AG406" i="19"/>
  <c r="O407" i="19"/>
  <c r="AE407" i="19"/>
  <c r="AG407" i="19"/>
  <c r="O408" i="19"/>
  <c r="AE408" i="19"/>
  <c r="AG408" i="19"/>
  <c r="O409" i="19"/>
  <c r="AE409" i="19"/>
  <c r="AG409" i="19"/>
  <c r="O410" i="19"/>
  <c r="AE410" i="19"/>
  <c r="AG410" i="19"/>
  <c r="O411" i="19"/>
  <c r="AE411" i="19"/>
  <c r="AG411" i="19"/>
  <c r="O412" i="19"/>
  <c r="AE412" i="19"/>
  <c r="AG412" i="19"/>
  <c r="AE413" i="19"/>
  <c r="AG413" i="19"/>
  <c r="AE414" i="19"/>
  <c r="AG414" i="19"/>
  <c r="O415" i="19"/>
  <c r="AE415" i="19"/>
  <c r="AG415" i="19"/>
  <c r="O416" i="19"/>
  <c r="AE416" i="19"/>
  <c r="AG416" i="19"/>
  <c r="O417" i="19"/>
  <c r="AE417" i="19"/>
  <c r="AG417" i="19"/>
  <c r="O418" i="19"/>
  <c r="AE418" i="19"/>
  <c r="AG418" i="19"/>
  <c r="O419" i="19"/>
  <c r="AE419" i="19"/>
  <c r="AG419" i="19"/>
  <c r="O420" i="19"/>
  <c r="AE420" i="19"/>
  <c r="AG420" i="19"/>
  <c r="AE421" i="19"/>
  <c r="AG421" i="19"/>
  <c r="AE422" i="19"/>
  <c r="AG422" i="19"/>
  <c r="O423" i="19"/>
  <c r="AE423" i="19"/>
  <c r="AG423" i="19"/>
  <c r="O424" i="19"/>
  <c r="AE424" i="19"/>
  <c r="AG424" i="19"/>
  <c r="O425" i="19"/>
  <c r="AE425" i="19"/>
  <c r="AG425" i="19"/>
  <c r="O426" i="19"/>
  <c r="AE426" i="19"/>
  <c r="AG426" i="19"/>
  <c r="O427" i="19"/>
  <c r="AE427" i="19"/>
  <c r="AG427" i="19"/>
  <c r="O428" i="19"/>
  <c r="AE428" i="19"/>
  <c r="AG428" i="19"/>
  <c r="AE429" i="19"/>
  <c r="AG429" i="19"/>
  <c r="AE430" i="19"/>
  <c r="AG430" i="19"/>
  <c r="O431" i="19"/>
  <c r="AE431" i="19"/>
  <c r="AG431" i="19"/>
  <c r="O432" i="19"/>
  <c r="AE432" i="19"/>
  <c r="AG432" i="19"/>
  <c r="O433" i="19"/>
  <c r="AE433" i="19"/>
  <c r="AG433" i="19"/>
  <c r="O434" i="19"/>
  <c r="AE434" i="19"/>
  <c r="AG434" i="19"/>
  <c r="O435" i="19"/>
  <c r="AE435" i="19"/>
  <c r="AG435" i="19"/>
  <c r="O436" i="19"/>
  <c r="AE436" i="19"/>
  <c r="AG436" i="19"/>
  <c r="AE437" i="19"/>
  <c r="AG437" i="19"/>
  <c r="AE438" i="19"/>
  <c r="AG438" i="19"/>
  <c r="O439" i="19"/>
  <c r="AE439" i="19"/>
  <c r="AG439" i="19"/>
  <c r="O440" i="19"/>
  <c r="AE440" i="19"/>
  <c r="AG440" i="19"/>
  <c r="O441" i="19"/>
  <c r="AE441" i="19"/>
  <c r="AG441" i="19"/>
  <c r="O442" i="19"/>
  <c r="AE442" i="19"/>
  <c r="AG442" i="19"/>
  <c r="O443" i="19"/>
  <c r="AE443" i="19"/>
  <c r="AG443" i="19"/>
  <c r="O444" i="19"/>
  <c r="AE444" i="19"/>
  <c r="AG444" i="19"/>
  <c r="AE445" i="19"/>
  <c r="AG445" i="19"/>
  <c r="AE446" i="19"/>
  <c r="AG446" i="19"/>
  <c r="O447" i="19"/>
  <c r="AE447" i="19"/>
  <c r="AG447" i="19"/>
  <c r="O448" i="19"/>
  <c r="AE448" i="19"/>
  <c r="AG448" i="19"/>
  <c r="O449" i="19"/>
  <c r="AE449" i="19"/>
  <c r="AG449" i="19"/>
  <c r="O450" i="19"/>
  <c r="AE450" i="19"/>
  <c r="AG450" i="19"/>
  <c r="O451" i="19"/>
  <c r="AE451" i="19"/>
  <c r="AG451" i="19"/>
  <c r="O452" i="19"/>
  <c r="AE452" i="19"/>
  <c r="AG452" i="19"/>
  <c r="AE453" i="19"/>
  <c r="AG453" i="19"/>
  <c r="AE454" i="19"/>
  <c r="AG454" i="19"/>
  <c r="O455" i="19"/>
  <c r="AE455" i="19"/>
  <c r="AG455" i="19"/>
  <c r="O456" i="19"/>
  <c r="AE456" i="19"/>
  <c r="AG456" i="19"/>
  <c r="O457" i="19"/>
  <c r="AE457" i="19"/>
  <c r="AG457" i="19"/>
  <c r="O458" i="19"/>
  <c r="AE458" i="19"/>
  <c r="AG458" i="19"/>
  <c r="O459" i="19"/>
  <c r="AE459" i="19"/>
  <c r="AG459" i="19"/>
  <c r="O460" i="19"/>
  <c r="AE460" i="19"/>
  <c r="AG460" i="19"/>
  <c r="AE461" i="19"/>
  <c r="AG461" i="19"/>
  <c r="AE462" i="19"/>
  <c r="AG462" i="19"/>
  <c r="O463" i="19"/>
  <c r="AE463" i="19"/>
  <c r="AG463" i="19"/>
  <c r="O464" i="19"/>
  <c r="AE464" i="19"/>
  <c r="AG464" i="19"/>
  <c r="O465" i="19"/>
  <c r="AE465" i="19"/>
  <c r="AG465" i="19"/>
  <c r="O466" i="19"/>
  <c r="AE466" i="19"/>
  <c r="AG466" i="19"/>
  <c r="O467" i="19"/>
  <c r="AE467" i="19"/>
  <c r="AG467" i="19"/>
  <c r="O468" i="19"/>
  <c r="AE468" i="19"/>
  <c r="AG468" i="19"/>
  <c r="AE469" i="19"/>
  <c r="AG469" i="19"/>
  <c r="AE470" i="19"/>
  <c r="AG470" i="19"/>
  <c r="O471" i="19"/>
  <c r="AE471" i="19"/>
  <c r="AG471" i="19"/>
  <c r="O472" i="19"/>
  <c r="AE472" i="19"/>
  <c r="AG472" i="19"/>
  <c r="O473" i="19"/>
  <c r="AE473" i="19"/>
  <c r="AG473" i="19"/>
  <c r="O474" i="19"/>
  <c r="AE474" i="19"/>
  <c r="AG474" i="19"/>
  <c r="O475" i="19"/>
  <c r="AE475" i="19"/>
  <c r="AG475" i="19"/>
  <c r="O476" i="19"/>
  <c r="AE476" i="19"/>
  <c r="AG476" i="19"/>
  <c r="AE477" i="19"/>
  <c r="AG477" i="19"/>
  <c r="AE478" i="19"/>
  <c r="AG478" i="19"/>
  <c r="O479" i="19"/>
  <c r="AE479" i="19"/>
  <c r="AG479" i="19"/>
  <c r="O480" i="19"/>
  <c r="AE480" i="19"/>
  <c r="AG480" i="19"/>
  <c r="O481" i="19"/>
  <c r="AE481" i="19"/>
  <c r="AG481" i="19"/>
  <c r="O482" i="19"/>
  <c r="AE482" i="19"/>
  <c r="AG482" i="19"/>
  <c r="O483" i="19"/>
  <c r="AE483" i="19"/>
  <c r="AG483" i="19"/>
  <c r="O484" i="19"/>
  <c r="AE484" i="19"/>
  <c r="AG484" i="19"/>
  <c r="AE485" i="19"/>
  <c r="AG485" i="19"/>
  <c r="AE486" i="19"/>
  <c r="AG486" i="19"/>
  <c r="O487" i="19"/>
  <c r="AE487" i="19"/>
  <c r="AG487" i="19"/>
  <c r="O488" i="19"/>
  <c r="AE488" i="19"/>
  <c r="AG488" i="19"/>
  <c r="O489" i="19"/>
  <c r="AE489" i="19"/>
  <c r="AG489" i="19"/>
  <c r="O490" i="19"/>
  <c r="AE490" i="19"/>
  <c r="AG490" i="19"/>
  <c r="O491" i="19"/>
  <c r="AE491" i="19"/>
  <c r="AG491" i="19"/>
  <c r="O492" i="19"/>
  <c r="AE492" i="19"/>
  <c r="AG492" i="19"/>
  <c r="AE493" i="19"/>
  <c r="AG493" i="19"/>
  <c r="AE494" i="19"/>
  <c r="AG494" i="19"/>
  <c r="O495" i="19"/>
  <c r="AE495" i="19"/>
  <c r="AG495" i="19"/>
  <c r="O496" i="19"/>
  <c r="AE496" i="19"/>
  <c r="AG496" i="19"/>
  <c r="O497" i="19"/>
  <c r="AE497" i="19"/>
  <c r="AG497" i="19"/>
  <c r="O498" i="19"/>
  <c r="AE498" i="19"/>
  <c r="AG498" i="19"/>
  <c r="O499" i="19"/>
  <c r="AE499" i="19"/>
  <c r="AG499" i="19"/>
  <c r="O500" i="19"/>
  <c r="AE500" i="19"/>
  <c r="AG500" i="19"/>
  <c r="AE501" i="19"/>
  <c r="AG501" i="19"/>
  <c r="AE502" i="19"/>
  <c r="AG502" i="19"/>
  <c r="O503" i="19"/>
  <c r="AE503" i="19"/>
  <c r="AG503" i="19"/>
  <c r="O504" i="19"/>
  <c r="AE504" i="19"/>
  <c r="AG504" i="19"/>
  <c r="O505" i="19"/>
  <c r="AE505" i="19"/>
  <c r="AG505" i="19"/>
  <c r="O506" i="19"/>
  <c r="AE506" i="19"/>
  <c r="AG506" i="19"/>
  <c r="O507" i="19"/>
  <c r="AE507" i="19"/>
  <c r="AG507" i="19"/>
  <c r="O508" i="19"/>
  <c r="AE508" i="19"/>
  <c r="AG508" i="19"/>
  <c r="AE509" i="19"/>
  <c r="AG509" i="19"/>
  <c r="AE510" i="19"/>
  <c r="AG510" i="19"/>
  <c r="O511" i="19"/>
  <c r="AE511" i="19"/>
  <c r="AG511" i="19"/>
  <c r="O512" i="19"/>
  <c r="AE512" i="19"/>
  <c r="AG512" i="19"/>
  <c r="O513" i="19"/>
  <c r="AE513" i="19"/>
  <c r="AG513" i="19"/>
  <c r="O514" i="19"/>
  <c r="AE514" i="19"/>
  <c r="AG514" i="19"/>
  <c r="O515" i="19"/>
  <c r="AE515" i="19"/>
  <c r="AG515" i="19"/>
  <c r="O516" i="19"/>
  <c r="AE516" i="19"/>
  <c r="AG516" i="19"/>
  <c r="AE517" i="19"/>
  <c r="AG517" i="19"/>
  <c r="AE518" i="19"/>
  <c r="AG518" i="19"/>
  <c r="O519" i="19"/>
  <c r="AE519" i="19"/>
  <c r="AG519" i="19"/>
  <c r="O520" i="19"/>
  <c r="AE520" i="19"/>
  <c r="AG520" i="19"/>
  <c r="O521" i="19"/>
  <c r="AE521" i="19"/>
  <c r="AG521" i="19"/>
  <c r="O522" i="19"/>
  <c r="AE522" i="19"/>
  <c r="AG522" i="19"/>
  <c r="O523" i="19"/>
  <c r="AE523" i="19"/>
  <c r="AG523" i="19"/>
  <c r="O524" i="19"/>
  <c r="AE524" i="19"/>
  <c r="AG524" i="19"/>
  <c r="AE525" i="19"/>
  <c r="AG525" i="19"/>
  <c r="AE526" i="19"/>
  <c r="AG526" i="19"/>
  <c r="O527" i="19"/>
  <c r="AE527" i="19"/>
  <c r="AG527" i="19"/>
  <c r="O528" i="19"/>
  <c r="AE528" i="19"/>
  <c r="AG528" i="19"/>
  <c r="O529" i="19"/>
  <c r="AE529" i="19"/>
  <c r="AG529" i="19"/>
  <c r="O530" i="19"/>
  <c r="AE530" i="19"/>
  <c r="AG530" i="19"/>
  <c r="O531" i="19"/>
  <c r="AE531" i="19"/>
  <c r="AG531" i="19"/>
  <c r="O532" i="19"/>
  <c r="AE532" i="19"/>
  <c r="AG532" i="19"/>
  <c r="AE533" i="19"/>
  <c r="AG533" i="19"/>
  <c r="AE534" i="19"/>
  <c r="AG534" i="19"/>
  <c r="O535" i="19"/>
  <c r="AE535" i="19"/>
  <c r="AG535" i="19"/>
  <c r="O536" i="19"/>
  <c r="AE536" i="19"/>
  <c r="AG536" i="19"/>
  <c r="O537" i="19"/>
  <c r="AE537" i="19"/>
  <c r="AG537" i="19"/>
  <c r="O538" i="19"/>
  <c r="AE538" i="19"/>
  <c r="AG538" i="19"/>
  <c r="O539" i="19"/>
  <c r="AE539" i="19"/>
  <c r="AG539" i="19"/>
  <c r="O540" i="19"/>
  <c r="AE540" i="19"/>
  <c r="AG540" i="19"/>
  <c r="AE541" i="19"/>
  <c r="AG541" i="19"/>
  <c r="AE542" i="19"/>
  <c r="AG542" i="19"/>
  <c r="O543" i="19"/>
  <c r="AE543" i="19"/>
  <c r="AG543" i="19"/>
  <c r="O544" i="19"/>
  <c r="AE544" i="19"/>
  <c r="AG544" i="19"/>
  <c r="O545" i="19"/>
  <c r="AE545" i="19"/>
  <c r="AG545" i="19"/>
  <c r="O546" i="19"/>
  <c r="AE546" i="19"/>
  <c r="AG546" i="19"/>
  <c r="O547" i="19"/>
  <c r="AE547" i="19"/>
  <c r="AG547" i="19"/>
  <c r="O548" i="19"/>
  <c r="AE548" i="19"/>
  <c r="AG548" i="19"/>
  <c r="AE549" i="19"/>
  <c r="AG549" i="19"/>
  <c r="AE550" i="19"/>
  <c r="AG550" i="19"/>
  <c r="O551" i="19"/>
  <c r="AE551" i="19"/>
  <c r="AG551" i="19"/>
  <c r="O552" i="19"/>
  <c r="AE552" i="19"/>
  <c r="AG552" i="19"/>
  <c r="O553" i="19"/>
  <c r="AE553" i="19"/>
  <c r="AG553" i="19"/>
  <c r="O554" i="19"/>
  <c r="AE554" i="19"/>
  <c r="AG554" i="19"/>
  <c r="O555" i="19"/>
  <c r="AE555" i="19"/>
  <c r="AG555" i="19"/>
  <c r="O556" i="19"/>
  <c r="AE556" i="19"/>
  <c r="AG556" i="19"/>
  <c r="AE557" i="19"/>
  <c r="AG557" i="19"/>
  <c r="AE558" i="19"/>
  <c r="AG558" i="19"/>
  <c r="O559" i="19"/>
  <c r="AE559" i="19"/>
  <c r="AG559" i="19"/>
  <c r="O560" i="19"/>
  <c r="AE560" i="19"/>
  <c r="AG560" i="19"/>
  <c r="O561" i="19"/>
  <c r="AE561" i="19"/>
  <c r="AG561" i="19"/>
  <c r="O562" i="19"/>
  <c r="AE562" i="19"/>
  <c r="AG562" i="19"/>
  <c r="O563" i="19"/>
  <c r="AE563" i="19"/>
  <c r="AG563" i="19"/>
  <c r="O564" i="19"/>
  <c r="AE564" i="19"/>
  <c r="AG564" i="19"/>
  <c r="O565" i="19"/>
  <c r="AE565" i="19"/>
  <c r="AG565" i="19"/>
  <c r="O566" i="19"/>
  <c r="AE566" i="19"/>
  <c r="AG566" i="19"/>
  <c r="O567" i="19"/>
  <c r="AE567" i="19"/>
  <c r="AG567" i="19"/>
  <c r="O568" i="19"/>
  <c r="AE568" i="19"/>
  <c r="AG568" i="19"/>
  <c r="O569" i="19"/>
  <c r="AE569" i="19"/>
  <c r="AG569" i="19"/>
  <c r="O570" i="19"/>
  <c r="AE570" i="19"/>
  <c r="AG570" i="19"/>
  <c r="O571" i="19"/>
  <c r="AE571" i="19"/>
  <c r="AG571" i="19"/>
  <c r="O572" i="19"/>
  <c r="AE572" i="19"/>
  <c r="AG572" i="19"/>
  <c r="O573" i="19"/>
  <c r="AE573" i="19"/>
  <c r="AG573" i="19"/>
  <c r="O574" i="19"/>
  <c r="AE574" i="19"/>
  <c r="AG574" i="19"/>
  <c r="O575" i="19"/>
  <c r="AE575" i="19"/>
  <c r="AG575" i="19"/>
  <c r="O576" i="19"/>
  <c r="AE576" i="19"/>
  <c r="AG576" i="19"/>
  <c r="O577" i="19"/>
  <c r="AE577" i="19"/>
  <c r="AG577" i="19"/>
  <c r="O578" i="19"/>
  <c r="AE578" i="19"/>
  <c r="AG578" i="19"/>
  <c r="O579" i="19"/>
  <c r="AE579" i="19"/>
  <c r="AG579" i="19"/>
  <c r="O580" i="19"/>
  <c r="AE580" i="19"/>
  <c r="AG580" i="19"/>
  <c r="O581" i="19"/>
  <c r="AE581" i="19"/>
  <c r="AG581" i="19"/>
  <c r="O582" i="19"/>
  <c r="AE582" i="19"/>
  <c r="AG582" i="19"/>
  <c r="O583" i="19"/>
  <c r="AE583" i="19"/>
  <c r="AG583" i="19"/>
  <c r="O584" i="19"/>
  <c r="AE584" i="19"/>
  <c r="AG584" i="19"/>
  <c r="O585" i="19"/>
  <c r="AE585" i="19"/>
  <c r="AG585" i="19"/>
  <c r="O586" i="19"/>
  <c r="AE586" i="19"/>
  <c r="AG586" i="19"/>
  <c r="O587" i="19"/>
  <c r="AE587" i="19"/>
  <c r="AG587" i="19"/>
  <c r="O588" i="19"/>
  <c r="AE588" i="19"/>
  <c r="AG588" i="19"/>
  <c r="O589" i="19"/>
  <c r="AE589" i="19"/>
  <c r="AG589" i="19"/>
  <c r="O590" i="19"/>
  <c r="AE590" i="19"/>
  <c r="AG590" i="19"/>
  <c r="O591" i="19"/>
  <c r="AE591" i="19"/>
  <c r="AG591" i="19"/>
  <c r="O592" i="19"/>
  <c r="AE592" i="19"/>
  <c r="AG592" i="19"/>
  <c r="O593" i="19"/>
  <c r="AE593" i="19"/>
  <c r="AG593" i="19"/>
  <c r="O594" i="19"/>
  <c r="AE594" i="19"/>
  <c r="AG594" i="19"/>
  <c r="O595" i="19"/>
  <c r="AE595" i="19"/>
  <c r="AG595" i="19"/>
  <c r="O596" i="19"/>
  <c r="AE596" i="19"/>
  <c r="AG596" i="19"/>
  <c r="O597" i="19"/>
  <c r="AE597" i="19"/>
  <c r="AG597" i="19"/>
  <c r="O598" i="19"/>
  <c r="AE598" i="19"/>
  <c r="AG598" i="19"/>
  <c r="O599" i="19"/>
  <c r="AE599" i="19"/>
  <c r="AG599" i="19"/>
  <c r="O600" i="19"/>
  <c r="AE600" i="19"/>
  <c r="AG600" i="19"/>
  <c r="O601" i="19"/>
  <c r="AE601" i="19"/>
  <c r="AG601" i="19"/>
  <c r="O602" i="19"/>
  <c r="AE602" i="19"/>
  <c r="AG602" i="19"/>
  <c r="O603" i="19"/>
  <c r="AE603" i="19"/>
  <c r="AG603" i="19"/>
  <c r="O604" i="19"/>
  <c r="AE604" i="19"/>
  <c r="AG604" i="19"/>
  <c r="O605" i="19"/>
  <c r="AE605" i="19"/>
  <c r="AG605" i="19"/>
  <c r="O606" i="19"/>
  <c r="AE606" i="19"/>
  <c r="AG606" i="19"/>
  <c r="O607" i="19"/>
  <c r="AE607" i="19"/>
  <c r="AG607" i="19"/>
  <c r="O608" i="19"/>
  <c r="AE608" i="19"/>
  <c r="AG608" i="19"/>
  <c r="O609" i="19"/>
  <c r="AE609" i="19"/>
  <c r="AG609" i="19"/>
  <c r="O610" i="19"/>
  <c r="AE610" i="19"/>
  <c r="AG610" i="19"/>
  <c r="O611" i="19"/>
  <c r="AE611" i="19"/>
  <c r="AG611" i="19"/>
  <c r="O612" i="19"/>
  <c r="AE612" i="19"/>
  <c r="AG612" i="19"/>
  <c r="O613" i="19"/>
  <c r="AE613" i="19"/>
  <c r="AG613" i="19"/>
  <c r="O614" i="19"/>
  <c r="AE614" i="19"/>
  <c r="AG614" i="19"/>
  <c r="O615" i="19"/>
  <c r="AE615" i="19"/>
  <c r="AG615" i="19"/>
  <c r="O616" i="19"/>
  <c r="AE616" i="19"/>
  <c r="AG616" i="19"/>
  <c r="O617" i="19"/>
  <c r="AE617" i="19"/>
  <c r="AG617" i="19"/>
  <c r="O618" i="19"/>
  <c r="AE618" i="19"/>
  <c r="AG618" i="19"/>
  <c r="O619" i="19"/>
  <c r="AE619" i="19"/>
  <c r="AG619" i="19"/>
  <c r="O620" i="19"/>
  <c r="AE620" i="19"/>
  <c r="AG620" i="19"/>
  <c r="O621" i="19"/>
  <c r="AE621" i="19"/>
  <c r="AG621" i="19"/>
  <c r="O622" i="19"/>
  <c r="AE622" i="19"/>
  <c r="AG622" i="19"/>
  <c r="O623" i="19"/>
  <c r="AE623" i="19"/>
  <c r="AG623" i="19"/>
  <c r="O624" i="19"/>
  <c r="AE624" i="19"/>
  <c r="AG624" i="19"/>
  <c r="O625" i="19"/>
  <c r="AE625" i="19"/>
  <c r="AG625" i="19"/>
  <c r="O626" i="19"/>
  <c r="AE626" i="19"/>
  <c r="AG626" i="19"/>
  <c r="O627" i="19"/>
  <c r="AE627" i="19"/>
  <c r="AG627" i="19"/>
  <c r="O628" i="19"/>
  <c r="AE628" i="19"/>
  <c r="AG628" i="19"/>
  <c r="O629" i="19"/>
  <c r="AE629" i="19"/>
  <c r="AG629" i="19"/>
  <c r="O630" i="19"/>
  <c r="AE630" i="19"/>
  <c r="AG630" i="19"/>
  <c r="O631" i="19"/>
  <c r="AE631" i="19"/>
  <c r="AG631" i="19"/>
  <c r="O632" i="19"/>
  <c r="AE632" i="19"/>
  <c r="AG632" i="19"/>
  <c r="O633" i="19"/>
  <c r="AE633" i="19"/>
  <c r="AG633" i="19"/>
  <c r="O634" i="19"/>
  <c r="AE634" i="19"/>
  <c r="AG634" i="19"/>
  <c r="O635" i="19"/>
  <c r="AE635" i="19"/>
  <c r="AG635" i="19"/>
  <c r="O636" i="19"/>
  <c r="AE636" i="19"/>
  <c r="AG636" i="19"/>
  <c r="O637" i="19"/>
  <c r="AE637" i="19"/>
  <c r="AG637" i="19"/>
  <c r="O638" i="19"/>
  <c r="AE638" i="19"/>
  <c r="AG638" i="19"/>
  <c r="O639" i="19"/>
  <c r="AE639" i="19"/>
  <c r="AG639" i="19"/>
  <c r="O640" i="19"/>
  <c r="AE640" i="19"/>
  <c r="AG640" i="19"/>
  <c r="O641" i="19"/>
  <c r="AE641" i="19"/>
  <c r="AG641" i="19"/>
  <c r="O642" i="19"/>
  <c r="AE642" i="19"/>
  <c r="AG642" i="19"/>
  <c r="O643" i="19"/>
  <c r="AE643" i="19"/>
  <c r="AG643" i="19"/>
  <c r="O644" i="19"/>
  <c r="AE644" i="19"/>
  <c r="AG644" i="19"/>
  <c r="O645" i="19"/>
  <c r="AE645" i="19"/>
  <c r="AG645" i="19"/>
  <c r="O646" i="19"/>
  <c r="AE646" i="19"/>
  <c r="AG646" i="19"/>
  <c r="O647" i="19"/>
  <c r="AE647" i="19"/>
  <c r="AG647" i="19"/>
  <c r="O648" i="19"/>
  <c r="AE648" i="19"/>
  <c r="AG648" i="19"/>
  <c r="O649" i="19"/>
  <c r="AE649" i="19"/>
  <c r="AG649" i="19"/>
  <c r="O650" i="19"/>
  <c r="AE650" i="19"/>
  <c r="AG650" i="19"/>
  <c r="O651" i="19"/>
  <c r="AE651" i="19"/>
  <c r="AG651" i="19"/>
  <c r="O652" i="19"/>
  <c r="AE652" i="19"/>
  <c r="AG652" i="19"/>
  <c r="O653" i="19"/>
  <c r="AE653" i="19"/>
  <c r="AG653" i="19"/>
  <c r="O654" i="19"/>
  <c r="AE654" i="19"/>
  <c r="AG654" i="19"/>
  <c r="O655" i="19"/>
  <c r="AE655" i="19"/>
  <c r="AG655" i="19"/>
  <c r="O656" i="19"/>
  <c r="AE656" i="19"/>
  <c r="AG656" i="19"/>
  <c r="O657" i="19"/>
  <c r="AE657" i="19"/>
  <c r="AG657" i="19"/>
  <c r="O658" i="19"/>
  <c r="AE658" i="19"/>
  <c r="AG658" i="19"/>
  <c r="O659" i="19"/>
  <c r="AE659" i="19"/>
  <c r="AG659" i="19"/>
  <c r="O660" i="19"/>
  <c r="AE660" i="19"/>
  <c r="AG660" i="19"/>
  <c r="O661" i="19"/>
  <c r="AE661" i="19"/>
  <c r="AG661" i="19"/>
  <c r="O662" i="19"/>
  <c r="AE662" i="19"/>
  <c r="AG662" i="19"/>
  <c r="O663" i="19"/>
  <c r="AE663" i="19"/>
  <c r="AG663" i="19"/>
  <c r="O664" i="19"/>
  <c r="AE664" i="19"/>
  <c r="AG664" i="19"/>
  <c r="O665" i="19"/>
  <c r="AE665" i="19"/>
  <c r="AG665" i="19"/>
  <c r="O666" i="19"/>
  <c r="AE666" i="19"/>
  <c r="AG666" i="19"/>
  <c r="O667" i="19"/>
  <c r="AE667" i="19"/>
  <c r="AG667" i="19"/>
  <c r="O668" i="19"/>
  <c r="AE668" i="19"/>
  <c r="AG668" i="19"/>
  <c r="O669" i="19"/>
  <c r="AE669" i="19"/>
  <c r="AG669" i="19"/>
  <c r="O670" i="19"/>
  <c r="AE670" i="19"/>
  <c r="AG670" i="19"/>
  <c r="O671" i="19"/>
  <c r="AE671" i="19"/>
  <c r="AG671" i="19"/>
  <c r="O672" i="19"/>
  <c r="AE672" i="19"/>
  <c r="AG672" i="19"/>
  <c r="O673" i="19"/>
  <c r="AE673" i="19"/>
  <c r="AG673" i="19"/>
  <c r="O674" i="19"/>
  <c r="AE674" i="19"/>
  <c r="AG674" i="19"/>
  <c r="O675" i="19"/>
  <c r="AE675" i="19"/>
  <c r="AG675" i="19"/>
  <c r="O676" i="19"/>
  <c r="AE676" i="19"/>
  <c r="AG676" i="19"/>
  <c r="O677" i="19"/>
  <c r="AE677" i="19"/>
  <c r="AG677" i="19"/>
  <c r="O678" i="19"/>
  <c r="AE678" i="19"/>
  <c r="AG678" i="19"/>
  <c r="O679" i="19"/>
  <c r="AE679" i="19"/>
  <c r="AG679" i="19"/>
  <c r="O680" i="19"/>
  <c r="AE680" i="19"/>
  <c r="AG680" i="19"/>
  <c r="O681" i="19"/>
  <c r="AE681" i="19"/>
  <c r="AG681" i="19"/>
  <c r="O682" i="19"/>
  <c r="AE682" i="19"/>
  <c r="AG682" i="19"/>
  <c r="O683" i="19"/>
  <c r="AE683" i="19"/>
  <c r="AG683" i="19"/>
  <c r="O684" i="19"/>
  <c r="AE684" i="19"/>
  <c r="AG684" i="19"/>
  <c r="O685" i="19"/>
  <c r="AE685" i="19"/>
  <c r="AG685" i="19"/>
  <c r="O686" i="19"/>
  <c r="AE686" i="19"/>
  <c r="AG686" i="19"/>
  <c r="O687" i="19"/>
  <c r="AE687" i="19"/>
  <c r="AG687" i="19"/>
  <c r="O688" i="19"/>
  <c r="AE688" i="19"/>
  <c r="AG688" i="19"/>
  <c r="O689" i="19"/>
  <c r="AE689" i="19"/>
  <c r="AG689" i="19"/>
  <c r="O690" i="19"/>
  <c r="AE690" i="19"/>
  <c r="AG690" i="19"/>
  <c r="O691" i="19"/>
  <c r="AE691" i="19"/>
  <c r="AG691" i="19"/>
  <c r="O692" i="19"/>
  <c r="AE692" i="19"/>
  <c r="AG692" i="19"/>
  <c r="O693" i="19"/>
  <c r="AE693" i="19"/>
  <c r="AG693" i="19"/>
  <c r="O694" i="19"/>
  <c r="AE694" i="19"/>
  <c r="AG694" i="19"/>
  <c r="O695" i="19"/>
  <c r="AE695" i="19"/>
  <c r="AG695" i="19"/>
  <c r="O696" i="19"/>
  <c r="AE696" i="19"/>
  <c r="AG696" i="19"/>
  <c r="O697" i="19"/>
  <c r="AE697" i="19"/>
  <c r="AG697" i="19"/>
  <c r="O698" i="19"/>
  <c r="AE698" i="19"/>
  <c r="AG698" i="19"/>
  <c r="O699" i="19"/>
  <c r="AE699" i="19"/>
  <c r="AG699" i="19"/>
  <c r="O700" i="19"/>
  <c r="AE700" i="19"/>
  <c r="AG700" i="19"/>
  <c r="O701" i="19"/>
  <c r="AE701" i="19"/>
  <c r="AG701" i="19"/>
  <c r="O702" i="19"/>
  <c r="AE702" i="19"/>
  <c r="AG702" i="19"/>
  <c r="O703" i="19"/>
  <c r="AE703" i="19"/>
  <c r="AG703" i="19"/>
  <c r="O704" i="19"/>
  <c r="AE704" i="19"/>
  <c r="AG704" i="19"/>
  <c r="O705" i="19"/>
  <c r="AE705" i="19"/>
  <c r="AG705" i="19"/>
  <c r="O706" i="19"/>
  <c r="AE706" i="19"/>
  <c r="AG706" i="19"/>
  <c r="O707" i="19"/>
  <c r="AE707" i="19"/>
  <c r="AG707" i="19"/>
  <c r="O708" i="19"/>
  <c r="AE708" i="19"/>
  <c r="AG708" i="19"/>
  <c r="O709" i="19"/>
  <c r="AE709" i="19"/>
  <c r="AG709" i="19"/>
  <c r="O710" i="19"/>
  <c r="AE710" i="19"/>
  <c r="AG710" i="19"/>
  <c r="O711" i="19"/>
  <c r="AE711" i="19"/>
  <c r="AG711" i="19"/>
  <c r="O712" i="19"/>
  <c r="AE712" i="19"/>
  <c r="AG712" i="19"/>
  <c r="O713" i="19"/>
  <c r="AE713" i="19"/>
  <c r="AG713" i="19"/>
  <c r="O714" i="19"/>
  <c r="AE714" i="19"/>
  <c r="AG714" i="19"/>
  <c r="O715" i="19"/>
  <c r="AE715" i="19"/>
  <c r="AG715" i="19"/>
  <c r="O716" i="19"/>
  <c r="AE716" i="19"/>
  <c r="AG716" i="19"/>
  <c r="O717" i="19"/>
  <c r="AE717" i="19"/>
  <c r="AG717" i="19"/>
  <c r="O718" i="19"/>
  <c r="AE718" i="19"/>
  <c r="AG718" i="19"/>
  <c r="O719" i="19"/>
  <c r="AE719" i="19"/>
  <c r="AG719" i="19"/>
  <c r="O720" i="19"/>
  <c r="AE720" i="19"/>
  <c r="AG720" i="19"/>
  <c r="O721" i="19"/>
  <c r="AE721" i="19"/>
  <c r="AG721" i="19"/>
  <c r="O722" i="19"/>
  <c r="AE722" i="19"/>
  <c r="AG722" i="19"/>
  <c r="O723" i="19"/>
  <c r="AE723" i="19"/>
  <c r="AG723" i="19"/>
  <c r="O724" i="19"/>
  <c r="AE724" i="19"/>
  <c r="AG724" i="19"/>
  <c r="O725" i="19"/>
  <c r="AE725" i="19"/>
  <c r="AG725" i="19"/>
  <c r="O726" i="19"/>
  <c r="AE726" i="19"/>
  <c r="AG726" i="19"/>
  <c r="O727" i="19"/>
  <c r="AE727" i="19"/>
  <c r="AG727" i="19"/>
  <c r="O728" i="19"/>
  <c r="AE728" i="19"/>
  <c r="AG728" i="19"/>
  <c r="O729" i="19"/>
  <c r="AE729" i="19"/>
  <c r="AG729" i="19"/>
  <c r="O730" i="19"/>
  <c r="AE730" i="19"/>
  <c r="AG730" i="19"/>
  <c r="O731" i="19"/>
  <c r="AE731" i="19"/>
  <c r="AG731" i="19"/>
  <c r="O732" i="19"/>
  <c r="AE732" i="19"/>
  <c r="AG732" i="19"/>
  <c r="O733" i="19"/>
  <c r="AE733" i="19"/>
  <c r="AG733" i="19"/>
  <c r="O734" i="19"/>
  <c r="AE734" i="19"/>
  <c r="AG734" i="19"/>
  <c r="O735" i="19"/>
  <c r="AE735" i="19"/>
  <c r="AG735" i="19"/>
  <c r="O736" i="19"/>
  <c r="AE736" i="19"/>
  <c r="AG736" i="19"/>
  <c r="O737" i="19"/>
  <c r="AE737" i="19"/>
  <c r="AG737" i="19"/>
  <c r="O738" i="19"/>
  <c r="AE738" i="19"/>
  <c r="AG738" i="19"/>
  <c r="O739" i="19"/>
  <c r="AE739" i="19"/>
  <c r="AG739" i="19"/>
  <c r="O740" i="19"/>
  <c r="AE740" i="19"/>
  <c r="AG740" i="19"/>
  <c r="O741" i="19"/>
  <c r="AE741" i="19"/>
  <c r="AG741" i="19"/>
  <c r="O742" i="19"/>
  <c r="AE742" i="19"/>
  <c r="AG742" i="19"/>
  <c r="O743" i="19"/>
  <c r="AE743" i="19"/>
  <c r="AG743" i="19"/>
  <c r="O744" i="19"/>
  <c r="AE744" i="19"/>
  <c r="AG744" i="19"/>
  <c r="O745" i="19"/>
  <c r="AE745" i="19"/>
  <c r="AG745" i="19"/>
  <c r="O746" i="19"/>
  <c r="AE746" i="19"/>
  <c r="AG746" i="19"/>
  <c r="O747" i="19"/>
  <c r="AE747" i="19"/>
  <c r="AG747" i="19"/>
  <c r="O748" i="19"/>
  <c r="AE748" i="19"/>
  <c r="AG748" i="19"/>
  <c r="O749" i="19"/>
  <c r="AE749" i="19"/>
  <c r="AG749" i="19"/>
  <c r="O750" i="19"/>
  <c r="AE750" i="19"/>
  <c r="AG750" i="19"/>
  <c r="O751" i="19"/>
  <c r="AE751" i="19"/>
  <c r="AG751" i="19"/>
  <c r="O752" i="19"/>
  <c r="AE752" i="19"/>
  <c r="AG752" i="19"/>
  <c r="O753" i="19"/>
  <c r="AE753" i="19"/>
  <c r="AG753" i="19"/>
  <c r="O754" i="19"/>
  <c r="AE754" i="19"/>
  <c r="AG754" i="19"/>
  <c r="O755" i="19"/>
  <c r="AE755" i="19"/>
  <c r="AG755" i="19"/>
  <c r="O756" i="19"/>
  <c r="AE756" i="19"/>
  <c r="AG756" i="19"/>
  <c r="O757" i="19"/>
  <c r="AE757" i="19"/>
  <c r="AG757" i="19"/>
  <c r="O758" i="19"/>
  <c r="AE758" i="19"/>
  <c r="AG758" i="19"/>
  <c r="O759" i="19"/>
  <c r="AE759" i="19"/>
  <c r="AG759" i="19"/>
  <c r="O760" i="19"/>
  <c r="AE760" i="19"/>
  <c r="AG760" i="19"/>
  <c r="O761" i="19"/>
  <c r="AE761" i="19"/>
  <c r="AG761" i="19"/>
  <c r="O762" i="19"/>
  <c r="AE762" i="19"/>
  <c r="AG762" i="19"/>
  <c r="O763" i="19"/>
  <c r="AE763" i="19"/>
  <c r="AG763" i="19"/>
  <c r="O764" i="19"/>
  <c r="AE764" i="19"/>
  <c r="AG764" i="19"/>
  <c r="O765" i="19"/>
  <c r="AE765" i="19"/>
  <c r="AG765" i="19"/>
  <c r="O766" i="19"/>
  <c r="AE766" i="19"/>
  <c r="AG766" i="19"/>
  <c r="O767" i="19"/>
  <c r="AE767" i="19"/>
  <c r="AG767" i="19"/>
  <c r="O768" i="19"/>
  <c r="AE768" i="19"/>
  <c r="AG768" i="19"/>
  <c r="O769" i="19"/>
  <c r="AE769" i="19"/>
  <c r="AG769" i="19"/>
  <c r="O770" i="19"/>
  <c r="AE770" i="19"/>
  <c r="AG770" i="19"/>
  <c r="O771" i="19"/>
  <c r="AE771" i="19"/>
  <c r="AG771" i="19"/>
  <c r="O772" i="19"/>
  <c r="AE772" i="19"/>
  <c r="AG772" i="19"/>
  <c r="O773" i="19"/>
  <c r="AE773" i="19"/>
  <c r="AG773" i="19"/>
  <c r="O774" i="19"/>
  <c r="AE774" i="19"/>
  <c r="AG774" i="19"/>
  <c r="O775" i="19"/>
  <c r="AE775" i="19"/>
  <c r="AG775" i="19"/>
  <c r="O776" i="19"/>
  <c r="AE776" i="19"/>
  <c r="AG776" i="19"/>
  <c r="O777" i="19"/>
  <c r="AE777" i="19"/>
  <c r="AG777" i="19"/>
  <c r="O778" i="19"/>
  <c r="AE778" i="19"/>
  <c r="AG778" i="19"/>
  <c r="O779" i="19"/>
  <c r="AE779" i="19"/>
  <c r="AG779" i="19"/>
  <c r="O780" i="19"/>
  <c r="AE780" i="19"/>
  <c r="AG780" i="19"/>
  <c r="O781" i="19"/>
  <c r="AE781" i="19"/>
  <c r="AG781" i="19"/>
  <c r="O782" i="19"/>
  <c r="AE782" i="19"/>
  <c r="AG782" i="19"/>
  <c r="O783" i="19"/>
  <c r="AE783" i="19"/>
  <c r="AG783" i="19"/>
  <c r="O784" i="19"/>
  <c r="AE784" i="19"/>
  <c r="AG784" i="19"/>
  <c r="O785" i="19"/>
  <c r="AE785" i="19"/>
  <c r="AG785" i="19"/>
  <c r="O786" i="19"/>
  <c r="AE786" i="19"/>
  <c r="AG786" i="19"/>
  <c r="O787" i="19"/>
  <c r="AE787" i="19"/>
  <c r="AG787" i="19"/>
  <c r="O788" i="19"/>
  <c r="AE788" i="19"/>
  <c r="AG788" i="19"/>
  <c r="O789" i="19"/>
  <c r="AE789" i="19"/>
  <c r="AG789" i="19"/>
  <c r="O790" i="19"/>
  <c r="AE790" i="19"/>
  <c r="AG790" i="19"/>
  <c r="O791" i="19"/>
  <c r="AE791" i="19"/>
  <c r="AG791" i="19"/>
  <c r="O792" i="19"/>
  <c r="AE792" i="19"/>
  <c r="AG792" i="19"/>
  <c r="O793" i="19"/>
  <c r="AE793" i="19"/>
  <c r="AG793" i="19"/>
  <c r="O794" i="19"/>
  <c r="AE794" i="19"/>
  <c r="AG794" i="19"/>
  <c r="O795" i="19"/>
  <c r="AE795" i="19"/>
  <c r="AG795" i="19"/>
  <c r="O796" i="19"/>
  <c r="AE796" i="19"/>
  <c r="AG796" i="19"/>
  <c r="O797" i="19"/>
  <c r="AE797" i="19"/>
  <c r="AG797" i="19"/>
  <c r="O798" i="19"/>
  <c r="AE798" i="19"/>
  <c r="AG798" i="19"/>
  <c r="O799" i="19"/>
  <c r="AE799" i="19"/>
  <c r="AG799" i="19"/>
  <c r="O800" i="19"/>
  <c r="AE800" i="19"/>
  <c r="AG800" i="19"/>
  <c r="O801" i="19"/>
  <c r="AE801" i="19"/>
  <c r="AG801" i="19"/>
  <c r="O802" i="19"/>
  <c r="AE802" i="19"/>
  <c r="AG802" i="19"/>
  <c r="O803" i="19"/>
  <c r="AE803" i="19"/>
  <c r="AG803" i="19"/>
  <c r="O804" i="19"/>
  <c r="AE804" i="19"/>
  <c r="AG804" i="19"/>
  <c r="O805" i="19"/>
  <c r="AE805" i="19"/>
  <c r="AG805" i="19"/>
  <c r="O806" i="19"/>
  <c r="AE806" i="19"/>
  <c r="AG806" i="19"/>
  <c r="O807" i="19"/>
  <c r="AE807" i="19"/>
  <c r="AG807" i="19"/>
  <c r="O808" i="19"/>
  <c r="AE808" i="19"/>
  <c r="AG808" i="19"/>
  <c r="O809" i="19"/>
  <c r="AE809" i="19"/>
  <c r="AG809" i="19"/>
  <c r="O810" i="19"/>
  <c r="AE810" i="19"/>
  <c r="AG810" i="19"/>
  <c r="O811" i="19"/>
  <c r="AE811" i="19"/>
  <c r="AG811" i="19"/>
  <c r="O812" i="19"/>
  <c r="AE812" i="19"/>
  <c r="AG812" i="19"/>
  <c r="O813" i="19"/>
  <c r="AE813" i="19"/>
  <c r="AG813" i="19"/>
  <c r="O814" i="19"/>
  <c r="AE814" i="19"/>
  <c r="AG814" i="19"/>
  <c r="O815" i="19"/>
  <c r="AE815" i="19"/>
  <c r="AG815" i="19"/>
  <c r="O816" i="19"/>
  <c r="AE816" i="19"/>
  <c r="AG816" i="19"/>
  <c r="O817" i="19"/>
  <c r="AE817" i="19"/>
  <c r="AG817" i="19"/>
  <c r="O818" i="19"/>
  <c r="AE818" i="19"/>
  <c r="AG818" i="19"/>
  <c r="O819" i="19"/>
  <c r="AE819" i="19"/>
  <c r="AG819" i="19"/>
  <c r="O820" i="19"/>
  <c r="AE820" i="19"/>
  <c r="AG820" i="19"/>
  <c r="O821" i="19"/>
  <c r="AE821" i="19"/>
  <c r="AG821" i="19"/>
  <c r="O822" i="19"/>
  <c r="AE822" i="19"/>
  <c r="AG822" i="19"/>
  <c r="O823" i="19"/>
  <c r="AE823" i="19"/>
  <c r="AG823" i="19"/>
  <c r="O824" i="19"/>
  <c r="AE824" i="19"/>
  <c r="AG824" i="19"/>
  <c r="O825" i="19"/>
  <c r="AE825" i="19"/>
  <c r="AG825" i="19"/>
  <c r="O826" i="19"/>
  <c r="AE826" i="19"/>
  <c r="AG826" i="19"/>
  <c r="O827" i="19"/>
  <c r="AE827" i="19"/>
  <c r="AG827" i="19"/>
  <c r="O828" i="19"/>
  <c r="AE828" i="19"/>
  <c r="AG828" i="19"/>
  <c r="O829" i="19"/>
  <c r="AE829" i="19"/>
  <c r="AG829" i="19"/>
  <c r="O830" i="19"/>
  <c r="AE830" i="19"/>
  <c r="AG830" i="19"/>
  <c r="O831" i="19"/>
  <c r="AE831" i="19"/>
  <c r="AG831" i="19"/>
  <c r="O832" i="19"/>
  <c r="AE832" i="19"/>
  <c r="AG832" i="19"/>
  <c r="O833" i="19"/>
  <c r="AE833" i="19"/>
  <c r="AG833" i="19"/>
  <c r="O834" i="19"/>
  <c r="AE834" i="19"/>
  <c r="AG834" i="19"/>
  <c r="O835" i="19"/>
  <c r="AE835" i="19"/>
  <c r="AG835" i="19"/>
  <c r="O836" i="19"/>
  <c r="AE836" i="19"/>
  <c r="AG836" i="19"/>
  <c r="O837" i="19"/>
  <c r="AE837" i="19"/>
  <c r="AG837" i="19"/>
  <c r="O838" i="19"/>
  <c r="AE838" i="19"/>
  <c r="AG838" i="19"/>
  <c r="O839" i="19"/>
  <c r="AE839" i="19"/>
  <c r="AG839" i="19"/>
  <c r="O840" i="19"/>
  <c r="AE840" i="19"/>
  <c r="AG840" i="19"/>
  <c r="O841" i="19"/>
  <c r="AE841" i="19"/>
  <c r="AG841" i="19"/>
  <c r="O842" i="19"/>
  <c r="AE842" i="19"/>
  <c r="AG842" i="19"/>
  <c r="O843" i="19"/>
  <c r="AE843" i="19"/>
  <c r="AG843" i="19"/>
  <c r="O844" i="19"/>
  <c r="AE844" i="19"/>
  <c r="AG844" i="19"/>
  <c r="O845" i="19"/>
  <c r="AE845" i="19"/>
  <c r="AG845" i="19"/>
  <c r="O846" i="19"/>
  <c r="AE846" i="19"/>
  <c r="AG846" i="19"/>
  <c r="O847" i="19"/>
  <c r="AE847" i="19"/>
  <c r="AG847" i="19"/>
  <c r="O848" i="19"/>
  <c r="AE848" i="19"/>
  <c r="AG848" i="19"/>
  <c r="O849" i="19"/>
  <c r="AE849" i="19"/>
  <c r="AG849" i="19"/>
  <c r="O850" i="19"/>
  <c r="AE850" i="19"/>
  <c r="AG850" i="19"/>
  <c r="O851" i="19"/>
  <c r="AE851" i="19"/>
  <c r="AG851" i="19"/>
  <c r="O852" i="19"/>
  <c r="AE852" i="19"/>
  <c r="AG852" i="19"/>
  <c r="O853" i="19"/>
  <c r="AE853" i="19"/>
  <c r="AG853" i="19"/>
  <c r="O854" i="19"/>
  <c r="AE854" i="19"/>
  <c r="AG854" i="19"/>
  <c r="O855" i="19"/>
  <c r="AE855" i="19"/>
  <c r="AG855" i="19"/>
  <c r="O856" i="19"/>
  <c r="AE856" i="19"/>
  <c r="AG856" i="19"/>
  <c r="O857" i="19"/>
  <c r="AE857" i="19"/>
  <c r="AG857" i="19"/>
  <c r="O858" i="19"/>
  <c r="AE858" i="19"/>
  <c r="AG858" i="19"/>
  <c r="O859" i="19"/>
  <c r="AE859" i="19"/>
  <c r="AG859" i="19"/>
  <c r="O860" i="19"/>
  <c r="AE860" i="19"/>
  <c r="AG860" i="19"/>
  <c r="O861" i="19"/>
  <c r="AE861" i="19"/>
  <c r="AG861" i="19"/>
  <c r="O862" i="19"/>
  <c r="AE862" i="19"/>
  <c r="AG862" i="19"/>
  <c r="O863" i="19"/>
  <c r="AE863" i="19"/>
  <c r="AG863" i="19"/>
  <c r="O864" i="19"/>
  <c r="AE864" i="19"/>
  <c r="AG864" i="19"/>
  <c r="O865" i="19"/>
  <c r="AE865" i="19"/>
  <c r="AG865" i="19"/>
  <c r="O866" i="19"/>
  <c r="AE866" i="19"/>
  <c r="AG866" i="19"/>
  <c r="O867" i="19"/>
  <c r="AE867" i="19"/>
  <c r="AG867" i="19"/>
  <c r="O868" i="19"/>
  <c r="AE868" i="19"/>
  <c r="AG868" i="19"/>
  <c r="O869" i="19"/>
  <c r="AE869" i="19"/>
  <c r="AG869" i="19"/>
  <c r="O870" i="19"/>
  <c r="AE870" i="19"/>
  <c r="AG870" i="19"/>
  <c r="O871" i="19"/>
  <c r="AE871" i="19"/>
  <c r="AG871" i="19"/>
  <c r="O872" i="19"/>
  <c r="AE872" i="19"/>
  <c r="AG872" i="19"/>
  <c r="O873" i="19"/>
  <c r="AE873" i="19"/>
  <c r="AG873" i="19"/>
  <c r="O874" i="19"/>
  <c r="AE874" i="19"/>
  <c r="AG874" i="19"/>
  <c r="O875" i="19"/>
  <c r="AE875" i="19"/>
  <c r="AG875" i="19"/>
  <c r="O876" i="19"/>
  <c r="AE876" i="19"/>
  <c r="AG876" i="19"/>
  <c r="O877" i="19"/>
  <c r="AE877" i="19"/>
  <c r="AG877" i="19"/>
  <c r="O878" i="19"/>
  <c r="AE878" i="19"/>
  <c r="AG878" i="19"/>
  <c r="O879" i="19"/>
  <c r="AE879" i="19"/>
  <c r="AG879" i="19"/>
  <c r="O880" i="19"/>
  <c r="AE880" i="19"/>
  <c r="AG880" i="19"/>
  <c r="O881" i="19"/>
  <c r="AE881" i="19"/>
  <c r="AG881" i="19"/>
  <c r="O882" i="19"/>
  <c r="AE882" i="19"/>
  <c r="AG882" i="19"/>
  <c r="O883" i="19"/>
  <c r="AE883" i="19"/>
  <c r="AG883" i="19"/>
  <c r="O884" i="19"/>
  <c r="AE884" i="19"/>
  <c r="AG884" i="19"/>
  <c r="O885" i="19"/>
  <c r="AE885" i="19"/>
  <c r="AG885" i="19"/>
  <c r="O886" i="19"/>
  <c r="AE886" i="19"/>
  <c r="AG886" i="19"/>
  <c r="O887" i="19"/>
  <c r="AE887" i="19"/>
  <c r="AG887" i="19"/>
  <c r="O888" i="19"/>
  <c r="AE888" i="19"/>
  <c r="AG888" i="19"/>
  <c r="O889" i="19"/>
  <c r="AE889" i="19"/>
  <c r="AG889" i="19"/>
  <c r="O890" i="19"/>
  <c r="AE890" i="19"/>
  <c r="AG890" i="19"/>
  <c r="O891" i="19"/>
  <c r="AE891" i="19"/>
  <c r="AG891" i="19"/>
  <c r="O892" i="19"/>
  <c r="AE892" i="19"/>
  <c r="AG892" i="19"/>
  <c r="O893" i="19"/>
  <c r="AE893" i="19"/>
  <c r="AG893" i="19"/>
  <c r="O894" i="19"/>
  <c r="AE894" i="19"/>
  <c r="AG894" i="19"/>
  <c r="O895" i="19"/>
  <c r="AE895" i="19"/>
  <c r="AG895" i="19"/>
  <c r="O896" i="19"/>
  <c r="AE896" i="19"/>
  <c r="AG896" i="19"/>
  <c r="O897" i="19"/>
  <c r="AE897" i="19"/>
  <c r="AG897" i="19"/>
  <c r="O898" i="19"/>
  <c r="AE898" i="19"/>
  <c r="AG898" i="19"/>
  <c r="O899" i="19"/>
  <c r="AE899" i="19"/>
  <c r="AG899" i="19"/>
  <c r="O900" i="19"/>
  <c r="AE900" i="19"/>
  <c r="AG900" i="19"/>
  <c r="O901" i="19"/>
  <c r="AE901" i="19"/>
  <c r="AG901" i="19"/>
  <c r="O902" i="19"/>
  <c r="AE902" i="19"/>
  <c r="AG902" i="19"/>
  <c r="O903" i="19"/>
  <c r="AE903" i="19"/>
  <c r="AG903" i="19"/>
  <c r="O904" i="19"/>
  <c r="AE904" i="19"/>
  <c r="AG904" i="19"/>
  <c r="O905" i="19"/>
  <c r="AE905" i="19"/>
  <c r="AG905" i="19"/>
  <c r="O906" i="19"/>
  <c r="AE906" i="19"/>
  <c r="AG906" i="19"/>
  <c r="O907" i="19"/>
  <c r="AE907" i="19"/>
  <c r="AG907" i="19"/>
  <c r="O908" i="19"/>
  <c r="AE908" i="19"/>
  <c r="AG908" i="19"/>
  <c r="O909" i="19"/>
  <c r="AE909" i="19"/>
  <c r="AG909" i="19"/>
  <c r="O910" i="19"/>
  <c r="AE910" i="19"/>
  <c r="AG910" i="19"/>
  <c r="O911" i="19"/>
  <c r="AE911" i="19"/>
  <c r="AG911" i="19"/>
  <c r="O912" i="19"/>
  <c r="AE912" i="19"/>
  <c r="AG912" i="19"/>
  <c r="O913" i="19"/>
  <c r="AE913" i="19"/>
  <c r="AG913" i="19"/>
  <c r="O914" i="19"/>
  <c r="AE914" i="19"/>
  <c r="AG914" i="19"/>
  <c r="O915" i="19"/>
  <c r="AE915" i="19"/>
  <c r="AG915" i="19"/>
  <c r="O916" i="19"/>
  <c r="AE916" i="19"/>
  <c r="AG916" i="19"/>
  <c r="O917" i="19"/>
  <c r="AE917" i="19"/>
  <c r="AG917" i="19"/>
  <c r="O918" i="19"/>
  <c r="AE918" i="19"/>
  <c r="AG918" i="19"/>
  <c r="O919" i="19"/>
  <c r="AE919" i="19"/>
  <c r="AG919" i="19"/>
  <c r="O920" i="19"/>
  <c r="AE920" i="19"/>
  <c r="AG920" i="19"/>
  <c r="O921" i="19"/>
  <c r="AE921" i="19"/>
  <c r="AG921" i="19"/>
  <c r="O922" i="19"/>
  <c r="AE922" i="19"/>
  <c r="AG922" i="19"/>
  <c r="O923" i="19"/>
  <c r="AE923" i="19"/>
  <c r="AG923" i="19"/>
  <c r="O924" i="19"/>
  <c r="AE924" i="19"/>
  <c r="AG924" i="19"/>
  <c r="O925" i="19"/>
  <c r="AE925" i="19"/>
  <c r="AG925" i="19"/>
  <c r="O926" i="19"/>
  <c r="AE926" i="19"/>
  <c r="AG926" i="19"/>
  <c r="O927" i="19"/>
  <c r="AE927" i="19"/>
  <c r="AG927" i="19"/>
  <c r="O928" i="19"/>
  <c r="AE928" i="19"/>
  <c r="AG928" i="19"/>
  <c r="O929" i="19"/>
  <c r="AE929" i="19"/>
  <c r="AG929" i="19"/>
  <c r="O930" i="19"/>
  <c r="AE930" i="19"/>
  <c r="AG930" i="19"/>
  <c r="O931" i="19"/>
  <c r="AE931" i="19"/>
  <c r="AG931" i="19"/>
  <c r="O932" i="19"/>
  <c r="AE932" i="19"/>
  <c r="AG932" i="19"/>
  <c r="O933" i="19"/>
  <c r="AE933" i="19"/>
  <c r="AG933" i="19"/>
  <c r="O934" i="19"/>
  <c r="AE934" i="19"/>
  <c r="AG934" i="19"/>
  <c r="O935" i="19"/>
  <c r="AE935" i="19"/>
  <c r="AG935" i="19"/>
  <c r="O936" i="19"/>
  <c r="AE936" i="19"/>
  <c r="AG936" i="19"/>
  <c r="O937" i="19"/>
  <c r="AE937" i="19"/>
  <c r="AG937" i="19"/>
  <c r="O938" i="19"/>
  <c r="AE938" i="19"/>
  <c r="AG938" i="19"/>
  <c r="O939" i="19"/>
  <c r="AE939" i="19"/>
  <c r="AG939" i="19"/>
  <c r="O940" i="19"/>
  <c r="AE940" i="19"/>
  <c r="AG940" i="19"/>
  <c r="O941" i="19"/>
  <c r="AE941" i="19"/>
  <c r="AG941" i="19"/>
  <c r="O942" i="19"/>
  <c r="AE942" i="19"/>
  <c r="AG942" i="19"/>
  <c r="O943" i="19"/>
  <c r="AE943" i="19"/>
  <c r="AG943" i="19"/>
  <c r="O944" i="19"/>
  <c r="AE944" i="19"/>
  <c r="AG944" i="19"/>
  <c r="O945" i="19"/>
  <c r="AE945" i="19"/>
  <c r="AG945" i="19"/>
  <c r="O946" i="19"/>
  <c r="AE946" i="19"/>
  <c r="AG946" i="19"/>
  <c r="O947" i="19"/>
  <c r="AE947" i="19"/>
  <c r="AG947" i="19"/>
  <c r="O948" i="19"/>
  <c r="AE948" i="19"/>
  <c r="AG948" i="19"/>
  <c r="O949" i="19"/>
  <c r="AE949" i="19"/>
  <c r="AG949" i="19"/>
  <c r="O950" i="19"/>
  <c r="AE950" i="19"/>
  <c r="AG950" i="19"/>
  <c r="O951" i="19"/>
  <c r="AE951" i="19"/>
  <c r="AG951" i="19"/>
  <c r="O952" i="19"/>
  <c r="AE952" i="19"/>
  <c r="AG952" i="19"/>
  <c r="O953" i="19"/>
  <c r="AE953" i="19"/>
  <c r="AG953" i="19"/>
  <c r="O954" i="19"/>
  <c r="AE954" i="19"/>
  <c r="AG954" i="19"/>
  <c r="O955" i="19"/>
  <c r="AE955" i="19"/>
  <c r="AG955" i="19"/>
  <c r="O956" i="19"/>
  <c r="AE956" i="19"/>
  <c r="AG956" i="19"/>
  <c r="O957" i="19"/>
  <c r="AE957" i="19"/>
  <c r="AG957" i="19"/>
  <c r="O958" i="19"/>
  <c r="AE958" i="19"/>
  <c r="AG958" i="19"/>
  <c r="O959" i="19"/>
  <c r="AE959" i="19"/>
  <c r="AG959" i="19"/>
  <c r="O960" i="19"/>
  <c r="AE960" i="19"/>
  <c r="AG960" i="19"/>
  <c r="O961" i="19"/>
  <c r="AE961" i="19"/>
  <c r="AG961" i="19"/>
  <c r="O962" i="19"/>
  <c r="AE962" i="19"/>
  <c r="AG962" i="19"/>
  <c r="O963" i="19"/>
  <c r="AE963" i="19"/>
  <c r="AG963" i="19"/>
  <c r="O964" i="19"/>
  <c r="AE964" i="19"/>
  <c r="AG964" i="19"/>
  <c r="O965" i="19"/>
  <c r="AE965" i="19"/>
  <c r="AG965" i="19"/>
  <c r="O966" i="19"/>
  <c r="AE966" i="19"/>
  <c r="AG966" i="19"/>
  <c r="O967" i="19"/>
  <c r="AE967" i="19"/>
  <c r="AG967" i="19"/>
  <c r="O968" i="19"/>
  <c r="AE968" i="19"/>
  <c r="AG968" i="19"/>
  <c r="O969" i="19"/>
  <c r="AE969" i="19"/>
  <c r="AG969" i="19"/>
  <c r="O970" i="19"/>
  <c r="AE970" i="19"/>
  <c r="AG970" i="19"/>
  <c r="O971" i="19"/>
  <c r="AE971" i="19"/>
  <c r="AG971" i="19"/>
  <c r="O972" i="19"/>
  <c r="AE972" i="19"/>
  <c r="AG972" i="19"/>
  <c r="O973" i="19"/>
  <c r="AE973" i="19"/>
  <c r="AG973" i="19"/>
  <c r="O974" i="19"/>
  <c r="AE974" i="19"/>
  <c r="AG974" i="19"/>
  <c r="O975" i="19"/>
  <c r="AE975" i="19"/>
  <c r="AG975" i="19"/>
  <c r="O976" i="19"/>
  <c r="AE976" i="19"/>
  <c r="AG976" i="19"/>
  <c r="O977" i="19"/>
  <c r="AE977" i="19"/>
  <c r="AG977" i="19"/>
  <c r="O978" i="19"/>
  <c r="AE978" i="19"/>
  <c r="AG978" i="19"/>
  <c r="O979" i="19"/>
  <c r="AE979" i="19"/>
  <c r="AG979" i="19"/>
  <c r="O980" i="19"/>
  <c r="AE980" i="19"/>
  <c r="AG980" i="19"/>
  <c r="O981" i="19"/>
  <c r="AE981" i="19"/>
  <c r="AG981" i="19"/>
  <c r="O982" i="19"/>
  <c r="AE982" i="19"/>
  <c r="AG982" i="19"/>
  <c r="O983" i="19"/>
  <c r="AE983" i="19"/>
  <c r="AG983" i="19"/>
  <c r="O984" i="19"/>
  <c r="AE984" i="19"/>
  <c r="AG984" i="19"/>
  <c r="O985" i="19"/>
  <c r="AE985" i="19"/>
  <c r="AG985" i="19"/>
  <c r="O986" i="19"/>
  <c r="AE986" i="19"/>
  <c r="AG986" i="19"/>
  <c r="O987" i="19"/>
  <c r="AE987" i="19"/>
  <c r="AG987" i="19"/>
  <c r="O988" i="19"/>
  <c r="AE988" i="19"/>
  <c r="AG988" i="19"/>
  <c r="O989" i="19"/>
  <c r="AE989" i="19"/>
  <c r="AG989" i="19"/>
  <c r="O990" i="19"/>
  <c r="AE990" i="19"/>
  <c r="AG990" i="19"/>
  <c r="O991" i="19"/>
  <c r="AE991" i="19"/>
  <c r="AG991" i="19"/>
  <c r="O992" i="19"/>
  <c r="AE992" i="19"/>
  <c r="AG992" i="19"/>
  <c r="O993" i="19"/>
  <c r="AE993" i="19"/>
  <c r="AG993" i="19"/>
  <c r="O994" i="19"/>
  <c r="AE994" i="19"/>
  <c r="AG994" i="19"/>
  <c r="O995" i="19"/>
  <c r="AE995" i="19"/>
  <c r="AG995" i="19"/>
  <c r="O996" i="19"/>
  <c r="AE996" i="19"/>
  <c r="AG996" i="19"/>
  <c r="O997" i="19"/>
  <c r="AE997" i="19"/>
  <c r="AG997" i="19"/>
  <c r="O998" i="19"/>
  <c r="AE998" i="19"/>
  <c r="AG998" i="19"/>
  <c r="O999" i="19"/>
  <c r="AE999" i="19"/>
  <c r="AG999" i="19"/>
  <c r="O1000" i="19"/>
  <c r="AE1000" i="19"/>
  <c r="AG1000" i="19"/>
  <c r="O1001" i="19"/>
  <c r="AE1001" i="19"/>
  <c r="AG1001" i="19"/>
  <c r="O1002" i="19"/>
  <c r="AE1002" i="19"/>
  <c r="AG1002" i="19"/>
  <c r="O1003" i="19"/>
  <c r="AE1003" i="19"/>
  <c r="AG1003" i="19"/>
  <c r="O1004" i="19"/>
  <c r="AE1004" i="19"/>
  <c r="AG1004" i="19"/>
  <c r="O1005" i="19"/>
  <c r="AE1005" i="19"/>
  <c r="AG1005" i="19"/>
  <c r="O1006" i="19"/>
  <c r="AE1006" i="19"/>
  <c r="AG1006" i="19"/>
  <c r="O1007" i="19"/>
  <c r="AE1007" i="19"/>
  <c r="AG1007" i="19"/>
  <c r="O1008" i="19"/>
  <c r="AE1008" i="19"/>
  <c r="AG1008" i="19"/>
  <c r="O1009" i="19"/>
  <c r="AE1009" i="19"/>
  <c r="AG1009" i="19"/>
  <c r="O1010" i="19"/>
  <c r="AE1010" i="19"/>
  <c r="AG1010" i="19"/>
  <c r="O1011" i="19"/>
  <c r="AE1011" i="19"/>
  <c r="AG1011" i="19"/>
  <c r="O1012" i="19"/>
  <c r="AE1012" i="19"/>
  <c r="AG1012" i="19"/>
  <c r="O1013" i="19"/>
  <c r="AE1013" i="19"/>
  <c r="AG1013" i="19"/>
  <c r="O1014" i="19"/>
  <c r="AE1014" i="19"/>
  <c r="AG1014" i="19"/>
  <c r="O1015" i="19"/>
  <c r="AE1015" i="19"/>
  <c r="AG1015" i="19"/>
  <c r="O1016" i="19"/>
  <c r="AE1016" i="19"/>
  <c r="AG1016" i="19"/>
  <c r="O1017" i="19"/>
  <c r="AE1017" i="19"/>
  <c r="AG1017" i="19"/>
  <c r="O1018" i="19"/>
  <c r="AE1018" i="19"/>
  <c r="AG1018" i="19"/>
  <c r="O1019" i="19"/>
  <c r="AE1019" i="19"/>
  <c r="AG1019" i="19"/>
  <c r="O1020" i="19"/>
  <c r="AE1020" i="19"/>
  <c r="AG1020" i="19"/>
  <c r="O1021" i="19"/>
  <c r="AE1021" i="19"/>
  <c r="AG1021" i="19"/>
  <c r="O1022" i="19"/>
  <c r="AE1022" i="19"/>
  <c r="AG1022" i="19"/>
  <c r="O1023" i="19"/>
  <c r="AE1023" i="19"/>
  <c r="AG1023" i="19"/>
  <c r="O1024" i="19"/>
  <c r="AE1024" i="19"/>
  <c r="AG1024" i="19"/>
  <c r="O1025" i="19"/>
  <c r="AE1025" i="19"/>
  <c r="AG1025" i="19"/>
  <c r="O1026" i="19"/>
  <c r="AE1026" i="19"/>
  <c r="AG1026" i="19"/>
  <c r="O1027" i="19"/>
  <c r="AE1027" i="19"/>
  <c r="AG1027" i="19"/>
  <c r="O1028" i="19"/>
  <c r="AE1028" i="19"/>
  <c r="AG1028" i="19"/>
  <c r="O1029" i="19"/>
  <c r="AE1029" i="19"/>
  <c r="AG1029" i="19"/>
  <c r="O1030" i="19"/>
  <c r="AE1030" i="19"/>
  <c r="AG1030" i="19"/>
  <c r="O1031" i="19"/>
  <c r="AE1031" i="19"/>
  <c r="AG1031" i="19"/>
  <c r="O1032" i="19"/>
  <c r="AE1032" i="19"/>
  <c r="AG1032" i="19"/>
  <c r="O1033" i="19"/>
  <c r="AE1033" i="19"/>
  <c r="AG1033" i="19"/>
  <c r="O1034" i="19"/>
  <c r="AE1034" i="19"/>
  <c r="AG1034" i="19"/>
  <c r="O1035" i="19"/>
  <c r="AE1035" i="19"/>
  <c r="AG1035" i="19"/>
  <c r="O1036" i="19"/>
  <c r="AE1036" i="19"/>
  <c r="AG1036" i="19"/>
  <c r="O1037" i="19"/>
  <c r="AE1037" i="19"/>
  <c r="AG1037" i="19"/>
  <c r="O1038" i="19"/>
  <c r="AE1038" i="19"/>
  <c r="AG1038" i="19"/>
  <c r="O1039" i="19"/>
  <c r="AE1039" i="19"/>
  <c r="AG1039" i="19"/>
  <c r="O1040" i="19"/>
  <c r="AE1040" i="19"/>
  <c r="AG1040" i="19"/>
  <c r="O1041" i="19"/>
  <c r="AE1041" i="19"/>
  <c r="AG1041" i="19"/>
  <c r="O1042" i="19"/>
  <c r="AE1042" i="19"/>
  <c r="AG1042" i="19"/>
  <c r="O1043" i="19"/>
  <c r="AE1043" i="19"/>
  <c r="AG1043" i="19"/>
  <c r="O1044" i="19"/>
  <c r="AE1044" i="19"/>
  <c r="AG1044" i="19"/>
  <c r="O1045" i="19"/>
  <c r="AE1045" i="19"/>
  <c r="AG1045" i="19"/>
  <c r="O1046" i="19"/>
  <c r="AE1046" i="19"/>
  <c r="AG1046" i="19"/>
  <c r="O1047" i="19"/>
  <c r="AE1047" i="19"/>
  <c r="AG1047" i="19"/>
  <c r="O1048" i="19"/>
  <c r="AE1048" i="19"/>
  <c r="AG1048" i="19"/>
  <c r="O1049" i="19"/>
  <c r="AE1049" i="19"/>
  <c r="AG1049" i="19"/>
  <c r="O1050" i="19"/>
  <c r="AE1050" i="19"/>
  <c r="AG1050" i="19"/>
  <c r="O1051" i="19"/>
  <c r="AE1051" i="19"/>
  <c r="AG1051" i="19"/>
  <c r="O1052" i="19"/>
  <c r="AE1052" i="19"/>
  <c r="AG1052" i="19"/>
  <c r="O1053" i="19"/>
  <c r="AE1053" i="19"/>
  <c r="AG1053" i="19"/>
  <c r="O1054" i="19"/>
  <c r="AE1054" i="19"/>
  <c r="AG1054" i="19"/>
  <c r="O1055" i="19"/>
  <c r="AE1055" i="19"/>
  <c r="AG1055" i="19"/>
  <c r="O1056" i="19"/>
  <c r="AE1056" i="19"/>
  <c r="AG1056" i="19"/>
  <c r="O1057" i="19"/>
  <c r="AE1057" i="19"/>
  <c r="AG1057" i="19"/>
  <c r="O1058" i="19"/>
  <c r="AE1058" i="19"/>
  <c r="AG1058" i="19"/>
  <c r="O1059" i="19"/>
  <c r="AE1059" i="19"/>
  <c r="AG1059" i="19"/>
  <c r="O1060" i="19"/>
  <c r="AE1060" i="19"/>
  <c r="AG1060" i="19"/>
  <c r="O1061" i="19"/>
  <c r="AE1061" i="19"/>
  <c r="AG1061" i="19"/>
  <c r="O1062" i="19"/>
  <c r="AE1062" i="19"/>
  <c r="AG1062" i="19"/>
  <c r="O1063" i="19"/>
  <c r="AE1063" i="19"/>
  <c r="AG1063" i="19"/>
  <c r="O1064" i="19"/>
  <c r="AE1064" i="19"/>
  <c r="AG1064" i="19"/>
  <c r="O1065" i="19"/>
  <c r="AE1065" i="19"/>
  <c r="AG1065" i="19"/>
  <c r="O1066" i="19"/>
  <c r="AE1066" i="19"/>
  <c r="AG1066" i="19"/>
  <c r="O1067" i="19"/>
  <c r="AE1067" i="19"/>
  <c r="AG1067" i="19"/>
  <c r="O1068" i="19"/>
  <c r="AE1068" i="19"/>
  <c r="AG1068" i="19"/>
  <c r="O1069" i="19"/>
  <c r="AE1069" i="19"/>
  <c r="AG1069" i="19"/>
  <c r="O1070" i="19"/>
  <c r="AE1070" i="19"/>
  <c r="AG1070" i="19"/>
  <c r="O1071" i="19"/>
  <c r="AE1071" i="19"/>
  <c r="AG1071" i="19"/>
  <c r="O1072" i="19"/>
  <c r="AE1072" i="19"/>
  <c r="AG1072" i="19"/>
  <c r="O1073" i="19"/>
  <c r="AE1073" i="19"/>
  <c r="AG1073" i="19"/>
  <c r="O1074" i="19"/>
  <c r="AE1074" i="19"/>
  <c r="AG1074" i="19"/>
  <c r="O1075" i="19"/>
  <c r="AE1075" i="19"/>
  <c r="AG1075" i="19"/>
  <c r="O1076" i="19"/>
  <c r="AE1076" i="19"/>
  <c r="AG1076" i="19"/>
  <c r="O1077" i="19"/>
  <c r="AE1077" i="19"/>
  <c r="AG1077" i="19"/>
  <c r="O1078" i="19"/>
  <c r="AE1078" i="19"/>
  <c r="AG1078" i="19"/>
  <c r="O1079" i="19"/>
  <c r="AE1079" i="19"/>
  <c r="AG1079" i="19"/>
  <c r="O1080" i="19"/>
  <c r="AE1080" i="19"/>
  <c r="AG1080" i="19"/>
  <c r="O1081" i="19"/>
  <c r="AE1081" i="19"/>
  <c r="AG1081" i="19"/>
  <c r="O1082" i="19"/>
  <c r="AE1082" i="19"/>
  <c r="AG1082" i="19"/>
  <c r="O1083" i="19"/>
  <c r="AE1083" i="19"/>
  <c r="AG1083" i="19"/>
  <c r="O1084" i="19"/>
  <c r="AE1084" i="19"/>
  <c r="AG1084" i="19"/>
  <c r="O1085" i="19"/>
  <c r="AE1085" i="19"/>
  <c r="AG1085" i="19"/>
  <c r="O1086" i="19"/>
  <c r="AE1086" i="19"/>
  <c r="AG1086" i="19"/>
  <c r="O1087" i="19"/>
  <c r="AE1087" i="19"/>
  <c r="AG1087" i="19"/>
  <c r="O1088" i="19"/>
  <c r="AE1088" i="19"/>
  <c r="AG1088" i="19"/>
  <c r="O1089" i="19"/>
  <c r="AE1089" i="19"/>
  <c r="AG1089" i="19"/>
  <c r="O1090" i="19"/>
  <c r="AE1090" i="19"/>
  <c r="AG1090" i="19"/>
  <c r="O1091" i="19"/>
  <c r="AE1091" i="19"/>
  <c r="AG1091" i="19"/>
  <c r="O1092" i="19"/>
  <c r="AE1092" i="19"/>
  <c r="AG1092" i="19"/>
  <c r="O1093" i="19"/>
  <c r="AE1093" i="19"/>
  <c r="AG1093" i="19"/>
  <c r="O1094" i="19"/>
  <c r="AE1094" i="19"/>
  <c r="AG1094" i="19"/>
  <c r="O1095" i="19"/>
  <c r="AE1095" i="19"/>
  <c r="AG1095" i="19"/>
  <c r="O1096" i="19"/>
  <c r="AE1096" i="19"/>
  <c r="AG1096" i="19"/>
  <c r="O1097" i="19"/>
  <c r="AE1097" i="19"/>
  <c r="AG1097" i="19"/>
  <c r="O1098" i="19"/>
  <c r="AE1098" i="19"/>
  <c r="AG1098" i="19"/>
  <c r="O1099" i="19"/>
  <c r="AE1099" i="19"/>
  <c r="AG1099" i="19"/>
  <c r="O1100" i="19"/>
  <c r="AE1100" i="19"/>
  <c r="AG1100" i="19"/>
  <c r="O1101" i="19"/>
  <c r="AE1101" i="19"/>
  <c r="AG1101" i="19"/>
  <c r="O1102" i="19"/>
  <c r="AE1102" i="19"/>
  <c r="AG1102" i="19"/>
  <c r="O1103" i="19"/>
  <c r="AE1103" i="19"/>
  <c r="AG1103" i="19"/>
  <c r="O1104" i="19"/>
  <c r="AE1104" i="19"/>
  <c r="AG1104" i="19"/>
  <c r="O1105" i="19"/>
  <c r="AE1105" i="19"/>
  <c r="AG1105" i="19"/>
  <c r="O1106" i="19"/>
  <c r="AE1106" i="19"/>
  <c r="AG1106" i="19"/>
  <c r="O1107" i="19"/>
  <c r="AE1107" i="19"/>
  <c r="AG1107" i="19"/>
  <c r="O1108" i="19"/>
  <c r="AE1108" i="19"/>
  <c r="AG1108" i="19"/>
  <c r="O1109" i="19"/>
  <c r="AE1109" i="19"/>
  <c r="AG1109" i="19"/>
  <c r="O1110" i="19"/>
  <c r="AE1110" i="19"/>
  <c r="AG1110" i="19"/>
  <c r="O1111" i="19"/>
  <c r="AE1111" i="19"/>
  <c r="AG1111" i="19"/>
  <c r="O1112" i="19"/>
  <c r="AE1112" i="19"/>
  <c r="AG1112" i="19"/>
  <c r="O1113" i="19"/>
  <c r="AE1113" i="19"/>
  <c r="AG1113" i="19"/>
  <c r="O1114" i="19"/>
  <c r="AE1114" i="19"/>
  <c r="AG1114" i="19"/>
  <c r="O1115" i="19"/>
  <c r="AE1115" i="19"/>
  <c r="AG1115" i="19"/>
  <c r="O1116" i="19"/>
  <c r="AE1116" i="19"/>
  <c r="AG1116" i="19"/>
  <c r="O1117" i="19"/>
  <c r="AE1117" i="19"/>
  <c r="AG1117" i="19"/>
  <c r="O1118" i="19"/>
  <c r="AE1118" i="19"/>
  <c r="AG1118" i="19"/>
  <c r="O1119" i="19"/>
  <c r="AE1119" i="19"/>
  <c r="AG1119" i="19"/>
  <c r="O1120" i="19"/>
  <c r="AE1120" i="19"/>
  <c r="AG1120" i="19"/>
  <c r="O1121" i="19"/>
  <c r="AE1121" i="19"/>
  <c r="AG1121" i="19"/>
  <c r="O1122" i="19"/>
  <c r="AE1122" i="19"/>
  <c r="AG1122" i="19"/>
  <c r="O1123" i="19"/>
  <c r="AE1123" i="19"/>
  <c r="AG1123" i="19"/>
  <c r="O1124" i="19"/>
  <c r="AE1124" i="19"/>
  <c r="AG1124" i="19"/>
  <c r="O1125" i="19"/>
  <c r="AE1125" i="19"/>
  <c r="AG1125" i="19"/>
  <c r="O1126" i="19"/>
  <c r="AE1126" i="19"/>
  <c r="AG1126" i="19"/>
  <c r="O1127" i="19"/>
  <c r="AE1127" i="19"/>
  <c r="AG1127" i="19"/>
  <c r="O1128" i="19"/>
  <c r="AE1128" i="19"/>
  <c r="AG1128" i="19"/>
  <c r="O1129" i="19"/>
  <c r="AE1129" i="19"/>
  <c r="AG1129" i="19"/>
  <c r="O1130" i="19"/>
  <c r="AE1130" i="19"/>
  <c r="AG1130" i="19"/>
  <c r="O1131" i="19"/>
  <c r="AE1131" i="19"/>
  <c r="AG1131" i="19"/>
  <c r="O1132" i="19"/>
  <c r="AE1132" i="19"/>
  <c r="AG1132" i="19"/>
  <c r="O1133" i="19"/>
  <c r="AE1133" i="19"/>
  <c r="AG1133" i="19"/>
  <c r="O1134" i="19"/>
  <c r="AE1134" i="19"/>
  <c r="AG1134" i="19"/>
  <c r="O1135" i="19"/>
  <c r="AE1135" i="19"/>
  <c r="AG1135" i="19"/>
  <c r="O1136" i="19"/>
  <c r="AE1136" i="19"/>
  <c r="AG1136" i="19"/>
  <c r="O1137" i="19"/>
  <c r="AE1137" i="19"/>
  <c r="AG1137" i="19"/>
  <c r="O1138" i="19"/>
  <c r="AE1138" i="19"/>
  <c r="AG1138" i="19"/>
  <c r="O1139" i="19"/>
  <c r="AE1139" i="19"/>
  <c r="AG1139" i="19"/>
  <c r="O1140" i="19"/>
  <c r="AE1140" i="19"/>
  <c r="AG1140" i="19"/>
  <c r="O1141" i="19"/>
  <c r="AE1141" i="19"/>
  <c r="AG1141" i="19"/>
  <c r="O1142" i="19"/>
  <c r="AE1142" i="19"/>
  <c r="AG1142" i="19"/>
  <c r="O1143" i="19"/>
  <c r="AE1143" i="19"/>
  <c r="AG1143" i="19"/>
  <c r="O1144" i="19"/>
  <c r="AE1144" i="19"/>
  <c r="AG1144" i="19"/>
  <c r="O1145" i="19"/>
  <c r="AE1145" i="19"/>
  <c r="AG1145" i="19"/>
  <c r="O1146" i="19"/>
  <c r="AE1146" i="19"/>
  <c r="AG1146" i="19"/>
  <c r="O1147" i="19"/>
  <c r="AE1147" i="19"/>
  <c r="AG1147" i="19"/>
  <c r="O1148" i="19"/>
  <c r="AE1148" i="19"/>
  <c r="AG1148" i="19"/>
  <c r="O1149" i="19"/>
  <c r="AE1149" i="19"/>
  <c r="AG1149" i="19"/>
  <c r="O1150" i="19"/>
  <c r="AE1150" i="19"/>
  <c r="AG1150" i="19"/>
  <c r="O1151" i="19"/>
  <c r="AE1151" i="19"/>
  <c r="AG1151" i="19"/>
  <c r="O1152" i="19"/>
  <c r="AE1152" i="19"/>
  <c r="AG1152" i="19"/>
  <c r="O1153" i="19"/>
  <c r="AE1153" i="19"/>
  <c r="AG1153" i="19"/>
  <c r="O1154" i="19"/>
  <c r="AE1154" i="19"/>
  <c r="AG1154" i="19"/>
  <c r="O1155" i="19"/>
  <c r="AE1155" i="19"/>
  <c r="AG1155" i="19"/>
  <c r="O1156" i="19"/>
  <c r="AE1156" i="19"/>
  <c r="AG1156" i="19"/>
  <c r="O1157" i="19"/>
  <c r="AE1157" i="19"/>
  <c r="AG1157" i="19"/>
  <c r="O1158" i="19"/>
  <c r="AE1158" i="19"/>
  <c r="AG1158" i="19"/>
  <c r="O1159" i="19"/>
  <c r="AE1159" i="19"/>
  <c r="AG1159" i="19"/>
  <c r="O1160" i="19"/>
  <c r="AE1160" i="19"/>
  <c r="AG1160" i="19"/>
  <c r="O1161" i="19"/>
  <c r="AE1161" i="19"/>
  <c r="AG1161" i="19"/>
  <c r="O1162" i="19"/>
  <c r="AE1162" i="19"/>
  <c r="AG1162" i="19"/>
  <c r="O1163" i="19"/>
  <c r="AE1163" i="19"/>
  <c r="AG1163" i="19"/>
  <c r="O1164" i="19"/>
  <c r="AE1164" i="19"/>
  <c r="AG1164" i="19"/>
  <c r="O1165" i="19"/>
  <c r="AE1165" i="19"/>
  <c r="AG1165" i="19"/>
  <c r="O1166" i="19"/>
  <c r="AE1166" i="19"/>
  <c r="AG1166" i="19"/>
  <c r="O1167" i="19"/>
  <c r="AE1167" i="19"/>
  <c r="AG1167" i="19"/>
  <c r="O1168" i="19"/>
  <c r="AE1168" i="19"/>
  <c r="AG1168" i="19"/>
  <c r="O1169" i="19"/>
  <c r="AE1169" i="19"/>
  <c r="AG1169" i="19"/>
  <c r="O1170" i="19"/>
  <c r="AE1170" i="19"/>
  <c r="AG1170" i="19"/>
  <c r="O1171" i="19"/>
  <c r="AE1171" i="19"/>
  <c r="AG1171" i="19"/>
  <c r="O1172" i="19"/>
  <c r="AE1172" i="19"/>
  <c r="AG1172" i="19"/>
  <c r="O1173" i="19"/>
  <c r="AE1173" i="19"/>
  <c r="AG1173" i="19"/>
  <c r="O1174" i="19"/>
  <c r="AE1174" i="19"/>
  <c r="AG1174" i="19"/>
  <c r="O1175" i="19"/>
  <c r="AE1175" i="19"/>
  <c r="AG1175" i="19"/>
  <c r="O1176" i="19"/>
  <c r="AE1176" i="19"/>
  <c r="AG1176" i="19"/>
  <c r="O1177" i="19"/>
  <c r="AE1177" i="19"/>
  <c r="AG1177" i="19"/>
  <c r="O1178" i="19"/>
  <c r="AE1178" i="19"/>
  <c r="AG1178" i="19"/>
  <c r="O1179" i="19"/>
  <c r="AE1179" i="19"/>
  <c r="AG1179" i="19"/>
  <c r="O1180" i="19"/>
  <c r="AE1180" i="19"/>
  <c r="AG1180" i="19"/>
  <c r="O1181" i="19"/>
  <c r="AE1181" i="19"/>
  <c r="AG1181" i="19"/>
  <c r="O1182" i="19"/>
  <c r="AE1182" i="19"/>
  <c r="AG1182" i="19"/>
  <c r="O1183" i="19"/>
  <c r="AE1183" i="19"/>
  <c r="AG1183" i="19"/>
  <c r="O1184" i="19"/>
  <c r="AE1184" i="19"/>
  <c r="AG1184" i="19"/>
  <c r="O1185" i="19"/>
  <c r="AE1185" i="19"/>
  <c r="AG1185" i="19"/>
  <c r="O1186" i="19"/>
  <c r="AE1186" i="19"/>
  <c r="AG1186" i="19"/>
  <c r="O1187" i="19"/>
  <c r="AE1187" i="19"/>
  <c r="AG1187" i="19"/>
  <c r="O1188" i="19"/>
  <c r="AE1188" i="19"/>
  <c r="AG1188" i="19"/>
  <c r="O1189" i="19"/>
  <c r="AE1189" i="19"/>
  <c r="AG1189" i="19"/>
  <c r="O1190" i="19"/>
  <c r="AE1190" i="19"/>
  <c r="AG1190" i="19"/>
  <c r="O1191" i="19"/>
  <c r="AE1191" i="19"/>
  <c r="AG1191" i="19"/>
  <c r="O1192" i="19"/>
  <c r="AE1192" i="19"/>
  <c r="AG1192" i="19"/>
  <c r="O1193" i="19"/>
  <c r="AE1193" i="19"/>
  <c r="AG1193" i="19"/>
  <c r="O1194" i="19"/>
  <c r="AE1194" i="19"/>
  <c r="AG1194" i="19"/>
  <c r="O1195" i="19"/>
  <c r="AE1195" i="19"/>
  <c r="AG1195" i="19"/>
  <c r="O1196" i="19"/>
  <c r="AE1196" i="19"/>
  <c r="AG1196" i="19"/>
  <c r="O1197" i="19"/>
  <c r="AE1197" i="19"/>
  <c r="AG1197" i="19"/>
  <c r="O1198" i="19"/>
  <c r="AE1198" i="19"/>
  <c r="AG1198" i="19"/>
  <c r="O1199" i="19"/>
  <c r="AE1199" i="19"/>
  <c r="AG1199" i="19"/>
  <c r="O1200" i="19"/>
  <c r="AE1200" i="19"/>
  <c r="AG1200" i="19"/>
  <c r="O1201" i="19"/>
  <c r="AE1201" i="19"/>
  <c r="AG1201" i="19"/>
  <c r="O1202" i="19"/>
  <c r="AE1202" i="19"/>
  <c r="AG1202" i="19"/>
  <c r="O1203" i="19"/>
  <c r="AE1203" i="19"/>
  <c r="AG1203" i="19"/>
  <c r="O1204" i="19"/>
  <c r="AE1204" i="19"/>
  <c r="AG1204" i="19"/>
  <c r="O1205" i="19"/>
  <c r="AE1205" i="19"/>
  <c r="AG1205" i="19"/>
  <c r="O1206" i="19"/>
  <c r="AE1206" i="19"/>
  <c r="AG1206" i="19"/>
  <c r="O1207" i="19"/>
  <c r="AE1207" i="19"/>
  <c r="AG1207" i="19"/>
  <c r="O1208" i="19"/>
  <c r="AE1208" i="19"/>
  <c r="AG1208" i="19"/>
  <c r="O1209" i="19"/>
  <c r="AE1209" i="19"/>
  <c r="AG1209" i="19"/>
  <c r="O1210" i="19"/>
  <c r="AE1210" i="19"/>
  <c r="AG1210" i="19"/>
  <c r="O1211" i="19"/>
  <c r="AE1211" i="19"/>
  <c r="AG1211" i="19"/>
  <c r="O1212" i="19"/>
  <c r="AE1212" i="19"/>
  <c r="AG1212" i="19"/>
  <c r="O1213" i="19"/>
  <c r="AE1213" i="19"/>
  <c r="AG1213" i="19"/>
  <c r="O1214" i="19"/>
  <c r="AE1214" i="19"/>
  <c r="AG1214" i="19"/>
  <c r="O1215" i="19"/>
  <c r="AE1215" i="19"/>
  <c r="AG1215" i="19"/>
  <c r="O1216" i="19"/>
  <c r="AE1216" i="19"/>
  <c r="AG1216" i="19"/>
  <c r="O1217" i="19"/>
  <c r="AE1217" i="19"/>
  <c r="AG1217" i="19"/>
  <c r="O1218" i="19"/>
  <c r="AE1218" i="19"/>
  <c r="AG1218" i="19"/>
  <c r="O1219" i="19"/>
  <c r="AE1219" i="19"/>
  <c r="AG1219" i="19"/>
  <c r="O1220" i="19"/>
  <c r="AE1220" i="19"/>
  <c r="AG1220" i="19"/>
  <c r="O1221" i="19"/>
  <c r="AE1221" i="19"/>
  <c r="AG1221" i="19"/>
  <c r="O1222" i="19"/>
  <c r="AE1222" i="19"/>
  <c r="AG1222" i="19"/>
  <c r="O1223" i="19"/>
  <c r="AE1223" i="19"/>
  <c r="AG1223" i="19"/>
  <c r="O1224" i="19"/>
  <c r="AE1224" i="19"/>
  <c r="AG1224" i="19"/>
  <c r="O1225" i="19"/>
  <c r="AE1225" i="19"/>
  <c r="AG1225" i="19"/>
  <c r="O1226" i="19"/>
  <c r="AE1226" i="19"/>
  <c r="AG1226" i="19"/>
  <c r="O1227" i="19"/>
  <c r="AE1227" i="19"/>
  <c r="AG1227" i="19"/>
  <c r="O1228" i="19"/>
  <c r="AE1228" i="19"/>
  <c r="AG1228" i="19"/>
  <c r="O1229" i="19"/>
  <c r="AE1229" i="19"/>
  <c r="AG1229" i="19"/>
  <c r="O1230" i="19"/>
  <c r="AE1230" i="19"/>
  <c r="AG1230" i="19"/>
  <c r="O1231" i="19"/>
  <c r="AE1231" i="19"/>
  <c r="AG1231" i="19"/>
  <c r="O1232" i="19"/>
  <c r="AE1232" i="19"/>
  <c r="AG1232" i="19"/>
  <c r="O1233" i="19"/>
  <c r="AE1233" i="19"/>
  <c r="AG1233" i="19"/>
  <c r="O1234" i="19"/>
  <c r="AE1234" i="19"/>
  <c r="AG1234" i="19"/>
  <c r="O1235" i="19"/>
  <c r="AE1235" i="19"/>
  <c r="AG1235" i="19"/>
  <c r="O1236" i="19"/>
  <c r="AE1236" i="19"/>
  <c r="AG1236" i="19"/>
  <c r="O1237" i="19"/>
  <c r="AE1237" i="19"/>
  <c r="AG1237" i="19"/>
  <c r="O1238" i="19"/>
  <c r="AE1238" i="19"/>
  <c r="AG1238" i="19"/>
  <c r="O1239" i="19"/>
  <c r="AE1239" i="19"/>
  <c r="AG1239" i="19"/>
  <c r="O1240" i="19"/>
  <c r="AE1240" i="19"/>
  <c r="AG1240" i="19"/>
  <c r="O1241" i="19"/>
  <c r="AE1241" i="19"/>
  <c r="AG1241" i="19"/>
  <c r="O1242" i="19"/>
  <c r="AE1242" i="19"/>
  <c r="AG1242" i="19"/>
  <c r="O1243" i="19"/>
  <c r="AE1243" i="19"/>
  <c r="AG1243" i="19"/>
  <c r="O1244" i="19"/>
  <c r="AE1244" i="19"/>
  <c r="AG1244" i="19"/>
  <c r="O1245" i="19"/>
  <c r="AE1245" i="19"/>
  <c r="AG1245" i="19"/>
  <c r="O1246" i="19"/>
  <c r="AE1246" i="19"/>
  <c r="AG1246" i="19"/>
  <c r="O1247" i="19"/>
  <c r="AE1247" i="19"/>
  <c r="AG1247" i="19"/>
  <c r="O1248" i="19"/>
  <c r="AE1248" i="19"/>
  <c r="AG1248" i="19"/>
  <c r="O1249" i="19"/>
  <c r="AE1249" i="19"/>
  <c r="AG1249" i="19"/>
  <c r="O1250" i="19"/>
  <c r="AE1250" i="19"/>
  <c r="AG1250" i="19"/>
  <c r="O1251" i="19"/>
  <c r="AE1251" i="19"/>
  <c r="AG1251" i="19"/>
  <c r="O1252" i="19"/>
  <c r="AE1252" i="19"/>
  <c r="AG1252" i="19"/>
  <c r="O1253" i="19"/>
  <c r="AE1253" i="19"/>
  <c r="AG1253" i="19"/>
  <c r="O1254" i="19"/>
  <c r="AE1254" i="19"/>
  <c r="AG1254" i="19"/>
  <c r="O1255" i="19"/>
  <c r="AE1255" i="19"/>
  <c r="AG1255" i="19"/>
  <c r="O1256" i="19"/>
  <c r="AE1256" i="19"/>
  <c r="AG1256" i="19"/>
  <c r="O1257" i="19"/>
  <c r="AE1257" i="19"/>
  <c r="AG1257" i="19"/>
  <c r="O1258" i="19"/>
  <c r="AE1258" i="19"/>
  <c r="AG1258" i="19"/>
  <c r="O1259" i="19"/>
  <c r="AE1259" i="19"/>
  <c r="AG1259" i="19"/>
  <c r="O1260" i="19"/>
  <c r="AE1260" i="19"/>
  <c r="AG1260" i="19"/>
  <c r="O1261" i="19"/>
  <c r="AE1261" i="19"/>
  <c r="AG1261" i="19"/>
  <c r="O1262" i="19"/>
  <c r="AE1262" i="19"/>
  <c r="AG1262" i="19"/>
  <c r="O1263" i="19"/>
  <c r="AE1263" i="19"/>
  <c r="AG1263" i="19"/>
  <c r="O1264" i="19"/>
  <c r="AE1264" i="19"/>
  <c r="AG1264" i="19"/>
  <c r="O1265" i="19"/>
  <c r="AE1265" i="19"/>
  <c r="AG1265" i="19"/>
  <c r="O1266" i="19"/>
  <c r="AE1266" i="19"/>
  <c r="AG1266" i="19"/>
  <c r="O1267" i="19"/>
  <c r="AE1267" i="19"/>
  <c r="AG1267" i="19"/>
  <c r="O1268" i="19"/>
  <c r="AE1268" i="19"/>
  <c r="AG1268" i="19"/>
  <c r="O1269" i="19"/>
  <c r="AE1269" i="19"/>
  <c r="AG1269" i="19"/>
  <c r="O1270" i="19"/>
  <c r="AE1270" i="19"/>
  <c r="AG1270" i="19"/>
  <c r="O1271" i="19"/>
  <c r="AE1271" i="19"/>
  <c r="AG1271" i="19"/>
  <c r="O1272" i="19"/>
  <c r="AE1272" i="19"/>
  <c r="AG1272" i="19"/>
  <c r="O1273" i="19"/>
  <c r="AE1273" i="19"/>
  <c r="AG1273" i="19"/>
  <c r="O1274" i="19"/>
  <c r="AE1274" i="19"/>
  <c r="AG1274" i="19"/>
  <c r="O1275" i="19"/>
  <c r="AE1275" i="19"/>
  <c r="AG1275" i="19"/>
  <c r="O1276" i="19"/>
  <c r="AE1276" i="19"/>
  <c r="AG1276" i="19"/>
  <c r="O1277" i="19"/>
  <c r="AE1277" i="19"/>
  <c r="AG1277" i="19"/>
  <c r="O1278" i="19"/>
  <c r="AE1278" i="19"/>
  <c r="AG1278" i="19"/>
  <c r="O1279" i="19"/>
  <c r="AE1279" i="19"/>
  <c r="AG1279" i="19"/>
  <c r="O1280" i="19"/>
  <c r="AE1280" i="19"/>
  <c r="AG1280" i="19"/>
  <c r="O1281" i="19"/>
  <c r="AE1281" i="19"/>
  <c r="AG1281" i="19"/>
  <c r="O1282" i="19"/>
  <c r="AE1282" i="19"/>
  <c r="AG1282" i="19"/>
  <c r="O1283" i="19"/>
  <c r="AE1283" i="19"/>
  <c r="AG1283" i="19"/>
  <c r="O1284" i="19"/>
  <c r="AE1284" i="19"/>
  <c r="AG1284" i="19"/>
  <c r="O1285" i="19"/>
  <c r="AE1285" i="19"/>
  <c r="AG1285" i="19"/>
  <c r="O1286" i="19"/>
  <c r="AE1286" i="19"/>
  <c r="AG1286" i="19"/>
  <c r="O1287" i="19"/>
  <c r="AE1287" i="19"/>
  <c r="AG1287" i="19"/>
  <c r="O1288" i="19"/>
  <c r="AE1288" i="19"/>
  <c r="AG1288" i="19"/>
  <c r="O1289" i="19"/>
  <c r="AE1289" i="19"/>
  <c r="AG1289" i="19"/>
  <c r="O1290" i="19"/>
  <c r="AE1290" i="19"/>
  <c r="AG1290" i="19"/>
  <c r="O1291" i="19"/>
  <c r="AE1291" i="19"/>
  <c r="AG1291" i="19"/>
  <c r="O1292" i="19"/>
  <c r="AE1292" i="19"/>
  <c r="AG1292" i="19"/>
  <c r="O1293" i="19"/>
  <c r="AE1293" i="19"/>
  <c r="AG1293" i="19"/>
  <c r="O1294" i="19"/>
  <c r="AE1294" i="19"/>
  <c r="AG1294" i="19"/>
  <c r="O1295" i="19"/>
  <c r="AE1295" i="19"/>
  <c r="AG1295" i="19"/>
  <c r="O1296" i="19"/>
  <c r="AE1296" i="19"/>
  <c r="AG1296" i="19"/>
  <c r="O1297" i="19"/>
  <c r="AE1297" i="19"/>
  <c r="AG1297" i="19"/>
  <c r="O1298" i="19"/>
  <c r="AE1298" i="19"/>
  <c r="AG1298" i="19"/>
  <c r="O1299" i="19"/>
  <c r="AE1299" i="19"/>
  <c r="AG1299" i="19"/>
  <c r="O1300" i="19"/>
  <c r="AE1300" i="19"/>
  <c r="AG1300" i="19"/>
  <c r="O1301" i="19"/>
  <c r="AE1301" i="19"/>
  <c r="AG1301" i="19"/>
  <c r="O1302" i="19"/>
  <c r="AE1302" i="19"/>
  <c r="AG1302" i="19"/>
  <c r="O1303" i="19"/>
  <c r="AE1303" i="19"/>
  <c r="AG1303" i="19"/>
  <c r="O1304" i="19"/>
  <c r="AE1304" i="19"/>
  <c r="AG1304" i="19"/>
  <c r="O1305" i="19"/>
  <c r="AE1305" i="19"/>
  <c r="AG1305" i="19"/>
  <c r="O1306" i="19"/>
  <c r="AE1306" i="19"/>
  <c r="AG1306" i="19"/>
  <c r="O1307" i="19"/>
  <c r="AE1307" i="19"/>
  <c r="AG1307" i="19"/>
  <c r="O1308" i="19"/>
  <c r="AE1308" i="19"/>
  <c r="AG1308" i="19"/>
  <c r="O1309" i="19"/>
  <c r="AE1309" i="19"/>
  <c r="AG1309" i="19"/>
  <c r="O1310" i="19"/>
  <c r="AE1310" i="19"/>
  <c r="AG1310" i="19"/>
  <c r="O1311" i="19"/>
  <c r="AE1311" i="19"/>
  <c r="AG1311" i="19"/>
  <c r="O1312" i="19"/>
  <c r="AE1312" i="19"/>
  <c r="AG1312" i="19"/>
  <c r="O1313" i="19"/>
  <c r="AE1313" i="19"/>
  <c r="AG1313" i="19"/>
  <c r="O1314" i="19"/>
  <c r="AE1314" i="19"/>
  <c r="AG1314" i="19"/>
  <c r="O1315" i="19"/>
  <c r="AE1315" i="19"/>
  <c r="AG1315" i="19"/>
  <c r="O1316" i="19"/>
  <c r="AE1316" i="19"/>
  <c r="AG1316" i="19"/>
  <c r="O1317" i="19"/>
  <c r="AE1317" i="19"/>
  <c r="AG1317" i="19"/>
  <c r="O1318" i="19"/>
  <c r="AE1318" i="19"/>
  <c r="AG1318" i="19"/>
  <c r="O1319" i="19"/>
  <c r="AE1319" i="19"/>
  <c r="AG1319" i="19"/>
  <c r="O1320" i="19"/>
  <c r="AE1320" i="19"/>
  <c r="AG1320" i="19"/>
  <c r="O1321" i="19"/>
  <c r="AE1321" i="19"/>
  <c r="AG1321" i="19"/>
  <c r="O1322" i="19"/>
  <c r="AE1322" i="19"/>
  <c r="AG1322" i="19"/>
  <c r="O1323" i="19"/>
  <c r="AE1323" i="19"/>
  <c r="AG1323" i="19"/>
  <c r="O1324" i="19"/>
  <c r="AE1324" i="19"/>
  <c r="AG1324" i="19"/>
  <c r="O1325" i="19"/>
  <c r="AE1325" i="19"/>
  <c r="AG1325" i="19"/>
  <c r="O1326" i="19"/>
  <c r="AE1326" i="19"/>
  <c r="AG1326" i="19"/>
  <c r="O1327" i="19"/>
  <c r="AE1327" i="19"/>
  <c r="AG1327" i="19"/>
  <c r="O1328" i="19"/>
  <c r="AE1328" i="19"/>
  <c r="AG1328" i="19"/>
  <c r="O1329" i="19"/>
  <c r="AE1329" i="19"/>
  <c r="AG1329" i="19"/>
  <c r="O1330" i="19"/>
  <c r="AE1330" i="19"/>
  <c r="AG1330" i="19"/>
  <c r="O1331" i="19"/>
  <c r="AE1331" i="19"/>
  <c r="AG1331" i="19"/>
  <c r="O1332" i="19"/>
  <c r="AE1332" i="19"/>
  <c r="AG1332" i="19"/>
  <c r="O1333" i="19"/>
  <c r="AE1333" i="19"/>
  <c r="AG1333" i="19"/>
  <c r="O1334" i="19"/>
  <c r="AE1334" i="19"/>
  <c r="AG1334" i="19"/>
  <c r="O1335" i="19"/>
  <c r="AE1335" i="19"/>
  <c r="AG1335" i="19"/>
  <c r="O1336" i="19"/>
  <c r="AE1336" i="19"/>
  <c r="AG1336" i="19"/>
  <c r="O1337" i="19"/>
  <c r="AE1337" i="19"/>
  <c r="AG1337" i="19"/>
  <c r="O1338" i="19"/>
  <c r="AE1338" i="19"/>
  <c r="AG1338" i="19"/>
  <c r="O1339" i="19"/>
  <c r="AE1339" i="19"/>
  <c r="AG1339" i="19"/>
  <c r="O1340" i="19"/>
  <c r="AE1340" i="19"/>
  <c r="AG1340" i="19"/>
  <c r="O1341" i="19"/>
  <c r="AE1341" i="19"/>
  <c r="AG1341" i="19"/>
  <c r="O1342" i="19"/>
  <c r="AE1342" i="19"/>
  <c r="AG1342" i="19"/>
  <c r="O1343" i="19"/>
  <c r="AE1343" i="19"/>
  <c r="AG1343" i="19"/>
  <c r="O1344" i="19"/>
  <c r="AE1344" i="19"/>
  <c r="AG1344" i="19"/>
  <c r="O1345" i="19"/>
  <c r="AE1345" i="19"/>
  <c r="AG1345" i="19"/>
  <c r="O1346" i="19"/>
  <c r="AE1346" i="19"/>
  <c r="AG1346" i="19"/>
  <c r="O1347" i="19"/>
  <c r="AE1347" i="19"/>
  <c r="AG1347" i="19"/>
  <c r="O1348" i="19"/>
  <c r="AE1348" i="19"/>
  <c r="AG1348" i="19"/>
  <c r="O1349" i="19"/>
  <c r="AE1349" i="19"/>
  <c r="AG1349" i="19"/>
  <c r="O1350" i="19"/>
  <c r="AE1350" i="19"/>
  <c r="AG1350" i="19"/>
  <c r="O1351" i="19"/>
  <c r="AE1351" i="19"/>
  <c r="AG1351" i="19"/>
  <c r="O1352" i="19"/>
  <c r="AE1352" i="19"/>
  <c r="AG1352" i="19"/>
  <c r="O1353" i="19"/>
  <c r="AE1353" i="19"/>
  <c r="AG1353" i="19"/>
  <c r="O1354" i="19"/>
  <c r="AE1354" i="19"/>
  <c r="AG1354" i="19"/>
  <c r="O1355" i="19"/>
  <c r="AE1355" i="19"/>
  <c r="AG1355" i="19"/>
  <c r="O1356" i="19"/>
  <c r="AE1356" i="19"/>
  <c r="AG1356" i="19"/>
  <c r="O1357" i="19"/>
  <c r="AE1357" i="19"/>
  <c r="AG1357" i="19"/>
  <c r="O1358" i="19"/>
  <c r="AE1358" i="19"/>
  <c r="AG1358" i="19"/>
  <c r="O1359" i="19"/>
  <c r="AE1359" i="19"/>
  <c r="AG1359" i="19"/>
  <c r="O1360" i="19"/>
  <c r="AE1360" i="19"/>
  <c r="AG1360" i="19"/>
  <c r="O1361" i="19"/>
  <c r="AE1361" i="19"/>
  <c r="AG1361" i="19"/>
  <c r="O1362" i="19"/>
  <c r="AE1362" i="19"/>
  <c r="AG1362" i="19"/>
  <c r="O1363" i="19"/>
  <c r="AE1363" i="19"/>
  <c r="AG1363" i="19"/>
  <c r="O1364" i="19"/>
  <c r="AE1364" i="19"/>
  <c r="AG1364" i="19"/>
  <c r="O1365" i="19"/>
  <c r="AE1365" i="19"/>
  <c r="AG1365" i="19"/>
  <c r="O1366" i="19"/>
  <c r="AE1366" i="19"/>
  <c r="AG1366" i="19"/>
  <c r="O1367" i="19"/>
  <c r="AE1367" i="19"/>
  <c r="AG1367" i="19"/>
  <c r="O1368" i="19"/>
  <c r="AE1368" i="19"/>
  <c r="AG1368" i="19"/>
  <c r="O1369" i="19"/>
  <c r="AE1369" i="19"/>
  <c r="AG1369" i="19"/>
  <c r="O1370" i="19"/>
  <c r="AE1370" i="19"/>
  <c r="AG1370" i="19"/>
  <c r="O1371" i="19"/>
  <c r="AE1371" i="19"/>
  <c r="AG1371" i="19"/>
  <c r="O1372" i="19"/>
  <c r="AE1372" i="19"/>
  <c r="AG1372" i="19"/>
  <c r="O1373" i="19"/>
  <c r="AE1373" i="19"/>
  <c r="AG1373" i="19"/>
  <c r="O1374" i="19"/>
  <c r="AE1374" i="19"/>
  <c r="AG1374" i="19"/>
  <c r="O1375" i="19"/>
  <c r="AE1375" i="19"/>
  <c r="AG1375" i="19"/>
  <c r="O1376" i="19"/>
  <c r="AE1376" i="19"/>
  <c r="AG1376" i="19"/>
  <c r="O1377" i="19"/>
  <c r="AE1377" i="19"/>
  <c r="AG1377" i="19"/>
  <c r="O1378" i="19"/>
  <c r="AE1378" i="19"/>
  <c r="AG1378" i="19"/>
  <c r="O1379" i="19"/>
  <c r="AE1379" i="19"/>
  <c r="AG1379" i="19"/>
  <c r="O1380" i="19"/>
  <c r="AE1380" i="19"/>
  <c r="AG1380" i="19"/>
  <c r="O1381" i="19"/>
  <c r="AE1381" i="19"/>
  <c r="AG1381" i="19"/>
  <c r="O1382" i="19"/>
  <c r="AE1382" i="19"/>
  <c r="AG1382" i="19"/>
  <c r="O1383" i="19"/>
  <c r="AE1383" i="19"/>
  <c r="AG1383" i="19"/>
  <c r="O1384" i="19"/>
  <c r="AE1384" i="19"/>
  <c r="AG1384" i="19"/>
  <c r="O1385" i="19"/>
  <c r="AE1385" i="19"/>
  <c r="AG1385" i="19"/>
  <c r="O1386" i="19"/>
  <c r="AE1386" i="19"/>
  <c r="AG1386" i="19"/>
  <c r="O1387" i="19"/>
  <c r="AE1387" i="19"/>
  <c r="AG1387" i="19"/>
  <c r="O1388" i="19"/>
  <c r="AE1388" i="19"/>
  <c r="AG1388" i="19"/>
  <c r="O1389" i="19"/>
  <c r="AE1389" i="19"/>
  <c r="AG1389" i="19"/>
  <c r="O1390" i="19"/>
  <c r="AE1390" i="19"/>
  <c r="AG1390" i="19"/>
  <c r="O1391" i="19"/>
  <c r="AE1391" i="19"/>
  <c r="AG1391" i="19"/>
  <c r="O1392" i="19"/>
  <c r="AE1392" i="19"/>
  <c r="AG1392" i="19"/>
  <c r="O1393" i="19"/>
  <c r="AE1393" i="19"/>
  <c r="AG1393" i="19"/>
  <c r="O1394" i="19"/>
  <c r="AE1394" i="19"/>
  <c r="AG1394" i="19"/>
  <c r="O1395" i="19"/>
  <c r="AE1395" i="19"/>
  <c r="AG1395" i="19"/>
  <c r="O1396" i="19"/>
  <c r="AE1396" i="19"/>
  <c r="AG1396" i="19"/>
  <c r="O1397" i="19"/>
  <c r="AE1397" i="19"/>
  <c r="AG1397" i="19"/>
  <c r="O1398" i="19"/>
  <c r="AE1398" i="19"/>
  <c r="AG1398" i="19"/>
  <c r="O1399" i="19"/>
  <c r="AE1399" i="19"/>
  <c r="AG1399" i="19"/>
  <c r="O1400" i="19"/>
  <c r="AE1400" i="19"/>
  <c r="AG1400" i="19"/>
  <c r="O1401" i="19"/>
  <c r="AE1401" i="19"/>
  <c r="AG1401" i="19"/>
  <c r="O1402" i="19"/>
  <c r="AE1402" i="19"/>
  <c r="AG1402" i="19"/>
  <c r="O1403" i="19"/>
  <c r="AE1403" i="19"/>
  <c r="AG1403" i="19"/>
  <c r="O1404" i="19"/>
  <c r="AE1404" i="19"/>
  <c r="AG1404" i="19"/>
  <c r="O1405" i="19"/>
  <c r="AE1405" i="19"/>
  <c r="AG1405" i="19"/>
  <c r="O1406" i="19"/>
  <c r="AE1406" i="19"/>
  <c r="AG1406" i="19"/>
  <c r="O1407" i="19"/>
  <c r="AE1407" i="19"/>
  <c r="AG1407" i="19"/>
  <c r="O1408" i="19"/>
  <c r="AE1408" i="19"/>
  <c r="AG1408" i="19"/>
  <c r="O1409" i="19"/>
  <c r="AE1409" i="19"/>
  <c r="AG1409" i="19"/>
  <c r="O1410" i="19"/>
  <c r="AE1410" i="19"/>
  <c r="AG1410" i="19"/>
  <c r="O1411" i="19"/>
  <c r="AE1411" i="19"/>
  <c r="AG1411" i="19"/>
  <c r="O1412" i="19"/>
  <c r="AE1412" i="19"/>
  <c r="AG1412" i="19"/>
  <c r="O1413" i="19"/>
  <c r="AE1413" i="19"/>
  <c r="AG1413" i="19"/>
  <c r="O1414" i="19"/>
  <c r="AE1414" i="19"/>
  <c r="AG1414" i="19"/>
  <c r="O1415" i="19"/>
  <c r="AE1415" i="19"/>
  <c r="AG1415" i="19"/>
  <c r="O1416" i="19"/>
  <c r="AE1416" i="19"/>
  <c r="AG1416" i="19"/>
  <c r="O1417" i="19"/>
  <c r="AE1417" i="19"/>
  <c r="AG1417" i="19"/>
  <c r="O1418" i="19"/>
  <c r="AE1418" i="19"/>
  <c r="AG1418" i="19"/>
  <c r="O1419" i="19"/>
  <c r="AE1419" i="19"/>
  <c r="AG1419" i="19"/>
  <c r="O1420" i="19"/>
  <c r="AE1420" i="19"/>
  <c r="AG1420" i="19"/>
  <c r="O1421" i="19"/>
  <c r="AE1421" i="19"/>
  <c r="AG1421" i="19"/>
  <c r="O1422" i="19"/>
  <c r="AE1422" i="19"/>
  <c r="AG1422" i="19"/>
  <c r="O1423" i="19"/>
  <c r="AE1423" i="19"/>
  <c r="AG1423" i="19"/>
  <c r="O1424" i="19"/>
  <c r="AE1424" i="19"/>
  <c r="AG1424" i="19"/>
  <c r="O1425" i="19"/>
  <c r="AE1425" i="19"/>
  <c r="AG1425" i="19"/>
  <c r="O1426" i="19"/>
  <c r="AE1426" i="19"/>
  <c r="AG1426" i="19"/>
  <c r="O1427" i="19"/>
  <c r="AE1427" i="19"/>
  <c r="AG1427" i="19"/>
  <c r="O1428" i="19"/>
  <c r="AE1428" i="19"/>
  <c r="AG1428" i="19"/>
  <c r="O1429" i="19"/>
  <c r="AE1429" i="19"/>
  <c r="AG1429" i="19"/>
  <c r="O1430" i="19"/>
  <c r="AE1430" i="19"/>
  <c r="AG1430" i="19"/>
  <c r="O1431" i="19"/>
  <c r="AE1431" i="19"/>
  <c r="AG1431" i="19"/>
  <c r="O1432" i="19"/>
  <c r="AE1432" i="19"/>
  <c r="AG1432" i="19"/>
  <c r="O1433" i="19"/>
  <c r="AE1433" i="19"/>
  <c r="AG1433" i="19"/>
  <c r="O1434" i="19"/>
  <c r="AE1434" i="19"/>
  <c r="AG1434" i="19"/>
  <c r="O1435" i="19"/>
  <c r="AE1435" i="19"/>
  <c r="AG1435" i="19"/>
  <c r="O1436" i="19"/>
  <c r="AE1436" i="19"/>
  <c r="AG1436" i="19"/>
  <c r="O1437" i="19"/>
  <c r="AE1437" i="19"/>
  <c r="AG1437" i="19"/>
  <c r="O1438" i="19"/>
  <c r="AE1438" i="19"/>
  <c r="AG1438" i="19"/>
  <c r="O1439" i="19"/>
  <c r="AE1439" i="19"/>
  <c r="AG1439" i="19"/>
  <c r="O1440" i="19"/>
  <c r="AE1440" i="19"/>
  <c r="AG1440" i="19"/>
  <c r="O1441" i="19"/>
  <c r="AE1441" i="19"/>
  <c r="AG1441" i="19"/>
  <c r="O1442" i="19"/>
  <c r="AE1442" i="19"/>
  <c r="AG1442" i="19"/>
  <c r="O1443" i="19"/>
  <c r="AE1443" i="19"/>
  <c r="AG1443" i="19"/>
  <c r="O1444" i="19"/>
  <c r="AE1444" i="19"/>
  <c r="AG1444" i="19"/>
  <c r="O1445" i="19"/>
  <c r="AE1445" i="19"/>
  <c r="AG1445" i="19"/>
  <c r="O1446" i="19"/>
  <c r="AE1446" i="19"/>
  <c r="AG1446" i="19"/>
  <c r="O1447" i="19"/>
  <c r="AE1447" i="19"/>
  <c r="AG1447" i="19"/>
  <c r="O1448" i="19"/>
  <c r="AE1448" i="19"/>
  <c r="AG1448" i="19"/>
  <c r="O1449" i="19"/>
  <c r="AE1449" i="19"/>
  <c r="AG1449" i="19"/>
  <c r="O1450" i="19"/>
  <c r="AE1450" i="19"/>
  <c r="AG1450" i="19"/>
  <c r="O1451" i="19"/>
  <c r="AE1451" i="19"/>
  <c r="AG1451" i="19"/>
  <c r="O1452" i="19"/>
  <c r="AE1452" i="19"/>
  <c r="AG1452" i="19"/>
  <c r="O1453" i="19"/>
  <c r="AE1453" i="19"/>
  <c r="AG1453" i="19"/>
  <c r="O1454" i="19"/>
  <c r="AE1454" i="19"/>
  <c r="AG1454" i="19"/>
  <c r="O1455" i="19"/>
  <c r="AE1455" i="19"/>
  <c r="AG1455" i="19"/>
  <c r="O1456" i="19"/>
  <c r="AE1456" i="19"/>
  <c r="AG1456" i="19"/>
  <c r="O1457" i="19"/>
  <c r="AE1457" i="19"/>
  <c r="AG1457" i="19"/>
  <c r="O1458" i="19"/>
  <c r="AE1458" i="19"/>
  <c r="AG1458" i="19"/>
  <c r="O1459" i="19"/>
  <c r="AE1459" i="19"/>
  <c r="AG1459" i="19"/>
  <c r="O1460" i="19"/>
  <c r="AE1460" i="19"/>
  <c r="AG1460" i="19"/>
  <c r="O1461" i="19"/>
  <c r="AE1461" i="19"/>
  <c r="AG1461" i="19"/>
  <c r="O1462" i="19"/>
  <c r="AE1462" i="19"/>
  <c r="AG1462" i="19"/>
  <c r="O1463" i="19"/>
  <c r="AE1463" i="19"/>
  <c r="AG1463" i="19"/>
  <c r="O1464" i="19"/>
  <c r="AE1464" i="19"/>
  <c r="AG1464" i="19"/>
  <c r="O1465" i="19"/>
  <c r="AE1465" i="19"/>
  <c r="AG1465" i="19"/>
  <c r="O1466" i="19"/>
  <c r="AE1466" i="19"/>
  <c r="AG1466" i="19"/>
  <c r="O1467" i="19"/>
  <c r="AE1467" i="19"/>
  <c r="AG1467" i="19"/>
  <c r="O1468" i="19"/>
  <c r="AE1468" i="19"/>
  <c r="AG1468" i="19"/>
  <c r="O1469" i="19"/>
  <c r="AE1469" i="19"/>
  <c r="AG1469" i="19"/>
  <c r="O1470" i="19"/>
  <c r="AE1470" i="19"/>
  <c r="AG1470" i="19"/>
  <c r="O1471" i="19"/>
  <c r="AE1471" i="19"/>
  <c r="AG1471" i="19"/>
  <c r="O1472" i="19"/>
  <c r="AE1472" i="19"/>
  <c r="AG1472" i="19"/>
  <c r="O1473" i="19"/>
  <c r="AE1473" i="19"/>
  <c r="AG1473" i="19"/>
  <c r="O1474" i="19"/>
  <c r="AE1474" i="19"/>
  <c r="AG1474" i="19"/>
  <c r="O1475" i="19"/>
  <c r="AE1475" i="19"/>
  <c r="AG1475" i="19"/>
  <c r="O1476" i="19"/>
  <c r="AE1476" i="19"/>
  <c r="AG1476" i="19"/>
  <c r="O1477" i="19"/>
  <c r="AE1477" i="19"/>
  <c r="AG1477" i="19"/>
  <c r="O1478" i="19"/>
  <c r="AE1478" i="19"/>
  <c r="AG1478" i="19"/>
  <c r="O1479" i="19"/>
  <c r="AE1479" i="19"/>
  <c r="AG1479" i="19"/>
  <c r="O1480" i="19"/>
  <c r="AE1480" i="19"/>
  <c r="AG1480" i="19"/>
  <c r="O1481" i="19"/>
  <c r="AE1481" i="19"/>
  <c r="AG1481" i="19"/>
  <c r="O1482" i="19"/>
  <c r="AE1482" i="19"/>
  <c r="AG1482" i="19"/>
  <c r="O1483" i="19"/>
  <c r="AE1483" i="19"/>
  <c r="AG1483" i="19"/>
  <c r="O1484" i="19"/>
  <c r="AE1484" i="19"/>
  <c r="AG1484" i="19"/>
  <c r="O1485" i="19"/>
  <c r="AE1485" i="19"/>
  <c r="AG1485" i="19"/>
  <c r="O1486" i="19"/>
  <c r="AE1486" i="19"/>
  <c r="AG1486" i="19"/>
  <c r="O1487" i="19"/>
  <c r="AE1487" i="19"/>
  <c r="AG1487" i="19"/>
  <c r="O1488" i="19"/>
  <c r="AE1488" i="19"/>
  <c r="AG1488" i="19"/>
  <c r="O1489" i="19"/>
  <c r="AE1489" i="19"/>
  <c r="AG1489" i="19"/>
  <c r="O1490" i="19"/>
  <c r="AE1490" i="19"/>
  <c r="AG1490" i="19"/>
  <c r="O1491" i="19"/>
  <c r="AE1491" i="19"/>
  <c r="AG1491" i="19"/>
  <c r="O1492" i="19"/>
  <c r="AE1492" i="19"/>
  <c r="AG1492" i="19"/>
  <c r="O1493" i="19"/>
  <c r="AE1493" i="19"/>
  <c r="AG1493" i="19"/>
  <c r="O1494" i="19"/>
  <c r="AE1494" i="19"/>
  <c r="AG1494" i="19"/>
  <c r="O1495" i="19"/>
  <c r="AE1495" i="19"/>
  <c r="AG1495" i="19"/>
  <c r="O1496" i="19"/>
  <c r="AE1496" i="19"/>
  <c r="AG1496" i="19"/>
  <c r="O1497" i="19"/>
  <c r="AE1497" i="19"/>
  <c r="AG1497" i="19"/>
  <c r="O1498" i="19"/>
  <c r="AE1498" i="19"/>
  <c r="AG1498" i="19"/>
  <c r="O1499" i="19"/>
  <c r="AE1499" i="19"/>
  <c r="AG1499" i="19"/>
  <c r="O1500" i="19"/>
  <c r="AE1500" i="19"/>
  <c r="AG1500" i="19"/>
  <c r="O1501" i="19"/>
  <c r="AE1501" i="19"/>
  <c r="AG1501" i="19"/>
  <c r="O1502" i="19"/>
  <c r="AE1502" i="19"/>
  <c r="AG1502" i="19"/>
  <c r="O1503" i="19"/>
  <c r="AE1503" i="19"/>
  <c r="AG1503" i="19"/>
  <c r="O1504" i="19"/>
  <c r="AE1504" i="19"/>
  <c r="AG1504" i="19"/>
  <c r="O1505" i="19"/>
  <c r="AE1505" i="19"/>
  <c r="AG1505" i="19"/>
  <c r="O1506" i="19"/>
  <c r="AE1506" i="19"/>
  <c r="AG1506" i="19"/>
  <c r="O1507" i="19"/>
  <c r="AE1507" i="19"/>
  <c r="AG1507" i="19"/>
  <c r="O1508" i="19"/>
  <c r="AE1508" i="19"/>
  <c r="AG1508" i="19"/>
  <c r="O1509" i="19"/>
  <c r="AE1509" i="19"/>
  <c r="AG1509" i="19"/>
  <c r="O1510" i="19"/>
  <c r="AE1510" i="19"/>
  <c r="AG1510" i="19"/>
  <c r="O1511" i="19"/>
  <c r="AE1511" i="19"/>
  <c r="AG1511" i="19"/>
  <c r="O1512" i="19"/>
  <c r="AE1512" i="19"/>
  <c r="AG1512" i="19"/>
  <c r="O1513" i="19"/>
  <c r="AE1513" i="19"/>
  <c r="AG1513" i="19"/>
  <c r="O1514" i="19"/>
  <c r="AE1514" i="19"/>
  <c r="AG1514" i="19"/>
  <c r="O1515" i="19"/>
  <c r="AE1515" i="19"/>
  <c r="AG1515" i="19"/>
  <c r="O1516" i="19"/>
  <c r="AE1516" i="19"/>
  <c r="AG1516" i="19"/>
  <c r="O1517" i="19"/>
  <c r="AE1517" i="19"/>
  <c r="AG1517" i="19"/>
  <c r="O1518" i="19"/>
  <c r="AE1518" i="19"/>
  <c r="AG1518" i="19"/>
  <c r="O1519" i="19"/>
  <c r="AE1519" i="19"/>
  <c r="AG1519" i="19"/>
  <c r="O1520" i="19"/>
  <c r="AE1520" i="19"/>
  <c r="AG1520" i="19"/>
  <c r="O1521" i="19"/>
  <c r="AE1521" i="19"/>
  <c r="AG1521" i="19"/>
  <c r="O1522" i="19"/>
  <c r="AE1522" i="19"/>
  <c r="AG1522" i="19"/>
  <c r="O1523" i="19"/>
  <c r="AE1523" i="19"/>
  <c r="AG1523" i="19"/>
  <c r="O1524" i="19"/>
  <c r="AE1524" i="19"/>
  <c r="AG1524" i="19"/>
  <c r="O1525" i="19"/>
  <c r="AE1525" i="19"/>
  <c r="AG1525" i="19"/>
  <c r="O1526" i="19"/>
  <c r="AE1526" i="19"/>
  <c r="AG1526" i="19"/>
  <c r="O1527" i="19"/>
  <c r="AE1527" i="19"/>
  <c r="AG1527" i="19"/>
  <c r="O1528" i="19"/>
  <c r="AE1528" i="19"/>
  <c r="AG1528" i="19"/>
  <c r="O1529" i="19"/>
  <c r="AE1529" i="19"/>
  <c r="AG1529" i="19"/>
  <c r="O1530" i="19"/>
  <c r="AE1530" i="19"/>
  <c r="AG1530" i="19"/>
  <c r="O1531" i="19"/>
  <c r="AE1531" i="19"/>
  <c r="AG1531" i="19"/>
  <c r="O1532" i="19"/>
  <c r="AE1532" i="19"/>
  <c r="AG1532" i="19"/>
  <c r="O1533" i="19"/>
  <c r="AE1533" i="19"/>
  <c r="AG1533" i="19"/>
  <c r="O1534" i="19"/>
  <c r="AE1534" i="19"/>
  <c r="AG1534" i="19"/>
  <c r="O1535" i="19"/>
  <c r="AE1535" i="19"/>
  <c r="AG1535" i="19"/>
  <c r="O1536" i="19"/>
  <c r="AE1536" i="19"/>
  <c r="AG1536" i="19"/>
  <c r="O1537" i="19"/>
  <c r="AE1537" i="19"/>
  <c r="AG1537" i="19"/>
  <c r="O1538" i="19"/>
  <c r="AE1538" i="19"/>
  <c r="AG1538" i="19"/>
  <c r="O1539" i="19"/>
  <c r="AE1539" i="19"/>
  <c r="AG1539" i="19"/>
  <c r="O1540" i="19"/>
  <c r="AE1540" i="19"/>
  <c r="AG1540" i="19"/>
  <c r="O1541" i="19"/>
  <c r="AE1541" i="19"/>
  <c r="AG1541" i="19"/>
  <c r="O1542" i="19"/>
  <c r="AE1542" i="19"/>
  <c r="AG1542" i="19"/>
  <c r="O1543" i="19"/>
  <c r="AE1543" i="19"/>
  <c r="AG1543" i="19"/>
  <c r="O1544" i="19"/>
  <c r="AE1544" i="19"/>
  <c r="AG1544" i="19"/>
  <c r="O1545" i="19"/>
  <c r="AE1545" i="19"/>
  <c r="AG1545" i="19"/>
  <c r="O1546" i="19"/>
  <c r="AE1546" i="19"/>
  <c r="AG1546" i="19"/>
  <c r="O1547" i="19"/>
  <c r="AE1547" i="19"/>
  <c r="AG1547" i="19"/>
  <c r="O1548" i="19"/>
  <c r="AE1548" i="19"/>
  <c r="AG1548" i="19"/>
  <c r="O1549" i="19"/>
  <c r="AE1549" i="19"/>
  <c r="AG1549" i="19"/>
  <c r="O1550" i="19"/>
  <c r="AE1550" i="19"/>
  <c r="AG1550" i="19"/>
  <c r="O1551" i="19"/>
  <c r="AE1551" i="19"/>
  <c r="AG1551" i="19"/>
  <c r="O1552" i="19"/>
  <c r="AE1552" i="19"/>
  <c r="AG1552" i="19"/>
  <c r="O1553" i="19"/>
  <c r="AE1553" i="19"/>
  <c r="AG1553" i="19"/>
  <c r="O1554" i="19"/>
  <c r="AE1554" i="19"/>
  <c r="AG1554" i="19"/>
  <c r="O1555" i="19"/>
  <c r="AE1555" i="19"/>
  <c r="AG1555" i="19"/>
  <c r="O1556" i="19"/>
  <c r="AE1556" i="19"/>
  <c r="AG1556" i="19"/>
  <c r="O1557" i="19"/>
  <c r="AE1557" i="19"/>
  <c r="AG1557" i="19"/>
  <c r="O1558" i="19"/>
  <c r="AE1558" i="19"/>
  <c r="AG1558" i="19"/>
  <c r="O1559" i="19"/>
  <c r="AE1559" i="19"/>
  <c r="AG1559" i="19"/>
  <c r="O1560" i="19"/>
  <c r="AE1560" i="19"/>
  <c r="AG1560" i="19"/>
  <c r="O1561" i="19"/>
  <c r="AE1561" i="19"/>
  <c r="AG1561" i="19"/>
  <c r="O1562" i="19"/>
  <c r="AE1562" i="19"/>
  <c r="AG1562" i="19"/>
  <c r="O1563" i="19"/>
  <c r="AE1563" i="19"/>
  <c r="AG1563" i="19"/>
  <c r="O1564" i="19"/>
  <c r="AE1564" i="19"/>
  <c r="AG1564" i="19"/>
  <c r="O1565" i="19"/>
  <c r="AE1565" i="19"/>
  <c r="AG1565" i="19"/>
  <c r="O1566" i="19"/>
  <c r="AE1566" i="19"/>
  <c r="AG1566" i="19"/>
  <c r="O1567" i="19"/>
  <c r="AE1567" i="19"/>
  <c r="AG1567" i="19"/>
  <c r="O1568" i="19"/>
  <c r="AE1568" i="19"/>
  <c r="AG1568" i="19"/>
  <c r="O1569" i="19"/>
  <c r="AE1569" i="19"/>
  <c r="AG1569" i="19"/>
  <c r="O1570" i="19"/>
  <c r="AE1570" i="19"/>
  <c r="AG1570" i="19"/>
  <c r="O1571" i="19"/>
  <c r="AE1571" i="19"/>
  <c r="AG1571" i="19"/>
  <c r="O1572" i="19"/>
  <c r="AE1572" i="19"/>
  <c r="AG1572" i="19"/>
  <c r="O1573" i="19"/>
  <c r="AE1573" i="19"/>
  <c r="AG1573" i="19"/>
  <c r="O1574" i="19"/>
  <c r="AE1574" i="19"/>
  <c r="AG1574" i="19"/>
  <c r="O1575" i="19"/>
  <c r="AE1575" i="19"/>
  <c r="AG1575" i="19"/>
  <c r="O1576" i="19"/>
  <c r="AE1576" i="19"/>
  <c r="AG1576" i="19"/>
  <c r="O1577" i="19"/>
  <c r="AE1577" i="19"/>
  <c r="AG1577" i="19"/>
  <c r="O1578" i="19"/>
  <c r="AE1578" i="19"/>
  <c r="AG1578" i="19"/>
  <c r="O1579" i="19"/>
  <c r="AE1579" i="19"/>
  <c r="AG1579" i="19"/>
  <c r="O1580" i="19"/>
  <c r="AE1580" i="19"/>
  <c r="AG1580" i="19"/>
  <c r="O1581" i="19"/>
  <c r="AE1581" i="19"/>
  <c r="AG1581" i="19"/>
  <c r="O1582" i="19"/>
  <c r="AE1582" i="19"/>
  <c r="AG1582" i="19"/>
  <c r="O1583" i="19"/>
  <c r="AE1583" i="19"/>
  <c r="AG1583" i="19"/>
  <c r="O1584" i="19"/>
  <c r="AE1584" i="19"/>
  <c r="AG1584" i="19"/>
  <c r="O1585" i="19"/>
  <c r="AE1585" i="19"/>
  <c r="AG1585" i="19"/>
  <c r="O1586" i="19"/>
  <c r="AE1586" i="19"/>
  <c r="AG1586" i="19"/>
  <c r="O1587" i="19"/>
  <c r="AE1587" i="19"/>
  <c r="AG1587" i="19"/>
  <c r="O1588" i="19"/>
  <c r="AE1588" i="19"/>
  <c r="AG1588" i="19"/>
  <c r="O1589" i="19"/>
  <c r="AE1589" i="19"/>
  <c r="AG1589" i="19"/>
  <c r="O1590" i="19"/>
  <c r="AE1590" i="19"/>
  <c r="AG1590" i="19"/>
  <c r="O1591" i="19"/>
  <c r="AE1591" i="19"/>
  <c r="AG1591" i="19"/>
  <c r="O1592" i="19"/>
  <c r="AE1592" i="19"/>
  <c r="AG1592" i="19"/>
  <c r="O1593" i="19"/>
  <c r="AE1593" i="19"/>
  <c r="AG1593" i="19"/>
  <c r="O1594" i="19"/>
  <c r="AE1594" i="19"/>
  <c r="AG1594" i="19"/>
  <c r="O1595" i="19"/>
  <c r="AE1595" i="19"/>
  <c r="AG1595" i="19"/>
  <c r="O1596" i="19"/>
  <c r="AE1596" i="19"/>
  <c r="AG1596" i="19"/>
  <c r="O1597" i="19"/>
  <c r="AE1597" i="19"/>
  <c r="AG1597" i="19"/>
  <c r="O1598" i="19"/>
  <c r="AE1598" i="19"/>
  <c r="AG1598" i="19"/>
  <c r="O1599" i="19"/>
  <c r="AE1599" i="19"/>
  <c r="AG1599" i="19"/>
  <c r="O1600" i="19"/>
  <c r="AE1600" i="19"/>
  <c r="AG1600" i="19"/>
  <c r="O1601" i="19"/>
  <c r="AE1601" i="19"/>
  <c r="AG1601" i="19"/>
  <c r="O1602" i="19"/>
  <c r="AE1602" i="19"/>
  <c r="AG1602" i="19"/>
  <c r="O1603" i="19"/>
  <c r="AE1603" i="19"/>
  <c r="AG1603" i="19"/>
  <c r="O1604" i="19"/>
  <c r="AE1604" i="19"/>
  <c r="AG1604" i="19"/>
  <c r="O1605" i="19"/>
  <c r="AE1605" i="19"/>
  <c r="AG1605" i="19"/>
  <c r="O1606" i="19"/>
  <c r="AE1606" i="19"/>
  <c r="AG1606" i="19"/>
  <c r="O1607" i="19"/>
  <c r="AE1607" i="19"/>
  <c r="AG1607" i="19"/>
  <c r="O1608" i="19"/>
  <c r="AE1608" i="19"/>
  <c r="AG1608" i="19"/>
  <c r="O1609" i="19"/>
  <c r="AE1609" i="19"/>
  <c r="AG1609" i="19"/>
  <c r="O1610" i="19"/>
  <c r="AE1610" i="19"/>
  <c r="AG1610" i="19"/>
  <c r="O1611" i="19"/>
  <c r="AE1611" i="19"/>
  <c r="AG1611" i="19"/>
  <c r="O1612" i="19"/>
  <c r="AE1612" i="19"/>
  <c r="AG1612" i="19"/>
  <c r="O1613" i="19"/>
  <c r="AE1613" i="19"/>
  <c r="AG1613" i="19"/>
  <c r="O1614" i="19"/>
  <c r="AE1614" i="19"/>
  <c r="AG1614" i="19"/>
  <c r="O1615" i="19"/>
  <c r="AE1615" i="19"/>
  <c r="AG1615" i="19"/>
  <c r="O1616" i="19"/>
  <c r="AE1616" i="19"/>
  <c r="AG1616" i="19"/>
  <c r="O1617" i="19"/>
  <c r="AE1617" i="19"/>
  <c r="AG1617" i="19"/>
  <c r="O1618" i="19"/>
  <c r="AE1618" i="19"/>
  <c r="AG1618" i="19"/>
  <c r="O1619" i="19"/>
  <c r="AE1619" i="19"/>
  <c r="AG1619" i="19"/>
  <c r="O1620" i="19"/>
  <c r="AE1620" i="19"/>
  <c r="AG1620" i="19"/>
  <c r="O1621" i="19"/>
  <c r="AE1621" i="19"/>
  <c r="AG1621" i="19"/>
  <c r="O1622" i="19"/>
  <c r="AE1622" i="19"/>
  <c r="AG1622" i="19"/>
  <c r="O1623" i="19"/>
  <c r="AE1623" i="19"/>
  <c r="AG1623" i="19"/>
  <c r="O1624" i="19"/>
  <c r="AE1624" i="19"/>
  <c r="AG1624" i="19"/>
  <c r="O1625" i="19"/>
  <c r="AE1625" i="19"/>
  <c r="AG1625" i="19"/>
  <c r="O1626" i="19"/>
  <c r="AE1626" i="19"/>
  <c r="AG1626" i="19"/>
  <c r="O1627" i="19"/>
  <c r="AE1627" i="19"/>
  <c r="AG1627" i="19"/>
  <c r="O1628" i="19"/>
  <c r="AE1628" i="19"/>
  <c r="AG1628" i="19"/>
  <c r="O1629" i="19"/>
  <c r="AE1629" i="19"/>
  <c r="AG1629" i="19"/>
  <c r="O1630" i="19"/>
  <c r="AE1630" i="19"/>
  <c r="AG1630" i="19"/>
  <c r="O1631" i="19"/>
  <c r="AE1631" i="19"/>
  <c r="AG1631" i="19"/>
  <c r="O1632" i="19"/>
  <c r="AE1632" i="19"/>
  <c r="AG1632" i="19"/>
  <c r="O1633" i="19"/>
  <c r="AE1633" i="19"/>
  <c r="AG1633" i="19"/>
  <c r="O1634" i="19"/>
  <c r="AE1634" i="19"/>
  <c r="AG1634" i="19"/>
  <c r="O1635" i="19"/>
  <c r="AE1635" i="19"/>
  <c r="AG1635" i="19"/>
  <c r="O1636" i="19"/>
  <c r="AE1636" i="19"/>
  <c r="AG1636" i="19"/>
  <c r="O1637" i="19"/>
  <c r="AE1637" i="19"/>
  <c r="AG1637" i="19"/>
  <c r="O1638" i="19"/>
  <c r="AE1638" i="19"/>
  <c r="AG1638" i="19"/>
  <c r="O1639" i="19"/>
  <c r="AE1639" i="19"/>
  <c r="AG1639" i="19"/>
  <c r="O1640" i="19"/>
  <c r="AE1640" i="19"/>
  <c r="AG1640" i="19"/>
  <c r="O1641" i="19"/>
  <c r="AE1641" i="19"/>
  <c r="AG1641" i="19"/>
  <c r="O1642" i="19"/>
  <c r="AE1642" i="19"/>
  <c r="AG1642" i="19"/>
  <c r="O1643" i="19"/>
  <c r="AE1643" i="19"/>
  <c r="AG1643" i="19"/>
  <c r="O1644" i="19"/>
  <c r="AE1644" i="19"/>
  <c r="AG1644" i="19"/>
  <c r="O1645" i="19"/>
  <c r="AE1645" i="19"/>
  <c r="AG1645" i="19"/>
  <c r="O1646" i="19"/>
  <c r="AE1646" i="19"/>
  <c r="AG1646" i="19"/>
  <c r="O1647" i="19"/>
  <c r="AE1647" i="19"/>
  <c r="AG1647" i="19"/>
  <c r="O1648" i="19"/>
  <c r="AE1648" i="19"/>
  <c r="AG1648" i="19"/>
  <c r="O1649" i="19"/>
  <c r="AE1649" i="19"/>
  <c r="AG1649" i="19"/>
  <c r="O1650" i="19"/>
  <c r="AE1650" i="19"/>
  <c r="AG1650" i="19"/>
  <c r="O1651" i="19"/>
  <c r="AE1651" i="19"/>
  <c r="AG1651" i="19"/>
  <c r="O1652" i="19"/>
  <c r="AE1652" i="19"/>
  <c r="AG1652" i="19"/>
  <c r="O1653" i="19"/>
  <c r="AE1653" i="19"/>
  <c r="AG1653" i="19"/>
  <c r="O1654" i="19"/>
  <c r="AE1654" i="19"/>
  <c r="AG1654" i="19"/>
  <c r="O1655" i="19"/>
  <c r="AE1655" i="19"/>
  <c r="AG1655" i="19"/>
  <c r="O1656" i="19"/>
  <c r="AE1656" i="19"/>
  <c r="AG1656" i="19"/>
  <c r="O1657" i="19"/>
  <c r="AE1657" i="19"/>
  <c r="AG1657" i="19"/>
  <c r="O1658" i="19"/>
  <c r="AE1658" i="19"/>
  <c r="AG1658" i="19"/>
  <c r="O1659" i="19"/>
  <c r="AE1659" i="19"/>
  <c r="AG1659" i="19"/>
  <c r="O1660" i="19"/>
  <c r="AE1660" i="19"/>
  <c r="AG1660" i="19"/>
  <c r="O1661" i="19"/>
  <c r="AE1661" i="19"/>
  <c r="AG1661" i="19"/>
  <c r="O1662" i="19"/>
  <c r="AE1662" i="19"/>
  <c r="AG1662" i="19"/>
  <c r="O1663" i="19"/>
  <c r="AE1663" i="19"/>
  <c r="AG1663" i="19"/>
  <c r="O1664" i="19"/>
  <c r="AE1664" i="19"/>
  <c r="AG1664" i="19"/>
  <c r="O1665" i="19"/>
  <c r="AE1665" i="19"/>
  <c r="AG1665" i="19"/>
  <c r="O1666" i="19"/>
  <c r="AE1666" i="19"/>
  <c r="AG1666" i="19"/>
  <c r="O1667" i="19"/>
  <c r="AE1667" i="19"/>
  <c r="AG1667" i="19"/>
  <c r="O1668" i="19"/>
  <c r="AE1668" i="19"/>
  <c r="AG1668" i="19"/>
  <c r="O1669" i="19"/>
  <c r="AE1669" i="19"/>
  <c r="AG1669" i="19"/>
  <c r="O1670" i="19"/>
  <c r="AE1670" i="19"/>
  <c r="AG1670" i="19"/>
  <c r="O1671" i="19"/>
  <c r="AE1671" i="19"/>
  <c r="AG1671" i="19"/>
  <c r="O1672" i="19"/>
  <c r="AE1672" i="19"/>
  <c r="AG1672" i="19"/>
  <c r="O1673" i="19"/>
  <c r="AE1673" i="19"/>
  <c r="AG1673" i="19"/>
  <c r="O1674" i="19"/>
  <c r="AE1674" i="19"/>
  <c r="AG1674" i="19"/>
  <c r="O1675" i="19"/>
  <c r="AE1675" i="19"/>
  <c r="AG1675" i="19"/>
  <c r="O1676" i="19"/>
  <c r="AE1676" i="19"/>
  <c r="AG1676" i="19"/>
  <c r="O1677" i="19"/>
  <c r="AE1677" i="19"/>
  <c r="AG1677" i="19"/>
  <c r="O1678" i="19"/>
  <c r="AE1678" i="19"/>
  <c r="AG1678" i="19"/>
  <c r="O1679" i="19"/>
  <c r="AE1679" i="19"/>
  <c r="AG1679" i="19"/>
  <c r="O1680" i="19"/>
  <c r="AE1680" i="19"/>
  <c r="AG1680" i="19"/>
  <c r="O1681" i="19"/>
  <c r="AE1681" i="19"/>
  <c r="AG1681" i="19"/>
  <c r="O1682" i="19"/>
  <c r="AE1682" i="19"/>
  <c r="AG1682" i="19"/>
  <c r="O1683" i="19"/>
  <c r="AE1683" i="19"/>
  <c r="AG1683" i="19"/>
  <c r="O1684" i="19"/>
  <c r="AE1684" i="19"/>
  <c r="AG1684" i="19"/>
  <c r="O1685" i="19"/>
  <c r="AE1685" i="19"/>
  <c r="AG1685" i="19"/>
  <c r="O1686" i="19"/>
  <c r="AE1686" i="19"/>
  <c r="AG1686" i="19"/>
  <c r="O1687" i="19"/>
  <c r="AE1687" i="19"/>
  <c r="AG1687" i="19"/>
  <c r="O1688" i="19"/>
  <c r="AE1688" i="19"/>
  <c r="AG1688" i="19"/>
  <c r="O1689" i="19"/>
  <c r="AE1689" i="19"/>
  <c r="AG1689" i="19"/>
  <c r="O1690" i="19"/>
  <c r="AE1690" i="19"/>
  <c r="AG1690" i="19"/>
  <c r="O1691" i="19"/>
  <c r="AE1691" i="19"/>
  <c r="AG1691" i="19"/>
  <c r="O1692" i="19"/>
  <c r="AE1692" i="19"/>
  <c r="AG1692" i="19"/>
  <c r="O1693" i="19"/>
  <c r="AE1693" i="19"/>
  <c r="AG1693" i="19"/>
  <c r="O1694" i="19"/>
  <c r="AE1694" i="19"/>
  <c r="AG1694" i="19"/>
  <c r="O1695" i="19"/>
  <c r="AE1695" i="19"/>
  <c r="AG1695" i="19"/>
  <c r="O1696" i="19"/>
  <c r="AE1696" i="19"/>
  <c r="AG1696" i="19"/>
  <c r="O1697" i="19"/>
  <c r="AE1697" i="19"/>
  <c r="AG1697" i="19"/>
  <c r="O1698" i="19"/>
  <c r="AE1698" i="19"/>
  <c r="AG1698" i="19"/>
  <c r="O1699" i="19"/>
  <c r="AE1699" i="19"/>
  <c r="AG1699" i="19"/>
  <c r="O1700" i="19"/>
  <c r="AE1700" i="19"/>
  <c r="AG1700" i="19"/>
  <c r="O1701" i="19"/>
  <c r="AE1701" i="19"/>
  <c r="AG1701" i="19"/>
  <c r="O1702" i="19"/>
  <c r="AE1702" i="19"/>
  <c r="AG1702" i="19"/>
  <c r="O1703" i="19"/>
  <c r="AE1703" i="19"/>
  <c r="AG1703" i="19"/>
  <c r="O1704" i="19"/>
  <c r="AE1704" i="19"/>
  <c r="AG1704" i="19"/>
  <c r="O1705" i="19"/>
  <c r="AE1705" i="19"/>
  <c r="AG1705" i="19"/>
  <c r="O1706" i="19"/>
  <c r="AE1706" i="19"/>
  <c r="AG1706" i="19"/>
  <c r="O1707" i="19"/>
  <c r="AE1707" i="19"/>
  <c r="AG1707" i="19"/>
  <c r="O1708" i="19"/>
  <c r="AE1708" i="19"/>
  <c r="AG1708" i="19"/>
  <c r="O1709" i="19"/>
  <c r="AE1709" i="19"/>
  <c r="AG1709" i="19"/>
  <c r="O1710" i="19"/>
  <c r="AE1710" i="19"/>
  <c r="AG1710" i="19"/>
  <c r="O1711" i="19"/>
  <c r="AE1711" i="19"/>
  <c r="AG1711" i="19"/>
  <c r="O1712" i="19"/>
  <c r="AE1712" i="19"/>
  <c r="AG1712" i="19"/>
  <c r="O1713" i="19"/>
  <c r="AE1713" i="19"/>
  <c r="AG1713" i="19"/>
  <c r="O1714" i="19"/>
  <c r="AE1714" i="19"/>
  <c r="AG1714" i="19"/>
  <c r="O1715" i="19"/>
  <c r="AE1715" i="19"/>
  <c r="AG1715" i="19"/>
  <c r="O1716" i="19"/>
  <c r="AE1716" i="19"/>
  <c r="AG1716" i="19"/>
  <c r="O1717" i="19"/>
  <c r="AE1717" i="19"/>
  <c r="AG1717" i="19"/>
  <c r="O1718" i="19"/>
  <c r="AE1718" i="19"/>
  <c r="AG1718" i="19"/>
  <c r="O1719" i="19"/>
  <c r="AE1719" i="19"/>
  <c r="AG1719" i="19"/>
  <c r="O1720" i="19"/>
  <c r="AE1720" i="19"/>
  <c r="AG1720" i="19"/>
  <c r="O1721" i="19"/>
  <c r="AE1721" i="19"/>
  <c r="AG1721" i="19"/>
  <c r="O1722" i="19"/>
  <c r="AE1722" i="19"/>
  <c r="AG1722" i="19"/>
  <c r="O1723" i="19"/>
  <c r="AE1723" i="19"/>
  <c r="AG1723" i="19"/>
  <c r="O1724" i="19"/>
  <c r="AE1724" i="19"/>
  <c r="AG1724" i="19"/>
  <c r="O1725" i="19"/>
  <c r="AE1725" i="19"/>
  <c r="AG1725" i="19"/>
  <c r="O1726" i="19"/>
  <c r="AE1726" i="19"/>
  <c r="AG1726" i="19"/>
  <c r="O1727" i="19"/>
  <c r="AE1727" i="19"/>
  <c r="AG1727" i="19"/>
  <c r="O1728" i="19"/>
  <c r="AE1728" i="19"/>
  <c r="AG1728" i="19"/>
  <c r="O1729" i="19"/>
  <c r="AE1729" i="19"/>
  <c r="AG1729" i="19"/>
  <c r="O1730" i="19"/>
  <c r="AE1730" i="19"/>
  <c r="AG1730" i="19"/>
  <c r="O1731" i="19"/>
  <c r="AE1731" i="19"/>
  <c r="AG1731" i="19"/>
  <c r="O1732" i="19"/>
  <c r="AE1732" i="19"/>
  <c r="AG1732" i="19"/>
  <c r="O1733" i="19"/>
  <c r="AE1733" i="19"/>
  <c r="AG1733" i="19"/>
  <c r="O1734" i="19"/>
  <c r="AE1734" i="19"/>
  <c r="AG1734" i="19"/>
  <c r="O1735" i="19"/>
  <c r="AE1735" i="19"/>
  <c r="AG1735" i="19"/>
  <c r="O1736" i="19"/>
  <c r="AE1736" i="19"/>
  <c r="AG1736" i="19"/>
  <c r="O1737" i="19"/>
  <c r="AE1737" i="19"/>
  <c r="AG1737" i="19"/>
  <c r="O1738" i="19"/>
  <c r="AE1738" i="19"/>
  <c r="AG1738" i="19"/>
  <c r="O1739" i="19"/>
  <c r="AE1739" i="19"/>
  <c r="AG1739" i="19"/>
  <c r="O1740" i="19"/>
  <c r="AE1740" i="19"/>
  <c r="AG1740" i="19"/>
  <c r="O1741" i="19"/>
  <c r="AE1741" i="19"/>
  <c r="AG1741" i="19"/>
  <c r="O1742" i="19"/>
  <c r="AE1742" i="19"/>
  <c r="AG1742" i="19"/>
  <c r="O1743" i="19"/>
  <c r="AE1743" i="19"/>
  <c r="AG1743" i="19"/>
  <c r="O1744" i="19"/>
  <c r="AE1744" i="19"/>
  <c r="AG1744" i="19"/>
  <c r="O1745" i="19"/>
  <c r="AE1745" i="19"/>
  <c r="AG1745" i="19"/>
  <c r="O1746" i="19"/>
  <c r="AE1746" i="19"/>
  <c r="AG1746" i="19"/>
  <c r="O1747" i="19"/>
  <c r="AE1747" i="19"/>
  <c r="AG1747" i="19"/>
  <c r="O1748" i="19"/>
  <c r="AE1748" i="19"/>
  <c r="AG1748" i="19"/>
  <c r="O1749" i="19"/>
  <c r="AE1749" i="19"/>
  <c r="AG1749" i="19"/>
  <c r="O1750" i="19"/>
  <c r="AE1750" i="19"/>
  <c r="AG1750" i="19"/>
  <c r="O1751" i="19"/>
  <c r="AE1751" i="19"/>
  <c r="AG1751" i="19"/>
  <c r="O1752" i="19"/>
  <c r="AE1752" i="19"/>
  <c r="AG1752" i="19"/>
  <c r="O1753" i="19"/>
  <c r="AE1753" i="19"/>
  <c r="AG1753" i="19"/>
  <c r="O1754" i="19"/>
  <c r="AE1754" i="19"/>
  <c r="AG1754" i="19"/>
  <c r="O1755" i="19"/>
  <c r="AE1755" i="19"/>
  <c r="AG1755" i="19"/>
  <c r="O1756" i="19"/>
  <c r="AE1756" i="19"/>
  <c r="AG1756" i="19"/>
  <c r="O1757" i="19"/>
  <c r="AE1757" i="19"/>
  <c r="AG1757" i="19"/>
  <c r="O1758" i="19"/>
  <c r="AE1758" i="19"/>
  <c r="AG1758" i="19"/>
  <c r="O1759" i="19"/>
  <c r="AE1759" i="19"/>
  <c r="AG1759" i="19"/>
  <c r="O1760" i="19"/>
  <c r="AE1760" i="19"/>
  <c r="AG1760" i="19"/>
  <c r="O1761" i="19"/>
  <c r="AE1761" i="19"/>
  <c r="AG1761" i="19"/>
  <c r="O1762" i="19"/>
  <c r="AE1762" i="19"/>
  <c r="AG1762" i="19"/>
  <c r="O1763" i="19"/>
  <c r="AE1763" i="19"/>
  <c r="AG1763" i="19"/>
  <c r="O1764" i="19"/>
  <c r="AE1764" i="19"/>
  <c r="AG1764" i="19"/>
  <c r="O1765" i="19"/>
  <c r="AE1765" i="19"/>
  <c r="AG1765" i="19"/>
  <c r="O1766" i="19"/>
  <c r="AE1766" i="19"/>
  <c r="AG1766" i="19"/>
  <c r="O1767" i="19"/>
  <c r="AE1767" i="19"/>
  <c r="AG1767" i="19"/>
  <c r="O1768" i="19"/>
  <c r="AE1768" i="19"/>
  <c r="AG1768" i="19"/>
  <c r="O1769" i="19"/>
  <c r="AE1769" i="19"/>
  <c r="AG1769" i="19"/>
  <c r="O1770" i="19"/>
  <c r="AE1770" i="19"/>
  <c r="AG1770" i="19"/>
  <c r="O1771" i="19"/>
  <c r="AE1771" i="19"/>
  <c r="AG1771" i="19"/>
  <c r="O1772" i="19"/>
  <c r="AE1772" i="19"/>
  <c r="AG1772" i="19"/>
  <c r="O1773" i="19"/>
  <c r="AE1773" i="19"/>
  <c r="AG1773" i="19"/>
  <c r="O1774" i="19"/>
  <c r="AE1774" i="19"/>
  <c r="AG1774" i="19"/>
  <c r="O1775" i="19"/>
  <c r="AE1775" i="19"/>
  <c r="AG1775" i="19"/>
  <c r="O1776" i="19"/>
  <c r="AE1776" i="19"/>
  <c r="AG1776" i="19"/>
  <c r="O1777" i="19"/>
  <c r="AE1777" i="19"/>
  <c r="AG1777" i="19"/>
  <c r="O1778" i="19"/>
  <c r="AE1778" i="19"/>
  <c r="AG1778" i="19"/>
  <c r="O1779" i="19"/>
  <c r="AE1779" i="19"/>
  <c r="AG1779" i="19"/>
  <c r="O1780" i="19"/>
  <c r="AE1780" i="19"/>
  <c r="AG1780" i="19"/>
  <c r="O1781" i="19"/>
  <c r="AE1781" i="19"/>
  <c r="AG1781" i="19"/>
  <c r="O1782" i="19"/>
  <c r="AE1782" i="19"/>
  <c r="AG1782" i="19"/>
  <c r="O1783" i="19"/>
  <c r="AE1783" i="19"/>
  <c r="AG1783" i="19"/>
  <c r="O1784" i="19"/>
  <c r="AE1784" i="19"/>
  <c r="AG1784" i="19"/>
  <c r="O1785" i="19"/>
  <c r="AE1785" i="19"/>
  <c r="AG1785" i="19"/>
  <c r="O1786" i="19"/>
  <c r="AE1786" i="19"/>
  <c r="AG1786" i="19"/>
  <c r="O1787" i="19"/>
  <c r="AE1787" i="19"/>
  <c r="AG1787" i="19"/>
  <c r="O1788" i="19"/>
  <c r="AE1788" i="19"/>
  <c r="AG1788" i="19"/>
  <c r="O1789" i="19"/>
  <c r="AE1789" i="19"/>
  <c r="AG1789" i="19"/>
  <c r="O1790" i="19"/>
  <c r="AE1790" i="19"/>
  <c r="AG1790" i="19"/>
  <c r="O1791" i="19"/>
  <c r="AE1791" i="19"/>
  <c r="AG1791" i="19"/>
  <c r="O1792" i="19"/>
  <c r="AE1792" i="19"/>
  <c r="AG1792" i="19"/>
  <c r="O1793" i="19"/>
  <c r="AE1793" i="19"/>
  <c r="AG1793" i="19"/>
  <c r="O1794" i="19"/>
  <c r="AE1794" i="19"/>
  <c r="AG1794" i="19"/>
  <c r="O1795" i="19"/>
  <c r="AE1795" i="19"/>
  <c r="AG1795" i="19"/>
  <c r="O1796" i="19"/>
  <c r="AE1796" i="19"/>
  <c r="AG1796" i="19"/>
  <c r="O1797" i="19"/>
  <c r="AE1797" i="19"/>
  <c r="AG1797" i="19"/>
  <c r="O1798" i="19"/>
  <c r="AE1798" i="19"/>
  <c r="AG1798" i="19"/>
  <c r="O1799" i="19"/>
  <c r="AE1799" i="19"/>
  <c r="AG1799" i="19"/>
  <c r="O1800" i="19"/>
  <c r="AE1800" i="19"/>
  <c r="AG1800" i="19"/>
  <c r="O1801" i="19"/>
  <c r="AE1801" i="19"/>
  <c r="AG1801" i="19"/>
  <c r="O1802" i="19"/>
  <c r="AE1802" i="19"/>
  <c r="AG1802" i="19"/>
  <c r="O1803" i="19"/>
  <c r="AE1803" i="19"/>
  <c r="AG1803" i="19"/>
  <c r="O1804" i="19"/>
  <c r="AE1804" i="19"/>
  <c r="AG1804" i="19"/>
  <c r="O1805" i="19"/>
  <c r="AE1805" i="19"/>
  <c r="AG1805" i="19"/>
  <c r="O1806" i="19"/>
  <c r="AE1806" i="19"/>
  <c r="AG1806" i="19"/>
  <c r="O1807" i="19"/>
  <c r="AE1807" i="19"/>
  <c r="AG1807" i="19"/>
  <c r="O1808" i="19"/>
  <c r="AE1808" i="19"/>
  <c r="AG1808" i="19"/>
  <c r="O1809" i="19"/>
  <c r="AE1809" i="19"/>
  <c r="AG1809" i="19"/>
  <c r="O1810" i="19"/>
  <c r="AE1810" i="19"/>
  <c r="AG1810" i="19"/>
  <c r="O1811" i="19"/>
  <c r="AE1811" i="19"/>
  <c r="AG1811" i="19"/>
  <c r="O1812" i="19"/>
  <c r="AE1812" i="19"/>
  <c r="AG1812" i="19"/>
  <c r="O1813" i="19"/>
  <c r="AE1813" i="19"/>
  <c r="AG1813" i="19"/>
  <c r="O1814" i="19"/>
  <c r="AE1814" i="19"/>
  <c r="AG1814" i="19"/>
  <c r="O1815" i="19"/>
  <c r="AE1815" i="19"/>
  <c r="AG1815" i="19"/>
  <c r="O1816" i="19"/>
  <c r="AE1816" i="19"/>
  <c r="AG1816" i="19"/>
  <c r="O1817" i="19"/>
  <c r="AE1817" i="19"/>
  <c r="AG1817" i="19"/>
  <c r="O1818" i="19"/>
  <c r="AE1818" i="19"/>
  <c r="AG1818" i="19"/>
  <c r="O1819" i="19"/>
  <c r="AE1819" i="19"/>
  <c r="AG1819" i="19"/>
  <c r="O1820" i="19"/>
  <c r="AE1820" i="19"/>
  <c r="AG1820" i="19"/>
  <c r="O1821" i="19"/>
  <c r="AE1821" i="19"/>
  <c r="AG1821" i="19"/>
  <c r="O1822" i="19"/>
  <c r="AE1822" i="19"/>
  <c r="AG1822" i="19"/>
  <c r="O1823" i="19"/>
  <c r="AE1823" i="19"/>
  <c r="AG1823" i="19"/>
  <c r="O1824" i="19"/>
  <c r="AE1824" i="19"/>
  <c r="AG1824" i="19"/>
  <c r="O1825" i="19"/>
  <c r="AE1825" i="19"/>
  <c r="AG1825" i="19"/>
  <c r="O1826" i="19"/>
  <c r="AE1826" i="19"/>
  <c r="AG1826" i="19"/>
  <c r="O1827" i="19"/>
  <c r="AE1827" i="19"/>
  <c r="AG1827" i="19"/>
  <c r="O1828" i="19"/>
  <c r="AE1828" i="19"/>
  <c r="AG1828" i="19"/>
  <c r="O1829" i="19"/>
  <c r="AE1829" i="19"/>
  <c r="AG1829" i="19"/>
  <c r="O1830" i="19"/>
  <c r="AE1830" i="19"/>
  <c r="AG1830" i="19"/>
  <c r="O1831" i="19"/>
  <c r="AE1831" i="19"/>
  <c r="AG1831" i="19"/>
  <c r="O1832" i="19"/>
  <c r="AE1832" i="19"/>
  <c r="AG1832" i="19"/>
  <c r="O1833" i="19"/>
  <c r="AE1833" i="19"/>
  <c r="AG1833" i="19"/>
  <c r="O1834" i="19"/>
  <c r="AE1834" i="19"/>
  <c r="AG1834" i="19"/>
  <c r="O1835" i="19"/>
  <c r="AE1835" i="19"/>
  <c r="AG1835" i="19"/>
  <c r="O1836" i="19"/>
  <c r="AE1836" i="19"/>
  <c r="AG1836" i="19"/>
  <c r="O1837" i="19"/>
  <c r="AE1837" i="19"/>
  <c r="AG1837" i="19"/>
  <c r="O1838" i="19"/>
  <c r="AE1838" i="19"/>
  <c r="AG1838" i="19"/>
  <c r="O1839" i="19"/>
  <c r="AE1839" i="19"/>
  <c r="AG1839" i="19"/>
  <c r="O1840" i="19"/>
  <c r="AE1840" i="19"/>
  <c r="AG1840" i="19"/>
  <c r="O1841" i="19"/>
  <c r="AE1841" i="19"/>
  <c r="AG1841" i="19"/>
  <c r="O1842" i="19"/>
  <c r="AE1842" i="19"/>
  <c r="AG1842" i="19"/>
  <c r="O1843" i="19"/>
  <c r="AE1843" i="19"/>
  <c r="AG1843" i="19"/>
  <c r="O1844" i="19"/>
  <c r="AE1844" i="19"/>
  <c r="AG1844" i="19"/>
  <c r="O1845" i="19"/>
  <c r="AE1845" i="19"/>
  <c r="AG1845" i="19"/>
  <c r="O1846" i="19"/>
  <c r="AE1846" i="19"/>
  <c r="AG1846" i="19"/>
  <c r="O1847" i="19"/>
  <c r="AE1847" i="19"/>
  <c r="AG1847" i="19"/>
  <c r="O1848" i="19"/>
  <c r="AE1848" i="19"/>
  <c r="AG1848" i="19"/>
  <c r="O1849" i="19"/>
  <c r="AE1849" i="19"/>
  <c r="AG1849" i="19"/>
  <c r="O1850" i="19"/>
  <c r="AE1850" i="19"/>
  <c r="AG1850" i="19"/>
  <c r="O1851" i="19"/>
  <c r="AE1851" i="19"/>
  <c r="AG1851" i="19"/>
  <c r="O1852" i="19"/>
  <c r="AE1852" i="19"/>
  <c r="AG1852" i="19"/>
  <c r="O1853" i="19"/>
  <c r="AE1853" i="19"/>
  <c r="AG1853" i="19"/>
  <c r="O1854" i="19"/>
  <c r="AE1854" i="19"/>
  <c r="AG1854" i="19"/>
  <c r="O1855" i="19"/>
  <c r="AE1855" i="19"/>
  <c r="AG1855" i="19"/>
  <c r="O1856" i="19"/>
  <c r="AE1856" i="19"/>
  <c r="AG1856" i="19"/>
  <c r="O1857" i="19"/>
  <c r="AE1857" i="19"/>
  <c r="AG1857" i="19"/>
  <c r="O1858" i="19"/>
  <c r="AE1858" i="19"/>
  <c r="AG1858" i="19"/>
  <c r="O1859" i="19"/>
  <c r="AE1859" i="19"/>
  <c r="AG1859" i="19"/>
  <c r="O1860" i="19"/>
  <c r="AE1860" i="19"/>
  <c r="AG1860" i="19"/>
  <c r="O1861" i="19"/>
  <c r="AE1861" i="19"/>
  <c r="AG1861" i="19"/>
  <c r="O1862" i="19"/>
  <c r="AE1862" i="19"/>
  <c r="AG1862" i="19"/>
  <c r="O1863" i="19"/>
  <c r="AE1863" i="19"/>
  <c r="AG1863" i="19"/>
  <c r="O1864" i="19"/>
  <c r="AE1864" i="19"/>
  <c r="AG1864" i="19"/>
  <c r="O1865" i="19"/>
  <c r="AE1865" i="19"/>
  <c r="AG1865" i="19"/>
  <c r="O1866" i="19"/>
  <c r="AE1866" i="19"/>
  <c r="AG1866" i="19"/>
  <c r="O1867" i="19"/>
  <c r="AE1867" i="19"/>
  <c r="AG1867" i="19"/>
  <c r="O1868" i="19"/>
  <c r="AE1868" i="19"/>
  <c r="AG1868" i="19"/>
  <c r="O1869" i="19"/>
  <c r="AE1869" i="19"/>
  <c r="AG1869" i="19"/>
  <c r="O1870" i="19"/>
  <c r="AE1870" i="19"/>
  <c r="AG1870" i="19"/>
  <c r="O1871" i="19"/>
  <c r="AE1871" i="19"/>
  <c r="AG1871" i="19"/>
  <c r="O1872" i="19"/>
  <c r="AE1872" i="19"/>
  <c r="AG1872" i="19"/>
  <c r="O1873" i="19"/>
  <c r="AE1873" i="19"/>
  <c r="AG1873" i="19"/>
  <c r="O1874" i="19"/>
  <c r="AE1874" i="19"/>
  <c r="AG1874" i="19"/>
  <c r="O1875" i="19"/>
  <c r="AE1875" i="19"/>
  <c r="AG1875" i="19"/>
  <c r="O1876" i="19"/>
  <c r="AE1876" i="19"/>
  <c r="AG1876" i="19"/>
  <c r="O1877" i="19"/>
  <c r="AE1877" i="19"/>
  <c r="AG1877" i="19"/>
  <c r="O1878" i="19"/>
  <c r="AE1878" i="19"/>
  <c r="AG1878" i="19"/>
  <c r="O1879" i="19"/>
  <c r="AE1879" i="19"/>
  <c r="AG1879" i="19"/>
  <c r="O1880" i="19"/>
  <c r="AE1880" i="19"/>
  <c r="AG1880" i="19"/>
  <c r="O1881" i="19"/>
  <c r="AE1881" i="19"/>
  <c r="AG1881" i="19"/>
  <c r="O1882" i="19"/>
  <c r="AE1882" i="19"/>
  <c r="AG1882" i="19"/>
  <c r="O1883" i="19"/>
  <c r="AE1883" i="19"/>
  <c r="AG1883" i="19"/>
  <c r="O1884" i="19"/>
  <c r="AE1884" i="19"/>
  <c r="AG1884" i="19"/>
  <c r="O1885" i="19"/>
  <c r="AE1885" i="19"/>
  <c r="AG1885" i="19"/>
  <c r="O1886" i="19"/>
  <c r="AE1886" i="19"/>
  <c r="AG1886" i="19"/>
  <c r="O1887" i="19"/>
  <c r="AE1887" i="19"/>
  <c r="AG1887" i="19"/>
  <c r="O1888" i="19"/>
  <c r="AE1888" i="19"/>
  <c r="AG1888" i="19"/>
  <c r="O1889" i="19"/>
  <c r="AE1889" i="19"/>
  <c r="AG1889" i="19"/>
  <c r="O1890" i="19"/>
  <c r="AE1890" i="19"/>
  <c r="AG1890" i="19"/>
  <c r="O1891" i="19"/>
  <c r="AE1891" i="19"/>
  <c r="AG1891" i="19"/>
  <c r="O1892" i="19"/>
  <c r="AE1892" i="19"/>
  <c r="AG1892" i="19"/>
  <c r="O1893" i="19"/>
  <c r="AE1893" i="19"/>
  <c r="AG1893" i="19"/>
  <c r="O1894" i="19"/>
  <c r="AE1894" i="19"/>
  <c r="AG1894" i="19"/>
  <c r="O1895" i="19"/>
  <c r="AE1895" i="19"/>
  <c r="AG1895" i="19"/>
  <c r="O1896" i="19"/>
  <c r="AE1896" i="19"/>
  <c r="AG1896" i="19"/>
  <c r="O1897" i="19"/>
  <c r="AE1897" i="19"/>
  <c r="AG1897" i="19"/>
  <c r="O1898" i="19"/>
  <c r="AE1898" i="19"/>
  <c r="AG1898" i="19"/>
  <c r="O1899" i="19"/>
  <c r="AE1899" i="19"/>
  <c r="AG1899" i="19"/>
  <c r="O1900" i="19"/>
  <c r="AE1900" i="19"/>
  <c r="AG1900" i="19"/>
  <c r="O1901" i="19"/>
  <c r="AE1901" i="19"/>
  <c r="AG1901" i="19"/>
  <c r="O1902" i="19"/>
  <c r="AE1902" i="19"/>
  <c r="AG1902" i="19"/>
  <c r="O1903" i="19"/>
  <c r="AE1903" i="19"/>
  <c r="AG1903" i="19"/>
  <c r="O1904" i="19"/>
  <c r="AE1904" i="19"/>
  <c r="AG1904" i="19"/>
  <c r="O1905" i="19"/>
  <c r="AE1905" i="19"/>
  <c r="AG1905" i="19"/>
  <c r="O1906" i="19"/>
  <c r="AE1906" i="19"/>
  <c r="AG1906" i="19"/>
  <c r="O1907" i="19"/>
  <c r="AE1907" i="19"/>
  <c r="AG1907" i="19"/>
  <c r="O1908" i="19"/>
  <c r="AE1908" i="19"/>
  <c r="AG1908" i="19"/>
  <c r="O1909" i="19"/>
  <c r="AE1909" i="19"/>
  <c r="AG1909" i="19"/>
  <c r="O1910" i="19"/>
  <c r="AE1910" i="19"/>
  <c r="AG1910" i="19"/>
  <c r="O1911" i="19"/>
  <c r="AE1911" i="19"/>
  <c r="AG1911" i="19"/>
  <c r="O1912" i="19"/>
  <c r="AE1912" i="19"/>
  <c r="AG1912" i="19"/>
  <c r="O1913" i="19"/>
  <c r="AE1913" i="19"/>
  <c r="AG1913" i="19"/>
  <c r="O1914" i="19"/>
  <c r="AE1914" i="19"/>
  <c r="AG1914" i="19"/>
  <c r="O1915" i="19"/>
  <c r="AE1915" i="19"/>
  <c r="AG1915" i="19"/>
  <c r="O1916" i="19"/>
  <c r="AE1916" i="19"/>
  <c r="AG1916" i="19"/>
  <c r="O1917" i="19"/>
  <c r="AE1917" i="19"/>
  <c r="AG1917" i="19"/>
  <c r="O1918" i="19"/>
  <c r="AE1918" i="19"/>
  <c r="AG1918" i="19"/>
  <c r="O1919" i="19"/>
  <c r="AE1919" i="19"/>
  <c r="AG1919" i="19"/>
  <c r="O1920" i="19"/>
  <c r="AE1920" i="19"/>
  <c r="AG1920" i="19"/>
  <c r="O1921" i="19"/>
  <c r="AE1921" i="19"/>
  <c r="AG1921" i="19"/>
  <c r="O1922" i="19"/>
  <c r="AE1922" i="19"/>
  <c r="AG1922" i="19"/>
  <c r="O1923" i="19"/>
  <c r="AE1923" i="19"/>
  <c r="AG1923" i="19"/>
  <c r="O1924" i="19"/>
  <c r="AE1924" i="19"/>
  <c r="AG1924" i="19"/>
  <c r="O1925" i="19"/>
  <c r="AE1925" i="19"/>
  <c r="AG1925" i="19"/>
  <c r="O1926" i="19"/>
  <c r="AE1926" i="19"/>
  <c r="AG1926" i="19"/>
  <c r="O1927" i="19"/>
  <c r="AE1927" i="19"/>
  <c r="AG1927" i="19"/>
  <c r="O1928" i="19"/>
  <c r="AE1928" i="19"/>
  <c r="AG1928" i="19"/>
  <c r="O1929" i="19"/>
  <c r="AE1929" i="19"/>
  <c r="AG1929" i="19"/>
  <c r="O1930" i="19"/>
  <c r="AE1930" i="19"/>
  <c r="AG1930" i="19"/>
  <c r="O1931" i="19"/>
  <c r="AE1931" i="19"/>
  <c r="AG1931" i="19"/>
  <c r="O1932" i="19"/>
  <c r="AE1932" i="19"/>
  <c r="AG1932" i="19"/>
  <c r="O1933" i="19"/>
  <c r="AE1933" i="19"/>
  <c r="AG1933" i="19"/>
  <c r="O1934" i="19"/>
  <c r="AE1934" i="19"/>
  <c r="AG1934" i="19"/>
  <c r="O1935" i="19"/>
  <c r="AE1935" i="19"/>
  <c r="AG1935" i="19"/>
  <c r="O1936" i="19"/>
  <c r="AE1936" i="19"/>
  <c r="AG1936" i="19"/>
  <c r="O1937" i="19"/>
  <c r="AE1937" i="19"/>
  <c r="AG1937" i="19"/>
  <c r="O1938" i="19"/>
  <c r="AE1938" i="19"/>
  <c r="AG1938" i="19"/>
  <c r="O1939" i="19"/>
  <c r="AE1939" i="19"/>
  <c r="AG1939" i="19"/>
  <c r="O1940" i="19"/>
  <c r="AE1940" i="19"/>
  <c r="AG1940" i="19"/>
  <c r="O1941" i="19"/>
  <c r="AE1941" i="19"/>
  <c r="AG1941" i="19"/>
  <c r="O1942" i="19"/>
  <c r="AE1942" i="19"/>
  <c r="AG1942" i="19"/>
  <c r="O1943" i="19"/>
  <c r="AE1943" i="19"/>
  <c r="AG1943" i="19"/>
  <c r="O1944" i="19"/>
  <c r="AE1944" i="19"/>
  <c r="AG1944" i="19"/>
  <c r="O1945" i="19"/>
  <c r="AE1945" i="19"/>
  <c r="AG1945" i="19"/>
  <c r="O1946" i="19"/>
  <c r="AE1946" i="19"/>
  <c r="AG1946" i="19"/>
  <c r="O1947" i="19"/>
  <c r="AE1947" i="19"/>
  <c r="AG1947" i="19"/>
  <c r="O1948" i="19"/>
  <c r="AE1948" i="19"/>
  <c r="AG1948" i="19"/>
  <c r="O1949" i="19"/>
  <c r="AE1949" i="19"/>
  <c r="AG1949" i="19"/>
  <c r="O1950" i="19"/>
  <c r="AE1950" i="19"/>
  <c r="AG1950" i="19"/>
  <c r="O1951" i="19"/>
  <c r="AE1951" i="19"/>
  <c r="AG1951" i="19"/>
  <c r="O1952" i="19"/>
  <c r="AE1952" i="19"/>
  <c r="AG1952" i="19"/>
  <c r="O1953" i="19"/>
  <c r="AE1953" i="19"/>
  <c r="AG1953" i="19"/>
  <c r="O1954" i="19"/>
  <c r="AE1954" i="19"/>
  <c r="AG1954" i="19"/>
  <c r="O1955" i="19"/>
  <c r="AE1955" i="19"/>
  <c r="AG1955" i="19"/>
  <c r="O1956" i="19"/>
  <c r="AE1956" i="19"/>
  <c r="AG1956" i="19"/>
  <c r="O1957" i="19"/>
  <c r="AE1957" i="19"/>
  <c r="AG1957" i="19"/>
  <c r="O1958" i="19"/>
  <c r="AE1958" i="19"/>
  <c r="AG1958" i="19"/>
  <c r="O1959" i="19"/>
  <c r="AE1959" i="19"/>
  <c r="AG1959" i="19"/>
  <c r="O1960" i="19"/>
  <c r="AE1960" i="19"/>
  <c r="AG1960" i="19"/>
  <c r="O1961" i="19"/>
  <c r="AE1961" i="19"/>
  <c r="AG1961" i="19"/>
  <c r="O1962" i="19"/>
  <c r="AE1962" i="19"/>
  <c r="AG1962" i="19"/>
  <c r="O1963" i="19"/>
  <c r="AE1963" i="19"/>
  <c r="AG1963" i="19"/>
  <c r="O1964" i="19"/>
  <c r="AE1964" i="19"/>
  <c r="AG1964" i="19"/>
  <c r="O1965" i="19"/>
  <c r="AE1965" i="19"/>
  <c r="AG1965" i="19"/>
  <c r="O1966" i="19"/>
  <c r="AE1966" i="19"/>
  <c r="AG1966" i="19"/>
  <c r="O1967" i="19"/>
  <c r="AE1967" i="19"/>
  <c r="AG1967" i="19"/>
  <c r="O1968" i="19"/>
  <c r="AE1968" i="19"/>
  <c r="AG1968" i="19"/>
  <c r="O1969" i="19"/>
  <c r="AE1969" i="19"/>
  <c r="AG1969" i="19"/>
  <c r="O1970" i="19"/>
  <c r="AE1970" i="19"/>
  <c r="AG1970" i="19"/>
  <c r="O1971" i="19"/>
  <c r="AE1971" i="19"/>
  <c r="AG1971" i="19"/>
  <c r="O1972" i="19"/>
  <c r="AE1972" i="19"/>
  <c r="AG1972" i="19"/>
  <c r="O1973" i="19"/>
  <c r="AE1973" i="19"/>
  <c r="AG1973" i="19"/>
  <c r="O1974" i="19"/>
  <c r="AE1974" i="19"/>
  <c r="AG1974" i="19"/>
  <c r="O1975" i="19"/>
  <c r="AE1975" i="19"/>
  <c r="AG1975" i="19"/>
  <c r="O1976" i="19"/>
  <c r="AE1976" i="19"/>
  <c r="AG1976" i="19"/>
  <c r="O1977" i="19"/>
  <c r="AE1977" i="19"/>
  <c r="AG1977" i="19"/>
  <c r="O1978" i="19"/>
  <c r="AE1978" i="19"/>
  <c r="AG1978" i="19"/>
  <c r="O1979" i="19"/>
  <c r="AE1979" i="19"/>
  <c r="AG1979" i="19"/>
  <c r="O1980" i="19"/>
  <c r="AE1980" i="19"/>
  <c r="AG1980" i="19"/>
  <c r="O1981" i="19"/>
  <c r="AE1981" i="19"/>
  <c r="AG1981" i="19"/>
  <c r="O1982" i="19"/>
  <c r="AE1982" i="19"/>
  <c r="AG1982" i="19"/>
  <c r="O1983" i="19"/>
  <c r="AE1983" i="19"/>
  <c r="AG1983" i="19"/>
  <c r="O1984" i="19"/>
  <c r="AE1984" i="19"/>
  <c r="AG1984" i="19"/>
  <c r="O1985" i="19"/>
  <c r="AE1985" i="19"/>
  <c r="AG1985" i="19"/>
  <c r="O1986" i="19"/>
  <c r="AE1986" i="19"/>
  <c r="AG1986" i="19"/>
  <c r="O1987" i="19"/>
  <c r="AE1987" i="19"/>
  <c r="AG1987" i="19"/>
  <c r="O1988" i="19"/>
  <c r="AE1988" i="19"/>
  <c r="AG1988" i="19"/>
  <c r="O1989" i="19"/>
  <c r="AE1989" i="19"/>
  <c r="AG1989" i="19"/>
  <c r="O1990" i="19"/>
  <c r="AE1990" i="19"/>
  <c r="AG1990" i="19"/>
  <c r="O1991" i="19"/>
  <c r="AE1991" i="19"/>
  <c r="AG1991" i="19"/>
  <c r="O1992" i="19"/>
  <c r="AE1992" i="19"/>
  <c r="AG1992" i="19"/>
  <c r="O1993" i="19"/>
  <c r="AE1993" i="19"/>
  <c r="AG1993" i="19"/>
  <c r="O1994" i="19"/>
  <c r="AE1994" i="19"/>
  <c r="AG1994" i="19"/>
  <c r="O1995" i="19"/>
  <c r="AE1995" i="19"/>
  <c r="AG1995" i="19"/>
  <c r="O1996" i="19"/>
  <c r="AE1996" i="19"/>
  <c r="AG1996" i="19"/>
  <c r="O1997" i="19"/>
  <c r="AE1997" i="19"/>
  <c r="AG1997" i="19"/>
  <c r="O1998" i="19"/>
  <c r="AE1998" i="19"/>
  <c r="AG1998" i="19"/>
  <c r="O1999" i="19"/>
  <c r="AE1999" i="19"/>
  <c r="AG1999" i="19"/>
  <c r="O2000" i="19"/>
  <c r="AE2000" i="19"/>
  <c r="AG2000" i="19"/>
  <c r="AJ2000" i="19"/>
  <c r="C2" i="2"/>
  <c r="C3" i="2"/>
  <c r="C4" i="2"/>
  <c r="C5" i="2"/>
  <c r="C6" i="2"/>
  <c r="C7" i="2"/>
  <c r="C8" i="2"/>
  <c r="B15" i="2"/>
  <c r="B16" i="2"/>
  <c r="B17" i="2"/>
  <c r="B19" i="2"/>
  <c r="B20" i="2"/>
  <c r="BG21" i="2"/>
  <c r="B22" i="2"/>
  <c r="BG22" i="2"/>
  <c r="BG23" i="2"/>
  <c r="B24" i="2"/>
  <c r="BG24" i="2"/>
  <c r="BG25" i="2"/>
  <c r="BG26" i="2"/>
  <c r="BG27" i="2"/>
  <c r="BG28" i="2"/>
  <c r="BG29" i="2"/>
  <c r="BG30" i="2"/>
  <c r="A43" i="2"/>
  <c r="B43" i="2"/>
  <c r="D43" i="2"/>
  <c r="F43" i="2"/>
  <c r="G43" i="2"/>
  <c r="H43" i="2"/>
  <c r="M43" i="2"/>
  <c r="Q43" i="2"/>
  <c r="Y43" i="2"/>
  <c r="AJ43" i="2"/>
  <c r="AK43" i="2"/>
  <c r="AM43" i="2"/>
  <c r="AN43" i="2"/>
  <c r="A44" i="2"/>
  <c r="B44" i="2"/>
  <c r="AI44" i="2"/>
  <c r="J44" i="2" s="1"/>
  <c r="D44" i="2"/>
  <c r="F44" i="2"/>
  <c r="G44" i="2"/>
  <c r="H44" i="2"/>
  <c r="I44" i="2"/>
  <c r="M44" i="2"/>
  <c r="N44" i="2"/>
  <c r="O44" i="2"/>
  <c r="Q44" i="2"/>
  <c r="Y44" i="2"/>
  <c r="AG44" i="2"/>
  <c r="AK44" i="2"/>
  <c r="AQ44" i="2" s="1"/>
  <c r="AM44" i="2"/>
  <c r="AN44" i="2"/>
  <c r="AO44" i="2"/>
  <c r="AS44" i="2" s="1"/>
  <c r="A45" i="2"/>
  <c r="B45" i="2"/>
  <c r="D45" i="2"/>
  <c r="F45" i="2"/>
  <c r="G45" i="2"/>
  <c r="H45" i="2"/>
  <c r="I45" i="2"/>
  <c r="M45" i="2"/>
  <c r="Y45" i="2"/>
  <c r="AG45" i="2"/>
  <c r="AI45" i="2"/>
  <c r="AJ45" i="2"/>
  <c r="AM45" i="2"/>
  <c r="Z45" i="2" s="1"/>
  <c r="AN45" i="2"/>
  <c r="A46" i="2"/>
  <c r="B46" i="2"/>
  <c r="D46" i="2"/>
  <c r="F46" i="2"/>
  <c r="G46" i="2"/>
  <c r="H46" i="2"/>
  <c r="M46" i="2"/>
  <c r="Y46" i="2"/>
  <c r="AJ46" i="2"/>
  <c r="N46" i="2" s="1"/>
  <c r="AM46" i="2"/>
  <c r="AN46" i="2"/>
  <c r="A47" i="2"/>
  <c r="B47" i="2"/>
  <c r="D47" i="2"/>
  <c r="F47" i="2"/>
  <c r="G47" i="2"/>
  <c r="H47" i="2"/>
  <c r="M47" i="2"/>
  <c r="Y47" i="2"/>
  <c r="AJ47" i="2"/>
  <c r="AM47" i="2"/>
  <c r="AN47" i="2"/>
  <c r="A48" i="2"/>
  <c r="B48" i="2"/>
  <c r="D48" i="2"/>
  <c r="F48" i="2"/>
  <c r="G48" i="2"/>
  <c r="H48" i="2"/>
  <c r="I48" i="2"/>
  <c r="M48" i="2"/>
  <c r="N48" i="2"/>
  <c r="O48" i="2"/>
  <c r="Q48" i="2"/>
  <c r="Y48" i="2"/>
  <c r="AG48" i="2"/>
  <c r="AI48" i="2"/>
  <c r="AK48" i="2"/>
  <c r="AM48" i="2"/>
  <c r="AQ48" i="2" s="1"/>
  <c r="AN48" i="2"/>
  <c r="A49" i="2"/>
  <c r="B49" i="2"/>
  <c r="AI49" i="2"/>
  <c r="D49" i="2"/>
  <c r="F49" i="2"/>
  <c r="G49" i="2"/>
  <c r="H49" i="2"/>
  <c r="I49" i="2"/>
  <c r="M49" i="2"/>
  <c r="N49" i="2"/>
  <c r="O49" i="2"/>
  <c r="Q49" i="2"/>
  <c r="Y49" i="2"/>
  <c r="AG49" i="2"/>
  <c r="AK49" i="2"/>
  <c r="AM49" i="2"/>
  <c r="AQ49" i="2"/>
  <c r="AX49" i="2" s="1"/>
  <c r="AN49" i="2"/>
  <c r="A50" i="2"/>
  <c r="B50" i="2"/>
  <c r="D50" i="2"/>
  <c r="F50" i="2"/>
  <c r="G50" i="2"/>
  <c r="H50" i="2"/>
  <c r="I50" i="2"/>
  <c r="M50" i="2"/>
  <c r="N50" i="2"/>
  <c r="O50" i="2"/>
  <c r="Y50" i="2"/>
  <c r="AG50" i="2"/>
  <c r="AI50" i="2"/>
  <c r="J50" i="2" s="1"/>
  <c r="AM50" i="2"/>
  <c r="Z50" i="2"/>
  <c r="AN50" i="2"/>
  <c r="A51" i="2"/>
  <c r="B51" i="2"/>
  <c r="D51" i="2"/>
  <c r="F51" i="2"/>
  <c r="G51" i="2"/>
  <c r="H51" i="2"/>
  <c r="I51" i="2"/>
  <c r="M51" i="2"/>
  <c r="N51" i="2"/>
  <c r="O51" i="2"/>
  <c r="Q51" i="2"/>
  <c r="Y51" i="2"/>
  <c r="AA51" i="2"/>
  <c r="AG51" i="2"/>
  <c r="AI51" i="2"/>
  <c r="J51" i="2" s="1"/>
  <c r="AK51" i="2"/>
  <c r="AM51" i="2"/>
  <c r="AN51" i="2"/>
  <c r="DK51" i="2"/>
  <c r="A52" i="2"/>
  <c r="B52" i="2"/>
  <c r="D52" i="2"/>
  <c r="F52" i="2"/>
  <c r="G52" i="2"/>
  <c r="H52" i="2"/>
  <c r="I52" i="2"/>
  <c r="M52" i="2"/>
  <c r="N52" i="2"/>
  <c r="O52" i="2"/>
  <c r="Q52" i="2"/>
  <c r="Y52" i="2"/>
  <c r="AA52" i="2"/>
  <c r="AG52" i="2"/>
  <c r="AK52" i="2"/>
  <c r="AM52" i="2"/>
  <c r="AN52" i="2"/>
  <c r="DK52" i="2"/>
  <c r="A53" i="2"/>
  <c r="B53" i="2"/>
  <c r="D53" i="2"/>
  <c r="F53" i="2"/>
  <c r="G53" i="2"/>
  <c r="H53" i="2"/>
  <c r="I53" i="2"/>
  <c r="M53" i="2"/>
  <c r="N53" i="2"/>
  <c r="O53" i="2"/>
  <c r="Y53" i="2"/>
  <c r="AG53" i="2"/>
  <c r="AI53" i="2"/>
  <c r="J53" i="2" s="1"/>
  <c r="AM53" i="2"/>
  <c r="AN53" i="2"/>
  <c r="A54" i="2"/>
  <c r="B54" i="2"/>
  <c r="D54" i="2"/>
  <c r="F54" i="2"/>
  <c r="G54" i="2"/>
  <c r="H54" i="2"/>
  <c r="I54" i="2"/>
  <c r="K54" i="2"/>
  <c r="M54" i="2"/>
  <c r="N54" i="2"/>
  <c r="O54" i="2"/>
  <c r="Q54" i="2"/>
  <c r="Y54" i="2"/>
  <c r="AG54" i="2"/>
  <c r="AI54" i="2"/>
  <c r="AK54" i="2"/>
  <c r="AM54" i="2"/>
  <c r="AN54" i="2"/>
  <c r="J54" i="2"/>
  <c r="A55" i="2"/>
  <c r="F55" i="2"/>
  <c r="G55" i="2"/>
  <c r="H55" i="2"/>
  <c r="AG55" i="2"/>
  <c r="AI55" i="2"/>
  <c r="AJ55" i="2"/>
  <c r="AM55" i="2"/>
  <c r="AN55" i="2"/>
  <c r="A56" i="2"/>
  <c r="F56" i="2"/>
  <c r="G56" i="2"/>
  <c r="H56" i="2"/>
  <c r="AG56" i="2"/>
  <c r="AI56" i="2"/>
  <c r="AO56" i="2"/>
  <c r="AJ56" i="2"/>
  <c r="AM56" i="2"/>
  <c r="AN56" i="2"/>
  <c r="A57" i="2"/>
  <c r="F57" i="2"/>
  <c r="G57" i="2"/>
  <c r="H57" i="2"/>
  <c r="AG57" i="2"/>
  <c r="AJ57" i="2"/>
  <c r="AM57" i="2"/>
  <c r="Z57" i="2"/>
  <c r="AN57" i="2"/>
  <c r="A58" i="2"/>
  <c r="F58" i="2"/>
  <c r="G58" i="2"/>
  <c r="H58" i="2"/>
  <c r="AG58" i="2"/>
  <c r="AJ58" i="2"/>
  <c r="AM58" i="2"/>
  <c r="AN58" i="2"/>
  <c r="A59" i="2"/>
  <c r="F59" i="2"/>
  <c r="G59" i="2"/>
  <c r="H59" i="2"/>
  <c r="AG59" i="2"/>
  <c r="AI59" i="2"/>
  <c r="AJ59" i="2"/>
  <c r="AM59" i="2"/>
  <c r="Z59" i="2" s="1"/>
  <c r="AN59" i="2"/>
  <c r="A60" i="2"/>
  <c r="F60" i="2"/>
  <c r="G60" i="2"/>
  <c r="H60" i="2"/>
  <c r="AG60" i="2"/>
  <c r="AJ60" i="2"/>
  <c r="AM60" i="2"/>
  <c r="Z60" i="2"/>
  <c r="AP60" i="2"/>
  <c r="AV60" i="2"/>
  <c r="AN60" i="2"/>
  <c r="A61" i="2"/>
  <c r="F61" i="2"/>
  <c r="G61" i="2"/>
  <c r="H61" i="2"/>
  <c r="AG61" i="2"/>
  <c r="AI61" i="2"/>
  <c r="AJ61" i="2"/>
  <c r="AP61" i="2"/>
  <c r="AV61" i="2" s="1"/>
  <c r="AM61" i="2"/>
  <c r="AN61" i="2"/>
  <c r="A62" i="2"/>
  <c r="F62" i="2"/>
  <c r="G62" i="2"/>
  <c r="H62" i="2"/>
  <c r="AG62" i="2"/>
  <c r="AJ62" i="2"/>
  <c r="AM62" i="2"/>
  <c r="AN62" i="2"/>
  <c r="A63" i="2"/>
  <c r="F63" i="2"/>
  <c r="G63" i="2"/>
  <c r="H63" i="2"/>
  <c r="AG63" i="2"/>
  <c r="AI63" i="2"/>
  <c r="AJ63" i="2"/>
  <c r="AM63" i="2"/>
  <c r="AO63" i="2" s="1"/>
  <c r="AT63" i="2" s="1"/>
  <c r="AN63" i="2"/>
  <c r="A64" i="2"/>
  <c r="F64" i="2"/>
  <c r="G64" i="2"/>
  <c r="H64" i="2"/>
  <c r="AG64" i="2"/>
  <c r="AJ64" i="2"/>
  <c r="AM64" i="2"/>
  <c r="AN64" i="2"/>
  <c r="A65" i="2"/>
  <c r="F65" i="2"/>
  <c r="G65" i="2"/>
  <c r="H65" i="2"/>
  <c r="AG65" i="2"/>
  <c r="AI65" i="2"/>
  <c r="AJ65" i="2"/>
  <c r="AM65" i="2"/>
  <c r="AO65" i="2" s="1"/>
  <c r="AT65" i="2" s="1"/>
  <c r="AP65" i="2"/>
  <c r="AV65" i="2"/>
  <c r="AN65" i="2"/>
  <c r="A66" i="2"/>
  <c r="F66" i="2"/>
  <c r="G66" i="2"/>
  <c r="H66" i="2"/>
  <c r="AG66" i="2"/>
  <c r="AJ66" i="2"/>
  <c r="AM66" i="2"/>
  <c r="AN66" i="2"/>
  <c r="A67" i="2"/>
  <c r="F67" i="2"/>
  <c r="G67" i="2"/>
  <c r="H67" i="2"/>
  <c r="AG67" i="2"/>
  <c r="AI67" i="2"/>
  <c r="J67" i="2"/>
  <c r="AJ67" i="2"/>
  <c r="N67" i="2"/>
  <c r="AM67" i="2"/>
  <c r="AN67" i="2"/>
  <c r="A68" i="2"/>
  <c r="F68" i="2"/>
  <c r="G68" i="2"/>
  <c r="H68" i="2"/>
  <c r="AG68" i="2"/>
  <c r="K68" i="2"/>
  <c r="AJ68" i="2"/>
  <c r="AM68" i="2"/>
  <c r="AN68" i="2"/>
  <c r="A69" i="2"/>
  <c r="F69" i="2"/>
  <c r="G69" i="2"/>
  <c r="H69" i="2"/>
  <c r="AG69" i="2"/>
  <c r="AJ69" i="2"/>
  <c r="AM69" i="2"/>
  <c r="AP69" i="2" s="1"/>
  <c r="AV69" i="2" s="1"/>
  <c r="AN69" i="2"/>
  <c r="A70" i="2"/>
  <c r="F70" i="2"/>
  <c r="G70" i="2"/>
  <c r="H70" i="2"/>
  <c r="AG70" i="2"/>
  <c r="AJ70" i="2"/>
  <c r="AM70" i="2"/>
  <c r="AN70" i="2"/>
  <c r="A71" i="2"/>
  <c r="F71" i="2"/>
  <c r="G71" i="2"/>
  <c r="H71" i="2"/>
  <c r="AG71" i="2"/>
  <c r="AI71" i="2"/>
  <c r="AJ71" i="2"/>
  <c r="AM71" i="2"/>
  <c r="AN71" i="2"/>
  <c r="A72" i="2"/>
  <c r="F72" i="2"/>
  <c r="G72" i="2"/>
  <c r="H72" i="2"/>
  <c r="AG72" i="2"/>
  <c r="AJ72" i="2"/>
  <c r="AM72" i="2"/>
  <c r="AP72" i="2"/>
  <c r="AN72" i="2"/>
  <c r="A73" i="2"/>
  <c r="F73" i="2"/>
  <c r="G73" i="2"/>
  <c r="H73" i="2"/>
  <c r="AG73" i="2"/>
  <c r="AI73" i="2"/>
  <c r="AO73" i="2"/>
  <c r="AT73" i="2" s="1"/>
  <c r="AJ73" i="2"/>
  <c r="AM73" i="2"/>
  <c r="AP73" i="2"/>
  <c r="AV73" i="2" s="1"/>
  <c r="AN73" i="2"/>
  <c r="Z73" i="2"/>
  <c r="A74" i="2"/>
  <c r="F74" i="2"/>
  <c r="G74" i="2"/>
  <c r="H74" i="2"/>
  <c r="AG74" i="2"/>
  <c r="AJ74" i="2"/>
  <c r="AM74" i="2"/>
  <c r="AN74" i="2"/>
  <c r="A75" i="2"/>
  <c r="F75" i="2"/>
  <c r="G75" i="2"/>
  <c r="H75" i="2"/>
  <c r="AG75" i="2"/>
  <c r="AI75" i="2"/>
  <c r="J75" i="2"/>
  <c r="AJ75" i="2"/>
  <c r="AM75" i="2"/>
  <c r="AN75" i="2"/>
  <c r="A76" i="2"/>
  <c r="F76" i="2"/>
  <c r="G76" i="2"/>
  <c r="H76" i="2"/>
  <c r="AG76" i="2"/>
  <c r="AJ76" i="2"/>
  <c r="AP76" i="2" s="1"/>
  <c r="AU76" i="2" s="1"/>
  <c r="AM76" i="2"/>
  <c r="AN76" i="2"/>
  <c r="A77" i="2"/>
  <c r="F77" i="2"/>
  <c r="G77" i="2"/>
  <c r="H77" i="2"/>
  <c r="AG77" i="2"/>
  <c r="AO77" i="2"/>
  <c r="AT77" i="2" s="1"/>
  <c r="AI77" i="2"/>
  <c r="AJ77" i="2"/>
  <c r="AM77" i="2"/>
  <c r="AP77" i="2"/>
  <c r="AV77" i="2" s="1"/>
  <c r="AN77" i="2"/>
  <c r="J77" i="2"/>
  <c r="A78" i="2"/>
  <c r="F78" i="2"/>
  <c r="G78" i="2"/>
  <c r="H78" i="2"/>
  <c r="AG78" i="2"/>
  <c r="AJ78" i="2"/>
  <c r="AM78" i="2"/>
  <c r="AN78" i="2"/>
  <c r="A79" i="2"/>
  <c r="F79" i="2"/>
  <c r="G79" i="2"/>
  <c r="H79" i="2"/>
  <c r="AG79" i="2"/>
  <c r="AI79" i="2"/>
  <c r="J79" i="2"/>
  <c r="AJ79" i="2"/>
  <c r="AM79" i="2"/>
  <c r="AN79" i="2"/>
  <c r="A80" i="2"/>
  <c r="F80" i="2"/>
  <c r="G80" i="2"/>
  <c r="H80" i="2"/>
  <c r="AG80" i="2"/>
  <c r="AJ80" i="2"/>
  <c r="AM80" i="2"/>
  <c r="AN80" i="2"/>
  <c r="A81" i="2"/>
  <c r="F81" i="2"/>
  <c r="G81" i="2"/>
  <c r="H81" i="2"/>
  <c r="AG81" i="2"/>
  <c r="AJ81" i="2"/>
  <c r="AM81" i="2"/>
  <c r="Z81" i="2"/>
  <c r="AN81" i="2"/>
  <c r="A82" i="2"/>
  <c r="F82" i="2"/>
  <c r="G82" i="2"/>
  <c r="H82" i="2"/>
  <c r="AG82" i="2"/>
  <c r="AJ82" i="2"/>
  <c r="AM82" i="2"/>
  <c r="AN82" i="2"/>
  <c r="A83" i="2"/>
  <c r="F83" i="2"/>
  <c r="G83" i="2"/>
  <c r="H83" i="2"/>
  <c r="AG83" i="2"/>
  <c r="AJ83" i="2"/>
  <c r="AM83" i="2"/>
  <c r="AN83" i="2"/>
  <c r="A84" i="2"/>
  <c r="F84" i="2"/>
  <c r="G84" i="2"/>
  <c r="H84" i="2"/>
  <c r="AG84" i="2"/>
  <c r="AJ84" i="2"/>
  <c r="AM84" i="2"/>
  <c r="AP84" i="2"/>
  <c r="AN84" i="2"/>
  <c r="A85" i="2"/>
  <c r="F85" i="2"/>
  <c r="G85" i="2"/>
  <c r="H85" i="2"/>
  <c r="AG85" i="2"/>
  <c r="AI85" i="2"/>
  <c r="AJ85" i="2"/>
  <c r="AM85" i="2"/>
  <c r="AN85" i="2"/>
  <c r="A86" i="2"/>
  <c r="F86" i="2"/>
  <c r="G86" i="2"/>
  <c r="H86" i="2"/>
  <c r="AG86" i="2"/>
  <c r="AJ86" i="2"/>
  <c r="AM86" i="2"/>
  <c r="AN86" i="2"/>
  <c r="A87" i="2"/>
  <c r="B87" i="2"/>
  <c r="AI87" i="2"/>
  <c r="AO87" i="2"/>
  <c r="D87" i="2"/>
  <c r="F87" i="2"/>
  <c r="G87" i="2"/>
  <c r="H87" i="2"/>
  <c r="I87" i="2"/>
  <c r="M87" i="2"/>
  <c r="N87" i="2"/>
  <c r="O87" i="2"/>
  <c r="Q87" i="2"/>
  <c r="Y87" i="2"/>
  <c r="AG87" i="2"/>
  <c r="AK87" i="2"/>
  <c r="AM87" i="2"/>
  <c r="AN87" i="2"/>
  <c r="DI87" i="2"/>
  <c r="DK87" i="2"/>
  <c r="A88" i="2"/>
  <c r="B88" i="2"/>
  <c r="D88" i="2"/>
  <c r="F88" i="2"/>
  <c r="G88" i="2"/>
  <c r="H88" i="2"/>
  <c r="I88" i="2"/>
  <c r="M88" i="2"/>
  <c r="N88" i="2"/>
  <c r="O88" i="2"/>
  <c r="Q88" i="2"/>
  <c r="S88" i="2"/>
  <c r="Y88" i="2"/>
  <c r="AG88" i="2"/>
  <c r="AK88" i="2"/>
  <c r="AM88" i="2"/>
  <c r="AQ88" i="2" s="1"/>
  <c r="AW88" i="2" s="1"/>
  <c r="AN88" i="2"/>
  <c r="DI88" i="2"/>
  <c r="DK88" i="2"/>
  <c r="A89" i="2"/>
  <c r="B89" i="2"/>
  <c r="D89" i="2"/>
  <c r="F89" i="2"/>
  <c r="G89" i="2"/>
  <c r="H89" i="2"/>
  <c r="I89" i="2"/>
  <c r="K89" i="2"/>
  <c r="M89" i="2"/>
  <c r="N89" i="2"/>
  <c r="O89" i="2"/>
  <c r="Q89" i="2"/>
  <c r="Y89" i="2"/>
  <c r="AG89" i="2"/>
  <c r="AI89" i="2"/>
  <c r="AK89" i="2"/>
  <c r="AM89" i="2"/>
  <c r="AN89" i="2"/>
  <c r="DI89" i="2"/>
  <c r="DK89" i="2"/>
  <c r="A90" i="2"/>
  <c r="B90" i="2"/>
  <c r="D90" i="2"/>
  <c r="F90" i="2"/>
  <c r="G90" i="2"/>
  <c r="H90" i="2"/>
  <c r="I90" i="2"/>
  <c r="M90" i="2"/>
  <c r="N90" i="2"/>
  <c r="O90" i="2"/>
  <c r="Q90" i="2"/>
  <c r="Y90" i="2"/>
  <c r="AG90" i="2"/>
  <c r="AK90" i="2"/>
  <c r="AM90" i="2"/>
  <c r="AA90" i="2" s="1"/>
  <c r="AN90" i="2"/>
  <c r="DI90" i="2"/>
  <c r="DK90" i="2"/>
  <c r="A91" i="2"/>
  <c r="B91" i="2"/>
  <c r="AI91" i="2"/>
  <c r="D91" i="2"/>
  <c r="F91" i="2"/>
  <c r="G91" i="2"/>
  <c r="H91" i="2"/>
  <c r="I91" i="2"/>
  <c r="M91" i="2"/>
  <c r="N91" i="2"/>
  <c r="O91" i="2"/>
  <c r="Y91" i="2"/>
  <c r="AG91" i="2"/>
  <c r="AM91" i="2"/>
  <c r="AN91" i="2"/>
  <c r="A92" i="2"/>
  <c r="B92" i="2"/>
  <c r="D92" i="2"/>
  <c r="F92" i="2"/>
  <c r="G92" i="2"/>
  <c r="H92" i="2"/>
  <c r="I92" i="2"/>
  <c r="M92" i="2"/>
  <c r="N92" i="2"/>
  <c r="O92" i="2"/>
  <c r="Y92" i="2"/>
  <c r="AG92" i="2"/>
  <c r="AI92" i="2"/>
  <c r="AM92" i="2"/>
  <c r="AN92" i="2"/>
  <c r="A93" i="2"/>
  <c r="B93" i="2"/>
  <c r="D93" i="2"/>
  <c r="F93" i="2"/>
  <c r="G93" i="2"/>
  <c r="H93" i="2"/>
  <c r="I93" i="2"/>
  <c r="M93" i="2"/>
  <c r="N93" i="2"/>
  <c r="O93" i="2"/>
  <c r="Y93" i="2"/>
  <c r="AG93" i="2"/>
  <c r="AI93" i="2"/>
  <c r="AM93" i="2"/>
  <c r="AN93" i="2"/>
  <c r="A94" i="2"/>
  <c r="B94" i="2"/>
  <c r="D94" i="2"/>
  <c r="F94" i="2"/>
  <c r="G94" i="2"/>
  <c r="H94" i="2"/>
  <c r="I94" i="2"/>
  <c r="M94" i="2"/>
  <c r="N94" i="2"/>
  <c r="O94" i="2"/>
  <c r="Y94" i="2"/>
  <c r="AG94" i="2"/>
  <c r="AI94" i="2"/>
  <c r="AM94" i="2"/>
  <c r="AN94" i="2"/>
  <c r="A95" i="2"/>
  <c r="B95" i="2"/>
  <c r="AI95" i="2"/>
  <c r="D95" i="2"/>
  <c r="F95" i="2"/>
  <c r="G95" i="2"/>
  <c r="H95" i="2"/>
  <c r="I95" i="2"/>
  <c r="M95" i="2"/>
  <c r="N95" i="2"/>
  <c r="O95" i="2"/>
  <c r="Y95" i="2"/>
  <c r="AG95" i="2"/>
  <c r="AM95" i="2"/>
  <c r="AN95" i="2"/>
  <c r="A96" i="2"/>
  <c r="B96" i="2"/>
  <c r="AI96" i="2"/>
  <c r="D96" i="2"/>
  <c r="F96" i="2"/>
  <c r="G96" i="2"/>
  <c r="H96" i="2"/>
  <c r="I96" i="2"/>
  <c r="M96" i="2"/>
  <c r="N96" i="2"/>
  <c r="O96" i="2"/>
  <c r="Y96" i="2"/>
  <c r="AG96" i="2"/>
  <c r="AM96" i="2"/>
  <c r="AN96" i="2"/>
  <c r="A97" i="2"/>
  <c r="B97" i="2"/>
  <c r="D97" i="2"/>
  <c r="F97" i="2"/>
  <c r="G97" i="2"/>
  <c r="H97" i="2"/>
  <c r="I97" i="2"/>
  <c r="M97" i="2"/>
  <c r="N97" i="2"/>
  <c r="O97" i="2"/>
  <c r="Y97" i="2"/>
  <c r="AG97" i="2"/>
  <c r="AM97" i="2"/>
  <c r="AN97" i="2"/>
  <c r="A98" i="2"/>
  <c r="B98" i="2"/>
  <c r="D98" i="2"/>
  <c r="F98" i="2"/>
  <c r="G98" i="2"/>
  <c r="H98" i="2"/>
  <c r="I98" i="2"/>
  <c r="M98" i="2"/>
  <c r="N98" i="2"/>
  <c r="O98" i="2"/>
  <c r="Y98" i="2"/>
  <c r="AG98" i="2"/>
  <c r="AM98" i="2"/>
  <c r="AN98" i="2"/>
  <c r="A99" i="2"/>
  <c r="B99" i="2"/>
  <c r="D99" i="2"/>
  <c r="F99" i="2"/>
  <c r="G99" i="2"/>
  <c r="H99" i="2"/>
  <c r="I99" i="2"/>
  <c r="M99" i="2"/>
  <c r="N99" i="2"/>
  <c r="O99" i="2"/>
  <c r="Y99" i="2"/>
  <c r="AG99" i="2"/>
  <c r="AI99" i="2"/>
  <c r="AM99" i="2"/>
  <c r="AN99" i="2"/>
  <c r="A100" i="2"/>
  <c r="B100" i="2"/>
  <c r="D100" i="2"/>
  <c r="F100" i="2"/>
  <c r="G100" i="2"/>
  <c r="H100" i="2"/>
  <c r="I100" i="2"/>
  <c r="M100" i="2"/>
  <c r="N100" i="2"/>
  <c r="O100" i="2"/>
  <c r="Y100" i="2"/>
  <c r="AG100" i="2"/>
  <c r="AI100" i="2"/>
  <c r="AM100" i="2"/>
  <c r="Z100" i="2" s="1"/>
  <c r="AN100" i="2"/>
  <c r="A101" i="2"/>
  <c r="B101" i="2"/>
  <c r="D101" i="2"/>
  <c r="F101" i="2"/>
  <c r="G101" i="2"/>
  <c r="H101" i="2"/>
  <c r="I101" i="2"/>
  <c r="M101" i="2"/>
  <c r="N101" i="2"/>
  <c r="O101" i="2"/>
  <c r="Y101" i="2"/>
  <c r="AG101" i="2"/>
  <c r="AI101" i="2"/>
  <c r="AM101" i="2"/>
  <c r="AN101" i="2"/>
  <c r="A102" i="2"/>
  <c r="B102" i="2"/>
  <c r="D102" i="2"/>
  <c r="F102" i="2"/>
  <c r="G102" i="2"/>
  <c r="H102" i="2"/>
  <c r="I102" i="2"/>
  <c r="K102" i="2"/>
  <c r="M102" i="2"/>
  <c r="N102" i="2"/>
  <c r="O102" i="2"/>
  <c r="Y102" i="2"/>
  <c r="AG102" i="2"/>
  <c r="AI102" i="2"/>
  <c r="J102" i="2" s="1"/>
  <c r="AM102" i="2"/>
  <c r="Z102" i="2" s="1"/>
  <c r="AN102" i="2"/>
  <c r="A103" i="2"/>
  <c r="B103" i="2"/>
  <c r="AI103" i="2"/>
  <c r="D103" i="2"/>
  <c r="F103" i="2"/>
  <c r="G103" i="2"/>
  <c r="H103" i="2"/>
  <c r="I103" i="2"/>
  <c r="M103" i="2"/>
  <c r="N103" i="2"/>
  <c r="O103" i="2"/>
  <c r="Y103" i="2"/>
  <c r="AG103" i="2"/>
  <c r="AM103" i="2"/>
  <c r="AN103" i="2"/>
  <c r="A104" i="2"/>
  <c r="B104" i="2"/>
  <c r="AI104" i="2"/>
  <c r="D104" i="2"/>
  <c r="F104" i="2"/>
  <c r="G104" i="2"/>
  <c r="H104" i="2"/>
  <c r="I104" i="2"/>
  <c r="M104" i="2"/>
  <c r="N104" i="2"/>
  <c r="O104" i="2"/>
  <c r="Y104" i="2"/>
  <c r="AG104" i="2"/>
  <c r="AM104" i="2"/>
  <c r="AN104" i="2"/>
  <c r="A105" i="2"/>
  <c r="B105" i="2"/>
  <c r="D105" i="2"/>
  <c r="F105" i="2"/>
  <c r="G105" i="2"/>
  <c r="H105" i="2"/>
  <c r="I105" i="2"/>
  <c r="M105" i="2"/>
  <c r="N105" i="2"/>
  <c r="O105" i="2"/>
  <c r="Y105" i="2"/>
  <c r="AG105" i="2"/>
  <c r="AM105" i="2"/>
  <c r="AA105" i="2" s="1"/>
  <c r="AN105" i="2"/>
  <c r="A106" i="2"/>
  <c r="B106" i="2"/>
  <c r="D106" i="2"/>
  <c r="F106" i="2"/>
  <c r="G106" i="2"/>
  <c r="H106" i="2"/>
  <c r="I106" i="2"/>
  <c r="M106" i="2"/>
  <c r="N106" i="2"/>
  <c r="O106" i="2"/>
  <c r="Y106" i="2"/>
  <c r="AG106" i="2"/>
  <c r="AI106" i="2"/>
  <c r="J106" i="2"/>
  <c r="AM106" i="2"/>
  <c r="AN106" i="2"/>
  <c r="A107" i="2"/>
  <c r="B107" i="2"/>
  <c r="D107" i="2"/>
  <c r="F107" i="2"/>
  <c r="G107" i="2"/>
  <c r="H107" i="2"/>
  <c r="I107" i="2"/>
  <c r="M107" i="2"/>
  <c r="N107" i="2"/>
  <c r="O107" i="2"/>
  <c r="Y107" i="2"/>
  <c r="AG107" i="2"/>
  <c r="AI107" i="2"/>
  <c r="AM107" i="2"/>
  <c r="AN107" i="2"/>
  <c r="A108" i="2"/>
  <c r="B108" i="2"/>
  <c r="D108" i="2"/>
  <c r="F108" i="2"/>
  <c r="G108" i="2"/>
  <c r="H108" i="2"/>
  <c r="I108" i="2"/>
  <c r="K108" i="2"/>
  <c r="M108" i="2"/>
  <c r="N108" i="2"/>
  <c r="O108" i="2"/>
  <c r="Y108" i="2"/>
  <c r="AG108" i="2"/>
  <c r="AI108" i="2"/>
  <c r="AM108" i="2"/>
  <c r="Z108" i="2" s="1"/>
  <c r="AN108" i="2"/>
  <c r="A109" i="2"/>
  <c r="B109" i="2"/>
  <c r="D109" i="2"/>
  <c r="F109" i="2"/>
  <c r="G109" i="2"/>
  <c r="H109" i="2"/>
  <c r="I109" i="2"/>
  <c r="M109" i="2"/>
  <c r="N109" i="2"/>
  <c r="O109" i="2"/>
  <c r="Y109" i="2"/>
  <c r="AG109" i="2"/>
  <c r="AI109" i="2"/>
  <c r="AM109" i="2"/>
  <c r="AN109" i="2"/>
  <c r="A110" i="2"/>
  <c r="B110" i="2"/>
  <c r="D110" i="2"/>
  <c r="F110" i="2"/>
  <c r="G110" i="2"/>
  <c r="H110" i="2"/>
  <c r="I110" i="2"/>
  <c r="M110" i="2"/>
  <c r="N110" i="2"/>
  <c r="O110" i="2"/>
  <c r="Y110" i="2"/>
  <c r="AG110" i="2"/>
  <c r="AI110" i="2"/>
  <c r="AM110" i="2"/>
  <c r="AN110" i="2"/>
  <c r="A111" i="2"/>
  <c r="B111" i="2"/>
  <c r="AI111" i="2"/>
  <c r="D111" i="2"/>
  <c r="F111" i="2"/>
  <c r="G111" i="2"/>
  <c r="H111" i="2"/>
  <c r="I111" i="2"/>
  <c r="M111" i="2"/>
  <c r="N111" i="2"/>
  <c r="O111" i="2"/>
  <c r="Y111" i="2"/>
  <c r="AG111" i="2"/>
  <c r="AM111" i="2"/>
  <c r="AN111" i="2"/>
  <c r="A112" i="2"/>
  <c r="B112" i="2"/>
  <c r="F112" i="2"/>
  <c r="G112" i="2"/>
  <c r="H112" i="2"/>
  <c r="M112" i="2"/>
  <c r="Y112" i="2"/>
  <c r="AJ112" i="2"/>
  <c r="AP112" i="2"/>
  <c r="AV112" i="2"/>
  <c r="AM112" i="2"/>
  <c r="AN112" i="2"/>
  <c r="A113" i="2"/>
  <c r="B113" i="2"/>
  <c r="F113" i="2"/>
  <c r="G113" i="2"/>
  <c r="H113" i="2"/>
  <c r="M113" i="2"/>
  <c r="Y113" i="2"/>
  <c r="AJ113" i="2"/>
  <c r="AP113" i="2" s="1"/>
  <c r="AU113" i="2" s="1"/>
  <c r="AM113" i="2"/>
  <c r="AN113" i="2"/>
  <c r="A114" i="2"/>
  <c r="B114" i="2"/>
  <c r="F114" i="2"/>
  <c r="G114" i="2"/>
  <c r="H114" i="2"/>
  <c r="M114" i="2"/>
  <c r="Y114" i="2"/>
  <c r="AJ114" i="2"/>
  <c r="AM114" i="2"/>
  <c r="AN114" i="2"/>
  <c r="A115" i="2"/>
  <c r="B115" i="2"/>
  <c r="F115" i="2"/>
  <c r="G115" i="2"/>
  <c r="H115" i="2"/>
  <c r="M115" i="2"/>
  <c r="Y115" i="2"/>
  <c r="AJ115" i="2"/>
  <c r="O115" i="2" s="1"/>
  <c r="AM115" i="2"/>
  <c r="AN115" i="2"/>
  <c r="A116" i="2"/>
  <c r="B116" i="2"/>
  <c r="F116" i="2"/>
  <c r="G116" i="2"/>
  <c r="H116" i="2"/>
  <c r="M116" i="2"/>
  <c r="Y116" i="2"/>
  <c r="AJ116" i="2"/>
  <c r="AP116" i="2"/>
  <c r="AM116" i="2"/>
  <c r="AV116" i="2"/>
  <c r="AN116" i="2"/>
  <c r="A117" i="2"/>
  <c r="B117" i="2"/>
  <c r="F117" i="2"/>
  <c r="G117" i="2"/>
  <c r="H117" i="2"/>
  <c r="M117" i="2"/>
  <c r="Y117" i="2"/>
  <c r="AJ117" i="2"/>
  <c r="AM117" i="2"/>
  <c r="AN117" i="2"/>
  <c r="A118" i="2"/>
  <c r="B118" i="2"/>
  <c r="F118" i="2"/>
  <c r="G118" i="2"/>
  <c r="H118" i="2"/>
  <c r="M118" i="2"/>
  <c r="Y118" i="2"/>
  <c r="AJ118" i="2"/>
  <c r="AM118" i="2"/>
  <c r="AN118" i="2"/>
  <c r="A119" i="2"/>
  <c r="B119" i="2"/>
  <c r="F119" i="2"/>
  <c r="G119" i="2"/>
  <c r="H119" i="2"/>
  <c r="M119" i="2"/>
  <c r="Y119" i="2"/>
  <c r="AJ119" i="2"/>
  <c r="AM119" i="2"/>
  <c r="AP119" i="2" s="1"/>
  <c r="AN119" i="2"/>
  <c r="Z119" i="2"/>
  <c r="A120" i="2"/>
  <c r="B120" i="2"/>
  <c r="F120" i="2"/>
  <c r="G120" i="2"/>
  <c r="H120" i="2"/>
  <c r="M120" i="2"/>
  <c r="Y120" i="2"/>
  <c r="AJ120" i="2"/>
  <c r="AM120" i="2"/>
  <c r="AN120" i="2"/>
  <c r="A121" i="2"/>
  <c r="B121" i="2"/>
  <c r="F121" i="2"/>
  <c r="G121" i="2"/>
  <c r="H121" i="2"/>
  <c r="M121" i="2"/>
  <c r="Y121" i="2"/>
  <c r="AJ121" i="2"/>
  <c r="AM121" i="2"/>
  <c r="Z121" i="2" s="1"/>
  <c r="AN121" i="2"/>
  <c r="A122" i="2"/>
  <c r="B122" i="2"/>
  <c r="F122" i="2"/>
  <c r="G122" i="2"/>
  <c r="H122" i="2"/>
  <c r="M122" i="2"/>
  <c r="Y122" i="2"/>
  <c r="AJ122" i="2"/>
  <c r="AM122" i="2"/>
  <c r="AN122" i="2"/>
  <c r="A123" i="2"/>
  <c r="B123" i="2"/>
  <c r="F123" i="2"/>
  <c r="G123" i="2"/>
  <c r="H123" i="2"/>
  <c r="M123" i="2"/>
  <c r="Y123" i="2"/>
  <c r="AJ123" i="2"/>
  <c r="AM123" i="2"/>
  <c r="AP123" i="2"/>
  <c r="AU123" i="2" s="1"/>
  <c r="AN123" i="2"/>
  <c r="A124" i="2"/>
  <c r="B124" i="2"/>
  <c r="F124" i="2"/>
  <c r="G124" i="2"/>
  <c r="H124" i="2"/>
  <c r="M124" i="2"/>
  <c r="Y124" i="2"/>
  <c r="AJ124" i="2"/>
  <c r="AM124" i="2"/>
  <c r="AP124" i="2" s="1"/>
  <c r="AV124" i="2"/>
  <c r="AN124" i="2"/>
  <c r="N124" i="2"/>
  <c r="A125" i="2"/>
  <c r="B125" i="2"/>
  <c r="F125" i="2"/>
  <c r="G125" i="2"/>
  <c r="H125" i="2"/>
  <c r="M125" i="2"/>
  <c r="Y125" i="2"/>
  <c r="AJ125" i="2"/>
  <c r="AP125" i="2" s="1"/>
  <c r="AU125" i="2" s="1"/>
  <c r="AM125" i="2"/>
  <c r="AN125" i="2"/>
  <c r="A126" i="2"/>
  <c r="B126" i="2"/>
  <c r="F126" i="2"/>
  <c r="G126" i="2"/>
  <c r="H126" i="2"/>
  <c r="M126" i="2"/>
  <c r="Y126" i="2"/>
  <c r="AJ126" i="2"/>
  <c r="AM126" i="2"/>
  <c r="AN126" i="2"/>
  <c r="A127" i="2"/>
  <c r="B127" i="2"/>
  <c r="F127" i="2"/>
  <c r="G127" i="2"/>
  <c r="H127" i="2"/>
  <c r="M127" i="2"/>
  <c r="Y127" i="2"/>
  <c r="AJ127" i="2"/>
  <c r="AM127" i="2"/>
  <c r="AP127" i="2"/>
  <c r="AN127" i="2"/>
  <c r="A128" i="2"/>
  <c r="B128" i="2"/>
  <c r="F128" i="2"/>
  <c r="G128" i="2"/>
  <c r="H128" i="2"/>
  <c r="M128" i="2"/>
  <c r="Y128" i="2"/>
  <c r="AJ128" i="2"/>
  <c r="AP128" i="2" s="1"/>
  <c r="AV128" i="2" s="1"/>
  <c r="AM128" i="2"/>
  <c r="AN128" i="2"/>
  <c r="A129" i="2"/>
  <c r="B129" i="2"/>
  <c r="F129" i="2"/>
  <c r="G129" i="2"/>
  <c r="H129" i="2"/>
  <c r="M129" i="2"/>
  <c r="Y129" i="2"/>
  <c r="AJ129" i="2"/>
  <c r="AM129" i="2"/>
  <c r="AN129" i="2"/>
  <c r="A130" i="2"/>
  <c r="B130" i="2"/>
  <c r="F130" i="2"/>
  <c r="G130" i="2"/>
  <c r="H130" i="2"/>
  <c r="M130" i="2"/>
  <c r="Y130" i="2"/>
  <c r="AJ130" i="2"/>
  <c r="AP130" i="2" s="1"/>
  <c r="AV130" i="2" s="1"/>
  <c r="AM130" i="2"/>
  <c r="AN130" i="2"/>
  <c r="A131" i="2"/>
  <c r="B131" i="2"/>
  <c r="F131" i="2"/>
  <c r="G131" i="2"/>
  <c r="H131" i="2"/>
  <c r="M131" i="2"/>
  <c r="Y131" i="2"/>
  <c r="AJ131" i="2"/>
  <c r="AM131" i="2"/>
  <c r="Z131" i="2" s="1"/>
  <c r="AN131" i="2"/>
  <c r="A132" i="2"/>
  <c r="B132" i="2"/>
  <c r="F132" i="2"/>
  <c r="G132" i="2"/>
  <c r="H132" i="2"/>
  <c r="M132" i="2"/>
  <c r="Y132" i="2"/>
  <c r="AJ132" i="2"/>
  <c r="AM132" i="2"/>
  <c r="AP132" i="2" s="1"/>
  <c r="AV132" i="2" s="1"/>
  <c r="AN132" i="2"/>
  <c r="A133" i="2"/>
  <c r="B133" i="2"/>
  <c r="F133" i="2"/>
  <c r="G133" i="2"/>
  <c r="H133" i="2"/>
  <c r="M133" i="2"/>
  <c r="Y133" i="2"/>
  <c r="AJ133" i="2"/>
  <c r="AP133" i="2"/>
  <c r="AU133" i="2" s="1"/>
  <c r="AM133" i="2"/>
  <c r="AN133" i="2"/>
  <c r="Z133" i="2"/>
  <c r="A134" i="2"/>
  <c r="B134" i="2"/>
  <c r="F134" i="2"/>
  <c r="G134" i="2"/>
  <c r="H134" i="2"/>
  <c r="M134" i="2"/>
  <c r="Y134" i="2"/>
  <c r="AJ134" i="2"/>
  <c r="N134" i="2" s="1"/>
  <c r="AM134" i="2"/>
  <c r="AN134" i="2"/>
  <c r="A135" i="2"/>
  <c r="B135" i="2"/>
  <c r="F135" i="2"/>
  <c r="G135" i="2"/>
  <c r="H135" i="2"/>
  <c r="M135" i="2"/>
  <c r="Y135" i="2"/>
  <c r="AJ135" i="2"/>
  <c r="AP135" i="2"/>
  <c r="AM135" i="2"/>
  <c r="AN135" i="2"/>
  <c r="A136" i="2"/>
  <c r="B136" i="2"/>
  <c r="F136" i="2"/>
  <c r="G136" i="2"/>
  <c r="H136" i="2"/>
  <c r="M136" i="2"/>
  <c r="Y136" i="2"/>
  <c r="AJ136" i="2"/>
  <c r="AM136" i="2"/>
  <c r="AP136" i="2"/>
  <c r="AV136" i="2" s="1"/>
  <c r="AN136" i="2"/>
  <c r="A137" i="2"/>
  <c r="B137" i="2"/>
  <c r="F137" i="2"/>
  <c r="G137" i="2"/>
  <c r="H137" i="2"/>
  <c r="M137" i="2"/>
  <c r="Y137" i="2"/>
  <c r="AJ137" i="2"/>
  <c r="AM137" i="2"/>
  <c r="Z137" i="2"/>
  <c r="AN137" i="2"/>
  <c r="A138" i="2"/>
  <c r="B138" i="2"/>
  <c r="F138" i="2"/>
  <c r="G138" i="2"/>
  <c r="H138" i="2"/>
  <c r="M138" i="2"/>
  <c r="Y138" i="2"/>
  <c r="AJ138" i="2"/>
  <c r="AM138" i="2"/>
  <c r="AN138" i="2"/>
  <c r="A139" i="2"/>
  <c r="B139" i="2"/>
  <c r="F139" i="2"/>
  <c r="G139" i="2"/>
  <c r="H139" i="2"/>
  <c r="M139" i="2"/>
  <c r="Y139" i="2"/>
  <c r="AJ139" i="2"/>
  <c r="AM139" i="2"/>
  <c r="AP139" i="2" s="1"/>
  <c r="AU139" i="2" s="1"/>
  <c r="AN139" i="2"/>
  <c r="A140" i="2"/>
  <c r="B140" i="2"/>
  <c r="F140" i="2"/>
  <c r="G140" i="2"/>
  <c r="H140" i="2"/>
  <c r="M140" i="2"/>
  <c r="Y140" i="2"/>
  <c r="AJ140" i="2"/>
  <c r="AM140" i="2"/>
  <c r="AN140" i="2"/>
  <c r="A141" i="2"/>
  <c r="B141" i="2"/>
  <c r="F141" i="2"/>
  <c r="G141" i="2"/>
  <c r="H141" i="2"/>
  <c r="M141" i="2"/>
  <c r="Y141" i="2"/>
  <c r="AJ141" i="2"/>
  <c r="AM141" i="2"/>
  <c r="AN141" i="2"/>
  <c r="A142" i="2"/>
  <c r="B142" i="2"/>
  <c r="F142" i="2"/>
  <c r="G142" i="2"/>
  <c r="H142" i="2"/>
  <c r="M142" i="2"/>
  <c r="Y142" i="2"/>
  <c r="AJ142" i="2"/>
  <c r="AM142" i="2"/>
  <c r="AN142" i="2"/>
  <c r="A143" i="2"/>
  <c r="B143" i="2"/>
  <c r="F143" i="2"/>
  <c r="G143" i="2"/>
  <c r="H143" i="2"/>
  <c r="M143" i="2"/>
  <c r="Y143" i="2"/>
  <c r="AJ143" i="2"/>
  <c r="AP143" i="2"/>
  <c r="AU143" i="2" s="1"/>
  <c r="AM143" i="2"/>
  <c r="AN143" i="2"/>
  <c r="A144" i="2"/>
  <c r="B144" i="2"/>
  <c r="F144" i="2"/>
  <c r="G144" i="2"/>
  <c r="H144" i="2"/>
  <c r="M144" i="2"/>
  <c r="Y144" i="2"/>
  <c r="AJ144" i="2"/>
  <c r="AM144" i="2"/>
  <c r="AN144" i="2"/>
  <c r="A145" i="2"/>
  <c r="B145" i="2"/>
  <c r="F145" i="2"/>
  <c r="G145" i="2"/>
  <c r="H145" i="2"/>
  <c r="M145" i="2"/>
  <c r="Y145" i="2"/>
  <c r="AJ145" i="2"/>
  <c r="AM145" i="2"/>
  <c r="AP145" i="2"/>
  <c r="AU145" i="2" s="1"/>
  <c r="AN145" i="2"/>
  <c r="A146" i="2"/>
  <c r="B146" i="2"/>
  <c r="F146" i="2"/>
  <c r="G146" i="2"/>
  <c r="H146" i="2"/>
  <c r="M146" i="2"/>
  <c r="Y146" i="2"/>
  <c r="AJ146" i="2"/>
  <c r="N146" i="2" s="1"/>
  <c r="AM146" i="2"/>
  <c r="AN146" i="2"/>
  <c r="A147" i="2"/>
  <c r="B147" i="2"/>
  <c r="F147" i="2"/>
  <c r="G147" i="2"/>
  <c r="H147" i="2"/>
  <c r="M147" i="2"/>
  <c r="Y147" i="2"/>
  <c r="AJ147" i="2"/>
  <c r="AM147" i="2"/>
  <c r="AN147" i="2"/>
  <c r="A148" i="2"/>
  <c r="B148" i="2"/>
  <c r="D148" i="2"/>
  <c r="F148" i="2"/>
  <c r="G148" i="2"/>
  <c r="H148" i="2"/>
  <c r="I148" i="2"/>
  <c r="M148" i="2"/>
  <c r="N148" i="2"/>
  <c r="O148" i="2"/>
  <c r="Y148" i="2"/>
  <c r="AG148" i="2"/>
  <c r="AI148" i="2"/>
  <c r="AM148" i="2"/>
  <c r="AN148" i="2"/>
  <c r="A149" i="2"/>
  <c r="B149" i="2"/>
  <c r="D149" i="2"/>
  <c r="F149" i="2"/>
  <c r="G149" i="2"/>
  <c r="H149" i="2"/>
  <c r="I149" i="2"/>
  <c r="M149" i="2"/>
  <c r="N149" i="2"/>
  <c r="O149" i="2"/>
  <c r="Y149" i="2"/>
  <c r="AG149" i="2"/>
  <c r="AI149" i="2"/>
  <c r="AM149" i="2"/>
  <c r="AN149" i="2"/>
  <c r="A150" i="2"/>
  <c r="B150" i="2"/>
  <c r="D150" i="2"/>
  <c r="F150" i="2"/>
  <c r="G150" i="2"/>
  <c r="H150" i="2"/>
  <c r="I150" i="2"/>
  <c r="M150" i="2"/>
  <c r="N150" i="2"/>
  <c r="O150" i="2"/>
  <c r="Y150" i="2"/>
  <c r="AG150" i="2"/>
  <c r="AI150" i="2"/>
  <c r="AM150" i="2"/>
  <c r="AN150" i="2"/>
  <c r="A151" i="2"/>
  <c r="B151" i="2"/>
  <c r="D151" i="2"/>
  <c r="F151" i="2"/>
  <c r="G151" i="2"/>
  <c r="H151" i="2"/>
  <c r="I151" i="2"/>
  <c r="M151" i="2"/>
  <c r="N151" i="2"/>
  <c r="O151" i="2"/>
  <c r="Y151" i="2"/>
  <c r="AG151" i="2"/>
  <c r="AI151" i="2"/>
  <c r="AM151" i="2"/>
  <c r="AN151" i="2"/>
  <c r="J151" i="2"/>
  <c r="A152" i="2"/>
  <c r="B152" i="2"/>
  <c r="AI152" i="2"/>
  <c r="D152" i="2"/>
  <c r="F152" i="2"/>
  <c r="G152" i="2"/>
  <c r="H152" i="2"/>
  <c r="I152" i="2"/>
  <c r="M152" i="2"/>
  <c r="N152" i="2"/>
  <c r="O152" i="2"/>
  <c r="Y152" i="2"/>
  <c r="AG152" i="2"/>
  <c r="AM152" i="2"/>
  <c r="AN152" i="2"/>
  <c r="A153" i="2"/>
  <c r="B153" i="2"/>
  <c r="AI153" i="2"/>
  <c r="D153" i="2"/>
  <c r="F153" i="2"/>
  <c r="G153" i="2"/>
  <c r="H153" i="2"/>
  <c r="I153" i="2"/>
  <c r="M153" i="2"/>
  <c r="N153" i="2"/>
  <c r="O153" i="2"/>
  <c r="Y153" i="2"/>
  <c r="AG153" i="2"/>
  <c r="AM153" i="2"/>
  <c r="AN153" i="2"/>
  <c r="A154" i="2"/>
  <c r="B154" i="2"/>
  <c r="D154" i="2"/>
  <c r="F154" i="2"/>
  <c r="G154" i="2"/>
  <c r="H154" i="2"/>
  <c r="I154" i="2"/>
  <c r="M154" i="2"/>
  <c r="N154" i="2"/>
  <c r="O154" i="2"/>
  <c r="Y154" i="2"/>
  <c r="AG154" i="2"/>
  <c r="AM154" i="2"/>
  <c r="AN154" i="2"/>
  <c r="A155" i="2"/>
  <c r="B155" i="2"/>
  <c r="D155" i="2"/>
  <c r="F155" i="2"/>
  <c r="G155" i="2"/>
  <c r="H155" i="2"/>
  <c r="I155" i="2"/>
  <c r="M155" i="2"/>
  <c r="N155" i="2"/>
  <c r="O155" i="2"/>
  <c r="Y155" i="2"/>
  <c r="AG155" i="2"/>
  <c r="AI155" i="2"/>
  <c r="AM155" i="2"/>
  <c r="AN155" i="2"/>
  <c r="A156" i="2"/>
  <c r="B156" i="2"/>
  <c r="AI156" i="2"/>
  <c r="D156" i="2"/>
  <c r="F156" i="2"/>
  <c r="G156" i="2"/>
  <c r="H156" i="2"/>
  <c r="I156" i="2"/>
  <c r="M156" i="2"/>
  <c r="N156" i="2"/>
  <c r="O156" i="2"/>
  <c r="Y156" i="2"/>
  <c r="AA156" i="2"/>
  <c r="AG156" i="2"/>
  <c r="AM156" i="2"/>
  <c r="AN156" i="2"/>
  <c r="A157" i="2"/>
  <c r="B157" i="2"/>
  <c r="D157" i="2"/>
  <c r="F157" i="2"/>
  <c r="G157" i="2"/>
  <c r="H157" i="2"/>
  <c r="I157" i="2"/>
  <c r="M157" i="2"/>
  <c r="N157" i="2"/>
  <c r="O157" i="2"/>
  <c r="Y157" i="2"/>
  <c r="AG157" i="2"/>
  <c r="AM157" i="2"/>
  <c r="AN157" i="2"/>
  <c r="A158" i="2"/>
  <c r="B158" i="2"/>
  <c r="D158" i="2"/>
  <c r="F158" i="2"/>
  <c r="G158" i="2"/>
  <c r="H158" i="2"/>
  <c r="I158" i="2"/>
  <c r="M158" i="2"/>
  <c r="N158" i="2"/>
  <c r="O158" i="2"/>
  <c r="Y158" i="2"/>
  <c r="AG158" i="2"/>
  <c r="AI158" i="2"/>
  <c r="AM158" i="2"/>
  <c r="AA158" i="2" s="1"/>
  <c r="AN158" i="2"/>
  <c r="A159" i="2"/>
  <c r="B159" i="2"/>
  <c r="D159" i="2"/>
  <c r="F159" i="2"/>
  <c r="G159" i="2"/>
  <c r="H159" i="2"/>
  <c r="I159" i="2"/>
  <c r="M159" i="2"/>
  <c r="N159" i="2"/>
  <c r="O159" i="2"/>
  <c r="Y159" i="2"/>
  <c r="AG159" i="2"/>
  <c r="AI159" i="2"/>
  <c r="AO159" i="2"/>
  <c r="AT159" i="2" s="1"/>
  <c r="AM159" i="2"/>
  <c r="AN159" i="2"/>
  <c r="A160" i="2"/>
  <c r="B160" i="2"/>
  <c r="D160" i="2"/>
  <c r="F160" i="2"/>
  <c r="G160" i="2"/>
  <c r="H160" i="2"/>
  <c r="I160" i="2"/>
  <c r="M160" i="2"/>
  <c r="N160" i="2"/>
  <c r="O160" i="2"/>
  <c r="Y160" i="2"/>
  <c r="AG160" i="2"/>
  <c r="AM160" i="2"/>
  <c r="AN160" i="2"/>
  <c r="A161" i="2"/>
  <c r="B161" i="2"/>
  <c r="D161" i="2"/>
  <c r="F161" i="2"/>
  <c r="G161" i="2"/>
  <c r="H161" i="2"/>
  <c r="I161" i="2"/>
  <c r="M161" i="2"/>
  <c r="N161" i="2"/>
  <c r="O161" i="2"/>
  <c r="Y161" i="2"/>
  <c r="AG161" i="2"/>
  <c r="AI161" i="2"/>
  <c r="J161" i="2"/>
  <c r="AM161" i="2"/>
  <c r="Z161" i="2" s="1"/>
  <c r="AN161" i="2"/>
  <c r="A162" i="2"/>
  <c r="B162" i="2"/>
  <c r="D162" i="2"/>
  <c r="F162" i="2"/>
  <c r="G162" i="2"/>
  <c r="H162" i="2"/>
  <c r="M162" i="2"/>
  <c r="Y162" i="2"/>
  <c r="AJ162" i="2"/>
  <c r="AM162" i="2"/>
  <c r="AN162" i="2"/>
  <c r="A163" i="2"/>
  <c r="B163" i="2"/>
  <c r="D163" i="2"/>
  <c r="F163" i="2"/>
  <c r="G163" i="2"/>
  <c r="H163" i="2"/>
  <c r="M163" i="2"/>
  <c r="Y163" i="2"/>
  <c r="AJ163" i="2"/>
  <c r="AM163" i="2"/>
  <c r="Z163" i="2"/>
  <c r="AN163" i="2"/>
  <c r="A164" i="2"/>
  <c r="B164" i="2"/>
  <c r="D164" i="2"/>
  <c r="F164" i="2"/>
  <c r="G164" i="2"/>
  <c r="H164" i="2"/>
  <c r="M164" i="2"/>
  <c r="Y164" i="2"/>
  <c r="AJ164" i="2"/>
  <c r="AM164" i="2"/>
  <c r="AN164" i="2"/>
  <c r="A165" i="2"/>
  <c r="B165" i="2"/>
  <c r="D165" i="2"/>
  <c r="F165" i="2"/>
  <c r="G165" i="2"/>
  <c r="H165" i="2"/>
  <c r="M165" i="2"/>
  <c r="Y165" i="2"/>
  <c r="AJ165" i="2"/>
  <c r="AM165" i="2"/>
  <c r="Z165" i="2" s="1"/>
  <c r="AN165" i="2"/>
  <c r="A166" i="2"/>
  <c r="B166" i="2"/>
  <c r="D166" i="2"/>
  <c r="F166" i="2"/>
  <c r="G166" i="2"/>
  <c r="H166" i="2"/>
  <c r="M166" i="2"/>
  <c r="Y166" i="2"/>
  <c r="AJ166" i="2"/>
  <c r="AM166" i="2"/>
  <c r="AN166" i="2"/>
  <c r="A167" i="2"/>
  <c r="B167" i="2"/>
  <c r="D167" i="2"/>
  <c r="F167" i="2"/>
  <c r="G167" i="2"/>
  <c r="H167" i="2"/>
  <c r="M167" i="2"/>
  <c r="Y167" i="2"/>
  <c r="AJ167" i="2"/>
  <c r="AM167" i="2"/>
  <c r="AA167" i="2"/>
  <c r="AN167" i="2"/>
  <c r="A168" i="2"/>
  <c r="B168" i="2"/>
  <c r="D168" i="2"/>
  <c r="F168" i="2"/>
  <c r="G168" i="2"/>
  <c r="H168" i="2"/>
  <c r="M168" i="2"/>
  <c r="Y168" i="2"/>
  <c r="AJ168" i="2"/>
  <c r="AM168" i="2"/>
  <c r="AN168" i="2"/>
  <c r="A169" i="2"/>
  <c r="B169" i="2"/>
  <c r="D169" i="2"/>
  <c r="F169" i="2"/>
  <c r="G169" i="2"/>
  <c r="H169" i="2"/>
  <c r="M169" i="2"/>
  <c r="Y169" i="2"/>
  <c r="AJ169" i="2"/>
  <c r="AM169" i="2"/>
  <c r="Z169" i="2"/>
  <c r="AN169" i="2"/>
  <c r="A170" i="2"/>
  <c r="B170" i="2"/>
  <c r="D170" i="2"/>
  <c r="F170" i="2"/>
  <c r="G170" i="2"/>
  <c r="H170" i="2"/>
  <c r="M170" i="2"/>
  <c r="Y170" i="2"/>
  <c r="AJ170" i="2"/>
  <c r="AM170" i="2"/>
  <c r="AN170" i="2"/>
  <c r="A171" i="2"/>
  <c r="B171" i="2"/>
  <c r="D171" i="2"/>
  <c r="F171" i="2"/>
  <c r="G171" i="2"/>
  <c r="H171" i="2"/>
  <c r="M171" i="2"/>
  <c r="Y171" i="2"/>
  <c r="AJ171" i="2"/>
  <c r="AM171" i="2"/>
  <c r="AN171" i="2"/>
  <c r="A172" i="2"/>
  <c r="B172" i="2"/>
  <c r="D172" i="2"/>
  <c r="F172" i="2"/>
  <c r="G172" i="2"/>
  <c r="H172" i="2"/>
  <c r="M172" i="2"/>
  <c r="Y172" i="2"/>
  <c r="AJ172" i="2"/>
  <c r="AM172" i="2"/>
  <c r="AN172" i="2"/>
  <c r="A173" i="2"/>
  <c r="B173" i="2"/>
  <c r="D173" i="2"/>
  <c r="F173" i="2"/>
  <c r="G173" i="2"/>
  <c r="H173" i="2"/>
  <c r="M173" i="2"/>
  <c r="Y173" i="2"/>
  <c r="AJ173" i="2"/>
  <c r="AM173" i="2"/>
  <c r="Z173" i="2" s="1"/>
  <c r="AN173" i="2"/>
  <c r="A174" i="2"/>
  <c r="B174" i="2"/>
  <c r="D174" i="2"/>
  <c r="F174" i="2"/>
  <c r="G174" i="2"/>
  <c r="H174" i="2"/>
  <c r="M174" i="2"/>
  <c r="Y174" i="2"/>
  <c r="AJ174" i="2"/>
  <c r="AM174" i="2"/>
  <c r="AN174" i="2"/>
  <c r="A175" i="2"/>
  <c r="B175" i="2"/>
  <c r="D175" i="2"/>
  <c r="F175" i="2"/>
  <c r="G175" i="2"/>
  <c r="H175" i="2"/>
  <c r="M175" i="2"/>
  <c r="Y175" i="2"/>
  <c r="AJ175" i="2"/>
  <c r="AM175" i="2"/>
  <c r="AA175" i="2"/>
  <c r="AN175" i="2"/>
  <c r="A176" i="2"/>
  <c r="B176" i="2"/>
  <c r="D176" i="2"/>
  <c r="F176" i="2"/>
  <c r="G176" i="2"/>
  <c r="H176" i="2"/>
  <c r="M176" i="2"/>
  <c r="Y176" i="2"/>
  <c r="AJ176" i="2"/>
  <c r="AM176" i="2"/>
  <c r="AN176" i="2"/>
  <c r="A177" i="2"/>
  <c r="B177" i="2"/>
  <c r="D177" i="2"/>
  <c r="F177" i="2"/>
  <c r="G177" i="2"/>
  <c r="H177" i="2"/>
  <c r="M177" i="2"/>
  <c r="Y177" i="2"/>
  <c r="AJ177" i="2"/>
  <c r="AM177" i="2"/>
  <c r="Z177" i="2" s="1"/>
  <c r="AN177" i="2"/>
  <c r="A178" i="2"/>
  <c r="B178" i="2"/>
  <c r="D178" i="2"/>
  <c r="F178" i="2"/>
  <c r="G178" i="2"/>
  <c r="H178" i="2"/>
  <c r="M178" i="2"/>
  <c r="Y178" i="2"/>
  <c r="AJ178" i="2"/>
  <c r="AM178" i="2"/>
  <c r="AN178" i="2"/>
  <c r="A179" i="2"/>
  <c r="B179" i="2"/>
  <c r="D179" i="2"/>
  <c r="F179" i="2"/>
  <c r="G179" i="2"/>
  <c r="H179" i="2"/>
  <c r="M179" i="2"/>
  <c r="Y179" i="2"/>
  <c r="AJ179" i="2"/>
  <c r="AM179" i="2"/>
  <c r="AN179" i="2"/>
  <c r="A180" i="2"/>
  <c r="B180" i="2"/>
  <c r="D180" i="2"/>
  <c r="F180" i="2"/>
  <c r="G180" i="2"/>
  <c r="H180" i="2"/>
  <c r="M180" i="2"/>
  <c r="Y180" i="2"/>
  <c r="AJ180" i="2"/>
  <c r="AM180" i="2"/>
  <c r="AN180" i="2"/>
  <c r="A181" i="2"/>
  <c r="B181" i="2"/>
  <c r="D181" i="2"/>
  <c r="F181" i="2"/>
  <c r="G181" i="2"/>
  <c r="H181" i="2"/>
  <c r="M181" i="2"/>
  <c r="Y181" i="2"/>
  <c r="AJ181" i="2"/>
  <c r="AM181" i="2"/>
  <c r="Z181" i="2"/>
  <c r="AN181" i="2"/>
  <c r="A182" i="2"/>
  <c r="B182" i="2"/>
  <c r="D182" i="2"/>
  <c r="F182" i="2"/>
  <c r="G182" i="2"/>
  <c r="H182" i="2"/>
  <c r="M182" i="2"/>
  <c r="Y182" i="2"/>
  <c r="AJ182" i="2"/>
  <c r="AM182" i="2"/>
  <c r="AN182" i="2"/>
  <c r="A183" i="2"/>
  <c r="B183" i="2"/>
  <c r="D183" i="2"/>
  <c r="F183" i="2"/>
  <c r="G183" i="2"/>
  <c r="H183" i="2"/>
  <c r="M183" i="2"/>
  <c r="Y183" i="2"/>
  <c r="AJ183" i="2"/>
  <c r="AM183" i="2"/>
  <c r="AP183" i="2" s="1"/>
  <c r="AN183" i="2"/>
  <c r="A184" i="2"/>
  <c r="B184" i="2"/>
  <c r="D184" i="2"/>
  <c r="F184" i="2"/>
  <c r="G184" i="2"/>
  <c r="H184" i="2"/>
  <c r="M184" i="2"/>
  <c r="Y184" i="2"/>
  <c r="AJ184" i="2"/>
  <c r="AM184" i="2"/>
  <c r="AN184" i="2"/>
  <c r="A185" i="2"/>
  <c r="B185" i="2"/>
  <c r="D185" i="2"/>
  <c r="F185" i="2"/>
  <c r="G185" i="2"/>
  <c r="H185" i="2"/>
  <c r="M185" i="2"/>
  <c r="Y185" i="2"/>
  <c r="AJ185" i="2"/>
  <c r="AM185" i="2"/>
  <c r="Z185" i="2"/>
  <c r="AN185" i="2"/>
  <c r="A186" i="2"/>
  <c r="B186" i="2"/>
  <c r="D186" i="2"/>
  <c r="F186" i="2"/>
  <c r="G186" i="2"/>
  <c r="H186" i="2"/>
  <c r="M186" i="2"/>
  <c r="Y186" i="2"/>
  <c r="AJ186" i="2"/>
  <c r="AM186" i="2"/>
  <c r="AN186" i="2"/>
  <c r="A187" i="2"/>
  <c r="B187" i="2"/>
  <c r="D187" i="2"/>
  <c r="F187" i="2"/>
  <c r="G187" i="2"/>
  <c r="H187" i="2"/>
  <c r="M187" i="2"/>
  <c r="Y187" i="2"/>
  <c r="AJ187" i="2"/>
  <c r="AM187" i="2"/>
  <c r="AP187" i="2" s="1"/>
  <c r="AV187" i="2" s="1"/>
  <c r="AN187" i="2"/>
  <c r="A188" i="2"/>
  <c r="B188" i="2"/>
  <c r="D188" i="2"/>
  <c r="F188" i="2"/>
  <c r="G188" i="2"/>
  <c r="H188" i="2"/>
  <c r="M188" i="2"/>
  <c r="Y188" i="2"/>
  <c r="AJ188" i="2"/>
  <c r="AM188" i="2"/>
  <c r="AN188" i="2"/>
  <c r="A189" i="2"/>
  <c r="B189" i="2"/>
  <c r="D189" i="2"/>
  <c r="F189" i="2"/>
  <c r="G189" i="2"/>
  <c r="H189" i="2"/>
  <c r="M189" i="2"/>
  <c r="Y189" i="2"/>
  <c r="AJ189" i="2"/>
  <c r="AM189" i="2"/>
  <c r="Z189" i="2" s="1"/>
  <c r="AN189" i="2"/>
  <c r="A190" i="2"/>
  <c r="B190" i="2"/>
  <c r="D190" i="2"/>
  <c r="F190" i="2"/>
  <c r="G190" i="2"/>
  <c r="H190" i="2"/>
  <c r="M190" i="2"/>
  <c r="Y190" i="2"/>
  <c r="AJ190" i="2"/>
  <c r="AM190" i="2"/>
  <c r="AN190" i="2"/>
  <c r="A191" i="2"/>
  <c r="B191" i="2"/>
  <c r="D191" i="2"/>
  <c r="F191" i="2"/>
  <c r="G191" i="2"/>
  <c r="H191" i="2"/>
  <c r="M191" i="2"/>
  <c r="Y191" i="2"/>
  <c r="AJ191" i="2"/>
  <c r="AM191" i="2"/>
  <c r="AN191" i="2"/>
  <c r="A192" i="2"/>
  <c r="B192" i="2"/>
  <c r="D192" i="2"/>
  <c r="F192" i="2"/>
  <c r="G192" i="2"/>
  <c r="H192" i="2"/>
  <c r="M192" i="2"/>
  <c r="Y192" i="2"/>
  <c r="AJ192" i="2"/>
  <c r="AM192" i="2"/>
  <c r="Z192" i="2" s="1"/>
  <c r="AN192" i="2"/>
  <c r="A193" i="2"/>
  <c r="B193" i="2"/>
  <c r="D193" i="2"/>
  <c r="F193" i="2"/>
  <c r="G193" i="2"/>
  <c r="H193" i="2"/>
  <c r="M193" i="2"/>
  <c r="Y193" i="2"/>
  <c r="AJ193" i="2"/>
  <c r="AM193" i="2"/>
  <c r="Z193" i="2"/>
  <c r="AN193" i="2"/>
  <c r="A194" i="2"/>
  <c r="B194" i="2"/>
  <c r="D194" i="2"/>
  <c r="F194" i="2"/>
  <c r="G194" i="2"/>
  <c r="H194" i="2"/>
  <c r="M194" i="2"/>
  <c r="Y194" i="2"/>
  <c r="AJ194" i="2"/>
  <c r="AM194" i="2"/>
  <c r="AN194" i="2"/>
  <c r="A195" i="2"/>
  <c r="B195" i="2"/>
  <c r="D195" i="2"/>
  <c r="F195" i="2"/>
  <c r="G195" i="2"/>
  <c r="H195" i="2"/>
  <c r="M195" i="2"/>
  <c r="Y195" i="2"/>
  <c r="AJ195" i="2"/>
  <c r="AM195" i="2"/>
  <c r="AN195" i="2"/>
  <c r="A196" i="2"/>
  <c r="B196" i="2"/>
  <c r="D196" i="2"/>
  <c r="F196" i="2"/>
  <c r="G196" i="2"/>
  <c r="H196" i="2"/>
  <c r="M196" i="2"/>
  <c r="Y196" i="2"/>
  <c r="AJ196" i="2"/>
  <c r="AM196" i="2"/>
  <c r="AN196" i="2"/>
  <c r="A197" i="2"/>
  <c r="B197" i="2"/>
  <c r="D197" i="2"/>
  <c r="F197" i="2"/>
  <c r="G197" i="2"/>
  <c r="H197" i="2"/>
  <c r="M197" i="2"/>
  <c r="Y197" i="2"/>
  <c r="AJ197" i="2"/>
  <c r="AM197" i="2"/>
  <c r="Z197" i="2" s="1"/>
  <c r="AN197" i="2"/>
  <c r="A198" i="2"/>
  <c r="B198" i="2"/>
  <c r="D198" i="2"/>
  <c r="F198" i="2"/>
  <c r="G198" i="2"/>
  <c r="H198" i="2"/>
  <c r="M198" i="2"/>
  <c r="Y198" i="2"/>
  <c r="AJ198" i="2"/>
  <c r="AM198" i="2"/>
  <c r="AN198" i="2"/>
  <c r="A199" i="2"/>
  <c r="B199" i="2"/>
  <c r="D199" i="2"/>
  <c r="F199" i="2"/>
  <c r="G199" i="2"/>
  <c r="H199" i="2"/>
  <c r="M199" i="2"/>
  <c r="Y199" i="2"/>
  <c r="AJ199" i="2"/>
  <c r="AM199" i="2"/>
  <c r="AA199" i="2"/>
  <c r="AN199" i="2"/>
  <c r="A200" i="2"/>
  <c r="B200" i="2"/>
  <c r="D200" i="2"/>
  <c r="F200" i="2"/>
  <c r="G200" i="2"/>
  <c r="H200" i="2"/>
  <c r="M200" i="2"/>
  <c r="Y200" i="2"/>
  <c r="AJ200" i="2"/>
  <c r="AM200" i="2"/>
  <c r="AN200" i="2"/>
  <c r="A201" i="2"/>
  <c r="B201" i="2"/>
  <c r="D201" i="2"/>
  <c r="F201" i="2"/>
  <c r="G201" i="2"/>
  <c r="H201" i="2"/>
  <c r="M201" i="2"/>
  <c r="Y201" i="2"/>
  <c r="AJ201" i="2"/>
  <c r="AM201" i="2"/>
  <c r="Z201" i="2" s="1"/>
  <c r="AN201" i="2"/>
  <c r="A202" i="2"/>
  <c r="B202" i="2"/>
  <c r="D202" i="2"/>
  <c r="F202" i="2"/>
  <c r="G202" i="2"/>
  <c r="H202" i="2"/>
  <c r="M202" i="2"/>
  <c r="Y202" i="2"/>
  <c r="AJ202" i="2"/>
  <c r="AM202" i="2"/>
  <c r="AN202" i="2"/>
  <c r="A203" i="2"/>
  <c r="B203" i="2"/>
  <c r="D203" i="2"/>
  <c r="F203" i="2"/>
  <c r="G203" i="2"/>
  <c r="H203" i="2"/>
  <c r="M203" i="2"/>
  <c r="Y203" i="2"/>
  <c r="AJ203" i="2"/>
  <c r="AM203" i="2"/>
  <c r="Z203" i="2"/>
  <c r="AN203" i="2"/>
  <c r="A204" i="2"/>
  <c r="B204" i="2"/>
  <c r="D204" i="2"/>
  <c r="F204" i="2"/>
  <c r="G204" i="2"/>
  <c r="H204" i="2"/>
  <c r="M204" i="2"/>
  <c r="Y204" i="2"/>
  <c r="AJ204" i="2"/>
  <c r="AM204" i="2"/>
  <c r="AN204" i="2"/>
  <c r="A205" i="2"/>
  <c r="B205" i="2"/>
  <c r="D205" i="2"/>
  <c r="F205" i="2"/>
  <c r="G205" i="2"/>
  <c r="H205" i="2"/>
  <c r="M205" i="2"/>
  <c r="Y205" i="2"/>
  <c r="AJ205" i="2"/>
  <c r="AM205" i="2"/>
  <c r="AN205" i="2"/>
  <c r="A206" i="2"/>
  <c r="B206" i="2"/>
  <c r="D206" i="2"/>
  <c r="F206" i="2"/>
  <c r="G206" i="2"/>
  <c r="H206" i="2"/>
  <c r="M206" i="2"/>
  <c r="Y206" i="2"/>
  <c r="AJ206" i="2"/>
  <c r="AM206" i="2"/>
  <c r="AN206" i="2"/>
  <c r="A207" i="2"/>
  <c r="B207" i="2"/>
  <c r="D207" i="2"/>
  <c r="F207" i="2"/>
  <c r="G207" i="2"/>
  <c r="H207" i="2"/>
  <c r="M207" i="2"/>
  <c r="Y207" i="2"/>
  <c r="AJ207" i="2"/>
  <c r="AM207" i="2"/>
  <c r="AN207" i="2"/>
  <c r="A208" i="2"/>
  <c r="B208" i="2"/>
  <c r="D208" i="2"/>
  <c r="F208" i="2"/>
  <c r="G208" i="2"/>
  <c r="H208" i="2"/>
  <c r="M208" i="2"/>
  <c r="Y208" i="2"/>
  <c r="AJ208" i="2"/>
  <c r="AM208" i="2"/>
  <c r="AN208" i="2"/>
  <c r="A209" i="2"/>
  <c r="B209" i="2"/>
  <c r="D209" i="2"/>
  <c r="F209" i="2"/>
  <c r="G209" i="2"/>
  <c r="H209" i="2"/>
  <c r="M209" i="2"/>
  <c r="Y209" i="2"/>
  <c r="AJ209" i="2"/>
  <c r="AM209" i="2"/>
  <c r="Z209" i="2"/>
  <c r="AN209" i="2"/>
  <c r="A210" i="2"/>
  <c r="B210" i="2"/>
  <c r="D210" i="2"/>
  <c r="F210" i="2"/>
  <c r="G210" i="2"/>
  <c r="H210" i="2"/>
  <c r="M210" i="2"/>
  <c r="Y210" i="2"/>
  <c r="AJ210" i="2"/>
  <c r="AM210" i="2"/>
  <c r="AN210" i="2"/>
  <c r="A211" i="2"/>
  <c r="B211" i="2"/>
  <c r="D211" i="2"/>
  <c r="F211" i="2"/>
  <c r="G211" i="2"/>
  <c r="H211" i="2"/>
  <c r="M211" i="2"/>
  <c r="Y211" i="2"/>
  <c r="AJ211" i="2"/>
  <c r="AM211" i="2"/>
  <c r="AN211" i="2"/>
  <c r="A212" i="2"/>
  <c r="B212" i="2"/>
  <c r="D212" i="2"/>
  <c r="F212" i="2"/>
  <c r="G212" i="2"/>
  <c r="H212" i="2"/>
  <c r="M212" i="2"/>
  <c r="Y212" i="2"/>
  <c r="AJ212" i="2"/>
  <c r="AM212" i="2"/>
  <c r="AN212" i="2"/>
  <c r="A213" i="2"/>
  <c r="B213" i="2"/>
  <c r="D213" i="2"/>
  <c r="F213" i="2"/>
  <c r="G213" i="2"/>
  <c r="H213" i="2"/>
  <c r="M213" i="2"/>
  <c r="Y213" i="2"/>
  <c r="AJ213" i="2"/>
  <c r="AP213" i="2" s="1"/>
  <c r="AV213" i="2" s="1"/>
  <c r="AM213" i="2"/>
  <c r="Z213" i="2"/>
  <c r="AN213" i="2"/>
  <c r="A214" i="2"/>
  <c r="B214" i="2"/>
  <c r="D214" i="2"/>
  <c r="F214" i="2"/>
  <c r="G214" i="2"/>
  <c r="H214" i="2"/>
  <c r="M214" i="2"/>
  <c r="Y214" i="2"/>
  <c r="AJ214" i="2"/>
  <c r="AM214" i="2"/>
  <c r="AN214" i="2"/>
  <c r="A215" i="2"/>
  <c r="B215" i="2"/>
  <c r="D215" i="2"/>
  <c r="F215" i="2"/>
  <c r="G215" i="2"/>
  <c r="H215" i="2"/>
  <c r="M215" i="2"/>
  <c r="Y215" i="2"/>
  <c r="AJ215" i="2"/>
  <c r="AM215" i="2"/>
  <c r="AN215" i="2"/>
  <c r="A216" i="2"/>
  <c r="B216" i="2"/>
  <c r="D216" i="2"/>
  <c r="F216" i="2"/>
  <c r="G216" i="2"/>
  <c r="H216" i="2"/>
  <c r="M216" i="2"/>
  <c r="Y216" i="2"/>
  <c r="AJ216" i="2"/>
  <c r="AM216" i="2"/>
  <c r="AN216" i="2"/>
  <c r="A217" i="2"/>
  <c r="B217" i="2"/>
  <c r="D217" i="2"/>
  <c r="F217" i="2"/>
  <c r="G217" i="2"/>
  <c r="H217" i="2"/>
  <c r="M217" i="2"/>
  <c r="Y217" i="2"/>
  <c r="AJ217" i="2"/>
  <c r="AM217" i="2"/>
  <c r="Z217" i="2" s="1"/>
  <c r="AN217" i="2"/>
  <c r="A218" i="2"/>
  <c r="B218" i="2"/>
  <c r="D218" i="2"/>
  <c r="F218" i="2"/>
  <c r="G218" i="2"/>
  <c r="H218" i="2"/>
  <c r="M218" i="2"/>
  <c r="Y218" i="2"/>
  <c r="AJ218" i="2"/>
  <c r="AM218" i="2"/>
  <c r="AN218" i="2"/>
  <c r="A219" i="2"/>
  <c r="B219" i="2"/>
  <c r="D219" i="2"/>
  <c r="F219" i="2"/>
  <c r="G219" i="2"/>
  <c r="H219" i="2"/>
  <c r="M219" i="2"/>
  <c r="Y219" i="2"/>
  <c r="AJ219" i="2"/>
  <c r="AP219" i="2"/>
  <c r="AV219" i="2"/>
  <c r="AM219" i="2"/>
  <c r="AN219" i="2"/>
  <c r="A220" i="2"/>
  <c r="B220" i="2"/>
  <c r="D220" i="2"/>
  <c r="F220" i="2"/>
  <c r="G220" i="2"/>
  <c r="H220" i="2"/>
  <c r="M220" i="2"/>
  <c r="Y220" i="2"/>
  <c r="AJ220" i="2"/>
  <c r="AM220" i="2"/>
  <c r="AN220" i="2"/>
  <c r="A221" i="2"/>
  <c r="B221" i="2"/>
  <c r="D221" i="2"/>
  <c r="F221" i="2"/>
  <c r="G221" i="2"/>
  <c r="H221" i="2"/>
  <c r="M221" i="2"/>
  <c r="Y221" i="2"/>
  <c r="AJ221" i="2"/>
  <c r="AP221" i="2"/>
  <c r="AV221" i="2"/>
  <c r="AM221" i="2"/>
  <c r="Z221" i="2"/>
  <c r="AN221" i="2"/>
  <c r="A222" i="2"/>
  <c r="B222" i="2"/>
  <c r="D222" i="2"/>
  <c r="F222" i="2"/>
  <c r="G222" i="2"/>
  <c r="H222" i="2"/>
  <c r="M222" i="2"/>
  <c r="Y222" i="2"/>
  <c r="AJ222" i="2"/>
  <c r="AM222" i="2"/>
  <c r="AN222" i="2"/>
  <c r="A223" i="2"/>
  <c r="B223" i="2"/>
  <c r="D223" i="2"/>
  <c r="F223" i="2"/>
  <c r="G223" i="2"/>
  <c r="H223" i="2"/>
  <c r="M223" i="2"/>
  <c r="Y223" i="2"/>
  <c r="AJ223" i="2"/>
  <c r="AM223" i="2"/>
  <c r="AN223" i="2"/>
  <c r="A224" i="2"/>
  <c r="B224" i="2"/>
  <c r="D224" i="2"/>
  <c r="F224" i="2"/>
  <c r="G224" i="2"/>
  <c r="H224" i="2"/>
  <c r="M224" i="2"/>
  <c r="Y224" i="2"/>
  <c r="AJ224" i="2"/>
  <c r="AM224" i="2"/>
  <c r="AN224" i="2"/>
  <c r="A225" i="2"/>
  <c r="B225" i="2"/>
  <c r="D225" i="2"/>
  <c r="F225" i="2"/>
  <c r="G225" i="2"/>
  <c r="H225" i="2"/>
  <c r="M225" i="2"/>
  <c r="Y225" i="2"/>
  <c r="AJ225" i="2"/>
  <c r="AM225" i="2"/>
  <c r="Z225" i="2"/>
  <c r="AN225" i="2"/>
  <c r="A226" i="2"/>
  <c r="B226" i="2"/>
  <c r="D226" i="2"/>
  <c r="F226" i="2"/>
  <c r="G226" i="2"/>
  <c r="H226" i="2"/>
  <c r="M226" i="2"/>
  <c r="Y226" i="2"/>
  <c r="AJ226" i="2"/>
  <c r="AM226" i="2"/>
  <c r="AN226" i="2"/>
  <c r="A227" i="2"/>
  <c r="B227" i="2"/>
  <c r="D227" i="2"/>
  <c r="F227" i="2"/>
  <c r="G227" i="2"/>
  <c r="H227" i="2"/>
  <c r="M227" i="2"/>
  <c r="Y227" i="2"/>
  <c r="AJ227" i="2"/>
  <c r="AM227" i="2"/>
  <c r="Z227" i="2" s="1"/>
  <c r="AN227" i="2"/>
  <c r="A228" i="2"/>
  <c r="B228" i="2"/>
  <c r="D228" i="2"/>
  <c r="F228" i="2"/>
  <c r="G228" i="2"/>
  <c r="H228" i="2"/>
  <c r="M228" i="2"/>
  <c r="Y228" i="2"/>
  <c r="AJ228" i="2"/>
  <c r="AM228" i="2"/>
  <c r="AN228" i="2"/>
  <c r="A229" i="2"/>
  <c r="B229" i="2"/>
  <c r="D229" i="2"/>
  <c r="F229" i="2"/>
  <c r="G229" i="2"/>
  <c r="H229" i="2"/>
  <c r="M229" i="2"/>
  <c r="Y229" i="2"/>
  <c r="AJ229" i="2"/>
  <c r="AM229" i="2"/>
  <c r="Z229" i="2"/>
  <c r="AN229" i="2"/>
  <c r="A230" i="2"/>
  <c r="B230" i="2"/>
  <c r="D230" i="2"/>
  <c r="F230" i="2"/>
  <c r="G230" i="2"/>
  <c r="H230" i="2"/>
  <c r="M230" i="2"/>
  <c r="Y230" i="2"/>
  <c r="AJ230" i="2"/>
  <c r="AM230" i="2"/>
  <c r="AN230" i="2"/>
  <c r="A231" i="2"/>
  <c r="B231" i="2"/>
  <c r="D231" i="2"/>
  <c r="F231" i="2"/>
  <c r="G231" i="2"/>
  <c r="H231" i="2"/>
  <c r="M231" i="2"/>
  <c r="Y231" i="2"/>
  <c r="AJ231" i="2"/>
  <c r="AM231" i="2"/>
  <c r="AN231" i="2"/>
  <c r="A232" i="2"/>
  <c r="B232" i="2"/>
  <c r="D232" i="2"/>
  <c r="F232" i="2"/>
  <c r="G232" i="2"/>
  <c r="H232" i="2"/>
  <c r="M232" i="2"/>
  <c r="Y232" i="2"/>
  <c r="AJ232" i="2"/>
  <c r="AM232" i="2"/>
  <c r="AN232" i="2"/>
  <c r="A233" i="2"/>
  <c r="B233" i="2"/>
  <c r="D233" i="2"/>
  <c r="F233" i="2"/>
  <c r="G233" i="2"/>
  <c r="H233" i="2"/>
  <c r="M233" i="2"/>
  <c r="Y233" i="2"/>
  <c r="AJ233" i="2"/>
  <c r="AM233" i="2"/>
  <c r="AN233" i="2"/>
  <c r="A234" i="2"/>
  <c r="B234" i="2"/>
  <c r="D234" i="2"/>
  <c r="F234" i="2"/>
  <c r="G234" i="2"/>
  <c r="H234" i="2"/>
  <c r="M234" i="2"/>
  <c r="Y234" i="2"/>
  <c r="AJ234" i="2"/>
  <c r="AM234" i="2"/>
  <c r="AN234" i="2"/>
  <c r="A235" i="2"/>
  <c r="B235" i="2"/>
  <c r="D235" i="2"/>
  <c r="F235" i="2"/>
  <c r="G235" i="2"/>
  <c r="H235" i="2"/>
  <c r="M235" i="2"/>
  <c r="Y235" i="2"/>
  <c r="AJ235" i="2"/>
  <c r="AM235" i="2"/>
  <c r="Z235" i="2"/>
  <c r="AN235" i="2"/>
  <c r="A236" i="2"/>
  <c r="B236" i="2"/>
  <c r="D236" i="2"/>
  <c r="F236" i="2"/>
  <c r="G236" i="2"/>
  <c r="H236" i="2"/>
  <c r="M236" i="2"/>
  <c r="Y236" i="2"/>
  <c r="AJ236" i="2"/>
  <c r="AM236" i="2"/>
  <c r="AN236" i="2"/>
  <c r="A237" i="2"/>
  <c r="B237" i="2"/>
  <c r="D237" i="2"/>
  <c r="F237" i="2"/>
  <c r="G237" i="2"/>
  <c r="H237" i="2"/>
  <c r="M237" i="2"/>
  <c r="Y237" i="2"/>
  <c r="AJ237" i="2"/>
  <c r="AM237" i="2"/>
  <c r="AN237" i="2"/>
  <c r="A238" i="2"/>
  <c r="B238" i="2"/>
  <c r="D238" i="2"/>
  <c r="F238" i="2"/>
  <c r="G238" i="2"/>
  <c r="H238" i="2"/>
  <c r="M238" i="2"/>
  <c r="Y238" i="2"/>
  <c r="AJ238" i="2"/>
  <c r="AM238" i="2"/>
  <c r="AN238" i="2"/>
  <c r="A239" i="2"/>
  <c r="B239" i="2"/>
  <c r="D239" i="2"/>
  <c r="F239" i="2"/>
  <c r="G239" i="2"/>
  <c r="H239" i="2"/>
  <c r="M239" i="2"/>
  <c r="Y239" i="2"/>
  <c r="AJ239" i="2"/>
  <c r="AM239" i="2"/>
  <c r="AN239" i="2"/>
  <c r="A240" i="2"/>
  <c r="B240" i="2"/>
  <c r="D240" i="2"/>
  <c r="F240" i="2"/>
  <c r="G240" i="2"/>
  <c r="H240" i="2"/>
  <c r="M240" i="2"/>
  <c r="Y240" i="2"/>
  <c r="AJ240" i="2"/>
  <c r="AM240" i="2"/>
  <c r="AN240" i="2"/>
  <c r="A241" i="2"/>
  <c r="B241" i="2"/>
  <c r="D241" i="2"/>
  <c r="F241" i="2"/>
  <c r="G241" i="2"/>
  <c r="H241" i="2"/>
  <c r="M241" i="2"/>
  <c r="Y241" i="2"/>
  <c r="AJ241" i="2"/>
  <c r="AM241" i="2"/>
  <c r="AN241" i="2"/>
  <c r="A242" i="2"/>
  <c r="B242" i="2"/>
  <c r="D242" i="2"/>
  <c r="F242" i="2"/>
  <c r="G242" i="2"/>
  <c r="H242" i="2"/>
  <c r="M242" i="2"/>
  <c r="Y242" i="2"/>
  <c r="AJ242" i="2"/>
  <c r="O242" i="2" s="1"/>
  <c r="AM242" i="2"/>
  <c r="AN242" i="2"/>
  <c r="A243" i="2"/>
  <c r="B243" i="2"/>
  <c r="D243" i="2"/>
  <c r="F243" i="2"/>
  <c r="G243" i="2"/>
  <c r="H243" i="2"/>
  <c r="I243" i="2"/>
  <c r="M243" i="2"/>
  <c r="Q243" i="2"/>
  <c r="Y243" i="2"/>
  <c r="AG243" i="2"/>
  <c r="AI243" i="2"/>
  <c r="AJ243" i="2"/>
  <c r="AK243" i="2"/>
  <c r="AM243" i="2"/>
  <c r="AN243" i="2"/>
  <c r="A244" i="2"/>
  <c r="B244" i="2"/>
  <c r="D244" i="2"/>
  <c r="F244" i="2"/>
  <c r="G244" i="2"/>
  <c r="H244" i="2"/>
  <c r="I244" i="2"/>
  <c r="M244" i="2"/>
  <c r="Q244" i="2"/>
  <c r="S244" i="2"/>
  <c r="Y244" i="2"/>
  <c r="AG244" i="2"/>
  <c r="AI244" i="2"/>
  <c r="AJ244" i="2"/>
  <c r="AK244" i="2"/>
  <c r="AM244" i="2"/>
  <c r="AN244" i="2"/>
  <c r="R244" i="2"/>
  <c r="AP244" i="2"/>
  <c r="A245" i="2"/>
  <c r="B245" i="2"/>
  <c r="D245" i="2"/>
  <c r="F245" i="2"/>
  <c r="G245" i="2"/>
  <c r="H245" i="2"/>
  <c r="I245" i="2"/>
  <c r="K245" i="2"/>
  <c r="M245" i="2"/>
  <c r="Q245" i="2"/>
  <c r="Y245" i="2"/>
  <c r="AG245" i="2"/>
  <c r="AI245" i="2"/>
  <c r="J245" i="2" s="1"/>
  <c r="AJ245" i="2"/>
  <c r="AK245" i="2"/>
  <c r="AM245" i="2"/>
  <c r="AN245" i="2"/>
  <c r="BN245" i="2"/>
  <c r="A246" i="2"/>
  <c r="B246" i="2"/>
  <c r="D246" i="2"/>
  <c r="F246" i="2"/>
  <c r="G246" i="2"/>
  <c r="H246" i="2"/>
  <c r="I246" i="2"/>
  <c r="M246" i="2"/>
  <c r="Q246" i="2"/>
  <c r="Y246" i="2"/>
  <c r="AG246" i="2"/>
  <c r="AI246" i="2"/>
  <c r="AJ246" i="2"/>
  <c r="AK246" i="2"/>
  <c r="AM246" i="2"/>
  <c r="AN246" i="2"/>
  <c r="BN246" i="2"/>
  <c r="A247" i="2"/>
  <c r="B247" i="2"/>
  <c r="D247" i="2"/>
  <c r="F247" i="2"/>
  <c r="G247" i="2"/>
  <c r="H247" i="2"/>
  <c r="I247" i="2"/>
  <c r="K247" i="2"/>
  <c r="M247" i="2"/>
  <c r="Q247" i="2"/>
  <c r="Y247" i="2"/>
  <c r="AG247" i="2"/>
  <c r="AI247" i="2"/>
  <c r="AJ247" i="2"/>
  <c r="AK247" i="2"/>
  <c r="AM247" i="2"/>
  <c r="Z247" i="2"/>
  <c r="AN247" i="2"/>
  <c r="J247" i="2"/>
  <c r="BN247" i="2"/>
  <c r="A248" i="2"/>
  <c r="B248" i="2"/>
  <c r="D248" i="2"/>
  <c r="F248" i="2"/>
  <c r="G248" i="2"/>
  <c r="H248" i="2"/>
  <c r="I248" i="2"/>
  <c r="M248" i="2"/>
  <c r="Q248" i="2"/>
  <c r="Y248" i="2"/>
  <c r="AG248" i="2"/>
  <c r="AI248" i="2"/>
  <c r="J248" i="2" s="1"/>
  <c r="AJ248" i="2"/>
  <c r="AK248" i="2"/>
  <c r="R248" i="2" s="1"/>
  <c r="AM248" i="2"/>
  <c r="AN248" i="2"/>
  <c r="BN248" i="2"/>
  <c r="A249" i="2"/>
  <c r="B249" i="2"/>
  <c r="D249" i="2"/>
  <c r="F249" i="2"/>
  <c r="G249" i="2"/>
  <c r="H249" i="2"/>
  <c r="I249" i="2"/>
  <c r="M249" i="2"/>
  <c r="Q249" i="2"/>
  <c r="Y249" i="2"/>
  <c r="AG249" i="2"/>
  <c r="AJ249" i="2"/>
  <c r="AK249" i="2"/>
  <c r="AM249" i="2"/>
  <c r="AQ249" i="2" s="1"/>
  <c r="AW249" i="2" s="1"/>
  <c r="AN249" i="2"/>
  <c r="BN249" i="2"/>
  <c r="A250" i="2"/>
  <c r="B250" i="2"/>
  <c r="D250" i="2"/>
  <c r="F250" i="2"/>
  <c r="G250" i="2"/>
  <c r="H250" i="2"/>
  <c r="I250" i="2"/>
  <c r="K250" i="2"/>
  <c r="M250" i="2"/>
  <c r="Q250" i="2"/>
  <c r="Y250" i="2"/>
  <c r="AG250" i="2"/>
  <c r="AI250" i="2"/>
  <c r="AJ250" i="2"/>
  <c r="N250" i="2" s="1"/>
  <c r="AK250" i="2"/>
  <c r="S250" i="2" s="1"/>
  <c r="AM250" i="2"/>
  <c r="AN250" i="2"/>
  <c r="A251" i="2"/>
  <c r="B251" i="2"/>
  <c r="D251" i="2"/>
  <c r="F251" i="2"/>
  <c r="G251" i="2"/>
  <c r="H251" i="2"/>
  <c r="I251" i="2"/>
  <c r="K251" i="2"/>
  <c r="M251" i="2"/>
  <c r="Q251" i="2"/>
  <c r="Y251" i="2"/>
  <c r="AG251" i="2"/>
  <c r="AI251" i="2"/>
  <c r="J251" i="2" s="1"/>
  <c r="AJ251" i="2"/>
  <c r="AK251" i="2"/>
  <c r="AM251" i="2"/>
  <c r="AN251" i="2"/>
  <c r="A252" i="2"/>
  <c r="B252" i="2"/>
  <c r="D252" i="2"/>
  <c r="F252" i="2"/>
  <c r="G252" i="2"/>
  <c r="H252" i="2"/>
  <c r="I252" i="2"/>
  <c r="M252" i="2"/>
  <c r="Q252" i="2"/>
  <c r="Y252" i="2"/>
  <c r="AG252" i="2"/>
  <c r="AI252" i="2"/>
  <c r="AJ252" i="2"/>
  <c r="AK252" i="2"/>
  <c r="AM252" i="2"/>
  <c r="AN252" i="2"/>
  <c r="A253" i="2"/>
  <c r="B253" i="2"/>
  <c r="D253" i="2"/>
  <c r="F253" i="2"/>
  <c r="G253" i="2"/>
  <c r="H253" i="2"/>
  <c r="I253" i="2"/>
  <c r="M253" i="2"/>
  <c r="Q253" i="2"/>
  <c r="Y253" i="2"/>
  <c r="AG253" i="2"/>
  <c r="AJ253" i="2"/>
  <c r="N253" i="2" s="1"/>
  <c r="AK253" i="2"/>
  <c r="AM253" i="2"/>
  <c r="AN253" i="2"/>
  <c r="AP253" i="2"/>
  <c r="A254" i="2"/>
  <c r="B254" i="2"/>
  <c r="D254" i="2"/>
  <c r="F254" i="2"/>
  <c r="G254" i="2"/>
  <c r="H254" i="2"/>
  <c r="I254" i="2"/>
  <c r="M254" i="2"/>
  <c r="Q254" i="2"/>
  <c r="Y254" i="2"/>
  <c r="AG254" i="2"/>
  <c r="AI254" i="2"/>
  <c r="AJ254" i="2"/>
  <c r="AK254" i="2"/>
  <c r="AM254" i="2"/>
  <c r="AN254" i="2"/>
  <c r="A255" i="2"/>
  <c r="B255" i="2"/>
  <c r="D255" i="2"/>
  <c r="F255" i="2"/>
  <c r="G255" i="2"/>
  <c r="H255" i="2"/>
  <c r="I255" i="2"/>
  <c r="M255" i="2"/>
  <c r="Q255" i="2"/>
  <c r="Y255" i="2"/>
  <c r="AG255" i="2"/>
  <c r="AI255" i="2"/>
  <c r="AJ255" i="2"/>
  <c r="AK255" i="2"/>
  <c r="AM255" i="2"/>
  <c r="AN255" i="2"/>
  <c r="A256" i="2"/>
  <c r="B256" i="2"/>
  <c r="D256" i="2"/>
  <c r="F256" i="2"/>
  <c r="G256" i="2"/>
  <c r="H256" i="2"/>
  <c r="I256" i="2"/>
  <c r="M256" i="2"/>
  <c r="Q256" i="2"/>
  <c r="Y256" i="2"/>
  <c r="AG256" i="2"/>
  <c r="AJ256" i="2"/>
  <c r="AK256" i="2"/>
  <c r="AM256" i="2"/>
  <c r="AN256" i="2"/>
  <c r="R256" i="2"/>
  <c r="A257" i="2"/>
  <c r="B257" i="2"/>
  <c r="D257" i="2"/>
  <c r="F257" i="2"/>
  <c r="G257" i="2"/>
  <c r="H257" i="2"/>
  <c r="I257" i="2"/>
  <c r="M257" i="2"/>
  <c r="Q257" i="2"/>
  <c r="Y257" i="2"/>
  <c r="AG257" i="2"/>
  <c r="AI257" i="2"/>
  <c r="J257" i="2" s="1"/>
  <c r="AJ257" i="2"/>
  <c r="AK257" i="2"/>
  <c r="AM257" i="2"/>
  <c r="AP257" i="2"/>
  <c r="AN257" i="2"/>
  <c r="A258" i="2"/>
  <c r="B258" i="2"/>
  <c r="D258" i="2"/>
  <c r="F258" i="2"/>
  <c r="G258" i="2"/>
  <c r="H258" i="2"/>
  <c r="I258" i="2"/>
  <c r="M258" i="2"/>
  <c r="Q258" i="2"/>
  <c r="Y258" i="2"/>
  <c r="AG258" i="2"/>
  <c r="AI258" i="2"/>
  <c r="AJ258" i="2"/>
  <c r="AK258" i="2"/>
  <c r="AM258" i="2"/>
  <c r="AN258" i="2"/>
  <c r="A259" i="2"/>
  <c r="B259" i="2"/>
  <c r="D259" i="2"/>
  <c r="F259" i="2"/>
  <c r="G259" i="2"/>
  <c r="H259" i="2"/>
  <c r="I259" i="2"/>
  <c r="M259" i="2"/>
  <c r="Q259" i="2"/>
  <c r="Y259" i="2"/>
  <c r="AG259" i="2"/>
  <c r="AJ259" i="2"/>
  <c r="AK259" i="2"/>
  <c r="AM259" i="2"/>
  <c r="AP259" i="2" s="1"/>
  <c r="AV259" i="2" s="1"/>
  <c r="AN259" i="2"/>
  <c r="A260" i="2"/>
  <c r="B260" i="2"/>
  <c r="D260" i="2"/>
  <c r="F260" i="2"/>
  <c r="G260" i="2"/>
  <c r="H260" i="2"/>
  <c r="I260" i="2"/>
  <c r="M260" i="2"/>
  <c r="Q260" i="2"/>
  <c r="Y260" i="2"/>
  <c r="AG260" i="2"/>
  <c r="AI260" i="2"/>
  <c r="AJ260" i="2"/>
  <c r="AK260" i="2"/>
  <c r="AM260" i="2"/>
  <c r="Z260" i="2" s="1"/>
  <c r="AN260" i="2"/>
  <c r="A261" i="2"/>
  <c r="B261" i="2"/>
  <c r="D261" i="2"/>
  <c r="F261" i="2"/>
  <c r="G261" i="2"/>
  <c r="H261" i="2"/>
  <c r="I261" i="2"/>
  <c r="K261" i="2"/>
  <c r="M261" i="2"/>
  <c r="Q261" i="2"/>
  <c r="Y261" i="2"/>
  <c r="AG261" i="2"/>
  <c r="AI261" i="2"/>
  <c r="J261" i="2"/>
  <c r="AJ261" i="2"/>
  <c r="AK261" i="2"/>
  <c r="AM261" i="2"/>
  <c r="AN261" i="2"/>
  <c r="A262" i="2"/>
  <c r="B262" i="2"/>
  <c r="D262" i="2"/>
  <c r="F262" i="2"/>
  <c r="G262" i="2"/>
  <c r="H262" i="2"/>
  <c r="I262" i="2"/>
  <c r="M262" i="2"/>
  <c r="Q262" i="2"/>
  <c r="Y262" i="2"/>
  <c r="AG262" i="2"/>
  <c r="AJ262" i="2"/>
  <c r="AK262" i="2"/>
  <c r="AM262" i="2"/>
  <c r="AQ262" i="2" s="1"/>
  <c r="AN262" i="2"/>
  <c r="R262" i="2"/>
  <c r="A263" i="2"/>
  <c r="B263" i="2"/>
  <c r="D263" i="2"/>
  <c r="F263" i="2"/>
  <c r="G263" i="2"/>
  <c r="H263" i="2"/>
  <c r="I263" i="2"/>
  <c r="M263" i="2"/>
  <c r="Q263" i="2"/>
  <c r="Y263" i="2"/>
  <c r="AG263" i="2"/>
  <c r="AI263" i="2"/>
  <c r="AJ263" i="2"/>
  <c r="AK263" i="2"/>
  <c r="AM263" i="2"/>
  <c r="AP263" i="2" s="1"/>
  <c r="AV263" i="2"/>
  <c r="AN263" i="2"/>
  <c r="J263" i="2"/>
  <c r="A264" i="2"/>
  <c r="B264" i="2"/>
  <c r="D264" i="2"/>
  <c r="F264" i="2"/>
  <c r="G264" i="2"/>
  <c r="H264" i="2"/>
  <c r="I264" i="2"/>
  <c r="M264" i="2"/>
  <c r="Q264" i="2"/>
  <c r="Y264" i="2"/>
  <c r="AG264" i="2"/>
  <c r="AI264" i="2"/>
  <c r="J264" i="2" s="1"/>
  <c r="AJ264" i="2"/>
  <c r="AK264" i="2"/>
  <c r="R264" i="2" s="1"/>
  <c r="AM264" i="2"/>
  <c r="AN264" i="2"/>
  <c r="A265" i="2"/>
  <c r="B265" i="2"/>
  <c r="D265" i="2"/>
  <c r="F265" i="2"/>
  <c r="G265" i="2"/>
  <c r="H265" i="2"/>
  <c r="I265" i="2"/>
  <c r="M265" i="2"/>
  <c r="Q265" i="2"/>
  <c r="Y265" i="2"/>
  <c r="AA265" i="2"/>
  <c r="AG265" i="2"/>
  <c r="AI265" i="2"/>
  <c r="AJ265" i="2"/>
  <c r="AK265" i="2"/>
  <c r="AM265" i="2"/>
  <c r="AN265" i="2"/>
  <c r="AP265" i="2"/>
  <c r="AU265" i="2" s="1"/>
  <c r="A266" i="2"/>
  <c r="B266" i="2"/>
  <c r="D266" i="2"/>
  <c r="F266" i="2"/>
  <c r="G266" i="2"/>
  <c r="H266" i="2"/>
  <c r="I266" i="2"/>
  <c r="M266" i="2"/>
  <c r="Q266" i="2"/>
  <c r="Y266" i="2"/>
  <c r="AG266" i="2"/>
  <c r="AI266" i="2"/>
  <c r="AJ266" i="2"/>
  <c r="AK266" i="2"/>
  <c r="AM266" i="2"/>
  <c r="AN266" i="2"/>
  <c r="A267" i="2"/>
  <c r="B267" i="2"/>
  <c r="D267" i="2"/>
  <c r="F267" i="2"/>
  <c r="G267" i="2"/>
  <c r="H267" i="2"/>
  <c r="I267" i="2"/>
  <c r="K267" i="2"/>
  <c r="M267" i="2"/>
  <c r="Q267" i="2"/>
  <c r="Y267" i="2"/>
  <c r="AG267" i="2"/>
  <c r="AI267" i="2"/>
  <c r="J267" i="2" s="1"/>
  <c r="AJ267" i="2"/>
  <c r="AK267" i="2"/>
  <c r="S267" i="2" s="1"/>
  <c r="AM267" i="2"/>
  <c r="AN267" i="2"/>
  <c r="A268" i="2"/>
  <c r="B268" i="2"/>
  <c r="AI268" i="2"/>
  <c r="D268" i="2"/>
  <c r="F268" i="2"/>
  <c r="G268" i="2"/>
  <c r="H268" i="2"/>
  <c r="I268" i="2"/>
  <c r="M268" i="2"/>
  <c r="Q268" i="2"/>
  <c r="Y268" i="2"/>
  <c r="AG268" i="2"/>
  <c r="AJ268" i="2"/>
  <c r="AK268" i="2"/>
  <c r="AM268" i="2"/>
  <c r="AN268" i="2"/>
  <c r="A269" i="2"/>
  <c r="B269" i="2"/>
  <c r="D269" i="2"/>
  <c r="F269" i="2"/>
  <c r="G269" i="2"/>
  <c r="H269" i="2"/>
  <c r="M269" i="2"/>
  <c r="Y269" i="2"/>
  <c r="AJ269" i="2"/>
  <c r="AM269" i="2"/>
  <c r="AN269" i="2"/>
  <c r="A270" i="2"/>
  <c r="B270" i="2"/>
  <c r="D270" i="2"/>
  <c r="F270" i="2"/>
  <c r="G270" i="2"/>
  <c r="H270" i="2"/>
  <c r="M270" i="2"/>
  <c r="Y270" i="2"/>
  <c r="AJ270" i="2"/>
  <c r="AM270" i="2"/>
  <c r="AN270" i="2"/>
  <c r="AP270" i="2"/>
  <c r="AU270" i="2" s="1"/>
  <c r="A271" i="2"/>
  <c r="B271" i="2"/>
  <c r="D271" i="2"/>
  <c r="F271" i="2"/>
  <c r="G271" i="2"/>
  <c r="H271" i="2"/>
  <c r="M271" i="2"/>
  <c r="Y271" i="2"/>
  <c r="AJ271" i="2"/>
  <c r="AM271" i="2"/>
  <c r="AN271" i="2"/>
  <c r="A272" i="2"/>
  <c r="B272" i="2"/>
  <c r="D272" i="2"/>
  <c r="F272" i="2"/>
  <c r="G272" i="2"/>
  <c r="H272" i="2"/>
  <c r="M272" i="2"/>
  <c r="Y272" i="2"/>
  <c r="AJ272" i="2"/>
  <c r="AM272" i="2"/>
  <c r="AN272" i="2"/>
  <c r="A273" i="2"/>
  <c r="B273" i="2"/>
  <c r="D273" i="2"/>
  <c r="F273" i="2"/>
  <c r="G273" i="2"/>
  <c r="H273" i="2"/>
  <c r="M273" i="2"/>
  <c r="Y273" i="2"/>
  <c r="AJ273" i="2"/>
  <c r="AM273" i="2"/>
  <c r="AA273" i="2" s="1"/>
  <c r="AN273" i="2"/>
  <c r="A274" i="2"/>
  <c r="B274" i="2"/>
  <c r="D274" i="2"/>
  <c r="F274" i="2"/>
  <c r="G274" i="2"/>
  <c r="H274" i="2"/>
  <c r="M274" i="2"/>
  <c r="Y274" i="2"/>
  <c r="AJ274" i="2"/>
  <c r="AM274" i="2"/>
  <c r="AN274" i="2"/>
  <c r="AP274" i="2"/>
  <c r="A275" i="2"/>
  <c r="B275" i="2"/>
  <c r="D275" i="2"/>
  <c r="F275" i="2"/>
  <c r="G275" i="2"/>
  <c r="H275" i="2"/>
  <c r="M275" i="2"/>
  <c r="Y275" i="2"/>
  <c r="AJ275" i="2"/>
  <c r="AP275" i="2" s="1"/>
  <c r="AU275" i="2" s="1"/>
  <c r="AM275" i="2"/>
  <c r="AA275" i="2" s="1"/>
  <c r="AN275" i="2"/>
  <c r="A276" i="2"/>
  <c r="B276" i="2"/>
  <c r="D276" i="2"/>
  <c r="F276" i="2"/>
  <c r="G276" i="2"/>
  <c r="H276" i="2"/>
  <c r="M276" i="2"/>
  <c r="Y276" i="2"/>
  <c r="AJ276" i="2"/>
  <c r="N276" i="2"/>
  <c r="AM276" i="2"/>
  <c r="AN276" i="2"/>
  <c r="A277" i="2"/>
  <c r="B277" i="2"/>
  <c r="D277" i="2"/>
  <c r="F277" i="2"/>
  <c r="G277" i="2"/>
  <c r="H277" i="2"/>
  <c r="M277" i="2"/>
  <c r="Y277" i="2"/>
  <c r="AJ277" i="2"/>
  <c r="AP277" i="2" s="1"/>
  <c r="AU277" i="2" s="1"/>
  <c r="AM277" i="2"/>
  <c r="AN277" i="2"/>
  <c r="A278" i="2"/>
  <c r="B278" i="2"/>
  <c r="D278" i="2"/>
  <c r="F278" i="2"/>
  <c r="G278" i="2"/>
  <c r="H278" i="2"/>
  <c r="M278" i="2"/>
  <c r="Y278" i="2"/>
  <c r="AJ278" i="2"/>
  <c r="AP278" i="2"/>
  <c r="AM278" i="2"/>
  <c r="AN278" i="2"/>
  <c r="A279" i="2"/>
  <c r="B279" i="2"/>
  <c r="D279" i="2"/>
  <c r="F279" i="2"/>
  <c r="G279" i="2"/>
  <c r="H279" i="2"/>
  <c r="M279" i="2"/>
  <c r="Y279" i="2"/>
  <c r="AJ279" i="2"/>
  <c r="AM279" i="2"/>
  <c r="AN279" i="2"/>
  <c r="A280" i="2"/>
  <c r="B280" i="2"/>
  <c r="D280" i="2"/>
  <c r="F280" i="2"/>
  <c r="G280" i="2"/>
  <c r="H280" i="2"/>
  <c r="M280" i="2"/>
  <c r="Y280" i="2"/>
  <c r="AJ280" i="2"/>
  <c r="AM280" i="2"/>
  <c r="AP280" i="2"/>
  <c r="AN280" i="2"/>
  <c r="A281" i="2"/>
  <c r="B281" i="2"/>
  <c r="D281" i="2"/>
  <c r="F281" i="2"/>
  <c r="G281" i="2"/>
  <c r="H281" i="2"/>
  <c r="M281" i="2"/>
  <c r="Y281" i="2"/>
  <c r="AJ281" i="2"/>
  <c r="AM281" i="2"/>
  <c r="AN281" i="2"/>
  <c r="A282" i="2"/>
  <c r="B282" i="2"/>
  <c r="D282" i="2"/>
  <c r="F282" i="2"/>
  <c r="G282" i="2"/>
  <c r="H282" i="2"/>
  <c r="M282" i="2"/>
  <c r="Y282" i="2"/>
  <c r="AJ282" i="2"/>
  <c r="AM282" i="2"/>
  <c r="AN282" i="2"/>
  <c r="AP282" i="2"/>
  <c r="A283" i="2"/>
  <c r="B283" i="2"/>
  <c r="D283" i="2"/>
  <c r="F283" i="2"/>
  <c r="G283" i="2"/>
  <c r="H283" i="2"/>
  <c r="M283" i="2"/>
  <c r="Y283" i="2"/>
  <c r="AJ283" i="2"/>
  <c r="AM283" i="2"/>
  <c r="AN283" i="2"/>
  <c r="A284" i="2"/>
  <c r="B284" i="2"/>
  <c r="D284" i="2"/>
  <c r="F284" i="2"/>
  <c r="G284" i="2"/>
  <c r="H284" i="2"/>
  <c r="M284" i="2"/>
  <c r="Y284" i="2"/>
  <c r="AJ284" i="2"/>
  <c r="AM284" i="2"/>
  <c r="AP284" i="2"/>
  <c r="AU284" i="2" s="1"/>
  <c r="AN284" i="2"/>
  <c r="N284" i="2"/>
  <c r="A285" i="2"/>
  <c r="B285" i="2"/>
  <c r="D285" i="2"/>
  <c r="F285" i="2"/>
  <c r="G285" i="2"/>
  <c r="H285" i="2"/>
  <c r="M285" i="2"/>
  <c r="Y285" i="2"/>
  <c r="AJ285" i="2"/>
  <c r="AM285" i="2"/>
  <c r="AN285" i="2"/>
  <c r="A286" i="2"/>
  <c r="B286" i="2"/>
  <c r="D286" i="2"/>
  <c r="F286" i="2"/>
  <c r="G286" i="2"/>
  <c r="H286" i="2"/>
  <c r="M286" i="2"/>
  <c r="Y286" i="2"/>
  <c r="AJ286" i="2"/>
  <c r="AM286" i="2"/>
  <c r="AP286" i="2" s="1"/>
  <c r="AN286" i="2"/>
  <c r="A287" i="2"/>
  <c r="B287" i="2"/>
  <c r="D287" i="2"/>
  <c r="F287" i="2"/>
  <c r="G287" i="2"/>
  <c r="H287" i="2"/>
  <c r="M287" i="2"/>
  <c r="Y287" i="2"/>
  <c r="AJ287" i="2"/>
  <c r="AP287" i="2" s="1"/>
  <c r="AM287" i="2"/>
  <c r="AU287" i="2"/>
  <c r="AN287" i="2"/>
  <c r="A288" i="2"/>
  <c r="B288" i="2"/>
  <c r="D288" i="2"/>
  <c r="F288" i="2"/>
  <c r="G288" i="2"/>
  <c r="H288" i="2"/>
  <c r="M288" i="2"/>
  <c r="Y288" i="2"/>
  <c r="AJ288" i="2"/>
  <c r="AM288" i="2"/>
  <c r="AN288" i="2"/>
  <c r="A289" i="2"/>
  <c r="B289" i="2"/>
  <c r="D289" i="2"/>
  <c r="F289" i="2"/>
  <c r="G289" i="2"/>
  <c r="H289" i="2"/>
  <c r="M289" i="2"/>
  <c r="Y289" i="2"/>
  <c r="AJ289" i="2"/>
  <c r="AP289" i="2" s="1"/>
  <c r="AU289" i="2" s="1"/>
  <c r="AM289" i="2"/>
  <c r="AN289" i="2"/>
  <c r="A290" i="2"/>
  <c r="B290" i="2"/>
  <c r="D290" i="2"/>
  <c r="F290" i="2"/>
  <c r="G290" i="2"/>
  <c r="H290" i="2"/>
  <c r="M290" i="2"/>
  <c r="Y290" i="2"/>
  <c r="AJ290" i="2"/>
  <c r="AM290" i="2"/>
  <c r="AN290" i="2"/>
  <c r="A291" i="2"/>
  <c r="B291" i="2"/>
  <c r="D291" i="2"/>
  <c r="F291" i="2"/>
  <c r="G291" i="2"/>
  <c r="H291" i="2"/>
  <c r="M291" i="2"/>
  <c r="Y291" i="2"/>
  <c r="AJ291" i="2"/>
  <c r="AM291" i="2"/>
  <c r="AN291" i="2"/>
  <c r="A292" i="2"/>
  <c r="B292" i="2"/>
  <c r="D292" i="2"/>
  <c r="F292" i="2"/>
  <c r="G292" i="2"/>
  <c r="H292" i="2"/>
  <c r="M292" i="2"/>
  <c r="Y292" i="2"/>
  <c r="AJ292" i="2"/>
  <c r="AM292" i="2"/>
  <c r="AN292" i="2"/>
  <c r="A293" i="2"/>
  <c r="B293" i="2"/>
  <c r="D293" i="2"/>
  <c r="F293" i="2"/>
  <c r="G293" i="2"/>
  <c r="H293" i="2"/>
  <c r="M293" i="2"/>
  <c r="Y293" i="2"/>
  <c r="AJ293" i="2"/>
  <c r="AM293" i="2"/>
  <c r="AN293" i="2"/>
  <c r="A294" i="2"/>
  <c r="B294" i="2"/>
  <c r="D294" i="2"/>
  <c r="F294" i="2"/>
  <c r="G294" i="2"/>
  <c r="H294" i="2"/>
  <c r="M294" i="2"/>
  <c r="Y294" i="2"/>
  <c r="AJ294" i="2"/>
  <c r="AM294" i="2"/>
  <c r="AN294" i="2"/>
  <c r="AP294" i="2"/>
  <c r="AU294" i="2" s="1"/>
  <c r="A295" i="2"/>
  <c r="B295" i="2"/>
  <c r="D295" i="2"/>
  <c r="F295" i="2"/>
  <c r="G295" i="2"/>
  <c r="H295" i="2"/>
  <c r="M295" i="2"/>
  <c r="Y295" i="2"/>
  <c r="AJ295" i="2"/>
  <c r="AM295" i="2"/>
  <c r="AA295" i="2" s="1"/>
  <c r="AN295" i="2"/>
  <c r="A296" i="2"/>
  <c r="B296" i="2"/>
  <c r="D296" i="2"/>
  <c r="F296" i="2"/>
  <c r="G296" i="2"/>
  <c r="H296" i="2"/>
  <c r="M296" i="2"/>
  <c r="Y296" i="2"/>
  <c r="AJ296" i="2"/>
  <c r="AM296" i="2"/>
  <c r="AP296" i="2" s="1"/>
  <c r="AN296" i="2"/>
  <c r="A297" i="2"/>
  <c r="B297" i="2"/>
  <c r="D297" i="2"/>
  <c r="F297" i="2"/>
  <c r="G297" i="2"/>
  <c r="H297" i="2"/>
  <c r="M297" i="2"/>
  <c r="O297" i="2"/>
  <c r="Y297" i="2"/>
  <c r="AJ297" i="2"/>
  <c r="AM297" i="2"/>
  <c r="AN297" i="2"/>
  <c r="A298" i="2"/>
  <c r="B298" i="2"/>
  <c r="D298" i="2"/>
  <c r="F298" i="2"/>
  <c r="G298" i="2"/>
  <c r="H298" i="2"/>
  <c r="M298" i="2"/>
  <c r="Y298" i="2"/>
  <c r="AJ298" i="2"/>
  <c r="AM298" i="2"/>
  <c r="AN298" i="2"/>
  <c r="AP298" i="2"/>
  <c r="A299" i="2"/>
  <c r="B299" i="2"/>
  <c r="D299" i="2"/>
  <c r="F299" i="2"/>
  <c r="G299" i="2"/>
  <c r="H299" i="2"/>
  <c r="M299" i="2"/>
  <c r="Y299" i="2"/>
  <c r="AA299" i="2"/>
  <c r="AJ299" i="2"/>
  <c r="AM299" i="2"/>
  <c r="AN299" i="2"/>
  <c r="A300" i="2"/>
  <c r="B300" i="2"/>
  <c r="D300" i="2"/>
  <c r="F300" i="2"/>
  <c r="G300" i="2"/>
  <c r="H300" i="2"/>
  <c r="M300" i="2"/>
  <c r="Y300" i="2"/>
  <c r="AJ300" i="2"/>
  <c r="N300" i="2"/>
  <c r="AM300" i="2"/>
  <c r="AP300" i="2"/>
  <c r="AU300" i="2" s="1"/>
  <c r="AN300" i="2"/>
  <c r="A301" i="2"/>
  <c r="B301" i="2"/>
  <c r="D301" i="2"/>
  <c r="F301" i="2"/>
  <c r="G301" i="2"/>
  <c r="H301" i="2"/>
  <c r="M301" i="2"/>
  <c r="Y301" i="2"/>
  <c r="AJ301" i="2"/>
  <c r="AM301" i="2"/>
  <c r="AN301" i="2"/>
  <c r="AP301" i="2"/>
  <c r="AU301" i="2" s="1"/>
  <c r="A302" i="2"/>
  <c r="B302" i="2"/>
  <c r="D302" i="2"/>
  <c r="F302" i="2"/>
  <c r="G302" i="2"/>
  <c r="H302" i="2"/>
  <c r="M302" i="2"/>
  <c r="Y302" i="2"/>
  <c r="AJ302" i="2"/>
  <c r="AM302" i="2"/>
  <c r="AN302" i="2"/>
  <c r="A303" i="2"/>
  <c r="B303" i="2"/>
  <c r="D303" i="2"/>
  <c r="F303" i="2"/>
  <c r="G303" i="2"/>
  <c r="H303" i="2"/>
  <c r="M303" i="2"/>
  <c r="Y303" i="2"/>
  <c r="AJ303" i="2"/>
  <c r="AM303" i="2"/>
  <c r="AN303" i="2"/>
  <c r="A304" i="2"/>
  <c r="B304" i="2"/>
  <c r="D304" i="2"/>
  <c r="F304" i="2"/>
  <c r="G304" i="2"/>
  <c r="H304" i="2"/>
  <c r="M304" i="2"/>
  <c r="Y304" i="2"/>
  <c r="AJ304" i="2"/>
  <c r="AM304" i="2"/>
  <c r="AN304" i="2"/>
  <c r="A305" i="2"/>
  <c r="B305" i="2"/>
  <c r="D305" i="2"/>
  <c r="F305" i="2"/>
  <c r="G305" i="2"/>
  <c r="H305" i="2"/>
  <c r="M305" i="2"/>
  <c r="Y305" i="2"/>
  <c r="AJ305" i="2"/>
  <c r="N305" i="2" s="1"/>
  <c r="AM305" i="2"/>
  <c r="AN305" i="2"/>
  <c r="A306" i="2"/>
  <c r="B306" i="2"/>
  <c r="D306" i="2"/>
  <c r="F306" i="2"/>
  <c r="G306" i="2"/>
  <c r="H306" i="2"/>
  <c r="M306" i="2"/>
  <c r="Y306" i="2"/>
  <c r="AJ306" i="2"/>
  <c r="AP306" i="2" s="1"/>
  <c r="AM306" i="2"/>
  <c r="AN306" i="2"/>
  <c r="A307" i="2"/>
  <c r="B307" i="2"/>
  <c r="D307" i="2"/>
  <c r="F307" i="2"/>
  <c r="G307" i="2"/>
  <c r="H307" i="2"/>
  <c r="M307" i="2"/>
  <c r="Y307" i="2"/>
  <c r="AJ307" i="2"/>
  <c r="AM307" i="2"/>
  <c r="Z307" i="2"/>
  <c r="AN307" i="2"/>
  <c r="A308" i="2"/>
  <c r="B308" i="2"/>
  <c r="D308" i="2"/>
  <c r="F308" i="2"/>
  <c r="G308" i="2"/>
  <c r="H308" i="2"/>
  <c r="M308" i="2"/>
  <c r="Y308" i="2"/>
  <c r="AJ308" i="2"/>
  <c r="AM308" i="2"/>
  <c r="AP308" i="2" s="1"/>
  <c r="AN308" i="2"/>
  <c r="A309" i="2"/>
  <c r="B309" i="2"/>
  <c r="D309" i="2"/>
  <c r="F309" i="2"/>
  <c r="G309" i="2"/>
  <c r="H309" i="2"/>
  <c r="M309" i="2"/>
  <c r="Y309" i="2"/>
  <c r="AJ309" i="2"/>
  <c r="AM309" i="2"/>
  <c r="AN309" i="2"/>
  <c r="A310" i="2"/>
  <c r="B310" i="2"/>
  <c r="D310" i="2"/>
  <c r="F310" i="2"/>
  <c r="G310" i="2"/>
  <c r="H310" i="2"/>
  <c r="M310" i="2"/>
  <c r="Y310" i="2"/>
  <c r="AJ310" i="2"/>
  <c r="AM310" i="2"/>
  <c r="AP310" i="2" s="1"/>
  <c r="AN310" i="2"/>
  <c r="N310" i="2"/>
  <c r="A311" i="2"/>
  <c r="B311" i="2"/>
  <c r="D311" i="2"/>
  <c r="F311" i="2"/>
  <c r="G311" i="2"/>
  <c r="H311" i="2"/>
  <c r="M311" i="2"/>
  <c r="O311" i="2"/>
  <c r="Y311" i="2"/>
  <c r="AJ311" i="2"/>
  <c r="AM311" i="2"/>
  <c r="AP311" i="2" s="1"/>
  <c r="AU311" i="2" s="1"/>
  <c r="AN311" i="2"/>
  <c r="A312" i="2"/>
  <c r="B312" i="2"/>
  <c r="D312" i="2"/>
  <c r="F312" i="2"/>
  <c r="G312" i="2"/>
  <c r="H312" i="2"/>
  <c r="M312" i="2"/>
  <c r="Y312" i="2"/>
  <c r="AJ312" i="2"/>
  <c r="AM312" i="2"/>
  <c r="AN312" i="2"/>
  <c r="A313" i="2"/>
  <c r="B313" i="2"/>
  <c r="D313" i="2"/>
  <c r="F313" i="2"/>
  <c r="G313" i="2"/>
  <c r="H313" i="2"/>
  <c r="M313" i="2"/>
  <c r="Y313" i="2"/>
  <c r="AJ313" i="2"/>
  <c r="AP313" i="2"/>
  <c r="AU313" i="2" s="1"/>
  <c r="AM313" i="2"/>
  <c r="AA313" i="2" s="1"/>
  <c r="AN313" i="2"/>
  <c r="A314" i="2"/>
  <c r="B314" i="2"/>
  <c r="D314" i="2"/>
  <c r="F314" i="2"/>
  <c r="G314" i="2"/>
  <c r="H314" i="2"/>
  <c r="M314" i="2"/>
  <c r="Y314" i="2"/>
  <c r="AJ314" i="2"/>
  <c r="AP314" i="2"/>
  <c r="AM314" i="2"/>
  <c r="AN314" i="2"/>
  <c r="A315" i="2"/>
  <c r="B315" i="2"/>
  <c r="D315" i="2"/>
  <c r="F315" i="2"/>
  <c r="G315" i="2"/>
  <c r="H315" i="2"/>
  <c r="M315" i="2"/>
  <c r="Y315" i="2"/>
  <c r="AJ315" i="2"/>
  <c r="AP315" i="2" s="1"/>
  <c r="AM315" i="2"/>
  <c r="AN315" i="2"/>
  <c r="A316" i="2"/>
  <c r="B316" i="2"/>
  <c r="D316" i="2"/>
  <c r="F316" i="2"/>
  <c r="G316" i="2"/>
  <c r="H316" i="2"/>
  <c r="M316" i="2"/>
  <c r="Y316" i="2"/>
  <c r="AJ316" i="2"/>
  <c r="AM316" i="2"/>
  <c r="AN316" i="2"/>
  <c r="A317" i="2"/>
  <c r="B317" i="2"/>
  <c r="D317" i="2"/>
  <c r="F317" i="2"/>
  <c r="G317" i="2"/>
  <c r="H317" i="2"/>
  <c r="M317" i="2"/>
  <c r="Y317" i="2"/>
  <c r="AJ317" i="2"/>
  <c r="AM317" i="2"/>
  <c r="AN317" i="2"/>
  <c r="N317" i="2"/>
  <c r="AP317" i="2"/>
  <c r="A318" i="2"/>
  <c r="B318" i="2"/>
  <c r="D318" i="2"/>
  <c r="F318" i="2"/>
  <c r="G318" i="2"/>
  <c r="H318" i="2"/>
  <c r="M318" i="2"/>
  <c r="O318" i="2"/>
  <c r="Y318" i="2"/>
  <c r="AJ318" i="2"/>
  <c r="AP318" i="2" s="1"/>
  <c r="AM318" i="2"/>
  <c r="AN318" i="2"/>
  <c r="A319" i="2"/>
  <c r="B319" i="2"/>
  <c r="D319" i="2"/>
  <c r="F319" i="2"/>
  <c r="G319" i="2"/>
  <c r="H319" i="2"/>
  <c r="M319" i="2"/>
  <c r="Y319" i="2"/>
  <c r="AJ319" i="2"/>
  <c r="AM319" i="2"/>
  <c r="AN319" i="2"/>
  <c r="A320" i="2"/>
  <c r="B320" i="2"/>
  <c r="D320" i="2"/>
  <c r="F320" i="2"/>
  <c r="G320" i="2"/>
  <c r="H320" i="2"/>
  <c r="M320" i="2"/>
  <c r="Y320" i="2"/>
  <c r="AJ320" i="2"/>
  <c r="AM320" i="2"/>
  <c r="AN320" i="2"/>
  <c r="A321" i="2"/>
  <c r="B321" i="2"/>
  <c r="D321" i="2"/>
  <c r="F321" i="2"/>
  <c r="G321" i="2"/>
  <c r="H321" i="2"/>
  <c r="M321" i="2"/>
  <c r="Y321" i="2"/>
  <c r="AJ321" i="2"/>
  <c r="AM321" i="2"/>
  <c r="AN321" i="2"/>
  <c r="A322" i="2"/>
  <c r="B322" i="2"/>
  <c r="D322" i="2"/>
  <c r="F322" i="2"/>
  <c r="G322" i="2"/>
  <c r="H322" i="2"/>
  <c r="M322" i="2"/>
  <c r="Y322" i="2"/>
  <c r="AJ322" i="2"/>
  <c r="AP322" i="2" s="1"/>
  <c r="AM322" i="2"/>
  <c r="AN322" i="2"/>
  <c r="A323" i="2"/>
  <c r="B323" i="2"/>
  <c r="D323" i="2"/>
  <c r="F323" i="2"/>
  <c r="G323" i="2"/>
  <c r="H323" i="2"/>
  <c r="M323" i="2"/>
  <c r="Y323" i="2"/>
  <c r="AJ323" i="2"/>
  <c r="AM323" i="2"/>
  <c r="AN323" i="2"/>
  <c r="A324" i="2"/>
  <c r="B324" i="2"/>
  <c r="D324" i="2"/>
  <c r="F324" i="2"/>
  <c r="G324" i="2"/>
  <c r="H324" i="2"/>
  <c r="M324" i="2"/>
  <c r="Y324" i="2"/>
  <c r="AJ324" i="2"/>
  <c r="AM324" i="2"/>
  <c r="AN324" i="2"/>
  <c r="N324" i="2"/>
  <c r="A325" i="2"/>
  <c r="B325" i="2"/>
  <c r="D325" i="2"/>
  <c r="F325" i="2"/>
  <c r="G325" i="2"/>
  <c r="H325" i="2"/>
  <c r="M325" i="2"/>
  <c r="Y325" i="2"/>
  <c r="AJ325" i="2"/>
  <c r="AM325" i="2"/>
  <c r="AP325" i="2" s="1"/>
  <c r="AU325" i="2" s="1"/>
  <c r="AN325" i="2"/>
  <c r="A326" i="2"/>
  <c r="B326" i="2"/>
  <c r="D326" i="2"/>
  <c r="F326" i="2"/>
  <c r="G326" i="2"/>
  <c r="H326" i="2"/>
  <c r="M326" i="2"/>
  <c r="Y326" i="2"/>
  <c r="AJ326" i="2"/>
  <c r="AM326" i="2"/>
  <c r="AA326" i="2"/>
  <c r="AN326" i="2"/>
  <c r="A327" i="2"/>
  <c r="B327" i="2"/>
  <c r="D327" i="2"/>
  <c r="F327" i="2"/>
  <c r="G327" i="2"/>
  <c r="H327" i="2"/>
  <c r="M327" i="2"/>
  <c r="O327" i="2"/>
  <c r="Y327" i="2"/>
  <c r="AJ327" i="2"/>
  <c r="AM327" i="2"/>
  <c r="Z327" i="2" s="1"/>
  <c r="AN327" i="2"/>
  <c r="A328" i="2"/>
  <c r="B328" i="2"/>
  <c r="D328" i="2"/>
  <c r="F328" i="2"/>
  <c r="G328" i="2"/>
  <c r="H328" i="2"/>
  <c r="M328" i="2"/>
  <c r="Y328" i="2"/>
  <c r="AJ328" i="2"/>
  <c r="AM328" i="2"/>
  <c r="AN328" i="2"/>
  <c r="A329" i="2"/>
  <c r="B329" i="2"/>
  <c r="D329" i="2"/>
  <c r="F329" i="2"/>
  <c r="G329" i="2"/>
  <c r="H329" i="2"/>
  <c r="M329" i="2"/>
  <c r="Y329" i="2"/>
  <c r="AJ329" i="2"/>
  <c r="N329" i="2" s="1"/>
  <c r="AM329" i="2"/>
  <c r="AN329" i="2"/>
  <c r="AP329" i="2"/>
  <c r="AU329" i="2" s="1"/>
  <c r="A330" i="2"/>
  <c r="B330" i="2"/>
  <c r="D330" i="2"/>
  <c r="F330" i="2"/>
  <c r="G330" i="2"/>
  <c r="H330" i="2"/>
  <c r="M330" i="2"/>
  <c r="Y330" i="2"/>
  <c r="AJ330" i="2"/>
  <c r="AM330" i="2"/>
  <c r="AN330" i="2"/>
  <c r="A331" i="2"/>
  <c r="B331" i="2"/>
  <c r="D331" i="2"/>
  <c r="F331" i="2"/>
  <c r="G331" i="2"/>
  <c r="H331" i="2"/>
  <c r="M331" i="2"/>
  <c r="Y331" i="2"/>
  <c r="AJ331" i="2"/>
  <c r="AM331" i="2"/>
  <c r="AN331" i="2"/>
  <c r="A332" i="2"/>
  <c r="B332" i="2"/>
  <c r="D332" i="2"/>
  <c r="F332" i="2"/>
  <c r="G332" i="2"/>
  <c r="H332" i="2"/>
  <c r="M332" i="2"/>
  <c r="Y332" i="2"/>
  <c r="AJ332" i="2"/>
  <c r="N332" i="2" s="1"/>
  <c r="AM332" i="2"/>
  <c r="AP332" i="2"/>
  <c r="AU332" i="2" s="1"/>
  <c r="AN332" i="2"/>
  <c r="A333" i="2"/>
  <c r="B333" i="2"/>
  <c r="D333" i="2"/>
  <c r="F333" i="2"/>
  <c r="G333" i="2"/>
  <c r="H333" i="2"/>
  <c r="M333" i="2"/>
  <c r="Y333" i="2"/>
  <c r="AJ333" i="2"/>
  <c r="AM333" i="2"/>
  <c r="AN333" i="2"/>
  <c r="A334" i="2"/>
  <c r="B334" i="2"/>
  <c r="D334" i="2"/>
  <c r="F334" i="2"/>
  <c r="G334" i="2"/>
  <c r="H334" i="2"/>
  <c r="M334" i="2"/>
  <c r="Y334" i="2"/>
  <c r="AJ334" i="2"/>
  <c r="AP334" i="2" s="1"/>
  <c r="AM334" i="2"/>
  <c r="Z334" i="2" s="1"/>
  <c r="AN334" i="2"/>
  <c r="A335" i="2"/>
  <c r="B335" i="2"/>
  <c r="D335" i="2"/>
  <c r="F335" i="2"/>
  <c r="G335" i="2"/>
  <c r="H335" i="2"/>
  <c r="M335" i="2"/>
  <c r="Y335" i="2"/>
  <c r="AJ335" i="2"/>
  <c r="AM335" i="2"/>
  <c r="AA335" i="2" s="1"/>
  <c r="AN335" i="2"/>
  <c r="A336" i="2"/>
  <c r="B336" i="2"/>
  <c r="D336" i="2"/>
  <c r="F336" i="2"/>
  <c r="G336" i="2"/>
  <c r="H336" i="2"/>
  <c r="M336" i="2"/>
  <c r="Y336" i="2"/>
  <c r="AJ336" i="2"/>
  <c r="AM336" i="2"/>
  <c r="AN336" i="2"/>
  <c r="A337" i="2"/>
  <c r="B337" i="2"/>
  <c r="D337" i="2"/>
  <c r="F337" i="2"/>
  <c r="G337" i="2"/>
  <c r="H337" i="2"/>
  <c r="M337" i="2"/>
  <c r="Y337" i="2"/>
  <c r="AJ337" i="2"/>
  <c r="AM337" i="2"/>
  <c r="AN337" i="2"/>
  <c r="A338" i="2"/>
  <c r="B338" i="2"/>
  <c r="D338" i="2"/>
  <c r="F338" i="2"/>
  <c r="G338" i="2"/>
  <c r="H338" i="2"/>
  <c r="M338" i="2"/>
  <c r="Y338" i="2"/>
  <c r="AJ338" i="2"/>
  <c r="AM338" i="2"/>
  <c r="AN338" i="2"/>
  <c r="Z338" i="2"/>
  <c r="A339" i="2"/>
  <c r="B339" i="2"/>
  <c r="D339" i="2"/>
  <c r="F339" i="2"/>
  <c r="G339" i="2"/>
  <c r="H339" i="2"/>
  <c r="M339" i="2"/>
  <c r="Y339" i="2"/>
  <c r="AJ339" i="2"/>
  <c r="AM339" i="2"/>
  <c r="AP339" i="2"/>
  <c r="AU339" i="2" s="1"/>
  <c r="AN339" i="2"/>
  <c r="A340" i="2"/>
  <c r="B340" i="2"/>
  <c r="D340" i="2"/>
  <c r="F340" i="2"/>
  <c r="G340" i="2"/>
  <c r="H340" i="2"/>
  <c r="M340" i="2"/>
  <c r="Y340" i="2"/>
  <c r="AJ340" i="2"/>
  <c r="N340" i="2" s="1"/>
  <c r="AM340" i="2"/>
  <c r="AP340" i="2"/>
  <c r="AU340" i="2" s="1"/>
  <c r="AN340" i="2"/>
  <c r="A341" i="2"/>
  <c r="B341" i="2"/>
  <c r="D341" i="2"/>
  <c r="F341" i="2"/>
  <c r="G341" i="2"/>
  <c r="H341" i="2"/>
  <c r="M341" i="2"/>
  <c r="Y341" i="2"/>
  <c r="AJ341" i="2"/>
  <c r="AM341" i="2"/>
  <c r="AN341" i="2"/>
  <c r="A342" i="2"/>
  <c r="B342" i="2"/>
  <c r="D342" i="2"/>
  <c r="F342" i="2"/>
  <c r="G342" i="2"/>
  <c r="H342" i="2"/>
  <c r="M342" i="2"/>
  <c r="Y342" i="2"/>
  <c r="AJ342" i="2"/>
  <c r="AP342" i="2"/>
  <c r="AM342" i="2"/>
  <c r="AN342" i="2"/>
  <c r="A343" i="2"/>
  <c r="B343" i="2"/>
  <c r="D343" i="2"/>
  <c r="F343" i="2"/>
  <c r="G343" i="2"/>
  <c r="H343" i="2"/>
  <c r="M343" i="2"/>
  <c r="Y343" i="2"/>
  <c r="AJ343" i="2"/>
  <c r="AM343" i="2"/>
  <c r="AN343" i="2"/>
  <c r="A344" i="2"/>
  <c r="B344" i="2"/>
  <c r="D344" i="2"/>
  <c r="F344" i="2"/>
  <c r="G344" i="2"/>
  <c r="H344" i="2"/>
  <c r="M344" i="2"/>
  <c r="Y344" i="2"/>
  <c r="AJ344" i="2"/>
  <c r="AM344" i="2"/>
  <c r="AP344" i="2"/>
  <c r="AN344" i="2"/>
  <c r="A345" i="2"/>
  <c r="B345" i="2"/>
  <c r="D345" i="2"/>
  <c r="F345" i="2"/>
  <c r="G345" i="2"/>
  <c r="H345" i="2"/>
  <c r="M345" i="2"/>
  <c r="Y345" i="2"/>
  <c r="AJ345" i="2"/>
  <c r="AM345" i="2"/>
  <c r="AN345" i="2"/>
  <c r="A346" i="2"/>
  <c r="B346" i="2"/>
  <c r="D346" i="2"/>
  <c r="F346" i="2"/>
  <c r="G346" i="2"/>
  <c r="H346" i="2"/>
  <c r="M346" i="2"/>
  <c r="Y346" i="2"/>
  <c r="AJ346" i="2"/>
  <c r="AM346" i="2"/>
  <c r="AN346" i="2"/>
  <c r="AP346" i="2"/>
  <c r="A347" i="2"/>
  <c r="B347" i="2"/>
  <c r="D347" i="2"/>
  <c r="F347" i="2"/>
  <c r="G347" i="2"/>
  <c r="H347" i="2"/>
  <c r="M347" i="2"/>
  <c r="Y347" i="2"/>
  <c r="AJ347" i="2"/>
  <c r="AM347" i="2"/>
  <c r="AA347" i="2" s="1"/>
  <c r="AN347" i="2"/>
  <c r="A348" i="2"/>
  <c r="B348" i="2"/>
  <c r="D348" i="2"/>
  <c r="F348" i="2"/>
  <c r="G348" i="2"/>
  <c r="H348" i="2"/>
  <c r="M348" i="2"/>
  <c r="Y348" i="2"/>
  <c r="AJ348" i="2"/>
  <c r="AP348" i="2" s="1"/>
  <c r="AU348" i="2" s="1"/>
  <c r="AM348" i="2"/>
  <c r="AN348" i="2"/>
  <c r="A349" i="2"/>
  <c r="B349" i="2"/>
  <c r="D349" i="2"/>
  <c r="F349" i="2"/>
  <c r="G349" i="2"/>
  <c r="H349" i="2"/>
  <c r="M349" i="2"/>
  <c r="Y349" i="2"/>
  <c r="AJ349" i="2"/>
  <c r="O349" i="2" s="1"/>
  <c r="AM349" i="2"/>
  <c r="AN349" i="2"/>
  <c r="A350" i="2"/>
  <c r="B350" i="2"/>
  <c r="D350" i="2"/>
  <c r="F350" i="2"/>
  <c r="G350" i="2"/>
  <c r="H350" i="2"/>
  <c r="M350" i="2"/>
  <c r="Y350" i="2"/>
  <c r="AJ350" i="2"/>
  <c r="N350" i="2" s="1"/>
  <c r="AM350" i="2"/>
  <c r="AA350" i="2" s="1"/>
  <c r="AN350" i="2"/>
  <c r="AP350" i="2"/>
  <c r="A351" i="2"/>
  <c r="B351" i="2"/>
  <c r="D351" i="2"/>
  <c r="F351" i="2"/>
  <c r="G351" i="2"/>
  <c r="H351" i="2"/>
  <c r="M351" i="2"/>
  <c r="Y351" i="2"/>
  <c r="AJ351" i="2"/>
  <c r="AM351" i="2"/>
  <c r="AA351" i="2" s="1"/>
  <c r="AN351" i="2"/>
  <c r="A352" i="2"/>
  <c r="B352" i="2"/>
  <c r="D352" i="2"/>
  <c r="F352" i="2"/>
  <c r="G352" i="2"/>
  <c r="H352" i="2"/>
  <c r="M352" i="2"/>
  <c r="Y352" i="2"/>
  <c r="AJ352" i="2"/>
  <c r="N352" i="2"/>
  <c r="AM352" i="2"/>
  <c r="Z352" i="2"/>
  <c r="AN352" i="2"/>
  <c r="A353" i="2"/>
  <c r="B353" i="2"/>
  <c r="D353" i="2"/>
  <c r="F353" i="2"/>
  <c r="G353" i="2"/>
  <c r="H353" i="2"/>
  <c r="M353" i="2"/>
  <c r="Y353" i="2"/>
  <c r="AJ353" i="2"/>
  <c r="AM353" i="2"/>
  <c r="AN353" i="2"/>
  <c r="A354" i="2"/>
  <c r="B354" i="2"/>
  <c r="D354" i="2"/>
  <c r="F354" i="2"/>
  <c r="G354" i="2"/>
  <c r="H354" i="2"/>
  <c r="M354" i="2"/>
  <c r="Y354" i="2"/>
  <c r="AJ354" i="2"/>
  <c r="AP354" i="2"/>
  <c r="AM354" i="2"/>
  <c r="Z354" i="2" s="1"/>
  <c r="AN354" i="2"/>
  <c r="A355" i="2"/>
  <c r="B355" i="2"/>
  <c r="D355" i="2"/>
  <c r="F355" i="2"/>
  <c r="G355" i="2"/>
  <c r="H355" i="2"/>
  <c r="M355" i="2"/>
  <c r="Y355" i="2"/>
  <c r="AJ355" i="2"/>
  <c r="AM355" i="2"/>
  <c r="AN355" i="2"/>
  <c r="A356" i="2"/>
  <c r="B356" i="2"/>
  <c r="D356" i="2"/>
  <c r="F356" i="2"/>
  <c r="G356" i="2"/>
  <c r="H356" i="2"/>
  <c r="M356" i="2"/>
  <c r="Y356" i="2"/>
  <c r="AJ356" i="2"/>
  <c r="AM356" i="2"/>
  <c r="AN356" i="2"/>
  <c r="A357" i="2"/>
  <c r="B357" i="2"/>
  <c r="D357" i="2"/>
  <c r="F357" i="2"/>
  <c r="G357" i="2"/>
  <c r="H357" i="2"/>
  <c r="M357" i="2"/>
  <c r="Y357" i="2"/>
  <c r="AJ357" i="2"/>
  <c r="AM357" i="2"/>
  <c r="AN357" i="2"/>
  <c r="A358" i="2"/>
  <c r="B358" i="2"/>
  <c r="D358" i="2"/>
  <c r="F358" i="2"/>
  <c r="G358" i="2"/>
  <c r="H358" i="2"/>
  <c r="M358" i="2"/>
  <c r="Y358" i="2"/>
  <c r="AJ358" i="2"/>
  <c r="AM358" i="2"/>
  <c r="AN358" i="2"/>
  <c r="AP358" i="2"/>
  <c r="AU358" i="2"/>
  <c r="A359" i="2"/>
  <c r="B359" i="2"/>
  <c r="D359" i="2"/>
  <c r="F359" i="2"/>
  <c r="G359" i="2"/>
  <c r="H359" i="2"/>
  <c r="M359" i="2"/>
  <c r="Y359" i="2"/>
  <c r="AJ359" i="2"/>
  <c r="AM359" i="2"/>
  <c r="AN359" i="2"/>
  <c r="A360" i="2"/>
  <c r="B360" i="2"/>
  <c r="D360" i="2"/>
  <c r="F360" i="2"/>
  <c r="G360" i="2"/>
  <c r="H360" i="2"/>
  <c r="M360" i="2"/>
  <c r="Y360" i="2"/>
  <c r="AJ360" i="2"/>
  <c r="AM360" i="2"/>
  <c r="AP360" i="2" s="1"/>
  <c r="AN360" i="2"/>
  <c r="N360" i="2"/>
  <c r="A361" i="2"/>
  <c r="B361" i="2"/>
  <c r="D361" i="2"/>
  <c r="F361" i="2"/>
  <c r="G361" i="2"/>
  <c r="H361" i="2"/>
  <c r="M361" i="2"/>
  <c r="Y361" i="2"/>
  <c r="AA361" i="2"/>
  <c r="AJ361" i="2"/>
  <c r="AM361" i="2"/>
  <c r="AN361" i="2"/>
  <c r="A362" i="2"/>
  <c r="B362" i="2"/>
  <c r="D362" i="2"/>
  <c r="F362" i="2"/>
  <c r="G362" i="2"/>
  <c r="H362" i="2"/>
  <c r="M362" i="2"/>
  <c r="Y362" i="2"/>
  <c r="AJ362" i="2"/>
  <c r="AM362" i="2"/>
  <c r="AN362" i="2"/>
  <c r="AP362" i="2"/>
  <c r="A363" i="2"/>
  <c r="B363" i="2"/>
  <c r="D363" i="2"/>
  <c r="F363" i="2"/>
  <c r="G363" i="2"/>
  <c r="H363" i="2"/>
  <c r="M363" i="2"/>
  <c r="Y363" i="2"/>
  <c r="AJ363" i="2"/>
  <c r="AM363" i="2"/>
  <c r="AP363" i="2" s="1"/>
  <c r="AU363" i="2" s="1"/>
  <c r="AN363" i="2"/>
  <c r="A364" i="2"/>
  <c r="B364" i="2"/>
  <c r="D364" i="2"/>
  <c r="F364" i="2"/>
  <c r="G364" i="2"/>
  <c r="H364" i="2"/>
  <c r="M364" i="2"/>
  <c r="Y364" i="2"/>
  <c r="AJ364" i="2"/>
  <c r="N364" i="2" s="1"/>
  <c r="AM364" i="2"/>
  <c r="AN364" i="2"/>
  <c r="A365" i="2"/>
  <c r="B365" i="2"/>
  <c r="D365" i="2"/>
  <c r="F365" i="2"/>
  <c r="G365" i="2"/>
  <c r="H365" i="2"/>
  <c r="M365" i="2"/>
  <c r="O365" i="2"/>
  <c r="Y365" i="2"/>
  <c r="AJ365" i="2"/>
  <c r="AM365" i="2"/>
  <c r="AP365" i="2" s="1"/>
  <c r="AU365" i="2" s="1"/>
  <c r="AN365" i="2"/>
  <c r="A366" i="2"/>
  <c r="B366" i="2"/>
  <c r="D366" i="2"/>
  <c r="F366" i="2"/>
  <c r="G366" i="2"/>
  <c r="H366" i="2"/>
  <c r="M366" i="2"/>
  <c r="Y366" i="2"/>
  <c r="AJ366" i="2"/>
  <c r="AM366" i="2"/>
  <c r="AN366" i="2"/>
  <c r="A367" i="2"/>
  <c r="B367" i="2"/>
  <c r="D367" i="2"/>
  <c r="F367" i="2"/>
  <c r="G367" i="2"/>
  <c r="H367" i="2"/>
  <c r="M367" i="2"/>
  <c r="Y367" i="2"/>
  <c r="AJ367" i="2"/>
  <c r="AM367" i="2"/>
  <c r="AP367" i="2" s="1"/>
  <c r="AU367" i="2"/>
  <c r="AN367" i="2"/>
  <c r="A368" i="2"/>
  <c r="B368" i="2"/>
  <c r="D368" i="2"/>
  <c r="F368" i="2"/>
  <c r="G368" i="2"/>
  <c r="H368" i="2"/>
  <c r="M368" i="2"/>
  <c r="Y368" i="2"/>
  <c r="AJ368" i="2"/>
  <c r="AM368" i="2"/>
  <c r="AN368" i="2"/>
  <c r="A369" i="2"/>
  <c r="B369" i="2"/>
  <c r="D369" i="2"/>
  <c r="F369" i="2"/>
  <c r="G369" i="2"/>
  <c r="H369" i="2"/>
  <c r="M369" i="2"/>
  <c r="Y369" i="2"/>
  <c r="AJ369" i="2"/>
  <c r="AM369" i="2"/>
  <c r="AP369" i="2" s="1"/>
  <c r="AU369" i="2"/>
  <c r="AN369" i="2"/>
  <c r="N369" i="2"/>
  <c r="A370" i="2"/>
  <c r="B370" i="2"/>
  <c r="D370" i="2"/>
  <c r="F370" i="2"/>
  <c r="G370" i="2"/>
  <c r="H370" i="2"/>
  <c r="M370" i="2"/>
  <c r="Y370" i="2"/>
  <c r="AJ370" i="2"/>
  <c r="AP370" i="2"/>
  <c r="AM370" i="2"/>
  <c r="AN370" i="2"/>
  <c r="A371" i="2"/>
  <c r="B371" i="2"/>
  <c r="D371" i="2"/>
  <c r="F371" i="2"/>
  <c r="G371" i="2"/>
  <c r="H371" i="2"/>
  <c r="M371" i="2"/>
  <c r="Y371" i="2"/>
  <c r="AJ371" i="2"/>
  <c r="AM371" i="2"/>
  <c r="AA371" i="2"/>
  <c r="AN371" i="2"/>
  <c r="A372" i="2"/>
  <c r="B372" i="2"/>
  <c r="D372" i="2"/>
  <c r="F372" i="2"/>
  <c r="G372" i="2"/>
  <c r="H372" i="2"/>
  <c r="M372" i="2"/>
  <c r="Y372" i="2"/>
  <c r="AJ372" i="2"/>
  <c r="AP372" i="2" s="1"/>
  <c r="AM372" i="2"/>
  <c r="AU372" i="2"/>
  <c r="AN372" i="2"/>
  <c r="N372" i="2"/>
  <c r="A373" i="2"/>
  <c r="B373" i="2"/>
  <c r="D373" i="2"/>
  <c r="F373" i="2"/>
  <c r="G373" i="2"/>
  <c r="H373" i="2"/>
  <c r="M373" i="2"/>
  <c r="Y373" i="2"/>
  <c r="AA373" i="2"/>
  <c r="AJ373" i="2"/>
  <c r="AM373" i="2"/>
  <c r="AN373" i="2"/>
  <c r="A374" i="2"/>
  <c r="B374" i="2"/>
  <c r="D374" i="2"/>
  <c r="F374" i="2"/>
  <c r="G374" i="2"/>
  <c r="H374" i="2"/>
  <c r="M374" i="2"/>
  <c r="Y374" i="2"/>
  <c r="AJ374" i="2"/>
  <c r="AM374" i="2"/>
  <c r="AP374" i="2" s="1"/>
  <c r="AV374" i="2" s="1"/>
  <c r="AN374" i="2"/>
  <c r="N374" i="2"/>
  <c r="A375" i="2"/>
  <c r="B375" i="2"/>
  <c r="D375" i="2"/>
  <c r="F375" i="2"/>
  <c r="G375" i="2"/>
  <c r="H375" i="2"/>
  <c r="M375" i="2"/>
  <c r="Y375" i="2"/>
  <c r="AA375" i="2"/>
  <c r="AJ375" i="2"/>
  <c r="AM375" i="2"/>
  <c r="AN375" i="2"/>
  <c r="A376" i="2"/>
  <c r="B376" i="2"/>
  <c r="D376" i="2"/>
  <c r="F376" i="2"/>
  <c r="G376" i="2"/>
  <c r="H376" i="2"/>
  <c r="M376" i="2"/>
  <c r="Y376" i="2"/>
  <c r="AJ376" i="2"/>
  <c r="AP376" i="2" s="1"/>
  <c r="AM376" i="2"/>
  <c r="AN376" i="2"/>
  <c r="A377" i="2"/>
  <c r="B377" i="2"/>
  <c r="D377" i="2"/>
  <c r="F377" i="2"/>
  <c r="G377" i="2"/>
  <c r="H377" i="2"/>
  <c r="M377" i="2"/>
  <c r="Y377" i="2"/>
  <c r="AJ377" i="2"/>
  <c r="AP377" i="2" s="1"/>
  <c r="AU377" i="2" s="1"/>
  <c r="AM377" i="2"/>
  <c r="AA377" i="2" s="1"/>
  <c r="AN377" i="2"/>
  <c r="A378" i="2"/>
  <c r="B378" i="2"/>
  <c r="D378" i="2"/>
  <c r="F378" i="2"/>
  <c r="G378" i="2"/>
  <c r="H378" i="2"/>
  <c r="M378" i="2"/>
  <c r="Y378" i="2"/>
  <c r="AJ378" i="2"/>
  <c r="AP378" i="2" s="1"/>
  <c r="AM378" i="2"/>
  <c r="AN378" i="2"/>
  <c r="A379" i="2"/>
  <c r="B379" i="2"/>
  <c r="D379" i="2"/>
  <c r="F379" i="2"/>
  <c r="G379" i="2"/>
  <c r="H379" i="2"/>
  <c r="M379" i="2"/>
  <c r="Y379" i="2"/>
  <c r="AJ379" i="2"/>
  <c r="AM379" i="2"/>
  <c r="AP379" i="2" s="1"/>
  <c r="AU379" i="2" s="1"/>
  <c r="AN379" i="2"/>
  <c r="A380" i="2"/>
  <c r="B380" i="2"/>
  <c r="D380" i="2"/>
  <c r="F380" i="2"/>
  <c r="G380" i="2"/>
  <c r="H380" i="2"/>
  <c r="M380" i="2"/>
  <c r="Y380" i="2"/>
  <c r="AJ380" i="2"/>
  <c r="AM380" i="2"/>
  <c r="AN380" i="2"/>
  <c r="A381" i="2"/>
  <c r="B381" i="2"/>
  <c r="D381" i="2"/>
  <c r="F381" i="2"/>
  <c r="G381" i="2"/>
  <c r="H381" i="2"/>
  <c r="M381" i="2"/>
  <c r="Y381" i="2"/>
  <c r="AJ381" i="2"/>
  <c r="AM381" i="2"/>
  <c r="AN381" i="2"/>
  <c r="A382" i="2"/>
  <c r="B382" i="2"/>
  <c r="D382" i="2"/>
  <c r="F382" i="2"/>
  <c r="G382" i="2"/>
  <c r="H382" i="2"/>
  <c r="M382" i="2"/>
  <c r="Y382" i="2"/>
  <c r="AJ382" i="2"/>
  <c r="AM382" i="2"/>
  <c r="AN382" i="2"/>
  <c r="A383" i="2"/>
  <c r="B383" i="2"/>
  <c r="D383" i="2"/>
  <c r="F383" i="2"/>
  <c r="G383" i="2"/>
  <c r="H383" i="2"/>
  <c r="M383" i="2"/>
  <c r="Y383" i="2"/>
  <c r="AJ383" i="2"/>
  <c r="AM383" i="2"/>
  <c r="Z383" i="2" s="1"/>
  <c r="AN383" i="2"/>
  <c r="A384" i="2"/>
  <c r="B384" i="2"/>
  <c r="D384" i="2"/>
  <c r="F384" i="2"/>
  <c r="G384" i="2"/>
  <c r="H384" i="2"/>
  <c r="M384" i="2"/>
  <c r="O384" i="2"/>
  <c r="Y384" i="2"/>
  <c r="AJ384" i="2"/>
  <c r="AM384" i="2"/>
  <c r="AP384" i="2" s="1"/>
  <c r="AN384" i="2"/>
  <c r="N384" i="2"/>
  <c r="A385" i="2"/>
  <c r="B385" i="2"/>
  <c r="D385" i="2"/>
  <c r="F385" i="2"/>
  <c r="G385" i="2"/>
  <c r="H385" i="2"/>
  <c r="M385" i="2"/>
  <c r="Y385" i="2"/>
  <c r="AJ385" i="2"/>
  <c r="AM385" i="2"/>
  <c r="Z385" i="2"/>
  <c r="AN385" i="2"/>
  <c r="A386" i="2"/>
  <c r="B386" i="2"/>
  <c r="D386" i="2"/>
  <c r="F386" i="2"/>
  <c r="G386" i="2"/>
  <c r="H386" i="2"/>
  <c r="M386" i="2"/>
  <c r="Y386" i="2"/>
  <c r="AJ386" i="2"/>
  <c r="AP386" i="2" s="1"/>
  <c r="AM386" i="2"/>
  <c r="AN386" i="2"/>
  <c r="A387" i="2"/>
  <c r="B387" i="2"/>
  <c r="D387" i="2"/>
  <c r="F387" i="2"/>
  <c r="G387" i="2"/>
  <c r="H387" i="2"/>
  <c r="M387" i="2"/>
  <c r="Y387" i="2"/>
  <c r="AJ387" i="2"/>
  <c r="AM387" i="2"/>
  <c r="AN387" i="2"/>
  <c r="A388" i="2"/>
  <c r="B388" i="2"/>
  <c r="D388" i="2"/>
  <c r="F388" i="2"/>
  <c r="G388" i="2"/>
  <c r="H388" i="2"/>
  <c r="M388" i="2"/>
  <c r="Y388" i="2"/>
  <c r="AJ388" i="2"/>
  <c r="AM388" i="2"/>
  <c r="AP388" i="2" s="1"/>
  <c r="AN388" i="2"/>
  <c r="N388" i="2"/>
  <c r="A389" i="2"/>
  <c r="B389" i="2"/>
  <c r="D389" i="2"/>
  <c r="F389" i="2"/>
  <c r="G389" i="2"/>
  <c r="H389" i="2"/>
  <c r="M389" i="2"/>
  <c r="Y389" i="2"/>
  <c r="AJ389" i="2"/>
  <c r="AM389" i="2"/>
  <c r="AN389" i="2"/>
  <c r="A390" i="2"/>
  <c r="B390" i="2"/>
  <c r="D390" i="2"/>
  <c r="F390" i="2"/>
  <c r="G390" i="2"/>
  <c r="H390" i="2"/>
  <c r="M390" i="2"/>
  <c r="Y390" i="2"/>
  <c r="AJ390" i="2"/>
  <c r="AM390" i="2"/>
  <c r="AN390" i="2"/>
  <c r="A391" i="2"/>
  <c r="B391" i="2"/>
  <c r="D391" i="2"/>
  <c r="F391" i="2"/>
  <c r="G391" i="2"/>
  <c r="H391" i="2"/>
  <c r="M391" i="2"/>
  <c r="Y391" i="2"/>
  <c r="AJ391" i="2"/>
  <c r="AP391" i="2" s="1"/>
  <c r="AU391" i="2" s="1"/>
  <c r="AM391" i="2"/>
  <c r="AN391" i="2"/>
  <c r="Z391" i="2"/>
  <c r="A392" i="2"/>
  <c r="B392" i="2"/>
  <c r="D392" i="2"/>
  <c r="F392" i="2"/>
  <c r="G392" i="2"/>
  <c r="H392" i="2"/>
  <c r="M392" i="2"/>
  <c r="Y392" i="2"/>
  <c r="AJ392" i="2"/>
  <c r="AM392" i="2"/>
  <c r="Z392" i="2" s="1"/>
  <c r="AN392" i="2"/>
  <c r="A393" i="2"/>
  <c r="B393" i="2"/>
  <c r="D393" i="2"/>
  <c r="F393" i="2"/>
  <c r="G393" i="2"/>
  <c r="H393" i="2"/>
  <c r="M393" i="2"/>
  <c r="Y393" i="2"/>
  <c r="AJ393" i="2"/>
  <c r="AM393" i="2"/>
  <c r="AP393" i="2" s="1"/>
  <c r="AN393" i="2"/>
  <c r="N393" i="2"/>
  <c r="AU393" i="2"/>
  <c r="A394" i="2"/>
  <c r="B394" i="2"/>
  <c r="D394" i="2"/>
  <c r="F394" i="2"/>
  <c r="G394" i="2"/>
  <c r="H394" i="2"/>
  <c r="M394" i="2"/>
  <c r="Y394" i="2"/>
  <c r="AA394" i="2"/>
  <c r="AJ394" i="2"/>
  <c r="AM394" i="2"/>
  <c r="AN394" i="2"/>
  <c r="A395" i="2"/>
  <c r="B395" i="2"/>
  <c r="D395" i="2"/>
  <c r="F395" i="2"/>
  <c r="G395" i="2"/>
  <c r="H395" i="2"/>
  <c r="M395" i="2"/>
  <c r="Y395" i="2"/>
  <c r="AJ395" i="2"/>
  <c r="AM395" i="2"/>
  <c r="AP395" i="2"/>
  <c r="AU395" i="2"/>
  <c r="AN395" i="2"/>
  <c r="A396" i="2"/>
  <c r="B396" i="2"/>
  <c r="D396" i="2"/>
  <c r="F396" i="2"/>
  <c r="G396" i="2"/>
  <c r="H396" i="2"/>
  <c r="M396" i="2"/>
  <c r="Y396" i="2"/>
  <c r="AJ396" i="2"/>
  <c r="N396" i="2" s="1"/>
  <c r="AM396" i="2"/>
  <c r="AP396" i="2"/>
  <c r="AU396" i="2" s="1"/>
  <c r="AN396" i="2"/>
  <c r="A397" i="2"/>
  <c r="B397" i="2"/>
  <c r="D397" i="2"/>
  <c r="F397" i="2"/>
  <c r="G397" i="2"/>
  <c r="H397" i="2"/>
  <c r="M397" i="2"/>
  <c r="Y397" i="2"/>
  <c r="AJ397" i="2"/>
  <c r="N397" i="2" s="1"/>
  <c r="AM397" i="2"/>
  <c r="AN397" i="2"/>
  <c r="A398" i="2"/>
  <c r="B398" i="2"/>
  <c r="D398" i="2"/>
  <c r="F398" i="2"/>
  <c r="G398" i="2"/>
  <c r="H398" i="2"/>
  <c r="M398" i="2"/>
  <c r="Y398" i="2"/>
  <c r="AJ398" i="2"/>
  <c r="AM398" i="2"/>
  <c r="AP398" i="2"/>
  <c r="AV398" i="2" s="1"/>
  <c r="AN398" i="2"/>
  <c r="A399" i="2"/>
  <c r="B399" i="2"/>
  <c r="D399" i="2"/>
  <c r="F399" i="2"/>
  <c r="G399" i="2"/>
  <c r="H399" i="2"/>
  <c r="M399" i="2"/>
  <c r="O399" i="2"/>
  <c r="Y399" i="2"/>
  <c r="AJ399" i="2"/>
  <c r="AM399" i="2"/>
  <c r="AN399" i="2"/>
  <c r="A400" i="2"/>
  <c r="B400" i="2"/>
  <c r="D400" i="2"/>
  <c r="F400" i="2"/>
  <c r="G400" i="2"/>
  <c r="H400" i="2"/>
  <c r="M400" i="2"/>
  <c r="Y400" i="2"/>
  <c r="AJ400" i="2"/>
  <c r="AM400" i="2"/>
  <c r="AN400" i="2"/>
  <c r="A401" i="2"/>
  <c r="B401" i="2"/>
  <c r="D401" i="2"/>
  <c r="F401" i="2"/>
  <c r="G401" i="2"/>
  <c r="H401" i="2"/>
  <c r="M401" i="2"/>
  <c r="Y401" i="2"/>
  <c r="AJ401" i="2"/>
  <c r="AM401" i="2"/>
  <c r="AN401" i="2"/>
  <c r="A402" i="2"/>
  <c r="B402" i="2"/>
  <c r="D402" i="2"/>
  <c r="F402" i="2"/>
  <c r="G402" i="2"/>
  <c r="H402" i="2"/>
  <c r="M402" i="2"/>
  <c r="Y402" i="2"/>
  <c r="AJ402" i="2"/>
  <c r="AP402" i="2" s="1"/>
  <c r="AM402" i="2"/>
  <c r="AN402" i="2"/>
  <c r="A403" i="2"/>
  <c r="B403" i="2"/>
  <c r="D403" i="2"/>
  <c r="F403" i="2"/>
  <c r="G403" i="2"/>
  <c r="H403" i="2"/>
  <c r="M403" i="2"/>
  <c r="Y403" i="2"/>
  <c r="AJ403" i="2"/>
  <c r="AP403" i="2" s="1"/>
  <c r="AU403" i="2" s="1"/>
  <c r="AM403" i="2"/>
  <c r="Z403" i="2" s="1"/>
  <c r="AN403" i="2"/>
  <c r="A404" i="2"/>
  <c r="B404" i="2"/>
  <c r="D404" i="2"/>
  <c r="F404" i="2"/>
  <c r="G404" i="2"/>
  <c r="H404" i="2"/>
  <c r="M404" i="2"/>
  <c r="Y404" i="2"/>
  <c r="AJ404" i="2"/>
  <c r="AM404" i="2"/>
  <c r="AN404" i="2"/>
  <c r="A405" i="2"/>
  <c r="B405" i="2"/>
  <c r="D405" i="2"/>
  <c r="F405" i="2"/>
  <c r="G405" i="2"/>
  <c r="H405" i="2"/>
  <c r="M405" i="2"/>
  <c r="Y405" i="2"/>
  <c r="AJ405" i="2"/>
  <c r="N405" i="2" s="1"/>
  <c r="AM405" i="2"/>
  <c r="Z405" i="2"/>
  <c r="AN405" i="2"/>
  <c r="A406" i="2"/>
  <c r="B406" i="2"/>
  <c r="D406" i="2"/>
  <c r="F406" i="2"/>
  <c r="G406" i="2"/>
  <c r="H406" i="2"/>
  <c r="M406" i="2"/>
  <c r="Y406" i="2"/>
  <c r="AJ406" i="2"/>
  <c r="AM406" i="2"/>
  <c r="AN406" i="2"/>
  <c r="A407" i="2"/>
  <c r="B407" i="2"/>
  <c r="D407" i="2"/>
  <c r="F407" i="2"/>
  <c r="G407" i="2"/>
  <c r="H407" i="2"/>
  <c r="M407" i="2"/>
  <c r="Y407" i="2"/>
  <c r="AJ407" i="2"/>
  <c r="AM407" i="2"/>
  <c r="AN407" i="2"/>
  <c r="Z407" i="2"/>
  <c r="A408" i="2"/>
  <c r="B408" i="2"/>
  <c r="D408" i="2"/>
  <c r="F408" i="2"/>
  <c r="G408" i="2"/>
  <c r="H408" i="2"/>
  <c r="M408" i="2"/>
  <c r="Y408" i="2"/>
  <c r="AJ408" i="2"/>
  <c r="N408" i="2"/>
  <c r="AM408" i="2"/>
  <c r="AP408" i="2"/>
  <c r="AN408" i="2"/>
  <c r="A409" i="2"/>
  <c r="B409" i="2"/>
  <c r="D409" i="2"/>
  <c r="F409" i="2"/>
  <c r="G409" i="2"/>
  <c r="H409" i="2"/>
  <c r="M409" i="2"/>
  <c r="Y409" i="2"/>
  <c r="AJ409" i="2"/>
  <c r="AM409" i="2"/>
  <c r="Z409" i="2" s="1"/>
  <c r="AN409" i="2"/>
  <c r="A410" i="2"/>
  <c r="B410" i="2"/>
  <c r="D410" i="2"/>
  <c r="F410" i="2"/>
  <c r="G410" i="2"/>
  <c r="H410" i="2"/>
  <c r="M410" i="2"/>
  <c r="Y410" i="2"/>
  <c r="AJ410" i="2"/>
  <c r="AM410" i="2"/>
  <c r="AN410" i="2"/>
  <c r="A411" i="2"/>
  <c r="B411" i="2"/>
  <c r="D411" i="2"/>
  <c r="F411" i="2"/>
  <c r="G411" i="2"/>
  <c r="H411" i="2"/>
  <c r="M411" i="2"/>
  <c r="Y411" i="2"/>
  <c r="AJ411" i="2"/>
  <c r="O411" i="2" s="1"/>
  <c r="AM411" i="2"/>
  <c r="AN411" i="2"/>
  <c r="A412" i="2"/>
  <c r="B412" i="2"/>
  <c r="D412" i="2"/>
  <c r="F412" i="2"/>
  <c r="G412" i="2"/>
  <c r="H412" i="2"/>
  <c r="M412" i="2"/>
  <c r="Y412" i="2"/>
  <c r="AJ412" i="2"/>
  <c r="N412" i="2" s="1"/>
  <c r="AM412" i="2"/>
  <c r="AN412" i="2"/>
  <c r="A413" i="2"/>
  <c r="B413" i="2"/>
  <c r="D413" i="2"/>
  <c r="F413" i="2"/>
  <c r="G413" i="2"/>
  <c r="H413" i="2"/>
  <c r="M413" i="2"/>
  <c r="Y413" i="2"/>
  <c r="AJ413" i="2"/>
  <c r="N413" i="2" s="1"/>
  <c r="AM413" i="2"/>
  <c r="AP413" i="2"/>
  <c r="AV413" i="2" s="1"/>
  <c r="AN413" i="2"/>
  <c r="A414" i="2"/>
  <c r="B414" i="2"/>
  <c r="D414" i="2"/>
  <c r="F414" i="2"/>
  <c r="G414" i="2"/>
  <c r="H414" i="2"/>
  <c r="M414" i="2"/>
  <c r="Y414" i="2"/>
  <c r="AJ414" i="2"/>
  <c r="AM414" i="2"/>
  <c r="AN414" i="2"/>
  <c r="A415" i="2"/>
  <c r="B415" i="2"/>
  <c r="D415" i="2"/>
  <c r="F415" i="2"/>
  <c r="G415" i="2"/>
  <c r="H415" i="2"/>
  <c r="M415" i="2"/>
  <c r="O415" i="2"/>
  <c r="Y415" i="2"/>
  <c r="AJ415" i="2"/>
  <c r="AP415" i="2" s="1"/>
  <c r="AV415" i="2" s="1"/>
  <c r="AM415" i="2"/>
  <c r="AN415" i="2"/>
  <c r="A416" i="2"/>
  <c r="B416" i="2"/>
  <c r="D416" i="2"/>
  <c r="F416" i="2"/>
  <c r="G416" i="2"/>
  <c r="H416" i="2"/>
  <c r="M416" i="2"/>
  <c r="Y416" i="2"/>
  <c r="AJ416" i="2"/>
  <c r="AM416" i="2"/>
  <c r="AN416" i="2"/>
  <c r="A417" i="2"/>
  <c r="B417" i="2"/>
  <c r="D417" i="2"/>
  <c r="F417" i="2"/>
  <c r="G417" i="2"/>
  <c r="H417" i="2"/>
  <c r="M417" i="2"/>
  <c r="Y417" i="2"/>
  <c r="AA417" i="2"/>
  <c r="AJ417" i="2"/>
  <c r="AM417" i="2"/>
  <c r="AN417" i="2"/>
  <c r="A418" i="2"/>
  <c r="B418" i="2"/>
  <c r="D418" i="2"/>
  <c r="F418" i="2"/>
  <c r="G418" i="2"/>
  <c r="H418" i="2"/>
  <c r="M418" i="2"/>
  <c r="Y418" i="2"/>
  <c r="AJ418" i="2"/>
  <c r="AM418" i="2"/>
  <c r="AN418" i="2"/>
  <c r="A419" i="2"/>
  <c r="B419" i="2"/>
  <c r="D419" i="2"/>
  <c r="F419" i="2"/>
  <c r="G419" i="2"/>
  <c r="H419" i="2"/>
  <c r="M419" i="2"/>
  <c r="Y419" i="2"/>
  <c r="AA419" i="2"/>
  <c r="AJ419" i="2"/>
  <c r="AP419" i="2" s="1"/>
  <c r="AV419" i="2" s="1"/>
  <c r="AM419" i="2"/>
  <c r="AN419" i="2"/>
  <c r="A420" i="2"/>
  <c r="B420" i="2"/>
  <c r="D420" i="2"/>
  <c r="F420" i="2"/>
  <c r="G420" i="2"/>
  <c r="H420" i="2"/>
  <c r="M420" i="2"/>
  <c r="Y420" i="2"/>
  <c r="AJ420" i="2"/>
  <c r="N420" i="2"/>
  <c r="AM420" i="2"/>
  <c r="AN420" i="2"/>
  <c r="A421" i="2"/>
  <c r="B421" i="2"/>
  <c r="D421" i="2"/>
  <c r="F421" i="2"/>
  <c r="G421" i="2"/>
  <c r="H421" i="2"/>
  <c r="M421" i="2"/>
  <c r="Y421" i="2"/>
  <c r="AJ421" i="2"/>
  <c r="AP421" i="2" s="1"/>
  <c r="AV421" i="2" s="1"/>
  <c r="AM421" i="2"/>
  <c r="AN421" i="2"/>
  <c r="A422" i="2"/>
  <c r="B422" i="2"/>
  <c r="D422" i="2"/>
  <c r="F422" i="2"/>
  <c r="G422" i="2"/>
  <c r="H422" i="2"/>
  <c r="M422" i="2"/>
  <c r="Y422" i="2"/>
  <c r="AA422" i="2"/>
  <c r="AJ422" i="2"/>
  <c r="AM422" i="2"/>
  <c r="AN422" i="2"/>
  <c r="A423" i="2"/>
  <c r="B423" i="2"/>
  <c r="D423" i="2"/>
  <c r="F423" i="2"/>
  <c r="G423" i="2"/>
  <c r="H423" i="2"/>
  <c r="M423" i="2"/>
  <c r="Y423" i="2"/>
  <c r="AJ423" i="2"/>
  <c r="AM423" i="2"/>
  <c r="AP423" i="2"/>
  <c r="AV423" i="2"/>
  <c r="AN423" i="2"/>
  <c r="A424" i="2"/>
  <c r="B424" i="2"/>
  <c r="D424" i="2"/>
  <c r="F424" i="2"/>
  <c r="G424" i="2"/>
  <c r="H424" i="2"/>
  <c r="M424" i="2"/>
  <c r="Y424" i="2"/>
  <c r="AJ424" i="2"/>
  <c r="AM424" i="2"/>
  <c r="AN424" i="2"/>
  <c r="A425" i="2"/>
  <c r="B425" i="2"/>
  <c r="D425" i="2"/>
  <c r="F425" i="2"/>
  <c r="G425" i="2"/>
  <c r="H425" i="2"/>
  <c r="M425" i="2"/>
  <c r="Y425" i="2"/>
  <c r="AJ425" i="2"/>
  <c r="AM425" i="2"/>
  <c r="AP425" i="2"/>
  <c r="AV425" i="2"/>
  <c r="AN425" i="2"/>
  <c r="A426" i="2"/>
  <c r="B426" i="2"/>
  <c r="D426" i="2"/>
  <c r="F426" i="2"/>
  <c r="G426" i="2"/>
  <c r="H426" i="2"/>
  <c r="M426" i="2"/>
  <c r="Y426" i="2"/>
  <c r="AJ426" i="2"/>
  <c r="AM426" i="2"/>
  <c r="AN426" i="2"/>
  <c r="A427" i="2"/>
  <c r="B427" i="2"/>
  <c r="D427" i="2"/>
  <c r="F427" i="2"/>
  <c r="G427" i="2"/>
  <c r="H427" i="2"/>
  <c r="M427" i="2"/>
  <c r="Y427" i="2"/>
  <c r="AJ427" i="2"/>
  <c r="AM427" i="2"/>
  <c r="AP427" i="2"/>
  <c r="AV427" i="2"/>
  <c r="AN427" i="2"/>
  <c r="A428" i="2"/>
  <c r="B428" i="2"/>
  <c r="D428" i="2"/>
  <c r="F428" i="2"/>
  <c r="G428" i="2"/>
  <c r="H428" i="2"/>
  <c r="M428" i="2"/>
  <c r="Y428" i="2"/>
  <c r="AJ428" i="2"/>
  <c r="AM428" i="2"/>
  <c r="AN428" i="2"/>
  <c r="A429" i="2"/>
  <c r="B429" i="2"/>
  <c r="D429" i="2"/>
  <c r="F429" i="2"/>
  <c r="G429" i="2"/>
  <c r="H429" i="2"/>
  <c r="M429" i="2"/>
  <c r="Y429" i="2"/>
  <c r="AJ429" i="2"/>
  <c r="AM429" i="2"/>
  <c r="AP429" i="2"/>
  <c r="AV429" i="2"/>
  <c r="AN429" i="2"/>
  <c r="N429" i="2"/>
  <c r="A430" i="2"/>
  <c r="B430" i="2"/>
  <c r="D430" i="2"/>
  <c r="F430" i="2"/>
  <c r="G430" i="2"/>
  <c r="H430" i="2"/>
  <c r="M430" i="2"/>
  <c r="Y430" i="2"/>
  <c r="AJ430" i="2"/>
  <c r="N430" i="2"/>
  <c r="AM430" i="2"/>
  <c r="AN430" i="2"/>
  <c r="A431" i="2"/>
  <c r="B431" i="2"/>
  <c r="D431" i="2"/>
  <c r="F431" i="2"/>
  <c r="G431" i="2"/>
  <c r="H431" i="2"/>
  <c r="M431" i="2"/>
  <c r="Y431" i="2"/>
  <c r="AJ431" i="2"/>
  <c r="AM431" i="2"/>
  <c r="AP431" i="2" s="1"/>
  <c r="AV431" i="2" s="1"/>
  <c r="AN431" i="2"/>
  <c r="A432" i="2"/>
  <c r="B432" i="2"/>
  <c r="D432" i="2"/>
  <c r="F432" i="2"/>
  <c r="G432" i="2"/>
  <c r="H432" i="2"/>
  <c r="M432" i="2"/>
  <c r="Y432" i="2"/>
  <c r="AJ432" i="2"/>
  <c r="AM432" i="2"/>
  <c r="AN432" i="2"/>
  <c r="A433" i="2"/>
  <c r="B433" i="2"/>
  <c r="D433" i="2"/>
  <c r="F433" i="2"/>
  <c r="G433" i="2"/>
  <c r="H433" i="2"/>
  <c r="M433" i="2"/>
  <c r="Y433" i="2"/>
  <c r="AJ433" i="2"/>
  <c r="AM433" i="2"/>
  <c r="AA433" i="2" s="1"/>
  <c r="AN433" i="2"/>
  <c r="A434" i="2"/>
  <c r="B434" i="2"/>
  <c r="D434" i="2"/>
  <c r="F434" i="2"/>
  <c r="G434" i="2"/>
  <c r="H434" i="2"/>
  <c r="M434" i="2"/>
  <c r="Y434" i="2"/>
  <c r="AJ434" i="2"/>
  <c r="AM434" i="2"/>
  <c r="AN434" i="2"/>
  <c r="N434" i="2"/>
  <c r="A435" i="2"/>
  <c r="B435" i="2"/>
  <c r="D435" i="2"/>
  <c r="F435" i="2"/>
  <c r="G435" i="2"/>
  <c r="H435" i="2"/>
  <c r="M435" i="2"/>
  <c r="Y435" i="2"/>
  <c r="AJ435" i="2"/>
  <c r="AP435" i="2" s="1"/>
  <c r="AM435" i="2"/>
  <c r="AV435" i="2"/>
  <c r="AN435" i="2"/>
  <c r="A436" i="2"/>
  <c r="B436" i="2"/>
  <c r="D436" i="2"/>
  <c r="F436" i="2"/>
  <c r="G436" i="2"/>
  <c r="H436" i="2"/>
  <c r="M436" i="2"/>
  <c r="Y436" i="2"/>
  <c r="AJ436" i="2"/>
  <c r="N436" i="2"/>
  <c r="AM436" i="2"/>
  <c r="AN436" i="2"/>
  <c r="A437" i="2"/>
  <c r="B437" i="2"/>
  <c r="D437" i="2"/>
  <c r="F437" i="2"/>
  <c r="G437" i="2"/>
  <c r="H437" i="2"/>
  <c r="M437" i="2"/>
  <c r="Y437" i="2"/>
  <c r="AJ437" i="2"/>
  <c r="AM437" i="2"/>
  <c r="AP437" i="2"/>
  <c r="AV437" i="2" s="1"/>
  <c r="AN437" i="2"/>
  <c r="A438" i="2"/>
  <c r="B438" i="2"/>
  <c r="D438" i="2"/>
  <c r="F438" i="2"/>
  <c r="G438" i="2"/>
  <c r="H438" i="2"/>
  <c r="M438" i="2"/>
  <c r="Y438" i="2"/>
  <c r="AA438" i="2"/>
  <c r="AJ438" i="2"/>
  <c r="AM438" i="2"/>
  <c r="AN438" i="2"/>
  <c r="A439" i="2"/>
  <c r="B439" i="2"/>
  <c r="D439" i="2"/>
  <c r="F439" i="2"/>
  <c r="G439" i="2"/>
  <c r="H439" i="2"/>
  <c r="M439" i="2"/>
  <c r="Y439" i="2"/>
  <c r="AJ439" i="2"/>
  <c r="AM439" i="2"/>
  <c r="AN439" i="2"/>
  <c r="A440" i="2"/>
  <c r="B440" i="2"/>
  <c r="D440" i="2"/>
  <c r="F440" i="2"/>
  <c r="G440" i="2"/>
  <c r="H440" i="2"/>
  <c r="M440" i="2"/>
  <c r="Y440" i="2"/>
  <c r="AJ440" i="2"/>
  <c r="AM440" i="2"/>
  <c r="AN440" i="2"/>
  <c r="A441" i="2"/>
  <c r="B441" i="2"/>
  <c r="D441" i="2"/>
  <c r="F441" i="2"/>
  <c r="G441" i="2"/>
  <c r="H441" i="2"/>
  <c r="M441" i="2"/>
  <c r="Y441" i="2"/>
  <c r="AJ441" i="2"/>
  <c r="AM441" i="2"/>
  <c r="AP441" i="2"/>
  <c r="AV441" i="2" s="1"/>
  <c r="AN441" i="2"/>
  <c r="A442" i="2"/>
  <c r="B442" i="2"/>
  <c r="D442" i="2"/>
  <c r="F442" i="2"/>
  <c r="G442" i="2"/>
  <c r="H442" i="2"/>
  <c r="M442" i="2"/>
  <c r="Y442" i="2"/>
  <c r="AJ442" i="2"/>
  <c r="O442" i="2"/>
  <c r="AM442" i="2"/>
  <c r="AN442" i="2"/>
  <c r="A443" i="2"/>
  <c r="B443" i="2"/>
  <c r="D443" i="2"/>
  <c r="F443" i="2"/>
  <c r="G443" i="2"/>
  <c r="H443" i="2"/>
  <c r="M443" i="2"/>
  <c r="Y443" i="2"/>
  <c r="AJ443" i="2"/>
  <c r="AP443" i="2" s="1"/>
  <c r="AM443" i="2"/>
  <c r="AV443" i="2"/>
  <c r="AN443" i="2"/>
  <c r="A444" i="2"/>
  <c r="B444" i="2"/>
  <c r="D444" i="2"/>
  <c r="F444" i="2"/>
  <c r="G444" i="2"/>
  <c r="H444" i="2"/>
  <c r="M444" i="2"/>
  <c r="Y444" i="2"/>
  <c r="AJ444" i="2"/>
  <c r="AM444" i="2"/>
  <c r="AN444" i="2"/>
  <c r="A445" i="2"/>
  <c r="B445" i="2"/>
  <c r="D445" i="2"/>
  <c r="F445" i="2"/>
  <c r="G445" i="2"/>
  <c r="H445" i="2"/>
  <c r="M445" i="2"/>
  <c r="Y445" i="2"/>
  <c r="AJ445" i="2"/>
  <c r="AP445" i="2" s="1"/>
  <c r="AV445" i="2" s="1"/>
  <c r="AM445" i="2"/>
  <c r="AN445" i="2"/>
  <c r="N445" i="2"/>
  <c r="A446" i="2"/>
  <c r="B446" i="2"/>
  <c r="D446" i="2"/>
  <c r="F446" i="2"/>
  <c r="G446" i="2"/>
  <c r="H446" i="2"/>
  <c r="M446" i="2"/>
  <c r="Y446" i="2"/>
  <c r="AJ446" i="2"/>
  <c r="AM446" i="2"/>
  <c r="AN446" i="2"/>
  <c r="A447" i="2"/>
  <c r="B447" i="2"/>
  <c r="D447" i="2"/>
  <c r="F447" i="2"/>
  <c r="G447" i="2"/>
  <c r="H447" i="2"/>
  <c r="M447" i="2"/>
  <c r="O447" i="2"/>
  <c r="Y447" i="2"/>
  <c r="AJ447" i="2"/>
  <c r="AM447" i="2"/>
  <c r="AN447" i="2"/>
  <c r="A448" i="2"/>
  <c r="B448" i="2"/>
  <c r="D448" i="2"/>
  <c r="F448" i="2"/>
  <c r="G448" i="2"/>
  <c r="H448" i="2"/>
  <c r="M448" i="2"/>
  <c r="Y448" i="2"/>
  <c r="AJ448" i="2"/>
  <c r="AM448" i="2"/>
  <c r="AN448" i="2"/>
  <c r="A449" i="2"/>
  <c r="B449" i="2"/>
  <c r="D449" i="2"/>
  <c r="F449" i="2"/>
  <c r="G449" i="2"/>
  <c r="H449" i="2"/>
  <c r="M449" i="2"/>
  <c r="O449" i="2"/>
  <c r="Y449" i="2"/>
  <c r="AJ449" i="2"/>
  <c r="AP449" i="2" s="1"/>
  <c r="AM449" i="2"/>
  <c r="AA449" i="2" s="1"/>
  <c r="AV449" i="2"/>
  <c r="AN449" i="2"/>
  <c r="N449" i="2"/>
  <c r="A450" i="2"/>
  <c r="B450" i="2"/>
  <c r="D450" i="2"/>
  <c r="F450" i="2"/>
  <c r="G450" i="2"/>
  <c r="H450" i="2"/>
  <c r="M450" i="2"/>
  <c r="Y450" i="2"/>
  <c r="AJ450" i="2"/>
  <c r="N450" i="2" s="1"/>
  <c r="AM450" i="2"/>
  <c r="AN450" i="2"/>
  <c r="A451" i="2"/>
  <c r="B451" i="2"/>
  <c r="D451" i="2"/>
  <c r="F451" i="2"/>
  <c r="G451" i="2"/>
  <c r="H451" i="2"/>
  <c r="M451" i="2"/>
  <c r="Y451" i="2"/>
  <c r="AJ451" i="2"/>
  <c r="AM451" i="2"/>
  <c r="AN451" i="2"/>
  <c r="A452" i="2"/>
  <c r="B452" i="2"/>
  <c r="D452" i="2"/>
  <c r="F452" i="2"/>
  <c r="G452" i="2"/>
  <c r="H452" i="2"/>
  <c r="M452" i="2"/>
  <c r="Y452" i="2"/>
  <c r="AJ452" i="2"/>
  <c r="N452" i="2"/>
  <c r="AM452" i="2"/>
  <c r="AN452" i="2"/>
  <c r="A453" i="2"/>
  <c r="B453" i="2"/>
  <c r="D453" i="2"/>
  <c r="F453" i="2"/>
  <c r="G453" i="2"/>
  <c r="H453" i="2"/>
  <c r="M453" i="2"/>
  <c r="Y453" i="2"/>
  <c r="AJ453" i="2"/>
  <c r="AM453" i="2"/>
  <c r="AN453" i="2"/>
  <c r="A454" i="2"/>
  <c r="B454" i="2"/>
  <c r="D454" i="2"/>
  <c r="F454" i="2"/>
  <c r="G454" i="2"/>
  <c r="H454" i="2"/>
  <c r="M454" i="2"/>
  <c r="Y454" i="2"/>
  <c r="AJ454" i="2"/>
  <c r="AM454" i="2"/>
  <c r="AA454" i="2" s="1"/>
  <c r="AN454" i="2"/>
  <c r="A455" i="2"/>
  <c r="B455" i="2"/>
  <c r="D455" i="2"/>
  <c r="F455" i="2"/>
  <c r="G455" i="2"/>
  <c r="H455" i="2"/>
  <c r="M455" i="2"/>
  <c r="Y455" i="2"/>
  <c r="AJ455" i="2"/>
  <c r="AM455" i="2"/>
  <c r="AN455" i="2"/>
  <c r="A456" i="2"/>
  <c r="B456" i="2"/>
  <c r="D456" i="2"/>
  <c r="F456" i="2"/>
  <c r="G456" i="2"/>
  <c r="H456" i="2"/>
  <c r="M456" i="2"/>
  <c r="Y456" i="2"/>
  <c r="AJ456" i="2"/>
  <c r="AM456" i="2"/>
  <c r="AN456" i="2"/>
  <c r="A457" i="2"/>
  <c r="B457" i="2"/>
  <c r="D457" i="2"/>
  <c r="F457" i="2"/>
  <c r="G457" i="2"/>
  <c r="H457" i="2"/>
  <c r="M457" i="2"/>
  <c r="Y457" i="2"/>
  <c r="AJ457" i="2"/>
  <c r="AM457" i="2"/>
  <c r="AP457" i="2" s="1"/>
  <c r="AV457" i="2" s="1"/>
  <c r="AN457" i="2"/>
  <c r="A458" i="2"/>
  <c r="B458" i="2"/>
  <c r="D458" i="2"/>
  <c r="F458" i="2"/>
  <c r="G458" i="2"/>
  <c r="H458" i="2"/>
  <c r="M458" i="2"/>
  <c r="Y458" i="2"/>
  <c r="AJ458" i="2"/>
  <c r="O458" i="2"/>
  <c r="AM458" i="2"/>
  <c r="Z458" i="2" s="1"/>
  <c r="AN458" i="2"/>
  <c r="A459" i="2"/>
  <c r="B459" i="2"/>
  <c r="D459" i="2"/>
  <c r="F459" i="2"/>
  <c r="G459" i="2"/>
  <c r="H459" i="2"/>
  <c r="M459" i="2"/>
  <c r="O459" i="2"/>
  <c r="Y459" i="2"/>
  <c r="AJ459" i="2"/>
  <c r="AP459" i="2" s="1"/>
  <c r="AV459" i="2" s="1"/>
  <c r="AM459" i="2"/>
  <c r="AN459" i="2"/>
  <c r="Z459" i="2"/>
  <c r="A460" i="2"/>
  <c r="B460" i="2"/>
  <c r="D460" i="2"/>
  <c r="F460" i="2"/>
  <c r="G460" i="2"/>
  <c r="H460" i="2"/>
  <c r="M460" i="2"/>
  <c r="Y460" i="2"/>
  <c r="AA460" i="2"/>
  <c r="AJ460" i="2"/>
  <c r="AM460" i="2"/>
  <c r="AN460" i="2"/>
  <c r="A461" i="2"/>
  <c r="B461" i="2"/>
  <c r="D461" i="2"/>
  <c r="F461" i="2"/>
  <c r="G461" i="2"/>
  <c r="H461" i="2"/>
  <c r="M461" i="2"/>
  <c r="O461" i="2"/>
  <c r="Y461" i="2"/>
  <c r="AJ461" i="2"/>
  <c r="AM461" i="2"/>
  <c r="AN461" i="2"/>
  <c r="N461" i="2"/>
  <c r="A462" i="2"/>
  <c r="B462" i="2"/>
  <c r="D462" i="2"/>
  <c r="F462" i="2"/>
  <c r="G462" i="2"/>
  <c r="H462" i="2"/>
  <c r="M462" i="2"/>
  <c r="Y462" i="2"/>
  <c r="AJ462" i="2"/>
  <c r="AM462" i="2"/>
  <c r="AN462" i="2"/>
  <c r="A463" i="2"/>
  <c r="B463" i="2"/>
  <c r="D463" i="2"/>
  <c r="F463" i="2"/>
  <c r="G463" i="2"/>
  <c r="H463" i="2"/>
  <c r="M463" i="2"/>
  <c r="Y463" i="2"/>
  <c r="AJ463" i="2"/>
  <c r="AP463" i="2" s="1"/>
  <c r="AV463" i="2" s="1"/>
  <c r="AM463" i="2"/>
  <c r="AN463" i="2"/>
  <c r="A464" i="2"/>
  <c r="B464" i="2"/>
  <c r="D464" i="2"/>
  <c r="F464" i="2"/>
  <c r="G464" i="2"/>
  <c r="H464" i="2"/>
  <c r="M464" i="2"/>
  <c r="Y464" i="2"/>
  <c r="AJ464" i="2"/>
  <c r="AM464" i="2"/>
  <c r="AN464" i="2"/>
  <c r="A465" i="2"/>
  <c r="B465" i="2"/>
  <c r="D465" i="2"/>
  <c r="F465" i="2"/>
  <c r="G465" i="2"/>
  <c r="H465" i="2"/>
  <c r="M465" i="2"/>
  <c r="O465" i="2"/>
  <c r="Y465" i="2"/>
  <c r="AA465" i="2"/>
  <c r="AJ465" i="2"/>
  <c r="N465" i="2" s="1"/>
  <c r="AM465" i="2"/>
  <c r="AP465" i="2"/>
  <c r="AV465" i="2" s="1"/>
  <c r="AN465" i="2"/>
  <c r="A466" i="2"/>
  <c r="B466" i="2"/>
  <c r="D466" i="2"/>
  <c r="F466" i="2"/>
  <c r="G466" i="2"/>
  <c r="H466" i="2"/>
  <c r="M466" i="2"/>
  <c r="Y466" i="2"/>
  <c r="AJ466" i="2"/>
  <c r="AM466" i="2"/>
  <c r="AN466" i="2"/>
  <c r="A467" i="2"/>
  <c r="B467" i="2"/>
  <c r="D467" i="2"/>
  <c r="F467" i="2"/>
  <c r="G467" i="2"/>
  <c r="H467" i="2"/>
  <c r="M467" i="2"/>
  <c r="Y467" i="2"/>
  <c r="AJ467" i="2"/>
  <c r="AP467" i="2" s="1"/>
  <c r="AM467" i="2"/>
  <c r="AV467" i="2"/>
  <c r="AN467" i="2"/>
  <c r="A468" i="2"/>
  <c r="B468" i="2"/>
  <c r="D468" i="2"/>
  <c r="F468" i="2"/>
  <c r="G468" i="2"/>
  <c r="H468" i="2"/>
  <c r="M468" i="2"/>
  <c r="Y468" i="2"/>
  <c r="AJ468" i="2"/>
  <c r="N468" i="2"/>
  <c r="AM468" i="2"/>
  <c r="AN468" i="2"/>
  <c r="A469" i="2"/>
  <c r="B469" i="2"/>
  <c r="D469" i="2"/>
  <c r="F469" i="2"/>
  <c r="G469" i="2"/>
  <c r="H469" i="2"/>
  <c r="M469" i="2"/>
  <c r="Y469" i="2"/>
  <c r="AJ469" i="2"/>
  <c r="AM469" i="2"/>
  <c r="AP469" i="2"/>
  <c r="AV469" i="2"/>
  <c r="AN469" i="2"/>
  <c r="A470" i="2"/>
  <c r="B470" i="2"/>
  <c r="D470" i="2"/>
  <c r="F470" i="2"/>
  <c r="G470" i="2"/>
  <c r="H470" i="2"/>
  <c r="M470" i="2"/>
  <c r="Y470" i="2"/>
  <c r="AJ470" i="2"/>
  <c r="AM470" i="2"/>
  <c r="AN470" i="2"/>
  <c r="A471" i="2"/>
  <c r="B471" i="2"/>
  <c r="D471" i="2"/>
  <c r="F471" i="2"/>
  <c r="G471" i="2"/>
  <c r="H471" i="2"/>
  <c r="M471" i="2"/>
  <c r="Y471" i="2"/>
  <c r="AJ471" i="2"/>
  <c r="AM471" i="2"/>
  <c r="AP471" i="2"/>
  <c r="AV471" i="2"/>
  <c r="AN471" i="2"/>
  <c r="A472" i="2"/>
  <c r="B472" i="2"/>
  <c r="D472" i="2"/>
  <c r="F472" i="2"/>
  <c r="G472" i="2"/>
  <c r="H472" i="2"/>
  <c r="M472" i="2"/>
  <c r="Y472" i="2"/>
  <c r="AJ472" i="2"/>
  <c r="N472" i="2" s="1"/>
  <c r="AM472" i="2"/>
  <c r="AN472" i="2"/>
  <c r="A473" i="2"/>
  <c r="B473" i="2"/>
  <c r="D473" i="2"/>
  <c r="F473" i="2"/>
  <c r="G473" i="2"/>
  <c r="H473" i="2"/>
  <c r="M473" i="2"/>
  <c r="Y473" i="2"/>
  <c r="AJ473" i="2"/>
  <c r="AM473" i="2"/>
  <c r="AP473" i="2"/>
  <c r="AV473" i="2"/>
  <c r="AN473" i="2"/>
  <c r="A474" i="2"/>
  <c r="B474" i="2"/>
  <c r="D474" i="2"/>
  <c r="F474" i="2"/>
  <c r="G474" i="2"/>
  <c r="H474" i="2"/>
  <c r="M474" i="2"/>
  <c r="Y474" i="2"/>
  <c r="AJ474" i="2"/>
  <c r="AM474" i="2"/>
  <c r="Z474" i="2"/>
  <c r="AN474" i="2"/>
  <c r="A475" i="2"/>
  <c r="B475" i="2"/>
  <c r="D475" i="2"/>
  <c r="F475" i="2"/>
  <c r="G475" i="2"/>
  <c r="H475" i="2"/>
  <c r="M475" i="2"/>
  <c r="Y475" i="2"/>
  <c r="AJ475" i="2"/>
  <c r="AM475" i="2"/>
  <c r="AP475" i="2"/>
  <c r="AV475" i="2" s="1"/>
  <c r="AN475" i="2"/>
  <c r="A476" i="2"/>
  <c r="B476" i="2"/>
  <c r="D476" i="2"/>
  <c r="F476" i="2"/>
  <c r="G476" i="2"/>
  <c r="H476" i="2"/>
  <c r="M476" i="2"/>
  <c r="Y476" i="2"/>
  <c r="AJ476" i="2"/>
  <c r="AM476" i="2"/>
  <c r="AA476" i="2" s="1"/>
  <c r="AN476" i="2"/>
  <c r="A477" i="2"/>
  <c r="B477" i="2"/>
  <c r="D477" i="2"/>
  <c r="F477" i="2"/>
  <c r="G477" i="2"/>
  <c r="H477" i="2"/>
  <c r="M477" i="2"/>
  <c r="Y477" i="2"/>
  <c r="AJ477" i="2"/>
  <c r="N477" i="2" s="1"/>
  <c r="AM477" i="2"/>
  <c r="AP477" i="2"/>
  <c r="AV477" i="2" s="1"/>
  <c r="AN477" i="2"/>
  <c r="A478" i="2"/>
  <c r="B478" i="2"/>
  <c r="D478" i="2"/>
  <c r="F478" i="2"/>
  <c r="G478" i="2"/>
  <c r="H478" i="2"/>
  <c r="M478" i="2"/>
  <c r="Y478" i="2"/>
  <c r="AJ478" i="2"/>
  <c r="AM478" i="2"/>
  <c r="AN478" i="2"/>
  <c r="A479" i="2"/>
  <c r="B479" i="2"/>
  <c r="D479" i="2"/>
  <c r="F479" i="2"/>
  <c r="G479" i="2"/>
  <c r="H479" i="2"/>
  <c r="M479" i="2"/>
  <c r="Y479" i="2"/>
  <c r="AJ479" i="2"/>
  <c r="AM479" i="2"/>
  <c r="AN479" i="2"/>
  <c r="A480" i="2"/>
  <c r="B480" i="2"/>
  <c r="D480" i="2"/>
  <c r="F480" i="2"/>
  <c r="G480" i="2"/>
  <c r="H480" i="2"/>
  <c r="M480" i="2"/>
  <c r="Y480" i="2"/>
  <c r="AJ480" i="2"/>
  <c r="AM480" i="2"/>
  <c r="AN480" i="2"/>
  <c r="A481" i="2"/>
  <c r="B481" i="2"/>
  <c r="D481" i="2"/>
  <c r="F481" i="2"/>
  <c r="G481" i="2"/>
  <c r="H481" i="2"/>
  <c r="M481" i="2"/>
  <c r="O481" i="2"/>
  <c r="Y481" i="2"/>
  <c r="AA481" i="2"/>
  <c r="AJ481" i="2"/>
  <c r="AP481" i="2" s="1"/>
  <c r="AV481" i="2" s="1"/>
  <c r="AM481" i="2"/>
  <c r="AN481" i="2"/>
  <c r="N481" i="2"/>
  <c r="A482" i="2"/>
  <c r="B482" i="2"/>
  <c r="D482" i="2"/>
  <c r="F482" i="2"/>
  <c r="G482" i="2"/>
  <c r="H482" i="2"/>
  <c r="M482" i="2"/>
  <c r="Y482" i="2"/>
  <c r="AJ482" i="2"/>
  <c r="N482" i="2" s="1"/>
  <c r="AM482" i="2"/>
  <c r="AN482" i="2"/>
  <c r="A483" i="2"/>
  <c r="B483" i="2"/>
  <c r="D483" i="2"/>
  <c r="F483" i="2"/>
  <c r="G483" i="2"/>
  <c r="H483" i="2"/>
  <c r="M483" i="2"/>
  <c r="Y483" i="2"/>
  <c r="AJ483" i="2"/>
  <c r="AM483" i="2"/>
  <c r="AP483" i="2" s="1"/>
  <c r="AV483" i="2"/>
  <c r="AN483" i="2"/>
  <c r="A484" i="2"/>
  <c r="B484" i="2"/>
  <c r="D484" i="2"/>
  <c r="F484" i="2"/>
  <c r="G484" i="2"/>
  <c r="H484" i="2"/>
  <c r="M484" i="2"/>
  <c r="Y484" i="2"/>
  <c r="AJ484" i="2"/>
  <c r="N484" i="2" s="1"/>
  <c r="AM484" i="2"/>
  <c r="AN484" i="2"/>
  <c r="A485" i="2"/>
  <c r="B485" i="2"/>
  <c r="D485" i="2"/>
  <c r="F485" i="2"/>
  <c r="G485" i="2"/>
  <c r="H485" i="2"/>
  <c r="M485" i="2"/>
  <c r="Y485" i="2"/>
  <c r="AJ485" i="2"/>
  <c r="AM485" i="2"/>
  <c r="AP485" i="2" s="1"/>
  <c r="AV485" i="2" s="1"/>
  <c r="AN485" i="2"/>
  <c r="A486" i="2"/>
  <c r="B486" i="2"/>
  <c r="D486" i="2"/>
  <c r="F486" i="2"/>
  <c r="G486" i="2"/>
  <c r="H486" i="2"/>
  <c r="M486" i="2"/>
  <c r="Y486" i="2"/>
  <c r="AJ486" i="2"/>
  <c r="AM486" i="2"/>
  <c r="AA486" i="2" s="1"/>
  <c r="AN486" i="2"/>
  <c r="A487" i="2"/>
  <c r="B487" i="2"/>
  <c r="D487" i="2"/>
  <c r="F487" i="2"/>
  <c r="G487" i="2"/>
  <c r="H487" i="2"/>
  <c r="M487" i="2"/>
  <c r="Y487" i="2"/>
  <c r="AJ487" i="2"/>
  <c r="AM487" i="2"/>
  <c r="AP487" i="2" s="1"/>
  <c r="AV487" i="2"/>
  <c r="AN487" i="2"/>
  <c r="A488" i="2"/>
  <c r="B488" i="2"/>
  <c r="D488" i="2"/>
  <c r="F488" i="2"/>
  <c r="G488" i="2"/>
  <c r="H488" i="2"/>
  <c r="M488" i="2"/>
  <c r="Y488" i="2"/>
  <c r="AJ488" i="2"/>
  <c r="AM488" i="2"/>
  <c r="AN488" i="2"/>
  <c r="A489" i="2"/>
  <c r="B489" i="2"/>
  <c r="D489" i="2"/>
  <c r="F489" i="2"/>
  <c r="G489" i="2"/>
  <c r="H489" i="2"/>
  <c r="M489" i="2"/>
  <c r="Y489" i="2"/>
  <c r="AJ489" i="2"/>
  <c r="AM489" i="2"/>
  <c r="AP489" i="2" s="1"/>
  <c r="AV489" i="2"/>
  <c r="AN489" i="2"/>
  <c r="A490" i="2"/>
  <c r="B490" i="2"/>
  <c r="D490" i="2"/>
  <c r="F490" i="2"/>
  <c r="G490" i="2"/>
  <c r="H490" i="2"/>
  <c r="M490" i="2"/>
  <c r="Y490" i="2"/>
  <c r="AJ490" i="2"/>
  <c r="O490" i="2" s="1"/>
  <c r="AM490" i="2"/>
  <c r="AN490" i="2"/>
  <c r="A491" i="2"/>
  <c r="B491" i="2"/>
  <c r="D491" i="2"/>
  <c r="F491" i="2"/>
  <c r="G491" i="2"/>
  <c r="H491" i="2"/>
  <c r="M491" i="2"/>
  <c r="O491" i="2"/>
  <c r="Y491" i="2"/>
  <c r="AJ491" i="2"/>
  <c r="AP491" i="2" s="1"/>
  <c r="AM491" i="2"/>
  <c r="AV491" i="2"/>
  <c r="AN491" i="2"/>
  <c r="Z491" i="2"/>
  <c r="A492" i="2"/>
  <c r="B492" i="2"/>
  <c r="D492" i="2"/>
  <c r="F492" i="2"/>
  <c r="G492" i="2"/>
  <c r="H492" i="2"/>
  <c r="M492" i="2"/>
  <c r="Y492" i="2"/>
  <c r="AA492" i="2"/>
  <c r="AJ492" i="2"/>
  <c r="AM492" i="2"/>
  <c r="AN492" i="2"/>
  <c r="A493" i="2"/>
  <c r="B493" i="2"/>
  <c r="D493" i="2"/>
  <c r="F493" i="2"/>
  <c r="G493" i="2"/>
  <c r="H493" i="2"/>
  <c r="M493" i="2"/>
  <c r="Y493" i="2"/>
  <c r="AJ493" i="2"/>
  <c r="AM493" i="2"/>
  <c r="AN493" i="2"/>
  <c r="A494" i="2"/>
  <c r="B494" i="2"/>
  <c r="D494" i="2"/>
  <c r="F494" i="2"/>
  <c r="G494" i="2"/>
  <c r="H494" i="2"/>
  <c r="M494" i="2"/>
  <c r="Y494" i="2"/>
  <c r="AJ494" i="2"/>
  <c r="AM494" i="2"/>
  <c r="Z494" i="2"/>
  <c r="AN494" i="2"/>
  <c r="A495" i="2"/>
  <c r="B495" i="2"/>
  <c r="D495" i="2"/>
  <c r="F495" i="2"/>
  <c r="G495" i="2"/>
  <c r="H495" i="2"/>
  <c r="M495" i="2"/>
  <c r="Y495" i="2"/>
  <c r="AJ495" i="2"/>
  <c r="AP495" i="2" s="1"/>
  <c r="AV495" i="2" s="1"/>
  <c r="AM495" i="2"/>
  <c r="AN495" i="2"/>
  <c r="A496" i="2"/>
  <c r="B496" i="2"/>
  <c r="D496" i="2"/>
  <c r="F496" i="2"/>
  <c r="G496" i="2"/>
  <c r="H496" i="2"/>
  <c r="M496" i="2"/>
  <c r="Y496" i="2"/>
  <c r="AJ496" i="2"/>
  <c r="AM496" i="2"/>
  <c r="AN496" i="2"/>
  <c r="A497" i="2"/>
  <c r="B497" i="2"/>
  <c r="D497" i="2"/>
  <c r="F497" i="2"/>
  <c r="G497" i="2"/>
  <c r="H497" i="2"/>
  <c r="M497" i="2"/>
  <c r="Y497" i="2"/>
  <c r="AA497" i="2"/>
  <c r="AJ497" i="2"/>
  <c r="AM497" i="2"/>
  <c r="Z497" i="2" s="1"/>
  <c r="AN497" i="2"/>
  <c r="A498" i="2"/>
  <c r="B498" i="2"/>
  <c r="D498" i="2"/>
  <c r="F498" i="2"/>
  <c r="G498" i="2"/>
  <c r="H498" i="2"/>
  <c r="M498" i="2"/>
  <c r="Y498" i="2"/>
  <c r="AJ498" i="2"/>
  <c r="AM498" i="2"/>
  <c r="Z498" i="2" s="1"/>
  <c r="AN498" i="2"/>
  <c r="A499" i="2"/>
  <c r="B499" i="2"/>
  <c r="D499" i="2"/>
  <c r="F499" i="2"/>
  <c r="G499" i="2"/>
  <c r="H499" i="2"/>
  <c r="M499" i="2"/>
  <c r="Y499" i="2"/>
  <c r="AA499" i="2"/>
  <c r="AJ499" i="2"/>
  <c r="AM499" i="2"/>
  <c r="AP499" i="2"/>
  <c r="AV499" i="2"/>
  <c r="AN499" i="2"/>
  <c r="A500" i="2"/>
  <c r="B500" i="2"/>
  <c r="D500" i="2"/>
  <c r="F500" i="2"/>
  <c r="G500" i="2"/>
  <c r="H500" i="2"/>
  <c r="M500" i="2"/>
  <c r="Y500" i="2"/>
  <c r="AJ500" i="2"/>
  <c r="AM500" i="2"/>
  <c r="AN500" i="2"/>
  <c r="A501" i="2"/>
  <c r="B501" i="2"/>
  <c r="D501" i="2"/>
  <c r="F501" i="2"/>
  <c r="G501" i="2"/>
  <c r="H501" i="2"/>
  <c r="M501" i="2"/>
  <c r="Y501" i="2"/>
  <c r="AJ501" i="2"/>
  <c r="AM501" i="2"/>
  <c r="AN501" i="2"/>
  <c r="A502" i="2"/>
  <c r="B502" i="2"/>
  <c r="D502" i="2"/>
  <c r="F502" i="2"/>
  <c r="G502" i="2"/>
  <c r="H502" i="2"/>
  <c r="M502" i="2"/>
  <c r="Y502" i="2"/>
  <c r="AA502" i="2"/>
  <c r="AJ502" i="2"/>
  <c r="AM502" i="2"/>
  <c r="AN502" i="2"/>
  <c r="A503" i="2"/>
  <c r="B503" i="2"/>
  <c r="D503" i="2"/>
  <c r="F503" i="2"/>
  <c r="G503" i="2"/>
  <c r="H503" i="2"/>
  <c r="M503" i="2"/>
  <c r="Y503" i="2"/>
  <c r="AJ503" i="2"/>
  <c r="AM503" i="2"/>
  <c r="AP503" i="2"/>
  <c r="AV503" i="2"/>
  <c r="AN503" i="2"/>
  <c r="A504" i="2"/>
  <c r="B504" i="2"/>
  <c r="D504" i="2"/>
  <c r="F504" i="2"/>
  <c r="G504" i="2"/>
  <c r="H504" i="2"/>
  <c r="M504" i="2"/>
  <c r="Y504" i="2"/>
  <c r="AJ504" i="2"/>
  <c r="AP504" i="2"/>
  <c r="AV504" i="2"/>
  <c r="AM504" i="2"/>
  <c r="AN504" i="2"/>
  <c r="A505" i="2"/>
  <c r="B505" i="2"/>
  <c r="D505" i="2"/>
  <c r="F505" i="2"/>
  <c r="G505" i="2"/>
  <c r="H505" i="2"/>
  <c r="M505" i="2"/>
  <c r="Y505" i="2"/>
  <c r="AJ505" i="2"/>
  <c r="AM505" i="2"/>
  <c r="AP505" i="2"/>
  <c r="AV505" i="2" s="1"/>
  <c r="AN505" i="2"/>
  <c r="A506" i="2"/>
  <c r="B506" i="2"/>
  <c r="D506" i="2"/>
  <c r="F506" i="2"/>
  <c r="G506" i="2"/>
  <c r="H506" i="2"/>
  <c r="M506" i="2"/>
  <c r="Y506" i="2"/>
  <c r="AJ506" i="2"/>
  <c r="N506" i="2" s="1"/>
  <c r="AM506" i="2"/>
  <c r="Z506" i="2"/>
  <c r="AN506" i="2"/>
  <c r="A507" i="2"/>
  <c r="B507" i="2"/>
  <c r="D507" i="2"/>
  <c r="F507" i="2"/>
  <c r="G507" i="2"/>
  <c r="H507" i="2"/>
  <c r="M507" i="2"/>
  <c r="Y507" i="2"/>
  <c r="AJ507" i="2"/>
  <c r="AM507" i="2"/>
  <c r="AN507" i="2"/>
  <c r="A508" i="2"/>
  <c r="B508" i="2"/>
  <c r="D508" i="2"/>
  <c r="F508" i="2"/>
  <c r="G508" i="2"/>
  <c r="H508" i="2"/>
  <c r="M508" i="2"/>
  <c r="Y508" i="2"/>
  <c r="AJ508" i="2"/>
  <c r="AP508" i="2"/>
  <c r="AM508" i="2"/>
  <c r="AN508" i="2"/>
  <c r="A509" i="2"/>
  <c r="B509" i="2"/>
  <c r="D509" i="2"/>
  <c r="F509" i="2"/>
  <c r="G509" i="2"/>
  <c r="H509" i="2"/>
  <c r="M509" i="2"/>
  <c r="Y509" i="2"/>
  <c r="AJ509" i="2"/>
  <c r="AM509" i="2"/>
  <c r="AN509" i="2"/>
  <c r="Z509" i="2"/>
  <c r="A510" i="2"/>
  <c r="B510" i="2"/>
  <c r="D510" i="2"/>
  <c r="F510" i="2"/>
  <c r="G510" i="2"/>
  <c r="H510" i="2"/>
  <c r="M510" i="2"/>
  <c r="Y510" i="2"/>
  <c r="AJ510" i="2"/>
  <c r="N510" i="2" s="1"/>
  <c r="AM510" i="2"/>
  <c r="Z510" i="2"/>
  <c r="AN510" i="2"/>
  <c r="A511" i="2"/>
  <c r="B511" i="2"/>
  <c r="D511" i="2"/>
  <c r="F511" i="2"/>
  <c r="G511" i="2"/>
  <c r="H511" i="2"/>
  <c r="M511" i="2"/>
  <c r="Y511" i="2"/>
  <c r="AJ511" i="2"/>
  <c r="AM511" i="2"/>
  <c r="AP511" i="2"/>
  <c r="AV511" i="2"/>
  <c r="AN511" i="2"/>
  <c r="A512" i="2"/>
  <c r="B512" i="2"/>
  <c r="D512" i="2"/>
  <c r="F512" i="2"/>
  <c r="G512" i="2"/>
  <c r="H512" i="2"/>
  <c r="M512" i="2"/>
  <c r="Y512" i="2"/>
  <c r="AJ512" i="2"/>
  <c r="N512" i="2" s="1"/>
  <c r="AM512" i="2"/>
  <c r="AN512" i="2"/>
  <c r="A513" i="2"/>
  <c r="B513" i="2"/>
  <c r="D513" i="2"/>
  <c r="F513" i="2"/>
  <c r="G513" i="2"/>
  <c r="H513" i="2"/>
  <c r="M513" i="2"/>
  <c r="Y513" i="2"/>
  <c r="AJ513" i="2"/>
  <c r="AM513" i="2"/>
  <c r="AP513" i="2"/>
  <c r="AV513" i="2" s="1"/>
  <c r="AN513" i="2"/>
  <c r="Z513" i="2"/>
  <c r="A514" i="2"/>
  <c r="B514" i="2"/>
  <c r="D514" i="2"/>
  <c r="F514" i="2"/>
  <c r="G514" i="2"/>
  <c r="H514" i="2"/>
  <c r="M514" i="2"/>
  <c r="Y514" i="2"/>
  <c r="AJ514" i="2"/>
  <c r="AM514" i="2"/>
  <c r="AN514" i="2"/>
  <c r="A515" i="2"/>
  <c r="B515" i="2"/>
  <c r="D515" i="2"/>
  <c r="F515" i="2"/>
  <c r="G515" i="2"/>
  <c r="H515" i="2"/>
  <c r="M515" i="2"/>
  <c r="Y515" i="2"/>
  <c r="AJ515" i="2"/>
  <c r="AM515" i="2"/>
  <c r="AN515" i="2"/>
  <c r="A516" i="2"/>
  <c r="B516" i="2"/>
  <c r="D516" i="2"/>
  <c r="F516" i="2"/>
  <c r="G516" i="2"/>
  <c r="H516" i="2"/>
  <c r="M516" i="2"/>
  <c r="Y516" i="2"/>
  <c r="AJ516" i="2"/>
  <c r="AM516" i="2"/>
  <c r="AN516" i="2"/>
  <c r="A517" i="2"/>
  <c r="B517" i="2"/>
  <c r="D517" i="2"/>
  <c r="F517" i="2"/>
  <c r="G517" i="2"/>
  <c r="H517" i="2"/>
  <c r="M517" i="2"/>
  <c r="Y517" i="2"/>
  <c r="AJ517" i="2"/>
  <c r="AM517" i="2"/>
  <c r="Z517" i="2" s="1"/>
  <c r="AN517" i="2"/>
  <c r="A518" i="2"/>
  <c r="B518" i="2"/>
  <c r="D518" i="2"/>
  <c r="F518" i="2"/>
  <c r="G518" i="2"/>
  <c r="H518" i="2"/>
  <c r="M518" i="2"/>
  <c r="Y518" i="2"/>
  <c r="AJ518" i="2"/>
  <c r="AM518" i="2"/>
  <c r="AN518" i="2"/>
  <c r="A519" i="2"/>
  <c r="B519" i="2"/>
  <c r="D519" i="2"/>
  <c r="F519" i="2"/>
  <c r="G519" i="2"/>
  <c r="H519" i="2"/>
  <c r="M519" i="2"/>
  <c r="Y519" i="2"/>
  <c r="AJ519" i="2"/>
  <c r="AM519" i="2"/>
  <c r="AN519" i="2"/>
  <c r="A520" i="2"/>
  <c r="B520" i="2"/>
  <c r="D520" i="2"/>
  <c r="F520" i="2"/>
  <c r="G520" i="2"/>
  <c r="H520" i="2"/>
  <c r="M520" i="2"/>
  <c r="Y520" i="2"/>
  <c r="AJ520" i="2"/>
  <c r="AM520" i="2"/>
  <c r="AN520" i="2"/>
  <c r="A521" i="2"/>
  <c r="B521" i="2"/>
  <c r="D521" i="2"/>
  <c r="F521" i="2"/>
  <c r="G521" i="2"/>
  <c r="H521" i="2"/>
  <c r="M521" i="2"/>
  <c r="Y521" i="2"/>
  <c r="AJ521" i="2"/>
  <c r="AP521" i="2" s="1"/>
  <c r="AV521" i="2" s="1"/>
  <c r="AM521" i="2"/>
  <c r="Z521" i="2" s="1"/>
  <c r="AN521" i="2"/>
  <c r="A522" i="2"/>
  <c r="B522" i="2"/>
  <c r="D522" i="2"/>
  <c r="F522" i="2"/>
  <c r="G522" i="2"/>
  <c r="H522" i="2"/>
  <c r="M522" i="2"/>
  <c r="Y522" i="2"/>
  <c r="AJ522" i="2"/>
  <c r="N522" i="2" s="1"/>
  <c r="AM522" i="2"/>
  <c r="AN522" i="2"/>
  <c r="A523" i="2"/>
  <c r="B523" i="2"/>
  <c r="D523" i="2"/>
  <c r="F523" i="2"/>
  <c r="G523" i="2"/>
  <c r="H523" i="2"/>
  <c r="M523" i="2"/>
  <c r="Y523" i="2"/>
  <c r="AJ523" i="2"/>
  <c r="AP523" i="2" s="1"/>
  <c r="AM523" i="2"/>
  <c r="AV523" i="2"/>
  <c r="AN523" i="2"/>
  <c r="A524" i="2"/>
  <c r="B524" i="2"/>
  <c r="D524" i="2"/>
  <c r="F524" i="2"/>
  <c r="G524" i="2"/>
  <c r="H524" i="2"/>
  <c r="M524" i="2"/>
  <c r="Y524" i="2"/>
  <c r="AJ524" i="2"/>
  <c r="AM524" i="2"/>
  <c r="AN524" i="2"/>
  <c r="A525" i="2"/>
  <c r="B525" i="2"/>
  <c r="D525" i="2"/>
  <c r="F525" i="2"/>
  <c r="G525" i="2"/>
  <c r="H525" i="2"/>
  <c r="M525" i="2"/>
  <c r="Y525" i="2"/>
  <c r="AJ525" i="2"/>
  <c r="AP525" i="2" s="1"/>
  <c r="AV525" i="2" s="1"/>
  <c r="AM525" i="2"/>
  <c r="Z525" i="2" s="1"/>
  <c r="AN525" i="2"/>
  <c r="A526" i="2"/>
  <c r="B526" i="2"/>
  <c r="D526" i="2"/>
  <c r="F526" i="2"/>
  <c r="G526" i="2"/>
  <c r="H526" i="2"/>
  <c r="M526" i="2"/>
  <c r="Y526" i="2"/>
  <c r="AJ526" i="2"/>
  <c r="AM526" i="2"/>
  <c r="AN526" i="2"/>
  <c r="A527" i="2"/>
  <c r="B527" i="2"/>
  <c r="D527" i="2"/>
  <c r="F527" i="2"/>
  <c r="G527" i="2"/>
  <c r="H527" i="2"/>
  <c r="M527" i="2"/>
  <c r="Y527" i="2"/>
  <c r="AJ527" i="2"/>
  <c r="AM527" i="2"/>
  <c r="AP527" i="2"/>
  <c r="AV527" i="2" s="1"/>
  <c r="AN527" i="2"/>
  <c r="A528" i="2"/>
  <c r="B528" i="2"/>
  <c r="D528" i="2"/>
  <c r="F528" i="2"/>
  <c r="G528" i="2"/>
  <c r="H528" i="2"/>
  <c r="M528" i="2"/>
  <c r="Y528" i="2"/>
  <c r="AJ528" i="2"/>
  <c r="N528" i="2" s="1"/>
  <c r="AM528" i="2"/>
  <c r="AN528" i="2"/>
  <c r="A529" i="2"/>
  <c r="B529" i="2"/>
  <c r="D529" i="2"/>
  <c r="F529" i="2"/>
  <c r="G529" i="2"/>
  <c r="H529" i="2"/>
  <c r="M529" i="2"/>
  <c r="Y529" i="2"/>
  <c r="AJ529" i="2"/>
  <c r="AM529" i="2"/>
  <c r="AP529" i="2" s="1"/>
  <c r="AV529" i="2" s="1"/>
  <c r="AN529" i="2"/>
  <c r="Z529" i="2"/>
  <c r="A530" i="2"/>
  <c r="B530" i="2"/>
  <c r="D530" i="2"/>
  <c r="F530" i="2"/>
  <c r="G530" i="2"/>
  <c r="H530" i="2"/>
  <c r="M530" i="2"/>
  <c r="Y530" i="2"/>
  <c r="AJ530" i="2"/>
  <c r="AM530" i="2"/>
  <c r="AN530" i="2"/>
  <c r="Z530" i="2"/>
  <c r="A531" i="2"/>
  <c r="B531" i="2"/>
  <c r="D531" i="2"/>
  <c r="F531" i="2"/>
  <c r="G531" i="2"/>
  <c r="H531" i="2"/>
  <c r="M531" i="2"/>
  <c r="Y531" i="2"/>
  <c r="AJ531" i="2"/>
  <c r="AP531" i="2" s="1"/>
  <c r="AV531" i="2" s="1"/>
  <c r="AM531" i="2"/>
  <c r="AN531" i="2"/>
  <c r="A532" i="2"/>
  <c r="B532" i="2"/>
  <c r="D532" i="2"/>
  <c r="F532" i="2"/>
  <c r="G532" i="2"/>
  <c r="H532" i="2"/>
  <c r="M532" i="2"/>
  <c r="Y532" i="2"/>
  <c r="AJ532" i="2"/>
  <c r="AM532" i="2"/>
  <c r="AN532" i="2"/>
  <c r="A533" i="2"/>
  <c r="B533" i="2"/>
  <c r="D533" i="2"/>
  <c r="F533" i="2"/>
  <c r="G533" i="2"/>
  <c r="H533" i="2"/>
  <c r="M533" i="2"/>
  <c r="Y533" i="2"/>
  <c r="AJ533" i="2"/>
  <c r="AP533" i="2" s="1"/>
  <c r="AM533" i="2"/>
  <c r="AV533" i="2"/>
  <c r="AN533" i="2"/>
  <c r="A534" i="2"/>
  <c r="B534" i="2"/>
  <c r="D534" i="2"/>
  <c r="F534" i="2"/>
  <c r="G534" i="2"/>
  <c r="H534" i="2"/>
  <c r="M534" i="2"/>
  <c r="Y534" i="2"/>
  <c r="AJ534" i="2"/>
  <c r="AM534" i="2"/>
  <c r="AA534" i="2" s="1"/>
  <c r="AN534" i="2"/>
  <c r="A535" i="2"/>
  <c r="B535" i="2"/>
  <c r="D535" i="2"/>
  <c r="F535" i="2"/>
  <c r="G535" i="2"/>
  <c r="H535" i="2"/>
  <c r="M535" i="2"/>
  <c r="Y535" i="2"/>
  <c r="AJ535" i="2"/>
  <c r="AM535" i="2"/>
  <c r="AP535" i="2"/>
  <c r="AV535" i="2"/>
  <c r="AN535" i="2"/>
  <c r="A536" i="2"/>
  <c r="B536" i="2"/>
  <c r="D536" i="2"/>
  <c r="F536" i="2"/>
  <c r="G536" i="2"/>
  <c r="H536" i="2"/>
  <c r="M536" i="2"/>
  <c r="Y536" i="2"/>
  <c r="AJ536" i="2"/>
  <c r="N536" i="2"/>
  <c r="AM536" i="2"/>
  <c r="AN536" i="2"/>
  <c r="A537" i="2"/>
  <c r="B537" i="2"/>
  <c r="D537" i="2"/>
  <c r="F537" i="2"/>
  <c r="G537" i="2"/>
  <c r="H537" i="2"/>
  <c r="M537" i="2"/>
  <c r="Y537" i="2"/>
  <c r="AJ537" i="2"/>
  <c r="AM537" i="2"/>
  <c r="AP537" i="2"/>
  <c r="AV537" i="2" s="1"/>
  <c r="AN537" i="2"/>
  <c r="A538" i="2"/>
  <c r="B538" i="2"/>
  <c r="D538" i="2"/>
  <c r="F538" i="2"/>
  <c r="G538" i="2"/>
  <c r="H538" i="2"/>
  <c r="M538" i="2"/>
  <c r="Y538" i="2"/>
  <c r="AA538" i="2"/>
  <c r="AJ538" i="2"/>
  <c r="N538" i="2" s="1"/>
  <c r="AM538" i="2"/>
  <c r="AN538" i="2"/>
  <c r="A539" i="2"/>
  <c r="B539" i="2"/>
  <c r="D539" i="2"/>
  <c r="F539" i="2"/>
  <c r="G539" i="2"/>
  <c r="H539" i="2"/>
  <c r="M539" i="2"/>
  <c r="Y539" i="2"/>
  <c r="AJ539" i="2"/>
  <c r="AM539" i="2"/>
  <c r="AP539" i="2"/>
  <c r="AV539" i="2" s="1"/>
  <c r="AN539" i="2"/>
  <c r="A540" i="2"/>
  <c r="B540" i="2"/>
  <c r="D540" i="2"/>
  <c r="F540" i="2"/>
  <c r="G540" i="2"/>
  <c r="H540" i="2"/>
  <c r="M540" i="2"/>
  <c r="Y540" i="2"/>
  <c r="AJ540" i="2"/>
  <c r="AM540" i="2"/>
  <c r="AN540" i="2"/>
  <c r="A541" i="2"/>
  <c r="B541" i="2"/>
  <c r="D541" i="2"/>
  <c r="F541" i="2"/>
  <c r="G541" i="2"/>
  <c r="H541" i="2"/>
  <c r="M541" i="2"/>
  <c r="Y541" i="2"/>
  <c r="AJ541" i="2"/>
  <c r="AP541" i="2" s="1"/>
  <c r="AV541" i="2" s="1"/>
  <c r="AM541" i="2"/>
  <c r="AA541" i="2" s="1"/>
  <c r="AN541" i="2"/>
  <c r="Z541" i="2"/>
  <c r="A542" i="2"/>
  <c r="B542" i="2"/>
  <c r="D542" i="2"/>
  <c r="F542" i="2"/>
  <c r="G542" i="2"/>
  <c r="H542" i="2"/>
  <c r="M542" i="2"/>
  <c r="Y542" i="2"/>
  <c r="AJ542" i="2"/>
  <c r="AM542" i="2"/>
  <c r="AN542" i="2"/>
  <c r="A543" i="2"/>
  <c r="B543" i="2"/>
  <c r="D543" i="2"/>
  <c r="F543" i="2"/>
  <c r="G543" i="2"/>
  <c r="H543" i="2"/>
  <c r="M543" i="2"/>
  <c r="Y543" i="2"/>
  <c r="AJ543" i="2"/>
  <c r="AP543" i="2" s="1"/>
  <c r="AV543" i="2" s="1"/>
  <c r="AM543" i="2"/>
  <c r="AN543" i="2"/>
  <c r="A544" i="2"/>
  <c r="B544" i="2"/>
  <c r="D544" i="2"/>
  <c r="F544" i="2"/>
  <c r="G544" i="2"/>
  <c r="H544" i="2"/>
  <c r="M544" i="2"/>
  <c r="Y544" i="2"/>
  <c r="AJ544" i="2"/>
  <c r="AM544" i="2"/>
  <c r="AN544" i="2"/>
  <c r="N544" i="2"/>
  <c r="A545" i="2"/>
  <c r="B545" i="2"/>
  <c r="D545" i="2"/>
  <c r="F545" i="2"/>
  <c r="G545" i="2"/>
  <c r="H545" i="2"/>
  <c r="M545" i="2"/>
  <c r="Y545" i="2"/>
  <c r="AA545" i="2"/>
  <c r="AJ545" i="2"/>
  <c r="AM545" i="2"/>
  <c r="AP545" i="2"/>
  <c r="AV545" i="2" s="1"/>
  <c r="AN545" i="2"/>
  <c r="Z545" i="2"/>
  <c r="A546" i="2"/>
  <c r="B546" i="2"/>
  <c r="D546" i="2"/>
  <c r="F546" i="2"/>
  <c r="G546" i="2"/>
  <c r="H546" i="2"/>
  <c r="M546" i="2"/>
  <c r="Y546" i="2"/>
  <c r="AJ546" i="2"/>
  <c r="AM546" i="2"/>
  <c r="AN546" i="2"/>
  <c r="A547" i="2"/>
  <c r="B547" i="2"/>
  <c r="D547" i="2"/>
  <c r="F547" i="2"/>
  <c r="G547" i="2"/>
  <c r="H547" i="2"/>
  <c r="M547" i="2"/>
  <c r="Y547" i="2"/>
  <c r="AJ547" i="2"/>
  <c r="AM547" i="2"/>
  <c r="AA547" i="2" s="1"/>
  <c r="AN547" i="2"/>
  <c r="A548" i="2"/>
  <c r="B548" i="2"/>
  <c r="D548" i="2"/>
  <c r="F548" i="2"/>
  <c r="G548" i="2"/>
  <c r="H548" i="2"/>
  <c r="M548" i="2"/>
  <c r="Y548" i="2"/>
  <c r="AJ548" i="2"/>
  <c r="N548" i="2" s="1"/>
  <c r="AM548" i="2"/>
  <c r="AN548" i="2"/>
  <c r="A549" i="2"/>
  <c r="B549" i="2"/>
  <c r="D549" i="2"/>
  <c r="F549" i="2"/>
  <c r="G549" i="2"/>
  <c r="H549" i="2"/>
  <c r="M549" i="2"/>
  <c r="Y549" i="2"/>
  <c r="AJ549" i="2"/>
  <c r="AM549" i="2"/>
  <c r="AN549" i="2"/>
  <c r="A550" i="2"/>
  <c r="B550" i="2"/>
  <c r="D550" i="2"/>
  <c r="F550" i="2"/>
  <c r="G550" i="2"/>
  <c r="H550" i="2"/>
  <c r="M550" i="2"/>
  <c r="Y550" i="2"/>
  <c r="AJ550" i="2"/>
  <c r="AM550" i="2"/>
  <c r="AA550" i="2" s="1"/>
  <c r="AN550" i="2"/>
  <c r="A551" i="2"/>
  <c r="B551" i="2"/>
  <c r="D551" i="2"/>
  <c r="F551" i="2"/>
  <c r="G551" i="2"/>
  <c r="H551" i="2"/>
  <c r="M551" i="2"/>
  <c r="Y551" i="2"/>
  <c r="AJ551" i="2"/>
  <c r="AM551" i="2"/>
  <c r="AP551" i="2"/>
  <c r="AV551" i="2" s="1"/>
  <c r="AN551" i="2"/>
  <c r="A552" i="2"/>
  <c r="B552" i="2"/>
  <c r="D552" i="2"/>
  <c r="F552" i="2"/>
  <c r="G552" i="2"/>
  <c r="H552" i="2"/>
  <c r="M552" i="2"/>
  <c r="Y552" i="2"/>
  <c r="AJ552" i="2"/>
  <c r="O552" i="2"/>
  <c r="AM552" i="2"/>
  <c r="AN552" i="2"/>
  <c r="A553" i="2"/>
  <c r="B553" i="2"/>
  <c r="D553" i="2"/>
  <c r="F553" i="2"/>
  <c r="G553" i="2"/>
  <c r="H553" i="2"/>
  <c r="M553" i="2"/>
  <c r="Y553" i="2"/>
  <c r="AJ553" i="2"/>
  <c r="AM553" i="2"/>
  <c r="AP553" i="2" s="1"/>
  <c r="AV553" i="2"/>
  <c r="AN553" i="2"/>
  <c r="Z553" i="2"/>
  <c r="A554" i="2"/>
  <c r="B554" i="2"/>
  <c r="D554" i="2"/>
  <c r="F554" i="2"/>
  <c r="G554" i="2"/>
  <c r="H554" i="2"/>
  <c r="M554" i="2"/>
  <c r="Y554" i="2"/>
  <c r="AJ554" i="2"/>
  <c r="N554" i="2"/>
  <c r="AM554" i="2"/>
  <c r="AN554" i="2"/>
  <c r="A555" i="2"/>
  <c r="B555" i="2"/>
  <c r="D555" i="2"/>
  <c r="F555" i="2"/>
  <c r="G555" i="2"/>
  <c r="H555" i="2"/>
  <c r="M555" i="2"/>
  <c r="Y555" i="2"/>
  <c r="AJ555" i="2"/>
  <c r="AM555" i="2"/>
  <c r="AP555" i="2"/>
  <c r="AV555" i="2" s="1"/>
  <c r="AN555" i="2"/>
  <c r="A556" i="2"/>
  <c r="B556" i="2"/>
  <c r="D556" i="2"/>
  <c r="F556" i="2"/>
  <c r="G556" i="2"/>
  <c r="H556" i="2"/>
  <c r="M556" i="2"/>
  <c r="Y556" i="2"/>
  <c r="AJ556" i="2"/>
  <c r="AM556" i="2"/>
  <c r="AN556" i="2"/>
  <c r="A557" i="2"/>
  <c r="B557" i="2"/>
  <c r="D557" i="2"/>
  <c r="F557" i="2"/>
  <c r="G557" i="2"/>
  <c r="H557" i="2"/>
  <c r="M557" i="2"/>
  <c r="Y557" i="2"/>
  <c r="AJ557" i="2"/>
  <c r="AM557" i="2"/>
  <c r="Z557" i="2" s="1"/>
  <c r="AP557" i="2"/>
  <c r="AV557" i="2" s="1"/>
  <c r="AN557" i="2"/>
  <c r="A558" i="2"/>
  <c r="B558" i="2"/>
  <c r="D558" i="2"/>
  <c r="F558" i="2"/>
  <c r="G558" i="2"/>
  <c r="H558" i="2"/>
  <c r="M558" i="2"/>
  <c r="Y558" i="2"/>
  <c r="AJ558" i="2"/>
  <c r="N558" i="2"/>
  <c r="AM558" i="2"/>
  <c r="Z558" i="2"/>
  <c r="AN558" i="2"/>
  <c r="A559" i="2"/>
  <c r="B559" i="2"/>
  <c r="D559" i="2"/>
  <c r="F559" i="2"/>
  <c r="G559" i="2"/>
  <c r="H559" i="2"/>
  <c r="M559" i="2"/>
  <c r="Y559" i="2"/>
  <c r="AJ559" i="2"/>
  <c r="AP559" i="2" s="1"/>
  <c r="AV559" i="2" s="1"/>
  <c r="AM559" i="2"/>
  <c r="AN559" i="2"/>
  <c r="A560" i="2"/>
  <c r="B560" i="2"/>
  <c r="D560" i="2"/>
  <c r="F560" i="2"/>
  <c r="G560" i="2"/>
  <c r="H560" i="2"/>
  <c r="M560" i="2"/>
  <c r="Y560" i="2"/>
  <c r="AJ560" i="2"/>
  <c r="N560" i="2" s="1"/>
  <c r="AM560" i="2"/>
  <c r="AN560" i="2"/>
  <c r="A561" i="2"/>
  <c r="B561" i="2"/>
  <c r="D561" i="2"/>
  <c r="F561" i="2"/>
  <c r="G561" i="2"/>
  <c r="H561" i="2"/>
  <c r="M561" i="2"/>
  <c r="O561" i="2"/>
  <c r="Y561" i="2"/>
  <c r="AJ561" i="2"/>
  <c r="AM561" i="2"/>
  <c r="AA561" i="2" s="1"/>
  <c r="AP561" i="2"/>
  <c r="AV561" i="2"/>
  <c r="AN561" i="2"/>
  <c r="Z561" i="2"/>
  <c r="A562" i="2"/>
  <c r="B562" i="2"/>
  <c r="D562" i="2"/>
  <c r="F562" i="2"/>
  <c r="G562" i="2"/>
  <c r="H562" i="2"/>
  <c r="M562" i="2"/>
  <c r="Y562" i="2"/>
  <c r="AJ562" i="2"/>
  <c r="AM562" i="2"/>
  <c r="AN562" i="2"/>
  <c r="A563" i="2"/>
  <c r="B563" i="2"/>
  <c r="D563" i="2"/>
  <c r="F563" i="2"/>
  <c r="G563" i="2"/>
  <c r="H563" i="2"/>
  <c r="M563" i="2"/>
  <c r="Y563" i="2"/>
  <c r="AJ563" i="2"/>
  <c r="AM563" i="2"/>
  <c r="AP563" i="2"/>
  <c r="AV563" i="2" s="1"/>
  <c r="AN563" i="2"/>
  <c r="A564" i="2"/>
  <c r="B564" i="2"/>
  <c r="D564" i="2"/>
  <c r="F564" i="2"/>
  <c r="G564" i="2"/>
  <c r="H564" i="2"/>
  <c r="M564" i="2"/>
  <c r="Y564" i="2"/>
  <c r="AJ564" i="2"/>
  <c r="AM564" i="2"/>
  <c r="AN564" i="2"/>
  <c r="A565" i="2"/>
  <c r="B565" i="2"/>
  <c r="D565" i="2"/>
  <c r="F565" i="2"/>
  <c r="G565" i="2"/>
  <c r="H565" i="2"/>
  <c r="M565" i="2"/>
  <c r="Y565" i="2"/>
  <c r="AJ565" i="2"/>
  <c r="AM565" i="2"/>
  <c r="AP565" i="2"/>
  <c r="AV565" i="2" s="1"/>
  <c r="AN565" i="2"/>
  <c r="Z565" i="2"/>
  <c r="A566" i="2"/>
  <c r="B566" i="2"/>
  <c r="D566" i="2"/>
  <c r="F566" i="2"/>
  <c r="G566" i="2"/>
  <c r="H566" i="2"/>
  <c r="M566" i="2"/>
  <c r="Y566" i="2"/>
  <c r="AJ566" i="2"/>
  <c r="AM566" i="2"/>
  <c r="AN566" i="2"/>
  <c r="A567" i="2"/>
  <c r="B567" i="2"/>
  <c r="D567" i="2"/>
  <c r="F567" i="2"/>
  <c r="G567" i="2"/>
  <c r="H567" i="2"/>
  <c r="M567" i="2"/>
  <c r="Y567" i="2"/>
  <c r="AJ567" i="2"/>
  <c r="AP567" i="2" s="1"/>
  <c r="AV567" i="2" s="1"/>
  <c r="AM567" i="2"/>
  <c r="AN567" i="2"/>
  <c r="A568" i="2"/>
  <c r="B568" i="2"/>
  <c r="D568" i="2"/>
  <c r="F568" i="2"/>
  <c r="G568" i="2"/>
  <c r="H568" i="2"/>
  <c r="M568" i="2"/>
  <c r="Y568" i="2"/>
  <c r="AJ568" i="2"/>
  <c r="O568" i="2" s="1"/>
  <c r="AM568" i="2"/>
  <c r="AN568" i="2"/>
  <c r="A569" i="2"/>
  <c r="B569" i="2"/>
  <c r="D569" i="2"/>
  <c r="F569" i="2"/>
  <c r="G569" i="2"/>
  <c r="H569" i="2"/>
  <c r="M569" i="2"/>
  <c r="Y569" i="2"/>
  <c r="AJ569" i="2"/>
  <c r="AM569" i="2"/>
  <c r="AN569" i="2"/>
  <c r="A570" i="2"/>
  <c r="B570" i="2"/>
  <c r="D570" i="2"/>
  <c r="F570" i="2"/>
  <c r="G570" i="2"/>
  <c r="H570" i="2"/>
  <c r="M570" i="2"/>
  <c r="Y570" i="2"/>
  <c r="AJ570" i="2"/>
  <c r="AM570" i="2"/>
  <c r="AN570" i="2"/>
  <c r="A571" i="2"/>
  <c r="B571" i="2"/>
  <c r="D571" i="2"/>
  <c r="F571" i="2"/>
  <c r="G571" i="2"/>
  <c r="H571" i="2"/>
  <c r="M571" i="2"/>
  <c r="Y571" i="2"/>
  <c r="AJ571" i="2"/>
  <c r="AM571" i="2"/>
  <c r="AP571" i="2"/>
  <c r="AV571" i="2" s="1"/>
  <c r="AN571" i="2"/>
  <c r="A572" i="2"/>
  <c r="B572" i="2"/>
  <c r="D572" i="2"/>
  <c r="F572" i="2"/>
  <c r="G572" i="2"/>
  <c r="H572" i="2"/>
  <c r="M572" i="2"/>
  <c r="Y572" i="2"/>
  <c r="AJ572" i="2"/>
  <c r="AM572" i="2"/>
  <c r="AN572" i="2"/>
  <c r="A573" i="2"/>
  <c r="B573" i="2"/>
  <c r="D573" i="2"/>
  <c r="F573" i="2"/>
  <c r="G573" i="2"/>
  <c r="H573" i="2"/>
  <c r="M573" i="2"/>
  <c r="Y573" i="2"/>
  <c r="AJ573" i="2"/>
  <c r="AM573" i="2"/>
  <c r="Z573" i="2" s="1"/>
  <c r="AP573" i="2"/>
  <c r="AV573" i="2" s="1"/>
  <c r="AN573" i="2"/>
  <c r="A574" i="2"/>
  <c r="B574" i="2"/>
  <c r="D574" i="2"/>
  <c r="F574" i="2"/>
  <c r="G574" i="2"/>
  <c r="H574" i="2"/>
  <c r="M574" i="2"/>
  <c r="Y574" i="2"/>
  <c r="AJ574" i="2"/>
  <c r="AM574" i="2"/>
  <c r="AN574" i="2"/>
  <c r="A575" i="2"/>
  <c r="B575" i="2"/>
  <c r="D575" i="2"/>
  <c r="F575" i="2"/>
  <c r="G575" i="2"/>
  <c r="H575" i="2"/>
  <c r="M575" i="2"/>
  <c r="Y575" i="2"/>
  <c r="AJ575" i="2"/>
  <c r="AM575" i="2"/>
  <c r="AN575" i="2"/>
  <c r="A576" i="2"/>
  <c r="B576" i="2"/>
  <c r="D576" i="2"/>
  <c r="F576" i="2"/>
  <c r="G576" i="2"/>
  <c r="H576" i="2"/>
  <c r="M576" i="2"/>
  <c r="Y576" i="2"/>
  <c r="AJ576" i="2"/>
  <c r="AM576" i="2"/>
  <c r="AN576" i="2"/>
  <c r="N576" i="2"/>
  <c r="A577" i="2"/>
  <c r="B577" i="2"/>
  <c r="D577" i="2"/>
  <c r="F577" i="2"/>
  <c r="G577" i="2"/>
  <c r="H577" i="2"/>
  <c r="M577" i="2"/>
  <c r="O577" i="2"/>
  <c r="Y577" i="2"/>
  <c r="AJ577" i="2"/>
  <c r="AM577" i="2"/>
  <c r="AN577" i="2"/>
  <c r="A578" i="2"/>
  <c r="B578" i="2"/>
  <c r="D578" i="2"/>
  <c r="F578" i="2"/>
  <c r="G578" i="2"/>
  <c r="H578" i="2"/>
  <c r="M578" i="2"/>
  <c r="Y578" i="2"/>
  <c r="AJ578" i="2"/>
  <c r="AM578" i="2"/>
  <c r="AN578" i="2"/>
  <c r="Z578" i="2"/>
  <c r="A579" i="2"/>
  <c r="B579" i="2"/>
  <c r="D579" i="2"/>
  <c r="F579" i="2"/>
  <c r="G579" i="2"/>
  <c r="H579" i="2"/>
  <c r="M579" i="2"/>
  <c r="Y579" i="2"/>
  <c r="AJ579" i="2"/>
  <c r="AM579" i="2"/>
  <c r="AA579" i="2" s="1"/>
  <c r="AN579" i="2"/>
  <c r="A580" i="2"/>
  <c r="B580" i="2"/>
  <c r="D580" i="2"/>
  <c r="F580" i="2"/>
  <c r="G580" i="2"/>
  <c r="H580" i="2"/>
  <c r="M580" i="2"/>
  <c r="Y580" i="2"/>
  <c r="AJ580" i="2"/>
  <c r="AM580" i="2"/>
  <c r="AN580" i="2"/>
  <c r="A581" i="2"/>
  <c r="B581" i="2"/>
  <c r="D581" i="2"/>
  <c r="F581" i="2"/>
  <c r="G581" i="2"/>
  <c r="H581" i="2"/>
  <c r="M581" i="2"/>
  <c r="Y581" i="2"/>
  <c r="AJ581" i="2"/>
  <c r="AM581" i="2"/>
  <c r="Z581" i="2" s="1"/>
  <c r="AN581" i="2"/>
  <c r="A582" i="2"/>
  <c r="B582" i="2"/>
  <c r="D582" i="2"/>
  <c r="F582" i="2"/>
  <c r="G582" i="2"/>
  <c r="H582" i="2"/>
  <c r="M582" i="2"/>
  <c r="Y582" i="2"/>
  <c r="AJ582" i="2"/>
  <c r="AM582" i="2"/>
  <c r="AN582" i="2"/>
  <c r="A583" i="2"/>
  <c r="B583" i="2"/>
  <c r="D583" i="2"/>
  <c r="F583" i="2"/>
  <c r="G583" i="2"/>
  <c r="H583" i="2"/>
  <c r="M583" i="2"/>
  <c r="Y583" i="2"/>
  <c r="AJ583" i="2"/>
  <c r="AP583" i="2" s="1"/>
  <c r="AV583" i="2" s="1"/>
  <c r="AM583" i="2"/>
  <c r="AN583" i="2"/>
  <c r="A584" i="2"/>
  <c r="B584" i="2"/>
  <c r="D584" i="2"/>
  <c r="F584" i="2"/>
  <c r="G584" i="2"/>
  <c r="H584" i="2"/>
  <c r="M584" i="2"/>
  <c r="Y584" i="2"/>
  <c r="AJ584" i="2"/>
  <c r="AM584" i="2"/>
  <c r="AN584" i="2"/>
  <c r="A585" i="2"/>
  <c r="B585" i="2"/>
  <c r="D585" i="2"/>
  <c r="F585" i="2"/>
  <c r="G585" i="2"/>
  <c r="H585" i="2"/>
  <c r="M585" i="2"/>
  <c r="Y585" i="2"/>
  <c r="AJ585" i="2"/>
  <c r="AM585" i="2"/>
  <c r="AN585" i="2"/>
  <c r="A586" i="2"/>
  <c r="B586" i="2"/>
  <c r="D586" i="2"/>
  <c r="F586" i="2"/>
  <c r="G586" i="2"/>
  <c r="H586" i="2"/>
  <c r="M586" i="2"/>
  <c r="Y586" i="2"/>
  <c r="AJ586" i="2"/>
  <c r="N586" i="2" s="1"/>
  <c r="AM586" i="2"/>
  <c r="Z586" i="2" s="1"/>
  <c r="AN586" i="2"/>
  <c r="A587" i="2"/>
  <c r="B587" i="2"/>
  <c r="D587" i="2"/>
  <c r="F587" i="2"/>
  <c r="G587" i="2"/>
  <c r="H587" i="2"/>
  <c r="M587" i="2"/>
  <c r="Y587" i="2"/>
  <c r="AJ587" i="2"/>
  <c r="AP587" i="2" s="1"/>
  <c r="AV587" i="2" s="1"/>
  <c r="AM587" i="2"/>
  <c r="AN587" i="2"/>
  <c r="N587" i="2"/>
  <c r="A588" i="2"/>
  <c r="B588" i="2"/>
  <c r="D588" i="2"/>
  <c r="F588" i="2"/>
  <c r="G588" i="2"/>
  <c r="H588" i="2"/>
  <c r="M588" i="2"/>
  <c r="Y588" i="2"/>
  <c r="AJ588" i="2"/>
  <c r="AM588" i="2"/>
  <c r="AA588" i="2" s="1"/>
  <c r="AN588" i="2"/>
  <c r="A589" i="2"/>
  <c r="B589" i="2"/>
  <c r="D589" i="2"/>
  <c r="F589" i="2"/>
  <c r="G589" i="2"/>
  <c r="H589" i="2"/>
  <c r="M589" i="2"/>
  <c r="Y589" i="2"/>
  <c r="AA589" i="2"/>
  <c r="AJ589" i="2"/>
  <c r="O589" i="2" s="1"/>
  <c r="AM589" i="2"/>
  <c r="Z589" i="2" s="1"/>
  <c r="AP589" i="2"/>
  <c r="AV589" i="2" s="1"/>
  <c r="AN589" i="2"/>
  <c r="A590" i="2"/>
  <c r="B590" i="2"/>
  <c r="D590" i="2"/>
  <c r="F590" i="2"/>
  <c r="G590" i="2"/>
  <c r="H590" i="2"/>
  <c r="M590" i="2"/>
  <c r="Y590" i="2"/>
  <c r="AJ590" i="2"/>
  <c r="AM590" i="2"/>
  <c r="AN590" i="2"/>
  <c r="A591" i="2"/>
  <c r="B591" i="2"/>
  <c r="D591" i="2"/>
  <c r="F591" i="2"/>
  <c r="G591" i="2"/>
  <c r="H591" i="2"/>
  <c r="M591" i="2"/>
  <c r="O591" i="2"/>
  <c r="Y591" i="2"/>
  <c r="AJ591" i="2"/>
  <c r="AP591" i="2" s="1"/>
  <c r="AV591" i="2" s="1"/>
  <c r="AM591" i="2"/>
  <c r="AN591" i="2"/>
  <c r="A592" i="2"/>
  <c r="B592" i="2"/>
  <c r="D592" i="2"/>
  <c r="F592" i="2"/>
  <c r="G592" i="2"/>
  <c r="H592" i="2"/>
  <c r="M592" i="2"/>
  <c r="Y592" i="2"/>
  <c r="AJ592" i="2"/>
  <c r="N592" i="2" s="1"/>
  <c r="AM592" i="2"/>
  <c r="AN592" i="2"/>
  <c r="A593" i="2"/>
  <c r="B593" i="2"/>
  <c r="D593" i="2"/>
  <c r="F593" i="2"/>
  <c r="G593" i="2"/>
  <c r="H593" i="2"/>
  <c r="M593" i="2"/>
  <c r="O593" i="2"/>
  <c r="Y593" i="2"/>
  <c r="AJ593" i="2"/>
  <c r="AM593" i="2"/>
  <c r="AA593" i="2" s="1"/>
  <c r="AP593" i="2"/>
  <c r="AV593" i="2" s="1"/>
  <c r="AN593" i="2"/>
  <c r="Z593" i="2"/>
  <c r="A594" i="2"/>
  <c r="B594" i="2"/>
  <c r="D594" i="2"/>
  <c r="F594" i="2"/>
  <c r="G594" i="2"/>
  <c r="H594" i="2"/>
  <c r="M594" i="2"/>
  <c r="Y594" i="2"/>
  <c r="AJ594" i="2"/>
  <c r="AM594" i="2"/>
  <c r="AN594" i="2"/>
  <c r="A595" i="2"/>
  <c r="B595" i="2"/>
  <c r="D595" i="2"/>
  <c r="F595" i="2"/>
  <c r="G595" i="2"/>
  <c r="H595" i="2"/>
  <c r="M595" i="2"/>
  <c r="Y595" i="2"/>
  <c r="AA595" i="2"/>
  <c r="AJ595" i="2"/>
  <c r="AM595" i="2"/>
  <c r="AP595" i="2"/>
  <c r="AV595" i="2" s="1"/>
  <c r="AN595" i="2"/>
  <c r="A596" i="2"/>
  <c r="B596" i="2"/>
  <c r="D596" i="2"/>
  <c r="F596" i="2"/>
  <c r="G596" i="2"/>
  <c r="H596" i="2"/>
  <c r="M596" i="2"/>
  <c r="Y596" i="2"/>
  <c r="AJ596" i="2"/>
  <c r="AM596" i="2"/>
  <c r="AN596" i="2"/>
  <c r="A597" i="2"/>
  <c r="B597" i="2"/>
  <c r="D597" i="2"/>
  <c r="F597" i="2"/>
  <c r="G597" i="2"/>
  <c r="H597" i="2"/>
  <c r="M597" i="2"/>
  <c r="Y597" i="2"/>
  <c r="AJ597" i="2"/>
  <c r="AM597" i="2"/>
  <c r="AP597" i="2"/>
  <c r="AV597" i="2" s="1"/>
  <c r="AN597" i="2"/>
  <c r="A598" i="2"/>
  <c r="B598" i="2"/>
  <c r="D598" i="2"/>
  <c r="F598" i="2"/>
  <c r="G598" i="2"/>
  <c r="H598" i="2"/>
  <c r="M598" i="2"/>
  <c r="Y598" i="2"/>
  <c r="AJ598" i="2"/>
  <c r="AM598" i="2"/>
  <c r="AA598" i="2" s="1"/>
  <c r="AN598" i="2"/>
  <c r="A599" i="2"/>
  <c r="B599" i="2"/>
  <c r="D599" i="2"/>
  <c r="F599" i="2"/>
  <c r="G599" i="2"/>
  <c r="H599" i="2"/>
  <c r="M599" i="2"/>
  <c r="Y599" i="2"/>
  <c r="AJ599" i="2"/>
  <c r="AM599" i="2"/>
  <c r="AP599" i="2"/>
  <c r="AV599" i="2" s="1"/>
  <c r="AN599" i="2"/>
  <c r="A600" i="2"/>
  <c r="B600" i="2"/>
  <c r="D600" i="2"/>
  <c r="F600" i="2"/>
  <c r="G600" i="2"/>
  <c r="H600" i="2"/>
  <c r="M600" i="2"/>
  <c r="Y600" i="2"/>
  <c r="AJ600" i="2"/>
  <c r="O600" i="2"/>
  <c r="AM600" i="2"/>
  <c r="AA600" i="2" s="1"/>
  <c r="AN600" i="2"/>
  <c r="A601" i="2"/>
  <c r="B601" i="2"/>
  <c r="D601" i="2"/>
  <c r="F601" i="2"/>
  <c r="G601" i="2"/>
  <c r="H601" i="2"/>
  <c r="M601" i="2"/>
  <c r="Y601" i="2"/>
  <c r="AJ601" i="2"/>
  <c r="AM601" i="2"/>
  <c r="Z601" i="2" s="1"/>
  <c r="AN601" i="2"/>
  <c r="A602" i="2"/>
  <c r="B602" i="2"/>
  <c r="D602" i="2"/>
  <c r="F602" i="2"/>
  <c r="G602" i="2"/>
  <c r="H602" i="2"/>
  <c r="M602" i="2"/>
  <c r="Y602" i="2"/>
  <c r="AJ602" i="2"/>
  <c r="N602" i="2"/>
  <c r="AM602" i="2"/>
  <c r="AN602" i="2"/>
  <c r="A603" i="2"/>
  <c r="B603" i="2"/>
  <c r="D603" i="2"/>
  <c r="F603" i="2"/>
  <c r="G603" i="2"/>
  <c r="H603" i="2"/>
  <c r="M603" i="2"/>
  <c r="Y603" i="2"/>
  <c r="AJ603" i="2"/>
  <c r="AM603" i="2"/>
  <c r="AP603" i="2"/>
  <c r="AV603" i="2" s="1"/>
  <c r="AN603" i="2"/>
  <c r="A604" i="2"/>
  <c r="B604" i="2"/>
  <c r="D604" i="2"/>
  <c r="F604" i="2"/>
  <c r="G604" i="2"/>
  <c r="H604" i="2"/>
  <c r="M604" i="2"/>
  <c r="Y604" i="2"/>
  <c r="AJ604" i="2"/>
  <c r="AM604" i="2"/>
  <c r="AA604" i="2" s="1"/>
  <c r="AN604" i="2"/>
  <c r="A605" i="2"/>
  <c r="B605" i="2"/>
  <c r="D605" i="2"/>
  <c r="F605" i="2"/>
  <c r="G605" i="2"/>
  <c r="H605" i="2"/>
  <c r="M605" i="2"/>
  <c r="Y605" i="2"/>
  <c r="AJ605" i="2"/>
  <c r="AM605" i="2"/>
  <c r="AN605" i="2"/>
  <c r="A606" i="2"/>
  <c r="B606" i="2"/>
  <c r="D606" i="2"/>
  <c r="F606" i="2"/>
  <c r="G606" i="2"/>
  <c r="H606" i="2"/>
  <c r="M606" i="2"/>
  <c r="Y606" i="2"/>
  <c r="AJ606" i="2"/>
  <c r="AM606" i="2"/>
  <c r="Z606" i="2" s="1"/>
  <c r="AN606" i="2"/>
  <c r="A607" i="2"/>
  <c r="B607" i="2"/>
  <c r="D607" i="2"/>
  <c r="F607" i="2"/>
  <c r="G607" i="2"/>
  <c r="H607" i="2"/>
  <c r="M607" i="2"/>
  <c r="Y607" i="2"/>
  <c r="AJ607" i="2"/>
  <c r="AM607" i="2"/>
  <c r="AA607" i="2" s="1"/>
  <c r="AN607" i="2"/>
  <c r="A608" i="2"/>
  <c r="B608" i="2"/>
  <c r="D608" i="2"/>
  <c r="F608" i="2"/>
  <c r="G608" i="2"/>
  <c r="H608" i="2"/>
  <c r="M608" i="2"/>
  <c r="Y608" i="2"/>
  <c r="AJ608" i="2"/>
  <c r="N608" i="2" s="1"/>
  <c r="AM608" i="2"/>
  <c r="AN608" i="2"/>
  <c r="A609" i="2"/>
  <c r="B609" i="2"/>
  <c r="D609" i="2"/>
  <c r="F609" i="2"/>
  <c r="G609" i="2"/>
  <c r="H609" i="2"/>
  <c r="M609" i="2"/>
  <c r="Y609" i="2"/>
  <c r="AJ609" i="2"/>
  <c r="AP609" i="2" s="1"/>
  <c r="AV609" i="2" s="1"/>
  <c r="AM609" i="2"/>
  <c r="AN609" i="2"/>
  <c r="Z609" i="2"/>
  <c r="A610" i="2"/>
  <c r="B610" i="2"/>
  <c r="D610" i="2"/>
  <c r="F610" i="2"/>
  <c r="G610" i="2"/>
  <c r="H610" i="2"/>
  <c r="M610" i="2"/>
  <c r="Y610" i="2"/>
  <c r="AJ610" i="2"/>
  <c r="AM610" i="2"/>
  <c r="AN610" i="2"/>
  <c r="A611" i="2"/>
  <c r="B611" i="2"/>
  <c r="D611" i="2"/>
  <c r="F611" i="2"/>
  <c r="G611" i="2"/>
  <c r="H611" i="2"/>
  <c r="M611" i="2"/>
  <c r="Y611" i="2"/>
  <c r="AJ611" i="2"/>
  <c r="AP611" i="2" s="1"/>
  <c r="AV611" i="2" s="1"/>
  <c r="AM611" i="2"/>
  <c r="AN611" i="2"/>
  <c r="A612" i="2"/>
  <c r="B612" i="2"/>
  <c r="D612" i="2"/>
  <c r="F612" i="2"/>
  <c r="G612" i="2"/>
  <c r="H612" i="2"/>
  <c r="M612" i="2"/>
  <c r="Y612" i="2"/>
  <c r="AJ612" i="2"/>
  <c r="AM612" i="2"/>
  <c r="AN612" i="2"/>
  <c r="A613" i="2"/>
  <c r="B613" i="2"/>
  <c r="D613" i="2"/>
  <c r="F613" i="2"/>
  <c r="G613" i="2"/>
  <c r="H613" i="2"/>
  <c r="M613" i="2"/>
  <c r="Y613" i="2"/>
  <c r="AJ613" i="2"/>
  <c r="AP613" i="2" s="1"/>
  <c r="AV613" i="2" s="1"/>
  <c r="AM613" i="2"/>
  <c r="Z613" i="2" s="1"/>
  <c r="AN613" i="2"/>
  <c r="A614" i="2"/>
  <c r="B614" i="2"/>
  <c r="D614" i="2"/>
  <c r="F614" i="2"/>
  <c r="G614" i="2"/>
  <c r="H614" i="2"/>
  <c r="M614" i="2"/>
  <c r="Y614" i="2"/>
  <c r="AJ614" i="2"/>
  <c r="AM614" i="2"/>
  <c r="AN614" i="2"/>
  <c r="A615" i="2"/>
  <c r="B615" i="2"/>
  <c r="D615" i="2"/>
  <c r="F615" i="2"/>
  <c r="G615" i="2"/>
  <c r="H615" i="2"/>
  <c r="M615" i="2"/>
  <c r="Y615" i="2"/>
  <c r="AJ615" i="2"/>
  <c r="AP615" i="2" s="1"/>
  <c r="AV615" i="2" s="1"/>
  <c r="AM615" i="2"/>
  <c r="AN615" i="2"/>
  <c r="A616" i="2"/>
  <c r="B616" i="2"/>
  <c r="D616" i="2"/>
  <c r="F616" i="2"/>
  <c r="G616" i="2"/>
  <c r="H616" i="2"/>
  <c r="M616" i="2"/>
  <c r="Y616" i="2"/>
  <c r="AA616" i="2"/>
  <c r="AJ616" i="2"/>
  <c r="AM616" i="2"/>
  <c r="AN616" i="2"/>
  <c r="A617" i="2"/>
  <c r="B617" i="2"/>
  <c r="D617" i="2"/>
  <c r="F617" i="2"/>
  <c r="G617" i="2"/>
  <c r="H617" i="2"/>
  <c r="M617" i="2"/>
  <c r="Y617" i="2"/>
  <c r="AJ617" i="2"/>
  <c r="AM617" i="2"/>
  <c r="AP617" i="2" s="1"/>
  <c r="AV617" i="2"/>
  <c r="AN617" i="2"/>
  <c r="A618" i="2"/>
  <c r="B618" i="2"/>
  <c r="D618" i="2"/>
  <c r="F618" i="2"/>
  <c r="G618" i="2"/>
  <c r="H618" i="2"/>
  <c r="M618" i="2"/>
  <c r="Y618" i="2"/>
  <c r="AA618" i="2"/>
  <c r="AJ618" i="2"/>
  <c r="N618" i="2"/>
  <c r="AM618" i="2"/>
  <c r="AN618" i="2"/>
  <c r="A619" i="2"/>
  <c r="B619" i="2"/>
  <c r="D619" i="2"/>
  <c r="F619" i="2"/>
  <c r="G619" i="2"/>
  <c r="H619" i="2"/>
  <c r="M619" i="2"/>
  <c r="Y619" i="2"/>
  <c r="AJ619" i="2"/>
  <c r="AM619" i="2"/>
  <c r="AP619" i="2"/>
  <c r="AV619" i="2" s="1"/>
  <c r="AN619" i="2"/>
  <c r="N619" i="2"/>
  <c r="A620" i="2"/>
  <c r="B620" i="2"/>
  <c r="D620" i="2"/>
  <c r="F620" i="2"/>
  <c r="G620" i="2"/>
  <c r="H620" i="2"/>
  <c r="M620" i="2"/>
  <c r="Y620" i="2"/>
  <c r="AJ620" i="2"/>
  <c r="AM620" i="2"/>
  <c r="AN620" i="2"/>
  <c r="A621" i="2"/>
  <c r="B621" i="2"/>
  <c r="D621" i="2"/>
  <c r="F621" i="2"/>
  <c r="G621" i="2"/>
  <c r="H621" i="2"/>
  <c r="M621" i="2"/>
  <c r="Y621" i="2"/>
  <c r="AA621" i="2"/>
  <c r="AJ621" i="2"/>
  <c r="AP621" i="2" s="1"/>
  <c r="AV621" i="2" s="1"/>
  <c r="AM621" i="2"/>
  <c r="AN621" i="2"/>
  <c r="Z621" i="2"/>
  <c r="A622" i="2"/>
  <c r="B622" i="2"/>
  <c r="D622" i="2"/>
  <c r="F622" i="2"/>
  <c r="G622" i="2"/>
  <c r="H622" i="2"/>
  <c r="M622" i="2"/>
  <c r="Y622" i="2"/>
  <c r="AJ622" i="2"/>
  <c r="AM622" i="2"/>
  <c r="Z622" i="2"/>
  <c r="AN622" i="2"/>
  <c r="A623" i="2"/>
  <c r="B623" i="2"/>
  <c r="D623" i="2"/>
  <c r="F623" i="2"/>
  <c r="G623" i="2"/>
  <c r="H623" i="2"/>
  <c r="M623" i="2"/>
  <c r="Y623" i="2"/>
  <c r="AJ623" i="2"/>
  <c r="AM623" i="2"/>
  <c r="AN623" i="2"/>
  <c r="A624" i="2"/>
  <c r="B624" i="2"/>
  <c r="D624" i="2"/>
  <c r="F624" i="2"/>
  <c r="G624" i="2"/>
  <c r="H624" i="2"/>
  <c r="M624" i="2"/>
  <c r="Y624" i="2"/>
  <c r="AJ624" i="2"/>
  <c r="AM624" i="2"/>
  <c r="AN624" i="2"/>
  <c r="N624" i="2"/>
  <c r="A625" i="2"/>
  <c r="B625" i="2"/>
  <c r="D625" i="2"/>
  <c r="F625" i="2"/>
  <c r="G625" i="2"/>
  <c r="H625" i="2"/>
  <c r="M625" i="2"/>
  <c r="O625" i="2"/>
  <c r="Y625" i="2"/>
  <c r="AJ625" i="2"/>
  <c r="AM625" i="2"/>
  <c r="AA625" i="2" s="1"/>
  <c r="AP625" i="2"/>
  <c r="AV625" i="2" s="1"/>
  <c r="AN625" i="2"/>
  <c r="Z625" i="2"/>
  <c r="A626" i="2"/>
  <c r="B626" i="2"/>
  <c r="D626" i="2"/>
  <c r="F626" i="2"/>
  <c r="G626" i="2"/>
  <c r="H626" i="2"/>
  <c r="M626" i="2"/>
  <c r="Y626" i="2"/>
  <c r="AJ626" i="2"/>
  <c r="AM626" i="2"/>
  <c r="AN626" i="2"/>
  <c r="Z626" i="2"/>
  <c r="A627" i="2"/>
  <c r="B627" i="2"/>
  <c r="D627" i="2"/>
  <c r="F627" i="2"/>
  <c r="G627" i="2"/>
  <c r="H627" i="2"/>
  <c r="M627" i="2"/>
  <c r="Y627" i="2"/>
  <c r="AA627" i="2"/>
  <c r="AJ627" i="2"/>
  <c r="AM627" i="2"/>
  <c r="AP627" i="2"/>
  <c r="AV627" i="2"/>
  <c r="AN627" i="2"/>
  <c r="A628" i="2"/>
  <c r="B628" i="2"/>
  <c r="D628" i="2"/>
  <c r="F628" i="2"/>
  <c r="G628" i="2"/>
  <c r="H628" i="2"/>
  <c r="M628" i="2"/>
  <c r="Y628" i="2"/>
  <c r="AJ628" i="2"/>
  <c r="AM628" i="2"/>
  <c r="AN628" i="2"/>
  <c r="A629" i="2"/>
  <c r="B629" i="2"/>
  <c r="D629" i="2"/>
  <c r="F629" i="2"/>
  <c r="G629" i="2"/>
  <c r="H629" i="2"/>
  <c r="M629" i="2"/>
  <c r="Y629" i="2"/>
  <c r="AJ629" i="2"/>
  <c r="AM629" i="2"/>
  <c r="AP629" i="2"/>
  <c r="AV629" i="2"/>
  <c r="AN629" i="2"/>
  <c r="A630" i="2"/>
  <c r="B630" i="2"/>
  <c r="D630" i="2"/>
  <c r="F630" i="2"/>
  <c r="G630" i="2"/>
  <c r="H630" i="2"/>
  <c r="M630" i="2"/>
  <c r="Y630" i="2"/>
  <c r="AA630" i="2"/>
  <c r="AJ630" i="2"/>
  <c r="AM630" i="2"/>
  <c r="AN630" i="2"/>
  <c r="A631" i="2"/>
  <c r="B631" i="2"/>
  <c r="D631" i="2"/>
  <c r="F631" i="2"/>
  <c r="G631" i="2"/>
  <c r="H631" i="2"/>
  <c r="M631" i="2"/>
  <c r="Y631" i="2"/>
  <c r="AJ631" i="2"/>
  <c r="AM631" i="2"/>
  <c r="AP631" i="2"/>
  <c r="AV631" i="2" s="1"/>
  <c r="AN631" i="2"/>
  <c r="A632" i="2"/>
  <c r="B632" i="2"/>
  <c r="D632" i="2"/>
  <c r="F632" i="2"/>
  <c r="G632" i="2"/>
  <c r="H632" i="2"/>
  <c r="M632" i="2"/>
  <c r="Y632" i="2"/>
  <c r="AJ632" i="2"/>
  <c r="AP632" i="2" s="1"/>
  <c r="AV632" i="2" s="1"/>
  <c r="AM632" i="2"/>
  <c r="AN632" i="2"/>
  <c r="A633" i="2"/>
  <c r="B633" i="2"/>
  <c r="D633" i="2"/>
  <c r="F633" i="2"/>
  <c r="G633" i="2"/>
  <c r="H633" i="2"/>
  <c r="M633" i="2"/>
  <c r="Y633" i="2"/>
  <c r="AJ633" i="2"/>
  <c r="AP633" i="2" s="1"/>
  <c r="AV633" i="2" s="1"/>
  <c r="AM633" i="2"/>
  <c r="AN633" i="2"/>
  <c r="A634" i="2"/>
  <c r="B634" i="2"/>
  <c r="D634" i="2"/>
  <c r="F634" i="2"/>
  <c r="G634" i="2"/>
  <c r="H634" i="2"/>
  <c r="M634" i="2"/>
  <c r="Y634" i="2"/>
  <c r="AJ634" i="2"/>
  <c r="N634" i="2" s="1"/>
  <c r="AM634" i="2"/>
  <c r="Z634" i="2" s="1"/>
  <c r="AN634" i="2"/>
  <c r="A635" i="2"/>
  <c r="B635" i="2"/>
  <c r="D635" i="2"/>
  <c r="F635" i="2"/>
  <c r="G635" i="2"/>
  <c r="H635" i="2"/>
  <c r="M635" i="2"/>
  <c r="Y635" i="2"/>
  <c r="AJ635" i="2"/>
  <c r="AM635" i="2"/>
  <c r="AP635" i="2"/>
  <c r="AV635" i="2"/>
  <c r="AN635" i="2"/>
  <c r="A636" i="2"/>
  <c r="B636" i="2"/>
  <c r="D636" i="2"/>
  <c r="F636" i="2"/>
  <c r="G636" i="2"/>
  <c r="H636" i="2"/>
  <c r="M636" i="2"/>
  <c r="Y636" i="2"/>
  <c r="AJ636" i="2"/>
  <c r="AM636" i="2"/>
  <c r="AN636" i="2"/>
  <c r="A637" i="2"/>
  <c r="B637" i="2"/>
  <c r="D637" i="2"/>
  <c r="F637" i="2"/>
  <c r="G637" i="2"/>
  <c r="H637" i="2"/>
  <c r="M637" i="2"/>
  <c r="Y637" i="2"/>
  <c r="AJ637" i="2"/>
  <c r="AM637" i="2"/>
  <c r="AA637" i="2" s="1"/>
  <c r="AP637" i="2"/>
  <c r="AV637" i="2"/>
  <c r="AN637" i="2"/>
  <c r="Z637" i="2"/>
  <c r="A638" i="2"/>
  <c r="B638" i="2"/>
  <c r="D638" i="2"/>
  <c r="F638" i="2"/>
  <c r="G638" i="2"/>
  <c r="H638" i="2"/>
  <c r="M638" i="2"/>
  <c r="Y638" i="2"/>
  <c r="AJ638" i="2"/>
  <c r="N638" i="2"/>
  <c r="AM638" i="2"/>
  <c r="Z638" i="2" s="1"/>
  <c r="AN638" i="2"/>
  <c r="A639" i="2"/>
  <c r="B639" i="2"/>
  <c r="D639" i="2"/>
  <c r="F639" i="2"/>
  <c r="G639" i="2"/>
  <c r="H639" i="2"/>
  <c r="M639" i="2"/>
  <c r="Y639" i="2"/>
  <c r="AJ639" i="2"/>
  <c r="AM639" i="2"/>
  <c r="AN639" i="2"/>
  <c r="A640" i="2"/>
  <c r="B640" i="2"/>
  <c r="D640" i="2"/>
  <c r="F640" i="2"/>
  <c r="G640" i="2"/>
  <c r="H640" i="2"/>
  <c r="M640" i="2"/>
  <c r="Y640" i="2"/>
  <c r="AJ640" i="2"/>
  <c r="AM640" i="2"/>
  <c r="AN640" i="2"/>
  <c r="N640" i="2"/>
  <c r="A641" i="2"/>
  <c r="B641" i="2"/>
  <c r="D641" i="2"/>
  <c r="F641" i="2"/>
  <c r="G641" i="2"/>
  <c r="H641" i="2"/>
  <c r="M641" i="2"/>
  <c r="O641" i="2"/>
  <c r="Y641" i="2"/>
  <c r="AJ641" i="2"/>
  <c r="AP641" i="2" s="1"/>
  <c r="AM641" i="2"/>
  <c r="AA641" i="2" s="1"/>
  <c r="AV641" i="2"/>
  <c r="AN641" i="2"/>
  <c r="A642" i="2"/>
  <c r="B642" i="2"/>
  <c r="D642" i="2"/>
  <c r="F642" i="2"/>
  <c r="G642" i="2"/>
  <c r="H642" i="2"/>
  <c r="M642" i="2"/>
  <c r="Y642" i="2"/>
  <c r="AJ642" i="2"/>
  <c r="AM642" i="2"/>
  <c r="AN642" i="2"/>
  <c r="A643" i="2"/>
  <c r="B643" i="2"/>
  <c r="D643" i="2"/>
  <c r="F643" i="2"/>
  <c r="G643" i="2"/>
  <c r="H643" i="2"/>
  <c r="M643" i="2"/>
  <c r="Y643" i="2"/>
  <c r="AJ643" i="2"/>
  <c r="AM643" i="2"/>
  <c r="AP643" i="2"/>
  <c r="AV643" i="2" s="1"/>
  <c r="AN643" i="2"/>
  <c r="A644" i="2"/>
  <c r="B644" i="2"/>
  <c r="D644" i="2"/>
  <c r="F644" i="2"/>
  <c r="G644" i="2"/>
  <c r="H644" i="2"/>
  <c r="M644" i="2"/>
  <c r="Y644" i="2"/>
  <c r="AJ644" i="2"/>
  <c r="AM644" i="2"/>
  <c r="AN644" i="2"/>
  <c r="A645" i="2"/>
  <c r="B645" i="2"/>
  <c r="D645" i="2"/>
  <c r="F645" i="2"/>
  <c r="G645" i="2"/>
  <c r="H645" i="2"/>
  <c r="M645" i="2"/>
  <c r="Y645" i="2"/>
  <c r="AJ645" i="2"/>
  <c r="AM645" i="2"/>
  <c r="AP645" i="2"/>
  <c r="AV645" i="2" s="1"/>
  <c r="AN645" i="2"/>
  <c r="Z645" i="2"/>
  <c r="A646" i="2"/>
  <c r="B646" i="2"/>
  <c r="D646" i="2"/>
  <c r="F646" i="2"/>
  <c r="G646" i="2"/>
  <c r="H646" i="2"/>
  <c r="M646" i="2"/>
  <c r="Y646" i="2"/>
  <c r="AJ646" i="2"/>
  <c r="AM646" i="2"/>
  <c r="AA646" i="2" s="1"/>
  <c r="AN646" i="2"/>
  <c r="A647" i="2"/>
  <c r="B647" i="2"/>
  <c r="D647" i="2"/>
  <c r="F647" i="2"/>
  <c r="G647" i="2"/>
  <c r="H647" i="2"/>
  <c r="M647" i="2"/>
  <c r="Y647" i="2"/>
  <c r="AJ647" i="2"/>
  <c r="AM647" i="2"/>
  <c r="AP647" i="2" s="1"/>
  <c r="AV647" i="2" s="1"/>
  <c r="AN647" i="2"/>
  <c r="A648" i="2"/>
  <c r="B648" i="2"/>
  <c r="D648" i="2"/>
  <c r="F648" i="2"/>
  <c r="G648" i="2"/>
  <c r="H648" i="2"/>
  <c r="M648" i="2"/>
  <c r="Y648" i="2"/>
  <c r="AJ648" i="2"/>
  <c r="AM648" i="2"/>
  <c r="AN648" i="2"/>
  <c r="A649" i="2"/>
  <c r="B649" i="2"/>
  <c r="D649" i="2"/>
  <c r="F649" i="2"/>
  <c r="G649" i="2"/>
  <c r="H649" i="2"/>
  <c r="M649" i="2"/>
  <c r="Y649" i="2"/>
  <c r="AJ649" i="2"/>
  <c r="AM649" i="2"/>
  <c r="Z649" i="2" s="1"/>
  <c r="AP649" i="2"/>
  <c r="AV649" i="2" s="1"/>
  <c r="AN649" i="2"/>
  <c r="A650" i="2"/>
  <c r="B650" i="2"/>
  <c r="D650" i="2"/>
  <c r="F650" i="2"/>
  <c r="G650" i="2"/>
  <c r="H650" i="2"/>
  <c r="M650" i="2"/>
  <c r="Y650" i="2"/>
  <c r="AJ650" i="2"/>
  <c r="AM650" i="2"/>
  <c r="AN650" i="2"/>
  <c r="A651" i="2"/>
  <c r="B651" i="2"/>
  <c r="D651" i="2"/>
  <c r="F651" i="2"/>
  <c r="G651" i="2"/>
  <c r="H651" i="2"/>
  <c r="M651" i="2"/>
  <c r="Y651" i="2"/>
  <c r="AJ651" i="2"/>
  <c r="AM651" i="2"/>
  <c r="AP651" i="2"/>
  <c r="AV651" i="2" s="1"/>
  <c r="AN651" i="2"/>
  <c r="A652" i="2"/>
  <c r="B652" i="2"/>
  <c r="D652" i="2"/>
  <c r="F652" i="2"/>
  <c r="G652" i="2"/>
  <c r="H652" i="2"/>
  <c r="M652" i="2"/>
  <c r="Y652" i="2"/>
  <c r="AJ652" i="2"/>
  <c r="AM652" i="2"/>
  <c r="AN652" i="2"/>
  <c r="A653" i="2"/>
  <c r="B653" i="2"/>
  <c r="D653" i="2"/>
  <c r="F653" i="2"/>
  <c r="G653" i="2"/>
  <c r="H653" i="2"/>
  <c r="M653" i="2"/>
  <c r="Y653" i="2"/>
  <c r="AJ653" i="2"/>
  <c r="AM653" i="2"/>
  <c r="AP653" i="2" s="1"/>
  <c r="AV653" i="2" s="1"/>
  <c r="AN653" i="2"/>
  <c r="Z653" i="2"/>
  <c r="A654" i="2"/>
  <c r="B654" i="2"/>
  <c r="D654" i="2"/>
  <c r="F654" i="2"/>
  <c r="G654" i="2"/>
  <c r="H654" i="2"/>
  <c r="M654" i="2"/>
  <c r="Y654" i="2"/>
  <c r="AJ654" i="2"/>
  <c r="AM654" i="2"/>
  <c r="AA654" i="2" s="1"/>
  <c r="AN654" i="2"/>
  <c r="A655" i="2"/>
  <c r="B655" i="2"/>
  <c r="D655" i="2"/>
  <c r="F655" i="2"/>
  <c r="G655" i="2"/>
  <c r="H655" i="2"/>
  <c r="M655" i="2"/>
  <c r="O655" i="2"/>
  <c r="Y655" i="2"/>
  <c r="AJ655" i="2"/>
  <c r="AP655" i="2" s="1"/>
  <c r="AV655" i="2" s="1"/>
  <c r="AM655" i="2"/>
  <c r="AN655" i="2"/>
  <c r="A656" i="2"/>
  <c r="B656" i="2"/>
  <c r="D656" i="2"/>
  <c r="F656" i="2"/>
  <c r="G656" i="2"/>
  <c r="H656" i="2"/>
  <c r="M656" i="2"/>
  <c r="Y656" i="2"/>
  <c r="AJ656" i="2"/>
  <c r="AM656" i="2"/>
  <c r="AN656" i="2"/>
  <c r="N656" i="2"/>
  <c r="A657" i="2"/>
  <c r="B657" i="2"/>
  <c r="D657" i="2"/>
  <c r="F657" i="2"/>
  <c r="G657" i="2"/>
  <c r="H657" i="2"/>
  <c r="M657" i="2"/>
  <c r="O657" i="2"/>
  <c r="Y657" i="2"/>
  <c r="AJ657" i="2"/>
  <c r="AP657" i="2" s="1"/>
  <c r="AM657" i="2"/>
  <c r="AA657" i="2" s="1"/>
  <c r="AV657" i="2"/>
  <c r="AN657" i="2"/>
  <c r="A658" i="2"/>
  <c r="B658" i="2"/>
  <c r="D658" i="2"/>
  <c r="F658" i="2"/>
  <c r="G658" i="2"/>
  <c r="H658" i="2"/>
  <c r="M658" i="2"/>
  <c r="Y658" i="2"/>
  <c r="AJ658" i="2"/>
  <c r="AM658" i="2"/>
  <c r="Z658" i="2" s="1"/>
  <c r="AN658" i="2"/>
  <c r="A659" i="2"/>
  <c r="B659" i="2"/>
  <c r="D659" i="2"/>
  <c r="F659" i="2"/>
  <c r="G659" i="2"/>
  <c r="H659" i="2"/>
  <c r="M659" i="2"/>
  <c r="Y659" i="2"/>
  <c r="AJ659" i="2"/>
  <c r="AM659" i="2"/>
  <c r="AP659" i="2" s="1"/>
  <c r="AV659" i="2" s="1"/>
  <c r="AN659" i="2"/>
  <c r="A660" i="2"/>
  <c r="B660" i="2"/>
  <c r="D660" i="2"/>
  <c r="F660" i="2"/>
  <c r="G660" i="2"/>
  <c r="H660" i="2"/>
  <c r="M660" i="2"/>
  <c r="Y660" i="2"/>
  <c r="AJ660" i="2"/>
  <c r="AM660" i="2"/>
  <c r="AN660" i="2"/>
  <c r="A661" i="2"/>
  <c r="B661" i="2"/>
  <c r="D661" i="2"/>
  <c r="F661" i="2"/>
  <c r="G661" i="2"/>
  <c r="H661" i="2"/>
  <c r="M661" i="2"/>
  <c r="Y661" i="2"/>
  <c r="AJ661" i="2"/>
  <c r="AM661" i="2"/>
  <c r="AP661" i="2"/>
  <c r="AN661" i="2"/>
  <c r="A662" i="2"/>
  <c r="B662" i="2"/>
  <c r="D662" i="2"/>
  <c r="F662" i="2"/>
  <c r="G662" i="2"/>
  <c r="H662" i="2"/>
  <c r="M662" i="2"/>
  <c r="Y662" i="2"/>
  <c r="AJ662" i="2"/>
  <c r="AM662" i="2"/>
  <c r="AN662" i="2"/>
  <c r="A663" i="2"/>
  <c r="B663" i="2"/>
  <c r="D663" i="2"/>
  <c r="F663" i="2"/>
  <c r="G663" i="2"/>
  <c r="H663" i="2"/>
  <c r="M663" i="2"/>
  <c r="Y663" i="2"/>
  <c r="AJ663" i="2"/>
  <c r="AM663" i="2"/>
  <c r="AP663" i="2"/>
  <c r="AV663" i="2" s="1"/>
  <c r="AN663" i="2"/>
  <c r="A664" i="2"/>
  <c r="B664" i="2"/>
  <c r="D664" i="2"/>
  <c r="F664" i="2"/>
  <c r="G664" i="2"/>
  <c r="H664" i="2"/>
  <c r="M664" i="2"/>
  <c r="Y664" i="2"/>
  <c r="AJ664" i="2"/>
  <c r="AM664" i="2"/>
  <c r="AN664" i="2"/>
  <c r="A665" i="2"/>
  <c r="B665" i="2"/>
  <c r="D665" i="2"/>
  <c r="F665" i="2"/>
  <c r="G665" i="2"/>
  <c r="H665" i="2"/>
  <c r="M665" i="2"/>
  <c r="Y665" i="2"/>
  <c r="AJ665" i="2"/>
  <c r="AM665" i="2"/>
  <c r="AP665" i="2" s="1"/>
  <c r="AV665" i="2" s="1"/>
  <c r="AN665" i="2"/>
  <c r="A666" i="2"/>
  <c r="B666" i="2"/>
  <c r="D666" i="2"/>
  <c r="F666" i="2"/>
  <c r="G666" i="2"/>
  <c r="H666" i="2"/>
  <c r="M666" i="2"/>
  <c r="Y666" i="2"/>
  <c r="AJ666" i="2"/>
  <c r="AM666" i="2"/>
  <c r="AN666" i="2"/>
  <c r="A667" i="2"/>
  <c r="B667" i="2"/>
  <c r="D667" i="2"/>
  <c r="F667" i="2"/>
  <c r="G667" i="2"/>
  <c r="H667" i="2"/>
  <c r="M667" i="2"/>
  <c r="Y667" i="2"/>
  <c r="AJ667" i="2"/>
  <c r="AP667" i="2" s="1"/>
  <c r="AM667" i="2"/>
  <c r="AV667" i="2"/>
  <c r="AN667" i="2"/>
  <c r="A668" i="2"/>
  <c r="B668" i="2"/>
  <c r="D668" i="2"/>
  <c r="F668" i="2"/>
  <c r="G668" i="2"/>
  <c r="H668" i="2"/>
  <c r="M668" i="2"/>
  <c r="Y668" i="2"/>
  <c r="AJ668" i="2"/>
  <c r="AM668" i="2"/>
  <c r="AN668" i="2"/>
  <c r="A669" i="2"/>
  <c r="B669" i="2"/>
  <c r="D669" i="2"/>
  <c r="F669" i="2"/>
  <c r="G669" i="2"/>
  <c r="H669" i="2"/>
  <c r="M669" i="2"/>
  <c r="Y669" i="2"/>
  <c r="AA669" i="2"/>
  <c r="AJ669" i="2"/>
  <c r="AM669" i="2"/>
  <c r="AP669" i="2"/>
  <c r="AV669" i="2" s="1"/>
  <c r="AN669" i="2"/>
  <c r="Z669" i="2"/>
  <c r="A670" i="2"/>
  <c r="B670" i="2"/>
  <c r="D670" i="2"/>
  <c r="F670" i="2"/>
  <c r="G670" i="2"/>
  <c r="H670" i="2"/>
  <c r="M670" i="2"/>
  <c r="Y670" i="2"/>
  <c r="AJ670" i="2"/>
  <c r="AM670" i="2"/>
  <c r="Z670" i="2"/>
  <c r="AN670" i="2"/>
  <c r="A671" i="2"/>
  <c r="B671" i="2"/>
  <c r="D671" i="2"/>
  <c r="F671" i="2"/>
  <c r="G671" i="2"/>
  <c r="H671" i="2"/>
  <c r="M671" i="2"/>
  <c r="Y671" i="2"/>
  <c r="AJ671" i="2"/>
  <c r="AP671" i="2" s="1"/>
  <c r="AM671" i="2"/>
  <c r="AV671" i="2"/>
  <c r="AN671" i="2"/>
  <c r="A672" i="2"/>
  <c r="B672" i="2"/>
  <c r="D672" i="2"/>
  <c r="F672" i="2"/>
  <c r="G672" i="2"/>
  <c r="H672" i="2"/>
  <c r="M672" i="2"/>
  <c r="Y672" i="2"/>
  <c r="AJ672" i="2"/>
  <c r="AM672" i="2"/>
  <c r="AN672" i="2"/>
  <c r="N672" i="2"/>
  <c r="A673" i="2"/>
  <c r="B673" i="2"/>
  <c r="D673" i="2"/>
  <c r="F673" i="2"/>
  <c r="G673" i="2"/>
  <c r="H673" i="2"/>
  <c r="M673" i="2"/>
  <c r="Y673" i="2"/>
  <c r="AJ673" i="2"/>
  <c r="AM673" i="2"/>
  <c r="AP673" i="2"/>
  <c r="AV673" i="2"/>
  <c r="AN673" i="2"/>
  <c r="Z673" i="2"/>
  <c r="A674" i="2"/>
  <c r="B674" i="2"/>
  <c r="D674" i="2"/>
  <c r="F674" i="2"/>
  <c r="G674" i="2"/>
  <c r="H674" i="2"/>
  <c r="M674" i="2"/>
  <c r="Y674" i="2"/>
  <c r="AJ674" i="2"/>
  <c r="AM674" i="2"/>
  <c r="AN674" i="2"/>
  <c r="A675" i="2"/>
  <c r="B675" i="2"/>
  <c r="D675" i="2"/>
  <c r="F675" i="2"/>
  <c r="G675" i="2"/>
  <c r="H675" i="2"/>
  <c r="M675" i="2"/>
  <c r="Y675" i="2"/>
  <c r="AJ675" i="2"/>
  <c r="AM675" i="2"/>
  <c r="AP675" i="2"/>
  <c r="AV675" i="2" s="1"/>
  <c r="AN675" i="2"/>
  <c r="A676" i="2"/>
  <c r="B676" i="2"/>
  <c r="D676" i="2"/>
  <c r="F676" i="2"/>
  <c r="G676" i="2"/>
  <c r="H676" i="2"/>
  <c r="M676" i="2"/>
  <c r="Y676" i="2"/>
  <c r="AJ676" i="2"/>
  <c r="AM676" i="2"/>
  <c r="AN676" i="2"/>
  <c r="A677" i="2"/>
  <c r="B677" i="2"/>
  <c r="D677" i="2"/>
  <c r="F677" i="2"/>
  <c r="G677" i="2"/>
  <c r="H677" i="2"/>
  <c r="M677" i="2"/>
  <c r="Y677" i="2"/>
  <c r="AJ677" i="2"/>
  <c r="AM677" i="2"/>
  <c r="AP677" i="2" s="1"/>
  <c r="AV677" i="2" s="1"/>
  <c r="AN677" i="2"/>
  <c r="A678" i="2"/>
  <c r="B678" i="2"/>
  <c r="D678" i="2"/>
  <c r="F678" i="2"/>
  <c r="G678" i="2"/>
  <c r="H678" i="2"/>
  <c r="M678" i="2"/>
  <c r="Y678" i="2"/>
  <c r="AJ678" i="2"/>
  <c r="N678" i="2" s="1"/>
  <c r="AM678" i="2"/>
  <c r="AN678" i="2"/>
  <c r="A679" i="2"/>
  <c r="B679" i="2"/>
  <c r="D679" i="2"/>
  <c r="F679" i="2"/>
  <c r="G679" i="2"/>
  <c r="H679" i="2"/>
  <c r="M679" i="2"/>
  <c r="Y679" i="2"/>
  <c r="AJ679" i="2"/>
  <c r="AM679" i="2"/>
  <c r="AP679" i="2"/>
  <c r="AN679" i="2"/>
  <c r="A680" i="2"/>
  <c r="B680" i="2"/>
  <c r="D680" i="2"/>
  <c r="F680" i="2"/>
  <c r="G680" i="2"/>
  <c r="H680" i="2"/>
  <c r="M680" i="2"/>
  <c r="Y680" i="2"/>
  <c r="AJ680" i="2"/>
  <c r="O680" i="2"/>
  <c r="AM680" i="2"/>
  <c r="AN680" i="2"/>
  <c r="A681" i="2"/>
  <c r="B681" i="2"/>
  <c r="D681" i="2"/>
  <c r="F681" i="2"/>
  <c r="G681" i="2"/>
  <c r="H681" i="2"/>
  <c r="M681" i="2"/>
  <c r="Y681" i="2"/>
  <c r="AJ681" i="2"/>
  <c r="AP681" i="2" s="1"/>
  <c r="AV681" i="2" s="1"/>
  <c r="AM681" i="2"/>
  <c r="AN681" i="2"/>
  <c r="Z681" i="2"/>
  <c r="A682" i="2"/>
  <c r="B682" i="2"/>
  <c r="D682" i="2"/>
  <c r="F682" i="2"/>
  <c r="G682" i="2"/>
  <c r="H682" i="2"/>
  <c r="M682" i="2"/>
  <c r="Y682" i="2"/>
  <c r="AJ682" i="2"/>
  <c r="N682" i="2" s="1"/>
  <c r="AM682" i="2"/>
  <c r="AN682" i="2"/>
  <c r="A683" i="2"/>
  <c r="B683" i="2"/>
  <c r="D683" i="2"/>
  <c r="F683" i="2"/>
  <c r="G683" i="2"/>
  <c r="H683" i="2"/>
  <c r="M683" i="2"/>
  <c r="Y683" i="2"/>
  <c r="AJ683" i="2"/>
  <c r="AP683" i="2" s="1"/>
  <c r="AM683" i="2"/>
  <c r="AV683" i="2"/>
  <c r="AN683" i="2"/>
  <c r="A684" i="2"/>
  <c r="B684" i="2"/>
  <c r="D684" i="2"/>
  <c r="F684" i="2"/>
  <c r="G684" i="2"/>
  <c r="H684" i="2"/>
  <c r="M684" i="2"/>
  <c r="Y684" i="2"/>
  <c r="AJ684" i="2"/>
  <c r="AM684" i="2"/>
  <c r="AN684" i="2"/>
  <c r="A685" i="2"/>
  <c r="B685" i="2"/>
  <c r="D685" i="2"/>
  <c r="F685" i="2"/>
  <c r="G685" i="2"/>
  <c r="H685" i="2"/>
  <c r="M685" i="2"/>
  <c r="Y685" i="2"/>
  <c r="AA685" i="2"/>
  <c r="AJ685" i="2"/>
  <c r="AM685" i="2"/>
  <c r="AP685" i="2"/>
  <c r="AV685" i="2"/>
  <c r="AN685" i="2"/>
  <c r="Z685" i="2"/>
  <c r="A686" i="2"/>
  <c r="B686" i="2"/>
  <c r="D686" i="2"/>
  <c r="F686" i="2"/>
  <c r="G686" i="2"/>
  <c r="H686" i="2"/>
  <c r="M686" i="2"/>
  <c r="Y686" i="2"/>
  <c r="AJ686" i="2"/>
  <c r="AM686" i="2"/>
  <c r="AN686" i="2"/>
  <c r="A687" i="2"/>
  <c r="B687" i="2"/>
  <c r="D687" i="2"/>
  <c r="F687" i="2"/>
  <c r="G687" i="2"/>
  <c r="H687" i="2"/>
  <c r="M687" i="2"/>
  <c r="Y687" i="2"/>
  <c r="AA687" i="2"/>
  <c r="AJ687" i="2"/>
  <c r="O687" i="2" s="1"/>
  <c r="AM687" i="2"/>
  <c r="AP687" i="2"/>
  <c r="AV687" i="2"/>
  <c r="AN687" i="2"/>
  <c r="A688" i="2"/>
  <c r="B688" i="2"/>
  <c r="D688" i="2"/>
  <c r="F688" i="2"/>
  <c r="G688" i="2"/>
  <c r="H688" i="2"/>
  <c r="M688" i="2"/>
  <c r="Y688" i="2"/>
  <c r="AJ688" i="2"/>
  <c r="AM688" i="2"/>
  <c r="AN688" i="2"/>
  <c r="N688" i="2"/>
  <c r="A689" i="2"/>
  <c r="B689" i="2"/>
  <c r="D689" i="2"/>
  <c r="F689" i="2"/>
  <c r="G689" i="2"/>
  <c r="H689" i="2"/>
  <c r="M689" i="2"/>
  <c r="Y689" i="2"/>
  <c r="AJ689" i="2"/>
  <c r="AM689" i="2"/>
  <c r="Z689" i="2" s="1"/>
  <c r="AP689" i="2"/>
  <c r="AV689" i="2"/>
  <c r="AN689" i="2"/>
  <c r="A690" i="2"/>
  <c r="B690" i="2"/>
  <c r="D690" i="2"/>
  <c r="F690" i="2"/>
  <c r="G690" i="2"/>
  <c r="H690" i="2"/>
  <c r="M690" i="2"/>
  <c r="Y690" i="2"/>
  <c r="AJ690" i="2"/>
  <c r="AM690" i="2"/>
  <c r="AN690" i="2"/>
  <c r="A691" i="2"/>
  <c r="B691" i="2"/>
  <c r="D691" i="2"/>
  <c r="F691" i="2"/>
  <c r="G691" i="2"/>
  <c r="H691" i="2"/>
  <c r="M691" i="2"/>
  <c r="Y691" i="2"/>
  <c r="AJ691" i="2"/>
  <c r="AM691" i="2"/>
  <c r="AN691" i="2"/>
  <c r="A692" i="2"/>
  <c r="B692" i="2"/>
  <c r="D692" i="2"/>
  <c r="F692" i="2"/>
  <c r="G692" i="2"/>
  <c r="H692" i="2"/>
  <c r="M692" i="2"/>
  <c r="Y692" i="2"/>
  <c r="AJ692" i="2"/>
  <c r="AM692" i="2"/>
  <c r="AN692" i="2"/>
  <c r="A693" i="2"/>
  <c r="B693" i="2"/>
  <c r="D693" i="2"/>
  <c r="F693" i="2"/>
  <c r="G693" i="2"/>
  <c r="H693" i="2"/>
  <c r="M693" i="2"/>
  <c r="Y693" i="2"/>
  <c r="AJ693" i="2"/>
  <c r="AM693" i="2"/>
  <c r="AP693" i="2" s="1"/>
  <c r="AV693" i="2" s="1"/>
  <c r="AN693" i="2"/>
  <c r="Z693" i="2"/>
  <c r="A694" i="2"/>
  <c r="B694" i="2"/>
  <c r="D694" i="2"/>
  <c r="F694" i="2"/>
  <c r="G694" i="2"/>
  <c r="H694" i="2"/>
  <c r="M694" i="2"/>
  <c r="Y694" i="2"/>
  <c r="AJ694" i="2"/>
  <c r="AM694" i="2"/>
  <c r="AN694" i="2"/>
  <c r="A695" i="2"/>
  <c r="B695" i="2"/>
  <c r="D695" i="2"/>
  <c r="F695" i="2"/>
  <c r="G695" i="2"/>
  <c r="H695" i="2"/>
  <c r="M695" i="2"/>
  <c r="Y695" i="2"/>
  <c r="AJ695" i="2"/>
  <c r="AM695" i="2"/>
  <c r="AN695" i="2"/>
  <c r="A696" i="2"/>
  <c r="B696" i="2"/>
  <c r="D696" i="2"/>
  <c r="F696" i="2"/>
  <c r="G696" i="2"/>
  <c r="H696" i="2"/>
  <c r="M696" i="2"/>
  <c r="Y696" i="2"/>
  <c r="AA696" i="2"/>
  <c r="AJ696" i="2"/>
  <c r="O696" i="2"/>
  <c r="AM696" i="2"/>
  <c r="AN696" i="2"/>
  <c r="A697" i="2"/>
  <c r="B697" i="2"/>
  <c r="D697" i="2"/>
  <c r="F697" i="2"/>
  <c r="G697" i="2"/>
  <c r="H697" i="2"/>
  <c r="M697" i="2"/>
  <c r="Y697" i="2"/>
  <c r="AJ697" i="2"/>
  <c r="AM697" i="2"/>
  <c r="AP697" i="2"/>
  <c r="AV697" i="2"/>
  <c r="AN697" i="2"/>
  <c r="A698" i="2"/>
  <c r="B698" i="2"/>
  <c r="D698" i="2"/>
  <c r="F698" i="2"/>
  <c r="G698" i="2"/>
  <c r="H698" i="2"/>
  <c r="M698" i="2"/>
  <c r="Y698" i="2"/>
  <c r="AJ698" i="2"/>
  <c r="N698" i="2"/>
  <c r="AM698" i="2"/>
  <c r="AN698" i="2"/>
  <c r="A699" i="2"/>
  <c r="B699" i="2"/>
  <c r="D699" i="2"/>
  <c r="F699" i="2"/>
  <c r="G699" i="2"/>
  <c r="H699" i="2"/>
  <c r="M699" i="2"/>
  <c r="Y699" i="2"/>
  <c r="AJ699" i="2"/>
  <c r="AM699" i="2"/>
  <c r="AP699" i="2"/>
  <c r="AV699" i="2" s="1"/>
  <c r="AN699" i="2"/>
  <c r="N699" i="2"/>
  <c r="A700" i="2"/>
  <c r="B700" i="2"/>
  <c r="D700" i="2"/>
  <c r="F700" i="2"/>
  <c r="G700" i="2"/>
  <c r="H700" i="2"/>
  <c r="M700" i="2"/>
  <c r="Y700" i="2"/>
  <c r="AJ700" i="2"/>
  <c r="AM700" i="2"/>
  <c r="AN700" i="2"/>
  <c r="A701" i="2"/>
  <c r="B701" i="2"/>
  <c r="D701" i="2"/>
  <c r="F701" i="2"/>
  <c r="G701" i="2"/>
  <c r="H701" i="2"/>
  <c r="M701" i="2"/>
  <c r="Y701" i="2"/>
  <c r="AJ701" i="2"/>
  <c r="AM701" i="2"/>
  <c r="Z701" i="2" s="1"/>
  <c r="AN701" i="2"/>
  <c r="A702" i="2"/>
  <c r="B702" i="2"/>
  <c r="D702" i="2"/>
  <c r="F702" i="2"/>
  <c r="G702" i="2"/>
  <c r="H702" i="2"/>
  <c r="M702" i="2"/>
  <c r="Y702" i="2"/>
  <c r="AJ702" i="2"/>
  <c r="AM702" i="2"/>
  <c r="AN702" i="2"/>
  <c r="A703" i="2"/>
  <c r="B703" i="2"/>
  <c r="D703" i="2"/>
  <c r="F703" i="2"/>
  <c r="G703" i="2"/>
  <c r="H703" i="2"/>
  <c r="M703" i="2"/>
  <c r="Y703" i="2"/>
  <c r="AJ703" i="2"/>
  <c r="AM703" i="2"/>
  <c r="AN703" i="2"/>
  <c r="A704" i="2"/>
  <c r="B704" i="2"/>
  <c r="D704" i="2"/>
  <c r="F704" i="2"/>
  <c r="G704" i="2"/>
  <c r="H704" i="2"/>
  <c r="M704" i="2"/>
  <c r="Y704" i="2"/>
  <c r="AJ704" i="2"/>
  <c r="AM704" i="2"/>
  <c r="AN704" i="2"/>
  <c r="N704" i="2"/>
  <c r="A705" i="2"/>
  <c r="B705" i="2"/>
  <c r="D705" i="2"/>
  <c r="F705" i="2"/>
  <c r="G705" i="2"/>
  <c r="H705" i="2"/>
  <c r="M705" i="2"/>
  <c r="Y705" i="2"/>
  <c r="AJ705" i="2"/>
  <c r="AM705" i="2"/>
  <c r="AN705" i="2"/>
  <c r="A706" i="2"/>
  <c r="B706" i="2"/>
  <c r="D706" i="2"/>
  <c r="F706" i="2"/>
  <c r="G706" i="2"/>
  <c r="H706" i="2"/>
  <c r="M706" i="2"/>
  <c r="Y706" i="2"/>
  <c r="AJ706" i="2"/>
  <c r="AM706" i="2"/>
  <c r="AN706" i="2"/>
  <c r="Z706" i="2"/>
  <c r="A707" i="2"/>
  <c r="B707" i="2"/>
  <c r="D707" i="2"/>
  <c r="F707" i="2"/>
  <c r="G707" i="2"/>
  <c r="H707" i="2"/>
  <c r="M707" i="2"/>
  <c r="Y707" i="2"/>
  <c r="AJ707" i="2"/>
  <c r="AP707" i="2" s="1"/>
  <c r="AV707" i="2" s="1"/>
  <c r="AM707" i="2"/>
  <c r="AN707" i="2"/>
  <c r="A708" i="2"/>
  <c r="B708" i="2"/>
  <c r="D708" i="2"/>
  <c r="F708" i="2"/>
  <c r="G708" i="2"/>
  <c r="H708" i="2"/>
  <c r="M708" i="2"/>
  <c r="Y708" i="2"/>
  <c r="AJ708" i="2"/>
  <c r="AM708" i="2"/>
  <c r="AN708" i="2"/>
  <c r="A709" i="2"/>
  <c r="B709" i="2"/>
  <c r="D709" i="2"/>
  <c r="F709" i="2"/>
  <c r="G709" i="2"/>
  <c r="H709" i="2"/>
  <c r="M709" i="2"/>
  <c r="Y709" i="2"/>
  <c r="AJ709" i="2"/>
  <c r="AM709" i="2"/>
  <c r="AN709" i="2"/>
  <c r="Z709" i="2"/>
  <c r="A710" i="2"/>
  <c r="B710" i="2"/>
  <c r="D710" i="2"/>
  <c r="F710" i="2"/>
  <c r="G710" i="2"/>
  <c r="H710" i="2"/>
  <c r="M710" i="2"/>
  <c r="Y710" i="2"/>
  <c r="AJ710" i="2"/>
  <c r="AM710" i="2"/>
  <c r="AN710" i="2"/>
  <c r="A711" i="2"/>
  <c r="B711" i="2"/>
  <c r="D711" i="2"/>
  <c r="F711" i="2"/>
  <c r="G711" i="2"/>
  <c r="H711" i="2"/>
  <c r="M711" i="2"/>
  <c r="Y711" i="2"/>
  <c r="AJ711" i="2"/>
  <c r="AP711" i="2" s="1"/>
  <c r="AV711" i="2" s="1"/>
  <c r="AM711" i="2"/>
  <c r="AN711" i="2"/>
  <c r="A712" i="2"/>
  <c r="B712" i="2"/>
  <c r="D712" i="2"/>
  <c r="F712" i="2"/>
  <c r="G712" i="2"/>
  <c r="H712" i="2"/>
  <c r="M712" i="2"/>
  <c r="Y712" i="2"/>
  <c r="AJ712" i="2"/>
  <c r="AM712" i="2"/>
  <c r="AN712" i="2"/>
  <c r="A713" i="2"/>
  <c r="B713" i="2"/>
  <c r="D713" i="2"/>
  <c r="F713" i="2"/>
  <c r="G713" i="2"/>
  <c r="H713" i="2"/>
  <c r="M713" i="2"/>
  <c r="Y713" i="2"/>
  <c r="AJ713" i="2"/>
  <c r="AP713" i="2" s="1"/>
  <c r="AV713" i="2" s="1"/>
  <c r="AM713" i="2"/>
  <c r="AN713" i="2"/>
  <c r="A714" i="2"/>
  <c r="B714" i="2"/>
  <c r="D714" i="2"/>
  <c r="F714" i="2"/>
  <c r="G714" i="2"/>
  <c r="H714" i="2"/>
  <c r="M714" i="2"/>
  <c r="Y714" i="2"/>
  <c r="AJ714" i="2"/>
  <c r="N714" i="2" s="1"/>
  <c r="AM714" i="2"/>
  <c r="Z714" i="2" s="1"/>
  <c r="AN714" i="2"/>
  <c r="A715" i="2"/>
  <c r="B715" i="2"/>
  <c r="D715" i="2"/>
  <c r="F715" i="2"/>
  <c r="G715" i="2"/>
  <c r="H715" i="2"/>
  <c r="M715" i="2"/>
  <c r="Y715" i="2"/>
  <c r="AJ715" i="2"/>
  <c r="AM715" i="2"/>
  <c r="AP715" i="2"/>
  <c r="AV715" i="2" s="1"/>
  <c r="AN715" i="2"/>
  <c r="N715" i="2"/>
  <c r="A716" i="2"/>
  <c r="B716" i="2"/>
  <c r="D716" i="2"/>
  <c r="F716" i="2"/>
  <c r="G716" i="2"/>
  <c r="H716" i="2"/>
  <c r="M716" i="2"/>
  <c r="Y716" i="2"/>
  <c r="AA716" i="2"/>
  <c r="AJ716" i="2"/>
  <c r="AM716" i="2"/>
  <c r="AN716" i="2"/>
  <c r="A717" i="2"/>
  <c r="B717" i="2"/>
  <c r="D717" i="2"/>
  <c r="F717" i="2"/>
  <c r="G717" i="2"/>
  <c r="H717" i="2"/>
  <c r="M717" i="2"/>
  <c r="Y717" i="2"/>
  <c r="AA717" i="2"/>
  <c r="AJ717" i="2"/>
  <c r="AM717" i="2"/>
  <c r="AP717" i="2"/>
  <c r="AV717" i="2"/>
  <c r="AN717" i="2"/>
  <c r="Z717" i="2"/>
  <c r="A718" i="2"/>
  <c r="B718" i="2"/>
  <c r="D718" i="2"/>
  <c r="F718" i="2"/>
  <c r="G718" i="2"/>
  <c r="H718" i="2"/>
  <c r="M718" i="2"/>
  <c r="Y718" i="2"/>
  <c r="AJ718" i="2"/>
  <c r="AM718" i="2"/>
  <c r="AN718" i="2"/>
  <c r="A719" i="2"/>
  <c r="B719" i="2"/>
  <c r="D719" i="2"/>
  <c r="F719" i="2"/>
  <c r="G719" i="2"/>
  <c r="H719" i="2"/>
  <c r="M719" i="2"/>
  <c r="Y719" i="2"/>
  <c r="AJ719" i="2"/>
  <c r="AM719" i="2"/>
  <c r="AN719" i="2"/>
  <c r="A720" i="2"/>
  <c r="B720" i="2"/>
  <c r="D720" i="2"/>
  <c r="F720" i="2"/>
  <c r="G720" i="2"/>
  <c r="H720" i="2"/>
  <c r="M720" i="2"/>
  <c r="Y720" i="2"/>
  <c r="AJ720" i="2"/>
  <c r="N720" i="2" s="1"/>
  <c r="AM720" i="2"/>
  <c r="AN720" i="2"/>
  <c r="A721" i="2"/>
  <c r="B721" i="2"/>
  <c r="D721" i="2"/>
  <c r="F721" i="2"/>
  <c r="G721" i="2"/>
  <c r="H721" i="2"/>
  <c r="M721" i="2"/>
  <c r="Y721" i="2"/>
  <c r="AJ721" i="2"/>
  <c r="AP721" i="2" s="1"/>
  <c r="AV721" i="2" s="1"/>
  <c r="AM721" i="2"/>
  <c r="AN721" i="2"/>
  <c r="Z721" i="2"/>
  <c r="A722" i="2"/>
  <c r="B722" i="2"/>
  <c r="D722" i="2"/>
  <c r="F722" i="2"/>
  <c r="G722" i="2"/>
  <c r="H722" i="2"/>
  <c r="M722" i="2"/>
  <c r="Y722" i="2"/>
  <c r="AJ722" i="2"/>
  <c r="AM722" i="2"/>
  <c r="AN722" i="2"/>
  <c r="A723" i="2"/>
  <c r="B723" i="2"/>
  <c r="D723" i="2"/>
  <c r="F723" i="2"/>
  <c r="G723" i="2"/>
  <c r="H723" i="2"/>
  <c r="M723" i="2"/>
  <c r="Y723" i="2"/>
  <c r="AJ723" i="2"/>
  <c r="AM723" i="2"/>
  <c r="AP723" i="2" s="1"/>
  <c r="AV723" i="2" s="1"/>
  <c r="AN723" i="2"/>
  <c r="A724" i="2"/>
  <c r="B724" i="2"/>
  <c r="D724" i="2"/>
  <c r="F724" i="2"/>
  <c r="G724" i="2"/>
  <c r="H724" i="2"/>
  <c r="M724" i="2"/>
  <c r="Y724" i="2"/>
  <c r="AJ724" i="2"/>
  <c r="AM724" i="2"/>
  <c r="AN724" i="2"/>
  <c r="A725" i="2"/>
  <c r="B725" i="2"/>
  <c r="D725" i="2"/>
  <c r="F725" i="2"/>
  <c r="G725" i="2"/>
  <c r="H725" i="2"/>
  <c r="M725" i="2"/>
  <c r="Y725" i="2"/>
  <c r="AJ725" i="2"/>
  <c r="AM725" i="2"/>
  <c r="AP725" i="2" s="1"/>
  <c r="AV725" i="2" s="1"/>
  <c r="AN725" i="2"/>
  <c r="A726" i="2"/>
  <c r="B726" i="2"/>
  <c r="D726" i="2"/>
  <c r="F726" i="2"/>
  <c r="G726" i="2"/>
  <c r="H726" i="2"/>
  <c r="M726" i="2"/>
  <c r="Y726" i="2"/>
  <c r="AJ726" i="2"/>
  <c r="AM726" i="2"/>
  <c r="AN726" i="2"/>
  <c r="A727" i="2"/>
  <c r="B727" i="2"/>
  <c r="D727" i="2"/>
  <c r="F727" i="2"/>
  <c r="G727" i="2"/>
  <c r="H727" i="2"/>
  <c r="M727" i="2"/>
  <c r="Y727" i="2"/>
  <c r="AJ727" i="2"/>
  <c r="AM727" i="2"/>
  <c r="AP727" i="2" s="1"/>
  <c r="AV727" i="2" s="1"/>
  <c r="AN727" i="2"/>
  <c r="A728" i="2"/>
  <c r="B728" i="2"/>
  <c r="D728" i="2"/>
  <c r="F728" i="2"/>
  <c r="G728" i="2"/>
  <c r="H728" i="2"/>
  <c r="M728" i="2"/>
  <c r="Y728" i="2"/>
  <c r="AJ728" i="2"/>
  <c r="O728" i="2" s="1"/>
  <c r="AM728" i="2"/>
  <c r="AN728" i="2"/>
  <c r="A729" i="2"/>
  <c r="B729" i="2"/>
  <c r="D729" i="2"/>
  <c r="F729" i="2"/>
  <c r="G729" i="2"/>
  <c r="H729" i="2"/>
  <c r="M729" i="2"/>
  <c r="Y729" i="2"/>
  <c r="AJ729" i="2"/>
  <c r="AP729" i="2" s="1"/>
  <c r="AV729" i="2" s="1"/>
  <c r="AM729" i="2"/>
  <c r="Z729" i="2" s="1"/>
  <c r="AN729" i="2"/>
  <c r="A730" i="2"/>
  <c r="B730" i="2"/>
  <c r="D730" i="2"/>
  <c r="F730" i="2"/>
  <c r="G730" i="2"/>
  <c r="H730" i="2"/>
  <c r="M730" i="2"/>
  <c r="Y730" i="2"/>
  <c r="AJ730" i="2"/>
  <c r="N730" i="2" s="1"/>
  <c r="AM730" i="2"/>
  <c r="AN730" i="2"/>
  <c r="A731" i="2"/>
  <c r="B731" i="2"/>
  <c r="D731" i="2"/>
  <c r="F731" i="2"/>
  <c r="G731" i="2"/>
  <c r="H731" i="2"/>
  <c r="M731" i="2"/>
  <c r="Y731" i="2"/>
  <c r="AJ731" i="2"/>
  <c r="AM731" i="2"/>
  <c r="AP731" i="2"/>
  <c r="AV731" i="2" s="1"/>
  <c r="AN731" i="2"/>
  <c r="A732" i="2"/>
  <c r="B732" i="2"/>
  <c r="D732" i="2"/>
  <c r="F732" i="2"/>
  <c r="G732" i="2"/>
  <c r="H732" i="2"/>
  <c r="M732" i="2"/>
  <c r="Y732" i="2"/>
  <c r="AJ732" i="2"/>
  <c r="AM732" i="2"/>
  <c r="AA732" i="2" s="1"/>
  <c r="AN732" i="2"/>
  <c r="A733" i="2"/>
  <c r="B733" i="2"/>
  <c r="D733" i="2"/>
  <c r="F733" i="2"/>
  <c r="G733" i="2"/>
  <c r="H733" i="2"/>
  <c r="M733" i="2"/>
  <c r="O733" i="2"/>
  <c r="Y733" i="2"/>
  <c r="AJ733" i="2"/>
  <c r="AM733" i="2"/>
  <c r="AP733" i="2" s="1"/>
  <c r="AV733" i="2" s="1"/>
  <c r="AN733" i="2"/>
  <c r="Z733" i="2"/>
  <c r="A734" i="2"/>
  <c r="B734" i="2"/>
  <c r="D734" i="2"/>
  <c r="F734" i="2"/>
  <c r="G734" i="2"/>
  <c r="H734" i="2"/>
  <c r="M734" i="2"/>
  <c r="Y734" i="2"/>
  <c r="AJ734" i="2"/>
  <c r="AM734" i="2"/>
  <c r="Z734" i="2" s="1"/>
  <c r="AN734" i="2"/>
  <c r="A735" i="2"/>
  <c r="B735" i="2"/>
  <c r="D735" i="2"/>
  <c r="F735" i="2"/>
  <c r="G735" i="2"/>
  <c r="H735" i="2"/>
  <c r="M735" i="2"/>
  <c r="Y735" i="2"/>
  <c r="AJ735" i="2"/>
  <c r="AP735" i="2" s="1"/>
  <c r="AV735" i="2" s="1"/>
  <c r="AM735" i="2"/>
  <c r="AN735" i="2"/>
  <c r="A736" i="2"/>
  <c r="B736" i="2"/>
  <c r="D736" i="2"/>
  <c r="F736" i="2"/>
  <c r="G736" i="2"/>
  <c r="H736" i="2"/>
  <c r="M736" i="2"/>
  <c r="Y736" i="2"/>
  <c r="AJ736" i="2"/>
  <c r="AM736" i="2"/>
  <c r="AN736" i="2"/>
  <c r="N736" i="2"/>
  <c r="A737" i="2"/>
  <c r="B737" i="2"/>
  <c r="D737" i="2"/>
  <c r="F737" i="2"/>
  <c r="G737" i="2"/>
  <c r="H737" i="2"/>
  <c r="M737" i="2"/>
  <c r="Y737" i="2"/>
  <c r="AJ737" i="2"/>
  <c r="AM737" i="2"/>
  <c r="AP737" i="2"/>
  <c r="AV737" i="2"/>
  <c r="AN737" i="2"/>
  <c r="Z737" i="2"/>
  <c r="A738" i="2"/>
  <c r="B738" i="2"/>
  <c r="D738" i="2"/>
  <c r="F738" i="2"/>
  <c r="G738" i="2"/>
  <c r="H738" i="2"/>
  <c r="M738" i="2"/>
  <c r="Y738" i="2"/>
  <c r="AJ738" i="2"/>
  <c r="AM738" i="2"/>
  <c r="AN738" i="2"/>
  <c r="A739" i="2"/>
  <c r="B739" i="2"/>
  <c r="D739" i="2"/>
  <c r="F739" i="2"/>
  <c r="G739" i="2"/>
  <c r="H739" i="2"/>
  <c r="M739" i="2"/>
  <c r="Y739" i="2"/>
  <c r="AJ739" i="2"/>
  <c r="AM739" i="2"/>
  <c r="AP739" i="2"/>
  <c r="AV739" i="2"/>
  <c r="AN739" i="2"/>
  <c r="A740" i="2"/>
  <c r="B740" i="2"/>
  <c r="D740" i="2"/>
  <c r="F740" i="2"/>
  <c r="G740" i="2"/>
  <c r="H740" i="2"/>
  <c r="M740" i="2"/>
  <c r="Y740" i="2"/>
  <c r="AJ740" i="2"/>
  <c r="AM740" i="2"/>
  <c r="AN740" i="2"/>
  <c r="A741" i="2"/>
  <c r="B741" i="2"/>
  <c r="D741" i="2"/>
  <c r="F741" i="2"/>
  <c r="G741" i="2"/>
  <c r="H741" i="2"/>
  <c r="M741" i="2"/>
  <c r="Y741" i="2"/>
  <c r="AJ741" i="2"/>
  <c r="AM741" i="2"/>
  <c r="Z741" i="2" s="1"/>
  <c r="AP741" i="2"/>
  <c r="AV741" i="2"/>
  <c r="AN741" i="2"/>
  <c r="A742" i="2"/>
  <c r="B742" i="2"/>
  <c r="D742" i="2"/>
  <c r="F742" i="2"/>
  <c r="G742" i="2"/>
  <c r="H742" i="2"/>
  <c r="M742" i="2"/>
  <c r="Y742" i="2"/>
  <c r="AA742" i="2"/>
  <c r="AJ742" i="2"/>
  <c r="AM742" i="2"/>
  <c r="AN742" i="2"/>
  <c r="A743" i="2"/>
  <c r="B743" i="2"/>
  <c r="D743" i="2"/>
  <c r="F743" i="2"/>
  <c r="G743" i="2"/>
  <c r="H743" i="2"/>
  <c r="M743" i="2"/>
  <c r="Y743" i="2"/>
  <c r="AJ743" i="2"/>
  <c r="AM743" i="2"/>
  <c r="AN743" i="2"/>
  <c r="A744" i="2"/>
  <c r="B744" i="2"/>
  <c r="D744" i="2"/>
  <c r="F744" i="2"/>
  <c r="G744" i="2"/>
  <c r="H744" i="2"/>
  <c r="M744" i="2"/>
  <c r="Y744" i="2"/>
  <c r="AJ744" i="2"/>
  <c r="AM744" i="2"/>
  <c r="AN744" i="2"/>
  <c r="A745" i="2"/>
  <c r="B745" i="2"/>
  <c r="D745" i="2"/>
  <c r="F745" i="2"/>
  <c r="G745" i="2"/>
  <c r="H745" i="2"/>
  <c r="M745" i="2"/>
  <c r="Y745" i="2"/>
  <c r="AJ745" i="2"/>
  <c r="AM745" i="2"/>
  <c r="AN745" i="2"/>
  <c r="A746" i="2"/>
  <c r="B746" i="2"/>
  <c r="D746" i="2"/>
  <c r="F746" i="2"/>
  <c r="G746" i="2"/>
  <c r="H746" i="2"/>
  <c r="M746" i="2"/>
  <c r="Y746" i="2"/>
  <c r="AJ746" i="2"/>
  <c r="N746" i="2"/>
  <c r="AM746" i="2"/>
  <c r="Z746" i="2"/>
  <c r="AN746" i="2"/>
  <c r="A747" i="2"/>
  <c r="B747" i="2"/>
  <c r="D747" i="2"/>
  <c r="F747" i="2"/>
  <c r="G747" i="2"/>
  <c r="H747" i="2"/>
  <c r="M747" i="2"/>
  <c r="O747" i="2"/>
  <c r="Y747" i="2"/>
  <c r="AJ747" i="2"/>
  <c r="AM747" i="2"/>
  <c r="AN747" i="2"/>
  <c r="A748" i="2"/>
  <c r="B748" i="2"/>
  <c r="D748" i="2"/>
  <c r="F748" i="2"/>
  <c r="G748" i="2"/>
  <c r="H748" i="2"/>
  <c r="M748" i="2"/>
  <c r="Y748" i="2"/>
  <c r="AJ748" i="2"/>
  <c r="AM748" i="2"/>
  <c r="AN748" i="2"/>
  <c r="A749" i="2"/>
  <c r="B749" i="2"/>
  <c r="D749" i="2"/>
  <c r="F749" i="2"/>
  <c r="G749" i="2"/>
  <c r="H749" i="2"/>
  <c r="M749" i="2"/>
  <c r="Y749" i="2"/>
  <c r="AJ749" i="2"/>
  <c r="AP749" i="2" s="1"/>
  <c r="AM749" i="2"/>
  <c r="AN749" i="2"/>
  <c r="A750" i="2"/>
  <c r="B750" i="2"/>
  <c r="D750" i="2"/>
  <c r="F750" i="2"/>
  <c r="G750" i="2"/>
  <c r="H750" i="2"/>
  <c r="M750" i="2"/>
  <c r="Y750" i="2"/>
  <c r="AJ750" i="2"/>
  <c r="AM750" i="2"/>
  <c r="AN750" i="2"/>
  <c r="N750" i="2"/>
  <c r="A751" i="2"/>
  <c r="B751" i="2"/>
  <c r="D751" i="2"/>
  <c r="F751" i="2"/>
  <c r="G751" i="2"/>
  <c r="H751" i="2"/>
  <c r="M751" i="2"/>
  <c r="O751" i="2"/>
  <c r="Y751" i="2"/>
  <c r="AJ751" i="2"/>
  <c r="AM751" i="2"/>
  <c r="AN751" i="2"/>
  <c r="A752" i="2"/>
  <c r="B752" i="2"/>
  <c r="D752" i="2"/>
  <c r="F752" i="2"/>
  <c r="G752" i="2"/>
  <c r="H752" i="2"/>
  <c r="M752" i="2"/>
  <c r="Y752" i="2"/>
  <c r="AJ752" i="2"/>
  <c r="AM752" i="2"/>
  <c r="AN752" i="2"/>
  <c r="Z752" i="2"/>
  <c r="A753" i="2"/>
  <c r="B753" i="2"/>
  <c r="D753" i="2"/>
  <c r="F753" i="2"/>
  <c r="G753" i="2"/>
  <c r="H753" i="2"/>
  <c r="M753" i="2"/>
  <c r="Y753" i="2"/>
  <c r="AJ753" i="2"/>
  <c r="AM753" i="2"/>
  <c r="Z753" i="2" s="1"/>
  <c r="AN753" i="2"/>
  <c r="A754" i="2"/>
  <c r="B754" i="2"/>
  <c r="D754" i="2"/>
  <c r="F754" i="2"/>
  <c r="G754" i="2"/>
  <c r="H754" i="2"/>
  <c r="M754" i="2"/>
  <c r="Y754" i="2"/>
  <c r="AJ754" i="2"/>
  <c r="O754" i="2" s="1"/>
  <c r="AM754" i="2"/>
  <c r="AN754" i="2"/>
  <c r="A755" i="2"/>
  <c r="B755" i="2"/>
  <c r="D755" i="2"/>
  <c r="F755" i="2"/>
  <c r="G755" i="2"/>
  <c r="H755" i="2"/>
  <c r="M755" i="2"/>
  <c r="Y755" i="2"/>
  <c r="AJ755" i="2"/>
  <c r="AP755" i="2" s="1"/>
  <c r="AV755" i="2" s="1"/>
  <c r="AM755" i="2"/>
  <c r="AN755" i="2"/>
  <c r="A756" i="2"/>
  <c r="B756" i="2"/>
  <c r="D756" i="2"/>
  <c r="F756" i="2"/>
  <c r="G756" i="2"/>
  <c r="H756" i="2"/>
  <c r="M756" i="2"/>
  <c r="Y756" i="2"/>
  <c r="AJ756" i="2"/>
  <c r="AM756" i="2"/>
  <c r="AN756" i="2"/>
  <c r="A757" i="2"/>
  <c r="B757" i="2"/>
  <c r="D757" i="2"/>
  <c r="F757" i="2"/>
  <c r="G757" i="2"/>
  <c r="H757" i="2"/>
  <c r="M757" i="2"/>
  <c r="Y757" i="2"/>
  <c r="AJ757" i="2"/>
  <c r="AM757" i="2"/>
  <c r="AP757" i="2"/>
  <c r="AN757" i="2"/>
  <c r="A758" i="2"/>
  <c r="B758" i="2"/>
  <c r="D758" i="2"/>
  <c r="F758" i="2"/>
  <c r="G758" i="2"/>
  <c r="H758" i="2"/>
  <c r="M758" i="2"/>
  <c r="Y758" i="2"/>
  <c r="AJ758" i="2"/>
  <c r="AM758" i="2"/>
  <c r="AA758" i="2" s="1"/>
  <c r="AN758" i="2"/>
  <c r="A759" i="2"/>
  <c r="B759" i="2"/>
  <c r="D759" i="2"/>
  <c r="F759" i="2"/>
  <c r="G759" i="2"/>
  <c r="H759" i="2"/>
  <c r="M759" i="2"/>
  <c r="Y759" i="2"/>
  <c r="AJ759" i="2"/>
  <c r="AP759" i="2" s="1"/>
  <c r="AM759" i="2"/>
  <c r="Z759" i="2" s="1"/>
  <c r="AN759" i="2"/>
  <c r="A760" i="2"/>
  <c r="B760" i="2"/>
  <c r="D760" i="2"/>
  <c r="F760" i="2"/>
  <c r="G760" i="2"/>
  <c r="H760" i="2"/>
  <c r="M760" i="2"/>
  <c r="Y760" i="2"/>
  <c r="AJ760" i="2"/>
  <c r="AM760" i="2"/>
  <c r="Z760" i="2" s="1"/>
  <c r="AN760" i="2"/>
  <c r="A761" i="2"/>
  <c r="B761" i="2"/>
  <c r="D761" i="2"/>
  <c r="F761" i="2"/>
  <c r="G761" i="2"/>
  <c r="H761" i="2"/>
  <c r="M761" i="2"/>
  <c r="Y761" i="2"/>
  <c r="AJ761" i="2"/>
  <c r="AP761" i="2" s="1"/>
  <c r="AM761" i="2"/>
  <c r="Z761" i="2" s="1"/>
  <c r="AN761" i="2"/>
  <c r="A762" i="2"/>
  <c r="B762" i="2"/>
  <c r="D762" i="2"/>
  <c r="F762" i="2"/>
  <c r="G762" i="2"/>
  <c r="H762" i="2"/>
  <c r="M762" i="2"/>
  <c r="Y762" i="2"/>
  <c r="AJ762" i="2"/>
  <c r="AM762" i="2"/>
  <c r="AN762" i="2"/>
  <c r="N762" i="2"/>
  <c r="A763" i="2"/>
  <c r="B763" i="2"/>
  <c r="D763" i="2"/>
  <c r="F763" i="2"/>
  <c r="G763" i="2"/>
  <c r="H763" i="2"/>
  <c r="M763" i="2"/>
  <c r="O763" i="2"/>
  <c r="Y763" i="2"/>
  <c r="AJ763" i="2"/>
  <c r="AP763" i="2" s="1"/>
  <c r="AM763" i="2"/>
  <c r="AA763" i="2" s="1"/>
  <c r="AN763" i="2"/>
  <c r="A764" i="2"/>
  <c r="B764" i="2"/>
  <c r="D764" i="2"/>
  <c r="F764" i="2"/>
  <c r="G764" i="2"/>
  <c r="H764" i="2"/>
  <c r="M764" i="2"/>
  <c r="Y764" i="2"/>
  <c r="AJ764" i="2"/>
  <c r="N764" i="2" s="1"/>
  <c r="AM764" i="2"/>
  <c r="AN764" i="2"/>
  <c r="A765" i="2"/>
  <c r="B765" i="2"/>
  <c r="D765" i="2"/>
  <c r="F765" i="2"/>
  <c r="G765" i="2"/>
  <c r="H765" i="2"/>
  <c r="M765" i="2"/>
  <c r="Y765" i="2"/>
  <c r="AA765" i="2"/>
  <c r="AJ765" i="2"/>
  <c r="AM765" i="2"/>
  <c r="AN765" i="2"/>
  <c r="A766" i="2"/>
  <c r="B766" i="2"/>
  <c r="D766" i="2"/>
  <c r="F766" i="2"/>
  <c r="G766" i="2"/>
  <c r="H766" i="2"/>
  <c r="M766" i="2"/>
  <c r="Y766" i="2"/>
  <c r="AJ766" i="2"/>
  <c r="AM766" i="2"/>
  <c r="AN766" i="2"/>
  <c r="A767" i="2"/>
  <c r="B767" i="2"/>
  <c r="D767" i="2"/>
  <c r="F767" i="2"/>
  <c r="G767" i="2"/>
  <c r="H767" i="2"/>
  <c r="M767" i="2"/>
  <c r="Y767" i="2"/>
  <c r="AJ767" i="2"/>
  <c r="AM767" i="2"/>
  <c r="Z767" i="2" s="1"/>
  <c r="AN767" i="2"/>
  <c r="A768" i="2"/>
  <c r="B768" i="2"/>
  <c r="D768" i="2"/>
  <c r="F768" i="2"/>
  <c r="G768" i="2"/>
  <c r="H768" i="2"/>
  <c r="M768" i="2"/>
  <c r="Y768" i="2"/>
  <c r="AJ768" i="2"/>
  <c r="AM768" i="2"/>
  <c r="Z768" i="2" s="1"/>
  <c r="AN768" i="2"/>
  <c r="A769" i="2"/>
  <c r="B769" i="2"/>
  <c r="D769" i="2"/>
  <c r="F769" i="2"/>
  <c r="G769" i="2"/>
  <c r="H769" i="2"/>
  <c r="M769" i="2"/>
  <c r="Y769" i="2"/>
  <c r="AJ769" i="2"/>
  <c r="AM769" i="2"/>
  <c r="AP769" i="2" s="1"/>
  <c r="Z769" i="2"/>
  <c r="AN769" i="2"/>
  <c r="A770" i="2"/>
  <c r="B770" i="2"/>
  <c r="D770" i="2"/>
  <c r="F770" i="2"/>
  <c r="G770" i="2"/>
  <c r="H770" i="2"/>
  <c r="M770" i="2"/>
  <c r="Y770" i="2"/>
  <c r="AJ770" i="2"/>
  <c r="AM770" i="2"/>
  <c r="AN770" i="2"/>
  <c r="A771" i="2"/>
  <c r="B771" i="2"/>
  <c r="D771" i="2"/>
  <c r="F771" i="2"/>
  <c r="G771" i="2"/>
  <c r="H771" i="2"/>
  <c r="M771" i="2"/>
  <c r="Y771" i="2"/>
  <c r="AJ771" i="2"/>
  <c r="AM771" i="2"/>
  <c r="AP771" i="2"/>
  <c r="AN771" i="2"/>
  <c r="A772" i="2"/>
  <c r="B772" i="2"/>
  <c r="D772" i="2"/>
  <c r="F772" i="2"/>
  <c r="G772" i="2"/>
  <c r="H772" i="2"/>
  <c r="M772" i="2"/>
  <c r="Y772" i="2"/>
  <c r="AJ772" i="2"/>
  <c r="AM772" i="2"/>
  <c r="AN772" i="2"/>
  <c r="A773" i="2"/>
  <c r="B773" i="2"/>
  <c r="D773" i="2"/>
  <c r="F773" i="2"/>
  <c r="G773" i="2"/>
  <c r="H773" i="2"/>
  <c r="M773" i="2"/>
  <c r="Y773" i="2"/>
  <c r="AJ773" i="2"/>
  <c r="AM773" i="2"/>
  <c r="AP773" i="2"/>
  <c r="AN773" i="2"/>
  <c r="A774" i="2"/>
  <c r="B774" i="2"/>
  <c r="D774" i="2"/>
  <c r="F774" i="2"/>
  <c r="G774" i="2"/>
  <c r="H774" i="2"/>
  <c r="M774" i="2"/>
  <c r="Y774" i="2"/>
  <c r="AJ774" i="2"/>
  <c r="AM774" i="2"/>
  <c r="AN774" i="2"/>
  <c r="A775" i="2"/>
  <c r="B775" i="2"/>
  <c r="D775" i="2"/>
  <c r="F775" i="2"/>
  <c r="G775" i="2"/>
  <c r="H775" i="2"/>
  <c r="M775" i="2"/>
  <c r="Y775" i="2"/>
  <c r="AJ775" i="2"/>
  <c r="AP775" i="2" s="1"/>
  <c r="AM775" i="2"/>
  <c r="AN775" i="2"/>
  <c r="A776" i="2"/>
  <c r="B776" i="2"/>
  <c r="D776" i="2"/>
  <c r="F776" i="2"/>
  <c r="G776" i="2"/>
  <c r="H776" i="2"/>
  <c r="M776" i="2"/>
  <c r="Y776" i="2"/>
  <c r="AJ776" i="2"/>
  <c r="AM776" i="2"/>
  <c r="Z776" i="2"/>
  <c r="AN776" i="2"/>
  <c r="A777" i="2"/>
  <c r="B777" i="2"/>
  <c r="D777" i="2"/>
  <c r="F777" i="2"/>
  <c r="G777" i="2"/>
  <c r="H777" i="2"/>
  <c r="M777" i="2"/>
  <c r="Y777" i="2"/>
  <c r="AJ777" i="2"/>
  <c r="AP777" i="2" s="1"/>
  <c r="AM777" i="2"/>
  <c r="AN777" i="2"/>
  <c r="A778" i="2"/>
  <c r="B778" i="2"/>
  <c r="D778" i="2"/>
  <c r="F778" i="2"/>
  <c r="G778" i="2"/>
  <c r="H778" i="2"/>
  <c r="M778" i="2"/>
  <c r="Y778" i="2"/>
  <c r="AA778" i="2"/>
  <c r="AJ778" i="2"/>
  <c r="AM778" i="2"/>
  <c r="AN778" i="2"/>
  <c r="A779" i="2"/>
  <c r="B779" i="2"/>
  <c r="D779" i="2"/>
  <c r="F779" i="2"/>
  <c r="G779" i="2"/>
  <c r="H779" i="2"/>
  <c r="M779" i="2"/>
  <c r="Y779" i="2"/>
  <c r="AJ779" i="2"/>
  <c r="AM779" i="2"/>
  <c r="AN779" i="2"/>
  <c r="A780" i="2"/>
  <c r="B780" i="2"/>
  <c r="D780" i="2"/>
  <c r="F780" i="2"/>
  <c r="G780" i="2"/>
  <c r="H780" i="2"/>
  <c r="M780" i="2"/>
  <c r="Y780" i="2"/>
  <c r="AJ780" i="2"/>
  <c r="AM780" i="2"/>
  <c r="AN780" i="2"/>
  <c r="A781" i="2"/>
  <c r="B781" i="2"/>
  <c r="D781" i="2"/>
  <c r="F781" i="2"/>
  <c r="G781" i="2"/>
  <c r="H781" i="2"/>
  <c r="M781" i="2"/>
  <c r="Y781" i="2"/>
  <c r="AJ781" i="2"/>
  <c r="AP781" i="2"/>
  <c r="AM781" i="2"/>
  <c r="AN781" i="2"/>
  <c r="A782" i="2"/>
  <c r="B782" i="2"/>
  <c r="D782" i="2"/>
  <c r="F782" i="2"/>
  <c r="G782" i="2"/>
  <c r="H782" i="2"/>
  <c r="M782" i="2"/>
  <c r="Y782" i="2"/>
  <c r="AJ782" i="2"/>
  <c r="AM782" i="2"/>
  <c r="AN782" i="2"/>
  <c r="N782" i="2"/>
  <c r="A783" i="2"/>
  <c r="B783" i="2"/>
  <c r="D783" i="2"/>
  <c r="F783" i="2"/>
  <c r="G783" i="2"/>
  <c r="H783" i="2"/>
  <c r="M783" i="2"/>
  <c r="O783" i="2"/>
  <c r="Y783" i="2"/>
  <c r="AA783" i="2"/>
  <c r="AJ783" i="2"/>
  <c r="AM783" i="2"/>
  <c r="AN783" i="2"/>
  <c r="A784" i="2"/>
  <c r="B784" i="2"/>
  <c r="D784" i="2"/>
  <c r="F784" i="2"/>
  <c r="G784" i="2"/>
  <c r="H784" i="2"/>
  <c r="M784" i="2"/>
  <c r="Y784" i="2"/>
  <c r="AJ784" i="2"/>
  <c r="AM784" i="2"/>
  <c r="AN784" i="2"/>
  <c r="A785" i="2"/>
  <c r="B785" i="2"/>
  <c r="D785" i="2"/>
  <c r="F785" i="2"/>
  <c r="G785" i="2"/>
  <c r="H785" i="2"/>
  <c r="M785" i="2"/>
  <c r="Y785" i="2"/>
  <c r="AJ785" i="2"/>
  <c r="AM785" i="2"/>
  <c r="Z785" i="2" s="1"/>
  <c r="AN785" i="2"/>
  <c r="A786" i="2"/>
  <c r="B786" i="2"/>
  <c r="D786" i="2"/>
  <c r="F786" i="2"/>
  <c r="G786" i="2"/>
  <c r="H786" i="2"/>
  <c r="M786" i="2"/>
  <c r="Y786" i="2"/>
  <c r="AJ786" i="2"/>
  <c r="AM786" i="2"/>
  <c r="AN786" i="2"/>
  <c r="A787" i="2"/>
  <c r="B787" i="2"/>
  <c r="D787" i="2"/>
  <c r="F787" i="2"/>
  <c r="G787" i="2"/>
  <c r="H787" i="2"/>
  <c r="M787" i="2"/>
  <c r="Y787" i="2"/>
  <c r="AJ787" i="2"/>
  <c r="AM787" i="2"/>
  <c r="AN787" i="2"/>
  <c r="A788" i="2"/>
  <c r="B788" i="2"/>
  <c r="D788" i="2"/>
  <c r="F788" i="2"/>
  <c r="G788" i="2"/>
  <c r="H788" i="2"/>
  <c r="M788" i="2"/>
  <c r="Y788" i="2"/>
  <c r="AJ788" i="2"/>
  <c r="AM788" i="2"/>
  <c r="AN788" i="2"/>
  <c r="A789" i="2"/>
  <c r="B789" i="2"/>
  <c r="D789" i="2"/>
  <c r="F789" i="2"/>
  <c r="G789" i="2"/>
  <c r="H789" i="2"/>
  <c r="M789" i="2"/>
  <c r="Y789" i="2"/>
  <c r="AJ789" i="2"/>
  <c r="AM789" i="2"/>
  <c r="AP789" i="2" s="1"/>
  <c r="AN789" i="2"/>
  <c r="A790" i="2"/>
  <c r="B790" i="2"/>
  <c r="D790" i="2"/>
  <c r="F790" i="2"/>
  <c r="G790" i="2"/>
  <c r="H790" i="2"/>
  <c r="M790" i="2"/>
  <c r="O790" i="2"/>
  <c r="Y790" i="2"/>
  <c r="AJ790" i="2"/>
  <c r="AM790" i="2"/>
  <c r="AN790" i="2"/>
  <c r="A791" i="2"/>
  <c r="B791" i="2"/>
  <c r="D791" i="2"/>
  <c r="F791" i="2"/>
  <c r="G791" i="2"/>
  <c r="H791" i="2"/>
  <c r="M791" i="2"/>
  <c r="Y791" i="2"/>
  <c r="AJ791" i="2"/>
  <c r="N791" i="2" s="1"/>
  <c r="AM791" i="2"/>
  <c r="AP791" i="2" s="1"/>
  <c r="AN791" i="2"/>
  <c r="A792" i="2"/>
  <c r="B792" i="2"/>
  <c r="D792" i="2"/>
  <c r="F792" i="2"/>
  <c r="G792" i="2"/>
  <c r="H792" i="2"/>
  <c r="M792" i="2"/>
  <c r="Y792" i="2"/>
  <c r="AJ792" i="2"/>
  <c r="AM792" i="2"/>
  <c r="AN792" i="2"/>
  <c r="A793" i="2"/>
  <c r="B793" i="2"/>
  <c r="D793" i="2"/>
  <c r="F793" i="2"/>
  <c r="G793" i="2"/>
  <c r="H793" i="2"/>
  <c r="M793" i="2"/>
  <c r="Y793" i="2"/>
  <c r="AJ793" i="2"/>
  <c r="AM793" i="2"/>
  <c r="AP793" i="2"/>
  <c r="AN793" i="2"/>
  <c r="Z793" i="2"/>
  <c r="A794" i="2"/>
  <c r="B794" i="2"/>
  <c r="D794" i="2"/>
  <c r="F794" i="2"/>
  <c r="G794" i="2"/>
  <c r="H794" i="2"/>
  <c r="M794" i="2"/>
  <c r="Y794" i="2"/>
  <c r="AJ794" i="2"/>
  <c r="AM794" i="2"/>
  <c r="AN794" i="2"/>
  <c r="A795" i="2"/>
  <c r="B795" i="2"/>
  <c r="D795" i="2"/>
  <c r="F795" i="2"/>
  <c r="G795" i="2"/>
  <c r="H795" i="2"/>
  <c r="M795" i="2"/>
  <c r="O795" i="2"/>
  <c r="Y795" i="2"/>
  <c r="AJ795" i="2"/>
  <c r="AM795" i="2"/>
  <c r="AP795" i="2"/>
  <c r="AN795" i="2"/>
  <c r="A796" i="2"/>
  <c r="B796" i="2"/>
  <c r="D796" i="2"/>
  <c r="F796" i="2"/>
  <c r="G796" i="2"/>
  <c r="H796" i="2"/>
  <c r="M796" i="2"/>
  <c r="Y796" i="2"/>
  <c r="AJ796" i="2"/>
  <c r="AM796" i="2"/>
  <c r="AN796" i="2"/>
  <c r="A797" i="2"/>
  <c r="B797" i="2"/>
  <c r="D797" i="2"/>
  <c r="F797" i="2"/>
  <c r="G797" i="2"/>
  <c r="H797" i="2"/>
  <c r="M797" i="2"/>
  <c r="Y797" i="2"/>
  <c r="AJ797" i="2"/>
  <c r="AM797" i="2"/>
  <c r="AN797" i="2"/>
  <c r="A798" i="2"/>
  <c r="B798" i="2"/>
  <c r="D798" i="2"/>
  <c r="F798" i="2"/>
  <c r="G798" i="2"/>
  <c r="H798" i="2"/>
  <c r="M798" i="2"/>
  <c r="Y798" i="2"/>
  <c r="AJ798" i="2"/>
  <c r="AM798" i="2"/>
  <c r="AN798" i="2"/>
  <c r="A799" i="2"/>
  <c r="B799" i="2"/>
  <c r="D799" i="2"/>
  <c r="F799" i="2"/>
  <c r="G799" i="2"/>
  <c r="H799" i="2"/>
  <c r="M799" i="2"/>
  <c r="Y799" i="2"/>
  <c r="AJ799" i="2"/>
  <c r="AM799" i="2"/>
  <c r="Z799" i="2"/>
  <c r="AN799" i="2"/>
  <c r="A800" i="2"/>
  <c r="B800" i="2"/>
  <c r="D800" i="2"/>
  <c r="F800" i="2"/>
  <c r="G800" i="2"/>
  <c r="H800" i="2"/>
  <c r="M800" i="2"/>
  <c r="Y800" i="2"/>
  <c r="AJ800" i="2"/>
  <c r="AM800" i="2"/>
  <c r="AN800" i="2"/>
  <c r="Z800" i="2"/>
  <c r="A801" i="2"/>
  <c r="B801" i="2"/>
  <c r="D801" i="2"/>
  <c r="F801" i="2"/>
  <c r="G801" i="2"/>
  <c r="H801" i="2"/>
  <c r="M801" i="2"/>
  <c r="Y801" i="2"/>
  <c r="AJ801" i="2"/>
  <c r="AM801" i="2"/>
  <c r="Z801" i="2"/>
  <c r="AP801" i="2"/>
  <c r="AN801" i="2"/>
  <c r="A802" i="2"/>
  <c r="B802" i="2"/>
  <c r="D802" i="2"/>
  <c r="F802" i="2"/>
  <c r="G802" i="2"/>
  <c r="H802" i="2"/>
  <c r="M802" i="2"/>
  <c r="Y802" i="2"/>
  <c r="AJ802" i="2"/>
  <c r="AM802" i="2"/>
  <c r="AN802" i="2"/>
  <c r="A803" i="2"/>
  <c r="B803" i="2"/>
  <c r="D803" i="2"/>
  <c r="F803" i="2"/>
  <c r="G803" i="2"/>
  <c r="H803" i="2"/>
  <c r="M803" i="2"/>
  <c r="Y803" i="2"/>
  <c r="AJ803" i="2"/>
  <c r="AP803" i="2" s="1"/>
  <c r="AM803" i="2"/>
  <c r="AN803" i="2"/>
  <c r="A804" i="2"/>
  <c r="B804" i="2"/>
  <c r="D804" i="2"/>
  <c r="F804" i="2"/>
  <c r="G804" i="2"/>
  <c r="H804" i="2"/>
  <c r="M804" i="2"/>
  <c r="Y804" i="2"/>
  <c r="AJ804" i="2"/>
  <c r="AM804" i="2"/>
  <c r="AN804" i="2"/>
  <c r="A805" i="2"/>
  <c r="B805" i="2"/>
  <c r="D805" i="2"/>
  <c r="F805" i="2"/>
  <c r="G805" i="2"/>
  <c r="H805" i="2"/>
  <c r="M805" i="2"/>
  <c r="Y805" i="2"/>
  <c r="AJ805" i="2"/>
  <c r="AP805" i="2" s="1"/>
  <c r="AM805" i="2"/>
  <c r="AN805" i="2"/>
  <c r="A806" i="2"/>
  <c r="B806" i="2"/>
  <c r="D806" i="2"/>
  <c r="F806" i="2"/>
  <c r="G806" i="2"/>
  <c r="H806" i="2"/>
  <c r="M806" i="2"/>
  <c r="Y806" i="2"/>
  <c r="AJ806" i="2"/>
  <c r="AM806" i="2"/>
  <c r="AN806" i="2"/>
  <c r="A807" i="2"/>
  <c r="B807" i="2"/>
  <c r="D807" i="2"/>
  <c r="F807" i="2"/>
  <c r="G807" i="2"/>
  <c r="H807" i="2"/>
  <c r="M807" i="2"/>
  <c r="Y807" i="2"/>
  <c r="AJ807" i="2"/>
  <c r="AM807" i="2"/>
  <c r="AP807" i="2"/>
  <c r="AN807" i="2"/>
  <c r="A808" i="2"/>
  <c r="B808" i="2"/>
  <c r="D808" i="2"/>
  <c r="F808" i="2"/>
  <c r="G808" i="2"/>
  <c r="H808" i="2"/>
  <c r="M808" i="2"/>
  <c r="Y808" i="2"/>
  <c r="AJ808" i="2"/>
  <c r="AM808" i="2"/>
  <c r="Z808" i="2"/>
  <c r="AN808" i="2"/>
  <c r="A809" i="2"/>
  <c r="B809" i="2"/>
  <c r="D809" i="2"/>
  <c r="F809" i="2"/>
  <c r="G809" i="2"/>
  <c r="H809" i="2"/>
  <c r="M809" i="2"/>
  <c r="Y809" i="2"/>
  <c r="AJ809" i="2"/>
  <c r="AM809" i="2"/>
  <c r="AP809" i="2"/>
  <c r="AN809" i="2"/>
  <c r="Z809" i="2"/>
  <c r="A810" i="2"/>
  <c r="B810" i="2"/>
  <c r="D810" i="2"/>
  <c r="F810" i="2"/>
  <c r="G810" i="2"/>
  <c r="H810" i="2"/>
  <c r="M810" i="2"/>
  <c r="Y810" i="2"/>
  <c r="AJ810" i="2"/>
  <c r="N810" i="2" s="1"/>
  <c r="AM810" i="2"/>
  <c r="AN810" i="2"/>
  <c r="A811" i="2"/>
  <c r="B811" i="2"/>
  <c r="D811" i="2"/>
  <c r="F811" i="2"/>
  <c r="G811" i="2"/>
  <c r="H811" i="2"/>
  <c r="M811" i="2"/>
  <c r="Y811" i="2"/>
  <c r="AJ811" i="2"/>
  <c r="AM811" i="2"/>
  <c r="AN811" i="2"/>
  <c r="A812" i="2"/>
  <c r="B812" i="2"/>
  <c r="D812" i="2"/>
  <c r="F812" i="2"/>
  <c r="G812" i="2"/>
  <c r="H812" i="2"/>
  <c r="M812" i="2"/>
  <c r="Y812" i="2"/>
  <c r="AJ812" i="2"/>
  <c r="AM812" i="2"/>
  <c r="AN812" i="2"/>
  <c r="A813" i="2"/>
  <c r="B813" i="2"/>
  <c r="D813" i="2"/>
  <c r="F813" i="2"/>
  <c r="G813" i="2"/>
  <c r="H813" i="2"/>
  <c r="M813" i="2"/>
  <c r="Y813" i="2"/>
  <c r="AJ813" i="2"/>
  <c r="AM813" i="2"/>
  <c r="AN813" i="2"/>
  <c r="A814" i="2"/>
  <c r="B814" i="2"/>
  <c r="D814" i="2"/>
  <c r="F814" i="2"/>
  <c r="G814" i="2"/>
  <c r="H814" i="2"/>
  <c r="M814" i="2"/>
  <c r="Y814" i="2"/>
  <c r="AJ814" i="2"/>
  <c r="AM814" i="2"/>
  <c r="Z814" i="2" s="1"/>
  <c r="AN814" i="2"/>
  <c r="A815" i="2"/>
  <c r="B815" i="2"/>
  <c r="D815" i="2"/>
  <c r="F815" i="2"/>
  <c r="G815" i="2"/>
  <c r="H815" i="2"/>
  <c r="M815" i="2"/>
  <c r="Y815" i="2"/>
  <c r="AJ815" i="2"/>
  <c r="AM815" i="2"/>
  <c r="AN815" i="2"/>
  <c r="A816" i="2"/>
  <c r="B816" i="2"/>
  <c r="D816" i="2"/>
  <c r="F816" i="2"/>
  <c r="G816" i="2"/>
  <c r="H816" i="2"/>
  <c r="M816" i="2"/>
  <c r="Y816" i="2"/>
  <c r="AJ816" i="2"/>
  <c r="AM816" i="2"/>
  <c r="AN816" i="2"/>
  <c r="A817" i="2"/>
  <c r="B817" i="2"/>
  <c r="D817" i="2"/>
  <c r="F817" i="2"/>
  <c r="G817" i="2"/>
  <c r="H817" i="2"/>
  <c r="M817" i="2"/>
  <c r="Y817" i="2"/>
  <c r="AA817" i="2"/>
  <c r="AJ817" i="2"/>
  <c r="AM817" i="2"/>
  <c r="Z817" i="2"/>
  <c r="AN817" i="2"/>
  <c r="A818" i="2"/>
  <c r="B818" i="2"/>
  <c r="D818" i="2"/>
  <c r="F818" i="2"/>
  <c r="G818" i="2"/>
  <c r="H818" i="2"/>
  <c r="M818" i="2"/>
  <c r="Y818" i="2"/>
  <c r="AJ818" i="2"/>
  <c r="AM818" i="2"/>
  <c r="AN818" i="2"/>
  <c r="N818" i="2"/>
  <c r="A819" i="2"/>
  <c r="B819" i="2"/>
  <c r="D819" i="2"/>
  <c r="F819" i="2"/>
  <c r="G819" i="2"/>
  <c r="H819" i="2"/>
  <c r="M819" i="2"/>
  <c r="Y819" i="2"/>
  <c r="AJ819" i="2"/>
  <c r="AM819" i="2"/>
  <c r="AA819" i="2" s="1"/>
  <c r="AN819" i="2"/>
  <c r="A820" i="2"/>
  <c r="B820" i="2"/>
  <c r="D820" i="2"/>
  <c r="F820" i="2"/>
  <c r="G820" i="2"/>
  <c r="H820" i="2"/>
  <c r="M820" i="2"/>
  <c r="Y820" i="2"/>
  <c r="AJ820" i="2"/>
  <c r="AM820" i="2"/>
  <c r="AP820" i="2"/>
  <c r="AV820" i="2"/>
  <c r="AN820" i="2"/>
  <c r="Z820" i="2"/>
  <c r="A821" i="2"/>
  <c r="B821" i="2"/>
  <c r="D821" i="2"/>
  <c r="F821" i="2"/>
  <c r="G821" i="2"/>
  <c r="H821" i="2"/>
  <c r="M821" i="2"/>
  <c r="Y821" i="2"/>
  <c r="AJ821" i="2"/>
  <c r="AM821" i="2"/>
  <c r="Z821" i="2" s="1"/>
  <c r="AN821" i="2"/>
  <c r="A822" i="2"/>
  <c r="B822" i="2"/>
  <c r="D822" i="2"/>
  <c r="F822" i="2"/>
  <c r="G822" i="2"/>
  <c r="H822" i="2"/>
  <c r="M822" i="2"/>
  <c r="Y822" i="2"/>
  <c r="AJ822" i="2"/>
  <c r="AM822" i="2"/>
  <c r="AP822" i="2"/>
  <c r="AN822" i="2"/>
  <c r="A823" i="2"/>
  <c r="B823" i="2"/>
  <c r="D823" i="2"/>
  <c r="F823" i="2"/>
  <c r="G823" i="2"/>
  <c r="H823" i="2"/>
  <c r="M823" i="2"/>
  <c r="Y823" i="2"/>
  <c r="AJ823" i="2"/>
  <c r="AM823" i="2"/>
  <c r="AN823" i="2"/>
  <c r="N823" i="2"/>
  <c r="A824" i="2"/>
  <c r="B824" i="2"/>
  <c r="D824" i="2"/>
  <c r="F824" i="2"/>
  <c r="G824" i="2"/>
  <c r="H824" i="2"/>
  <c r="M824" i="2"/>
  <c r="Y824" i="2"/>
  <c r="AJ824" i="2"/>
  <c r="AM824" i="2"/>
  <c r="Z824" i="2" s="1"/>
  <c r="AN824" i="2"/>
  <c r="A825" i="2"/>
  <c r="B825" i="2"/>
  <c r="D825" i="2"/>
  <c r="F825" i="2"/>
  <c r="G825" i="2"/>
  <c r="H825" i="2"/>
  <c r="M825" i="2"/>
  <c r="Y825" i="2"/>
  <c r="AJ825" i="2"/>
  <c r="AM825" i="2"/>
  <c r="AN825" i="2"/>
  <c r="A826" i="2"/>
  <c r="B826" i="2"/>
  <c r="D826" i="2"/>
  <c r="F826" i="2"/>
  <c r="G826" i="2"/>
  <c r="H826" i="2"/>
  <c r="M826" i="2"/>
  <c r="Y826" i="2"/>
  <c r="AJ826" i="2"/>
  <c r="AM826" i="2"/>
  <c r="AN826" i="2"/>
  <c r="A827" i="2"/>
  <c r="B827" i="2"/>
  <c r="D827" i="2"/>
  <c r="F827" i="2"/>
  <c r="G827" i="2"/>
  <c r="H827" i="2"/>
  <c r="M827" i="2"/>
  <c r="Y827" i="2"/>
  <c r="AJ827" i="2"/>
  <c r="AM827" i="2"/>
  <c r="AA827" i="2" s="1"/>
  <c r="AN827" i="2"/>
  <c r="A828" i="2"/>
  <c r="B828" i="2"/>
  <c r="D828" i="2"/>
  <c r="F828" i="2"/>
  <c r="G828" i="2"/>
  <c r="H828" i="2"/>
  <c r="M828" i="2"/>
  <c r="Y828" i="2"/>
  <c r="AJ828" i="2"/>
  <c r="AP828" i="2" s="1"/>
  <c r="AV828" i="2" s="1"/>
  <c r="AM828" i="2"/>
  <c r="Z828" i="2" s="1"/>
  <c r="AN828" i="2"/>
  <c r="A829" i="2"/>
  <c r="B829" i="2"/>
  <c r="D829" i="2"/>
  <c r="F829" i="2"/>
  <c r="G829" i="2"/>
  <c r="H829" i="2"/>
  <c r="M829" i="2"/>
  <c r="Y829" i="2"/>
  <c r="AJ829" i="2"/>
  <c r="AM829" i="2"/>
  <c r="AN829" i="2"/>
  <c r="A830" i="2"/>
  <c r="B830" i="2"/>
  <c r="D830" i="2"/>
  <c r="F830" i="2"/>
  <c r="G830" i="2"/>
  <c r="H830" i="2"/>
  <c r="M830" i="2"/>
  <c r="Y830" i="2"/>
  <c r="AJ830" i="2"/>
  <c r="AP830" i="2" s="1"/>
  <c r="AM830" i="2"/>
  <c r="AV830" i="2"/>
  <c r="AN830" i="2"/>
  <c r="A831" i="2"/>
  <c r="B831" i="2"/>
  <c r="D831" i="2"/>
  <c r="F831" i="2"/>
  <c r="G831" i="2"/>
  <c r="H831" i="2"/>
  <c r="M831" i="2"/>
  <c r="Y831" i="2"/>
  <c r="AJ831" i="2"/>
  <c r="AM831" i="2"/>
  <c r="AN831" i="2"/>
  <c r="A832" i="2"/>
  <c r="B832" i="2"/>
  <c r="D832" i="2"/>
  <c r="F832" i="2"/>
  <c r="G832" i="2"/>
  <c r="H832" i="2"/>
  <c r="M832" i="2"/>
  <c r="Y832" i="2"/>
  <c r="AJ832" i="2"/>
  <c r="AM832" i="2"/>
  <c r="AN832" i="2"/>
  <c r="A833" i="2"/>
  <c r="B833" i="2"/>
  <c r="D833" i="2"/>
  <c r="F833" i="2"/>
  <c r="G833" i="2"/>
  <c r="H833" i="2"/>
  <c r="M833" i="2"/>
  <c r="Y833" i="2"/>
  <c r="AJ833" i="2"/>
  <c r="AM833" i="2"/>
  <c r="AA833" i="2" s="1"/>
  <c r="Z833" i="2"/>
  <c r="AN833" i="2"/>
  <c r="A834" i="2"/>
  <c r="B834" i="2"/>
  <c r="D834" i="2"/>
  <c r="F834" i="2"/>
  <c r="G834" i="2"/>
  <c r="H834" i="2"/>
  <c r="M834" i="2"/>
  <c r="Y834" i="2"/>
  <c r="AJ834" i="2"/>
  <c r="AM834" i="2"/>
  <c r="AP834" i="2"/>
  <c r="AV834" i="2" s="1"/>
  <c r="AN834" i="2"/>
  <c r="N834" i="2"/>
  <c r="A835" i="2"/>
  <c r="B835" i="2"/>
  <c r="D835" i="2"/>
  <c r="F835" i="2"/>
  <c r="G835" i="2"/>
  <c r="H835" i="2"/>
  <c r="M835" i="2"/>
  <c r="Y835" i="2"/>
  <c r="AJ835" i="2"/>
  <c r="AM835" i="2"/>
  <c r="AN835" i="2"/>
  <c r="A836" i="2"/>
  <c r="B836" i="2"/>
  <c r="D836" i="2"/>
  <c r="F836" i="2"/>
  <c r="G836" i="2"/>
  <c r="H836" i="2"/>
  <c r="M836" i="2"/>
  <c r="Y836" i="2"/>
  <c r="AJ836" i="2"/>
  <c r="AM836" i="2"/>
  <c r="AN836" i="2"/>
  <c r="Z836" i="2"/>
  <c r="A837" i="2"/>
  <c r="B837" i="2"/>
  <c r="D837" i="2"/>
  <c r="F837" i="2"/>
  <c r="G837" i="2"/>
  <c r="H837" i="2"/>
  <c r="M837" i="2"/>
  <c r="Y837" i="2"/>
  <c r="AJ837" i="2"/>
  <c r="N837" i="2" s="1"/>
  <c r="AM837" i="2"/>
  <c r="AN837" i="2"/>
  <c r="A838" i="2"/>
  <c r="B838" i="2"/>
  <c r="D838" i="2"/>
  <c r="F838" i="2"/>
  <c r="G838" i="2"/>
  <c r="H838" i="2"/>
  <c r="M838" i="2"/>
  <c r="Y838" i="2"/>
  <c r="AJ838" i="2"/>
  <c r="AM838" i="2"/>
  <c r="AP838" i="2"/>
  <c r="AV838" i="2" s="1"/>
  <c r="AN838" i="2"/>
  <c r="A839" i="2"/>
  <c r="B839" i="2"/>
  <c r="D839" i="2"/>
  <c r="F839" i="2"/>
  <c r="G839" i="2"/>
  <c r="H839" i="2"/>
  <c r="M839" i="2"/>
  <c r="Y839" i="2"/>
  <c r="AJ839" i="2"/>
  <c r="N839" i="2" s="1"/>
  <c r="AM839" i="2"/>
  <c r="AN839" i="2"/>
  <c r="A840" i="2"/>
  <c r="B840" i="2"/>
  <c r="D840" i="2"/>
  <c r="F840" i="2"/>
  <c r="G840" i="2"/>
  <c r="H840" i="2"/>
  <c r="M840" i="2"/>
  <c r="Y840" i="2"/>
  <c r="AJ840" i="2"/>
  <c r="AM840" i="2"/>
  <c r="AP840" i="2"/>
  <c r="AV840" i="2" s="1"/>
  <c r="AN840" i="2"/>
  <c r="Z840" i="2"/>
  <c r="A841" i="2"/>
  <c r="B841" i="2"/>
  <c r="D841" i="2"/>
  <c r="F841" i="2"/>
  <c r="G841" i="2"/>
  <c r="H841" i="2"/>
  <c r="M841" i="2"/>
  <c r="Y841" i="2"/>
  <c r="AJ841" i="2"/>
  <c r="AM841" i="2"/>
  <c r="AN841" i="2"/>
  <c r="A842" i="2"/>
  <c r="B842" i="2"/>
  <c r="D842" i="2"/>
  <c r="F842" i="2"/>
  <c r="G842" i="2"/>
  <c r="H842" i="2"/>
  <c r="M842" i="2"/>
  <c r="Y842" i="2"/>
  <c r="AJ842" i="2"/>
  <c r="AM842" i="2"/>
  <c r="AP842" i="2" s="1"/>
  <c r="AV842" i="2" s="1"/>
  <c r="AN842" i="2"/>
  <c r="A843" i="2"/>
  <c r="B843" i="2"/>
  <c r="D843" i="2"/>
  <c r="F843" i="2"/>
  <c r="G843" i="2"/>
  <c r="H843" i="2"/>
  <c r="M843" i="2"/>
  <c r="Y843" i="2"/>
  <c r="AJ843" i="2"/>
  <c r="AM843" i="2"/>
  <c r="AA843" i="2"/>
  <c r="AN843" i="2"/>
  <c r="A844" i="2"/>
  <c r="B844" i="2"/>
  <c r="D844" i="2"/>
  <c r="F844" i="2"/>
  <c r="G844" i="2"/>
  <c r="H844" i="2"/>
  <c r="M844" i="2"/>
  <c r="Y844" i="2"/>
  <c r="AJ844" i="2"/>
  <c r="AM844" i="2"/>
  <c r="Z844" i="2" s="1"/>
  <c r="AN844" i="2"/>
  <c r="A845" i="2"/>
  <c r="B845" i="2"/>
  <c r="D845" i="2"/>
  <c r="F845" i="2"/>
  <c r="G845" i="2"/>
  <c r="H845" i="2"/>
  <c r="M845" i="2"/>
  <c r="Y845" i="2"/>
  <c r="AJ845" i="2"/>
  <c r="AM845" i="2"/>
  <c r="AN845" i="2"/>
  <c r="A846" i="2"/>
  <c r="B846" i="2"/>
  <c r="D846" i="2"/>
  <c r="F846" i="2"/>
  <c r="G846" i="2"/>
  <c r="H846" i="2"/>
  <c r="M846" i="2"/>
  <c r="Y846" i="2"/>
  <c r="AJ846" i="2"/>
  <c r="AM846" i="2"/>
  <c r="AP846" i="2"/>
  <c r="AV846" i="2" s="1"/>
  <c r="AN846" i="2"/>
  <c r="A847" i="2"/>
  <c r="B847" i="2"/>
  <c r="D847" i="2"/>
  <c r="F847" i="2"/>
  <c r="G847" i="2"/>
  <c r="H847" i="2"/>
  <c r="M847" i="2"/>
  <c r="Y847" i="2"/>
  <c r="AJ847" i="2"/>
  <c r="AM847" i="2"/>
  <c r="AN847" i="2"/>
  <c r="A848" i="2"/>
  <c r="B848" i="2"/>
  <c r="D848" i="2"/>
  <c r="F848" i="2"/>
  <c r="G848" i="2"/>
  <c r="H848" i="2"/>
  <c r="M848" i="2"/>
  <c r="Y848" i="2"/>
  <c r="AJ848" i="2"/>
  <c r="AM848" i="2"/>
  <c r="AP848" i="2"/>
  <c r="AV848" i="2" s="1"/>
  <c r="AN848" i="2"/>
  <c r="Z848" i="2"/>
  <c r="A849" i="2"/>
  <c r="B849" i="2"/>
  <c r="D849" i="2"/>
  <c r="F849" i="2"/>
  <c r="G849" i="2"/>
  <c r="H849" i="2"/>
  <c r="M849" i="2"/>
  <c r="Y849" i="2"/>
  <c r="AA849" i="2"/>
  <c r="AJ849" i="2"/>
  <c r="AM849" i="2"/>
  <c r="Z849" i="2" s="1"/>
  <c r="AN849" i="2"/>
  <c r="A850" i="2"/>
  <c r="B850" i="2"/>
  <c r="D850" i="2"/>
  <c r="F850" i="2"/>
  <c r="G850" i="2"/>
  <c r="H850" i="2"/>
  <c r="M850" i="2"/>
  <c r="Y850" i="2"/>
  <c r="AJ850" i="2"/>
  <c r="AM850" i="2"/>
  <c r="AP850" i="2"/>
  <c r="AV850" i="2" s="1"/>
  <c r="AN850" i="2"/>
  <c r="A851" i="2"/>
  <c r="B851" i="2"/>
  <c r="D851" i="2"/>
  <c r="F851" i="2"/>
  <c r="G851" i="2"/>
  <c r="H851" i="2"/>
  <c r="M851" i="2"/>
  <c r="Y851" i="2"/>
  <c r="AJ851" i="2"/>
  <c r="AP851" i="2" s="1"/>
  <c r="AM851" i="2"/>
  <c r="AN851" i="2"/>
  <c r="A852" i="2"/>
  <c r="B852" i="2"/>
  <c r="D852" i="2"/>
  <c r="F852" i="2"/>
  <c r="G852" i="2"/>
  <c r="H852" i="2"/>
  <c r="M852" i="2"/>
  <c r="Y852" i="2"/>
  <c r="AJ852" i="2"/>
  <c r="AM852" i="2"/>
  <c r="AP852" i="2"/>
  <c r="AV852" i="2" s="1"/>
  <c r="AN852" i="2"/>
  <c r="Z852" i="2"/>
  <c r="A853" i="2"/>
  <c r="B853" i="2"/>
  <c r="D853" i="2"/>
  <c r="F853" i="2"/>
  <c r="G853" i="2"/>
  <c r="H853" i="2"/>
  <c r="M853" i="2"/>
  <c r="Y853" i="2"/>
  <c r="AJ853" i="2"/>
  <c r="AM853" i="2"/>
  <c r="Z853" i="2"/>
  <c r="AN853" i="2"/>
  <c r="A854" i="2"/>
  <c r="B854" i="2"/>
  <c r="D854" i="2"/>
  <c r="F854" i="2"/>
  <c r="G854" i="2"/>
  <c r="H854" i="2"/>
  <c r="M854" i="2"/>
  <c r="Y854" i="2"/>
  <c r="AJ854" i="2"/>
  <c r="AP854" i="2" s="1"/>
  <c r="AM854" i="2"/>
  <c r="AV854" i="2"/>
  <c r="AN854" i="2"/>
  <c r="A855" i="2"/>
  <c r="B855" i="2"/>
  <c r="D855" i="2"/>
  <c r="F855" i="2"/>
  <c r="G855" i="2"/>
  <c r="H855" i="2"/>
  <c r="M855" i="2"/>
  <c r="Y855" i="2"/>
  <c r="AJ855" i="2"/>
  <c r="AM855" i="2"/>
  <c r="AN855" i="2"/>
  <c r="A856" i="2"/>
  <c r="B856" i="2"/>
  <c r="D856" i="2"/>
  <c r="F856" i="2"/>
  <c r="G856" i="2"/>
  <c r="H856" i="2"/>
  <c r="M856" i="2"/>
  <c r="Y856" i="2"/>
  <c r="AJ856" i="2"/>
  <c r="AP856" i="2" s="1"/>
  <c r="AM856" i="2"/>
  <c r="Z856" i="2" s="1"/>
  <c r="AV856" i="2"/>
  <c r="AN856" i="2"/>
  <c r="A857" i="2"/>
  <c r="B857" i="2"/>
  <c r="D857" i="2"/>
  <c r="F857" i="2"/>
  <c r="G857" i="2"/>
  <c r="H857" i="2"/>
  <c r="M857" i="2"/>
  <c r="Y857" i="2"/>
  <c r="AJ857" i="2"/>
  <c r="AM857" i="2"/>
  <c r="AN857" i="2"/>
  <c r="A858" i="2"/>
  <c r="B858" i="2"/>
  <c r="D858" i="2"/>
  <c r="F858" i="2"/>
  <c r="G858" i="2"/>
  <c r="H858" i="2"/>
  <c r="M858" i="2"/>
  <c r="Y858" i="2"/>
  <c r="AA858" i="2"/>
  <c r="AJ858" i="2"/>
  <c r="AM858" i="2"/>
  <c r="AN858" i="2"/>
  <c r="A859" i="2"/>
  <c r="B859" i="2"/>
  <c r="D859" i="2"/>
  <c r="F859" i="2"/>
  <c r="G859" i="2"/>
  <c r="H859" i="2"/>
  <c r="M859" i="2"/>
  <c r="Y859" i="2"/>
  <c r="AJ859" i="2"/>
  <c r="AM859" i="2"/>
  <c r="AN859" i="2"/>
  <c r="A860" i="2"/>
  <c r="B860" i="2"/>
  <c r="D860" i="2"/>
  <c r="F860" i="2"/>
  <c r="G860" i="2"/>
  <c r="H860" i="2"/>
  <c r="M860" i="2"/>
  <c r="Y860" i="2"/>
  <c r="AJ860" i="2"/>
  <c r="AM860" i="2"/>
  <c r="AN860" i="2"/>
  <c r="Z860" i="2"/>
  <c r="A861" i="2"/>
  <c r="B861" i="2"/>
  <c r="D861" i="2"/>
  <c r="F861" i="2"/>
  <c r="G861" i="2"/>
  <c r="H861" i="2"/>
  <c r="M861" i="2"/>
  <c r="Y861" i="2"/>
  <c r="AJ861" i="2"/>
  <c r="N861" i="2" s="1"/>
  <c r="AM861" i="2"/>
  <c r="AN861" i="2"/>
  <c r="A862" i="2"/>
  <c r="B862" i="2"/>
  <c r="D862" i="2"/>
  <c r="F862" i="2"/>
  <c r="G862" i="2"/>
  <c r="H862" i="2"/>
  <c r="M862" i="2"/>
  <c r="Y862" i="2"/>
  <c r="AJ862" i="2"/>
  <c r="AM862" i="2"/>
  <c r="AP862" i="2"/>
  <c r="AV862" i="2" s="1"/>
  <c r="AN862" i="2"/>
  <c r="A863" i="2"/>
  <c r="B863" i="2"/>
  <c r="D863" i="2"/>
  <c r="F863" i="2"/>
  <c r="G863" i="2"/>
  <c r="H863" i="2"/>
  <c r="M863" i="2"/>
  <c r="Y863" i="2"/>
  <c r="AJ863" i="2"/>
  <c r="AM863" i="2"/>
  <c r="Z863" i="2" s="1"/>
  <c r="AN863" i="2"/>
  <c r="A864" i="2"/>
  <c r="B864" i="2"/>
  <c r="D864" i="2"/>
  <c r="F864" i="2"/>
  <c r="G864" i="2"/>
  <c r="H864" i="2"/>
  <c r="M864" i="2"/>
  <c r="Y864" i="2"/>
  <c r="AJ864" i="2"/>
  <c r="AM864" i="2"/>
  <c r="AN864" i="2"/>
  <c r="A865" i="2"/>
  <c r="B865" i="2"/>
  <c r="D865" i="2"/>
  <c r="F865" i="2"/>
  <c r="G865" i="2"/>
  <c r="H865" i="2"/>
  <c r="M865" i="2"/>
  <c r="Y865" i="2"/>
  <c r="AJ865" i="2"/>
  <c r="AM865" i="2"/>
  <c r="AA865" i="2" s="1"/>
  <c r="AN865" i="2"/>
  <c r="A866" i="2"/>
  <c r="B866" i="2"/>
  <c r="D866" i="2"/>
  <c r="F866" i="2"/>
  <c r="G866" i="2"/>
  <c r="H866" i="2"/>
  <c r="M866" i="2"/>
  <c r="Y866" i="2"/>
  <c r="AJ866" i="2"/>
  <c r="AP866" i="2" s="1"/>
  <c r="AM866" i="2"/>
  <c r="AV866" i="2"/>
  <c r="AN866" i="2"/>
  <c r="A867" i="2"/>
  <c r="B867" i="2"/>
  <c r="D867" i="2"/>
  <c r="F867" i="2"/>
  <c r="G867" i="2"/>
  <c r="H867" i="2"/>
  <c r="M867" i="2"/>
  <c r="Y867" i="2"/>
  <c r="AJ867" i="2"/>
  <c r="AM867" i="2"/>
  <c r="AA867" i="2" s="1"/>
  <c r="AN867" i="2"/>
  <c r="A868" i="2"/>
  <c r="B868" i="2"/>
  <c r="D868" i="2"/>
  <c r="F868" i="2"/>
  <c r="G868" i="2"/>
  <c r="H868" i="2"/>
  <c r="M868" i="2"/>
  <c r="Y868" i="2"/>
  <c r="AJ868" i="2"/>
  <c r="AM868" i="2"/>
  <c r="AP868" i="2"/>
  <c r="AV868" i="2" s="1"/>
  <c r="AN868" i="2"/>
  <c r="Z868" i="2"/>
  <c r="A869" i="2"/>
  <c r="B869" i="2"/>
  <c r="D869" i="2"/>
  <c r="F869" i="2"/>
  <c r="G869" i="2"/>
  <c r="H869" i="2"/>
  <c r="M869" i="2"/>
  <c r="Y869" i="2"/>
  <c r="AJ869" i="2"/>
  <c r="AM869" i="2"/>
  <c r="Z869" i="2" s="1"/>
  <c r="AN869" i="2"/>
  <c r="A870" i="2"/>
  <c r="B870" i="2"/>
  <c r="D870" i="2"/>
  <c r="F870" i="2"/>
  <c r="G870" i="2"/>
  <c r="H870" i="2"/>
  <c r="M870" i="2"/>
  <c r="Y870" i="2"/>
  <c r="AJ870" i="2"/>
  <c r="O870" i="2" s="1"/>
  <c r="AM870" i="2"/>
  <c r="AP870" i="2"/>
  <c r="AV870" i="2" s="1"/>
  <c r="AN870" i="2"/>
  <c r="A871" i="2"/>
  <c r="B871" i="2"/>
  <c r="D871" i="2"/>
  <c r="F871" i="2"/>
  <c r="G871" i="2"/>
  <c r="H871" i="2"/>
  <c r="M871" i="2"/>
  <c r="Y871" i="2"/>
  <c r="AJ871" i="2"/>
  <c r="AM871" i="2"/>
  <c r="AN871" i="2"/>
  <c r="N871" i="2"/>
  <c r="A872" i="2"/>
  <c r="B872" i="2"/>
  <c r="D872" i="2"/>
  <c r="F872" i="2"/>
  <c r="G872" i="2"/>
  <c r="H872" i="2"/>
  <c r="M872" i="2"/>
  <c r="O872" i="2"/>
  <c r="Y872" i="2"/>
  <c r="AA872" i="2"/>
  <c r="AJ872" i="2"/>
  <c r="AM872" i="2"/>
  <c r="Z872" i="2" s="1"/>
  <c r="AN872" i="2"/>
  <c r="A873" i="2"/>
  <c r="B873" i="2"/>
  <c r="D873" i="2"/>
  <c r="F873" i="2"/>
  <c r="G873" i="2"/>
  <c r="H873" i="2"/>
  <c r="M873" i="2"/>
  <c r="Y873" i="2"/>
  <c r="AJ873" i="2"/>
  <c r="AM873" i="2"/>
  <c r="AN873" i="2"/>
  <c r="A874" i="2"/>
  <c r="B874" i="2"/>
  <c r="D874" i="2"/>
  <c r="F874" i="2"/>
  <c r="G874" i="2"/>
  <c r="H874" i="2"/>
  <c r="M874" i="2"/>
  <c r="Y874" i="2"/>
  <c r="AJ874" i="2"/>
  <c r="AP874" i="2" s="1"/>
  <c r="AV874" i="2" s="1"/>
  <c r="AM874" i="2"/>
  <c r="AN874" i="2"/>
  <c r="A875" i="2"/>
  <c r="B875" i="2"/>
  <c r="D875" i="2"/>
  <c r="F875" i="2"/>
  <c r="G875" i="2"/>
  <c r="H875" i="2"/>
  <c r="M875" i="2"/>
  <c r="Y875" i="2"/>
  <c r="AJ875" i="2"/>
  <c r="N875" i="2" s="1"/>
  <c r="AM875" i="2"/>
  <c r="AN875" i="2"/>
  <c r="A876" i="2"/>
  <c r="B876" i="2"/>
  <c r="D876" i="2"/>
  <c r="F876" i="2"/>
  <c r="G876" i="2"/>
  <c r="H876" i="2"/>
  <c r="M876" i="2"/>
  <c r="Y876" i="2"/>
  <c r="AJ876" i="2"/>
  <c r="AP876" i="2" s="1"/>
  <c r="AV876" i="2" s="1"/>
  <c r="AM876" i="2"/>
  <c r="AN876" i="2"/>
  <c r="Z876" i="2"/>
  <c r="A877" i="2"/>
  <c r="B877" i="2"/>
  <c r="D877" i="2"/>
  <c r="F877" i="2"/>
  <c r="G877" i="2"/>
  <c r="H877" i="2"/>
  <c r="M877" i="2"/>
  <c r="Y877" i="2"/>
  <c r="AJ877" i="2"/>
  <c r="AM877" i="2"/>
  <c r="AA877" i="2" s="1"/>
  <c r="AN877" i="2"/>
  <c r="A878" i="2"/>
  <c r="B878" i="2"/>
  <c r="D878" i="2"/>
  <c r="F878" i="2"/>
  <c r="G878" i="2"/>
  <c r="H878" i="2"/>
  <c r="M878" i="2"/>
  <c r="Y878" i="2"/>
  <c r="AJ878" i="2"/>
  <c r="AM878" i="2"/>
  <c r="AA878" i="2" s="1"/>
  <c r="AN878" i="2"/>
  <c r="A879" i="2"/>
  <c r="B879" i="2"/>
  <c r="D879" i="2"/>
  <c r="F879" i="2"/>
  <c r="G879" i="2"/>
  <c r="H879" i="2"/>
  <c r="M879" i="2"/>
  <c r="Y879" i="2"/>
  <c r="AJ879" i="2"/>
  <c r="AM879" i="2"/>
  <c r="AN879" i="2"/>
  <c r="A880" i="2"/>
  <c r="B880" i="2"/>
  <c r="D880" i="2"/>
  <c r="F880" i="2"/>
  <c r="G880" i="2"/>
  <c r="H880" i="2"/>
  <c r="M880" i="2"/>
  <c r="Y880" i="2"/>
  <c r="AJ880" i="2"/>
  <c r="AP880" i="2" s="1"/>
  <c r="AV880" i="2" s="1"/>
  <c r="AM880" i="2"/>
  <c r="AN880" i="2"/>
  <c r="A881" i="2"/>
  <c r="B881" i="2"/>
  <c r="D881" i="2"/>
  <c r="F881" i="2"/>
  <c r="G881" i="2"/>
  <c r="H881" i="2"/>
  <c r="M881" i="2"/>
  <c r="Y881" i="2"/>
  <c r="AJ881" i="2"/>
  <c r="AM881" i="2"/>
  <c r="Z881" i="2" s="1"/>
  <c r="AN881" i="2"/>
  <c r="A882" i="2"/>
  <c r="B882" i="2"/>
  <c r="D882" i="2"/>
  <c r="F882" i="2"/>
  <c r="G882" i="2"/>
  <c r="H882" i="2"/>
  <c r="M882" i="2"/>
  <c r="Y882" i="2"/>
  <c r="AJ882" i="2"/>
  <c r="AM882" i="2"/>
  <c r="AN882" i="2"/>
  <c r="A883" i="2"/>
  <c r="B883" i="2"/>
  <c r="D883" i="2"/>
  <c r="F883" i="2"/>
  <c r="G883" i="2"/>
  <c r="H883" i="2"/>
  <c r="M883" i="2"/>
  <c r="Y883" i="2"/>
  <c r="AJ883" i="2"/>
  <c r="AP883" i="2"/>
  <c r="AV883" i="2"/>
  <c r="AM883" i="2"/>
  <c r="AA883" i="2" s="1"/>
  <c r="AN883" i="2"/>
  <c r="A884" i="2"/>
  <c r="B884" i="2"/>
  <c r="D884" i="2"/>
  <c r="F884" i="2"/>
  <c r="G884" i="2"/>
  <c r="H884" i="2"/>
  <c r="M884" i="2"/>
  <c r="Y884" i="2"/>
  <c r="AJ884" i="2"/>
  <c r="AM884" i="2"/>
  <c r="Z884" i="2" s="1"/>
  <c r="AN884" i="2"/>
  <c r="A885" i="2"/>
  <c r="B885" i="2"/>
  <c r="D885" i="2"/>
  <c r="F885" i="2"/>
  <c r="G885" i="2"/>
  <c r="H885" i="2"/>
  <c r="M885" i="2"/>
  <c r="Y885" i="2"/>
  <c r="AJ885" i="2"/>
  <c r="AM885" i="2"/>
  <c r="AN885" i="2"/>
  <c r="A886" i="2"/>
  <c r="B886" i="2"/>
  <c r="D886" i="2"/>
  <c r="F886" i="2"/>
  <c r="G886" i="2"/>
  <c r="H886" i="2"/>
  <c r="M886" i="2"/>
  <c r="Y886" i="2"/>
  <c r="AJ886" i="2"/>
  <c r="AM886" i="2"/>
  <c r="AP886" i="2"/>
  <c r="AV886" i="2"/>
  <c r="AN886" i="2"/>
  <c r="A887" i="2"/>
  <c r="B887" i="2"/>
  <c r="D887" i="2"/>
  <c r="F887" i="2"/>
  <c r="G887" i="2"/>
  <c r="H887" i="2"/>
  <c r="M887" i="2"/>
  <c r="Y887" i="2"/>
  <c r="AJ887" i="2"/>
  <c r="N887" i="2" s="1"/>
  <c r="AM887" i="2"/>
  <c r="AN887" i="2"/>
  <c r="A888" i="2"/>
  <c r="B888" i="2"/>
  <c r="D888" i="2"/>
  <c r="F888" i="2"/>
  <c r="G888" i="2"/>
  <c r="H888" i="2"/>
  <c r="M888" i="2"/>
  <c r="Y888" i="2"/>
  <c r="AJ888" i="2"/>
  <c r="AM888" i="2"/>
  <c r="AA888" i="2" s="1"/>
  <c r="AP888" i="2"/>
  <c r="AV888" i="2"/>
  <c r="AN888" i="2"/>
  <c r="Z888" i="2"/>
  <c r="A889" i="2"/>
  <c r="B889" i="2"/>
  <c r="D889" i="2"/>
  <c r="F889" i="2"/>
  <c r="G889" i="2"/>
  <c r="H889" i="2"/>
  <c r="M889" i="2"/>
  <c r="Y889" i="2"/>
  <c r="AJ889" i="2"/>
  <c r="AM889" i="2"/>
  <c r="AN889" i="2"/>
  <c r="A890" i="2"/>
  <c r="B890" i="2"/>
  <c r="D890" i="2"/>
  <c r="F890" i="2"/>
  <c r="G890" i="2"/>
  <c r="H890" i="2"/>
  <c r="M890" i="2"/>
  <c r="Y890" i="2"/>
  <c r="AJ890" i="2"/>
  <c r="AM890" i="2"/>
  <c r="AP890" i="2"/>
  <c r="AV890" i="2" s="1"/>
  <c r="AN890" i="2"/>
  <c r="A891" i="2"/>
  <c r="B891" i="2"/>
  <c r="D891" i="2"/>
  <c r="F891" i="2"/>
  <c r="G891" i="2"/>
  <c r="H891" i="2"/>
  <c r="M891" i="2"/>
  <c r="Y891" i="2"/>
  <c r="AJ891" i="2"/>
  <c r="AM891" i="2"/>
  <c r="AA891" i="2"/>
  <c r="AN891" i="2"/>
  <c r="A892" i="2"/>
  <c r="B892" i="2"/>
  <c r="D892" i="2"/>
  <c r="F892" i="2"/>
  <c r="G892" i="2"/>
  <c r="H892" i="2"/>
  <c r="M892" i="2"/>
  <c r="Y892" i="2"/>
  <c r="AJ892" i="2"/>
  <c r="AP892" i="2" s="1"/>
  <c r="AV892" i="2" s="1"/>
  <c r="AM892" i="2"/>
  <c r="Z892" i="2" s="1"/>
  <c r="AN892" i="2"/>
  <c r="A893" i="2"/>
  <c r="B893" i="2"/>
  <c r="D893" i="2"/>
  <c r="F893" i="2"/>
  <c r="G893" i="2"/>
  <c r="H893" i="2"/>
  <c r="M893" i="2"/>
  <c r="Y893" i="2"/>
  <c r="AJ893" i="2"/>
  <c r="AM893" i="2"/>
  <c r="AN893" i="2"/>
  <c r="A894" i="2"/>
  <c r="B894" i="2"/>
  <c r="D894" i="2"/>
  <c r="F894" i="2"/>
  <c r="G894" i="2"/>
  <c r="H894" i="2"/>
  <c r="M894" i="2"/>
  <c r="Y894" i="2"/>
  <c r="AA894" i="2"/>
  <c r="AJ894" i="2"/>
  <c r="AP894" i="2" s="1"/>
  <c r="AV894" i="2" s="1"/>
  <c r="AM894" i="2"/>
  <c r="AN894" i="2"/>
  <c r="A895" i="2"/>
  <c r="B895" i="2"/>
  <c r="D895" i="2"/>
  <c r="F895" i="2"/>
  <c r="G895" i="2"/>
  <c r="H895" i="2"/>
  <c r="M895" i="2"/>
  <c r="Y895" i="2"/>
  <c r="AJ895" i="2"/>
  <c r="AM895" i="2"/>
  <c r="AN895" i="2"/>
  <c r="A896" i="2"/>
  <c r="B896" i="2"/>
  <c r="D896" i="2"/>
  <c r="F896" i="2"/>
  <c r="G896" i="2"/>
  <c r="H896" i="2"/>
  <c r="M896" i="2"/>
  <c r="Y896" i="2"/>
  <c r="AJ896" i="2"/>
  <c r="AP896" i="2" s="1"/>
  <c r="AV896" i="2" s="1"/>
  <c r="AM896" i="2"/>
  <c r="AN896" i="2"/>
  <c r="A897" i="2"/>
  <c r="B897" i="2"/>
  <c r="D897" i="2"/>
  <c r="F897" i="2"/>
  <c r="G897" i="2"/>
  <c r="H897" i="2"/>
  <c r="M897" i="2"/>
  <c r="Y897" i="2"/>
  <c r="AJ897" i="2"/>
  <c r="AM897" i="2"/>
  <c r="Z897" i="2"/>
  <c r="AN897" i="2"/>
  <c r="A898" i="2"/>
  <c r="B898" i="2"/>
  <c r="D898" i="2"/>
  <c r="F898" i="2"/>
  <c r="G898" i="2"/>
  <c r="H898" i="2"/>
  <c r="M898" i="2"/>
  <c r="Y898" i="2"/>
  <c r="AJ898" i="2"/>
  <c r="AM898" i="2"/>
  <c r="AN898" i="2"/>
  <c r="A899" i="2"/>
  <c r="B899" i="2"/>
  <c r="D899" i="2"/>
  <c r="F899" i="2"/>
  <c r="G899" i="2"/>
  <c r="H899" i="2"/>
  <c r="M899" i="2"/>
  <c r="Y899" i="2"/>
  <c r="AJ899" i="2"/>
  <c r="AM899" i="2"/>
  <c r="AN899" i="2"/>
  <c r="A900" i="2"/>
  <c r="B900" i="2"/>
  <c r="D900" i="2"/>
  <c r="F900" i="2"/>
  <c r="G900" i="2"/>
  <c r="H900" i="2"/>
  <c r="M900" i="2"/>
  <c r="Y900" i="2"/>
  <c r="AJ900" i="2"/>
  <c r="AM900" i="2"/>
  <c r="Z900" i="2" s="1"/>
  <c r="AN900" i="2"/>
  <c r="A901" i="2"/>
  <c r="B901" i="2"/>
  <c r="D901" i="2"/>
  <c r="F901" i="2"/>
  <c r="G901" i="2"/>
  <c r="H901" i="2"/>
  <c r="M901" i="2"/>
  <c r="Y901" i="2"/>
  <c r="AJ901" i="2"/>
  <c r="AM901" i="2"/>
  <c r="Z901" i="2"/>
  <c r="AN901" i="2"/>
  <c r="A902" i="2"/>
  <c r="B902" i="2"/>
  <c r="D902" i="2"/>
  <c r="F902" i="2"/>
  <c r="G902" i="2"/>
  <c r="H902" i="2"/>
  <c r="M902" i="2"/>
  <c r="O902" i="2"/>
  <c r="Y902" i="2"/>
  <c r="AJ902" i="2"/>
  <c r="AM902" i="2"/>
  <c r="AP902" i="2"/>
  <c r="AV902" i="2" s="1"/>
  <c r="AN902" i="2"/>
  <c r="A903" i="2"/>
  <c r="B903" i="2"/>
  <c r="D903" i="2"/>
  <c r="F903" i="2"/>
  <c r="G903" i="2"/>
  <c r="H903" i="2"/>
  <c r="M903" i="2"/>
  <c r="Y903" i="2"/>
  <c r="AJ903" i="2"/>
  <c r="N903" i="2" s="1"/>
  <c r="AM903" i="2"/>
  <c r="AN903" i="2"/>
  <c r="A904" i="2"/>
  <c r="B904" i="2"/>
  <c r="D904" i="2"/>
  <c r="F904" i="2"/>
  <c r="G904" i="2"/>
  <c r="H904" i="2"/>
  <c r="M904" i="2"/>
  <c r="Y904" i="2"/>
  <c r="AJ904" i="2"/>
  <c r="AP904" i="2" s="1"/>
  <c r="AM904" i="2"/>
  <c r="AA904" i="2" s="1"/>
  <c r="AV904" i="2"/>
  <c r="AN904" i="2"/>
  <c r="Z904" i="2"/>
  <c r="A905" i="2"/>
  <c r="B905" i="2"/>
  <c r="D905" i="2"/>
  <c r="F905" i="2"/>
  <c r="G905" i="2"/>
  <c r="H905" i="2"/>
  <c r="M905" i="2"/>
  <c r="Y905" i="2"/>
  <c r="AJ905" i="2"/>
  <c r="AM905" i="2"/>
  <c r="AN905" i="2"/>
  <c r="A906" i="2"/>
  <c r="B906" i="2"/>
  <c r="D906" i="2"/>
  <c r="F906" i="2"/>
  <c r="G906" i="2"/>
  <c r="H906" i="2"/>
  <c r="M906" i="2"/>
  <c r="Y906" i="2"/>
  <c r="AJ906" i="2"/>
  <c r="AM906" i="2"/>
  <c r="AP906" i="2"/>
  <c r="AV906" i="2" s="1"/>
  <c r="AN906" i="2"/>
  <c r="A907" i="2"/>
  <c r="B907" i="2"/>
  <c r="D907" i="2"/>
  <c r="F907" i="2"/>
  <c r="G907" i="2"/>
  <c r="H907" i="2"/>
  <c r="M907" i="2"/>
  <c r="Y907" i="2"/>
  <c r="AJ907" i="2"/>
  <c r="AM907" i="2"/>
  <c r="AN907" i="2"/>
  <c r="A908" i="2"/>
  <c r="B908" i="2"/>
  <c r="D908" i="2"/>
  <c r="F908" i="2"/>
  <c r="G908" i="2"/>
  <c r="H908" i="2"/>
  <c r="M908" i="2"/>
  <c r="Y908" i="2"/>
  <c r="AJ908" i="2"/>
  <c r="AM908" i="2"/>
  <c r="AP908" i="2"/>
  <c r="AV908" i="2" s="1"/>
  <c r="AN908" i="2"/>
  <c r="A909" i="2"/>
  <c r="B909" i="2"/>
  <c r="D909" i="2"/>
  <c r="F909" i="2"/>
  <c r="G909" i="2"/>
  <c r="H909" i="2"/>
  <c r="M909" i="2"/>
  <c r="Y909" i="2"/>
  <c r="AJ909" i="2"/>
  <c r="AM909" i="2"/>
  <c r="AN909" i="2"/>
  <c r="A910" i="2"/>
  <c r="B910" i="2"/>
  <c r="D910" i="2"/>
  <c r="F910" i="2"/>
  <c r="G910" i="2"/>
  <c r="H910" i="2"/>
  <c r="M910" i="2"/>
  <c r="Y910" i="2"/>
  <c r="AJ910" i="2"/>
  <c r="AM910" i="2"/>
  <c r="AP910" i="2"/>
  <c r="AV910" i="2" s="1"/>
  <c r="AN910" i="2"/>
  <c r="A911" i="2"/>
  <c r="B911" i="2"/>
  <c r="D911" i="2"/>
  <c r="F911" i="2"/>
  <c r="G911" i="2"/>
  <c r="H911" i="2"/>
  <c r="M911" i="2"/>
  <c r="Y911" i="2"/>
  <c r="AJ911" i="2"/>
  <c r="AM911" i="2"/>
  <c r="AN911" i="2"/>
  <c r="A912" i="2"/>
  <c r="B912" i="2"/>
  <c r="D912" i="2"/>
  <c r="F912" i="2"/>
  <c r="G912" i="2"/>
  <c r="H912" i="2"/>
  <c r="M912" i="2"/>
  <c r="Y912" i="2"/>
  <c r="AJ912" i="2"/>
  <c r="AP912" i="2" s="1"/>
  <c r="AV912" i="2" s="1"/>
  <c r="AM912" i="2"/>
  <c r="Z912" i="2" s="1"/>
  <c r="AN912" i="2"/>
  <c r="A913" i="2"/>
  <c r="B913" i="2"/>
  <c r="D913" i="2"/>
  <c r="F913" i="2"/>
  <c r="G913" i="2"/>
  <c r="H913" i="2"/>
  <c r="M913" i="2"/>
  <c r="Y913" i="2"/>
  <c r="AJ913" i="2"/>
  <c r="AM913" i="2"/>
  <c r="AN913" i="2"/>
  <c r="A914" i="2"/>
  <c r="B914" i="2"/>
  <c r="D914" i="2"/>
  <c r="F914" i="2"/>
  <c r="G914" i="2"/>
  <c r="H914" i="2"/>
  <c r="M914" i="2"/>
  <c r="Y914" i="2"/>
  <c r="AJ914" i="2"/>
  <c r="AM914" i="2"/>
  <c r="AP914" i="2"/>
  <c r="AV914" i="2" s="1"/>
  <c r="AN914" i="2"/>
  <c r="A915" i="2"/>
  <c r="B915" i="2"/>
  <c r="D915" i="2"/>
  <c r="F915" i="2"/>
  <c r="G915" i="2"/>
  <c r="H915" i="2"/>
  <c r="M915" i="2"/>
  <c r="Y915" i="2"/>
  <c r="AJ915" i="2"/>
  <c r="AM915" i="2"/>
  <c r="AN915" i="2"/>
  <c r="A916" i="2"/>
  <c r="B916" i="2"/>
  <c r="D916" i="2"/>
  <c r="F916" i="2"/>
  <c r="G916" i="2"/>
  <c r="H916" i="2"/>
  <c r="M916" i="2"/>
  <c r="Y916" i="2"/>
  <c r="AJ916" i="2"/>
  <c r="AM916" i="2"/>
  <c r="AP916" i="2"/>
  <c r="AV916" i="2" s="1"/>
  <c r="AN916" i="2"/>
  <c r="Z916" i="2"/>
  <c r="A917" i="2"/>
  <c r="B917" i="2"/>
  <c r="D917" i="2"/>
  <c r="F917" i="2"/>
  <c r="G917" i="2"/>
  <c r="H917" i="2"/>
  <c r="M917" i="2"/>
  <c r="Y917" i="2"/>
  <c r="AJ917" i="2"/>
  <c r="AM917" i="2"/>
  <c r="Z917" i="2" s="1"/>
  <c r="AN917" i="2"/>
  <c r="A918" i="2"/>
  <c r="B918" i="2"/>
  <c r="D918" i="2"/>
  <c r="F918" i="2"/>
  <c r="G918" i="2"/>
  <c r="H918" i="2"/>
  <c r="M918" i="2"/>
  <c r="Y918" i="2"/>
  <c r="AJ918" i="2"/>
  <c r="AP918" i="2" s="1"/>
  <c r="AM918" i="2"/>
  <c r="AV918" i="2"/>
  <c r="AN918" i="2"/>
  <c r="A919" i="2"/>
  <c r="B919" i="2"/>
  <c r="D919" i="2"/>
  <c r="F919" i="2"/>
  <c r="G919" i="2"/>
  <c r="H919" i="2"/>
  <c r="M919" i="2"/>
  <c r="Y919" i="2"/>
  <c r="AJ919" i="2"/>
  <c r="AM919" i="2"/>
  <c r="AN919" i="2"/>
  <c r="A920" i="2"/>
  <c r="B920" i="2"/>
  <c r="D920" i="2"/>
  <c r="F920" i="2"/>
  <c r="G920" i="2"/>
  <c r="H920" i="2"/>
  <c r="M920" i="2"/>
  <c r="Y920" i="2"/>
  <c r="AJ920" i="2"/>
  <c r="O920" i="2" s="1"/>
  <c r="AM920" i="2"/>
  <c r="Z920" i="2" s="1"/>
  <c r="AP920" i="2"/>
  <c r="AV920" i="2"/>
  <c r="AN920" i="2"/>
  <c r="A921" i="2"/>
  <c r="B921" i="2"/>
  <c r="D921" i="2"/>
  <c r="F921" i="2"/>
  <c r="G921" i="2"/>
  <c r="H921" i="2"/>
  <c r="M921" i="2"/>
  <c r="Y921" i="2"/>
  <c r="AJ921" i="2"/>
  <c r="AM921" i="2"/>
  <c r="AN921" i="2"/>
  <c r="A922" i="2"/>
  <c r="B922" i="2"/>
  <c r="D922" i="2"/>
  <c r="F922" i="2"/>
  <c r="G922" i="2"/>
  <c r="H922" i="2"/>
  <c r="M922" i="2"/>
  <c r="Y922" i="2"/>
  <c r="AA922" i="2"/>
  <c r="AJ922" i="2"/>
  <c r="AM922" i="2"/>
  <c r="AP922" i="2"/>
  <c r="AV922" i="2" s="1"/>
  <c r="AN922" i="2"/>
  <c r="A923" i="2"/>
  <c r="B923" i="2"/>
  <c r="D923" i="2"/>
  <c r="F923" i="2"/>
  <c r="G923" i="2"/>
  <c r="H923" i="2"/>
  <c r="M923" i="2"/>
  <c r="Y923" i="2"/>
  <c r="AJ923" i="2"/>
  <c r="AM923" i="2"/>
  <c r="AN923" i="2"/>
  <c r="A924" i="2"/>
  <c r="B924" i="2"/>
  <c r="D924" i="2"/>
  <c r="F924" i="2"/>
  <c r="G924" i="2"/>
  <c r="H924" i="2"/>
  <c r="M924" i="2"/>
  <c r="Y924" i="2"/>
  <c r="AJ924" i="2"/>
  <c r="AM924" i="2"/>
  <c r="Z924" i="2" s="1"/>
  <c r="AN924" i="2"/>
  <c r="A925" i="2"/>
  <c r="B925" i="2"/>
  <c r="D925" i="2"/>
  <c r="F925" i="2"/>
  <c r="G925" i="2"/>
  <c r="H925" i="2"/>
  <c r="M925" i="2"/>
  <c r="Y925" i="2"/>
  <c r="AJ925" i="2"/>
  <c r="AM925" i="2"/>
  <c r="AN925" i="2"/>
  <c r="A926" i="2"/>
  <c r="B926" i="2"/>
  <c r="D926" i="2"/>
  <c r="F926" i="2"/>
  <c r="G926" i="2"/>
  <c r="H926" i="2"/>
  <c r="M926" i="2"/>
  <c r="Y926" i="2"/>
  <c r="AJ926" i="2"/>
  <c r="AM926" i="2"/>
  <c r="AN926" i="2"/>
  <c r="A927" i="2"/>
  <c r="B927" i="2"/>
  <c r="D927" i="2"/>
  <c r="F927" i="2"/>
  <c r="G927" i="2"/>
  <c r="H927" i="2"/>
  <c r="M927" i="2"/>
  <c r="Y927" i="2"/>
  <c r="AJ927" i="2"/>
  <c r="AM927" i="2"/>
  <c r="AN927" i="2"/>
  <c r="A928" i="2"/>
  <c r="B928" i="2"/>
  <c r="D928" i="2"/>
  <c r="F928" i="2"/>
  <c r="G928" i="2"/>
  <c r="H928" i="2"/>
  <c r="M928" i="2"/>
  <c r="Y928" i="2"/>
  <c r="AJ928" i="2"/>
  <c r="AP928" i="2" s="1"/>
  <c r="AV928" i="2" s="1"/>
  <c r="AM928" i="2"/>
  <c r="AN928" i="2"/>
  <c r="A929" i="2"/>
  <c r="B929" i="2"/>
  <c r="D929" i="2"/>
  <c r="F929" i="2"/>
  <c r="G929" i="2"/>
  <c r="H929" i="2"/>
  <c r="M929" i="2"/>
  <c r="Y929" i="2"/>
  <c r="AJ929" i="2"/>
  <c r="AM929" i="2"/>
  <c r="AA929" i="2" s="1"/>
  <c r="Z929" i="2"/>
  <c r="AN929" i="2"/>
  <c r="A930" i="2"/>
  <c r="B930" i="2"/>
  <c r="D930" i="2"/>
  <c r="F930" i="2"/>
  <c r="G930" i="2"/>
  <c r="H930" i="2"/>
  <c r="M930" i="2"/>
  <c r="Y930" i="2"/>
  <c r="AJ930" i="2"/>
  <c r="AM930" i="2"/>
  <c r="AP930" i="2"/>
  <c r="AV930" i="2" s="1"/>
  <c r="AN930" i="2"/>
  <c r="A931" i="2"/>
  <c r="B931" i="2"/>
  <c r="D931" i="2"/>
  <c r="F931" i="2"/>
  <c r="G931" i="2"/>
  <c r="H931" i="2"/>
  <c r="M931" i="2"/>
  <c r="Y931" i="2"/>
  <c r="AJ931" i="2"/>
  <c r="AM931" i="2"/>
  <c r="AN931" i="2"/>
  <c r="A932" i="2"/>
  <c r="B932" i="2"/>
  <c r="D932" i="2"/>
  <c r="F932" i="2"/>
  <c r="G932" i="2"/>
  <c r="H932" i="2"/>
  <c r="M932" i="2"/>
  <c r="Y932" i="2"/>
  <c r="AJ932" i="2"/>
  <c r="AM932" i="2"/>
  <c r="AP932" i="2"/>
  <c r="AV932" i="2" s="1"/>
  <c r="AN932" i="2"/>
  <c r="Z932" i="2"/>
  <c r="A933" i="2"/>
  <c r="B933" i="2"/>
  <c r="D933" i="2"/>
  <c r="F933" i="2"/>
  <c r="G933" i="2"/>
  <c r="H933" i="2"/>
  <c r="M933" i="2"/>
  <c r="Y933" i="2"/>
  <c r="AJ933" i="2"/>
  <c r="AM933" i="2"/>
  <c r="Z933" i="2" s="1"/>
  <c r="AN933" i="2"/>
  <c r="A934" i="2"/>
  <c r="B934" i="2"/>
  <c r="D934" i="2"/>
  <c r="F934" i="2"/>
  <c r="G934" i="2"/>
  <c r="H934" i="2"/>
  <c r="M934" i="2"/>
  <c r="Y934" i="2"/>
  <c r="AJ934" i="2"/>
  <c r="AM934" i="2"/>
  <c r="AP934" i="2"/>
  <c r="AV934" i="2" s="1"/>
  <c r="AN934" i="2"/>
  <c r="A935" i="2"/>
  <c r="B935" i="2"/>
  <c r="D935" i="2"/>
  <c r="F935" i="2"/>
  <c r="G935" i="2"/>
  <c r="H935" i="2"/>
  <c r="M935" i="2"/>
  <c r="Y935" i="2"/>
  <c r="AJ935" i="2"/>
  <c r="O935" i="2" s="1"/>
  <c r="AM935" i="2"/>
  <c r="AN935" i="2"/>
  <c r="A936" i="2"/>
  <c r="B936" i="2"/>
  <c r="D936" i="2"/>
  <c r="F936" i="2"/>
  <c r="G936" i="2"/>
  <c r="H936" i="2"/>
  <c r="M936" i="2"/>
  <c r="Y936" i="2"/>
  <c r="AJ936" i="2"/>
  <c r="AM936" i="2"/>
  <c r="Z936" i="2" s="1"/>
  <c r="AP936" i="2"/>
  <c r="AV936" i="2" s="1"/>
  <c r="AN936" i="2"/>
  <c r="A937" i="2"/>
  <c r="B937" i="2"/>
  <c r="D937" i="2"/>
  <c r="F937" i="2"/>
  <c r="G937" i="2"/>
  <c r="H937" i="2"/>
  <c r="M937" i="2"/>
  <c r="Y937" i="2"/>
  <c r="AJ937" i="2"/>
  <c r="AM937" i="2"/>
  <c r="AN937" i="2"/>
  <c r="A938" i="2"/>
  <c r="B938" i="2"/>
  <c r="D938" i="2"/>
  <c r="F938" i="2"/>
  <c r="G938" i="2"/>
  <c r="H938" i="2"/>
  <c r="M938" i="2"/>
  <c r="Y938" i="2"/>
  <c r="AJ938" i="2"/>
  <c r="O938" i="2" s="1"/>
  <c r="AM938" i="2"/>
  <c r="AP938" i="2"/>
  <c r="AV938" i="2" s="1"/>
  <c r="AN938" i="2"/>
  <c r="A939" i="2"/>
  <c r="B939" i="2"/>
  <c r="D939" i="2"/>
  <c r="F939" i="2"/>
  <c r="G939" i="2"/>
  <c r="H939" i="2"/>
  <c r="M939" i="2"/>
  <c r="Y939" i="2"/>
  <c r="AJ939" i="2"/>
  <c r="AM939" i="2"/>
  <c r="AN939" i="2"/>
  <c r="A940" i="2"/>
  <c r="B940" i="2"/>
  <c r="D940" i="2"/>
  <c r="F940" i="2"/>
  <c r="G940" i="2"/>
  <c r="H940" i="2"/>
  <c r="M940" i="2"/>
  <c r="Y940" i="2"/>
  <c r="AJ940" i="2"/>
  <c r="AP940" i="2" s="1"/>
  <c r="AV940" i="2" s="1"/>
  <c r="AM940" i="2"/>
  <c r="AN940" i="2"/>
  <c r="Z940" i="2"/>
  <c r="A941" i="2"/>
  <c r="B941" i="2"/>
  <c r="D941" i="2"/>
  <c r="F941" i="2"/>
  <c r="G941" i="2"/>
  <c r="H941" i="2"/>
  <c r="M941" i="2"/>
  <c r="Y941" i="2"/>
  <c r="AJ941" i="2"/>
  <c r="AM941" i="2"/>
  <c r="AN941" i="2"/>
  <c r="A942" i="2"/>
  <c r="B942" i="2"/>
  <c r="D942" i="2"/>
  <c r="F942" i="2"/>
  <c r="G942" i="2"/>
  <c r="H942" i="2"/>
  <c r="M942" i="2"/>
  <c r="Y942" i="2"/>
  <c r="AJ942" i="2"/>
  <c r="AP942" i="2" s="1"/>
  <c r="AV942" i="2" s="1"/>
  <c r="AM942" i="2"/>
  <c r="AN942" i="2"/>
  <c r="A943" i="2"/>
  <c r="B943" i="2"/>
  <c r="D943" i="2"/>
  <c r="F943" i="2"/>
  <c r="G943" i="2"/>
  <c r="H943" i="2"/>
  <c r="M943" i="2"/>
  <c r="Y943" i="2"/>
  <c r="AJ943" i="2"/>
  <c r="AM943" i="2"/>
  <c r="AN943" i="2"/>
  <c r="A944" i="2"/>
  <c r="B944" i="2"/>
  <c r="D944" i="2"/>
  <c r="F944" i="2"/>
  <c r="G944" i="2"/>
  <c r="H944" i="2"/>
  <c r="M944" i="2"/>
  <c r="Y944" i="2"/>
  <c r="AJ944" i="2"/>
  <c r="AM944" i="2"/>
  <c r="AN944" i="2"/>
  <c r="A945" i="2"/>
  <c r="B945" i="2"/>
  <c r="D945" i="2"/>
  <c r="F945" i="2"/>
  <c r="G945" i="2"/>
  <c r="H945" i="2"/>
  <c r="M945" i="2"/>
  <c r="Y945" i="2"/>
  <c r="AJ945" i="2"/>
  <c r="AM945" i="2"/>
  <c r="AA945" i="2" s="1"/>
  <c r="Z945" i="2"/>
  <c r="AN945" i="2"/>
  <c r="A946" i="2"/>
  <c r="B946" i="2"/>
  <c r="D946" i="2"/>
  <c r="F946" i="2"/>
  <c r="G946" i="2"/>
  <c r="H946" i="2"/>
  <c r="M946" i="2"/>
  <c r="Y946" i="2"/>
  <c r="AJ946" i="2"/>
  <c r="AM946" i="2"/>
  <c r="AP946" i="2"/>
  <c r="AV946" i="2" s="1"/>
  <c r="AN946" i="2"/>
  <c r="N946" i="2"/>
  <c r="A947" i="2"/>
  <c r="B947" i="2"/>
  <c r="D947" i="2"/>
  <c r="F947" i="2"/>
  <c r="G947" i="2"/>
  <c r="H947" i="2"/>
  <c r="M947" i="2"/>
  <c r="Y947" i="2"/>
  <c r="AA947" i="2"/>
  <c r="AJ947" i="2"/>
  <c r="AM947" i="2"/>
  <c r="AN947" i="2"/>
  <c r="A948" i="2"/>
  <c r="B948" i="2"/>
  <c r="D948" i="2"/>
  <c r="F948" i="2"/>
  <c r="G948" i="2"/>
  <c r="H948" i="2"/>
  <c r="M948" i="2"/>
  <c r="Y948" i="2"/>
  <c r="AJ948" i="2"/>
  <c r="AM948" i="2"/>
  <c r="Z948" i="2" s="1"/>
  <c r="AP948" i="2"/>
  <c r="AV948" i="2" s="1"/>
  <c r="AN948" i="2"/>
  <c r="A949" i="2"/>
  <c r="B949" i="2"/>
  <c r="D949" i="2"/>
  <c r="F949" i="2"/>
  <c r="G949" i="2"/>
  <c r="H949" i="2"/>
  <c r="M949" i="2"/>
  <c r="Y949" i="2"/>
  <c r="AJ949" i="2"/>
  <c r="AM949" i="2"/>
  <c r="AN949" i="2"/>
  <c r="A950" i="2"/>
  <c r="B950" i="2"/>
  <c r="D950" i="2"/>
  <c r="F950" i="2"/>
  <c r="G950" i="2"/>
  <c r="H950" i="2"/>
  <c r="M950" i="2"/>
  <c r="Y950" i="2"/>
  <c r="AJ950" i="2"/>
  <c r="O950" i="2" s="1"/>
  <c r="AM950" i="2"/>
  <c r="AP950" i="2"/>
  <c r="AV950" i="2" s="1"/>
  <c r="AN950" i="2"/>
  <c r="A951" i="2"/>
  <c r="B951" i="2"/>
  <c r="D951" i="2"/>
  <c r="F951" i="2"/>
  <c r="G951" i="2"/>
  <c r="H951" i="2"/>
  <c r="M951" i="2"/>
  <c r="Y951" i="2"/>
  <c r="AJ951" i="2"/>
  <c r="AM951" i="2"/>
  <c r="AN951" i="2"/>
  <c r="A952" i="2"/>
  <c r="B952" i="2"/>
  <c r="D952" i="2"/>
  <c r="F952" i="2"/>
  <c r="G952" i="2"/>
  <c r="H952" i="2"/>
  <c r="M952" i="2"/>
  <c r="O952" i="2"/>
  <c r="Y952" i="2"/>
  <c r="AJ952" i="2"/>
  <c r="AM952" i="2"/>
  <c r="Z952" i="2" s="1"/>
  <c r="AN952" i="2"/>
  <c r="A953" i="2"/>
  <c r="B953" i="2"/>
  <c r="D953" i="2"/>
  <c r="F953" i="2"/>
  <c r="G953" i="2"/>
  <c r="H953" i="2"/>
  <c r="M953" i="2"/>
  <c r="Y953" i="2"/>
  <c r="AJ953" i="2"/>
  <c r="AM953" i="2"/>
  <c r="AN953" i="2"/>
  <c r="A954" i="2"/>
  <c r="B954" i="2"/>
  <c r="D954" i="2"/>
  <c r="F954" i="2"/>
  <c r="G954" i="2"/>
  <c r="H954" i="2"/>
  <c r="M954" i="2"/>
  <c r="Y954" i="2"/>
  <c r="AA954" i="2"/>
  <c r="AJ954" i="2"/>
  <c r="AM954" i="2"/>
  <c r="AP954" i="2"/>
  <c r="AV954" i="2" s="1"/>
  <c r="AN954" i="2"/>
  <c r="A955" i="2"/>
  <c r="B955" i="2"/>
  <c r="D955" i="2"/>
  <c r="F955" i="2"/>
  <c r="G955" i="2"/>
  <c r="H955" i="2"/>
  <c r="M955" i="2"/>
  <c r="Y955" i="2"/>
  <c r="AJ955" i="2"/>
  <c r="AM955" i="2"/>
  <c r="AA955" i="2"/>
  <c r="AN955" i="2"/>
  <c r="A956" i="2"/>
  <c r="B956" i="2"/>
  <c r="D956" i="2"/>
  <c r="F956" i="2"/>
  <c r="G956" i="2"/>
  <c r="H956" i="2"/>
  <c r="M956" i="2"/>
  <c r="Y956" i="2"/>
  <c r="AJ956" i="2"/>
  <c r="AM956" i="2"/>
  <c r="AP956" i="2" s="1"/>
  <c r="AV956" i="2"/>
  <c r="AN956" i="2"/>
  <c r="A957" i="2"/>
  <c r="B957" i="2"/>
  <c r="D957" i="2"/>
  <c r="F957" i="2"/>
  <c r="G957" i="2"/>
  <c r="H957" i="2"/>
  <c r="M957" i="2"/>
  <c r="Y957" i="2"/>
  <c r="AJ957" i="2"/>
  <c r="AM957" i="2"/>
  <c r="AN957" i="2"/>
  <c r="A958" i="2"/>
  <c r="B958" i="2"/>
  <c r="D958" i="2"/>
  <c r="F958" i="2"/>
  <c r="G958" i="2"/>
  <c r="H958" i="2"/>
  <c r="M958" i="2"/>
  <c r="Y958" i="2"/>
  <c r="AJ958" i="2"/>
  <c r="AP958" i="2" s="1"/>
  <c r="AV958" i="2" s="1"/>
  <c r="AM958" i="2"/>
  <c r="AN958" i="2"/>
  <c r="A959" i="2"/>
  <c r="B959" i="2"/>
  <c r="D959" i="2"/>
  <c r="F959" i="2"/>
  <c r="G959" i="2"/>
  <c r="H959" i="2"/>
  <c r="M959" i="2"/>
  <c r="Y959" i="2"/>
  <c r="AJ959" i="2"/>
  <c r="AM959" i="2"/>
  <c r="AN959" i="2"/>
  <c r="A960" i="2"/>
  <c r="B960" i="2"/>
  <c r="D960" i="2"/>
  <c r="F960" i="2"/>
  <c r="G960" i="2"/>
  <c r="H960" i="2"/>
  <c r="M960" i="2"/>
  <c r="Y960" i="2"/>
  <c r="AJ960" i="2"/>
  <c r="AP960" i="2" s="1"/>
  <c r="AM960" i="2"/>
  <c r="AV960" i="2"/>
  <c r="AN960" i="2"/>
  <c r="A961" i="2"/>
  <c r="B961" i="2"/>
  <c r="D961" i="2"/>
  <c r="F961" i="2"/>
  <c r="G961" i="2"/>
  <c r="H961" i="2"/>
  <c r="M961" i="2"/>
  <c r="Y961" i="2"/>
  <c r="AJ961" i="2"/>
  <c r="AM961" i="2"/>
  <c r="Z961" i="2"/>
  <c r="AN961" i="2"/>
  <c r="A962" i="2"/>
  <c r="B962" i="2"/>
  <c r="D962" i="2"/>
  <c r="F962" i="2"/>
  <c r="G962" i="2"/>
  <c r="H962" i="2"/>
  <c r="M962" i="2"/>
  <c r="Y962" i="2"/>
  <c r="AJ962" i="2"/>
  <c r="N962" i="2" s="1"/>
  <c r="AM962" i="2"/>
  <c r="AP962" i="2"/>
  <c r="AV962" i="2" s="1"/>
  <c r="AN962" i="2"/>
  <c r="A963" i="2"/>
  <c r="B963" i="2"/>
  <c r="D963" i="2"/>
  <c r="F963" i="2"/>
  <c r="G963" i="2"/>
  <c r="H963" i="2"/>
  <c r="M963" i="2"/>
  <c r="Y963" i="2"/>
  <c r="AJ963" i="2"/>
  <c r="AM963" i="2"/>
  <c r="AN963" i="2"/>
  <c r="A964" i="2"/>
  <c r="B964" i="2"/>
  <c r="D964" i="2"/>
  <c r="F964" i="2"/>
  <c r="G964" i="2"/>
  <c r="H964" i="2"/>
  <c r="M964" i="2"/>
  <c r="Y964" i="2"/>
  <c r="AJ964" i="2"/>
  <c r="AM964" i="2"/>
  <c r="Z964" i="2" s="1"/>
  <c r="AP964" i="2"/>
  <c r="AV964" i="2" s="1"/>
  <c r="AN964" i="2"/>
  <c r="A965" i="2"/>
  <c r="B965" i="2"/>
  <c r="D965" i="2"/>
  <c r="F965" i="2"/>
  <c r="G965" i="2"/>
  <c r="H965" i="2"/>
  <c r="M965" i="2"/>
  <c r="Y965" i="2"/>
  <c r="AJ965" i="2"/>
  <c r="AM965" i="2"/>
  <c r="Z965" i="2"/>
  <c r="AN965" i="2"/>
  <c r="A966" i="2"/>
  <c r="B966" i="2"/>
  <c r="D966" i="2"/>
  <c r="F966" i="2"/>
  <c r="G966" i="2"/>
  <c r="H966" i="2"/>
  <c r="M966" i="2"/>
  <c r="Y966" i="2"/>
  <c r="AJ966" i="2"/>
  <c r="AM966" i="2"/>
  <c r="AN966" i="2"/>
  <c r="A967" i="2"/>
  <c r="B967" i="2"/>
  <c r="D967" i="2"/>
  <c r="F967" i="2"/>
  <c r="G967" i="2"/>
  <c r="H967" i="2"/>
  <c r="M967" i="2"/>
  <c r="Y967" i="2"/>
  <c r="AJ967" i="2"/>
  <c r="AM967" i="2"/>
  <c r="AN967" i="2"/>
  <c r="N967" i="2"/>
  <c r="A968" i="2"/>
  <c r="B968" i="2"/>
  <c r="D968" i="2"/>
  <c r="F968" i="2"/>
  <c r="G968" i="2"/>
  <c r="H968" i="2"/>
  <c r="M968" i="2"/>
  <c r="Y968" i="2"/>
  <c r="AJ968" i="2"/>
  <c r="AP968" i="2" s="1"/>
  <c r="AM968" i="2"/>
  <c r="AV968" i="2"/>
  <c r="AN968" i="2"/>
  <c r="Z968" i="2"/>
  <c r="A969" i="2"/>
  <c r="B969" i="2"/>
  <c r="D969" i="2"/>
  <c r="F969" i="2"/>
  <c r="G969" i="2"/>
  <c r="H969" i="2"/>
  <c r="M969" i="2"/>
  <c r="Y969" i="2"/>
  <c r="AJ969" i="2"/>
  <c r="AM969" i="2"/>
  <c r="AN969" i="2"/>
  <c r="A970" i="2"/>
  <c r="B970" i="2"/>
  <c r="D970" i="2"/>
  <c r="F970" i="2"/>
  <c r="G970" i="2"/>
  <c r="H970" i="2"/>
  <c r="M970" i="2"/>
  <c r="Y970" i="2"/>
  <c r="AJ970" i="2"/>
  <c r="AM970" i="2"/>
  <c r="AP970" i="2"/>
  <c r="AN970" i="2"/>
  <c r="A971" i="2"/>
  <c r="B971" i="2"/>
  <c r="D971" i="2"/>
  <c r="F971" i="2"/>
  <c r="G971" i="2"/>
  <c r="H971" i="2"/>
  <c r="M971" i="2"/>
  <c r="Y971" i="2"/>
  <c r="AJ971" i="2"/>
  <c r="AM971" i="2"/>
  <c r="AN971" i="2"/>
  <c r="A972" i="2"/>
  <c r="B972" i="2"/>
  <c r="D972" i="2"/>
  <c r="F972" i="2"/>
  <c r="G972" i="2"/>
  <c r="H972" i="2"/>
  <c r="M972" i="2"/>
  <c r="Y972" i="2"/>
  <c r="AJ972" i="2"/>
  <c r="AM972" i="2"/>
  <c r="AN972" i="2"/>
  <c r="A973" i="2"/>
  <c r="B973" i="2"/>
  <c r="D973" i="2"/>
  <c r="F973" i="2"/>
  <c r="G973" i="2"/>
  <c r="H973" i="2"/>
  <c r="M973" i="2"/>
  <c r="Y973" i="2"/>
  <c r="AJ973" i="2"/>
  <c r="AM973" i="2"/>
  <c r="AN973" i="2"/>
  <c r="A974" i="2"/>
  <c r="B974" i="2"/>
  <c r="D974" i="2"/>
  <c r="F974" i="2"/>
  <c r="G974" i="2"/>
  <c r="H974" i="2"/>
  <c r="M974" i="2"/>
  <c r="Y974" i="2"/>
  <c r="AJ974" i="2"/>
  <c r="AM974" i="2"/>
  <c r="AA974" i="2"/>
  <c r="AN974" i="2"/>
  <c r="A975" i="2"/>
  <c r="B975" i="2"/>
  <c r="D975" i="2"/>
  <c r="F975" i="2"/>
  <c r="G975" i="2"/>
  <c r="H975" i="2"/>
  <c r="M975" i="2"/>
  <c r="Y975" i="2"/>
  <c r="AJ975" i="2"/>
  <c r="AM975" i="2"/>
  <c r="AN975" i="2"/>
  <c r="A976" i="2"/>
  <c r="B976" i="2"/>
  <c r="D976" i="2"/>
  <c r="F976" i="2"/>
  <c r="G976" i="2"/>
  <c r="H976" i="2"/>
  <c r="M976" i="2"/>
  <c r="Y976" i="2"/>
  <c r="AJ976" i="2"/>
  <c r="AM976" i="2"/>
  <c r="Z976" i="2"/>
  <c r="AP976" i="2"/>
  <c r="AN976" i="2"/>
  <c r="A977" i="2"/>
  <c r="B977" i="2"/>
  <c r="D977" i="2"/>
  <c r="F977" i="2"/>
  <c r="G977" i="2"/>
  <c r="H977" i="2"/>
  <c r="M977" i="2"/>
  <c r="Y977" i="2"/>
  <c r="AJ977" i="2"/>
  <c r="AM977" i="2"/>
  <c r="AN977" i="2"/>
  <c r="A978" i="2"/>
  <c r="B978" i="2"/>
  <c r="D978" i="2"/>
  <c r="F978" i="2"/>
  <c r="G978" i="2"/>
  <c r="H978" i="2"/>
  <c r="M978" i="2"/>
  <c r="Y978" i="2"/>
  <c r="AJ978" i="2"/>
  <c r="AM978" i="2"/>
  <c r="AN978" i="2"/>
  <c r="A979" i="2"/>
  <c r="B979" i="2"/>
  <c r="D979" i="2"/>
  <c r="F979" i="2"/>
  <c r="G979" i="2"/>
  <c r="H979" i="2"/>
  <c r="M979" i="2"/>
  <c r="Y979" i="2"/>
  <c r="AJ979" i="2"/>
  <c r="AM979" i="2"/>
  <c r="AN979" i="2"/>
  <c r="A980" i="2"/>
  <c r="B980" i="2"/>
  <c r="D980" i="2"/>
  <c r="F980" i="2"/>
  <c r="G980" i="2"/>
  <c r="H980" i="2"/>
  <c r="M980" i="2"/>
  <c r="Y980" i="2"/>
  <c r="AJ980" i="2"/>
  <c r="AM980" i="2"/>
  <c r="Z980" i="2"/>
  <c r="AN980" i="2"/>
  <c r="A981" i="2"/>
  <c r="B981" i="2"/>
  <c r="D981" i="2"/>
  <c r="F981" i="2"/>
  <c r="G981" i="2"/>
  <c r="H981" i="2"/>
  <c r="M981" i="2"/>
  <c r="Y981" i="2"/>
  <c r="AJ981" i="2"/>
  <c r="AM981" i="2"/>
  <c r="AP981" i="2" s="1"/>
  <c r="AN981" i="2"/>
  <c r="A982" i="2"/>
  <c r="B982" i="2"/>
  <c r="D982" i="2"/>
  <c r="F982" i="2"/>
  <c r="G982" i="2"/>
  <c r="H982" i="2"/>
  <c r="M982" i="2"/>
  <c r="Y982" i="2"/>
  <c r="AJ982" i="2"/>
  <c r="AP982" i="2" s="1"/>
  <c r="AM982" i="2"/>
  <c r="AN982" i="2"/>
  <c r="A983" i="2"/>
  <c r="B983" i="2"/>
  <c r="D983" i="2"/>
  <c r="F983" i="2"/>
  <c r="G983" i="2"/>
  <c r="H983" i="2"/>
  <c r="M983" i="2"/>
  <c r="Y983" i="2"/>
  <c r="AJ983" i="2"/>
  <c r="AM983" i="2"/>
  <c r="AN983" i="2"/>
  <c r="A984" i="2"/>
  <c r="B984" i="2"/>
  <c r="D984" i="2"/>
  <c r="F984" i="2"/>
  <c r="G984" i="2"/>
  <c r="H984" i="2"/>
  <c r="M984" i="2"/>
  <c r="Y984" i="2"/>
  <c r="AJ984" i="2"/>
  <c r="AM984" i="2"/>
  <c r="AP984" i="2" s="1"/>
  <c r="AN984" i="2"/>
  <c r="Z984" i="2"/>
  <c r="A985" i="2"/>
  <c r="B985" i="2"/>
  <c r="D985" i="2"/>
  <c r="F985" i="2"/>
  <c r="G985" i="2"/>
  <c r="H985" i="2"/>
  <c r="M985" i="2"/>
  <c r="Y985" i="2"/>
  <c r="AJ985" i="2"/>
  <c r="AM985" i="2"/>
  <c r="AN985" i="2"/>
  <c r="A986" i="2"/>
  <c r="B986" i="2"/>
  <c r="D986" i="2"/>
  <c r="F986" i="2"/>
  <c r="G986" i="2"/>
  <c r="H986" i="2"/>
  <c r="M986" i="2"/>
  <c r="Y986" i="2"/>
  <c r="AJ986" i="2"/>
  <c r="AM986" i="2"/>
  <c r="AN986" i="2"/>
  <c r="A987" i="2"/>
  <c r="B987" i="2"/>
  <c r="D987" i="2"/>
  <c r="F987" i="2"/>
  <c r="G987" i="2"/>
  <c r="H987" i="2"/>
  <c r="M987" i="2"/>
  <c r="Y987" i="2"/>
  <c r="AJ987" i="2"/>
  <c r="AM987" i="2"/>
  <c r="AN987" i="2"/>
  <c r="A988" i="2"/>
  <c r="B988" i="2"/>
  <c r="D988" i="2"/>
  <c r="F988" i="2"/>
  <c r="G988" i="2"/>
  <c r="H988" i="2"/>
  <c r="M988" i="2"/>
  <c r="Y988" i="2"/>
  <c r="AJ988" i="2"/>
  <c r="AM988" i="2"/>
  <c r="AN988" i="2"/>
  <c r="A989" i="2"/>
  <c r="B989" i="2"/>
  <c r="D989" i="2"/>
  <c r="F989" i="2"/>
  <c r="G989" i="2"/>
  <c r="H989" i="2"/>
  <c r="M989" i="2"/>
  <c r="Y989" i="2"/>
  <c r="AJ989" i="2"/>
  <c r="AM989" i="2"/>
  <c r="Z989" i="2" s="1"/>
  <c r="AN989" i="2"/>
  <c r="A990" i="2"/>
  <c r="B990" i="2"/>
  <c r="D990" i="2"/>
  <c r="F990" i="2"/>
  <c r="G990" i="2"/>
  <c r="H990" i="2"/>
  <c r="M990" i="2"/>
  <c r="Y990" i="2"/>
  <c r="AJ990" i="2"/>
  <c r="AP990" i="2" s="1"/>
  <c r="AU990" i="2" s="1"/>
  <c r="AM990" i="2"/>
  <c r="AN990" i="2"/>
  <c r="A991" i="2"/>
  <c r="B991" i="2"/>
  <c r="D991" i="2"/>
  <c r="F991" i="2"/>
  <c r="G991" i="2"/>
  <c r="H991" i="2"/>
  <c r="M991" i="2"/>
  <c r="Y991" i="2"/>
  <c r="AJ991" i="2"/>
  <c r="AM991" i="2"/>
  <c r="AN991" i="2"/>
  <c r="A992" i="2"/>
  <c r="B992" i="2"/>
  <c r="D992" i="2"/>
  <c r="F992" i="2"/>
  <c r="G992" i="2"/>
  <c r="H992" i="2"/>
  <c r="M992" i="2"/>
  <c r="Y992" i="2"/>
  <c r="AJ992" i="2"/>
  <c r="AP992" i="2"/>
  <c r="AM992" i="2"/>
  <c r="Z992" i="2"/>
  <c r="AN992" i="2"/>
  <c r="A993" i="2"/>
  <c r="B993" i="2"/>
  <c r="D993" i="2"/>
  <c r="F993" i="2"/>
  <c r="G993" i="2"/>
  <c r="H993" i="2"/>
  <c r="M993" i="2"/>
  <c r="Y993" i="2"/>
  <c r="AJ993" i="2"/>
  <c r="AM993" i="2"/>
  <c r="Z993" i="2" s="1"/>
  <c r="AN993" i="2"/>
  <c r="A994" i="2"/>
  <c r="B994" i="2"/>
  <c r="D994" i="2"/>
  <c r="F994" i="2"/>
  <c r="G994" i="2"/>
  <c r="H994" i="2"/>
  <c r="M994" i="2"/>
  <c r="Y994" i="2"/>
  <c r="AJ994" i="2"/>
  <c r="AM994" i="2"/>
  <c r="AN994" i="2"/>
  <c r="A995" i="2"/>
  <c r="B995" i="2"/>
  <c r="D995" i="2"/>
  <c r="F995" i="2"/>
  <c r="G995" i="2"/>
  <c r="H995" i="2"/>
  <c r="M995" i="2"/>
  <c r="Y995" i="2"/>
  <c r="AJ995" i="2"/>
  <c r="AM995" i="2"/>
  <c r="AN995" i="2"/>
  <c r="A996" i="2"/>
  <c r="B996" i="2"/>
  <c r="D996" i="2"/>
  <c r="F996" i="2"/>
  <c r="G996" i="2"/>
  <c r="H996" i="2"/>
  <c r="M996" i="2"/>
  <c r="Y996" i="2"/>
  <c r="AJ996" i="2"/>
  <c r="N996" i="2" s="1"/>
  <c r="AM996" i="2"/>
  <c r="AN996" i="2"/>
  <c r="A997" i="2"/>
  <c r="B997" i="2"/>
  <c r="D997" i="2"/>
  <c r="F997" i="2"/>
  <c r="G997" i="2"/>
  <c r="H997" i="2"/>
  <c r="M997" i="2"/>
  <c r="Y997" i="2"/>
  <c r="AJ997" i="2"/>
  <c r="AM997" i="2"/>
  <c r="AN997" i="2"/>
  <c r="A998" i="2"/>
  <c r="B998" i="2"/>
  <c r="D998" i="2"/>
  <c r="F998" i="2"/>
  <c r="G998" i="2"/>
  <c r="H998" i="2"/>
  <c r="M998" i="2"/>
  <c r="Y998" i="2"/>
  <c r="AJ998" i="2"/>
  <c r="AM998" i="2"/>
  <c r="Z998" i="2" s="1"/>
  <c r="AP998" i="2"/>
  <c r="AN998" i="2"/>
  <c r="A999" i="2"/>
  <c r="B999" i="2"/>
  <c r="D999" i="2"/>
  <c r="F999" i="2"/>
  <c r="G999" i="2"/>
  <c r="H999" i="2"/>
  <c r="M999" i="2"/>
  <c r="Y999" i="2"/>
  <c r="AJ999" i="2"/>
  <c r="AM999" i="2"/>
  <c r="AN999" i="2"/>
  <c r="A1000" i="2"/>
  <c r="B1000" i="2"/>
  <c r="D1000" i="2"/>
  <c r="F1000" i="2"/>
  <c r="G1000" i="2"/>
  <c r="H1000" i="2"/>
  <c r="M1000" i="2"/>
  <c r="Y1000" i="2"/>
  <c r="AJ1000" i="2"/>
  <c r="AP1000" i="2" s="1"/>
  <c r="AM1000" i="2"/>
  <c r="Z1000" i="2" s="1"/>
  <c r="AN1000" i="2"/>
  <c r="A1001" i="2"/>
  <c r="B1001" i="2"/>
  <c r="D1001" i="2"/>
  <c r="F1001" i="2"/>
  <c r="G1001" i="2"/>
  <c r="H1001" i="2"/>
  <c r="M1001" i="2"/>
  <c r="Y1001" i="2"/>
  <c r="AJ1001" i="2"/>
  <c r="AM1001" i="2"/>
  <c r="Z1001" i="2"/>
  <c r="AN1001" i="2"/>
  <c r="A1002" i="2"/>
  <c r="B1002" i="2"/>
  <c r="D1002" i="2"/>
  <c r="F1002" i="2"/>
  <c r="G1002" i="2"/>
  <c r="H1002" i="2"/>
  <c r="M1002" i="2"/>
  <c r="Y1002" i="2"/>
  <c r="AJ1002" i="2"/>
  <c r="AM1002" i="2"/>
  <c r="AN1002" i="2"/>
  <c r="A1003" i="2"/>
  <c r="B1003" i="2"/>
  <c r="D1003" i="2"/>
  <c r="F1003" i="2"/>
  <c r="G1003" i="2"/>
  <c r="H1003" i="2"/>
  <c r="M1003" i="2"/>
  <c r="Y1003" i="2"/>
  <c r="AJ1003" i="2"/>
  <c r="AM1003" i="2"/>
  <c r="AN1003" i="2"/>
  <c r="A1004" i="2"/>
  <c r="B1004" i="2"/>
  <c r="D1004" i="2"/>
  <c r="F1004" i="2"/>
  <c r="G1004" i="2"/>
  <c r="H1004" i="2"/>
  <c r="M1004" i="2"/>
  <c r="Y1004" i="2"/>
  <c r="AA1004" i="2"/>
  <c r="AJ1004" i="2"/>
  <c r="AP1004" i="2"/>
  <c r="AM1004" i="2"/>
  <c r="AN1004" i="2"/>
  <c r="A1005" i="2"/>
  <c r="B1005" i="2"/>
  <c r="D1005" i="2"/>
  <c r="F1005" i="2"/>
  <c r="G1005" i="2"/>
  <c r="H1005" i="2"/>
  <c r="M1005" i="2"/>
  <c r="Y1005" i="2"/>
  <c r="AJ1005" i="2"/>
  <c r="N1005" i="2" s="1"/>
  <c r="AM1005" i="2"/>
  <c r="AN1005" i="2"/>
  <c r="A1006" i="2"/>
  <c r="B1006" i="2"/>
  <c r="D1006" i="2"/>
  <c r="F1006" i="2"/>
  <c r="G1006" i="2"/>
  <c r="H1006" i="2"/>
  <c r="M1006" i="2"/>
  <c r="Y1006" i="2"/>
  <c r="AJ1006" i="2"/>
  <c r="AM1006" i="2"/>
  <c r="AN1006" i="2"/>
  <c r="A1007" i="2"/>
  <c r="B1007" i="2"/>
  <c r="D1007" i="2"/>
  <c r="F1007" i="2"/>
  <c r="G1007" i="2"/>
  <c r="H1007" i="2"/>
  <c r="M1007" i="2"/>
  <c r="Y1007" i="2"/>
  <c r="AJ1007" i="2"/>
  <c r="AM1007" i="2"/>
  <c r="AN1007" i="2"/>
  <c r="A1008" i="2"/>
  <c r="B1008" i="2"/>
  <c r="D1008" i="2"/>
  <c r="F1008" i="2"/>
  <c r="G1008" i="2"/>
  <c r="H1008" i="2"/>
  <c r="M1008" i="2"/>
  <c r="Y1008" i="2"/>
  <c r="AJ1008" i="2"/>
  <c r="AM1008" i="2"/>
  <c r="Z1008" i="2"/>
  <c r="AP1008" i="2"/>
  <c r="AN1008" i="2"/>
  <c r="A1009" i="2"/>
  <c r="B1009" i="2"/>
  <c r="D1009" i="2"/>
  <c r="F1009" i="2"/>
  <c r="G1009" i="2"/>
  <c r="H1009" i="2"/>
  <c r="M1009" i="2"/>
  <c r="O1009" i="2"/>
  <c r="Y1009" i="2"/>
  <c r="AJ1009" i="2"/>
  <c r="AM1009" i="2"/>
  <c r="AN1009" i="2"/>
  <c r="A1010" i="2"/>
  <c r="B1010" i="2"/>
  <c r="D1010" i="2"/>
  <c r="F1010" i="2"/>
  <c r="G1010" i="2"/>
  <c r="H1010" i="2"/>
  <c r="M1010" i="2"/>
  <c r="Y1010" i="2"/>
  <c r="AJ1010" i="2"/>
  <c r="AM1010" i="2"/>
  <c r="AN1010" i="2"/>
  <c r="N1010" i="2"/>
  <c r="A1011" i="2"/>
  <c r="B1011" i="2"/>
  <c r="D1011" i="2"/>
  <c r="F1011" i="2"/>
  <c r="G1011" i="2"/>
  <c r="H1011" i="2"/>
  <c r="M1011" i="2"/>
  <c r="Y1011" i="2"/>
  <c r="AJ1011" i="2"/>
  <c r="AM1011" i="2"/>
  <c r="AN1011" i="2"/>
  <c r="A1012" i="2"/>
  <c r="B1012" i="2"/>
  <c r="D1012" i="2"/>
  <c r="F1012" i="2"/>
  <c r="G1012" i="2"/>
  <c r="H1012" i="2"/>
  <c r="M1012" i="2"/>
  <c r="Y1012" i="2"/>
  <c r="AJ1012" i="2"/>
  <c r="AM1012" i="2"/>
  <c r="AP1012" i="2"/>
  <c r="AN1012" i="2"/>
  <c r="A1013" i="2"/>
  <c r="B1013" i="2"/>
  <c r="D1013" i="2"/>
  <c r="F1013" i="2"/>
  <c r="G1013" i="2"/>
  <c r="H1013" i="2"/>
  <c r="M1013" i="2"/>
  <c r="Y1013" i="2"/>
  <c r="AJ1013" i="2"/>
  <c r="AP1013" i="2" s="1"/>
  <c r="AM1013" i="2"/>
  <c r="AN1013" i="2"/>
  <c r="A1014" i="2"/>
  <c r="B1014" i="2"/>
  <c r="D1014" i="2"/>
  <c r="F1014" i="2"/>
  <c r="G1014" i="2"/>
  <c r="H1014" i="2"/>
  <c r="M1014" i="2"/>
  <c r="Y1014" i="2"/>
  <c r="AJ1014" i="2"/>
  <c r="AP1014" i="2" s="1"/>
  <c r="AM1014" i="2"/>
  <c r="AN1014" i="2"/>
  <c r="A1015" i="2"/>
  <c r="B1015" i="2"/>
  <c r="D1015" i="2"/>
  <c r="F1015" i="2"/>
  <c r="G1015" i="2"/>
  <c r="H1015" i="2"/>
  <c r="M1015" i="2"/>
  <c r="Y1015" i="2"/>
  <c r="AJ1015" i="2"/>
  <c r="AM1015" i="2"/>
  <c r="AN1015" i="2"/>
  <c r="A1016" i="2"/>
  <c r="B1016" i="2"/>
  <c r="D1016" i="2"/>
  <c r="F1016" i="2"/>
  <c r="G1016" i="2"/>
  <c r="H1016" i="2"/>
  <c r="M1016" i="2"/>
  <c r="Y1016" i="2"/>
  <c r="AJ1016" i="2"/>
  <c r="O1016" i="2" s="1"/>
  <c r="AM1016" i="2"/>
  <c r="AN1016" i="2"/>
  <c r="Z1016" i="2"/>
  <c r="A1017" i="2"/>
  <c r="B1017" i="2"/>
  <c r="D1017" i="2"/>
  <c r="F1017" i="2"/>
  <c r="G1017" i="2"/>
  <c r="H1017" i="2"/>
  <c r="M1017" i="2"/>
  <c r="Y1017" i="2"/>
  <c r="AJ1017" i="2"/>
  <c r="N1017" i="2" s="1"/>
  <c r="AM1017" i="2"/>
  <c r="AN1017" i="2"/>
  <c r="A1018" i="2"/>
  <c r="B1018" i="2"/>
  <c r="D1018" i="2"/>
  <c r="F1018" i="2"/>
  <c r="G1018" i="2"/>
  <c r="H1018" i="2"/>
  <c r="M1018" i="2"/>
  <c r="Y1018" i="2"/>
  <c r="AA1018" i="2"/>
  <c r="AJ1018" i="2"/>
  <c r="AM1018" i="2"/>
  <c r="AP1018" i="2"/>
  <c r="AN1018" i="2"/>
  <c r="A1019" i="2"/>
  <c r="B1019" i="2"/>
  <c r="D1019" i="2"/>
  <c r="F1019" i="2"/>
  <c r="G1019" i="2"/>
  <c r="H1019" i="2"/>
  <c r="M1019" i="2"/>
  <c r="Y1019" i="2"/>
  <c r="AJ1019" i="2"/>
  <c r="AM1019" i="2"/>
  <c r="AN1019" i="2"/>
  <c r="A1020" i="2"/>
  <c r="B1020" i="2"/>
  <c r="D1020" i="2"/>
  <c r="F1020" i="2"/>
  <c r="G1020" i="2"/>
  <c r="H1020" i="2"/>
  <c r="M1020" i="2"/>
  <c r="Y1020" i="2"/>
  <c r="AJ1020" i="2"/>
  <c r="AM1020" i="2"/>
  <c r="AN1020" i="2"/>
  <c r="A1021" i="2"/>
  <c r="B1021" i="2"/>
  <c r="D1021" i="2"/>
  <c r="F1021" i="2"/>
  <c r="G1021" i="2"/>
  <c r="H1021" i="2"/>
  <c r="M1021" i="2"/>
  <c r="Y1021" i="2"/>
  <c r="AJ1021" i="2"/>
  <c r="AM1021" i="2"/>
  <c r="Z1021" i="2" s="1"/>
  <c r="AN1021" i="2"/>
  <c r="A1022" i="2"/>
  <c r="B1022" i="2"/>
  <c r="D1022" i="2"/>
  <c r="F1022" i="2"/>
  <c r="G1022" i="2"/>
  <c r="H1022" i="2"/>
  <c r="M1022" i="2"/>
  <c r="Y1022" i="2"/>
  <c r="AJ1022" i="2"/>
  <c r="AM1022" i="2"/>
  <c r="Z1022" i="2"/>
  <c r="AN1022" i="2"/>
  <c r="A1023" i="2"/>
  <c r="B1023" i="2"/>
  <c r="D1023" i="2"/>
  <c r="F1023" i="2"/>
  <c r="G1023" i="2"/>
  <c r="H1023" i="2"/>
  <c r="M1023" i="2"/>
  <c r="Y1023" i="2"/>
  <c r="AJ1023" i="2"/>
  <c r="AM1023" i="2"/>
  <c r="AN1023" i="2"/>
  <c r="A1024" i="2"/>
  <c r="B1024" i="2"/>
  <c r="D1024" i="2"/>
  <c r="F1024" i="2"/>
  <c r="G1024" i="2"/>
  <c r="H1024" i="2"/>
  <c r="M1024" i="2"/>
  <c r="Y1024" i="2"/>
  <c r="AJ1024" i="2"/>
  <c r="AP1024" i="2"/>
  <c r="AM1024" i="2"/>
  <c r="Z1024" i="2"/>
  <c r="AN1024" i="2"/>
  <c r="A1025" i="2"/>
  <c r="B1025" i="2"/>
  <c r="D1025" i="2"/>
  <c r="F1025" i="2"/>
  <c r="G1025" i="2"/>
  <c r="H1025" i="2"/>
  <c r="M1025" i="2"/>
  <c r="Y1025" i="2"/>
  <c r="AJ1025" i="2"/>
  <c r="AM1025" i="2"/>
  <c r="AN1025" i="2"/>
  <c r="A1026" i="2"/>
  <c r="B1026" i="2"/>
  <c r="D1026" i="2"/>
  <c r="F1026" i="2"/>
  <c r="G1026" i="2"/>
  <c r="I1026" i="2"/>
  <c r="M1026" i="2"/>
  <c r="N1026" i="2"/>
  <c r="O1026" i="2"/>
  <c r="Q1026" i="2"/>
  <c r="Y1026" i="2"/>
  <c r="AG1026" i="2"/>
  <c r="AK1026" i="2"/>
  <c r="AQ1026" i="2" s="1"/>
  <c r="AX1026" i="2" s="1"/>
  <c r="AM1026" i="2"/>
  <c r="AN1026" i="2"/>
  <c r="A1027" i="2"/>
  <c r="B1027" i="2"/>
  <c r="D1027" i="2"/>
  <c r="F1027" i="2"/>
  <c r="G1027" i="2"/>
  <c r="I1027" i="2"/>
  <c r="K1027" i="2"/>
  <c r="M1027" i="2"/>
  <c r="N1027" i="2"/>
  <c r="O1027" i="2"/>
  <c r="Q1027" i="2"/>
  <c r="Y1027" i="2"/>
  <c r="AG1027" i="2"/>
  <c r="AI1027" i="2"/>
  <c r="J1027" i="2" s="1"/>
  <c r="AK1027" i="2"/>
  <c r="AM1027" i="2"/>
  <c r="AN1027" i="2"/>
  <c r="A1028" i="2"/>
  <c r="B1028" i="2"/>
  <c r="D1028" i="2"/>
  <c r="F1028" i="2"/>
  <c r="G1028" i="2"/>
  <c r="I1028" i="2"/>
  <c r="M1028" i="2"/>
  <c r="N1028" i="2"/>
  <c r="O1028" i="2"/>
  <c r="Q1028" i="2"/>
  <c r="Y1028" i="2"/>
  <c r="AG1028" i="2"/>
  <c r="AI1028" i="2"/>
  <c r="AK1028" i="2"/>
  <c r="AM1028" i="2"/>
  <c r="AN1028" i="2"/>
  <c r="A1029" i="2"/>
  <c r="B1029" i="2"/>
  <c r="D1029" i="2"/>
  <c r="F1029" i="2"/>
  <c r="G1029" i="2"/>
  <c r="I1029" i="2"/>
  <c r="M1029" i="2"/>
  <c r="N1029" i="2"/>
  <c r="O1029" i="2"/>
  <c r="Q1029" i="2"/>
  <c r="Y1029" i="2"/>
  <c r="AA1029" i="2"/>
  <c r="AG1029" i="2"/>
  <c r="AI1029" i="2"/>
  <c r="AK1029" i="2"/>
  <c r="AM1029" i="2"/>
  <c r="AN1029" i="2"/>
  <c r="A1030" i="2"/>
  <c r="B1030" i="2"/>
  <c r="D1030" i="2"/>
  <c r="F1030" i="2"/>
  <c r="G1030" i="2"/>
  <c r="I1030" i="2"/>
  <c r="M1030" i="2"/>
  <c r="N1030" i="2"/>
  <c r="O1030" i="2"/>
  <c r="Q1030" i="2"/>
  <c r="Y1030" i="2"/>
  <c r="AG1030" i="2"/>
  <c r="AI1030" i="2"/>
  <c r="AO1030" i="2" s="1"/>
  <c r="AK1030" i="2"/>
  <c r="R1030" i="2"/>
  <c r="AM1030" i="2"/>
  <c r="AN1030" i="2"/>
  <c r="A1031" i="2"/>
  <c r="B1031" i="2"/>
  <c r="AI1031" i="2"/>
  <c r="D1031" i="2"/>
  <c r="F1031" i="2"/>
  <c r="G1031" i="2"/>
  <c r="I1031" i="2"/>
  <c r="M1031" i="2"/>
  <c r="N1031" i="2"/>
  <c r="O1031" i="2"/>
  <c r="Q1031" i="2"/>
  <c r="Y1031" i="2"/>
  <c r="AA1031" i="2"/>
  <c r="AG1031" i="2"/>
  <c r="AK1031" i="2"/>
  <c r="S1031" i="2" s="1"/>
  <c r="AM1031" i="2"/>
  <c r="AN1031" i="2"/>
  <c r="A1032" i="2"/>
  <c r="B1032" i="2"/>
  <c r="D1032" i="2"/>
  <c r="F1032" i="2"/>
  <c r="G1032" i="2"/>
  <c r="H1032" i="2"/>
  <c r="M1032" i="2"/>
  <c r="Q1032" i="2"/>
  <c r="S1032" i="2"/>
  <c r="Y1032" i="2"/>
  <c r="AA1032" i="2"/>
  <c r="AJ1032" i="2"/>
  <c r="AK1032" i="2"/>
  <c r="AM1032" i="2"/>
  <c r="AN1032" i="2"/>
  <c r="AQ1032" i="2"/>
  <c r="A1033" i="2"/>
  <c r="B1033" i="2"/>
  <c r="D1033" i="2"/>
  <c r="F1033" i="2"/>
  <c r="G1033" i="2"/>
  <c r="H1033" i="2"/>
  <c r="M1033" i="2"/>
  <c r="Q1033" i="2"/>
  <c r="Y1033" i="2"/>
  <c r="AJ1033" i="2"/>
  <c r="AK1033" i="2"/>
  <c r="AM1033" i="2"/>
  <c r="AQ1033" i="2"/>
  <c r="AW1033" i="2" s="1"/>
  <c r="AX1033" i="2"/>
  <c r="AN1033" i="2"/>
  <c r="AP1033" i="2"/>
  <c r="A1034" i="2"/>
  <c r="B1034" i="2"/>
  <c r="D1034" i="2"/>
  <c r="F1034" i="2"/>
  <c r="G1034" i="2"/>
  <c r="H1034" i="2"/>
  <c r="M1034" i="2"/>
  <c r="Q1034" i="2"/>
  <c r="Y1034" i="2"/>
  <c r="AJ1034" i="2"/>
  <c r="AK1034" i="2"/>
  <c r="AM1034" i="2"/>
  <c r="AN1034" i="2"/>
  <c r="A1035" i="2"/>
  <c r="B1035" i="2"/>
  <c r="D1035" i="2"/>
  <c r="F1035" i="2"/>
  <c r="G1035" i="2"/>
  <c r="H1035" i="2"/>
  <c r="M1035" i="2"/>
  <c r="Q1035" i="2"/>
  <c r="Y1035" i="2"/>
  <c r="AJ1035" i="2"/>
  <c r="AK1035" i="2"/>
  <c r="AM1035" i="2"/>
  <c r="Z1035" i="2"/>
  <c r="AN1035" i="2"/>
  <c r="A1036" i="2"/>
  <c r="B1036" i="2"/>
  <c r="D1036" i="2"/>
  <c r="F1036" i="2"/>
  <c r="G1036" i="2"/>
  <c r="H1036" i="2"/>
  <c r="M1036" i="2"/>
  <c r="Q1036" i="2"/>
  <c r="Y1036" i="2"/>
  <c r="AJ1036" i="2"/>
  <c r="AK1036" i="2"/>
  <c r="AM1036" i="2"/>
  <c r="AN1036" i="2"/>
  <c r="A1037" i="2"/>
  <c r="B1037" i="2"/>
  <c r="D1037" i="2"/>
  <c r="F1037" i="2"/>
  <c r="G1037" i="2"/>
  <c r="H1037" i="2"/>
  <c r="M1037" i="2"/>
  <c r="Q1037" i="2"/>
  <c r="Y1037" i="2"/>
  <c r="AJ1037" i="2"/>
  <c r="AK1037" i="2"/>
  <c r="R1037" i="2"/>
  <c r="AM1037" i="2"/>
  <c r="AN1037" i="2"/>
  <c r="A1038" i="2"/>
  <c r="B1038" i="2"/>
  <c r="D1038" i="2"/>
  <c r="F1038" i="2"/>
  <c r="G1038" i="2"/>
  <c r="H1038" i="2"/>
  <c r="M1038" i="2"/>
  <c r="Q1038" i="2"/>
  <c r="Y1038" i="2"/>
  <c r="AJ1038" i="2"/>
  <c r="AK1038" i="2"/>
  <c r="AM1038" i="2"/>
  <c r="AP1038" i="2" s="1"/>
  <c r="AV1038" i="2" s="1"/>
  <c r="AN1038" i="2"/>
  <c r="AU1038" i="2"/>
  <c r="A1039" i="2"/>
  <c r="B1039" i="2"/>
  <c r="D1039" i="2"/>
  <c r="F1039" i="2"/>
  <c r="G1039" i="2"/>
  <c r="H1039" i="2"/>
  <c r="M1039" i="2"/>
  <c r="Q1039" i="2"/>
  <c r="Y1039" i="2"/>
  <c r="AJ1039" i="2"/>
  <c r="AK1039" i="2"/>
  <c r="AM1039" i="2"/>
  <c r="AN1039" i="2"/>
  <c r="A1040" i="2"/>
  <c r="B1040" i="2"/>
  <c r="D1040" i="2"/>
  <c r="F1040" i="2"/>
  <c r="G1040" i="2"/>
  <c r="H1040" i="2"/>
  <c r="M1040" i="2"/>
  <c r="Q1040" i="2"/>
  <c r="Y1040" i="2"/>
  <c r="AJ1040" i="2"/>
  <c r="AP1040" i="2"/>
  <c r="AU1040" i="2" s="1"/>
  <c r="AK1040" i="2"/>
  <c r="AQ1040" i="2" s="1"/>
  <c r="AM1040" i="2"/>
  <c r="AN1040" i="2"/>
  <c r="A1041" i="2"/>
  <c r="B1041" i="2"/>
  <c r="D1041" i="2"/>
  <c r="F1041" i="2"/>
  <c r="G1041" i="2"/>
  <c r="H1041" i="2"/>
  <c r="I1041" i="2"/>
  <c r="M1041" i="2"/>
  <c r="N1041" i="2"/>
  <c r="O1041" i="2"/>
  <c r="U1041" i="2"/>
  <c r="Y1041" i="2"/>
  <c r="AG1041" i="2"/>
  <c r="AI1041" i="2"/>
  <c r="AL1041" i="2"/>
  <c r="AM1041" i="2"/>
  <c r="AR1041" i="2"/>
  <c r="AN1041" i="2"/>
  <c r="A1042" i="2"/>
  <c r="B1042" i="2"/>
  <c r="D1042" i="2"/>
  <c r="F1042" i="2"/>
  <c r="G1042" i="2"/>
  <c r="H1042" i="2"/>
  <c r="I1042" i="2"/>
  <c r="M1042" i="2"/>
  <c r="N1042" i="2"/>
  <c r="O1042" i="2"/>
  <c r="U1042" i="2"/>
  <c r="Y1042" i="2"/>
  <c r="AG1042" i="2"/>
  <c r="AL1042" i="2"/>
  <c r="AR1042" i="2" s="1"/>
  <c r="AY1042" i="2" s="1"/>
  <c r="AM1042" i="2"/>
  <c r="AN1042" i="2"/>
  <c r="A1043" i="2"/>
  <c r="B1043" i="2"/>
  <c r="D1043" i="2"/>
  <c r="F1043" i="2"/>
  <c r="G1043" i="2"/>
  <c r="H1043" i="2"/>
  <c r="I1043" i="2"/>
  <c r="M1043" i="2"/>
  <c r="N1043" i="2"/>
  <c r="O1043" i="2"/>
  <c r="U1043" i="2"/>
  <c r="Y1043" i="2"/>
  <c r="AG1043" i="2"/>
  <c r="AI1043" i="2"/>
  <c r="AL1043" i="2"/>
  <c r="AM1043" i="2"/>
  <c r="AN1043" i="2"/>
  <c r="J1043" i="2"/>
  <c r="A1044" i="2"/>
  <c r="B1044" i="2"/>
  <c r="F1044" i="2"/>
  <c r="G1044" i="2"/>
  <c r="H1044" i="2"/>
  <c r="I1044" i="2"/>
  <c r="Q1044" i="2"/>
  <c r="Y1044" i="2"/>
  <c r="AG1044" i="2"/>
  <c r="AK1044" i="2"/>
  <c r="R1044" i="2" s="1"/>
  <c r="AM1044" i="2"/>
  <c r="Z1044" i="2" s="1"/>
  <c r="AN1044" i="2"/>
  <c r="A1045" i="2"/>
  <c r="B1045" i="2"/>
  <c r="F1045" i="2"/>
  <c r="G1045" i="2"/>
  <c r="H1045" i="2"/>
  <c r="I1045" i="2"/>
  <c r="Q1045" i="2"/>
  <c r="Y1045" i="2"/>
  <c r="AG1045" i="2"/>
  <c r="AO1045" i="2"/>
  <c r="AI1045" i="2"/>
  <c r="AK1045" i="2"/>
  <c r="AM1045" i="2"/>
  <c r="AQ1045" i="2"/>
  <c r="AN1045" i="2"/>
  <c r="A1046" i="2"/>
  <c r="B1046" i="2"/>
  <c r="F1046" i="2"/>
  <c r="G1046" i="2"/>
  <c r="H1046" i="2"/>
  <c r="I1046" i="2"/>
  <c r="Q1046" i="2"/>
  <c r="Y1046" i="2"/>
  <c r="AG1046" i="2"/>
  <c r="AK1046" i="2"/>
  <c r="AQ1046" i="2"/>
  <c r="AW1046" i="2" s="1"/>
  <c r="AM1046" i="2"/>
  <c r="AN1046" i="2"/>
  <c r="A1047" i="2"/>
  <c r="B1047" i="2"/>
  <c r="F1047" i="2"/>
  <c r="G1047" i="2"/>
  <c r="H1047" i="2"/>
  <c r="I1047" i="2"/>
  <c r="Q1047" i="2"/>
  <c r="Y1047" i="2"/>
  <c r="AG1047" i="2"/>
  <c r="AI1047" i="2"/>
  <c r="AK1047" i="2"/>
  <c r="AM1047" i="2"/>
  <c r="AN1047" i="2"/>
  <c r="A1048" i="2"/>
  <c r="B1048" i="2"/>
  <c r="F1048" i="2"/>
  <c r="G1048" i="2"/>
  <c r="H1048" i="2"/>
  <c r="I1048" i="2"/>
  <c r="Q1048" i="2"/>
  <c r="Y1048" i="2"/>
  <c r="AG1048" i="2"/>
  <c r="AK1048" i="2"/>
  <c r="AQ1048" i="2" s="1"/>
  <c r="AM1048" i="2"/>
  <c r="AN1048" i="2"/>
  <c r="A1049" i="2"/>
  <c r="B1049" i="2"/>
  <c r="F1049" i="2"/>
  <c r="G1049" i="2"/>
  <c r="H1049" i="2"/>
  <c r="I1049" i="2"/>
  <c r="Q1049" i="2"/>
  <c r="Y1049" i="2"/>
  <c r="AG1049" i="2"/>
  <c r="AI1049" i="2"/>
  <c r="AK1049" i="2"/>
  <c r="S1049" i="2" s="1"/>
  <c r="AM1049" i="2"/>
  <c r="AN1049" i="2"/>
  <c r="A1050" i="2"/>
  <c r="B1050" i="2"/>
  <c r="F1050" i="2"/>
  <c r="G1050" i="2"/>
  <c r="H1050" i="2"/>
  <c r="I1050" i="2"/>
  <c r="Q1050" i="2"/>
  <c r="Y1050" i="2"/>
  <c r="AG1050" i="2"/>
  <c r="AK1050" i="2"/>
  <c r="AM1050" i="2"/>
  <c r="AN1050" i="2"/>
  <c r="A1051" i="2"/>
  <c r="B1051" i="2"/>
  <c r="F1051" i="2"/>
  <c r="G1051" i="2"/>
  <c r="H1051" i="2"/>
  <c r="I1051" i="2"/>
  <c r="Q1051" i="2"/>
  <c r="Y1051" i="2"/>
  <c r="AG1051" i="2"/>
  <c r="AI1051" i="2"/>
  <c r="AK1051" i="2"/>
  <c r="S1051" i="2" s="1"/>
  <c r="AM1051" i="2"/>
  <c r="AO1051" i="2" s="1"/>
  <c r="AN1051" i="2"/>
  <c r="A1052" i="2"/>
  <c r="B1052" i="2"/>
  <c r="AI1052" i="2"/>
  <c r="F1052" i="2"/>
  <c r="G1052" i="2"/>
  <c r="H1052" i="2"/>
  <c r="I1052" i="2"/>
  <c r="Q1052" i="2"/>
  <c r="Y1052" i="2"/>
  <c r="AG1052" i="2"/>
  <c r="AK1052" i="2"/>
  <c r="AM1052" i="2"/>
  <c r="AN1052" i="2"/>
  <c r="A1053" i="2"/>
  <c r="B1053" i="2"/>
  <c r="F1053" i="2"/>
  <c r="G1053" i="2"/>
  <c r="H1053" i="2"/>
  <c r="I1053" i="2"/>
  <c r="Q1053" i="2"/>
  <c r="Y1053" i="2"/>
  <c r="AG1053" i="2"/>
  <c r="AI1053" i="2"/>
  <c r="AK1053" i="2"/>
  <c r="R1053" i="2"/>
  <c r="AM1053" i="2"/>
  <c r="AN1053" i="2"/>
  <c r="A1054" i="2"/>
  <c r="B1054" i="2"/>
  <c r="F1054" i="2"/>
  <c r="G1054" i="2"/>
  <c r="H1054" i="2"/>
  <c r="I1054" i="2"/>
  <c r="Q1054" i="2"/>
  <c r="Y1054" i="2"/>
  <c r="AG1054" i="2"/>
  <c r="AK1054" i="2"/>
  <c r="AQ1054" i="2" s="1"/>
  <c r="AM1054" i="2"/>
  <c r="AN1054" i="2"/>
  <c r="A1055" i="2"/>
  <c r="B1055" i="2"/>
  <c r="F1055" i="2"/>
  <c r="G1055" i="2"/>
  <c r="H1055" i="2"/>
  <c r="I1055" i="2"/>
  <c r="Q1055" i="2"/>
  <c r="Y1055" i="2"/>
  <c r="AG1055" i="2"/>
  <c r="AK1055" i="2"/>
  <c r="AM1055" i="2"/>
  <c r="Z1055" i="2"/>
  <c r="AN1055" i="2"/>
  <c r="A1056" i="2"/>
  <c r="B1056" i="2"/>
  <c r="F1056" i="2"/>
  <c r="G1056" i="2"/>
  <c r="H1056" i="2"/>
  <c r="I1056" i="2"/>
  <c r="K1056" i="2"/>
  <c r="Q1056" i="2"/>
  <c r="Y1056" i="2"/>
  <c r="AG1056" i="2"/>
  <c r="AK1056" i="2"/>
  <c r="AM1056" i="2"/>
  <c r="Z1056" i="2" s="1"/>
  <c r="AN1056" i="2"/>
  <c r="A1057" i="2"/>
  <c r="B1057" i="2"/>
  <c r="F1057" i="2"/>
  <c r="G1057" i="2"/>
  <c r="H1057" i="2"/>
  <c r="I1057" i="2"/>
  <c r="Q1057" i="2"/>
  <c r="Y1057" i="2"/>
  <c r="AG1057" i="2"/>
  <c r="AK1057" i="2"/>
  <c r="AQ1057" i="2" s="1"/>
  <c r="AM1057" i="2"/>
  <c r="AN1057" i="2"/>
  <c r="A1058" i="2"/>
  <c r="B1058" i="2"/>
  <c r="F1058" i="2"/>
  <c r="G1058" i="2"/>
  <c r="H1058" i="2"/>
  <c r="I1058" i="2"/>
  <c r="Q1058" i="2"/>
  <c r="Y1058" i="2"/>
  <c r="AG1058" i="2"/>
  <c r="AK1058" i="2"/>
  <c r="AQ1058" i="2" s="1"/>
  <c r="AM1058" i="2"/>
  <c r="AN1058" i="2"/>
  <c r="A1059" i="2"/>
  <c r="B1059" i="2"/>
  <c r="F1059" i="2"/>
  <c r="G1059" i="2"/>
  <c r="H1059" i="2"/>
  <c r="I1059" i="2"/>
  <c r="Q1059" i="2"/>
  <c r="Y1059" i="2"/>
  <c r="AG1059" i="2"/>
  <c r="AI1059" i="2"/>
  <c r="AK1059" i="2"/>
  <c r="AM1059" i="2"/>
  <c r="AN1059" i="2"/>
  <c r="A1060" i="2"/>
  <c r="B1060" i="2"/>
  <c r="F1060" i="2"/>
  <c r="G1060" i="2"/>
  <c r="H1060" i="2"/>
  <c r="I1060" i="2"/>
  <c r="Q1060" i="2"/>
  <c r="Y1060" i="2"/>
  <c r="AG1060" i="2"/>
  <c r="AK1060" i="2"/>
  <c r="AQ1060" i="2" s="1"/>
  <c r="AM1060" i="2"/>
  <c r="AN1060" i="2"/>
  <c r="A1061" i="2"/>
  <c r="B1061" i="2"/>
  <c r="F1061" i="2"/>
  <c r="G1061" i="2"/>
  <c r="H1061" i="2"/>
  <c r="I1061" i="2"/>
  <c r="Q1061" i="2"/>
  <c r="Y1061" i="2"/>
  <c r="AG1061" i="2"/>
  <c r="AI1061" i="2"/>
  <c r="AK1061" i="2"/>
  <c r="AM1061" i="2"/>
  <c r="AQ1061" i="2"/>
  <c r="AX1061" i="2" s="1"/>
  <c r="AN1061" i="2"/>
  <c r="AW1061" i="2"/>
  <c r="A1062" i="2"/>
  <c r="B1062" i="2"/>
  <c r="D1062" i="2"/>
  <c r="F1062" i="2"/>
  <c r="G1062" i="2"/>
  <c r="H1062" i="2"/>
  <c r="I1062" i="2"/>
  <c r="M1062" i="2"/>
  <c r="N1062" i="2"/>
  <c r="O1062" i="2"/>
  <c r="U1062" i="2"/>
  <c r="Y1062" i="2"/>
  <c r="AG1062" i="2"/>
  <c r="AL1062" i="2"/>
  <c r="AM1062" i="2"/>
  <c r="AR1062" i="2"/>
  <c r="AZ1062" i="2" s="1"/>
  <c r="AN1062" i="2"/>
  <c r="A1063" i="2"/>
  <c r="B1063" i="2"/>
  <c r="D1063" i="2"/>
  <c r="F1063" i="2"/>
  <c r="G1063" i="2"/>
  <c r="H1063" i="2"/>
  <c r="I1063" i="2"/>
  <c r="M1063" i="2"/>
  <c r="N1063" i="2"/>
  <c r="O1063" i="2"/>
  <c r="U1063" i="2"/>
  <c r="Y1063" i="2"/>
  <c r="AG1063" i="2"/>
  <c r="AL1063" i="2"/>
  <c r="AR1063" i="2" s="1"/>
  <c r="AZ1063" i="2" s="1"/>
  <c r="AM1063" i="2"/>
  <c r="AY1063" i="2"/>
  <c r="AN1063" i="2"/>
  <c r="A1064" i="2"/>
  <c r="B1064" i="2"/>
  <c r="D1064" i="2"/>
  <c r="F1064" i="2"/>
  <c r="G1064" i="2"/>
  <c r="H1064" i="2"/>
  <c r="I1064" i="2"/>
  <c r="M1064" i="2"/>
  <c r="N1064" i="2"/>
  <c r="O1064" i="2"/>
  <c r="U1064" i="2"/>
  <c r="Y1064" i="2"/>
  <c r="AG1064" i="2"/>
  <c r="AL1064" i="2"/>
  <c r="AM1064" i="2"/>
  <c r="AN1064" i="2"/>
  <c r="A1065" i="2"/>
  <c r="B1065" i="2"/>
  <c r="D1065" i="2"/>
  <c r="F1065" i="2"/>
  <c r="G1065" i="2"/>
  <c r="H1065" i="2"/>
  <c r="I1065" i="2"/>
  <c r="M1065" i="2"/>
  <c r="N1065" i="2"/>
  <c r="O1065" i="2"/>
  <c r="U1065" i="2"/>
  <c r="Y1065" i="2"/>
  <c r="AG1065" i="2"/>
  <c r="AL1065" i="2"/>
  <c r="V1065" i="2" s="1"/>
  <c r="AR1065" i="2"/>
  <c r="AY1065" i="2" s="1"/>
  <c r="AM1065" i="2"/>
  <c r="AN1065" i="2"/>
  <c r="A1066" i="2"/>
  <c r="B1066" i="2"/>
  <c r="F1066" i="2"/>
  <c r="G1066" i="2"/>
  <c r="H1066" i="2"/>
  <c r="I1066" i="2"/>
  <c r="U1066" i="2"/>
  <c r="Y1066" i="2"/>
  <c r="AG1066" i="2"/>
  <c r="AL1066" i="2"/>
  <c r="AM1066" i="2"/>
  <c r="AR1066" i="2"/>
  <c r="AN1066" i="2"/>
  <c r="A1067" i="2"/>
  <c r="B1067" i="2"/>
  <c r="F1067" i="2"/>
  <c r="G1067" i="2"/>
  <c r="H1067" i="2"/>
  <c r="I1067" i="2"/>
  <c r="U1067" i="2"/>
  <c r="Y1067" i="2"/>
  <c r="AG1067" i="2"/>
  <c r="AI1067" i="2"/>
  <c r="AL1067" i="2"/>
  <c r="AM1067" i="2"/>
  <c r="AR1067" i="2"/>
  <c r="AZ1067" i="2" s="1"/>
  <c r="AN1067" i="2"/>
  <c r="V1067" i="2"/>
  <c r="AO1067" i="2"/>
  <c r="AS1067" i="2" s="1"/>
  <c r="A1068" i="2"/>
  <c r="B1068" i="2"/>
  <c r="F1068" i="2"/>
  <c r="G1068" i="2"/>
  <c r="H1068" i="2"/>
  <c r="I1068" i="2"/>
  <c r="U1068" i="2"/>
  <c r="Y1068" i="2"/>
  <c r="AG1068" i="2"/>
  <c r="AL1068" i="2"/>
  <c r="AM1068" i="2"/>
  <c r="Z1068" i="2" s="1"/>
  <c r="AN1068" i="2"/>
  <c r="A1069" i="2"/>
  <c r="B1069" i="2"/>
  <c r="F1069" i="2"/>
  <c r="G1069" i="2"/>
  <c r="H1069" i="2"/>
  <c r="I1069" i="2"/>
  <c r="Q1069" i="2"/>
  <c r="U1069" i="2"/>
  <c r="Y1069" i="2"/>
  <c r="AG1069" i="2"/>
  <c r="AI1069" i="2"/>
  <c r="AK1069" i="2"/>
  <c r="AL1069" i="2"/>
  <c r="AM1069" i="2"/>
  <c r="AN1069" i="2"/>
  <c r="A1070" i="2"/>
  <c r="B1070" i="2"/>
  <c r="F1070" i="2"/>
  <c r="G1070" i="2"/>
  <c r="H1070" i="2"/>
  <c r="I1070" i="2"/>
  <c r="Q1070" i="2"/>
  <c r="U1070" i="2"/>
  <c r="Y1070" i="2"/>
  <c r="AG1070" i="2"/>
  <c r="J1070" i="2"/>
  <c r="AK1070" i="2"/>
  <c r="S1070" i="2" s="1"/>
  <c r="AL1070" i="2"/>
  <c r="AM1070" i="2"/>
  <c r="AN1070" i="2"/>
  <c r="A1071" i="2"/>
  <c r="B1071" i="2"/>
  <c r="F1071" i="2"/>
  <c r="G1071" i="2"/>
  <c r="H1071" i="2"/>
  <c r="I1071" i="2"/>
  <c r="Q1071" i="2"/>
  <c r="U1071" i="2"/>
  <c r="Y1071" i="2"/>
  <c r="AG1071" i="2"/>
  <c r="AI1071" i="2"/>
  <c r="AK1071" i="2"/>
  <c r="AL1071" i="2"/>
  <c r="AM1071" i="2"/>
  <c r="AN1071" i="2"/>
  <c r="A1072" i="2"/>
  <c r="B1072" i="2"/>
  <c r="F1072" i="2"/>
  <c r="G1072" i="2"/>
  <c r="H1072" i="2"/>
  <c r="I1072" i="2"/>
  <c r="Q1072" i="2"/>
  <c r="U1072" i="2"/>
  <c r="Y1072" i="2"/>
  <c r="AG1072" i="2"/>
  <c r="AK1072" i="2"/>
  <c r="R1072" i="2"/>
  <c r="AL1072" i="2"/>
  <c r="AM1072" i="2"/>
  <c r="Z1072" i="2" s="1"/>
  <c r="AN1072" i="2"/>
  <c r="A1073" i="2"/>
  <c r="B1073" i="2"/>
  <c r="F1073" i="2"/>
  <c r="G1073" i="2"/>
  <c r="H1073" i="2"/>
  <c r="I1073" i="2"/>
  <c r="Q1073" i="2"/>
  <c r="U1073" i="2"/>
  <c r="Y1073" i="2"/>
  <c r="AG1073" i="2"/>
  <c r="AI1073" i="2"/>
  <c r="J1073" i="2"/>
  <c r="AK1073" i="2"/>
  <c r="AL1073" i="2"/>
  <c r="AM1073" i="2"/>
  <c r="AN1073" i="2"/>
  <c r="A1074" i="2"/>
  <c r="B1074" i="2"/>
  <c r="F1074" i="2"/>
  <c r="G1074" i="2"/>
  <c r="H1074" i="2"/>
  <c r="I1074" i="2"/>
  <c r="Q1074" i="2"/>
  <c r="U1074" i="2"/>
  <c r="Y1074" i="2"/>
  <c r="AG1074" i="2"/>
  <c r="AI1074" i="2"/>
  <c r="AK1074" i="2"/>
  <c r="AL1074" i="2"/>
  <c r="AM1074" i="2"/>
  <c r="Z1074" i="2" s="1"/>
  <c r="AN1074" i="2"/>
  <c r="A1075" i="2"/>
  <c r="B1075" i="2"/>
  <c r="F1075" i="2"/>
  <c r="G1075" i="2"/>
  <c r="H1075" i="2"/>
  <c r="I1075" i="2"/>
  <c r="Q1075" i="2"/>
  <c r="U1075" i="2"/>
  <c r="Y1075" i="2"/>
  <c r="AG1075" i="2"/>
  <c r="AI1075" i="2"/>
  <c r="AK1075" i="2"/>
  <c r="AL1075" i="2"/>
  <c r="AM1075" i="2"/>
  <c r="AN1075" i="2"/>
  <c r="A1076" i="2"/>
  <c r="B1076" i="2"/>
  <c r="F1076" i="2"/>
  <c r="G1076" i="2"/>
  <c r="H1076" i="2"/>
  <c r="I1076" i="2"/>
  <c r="Q1076" i="2"/>
  <c r="U1076" i="2"/>
  <c r="Y1076" i="2"/>
  <c r="AG1076" i="2"/>
  <c r="AK1076" i="2"/>
  <c r="AL1076" i="2"/>
  <c r="AR1076" i="2" s="1"/>
  <c r="AY1076" i="2" s="1"/>
  <c r="AM1076" i="2"/>
  <c r="AN1076" i="2"/>
  <c r="A1077" i="2"/>
  <c r="B1077" i="2"/>
  <c r="F1077" i="2"/>
  <c r="G1077" i="2"/>
  <c r="H1077" i="2"/>
  <c r="I1077" i="2"/>
  <c r="Q1077" i="2"/>
  <c r="U1077" i="2"/>
  <c r="Y1077" i="2"/>
  <c r="AG1077" i="2"/>
  <c r="AK1077" i="2"/>
  <c r="AL1077" i="2"/>
  <c r="AM1077" i="2"/>
  <c r="Z1077" i="2" s="1"/>
  <c r="AN1077" i="2"/>
  <c r="A1078" i="2"/>
  <c r="B1078" i="2"/>
  <c r="F1078" i="2"/>
  <c r="G1078" i="2"/>
  <c r="H1078" i="2"/>
  <c r="I1078" i="2"/>
  <c r="Q1078" i="2"/>
  <c r="U1078" i="2"/>
  <c r="Y1078" i="2"/>
  <c r="AG1078" i="2"/>
  <c r="AI1078" i="2"/>
  <c r="AK1078" i="2"/>
  <c r="AL1078" i="2"/>
  <c r="AM1078" i="2"/>
  <c r="AR1078" i="2"/>
  <c r="AY1078" i="2" s="1"/>
  <c r="AN1078" i="2"/>
  <c r="A1079" i="2"/>
  <c r="B1079" i="2"/>
  <c r="F1079" i="2"/>
  <c r="G1079" i="2"/>
  <c r="H1079" i="2"/>
  <c r="I1079" i="2"/>
  <c r="Q1079" i="2"/>
  <c r="U1079" i="2"/>
  <c r="Y1079" i="2"/>
  <c r="AG1079" i="2"/>
  <c r="AI1079" i="2"/>
  <c r="AK1079" i="2"/>
  <c r="AL1079" i="2"/>
  <c r="AM1079" i="2"/>
  <c r="AN1079" i="2"/>
  <c r="A1080" i="2"/>
  <c r="B1080" i="2"/>
  <c r="F1080" i="2"/>
  <c r="G1080" i="2"/>
  <c r="H1080" i="2"/>
  <c r="I1080" i="2"/>
  <c r="Q1080" i="2"/>
  <c r="U1080" i="2"/>
  <c r="Y1080" i="2"/>
  <c r="AG1080" i="2"/>
  <c r="AI1080" i="2"/>
  <c r="J1080" i="2" s="1"/>
  <c r="AK1080" i="2"/>
  <c r="AL1080" i="2"/>
  <c r="AR1080" i="2" s="1"/>
  <c r="AY1080" i="2" s="1"/>
  <c r="AM1080" i="2"/>
  <c r="AN1080" i="2"/>
  <c r="A1081" i="2"/>
  <c r="B1081" i="2"/>
  <c r="F1081" i="2"/>
  <c r="G1081" i="2"/>
  <c r="H1081" i="2"/>
  <c r="I1081" i="2"/>
  <c r="Q1081" i="2"/>
  <c r="U1081" i="2"/>
  <c r="Y1081" i="2"/>
  <c r="AG1081" i="2"/>
  <c r="AI1081" i="2"/>
  <c r="AK1081" i="2"/>
  <c r="AL1081" i="2"/>
  <c r="AM1081" i="2"/>
  <c r="AN1081" i="2"/>
  <c r="A1082" i="2"/>
  <c r="B1082" i="2"/>
  <c r="F1082" i="2"/>
  <c r="G1082" i="2"/>
  <c r="H1082" i="2"/>
  <c r="I1082" i="2"/>
  <c r="Q1082" i="2"/>
  <c r="U1082" i="2"/>
  <c r="Y1082" i="2"/>
  <c r="AG1082" i="2"/>
  <c r="AI1082" i="2"/>
  <c r="AK1082" i="2"/>
  <c r="R1082" i="2" s="1"/>
  <c r="AL1082" i="2"/>
  <c r="AM1082" i="2"/>
  <c r="AN1082" i="2"/>
  <c r="A1083" i="2"/>
  <c r="B1083" i="2"/>
  <c r="F1083" i="2"/>
  <c r="G1083" i="2"/>
  <c r="H1083" i="2"/>
  <c r="I1083" i="2"/>
  <c r="Q1083" i="2"/>
  <c r="U1083" i="2"/>
  <c r="Y1083" i="2"/>
  <c r="AG1083" i="2"/>
  <c r="AI1083" i="2"/>
  <c r="J1083" i="2" s="1"/>
  <c r="AK1083" i="2"/>
  <c r="AL1083" i="2"/>
  <c r="AM1083" i="2"/>
  <c r="AN1083" i="2"/>
  <c r="A1084" i="2"/>
  <c r="B1084" i="2"/>
  <c r="F1084" i="2"/>
  <c r="G1084" i="2"/>
  <c r="H1084" i="2"/>
  <c r="I1084" i="2"/>
  <c r="Q1084" i="2"/>
  <c r="U1084" i="2"/>
  <c r="Y1084" i="2"/>
  <c r="AG1084" i="2"/>
  <c r="AI1084" i="2"/>
  <c r="AK1084" i="2"/>
  <c r="AL1084" i="2"/>
  <c r="AM1084" i="2"/>
  <c r="AN1084" i="2"/>
  <c r="AR1084" i="2"/>
  <c r="AY1084" i="2"/>
  <c r="A1085" i="2"/>
  <c r="B1085" i="2"/>
  <c r="F1085" i="2"/>
  <c r="G1085" i="2"/>
  <c r="H1085" i="2"/>
  <c r="I1085" i="2"/>
  <c r="Q1085" i="2"/>
  <c r="U1085" i="2"/>
  <c r="Y1085" i="2"/>
  <c r="AG1085" i="2"/>
  <c r="AI1085" i="2"/>
  <c r="J1085" i="2" s="1"/>
  <c r="AK1085" i="2"/>
  <c r="AL1085" i="2"/>
  <c r="AM1085" i="2"/>
  <c r="AN1085" i="2"/>
  <c r="A1086" i="2"/>
  <c r="B1086" i="2"/>
  <c r="F1086" i="2"/>
  <c r="G1086" i="2"/>
  <c r="H1086" i="2"/>
  <c r="I1086" i="2"/>
  <c r="Q1086" i="2"/>
  <c r="U1086" i="2"/>
  <c r="Y1086" i="2"/>
  <c r="AG1086" i="2"/>
  <c r="AI1086" i="2"/>
  <c r="AK1086" i="2"/>
  <c r="AL1086" i="2"/>
  <c r="AR1086" i="2" s="1"/>
  <c r="AM1086" i="2"/>
  <c r="AN1086" i="2"/>
  <c r="A1087" i="2"/>
  <c r="B1087" i="2"/>
  <c r="F1087" i="2"/>
  <c r="G1087" i="2"/>
  <c r="H1087" i="2"/>
  <c r="I1087" i="2"/>
  <c r="K1087" i="2"/>
  <c r="Q1087" i="2"/>
  <c r="S1087" i="2"/>
  <c r="Y1087" i="2"/>
  <c r="AG1087" i="2"/>
  <c r="AI1087" i="2"/>
  <c r="AK1087" i="2"/>
  <c r="AM1087" i="2"/>
  <c r="AO1087" i="2" s="1"/>
  <c r="AN1087" i="2"/>
  <c r="A1088" i="2"/>
  <c r="B1088" i="2"/>
  <c r="F1088" i="2"/>
  <c r="G1088" i="2"/>
  <c r="H1088" i="2"/>
  <c r="I1088" i="2"/>
  <c r="Q1088" i="2"/>
  <c r="Y1088" i="2"/>
  <c r="AG1088" i="2"/>
  <c r="AK1088" i="2"/>
  <c r="S1088" i="2" s="1"/>
  <c r="AM1088" i="2"/>
  <c r="AN1088" i="2"/>
  <c r="A1089" i="2"/>
  <c r="B1089" i="2"/>
  <c r="F1089" i="2"/>
  <c r="G1089" i="2"/>
  <c r="H1089" i="2"/>
  <c r="I1089" i="2"/>
  <c r="Q1089" i="2"/>
  <c r="Y1089" i="2"/>
  <c r="AG1089" i="2"/>
  <c r="AI1089" i="2"/>
  <c r="AK1089" i="2"/>
  <c r="R1089" i="2" s="1"/>
  <c r="AM1089" i="2"/>
  <c r="AN1089" i="2"/>
  <c r="A1090" i="2"/>
  <c r="B1090" i="2"/>
  <c r="F1090" i="2"/>
  <c r="G1090" i="2"/>
  <c r="H1090" i="2"/>
  <c r="I1090" i="2"/>
  <c r="Q1090" i="2"/>
  <c r="Y1090" i="2"/>
  <c r="AG1090" i="2"/>
  <c r="AK1090" i="2"/>
  <c r="AM1090" i="2"/>
  <c r="Z1090" i="2" s="1"/>
  <c r="AN1090" i="2"/>
  <c r="A1091" i="2"/>
  <c r="B1091" i="2"/>
  <c r="F1091" i="2"/>
  <c r="G1091" i="2"/>
  <c r="H1091" i="2"/>
  <c r="I1091" i="2"/>
  <c r="Q1091" i="2"/>
  <c r="S1091" i="2"/>
  <c r="Y1091" i="2"/>
  <c r="AG1091" i="2"/>
  <c r="AO1091" i="2"/>
  <c r="AI1091" i="2"/>
  <c r="AK1091" i="2"/>
  <c r="AQ1091" i="2" s="1"/>
  <c r="AM1091" i="2"/>
  <c r="AN1091" i="2"/>
  <c r="R1091" i="2"/>
  <c r="A1092" i="2"/>
  <c r="B1092" i="2"/>
  <c r="F1092" i="2"/>
  <c r="G1092" i="2"/>
  <c r="H1092" i="2"/>
  <c r="I1092" i="2"/>
  <c r="Q1092" i="2"/>
  <c r="Y1092" i="2"/>
  <c r="AG1092" i="2"/>
  <c r="AK1092" i="2"/>
  <c r="AM1092" i="2"/>
  <c r="AN1092" i="2"/>
  <c r="A1093" i="2"/>
  <c r="B1093" i="2"/>
  <c r="F1093" i="2"/>
  <c r="G1093" i="2"/>
  <c r="H1093" i="2"/>
  <c r="I1093" i="2"/>
  <c r="K1093" i="2"/>
  <c r="U1093" i="2"/>
  <c r="Y1093" i="2"/>
  <c r="AG1093" i="2"/>
  <c r="AI1093" i="2"/>
  <c r="AO1093" i="2" s="1"/>
  <c r="AT1093" i="2" s="1"/>
  <c r="AL1093" i="2"/>
  <c r="AM1093" i="2"/>
  <c r="AN1093" i="2"/>
  <c r="J1093" i="2"/>
  <c r="A1094" i="2"/>
  <c r="B1094" i="2"/>
  <c r="F1094" i="2"/>
  <c r="G1094" i="2"/>
  <c r="H1094" i="2"/>
  <c r="I1094" i="2"/>
  <c r="Q1094" i="2"/>
  <c r="U1094" i="2"/>
  <c r="Y1094" i="2"/>
  <c r="AG1094" i="2"/>
  <c r="AI1094" i="2"/>
  <c r="AK1094" i="2"/>
  <c r="AL1094" i="2"/>
  <c r="AM1094" i="2"/>
  <c r="Z1094" i="2"/>
  <c r="AO1094" i="2"/>
  <c r="AN1094" i="2"/>
  <c r="A1095" i="2"/>
  <c r="B1095" i="2"/>
  <c r="F1095" i="2"/>
  <c r="G1095" i="2"/>
  <c r="H1095" i="2"/>
  <c r="I1095" i="2"/>
  <c r="U1095" i="2"/>
  <c r="Y1095" i="2"/>
  <c r="AG1095" i="2"/>
  <c r="AL1095" i="2"/>
  <c r="AM1095" i="2"/>
  <c r="AR1095" i="2" s="1"/>
  <c r="Z1095" i="2"/>
  <c r="AN1095" i="2"/>
  <c r="A1096" i="2"/>
  <c r="B1096" i="2"/>
  <c r="D1096" i="2"/>
  <c r="F1096" i="2"/>
  <c r="G1096" i="2"/>
  <c r="H1096" i="2"/>
  <c r="I1096" i="2"/>
  <c r="M1096" i="2"/>
  <c r="N1096" i="2"/>
  <c r="O1096" i="2"/>
  <c r="Y1096" i="2"/>
  <c r="AG1096" i="2"/>
  <c r="AI1096" i="2"/>
  <c r="AM1096" i="2"/>
  <c r="AN1096" i="2"/>
  <c r="A1097" i="2"/>
  <c r="B1097" i="2"/>
  <c r="D1097" i="2"/>
  <c r="F1097" i="2"/>
  <c r="G1097" i="2"/>
  <c r="H1097" i="2"/>
  <c r="I1097" i="2"/>
  <c r="M1097" i="2"/>
  <c r="N1097" i="2"/>
  <c r="O1097" i="2"/>
  <c r="Y1097" i="2"/>
  <c r="AG1097" i="2"/>
  <c r="AI1097" i="2"/>
  <c r="AM1097" i="2"/>
  <c r="AN1097" i="2"/>
  <c r="A1098" i="2"/>
  <c r="B1098" i="2"/>
  <c r="D1098" i="2"/>
  <c r="F1098" i="2"/>
  <c r="G1098" i="2"/>
  <c r="H1098" i="2"/>
  <c r="I1098" i="2"/>
  <c r="M1098" i="2"/>
  <c r="N1098" i="2"/>
  <c r="O1098" i="2"/>
  <c r="Y1098" i="2"/>
  <c r="AG1098" i="2"/>
  <c r="AI1098" i="2"/>
  <c r="AM1098" i="2"/>
  <c r="AN1098" i="2"/>
  <c r="A1099" i="2"/>
  <c r="B1099" i="2"/>
  <c r="AI1099" i="2"/>
  <c r="D1099" i="2"/>
  <c r="F1099" i="2"/>
  <c r="G1099" i="2"/>
  <c r="H1099" i="2"/>
  <c r="I1099" i="2"/>
  <c r="M1099" i="2"/>
  <c r="N1099" i="2"/>
  <c r="O1099" i="2"/>
  <c r="Y1099" i="2"/>
  <c r="AG1099" i="2"/>
  <c r="AM1099" i="2"/>
  <c r="AN1099" i="2"/>
  <c r="A1100" i="2"/>
  <c r="B1100" i="2"/>
  <c r="AI1100" i="2"/>
  <c r="D1100" i="2"/>
  <c r="F1100" i="2"/>
  <c r="G1100" i="2"/>
  <c r="H1100" i="2"/>
  <c r="I1100" i="2"/>
  <c r="M1100" i="2"/>
  <c r="N1100" i="2"/>
  <c r="O1100" i="2"/>
  <c r="Y1100" i="2"/>
  <c r="AG1100" i="2"/>
  <c r="AM1100" i="2"/>
  <c r="AN1100" i="2"/>
  <c r="A1101" i="2"/>
  <c r="B1101" i="2"/>
  <c r="D1101" i="2"/>
  <c r="F1101" i="2"/>
  <c r="G1101" i="2"/>
  <c r="H1101" i="2"/>
  <c r="I1101" i="2"/>
  <c r="M1101" i="2"/>
  <c r="N1101" i="2"/>
  <c r="O1101" i="2"/>
  <c r="Y1101" i="2"/>
  <c r="AG1101" i="2"/>
  <c r="AM1101" i="2"/>
  <c r="Z1101" i="2" s="1"/>
  <c r="AN1101" i="2"/>
  <c r="A1102" i="2"/>
  <c r="B1102" i="2"/>
  <c r="D1102" i="2"/>
  <c r="F1102" i="2"/>
  <c r="G1102" i="2"/>
  <c r="H1102" i="2"/>
  <c r="I1102" i="2"/>
  <c r="M1102" i="2"/>
  <c r="N1102" i="2"/>
  <c r="O1102" i="2"/>
  <c r="Y1102" i="2"/>
  <c r="AG1102" i="2"/>
  <c r="AI1102" i="2"/>
  <c r="AM1102" i="2"/>
  <c r="AA1102" i="2" s="1"/>
  <c r="AN1102" i="2"/>
  <c r="A1103" i="2"/>
  <c r="B1103" i="2"/>
  <c r="D1103" i="2"/>
  <c r="F1103" i="2"/>
  <c r="G1103" i="2"/>
  <c r="H1103" i="2"/>
  <c r="I1103" i="2"/>
  <c r="M1103" i="2"/>
  <c r="N1103" i="2"/>
  <c r="O1103" i="2"/>
  <c r="Y1103" i="2"/>
  <c r="AG1103" i="2"/>
  <c r="AI1103" i="2"/>
  <c r="AM1103" i="2"/>
  <c r="Z1103" i="2"/>
  <c r="AN1103" i="2"/>
  <c r="A1104" i="2"/>
  <c r="B1104" i="2"/>
  <c r="D1104" i="2"/>
  <c r="F1104" i="2"/>
  <c r="G1104" i="2"/>
  <c r="H1104" i="2"/>
  <c r="I1104" i="2"/>
  <c r="M1104" i="2"/>
  <c r="N1104" i="2"/>
  <c r="O1104" i="2"/>
  <c r="Y1104" i="2"/>
  <c r="AG1104" i="2"/>
  <c r="AM1104" i="2"/>
  <c r="AN1104" i="2"/>
  <c r="A1105" i="2"/>
  <c r="B1105" i="2"/>
  <c r="D1105" i="2"/>
  <c r="F1105" i="2"/>
  <c r="G1105" i="2"/>
  <c r="H1105" i="2"/>
  <c r="I1105" i="2"/>
  <c r="M1105" i="2"/>
  <c r="N1105" i="2"/>
  <c r="O1105" i="2"/>
  <c r="Y1105" i="2"/>
  <c r="AG1105" i="2"/>
  <c r="AI1105" i="2"/>
  <c r="J1105" i="2"/>
  <c r="AM1105" i="2"/>
  <c r="AN1105" i="2"/>
  <c r="A1106" i="2"/>
  <c r="B1106" i="2"/>
  <c r="D1106" i="2"/>
  <c r="F1106" i="2"/>
  <c r="G1106" i="2"/>
  <c r="H1106" i="2"/>
  <c r="I1106" i="2"/>
  <c r="M1106" i="2"/>
  <c r="N1106" i="2"/>
  <c r="O1106" i="2"/>
  <c r="Y1106" i="2"/>
  <c r="AG1106" i="2"/>
  <c r="AI1106" i="2"/>
  <c r="AM1106" i="2"/>
  <c r="AN1106" i="2"/>
  <c r="A1107" i="2"/>
  <c r="B1107" i="2"/>
  <c r="AI1107" i="2"/>
  <c r="D1107" i="2"/>
  <c r="F1107" i="2"/>
  <c r="G1107" i="2"/>
  <c r="H1107" i="2"/>
  <c r="I1107" i="2"/>
  <c r="M1107" i="2"/>
  <c r="N1107" i="2"/>
  <c r="O1107" i="2"/>
  <c r="Y1107" i="2"/>
  <c r="AG1107" i="2"/>
  <c r="AM1107" i="2"/>
  <c r="AN1107" i="2"/>
  <c r="A1108" i="2"/>
  <c r="B1108" i="2"/>
  <c r="AI1108" i="2"/>
  <c r="D1108" i="2"/>
  <c r="F1108" i="2"/>
  <c r="G1108" i="2"/>
  <c r="H1108" i="2"/>
  <c r="I1108" i="2"/>
  <c r="M1108" i="2"/>
  <c r="N1108" i="2"/>
  <c r="O1108" i="2"/>
  <c r="Y1108" i="2"/>
  <c r="AG1108" i="2"/>
  <c r="AM1108" i="2"/>
  <c r="AN1108" i="2"/>
  <c r="A1109" i="2"/>
  <c r="B1109" i="2"/>
  <c r="D1109" i="2"/>
  <c r="F1109" i="2"/>
  <c r="G1109" i="2"/>
  <c r="H1109" i="2"/>
  <c r="I1109" i="2"/>
  <c r="M1109" i="2"/>
  <c r="N1109" i="2"/>
  <c r="O1109" i="2"/>
  <c r="Y1109" i="2"/>
  <c r="AG1109" i="2"/>
  <c r="AM1109" i="2"/>
  <c r="Z1109" i="2" s="1"/>
  <c r="AN1109" i="2"/>
  <c r="A1110" i="2"/>
  <c r="B1110" i="2"/>
  <c r="D1110" i="2"/>
  <c r="F1110" i="2"/>
  <c r="G1110" i="2"/>
  <c r="H1110" i="2"/>
  <c r="I1110" i="2"/>
  <c r="M1110" i="2"/>
  <c r="N1110" i="2"/>
  <c r="O1110" i="2"/>
  <c r="Y1110" i="2"/>
  <c r="AG1110" i="2"/>
  <c r="AI1110" i="2"/>
  <c r="AM1110" i="2"/>
  <c r="AN1110" i="2"/>
  <c r="A1111" i="2"/>
  <c r="B1111" i="2"/>
  <c r="D1111" i="2"/>
  <c r="F1111" i="2"/>
  <c r="G1111" i="2"/>
  <c r="H1111" i="2"/>
  <c r="I1111" i="2"/>
  <c r="M1111" i="2"/>
  <c r="N1111" i="2"/>
  <c r="O1111" i="2"/>
  <c r="Y1111" i="2"/>
  <c r="AG1111" i="2"/>
  <c r="AI1111" i="2"/>
  <c r="AM1111" i="2"/>
  <c r="AN1111" i="2"/>
  <c r="A1112" i="2"/>
  <c r="B1112" i="2"/>
  <c r="D1112" i="2"/>
  <c r="F1112" i="2"/>
  <c r="G1112" i="2"/>
  <c r="H1112" i="2"/>
  <c r="I1112" i="2"/>
  <c r="K1112" i="2"/>
  <c r="M1112" i="2"/>
  <c r="N1112" i="2"/>
  <c r="O1112" i="2"/>
  <c r="Y1112" i="2"/>
  <c r="AG1112" i="2"/>
  <c r="AI1112" i="2"/>
  <c r="AM1112" i="2"/>
  <c r="AN1112" i="2"/>
  <c r="A1113" i="2"/>
  <c r="B1113" i="2"/>
  <c r="D1113" i="2"/>
  <c r="F1113" i="2"/>
  <c r="G1113" i="2"/>
  <c r="H1113" i="2"/>
  <c r="I1113" i="2"/>
  <c r="M1113" i="2"/>
  <c r="N1113" i="2"/>
  <c r="O1113" i="2"/>
  <c r="Y1113" i="2"/>
  <c r="AG1113" i="2"/>
  <c r="AI1113" i="2"/>
  <c r="AM1113" i="2"/>
  <c r="AN1113" i="2"/>
  <c r="A1114" i="2"/>
  <c r="B1114" i="2"/>
  <c r="D1114" i="2"/>
  <c r="F1114" i="2"/>
  <c r="G1114" i="2"/>
  <c r="H1114" i="2"/>
  <c r="I1114" i="2"/>
  <c r="M1114" i="2"/>
  <c r="N1114" i="2"/>
  <c r="O1114" i="2"/>
  <c r="Y1114" i="2"/>
  <c r="AG1114" i="2"/>
  <c r="AI1114" i="2"/>
  <c r="AM1114" i="2"/>
  <c r="AN1114" i="2"/>
  <c r="A1115" i="2"/>
  <c r="B1115" i="2"/>
  <c r="AI1115" i="2"/>
  <c r="D1115" i="2"/>
  <c r="F1115" i="2"/>
  <c r="G1115" i="2"/>
  <c r="H1115" i="2"/>
  <c r="I1115" i="2"/>
  <c r="M1115" i="2"/>
  <c r="N1115" i="2"/>
  <c r="O1115" i="2"/>
  <c r="Y1115" i="2"/>
  <c r="AG1115" i="2"/>
  <c r="AM1115" i="2"/>
  <c r="AN1115" i="2"/>
  <c r="A1116" i="2"/>
  <c r="B1116" i="2"/>
  <c r="AI1116" i="2"/>
  <c r="J1116" i="2"/>
  <c r="D1116" i="2"/>
  <c r="F1116" i="2"/>
  <c r="G1116" i="2"/>
  <c r="H1116" i="2"/>
  <c r="I1116" i="2"/>
  <c r="M1116" i="2"/>
  <c r="N1116" i="2"/>
  <c r="O1116" i="2"/>
  <c r="Y1116" i="2"/>
  <c r="AG1116" i="2"/>
  <c r="AM1116" i="2"/>
  <c r="AN1116" i="2"/>
  <c r="A1117" i="2"/>
  <c r="B1117" i="2"/>
  <c r="D1117" i="2"/>
  <c r="F1117" i="2"/>
  <c r="G1117" i="2"/>
  <c r="H1117" i="2"/>
  <c r="I1117" i="2"/>
  <c r="M1117" i="2"/>
  <c r="N1117" i="2"/>
  <c r="O1117" i="2"/>
  <c r="Y1117" i="2"/>
  <c r="AG1117" i="2"/>
  <c r="AM1117" i="2"/>
  <c r="AN1117" i="2"/>
  <c r="A1118" i="2"/>
  <c r="B1118" i="2"/>
  <c r="D1118" i="2"/>
  <c r="F1118" i="2"/>
  <c r="G1118" i="2"/>
  <c r="H1118" i="2"/>
  <c r="I1118" i="2"/>
  <c r="M1118" i="2"/>
  <c r="N1118" i="2"/>
  <c r="O1118" i="2"/>
  <c r="Y1118" i="2"/>
  <c r="AG1118" i="2"/>
  <c r="AM1118" i="2"/>
  <c r="AA1118" i="2" s="1"/>
  <c r="AN1118" i="2"/>
  <c r="A1119" i="2"/>
  <c r="B1119" i="2"/>
  <c r="D1119" i="2"/>
  <c r="F1119" i="2"/>
  <c r="G1119" i="2"/>
  <c r="H1119" i="2"/>
  <c r="I1119" i="2"/>
  <c r="M1119" i="2"/>
  <c r="N1119" i="2"/>
  <c r="O1119" i="2"/>
  <c r="Y1119" i="2"/>
  <c r="AA1119" i="2"/>
  <c r="AG1119" i="2"/>
  <c r="AI1119" i="2"/>
  <c r="AM1119" i="2"/>
  <c r="AN1119" i="2"/>
  <c r="A1120" i="2"/>
  <c r="B1120" i="2"/>
  <c r="D1120" i="2"/>
  <c r="F1120" i="2"/>
  <c r="G1120" i="2"/>
  <c r="H1120" i="2"/>
  <c r="I1120" i="2"/>
  <c r="M1120" i="2"/>
  <c r="N1120" i="2"/>
  <c r="O1120" i="2"/>
  <c r="Y1120" i="2"/>
  <c r="AG1120" i="2"/>
  <c r="AM1120" i="2"/>
  <c r="Z1120" i="2"/>
  <c r="AN1120" i="2"/>
  <c r="A1121" i="2"/>
  <c r="B1121" i="2"/>
  <c r="D1121" i="2"/>
  <c r="F1121" i="2"/>
  <c r="G1121" i="2"/>
  <c r="H1121" i="2"/>
  <c r="I1121" i="2"/>
  <c r="K1121" i="2"/>
  <c r="M1121" i="2"/>
  <c r="N1121" i="2"/>
  <c r="O1121" i="2"/>
  <c r="Y1121" i="2"/>
  <c r="AG1121" i="2"/>
  <c r="AI1121" i="2"/>
  <c r="AM1121" i="2"/>
  <c r="AN1121" i="2"/>
  <c r="A1122" i="2"/>
  <c r="B1122" i="2"/>
  <c r="D1122" i="2"/>
  <c r="F1122" i="2"/>
  <c r="G1122" i="2"/>
  <c r="H1122" i="2"/>
  <c r="I1122" i="2"/>
  <c r="M1122" i="2"/>
  <c r="N1122" i="2"/>
  <c r="O1122" i="2"/>
  <c r="Y1122" i="2"/>
  <c r="AG1122" i="2"/>
  <c r="AI1122" i="2"/>
  <c r="J1122" i="2" s="1"/>
  <c r="AM1122" i="2"/>
  <c r="AN1122" i="2"/>
  <c r="A1123" i="2"/>
  <c r="B1123" i="2"/>
  <c r="AI1123" i="2"/>
  <c r="D1123" i="2"/>
  <c r="F1123" i="2"/>
  <c r="G1123" i="2"/>
  <c r="H1123" i="2"/>
  <c r="I1123" i="2"/>
  <c r="K1123" i="2"/>
  <c r="M1123" i="2"/>
  <c r="N1123" i="2"/>
  <c r="O1123" i="2"/>
  <c r="Y1123" i="2"/>
  <c r="AG1123" i="2"/>
  <c r="AM1123" i="2"/>
  <c r="AN1123" i="2"/>
  <c r="A1124" i="2"/>
  <c r="B1124" i="2"/>
  <c r="AI1124" i="2"/>
  <c r="D1124" i="2"/>
  <c r="F1124" i="2"/>
  <c r="G1124" i="2"/>
  <c r="H1124" i="2"/>
  <c r="I1124" i="2"/>
  <c r="M1124" i="2"/>
  <c r="N1124" i="2"/>
  <c r="O1124" i="2"/>
  <c r="Y1124" i="2"/>
  <c r="AG1124" i="2"/>
  <c r="AM1124" i="2"/>
  <c r="AN1124" i="2"/>
  <c r="A1125" i="2"/>
  <c r="B1125" i="2"/>
  <c r="D1125" i="2"/>
  <c r="F1125" i="2"/>
  <c r="G1125" i="2"/>
  <c r="H1125" i="2"/>
  <c r="I1125" i="2"/>
  <c r="M1125" i="2"/>
  <c r="N1125" i="2"/>
  <c r="O1125" i="2"/>
  <c r="Y1125" i="2"/>
  <c r="AG1125" i="2"/>
  <c r="AM1125" i="2"/>
  <c r="AA1125" i="2" s="1"/>
  <c r="AN1125" i="2"/>
  <c r="A1126" i="2"/>
  <c r="B1126" i="2"/>
  <c r="D1126" i="2"/>
  <c r="F1126" i="2"/>
  <c r="G1126" i="2"/>
  <c r="H1126" i="2"/>
  <c r="I1126" i="2"/>
  <c r="M1126" i="2"/>
  <c r="N1126" i="2"/>
  <c r="O1126" i="2"/>
  <c r="Y1126" i="2"/>
  <c r="AG1126" i="2"/>
  <c r="AI1126" i="2"/>
  <c r="AM1126" i="2"/>
  <c r="AO1126" i="2" s="1"/>
  <c r="AN1126" i="2"/>
  <c r="A1127" i="2"/>
  <c r="B1127" i="2"/>
  <c r="D1127" i="2"/>
  <c r="F1127" i="2"/>
  <c r="G1127" i="2"/>
  <c r="H1127" i="2"/>
  <c r="I1127" i="2"/>
  <c r="M1127" i="2"/>
  <c r="N1127" i="2"/>
  <c r="O1127" i="2"/>
  <c r="Y1127" i="2"/>
  <c r="AG1127" i="2"/>
  <c r="AI1127" i="2"/>
  <c r="AM1127" i="2"/>
  <c r="AN1127" i="2"/>
  <c r="A1128" i="2"/>
  <c r="B1128" i="2"/>
  <c r="D1128" i="2"/>
  <c r="F1128" i="2"/>
  <c r="G1128" i="2"/>
  <c r="H1128" i="2"/>
  <c r="I1128" i="2"/>
  <c r="K1128" i="2"/>
  <c r="M1128" i="2"/>
  <c r="N1128" i="2"/>
  <c r="O1128" i="2"/>
  <c r="Q1128" i="2"/>
  <c r="Y1128" i="2"/>
  <c r="AG1128" i="2"/>
  <c r="AI1128" i="2"/>
  <c r="AK1128" i="2"/>
  <c r="AM1128" i="2"/>
  <c r="AN1128" i="2"/>
  <c r="AO1128" i="2"/>
  <c r="AT1128" i="2"/>
  <c r="BL1128" i="2"/>
  <c r="BN1128" i="2"/>
  <c r="A1129" i="2"/>
  <c r="B1129" i="2"/>
  <c r="D1129" i="2"/>
  <c r="F1129" i="2"/>
  <c r="G1129" i="2"/>
  <c r="H1129" i="2"/>
  <c r="I1129" i="2"/>
  <c r="M1129" i="2"/>
  <c r="Q1129" i="2"/>
  <c r="Y1129" i="2"/>
  <c r="AG1129" i="2"/>
  <c r="AI1129" i="2"/>
  <c r="AJ1129" i="2"/>
  <c r="AK1129" i="2"/>
  <c r="AM1129" i="2"/>
  <c r="Z1129" i="2" s="1"/>
  <c r="AN1129" i="2"/>
  <c r="BL1129" i="2"/>
  <c r="BN1129" i="2"/>
  <c r="A1130" i="2"/>
  <c r="B1130" i="2"/>
  <c r="D1130" i="2"/>
  <c r="F1130" i="2"/>
  <c r="G1130" i="2"/>
  <c r="H1130" i="2"/>
  <c r="I1130" i="2"/>
  <c r="M1130" i="2"/>
  <c r="Y1130" i="2"/>
  <c r="AG1130" i="2"/>
  <c r="AJ1130" i="2"/>
  <c r="AM1130" i="2"/>
  <c r="AN1130" i="2"/>
  <c r="BL1130" i="2"/>
  <c r="BN1130" i="2"/>
  <c r="A1131" i="2"/>
  <c r="B1131" i="2"/>
  <c r="D1131" i="2"/>
  <c r="F1131" i="2"/>
  <c r="G1131" i="2"/>
  <c r="H1131" i="2"/>
  <c r="I1131" i="2"/>
  <c r="M1131" i="2"/>
  <c r="Q1131" i="2"/>
  <c r="Y1131" i="2"/>
  <c r="AG1131" i="2"/>
  <c r="AI1131" i="2"/>
  <c r="AJ1131" i="2"/>
  <c r="AP1131" i="2" s="1"/>
  <c r="AV1131" i="2" s="1"/>
  <c r="AK1131" i="2"/>
  <c r="AM1131" i="2"/>
  <c r="AN1131" i="2"/>
  <c r="BL1131" i="2"/>
  <c r="BN1131" i="2"/>
  <c r="A1132" i="2"/>
  <c r="B1132" i="2"/>
  <c r="D1132" i="2"/>
  <c r="F1132" i="2"/>
  <c r="G1132" i="2"/>
  <c r="H1132" i="2"/>
  <c r="I1132" i="2"/>
  <c r="M1132" i="2"/>
  <c r="Q1132" i="2"/>
  <c r="Y1132" i="2"/>
  <c r="AG1132" i="2"/>
  <c r="AI1132" i="2"/>
  <c r="J1132" i="2"/>
  <c r="AJ1132" i="2"/>
  <c r="AK1132" i="2"/>
  <c r="AM1132" i="2"/>
  <c r="AN1132" i="2"/>
  <c r="BL1132" i="2"/>
  <c r="BN1132" i="2"/>
  <c r="A1133" i="2"/>
  <c r="B1133" i="2"/>
  <c r="AI1133" i="2"/>
  <c r="D1133" i="2"/>
  <c r="F1133" i="2"/>
  <c r="G1133" i="2"/>
  <c r="H1133" i="2"/>
  <c r="I1133" i="2"/>
  <c r="M1133" i="2"/>
  <c r="N1133" i="2"/>
  <c r="O1133" i="2"/>
  <c r="Q1133" i="2"/>
  <c r="Y1133" i="2"/>
  <c r="AG1133" i="2"/>
  <c r="AK1133" i="2"/>
  <c r="AQ1133" i="2" s="1"/>
  <c r="AX1133" i="2" s="1"/>
  <c r="AM1133" i="2"/>
  <c r="AA1133" i="2" s="1"/>
  <c r="AN1133" i="2"/>
  <c r="J1133" i="2"/>
  <c r="BL1133" i="2"/>
  <c r="BN1133" i="2"/>
  <c r="A1134" i="2"/>
  <c r="B1134" i="2"/>
  <c r="D1134" i="2"/>
  <c r="F1134" i="2"/>
  <c r="G1134" i="2"/>
  <c r="H1134" i="2"/>
  <c r="I1134" i="2"/>
  <c r="M1134" i="2"/>
  <c r="N1134" i="2"/>
  <c r="O1134" i="2"/>
  <c r="Q1134" i="2"/>
  <c r="Y1134" i="2"/>
  <c r="AG1134" i="2"/>
  <c r="AK1134" i="2"/>
  <c r="AM1134" i="2"/>
  <c r="AN1134" i="2"/>
  <c r="BL1134" i="2"/>
  <c r="BN1134" i="2"/>
  <c r="A1135" i="2"/>
  <c r="B1135" i="2"/>
  <c r="D1135" i="2"/>
  <c r="F1135" i="2"/>
  <c r="G1135" i="2"/>
  <c r="H1135" i="2"/>
  <c r="M1135" i="2"/>
  <c r="Y1135" i="2"/>
  <c r="AJ1135" i="2"/>
  <c r="AM1135" i="2"/>
  <c r="AN1135" i="2"/>
  <c r="A1136" i="2"/>
  <c r="B1136" i="2"/>
  <c r="D1136" i="2"/>
  <c r="F1136" i="2"/>
  <c r="G1136" i="2"/>
  <c r="H1136" i="2"/>
  <c r="I1136" i="2"/>
  <c r="K1136" i="2"/>
  <c r="M1136" i="2"/>
  <c r="Y1136" i="2"/>
  <c r="AG1136" i="2"/>
  <c r="AJ1136" i="2"/>
  <c r="N1136" i="2" s="1"/>
  <c r="AM1136" i="2"/>
  <c r="Z1136" i="2" s="1"/>
  <c r="AN1136" i="2"/>
  <c r="A1137" i="2"/>
  <c r="B1137" i="2"/>
  <c r="D1137" i="2"/>
  <c r="F1137" i="2"/>
  <c r="G1137" i="2"/>
  <c r="H1137" i="2"/>
  <c r="M1137" i="2"/>
  <c r="Y1137" i="2"/>
  <c r="AJ1137" i="2"/>
  <c r="AM1137" i="2"/>
  <c r="AP1137" i="2"/>
  <c r="AU1137" i="2"/>
  <c r="AN1137" i="2"/>
  <c r="A1138" i="2"/>
  <c r="B1138" i="2"/>
  <c r="D1138" i="2"/>
  <c r="F1138" i="2"/>
  <c r="G1138" i="2"/>
  <c r="H1138" i="2"/>
  <c r="I1138" i="2"/>
  <c r="M1138" i="2"/>
  <c r="Y1138" i="2"/>
  <c r="AG1138" i="2"/>
  <c r="AJ1138" i="2"/>
  <c r="AM1138" i="2"/>
  <c r="AN1138" i="2"/>
  <c r="A1139" i="2"/>
  <c r="B1139" i="2"/>
  <c r="D1139" i="2"/>
  <c r="F1139" i="2"/>
  <c r="G1139" i="2"/>
  <c r="H1139" i="2"/>
  <c r="I1139" i="2"/>
  <c r="M1139" i="2"/>
  <c r="Y1139" i="2"/>
  <c r="AG1139" i="2"/>
  <c r="K1139" i="2"/>
  <c r="AJ1139" i="2"/>
  <c r="AM1139" i="2"/>
  <c r="AN1139" i="2"/>
  <c r="A1140" i="2"/>
  <c r="B1140" i="2"/>
  <c r="D1140" i="2"/>
  <c r="F1140" i="2"/>
  <c r="G1140" i="2"/>
  <c r="H1140" i="2"/>
  <c r="I1140" i="2"/>
  <c r="M1140" i="2"/>
  <c r="Y1140" i="2"/>
  <c r="AG1140" i="2"/>
  <c r="AJ1140" i="2"/>
  <c r="AM1140" i="2"/>
  <c r="AN1140" i="2"/>
  <c r="A1141" i="2"/>
  <c r="B1141" i="2"/>
  <c r="D1141" i="2"/>
  <c r="F1141" i="2"/>
  <c r="G1141" i="2"/>
  <c r="H1141" i="2"/>
  <c r="M1141" i="2"/>
  <c r="O1141" i="2"/>
  <c r="Y1141" i="2"/>
  <c r="AJ1141" i="2"/>
  <c r="AP1141" i="2" s="1"/>
  <c r="AU1141" i="2" s="1"/>
  <c r="AM1141" i="2"/>
  <c r="AN1141" i="2"/>
  <c r="A1142" i="2"/>
  <c r="B1142" i="2"/>
  <c r="D1142" i="2"/>
  <c r="F1142" i="2"/>
  <c r="G1142" i="2"/>
  <c r="H1142" i="2"/>
  <c r="M1142" i="2"/>
  <c r="Y1142" i="2"/>
  <c r="AJ1142" i="2"/>
  <c r="AP1142" i="2" s="1"/>
  <c r="AM1142" i="2"/>
  <c r="AU1142" i="2"/>
  <c r="AN1142" i="2"/>
  <c r="A1143" i="2"/>
  <c r="B1143" i="2"/>
  <c r="D1143" i="2"/>
  <c r="F1143" i="2"/>
  <c r="G1143" i="2"/>
  <c r="H1143" i="2"/>
  <c r="M1143" i="2"/>
  <c r="Y1143" i="2"/>
  <c r="AJ1143" i="2"/>
  <c r="AM1143" i="2"/>
  <c r="AN1143" i="2"/>
  <c r="A1144" i="2"/>
  <c r="B1144" i="2"/>
  <c r="D1144" i="2"/>
  <c r="F1144" i="2"/>
  <c r="G1144" i="2"/>
  <c r="H1144" i="2"/>
  <c r="M1144" i="2"/>
  <c r="Y1144" i="2"/>
  <c r="AJ1144" i="2"/>
  <c r="AM1144" i="2"/>
  <c r="Z1144" i="2"/>
  <c r="AN1144" i="2"/>
  <c r="A1145" i="2"/>
  <c r="B1145" i="2"/>
  <c r="D1145" i="2"/>
  <c r="F1145" i="2"/>
  <c r="G1145" i="2"/>
  <c r="H1145" i="2"/>
  <c r="M1145" i="2"/>
  <c r="Y1145" i="2"/>
  <c r="AJ1145" i="2"/>
  <c r="AP1145" i="2" s="1"/>
  <c r="AM1145" i="2"/>
  <c r="AN1145" i="2"/>
  <c r="AU1145" i="2"/>
  <c r="A1146" i="2"/>
  <c r="B1146" i="2"/>
  <c r="D1146" i="2"/>
  <c r="F1146" i="2"/>
  <c r="G1146" i="2"/>
  <c r="H1146" i="2"/>
  <c r="M1146" i="2"/>
  <c r="Y1146" i="2"/>
  <c r="AJ1146" i="2"/>
  <c r="AM1146" i="2"/>
  <c r="Z1146" i="2" s="1"/>
  <c r="AN1146" i="2"/>
  <c r="A1147" i="2"/>
  <c r="B1147" i="2"/>
  <c r="D1147" i="2"/>
  <c r="F1147" i="2"/>
  <c r="G1147" i="2"/>
  <c r="H1147" i="2"/>
  <c r="I1147" i="2"/>
  <c r="M1147" i="2"/>
  <c r="Y1147" i="2"/>
  <c r="AG1147" i="2"/>
  <c r="AJ1147" i="2"/>
  <c r="AM1147" i="2"/>
  <c r="Z1147" i="2" s="1"/>
  <c r="AP1147" i="2"/>
  <c r="AU1147" i="2"/>
  <c r="AN1147" i="2"/>
  <c r="A1148" i="2"/>
  <c r="B1148" i="2"/>
  <c r="D1148" i="2"/>
  <c r="F1148" i="2"/>
  <c r="G1148" i="2"/>
  <c r="H1148" i="2"/>
  <c r="M1148" i="2"/>
  <c r="Y1148" i="2"/>
  <c r="AJ1148" i="2"/>
  <c r="AP1148" i="2" s="1"/>
  <c r="AU1148" i="2" s="1"/>
  <c r="AM1148" i="2"/>
  <c r="AN1148" i="2"/>
  <c r="A1149" i="2"/>
  <c r="B1149" i="2"/>
  <c r="D1149" i="2"/>
  <c r="F1149" i="2"/>
  <c r="G1149" i="2"/>
  <c r="H1149" i="2"/>
  <c r="M1149" i="2"/>
  <c r="Y1149" i="2"/>
  <c r="AJ1149" i="2"/>
  <c r="AM1149" i="2"/>
  <c r="AN1149" i="2"/>
  <c r="A1150" i="2"/>
  <c r="B1150" i="2"/>
  <c r="D1150" i="2"/>
  <c r="F1150" i="2"/>
  <c r="G1150" i="2"/>
  <c r="H1150" i="2"/>
  <c r="I1150" i="2"/>
  <c r="M1150" i="2"/>
  <c r="Y1150" i="2"/>
  <c r="AG1150" i="2"/>
  <c r="AJ1150" i="2"/>
  <c r="AM1150" i="2"/>
  <c r="AN1150" i="2"/>
  <c r="A1151" i="2"/>
  <c r="B1151" i="2"/>
  <c r="D1151" i="2"/>
  <c r="F1151" i="2"/>
  <c r="G1151" i="2"/>
  <c r="H1151" i="2"/>
  <c r="I1151" i="2"/>
  <c r="M1151" i="2"/>
  <c r="Y1151" i="2"/>
  <c r="AG1151" i="2"/>
  <c r="AJ1151" i="2"/>
  <c r="AM1151" i="2"/>
  <c r="AN1151" i="2"/>
  <c r="A1152" i="2"/>
  <c r="B1152" i="2"/>
  <c r="D1152" i="2"/>
  <c r="F1152" i="2"/>
  <c r="G1152" i="2"/>
  <c r="H1152" i="2"/>
  <c r="M1152" i="2"/>
  <c r="Y1152" i="2"/>
  <c r="AJ1152" i="2"/>
  <c r="AM1152" i="2"/>
  <c r="AN1152" i="2"/>
  <c r="A1153" i="2"/>
  <c r="B1153" i="2"/>
  <c r="D1153" i="2"/>
  <c r="F1153" i="2"/>
  <c r="G1153" i="2"/>
  <c r="H1153" i="2"/>
  <c r="I1153" i="2"/>
  <c r="M1153" i="2"/>
  <c r="Y1153" i="2"/>
  <c r="AG1153" i="2"/>
  <c r="AJ1153" i="2"/>
  <c r="AM1153" i="2"/>
  <c r="AN1153" i="2"/>
  <c r="A1154" i="2"/>
  <c r="B1154" i="2"/>
  <c r="D1154" i="2"/>
  <c r="F1154" i="2"/>
  <c r="G1154" i="2"/>
  <c r="H1154" i="2"/>
  <c r="I1154" i="2"/>
  <c r="M1154" i="2"/>
  <c r="Y1154" i="2"/>
  <c r="AG1154" i="2"/>
  <c r="AJ1154" i="2"/>
  <c r="AM1154" i="2"/>
  <c r="Z1154" i="2" s="1"/>
  <c r="AN1154" i="2"/>
  <c r="A1155" i="2"/>
  <c r="B1155" i="2"/>
  <c r="D1155" i="2"/>
  <c r="F1155" i="2"/>
  <c r="G1155" i="2"/>
  <c r="H1155" i="2"/>
  <c r="I1155" i="2"/>
  <c r="M1155" i="2"/>
  <c r="Y1155" i="2"/>
  <c r="AG1155" i="2"/>
  <c r="AJ1155" i="2"/>
  <c r="AM1155" i="2"/>
  <c r="AN1155" i="2"/>
  <c r="A1156" i="2"/>
  <c r="B1156" i="2"/>
  <c r="D1156" i="2"/>
  <c r="F1156" i="2"/>
  <c r="G1156" i="2"/>
  <c r="H1156" i="2"/>
  <c r="I1156" i="2"/>
  <c r="M1156" i="2"/>
  <c r="Y1156" i="2"/>
  <c r="AG1156" i="2"/>
  <c r="AJ1156" i="2"/>
  <c r="AM1156" i="2"/>
  <c r="AN1156" i="2"/>
  <c r="A1157" i="2"/>
  <c r="B1157" i="2"/>
  <c r="D1157" i="2"/>
  <c r="F1157" i="2"/>
  <c r="G1157" i="2"/>
  <c r="H1157" i="2"/>
  <c r="M1157" i="2"/>
  <c r="Y1157" i="2"/>
  <c r="AJ1157" i="2"/>
  <c r="AM1157" i="2"/>
  <c r="Z1157" i="2"/>
  <c r="AN1157" i="2"/>
  <c r="A1158" i="2"/>
  <c r="B1158" i="2"/>
  <c r="D1158" i="2"/>
  <c r="F1158" i="2"/>
  <c r="G1158" i="2"/>
  <c r="H1158" i="2"/>
  <c r="M1158" i="2"/>
  <c r="Y1158" i="2"/>
  <c r="AJ1158" i="2"/>
  <c r="AP1158" i="2" s="1"/>
  <c r="AU1158" i="2" s="1"/>
  <c r="AM1158" i="2"/>
  <c r="AN1158" i="2"/>
  <c r="AV1158" i="2"/>
  <c r="A1159" i="2"/>
  <c r="B1159" i="2"/>
  <c r="D1159" i="2"/>
  <c r="F1159" i="2"/>
  <c r="G1159" i="2"/>
  <c r="H1159" i="2"/>
  <c r="M1159" i="2"/>
  <c r="Y1159" i="2"/>
  <c r="AJ1159" i="2"/>
  <c r="AM1159" i="2"/>
  <c r="AN1159" i="2"/>
  <c r="A1160" i="2"/>
  <c r="B1160" i="2"/>
  <c r="D1160" i="2"/>
  <c r="F1160" i="2"/>
  <c r="G1160" i="2"/>
  <c r="H1160" i="2"/>
  <c r="M1160" i="2"/>
  <c r="Y1160" i="2"/>
  <c r="AJ1160" i="2"/>
  <c r="AM1160" i="2"/>
  <c r="AP1160" i="2"/>
  <c r="AN1160" i="2"/>
  <c r="N1160" i="2"/>
  <c r="A1161" i="2"/>
  <c r="B1161" i="2"/>
  <c r="D1161" i="2"/>
  <c r="F1161" i="2"/>
  <c r="G1161" i="2"/>
  <c r="H1161" i="2"/>
  <c r="I1161" i="2"/>
  <c r="K1161" i="2"/>
  <c r="M1161" i="2"/>
  <c r="Y1161" i="2"/>
  <c r="AG1161" i="2"/>
  <c r="AJ1161" i="2"/>
  <c r="O1161" i="2" s="1"/>
  <c r="AM1161" i="2"/>
  <c r="AN1161" i="2"/>
  <c r="AP1161" i="2"/>
  <c r="AU1161" i="2"/>
  <c r="A1162" i="2"/>
  <c r="B1162" i="2"/>
  <c r="D1162" i="2"/>
  <c r="F1162" i="2"/>
  <c r="G1162" i="2"/>
  <c r="H1162" i="2"/>
  <c r="I1162" i="2"/>
  <c r="M1162" i="2"/>
  <c r="Y1162" i="2"/>
  <c r="AG1162" i="2"/>
  <c r="AJ1162" i="2"/>
  <c r="AP1162" i="2" s="1"/>
  <c r="AM1162" i="2"/>
  <c r="AN1162" i="2"/>
  <c r="A1163" i="2"/>
  <c r="B1163" i="2"/>
  <c r="D1163" i="2"/>
  <c r="F1163" i="2"/>
  <c r="G1163" i="2"/>
  <c r="H1163" i="2"/>
  <c r="M1163" i="2"/>
  <c r="Y1163" i="2"/>
  <c r="AJ1163" i="2"/>
  <c r="AM1163" i="2"/>
  <c r="Z1163" i="2" s="1"/>
  <c r="AN1163" i="2"/>
  <c r="AP1163" i="2"/>
  <c r="AU1163" i="2" s="1"/>
  <c r="A1164" i="2"/>
  <c r="B1164" i="2"/>
  <c r="D1164" i="2"/>
  <c r="F1164" i="2"/>
  <c r="G1164" i="2"/>
  <c r="H1164" i="2"/>
  <c r="I1164" i="2"/>
  <c r="K1164" i="2"/>
  <c r="M1164" i="2"/>
  <c r="Y1164" i="2"/>
  <c r="AG1164" i="2"/>
  <c r="AJ1164" i="2"/>
  <c r="AM1164" i="2"/>
  <c r="AN1164" i="2"/>
  <c r="N1164" i="2"/>
  <c r="A1165" i="2"/>
  <c r="B1165" i="2"/>
  <c r="D1165" i="2"/>
  <c r="F1165" i="2"/>
  <c r="G1165" i="2"/>
  <c r="H1165" i="2"/>
  <c r="I1165" i="2"/>
  <c r="M1165" i="2"/>
  <c r="Y1165" i="2"/>
  <c r="AA1165" i="2"/>
  <c r="AG1165" i="2"/>
  <c r="AJ1165" i="2"/>
  <c r="AM1165" i="2"/>
  <c r="AN1165" i="2"/>
  <c r="A1166" i="2"/>
  <c r="B1166" i="2"/>
  <c r="D1166" i="2"/>
  <c r="F1166" i="2"/>
  <c r="G1166" i="2"/>
  <c r="H1166" i="2"/>
  <c r="M1166" i="2"/>
  <c r="Y1166" i="2"/>
  <c r="AJ1166" i="2"/>
  <c r="AP1166" i="2" s="1"/>
  <c r="AM1166" i="2"/>
  <c r="AN1166" i="2"/>
  <c r="N1166" i="2"/>
  <c r="A1167" i="2"/>
  <c r="B1167" i="2"/>
  <c r="D1167" i="2"/>
  <c r="F1167" i="2"/>
  <c r="G1167" i="2"/>
  <c r="H1167" i="2"/>
  <c r="M1167" i="2"/>
  <c r="O1167" i="2"/>
  <c r="Y1167" i="2"/>
  <c r="AJ1167" i="2"/>
  <c r="AP1167" i="2"/>
  <c r="AM1167" i="2"/>
  <c r="AN1167" i="2"/>
  <c r="Z1167" i="2"/>
  <c r="A1168" i="2"/>
  <c r="B1168" i="2"/>
  <c r="D1168" i="2"/>
  <c r="F1168" i="2"/>
  <c r="G1168" i="2"/>
  <c r="H1168" i="2"/>
  <c r="M1168" i="2"/>
  <c r="Y1168" i="2"/>
  <c r="AJ1168" i="2"/>
  <c r="AM1168" i="2"/>
  <c r="AN1168" i="2"/>
  <c r="A1169" i="2"/>
  <c r="B1169" i="2"/>
  <c r="D1169" i="2"/>
  <c r="F1169" i="2"/>
  <c r="G1169" i="2"/>
  <c r="H1169" i="2"/>
  <c r="I1169" i="2"/>
  <c r="M1169" i="2"/>
  <c r="Y1169" i="2"/>
  <c r="AG1169" i="2"/>
  <c r="AJ1169" i="2"/>
  <c r="AM1169" i="2"/>
  <c r="AN1169" i="2"/>
  <c r="A1170" i="2"/>
  <c r="B1170" i="2"/>
  <c r="D1170" i="2"/>
  <c r="F1170" i="2"/>
  <c r="G1170" i="2"/>
  <c r="H1170" i="2"/>
  <c r="I1170" i="2"/>
  <c r="M1170" i="2"/>
  <c r="Y1170" i="2"/>
  <c r="AG1170" i="2"/>
  <c r="AJ1170" i="2"/>
  <c r="AM1170" i="2"/>
  <c r="AN1170" i="2"/>
  <c r="A1171" i="2"/>
  <c r="B1171" i="2"/>
  <c r="D1171" i="2"/>
  <c r="F1171" i="2"/>
  <c r="G1171" i="2"/>
  <c r="H1171" i="2"/>
  <c r="I1171" i="2"/>
  <c r="M1171" i="2"/>
  <c r="Y1171" i="2"/>
  <c r="AG1171" i="2"/>
  <c r="AJ1171" i="2"/>
  <c r="AM1171" i="2"/>
  <c r="AN1171" i="2"/>
  <c r="A1172" i="2"/>
  <c r="B1172" i="2"/>
  <c r="F1172" i="2"/>
  <c r="G1172" i="2"/>
  <c r="H1172" i="2"/>
  <c r="I1172" i="2"/>
  <c r="Q1172" i="2"/>
  <c r="U1172" i="2"/>
  <c r="Y1172" i="2"/>
  <c r="AG1172" i="2"/>
  <c r="AK1172" i="2"/>
  <c r="S1172" i="2" s="1"/>
  <c r="AL1172" i="2"/>
  <c r="AM1172" i="2"/>
  <c r="AN1172" i="2"/>
  <c r="A1173" i="2"/>
  <c r="B1173" i="2"/>
  <c r="D1173" i="2"/>
  <c r="F1173" i="2"/>
  <c r="G1173" i="2"/>
  <c r="H1173" i="2"/>
  <c r="M1173" i="2"/>
  <c r="Q1173" i="2"/>
  <c r="Y1173" i="2"/>
  <c r="AJ1173" i="2"/>
  <c r="AK1173" i="2"/>
  <c r="AQ1173" i="2" s="1"/>
  <c r="AM1173" i="2"/>
  <c r="AN1173" i="2"/>
  <c r="A1174" i="2"/>
  <c r="B1174" i="2"/>
  <c r="D1174" i="2"/>
  <c r="F1174" i="2"/>
  <c r="G1174" i="2"/>
  <c r="H1174" i="2"/>
  <c r="I1174" i="2"/>
  <c r="M1174" i="2"/>
  <c r="N1174" i="2"/>
  <c r="O1174" i="2"/>
  <c r="U1174" i="2"/>
  <c r="Y1174" i="2"/>
  <c r="AG1174" i="2"/>
  <c r="AL1174" i="2"/>
  <c r="AM1174" i="2"/>
  <c r="AN1174" i="2"/>
  <c r="A1175" i="2"/>
  <c r="B1175" i="2"/>
  <c r="F1175" i="2"/>
  <c r="G1175" i="2"/>
  <c r="H1175" i="2"/>
  <c r="I1175" i="2"/>
  <c r="Q1175" i="2"/>
  <c r="U1175" i="2"/>
  <c r="Y1175" i="2"/>
  <c r="AG1175" i="2"/>
  <c r="AI1175" i="2"/>
  <c r="AK1175" i="2"/>
  <c r="AL1175" i="2"/>
  <c r="AM1175" i="2"/>
  <c r="AN1175" i="2"/>
  <c r="A1176" i="2"/>
  <c r="B1176" i="2"/>
  <c r="F1176" i="2"/>
  <c r="G1176" i="2"/>
  <c r="H1176" i="2"/>
  <c r="I1176" i="2"/>
  <c r="Q1176" i="2"/>
  <c r="U1176" i="2"/>
  <c r="Y1176" i="2"/>
  <c r="AG1176" i="2"/>
  <c r="AI1176" i="2"/>
  <c r="AK1176" i="2"/>
  <c r="AL1176" i="2"/>
  <c r="AM1176" i="2"/>
  <c r="AN1176" i="2"/>
  <c r="A1177" i="2"/>
  <c r="B1177" i="2"/>
  <c r="D1177" i="2"/>
  <c r="F1177" i="2"/>
  <c r="G1177" i="2"/>
  <c r="H1177" i="2"/>
  <c r="I1177" i="2"/>
  <c r="M1177" i="2"/>
  <c r="Y1177" i="2"/>
  <c r="AG1177" i="2"/>
  <c r="AJ1177" i="2"/>
  <c r="AM1177" i="2"/>
  <c r="AN1177" i="2"/>
  <c r="A1178" i="2"/>
  <c r="B1178" i="2"/>
  <c r="D1178" i="2"/>
  <c r="F1178" i="2"/>
  <c r="G1178" i="2"/>
  <c r="H1178" i="2"/>
  <c r="I1178" i="2"/>
  <c r="M1178" i="2"/>
  <c r="Y1178" i="2"/>
  <c r="AG1178" i="2"/>
  <c r="AJ1178" i="2"/>
  <c r="AM1178" i="2"/>
  <c r="AA1178" i="2" s="1"/>
  <c r="AN1178" i="2"/>
  <c r="A1179" i="2"/>
  <c r="B1179" i="2"/>
  <c r="D1179" i="2"/>
  <c r="F1179" i="2"/>
  <c r="G1179" i="2"/>
  <c r="H1179" i="2"/>
  <c r="I1179" i="2"/>
  <c r="M1179" i="2"/>
  <c r="Y1179" i="2"/>
  <c r="AG1179" i="2"/>
  <c r="AJ1179" i="2"/>
  <c r="AM1179" i="2"/>
  <c r="AN1179" i="2"/>
  <c r="A1180" i="2"/>
  <c r="B1180" i="2"/>
  <c r="D1180" i="2"/>
  <c r="F1180" i="2"/>
  <c r="G1180" i="2"/>
  <c r="H1180" i="2"/>
  <c r="I1180" i="2"/>
  <c r="K1180" i="2"/>
  <c r="M1180" i="2"/>
  <c r="Y1180" i="2"/>
  <c r="AG1180" i="2"/>
  <c r="AJ1180" i="2"/>
  <c r="AM1180" i="2"/>
  <c r="AN1180" i="2"/>
  <c r="A1181" i="2"/>
  <c r="B1181" i="2"/>
  <c r="D1181" i="2"/>
  <c r="F1181" i="2"/>
  <c r="G1181" i="2"/>
  <c r="H1181" i="2"/>
  <c r="I1181" i="2"/>
  <c r="K1181" i="2"/>
  <c r="M1181" i="2"/>
  <c r="Y1181" i="2"/>
  <c r="AG1181" i="2"/>
  <c r="AJ1181" i="2"/>
  <c r="AM1181" i="2"/>
  <c r="AN1181" i="2"/>
  <c r="A1182" i="2"/>
  <c r="B1182" i="2"/>
  <c r="D1182" i="2"/>
  <c r="F1182" i="2"/>
  <c r="G1182" i="2"/>
  <c r="H1182" i="2"/>
  <c r="I1182" i="2"/>
  <c r="M1182" i="2"/>
  <c r="Y1182" i="2"/>
  <c r="AG1182" i="2"/>
  <c r="AJ1182" i="2"/>
  <c r="AM1182" i="2"/>
  <c r="AN1182" i="2"/>
  <c r="A1183" i="2"/>
  <c r="B1183" i="2"/>
  <c r="D1183" i="2"/>
  <c r="F1183" i="2"/>
  <c r="G1183" i="2"/>
  <c r="H1183" i="2"/>
  <c r="I1183" i="2"/>
  <c r="M1183" i="2"/>
  <c r="Y1183" i="2"/>
  <c r="AG1183" i="2"/>
  <c r="AJ1183" i="2"/>
  <c r="AM1183" i="2"/>
  <c r="Z1183" i="2"/>
  <c r="AN1183" i="2"/>
  <c r="A1184" i="2"/>
  <c r="B1184" i="2"/>
  <c r="D1184" i="2"/>
  <c r="F1184" i="2"/>
  <c r="G1184" i="2"/>
  <c r="H1184" i="2"/>
  <c r="I1184" i="2"/>
  <c r="M1184" i="2"/>
  <c r="Y1184" i="2"/>
  <c r="AG1184" i="2"/>
  <c r="AJ1184" i="2"/>
  <c r="AM1184" i="2"/>
  <c r="AN1184" i="2"/>
  <c r="A1185" i="2"/>
  <c r="B1185" i="2"/>
  <c r="D1185" i="2"/>
  <c r="F1185" i="2"/>
  <c r="G1185" i="2"/>
  <c r="H1185" i="2"/>
  <c r="I1185" i="2"/>
  <c r="M1185" i="2"/>
  <c r="Y1185" i="2"/>
  <c r="AG1185" i="2"/>
  <c r="AJ1185" i="2"/>
  <c r="AM1185" i="2"/>
  <c r="AN1185" i="2"/>
  <c r="A1186" i="2"/>
  <c r="B1186" i="2"/>
  <c r="D1186" i="2"/>
  <c r="F1186" i="2"/>
  <c r="G1186" i="2"/>
  <c r="H1186" i="2"/>
  <c r="I1186" i="2"/>
  <c r="K1186" i="2"/>
  <c r="M1186" i="2"/>
  <c r="Y1186" i="2"/>
  <c r="AG1186" i="2"/>
  <c r="AJ1186" i="2"/>
  <c r="AP1186" i="2" s="1"/>
  <c r="AU1186" i="2" s="1"/>
  <c r="AM1186" i="2"/>
  <c r="AN1186" i="2"/>
  <c r="A1187" i="2"/>
  <c r="B1187" i="2"/>
  <c r="D1187" i="2"/>
  <c r="F1187" i="2"/>
  <c r="G1187" i="2"/>
  <c r="H1187" i="2"/>
  <c r="I1187" i="2"/>
  <c r="M1187" i="2"/>
  <c r="Y1187" i="2"/>
  <c r="AG1187" i="2"/>
  <c r="AJ1187" i="2"/>
  <c r="AP1187" i="2" s="1"/>
  <c r="AM1187" i="2"/>
  <c r="AN1187" i="2"/>
  <c r="A1188" i="2"/>
  <c r="B1188" i="2"/>
  <c r="D1188" i="2"/>
  <c r="F1188" i="2"/>
  <c r="G1188" i="2"/>
  <c r="H1188" i="2"/>
  <c r="I1188" i="2"/>
  <c r="M1188" i="2"/>
  <c r="Y1188" i="2"/>
  <c r="AG1188" i="2"/>
  <c r="AJ1188" i="2"/>
  <c r="AM1188" i="2"/>
  <c r="AA1188" i="2" s="1"/>
  <c r="AN1188" i="2"/>
  <c r="A1189" i="2"/>
  <c r="B1189" i="2"/>
  <c r="D1189" i="2"/>
  <c r="F1189" i="2"/>
  <c r="G1189" i="2"/>
  <c r="H1189" i="2"/>
  <c r="I1189" i="2"/>
  <c r="M1189" i="2"/>
  <c r="Y1189" i="2"/>
  <c r="AG1189" i="2"/>
  <c r="AJ1189" i="2"/>
  <c r="AM1189" i="2"/>
  <c r="AA1189" i="2"/>
  <c r="AN1189" i="2"/>
  <c r="A1190" i="2"/>
  <c r="B1190" i="2"/>
  <c r="D1190" i="2"/>
  <c r="F1190" i="2"/>
  <c r="G1190" i="2"/>
  <c r="H1190" i="2"/>
  <c r="I1190" i="2"/>
  <c r="M1190" i="2"/>
  <c r="Y1190" i="2"/>
  <c r="AG1190" i="2"/>
  <c r="AJ1190" i="2"/>
  <c r="AM1190" i="2"/>
  <c r="AN1190" i="2"/>
  <c r="AP1190" i="2"/>
  <c r="AU1190" i="2"/>
  <c r="A1191" i="2"/>
  <c r="B1191" i="2"/>
  <c r="D1191" i="2"/>
  <c r="F1191" i="2"/>
  <c r="G1191" i="2"/>
  <c r="H1191" i="2"/>
  <c r="I1191" i="2"/>
  <c r="M1191" i="2"/>
  <c r="Y1191" i="2"/>
  <c r="AG1191" i="2"/>
  <c r="AJ1191" i="2"/>
  <c r="AP1191" i="2" s="1"/>
  <c r="AM1191" i="2"/>
  <c r="AN1191" i="2"/>
  <c r="A1192" i="2"/>
  <c r="B1192" i="2"/>
  <c r="D1192" i="2"/>
  <c r="F1192" i="2"/>
  <c r="G1192" i="2"/>
  <c r="H1192" i="2"/>
  <c r="I1192" i="2"/>
  <c r="M1192" i="2"/>
  <c r="Y1192" i="2"/>
  <c r="AA1192" i="2"/>
  <c r="AG1192" i="2"/>
  <c r="AJ1192" i="2"/>
  <c r="AM1192" i="2"/>
  <c r="AN1192" i="2"/>
  <c r="A1193" i="2"/>
  <c r="B1193" i="2"/>
  <c r="D1193" i="2"/>
  <c r="F1193" i="2"/>
  <c r="G1193" i="2"/>
  <c r="H1193" i="2"/>
  <c r="I1193" i="2"/>
  <c r="M1193" i="2"/>
  <c r="Y1193" i="2"/>
  <c r="AG1193" i="2"/>
  <c r="AJ1193" i="2"/>
  <c r="AM1193" i="2"/>
  <c r="AN1193" i="2"/>
  <c r="A1194" i="2"/>
  <c r="B1194" i="2"/>
  <c r="D1194" i="2"/>
  <c r="F1194" i="2"/>
  <c r="G1194" i="2"/>
  <c r="H1194" i="2"/>
  <c r="I1194" i="2"/>
  <c r="M1194" i="2"/>
  <c r="Y1194" i="2"/>
  <c r="AG1194" i="2"/>
  <c r="AJ1194" i="2"/>
  <c r="AM1194" i="2"/>
  <c r="AN1194" i="2"/>
  <c r="A1195" i="2"/>
  <c r="B1195" i="2"/>
  <c r="D1195" i="2"/>
  <c r="F1195" i="2"/>
  <c r="G1195" i="2"/>
  <c r="H1195" i="2"/>
  <c r="I1195" i="2"/>
  <c r="M1195" i="2"/>
  <c r="Y1195" i="2"/>
  <c r="AG1195" i="2"/>
  <c r="AJ1195" i="2"/>
  <c r="AM1195" i="2"/>
  <c r="AP1195" i="2"/>
  <c r="AN1195" i="2"/>
  <c r="A1196" i="2"/>
  <c r="B1196" i="2"/>
  <c r="D1196" i="2"/>
  <c r="F1196" i="2"/>
  <c r="G1196" i="2"/>
  <c r="H1196" i="2"/>
  <c r="I1196" i="2"/>
  <c r="M1196" i="2"/>
  <c r="Y1196" i="2"/>
  <c r="AG1196" i="2"/>
  <c r="AJ1196" i="2"/>
  <c r="AP1196" i="2" s="1"/>
  <c r="AM1196" i="2"/>
  <c r="AN1196" i="2"/>
  <c r="AU1196" i="2"/>
  <c r="A1197" i="2"/>
  <c r="B1197" i="2"/>
  <c r="D1197" i="2"/>
  <c r="F1197" i="2"/>
  <c r="G1197" i="2"/>
  <c r="H1197" i="2"/>
  <c r="I1197" i="2"/>
  <c r="M1197" i="2"/>
  <c r="Y1197" i="2"/>
  <c r="AG1197" i="2"/>
  <c r="AJ1197" i="2"/>
  <c r="AM1197" i="2"/>
  <c r="AN1197" i="2"/>
  <c r="A1198" i="2"/>
  <c r="B1198" i="2"/>
  <c r="D1198" i="2"/>
  <c r="F1198" i="2"/>
  <c r="G1198" i="2"/>
  <c r="H1198" i="2"/>
  <c r="I1198" i="2"/>
  <c r="M1198" i="2"/>
  <c r="Y1198" i="2"/>
  <c r="AG1198" i="2"/>
  <c r="AJ1198" i="2"/>
  <c r="AM1198" i="2"/>
  <c r="AN1198" i="2"/>
  <c r="A1199" i="2"/>
  <c r="B1199" i="2"/>
  <c r="D1199" i="2"/>
  <c r="F1199" i="2"/>
  <c r="G1199" i="2"/>
  <c r="H1199" i="2"/>
  <c r="I1199" i="2"/>
  <c r="M1199" i="2"/>
  <c r="Y1199" i="2"/>
  <c r="AG1199" i="2"/>
  <c r="AI1199" i="2"/>
  <c r="AJ1199" i="2"/>
  <c r="AP1199" i="2" s="1"/>
  <c r="AV1199" i="2" s="1"/>
  <c r="AM1199" i="2"/>
  <c r="AN1199" i="2"/>
  <c r="A1200" i="2"/>
  <c r="B1200" i="2"/>
  <c r="D1200" i="2"/>
  <c r="F1200" i="2"/>
  <c r="G1200" i="2"/>
  <c r="H1200" i="2"/>
  <c r="I1200" i="2"/>
  <c r="M1200" i="2"/>
  <c r="Y1200" i="2"/>
  <c r="AG1200" i="2"/>
  <c r="AJ1200" i="2"/>
  <c r="AP1200" i="2" s="1"/>
  <c r="AM1200" i="2"/>
  <c r="AN1200" i="2"/>
  <c r="A1201" i="2"/>
  <c r="B1201" i="2"/>
  <c r="D1201" i="2"/>
  <c r="F1201" i="2"/>
  <c r="G1201" i="2"/>
  <c r="H1201" i="2"/>
  <c r="I1201" i="2"/>
  <c r="M1201" i="2"/>
  <c r="Y1201" i="2"/>
  <c r="AG1201" i="2"/>
  <c r="AJ1201" i="2"/>
  <c r="AM1201" i="2"/>
  <c r="AN1201" i="2"/>
  <c r="A1202" i="2"/>
  <c r="B1202" i="2"/>
  <c r="D1202" i="2"/>
  <c r="F1202" i="2"/>
  <c r="G1202" i="2"/>
  <c r="H1202" i="2"/>
  <c r="I1202" i="2"/>
  <c r="K1202" i="2"/>
  <c r="M1202" i="2"/>
  <c r="O1202" i="2"/>
  <c r="Y1202" i="2"/>
  <c r="AG1202" i="2"/>
  <c r="AJ1202" i="2"/>
  <c r="AM1202" i="2"/>
  <c r="AP1202" i="2" s="1"/>
  <c r="AU1202" i="2" s="1"/>
  <c r="AN1202" i="2"/>
  <c r="A1203" i="2"/>
  <c r="B1203" i="2"/>
  <c r="F1203" i="2"/>
  <c r="G1203" i="2"/>
  <c r="H1203" i="2"/>
  <c r="I1203" i="2"/>
  <c r="Q1203" i="2"/>
  <c r="U1203" i="2"/>
  <c r="Y1203" i="2"/>
  <c r="AG1203" i="2"/>
  <c r="AK1203" i="2"/>
  <c r="AL1203" i="2"/>
  <c r="AM1203" i="2"/>
  <c r="AR1203" i="2" s="1"/>
  <c r="AY1203" i="2" s="1"/>
  <c r="AN1203" i="2"/>
  <c r="A1204" i="2"/>
  <c r="B1204" i="2"/>
  <c r="D1204" i="2"/>
  <c r="F1204" i="2"/>
  <c r="G1204" i="2"/>
  <c r="H1204" i="2"/>
  <c r="I1204" i="2"/>
  <c r="M1204" i="2"/>
  <c r="N1204" i="2"/>
  <c r="O1204" i="2"/>
  <c r="U1204" i="2"/>
  <c r="Y1204" i="2"/>
  <c r="AG1204" i="2"/>
  <c r="AI1204" i="2"/>
  <c r="AL1204" i="2"/>
  <c r="AM1204" i="2"/>
  <c r="AN1204" i="2"/>
  <c r="A1205" i="2"/>
  <c r="B1205" i="2"/>
  <c r="D1205" i="2"/>
  <c r="F1205" i="2"/>
  <c r="G1205" i="2"/>
  <c r="H1205" i="2"/>
  <c r="I1205" i="2"/>
  <c r="M1205" i="2"/>
  <c r="N1205" i="2"/>
  <c r="O1205" i="2"/>
  <c r="U1205" i="2"/>
  <c r="Y1205" i="2"/>
  <c r="AG1205" i="2"/>
  <c r="AL1205" i="2"/>
  <c r="V1205" i="2" s="1"/>
  <c r="AM1205" i="2"/>
  <c r="AR1205" i="2"/>
  <c r="AN1205" i="2"/>
  <c r="A1206" i="2"/>
  <c r="B1206" i="2"/>
  <c r="D1206" i="2"/>
  <c r="F1206" i="2"/>
  <c r="G1206" i="2"/>
  <c r="H1206" i="2"/>
  <c r="I1206" i="2"/>
  <c r="M1206" i="2"/>
  <c r="N1206" i="2"/>
  <c r="O1206" i="2"/>
  <c r="U1206" i="2"/>
  <c r="Y1206" i="2"/>
  <c r="AG1206" i="2"/>
  <c r="AL1206" i="2"/>
  <c r="AM1206" i="2"/>
  <c r="AN1206" i="2"/>
  <c r="A1207" i="2"/>
  <c r="B1207" i="2"/>
  <c r="AI1207" i="2"/>
  <c r="D1207" i="2"/>
  <c r="F1207" i="2"/>
  <c r="G1207" i="2"/>
  <c r="H1207" i="2"/>
  <c r="I1207" i="2"/>
  <c r="M1207" i="2"/>
  <c r="N1207" i="2"/>
  <c r="O1207" i="2"/>
  <c r="U1207" i="2"/>
  <c r="Y1207" i="2"/>
  <c r="AG1207" i="2"/>
  <c r="AL1207" i="2"/>
  <c r="AM1207" i="2"/>
  <c r="AA1207" i="2" s="1"/>
  <c r="AN1207" i="2"/>
  <c r="A1208" i="2"/>
  <c r="B1208" i="2"/>
  <c r="F1208" i="2"/>
  <c r="G1208" i="2"/>
  <c r="H1208" i="2"/>
  <c r="I1208" i="2"/>
  <c r="U1208" i="2"/>
  <c r="Y1208" i="2"/>
  <c r="AG1208" i="2"/>
  <c r="AI1208" i="2"/>
  <c r="AL1208" i="2"/>
  <c r="AM1208" i="2"/>
  <c r="Z1208" i="2" s="1"/>
  <c r="AN1208" i="2"/>
  <c r="A1209" i="2"/>
  <c r="B1209" i="2"/>
  <c r="F1209" i="2"/>
  <c r="G1209" i="2"/>
  <c r="H1209" i="2"/>
  <c r="I1209" i="2"/>
  <c r="U1209" i="2"/>
  <c r="Y1209" i="2"/>
  <c r="AG1209" i="2"/>
  <c r="AL1209" i="2"/>
  <c r="AR1209" i="2" s="1"/>
  <c r="AM1209" i="2"/>
  <c r="AN1209" i="2"/>
  <c r="A1210" i="2"/>
  <c r="B1210" i="2"/>
  <c r="D1210" i="2"/>
  <c r="F1210" i="2"/>
  <c r="G1210" i="2"/>
  <c r="H1210" i="2"/>
  <c r="I1210" i="2"/>
  <c r="M1210" i="2"/>
  <c r="N1210" i="2"/>
  <c r="O1210" i="2"/>
  <c r="Q1210" i="2"/>
  <c r="U1210" i="2"/>
  <c r="Y1210" i="2"/>
  <c r="AG1210" i="2"/>
  <c r="AI1210" i="2"/>
  <c r="AK1210" i="2"/>
  <c r="AL1210" i="2"/>
  <c r="AM1210" i="2"/>
  <c r="AN1210" i="2"/>
  <c r="AR1210" i="2"/>
  <c r="AZ1210" i="2" s="1"/>
  <c r="A1211" i="2"/>
  <c r="B1211" i="2"/>
  <c r="D1211" i="2"/>
  <c r="F1211" i="2"/>
  <c r="G1211" i="2"/>
  <c r="H1211" i="2"/>
  <c r="I1211" i="2"/>
  <c r="M1211" i="2"/>
  <c r="Y1211" i="2"/>
  <c r="AG1211" i="2"/>
  <c r="AJ1211" i="2"/>
  <c r="AM1211" i="2"/>
  <c r="AN1211" i="2"/>
  <c r="A1212" i="2"/>
  <c r="B1212" i="2"/>
  <c r="D1212" i="2"/>
  <c r="F1212" i="2"/>
  <c r="G1212" i="2"/>
  <c r="H1212" i="2"/>
  <c r="I1212" i="2"/>
  <c r="M1212" i="2"/>
  <c r="Y1212" i="2"/>
  <c r="AG1212" i="2"/>
  <c r="AJ1212" i="2"/>
  <c r="AM1212" i="2"/>
  <c r="AN1212" i="2"/>
  <c r="A1213" i="2"/>
  <c r="B1213" i="2"/>
  <c r="D1213" i="2"/>
  <c r="F1213" i="2"/>
  <c r="G1213" i="2"/>
  <c r="H1213" i="2"/>
  <c r="I1213" i="2"/>
  <c r="M1213" i="2"/>
  <c r="Y1213" i="2"/>
  <c r="AG1213" i="2"/>
  <c r="AJ1213" i="2"/>
  <c r="AM1213" i="2"/>
  <c r="AN1213" i="2"/>
  <c r="A1214" i="2"/>
  <c r="B1214" i="2"/>
  <c r="D1214" i="2"/>
  <c r="F1214" i="2"/>
  <c r="G1214" i="2"/>
  <c r="H1214" i="2"/>
  <c r="I1214" i="2"/>
  <c r="M1214" i="2"/>
  <c r="Y1214" i="2"/>
  <c r="AG1214" i="2"/>
  <c r="AJ1214" i="2"/>
  <c r="AP1214" i="2" s="1"/>
  <c r="AM1214" i="2"/>
  <c r="AN1214" i="2"/>
  <c r="A1215" i="2"/>
  <c r="B1215" i="2"/>
  <c r="D1215" i="2"/>
  <c r="F1215" i="2"/>
  <c r="G1215" i="2"/>
  <c r="H1215" i="2"/>
  <c r="I1215" i="2"/>
  <c r="M1215" i="2"/>
  <c r="Y1215" i="2"/>
  <c r="AG1215" i="2"/>
  <c r="AJ1215" i="2"/>
  <c r="AM1215" i="2"/>
  <c r="AN1215" i="2"/>
  <c r="A1216" i="2"/>
  <c r="B1216" i="2"/>
  <c r="D1216" i="2"/>
  <c r="F1216" i="2"/>
  <c r="G1216" i="2"/>
  <c r="H1216" i="2"/>
  <c r="I1216" i="2"/>
  <c r="M1216" i="2"/>
  <c r="Y1216" i="2"/>
  <c r="AG1216" i="2"/>
  <c r="AJ1216" i="2"/>
  <c r="AM1216" i="2"/>
  <c r="AP1216" i="2"/>
  <c r="AV1216" i="2" s="1"/>
  <c r="AN1216" i="2"/>
  <c r="A1217" i="2"/>
  <c r="B1217" i="2"/>
  <c r="D1217" i="2"/>
  <c r="F1217" i="2"/>
  <c r="G1217" i="2"/>
  <c r="H1217" i="2"/>
  <c r="I1217" i="2"/>
  <c r="M1217" i="2"/>
  <c r="Y1217" i="2"/>
  <c r="AG1217" i="2"/>
  <c r="AJ1217" i="2"/>
  <c r="AM1217" i="2"/>
  <c r="AN1217" i="2"/>
  <c r="A1218" i="2"/>
  <c r="B1218" i="2"/>
  <c r="D1218" i="2"/>
  <c r="F1218" i="2"/>
  <c r="G1218" i="2"/>
  <c r="H1218" i="2"/>
  <c r="I1218" i="2"/>
  <c r="M1218" i="2"/>
  <c r="Y1218" i="2"/>
  <c r="AG1218" i="2"/>
  <c r="AJ1218" i="2"/>
  <c r="AM1218" i="2"/>
  <c r="Z1218" i="2"/>
  <c r="AN1218" i="2"/>
  <c r="A1219" i="2"/>
  <c r="B1219" i="2"/>
  <c r="D1219" i="2"/>
  <c r="F1219" i="2"/>
  <c r="G1219" i="2"/>
  <c r="H1219" i="2"/>
  <c r="I1219" i="2"/>
  <c r="M1219" i="2"/>
  <c r="Y1219" i="2"/>
  <c r="AG1219" i="2"/>
  <c r="AJ1219" i="2"/>
  <c r="AM1219" i="2"/>
  <c r="AN1219" i="2"/>
  <c r="A1220" i="2"/>
  <c r="B1220" i="2"/>
  <c r="D1220" i="2"/>
  <c r="F1220" i="2"/>
  <c r="G1220" i="2"/>
  <c r="H1220" i="2"/>
  <c r="I1220" i="2"/>
  <c r="M1220" i="2"/>
  <c r="Y1220" i="2"/>
  <c r="AG1220" i="2"/>
  <c r="AJ1220" i="2"/>
  <c r="AM1220" i="2"/>
  <c r="AN1220" i="2"/>
  <c r="A1221" i="2"/>
  <c r="B1221" i="2"/>
  <c r="D1221" i="2"/>
  <c r="F1221" i="2"/>
  <c r="G1221" i="2"/>
  <c r="H1221" i="2"/>
  <c r="I1221" i="2"/>
  <c r="M1221" i="2"/>
  <c r="Y1221" i="2"/>
  <c r="AG1221" i="2"/>
  <c r="AJ1221" i="2"/>
  <c r="N1221" i="2" s="1"/>
  <c r="AM1221" i="2"/>
  <c r="AN1221" i="2"/>
  <c r="A1222" i="2"/>
  <c r="B1222" i="2"/>
  <c r="D1222" i="2"/>
  <c r="F1222" i="2"/>
  <c r="G1222" i="2"/>
  <c r="H1222" i="2"/>
  <c r="I1222" i="2"/>
  <c r="M1222" i="2"/>
  <c r="Y1222" i="2"/>
  <c r="AG1222" i="2"/>
  <c r="AJ1222" i="2"/>
  <c r="AM1222" i="2"/>
  <c r="AN1222" i="2"/>
  <c r="A1223" i="2"/>
  <c r="B1223" i="2"/>
  <c r="D1223" i="2"/>
  <c r="F1223" i="2"/>
  <c r="G1223" i="2"/>
  <c r="H1223" i="2"/>
  <c r="I1223" i="2"/>
  <c r="M1223" i="2"/>
  <c r="Y1223" i="2"/>
  <c r="AG1223" i="2"/>
  <c r="AJ1223" i="2"/>
  <c r="AM1223" i="2"/>
  <c r="AN1223" i="2"/>
  <c r="A1224" i="2"/>
  <c r="B1224" i="2"/>
  <c r="D1224" i="2"/>
  <c r="F1224" i="2"/>
  <c r="G1224" i="2"/>
  <c r="H1224" i="2"/>
  <c r="I1224" i="2"/>
  <c r="M1224" i="2"/>
  <c r="Y1224" i="2"/>
  <c r="AG1224" i="2"/>
  <c r="AJ1224" i="2"/>
  <c r="AP1224" i="2"/>
  <c r="AM1224" i="2"/>
  <c r="AN1224" i="2"/>
  <c r="A1225" i="2"/>
  <c r="B1225" i="2"/>
  <c r="D1225" i="2"/>
  <c r="F1225" i="2"/>
  <c r="G1225" i="2"/>
  <c r="H1225" i="2"/>
  <c r="I1225" i="2"/>
  <c r="M1225" i="2"/>
  <c r="Y1225" i="2"/>
  <c r="AG1225" i="2"/>
  <c r="AJ1225" i="2"/>
  <c r="AM1225" i="2"/>
  <c r="Z1225" i="2" s="1"/>
  <c r="AN1225" i="2"/>
  <c r="A1226" i="2"/>
  <c r="B1226" i="2"/>
  <c r="D1226" i="2"/>
  <c r="F1226" i="2"/>
  <c r="G1226" i="2"/>
  <c r="H1226" i="2"/>
  <c r="I1226" i="2"/>
  <c r="M1226" i="2"/>
  <c r="Y1226" i="2"/>
  <c r="AG1226" i="2"/>
  <c r="AJ1226" i="2"/>
  <c r="AM1226" i="2"/>
  <c r="AP1226" i="2" s="1"/>
  <c r="AN1226" i="2"/>
  <c r="A1227" i="2"/>
  <c r="B1227" i="2"/>
  <c r="D1227" i="2"/>
  <c r="F1227" i="2"/>
  <c r="G1227" i="2"/>
  <c r="H1227" i="2"/>
  <c r="I1227" i="2"/>
  <c r="M1227" i="2"/>
  <c r="Y1227" i="2"/>
  <c r="AG1227" i="2"/>
  <c r="AJ1227" i="2"/>
  <c r="AM1227" i="2"/>
  <c r="AN1227" i="2"/>
  <c r="A1228" i="2"/>
  <c r="B1228" i="2"/>
  <c r="D1228" i="2"/>
  <c r="F1228" i="2"/>
  <c r="G1228" i="2"/>
  <c r="H1228" i="2"/>
  <c r="I1228" i="2"/>
  <c r="M1228" i="2"/>
  <c r="Y1228" i="2"/>
  <c r="AG1228" i="2"/>
  <c r="AJ1228" i="2"/>
  <c r="AM1228" i="2"/>
  <c r="Z1228" i="2" s="1"/>
  <c r="AN1228" i="2"/>
  <c r="A1229" i="2"/>
  <c r="B1229" i="2"/>
  <c r="D1229" i="2"/>
  <c r="F1229" i="2"/>
  <c r="G1229" i="2"/>
  <c r="H1229" i="2"/>
  <c r="I1229" i="2"/>
  <c r="M1229" i="2"/>
  <c r="Y1229" i="2"/>
  <c r="AG1229" i="2"/>
  <c r="AJ1229" i="2"/>
  <c r="AM1229" i="2"/>
  <c r="AN1229" i="2"/>
  <c r="A1230" i="2"/>
  <c r="B1230" i="2"/>
  <c r="D1230" i="2"/>
  <c r="F1230" i="2"/>
  <c r="G1230" i="2"/>
  <c r="H1230" i="2"/>
  <c r="I1230" i="2"/>
  <c r="M1230" i="2"/>
  <c r="Y1230" i="2"/>
  <c r="AG1230" i="2"/>
  <c r="AJ1230" i="2"/>
  <c r="AM1230" i="2"/>
  <c r="AP1230" i="2"/>
  <c r="AN1230" i="2"/>
  <c r="A1231" i="2"/>
  <c r="B1231" i="2"/>
  <c r="D1231" i="2"/>
  <c r="F1231" i="2"/>
  <c r="G1231" i="2"/>
  <c r="H1231" i="2"/>
  <c r="I1231" i="2"/>
  <c r="M1231" i="2"/>
  <c r="Y1231" i="2"/>
  <c r="AG1231" i="2"/>
  <c r="AJ1231" i="2"/>
  <c r="AM1231" i="2"/>
  <c r="AN1231" i="2"/>
  <c r="A1232" i="2"/>
  <c r="B1232" i="2"/>
  <c r="D1232" i="2"/>
  <c r="F1232" i="2"/>
  <c r="G1232" i="2"/>
  <c r="H1232" i="2"/>
  <c r="I1232" i="2"/>
  <c r="M1232" i="2"/>
  <c r="Y1232" i="2"/>
  <c r="AG1232" i="2"/>
  <c r="AJ1232" i="2"/>
  <c r="AM1232" i="2"/>
  <c r="AN1232" i="2"/>
  <c r="A1233" i="2"/>
  <c r="B1233" i="2"/>
  <c r="D1233" i="2"/>
  <c r="F1233" i="2"/>
  <c r="G1233" i="2"/>
  <c r="H1233" i="2"/>
  <c r="I1233" i="2"/>
  <c r="K1233" i="2"/>
  <c r="M1233" i="2"/>
  <c r="Y1233" i="2"/>
  <c r="AG1233" i="2"/>
  <c r="AJ1233" i="2"/>
  <c r="AM1233" i="2"/>
  <c r="AN1233" i="2"/>
  <c r="A1234" i="2"/>
  <c r="B1234" i="2"/>
  <c r="D1234" i="2"/>
  <c r="F1234" i="2"/>
  <c r="G1234" i="2"/>
  <c r="H1234" i="2"/>
  <c r="I1234" i="2"/>
  <c r="M1234" i="2"/>
  <c r="Y1234" i="2"/>
  <c r="AG1234" i="2"/>
  <c r="AJ1234" i="2"/>
  <c r="AM1234" i="2"/>
  <c r="AN1234" i="2"/>
  <c r="A1235" i="2"/>
  <c r="B1235" i="2"/>
  <c r="D1235" i="2"/>
  <c r="F1235" i="2"/>
  <c r="G1235" i="2"/>
  <c r="H1235" i="2"/>
  <c r="I1235" i="2"/>
  <c r="M1235" i="2"/>
  <c r="Y1235" i="2"/>
  <c r="AG1235" i="2"/>
  <c r="AJ1235" i="2"/>
  <c r="AM1235" i="2"/>
  <c r="AN1235" i="2"/>
  <c r="A1236" i="2"/>
  <c r="B1236" i="2"/>
  <c r="D1236" i="2"/>
  <c r="F1236" i="2"/>
  <c r="G1236" i="2"/>
  <c r="H1236" i="2"/>
  <c r="I1236" i="2"/>
  <c r="K1236" i="2"/>
  <c r="M1236" i="2"/>
  <c r="O1236" i="2"/>
  <c r="Y1236" i="2"/>
  <c r="AG1236" i="2"/>
  <c r="AJ1236" i="2"/>
  <c r="AM1236" i="2"/>
  <c r="AA1236" i="2" s="1"/>
  <c r="AN1236" i="2"/>
  <c r="A1237" i="2"/>
  <c r="B1237" i="2"/>
  <c r="D1237" i="2"/>
  <c r="F1237" i="2"/>
  <c r="G1237" i="2"/>
  <c r="H1237" i="2"/>
  <c r="I1237" i="2"/>
  <c r="M1237" i="2"/>
  <c r="Y1237" i="2"/>
  <c r="AG1237" i="2"/>
  <c r="AJ1237" i="2"/>
  <c r="AM1237" i="2"/>
  <c r="AN1237" i="2"/>
  <c r="A1238" i="2"/>
  <c r="B1238" i="2"/>
  <c r="D1238" i="2"/>
  <c r="F1238" i="2"/>
  <c r="G1238" i="2"/>
  <c r="H1238" i="2"/>
  <c r="I1238" i="2"/>
  <c r="M1238" i="2"/>
  <c r="Y1238" i="2"/>
  <c r="AG1238" i="2"/>
  <c r="AJ1238" i="2"/>
  <c r="AM1238" i="2"/>
  <c r="AP1238" i="2"/>
  <c r="AN1238" i="2"/>
  <c r="J1238" i="2"/>
  <c r="A1239" i="2"/>
  <c r="B1239" i="2"/>
  <c r="D1239" i="2"/>
  <c r="F1239" i="2"/>
  <c r="G1239" i="2"/>
  <c r="H1239" i="2"/>
  <c r="I1239" i="2"/>
  <c r="M1239" i="2"/>
  <c r="Y1239" i="2"/>
  <c r="AG1239" i="2"/>
  <c r="AJ1239" i="2"/>
  <c r="AM1239" i="2"/>
  <c r="AN1239" i="2"/>
  <c r="A1240" i="2"/>
  <c r="B1240" i="2"/>
  <c r="D1240" i="2"/>
  <c r="F1240" i="2"/>
  <c r="G1240" i="2"/>
  <c r="H1240" i="2"/>
  <c r="I1240" i="2"/>
  <c r="M1240" i="2"/>
  <c r="Y1240" i="2"/>
  <c r="AG1240" i="2"/>
  <c r="AI1240" i="2"/>
  <c r="AJ1240" i="2"/>
  <c r="AM1240" i="2"/>
  <c r="AN1240" i="2"/>
  <c r="A1241" i="2"/>
  <c r="B1241" i="2"/>
  <c r="D1241" i="2"/>
  <c r="F1241" i="2"/>
  <c r="G1241" i="2"/>
  <c r="H1241" i="2"/>
  <c r="I1241" i="2"/>
  <c r="M1241" i="2"/>
  <c r="Y1241" i="2"/>
  <c r="AG1241" i="2"/>
  <c r="AJ1241" i="2"/>
  <c r="N1241" i="2" s="1"/>
  <c r="AM1241" i="2"/>
  <c r="AN1241" i="2"/>
  <c r="A1242" i="2"/>
  <c r="B1242" i="2"/>
  <c r="D1242" i="2"/>
  <c r="F1242" i="2"/>
  <c r="G1242" i="2"/>
  <c r="H1242" i="2"/>
  <c r="I1242" i="2"/>
  <c r="M1242" i="2"/>
  <c r="Y1242" i="2"/>
  <c r="AG1242" i="2"/>
  <c r="AJ1242" i="2"/>
  <c r="AP1242" i="2" s="1"/>
  <c r="AM1242" i="2"/>
  <c r="AN1242" i="2"/>
  <c r="N1242" i="2"/>
  <c r="A1243" i="2"/>
  <c r="B1243" i="2"/>
  <c r="D1243" i="2"/>
  <c r="F1243" i="2"/>
  <c r="G1243" i="2"/>
  <c r="H1243" i="2"/>
  <c r="I1243" i="2"/>
  <c r="M1243" i="2"/>
  <c r="Y1243" i="2"/>
  <c r="AG1243" i="2"/>
  <c r="AJ1243" i="2"/>
  <c r="AM1243" i="2"/>
  <c r="AN1243" i="2"/>
  <c r="A1244" i="2"/>
  <c r="B1244" i="2"/>
  <c r="D1244" i="2"/>
  <c r="F1244" i="2"/>
  <c r="G1244" i="2"/>
  <c r="H1244" i="2"/>
  <c r="I1244" i="2"/>
  <c r="M1244" i="2"/>
  <c r="Y1244" i="2"/>
  <c r="AG1244" i="2"/>
  <c r="J1244" i="2"/>
  <c r="AJ1244" i="2"/>
  <c r="AM1244" i="2"/>
  <c r="Z1244" i="2"/>
  <c r="AP1244" i="2"/>
  <c r="AN1244" i="2"/>
  <c r="A1245" i="2"/>
  <c r="B1245" i="2"/>
  <c r="D1245" i="2"/>
  <c r="F1245" i="2"/>
  <c r="G1245" i="2"/>
  <c r="H1245" i="2"/>
  <c r="I1245" i="2"/>
  <c r="M1245" i="2"/>
  <c r="Y1245" i="2"/>
  <c r="AG1245" i="2"/>
  <c r="AJ1245" i="2"/>
  <c r="N1245" i="2" s="1"/>
  <c r="AM1245" i="2"/>
  <c r="AN1245" i="2"/>
  <c r="A1246" i="2"/>
  <c r="B1246" i="2"/>
  <c r="D1246" i="2"/>
  <c r="F1246" i="2"/>
  <c r="G1246" i="2"/>
  <c r="H1246" i="2"/>
  <c r="I1246" i="2"/>
  <c r="M1246" i="2"/>
  <c r="Y1246" i="2"/>
  <c r="AG1246" i="2"/>
  <c r="AJ1246" i="2"/>
  <c r="AM1246" i="2"/>
  <c r="AP1246" i="2"/>
  <c r="AN1246" i="2"/>
  <c r="A1247" i="2"/>
  <c r="B1247" i="2"/>
  <c r="D1247" i="2"/>
  <c r="F1247" i="2"/>
  <c r="G1247" i="2"/>
  <c r="H1247" i="2"/>
  <c r="I1247" i="2"/>
  <c r="M1247" i="2"/>
  <c r="Y1247" i="2"/>
  <c r="AG1247" i="2"/>
  <c r="AJ1247" i="2"/>
  <c r="O1247" i="2"/>
  <c r="AM1247" i="2"/>
  <c r="AN1247" i="2"/>
  <c r="A1248" i="2"/>
  <c r="B1248" i="2"/>
  <c r="D1248" i="2"/>
  <c r="F1248" i="2"/>
  <c r="G1248" i="2"/>
  <c r="H1248" i="2"/>
  <c r="I1248" i="2"/>
  <c r="M1248" i="2"/>
  <c r="Y1248" i="2"/>
  <c r="AG1248" i="2"/>
  <c r="AJ1248" i="2"/>
  <c r="AM1248" i="2"/>
  <c r="AP1248" i="2"/>
  <c r="AN1248" i="2"/>
  <c r="A1249" i="2"/>
  <c r="B1249" i="2"/>
  <c r="D1249" i="2"/>
  <c r="F1249" i="2"/>
  <c r="G1249" i="2"/>
  <c r="H1249" i="2"/>
  <c r="I1249" i="2"/>
  <c r="M1249" i="2"/>
  <c r="Y1249" i="2"/>
  <c r="AG1249" i="2"/>
  <c r="AJ1249" i="2"/>
  <c r="AM1249" i="2"/>
  <c r="AN1249" i="2"/>
  <c r="A1250" i="2"/>
  <c r="B1250" i="2"/>
  <c r="D1250" i="2"/>
  <c r="F1250" i="2"/>
  <c r="G1250" i="2"/>
  <c r="H1250" i="2"/>
  <c r="I1250" i="2"/>
  <c r="M1250" i="2"/>
  <c r="Y1250" i="2"/>
  <c r="AG1250" i="2"/>
  <c r="AJ1250" i="2"/>
  <c r="AM1250" i="2"/>
  <c r="AN1250" i="2"/>
  <c r="A1251" i="2"/>
  <c r="B1251" i="2"/>
  <c r="D1251" i="2"/>
  <c r="F1251" i="2"/>
  <c r="G1251" i="2"/>
  <c r="H1251" i="2"/>
  <c r="I1251" i="2"/>
  <c r="M1251" i="2"/>
  <c r="Y1251" i="2"/>
  <c r="AG1251" i="2"/>
  <c r="AJ1251" i="2"/>
  <c r="AM1251" i="2"/>
  <c r="AN1251" i="2"/>
  <c r="A1252" i="2"/>
  <c r="B1252" i="2"/>
  <c r="D1252" i="2"/>
  <c r="F1252" i="2"/>
  <c r="G1252" i="2"/>
  <c r="H1252" i="2"/>
  <c r="I1252" i="2"/>
  <c r="M1252" i="2"/>
  <c r="Y1252" i="2"/>
  <c r="AG1252" i="2"/>
  <c r="AJ1252" i="2"/>
  <c r="AP1252" i="2"/>
  <c r="AM1252" i="2"/>
  <c r="AN1252" i="2"/>
  <c r="Z1252" i="2"/>
  <c r="A1253" i="2"/>
  <c r="B1253" i="2"/>
  <c r="D1253" i="2"/>
  <c r="F1253" i="2"/>
  <c r="G1253" i="2"/>
  <c r="H1253" i="2"/>
  <c r="I1253" i="2"/>
  <c r="M1253" i="2"/>
  <c r="Y1253" i="2"/>
  <c r="AG1253" i="2"/>
  <c r="AJ1253" i="2"/>
  <c r="N1253" i="2" s="1"/>
  <c r="AM1253" i="2"/>
  <c r="AN1253" i="2"/>
  <c r="A1254" i="2"/>
  <c r="B1254" i="2"/>
  <c r="D1254" i="2"/>
  <c r="F1254" i="2"/>
  <c r="G1254" i="2"/>
  <c r="H1254" i="2"/>
  <c r="I1254" i="2"/>
  <c r="M1254" i="2"/>
  <c r="Y1254" i="2"/>
  <c r="AG1254" i="2"/>
  <c r="AJ1254" i="2"/>
  <c r="AM1254" i="2"/>
  <c r="AN1254" i="2"/>
  <c r="A1255" i="2"/>
  <c r="B1255" i="2"/>
  <c r="D1255" i="2"/>
  <c r="F1255" i="2"/>
  <c r="G1255" i="2"/>
  <c r="H1255" i="2"/>
  <c r="I1255" i="2"/>
  <c r="M1255" i="2"/>
  <c r="Y1255" i="2"/>
  <c r="AG1255" i="2"/>
  <c r="AJ1255" i="2"/>
  <c r="AM1255" i="2"/>
  <c r="AN1255" i="2"/>
  <c r="A1256" i="2"/>
  <c r="B1256" i="2"/>
  <c r="D1256" i="2"/>
  <c r="F1256" i="2"/>
  <c r="G1256" i="2"/>
  <c r="H1256" i="2"/>
  <c r="I1256" i="2"/>
  <c r="M1256" i="2"/>
  <c r="Y1256" i="2"/>
  <c r="AG1256" i="2"/>
  <c r="AJ1256" i="2"/>
  <c r="AM1256" i="2"/>
  <c r="AN1256" i="2"/>
  <c r="A1257" i="2"/>
  <c r="B1257" i="2"/>
  <c r="D1257" i="2"/>
  <c r="F1257" i="2"/>
  <c r="G1257" i="2"/>
  <c r="H1257" i="2"/>
  <c r="I1257" i="2"/>
  <c r="M1257" i="2"/>
  <c r="Y1257" i="2"/>
  <c r="AG1257" i="2"/>
  <c r="AJ1257" i="2"/>
  <c r="AM1257" i="2"/>
  <c r="AN1257" i="2"/>
  <c r="A1258" i="2"/>
  <c r="B1258" i="2"/>
  <c r="D1258" i="2"/>
  <c r="F1258" i="2"/>
  <c r="G1258" i="2"/>
  <c r="H1258" i="2"/>
  <c r="I1258" i="2"/>
  <c r="M1258" i="2"/>
  <c r="Y1258" i="2"/>
  <c r="AG1258" i="2"/>
  <c r="AJ1258" i="2"/>
  <c r="AM1258" i="2"/>
  <c r="Z1258" i="2" s="1"/>
  <c r="AP1258" i="2"/>
  <c r="AN1258" i="2"/>
  <c r="A1259" i="2"/>
  <c r="B1259" i="2"/>
  <c r="D1259" i="2"/>
  <c r="F1259" i="2"/>
  <c r="G1259" i="2"/>
  <c r="H1259" i="2"/>
  <c r="I1259" i="2"/>
  <c r="M1259" i="2"/>
  <c r="Y1259" i="2"/>
  <c r="AG1259" i="2"/>
  <c r="AJ1259" i="2"/>
  <c r="AM1259" i="2"/>
  <c r="AN1259" i="2"/>
  <c r="A1260" i="2"/>
  <c r="B1260" i="2"/>
  <c r="D1260" i="2"/>
  <c r="F1260" i="2"/>
  <c r="G1260" i="2"/>
  <c r="H1260" i="2"/>
  <c r="I1260" i="2"/>
  <c r="M1260" i="2"/>
  <c r="Y1260" i="2"/>
  <c r="AG1260" i="2"/>
  <c r="AJ1260" i="2"/>
  <c r="N1260" i="2" s="1"/>
  <c r="AM1260" i="2"/>
  <c r="AN1260" i="2"/>
  <c r="A1261" i="2"/>
  <c r="B1261" i="2"/>
  <c r="D1261" i="2"/>
  <c r="F1261" i="2"/>
  <c r="G1261" i="2"/>
  <c r="H1261" i="2"/>
  <c r="I1261" i="2"/>
  <c r="M1261" i="2"/>
  <c r="Y1261" i="2"/>
  <c r="AG1261" i="2"/>
  <c r="AJ1261" i="2"/>
  <c r="AM1261" i="2"/>
  <c r="AN1261" i="2"/>
  <c r="A1262" i="2"/>
  <c r="B1262" i="2"/>
  <c r="D1262" i="2"/>
  <c r="F1262" i="2"/>
  <c r="G1262" i="2"/>
  <c r="H1262" i="2"/>
  <c r="I1262" i="2"/>
  <c r="M1262" i="2"/>
  <c r="Y1262" i="2"/>
  <c r="AG1262" i="2"/>
  <c r="AJ1262" i="2"/>
  <c r="AM1262" i="2"/>
  <c r="AN1262" i="2"/>
  <c r="A1263" i="2"/>
  <c r="B1263" i="2"/>
  <c r="D1263" i="2"/>
  <c r="F1263" i="2"/>
  <c r="G1263" i="2"/>
  <c r="H1263" i="2"/>
  <c r="I1263" i="2"/>
  <c r="M1263" i="2"/>
  <c r="Y1263" i="2"/>
  <c r="AG1263" i="2"/>
  <c r="AJ1263" i="2"/>
  <c r="AM1263" i="2"/>
  <c r="Z1263" i="2"/>
  <c r="AN1263" i="2"/>
  <c r="A1264" i="2"/>
  <c r="B1264" i="2"/>
  <c r="D1264" i="2"/>
  <c r="F1264" i="2"/>
  <c r="G1264" i="2"/>
  <c r="H1264" i="2"/>
  <c r="I1264" i="2"/>
  <c r="M1264" i="2"/>
  <c r="Y1264" i="2"/>
  <c r="AG1264" i="2"/>
  <c r="AJ1264" i="2"/>
  <c r="AM1264" i="2"/>
  <c r="AN1264" i="2"/>
  <c r="N1264" i="2"/>
  <c r="A1265" i="2"/>
  <c r="B1265" i="2"/>
  <c r="D1265" i="2"/>
  <c r="F1265" i="2"/>
  <c r="G1265" i="2"/>
  <c r="H1265" i="2"/>
  <c r="I1265" i="2"/>
  <c r="M1265" i="2"/>
  <c r="Y1265" i="2"/>
  <c r="AG1265" i="2"/>
  <c r="AJ1265" i="2"/>
  <c r="AM1265" i="2"/>
  <c r="AN1265" i="2"/>
  <c r="A1266" i="2"/>
  <c r="B1266" i="2"/>
  <c r="D1266" i="2"/>
  <c r="F1266" i="2"/>
  <c r="G1266" i="2"/>
  <c r="H1266" i="2"/>
  <c r="I1266" i="2"/>
  <c r="M1266" i="2"/>
  <c r="Y1266" i="2"/>
  <c r="AG1266" i="2"/>
  <c r="AJ1266" i="2"/>
  <c r="AP1266" i="2"/>
  <c r="AM1266" i="2"/>
  <c r="Z1266" i="2" s="1"/>
  <c r="AN1266" i="2"/>
  <c r="A1267" i="2"/>
  <c r="B1267" i="2"/>
  <c r="D1267" i="2"/>
  <c r="F1267" i="2"/>
  <c r="G1267" i="2"/>
  <c r="H1267" i="2"/>
  <c r="I1267" i="2"/>
  <c r="M1267" i="2"/>
  <c r="Y1267" i="2"/>
  <c r="AG1267" i="2"/>
  <c r="AJ1267" i="2"/>
  <c r="N1267" i="2"/>
  <c r="AM1267" i="2"/>
  <c r="AN1267" i="2"/>
  <c r="A1268" i="2"/>
  <c r="B1268" i="2"/>
  <c r="D1268" i="2"/>
  <c r="F1268" i="2"/>
  <c r="G1268" i="2"/>
  <c r="H1268" i="2"/>
  <c r="I1268" i="2"/>
  <c r="M1268" i="2"/>
  <c r="Y1268" i="2"/>
  <c r="AG1268" i="2"/>
  <c r="AJ1268" i="2"/>
  <c r="AP1268" i="2"/>
  <c r="AM1268" i="2"/>
  <c r="AN1268" i="2"/>
  <c r="A1269" i="2"/>
  <c r="B1269" i="2"/>
  <c r="D1269" i="2"/>
  <c r="F1269" i="2"/>
  <c r="G1269" i="2"/>
  <c r="H1269" i="2"/>
  <c r="I1269" i="2"/>
  <c r="M1269" i="2"/>
  <c r="Y1269" i="2"/>
  <c r="AG1269" i="2"/>
  <c r="AJ1269" i="2"/>
  <c r="N1269" i="2" s="1"/>
  <c r="AM1269" i="2"/>
  <c r="AN1269" i="2"/>
  <c r="A1270" i="2"/>
  <c r="B1270" i="2"/>
  <c r="D1270" i="2"/>
  <c r="F1270" i="2"/>
  <c r="G1270" i="2"/>
  <c r="H1270" i="2"/>
  <c r="I1270" i="2"/>
  <c r="M1270" i="2"/>
  <c r="Y1270" i="2"/>
  <c r="AG1270" i="2"/>
  <c r="AJ1270" i="2"/>
  <c r="AM1270" i="2"/>
  <c r="AN1270" i="2"/>
  <c r="A1271" i="2"/>
  <c r="B1271" i="2"/>
  <c r="D1271" i="2"/>
  <c r="F1271" i="2"/>
  <c r="G1271" i="2"/>
  <c r="H1271" i="2"/>
  <c r="I1271" i="2"/>
  <c r="K1271" i="2"/>
  <c r="M1271" i="2"/>
  <c r="Y1271" i="2"/>
  <c r="AG1271" i="2"/>
  <c r="AJ1271" i="2"/>
  <c r="N1271" i="2" s="1"/>
  <c r="AM1271" i="2"/>
  <c r="AN1271" i="2"/>
  <c r="A1272" i="2"/>
  <c r="B1272" i="2"/>
  <c r="D1272" i="2"/>
  <c r="F1272" i="2"/>
  <c r="G1272" i="2"/>
  <c r="H1272" i="2"/>
  <c r="I1272" i="2"/>
  <c r="M1272" i="2"/>
  <c r="Y1272" i="2"/>
  <c r="AG1272" i="2"/>
  <c r="J1272" i="2"/>
  <c r="AJ1272" i="2"/>
  <c r="AP1272" i="2"/>
  <c r="AM1272" i="2"/>
  <c r="AN1272" i="2"/>
  <c r="A1273" i="2"/>
  <c r="B1273" i="2"/>
  <c r="D1273" i="2"/>
  <c r="F1273" i="2"/>
  <c r="G1273" i="2"/>
  <c r="H1273" i="2"/>
  <c r="I1273" i="2"/>
  <c r="M1273" i="2"/>
  <c r="Y1273" i="2"/>
  <c r="AG1273" i="2"/>
  <c r="AJ1273" i="2"/>
  <c r="AM1273" i="2"/>
  <c r="AN1273" i="2"/>
  <c r="A1274" i="2"/>
  <c r="B1274" i="2"/>
  <c r="D1274" i="2"/>
  <c r="F1274" i="2"/>
  <c r="G1274" i="2"/>
  <c r="H1274" i="2"/>
  <c r="I1274" i="2"/>
  <c r="M1274" i="2"/>
  <c r="Y1274" i="2"/>
  <c r="AG1274" i="2"/>
  <c r="AJ1274" i="2"/>
  <c r="AM1274" i="2"/>
  <c r="AN1274" i="2"/>
  <c r="A1275" i="2"/>
  <c r="B1275" i="2"/>
  <c r="D1275" i="2"/>
  <c r="F1275" i="2"/>
  <c r="G1275" i="2"/>
  <c r="H1275" i="2"/>
  <c r="I1275" i="2"/>
  <c r="M1275" i="2"/>
  <c r="Y1275" i="2"/>
  <c r="AG1275" i="2"/>
  <c r="AJ1275" i="2"/>
  <c r="N1275" i="2" s="1"/>
  <c r="AM1275" i="2"/>
  <c r="AN1275" i="2"/>
  <c r="A1276" i="2"/>
  <c r="B1276" i="2"/>
  <c r="D1276" i="2"/>
  <c r="F1276" i="2"/>
  <c r="G1276" i="2"/>
  <c r="H1276" i="2"/>
  <c r="I1276" i="2"/>
  <c r="M1276" i="2"/>
  <c r="Y1276" i="2"/>
  <c r="AG1276" i="2"/>
  <c r="AJ1276" i="2"/>
  <c r="AM1276" i="2"/>
  <c r="AN1276" i="2"/>
  <c r="A1277" i="2"/>
  <c r="B1277" i="2"/>
  <c r="D1277" i="2"/>
  <c r="F1277" i="2"/>
  <c r="G1277" i="2"/>
  <c r="H1277" i="2"/>
  <c r="I1277" i="2"/>
  <c r="M1277" i="2"/>
  <c r="Y1277" i="2"/>
  <c r="AG1277" i="2"/>
  <c r="AJ1277" i="2"/>
  <c r="AM1277" i="2"/>
  <c r="AN1277" i="2"/>
  <c r="N1277" i="2"/>
  <c r="A1278" i="2"/>
  <c r="B1278" i="2"/>
  <c r="D1278" i="2"/>
  <c r="F1278" i="2"/>
  <c r="G1278" i="2"/>
  <c r="H1278" i="2"/>
  <c r="I1278" i="2"/>
  <c r="M1278" i="2"/>
  <c r="Y1278" i="2"/>
  <c r="AG1278" i="2"/>
  <c r="AJ1278" i="2"/>
  <c r="AM1278" i="2"/>
  <c r="AA1278" i="2" s="1"/>
  <c r="AP1278" i="2"/>
  <c r="AN1278" i="2"/>
  <c r="A1279" i="2"/>
  <c r="B1279" i="2"/>
  <c r="D1279" i="2"/>
  <c r="F1279" i="2"/>
  <c r="G1279" i="2"/>
  <c r="H1279" i="2"/>
  <c r="I1279" i="2"/>
  <c r="M1279" i="2"/>
  <c r="Y1279" i="2"/>
  <c r="AG1279" i="2"/>
  <c r="AJ1279" i="2"/>
  <c r="AM1279" i="2"/>
  <c r="AN1279" i="2"/>
  <c r="A1280" i="2"/>
  <c r="B1280" i="2"/>
  <c r="D1280" i="2"/>
  <c r="F1280" i="2"/>
  <c r="G1280" i="2"/>
  <c r="H1280" i="2"/>
  <c r="I1280" i="2"/>
  <c r="M1280" i="2"/>
  <c r="Y1280" i="2"/>
  <c r="AG1280" i="2"/>
  <c r="AJ1280" i="2"/>
  <c r="AM1280" i="2"/>
  <c r="AN1280" i="2"/>
  <c r="A1281" i="2"/>
  <c r="B1281" i="2"/>
  <c r="D1281" i="2"/>
  <c r="F1281" i="2"/>
  <c r="G1281" i="2"/>
  <c r="H1281" i="2"/>
  <c r="I1281" i="2"/>
  <c r="M1281" i="2"/>
  <c r="Y1281" i="2"/>
  <c r="AG1281" i="2"/>
  <c r="AJ1281" i="2"/>
  <c r="O1281" i="2" s="1"/>
  <c r="AM1281" i="2"/>
  <c r="AN1281" i="2"/>
  <c r="A1282" i="2"/>
  <c r="B1282" i="2"/>
  <c r="D1282" i="2"/>
  <c r="F1282" i="2"/>
  <c r="G1282" i="2"/>
  <c r="H1282" i="2"/>
  <c r="I1282" i="2"/>
  <c r="M1282" i="2"/>
  <c r="Y1282" i="2"/>
  <c r="AG1282" i="2"/>
  <c r="AI1282" i="2"/>
  <c r="AJ1282" i="2"/>
  <c r="AM1282" i="2"/>
  <c r="AA1282" i="2" s="1"/>
  <c r="Z1282" i="2"/>
  <c r="AN1282" i="2"/>
  <c r="A1283" i="2"/>
  <c r="B1283" i="2"/>
  <c r="D1283" i="2"/>
  <c r="F1283" i="2"/>
  <c r="G1283" i="2"/>
  <c r="H1283" i="2"/>
  <c r="I1283" i="2"/>
  <c r="M1283" i="2"/>
  <c r="N1283" i="2"/>
  <c r="O1283" i="2"/>
  <c r="U1283" i="2"/>
  <c r="Y1283" i="2"/>
  <c r="AG1283" i="2"/>
  <c r="AI1283" i="2"/>
  <c r="AL1283" i="2"/>
  <c r="AM1283" i="2"/>
  <c r="AA1283" i="2" s="1"/>
  <c r="AN1283" i="2"/>
  <c r="A1284" i="2"/>
  <c r="B1284" i="2"/>
  <c r="D1284" i="2"/>
  <c r="F1284" i="2"/>
  <c r="G1284" i="2"/>
  <c r="H1284" i="2"/>
  <c r="I1284" i="2"/>
  <c r="K1284" i="2"/>
  <c r="M1284" i="2"/>
  <c r="N1284" i="2"/>
  <c r="O1284" i="2"/>
  <c r="U1284" i="2"/>
  <c r="Y1284" i="2"/>
  <c r="AG1284" i="2"/>
  <c r="AL1284" i="2"/>
  <c r="AM1284" i="2"/>
  <c r="AN1284" i="2"/>
  <c r="A1285" i="2"/>
  <c r="B1285" i="2"/>
  <c r="D1285" i="2"/>
  <c r="F1285" i="2"/>
  <c r="G1285" i="2"/>
  <c r="H1285" i="2"/>
  <c r="I1285" i="2"/>
  <c r="K1285" i="2"/>
  <c r="M1285" i="2"/>
  <c r="N1285" i="2"/>
  <c r="O1285" i="2"/>
  <c r="U1285" i="2"/>
  <c r="Y1285" i="2"/>
  <c r="AG1285" i="2"/>
  <c r="J1285" i="2"/>
  <c r="AI1285" i="2"/>
  <c r="AO1285" i="2" s="1"/>
  <c r="AL1285" i="2"/>
  <c r="AM1285" i="2"/>
  <c r="AN1285" i="2"/>
  <c r="A1286" i="2"/>
  <c r="B1286" i="2"/>
  <c r="D1286" i="2"/>
  <c r="F1286" i="2"/>
  <c r="G1286" i="2"/>
  <c r="H1286" i="2"/>
  <c r="I1286" i="2"/>
  <c r="M1286" i="2"/>
  <c r="N1286" i="2"/>
  <c r="O1286" i="2"/>
  <c r="U1286" i="2"/>
  <c r="Y1286" i="2"/>
  <c r="AG1286" i="2"/>
  <c r="AL1286" i="2"/>
  <c r="V1286" i="2" s="1"/>
  <c r="AM1286" i="2"/>
  <c r="AN1286" i="2"/>
  <c r="A1287" i="2"/>
  <c r="B1287" i="2"/>
  <c r="D1287" i="2"/>
  <c r="F1287" i="2"/>
  <c r="G1287" i="2"/>
  <c r="H1287" i="2"/>
  <c r="I1287" i="2"/>
  <c r="M1287" i="2"/>
  <c r="N1287" i="2"/>
  <c r="O1287" i="2"/>
  <c r="U1287" i="2"/>
  <c r="Y1287" i="2"/>
  <c r="AG1287" i="2"/>
  <c r="AI1287" i="2"/>
  <c r="AL1287" i="2"/>
  <c r="AM1287" i="2"/>
  <c r="AN1287" i="2"/>
  <c r="A1288" i="2"/>
  <c r="B1288" i="2"/>
  <c r="D1288" i="2"/>
  <c r="F1288" i="2"/>
  <c r="G1288" i="2"/>
  <c r="H1288" i="2"/>
  <c r="I1288" i="2"/>
  <c r="M1288" i="2"/>
  <c r="N1288" i="2"/>
  <c r="O1288" i="2"/>
  <c r="U1288" i="2"/>
  <c r="W1288" i="2"/>
  <c r="Y1288" i="2"/>
  <c r="AA1288" i="2"/>
  <c r="AG1288" i="2"/>
  <c r="AL1288" i="2"/>
  <c r="AM1288" i="2"/>
  <c r="AN1288" i="2"/>
  <c r="A1289" i="2"/>
  <c r="B1289" i="2"/>
  <c r="AI1289" i="2"/>
  <c r="J1289" i="2" s="1"/>
  <c r="D1289" i="2"/>
  <c r="F1289" i="2"/>
  <c r="G1289" i="2"/>
  <c r="H1289" i="2"/>
  <c r="I1289" i="2"/>
  <c r="M1289" i="2"/>
  <c r="N1289" i="2"/>
  <c r="O1289" i="2"/>
  <c r="U1289" i="2"/>
  <c r="Y1289" i="2"/>
  <c r="AG1289" i="2"/>
  <c r="AL1289" i="2"/>
  <c r="W1289" i="2" s="1"/>
  <c r="AM1289" i="2"/>
  <c r="AN1289" i="2"/>
  <c r="A1290" i="2"/>
  <c r="B1290" i="2"/>
  <c r="D1290" i="2"/>
  <c r="F1290" i="2"/>
  <c r="G1290" i="2"/>
  <c r="H1290" i="2"/>
  <c r="I1290" i="2"/>
  <c r="M1290" i="2"/>
  <c r="N1290" i="2"/>
  <c r="O1290" i="2"/>
  <c r="U1290" i="2"/>
  <c r="Y1290" i="2"/>
  <c r="AG1290" i="2"/>
  <c r="AL1290" i="2"/>
  <c r="AR1290" i="2" s="1"/>
  <c r="AY1290" i="2" s="1"/>
  <c r="AM1290" i="2"/>
  <c r="AN1290" i="2"/>
  <c r="A1291" i="2"/>
  <c r="B1291" i="2"/>
  <c r="D1291" i="2"/>
  <c r="F1291" i="2"/>
  <c r="G1291" i="2"/>
  <c r="H1291" i="2"/>
  <c r="I1291" i="2"/>
  <c r="M1291" i="2"/>
  <c r="N1291" i="2"/>
  <c r="O1291" i="2"/>
  <c r="U1291" i="2"/>
  <c r="Y1291" i="2"/>
  <c r="AG1291" i="2"/>
  <c r="AI1291" i="2"/>
  <c r="AL1291" i="2"/>
  <c r="AM1291" i="2"/>
  <c r="Z1291" i="2" s="1"/>
  <c r="AN1291" i="2"/>
  <c r="A1292" i="2"/>
  <c r="B1292" i="2"/>
  <c r="D1292" i="2"/>
  <c r="F1292" i="2"/>
  <c r="G1292" i="2"/>
  <c r="H1292" i="2"/>
  <c r="I1292" i="2"/>
  <c r="M1292" i="2"/>
  <c r="N1292" i="2"/>
  <c r="O1292" i="2"/>
  <c r="U1292" i="2"/>
  <c r="Y1292" i="2"/>
  <c r="AG1292" i="2"/>
  <c r="AL1292" i="2"/>
  <c r="AM1292" i="2"/>
  <c r="AN1292" i="2"/>
  <c r="A1293" i="2"/>
  <c r="B1293" i="2"/>
  <c r="D1293" i="2"/>
  <c r="F1293" i="2"/>
  <c r="G1293" i="2"/>
  <c r="H1293" i="2"/>
  <c r="I1293" i="2"/>
  <c r="M1293" i="2"/>
  <c r="N1293" i="2"/>
  <c r="O1293" i="2"/>
  <c r="U1293" i="2"/>
  <c r="Y1293" i="2"/>
  <c r="AG1293" i="2"/>
  <c r="AI1293" i="2"/>
  <c r="J1293" i="2" s="1"/>
  <c r="AL1293" i="2"/>
  <c r="AM1293" i="2"/>
  <c r="AN1293" i="2"/>
  <c r="A1294" i="2"/>
  <c r="B1294" i="2"/>
  <c r="D1294" i="2"/>
  <c r="F1294" i="2"/>
  <c r="G1294" i="2"/>
  <c r="H1294" i="2"/>
  <c r="I1294" i="2"/>
  <c r="M1294" i="2"/>
  <c r="N1294" i="2"/>
  <c r="O1294" i="2"/>
  <c r="U1294" i="2"/>
  <c r="Y1294" i="2"/>
  <c r="AG1294" i="2"/>
  <c r="AL1294" i="2"/>
  <c r="AM1294" i="2"/>
  <c r="Z1294" i="2" s="1"/>
  <c r="AN1294" i="2"/>
  <c r="A1295" i="2"/>
  <c r="B1295" i="2"/>
  <c r="AI1295" i="2"/>
  <c r="D1295" i="2"/>
  <c r="F1295" i="2"/>
  <c r="G1295" i="2"/>
  <c r="H1295" i="2"/>
  <c r="I1295" i="2"/>
  <c r="M1295" i="2"/>
  <c r="N1295" i="2"/>
  <c r="O1295" i="2"/>
  <c r="U1295" i="2"/>
  <c r="Y1295" i="2"/>
  <c r="AG1295" i="2"/>
  <c r="AL1295" i="2"/>
  <c r="AM1295" i="2"/>
  <c r="AO1295" i="2" s="1"/>
  <c r="AN1295" i="2"/>
  <c r="J1295" i="2"/>
  <c r="A1296" i="2"/>
  <c r="B1296" i="2"/>
  <c r="D1296" i="2"/>
  <c r="F1296" i="2"/>
  <c r="G1296" i="2"/>
  <c r="H1296" i="2"/>
  <c r="I1296" i="2"/>
  <c r="M1296" i="2"/>
  <c r="N1296" i="2"/>
  <c r="O1296" i="2"/>
  <c r="U1296" i="2"/>
  <c r="Y1296" i="2"/>
  <c r="AG1296" i="2"/>
  <c r="AL1296" i="2"/>
  <c r="AM1296" i="2"/>
  <c r="AN1296" i="2"/>
  <c r="J1296" i="2"/>
  <c r="A1297" i="2"/>
  <c r="B1297" i="2"/>
  <c r="D1297" i="2"/>
  <c r="F1297" i="2"/>
  <c r="G1297" i="2"/>
  <c r="H1297" i="2"/>
  <c r="I1297" i="2"/>
  <c r="M1297" i="2"/>
  <c r="N1297" i="2"/>
  <c r="O1297" i="2"/>
  <c r="U1297" i="2"/>
  <c r="Y1297" i="2"/>
  <c r="AG1297" i="2"/>
  <c r="AI1297" i="2"/>
  <c r="AL1297" i="2"/>
  <c r="AM1297" i="2"/>
  <c r="AN1297" i="2"/>
  <c r="A1298" i="2"/>
  <c r="B1298" i="2"/>
  <c r="D1298" i="2"/>
  <c r="F1298" i="2"/>
  <c r="G1298" i="2"/>
  <c r="H1298" i="2"/>
  <c r="I1298" i="2"/>
  <c r="M1298" i="2"/>
  <c r="N1298" i="2"/>
  <c r="O1298" i="2"/>
  <c r="U1298" i="2"/>
  <c r="Y1298" i="2"/>
  <c r="AG1298" i="2"/>
  <c r="AL1298" i="2"/>
  <c r="AM1298" i="2"/>
  <c r="AR1298" i="2"/>
  <c r="AN1298" i="2"/>
  <c r="A1299" i="2"/>
  <c r="B1299" i="2"/>
  <c r="D1299" i="2"/>
  <c r="F1299" i="2"/>
  <c r="G1299" i="2"/>
  <c r="H1299" i="2"/>
  <c r="I1299" i="2"/>
  <c r="M1299" i="2"/>
  <c r="N1299" i="2"/>
  <c r="O1299" i="2"/>
  <c r="U1299" i="2"/>
  <c r="Y1299" i="2"/>
  <c r="AG1299" i="2"/>
  <c r="AL1299" i="2"/>
  <c r="AM1299" i="2"/>
  <c r="AN1299" i="2"/>
  <c r="A1300" i="2"/>
  <c r="B1300" i="2"/>
  <c r="D1300" i="2"/>
  <c r="F1300" i="2"/>
  <c r="G1300" i="2"/>
  <c r="H1300" i="2"/>
  <c r="I1300" i="2"/>
  <c r="M1300" i="2"/>
  <c r="N1300" i="2"/>
  <c r="O1300" i="2"/>
  <c r="U1300" i="2"/>
  <c r="Y1300" i="2"/>
  <c r="AG1300" i="2"/>
  <c r="AL1300" i="2"/>
  <c r="AM1300" i="2"/>
  <c r="AA1300" i="2" s="1"/>
  <c r="AN1300" i="2"/>
  <c r="A1301" i="2"/>
  <c r="B1301" i="2"/>
  <c r="AI1301" i="2"/>
  <c r="D1301" i="2"/>
  <c r="F1301" i="2"/>
  <c r="G1301" i="2"/>
  <c r="H1301" i="2"/>
  <c r="I1301" i="2"/>
  <c r="M1301" i="2"/>
  <c r="N1301" i="2"/>
  <c r="O1301" i="2"/>
  <c r="U1301" i="2"/>
  <c r="Y1301" i="2"/>
  <c r="AG1301" i="2"/>
  <c r="AL1301" i="2"/>
  <c r="AR1301" i="2" s="1"/>
  <c r="AM1301" i="2"/>
  <c r="AZ1301" i="2"/>
  <c r="AN1301" i="2"/>
  <c r="A1302" i="2"/>
  <c r="B1302" i="2"/>
  <c r="D1302" i="2"/>
  <c r="F1302" i="2"/>
  <c r="G1302" i="2"/>
  <c r="H1302" i="2"/>
  <c r="I1302" i="2"/>
  <c r="M1302" i="2"/>
  <c r="N1302" i="2"/>
  <c r="O1302" i="2"/>
  <c r="U1302" i="2"/>
  <c r="Y1302" i="2"/>
  <c r="AG1302" i="2"/>
  <c r="AL1302" i="2"/>
  <c r="AM1302" i="2"/>
  <c r="AN1302" i="2"/>
  <c r="A1303" i="2"/>
  <c r="B1303" i="2"/>
  <c r="D1303" i="2"/>
  <c r="F1303" i="2"/>
  <c r="G1303" i="2"/>
  <c r="H1303" i="2"/>
  <c r="I1303" i="2"/>
  <c r="M1303" i="2"/>
  <c r="N1303" i="2"/>
  <c r="O1303" i="2"/>
  <c r="U1303" i="2"/>
  <c r="Y1303" i="2"/>
  <c r="AG1303" i="2"/>
  <c r="AT1303" i="2"/>
  <c r="AI1303" i="2"/>
  <c r="AL1303" i="2"/>
  <c r="AM1303" i="2"/>
  <c r="AO1303" i="2" s="1"/>
  <c r="AR1303" i="2"/>
  <c r="AN1303" i="2"/>
  <c r="A1304" i="2"/>
  <c r="B1304" i="2"/>
  <c r="D1304" i="2"/>
  <c r="F1304" i="2"/>
  <c r="G1304" i="2"/>
  <c r="H1304" i="2"/>
  <c r="I1304" i="2"/>
  <c r="M1304" i="2"/>
  <c r="N1304" i="2"/>
  <c r="O1304" i="2"/>
  <c r="U1304" i="2"/>
  <c r="Y1304" i="2"/>
  <c r="AG1304" i="2"/>
  <c r="AL1304" i="2"/>
  <c r="AM1304" i="2"/>
  <c r="AN1304" i="2"/>
  <c r="A1305" i="2"/>
  <c r="B1305" i="2"/>
  <c r="D1305" i="2"/>
  <c r="F1305" i="2"/>
  <c r="G1305" i="2"/>
  <c r="H1305" i="2"/>
  <c r="I1305" i="2"/>
  <c r="M1305" i="2"/>
  <c r="N1305" i="2"/>
  <c r="O1305" i="2"/>
  <c r="U1305" i="2"/>
  <c r="Y1305" i="2"/>
  <c r="AG1305" i="2"/>
  <c r="AI1305" i="2"/>
  <c r="AL1305" i="2"/>
  <c r="AM1305" i="2"/>
  <c r="AN1305" i="2"/>
  <c r="A1306" i="2"/>
  <c r="B1306" i="2"/>
  <c r="AI1306" i="2"/>
  <c r="D1306" i="2"/>
  <c r="F1306" i="2"/>
  <c r="G1306" i="2"/>
  <c r="H1306" i="2"/>
  <c r="I1306" i="2"/>
  <c r="M1306" i="2"/>
  <c r="N1306" i="2"/>
  <c r="O1306" i="2"/>
  <c r="U1306" i="2"/>
  <c r="Y1306" i="2"/>
  <c r="AG1306" i="2"/>
  <c r="AL1306" i="2"/>
  <c r="AM1306" i="2"/>
  <c r="AN1306" i="2"/>
  <c r="A1307" i="2"/>
  <c r="B1307" i="2"/>
  <c r="AI1307" i="2"/>
  <c r="D1307" i="2"/>
  <c r="F1307" i="2"/>
  <c r="G1307" i="2"/>
  <c r="H1307" i="2"/>
  <c r="I1307" i="2"/>
  <c r="M1307" i="2"/>
  <c r="N1307" i="2"/>
  <c r="O1307" i="2"/>
  <c r="U1307" i="2"/>
  <c r="Y1307" i="2"/>
  <c r="AG1307" i="2"/>
  <c r="AL1307" i="2"/>
  <c r="W1307" i="2" s="1"/>
  <c r="AM1307" i="2"/>
  <c r="AN1307" i="2"/>
  <c r="A1308" i="2"/>
  <c r="B1308" i="2"/>
  <c r="D1308" i="2"/>
  <c r="F1308" i="2"/>
  <c r="G1308" i="2"/>
  <c r="H1308" i="2"/>
  <c r="I1308" i="2"/>
  <c r="M1308" i="2"/>
  <c r="N1308" i="2"/>
  <c r="O1308" i="2"/>
  <c r="U1308" i="2"/>
  <c r="Y1308" i="2"/>
  <c r="AG1308" i="2"/>
  <c r="AL1308" i="2"/>
  <c r="AM1308" i="2"/>
  <c r="AN1308" i="2"/>
  <c r="A1309" i="2"/>
  <c r="B1309" i="2"/>
  <c r="D1309" i="2"/>
  <c r="F1309" i="2"/>
  <c r="G1309" i="2"/>
  <c r="H1309" i="2"/>
  <c r="I1309" i="2"/>
  <c r="M1309" i="2"/>
  <c r="N1309" i="2"/>
  <c r="O1309" i="2"/>
  <c r="U1309" i="2"/>
  <c r="Y1309" i="2"/>
  <c r="AG1309" i="2"/>
  <c r="AI1309" i="2"/>
  <c r="AL1309" i="2"/>
  <c r="AM1309" i="2"/>
  <c r="AN1309" i="2"/>
  <c r="A1310" i="2"/>
  <c r="B1310" i="2"/>
  <c r="D1310" i="2"/>
  <c r="F1310" i="2"/>
  <c r="G1310" i="2"/>
  <c r="H1310" i="2"/>
  <c r="I1310" i="2"/>
  <c r="M1310" i="2"/>
  <c r="N1310" i="2"/>
  <c r="O1310" i="2"/>
  <c r="U1310" i="2"/>
  <c r="Y1310" i="2"/>
  <c r="AG1310" i="2"/>
  <c r="AL1310" i="2"/>
  <c r="AM1310" i="2"/>
  <c r="AN1310" i="2"/>
  <c r="A1311" i="2"/>
  <c r="B1311" i="2"/>
  <c r="AI1311" i="2"/>
  <c r="D1311" i="2"/>
  <c r="F1311" i="2"/>
  <c r="G1311" i="2"/>
  <c r="H1311" i="2"/>
  <c r="I1311" i="2"/>
  <c r="M1311" i="2"/>
  <c r="N1311" i="2"/>
  <c r="O1311" i="2"/>
  <c r="U1311" i="2"/>
  <c r="Y1311" i="2"/>
  <c r="AG1311" i="2"/>
  <c r="AL1311" i="2"/>
  <c r="AM1311" i="2"/>
  <c r="AN1311" i="2"/>
  <c r="A1312" i="2"/>
  <c r="B1312" i="2"/>
  <c r="D1312" i="2"/>
  <c r="F1312" i="2"/>
  <c r="G1312" i="2"/>
  <c r="H1312" i="2"/>
  <c r="I1312" i="2"/>
  <c r="M1312" i="2"/>
  <c r="N1312" i="2"/>
  <c r="O1312" i="2"/>
  <c r="U1312" i="2"/>
  <c r="Y1312" i="2"/>
  <c r="AG1312" i="2"/>
  <c r="AL1312" i="2"/>
  <c r="AM1312" i="2"/>
  <c r="AN1312" i="2"/>
  <c r="A1313" i="2"/>
  <c r="B1313" i="2"/>
  <c r="D1313" i="2"/>
  <c r="F1313" i="2"/>
  <c r="G1313" i="2"/>
  <c r="H1313" i="2"/>
  <c r="I1313" i="2"/>
  <c r="M1313" i="2"/>
  <c r="N1313" i="2"/>
  <c r="O1313" i="2"/>
  <c r="U1313" i="2"/>
  <c r="Y1313" i="2"/>
  <c r="AA1313" i="2"/>
  <c r="AG1313" i="2"/>
  <c r="AI1313" i="2"/>
  <c r="AL1313" i="2"/>
  <c r="AM1313" i="2"/>
  <c r="AN1313" i="2"/>
  <c r="A1314" i="2"/>
  <c r="B1314" i="2"/>
  <c r="D1314" i="2"/>
  <c r="F1314" i="2"/>
  <c r="G1314" i="2"/>
  <c r="H1314" i="2"/>
  <c r="I1314" i="2"/>
  <c r="M1314" i="2"/>
  <c r="N1314" i="2"/>
  <c r="O1314" i="2"/>
  <c r="U1314" i="2"/>
  <c r="Y1314" i="2"/>
  <c r="AG1314" i="2"/>
  <c r="AL1314" i="2"/>
  <c r="AM1314" i="2"/>
  <c r="AN1314" i="2"/>
  <c r="A1315" i="2"/>
  <c r="B1315" i="2"/>
  <c r="AI1315" i="2"/>
  <c r="D1315" i="2"/>
  <c r="F1315" i="2"/>
  <c r="G1315" i="2"/>
  <c r="H1315" i="2"/>
  <c r="I1315" i="2"/>
  <c r="M1315" i="2"/>
  <c r="N1315" i="2"/>
  <c r="O1315" i="2"/>
  <c r="U1315" i="2"/>
  <c r="Y1315" i="2"/>
  <c r="AG1315" i="2"/>
  <c r="AL1315" i="2"/>
  <c r="AM1315" i="2"/>
  <c r="AN1315" i="2"/>
  <c r="A1316" i="2"/>
  <c r="B1316" i="2"/>
  <c r="D1316" i="2"/>
  <c r="F1316" i="2"/>
  <c r="G1316" i="2"/>
  <c r="H1316" i="2"/>
  <c r="I1316" i="2"/>
  <c r="M1316" i="2"/>
  <c r="N1316" i="2"/>
  <c r="O1316" i="2"/>
  <c r="U1316" i="2"/>
  <c r="Y1316" i="2"/>
  <c r="AG1316" i="2"/>
  <c r="AL1316" i="2"/>
  <c r="AM1316" i="2"/>
  <c r="AN1316" i="2"/>
  <c r="A1317" i="2"/>
  <c r="B1317" i="2"/>
  <c r="D1317" i="2"/>
  <c r="F1317" i="2"/>
  <c r="G1317" i="2"/>
  <c r="H1317" i="2"/>
  <c r="I1317" i="2"/>
  <c r="M1317" i="2"/>
  <c r="N1317" i="2"/>
  <c r="O1317" i="2"/>
  <c r="U1317" i="2"/>
  <c r="Y1317" i="2"/>
  <c r="AG1317" i="2"/>
  <c r="AL1317" i="2"/>
  <c r="AM1317" i="2"/>
  <c r="AN1317" i="2"/>
  <c r="A1318" i="2"/>
  <c r="B1318" i="2"/>
  <c r="D1318" i="2"/>
  <c r="F1318" i="2"/>
  <c r="G1318" i="2"/>
  <c r="H1318" i="2"/>
  <c r="I1318" i="2"/>
  <c r="M1318" i="2"/>
  <c r="N1318" i="2"/>
  <c r="O1318" i="2"/>
  <c r="U1318" i="2"/>
  <c r="Y1318" i="2"/>
  <c r="AG1318" i="2"/>
  <c r="AL1318" i="2"/>
  <c r="AM1318" i="2"/>
  <c r="AN1318" i="2"/>
  <c r="A1319" i="2"/>
  <c r="B1319" i="2"/>
  <c r="AI1319" i="2"/>
  <c r="D1319" i="2"/>
  <c r="F1319" i="2"/>
  <c r="G1319" i="2"/>
  <c r="H1319" i="2"/>
  <c r="I1319" i="2"/>
  <c r="M1319" i="2"/>
  <c r="N1319" i="2"/>
  <c r="O1319" i="2"/>
  <c r="U1319" i="2"/>
  <c r="Y1319" i="2"/>
  <c r="AG1319" i="2"/>
  <c r="AL1319" i="2"/>
  <c r="AM1319" i="2"/>
  <c r="AA1319" i="2" s="1"/>
  <c r="AN1319" i="2"/>
  <c r="A1320" i="2"/>
  <c r="B1320" i="2"/>
  <c r="D1320" i="2"/>
  <c r="F1320" i="2"/>
  <c r="G1320" i="2"/>
  <c r="H1320" i="2"/>
  <c r="I1320" i="2"/>
  <c r="M1320" i="2"/>
  <c r="N1320" i="2"/>
  <c r="O1320" i="2"/>
  <c r="U1320" i="2"/>
  <c r="Y1320" i="2"/>
  <c r="AG1320" i="2"/>
  <c r="AL1320" i="2"/>
  <c r="AR1320" i="2"/>
  <c r="AY1320" i="2"/>
  <c r="AM1320" i="2"/>
  <c r="AN1320" i="2"/>
  <c r="A1321" i="2"/>
  <c r="B1321" i="2"/>
  <c r="D1321" i="2"/>
  <c r="F1321" i="2"/>
  <c r="G1321" i="2"/>
  <c r="H1321" i="2"/>
  <c r="I1321" i="2"/>
  <c r="M1321" i="2"/>
  <c r="N1321" i="2"/>
  <c r="O1321" i="2"/>
  <c r="U1321" i="2"/>
  <c r="Y1321" i="2"/>
  <c r="AA1321" i="2"/>
  <c r="AG1321" i="2"/>
  <c r="AI1321" i="2"/>
  <c r="AL1321" i="2"/>
  <c r="AM1321" i="2"/>
  <c r="AN1321" i="2"/>
  <c r="A1322" i="2"/>
  <c r="B1322" i="2"/>
  <c r="AI1322" i="2"/>
  <c r="D1322" i="2"/>
  <c r="F1322" i="2"/>
  <c r="G1322" i="2"/>
  <c r="H1322" i="2"/>
  <c r="I1322" i="2"/>
  <c r="M1322" i="2"/>
  <c r="N1322" i="2"/>
  <c r="O1322" i="2"/>
  <c r="U1322" i="2"/>
  <c r="Y1322" i="2"/>
  <c r="AG1322" i="2"/>
  <c r="AL1322" i="2"/>
  <c r="W1322" i="2" s="1"/>
  <c r="AM1322" i="2"/>
  <c r="AN1322" i="2"/>
  <c r="A1323" i="2"/>
  <c r="B1323" i="2"/>
  <c r="AI1323" i="2"/>
  <c r="AO1323" i="2"/>
  <c r="AS1323" i="2" s="1"/>
  <c r="D1323" i="2"/>
  <c r="F1323" i="2"/>
  <c r="G1323" i="2"/>
  <c r="H1323" i="2"/>
  <c r="I1323" i="2"/>
  <c r="M1323" i="2"/>
  <c r="N1323" i="2"/>
  <c r="O1323" i="2"/>
  <c r="U1323" i="2"/>
  <c r="Y1323" i="2"/>
  <c r="AG1323" i="2"/>
  <c r="AL1323" i="2"/>
  <c r="AM1323" i="2"/>
  <c r="AN1323" i="2"/>
  <c r="A1324" i="2"/>
  <c r="B1324" i="2"/>
  <c r="D1324" i="2"/>
  <c r="F1324" i="2"/>
  <c r="G1324" i="2"/>
  <c r="H1324" i="2"/>
  <c r="I1324" i="2"/>
  <c r="M1324" i="2"/>
  <c r="N1324" i="2"/>
  <c r="O1324" i="2"/>
  <c r="U1324" i="2"/>
  <c r="Y1324" i="2"/>
  <c r="AG1324" i="2"/>
  <c r="AL1324" i="2"/>
  <c r="AM1324" i="2"/>
  <c r="Z1324" i="2" s="1"/>
  <c r="AN1324" i="2"/>
  <c r="A1325" i="2"/>
  <c r="B1325" i="2"/>
  <c r="D1325" i="2"/>
  <c r="F1325" i="2"/>
  <c r="G1325" i="2"/>
  <c r="H1325" i="2"/>
  <c r="I1325" i="2"/>
  <c r="M1325" i="2"/>
  <c r="N1325" i="2"/>
  <c r="O1325" i="2"/>
  <c r="U1325" i="2"/>
  <c r="Y1325" i="2"/>
  <c r="AG1325" i="2"/>
  <c r="AL1325" i="2"/>
  <c r="AM1325" i="2"/>
  <c r="AN1325" i="2"/>
  <c r="A1326" i="2"/>
  <c r="B1326" i="2"/>
  <c r="D1326" i="2"/>
  <c r="F1326" i="2"/>
  <c r="G1326" i="2"/>
  <c r="H1326" i="2"/>
  <c r="I1326" i="2"/>
  <c r="M1326" i="2"/>
  <c r="N1326" i="2"/>
  <c r="O1326" i="2"/>
  <c r="U1326" i="2"/>
  <c r="Y1326" i="2"/>
  <c r="AG1326" i="2"/>
  <c r="AL1326" i="2"/>
  <c r="AM1326" i="2"/>
  <c r="AA1326" i="2" s="1"/>
  <c r="AN1326" i="2"/>
  <c r="A1327" i="2"/>
  <c r="B1327" i="2"/>
  <c r="AI1327" i="2"/>
  <c r="D1327" i="2"/>
  <c r="F1327" i="2"/>
  <c r="G1327" i="2"/>
  <c r="H1327" i="2"/>
  <c r="I1327" i="2"/>
  <c r="M1327" i="2"/>
  <c r="N1327" i="2"/>
  <c r="O1327" i="2"/>
  <c r="U1327" i="2"/>
  <c r="Y1327" i="2"/>
  <c r="AG1327" i="2"/>
  <c r="AL1327" i="2"/>
  <c r="AM1327" i="2"/>
  <c r="AA1327" i="2" s="1"/>
  <c r="AN1327" i="2"/>
  <c r="V1327" i="2"/>
  <c r="AO1327" i="2"/>
  <c r="AT1327" i="2" s="1"/>
  <c r="A1328" i="2"/>
  <c r="B1328" i="2"/>
  <c r="D1328" i="2"/>
  <c r="F1328" i="2"/>
  <c r="G1328" i="2"/>
  <c r="H1328" i="2"/>
  <c r="I1328" i="2"/>
  <c r="M1328" i="2"/>
  <c r="N1328" i="2"/>
  <c r="O1328" i="2"/>
  <c r="U1328" i="2"/>
  <c r="Y1328" i="2"/>
  <c r="AG1328" i="2"/>
  <c r="AL1328" i="2"/>
  <c r="AM1328" i="2"/>
  <c r="AN1328" i="2"/>
  <c r="A1329" i="2"/>
  <c r="B1329" i="2"/>
  <c r="D1329" i="2"/>
  <c r="F1329" i="2"/>
  <c r="G1329" i="2"/>
  <c r="H1329" i="2"/>
  <c r="I1329" i="2"/>
  <c r="M1329" i="2"/>
  <c r="N1329" i="2"/>
  <c r="O1329" i="2"/>
  <c r="U1329" i="2"/>
  <c r="W1329" i="2"/>
  <c r="Y1329" i="2"/>
  <c r="AG1329" i="2"/>
  <c r="AI1329" i="2"/>
  <c r="AL1329" i="2"/>
  <c r="AM1329" i="2"/>
  <c r="AA1329" i="2" s="1"/>
  <c r="AN1329" i="2"/>
  <c r="A1330" i="2"/>
  <c r="B1330" i="2"/>
  <c r="D1330" i="2"/>
  <c r="F1330" i="2"/>
  <c r="G1330" i="2"/>
  <c r="H1330" i="2"/>
  <c r="I1330" i="2"/>
  <c r="M1330" i="2"/>
  <c r="N1330" i="2"/>
  <c r="O1330" i="2"/>
  <c r="Y1330" i="2"/>
  <c r="AG1330" i="2"/>
  <c r="AL1330" i="2"/>
  <c r="AR1330" i="2" s="1"/>
  <c r="AY1330" i="2" s="1"/>
  <c r="AM1330" i="2"/>
  <c r="AN1330" i="2"/>
  <c r="Z1330" i="2"/>
  <c r="A1331" i="2"/>
  <c r="B1331" i="2"/>
  <c r="D1331" i="2"/>
  <c r="F1331" i="2"/>
  <c r="G1331" i="2"/>
  <c r="H1331" i="2"/>
  <c r="I1331" i="2"/>
  <c r="K1331" i="2"/>
  <c r="M1331" i="2"/>
  <c r="N1331" i="2"/>
  <c r="O1331" i="2"/>
  <c r="U1331" i="2"/>
  <c r="Y1331" i="2"/>
  <c r="AG1331" i="2"/>
  <c r="AL1331" i="2"/>
  <c r="AM1331" i="2"/>
  <c r="Z1331" i="2" s="1"/>
  <c r="AN1331" i="2"/>
  <c r="A1332" i="2"/>
  <c r="B1332" i="2"/>
  <c r="D1332" i="2"/>
  <c r="F1332" i="2"/>
  <c r="G1332" i="2"/>
  <c r="H1332" i="2"/>
  <c r="I1332" i="2"/>
  <c r="M1332" i="2"/>
  <c r="N1332" i="2"/>
  <c r="O1332" i="2"/>
  <c r="U1332" i="2"/>
  <c r="Y1332" i="2"/>
  <c r="AG1332" i="2"/>
  <c r="AI1332" i="2"/>
  <c r="AO1332" i="2" s="1"/>
  <c r="AL1332" i="2"/>
  <c r="AR1332" i="2" s="1"/>
  <c r="AM1332" i="2"/>
  <c r="AZ1332" i="2"/>
  <c r="AN1332" i="2"/>
  <c r="A1333" i="2"/>
  <c r="B1333" i="2"/>
  <c r="D1333" i="2"/>
  <c r="F1333" i="2"/>
  <c r="G1333" i="2"/>
  <c r="H1333" i="2"/>
  <c r="I1333" i="2"/>
  <c r="M1333" i="2"/>
  <c r="N1333" i="2"/>
  <c r="O1333" i="2"/>
  <c r="U1333" i="2"/>
  <c r="Y1333" i="2"/>
  <c r="AG1333" i="2"/>
  <c r="AL1333" i="2"/>
  <c r="AM1333" i="2"/>
  <c r="AN1333" i="2"/>
  <c r="V1333" i="2"/>
  <c r="A1334" i="2"/>
  <c r="B1334" i="2"/>
  <c r="D1334" i="2"/>
  <c r="F1334" i="2"/>
  <c r="G1334" i="2"/>
  <c r="H1334" i="2"/>
  <c r="I1334" i="2"/>
  <c r="M1334" i="2"/>
  <c r="N1334" i="2"/>
  <c r="O1334" i="2"/>
  <c r="U1334" i="2"/>
  <c r="Y1334" i="2"/>
  <c r="AG1334" i="2"/>
  <c r="AI1334" i="2"/>
  <c r="J1334" i="2"/>
  <c r="AL1334" i="2"/>
  <c r="V1334" i="2"/>
  <c r="AM1334" i="2"/>
  <c r="AO1334" i="2" s="1"/>
  <c r="AT1334" i="2" s="1"/>
  <c r="AN1334" i="2"/>
  <c r="A1335" i="2"/>
  <c r="B1335" i="2"/>
  <c r="AI1335" i="2"/>
  <c r="D1335" i="2"/>
  <c r="F1335" i="2"/>
  <c r="G1335" i="2"/>
  <c r="H1335" i="2"/>
  <c r="I1335" i="2"/>
  <c r="M1335" i="2"/>
  <c r="N1335" i="2"/>
  <c r="O1335" i="2"/>
  <c r="U1335" i="2"/>
  <c r="Y1335" i="2"/>
  <c r="AG1335" i="2"/>
  <c r="AL1335" i="2"/>
  <c r="AM1335" i="2"/>
  <c r="AR1335" i="2" s="1"/>
  <c r="AN1335" i="2"/>
  <c r="A1336" i="2"/>
  <c r="B1336" i="2"/>
  <c r="D1336" i="2"/>
  <c r="F1336" i="2"/>
  <c r="G1336" i="2"/>
  <c r="H1336" i="2"/>
  <c r="I1336" i="2"/>
  <c r="M1336" i="2"/>
  <c r="N1336" i="2"/>
  <c r="O1336" i="2"/>
  <c r="U1336" i="2"/>
  <c r="Y1336" i="2"/>
  <c r="AG1336" i="2"/>
  <c r="AL1336" i="2"/>
  <c r="V1336" i="2" s="1"/>
  <c r="AM1336" i="2"/>
  <c r="AA1336" i="2"/>
  <c r="AR1336" i="2"/>
  <c r="AZ1336" i="2"/>
  <c r="AN1336" i="2"/>
  <c r="A1337" i="2"/>
  <c r="B1337" i="2"/>
  <c r="D1337" i="2"/>
  <c r="F1337" i="2"/>
  <c r="G1337" i="2"/>
  <c r="H1337" i="2"/>
  <c r="I1337" i="2"/>
  <c r="M1337" i="2"/>
  <c r="N1337" i="2"/>
  <c r="O1337" i="2"/>
  <c r="U1337" i="2"/>
  <c r="Y1337" i="2"/>
  <c r="AG1337" i="2"/>
  <c r="AL1337" i="2"/>
  <c r="AM1337" i="2"/>
  <c r="Z1337" i="2" s="1"/>
  <c r="AN1337" i="2"/>
  <c r="A1338" i="2"/>
  <c r="B1338" i="2"/>
  <c r="D1338" i="2"/>
  <c r="F1338" i="2"/>
  <c r="G1338" i="2"/>
  <c r="H1338" i="2"/>
  <c r="I1338" i="2"/>
  <c r="M1338" i="2"/>
  <c r="N1338" i="2"/>
  <c r="O1338" i="2"/>
  <c r="U1338" i="2"/>
  <c r="Y1338" i="2"/>
  <c r="AG1338" i="2"/>
  <c r="AL1338" i="2"/>
  <c r="AR1338" i="2"/>
  <c r="AM1338" i="2"/>
  <c r="AN1338" i="2"/>
  <c r="A1339" i="2"/>
  <c r="B1339" i="2"/>
  <c r="D1339" i="2"/>
  <c r="F1339" i="2"/>
  <c r="G1339" i="2"/>
  <c r="H1339" i="2"/>
  <c r="I1339" i="2"/>
  <c r="M1339" i="2"/>
  <c r="N1339" i="2"/>
  <c r="O1339" i="2"/>
  <c r="U1339" i="2"/>
  <c r="Y1339" i="2"/>
  <c r="AG1339" i="2"/>
  <c r="AL1339" i="2"/>
  <c r="AM1339" i="2"/>
  <c r="Z1339" i="2"/>
  <c r="AN1339" i="2"/>
  <c r="A1340" i="2"/>
  <c r="B1340" i="2"/>
  <c r="D1340" i="2"/>
  <c r="F1340" i="2"/>
  <c r="G1340" i="2"/>
  <c r="H1340" i="2"/>
  <c r="I1340" i="2"/>
  <c r="M1340" i="2"/>
  <c r="N1340" i="2"/>
  <c r="O1340" i="2"/>
  <c r="U1340" i="2"/>
  <c r="Y1340" i="2"/>
  <c r="AG1340" i="2"/>
  <c r="AI1340" i="2"/>
  <c r="AL1340" i="2"/>
  <c r="AR1340" i="2" s="1"/>
  <c r="AM1340" i="2"/>
  <c r="AZ1340" i="2"/>
  <c r="AN1340" i="2"/>
  <c r="AO1340" i="2"/>
  <c r="A1341" i="2"/>
  <c r="B1341" i="2"/>
  <c r="D1341" i="2"/>
  <c r="F1341" i="2"/>
  <c r="G1341" i="2"/>
  <c r="H1341" i="2"/>
  <c r="I1341" i="2"/>
  <c r="M1341" i="2"/>
  <c r="N1341" i="2"/>
  <c r="O1341" i="2"/>
  <c r="U1341" i="2"/>
  <c r="Y1341" i="2"/>
  <c r="AG1341" i="2"/>
  <c r="AL1341" i="2"/>
  <c r="AM1341" i="2"/>
  <c r="AN1341" i="2"/>
  <c r="A1342" i="2"/>
  <c r="B1342" i="2"/>
  <c r="D1342" i="2"/>
  <c r="F1342" i="2"/>
  <c r="G1342" i="2"/>
  <c r="H1342" i="2"/>
  <c r="I1342" i="2"/>
  <c r="K1342" i="2"/>
  <c r="M1342" i="2"/>
  <c r="N1342" i="2"/>
  <c r="O1342" i="2"/>
  <c r="U1342" i="2"/>
  <c r="Y1342" i="2"/>
  <c r="AG1342" i="2"/>
  <c r="AI1342" i="2"/>
  <c r="J1342" i="2" s="1"/>
  <c r="AL1342" i="2"/>
  <c r="AM1342" i="2"/>
  <c r="AN1342" i="2"/>
  <c r="A1343" i="2"/>
  <c r="B1343" i="2"/>
  <c r="AI1343" i="2"/>
  <c r="D1343" i="2"/>
  <c r="F1343" i="2"/>
  <c r="G1343" i="2"/>
  <c r="H1343" i="2"/>
  <c r="I1343" i="2"/>
  <c r="M1343" i="2"/>
  <c r="N1343" i="2"/>
  <c r="O1343" i="2"/>
  <c r="U1343" i="2"/>
  <c r="Y1343" i="2"/>
  <c r="AG1343" i="2"/>
  <c r="AL1343" i="2"/>
  <c r="W1343" i="2" s="1"/>
  <c r="AM1343" i="2"/>
  <c r="AN1343" i="2"/>
  <c r="A1344" i="2"/>
  <c r="B1344" i="2"/>
  <c r="AI1344" i="2"/>
  <c r="J1344" i="2"/>
  <c r="D1344" i="2"/>
  <c r="F1344" i="2"/>
  <c r="G1344" i="2"/>
  <c r="H1344" i="2"/>
  <c r="I1344" i="2"/>
  <c r="M1344" i="2"/>
  <c r="N1344" i="2"/>
  <c r="O1344" i="2"/>
  <c r="Y1344" i="2"/>
  <c r="AG1344" i="2"/>
  <c r="AM1344" i="2"/>
  <c r="AN1344" i="2"/>
  <c r="A1345" i="2"/>
  <c r="B1345" i="2"/>
  <c r="D1345" i="2"/>
  <c r="F1345" i="2"/>
  <c r="G1345" i="2"/>
  <c r="H1345" i="2"/>
  <c r="I1345" i="2"/>
  <c r="M1345" i="2"/>
  <c r="N1345" i="2"/>
  <c r="O1345" i="2"/>
  <c r="Y1345" i="2"/>
  <c r="AG1345" i="2"/>
  <c r="AM1345" i="2"/>
  <c r="AA1345" i="2" s="1"/>
  <c r="AN1345" i="2"/>
  <c r="A1346" i="2"/>
  <c r="B1346" i="2"/>
  <c r="D1346" i="2"/>
  <c r="F1346" i="2"/>
  <c r="G1346" i="2"/>
  <c r="H1346" i="2"/>
  <c r="I1346" i="2"/>
  <c r="M1346" i="2"/>
  <c r="N1346" i="2"/>
  <c r="O1346" i="2"/>
  <c r="Y1346" i="2"/>
  <c r="AG1346" i="2"/>
  <c r="AM1346" i="2"/>
  <c r="AN1346" i="2"/>
  <c r="A1347" i="2"/>
  <c r="B1347" i="2"/>
  <c r="D1347" i="2"/>
  <c r="F1347" i="2"/>
  <c r="G1347" i="2"/>
  <c r="H1347" i="2"/>
  <c r="I1347" i="2"/>
  <c r="K1347" i="2"/>
  <c r="M1347" i="2"/>
  <c r="N1347" i="2"/>
  <c r="O1347" i="2"/>
  <c r="Y1347" i="2"/>
  <c r="AG1347" i="2"/>
  <c r="AM1347" i="2"/>
  <c r="AN1347" i="2"/>
  <c r="A1348" i="2"/>
  <c r="B1348" i="2"/>
  <c r="AI1348" i="2"/>
  <c r="D1348" i="2"/>
  <c r="F1348" i="2"/>
  <c r="G1348" i="2"/>
  <c r="H1348" i="2"/>
  <c r="I1348" i="2"/>
  <c r="M1348" i="2"/>
  <c r="N1348" i="2"/>
  <c r="Y1348" i="2"/>
  <c r="AG1348" i="2"/>
  <c r="AM1348" i="2"/>
  <c r="AN1348" i="2"/>
  <c r="A1349" i="2"/>
  <c r="B1349" i="2"/>
  <c r="D1349" i="2"/>
  <c r="F1349" i="2"/>
  <c r="G1349" i="2"/>
  <c r="H1349" i="2"/>
  <c r="I1349" i="2"/>
  <c r="M1349" i="2"/>
  <c r="N1349" i="2"/>
  <c r="Y1349" i="2"/>
  <c r="AG1349" i="2"/>
  <c r="AM1349" i="2"/>
  <c r="AN1349" i="2"/>
  <c r="A1350" i="2"/>
  <c r="B1350" i="2"/>
  <c r="D1350" i="2"/>
  <c r="F1350" i="2"/>
  <c r="G1350" i="2"/>
  <c r="H1350" i="2"/>
  <c r="I1350" i="2"/>
  <c r="M1350" i="2"/>
  <c r="N1350" i="2"/>
  <c r="Y1350" i="2"/>
  <c r="AG1350" i="2"/>
  <c r="AI1350" i="2"/>
  <c r="AM1350" i="2"/>
  <c r="AN1350" i="2"/>
  <c r="A1351" i="2"/>
  <c r="B1351" i="2"/>
  <c r="D1351" i="2"/>
  <c r="F1351" i="2"/>
  <c r="G1351" i="2"/>
  <c r="H1351" i="2"/>
  <c r="I1351" i="2"/>
  <c r="M1351" i="2"/>
  <c r="N1351" i="2"/>
  <c r="Y1351" i="2"/>
  <c r="AG1351" i="2"/>
  <c r="AM1351" i="2"/>
  <c r="AN1351" i="2"/>
  <c r="A1352" i="2"/>
  <c r="B1352" i="2"/>
  <c r="D1352" i="2"/>
  <c r="F1352" i="2"/>
  <c r="G1352" i="2"/>
  <c r="H1352" i="2"/>
  <c r="I1352" i="2"/>
  <c r="M1352" i="2"/>
  <c r="N1352" i="2"/>
  <c r="Y1352" i="2"/>
  <c r="AG1352" i="2"/>
  <c r="AM1352" i="2"/>
  <c r="AN1352" i="2"/>
  <c r="A1353" i="2"/>
  <c r="B1353" i="2"/>
  <c r="D1353" i="2"/>
  <c r="F1353" i="2"/>
  <c r="G1353" i="2"/>
  <c r="H1353" i="2"/>
  <c r="I1353" i="2"/>
  <c r="M1353" i="2"/>
  <c r="N1353" i="2"/>
  <c r="Y1353" i="2"/>
  <c r="AG1353" i="2"/>
  <c r="AM1353" i="2"/>
  <c r="Z1353" i="2" s="1"/>
  <c r="AN1353" i="2"/>
  <c r="A1354" i="2"/>
  <c r="B1354" i="2"/>
  <c r="D1354" i="2"/>
  <c r="F1354" i="2"/>
  <c r="G1354" i="2"/>
  <c r="H1354" i="2"/>
  <c r="I1354" i="2"/>
  <c r="M1354" i="2"/>
  <c r="N1354" i="2"/>
  <c r="Y1354" i="2"/>
  <c r="AG1354" i="2"/>
  <c r="AI1354" i="2"/>
  <c r="AM1354" i="2"/>
  <c r="AN1354" i="2"/>
  <c r="A1355" i="2"/>
  <c r="B1355" i="2"/>
  <c r="D1355" i="2"/>
  <c r="F1355" i="2"/>
  <c r="G1355" i="2"/>
  <c r="H1355" i="2"/>
  <c r="I1355" i="2"/>
  <c r="M1355" i="2"/>
  <c r="N1355" i="2"/>
  <c r="Y1355" i="2"/>
  <c r="AG1355" i="2"/>
  <c r="AM1355" i="2"/>
  <c r="AN1355" i="2"/>
  <c r="A1356" i="2"/>
  <c r="B1356" i="2"/>
  <c r="AI1356" i="2"/>
  <c r="J1356" i="2" s="1"/>
  <c r="D1356" i="2"/>
  <c r="F1356" i="2"/>
  <c r="G1356" i="2"/>
  <c r="H1356" i="2"/>
  <c r="I1356" i="2"/>
  <c r="M1356" i="2"/>
  <c r="N1356" i="2"/>
  <c r="Y1356" i="2"/>
  <c r="AG1356" i="2"/>
  <c r="AM1356" i="2"/>
  <c r="AN1356" i="2"/>
  <c r="A1357" i="2"/>
  <c r="B1357" i="2"/>
  <c r="D1357" i="2"/>
  <c r="F1357" i="2"/>
  <c r="G1357" i="2"/>
  <c r="H1357" i="2"/>
  <c r="I1357" i="2"/>
  <c r="M1357" i="2"/>
  <c r="N1357" i="2"/>
  <c r="Y1357" i="2"/>
  <c r="AG1357" i="2"/>
  <c r="AM1357" i="2"/>
  <c r="AN1357" i="2"/>
  <c r="A1358" i="2"/>
  <c r="B1358" i="2"/>
  <c r="D1358" i="2"/>
  <c r="F1358" i="2"/>
  <c r="G1358" i="2"/>
  <c r="H1358" i="2"/>
  <c r="I1358" i="2"/>
  <c r="M1358" i="2"/>
  <c r="N1358" i="2"/>
  <c r="Y1358" i="2"/>
  <c r="AG1358" i="2"/>
  <c r="AI1358" i="2"/>
  <c r="AM1358" i="2"/>
  <c r="AN1358" i="2"/>
  <c r="A1359" i="2"/>
  <c r="B1359" i="2"/>
  <c r="AI1359" i="2"/>
  <c r="J1359" i="2" s="1"/>
  <c r="D1359" i="2"/>
  <c r="F1359" i="2"/>
  <c r="G1359" i="2"/>
  <c r="H1359" i="2"/>
  <c r="I1359" i="2"/>
  <c r="M1359" i="2"/>
  <c r="N1359" i="2"/>
  <c r="Y1359" i="2"/>
  <c r="AG1359" i="2"/>
  <c r="AM1359" i="2"/>
  <c r="AN1359" i="2"/>
  <c r="A1360" i="2"/>
  <c r="B1360" i="2"/>
  <c r="D1360" i="2"/>
  <c r="F1360" i="2"/>
  <c r="G1360" i="2"/>
  <c r="H1360" i="2"/>
  <c r="I1360" i="2"/>
  <c r="M1360" i="2"/>
  <c r="N1360" i="2"/>
  <c r="O1360" i="2"/>
  <c r="Y1360" i="2"/>
  <c r="AG1360" i="2"/>
  <c r="AM1360" i="2"/>
  <c r="AN1360" i="2"/>
  <c r="A1361" i="2"/>
  <c r="B1361" i="2"/>
  <c r="D1361" i="2"/>
  <c r="F1361" i="2"/>
  <c r="G1361" i="2"/>
  <c r="H1361" i="2"/>
  <c r="I1361" i="2"/>
  <c r="M1361" i="2"/>
  <c r="N1361" i="2"/>
  <c r="O1361" i="2"/>
  <c r="Y1361" i="2"/>
  <c r="AG1361" i="2"/>
  <c r="AM1361" i="2"/>
  <c r="AN1361" i="2"/>
  <c r="J1361" i="2"/>
  <c r="A1362" i="2"/>
  <c r="B1362" i="2"/>
  <c r="D1362" i="2"/>
  <c r="F1362" i="2"/>
  <c r="G1362" i="2"/>
  <c r="H1362" i="2"/>
  <c r="I1362" i="2"/>
  <c r="K1362" i="2"/>
  <c r="M1362" i="2"/>
  <c r="N1362" i="2"/>
  <c r="O1362" i="2"/>
  <c r="Y1362" i="2"/>
  <c r="AG1362" i="2"/>
  <c r="AM1362" i="2"/>
  <c r="AN1362" i="2"/>
  <c r="A1363" i="2"/>
  <c r="B1363" i="2"/>
  <c r="AI1363" i="2"/>
  <c r="D1363" i="2"/>
  <c r="F1363" i="2"/>
  <c r="G1363" i="2"/>
  <c r="H1363" i="2"/>
  <c r="I1363" i="2"/>
  <c r="M1363" i="2"/>
  <c r="N1363" i="2"/>
  <c r="O1363" i="2"/>
  <c r="Y1363" i="2"/>
  <c r="AG1363" i="2"/>
  <c r="AM1363" i="2"/>
  <c r="AN1363" i="2"/>
  <c r="A1364" i="2"/>
  <c r="B1364" i="2"/>
  <c r="D1364" i="2"/>
  <c r="F1364" i="2"/>
  <c r="G1364" i="2"/>
  <c r="H1364" i="2"/>
  <c r="I1364" i="2"/>
  <c r="M1364" i="2"/>
  <c r="N1364" i="2"/>
  <c r="O1364" i="2"/>
  <c r="Y1364" i="2"/>
  <c r="AG1364" i="2"/>
  <c r="AM1364" i="2"/>
  <c r="AN1364" i="2"/>
  <c r="A1365" i="2"/>
  <c r="B1365" i="2"/>
  <c r="D1365" i="2"/>
  <c r="F1365" i="2"/>
  <c r="G1365" i="2"/>
  <c r="H1365" i="2"/>
  <c r="I1365" i="2"/>
  <c r="K1365" i="2"/>
  <c r="M1365" i="2"/>
  <c r="N1365" i="2"/>
  <c r="O1365" i="2"/>
  <c r="Y1365" i="2"/>
  <c r="AG1365" i="2"/>
  <c r="AM1365" i="2"/>
  <c r="AN1365" i="2"/>
  <c r="A1366" i="2"/>
  <c r="B1366" i="2"/>
  <c r="D1366" i="2"/>
  <c r="F1366" i="2"/>
  <c r="G1366" i="2"/>
  <c r="H1366" i="2"/>
  <c r="I1366" i="2"/>
  <c r="K1366" i="2"/>
  <c r="M1366" i="2"/>
  <c r="N1366" i="2"/>
  <c r="O1366" i="2"/>
  <c r="Y1366" i="2"/>
  <c r="AG1366" i="2"/>
  <c r="AM1366" i="2"/>
  <c r="AN1366" i="2"/>
  <c r="A1367" i="2"/>
  <c r="B1367" i="2"/>
  <c r="AI1367" i="2"/>
  <c r="D1367" i="2"/>
  <c r="F1367" i="2"/>
  <c r="G1367" i="2"/>
  <c r="H1367" i="2"/>
  <c r="I1367" i="2"/>
  <c r="M1367" i="2"/>
  <c r="N1367" i="2"/>
  <c r="O1367" i="2"/>
  <c r="Y1367" i="2"/>
  <c r="AG1367" i="2"/>
  <c r="AM1367" i="2"/>
  <c r="AN1367" i="2"/>
  <c r="A1368" i="2"/>
  <c r="B1368" i="2"/>
  <c r="D1368" i="2"/>
  <c r="F1368" i="2"/>
  <c r="G1368" i="2"/>
  <c r="H1368" i="2"/>
  <c r="I1368" i="2"/>
  <c r="M1368" i="2"/>
  <c r="N1368" i="2"/>
  <c r="O1368" i="2"/>
  <c r="Y1368" i="2"/>
  <c r="AG1368" i="2"/>
  <c r="AM1368" i="2"/>
  <c r="AN1368" i="2"/>
  <c r="A1369" i="2"/>
  <c r="B1369" i="2"/>
  <c r="D1369" i="2"/>
  <c r="F1369" i="2"/>
  <c r="G1369" i="2"/>
  <c r="H1369" i="2"/>
  <c r="I1369" i="2"/>
  <c r="K1369" i="2"/>
  <c r="M1369" i="2"/>
  <c r="N1369" i="2"/>
  <c r="O1369" i="2"/>
  <c r="Y1369" i="2"/>
  <c r="AG1369" i="2"/>
  <c r="AM1369" i="2"/>
  <c r="AN1369" i="2"/>
  <c r="A1370" i="2"/>
  <c r="B1370" i="2"/>
  <c r="D1370" i="2"/>
  <c r="F1370" i="2"/>
  <c r="G1370" i="2"/>
  <c r="H1370" i="2"/>
  <c r="I1370" i="2"/>
  <c r="K1370" i="2"/>
  <c r="M1370" i="2"/>
  <c r="N1370" i="2"/>
  <c r="O1370" i="2"/>
  <c r="Y1370" i="2"/>
  <c r="AG1370" i="2"/>
  <c r="AM1370" i="2"/>
  <c r="Z1370" i="2" s="1"/>
  <c r="AN1370" i="2"/>
  <c r="A1371" i="2"/>
  <c r="B1371" i="2"/>
  <c r="AI1371" i="2"/>
  <c r="D1371" i="2"/>
  <c r="F1371" i="2"/>
  <c r="G1371" i="2"/>
  <c r="H1371" i="2"/>
  <c r="I1371" i="2"/>
  <c r="M1371" i="2"/>
  <c r="N1371" i="2"/>
  <c r="O1371" i="2"/>
  <c r="Y1371" i="2"/>
  <c r="AG1371" i="2"/>
  <c r="AM1371" i="2"/>
  <c r="AN1371" i="2"/>
  <c r="A1372" i="2"/>
  <c r="B1372" i="2"/>
  <c r="D1372" i="2"/>
  <c r="F1372" i="2"/>
  <c r="G1372" i="2"/>
  <c r="H1372" i="2"/>
  <c r="I1372" i="2"/>
  <c r="M1372" i="2"/>
  <c r="N1372" i="2"/>
  <c r="O1372" i="2"/>
  <c r="Y1372" i="2"/>
  <c r="AG1372" i="2"/>
  <c r="AM1372" i="2"/>
  <c r="AN1372" i="2"/>
  <c r="A1373" i="2"/>
  <c r="B1373" i="2"/>
  <c r="D1373" i="2"/>
  <c r="F1373" i="2"/>
  <c r="G1373" i="2"/>
  <c r="H1373" i="2"/>
  <c r="I1373" i="2"/>
  <c r="M1373" i="2"/>
  <c r="N1373" i="2"/>
  <c r="O1373" i="2"/>
  <c r="Y1373" i="2"/>
  <c r="AG1373" i="2"/>
  <c r="AM1373" i="2"/>
  <c r="AA1373" i="2" s="1"/>
  <c r="AN1373" i="2"/>
  <c r="A1374" i="2"/>
  <c r="B1374" i="2"/>
  <c r="D1374" i="2"/>
  <c r="F1374" i="2"/>
  <c r="G1374" i="2"/>
  <c r="H1374" i="2"/>
  <c r="I1374" i="2"/>
  <c r="K1374" i="2"/>
  <c r="M1374" i="2"/>
  <c r="N1374" i="2"/>
  <c r="O1374" i="2"/>
  <c r="Y1374" i="2"/>
  <c r="AG1374" i="2"/>
  <c r="AM1374" i="2"/>
  <c r="AN1374" i="2"/>
  <c r="A1375" i="2"/>
  <c r="B1375" i="2"/>
  <c r="AI1375" i="2"/>
  <c r="J1375" i="2" s="1"/>
  <c r="D1375" i="2"/>
  <c r="F1375" i="2"/>
  <c r="G1375" i="2"/>
  <c r="H1375" i="2"/>
  <c r="I1375" i="2"/>
  <c r="M1375" i="2"/>
  <c r="N1375" i="2"/>
  <c r="O1375" i="2"/>
  <c r="Y1375" i="2"/>
  <c r="AG1375" i="2"/>
  <c r="AM1375" i="2"/>
  <c r="AA1375" i="2" s="1"/>
  <c r="AN1375" i="2"/>
  <c r="A1376" i="2"/>
  <c r="B1376" i="2"/>
  <c r="D1376" i="2"/>
  <c r="F1376" i="2"/>
  <c r="G1376" i="2"/>
  <c r="H1376" i="2"/>
  <c r="I1376" i="2"/>
  <c r="M1376" i="2"/>
  <c r="N1376" i="2"/>
  <c r="O1376" i="2"/>
  <c r="Y1376" i="2"/>
  <c r="AA1376" i="2"/>
  <c r="AG1376" i="2"/>
  <c r="AM1376" i="2"/>
  <c r="Z1376" i="2"/>
  <c r="AN1376" i="2"/>
  <c r="A1377" i="2"/>
  <c r="B1377" i="2"/>
  <c r="D1377" i="2"/>
  <c r="F1377" i="2"/>
  <c r="G1377" i="2"/>
  <c r="H1377" i="2"/>
  <c r="I1377" i="2"/>
  <c r="M1377" i="2"/>
  <c r="N1377" i="2"/>
  <c r="O1377" i="2"/>
  <c r="Y1377" i="2"/>
  <c r="AG1377" i="2"/>
  <c r="AM1377" i="2"/>
  <c r="AN1377" i="2"/>
  <c r="A1378" i="2"/>
  <c r="B1378" i="2"/>
  <c r="D1378" i="2"/>
  <c r="F1378" i="2"/>
  <c r="G1378" i="2"/>
  <c r="H1378" i="2"/>
  <c r="I1378" i="2"/>
  <c r="K1378" i="2"/>
  <c r="M1378" i="2"/>
  <c r="N1378" i="2"/>
  <c r="O1378" i="2"/>
  <c r="Y1378" i="2"/>
  <c r="AG1378" i="2"/>
  <c r="AM1378" i="2"/>
  <c r="AN1378" i="2"/>
  <c r="J1378" i="2"/>
  <c r="A1379" i="2"/>
  <c r="B1379" i="2"/>
  <c r="AI1379" i="2"/>
  <c r="D1379" i="2"/>
  <c r="F1379" i="2"/>
  <c r="G1379" i="2"/>
  <c r="H1379" i="2"/>
  <c r="I1379" i="2"/>
  <c r="M1379" i="2"/>
  <c r="N1379" i="2"/>
  <c r="O1379" i="2"/>
  <c r="Y1379" i="2"/>
  <c r="AG1379" i="2"/>
  <c r="AM1379" i="2"/>
  <c r="AO1379" i="2" s="1"/>
  <c r="AT1379" i="2" s="1"/>
  <c r="AN1379" i="2"/>
  <c r="A1380" i="2"/>
  <c r="B1380" i="2"/>
  <c r="D1380" i="2"/>
  <c r="F1380" i="2"/>
  <c r="G1380" i="2"/>
  <c r="H1380" i="2"/>
  <c r="I1380" i="2"/>
  <c r="M1380" i="2"/>
  <c r="N1380" i="2"/>
  <c r="O1380" i="2"/>
  <c r="Y1380" i="2"/>
  <c r="AG1380" i="2"/>
  <c r="AM1380" i="2"/>
  <c r="AN1380" i="2"/>
  <c r="A1381" i="2"/>
  <c r="B1381" i="2"/>
  <c r="D1381" i="2"/>
  <c r="F1381" i="2"/>
  <c r="G1381" i="2"/>
  <c r="H1381" i="2"/>
  <c r="I1381" i="2"/>
  <c r="M1381" i="2"/>
  <c r="N1381" i="2"/>
  <c r="O1381" i="2"/>
  <c r="Y1381" i="2"/>
  <c r="AG1381" i="2"/>
  <c r="AM1381" i="2"/>
  <c r="AN1381" i="2"/>
  <c r="A1382" i="2"/>
  <c r="B1382" i="2"/>
  <c r="D1382" i="2"/>
  <c r="F1382" i="2"/>
  <c r="G1382" i="2"/>
  <c r="H1382" i="2"/>
  <c r="I1382" i="2"/>
  <c r="K1382" i="2"/>
  <c r="M1382" i="2"/>
  <c r="N1382" i="2"/>
  <c r="O1382" i="2"/>
  <c r="Y1382" i="2"/>
  <c r="AG1382" i="2"/>
  <c r="AM1382" i="2"/>
  <c r="AN1382" i="2"/>
  <c r="A1383" i="2"/>
  <c r="B1383" i="2"/>
  <c r="D1383" i="2"/>
  <c r="F1383" i="2"/>
  <c r="G1383" i="2"/>
  <c r="H1383" i="2"/>
  <c r="I1383" i="2"/>
  <c r="M1383" i="2"/>
  <c r="N1383" i="2"/>
  <c r="O1383" i="2"/>
  <c r="Y1383" i="2"/>
  <c r="AG1383" i="2"/>
  <c r="AM1383" i="2"/>
  <c r="AN1383" i="2"/>
  <c r="A1384" i="2"/>
  <c r="B1384" i="2"/>
  <c r="D1384" i="2"/>
  <c r="F1384" i="2"/>
  <c r="G1384" i="2"/>
  <c r="H1384" i="2"/>
  <c r="I1384" i="2"/>
  <c r="M1384" i="2"/>
  <c r="N1384" i="2"/>
  <c r="O1384" i="2"/>
  <c r="Y1384" i="2"/>
  <c r="AG1384" i="2"/>
  <c r="AM1384" i="2"/>
  <c r="AA1384" i="2" s="1"/>
  <c r="AN1384" i="2"/>
  <c r="A1385" i="2"/>
  <c r="B1385" i="2"/>
  <c r="D1385" i="2"/>
  <c r="F1385" i="2"/>
  <c r="G1385" i="2"/>
  <c r="H1385" i="2"/>
  <c r="I1385" i="2"/>
  <c r="M1385" i="2"/>
  <c r="N1385" i="2"/>
  <c r="O1385" i="2"/>
  <c r="Y1385" i="2"/>
  <c r="AG1385" i="2"/>
  <c r="AM1385" i="2"/>
  <c r="AN1385" i="2"/>
  <c r="A1386" i="2"/>
  <c r="B1386" i="2"/>
  <c r="D1386" i="2"/>
  <c r="F1386" i="2"/>
  <c r="G1386" i="2"/>
  <c r="H1386" i="2"/>
  <c r="I1386" i="2"/>
  <c r="K1386" i="2"/>
  <c r="M1386" i="2"/>
  <c r="N1386" i="2"/>
  <c r="O1386" i="2"/>
  <c r="Y1386" i="2"/>
  <c r="AG1386" i="2"/>
  <c r="AM1386" i="2"/>
  <c r="AN1386" i="2"/>
  <c r="Z1386" i="2"/>
  <c r="A1387" i="2"/>
  <c r="B1387" i="2"/>
  <c r="AI1387" i="2"/>
  <c r="D1387" i="2"/>
  <c r="F1387" i="2"/>
  <c r="G1387" i="2"/>
  <c r="H1387" i="2"/>
  <c r="I1387" i="2"/>
  <c r="M1387" i="2"/>
  <c r="N1387" i="2"/>
  <c r="O1387" i="2"/>
  <c r="Y1387" i="2"/>
  <c r="AA1387" i="2"/>
  <c r="AG1387" i="2"/>
  <c r="AM1387" i="2"/>
  <c r="AN1387" i="2"/>
  <c r="A1388" i="2"/>
  <c r="B1388" i="2"/>
  <c r="D1388" i="2"/>
  <c r="F1388" i="2"/>
  <c r="G1388" i="2"/>
  <c r="H1388" i="2"/>
  <c r="I1388" i="2"/>
  <c r="M1388" i="2"/>
  <c r="N1388" i="2"/>
  <c r="O1388" i="2"/>
  <c r="Y1388" i="2"/>
  <c r="AG1388" i="2"/>
  <c r="AM1388" i="2"/>
  <c r="AN1388" i="2"/>
  <c r="A1389" i="2"/>
  <c r="B1389" i="2"/>
  <c r="D1389" i="2"/>
  <c r="F1389" i="2"/>
  <c r="G1389" i="2"/>
  <c r="H1389" i="2"/>
  <c r="I1389" i="2"/>
  <c r="M1389" i="2"/>
  <c r="N1389" i="2"/>
  <c r="O1389" i="2"/>
  <c r="Y1389" i="2"/>
  <c r="AG1389" i="2"/>
  <c r="AM1389" i="2"/>
  <c r="AN1389" i="2"/>
  <c r="J1389" i="2"/>
  <c r="A1390" i="2"/>
  <c r="B1390" i="2"/>
  <c r="D1390" i="2"/>
  <c r="F1390" i="2"/>
  <c r="G1390" i="2"/>
  <c r="H1390" i="2"/>
  <c r="I1390" i="2"/>
  <c r="M1390" i="2"/>
  <c r="N1390" i="2"/>
  <c r="O1390" i="2"/>
  <c r="Y1390" i="2"/>
  <c r="AG1390" i="2"/>
  <c r="AM1390" i="2"/>
  <c r="AN1390" i="2"/>
  <c r="A1391" i="2"/>
  <c r="B1391" i="2"/>
  <c r="AI1391" i="2"/>
  <c r="J1391" i="2"/>
  <c r="D1391" i="2"/>
  <c r="F1391" i="2"/>
  <c r="G1391" i="2"/>
  <c r="H1391" i="2"/>
  <c r="I1391" i="2"/>
  <c r="M1391" i="2"/>
  <c r="N1391" i="2"/>
  <c r="O1391" i="2"/>
  <c r="Y1391" i="2"/>
  <c r="AA1391" i="2"/>
  <c r="AG1391" i="2"/>
  <c r="AM1391" i="2"/>
  <c r="AN1391" i="2"/>
  <c r="A1392" i="2"/>
  <c r="B1392" i="2"/>
  <c r="D1392" i="2"/>
  <c r="F1392" i="2"/>
  <c r="G1392" i="2"/>
  <c r="H1392" i="2"/>
  <c r="I1392" i="2"/>
  <c r="M1392" i="2"/>
  <c r="N1392" i="2"/>
  <c r="O1392" i="2"/>
  <c r="Y1392" i="2"/>
  <c r="AG1392" i="2"/>
  <c r="AM1392" i="2"/>
  <c r="AN1392" i="2"/>
  <c r="A1393" i="2"/>
  <c r="B1393" i="2"/>
  <c r="D1393" i="2"/>
  <c r="F1393" i="2"/>
  <c r="G1393" i="2"/>
  <c r="H1393" i="2"/>
  <c r="I1393" i="2"/>
  <c r="M1393" i="2"/>
  <c r="N1393" i="2"/>
  <c r="O1393" i="2"/>
  <c r="Y1393" i="2"/>
  <c r="AG1393" i="2"/>
  <c r="AM1393" i="2"/>
  <c r="AN1393" i="2"/>
  <c r="A1394" i="2"/>
  <c r="B1394" i="2"/>
  <c r="D1394" i="2"/>
  <c r="F1394" i="2"/>
  <c r="G1394" i="2"/>
  <c r="H1394" i="2"/>
  <c r="I1394" i="2"/>
  <c r="K1394" i="2"/>
  <c r="M1394" i="2"/>
  <c r="N1394" i="2"/>
  <c r="O1394" i="2"/>
  <c r="Y1394" i="2"/>
  <c r="AG1394" i="2"/>
  <c r="AM1394" i="2"/>
  <c r="AN1394" i="2"/>
  <c r="Z1394" i="2"/>
  <c r="A1395" i="2"/>
  <c r="B1395" i="2"/>
  <c r="AI1395" i="2"/>
  <c r="D1395" i="2"/>
  <c r="F1395" i="2"/>
  <c r="G1395" i="2"/>
  <c r="H1395" i="2"/>
  <c r="I1395" i="2"/>
  <c r="M1395" i="2"/>
  <c r="N1395" i="2"/>
  <c r="O1395" i="2"/>
  <c r="Y1395" i="2"/>
  <c r="AG1395" i="2"/>
  <c r="AM1395" i="2"/>
  <c r="AN1395" i="2"/>
  <c r="A1396" i="2"/>
  <c r="B1396" i="2"/>
  <c r="D1396" i="2"/>
  <c r="F1396" i="2"/>
  <c r="G1396" i="2"/>
  <c r="H1396" i="2"/>
  <c r="I1396" i="2"/>
  <c r="M1396" i="2"/>
  <c r="N1396" i="2"/>
  <c r="O1396" i="2"/>
  <c r="U1396" i="2"/>
  <c r="Y1396" i="2"/>
  <c r="AG1396" i="2"/>
  <c r="AL1396" i="2"/>
  <c r="W1396" i="2" s="1"/>
  <c r="AM1396" i="2"/>
  <c r="AN1396" i="2"/>
  <c r="A1397" i="2"/>
  <c r="B1397" i="2"/>
  <c r="D1397" i="2"/>
  <c r="F1397" i="2"/>
  <c r="G1397" i="2"/>
  <c r="H1397" i="2"/>
  <c r="I1397" i="2"/>
  <c r="M1397" i="2"/>
  <c r="N1397" i="2"/>
  <c r="O1397" i="2"/>
  <c r="Y1397" i="2"/>
  <c r="AG1397" i="2"/>
  <c r="AI1397" i="2"/>
  <c r="AM1397" i="2"/>
  <c r="AN1397" i="2"/>
  <c r="A1398" i="2"/>
  <c r="B1398" i="2"/>
  <c r="AI1398" i="2"/>
  <c r="D1398" i="2"/>
  <c r="F1398" i="2"/>
  <c r="G1398" i="2"/>
  <c r="H1398" i="2"/>
  <c r="I1398" i="2"/>
  <c r="M1398" i="2"/>
  <c r="N1398" i="2"/>
  <c r="O1398" i="2"/>
  <c r="Y1398" i="2"/>
  <c r="AG1398" i="2"/>
  <c r="AM1398" i="2"/>
  <c r="AN1398" i="2"/>
  <c r="J1398" i="2"/>
  <c r="A1399" i="2"/>
  <c r="B1399" i="2"/>
  <c r="D1399" i="2"/>
  <c r="F1399" i="2"/>
  <c r="G1399" i="2"/>
  <c r="H1399" i="2"/>
  <c r="I1399" i="2"/>
  <c r="M1399" i="2"/>
  <c r="N1399" i="2"/>
  <c r="O1399" i="2"/>
  <c r="U1399" i="2"/>
  <c r="Y1399" i="2"/>
  <c r="AG1399" i="2"/>
  <c r="AL1399" i="2"/>
  <c r="AR1399" i="2" s="1"/>
  <c r="AM1399" i="2"/>
  <c r="AN1399" i="2"/>
  <c r="A1400" i="2"/>
  <c r="B1400" i="2"/>
  <c r="AI1400" i="2"/>
  <c r="D1400" i="2"/>
  <c r="F1400" i="2"/>
  <c r="G1400" i="2"/>
  <c r="H1400" i="2"/>
  <c r="I1400" i="2"/>
  <c r="M1400" i="2"/>
  <c r="N1400" i="2"/>
  <c r="O1400" i="2"/>
  <c r="Y1400" i="2"/>
  <c r="AG1400" i="2"/>
  <c r="AM1400" i="2"/>
  <c r="AO1400" i="2" s="1"/>
  <c r="AN1400" i="2"/>
  <c r="A1401" i="2"/>
  <c r="B1401" i="2"/>
  <c r="AI1401" i="2"/>
  <c r="D1401" i="2"/>
  <c r="F1401" i="2"/>
  <c r="G1401" i="2"/>
  <c r="H1401" i="2"/>
  <c r="I1401" i="2"/>
  <c r="K1401" i="2"/>
  <c r="M1401" i="2"/>
  <c r="N1401" i="2"/>
  <c r="O1401" i="2"/>
  <c r="Y1401" i="2"/>
  <c r="AG1401" i="2"/>
  <c r="AM1401" i="2"/>
  <c r="AN1401" i="2"/>
  <c r="AO1401" i="2"/>
  <c r="A1402" i="2"/>
  <c r="B1402" i="2"/>
  <c r="D1402" i="2"/>
  <c r="F1402" i="2"/>
  <c r="G1402" i="2"/>
  <c r="H1402" i="2"/>
  <c r="I1402" i="2"/>
  <c r="K1402" i="2"/>
  <c r="M1402" i="2"/>
  <c r="N1402" i="2"/>
  <c r="O1402" i="2"/>
  <c r="U1402" i="2"/>
  <c r="Y1402" i="2"/>
  <c r="AG1402" i="2"/>
  <c r="AL1402" i="2"/>
  <c r="V1402" i="2"/>
  <c r="AM1402" i="2"/>
  <c r="AR1402" i="2"/>
  <c r="AN1402" i="2"/>
  <c r="A1403" i="2"/>
  <c r="B1403" i="2"/>
  <c r="D1403" i="2"/>
  <c r="F1403" i="2"/>
  <c r="G1403" i="2"/>
  <c r="H1403" i="2"/>
  <c r="I1403" i="2"/>
  <c r="M1403" i="2"/>
  <c r="N1403" i="2"/>
  <c r="O1403" i="2"/>
  <c r="Y1403" i="2"/>
  <c r="AG1403" i="2"/>
  <c r="AI1403" i="2"/>
  <c r="AO1403" i="2" s="1"/>
  <c r="AS1403" i="2" s="1"/>
  <c r="AM1403" i="2"/>
  <c r="AN1403" i="2"/>
  <c r="A1404" i="2"/>
  <c r="B1404" i="2"/>
  <c r="D1404" i="2"/>
  <c r="F1404" i="2"/>
  <c r="G1404" i="2"/>
  <c r="H1404" i="2"/>
  <c r="I1404" i="2"/>
  <c r="M1404" i="2"/>
  <c r="N1404" i="2"/>
  <c r="O1404" i="2"/>
  <c r="Y1404" i="2"/>
  <c r="AG1404" i="2"/>
  <c r="AI1404" i="2"/>
  <c r="AM1404" i="2"/>
  <c r="AN1404" i="2"/>
  <c r="A1405" i="2"/>
  <c r="B1405" i="2"/>
  <c r="D1405" i="2"/>
  <c r="F1405" i="2"/>
  <c r="G1405" i="2"/>
  <c r="H1405" i="2"/>
  <c r="I1405" i="2"/>
  <c r="M1405" i="2"/>
  <c r="N1405" i="2"/>
  <c r="O1405" i="2"/>
  <c r="U1405" i="2"/>
  <c r="Y1405" i="2"/>
  <c r="AG1405" i="2"/>
  <c r="AL1405" i="2"/>
  <c r="AM1405" i="2"/>
  <c r="AR1405" i="2" s="1"/>
  <c r="AN1405" i="2"/>
  <c r="A1406" i="2"/>
  <c r="B1406" i="2"/>
  <c r="D1406" i="2"/>
  <c r="F1406" i="2"/>
  <c r="G1406" i="2"/>
  <c r="H1406" i="2"/>
  <c r="I1406" i="2"/>
  <c r="M1406" i="2"/>
  <c r="N1406" i="2"/>
  <c r="O1406" i="2"/>
  <c r="Y1406" i="2"/>
  <c r="AG1406" i="2"/>
  <c r="AI1406" i="2"/>
  <c r="AM1406" i="2"/>
  <c r="AO1406" i="2"/>
  <c r="AT1406" i="2" s="1"/>
  <c r="AN1406" i="2"/>
  <c r="A1407" i="2"/>
  <c r="B1407" i="2"/>
  <c r="D1407" i="2"/>
  <c r="F1407" i="2"/>
  <c r="G1407" i="2"/>
  <c r="H1407" i="2"/>
  <c r="I1407" i="2"/>
  <c r="M1407" i="2"/>
  <c r="N1407" i="2"/>
  <c r="O1407" i="2"/>
  <c r="Y1407" i="2"/>
  <c r="AG1407" i="2"/>
  <c r="AI1407" i="2"/>
  <c r="J1407" i="2"/>
  <c r="AM1407" i="2"/>
  <c r="AN1407" i="2"/>
  <c r="A1408" i="2"/>
  <c r="B1408" i="2"/>
  <c r="D1408" i="2"/>
  <c r="F1408" i="2"/>
  <c r="G1408" i="2"/>
  <c r="H1408" i="2"/>
  <c r="I1408" i="2"/>
  <c r="K1408" i="2"/>
  <c r="M1408" i="2"/>
  <c r="N1408" i="2"/>
  <c r="O1408" i="2"/>
  <c r="Y1408" i="2"/>
  <c r="AG1408" i="2"/>
  <c r="AI1408" i="2"/>
  <c r="AM1408" i="2"/>
  <c r="AN1408" i="2"/>
  <c r="A1409" i="2"/>
  <c r="B1409" i="2"/>
  <c r="D1409" i="2"/>
  <c r="F1409" i="2"/>
  <c r="G1409" i="2"/>
  <c r="H1409" i="2"/>
  <c r="I1409" i="2"/>
  <c r="M1409" i="2"/>
  <c r="N1409" i="2"/>
  <c r="O1409" i="2"/>
  <c r="Y1409" i="2"/>
  <c r="AG1409" i="2"/>
  <c r="AI1409" i="2"/>
  <c r="AM1409" i="2"/>
  <c r="AN1409" i="2"/>
  <c r="A1410" i="2"/>
  <c r="B1410" i="2"/>
  <c r="D1410" i="2"/>
  <c r="F1410" i="2"/>
  <c r="G1410" i="2"/>
  <c r="H1410" i="2"/>
  <c r="I1410" i="2"/>
  <c r="M1410" i="2"/>
  <c r="N1410" i="2"/>
  <c r="O1410" i="2"/>
  <c r="Y1410" i="2"/>
  <c r="AG1410" i="2"/>
  <c r="AI1410" i="2"/>
  <c r="AM1410" i="2"/>
  <c r="AO1410" i="2"/>
  <c r="AN1410" i="2"/>
  <c r="J1410" i="2"/>
  <c r="A1411" i="2"/>
  <c r="B1411" i="2"/>
  <c r="D1411" i="2"/>
  <c r="F1411" i="2"/>
  <c r="G1411" i="2"/>
  <c r="H1411" i="2"/>
  <c r="I1411" i="2"/>
  <c r="M1411" i="2"/>
  <c r="N1411" i="2"/>
  <c r="O1411" i="2"/>
  <c r="Y1411" i="2"/>
  <c r="AG1411" i="2"/>
  <c r="AI1411" i="2"/>
  <c r="AM1411" i="2"/>
  <c r="AN1411" i="2"/>
  <c r="A1412" i="2"/>
  <c r="B1412" i="2"/>
  <c r="D1412" i="2"/>
  <c r="F1412" i="2"/>
  <c r="G1412" i="2"/>
  <c r="H1412" i="2"/>
  <c r="I1412" i="2"/>
  <c r="K1412" i="2"/>
  <c r="M1412" i="2"/>
  <c r="N1412" i="2"/>
  <c r="O1412" i="2"/>
  <c r="Y1412" i="2"/>
  <c r="AG1412" i="2"/>
  <c r="AI1412" i="2"/>
  <c r="AM1412" i="2"/>
  <c r="AO1412" i="2" s="1"/>
  <c r="AT1412" i="2" s="1"/>
  <c r="AN1412" i="2"/>
  <c r="A1413" i="2"/>
  <c r="B1413" i="2"/>
  <c r="D1413" i="2"/>
  <c r="F1413" i="2"/>
  <c r="G1413" i="2"/>
  <c r="H1413" i="2"/>
  <c r="I1413" i="2"/>
  <c r="K1413" i="2"/>
  <c r="M1413" i="2"/>
  <c r="N1413" i="2"/>
  <c r="O1413" i="2"/>
  <c r="Y1413" i="2"/>
  <c r="AG1413" i="2"/>
  <c r="AI1413" i="2"/>
  <c r="AM1413" i="2"/>
  <c r="AN1413" i="2"/>
  <c r="J1413" i="2"/>
  <c r="A1414" i="2"/>
  <c r="B1414" i="2"/>
  <c r="D1414" i="2"/>
  <c r="F1414" i="2"/>
  <c r="G1414" i="2"/>
  <c r="H1414" i="2"/>
  <c r="I1414" i="2"/>
  <c r="M1414" i="2"/>
  <c r="N1414" i="2"/>
  <c r="O1414" i="2"/>
  <c r="Y1414" i="2"/>
  <c r="AG1414" i="2"/>
  <c r="AI1414" i="2"/>
  <c r="J1414" i="2" s="1"/>
  <c r="AM1414" i="2"/>
  <c r="AO1414" i="2" s="1"/>
  <c r="AT1414" i="2"/>
  <c r="AN1414" i="2"/>
  <c r="A1415" i="2"/>
  <c r="B1415" i="2"/>
  <c r="D1415" i="2"/>
  <c r="F1415" i="2"/>
  <c r="G1415" i="2"/>
  <c r="H1415" i="2"/>
  <c r="I1415" i="2"/>
  <c r="K1415" i="2"/>
  <c r="M1415" i="2"/>
  <c r="N1415" i="2"/>
  <c r="O1415" i="2"/>
  <c r="Y1415" i="2"/>
  <c r="AG1415" i="2"/>
  <c r="AI1415" i="2"/>
  <c r="AM1415" i="2"/>
  <c r="AN1415" i="2"/>
  <c r="A1416" i="2"/>
  <c r="B1416" i="2"/>
  <c r="D1416" i="2"/>
  <c r="F1416" i="2"/>
  <c r="G1416" i="2"/>
  <c r="H1416" i="2"/>
  <c r="I1416" i="2"/>
  <c r="M1416" i="2"/>
  <c r="N1416" i="2"/>
  <c r="O1416" i="2"/>
  <c r="Y1416" i="2"/>
  <c r="AG1416" i="2"/>
  <c r="AI1416" i="2"/>
  <c r="AM1416" i="2"/>
  <c r="AO1416" i="2" s="1"/>
  <c r="AT1416" i="2" s="1"/>
  <c r="AN1416" i="2"/>
  <c r="A1417" i="2"/>
  <c r="B1417" i="2"/>
  <c r="D1417" i="2"/>
  <c r="F1417" i="2"/>
  <c r="G1417" i="2"/>
  <c r="H1417" i="2"/>
  <c r="I1417" i="2"/>
  <c r="M1417" i="2"/>
  <c r="N1417" i="2"/>
  <c r="O1417" i="2"/>
  <c r="Y1417" i="2"/>
  <c r="AG1417" i="2"/>
  <c r="AI1417" i="2"/>
  <c r="AM1417" i="2"/>
  <c r="AN1417" i="2"/>
  <c r="A1418" i="2"/>
  <c r="B1418" i="2"/>
  <c r="D1418" i="2"/>
  <c r="F1418" i="2"/>
  <c r="G1418" i="2"/>
  <c r="H1418" i="2"/>
  <c r="I1418" i="2"/>
  <c r="M1418" i="2"/>
  <c r="N1418" i="2"/>
  <c r="O1418" i="2"/>
  <c r="Y1418" i="2"/>
  <c r="AG1418" i="2"/>
  <c r="AI1418" i="2"/>
  <c r="AO1418" i="2"/>
  <c r="AM1418" i="2"/>
  <c r="AN1418" i="2"/>
  <c r="J1418" i="2"/>
  <c r="A1419" i="2"/>
  <c r="B1419" i="2"/>
  <c r="D1419" i="2"/>
  <c r="F1419" i="2"/>
  <c r="G1419" i="2"/>
  <c r="H1419" i="2"/>
  <c r="I1419" i="2"/>
  <c r="M1419" i="2"/>
  <c r="N1419" i="2"/>
  <c r="O1419" i="2"/>
  <c r="Y1419" i="2"/>
  <c r="AG1419" i="2"/>
  <c r="AI1419" i="2"/>
  <c r="J1419" i="2" s="1"/>
  <c r="AM1419" i="2"/>
  <c r="AN1419" i="2"/>
  <c r="A1420" i="2"/>
  <c r="B1420" i="2"/>
  <c r="D1420" i="2"/>
  <c r="F1420" i="2"/>
  <c r="G1420" i="2"/>
  <c r="H1420" i="2"/>
  <c r="I1420" i="2"/>
  <c r="M1420" i="2"/>
  <c r="N1420" i="2"/>
  <c r="O1420" i="2"/>
  <c r="Y1420" i="2"/>
  <c r="AG1420" i="2"/>
  <c r="AI1420" i="2"/>
  <c r="J1420" i="2"/>
  <c r="AM1420" i="2"/>
  <c r="AN1420" i="2"/>
  <c r="A1421" i="2"/>
  <c r="B1421" i="2"/>
  <c r="D1421" i="2"/>
  <c r="F1421" i="2"/>
  <c r="G1421" i="2"/>
  <c r="H1421" i="2"/>
  <c r="I1421" i="2"/>
  <c r="M1421" i="2"/>
  <c r="N1421" i="2"/>
  <c r="O1421" i="2"/>
  <c r="Y1421" i="2"/>
  <c r="AG1421" i="2"/>
  <c r="AI1421" i="2"/>
  <c r="J1421" i="2" s="1"/>
  <c r="AM1421" i="2"/>
  <c r="AN1421" i="2"/>
  <c r="A1422" i="2"/>
  <c r="B1422" i="2"/>
  <c r="D1422" i="2"/>
  <c r="F1422" i="2"/>
  <c r="G1422" i="2"/>
  <c r="H1422" i="2"/>
  <c r="I1422" i="2"/>
  <c r="M1422" i="2"/>
  <c r="N1422" i="2"/>
  <c r="O1422" i="2"/>
  <c r="Y1422" i="2"/>
  <c r="AG1422" i="2"/>
  <c r="AI1422" i="2"/>
  <c r="AM1422" i="2"/>
  <c r="AO1422" i="2"/>
  <c r="AT1422" i="2" s="1"/>
  <c r="AN1422" i="2"/>
  <c r="A1423" i="2"/>
  <c r="B1423" i="2"/>
  <c r="D1423" i="2"/>
  <c r="F1423" i="2"/>
  <c r="G1423" i="2"/>
  <c r="H1423" i="2"/>
  <c r="I1423" i="2"/>
  <c r="M1423" i="2"/>
  <c r="N1423" i="2"/>
  <c r="O1423" i="2"/>
  <c r="Q1423" i="2"/>
  <c r="Y1423" i="2"/>
  <c r="AG1423" i="2"/>
  <c r="AK1423" i="2"/>
  <c r="AM1423" i="2"/>
  <c r="Z1423" i="2" s="1"/>
  <c r="AN1423" i="2"/>
  <c r="BN1423" i="2"/>
  <c r="A1424" i="2"/>
  <c r="B1424" i="2"/>
  <c r="D1424" i="2"/>
  <c r="F1424" i="2"/>
  <c r="G1424" i="2"/>
  <c r="H1424" i="2"/>
  <c r="I1424" i="2"/>
  <c r="M1424" i="2"/>
  <c r="N1424" i="2"/>
  <c r="O1424" i="2"/>
  <c r="Q1424" i="2"/>
  <c r="Y1424" i="2"/>
  <c r="AG1424" i="2"/>
  <c r="AK1424" i="2"/>
  <c r="AM1424" i="2"/>
  <c r="AN1424" i="2"/>
  <c r="BN1424" i="2"/>
  <c r="A1425" i="2"/>
  <c r="B1425" i="2"/>
  <c r="AI1425" i="2"/>
  <c r="J1425" i="2"/>
  <c r="D1425" i="2"/>
  <c r="F1425" i="2"/>
  <c r="G1425" i="2"/>
  <c r="H1425" i="2"/>
  <c r="I1425" i="2"/>
  <c r="M1425" i="2"/>
  <c r="N1425" i="2"/>
  <c r="O1425" i="2"/>
  <c r="Y1425" i="2"/>
  <c r="AG1425" i="2"/>
  <c r="AM1425" i="2"/>
  <c r="AN1425" i="2"/>
  <c r="BN1425" i="2"/>
  <c r="A1426" i="2"/>
  <c r="B1426" i="2"/>
  <c r="AI1426" i="2"/>
  <c r="J1426" i="2"/>
  <c r="D1426" i="2"/>
  <c r="F1426" i="2"/>
  <c r="G1426" i="2"/>
  <c r="H1426" i="2"/>
  <c r="I1426" i="2"/>
  <c r="M1426" i="2"/>
  <c r="N1426" i="2"/>
  <c r="O1426" i="2"/>
  <c r="Y1426" i="2"/>
  <c r="AA1426" i="2"/>
  <c r="AG1426" i="2"/>
  <c r="AM1426" i="2"/>
  <c r="AN1426" i="2"/>
  <c r="A1427" i="2"/>
  <c r="B1427" i="2"/>
  <c r="D1427" i="2"/>
  <c r="F1427" i="2"/>
  <c r="G1427" i="2"/>
  <c r="H1427" i="2"/>
  <c r="I1427" i="2"/>
  <c r="M1427" i="2"/>
  <c r="N1427" i="2"/>
  <c r="O1427" i="2"/>
  <c r="Y1427" i="2"/>
  <c r="AA1427" i="2"/>
  <c r="AG1427" i="2"/>
  <c r="AI1427" i="2"/>
  <c r="AM1427" i="2"/>
  <c r="AN1427" i="2"/>
  <c r="A1428" i="2"/>
  <c r="B1428" i="2"/>
  <c r="D1428" i="2"/>
  <c r="F1428" i="2"/>
  <c r="G1428" i="2"/>
  <c r="H1428" i="2"/>
  <c r="I1428" i="2"/>
  <c r="M1428" i="2"/>
  <c r="N1428" i="2"/>
  <c r="O1428" i="2"/>
  <c r="Y1428" i="2"/>
  <c r="AG1428" i="2"/>
  <c r="AI1428" i="2"/>
  <c r="AM1428" i="2"/>
  <c r="AN1428" i="2"/>
  <c r="A1429" i="2"/>
  <c r="B1429" i="2"/>
  <c r="D1429" i="2"/>
  <c r="F1429" i="2"/>
  <c r="G1429" i="2"/>
  <c r="H1429" i="2"/>
  <c r="I1429" i="2"/>
  <c r="M1429" i="2"/>
  <c r="N1429" i="2"/>
  <c r="O1429" i="2"/>
  <c r="Y1429" i="2"/>
  <c r="AG1429" i="2"/>
  <c r="AI1429" i="2"/>
  <c r="AM1429" i="2"/>
  <c r="AN1429" i="2"/>
  <c r="A1430" i="2"/>
  <c r="B1430" i="2"/>
  <c r="D1430" i="2"/>
  <c r="F1430" i="2"/>
  <c r="G1430" i="2"/>
  <c r="H1430" i="2"/>
  <c r="I1430" i="2"/>
  <c r="K1430" i="2"/>
  <c r="M1430" i="2"/>
  <c r="N1430" i="2"/>
  <c r="O1430" i="2"/>
  <c r="Y1430" i="2"/>
  <c r="AG1430" i="2"/>
  <c r="AI1430" i="2"/>
  <c r="AM1430" i="2"/>
  <c r="AN1430" i="2"/>
  <c r="Z1430" i="2"/>
  <c r="A1431" i="2"/>
  <c r="B1431" i="2"/>
  <c r="D1431" i="2"/>
  <c r="F1431" i="2"/>
  <c r="G1431" i="2"/>
  <c r="H1431" i="2"/>
  <c r="I1431" i="2"/>
  <c r="M1431" i="2"/>
  <c r="N1431" i="2"/>
  <c r="O1431" i="2"/>
  <c r="Y1431" i="2"/>
  <c r="AG1431" i="2"/>
  <c r="AI1431" i="2"/>
  <c r="AM1431" i="2"/>
  <c r="AN1431" i="2"/>
  <c r="A1432" i="2"/>
  <c r="B1432" i="2"/>
  <c r="D1432" i="2"/>
  <c r="F1432" i="2"/>
  <c r="G1432" i="2"/>
  <c r="H1432" i="2"/>
  <c r="I1432" i="2"/>
  <c r="M1432" i="2"/>
  <c r="N1432" i="2"/>
  <c r="O1432" i="2"/>
  <c r="Y1432" i="2"/>
  <c r="AG1432" i="2"/>
  <c r="AI1432" i="2"/>
  <c r="AM1432" i="2"/>
  <c r="AN1432" i="2"/>
  <c r="A1433" i="2"/>
  <c r="B1433" i="2"/>
  <c r="AI1433" i="2"/>
  <c r="D1433" i="2"/>
  <c r="F1433" i="2"/>
  <c r="G1433" i="2"/>
  <c r="H1433" i="2"/>
  <c r="I1433" i="2"/>
  <c r="M1433" i="2"/>
  <c r="N1433" i="2"/>
  <c r="O1433" i="2"/>
  <c r="Y1433" i="2"/>
  <c r="AG1433" i="2"/>
  <c r="AM1433" i="2"/>
  <c r="AN1433" i="2"/>
  <c r="A1434" i="2"/>
  <c r="B1434" i="2"/>
  <c r="AI1434" i="2"/>
  <c r="J1434" i="2" s="1"/>
  <c r="D1434" i="2"/>
  <c r="F1434" i="2"/>
  <c r="G1434" i="2"/>
  <c r="H1434" i="2"/>
  <c r="I1434" i="2"/>
  <c r="M1434" i="2"/>
  <c r="N1434" i="2"/>
  <c r="O1434" i="2"/>
  <c r="Y1434" i="2"/>
  <c r="AG1434" i="2"/>
  <c r="AM1434" i="2"/>
  <c r="AN1434" i="2"/>
  <c r="A1435" i="2"/>
  <c r="B1435" i="2"/>
  <c r="D1435" i="2"/>
  <c r="F1435" i="2"/>
  <c r="G1435" i="2"/>
  <c r="H1435" i="2"/>
  <c r="I1435" i="2"/>
  <c r="M1435" i="2"/>
  <c r="N1435" i="2"/>
  <c r="O1435" i="2"/>
  <c r="Y1435" i="2"/>
  <c r="AG1435" i="2"/>
  <c r="AM1435" i="2"/>
  <c r="AN1435" i="2"/>
  <c r="A1436" i="2"/>
  <c r="B1436" i="2"/>
  <c r="D1436" i="2"/>
  <c r="F1436" i="2"/>
  <c r="G1436" i="2"/>
  <c r="H1436" i="2"/>
  <c r="I1436" i="2"/>
  <c r="M1436" i="2"/>
  <c r="N1436" i="2"/>
  <c r="O1436" i="2"/>
  <c r="Y1436" i="2"/>
  <c r="AG1436" i="2"/>
  <c r="AM1436" i="2"/>
  <c r="AA1436" i="2" s="1"/>
  <c r="AN1436" i="2"/>
  <c r="A1437" i="2"/>
  <c r="B1437" i="2"/>
  <c r="D1437" i="2"/>
  <c r="F1437" i="2"/>
  <c r="G1437" i="2"/>
  <c r="H1437" i="2"/>
  <c r="I1437" i="2"/>
  <c r="M1437" i="2"/>
  <c r="N1437" i="2"/>
  <c r="O1437" i="2"/>
  <c r="Y1437" i="2"/>
  <c r="AG1437" i="2"/>
  <c r="AM1437" i="2"/>
  <c r="AA1437" i="2" s="1"/>
  <c r="AN1437" i="2"/>
  <c r="A1438" i="2"/>
  <c r="B1438" i="2"/>
  <c r="D1438" i="2"/>
  <c r="F1438" i="2"/>
  <c r="G1438" i="2"/>
  <c r="H1438" i="2"/>
  <c r="I1438" i="2"/>
  <c r="M1438" i="2"/>
  <c r="N1438" i="2"/>
  <c r="O1438" i="2"/>
  <c r="Y1438" i="2"/>
  <c r="AG1438" i="2"/>
  <c r="AI1438" i="2"/>
  <c r="AM1438" i="2"/>
  <c r="Z1438" i="2"/>
  <c r="AN1438" i="2"/>
  <c r="A1439" i="2"/>
  <c r="B1439" i="2"/>
  <c r="D1439" i="2"/>
  <c r="F1439" i="2"/>
  <c r="G1439" i="2"/>
  <c r="H1439" i="2"/>
  <c r="I1439" i="2"/>
  <c r="M1439" i="2"/>
  <c r="N1439" i="2"/>
  <c r="O1439" i="2"/>
  <c r="Y1439" i="2"/>
  <c r="AG1439" i="2"/>
  <c r="AI1439" i="2"/>
  <c r="J1439" i="2" s="1"/>
  <c r="AM1439" i="2"/>
  <c r="AN1439" i="2"/>
  <c r="A1440" i="2"/>
  <c r="B1440" i="2"/>
  <c r="D1440" i="2"/>
  <c r="F1440" i="2"/>
  <c r="G1440" i="2"/>
  <c r="H1440" i="2"/>
  <c r="I1440" i="2"/>
  <c r="K1440" i="2"/>
  <c r="M1440" i="2"/>
  <c r="N1440" i="2"/>
  <c r="O1440" i="2"/>
  <c r="Y1440" i="2"/>
  <c r="AG1440" i="2"/>
  <c r="AI1440" i="2"/>
  <c r="AM1440" i="2"/>
  <c r="AN1440" i="2"/>
  <c r="J1440" i="2"/>
  <c r="A1441" i="2"/>
  <c r="B1441" i="2"/>
  <c r="AI1441" i="2"/>
  <c r="D1441" i="2"/>
  <c r="F1441" i="2"/>
  <c r="G1441" i="2"/>
  <c r="H1441" i="2"/>
  <c r="I1441" i="2"/>
  <c r="K1441" i="2"/>
  <c r="M1441" i="2"/>
  <c r="N1441" i="2"/>
  <c r="O1441" i="2"/>
  <c r="Y1441" i="2"/>
  <c r="AG1441" i="2"/>
  <c r="AM1441" i="2"/>
  <c r="AN1441" i="2"/>
  <c r="Z1441" i="2"/>
  <c r="A1442" i="2"/>
  <c r="B1442" i="2"/>
  <c r="AI1442" i="2"/>
  <c r="D1442" i="2"/>
  <c r="F1442" i="2"/>
  <c r="G1442" i="2"/>
  <c r="H1442" i="2"/>
  <c r="I1442" i="2"/>
  <c r="M1442" i="2"/>
  <c r="N1442" i="2"/>
  <c r="O1442" i="2"/>
  <c r="Y1442" i="2"/>
  <c r="AG1442" i="2"/>
  <c r="AM1442" i="2"/>
  <c r="AN1442" i="2"/>
  <c r="A1443" i="2"/>
  <c r="B1443" i="2"/>
  <c r="D1443" i="2"/>
  <c r="F1443" i="2"/>
  <c r="G1443" i="2"/>
  <c r="H1443" i="2"/>
  <c r="I1443" i="2"/>
  <c r="M1443" i="2"/>
  <c r="N1443" i="2"/>
  <c r="O1443" i="2"/>
  <c r="Y1443" i="2"/>
  <c r="AG1443" i="2"/>
  <c r="AM1443" i="2"/>
  <c r="AN1443" i="2"/>
  <c r="A1444" i="2"/>
  <c r="B1444" i="2"/>
  <c r="D1444" i="2"/>
  <c r="F1444" i="2"/>
  <c r="G1444" i="2"/>
  <c r="H1444" i="2"/>
  <c r="I1444" i="2"/>
  <c r="M1444" i="2"/>
  <c r="N1444" i="2"/>
  <c r="O1444" i="2"/>
  <c r="Y1444" i="2"/>
  <c r="AG1444" i="2"/>
  <c r="AI1444" i="2"/>
  <c r="AM1444" i="2"/>
  <c r="AN1444" i="2"/>
  <c r="A1445" i="2"/>
  <c r="B1445" i="2"/>
  <c r="D1445" i="2"/>
  <c r="F1445" i="2"/>
  <c r="G1445" i="2"/>
  <c r="H1445" i="2"/>
  <c r="I1445" i="2"/>
  <c r="M1445" i="2"/>
  <c r="N1445" i="2"/>
  <c r="O1445" i="2"/>
  <c r="Y1445" i="2"/>
  <c r="AG1445" i="2"/>
  <c r="AI1445" i="2"/>
  <c r="AM1445" i="2"/>
  <c r="AN1445" i="2"/>
  <c r="A1446" i="2"/>
  <c r="B1446" i="2"/>
  <c r="D1446" i="2"/>
  <c r="F1446" i="2"/>
  <c r="G1446" i="2"/>
  <c r="H1446" i="2"/>
  <c r="I1446" i="2"/>
  <c r="M1446" i="2"/>
  <c r="N1446" i="2"/>
  <c r="O1446" i="2"/>
  <c r="Y1446" i="2"/>
  <c r="AG1446" i="2"/>
  <c r="AI1446" i="2"/>
  <c r="AM1446" i="2"/>
  <c r="AN1446" i="2"/>
  <c r="A1447" i="2"/>
  <c r="B1447" i="2"/>
  <c r="D1447" i="2"/>
  <c r="F1447" i="2"/>
  <c r="G1447" i="2"/>
  <c r="H1447" i="2"/>
  <c r="I1447" i="2"/>
  <c r="M1447" i="2"/>
  <c r="N1447" i="2"/>
  <c r="O1447" i="2"/>
  <c r="Y1447" i="2"/>
  <c r="AG1447" i="2"/>
  <c r="AI1447" i="2"/>
  <c r="AM1447" i="2"/>
  <c r="AN1447" i="2"/>
  <c r="A1448" i="2"/>
  <c r="B1448" i="2"/>
  <c r="D1448" i="2"/>
  <c r="F1448" i="2"/>
  <c r="G1448" i="2"/>
  <c r="H1448" i="2"/>
  <c r="I1448" i="2"/>
  <c r="M1448" i="2"/>
  <c r="N1448" i="2"/>
  <c r="O1448" i="2"/>
  <c r="Y1448" i="2"/>
  <c r="AG1448" i="2"/>
  <c r="AI1448" i="2"/>
  <c r="AM1448" i="2"/>
  <c r="AN1448" i="2"/>
  <c r="A1449" i="2"/>
  <c r="B1449" i="2"/>
  <c r="AI1449" i="2"/>
  <c r="D1449" i="2"/>
  <c r="F1449" i="2"/>
  <c r="G1449" i="2"/>
  <c r="H1449" i="2"/>
  <c r="I1449" i="2"/>
  <c r="M1449" i="2"/>
  <c r="N1449" i="2"/>
  <c r="O1449" i="2"/>
  <c r="Y1449" i="2"/>
  <c r="AG1449" i="2"/>
  <c r="AM1449" i="2"/>
  <c r="AN1449" i="2"/>
  <c r="A1450" i="2"/>
  <c r="B1450" i="2"/>
  <c r="AI1450" i="2"/>
  <c r="D1450" i="2"/>
  <c r="F1450" i="2"/>
  <c r="G1450" i="2"/>
  <c r="H1450" i="2"/>
  <c r="I1450" i="2"/>
  <c r="M1450" i="2"/>
  <c r="N1450" i="2"/>
  <c r="O1450" i="2"/>
  <c r="Y1450" i="2"/>
  <c r="AG1450" i="2"/>
  <c r="AM1450" i="2"/>
  <c r="AN1450" i="2"/>
  <c r="A1451" i="2"/>
  <c r="B1451" i="2"/>
  <c r="D1451" i="2"/>
  <c r="F1451" i="2"/>
  <c r="G1451" i="2"/>
  <c r="H1451" i="2"/>
  <c r="I1451" i="2"/>
  <c r="M1451" i="2"/>
  <c r="N1451" i="2"/>
  <c r="O1451" i="2"/>
  <c r="Y1451" i="2"/>
  <c r="AG1451" i="2"/>
  <c r="AM1451" i="2"/>
  <c r="AN1451" i="2"/>
  <c r="A1452" i="2"/>
  <c r="B1452" i="2"/>
  <c r="D1452" i="2"/>
  <c r="F1452" i="2"/>
  <c r="G1452" i="2"/>
  <c r="H1452" i="2"/>
  <c r="I1452" i="2"/>
  <c r="M1452" i="2"/>
  <c r="N1452" i="2"/>
  <c r="O1452" i="2"/>
  <c r="Y1452" i="2"/>
  <c r="AG1452" i="2"/>
  <c r="AM1452" i="2"/>
  <c r="AN1452" i="2"/>
  <c r="A1453" i="2"/>
  <c r="B1453" i="2"/>
  <c r="D1453" i="2"/>
  <c r="F1453" i="2"/>
  <c r="G1453" i="2"/>
  <c r="H1453" i="2"/>
  <c r="I1453" i="2"/>
  <c r="M1453" i="2"/>
  <c r="N1453" i="2"/>
  <c r="O1453" i="2"/>
  <c r="Y1453" i="2"/>
  <c r="AG1453" i="2"/>
  <c r="AI1453" i="2"/>
  <c r="AM1453" i="2"/>
  <c r="AN1453" i="2"/>
  <c r="A1454" i="2"/>
  <c r="B1454" i="2"/>
  <c r="D1454" i="2"/>
  <c r="F1454" i="2"/>
  <c r="G1454" i="2"/>
  <c r="H1454" i="2"/>
  <c r="I1454" i="2"/>
  <c r="M1454" i="2"/>
  <c r="N1454" i="2"/>
  <c r="O1454" i="2"/>
  <c r="Y1454" i="2"/>
  <c r="AG1454" i="2"/>
  <c r="K1454" i="2"/>
  <c r="AI1454" i="2"/>
  <c r="AM1454" i="2"/>
  <c r="AN1454" i="2"/>
  <c r="A1455" i="2"/>
  <c r="B1455" i="2"/>
  <c r="D1455" i="2"/>
  <c r="F1455" i="2"/>
  <c r="G1455" i="2"/>
  <c r="H1455" i="2"/>
  <c r="I1455" i="2"/>
  <c r="K1455" i="2"/>
  <c r="Y1455" i="2"/>
  <c r="AG1455" i="2"/>
  <c r="AI1455" i="2"/>
  <c r="AM1455" i="2"/>
  <c r="AO1455" i="2" s="1"/>
  <c r="AN1455" i="2"/>
  <c r="Z1455" i="2"/>
  <c r="A1456" i="2"/>
  <c r="B1456" i="2"/>
  <c r="D1456" i="2"/>
  <c r="F1456" i="2"/>
  <c r="G1456" i="2"/>
  <c r="H1456" i="2"/>
  <c r="I1456" i="2"/>
  <c r="Y1456" i="2"/>
  <c r="AG1456" i="2"/>
  <c r="AI1456" i="2"/>
  <c r="J1456" i="2" s="1"/>
  <c r="AM1456" i="2"/>
  <c r="Z1456" i="2"/>
  <c r="AN1456" i="2"/>
  <c r="A1457" i="2"/>
  <c r="B1457" i="2"/>
  <c r="D1457" i="2"/>
  <c r="F1457" i="2"/>
  <c r="G1457" i="2"/>
  <c r="H1457" i="2"/>
  <c r="I1457" i="2"/>
  <c r="K1457" i="2"/>
  <c r="Y1457" i="2"/>
  <c r="AG1457" i="2"/>
  <c r="AI1457" i="2"/>
  <c r="J1457" i="2" s="1"/>
  <c r="AM1457" i="2"/>
  <c r="AN1457" i="2"/>
  <c r="A1458" i="2"/>
  <c r="B1458" i="2"/>
  <c r="D1458" i="2"/>
  <c r="F1458" i="2"/>
  <c r="G1458" i="2"/>
  <c r="H1458" i="2"/>
  <c r="I1458" i="2"/>
  <c r="Y1458" i="2"/>
  <c r="AG1458" i="2"/>
  <c r="K1458" i="2"/>
  <c r="AI1458" i="2"/>
  <c r="AM1458" i="2"/>
  <c r="AN1458" i="2"/>
  <c r="A1459" i="2"/>
  <c r="B1459" i="2"/>
  <c r="D1459" i="2"/>
  <c r="F1459" i="2"/>
  <c r="G1459" i="2"/>
  <c r="H1459" i="2"/>
  <c r="I1459" i="2"/>
  <c r="K1459" i="2"/>
  <c r="M1459" i="2"/>
  <c r="N1459" i="2"/>
  <c r="O1459" i="2"/>
  <c r="Y1459" i="2"/>
  <c r="AG1459" i="2"/>
  <c r="AI1459" i="2"/>
  <c r="AM1459" i="2"/>
  <c r="AN1459" i="2"/>
  <c r="J1459" i="2"/>
  <c r="A1460" i="2"/>
  <c r="B1460" i="2"/>
  <c r="D1460" i="2"/>
  <c r="F1460" i="2"/>
  <c r="G1460" i="2"/>
  <c r="H1460" i="2"/>
  <c r="I1460" i="2"/>
  <c r="K1460" i="2"/>
  <c r="M1460" i="2"/>
  <c r="N1460" i="2"/>
  <c r="O1460" i="2"/>
  <c r="Q1460" i="2"/>
  <c r="Y1460" i="2"/>
  <c r="AG1460" i="2"/>
  <c r="AI1460" i="2"/>
  <c r="AK1460" i="2"/>
  <c r="AM1460" i="2"/>
  <c r="AN1460" i="2"/>
  <c r="A1461" i="2"/>
  <c r="B1461" i="2"/>
  <c r="D1461" i="2"/>
  <c r="F1461" i="2"/>
  <c r="G1461" i="2"/>
  <c r="H1461" i="2"/>
  <c r="I1461" i="2"/>
  <c r="M1461" i="2"/>
  <c r="N1461" i="2"/>
  <c r="O1461" i="2"/>
  <c r="Q1461" i="2"/>
  <c r="Y1461" i="2"/>
  <c r="AG1461" i="2"/>
  <c r="AK1461" i="2"/>
  <c r="AM1461" i="2"/>
  <c r="Z1461" i="2" s="1"/>
  <c r="AN1461" i="2"/>
  <c r="A1462" i="2"/>
  <c r="B1462" i="2"/>
  <c r="AI1462" i="2"/>
  <c r="D1462" i="2"/>
  <c r="F1462" i="2"/>
  <c r="G1462" i="2"/>
  <c r="H1462" i="2"/>
  <c r="I1462" i="2"/>
  <c r="M1462" i="2"/>
  <c r="N1462" i="2"/>
  <c r="O1462" i="2"/>
  <c r="Y1462" i="2"/>
  <c r="AG1462" i="2"/>
  <c r="AM1462" i="2"/>
  <c r="AN1462" i="2"/>
  <c r="A1463" i="2"/>
  <c r="B1463" i="2"/>
  <c r="AI1463" i="2"/>
  <c r="AO1463" i="2"/>
  <c r="D1463" i="2"/>
  <c r="F1463" i="2"/>
  <c r="G1463" i="2"/>
  <c r="H1463" i="2"/>
  <c r="I1463" i="2"/>
  <c r="M1463" i="2"/>
  <c r="N1463" i="2"/>
  <c r="O1463" i="2"/>
  <c r="Q1463" i="2"/>
  <c r="Y1463" i="2"/>
  <c r="AG1463" i="2"/>
  <c r="AK1463" i="2"/>
  <c r="AM1463" i="2"/>
  <c r="AN1463" i="2"/>
  <c r="A1464" i="2"/>
  <c r="B1464" i="2"/>
  <c r="D1464" i="2"/>
  <c r="F1464" i="2"/>
  <c r="G1464" i="2"/>
  <c r="H1464" i="2"/>
  <c r="M1464" i="2"/>
  <c r="Y1464" i="2"/>
  <c r="AM1464" i="2"/>
  <c r="AN1464" i="2"/>
  <c r="CL1464" i="2"/>
  <c r="AJ1464" i="2"/>
  <c r="A1465" i="2"/>
  <c r="B1465" i="2"/>
  <c r="D1465" i="2"/>
  <c r="F1465" i="2"/>
  <c r="G1465" i="2"/>
  <c r="H1465" i="2"/>
  <c r="M1465" i="2"/>
  <c r="Y1465" i="2"/>
  <c r="AM1465" i="2"/>
  <c r="AA1465" i="2" s="1"/>
  <c r="AN1465" i="2"/>
  <c r="CL1465" i="2"/>
  <c r="AJ1465" i="2"/>
  <c r="A1466" i="2"/>
  <c r="B1466" i="2"/>
  <c r="D1466" i="2"/>
  <c r="F1466" i="2"/>
  <c r="G1466" i="2"/>
  <c r="H1466" i="2"/>
  <c r="M1466" i="2"/>
  <c r="Y1466" i="2"/>
  <c r="AJ1466" i="2"/>
  <c r="AM1466" i="2"/>
  <c r="AN1466" i="2"/>
  <c r="A1467" i="2"/>
  <c r="B1467" i="2"/>
  <c r="D1467" i="2"/>
  <c r="F1467" i="2"/>
  <c r="G1467" i="2"/>
  <c r="H1467" i="2"/>
  <c r="M1467" i="2"/>
  <c r="Y1467" i="2"/>
  <c r="AJ1467" i="2"/>
  <c r="AM1467" i="2"/>
  <c r="AN1467" i="2"/>
  <c r="A1468" i="2"/>
  <c r="B1468" i="2"/>
  <c r="D1468" i="2"/>
  <c r="F1468" i="2"/>
  <c r="G1468" i="2"/>
  <c r="H1468" i="2"/>
  <c r="M1468" i="2"/>
  <c r="Y1468" i="2"/>
  <c r="AJ1468" i="2"/>
  <c r="AM1468" i="2"/>
  <c r="AN1468" i="2"/>
  <c r="A1469" i="2"/>
  <c r="B1469" i="2"/>
  <c r="D1469" i="2"/>
  <c r="F1469" i="2"/>
  <c r="G1469" i="2"/>
  <c r="H1469" i="2"/>
  <c r="M1469" i="2"/>
  <c r="Y1469" i="2"/>
  <c r="AJ1469" i="2"/>
  <c r="N1469" i="2"/>
  <c r="AM1469" i="2"/>
  <c r="Z1469" i="2"/>
  <c r="AN1469" i="2"/>
  <c r="A1470" i="2"/>
  <c r="B1470" i="2"/>
  <c r="D1470" i="2"/>
  <c r="F1470" i="2"/>
  <c r="G1470" i="2"/>
  <c r="H1470" i="2"/>
  <c r="M1470" i="2"/>
  <c r="Y1470" i="2"/>
  <c r="AJ1470" i="2"/>
  <c r="AM1470" i="2"/>
  <c r="AN1470" i="2"/>
  <c r="A1471" i="2"/>
  <c r="B1471" i="2"/>
  <c r="D1471" i="2"/>
  <c r="F1471" i="2"/>
  <c r="G1471" i="2"/>
  <c r="H1471" i="2"/>
  <c r="M1471" i="2"/>
  <c r="Y1471" i="2"/>
  <c r="AJ1471" i="2"/>
  <c r="AN1471" i="2"/>
  <c r="BZ1471" i="2"/>
  <c r="AM1471" i="2"/>
  <c r="AA1471" i="2" s="1"/>
  <c r="A1472" i="2"/>
  <c r="B1472" i="2"/>
  <c r="D1472" i="2"/>
  <c r="F1472" i="2"/>
  <c r="G1472" i="2"/>
  <c r="H1472" i="2"/>
  <c r="M1472" i="2"/>
  <c r="Y1472" i="2"/>
  <c r="AA1472" i="2"/>
  <c r="AJ1472" i="2"/>
  <c r="O1472" i="2" s="1"/>
  <c r="AM1472" i="2"/>
  <c r="AP1472" i="2"/>
  <c r="AN1472" i="2"/>
  <c r="A1473" i="2"/>
  <c r="B1473" i="2"/>
  <c r="D1473" i="2"/>
  <c r="F1473" i="2"/>
  <c r="G1473" i="2"/>
  <c r="H1473" i="2"/>
  <c r="M1473" i="2"/>
  <c r="Y1473" i="2"/>
  <c r="AJ1473" i="2"/>
  <c r="AN1473" i="2"/>
  <c r="BZ1473" i="2"/>
  <c r="AM1473" i="2"/>
  <c r="AA1473" i="2" s="1"/>
  <c r="A1474" i="2"/>
  <c r="B1474" i="2"/>
  <c r="D1474" i="2"/>
  <c r="F1474" i="2"/>
  <c r="G1474" i="2"/>
  <c r="H1474" i="2"/>
  <c r="M1474" i="2"/>
  <c r="Y1474" i="2"/>
  <c r="AJ1474" i="2"/>
  <c r="AM1474" i="2"/>
  <c r="AN1474" i="2"/>
  <c r="A1475" i="2"/>
  <c r="B1475" i="2"/>
  <c r="D1475" i="2"/>
  <c r="F1475" i="2"/>
  <c r="G1475" i="2"/>
  <c r="H1475" i="2"/>
  <c r="I1475" i="2"/>
  <c r="M1475" i="2"/>
  <c r="N1475" i="2"/>
  <c r="O1475" i="2"/>
  <c r="Q1475" i="2"/>
  <c r="S1475" i="2"/>
  <c r="Y1475" i="2"/>
  <c r="AG1475" i="2"/>
  <c r="AK1475" i="2"/>
  <c r="AQ1475" i="2" s="1"/>
  <c r="AM1475" i="2"/>
  <c r="AN1475" i="2"/>
  <c r="BL1475" i="2"/>
  <c r="BN1475" i="2"/>
  <c r="A1476" i="2"/>
  <c r="B1476" i="2"/>
  <c r="D1476" i="2"/>
  <c r="F1476" i="2"/>
  <c r="G1476" i="2"/>
  <c r="H1476" i="2"/>
  <c r="I1476" i="2"/>
  <c r="M1476" i="2"/>
  <c r="N1476" i="2"/>
  <c r="O1476" i="2"/>
  <c r="Y1476" i="2"/>
  <c r="AG1476" i="2"/>
  <c r="AI1476" i="2"/>
  <c r="AM1476" i="2"/>
  <c r="Z1476" i="2"/>
  <c r="AN1476" i="2"/>
  <c r="BL1476" i="2"/>
  <c r="BN1476" i="2"/>
  <c r="A1477" i="2"/>
  <c r="B1477" i="2"/>
  <c r="D1477" i="2"/>
  <c r="F1477" i="2"/>
  <c r="G1477" i="2"/>
  <c r="H1477" i="2"/>
  <c r="I1477" i="2"/>
  <c r="M1477" i="2"/>
  <c r="N1477" i="2"/>
  <c r="O1477" i="2"/>
  <c r="Y1477" i="2"/>
  <c r="AG1477" i="2"/>
  <c r="AI1477" i="2"/>
  <c r="AM1477" i="2"/>
  <c r="AN1477" i="2"/>
  <c r="BL1477" i="2"/>
  <c r="BN1477" i="2"/>
  <c r="A1478" i="2"/>
  <c r="B1478" i="2"/>
  <c r="D1478" i="2"/>
  <c r="F1478" i="2"/>
  <c r="G1478" i="2"/>
  <c r="H1478" i="2"/>
  <c r="M1478" i="2"/>
  <c r="Y1478" i="2"/>
  <c r="AJ1478" i="2"/>
  <c r="AM1478" i="2"/>
  <c r="AN1478" i="2"/>
  <c r="A1479" i="2"/>
  <c r="B1479" i="2"/>
  <c r="D1479" i="2"/>
  <c r="F1479" i="2"/>
  <c r="G1479" i="2"/>
  <c r="H1479" i="2"/>
  <c r="M1479" i="2"/>
  <c r="Y1479" i="2"/>
  <c r="AJ1479" i="2"/>
  <c r="AM1479" i="2"/>
  <c r="AN1479" i="2"/>
  <c r="A1480" i="2"/>
  <c r="B1480" i="2"/>
  <c r="D1480" i="2"/>
  <c r="F1480" i="2"/>
  <c r="G1480" i="2"/>
  <c r="H1480" i="2"/>
  <c r="M1480" i="2"/>
  <c r="Y1480" i="2"/>
  <c r="AJ1480" i="2"/>
  <c r="AM1480" i="2"/>
  <c r="AN1480" i="2"/>
  <c r="A1481" i="2"/>
  <c r="B1481" i="2"/>
  <c r="D1481" i="2"/>
  <c r="F1481" i="2"/>
  <c r="G1481" i="2"/>
  <c r="H1481" i="2"/>
  <c r="M1481" i="2"/>
  <c r="Y1481" i="2"/>
  <c r="AJ1481" i="2"/>
  <c r="AM1481" i="2"/>
  <c r="AN1481" i="2"/>
  <c r="A1482" i="2"/>
  <c r="B1482" i="2"/>
  <c r="D1482" i="2"/>
  <c r="F1482" i="2"/>
  <c r="G1482" i="2"/>
  <c r="H1482" i="2"/>
  <c r="M1482" i="2"/>
  <c r="Y1482" i="2"/>
  <c r="AJ1482" i="2"/>
  <c r="AM1482" i="2"/>
  <c r="AP1482" i="2"/>
  <c r="AN1482" i="2"/>
  <c r="N1482" i="2"/>
  <c r="A1483" i="2"/>
  <c r="B1483" i="2"/>
  <c r="D1483" i="2"/>
  <c r="F1483" i="2"/>
  <c r="G1483" i="2"/>
  <c r="H1483" i="2"/>
  <c r="M1483" i="2"/>
  <c r="Y1483" i="2"/>
  <c r="AJ1483" i="2"/>
  <c r="AM1483" i="2"/>
  <c r="AN1483" i="2"/>
  <c r="A1484" i="2"/>
  <c r="B1484" i="2"/>
  <c r="D1484" i="2"/>
  <c r="F1484" i="2"/>
  <c r="G1484" i="2"/>
  <c r="H1484" i="2"/>
  <c r="M1484" i="2"/>
  <c r="Y1484" i="2"/>
  <c r="AJ1484" i="2"/>
  <c r="AM1484" i="2"/>
  <c r="AN1484" i="2"/>
  <c r="A1485" i="2"/>
  <c r="B1485" i="2"/>
  <c r="D1485" i="2"/>
  <c r="F1485" i="2"/>
  <c r="G1485" i="2"/>
  <c r="H1485" i="2"/>
  <c r="M1485" i="2"/>
  <c r="Y1485" i="2"/>
  <c r="AJ1485" i="2"/>
  <c r="AM1485" i="2"/>
  <c r="AP1485" i="2" s="1"/>
  <c r="AN1485" i="2"/>
  <c r="A1486" i="2"/>
  <c r="B1486" i="2"/>
  <c r="D1486" i="2"/>
  <c r="F1486" i="2"/>
  <c r="G1486" i="2"/>
  <c r="H1486" i="2"/>
  <c r="M1486" i="2"/>
  <c r="Y1486" i="2"/>
  <c r="AJ1486" i="2"/>
  <c r="AM1486" i="2"/>
  <c r="AN1486" i="2"/>
  <c r="A1487" i="2"/>
  <c r="D1487" i="2"/>
  <c r="F1487" i="2"/>
  <c r="G1487" i="2"/>
  <c r="H1487" i="2"/>
  <c r="M1487" i="2"/>
  <c r="Y1487" i="2"/>
  <c r="AJ1487" i="2"/>
  <c r="O1487" i="2" s="1"/>
  <c r="AM1487" i="2"/>
  <c r="AN1487" i="2"/>
  <c r="A1488" i="2"/>
  <c r="D1488" i="2"/>
  <c r="F1488" i="2"/>
  <c r="G1488" i="2"/>
  <c r="H1488" i="2"/>
  <c r="M1488" i="2"/>
  <c r="Y1488" i="2"/>
  <c r="AJ1488" i="2"/>
  <c r="AM1488" i="2"/>
  <c r="AA1488" i="2" s="1"/>
  <c r="AN1488" i="2"/>
  <c r="A1489" i="2"/>
  <c r="D1489" i="2"/>
  <c r="F1489" i="2"/>
  <c r="G1489" i="2"/>
  <c r="H1489" i="2"/>
  <c r="M1489" i="2"/>
  <c r="Y1489" i="2"/>
  <c r="AJ1489" i="2"/>
  <c r="AM1489" i="2"/>
  <c r="AN1489" i="2"/>
  <c r="A1490" i="2"/>
  <c r="B1490" i="2"/>
  <c r="D1490" i="2"/>
  <c r="F1490" i="2"/>
  <c r="G1490" i="2"/>
  <c r="H1490" i="2"/>
  <c r="M1490" i="2"/>
  <c r="Y1490" i="2"/>
  <c r="AJ1490" i="2"/>
  <c r="AM1490" i="2"/>
  <c r="AN1490" i="2"/>
  <c r="A1491" i="2"/>
  <c r="B1491" i="2"/>
  <c r="D1491" i="2"/>
  <c r="F1491" i="2"/>
  <c r="G1491" i="2"/>
  <c r="H1491" i="2"/>
  <c r="M1491" i="2"/>
  <c r="Y1491" i="2"/>
  <c r="AJ1491" i="2"/>
  <c r="AM1491" i="2"/>
  <c r="Z1491" i="2"/>
  <c r="AN1491" i="2"/>
  <c r="A1492" i="2"/>
  <c r="B1492" i="2"/>
  <c r="D1492" i="2"/>
  <c r="F1492" i="2"/>
  <c r="G1492" i="2"/>
  <c r="H1492" i="2"/>
  <c r="M1492" i="2"/>
  <c r="Y1492" i="2"/>
  <c r="AJ1492" i="2"/>
  <c r="AM1492" i="2"/>
  <c r="AN1492" i="2"/>
  <c r="A1493" i="2"/>
  <c r="B1493" i="2"/>
  <c r="D1493" i="2"/>
  <c r="F1493" i="2"/>
  <c r="G1493" i="2"/>
  <c r="H1493" i="2"/>
  <c r="M1493" i="2"/>
  <c r="Y1493" i="2"/>
  <c r="AJ1493" i="2"/>
  <c r="AM1493" i="2"/>
  <c r="AN1493" i="2"/>
  <c r="A1494" i="2"/>
  <c r="B1494" i="2"/>
  <c r="D1494" i="2"/>
  <c r="F1494" i="2"/>
  <c r="G1494" i="2"/>
  <c r="H1494" i="2"/>
  <c r="M1494" i="2"/>
  <c r="Y1494" i="2"/>
  <c r="AJ1494" i="2"/>
  <c r="AM1494" i="2"/>
  <c r="AN1494" i="2"/>
  <c r="A1495" i="2"/>
  <c r="B1495" i="2"/>
  <c r="D1495" i="2"/>
  <c r="F1495" i="2"/>
  <c r="G1495" i="2"/>
  <c r="H1495" i="2"/>
  <c r="M1495" i="2"/>
  <c r="Y1495" i="2"/>
  <c r="AJ1495" i="2"/>
  <c r="AP1495" i="2"/>
  <c r="AM1495" i="2"/>
  <c r="AN1495" i="2"/>
  <c r="N1495" i="2"/>
  <c r="A1496" i="2"/>
  <c r="B1496" i="2"/>
  <c r="D1496" i="2"/>
  <c r="F1496" i="2"/>
  <c r="G1496" i="2"/>
  <c r="H1496" i="2"/>
  <c r="M1496" i="2"/>
  <c r="Y1496" i="2"/>
  <c r="AJ1496" i="2"/>
  <c r="AM1496" i="2"/>
  <c r="AN1496" i="2"/>
  <c r="A1497" i="2"/>
  <c r="B1497" i="2"/>
  <c r="D1497" i="2"/>
  <c r="F1497" i="2"/>
  <c r="G1497" i="2"/>
  <c r="H1497" i="2"/>
  <c r="M1497" i="2"/>
  <c r="Y1497" i="2"/>
  <c r="AJ1497" i="2"/>
  <c r="AM1497" i="2"/>
  <c r="AN1497" i="2"/>
  <c r="A1498" i="2"/>
  <c r="B1498" i="2"/>
  <c r="D1498" i="2"/>
  <c r="F1498" i="2"/>
  <c r="G1498" i="2"/>
  <c r="H1498" i="2"/>
  <c r="M1498" i="2"/>
  <c r="Y1498" i="2"/>
  <c r="AJ1498" i="2"/>
  <c r="AM1498" i="2"/>
  <c r="AN1498" i="2"/>
  <c r="A1499" i="2"/>
  <c r="B1499" i="2"/>
  <c r="D1499" i="2"/>
  <c r="F1499" i="2"/>
  <c r="G1499" i="2"/>
  <c r="H1499" i="2"/>
  <c r="M1499" i="2"/>
  <c r="Y1499" i="2"/>
  <c r="AJ1499" i="2"/>
  <c r="AP1499" i="2" s="1"/>
  <c r="AM1499" i="2"/>
  <c r="AN1499" i="2"/>
  <c r="Z1499" i="2"/>
  <c r="A1500" i="2"/>
  <c r="B1500" i="2"/>
  <c r="D1500" i="2"/>
  <c r="F1500" i="2"/>
  <c r="G1500" i="2"/>
  <c r="H1500" i="2"/>
  <c r="M1500" i="2"/>
  <c r="Y1500" i="2"/>
  <c r="AJ1500" i="2"/>
  <c r="AM1500" i="2"/>
  <c r="AN1500" i="2"/>
  <c r="A1501" i="2"/>
  <c r="B1501" i="2"/>
  <c r="D1501" i="2"/>
  <c r="F1501" i="2"/>
  <c r="G1501" i="2"/>
  <c r="H1501" i="2"/>
  <c r="M1501" i="2"/>
  <c r="Y1501" i="2"/>
  <c r="AJ1501" i="2"/>
  <c r="AM1501" i="2"/>
  <c r="AN1501" i="2"/>
  <c r="A1502" i="2"/>
  <c r="B1502" i="2"/>
  <c r="D1502" i="2"/>
  <c r="F1502" i="2"/>
  <c r="G1502" i="2"/>
  <c r="H1502" i="2"/>
  <c r="M1502" i="2"/>
  <c r="Y1502" i="2"/>
  <c r="AJ1502" i="2"/>
  <c r="AM1502" i="2"/>
  <c r="AN1502" i="2"/>
  <c r="A1503" i="2"/>
  <c r="B1503" i="2"/>
  <c r="D1503" i="2"/>
  <c r="F1503" i="2"/>
  <c r="G1503" i="2"/>
  <c r="H1503" i="2"/>
  <c r="M1503" i="2"/>
  <c r="Y1503" i="2"/>
  <c r="AJ1503" i="2"/>
  <c r="AM1503" i="2"/>
  <c r="AN1503" i="2"/>
  <c r="A1504" i="2"/>
  <c r="B1504" i="2"/>
  <c r="D1504" i="2"/>
  <c r="F1504" i="2"/>
  <c r="G1504" i="2"/>
  <c r="H1504" i="2"/>
  <c r="M1504" i="2"/>
  <c r="Y1504" i="2"/>
  <c r="AJ1504" i="2"/>
  <c r="AM1504" i="2"/>
  <c r="Z1504" i="2"/>
  <c r="AN1504" i="2"/>
  <c r="A1505" i="2"/>
  <c r="B1505" i="2"/>
  <c r="D1505" i="2"/>
  <c r="F1505" i="2"/>
  <c r="G1505" i="2"/>
  <c r="H1505" i="2"/>
  <c r="M1505" i="2"/>
  <c r="Y1505" i="2"/>
  <c r="AJ1505" i="2"/>
  <c r="AM1505" i="2"/>
  <c r="AN1505" i="2"/>
  <c r="A1506" i="2"/>
  <c r="D1506" i="2"/>
  <c r="F1506" i="2"/>
  <c r="G1506" i="2"/>
  <c r="H1506" i="2"/>
  <c r="M1506" i="2"/>
  <c r="Y1506" i="2"/>
  <c r="AJ1506" i="2"/>
  <c r="AM1506" i="2"/>
  <c r="AP1506" i="2" s="1"/>
  <c r="AU1506" i="2" s="1"/>
  <c r="AN1506" i="2"/>
  <c r="A1507" i="2"/>
  <c r="D1507" i="2"/>
  <c r="F1507" i="2"/>
  <c r="G1507" i="2"/>
  <c r="H1507" i="2"/>
  <c r="M1507" i="2"/>
  <c r="Y1507" i="2"/>
  <c r="AJ1507" i="2"/>
  <c r="O1507" i="2" s="1"/>
  <c r="AP1507" i="2"/>
  <c r="AM1507" i="2"/>
  <c r="AN1507" i="2"/>
  <c r="A1508" i="2"/>
  <c r="D1508" i="2"/>
  <c r="F1508" i="2"/>
  <c r="G1508" i="2"/>
  <c r="H1508" i="2"/>
  <c r="M1508" i="2"/>
  <c r="Y1508" i="2"/>
  <c r="AJ1508" i="2"/>
  <c r="AP1508" i="2"/>
  <c r="AM1508" i="2"/>
  <c r="AN1508" i="2"/>
  <c r="Z1508" i="2"/>
  <c r="A1509" i="2"/>
  <c r="D1509" i="2"/>
  <c r="F1509" i="2"/>
  <c r="G1509" i="2"/>
  <c r="H1509" i="2"/>
  <c r="M1509" i="2"/>
  <c r="Y1509" i="2"/>
  <c r="AJ1509" i="2"/>
  <c r="AM1509" i="2"/>
  <c r="AN1509" i="2"/>
  <c r="A1510" i="2"/>
  <c r="B1510" i="2"/>
  <c r="D1510" i="2"/>
  <c r="F1510" i="2"/>
  <c r="G1510" i="2"/>
  <c r="H1510" i="2"/>
  <c r="M1510" i="2"/>
  <c r="Y1510" i="2"/>
  <c r="AJ1510" i="2"/>
  <c r="AM1510" i="2"/>
  <c r="AN1510" i="2"/>
  <c r="A1511" i="2"/>
  <c r="B1511" i="2"/>
  <c r="D1511" i="2"/>
  <c r="F1511" i="2"/>
  <c r="G1511" i="2"/>
  <c r="H1511" i="2"/>
  <c r="M1511" i="2"/>
  <c r="Y1511" i="2"/>
  <c r="AJ1511" i="2"/>
  <c r="AM1511" i="2"/>
  <c r="AN1511" i="2"/>
  <c r="A1512" i="2"/>
  <c r="B1512" i="2"/>
  <c r="D1512" i="2"/>
  <c r="F1512" i="2"/>
  <c r="G1512" i="2"/>
  <c r="H1512" i="2"/>
  <c r="M1512" i="2"/>
  <c r="Y1512" i="2"/>
  <c r="AJ1512" i="2"/>
  <c r="O1512" i="2" s="1"/>
  <c r="AM1512" i="2"/>
  <c r="AN1512" i="2"/>
  <c r="A1513" i="2"/>
  <c r="B1513" i="2"/>
  <c r="D1513" i="2"/>
  <c r="F1513" i="2"/>
  <c r="G1513" i="2"/>
  <c r="H1513" i="2"/>
  <c r="M1513" i="2"/>
  <c r="Y1513" i="2"/>
  <c r="AJ1513" i="2"/>
  <c r="AP1513" i="2" s="1"/>
  <c r="AM1513" i="2"/>
  <c r="AN1513" i="2"/>
  <c r="A1514" i="2"/>
  <c r="B1514" i="2"/>
  <c r="D1514" i="2"/>
  <c r="F1514" i="2"/>
  <c r="G1514" i="2"/>
  <c r="H1514" i="2"/>
  <c r="M1514" i="2"/>
  <c r="O1514" i="2"/>
  <c r="Y1514" i="2"/>
  <c r="AJ1514" i="2"/>
  <c r="AM1514" i="2"/>
  <c r="AN1514" i="2"/>
  <c r="A1515" i="2"/>
  <c r="B1515" i="2"/>
  <c r="D1515" i="2"/>
  <c r="F1515" i="2"/>
  <c r="G1515" i="2"/>
  <c r="H1515" i="2"/>
  <c r="M1515" i="2"/>
  <c r="Y1515" i="2"/>
  <c r="AJ1515" i="2"/>
  <c r="AP1515" i="2" s="1"/>
  <c r="AU1515" i="2" s="1"/>
  <c r="AM1515" i="2"/>
  <c r="AN1515" i="2"/>
  <c r="Z1515" i="2"/>
  <c r="A1516" i="2"/>
  <c r="B1516" i="2"/>
  <c r="D1516" i="2"/>
  <c r="F1516" i="2"/>
  <c r="G1516" i="2"/>
  <c r="H1516" i="2"/>
  <c r="M1516" i="2"/>
  <c r="Y1516" i="2"/>
  <c r="AJ1516" i="2"/>
  <c r="AM1516" i="2"/>
  <c r="AN1516" i="2"/>
  <c r="A1517" i="2"/>
  <c r="B1517" i="2"/>
  <c r="D1517" i="2"/>
  <c r="F1517" i="2"/>
  <c r="G1517" i="2"/>
  <c r="H1517" i="2"/>
  <c r="M1517" i="2"/>
  <c r="Y1517" i="2"/>
  <c r="AJ1517" i="2"/>
  <c r="AM1517" i="2"/>
  <c r="AN1517" i="2"/>
  <c r="A1518" i="2"/>
  <c r="B1518" i="2"/>
  <c r="D1518" i="2"/>
  <c r="F1518" i="2"/>
  <c r="G1518" i="2"/>
  <c r="H1518" i="2"/>
  <c r="M1518" i="2"/>
  <c r="Y1518" i="2"/>
  <c r="AJ1518" i="2"/>
  <c r="AM1518" i="2"/>
  <c r="AP1518" i="2" s="1"/>
  <c r="AN1518" i="2"/>
  <c r="A1519" i="2"/>
  <c r="B1519" i="2"/>
  <c r="D1519" i="2"/>
  <c r="F1519" i="2"/>
  <c r="G1519" i="2"/>
  <c r="H1519" i="2"/>
  <c r="M1519" i="2"/>
  <c r="Y1519" i="2"/>
  <c r="AJ1519" i="2"/>
  <c r="AM1519" i="2"/>
  <c r="AN1519" i="2"/>
  <c r="A1520" i="2"/>
  <c r="B1520" i="2"/>
  <c r="D1520" i="2"/>
  <c r="F1520" i="2"/>
  <c r="G1520" i="2"/>
  <c r="H1520" i="2"/>
  <c r="M1520" i="2"/>
  <c r="Y1520" i="2"/>
  <c r="AJ1520" i="2"/>
  <c r="AM1520" i="2"/>
  <c r="AN1520" i="2"/>
  <c r="A1521" i="2"/>
  <c r="B1521" i="2"/>
  <c r="D1521" i="2"/>
  <c r="F1521" i="2"/>
  <c r="G1521" i="2"/>
  <c r="H1521" i="2"/>
  <c r="M1521" i="2"/>
  <c r="Y1521" i="2"/>
  <c r="AJ1521" i="2"/>
  <c r="AM1521" i="2"/>
  <c r="Z1521" i="2" s="1"/>
  <c r="AN1521" i="2"/>
  <c r="A1522" i="2"/>
  <c r="B1522" i="2"/>
  <c r="D1522" i="2"/>
  <c r="F1522" i="2"/>
  <c r="G1522" i="2"/>
  <c r="H1522" i="2"/>
  <c r="M1522" i="2"/>
  <c r="Y1522" i="2"/>
  <c r="AJ1522" i="2"/>
  <c r="AM1522" i="2"/>
  <c r="AN1522" i="2"/>
  <c r="A1523" i="2"/>
  <c r="B1523" i="2"/>
  <c r="D1523" i="2"/>
  <c r="F1523" i="2"/>
  <c r="G1523" i="2"/>
  <c r="H1523" i="2"/>
  <c r="M1523" i="2"/>
  <c r="Y1523" i="2"/>
  <c r="AJ1523" i="2"/>
  <c r="AM1523" i="2"/>
  <c r="AN1523" i="2"/>
  <c r="A1524" i="2"/>
  <c r="B1524" i="2"/>
  <c r="D1524" i="2"/>
  <c r="F1524" i="2"/>
  <c r="G1524" i="2"/>
  <c r="H1524" i="2"/>
  <c r="M1524" i="2"/>
  <c r="O1524" i="2"/>
  <c r="Y1524" i="2"/>
  <c r="AJ1524" i="2"/>
  <c r="AM1524" i="2"/>
  <c r="AN1524" i="2"/>
  <c r="A1525" i="2"/>
  <c r="B1525" i="2"/>
  <c r="D1525" i="2"/>
  <c r="F1525" i="2"/>
  <c r="G1525" i="2"/>
  <c r="H1525" i="2"/>
  <c r="M1525" i="2"/>
  <c r="Y1525" i="2"/>
  <c r="AJ1525" i="2"/>
  <c r="AM1525" i="2"/>
  <c r="AN1525" i="2"/>
  <c r="Z1525" i="2"/>
  <c r="A1526" i="2"/>
  <c r="B1526" i="2"/>
  <c r="D1526" i="2"/>
  <c r="F1526" i="2"/>
  <c r="G1526" i="2"/>
  <c r="H1526" i="2"/>
  <c r="M1526" i="2"/>
  <c r="Y1526" i="2"/>
  <c r="AJ1526" i="2"/>
  <c r="AM1526" i="2"/>
  <c r="AA1526" i="2" s="1"/>
  <c r="AN1526" i="2"/>
  <c r="A1527" i="2"/>
  <c r="B1527" i="2"/>
  <c r="D1527" i="2"/>
  <c r="F1527" i="2"/>
  <c r="G1527" i="2"/>
  <c r="H1527" i="2"/>
  <c r="M1527" i="2"/>
  <c r="Y1527" i="2"/>
  <c r="AJ1527" i="2"/>
  <c r="AM1527" i="2"/>
  <c r="AP1527" i="2"/>
  <c r="AN1527" i="2"/>
  <c r="A1528" i="2"/>
  <c r="B1528" i="2"/>
  <c r="D1528" i="2"/>
  <c r="F1528" i="2"/>
  <c r="G1528" i="2"/>
  <c r="H1528" i="2"/>
  <c r="M1528" i="2"/>
  <c r="Y1528" i="2"/>
  <c r="AJ1528" i="2"/>
  <c r="AM1528" i="2"/>
  <c r="AN1528" i="2"/>
  <c r="A1529" i="2"/>
  <c r="B1529" i="2"/>
  <c r="D1529" i="2"/>
  <c r="F1529" i="2"/>
  <c r="G1529" i="2"/>
  <c r="H1529" i="2"/>
  <c r="M1529" i="2"/>
  <c r="Y1529" i="2"/>
  <c r="AJ1529" i="2"/>
  <c r="AP1529" i="2" s="1"/>
  <c r="AM1529" i="2"/>
  <c r="AN1529" i="2"/>
  <c r="Z1529" i="2"/>
  <c r="A1530" i="2"/>
  <c r="B1530" i="2"/>
  <c r="D1530" i="2"/>
  <c r="F1530" i="2"/>
  <c r="G1530" i="2"/>
  <c r="H1530" i="2"/>
  <c r="M1530" i="2"/>
  <c r="Y1530" i="2"/>
  <c r="AJ1530" i="2"/>
  <c r="AM1530" i="2"/>
  <c r="AN1530" i="2"/>
  <c r="A1531" i="2"/>
  <c r="B1531" i="2"/>
  <c r="D1531" i="2"/>
  <c r="F1531" i="2"/>
  <c r="G1531" i="2"/>
  <c r="H1531" i="2"/>
  <c r="M1531" i="2"/>
  <c r="O1531" i="2"/>
  <c r="Y1531" i="2"/>
  <c r="AJ1531" i="2"/>
  <c r="AP1531" i="2" s="1"/>
  <c r="AU1531" i="2"/>
  <c r="AM1531" i="2"/>
  <c r="AN1531" i="2"/>
  <c r="A1532" i="2"/>
  <c r="B1532" i="2"/>
  <c r="D1532" i="2"/>
  <c r="F1532" i="2"/>
  <c r="G1532" i="2"/>
  <c r="H1532" i="2"/>
  <c r="M1532" i="2"/>
  <c r="Y1532" i="2"/>
  <c r="AJ1532" i="2"/>
  <c r="AM1532" i="2"/>
  <c r="AN1532" i="2"/>
  <c r="A1533" i="2"/>
  <c r="B1533" i="2"/>
  <c r="D1533" i="2"/>
  <c r="F1533" i="2"/>
  <c r="G1533" i="2"/>
  <c r="H1533" i="2"/>
  <c r="M1533" i="2"/>
  <c r="Y1533" i="2"/>
  <c r="AJ1533" i="2"/>
  <c r="AM1533" i="2"/>
  <c r="AP1533" i="2"/>
  <c r="AN1533" i="2"/>
  <c r="A1534" i="2"/>
  <c r="B1534" i="2"/>
  <c r="D1534" i="2"/>
  <c r="F1534" i="2"/>
  <c r="G1534" i="2"/>
  <c r="H1534" i="2"/>
  <c r="M1534" i="2"/>
  <c r="Y1534" i="2"/>
  <c r="AJ1534" i="2"/>
  <c r="AM1534" i="2"/>
  <c r="AN1534" i="2"/>
  <c r="A1535" i="2"/>
  <c r="B1535" i="2"/>
  <c r="D1535" i="2"/>
  <c r="F1535" i="2"/>
  <c r="G1535" i="2"/>
  <c r="H1535" i="2"/>
  <c r="M1535" i="2"/>
  <c r="Y1535" i="2"/>
  <c r="AJ1535" i="2"/>
  <c r="AM1535" i="2"/>
  <c r="AN1535" i="2"/>
  <c r="A1536" i="2"/>
  <c r="B1536" i="2"/>
  <c r="D1536" i="2"/>
  <c r="F1536" i="2"/>
  <c r="G1536" i="2"/>
  <c r="H1536" i="2"/>
  <c r="M1536" i="2"/>
  <c r="Y1536" i="2"/>
  <c r="AJ1536" i="2"/>
  <c r="AM1536" i="2"/>
  <c r="AN1536" i="2"/>
  <c r="A1537" i="2"/>
  <c r="B1537" i="2"/>
  <c r="D1537" i="2"/>
  <c r="F1537" i="2"/>
  <c r="G1537" i="2"/>
  <c r="H1537" i="2"/>
  <c r="M1537" i="2"/>
  <c r="Y1537" i="2"/>
  <c r="AJ1537" i="2"/>
  <c r="AM1537" i="2"/>
  <c r="AN1537" i="2"/>
  <c r="A1538" i="2"/>
  <c r="B1538" i="2"/>
  <c r="D1538" i="2"/>
  <c r="F1538" i="2"/>
  <c r="G1538" i="2"/>
  <c r="H1538" i="2"/>
  <c r="M1538" i="2"/>
  <c r="Y1538" i="2"/>
  <c r="AJ1538" i="2"/>
  <c r="AM1538" i="2"/>
  <c r="Z1538" i="2" s="1"/>
  <c r="AN1538" i="2"/>
  <c r="A1539" i="2"/>
  <c r="B1539" i="2"/>
  <c r="D1539" i="2"/>
  <c r="F1539" i="2"/>
  <c r="G1539" i="2"/>
  <c r="H1539" i="2"/>
  <c r="M1539" i="2"/>
  <c r="Y1539" i="2"/>
  <c r="AJ1539" i="2"/>
  <c r="AM1539" i="2"/>
  <c r="AP1539" i="2"/>
  <c r="AN1539" i="2"/>
  <c r="A1540" i="2"/>
  <c r="D1540" i="2"/>
  <c r="F1540" i="2"/>
  <c r="G1540" i="2"/>
  <c r="H1540" i="2"/>
  <c r="M1540" i="2"/>
  <c r="Y1540" i="2"/>
  <c r="AJ1540" i="2"/>
  <c r="AM1540" i="2"/>
  <c r="AP1540" i="2"/>
  <c r="AU1540" i="2" s="1"/>
  <c r="AN1540" i="2"/>
  <c r="A1541" i="2"/>
  <c r="D1541" i="2"/>
  <c r="F1541" i="2"/>
  <c r="G1541" i="2"/>
  <c r="H1541" i="2"/>
  <c r="M1541" i="2"/>
  <c r="Y1541" i="2"/>
  <c r="AJ1541" i="2"/>
  <c r="AM1541" i="2"/>
  <c r="Z1541" i="2" s="1"/>
  <c r="AN1541" i="2"/>
  <c r="A1542" i="2"/>
  <c r="D1542" i="2"/>
  <c r="F1542" i="2"/>
  <c r="G1542" i="2"/>
  <c r="H1542" i="2"/>
  <c r="M1542" i="2"/>
  <c r="O1542" i="2"/>
  <c r="Y1542" i="2"/>
  <c r="AJ1542" i="2"/>
  <c r="AP1542" i="2" s="1"/>
  <c r="AM1542" i="2"/>
  <c r="Z1542" i="2" s="1"/>
  <c r="AN1542" i="2"/>
  <c r="A1543" i="2"/>
  <c r="B1543" i="2"/>
  <c r="D1543" i="2"/>
  <c r="F1543" i="2"/>
  <c r="G1543" i="2"/>
  <c r="H1543" i="2"/>
  <c r="M1543" i="2"/>
  <c r="Y1543" i="2"/>
  <c r="AJ1543" i="2"/>
  <c r="N1543" i="2" s="1"/>
  <c r="AM1543" i="2"/>
  <c r="Z1543" i="2"/>
  <c r="AN1543" i="2"/>
  <c r="A1544" i="2"/>
  <c r="B1544" i="2"/>
  <c r="D1544" i="2"/>
  <c r="F1544" i="2"/>
  <c r="G1544" i="2"/>
  <c r="H1544" i="2"/>
  <c r="M1544" i="2"/>
  <c r="Y1544" i="2"/>
  <c r="AJ1544" i="2"/>
  <c r="O1544" i="2" s="1"/>
  <c r="AP1544" i="2"/>
  <c r="AM1544" i="2"/>
  <c r="AA1544" i="2" s="1"/>
  <c r="AN1544" i="2"/>
  <c r="A1545" i="2"/>
  <c r="B1545" i="2"/>
  <c r="D1545" i="2"/>
  <c r="F1545" i="2"/>
  <c r="G1545" i="2"/>
  <c r="H1545" i="2"/>
  <c r="M1545" i="2"/>
  <c r="Y1545" i="2"/>
  <c r="AJ1545" i="2"/>
  <c r="AM1545" i="2"/>
  <c r="AN1545" i="2"/>
  <c r="N1545" i="2"/>
  <c r="A1546" i="2"/>
  <c r="B1546" i="2"/>
  <c r="D1546" i="2"/>
  <c r="F1546" i="2"/>
  <c r="G1546" i="2"/>
  <c r="H1546" i="2"/>
  <c r="M1546" i="2"/>
  <c r="Y1546" i="2"/>
  <c r="AJ1546" i="2"/>
  <c r="AM1546" i="2"/>
  <c r="AN1546" i="2"/>
  <c r="A1547" i="2"/>
  <c r="B1547" i="2"/>
  <c r="D1547" i="2"/>
  <c r="F1547" i="2"/>
  <c r="G1547" i="2"/>
  <c r="H1547" i="2"/>
  <c r="M1547" i="2"/>
  <c r="Y1547" i="2"/>
  <c r="AJ1547" i="2"/>
  <c r="AP1547" i="2" s="1"/>
  <c r="AU1547" i="2" s="1"/>
  <c r="AM1547" i="2"/>
  <c r="AN1547" i="2"/>
  <c r="N1547" i="2"/>
  <c r="A1548" i="2"/>
  <c r="B1548" i="2"/>
  <c r="D1548" i="2"/>
  <c r="F1548" i="2"/>
  <c r="G1548" i="2"/>
  <c r="H1548" i="2"/>
  <c r="M1548" i="2"/>
  <c r="Y1548" i="2"/>
  <c r="AJ1548" i="2"/>
  <c r="AM1548" i="2"/>
  <c r="AN1548" i="2"/>
  <c r="A1549" i="2"/>
  <c r="B1549" i="2"/>
  <c r="D1549" i="2"/>
  <c r="F1549" i="2"/>
  <c r="G1549" i="2"/>
  <c r="H1549" i="2"/>
  <c r="M1549" i="2"/>
  <c r="Y1549" i="2"/>
  <c r="AJ1549" i="2"/>
  <c r="AM1549" i="2"/>
  <c r="AN1549" i="2"/>
  <c r="AP1549" i="2"/>
  <c r="A1550" i="2"/>
  <c r="B1550" i="2"/>
  <c r="D1550" i="2"/>
  <c r="F1550" i="2"/>
  <c r="G1550" i="2"/>
  <c r="H1550" i="2"/>
  <c r="M1550" i="2"/>
  <c r="Y1550" i="2"/>
  <c r="AJ1550" i="2"/>
  <c r="AM1550" i="2"/>
  <c r="AA1550" i="2" s="1"/>
  <c r="AN1550" i="2"/>
  <c r="A1551" i="2"/>
  <c r="D1551" i="2"/>
  <c r="F1551" i="2"/>
  <c r="G1551" i="2"/>
  <c r="H1551" i="2"/>
  <c r="M1551" i="2"/>
  <c r="Y1551" i="2"/>
  <c r="AJ1551" i="2"/>
  <c r="AP1551" i="2" s="1"/>
  <c r="AM1551" i="2"/>
  <c r="AN1551" i="2"/>
  <c r="Z1551" i="2"/>
  <c r="A1552" i="2"/>
  <c r="D1552" i="2"/>
  <c r="F1552" i="2"/>
  <c r="G1552" i="2"/>
  <c r="H1552" i="2"/>
  <c r="M1552" i="2"/>
  <c r="Y1552" i="2"/>
  <c r="AJ1552" i="2"/>
  <c r="AM1552" i="2"/>
  <c r="AP1552" i="2"/>
  <c r="AU1552" i="2"/>
  <c r="AN1552" i="2"/>
  <c r="A1553" i="2"/>
  <c r="D1553" i="2"/>
  <c r="F1553" i="2"/>
  <c r="G1553" i="2"/>
  <c r="H1553" i="2"/>
  <c r="M1553" i="2"/>
  <c r="Y1553" i="2"/>
  <c r="AJ1553" i="2"/>
  <c r="AP1553" i="2" s="1"/>
  <c r="AM1553" i="2"/>
  <c r="AN1553" i="2"/>
  <c r="Z1553" i="2"/>
  <c r="A1554" i="2"/>
  <c r="D1554" i="2"/>
  <c r="F1554" i="2"/>
  <c r="G1554" i="2"/>
  <c r="H1554" i="2"/>
  <c r="M1554" i="2"/>
  <c r="Y1554" i="2"/>
  <c r="AJ1554" i="2"/>
  <c r="AM1554" i="2"/>
  <c r="AN1554" i="2"/>
  <c r="A1555" i="2"/>
  <c r="B1555" i="2"/>
  <c r="D1555" i="2"/>
  <c r="F1555" i="2"/>
  <c r="G1555" i="2"/>
  <c r="H1555" i="2"/>
  <c r="M1555" i="2"/>
  <c r="Y1555" i="2"/>
  <c r="AJ1555" i="2"/>
  <c r="AM1555" i="2"/>
  <c r="AN1555" i="2"/>
  <c r="A1556" i="2"/>
  <c r="B1556" i="2"/>
  <c r="D1556" i="2"/>
  <c r="F1556" i="2"/>
  <c r="G1556" i="2"/>
  <c r="H1556" i="2"/>
  <c r="M1556" i="2"/>
  <c r="Y1556" i="2"/>
  <c r="AJ1556" i="2"/>
  <c r="AM1556" i="2"/>
  <c r="Z1556" i="2"/>
  <c r="AN1556" i="2"/>
  <c r="A1557" i="2"/>
  <c r="B1557" i="2"/>
  <c r="D1557" i="2"/>
  <c r="F1557" i="2"/>
  <c r="G1557" i="2"/>
  <c r="H1557" i="2"/>
  <c r="M1557" i="2"/>
  <c r="Y1557" i="2"/>
  <c r="AJ1557" i="2"/>
  <c r="AM1557" i="2"/>
  <c r="AN1557" i="2"/>
  <c r="A1558" i="2"/>
  <c r="B1558" i="2"/>
  <c r="D1558" i="2"/>
  <c r="F1558" i="2"/>
  <c r="G1558" i="2"/>
  <c r="H1558" i="2"/>
  <c r="M1558" i="2"/>
  <c r="Y1558" i="2"/>
  <c r="AJ1558" i="2"/>
  <c r="N1558" i="2"/>
  <c r="AM1558" i="2"/>
  <c r="AP1558" i="2" s="1"/>
  <c r="AN1558" i="2"/>
  <c r="A1559" i="2"/>
  <c r="B1559" i="2"/>
  <c r="D1559" i="2"/>
  <c r="F1559" i="2"/>
  <c r="G1559" i="2"/>
  <c r="H1559" i="2"/>
  <c r="M1559" i="2"/>
  <c r="O1559" i="2"/>
  <c r="Y1559" i="2"/>
  <c r="AJ1559" i="2"/>
  <c r="AM1559" i="2"/>
  <c r="AP1559" i="2" s="1"/>
  <c r="AN1559" i="2"/>
  <c r="A1560" i="2"/>
  <c r="B1560" i="2"/>
  <c r="D1560" i="2"/>
  <c r="F1560" i="2"/>
  <c r="G1560" i="2"/>
  <c r="H1560" i="2"/>
  <c r="M1560" i="2"/>
  <c r="Y1560" i="2"/>
  <c r="AJ1560" i="2"/>
  <c r="AM1560" i="2"/>
  <c r="AP1560" i="2" s="1"/>
  <c r="AN1560" i="2"/>
  <c r="A1561" i="2"/>
  <c r="B1561" i="2"/>
  <c r="D1561" i="2"/>
  <c r="F1561" i="2"/>
  <c r="G1561" i="2"/>
  <c r="H1561" i="2"/>
  <c r="M1561" i="2"/>
  <c r="Y1561" i="2"/>
  <c r="AJ1561" i="2"/>
  <c r="AM1561" i="2"/>
  <c r="AA1561" i="2" s="1"/>
  <c r="AN1561" i="2"/>
  <c r="A1562" i="2"/>
  <c r="B1562" i="2"/>
  <c r="D1562" i="2"/>
  <c r="F1562" i="2"/>
  <c r="G1562" i="2"/>
  <c r="H1562" i="2"/>
  <c r="M1562" i="2"/>
  <c r="Y1562" i="2"/>
  <c r="AJ1562" i="2"/>
  <c r="AM1562" i="2"/>
  <c r="AN1562" i="2"/>
  <c r="A1563" i="2"/>
  <c r="B1563" i="2"/>
  <c r="D1563" i="2"/>
  <c r="F1563" i="2"/>
  <c r="G1563" i="2"/>
  <c r="H1563" i="2"/>
  <c r="M1563" i="2"/>
  <c r="Y1563" i="2"/>
  <c r="AJ1563" i="2"/>
  <c r="O1563" i="2" s="1"/>
  <c r="AM1563" i="2"/>
  <c r="AP1563" i="2"/>
  <c r="AV1563" i="2" s="1"/>
  <c r="AN1563" i="2"/>
  <c r="A1564" i="2"/>
  <c r="D1564" i="2"/>
  <c r="F1564" i="2"/>
  <c r="G1564" i="2"/>
  <c r="H1564" i="2"/>
  <c r="M1564" i="2"/>
  <c r="Y1564" i="2"/>
  <c r="AJ1564" i="2"/>
  <c r="O1564" i="2" s="1"/>
  <c r="AM1564" i="2"/>
  <c r="AN1564" i="2"/>
  <c r="A1565" i="2"/>
  <c r="D1565" i="2"/>
  <c r="F1565" i="2"/>
  <c r="G1565" i="2"/>
  <c r="H1565" i="2"/>
  <c r="M1565" i="2"/>
  <c r="Y1565" i="2"/>
  <c r="AJ1565" i="2"/>
  <c r="AM1565" i="2"/>
  <c r="AN1565" i="2"/>
  <c r="A1566" i="2"/>
  <c r="D1566" i="2"/>
  <c r="F1566" i="2"/>
  <c r="G1566" i="2"/>
  <c r="H1566" i="2"/>
  <c r="M1566" i="2"/>
  <c r="Y1566" i="2"/>
  <c r="AJ1566" i="2"/>
  <c r="O1566" i="2" s="1"/>
  <c r="AM1566" i="2"/>
  <c r="AN1566" i="2"/>
  <c r="A1567" i="2"/>
  <c r="B1567" i="2"/>
  <c r="D1567" i="2"/>
  <c r="F1567" i="2"/>
  <c r="G1567" i="2"/>
  <c r="H1567" i="2"/>
  <c r="M1567" i="2"/>
  <c r="Y1567" i="2"/>
  <c r="AJ1567" i="2"/>
  <c r="AM1567" i="2"/>
  <c r="Z1567" i="2" s="1"/>
  <c r="AN1567" i="2"/>
  <c r="A1568" i="2"/>
  <c r="B1568" i="2"/>
  <c r="D1568" i="2"/>
  <c r="F1568" i="2"/>
  <c r="G1568" i="2"/>
  <c r="H1568" i="2"/>
  <c r="M1568" i="2"/>
  <c r="Y1568" i="2"/>
  <c r="AJ1568" i="2"/>
  <c r="O1568" i="2"/>
  <c r="AM1568" i="2"/>
  <c r="AN1568" i="2"/>
  <c r="A1569" i="2"/>
  <c r="B1569" i="2"/>
  <c r="D1569" i="2"/>
  <c r="F1569" i="2"/>
  <c r="G1569" i="2"/>
  <c r="H1569" i="2"/>
  <c r="M1569" i="2"/>
  <c r="Y1569" i="2"/>
  <c r="AJ1569" i="2"/>
  <c r="AM1569" i="2"/>
  <c r="AN1569" i="2"/>
  <c r="A1570" i="2"/>
  <c r="D1570" i="2"/>
  <c r="F1570" i="2"/>
  <c r="G1570" i="2"/>
  <c r="H1570" i="2"/>
  <c r="M1570" i="2"/>
  <c r="Y1570" i="2"/>
  <c r="AJ1570" i="2"/>
  <c r="N1570" i="2" s="1"/>
  <c r="AM1570" i="2"/>
  <c r="AN1570" i="2"/>
  <c r="A1571" i="2"/>
  <c r="D1571" i="2"/>
  <c r="F1571" i="2"/>
  <c r="G1571" i="2"/>
  <c r="H1571" i="2"/>
  <c r="M1571" i="2"/>
  <c r="Y1571" i="2"/>
  <c r="AJ1571" i="2"/>
  <c r="AP1571" i="2" s="1"/>
  <c r="AM1571" i="2"/>
  <c r="AN1571" i="2"/>
  <c r="A1572" i="2"/>
  <c r="D1572" i="2"/>
  <c r="F1572" i="2"/>
  <c r="G1572" i="2"/>
  <c r="H1572" i="2"/>
  <c r="M1572" i="2"/>
  <c r="Y1572" i="2"/>
  <c r="AJ1572" i="2"/>
  <c r="AM1572" i="2"/>
  <c r="Z1572" i="2" s="1"/>
  <c r="AN1572" i="2"/>
  <c r="A1573" i="2"/>
  <c r="B1573" i="2"/>
  <c r="D1573" i="2"/>
  <c r="F1573" i="2"/>
  <c r="G1573" i="2"/>
  <c r="H1573" i="2"/>
  <c r="M1573" i="2"/>
  <c r="Y1573" i="2"/>
  <c r="AJ1573" i="2"/>
  <c r="AM1573" i="2"/>
  <c r="AP1573" i="2" s="1"/>
  <c r="AU1573" i="2" s="1"/>
  <c r="AN1573" i="2"/>
  <c r="A1574" i="2"/>
  <c r="B1574" i="2"/>
  <c r="D1574" i="2"/>
  <c r="F1574" i="2"/>
  <c r="G1574" i="2"/>
  <c r="H1574" i="2"/>
  <c r="M1574" i="2"/>
  <c r="Y1574" i="2"/>
  <c r="AJ1574" i="2"/>
  <c r="AM1574" i="2"/>
  <c r="AN1574" i="2"/>
  <c r="A1575" i="2"/>
  <c r="B1575" i="2"/>
  <c r="D1575" i="2"/>
  <c r="F1575" i="2"/>
  <c r="G1575" i="2"/>
  <c r="H1575" i="2"/>
  <c r="M1575" i="2"/>
  <c r="Y1575" i="2"/>
  <c r="AJ1575" i="2"/>
  <c r="AM1575" i="2"/>
  <c r="AP1575" i="2" s="1"/>
  <c r="AN1575" i="2"/>
  <c r="A1576" i="2"/>
  <c r="B1576" i="2"/>
  <c r="D1576" i="2"/>
  <c r="F1576" i="2"/>
  <c r="G1576" i="2"/>
  <c r="H1576" i="2"/>
  <c r="M1576" i="2"/>
  <c r="Y1576" i="2"/>
  <c r="AJ1576" i="2"/>
  <c r="O1576" i="2"/>
  <c r="AM1576" i="2"/>
  <c r="AP1576" i="2"/>
  <c r="AN1576" i="2"/>
  <c r="A1577" i="2"/>
  <c r="B1577" i="2"/>
  <c r="D1577" i="2"/>
  <c r="F1577" i="2"/>
  <c r="G1577" i="2"/>
  <c r="H1577" i="2"/>
  <c r="M1577" i="2"/>
  <c r="Y1577" i="2"/>
  <c r="AJ1577" i="2"/>
  <c r="AM1577" i="2"/>
  <c r="AN1577" i="2"/>
  <c r="A1578" i="2"/>
  <c r="B1578" i="2"/>
  <c r="D1578" i="2"/>
  <c r="F1578" i="2"/>
  <c r="G1578" i="2"/>
  <c r="H1578" i="2"/>
  <c r="M1578" i="2"/>
  <c r="Y1578" i="2"/>
  <c r="AJ1578" i="2"/>
  <c r="AM1578" i="2"/>
  <c r="AN1578" i="2"/>
  <c r="A1579" i="2"/>
  <c r="B1579" i="2"/>
  <c r="D1579" i="2"/>
  <c r="F1579" i="2"/>
  <c r="G1579" i="2"/>
  <c r="H1579" i="2"/>
  <c r="M1579" i="2"/>
  <c r="Y1579" i="2"/>
  <c r="AJ1579" i="2"/>
  <c r="AM1579" i="2"/>
  <c r="AN1579" i="2"/>
  <c r="A1580" i="2"/>
  <c r="B1580" i="2"/>
  <c r="D1580" i="2"/>
  <c r="F1580" i="2"/>
  <c r="G1580" i="2"/>
  <c r="H1580" i="2"/>
  <c r="M1580" i="2"/>
  <c r="Y1580" i="2"/>
  <c r="AJ1580" i="2"/>
  <c r="AP1580" i="2" s="1"/>
  <c r="AM1580" i="2"/>
  <c r="AN1580" i="2"/>
  <c r="A1581" i="2"/>
  <c r="B1581" i="2"/>
  <c r="D1581" i="2"/>
  <c r="F1581" i="2"/>
  <c r="G1581" i="2"/>
  <c r="H1581" i="2"/>
  <c r="M1581" i="2"/>
  <c r="Y1581" i="2"/>
  <c r="AJ1581" i="2"/>
  <c r="AM1581" i="2"/>
  <c r="Z1581" i="2" s="1"/>
  <c r="AN1581" i="2"/>
  <c r="A1582" i="2"/>
  <c r="B1582" i="2"/>
  <c r="D1582" i="2"/>
  <c r="F1582" i="2"/>
  <c r="G1582" i="2"/>
  <c r="H1582" i="2"/>
  <c r="M1582" i="2"/>
  <c r="Y1582" i="2"/>
  <c r="AJ1582" i="2"/>
  <c r="AP1582" i="2" s="1"/>
  <c r="AM1582" i="2"/>
  <c r="AN1582" i="2"/>
  <c r="A1583" i="2"/>
  <c r="B1583" i="2"/>
  <c r="D1583" i="2"/>
  <c r="F1583" i="2"/>
  <c r="G1583" i="2"/>
  <c r="H1583" i="2"/>
  <c r="M1583" i="2"/>
  <c r="Y1583" i="2"/>
  <c r="AJ1583" i="2"/>
  <c r="AM1583" i="2"/>
  <c r="AN1583" i="2"/>
  <c r="A1584" i="2"/>
  <c r="B1584" i="2"/>
  <c r="D1584" i="2"/>
  <c r="F1584" i="2"/>
  <c r="G1584" i="2"/>
  <c r="H1584" i="2"/>
  <c r="M1584" i="2"/>
  <c r="Y1584" i="2"/>
  <c r="AJ1584" i="2"/>
  <c r="N1584" i="2"/>
  <c r="AM1584" i="2"/>
  <c r="Z1584" i="2" s="1"/>
  <c r="AN1584" i="2"/>
  <c r="A1585" i="2"/>
  <c r="B1585" i="2"/>
  <c r="D1585" i="2"/>
  <c r="F1585" i="2"/>
  <c r="G1585" i="2"/>
  <c r="H1585" i="2"/>
  <c r="M1585" i="2"/>
  <c r="Y1585" i="2"/>
  <c r="AJ1585" i="2"/>
  <c r="AP1585" i="2" s="1"/>
  <c r="AM1585" i="2"/>
  <c r="AN1585" i="2"/>
  <c r="A1586" i="2"/>
  <c r="B1586" i="2"/>
  <c r="D1586" i="2"/>
  <c r="F1586" i="2"/>
  <c r="G1586" i="2"/>
  <c r="H1586" i="2"/>
  <c r="I1586" i="2"/>
  <c r="M1586" i="2"/>
  <c r="N1586" i="2"/>
  <c r="O1586" i="2"/>
  <c r="Y1586" i="2"/>
  <c r="AG1586" i="2"/>
  <c r="AM1586" i="2"/>
  <c r="AN1586" i="2"/>
  <c r="A1587" i="2"/>
  <c r="B1587" i="2"/>
  <c r="D1587" i="2"/>
  <c r="F1587" i="2"/>
  <c r="G1587" i="2"/>
  <c r="H1587" i="2"/>
  <c r="I1587" i="2"/>
  <c r="M1587" i="2"/>
  <c r="N1587" i="2"/>
  <c r="O1587" i="2"/>
  <c r="Y1587" i="2"/>
  <c r="AG1587" i="2"/>
  <c r="AI1587" i="2"/>
  <c r="AO1587" i="2"/>
  <c r="AM1587" i="2"/>
  <c r="Z1587" i="2" s="1"/>
  <c r="AN1587" i="2"/>
  <c r="A1588" i="2"/>
  <c r="B1588" i="2"/>
  <c r="D1588" i="2"/>
  <c r="F1588" i="2"/>
  <c r="G1588" i="2"/>
  <c r="H1588" i="2"/>
  <c r="I1588" i="2"/>
  <c r="M1588" i="2"/>
  <c r="N1588" i="2"/>
  <c r="O1588" i="2"/>
  <c r="Y1588" i="2"/>
  <c r="AG1588" i="2"/>
  <c r="AI1588" i="2"/>
  <c r="AM1588" i="2"/>
  <c r="Z1588" i="2" s="1"/>
  <c r="AN1588" i="2"/>
  <c r="A1589" i="2"/>
  <c r="B1589" i="2"/>
  <c r="D1589" i="2"/>
  <c r="F1589" i="2"/>
  <c r="G1589" i="2"/>
  <c r="H1589" i="2"/>
  <c r="I1589" i="2"/>
  <c r="M1589" i="2"/>
  <c r="N1589" i="2"/>
  <c r="O1589" i="2"/>
  <c r="Y1589" i="2"/>
  <c r="AG1589" i="2"/>
  <c r="AI1589" i="2"/>
  <c r="AM1589" i="2"/>
  <c r="AA1589" i="2" s="1"/>
  <c r="AN1589" i="2"/>
  <c r="A1590" i="2"/>
  <c r="B1590" i="2"/>
  <c r="D1590" i="2"/>
  <c r="F1590" i="2"/>
  <c r="G1590" i="2"/>
  <c r="H1590" i="2"/>
  <c r="I1590" i="2"/>
  <c r="M1590" i="2"/>
  <c r="N1590" i="2"/>
  <c r="O1590" i="2"/>
  <c r="Y1590" i="2"/>
  <c r="AG1590" i="2"/>
  <c r="AI1590" i="2"/>
  <c r="AM1590" i="2"/>
  <c r="AN1590" i="2"/>
  <c r="A1591" i="2"/>
  <c r="B1591" i="2"/>
  <c r="D1591" i="2"/>
  <c r="F1591" i="2"/>
  <c r="G1591" i="2"/>
  <c r="H1591" i="2"/>
  <c r="I1591" i="2"/>
  <c r="M1591" i="2"/>
  <c r="N1591" i="2"/>
  <c r="O1591" i="2"/>
  <c r="Y1591" i="2"/>
  <c r="AG1591" i="2"/>
  <c r="AI1591" i="2"/>
  <c r="AM1591" i="2"/>
  <c r="AN1591" i="2"/>
  <c r="J1591" i="2"/>
  <c r="A1592" i="2"/>
  <c r="B1592" i="2"/>
  <c r="AI1592" i="2"/>
  <c r="D1592" i="2"/>
  <c r="F1592" i="2"/>
  <c r="G1592" i="2"/>
  <c r="H1592" i="2"/>
  <c r="I1592" i="2"/>
  <c r="K1592" i="2"/>
  <c r="M1592" i="2"/>
  <c r="N1592" i="2"/>
  <c r="O1592" i="2"/>
  <c r="Y1592" i="2"/>
  <c r="AG1592" i="2"/>
  <c r="AM1592" i="2"/>
  <c r="AN1592" i="2"/>
  <c r="A1593" i="2"/>
  <c r="B1593" i="2"/>
  <c r="AI1593" i="2"/>
  <c r="D1593" i="2"/>
  <c r="F1593" i="2"/>
  <c r="G1593" i="2"/>
  <c r="H1593" i="2"/>
  <c r="I1593" i="2"/>
  <c r="M1593" i="2"/>
  <c r="N1593" i="2"/>
  <c r="O1593" i="2"/>
  <c r="Y1593" i="2"/>
  <c r="AG1593" i="2"/>
  <c r="AM1593" i="2"/>
  <c r="AN1593" i="2"/>
  <c r="A1594" i="2"/>
  <c r="B1594" i="2"/>
  <c r="D1594" i="2"/>
  <c r="F1594" i="2"/>
  <c r="G1594" i="2"/>
  <c r="H1594" i="2"/>
  <c r="I1594" i="2"/>
  <c r="M1594" i="2"/>
  <c r="N1594" i="2"/>
  <c r="O1594" i="2"/>
  <c r="Y1594" i="2"/>
  <c r="AG1594" i="2"/>
  <c r="AM1594" i="2"/>
  <c r="AN1594" i="2"/>
  <c r="A1595" i="2"/>
  <c r="B1595" i="2"/>
  <c r="D1595" i="2"/>
  <c r="F1595" i="2"/>
  <c r="G1595" i="2"/>
  <c r="H1595" i="2"/>
  <c r="I1595" i="2"/>
  <c r="M1595" i="2"/>
  <c r="N1595" i="2"/>
  <c r="O1595" i="2"/>
  <c r="Y1595" i="2"/>
  <c r="AG1595" i="2"/>
  <c r="AM1595" i="2"/>
  <c r="AN1595" i="2"/>
  <c r="A1596" i="2"/>
  <c r="B1596" i="2"/>
  <c r="D1596" i="2"/>
  <c r="F1596" i="2"/>
  <c r="G1596" i="2"/>
  <c r="H1596" i="2"/>
  <c r="I1596" i="2"/>
  <c r="M1596" i="2"/>
  <c r="N1596" i="2"/>
  <c r="O1596" i="2"/>
  <c r="Y1596" i="2"/>
  <c r="AG1596" i="2"/>
  <c r="AM1596" i="2"/>
  <c r="Z1596" i="2" s="1"/>
  <c r="AN1596" i="2"/>
  <c r="A1597" i="2"/>
  <c r="B1597" i="2"/>
  <c r="D1597" i="2"/>
  <c r="F1597" i="2"/>
  <c r="G1597" i="2"/>
  <c r="H1597" i="2"/>
  <c r="I1597" i="2"/>
  <c r="M1597" i="2"/>
  <c r="N1597" i="2"/>
  <c r="O1597" i="2"/>
  <c r="Y1597" i="2"/>
  <c r="AG1597" i="2"/>
  <c r="AI1597" i="2"/>
  <c r="AM1597" i="2"/>
  <c r="AN1597" i="2"/>
  <c r="A1598" i="2"/>
  <c r="B1598" i="2"/>
  <c r="D1598" i="2"/>
  <c r="F1598" i="2"/>
  <c r="G1598" i="2"/>
  <c r="H1598" i="2"/>
  <c r="I1598" i="2"/>
  <c r="M1598" i="2"/>
  <c r="N1598" i="2"/>
  <c r="O1598" i="2"/>
  <c r="Y1598" i="2"/>
  <c r="AG1598" i="2"/>
  <c r="AI1598" i="2"/>
  <c r="J1598" i="2" s="1"/>
  <c r="AM1598" i="2"/>
  <c r="AN1598" i="2"/>
  <c r="A1599" i="2"/>
  <c r="B1599" i="2"/>
  <c r="D1599" i="2"/>
  <c r="F1599" i="2"/>
  <c r="G1599" i="2"/>
  <c r="H1599" i="2"/>
  <c r="I1599" i="2"/>
  <c r="K1599" i="2"/>
  <c r="M1599" i="2"/>
  <c r="N1599" i="2"/>
  <c r="O1599" i="2"/>
  <c r="Y1599" i="2"/>
  <c r="AG1599" i="2"/>
  <c r="AI1599" i="2"/>
  <c r="AM1599" i="2"/>
  <c r="Z1599" i="2" s="1"/>
  <c r="AN1599" i="2"/>
  <c r="A1600" i="2"/>
  <c r="B1600" i="2"/>
  <c r="AI1600" i="2"/>
  <c r="D1600" i="2"/>
  <c r="F1600" i="2"/>
  <c r="G1600" i="2"/>
  <c r="H1600" i="2"/>
  <c r="I1600" i="2"/>
  <c r="M1600" i="2"/>
  <c r="N1600" i="2"/>
  <c r="O1600" i="2"/>
  <c r="Y1600" i="2"/>
  <c r="AG1600" i="2"/>
  <c r="AM1600" i="2"/>
  <c r="Z1600" i="2" s="1"/>
  <c r="AN1600" i="2"/>
  <c r="A1601" i="2"/>
  <c r="B1601" i="2"/>
  <c r="AI1601" i="2"/>
  <c r="D1601" i="2"/>
  <c r="F1601" i="2"/>
  <c r="G1601" i="2"/>
  <c r="H1601" i="2"/>
  <c r="I1601" i="2"/>
  <c r="M1601" i="2"/>
  <c r="N1601" i="2"/>
  <c r="O1601" i="2"/>
  <c r="Y1601" i="2"/>
  <c r="AG1601" i="2"/>
  <c r="AM1601" i="2"/>
  <c r="Z1601" i="2" s="1"/>
  <c r="AN1601" i="2"/>
  <c r="A1602" i="2"/>
  <c r="B1602" i="2"/>
  <c r="D1602" i="2"/>
  <c r="F1602" i="2"/>
  <c r="G1602" i="2"/>
  <c r="H1602" i="2"/>
  <c r="I1602" i="2"/>
  <c r="M1602" i="2"/>
  <c r="N1602" i="2"/>
  <c r="O1602" i="2"/>
  <c r="Y1602" i="2"/>
  <c r="AG1602" i="2"/>
  <c r="AM1602" i="2"/>
  <c r="AN1602" i="2"/>
  <c r="A1603" i="2"/>
  <c r="B1603" i="2"/>
  <c r="D1603" i="2"/>
  <c r="F1603" i="2"/>
  <c r="G1603" i="2"/>
  <c r="H1603" i="2"/>
  <c r="I1603" i="2"/>
  <c r="M1603" i="2"/>
  <c r="N1603" i="2"/>
  <c r="O1603" i="2"/>
  <c r="Y1603" i="2"/>
  <c r="AG1603" i="2"/>
  <c r="AM1603" i="2"/>
  <c r="AN1603" i="2"/>
  <c r="A1604" i="2"/>
  <c r="B1604" i="2"/>
  <c r="D1604" i="2"/>
  <c r="F1604" i="2"/>
  <c r="G1604" i="2"/>
  <c r="H1604" i="2"/>
  <c r="I1604" i="2"/>
  <c r="M1604" i="2"/>
  <c r="N1604" i="2"/>
  <c r="O1604" i="2"/>
  <c r="Y1604" i="2"/>
  <c r="AG1604" i="2"/>
  <c r="AI1604" i="2"/>
  <c r="AM1604" i="2"/>
  <c r="Z1604" i="2" s="1"/>
  <c r="AN1604" i="2"/>
  <c r="A1605" i="2"/>
  <c r="B1605" i="2"/>
  <c r="D1605" i="2"/>
  <c r="F1605" i="2"/>
  <c r="G1605" i="2"/>
  <c r="H1605" i="2"/>
  <c r="I1605" i="2"/>
  <c r="M1605" i="2"/>
  <c r="N1605" i="2"/>
  <c r="O1605" i="2"/>
  <c r="Y1605" i="2"/>
  <c r="AG1605" i="2"/>
  <c r="AI1605" i="2"/>
  <c r="AM1605" i="2"/>
  <c r="AN1605" i="2"/>
  <c r="A1606" i="2"/>
  <c r="B1606" i="2"/>
  <c r="D1606" i="2"/>
  <c r="F1606" i="2"/>
  <c r="G1606" i="2"/>
  <c r="H1606" i="2"/>
  <c r="I1606" i="2"/>
  <c r="M1606" i="2"/>
  <c r="N1606" i="2"/>
  <c r="O1606" i="2"/>
  <c r="Y1606" i="2"/>
  <c r="AG1606" i="2"/>
  <c r="AI1606" i="2"/>
  <c r="J1606" i="2" s="1"/>
  <c r="AM1606" i="2"/>
  <c r="AN1606" i="2"/>
  <c r="A1607" i="2"/>
  <c r="B1607" i="2"/>
  <c r="D1607" i="2"/>
  <c r="F1607" i="2"/>
  <c r="G1607" i="2"/>
  <c r="H1607" i="2"/>
  <c r="I1607" i="2"/>
  <c r="M1607" i="2"/>
  <c r="N1607" i="2"/>
  <c r="O1607" i="2"/>
  <c r="Y1607" i="2"/>
  <c r="AG1607" i="2"/>
  <c r="AI1607" i="2"/>
  <c r="AM1607" i="2"/>
  <c r="AN1607" i="2"/>
  <c r="A1608" i="2"/>
  <c r="B1608" i="2"/>
  <c r="AI1608" i="2"/>
  <c r="J1608" i="2" s="1"/>
  <c r="D1608" i="2"/>
  <c r="F1608" i="2"/>
  <c r="G1608" i="2"/>
  <c r="H1608" i="2"/>
  <c r="I1608" i="2"/>
  <c r="K1608" i="2"/>
  <c r="M1608" i="2"/>
  <c r="N1608" i="2"/>
  <c r="O1608" i="2"/>
  <c r="Y1608" i="2"/>
  <c r="AG1608" i="2"/>
  <c r="AM1608" i="2"/>
  <c r="AN1608" i="2"/>
  <c r="A1609" i="2"/>
  <c r="B1609" i="2"/>
  <c r="AI1609" i="2"/>
  <c r="D1609" i="2"/>
  <c r="F1609" i="2"/>
  <c r="G1609" i="2"/>
  <c r="H1609" i="2"/>
  <c r="I1609" i="2"/>
  <c r="M1609" i="2"/>
  <c r="N1609" i="2"/>
  <c r="O1609" i="2"/>
  <c r="Y1609" i="2"/>
  <c r="AG1609" i="2"/>
  <c r="AM1609" i="2"/>
  <c r="AN1609" i="2"/>
  <c r="A1610" i="2"/>
  <c r="B1610" i="2"/>
  <c r="D1610" i="2"/>
  <c r="F1610" i="2"/>
  <c r="G1610" i="2"/>
  <c r="H1610" i="2"/>
  <c r="I1610" i="2"/>
  <c r="M1610" i="2"/>
  <c r="N1610" i="2"/>
  <c r="O1610" i="2"/>
  <c r="Y1610" i="2"/>
  <c r="AA1610" i="2"/>
  <c r="AG1610" i="2"/>
  <c r="AM1610" i="2"/>
  <c r="AN1610" i="2"/>
  <c r="A1611" i="2"/>
  <c r="B1611" i="2"/>
  <c r="D1611" i="2"/>
  <c r="F1611" i="2"/>
  <c r="G1611" i="2"/>
  <c r="H1611" i="2"/>
  <c r="I1611" i="2"/>
  <c r="M1611" i="2"/>
  <c r="N1611" i="2"/>
  <c r="O1611" i="2"/>
  <c r="Y1611" i="2"/>
  <c r="AG1611" i="2"/>
  <c r="AI1611" i="2"/>
  <c r="AM1611" i="2"/>
  <c r="AN1611" i="2"/>
  <c r="A1612" i="2"/>
  <c r="B1612" i="2"/>
  <c r="D1612" i="2"/>
  <c r="F1612" i="2"/>
  <c r="G1612" i="2"/>
  <c r="H1612" i="2"/>
  <c r="I1612" i="2"/>
  <c r="M1612" i="2"/>
  <c r="N1612" i="2"/>
  <c r="O1612" i="2"/>
  <c r="Y1612" i="2"/>
  <c r="AG1612" i="2"/>
  <c r="K1612" i="2"/>
  <c r="AI1612" i="2"/>
  <c r="AM1612" i="2"/>
  <c r="AN1612" i="2"/>
  <c r="A1613" i="2"/>
  <c r="B1613" i="2"/>
  <c r="D1613" i="2"/>
  <c r="F1613" i="2"/>
  <c r="G1613" i="2"/>
  <c r="H1613" i="2"/>
  <c r="I1613" i="2"/>
  <c r="K1613" i="2"/>
  <c r="M1613" i="2"/>
  <c r="N1613" i="2"/>
  <c r="O1613" i="2"/>
  <c r="Y1613" i="2"/>
  <c r="AG1613" i="2"/>
  <c r="AI1613" i="2"/>
  <c r="J1613" i="2" s="1"/>
  <c r="AM1613" i="2"/>
  <c r="AN1613" i="2"/>
  <c r="A1614" i="2"/>
  <c r="B1614" i="2"/>
  <c r="D1614" i="2"/>
  <c r="F1614" i="2"/>
  <c r="G1614" i="2"/>
  <c r="H1614" i="2"/>
  <c r="I1614" i="2"/>
  <c r="K1614" i="2"/>
  <c r="M1614" i="2"/>
  <c r="N1614" i="2"/>
  <c r="O1614" i="2"/>
  <c r="Y1614" i="2"/>
  <c r="AG1614" i="2"/>
  <c r="AI1614" i="2"/>
  <c r="J1614" i="2" s="1"/>
  <c r="AM1614" i="2"/>
  <c r="AN1614" i="2"/>
  <c r="A1615" i="2"/>
  <c r="B1615" i="2"/>
  <c r="D1615" i="2"/>
  <c r="F1615" i="2"/>
  <c r="G1615" i="2"/>
  <c r="H1615" i="2"/>
  <c r="I1615" i="2"/>
  <c r="K1615" i="2"/>
  <c r="M1615" i="2"/>
  <c r="N1615" i="2"/>
  <c r="O1615" i="2"/>
  <c r="Y1615" i="2"/>
  <c r="AG1615" i="2"/>
  <c r="AI1615" i="2"/>
  <c r="AM1615" i="2"/>
  <c r="AN1615" i="2"/>
  <c r="A1616" i="2"/>
  <c r="B1616" i="2"/>
  <c r="AI1616" i="2"/>
  <c r="D1616" i="2"/>
  <c r="F1616" i="2"/>
  <c r="G1616" i="2"/>
  <c r="H1616" i="2"/>
  <c r="I1616" i="2"/>
  <c r="M1616" i="2"/>
  <c r="N1616" i="2"/>
  <c r="O1616" i="2"/>
  <c r="Y1616" i="2"/>
  <c r="AG1616" i="2"/>
  <c r="AM1616" i="2"/>
  <c r="AN1616" i="2"/>
  <c r="A1617" i="2"/>
  <c r="B1617" i="2"/>
  <c r="AI1617" i="2"/>
  <c r="D1617" i="2"/>
  <c r="F1617" i="2"/>
  <c r="G1617" i="2"/>
  <c r="H1617" i="2"/>
  <c r="I1617" i="2"/>
  <c r="M1617" i="2"/>
  <c r="N1617" i="2"/>
  <c r="O1617" i="2"/>
  <c r="Y1617" i="2"/>
  <c r="AG1617" i="2"/>
  <c r="AM1617" i="2"/>
  <c r="AN1617" i="2"/>
  <c r="A1618" i="2"/>
  <c r="B1618" i="2"/>
  <c r="D1618" i="2"/>
  <c r="F1618" i="2"/>
  <c r="G1618" i="2"/>
  <c r="H1618" i="2"/>
  <c r="I1618" i="2"/>
  <c r="M1618" i="2"/>
  <c r="N1618" i="2"/>
  <c r="O1618" i="2"/>
  <c r="Y1618" i="2"/>
  <c r="AG1618" i="2"/>
  <c r="AM1618" i="2"/>
  <c r="Z1618" i="2" s="1"/>
  <c r="AN1618" i="2"/>
  <c r="A1619" i="2"/>
  <c r="B1619" i="2"/>
  <c r="D1619" i="2"/>
  <c r="F1619" i="2"/>
  <c r="G1619" i="2"/>
  <c r="H1619" i="2"/>
  <c r="I1619" i="2"/>
  <c r="M1619" i="2"/>
  <c r="N1619" i="2"/>
  <c r="O1619" i="2"/>
  <c r="Y1619" i="2"/>
  <c r="AG1619" i="2"/>
  <c r="AI1619" i="2"/>
  <c r="J1619" i="2"/>
  <c r="AM1619" i="2"/>
  <c r="AN1619" i="2"/>
  <c r="A1620" i="2"/>
  <c r="B1620" i="2"/>
  <c r="D1620" i="2"/>
  <c r="F1620" i="2"/>
  <c r="G1620" i="2"/>
  <c r="H1620" i="2"/>
  <c r="I1620" i="2"/>
  <c r="M1620" i="2"/>
  <c r="N1620" i="2"/>
  <c r="O1620" i="2"/>
  <c r="Y1620" i="2"/>
  <c r="AG1620" i="2"/>
  <c r="AI1620" i="2"/>
  <c r="AM1620" i="2"/>
  <c r="AA1620" i="2" s="1"/>
  <c r="AN1620" i="2"/>
  <c r="A1621" i="2"/>
  <c r="B1621" i="2"/>
  <c r="D1621" i="2"/>
  <c r="F1621" i="2"/>
  <c r="G1621" i="2"/>
  <c r="H1621" i="2"/>
  <c r="I1621" i="2"/>
  <c r="M1621" i="2"/>
  <c r="N1621" i="2"/>
  <c r="O1621" i="2"/>
  <c r="Y1621" i="2"/>
  <c r="AG1621" i="2"/>
  <c r="AM1621" i="2"/>
  <c r="AN1621" i="2"/>
  <c r="A1622" i="2"/>
  <c r="B1622" i="2"/>
  <c r="D1622" i="2"/>
  <c r="F1622" i="2"/>
  <c r="G1622" i="2"/>
  <c r="H1622" i="2"/>
  <c r="I1622" i="2"/>
  <c r="M1622" i="2"/>
  <c r="N1622" i="2"/>
  <c r="O1622" i="2"/>
  <c r="Y1622" i="2"/>
  <c r="AG1622" i="2"/>
  <c r="AI1622" i="2"/>
  <c r="J1622" i="2" s="1"/>
  <c r="AM1622" i="2"/>
  <c r="AN1622" i="2"/>
  <c r="A1623" i="2"/>
  <c r="B1623" i="2"/>
  <c r="D1623" i="2"/>
  <c r="F1623" i="2"/>
  <c r="G1623" i="2"/>
  <c r="H1623" i="2"/>
  <c r="I1623" i="2"/>
  <c r="M1623" i="2"/>
  <c r="N1623" i="2"/>
  <c r="O1623" i="2"/>
  <c r="Y1623" i="2"/>
  <c r="AG1623" i="2"/>
  <c r="AI1623" i="2"/>
  <c r="AM1623" i="2"/>
  <c r="AN1623" i="2"/>
  <c r="A1624" i="2"/>
  <c r="B1624" i="2"/>
  <c r="AI1624" i="2"/>
  <c r="D1624" i="2"/>
  <c r="F1624" i="2"/>
  <c r="G1624" i="2"/>
  <c r="H1624" i="2"/>
  <c r="I1624" i="2"/>
  <c r="K1624" i="2"/>
  <c r="M1624" i="2"/>
  <c r="N1624" i="2"/>
  <c r="O1624" i="2"/>
  <c r="Y1624" i="2"/>
  <c r="AG1624" i="2"/>
  <c r="AM1624" i="2"/>
  <c r="Z1624" i="2" s="1"/>
  <c r="AN1624" i="2"/>
  <c r="A1625" i="2"/>
  <c r="B1625" i="2"/>
  <c r="AI1625" i="2"/>
  <c r="D1625" i="2"/>
  <c r="F1625" i="2"/>
  <c r="G1625" i="2"/>
  <c r="H1625" i="2"/>
  <c r="I1625" i="2"/>
  <c r="M1625" i="2"/>
  <c r="N1625" i="2"/>
  <c r="O1625" i="2"/>
  <c r="Y1625" i="2"/>
  <c r="AG1625" i="2"/>
  <c r="AM1625" i="2"/>
  <c r="AN1625" i="2"/>
  <c r="A1626" i="2"/>
  <c r="B1626" i="2"/>
  <c r="D1626" i="2"/>
  <c r="F1626" i="2"/>
  <c r="G1626" i="2"/>
  <c r="H1626" i="2"/>
  <c r="I1626" i="2"/>
  <c r="M1626" i="2"/>
  <c r="N1626" i="2"/>
  <c r="O1626" i="2"/>
  <c r="Y1626" i="2"/>
  <c r="AG1626" i="2"/>
  <c r="AM1626" i="2"/>
  <c r="AN1626" i="2"/>
  <c r="A1627" i="2"/>
  <c r="B1627" i="2"/>
  <c r="D1627" i="2"/>
  <c r="F1627" i="2"/>
  <c r="G1627" i="2"/>
  <c r="H1627" i="2"/>
  <c r="I1627" i="2"/>
  <c r="M1627" i="2"/>
  <c r="N1627" i="2"/>
  <c r="O1627" i="2"/>
  <c r="Y1627" i="2"/>
  <c r="AG1627" i="2"/>
  <c r="K1627" i="2"/>
  <c r="AI1627" i="2"/>
  <c r="AM1627" i="2"/>
  <c r="AN1627" i="2"/>
  <c r="A1628" i="2"/>
  <c r="B1628" i="2"/>
  <c r="D1628" i="2"/>
  <c r="F1628" i="2"/>
  <c r="G1628" i="2"/>
  <c r="H1628" i="2"/>
  <c r="I1628" i="2"/>
  <c r="M1628" i="2"/>
  <c r="N1628" i="2"/>
  <c r="O1628" i="2"/>
  <c r="Y1628" i="2"/>
  <c r="AG1628" i="2"/>
  <c r="K1628" i="2"/>
  <c r="AI1628" i="2"/>
  <c r="AM1628" i="2"/>
  <c r="Z1628" i="2" s="1"/>
  <c r="AN1628" i="2"/>
  <c r="A1629" i="2"/>
  <c r="B1629" i="2"/>
  <c r="D1629" i="2"/>
  <c r="F1629" i="2"/>
  <c r="G1629" i="2"/>
  <c r="H1629" i="2"/>
  <c r="I1629" i="2"/>
  <c r="M1629" i="2"/>
  <c r="N1629" i="2"/>
  <c r="O1629" i="2"/>
  <c r="Y1629" i="2"/>
  <c r="AG1629" i="2"/>
  <c r="AI1629" i="2"/>
  <c r="AM1629" i="2"/>
  <c r="Z1629" i="2" s="1"/>
  <c r="AN1629" i="2"/>
  <c r="A1630" i="2"/>
  <c r="B1630" i="2"/>
  <c r="D1630" i="2"/>
  <c r="F1630" i="2"/>
  <c r="G1630" i="2"/>
  <c r="H1630" i="2"/>
  <c r="I1630" i="2"/>
  <c r="M1630" i="2"/>
  <c r="N1630" i="2"/>
  <c r="O1630" i="2"/>
  <c r="Y1630" i="2"/>
  <c r="AG1630" i="2"/>
  <c r="AI1630" i="2"/>
  <c r="AM1630" i="2"/>
  <c r="AN1630" i="2"/>
  <c r="J1630" i="2"/>
  <c r="A1631" i="2"/>
  <c r="B1631" i="2"/>
  <c r="D1631" i="2"/>
  <c r="F1631" i="2"/>
  <c r="G1631" i="2"/>
  <c r="H1631" i="2"/>
  <c r="I1631" i="2"/>
  <c r="K1631" i="2"/>
  <c r="M1631" i="2"/>
  <c r="N1631" i="2"/>
  <c r="O1631" i="2"/>
  <c r="Y1631" i="2"/>
  <c r="AG1631" i="2"/>
  <c r="AI1631" i="2"/>
  <c r="AO1631" i="2"/>
  <c r="AT1631" i="2" s="1"/>
  <c r="AM1631" i="2"/>
  <c r="AN1631" i="2"/>
  <c r="A1632" i="2"/>
  <c r="B1632" i="2"/>
  <c r="AI1632" i="2"/>
  <c r="D1632" i="2"/>
  <c r="F1632" i="2"/>
  <c r="G1632" i="2"/>
  <c r="H1632" i="2"/>
  <c r="I1632" i="2"/>
  <c r="M1632" i="2"/>
  <c r="N1632" i="2"/>
  <c r="O1632" i="2"/>
  <c r="Y1632" i="2"/>
  <c r="AG1632" i="2"/>
  <c r="AM1632" i="2"/>
  <c r="AN1632" i="2"/>
  <c r="A1633" i="2"/>
  <c r="B1633" i="2"/>
  <c r="AI1633" i="2"/>
  <c r="D1633" i="2"/>
  <c r="F1633" i="2"/>
  <c r="G1633" i="2"/>
  <c r="H1633" i="2"/>
  <c r="I1633" i="2"/>
  <c r="M1633" i="2"/>
  <c r="N1633" i="2"/>
  <c r="O1633" i="2"/>
  <c r="Y1633" i="2"/>
  <c r="AG1633" i="2"/>
  <c r="AM1633" i="2"/>
  <c r="AN1633" i="2"/>
  <c r="A1634" i="2"/>
  <c r="B1634" i="2"/>
  <c r="D1634" i="2"/>
  <c r="F1634" i="2"/>
  <c r="G1634" i="2"/>
  <c r="H1634" i="2"/>
  <c r="I1634" i="2"/>
  <c r="M1634" i="2"/>
  <c r="N1634" i="2"/>
  <c r="O1634" i="2"/>
  <c r="Y1634" i="2"/>
  <c r="AG1634" i="2"/>
  <c r="AM1634" i="2"/>
  <c r="AN1634" i="2"/>
  <c r="A1635" i="2"/>
  <c r="B1635" i="2"/>
  <c r="D1635" i="2"/>
  <c r="F1635" i="2"/>
  <c r="G1635" i="2"/>
  <c r="H1635" i="2"/>
  <c r="I1635" i="2"/>
  <c r="M1635" i="2"/>
  <c r="N1635" i="2"/>
  <c r="O1635" i="2"/>
  <c r="Y1635" i="2"/>
  <c r="AG1635" i="2"/>
  <c r="AM1635" i="2"/>
  <c r="AN1635" i="2"/>
  <c r="A1636" i="2"/>
  <c r="B1636" i="2"/>
  <c r="D1636" i="2"/>
  <c r="F1636" i="2"/>
  <c r="G1636" i="2"/>
  <c r="H1636" i="2"/>
  <c r="I1636" i="2"/>
  <c r="M1636" i="2"/>
  <c r="N1636" i="2"/>
  <c r="O1636" i="2"/>
  <c r="Y1636" i="2"/>
  <c r="AG1636" i="2"/>
  <c r="AI1636" i="2"/>
  <c r="AM1636" i="2"/>
  <c r="Z1636" i="2" s="1"/>
  <c r="AN1636" i="2"/>
  <c r="A1637" i="2"/>
  <c r="B1637" i="2"/>
  <c r="D1637" i="2"/>
  <c r="F1637" i="2"/>
  <c r="G1637" i="2"/>
  <c r="H1637" i="2"/>
  <c r="I1637" i="2"/>
  <c r="M1637" i="2"/>
  <c r="N1637" i="2"/>
  <c r="O1637" i="2"/>
  <c r="Y1637" i="2"/>
  <c r="AG1637" i="2"/>
  <c r="AI1637" i="2"/>
  <c r="AM1637" i="2"/>
  <c r="AN1637" i="2"/>
  <c r="A1638" i="2"/>
  <c r="B1638" i="2"/>
  <c r="D1638" i="2"/>
  <c r="F1638" i="2"/>
  <c r="G1638" i="2"/>
  <c r="H1638" i="2"/>
  <c r="I1638" i="2"/>
  <c r="M1638" i="2"/>
  <c r="N1638" i="2"/>
  <c r="O1638" i="2"/>
  <c r="Y1638" i="2"/>
  <c r="AG1638" i="2"/>
  <c r="AI1638" i="2"/>
  <c r="J1638" i="2"/>
  <c r="AM1638" i="2"/>
  <c r="AN1638" i="2"/>
  <c r="A1639" i="2"/>
  <c r="B1639" i="2"/>
  <c r="D1639" i="2"/>
  <c r="F1639" i="2"/>
  <c r="G1639" i="2"/>
  <c r="H1639" i="2"/>
  <c r="I1639" i="2"/>
  <c r="M1639" i="2"/>
  <c r="N1639" i="2"/>
  <c r="O1639" i="2"/>
  <c r="Y1639" i="2"/>
  <c r="AG1639" i="2"/>
  <c r="AI1639" i="2"/>
  <c r="J1639" i="2"/>
  <c r="AM1639" i="2"/>
  <c r="AN1639" i="2"/>
  <c r="A1640" i="2"/>
  <c r="B1640" i="2"/>
  <c r="AI1640" i="2"/>
  <c r="D1640" i="2"/>
  <c r="F1640" i="2"/>
  <c r="G1640" i="2"/>
  <c r="H1640" i="2"/>
  <c r="I1640" i="2"/>
  <c r="K1640" i="2"/>
  <c r="M1640" i="2"/>
  <c r="N1640" i="2"/>
  <c r="O1640" i="2"/>
  <c r="Y1640" i="2"/>
  <c r="AG1640" i="2"/>
  <c r="AM1640" i="2"/>
  <c r="Z1640" i="2" s="1"/>
  <c r="AN1640" i="2"/>
  <c r="A1641" i="2"/>
  <c r="B1641" i="2"/>
  <c r="AI1641" i="2"/>
  <c r="D1641" i="2"/>
  <c r="F1641" i="2"/>
  <c r="G1641" i="2"/>
  <c r="H1641" i="2"/>
  <c r="I1641" i="2"/>
  <c r="M1641" i="2"/>
  <c r="N1641" i="2"/>
  <c r="O1641" i="2"/>
  <c r="Y1641" i="2"/>
  <c r="AG1641" i="2"/>
  <c r="AM1641" i="2"/>
  <c r="AN1641" i="2"/>
  <c r="A1642" i="2"/>
  <c r="B1642" i="2"/>
  <c r="D1642" i="2"/>
  <c r="F1642" i="2"/>
  <c r="G1642" i="2"/>
  <c r="H1642" i="2"/>
  <c r="I1642" i="2"/>
  <c r="M1642" i="2"/>
  <c r="N1642" i="2"/>
  <c r="O1642" i="2"/>
  <c r="Y1642" i="2"/>
  <c r="AG1642" i="2"/>
  <c r="AM1642" i="2"/>
  <c r="AN1642" i="2"/>
  <c r="A1643" i="2"/>
  <c r="B1643" i="2"/>
  <c r="D1643" i="2"/>
  <c r="F1643" i="2"/>
  <c r="G1643" i="2"/>
  <c r="H1643" i="2"/>
  <c r="I1643" i="2"/>
  <c r="M1643" i="2"/>
  <c r="N1643" i="2"/>
  <c r="O1643" i="2"/>
  <c r="Y1643" i="2"/>
  <c r="AG1643" i="2"/>
  <c r="AM1643" i="2"/>
  <c r="AN1643" i="2"/>
  <c r="A1644" i="2"/>
  <c r="B1644" i="2"/>
  <c r="D1644" i="2"/>
  <c r="F1644" i="2"/>
  <c r="G1644" i="2"/>
  <c r="H1644" i="2"/>
  <c r="I1644" i="2"/>
  <c r="M1644" i="2"/>
  <c r="N1644" i="2"/>
  <c r="O1644" i="2"/>
  <c r="Y1644" i="2"/>
  <c r="AG1644" i="2"/>
  <c r="K1644" i="2"/>
  <c r="AI1644" i="2"/>
  <c r="AO1644" i="2"/>
  <c r="AS1644" i="2" s="1"/>
  <c r="AM1644" i="2"/>
  <c r="Z1644" i="2"/>
  <c r="AN1644" i="2"/>
  <c r="A1645" i="2"/>
  <c r="B1645" i="2"/>
  <c r="D1645" i="2"/>
  <c r="F1645" i="2"/>
  <c r="G1645" i="2"/>
  <c r="H1645" i="2"/>
  <c r="I1645" i="2"/>
  <c r="M1645" i="2"/>
  <c r="N1645" i="2"/>
  <c r="O1645" i="2"/>
  <c r="Y1645" i="2"/>
  <c r="AG1645" i="2"/>
  <c r="AI1645" i="2"/>
  <c r="AM1645" i="2"/>
  <c r="AN1645" i="2"/>
  <c r="A1646" i="2"/>
  <c r="B1646" i="2"/>
  <c r="D1646" i="2"/>
  <c r="F1646" i="2"/>
  <c r="G1646" i="2"/>
  <c r="H1646" i="2"/>
  <c r="I1646" i="2"/>
  <c r="M1646" i="2"/>
  <c r="N1646" i="2"/>
  <c r="O1646" i="2"/>
  <c r="Y1646" i="2"/>
  <c r="AG1646" i="2"/>
  <c r="AI1646" i="2"/>
  <c r="J1646" i="2" s="1"/>
  <c r="AM1646" i="2"/>
  <c r="AN1646" i="2"/>
  <c r="A1647" i="2"/>
  <c r="B1647" i="2"/>
  <c r="D1647" i="2"/>
  <c r="F1647" i="2"/>
  <c r="G1647" i="2"/>
  <c r="H1647" i="2"/>
  <c r="I1647" i="2"/>
  <c r="K1647" i="2"/>
  <c r="M1647" i="2"/>
  <c r="N1647" i="2"/>
  <c r="O1647" i="2"/>
  <c r="Y1647" i="2"/>
  <c r="AG1647" i="2"/>
  <c r="AI1647" i="2"/>
  <c r="AM1647" i="2"/>
  <c r="AN1647" i="2"/>
  <c r="A1648" i="2"/>
  <c r="B1648" i="2"/>
  <c r="AI1648" i="2"/>
  <c r="D1648" i="2"/>
  <c r="F1648" i="2"/>
  <c r="G1648" i="2"/>
  <c r="H1648" i="2"/>
  <c r="I1648" i="2"/>
  <c r="M1648" i="2"/>
  <c r="N1648" i="2"/>
  <c r="O1648" i="2"/>
  <c r="Y1648" i="2"/>
  <c r="AG1648" i="2"/>
  <c r="AM1648" i="2"/>
  <c r="AN1648" i="2"/>
  <c r="A1649" i="2"/>
  <c r="B1649" i="2"/>
  <c r="AI1649" i="2"/>
  <c r="D1649" i="2"/>
  <c r="F1649" i="2"/>
  <c r="G1649" i="2"/>
  <c r="H1649" i="2"/>
  <c r="I1649" i="2"/>
  <c r="M1649" i="2"/>
  <c r="N1649" i="2"/>
  <c r="O1649" i="2"/>
  <c r="Y1649" i="2"/>
  <c r="AG1649" i="2"/>
  <c r="AM1649" i="2"/>
  <c r="AN1649" i="2"/>
  <c r="A1650" i="2"/>
  <c r="B1650" i="2"/>
  <c r="D1650" i="2"/>
  <c r="F1650" i="2"/>
  <c r="G1650" i="2"/>
  <c r="H1650" i="2"/>
  <c r="I1650" i="2"/>
  <c r="M1650" i="2"/>
  <c r="N1650" i="2"/>
  <c r="O1650" i="2"/>
  <c r="Y1650" i="2"/>
  <c r="AG1650" i="2"/>
  <c r="AM1650" i="2"/>
  <c r="AA1650" i="2" s="1"/>
  <c r="AN1650" i="2"/>
  <c r="A1651" i="2"/>
  <c r="B1651" i="2"/>
  <c r="D1651" i="2"/>
  <c r="F1651" i="2"/>
  <c r="G1651" i="2"/>
  <c r="H1651" i="2"/>
  <c r="I1651" i="2"/>
  <c r="M1651" i="2"/>
  <c r="N1651" i="2"/>
  <c r="O1651" i="2"/>
  <c r="Y1651" i="2"/>
  <c r="AG1651" i="2"/>
  <c r="AI1651" i="2"/>
  <c r="AM1651" i="2"/>
  <c r="AN1651" i="2"/>
  <c r="A1652" i="2"/>
  <c r="B1652" i="2"/>
  <c r="D1652" i="2"/>
  <c r="F1652" i="2"/>
  <c r="G1652" i="2"/>
  <c r="H1652" i="2"/>
  <c r="I1652" i="2"/>
  <c r="M1652" i="2"/>
  <c r="N1652" i="2"/>
  <c r="O1652" i="2"/>
  <c r="Y1652" i="2"/>
  <c r="AG1652" i="2"/>
  <c r="AI1652" i="2"/>
  <c r="AM1652" i="2"/>
  <c r="Z1652" i="2" s="1"/>
  <c r="AN1652" i="2"/>
  <c r="A1653" i="2"/>
  <c r="B1653" i="2"/>
  <c r="D1653" i="2"/>
  <c r="F1653" i="2"/>
  <c r="G1653" i="2"/>
  <c r="H1653" i="2"/>
  <c r="I1653" i="2"/>
  <c r="M1653" i="2"/>
  <c r="N1653" i="2"/>
  <c r="O1653" i="2"/>
  <c r="Y1653" i="2"/>
  <c r="AG1653" i="2"/>
  <c r="AI1653" i="2"/>
  <c r="AM1653" i="2"/>
  <c r="AN1653" i="2"/>
  <c r="A1654" i="2"/>
  <c r="B1654" i="2"/>
  <c r="D1654" i="2"/>
  <c r="F1654" i="2"/>
  <c r="G1654" i="2"/>
  <c r="H1654" i="2"/>
  <c r="I1654" i="2"/>
  <c r="M1654" i="2"/>
  <c r="N1654" i="2"/>
  <c r="O1654" i="2"/>
  <c r="Y1654" i="2"/>
  <c r="AG1654" i="2"/>
  <c r="AI1654" i="2"/>
  <c r="AM1654" i="2"/>
  <c r="AN1654" i="2"/>
  <c r="A1655" i="2"/>
  <c r="B1655" i="2"/>
  <c r="D1655" i="2"/>
  <c r="F1655" i="2"/>
  <c r="G1655" i="2"/>
  <c r="H1655" i="2"/>
  <c r="I1655" i="2"/>
  <c r="M1655" i="2"/>
  <c r="N1655" i="2"/>
  <c r="O1655" i="2"/>
  <c r="Y1655" i="2"/>
  <c r="AG1655" i="2"/>
  <c r="AI1655" i="2"/>
  <c r="AM1655" i="2"/>
  <c r="AN1655" i="2"/>
  <c r="A1656" i="2"/>
  <c r="B1656" i="2"/>
  <c r="AI1656" i="2"/>
  <c r="D1656" i="2"/>
  <c r="F1656" i="2"/>
  <c r="G1656" i="2"/>
  <c r="H1656" i="2"/>
  <c r="I1656" i="2"/>
  <c r="K1656" i="2"/>
  <c r="M1656" i="2"/>
  <c r="N1656" i="2"/>
  <c r="O1656" i="2"/>
  <c r="Y1656" i="2"/>
  <c r="AG1656" i="2"/>
  <c r="AM1656" i="2"/>
  <c r="AN1656" i="2"/>
  <c r="A1657" i="2"/>
  <c r="B1657" i="2"/>
  <c r="AI1657" i="2"/>
  <c r="D1657" i="2"/>
  <c r="F1657" i="2"/>
  <c r="G1657" i="2"/>
  <c r="H1657" i="2"/>
  <c r="I1657" i="2"/>
  <c r="M1657" i="2"/>
  <c r="N1657" i="2"/>
  <c r="O1657" i="2"/>
  <c r="Y1657" i="2"/>
  <c r="AG1657" i="2"/>
  <c r="AM1657" i="2"/>
  <c r="AN1657" i="2"/>
  <c r="A1658" i="2"/>
  <c r="B1658" i="2"/>
  <c r="D1658" i="2"/>
  <c r="F1658" i="2"/>
  <c r="G1658" i="2"/>
  <c r="H1658" i="2"/>
  <c r="I1658" i="2"/>
  <c r="M1658" i="2"/>
  <c r="N1658" i="2"/>
  <c r="O1658" i="2"/>
  <c r="Y1658" i="2"/>
  <c r="AG1658" i="2"/>
  <c r="AM1658" i="2"/>
  <c r="AN1658" i="2"/>
  <c r="A1659" i="2"/>
  <c r="B1659" i="2"/>
  <c r="D1659" i="2"/>
  <c r="F1659" i="2"/>
  <c r="G1659" i="2"/>
  <c r="H1659" i="2"/>
  <c r="I1659" i="2"/>
  <c r="M1659" i="2"/>
  <c r="N1659" i="2"/>
  <c r="O1659" i="2"/>
  <c r="Y1659" i="2"/>
  <c r="AG1659" i="2"/>
  <c r="AM1659" i="2"/>
  <c r="AA1659" i="2" s="1"/>
  <c r="AN1659" i="2"/>
  <c r="A1660" i="2"/>
  <c r="B1660" i="2"/>
  <c r="D1660" i="2"/>
  <c r="F1660" i="2"/>
  <c r="G1660" i="2"/>
  <c r="H1660" i="2"/>
  <c r="I1660" i="2"/>
  <c r="M1660" i="2"/>
  <c r="N1660" i="2"/>
  <c r="O1660" i="2"/>
  <c r="Y1660" i="2"/>
  <c r="AG1660" i="2"/>
  <c r="AI1660" i="2"/>
  <c r="AM1660" i="2"/>
  <c r="Z1660" i="2"/>
  <c r="AN1660" i="2"/>
  <c r="A1661" i="2"/>
  <c r="B1661" i="2"/>
  <c r="D1661" i="2"/>
  <c r="F1661" i="2"/>
  <c r="G1661" i="2"/>
  <c r="H1661" i="2"/>
  <c r="I1661" i="2"/>
  <c r="M1661" i="2"/>
  <c r="N1661" i="2"/>
  <c r="O1661" i="2"/>
  <c r="Y1661" i="2"/>
  <c r="AG1661" i="2"/>
  <c r="AI1661" i="2"/>
  <c r="J1661" i="2" s="1"/>
  <c r="AM1661" i="2"/>
  <c r="AN1661" i="2"/>
  <c r="A1662" i="2"/>
  <c r="B1662" i="2"/>
  <c r="D1662" i="2"/>
  <c r="F1662" i="2"/>
  <c r="G1662" i="2"/>
  <c r="H1662" i="2"/>
  <c r="I1662" i="2"/>
  <c r="M1662" i="2"/>
  <c r="N1662" i="2"/>
  <c r="O1662" i="2"/>
  <c r="Y1662" i="2"/>
  <c r="AG1662" i="2"/>
  <c r="AI1662" i="2"/>
  <c r="J1662" i="2" s="1"/>
  <c r="AM1662" i="2"/>
  <c r="AN1662" i="2"/>
  <c r="A1663" i="2"/>
  <c r="B1663" i="2"/>
  <c r="D1663" i="2"/>
  <c r="F1663" i="2"/>
  <c r="G1663" i="2"/>
  <c r="H1663" i="2"/>
  <c r="I1663" i="2"/>
  <c r="K1663" i="2"/>
  <c r="M1663" i="2"/>
  <c r="N1663" i="2"/>
  <c r="O1663" i="2"/>
  <c r="Y1663" i="2"/>
  <c r="AG1663" i="2"/>
  <c r="AI1663" i="2"/>
  <c r="J1663" i="2"/>
  <c r="AM1663" i="2"/>
  <c r="AN1663" i="2"/>
  <c r="A1664" i="2"/>
  <c r="B1664" i="2"/>
  <c r="D1664" i="2"/>
  <c r="F1664" i="2"/>
  <c r="G1664" i="2"/>
  <c r="H1664" i="2"/>
  <c r="I1664" i="2"/>
  <c r="K1664" i="2"/>
  <c r="M1664" i="2"/>
  <c r="N1664" i="2"/>
  <c r="O1664" i="2"/>
  <c r="Y1664" i="2"/>
  <c r="AG1664" i="2"/>
  <c r="AI1664" i="2"/>
  <c r="J1664" i="2" s="1"/>
  <c r="AM1664" i="2"/>
  <c r="AN1664" i="2"/>
  <c r="A1665" i="2"/>
  <c r="B1665" i="2"/>
  <c r="D1665" i="2"/>
  <c r="F1665" i="2"/>
  <c r="G1665" i="2"/>
  <c r="H1665" i="2"/>
  <c r="I1665" i="2"/>
  <c r="M1665" i="2"/>
  <c r="N1665" i="2"/>
  <c r="O1665" i="2"/>
  <c r="Y1665" i="2"/>
  <c r="AG1665" i="2"/>
  <c r="AI1665" i="2"/>
  <c r="J1665" i="2" s="1"/>
  <c r="AM1665" i="2"/>
  <c r="AN1665" i="2"/>
  <c r="A1666" i="2"/>
  <c r="B1666" i="2"/>
  <c r="D1666" i="2"/>
  <c r="F1666" i="2"/>
  <c r="G1666" i="2"/>
  <c r="H1666" i="2"/>
  <c r="I1666" i="2"/>
  <c r="M1666" i="2"/>
  <c r="N1666" i="2"/>
  <c r="O1666" i="2"/>
  <c r="Y1666" i="2"/>
  <c r="AG1666" i="2"/>
  <c r="AI1666" i="2"/>
  <c r="J1666" i="2" s="1"/>
  <c r="AM1666" i="2"/>
  <c r="AN1666" i="2"/>
  <c r="A1667" i="2"/>
  <c r="B1667" i="2"/>
  <c r="D1667" i="2"/>
  <c r="F1667" i="2"/>
  <c r="G1667" i="2"/>
  <c r="H1667" i="2"/>
  <c r="I1667" i="2"/>
  <c r="K1667" i="2"/>
  <c r="M1667" i="2"/>
  <c r="N1667" i="2"/>
  <c r="O1667" i="2"/>
  <c r="Y1667" i="2"/>
  <c r="AG1667" i="2"/>
  <c r="AI1667" i="2"/>
  <c r="J1667" i="2"/>
  <c r="AM1667" i="2"/>
  <c r="AA1667" i="2" s="1"/>
  <c r="AN1667" i="2"/>
  <c r="A1668" i="2"/>
  <c r="B1668" i="2"/>
  <c r="D1668" i="2"/>
  <c r="F1668" i="2"/>
  <c r="G1668" i="2"/>
  <c r="H1668" i="2"/>
  <c r="I1668" i="2"/>
  <c r="K1668" i="2"/>
  <c r="M1668" i="2"/>
  <c r="N1668" i="2"/>
  <c r="O1668" i="2"/>
  <c r="Y1668" i="2"/>
  <c r="AG1668" i="2"/>
  <c r="AI1668" i="2"/>
  <c r="AM1668" i="2"/>
  <c r="AN1668" i="2"/>
  <c r="A1669" i="2"/>
  <c r="B1669" i="2"/>
  <c r="D1669" i="2"/>
  <c r="F1669" i="2"/>
  <c r="G1669" i="2"/>
  <c r="H1669" i="2"/>
  <c r="I1669" i="2"/>
  <c r="M1669" i="2"/>
  <c r="N1669" i="2"/>
  <c r="O1669" i="2"/>
  <c r="Y1669" i="2"/>
  <c r="AG1669" i="2"/>
  <c r="AI1669" i="2"/>
  <c r="AM1669" i="2"/>
  <c r="AN1669" i="2"/>
  <c r="A1670" i="2"/>
  <c r="B1670" i="2"/>
  <c r="D1670" i="2"/>
  <c r="F1670" i="2"/>
  <c r="G1670" i="2"/>
  <c r="H1670" i="2"/>
  <c r="I1670" i="2"/>
  <c r="M1670" i="2"/>
  <c r="N1670" i="2"/>
  <c r="O1670" i="2"/>
  <c r="Y1670" i="2"/>
  <c r="AG1670" i="2"/>
  <c r="AI1670" i="2"/>
  <c r="J1670" i="2" s="1"/>
  <c r="AM1670" i="2"/>
  <c r="AN1670" i="2"/>
  <c r="A1671" i="2"/>
  <c r="B1671" i="2"/>
  <c r="D1671" i="2"/>
  <c r="F1671" i="2"/>
  <c r="G1671" i="2"/>
  <c r="H1671" i="2"/>
  <c r="I1671" i="2"/>
  <c r="K1671" i="2"/>
  <c r="M1671" i="2"/>
  <c r="N1671" i="2"/>
  <c r="O1671" i="2"/>
  <c r="Y1671" i="2"/>
  <c r="AG1671" i="2"/>
  <c r="AI1671" i="2"/>
  <c r="J1671" i="2"/>
  <c r="AM1671" i="2"/>
  <c r="AN1671" i="2"/>
  <c r="A1672" i="2"/>
  <c r="B1672" i="2"/>
  <c r="D1672" i="2"/>
  <c r="F1672" i="2"/>
  <c r="G1672" i="2"/>
  <c r="H1672" i="2"/>
  <c r="I1672" i="2"/>
  <c r="K1672" i="2"/>
  <c r="M1672" i="2"/>
  <c r="N1672" i="2"/>
  <c r="O1672" i="2"/>
  <c r="Y1672" i="2"/>
  <c r="AG1672" i="2"/>
  <c r="AI1672" i="2"/>
  <c r="AM1672" i="2"/>
  <c r="AN1672" i="2"/>
  <c r="A1673" i="2"/>
  <c r="B1673" i="2"/>
  <c r="D1673" i="2"/>
  <c r="F1673" i="2"/>
  <c r="G1673" i="2"/>
  <c r="H1673" i="2"/>
  <c r="I1673" i="2"/>
  <c r="M1673" i="2"/>
  <c r="N1673" i="2"/>
  <c r="O1673" i="2"/>
  <c r="Y1673" i="2"/>
  <c r="AG1673" i="2"/>
  <c r="AI1673" i="2"/>
  <c r="J1673" i="2"/>
  <c r="AM1673" i="2"/>
  <c r="AN1673" i="2"/>
  <c r="A1674" i="2"/>
  <c r="B1674" i="2"/>
  <c r="D1674" i="2"/>
  <c r="F1674" i="2"/>
  <c r="G1674" i="2"/>
  <c r="H1674" i="2"/>
  <c r="I1674" i="2"/>
  <c r="M1674" i="2"/>
  <c r="N1674" i="2"/>
  <c r="O1674" i="2"/>
  <c r="Y1674" i="2"/>
  <c r="AG1674" i="2"/>
  <c r="AI1674" i="2"/>
  <c r="J1674" i="2"/>
  <c r="AM1674" i="2"/>
  <c r="AN1674" i="2"/>
  <c r="A1675" i="2"/>
  <c r="B1675" i="2"/>
  <c r="D1675" i="2"/>
  <c r="F1675" i="2"/>
  <c r="G1675" i="2"/>
  <c r="H1675" i="2"/>
  <c r="I1675" i="2"/>
  <c r="K1675" i="2"/>
  <c r="M1675" i="2"/>
  <c r="N1675" i="2"/>
  <c r="O1675" i="2"/>
  <c r="Y1675" i="2"/>
  <c r="AG1675" i="2"/>
  <c r="AI1675" i="2"/>
  <c r="J1675" i="2"/>
  <c r="AM1675" i="2"/>
  <c r="AN1675" i="2"/>
  <c r="A1676" i="2"/>
  <c r="B1676" i="2"/>
  <c r="D1676" i="2"/>
  <c r="F1676" i="2"/>
  <c r="G1676" i="2"/>
  <c r="H1676" i="2"/>
  <c r="I1676" i="2"/>
  <c r="K1676" i="2"/>
  <c r="M1676" i="2"/>
  <c r="N1676" i="2"/>
  <c r="O1676" i="2"/>
  <c r="Y1676" i="2"/>
  <c r="AG1676" i="2"/>
  <c r="AI1676" i="2"/>
  <c r="J1676" i="2"/>
  <c r="AM1676" i="2"/>
  <c r="AN1676" i="2"/>
  <c r="A1677" i="2"/>
  <c r="B1677" i="2"/>
  <c r="D1677" i="2"/>
  <c r="F1677" i="2"/>
  <c r="G1677" i="2"/>
  <c r="H1677" i="2"/>
  <c r="I1677" i="2"/>
  <c r="M1677" i="2"/>
  <c r="N1677" i="2"/>
  <c r="O1677" i="2"/>
  <c r="Y1677" i="2"/>
  <c r="AG1677" i="2"/>
  <c r="AI1677" i="2"/>
  <c r="J1677" i="2"/>
  <c r="AM1677" i="2"/>
  <c r="AN1677" i="2"/>
  <c r="A1678" i="2"/>
  <c r="B1678" i="2"/>
  <c r="D1678" i="2"/>
  <c r="F1678" i="2"/>
  <c r="G1678" i="2"/>
  <c r="H1678" i="2"/>
  <c r="I1678" i="2"/>
  <c r="M1678" i="2"/>
  <c r="N1678" i="2"/>
  <c r="O1678" i="2"/>
  <c r="Y1678" i="2"/>
  <c r="AG1678" i="2"/>
  <c r="AI1678" i="2"/>
  <c r="J1678" i="2"/>
  <c r="AM1678" i="2"/>
  <c r="AN1678" i="2"/>
  <c r="A1679" i="2"/>
  <c r="B1679" i="2"/>
  <c r="D1679" i="2"/>
  <c r="F1679" i="2"/>
  <c r="G1679" i="2"/>
  <c r="H1679" i="2"/>
  <c r="I1679" i="2"/>
  <c r="K1679" i="2"/>
  <c r="M1679" i="2"/>
  <c r="N1679" i="2"/>
  <c r="O1679" i="2"/>
  <c r="Y1679" i="2"/>
  <c r="AG1679" i="2"/>
  <c r="AI1679" i="2"/>
  <c r="J1679" i="2" s="1"/>
  <c r="AM1679" i="2"/>
  <c r="AN1679" i="2"/>
  <c r="A1680" i="2"/>
  <c r="B1680" i="2"/>
  <c r="D1680" i="2"/>
  <c r="F1680" i="2"/>
  <c r="G1680" i="2"/>
  <c r="H1680" i="2"/>
  <c r="I1680" i="2"/>
  <c r="K1680" i="2"/>
  <c r="M1680" i="2"/>
  <c r="N1680" i="2"/>
  <c r="O1680" i="2"/>
  <c r="Y1680" i="2"/>
  <c r="AG1680" i="2"/>
  <c r="AI1680" i="2"/>
  <c r="J1680" i="2" s="1"/>
  <c r="AM1680" i="2"/>
  <c r="AN1680" i="2"/>
  <c r="A1681" i="2"/>
  <c r="B1681" i="2"/>
  <c r="D1681" i="2"/>
  <c r="F1681" i="2"/>
  <c r="G1681" i="2"/>
  <c r="H1681" i="2"/>
  <c r="I1681" i="2"/>
  <c r="M1681" i="2"/>
  <c r="N1681" i="2"/>
  <c r="O1681" i="2"/>
  <c r="Y1681" i="2"/>
  <c r="AG1681" i="2"/>
  <c r="AI1681" i="2"/>
  <c r="AM1681" i="2"/>
  <c r="AN1681" i="2"/>
  <c r="A1682" i="2"/>
  <c r="B1682" i="2"/>
  <c r="D1682" i="2"/>
  <c r="F1682" i="2"/>
  <c r="G1682" i="2"/>
  <c r="H1682" i="2"/>
  <c r="I1682" i="2"/>
  <c r="M1682" i="2"/>
  <c r="N1682" i="2"/>
  <c r="O1682" i="2"/>
  <c r="Y1682" i="2"/>
  <c r="AG1682" i="2"/>
  <c r="AI1682" i="2"/>
  <c r="J1682" i="2"/>
  <c r="AM1682" i="2"/>
  <c r="AN1682" i="2"/>
  <c r="A1683" i="2"/>
  <c r="B1683" i="2"/>
  <c r="D1683" i="2"/>
  <c r="F1683" i="2"/>
  <c r="G1683" i="2"/>
  <c r="H1683" i="2"/>
  <c r="I1683" i="2"/>
  <c r="K1683" i="2"/>
  <c r="M1683" i="2"/>
  <c r="N1683" i="2"/>
  <c r="O1683" i="2"/>
  <c r="Y1683" i="2"/>
  <c r="AG1683" i="2"/>
  <c r="AI1683" i="2"/>
  <c r="J1683" i="2" s="1"/>
  <c r="AM1683" i="2"/>
  <c r="AN1683" i="2"/>
  <c r="A1684" i="2"/>
  <c r="B1684" i="2"/>
  <c r="D1684" i="2"/>
  <c r="F1684" i="2"/>
  <c r="G1684" i="2"/>
  <c r="H1684" i="2"/>
  <c r="I1684" i="2"/>
  <c r="K1684" i="2"/>
  <c r="M1684" i="2"/>
  <c r="N1684" i="2"/>
  <c r="O1684" i="2"/>
  <c r="Y1684" i="2"/>
  <c r="AG1684" i="2"/>
  <c r="AI1684" i="2"/>
  <c r="J1684" i="2" s="1"/>
  <c r="AM1684" i="2"/>
  <c r="AN1684" i="2"/>
  <c r="A1685" i="2"/>
  <c r="B1685" i="2"/>
  <c r="D1685" i="2"/>
  <c r="F1685" i="2"/>
  <c r="G1685" i="2"/>
  <c r="H1685" i="2"/>
  <c r="I1685" i="2"/>
  <c r="M1685" i="2"/>
  <c r="N1685" i="2"/>
  <c r="O1685" i="2"/>
  <c r="Y1685" i="2"/>
  <c r="AG1685" i="2"/>
  <c r="AI1685" i="2"/>
  <c r="J1685" i="2" s="1"/>
  <c r="AM1685" i="2"/>
  <c r="Z1685" i="2" s="1"/>
  <c r="AN1685" i="2"/>
  <c r="A1686" i="2"/>
  <c r="B1686" i="2"/>
  <c r="D1686" i="2"/>
  <c r="F1686" i="2"/>
  <c r="G1686" i="2"/>
  <c r="H1686" i="2"/>
  <c r="I1686" i="2"/>
  <c r="M1686" i="2"/>
  <c r="N1686" i="2"/>
  <c r="O1686" i="2"/>
  <c r="Y1686" i="2"/>
  <c r="AG1686" i="2"/>
  <c r="AI1686" i="2"/>
  <c r="J1686" i="2" s="1"/>
  <c r="AM1686" i="2"/>
  <c r="AN1686" i="2"/>
  <c r="A1687" i="2"/>
  <c r="B1687" i="2"/>
  <c r="D1687" i="2"/>
  <c r="F1687" i="2"/>
  <c r="G1687" i="2"/>
  <c r="H1687" i="2"/>
  <c r="I1687" i="2"/>
  <c r="K1687" i="2"/>
  <c r="M1687" i="2"/>
  <c r="N1687" i="2"/>
  <c r="O1687" i="2"/>
  <c r="Y1687" i="2"/>
  <c r="AG1687" i="2"/>
  <c r="AI1687" i="2"/>
  <c r="J1687" i="2"/>
  <c r="AM1687" i="2"/>
  <c r="AN1687" i="2"/>
  <c r="A1688" i="2"/>
  <c r="B1688" i="2"/>
  <c r="D1688" i="2"/>
  <c r="F1688" i="2"/>
  <c r="G1688" i="2"/>
  <c r="H1688" i="2"/>
  <c r="I1688" i="2"/>
  <c r="K1688" i="2"/>
  <c r="M1688" i="2"/>
  <c r="N1688" i="2"/>
  <c r="O1688" i="2"/>
  <c r="Y1688" i="2"/>
  <c r="AG1688" i="2"/>
  <c r="AI1688" i="2"/>
  <c r="AM1688" i="2"/>
  <c r="AN1688" i="2"/>
  <c r="A1689" i="2"/>
  <c r="B1689" i="2"/>
  <c r="D1689" i="2"/>
  <c r="F1689" i="2"/>
  <c r="G1689" i="2"/>
  <c r="H1689" i="2"/>
  <c r="I1689" i="2"/>
  <c r="M1689" i="2"/>
  <c r="N1689" i="2"/>
  <c r="O1689" i="2"/>
  <c r="Y1689" i="2"/>
  <c r="AG1689" i="2"/>
  <c r="AI1689" i="2"/>
  <c r="J1689" i="2"/>
  <c r="AM1689" i="2"/>
  <c r="AN1689" i="2"/>
  <c r="A1690" i="2"/>
  <c r="B1690" i="2"/>
  <c r="D1690" i="2"/>
  <c r="F1690" i="2"/>
  <c r="G1690" i="2"/>
  <c r="H1690" i="2"/>
  <c r="I1690" i="2"/>
  <c r="M1690" i="2"/>
  <c r="N1690" i="2"/>
  <c r="O1690" i="2"/>
  <c r="Y1690" i="2"/>
  <c r="AG1690" i="2"/>
  <c r="AI1690" i="2"/>
  <c r="AM1690" i="2"/>
  <c r="AN1690" i="2"/>
  <c r="A1691" i="2"/>
  <c r="B1691" i="2"/>
  <c r="D1691" i="2"/>
  <c r="F1691" i="2"/>
  <c r="G1691" i="2"/>
  <c r="H1691" i="2"/>
  <c r="I1691" i="2"/>
  <c r="K1691" i="2"/>
  <c r="M1691" i="2"/>
  <c r="N1691" i="2"/>
  <c r="O1691" i="2"/>
  <c r="Y1691" i="2"/>
  <c r="AG1691" i="2"/>
  <c r="AI1691" i="2"/>
  <c r="J1691" i="2"/>
  <c r="AM1691" i="2"/>
  <c r="AN1691" i="2"/>
  <c r="A1692" i="2"/>
  <c r="B1692" i="2"/>
  <c r="D1692" i="2"/>
  <c r="F1692" i="2"/>
  <c r="G1692" i="2"/>
  <c r="H1692" i="2"/>
  <c r="I1692" i="2"/>
  <c r="K1692" i="2"/>
  <c r="M1692" i="2"/>
  <c r="N1692" i="2"/>
  <c r="O1692" i="2"/>
  <c r="Y1692" i="2"/>
  <c r="AG1692" i="2"/>
  <c r="AI1692" i="2"/>
  <c r="J1692" i="2" s="1"/>
  <c r="AM1692" i="2"/>
  <c r="AN1692" i="2"/>
  <c r="A1693" i="2"/>
  <c r="B1693" i="2"/>
  <c r="D1693" i="2"/>
  <c r="F1693" i="2"/>
  <c r="G1693" i="2"/>
  <c r="H1693" i="2"/>
  <c r="I1693" i="2"/>
  <c r="M1693" i="2"/>
  <c r="N1693" i="2"/>
  <c r="O1693" i="2"/>
  <c r="Y1693" i="2"/>
  <c r="AG1693" i="2"/>
  <c r="AI1693" i="2"/>
  <c r="AM1693" i="2"/>
  <c r="AN1693" i="2"/>
  <c r="A1694" i="2"/>
  <c r="B1694" i="2"/>
  <c r="D1694" i="2"/>
  <c r="F1694" i="2"/>
  <c r="G1694" i="2"/>
  <c r="H1694" i="2"/>
  <c r="I1694" i="2"/>
  <c r="M1694" i="2"/>
  <c r="N1694" i="2"/>
  <c r="O1694" i="2"/>
  <c r="Y1694" i="2"/>
  <c r="AG1694" i="2"/>
  <c r="AI1694" i="2"/>
  <c r="J1694" i="2" s="1"/>
  <c r="AM1694" i="2"/>
  <c r="AN1694" i="2"/>
  <c r="A1695" i="2"/>
  <c r="B1695" i="2"/>
  <c r="D1695" i="2"/>
  <c r="F1695" i="2"/>
  <c r="G1695" i="2"/>
  <c r="H1695" i="2"/>
  <c r="I1695" i="2"/>
  <c r="K1695" i="2"/>
  <c r="M1695" i="2"/>
  <c r="N1695" i="2"/>
  <c r="O1695" i="2"/>
  <c r="Y1695" i="2"/>
  <c r="AG1695" i="2"/>
  <c r="AI1695" i="2"/>
  <c r="J1695" i="2"/>
  <c r="AM1695" i="2"/>
  <c r="AN1695" i="2"/>
  <c r="A1696" i="2"/>
  <c r="B1696" i="2"/>
  <c r="D1696" i="2"/>
  <c r="F1696" i="2"/>
  <c r="G1696" i="2"/>
  <c r="H1696" i="2"/>
  <c r="I1696" i="2"/>
  <c r="K1696" i="2"/>
  <c r="M1696" i="2"/>
  <c r="N1696" i="2"/>
  <c r="O1696" i="2"/>
  <c r="Y1696" i="2"/>
  <c r="AG1696" i="2"/>
  <c r="AI1696" i="2"/>
  <c r="AM1696" i="2"/>
  <c r="AN1696" i="2"/>
  <c r="A1697" i="2"/>
  <c r="B1697" i="2"/>
  <c r="D1697" i="2"/>
  <c r="F1697" i="2"/>
  <c r="G1697" i="2"/>
  <c r="H1697" i="2"/>
  <c r="I1697" i="2"/>
  <c r="M1697" i="2"/>
  <c r="N1697" i="2"/>
  <c r="O1697" i="2"/>
  <c r="Y1697" i="2"/>
  <c r="AG1697" i="2"/>
  <c r="AI1697" i="2"/>
  <c r="AM1697" i="2"/>
  <c r="AN1697" i="2"/>
  <c r="A1698" i="2"/>
  <c r="B1698" i="2"/>
  <c r="D1698" i="2"/>
  <c r="F1698" i="2"/>
  <c r="G1698" i="2"/>
  <c r="H1698" i="2"/>
  <c r="I1698" i="2"/>
  <c r="M1698" i="2"/>
  <c r="N1698" i="2"/>
  <c r="O1698" i="2"/>
  <c r="Y1698" i="2"/>
  <c r="AG1698" i="2"/>
  <c r="AI1698" i="2"/>
  <c r="J1698" i="2" s="1"/>
  <c r="AM1698" i="2"/>
  <c r="AN1698" i="2"/>
  <c r="A1699" i="2"/>
  <c r="B1699" i="2"/>
  <c r="D1699" i="2"/>
  <c r="F1699" i="2"/>
  <c r="G1699" i="2"/>
  <c r="H1699" i="2"/>
  <c r="I1699" i="2"/>
  <c r="K1699" i="2"/>
  <c r="M1699" i="2"/>
  <c r="N1699" i="2"/>
  <c r="O1699" i="2"/>
  <c r="Y1699" i="2"/>
  <c r="AG1699" i="2"/>
  <c r="AI1699" i="2"/>
  <c r="AM1699" i="2"/>
  <c r="AN1699" i="2"/>
  <c r="A1700" i="2"/>
  <c r="B1700" i="2"/>
  <c r="D1700" i="2"/>
  <c r="F1700" i="2"/>
  <c r="G1700" i="2"/>
  <c r="H1700" i="2"/>
  <c r="I1700" i="2"/>
  <c r="K1700" i="2"/>
  <c r="M1700" i="2"/>
  <c r="N1700" i="2"/>
  <c r="O1700" i="2"/>
  <c r="Y1700" i="2"/>
  <c r="AG1700" i="2"/>
  <c r="AI1700" i="2"/>
  <c r="J1700" i="2"/>
  <c r="AM1700" i="2"/>
  <c r="AN1700" i="2"/>
  <c r="A1701" i="2"/>
  <c r="B1701" i="2"/>
  <c r="D1701" i="2"/>
  <c r="F1701" i="2"/>
  <c r="G1701" i="2"/>
  <c r="H1701" i="2"/>
  <c r="I1701" i="2"/>
  <c r="M1701" i="2"/>
  <c r="N1701" i="2"/>
  <c r="O1701" i="2"/>
  <c r="Y1701" i="2"/>
  <c r="AG1701" i="2"/>
  <c r="AI1701" i="2"/>
  <c r="J1701" i="2"/>
  <c r="AM1701" i="2"/>
  <c r="AN1701" i="2"/>
  <c r="A1702" i="2"/>
  <c r="B1702" i="2"/>
  <c r="D1702" i="2"/>
  <c r="F1702" i="2"/>
  <c r="G1702" i="2"/>
  <c r="H1702" i="2"/>
  <c r="I1702" i="2"/>
  <c r="M1702" i="2"/>
  <c r="N1702" i="2"/>
  <c r="O1702" i="2"/>
  <c r="Y1702" i="2"/>
  <c r="AG1702" i="2"/>
  <c r="AI1702" i="2"/>
  <c r="J1702" i="2"/>
  <c r="AM1702" i="2"/>
  <c r="AN1702" i="2"/>
  <c r="A1703" i="2"/>
  <c r="B1703" i="2"/>
  <c r="D1703" i="2"/>
  <c r="F1703" i="2"/>
  <c r="G1703" i="2"/>
  <c r="H1703" i="2"/>
  <c r="I1703" i="2"/>
  <c r="K1703" i="2"/>
  <c r="M1703" i="2"/>
  <c r="N1703" i="2"/>
  <c r="O1703" i="2"/>
  <c r="Y1703" i="2"/>
  <c r="AG1703" i="2"/>
  <c r="AI1703" i="2"/>
  <c r="J1703" i="2"/>
  <c r="AM1703" i="2"/>
  <c r="AN1703" i="2"/>
  <c r="A1704" i="2"/>
  <c r="B1704" i="2"/>
  <c r="D1704" i="2"/>
  <c r="F1704" i="2"/>
  <c r="G1704" i="2"/>
  <c r="H1704" i="2"/>
  <c r="I1704" i="2"/>
  <c r="K1704" i="2"/>
  <c r="M1704" i="2"/>
  <c r="N1704" i="2"/>
  <c r="O1704" i="2"/>
  <c r="Y1704" i="2"/>
  <c r="AG1704" i="2"/>
  <c r="AI1704" i="2"/>
  <c r="J1704" i="2" s="1"/>
  <c r="AM1704" i="2"/>
  <c r="AN1704" i="2"/>
  <c r="A1705" i="2"/>
  <c r="B1705" i="2"/>
  <c r="D1705" i="2"/>
  <c r="F1705" i="2"/>
  <c r="G1705" i="2"/>
  <c r="H1705" i="2"/>
  <c r="I1705" i="2"/>
  <c r="M1705" i="2"/>
  <c r="N1705" i="2"/>
  <c r="O1705" i="2"/>
  <c r="Y1705" i="2"/>
  <c r="AG1705" i="2"/>
  <c r="AI1705" i="2"/>
  <c r="AM1705" i="2"/>
  <c r="AN1705" i="2"/>
  <c r="A1706" i="2"/>
  <c r="B1706" i="2"/>
  <c r="D1706" i="2"/>
  <c r="F1706" i="2"/>
  <c r="G1706" i="2"/>
  <c r="H1706" i="2"/>
  <c r="I1706" i="2"/>
  <c r="M1706" i="2"/>
  <c r="N1706" i="2"/>
  <c r="O1706" i="2"/>
  <c r="Y1706" i="2"/>
  <c r="AG1706" i="2"/>
  <c r="AI1706" i="2"/>
  <c r="AM1706" i="2"/>
  <c r="AO1706" i="2"/>
  <c r="AN1706" i="2"/>
  <c r="A1707" i="2"/>
  <c r="B1707" i="2"/>
  <c r="D1707" i="2"/>
  <c r="F1707" i="2"/>
  <c r="G1707" i="2"/>
  <c r="H1707" i="2"/>
  <c r="I1707" i="2"/>
  <c r="K1707" i="2"/>
  <c r="M1707" i="2"/>
  <c r="N1707" i="2"/>
  <c r="O1707" i="2"/>
  <c r="Y1707" i="2"/>
  <c r="AG1707" i="2"/>
  <c r="AI1707" i="2"/>
  <c r="J1707" i="2"/>
  <c r="AM1707" i="2"/>
  <c r="AN1707" i="2"/>
  <c r="A1708" i="2"/>
  <c r="B1708" i="2"/>
  <c r="D1708" i="2"/>
  <c r="F1708" i="2"/>
  <c r="G1708" i="2"/>
  <c r="H1708" i="2"/>
  <c r="I1708" i="2"/>
  <c r="K1708" i="2"/>
  <c r="M1708" i="2"/>
  <c r="N1708" i="2"/>
  <c r="O1708" i="2"/>
  <c r="Y1708" i="2"/>
  <c r="AG1708" i="2"/>
  <c r="AI1708" i="2"/>
  <c r="AM1708" i="2"/>
  <c r="AN1708" i="2"/>
  <c r="A1709" i="2"/>
  <c r="B1709" i="2"/>
  <c r="D1709" i="2"/>
  <c r="F1709" i="2"/>
  <c r="G1709" i="2"/>
  <c r="H1709" i="2"/>
  <c r="I1709" i="2"/>
  <c r="M1709" i="2"/>
  <c r="N1709" i="2"/>
  <c r="O1709" i="2"/>
  <c r="Y1709" i="2"/>
  <c r="AG1709" i="2"/>
  <c r="AI1709" i="2"/>
  <c r="J1709" i="2"/>
  <c r="AM1709" i="2"/>
  <c r="AN1709" i="2"/>
  <c r="A1710" i="2"/>
  <c r="B1710" i="2"/>
  <c r="D1710" i="2"/>
  <c r="F1710" i="2"/>
  <c r="G1710" i="2"/>
  <c r="H1710" i="2"/>
  <c r="I1710" i="2"/>
  <c r="M1710" i="2"/>
  <c r="N1710" i="2"/>
  <c r="O1710" i="2"/>
  <c r="Y1710" i="2"/>
  <c r="AG1710" i="2"/>
  <c r="AI1710" i="2"/>
  <c r="J1710" i="2"/>
  <c r="AM1710" i="2"/>
  <c r="AN1710" i="2"/>
  <c r="A1711" i="2"/>
  <c r="B1711" i="2"/>
  <c r="D1711" i="2"/>
  <c r="F1711" i="2"/>
  <c r="G1711" i="2"/>
  <c r="H1711" i="2"/>
  <c r="I1711" i="2"/>
  <c r="K1711" i="2"/>
  <c r="M1711" i="2"/>
  <c r="N1711" i="2"/>
  <c r="O1711" i="2"/>
  <c r="Y1711" i="2"/>
  <c r="AG1711" i="2"/>
  <c r="AI1711" i="2"/>
  <c r="J1711" i="2" s="1"/>
  <c r="AM1711" i="2"/>
  <c r="AA1711" i="2" s="1"/>
  <c r="AN1711" i="2"/>
  <c r="A1712" i="2"/>
  <c r="B1712" i="2"/>
  <c r="D1712" i="2"/>
  <c r="F1712" i="2"/>
  <c r="G1712" i="2"/>
  <c r="H1712" i="2"/>
  <c r="I1712" i="2"/>
  <c r="K1712" i="2"/>
  <c r="M1712" i="2"/>
  <c r="N1712" i="2"/>
  <c r="O1712" i="2"/>
  <c r="Y1712" i="2"/>
  <c r="AG1712" i="2"/>
  <c r="AI1712" i="2"/>
  <c r="J1712" i="2"/>
  <c r="AM1712" i="2"/>
  <c r="AN1712" i="2"/>
  <c r="A1713" i="2"/>
  <c r="B1713" i="2"/>
  <c r="D1713" i="2"/>
  <c r="F1713" i="2"/>
  <c r="G1713" i="2"/>
  <c r="H1713" i="2"/>
  <c r="I1713" i="2"/>
  <c r="M1713" i="2"/>
  <c r="N1713" i="2"/>
  <c r="O1713" i="2"/>
  <c r="Y1713" i="2"/>
  <c r="AG1713" i="2"/>
  <c r="AI1713" i="2"/>
  <c r="AM1713" i="2"/>
  <c r="AN1713" i="2"/>
  <c r="A1714" i="2"/>
  <c r="B1714" i="2"/>
  <c r="D1714" i="2"/>
  <c r="F1714" i="2"/>
  <c r="G1714" i="2"/>
  <c r="H1714" i="2"/>
  <c r="I1714" i="2"/>
  <c r="M1714" i="2"/>
  <c r="N1714" i="2"/>
  <c r="O1714" i="2"/>
  <c r="Y1714" i="2"/>
  <c r="AG1714" i="2"/>
  <c r="AI1714" i="2"/>
  <c r="J1714" i="2" s="1"/>
  <c r="AM1714" i="2"/>
  <c r="AN1714" i="2"/>
  <c r="A1715" i="2"/>
  <c r="B1715" i="2"/>
  <c r="D1715" i="2"/>
  <c r="F1715" i="2"/>
  <c r="G1715" i="2"/>
  <c r="H1715" i="2"/>
  <c r="I1715" i="2"/>
  <c r="K1715" i="2"/>
  <c r="M1715" i="2"/>
  <c r="N1715" i="2"/>
  <c r="O1715" i="2"/>
  <c r="Y1715" i="2"/>
  <c r="AG1715" i="2"/>
  <c r="AI1715" i="2"/>
  <c r="J1715" i="2" s="1"/>
  <c r="AM1715" i="2"/>
  <c r="AN1715" i="2"/>
  <c r="A1716" i="2"/>
  <c r="B1716" i="2"/>
  <c r="D1716" i="2"/>
  <c r="F1716" i="2"/>
  <c r="G1716" i="2"/>
  <c r="H1716" i="2"/>
  <c r="I1716" i="2"/>
  <c r="K1716" i="2"/>
  <c r="M1716" i="2"/>
  <c r="N1716" i="2"/>
  <c r="O1716" i="2"/>
  <c r="Y1716" i="2"/>
  <c r="AG1716" i="2"/>
  <c r="AI1716" i="2"/>
  <c r="J1716" i="2"/>
  <c r="AM1716" i="2"/>
  <c r="AN1716" i="2"/>
  <c r="A1717" i="2"/>
  <c r="B1717" i="2"/>
  <c r="D1717" i="2"/>
  <c r="F1717" i="2"/>
  <c r="G1717" i="2"/>
  <c r="H1717" i="2"/>
  <c r="I1717" i="2"/>
  <c r="M1717" i="2"/>
  <c r="N1717" i="2"/>
  <c r="O1717" i="2"/>
  <c r="Y1717" i="2"/>
  <c r="AG1717" i="2"/>
  <c r="AI1717" i="2"/>
  <c r="AM1717" i="2"/>
  <c r="AA1717" i="2" s="1"/>
  <c r="AN1717" i="2"/>
  <c r="A1718" i="2"/>
  <c r="B1718" i="2"/>
  <c r="D1718" i="2"/>
  <c r="F1718" i="2"/>
  <c r="G1718" i="2"/>
  <c r="H1718" i="2"/>
  <c r="I1718" i="2"/>
  <c r="M1718" i="2"/>
  <c r="N1718" i="2"/>
  <c r="O1718" i="2"/>
  <c r="Y1718" i="2"/>
  <c r="AG1718" i="2"/>
  <c r="AI1718" i="2"/>
  <c r="J1718" i="2" s="1"/>
  <c r="AM1718" i="2"/>
  <c r="AN1718" i="2"/>
  <c r="A1719" i="2"/>
  <c r="B1719" i="2"/>
  <c r="D1719" i="2"/>
  <c r="F1719" i="2"/>
  <c r="G1719" i="2"/>
  <c r="H1719" i="2"/>
  <c r="I1719" i="2"/>
  <c r="K1719" i="2"/>
  <c r="M1719" i="2"/>
  <c r="N1719" i="2"/>
  <c r="O1719" i="2"/>
  <c r="Y1719" i="2"/>
  <c r="AG1719" i="2"/>
  <c r="AI1719" i="2"/>
  <c r="J1719" i="2"/>
  <c r="AM1719" i="2"/>
  <c r="AN1719" i="2"/>
  <c r="A1720" i="2"/>
  <c r="B1720" i="2"/>
  <c r="D1720" i="2"/>
  <c r="F1720" i="2"/>
  <c r="G1720" i="2"/>
  <c r="H1720" i="2"/>
  <c r="I1720" i="2"/>
  <c r="K1720" i="2"/>
  <c r="M1720" i="2"/>
  <c r="N1720" i="2"/>
  <c r="O1720" i="2"/>
  <c r="Y1720" i="2"/>
  <c r="AG1720" i="2"/>
  <c r="AI1720" i="2"/>
  <c r="J1720" i="2" s="1"/>
  <c r="AM1720" i="2"/>
  <c r="AN1720" i="2"/>
  <c r="A1721" i="2"/>
  <c r="B1721" i="2"/>
  <c r="D1721" i="2"/>
  <c r="F1721" i="2"/>
  <c r="G1721" i="2"/>
  <c r="H1721" i="2"/>
  <c r="I1721" i="2"/>
  <c r="K1721" i="2"/>
  <c r="M1721" i="2"/>
  <c r="N1721" i="2"/>
  <c r="O1721" i="2"/>
  <c r="Y1721" i="2"/>
  <c r="AG1721" i="2"/>
  <c r="AI1721" i="2"/>
  <c r="J1721" i="2" s="1"/>
  <c r="AM1721" i="2"/>
  <c r="AA1721" i="2" s="1"/>
  <c r="AN1721" i="2"/>
  <c r="A1722" i="2"/>
  <c r="B1722" i="2"/>
  <c r="D1722" i="2"/>
  <c r="F1722" i="2"/>
  <c r="G1722" i="2"/>
  <c r="H1722" i="2"/>
  <c r="I1722" i="2"/>
  <c r="M1722" i="2"/>
  <c r="N1722" i="2"/>
  <c r="O1722" i="2"/>
  <c r="Y1722" i="2"/>
  <c r="AG1722" i="2"/>
  <c r="AI1722" i="2"/>
  <c r="AM1722" i="2"/>
  <c r="AN1722" i="2"/>
  <c r="A1723" i="2"/>
  <c r="B1723" i="2"/>
  <c r="D1723" i="2"/>
  <c r="F1723" i="2"/>
  <c r="G1723" i="2"/>
  <c r="H1723" i="2"/>
  <c r="I1723" i="2"/>
  <c r="M1723" i="2"/>
  <c r="N1723" i="2"/>
  <c r="O1723" i="2"/>
  <c r="Y1723" i="2"/>
  <c r="AG1723" i="2"/>
  <c r="AI1723" i="2"/>
  <c r="AM1723" i="2"/>
  <c r="AN1723" i="2"/>
  <c r="A1724" i="2"/>
  <c r="B1724" i="2"/>
  <c r="D1724" i="2"/>
  <c r="F1724" i="2"/>
  <c r="G1724" i="2"/>
  <c r="H1724" i="2"/>
  <c r="I1724" i="2"/>
  <c r="M1724" i="2"/>
  <c r="N1724" i="2"/>
  <c r="O1724" i="2"/>
  <c r="Y1724" i="2"/>
  <c r="AG1724" i="2"/>
  <c r="AI1724" i="2"/>
  <c r="AM1724" i="2"/>
  <c r="AN1724" i="2"/>
  <c r="A1725" i="2"/>
  <c r="B1725" i="2"/>
  <c r="D1725" i="2"/>
  <c r="F1725" i="2"/>
  <c r="G1725" i="2"/>
  <c r="H1725" i="2"/>
  <c r="I1725" i="2"/>
  <c r="M1725" i="2"/>
  <c r="N1725" i="2"/>
  <c r="O1725" i="2"/>
  <c r="Y1725" i="2"/>
  <c r="AG1725" i="2"/>
  <c r="AI1725" i="2"/>
  <c r="J1725" i="2"/>
  <c r="AM1725" i="2"/>
  <c r="AN1725" i="2"/>
  <c r="A1726" i="2"/>
  <c r="B1726" i="2"/>
  <c r="D1726" i="2"/>
  <c r="F1726" i="2"/>
  <c r="G1726" i="2"/>
  <c r="H1726" i="2"/>
  <c r="I1726" i="2"/>
  <c r="M1726" i="2"/>
  <c r="N1726" i="2"/>
  <c r="O1726" i="2"/>
  <c r="Y1726" i="2"/>
  <c r="AG1726" i="2"/>
  <c r="AI1726" i="2"/>
  <c r="J1726" i="2" s="1"/>
  <c r="AM1726" i="2"/>
  <c r="AN1726" i="2"/>
  <c r="A1727" i="2"/>
  <c r="B1727" i="2"/>
  <c r="D1727" i="2"/>
  <c r="F1727" i="2"/>
  <c r="G1727" i="2"/>
  <c r="H1727" i="2"/>
  <c r="I1727" i="2"/>
  <c r="M1727" i="2"/>
  <c r="N1727" i="2"/>
  <c r="O1727" i="2"/>
  <c r="Y1727" i="2"/>
  <c r="AG1727" i="2"/>
  <c r="AI1727" i="2"/>
  <c r="J1727" i="2" s="1"/>
  <c r="AM1727" i="2"/>
  <c r="AN1727" i="2"/>
  <c r="A1728" i="2"/>
  <c r="B1728" i="2"/>
  <c r="D1728" i="2"/>
  <c r="F1728" i="2"/>
  <c r="G1728" i="2"/>
  <c r="H1728" i="2"/>
  <c r="I1728" i="2"/>
  <c r="M1728" i="2"/>
  <c r="N1728" i="2"/>
  <c r="O1728" i="2"/>
  <c r="Y1728" i="2"/>
  <c r="AG1728" i="2"/>
  <c r="AI1728" i="2"/>
  <c r="J1728" i="2" s="1"/>
  <c r="AM1728" i="2"/>
  <c r="AN1728" i="2"/>
  <c r="A1729" i="2"/>
  <c r="B1729" i="2"/>
  <c r="D1729" i="2"/>
  <c r="F1729" i="2"/>
  <c r="G1729" i="2"/>
  <c r="H1729" i="2"/>
  <c r="I1729" i="2"/>
  <c r="K1729" i="2"/>
  <c r="M1729" i="2"/>
  <c r="N1729" i="2"/>
  <c r="O1729" i="2"/>
  <c r="Y1729" i="2"/>
  <c r="AG1729" i="2"/>
  <c r="AI1729" i="2"/>
  <c r="J1729" i="2"/>
  <c r="AM1729" i="2"/>
  <c r="AN1729" i="2"/>
  <c r="A1730" i="2"/>
  <c r="B1730" i="2"/>
  <c r="D1730" i="2"/>
  <c r="F1730" i="2"/>
  <c r="G1730" i="2"/>
  <c r="H1730" i="2"/>
  <c r="I1730" i="2"/>
  <c r="M1730" i="2"/>
  <c r="N1730" i="2"/>
  <c r="O1730" i="2"/>
  <c r="Y1730" i="2"/>
  <c r="AG1730" i="2"/>
  <c r="AI1730" i="2"/>
  <c r="J1730" i="2"/>
  <c r="AM1730" i="2"/>
  <c r="AN1730" i="2"/>
  <c r="A1731" i="2"/>
  <c r="B1731" i="2"/>
  <c r="D1731" i="2"/>
  <c r="F1731" i="2"/>
  <c r="G1731" i="2"/>
  <c r="H1731" i="2"/>
  <c r="I1731" i="2"/>
  <c r="M1731" i="2"/>
  <c r="N1731" i="2"/>
  <c r="O1731" i="2"/>
  <c r="Y1731" i="2"/>
  <c r="AG1731" i="2"/>
  <c r="AI1731" i="2"/>
  <c r="J1731" i="2"/>
  <c r="AM1731" i="2"/>
  <c r="AN1731" i="2"/>
  <c r="A1732" i="2"/>
  <c r="B1732" i="2"/>
  <c r="D1732" i="2"/>
  <c r="F1732" i="2"/>
  <c r="G1732" i="2"/>
  <c r="H1732" i="2"/>
  <c r="I1732" i="2"/>
  <c r="M1732" i="2"/>
  <c r="N1732" i="2"/>
  <c r="O1732" i="2"/>
  <c r="Y1732" i="2"/>
  <c r="AG1732" i="2"/>
  <c r="AI1732" i="2"/>
  <c r="J1732" i="2"/>
  <c r="AM1732" i="2"/>
  <c r="AN1732" i="2"/>
  <c r="A1733" i="2"/>
  <c r="B1733" i="2"/>
  <c r="D1733" i="2"/>
  <c r="F1733" i="2"/>
  <c r="G1733" i="2"/>
  <c r="H1733" i="2"/>
  <c r="I1733" i="2"/>
  <c r="M1733" i="2"/>
  <c r="N1733" i="2"/>
  <c r="O1733" i="2"/>
  <c r="Y1733" i="2"/>
  <c r="AG1733" i="2"/>
  <c r="AI1733" i="2"/>
  <c r="J1733" i="2"/>
  <c r="AM1733" i="2"/>
  <c r="AN1733" i="2"/>
  <c r="A1734" i="2"/>
  <c r="B1734" i="2"/>
  <c r="D1734" i="2"/>
  <c r="F1734" i="2"/>
  <c r="G1734" i="2"/>
  <c r="H1734" i="2"/>
  <c r="I1734" i="2"/>
  <c r="M1734" i="2"/>
  <c r="N1734" i="2"/>
  <c r="O1734" i="2"/>
  <c r="Y1734" i="2"/>
  <c r="AG1734" i="2"/>
  <c r="AI1734" i="2"/>
  <c r="J1734" i="2"/>
  <c r="AM1734" i="2"/>
  <c r="AN1734" i="2"/>
  <c r="A1735" i="2"/>
  <c r="B1735" i="2"/>
  <c r="D1735" i="2"/>
  <c r="F1735" i="2"/>
  <c r="G1735" i="2"/>
  <c r="H1735" i="2"/>
  <c r="I1735" i="2"/>
  <c r="M1735" i="2"/>
  <c r="N1735" i="2"/>
  <c r="O1735" i="2"/>
  <c r="Y1735" i="2"/>
  <c r="AG1735" i="2"/>
  <c r="AI1735" i="2"/>
  <c r="J1735" i="2"/>
  <c r="AM1735" i="2"/>
  <c r="AN1735" i="2"/>
  <c r="A1736" i="2"/>
  <c r="B1736" i="2"/>
  <c r="D1736" i="2"/>
  <c r="F1736" i="2"/>
  <c r="G1736" i="2"/>
  <c r="H1736" i="2"/>
  <c r="I1736" i="2"/>
  <c r="M1736" i="2"/>
  <c r="N1736" i="2"/>
  <c r="O1736" i="2"/>
  <c r="Y1736" i="2"/>
  <c r="AG1736" i="2"/>
  <c r="AI1736" i="2"/>
  <c r="AM1736" i="2"/>
  <c r="AN1736" i="2"/>
  <c r="A1737" i="2"/>
  <c r="B1737" i="2"/>
  <c r="D1737" i="2"/>
  <c r="F1737" i="2"/>
  <c r="G1737" i="2"/>
  <c r="H1737" i="2"/>
  <c r="I1737" i="2"/>
  <c r="K1737" i="2"/>
  <c r="M1737" i="2"/>
  <c r="N1737" i="2"/>
  <c r="O1737" i="2"/>
  <c r="Y1737" i="2"/>
  <c r="AG1737" i="2"/>
  <c r="AI1737" i="2"/>
  <c r="J1737" i="2"/>
  <c r="AM1737" i="2"/>
  <c r="AN1737" i="2"/>
  <c r="A1738" i="2"/>
  <c r="B1738" i="2"/>
  <c r="D1738" i="2"/>
  <c r="F1738" i="2"/>
  <c r="G1738" i="2"/>
  <c r="H1738" i="2"/>
  <c r="I1738" i="2"/>
  <c r="M1738" i="2"/>
  <c r="N1738" i="2"/>
  <c r="O1738" i="2"/>
  <c r="Y1738" i="2"/>
  <c r="AG1738" i="2"/>
  <c r="AI1738" i="2"/>
  <c r="J1738" i="2"/>
  <c r="AM1738" i="2"/>
  <c r="AN1738" i="2"/>
  <c r="A1739" i="2"/>
  <c r="B1739" i="2"/>
  <c r="D1739" i="2"/>
  <c r="F1739" i="2"/>
  <c r="G1739" i="2"/>
  <c r="H1739" i="2"/>
  <c r="I1739" i="2"/>
  <c r="M1739" i="2"/>
  <c r="N1739" i="2"/>
  <c r="O1739" i="2"/>
  <c r="Y1739" i="2"/>
  <c r="AG1739" i="2"/>
  <c r="AI1739" i="2"/>
  <c r="J1739" i="2"/>
  <c r="AM1739" i="2"/>
  <c r="AN1739" i="2"/>
  <c r="A1740" i="2"/>
  <c r="B1740" i="2"/>
  <c r="D1740" i="2"/>
  <c r="F1740" i="2"/>
  <c r="G1740" i="2"/>
  <c r="H1740" i="2"/>
  <c r="I1740" i="2"/>
  <c r="M1740" i="2"/>
  <c r="N1740" i="2"/>
  <c r="O1740" i="2"/>
  <c r="Y1740" i="2"/>
  <c r="AG1740" i="2"/>
  <c r="AI1740" i="2"/>
  <c r="J1740" i="2"/>
  <c r="AM1740" i="2"/>
  <c r="AN1740" i="2"/>
  <c r="A1741" i="2"/>
  <c r="B1741" i="2"/>
  <c r="D1741" i="2"/>
  <c r="F1741" i="2"/>
  <c r="G1741" i="2"/>
  <c r="H1741" i="2"/>
  <c r="I1741" i="2"/>
  <c r="M1741" i="2"/>
  <c r="N1741" i="2"/>
  <c r="O1741" i="2"/>
  <c r="Y1741" i="2"/>
  <c r="AG1741" i="2"/>
  <c r="AI1741" i="2"/>
  <c r="AM1741" i="2"/>
  <c r="AN1741" i="2"/>
  <c r="A1742" i="2"/>
  <c r="B1742" i="2"/>
  <c r="D1742" i="2"/>
  <c r="F1742" i="2"/>
  <c r="G1742" i="2"/>
  <c r="H1742" i="2"/>
  <c r="I1742" i="2"/>
  <c r="M1742" i="2"/>
  <c r="N1742" i="2"/>
  <c r="O1742" i="2"/>
  <c r="Y1742" i="2"/>
  <c r="AG1742" i="2"/>
  <c r="AI1742" i="2"/>
  <c r="J1742" i="2"/>
  <c r="AM1742" i="2"/>
  <c r="AN1742" i="2"/>
  <c r="A1743" i="2"/>
  <c r="B1743" i="2"/>
  <c r="D1743" i="2"/>
  <c r="F1743" i="2"/>
  <c r="G1743" i="2"/>
  <c r="H1743" i="2"/>
  <c r="I1743" i="2"/>
  <c r="M1743" i="2"/>
  <c r="N1743" i="2"/>
  <c r="O1743" i="2"/>
  <c r="Y1743" i="2"/>
  <c r="AG1743" i="2"/>
  <c r="AI1743" i="2"/>
  <c r="AM1743" i="2"/>
  <c r="Z1743" i="2" s="1"/>
  <c r="AN1743" i="2"/>
  <c r="A1744" i="2"/>
  <c r="B1744" i="2"/>
  <c r="D1744" i="2"/>
  <c r="F1744" i="2"/>
  <c r="G1744" i="2"/>
  <c r="H1744" i="2"/>
  <c r="I1744" i="2"/>
  <c r="M1744" i="2"/>
  <c r="N1744" i="2"/>
  <c r="O1744" i="2"/>
  <c r="Y1744" i="2"/>
  <c r="AG1744" i="2"/>
  <c r="AI1744" i="2"/>
  <c r="J1744" i="2"/>
  <c r="AM1744" i="2"/>
  <c r="AN1744" i="2"/>
  <c r="A1745" i="2"/>
  <c r="B1745" i="2"/>
  <c r="D1745" i="2"/>
  <c r="F1745" i="2"/>
  <c r="G1745" i="2"/>
  <c r="H1745" i="2"/>
  <c r="I1745" i="2"/>
  <c r="K1745" i="2"/>
  <c r="M1745" i="2"/>
  <c r="N1745" i="2"/>
  <c r="O1745" i="2"/>
  <c r="Y1745" i="2"/>
  <c r="AG1745" i="2"/>
  <c r="AI1745" i="2"/>
  <c r="AM1745" i="2"/>
  <c r="AA1745" i="2" s="1"/>
  <c r="AN1745" i="2"/>
  <c r="A1746" i="2"/>
  <c r="B1746" i="2"/>
  <c r="D1746" i="2"/>
  <c r="F1746" i="2"/>
  <c r="G1746" i="2"/>
  <c r="H1746" i="2"/>
  <c r="I1746" i="2"/>
  <c r="M1746" i="2"/>
  <c r="N1746" i="2"/>
  <c r="O1746" i="2"/>
  <c r="Y1746" i="2"/>
  <c r="AG1746" i="2"/>
  <c r="AI1746" i="2"/>
  <c r="J1746" i="2"/>
  <c r="AM1746" i="2"/>
  <c r="AN1746" i="2"/>
  <c r="A1747" i="2"/>
  <c r="B1747" i="2"/>
  <c r="D1747" i="2"/>
  <c r="F1747" i="2"/>
  <c r="G1747" i="2"/>
  <c r="H1747" i="2"/>
  <c r="I1747" i="2"/>
  <c r="M1747" i="2"/>
  <c r="N1747" i="2"/>
  <c r="O1747" i="2"/>
  <c r="Y1747" i="2"/>
  <c r="AG1747" i="2"/>
  <c r="AI1747" i="2"/>
  <c r="J1747" i="2"/>
  <c r="AM1747" i="2"/>
  <c r="AN1747" i="2"/>
  <c r="A1748" i="2"/>
  <c r="B1748" i="2"/>
  <c r="D1748" i="2"/>
  <c r="F1748" i="2"/>
  <c r="G1748" i="2"/>
  <c r="H1748" i="2"/>
  <c r="I1748" i="2"/>
  <c r="M1748" i="2"/>
  <c r="N1748" i="2"/>
  <c r="O1748" i="2"/>
  <c r="Y1748" i="2"/>
  <c r="AG1748" i="2"/>
  <c r="AI1748" i="2"/>
  <c r="J1748" i="2"/>
  <c r="AM1748" i="2"/>
  <c r="AN1748" i="2"/>
  <c r="A1749" i="2"/>
  <c r="B1749" i="2"/>
  <c r="D1749" i="2"/>
  <c r="F1749" i="2"/>
  <c r="G1749" i="2"/>
  <c r="H1749" i="2"/>
  <c r="I1749" i="2"/>
  <c r="M1749" i="2"/>
  <c r="N1749" i="2"/>
  <c r="O1749" i="2"/>
  <c r="Y1749" i="2"/>
  <c r="AG1749" i="2"/>
  <c r="AI1749" i="2"/>
  <c r="J1749" i="2"/>
  <c r="AM1749" i="2"/>
  <c r="AN1749" i="2"/>
  <c r="A1750" i="2"/>
  <c r="B1750" i="2"/>
  <c r="D1750" i="2"/>
  <c r="F1750" i="2"/>
  <c r="G1750" i="2"/>
  <c r="H1750" i="2"/>
  <c r="I1750" i="2"/>
  <c r="M1750" i="2"/>
  <c r="N1750" i="2"/>
  <c r="O1750" i="2"/>
  <c r="Y1750" i="2"/>
  <c r="AG1750" i="2"/>
  <c r="AI1750" i="2"/>
  <c r="J1750" i="2"/>
  <c r="AM1750" i="2"/>
  <c r="AN1750" i="2"/>
  <c r="A1751" i="2"/>
  <c r="B1751" i="2"/>
  <c r="D1751" i="2"/>
  <c r="F1751" i="2"/>
  <c r="G1751" i="2"/>
  <c r="H1751" i="2"/>
  <c r="I1751" i="2"/>
  <c r="M1751" i="2"/>
  <c r="N1751" i="2"/>
  <c r="O1751" i="2"/>
  <c r="Y1751" i="2"/>
  <c r="AG1751" i="2"/>
  <c r="AI1751" i="2"/>
  <c r="J1751" i="2"/>
  <c r="AM1751" i="2"/>
  <c r="AN1751" i="2"/>
  <c r="A1752" i="2"/>
  <c r="B1752" i="2"/>
  <c r="D1752" i="2"/>
  <c r="F1752" i="2"/>
  <c r="G1752" i="2"/>
  <c r="H1752" i="2"/>
  <c r="I1752" i="2"/>
  <c r="M1752" i="2"/>
  <c r="N1752" i="2"/>
  <c r="O1752" i="2"/>
  <c r="Y1752" i="2"/>
  <c r="AG1752" i="2"/>
  <c r="AI1752" i="2"/>
  <c r="AM1752" i="2"/>
  <c r="AN1752" i="2"/>
  <c r="A1753" i="2"/>
  <c r="B1753" i="2"/>
  <c r="D1753" i="2"/>
  <c r="F1753" i="2"/>
  <c r="G1753" i="2"/>
  <c r="H1753" i="2"/>
  <c r="I1753" i="2"/>
  <c r="K1753" i="2"/>
  <c r="M1753" i="2"/>
  <c r="N1753" i="2"/>
  <c r="O1753" i="2"/>
  <c r="Y1753" i="2"/>
  <c r="AG1753" i="2"/>
  <c r="AI1753" i="2"/>
  <c r="J1753" i="2"/>
  <c r="AM1753" i="2"/>
  <c r="AN1753" i="2"/>
  <c r="A1754" i="2"/>
  <c r="B1754" i="2"/>
  <c r="D1754" i="2"/>
  <c r="F1754" i="2"/>
  <c r="G1754" i="2"/>
  <c r="H1754" i="2"/>
  <c r="I1754" i="2"/>
  <c r="M1754" i="2"/>
  <c r="N1754" i="2"/>
  <c r="O1754" i="2"/>
  <c r="Y1754" i="2"/>
  <c r="AG1754" i="2"/>
  <c r="AI1754" i="2"/>
  <c r="AM1754" i="2"/>
  <c r="AN1754" i="2"/>
  <c r="A1755" i="2"/>
  <c r="B1755" i="2"/>
  <c r="D1755" i="2"/>
  <c r="F1755" i="2"/>
  <c r="G1755" i="2"/>
  <c r="H1755" i="2"/>
  <c r="I1755" i="2"/>
  <c r="M1755" i="2"/>
  <c r="N1755" i="2"/>
  <c r="O1755" i="2"/>
  <c r="Y1755" i="2"/>
  <c r="AG1755" i="2"/>
  <c r="AI1755" i="2"/>
  <c r="J1755" i="2"/>
  <c r="AM1755" i="2"/>
  <c r="AA1755" i="2" s="1"/>
  <c r="AN1755" i="2"/>
  <c r="A1756" i="2"/>
  <c r="B1756" i="2"/>
  <c r="D1756" i="2"/>
  <c r="F1756" i="2"/>
  <c r="G1756" i="2"/>
  <c r="H1756" i="2"/>
  <c r="I1756" i="2"/>
  <c r="M1756" i="2"/>
  <c r="N1756" i="2"/>
  <c r="O1756" i="2"/>
  <c r="Y1756" i="2"/>
  <c r="AG1756" i="2"/>
  <c r="AI1756" i="2"/>
  <c r="J1756" i="2"/>
  <c r="AM1756" i="2"/>
  <c r="AN1756" i="2"/>
  <c r="A1757" i="2"/>
  <c r="B1757" i="2"/>
  <c r="D1757" i="2"/>
  <c r="F1757" i="2"/>
  <c r="G1757" i="2"/>
  <c r="H1757" i="2"/>
  <c r="I1757" i="2"/>
  <c r="M1757" i="2"/>
  <c r="N1757" i="2"/>
  <c r="O1757" i="2"/>
  <c r="Y1757" i="2"/>
  <c r="AG1757" i="2"/>
  <c r="AI1757" i="2"/>
  <c r="J1757" i="2"/>
  <c r="AM1757" i="2"/>
  <c r="AN1757" i="2"/>
  <c r="A1758" i="2"/>
  <c r="B1758" i="2"/>
  <c r="D1758" i="2"/>
  <c r="F1758" i="2"/>
  <c r="G1758" i="2"/>
  <c r="H1758" i="2"/>
  <c r="I1758" i="2"/>
  <c r="M1758" i="2"/>
  <c r="N1758" i="2"/>
  <c r="O1758" i="2"/>
  <c r="Y1758" i="2"/>
  <c r="AG1758" i="2"/>
  <c r="AI1758" i="2"/>
  <c r="J1758" i="2"/>
  <c r="AM1758" i="2"/>
  <c r="AN1758" i="2"/>
  <c r="A1759" i="2"/>
  <c r="B1759" i="2"/>
  <c r="D1759" i="2"/>
  <c r="F1759" i="2"/>
  <c r="G1759" i="2"/>
  <c r="H1759" i="2"/>
  <c r="I1759" i="2"/>
  <c r="M1759" i="2"/>
  <c r="N1759" i="2"/>
  <c r="O1759" i="2"/>
  <c r="Y1759" i="2"/>
  <c r="AG1759" i="2"/>
  <c r="AI1759" i="2"/>
  <c r="J1759" i="2"/>
  <c r="AM1759" i="2"/>
  <c r="AN1759" i="2"/>
  <c r="A1760" i="2"/>
  <c r="B1760" i="2"/>
  <c r="D1760" i="2"/>
  <c r="F1760" i="2"/>
  <c r="G1760" i="2"/>
  <c r="H1760" i="2"/>
  <c r="I1760" i="2"/>
  <c r="M1760" i="2"/>
  <c r="N1760" i="2"/>
  <c r="O1760" i="2"/>
  <c r="Y1760" i="2"/>
  <c r="AG1760" i="2"/>
  <c r="AI1760" i="2"/>
  <c r="AM1760" i="2"/>
  <c r="Z1760" i="2"/>
  <c r="AN1760" i="2"/>
  <c r="A1761" i="2"/>
  <c r="B1761" i="2"/>
  <c r="D1761" i="2"/>
  <c r="F1761" i="2"/>
  <c r="G1761" i="2"/>
  <c r="H1761" i="2"/>
  <c r="I1761" i="2"/>
  <c r="K1761" i="2"/>
  <c r="M1761" i="2"/>
  <c r="N1761" i="2"/>
  <c r="O1761" i="2"/>
  <c r="Y1761" i="2"/>
  <c r="AG1761" i="2"/>
  <c r="AI1761" i="2"/>
  <c r="AM1761" i="2"/>
  <c r="AN1761" i="2"/>
  <c r="A1762" i="2"/>
  <c r="B1762" i="2"/>
  <c r="D1762" i="2"/>
  <c r="F1762" i="2"/>
  <c r="G1762" i="2"/>
  <c r="H1762" i="2"/>
  <c r="I1762" i="2"/>
  <c r="M1762" i="2"/>
  <c r="N1762" i="2"/>
  <c r="O1762" i="2"/>
  <c r="Y1762" i="2"/>
  <c r="AG1762" i="2"/>
  <c r="AI1762" i="2"/>
  <c r="J1762" i="2"/>
  <c r="AM1762" i="2"/>
  <c r="AN1762" i="2"/>
  <c r="A1763" i="2"/>
  <c r="B1763" i="2"/>
  <c r="D1763" i="2"/>
  <c r="F1763" i="2"/>
  <c r="G1763" i="2"/>
  <c r="H1763" i="2"/>
  <c r="I1763" i="2"/>
  <c r="M1763" i="2"/>
  <c r="N1763" i="2"/>
  <c r="O1763" i="2"/>
  <c r="Y1763" i="2"/>
  <c r="AG1763" i="2"/>
  <c r="AI1763" i="2"/>
  <c r="AM1763" i="2"/>
  <c r="AN1763" i="2"/>
  <c r="A1764" i="2"/>
  <c r="B1764" i="2"/>
  <c r="D1764" i="2"/>
  <c r="F1764" i="2"/>
  <c r="G1764" i="2"/>
  <c r="H1764" i="2"/>
  <c r="I1764" i="2"/>
  <c r="M1764" i="2"/>
  <c r="N1764" i="2"/>
  <c r="O1764" i="2"/>
  <c r="Y1764" i="2"/>
  <c r="AG1764" i="2"/>
  <c r="AI1764" i="2"/>
  <c r="J1764" i="2" s="1"/>
  <c r="AM1764" i="2"/>
  <c r="AN1764" i="2"/>
  <c r="A1765" i="2"/>
  <c r="B1765" i="2"/>
  <c r="D1765" i="2"/>
  <c r="F1765" i="2"/>
  <c r="G1765" i="2"/>
  <c r="H1765" i="2"/>
  <c r="I1765" i="2"/>
  <c r="M1765" i="2"/>
  <c r="N1765" i="2"/>
  <c r="O1765" i="2"/>
  <c r="Y1765" i="2"/>
  <c r="AG1765" i="2"/>
  <c r="AI1765" i="2"/>
  <c r="J1765" i="2" s="1"/>
  <c r="AM1765" i="2"/>
  <c r="AN1765" i="2"/>
  <c r="A1766" i="2"/>
  <c r="B1766" i="2"/>
  <c r="D1766" i="2"/>
  <c r="F1766" i="2"/>
  <c r="G1766" i="2"/>
  <c r="H1766" i="2"/>
  <c r="I1766" i="2"/>
  <c r="M1766" i="2"/>
  <c r="N1766" i="2"/>
  <c r="O1766" i="2"/>
  <c r="Y1766" i="2"/>
  <c r="AG1766" i="2"/>
  <c r="AI1766" i="2"/>
  <c r="J1766" i="2" s="1"/>
  <c r="AM1766" i="2"/>
  <c r="AN1766" i="2"/>
  <c r="A1767" i="2"/>
  <c r="B1767" i="2"/>
  <c r="D1767" i="2"/>
  <c r="F1767" i="2"/>
  <c r="G1767" i="2"/>
  <c r="H1767" i="2"/>
  <c r="I1767" i="2"/>
  <c r="M1767" i="2"/>
  <c r="N1767" i="2"/>
  <c r="O1767" i="2"/>
  <c r="Y1767" i="2"/>
  <c r="AG1767" i="2"/>
  <c r="AI1767" i="2"/>
  <c r="J1767" i="2" s="1"/>
  <c r="AM1767" i="2"/>
  <c r="AN1767" i="2"/>
  <c r="A1768" i="2"/>
  <c r="B1768" i="2"/>
  <c r="D1768" i="2"/>
  <c r="F1768" i="2"/>
  <c r="G1768" i="2"/>
  <c r="H1768" i="2"/>
  <c r="I1768" i="2"/>
  <c r="M1768" i="2"/>
  <c r="N1768" i="2"/>
  <c r="O1768" i="2"/>
  <c r="Y1768" i="2"/>
  <c r="AG1768" i="2"/>
  <c r="AI1768" i="2"/>
  <c r="AM1768" i="2"/>
  <c r="AN1768" i="2"/>
  <c r="A1769" i="2"/>
  <c r="B1769" i="2"/>
  <c r="D1769" i="2"/>
  <c r="F1769" i="2"/>
  <c r="G1769" i="2"/>
  <c r="H1769" i="2"/>
  <c r="I1769" i="2"/>
  <c r="K1769" i="2"/>
  <c r="M1769" i="2"/>
  <c r="N1769" i="2"/>
  <c r="O1769" i="2"/>
  <c r="Y1769" i="2"/>
  <c r="AG1769" i="2"/>
  <c r="AI1769" i="2"/>
  <c r="AM1769" i="2"/>
  <c r="AN1769" i="2"/>
  <c r="A1770" i="2"/>
  <c r="B1770" i="2"/>
  <c r="D1770" i="2"/>
  <c r="F1770" i="2"/>
  <c r="G1770" i="2"/>
  <c r="H1770" i="2"/>
  <c r="I1770" i="2"/>
  <c r="M1770" i="2"/>
  <c r="N1770" i="2"/>
  <c r="O1770" i="2"/>
  <c r="Y1770" i="2"/>
  <c r="AG1770" i="2"/>
  <c r="AI1770" i="2"/>
  <c r="AM1770" i="2"/>
  <c r="Z1770" i="2" s="1"/>
  <c r="AN1770" i="2"/>
  <c r="A1771" i="2"/>
  <c r="B1771" i="2"/>
  <c r="D1771" i="2"/>
  <c r="F1771" i="2"/>
  <c r="G1771" i="2"/>
  <c r="H1771" i="2"/>
  <c r="I1771" i="2"/>
  <c r="M1771" i="2"/>
  <c r="N1771" i="2"/>
  <c r="O1771" i="2"/>
  <c r="Y1771" i="2"/>
  <c r="AG1771" i="2"/>
  <c r="AI1771" i="2"/>
  <c r="J1771" i="2" s="1"/>
  <c r="AM1771" i="2"/>
  <c r="AN1771" i="2"/>
  <c r="A1772" i="2"/>
  <c r="B1772" i="2"/>
  <c r="D1772" i="2"/>
  <c r="F1772" i="2"/>
  <c r="G1772" i="2"/>
  <c r="H1772" i="2"/>
  <c r="I1772" i="2"/>
  <c r="M1772" i="2"/>
  <c r="N1772" i="2"/>
  <c r="O1772" i="2"/>
  <c r="Y1772" i="2"/>
  <c r="AG1772" i="2"/>
  <c r="AI1772" i="2"/>
  <c r="AM1772" i="2"/>
  <c r="AN1772" i="2"/>
  <c r="A1773" i="2"/>
  <c r="B1773" i="2"/>
  <c r="D1773" i="2"/>
  <c r="F1773" i="2"/>
  <c r="G1773" i="2"/>
  <c r="H1773" i="2"/>
  <c r="I1773" i="2"/>
  <c r="M1773" i="2"/>
  <c r="N1773" i="2"/>
  <c r="O1773" i="2"/>
  <c r="Y1773" i="2"/>
  <c r="AG1773" i="2"/>
  <c r="AI1773" i="2"/>
  <c r="J1773" i="2" s="1"/>
  <c r="AM1773" i="2"/>
  <c r="AN1773" i="2"/>
  <c r="A1774" i="2"/>
  <c r="B1774" i="2"/>
  <c r="D1774" i="2"/>
  <c r="F1774" i="2"/>
  <c r="G1774" i="2"/>
  <c r="H1774" i="2"/>
  <c r="I1774" i="2"/>
  <c r="M1774" i="2"/>
  <c r="N1774" i="2"/>
  <c r="O1774" i="2"/>
  <c r="Y1774" i="2"/>
  <c r="AG1774" i="2"/>
  <c r="AI1774" i="2"/>
  <c r="J1774" i="2" s="1"/>
  <c r="AM1774" i="2"/>
  <c r="AN1774" i="2"/>
  <c r="A1775" i="2"/>
  <c r="B1775" i="2"/>
  <c r="D1775" i="2"/>
  <c r="F1775" i="2"/>
  <c r="G1775" i="2"/>
  <c r="H1775" i="2"/>
  <c r="I1775" i="2"/>
  <c r="M1775" i="2"/>
  <c r="N1775" i="2"/>
  <c r="O1775" i="2"/>
  <c r="Y1775" i="2"/>
  <c r="AG1775" i="2"/>
  <c r="AI1775" i="2"/>
  <c r="J1775" i="2" s="1"/>
  <c r="AM1775" i="2"/>
  <c r="AN1775" i="2"/>
  <c r="A1776" i="2"/>
  <c r="B1776" i="2"/>
  <c r="D1776" i="2"/>
  <c r="F1776" i="2"/>
  <c r="G1776" i="2"/>
  <c r="H1776" i="2"/>
  <c r="I1776" i="2"/>
  <c r="M1776" i="2"/>
  <c r="N1776" i="2"/>
  <c r="O1776" i="2"/>
  <c r="Y1776" i="2"/>
  <c r="AG1776" i="2"/>
  <c r="AI1776" i="2"/>
  <c r="J1776" i="2" s="1"/>
  <c r="AM1776" i="2"/>
  <c r="AN1776" i="2"/>
  <c r="A1777" i="2"/>
  <c r="B1777" i="2"/>
  <c r="D1777" i="2"/>
  <c r="F1777" i="2"/>
  <c r="G1777" i="2"/>
  <c r="H1777" i="2"/>
  <c r="I1777" i="2"/>
  <c r="K1777" i="2"/>
  <c r="M1777" i="2"/>
  <c r="N1777" i="2"/>
  <c r="O1777" i="2"/>
  <c r="Y1777" i="2"/>
  <c r="AG1777" i="2"/>
  <c r="AI1777" i="2"/>
  <c r="AM1777" i="2"/>
  <c r="AN1777" i="2"/>
  <c r="A1778" i="2"/>
  <c r="B1778" i="2"/>
  <c r="D1778" i="2"/>
  <c r="F1778" i="2"/>
  <c r="G1778" i="2"/>
  <c r="H1778" i="2"/>
  <c r="I1778" i="2"/>
  <c r="M1778" i="2"/>
  <c r="N1778" i="2"/>
  <c r="O1778" i="2"/>
  <c r="Y1778" i="2"/>
  <c r="AG1778" i="2"/>
  <c r="AI1778" i="2"/>
  <c r="AM1778" i="2"/>
  <c r="AO1778" i="2" s="1"/>
  <c r="AN1778" i="2"/>
  <c r="A1779" i="2"/>
  <c r="B1779" i="2"/>
  <c r="D1779" i="2"/>
  <c r="F1779" i="2"/>
  <c r="G1779" i="2"/>
  <c r="H1779" i="2"/>
  <c r="I1779" i="2"/>
  <c r="M1779" i="2"/>
  <c r="N1779" i="2"/>
  <c r="O1779" i="2"/>
  <c r="Y1779" i="2"/>
  <c r="AG1779" i="2"/>
  <c r="AI1779" i="2"/>
  <c r="AM1779" i="2"/>
  <c r="AN1779" i="2"/>
  <c r="A1780" i="2"/>
  <c r="B1780" i="2"/>
  <c r="D1780" i="2"/>
  <c r="F1780" i="2"/>
  <c r="G1780" i="2"/>
  <c r="H1780" i="2"/>
  <c r="I1780" i="2"/>
  <c r="M1780" i="2"/>
  <c r="N1780" i="2"/>
  <c r="O1780" i="2"/>
  <c r="Y1780" i="2"/>
  <c r="AG1780" i="2"/>
  <c r="AI1780" i="2"/>
  <c r="J1780" i="2"/>
  <c r="AM1780" i="2"/>
  <c r="AN1780" i="2"/>
  <c r="A1781" i="2"/>
  <c r="B1781" i="2"/>
  <c r="D1781" i="2"/>
  <c r="F1781" i="2"/>
  <c r="G1781" i="2"/>
  <c r="H1781" i="2"/>
  <c r="I1781" i="2"/>
  <c r="M1781" i="2"/>
  <c r="N1781" i="2"/>
  <c r="O1781" i="2"/>
  <c r="Y1781" i="2"/>
  <c r="AG1781" i="2"/>
  <c r="AI1781" i="2"/>
  <c r="AM1781" i="2"/>
  <c r="AN1781" i="2"/>
  <c r="A1782" i="2"/>
  <c r="B1782" i="2"/>
  <c r="D1782" i="2"/>
  <c r="F1782" i="2"/>
  <c r="G1782" i="2"/>
  <c r="H1782" i="2"/>
  <c r="I1782" i="2"/>
  <c r="M1782" i="2"/>
  <c r="N1782" i="2"/>
  <c r="O1782" i="2"/>
  <c r="Y1782" i="2"/>
  <c r="AG1782" i="2"/>
  <c r="AI1782" i="2"/>
  <c r="J1782" i="2" s="1"/>
  <c r="AM1782" i="2"/>
  <c r="AN1782" i="2"/>
  <c r="A1783" i="2"/>
  <c r="B1783" i="2"/>
  <c r="D1783" i="2"/>
  <c r="F1783" i="2"/>
  <c r="G1783" i="2"/>
  <c r="H1783" i="2"/>
  <c r="I1783" i="2"/>
  <c r="M1783" i="2"/>
  <c r="N1783" i="2"/>
  <c r="O1783" i="2"/>
  <c r="Y1783" i="2"/>
  <c r="AG1783" i="2"/>
  <c r="AI1783" i="2"/>
  <c r="J1783" i="2" s="1"/>
  <c r="AM1783" i="2"/>
  <c r="AN1783" i="2"/>
  <c r="A1784" i="2"/>
  <c r="B1784" i="2"/>
  <c r="D1784" i="2"/>
  <c r="F1784" i="2"/>
  <c r="G1784" i="2"/>
  <c r="H1784" i="2"/>
  <c r="I1784" i="2"/>
  <c r="M1784" i="2"/>
  <c r="N1784" i="2"/>
  <c r="O1784" i="2"/>
  <c r="Y1784" i="2"/>
  <c r="AG1784" i="2"/>
  <c r="AI1784" i="2"/>
  <c r="J1784" i="2" s="1"/>
  <c r="AM1784" i="2"/>
  <c r="AN1784" i="2"/>
  <c r="A1785" i="2"/>
  <c r="B1785" i="2"/>
  <c r="D1785" i="2"/>
  <c r="F1785" i="2"/>
  <c r="G1785" i="2"/>
  <c r="H1785" i="2"/>
  <c r="I1785" i="2"/>
  <c r="K1785" i="2"/>
  <c r="M1785" i="2"/>
  <c r="N1785" i="2"/>
  <c r="O1785" i="2"/>
  <c r="Y1785" i="2"/>
  <c r="AG1785" i="2"/>
  <c r="AI1785" i="2"/>
  <c r="J1785" i="2"/>
  <c r="AM1785" i="2"/>
  <c r="AN1785" i="2"/>
  <c r="A1786" i="2"/>
  <c r="B1786" i="2"/>
  <c r="D1786" i="2"/>
  <c r="F1786" i="2"/>
  <c r="G1786" i="2"/>
  <c r="H1786" i="2"/>
  <c r="I1786" i="2"/>
  <c r="M1786" i="2"/>
  <c r="N1786" i="2"/>
  <c r="O1786" i="2"/>
  <c r="Y1786" i="2"/>
  <c r="AG1786" i="2"/>
  <c r="AI1786" i="2"/>
  <c r="AM1786" i="2"/>
  <c r="AN1786" i="2"/>
  <c r="A1787" i="2"/>
  <c r="B1787" i="2"/>
  <c r="D1787" i="2"/>
  <c r="F1787" i="2"/>
  <c r="G1787" i="2"/>
  <c r="H1787" i="2"/>
  <c r="I1787" i="2"/>
  <c r="M1787" i="2"/>
  <c r="N1787" i="2"/>
  <c r="O1787" i="2"/>
  <c r="Y1787" i="2"/>
  <c r="AG1787" i="2"/>
  <c r="AI1787" i="2"/>
  <c r="J1787" i="2" s="1"/>
  <c r="AM1787" i="2"/>
  <c r="AA1787" i="2" s="1"/>
  <c r="AN1787" i="2"/>
  <c r="A1788" i="2"/>
  <c r="B1788" i="2"/>
  <c r="D1788" i="2"/>
  <c r="F1788" i="2"/>
  <c r="G1788" i="2"/>
  <c r="H1788" i="2"/>
  <c r="I1788" i="2"/>
  <c r="M1788" i="2"/>
  <c r="N1788" i="2"/>
  <c r="O1788" i="2"/>
  <c r="Y1788" i="2"/>
  <c r="AG1788" i="2"/>
  <c r="AI1788" i="2"/>
  <c r="J1788" i="2" s="1"/>
  <c r="AM1788" i="2"/>
  <c r="AN1788" i="2"/>
  <c r="A1789" i="2"/>
  <c r="B1789" i="2"/>
  <c r="D1789" i="2"/>
  <c r="F1789" i="2"/>
  <c r="G1789" i="2"/>
  <c r="H1789" i="2"/>
  <c r="I1789" i="2"/>
  <c r="M1789" i="2"/>
  <c r="N1789" i="2"/>
  <c r="O1789" i="2"/>
  <c r="Y1789" i="2"/>
  <c r="AG1789" i="2"/>
  <c r="AI1789" i="2"/>
  <c r="J1789" i="2" s="1"/>
  <c r="AM1789" i="2"/>
  <c r="AN1789" i="2"/>
  <c r="A1790" i="2"/>
  <c r="B1790" i="2"/>
  <c r="D1790" i="2"/>
  <c r="F1790" i="2"/>
  <c r="G1790" i="2"/>
  <c r="H1790" i="2"/>
  <c r="I1790" i="2"/>
  <c r="M1790" i="2"/>
  <c r="N1790" i="2"/>
  <c r="O1790" i="2"/>
  <c r="Y1790" i="2"/>
  <c r="AG1790" i="2"/>
  <c r="AI1790" i="2"/>
  <c r="J1790" i="2" s="1"/>
  <c r="AM1790" i="2"/>
  <c r="AN1790" i="2"/>
  <c r="A1791" i="2"/>
  <c r="B1791" i="2"/>
  <c r="D1791" i="2"/>
  <c r="F1791" i="2"/>
  <c r="G1791" i="2"/>
  <c r="H1791" i="2"/>
  <c r="I1791" i="2"/>
  <c r="M1791" i="2"/>
  <c r="N1791" i="2"/>
  <c r="O1791" i="2"/>
  <c r="Y1791" i="2"/>
  <c r="AG1791" i="2"/>
  <c r="AI1791" i="2"/>
  <c r="AM1791" i="2"/>
  <c r="AN1791" i="2"/>
  <c r="A1792" i="2"/>
  <c r="B1792" i="2"/>
  <c r="D1792" i="2"/>
  <c r="F1792" i="2"/>
  <c r="G1792" i="2"/>
  <c r="H1792" i="2"/>
  <c r="I1792" i="2"/>
  <c r="M1792" i="2"/>
  <c r="N1792" i="2"/>
  <c r="O1792" i="2"/>
  <c r="Y1792" i="2"/>
  <c r="AG1792" i="2"/>
  <c r="AI1792" i="2"/>
  <c r="J1792" i="2"/>
  <c r="AM1792" i="2"/>
  <c r="AN1792" i="2"/>
  <c r="A1793" i="2"/>
  <c r="B1793" i="2"/>
  <c r="D1793" i="2"/>
  <c r="F1793" i="2"/>
  <c r="G1793" i="2"/>
  <c r="H1793" i="2"/>
  <c r="I1793" i="2"/>
  <c r="K1793" i="2"/>
  <c r="M1793" i="2"/>
  <c r="N1793" i="2"/>
  <c r="O1793" i="2"/>
  <c r="Y1793" i="2"/>
  <c r="AG1793" i="2"/>
  <c r="AI1793" i="2"/>
  <c r="J1793" i="2" s="1"/>
  <c r="AM1793" i="2"/>
  <c r="AN1793" i="2"/>
  <c r="A1794" i="2"/>
  <c r="B1794" i="2"/>
  <c r="D1794" i="2"/>
  <c r="F1794" i="2"/>
  <c r="G1794" i="2"/>
  <c r="H1794" i="2"/>
  <c r="I1794" i="2"/>
  <c r="M1794" i="2"/>
  <c r="N1794" i="2"/>
  <c r="O1794" i="2"/>
  <c r="Y1794" i="2"/>
  <c r="AG1794" i="2"/>
  <c r="AI1794" i="2"/>
  <c r="J1794" i="2" s="1"/>
  <c r="AM1794" i="2"/>
  <c r="AN1794" i="2"/>
  <c r="A1795" i="2"/>
  <c r="B1795" i="2"/>
  <c r="D1795" i="2"/>
  <c r="F1795" i="2"/>
  <c r="G1795" i="2"/>
  <c r="H1795" i="2"/>
  <c r="I1795" i="2"/>
  <c r="M1795" i="2"/>
  <c r="N1795" i="2"/>
  <c r="O1795" i="2"/>
  <c r="Y1795" i="2"/>
  <c r="AG1795" i="2"/>
  <c r="AI1795" i="2"/>
  <c r="J1795" i="2" s="1"/>
  <c r="AM1795" i="2"/>
  <c r="AN1795" i="2"/>
  <c r="A1796" i="2"/>
  <c r="B1796" i="2"/>
  <c r="D1796" i="2"/>
  <c r="F1796" i="2"/>
  <c r="G1796" i="2"/>
  <c r="H1796" i="2"/>
  <c r="I1796" i="2"/>
  <c r="M1796" i="2"/>
  <c r="N1796" i="2"/>
  <c r="O1796" i="2"/>
  <c r="Y1796" i="2"/>
  <c r="AG1796" i="2"/>
  <c r="AI1796" i="2"/>
  <c r="J1796" i="2" s="1"/>
  <c r="AM1796" i="2"/>
  <c r="AN1796" i="2"/>
  <c r="A1797" i="2"/>
  <c r="B1797" i="2"/>
  <c r="D1797" i="2"/>
  <c r="F1797" i="2"/>
  <c r="G1797" i="2"/>
  <c r="H1797" i="2"/>
  <c r="I1797" i="2"/>
  <c r="M1797" i="2"/>
  <c r="N1797" i="2"/>
  <c r="O1797" i="2"/>
  <c r="Y1797" i="2"/>
  <c r="AG1797" i="2"/>
  <c r="AI1797" i="2"/>
  <c r="AM1797" i="2"/>
  <c r="AN1797" i="2"/>
  <c r="A1798" i="2"/>
  <c r="B1798" i="2"/>
  <c r="D1798" i="2"/>
  <c r="F1798" i="2"/>
  <c r="G1798" i="2"/>
  <c r="H1798" i="2"/>
  <c r="I1798" i="2"/>
  <c r="M1798" i="2"/>
  <c r="N1798" i="2"/>
  <c r="O1798" i="2"/>
  <c r="Y1798" i="2"/>
  <c r="AG1798" i="2"/>
  <c r="AI1798" i="2"/>
  <c r="J1798" i="2"/>
  <c r="AM1798" i="2"/>
  <c r="AA1798" i="2" s="1"/>
  <c r="AN1798" i="2"/>
  <c r="A1799" i="2"/>
  <c r="B1799" i="2"/>
  <c r="D1799" i="2"/>
  <c r="F1799" i="2"/>
  <c r="G1799" i="2"/>
  <c r="H1799" i="2"/>
  <c r="I1799" i="2"/>
  <c r="M1799" i="2"/>
  <c r="N1799" i="2"/>
  <c r="O1799" i="2"/>
  <c r="Y1799" i="2"/>
  <c r="AG1799" i="2"/>
  <c r="AI1799" i="2"/>
  <c r="J1799" i="2"/>
  <c r="AM1799" i="2"/>
  <c r="AN1799" i="2"/>
  <c r="A1800" i="2"/>
  <c r="B1800" i="2"/>
  <c r="D1800" i="2"/>
  <c r="F1800" i="2"/>
  <c r="G1800" i="2"/>
  <c r="H1800" i="2"/>
  <c r="I1800" i="2"/>
  <c r="M1800" i="2"/>
  <c r="N1800" i="2"/>
  <c r="O1800" i="2"/>
  <c r="Y1800" i="2"/>
  <c r="AG1800" i="2"/>
  <c r="AI1800" i="2"/>
  <c r="AM1800" i="2"/>
  <c r="AA1800" i="2" s="1"/>
  <c r="AN1800" i="2"/>
  <c r="A1801" i="2"/>
  <c r="B1801" i="2"/>
  <c r="D1801" i="2"/>
  <c r="F1801" i="2"/>
  <c r="G1801" i="2"/>
  <c r="H1801" i="2"/>
  <c r="I1801" i="2"/>
  <c r="K1801" i="2"/>
  <c r="M1801" i="2"/>
  <c r="N1801" i="2"/>
  <c r="O1801" i="2"/>
  <c r="Y1801" i="2"/>
  <c r="AG1801" i="2"/>
  <c r="AI1801" i="2"/>
  <c r="J1801" i="2"/>
  <c r="AM1801" i="2"/>
  <c r="AA1801" i="2" s="1"/>
  <c r="AN1801" i="2"/>
  <c r="A1802" i="2"/>
  <c r="B1802" i="2"/>
  <c r="D1802" i="2"/>
  <c r="F1802" i="2"/>
  <c r="G1802" i="2"/>
  <c r="H1802" i="2"/>
  <c r="I1802" i="2"/>
  <c r="M1802" i="2"/>
  <c r="N1802" i="2"/>
  <c r="O1802" i="2"/>
  <c r="Y1802" i="2"/>
  <c r="AG1802" i="2"/>
  <c r="AI1802" i="2"/>
  <c r="J1802" i="2"/>
  <c r="AM1802" i="2"/>
  <c r="AN1802" i="2"/>
  <c r="A1803" i="2"/>
  <c r="B1803" i="2"/>
  <c r="D1803" i="2"/>
  <c r="F1803" i="2"/>
  <c r="G1803" i="2"/>
  <c r="H1803" i="2"/>
  <c r="I1803" i="2"/>
  <c r="M1803" i="2"/>
  <c r="N1803" i="2"/>
  <c r="O1803" i="2"/>
  <c r="Y1803" i="2"/>
  <c r="AG1803" i="2"/>
  <c r="AI1803" i="2"/>
  <c r="J1803" i="2"/>
  <c r="AM1803" i="2"/>
  <c r="AN1803" i="2"/>
  <c r="A1804" i="2"/>
  <c r="B1804" i="2"/>
  <c r="D1804" i="2"/>
  <c r="F1804" i="2"/>
  <c r="G1804" i="2"/>
  <c r="H1804" i="2"/>
  <c r="I1804" i="2"/>
  <c r="M1804" i="2"/>
  <c r="N1804" i="2"/>
  <c r="O1804" i="2"/>
  <c r="Y1804" i="2"/>
  <c r="AG1804" i="2"/>
  <c r="AI1804" i="2"/>
  <c r="J1804" i="2"/>
  <c r="AM1804" i="2"/>
  <c r="AA1804" i="2" s="1"/>
  <c r="AN1804" i="2"/>
  <c r="A1805" i="2"/>
  <c r="B1805" i="2"/>
  <c r="D1805" i="2"/>
  <c r="F1805" i="2"/>
  <c r="G1805" i="2"/>
  <c r="H1805" i="2"/>
  <c r="I1805" i="2"/>
  <c r="M1805" i="2"/>
  <c r="N1805" i="2"/>
  <c r="O1805" i="2"/>
  <c r="Y1805" i="2"/>
  <c r="AG1805" i="2"/>
  <c r="AI1805" i="2"/>
  <c r="J1805" i="2"/>
  <c r="AM1805" i="2"/>
  <c r="AN1805" i="2"/>
  <c r="A1806" i="2"/>
  <c r="B1806" i="2"/>
  <c r="D1806" i="2"/>
  <c r="F1806" i="2"/>
  <c r="G1806" i="2"/>
  <c r="H1806" i="2"/>
  <c r="I1806" i="2"/>
  <c r="M1806" i="2"/>
  <c r="N1806" i="2"/>
  <c r="O1806" i="2"/>
  <c r="Y1806" i="2"/>
  <c r="AG1806" i="2"/>
  <c r="AI1806" i="2"/>
  <c r="J1806" i="2"/>
  <c r="AM1806" i="2"/>
  <c r="AA1806" i="2" s="1"/>
  <c r="AN1806" i="2"/>
  <c r="A1807" i="2"/>
  <c r="B1807" i="2"/>
  <c r="D1807" i="2"/>
  <c r="F1807" i="2"/>
  <c r="G1807" i="2"/>
  <c r="H1807" i="2"/>
  <c r="I1807" i="2"/>
  <c r="M1807" i="2"/>
  <c r="N1807" i="2"/>
  <c r="O1807" i="2"/>
  <c r="Y1807" i="2"/>
  <c r="AG1807" i="2"/>
  <c r="AI1807" i="2"/>
  <c r="J1807" i="2"/>
  <c r="AM1807" i="2"/>
  <c r="AO1807" i="2" s="1"/>
  <c r="AN1807" i="2"/>
  <c r="A1808" i="2"/>
  <c r="B1808" i="2"/>
  <c r="D1808" i="2"/>
  <c r="F1808" i="2"/>
  <c r="G1808" i="2"/>
  <c r="H1808" i="2"/>
  <c r="I1808" i="2"/>
  <c r="M1808" i="2"/>
  <c r="N1808" i="2"/>
  <c r="O1808" i="2"/>
  <c r="Y1808" i="2"/>
  <c r="AG1808" i="2"/>
  <c r="AI1808" i="2"/>
  <c r="J1808" i="2"/>
  <c r="AM1808" i="2"/>
  <c r="AA1808" i="2" s="1"/>
  <c r="AN1808" i="2"/>
  <c r="A1809" i="2"/>
  <c r="B1809" i="2"/>
  <c r="D1809" i="2"/>
  <c r="F1809" i="2"/>
  <c r="G1809" i="2"/>
  <c r="H1809" i="2"/>
  <c r="I1809" i="2"/>
  <c r="M1809" i="2"/>
  <c r="N1809" i="2"/>
  <c r="O1809" i="2"/>
  <c r="Y1809" i="2"/>
  <c r="AG1809" i="2"/>
  <c r="AI1809" i="2"/>
  <c r="AM1809" i="2"/>
  <c r="AN1809" i="2"/>
  <c r="A1810" i="2"/>
  <c r="B1810" i="2"/>
  <c r="D1810" i="2"/>
  <c r="F1810" i="2"/>
  <c r="G1810" i="2"/>
  <c r="H1810" i="2"/>
  <c r="I1810" i="2"/>
  <c r="M1810" i="2"/>
  <c r="N1810" i="2"/>
  <c r="O1810" i="2"/>
  <c r="Y1810" i="2"/>
  <c r="AG1810" i="2"/>
  <c r="AI1810" i="2"/>
  <c r="AM1810" i="2"/>
  <c r="AN1810" i="2"/>
  <c r="A1811" i="2"/>
  <c r="B1811" i="2"/>
  <c r="D1811" i="2"/>
  <c r="F1811" i="2"/>
  <c r="G1811" i="2"/>
  <c r="H1811" i="2"/>
  <c r="I1811" i="2"/>
  <c r="M1811" i="2"/>
  <c r="N1811" i="2"/>
  <c r="O1811" i="2"/>
  <c r="Y1811" i="2"/>
  <c r="AG1811" i="2"/>
  <c r="AM1811" i="2"/>
  <c r="AA1811" i="2" s="1"/>
  <c r="AN1811" i="2"/>
  <c r="Z1811" i="2"/>
  <c r="A1812" i="2"/>
  <c r="B1812" i="2"/>
  <c r="D1812" i="2"/>
  <c r="F1812" i="2"/>
  <c r="G1812" i="2"/>
  <c r="H1812" i="2"/>
  <c r="I1812" i="2"/>
  <c r="M1812" i="2"/>
  <c r="N1812" i="2"/>
  <c r="O1812" i="2"/>
  <c r="Y1812" i="2"/>
  <c r="AG1812" i="2"/>
  <c r="AI1812" i="2"/>
  <c r="J1812" i="2"/>
  <c r="AM1812" i="2"/>
  <c r="AA1812" i="2" s="1"/>
  <c r="AN1812" i="2"/>
  <c r="Z1812" i="2"/>
  <c r="A1813" i="2"/>
  <c r="B1813" i="2"/>
  <c r="AI1813" i="2"/>
  <c r="D1813" i="2"/>
  <c r="F1813" i="2"/>
  <c r="G1813" i="2"/>
  <c r="H1813" i="2"/>
  <c r="I1813" i="2"/>
  <c r="M1813" i="2"/>
  <c r="N1813" i="2"/>
  <c r="O1813" i="2"/>
  <c r="Y1813" i="2"/>
  <c r="AG1813" i="2"/>
  <c r="AM1813" i="2"/>
  <c r="AA1813" i="2"/>
  <c r="AN1813" i="2"/>
  <c r="A1814" i="2"/>
  <c r="B1814" i="2"/>
  <c r="D1814" i="2"/>
  <c r="F1814" i="2"/>
  <c r="G1814" i="2"/>
  <c r="H1814" i="2"/>
  <c r="I1814" i="2"/>
  <c r="M1814" i="2"/>
  <c r="N1814" i="2"/>
  <c r="O1814" i="2"/>
  <c r="Y1814" i="2"/>
  <c r="AG1814" i="2"/>
  <c r="AI1814" i="2"/>
  <c r="J1814" i="2" s="1"/>
  <c r="AM1814" i="2"/>
  <c r="AN1814" i="2"/>
  <c r="A1815" i="2"/>
  <c r="B1815" i="2"/>
  <c r="D1815" i="2"/>
  <c r="F1815" i="2"/>
  <c r="G1815" i="2"/>
  <c r="H1815" i="2"/>
  <c r="I1815" i="2"/>
  <c r="M1815" i="2"/>
  <c r="N1815" i="2"/>
  <c r="O1815" i="2"/>
  <c r="Y1815" i="2"/>
  <c r="AG1815" i="2"/>
  <c r="AI1815" i="2"/>
  <c r="AM1815" i="2"/>
  <c r="AN1815" i="2"/>
  <c r="A1816" i="2"/>
  <c r="B1816" i="2"/>
  <c r="D1816" i="2"/>
  <c r="F1816" i="2"/>
  <c r="G1816" i="2"/>
  <c r="H1816" i="2"/>
  <c r="I1816" i="2"/>
  <c r="M1816" i="2"/>
  <c r="N1816" i="2"/>
  <c r="O1816" i="2"/>
  <c r="Y1816" i="2"/>
  <c r="AG1816" i="2"/>
  <c r="AM1816" i="2"/>
  <c r="AN1816" i="2"/>
  <c r="A1817" i="2"/>
  <c r="B1817" i="2"/>
  <c r="D1817" i="2"/>
  <c r="F1817" i="2"/>
  <c r="G1817" i="2"/>
  <c r="H1817" i="2"/>
  <c r="I1817" i="2"/>
  <c r="M1817" i="2"/>
  <c r="N1817" i="2"/>
  <c r="O1817" i="2"/>
  <c r="Y1817" i="2"/>
  <c r="AG1817" i="2"/>
  <c r="AM1817" i="2"/>
  <c r="AN1817" i="2"/>
  <c r="A1818" i="2"/>
  <c r="B1818" i="2"/>
  <c r="AI1818" i="2"/>
  <c r="J1818" i="2"/>
  <c r="D1818" i="2"/>
  <c r="F1818" i="2"/>
  <c r="G1818" i="2"/>
  <c r="H1818" i="2"/>
  <c r="I1818" i="2"/>
  <c r="M1818" i="2"/>
  <c r="N1818" i="2"/>
  <c r="O1818" i="2"/>
  <c r="Y1818" i="2"/>
  <c r="AA1818" i="2"/>
  <c r="AG1818" i="2"/>
  <c r="AM1818" i="2"/>
  <c r="AN1818" i="2"/>
  <c r="A1819" i="2"/>
  <c r="B1819" i="2"/>
  <c r="D1819" i="2"/>
  <c r="F1819" i="2"/>
  <c r="G1819" i="2"/>
  <c r="H1819" i="2"/>
  <c r="I1819" i="2"/>
  <c r="M1819" i="2"/>
  <c r="N1819" i="2"/>
  <c r="O1819" i="2"/>
  <c r="Y1819" i="2"/>
  <c r="AG1819" i="2"/>
  <c r="AM1819" i="2"/>
  <c r="Z1819" i="2" s="1"/>
  <c r="AN1819" i="2"/>
  <c r="A1820" i="2"/>
  <c r="B1820" i="2"/>
  <c r="D1820" i="2"/>
  <c r="F1820" i="2"/>
  <c r="G1820" i="2"/>
  <c r="H1820" i="2"/>
  <c r="I1820" i="2"/>
  <c r="M1820" i="2"/>
  <c r="N1820" i="2"/>
  <c r="O1820" i="2"/>
  <c r="Y1820" i="2"/>
  <c r="AG1820" i="2"/>
  <c r="AM1820" i="2"/>
  <c r="AA1820" i="2"/>
  <c r="AN1820" i="2"/>
  <c r="Z1820" i="2"/>
  <c r="A1821" i="2"/>
  <c r="B1821" i="2"/>
  <c r="AI1821" i="2"/>
  <c r="D1821" i="2"/>
  <c r="F1821" i="2"/>
  <c r="G1821" i="2"/>
  <c r="H1821" i="2"/>
  <c r="I1821" i="2"/>
  <c r="M1821" i="2"/>
  <c r="N1821" i="2"/>
  <c r="O1821" i="2"/>
  <c r="Y1821" i="2"/>
  <c r="AG1821" i="2"/>
  <c r="AM1821" i="2"/>
  <c r="Z1821" i="2" s="1"/>
  <c r="AO1821" i="2"/>
  <c r="AN1821" i="2"/>
  <c r="A1822" i="2"/>
  <c r="B1822" i="2"/>
  <c r="D1822" i="2"/>
  <c r="F1822" i="2"/>
  <c r="G1822" i="2"/>
  <c r="H1822" i="2"/>
  <c r="I1822" i="2"/>
  <c r="K1822" i="2"/>
  <c r="M1822" i="2"/>
  <c r="N1822" i="2"/>
  <c r="O1822" i="2"/>
  <c r="Y1822" i="2"/>
  <c r="AG1822" i="2"/>
  <c r="AI1822" i="2"/>
  <c r="J1822" i="2" s="1"/>
  <c r="AM1822" i="2"/>
  <c r="AN1822" i="2"/>
  <c r="A1823" i="2"/>
  <c r="B1823" i="2"/>
  <c r="D1823" i="2"/>
  <c r="F1823" i="2"/>
  <c r="G1823" i="2"/>
  <c r="H1823" i="2"/>
  <c r="I1823" i="2"/>
  <c r="K1823" i="2"/>
  <c r="M1823" i="2"/>
  <c r="N1823" i="2"/>
  <c r="O1823" i="2"/>
  <c r="Y1823" i="2"/>
  <c r="AG1823" i="2"/>
  <c r="AI1823" i="2"/>
  <c r="AM1823" i="2"/>
  <c r="AA1823" i="2"/>
  <c r="AN1823" i="2"/>
  <c r="A1824" i="2"/>
  <c r="B1824" i="2"/>
  <c r="D1824" i="2"/>
  <c r="F1824" i="2"/>
  <c r="G1824" i="2"/>
  <c r="H1824" i="2"/>
  <c r="I1824" i="2"/>
  <c r="M1824" i="2"/>
  <c r="N1824" i="2"/>
  <c r="O1824" i="2"/>
  <c r="Y1824" i="2"/>
  <c r="AG1824" i="2"/>
  <c r="K1824" i="2"/>
  <c r="AI1824" i="2"/>
  <c r="AM1824" i="2"/>
  <c r="AN1824" i="2"/>
  <c r="A1825" i="2"/>
  <c r="B1825" i="2"/>
  <c r="D1825" i="2"/>
  <c r="F1825" i="2"/>
  <c r="G1825" i="2"/>
  <c r="H1825" i="2"/>
  <c r="I1825" i="2"/>
  <c r="M1825" i="2"/>
  <c r="N1825" i="2"/>
  <c r="O1825" i="2"/>
  <c r="Y1825" i="2"/>
  <c r="AG1825" i="2"/>
  <c r="AI1825" i="2"/>
  <c r="J1825" i="2" s="1"/>
  <c r="AM1825" i="2"/>
  <c r="AN1825" i="2"/>
  <c r="A1826" i="2"/>
  <c r="B1826" i="2"/>
  <c r="D1826" i="2"/>
  <c r="F1826" i="2"/>
  <c r="G1826" i="2"/>
  <c r="H1826" i="2"/>
  <c r="I1826" i="2"/>
  <c r="M1826" i="2"/>
  <c r="N1826" i="2"/>
  <c r="O1826" i="2"/>
  <c r="Y1826" i="2"/>
  <c r="AG1826" i="2"/>
  <c r="AI1826" i="2"/>
  <c r="AM1826" i="2"/>
  <c r="AA1826" i="2" s="1"/>
  <c r="AN1826" i="2"/>
  <c r="A1827" i="2"/>
  <c r="B1827" i="2"/>
  <c r="D1827" i="2"/>
  <c r="F1827" i="2"/>
  <c r="G1827" i="2"/>
  <c r="H1827" i="2"/>
  <c r="I1827" i="2"/>
  <c r="M1827" i="2"/>
  <c r="N1827" i="2"/>
  <c r="O1827" i="2"/>
  <c r="Y1827" i="2"/>
  <c r="AG1827" i="2"/>
  <c r="AM1827" i="2"/>
  <c r="AA1827" i="2" s="1"/>
  <c r="AN1827" i="2"/>
  <c r="Z1827" i="2"/>
  <c r="A1828" i="2"/>
  <c r="B1828" i="2"/>
  <c r="D1828" i="2"/>
  <c r="F1828" i="2"/>
  <c r="G1828" i="2"/>
  <c r="H1828" i="2"/>
  <c r="I1828" i="2"/>
  <c r="M1828" i="2"/>
  <c r="N1828" i="2"/>
  <c r="O1828" i="2"/>
  <c r="Y1828" i="2"/>
  <c r="AA1828" i="2"/>
  <c r="AG1828" i="2"/>
  <c r="AI1828" i="2"/>
  <c r="J1828" i="2"/>
  <c r="AM1828" i="2"/>
  <c r="AN1828" i="2"/>
  <c r="Z1828" i="2"/>
  <c r="A1829" i="2"/>
  <c r="B1829" i="2"/>
  <c r="AI1829" i="2"/>
  <c r="D1829" i="2"/>
  <c r="F1829" i="2"/>
  <c r="G1829" i="2"/>
  <c r="H1829" i="2"/>
  <c r="I1829" i="2"/>
  <c r="M1829" i="2"/>
  <c r="N1829" i="2"/>
  <c r="O1829" i="2"/>
  <c r="Y1829" i="2"/>
  <c r="AG1829" i="2"/>
  <c r="AM1829" i="2"/>
  <c r="AA1829" i="2"/>
  <c r="AN1829" i="2"/>
  <c r="A1830" i="2"/>
  <c r="B1830" i="2"/>
  <c r="D1830" i="2"/>
  <c r="F1830" i="2"/>
  <c r="G1830" i="2"/>
  <c r="H1830" i="2"/>
  <c r="I1830" i="2"/>
  <c r="M1830" i="2"/>
  <c r="N1830" i="2"/>
  <c r="O1830" i="2"/>
  <c r="Y1830" i="2"/>
  <c r="AG1830" i="2"/>
  <c r="AI1830" i="2"/>
  <c r="J1830" i="2" s="1"/>
  <c r="AM1830" i="2"/>
  <c r="AN1830" i="2"/>
  <c r="A1831" i="2"/>
  <c r="B1831" i="2"/>
  <c r="D1831" i="2"/>
  <c r="F1831" i="2"/>
  <c r="G1831" i="2"/>
  <c r="H1831" i="2"/>
  <c r="I1831" i="2"/>
  <c r="M1831" i="2"/>
  <c r="N1831" i="2"/>
  <c r="O1831" i="2"/>
  <c r="Y1831" i="2"/>
  <c r="AG1831" i="2"/>
  <c r="AI1831" i="2"/>
  <c r="AM1831" i="2"/>
  <c r="AA1831" i="2"/>
  <c r="AN1831" i="2"/>
  <c r="A1832" i="2"/>
  <c r="B1832" i="2"/>
  <c r="D1832" i="2"/>
  <c r="F1832" i="2"/>
  <c r="G1832" i="2"/>
  <c r="H1832" i="2"/>
  <c r="I1832" i="2"/>
  <c r="M1832" i="2"/>
  <c r="N1832" i="2"/>
  <c r="O1832" i="2"/>
  <c r="Y1832" i="2"/>
  <c r="AG1832" i="2"/>
  <c r="AM1832" i="2"/>
  <c r="AN1832" i="2"/>
  <c r="A1833" i="2"/>
  <c r="B1833" i="2"/>
  <c r="D1833" i="2"/>
  <c r="F1833" i="2"/>
  <c r="G1833" i="2"/>
  <c r="H1833" i="2"/>
  <c r="I1833" i="2"/>
  <c r="M1833" i="2"/>
  <c r="N1833" i="2"/>
  <c r="O1833" i="2"/>
  <c r="Y1833" i="2"/>
  <c r="AG1833" i="2"/>
  <c r="AM1833" i="2"/>
  <c r="AN1833" i="2"/>
  <c r="A1834" i="2"/>
  <c r="B1834" i="2"/>
  <c r="AI1834" i="2"/>
  <c r="J1834" i="2" s="1"/>
  <c r="D1834" i="2"/>
  <c r="F1834" i="2"/>
  <c r="G1834" i="2"/>
  <c r="H1834" i="2"/>
  <c r="I1834" i="2"/>
  <c r="M1834" i="2"/>
  <c r="N1834" i="2"/>
  <c r="O1834" i="2"/>
  <c r="Y1834" i="2"/>
  <c r="AG1834" i="2"/>
  <c r="AM1834" i="2"/>
  <c r="AN1834" i="2"/>
  <c r="A1835" i="2"/>
  <c r="B1835" i="2"/>
  <c r="D1835" i="2"/>
  <c r="F1835" i="2"/>
  <c r="G1835" i="2"/>
  <c r="H1835" i="2"/>
  <c r="I1835" i="2"/>
  <c r="M1835" i="2"/>
  <c r="N1835" i="2"/>
  <c r="O1835" i="2"/>
  <c r="Y1835" i="2"/>
  <c r="AG1835" i="2"/>
  <c r="AM1835" i="2"/>
  <c r="AN1835" i="2"/>
  <c r="Z1835" i="2"/>
  <c r="A1836" i="2"/>
  <c r="B1836" i="2"/>
  <c r="D1836" i="2"/>
  <c r="F1836" i="2"/>
  <c r="G1836" i="2"/>
  <c r="H1836" i="2"/>
  <c r="I1836" i="2"/>
  <c r="M1836" i="2"/>
  <c r="N1836" i="2"/>
  <c r="O1836" i="2"/>
  <c r="Y1836" i="2"/>
  <c r="AG1836" i="2"/>
  <c r="AM1836" i="2"/>
  <c r="AN1836" i="2"/>
  <c r="A1837" i="2"/>
  <c r="B1837" i="2"/>
  <c r="AI1837" i="2"/>
  <c r="D1837" i="2"/>
  <c r="F1837" i="2"/>
  <c r="G1837" i="2"/>
  <c r="H1837" i="2"/>
  <c r="I1837" i="2"/>
  <c r="K1837" i="2"/>
  <c r="M1837" i="2"/>
  <c r="N1837" i="2"/>
  <c r="O1837" i="2"/>
  <c r="Y1837" i="2"/>
  <c r="AG1837" i="2"/>
  <c r="AM1837" i="2"/>
  <c r="AA1837" i="2"/>
  <c r="AN1837" i="2"/>
  <c r="A1838" i="2"/>
  <c r="B1838" i="2"/>
  <c r="D1838" i="2"/>
  <c r="F1838" i="2"/>
  <c r="G1838" i="2"/>
  <c r="H1838" i="2"/>
  <c r="I1838" i="2"/>
  <c r="K1838" i="2"/>
  <c r="M1838" i="2"/>
  <c r="N1838" i="2"/>
  <c r="O1838" i="2"/>
  <c r="Y1838" i="2"/>
  <c r="AG1838" i="2"/>
  <c r="AI1838" i="2"/>
  <c r="AM1838" i="2"/>
  <c r="AO1838" i="2"/>
  <c r="AA1838" i="2"/>
  <c r="AN1838" i="2"/>
  <c r="J1838" i="2"/>
  <c r="A1839" i="2"/>
  <c r="B1839" i="2"/>
  <c r="D1839" i="2"/>
  <c r="F1839" i="2"/>
  <c r="G1839" i="2"/>
  <c r="H1839" i="2"/>
  <c r="I1839" i="2"/>
  <c r="M1839" i="2"/>
  <c r="N1839" i="2"/>
  <c r="O1839" i="2"/>
  <c r="Y1839" i="2"/>
  <c r="AG1839" i="2"/>
  <c r="AI1839" i="2"/>
  <c r="AM1839" i="2"/>
  <c r="AN1839" i="2"/>
  <c r="A1840" i="2"/>
  <c r="B1840" i="2"/>
  <c r="D1840" i="2"/>
  <c r="F1840" i="2"/>
  <c r="G1840" i="2"/>
  <c r="H1840" i="2"/>
  <c r="I1840" i="2"/>
  <c r="M1840" i="2"/>
  <c r="N1840" i="2"/>
  <c r="O1840" i="2"/>
  <c r="Y1840" i="2"/>
  <c r="AG1840" i="2"/>
  <c r="K1840" i="2"/>
  <c r="AI1840" i="2"/>
  <c r="J1840" i="2"/>
  <c r="AM1840" i="2"/>
  <c r="AN1840" i="2"/>
  <c r="A1841" i="2"/>
  <c r="B1841" i="2"/>
  <c r="D1841" i="2"/>
  <c r="F1841" i="2"/>
  <c r="G1841" i="2"/>
  <c r="H1841" i="2"/>
  <c r="I1841" i="2"/>
  <c r="M1841" i="2"/>
  <c r="N1841" i="2"/>
  <c r="O1841" i="2"/>
  <c r="Y1841" i="2"/>
  <c r="AG1841" i="2"/>
  <c r="AI1841" i="2"/>
  <c r="AM1841" i="2"/>
  <c r="Z1841" i="2" s="1"/>
  <c r="AN1841" i="2"/>
  <c r="A1842" i="2"/>
  <c r="B1842" i="2"/>
  <c r="D1842" i="2"/>
  <c r="F1842" i="2"/>
  <c r="G1842" i="2"/>
  <c r="H1842" i="2"/>
  <c r="I1842" i="2"/>
  <c r="M1842" i="2"/>
  <c r="N1842" i="2"/>
  <c r="O1842" i="2"/>
  <c r="Y1842" i="2"/>
  <c r="AG1842" i="2"/>
  <c r="AI1842" i="2"/>
  <c r="AM1842" i="2"/>
  <c r="AA1842" i="2" s="1"/>
  <c r="AN1842" i="2"/>
  <c r="A1843" i="2"/>
  <c r="B1843" i="2"/>
  <c r="D1843" i="2"/>
  <c r="F1843" i="2"/>
  <c r="G1843" i="2"/>
  <c r="H1843" i="2"/>
  <c r="I1843" i="2"/>
  <c r="M1843" i="2"/>
  <c r="N1843" i="2"/>
  <c r="O1843" i="2"/>
  <c r="Y1843" i="2"/>
  <c r="AG1843" i="2"/>
  <c r="AM1843" i="2"/>
  <c r="AA1843" i="2"/>
  <c r="AN1843" i="2"/>
  <c r="Z1843" i="2"/>
  <c r="A1844" i="2"/>
  <c r="B1844" i="2"/>
  <c r="D1844" i="2"/>
  <c r="F1844" i="2"/>
  <c r="G1844" i="2"/>
  <c r="H1844" i="2"/>
  <c r="I1844" i="2"/>
  <c r="M1844" i="2"/>
  <c r="N1844" i="2"/>
  <c r="O1844" i="2"/>
  <c r="Y1844" i="2"/>
  <c r="AG1844" i="2"/>
  <c r="AM1844" i="2"/>
  <c r="AN1844" i="2"/>
  <c r="A1845" i="2"/>
  <c r="B1845" i="2"/>
  <c r="AI1845" i="2"/>
  <c r="D1845" i="2"/>
  <c r="F1845" i="2"/>
  <c r="G1845" i="2"/>
  <c r="H1845" i="2"/>
  <c r="I1845" i="2"/>
  <c r="M1845" i="2"/>
  <c r="N1845" i="2"/>
  <c r="O1845" i="2"/>
  <c r="Y1845" i="2"/>
  <c r="AG1845" i="2"/>
  <c r="AM1845" i="2"/>
  <c r="AN1845" i="2"/>
  <c r="A1846" i="2"/>
  <c r="B1846" i="2"/>
  <c r="D1846" i="2"/>
  <c r="F1846" i="2"/>
  <c r="G1846" i="2"/>
  <c r="H1846" i="2"/>
  <c r="I1846" i="2"/>
  <c r="M1846" i="2"/>
  <c r="N1846" i="2"/>
  <c r="O1846" i="2"/>
  <c r="Y1846" i="2"/>
  <c r="AG1846" i="2"/>
  <c r="AI1846" i="2"/>
  <c r="J1846" i="2"/>
  <c r="AM1846" i="2"/>
  <c r="AN1846" i="2"/>
  <c r="A1847" i="2"/>
  <c r="B1847" i="2"/>
  <c r="D1847" i="2"/>
  <c r="F1847" i="2"/>
  <c r="G1847" i="2"/>
  <c r="H1847" i="2"/>
  <c r="I1847" i="2"/>
  <c r="M1847" i="2"/>
  <c r="N1847" i="2"/>
  <c r="O1847" i="2"/>
  <c r="Y1847" i="2"/>
  <c r="AG1847" i="2"/>
  <c r="AI1847" i="2"/>
  <c r="AM1847" i="2"/>
  <c r="AN1847" i="2"/>
  <c r="A1848" i="2"/>
  <c r="B1848" i="2"/>
  <c r="D1848" i="2"/>
  <c r="F1848" i="2"/>
  <c r="G1848" i="2"/>
  <c r="H1848" i="2"/>
  <c r="I1848" i="2"/>
  <c r="M1848" i="2"/>
  <c r="N1848" i="2"/>
  <c r="O1848" i="2"/>
  <c r="Y1848" i="2"/>
  <c r="AG1848" i="2"/>
  <c r="AM1848" i="2"/>
  <c r="AN1848" i="2"/>
  <c r="A1849" i="2"/>
  <c r="B1849" i="2"/>
  <c r="D1849" i="2"/>
  <c r="F1849" i="2"/>
  <c r="G1849" i="2"/>
  <c r="H1849" i="2"/>
  <c r="I1849" i="2"/>
  <c r="M1849" i="2"/>
  <c r="N1849" i="2"/>
  <c r="O1849" i="2"/>
  <c r="Y1849" i="2"/>
  <c r="AG1849" i="2"/>
  <c r="AM1849" i="2"/>
  <c r="AN1849" i="2"/>
  <c r="A1850" i="2"/>
  <c r="B1850" i="2"/>
  <c r="AI1850" i="2"/>
  <c r="J1850" i="2" s="1"/>
  <c r="D1850" i="2"/>
  <c r="F1850" i="2"/>
  <c r="G1850" i="2"/>
  <c r="H1850" i="2"/>
  <c r="I1850" i="2"/>
  <c r="M1850" i="2"/>
  <c r="N1850" i="2"/>
  <c r="O1850" i="2"/>
  <c r="Y1850" i="2"/>
  <c r="AG1850" i="2"/>
  <c r="AM1850" i="2"/>
  <c r="AN1850" i="2"/>
  <c r="A1851" i="2"/>
  <c r="B1851" i="2"/>
  <c r="D1851" i="2"/>
  <c r="F1851" i="2"/>
  <c r="G1851" i="2"/>
  <c r="H1851" i="2"/>
  <c r="I1851" i="2"/>
  <c r="M1851" i="2"/>
  <c r="N1851" i="2"/>
  <c r="O1851" i="2"/>
  <c r="Y1851" i="2"/>
  <c r="AG1851" i="2"/>
  <c r="AM1851" i="2"/>
  <c r="AN1851" i="2"/>
  <c r="Z1851" i="2"/>
  <c r="A1852" i="2"/>
  <c r="B1852" i="2"/>
  <c r="D1852" i="2"/>
  <c r="F1852" i="2"/>
  <c r="G1852" i="2"/>
  <c r="H1852" i="2"/>
  <c r="I1852" i="2"/>
  <c r="M1852" i="2"/>
  <c r="N1852" i="2"/>
  <c r="O1852" i="2"/>
  <c r="Y1852" i="2"/>
  <c r="AG1852" i="2"/>
  <c r="AM1852" i="2"/>
  <c r="AA1852" i="2"/>
  <c r="AN1852" i="2"/>
  <c r="Z1852" i="2"/>
  <c r="A1853" i="2"/>
  <c r="B1853" i="2"/>
  <c r="AI1853" i="2"/>
  <c r="D1853" i="2"/>
  <c r="F1853" i="2"/>
  <c r="G1853" i="2"/>
  <c r="H1853" i="2"/>
  <c r="I1853" i="2"/>
  <c r="K1853" i="2"/>
  <c r="M1853" i="2"/>
  <c r="N1853" i="2"/>
  <c r="O1853" i="2"/>
  <c r="Y1853" i="2"/>
  <c r="AG1853" i="2"/>
  <c r="AM1853" i="2"/>
  <c r="AO1853" i="2"/>
  <c r="AA1853" i="2"/>
  <c r="AN1853" i="2"/>
  <c r="A1854" i="2"/>
  <c r="B1854" i="2"/>
  <c r="D1854" i="2"/>
  <c r="F1854" i="2"/>
  <c r="G1854" i="2"/>
  <c r="H1854" i="2"/>
  <c r="I1854" i="2"/>
  <c r="K1854" i="2"/>
  <c r="M1854" i="2"/>
  <c r="N1854" i="2"/>
  <c r="O1854" i="2"/>
  <c r="Y1854" i="2"/>
  <c r="AG1854" i="2"/>
  <c r="AI1854" i="2"/>
  <c r="AM1854" i="2"/>
  <c r="AA1854" i="2" s="1"/>
  <c r="AO1854" i="2"/>
  <c r="AT1854" i="2" s="1"/>
  <c r="AN1854" i="2"/>
  <c r="A1855" i="2"/>
  <c r="B1855" i="2"/>
  <c r="D1855" i="2"/>
  <c r="F1855" i="2"/>
  <c r="G1855" i="2"/>
  <c r="H1855" i="2"/>
  <c r="I1855" i="2"/>
  <c r="K1855" i="2"/>
  <c r="M1855" i="2"/>
  <c r="N1855" i="2"/>
  <c r="O1855" i="2"/>
  <c r="Y1855" i="2"/>
  <c r="AG1855" i="2"/>
  <c r="AI1855" i="2"/>
  <c r="J1855" i="2" s="1"/>
  <c r="AM1855" i="2"/>
  <c r="AN1855" i="2"/>
  <c r="A1856" i="2"/>
  <c r="B1856" i="2"/>
  <c r="D1856" i="2"/>
  <c r="F1856" i="2"/>
  <c r="G1856" i="2"/>
  <c r="H1856" i="2"/>
  <c r="I1856" i="2"/>
  <c r="M1856" i="2"/>
  <c r="N1856" i="2"/>
  <c r="O1856" i="2"/>
  <c r="Y1856" i="2"/>
  <c r="AG1856" i="2"/>
  <c r="K1856" i="2"/>
  <c r="AI1856" i="2"/>
  <c r="J1856" i="2" s="1"/>
  <c r="AM1856" i="2"/>
  <c r="AN1856" i="2"/>
  <c r="A1857" i="2"/>
  <c r="B1857" i="2"/>
  <c r="D1857" i="2"/>
  <c r="F1857" i="2"/>
  <c r="G1857" i="2"/>
  <c r="H1857" i="2"/>
  <c r="I1857" i="2"/>
  <c r="M1857" i="2"/>
  <c r="N1857" i="2"/>
  <c r="O1857" i="2"/>
  <c r="Y1857" i="2"/>
  <c r="AG1857" i="2"/>
  <c r="AI1857" i="2"/>
  <c r="J1857" i="2" s="1"/>
  <c r="AM1857" i="2"/>
  <c r="AN1857" i="2"/>
  <c r="A1858" i="2"/>
  <c r="B1858" i="2"/>
  <c r="D1858" i="2"/>
  <c r="F1858" i="2"/>
  <c r="G1858" i="2"/>
  <c r="H1858" i="2"/>
  <c r="I1858" i="2"/>
  <c r="M1858" i="2"/>
  <c r="N1858" i="2"/>
  <c r="O1858" i="2"/>
  <c r="Y1858" i="2"/>
  <c r="AA1858" i="2"/>
  <c r="AG1858" i="2"/>
  <c r="AI1858" i="2"/>
  <c r="AM1858" i="2"/>
  <c r="AN1858" i="2"/>
  <c r="A1859" i="2"/>
  <c r="B1859" i="2"/>
  <c r="D1859" i="2"/>
  <c r="F1859" i="2"/>
  <c r="G1859" i="2"/>
  <c r="H1859" i="2"/>
  <c r="I1859" i="2"/>
  <c r="M1859" i="2"/>
  <c r="N1859" i="2"/>
  <c r="O1859" i="2"/>
  <c r="Y1859" i="2"/>
  <c r="AG1859" i="2"/>
  <c r="AM1859" i="2"/>
  <c r="AA1859" i="2" s="1"/>
  <c r="AN1859" i="2"/>
  <c r="Z1859" i="2"/>
  <c r="A1860" i="2"/>
  <c r="B1860" i="2"/>
  <c r="D1860" i="2"/>
  <c r="F1860" i="2"/>
  <c r="G1860" i="2"/>
  <c r="H1860" i="2"/>
  <c r="I1860" i="2"/>
  <c r="M1860" i="2"/>
  <c r="N1860" i="2"/>
  <c r="O1860" i="2"/>
  <c r="Y1860" i="2"/>
  <c r="AG1860" i="2"/>
  <c r="AI1860" i="2"/>
  <c r="J1860" i="2" s="1"/>
  <c r="AM1860" i="2"/>
  <c r="AN1860" i="2"/>
  <c r="A1861" i="2"/>
  <c r="B1861" i="2"/>
  <c r="AI1861" i="2"/>
  <c r="D1861" i="2"/>
  <c r="F1861" i="2"/>
  <c r="G1861" i="2"/>
  <c r="H1861" i="2"/>
  <c r="I1861" i="2"/>
  <c r="M1861" i="2"/>
  <c r="N1861" i="2"/>
  <c r="O1861" i="2"/>
  <c r="Y1861" i="2"/>
  <c r="AG1861" i="2"/>
  <c r="AM1861" i="2"/>
  <c r="AA1861" i="2"/>
  <c r="AN1861" i="2"/>
  <c r="A1862" i="2"/>
  <c r="B1862" i="2"/>
  <c r="D1862" i="2"/>
  <c r="F1862" i="2"/>
  <c r="G1862" i="2"/>
  <c r="H1862" i="2"/>
  <c r="I1862" i="2"/>
  <c r="M1862" i="2"/>
  <c r="N1862" i="2"/>
  <c r="O1862" i="2"/>
  <c r="Y1862" i="2"/>
  <c r="AG1862" i="2"/>
  <c r="AI1862" i="2"/>
  <c r="J1862" i="2" s="1"/>
  <c r="AM1862" i="2"/>
  <c r="AN1862" i="2"/>
  <c r="A1863" i="2"/>
  <c r="B1863" i="2"/>
  <c r="D1863" i="2"/>
  <c r="F1863" i="2"/>
  <c r="G1863" i="2"/>
  <c r="H1863" i="2"/>
  <c r="I1863" i="2"/>
  <c r="M1863" i="2"/>
  <c r="N1863" i="2"/>
  <c r="O1863" i="2"/>
  <c r="Y1863" i="2"/>
  <c r="AG1863" i="2"/>
  <c r="AI1863" i="2"/>
  <c r="AM1863" i="2"/>
  <c r="AA1863" i="2"/>
  <c r="AN1863" i="2"/>
  <c r="A1864" i="2"/>
  <c r="B1864" i="2"/>
  <c r="D1864" i="2"/>
  <c r="F1864" i="2"/>
  <c r="G1864" i="2"/>
  <c r="H1864" i="2"/>
  <c r="I1864" i="2"/>
  <c r="M1864" i="2"/>
  <c r="N1864" i="2"/>
  <c r="O1864" i="2"/>
  <c r="Y1864" i="2"/>
  <c r="AG1864" i="2"/>
  <c r="AM1864" i="2"/>
  <c r="AA1864" i="2" s="1"/>
  <c r="AN1864" i="2"/>
  <c r="A1865" i="2"/>
  <c r="B1865" i="2"/>
  <c r="D1865" i="2"/>
  <c r="F1865" i="2"/>
  <c r="G1865" i="2"/>
  <c r="H1865" i="2"/>
  <c r="I1865" i="2"/>
  <c r="M1865" i="2"/>
  <c r="N1865" i="2"/>
  <c r="O1865" i="2"/>
  <c r="Y1865" i="2"/>
  <c r="AG1865" i="2"/>
  <c r="AM1865" i="2"/>
  <c r="AN1865" i="2"/>
  <c r="A1866" i="2"/>
  <c r="B1866" i="2"/>
  <c r="D1866" i="2"/>
  <c r="F1866" i="2"/>
  <c r="G1866" i="2"/>
  <c r="H1866" i="2"/>
  <c r="I1866" i="2"/>
  <c r="M1866" i="2"/>
  <c r="N1866" i="2"/>
  <c r="O1866" i="2"/>
  <c r="Y1866" i="2"/>
  <c r="AA1866" i="2"/>
  <c r="AG1866" i="2"/>
  <c r="AI1866" i="2"/>
  <c r="J1866" i="2" s="1"/>
  <c r="AM1866" i="2"/>
  <c r="AN1866" i="2"/>
  <c r="A1867" i="2"/>
  <c r="B1867" i="2"/>
  <c r="D1867" i="2"/>
  <c r="F1867" i="2"/>
  <c r="G1867" i="2"/>
  <c r="H1867" i="2"/>
  <c r="I1867" i="2"/>
  <c r="M1867" i="2"/>
  <c r="N1867" i="2"/>
  <c r="O1867" i="2"/>
  <c r="Y1867" i="2"/>
  <c r="AG1867" i="2"/>
  <c r="AM1867" i="2"/>
  <c r="AN1867" i="2"/>
  <c r="Z1867" i="2"/>
  <c r="A1868" i="2"/>
  <c r="B1868" i="2"/>
  <c r="D1868" i="2"/>
  <c r="F1868" i="2"/>
  <c r="G1868" i="2"/>
  <c r="H1868" i="2"/>
  <c r="I1868" i="2"/>
  <c r="M1868" i="2"/>
  <c r="N1868" i="2"/>
  <c r="O1868" i="2"/>
  <c r="Y1868" i="2"/>
  <c r="AG1868" i="2"/>
  <c r="AM1868" i="2"/>
  <c r="AN1868" i="2"/>
  <c r="A1869" i="2"/>
  <c r="B1869" i="2"/>
  <c r="AI1869" i="2"/>
  <c r="D1869" i="2"/>
  <c r="F1869" i="2"/>
  <c r="G1869" i="2"/>
  <c r="H1869" i="2"/>
  <c r="I1869" i="2"/>
  <c r="M1869" i="2"/>
  <c r="N1869" i="2"/>
  <c r="O1869" i="2"/>
  <c r="Y1869" i="2"/>
  <c r="AG1869" i="2"/>
  <c r="AM1869" i="2"/>
  <c r="AO1869" i="2" s="1"/>
  <c r="AS1869" i="2" s="1"/>
  <c r="AA1869" i="2"/>
  <c r="AN1869" i="2"/>
  <c r="A1870" i="2"/>
  <c r="B1870" i="2"/>
  <c r="D1870" i="2"/>
  <c r="F1870" i="2"/>
  <c r="G1870" i="2"/>
  <c r="H1870" i="2"/>
  <c r="I1870" i="2"/>
  <c r="K1870" i="2"/>
  <c r="M1870" i="2"/>
  <c r="N1870" i="2"/>
  <c r="O1870" i="2"/>
  <c r="Y1870" i="2"/>
  <c r="AG1870" i="2"/>
  <c r="AI1870" i="2"/>
  <c r="AM1870" i="2"/>
  <c r="Z1870" i="2" s="1"/>
  <c r="AO1870" i="2"/>
  <c r="AT1870" i="2" s="1"/>
  <c r="AA1870" i="2"/>
  <c r="AN1870" i="2"/>
  <c r="J1870" i="2"/>
  <c r="A1871" i="2"/>
  <c r="B1871" i="2"/>
  <c r="D1871" i="2"/>
  <c r="F1871" i="2"/>
  <c r="G1871" i="2"/>
  <c r="H1871" i="2"/>
  <c r="I1871" i="2"/>
  <c r="M1871" i="2"/>
  <c r="N1871" i="2"/>
  <c r="O1871" i="2"/>
  <c r="Y1871" i="2"/>
  <c r="AG1871" i="2"/>
  <c r="AI1871" i="2"/>
  <c r="AM1871" i="2"/>
  <c r="AN1871" i="2"/>
  <c r="A1872" i="2"/>
  <c r="B1872" i="2"/>
  <c r="D1872" i="2"/>
  <c r="F1872" i="2"/>
  <c r="G1872" i="2"/>
  <c r="H1872" i="2"/>
  <c r="I1872" i="2"/>
  <c r="M1872" i="2"/>
  <c r="N1872" i="2"/>
  <c r="O1872" i="2"/>
  <c r="Y1872" i="2"/>
  <c r="AG1872" i="2"/>
  <c r="K1872" i="2"/>
  <c r="AI1872" i="2"/>
  <c r="AO1872" i="2" s="1"/>
  <c r="J1872" i="2"/>
  <c r="AM1872" i="2"/>
  <c r="AN1872" i="2"/>
  <c r="A1873" i="2"/>
  <c r="B1873" i="2"/>
  <c r="D1873" i="2"/>
  <c r="F1873" i="2"/>
  <c r="G1873" i="2"/>
  <c r="H1873" i="2"/>
  <c r="I1873" i="2"/>
  <c r="M1873" i="2"/>
  <c r="N1873" i="2"/>
  <c r="O1873" i="2"/>
  <c r="Y1873" i="2"/>
  <c r="AG1873" i="2"/>
  <c r="AI1873" i="2"/>
  <c r="J1873" i="2" s="1"/>
  <c r="AM1873" i="2"/>
  <c r="AA1873" i="2" s="1"/>
  <c r="AN1873" i="2"/>
  <c r="A1874" i="2"/>
  <c r="B1874" i="2"/>
  <c r="D1874" i="2"/>
  <c r="F1874" i="2"/>
  <c r="G1874" i="2"/>
  <c r="H1874" i="2"/>
  <c r="I1874" i="2"/>
  <c r="M1874" i="2"/>
  <c r="N1874" i="2"/>
  <c r="O1874" i="2"/>
  <c r="Y1874" i="2"/>
  <c r="AA1874" i="2"/>
  <c r="AG1874" i="2"/>
  <c r="AI1874" i="2"/>
  <c r="AM1874" i="2"/>
  <c r="Z1874" i="2" s="1"/>
  <c r="AN1874" i="2"/>
  <c r="A1875" i="2"/>
  <c r="B1875" i="2"/>
  <c r="D1875" i="2"/>
  <c r="F1875" i="2"/>
  <c r="G1875" i="2"/>
  <c r="H1875" i="2"/>
  <c r="I1875" i="2"/>
  <c r="M1875" i="2"/>
  <c r="N1875" i="2"/>
  <c r="O1875" i="2"/>
  <c r="Y1875" i="2"/>
  <c r="AG1875" i="2"/>
  <c r="AM1875" i="2"/>
  <c r="AA1875" i="2"/>
  <c r="AN1875" i="2"/>
  <c r="Z1875" i="2"/>
  <c r="A1876" i="2"/>
  <c r="B1876" i="2"/>
  <c r="D1876" i="2"/>
  <c r="F1876" i="2"/>
  <c r="G1876" i="2"/>
  <c r="H1876" i="2"/>
  <c r="I1876" i="2"/>
  <c r="M1876" i="2"/>
  <c r="N1876" i="2"/>
  <c r="O1876" i="2"/>
  <c r="Y1876" i="2"/>
  <c r="AA1876" i="2"/>
  <c r="AG1876" i="2"/>
  <c r="AI1876" i="2"/>
  <c r="J1876" i="2"/>
  <c r="AM1876" i="2"/>
  <c r="Z1876" i="2" s="1"/>
  <c r="AN1876" i="2"/>
  <c r="A1877" i="2"/>
  <c r="B1877" i="2"/>
  <c r="AI1877" i="2"/>
  <c r="D1877" i="2"/>
  <c r="F1877" i="2"/>
  <c r="G1877" i="2"/>
  <c r="H1877" i="2"/>
  <c r="I1877" i="2"/>
  <c r="M1877" i="2"/>
  <c r="N1877" i="2"/>
  <c r="O1877" i="2"/>
  <c r="Y1877" i="2"/>
  <c r="AG1877" i="2"/>
  <c r="AM1877" i="2"/>
  <c r="AN1877" i="2"/>
  <c r="A1878" i="2"/>
  <c r="B1878" i="2"/>
  <c r="D1878" i="2"/>
  <c r="F1878" i="2"/>
  <c r="G1878" i="2"/>
  <c r="H1878" i="2"/>
  <c r="I1878" i="2"/>
  <c r="M1878" i="2"/>
  <c r="N1878" i="2"/>
  <c r="O1878" i="2"/>
  <c r="Y1878" i="2"/>
  <c r="AG1878" i="2"/>
  <c r="AI1878" i="2"/>
  <c r="J1878" i="2" s="1"/>
  <c r="AM1878" i="2"/>
  <c r="AN1878" i="2"/>
  <c r="A1879" i="2"/>
  <c r="B1879" i="2"/>
  <c r="D1879" i="2"/>
  <c r="F1879" i="2"/>
  <c r="G1879" i="2"/>
  <c r="H1879" i="2"/>
  <c r="I1879" i="2"/>
  <c r="M1879" i="2"/>
  <c r="N1879" i="2"/>
  <c r="O1879" i="2"/>
  <c r="Y1879" i="2"/>
  <c r="AG1879" i="2"/>
  <c r="AI1879" i="2"/>
  <c r="J1879" i="2" s="1"/>
  <c r="AM1879" i="2"/>
  <c r="AA1879" i="2" s="1"/>
  <c r="AN1879" i="2"/>
  <c r="A1880" i="2"/>
  <c r="B1880" i="2"/>
  <c r="D1880" i="2"/>
  <c r="F1880" i="2"/>
  <c r="G1880" i="2"/>
  <c r="H1880" i="2"/>
  <c r="I1880" i="2"/>
  <c r="M1880" i="2"/>
  <c r="N1880" i="2"/>
  <c r="O1880" i="2"/>
  <c r="Y1880" i="2"/>
  <c r="AG1880" i="2"/>
  <c r="AM1880" i="2"/>
  <c r="AA1880" i="2" s="1"/>
  <c r="AN1880" i="2"/>
  <c r="A1881" i="2"/>
  <c r="B1881" i="2"/>
  <c r="D1881" i="2"/>
  <c r="F1881" i="2"/>
  <c r="G1881" i="2"/>
  <c r="H1881" i="2"/>
  <c r="I1881" i="2"/>
  <c r="M1881" i="2"/>
  <c r="N1881" i="2"/>
  <c r="O1881" i="2"/>
  <c r="Y1881" i="2"/>
  <c r="AG1881" i="2"/>
  <c r="AM1881" i="2"/>
  <c r="AN1881" i="2"/>
  <c r="A1882" i="2"/>
  <c r="B1882" i="2"/>
  <c r="AI1882" i="2"/>
  <c r="D1882" i="2"/>
  <c r="F1882" i="2"/>
  <c r="G1882" i="2"/>
  <c r="H1882" i="2"/>
  <c r="I1882" i="2"/>
  <c r="M1882" i="2"/>
  <c r="N1882" i="2"/>
  <c r="O1882" i="2"/>
  <c r="Y1882" i="2"/>
  <c r="AG1882" i="2"/>
  <c r="AM1882" i="2"/>
  <c r="AA1882" i="2" s="1"/>
  <c r="AN1882" i="2"/>
  <c r="A1883" i="2"/>
  <c r="B1883" i="2"/>
  <c r="D1883" i="2"/>
  <c r="F1883" i="2"/>
  <c r="G1883" i="2"/>
  <c r="H1883" i="2"/>
  <c r="I1883" i="2"/>
  <c r="M1883" i="2"/>
  <c r="N1883" i="2"/>
  <c r="O1883" i="2"/>
  <c r="Y1883" i="2"/>
  <c r="AG1883" i="2"/>
  <c r="AM1883" i="2"/>
  <c r="AN1883" i="2"/>
  <c r="Z1883" i="2"/>
  <c r="A1884" i="2"/>
  <c r="B1884" i="2"/>
  <c r="D1884" i="2"/>
  <c r="F1884" i="2"/>
  <c r="G1884" i="2"/>
  <c r="H1884" i="2"/>
  <c r="I1884" i="2"/>
  <c r="M1884" i="2"/>
  <c r="N1884" i="2"/>
  <c r="O1884" i="2"/>
  <c r="Y1884" i="2"/>
  <c r="AG1884" i="2"/>
  <c r="AM1884" i="2"/>
  <c r="AA1884" i="2"/>
  <c r="AN1884" i="2"/>
  <c r="Z1884" i="2"/>
  <c r="A1885" i="2"/>
  <c r="B1885" i="2"/>
  <c r="AI1885" i="2"/>
  <c r="D1885" i="2"/>
  <c r="F1885" i="2"/>
  <c r="G1885" i="2"/>
  <c r="H1885" i="2"/>
  <c r="I1885" i="2"/>
  <c r="M1885" i="2"/>
  <c r="N1885" i="2"/>
  <c r="O1885" i="2"/>
  <c r="Y1885" i="2"/>
  <c r="AG1885" i="2"/>
  <c r="AM1885" i="2"/>
  <c r="Z1885" i="2" s="1"/>
  <c r="AA1885" i="2"/>
  <c r="AN1885" i="2"/>
  <c r="A1886" i="2"/>
  <c r="B1886" i="2"/>
  <c r="D1886" i="2"/>
  <c r="F1886" i="2"/>
  <c r="G1886" i="2"/>
  <c r="H1886" i="2"/>
  <c r="I1886" i="2"/>
  <c r="K1886" i="2"/>
  <c r="M1886" i="2"/>
  <c r="N1886" i="2"/>
  <c r="O1886" i="2"/>
  <c r="Y1886" i="2"/>
  <c r="AG1886" i="2"/>
  <c r="AI1886" i="2"/>
  <c r="AM1886" i="2"/>
  <c r="AN1886" i="2"/>
  <c r="J1886" i="2"/>
  <c r="A1887" i="2"/>
  <c r="B1887" i="2"/>
  <c r="D1887" i="2"/>
  <c r="F1887" i="2"/>
  <c r="G1887" i="2"/>
  <c r="H1887" i="2"/>
  <c r="I1887" i="2"/>
  <c r="K1887" i="2"/>
  <c r="M1887" i="2"/>
  <c r="N1887" i="2"/>
  <c r="O1887" i="2"/>
  <c r="Y1887" i="2"/>
  <c r="AG1887" i="2"/>
  <c r="AI1887" i="2"/>
  <c r="AM1887" i="2"/>
  <c r="AO1887" i="2"/>
  <c r="AN1887" i="2"/>
  <c r="A1888" i="2"/>
  <c r="B1888" i="2"/>
  <c r="D1888" i="2"/>
  <c r="F1888" i="2"/>
  <c r="G1888" i="2"/>
  <c r="H1888" i="2"/>
  <c r="I1888" i="2"/>
  <c r="M1888" i="2"/>
  <c r="N1888" i="2"/>
  <c r="O1888" i="2"/>
  <c r="Y1888" i="2"/>
  <c r="AG1888" i="2"/>
  <c r="K1888" i="2"/>
  <c r="AI1888" i="2"/>
  <c r="AM1888" i="2"/>
  <c r="AN1888" i="2"/>
  <c r="A1889" i="2"/>
  <c r="B1889" i="2"/>
  <c r="D1889" i="2"/>
  <c r="F1889" i="2"/>
  <c r="G1889" i="2"/>
  <c r="H1889" i="2"/>
  <c r="I1889" i="2"/>
  <c r="M1889" i="2"/>
  <c r="N1889" i="2"/>
  <c r="O1889" i="2"/>
  <c r="Y1889" i="2"/>
  <c r="AG1889" i="2"/>
  <c r="AI1889" i="2"/>
  <c r="AM1889" i="2"/>
  <c r="AN1889" i="2"/>
  <c r="A1890" i="2"/>
  <c r="B1890" i="2"/>
  <c r="D1890" i="2"/>
  <c r="F1890" i="2"/>
  <c r="G1890" i="2"/>
  <c r="H1890" i="2"/>
  <c r="I1890" i="2"/>
  <c r="M1890" i="2"/>
  <c r="N1890" i="2"/>
  <c r="O1890" i="2"/>
  <c r="Y1890" i="2"/>
  <c r="AA1890" i="2"/>
  <c r="AG1890" i="2"/>
  <c r="AI1890" i="2"/>
  <c r="AM1890" i="2"/>
  <c r="AN1890" i="2"/>
  <c r="A1891" i="2"/>
  <c r="B1891" i="2"/>
  <c r="D1891" i="2"/>
  <c r="F1891" i="2"/>
  <c r="G1891" i="2"/>
  <c r="H1891" i="2"/>
  <c r="I1891" i="2"/>
  <c r="M1891" i="2"/>
  <c r="N1891" i="2"/>
  <c r="O1891" i="2"/>
  <c r="Y1891" i="2"/>
  <c r="AG1891" i="2"/>
  <c r="AM1891" i="2"/>
  <c r="AA1891" i="2" s="1"/>
  <c r="AN1891" i="2"/>
  <c r="Z1891" i="2"/>
  <c r="A1892" i="2"/>
  <c r="B1892" i="2"/>
  <c r="D1892" i="2"/>
  <c r="F1892" i="2"/>
  <c r="G1892" i="2"/>
  <c r="H1892" i="2"/>
  <c r="I1892" i="2"/>
  <c r="M1892" i="2"/>
  <c r="N1892" i="2"/>
  <c r="O1892" i="2"/>
  <c r="Y1892" i="2"/>
  <c r="AA1892" i="2"/>
  <c r="AG1892" i="2"/>
  <c r="AI1892" i="2"/>
  <c r="J1892" i="2" s="1"/>
  <c r="AM1892" i="2"/>
  <c r="AN1892" i="2"/>
  <c r="Z1892" i="2"/>
  <c r="A1893" i="2"/>
  <c r="B1893" i="2"/>
  <c r="AI1893" i="2"/>
  <c r="D1893" i="2"/>
  <c r="F1893" i="2"/>
  <c r="G1893" i="2"/>
  <c r="H1893" i="2"/>
  <c r="I1893" i="2"/>
  <c r="M1893" i="2"/>
  <c r="N1893" i="2"/>
  <c r="O1893" i="2"/>
  <c r="Y1893" i="2"/>
  <c r="AG1893" i="2"/>
  <c r="AM1893" i="2"/>
  <c r="AA1893" i="2" s="1"/>
  <c r="AN1893" i="2"/>
  <c r="A1894" i="2"/>
  <c r="B1894" i="2"/>
  <c r="D1894" i="2"/>
  <c r="F1894" i="2"/>
  <c r="G1894" i="2"/>
  <c r="H1894" i="2"/>
  <c r="I1894" i="2"/>
  <c r="M1894" i="2"/>
  <c r="N1894" i="2"/>
  <c r="O1894" i="2"/>
  <c r="Y1894" i="2"/>
  <c r="AG1894" i="2"/>
  <c r="AI1894" i="2"/>
  <c r="J1894" i="2"/>
  <c r="AM1894" i="2"/>
  <c r="AN1894" i="2"/>
  <c r="A1895" i="2"/>
  <c r="B1895" i="2"/>
  <c r="D1895" i="2"/>
  <c r="F1895" i="2"/>
  <c r="G1895" i="2"/>
  <c r="H1895" i="2"/>
  <c r="I1895" i="2"/>
  <c r="M1895" i="2"/>
  <c r="N1895" i="2"/>
  <c r="O1895" i="2"/>
  <c r="Y1895" i="2"/>
  <c r="AG1895" i="2"/>
  <c r="AI1895" i="2"/>
  <c r="AM1895" i="2"/>
  <c r="AA1895" i="2" s="1"/>
  <c r="AN1895" i="2"/>
  <c r="A1896" i="2"/>
  <c r="B1896" i="2"/>
  <c r="D1896" i="2"/>
  <c r="F1896" i="2"/>
  <c r="G1896" i="2"/>
  <c r="H1896" i="2"/>
  <c r="I1896" i="2"/>
  <c r="M1896" i="2"/>
  <c r="N1896" i="2"/>
  <c r="O1896" i="2"/>
  <c r="Y1896" i="2"/>
  <c r="AG1896" i="2"/>
  <c r="AM1896" i="2"/>
  <c r="AA1896" i="2"/>
  <c r="AN1896" i="2"/>
  <c r="A1897" i="2"/>
  <c r="B1897" i="2"/>
  <c r="D1897" i="2"/>
  <c r="F1897" i="2"/>
  <c r="G1897" i="2"/>
  <c r="H1897" i="2"/>
  <c r="I1897" i="2"/>
  <c r="M1897" i="2"/>
  <c r="N1897" i="2"/>
  <c r="O1897" i="2"/>
  <c r="Y1897" i="2"/>
  <c r="AG1897" i="2"/>
  <c r="AM1897" i="2"/>
  <c r="AN1897" i="2"/>
  <c r="A1898" i="2"/>
  <c r="B1898" i="2"/>
  <c r="AI1898" i="2"/>
  <c r="J1898" i="2"/>
  <c r="D1898" i="2"/>
  <c r="F1898" i="2"/>
  <c r="G1898" i="2"/>
  <c r="H1898" i="2"/>
  <c r="I1898" i="2"/>
  <c r="M1898" i="2"/>
  <c r="N1898" i="2"/>
  <c r="O1898" i="2"/>
  <c r="Y1898" i="2"/>
  <c r="AA1898" i="2"/>
  <c r="AG1898" i="2"/>
  <c r="AM1898" i="2"/>
  <c r="AN1898" i="2"/>
  <c r="A1899" i="2"/>
  <c r="B1899" i="2"/>
  <c r="D1899" i="2"/>
  <c r="F1899" i="2"/>
  <c r="G1899" i="2"/>
  <c r="H1899" i="2"/>
  <c r="I1899" i="2"/>
  <c r="M1899" i="2"/>
  <c r="N1899" i="2"/>
  <c r="O1899" i="2"/>
  <c r="Y1899" i="2"/>
  <c r="AG1899" i="2"/>
  <c r="AM1899" i="2"/>
  <c r="AA1899" i="2" s="1"/>
  <c r="AN1899" i="2"/>
  <c r="A1900" i="2"/>
  <c r="B1900" i="2"/>
  <c r="D1900" i="2"/>
  <c r="F1900" i="2"/>
  <c r="G1900" i="2"/>
  <c r="H1900" i="2"/>
  <c r="I1900" i="2"/>
  <c r="M1900" i="2"/>
  <c r="N1900" i="2"/>
  <c r="O1900" i="2"/>
  <c r="Y1900" i="2"/>
  <c r="AG1900" i="2"/>
  <c r="AM1900" i="2"/>
  <c r="AN1900" i="2"/>
  <c r="A1901" i="2"/>
  <c r="B1901" i="2"/>
  <c r="AI1901" i="2"/>
  <c r="D1901" i="2"/>
  <c r="F1901" i="2"/>
  <c r="G1901" i="2"/>
  <c r="H1901" i="2"/>
  <c r="I1901" i="2"/>
  <c r="K1901" i="2"/>
  <c r="M1901" i="2"/>
  <c r="N1901" i="2"/>
  <c r="O1901" i="2"/>
  <c r="Y1901" i="2"/>
  <c r="AG1901" i="2"/>
  <c r="AM1901" i="2"/>
  <c r="AO1901" i="2" s="1"/>
  <c r="AA1901" i="2"/>
  <c r="AN1901" i="2"/>
  <c r="A1902" i="2"/>
  <c r="B1902" i="2"/>
  <c r="D1902" i="2"/>
  <c r="F1902" i="2"/>
  <c r="G1902" i="2"/>
  <c r="H1902" i="2"/>
  <c r="I1902" i="2"/>
  <c r="K1902" i="2"/>
  <c r="M1902" i="2"/>
  <c r="N1902" i="2"/>
  <c r="O1902" i="2"/>
  <c r="Y1902" i="2"/>
  <c r="AG1902" i="2"/>
  <c r="AI1902" i="2"/>
  <c r="AM1902" i="2"/>
  <c r="AO1902" i="2" s="1"/>
  <c r="AA1902" i="2"/>
  <c r="AN1902" i="2"/>
  <c r="J1902" i="2"/>
  <c r="A1903" i="2"/>
  <c r="B1903" i="2"/>
  <c r="D1903" i="2"/>
  <c r="F1903" i="2"/>
  <c r="G1903" i="2"/>
  <c r="H1903" i="2"/>
  <c r="I1903" i="2"/>
  <c r="K1903" i="2"/>
  <c r="M1903" i="2"/>
  <c r="N1903" i="2"/>
  <c r="O1903" i="2"/>
  <c r="Y1903" i="2"/>
  <c r="AG1903" i="2"/>
  <c r="AI1903" i="2"/>
  <c r="AM1903" i="2"/>
  <c r="AA1903" i="2" s="1"/>
  <c r="AN1903" i="2"/>
  <c r="A1904" i="2"/>
  <c r="B1904" i="2"/>
  <c r="D1904" i="2"/>
  <c r="F1904" i="2"/>
  <c r="G1904" i="2"/>
  <c r="H1904" i="2"/>
  <c r="I1904" i="2"/>
  <c r="M1904" i="2"/>
  <c r="N1904" i="2"/>
  <c r="O1904" i="2"/>
  <c r="Y1904" i="2"/>
  <c r="AG1904" i="2"/>
  <c r="K1904" i="2"/>
  <c r="AI1904" i="2"/>
  <c r="AM1904" i="2"/>
  <c r="AN1904" i="2"/>
  <c r="A1905" i="2"/>
  <c r="B1905" i="2"/>
  <c r="D1905" i="2"/>
  <c r="F1905" i="2"/>
  <c r="G1905" i="2"/>
  <c r="H1905" i="2"/>
  <c r="I1905" i="2"/>
  <c r="M1905" i="2"/>
  <c r="N1905" i="2"/>
  <c r="O1905" i="2"/>
  <c r="Y1905" i="2"/>
  <c r="AG1905" i="2"/>
  <c r="AI1905" i="2"/>
  <c r="J1905" i="2" s="1"/>
  <c r="AM1905" i="2"/>
  <c r="AN1905" i="2"/>
  <c r="A1906" i="2"/>
  <c r="B1906" i="2"/>
  <c r="D1906" i="2"/>
  <c r="F1906" i="2"/>
  <c r="G1906" i="2"/>
  <c r="H1906" i="2"/>
  <c r="I1906" i="2"/>
  <c r="M1906" i="2"/>
  <c r="N1906" i="2"/>
  <c r="O1906" i="2"/>
  <c r="Y1906" i="2"/>
  <c r="AG1906" i="2"/>
  <c r="AI1906" i="2"/>
  <c r="AM1906" i="2"/>
  <c r="AN1906" i="2"/>
  <c r="A1907" i="2"/>
  <c r="B1907" i="2"/>
  <c r="D1907" i="2"/>
  <c r="F1907" i="2"/>
  <c r="G1907" i="2"/>
  <c r="H1907" i="2"/>
  <c r="I1907" i="2"/>
  <c r="M1907" i="2"/>
  <c r="N1907" i="2"/>
  <c r="O1907" i="2"/>
  <c r="Y1907" i="2"/>
  <c r="AG1907" i="2"/>
  <c r="AM1907" i="2"/>
  <c r="Z1907" i="2" s="1"/>
  <c r="AA1907" i="2"/>
  <c r="AN1907" i="2"/>
  <c r="A1908" i="2"/>
  <c r="B1908" i="2"/>
  <c r="D1908" i="2"/>
  <c r="F1908" i="2"/>
  <c r="G1908" i="2"/>
  <c r="H1908" i="2"/>
  <c r="I1908" i="2"/>
  <c r="M1908" i="2"/>
  <c r="N1908" i="2"/>
  <c r="O1908" i="2"/>
  <c r="Y1908" i="2"/>
  <c r="AG1908" i="2"/>
  <c r="AM1908" i="2"/>
  <c r="AN1908" i="2"/>
  <c r="A1909" i="2"/>
  <c r="B1909" i="2"/>
  <c r="AI1909" i="2"/>
  <c r="D1909" i="2"/>
  <c r="F1909" i="2"/>
  <c r="G1909" i="2"/>
  <c r="H1909" i="2"/>
  <c r="I1909" i="2"/>
  <c r="M1909" i="2"/>
  <c r="N1909" i="2"/>
  <c r="O1909" i="2"/>
  <c r="Y1909" i="2"/>
  <c r="AG1909" i="2"/>
  <c r="AM1909" i="2"/>
  <c r="AN1909" i="2"/>
  <c r="A1910" i="2"/>
  <c r="B1910" i="2"/>
  <c r="D1910" i="2"/>
  <c r="F1910" i="2"/>
  <c r="G1910" i="2"/>
  <c r="H1910" i="2"/>
  <c r="I1910" i="2"/>
  <c r="M1910" i="2"/>
  <c r="N1910" i="2"/>
  <c r="O1910" i="2"/>
  <c r="Y1910" i="2"/>
  <c r="AG1910" i="2"/>
  <c r="AI1910" i="2"/>
  <c r="J1910" i="2"/>
  <c r="AM1910" i="2"/>
  <c r="AN1910" i="2"/>
  <c r="A1911" i="2"/>
  <c r="B1911" i="2"/>
  <c r="D1911" i="2"/>
  <c r="F1911" i="2"/>
  <c r="G1911" i="2"/>
  <c r="H1911" i="2"/>
  <c r="I1911" i="2"/>
  <c r="M1911" i="2"/>
  <c r="N1911" i="2"/>
  <c r="O1911" i="2"/>
  <c r="Y1911" i="2"/>
  <c r="AG1911" i="2"/>
  <c r="AI1911" i="2"/>
  <c r="AM1911" i="2"/>
  <c r="AA1911" i="2" s="1"/>
  <c r="AN1911" i="2"/>
  <c r="A1912" i="2"/>
  <c r="B1912" i="2"/>
  <c r="D1912" i="2"/>
  <c r="F1912" i="2"/>
  <c r="G1912" i="2"/>
  <c r="H1912" i="2"/>
  <c r="I1912" i="2"/>
  <c r="M1912" i="2"/>
  <c r="N1912" i="2"/>
  <c r="O1912" i="2"/>
  <c r="Y1912" i="2"/>
  <c r="AG1912" i="2"/>
  <c r="AM1912" i="2"/>
  <c r="AA1912" i="2"/>
  <c r="AN1912" i="2"/>
  <c r="A1913" i="2"/>
  <c r="B1913" i="2"/>
  <c r="D1913" i="2"/>
  <c r="F1913" i="2"/>
  <c r="G1913" i="2"/>
  <c r="H1913" i="2"/>
  <c r="I1913" i="2"/>
  <c r="M1913" i="2"/>
  <c r="N1913" i="2"/>
  <c r="O1913" i="2"/>
  <c r="Y1913" i="2"/>
  <c r="AG1913" i="2"/>
  <c r="AM1913" i="2"/>
  <c r="AN1913" i="2"/>
  <c r="A1914" i="2"/>
  <c r="B1914" i="2"/>
  <c r="D1914" i="2"/>
  <c r="F1914" i="2"/>
  <c r="G1914" i="2"/>
  <c r="H1914" i="2"/>
  <c r="I1914" i="2"/>
  <c r="M1914" i="2"/>
  <c r="N1914" i="2"/>
  <c r="O1914" i="2"/>
  <c r="Y1914" i="2"/>
  <c r="AG1914" i="2"/>
  <c r="AM1914" i="2"/>
  <c r="AN1914" i="2"/>
  <c r="Z1914" i="2"/>
  <c r="A1915" i="2"/>
  <c r="B1915" i="2"/>
  <c r="D1915" i="2"/>
  <c r="F1915" i="2"/>
  <c r="G1915" i="2"/>
  <c r="H1915" i="2"/>
  <c r="I1915" i="2"/>
  <c r="M1915" i="2"/>
  <c r="N1915" i="2"/>
  <c r="O1915" i="2"/>
  <c r="Y1915" i="2"/>
  <c r="AG1915" i="2"/>
  <c r="AI1915" i="2"/>
  <c r="J1915" i="2"/>
  <c r="AM1915" i="2"/>
  <c r="AA1915" i="2"/>
  <c r="AN1915" i="2"/>
  <c r="Z1915" i="2"/>
  <c r="A1916" i="2"/>
  <c r="B1916" i="2"/>
  <c r="D1916" i="2"/>
  <c r="F1916" i="2"/>
  <c r="G1916" i="2"/>
  <c r="H1916" i="2"/>
  <c r="I1916" i="2"/>
  <c r="M1916" i="2"/>
  <c r="Y1916" i="2"/>
  <c r="AG1916" i="2"/>
  <c r="AI1916" i="2"/>
  <c r="AJ1916" i="2"/>
  <c r="AM1916" i="2"/>
  <c r="AN1916" i="2"/>
  <c r="A1917" i="2"/>
  <c r="B1917" i="2"/>
  <c r="D1917" i="2"/>
  <c r="F1917" i="2"/>
  <c r="G1917" i="2"/>
  <c r="H1917" i="2"/>
  <c r="I1917" i="2"/>
  <c r="K1917" i="2"/>
  <c r="M1917" i="2"/>
  <c r="Q1917" i="2"/>
  <c r="Y1917" i="2"/>
  <c r="AG1917" i="2"/>
  <c r="AJ1917" i="2"/>
  <c r="O1917" i="2" s="1"/>
  <c r="AK1917" i="2"/>
  <c r="S1917" i="2" s="1"/>
  <c r="AM1917" i="2"/>
  <c r="AN1917" i="2"/>
  <c r="A1918" i="2"/>
  <c r="B1918" i="2"/>
  <c r="D1918" i="2"/>
  <c r="F1918" i="2"/>
  <c r="G1918" i="2"/>
  <c r="H1918" i="2"/>
  <c r="I1918" i="2"/>
  <c r="M1918" i="2"/>
  <c r="Q1918" i="2"/>
  <c r="Y1918" i="2"/>
  <c r="AG1918" i="2"/>
  <c r="AI1918" i="2"/>
  <c r="AJ1918" i="2"/>
  <c r="AK1918" i="2"/>
  <c r="R1918" i="2" s="1"/>
  <c r="S1918" i="2"/>
  <c r="AM1918" i="2"/>
  <c r="AN1918" i="2"/>
  <c r="A1919" i="2"/>
  <c r="B1919" i="2"/>
  <c r="D1919" i="2"/>
  <c r="F1919" i="2"/>
  <c r="G1919" i="2"/>
  <c r="H1919" i="2"/>
  <c r="I1919" i="2"/>
  <c r="M1919" i="2"/>
  <c r="Y1919" i="2"/>
  <c r="AA1919" i="2"/>
  <c r="AG1919" i="2"/>
  <c r="AI1919" i="2"/>
  <c r="AJ1919" i="2"/>
  <c r="AP1919" i="2"/>
  <c r="AM1919" i="2"/>
  <c r="Z1919" i="2" s="1"/>
  <c r="AN1919" i="2"/>
  <c r="A1920" i="2"/>
  <c r="B1920" i="2"/>
  <c r="D1920" i="2"/>
  <c r="F1920" i="2"/>
  <c r="G1920" i="2"/>
  <c r="H1920" i="2"/>
  <c r="I1920" i="2"/>
  <c r="M1920" i="2"/>
  <c r="Q1920" i="2"/>
  <c r="Y1920" i="2"/>
  <c r="AA1920" i="2"/>
  <c r="AG1920" i="2"/>
  <c r="AJ1920" i="2"/>
  <c r="AK1920" i="2"/>
  <c r="AM1920" i="2"/>
  <c r="AN1920" i="2"/>
  <c r="A1921" i="2"/>
  <c r="B1921" i="2"/>
  <c r="D1921" i="2"/>
  <c r="F1921" i="2"/>
  <c r="G1921" i="2"/>
  <c r="H1921" i="2"/>
  <c r="I1921" i="2"/>
  <c r="K1921" i="2"/>
  <c r="M1921" i="2"/>
  <c r="Y1921" i="2"/>
  <c r="AG1921" i="2"/>
  <c r="AJ1921" i="2"/>
  <c r="O1921" i="2" s="1"/>
  <c r="AM1921" i="2"/>
  <c r="AP1921" i="2"/>
  <c r="AN1921" i="2"/>
  <c r="A1922" i="2"/>
  <c r="B1922" i="2"/>
  <c r="AI1922" i="2"/>
  <c r="J1922" i="2" s="1"/>
  <c r="D1922" i="2"/>
  <c r="F1922" i="2"/>
  <c r="G1922" i="2"/>
  <c r="H1922" i="2"/>
  <c r="I1922" i="2"/>
  <c r="M1922" i="2"/>
  <c r="Q1922" i="2"/>
  <c r="Y1922" i="2"/>
  <c r="AG1922" i="2"/>
  <c r="AJ1922" i="2"/>
  <c r="AK1922" i="2"/>
  <c r="AM1922" i="2"/>
  <c r="AA1922" i="2" s="1"/>
  <c r="AN1922" i="2"/>
  <c r="A1923" i="2"/>
  <c r="B1923" i="2"/>
  <c r="AI1923" i="2"/>
  <c r="D1923" i="2"/>
  <c r="F1923" i="2"/>
  <c r="G1923" i="2"/>
  <c r="H1923" i="2"/>
  <c r="I1923" i="2"/>
  <c r="M1923" i="2"/>
  <c r="Q1923" i="2"/>
  <c r="Y1923" i="2"/>
  <c r="AG1923" i="2"/>
  <c r="AJ1923" i="2"/>
  <c r="AK1923" i="2"/>
  <c r="AM1923" i="2"/>
  <c r="AN1923" i="2"/>
  <c r="Z1923" i="2"/>
  <c r="A1924" i="2"/>
  <c r="B1924" i="2"/>
  <c r="D1924" i="2"/>
  <c r="F1924" i="2"/>
  <c r="G1924" i="2"/>
  <c r="H1924" i="2"/>
  <c r="I1924" i="2"/>
  <c r="M1924" i="2"/>
  <c r="Q1924" i="2"/>
  <c r="Y1924" i="2"/>
  <c r="AG1924" i="2"/>
  <c r="AI1924" i="2"/>
  <c r="AJ1924" i="2"/>
  <c r="AK1924" i="2"/>
  <c r="AM1924" i="2"/>
  <c r="Z1924" i="2" s="1"/>
  <c r="AN1924" i="2"/>
  <c r="A1925" i="2"/>
  <c r="B1925" i="2"/>
  <c r="D1925" i="2"/>
  <c r="F1925" i="2"/>
  <c r="G1925" i="2"/>
  <c r="H1925" i="2"/>
  <c r="I1925" i="2"/>
  <c r="M1925" i="2"/>
  <c r="Q1925" i="2"/>
  <c r="Y1925" i="2"/>
  <c r="AG1925" i="2"/>
  <c r="K1925" i="2"/>
  <c r="AI1925" i="2"/>
  <c r="J1925" i="2"/>
  <c r="AJ1925" i="2"/>
  <c r="AK1925" i="2"/>
  <c r="AM1925" i="2"/>
  <c r="AN1925" i="2"/>
  <c r="AP1925" i="2"/>
  <c r="AU1925" i="2" s="1"/>
  <c r="A1926" i="2"/>
  <c r="B1926" i="2"/>
  <c r="D1926" i="2"/>
  <c r="F1926" i="2"/>
  <c r="G1926" i="2"/>
  <c r="H1926" i="2"/>
  <c r="I1926" i="2"/>
  <c r="M1926" i="2"/>
  <c r="Q1926" i="2"/>
  <c r="Y1926" i="2"/>
  <c r="AG1926" i="2"/>
  <c r="AI1926" i="2"/>
  <c r="AJ1926" i="2"/>
  <c r="AK1926" i="2"/>
  <c r="R1926" i="2" s="1"/>
  <c r="AM1926" i="2"/>
  <c r="AN1926" i="2"/>
  <c r="A1927" i="2"/>
  <c r="B1927" i="2"/>
  <c r="D1927" i="2"/>
  <c r="F1927" i="2"/>
  <c r="G1927" i="2"/>
  <c r="H1927" i="2"/>
  <c r="I1927" i="2"/>
  <c r="M1927" i="2"/>
  <c r="Q1927" i="2"/>
  <c r="Y1927" i="2"/>
  <c r="AG1927" i="2"/>
  <c r="AI1927" i="2"/>
  <c r="AJ1927" i="2"/>
  <c r="AK1927" i="2"/>
  <c r="AM1927" i="2"/>
  <c r="AO1927" i="2" s="1"/>
  <c r="AN1927" i="2"/>
  <c r="A1928" i="2"/>
  <c r="B1928" i="2"/>
  <c r="D1928" i="2"/>
  <c r="F1928" i="2"/>
  <c r="G1928" i="2"/>
  <c r="H1928" i="2"/>
  <c r="I1928" i="2"/>
  <c r="M1928" i="2"/>
  <c r="Q1928" i="2"/>
  <c r="Y1928" i="2"/>
  <c r="AG1928" i="2"/>
  <c r="AJ1928" i="2"/>
  <c r="AK1928" i="2"/>
  <c r="AM1928" i="2"/>
  <c r="AN1928" i="2"/>
  <c r="A1929" i="2"/>
  <c r="B1929" i="2"/>
  <c r="D1929" i="2"/>
  <c r="F1929" i="2"/>
  <c r="G1929" i="2"/>
  <c r="H1929" i="2"/>
  <c r="I1929" i="2"/>
  <c r="K1929" i="2"/>
  <c r="M1929" i="2"/>
  <c r="Q1929" i="2"/>
  <c r="Y1929" i="2"/>
  <c r="AG1929" i="2"/>
  <c r="AI1929" i="2"/>
  <c r="J1929" i="2" s="1"/>
  <c r="AJ1929" i="2"/>
  <c r="AK1929" i="2"/>
  <c r="S1929" i="2" s="1"/>
  <c r="AM1929" i="2"/>
  <c r="AN1929" i="2"/>
  <c r="A1930" i="2"/>
  <c r="B1930" i="2"/>
  <c r="D1930" i="2"/>
  <c r="F1930" i="2"/>
  <c r="G1930" i="2"/>
  <c r="H1930" i="2"/>
  <c r="I1930" i="2"/>
  <c r="M1930" i="2"/>
  <c r="Y1930" i="2"/>
  <c r="AG1930" i="2"/>
  <c r="AI1930" i="2"/>
  <c r="AO1930" i="2" s="1"/>
  <c r="AT1930" i="2" s="1"/>
  <c r="AJ1930" i="2"/>
  <c r="O1930" i="2" s="1"/>
  <c r="AM1930" i="2"/>
  <c r="AN1930" i="2"/>
  <c r="A1931" i="2"/>
  <c r="B1931" i="2"/>
  <c r="AI1931" i="2"/>
  <c r="D1931" i="2"/>
  <c r="F1931" i="2"/>
  <c r="G1931" i="2"/>
  <c r="H1931" i="2"/>
  <c r="I1931" i="2"/>
  <c r="K1931" i="2"/>
  <c r="M1931" i="2"/>
  <c r="Q1931" i="2"/>
  <c r="Y1931" i="2"/>
  <c r="AG1931" i="2"/>
  <c r="AJ1931" i="2"/>
  <c r="AK1931" i="2"/>
  <c r="S1931" i="2"/>
  <c r="AM1931" i="2"/>
  <c r="AN1931" i="2"/>
  <c r="A1932" i="2"/>
  <c r="B1932" i="2"/>
  <c r="AI1932" i="2"/>
  <c r="J1932" i="2" s="1"/>
  <c r="D1932" i="2"/>
  <c r="F1932" i="2"/>
  <c r="G1932" i="2"/>
  <c r="H1932" i="2"/>
  <c r="I1932" i="2"/>
  <c r="M1932" i="2"/>
  <c r="Q1932" i="2"/>
  <c r="Y1932" i="2"/>
  <c r="AG1932" i="2"/>
  <c r="AJ1932" i="2"/>
  <c r="O1932" i="2"/>
  <c r="AK1932" i="2"/>
  <c r="AM1932" i="2"/>
  <c r="AA1932" i="2" s="1"/>
  <c r="AN1932" i="2"/>
  <c r="A1933" i="2"/>
  <c r="B1933" i="2"/>
  <c r="D1933" i="2"/>
  <c r="F1933" i="2"/>
  <c r="G1933" i="2"/>
  <c r="H1933" i="2"/>
  <c r="I1933" i="2"/>
  <c r="M1933" i="2"/>
  <c r="Q1933" i="2"/>
  <c r="Y1933" i="2"/>
  <c r="AG1933" i="2"/>
  <c r="K1933" i="2"/>
  <c r="AI1933" i="2"/>
  <c r="AJ1933" i="2"/>
  <c r="N1933" i="2" s="1"/>
  <c r="AK1933" i="2"/>
  <c r="AM1933" i="2"/>
  <c r="AN1933" i="2"/>
  <c r="A1934" i="2"/>
  <c r="B1934" i="2"/>
  <c r="D1934" i="2"/>
  <c r="F1934" i="2"/>
  <c r="G1934" i="2"/>
  <c r="H1934" i="2"/>
  <c r="I1934" i="2"/>
  <c r="M1934" i="2"/>
  <c r="Q1934" i="2"/>
  <c r="Y1934" i="2"/>
  <c r="AG1934" i="2"/>
  <c r="AI1934" i="2"/>
  <c r="AJ1934" i="2"/>
  <c r="AK1934" i="2"/>
  <c r="S1934" i="2" s="1"/>
  <c r="AM1934" i="2"/>
  <c r="Z1934" i="2" s="1"/>
  <c r="AN1934" i="2"/>
  <c r="A1935" i="2"/>
  <c r="B1935" i="2"/>
  <c r="D1935" i="2"/>
  <c r="F1935" i="2"/>
  <c r="G1935" i="2"/>
  <c r="H1935" i="2"/>
  <c r="I1935" i="2"/>
  <c r="M1935" i="2"/>
  <c r="Y1935" i="2"/>
  <c r="AG1935" i="2"/>
  <c r="AJ1935" i="2"/>
  <c r="AM1935" i="2"/>
  <c r="Z1935" i="2"/>
  <c r="AN1935" i="2"/>
  <c r="N1935" i="2"/>
  <c r="A1936" i="2"/>
  <c r="B1936" i="2"/>
  <c r="D1936" i="2"/>
  <c r="F1936" i="2"/>
  <c r="G1936" i="2"/>
  <c r="H1936" i="2"/>
  <c r="I1936" i="2"/>
  <c r="M1936" i="2"/>
  <c r="Q1936" i="2"/>
  <c r="Y1936" i="2"/>
  <c r="AG1936" i="2"/>
  <c r="AJ1936" i="2"/>
  <c r="O1936" i="2" s="1"/>
  <c r="AK1936" i="2"/>
  <c r="AM1936" i="2"/>
  <c r="AN1936" i="2"/>
  <c r="A1937" i="2"/>
  <c r="B1937" i="2"/>
  <c r="AI1937" i="2"/>
  <c r="J1937" i="2" s="1"/>
  <c r="D1937" i="2"/>
  <c r="F1937" i="2"/>
  <c r="G1937" i="2"/>
  <c r="H1937" i="2"/>
  <c r="I1937" i="2"/>
  <c r="K1937" i="2"/>
  <c r="M1937" i="2"/>
  <c r="Q1937" i="2"/>
  <c r="Y1937" i="2"/>
  <c r="AG1937" i="2"/>
  <c r="AJ1937" i="2"/>
  <c r="O1937" i="2" s="1"/>
  <c r="AK1937" i="2"/>
  <c r="R1937" i="2" s="1"/>
  <c r="AM1937" i="2"/>
  <c r="AN1937" i="2"/>
  <c r="Z1937" i="2"/>
  <c r="A1938" i="2"/>
  <c r="B1938" i="2"/>
  <c r="D1938" i="2"/>
  <c r="F1938" i="2"/>
  <c r="G1938" i="2"/>
  <c r="H1938" i="2"/>
  <c r="I1938" i="2"/>
  <c r="M1938" i="2"/>
  <c r="Q1938" i="2"/>
  <c r="Y1938" i="2"/>
  <c r="AG1938" i="2"/>
  <c r="AI1938" i="2"/>
  <c r="AO1938" i="2" s="1"/>
  <c r="AT1938" i="2" s="1"/>
  <c r="AJ1938" i="2"/>
  <c r="AK1938" i="2"/>
  <c r="R1938" i="2" s="1"/>
  <c r="AM1938" i="2"/>
  <c r="AN1938" i="2"/>
  <c r="A1939" i="2"/>
  <c r="B1939" i="2"/>
  <c r="AI1939" i="2"/>
  <c r="D1939" i="2"/>
  <c r="F1939" i="2"/>
  <c r="G1939" i="2"/>
  <c r="H1939" i="2"/>
  <c r="I1939" i="2"/>
  <c r="M1939" i="2"/>
  <c r="Q1939" i="2"/>
  <c r="Y1939" i="2"/>
  <c r="AG1939" i="2"/>
  <c r="AJ1939" i="2"/>
  <c r="AK1939" i="2"/>
  <c r="AM1939" i="2"/>
  <c r="AA1939" i="2"/>
  <c r="AN1939" i="2"/>
  <c r="A1940" i="2"/>
  <c r="B1940" i="2"/>
  <c r="D1940" i="2"/>
  <c r="F1940" i="2"/>
  <c r="G1940" i="2"/>
  <c r="H1940" i="2"/>
  <c r="I1940" i="2"/>
  <c r="K1940" i="2"/>
  <c r="M1940" i="2"/>
  <c r="Y1940" i="2"/>
  <c r="AG1940" i="2"/>
  <c r="AI1940" i="2"/>
  <c r="AJ1940" i="2"/>
  <c r="AP1940" i="2" s="1"/>
  <c r="AM1940" i="2"/>
  <c r="AO1940" i="2"/>
  <c r="AN1940" i="2"/>
  <c r="N1940" i="2"/>
  <c r="A1941" i="2"/>
  <c r="B1941" i="2"/>
  <c r="D1941" i="2"/>
  <c r="F1941" i="2"/>
  <c r="G1941" i="2"/>
  <c r="H1941" i="2"/>
  <c r="I1941" i="2"/>
  <c r="M1941" i="2"/>
  <c r="N1941" i="2"/>
  <c r="O1941" i="2"/>
  <c r="Q1941" i="2"/>
  <c r="Y1941" i="2"/>
  <c r="AG1941" i="2"/>
  <c r="AI1941" i="2"/>
  <c r="AK1941" i="2"/>
  <c r="AM1941" i="2"/>
  <c r="AA1941" i="2"/>
  <c r="AN1941" i="2"/>
  <c r="A1942" i="2"/>
  <c r="B1942" i="2"/>
  <c r="D1942" i="2"/>
  <c r="F1942" i="2"/>
  <c r="G1942" i="2"/>
  <c r="H1942" i="2"/>
  <c r="I1942" i="2"/>
  <c r="M1942" i="2"/>
  <c r="N1942" i="2"/>
  <c r="O1942" i="2"/>
  <c r="Y1942" i="2"/>
  <c r="AG1942" i="2"/>
  <c r="AM1942" i="2"/>
  <c r="Z1942" i="2"/>
  <c r="AN1942" i="2"/>
  <c r="A1943" i="2"/>
  <c r="B1943" i="2"/>
  <c r="AI1943" i="2"/>
  <c r="J1943" i="2" s="1"/>
  <c r="D1943" i="2"/>
  <c r="F1943" i="2"/>
  <c r="G1943" i="2"/>
  <c r="H1943" i="2"/>
  <c r="I1943" i="2"/>
  <c r="M1943" i="2"/>
  <c r="Q1943" i="2"/>
  <c r="Y1943" i="2"/>
  <c r="AG1943" i="2"/>
  <c r="AJ1943" i="2"/>
  <c r="AK1943" i="2"/>
  <c r="AM1943" i="2"/>
  <c r="AN1943" i="2"/>
  <c r="A1944" i="2"/>
  <c r="B1944" i="2"/>
  <c r="D1944" i="2"/>
  <c r="F1944" i="2"/>
  <c r="G1944" i="2"/>
  <c r="H1944" i="2"/>
  <c r="I1944" i="2"/>
  <c r="M1944" i="2"/>
  <c r="N1944" i="2"/>
  <c r="O1944" i="2"/>
  <c r="Q1944" i="2"/>
  <c r="Y1944" i="2"/>
  <c r="AG1944" i="2"/>
  <c r="AK1944" i="2"/>
  <c r="AM1944" i="2"/>
  <c r="AN1944" i="2"/>
  <c r="Z1944" i="2"/>
  <c r="AQ1944" i="2"/>
  <c r="AW1944" i="2"/>
  <c r="A1945" i="2"/>
  <c r="B1945" i="2"/>
  <c r="D1945" i="2"/>
  <c r="F1945" i="2"/>
  <c r="G1945" i="2"/>
  <c r="H1945" i="2"/>
  <c r="I1945" i="2"/>
  <c r="K1945" i="2"/>
  <c r="M1945" i="2"/>
  <c r="N1945" i="2"/>
  <c r="O1945" i="2"/>
  <c r="Y1945" i="2"/>
  <c r="AG1945" i="2"/>
  <c r="AI1945" i="2"/>
  <c r="J1945" i="2" s="1"/>
  <c r="AM1945" i="2"/>
  <c r="AO1945" i="2"/>
  <c r="AN1945" i="2"/>
  <c r="A1946" i="2"/>
  <c r="B1946" i="2"/>
  <c r="D1946" i="2"/>
  <c r="F1946" i="2"/>
  <c r="G1946" i="2"/>
  <c r="H1946" i="2"/>
  <c r="I1946" i="2"/>
  <c r="M1946" i="2"/>
  <c r="N1946" i="2"/>
  <c r="O1946" i="2"/>
  <c r="Y1946" i="2"/>
  <c r="AG1946" i="2"/>
  <c r="AI1946" i="2"/>
  <c r="AM1946" i="2"/>
  <c r="AN1946" i="2"/>
  <c r="A1947" i="2"/>
  <c r="B1947" i="2"/>
  <c r="D1947" i="2"/>
  <c r="F1947" i="2"/>
  <c r="G1947" i="2"/>
  <c r="H1947" i="2"/>
  <c r="I1947" i="2"/>
  <c r="K1947" i="2"/>
  <c r="M1947" i="2"/>
  <c r="N1947" i="2"/>
  <c r="O1947" i="2"/>
  <c r="Y1947" i="2"/>
  <c r="AG1947" i="2"/>
  <c r="AI1947" i="2"/>
  <c r="J1947" i="2" s="1"/>
  <c r="AM1947" i="2"/>
  <c r="AN1947" i="2"/>
  <c r="A1948" i="2"/>
  <c r="B1948" i="2"/>
  <c r="D1948" i="2"/>
  <c r="F1948" i="2"/>
  <c r="G1948" i="2"/>
  <c r="H1948" i="2"/>
  <c r="I1948" i="2"/>
  <c r="K1948" i="2"/>
  <c r="M1948" i="2"/>
  <c r="N1948" i="2"/>
  <c r="O1948" i="2"/>
  <c r="Q1948" i="2"/>
  <c r="Y1948" i="2"/>
  <c r="AG1948" i="2"/>
  <c r="AI1948" i="2"/>
  <c r="AK1948" i="2"/>
  <c r="S1948" i="2" s="1"/>
  <c r="AM1948" i="2"/>
  <c r="AA1948" i="2"/>
  <c r="AN1948" i="2"/>
  <c r="A1949" i="2"/>
  <c r="B1949" i="2"/>
  <c r="D1949" i="2"/>
  <c r="F1949" i="2"/>
  <c r="G1949" i="2"/>
  <c r="H1949" i="2"/>
  <c r="I1949" i="2"/>
  <c r="M1949" i="2"/>
  <c r="N1949" i="2"/>
  <c r="O1949" i="2"/>
  <c r="Q1949" i="2"/>
  <c r="Y1949" i="2"/>
  <c r="AG1949" i="2"/>
  <c r="AI1949" i="2"/>
  <c r="AK1949" i="2"/>
  <c r="S1949" i="2" s="1"/>
  <c r="AM1949" i="2"/>
  <c r="Z1949" i="2" s="1"/>
  <c r="AN1949" i="2"/>
  <c r="A1950" i="2"/>
  <c r="B1950" i="2"/>
  <c r="D1950" i="2"/>
  <c r="F1950" i="2"/>
  <c r="G1950" i="2"/>
  <c r="H1950" i="2"/>
  <c r="I1950" i="2"/>
  <c r="M1950" i="2"/>
  <c r="N1950" i="2"/>
  <c r="O1950" i="2"/>
  <c r="Y1950" i="2"/>
  <c r="AG1950" i="2"/>
  <c r="AI1950" i="2"/>
  <c r="AM1950" i="2"/>
  <c r="AN1950" i="2"/>
  <c r="A1951" i="2"/>
  <c r="B1951" i="2"/>
  <c r="D1951" i="2"/>
  <c r="F1951" i="2"/>
  <c r="G1951" i="2"/>
  <c r="H1951" i="2"/>
  <c r="I1951" i="2"/>
  <c r="M1951" i="2"/>
  <c r="N1951" i="2"/>
  <c r="O1951" i="2"/>
  <c r="Y1951" i="2"/>
  <c r="AG1951" i="2"/>
  <c r="AM1951" i="2"/>
  <c r="Z1951" i="2" s="1"/>
  <c r="AN1951" i="2"/>
  <c r="A1952" i="2"/>
  <c r="B1952" i="2"/>
  <c r="D1952" i="2"/>
  <c r="F1952" i="2"/>
  <c r="G1952" i="2"/>
  <c r="H1952" i="2"/>
  <c r="I1952" i="2"/>
  <c r="M1952" i="2"/>
  <c r="N1952" i="2"/>
  <c r="O1952" i="2"/>
  <c r="Y1952" i="2"/>
  <c r="AG1952" i="2"/>
  <c r="AM1952" i="2"/>
  <c r="Z1952" i="2"/>
  <c r="AN1952" i="2"/>
  <c r="A1953" i="2"/>
  <c r="B1953" i="2"/>
  <c r="D1953" i="2"/>
  <c r="F1953" i="2"/>
  <c r="G1953" i="2"/>
  <c r="H1953" i="2"/>
  <c r="I1953" i="2"/>
  <c r="M1953" i="2"/>
  <c r="N1953" i="2"/>
  <c r="O1953" i="2"/>
  <c r="Y1953" i="2"/>
  <c r="AG1953" i="2"/>
  <c r="AM1953" i="2"/>
  <c r="Z1953" i="2" s="1"/>
  <c r="AN1953" i="2"/>
  <c r="A1954" i="2"/>
  <c r="B1954" i="2"/>
  <c r="AI1954" i="2"/>
  <c r="D1954" i="2"/>
  <c r="F1954" i="2"/>
  <c r="G1954" i="2"/>
  <c r="H1954" i="2"/>
  <c r="I1954" i="2"/>
  <c r="M1954" i="2"/>
  <c r="N1954" i="2"/>
  <c r="O1954" i="2"/>
  <c r="Y1954" i="2"/>
  <c r="AG1954" i="2"/>
  <c r="AM1954" i="2"/>
  <c r="AN1954" i="2"/>
  <c r="BN1954" i="2"/>
  <c r="A1955" i="2"/>
  <c r="B1955" i="2"/>
  <c r="D1955" i="2"/>
  <c r="F1955" i="2"/>
  <c r="G1955" i="2"/>
  <c r="H1955" i="2"/>
  <c r="I1955" i="2"/>
  <c r="M1955" i="2"/>
  <c r="N1955" i="2"/>
  <c r="O1955" i="2"/>
  <c r="Y1955" i="2"/>
  <c r="AG1955" i="2"/>
  <c r="AI1955" i="2"/>
  <c r="J1955" i="2" s="1"/>
  <c r="AM1955" i="2"/>
  <c r="AO1955" i="2"/>
  <c r="AN1955" i="2"/>
  <c r="BN1955" i="2"/>
  <c r="A1956" i="2"/>
  <c r="B1956" i="2"/>
  <c r="D1956" i="2"/>
  <c r="F1956" i="2"/>
  <c r="G1956" i="2"/>
  <c r="H1956" i="2"/>
  <c r="I1956" i="2"/>
  <c r="M1956" i="2"/>
  <c r="N1956" i="2"/>
  <c r="O1956" i="2"/>
  <c r="Y1956" i="2"/>
  <c r="AG1956" i="2"/>
  <c r="AI1956" i="2"/>
  <c r="J1956" i="2"/>
  <c r="AM1956" i="2"/>
  <c r="AN1956" i="2"/>
  <c r="BN1956" i="2"/>
  <c r="A1957" i="2"/>
  <c r="B1957" i="2"/>
  <c r="D1957" i="2"/>
  <c r="F1957" i="2"/>
  <c r="G1957" i="2"/>
  <c r="H1957" i="2"/>
  <c r="I1957" i="2"/>
  <c r="M1957" i="2"/>
  <c r="N1957" i="2"/>
  <c r="O1957" i="2"/>
  <c r="Y1957" i="2"/>
  <c r="AG1957" i="2"/>
  <c r="AI1957" i="2"/>
  <c r="AM1957" i="2"/>
  <c r="AN1957" i="2"/>
  <c r="BN1957" i="2"/>
  <c r="A1958" i="2"/>
  <c r="B1958" i="2"/>
  <c r="D1958" i="2"/>
  <c r="F1958" i="2"/>
  <c r="G1958" i="2"/>
  <c r="H1958" i="2"/>
  <c r="I1958" i="2"/>
  <c r="M1958" i="2"/>
  <c r="N1958" i="2"/>
  <c r="O1958" i="2"/>
  <c r="Y1958" i="2"/>
  <c r="AG1958" i="2"/>
  <c r="AM1958" i="2"/>
  <c r="AN1958" i="2"/>
  <c r="BN1958" i="2"/>
  <c r="A1959" i="2"/>
  <c r="B1959" i="2"/>
  <c r="D1959" i="2"/>
  <c r="F1959" i="2"/>
  <c r="G1959" i="2"/>
  <c r="H1959" i="2"/>
  <c r="I1959" i="2"/>
  <c r="M1959" i="2"/>
  <c r="N1959" i="2"/>
  <c r="O1959" i="2"/>
  <c r="Y1959" i="2"/>
  <c r="AG1959" i="2"/>
  <c r="AI1959" i="2"/>
  <c r="AM1959" i="2"/>
  <c r="AA1959" i="2"/>
  <c r="AN1959" i="2"/>
  <c r="BN1959" i="2"/>
  <c r="A1960" i="2"/>
  <c r="B1960" i="2"/>
  <c r="D1960" i="2"/>
  <c r="F1960" i="2"/>
  <c r="G1960" i="2"/>
  <c r="H1960" i="2"/>
  <c r="I1960" i="2"/>
  <c r="M1960" i="2"/>
  <c r="N1960" i="2"/>
  <c r="O1960" i="2"/>
  <c r="Y1960" i="2"/>
  <c r="AG1960" i="2"/>
  <c r="AI1960" i="2"/>
  <c r="AM1960" i="2"/>
  <c r="AO1960" i="2"/>
  <c r="AS1960" i="2"/>
  <c r="AN1960" i="2"/>
  <c r="BN1960" i="2"/>
  <c r="A1961" i="2"/>
  <c r="B1961" i="2"/>
  <c r="AI1961" i="2"/>
  <c r="D1961" i="2"/>
  <c r="F1961" i="2"/>
  <c r="G1961" i="2"/>
  <c r="H1961" i="2"/>
  <c r="I1961" i="2"/>
  <c r="M1961" i="2"/>
  <c r="N1961" i="2"/>
  <c r="O1961" i="2"/>
  <c r="Y1961" i="2"/>
  <c r="AG1961" i="2"/>
  <c r="AM1961" i="2"/>
  <c r="AO1961" i="2" s="1"/>
  <c r="AN1961" i="2"/>
  <c r="BN1961" i="2"/>
  <c r="A1962" i="2"/>
  <c r="B1962" i="2"/>
  <c r="AI1962" i="2"/>
  <c r="D1962" i="2"/>
  <c r="F1962" i="2"/>
  <c r="G1962" i="2"/>
  <c r="H1962" i="2"/>
  <c r="I1962" i="2"/>
  <c r="M1962" i="2"/>
  <c r="N1962" i="2"/>
  <c r="O1962" i="2"/>
  <c r="Y1962" i="2"/>
  <c r="AG1962" i="2"/>
  <c r="AM1962" i="2"/>
  <c r="AA1962" i="2" s="1"/>
  <c r="AN1962" i="2"/>
  <c r="BN1962" i="2"/>
  <c r="A1963" i="2"/>
  <c r="B1963" i="2"/>
  <c r="AI1963" i="2"/>
  <c r="D1963" i="2"/>
  <c r="F1963" i="2"/>
  <c r="G1963" i="2"/>
  <c r="H1963" i="2"/>
  <c r="I1963" i="2"/>
  <c r="M1963" i="2"/>
  <c r="N1963" i="2"/>
  <c r="O1963" i="2"/>
  <c r="Q1963" i="2"/>
  <c r="Y1963" i="2"/>
  <c r="AG1963" i="2"/>
  <c r="AK1963" i="2"/>
  <c r="R1963" i="2" s="1"/>
  <c r="S1963" i="2"/>
  <c r="AM1963" i="2"/>
  <c r="AN1963" i="2"/>
  <c r="BN1963" i="2"/>
  <c r="A1964" i="2"/>
  <c r="B1964" i="2"/>
  <c r="D1964" i="2"/>
  <c r="F1964" i="2"/>
  <c r="G1964" i="2"/>
  <c r="H1964" i="2"/>
  <c r="I1964" i="2"/>
  <c r="M1964" i="2"/>
  <c r="N1964" i="2"/>
  <c r="O1964" i="2"/>
  <c r="Q1964" i="2"/>
  <c r="Y1964" i="2"/>
  <c r="AG1964" i="2"/>
  <c r="AI1964" i="2"/>
  <c r="AK1964" i="2"/>
  <c r="S1964" i="2" s="1"/>
  <c r="AM1964" i="2"/>
  <c r="Z1964" i="2" s="1"/>
  <c r="AN1964" i="2"/>
  <c r="BN1964" i="2"/>
  <c r="A1965" i="2"/>
  <c r="B1965" i="2"/>
  <c r="D1965" i="2"/>
  <c r="F1965" i="2"/>
  <c r="G1965" i="2"/>
  <c r="H1965" i="2"/>
  <c r="I1965" i="2"/>
  <c r="M1965" i="2"/>
  <c r="N1965" i="2"/>
  <c r="O1965" i="2"/>
  <c r="Y1965" i="2"/>
  <c r="AG1965" i="2"/>
  <c r="AI1965" i="2"/>
  <c r="J1965" i="2" s="1"/>
  <c r="AM1965" i="2"/>
  <c r="AN1965" i="2"/>
  <c r="BN1965" i="2"/>
  <c r="A1966" i="2"/>
  <c r="B1966" i="2"/>
  <c r="D1966" i="2"/>
  <c r="F1966" i="2"/>
  <c r="G1966" i="2"/>
  <c r="H1966" i="2"/>
  <c r="I1966" i="2"/>
  <c r="M1966" i="2"/>
  <c r="N1966" i="2"/>
  <c r="Q1966" i="2"/>
  <c r="S1966" i="2"/>
  <c r="Y1966" i="2"/>
  <c r="AG1966" i="2"/>
  <c r="AI1966" i="2"/>
  <c r="AK1966" i="2"/>
  <c r="AM1966" i="2"/>
  <c r="AN1966" i="2"/>
  <c r="Z1966" i="2"/>
  <c r="BN1966" i="2"/>
  <c r="A1967" i="2"/>
  <c r="B1967" i="2"/>
  <c r="AI1967" i="2"/>
  <c r="D1967" i="2"/>
  <c r="F1967" i="2"/>
  <c r="G1967" i="2"/>
  <c r="H1967" i="2"/>
  <c r="I1967" i="2"/>
  <c r="M1967" i="2"/>
  <c r="N1967" i="2"/>
  <c r="Q1967" i="2"/>
  <c r="Y1967" i="2"/>
  <c r="AG1967" i="2"/>
  <c r="AK1967" i="2"/>
  <c r="AM1967" i="2"/>
  <c r="AN1967" i="2"/>
  <c r="BN1967" i="2"/>
  <c r="A1968" i="2"/>
  <c r="B1968" i="2"/>
  <c r="D1968" i="2"/>
  <c r="F1968" i="2"/>
  <c r="G1968" i="2"/>
  <c r="H1968" i="2"/>
  <c r="I1968" i="2"/>
  <c r="M1968" i="2"/>
  <c r="N1968" i="2"/>
  <c r="Q1968" i="2"/>
  <c r="Y1968" i="2"/>
  <c r="AG1968" i="2"/>
  <c r="AI1968" i="2"/>
  <c r="AK1968" i="2"/>
  <c r="AQ1968" i="2"/>
  <c r="AW1968" i="2" s="1"/>
  <c r="AM1968" i="2"/>
  <c r="AN1968" i="2"/>
  <c r="BN1968" i="2"/>
  <c r="A1969" i="2"/>
  <c r="B1969" i="2"/>
  <c r="D1969" i="2"/>
  <c r="F1969" i="2"/>
  <c r="G1969" i="2"/>
  <c r="H1969" i="2"/>
  <c r="I1969" i="2"/>
  <c r="M1969" i="2"/>
  <c r="N1969" i="2"/>
  <c r="O1969" i="2"/>
  <c r="Q1969" i="2"/>
  <c r="Y1969" i="2"/>
  <c r="AG1969" i="2"/>
  <c r="AK1969" i="2"/>
  <c r="AM1969" i="2"/>
  <c r="AN1969" i="2"/>
  <c r="BN1969" i="2"/>
  <c r="A1970" i="2"/>
  <c r="B1970" i="2"/>
  <c r="D1970" i="2"/>
  <c r="F1970" i="2"/>
  <c r="G1970" i="2"/>
  <c r="H1970" i="2"/>
  <c r="I1970" i="2"/>
  <c r="M1970" i="2"/>
  <c r="N1970" i="2"/>
  <c r="Q1970" i="2"/>
  <c r="Y1970" i="2"/>
  <c r="AG1970" i="2"/>
  <c r="K1970" i="2"/>
  <c r="AK1970" i="2"/>
  <c r="AM1970" i="2"/>
  <c r="AQ1970" i="2"/>
  <c r="AN1970" i="2"/>
  <c r="BN1970" i="2"/>
  <c r="A1971" i="2"/>
  <c r="B1971" i="2"/>
  <c r="D1971" i="2"/>
  <c r="F1971" i="2"/>
  <c r="G1971" i="2"/>
  <c r="H1971" i="2"/>
  <c r="I1971" i="2"/>
  <c r="K1971" i="2"/>
  <c r="M1971" i="2"/>
  <c r="N1971" i="2"/>
  <c r="Q1971" i="2"/>
  <c r="Y1971" i="2"/>
  <c r="AG1971" i="2"/>
  <c r="AI1971" i="2"/>
  <c r="AK1971" i="2"/>
  <c r="AM1971" i="2"/>
  <c r="AN1971" i="2"/>
  <c r="BN1971" i="2"/>
  <c r="A1972" i="2"/>
  <c r="B1972" i="2"/>
  <c r="D1972" i="2"/>
  <c r="F1972" i="2"/>
  <c r="G1972" i="2"/>
  <c r="H1972" i="2"/>
  <c r="I1972" i="2"/>
  <c r="M1972" i="2"/>
  <c r="N1972" i="2"/>
  <c r="Y1972" i="2"/>
  <c r="AG1972" i="2"/>
  <c r="AI1972" i="2"/>
  <c r="AM1972" i="2"/>
  <c r="AN1972" i="2"/>
  <c r="BN1972" i="2"/>
  <c r="A1973" i="2"/>
  <c r="B1973" i="2"/>
  <c r="D1973" i="2"/>
  <c r="F1973" i="2"/>
  <c r="G1973" i="2"/>
  <c r="H1973" i="2"/>
  <c r="I1973" i="2"/>
  <c r="M1973" i="2"/>
  <c r="N1973" i="2"/>
  <c r="Q1973" i="2"/>
  <c r="Y1973" i="2"/>
  <c r="AG1973" i="2"/>
  <c r="K1973" i="2"/>
  <c r="AI1973" i="2"/>
  <c r="AK1973" i="2"/>
  <c r="R1973" i="2"/>
  <c r="AM1973" i="2"/>
  <c r="AN1973" i="2"/>
  <c r="BN1973" i="2"/>
  <c r="A1974" i="2"/>
  <c r="B1974" i="2"/>
  <c r="D1974" i="2"/>
  <c r="F1974" i="2"/>
  <c r="G1974" i="2"/>
  <c r="H1974" i="2"/>
  <c r="I1974" i="2"/>
  <c r="Y1974" i="2"/>
  <c r="AG1974" i="2"/>
  <c r="K1974" i="2"/>
  <c r="AM1974" i="2"/>
  <c r="AA1974" i="2"/>
  <c r="AN1974" i="2"/>
  <c r="A1975" i="2"/>
  <c r="B1975" i="2"/>
  <c r="D1975" i="2"/>
  <c r="F1975" i="2"/>
  <c r="G1975" i="2"/>
  <c r="H1975" i="2"/>
  <c r="I1975" i="2"/>
  <c r="Y1975" i="2"/>
  <c r="AG1975" i="2"/>
  <c r="AI1975" i="2"/>
  <c r="J1975" i="2" s="1"/>
  <c r="AN1975" i="2"/>
  <c r="BZ1975" i="2"/>
  <c r="AM1975" i="2"/>
  <c r="A1976" i="2"/>
  <c r="B1976" i="2"/>
  <c r="D1976" i="2"/>
  <c r="F1976" i="2"/>
  <c r="G1976" i="2"/>
  <c r="H1976" i="2"/>
  <c r="I1976" i="2"/>
  <c r="Y1976" i="2"/>
  <c r="AG1976" i="2"/>
  <c r="AI1976" i="2"/>
  <c r="AM1976" i="2"/>
  <c r="AO1976" i="2" s="1"/>
  <c r="AN1976" i="2"/>
  <c r="A1977" i="2"/>
  <c r="B1977" i="2"/>
  <c r="D1977" i="2"/>
  <c r="F1977" i="2"/>
  <c r="G1977" i="2"/>
  <c r="H1977" i="2"/>
  <c r="I1977" i="2"/>
  <c r="K1977" i="2"/>
  <c r="Y1977" i="2"/>
  <c r="AG1977" i="2"/>
  <c r="AM1977" i="2"/>
  <c r="Z1977" i="2" s="1"/>
  <c r="AN1977" i="2"/>
  <c r="A1978" i="2"/>
  <c r="B1978" i="2"/>
  <c r="D1978" i="2"/>
  <c r="F1978" i="2"/>
  <c r="G1978" i="2"/>
  <c r="H1978" i="2"/>
  <c r="I1978" i="2"/>
  <c r="Y1978" i="2"/>
  <c r="AG1978" i="2"/>
  <c r="AM1978" i="2"/>
  <c r="Z1978" i="2" s="1"/>
  <c r="AN1978" i="2"/>
  <c r="A1979" i="2"/>
  <c r="B1979" i="2"/>
  <c r="D1979" i="2"/>
  <c r="F1979" i="2"/>
  <c r="G1979" i="2"/>
  <c r="H1979" i="2"/>
  <c r="I1979" i="2"/>
  <c r="K1979" i="2"/>
  <c r="Y1979" i="2"/>
  <c r="AG1979" i="2"/>
  <c r="AM1979" i="2"/>
  <c r="AN1979" i="2"/>
  <c r="A1980" i="2"/>
  <c r="B1980" i="2"/>
  <c r="D1980" i="2"/>
  <c r="F1980" i="2"/>
  <c r="G1980" i="2"/>
  <c r="H1980" i="2"/>
  <c r="I1980" i="2"/>
  <c r="Y1980" i="2"/>
  <c r="AG1980" i="2"/>
  <c r="AI1980" i="2"/>
  <c r="AO1980" i="2" s="1"/>
  <c r="AM1980" i="2"/>
  <c r="AN1980" i="2"/>
  <c r="J1980" i="2"/>
  <c r="A1981" i="2"/>
  <c r="B1981" i="2"/>
  <c r="D1981" i="2"/>
  <c r="F1981" i="2"/>
  <c r="G1981" i="2"/>
  <c r="H1981" i="2"/>
  <c r="I1981" i="2"/>
  <c r="K1981" i="2"/>
  <c r="Y1981" i="2"/>
  <c r="AG1981" i="2"/>
  <c r="AI1981" i="2"/>
  <c r="AM1981" i="2"/>
  <c r="Z1981" i="2" s="1"/>
  <c r="AN1981" i="2"/>
  <c r="A1982" i="2"/>
  <c r="B1982" i="2"/>
  <c r="D1982" i="2"/>
  <c r="F1982" i="2"/>
  <c r="G1982" i="2"/>
  <c r="H1982" i="2"/>
  <c r="I1982" i="2"/>
  <c r="Y1982" i="2"/>
  <c r="AG1982" i="2"/>
  <c r="AI1982" i="2"/>
  <c r="AM1982" i="2"/>
  <c r="Z1982" i="2" s="1"/>
  <c r="AN1982" i="2"/>
  <c r="A1983" i="2"/>
  <c r="B1983" i="2"/>
  <c r="D1983" i="2"/>
  <c r="F1983" i="2"/>
  <c r="G1983" i="2"/>
  <c r="H1983" i="2"/>
  <c r="I1983" i="2"/>
  <c r="Y1983" i="2"/>
  <c r="AG1983" i="2"/>
  <c r="AI1983" i="2"/>
  <c r="AM1983" i="2"/>
  <c r="AN1983" i="2"/>
  <c r="J1983" i="2"/>
  <c r="A1984" i="2"/>
  <c r="B1984" i="2"/>
  <c r="D1984" i="2"/>
  <c r="F1984" i="2"/>
  <c r="G1984" i="2"/>
  <c r="H1984" i="2"/>
  <c r="I1984" i="2"/>
  <c r="Y1984" i="2"/>
  <c r="AG1984" i="2"/>
  <c r="AI1984" i="2"/>
  <c r="AM1984" i="2"/>
  <c r="AN1984" i="2"/>
  <c r="A1985" i="2"/>
  <c r="B1985" i="2"/>
  <c r="D1985" i="2"/>
  <c r="F1985" i="2"/>
  <c r="G1985" i="2"/>
  <c r="H1985" i="2"/>
  <c r="I1985" i="2"/>
  <c r="Y1985" i="2"/>
  <c r="AG1985" i="2"/>
  <c r="AI1985" i="2"/>
  <c r="AM1985" i="2"/>
  <c r="Z1985" i="2"/>
  <c r="AA1985" i="2"/>
  <c r="AN1985" i="2"/>
  <c r="A1986" i="2"/>
  <c r="B1986" i="2"/>
  <c r="D1986" i="2"/>
  <c r="F1986" i="2"/>
  <c r="G1986" i="2"/>
  <c r="H1986" i="2"/>
  <c r="I1986" i="2"/>
  <c r="Y1986" i="2"/>
  <c r="AG1986" i="2"/>
  <c r="AM1986" i="2"/>
  <c r="AN1986" i="2"/>
  <c r="A1987" i="2"/>
  <c r="B1987" i="2"/>
  <c r="D1987" i="2"/>
  <c r="F1987" i="2"/>
  <c r="G1987" i="2"/>
  <c r="H1987" i="2"/>
  <c r="I1987" i="2"/>
  <c r="Y1987" i="2"/>
  <c r="AG1987" i="2"/>
  <c r="AI1987" i="2"/>
  <c r="AM1987" i="2"/>
  <c r="AN1987" i="2"/>
  <c r="Z1987" i="2"/>
  <c r="A1988" i="2"/>
  <c r="B1988" i="2"/>
  <c r="D1988" i="2"/>
  <c r="F1988" i="2"/>
  <c r="G1988" i="2"/>
  <c r="H1988" i="2"/>
  <c r="I1988" i="2"/>
  <c r="Y1988" i="2"/>
  <c r="AG1988" i="2"/>
  <c r="AI1988" i="2"/>
  <c r="AM1988" i="2"/>
  <c r="AN1988" i="2"/>
  <c r="A1989" i="2"/>
  <c r="B1989" i="2"/>
  <c r="D1989" i="2"/>
  <c r="F1989" i="2"/>
  <c r="G1989" i="2"/>
  <c r="H1989" i="2"/>
  <c r="I1989" i="2"/>
  <c r="Y1989" i="2"/>
  <c r="AG1989" i="2"/>
  <c r="AI1989" i="2"/>
  <c r="AM1989" i="2"/>
  <c r="AN1989" i="2"/>
  <c r="A1990" i="2"/>
  <c r="B1990" i="2"/>
  <c r="D1990" i="2"/>
  <c r="F1990" i="2"/>
  <c r="G1990" i="2"/>
  <c r="H1990" i="2"/>
  <c r="I1990" i="2"/>
  <c r="Y1990" i="2"/>
  <c r="AG1990" i="2"/>
  <c r="AI1990" i="2"/>
  <c r="J1990" i="2" s="1"/>
  <c r="AM1990" i="2"/>
  <c r="AA1990" i="2" s="1"/>
  <c r="AN1990" i="2"/>
  <c r="A1991" i="2"/>
  <c r="B1991" i="2"/>
  <c r="D1991" i="2"/>
  <c r="F1991" i="2"/>
  <c r="G1991" i="2"/>
  <c r="H1991" i="2"/>
  <c r="I1991" i="2"/>
  <c r="Y1991" i="2"/>
  <c r="AG1991" i="2"/>
  <c r="AI1991" i="2"/>
  <c r="AM1991" i="2"/>
  <c r="AN1991" i="2"/>
  <c r="A1992" i="2"/>
  <c r="B1992" i="2"/>
  <c r="D1992" i="2"/>
  <c r="F1992" i="2"/>
  <c r="G1992" i="2"/>
  <c r="H1992" i="2"/>
  <c r="I1992" i="2"/>
  <c r="Y1992" i="2"/>
  <c r="AG1992" i="2"/>
  <c r="AM1992" i="2"/>
  <c r="AN1992" i="2"/>
  <c r="A1993" i="2"/>
  <c r="B1993" i="2"/>
  <c r="D1993" i="2"/>
  <c r="F1993" i="2"/>
  <c r="G1993" i="2"/>
  <c r="H1993" i="2"/>
  <c r="I1993" i="2"/>
  <c r="Y1993" i="2"/>
  <c r="AG1993" i="2"/>
  <c r="AI1993" i="2"/>
  <c r="AM1993" i="2"/>
  <c r="Z1993" i="2" s="1"/>
  <c r="AA1993" i="2"/>
  <c r="AN1993" i="2"/>
  <c r="A1994" i="2"/>
  <c r="B1994" i="2"/>
  <c r="D1994" i="2"/>
  <c r="F1994" i="2"/>
  <c r="G1994" i="2"/>
  <c r="H1994" i="2"/>
  <c r="I1994" i="2"/>
  <c r="Y1994" i="2"/>
  <c r="AG1994" i="2"/>
  <c r="AM1994" i="2"/>
  <c r="Z1994" i="2" s="1"/>
  <c r="AN1994" i="2"/>
  <c r="A1995" i="2"/>
  <c r="B1995" i="2"/>
  <c r="D1995" i="2"/>
  <c r="F1995" i="2"/>
  <c r="G1995" i="2"/>
  <c r="H1995" i="2"/>
  <c r="I1995" i="2"/>
  <c r="Y1995" i="2"/>
  <c r="AG1995" i="2"/>
  <c r="AM1995" i="2"/>
  <c r="AN1995" i="2"/>
  <c r="Z1995" i="2"/>
  <c r="A1996" i="2"/>
  <c r="B1996" i="2"/>
  <c r="D1996" i="2"/>
  <c r="F1996" i="2"/>
  <c r="G1996" i="2"/>
  <c r="H1996" i="2"/>
  <c r="I1996" i="2"/>
  <c r="Y1996" i="2"/>
  <c r="AG1996" i="2"/>
  <c r="AI1996" i="2"/>
  <c r="AO1996" i="2" s="1"/>
  <c r="AM1996" i="2"/>
  <c r="AN1996" i="2"/>
  <c r="A1997" i="2"/>
  <c r="B1997" i="2"/>
  <c r="D1997" i="2"/>
  <c r="F1997" i="2"/>
  <c r="G1997" i="2"/>
  <c r="H1997" i="2"/>
  <c r="I1997" i="2"/>
  <c r="Y1997" i="2"/>
  <c r="AG1997" i="2"/>
  <c r="AI1997" i="2"/>
  <c r="AM1997" i="2"/>
  <c r="AN1997" i="2"/>
  <c r="A1998" i="2"/>
  <c r="B1998" i="2"/>
  <c r="D1998" i="2"/>
  <c r="F1998" i="2"/>
  <c r="G1998" i="2"/>
  <c r="H1998" i="2"/>
  <c r="I1998" i="2"/>
  <c r="Y1998" i="2"/>
  <c r="AA1998" i="2"/>
  <c r="AG1998" i="2"/>
  <c r="AI1998" i="2"/>
  <c r="AM1998" i="2"/>
  <c r="AN1998" i="2"/>
  <c r="Z1998" i="2"/>
  <c r="A1999" i="2"/>
  <c r="B1999" i="2"/>
  <c r="D1999" i="2"/>
  <c r="F1999" i="2"/>
  <c r="G1999" i="2"/>
  <c r="H1999" i="2"/>
  <c r="I1999" i="2"/>
  <c r="Y1999" i="2"/>
  <c r="AG1999" i="2"/>
  <c r="AI1999" i="2"/>
  <c r="J1999" i="2"/>
  <c r="AM1999" i="2"/>
  <c r="AN1999" i="2"/>
  <c r="A2000" i="2"/>
  <c r="B2000" i="2"/>
  <c r="D2000" i="2"/>
  <c r="F2000" i="2"/>
  <c r="G2000" i="2"/>
  <c r="H2000" i="2"/>
  <c r="I2000" i="2"/>
  <c r="K2000" i="2"/>
  <c r="Y2000" i="2"/>
  <c r="AG2000" i="2"/>
  <c r="AI2000" i="2"/>
  <c r="J2000" i="2" s="1"/>
  <c r="AM2000" i="2"/>
  <c r="AN2000" i="2"/>
  <c r="A2001" i="2"/>
  <c r="B2001" i="2"/>
  <c r="D2001" i="2"/>
  <c r="F2001" i="2"/>
  <c r="G2001" i="2"/>
  <c r="H2001" i="2"/>
  <c r="I2001" i="2"/>
  <c r="Y2001" i="2"/>
  <c r="AG2001" i="2"/>
  <c r="AM2001" i="2"/>
  <c r="AN2001" i="2"/>
  <c r="A2002" i="2"/>
  <c r="B2002" i="2"/>
  <c r="D2002" i="2"/>
  <c r="F2002" i="2"/>
  <c r="G2002" i="2"/>
  <c r="H2002" i="2"/>
  <c r="I2002" i="2"/>
  <c r="Y2002" i="2"/>
  <c r="AG2002" i="2"/>
  <c r="AM2002" i="2"/>
  <c r="Z2002" i="2" s="1"/>
  <c r="AN2002" i="2"/>
  <c r="A2003" i="2"/>
  <c r="B2003" i="2"/>
  <c r="D2003" i="2"/>
  <c r="F2003" i="2"/>
  <c r="G2003" i="2"/>
  <c r="H2003" i="2"/>
  <c r="I2003" i="2"/>
  <c r="Y2003" i="2"/>
  <c r="AA2003" i="2"/>
  <c r="AG2003" i="2"/>
  <c r="AM2003" i="2"/>
  <c r="AN2003" i="2"/>
  <c r="A2004" i="2"/>
  <c r="B2004" i="2"/>
  <c r="D2004" i="2"/>
  <c r="F2004" i="2"/>
  <c r="G2004" i="2"/>
  <c r="H2004" i="2"/>
  <c r="I2004" i="2"/>
  <c r="Y2004" i="2"/>
  <c r="AG2004" i="2"/>
  <c r="AI2004" i="2"/>
  <c r="AM2004" i="2"/>
  <c r="AO2004" i="2"/>
  <c r="AT2004" i="2" s="1"/>
  <c r="AN2004" i="2"/>
  <c r="A2005" i="2"/>
  <c r="B2005" i="2"/>
  <c r="D2005" i="2"/>
  <c r="F2005" i="2"/>
  <c r="G2005" i="2"/>
  <c r="H2005" i="2"/>
  <c r="I2005" i="2"/>
  <c r="K2005" i="2"/>
  <c r="Y2005" i="2"/>
  <c r="AG2005" i="2"/>
  <c r="AI2005" i="2"/>
  <c r="J2005" i="2"/>
  <c r="AM2005" i="2"/>
  <c r="AN2005" i="2"/>
  <c r="A2006" i="2"/>
  <c r="B2006" i="2"/>
  <c r="D2006" i="2"/>
  <c r="F2006" i="2"/>
  <c r="G2006" i="2"/>
  <c r="H2006" i="2"/>
  <c r="I2006" i="2"/>
  <c r="Y2006" i="2"/>
  <c r="AG2006" i="2"/>
  <c r="AI2006" i="2"/>
  <c r="AM2006" i="2"/>
  <c r="Z2006" i="2" s="1"/>
  <c r="AN2006" i="2"/>
  <c r="A2007" i="2"/>
  <c r="B2007" i="2"/>
  <c r="D2007" i="2"/>
  <c r="F2007" i="2"/>
  <c r="G2007" i="2"/>
  <c r="H2007" i="2"/>
  <c r="I2007" i="2"/>
  <c r="Y2007" i="2"/>
  <c r="AG2007" i="2"/>
  <c r="AI2007" i="2"/>
  <c r="AM2007" i="2"/>
  <c r="AN2007" i="2"/>
  <c r="A2008" i="2"/>
  <c r="B2008" i="2"/>
  <c r="D2008" i="2"/>
  <c r="F2008" i="2"/>
  <c r="G2008" i="2"/>
  <c r="H2008" i="2"/>
  <c r="I2008" i="2"/>
  <c r="Y2008" i="2"/>
  <c r="AG2008" i="2"/>
  <c r="AM2008" i="2"/>
  <c r="AN2008" i="2"/>
  <c r="A2009" i="2"/>
  <c r="B2009" i="2"/>
  <c r="D2009" i="2"/>
  <c r="F2009" i="2"/>
  <c r="G2009" i="2"/>
  <c r="H2009" i="2"/>
  <c r="I2009" i="2"/>
  <c r="Y2009" i="2"/>
  <c r="AG2009" i="2"/>
  <c r="AM2009" i="2"/>
  <c r="Z2009" i="2"/>
  <c r="AN2009" i="2"/>
  <c r="A2010" i="2"/>
  <c r="B2010" i="2"/>
  <c r="D2010" i="2"/>
  <c r="F2010" i="2"/>
  <c r="G2010" i="2"/>
  <c r="H2010" i="2"/>
  <c r="I2010" i="2"/>
  <c r="Y2010" i="2"/>
  <c r="AG2010" i="2"/>
  <c r="AM2010" i="2"/>
  <c r="AN2010" i="2"/>
  <c r="Z2010" i="2"/>
  <c r="A2011" i="2"/>
  <c r="B2011" i="2"/>
  <c r="D2011" i="2"/>
  <c r="F2011" i="2"/>
  <c r="G2011" i="2"/>
  <c r="H2011" i="2"/>
  <c r="I2011" i="2"/>
  <c r="K2011" i="2"/>
  <c r="Y2011" i="2"/>
  <c r="AA2011" i="2"/>
  <c r="AG2011" i="2"/>
  <c r="AI2011" i="2"/>
  <c r="AM2011" i="2"/>
  <c r="AN2011" i="2"/>
  <c r="A2012" i="2"/>
  <c r="B2012" i="2"/>
  <c r="D2012" i="2"/>
  <c r="F2012" i="2"/>
  <c r="G2012" i="2"/>
  <c r="H2012" i="2"/>
  <c r="I2012" i="2"/>
  <c r="Y2012" i="2"/>
  <c r="AG2012" i="2"/>
  <c r="AI2012" i="2"/>
  <c r="AN2012" i="2"/>
  <c r="BZ2012" i="2"/>
  <c r="AM2012" i="2"/>
  <c r="A2013" i="2"/>
  <c r="B2013" i="2"/>
  <c r="D2013" i="2"/>
  <c r="F2013" i="2"/>
  <c r="G2013" i="2"/>
  <c r="H2013" i="2"/>
  <c r="I2013" i="2"/>
  <c r="Y2013" i="2"/>
  <c r="AG2013" i="2"/>
  <c r="AI2013" i="2"/>
  <c r="AN2013" i="2"/>
  <c r="BZ2013" i="2"/>
  <c r="AM2013" i="2"/>
  <c r="A2014" i="2"/>
  <c r="B2014" i="2"/>
  <c r="D2014" i="2"/>
  <c r="F2014" i="2"/>
  <c r="G2014" i="2"/>
  <c r="H2014" i="2"/>
  <c r="I2014" i="2"/>
  <c r="Y2014" i="2"/>
  <c r="AG2014" i="2"/>
  <c r="AI2014" i="2"/>
  <c r="AM2014" i="2"/>
  <c r="AA2014" i="2" s="1"/>
  <c r="AN2014" i="2"/>
  <c r="A2015" i="2"/>
  <c r="B2015" i="2"/>
  <c r="D2015" i="2"/>
  <c r="F2015" i="2"/>
  <c r="G2015" i="2"/>
  <c r="H2015" i="2"/>
  <c r="I2015" i="2"/>
  <c r="Y2015" i="2"/>
  <c r="AG2015" i="2"/>
  <c r="AI2015" i="2"/>
  <c r="AM2015" i="2"/>
  <c r="AA2015" i="2" s="1"/>
  <c r="AN2015" i="2"/>
  <c r="A2016" i="2"/>
  <c r="B2016" i="2"/>
  <c r="D2016" i="2"/>
  <c r="F2016" i="2"/>
  <c r="G2016" i="2"/>
  <c r="H2016" i="2"/>
  <c r="I2016" i="2"/>
  <c r="K2016" i="2"/>
  <c r="Y2016" i="2"/>
  <c r="AG2016" i="2"/>
  <c r="AI2016" i="2"/>
  <c r="AM2016" i="2"/>
  <c r="AN2016" i="2"/>
  <c r="Z2016" i="2"/>
  <c r="A2017" i="2"/>
  <c r="B2017" i="2"/>
  <c r="D2017" i="2"/>
  <c r="F2017" i="2"/>
  <c r="G2017" i="2"/>
  <c r="H2017" i="2"/>
  <c r="I2017" i="2"/>
  <c r="M2017" i="2"/>
  <c r="Q2017" i="2"/>
  <c r="S2017" i="2"/>
  <c r="Y2017" i="2"/>
  <c r="AG2017" i="2"/>
  <c r="AJ2017" i="2"/>
  <c r="AK2017" i="2"/>
  <c r="AM2017" i="2"/>
  <c r="AN2017" i="2"/>
  <c r="R2017" i="2"/>
  <c r="A2018" i="2"/>
  <c r="B2018" i="2"/>
  <c r="D2018" i="2"/>
  <c r="F2018" i="2"/>
  <c r="G2018" i="2"/>
  <c r="H2018" i="2"/>
  <c r="I2018" i="2"/>
  <c r="M2018" i="2"/>
  <c r="Q2018" i="2"/>
  <c r="Y2018" i="2"/>
  <c r="AG2018" i="2"/>
  <c r="AJ2018" i="2"/>
  <c r="AK2018" i="2"/>
  <c r="R2018" i="2" s="1"/>
  <c r="AM2018" i="2"/>
  <c r="AN2018" i="2"/>
  <c r="A2019" i="2"/>
  <c r="B2019" i="2"/>
  <c r="D2019" i="2"/>
  <c r="F2019" i="2"/>
  <c r="G2019" i="2"/>
  <c r="H2019" i="2"/>
  <c r="I2019" i="2"/>
  <c r="M2019" i="2"/>
  <c r="Q2019" i="2"/>
  <c r="Y2019" i="2"/>
  <c r="AG2019" i="2"/>
  <c r="AI2019" i="2"/>
  <c r="AJ2019" i="2"/>
  <c r="AP2019" i="2" s="1"/>
  <c r="AU2019" i="2" s="1"/>
  <c r="AK2019" i="2"/>
  <c r="AM2019" i="2"/>
  <c r="AN2019" i="2"/>
  <c r="A2020" i="2"/>
  <c r="B2020" i="2"/>
  <c r="D2020" i="2"/>
  <c r="F2020" i="2"/>
  <c r="G2020" i="2"/>
  <c r="H2020" i="2"/>
  <c r="I2020" i="2"/>
  <c r="K2020" i="2"/>
  <c r="M2020" i="2"/>
  <c r="Q2020" i="2"/>
  <c r="Y2020" i="2"/>
  <c r="AG2020" i="2"/>
  <c r="AI2020" i="2"/>
  <c r="AJ2020" i="2"/>
  <c r="O2020" i="2" s="1"/>
  <c r="AK2020" i="2"/>
  <c r="AM2020" i="2"/>
  <c r="AN2020" i="2"/>
  <c r="Z2020" i="2"/>
  <c r="A2021" i="2"/>
  <c r="B2021" i="2"/>
  <c r="D2021" i="2"/>
  <c r="F2021" i="2"/>
  <c r="G2021" i="2"/>
  <c r="H2021" i="2"/>
  <c r="I2021" i="2"/>
  <c r="M2021" i="2"/>
  <c r="Q2021" i="2"/>
  <c r="Y2021" i="2"/>
  <c r="AJ2021" i="2"/>
  <c r="O2021" i="2"/>
  <c r="AK2021" i="2"/>
  <c r="AM2021" i="2"/>
  <c r="Z2021" i="2"/>
  <c r="AN2021" i="2"/>
  <c r="AP2021" i="2"/>
  <c r="CZ2021" i="2"/>
  <c r="AG2021" i="2"/>
  <c r="AI2021" i="2"/>
  <c r="A2022" i="2"/>
  <c r="B2022" i="2"/>
  <c r="D2022" i="2"/>
  <c r="F2022" i="2"/>
  <c r="G2022" i="2"/>
  <c r="H2022" i="2"/>
  <c r="I2022" i="2"/>
  <c r="M2022" i="2"/>
  <c r="Q2022" i="2"/>
  <c r="Y2022" i="2"/>
  <c r="AG2022" i="2"/>
  <c r="AJ2022" i="2"/>
  <c r="N2022" i="2" s="1"/>
  <c r="AK2022" i="2"/>
  <c r="S2022" i="2" s="1"/>
  <c r="AM2022" i="2"/>
  <c r="AN2022" i="2"/>
  <c r="A2023" i="2"/>
  <c r="B2023" i="2"/>
  <c r="D2023" i="2"/>
  <c r="F2023" i="2"/>
  <c r="G2023" i="2"/>
  <c r="H2023" i="2"/>
  <c r="I2023" i="2"/>
  <c r="M2023" i="2"/>
  <c r="Q2023" i="2"/>
  <c r="Y2023" i="2"/>
  <c r="AG2023" i="2"/>
  <c r="AJ2023" i="2"/>
  <c r="AK2023" i="2"/>
  <c r="R2023" i="2" s="1"/>
  <c r="AM2023" i="2"/>
  <c r="AN2023" i="2"/>
  <c r="A2024" i="2"/>
  <c r="B2024" i="2"/>
  <c r="D2024" i="2"/>
  <c r="F2024" i="2"/>
  <c r="G2024" i="2"/>
  <c r="H2024" i="2"/>
  <c r="I2024" i="2"/>
  <c r="M2024" i="2"/>
  <c r="O2024" i="2"/>
  <c r="Q2024" i="2"/>
  <c r="Y2024" i="2"/>
  <c r="AJ2024" i="2"/>
  <c r="AK2024" i="2"/>
  <c r="S2024" i="2" s="1"/>
  <c r="AM2024" i="2"/>
  <c r="AQ2024" i="2"/>
  <c r="AX2024" i="2" s="1"/>
  <c r="AN2024" i="2"/>
  <c r="AP2024" i="2"/>
  <c r="CZ2024" i="2"/>
  <c r="AG2024" i="2"/>
  <c r="A2025" i="2"/>
  <c r="B2025" i="2"/>
  <c r="AI2025" i="2"/>
  <c r="D2025" i="2"/>
  <c r="F2025" i="2"/>
  <c r="G2025" i="2"/>
  <c r="H2025" i="2"/>
  <c r="I2025" i="2"/>
  <c r="M2025" i="2"/>
  <c r="Q2025" i="2"/>
  <c r="Y2025" i="2"/>
  <c r="AA2025" i="2"/>
  <c r="AG2025" i="2"/>
  <c r="AJ2025" i="2"/>
  <c r="O2025" i="2"/>
  <c r="AK2025" i="2"/>
  <c r="AM2025" i="2"/>
  <c r="AN2025" i="2"/>
  <c r="Z2025" i="2"/>
  <c r="AP2025" i="2"/>
  <c r="A2026" i="2"/>
  <c r="B2026" i="2"/>
  <c r="D2026" i="2"/>
  <c r="F2026" i="2"/>
  <c r="G2026" i="2"/>
  <c r="H2026" i="2"/>
  <c r="I2026" i="2"/>
  <c r="M2026" i="2"/>
  <c r="Q2026" i="2"/>
  <c r="Y2026" i="2"/>
  <c r="AG2026" i="2"/>
  <c r="AI2026" i="2"/>
  <c r="AJ2026" i="2"/>
  <c r="AK2026" i="2"/>
  <c r="S2026" i="2" s="1"/>
  <c r="AM2026" i="2"/>
  <c r="Z2026" i="2" s="1"/>
  <c r="AN2026" i="2"/>
  <c r="A2027" i="2"/>
  <c r="B2027" i="2"/>
  <c r="D2027" i="2"/>
  <c r="F2027" i="2"/>
  <c r="G2027" i="2"/>
  <c r="H2027" i="2"/>
  <c r="I2027" i="2"/>
  <c r="M2027" i="2"/>
  <c r="Q2027" i="2"/>
  <c r="Y2027" i="2"/>
  <c r="AG2027" i="2"/>
  <c r="AI2027" i="2"/>
  <c r="J2027" i="2" s="1"/>
  <c r="AJ2027" i="2"/>
  <c r="AK2027" i="2"/>
  <c r="S2027" i="2" s="1"/>
  <c r="AM2027" i="2"/>
  <c r="AN2027" i="2"/>
  <c r="A2028" i="2"/>
  <c r="B2028" i="2"/>
  <c r="D2028" i="2"/>
  <c r="F2028" i="2"/>
  <c r="G2028" i="2"/>
  <c r="H2028" i="2"/>
  <c r="I2028" i="2"/>
  <c r="K2028" i="2"/>
  <c r="M2028" i="2"/>
  <c r="Q2028" i="2"/>
  <c r="S2028" i="2"/>
  <c r="Y2028" i="2"/>
  <c r="AG2028" i="2"/>
  <c r="AI2028" i="2"/>
  <c r="AO2028" i="2" s="1"/>
  <c r="AT2028" i="2" s="1"/>
  <c r="AJ2028" i="2"/>
  <c r="AK2028" i="2"/>
  <c r="AM2028" i="2"/>
  <c r="AA2028" i="2"/>
  <c r="AN2028" i="2"/>
  <c r="A2029" i="2"/>
  <c r="B2029" i="2"/>
  <c r="D2029" i="2"/>
  <c r="F2029" i="2"/>
  <c r="G2029" i="2"/>
  <c r="H2029" i="2"/>
  <c r="I2029" i="2"/>
  <c r="K2029" i="2"/>
  <c r="M2029" i="2"/>
  <c r="Q2029" i="2"/>
  <c r="Y2029" i="2"/>
  <c r="AJ2029" i="2"/>
  <c r="AK2029" i="2"/>
  <c r="AM2029" i="2"/>
  <c r="AN2029" i="2"/>
  <c r="CZ2029" i="2"/>
  <c r="AG2029" i="2"/>
  <c r="AI2029" i="2"/>
  <c r="AO2029" i="2"/>
  <c r="AT2029" i="2" s="1"/>
  <c r="A2030" i="2"/>
  <c r="B2030" i="2"/>
  <c r="D2030" i="2"/>
  <c r="F2030" i="2"/>
  <c r="G2030" i="2"/>
  <c r="H2030" i="2"/>
  <c r="I2030" i="2"/>
  <c r="M2030" i="2"/>
  <c r="O2030" i="2"/>
  <c r="Q2030" i="2"/>
  <c r="Y2030" i="2"/>
  <c r="AJ2030" i="2"/>
  <c r="AK2030" i="2"/>
  <c r="AQ2030" i="2" s="1"/>
  <c r="AM2030" i="2"/>
  <c r="AN2030" i="2"/>
  <c r="AP2030" i="2"/>
  <c r="CZ2030" i="2"/>
  <c r="AG2030" i="2"/>
  <c r="K2030" i="2"/>
  <c r="AI2030" i="2"/>
  <c r="J2030" i="2"/>
  <c r="A2031" i="2"/>
  <c r="B2031" i="2"/>
  <c r="D2031" i="2"/>
  <c r="F2031" i="2"/>
  <c r="G2031" i="2"/>
  <c r="H2031" i="2"/>
  <c r="I2031" i="2"/>
  <c r="M2031" i="2"/>
  <c r="Q2031" i="2"/>
  <c r="Y2031" i="2"/>
  <c r="AJ2031" i="2"/>
  <c r="N2031" i="2"/>
  <c r="AK2031" i="2"/>
  <c r="AM2031" i="2"/>
  <c r="AN2031" i="2"/>
  <c r="CZ2031" i="2"/>
  <c r="AG2031" i="2"/>
  <c r="AI2031" i="2"/>
  <c r="A2032" i="2"/>
  <c r="B2032" i="2"/>
  <c r="D2032" i="2"/>
  <c r="F2032" i="2"/>
  <c r="G2032" i="2"/>
  <c r="H2032" i="2"/>
  <c r="I2032" i="2"/>
  <c r="M2032" i="2"/>
  <c r="Y2032" i="2"/>
  <c r="AG2032" i="2"/>
  <c r="AI2032" i="2"/>
  <c r="AJ2032" i="2"/>
  <c r="AM2032" i="2"/>
  <c r="AO2032" i="2" s="1"/>
  <c r="AN2032" i="2"/>
  <c r="A2033" i="2"/>
  <c r="B2033" i="2"/>
  <c r="D2033" i="2"/>
  <c r="F2033" i="2"/>
  <c r="G2033" i="2"/>
  <c r="H2033" i="2"/>
  <c r="I2033" i="2"/>
  <c r="M2033" i="2"/>
  <c r="Q2033" i="2"/>
  <c r="Y2033" i="2"/>
  <c r="AG2033" i="2"/>
  <c r="AI2033" i="2"/>
  <c r="AJ2033" i="2"/>
  <c r="AK2033" i="2"/>
  <c r="AM2033" i="2"/>
  <c r="AN2033" i="2"/>
  <c r="A2034" i="2"/>
  <c r="B2034" i="2"/>
  <c r="D2034" i="2"/>
  <c r="F2034" i="2"/>
  <c r="G2034" i="2"/>
  <c r="H2034" i="2"/>
  <c r="I2034" i="2"/>
  <c r="M2034" i="2"/>
  <c r="Q2034" i="2"/>
  <c r="Y2034" i="2"/>
  <c r="AJ2034" i="2"/>
  <c r="AK2034" i="2"/>
  <c r="S2034" i="2" s="1"/>
  <c r="AM2034" i="2"/>
  <c r="AN2034" i="2"/>
  <c r="CZ2034" i="2"/>
  <c r="AG2034" i="2"/>
  <c r="A2035" i="2"/>
  <c r="B2035" i="2"/>
  <c r="D2035" i="2"/>
  <c r="F2035" i="2"/>
  <c r="G2035" i="2"/>
  <c r="H2035" i="2"/>
  <c r="I2035" i="2"/>
  <c r="M2035" i="2"/>
  <c r="Q2035" i="2"/>
  <c r="Y2035" i="2"/>
  <c r="AJ2035" i="2"/>
  <c r="AK2035" i="2"/>
  <c r="AM2035" i="2"/>
  <c r="AN2035" i="2"/>
  <c r="N2035" i="2"/>
  <c r="AP2035" i="2"/>
  <c r="CZ2035" i="2"/>
  <c r="AG2035" i="2"/>
  <c r="A2036" i="2"/>
  <c r="B2036" i="2"/>
  <c r="D2036" i="2"/>
  <c r="F2036" i="2"/>
  <c r="G2036" i="2"/>
  <c r="H2036" i="2"/>
  <c r="I2036" i="2"/>
  <c r="M2036" i="2"/>
  <c r="Q2036" i="2"/>
  <c r="Y2036" i="2"/>
  <c r="AG2036" i="2"/>
  <c r="AI2036" i="2"/>
  <c r="J2036" i="2" s="1"/>
  <c r="AJ2036" i="2"/>
  <c r="AK2036" i="2"/>
  <c r="R2036" i="2" s="1"/>
  <c r="AM2036" i="2"/>
  <c r="AN2036" i="2"/>
  <c r="A2037" i="2"/>
  <c r="B2037" i="2"/>
  <c r="D2037" i="2"/>
  <c r="F2037" i="2"/>
  <c r="G2037" i="2"/>
  <c r="H2037" i="2"/>
  <c r="I2037" i="2"/>
  <c r="Q2037" i="2"/>
  <c r="Y2037" i="2"/>
  <c r="AG2037" i="2"/>
  <c r="AK2037" i="2"/>
  <c r="AM2037" i="2"/>
  <c r="AN2037" i="2"/>
  <c r="A2038" i="2"/>
  <c r="B2038" i="2"/>
  <c r="D2038" i="2"/>
  <c r="F2038" i="2"/>
  <c r="G2038" i="2"/>
  <c r="H2038" i="2"/>
  <c r="I2038" i="2"/>
  <c r="M2038" i="2"/>
  <c r="Q2038" i="2"/>
  <c r="Y2038" i="2"/>
  <c r="AG2038" i="2"/>
  <c r="AI2038" i="2"/>
  <c r="AJ2038" i="2"/>
  <c r="AK2038" i="2"/>
  <c r="S2038" i="2" s="1"/>
  <c r="AM2038" i="2"/>
  <c r="AN2038" i="2"/>
  <c r="A2039" i="2"/>
  <c r="B2039" i="2"/>
  <c r="D2039" i="2"/>
  <c r="F2039" i="2"/>
  <c r="G2039" i="2"/>
  <c r="H2039" i="2"/>
  <c r="I2039" i="2"/>
  <c r="M2039" i="2"/>
  <c r="O2039" i="2"/>
  <c r="Q2039" i="2"/>
  <c r="Y2039" i="2"/>
  <c r="AG2039" i="2"/>
  <c r="AI2039" i="2"/>
  <c r="AJ2039" i="2"/>
  <c r="AK2039" i="2"/>
  <c r="AM2039" i="2"/>
  <c r="AN2039" i="2"/>
  <c r="A2040" i="2"/>
  <c r="B2040" i="2"/>
  <c r="D2040" i="2"/>
  <c r="F2040" i="2"/>
  <c r="G2040" i="2"/>
  <c r="H2040" i="2"/>
  <c r="I2040" i="2"/>
  <c r="M2040" i="2"/>
  <c r="Q2040" i="2"/>
  <c r="Y2040" i="2"/>
  <c r="AG2040" i="2"/>
  <c r="AI2040" i="2"/>
  <c r="AJ2040" i="2"/>
  <c r="AP2040" i="2" s="1"/>
  <c r="AK2040" i="2"/>
  <c r="S2040" i="2" s="1"/>
  <c r="AM2040" i="2"/>
  <c r="AN2040" i="2"/>
  <c r="A2041" i="2"/>
  <c r="B2041" i="2"/>
  <c r="D2041" i="2"/>
  <c r="F2041" i="2"/>
  <c r="G2041" i="2"/>
  <c r="H2041" i="2"/>
  <c r="I2041" i="2"/>
  <c r="M2041" i="2"/>
  <c r="Q2041" i="2"/>
  <c r="Y2041" i="2"/>
  <c r="AG2041" i="2"/>
  <c r="AJ2041" i="2"/>
  <c r="AP2041" i="2" s="1"/>
  <c r="AK2041" i="2"/>
  <c r="AM2041" i="2"/>
  <c r="AN2041" i="2"/>
  <c r="A2042" i="2"/>
  <c r="B2042" i="2"/>
  <c r="D2042" i="2"/>
  <c r="F2042" i="2"/>
  <c r="G2042" i="2"/>
  <c r="H2042" i="2"/>
  <c r="I2042" i="2"/>
  <c r="M2042" i="2"/>
  <c r="Q2042" i="2"/>
  <c r="S2042" i="2"/>
  <c r="Y2042" i="2"/>
  <c r="AG2042" i="2"/>
  <c r="AJ2042" i="2"/>
  <c r="AK2042" i="2"/>
  <c r="AM2042" i="2"/>
  <c r="AA2042" i="2"/>
  <c r="AN2042" i="2"/>
  <c r="Z2042" i="2"/>
  <c r="A2043" i="2"/>
  <c r="B2043" i="2"/>
  <c r="D2043" i="2"/>
  <c r="F2043" i="2"/>
  <c r="G2043" i="2"/>
  <c r="H2043" i="2"/>
  <c r="I2043" i="2"/>
  <c r="M2043" i="2"/>
  <c r="Q2043" i="2"/>
  <c r="Y2043" i="2"/>
  <c r="AG2043" i="2"/>
  <c r="AJ2043" i="2"/>
  <c r="AK2043" i="2"/>
  <c r="S2043" i="2" s="1"/>
  <c r="AM2043" i="2"/>
  <c r="AN2043" i="2"/>
  <c r="A2044" i="2"/>
  <c r="B2044" i="2"/>
  <c r="D2044" i="2"/>
  <c r="F2044" i="2"/>
  <c r="G2044" i="2"/>
  <c r="H2044" i="2"/>
  <c r="I2044" i="2"/>
  <c r="K2044" i="2"/>
  <c r="M2044" i="2"/>
  <c r="Q2044" i="2"/>
  <c r="Y2044" i="2"/>
  <c r="AG2044" i="2"/>
  <c r="AI2044" i="2"/>
  <c r="AJ2044" i="2"/>
  <c r="AK2044" i="2"/>
  <c r="S2044" i="2" s="1"/>
  <c r="AM2044" i="2"/>
  <c r="AN2044" i="2"/>
  <c r="A2045" i="2"/>
  <c r="B2045" i="2"/>
  <c r="D2045" i="2"/>
  <c r="F2045" i="2"/>
  <c r="G2045" i="2"/>
  <c r="H2045" i="2"/>
  <c r="I2045" i="2"/>
  <c r="M2045" i="2"/>
  <c r="Q2045" i="2"/>
  <c r="Y2045" i="2"/>
  <c r="AG2045" i="2"/>
  <c r="AJ2045" i="2"/>
  <c r="AK2045" i="2"/>
  <c r="AM2045" i="2"/>
  <c r="AN2045" i="2"/>
  <c r="A2046" i="2"/>
  <c r="B2046" i="2"/>
  <c r="AI2046" i="2"/>
  <c r="J2046" i="2" s="1"/>
  <c r="D2046" i="2"/>
  <c r="F2046" i="2"/>
  <c r="G2046" i="2"/>
  <c r="H2046" i="2"/>
  <c r="I2046" i="2"/>
  <c r="M2046" i="2"/>
  <c r="Q2046" i="2"/>
  <c r="Y2046" i="2"/>
  <c r="AG2046" i="2"/>
  <c r="AJ2046" i="2"/>
  <c r="AK2046" i="2"/>
  <c r="AM2046" i="2"/>
  <c r="AN2046" i="2"/>
  <c r="A2047" i="2"/>
  <c r="B2047" i="2"/>
  <c r="D2047" i="2"/>
  <c r="F2047" i="2"/>
  <c r="G2047" i="2"/>
  <c r="H2047" i="2"/>
  <c r="I2047" i="2"/>
  <c r="M2047" i="2"/>
  <c r="Q2047" i="2"/>
  <c r="Y2047" i="2"/>
  <c r="AG2047" i="2"/>
  <c r="AI2047" i="2"/>
  <c r="AJ2047" i="2"/>
  <c r="AK2047" i="2"/>
  <c r="AM2047" i="2"/>
  <c r="AP2047" i="2"/>
  <c r="AN2047" i="2"/>
  <c r="Z2047" i="2"/>
  <c r="A2048" i="2"/>
  <c r="B2048" i="2"/>
  <c r="D2048" i="2"/>
  <c r="F2048" i="2"/>
  <c r="G2048" i="2"/>
  <c r="H2048" i="2"/>
  <c r="I2048" i="2"/>
  <c r="M2048" i="2"/>
  <c r="Q2048" i="2"/>
  <c r="Y2048" i="2"/>
  <c r="AG2048" i="2"/>
  <c r="AJ2048" i="2"/>
  <c r="AK2048" i="2"/>
  <c r="AM2048" i="2"/>
  <c r="AN2048" i="2"/>
  <c r="A2049" i="2"/>
  <c r="B2049" i="2"/>
  <c r="AI2049" i="2"/>
  <c r="D2049" i="2"/>
  <c r="F2049" i="2"/>
  <c r="G2049" i="2"/>
  <c r="H2049" i="2"/>
  <c r="I2049" i="2"/>
  <c r="M2049" i="2"/>
  <c r="Q2049" i="2"/>
  <c r="Y2049" i="2"/>
  <c r="AG2049" i="2"/>
  <c r="AJ2049" i="2"/>
  <c r="N2049" i="2" s="1"/>
  <c r="AK2049" i="2"/>
  <c r="AM2049" i="2"/>
  <c r="AN2049" i="2"/>
  <c r="A2050" i="2"/>
  <c r="B2050" i="2"/>
  <c r="D2050" i="2"/>
  <c r="F2050" i="2"/>
  <c r="G2050" i="2"/>
  <c r="H2050" i="2"/>
  <c r="I2050" i="2"/>
  <c r="M2050" i="2"/>
  <c r="Q2050" i="2"/>
  <c r="Y2050" i="2"/>
  <c r="AA2050" i="2"/>
  <c r="AG2050" i="2"/>
  <c r="AJ2050" i="2"/>
  <c r="O2050" i="2"/>
  <c r="AK2050" i="2"/>
  <c r="AM2050" i="2"/>
  <c r="AP2050" i="2"/>
  <c r="AN2050" i="2"/>
  <c r="Z2050" i="2"/>
  <c r="A2051" i="2"/>
  <c r="B2051" i="2"/>
  <c r="D2051" i="2"/>
  <c r="F2051" i="2"/>
  <c r="G2051" i="2"/>
  <c r="H2051" i="2"/>
  <c r="I2051" i="2"/>
  <c r="M2051" i="2"/>
  <c r="Q2051" i="2"/>
  <c r="Y2051" i="2"/>
  <c r="AG2051" i="2"/>
  <c r="AJ2051" i="2"/>
  <c r="AK2051" i="2"/>
  <c r="AM2051" i="2"/>
  <c r="AQ2051" i="2" s="1"/>
  <c r="AN2051" i="2"/>
  <c r="A2052" i="2"/>
  <c r="B2052" i="2"/>
  <c r="D2052" i="2"/>
  <c r="F2052" i="2"/>
  <c r="G2052" i="2"/>
  <c r="H2052" i="2"/>
  <c r="I2052" i="2"/>
  <c r="M2052" i="2"/>
  <c r="Q2052" i="2"/>
  <c r="Y2052" i="2"/>
  <c r="AG2052" i="2"/>
  <c r="AI2052" i="2"/>
  <c r="AO2052" i="2" s="1"/>
  <c r="AT2052" i="2" s="1"/>
  <c r="AJ2052" i="2"/>
  <c r="AK2052" i="2"/>
  <c r="S2052" i="2" s="1"/>
  <c r="AM2052" i="2"/>
  <c r="AA2052" i="2" s="1"/>
  <c r="AN2052" i="2"/>
  <c r="A2053" i="2"/>
  <c r="B2053" i="2"/>
  <c r="D2053" i="2"/>
  <c r="F2053" i="2"/>
  <c r="G2053" i="2"/>
  <c r="H2053" i="2"/>
  <c r="I2053" i="2"/>
  <c r="M2053" i="2"/>
  <c r="Q2053" i="2"/>
  <c r="Y2053" i="2"/>
  <c r="AJ2053" i="2"/>
  <c r="AK2053" i="2"/>
  <c r="AM2053" i="2"/>
  <c r="AN2053" i="2"/>
  <c r="CZ2053" i="2"/>
  <c r="AG2053" i="2"/>
  <c r="A2054" i="2"/>
  <c r="B2054" i="2"/>
  <c r="D2054" i="2"/>
  <c r="F2054" i="2"/>
  <c r="G2054" i="2"/>
  <c r="H2054" i="2"/>
  <c r="I2054" i="2"/>
  <c r="M2054" i="2"/>
  <c r="Q2054" i="2"/>
  <c r="Y2054" i="2"/>
  <c r="AG2054" i="2"/>
  <c r="AJ2054" i="2"/>
  <c r="O2054" i="2" s="1"/>
  <c r="AK2054" i="2"/>
  <c r="AM2054" i="2"/>
  <c r="AA2054" i="2"/>
  <c r="AN2054" i="2"/>
  <c r="A2055" i="2"/>
  <c r="B2055" i="2"/>
  <c r="D2055" i="2"/>
  <c r="F2055" i="2"/>
  <c r="G2055" i="2"/>
  <c r="H2055" i="2"/>
  <c r="I2055" i="2"/>
  <c r="M2055" i="2"/>
  <c r="Y2055" i="2"/>
  <c r="AG2055" i="2"/>
  <c r="AI2055" i="2"/>
  <c r="AJ2055" i="2"/>
  <c r="O2055" i="2"/>
  <c r="AM2055" i="2"/>
  <c r="Z2055" i="2" s="1"/>
  <c r="AN2055" i="2"/>
  <c r="A2056" i="2"/>
  <c r="B2056" i="2"/>
  <c r="D2056" i="2"/>
  <c r="F2056" i="2"/>
  <c r="G2056" i="2"/>
  <c r="H2056" i="2"/>
  <c r="I2056" i="2"/>
  <c r="M2056" i="2"/>
  <c r="N2056" i="2"/>
  <c r="O2056" i="2"/>
  <c r="Y2056" i="2"/>
  <c r="AG2056" i="2"/>
  <c r="AI2056" i="2"/>
  <c r="AM2056" i="2"/>
  <c r="AA2056" i="2" s="1"/>
  <c r="AN2056" i="2"/>
  <c r="BN2056" i="2"/>
  <c r="A2057" i="2"/>
  <c r="B2057" i="2"/>
  <c r="D2057" i="2"/>
  <c r="F2057" i="2"/>
  <c r="G2057" i="2"/>
  <c r="H2057" i="2"/>
  <c r="I2057" i="2"/>
  <c r="M2057" i="2"/>
  <c r="N2057" i="2"/>
  <c r="O2057" i="2"/>
  <c r="Y2057" i="2"/>
  <c r="AG2057" i="2"/>
  <c r="AM2057" i="2"/>
  <c r="Z2057" i="2" s="1"/>
  <c r="AN2057" i="2"/>
  <c r="A2058" i="2"/>
  <c r="B2058" i="2"/>
  <c r="D2058" i="2"/>
  <c r="F2058" i="2"/>
  <c r="G2058" i="2"/>
  <c r="H2058" i="2"/>
  <c r="I2058" i="2"/>
  <c r="M2058" i="2"/>
  <c r="N2058" i="2"/>
  <c r="O2058" i="2"/>
  <c r="Y2058" i="2"/>
  <c r="AG2058" i="2"/>
  <c r="AM2058" i="2"/>
  <c r="AN2058" i="2"/>
  <c r="A2059" i="2"/>
  <c r="B2059" i="2"/>
  <c r="D2059" i="2"/>
  <c r="F2059" i="2"/>
  <c r="G2059" i="2"/>
  <c r="H2059" i="2"/>
  <c r="I2059" i="2"/>
  <c r="M2059" i="2"/>
  <c r="N2059" i="2"/>
  <c r="O2059" i="2"/>
  <c r="Q2059" i="2"/>
  <c r="Y2059" i="2"/>
  <c r="AG2059" i="2"/>
  <c r="AK2059" i="2"/>
  <c r="AQ2059" i="2" s="1"/>
  <c r="S2059" i="2"/>
  <c r="AM2059" i="2"/>
  <c r="Z2059" i="2" s="1"/>
  <c r="AN2059" i="2"/>
  <c r="A2060" i="2"/>
  <c r="B2060" i="2"/>
  <c r="D2060" i="2"/>
  <c r="F2060" i="2"/>
  <c r="G2060" i="2"/>
  <c r="H2060" i="2"/>
  <c r="I2060" i="2"/>
  <c r="M2060" i="2"/>
  <c r="N2060" i="2"/>
  <c r="O2060" i="2"/>
  <c r="Q2060" i="2"/>
  <c r="Y2060" i="2"/>
  <c r="AG2060" i="2"/>
  <c r="AI2060" i="2"/>
  <c r="AO2060" i="2" s="1"/>
  <c r="AK2060" i="2"/>
  <c r="AM2060" i="2"/>
  <c r="AN2060" i="2"/>
  <c r="A2061" i="2"/>
  <c r="B2061" i="2"/>
  <c r="D2061" i="2"/>
  <c r="F2061" i="2"/>
  <c r="G2061" i="2"/>
  <c r="H2061" i="2"/>
  <c r="I2061" i="2"/>
  <c r="M2061" i="2"/>
  <c r="N2061" i="2"/>
  <c r="O2061" i="2"/>
  <c r="Y2061" i="2"/>
  <c r="AG2061" i="2"/>
  <c r="K2061" i="2"/>
  <c r="AI2061" i="2"/>
  <c r="AO2061" i="2"/>
  <c r="AM2061" i="2"/>
  <c r="AN2061" i="2"/>
  <c r="A2062" i="2"/>
  <c r="B2062" i="2"/>
  <c r="D2062" i="2"/>
  <c r="F2062" i="2"/>
  <c r="G2062" i="2"/>
  <c r="H2062" i="2"/>
  <c r="I2062" i="2"/>
  <c r="M2062" i="2"/>
  <c r="N2062" i="2"/>
  <c r="O2062" i="2"/>
  <c r="Y2062" i="2"/>
  <c r="AG2062" i="2"/>
  <c r="AI2062" i="2"/>
  <c r="AM2062" i="2"/>
  <c r="Z2062" i="2" s="1"/>
  <c r="AN2062" i="2"/>
  <c r="A2063" i="2"/>
  <c r="B2063" i="2"/>
  <c r="D2063" i="2"/>
  <c r="F2063" i="2"/>
  <c r="G2063" i="2"/>
  <c r="H2063" i="2"/>
  <c r="I2063" i="2"/>
  <c r="M2063" i="2"/>
  <c r="N2063" i="2"/>
  <c r="O2063" i="2"/>
  <c r="Y2063" i="2"/>
  <c r="AG2063" i="2"/>
  <c r="AI2063" i="2"/>
  <c r="K2063" i="2"/>
  <c r="AM2063" i="2"/>
  <c r="AN2063" i="2"/>
  <c r="A2064" i="2"/>
  <c r="B2064" i="2"/>
  <c r="D2064" i="2"/>
  <c r="F2064" i="2"/>
  <c r="G2064" i="2"/>
  <c r="H2064" i="2"/>
  <c r="I2064" i="2"/>
  <c r="M2064" i="2"/>
  <c r="N2064" i="2"/>
  <c r="O2064" i="2"/>
  <c r="Q2064" i="2"/>
  <c r="Y2064" i="2"/>
  <c r="AG2064" i="2"/>
  <c r="AK2064" i="2"/>
  <c r="AM2064" i="2"/>
  <c r="AN2064" i="2"/>
  <c r="DK2064" i="2"/>
  <c r="A2065" i="2"/>
  <c r="B2065" i="2"/>
  <c r="D2065" i="2"/>
  <c r="F2065" i="2"/>
  <c r="G2065" i="2"/>
  <c r="H2065" i="2"/>
  <c r="I2065" i="2"/>
  <c r="M2065" i="2"/>
  <c r="N2065" i="2"/>
  <c r="O2065" i="2"/>
  <c r="Y2065" i="2"/>
  <c r="AG2065" i="2"/>
  <c r="AI2065" i="2"/>
  <c r="AM2065" i="2"/>
  <c r="AN2065" i="2"/>
  <c r="Z2065" i="2"/>
  <c r="A2066" i="2"/>
  <c r="B2066" i="2"/>
  <c r="AI2066" i="2"/>
  <c r="J2066" i="2"/>
  <c r="D2066" i="2"/>
  <c r="F2066" i="2"/>
  <c r="G2066" i="2"/>
  <c r="H2066" i="2"/>
  <c r="I2066" i="2"/>
  <c r="M2066" i="2"/>
  <c r="N2066" i="2"/>
  <c r="O2066" i="2"/>
  <c r="Q2066" i="2"/>
  <c r="Y2066" i="2"/>
  <c r="AG2066" i="2"/>
  <c r="AK2066" i="2"/>
  <c r="AM2066" i="2"/>
  <c r="AN2066" i="2"/>
  <c r="A2067" i="2"/>
  <c r="B2067" i="2"/>
  <c r="D2067" i="2"/>
  <c r="F2067" i="2"/>
  <c r="G2067" i="2"/>
  <c r="H2067" i="2"/>
  <c r="I2067" i="2"/>
  <c r="M2067" i="2"/>
  <c r="N2067" i="2"/>
  <c r="O2067" i="2"/>
  <c r="Q2067" i="2"/>
  <c r="Y2067" i="2"/>
  <c r="AG2067" i="2"/>
  <c r="AI2067" i="2"/>
  <c r="AK2067" i="2"/>
  <c r="S2067" i="2" s="1"/>
  <c r="AM2067" i="2"/>
  <c r="AN2067" i="2"/>
  <c r="A2068" i="2"/>
  <c r="B2068" i="2"/>
  <c r="D2068" i="2"/>
  <c r="F2068" i="2"/>
  <c r="G2068" i="2"/>
  <c r="H2068" i="2"/>
  <c r="I2068" i="2"/>
  <c r="M2068" i="2"/>
  <c r="N2068" i="2"/>
  <c r="O2068" i="2"/>
  <c r="Y2068" i="2"/>
  <c r="AG2068" i="2"/>
  <c r="AM2068" i="2"/>
  <c r="AN2068" i="2"/>
  <c r="A2069" i="2"/>
  <c r="B2069" i="2"/>
  <c r="D2069" i="2"/>
  <c r="F2069" i="2"/>
  <c r="G2069" i="2"/>
  <c r="H2069" i="2"/>
  <c r="I2069" i="2"/>
  <c r="M2069" i="2"/>
  <c r="N2069" i="2"/>
  <c r="O2069" i="2"/>
  <c r="Y2069" i="2"/>
  <c r="AG2069" i="2"/>
  <c r="AI2069" i="2"/>
  <c r="AM2069" i="2"/>
  <c r="AO2069" i="2" s="1"/>
  <c r="AN2069" i="2"/>
  <c r="Z2069" i="2"/>
  <c r="A2070" i="2"/>
  <c r="B2070" i="2"/>
  <c r="D2070" i="2"/>
  <c r="F2070" i="2"/>
  <c r="G2070" i="2"/>
  <c r="H2070" i="2"/>
  <c r="I2070" i="2"/>
  <c r="K2070" i="2"/>
  <c r="M2070" i="2"/>
  <c r="N2070" i="2"/>
  <c r="O2070" i="2"/>
  <c r="Y2070" i="2"/>
  <c r="AG2070" i="2"/>
  <c r="AI2070" i="2"/>
  <c r="AM2070" i="2"/>
  <c r="AO2070" i="2" s="1"/>
  <c r="AN2070" i="2"/>
  <c r="J2070" i="2"/>
  <c r="A2071" i="2"/>
  <c r="B2071" i="2"/>
  <c r="D2071" i="2"/>
  <c r="F2071" i="2"/>
  <c r="G2071" i="2"/>
  <c r="H2071" i="2"/>
  <c r="M2071" i="2"/>
  <c r="Y2071" i="2"/>
  <c r="AJ2071" i="2"/>
  <c r="AM2071" i="2"/>
  <c r="AP2071" i="2"/>
  <c r="AN2071" i="2"/>
  <c r="Z2071" i="2"/>
  <c r="A2072" i="2"/>
  <c r="B2072" i="2"/>
  <c r="D2072" i="2"/>
  <c r="F2072" i="2"/>
  <c r="G2072" i="2"/>
  <c r="H2072" i="2"/>
  <c r="M2072" i="2"/>
  <c r="Y2072" i="2"/>
  <c r="AJ2072" i="2"/>
  <c r="AM2072" i="2"/>
  <c r="AN2072" i="2"/>
  <c r="A2073" i="2"/>
  <c r="B2073" i="2"/>
  <c r="D2073" i="2"/>
  <c r="F2073" i="2"/>
  <c r="G2073" i="2"/>
  <c r="H2073" i="2"/>
  <c r="M2073" i="2"/>
  <c r="Y2073" i="2"/>
  <c r="AJ2073" i="2"/>
  <c r="AM2073" i="2"/>
  <c r="AP2073" i="2"/>
  <c r="AN2073" i="2"/>
  <c r="Z2073" i="2"/>
  <c r="A2074" i="2"/>
  <c r="B2074" i="2"/>
  <c r="D2074" i="2"/>
  <c r="F2074" i="2"/>
  <c r="G2074" i="2"/>
  <c r="H2074" i="2"/>
  <c r="M2074" i="2"/>
  <c r="Y2074" i="2"/>
  <c r="AJ2074" i="2"/>
  <c r="AM2074" i="2"/>
  <c r="AN2074" i="2"/>
  <c r="A2075" i="2"/>
  <c r="B2075" i="2"/>
  <c r="D2075" i="2"/>
  <c r="F2075" i="2"/>
  <c r="G2075" i="2"/>
  <c r="H2075" i="2"/>
  <c r="M2075" i="2"/>
  <c r="Y2075" i="2"/>
  <c r="AJ2075" i="2"/>
  <c r="AM2075" i="2"/>
  <c r="AP2075" i="2"/>
  <c r="AN2075" i="2"/>
  <c r="Z2075" i="2"/>
  <c r="A2076" i="2"/>
  <c r="B2076" i="2"/>
  <c r="D2076" i="2"/>
  <c r="F2076" i="2"/>
  <c r="G2076" i="2"/>
  <c r="H2076" i="2"/>
  <c r="M2076" i="2"/>
  <c r="Y2076" i="2"/>
  <c r="AJ2076" i="2"/>
  <c r="O2076" i="2"/>
  <c r="AM2076" i="2"/>
  <c r="AN2076" i="2"/>
  <c r="A2077" i="2"/>
  <c r="B2077" i="2"/>
  <c r="D2077" i="2"/>
  <c r="F2077" i="2"/>
  <c r="G2077" i="2"/>
  <c r="H2077" i="2"/>
  <c r="M2077" i="2"/>
  <c r="Y2077" i="2"/>
  <c r="AJ2077" i="2"/>
  <c r="AM2077" i="2"/>
  <c r="AP2077" i="2"/>
  <c r="AN2077" i="2"/>
  <c r="Z2077" i="2"/>
  <c r="A2078" i="2"/>
  <c r="B2078" i="2"/>
  <c r="D2078" i="2"/>
  <c r="F2078" i="2"/>
  <c r="G2078" i="2"/>
  <c r="H2078" i="2"/>
  <c r="M2078" i="2"/>
  <c r="Y2078" i="2"/>
  <c r="AJ2078" i="2"/>
  <c r="AM2078" i="2"/>
  <c r="Z2078" i="2" s="1"/>
  <c r="AN2078" i="2"/>
  <c r="A2079" i="2"/>
  <c r="B2079" i="2"/>
  <c r="D2079" i="2"/>
  <c r="F2079" i="2"/>
  <c r="G2079" i="2"/>
  <c r="H2079" i="2"/>
  <c r="M2079" i="2"/>
  <c r="Y2079" i="2"/>
  <c r="AJ2079" i="2"/>
  <c r="AM2079" i="2"/>
  <c r="Z2079" i="2" s="1"/>
  <c r="AN2079" i="2"/>
  <c r="A2080" i="2"/>
  <c r="B2080" i="2"/>
  <c r="D2080" i="2"/>
  <c r="F2080" i="2"/>
  <c r="G2080" i="2"/>
  <c r="H2080" i="2"/>
  <c r="M2080" i="2"/>
  <c r="Y2080" i="2"/>
  <c r="AJ2080" i="2"/>
  <c r="AM2080" i="2"/>
  <c r="AN2080" i="2"/>
  <c r="A2081" i="2"/>
  <c r="B2081" i="2"/>
  <c r="D2081" i="2"/>
  <c r="F2081" i="2"/>
  <c r="G2081" i="2"/>
  <c r="H2081" i="2"/>
  <c r="M2081" i="2"/>
  <c r="Y2081" i="2"/>
  <c r="AJ2081" i="2"/>
  <c r="N2081" i="2" s="1"/>
  <c r="AM2081" i="2"/>
  <c r="Z2081" i="2" s="1"/>
  <c r="AP2081" i="2"/>
  <c r="AV2081" i="2" s="1"/>
  <c r="AN2081" i="2"/>
  <c r="A2082" i="2"/>
  <c r="B2082" i="2"/>
  <c r="D2082" i="2"/>
  <c r="F2082" i="2"/>
  <c r="G2082" i="2"/>
  <c r="H2082" i="2"/>
  <c r="M2082" i="2"/>
  <c r="Y2082" i="2"/>
  <c r="AJ2082" i="2"/>
  <c r="AM2082" i="2"/>
  <c r="AP2082" i="2"/>
  <c r="AN2082" i="2"/>
  <c r="A2083" i="2"/>
  <c r="B2083" i="2"/>
  <c r="D2083" i="2"/>
  <c r="F2083" i="2"/>
  <c r="G2083" i="2"/>
  <c r="H2083" i="2"/>
  <c r="M2083" i="2"/>
  <c r="Y2083" i="2"/>
  <c r="AJ2083" i="2"/>
  <c r="AM2083" i="2"/>
  <c r="Z2083" i="2" s="1"/>
  <c r="AP2083" i="2"/>
  <c r="AN2083" i="2"/>
  <c r="A2084" i="2"/>
  <c r="B2084" i="2"/>
  <c r="D2084" i="2"/>
  <c r="F2084" i="2"/>
  <c r="G2084" i="2"/>
  <c r="H2084" i="2"/>
  <c r="M2084" i="2"/>
  <c r="Y2084" i="2"/>
  <c r="AJ2084" i="2"/>
  <c r="O2084" i="2" s="1"/>
  <c r="AM2084" i="2"/>
  <c r="Z2084" i="2"/>
  <c r="AN2084" i="2"/>
  <c r="A2085" i="2"/>
  <c r="B2085" i="2"/>
  <c r="D2085" i="2"/>
  <c r="F2085" i="2"/>
  <c r="G2085" i="2"/>
  <c r="H2085" i="2"/>
  <c r="M2085" i="2"/>
  <c r="Y2085" i="2"/>
  <c r="AJ2085" i="2"/>
  <c r="AM2085" i="2"/>
  <c r="Z2085" i="2" s="1"/>
  <c r="AN2085" i="2"/>
  <c r="A2086" i="2"/>
  <c r="B2086" i="2"/>
  <c r="D2086" i="2"/>
  <c r="F2086" i="2"/>
  <c r="G2086" i="2"/>
  <c r="H2086" i="2"/>
  <c r="M2086" i="2"/>
  <c r="Y2086" i="2"/>
  <c r="AJ2086" i="2"/>
  <c r="AM2086" i="2"/>
  <c r="AN2086" i="2"/>
  <c r="A2087" i="2"/>
  <c r="B2087" i="2"/>
  <c r="D2087" i="2"/>
  <c r="F2087" i="2"/>
  <c r="G2087" i="2"/>
  <c r="H2087" i="2"/>
  <c r="M2087" i="2"/>
  <c r="Y2087" i="2"/>
  <c r="AJ2087" i="2"/>
  <c r="AM2087" i="2"/>
  <c r="AN2087" i="2"/>
  <c r="Z2087" i="2"/>
  <c r="A2088" i="2"/>
  <c r="B2088" i="2"/>
  <c r="D2088" i="2"/>
  <c r="F2088" i="2"/>
  <c r="G2088" i="2"/>
  <c r="H2088" i="2"/>
  <c r="M2088" i="2"/>
  <c r="Y2088" i="2"/>
  <c r="AJ2088" i="2"/>
  <c r="AM2088" i="2"/>
  <c r="AN2088" i="2"/>
  <c r="A2089" i="2"/>
  <c r="B2089" i="2"/>
  <c r="D2089" i="2"/>
  <c r="F2089" i="2"/>
  <c r="G2089" i="2"/>
  <c r="H2089" i="2"/>
  <c r="M2089" i="2"/>
  <c r="O2089" i="2"/>
  <c r="Y2089" i="2"/>
  <c r="AJ2089" i="2"/>
  <c r="AM2089" i="2"/>
  <c r="AP2089" i="2"/>
  <c r="AV2089" i="2" s="1"/>
  <c r="AN2089" i="2"/>
  <c r="Z2089" i="2"/>
  <c r="A2090" i="2"/>
  <c r="B2090" i="2"/>
  <c r="D2090" i="2"/>
  <c r="F2090" i="2"/>
  <c r="G2090" i="2"/>
  <c r="H2090" i="2"/>
  <c r="M2090" i="2"/>
  <c r="Y2090" i="2"/>
  <c r="AJ2090" i="2"/>
  <c r="AM2090" i="2"/>
  <c r="Z2090" i="2" s="1"/>
  <c r="AN2090" i="2"/>
  <c r="A2091" i="2"/>
  <c r="B2091" i="2"/>
  <c r="D2091" i="2"/>
  <c r="F2091" i="2"/>
  <c r="G2091" i="2"/>
  <c r="H2091" i="2"/>
  <c r="M2091" i="2"/>
  <c r="Y2091" i="2"/>
  <c r="AJ2091" i="2"/>
  <c r="AM2091" i="2"/>
  <c r="AP2091" i="2" s="1"/>
  <c r="AN2091" i="2"/>
  <c r="Z2091" i="2"/>
  <c r="A2092" i="2"/>
  <c r="B2092" i="2"/>
  <c r="D2092" i="2"/>
  <c r="F2092" i="2"/>
  <c r="G2092" i="2"/>
  <c r="H2092" i="2"/>
  <c r="M2092" i="2"/>
  <c r="Y2092" i="2"/>
  <c r="AJ2092" i="2"/>
  <c r="AM2092" i="2"/>
  <c r="AN2092" i="2"/>
  <c r="A2093" i="2"/>
  <c r="B2093" i="2"/>
  <c r="D2093" i="2"/>
  <c r="F2093" i="2"/>
  <c r="G2093" i="2"/>
  <c r="H2093" i="2"/>
  <c r="I2093" i="2"/>
  <c r="K2093" i="2"/>
  <c r="M2093" i="2"/>
  <c r="Q2093" i="2"/>
  <c r="Y2093" i="2"/>
  <c r="AG2093" i="2"/>
  <c r="AI2093" i="2"/>
  <c r="J2093" i="2" s="1"/>
  <c r="AJ2093" i="2"/>
  <c r="AK2093" i="2"/>
  <c r="AM2093" i="2"/>
  <c r="Z2093" i="2" s="1"/>
  <c r="AO2093" i="2"/>
  <c r="AN2093" i="2"/>
  <c r="BN2093" i="2"/>
  <c r="A2094" i="2"/>
  <c r="B2094" i="2"/>
  <c r="D2094" i="2"/>
  <c r="F2094" i="2"/>
  <c r="G2094" i="2"/>
  <c r="H2094" i="2"/>
  <c r="I2094" i="2"/>
  <c r="M2094" i="2"/>
  <c r="Q2094" i="2"/>
  <c r="Y2094" i="2"/>
  <c r="AG2094" i="2"/>
  <c r="AI2094" i="2"/>
  <c r="AJ2094" i="2"/>
  <c r="AK2094" i="2"/>
  <c r="R2094" i="2" s="1"/>
  <c r="AM2094" i="2"/>
  <c r="Z2094" i="2" s="1"/>
  <c r="AN2094" i="2"/>
  <c r="BN2094" i="2"/>
  <c r="A2095" i="2"/>
  <c r="B2095" i="2"/>
  <c r="D2095" i="2"/>
  <c r="F2095" i="2"/>
  <c r="G2095" i="2"/>
  <c r="H2095" i="2"/>
  <c r="I2095" i="2"/>
  <c r="M2095" i="2"/>
  <c r="Q2095" i="2"/>
  <c r="Y2095" i="2"/>
  <c r="AG2095" i="2"/>
  <c r="AJ2095" i="2"/>
  <c r="AK2095" i="2"/>
  <c r="AM2095" i="2"/>
  <c r="AN2095" i="2"/>
  <c r="BN2095" i="2"/>
  <c r="A2096" i="2"/>
  <c r="B2096" i="2"/>
  <c r="D2096" i="2"/>
  <c r="F2096" i="2"/>
  <c r="G2096" i="2"/>
  <c r="H2096" i="2"/>
  <c r="I2096" i="2"/>
  <c r="M2096" i="2"/>
  <c r="Q2096" i="2"/>
  <c r="Y2096" i="2"/>
  <c r="AG2096" i="2"/>
  <c r="AI2096" i="2"/>
  <c r="AJ2096" i="2"/>
  <c r="AK2096" i="2"/>
  <c r="AM2096" i="2"/>
  <c r="Z2096" i="2"/>
  <c r="AN2096" i="2"/>
  <c r="BN2096" i="2"/>
  <c r="A2097" i="2"/>
  <c r="B2097" i="2"/>
  <c r="D2097" i="2"/>
  <c r="F2097" i="2"/>
  <c r="G2097" i="2"/>
  <c r="H2097" i="2"/>
  <c r="I2097" i="2"/>
  <c r="M2097" i="2"/>
  <c r="Q2097" i="2"/>
  <c r="Y2097" i="2"/>
  <c r="AG2097" i="2"/>
  <c r="AJ2097" i="2"/>
  <c r="AK2097" i="2"/>
  <c r="S2097" i="2" s="1"/>
  <c r="AM2097" i="2"/>
  <c r="AN2097" i="2"/>
  <c r="BN2097" i="2"/>
  <c r="A2098" i="2"/>
  <c r="B2098" i="2"/>
  <c r="D2098" i="2"/>
  <c r="F2098" i="2"/>
  <c r="G2098" i="2"/>
  <c r="H2098" i="2"/>
  <c r="I2098" i="2"/>
  <c r="M2098" i="2"/>
  <c r="Q2098" i="2"/>
  <c r="S2098" i="2"/>
  <c r="Y2098" i="2"/>
  <c r="AG2098" i="2"/>
  <c r="AJ2098" i="2"/>
  <c r="N2098" i="2" s="1"/>
  <c r="AK2098" i="2"/>
  <c r="AM2098" i="2"/>
  <c r="AN2098" i="2"/>
  <c r="BN2098" i="2"/>
  <c r="A2099" i="2"/>
  <c r="B2099" i="2"/>
  <c r="D2099" i="2"/>
  <c r="F2099" i="2"/>
  <c r="G2099" i="2"/>
  <c r="H2099" i="2"/>
  <c r="I2099" i="2"/>
  <c r="M2099" i="2"/>
  <c r="O2099" i="2"/>
  <c r="Q2099" i="2"/>
  <c r="Y2099" i="2"/>
  <c r="AG2099" i="2"/>
  <c r="AI2099" i="2"/>
  <c r="AJ2099" i="2"/>
  <c r="AK2099" i="2"/>
  <c r="AM2099" i="2"/>
  <c r="AQ2099" i="2"/>
  <c r="AN2099" i="2"/>
  <c r="BN2099" i="2"/>
  <c r="A2100" i="2"/>
  <c r="B2100" i="2"/>
  <c r="D2100" i="2"/>
  <c r="F2100" i="2"/>
  <c r="G2100" i="2"/>
  <c r="H2100" i="2"/>
  <c r="I2100" i="2"/>
  <c r="M2100" i="2"/>
  <c r="Q2100" i="2"/>
  <c r="Y2100" i="2"/>
  <c r="AG2100" i="2"/>
  <c r="AJ2100" i="2"/>
  <c r="AK2100" i="2"/>
  <c r="AM2100" i="2"/>
  <c r="AN2100" i="2"/>
  <c r="BN2100" i="2"/>
  <c r="A2101" i="2"/>
  <c r="B2101" i="2"/>
  <c r="AI2101" i="2"/>
  <c r="J2101" i="2"/>
  <c r="D2101" i="2"/>
  <c r="F2101" i="2"/>
  <c r="G2101" i="2"/>
  <c r="H2101" i="2"/>
  <c r="I2101" i="2"/>
  <c r="M2101" i="2"/>
  <c r="Q2101" i="2"/>
  <c r="Y2101" i="2"/>
  <c r="AG2101" i="2"/>
  <c r="AJ2101" i="2"/>
  <c r="N2101" i="2" s="1"/>
  <c r="AK2101" i="2"/>
  <c r="S2101" i="2" s="1"/>
  <c r="AM2101" i="2"/>
  <c r="AN2101" i="2"/>
  <c r="BN2101" i="2"/>
  <c r="A2102" i="2"/>
  <c r="B2102" i="2"/>
  <c r="D2102" i="2"/>
  <c r="F2102" i="2"/>
  <c r="G2102" i="2"/>
  <c r="H2102" i="2"/>
  <c r="I2102" i="2"/>
  <c r="M2102" i="2"/>
  <c r="O2102" i="2"/>
  <c r="Q2102" i="2"/>
  <c r="Y2102" i="2"/>
  <c r="AG2102" i="2"/>
  <c r="AI2102" i="2"/>
  <c r="AO2102" i="2"/>
  <c r="AT2102" i="2" s="1"/>
  <c r="AJ2102" i="2"/>
  <c r="AK2102" i="2"/>
  <c r="R2102" i="2"/>
  <c r="AM2102" i="2"/>
  <c r="AN2102" i="2"/>
  <c r="N2102" i="2"/>
  <c r="BN2102" i="2"/>
  <c r="A2103" i="2"/>
  <c r="B2103" i="2"/>
  <c r="D2103" i="2"/>
  <c r="F2103" i="2"/>
  <c r="G2103" i="2"/>
  <c r="H2103" i="2"/>
  <c r="M2103" i="2"/>
  <c r="Y2103" i="2"/>
  <c r="AJ2103" i="2"/>
  <c r="N2103" i="2" s="1"/>
  <c r="AM2103" i="2"/>
  <c r="AN2103" i="2"/>
  <c r="A2104" i="2"/>
  <c r="B2104" i="2"/>
  <c r="D2104" i="2"/>
  <c r="F2104" i="2"/>
  <c r="G2104" i="2"/>
  <c r="H2104" i="2"/>
  <c r="M2104" i="2"/>
  <c r="Y2104" i="2"/>
  <c r="AJ2104" i="2"/>
  <c r="AM2104" i="2"/>
  <c r="Z2104" i="2"/>
  <c r="AN2104" i="2"/>
  <c r="A2105" i="2"/>
  <c r="B2105" i="2"/>
  <c r="D2105" i="2"/>
  <c r="F2105" i="2"/>
  <c r="G2105" i="2"/>
  <c r="H2105" i="2"/>
  <c r="M2105" i="2"/>
  <c r="Y2105" i="2"/>
  <c r="AJ2105" i="2"/>
  <c r="AM2105" i="2"/>
  <c r="AN2105" i="2"/>
  <c r="A2106" i="2"/>
  <c r="B2106" i="2"/>
  <c r="D2106" i="2"/>
  <c r="F2106" i="2"/>
  <c r="G2106" i="2"/>
  <c r="H2106" i="2"/>
  <c r="M2106" i="2"/>
  <c r="Y2106" i="2"/>
  <c r="AJ2106" i="2"/>
  <c r="N2106" i="2" s="1"/>
  <c r="AM2106" i="2"/>
  <c r="AN2106" i="2"/>
  <c r="A2107" i="2"/>
  <c r="B2107" i="2"/>
  <c r="D2107" i="2"/>
  <c r="F2107" i="2"/>
  <c r="G2107" i="2"/>
  <c r="H2107" i="2"/>
  <c r="M2107" i="2"/>
  <c r="Y2107" i="2"/>
  <c r="AJ2107" i="2"/>
  <c r="N2107" i="2" s="1"/>
  <c r="AM2107" i="2"/>
  <c r="Z2107" i="2" s="1"/>
  <c r="AN2107" i="2"/>
  <c r="A2108" i="2"/>
  <c r="B2108" i="2"/>
  <c r="D2108" i="2"/>
  <c r="F2108" i="2"/>
  <c r="G2108" i="2"/>
  <c r="H2108" i="2"/>
  <c r="M2108" i="2"/>
  <c r="Y2108" i="2"/>
  <c r="AJ2108" i="2"/>
  <c r="AM2108" i="2"/>
  <c r="AN2108" i="2"/>
  <c r="A2109" i="2"/>
  <c r="B2109" i="2"/>
  <c r="D2109" i="2"/>
  <c r="F2109" i="2"/>
  <c r="G2109" i="2"/>
  <c r="H2109" i="2"/>
  <c r="M2109" i="2"/>
  <c r="Y2109" i="2"/>
  <c r="AJ2109" i="2"/>
  <c r="AM2109" i="2"/>
  <c r="AN2109" i="2"/>
  <c r="A2110" i="2"/>
  <c r="B2110" i="2"/>
  <c r="D2110" i="2"/>
  <c r="F2110" i="2"/>
  <c r="G2110" i="2"/>
  <c r="H2110" i="2"/>
  <c r="M2110" i="2"/>
  <c r="Y2110" i="2"/>
  <c r="AJ2110" i="2"/>
  <c r="O2110" i="2" s="1"/>
  <c r="AM2110" i="2"/>
  <c r="AN2110" i="2"/>
  <c r="A2111" i="2"/>
  <c r="B2111" i="2"/>
  <c r="D2111" i="2"/>
  <c r="F2111" i="2"/>
  <c r="G2111" i="2"/>
  <c r="H2111" i="2"/>
  <c r="M2111" i="2"/>
  <c r="Y2111" i="2"/>
  <c r="AJ2111" i="2"/>
  <c r="AP2111" i="2" s="1"/>
  <c r="AM2111" i="2"/>
  <c r="Z2111" i="2" s="1"/>
  <c r="AN2111" i="2"/>
  <c r="A2112" i="2"/>
  <c r="B2112" i="2"/>
  <c r="D2112" i="2"/>
  <c r="F2112" i="2"/>
  <c r="G2112" i="2"/>
  <c r="H2112" i="2"/>
  <c r="M2112" i="2"/>
  <c r="Y2112" i="2"/>
  <c r="AJ2112" i="2"/>
  <c r="AM2112" i="2"/>
  <c r="AN2112" i="2"/>
  <c r="A2113" i="2"/>
  <c r="B2113" i="2"/>
  <c r="D2113" i="2"/>
  <c r="F2113" i="2"/>
  <c r="G2113" i="2"/>
  <c r="H2113" i="2"/>
  <c r="M2113" i="2"/>
  <c r="Y2113" i="2"/>
  <c r="AJ2113" i="2"/>
  <c r="AM2113" i="2"/>
  <c r="AN2113" i="2"/>
  <c r="A2114" i="2"/>
  <c r="B2114" i="2"/>
  <c r="D2114" i="2"/>
  <c r="F2114" i="2"/>
  <c r="G2114" i="2"/>
  <c r="H2114" i="2"/>
  <c r="M2114" i="2"/>
  <c r="Y2114" i="2"/>
  <c r="AJ2114" i="2"/>
  <c r="O2114" i="2"/>
  <c r="AM2114" i="2"/>
  <c r="AN2114" i="2"/>
  <c r="A2115" i="2"/>
  <c r="B2115" i="2"/>
  <c r="D2115" i="2"/>
  <c r="F2115" i="2"/>
  <c r="G2115" i="2"/>
  <c r="H2115" i="2"/>
  <c r="M2115" i="2"/>
  <c r="Y2115" i="2"/>
  <c r="AJ2115" i="2"/>
  <c r="N2115" i="2" s="1"/>
  <c r="AM2115" i="2"/>
  <c r="Z2115" i="2" s="1"/>
  <c r="AN2115" i="2"/>
  <c r="A2116" i="2"/>
  <c r="B2116" i="2"/>
  <c r="D2116" i="2"/>
  <c r="F2116" i="2"/>
  <c r="G2116" i="2"/>
  <c r="H2116" i="2"/>
  <c r="M2116" i="2"/>
  <c r="Y2116" i="2"/>
  <c r="AJ2116" i="2"/>
  <c r="N2116" i="2" s="1"/>
  <c r="AM2116" i="2"/>
  <c r="AN2116" i="2"/>
  <c r="A2117" i="2"/>
  <c r="B2117" i="2"/>
  <c r="D2117" i="2"/>
  <c r="F2117" i="2"/>
  <c r="G2117" i="2"/>
  <c r="H2117" i="2"/>
  <c r="M2117" i="2"/>
  <c r="Y2117" i="2"/>
  <c r="AJ2117" i="2"/>
  <c r="AM2117" i="2"/>
  <c r="Z2117" i="2" s="1"/>
  <c r="AN2117" i="2"/>
  <c r="A2118" i="2"/>
  <c r="B2118" i="2"/>
  <c r="D2118" i="2"/>
  <c r="F2118" i="2"/>
  <c r="G2118" i="2"/>
  <c r="H2118" i="2"/>
  <c r="M2118" i="2"/>
  <c r="Y2118" i="2"/>
  <c r="AJ2118" i="2"/>
  <c r="AM2118" i="2"/>
  <c r="Z2118" i="2" s="1"/>
  <c r="AN2118" i="2"/>
  <c r="A2119" i="2"/>
  <c r="B2119" i="2"/>
  <c r="D2119" i="2"/>
  <c r="F2119" i="2"/>
  <c r="G2119" i="2"/>
  <c r="H2119" i="2"/>
  <c r="M2119" i="2"/>
  <c r="Y2119" i="2"/>
  <c r="AJ2119" i="2"/>
  <c r="AM2119" i="2"/>
  <c r="AN2119" i="2"/>
  <c r="A2120" i="2"/>
  <c r="B2120" i="2"/>
  <c r="D2120" i="2"/>
  <c r="F2120" i="2"/>
  <c r="G2120" i="2"/>
  <c r="H2120" i="2"/>
  <c r="M2120" i="2"/>
  <c r="Y2120" i="2"/>
  <c r="AJ2120" i="2"/>
  <c r="AM2120" i="2"/>
  <c r="AN2120" i="2"/>
  <c r="A2121" i="2"/>
  <c r="B2121" i="2"/>
  <c r="D2121" i="2"/>
  <c r="F2121" i="2"/>
  <c r="G2121" i="2"/>
  <c r="H2121" i="2"/>
  <c r="M2121" i="2"/>
  <c r="Y2121" i="2"/>
  <c r="AJ2121" i="2"/>
  <c r="AM2121" i="2"/>
  <c r="Z2121" i="2"/>
  <c r="AN2121" i="2"/>
  <c r="A2122" i="2"/>
  <c r="B2122" i="2"/>
  <c r="D2122" i="2"/>
  <c r="F2122" i="2"/>
  <c r="G2122" i="2"/>
  <c r="H2122" i="2"/>
  <c r="M2122" i="2"/>
  <c r="Y2122" i="2"/>
  <c r="AJ2122" i="2"/>
  <c r="AM2122" i="2"/>
  <c r="AN2122" i="2"/>
  <c r="A2123" i="2"/>
  <c r="B2123" i="2"/>
  <c r="D2123" i="2"/>
  <c r="F2123" i="2"/>
  <c r="G2123" i="2"/>
  <c r="H2123" i="2"/>
  <c r="M2123" i="2"/>
  <c r="Y2123" i="2"/>
  <c r="AJ2123" i="2"/>
  <c r="N2123" i="2" s="1"/>
  <c r="AM2123" i="2"/>
  <c r="Z2123" i="2" s="1"/>
  <c r="AN2123" i="2"/>
  <c r="A2124" i="2"/>
  <c r="B2124" i="2"/>
  <c r="D2124" i="2"/>
  <c r="F2124" i="2"/>
  <c r="G2124" i="2"/>
  <c r="H2124" i="2"/>
  <c r="M2124" i="2"/>
  <c r="Y2124" i="2"/>
  <c r="AJ2124" i="2"/>
  <c r="AM2124" i="2"/>
  <c r="AN2124" i="2"/>
  <c r="A2125" i="2"/>
  <c r="B2125" i="2"/>
  <c r="D2125" i="2"/>
  <c r="F2125" i="2"/>
  <c r="G2125" i="2"/>
  <c r="H2125" i="2"/>
  <c r="M2125" i="2"/>
  <c r="Y2125" i="2"/>
  <c r="AJ2125" i="2"/>
  <c r="AM2125" i="2"/>
  <c r="AN2125" i="2"/>
  <c r="A2126" i="2"/>
  <c r="B2126" i="2"/>
  <c r="D2126" i="2"/>
  <c r="F2126" i="2"/>
  <c r="G2126" i="2"/>
  <c r="H2126" i="2"/>
  <c r="M2126" i="2"/>
  <c r="Y2126" i="2"/>
  <c r="AJ2126" i="2"/>
  <c r="N2126" i="2" s="1"/>
  <c r="AM2126" i="2"/>
  <c r="AN2126" i="2"/>
  <c r="A2127" i="2"/>
  <c r="B2127" i="2"/>
  <c r="D2127" i="2"/>
  <c r="F2127" i="2"/>
  <c r="G2127" i="2"/>
  <c r="H2127" i="2"/>
  <c r="M2127" i="2"/>
  <c r="Y2127" i="2"/>
  <c r="AJ2127" i="2"/>
  <c r="AM2127" i="2"/>
  <c r="Z2127" i="2"/>
  <c r="AN2127" i="2"/>
  <c r="A2128" i="2"/>
  <c r="B2128" i="2"/>
  <c r="D2128" i="2"/>
  <c r="F2128" i="2"/>
  <c r="G2128" i="2"/>
  <c r="H2128" i="2"/>
  <c r="M2128" i="2"/>
  <c r="Y2128" i="2"/>
  <c r="AJ2128" i="2"/>
  <c r="AM2128" i="2"/>
  <c r="AN2128" i="2"/>
  <c r="A2129" i="2"/>
  <c r="B2129" i="2"/>
  <c r="D2129" i="2"/>
  <c r="F2129" i="2"/>
  <c r="G2129" i="2"/>
  <c r="H2129" i="2"/>
  <c r="M2129" i="2"/>
  <c r="Y2129" i="2"/>
  <c r="AJ2129" i="2"/>
  <c r="AM2129" i="2"/>
  <c r="AN2129" i="2"/>
  <c r="A2130" i="2"/>
  <c r="B2130" i="2"/>
  <c r="D2130" i="2"/>
  <c r="F2130" i="2"/>
  <c r="G2130" i="2"/>
  <c r="H2130" i="2"/>
  <c r="M2130" i="2"/>
  <c r="Y2130" i="2"/>
  <c r="AJ2130" i="2"/>
  <c r="AM2130" i="2"/>
  <c r="AN2130" i="2"/>
  <c r="Z2130" i="2"/>
  <c r="A2131" i="2"/>
  <c r="B2131" i="2"/>
  <c r="D2131" i="2"/>
  <c r="F2131" i="2"/>
  <c r="G2131" i="2"/>
  <c r="H2131" i="2"/>
  <c r="M2131" i="2"/>
  <c r="Y2131" i="2"/>
  <c r="AJ2131" i="2"/>
  <c r="AM2131" i="2"/>
  <c r="Z2131" i="2" s="1"/>
  <c r="AN2131" i="2"/>
  <c r="A2132" i="2"/>
  <c r="B2132" i="2"/>
  <c r="D2132" i="2"/>
  <c r="F2132" i="2"/>
  <c r="G2132" i="2"/>
  <c r="H2132" i="2"/>
  <c r="M2132" i="2"/>
  <c r="Y2132" i="2"/>
  <c r="AJ2132" i="2"/>
  <c r="O2132" i="2" s="1"/>
  <c r="AM2132" i="2"/>
  <c r="Z2132" i="2"/>
  <c r="AN2132" i="2"/>
  <c r="A2133" i="2"/>
  <c r="B2133" i="2"/>
  <c r="D2133" i="2"/>
  <c r="F2133" i="2"/>
  <c r="G2133" i="2"/>
  <c r="H2133" i="2"/>
  <c r="M2133" i="2"/>
  <c r="Y2133" i="2"/>
  <c r="AJ2133" i="2"/>
  <c r="AM2133" i="2"/>
  <c r="Z2133" i="2" s="1"/>
  <c r="AN2133" i="2"/>
  <c r="A2134" i="2"/>
  <c r="B2134" i="2"/>
  <c r="D2134" i="2"/>
  <c r="F2134" i="2"/>
  <c r="G2134" i="2"/>
  <c r="H2134" i="2"/>
  <c r="M2134" i="2"/>
  <c r="Y2134" i="2"/>
  <c r="AJ2134" i="2"/>
  <c r="AM2134" i="2"/>
  <c r="Z2134" i="2" s="1"/>
  <c r="AN2134" i="2"/>
  <c r="A2135" i="2"/>
  <c r="B2135" i="2"/>
  <c r="D2135" i="2"/>
  <c r="F2135" i="2"/>
  <c r="G2135" i="2"/>
  <c r="H2135" i="2"/>
  <c r="M2135" i="2"/>
  <c r="Y2135" i="2"/>
  <c r="AJ2135" i="2"/>
  <c r="N2135" i="2" s="1"/>
  <c r="AM2135" i="2"/>
  <c r="AN2135" i="2"/>
  <c r="A2136" i="2"/>
  <c r="B2136" i="2"/>
  <c r="D2136" i="2"/>
  <c r="F2136" i="2"/>
  <c r="G2136" i="2"/>
  <c r="H2136" i="2"/>
  <c r="M2136" i="2"/>
  <c r="Y2136" i="2"/>
  <c r="AJ2136" i="2"/>
  <c r="AM2136" i="2"/>
  <c r="AN2136" i="2"/>
  <c r="A2137" i="2"/>
  <c r="B2137" i="2"/>
  <c r="D2137" i="2"/>
  <c r="F2137" i="2"/>
  <c r="G2137" i="2"/>
  <c r="H2137" i="2"/>
  <c r="M2137" i="2"/>
  <c r="Y2137" i="2"/>
  <c r="AJ2137" i="2"/>
  <c r="AM2137" i="2"/>
  <c r="AN2137" i="2"/>
  <c r="A2138" i="2"/>
  <c r="B2138" i="2"/>
  <c r="D2138" i="2"/>
  <c r="F2138" i="2"/>
  <c r="G2138" i="2"/>
  <c r="H2138" i="2"/>
  <c r="M2138" i="2"/>
  <c r="O2138" i="2"/>
  <c r="Y2138" i="2"/>
  <c r="AJ2138" i="2"/>
  <c r="AM2138" i="2"/>
  <c r="AN2138" i="2"/>
  <c r="A2139" i="2"/>
  <c r="B2139" i="2"/>
  <c r="D2139" i="2"/>
  <c r="F2139" i="2"/>
  <c r="G2139" i="2"/>
  <c r="H2139" i="2"/>
  <c r="M2139" i="2"/>
  <c r="Y2139" i="2"/>
  <c r="AJ2139" i="2"/>
  <c r="AM2139" i="2"/>
  <c r="Z2139" i="2" s="1"/>
  <c r="AN2139" i="2"/>
  <c r="A2140" i="2"/>
  <c r="B2140" i="2"/>
  <c r="D2140" i="2"/>
  <c r="F2140" i="2"/>
  <c r="G2140" i="2"/>
  <c r="H2140" i="2"/>
  <c r="M2140" i="2"/>
  <c r="Y2140" i="2"/>
  <c r="AJ2140" i="2"/>
  <c r="O2140" i="2" s="1"/>
  <c r="AM2140" i="2"/>
  <c r="AN2140" i="2"/>
  <c r="A2141" i="2"/>
  <c r="B2141" i="2"/>
  <c r="D2141" i="2"/>
  <c r="F2141" i="2"/>
  <c r="G2141" i="2"/>
  <c r="H2141" i="2"/>
  <c r="M2141" i="2"/>
  <c r="Y2141" i="2"/>
  <c r="AJ2141" i="2"/>
  <c r="AM2141" i="2"/>
  <c r="Z2141" i="2" s="1"/>
  <c r="AN2141" i="2"/>
  <c r="A2142" i="2"/>
  <c r="B2142" i="2"/>
  <c r="D2142" i="2"/>
  <c r="F2142" i="2"/>
  <c r="G2142" i="2"/>
  <c r="H2142" i="2"/>
  <c r="M2142" i="2"/>
  <c r="Y2142" i="2"/>
  <c r="AJ2142" i="2"/>
  <c r="AM2142" i="2"/>
  <c r="AN2142" i="2"/>
  <c r="A2143" i="2"/>
  <c r="B2143" i="2"/>
  <c r="D2143" i="2"/>
  <c r="F2143" i="2"/>
  <c r="G2143" i="2"/>
  <c r="H2143" i="2"/>
  <c r="M2143" i="2"/>
  <c r="Y2143" i="2"/>
  <c r="AJ2143" i="2"/>
  <c r="AM2143" i="2"/>
  <c r="Z2143" i="2"/>
  <c r="AN2143" i="2"/>
  <c r="A2144" i="2"/>
  <c r="B2144" i="2"/>
  <c r="D2144" i="2"/>
  <c r="F2144" i="2"/>
  <c r="G2144" i="2"/>
  <c r="H2144" i="2"/>
  <c r="M2144" i="2"/>
  <c r="Y2144" i="2"/>
  <c r="AJ2144" i="2"/>
  <c r="N2144" i="2"/>
  <c r="AM2144" i="2"/>
  <c r="AN2144" i="2"/>
  <c r="A2145" i="2"/>
  <c r="B2145" i="2"/>
  <c r="D2145" i="2"/>
  <c r="F2145" i="2"/>
  <c r="G2145" i="2"/>
  <c r="H2145" i="2"/>
  <c r="M2145" i="2"/>
  <c r="Y2145" i="2"/>
  <c r="AJ2145" i="2"/>
  <c r="AM2145" i="2"/>
  <c r="AN2145" i="2"/>
  <c r="N2145" i="2"/>
  <c r="A2146" i="2"/>
  <c r="B2146" i="2"/>
  <c r="D2146" i="2"/>
  <c r="F2146" i="2"/>
  <c r="G2146" i="2"/>
  <c r="H2146" i="2"/>
  <c r="M2146" i="2"/>
  <c r="Y2146" i="2"/>
  <c r="AJ2146" i="2"/>
  <c r="N2146" i="2"/>
  <c r="AM2146" i="2"/>
  <c r="AN2146" i="2"/>
  <c r="A2147" i="2"/>
  <c r="B2147" i="2"/>
  <c r="D2147" i="2"/>
  <c r="F2147" i="2"/>
  <c r="G2147" i="2"/>
  <c r="H2147" i="2"/>
  <c r="M2147" i="2"/>
  <c r="Y2147" i="2"/>
  <c r="AJ2147" i="2"/>
  <c r="AM2147" i="2"/>
  <c r="AN2147" i="2"/>
  <c r="N2147" i="2"/>
  <c r="A2148" i="2"/>
  <c r="B2148" i="2"/>
  <c r="D2148" i="2"/>
  <c r="F2148" i="2"/>
  <c r="G2148" i="2"/>
  <c r="H2148" i="2"/>
  <c r="M2148" i="2"/>
  <c r="Y2148" i="2"/>
  <c r="AJ2148" i="2"/>
  <c r="AM2148" i="2"/>
  <c r="AN2148" i="2"/>
  <c r="A2149" i="2"/>
  <c r="B2149" i="2"/>
  <c r="D2149" i="2"/>
  <c r="F2149" i="2"/>
  <c r="G2149" i="2"/>
  <c r="H2149" i="2"/>
  <c r="M2149" i="2"/>
  <c r="Y2149" i="2"/>
  <c r="AJ2149" i="2"/>
  <c r="AM2149" i="2"/>
  <c r="AN2149" i="2"/>
  <c r="Z2149" i="2"/>
  <c r="A2150" i="2"/>
  <c r="B2150" i="2"/>
  <c r="D2150" i="2"/>
  <c r="F2150" i="2"/>
  <c r="G2150" i="2"/>
  <c r="H2150" i="2"/>
  <c r="M2150" i="2"/>
  <c r="Y2150" i="2"/>
  <c r="AJ2150" i="2"/>
  <c r="N2150" i="2" s="1"/>
  <c r="AM2150" i="2"/>
  <c r="AN2150" i="2"/>
  <c r="A2151" i="2"/>
  <c r="B2151" i="2"/>
  <c r="D2151" i="2"/>
  <c r="F2151" i="2"/>
  <c r="G2151" i="2"/>
  <c r="H2151" i="2"/>
  <c r="M2151" i="2"/>
  <c r="Y2151" i="2"/>
  <c r="AJ2151" i="2"/>
  <c r="AM2151" i="2"/>
  <c r="Z2151" i="2" s="1"/>
  <c r="AN2151" i="2"/>
  <c r="A2152" i="2"/>
  <c r="B2152" i="2"/>
  <c r="D2152" i="2"/>
  <c r="F2152" i="2"/>
  <c r="G2152" i="2"/>
  <c r="H2152" i="2"/>
  <c r="M2152" i="2"/>
  <c r="Y2152" i="2"/>
  <c r="AJ2152" i="2"/>
  <c r="AM2152" i="2"/>
  <c r="AN2152" i="2"/>
  <c r="A2153" i="2"/>
  <c r="B2153" i="2"/>
  <c r="D2153" i="2"/>
  <c r="F2153" i="2"/>
  <c r="G2153" i="2"/>
  <c r="H2153" i="2"/>
  <c r="M2153" i="2"/>
  <c r="Y2153" i="2"/>
  <c r="AJ2153" i="2"/>
  <c r="O2153" i="2" s="1"/>
  <c r="AM2153" i="2"/>
  <c r="Z2153" i="2" s="1"/>
  <c r="AN2153" i="2"/>
  <c r="A2154" i="2"/>
  <c r="B2154" i="2"/>
  <c r="D2154" i="2"/>
  <c r="F2154" i="2"/>
  <c r="G2154" i="2"/>
  <c r="H2154" i="2"/>
  <c r="M2154" i="2"/>
  <c r="Y2154" i="2"/>
  <c r="AJ2154" i="2"/>
  <c r="AM2154" i="2"/>
  <c r="AN2154" i="2"/>
  <c r="Z2154" i="2"/>
  <c r="A2155" i="2"/>
  <c r="B2155" i="2"/>
  <c r="D2155" i="2"/>
  <c r="F2155" i="2"/>
  <c r="G2155" i="2"/>
  <c r="H2155" i="2"/>
  <c r="M2155" i="2"/>
  <c r="Y2155" i="2"/>
  <c r="AJ2155" i="2"/>
  <c r="O2155" i="2" s="1"/>
  <c r="AM2155" i="2"/>
  <c r="Z2155" i="2"/>
  <c r="AN2155" i="2"/>
  <c r="A2156" i="2"/>
  <c r="B2156" i="2"/>
  <c r="D2156" i="2"/>
  <c r="F2156" i="2"/>
  <c r="G2156" i="2"/>
  <c r="H2156" i="2"/>
  <c r="M2156" i="2"/>
  <c r="Y2156" i="2"/>
  <c r="AJ2156" i="2"/>
  <c r="AM2156" i="2"/>
  <c r="AN2156" i="2"/>
  <c r="A2157" i="2"/>
  <c r="B2157" i="2"/>
  <c r="D2157" i="2"/>
  <c r="F2157" i="2"/>
  <c r="G2157" i="2"/>
  <c r="H2157" i="2"/>
  <c r="M2157" i="2"/>
  <c r="Y2157" i="2"/>
  <c r="AJ2157" i="2"/>
  <c r="AM2157" i="2"/>
  <c r="AN2157" i="2"/>
  <c r="A2158" i="2"/>
  <c r="B2158" i="2"/>
  <c r="D2158" i="2"/>
  <c r="F2158" i="2"/>
  <c r="G2158" i="2"/>
  <c r="H2158" i="2"/>
  <c r="M2158" i="2"/>
  <c r="Y2158" i="2"/>
  <c r="AJ2158" i="2"/>
  <c r="AM2158" i="2"/>
  <c r="Z2158" i="2" s="1"/>
  <c r="AN2158" i="2"/>
  <c r="A2159" i="2"/>
  <c r="B2159" i="2"/>
  <c r="D2159" i="2"/>
  <c r="F2159" i="2"/>
  <c r="G2159" i="2"/>
  <c r="H2159" i="2"/>
  <c r="M2159" i="2"/>
  <c r="Y2159" i="2"/>
  <c r="AJ2159" i="2"/>
  <c r="AM2159" i="2"/>
  <c r="Z2159" i="2" s="1"/>
  <c r="AN2159" i="2"/>
  <c r="A2160" i="2"/>
  <c r="B2160" i="2"/>
  <c r="D2160" i="2"/>
  <c r="F2160" i="2"/>
  <c r="G2160" i="2"/>
  <c r="H2160" i="2"/>
  <c r="M2160" i="2"/>
  <c r="Y2160" i="2"/>
  <c r="AJ2160" i="2"/>
  <c r="AM2160" i="2"/>
  <c r="Z2160" i="2" s="1"/>
  <c r="AN2160" i="2"/>
  <c r="A2161" i="2"/>
  <c r="B2161" i="2"/>
  <c r="D2161" i="2"/>
  <c r="F2161" i="2"/>
  <c r="G2161" i="2"/>
  <c r="H2161" i="2"/>
  <c r="M2161" i="2"/>
  <c r="Y2161" i="2"/>
  <c r="AJ2161" i="2"/>
  <c r="AM2161" i="2"/>
  <c r="Z2161" i="2" s="1"/>
  <c r="AN2161" i="2"/>
  <c r="A2162" i="2"/>
  <c r="B2162" i="2"/>
  <c r="D2162" i="2"/>
  <c r="F2162" i="2"/>
  <c r="G2162" i="2"/>
  <c r="H2162" i="2"/>
  <c r="M2162" i="2"/>
  <c r="Y2162" i="2"/>
  <c r="AJ2162" i="2"/>
  <c r="N2162" i="2" s="1"/>
  <c r="AM2162" i="2"/>
  <c r="AN2162" i="2"/>
  <c r="A2163" i="2"/>
  <c r="B2163" i="2"/>
  <c r="D2163" i="2"/>
  <c r="F2163" i="2"/>
  <c r="G2163" i="2"/>
  <c r="H2163" i="2"/>
  <c r="M2163" i="2"/>
  <c r="Y2163" i="2"/>
  <c r="AJ2163" i="2"/>
  <c r="AM2163" i="2"/>
  <c r="Z2163" i="2" s="1"/>
  <c r="AN2163" i="2"/>
  <c r="A2164" i="2"/>
  <c r="B2164" i="2"/>
  <c r="D2164" i="2"/>
  <c r="F2164" i="2"/>
  <c r="G2164" i="2"/>
  <c r="H2164" i="2"/>
  <c r="M2164" i="2"/>
  <c r="Y2164" i="2"/>
  <c r="AJ2164" i="2"/>
  <c r="AM2164" i="2"/>
  <c r="Z2164" i="2"/>
  <c r="AN2164" i="2"/>
  <c r="A2165" i="2"/>
  <c r="B2165" i="2"/>
  <c r="D2165" i="2"/>
  <c r="F2165" i="2"/>
  <c r="G2165" i="2"/>
  <c r="H2165" i="2"/>
  <c r="M2165" i="2"/>
  <c r="Y2165" i="2"/>
  <c r="AJ2165" i="2"/>
  <c r="N2165" i="2" s="1"/>
  <c r="AM2165" i="2"/>
  <c r="Z2165" i="2" s="1"/>
  <c r="AN2165" i="2"/>
  <c r="A2166" i="2"/>
  <c r="B2166" i="2"/>
  <c r="D2166" i="2"/>
  <c r="F2166" i="2"/>
  <c r="G2166" i="2"/>
  <c r="H2166" i="2"/>
  <c r="M2166" i="2"/>
  <c r="Y2166" i="2"/>
  <c r="AJ2166" i="2"/>
  <c r="AM2166" i="2"/>
  <c r="Z2166" i="2" s="1"/>
  <c r="AN2166" i="2"/>
  <c r="A2167" i="2"/>
  <c r="B2167" i="2"/>
  <c r="D2167" i="2"/>
  <c r="F2167" i="2"/>
  <c r="G2167" i="2"/>
  <c r="H2167" i="2"/>
  <c r="M2167" i="2"/>
  <c r="Y2167" i="2"/>
  <c r="AJ2167" i="2"/>
  <c r="AM2167" i="2"/>
  <c r="AN2167" i="2"/>
  <c r="N2167" i="2"/>
  <c r="A2168" i="2"/>
  <c r="B2168" i="2"/>
  <c r="D2168" i="2"/>
  <c r="F2168" i="2"/>
  <c r="G2168" i="2"/>
  <c r="H2168" i="2"/>
  <c r="M2168" i="2"/>
  <c r="Y2168" i="2"/>
  <c r="AJ2168" i="2"/>
  <c r="AM2168" i="2"/>
  <c r="AN2168" i="2"/>
  <c r="A2169" i="2"/>
  <c r="B2169" i="2"/>
  <c r="D2169" i="2"/>
  <c r="F2169" i="2"/>
  <c r="G2169" i="2"/>
  <c r="H2169" i="2"/>
  <c r="M2169" i="2"/>
  <c r="Y2169" i="2"/>
  <c r="AJ2169" i="2"/>
  <c r="N2169" i="2" s="1"/>
  <c r="AM2169" i="2"/>
  <c r="AN2169" i="2"/>
  <c r="Z2169" i="2"/>
  <c r="A2170" i="2"/>
  <c r="B2170" i="2"/>
  <c r="D2170" i="2"/>
  <c r="F2170" i="2"/>
  <c r="G2170" i="2"/>
  <c r="H2170" i="2"/>
  <c r="M2170" i="2"/>
  <c r="Y2170" i="2"/>
  <c r="AJ2170" i="2"/>
  <c r="N2170" i="2" s="1"/>
  <c r="AM2170" i="2"/>
  <c r="AN2170" i="2"/>
  <c r="A2171" i="2"/>
  <c r="B2171" i="2"/>
  <c r="D2171" i="2"/>
  <c r="F2171" i="2"/>
  <c r="G2171" i="2"/>
  <c r="H2171" i="2"/>
  <c r="M2171" i="2"/>
  <c r="Y2171" i="2"/>
  <c r="AJ2171" i="2"/>
  <c r="AM2171" i="2"/>
  <c r="Z2171" i="2"/>
  <c r="AN2171" i="2"/>
  <c r="A2172" i="2"/>
  <c r="B2172" i="2"/>
  <c r="D2172" i="2"/>
  <c r="F2172" i="2"/>
  <c r="G2172" i="2"/>
  <c r="H2172" i="2"/>
  <c r="M2172" i="2"/>
  <c r="Y2172" i="2"/>
  <c r="AJ2172" i="2"/>
  <c r="AM2172" i="2"/>
  <c r="AN2172" i="2"/>
  <c r="Z2172" i="2"/>
  <c r="A2173" i="2"/>
  <c r="B2173" i="2"/>
  <c r="D2173" i="2"/>
  <c r="F2173" i="2"/>
  <c r="G2173" i="2"/>
  <c r="H2173" i="2"/>
  <c r="M2173" i="2"/>
  <c r="Y2173" i="2"/>
  <c r="AJ2173" i="2"/>
  <c r="AM2173" i="2"/>
  <c r="Z2173" i="2"/>
  <c r="AN2173" i="2"/>
  <c r="A2174" i="2"/>
  <c r="B2174" i="2"/>
  <c r="D2174" i="2"/>
  <c r="F2174" i="2"/>
  <c r="G2174" i="2"/>
  <c r="H2174" i="2"/>
  <c r="M2174" i="2"/>
  <c r="Y2174" i="2"/>
  <c r="AJ2174" i="2"/>
  <c r="AM2174" i="2"/>
  <c r="AN2174" i="2"/>
  <c r="A2175" i="2"/>
  <c r="B2175" i="2"/>
  <c r="D2175" i="2"/>
  <c r="F2175" i="2"/>
  <c r="G2175" i="2"/>
  <c r="H2175" i="2"/>
  <c r="M2175" i="2"/>
  <c r="Y2175" i="2"/>
  <c r="AJ2175" i="2"/>
  <c r="AM2175" i="2"/>
  <c r="Z2175" i="2"/>
  <c r="AN2175" i="2"/>
  <c r="A2176" i="2"/>
  <c r="B2176" i="2"/>
  <c r="D2176" i="2"/>
  <c r="F2176" i="2"/>
  <c r="G2176" i="2"/>
  <c r="H2176" i="2"/>
  <c r="M2176" i="2"/>
  <c r="Y2176" i="2"/>
  <c r="AJ2176" i="2"/>
  <c r="AM2176" i="2"/>
  <c r="AN2176" i="2"/>
  <c r="A2177" i="2"/>
  <c r="B2177" i="2"/>
  <c r="D2177" i="2"/>
  <c r="F2177" i="2"/>
  <c r="G2177" i="2"/>
  <c r="H2177" i="2"/>
  <c r="M2177" i="2"/>
  <c r="Y2177" i="2"/>
  <c r="AJ2177" i="2"/>
  <c r="AM2177" i="2"/>
  <c r="AN2177" i="2"/>
  <c r="N2177" i="2"/>
  <c r="A2178" i="2"/>
  <c r="B2178" i="2"/>
  <c r="D2178" i="2"/>
  <c r="F2178" i="2"/>
  <c r="G2178" i="2"/>
  <c r="H2178" i="2"/>
  <c r="M2178" i="2"/>
  <c r="Y2178" i="2"/>
  <c r="AJ2178" i="2"/>
  <c r="AM2178" i="2"/>
  <c r="AN2178" i="2"/>
  <c r="A2179" i="2"/>
  <c r="B2179" i="2"/>
  <c r="D2179" i="2"/>
  <c r="F2179" i="2"/>
  <c r="G2179" i="2"/>
  <c r="H2179" i="2"/>
  <c r="M2179" i="2"/>
  <c r="Y2179" i="2"/>
  <c r="AJ2179" i="2"/>
  <c r="O2179" i="2"/>
  <c r="AM2179" i="2"/>
  <c r="AN2179" i="2"/>
  <c r="A2180" i="2"/>
  <c r="B2180" i="2"/>
  <c r="D2180" i="2"/>
  <c r="F2180" i="2"/>
  <c r="G2180" i="2"/>
  <c r="H2180" i="2"/>
  <c r="M2180" i="2"/>
  <c r="Y2180" i="2"/>
  <c r="AJ2180" i="2"/>
  <c r="AM2180" i="2"/>
  <c r="Z2180" i="2" s="1"/>
  <c r="AN2180" i="2"/>
  <c r="A2181" i="2"/>
  <c r="B2181" i="2"/>
  <c r="D2181" i="2"/>
  <c r="F2181" i="2"/>
  <c r="G2181" i="2"/>
  <c r="H2181" i="2"/>
  <c r="M2181" i="2"/>
  <c r="Y2181" i="2"/>
  <c r="AJ2181" i="2"/>
  <c r="N2181" i="2" s="1"/>
  <c r="AM2181" i="2"/>
  <c r="AN2181" i="2"/>
  <c r="Z2181" i="2"/>
  <c r="A2182" i="2"/>
  <c r="B2182" i="2"/>
  <c r="D2182" i="2"/>
  <c r="F2182" i="2"/>
  <c r="G2182" i="2"/>
  <c r="H2182" i="2"/>
  <c r="M2182" i="2"/>
  <c r="Y2182" i="2"/>
  <c r="AJ2182" i="2"/>
  <c r="N2182" i="2"/>
  <c r="AM2182" i="2"/>
  <c r="Z2182" i="2" s="1"/>
  <c r="AN2182" i="2"/>
  <c r="A2183" i="2"/>
  <c r="B2183" i="2"/>
  <c r="D2183" i="2"/>
  <c r="F2183" i="2"/>
  <c r="G2183" i="2"/>
  <c r="H2183" i="2"/>
  <c r="M2183" i="2"/>
  <c r="Y2183" i="2"/>
  <c r="AJ2183" i="2"/>
  <c r="AM2183" i="2"/>
  <c r="AP2183" i="2"/>
  <c r="AN2183" i="2"/>
  <c r="Z2183" i="2"/>
  <c r="A2184" i="2"/>
  <c r="B2184" i="2"/>
  <c r="D2184" i="2"/>
  <c r="F2184" i="2"/>
  <c r="G2184" i="2"/>
  <c r="H2184" i="2"/>
  <c r="M2184" i="2"/>
  <c r="Y2184" i="2"/>
  <c r="AJ2184" i="2"/>
  <c r="AM2184" i="2"/>
  <c r="Z2184" i="2"/>
  <c r="AN2184" i="2"/>
  <c r="A2185" i="2"/>
  <c r="B2185" i="2"/>
  <c r="D2185" i="2"/>
  <c r="F2185" i="2"/>
  <c r="G2185" i="2"/>
  <c r="H2185" i="2"/>
  <c r="M2185" i="2"/>
  <c r="Y2185" i="2"/>
  <c r="AJ2185" i="2"/>
  <c r="AP2185" i="2" s="1"/>
  <c r="AM2185" i="2"/>
  <c r="AN2185" i="2"/>
  <c r="A2186" i="2"/>
  <c r="B2186" i="2"/>
  <c r="D2186" i="2"/>
  <c r="F2186" i="2"/>
  <c r="G2186" i="2"/>
  <c r="H2186" i="2"/>
  <c r="M2186" i="2"/>
  <c r="Y2186" i="2"/>
  <c r="AJ2186" i="2"/>
  <c r="AM2186" i="2"/>
  <c r="AN2186" i="2"/>
  <c r="A2187" i="2"/>
  <c r="B2187" i="2"/>
  <c r="D2187" i="2"/>
  <c r="F2187" i="2"/>
  <c r="G2187" i="2"/>
  <c r="H2187" i="2"/>
  <c r="M2187" i="2"/>
  <c r="Y2187" i="2"/>
  <c r="AJ2187" i="2"/>
  <c r="AP2187" i="2"/>
  <c r="AM2187" i="2"/>
  <c r="AN2187" i="2"/>
  <c r="Z2187" i="2"/>
  <c r="A2188" i="2"/>
  <c r="B2188" i="2"/>
  <c r="D2188" i="2"/>
  <c r="F2188" i="2"/>
  <c r="G2188" i="2"/>
  <c r="H2188" i="2"/>
  <c r="M2188" i="2"/>
  <c r="Y2188" i="2"/>
  <c r="AJ2188" i="2"/>
  <c r="AP2188" i="2" s="1"/>
  <c r="AM2188" i="2"/>
  <c r="AN2188" i="2"/>
  <c r="Z2188" i="2"/>
  <c r="A2189" i="2"/>
  <c r="B2189" i="2"/>
  <c r="D2189" i="2"/>
  <c r="F2189" i="2"/>
  <c r="G2189" i="2"/>
  <c r="H2189" i="2"/>
  <c r="M2189" i="2"/>
  <c r="Y2189" i="2"/>
  <c r="AJ2189" i="2"/>
  <c r="AM2189" i="2"/>
  <c r="Z2189" i="2"/>
  <c r="AN2189" i="2"/>
  <c r="A2190" i="2"/>
  <c r="B2190" i="2"/>
  <c r="D2190" i="2"/>
  <c r="F2190" i="2"/>
  <c r="G2190" i="2"/>
  <c r="H2190" i="2"/>
  <c r="M2190" i="2"/>
  <c r="Y2190" i="2"/>
  <c r="AJ2190" i="2"/>
  <c r="AM2190" i="2"/>
  <c r="AN2190" i="2"/>
  <c r="A2191" i="2"/>
  <c r="B2191" i="2"/>
  <c r="D2191" i="2"/>
  <c r="F2191" i="2"/>
  <c r="G2191" i="2"/>
  <c r="H2191" i="2"/>
  <c r="M2191" i="2"/>
  <c r="Y2191" i="2"/>
  <c r="AJ2191" i="2"/>
  <c r="AM2191" i="2"/>
  <c r="AN2191" i="2"/>
  <c r="N2191" i="2"/>
  <c r="A2192" i="2"/>
  <c r="B2192" i="2"/>
  <c r="D2192" i="2"/>
  <c r="F2192" i="2"/>
  <c r="G2192" i="2"/>
  <c r="H2192" i="2"/>
  <c r="M2192" i="2"/>
  <c r="Y2192" i="2"/>
  <c r="AJ2192" i="2"/>
  <c r="AM2192" i="2"/>
  <c r="Z2192" i="2" s="1"/>
  <c r="AN2192" i="2"/>
  <c r="A2193" i="2"/>
  <c r="B2193" i="2"/>
  <c r="D2193" i="2"/>
  <c r="F2193" i="2"/>
  <c r="G2193" i="2"/>
  <c r="H2193" i="2"/>
  <c r="M2193" i="2"/>
  <c r="Y2193" i="2"/>
  <c r="AJ2193" i="2"/>
  <c r="AM2193" i="2"/>
  <c r="AN2193" i="2"/>
  <c r="Z2193" i="2"/>
  <c r="A2194" i="2"/>
  <c r="B2194" i="2"/>
  <c r="D2194" i="2"/>
  <c r="F2194" i="2"/>
  <c r="G2194" i="2"/>
  <c r="H2194" i="2"/>
  <c r="M2194" i="2"/>
  <c r="Y2194" i="2"/>
  <c r="AJ2194" i="2"/>
  <c r="AM2194" i="2"/>
  <c r="Z2194" i="2" s="1"/>
  <c r="AN2194" i="2"/>
  <c r="A2195" i="2"/>
  <c r="B2195" i="2"/>
  <c r="D2195" i="2"/>
  <c r="F2195" i="2"/>
  <c r="G2195" i="2"/>
  <c r="H2195" i="2"/>
  <c r="M2195" i="2"/>
  <c r="Y2195" i="2"/>
  <c r="AJ2195" i="2"/>
  <c r="AM2195" i="2"/>
  <c r="AN2195" i="2"/>
  <c r="Z2195" i="2"/>
  <c r="A2196" i="2"/>
  <c r="B2196" i="2"/>
  <c r="D2196" i="2"/>
  <c r="F2196" i="2"/>
  <c r="G2196" i="2"/>
  <c r="H2196" i="2"/>
  <c r="M2196" i="2"/>
  <c r="Y2196" i="2"/>
  <c r="AJ2196" i="2"/>
  <c r="AP2196" i="2" s="1"/>
  <c r="AM2196" i="2"/>
  <c r="AN2196" i="2"/>
  <c r="A2197" i="2"/>
  <c r="B2197" i="2"/>
  <c r="D2197" i="2"/>
  <c r="F2197" i="2"/>
  <c r="G2197" i="2"/>
  <c r="H2197" i="2"/>
  <c r="M2197" i="2"/>
  <c r="Y2197" i="2"/>
  <c r="AJ2197" i="2"/>
  <c r="AM2197" i="2"/>
  <c r="AN2197" i="2"/>
  <c r="Z2197" i="2"/>
  <c r="A2198" i="2"/>
  <c r="B2198" i="2"/>
  <c r="D2198" i="2"/>
  <c r="F2198" i="2"/>
  <c r="G2198" i="2"/>
  <c r="H2198" i="2"/>
  <c r="M2198" i="2"/>
  <c r="Y2198" i="2"/>
  <c r="AJ2198" i="2"/>
  <c r="AM2198" i="2"/>
  <c r="Z2198" i="2" s="1"/>
  <c r="AN2198" i="2"/>
  <c r="A2199" i="2"/>
  <c r="B2199" i="2"/>
  <c r="D2199" i="2"/>
  <c r="F2199" i="2"/>
  <c r="G2199" i="2"/>
  <c r="H2199" i="2"/>
  <c r="M2199" i="2"/>
  <c r="Y2199" i="2"/>
  <c r="AJ2199" i="2"/>
  <c r="AM2199" i="2"/>
  <c r="Z2199" i="2" s="1"/>
  <c r="AN2199" i="2"/>
  <c r="A2200" i="2"/>
  <c r="B2200" i="2"/>
  <c r="D2200" i="2"/>
  <c r="F2200" i="2"/>
  <c r="G2200" i="2"/>
  <c r="H2200" i="2"/>
  <c r="M2200" i="2"/>
  <c r="Y2200" i="2"/>
  <c r="AJ2200" i="2"/>
  <c r="AM2200" i="2"/>
  <c r="AN2200" i="2"/>
  <c r="A2201" i="2"/>
  <c r="B2201" i="2"/>
  <c r="D2201" i="2"/>
  <c r="F2201" i="2"/>
  <c r="G2201" i="2"/>
  <c r="H2201" i="2"/>
  <c r="M2201" i="2"/>
  <c r="Y2201" i="2"/>
  <c r="AJ2201" i="2"/>
  <c r="AM2201" i="2"/>
  <c r="AN2201" i="2"/>
  <c r="N2201" i="2"/>
  <c r="A2202" i="2"/>
  <c r="B2202" i="2"/>
  <c r="D2202" i="2"/>
  <c r="F2202" i="2"/>
  <c r="G2202" i="2"/>
  <c r="H2202" i="2"/>
  <c r="M2202" i="2"/>
  <c r="Y2202" i="2"/>
  <c r="AJ2202" i="2"/>
  <c r="AM2202" i="2"/>
  <c r="AN2202" i="2"/>
  <c r="A2203" i="2"/>
  <c r="B2203" i="2"/>
  <c r="D2203" i="2"/>
  <c r="F2203" i="2"/>
  <c r="G2203" i="2"/>
  <c r="H2203" i="2"/>
  <c r="M2203" i="2"/>
  <c r="Y2203" i="2"/>
  <c r="AJ2203" i="2"/>
  <c r="AM2203" i="2"/>
  <c r="Z2203" i="2" s="1"/>
  <c r="AN2203" i="2"/>
  <c r="A2204" i="2"/>
  <c r="B2204" i="2"/>
  <c r="D2204" i="2"/>
  <c r="F2204" i="2"/>
  <c r="G2204" i="2"/>
  <c r="H2204" i="2"/>
  <c r="M2204" i="2"/>
  <c r="Y2204" i="2"/>
  <c r="AJ2204" i="2"/>
  <c r="AM2204" i="2"/>
  <c r="AN2204" i="2"/>
  <c r="A2205" i="2"/>
  <c r="B2205" i="2"/>
  <c r="D2205" i="2"/>
  <c r="F2205" i="2"/>
  <c r="G2205" i="2"/>
  <c r="H2205" i="2"/>
  <c r="M2205" i="2"/>
  <c r="Y2205" i="2"/>
  <c r="AJ2205" i="2"/>
  <c r="AM2205" i="2"/>
  <c r="Z2205" i="2"/>
  <c r="AN2205" i="2"/>
  <c r="A2206" i="2"/>
  <c r="B2206" i="2"/>
  <c r="D2206" i="2"/>
  <c r="F2206" i="2"/>
  <c r="G2206" i="2"/>
  <c r="H2206" i="2"/>
  <c r="M2206" i="2"/>
  <c r="Y2206" i="2"/>
  <c r="AJ2206" i="2"/>
  <c r="AM2206" i="2"/>
  <c r="AN2206" i="2"/>
  <c r="A2207" i="2"/>
  <c r="B2207" i="2"/>
  <c r="D2207" i="2"/>
  <c r="F2207" i="2"/>
  <c r="G2207" i="2"/>
  <c r="H2207" i="2"/>
  <c r="M2207" i="2"/>
  <c r="Y2207" i="2"/>
  <c r="AJ2207" i="2"/>
  <c r="AM2207" i="2"/>
  <c r="AN2207" i="2"/>
  <c r="A2208" i="2"/>
  <c r="B2208" i="2"/>
  <c r="D2208" i="2"/>
  <c r="F2208" i="2"/>
  <c r="G2208" i="2"/>
  <c r="H2208" i="2"/>
  <c r="M2208" i="2"/>
  <c r="Y2208" i="2"/>
  <c r="AJ2208" i="2"/>
  <c r="AM2208" i="2"/>
  <c r="Z2208" i="2"/>
  <c r="AN2208" i="2"/>
  <c r="A2209" i="2"/>
  <c r="B2209" i="2"/>
  <c r="D2209" i="2"/>
  <c r="F2209" i="2"/>
  <c r="G2209" i="2"/>
  <c r="H2209" i="2"/>
  <c r="M2209" i="2"/>
  <c r="Y2209" i="2"/>
  <c r="AJ2209" i="2"/>
  <c r="AM2209" i="2"/>
  <c r="Z2209" i="2" s="1"/>
  <c r="AN2209" i="2"/>
  <c r="A2210" i="2"/>
  <c r="B2210" i="2"/>
  <c r="D2210" i="2"/>
  <c r="F2210" i="2"/>
  <c r="G2210" i="2"/>
  <c r="H2210" i="2"/>
  <c r="M2210" i="2"/>
  <c r="Y2210" i="2"/>
  <c r="AJ2210" i="2"/>
  <c r="AM2210" i="2"/>
  <c r="AN2210" i="2"/>
  <c r="A2211" i="2"/>
  <c r="B2211" i="2"/>
  <c r="D2211" i="2"/>
  <c r="F2211" i="2"/>
  <c r="G2211" i="2"/>
  <c r="H2211" i="2"/>
  <c r="M2211" i="2"/>
  <c r="Y2211" i="2"/>
  <c r="AJ2211" i="2"/>
  <c r="O2211" i="2" s="1"/>
  <c r="AM2211" i="2"/>
  <c r="AN2211" i="2"/>
  <c r="N2211" i="2"/>
  <c r="A2212" i="2"/>
  <c r="B2212" i="2"/>
  <c r="D2212" i="2"/>
  <c r="F2212" i="2"/>
  <c r="G2212" i="2"/>
  <c r="H2212" i="2"/>
  <c r="M2212" i="2"/>
  <c r="O2212" i="2"/>
  <c r="Y2212" i="2"/>
  <c r="AJ2212" i="2"/>
  <c r="AM2212" i="2"/>
  <c r="AN2212" i="2"/>
  <c r="A2213" i="2"/>
  <c r="B2213" i="2"/>
  <c r="D2213" i="2"/>
  <c r="F2213" i="2"/>
  <c r="G2213" i="2"/>
  <c r="H2213" i="2"/>
  <c r="M2213" i="2"/>
  <c r="Y2213" i="2"/>
  <c r="AJ2213" i="2"/>
  <c r="AM2213" i="2"/>
  <c r="AN2213" i="2"/>
  <c r="Z2213" i="2"/>
  <c r="A2214" i="2"/>
  <c r="B2214" i="2"/>
  <c r="D2214" i="2"/>
  <c r="F2214" i="2"/>
  <c r="G2214" i="2"/>
  <c r="H2214" i="2"/>
  <c r="M2214" i="2"/>
  <c r="Y2214" i="2"/>
  <c r="AJ2214" i="2"/>
  <c r="AM2214" i="2"/>
  <c r="AN2214" i="2"/>
  <c r="A2215" i="2"/>
  <c r="B2215" i="2"/>
  <c r="D2215" i="2"/>
  <c r="F2215" i="2"/>
  <c r="G2215" i="2"/>
  <c r="H2215" i="2"/>
  <c r="M2215" i="2"/>
  <c r="Y2215" i="2"/>
  <c r="AJ2215" i="2"/>
  <c r="AM2215" i="2"/>
  <c r="AN2215" i="2"/>
  <c r="Z2215" i="2"/>
  <c r="A2216" i="2"/>
  <c r="B2216" i="2"/>
  <c r="D2216" i="2"/>
  <c r="F2216" i="2"/>
  <c r="G2216" i="2"/>
  <c r="H2216" i="2"/>
  <c r="M2216" i="2"/>
  <c r="Y2216" i="2"/>
  <c r="AJ2216" i="2"/>
  <c r="AM2216" i="2"/>
  <c r="AN2216" i="2"/>
  <c r="A2217" i="2"/>
  <c r="B2217" i="2"/>
  <c r="D2217" i="2"/>
  <c r="F2217" i="2"/>
  <c r="G2217" i="2"/>
  <c r="H2217" i="2"/>
  <c r="M2217" i="2"/>
  <c r="Y2217" i="2"/>
  <c r="AJ2217" i="2"/>
  <c r="AM2217" i="2"/>
  <c r="AN2217" i="2"/>
  <c r="A2218" i="2"/>
  <c r="B2218" i="2"/>
  <c r="D2218" i="2"/>
  <c r="F2218" i="2"/>
  <c r="G2218" i="2"/>
  <c r="H2218" i="2"/>
  <c r="M2218" i="2"/>
  <c r="Y2218" i="2"/>
  <c r="AJ2218" i="2"/>
  <c r="N2218" i="2" s="1"/>
  <c r="AM2218" i="2"/>
  <c r="AN2218" i="2"/>
  <c r="A2219" i="2"/>
  <c r="B2219" i="2"/>
  <c r="D2219" i="2"/>
  <c r="F2219" i="2"/>
  <c r="G2219" i="2"/>
  <c r="H2219" i="2"/>
  <c r="M2219" i="2"/>
  <c r="Y2219" i="2"/>
  <c r="AJ2219" i="2"/>
  <c r="N2219" i="2" s="1"/>
  <c r="AM2219" i="2"/>
  <c r="AN2219" i="2"/>
  <c r="A2220" i="2"/>
  <c r="B2220" i="2"/>
  <c r="D2220" i="2"/>
  <c r="F2220" i="2"/>
  <c r="G2220" i="2"/>
  <c r="H2220" i="2"/>
  <c r="M2220" i="2"/>
  <c r="Y2220" i="2"/>
  <c r="AJ2220" i="2"/>
  <c r="AM2220" i="2"/>
  <c r="AN2220" i="2"/>
  <c r="A2221" i="2"/>
  <c r="B2221" i="2"/>
  <c r="D2221" i="2"/>
  <c r="F2221" i="2"/>
  <c r="G2221" i="2"/>
  <c r="H2221" i="2"/>
  <c r="M2221" i="2"/>
  <c r="Y2221" i="2"/>
  <c r="AJ2221" i="2"/>
  <c r="AM2221" i="2"/>
  <c r="Z2221" i="2" s="1"/>
  <c r="AN2221" i="2"/>
  <c r="A2222" i="2"/>
  <c r="B2222" i="2"/>
  <c r="D2222" i="2"/>
  <c r="F2222" i="2"/>
  <c r="G2222" i="2"/>
  <c r="H2222" i="2"/>
  <c r="M2222" i="2"/>
  <c r="Y2222" i="2"/>
  <c r="AJ2222" i="2"/>
  <c r="AM2222" i="2"/>
  <c r="AP2222" i="2"/>
  <c r="AN2222" i="2"/>
  <c r="A2223" i="2"/>
  <c r="B2223" i="2"/>
  <c r="D2223" i="2"/>
  <c r="F2223" i="2"/>
  <c r="G2223" i="2"/>
  <c r="H2223" i="2"/>
  <c r="M2223" i="2"/>
  <c r="Y2223" i="2"/>
  <c r="AJ2223" i="2"/>
  <c r="AM2223" i="2"/>
  <c r="Z2223" i="2"/>
  <c r="AN2223" i="2"/>
  <c r="A2224" i="2"/>
  <c r="B2224" i="2"/>
  <c r="D2224" i="2"/>
  <c r="F2224" i="2"/>
  <c r="G2224" i="2"/>
  <c r="H2224" i="2"/>
  <c r="M2224" i="2"/>
  <c r="Y2224" i="2"/>
  <c r="AJ2224" i="2"/>
  <c r="O2224" i="2"/>
  <c r="AM2224" i="2"/>
  <c r="AN2224" i="2"/>
  <c r="A2225" i="2"/>
  <c r="B2225" i="2"/>
  <c r="D2225" i="2"/>
  <c r="F2225" i="2"/>
  <c r="G2225" i="2"/>
  <c r="H2225" i="2"/>
  <c r="M2225" i="2"/>
  <c r="Y2225" i="2"/>
  <c r="AJ2225" i="2"/>
  <c r="AM2225" i="2"/>
  <c r="AP2225" i="2" s="1"/>
  <c r="AN2225" i="2"/>
  <c r="A2226" i="2"/>
  <c r="B2226" i="2"/>
  <c r="D2226" i="2"/>
  <c r="F2226" i="2"/>
  <c r="G2226" i="2"/>
  <c r="H2226" i="2"/>
  <c r="M2226" i="2"/>
  <c r="O2226" i="2"/>
  <c r="Y2226" i="2"/>
  <c r="AJ2226" i="2"/>
  <c r="AM2226" i="2"/>
  <c r="AN2226" i="2"/>
  <c r="A2227" i="2"/>
  <c r="B2227" i="2"/>
  <c r="D2227" i="2"/>
  <c r="F2227" i="2"/>
  <c r="G2227" i="2"/>
  <c r="H2227" i="2"/>
  <c r="M2227" i="2"/>
  <c r="Y2227" i="2"/>
  <c r="AJ2227" i="2"/>
  <c r="O2227" i="2" s="1"/>
  <c r="AM2227" i="2"/>
  <c r="AN2227" i="2"/>
  <c r="A2228" i="2"/>
  <c r="B2228" i="2"/>
  <c r="D2228" i="2"/>
  <c r="F2228" i="2"/>
  <c r="G2228" i="2"/>
  <c r="H2228" i="2"/>
  <c r="M2228" i="2"/>
  <c r="Y2228" i="2"/>
  <c r="AJ2228" i="2"/>
  <c r="N2228" i="2" s="1"/>
  <c r="AM2228" i="2"/>
  <c r="AN2228" i="2"/>
  <c r="A2229" i="2"/>
  <c r="B2229" i="2"/>
  <c r="D2229" i="2"/>
  <c r="F2229" i="2"/>
  <c r="G2229" i="2"/>
  <c r="H2229" i="2"/>
  <c r="M2229" i="2"/>
  <c r="Y2229" i="2"/>
  <c r="AJ2229" i="2"/>
  <c r="AM2229" i="2"/>
  <c r="AN2229" i="2"/>
  <c r="Z2229" i="2"/>
  <c r="A2230" i="2"/>
  <c r="B2230" i="2"/>
  <c r="D2230" i="2"/>
  <c r="F2230" i="2"/>
  <c r="G2230" i="2"/>
  <c r="H2230" i="2"/>
  <c r="M2230" i="2"/>
  <c r="Y2230" i="2"/>
  <c r="AJ2230" i="2"/>
  <c r="AM2230" i="2"/>
  <c r="AN2230" i="2"/>
  <c r="A2231" i="2"/>
  <c r="B2231" i="2"/>
  <c r="D2231" i="2"/>
  <c r="F2231" i="2"/>
  <c r="G2231" i="2"/>
  <c r="H2231" i="2"/>
  <c r="M2231" i="2"/>
  <c r="Y2231" i="2"/>
  <c r="AJ2231" i="2"/>
  <c r="AM2231" i="2"/>
  <c r="Z2231" i="2" s="1"/>
  <c r="AN2231" i="2"/>
  <c r="A2232" i="2"/>
  <c r="B2232" i="2"/>
  <c r="D2232" i="2"/>
  <c r="F2232" i="2"/>
  <c r="G2232" i="2"/>
  <c r="H2232" i="2"/>
  <c r="M2232" i="2"/>
  <c r="Y2232" i="2"/>
  <c r="AJ2232" i="2"/>
  <c r="AM2232" i="2"/>
  <c r="AN2232" i="2"/>
  <c r="A2233" i="2"/>
  <c r="B2233" i="2"/>
  <c r="D2233" i="2"/>
  <c r="F2233" i="2"/>
  <c r="G2233" i="2"/>
  <c r="H2233" i="2"/>
  <c r="M2233" i="2"/>
  <c r="Y2233" i="2"/>
  <c r="AJ2233" i="2"/>
  <c r="AM2233" i="2"/>
  <c r="Z2233" i="2" s="1"/>
  <c r="AN2233" i="2"/>
  <c r="A2234" i="2"/>
  <c r="B2234" i="2"/>
  <c r="D2234" i="2"/>
  <c r="F2234" i="2"/>
  <c r="G2234" i="2"/>
  <c r="H2234" i="2"/>
  <c r="M2234" i="2"/>
  <c r="Y2234" i="2"/>
  <c r="AJ2234" i="2"/>
  <c r="AM2234" i="2"/>
  <c r="AN2234" i="2"/>
  <c r="A2235" i="2"/>
  <c r="B2235" i="2"/>
  <c r="D2235" i="2"/>
  <c r="F2235" i="2"/>
  <c r="G2235" i="2"/>
  <c r="H2235" i="2"/>
  <c r="M2235" i="2"/>
  <c r="Y2235" i="2"/>
  <c r="AJ2235" i="2"/>
  <c r="AM2235" i="2"/>
  <c r="AN2235" i="2"/>
  <c r="Z2235" i="2"/>
  <c r="A2236" i="2"/>
  <c r="B2236" i="2"/>
  <c r="D2236" i="2"/>
  <c r="F2236" i="2"/>
  <c r="G2236" i="2"/>
  <c r="H2236" i="2"/>
  <c r="M2236" i="2"/>
  <c r="Y2236" i="2"/>
  <c r="AJ2236" i="2"/>
  <c r="AM2236" i="2"/>
  <c r="Z2236" i="2"/>
  <c r="AN2236" i="2"/>
  <c r="A2237" i="2"/>
  <c r="B2237" i="2"/>
  <c r="D2237" i="2"/>
  <c r="F2237" i="2"/>
  <c r="G2237" i="2"/>
  <c r="H2237" i="2"/>
  <c r="M2237" i="2"/>
  <c r="Y2237" i="2"/>
  <c r="AJ2237" i="2"/>
  <c r="AM2237" i="2"/>
  <c r="AN2237" i="2"/>
  <c r="A2238" i="2"/>
  <c r="B2238" i="2"/>
  <c r="D2238" i="2"/>
  <c r="F2238" i="2"/>
  <c r="G2238" i="2"/>
  <c r="H2238" i="2"/>
  <c r="M2238" i="2"/>
  <c r="Y2238" i="2"/>
  <c r="AJ2238" i="2"/>
  <c r="AM2238" i="2"/>
  <c r="Z2238" i="2"/>
  <c r="AN2238" i="2"/>
  <c r="A2239" i="2"/>
  <c r="B2239" i="2"/>
  <c r="D2239" i="2"/>
  <c r="F2239" i="2"/>
  <c r="G2239" i="2"/>
  <c r="H2239" i="2"/>
  <c r="M2239" i="2"/>
  <c r="Y2239" i="2"/>
  <c r="AJ2239" i="2"/>
  <c r="AP2239" i="2" s="1"/>
  <c r="AM2239" i="2"/>
  <c r="AN2239" i="2"/>
  <c r="Z2239" i="2"/>
  <c r="A2240" i="2"/>
  <c r="B2240" i="2"/>
  <c r="D2240" i="2"/>
  <c r="F2240" i="2"/>
  <c r="G2240" i="2"/>
  <c r="H2240" i="2"/>
  <c r="M2240" i="2"/>
  <c r="Y2240" i="2"/>
  <c r="AJ2240" i="2"/>
  <c r="AM2240" i="2"/>
  <c r="AN2240" i="2"/>
  <c r="A2241" i="2"/>
  <c r="B2241" i="2"/>
  <c r="D2241" i="2"/>
  <c r="F2241" i="2"/>
  <c r="G2241" i="2"/>
  <c r="H2241" i="2"/>
  <c r="M2241" i="2"/>
  <c r="Y2241" i="2"/>
  <c r="AJ2241" i="2"/>
  <c r="AM2241" i="2"/>
  <c r="Z2241" i="2" s="1"/>
  <c r="AN2241" i="2"/>
  <c r="A2242" i="2"/>
  <c r="B2242" i="2"/>
  <c r="D2242" i="2"/>
  <c r="F2242" i="2"/>
  <c r="G2242" i="2"/>
  <c r="H2242" i="2"/>
  <c r="M2242" i="2"/>
  <c r="Y2242" i="2"/>
  <c r="AJ2242" i="2"/>
  <c r="AM2242" i="2"/>
  <c r="Z2242" i="2" s="1"/>
  <c r="AN2242" i="2"/>
  <c r="A2243" i="2"/>
  <c r="B2243" i="2"/>
  <c r="D2243" i="2"/>
  <c r="F2243" i="2"/>
  <c r="G2243" i="2"/>
  <c r="H2243" i="2"/>
  <c r="M2243" i="2"/>
  <c r="Y2243" i="2"/>
  <c r="AJ2243" i="2"/>
  <c r="AM2243" i="2"/>
  <c r="AN2243" i="2"/>
  <c r="A2244" i="2"/>
  <c r="B2244" i="2"/>
  <c r="D2244" i="2"/>
  <c r="F2244" i="2"/>
  <c r="G2244" i="2"/>
  <c r="H2244" i="2"/>
  <c r="M2244" i="2"/>
  <c r="Y2244" i="2"/>
  <c r="AJ2244" i="2"/>
  <c r="AM2244" i="2"/>
  <c r="AN2244" i="2"/>
  <c r="A2245" i="2"/>
  <c r="B2245" i="2"/>
  <c r="D2245" i="2"/>
  <c r="F2245" i="2"/>
  <c r="G2245" i="2"/>
  <c r="H2245" i="2"/>
  <c r="M2245" i="2"/>
  <c r="Y2245" i="2"/>
  <c r="AJ2245" i="2"/>
  <c r="AM2245" i="2"/>
  <c r="AN2245" i="2"/>
  <c r="Z2245" i="2"/>
  <c r="A2246" i="2"/>
  <c r="B2246" i="2"/>
  <c r="D2246" i="2"/>
  <c r="F2246" i="2"/>
  <c r="G2246" i="2"/>
  <c r="H2246" i="2"/>
  <c r="M2246" i="2"/>
  <c r="Y2246" i="2"/>
  <c r="AJ2246" i="2"/>
  <c r="AM2246" i="2"/>
  <c r="AN2246" i="2"/>
  <c r="A2247" i="2"/>
  <c r="B2247" i="2"/>
  <c r="D2247" i="2"/>
  <c r="F2247" i="2"/>
  <c r="G2247" i="2"/>
  <c r="H2247" i="2"/>
  <c r="M2247" i="2"/>
  <c r="Y2247" i="2"/>
  <c r="AJ2247" i="2"/>
  <c r="AM2247" i="2"/>
  <c r="AN2247" i="2"/>
  <c r="A2248" i="2"/>
  <c r="B2248" i="2"/>
  <c r="D2248" i="2"/>
  <c r="F2248" i="2"/>
  <c r="G2248" i="2"/>
  <c r="H2248" i="2"/>
  <c r="M2248" i="2"/>
  <c r="Y2248" i="2"/>
  <c r="AJ2248" i="2"/>
  <c r="AM2248" i="2"/>
  <c r="AN2248" i="2"/>
  <c r="A2249" i="2"/>
  <c r="B2249" i="2"/>
  <c r="D2249" i="2"/>
  <c r="F2249" i="2"/>
  <c r="G2249" i="2"/>
  <c r="H2249" i="2"/>
  <c r="M2249" i="2"/>
  <c r="Y2249" i="2"/>
  <c r="AJ2249" i="2"/>
  <c r="AM2249" i="2"/>
  <c r="AN2249" i="2"/>
  <c r="Z2249" i="2"/>
  <c r="A2250" i="2"/>
  <c r="B2250" i="2"/>
  <c r="D2250" i="2"/>
  <c r="F2250" i="2"/>
  <c r="G2250" i="2"/>
  <c r="H2250" i="2"/>
  <c r="M2250" i="2"/>
  <c r="Y2250" i="2"/>
  <c r="AJ2250" i="2"/>
  <c r="AM2250" i="2"/>
  <c r="Z2250" i="2" s="1"/>
  <c r="AN2250" i="2"/>
  <c r="A2251" i="2"/>
  <c r="B2251" i="2"/>
  <c r="D2251" i="2"/>
  <c r="F2251" i="2"/>
  <c r="G2251" i="2"/>
  <c r="H2251" i="2"/>
  <c r="M2251" i="2"/>
  <c r="Y2251" i="2"/>
  <c r="AJ2251" i="2"/>
  <c r="AM2251" i="2"/>
  <c r="Z2251" i="2" s="1"/>
  <c r="AN2251" i="2"/>
  <c r="A2252" i="2"/>
  <c r="B2252" i="2"/>
  <c r="D2252" i="2"/>
  <c r="F2252" i="2"/>
  <c r="G2252" i="2"/>
  <c r="H2252" i="2"/>
  <c r="M2252" i="2"/>
  <c r="Y2252" i="2"/>
  <c r="AJ2252" i="2"/>
  <c r="AP2252" i="2"/>
  <c r="AM2252" i="2"/>
  <c r="AN2252" i="2"/>
  <c r="A2253" i="2"/>
  <c r="B2253" i="2"/>
  <c r="D2253" i="2"/>
  <c r="F2253" i="2"/>
  <c r="G2253" i="2"/>
  <c r="H2253" i="2"/>
  <c r="M2253" i="2"/>
  <c r="Y2253" i="2"/>
  <c r="AJ2253" i="2"/>
  <c r="AM2253" i="2"/>
  <c r="Z2253" i="2" s="1"/>
  <c r="AN2253" i="2"/>
  <c r="A2254" i="2"/>
  <c r="B2254" i="2"/>
  <c r="D2254" i="2"/>
  <c r="F2254" i="2"/>
  <c r="G2254" i="2"/>
  <c r="H2254" i="2"/>
  <c r="M2254" i="2"/>
  <c r="Y2254" i="2"/>
  <c r="AJ2254" i="2"/>
  <c r="AM2254" i="2"/>
  <c r="AN2254" i="2"/>
  <c r="A2255" i="2"/>
  <c r="B2255" i="2"/>
  <c r="D2255" i="2"/>
  <c r="F2255" i="2"/>
  <c r="G2255" i="2"/>
  <c r="H2255" i="2"/>
  <c r="M2255" i="2"/>
  <c r="Y2255" i="2"/>
  <c r="AJ2255" i="2"/>
  <c r="AM2255" i="2"/>
  <c r="Z2255" i="2" s="1"/>
  <c r="AN2255" i="2"/>
  <c r="A2256" i="2"/>
  <c r="B2256" i="2"/>
  <c r="D2256" i="2"/>
  <c r="F2256" i="2"/>
  <c r="G2256" i="2"/>
  <c r="H2256" i="2"/>
  <c r="M2256" i="2"/>
  <c r="Y2256" i="2"/>
  <c r="AJ2256" i="2"/>
  <c r="N2256" i="2" s="1"/>
  <c r="AM2256" i="2"/>
  <c r="Z2256" i="2" s="1"/>
  <c r="AN2256" i="2"/>
  <c r="A2257" i="2"/>
  <c r="B2257" i="2"/>
  <c r="D2257" i="2"/>
  <c r="F2257" i="2"/>
  <c r="G2257" i="2"/>
  <c r="H2257" i="2"/>
  <c r="M2257" i="2"/>
  <c r="Y2257" i="2"/>
  <c r="AJ2257" i="2"/>
  <c r="AM2257" i="2"/>
  <c r="Z2257" i="2" s="1"/>
  <c r="AN2257" i="2"/>
  <c r="A2258" i="2"/>
  <c r="B2258" i="2"/>
  <c r="D2258" i="2"/>
  <c r="F2258" i="2"/>
  <c r="G2258" i="2"/>
  <c r="H2258" i="2"/>
  <c r="M2258" i="2"/>
  <c r="Y2258" i="2"/>
  <c r="AJ2258" i="2"/>
  <c r="AP2258" i="2" s="1"/>
  <c r="AM2258" i="2"/>
  <c r="Z2258" i="2" s="1"/>
  <c r="AN2258" i="2"/>
  <c r="A2259" i="2"/>
  <c r="B2259" i="2"/>
  <c r="D2259" i="2"/>
  <c r="F2259" i="2"/>
  <c r="G2259" i="2"/>
  <c r="H2259" i="2"/>
  <c r="M2259" i="2"/>
  <c r="Y2259" i="2"/>
  <c r="AJ2259" i="2"/>
  <c r="N2259" i="2"/>
  <c r="AM2259" i="2"/>
  <c r="AN2259" i="2"/>
  <c r="A2260" i="2"/>
  <c r="B2260" i="2"/>
  <c r="D2260" i="2"/>
  <c r="F2260" i="2"/>
  <c r="G2260" i="2"/>
  <c r="H2260" i="2"/>
  <c r="M2260" i="2"/>
  <c r="Y2260" i="2"/>
  <c r="AJ2260" i="2"/>
  <c r="AM2260" i="2"/>
  <c r="Z2260" i="2" s="1"/>
  <c r="AN2260" i="2"/>
  <c r="A2261" i="2"/>
  <c r="B2261" i="2"/>
  <c r="D2261" i="2"/>
  <c r="F2261" i="2"/>
  <c r="G2261" i="2"/>
  <c r="H2261" i="2"/>
  <c r="M2261" i="2"/>
  <c r="Y2261" i="2"/>
  <c r="AJ2261" i="2"/>
  <c r="AM2261" i="2"/>
  <c r="AP2261" i="2" s="1"/>
  <c r="AN2261" i="2"/>
  <c r="N2261" i="2"/>
  <c r="A2262" i="2"/>
  <c r="B2262" i="2"/>
  <c r="D2262" i="2"/>
  <c r="F2262" i="2"/>
  <c r="G2262" i="2"/>
  <c r="H2262" i="2"/>
  <c r="M2262" i="2"/>
  <c r="Y2262" i="2"/>
  <c r="AJ2262" i="2"/>
  <c r="AM2262" i="2"/>
  <c r="AN2262" i="2"/>
  <c r="A2263" i="2"/>
  <c r="B2263" i="2"/>
  <c r="D2263" i="2"/>
  <c r="F2263" i="2"/>
  <c r="G2263" i="2"/>
  <c r="H2263" i="2"/>
  <c r="M2263" i="2"/>
  <c r="Y2263" i="2"/>
  <c r="AJ2263" i="2"/>
  <c r="N2263" i="2" s="1"/>
  <c r="AM2263" i="2"/>
  <c r="AN2263" i="2"/>
  <c r="Z2263" i="2"/>
  <c r="A2264" i="2"/>
  <c r="B2264" i="2"/>
  <c r="D2264" i="2"/>
  <c r="F2264" i="2"/>
  <c r="G2264" i="2"/>
  <c r="H2264" i="2"/>
  <c r="M2264" i="2"/>
  <c r="Y2264" i="2"/>
  <c r="AJ2264" i="2"/>
  <c r="AM2264" i="2"/>
  <c r="AN2264" i="2"/>
  <c r="A2265" i="2"/>
  <c r="B2265" i="2"/>
  <c r="D2265" i="2"/>
  <c r="F2265" i="2"/>
  <c r="G2265" i="2"/>
  <c r="H2265" i="2"/>
  <c r="M2265" i="2"/>
  <c r="Y2265" i="2"/>
  <c r="AJ2265" i="2"/>
  <c r="AM2265" i="2"/>
  <c r="Z2265" i="2" s="1"/>
  <c r="AN2265" i="2"/>
  <c r="A2266" i="2"/>
  <c r="B2266" i="2"/>
  <c r="D2266" i="2"/>
  <c r="F2266" i="2"/>
  <c r="G2266" i="2"/>
  <c r="H2266" i="2"/>
  <c r="M2266" i="2"/>
  <c r="Y2266" i="2"/>
  <c r="AJ2266" i="2"/>
  <c r="AM2266" i="2"/>
  <c r="Z2266" i="2"/>
  <c r="AN2266" i="2"/>
  <c r="A2267" i="2"/>
  <c r="B2267" i="2"/>
  <c r="D2267" i="2"/>
  <c r="F2267" i="2"/>
  <c r="G2267" i="2"/>
  <c r="H2267" i="2"/>
  <c r="M2267" i="2"/>
  <c r="Y2267" i="2"/>
  <c r="AJ2267" i="2"/>
  <c r="AM2267" i="2"/>
  <c r="AN2267" i="2"/>
  <c r="A2268" i="2"/>
  <c r="B2268" i="2"/>
  <c r="D2268" i="2"/>
  <c r="F2268" i="2"/>
  <c r="G2268" i="2"/>
  <c r="H2268" i="2"/>
  <c r="M2268" i="2"/>
  <c r="Y2268" i="2"/>
  <c r="AJ2268" i="2"/>
  <c r="AM2268" i="2"/>
  <c r="AN2268" i="2"/>
  <c r="A2269" i="2"/>
  <c r="B2269" i="2"/>
  <c r="D2269" i="2"/>
  <c r="F2269" i="2"/>
  <c r="G2269" i="2"/>
  <c r="H2269" i="2"/>
  <c r="M2269" i="2"/>
  <c r="Y2269" i="2"/>
  <c r="AJ2269" i="2"/>
  <c r="AM2269" i="2"/>
  <c r="AN2269" i="2"/>
  <c r="N2269" i="2"/>
  <c r="A2270" i="2"/>
  <c r="B2270" i="2"/>
  <c r="D2270" i="2"/>
  <c r="F2270" i="2"/>
  <c r="G2270" i="2"/>
  <c r="H2270" i="2"/>
  <c r="M2270" i="2"/>
  <c r="Y2270" i="2"/>
  <c r="AJ2270" i="2"/>
  <c r="AM2270" i="2"/>
  <c r="AN2270" i="2"/>
  <c r="A2271" i="2"/>
  <c r="B2271" i="2"/>
  <c r="D2271" i="2"/>
  <c r="F2271" i="2"/>
  <c r="G2271" i="2"/>
  <c r="H2271" i="2"/>
  <c r="M2271" i="2"/>
  <c r="Y2271" i="2"/>
  <c r="AJ2271" i="2"/>
  <c r="N2271" i="2" s="1"/>
  <c r="AM2271" i="2"/>
  <c r="Z2271" i="2" s="1"/>
  <c r="AN2271" i="2"/>
  <c r="A2272" i="2"/>
  <c r="B2272" i="2"/>
  <c r="D2272" i="2"/>
  <c r="F2272" i="2"/>
  <c r="G2272" i="2"/>
  <c r="H2272" i="2"/>
  <c r="M2272" i="2"/>
  <c r="Y2272" i="2"/>
  <c r="AJ2272" i="2"/>
  <c r="AM2272" i="2"/>
  <c r="AN2272" i="2"/>
  <c r="A2273" i="2"/>
  <c r="B2273" i="2"/>
  <c r="D2273" i="2"/>
  <c r="F2273" i="2"/>
  <c r="G2273" i="2"/>
  <c r="H2273" i="2"/>
  <c r="M2273" i="2"/>
  <c r="Y2273" i="2"/>
  <c r="AJ2273" i="2"/>
  <c r="N2273" i="2" s="1"/>
  <c r="AM2273" i="2"/>
  <c r="AN2273" i="2"/>
  <c r="A2274" i="2"/>
  <c r="B2274" i="2"/>
  <c r="D2274" i="2"/>
  <c r="F2274" i="2"/>
  <c r="G2274" i="2"/>
  <c r="H2274" i="2"/>
  <c r="M2274" i="2"/>
  <c r="Y2274" i="2"/>
  <c r="AJ2274" i="2"/>
  <c r="AP2274" i="2" s="1"/>
  <c r="AM2274" i="2"/>
  <c r="AN2274" i="2"/>
  <c r="A2275" i="2"/>
  <c r="B2275" i="2"/>
  <c r="D2275" i="2"/>
  <c r="F2275" i="2"/>
  <c r="G2275" i="2"/>
  <c r="H2275" i="2"/>
  <c r="M2275" i="2"/>
  <c r="Y2275" i="2"/>
  <c r="AJ2275" i="2"/>
  <c r="N2275" i="2" s="1"/>
  <c r="AM2275" i="2"/>
  <c r="AN2275" i="2"/>
  <c r="A2276" i="2"/>
  <c r="B2276" i="2"/>
  <c r="D2276" i="2"/>
  <c r="F2276" i="2"/>
  <c r="G2276" i="2"/>
  <c r="H2276" i="2"/>
  <c r="M2276" i="2"/>
  <c r="Y2276" i="2"/>
  <c r="AJ2276" i="2"/>
  <c r="AM2276" i="2"/>
  <c r="Z2276" i="2" s="1"/>
  <c r="AN2276" i="2"/>
  <c r="A2277" i="2"/>
  <c r="B2277" i="2"/>
  <c r="D2277" i="2"/>
  <c r="F2277" i="2"/>
  <c r="G2277" i="2"/>
  <c r="H2277" i="2"/>
  <c r="M2277" i="2"/>
  <c r="Y2277" i="2"/>
  <c r="AJ2277" i="2"/>
  <c r="AM2277" i="2"/>
  <c r="AN2277" i="2"/>
  <c r="A2278" i="2"/>
  <c r="B2278" i="2"/>
  <c r="D2278" i="2"/>
  <c r="F2278" i="2"/>
  <c r="G2278" i="2"/>
  <c r="H2278" i="2"/>
  <c r="M2278" i="2"/>
  <c r="Y2278" i="2"/>
  <c r="AJ2278" i="2"/>
  <c r="AM2278" i="2"/>
  <c r="Z2278" i="2" s="1"/>
  <c r="AN2278" i="2"/>
  <c r="A2279" i="2"/>
  <c r="B2279" i="2"/>
  <c r="D2279" i="2"/>
  <c r="F2279" i="2"/>
  <c r="G2279" i="2"/>
  <c r="H2279" i="2"/>
  <c r="M2279" i="2"/>
  <c r="Y2279" i="2"/>
  <c r="AJ2279" i="2"/>
  <c r="AM2279" i="2"/>
  <c r="AN2279" i="2"/>
  <c r="A2280" i="2"/>
  <c r="B2280" i="2"/>
  <c r="D2280" i="2"/>
  <c r="F2280" i="2"/>
  <c r="G2280" i="2"/>
  <c r="H2280" i="2"/>
  <c r="M2280" i="2"/>
  <c r="Y2280" i="2"/>
  <c r="AJ2280" i="2"/>
  <c r="AM2280" i="2"/>
  <c r="Z2280" i="2" s="1"/>
  <c r="AN2280" i="2"/>
  <c r="A2281" i="2"/>
  <c r="B2281" i="2"/>
  <c r="D2281" i="2"/>
  <c r="F2281" i="2"/>
  <c r="G2281" i="2"/>
  <c r="H2281" i="2"/>
  <c r="M2281" i="2"/>
  <c r="Y2281" i="2"/>
  <c r="AJ2281" i="2"/>
  <c r="AM2281" i="2"/>
  <c r="AN2281" i="2"/>
  <c r="Z2281" i="2"/>
  <c r="A2282" i="2"/>
  <c r="B2282" i="2"/>
  <c r="D2282" i="2"/>
  <c r="F2282" i="2"/>
  <c r="G2282" i="2"/>
  <c r="H2282" i="2"/>
  <c r="M2282" i="2"/>
  <c r="Y2282" i="2"/>
  <c r="AJ2282" i="2"/>
  <c r="AM2282" i="2"/>
  <c r="AN2282" i="2"/>
  <c r="A2283" i="2"/>
  <c r="B2283" i="2"/>
  <c r="D2283" i="2"/>
  <c r="F2283" i="2"/>
  <c r="G2283" i="2"/>
  <c r="H2283" i="2"/>
  <c r="M2283" i="2"/>
  <c r="Y2283" i="2"/>
  <c r="AJ2283" i="2"/>
  <c r="N2283" i="2" s="1"/>
  <c r="AM2283" i="2"/>
  <c r="AN2283" i="2"/>
  <c r="A2284" i="2"/>
  <c r="B2284" i="2"/>
  <c r="D2284" i="2"/>
  <c r="F2284" i="2"/>
  <c r="G2284" i="2"/>
  <c r="H2284" i="2"/>
  <c r="M2284" i="2"/>
  <c r="Y2284" i="2"/>
  <c r="AJ2284" i="2"/>
  <c r="AM2284" i="2"/>
  <c r="AN2284" i="2"/>
  <c r="A2285" i="2"/>
  <c r="B2285" i="2"/>
  <c r="D2285" i="2"/>
  <c r="F2285" i="2"/>
  <c r="G2285" i="2"/>
  <c r="H2285" i="2"/>
  <c r="M2285" i="2"/>
  <c r="Y2285" i="2"/>
  <c r="AJ2285" i="2"/>
  <c r="AM2285" i="2"/>
  <c r="AP2285" i="2" s="1"/>
  <c r="Z2285" i="2"/>
  <c r="AN2285" i="2"/>
  <c r="A2286" i="2"/>
  <c r="B2286" i="2"/>
  <c r="D2286" i="2"/>
  <c r="F2286" i="2"/>
  <c r="G2286" i="2"/>
  <c r="H2286" i="2"/>
  <c r="M2286" i="2"/>
  <c r="Y2286" i="2"/>
  <c r="AJ2286" i="2"/>
  <c r="AP2286" i="2"/>
  <c r="AM2286" i="2"/>
  <c r="AN2286" i="2"/>
  <c r="A2287" i="2"/>
  <c r="B2287" i="2"/>
  <c r="D2287" i="2"/>
  <c r="F2287" i="2"/>
  <c r="G2287" i="2"/>
  <c r="H2287" i="2"/>
  <c r="M2287" i="2"/>
  <c r="Y2287" i="2"/>
  <c r="AJ2287" i="2"/>
  <c r="AM2287" i="2"/>
  <c r="AN2287" i="2"/>
  <c r="A2288" i="2"/>
  <c r="B2288" i="2"/>
  <c r="D2288" i="2"/>
  <c r="F2288" i="2"/>
  <c r="G2288" i="2"/>
  <c r="H2288" i="2"/>
  <c r="M2288" i="2"/>
  <c r="Y2288" i="2"/>
  <c r="AJ2288" i="2"/>
  <c r="AM2288" i="2"/>
  <c r="Z2288" i="2" s="1"/>
  <c r="AN2288" i="2"/>
  <c r="A2289" i="2"/>
  <c r="B2289" i="2"/>
  <c r="D2289" i="2"/>
  <c r="F2289" i="2"/>
  <c r="G2289" i="2"/>
  <c r="H2289" i="2"/>
  <c r="M2289" i="2"/>
  <c r="Y2289" i="2"/>
  <c r="AJ2289" i="2"/>
  <c r="O2289" i="2"/>
  <c r="AM2289" i="2"/>
  <c r="AN2289" i="2"/>
  <c r="A2290" i="2"/>
  <c r="B2290" i="2"/>
  <c r="D2290" i="2"/>
  <c r="F2290" i="2"/>
  <c r="G2290" i="2"/>
  <c r="H2290" i="2"/>
  <c r="M2290" i="2"/>
  <c r="Y2290" i="2"/>
  <c r="AJ2290" i="2"/>
  <c r="AM2290" i="2"/>
  <c r="Z2290" i="2" s="1"/>
  <c r="AN2290" i="2"/>
  <c r="A2291" i="2"/>
  <c r="B2291" i="2"/>
  <c r="D2291" i="2"/>
  <c r="F2291" i="2"/>
  <c r="G2291" i="2"/>
  <c r="H2291" i="2"/>
  <c r="M2291" i="2"/>
  <c r="Y2291" i="2"/>
  <c r="AJ2291" i="2"/>
  <c r="N2291" i="2" s="1"/>
  <c r="AP2291" i="2"/>
  <c r="AM2291" i="2"/>
  <c r="Z2291" i="2" s="1"/>
  <c r="AN2291" i="2"/>
  <c r="A2292" i="2"/>
  <c r="B2292" i="2"/>
  <c r="D2292" i="2"/>
  <c r="F2292" i="2"/>
  <c r="G2292" i="2"/>
  <c r="H2292" i="2"/>
  <c r="M2292" i="2"/>
  <c r="Y2292" i="2"/>
  <c r="AJ2292" i="2"/>
  <c r="AM2292" i="2"/>
  <c r="AN2292" i="2"/>
  <c r="A2293" i="2"/>
  <c r="B2293" i="2"/>
  <c r="D2293" i="2"/>
  <c r="F2293" i="2"/>
  <c r="G2293" i="2"/>
  <c r="H2293" i="2"/>
  <c r="M2293" i="2"/>
  <c r="Y2293" i="2"/>
  <c r="AJ2293" i="2"/>
  <c r="AM2293" i="2"/>
  <c r="AN2293" i="2"/>
  <c r="A2294" i="2"/>
  <c r="B2294" i="2"/>
  <c r="D2294" i="2"/>
  <c r="F2294" i="2"/>
  <c r="G2294" i="2"/>
  <c r="H2294" i="2"/>
  <c r="M2294" i="2"/>
  <c r="Y2294" i="2"/>
  <c r="AJ2294" i="2"/>
  <c r="AM2294" i="2"/>
  <c r="AN2294" i="2"/>
  <c r="Z2294" i="2"/>
  <c r="A2295" i="2"/>
  <c r="B2295" i="2"/>
  <c r="D2295" i="2"/>
  <c r="F2295" i="2"/>
  <c r="G2295" i="2"/>
  <c r="H2295" i="2"/>
  <c r="M2295" i="2"/>
  <c r="Y2295" i="2"/>
  <c r="AJ2295" i="2"/>
  <c r="AM2295" i="2"/>
  <c r="AN2295" i="2"/>
  <c r="N2295" i="2"/>
  <c r="A2296" i="2"/>
  <c r="B2296" i="2"/>
  <c r="D2296" i="2"/>
  <c r="F2296" i="2"/>
  <c r="G2296" i="2"/>
  <c r="H2296" i="2"/>
  <c r="M2296" i="2"/>
  <c r="Y2296" i="2"/>
  <c r="AJ2296" i="2"/>
  <c r="AM2296" i="2"/>
  <c r="AN2296" i="2"/>
  <c r="A2297" i="2"/>
  <c r="B2297" i="2"/>
  <c r="D2297" i="2"/>
  <c r="F2297" i="2"/>
  <c r="G2297" i="2"/>
  <c r="H2297" i="2"/>
  <c r="M2297" i="2"/>
  <c r="Y2297" i="2"/>
  <c r="AJ2297" i="2"/>
  <c r="AM2297" i="2"/>
  <c r="AN2297" i="2"/>
  <c r="N2297" i="2"/>
  <c r="A2298" i="2"/>
  <c r="B2298" i="2"/>
  <c r="D2298" i="2"/>
  <c r="F2298" i="2"/>
  <c r="G2298" i="2"/>
  <c r="H2298" i="2"/>
  <c r="M2298" i="2"/>
  <c r="Y2298" i="2"/>
  <c r="AJ2298" i="2"/>
  <c r="AM2298" i="2"/>
  <c r="Z2298" i="2" s="1"/>
  <c r="AN2298" i="2"/>
  <c r="A2299" i="2"/>
  <c r="B2299" i="2"/>
  <c r="D2299" i="2"/>
  <c r="F2299" i="2"/>
  <c r="G2299" i="2"/>
  <c r="H2299" i="2"/>
  <c r="M2299" i="2"/>
  <c r="Y2299" i="2"/>
  <c r="AJ2299" i="2"/>
  <c r="AM2299" i="2"/>
  <c r="AN2299" i="2"/>
  <c r="Z2299" i="2"/>
  <c r="A2300" i="2"/>
  <c r="B2300" i="2"/>
  <c r="D2300" i="2"/>
  <c r="F2300" i="2"/>
  <c r="G2300" i="2"/>
  <c r="H2300" i="2"/>
  <c r="M2300" i="2"/>
  <c r="Y2300" i="2"/>
  <c r="AJ2300" i="2"/>
  <c r="AM2300" i="2"/>
  <c r="Z2300" i="2"/>
  <c r="AN2300" i="2"/>
  <c r="A2301" i="2"/>
  <c r="B2301" i="2"/>
  <c r="D2301" i="2"/>
  <c r="F2301" i="2"/>
  <c r="G2301" i="2"/>
  <c r="H2301" i="2"/>
  <c r="M2301" i="2"/>
  <c r="O2301" i="2"/>
  <c r="Y2301" i="2"/>
  <c r="AJ2301" i="2"/>
  <c r="AM2301" i="2"/>
  <c r="AN2301" i="2"/>
  <c r="A2302" i="2"/>
  <c r="B2302" i="2"/>
  <c r="D2302" i="2"/>
  <c r="F2302" i="2"/>
  <c r="G2302" i="2"/>
  <c r="H2302" i="2"/>
  <c r="M2302" i="2"/>
  <c r="Y2302" i="2"/>
  <c r="AJ2302" i="2"/>
  <c r="AM2302" i="2"/>
  <c r="Z2302" i="2"/>
  <c r="AN2302" i="2"/>
  <c r="A2303" i="2"/>
  <c r="B2303" i="2"/>
  <c r="D2303" i="2"/>
  <c r="F2303" i="2"/>
  <c r="G2303" i="2"/>
  <c r="H2303" i="2"/>
  <c r="M2303" i="2"/>
  <c r="Y2303" i="2"/>
  <c r="AJ2303" i="2"/>
  <c r="AU2303" i="2"/>
  <c r="AM2303" i="2"/>
  <c r="AP2303" i="2" s="1"/>
  <c r="AN2303" i="2"/>
  <c r="Z2303" i="2"/>
  <c r="A2304" i="2"/>
  <c r="B2304" i="2"/>
  <c r="D2304" i="2"/>
  <c r="F2304" i="2"/>
  <c r="G2304" i="2"/>
  <c r="H2304" i="2"/>
  <c r="M2304" i="2"/>
  <c r="Y2304" i="2"/>
  <c r="AJ2304" i="2"/>
  <c r="N2304" i="2" s="1"/>
  <c r="AM2304" i="2"/>
  <c r="AN2304" i="2"/>
  <c r="A2305" i="2"/>
  <c r="B2305" i="2"/>
  <c r="D2305" i="2"/>
  <c r="F2305" i="2"/>
  <c r="G2305" i="2"/>
  <c r="H2305" i="2"/>
  <c r="M2305" i="2"/>
  <c r="Y2305" i="2"/>
  <c r="AJ2305" i="2"/>
  <c r="AM2305" i="2"/>
  <c r="Z2305" i="2" s="1"/>
  <c r="AN2305" i="2"/>
  <c r="A2306" i="2"/>
  <c r="B2306" i="2"/>
  <c r="D2306" i="2"/>
  <c r="F2306" i="2"/>
  <c r="G2306" i="2"/>
  <c r="H2306" i="2"/>
  <c r="M2306" i="2"/>
  <c r="Y2306" i="2"/>
  <c r="AJ2306" i="2"/>
  <c r="N2306" i="2" s="1"/>
  <c r="AM2306" i="2"/>
  <c r="Z2306" i="2" s="1"/>
  <c r="AN2306" i="2"/>
  <c r="A2307" i="2"/>
  <c r="B2307" i="2"/>
  <c r="D2307" i="2"/>
  <c r="F2307" i="2"/>
  <c r="G2307" i="2"/>
  <c r="H2307" i="2"/>
  <c r="M2307" i="2"/>
  <c r="Y2307" i="2"/>
  <c r="AJ2307" i="2"/>
  <c r="AM2307" i="2"/>
  <c r="Z2307" i="2"/>
  <c r="AN2307" i="2"/>
  <c r="A2308" i="2"/>
  <c r="B2308" i="2"/>
  <c r="D2308" i="2"/>
  <c r="F2308" i="2"/>
  <c r="G2308" i="2"/>
  <c r="H2308" i="2"/>
  <c r="M2308" i="2"/>
  <c r="Y2308" i="2"/>
  <c r="AJ2308" i="2"/>
  <c r="O2308" i="2" s="1"/>
  <c r="AM2308" i="2"/>
  <c r="Z2308" i="2" s="1"/>
  <c r="AN2308" i="2"/>
  <c r="A2309" i="2"/>
  <c r="B2309" i="2"/>
  <c r="D2309" i="2"/>
  <c r="F2309" i="2"/>
  <c r="G2309" i="2"/>
  <c r="H2309" i="2"/>
  <c r="M2309" i="2"/>
  <c r="Y2309" i="2"/>
  <c r="AJ2309" i="2"/>
  <c r="AM2309" i="2"/>
  <c r="AN2309" i="2"/>
  <c r="N2309" i="2"/>
  <c r="Z2309" i="2"/>
  <c r="A2310" i="2"/>
  <c r="B2310" i="2"/>
  <c r="D2310" i="2"/>
  <c r="F2310" i="2"/>
  <c r="G2310" i="2"/>
  <c r="H2310" i="2"/>
  <c r="M2310" i="2"/>
  <c r="Y2310" i="2"/>
  <c r="AJ2310" i="2"/>
  <c r="AM2310" i="2"/>
  <c r="AN2310" i="2"/>
  <c r="Z2310" i="2"/>
  <c r="A2311" i="2"/>
  <c r="B2311" i="2"/>
  <c r="D2311" i="2"/>
  <c r="F2311" i="2"/>
  <c r="G2311" i="2"/>
  <c r="H2311" i="2"/>
  <c r="M2311" i="2"/>
  <c r="Y2311" i="2"/>
  <c r="AJ2311" i="2"/>
  <c r="AM2311" i="2"/>
  <c r="AN2311" i="2"/>
  <c r="Z2311" i="2"/>
  <c r="A2312" i="2"/>
  <c r="B2312" i="2"/>
  <c r="D2312" i="2"/>
  <c r="F2312" i="2"/>
  <c r="G2312" i="2"/>
  <c r="H2312" i="2"/>
  <c r="M2312" i="2"/>
  <c r="Y2312" i="2"/>
  <c r="AJ2312" i="2"/>
  <c r="AM2312" i="2"/>
  <c r="AN2312" i="2"/>
  <c r="A2313" i="2"/>
  <c r="B2313" i="2"/>
  <c r="D2313" i="2"/>
  <c r="F2313" i="2"/>
  <c r="G2313" i="2"/>
  <c r="H2313" i="2"/>
  <c r="M2313" i="2"/>
  <c r="Y2313" i="2"/>
  <c r="AJ2313" i="2"/>
  <c r="AM2313" i="2"/>
  <c r="AN2313" i="2"/>
  <c r="Z2313" i="2"/>
  <c r="A2314" i="2"/>
  <c r="B2314" i="2"/>
  <c r="D2314" i="2"/>
  <c r="F2314" i="2"/>
  <c r="G2314" i="2"/>
  <c r="H2314" i="2"/>
  <c r="M2314" i="2"/>
  <c r="Y2314" i="2"/>
  <c r="AJ2314" i="2"/>
  <c r="O2314" i="2" s="1"/>
  <c r="AM2314" i="2"/>
  <c r="AN2314" i="2"/>
  <c r="A2315" i="2"/>
  <c r="B2315" i="2"/>
  <c r="D2315" i="2"/>
  <c r="F2315" i="2"/>
  <c r="G2315" i="2"/>
  <c r="H2315" i="2"/>
  <c r="M2315" i="2"/>
  <c r="Y2315" i="2"/>
  <c r="AJ2315" i="2"/>
  <c r="AM2315" i="2"/>
  <c r="AN2315" i="2"/>
  <c r="Z2315" i="2"/>
  <c r="A2316" i="2"/>
  <c r="B2316" i="2"/>
  <c r="D2316" i="2"/>
  <c r="F2316" i="2"/>
  <c r="G2316" i="2"/>
  <c r="H2316" i="2"/>
  <c r="M2316" i="2"/>
  <c r="Y2316" i="2"/>
  <c r="AJ2316" i="2"/>
  <c r="AM2316" i="2"/>
  <c r="AN2316" i="2"/>
  <c r="A2317" i="2"/>
  <c r="B2317" i="2"/>
  <c r="D2317" i="2"/>
  <c r="F2317" i="2"/>
  <c r="G2317" i="2"/>
  <c r="H2317" i="2"/>
  <c r="M2317" i="2"/>
  <c r="Y2317" i="2"/>
  <c r="AJ2317" i="2"/>
  <c r="N2317" i="2" s="1"/>
  <c r="AM2317" i="2"/>
  <c r="Z2317" i="2" s="1"/>
  <c r="AN2317" i="2"/>
  <c r="A2318" i="2"/>
  <c r="B2318" i="2"/>
  <c r="D2318" i="2"/>
  <c r="F2318" i="2"/>
  <c r="G2318" i="2"/>
  <c r="H2318" i="2"/>
  <c r="M2318" i="2"/>
  <c r="Y2318" i="2"/>
  <c r="AJ2318" i="2"/>
  <c r="AM2318" i="2"/>
  <c r="Z2318" i="2" s="1"/>
  <c r="AN2318" i="2"/>
  <c r="A2319" i="2"/>
  <c r="B2319" i="2"/>
  <c r="D2319" i="2"/>
  <c r="F2319" i="2"/>
  <c r="G2319" i="2"/>
  <c r="H2319" i="2"/>
  <c r="M2319" i="2"/>
  <c r="Y2319" i="2"/>
  <c r="AJ2319" i="2"/>
  <c r="AP2319" i="2"/>
  <c r="AM2319" i="2"/>
  <c r="Z2319" i="2" s="1"/>
  <c r="AN2319" i="2"/>
  <c r="A2320" i="2"/>
  <c r="B2320" i="2"/>
  <c r="D2320" i="2"/>
  <c r="F2320" i="2"/>
  <c r="G2320" i="2"/>
  <c r="H2320" i="2"/>
  <c r="M2320" i="2"/>
  <c r="Y2320" i="2"/>
  <c r="AJ2320" i="2"/>
  <c r="AM2320" i="2"/>
  <c r="AN2320" i="2"/>
  <c r="A2321" i="2"/>
  <c r="B2321" i="2"/>
  <c r="D2321" i="2"/>
  <c r="F2321" i="2"/>
  <c r="G2321" i="2"/>
  <c r="H2321" i="2"/>
  <c r="M2321" i="2"/>
  <c r="Y2321" i="2"/>
  <c r="AJ2321" i="2"/>
  <c r="N2321" i="2"/>
  <c r="AM2321" i="2"/>
  <c r="AN2321" i="2"/>
  <c r="A2322" i="2"/>
  <c r="B2322" i="2"/>
  <c r="D2322" i="2"/>
  <c r="F2322" i="2"/>
  <c r="G2322" i="2"/>
  <c r="H2322" i="2"/>
  <c r="M2322" i="2"/>
  <c r="Y2322" i="2"/>
  <c r="AJ2322" i="2"/>
  <c r="AM2322" i="2"/>
  <c r="AN2322" i="2"/>
  <c r="A2323" i="2"/>
  <c r="B2323" i="2"/>
  <c r="D2323" i="2"/>
  <c r="F2323" i="2"/>
  <c r="G2323" i="2"/>
  <c r="H2323" i="2"/>
  <c r="M2323" i="2"/>
  <c r="Y2323" i="2"/>
  <c r="AJ2323" i="2"/>
  <c r="AM2323" i="2"/>
  <c r="AN2323" i="2"/>
  <c r="A2324" i="2"/>
  <c r="B2324" i="2"/>
  <c r="D2324" i="2"/>
  <c r="F2324" i="2"/>
  <c r="G2324" i="2"/>
  <c r="H2324" i="2"/>
  <c r="M2324" i="2"/>
  <c r="O2324" i="2"/>
  <c r="Y2324" i="2"/>
  <c r="AJ2324" i="2"/>
  <c r="AM2324" i="2"/>
  <c r="AN2324" i="2"/>
  <c r="A2325" i="2"/>
  <c r="B2325" i="2"/>
  <c r="D2325" i="2"/>
  <c r="F2325" i="2"/>
  <c r="G2325" i="2"/>
  <c r="H2325" i="2"/>
  <c r="M2325" i="2"/>
  <c r="Y2325" i="2"/>
  <c r="AJ2325" i="2"/>
  <c r="AM2325" i="2"/>
  <c r="AN2325" i="2"/>
  <c r="Z2325" i="2"/>
  <c r="A2326" i="2"/>
  <c r="B2326" i="2"/>
  <c r="D2326" i="2"/>
  <c r="F2326" i="2"/>
  <c r="G2326" i="2"/>
  <c r="H2326" i="2"/>
  <c r="M2326" i="2"/>
  <c r="Y2326" i="2"/>
  <c r="AJ2326" i="2"/>
  <c r="AM2326" i="2"/>
  <c r="AN2326" i="2"/>
  <c r="Z2326" i="2"/>
  <c r="A2327" i="2"/>
  <c r="B2327" i="2"/>
  <c r="D2327" i="2"/>
  <c r="F2327" i="2"/>
  <c r="G2327" i="2"/>
  <c r="H2327" i="2"/>
  <c r="M2327" i="2"/>
  <c r="Y2327" i="2"/>
  <c r="AJ2327" i="2"/>
  <c r="AM2327" i="2"/>
  <c r="AN2327" i="2"/>
  <c r="A2328" i="2"/>
  <c r="B2328" i="2"/>
  <c r="D2328" i="2"/>
  <c r="F2328" i="2"/>
  <c r="G2328" i="2"/>
  <c r="H2328" i="2"/>
  <c r="M2328" i="2"/>
  <c r="Y2328" i="2"/>
  <c r="AJ2328" i="2"/>
  <c r="AM2328" i="2"/>
  <c r="AN2328" i="2"/>
  <c r="A2329" i="2"/>
  <c r="B2329" i="2"/>
  <c r="D2329" i="2"/>
  <c r="F2329" i="2"/>
  <c r="G2329" i="2"/>
  <c r="H2329" i="2"/>
  <c r="M2329" i="2"/>
  <c r="Y2329" i="2"/>
  <c r="AJ2329" i="2"/>
  <c r="AM2329" i="2"/>
  <c r="AN2329" i="2"/>
  <c r="A2330" i="2"/>
  <c r="B2330" i="2"/>
  <c r="D2330" i="2"/>
  <c r="F2330" i="2"/>
  <c r="G2330" i="2"/>
  <c r="H2330" i="2"/>
  <c r="M2330" i="2"/>
  <c r="Y2330" i="2"/>
  <c r="AJ2330" i="2"/>
  <c r="O2330" i="2" s="1"/>
  <c r="AM2330" i="2"/>
  <c r="AN2330" i="2"/>
  <c r="A2331" i="2"/>
  <c r="B2331" i="2"/>
  <c r="D2331" i="2"/>
  <c r="F2331" i="2"/>
  <c r="G2331" i="2"/>
  <c r="H2331" i="2"/>
  <c r="M2331" i="2"/>
  <c r="Y2331" i="2"/>
  <c r="AJ2331" i="2"/>
  <c r="AP2331" i="2" s="1"/>
  <c r="AM2331" i="2"/>
  <c r="AN2331" i="2"/>
  <c r="Z2331" i="2"/>
  <c r="A2332" i="2"/>
  <c r="B2332" i="2"/>
  <c r="D2332" i="2"/>
  <c r="F2332" i="2"/>
  <c r="G2332" i="2"/>
  <c r="H2332" i="2"/>
  <c r="M2332" i="2"/>
  <c r="Y2332" i="2"/>
  <c r="AJ2332" i="2"/>
  <c r="AM2332" i="2"/>
  <c r="AN2332" i="2"/>
  <c r="A2333" i="2"/>
  <c r="B2333" i="2"/>
  <c r="D2333" i="2"/>
  <c r="F2333" i="2"/>
  <c r="G2333" i="2"/>
  <c r="H2333" i="2"/>
  <c r="M2333" i="2"/>
  <c r="Y2333" i="2"/>
  <c r="AJ2333" i="2"/>
  <c r="AM2333" i="2"/>
  <c r="AN2333" i="2"/>
  <c r="A2334" i="2"/>
  <c r="B2334" i="2"/>
  <c r="D2334" i="2"/>
  <c r="F2334" i="2"/>
  <c r="G2334" i="2"/>
  <c r="H2334" i="2"/>
  <c r="M2334" i="2"/>
  <c r="Y2334" i="2"/>
  <c r="AJ2334" i="2"/>
  <c r="AM2334" i="2"/>
  <c r="Z2334" i="2" s="1"/>
  <c r="AN2334" i="2"/>
  <c r="A2335" i="2"/>
  <c r="B2335" i="2"/>
  <c r="D2335" i="2"/>
  <c r="F2335" i="2"/>
  <c r="G2335" i="2"/>
  <c r="H2335" i="2"/>
  <c r="M2335" i="2"/>
  <c r="Y2335" i="2"/>
  <c r="AJ2335" i="2"/>
  <c r="N2335" i="2" s="1"/>
  <c r="AM2335" i="2"/>
  <c r="AN2335" i="2"/>
  <c r="Z2335" i="2"/>
  <c r="A2336" i="2"/>
  <c r="B2336" i="2"/>
  <c r="D2336" i="2"/>
  <c r="F2336" i="2"/>
  <c r="G2336" i="2"/>
  <c r="H2336" i="2"/>
  <c r="M2336" i="2"/>
  <c r="Y2336" i="2"/>
  <c r="AJ2336" i="2"/>
  <c r="N2336" i="2" s="1"/>
  <c r="AM2336" i="2"/>
  <c r="AN2336" i="2"/>
  <c r="A2337" i="2"/>
  <c r="B2337" i="2"/>
  <c r="D2337" i="2"/>
  <c r="F2337" i="2"/>
  <c r="G2337" i="2"/>
  <c r="H2337" i="2"/>
  <c r="M2337" i="2"/>
  <c r="Y2337" i="2"/>
  <c r="AJ2337" i="2"/>
  <c r="AM2337" i="2"/>
  <c r="Z2337" i="2" s="1"/>
  <c r="AN2337" i="2"/>
  <c r="A2338" i="2"/>
  <c r="B2338" i="2"/>
  <c r="D2338" i="2"/>
  <c r="F2338" i="2"/>
  <c r="G2338" i="2"/>
  <c r="H2338" i="2"/>
  <c r="M2338" i="2"/>
  <c r="Y2338" i="2"/>
  <c r="AJ2338" i="2"/>
  <c r="AM2338" i="2"/>
  <c r="Z2338" i="2" s="1"/>
  <c r="AN2338" i="2"/>
  <c r="A2339" i="2"/>
  <c r="B2339" i="2"/>
  <c r="D2339" i="2"/>
  <c r="F2339" i="2"/>
  <c r="G2339" i="2"/>
  <c r="H2339" i="2"/>
  <c r="M2339" i="2"/>
  <c r="Y2339" i="2"/>
  <c r="AJ2339" i="2"/>
  <c r="AM2339" i="2"/>
  <c r="Z2339" i="2" s="1"/>
  <c r="AN2339" i="2"/>
  <c r="A2340" i="2"/>
  <c r="B2340" i="2"/>
  <c r="D2340" i="2"/>
  <c r="F2340" i="2"/>
  <c r="G2340" i="2"/>
  <c r="H2340" i="2"/>
  <c r="M2340" i="2"/>
  <c r="Y2340" i="2"/>
  <c r="AJ2340" i="2"/>
  <c r="AM2340" i="2"/>
  <c r="Z2340" i="2" s="1"/>
  <c r="AN2340" i="2"/>
  <c r="A2341" i="2"/>
  <c r="B2341" i="2"/>
  <c r="D2341" i="2"/>
  <c r="F2341" i="2"/>
  <c r="G2341" i="2"/>
  <c r="H2341" i="2"/>
  <c r="M2341" i="2"/>
  <c r="Y2341" i="2"/>
  <c r="AJ2341" i="2"/>
  <c r="O2341" i="2" s="1"/>
  <c r="AM2341" i="2"/>
  <c r="AN2341" i="2"/>
  <c r="A2342" i="2"/>
  <c r="B2342" i="2"/>
  <c r="D2342" i="2"/>
  <c r="F2342" i="2"/>
  <c r="G2342" i="2"/>
  <c r="H2342" i="2"/>
  <c r="M2342" i="2"/>
  <c r="Y2342" i="2"/>
  <c r="AJ2342" i="2"/>
  <c r="AM2342" i="2"/>
  <c r="AN2342" i="2"/>
  <c r="A2343" i="2"/>
  <c r="B2343" i="2"/>
  <c r="D2343" i="2"/>
  <c r="F2343" i="2"/>
  <c r="G2343" i="2"/>
  <c r="H2343" i="2"/>
  <c r="M2343" i="2"/>
  <c r="Y2343" i="2"/>
  <c r="AJ2343" i="2"/>
  <c r="AM2343" i="2"/>
  <c r="Z2343" i="2" s="1"/>
  <c r="AN2343" i="2"/>
  <c r="A2344" i="2"/>
  <c r="B2344" i="2"/>
  <c r="D2344" i="2"/>
  <c r="F2344" i="2"/>
  <c r="G2344" i="2"/>
  <c r="H2344" i="2"/>
  <c r="M2344" i="2"/>
  <c r="Y2344" i="2"/>
  <c r="AJ2344" i="2"/>
  <c r="AM2344" i="2"/>
  <c r="AN2344" i="2"/>
  <c r="Z2344" i="2"/>
  <c r="A2345" i="2"/>
  <c r="B2345" i="2"/>
  <c r="D2345" i="2"/>
  <c r="F2345" i="2"/>
  <c r="G2345" i="2"/>
  <c r="H2345" i="2"/>
  <c r="M2345" i="2"/>
  <c r="Y2345" i="2"/>
  <c r="AJ2345" i="2"/>
  <c r="AM2345" i="2"/>
  <c r="Z2345" i="2" s="1"/>
  <c r="AN2345" i="2"/>
  <c r="A2346" i="2"/>
  <c r="B2346" i="2"/>
  <c r="D2346" i="2"/>
  <c r="F2346" i="2"/>
  <c r="G2346" i="2"/>
  <c r="H2346" i="2"/>
  <c r="M2346" i="2"/>
  <c r="Y2346" i="2"/>
  <c r="AJ2346" i="2"/>
  <c r="AM2346" i="2"/>
  <c r="AN2346" i="2"/>
  <c r="A2347" i="2"/>
  <c r="B2347" i="2"/>
  <c r="D2347" i="2"/>
  <c r="F2347" i="2"/>
  <c r="G2347" i="2"/>
  <c r="H2347" i="2"/>
  <c r="M2347" i="2"/>
  <c r="Y2347" i="2"/>
  <c r="AJ2347" i="2"/>
  <c r="AM2347" i="2"/>
  <c r="AN2347" i="2"/>
  <c r="A2348" i="2"/>
  <c r="B2348" i="2"/>
  <c r="D2348" i="2"/>
  <c r="F2348" i="2"/>
  <c r="G2348" i="2"/>
  <c r="H2348" i="2"/>
  <c r="M2348" i="2"/>
  <c r="Y2348" i="2"/>
  <c r="AJ2348" i="2"/>
  <c r="AM2348" i="2"/>
  <c r="AN2348" i="2"/>
  <c r="A2349" i="2"/>
  <c r="B2349" i="2"/>
  <c r="D2349" i="2"/>
  <c r="F2349" i="2"/>
  <c r="G2349" i="2"/>
  <c r="H2349" i="2"/>
  <c r="M2349" i="2"/>
  <c r="Y2349" i="2"/>
  <c r="AJ2349" i="2"/>
  <c r="AM2349" i="2"/>
  <c r="Z2349" i="2"/>
  <c r="AN2349" i="2"/>
  <c r="A2350" i="2"/>
  <c r="B2350" i="2"/>
  <c r="D2350" i="2"/>
  <c r="F2350" i="2"/>
  <c r="G2350" i="2"/>
  <c r="H2350" i="2"/>
  <c r="M2350" i="2"/>
  <c r="Y2350" i="2"/>
  <c r="AJ2350" i="2"/>
  <c r="AM2350" i="2"/>
  <c r="AN2350" i="2"/>
  <c r="N2350" i="2"/>
  <c r="A2351" i="2"/>
  <c r="B2351" i="2"/>
  <c r="D2351" i="2"/>
  <c r="F2351" i="2"/>
  <c r="G2351" i="2"/>
  <c r="H2351" i="2"/>
  <c r="M2351" i="2"/>
  <c r="Y2351" i="2"/>
  <c r="AJ2351" i="2"/>
  <c r="AM2351" i="2"/>
  <c r="AN2351" i="2"/>
  <c r="A2352" i="2"/>
  <c r="B2352" i="2"/>
  <c r="D2352" i="2"/>
  <c r="F2352" i="2"/>
  <c r="G2352" i="2"/>
  <c r="H2352" i="2"/>
  <c r="M2352" i="2"/>
  <c r="Y2352" i="2"/>
  <c r="AJ2352" i="2"/>
  <c r="AP2352" i="2" s="1"/>
  <c r="AM2352" i="2"/>
  <c r="AN2352" i="2"/>
  <c r="A2353" i="2"/>
  <c r="B2353" i="2"/>
  <c r="D2353" i="2"/>
  <c r="F2353" i="2"/>
  <c r="G2353" i="2"/>
  <c r="H2353" i="2"/>
  <c r="M2353" i="2"/>
  <c r="Y2353" i="2"/>
  <c r="AJ2353" i="2"/>
  <c r="O2353" i="2"/>
  <c r="AM2353" i="2"/>
  <c r="Z2353" i="2" s="1"/>
  <c r="AN2353" i="2"/>
  <c r="A2354" i="2"/>
  <c r="B2354" i="2"/>
  <c r="D2354" i="2"/>
  <c r="F2354" i="2"/>
  <c r="G2354" i="2"/>
  <c r="H2354" i="2"/>
  <c r="M2354" i="2"/>
  <c r="Y2354" i="2"/>
  <c r="AJ2354" i="2"/>
  <c r="AM2354" i="2"/>
  <c r="Z2354" i="2" s="1"/>
  <c r="AN2354" i="2"/>
  <c r="A2355" i="2"/>
  <c r="B2355" i="2"/>
  <c r="D2355" i="2"/>
  <c r="F2355" i="2"/>
  <c r="G2355" i="2"/>
  <c r="H2355" i="2"/>
  <c r="M2355" i="2"/>
  <c r="Y2355" i="2"/>
  <c r="AJ2355" i="2"/>
  <c r="AM2355" i="2"/>
  <c r="Z2355" i="2" s="1"/>
  <c r="AN2355" i="2"/>
  <c r="A2356" i="2"/>
  <c r="B2356" i="2"/>
  <c r="D2356" i="2"/>
  <c r="F2356" i="2"/>
  <c r="G2356" i="2"/>
  <c r="H2356" i="2"/>
  <c r="M2356" i="2"/>
  <c r="Y2356" i="2"/>
  <c r="AJ2356" i="2"/>
  <c r="AM2356" i="2"/>
  <c r="AP2356" i="2" s="1"/>
  <c r="AV2356" i="2" s="1"/>
  <c r="AN2356" i="2"/>
  <c r="A2357" i="2"/>
  <c r="B2357" i="2"/>
  <c r="D2357" i="2"/>
  <c r="F2357" i="2"/>
  <c r="G2357" i="2"/>
  <c r="H2357" i="2"/>
  <c r="M2357" i="2"/>
  <c r="Y2357" i="2"/>
  <c r="AJ2357" i="2"/>
  <c r="AM2357" i="2"/>
  <c r="Z2357" i="2" s="1"/>
  <c r="AN2357" i="2"/>
  <c r="A2358" i="2"/>
  <c r="B2358" i="2"/>
  <c r="D2358" i="2"/>
  <c r="F2358" i="2"/>
  <c r="G2358" i="2"/>
  <c r="I2358" i="2"/>
  <c r="M2358" i="2"/>
  <c r="N2358" i="2"/>
  <c r="O2358" i="2"/>
  <c r="Q2358" i="2"/>
  <c r="Y2358" i="2"/>
  <c r="AG2358" i="2"/>
  <c r="AI2358" i="2"/>
  <c r="AK2358" i="2"/>
  <c r="AM2358" i="2"/>
  <c r="Z2358" i="2" s="1"/>
  <c r="AN2358" i="2"/>
  <c r="A2359" i="2"/>
  <c r="B2359" i="2"/>
  <c r="D2359" i="2"/>
  <c r="F2359" i="2"/>
  <c r="G2359" i="2"/>
  <c r="I2359" i="2"/>
  <c r="M2359" i="2"/>
  <c r="N2359" i="2"/>
  <c r="O2359" i="2"/>
  <c r="Q2359" i="2"/>
  <c r="Y2359" i="2"/>
  <c r="AG2359" i="2"/>
  <c r="AI2359" i="2"/>
  <c r="AK2359" i="2"/>
  <c r="AM2359" i="2"/>
  <c r="AN2359" i="2"/>
  <c r="R2359" i="2"/>
  <c r="A2360" i="2"/>
  <c r="B2360" i="2"/>
  <c r="F2360" i="2"/>
  <c r="G2360" i="2"/>
  <c r="H2360" i="2"/>
  <c r="I2360" i="2"/>
  <c r="Q2360" i="2"/>
  <c r="Y2360" i="2"/>
  <c r="AG2360" i="2"/>
  <c r="AK2360" i="2"/>
  <c r="R2360" i="2" s="1"/>
  <c r="AM2360" i="2"/>
  <c r="AN2360" i="2"/>
  <c r="Z2360" i="2"/>
  <c r="A2361" i="2"/>
  <c r="B2361" i="2"/>
  <c r="F2361" i="2"/>
  <c r="G2361" i="2"/>
  <c r="H2361" i="2"/>
  <c r="I2361" i="2"/>
  <c r="Q2361" i="2"/>
  <c r="Y2361" i="2"/>
  <c r="AG2361" i="2"/>
  <c r="AI2361" i="2"/>
  <c r="AK2361" i="2"/>
  <c r="AM2361" i="2"/>
  <c r="AN2361" i="2"/>
  <c r="A2362" i="2"/>
  <c r="B2362" i="2"/>
  <c r="F2362" i="2"/>
  <c r="G2362" i="2"/>
  <c r="H2362" i="2"/>
  <c r="I2362" i="2"/>
  <c r="Q2362" i="2"/>
  <c r="Y2362" i="2"/>
  <c r="AG2362" i="2"/>
  <c r="AK2362" i="2"/>
  <c r="AM2362" i="2"/>
  <c r="Z2362" i="2" s="1"/>
  <c r="AN2362" i="2"/>
  <c r="A2363" i="2"/>
  <c r="B2363" i="2"/>
  <c r="F2363" i="2"/>
  <c r="G2363" i="2"/>
  <c r="H2363" i="2"/>
  <c r="I2363" i="2"/>
  <c r="Q2363" i="2"/>
  <c r="Y2363" i="2"/>
  <c r="AG2363" i="2"/>
  <c r="AK2363" i="2"/>
  <c r="AM2363" i="2"/>
  <c r="AN2363" i="2"/>
  <c r="A2364" i="2"/>
  <c r="B2364" i="2"/>
  <c r="F2364" i="2"/>
  <c r="G2364" i="2"/>
  <c r="H2364" i="2"/>
  <c r="I2364" i="2"/>
  <c r="Q2364" i="2"/>
  <c r="Y2364" i="2"/>
  <c r="AG2364" i="2"/>
  <c r="AK2364" i="2"/>
  <c r="AQ2364" i="2" s="1"/>
  <c r="AM2364" i="2"/>
  <c r="AN2364" i="2"/>
  <c r="A2365" i="2"/>
  <c r="B2365" i="2"/>
  <c r="F2365" i="2"/>
  <c r="G2365" i="2"/>
  <c r="H2365" i="2"/>
  <c r="I2365" i="2"/>
  <c r="K2365" i="2"/>
  <c r="Q2365" i="2"/>
  <c r="Y2365" i="2"/>
  <c r="AG2365" i="2"/>
  <c r="AI2365" i="2"/>
  <c r="AK2365" i="2"/>
  <c r="AM2365" i="2"/>
  <c r="AN2365" i="2"/>
  <c r="A2366" i="2"/>
  <c r="B2366" i="2"/>
  <c r="F2366" i="2"/>
  <c r="G2366" i="2"/>
  <c r="H2366" i="2"/>
  <c r="I2366" i="2"/>
  <c r="Q2366" i="2"/>
  <c r="Y2366" i="2"/>
  <c r="AG2366" i="2"/>
  <c r="AK2366" i="2"/>
  <c r="AQ2366" i="2" s="1"/>
  <c r="AX2366" i="2" s="1"/>
  <c r="AM2366" i="2"/>
  <c r="AN2366" i="2"/>
  <c r="Z2366" i="2"/>
  <c r="A2367" i="2"/>
  <c r="B2367" i="2"/>
  <c r="F2367" i="2"/>
  <c r="G2367" i="2"/>
  <c r="H2367" i="2"/>
  <c r="I2367" i="2"/>
  <c r="Q2367" i="2"/>
  <c r="Y2367" i="2"/>
  <c r="AG2367" i="2"/>
  <c r="AK2367" i="2"/>
  <c r="AQ2367" i="2"/>
  <c r="AM2367" i="2"/>
  <c r="AN2367" i="2"/>
  <c r="R2367" i="2"/>
  <c r="A2368" i="2"/>
  <c r="B2368" i="2"/>
  <c r="F2368" i="2"/>
  <c r="G2368" i="2"/>
  <c r="H2368" i="2"/>
  <c r="I2368" i="2"/>
  <c r="Q2368" i="2"/>
  <c r="Y2368" i="2"/>
  <c r="AG2368" i="2"/>
  <c r="AK2368" i="2"/>
  <c r="AM2368" i="2"/>
  <c r="AN2368" i="2"/>
  <c r="Z2368" i="2"/>
  <c r="A2369" i="2"/>
  <c r="B2369" i="2"/>
  <c r="F2369" i="2"/>
  <c r="G2369" i="2"/>
  <c r="H2369" i="2"/>
  <c r="I2369" i="2"/>
  <c r="Q2369" i="2"/>
  <c r="Y2369" i="2"/>
  <c r="AG2369" i="2"/>
  <c r="AI2369" i="2"/>
  <c r="J2369" i="2" s="1"/>
  <c r="AK2369" i="2"/>
  <c r="AM2369" i="2"/>
  <c r="AO2369" i="2" s="1"/>
  <c r="AN2369" i="2"/>
  <c r="A2370" i="2"/>
  <c r="B2370" i="2"/>
  <c r="F2370" i="2"/>
  <c r="G2370" i="2"/>
  <c r="H2370" i="2"/>
  <c r="I2370" i="2"/>
  <c r="Q2370" i="2"/>
  <c r="Y2370" i="2"/>
  <c r="AG2370" i="2"/>
  <c r="AK2370" i="2"/>
  <c r="AM2370" i="2"/>
  <c r="AQ2370" i="2"/>
  <c r="AN2370" i="2"/>
  <c r="Z2370" i="2"/>
  <c r="A2371" i="2"/>
  <c r="B2371" i="2"/>
  <c r="F2371" i="2"/>
  <c r="G2371" i="2"/>
  <c r="H2371" i="2"/>
  <c r="I2371" i="2"/>
  <c r="Q2371" i="2"/>
  <c r="Y2371" i="2"/>
  <c r="AG2371" i="2"/>
  <c r="AI2371" i="2"/>
  <c r="J2371" i="2"/>
  <c r="AK2371" i="2"/>
  <c r="AM2371" i="2"/>
  <c r="AN2371" i="2"/>
  <c r="A2372" i="2"/>
  <c r="B2372" i="2"/>
  <c r="AI2372" i="2"/>
  <c r="D2372" i="2"/>
  <c r="F2372" i="2"/>
  <c r="G2372" i="2"/>
  <c r="H2372" i="2"/>
  <c r="I2372" i="2"/>
  <c r="M2372" i="2"/>
  <c r="Q2372" i="2"/>
  <c r="Y2372" i="2"/>
  <c r="AG2372" i="2"/>
  <c r="AJ2372" i="2"/>
  <c r="AK2372" i="2"/>
  <c r="AM2372" i="2"/>
  <c r="AN2372" i="2"/>
  <c r="A2373" i="2"/>
  <c r="B2373" i="2"/>
  <c r="D2373" i="2"/>
  <c r="F2373" i="2"/>
  <c r="G2373" i="2"/>
  <c r="H2373" i="2"/>
  <c r="I2373" i="2"/>
  <c r="M2373" i="2"/>
  <c r="Q2373" i="2"/>
  <c r="S2373" i="2"/>
  <c r="Y2373" i="2"/>
  <c r="AG2373" i="2"/>
  <c r="AI2373" i="2"/>
  <c r="J2373" i="2" s="1"/>
  <c r="AJ2373" i="2"/>
  <c r="AK2373" i="2"/>
  <c r="AM2373" i="2"/>
  <c r="AN2373" i="2"/>
  <c r="A2374" i="2"/>
  <c r="B2374" i="2"/>
  <c r="AI2374" i="2"/>
  <c r="J2374" i="2"/>
  <c r="D2374" i="2"/>
  <c r="F2374" i="2"/>
  <c r="G2374" i="2"/>
  <c r="H2374" i="2"/>
  <c r="I2374" i="2"/>
  <c r="M2374" i="2"/>
  <c r="Q2374" i="2"/>
  <c r="Y2374" i="2"/>
  <c r="AG2374" i="2"/>
  <c r="AJ2374" i="2"/>
  <c r="AK2374" i="2"/>
  <c r="AM2374" i="2"/>
  <c r="AN2374" i="2"/>
  <c r="A2375" i="2"/>
  <c r="B2375" i="2"/>
  <c r="D2375" i="2"/>
  <c r="F2375" i="2"/>
  <c r="G2375" i="2"/>
  <c r="H2375" i="2"/>
  <c r="I2375" i="2"/>
  <c r="M2375" i="2"/>
  <c r="Q2375" i="2"/>
  <c r="Y2375" i="2"/>
  <c r="AG2375" i="2"/>
  <c r="AI2375" i="2"/>
  <c r="AJ2375" i="2"/>
  <c r="AK2375" i="2"/>
  <c r="AM2375" i="2"/>
  <c r="AN2375" i="2"/>
  <c r="A2376" i="2"/>
  <c r="B2376" i="2"/>
  <c r="AI2376" i="2"/>
  <c r="D2376" i="2"/>
  <c r="F2376" i="2"/>
  <c r="G2376" i="2"/>
  <c r="H2376" i="2"/>
  <c r="I2376" i="2"/>
  <c r="M2376" i="2"/>
  <c r="Q2376" i="2"/>
  <c r="Y2376" i="2"/>
  <c r="AG2376" i="2"/>
  <c r="AJ2376" i="2"/>
  <c r="AK2376" i="2"/>
  <c r="S2376" i="2" s="1"/>
  <c r="AQ2376" i="2"/>
  <c r="AM2376" i="2"/>
  <c r="AN2376" i="2"/>
  <c r="A2377" i="2"/>
  <c r="B2377" i="2"/>
  <c r="D2377" i="2"/>
  <c r="F2377" i="2"/>
  <c r="G2377" i="2"/>
  <c r="H2377" i="2"/>
  <c r="I2377" i="2"/>
  <c r="M2377" i="2"/>
  <c r="Q2377" i="2"/>
  <c r="S2377" i="2"/>
  <c r="Y2377" i="2"/>
  <c r="AG2377" i="2"/>
  <c r="AJ2377" i="2"/>
  <c r="AK2377" i="2"/>
  <c r="AM2377" i="2"/>
  <c r="Z2377" i="2" s="1"/>
  <c r="AN2377" i="2"/>
  <c r="A2378" i="2"/>
  <c r="B2378" i="2"/>
  <c r="D2378" i="2"/>
  <c r="F2378" i="2"/>
  <c r="G2378" i="2"/>
  <c r="H2378" i="2"/>
  <c r="I2378" i="2"/>
  <c r="M2378" i="2"/>
  <c r="Q2378" i="2"/>
  <c r="Y2378" i="2"/>
  <c r="AG2378" i="2"/>
  <c r="AJ2378" i="2"/>
  <c r="O2378" i="2" s="1"/>
  <c r="AK2378" i="2"/>
  <c r="AQ2378" i="2" s="1"/>
  <c r="AM2378" i="2"/>
  <c r="AN2378" i="2"/>
  <c r="R2378" i="2"/>
  <c r="A2379" i="2"/>
  <c r="B2379" i="2"/>
  <c r="D2379" i="2"/>
  <c r="F2379" i="2"/>
  <c r="G2379" i="2"/>
  <c r="H2379" i="2"/>
  <c r="I2379" i="2"/>
  <c r="M2379" i="2"/>
  <c r="Q2379" i="2"/>
  <c r="Y2379" i="2"/>
  <c r="AG2379" i="2"/>
  <c r="AJ2379" i="2"/>
  <c r="AK2379" i="2"/>
  <c r="AM2379" i="2"/>
  <c r="AN2379" i="2"/>
  <c r="A2380" i="2"/>
  <c r="B2380" i="2"/>
  <c r="D2380" i="2"/>
  <c r="F2380" i="2"/>
  <c r="G2380" i="2"/>
  <c r="H2380" i="2"/>
  <c r="I2380" i="2"/>
  <c r="M2380" i="2"/>
  <c r="O2380" i="2"/>
  <c r="Y2380" i="2"/>
  <c r="AG2380" i="2"/>
  <c r="AJ2380" i="2"/>
  <c r="AP2380" i="2"/>
  <c r="AM2380" i="2"/>
  <c r="AN2380" i="2"/>
  <c r="A2381" i="2"/>
  <c r="B2381" i="2"/>
  <c r="D2381" i="2"/>
  <c r="F2381" i="2"/>
  <c r="G2381" i="2"/>
  <c r="H2381" i="2"/>
  <c r="I2381" i="2"/>
  <c r="M2381" i="2"/>
  <c r="Y2381" i="2"/>
  <c r="AG2381" i="2"/>
  <c r="AI2381" i="2"/>
  <c r="J2381" i="2" s="1"/>
  <c r="AJ2381" i="2"/>
  <c r="AM2381" i="2"/>
  <c r="AN2381" i="2"/>
  <c r="A2382" i="2"/>
  <c r="B2382" i="2"/>
  <c r="D2382" i="2"/>
  <c r="F2382" i="2"/>
  <c r="G2382" i="2"/>
  <c r="H2382" i="2"/>
  <c r="I2382" i="2"/>
  <c r="M2382" i="2"/>
  <c r="Y2382" i="2"/>
  <c r="AG2382" i="2"/>
  <c r="AJ2382" i="2"/>
  <c r="AM2382" i="2"/>
  <c r="Z2382" i="2" s="1"/>
  <c r="AN2382" i="2"/>
  <c r="A2383" i="2"/>
  <c r="B2383" i="2"/>
  <c r="D2383" i="2"/>
  <c r="F2383" i="2"/>
  <c r="G2383" i="2"/>
  <c r="H2383" i="2"/>
  <c r="I2383" i="2"/>
  <c r="M2383" i="2"/>
  <c r="Y2383" i="2"/>
  <c r="AG2383" i="2"/>
  <c r="AI2383" i="2"/>
  <c r="AJ2383" i="2"/>
  <c r="AM2383" i="2"/>
  <c r="AN2383" i="2"/>
  <c r="J2383" i="2"/>
  <c r="A2384" i="2"/>
  <c r="B2384" i="2"/>
  <c r="D2384" i="2"/>
  <c r="F2384" i="2"/>
  <c r="G2384" i="2"/>
  <c r="H2384" i="2"/>
  <c r="I2384" i="2"/>
  <c r="M2384" i="2"/>
  <c r="Q2384" i="2"/>
  <c r="Y2384" i="2"/>
  <c r="AG2384" i="2"/>
  <c r="AJ2384" i="2"/>
  <c r="AK2384" i="2"/>
  <c r="AM2384" i="2"/>
  <c r="AQ2384" i="2"/>
  <c r="AN2384" i="2"/>
  <c r="A2385" i="2"/>
  <c r="B2385" i="2"/>
  <c r="D2385" i="2"/>
  <c r="F2385" i="2"/>
  <c r="G2385" i="2"/>
  <c r="H2385" i="2"/>
  <c r="I2385" i="2"/>
  <c r="M2385" i="2"/>
  <c r="Q2385" i="2"/>
  <c r="Y2385" i="2"/>
  <c r="AG2385" i="2"/>
  <c r="AJ2385" i="2"/>
  <c r="AK2385" i="2"/>
  <c r="AM2385" i="2"/>
  <c r="AN2385" i="2"/>
  <c r="AP2385" i="2"/>
  <c r="A2386" i="2"/>
  <c r="B2386" i="2"/>
  <c r="D2386" i="2"/>
  <c r="F2386" i="2"/>
  <c r="G2386" i="2"/>
  <c r="H2386" i="2"/>
  <c r="I2386" i="2"/>
  <c r="M2386" i="2"/>
  <c r="Y2386" i="2"/>
  <c r="AG2386" i="2"/>
  <c r="K2386" i="2"/>
  <c r="AI2386" i="2"/>
  <c r="AJ2386" i="2"/>
  <c r="O2386" i="2" s="1"/>
  <c r="AM2386" i="2"/>
  <c r="AN2386" i="2"/>
  <c r="A2387" i="2"/>
  <c r="B2387" i="2"/>
  <c r="D2387" i="2"/>
  <c r="F2387" i="2"/>
  <c r="G2387" i="2"/>
  <c r="H2387" i="2"/>
  <c r="I2387" i="2"/>
  <c r="K2387" i="2"/>
  <c r="M2387" i="2"/>
  <c r="Q2387" i="2"/>
  <c r="Y2387" i="2"/>
  <c r="AG2387" i="2"/>
  <c r="AJ2387" i="2"/>
  <c r="AK2387" i="2"/>
  <c r="AN2387" i="2"/>
  <c r="BZ2387" i="2"/>
  <c r="AM2387" i="2"/>
  <c r="Z2387" i="2" s="1"/>
  <c r="A2388" i="2"/>
  <c r="B2388" i="2"/>
  <c r="D2388" i="2"/>
  <c r="F2388" i="2"/>
  <c r="G2388" i="2"/>
  <c r="H2388" i="2"/>
  <c r="I2388" i="2"/>
  <c r="M2388" i="2"/>
  <c r="Q2388" i="2"/>
  <c r="Y2388" i="2"/>
  <c r="AG2388" i="2"/>
  <c r="AI2388" i="2"/>
  <c r="AJ2388" i="2"/>
  <c r="AK2388" i="2"/>
  <c r="AN2388" i="2"/>
  <c r="BZ2388" i="2"/>
  <c r="AM2388" i="2"/>
  <c r="A2389" i="2"/>
  <c r="B2389" i="2"/>
  <c r="D2389" i="2"/>
  <c r="F2389" i="2"/>
  <c r="G2389" i="2"/>
  <c r="H2389" i="2"/>
  <c r="I2389" i="2"/>
  <c r="M2389" i="2"/>
  <c r="Q2389" i="2"/>
  <c r="Y2389" i="2"/>
  <c r="AG2389" i="2"/>
  <c r="AJ2389" i="2"/>
  <c r="AK2389" i="2"/>
  <c r="AN2389" i="2"/>
  <c r="BZ2389" i="2"/>
  <c r="AM2389" i="2"/>
  <c r="A2390" i="2"/>
  <c r="B2390" i="2"/>
  <c r="D2390" i="2"/>
  <c r="F2390" i="2"/>
  <c r="G2390" i="2"/>
  <c r="H2390" i="2"/>
  <c r="I2390" i="2"/>
  <c r="M2390" i="2"/>
  <c r="Q2390" i="2"/>
  <c r="S2390" i="2"/>
  <c r="Y2390" i="2"/>
  <c r="AG2390" i="2"/>
  <c r="AI2390" i="2"/>
  <c r="J2390" i="2" s="1"/>
  <c r="AJ2390" i="2"/>
  <c r="AP2390" i="2" s="1"/>
  <c r="AK2390" i="2"/>
  <c r="AN2390" i="2"/>
  <c r="BZ2390" i="2"/>
  <c r="AM2390" i="2"/>
  <c r="Z2390" i="2" s="1"/>
  <c r="A2391" i="2"/>
  <c r="B2391" i="2"/>
  <c r="D2391" i="2"/>
  <c r="F2391" i="2"/>
  <c r="G2391" i="2"/>
  <c r="H2391" i="2"/>
  <c r="I2391" i="2"/>
  <c r="M2391" i="2"/>
  <c r="Q2391" i="2"/>
  <c r="Y2391" i="2"/>
  <c r="AG2391" i="2"/>
  <c r="AJ2391" i="2"/>
  <c r="AK2391" i="2"/>
  <c r="AN2391" i="2"/>
  <c r="BZ2391" i="2"/>
  <c r="AM2391" i="2"/>
  <c r="Z2391" i="2"/>
  <c r="A2392" i="2"/>
  <c r="B2392" i="2"/>
  <c r="AI2392" i="2"/>
  <c r="D2392" i="2"/>
  <c r="F2392" i="2"/>
  <c r="G2392" i="2"/>
  <c r="H2392" i="2"/>
  <c r="I2392" i="2"/>
  <c r="M2392" i="2"/>
  <c r="Q2392" i="2"/>
  <c r="Y2392" i="2"/>
  <c r="AG2392" i="2"/>
  <c r="AJ2392" i="2"/>
  <c r="AK2392" i="2"/>
  <c r="AN2392" i="2"/>
  <c r="BZ2392" i="2"/>
  <c r="AM2392" i="2"/>
  <c r="A2393" i="2"/>
  <c r="B2393" i="2"/>
  <c r="D2393" i="2"/>
  <c r="F2393" i="2"/>
  <c r="G2393" i="2"/>
  <c r="H2393" i="2"/>
  <c r="I2393" i="2"/>
  <c r="K2393" i="2"/>
  <c r="M2393" i="2"/>
  <c r="Q2393" i="2"/>
  <c r="Y2393" i="2"/>
  <c r="AG2393" i="2"/>
  <c r="AJ2393" i="2"/>
  <c r="AK2393" i="2"/>
  <c r="AN2393" i="2"/>
  <c r="BZ2393" i="2"/>
  <c r="AM2393" i="2"/>
  <c r="A2394" i="2"/>
  <c r="B2394" i="2"/>
  <c r="D2394" i="2"/>
  <c r="F2394" i="2"/>
  <c r="G2394" i="2"/>
  <c r="H2394" i="2"/>
  <c r="I2394" i="2"/>
  <c r="K2394" i="2"/>
  <c r="M2394" i="2"/>
  <c r="Q2394" i="2"/>
  <c r="Y2394" i="2"/>
  <c r="AG2394" i="2"/>
  <c r="AJ2394" i="2"/>
  <c r="O2394" i="2" s="1"/>
  <c r="AK2394" i="2"/>
  <c r="S2394" i="2" s="1"/>
  <c r="AN2394" i="2"/>
  <c r="BZ2394" i="2"/>
  <c r="AM2394" i="2"/>
  <c r="Z2394" i="2"/>
  <c r="A2395" i="2"/>
  <c r="B2395" i="2"/>
  <c r="D2395" i="2"/>
  <c r="F2395" i="2"/>
  <c r="G2395" i="2"/>
  <c r="H2395" i="2"/>
  <c r="I2395" i="2"/>
  <c r="M2395" i="2"/>
  <c r="Q2395" i="2"/>
  <c r="Y2395" i="2"/>
  <c r="AJ2395" i="2"/>
  <c r="AK2395" i="2"/>
  <c r="S2395" i="2"/>
  <c r="AN2395" i="2"/>
  <c r="BZ2395" i="2"/>
  <c r="AM2395" i="2"/>
  <c r="CZ2395" i="2"/>
  <c r="AG2395" i="2"/>
  <c r="A2396" i="2"/>
  <c r="B2396" i="2"/>
  <c r="D2396" i="2"/>
  <c r="F2396" i="2"/>
  <c r="G2396" i="2"/>
  <c r="H2396" i="2"/>
  <c r="I2396" i="2"/>
  <c r="M2396" i="2"/>
  <c r="Q2396" i="2"/>
  <c r="Y2396" i="2"/>
  <c r="AJ2396" i="2"/>
  <c r="AK2396" i="2"/>
  <c r="AN2396" i="2"/>
  <c r="BZ2396" i="2"/>
  <c r="AM2396" i="2"/>
  <c r="CZ2396" i="2"/>
  <c r="AG2396" i="2"/>
  <c r="A2397" i="2"/>
  <c r="B2397" i="2"/>
  <c r="D2397" i="2"/>
  <c r="F2397" i="2"/>
  <c r="G2397" i="2"/>
  <c r="H2397" i="2"/>
  <c r="I2397" i="2"/>
  <c r="M2397" i="2"/>
  <c r="Q2397" i="2"/>
  <c r="Y2397" i="2"/>
  <c r="AJ2397" i="2"/>
  <c r="AK2397" i="2"/>
  <c r="AN2397" i="2"/>
  <c r="BZ2397" i="2"/>
  <c r="AM2397" i="2"/>
  <c r="CZ2397" i="2"/>
  <c r="AG2397" i="2"/>
  <c r="AI2397" i="2"/>
  <c r="J2397" i="2" s="1"/>
  <c r="A2398" i="2"/>
  <c r="B2398" i="2"/>
  <c r="D2398" i="2"/>
  <c r="F2398" i="2"/>
  <c r="G2398" i="2"/>
  <c r="H2398" i="2"/>
  <c r="I2398" i="2"/>
  <c r="M2398" i="2"/>
  <c r="Q2398" i="2"/>
  <c r="Y2398" i="2"/>
  <c r="AG2398" i="2"/>
  <c r="AJ2398" i="2"/>
  <c r="N2398" i="2" s="1"/>
  <c r="O2398" i="2"/>
  <c r="AK2398" i="2"/>
  <c r="S2398" i="2" s="1"/>
  <c r="AN2398" i="2"/>
  <c r="BZ2398" i="2"/>
  <c r="AM2398" i="2"/>
  <c r="A2399" i="2"/>
  <c r="B2399" i="2"/>
  <c r="D2399" i="2"/>
  <c r="F2399" i="2"/>
  <c r="G2399" i="2"/>
  <c r="H2399" i="2"/>
  <c r="I2399" i="2"/>
  <c r="M2399" i="2"/>
  <c r="Q2399" i="2"/>
  <c r="Y2399" i="2"/>
  <c r="AG2399" i="2"/>
  <c r="AJ2399" i="2"/>
  <c r="O2399" i="2" s="1"/>
  <c r="AK2399" i="2"/>
  <c r="AN2399" i="2"/>
  <c r="R2399" i="2"/>
  <c r="BZ2399" i="2"/>
  <c r="AM2399" i="2"/>
  <c r="A2400" i="2"/>
  <c r="B2400" i="2"/>
  <c r="D2400" i="2"/>
  <c r="F2400" i="2"/>
  <c r="G2400" i="2"/>
  <c r="H2400" i="2"/>
  <c r="I2400" i="2"/>
  <c r="M2400" i="2"/>
  <c r="Q2400" i="2"/>
  <c r="S2400" i="2"/>
  <c r="Y2400" i="2"/>
  <c r="AG2400" i="2"/>
  <c r="AI2400" i="2"/>
  <c r="AO2400" i="2" s="1"/>
  <c r="AT2400" i="2" s="1"/>
  <c r="AJ2400" i="2"/>
  <c r="N2400" i="2" s="1"/>
  <c r="O2400" i="2"/>
  <c r="AK2400" i="2"/>
  <c r="AN2400" i="2"/>
  <c r="J2400" i="2"/>
  <c r="BZ2400" i="2"/>
  <c r="AM2400" i="2"/>
  <c r="AQ2400" i="2"/>
  <c r="AS2400" i="2"/>
  <c r="R2391" i="2"/>
  <c r="R2387" i="2"/>
  <c r="R2384" i="2"/>
  <c r="R2371" i="2"/>
  <c r="Z2369" i="2"/>
  <c r="R2369" i="2"/>
  <c r="R2365" i="2"/>
  <c r="R2362" i="2"/>
  <c r="Z2350" i="2"/>
  <c r="Z2332" i="2"/>
  <c r="Z2330" i="2"/>
  <c r="Z2328" i="2"/>
  <c r="Z2312" i="2"/>
  <c r="Z2296" i="2"/>
  <c r="Z2286" i="2"/>
  <c r="Z2264" i="2"/>
  <c r="Z2254" i="2"/>
  <c r="Z2248" i="2"/>
  <c r="Z2226" i="2"/>
  <c r="Z2222" i="2"/>
  <c r="Z2216" i="2"/>
  <c r="Z2214" i="2"/>
  <c r="Z2210" i="2"/>
  <c r="Z2196" i="2"/>
  <c r="Z2190" i="2"/>
  <c r="Z2178" i="2"/>
  <c r="Z2174" i="2"/>
  <c r="Z2170" i="2"/>
  <c r="Z2162" i="2"/>
  <c r="Z2156" i="2"/>
  <c r="Z2140" i="2"/>
  <c r="Z2136" i="2"/>
  <c r="Z2124" i="2"/>
  <c r="Z2114" i="2"/>
  <c r="Z2108" i="2"/>
  <c r="Z2106" i="2"/>
  <c r="Z2098" i="2"/>
  <c r="Z2082" i="2"/>
  <c r="R2067" i="2"/>
  <c r="R2066" i="2"/>
  <c r="Z2064" i="2"/>
  <c r="N2053" i="2"/>
  <c r="R2051" i="2"/>
  <c r="R2040" i="2"/>
  <c r="R2034" i="2"/>
  <c r="N2029" i="2"/>
  <c r="J2026" i="2"/>
  <c r="N2023" i="2"/>
  <c r="N2021" i="2"/>
  <c r="J2016" i="2"/>
  <c r="J2015" i="2"/>
  <c r="J2011" i="2"/>
  <c r="J1991" i="2"/>
  <c r="Z1972" i="2"/>
  <c r="Z1967" i="2"/>
  <c r="Z1965" i="2"/>
  <c r="Z1962" i="2"/>
  <c r="Z1960" i="2"/>
  <c r="Z1950" i="2"/>
  <c r="Z1945" i="2"/>
  <c r="R1943" i="2"/>
  <c r="R1936" i="2"/>
  <c r="R1933" i="2"/>
  <c r="N1932" i="2"/>
  <c r="R1931" i="2"/>
  <c r="Z1930" i="2"/>
  <c r="J1927" i="2"/>
  <c r="R1925" i="2"/>
  <c r="R1923" i="2"/>
  <c r="R1922" i="2"/>
  <c r="Z1920" i="2"/>
  <c r="Z1912" i="2"/>
  <c r="Z1911" i="2"/>
  <c r="Z1902" i="2"/>
  <c r="Z1901" i="2"/>
  <c r="Z1898" i="2"/>
  <c r="Z1896" i="2"/>
  <c r="Z1895" i="2"/>
  <c r="Z1894" i="2"/>
  <c r="Z1893" i="2"/>
  <c r="Z1890" i="2"/>
  <c r="Z1888" i="2"/>
  <c r="Z1886" i="2"/>
  <c r="Z1882" i="2"/>
  <c r="Z1880" i="2"/>
  <c r="Z1879" i="2"/>
  <c r="Z1869" i="2"/>
  <c r="Z1864" i="2"/>
  <c r="Z1863" i="2"/>
  <c r="Z1862" i="2"/>
  <c r="Z1861" i="2"/>
  <c r="Z1858" i="2"/>
  <c r="Z1853" i="2"/>
  <c r="Z1842" i="2"/>
  <c r="Z1838" i="2"/>
  <c r="Z1837" i="2"/>
  <c r="Z1831" i="2"/>
  <c r="Z1829" i="2"/>
  <c r="Z1826" i="2"/>
  <c r="Z1823" i="2"/>
  <c r="Z1822" i="2"/>
  <c r="Z1818" i="2"/>
  <c r="Z1815" i="2"/>
  <c r="Z1813" i="2"/>
  <c r="Z1797" i="2"/>
  <c r="Z1794" i="2"/>
  <c r="Z1791" i="2"/>
  <c r="Z1786" i="2"/>
  <c r="Z1778" i="2"/>
  <c r="Z1775" i="2"/>
  <c r="Z1759" i="2"/>
  <c r="Z1758" i="2"/>
  <c r="Z1752" i="2"/>
  <c r="Z1735" i="2"/>
  <c r="Z1727" i="2"/>
  <c r="Z1722" i="2"/>
  <c r="Z1719" i="2"/>
  <c r="Z1710" i="2"/>
  <c r="Z1706" i="2"/>
  <c r="Z1694" i="2"/>
  <c r="Z1677" i="2"/>
  <c r="Z1671" i="2"/>
  <c r="Z1659" i="2"/>
  <c r="Z1658" i="2"/>
  <c r="Z1657" i="2"/>
  <c r="Z1654" i="2"/>
  <c r="Z1653" i="2"/>
  <c r="Z1651" i="2"/>
  <c r="Z1650" i="2"/>
  <c r="Z1649" i="2"/>
  <c r="Z1648" i="2"/>
  <c r="Z1643" i="2"/>
  <c r="Z1642" i="2"/>
  <c r="Z1639" i="2"/>
  <c r="Z1638" i="2"/>
  <c r="Z1635" i="2"/>
  <c r="Z1634" i="2"/>
  <c r="Z1633" i="2"/>
  <c r="Z1632" i="2"/>
  <c r="Z1631" i="2"/>
  <c r="Z1630" i="2"/>
  <c r="Z1625" i="2"/>
  <c r="Z1622" i="2"/>
  <c r="Z1621" i="2"/>
  <c r="Z1619" i="2"/>
  <c r="Z1617" i="2"/>
  <c r="Z1616" i="2"/>
  <c r="Z1615" i="2"/>
  <c r="Z1610" i="2"/>
  <c r="Z1609" i="2"/>
  <c r="Z1608" i="2"/>
  <c r="Z1605" i="2"/>
  <c r="Z1603" i="2"/>
  <c r="Z1602" i="2"/>
  <c r="Z1595" i="2"/>
  <c r="Z1593" i="2"/>
  <c r="Z1590" i="2"/>
  <c r="Z1589" i="2"/>
  <c r="Z1586" i="2"/>
  <c r="Z1585" i="2"/>
  <c r="N1585" i="2"/>
  <c r="Z1583" i="2"/>
  <c r="N1583" i="2"/>
  <c r="N1582" i="2"/>
  <c r="N1581" i="2"/>
  <c r="Z1580" i="2"/>
  <c r="N1580" i="2"/>
  <c r="Z1579" i="2"/>
  <c r="N1579" i="2"/>
  <c r="Z1577" i="2"/>
  <c r="Z1576" i="2"/>
  <c r="N1576" i="2"/>
  <c r="Z1575" i="2"/>
  <c r="N1575" i="2"/>
  <c r="N1574" i="2"/>
  <c r="Z1573" i="2"/>
  <c r="N1573" i="2"/>
  <c r="N1572" i="2"/>
  <c r="Z1571" i="2"/>
  <c r="Z1568" i="2"/>
  <c r="Z1566" i="2"/>
  <c r="Z1563" i="2"/>
  <c r="N1563" i="2"/>
  <c r="N1562" i="2"/>
  <c r="Z1561" i="2"/>
  <c r="Z1559" i="2"/>
  <c r="N1559" i="2"/>
  <c r="Z1557" i="2"/>
  <c r="N1557" i="2"/>
  <c r="Z1555" i="2"/>
  <c r="N1554" i="2"/>
  <c r="Z1552" i="2"/>
  <c r="N1552" i="2"/>
  <c r="Z1550" i="2"/>
  <c r="N1549" i="2"/>
  <c r="Z1548" i="2"/>
  <c r="N1548" i="2"/>
  <c r="Z1547" i="2"/>
  <c r="Z1544" i="2"/>
  <c r="N1544" i="2"/>
  <c r="N1542" i="2"/>
  <c r="Z1539" i="2"/>
  <c r="Z1535" i="2"/>
  <c r="Z1533" i="2"/>
  <c r="Z1531" i="2"/>
  <c r="Z1528" i="2"/>
  <c r="Z1527" i="2"/>
  <c r="Z1526" i="2"/>
  <c r="Z1524" i="2"/>
  <c r="Z1523" i="2"/>
  <c r="Z1522" i="2"/>
  <c r="Z1519" i="2"/>
  <c r="Z1517" i="2"/>
  <c r="Z1516" i="2"/>
  <c r="Z1514" i="2"/>
  <c r="Z1512" i="2"/>
  <c r="Z1511" i="2"/>
  <c r="Z1510" i="2"/>
  <c r="Z1509" i="2"/>
  <c r="N1508" i="2"/>
  <c r="Z1507" i="2"/>
  <c r="Z1505" i="2"/>
  <c r="Z1503" i="2"/>
  <c r="Z1502" i="2"/>
  <c r="Z1501" i="2"/>
  <c r="Z1500" i="2"/>
  <c r="Z1498" i="2"/>
  <c r="Z1496" i="2"/>
  <c r="Z1495" i="2"/>
  <c r="Z1494" i="2"/>
  <c r="Z1493" i="2"/>
  <c r="Z1492" i="2"/>
  <c r="Z1489" i="2"/>
  <c r="Z1485" i="2"/>
  <c r="N1485" i="2"/>
  <c r="Z1483" i="2"/>
  <c r="Z1482" i="2"/>
  <c r="Z1481" i="2"/>
  <c r="Z1480" i="2"/>
  <c r="Z1479" i="2"/>
  <c r="N1479" i="2"/>
  <c r="Z1478" i="2"/>
  <c r="N1478" i="2"/>
  <c r="N1474" i="2"/>
  <c r="N1473" i="2"/>
  <c r="N1472" i="2"/>
  <c r="N1471" i="2"/>
  <c r="N1470" i="2"/>
  <c r="N1468" i="2"/>
  <c r="Z1466" i="2"/>
  <c r="N1466" i="2"/>
  <c r="N1465" i="2"/>
  <c r="Z1464" i="2"/>
  <c r="Z1462" i="2"/>
  <c r="R1461" i="2"/>
  <c r="Z1459" i="2"/>
  <c r="Z1457" i="2"/>
  <c r="J1455" i="2"/>
  <c r="Z1453" i="2"/>
  <c r="Z1452" i="2"/>
  <c r="Z1451" i="2"/>
  <c r="Z1450" i="2"/>
  <c r="Z1447" i="2"/>
  <c r="Z1444" i="2"/>
  <c r="Z1443" i="2"/>
  <c r="Z1442" i="2"/>
  <c r="Z1437" i="2"/>
  <c r="Z1436" i="2"/>
  <c r="Z1435" i="2"/>
  <c r="Z1434" i="2"/>
  <c r="Z1431" i="2"/>
  <c r="J1431" i="2"/>
  <c r="J1429" i="2"/>
  <c r="Z1428" i="2"/>
  <c r="Z1427" i="2"/>
  <c r="J1427" i="2"/>
  <c r="Z1426" i="2"/>
  <c r="Z1425" i="2"/>
  <c r="Z1424" i="2"/>
  <c r="R1424" i="2"/>
  <c r="R1423" i="2"/>
  <c r="Z1422" i="2"/>
  <c r="Z1419" i="2"/>
  <c r="Z1418" i="2"/>
  <c r="J1416" i="2"/>
  <c r="J1415" i="2"/>
  <c r="Z1414" i="2"/>
  <c r="J1412" i="2"/>
  <c r="J1411" i="2"/>
  <c r="Z1410" i="2"/>
  <c r="J1408" i="2"/>
  <c r="Z1407" i="2"/>
  <c r="Z1406" i="2"/>
  <c r="Z1405" i="2"/>
  <c r="V1405" i="2"/>
  <c r="J1404" i="2"/>
  <c r="Z1403" i="2"/>
  <c r="J1403" i="2"/>
  <c r="Z1400" i="2"/>
  <c r="J1400" i="2"/>
  <c r="Z1399" i="2"/>
  <c r="Z1398" i="2"/>
  <c r="Z1397" i="2"/>
  <c r="J1397" i="2"/>
  <c r="V1396" i="2"/>
  <c r="Z1395" i="2"/>
  <c r="J1395" i="2"/>
  <c r="Z1391" i="2"/>
  <c r="Z1390" i="2"/>
  <c r="Z1387" i="2"/>
  <c r="Z1384" i="2"/>
  <c r="Z1383" i="2"/>
  <c r="Z1379" i="2"/>
  <c r="J1379" i="2"/>
  <c r="Z1378" i="2"/>
  <c r="Z1375" i="2"/>
  <c r="J1373" i="2"/>
  <c r="Z1371" i="2"/>
  <c r="J1367" i="2"/>
  <c r="Z1366" i="2"/>
  <c r="J1363" i="2"/>
  <c r="Z1362" i="2"/>
  <c r="Z1359" i="2"/>
  <c r="J1358" i="2"/>
  <c r="Z1356" i="2"/>
  <c r="Z1355" i="2"/>
  <c r="Z1352" i="2"/>
  <c r="Z1351" i="2"/>
  <c r="Z1350" i="2"/>
  <c r="Z1349" i="2"/>
  <c r="J1349" i="2"/>
  <c r="J1348" i="2"/>
  <c r="Z1347" i="2"/>
  <c r="Z1345" i="2"/>
  <c r="Z1344" i="2"/>
  <c r="V1343" i="2"/>
  <c r="V1342" i="2"/>
  <c r="Z1341" i="2"/>
  <c r="J1340" i="2"/>
  <c r="Z1338" i="2"/>
  <c r="Z1336" i="2"/>
  <c r="Z1335" i="2"/>
  <c r="V1335" i="2"/>
  <c r="Z1334" i="2"/>
  <c r="Z1332" i="2"/>
  <c r="V1332" i="2"/>
  <c r="J1332" i="2"/>
  <c r="V1330" i="2"/>
  <c r="Z1329" i="2"/>
  <c r="V1329" i="2"/>
  <c r="J1329" i="2"/>
  <c r="Z1327" i="2"/>
  <c r="J1327" i="2"/>
  <c r="Z1326" i="2"/>
  <c r="V1326" i="2"/>
  <c r="Z1325" i="2"/>
  <c r="V1325" i="2"/>
  <c r="Z1322" i="2"/>
  <c r="V1322" i="2"/>
  <c r="Z1321" i="2"/>
  <c r="Z1320" i="2"/>
  <c r="V1320" i="2"/>
  <c r="Z1319" i="2"/>
  <c r="V1319" i="2"/>
  <c r="Z1318" i="2"/>
  <c r="V1318" i="2"/>
  <c r="Z1317" i="2"/>
  <c r="V1317" i="2"/>
  <c r="Z1316" i="2"/>
  <c r="Z1314" i="2"/>
  <c r="V1314" i="2"/>
  <c r="J1314" i="2"/>
  <c r="Z1313" i="2"/>
  <c r="V1313" i="2"/>
  <c r="V1312" i="2"/>
  <c r="Z1311" i="2"/>
  <c r="V1311" i="2"/>
  <c r="J1311" i="2"/>
  <c r="Z1310" i="2"/>
  <c r="V1310" i="2"/>
  <c r="Z1309" i="2"/>
  <c r="V1309" i="2"/>
  <c r="Z1306" i="2"/>
  <c r="V1306" i="2"/>
  <c r="Z1305" i="2"/>
  <c r="V1305" i="2"/>
  <c r="J1305" i="2"/>
  <c r="Z1304" i="2"/>
  <c r="V1302" i="2"/>
  <c r="J1301" i="2"/>
  <c r="Z1299" i="2"/>
  <c r="Z1298" i="2"/>
  <c r="V1298" i="2"/>
  <c r="J1298" i="2"/>
  <c r="Z1297" i="2"/>
  <c r="V1297" i="2"/>
  <c r="J1297" i="2"/>
  <c r="Z1295" i="2"/>
  <c r="V1294" i="2"/>
  <c r="V1293" i="2"/>
  <c r="V1292" i="2"/>
  <c r="J1291" i="2"/>
  <c r="Z1289" i="2"/>
  <c r="V1289" i="2"/>
  <c r="Z1288" i="2"/>
  <c r="Z1287" i="2"/>
  <c r="Z1286" i="2"/>
  <c r="Z1285" i="2"/>
  <c r="Z1284" i="2"/>
  <c r="Z1283" i="2"/>
  <c r="V1283" i="2"/>
  <c r="J1283" i="2"/>
  <c r="Z1281" i="2"/>
  <c r="N1281" i="2"/>
  <c r="N1280" i="2"/>
  <c r="Z1279" i="2"/>
  <c r="N1279" i="2"/>
  <c r="Z1278" i="2"/>
  <c r="N1278" i="2"/>
  <c r="N1276" i="2"/>
  <c r="Z1275" i="2"/>
  <c r="Z1274" i="2"/>
  <c r="N1273" i="2"/>
  <c r="Z1272" i="2"/>
  <c r="N1272" i="2"/>
  <c r="Z1271" i="2"/>
  <c r="Z1269" i="2"/>
  <c r="J1269" i="2"/>
  <c r="Z1268" i="2"/>
  <c r="N1268" i="2"/>
  <c r="J1268" i="2"/>
  <c r="J1267" i="2"/>
  <c r="N1266" i="2"/>
  <c r="Z1265" i="2"/>
  <c r="N1265" i="2"/>
  <c r="N1263" i="2"/>
  <c r="Z1262" i="2"/>
  <c r="N1261" i="2"/>
  <c r="Z1260" i="2"/>
  <c r="Z1259" i="2"/>
  <c r="N1259" i="2"/>
  <c r="N1258" i="2"/>
  <c r="J1258" i="2"/>
  <c r="Z1257" i="2"/>
  <c r="N1257" i="2"/>
  <c r="Z1256" i="2"/>
  <c r="J1256" i="2"/>
  <c r="N1255" i="2"/>
  <c r="Z1254" i="2"/>
  <c r="N1254" i="2"/>
  <c r="Z1253" i="2"/>
  <c r="N1252" i="2"/>
  <c r="N1251" i="2"/>
  <c r="Z1250" i="2"/>
  <c r="Z1249" i="2"/>
  <c r="N1249" i="2"/>
  <c r="N1248" i="2"/>
  <c r="N1247" i="2"/>
  <c r="Z1246" i="2"/>
  <c r="N1246" i="2"/>
  <c r="Z1245" i="2"/>
  <c r="N1244" i="2"/>
  <c r="Z1243" i="2"/>
  <c r="N1243" i="2"/>
  <c r="Z1242" i="2"/>
  <c r="Z1240" i="2"/>
  <c r="Z1239" i="2"/>
  <c r="N1239" i="2"/>
  <c r="J1239" i="2"/>
  <c r="Z1237" i="2"/>
  <c r="Z1236" i="2"/>
  <c r="N1236" i="2"/>
  <c r="Z1233" i="2"/>
  <c r="Z1230" i="2"/>
  <c r="N1230" i="2"/>
  <c r="N1228" i="2"/>
  <c r="Z1227" i="2"/>
  <c r="N1227" i="2"/>
  <c r="Z1224" i="2"/>
  <c r="N1224" i="2"/>
  <c r="N1222" i="2"/>
  <c r="Z1221" i="2"/>
  <c r="N1220" i="2"/>
  <c r="N1218" i="2"/>
  <c r="Z1217" i="2"/>
  <c r="N1217" i="2"/>
  <c r="Z1216" i="2"/>
  <c r="N1216" i="2"/>
  <c r="Z1215" i="2"/>
  <c r="Z1214" i="2"/>
  <c r="N1214" i="2"/>
  <c r="N1213" i="2"/>
  <c r="Z1212" i="2"/>
  <c r="Z1211" i="2"/>
  <c r="N1211" i="2"/>
  <c r="Z1210" i="2"/>
  <c r="V1210" i="2"/>
  <c r="R1210" i="2"/>
  <c r="J1210" i="2"/>
  <c r="Z1209" i="2"/>
  <c r="V1209" i="2"/>
  <c r="Z1207" i="2"/>
  <c r="V1207" i="2"/>
  <c r="Z1206" i="2"/>
  <c r="Z1205" i="2"/>
  <c r="V1204" i="2"/>
  <c r="J1204" i="2"/>
  <c r="Z1203" i="2"/>
  <c r="V1203" i="2"/>
  <c r="R1203" i="2"/>
  <c r="N1202" i="2"/>
  <c r="Z1201" i="2"/>
  <c r="Z1200" i="2"/>
  <c r="N1200" i="2"/>
  <c r="Z1199" i="2"/>
  <c r="N1199" i="2"/>
  <c r="Z1198" i="2"/>
  <c r="Z1197" i="2"/>
  <c r="Z1196" i="2"/>
  <c r="N1196" i="2"/>
  <c r="Z1195" i="2"/>
  <c r="N1195" i="2"/>
  <c r="Z1193" i="2"/>
  <c r="Z1192" i="2"/>
  <c r="N1192" i="2"/>
  <c r="Z1189" i="2"/>
  <c r="Z1188" i="2"/>
  <c r="N1188" i="2"/>
  <c r="Z1187" i="2"/>
  <c r="Z1186" i="2"/>
  <c r="N1186" i="2"/>
  <c r="J1186" i="2"/>
  <c r="J1185" i="2"/>
  <c r="Z1184" i="2"/>
  <c r="N1184" i="2"/>
  <c r="J1184" i="2"/>
  <c r="Z1182" i="2"/>
  <c r="Z1181" i="2"/>
  <c r="Z1180" i="2"/>
  <c r="Z1178" i="2"/>
  <c r="J1178" i="2"/>
  <c r="N1177" i="2"/>
  <c r="J1177" i="2"/>
  <c r="Z1176" i="2"/>
  <c r="R1176" i="2"/>
  <c r="Z1175" i="2"/>
  <c r="R1175" i="2"/>
  <c r="J1175" i="2"/>
  <c r="Z1173" i="2"/>
  <c r="Z1171" i="2"/>
  <c r="N1170" i="2"/>
  <c r="Z1168" i="2"/>
  <c r="N1167" i="2"/>
  <c r="Z1165" i="2"/>
  <c r="N1165" i="2"/>
  <c r="Z1164" i="2"/>
  <c r="N1163" i="2"/>
  <c r="Z1162" i="2"/>
  <c r="N1162" i="2"/>
  <c r="Z1161" i="2"/>
  <c r="N1161" i="2"/>
  <c r="Z1160" i="2"/>
  <c r="N1159" i="2"/>
  <c r="Z1158" i="2"/>
  <c r="N1158" i="2"/>
  <c r="N1157" i="2"/>
  <c r="Z1156" i="2"/>
  <c r="N1156" i="2"/>
  <c r="Z1155" i="2"/>
  <c r="N1154" i="2"/>
  <c r="Z1153" i="2"/>
  <c r="Z1152" i="2"/>
  <c r="N1151" i="2"/>
  <c r="N1150" i="2"/>
  <c r="Z1149" i="2"/>
  <c r="N1149" i="2"/>
  <c r="Z1148" i="2"/>
  <c r="N1148" i="2"/>
  <c r="N1147" i="2"/>
  <c r="N1146" i="2"/>
  <c r="Z1145" i="2"/>
  <c r="N1145" i="2"/>
  <c r="Z1143" i="2"/>
  <c r="N1143" i="2"/>
  <c r="Z1142" i="2"/>
  <c r="N1142" i="2"/>
  <c r="Z1141" i="2"/>
  <c r="N1141" i="2"/>
  <c r="Z1139" i="2"/>
  <c r="Z1138" i="2"/>
  <c r="N1138" i="2"/>
  <c r="Z1137" i="2"/>
  <c r="N1137" i="2"/>
  <c r="Z1135" i="2"/>
  <c r="Z1134" i="2"/>
  <c r="R1134" i="2"/>
  <c r="Z1133" i="2"/>
  <c r="R1133" i="2"/>
  <c r="Z1131" i="2"/>
  <c r="R1131" i="2"/>
  <c r="N1131" i="2"/>
  <c r="N1130" i="2"/>
  <c r="R1129" i="2"/>
  <c r="Z1128" i="2"/>
  <c r="Z1126" i="2"/>
  <c r="J1126" i="2"/>
  <c r="Z1125" i="2"/>
  <c r="Z1124" i="2"/>
  <c r="Z1123" i="2"/>
  <c r="Z1119" i="2"/>
  <c r="Z1118" i="2"/>
  <c r="Z1117" i="2"/>
  <c r="Z1116" i="2"/>
  <c r="Z1114" i="2"/>
  <c r="J1114" i="2"/>
  <c r="Z1113" i="2"/>
  <c r="J1113" i="2"/>
  <c r="Z1111" i="2"/>
  <c r="Z1110" i="2"/>
  <c r="J1110" i="2"/>
  <c r="Z1108" i="2"/>
  <c r="Z1107" i="2"/>
  <c r="Z1106" i="2"/>
  <c r="J1106" i="2"/>
  <c r="Z1104" i="2"/>
  <c r="J1103" i="2"/>
  <c r="Z1102" i="2"/>
  <c r="J1102" i="2"/>
  <c r="Z1100" i="2"/>
  <c r="J1100" i="2"/>
  <c r="J1098" i="2"/>
  <c r="Z1097" i="2"/>
  <c r="J1097" i="2"/>
  <c r="V1095" i="2"/>
  <c r="V1094" i="2"/>
  <c r="J1094" i="2"/>
  <c r="Z1093" i="2"/>
  <c r="V1093" i="2"/>
  <c r="Z1092" i="2"/>
  <c r="Z1091" i="2"/>
  <c r="J1091" i="2"/>
  <c r="R1090" i="2"/>
  <c r="Z1089" i="2"/>
  <c r="Z1088" i="2"/>
  <c r="R1088" i="2"/>
  <c r="Z1087" i="2"/>
  <c r="R1087" i="2"/>
  <c r="J1087" i="2"/>
  <c r="V1086" i="2"/>
  <c r="J1086" i="2"/>
  <c r="Z1085" i="2"/>
  <c r="V1085" i="2"/>
  <c r="R1085" i="2"/>
  <c r="Z1084" i="2"/>
  <c r="V1084" i="2"/>
  <c r="R1084" i="2"/>
  <c r="J1084" i="2"/>
  <c r="Z1083" i="2"/>
  <c r="V1083" i="2"/>
  <c r="R1083" i="2"/>
  <c r="V1082" i="2"/>
  <c r="J1082" i="2"/>
  <c r="Z1081" i="2"/>
  <c r="V1081" i="2"/>
  <c r="R1081" i="2"/>
  <c r="J1081" i="2"/>
  <c r="V1080" i="2"/>
  <c r="V1079" i="2"/>
  <c r="R1079" i="2"/>
  <c r="J1079" i="2"/>
  <c r="V1078" i="2"/>
  <c r="J1078" i="2"/>
  <c r="V1077" i="2"/>
  <c r="R1077" i="2"/>
  <c r="Z1076" i="2"/>
  <c r="V1076" i="2"/>
  <c r="R1076" i="2"/>
  <c r="Z1075" i="2"/>
  <c r="R1075" i="2"/>
  <c r="V1074" i="2"/>
  <c r="J1074" i="2"/>
  <c r="Z1073" i="2"/>
  <c r="V1073" i="2"/>
  <c r="R1073" i="2"/>
  <c r="V1072" i="2"/>
  <c r="V1071" i="2"/>
  <c r="R1071" i="2"/>
  <c r="J1071" i="2"/>
  <c r="Z1070" i="2"/>
  <c r="R1070" i="2"/>
  <c r="Z1069" i="2"/>
  <c r="J1069" i="2"/>
  <c r="Z1067" i="2"/>
  <c r="J1067" i="2"/>
  <c r="J1066" i="2"/>
  <c r="Z1065" i="2"/>
  <c r="J1065" i="2"/>
  <c r="Z1064" i="2"/>
  <c r="J1064" i="2"/>
  <c r="Z1063" i="2"/>
  <c r="V1063" i="2"/>
  <c r="J1063" i="2"/>
  <c r="Z1061" i="2"/>
  <c r="R1061" i="2"/>
  <c r="J1061" i="2"/>
  <c r="Z1060" i="2"/>
  <c r="R1060" i="2"/>
  <c r="R1059" i="2"/>
  <c r="Z1058" i="2"/>
  <c r="R1058" i="2"/>
  <c r="Z1057" i="2"/>
  <c r="R1057" i="2"/>
  <c r="R1056" i="2"/>
  <c r="R1055" i="2"/>
  <c r="Z1054" i="2"/>
  <c r="R1054" i="2"/>
  <c r="Z1053" i="2"/>
  <c r="J1053" i="2"/>
  <c r="Z1052" i="2"/>
  <c r="Z1051" i="2"/>
  <c r="R1051" i="2"/>
  <c r="J1051" i="2"/>
  <c r="Z1050" i="2"/>
  <c r="R1050" i="2"/>
  <c r="Z1048" i="2"/>
  <c r="R1048" i="2"/>
  <c r="Z1047" i="2"/>
  <c r="R1047" i="2"/>
  <c r="J1046" i="2"/>
  <c r="Z1045" i="2"/>
  <c r="R1045" i="2"/>
  <c r="J1045" i="2"/>
  <c r="J1044" i="2"/>
  <c r="V1043" i="2"/>
  <c r="Z1042" i="2"/>
  <c r="V1042" i="2"/>
  <c r="J1042" i="2"/>
  <c r="V1041" i="2"/>
  <c r="J1041" i="2"/>
  <c r="Z1040" i="2"/>
  <c r="R1040" i="2"/>
  <c r="N1040" i="2"/>
  <c r="Z1039" i="2"/>
  <c r="R1039" i="2"/>
  <c r="Z1038" i="2"/>
  <c r="N1038" i="2"/>
  <c r="N1037" i="2"/>
  <c r="N1036" i="2"/>
  <c r="R1035" i="2"/>
  <c r="N1035" i="2"/>
  <c r="R1034" i="2"/>
  <c r="Z1032" i="2"/>
  <c r="R1032" i="2"/>
  <c r="N1032" i="2"/>
  <c r="Z1031" i="2"/>
  <c r="R1031" i="2"/>
  <c r="Z1030" i="2"/>
  <c r="J1030" i="2"/>
  <c r="R1029" i="2"/>
  <c r="J1029" i="2"/>
  <c r="Z1028" i="2"/>
  <c r="J1028" i="2"/>
  <c r="R1027" i="2"/>
  <c r="Z1025" i="2"/>
  <c r="N1025" i="2"/>
  <c r="N1024" i="2"/>
  <c r="Z1023" i="2"/>
  <c r="N1023" i="2"/>
  <c r="N1022" i="2"/>
  <c r="N1021" i="2"/>
  <c r="Z1020" i="2"/>
  <c r="N1020" i="2"/>
  <c r="Z1018" i="2"/>
  <c r="N1018" i="2"/>
  <c r="N1016" i="2"/>
  <c r="N1015" i="2"/>
  <c r="Z1013" i="2"/>
  <c r="N1012" i="2"/>
  <c r="Z1011" i="2"/>
  <c r="N1011" i="2"/>
  <c r="Z1009" i="2"/>
  <c r="N1009" i="2"/>
  <c r="Z1007" i="2"/>
  <c r="N1007" i="2"/>
  <c r="Z1006" i="2"/>
  <c r="Z1004" i="2"/>
  <c r="N1004" i="2"/>
  <c r="N1003" i="2"/>
  <c r="Z1002" i="2"/>
  <c r="N1000" i="2"/>
  <c r="Z999" i="2"/>
  <c r="N999" i="2"/>
  <c r="N998" i="2"/>
  <c r="Z997" i="2"/>
  <c r="N997" i="2"/>
  <c r="Z995" i="2"/>
  <c r="N995" i="2"/>
  <c r="Z994" i="2"/>
  <c r="N993" i="2"/>
  <c r="N992" i="2"/>
  <c r="Z991" i="2"/>
  <c r="N991" i="2"/>
  <c r="Z990" i="2"/>
  <c r="N990" i="2"/>
  <c r="N989" i="2"/>
  <c r="Z988" i="2"/>
  <c r="N988" i="2"/>
  <c r="Z987" i="2"/>
  <c r="N987" i="2"/>
  <c r="N986" i="2"/>
  <c r="N985" i="2"/>
  <c r="N984" i="2"/>
  <c r="N983" i="2"/>
  <c r="Z982" i="2"/>
  <c r="N982" i="2"/>
  <c r="Z981" i="2"/>
  <c r="N981" i="2"/>
  <c r="N980" i="2"/>
  <c r="Z979" i="2"/>
  <c r="N979" i="2"/>
  <c r="N978" i="2"/>
  <c r="Z977" i="2"/>
  <c r="N977" i="2"/>
  <c r="N976" i="2"/>
  <c r="Z975" i="2"/>
  <c r="N975" i="2"/>
  <c r="Z974" i="2"/>
  <c r="N973" i="2"/>
  <c r="Z972" i="2"/>
  <c r="Z971" i="2"/>
  <c r="N971" i="2"/>
  <c r="Z970" i="2"/>
  <c r="N970" i="2"/>
  <c r="N968" i="2"/>
  <c r="Z966" i="2"/>
  <c r="N966" i="2"/>
  <c r="N964" i="2"/>
  <c r="Z963" i="2"/>
  <c r="Z962" i="2"/>
  <c r="N961" i="2"/>
  <c r="Z959" i="2"/>
  <c r="N959" i="2"/>
  <c r="Z958" i="2"/>
  <c r="N958" i="2"/>
  <c r="N957" i="2"/>
  <c r="N956" i="2"/>
  <c r="Z955" i="2"/>
  <c r="N955" i="2"/>
  <c r="Z954" i="2"/>
  <c r="N954" i="2"/>
  <c r="N952" i="2"/>
  <c r="N951" i="2"/>
  <c r="Z950" i="2"/>
  <c r="N950" i="2"/>
  <c r="N948" i="2"/>
  <c r="Z947" i="2"/>
  <c r="Z946" i="2"/>
  <c r="N945" i="2"/>
  <c r="Z943" i="2"/>
  <c r="N943" i="2"/>
  <c r="Z942" i="2"/>
  <c r="N942" i="2"/>
  <c r="N941" i="2"/>
  <c r="N940" i="2"/>
  <c r="Z939" i="2"/>
  <c r="N939" i="2"/>
  <c r="Z938" i="2"/>
  <c r="N938" i="2"/>
  <c r="N936" i="2"/>
  <c r="Z934" i="2"/>
  <c r="N934" i="2"/>
  <c r="N932" i="2"/>
  <c r="Z931" i="2"/>
  <c r="Z930" i="2"/>
  <c r="N930" i="2"/>
  <c r="N929" i="2"/>
  <c r="Z927" i="2"/>
  <c r="N927" i="2"/>
  <c r="Z926" i="2"/>
  <c r="N925" i="2"/>
  <c r="Z923" i="2"/>
  <c r="N923" i="2"/>
  <c r="Z922" i="2"/>
  <c r="N922" i="2"/>
  <c r="N920" i="2"/>
  <c r="N919" i="2"/>
  <c r="Z918" i="2"/>
  <c r="N918" i="2"/>
  <c r="N916" i="2"/>
  <c r="N913" i="2"/>
  <c r="N912" i="2"/>
  <c r="Z911" i="2"/>
  <c r="N911" i="2"/>
  <c r="Z910" i="2"/>
  <c r="N910" i="2"/>
  <c r="N909" i="2"/>
  <c r="N908" i="2"/>
  <c r="Z907" i="2"/>
  <c r="N907" i="2"/>
  <c r="Z906" i="2"/>
  <c r="N906" i="2"/>
  <c r="N904" i="2"/>
  <c r="Z902" i="2"/>
  <c r="N902" i="2"/>
  <c r="Z899" i="2"/>
  <c r="Z898" i="2"/>
  <c r="N897" i="2"/>
  <c r="Z895" i="2"/>
  <c r="N895" i="2"/>
  <c r="Z894" i="2"/>
  <c r="N894" i="2"/>
  <c r="N893" i="2"/>
  <c r="N892" i="2"/>
  <c r="Z891" i="2"/>
  <c r="N891" i="2"/>
  <c r="Z890" i="2"/>
  <c r="N890" i="2"/>
  <c r="N888" i="2"/>
  <c r="Z886" i="2"/>
  <c r="N886" i="2"/>
  <c r="N884" i="2"/>
  <c r="Z883" i="2"/>
  <c r="N883" i="2"/>
  <c r="N881" i="2"/>
  <c r="Z879" i="2"/>
  <c r="N879" i="2"/>
  <c r="Z878" i="2"/>
  <c r="N878" i="2"/>
  <c r="N877" i="2"/>
  <c r="N876" i="2"/>
  <c r="Z875" i="2"/>
  <c r="Z874" i="2"/>
  <c r="N874" i="2"/>
  <c r="N872" i="2"/>
  <c r="Z871" i="2"/>
  <c r="Z870" i="2"/>
  <c r="N870" i="2"/>
  <c r="N868" i="2"/>
  <c r="Z867" i="2"/>
  <c r="Z866" i="2"/>
  <c r="N866" i="2"/>
  <c r="N865" i="2"/>
  <c r="N863" i="2"/>
  <c r="Z862" i="2"/>
  <c r="N862" i="2"/>
  <c r="N860" i="2"/>
  <c r="Z859" i="2"/>
  <c r="N859" i="2"/>
  <c r="Z858" i="2"/>
  <c r="N858" i="2"/>
  <c r="N856" i="2"/>
  <c r="N855" i="2"/>
  <c r="Z854" i="2"/>
  <c r="N854" i="2"/>
  <c r="N852" i="2"/>
  <c r="Z851" i="2"/>
  <c r="N849" i="2"/>
  <c r="N848" i="2"/>
  <c r="Z847" i="2"/>
  <c r="N847" i="2"/>
  <c r="Z846" i="2"/>
  <c r="N846" i="2"/>
  <c r="N845" i="2"/>
  <c r="N844" i="2"/>
  <c r="Z843" i="2"/>
  <c r="N843" i="2"/>
  <c r="Z842" i="2"/>
  <c r="N842" i="2"/>
  <c r="N840" i="2"/>
  <c r="Z838" i="2"/>
  <c r="N838" i="2"/>
  <c r="N836" i="2"/>
  <c r="Z835" i="2"/>
  <c r="Z834" i="2"/>
  <c r="N833" i="2"/>
  <c r="Z831" i="2"/>
  <c r="N831" i="2"/>
  <c r="Z830" i="2"/>
  <c r="N830" i="2"/>
  <c r="N829" i="2"/>
  <c r="N828" i="2"/>
  <c r="Z827" i="2"/>
  <c r="N827" i="2"/>
  <c r="Z826" i="2"/>
  <c r="N824" i="2"/>
  <c r="Z822" i="2"/>
  <c r="N822" i="2"/>
  <c r="N820" i="2"/>
  <c r="Z819" i="2"/>
  <c r="N819" i="2"/>
  <c r="Z818" i="2"/>
  <c r="N817" i="2"/>
  <c r="Z815" i="2"/>
  <c r="N815" i="2"/>
  <c r="N814" i="2"/>
  <c r="Z813" i="2"/>
  <c r="N813" i="2"/>
  <c r="N812" i="2"/>
  <c r="Z811" i="2"/>
  <c r="N811" i="2"/>
  <c r="Z810" i="2"/>
  <c r="N809" i="2"/>
  <c r="N808" i="2"/>
  <c r="Z807" i="2"/>
  <c r="N807" i="2"/>
  <c r="Z806" i="2"/>
  <c r="N805" i="2"/>
  <c r="Z804" i="2"/>
  <c r="N804" i="2"/>
  <c r="Z803" i="2"/>
  <c r="N803" i="2"/>
  <c r="Z802" i="2"/>
  <c r="N802" i="2"/>
  <c r="N801" i="2"/>
  <c r="N800" i="2"/>
  <c r="N799" i="2"/>
  <c r="Z798" i="2"/>
  <c r="N798" i="2"/>
  <c r="Z797" i="2"/>
  <c r="N797" i="2"/>
  <c r="Z795" i="2"/>
  <c r="N795" i="2"/>
  <c r="N793" i="2"/>
  <c r="Z791" i="2"/>
  <c r="N790" i="2"/>
  <c r="N789" i="2"/>
  <c r="Z788" i="2"/>
  <c r="N788" i="2"/>
  <c r="Z786" i="2"/>
  <c r="N786" i="2"/>
  <c r="Z783" i="2"/>
  <c r="N783" i="2"/>
  <c r="Z781" i="2"/>
  <c r="N781" i="2"/>
  <c r="Z779" i="2"/>
  <c r="N779" i="2"/>
  <c r="Z778" i="2"/>
  <c r="N778" i="2"/>
  <c r="N776" i="2"/>
  <c r="Z775" i="2"/>
  <c r="N775" i="2"/>
  <c r="Z774" i="2"/>
  <c r="N774" i="2"/>
  <c r="N773" i="2"/>
  <c r="Z772" i="2"/>
  <c r="N772" i="2"/>
  <c r="Z771" i="2"/>
  <c r="N771" i="2"/>
  <c r="Z770" i="2"/>
  <c r="N770" i="2"/>
  <c r="N769" i="2"/>
  <c r="N768" i="2"/>
  <c r="N767" i="2"/>
  <c r="Z766" i="2"/>
  <c r="N766" i="2"/>
  <c r="Z765" i="2"/>
  <c r="N765" i="2"/>
  <c r="Z763" i="2"/>
  <c r="N763" i="2"/>
  <c r="N761" i="2"/>
  <c r="N759" i="2"/>
  <c r="Z758" i="2"/>
  <c r="N758" i="2"/>
  <c r="N757" i="2"/>
  <c r="Z756" i="2"/>
  <c r="N756" i="2"/>
  <c r="N755" i="2"/>
  <c r="Z754" i="2"/>
  <c r="N754" i="2"/>
  <c r="N752" i="2"/>
  <c r="N751" i="2"/>
  <c r="Z749" i="2"/>
  <c r="N749" i="2"/>
  <c r="Z747" i="2"/>
  <c r="N747" i="2"/>
  <c r="Z743" i="2"/>
  <c r="N743" i="2"/>
  <c r="Z742" i="2"/>
  <c r="N742" i="2"/>
  <c r="N741" i="2"/>
  <c r="N740" i="2"/>
  <c r="Z739" i="2"/>
  <c r="N739" i="2"/>
  <c r="N737" i="2"/>
  <c r="Z735" i="2"/>
  <c r="N735" i="2"/>
  <c r="N733" i="2"/>
  <c r="Z730" i="2"/>
  <c r="N729" i="2"/>
  <c r="N728" i="2"/>
  <c r="Z727" i="2"/>
  <c r="N727" i="2"/>
  <c r="Z726" i="2"/>
  <c r="N726" i="2"/>
  <c r="Z723" i="2"/>
  <c r="N723" i="2"/>
  <c r="N721" i="2"/>
  <c r="Z719" i="2"/>
  <c r="N719" i="2"/>
  <c r="N717" i="2"/>
  <c r="Z715" i="2"/>
  <c r="Z711" i="2"/>
  <c r="N711" i="2"/>
  <c r="Z710" i="2"/>
  <c r="N710" i="2"/>
  <c r="N709" i="2"/>
  <c r="N708" i="2"/>
  <c r="Z707" i="2"/>
  <c r="N707" i="2"/>
  <c r="N706" i="2"/>
  <c r="N703" i="2"/>
  <c r="N701" i="2"/>
  <c r="Z699" i="2"/>
  <c r="Z698" i="2"/>
  <c r="N696" i="2"/>
  <c r="Z695" i="2"/>
  <c r="N695" i="2"/>
  <c r="Z694" i="2"/>
  <c r="N694" i="2"/>
  <c r="N693" i="2"/>
  <c r="N692" i="2"/>
  <c r="Z691" i="2"/>
  <c r="N689" i="2"/>
  <c r="Z687" i="2"/>
  <c r="N687" i="2"/>
  <c r="N685" i="2"/>
  <c r="N681" i="2"/>
  <c r="N680" i="2"/>
  <c r="Z679" i="2"/>
  <c r="N679" i="2"/>
  <c r="Z678" i="2"/>
  <c r="N676" i="2"/>
  <c r="Z675" i="2"/>
  <c r="N675" i="2"/>
  <c r="N673" i="2"/>
  <c r="Z671" i="2"/>
  <c r="N671" i="2"/>
  <c r="N669" i="2"/>
  <c r="Z666" i="2"/>
  <c r="Z663" i="2"/>
  <c r="N663" i="2"/>
  <c r="Z662" i="2"/>
  <c r="N662" i="2"/>
  <c r="Z659" i="2"/>
  <c r="N659" i="2"/>
  <c r="N658" i="2"/>
  <c r="N657" i="2"/>
  <c r="Z655" i="2"/>
  <c r="N655" i="2"/>
  <c r="Z654" i="2"/>
  <c r="N653" i="2"/>
  <c r="Z650" i="2"/>
  <c r="N649" i="2"/>
  <c r="Z647" i="2"/>
  <c r="N647" i="2"/>
  <c r="Z646" i="2"/>
  <c r="N646" i="2"/>
  <c r="N645" i="2"/>
  <c r="N644" i="2"/>
  <c r="Z643" i="2"/>
  <c r="N643" i="2"/>
  <c r="N641" i="2"/>
  <c r="Z639" i="2"/>
  <c r="N639" i="2"/>
  <c r="N637" i="2"/>
  <c r="N636" i="2"/>
  <c r="N632" i="2"/>
  <c r="Z631" i="2"/>
  <c r="N631" i="2"/>
  <c r="Z630" i="2"/>
  <c r="N630" i="2"/>
  <c r="N628" i="2"/>
  <c r="Z627" i="2"/>
  <c r="N627" i="2"/>
  <c r="N626" i="2"/>
  <c r="N625" i="2"/>
  <c r="Z623" i="2"/>
  <c r="N623" i="2"/>
  <c r="N621" i="2"/>
  <c r="Z619" i="2"/>
  <c r="Z615" i="2"/>
  <c r="N615" i="2"/>
  <c r="Z614" i="2"/>
  <c r="N614" i="2"/>
  <c r="N613" i="2"/>
  <c r="N612" i="2"/>
  <c r="Z611" i="2"/>
  <c r="N611" i="2"/>
  <c r="N609" i="2"/>
  <c r="Z607" i="2"/>
  <c r="N607" i="2"/>
  <c r="N605" i="2"/>
  <c r="Z602" i="2"/>
  <c r="N601" i="2"/>
  <c r="N600" i="2"/>
  <c r="Z599" i="2"/>
  <c r="N599" i="2"/>
  <c r="Z598" i="2"/>
  <c r="N598" i="2"/>
  <c r="N596" i="2"/>
  <c r="Z595" i="2"/>
  <c r="N595" i="2"/>
  <c r="N593" i="2"/>
  <c r="Z591" i="2"/>
  <c r="N591" i="2"/>
  <c r="N589" i="2"/>
  <c r="Z587" i="2"/>
  <c r="Z583" i="2"/>
  <c r="N583" i="2"/>
  <c r="Z582" i="2"/>
  <c r="N582" i="2"/>
  <c r="N581" i="2"/>
  <c r="N580" i="2"/>
  <c r="Z579" i="2"/>
  <c r="N579" i="2"/>
  <c r="N578" i="2"/>
  <c r="N577" i="2"/>
  <c r="Z575" i="2"/>
  <c r="N575" i="2"/>
  <c r="N573" i="2"/>
  <c r="Z571" i="2"/>
  <c r="Z570" i="2"/>
  <c r="N568" i="2"/>
  <c r="Z567" i="2"/>
  <c r="N567" i="2"/>
  <c r="Z566" i="2"/>
  <c r="N566" i="2"/>
  <c r="N565" i="2"/>
  <c r="N564" i="2"/>
  <c r="Z563" i="2"/>
  <c r="N563" i="2"/>
  <c r="N561" i="2"/>
  <c r="Z559" i="2"/>
  <c r="N559" i="2"/>
  <c r="N557" i="2"/>
  <c r="N553" i="2"/>
  <c r="N552" i="2"/>
  <c r="Z551" i="2"/>
  <c r="N551" i="2"/>
  <c r="Z550" i="2"/>
  <c r="N550" i="2"/>
  <c r="Z547" i="2"/>
  <c r="N547" i="2"/>
  <c r="N545" i="2"/>
  <c r="Z543" i="2"/>
  <c r="N543" i="2"/>
  <c r="N541" i="2"/>
  <c r="Z538" i="2"/>
  <c r="Z535" i="2"/>
  <c r="N535" i="2"/>
  <c r="Z534" i="2"/>
  <c r="N534" i="2"/>
  <c r="N532" i="2"/>
  <c r="Z531" i="2"/>
  <c r="N531" i="2"/>
  <c r="N530" i="2"/>
  <c r="N529" i="2"/>
  <c r="Z527" i="2"/>
  <c r="N527" i="2"/>
  <c r="Z526" i="2"/>
  <c r="N525" i="2"/>
  <c r="Z522" i="2"/>
  <c r="N521" i="2"/>
  <c r="Z519" i="2"/>
  <c r="N519" i="2"/>
  <c r="Z518" i="2"/>
  <c r="N518" i="2"/>
  <c r="N517" i="2"/>
  <c r="N516" i="2"/>
  <c r="Z515" i="2"/>
  <c r="N513" i="2"/>
  <c r="Z511" i="2"/>
  <c r="N511" i="2"/>
  <c r="N508" i="2"/>
  <c r="N504" i="2"/>
  <c r="Z503" i="2"/>
  <c r="N503" i="2"/>
  <c r="Z502" i="2"/>
  <c r="N502" i="2"/>
  <c r="N500" i="2"/>
  <c r="Z499" i="2"/>
  <c r="N499" i="2"/>
  <c r="N498" i="2"/>
  <c r="Z495" i="2"/>
  <c r="N495" i="2"/>
  <c r="Z493" i="2"/>
  <c r="Z492" i="2"/>
  <c r="N491" i="2"/>
  <c r="N490" i="2"/>
  <c r="Z488" i="2"/>
  <c r="Z487" i="2"/>
  <c r="N487" i="2"/>
  <c r="Z486" i="2"/>
  <c r="Z484" i="2"/>
  <c r="Z483" i="2"/>
  <c r="N483" i="2"/>
  <c r="Z482" i="2"/>
  <c r="Z481" i="2"/>
  <c r="Z479" i="2"/>
  <c r="N479" i="2"/>
  <c r="Z477" i="2"/>
  <c r="Z476" i="2"/>
  <c r="N474" i="2"/>
  <c r="Z472" i="2"/>
  <c r="Z471" i="2"/>
  <c r="N471" i="2"/>
  <c r="Z470" i="2"/>
  <c r="N470" i="2"/>
  <c r="Z468" i="2"/>
  <c r="Z467" i="2"/>
  <c r="N467" i="2"/>
  <c r="Z466" i="2"/>
  <c r="N466" i="2"/>
  <c r="Z465" i="2"/>
  <c r="Z463" i="2"/>
  <c r="N463" i="2"/>
  <c r="Z461" i="2"/>
  <c r="Z460" i="2"/>
  <c r="N459" i="2"/>
  <c r="N458" i="2"/>
  <c r="Z456" i="2"/>
  <c r="Z455" i="2"/>
  <c r="N455" i="2"/>
  <c r="Z454" i="2"/>
  <c r="N454" i="2"/>
  <c r="Z452" i="2"/>
  <c r="Z451" i="2"/>
  <c r="N451" i="2"/>
  <c r="Z450" i="2"/>
  <c r="Z449" i="2"/>
  <c r="Z447" i="2"/>
  <c r="N447" i="2"/>
  <c r="N446" i="2"/>
  <c r="Z445" i="2"/>
  <c r="Z444" i="2"/>
  <c r="N442" i="2"/>
  <c r="Z440" i="2"/>
  <c r="N439" i="2"/>
  <c r="Z438" i="2"/>
  <c r="N438" i="2"/>
  <c r="Z436" i="2"/>
  <c r="Z435" i="2"/>
  <c r="N435" i="2"/>
  <c r="Z434" i="2"/>
  <c r="Z433" i="2"/>
  <c r="Z431" i="2"/>
  <c r="N431" i="2"/>
  <c r="Z429" i="2"/>
  <c r="Z428" i="2"/>
  <c r="Z427" i="2"/>
  <c r="N427" i="2"/>
  <c r="N426" i="2"/>
  <c r="Z424" i="2"/>
  <c r="Z423" i="2"/>
  <c r="N423" i="2"/>
  <c r="Z422" i="2"/>
  <c r="N422" i="2"/>
  <c r="Z420" i="2"/>
  <c r="Z419" i="2"/>
  <c r="N419" i="2"/>
  <c r="Z417" i="2"/>
  <c r="Z415" i="2"/>
  <c r="N415" i="2"/>
  <c r="N414" i="2"/>
  <c r="Z413" i="2"/>
  <c r="Z411" i="2"/>
  <c r="N411" i="2"/>
  <c r="N409" i="2"/>
  <c r="Z408" i="2"/>
  <c r="N407" i="2"/>
  <c r="Z406" i="2"/>
  <c r="Z404" i="2"/>
  <c r="N403" i="2"/>
  <c r="Z402" i="2"/>
  <c r="N402" i="2"/>
  <c r="Z401" i="2"/>
  <c r="Z399" i="2"/>
  <c r="N399" i="2"/>
  <c r="Z398" i="2"/>
  <c r="N398" i="2"/>
  <c r="Z397" i="2"/>
  <c r="Z396" i="2"/>
  <c r="Z394" i="2"/>
  <c r="Z393" i="2"/>
  <c r="N391" i="2"/>
  <c r="Z390" i="2"/>
  <c r="Z389" i="2"/>
  <c r="N389" i="2"/>
  <c r="Z388" i="2"/>
  <c r="Z387" i="2"/>
  <c r="N387" i="2"/>
  <c r="Z386" i="2"/>
  <c r="N386" i="2"/>
  <c r="Z384" i="2"/>
  <c r="N383" i="2"/>
  <c r="Z382" i="2"/>
  <c r="N382" i="2"/>
  <c r="Z381" i="2"/>
  <c r="Z378" i="2"/>
  <c r="N378" i="2"/>
  <c r="Z377" i="2"/>
  <c r="N377" i="2"/>
  <c r="Z376" i="2"/>
  <c r="Z375" i="2"/>
  <c r="Z374" i="2"/>
  <c r="Z373" i="2"/>
  <c r="Z372" i="2"/>
  <c r="Z371" i="2"/>
  <c r="N371" i="2"/>
  <c r="Z370" i="2"/>
  <c r="N370" i="2"/>
  <c r="Z369" i="2"/>
  <c r="Z368" i="2"/>
  <c r="Z367" i="2"/>
  <c r="N367" i="2"/>
  <c r="Z366" i="2"/>
  <c r="N366" i="2"/>
  <c r="Z365" i="2"/>
  <c r="N365" i="2"/>
  <c r="Z364" i="2"/>
  <c r="Z363" i="2"/>
  <c r="N363" i="2"/>
  <c r="Z362" i="2"/>
  <c r="N362" i="2"/>
  <c r="Z361" i="2"/>
  <c r="Z360" i="2"/>
  <c r="Z359" i="2"/>
  <c r="Z358" i="2"/>
  <c r="N358" i="2"/>
  <c r="Z357" i="2"/>
  <c r="Z356" i="2"/>
  <c r="Z355" i="2"/>
  <c r="N355" i="2"/>
  <c r="N354" i="2"/>
  <c r="Z353" i="2"/>
  <c r="N353" i="2"/>
  <c r="Z351" i="2"/>
  <c r="N351" i="2"/>
  <c r="Z350" i="2"/>
  <c r="Z349" i="2"/>
  <c r="Z347" i="2"/>
  <c r="Z346" i="2"/>
  <c r="N346" i="2"/>
  <c r="Z345" i="2"/>
  <c r="Z344" i="2"/>
  <c r="N344" i="2"/>
  <c r="N343" i="2"/>
  <c r="Z342" i="2"/>
  <c r="N342" i="2"/>
  <c r="Z341" i="2"/>
  <c r="Z340" i="2"/>
  <c r="Z339" i="2"/>
  <c r="N339" i="2"/>
  <c r="N338" i="2"/>
  <c r="Z337" i="2"/>
  <c r="Z336" i="2"/>
  <c r="Z335" i="2"/>
  <c r="N335" i="2"/>
  <c r="N334" i="2"/>
  <c r="Z333" i="2"/>
  <c r="Z332" i="2"/>
  <c r="Z331" i="2"/>
  <c r="N331" i="2"/>
  <c r="Z330" i="2"/>
  <c r="Z329" i="2"/>
  <c r="N327" i="2"/>
  <c r="Z326" i="2"/>
  <c r="Z325" i="2"/>
  <c r="N325" i="2"/>
  <c r="Z323" i="2"/>
  <c r="N323" i="2"/>
  <c r="Z322" i="2"/>
  <c r="N322" i="2"/>
  <c r="Z320" i="2"/>
  <c r="N319" i="2"/>
  <c r="Z318" i="2"/>
  <c r="N318" i="2"/>
  <c r="Z316" i="2"/>
  <c r="Z315" i="2"/>
  <c r="N315" i="2"/>
  <c r="Z314" i="2"/>
  <c r="N314" i="2"/>
  <c r="Z313" i="2"/>
  <c r="N313" i="2"/>
  <c r="Z311" i="2"/>
  <c r="N311" i="2"/>
  <c r="Z310" i="2"/>
  <c r="Z309" i="2"/>
  <c r="N307" i="2"/>
  <c r="Z306" i="2"/>
  <c r="N306" i="2"/>
  <c r="Z304" i="2"/>
  <c r="Z303" i="2"/>
  <c r="N303" i="2"/>
  <c r="Z302" i="2"/>
  <c r="N302" i="2"/>
  <c r="Z301" i="2"/>
  <c r="N301" i="2"/>
  <c r="Z300" i="2"/>
  <c r="Z299" i="2"/>
  <c r="Z298" i="2"/>
  <c r="N298" i="2"/>
  <c r="Z295" i="2"/>
  <c r="N295" i="2"/>
  <c r="Z294" i="2"/>
  <c r="N294" i="2"/>
  <c r="Z293" i="2"/>
  <c r="Z292" i="2"/>
  <c r="Z291" i="2"/>
  <c r="N291" i="2"/>
  <c r="Z290" i="2"/>
  <c r="N290" i="2"/>
  <c r="Z289" i="2"/>
  <c r="N289" i="2"/>
  <c r="Z288" i="2"/>
  <c r="Z287" i="2"/>
  <c r="N287" i="2"/>
  <c r="Z285" i="2"/>
  <c r="Z284" i="2"/>
  <c r="N283" i="2"/>
  <c r="Z282" i="2"/>
  <c r="N282" i="2"/>
  <c r="Z280" i="2"/>
  <c r="N280" i="2"/>
  <c r="Z279" i="2"/>
  <c r="N279" i="2"/>
  <c r="Z278" i="2"/>
  <c r="N278" i="2"/>
  <c r="Z277" i="2"/>
  <c r="Z276" i="2"/>
  <c r="Z275" i="2"/>
  <c r="N275" i="2"/>
  <c r="Z274" i="2"/>
  <c r="N274" i="2"/>
  <c r="Z273" i="2"/>
  <c r="Z271" i="2"/>
  <c r="N271" i="2"/>
  <c r="Z269" i="2"/>
  <c r="Z267" i="2"/>
  <c r="R267" i="2"/>
  <c r="Z266" i="2"/>
  <c r="Z265" i="2"/>
  <c r="R265" i="2"/>
  <c r="N265" i="2"/>
  <c r="Z264" i="2"/>
  <c r="N264" i="2"/>
  <c r="Z263" i="2"/>
  <c r="R263" i="2"/>
  <c r="N263" i="2"/>
  <c r="Z262" i="2"/>
  <c r="N262" i="2"/>
  <c r="Z261" i="2"/>
  <c r="R261" i="2"/>
  <c r="N261" i="2"/>
  <c r="N260" i="2"/>
  <c r="J260" i="2"/>
  <c r="R258" i="2"/>
  <c r="N258" i="2"/>
  <c r="J258" i="2"/>
  <c r="Z257" i="2"/>
  <c r="R257" i="2"/>
  <c r="N257" i="2"/>
  <c r="Z256" i="2"/>
  <c r="N256" i="2"/>
  <c r="Z255" i="2"/>
  <c r="R255" i="2"/>
  <c r="Z254" i="2"/>
  <c r="J254" i="2"/>
  <c r="Z253" i="2"/>
  <c r="R253" i="2"/>
  <c r="Z252" i="2"/>
  <c r="J252" i="2"/>
  <c r="Z251" i="2"/>
  <c r="N251" i="2"/>
  <c r="Z250" i="2"/>
  <c r="J250" i="2"/>
  <c r="R249" i="2"/>
  <c r="Z248" i="2"/>
  <c r="N248" i="2"/>
  <c r="R247" i="2"/>
  <c r="N247" i="2"/>
  <c r="Z246" i="2"/>
  <c r="N246" i="2"/>
  <c r="R245" i="2"/>
  <c r="N245" i="2"/>
  <c r="Z244" i="2"/>
  <c r="N244" i="2"/>
  <c r="J244" i="2"/>
  <c r="Z243" i="2"/>
  <c r="N243" i="2"/>
  <c r="Z242" i="2"/>
  <c r="N242" i="2"/>
  <c r="Z241" i="2"/>
  <c r="Z240" i="2"/>
  <c r="N240" i="2"/>
  <c r="Z239" i="2"/>
  <c r="Z238" i="2"/>
  <c r="N237" i="2"/>
  <c r="Z236" i="2"/>
  <c r="N236" i="2"/>
  <c r="Z234" i="2"/>
  <c r="N234" i="2"/>
  <c r="Z232" i="2"/>
  <c r="N232" i="2"/>
  <c r="Z231" i="2"/>
  <c r="Z230" i="2"/>
  <c r="N230" i="2"/>
  <c r="N229" i="2"/>
  <c r="Z228" i="2"/>
  <c r="N228" i="2"/>
  <c r="Z226" i="2"/>
  <c r="N226" i="2"/>
  <c r="Z224" i="2"/>
  <c r="N224" i="2"/>
  <c r="Z223" i="2"/>
  <c r="Z222" i="2"/>
  <c r="N222" i="2"/>
  <c r="N221" i="2"/>
  <c r="Z220" i="2"/>
  <c r="N220" i="2"/>
  <c r="Z219" i="2"/>
  <c r="N219" i="2"/>
  <c r="Z218" i="2"/>
  <c r="N218" i="2"/>
  <c r="Z216" i="2"/>
  <c r="N216" i="2"/>
  <c r="Z215" i="2"/>
  <c r="Z214" i="2"/>
  <c r="N214" i="2"/>
  <c r="N213" i="2"/>
  <c r="Z212" i="2"/>
  <c r="N212" i="2"/>
  <c r="Z211" i="2"/>
  <c r="Z210" i="2"/>
  <c r="N210" i="2"/>
  <c r="Z208" i="2"/>
  <c r="N208" i="2"/>
  <c r="Z207" i="2"/>
  <c r="Z206" i="2"/>
  <c r="N206" i="2"/>
  <c r="Z204" i="2"/>
  <c r="N204" i="2"/>
  <c r="N203" i="2"/>
  <c r="Z202" i="2"/>
  <c r="N202" i="2"/>
  <c r="N201" i="2"/>
  <c r="Z200" i="2"/>
  <c r="N200" i="2"/>
  <c r="Z199" i="2"/>
  <c r="Z198" i="2"/>
  <c r="N198" i="2"/>
  <c r="N197" i="2"/>
  <c r="Z196" i="2"/>
  <c r="N196" i="2"/>
  <c r="Z194" i="2"/>
  <c r="N194" i="2"/>
  <c r="N192" i="2"/>
  <c r="Z191" i="2"/>
  <c r="Z190" i="2"/>
  <c r="N190" i="2"/>
  <c r="Z188" i="2"/>
  <c r="N188" i="2"/>
  <c r="Z187" i="2"/>
  <c r="N187" i="2"/>
  <c r="Z186" i="2"/>
  <c r="N186" i="2"/>
  <c r="Z184" i="2"/>
  <c r="N184" i="2"/>
  <c r="Z183" i="2"/>
  <c r="N183" i="2"/>
  <c r="Z182" i="2"/>
  <c r="N182" i="2"/>
  <c r="Z180" i="2"/>
  <c r="N180" i="2"/>
  <c r="Z179" i="2"/>
  <c r="Z178" i="2"/>
  <c r="N178" i="2"/>
  <c r="Z176" i="2"/>
  <c r="N176" i="2"/>
  <c r="Z175" i="2"/>
  <c r="Z174" i="2"/>
  <c r="N174" i="2"/>
  <c r="N173" i="2"/>
  <c r="Z172" i="2"/>
  <c r="N172" i="2"/>
  <c r="Z170" i="2"/>
  <c r="N170" i="2"/>
  <c r="Z168" i="2"/>
  <c r="N168" i="2"/>
  <c r="Z167" i="2"/>
  <c r="Z166" i="2"/>
  <c r="N166" i="2"/>
  <c r="N165" i="2"/>
  <c r="Z164" i="2"/>
  <c r="N164" i="2"/>
  <c r="Z162" i="2"/>
  <c r="N162" i="2"/>
  <c r="Z160" i="2"/>
  <c r="Z159" i="2"/>
  <c r="Z158" i="2"/>
  <c r="Z157" i="2"/>
  <c r="J157" i="2"/>
  <c r="Z156" i="2"/>
  <c r="J156" i="2"/>
  <c r="Z155" i="2"/>
  <c r="J155" i="2"/>
  <c r="Z154" i="2"/>
  <c r="Z153" i="2"/>
  <c r="J153" i="2"/>
  <c r="Z152" i="2"/>
  <c r="J152" i="2"/>
  <c r="Z151" i="2"/>
  <c r="J149" i="2"/>
  <c r="J148" i="2"/>
  <c r="Z147" i="2"/>
  <c r="Z144" i="2"/>
  <c r="Z142" i="2"/>
  <c r="N142" i="2"/>
  <c r="N141" i="2"/>
  <c r="Z140" i="2"/>
  <c r="Z138" i="2"/>
  <c r="N138" i="2"/>
  <c r="Z135" i="2"/>
  <c r="N135" i="2"/>
  <c r="Z134" i="2"/>
  <c r="N133" i="2"/>
  <c r="Z132" i="2"/>
  <c r="N132" i="2"/>
  <c r="N131" i="2"/>
  <c r="Z130" i="2"/>
  <c r="N129" i="2"/>
  <c r="Z127" i="2"/>
  <c r="N127" i="2"/>
  <c r="N126" i="2"/>
  <c r="Z125" i="2"/>
  <c r="N125" i="2"/>
  <c r="Z124" i="2"/>
  <c r="Z123" i="2"/>
  <c r="N123" i="2"/>
  <c r="N122" i="2"/>
  <c r="N121" i="2"/>
  <c r="Z120" i="2"/>
  <c r="N120" i="2"/>
  <c r="N119" i="2"/>
  <c r="Z118" i="2"/>
  <c r="N118" i="2"/>
  <c r="N117" i="2"/>
  <c r="Z116" i="2"/>
  <c r="N116" i="2"/>
  <c r="Z115" i="2"/>
  <c r="N115" i="2"/>
  <c r="Z114" i="2"/>
  <c r="Z112" i="2"/>
  <c r="N112" i="2"/>
  <c r="Z111" i="2"/>
  <c r="J111" i="2"/>
  <c r="Z110" i="2"/>
  <c r="J110" i="2"/>
  <c r="J109" i="2"/>
  <c r="J108" i="2"/>
  <c r="J107" i="2"/>
  <c r="Z106" i="2"/>
  <c r="Z105" i="2"/>
  <c r="Z104" i="2"/>
  <c r="J104" i="2"/>
  <c r="Z103" i="2"/>
  <c r="J103" i="2"/>
  <c r="J101" i="2"/>
  <c r="Z99" i="2"/>
  <c r="J99" i="2"/>
  <c r="Z98" i="2"/>
  <c r="Z97" i="2"/>
  <c r="Z96" i="2"/>
  <c r="J96" i="2"/>
  <c r="Z94" i="2"/>
  <c r="J93" i="2"/>
  <c r="Z92" i="2"/>
  <c r="J92" i="2"/>
  <c r="Z91" i="2"/>
  <c r="Z90" i="2"/>
  <c r="R90" i="2"/>
  <c r="Z88" i="2"/>
  <c r="R88" i="2"/>
  <c r="Z87" i="2"/>
  <c r="R87" i="2"/>
  <c r="J87" i="2"/>
  <c r="Z86" i="2"/>
  <c r="N86" i="2"/>
  <c r="J85" i="2"/>
  <c r="Z84" i="2"/>
  <c r="N84" i="2"/>
  <c r="Z83" i="2"/>
  <c r="N83" i="2"/>
  <c r="Z82" i="2"/>
  <c r="N82" i="2"/>
  <c r="N81" i="2"/>
  <c r="Z80" i="2"/>
  <c r="Z79" i="2"/>
  <c r="N79" i="2"/>
  <c r="Z78" i="2"/>
  <c r="N78" i="2"/>
  <c r="Z77" i="2"/>
  <c r="N77" i="2"/>
  <c r="Z76" i="2"/>
  <c r="N76" i="2"/>
  <c r="Z75" i="2"/>
  <c r="N75" i="2"/>
  <c r="Z74" i="2"/>
  <c r="N73" i="2"/>
  <c r="J73" i="2"/>
  <c r="Z72" i="2"/>
  <c r="N72" i="2"/>
  <c r="N71" i="2"/>
  <c r="J71" i="2"/>
  <c r="N70" i="2"/>
  <c r="Z69" i="2"/>
  <c r="N69" i="2"/>
  <c r="Z68" i="2"/>
  <c r="Z67" i="2"/>
  <c r="Z66" i="2"/>
  <c r="N66" i="2"/>
  <c r="Z65" i="2"/>
  <c r="N65" i="2"/>
  <c r="J65" i="2"/>
  <c r="Z64" i="2"/>
  <c r="Z63" i="2"/>
  <c r="N63" i="2"/>
  <c r="J63" i="2"/>
  <c r="Z62" i="2"/>
  <c r="N62" i="2"/>
  <c r="Z61" i="2"/>
  <c r="N61" i="2"/>
  <c r="N60" i="2"/>
  <c r="N59" i="2"/>
  <c r="J59" i="2"/>
  <c r="Z58" i="2"/>
  <c r="N58" i="2"/>
  <c r="N57" i="2"/>
  <c r="Z56" i="2"/>
  <c r="J56" i="2"/>
  <c r="N55" i="2"/>
  <c r="Z53" i="2"/>
  <c r="Z52" i="2"/>
  <c r="R52" i="2"/>
  <c r="Z51" i="2"/>
  <c r="R51" i="2"/>
  <c r="R49" i="2"/>
  <c r="Z48" i="2"/>
  <c r="R48" i="2"/>
  <c r="J48" i="2"/>
  <c r="Z47" i="2"/>
  <c r="N45" i="2"/>
  <c r="J45" i="2"/>
  <c r="Z44" i="2"/>
  <c r="R44" i="2"/>
  <c r="K2396" i="2"/>
  <c r="Z2389" i="2"/>
  <c r="AP2389" i="2"/>
  <c r="K2053" i="2"/>
  <c r="K2035" i="2"/>
  <c r="K2034" i="2"/>
  <c r="K2031" i="2"/>
  <c r="J2029" i="2"/>
  <c r="K2024" i="2"/>
  <c r="K2021" i="2"/>
  <c r="J2021" i="2"/>
  <c r="K2400" i="2"/>
  <c r="K2398" i="2"/>
  <c r="O2393" i="2"/>
  <c r="S2392" i="2"/>
  <c r="K2392" i="2"/>
  <c r="K2390" i="2"/>
  <c r="O2389" i="2"/>
  <c r="K2388" i="2"/>
  <c r="O2387" i="2"/>
  <c r="K2377" i="2"/>
  <c r="O2375" i="2"/>
  <c r="K2375" i="2"/>
  <c r="K2373" i="2"/>
  <c r="K2371" i="2"/>
  <c r="K2361" i="2"/>
  <c r="K2359" i="2"/>
  <c r="K2358" i="2"/>
  <c r="O2347" i="2"/>
  <c r="O2329" i="2"/>
  <c r="O2270" i="2"/>
  <c r="O2240" i="2"/>
  <c r="O2232" i="2"/>
  <c r="O2213" i="2"/>
  <c r="O2173" i="2"/>
  <c r="O2103" i="2"/>
  <c r="O2100" i="2"/>
  <c r="K2099" i="2"/>
  <c r="O2098" i="2"/>
  <c r="K2095" i="2"/>
  <c r="O2082" i="2"/>
  <c r="O2074" i="2"/>
  <c r="S2064" i="2"/>
  <c r="K2062" i="2"/>
  <c r="AA2055" i="2"/>
  <c r="K2055" i="2"/>
  <c r="K2052" i="2"/>
  <c r="S2051" i="2"/>
  <c r="S2050" i="2"/>
  <c r="K2050" i="2"/>
  <c r="S2049" i="2"/>
  <c r="K2049" i="2"/>
  <c r="K2047" i="2"/>
  <c r="K2046" i="2"/>
  <c r="K2045" i="2"/>
  <c r="S2039" i="2"/>
  <c r="K2039" i="2"/>
  <c r="K2038" i="2"/>
  <c r="O2035" i="2"/>
  <c r="AA2033" i="2"/>
  <c r="K2033" i="2"/>
  <c r="AA2032" i="2"/>
  <c r="O2031" i="2"/>
  <c r="O2029" i="2"/>
  <c r="K2027" i="2"/>
  <c r="K2026" i="2"/>
  <c r="K2025" i="2"/>
  <c r="O2023" i="2"/>
  <c r="AA2022" i="2"/>
  <c r="AA2021" i="2"/>
  <c r="K2019" i="2"/>
  <c r="K2018" i="2"/>
  <c r="K2017" i="2"/>
  <c r="K2015" i="2"/>
  <c r="K2014" i="2"/>
  <c r="K2013" i="2"/>
  <c r="K2012" i="2"/>
  <c r="K2009" i="2"/>
  <c r="K2007" i="2"/>
  <c r="K2006" i="2"/>
  <c r="K2004" i="2"/>
  <c r="K1999" i="2"/>
  <c r="K1998" i="2"/>
  <c r="K1997" i="2"/>
  <c r="K1996" i="2"/>
  <c r="K1993" i="2"/>
  <c r="K1991" i="2"/>
  <c r="K1989" i="2"/>
  <c r="K1988" i="2"/>
  <c r="K1987" i="2"/>
  <c r="K1985" i="2"/>
  <c r="K1984" i="2"/>
  <c r="K1983" i="2"/>
  <c r="K1982" i="2"/>
  <c r="K1980" i="2"/>
  <c r="K1976" i="2"/>
  <c r="K1975" i="2"/>
  <c r="AA1972" i="2"/>
  <c r="S1970" i="2"/>
  <c r="K1969" i="2"/>
  <c r="AA1968" i="2"/>
  <c r="K1968" i="2"/>
  <c r="AA1966" i="2"/>
  <c r="K1966" i="2"/>
  <c r="K1965" i="2"/>
  <c r="K1963" i="2"/>
  <c r="K1962" i="2"/>
  <c r="K1961" i="2"/>
  <c r="K1960" i="2"/>
  <c r="K1959" i="2"/>
  <c r="K1958" i="2"/>
  <c r="AA1953" i="2"/>
  <c r="AA1952" i="2"/>
  <c r="AA1951" i="2"/>
  <c r="AA1950" i="2"/>
  <c r="AA1949" i="2"/>
  <c r="K1946" i="2"/>
  <c r="S1944" i="2"/>
  <c r="K1943" i="2"/>
  <c r="K1941" i="2"/>
  <c r="O1940" i="2"/>
  <c r="K1939" i="2"/>
  <c r="AA1937" i="2"/>
  <c r="O1935" i="2"/>
  <c r="K1934" i="2"/>
  <c r="S1933" i="2"/>
  <c r="S1932" i="2"/>
  <c r="K1932" i="2"/>
  <c r="AA1929" i="2"/>
  <c r="O1929" i="2"/>
  <c r="O1928" i="2"/>
  <c r="AA1927" i="2"/>
  <c r="O1927" i="2"/>
  <c r="S1926" i="2"/>
  <c r="K1926" i="2"/>
  <c r="S1925" i="2"/>
  <c r="S1924" i="2"/>
  <c r="K1924" i="2"/>
  <c r="K1923" i="2"/>
  <c r="O1922" i="2"/>
  <c r="AA1921" i="2"/>
  <c r="S1920" i="2"/>
  <c r="K1920" i="2"/>
  <c r="O1919" i="2"/>
  <c r="AA1918" i="2"/>
  <c r="O1918" i="2"/>
  <c r="K1916" i="2"/>
  <c r="K1915" i="2"/>
  <c r="K1914" i="2"/>
  <c r="K1911" i="2"/>
  <c r="K1910" i="2"/>
  <c r="K1909" i="2"/>
  <c r="K1908" i="2"/>
  <c r="K1907" i="2"/>
  <c r="K1906" i="2"/>
  <c r="K1905" i="2"/>
  <c r="K1900" i="2"/>
  <c r="K1899" i="2"/>
  <c r="K1898" i="2"/>
  <c r="K1897" i="2"/>
  <c r="K1895" i="2"/>
  <c r="K1894" i="2"/>
  <c r="K1893" i="2"/>
  <c r="K1892" i="2"/>
  <c r="K1891" i="2"/>
  <c r="K1890" i="2"/>
  <c r="K1889" i="2"/>
  <c r="K1885" i="2"/>
  <c r="K1884" i="2"/>
  <c r="K1882" i="2"/>
  <c r="K1881" i="2"/>
  <c r="K1879" i="2"/>
  <c r="K1878" i="2"/>
  <c r="K1877" i="2"/>
  <c r="K1876" i="2"/>
  <c r="K1875" i="2"/>
  <c r="K1874" i="2"/>
  <c r="K1873" i="2"/>
  <c r="K1871" i="2"/>
  <c r="K1869" i="2"/>
  <c r="K1868" i="2"/>
  <c r="K1866" i="2"/>
  <c r="K1865" i="2"/>
  <c r="K1863" i="2"/>
  <c r="K1862" i="2"/>
  <c r="K1861" i="2"/>
  <c r="K1860" i="2"/>
  <c r="K1859" i="2"/>
  <c r="K1858" i="2"/>
  <c r="K1857" i="2"/>
  <c r="K1852" i="2"/>
  <c r="K1850" i="2"/>
  <c r="K1849" i="2"/>
  <c r="K1847" i="2"/>
  <c r="K1846" i="2"/>
  <c r="K1845" i="2"/>
  <c r="K1844" i="2"/>
  <c r="K1843" i="2"/>
  <c r="K1842" i="2"/>
  <c r="K1841" i="2"/>
  <c r="K1839" i="2"/>
  <c r="K1836" i="2"/>
  <c r="K1834" i="2"/>
  <c r="K1833" i="2"/>
  <c r="K1831" i="2"/>
  <c r="K1830" i="2"/>
  <c r="K1829" i="2"/>
  <c r="K1828" i="2"/>
  <c r="K1827" i="2"/>
  <c r="K1826" i="2"/>
  <c r="K1825" i="2"/>
  <c r="K1821" i="2"/>
  <c r="K1820" i="2"/>
  <c r="K1819" i="2"/>
  <c r="K1818" i="2"/>
  <c r="K1817" i="2"/>
  <c r="K1815" i="2"/>
  <c r="K1814" i="2"/>
  <c r="K1813" i="2"/>
  <c r="K1812" i="2"/>
  <c r="K1811" i="2"/>
  <c r="K1810" i="2"/>
  <c r="K1809" i="2"/>
  <c r="AA1795" i="2"/>
  <c r="AA1785" i="2"/>
  <c r="AA1779" i="2"/>
  <c r="AA1778" i="2"/>
  <c r="AA1777" i="2"/>
  <c r="AA1774" i="2"/>
  <c r="AA1769" i="2"/>
  <c r="AA1763" i="2"/>
  <c r="AA1756" i="2"/>
  <c r="AA1753" i="2"/>
  <c r="AA1747" i="2"/>
  <c r="AA1746" i="2"/>
  <c r="AA1742" i="2"/>
  <c r="AA1737" i="2"/>
  <c r="AA1734" i="2"/>
  <c r="AA1731" i="2"/>
  <c r="AA1723" i="2"/>
  <c r="K1718" i="2"/>
  <c r="K1717" i="2"/>
  <c r="AA1715" i="2"/>
  <c r="K1714" i="2"/>
  <c r="K1713" i="2"/>
  <c r="K1710" i="2"/>
  <c r="K1709" i="2"/>
  <c r="AA1707" i="2"/>
  <c r="AA1706" i="2"/>
  <c r="K1706" i="2"/>
  <c r="K1705" i="2"/>
  <c r="K1702" i="2"/>
  <c r="K1701" i="2"/>
  <c r="AA1699" i="2"/>
  <c r="K1698" i="2"/>
  <c r="K1697" i="2"/>
  <c r="AA1695" i="2"/>
  <c r="K1694" i="2"/>
  <c r="K1693" i="2"/>
  <c r="AA1691" i="2"/>
  <c r="AA1690" i="2"/>
  <c r="K1690" i="2"/>
  <c r="K1689" i="2"/>
  <c r="K1686" i="2"/>
  <c r="K1685" i="2"/>
  <c r="AA1683" i="2"/>
  <c r="K1682" i="2"/>
  <c r="K1681" i="2"/>
  <c r="AA1679" i="2"/>
  <c r="K1678" i="2"/>
  <c r="K1677" i="2"/>
  <c r="AA1675" i="2"/>
  <c r="AA1674" i="2"/>
  <c r="K1674" i="2"/>
  <c r="K1673" i="2"/>
  <c r="K1670" i="2"/>
  <c r="AA1669" i="2"/>
  <c r="K1669" i="2"/>
  <c r="K1666" i="2"/>
  <c r="K1665" i="2"/>
  <c r="AA1663" i="2"/>
  <c r="K1662" i="2"/>
  <c r="K1661" i="2"/>
  <c r="AA1660" i="2"/>
  <c r="AA1658" i="2"/>
  <c r="K1658" i="2"/>
  <c r="AA1657" i="2"/>
  <c r="K1657" i="2"/>
  <c r="AA1656" i="2"/>
  <c r="AA1655" i="2"/>
  <c r="K1655" i="2"/>
  <c r="AA1654" i="2"/>
  <c r="K1654" i="2"/>
  <c r="AA1653" i="2"/>
  <c r="K1653" i="2"/>
  <c r="AA1652" i="2"/>
  <c r="K1652" i="2"/>
  <c r="AA1651" i="2"/>
  <c r="K1651" i="2"/>
  <c r="K1650" i="2"/>
  <c r="AA1649" i="2"/>
  <c r="K1649" i="2"/>
  <c r="AA1648" i="2"/>
  <c r="K1648" i="2"/>
  <c r="AA1646" i="2"/>
  <c r="K1646" i="2"/>
  <c r="AA1645" i="2"/>
  <c r="K1645" i="2"/>
  <c r="AA1644" i="2"/>
  <c r="AA1643" i="2"/>
  <c r="AA1642" i="2"/>
  <c r="K1642" i="2"/>
  <c r="AA1641" i="2"/>
  <c r="K1641" i="2"/>
  <c r="AA1640" i="2"/>
  <c r="AA1639" i="2"/>
  <c r="K1639" i="2"/>
  <c r="AA1638" i="2"/>
  <c r="K1638" i="2"/>
  <c r="K1637" i="2"/>
  <c r="AA1636" i="2"/>
  <c r="K1636" i="2"/>
  <c r="AA1635" i="2"/>
  <c r="K1635" i="2"/>
  <c r="AA1634" i="2"/>
  <c r="K1634" i="2"/>
  <c r="AA1633" i="2"/>
  <c r="K1633" i="2"/>
  <c r="AA1632" i="2"/>
  <c r="K1632" i="2"/>
  <c r="AA1631" i="2"/>
  <c r="AA1630" i="2"/>
  <c r="K1630" i="2"/>
  <c r="AA1629" i="2"/>
  <c r="K1629" i="2"/>
  <c r="AA1628" i="2"/>
  <c r="K1626" i="2"/>
  <c r="AA1625" i="2"/>
  <c r="K1625" i="2"/>
  <c r="AA1624" i="2"/>
  <c r="AA1623" i="2"/>
  <c r="K1623" i="2"/>
  <c r="AA1622" i="2"/>
  <c r="K1622" i="2"/>
  <c r="AA1621" i="2"/>
  <c r="K1620" i="2"/>
  <c r="AA1619" i="2"/>
  <c r="K1619" i="2"/>
  <c r="AA1618" i="2"/>
  <c r="K1618" i="2"/>
  <c r="AA1617" i="2"/>
  <c r="K1617" i="2"/>
  <c r="AA1616" i="2"/>
  <c r="K1616" i="2"/>
  <c r="AA1615" i="2"/>
  <c r="AA1614" i="2"/>
  <c r="AA1609" i="2"/>
  <c r="K1609" i="2"/>
  <c r="AA1608" i="2"/>
  <c r="AA1607" i="2"/>
  <c r="K1607" i="2"/>
  <c r="AA1606" i="2"/>
  <c r="K1606" i="2"/>
  <c r="AA1605" i="2"/>
  <c r="K1605" i="2"/>
  <c r="AA1604" i="2"/>
  <c r="K1604" i="2"/>
  <c r="AA1603" i="2"/>
  <c r="K1603" i="2"/>
  <c r="AA1602" i="2"/>
  <c r="K1602" i="2"/>
  <c r="K1601" i="2"/>
  <c r="AA1600" i="2"/>
  <c r="K1600" i="2"/>
  <c r="AA1599" i="2"/>
  <c r="K1598" i="2"/>
  <c r="K1597" i="2"/>
  <c r="AA1596" i="2"/>
  <c r="AA1595" i="2"/>
  <c r="AA1593" i="2"/>
  <c r="K1593" i="2"/>
  <c r="AA1592" i="2"/>
  <c r="AA1591" i="2"/>
  <c r="K1591" i="2"/>
  <c r="AA1590" i="2"/>
  <c r="K1590" i="2"/>
  <c r="K1589" i="2"/>
  <c r="AA1588" i="2"/>
  <c r="K1588" i="2"/>
  <c r="AA1587" i="2"/>
  <c r="K1587" i="2"/>
  <c r="AA1586" i="2"/>
  <c r="K1586" i="2"/>
  <c r="AA1585" i="2"/>
  <c r="O1585" i="2"/>
  <c r="AA1584" i="2"/>
  <c r="AA1583" i="2"/>
  <c r="AA1582" i="2"/>
  <c r="O1582" i="2"/>
  <c r="AA1581" i="2"/>
  <c r="AA1580" i="2"/>
  <c r="O1580" i="2"/>
  <c r="AA1579" i="2"/>
  <c r="AA1578" i="2"/>
  <c r="AA1577" i="2"/>
  <c r="O1577" i="2"/>
  <c r="AA1576" i="2"/>
  <c r="AA1575" i="2"/>
  <c r="O1575" i="2"/>
  <c r="O1574" i="2"/>
  <c r="AA1573" i="2"/>
  <c r="O1573" i="2"/>
  <c r="AA1572" i="2"/>
  <c r="AA1571" i="2"/>
  <c r="O1571" i="2"/>
  <c r="AA1570" i="2"/>
  <c r="O1570" i="2"/>
  <c r="O1569" i="2"/>
  <c r="AA1568" i="2"/>
  <c r="AA1567" i="2"/>
  <c r="O1567" i="2"/>
  <c r="AA1566" i="2"/>
  <c r="AA1565" i="2"/>
  <c r="O1565" i="2"/>
  <c r="AA1564" i="2"/>
  <c r="AA1563" i="2"/>
  <c r="AA1562" i="2"/>
  <c r="O1562" i="2"/>
  <c r="AA1559" i="2"/>
  <c r="O1558" i="2"/>
  <c r="AA1557" i="2"/>
  <c r="AA1556" i="2"/>
  <c r="AA1555" i="2"/>
  <c r="O1555" i="2"/>
  <c r="AA1554" i="2"/>
  <c r="AA1553" i="2"/>
  <c r="O1553" i="2"/>
  <c r="AA1552" i="2"/>
  <c r="O1552" i="2"/>
  <c r="AA1551" i="2"/>
  <c r="O1551" i="2"/>
  <c r="AA1549" i="2"/>
  <c r="O1549" i="2"/>
  <c r="AA1548" i="2"/>
  <c r="AA1547" i="2"/>
  <c r="O1547" i="2"/>
  <c r="O1545" i="2"/>
  <c r="AA1543" i="2"/>
  <c r="O1543" i="2"/>
  <c r="AA1542" i="2"/>
  <c r="AA1541" i="2"/>
  <c r="AA1540" i="2"/>
  <c r="O1540" i="2"/>
  <c r="AA1539" i="2"/>
  <c r="O1539" i="2"/>
  <c r="AA1538" i="2"/>
  <c r="O1538" i="2"/>
  <c r="O1537" i="2"/>
  <c r="AA1536" i="2"/>
  <c r="O1536" i="2"/>
  <c r="AA1535" i="2"/>
  <c r="AA1534" i="2"/>
  <c r="O1534" i="2"/>
  <c r="AA1533" i="2"/>
  <c r="O1533" i="2"/>
  <c r="AA1532" i="2"/>
  <c r="O1532" i="2"/>
  <c r="AA1531" i="2"/>
  <c r="O1530" i="2"/>
  <c r="AA1529" i="2"/>
  <c r="O1529" i="2"/>
  <c r="AA1528" i="2"/>
  <c r="AA1527" i="2"/>
  <c r="O1527" i="2"/>
  <c r="O1526" i="2"/>
  <c r="AA1525" i="2"/>
  <c r="AA1524" i="2"/>
  <c r="AA1523" i="2"/>
  <c r="O1523" i="2"/>
  <c r="AA1522" i="2"/>
  <c r="O1522" i="2"/>
  <c r="AA1521" i="2"/>
  <c r="AA1520" i="2"/>
  <c r="O1520" i="2"/>
  <c r="AA1519" i="2"/>
  <c r="O1518" i="2"/>
  <c r="AA1517" i="2"/>
  <c r="AA1516" i="2"/>
  <c r="AA1515" i="2"/>
  <c r="O1515" i="2"/>
  <c r="AA1514" i="2"/>
  <c r="AA1513" i="2"/>
  <c r="O1513" i="2"/>
  <c r="AA1512" i="2"/>
  <c r="O1511" i="2"/>
  <c r="AA1510" i="2"/>
  <c r="O1510" i="2"/>
  <c r="AA1509" i="2"/>
  <c r="O1509" i="2"/>
  <c r="AA1508" i="2"/>
  <c r="O1508" i="2"/>
  <c r="AA1507" i="2"/>
  <c r="AA1506" i="2"/>
  <c r="O1506" i="2"/>
  <c r="AA1505" i="2"/>
  <c r="O1505" i="2"/>
  <c r="AA1504" i="2"/>
  <c r="O1504" i="2"/>
  <c r="AA1503" i="2"/>
  <c r="O1503" i="2"/>
  <c r="AA1502" i="2"/>
  <c r="O1502" i="2"/>
  <c r="AA1501" i="2"/>
  <c r="AA1500" i="2"/>
  <c r="O1500" i="2"/>
  <c r="AA1499" i="2"/>
  <c r="O1499" i="2"/>
  <c r="AA1498" i="2"/>
  <c r="O1497" i="2"/>
  <c r="AA1496" i="2"/>
  <c r="O1496" i="2"/>
  <c r="AA1495" i="2"/>
  <c r="O1495" i="2"/>
  <c r="AA1494" i="2"/>
  <c r="O1494" i="2"/>
  <c r="AA1493" i="2"/>
  <c r="AA1492" i="2"/>
  <c r="O1492" i="2"/>
  <c r="AA1491" i="2"/>
  <c r="AA1490" i="2"/>
  <c r="O1490" i="2"/>
  <c r="AA1489" i="2"/>
  <c r="AA1485" i="2"/>
  <c r="O1485" i="2"/>
  <c r="AA1483" i="2"/>
  <c r="O1483" i="2"/>
  <c r="AA1482" i="2"/>
  <c r="O1482" i="2"/>
  <c r="AA1481" i="2"/>
  <c r="O1481" i="2"/>
  <c r="AA1480" i="2"/>
  <c r="O1480" i="2"/>
  <c r="AA1479" i="2"/>
  <c r="O1479" i="2"/>
  <c r="AA1478" i="2"/>
  <c r="AA1477" i="2"/>
  <c r="K1477" i="2"/>
  <c r="AA1476" i="2"/>
  <c r="K1476" i="2"/>
  <c r="K1475" i="2"/>
  <c r="AA1474" i="2"/>
  <c r="O1474" i="2"/>
  <c r="O1473" i="2"/>
  <c r="O1471" i="2"/>
  <c r="AA1470" i="2"/>
  <c r="O1470" i="2"/>
  <c r="AA1469" i="2"/>
  <c r="O1469" i="2"/>
  <c r="AA1468" i="2"/>
  <c r="O1468" i="2"/>
  <c r="AA1466" i="2"/>
  <c r="O1466" i="2"/>
  <c r="O1465" i="2"/>
  <c r="AA1464" i="2"/>
  <c r="AA1463" i="2"/>
  <c r="S1463" i="2"/>
  <c r="K1463" i="2"/>
  <c r="K1462" i="2"/>
  <c r="AA1461" i="2"/>
  <c r="K1461" i="2"/>
  <c r="S1460" i="2"/>
  <c r="AA1458" i="2"/>
  <c r="AA1457" i="2"/>
  <c r="AA1456" i="2"/>
  <c r="K1456" i="2"/>
  <c r="AA1455" i="2"/>
  <c r="AA1453" i="2"/>
  <c r="AA1452" i="2"/>
  <c r="K1452" i="2"/>
  <c r="AA1451" i="2"/>
  <c r="K1451" i="2"/>
  <c r="AA1450" i="2"/>
  <c r="K1450" i="2"/>
  <c r="AA1449" i="2"/>
  <c r="AA1448" i="2"/>
  <c r="K1448" i="2"/>
  <c r="AA1447" i="2"/>
  <c r="K1447" i="2"/>
  <c r="AA1446" i="2"/>
  <c r="K1446" i="2"/>
  <c r="K1445" i="2"/>
  <c r="AA1444" i="2"/>
  <c r="K1444" i="2"/>
  <c r="AA1443" i="2"/>
  <c r="K1443" i="2"/>
  <c r="AA1442" i="2"/>
  <c r="K1442" i="2"/>
  <c r="AA1441" i="2"/>
  <c r="K1439" i="2"/>
  <c r="AA1438" i="2"/>
  <c r="K1438" i="2"/>
  <c r="AA1435" i="2"/>
  <c r="K1435" i="2"/>
  <c r="AA1434" i="2"/>
  <c r="K1434" i="2"/>
  <c r="AA1433" i="2"/>
  <c r="K1433" i="2"/>
  <c r="AA1432" i="2"/>
  <c r="AA1431" i="2"/>
  <c r="K1431" i="2"/>
  <c r="AA1430" i="2"/>
  <c r="K1429" i="2"/>
  <c r="AA1428" i="2"/>
  <c r="K1428" i="2"/>
  <c r="K1427" i="2"/>
  <c r="K1426" i="2"/>
  <c r="K1425" i="2"/>
  <c r="S1424" i="2"/>
  <c r="K1424" i="2"/>
  <c r="AA1423" i="2"/>
  <c r="K1423" i="2"/>
  <c r="AA1422" i="2"/>
  <c r="K1422" i="2"/>
  <c r="K1421" i="2"/>
  <c r="K1420" i="2"/>
  <c r="AA1419" i="2"/>
  <c r="K1419" i="2"/>
  <c r="AA1418" i="2"/>
  <c r="K1418" i="2"/>
  <c r="AA1417" i="2"/>
  <c r="K1417" i="2"/>
  <c r="AA1416" i="2"/>
  <c r="K1416" i="2"/>
  <c r="AA1415" i="2"/>
  <c r="AA1414" i="2"/>
  <c r="K1414" i="2"/>
  <c r="AA1412" i="2"/>
  <c r="AA1411" i="2"/>
  <c r="K1411" i="2"/>
  <c r="AA1410" i="2"/>
  <c r="K1410" i="2"/>
  <c r="AA1407" i="2"/>
  <c r="K1407" i="2"/>
  <c r="AA1406" i="2"/>
  <c r="K1406" i="2"/>
  <c r="AA1405" i="2"/>
  <c r="W1405" i="2"/>
  <c r="K1405" i="2"/>
  <c r="K1404" i="2"/>
  <c r="AA1403" i="2"/>
  <c r="K1403" i="2"/>
  <c r="W1402" i="2"/>
  <c r="AA1401" i="2"/>
  <c r="AA1400" i="2"/>
  <c r="K1400" i="2"/>
  <c r="AA1399" i="2"/>
  <c r="W1399" i="2"/>
  <c r="K1399" i="2"/>
  <c r="AA1398" i="2"/>
  <c r="K1398" i="2"/>
  <c r="AA1397" i="2"/>
  <c r="K1397" i="2"/>
  <c r="AA1395" i="2"/>
  <c r="K1395" i="2"/>
  <c r="AA1394" i="2"/>
  <c r="K1393" i="2"/>
  <c r="K1391" i="2"/>
  <c r="AA1390" i="2"/>
  <c r="K1389" i="2"/>
  <c r="K1388" i="2"/>
  <c r="AA1386" i="2"/>
  <c r="AA1383" i="2"/>
  <c r="K1383" i="2"/>
  <c r="AA1382" i="2"/>
  <c r="AA1379" i="2"/>
  <c r="K1379" i="2"/>
  <c r="AA1378" i="2"/>
  <c r="K1375" i="2"/>
  <c r="AA1374" i="2"/>
  <c r="AA1371" i="2"/>
  <c r="AA1370" i="2"/>
  <c r="K1367" i="2"/>
  <c r="AA1366" i="2"/>
  <c r="K1363" i="2"/>
  <c r="AA1362" i="2"/>
  <c r="AA1359" i="2"/>
  <c r="AA1358" i="2"/>
  <c r="AA1356" i="2"/>
  <c r="AA1355" i="2"/>
  <c r="AA1353" i="2"/>
  <c r="K1353" i="2"/>
  <c r="AA1352" i="2"/>
  <c r="K1352" i="2"/>
  <c r="AA1351" i="2"/>
  <c r="K1351" i="2"/>
  <c r="AA1350" i="2"/>
  <c r="K1350" i="2"/>
  <c r="AA1349" i="2"/>
  <c r="K1349" i="2"/>
  <c r="K1348" i="2"/>
  <c r="AA1347" i="2"/>
  <c r="K1346" i="2"/>
  <c r="AA1344" i="2"/>
  <c r="K1344" i="2"/>
  <c r="K1343" i="2"/>
  <c r="AA1341" i="2"/>
  <c r="W1341" i="2"/>
  <c r="K1341" i="2"/>
  <c r="AA1340" i="2"/>
  <c r="W1340" i="2"/>
  <c r="K1340" i="2"/>
  <c r="AA1339" i="2"/>
  <c r="W1339" i="2"/>
  <c r="K1339" i="2"/>
  <c r="AA1338" i="2"/>
  <c r="K1338" i="2"/>
  <c r="AA1337" i="2"/>
  <c r="AA1332" i="2"/>
  <c r="W1332" i="2"/>
  <c r="K1332" i="2"/>
  <c r="AA1331" i="2"/>
  <c r="W1331" i="2"/>
  <c r="AA1330" i="2"/>
  <c r="W1330" i="2"/>
  <c r="K1330" i="2"/>
  <c r="K1329" i="2"/>
  <c r="W1328" i="2"/>
  <c r="K1328" i="2"/>
  <c r="W1327" i="2"/>
  <c r="K1327" i="2"/>
  <c r="W1326" i="2"/>
  <c r="K1326" i="2"/>
  <c r="AA1325" i="2"/>
  <c r="W1325" i="2"/>
  <c r="AA1324" i="2"/>
  <c r="AA1323" i="2"/>
  <c r="W1323" i="2"/>
  <c r="K1323" i="2"/>
  <c r="AA1322" i="2"/>
  <c r="K1322" i="2"/>
  <c r="K1321" i="2"/>
  <c r="AA1320" i="2"/>
  <c r="W1320" i="2"/>
  <c r="K1320" i="2"/>
  <c r="AA1317" i="2"/>
  <c r="W1315" i="2"/>
  <c r="K1315" i="2"/>
  <c r="AA1314" i="2"/>
  <c r="W1314" i="2"/>
  <c r="K1314" i="2"/>
  <c r="W1313" i="2"/>
  <c r="K1313" i="2"/>
  <c r="W1312" i="2"/>
  <c r="K1312" i="2"/>
  <c r="AA1311" i="2"/>
  <c r="W1311" i="2"/>
  <c r="K1311" i="2"/>
  <c r="AA1310" i="2"/>
  <c r="W1310" i="2"/>
  <c r="K1310" i="2"/>
  <c r="AA1309" i="2"/>
  <c r="W1309" i="2"/>
  <c r="K1309" i="2"/>
  <c r="K1308" i="2"/>
  <c r="AA1307" i="2"/>
  <c r="K1307" i="2"/>
  <c r="AA1306" i="2"/>
  <c r="W1306" i="2"/>
  <c r="K1306" i="2"/>
  <c r="AA1304" i="2"/>
  <c r="AA1303" i="2"/>
  <c r="AA1301" i="2"/>
  <c r="AA1299" i="2"/>
  <c r="AA1297" i="2"/>
  <c r="W1297" i="2"/>
  <c r="K1297" i="2"/>
  <c r="AA1296" i="2"/>
  <c r="K1296" i="2"/>
  <c r="AA1295" i="2"/>
  <c r="K1295" i="2"/>
  <c r="AA1289" i="2"/>
  <c r="K1289" i="2"/>
  <c r="K1288" i="2"/>
  <c r="AA1287" i="2"/>
  <c r="K1287" i="2"/>
  <c r="AA1286" i="2"/>
  <c r="W1286" i="2"/>
  <c r="K1286" i="2"/>
  <c r="AA1285" i="2"/>
  <c r="AA1284" i="2"/>
  <c r="W1283" i="2"/>
  <c r="K1283" i="2"/>
  <c r="O1282" i="2"/>
  <c r="K1282" i="2"/>
  <c r="AA1281" i="2"/>
  <c r="K1281" i="2"/>
  <c r="O1280" i="2"/>
  <c r="K1280" i="2"/>
  <c r="AA1279" i="2"/>
  <c r="O1279" i="2"/>
  <c r="K1279" i="2"/>
  <c r="O1278" i="2"/>
  <c r="AA1272" i="2"/>
  <c r="O1272" i="2"/>
  <c r="K1272" i="2"/>
  <c r="AA1271" i="2"/>
  <c r="O1271" i="2"/>
  <c r="K1270" i="2"/>
  <c r="AA1269" i="2"/>
  <c r="O1269" i="2"/>
  <c r="K1269" i="2"/>
  <c r="AA1268" i="2"/>
  <c r="O1268" i="2"/>
  <c r="K1268" i="2"/>
  <c r="O1267" i="2"/>
  <c r="K1267" i="2"/>
  <c r="AA1266" i="2"/>
  <c r="O1266" i="2"/>
  <c r="K1266" i="2"/>
  <c r="O1264" i="2"/>
  <c r="K1264" i="2"/>
  <c r="AA1263" i="2"/>
  <c r="O1263" i="2"/>
  <c r="K1263" i="2"/>
  <c r="AA1262" i="2"/>
  <c r="O1262" i="2"/>
  <c r="AA1260" i="2"/>
  <c r="O1260" i="2"/>
  <c r="AA1259" i="2"/>
  <c r="O1259" i="2"/>
  <c r="AA1258" i="2"/>
  <c r="O1258" i="2"/>
  <c r="K1258" i="2"/>
  <c r="AA1257" i="2"/>
  <c r="O1257" i="2"/>
  <c r="AA1256" i="2"/>
  <c r="O1256" i="2"/>
  <c r="K1256" i="2"/>
  <c r="O1255" i="2"/>
  <c r="K1255" i="2"/>
  <c r="AA1254" i="2"/>
  <c r="O1254" i="2"/>
  <c r="K1254" i="2"/>
  <c r="AA1253" i="2"/>
  <c r="O1253" i="2"/>
  <c r="K1253" i="2"/>
  <c r="AA1252" i="2"/>
  <c r="O1252" i="2"/>
  <c r="K1252" i="2"/>
  <c r="AA1251" i="2"/>
  <c r="O1251" i="2"/>
  <c r="K1251" i="2"/>
  <c r="AA1250" i="2"/>
  <c r="O1250" i="2"/>
  <c r="K1250" i="2"/>
  <c r="AA1244" i="2"/>
  <c r="O1244" i="2"/>
  <c r="K1244" i="2"/>
  <c r="AA1243" i="2"/>
  <c r="O1243" i="2"/>
  <c r="AA1237" i="2"/>
  <c r="AA1235" i="2"/>
  <c r="O1235" i="2"/>
  <c r="K1235" i="2"/>
  <c r="AA1233" i="2"/>
  <c r="O1232" i="2"/>
  <c r="K1232" i="2"/>
  <c r="AA1223" i="2"/>
  <c r="O1223" i="2"/>
  <c r="K1223" i="2"/>
  <c r="O1222" i="2"/>
  <c r="K1222" i="2"/>
  <c r="AA1219" i="2"/>
  <c r="K1219" i="2"/>
  <c r="AA1218" i="2"/>
  <c r="O1218" i="2"/>
  <c r="K1218" i="2"/>
  <c r="AA1217" i="2"/>
  <c r="O1217" i="2"/>
  <c r="K1217" i="2"/>
  <c r="AA1216" i="2"/>
  <c r="O1216" i="2"/>
  <c r="K1216" i="2"/>
  <c r="AA1215" i="2"/>
  <c r="K1215" i="2"/>
  <c r="AA1210" i="2"/>
  <c r="W1210" i="2"/>
  <c r="S1210" i="2"/>
  <c r="K1210" i="2"/>
  <c r="AA1204" i="2"/>
  <c r="W1204" i="2"/>
  <c r="K1204" i="2"/>
  <c r="S1203" i="2"/>
  <c r="AA1201" i="2"/>
  <c r="K1201" i="2"/>
  <c r="AA1198" i="2"/>
  <c r="O1198" i="2"/>
  <c r="K1198" i="2"/>
  <c r="AA1197" i="2"/>
  <c r="O1197" i="2"/>
  <c r="K1197" i="2"/>
  <c r="AA1196" i="2"/>
  <c r="O1196" i="2"/>
  <c r="K1196" i="2"/>
  <c r="AA1195" i="2"/>
  <c r="K1195" i="2"/>
  <c r="O1194" i="2"/>
  <c r="K1194" i="2"/>
  <c r="AA1193" i="2"/>
  <c r="K1193" i="2"/>
  <c r="O1188" i="2"/>
  <c r="AA1187" i="2"/>
  <c r="AA1186" i="2"/>
  <c r="O1186" i="2"/>
  <c r="AA1184" i="2"/>
  <c r="K1184" i="2"/>
  <c r="AA1183" i="2"/>
  <c r="O1183" i="2"/>
  <c r="K1183" i="2"/>
  <c r="AA1182" i="2"/>
  <c r="AA1181" i="2"/>
  <c r="AA1180" i="2"/>
  <c r="O1179" i="2"/>
  <c r="K1179" i="2"/>
  <c r="O1178" i="2"/>
  <c r="K1178" i="2"/>
  <c r="S1176" i="2"/>
  <c r="S1175" i="2"/>
  <c r="AA1173" i="2"/>
  <c r="S1173" i="2"/>
  <c r="AA1171" i="2"/>
  <c r="K1171" i="2"/>
  <c r="AA1170" i="2"/>
  <c r="O1170" i="2"/>
  <c r="K1170" i="2"/>
  <c r="O1169" i="2"/>
  <c r="K1169" i="2"/>
  <c r="AA1168" i="2"/>
  <c r="O1168" i="2"/>
  <c r="AA1167" i="2"/>
  <c r="AA1166" i="2"/>
  <c r="O1166" i="2"/>
  <c r="O1165" i="2"/>
  <c r="K1165" i="2"/>
  <c r="AA1164" i="2"/>
  <c r="O1164" i="2"/>
  <c r="AA1161" i="2"/>
  <c r="AA1158" i="2"/>
  <c r="O1158" i="2"/>
  <c r="AA1157" i="2"/>
  <c r="AA1156" i="2"/>
  <c r="K1156" i="2"/>
  <c r="AA1155" i="2"/>
  <c r="K1155" i="2"/>
  <c r="AA1154" i="2"/>
  <c r="O1154" i="2"/>
  <c r="K1154" i="2"/>
  <c r="AA1153" i="2"/>
  <c r="O1153" i="2"/>
  <c r="K1153" i="2"/>
  <c r="AA1151" i="2"/>
  <c r="O1151" i="2"/>
  <c r="K1151" i="2"/>
  <c r="AA1150" i="2"/>
  <c r="O1150" i="2"/>
  <c r="K1150" i="2"/>
  <c r="AA1149" i="2"/>
  <c r="AA1148" i="2"/>
  <c r="O1148" i="2"/>
  <c r="AA1147" i="2"/>
  <c r="K1147" i="2"/>
  <c r="AA1142" i="2"/>
  <c r="O1142" i="2"/>
  <c r="AA1141" i="2"/>
  <c r="AA1140" i="2"/>
  <c r="O1140" i="2"/>
  <c r="K1140" i="2"/>
  <c r="AA1139" i="2"/>
  <c r="O1139" i="2"/>
  <c r="AA1138" i="2"/>
  <c r="O1138" i="2"/>
  <c r="K1138" i="2"/>
  <c r="AA1137" i="2"/>
  <c r="O1137" i="2"/>
  <c r="AA1136" i="2"/>
  <c r="O1136" i="2"/>
  <c r="AA1135" i="2"/>
  <c r="O1135" i="2"/>
  <c r="AA1134" i="2"/>
  <c r="S1134" i="2"/>
  <c r="K1134" i="2"/>
  <c r="S1133" i="2"/>
  <c r="K1133" i="2"/>
  <c r="K1132" i="2"/>
  <c r="AA1131" i="2"/>
  <c r="S1131" i="2"/>
  <c r="O1131" i="2"/>
  <c r="AA1130" i="2"/>
  <c r="AA1129" i="2"/>
  <c r="S1129" i="2"/>
  <c r="O1129" i="2"/>
  <c r="K1129" i="2"/>
  <c r="AA1128" i="2"/>
  <c r="K1127" i="2"/>
  <c r="AA1126" i="2"/>
  <c r="K1126" i="2"/>
  <c r="AA1124" i="2"/>
  <c r="K1124" i="2"/>
  <c r="AA1123" i="2"/>
  <c r="K1122" i="2"/>
  <c r="AA1121" i="2"/>
  <c r="AA1120" i="2"/>
  <c r="K1119" i="2"/>
  <c r="K1118" i="2"/>
  <c r="AA1117" i="2"/>
  <c r="K1117" i="2"/>
  <c r="AA1116" i="2"/>
  <c r="K1116" i="2"/>
  <c r="AA1115" i="2"/>
  <c r="K1115" i="2"/>
  <c r="AA1114" i="2"/>
  <c r="K1114" i="2"/>
  <c r="AA1113" i="2"/>
  <c r="K1113" i="2"/>
  <c r="AA1112" i="2"/>
  <c r="AA1111" i="2"/>
  <c r="K1111" i="2"/>
  <c r="AA1110" i="2"/>
  <c r="K1110" i="2"/>
  <c r="AA1109" i="2"/>
  <c r="AA1108" i="2"/>
  <c r="K1108" i="2"/>
  <c r="AA1107" i="2"/>
  <c r="K1107" i="2"/>
  <c r="AA1106" i="2"/>
  <c r="K1106" i="2"/>
  <c r="K1105" i="2"/>
  <c r="N497" i="2"/>
  <c r="AA1104" i="2"/>
  <c r="K1104" i="2"/>
  <c r="AA1103" i="2"/>
  <c r="K1103" i="2"/>
  <c r="K1102" i="2"/>
  <c r="AA1101" i="2"/>
  <c r="K1101" i="2"/>
  <c r="AA1100" i="2"/>
  <c r="K1100" i="2"/>
  <c r="AA1099" i="2"/>
  <c r="K1099" i="2"/>
  <c r="AA1098" i="2"/>
  <c r="K1098" i="2"/>
  <c r="AA1097" i="2"/>
  <c r="K1097" i="2"/>
  <c r="AA1096" i="2"/>
  <c r="K1096" i="2"/>
  <c r="W1095" i="2"/>
  <c r="K1095" i="2"/>
  <c r="K1091" i="2"/>
  <c r="S1090" i="2"/>
  <c r="S1081" i="2"/>
  <c r="S1079" i="2"/>
  <c r="S1078" i="2"/>
  <c r="W1077" i="2"/>
  <c r="S1077" i="2"/>
  <c r="K1077" i="2"/>
  <c r="S1076" i="2"/>
  <c r="S1075" i="2"/>
  <c r="S1073" i="2"/>
  <c r="W1072" i="2"/>
  <c r="S1072" i="2"/>
  <c r="K1072" i="2"/>
  <c r="S1071" i="2"/>
  <c r="K1069" i="2"/>
  <c r="W1068" i="2"/>
  <c r="W1067" i="2"/>
  <c r="K1067" i="2"/>
  <c r="W1066" i="2"/>
  <c r="AA1064" i="2"/>
  <c r="AA1063" i="2"/>
  <c r="AA1062" i="2"/>
  <c r="S1061" i="2"/>
  <c r="S1060" i="2"/>
  <c r="S1059" i="2"/>
  <c r="K1059" i="2"/>
  <c r="S1058" i="2"/>
  <c r="S1056" i="2"/>
  <c r="S1055" i="2"/>
  <c r="S1054" i="2"/>
  <c r="S1053" i="2"/>
  <c r="K1052" i="2"/>
  <c r="S1050" i="2"/>
  <c r="S1048" i="2"/>
  <c r="K1048" i="2"/>
  <c r="S1047" i="2"/>
  <c r="S1046" i="2"/>
  <c r="S1045" i="2"/>
  <c r="S1044" i="2"/>
  <c r="K1044" i="2"/>
  <c r="AA1043" i="2"/>
  <c r="AA1042" i="2"/>
  <c r="AA1038" i="2"/>
  <c r="S1038" i="2"/>
  <c r="O1038" i="2"/>
  <c r="S1037" i="2"/>
  <c r="O1037" i="2"/>
  <c r="AA1036" i="2"/>
  <c r="S1036" i="2"/>
  <c r="O1036" i="2"/>
  <c r="AA1035" i="2"/>
  <c r="S1035" i="2"/>
  <c r="O1035" i="2"/>
  <c r="AA1034" i="2"/>
  <c r="S1034" i="2"/>
  <c r="O1034" i="2"/>
  <c r="AA1033" i="2"/>
  <c r="S1033" i="2"/>
  <c r="O1033" i="2"/>
  <c r="K1031" i="2"/>
  <c r="AA1030" i="2"/>
  <c r="S1030" i="2"/>
  <c r="K1030" i="2"/>
  <c r="S1029" i="2"/>
  <c r="K1029" i="2"/>
  <c r="AA1028" i="2"/>
  <c r="K1028" i="2"/>
  <c r="S1027" i="2"/>
  <c r="AA1026" i="2"/>
  <c r="S1026" i="2"/>
  <c r="K1026" i="2"/>
  <c r="AA1025" i="2"/>
  <c r="O1025" i="2"/>
  <c r="AA1023" i="2"/>
  <c r="O1023" i="2"/>
  <c r="O1018" i="2"/>
  <c r="AA1016" i="2"/>
  <c r="O1015" i="2"/>
  <c r="AA1013" i="2"/>
  <c r="O1013" i="2"/>
  <c r="AA1012" i="2"/>
  <c r="O1012" i="2"/>
  <c r="AA1009" i="2"/>
  <c r="AA1008" i="2"/>
  <c r="AA1007" i="2"/>
  <c r="O1007" i="2"/>
  <c r="O1005" i="2"/>
  <c r="O1004" i="2"/>
  <c r="AA1002" i="2"/>
  <c r="AA1000" i="2"/>
  <c r="O1000" i="2"/>
  <c r="AA998" i="2"/>
  <c r="O998" i="2"/>
  <c r="AA997" i="2"/>
  <c r="O997" i="2"/>
  <c r="AA994" i="2"/>
  <c r="O994" i="2"/>
  <c r="AA993" i="2"/>
  <c r="O993" i="2"/>
  <c r="AA991" i="2"/>
  <c r="O991" i="2"/>
  <c r="AA990" i="2"/>
  <c r="O990" i="2"/>
  <c r="AA988" i="2"/>
  <c r="O988" i="2"/>
  <c r="AA987" i="2"/>
  <c r="O987" i="2"/>
  <c r="AA986" i="2"/>
  <c r="O986" i="2"/>
  <c r="AA981" i="2"/>
  <c r="O981" i="2"/>
  <c r="AA979" i="2"/>
  <c r="O979" i="2"/>
  <c r="AA978" i="2"/>
  <c r="O978" i="2"/>
  <c r="AA977" i="2"/>
  <c r="O977" i="2"/>
  <c r="O974" i="2"/>
  <c r="AA973" i="2"/>
  <c r="O973" i="2"/>
  <c r="AA969" i="2"/>
  <c r="O969" i="2"/>
  <c r="AA960" i="2"/>
  <c r="O960" i="2"/>
  <c r="AA959" i="2"/>
  <c r="O959" i="2"/>
  <c r="AA958" i="2"/>
  <c r="O958" i="2"/>
  <c r="AA957" i="2"/>
  <c r="O957" i="2"/>
  <c r="O955" i="2"/>
  <c r="O954" i="2"/>
  <c r="AA953" i="2"/>
  <c r="O953" i="2"/>
  <c r="AA952" i="2"/>
  <c r="AA950" i="2"/>
  <c r="AA946" i="2"/>
  <c r="O946" i="2"/>
  <c r="O945" i="2"/>
  <c r="AA942" i="2"/>
  <c r="O942" i="2"/>
  <c r="AA939" i="2"/>
  <c r="O939" i="2"/>
  <c r="AA938" i="2"/>
  <c r="AA935" i="2"/>
  <c r="AA930" i="2"/>
  <c r="O930" i="2"/>
  <c r="O929" i="2"/>
  <c r="AA928" i="2"/>
  <c r="O928" i="2"/>
  <c r="AA927" i="2"/>
  <c r="O927" i="2"/>
  <c r="AA925" i="2"/>
  <c r="O925" i="2"/>
  <c r="AA924" i="2"/>
  <c r="AA920" i="2"/>
  <c r="AA919" i="2"/>
  <c r="O919" i="2"/>
  <c r="AA918" i="2"/>
  <c r="AA916" i="2"/>
  <c r="O916" i="2"/>
  <c r="AA914" i="2"/>
  <c r="O914" i="2"/>
  <c r="O913" i="2"/>
  <c r="AA912" i="2"/>
  <c r="O912" i="2"/>
  <c r="AA911" i="2"/>
  <c r="O911" i="2"/>
  <c r="AA909" i="2"/>
  <c r="O909" i="2"/>
  <c r="O908" i="2"/>
  <c r="AA906" i="2"/>
  <c r="O906" i="2"/>
  <c r="AA905" i="2"/>
  <c r="O905" i="2"/>
  <c r="O904" i="2"/>
  <c r="AA902" i="2"/>
  <c r="AA898" i="2"/>
  <c r="O898" i="2"/>
  <c r="AA897" i="2"/>
  <c r="O897" i="2"/>
  <c r="AA892" i="2"/>
  <c r="O891" i="2"/>
  <c r="AA889" i="2"/>
  <c r="O889" i="2"/>
  <c r="O888" i="2"/>
  <c r="O885" i="2"/>
  <c r="O883" i="2"/>
  <c r="O882" i="2"/>
  <c r="AA880" i="2"/>
  <c r="O880" i="2"/>
  <c r="AA879" i="2"/>
  <c r="O879" i="2"/>
  <c r="AA876" i="2"/>
  <c r="O876" i="2"/>
  <c r="AA875" i="2"/>
  <c r="AA873" i="2"/>
  <c r="AA870" i="2"/>
  <c r="AA869" i="2"/>
  <c r="O869" i="2"/>
  <c r="AA868" i="2"/>
  <c r="O868" i="2"/>
  <c r="O865" i="2"/>
  <c r="AA864" i="2"/>
  <c r="O864" i="2"/>
  <c r="AA860" i="2"/>
  <c r="AA859" i="2"/>
  <c r="O859" i="2"/>
  <c r="AA857" i="2"/>
  <c r="O857" i="2"/>
  <c r="AA856" i="2"/>
  <c r="O856" i="2"/>
  <c r="AA850" i="2"/>
  <c r="O850" i="2"/>
  <c r="O849" i="2"/>
  <c r="AA848" i="2"/>
  <c r="O848" i="2"/>
  <c r="AA846" i="2"/>
  <c r="O846" i="2"/>
  <c r="AA845" i="2"/>
  <c r="O845" i="2"/>
  <c r="O843" i="2"/>
  <c r="AA842" i="2"/>
  <c r="O842" i="2"/>
  <c r="O839" i="2"/>
  <c r="O837" i="2"/>
  <c r="O833" i="2"/>
  <c r="AA832" i="2"/>
  <c r="O832" i="2"/>
  <c r="AA830" i="2"/>
  <c r="O830" i="2"/>
  <c r="AA829" i="2"/>
  <c r="O829" i="2"/>
  <c r="O827" i="2"/>
  <c r="AA826" i="2"/>
  <c r="O826" i="2"/>
  <c r="AA818" i="2"/>
  <c r="O817" i="2"/>
  <c r="AA816" i="2"/>
  <c r="O816" i="2"/>
  <c r="AA815" i="2"/>
  <c r="O815" i="2"/>
  <c r="AA814" i="2"/>
  <c r="O814" i="2"/>
  <c r="AA813" i="2"/>
  <c r="AA810" i="2"/>
  <c r="O810" i="2"/>
  <c r="AA807" i="2"/>
  <c r="O807" i="2"/>
  <c r="AA806" i="2"/>
  <c r="AA803" i="2"/>
  <c r="O803" i="2"/>
  <c r="AA800" i="2"/>
  <c r="O800" i="2"/>
  <c r="AA799" i="2"/>
  <c r="O799" i="2"/>
  <c r="AA795" i="2"/>
  <c r="AA793" i="2"/>
  <c r="O793" i="2"/>
  <c r="AA789" i="2"/>
  <c r="O789" i="2"/>
  <c r="AA788" i="2"/>
  <c r="O788" i="2"/>
  <c r="O787" i="2"/>
  <c r="AA786" i="2"/>
  <c r="O786" i="2"/>
  <c r="AA784" i="2"/>
  <c r="O784" i="2"/>
  <c r="AA780" i="2"/>
  <c r="AA779" i="2"/>
  <c r="O779" i="2"/>
  <c r="O778" i="2"/>
  <c r="AA777" i="2"/>
  <c r="O777" i="2"/>
  <c r="AA776" i="2"/>
  <c r="O776" i="2"/>
  <c r="AA775" i="2"/>
  <c r="O775" i="2"/>
  <c r="AA774" i="2"/>
  <c r="AA773" i="2"/>
  <c r="O773" i="2"/>
  <c r="AA772" i="2"/>
  <c r="O772" i="2"/>
  <c r="AA771" i="2"/>
  <c r="O771" i="2"/>
  <c r="AA769" i="2"/>
  <c r="O769" i="2"/>
  <c r="AA764" i="2"/>
  <c r="O764" i="2"/>
  <c r="AA761" i="2"/>
  <c r="O761" i="2"/>
  <c r="AA760" i="2"/>
  <c r="AA759" i="2"/>
  <c r="O759" i="2"/>
  <c r="AA757" i="2"/>
  <c r="O757" i="2"/>
  <c r="O755" i="2"/>
  <c r="AA754" i="2"/>
  <c r="AA752" i="2"/>
  <c r="O752" i="2"/>
  <c r="AA748" i="2"/>
  <c r="AA747" i="2"/>
  <c r="O742" i="2"/>
  <c r="AA740" i="2"/>
  <c r="O740" i="2"/>
  <c r="O736" i="2"/>
  <c r="AA733" i="2"/>
  <c r="AA731" i="2"/>
  <c r="AA730" i="2"/>
  <c r="AA729" i="2"/>
  <c r="O729" i="2"/>
  <c r="AA728" i="2"/>
  <c r="AA727" i="2"/>
  <c r="O727" i="2"/>
  <c r="AA726" i="2"/>
  <c r="O726" i="2"/>
  <c r="AA725" i="2"/>
  <c r="O725" i="2"/>
  <c r="AA722" i="2"/>
  <c r="O722" i="2"/>
  <c r="AA719" i="2"/>
  <c r="O717" i="2"/>
  <c r="AA713" i="2"/>
  <c r="O713" i="2"/>
  <c r="AA712" i="2"/>
  <c r="O712" i="2"/>
  <c r="AA711" i="2"/>
  <c r="O711" i="2"/>
  <c r="AA710" i="2"/>
  <c r="AA709" i="2"/>
  <c r="O709" i="2"/>
  <c r="AA708" i="2"/>
  <c r="O708" i="2"/>
  <c r="AA707" i="2"/>
  <c r="O707" i="2"/>
  <c r="AA706" i="2"/>
  <c r="O706" i="2"/>
  <c r="AA700" i="2"/>
  <c r="AA697" i="2"/>
  <c r="O697" i="2"/>
  <c r="AA693" i="2"/>
  <c r="O693" i="2"/>
  <c r="AA692" i="2"/>
  <c r="O692" i="2"/>
  <c r="O688" i="2"/>
  <c r="O685" i="2"/>
  <c r="O684" i="2"/>
  <c r="AA683" i="2"/>
  <c r="O683" i="2"/>
  <c r="AA681" i="2"/>
  <c r="O681" i="2"/>
  <c r="AA680" i="2"/>
  <c r="AA679" i="2"/>
  <c r="O679" i="2"/>
  <c r="AA677" i="2"/>
  <c r="O677" i="2"/>
  <c r="AA676" i="2"/>
  <c r="O676" i="2"/>
  <c r="O669" i="2"/>
  <c r="AA667" i="2"/>
  <c r="O667" i="2"/>
  <c r="AA666" i="2"/>
  <c r="O666" i="2"/>
  <c r="AA664" i="2"/>
  <c r="AA663" i="2"/>
  <c r="O663" i="2"/>
  <c r="AA658" i="2"/>
  <c r="O658" i="2"/>
  <c r="AA655" i="2"/>
  <c r="AA649" i="2"/>
  <c r="O649" i="2"/>
  <c r="AA648" i="2"/>
  <c r="AA647" i="2"/>
  <c r="O647" i="2"/>
  <c r="O646" i="2"/>
  <c r="AA644" i="2"/>
  <c r="O644" i="2"/>
  <c r="AA643" i="2"/>
  <c r="O643" i="2"/>
  <c r="AA642" i="2"/>
  <c r="O642" i="2"/>
  <c r="O640" i="2"/>
  <c r="AA639" i="2"/>
  <c r="O637" i="2"/>
  <c r="AA634" i="2"/>
  <c r="O634" i="2"/>
  <c r="AA633" i="2"/>
  <c r="O633" i="2"/>
  <c r="AA631" i="2"/>
  <c r="O631" i="2"/>
  <c r="O630" i="2"/>
  <c r="AA629" i="2"/>
  <c r="O629" i="2"/>
  <c r="O627" i="2"/>
  <c r="AA626" i="2"/>
  <c r="O626" i="2"/>
  <c r="AA624" i="2"/>
  <c r="O624" i="2"/>
  <c r="AA622" i="2"/>
  <c r="O621" i="2"/>
  <c r="AA619" i="2"/>
  <c r="O619" i="2"/>
  <c r="O618" i="2"/>
  <c r="AA617" i="2"/>
  <c r="O617" i="2"/>
  <c r="AA615" i="2"/>
  <c r="O615" i="2"/>
  <c r="AA614" i="2"/>
  <c r="O614" i="2"/>
  <c r="AA610" i="2"/>
  <c r="O610" i="2"/>
  <c r="AA603" i="2"/>
  <c r="O603" i="2"/>
  <c r="O602" i="2"/>
  <c r="AA599" i="2"/>
  <c r="O599" i="2"/>
  <c r="AA597" i="2"/>
  <c r="O597" i="2"/>
  <c r="AA596" i="2"/>
  <c r="O596" i="2"/>
  <c r="O595" i="2"/>
  <c r="AA594" i="2"/>
  <c r="O594" i="2"/>
  <c r="AA592" i="2"/>
  <c r="O592" i="2"/>
  <c r="AA591" i="2"/>
  <c r="AA587" i="2"/>
  <c r="O587" i="2"/>
  <c r="AA586" i="2"/>
  <c r="O586" i="2"/>
  <c r="AA585" i="2"/>
  <c r="O585" i="2"/>
  <c r="AA584" i="2"/>
  <c r="AA583" i="2"/>
  <c r="O583" i="2"/>
  <c r="AA582" i="2"/>
  <c r="O582" i="2"/>
  <c r="AA581" i="2"/>
  <c r="O581" i="2"/>
  <c r="AA580" i="2"/>
  <c r="O580" i="2"/>
  <c r="O579" i="2"/>
  <c r="AA578" i="2"/>
  <c r="O578" i="2"/>
  <c r="AA576" i="2"/>
  <c r="O576" i="2"/>
  <c r="AA572" i="2"/>
  <c r="AA571" i="2"/>
  <c r="AA569" i="2"/>
  <c r="O569" i="2"/>
  <c r="AA568" i="2"/>
  <c r="AA566" i="2"/>
  <c r="O566" i="2"/>
  <c r="AA565" i="2"/>
  <c r="O565" i="2"/>
  <c r="AA553" i="2"/>
  <c r="O553" i="2"/>
  <c r="AA552" i="2"/>
  <c r="AA551" i="2"/>
  <c r="O551" i="2"/>
  <c r="AA549" i="2"/>
  <c r="O549" i="2"/>
  <c r="AA548" i="2"/>
  <c r="O548" i="2"/>
  <c r="O547" i="2"/>
  <c r="AA546" i="2"/>
  <c r="O546" i="2"/>
  <c r="O545" i="2"/>
  <c r="O541" i="2"/>
  <c r="AA539" i="2"/>
  <c r="O539" i="2"/>
  <c r="O538" i="2"/>
  <c r="AA535" i="2"/>
  <c r="O535" i="2"/>
  <c r="O534" i="2"/>
  <c r="AA533" i="2"/>
  <c r="O533" i="2"/>
  <c r="AA532" i="2"/>
  <c r="O532" i="2"/>
  <c r="AA523" i="2"/>
  <c r="O523" i="2"/>
  <c r="O522" i="2"/>
  <c r="AA521" i="2"/>
  <c r="O521" i="2"/>
  <c r="AA518" i="2"/>
  <c r="O518" i="2"/>
  <c r="AA517" i="2"/>
  <c r="O517" i="2"/>
  <c r="AA516" i="2"/>
  <c r="O516" i="2"/>
  <c r="AA507" i="2"/>
  <c r="AA506" i="2"/>
  <c r="O506" i="2"/>
  <c r="AA505" i="2"/>
  <c r="O505" i="2"/>
  <c r="O502" i="2"/>
  <c r="AA501" i="2"/>
  <c r="AA500" i="2"/>
  <c r="O500" i="2"/>
  <c r="O499" i="2"/>
  <c r="AA498" i="2"/>
  <c r="O498" i="2"/>
  <c r="O496" i="2"/>
  <c r="AA495" i="2"/>
  <c r="O495" i="2"/>
  <c r="AA494" i="2"/>
  <c r="AA493" i="2"/>
  <c r="AA491" i="2"/>
  <c r="AA489" i="2"/>
  <c r="O489" i="2"/>
  <c r="AA488" i="2"/>
  <c r="AA487" i="2"/>
  <c r="O487" i="2"/>
  <c r="O486" i="2"/>
  <c r="AA485" i="2"/>
  <c r="O485" i="2"/>
  <c r="AA484" i="2"/>
  <c r="O484" i="2"/>
  <c r="AA482" i="2"/>
  <c r="O482" i="2"/>
  <c r="AA479" i="2"/>
  <c r="AA477" i="2"/>
  <c r="O477" i="2"/>
  <c r="AA473" i="2"/>
  <c r="O473" i="2"/>
  <c r="AA472" i="2"/>
  <c r="O472" i="2"/>
  <c r="AA469" i="2"/>
  <c r="O469" i="2"/>
  <c r="AA468" i="2"/>
  <c r="O468" i="2"/>
  <c r="O464" i="2"/>
  <c r="AA463" i="2"/>
  <c r="O463" i="2"/>
  <c r="AA459" i="2"/>
  <c r="AA458" i="2"/>
  <c r="AA457" i="2"/>
  <c r="O457" i="2"/>
  <c r="AA456" i="2"/>
  <c r="O456" i="2"/>
  <c r="AA455" i="2"/>
  <c r="O455" i="2"/>
  <c r="O454" i="2"/>
  <c r="AA453" i="2"/>
  <c r="O453" i="2"/>
  <c r="AA452" i="2"/>
  <c r="O452" i="2"/>
  <c r="O451" i="2"/>
  <c r="AA450" i="2"/>
  <c r="O450" i="2"/>
  <c r="AA447" i="2"/>
  <c r="AA441" i="2"/>
  <c r="O441" i="2"/>
  <c r="AA440" i="2"/>
  <c r="O438" i="2"/>
  <c r="AA434" i="2"/>
  <c r="O434" i="2"/>
  <c r="O430" i="2"/>
  <c r="AA428" i="2"/>
  <c r="AA424" i="2"/>
  <c r="AA423" i="2"/>
  <c r="O423" i="2"/>
  <c r="O422" i="2"/>
  <c r="AA421" i="2"/>
  <c r="O421" i="2"/>
  <c r="AA420" i="2"/>
  <c r="O420" i="2"/>
  <c r="O419" i="2"/>
  <c r="AA418" i="2"/>
  <c r="O418" i="2"/>
  <c r="O417" i="2"/>
  <c r="O416" i="2"/>
  <c r="AA415" i="2"/>
  <c r="AA413" i="2"/>
  <c r="O413" i="2"/>
  <c r="O412" i="2"/>
  <c r="AA411" i="2"/>
  <c r="AA399" i="2"/>
  <c r="AA398" i="2"/>
  <c r="O398" i="2"/>
  <c r="AA390" i="2"/>
  <c r="O390" i="2"/>
  <c r="AA389" i="2"/>
  <c r="O389" i="2"/>
  <c r="AA388" i="2"/>
  <c r="O388" i="2"/>
  <c r="AA387" i="2"/>
  <c r="O387" i="2"/>
  <c r="AA386" i="2"/>
  <c r="O386" i="2"/>
  <c r="AA385" i="2"/>
  <c r="O385" i="2"/>
  <c r="AA384" i="2"/>
  <c r="AA381" i="2"/>
  <c r="O381" i="2"/>
  <c r="AA379" i="2"/>
  <c r="O379" i="2"/>
  <c r="AA378" i="2"/>
  <c r="O378" i="2"/>
  <c r="O377" i="2"/>
  <c r="AA376" i="2"/>
  <c r="O376" i="2"/>
  <c r="O375" i="2"/>
  <c r="AA374" i="2"/>
  <c r="O374" i="2"/>
  <c r="O371" i="2"/>
  <c r="AA368" i="2"/>
  <c r="O368" i="2"/>
  <c r="AA366" i="2"/>
  <c r="O366" i="2"/>
  <c r="AA365" i="2"/>
  <c r="AA364" i="2"/>
  <c r="O364" i="2"/>
  <c r="AA363" i="2"/>
  <c r="O363" i="2"/>
  <c r="AA362" i="2"/>
  <c r="O362" i="2"/>
  <c r="AA360" i="2"/>
  <c r="O360" i="2"/>
  <c r="AA359" i="2"/>
  <c r="O359" i="2"/>
  <c r="AA358" i="2"/>
  <c r="O358" i="2"/>
  <c r="AA356" i="2"/>
  <c r="O356" i="2"/>
  <c r="AA355" i="2"/>
  <c r="O355" i="2"/>
  <c r="AA354" i="2"/>
  <c r="O354" i="2"/>
  <c r="AA353" i="2"/>
  <c r="O351" i="2"/>
  <c r="O350" i="2"/>
  <c r="AA349" i="2"/>
  <c r="AA348" i="2"/>
  <c r="O348" i="2"/>
  <c r="O347" i="2"/>
  <c r="AA345" i="2"/>
  <c r="O345" i="2"/>
  <c r="AA344" i="2"/>
  <c r="O344" i="2"/>
  <c r="AA343" i="2"/>
  <c r="O343" i="2"/>
  <c r="AA342" i="2"/>
  <c r="O342" i="2"/>
  <c r="AA341" i="2"/>
  <c r="O341" i="2"/>
  <c r="AA340" i="2"/>
  <c r="O340" i="2"/>
  <c r="AA339" i="2"/>
  <c r="O339" i="2"/>
  <c r="AA338" i="2"/>
  <c r="O338" i="2"/>
  <c r="O335" i="2"/>
  <c r="AA334" i="2"/>
  <c r="AA332" i="2"/>
  <c r="O332" i="2"/>
  <c r="AA331" i="2"/>
  <c r="O331" i="2"/>
  <c r="AA330" i="2"/>
  <c r="AA329" i="2"/>
  <c r="O329" i="2"/>
  <c r="AA327" i="2"/>
  <c r="AA325" i="2"/>
  <c r="O325" i="2"/>
  <c r="O324" i="2"/>
  <c r="AA323" i="2"/>
  <c r="O323" i="2"/>
  <c r="O321" i="2"/>
  <c r="AA320" i="2"/>
  <c r="O319" i="2"/>
  <c r="AA318" i="2"/>
  <c r="O317" i="2"/>
  <c r="AA316" i="2"/>
  <c r="AA315" i="2"/>
  <c r="O315" i="2"/>
  <c r="AA314" i="2"/>
  <c r="O313" i="2"/>
  <c r="AA312" i="2"/>
  <c r="O312" i="2"/>
  <c r="AA311" i="2"/>
  <c r="AA310" i="2"/>
  <c r="O310" i="2"/>
  <c r="AA309" i="2"/>
  <c r="AA308" i="2"/>
  <c r="O308" i="2"/>
  <c r="AA307" i="2"/>
  <c r="O307" i="2"/>
  <c r="O305" i="2"/>
  <c r="AA304" i="2"/>
  <c r="O304" i="2"/>
  <c r="AA303" i="2"/>
  <c r="O303" i="2"/>
  <c r="AA302" i="2"/>
  <c r="AA301" i="2"/>
  <c r="O301" i="2"/>
  <c r="AA300" i="2"/>
  <c r="O300" i="2"/>
  <c r="AA298" i="2"/>
  <c r="O298" i="2"/>
  <c r="AA296" i="2"/>
  <c r="O296" i="2"/>
  <c r="AA294" i="2"/>
  <c r="O294" i="2"/>
  <c r="AA293" i="2"/>
  <c r="O293" i="2"/>
  <c r="AA292" i="2"/>
  <c r="O292" i="2"/>
  <c r="AA291" i="2"/>
  <c r="O291" i="2"/>
  <c r="AA290" i="2"/>
  <c r="O290" i="2"/>
  <c r="AA289" i="2"/>
  <c r="AA288" i="2"/>
  <c r="O288" i="2"/>
  <c r="AA285" i="2"/>
  <c r="AA284" i="2"/>
  <c r="O284" i="2"/>
  <c r="O283" i="2"/>
  <c r="AA282" i="2"/>
  <c r="O282" i="2"/>
  <c r="AA280" i="2"/>
  <c r="O280" i="2"/>
  <c r="O279" i="2"/>
  <c r="AA278" i="2"/>
  <c r="O278" i="2"/>
  <c r="AA277" i="2"/>
  <c r="O277" i="2"/>
  <c r="AA276" i="2"/>
  <c r="O276" i="2"/>
  <c r="O275" i="2"/>
  <c r="AA274" i="2"/>
  <c r="O274" i="2"/>
  <c r="AA272" i="2"/>
  <c r="O272" i="2"/>
  <c r="AA271" i="2"/>
  <c r="AA270" i="2"/>
  <c r="O270" i="2"/>
  <c r="AA269" i="2"/>
  <c r="O269" i="2"/>
  <c r="AA268" i="2"/>
  <c r="S268" i="2"/>
  <c r="K268" i="2"/>
  <c r="AA267" i="2"/>
  <c r="S266" i="2"/>
  <c r="O266" i="2"/>
  <c r="K266" i="2"/>
  <c r="S265" i="2"/>
  <c r="O265" i="2"/>
  <c r="AA264" i="2"/>
  <c r="S264" i="2"/>
  <c r="O264" i="2"/>
  <c r="K264" i="2"/>
  <c r="AA263" i="2"/>
  <c r="S263" i="2"/>
  <c r="O263" i="2"/>
  <c r="K263" i="2"/>
  <c r="AA262" i="2"/>
  <c r="S262" i="2"/>
  <c r="O262" i="2"/>
  <c r="K262" i="2"/>
  <c r="AA261" i="2"/>
  <c r="S261" i="2"/>
  <c r="O261" i="2"/>
  <c r="AA260" i="2"/>
  <c r="O260" i="2"/>
  <c r="K260" i="2"/>
  <c r="S259" i="2"/>
  <c r="O259" i="2"/>
  <c r="K259" i="2"/>
  <c r="AA258" i="2"/>
  <c r="S258" i="2"/>
  <c r="O258" i="2"/>
  <c r="K258" i="2"/>
  <c r="AA257" i="2"/>
  <c r="S257" i="2"/>
  <c r="O257" i="2"/>
  <c r="K257" i="2"/>
  <c r="AA256" i="2"/>
  <c r="S256" i="2"/>
  <c r="O256" i="2"/>
  <c r="K256" i="2"/>
  <c r="AA255" i="2"/>
  <c r="S255" i="2"/>
  <c r="K255" i="2"/>
  <c r="AA254" i="2"/>
  <c r="K254" i="2"/>
  <c r="AA253" i="2"/>
  <c r="S253" i="2"/>
  <c r="O253" i="2"/>
  <c r="K253" i="2"/>
  <c r="AA252" i="2"/>
  <c r="S252" i="2"/>
  <c r="O252" i="2"/>
  <c r="K252" i="2"/>
  <c r="AA251" i="2"/>
  <c r="O251" i="2"/>
  <c r="O250" i="2"/>
  <c r="AA249" i="2"/>
  <c r="S249" i="2"/>
  <c r="O249" i="2"/>
  <c r="AA248" i="2"/>
  <c r="S248" i="2"/>
  <c r="O248" i="2"/>
  <c r="K248" i="2"/>
  <c r="AA247" i="2"/>
  <c r="S247" i="2"/>
  <c r="O247" i="2"/>
  <c r="AA246" i="2"/>
  <c r="S246" i="2"/>
  <c r="S245" i="2"/>
  <c r="O245" i="2"/>
  <c r="AA244" i="2"/>
  <c r="O244" i="2"/>
  <c r="K244" i="2"/>
  <c r="AA243" i="2"/>
  <c r="S243" i="2"/>
  <c r="O243" i="2"/>
  <c r="K243" i="2"/>
  <c r="AA242" i="2"/>
  <c r="AA241" i="2"/>
  <c r="AA240" i="2"/>
  <c r="O240" i="2"/>
  <c r="AA239" i="2"/>
  <c r="N238" i="2"/>
  <c r="AA236" i="2"/>
  <c r="O236" i="2"/>
  <c r="AA235" i="2"/>
  <c r="AA234" i="2"/>
  <c r="O234" i="2"/>
  <c r="AA232" i="2"/>
  <c r="O232" i="2"/>
  <c r="AA231" i="2"/>
  <c r="O231" i="2"/>
  <c r="AA230" i="2"/>
  <c r="O230" i="2"/>
  <c r="AA229" i="2"/>
  <c r="AA228" i="2"/>
  <c r="O228" i="2"/>
  <c r="AA225" i="2"/>
  <c r="AA224" i="2"/>
  <c r="AA223" i="2"/>
  <c r="O223" i="2"/>
  <c r="AA222" i="2"/>
  <c r="AA220" i="2"/>
  <c r="AA218" i="2"/>
  <c r="O218" i="2"/>
  <c r="AA216" i="2"/>
  <c r="O216" i="2"/>
  <c r="AA215" i="2"/>
  <c r="O215" i="2"/>
  <c r="AA214" i="2"/>
  <c r="AA212" i="2"/>
  <c r="O212" i="2"/>
  <c r="AA211" i="2"/>
  <c r="AA209" i="2"/>
  <c r="AA208" i="2"/>
  <c r="O208" i="2"/>
  <c r="O205" i="2"/>
  <c r="AA203" i="2"/>
  <c r="AA202" i="2"/>
  <c r="O202" i="2"/>
  <c r="AA201" i="2"/>
  <c r="AA198" i="2"/>
  <c r="O198" i="2"/>
  <c r="AA196" i="2"/>
  <c r="O196" i="2"/>
  <c r="O195" i="2"/>
  <c r="AA194" i="2"/>
  <c r="O192" i="2"/>
  <c r="AA191" i="2"/>
  <c r="O191" i="2"/>
  <c r="AA190" i="2"/>
  <c r="O190" i="2"/>
  <c r="AA189" i="2"/>
  <c r="O189" i="2"/>
  <c r="AA188" i="2"/>
  <c r="O188" i="2"/>
  <c r="AA187" i="2"/>
  <c r="O187" i="2"/>
  <c r="AA186" i="2"/>
  <c r="O186" i="2"/>
  <c r="AA185" i="2"/>
  <c r="AA184" i="2"/>
  <c r="O184" i="2"/>
  <c r="AA183" i="2"/>
  <c r="O183" i="2"/>
  <c r="AA182" i="2"/>
  <c r="O182" i="2"/>
  <c r="AA181" i="2"/>
  <c r="O181" i="2"/>
  <c r="AA177" i="2"/>
  <c r="AA176" i="2"/>
  <c r="O176" i="2"/>
  <c r="O175" i="2"/>
  <c r="AA174" i="2"/>
  <c r="O174" i="2"/>
  <c r="AA173" i="2"/>
  <c r="AA172" i="2"/>
  <c r="O172" i="2"/>
  <c r="O171" i="2"/>
  <c r="AA170" i="2"/>
  <c r="O170" i="2"/>
  <c r="AA169" i="2"/>
  <c r="AA168" i="2"/>
  <c r="O168" i="2"/>
  <c r="AA166" i="2"/>
  <c r="AA165" i="2"/>
  <c r="O165" i="2"/>
  <c r="AA164" i="2"/>
  <c r="O164" i="2"/>
  <c r="AA163" i="2"/>
  <c r="AA162" i="2"/>
  <c r="O162" i="2"/>
  <c r="AA161" i="2"/>
  <c r="K161" i="2"/>
  <c r="AA160" i="2"/>
  <c r="AA159" i="2"/>
  <c r="K158" i="2"/>
  <c r="AA157" i="2"/>
  <c r="K156" i="2"/>
  <c r="AA155" i="2"/>
  <c r="AA154" i="2"/>
  <c r="AA153" i="2"/>
  <c r="AA152" i="2"/>
  <c r="K152" i="2"/>
  <c r="AA151" i="2"/>
  <c r="AA150" i="2"/>
  <c r="K150" i="2"/>
  <c r="AA149" i="2"/>
  <c r="O146" i="2"/>
  <c r="AA142" i="2"/>
  <c r="O142" i="2"/>
  <c r="AA140" i="2"/>
  <c r="AA136" i="2"/>
  <c r="O136" i="2"/>
  <c r="AA135" i="2"/>
  <c r="O135" i="2"/>
  <c r="O122" i="2"/>
  <c r="AA121" i="2"/>
  <c r="O121" i="2"/>
  <c r="AA119" i="2"/>
  <c r="O119" i="2"/>
  <c r="AA115" i="2"/>
  <c r="AA111" i="2"/>
  <c r="K111" i="2"/>
  <c r="AA110" i="2"/>
  <c r="K110" i="2"/>
  <c r="AA109" i="2"/>
  <c r="K109" i="2"/>
  <c r="AA108" i="2"/>
  <c r="K107" i="2"/>
  <c r="AA106" i="2"/>
  <c r="K106" i="2"/>
  <c r="K105" i="2"/>
  <c r="AA104" i="2"/>
  <c r="K104" i="2"/>
  <c r="AA103" i="2"/>
  <c r="K103" i="2"/>
  <c r="AA102" i="2"/>
  <c r="AA101" i="2"/>
  <c r="K101" i="2"/>
  <c r="AA100" i="2"/>
  <c r="K100" i="2"/>
  <c r="AA99" i="2"/>
  <c r="K99" i="2"/>
  <c r="AA98" i="2"/>
  <c r="AA97" i="2"/>
  <c r="K97" i="2"/>
  <c r="AA96" i="2"/>
  <c r="K96" i="2"/>
  <c r="AA95" i="2"/>
  <c r="K95" i="2"/>
  <c r="AA94" i="2"/>
  <c r="K94" i="2"/>
  <c r="AA93" i="2"/>
  <c r="K93" i="2"/>
  <c r="AA92" i="2"/>
  <c r="K92" i="2"/>
  <c r="AA91" i="2"/>
  <c r="K91" i="2"/>
  <c r="S89" i="2"/>
  <c r="AA88" i="2"/>
  <c r="K88" i="2"/>
  <c r="AA87" i="2"/>
  <c r="S87" i="2"/>
  <c r="K87" i="2"/>
  <c r="AA86" i="2"/>
  <c r="O86" i="2"/>
  <c r="K86" i="2"/>
  <c r="AA85" i="2"/>
  <c r="K85" i="2"/>
  <c r="AA84" i="2"/>
  <c r="O84" i="2"/>
  <c r="K84" i="2"/>
  <c r="AA83" i="2"/>
  <c r="O83" i="2"/>
  <c r="K83" i="2"/>
  <c r="AA82" i="2"/>
  <c r="O82" i="2"/>
  <c r="K82" i="2"/>
  <c r="AA81" i="2"/>
  <c r="O81" i="2"/>
  <c r="K81" i="2"/>
  <c r="AA80" i="2"/>
  <c r="O80" i="2"/>
  <c r="K80" i="2"/>
  <c r="AA79" i="2"/>
  <c r="O79" i="2"/>
  <c r="K79" i="2"/>
  <c r="AA78" i="2"/>
  <c r="O78" i="2"/>
  <c r="K78" i="2"/>
  <c r="AA77" i="2"/>
  <c r="O77" i="2"/>
  <c r="K77" i="2"/>
  <c r="AA76" i="2"/>
  <c r="O76" i="2"/>
  <c r="K76" i="2"/>
  <c r="AA75" i="2"/>
  <c r="O75" i="2"/>
  <c r="AA74" i="2"/>
  <c r="AA73" i="2"/>
  <c r="O73" i="2"/>
  <c r="K73" i="2"/>
  <c r="AA72" i="2"/>
  <c r="O72" i="2"/>
  <c r="K72" i="2"/>
  <c r="O71" i="2"/>
  <c r="K71" i="2"/>
  <c r="AA70" i="2"/>
  <c r="O70" i="2"/>
  <c r="K70" i="2"/>
  <c r="AA69" i="2"/>
  <c r="O69" i="2"/>
  <c r="AA68" i="2"/>
  <c r="O68" i="2"/>
  <c r="AA67" i="2"/>
  <c r="O67" i="2"/>
  <c r="K67" i="2"/>
  <c r="AA66" i="2"/>
  <c r="K66" i="2"/>
  <c r="AA65" i="2"/>
  <c r="O65" i="2"/>
  <c r="K65" i="2"/>
  <c r="AA64" i="2"/>
  <c r="O64" i="2"/>
  <c r="K64" i="2"/>
  <c r="AA63" i="2"/>
  <c r="O63" i="2"/>
  <c r="K63" i="2"/>
  <c r="AA62" i="2"/>
  <c r="O62" i="2"/>
  <c r="K62" i="2"/>
  <c r="AA61" i="2"/>
  <c r="O61" i="2"/>
  <c r="AA60" i="2"/>
  <c r="O60" i="2"/>
  <c r="K60" i="2"/>
  <c r="AA59" i="2"/>
  <c r="O59" i="2"/>
  <c r="K59" i="2"/>
  <c r="AA58" i="2"/>
  <c r="O58" i="2"/>
  <c r="K58" i="2"/>
  <c r="AA57" i="2"/>
  <c r="O57" i="2"/>
  <c r="AA56" i="2"/>
  <c r="O56" i="2"/>
  <c r="K56" i="2"/>
  <c r="AA55" i="2"/>
  <c r="O55" i="2"/>
  <c r="K55" i="2"/>
  <c r="K53" i="2"/>
  <c r="K52" i="2"/>
  <c r="S51" i="2"/>
  <c r="K51" i="2"/>
  <c r="AA50" i="2"/>
  <c r="AA49" i="2"/>
  <c r="AA48" i="2"/>
  <c r="S48" i="2"/>
  <c r="K48" i="2"/>
  <c r="AA47" i="2"/>
  <c r="O46" i="2"/>
  <c r="AA44" i="2"/>
  <c r="S44" i="2"/>
  <c r="K44" i="2"/>
  <c r="AA43" i="2"/>
  <c r="S43" i="2"/>
  <c r="O43" i="2"/>
  <c r="G8" i="19"/>
  <c r="C20" i="2"/>
  <c r="BK25" i="2"/>
  <c r="AW2024" i="2"/>
  <c r="AW2030" i="2"/>
  <c r="AX2030" i="2"/>
  <c r="AU1585" i="2"/>
  <c r="AV1585" i="2"/>
  <c r="AU1575" i="2"/>
  <c r="AV1575" i="2"/>
  <c r="AV1573" i="2"/>
  <c r="AU1563" i="2"/>
  <c r="AU1559" i="2"/>
  <c r="AV1559" i="2"/>
  <c r="AU1549" i="2"/>
  <c r="AV1549" i="2"/>
  <c r="AV1547" i="2"/>
  <c r="AY1335" i="2"/>
  <c r="AZ1335" i="2"/>
  <c r="AY1066" i="2"/>
  <c r="AZ1066" i="2"/>
  <c r="AW1058" i="2"/>
  <c r="AX1058" i="2"/>
  <c r="S2391" i="2"/>
  <c r="S2389" i="2"/>
  <c r="S2387" i="2"/>
  <c r="S2094" i="2"/>
  <c r="J2033" i="2"/>
  <c r="R2029" i="2"/>
  <c r="R1969" i="2"/>
  <c r="S1936" i="2"/>
  <c r="AP1933" i="2"/>
  <c r="AU1933" i="2" s="1"/>
  <c r="AS1930" i="2"/>
  <c r="AP1924" i="2"/>
  <c r="S1922" i="2"/>
  <c r="AW1475" i="2"/>
  <c r="AX1475" i="2"/>
  <c r="AU1199" i="2"/>
  <c r="AU1195" i="2"/>
  <c r="AV1195" i="2"/>
  <c r="AU1191" i="2"/>
  <c r="AV1191" i="2"/>
  <c r="AU1187" i="2"/>
  <c r="AV1187" i="2"/>
  <c r="AU1162" i="2"/>
  <c r="AV1162" i="2"/>
  <c r="AY1095" i="2"/>
  <c r="AZ1095" i="2"/>
  <c r="AY1062" i="2"/>
  <c r="AW1054" i="2"/>
  <c r="AX1054" i="2"/>
  <c r="S2378" i="2"/>
  <c r="J2069" i="2"/>
  <c r="AP2051" i="2"/>
  <c r="AP2039" i="2"/>
  <c r="R2031" i="2"/>
  <c r="AP2026" i="2"/>
  <c r="AP2023" i="2"/>
  <c r="R1964" i="2"/>
  <c r="R1949" i="2"/>
  <c r="AA1935" i="2"/>
  <c r="O1938" i="2"/>
  <c r="AA1942" i="2"/>
  <c r="AA1944" i="2"/>
  <c r="AA1971" i="2"/>
  <c r="S1973" i="2"/>
  <c r="AA2035" i="2"/>
  <c r="S2041" i="2"/>
  <c r="S2046" i="2"/>
  <c r="S2099" i="2"/>
  <c r="S2359" i="2"/>
  <c r="J1923" i="2"/>
  <c r="Z1932" i="2"/>
  <c r="J1940" i="2"/>
  <c r="Z1940" i="2"/>
  <c r="Z1959" i="2"/>
  <c r="R1966" i="2"/>
  <c r="J1981" i="2"/>
  <c r="J1989" i="2"/>
  <c r="J1997" i="2"/>
  <c r="Z2022" i="2"/>
  <c r="R2028" i="2"/>
  <c r="Z2033" i="2"/>
  <c r="Z2035" i="2"/>
  <c r="R2046" i="2"/>
  <c r="R2049" i="2"/>
  <c r="R2050" i="2"/>
  <c r="Z2054" i="2"/>
  <c r="N2093" i="2"/>
  <c r="N2095" i="2"/>
  <c r="N2097" i="2"/>
  <c r="R2098" i="2"/>
  <c r="N2099" i="2"/>
  <c r="J2361" i="2"/>
  <c r="R2364" i="2"/>
  <c r="R2368" i="2"/>
  <c r="R2370" i="2"/>
  <c r="Z2376" i="2"/>
  <c r="Z2384" i="2"/>
  <c r="S2399" i="2"/>
  <c r="AQ2393" i="2"/>
  <c r="AX2393" i="2" s="1"/>
  <c r="AQ2391" i="2"/>
  <c r="O2390" i="2"/>
  <c r="O2388" i="2"/>
  <c r="AQ2387" i="2"/>
  <c r="AW2387" i="2" s="1"/>
  <c r="O2385" i="2"/>
  <c r="S2384" i="2"/>
  <c r="AP2381" i="2"/>
  <c r="AU2381" i="2" s="1"/>
  <c r="O2377" i="2"/>
  <c r="O2373" i="2"/>
  <c r="AQ2360" i="2"/>
  <c r="AQ2359" i="2"/>
  <c r="AX2359" i="2"/>
  <c r="J2359" i="2"/>
  <c r="J2358" i="2"/>
  <c r="AP2106" i="2"/>
  <c r="AP2102" i="2"/>
  <c r="AP2099" i="2"/>
  <c r="AV2099" i="2"/>
  <c r="AP2098" i="2"/>
  <c r="AV2098" i="2" s="1"/>
  <c r="AP2095" i="2"/>
  <c r="AP2094" i="2"/>
  <c r="AP2093" i="2"/>
  <c r="AP2090" i="2"/>
  <c r="AP2084" i="2"/>
  <c r="Z2066" i="2"/>
  <c r="AO2065" i="2"/>
  <c r="R2064" i="2"/>
  <c r="Z2063" i="2"/>
  <c r="Z2061" i="2"/>
  <c r="AQ2060" i="2"/>
  <c r="AX2060" i="2"/>
  <c r="R2059" i="2"/>
  <c r="Z2056" i="2"/>
  <c r="AP2055" i="2"/>
  <c r="AQ2052" i="2"/>
  <c r="AW2052" i="2"/>
  <c r="Z2049" i="2"/>
  <c r="AP2049" i="2"/>
  <c r="Z2048" i="2"/>
  <c r="AA2048" i="2"/>
  <c r="AP2045" i="2"/>
  <c r="O2044" i="2"/>
  <c r="Z2040" i="2"/>
  <c r="AQ2040" i="2"/>
  <c r="AA2040" i="2"/>
  <c r="O2040" i="2"/>
  <c r="AO2039" i="2"/>
  <c r="S2036" i="2"/>
  <c r="Z2030" i="2"/>
  <c r="Z2028" i="2"/>
  <c r="AP2028" i="2"/>
  <c r="Z2027" i="2"/>
  <c r="AO2027" i="2"/>
  <c r="AS2027" i="2"/>
  <c r="AA2027" i="2"/>
  <c r="O2027" i="2"/>
  <c r="AO2026" i="2"/>
  <c r="Z2024" i="2"/>
  <c r="AA2024" i="2"/>
  <c r="S2023" i="2"/>
  <c r="R2021" i="2"/>
  <c r="AO2020" i="2"/>
  <c r="Z2018" i="2"/>
  <c r="AA2017" i="2"/>
  <c r="O2017" i="2"/>
  <c r="AO2016" i="2"/>
  <c r="Z2011" i="2"/>
  <c r="AO2011" i="2"/>
  <c r="AS2011" i="2" s="1"/>
  <c r="Z2008" i="2"/>
  <c r="Z2007" i="2"/>
  <c r="AO2006" i="2"/>
  <c r="Z2003" i="2"/>
  <c r="Z2000" i="2"/>
  <c r="AO1998" i="2"/>
  <c r="Z1996" i="2"/>
  <c r="AA1995" i="2"/>
  <c r="Z1992" i="2"/>
  <c r="Z1991" i="2"/>
  <c r="AO1990" i="2"/>
  <c r="AO1987" i="2"/>
  <c r="AT1987" i="2" s="1"/>
  <c r="AA1987" i="2"/>
  <c r="Z1984" i="2"/>
  <c r="Z1983" i="2"/>
  <c r="AO1983" i="2"/>
  <c r="AT1983" i="2"/>
  <c r="AA1983" i="2"/>
  <c r="Z1979" i="2"/>
  <c r="AA1979" i="2"/>
  <c r="Z1976" i="2"/>
  <c r="Z1974" i="2"/>
  <c r="AQ1973" i="2"/>
  <c r="AX1973" i="2"/>
  <c r="J1973" i="2"/>
  <c r="AO1972" i="2"/>
  <c r="AQ1969" i="2"/>
  <c r="AX1968" i="2"/>
  <c r="AQ1966" i="2"/>
  <c r="AQ1964" i="2"/>
  <c r="AA1961" i="2"/>
  <c r="AQ1949" i="2"/>
  <c r="AO1948" i="2"/>
  <c r="AX1944" i="2"/>
  <c r="R1944" i="2"/>
  <c r="AQ1943" i="2"/>
  <c r="AO1943" i="2"/>
  <c r="AT1943" i="2"/>
  <c r="Z1941" i="2"/>
  <c r="Z1939" i="2"/>
  <c r="S1938" i="2"/>
  <c r="AP1936" i="2"/>
  <c r="AV1936" i="2"/>
  <c r="AQ1934" i="2"/>
  <c r="AA1934" i="2"/>
  <c r="O1934" i="2"/>
  <c r="AO1933" i="2"/>
  <c r="AO1929" i="2"/>
  <c r="Z1926" i="2"/>
  <c r="AP1926" i="2"/>
  <c r="AV1926" i="2" s="1"/>
  <c r="Z1925" i="2"/>
  <c r="AQ1925" i="2"/>
  <c r="AO1925" i="2"/>
  <c r="AS1925" i="2" s="1"/>
  <c r="AA1925" i="2"/>
  <c r="O1925" i="2"/>
  <c r="Z1922" i="2"/>
  <c r="AP1922" i="2"/>
  <c r="AV1922" i="2"/>
  <c r="AQ1920" i="2"/>
  <c r="AW1920" i="2" s="1"/>
  <c r="N1919" i="2"/>
  <c r="Z1918" i="2"/>
  <c r="AP1918" i="2"/>
  <c r="AV1552" i="2"/>
  <c r="AV1540" i="2"/>
  <c r="AV1506" i="2"/>
  <c r="AO1656" i="2"/>
  <c r="AS1656" i="2" s="1"/>
  <c r="AO1653" i="2"/>
  <c r="AT1653" i="2" s="1"/>
  <c r="AO1652" i="2"/>
  <c r="AT1652" i="2"/>
  <c r="AO1651" i="2"/>
  <c r="AS1651" i="2"/>
  <c r="AO1649" i="2"/>
  <c r="AT1649" i="2"/>
  <c r="AO1646" i="2"/>
  <c r="AT1646" i="2" s="1"/>
  <c r="AO1640" i="2"/>
  <c r="AT1640" i="2"/>
  <c r="AO1638" i="2"/>
  <c r="AT1638" i="2" s="1"/>
  <c r="AO1637" i="2"/>
  <c r="AO1636" i="2"/>
  <c r="AO1633" i="2"/>
  <c r="AT1633" i="2"/>
  <c r="AO1632" i="2"/>
  <c r="AO1630" i="2"/>
  <c r="AO1629" i="2"/>
  <c r="AS1629" i="2" s="1"/>
  <c r="AO1628" i="2"/>
  <c r="AT1628" i="2" s="1"/>
  <c r="AO1624" i="2"/>
  <c r="AT1624" i="2"/>
  <c r="AO1622" i="2"/>
  <c r="AO1620" i="2"/>
  <c r="AT1620" i="2" s="1"/>
  <c r="AO1619" i="2"/>
  <c r="AT1619" i="2" s="1"/>
  <c r="AO1617" i="2"/>
  <c r="AO1615" i="2"/>
  <c r="AO1614" i="2"/>
  <c r="AO1613" i="2"/>
  <c r="AT1613" i="2" s="1"/>
  <c r="AO1611" i="2"/>
  <c r="AO1608" i="2"/>
  <c r="AT1608" i="2" s="1"/>
  <c r="AO1605" i="2"/>
  <c r="AT1605" i="2"/>
  <c r="AO1604" i="2"/>
  <c r="AO1601" i="2"/>
  <c r="AO1599" i="2"/>
  <c r="AS1599" i="2" s="1"/>
  <c r="AO1598" i="2"/>
  <c r="AS1598" i="2" s="1"/>
  <c r="AO1592" i="2"/>
  <c r="AO1589" i="2"/>
  <c r="AO1588" i="2"/>
  <c r="AP1568" i="2"/>
  <c r="AU1568" i="2"/>
  <c r="AP1566" i="2"/>
  <c r="AV1566" i="2" s="1"/>
  <c r="AP1564" i="2"/>
  <c r="AU1564" i="2" s="1"/>
  <c r="AP1538" i="2"/>
  <c r="AV1538" i="2" s="1"/>
  <c r="AP1536" i="2"/>
  <c r="AP1534" i="2"/>
  <c r="AV1534" i="2"/>
  <c r="AP1526" i="2"/>
  <c r="AU1526" i="2" s="1"/>
  <c r="AP1524" i="2"/>
  <c r="AP1522" i="2"/>
  <c r="AV1522" i="2" s="1"/>
  <c r="AP1520" i="2"/>
  <c r="AU1520" i="2" s="1"/>
  <c r="AP1514" i="2"/>
  <c r="AP1512" i="2"/>
  <c r="AP1510" i="2"/>
  <c r="AP1504" i="2"/>
  <c r="AV1504" i="2" s="1"/>
  <c r="AP1502" i="2"/>
  <c r="AU1502" i="2" s="1"/>
  <c r="AP1500" i="2"/>
  <c r="AP1498" i="2"/>
  <c r="AP1496" i="2"/>
  <c r="AV1496" i="2"/>
  <c r="AP1494" i="2"/>
  <c r="AV1494" i="2" s="1"/>
  <c r="AP1492" i="2"/>
  <c r="AV1492" i="2" s="1"/>
  <c r="AP1490" i="2"/>
  <c r="AO1477" i="2"/>
  <c r="AO1476" i="2"/>
  <c r="R1475" i="2"/>
  <c r="Z1474" i="2"/>
  <c r="AP1474" i="2"/>
  <c r="Z1472" i="2"/>
  <c r="Z1470" i="2"/>
  <c r="AP1470" i="2"/>
  <c r="Z1468" i="2"/>
  <c r="AP1468" i="2"/>
  <c r="AP1466" i="2"/>
  <c r="AV1466" i="2"/>
  <c r="AP1464" i="2"/>
  <c r="AQ1463" i="2"/>
  <c r="AO1457" i="2"/>
  <c r="AO1419" i="2"/>
  <c r="AS1419" i="2" s="1"/>
  <c r="AT1419" i="2"/>
  <c r="AO1413" i="2"/>
  <c r="AO1407" i="2"/>
  <c r="AO1398" i="2"/>
  <c r="AO1397" i="2"/>
  <c r="AO1358" i="2"/>
  <c r="AT1358" i="2" s="1"/>
  <c r="AO1350" i="2"/>
  <c r="AS1334" i="2"/>
  <c r="AR1329" i="2"/>
  <c r="AR1327" i="2"/>
  <c r="AR1326" i="2"/>
  <c r="AY1326" i="2"/>
  <c r="AR1325" i="2"/>
  <c r="AZ1325" i="2"/>
  <c r="AR1323" i="2"/>
  <c r="AY1323" i="2" s="1"/>
  <c r="AR1322" i="2"/>
  <c r="AY1322" i="2"/>
  <c r="AZ1320" i="2"/>
  <c r="AR1319" i="2"/>
  <c r="AR1318" i="2"/>
  <c r="AY1318" i="2" s="1"/>
  <c r="AR1317" i="2"/>
  <c r="AZ1317" i="2"/>
  <c r="AR1315" i="2"/>
  <c r="AZ1315" i="2" s="1"/>
  <c r="AR1314" i="2"/>
  <c r="AR1313" i="2"/>
  <c r="AR1311" i="2"/>
  <c r="AR1310" i="2"/>
  <c r="AZ1310" i="2"/>
  <c r="AR1309" i="2"/>
  <c r="AZ1309" i="2" s="1"/>
  <c r="AR1307" i="2"/>
  <c r="AR1306" i="2"/>
  <c r="AY1306" i="2" s="1"/>
  <c r="AR1305" i="2"/>
  <c r="AZ1305" i="2"/>
  <c r="AS1303" i="2"/>
  <c r="AR1297" i="2"/>
  <c r="AR1295" i="2"/>
  <c r="AR1289" i="2"/>
  <c r="AR1286" i="2"/>
  <c r="AP1281" i="2"/>
  <c r="AP1279" i="2"/>
  <c r="AP1275" i="2"/>
  <c r="AV1275" i="2"/>
  <c r="AP1273" i="2"/>
  <c r="AP1271" i="2"/>
  <c r="AV1271" i="2" s="1"/>
  <c r="AP1269" i="2"/>
  <c r="AP1267" i="2"/>
  <c r="AP1265" i="2"/>
  <c r="AP1263" i="2"/>
  <c r="AP1259" i="2"/>
  <c r="AP1257" i="2"/>
  <c r="AP1253" i="2"/>
  <c r="AP1251" i="2"/>
  <c r="AP1249" i="2"/>
  <c r="AP1245" i="2"/>
  <c r="AP1243" i="2"/>
  <c r="AP1241" i="2"/>
  <c r="AV1241" i="2"/>
  <c r="AP1239" i="2"/>
  <c r="AP1237" i="2"/>
  <c r="AV1237" i="2" s="1"/>
  <c r="AP1227" i="2"/>
  <c r="AU1227" i="2" s="1"/>
  <c r="AP1223" i="2"/>
  <c r="AP1221" i="2"/>
  <c r="AP1217" i="2"/>
  <c r="AP1215" i="2"/>
  <c r="AU1215" i="2" s="1"/>
  <c r="AP1213" i="2"/>
  <c r="AV1213" i="2" s="1"/>
  <c r="AP1211" i="2"/>
  <c r="AV1211" i="2" s="1"/>
  <c r="AR1207" i="2"/>
  <c r="AV1202" i="2"/>
  <c r="AV1196" i="2"/>
  <c r="AV1190" i="2"/>
  <c r="AP1164" i="2"/>
  <c r="AU1164" i="2"/>
  <c r="AV1161" i="2"/>
  <c r="AP1151" i="2"/>
  <c r="AU1151" i="2" s="1"/>
  <c r="AV1148" i="2"/>
  <c r="AV1145" i="2"/>
  <c r="AV1141" i="2"/>
  <c r="AP1139" i="2"/>
  <c r="AU1139" i="2"/>
  <c r="AQ1134" i="2"/>
  <c r="AX1134" i="2"/>
  <c r="AW1133" i="2"/>
  <c r="AQ1131" i="2"/>
  <c r="AQ1129" i="2"/>
  <c r="AW1129" i="2" s="1"/>
  <c r="AQ1087" i="2"/>
  <c r="AW1087" i="2" s="1"/>
  <c r="AR1085" i="2"/>
  <c r="AR1077" i="2"/>
  <c r="AR1073" i="2"/>
  <c r="AZ1073" i="2" s="1"/>
  <c r="AR1071" i="2"/>
  <c r="AR1069" i="2"/>
  <c r="AY1069" i="2" s="1"/>
  <c r="AQ1049" i="2"/>
  <c r="AQ1047" i="2"/>
  <c r="AX1047" i="2"/>
  <c r="AR1043" i="2"/>
  <c r="AQ1039" i="2"/>
  <c r="AQ1035" i="2"/>
  <c r="AQ1031" i="2"/>
  <c r="AQ1029" i="2"/>
  <c r="AW1029" i="2" s="1"/>
  <c r="AP1025" i="2"/>
  <c r="AP1023" i="2"/>
  <c r="AP1021" i="2"/>
  <c r="AU1021" i="2"/>
  <c r="AP1019" i="2"/>
  <c r="AP1011" i="2"/>
  <c r="AP1009" i="2"/>
  <c r="AP1007" i="2"/>
  <c r="AU1007" i="2"/>
  <c r="AP999" i="2"/>
  <c r="AU999" i="2" s="1"/>
  <c r="AP997" i="2"/>
  <c r="AP995" i="2"/>
  <c r="AP993" i="2"/>
  <c r="AP991" i="2"/>
  <c r="AP989" i="2"/>
  <c r="AP987" i="2"/>
  <c r="AU987" i="2" s="1"/>
  <c r="AP985" i="2"/>
  <c r="AU985" i="2" s="1"/>
  <c r="AP979" i="2"/>
  <c r="AP977" i="2"/>
  <c r="AP975" i="2"/>
  <c r="AP973" i="2"/>
  <c r="AP971" i="2"/>
  <c r="AP969" i="2"/>
  <c r="AU969" i="2" s="1"/>
  <c r="AP961" i="2"/>
  <c r="AV961" i="2" s="1"/>
  <c r="AP959" i="2"/>
  <c r="AV959" i="2" s="1"/>
  <c r="AP957" i="2"/>
  <c r="AV957" i="2"/>
  <c r="AP955" i="2"/>
  <c r="AV955" i="2"/>
  <c r="AP953" i="2"/>
  <c r="AP947" i="2"/>
  <c r="AV947" i="2" s="1"/>
  <c r="AP945" i="2"/>
  <c r="AP943" i="2"/>
  <c r="AV943" i="2" s="1"/>
  <c r="AP941" i="2"/>
  <c r="AV941" i="2"/>
  <c r="AP939" i="2"/>
  <c r="AV939" i="2"/>
  <c r="AP937" i="2"/>
  <c r="AP935" i="2"/>
  <c r="AV935" i="2"/>
  <c r="AP929" i="2"/>
  <c r="AU929" i="2"/>
  <c r="AV929" i="2"/>
  <c r="AP927" i="2"/>
  <c r="AV927" i="2"/>
  <c r="AP925" i="2"/>
  <c r="AV925" i="2" s="1"/>
  <c r="AP923" i="2"/>
  <c r="AV923" i="2" s="1"/>
  <c r="AP921" i="2"/>
  <c r="AU921" i="2" s="1"/>
  <c r="AP913" i="2"/>
  <c r="AP911" i="2"/>
  <c r="AV911" i="2" s="1"/>
  <c r="AP909" i="2"/>
  <c r="AP907" i="2"/>
  <c r="AV907" i="2" s="1"/>
  <c r="AP905" i="2"/>
  <c r="AP903" i="2"/>
  <c r="AV903" i="2"/>
  <c r="AP897" i="2"/>
  <c r="AV897" i="2"/>
  <c r="AP895" i="2"/>
  <c r="AV895" i="2" s="1"/>
  <c r="AP893" i="2"/>
  <c r="AP891" i="2"/>
  <c r="AV891" i="2"/>
  <c r="AP889" i="2"/>
  <c r="AV889" i="2"/>
  <c r="AP887" i="2"/>
  <c r="AV887" i="2" s="1"/>
  <c r="AP881" i="2"/>
  <c r="AV881" i="2" s="1"/>
  <c r="AP879" i="2"/>
  <c r="AP875" i="2"/>
  <c r="AP873" i="2"/>
  <c r="AU873" i="2" s="1"/>
  <c r="AV873" i="2"/>
  <c r="AP871" i="2"/>
  <c r="AV871" i="2" s="1"/>
  <c r="AP865" i="2"/>
  <c r="AV865" i="2" s="1"/>
  <c r="AP863" i="2"/>
  <c r="AP861" i="2"/>
  <c r="AU861" i="2" s="1"/>
  <c r="AV861" i="2"/>
  <c r="AP859" i="2"/>
  <c r="AV859" i="2" s="1"/>
  <c r="AP857" i="2"/>
  <c r="AU374" i="2"/>
  <c r="AV358" i="2"/>
  <c r="AU342" i="2"/>
  <c r="AV342" i="2"/>
  <c r="AU318" i="2"/>
  <c r="AV318" i="2"/>
  <c r="AU310" i="2"/>
  <c r="AV310" i="2"/>
  <c r="AV294" i="2"/>
  <c r="AU286" i="2"/>
  <c r="AV286" i="2"/>
  <c r="AU278" i="2"/>
  <c r="AV278" i="2"/>
  <c r="AV270" i="2"/>
  <c r="AW44" i="2"/>
  <c r="AX44" i="2"/>
  <c r="AP849" i="2"/>
  <c r="AU849" i="2" s="1"/>
  <c r="AV849" i="2"/>
  <c r="AP847" i="2"/>
  <c r="AV847" i="2" s="1"/>
  <c r="AP845" i="2"/>
  <c r="AP843" i="2"/>
  <c r="AV843" i="2"/>
  <c r="AP841" i="2"/>
  <c r="AU841" i="2"/>
  <c r="AV841" i="2"/>
  <c r="AP833" i="2"/>
  <c r="AV833" i="2" s="1"/>
  <c r="AP831" i="2"/>
  <c r="AV831" i="2"/>
  <c r="AP829" i="2"/>
  <c r="AV829" i="2"/>
  <c r="AP827" i="2"/>
  <c r="AV827" i="2"/>
  <c r="AP825" i="2"/>
  <c r="AP817" i="2"/>
  <c r="AV817" i="2" s="1"/>
  <c r="AP816" i="2"/>
  <c r="AP814" i="2"/>
  <c r="AV814" i="2"/>
  <c r="AP812" i="2"/>
  <c r="AV812" i="2" s="1"/>
  <c r="AP810" i="2"/>
  <c r="AP808" i="2"/>
  <c r="AP806" i="2"/>
  <c r="AP804" i="2"/>
  <c r="AP802" i="2"/>
  <c r="AV802" i="2" s="1"/>
  <c r="AP800" i="2"/>
  <c r="AP798" i="2"/>
  <c r="AV798" i="2" s="1"/>
  <c r="AP796" i="2"/>
  <c r="AP794" i="2"/>
  <c r="AU794" i="2"/>
  <c r="AP788" i="2"/>
  <c r="AP786" i="2"/>
  <c r="AU786" i="2" s="1"/>
  <c r="AP784" i="2"/>
  <c r="AP778" i="2"/>
  <c r="AP776" i="2"/>
  <c r="AP772" i="2"/>
  <c r="AP770" i="2"/>
  <c r="AP768" i="2"/>
  <c r="AP766" i="2"/>
  <c r="AP764" i="2"/>
  <c r="AP762" i="2"/>
  <c r="AV762" i="2" s="1"/>
  <c r="AP758" i="2"/>
  <c r="AP756" i="2"/>
  <c r="AP754" i="2"/>
  <c r="AV754" i="2" s="1"/>
  <c r="AP752" i="2"/>
  <c r="AP746" i="2"/>
  <c r="AU746" i="2" s="1"/>
  <c r="AP742" i="2"/>
  <c r="AV742" i="2" s="1"/>
  <c r="AP740" i="2"/>
  <c r="AV740" i="2" s="1"/>
  <c r="AP738" i="2"/>
  <c r="AP730" i="2"/>
  <c r="AP728" i="2"/>
  <c r="AP726" i="2"/>
  <c r="AV726" i="2"/>
  <c r="AP722" i="2"/>
  <c r="AV722" i="2" s="1"/>
  <c r="AP714" i="2"/>
  <c r="AV714" i="2" s="1"/>
  <c r="AP710" i="2"/>
  <c r="AV710" i="2"/>
  <c r="AP708" i="2"/>
  <c r="AV708" i="2"/>
  <c r="AP706" i="2"/>
  <c r="AU706" i="2" s="1"/>
  <c r="AP698" i="2"/>
  <c r="AP696" i="2"/>
  <c r="AP694" i="2"/>
  <c r="AV694" i="2"/>
  <c r="AP692" i="2"/>
  <c r="AV692" i="2" s="1"/>
  <c r="AP690" i="2"/>
  <c r="AU690" i="2" s="1"/>
  <c r="AP688" i="2"/>
  <c r="AP686" i="2"/>
  <c r="AV686" i="2"/>
  <c r="AP680" i="2"/>
  <c r="AV680" i="2"/>
  <c r="AP678" i="2"/>
  <c r="AP676" i="2"/>
  <c r="AV676" i="2" s="1"/>
  <c r="AP674" i="2"/>
  <c r="AV674" i="2"/>
  <c r="AP664" i="2"/>
  <c r="AP662" i="2"/>
  <c r="AP658" i="2"/>
  <c r="AV658" i="2" s="1"/>
  <c r="AP646" i="2"/>
  <c r="AV646" i="2"/>
  <c r="AP644" i="2"/>
  <c r="AV644" i="2"/>
  <c r="AP642" i="2"/>
  <c r="AV642" i="2" s="1"/>
  <c r="AP638" i="2"/>
  <c r="AU638" i="2" s="1"/>
  <c r="AP634" i="2"/>
  <c r="AV634" i="2"/>
  <c r="AP630" i="2"/>
  <c r="AV630" i="2"/>
  <c r="AP628" i="2"/>
  <c r="AV628" i="2" s="1"/>
  <c r="AP626" i="2"/>
  <c r="AV626" i="2" s="1"/>
  <c r="AP622" i="2"/>
  <c r="AU622" i="2"/>
  <c r="AV622" i="2"/>
  <c r="AP614" i="2"/>
  <c r="AP612" i="2"/>
  <c r="AP610" i="2"/>
  <c r="AV610" i="2"/>
  <c r="AP602" i="2"/>
  <c r="AV602" i="2" s="1"/>
  <c r="AP600" i="2"/>
  <c r="AV600" i="2" s="1"/>
  <c r="AP598" i="2"/>
  <c r="AV598" i="2" s="1"/>
  <c r="AP596" i="2"/>
  <c r="AP594" i="2"/>
  <c r="AV594" i="2"/>
  <c r="AP586" i="2"/>
  <c r="AV586" i="2"/>
  <c r="AP582" i="2"/>
  <c r="AU582" i="2" s="1"/>
  <c r="AP580" i="2"/>
  <c r="AV580" i="2" s="1"/>
  <c r="AP578" i="2"/>
  <c r="AV578" i="2"/>
  <c r="AP570" i="2"/>
  <c r="AU570" i="2"/>
  <c r="AV570" i="2"/>
  <c r="AP568" i="2"/>
  <c r="AP566" i="2"/>
  <c r="AV566" i="2" s="1"/>
  <c r="AP564" i="2"/>
  <c r="AV564" i="2"/>
  <c r="AP562" i="2"/>
  <c r="AP560" i="2"/>
  <c r="AP558" i="2"/>
  <c r="AP552" i="2"/>
  <c r="AV552" i="2"/>
  <c r="AP550" i="2"/>
  <c r="AV550" i="2"/>
  <c r="AP548" i="2"/>
  <c r="AP546" i="2"/>
  <c r="AV546" i="2" s="1"/>
  <c r="AP536" i="2"/>
  <c r="AP534" i="2"/>
  <c r="AP532" i="2"/>
  <c r="AV532" i="2"/>
  <c r="AP530" i="2"/>
  <c r="AV530" i="2" s="1"/>
  <c r="AP518" i="2"/>
  <c r="AV518" i="2" s="1"/>
  <c r="AP516" i="2"/>
  <c r="AV516" i="2"/>
  <c r="AP514" i="2"/>
  <c r="AV514" i="2"/>
  <c r="AP510" i="2"/>
  <c r="AP506" i="2"/>
  <c r="AV506" i="2" s="1"/>
  <c r="AP502" i="2"/>
  <c r="AV502" i="2" s="1"/>
  <c r="AP500" i="2"/>
  <c r="AV500" i="2"/>
  <c r="AP498" i="2"/>
  <c r="AV498" i="2"/>
  <c r="AP494" i="2"/>
  <c r="AV494" i="2" s="1"/>
  <c r="AU494" i="2"/>
  <c r="AP484" i="2"/>
  <c r="AV484" i="2" s="1"/>
  <c r="AP482" i="2"/>
  <c r="AV482" i="2" s="1"/>
  <c r="AP474" i="2"/>
  <c r="AV474" i="2" s="1"/>
  <c r="AP472" i="2"/>
  <c r="AV472" i="2"/>
  <c r="AP470" i="2"/>
  <c r="AV470" i="2" s="1"/>
  <c r="AP468" i="2"/>
  <c r="AV468" i="2"/>
  <c r="AP466" i="2"/>
  <c r="AV466" i="2"/>
  <c r="AP458" i="2"/>
  <c r="AV458" i="2"/>
  <c r="AP454" i="2"/>
  <c r="AP452" i="2"/>
  <c r="AV452" i="2" s="1"/>
  <c r="AP450" i="2"/>
  <c r="AV450" i="2" s="1"/>
  <c r="AP442" i="2"/>
  <c r="AU442" i="2"/>
  <c r="AV442" i="2"/>
  <c r="AP438" i="2"/>
  <c r="AP436" i="2"/>
  <c r="AV436" i="2"/>
  <c r="AP434" i="2"/>
  <c r="AP432" i="2"/>
  <c r="AP430" i="2"/>
  <c r="AV430" i="2" s="1"/>
  <c r="AP424" i="2"/>
  <c r="AV424" i="2"/>
  <c r="AP422" i="2"/>
  <c r="AV422" i="2" s="1"/>
  <c r="AP420" i="2"/>
  <c r="AV420" i="2"/>
  <c r="AP418" i="2"/>
  <c r="AP411" i="2"/>
  <c r="AU411" i="2" s="1"/>
  <c r="AP409" i="2"/>
  <c r="AV409" i="2" s="1"/>
  <c r="AP407" i="2"/>
  <c r="AU407" i="2" s="1"/>
  <c r="AP405" i="2"/>
  <c r="AP399" i="2"/>
  <c r="AV396" i="2"/>
  <c r="AV372" i="2"/>
  <c r="AV348" i="2"/>
  <c r="AV340" i="2"/>
  <c r="AV332" i="2"/>
  <c r="AV300" i="2"/>
  <c r="AV284" i="2"/>
  <c r="AU263" i="2"/>
  <c r="AU259" i="2"/>
  <c r="AU378" i="2"/>
  <c r="AV378" i="2"/>
  <c r="AU370" i="2"/>
  <c r="AV370" i="2"/>
  <c r="AU362" i="2"/>
  <c r="AV362" i="2"/>
  <c r="AU346" i="2"/>
  <c r="AV346" i="2"/>
  <c r="AU322" i="2"/>
  <c r="AV322" i="2"/>
  <c r="AU314" i="2"/>
  <c r="AV314" i="2"/>
  <c r="AU306" i="2"/>
  <c r="AV306" i="2"/>
  <c r="AU282" i="2"/>
  <c r="AV282" i="2"/>
  <c r="AV139" i="2"/>
  <c r="AU135" i="2"/>
  <c r="AV135" i="2"/>
  <c r="AQ268" i="2"/>
  <c r="AW268" i="2" s="1"/>
  <c r="AQ267" i="2"/>
  <c r="AO267" i="2"/>
  <c r="AQ264" i="2"/>
  <c r="AW264" i="2" s="1"/>
  <c r="AQ263" i="2"/>
  <c r="AO263" i="2"/>
  <c r="AQ256" i="2"/>
  <c r="AX256" i="2"/>
  <c r="AQ255" i="2"/>
  <c r="AW255" i="2" s="1"/>
  <c r="AO255" i="2"/>
  <c r="AT255" i="2"/>
  <c r="AQ252" i="2"/>
  <c r="AQ251" i="2"/>
  <c r="AO251" i="2"/>
  <c r="AQ248" i="2"/>
  <c r="AW248" i="2" s="1"/>
  <c r="AQ244" i="2"/>
  <c r="AO244" i="2"/>
  <c r="AP242" i="2"/>
  <c r="AP240" i="2"/>
  <c r="AV240" i="2"/>
  <c r="AP238" i="2"/>
  <c r="AV238" i="2" s="1"/>
  <c r="AP236" i="2"/>
  <c r="AV236" i="2" s="1"/>
  <c r="AP234" i="2"/>
  <c r="AP232" i="2"/>
  <c r="AP230" i="2"/>
  <c r="AV230" i="2" s="1"/>
  <c r="AP228" i="2"/>
  <c r="AV228" i="2"/>
  <c r="AP226" i="2"/>
  <c r="AV226" i="2" s="1"/>
  <c r="AP224" i="2"/>
  <c r="AP222" i="2"/>
  <c r="AP220" i="2"/>
  <c r="AP218" i="2"/>
  <c r="AV218" i="2" s="1"/>
  <c r="AP216" i="2"/>
  <c r="AU216" i="2" s="1"/>
  <c r="AP214" i="2"/>
  <c r="AP212" i="2"/>
  <c r="AV212" i="2" s="1"/>
  <c r="AP210" i="2"/>
  <c r="AV210" i="2"/>
  <c r="AP208" i="2"/>
  <c r="AV208" i="2"/>
  <c r="AP206" i="2"/>
  <c r="AV206" i="2" s="1"/>
  <c r="AP204" i="2"/>
  <c r="AP202" i="2"/>
  <c r="AV202" i="2"/>
  <c r="AP200" i="2"/>
  <c r="AV200" i="2"/>
  <c r="AP198" i="2"/>
  <c r="AV198" i="2" s="1"/>
  <c r="AP196" i="2"/>
  <c r="AV196" i="2"/>
  <c r="AP194" i="2"/>
  <c r="AV194" i="2"/>
  <c r="AP190" i="2"/>
  <c r="AP188" i="2"/>
  <c r="AV188" i="2"/>
  <c r="AP186" i="2"/>
  <c r="AV186" i="2"/>
  <c r="AP184" i="2"/>
  <c r="AV184" i="2" s="1"/>
  <c r="AP182" i="2"/>
  <c r="AV182" i="2" s="1"/>
  <c r="AP180" i="2"/>
  <c r="AV180" i="2" s="1"/>
  <c r="AP178" i="2"/>
  <c r="AV178" i="2" s="1"/>
  <c r="AP176" i="2"/>
  <c r="AV176" i="2" s="1"/>
  <c r="AP174" i="2"/>
  <c r="AU174" i="2" s="1"/>
  <c r="AV174" i="2"/>
  <c r="AP172" i="2"/>
  <c r="AV172" i="2" s="1"/>
  <c r="AP170" i="2"/>
  <c r="AV170" i="2" s="1"/>
  <c r="AP168" i="2"/>
  <c r="AV168" i="2" s="1"/>
  <c r="AP166" i="2"/>
  <c r="AV166" i="2"/>
  <c r="AP164" i="2"/>
  <c r="AV164" i="2" s="1"/>
  <c r="AP162" i="2"/>
  <c r="AV162" i="2"/>
  <c r="AO155" i="2"/>
  <c r="AO153" i="2"/>
  <c r="AP142" i="2"/>
  <c r="AP138" i="2"/>
  <c r="AP134" i="2"/>
  <c r="AV134" i="2" s="1"/>
  <c r="AP118" i="2"/>
  <c r="AX88" i="2"/>
  <c r="AQ87" i="2"/>
  <c r="AP86" i="2"/>
  <c r="AV86" i="2" s="1"/>
  <c r="AP83" i="2"/>
  <c r="AP82" i="2"/>
  <c r="AP79" i="2"/>
  <c r="AP78" i="2"/>
  <c r="AU77" i="2"/>
  <c r="AP75" i="2"/>
  <c r="AV75" i="2"/>
  <c r="AU73" i="2"/>
  <c r="AP71" i="2"/>
  <c r="AU71" i="2" s="1"/>
  <c r="AP70" i="2"/>
  <c r="AU69" i="2"/>
  <c r="AP67" i="2"/>
  <c r="AU65" i="2"/>
  <c r="AP63" i="2"/>
  <c r="AP62" i="2"/>
  <c r="AU62" i="2" s="1"/>
  <c r="AU61" i="2"/>
  <c r="AP59" i="2"/>
  <c r="AP58" i="2"/>
  <c r="O225" i="19"/>
  <c r="O223" i="19"/>
  <c r="O221" i="19"/>
  <c r="O219" i="19"/>
  <c r="O217" i="19"/>
  <c r="O215" i="19"/>
  <c r="O213" i="19"/>
  <c r="O211" i="19"/>
  <c r="O209" i="19"/>
  <c r="O207" i="19"/>
  <c r="O205" i="19"/>
  <c r="O203" i="19"/>
  <c r="O201" i="19"/>
  <c r="O199" i="19"/>
  <c r="O197" i="19"/>
  <c r="O195" i="19"/>
  <c r="O193" i="19"/>
  <c r="O191" i="19"/>
  <c r="O189" i="19"/>
  <c r="O187" i="19"/>
  <c r="O185" i="19"/>
  <c r="O183" i="19"/>
  <c r="O181" i="19"/>
  <c r="O179" i="19"/>
  <c r="O177" i="19"/>
  <c r="O175" i="19"/>
  <c r="O173" i="19"/>
  <c r="O171" i="19"/>
  <c r="O169" i="19"/>
  <c r="O167" i="19"/>
  <c r="O165" i="19"/>
  <c r="O163" i="19"/>
  <c r="O161" i="19"/>
  <c r="O159" i="19"/>
  <c r="O157" i="19"/>
  <c r="O155" i="19"/>
  <c r="O153" i="19"/>
  <c r="O151" i="19"/>
  <c r="O149" i="19"/>
  <c r="O147" i="19"/>
  <c r="O145" i="19"/>
  <c r="O143" i="19"/>
  <c r="O141" i="19"/>
  <c r="O139" i="19"/>
  <c r="O137" i="19"/>
  <c r="O135" i="19"/>
  <c r="O133" i="19"/>
  <c r="O131" i="19"/>
  <c r="O129" i="19"/>
  <c r="O127" i="19"/>
  <c r="O125" i="19"/>
  <c r="O123" i="19"/>
  <c r="O121" i="19"/>
  <c r="O119" i="19"/>
  <c r="O117" i="19"/>
  <c r="O115" i="19"/>
  <c r="O113" i="19"/>
  <c r="O111" i="19"/>
  <c r="O109" i="19"/>
  <c r="O107" i="19"/>
  <c r="O105" i="19"/>
  <c r="O103" i="19"/>
  <c r="O101" i="19"/>
  <c r="O99" i="19"/>
  <c r="O97" i="19"/>
  <c r="O95" i="19"/>
  <c r="O93" i="19"/>
  <c r="O91" i="19"/>
  <c r="O89" i="19"/>
  <c r="O87" i="19"/>
  <c r="O85" i="19"/>
  <c r="O83" i="19"/>
  <c r="O81" i="19"/>
  <c r="O79" i="19"/>
  <c r="O77" i="19"/>
  <c r="O75" i="19"/>
  <c r="O73" i="19"/>
  <c r="O71" i="19"/>
  <c r="O69" i="19"/>
  <c r="O67" i="19"/>
  <c r="O65" i="19"/>
  <c r="O63" i="19"/>
  <c r="O61" i="19"/>
  <c r="O59" i="19"/>
  <c r="O57" i="19"/>
  <c r="O55" i="19"/>
  <c r="O53" i="19"/>
  <c r="O51" i="19"/>
  <c r="O49" i="19"/>
  <c r="O47" i="19"/>
  <c r="O45" i="19"/>
  <c r="O43" i="19"/>
  <c r="O41" i="19"/>
  <c r="O39" i="19"/>
  <c r="O37" i="19"/>
  <c r="O35" i="19"/>
  <c r="O33" i="19"/>
  <c r="O31" i="19"/>
  <c r="O29" i="19"/>
  <c r="O27" i="19"/>
  <c r="O25" i="19"/>
  <c r="O23" i="19"/>
  <c r="O21" i="19"/>
  <c r="O19" i="19"/>
  <c r="O17" i="19"/>
  <c r="S2" i="19"/>
  <c r="O15" i="19"/>
  <c r="O14" i="19"/>
  <c r="O13" i="19"/>
  <c r="O12" i="19"/>
  <c r="O11" i="19"/>
  <c r="O10" i="19"/>
  <c r="O9" i="19"/>
  <c r="O8" i="19"/>
  <c r="O7" i="19"/>
  <c r="O6" i="19"/>
  <c r="O5" i="19"/>
  <c r="O4" i="19"/>
  <c r="O3" i="19"/>
  <c r="AG2" i="19"/>
  <c r="AF2" i="19"/>
  <c r="AW2376" i="2"/>
  <c r="AX2376" i="2"/>
  <c r="AW2360" i="2"/>
  <c r="AX2360" i="2"/>
  <c r="Z2400" i="2"/>
  <c r="AP2400" i="2"/>
  <c r="AV2400" i="2" s="1"/>
  <c r="K2397" i="2"/>
  <c r="R2396" i="2"/>
  <c r="S2396" i="2"/>
  <c r="K2395" i="2"/>
  <c r="AI2393" i="2"/>
  <c r="AI2391" i="2"/>
  <c r="J2391" i="2"/>
  <c r="K2391" i="2"/>
  <c r="AI2389" i="2"/>
  <c r="AO2389" i="2" s="1"/>
  <c r="AT2389" i="2" s="1"/>
  <c r="AI2387" i="2"/>
  <c r="J2387" i="2"/>
  <c r="AQ2377" i="2"/>
  <c r="R2377" i="2"/>
  <c r="O2374" i="2"/>
  <c r="R2373" i="2"/>
  <c r="AI2370" i="2"/>
  <c r="AO2370" i="2" s="1"/>
  <c r="AT2370" i="2" s="1"/>
  <c r="K2370" i="2"/>
  <c r="AI2053" i="2"/>
  <c r="J2053" i="2" s="1"/>
  <c r="AU2051" i="2"/>
  <c r="AV2051" i="2"/>
  <c r="AU2039" i="2"/>
  <c r="AV2039" i="2"/>
  <c r="AT1960" i="2"/>
  <c r="AU1921" i="2"/>
  <c r="AV1921" i="2"/>
  <c r="AP2378" i="2"/>
  <c r="AU2378" i="2" s="1"/>
  <c r="AQ2375" i="2"/>
  <c r="R2375" i="2"/>
  <c r="S2375" i="2"/>
  <c r="AI2366" i="2"/>
  <c r="AO2366" i="2"/>
  <c r="AT2366" i="2" s="1"/>
  <c r="K2366" i="2"/>
  <c r="AI2362" i="2"/>
  <c r="AO2362" i="2"/>
  <c r="J2362" i="2"/>
  <c r="K2362" i="2"/>
  <c r="AU2047" i="2"/>
  <c r="AV2047" i="2"/>
  <c r="AW1970" i="2"/>
  <c r="AX1970" i="2"/>
  <c r="AI2396" i="2"/>
  <c r="R2394" i="2"/>
  <c r="R2392" i="2"/>
  <c r="AQ2392" i="2"/>
  <c r="R2390" i="2"/>
  <c r="AQ2390" i="2"/>
  <c r="AI2384" i="2"/>
  <c r="K2384" i="2"/>
  <c r="Z2380" i="2"/>
  <c r="AO2376" i="2"/>
  <c r="K2372" i="2"/>
  <c r="AI2368" i="2"/>
  <c r="J2368" i="2" s="1"/>
  <c r="K2368" i="2"/>
  <c r="AI2360" i="2"/>
  <c r="AO2360" i="2" s="1"/>
  <c r="J2360" i="2"/>
  <c r="K2360" i="2"/>
  <c r="AQ2358" i="2"/>
  <c r="AP2357" i="2"/>
  <c r="N2357" i="2"/>
  <c r="N2356" i="2"/>
  <c r="AP2355" i="2"/>
  <c r="N2355" i="2"/>
  <c r="AP2354" i="2"/>
  <c r="N2354" i="2"/>
  <c r="AP2353" i="2"/>
  <c r="AU2353" i="2" s="1"/>
  <c r="N2352" i="2"/>
  <c r="AP2351" i="2"/>
  <c r="AU2351" i="2" s="1"/>
  <c r="N2351" i="2"/>
  <c r="O2351" i="2"/>
  <c r="AP2349" i="2"/>
  <c r="N2349" i="2"/>
  <c r="N2348" i="2"/>
  <c r="N2347" i="2"/>
  <c r="N2346" i="2"/>
  <c r="AP2345" i="2"/>
  <c r="N2345" i="2"/>
  <c r="AP2344" i="2"/>
  <c r="N2344" i="2"/>
  <c r="AP2343" i="2"/>
  <c r="AU2343" i="2" s="1"/>
  <c r="N2343" i="2"/>
  <c r="N2342" i="2"/>
  <c r="O2342" i="2"/>
  <c r="N2341" i="2"/>
  <c r="AP2340" i="2"/>
  <c r="N2340" i="2"/>
  <c r="N2338" i="2"/>
  <c r="AP2337" i="2"/>
  <c r="N2337" i="2"/>
  <c r="AP2336" i="2"/>
  <c r="AP2335" i="2"/>
  <c r="AP2333" i="2"/>
  <c r="N2333" i="2"/>
  <c r="AP2332" i="2"/>
  <c r="N2332" i="2"/>
  <c r="N2331" i="2"/>
  <c r="AP2330" i="2"/>
  <c r="AV2330" i="2" s="1"/>
  <c r="N2330" i="2"/>
  <c r="AP2328" i="2"/>
  <c r="N2328" i="2"/>
  <c r="O2328" i="2"/>
  <c r="N2327" i="2"/>
  <c r="AP2326" i="2"/>
  <c r="N2326" i="2"/>
  <c r="AP2325" i="2"/>
  <c r="N2325" i="2"/>
  <c r="N2324" i="2"/>
  <c r="AP2323" i="2"/>
  <c r="N2323" i="2"/>
  <c r="O2323" i="2"/>
  <c r="N2320" i="2"/>
  <c r="N2319" i="2"/>
  <c r="AP2318" i="2"/>
  <c r="N2318" i="2"/>
  <c r="AP2317" i="2"/>
  <c r="AP2315" i="2"/>
  <c r="N2315" i="2"/>
  <c r="N2314" i="2"/>
  <c r="AP2313" i="2"/>
  <c r="N2313" i="2"/>
  <c r="O2313" i="2"/>
  <c r="AP2311" i="2"/>
  <c r="N2311" i="2"/>
  <c r="AP2310" i="2"/>
  <c r="N2310" i="2"/>
  <c r="AP2309" i="2"/>
  <c r="AP2308" i="2"/>
  <c r="AU2308" i="2" s="1"/>
  <c r="N2308" i="2"/>
  <c r="AP2306" i="2"/>
  <c r="N2303" i="2"/>
  <c r="AP2301" i="2"/>
  <c r="N2301" i="2"/>
  <c r="AP2299" i="2"/>
  <c r="N2299" i="2"/>
  <c r="O2299" i="2"/>
  <c r="AP2297" i="2"/>
  <c r="O2297" i="2"/>
  <c r="N2292" i="2"/>
  <c r="N2289" i="2"/>
  <c r="AP2288" i="2"/>
  <c r="AV2288" i="2" s="1"/>
  <c r="N2288" i="2"/>
  <c r="N2287" i="2"/>
  <c r="N2286" i="2"/>
  <c r="N2285" i="2"/>
  <c r="AP2284" i="2"/>
  <c r="AU2284" i="2" s="1"/>
  <c r="N2282" i="2"/>
  <c r="AP2281" i="2"/>
  <c r="N2281" i="2"/>
  <c r="AP2279" i="2"/>
  <c r="N2277" i="2"/>
  <c r="AP2276" i="2"/>
  <c r="N2276" i="2"/>
  <c r="AP2272" i="2"/>
  <c r="N2272" i="2"/>
  <c r="O2272" i="2"/>
  <c r="AP2271" i="2"/>
  <c r="AU2271" i="2" s="1"/>
  <c r="N2270" i="2"/>
  <c r="AP2269" i="2"/>
  <c r="N2268" i="2"/>
  <c r="N2267" i="2"/>
  <c r="N2265" i="2"/>
  <c r="AP2264" i="2"/>
  <c r="N2264" i="2"/>
  <c r="AP2263" i="2"/>
  <c r="N2260" i="2"/>
  <c r="AP2259" i="2"/>
  <c r="AV2259" i="2"/>
  <c r="N2258" i="2"/>
  <c r="AP2257" i="2"/>
  <c r="N2257" i="2"/>
  <c r="AP2251" i="2"/>
  <c r="N2251" i="2"/>
  <c r="AP2249" i="2"/>
  <c r="N2249" i="2"/>
  <c r="AP2247" i="2"/>
  <c r="AV2247" i="2" s="1"/>
  <c r="N2247" i="2"/>
  <c r="AP2246" i="2"/>
  <c r="AP2245" i="2"/>
  <c r="N2245" i="2"/>
  <c r="N2244" i="2"/>
  <c r="N2243" i="2"/>
  <c r="AP2242" i="2"/>
  <c r="N2242" i="2"/>
  <c r="O2242" i="2"/>
  <c r="AP2241" i="2"/>
  <c r="N2241" i="2"/>
  <c r="AP2240" i="2"/>
  <c r="AU2240" i="2"/>
  <c r="N2240" i="2"/>
  <c r="N2239" i="2"/>
  <c r="AP2238" i="2"/>
  <c r="AV2238" i="2" s="1"/>
  <c r="N2238" i="2"/>
  <c r="AP2236" i="2"/>
  <c r="N2236" i="2"/>
  <c r="N2234" i="2"/>
  <c r="N2232" i="2"/>
  <c r="AP2231" i="2"/>
  <c r="N2231" i="2"/>
  <c r="O2231" i="2"/>
  <c r="AP2227" i="2"/>
  <c r="N2227" i="2"/>
  <c r="AP2226" i="2"/>
  <c r="AU2226" i="2" s="1"/>
  <c r="N2226" i="2"/>
  <c r="N2225" i="2"/>
  <c r="AP2224" i="2"/>
  <c r="N2223" i="2"/>
  <c r="N2222" i="2"/>
  <c r="AP2220" i="2"/>
  <c r="N2220" i="2"/>
  <c r="AP2219" i="2"/>
  <c r="N2217" i="2"/>
  <c r="N2216" i="2"/>
  <c r="AP2214" i="2"/>
  <c r="N2214" i="2"/>
  <c r="N2213" i="2"/>
  <c r="AP2212" i="2"/>
  <c r="AP2211" i="2"/>
  <c r="AV2211" i="2" s="1"/>
  <c r="AP2210" i="2"/>
  <c r="N2210" i="2"/>
  <c r="AP2208" i="2"/>
  <c r="N2208" i="2"/>
  <c r="AP2207" i="2"/>
  <c r="N2207" i="2"/>
  <c r="AP2206" i="2"/>
  <c r="N2204" i="2"/>
  <c r="AP2203" i="2"/>
  <c r="AU2203" i="2"/>
  <c r="N2203" i="2"/>
  <c r="AP2201" i="2"/>
  <c r="AU2201" i="2" s="1"/>
  <c r="O2201" i="2"/>
  <c r="AP2199" i="2"/>
  <c r="N2199" i="2"/>
  <c r="AP2198" i="2"/>
  <c r="N2198" i="2"/>
  <c r="N2196" i="2"/>
  <c r="AP2195" i="2"/>
  <c r="N2195" i="2"/>
  <c r="AP2194" i="2"/>
  <c r="N2194" i="2"/>
  <c r="AP2376" i="2"/>
  <c r="AU2376" i="2" s="1"/>
  <c r="J2375" i="2"/>
  <c r="AO2359" i="2"/>
  <c r="O2376" i="2"/>
  <c r="S2385" i="2"/>
  <c r="J1976" i="2"/>
  <c r="J1984" i="2"/>
  <c r="J1988" i="2"/>
  <c r="J1996" i="2"/>
  <c r="J2004" i="2"/>
  <c r="J2012" i="2"/>
  <c r="Z2363" i="2"/>
  <c r="Z2367" i="2"/>
  <c r="N2373" i="2"/>
  <c r="Z2374" i="2"/>
  <c r="Z2375" i="2"/>
  <c r="N2378" i="2"/>
  <c r="Z2378" i="2"/>
  <c r="Z2379" i="2"/>
  <c r="Z2381" i="2"/>
  <c r="Z2383" i="2"/>
  <c r="N2393" i="2"/>
  <c r="N2391" i="2"/>
  <c r="N2389" i="2"/>
  <c r="N2387" i="2"/>
  <c r="AS1652" i="2"/>
  <c r="AT1651" i="2"/>
  <c r="AS1649" i="2"/>
  <c r="AS1646" i="2"/>
  <c r="AT1644" i="2"/>
  <c r="AS1640" i="2"/>
  <c r="AS1638" i="2"/>
  <c r="AT1636" i="2"/>
  <c r="AS1636" i="2"/>
  <c r="AS1633" i="2"/>
  <c r="AS1631" i="2"/>
  <c r="AS1628" i="2"/>
  <c r="AS1624" i="2"/>
  <c r="AS1620" i="2"/>
  <c r="AS1619" i="2"/>
  <c r="AT1615" i="2"/>
  <c r="AS1615" i="2"/>
  <c r="AS1608" i="2"/>
  <c r="AS1605" i="2"/>
  <c r="AT1599" i="2"/>
  <c r="AT1592" i="2"/>
  <c r="AS1592" i="2"/>
  <c r="AV1568" i="2"/>
  <c r="AU1538" i="2"/>
  <c r="AU1534" i="2"/>
  <c r="AV1526" i="2"/>
  <c r="AU1522" i="2"/>
  <c r="AU1504" i="2"/>
  <c r="AU1496" i="2"/>
  <c r="AU1494" i="2"/>
  <c r="AU1490" i="2"/>
  <c r="AV1490" i="2"/>
  <c r="AT1477" i="2"/>
  <c r="AS1477" i="2"/>
  <c r="AU1470" i="2"/>
  <c r="AV1470" i="2"/>
  <c r="AU1466" i="2"/>
  <c r="J1462" i="2"/>
  <c r="AP2193" i="2"/>
  <c r="N2193" i="2"/>
  <c r="AP2192" i="2"/>
  <c r="AP2191" i="2"/>
  <c r="O2191" i="2"/>
  <c r="N2188" i="2"/>
  <c r="N2187" i="2"/>
  <c r="N2183" i="2"/>
  <c r="AP2182" i="2"/>
  <c r="AP2181" i="2"/>
  <c r="AP2180" i="2"/>
  <c r="N2180" i="2"/>
  <c r="AP2179" i="2"/>
  <c r="AP2177" i="2"/>
  <c r="N2176" i="2"/>
  <c r="O2176" i="2"/>
  <c r="N2175" i="2"/>
  <c r="AP2174" i="2"/>
  <c r="AU2174" i="2" s="1"/>
  <c r="N2174" i="2"/>
  <c r="N2173" i="2"/>
  <c r="AP2171" i="2"/>
  <c r="N2171" i="2"/>
  <c r="O2171" i="2"/>
  <c r="AP2170" i="2"/>
  <c r="AU2170" i="2" s="1"/>
  <c r="AP2169" i="2"/>
  <c r="N2168" i="2"/>
  <c r="AP2167" i="2"/>
  <c r="O2167" i="2"/>
  <c r="AP2166" i="2"/>
  <c r="N2166" i="2"/>
  <c r="AP2164" i="2"/>
  <c r="N2164" i="2"/>
  <c r="N2163" i="2"/>
  <c r="AP2162" i="2"/>
  <c r="AU2162" i="2" s="1"/>
  <c r="AP2160" i="2"/>
  <c r="AP2159" i="2"/>
  <c r="N2159" i="2"/>
  <c r="AP2156" i="2"/>
  <c r="N2156" i="2"/>
  <c r="AP2155" i="2"/>
  <c r="AU2155" i="2" s="1"/>
  <c r="N2155" i="2"/>
  <c r="AP2154" i="2"/>
  <c r="AU2154" i="2" s="1"/>
  <c r="O2154" i="2"/>
  <c r="AP2152" i="2"/>
  <c r="O2152" i="2"/>
  <c r="AP2150" i="2"/>
  <c r="O2150" i="2"/>
  <c r="N2148" i="2"/>
  <c r="O2148" i="2"/>
  <c r="AP2147" i="2"/>
  <c r="AP2145" i="2"/>
  <c r="AP2143" i="2"/>
  <c r="N2143" i="2"/>
  <c r="N2142" i="2"/>
  <c r="AP2140" i="2"/>
  <c r="AU2140" i="2" s="1"/>
  <c r="N2140" i="2"/>
  <c r="AP2139" i="2"/>
  <c r="N2139" i="2"/>
  <c r="O2139" i="2"/>
  <c r="AP2138" i="2"/>
  <c r="AP2137" i="2"/>
  <c r="AP2136" i="2"/>
  <c r="AU2136" i="2" s="1"/>
  <c r="N2136" i="2"/>
  <c r="AP2135" i="2"/>
  <c r="O2135" i="2"/>
  <c r="AP2132" i="2"/>
  <c r="N2132" i="2"/>
  <c r="AP2131" i="2"/>
  <c r="N2131" i="2"/>
  <c r="AP2129" i="2"/>
  <c r="AU2129" i="2" s="1"/>
  <c r="N2129" i="2"/>
  <c r="AP2127" i="2"/>
  <c r="N2127" i="2"/>
  <c r="O2127" i="2"/>
  <c r="N2125" i="2"/>
  <c r="AP2124" i="2"/>
  <c r="AV2124" i="2" s="1"/>
  <c r="N2124" i="2"/>
  <c r="AP2123" i="2"/>
  <c r="AP2122" i="2"/>
  <c r="N2120" i="2"/>
  <c r="AP2119" i="2"/>
  <c r="N2119" i="2"/>
  <c r="AP2116" i="2"/>
  <c r="AP2115" i="2"/>
  <c r="AP2114" i="2"/>
  <c r="N2114" i="2"/>
  <c r="AP2113" i="2"/>
  <c r="N2113" i="2"/>
  <c r="AP2112" i="2"/>
  <c r="N2112" i="2"/>
  <c r="N2111" i="2"/>
  <c r="N2110" i="2"/>
  <c r="AU2106" i="2"/>
  <c r="AV2106" i="2"/>
  <c r="AU2102" i="2"/>
  <c r="AV2102" i="2"/>
  <c r="AU2099" i="2"/>
  <c r="AV2094" i="2"/>
  <c r="AU2094" i="2"/>
  <c r="AU2093" i="2"/>
  <c r="AV2093" i="2"/>
  <c r="AW2060" i="2"/>
  <c r="AX2052" i="2"/>
  <c r="AS2052" i="2"/>
  <c r="AS2016" i="2"/>
  <c r="AT2016" i="2"/>
  <c r="AS1998" i="2"/>
  <c r="AT1998" i="2"/>
  <c r="AS1987" i="2"/>
  <c r="AS1983" i="2"/>
  <c r="AW1973" i="2"/>
  <c r="AT1961" i="2"/>
  <c r="AS1961" i="2"/>
  <c r="AS1943" i="2"/>
  <c r="AS1938" i="2"/>
  <c r="AU1936" i="2"/>
  <c r="AX1934" i="2"/>
  <c r="AW1934" i="2"/>
  <c r="AU1926" i="2"/>
  <c r="AU1922" i="2"/>
  <c r="AX1920" i="2"/>
  <c r="AU1571" i="2"/>
  <c r="AV1571" i="2"/>
  <c r="AU1553" i="2"/>
  <c r="AV1553" i="2"/>
  <c r="AU1551" i="2"/>
  <c r="AV1551" i="2"/>
  <c r="AU1533" i="2"/>
  <c r="AV1533" i="2"/>
  <c r="AV1531" i="2"/>
  <c r="AU1529" i="2"/>
  <c r="AV1529" i="2"/>
  <c r="AU1527" i="2"/>
  <c r="AV1527" i="2"/>
  <c r="AV1515" i="2"/>
  <c r="AU1507" i="2"/>
  <c r="AV1507" i="2"/>
  <c r="AU1499" i="2"/>
  <c r="AV1499" i="2"/>
  <c r="AU1495" i="2"/>
  <c r="AV1495" i="2"/>
  <c r="J1458" i="2"/>
  <c r="AS1455" i="2"/>
  <c r="AT1455" i="2"/>
  <c r="J1454" i="2"/>
  <c r="AO1450" i="2"/>
  <c r="J1450" i="2"/>
  <c r="AO1449" i="2"/>
  <c r="AS1449" i="2"/>
  <c r="AO1447" i="2"/>
  <c r="J1447" i="2"/>
  <c r="AO1446" i="2"/>
  <c r="J1446" i="2"/>
  <c r="AO1445" i="2"/>
  <c r="J1445" i="2"/>
  <c r="AO1442" i="2"/>
  <c r="J1442" i="2"/>
  <c r="AO1441" i="2"/>
  <c r="J1441" i="2"/>
  <c r="AO2099" i="2"/>
  <c r="AO2096" i="2"/>
  <c r="AT2096" i="2"/>
  <c r="AT1403" i="2"/>
  <c r="AY1399" i="2"/>
  <c r="AZ1399" i="2"/>
  <c r="AO1395" i="2"/>
  <c r="AI1393" i="2"/>
  <c r="J1393" i="2" s="1"/>
  <c r="AI1389" i="2"/>
  <c r="AI1385" i="2"/>
  <c r="J1385" i="2" s="1"/>
  <c r="AI1383" i="2"/>
  <c r="AI1381" i="2"/>
  <c r="J1381" i="2"/>
  <c r="AI1377" i="2"/>
  <c r="AI1373" i="2"/>
  <c r="AI1369" i="2"/>
  <c r="J1369" i="2" s="1"/>
  <c r="AI1365" i="2"/>
  <c r="J1365" i="2" s="1"/>
  <c r="AO1363" i="2"/>
  <c r="AI1361" i="2"/>
  <c r="AI1355" i="2"/>
  <c r="AI1353" i="2"/>
  <c r="J1353" i="2"/>
  <c r="AI1351" i="2"/>
  <c r="J1351" i="2" s="1"/>
  <c r="AI1349" i="2"/>
  <c r="AO1349" i="2"/>
  <c r="AT1349" i="2" s="1"/>
  <c r="AI1347" i="2"/>
  <c r="J1347" i="2"/>
  <c r="AI1339" i="2"/>
  <c r="J1339" i="2" s="1"/>
  <c r="AI1331" i="2"/>
  <c r="AI1328" i="2"/>
  <c r="AO1328" i="2"/>
  <c r="AS1328" i="2" s="1"/>
  <c r="AZ1326" i="2"/>
  <c r="AI1320" i="2"/>
  <c r="AZ1318" i="2"/>
  <c r="AI1312" i="2"/>
  <c r="AO1312" i="2" s="1"/>
  <c r="AY1310" i="2"/>
  <c r="AI1308" i="2"/>
  <c r="J1308" i="2" s="1"/>
  <c r="AI1304" i="2"/>
  <c r="AY1286" i="2"/>
  <c r="AZ1286" i="2"/>
  <c r="AU1279" i="2"/>
  <c r="AV1279" i="2"/>
  <c r="AU1275" i="2"/>
  <c r="AU1271" i="2"/>
  <c r="AU1269" i="2"/>
  <c r="AV1269" i="2"/>
  <c r="AU1267" i="2"/>
  <c r="AV1267" i="2"/>
  <c r="AU1263" i="2"/>
  <c r="AV1263" i="2"/>
  <c r="AU1259" i="2"/>
  <c r="AV1259" i="2"/>
  <c r="AU1251" i="2"/>
  <c r="AV1251" i="2"/>
  <c r="AU1243" i="2"/>
  <c r="AV1243" i="2"/>
  <c r="AU1239" i="2"/>
  <c r="AV1239" i="2"/>
  <c r="AV1227" i="2"/>
  <c r="AU1223" i="2"/>
  <c r="AV1223" i="2"/>
  <c r="AU1213" i="2"/>
  <c r="AU1211" i="2"/>
  <c r="AV1164" i="2"/>
  <c r="AV1139" i="2"/>
  <c r="AW1134" i="2"/>
  <c r="AX1129" i="2"/>
  <c r="AY1073" i="2"/>
  <c r="AO1973" i="2"/>
  <c r="AO1947" i="2"/>
  <c r="K1722" i="2"/>
  <c r="K1723" i="2"/>
  <c r="K1724" i="2"/>
  <c r="K1725" i="2"/>
  <c r="K1726" i="2"/>
  <c r="K1727" i="2"/>
  <c r="K1728" i="2"/>
  <c r="K1730" i="2"/>
  <c r="K1731" i="2"/>
  <c r="K1732" i="2"/>
  <c r="K1733" i="2"/>
  <c r="K1734" i="2"/>
  <c r="K1735" i="2"/>
  <c r="K1736" i="2"/>
  <c r="K1738" i="2"/>
  <c r="K1739" i="2"/>
  <c r="K1740" i="2"/>
  <c r="K1741" i="2"/>
  <c r="K1742" i="2"/>
  <c r="K1743" i="2"/>
  <c r="K1744" i="2"/>
  <c r="K1746" i="2"/>
  <c r="K1747" i="2"/>
  <c r="K1748" i="2"/>
  <c r="K1749" i="2"/>
  <c r="K1750" i="2"/>
  <c r="K1751" i="2"/>
  <c r="K1752" i="2"/>
  <c r="K1754" i="2"/>
  <c r="K1755" i="2"/>
  <c r="K1756" i="2"/>
  <c r="K1757" i="2"/>
  <c r="K1758" i="2"/>
  <c r="K1759" i="2"/>
  <c r="K1760" i="2"/>
  <c r="K1762" i="2"/>
  <c r="K1763" i="2"/>
  <c r="K1764" i="2"/>
  <c r="K1765" i="2"/>
  <c r="K1766" i="2"/>
  <c r="K1767" i="2"/>
  <c r="K1768" i="2"/>
  <c r="K1770" i="2"/>
  <c r="K1771" i="2"/>
  <c r="K1772" i="2"/>
  <c r="K1773" i="2"/>
  <c r="K1774" i="2"/>
  <c r="K1775" i="2"/>
  <c r="K1776" i="2"/>
  <c r="K1778" i="2"/>
  <c r="K1779" i="2"/>
  <c r="K1780" i="2"/>
  <c r="K1781" i="2"/>
  <c r="K1782" i="2"/>
  <c r="K1783" i="2"/>
  <c r="K1784" i="2"/>
  <c r="K1786" i="2"/>
  <c r="K1787" i="2"/>
  <c r="K1788" i="2"/>
  <c r="K1789" i="2"/>
  <c r="K1790" i="2"/>
  <c r="K1791" i="2"/>
  <c r="K1792" i="2"/>
  <c r="K1794" i="2"/>
  <c r="K1795" i="2"/>
  <c r="K1796" i="2"/>
  <c r="K1797" i="2"/>
  <c r="K1798" i="2"/>
  <c r="K1799" i="2"/>
  <c r="K1800" i="2"/>
  <c r="K1802" i="2"/>
  <c r="K1803" i="2"/>
  <c r="K1804" i="2"/>
  <c r="K1805" i="2"/>
  <c r="K1806" i="2"/>
  <c r="K1807" i="2"/>
  <c r="K1918" i="2"/>
  <c r="K1919" i="2"/>
  <c r="K1922" i="2"/>
  <c r="O1924" i="2"/>
  <c r="AA1924" i="2"/>
  <c r="O1926" i="2"/>
  <c r="AA1926" i="2"/>
  <c r="AA1930" i="2"/>
  <c r="O1931" i="2"/>
  <c r="O1933" i="2"/>
  <c r="K1936" i="2"/>
  <c r="S1937" i="2"/>
  <c r="K1938" i="2"/>
  <c r="AA1940" i="2"/>
  <c r="K1942" i="2"/>
  <c r="S1943" i="2"/>
  <c r="K1944" i="2"/>
  <c r="AA1945" i="2"/>
  <c r="K1949" i="2"/>
  <c r="K1951" i="2"/>
  <c r="K1952" i="2"/>
  <c r="K1953" i="2"/>
  <c r="AA1960" i="2"/>
  <c r="K1964" i="2"/>
  <c r="AA1967" i="2"/>
  <c r="S1969" i="2"/>
  <c r="AA1970" i="2"/>
  <c r="S1971" i="2"/>
  <c r="K1972" i="2"/>
  <c r="AA1973" i="2"/>
  <c r="AA1976" i="2"/>
  <c r="AA1978" i="2"/>
  <c r="AA1980" i="2"/>
  <c r="AA1984" i="2"/>
  <c r="AA1992" i="2"/>
  <c r="AA1994" i="2"/>
  <c r="AA1996" i="2"/>
  <c r="AA2000" i="2"/>
  <c r="AA2002" i="2"/>
  <c r="AA2006" i="2"/>
  <c r="AA2008" i="2"/>
  <c r="AA2010" i="2"/>
  <c r="AA2016" i="2"/>
  <c r="O2018" i="2"/>
  <c r="O2026" i="2"/>
  <c r="AA2026" i="2"/>
  <c r="O2028" i="2"/>
  <c r="S2029" i="2"/>
  <c r="S2031" i="2"/>
  <c r="O2034" i="2"/>
  <c r="AA2034" i="2"/>
  <c r="K2036" i="2"/>
  <c r="AA2039" i="2"/>
  <c r="O2041" i="2"/>
  <c r="AA2041" i="2"/>
  <c r="O2043" i="2"/>
  <c r="AA2043" i="2"/>
  <c r="O2045" i="2"/>
  <c r="AA2047" i="2"/>
  <c r="O2049" i="2"/>
  <c r="AA2049" i="2"/>
  <c r="O2051" i="2"/>
  <c r="AA2051" i="2"/>
  <c r="K2056" i="2"/>
  <c r="O2073" i="2"/>
  <c r="O2075" i="2"/>
  <c r="O2090" i="2"/>
  <c r="O2093" i="2"/>
  <c r="K2094" i="2"/>
  <c r="O2095" i="2"/>
  <c r="K2096" i="2"/>
  <c r="K2098" i="2"/>
  <c r="K2100" i="2"/>
  <c r="O2101" i="2"/>
  <c r="K2102" i="2"/>
  <c r="AO2021" i="2"/>
  <c r="AO2030" i="2"/>
  <c r="K2032" i="2"/>
  <c r="J1476" i="2"/>
  <c r="J1477" i="2"/>
  <c r="N1487" i="2"/>
  <c r="N1489" i="2"/>
  <c r="N1490" i="2"/>
  <c r="N1491" i="2"/>
  <c r="N1492" i="2"/>
  <c r="N1493" i="2"/>
  <c r="N1494" i="2"/>
  <c r="N1496" i="2"/>
  <c r="N1497" i="2"/>
  <c r="N1499" i="2"/>
  <c r="N1500" i="2"/>
  <c r="N1501" i="2"/>
  <c r="N1502" i="2"/>
  <c r="N1503" i="2"/>
  <c r="N1504" i="2"/>
  <c r="N1507" i="2"/>
  <c r="N1510" i="2"/>
  <c r="N1511" i="2"/>
  <c r="N1512" i="2"/>
  <c r="N1514" i="2"/>
  <c r="N1516" i="2"/>
  <c r="N1517" i="2"/>
  <c r="N1518" i="2"/>
  <c r="N1519" i="2"/>
  <c r="N1520" i="2"/>
  <c r="N1522" i="2"/>
  <c r="N1523" i="2"/>
  <c r="N1524" i="2"/>
  <c r="N1525" i="2"/>
  <c r="N1526" i="2"/>
  <c r="N1527" i="2"/>
  <c r="N1529" i="2"/>
  <c r="N1530" i="2"/>
  <c r="N1531" i="2"/>
  <c r="N1532" i="2"/>
  <c r="N1533" i="2"/>
  <c r="N1534" i="2"/>
  <c r="N1535" i="2"/>
  <c r="N1536" i="2"/>
  <c r="N1537" i="2"/>
  <c r="N1538" i="2"/>
  <c r="N1539" i="2"/>
  <c r="N1551" i="2"/>
  <c r="N1553" i="2"/>
  <c r="N1564" i="2"/>
  <c r="N1566" i="2"/>
  <c r="N1568" i="2"/>
  <c r="N1569" i="2"/>
  <c r="N1571" i="2"/>
  <c r="J1587" i="2"/>
  <c r="J1588" i="2"/>
  <c r="J1589" i="2"/>
  <c r="J1599" i="2"/>
  <c r="J1601" i="2"/>
  <c r="J1604" i="2"/>
  <c r="J1605" i="2"/>
  <c r="J1612" i="2"/>
  <c r="J1615" i="2"/>
  <c r="J1617" i="2"/>
  <c r="J1620" i="2"/>
  <c r="J1624" i="2"/>
  <c r="J1627" i="2"/>
  <c r="J1628" i="2"/>
  <c r="J1629" i="2"/>
  <c r="J1631" i="2"/>
  <c r="J1632" i="2"/>
  <c r="J1633" i="2"/>
  <c r="J1636" i="2"/>
  <c r="J1637" i="2"/>
  <c r="J1640" i="2"/>
  <c r="J1641" i="2"/>
  <c r="J1644" i="2"/>
  <c r="J1645" i="2"/>
  <c r="J1647" i="2"/>
  <c r="J1649" i="2"/>
  <c r="J1651" i="2"/>
  <c r="J1652" i="2"/>
  <c r="J1653" i="2"/>
  <c r="J1668" i="2"/>
  <c r="J1669" i="2"/>
  <c r="J1672" i="2"/>
  <c r="J1681" i="2"/>
  <c r="J1688" i="2"/>
  <c r="J1690" i="2"/>
  <c r="J1696" i="2"/>
  <c r="J1697" i="2"/>
  <c r="J1699" i="2"/>
  <c r="J1705" i="2"/>
  <c r="J1706" i="2"/>
  <c r="J1708" i="2"/>
  <c r="J1713" i="2"/>
  <c r="J1717" i="2"/>
  <c r="J1722" i="2"/>
  <c r="J1723" i="2"/>
  <c r="J1724" i="2"/>
  <c r="J1736" i="2"/>
  <c r="J1741" i="2"/>
  <c r="J1743" i="2"/>
  <c r="J1745" i="2"/>
  <c r="J1752" i="2"/>
  <c r="J1754" i="2"/>
  <c r="J1760" i="2"/>
  <c r="J1761" i="2"/>
  <c r="J1763" i="2"/>
  <c r="J1768" i="2"/>
  <c r="J1769" i="2"/>
  <c r="J1770" i="2"/>
  <c r="J1772" i="2"/>
  <c r="J1777" i="2"/>
  <c r="J1778" i="2"/>
  <c r="J1779" i="2"/>
  <c r="J1781" i="2"/>
  <c r="J1786" i="2"/>
  <c r="J1791" i="2"/>
  <c r="J1797" i="2"/>
  <c r="J1800" i="2"/>
  <c r="J1809" i="2"/>
  <c r="J1810" i="2"/>
  <c r="J1813" i="2"/>
  <c r="J1815" i="2"/>
  <c r="J1821" i="2"/>
  <c r="J1823" i="2"/>
  <c r="J1824" i="2"/>
  <c r="J1826" i="2"/>
  <c r="J1839" i="2"/>
  <c r="J1841" i="2"/>
  <c r="J1842" i="2"/>
  <c r="J1845" i="2"/>
  <c r="J1853" i="2"/>
  <c r="J1858" i="2"/>
  <c r="J1861" i="2"/>
  <c r="J1869" i="2"/>
  <c r="J1871" i="2"/>
  <c r="J1874" i="2"/>
  <c r="J1877" i="2"/>
  <c r="J1882" i="2"/>
  <c r="J1885" i="2"/>
  <c r="J1887" i="2"/>
  <c r="J1888" i="2"/>
  <c r="J1889" i="2"/>
  <c r="J1890" i="2"/>
  <c r="J1901" i="2"/>
  <c r="J1906" i="2"/>
  <c r="J1909" i="2"/>
  <c r="N1918" i="2"/>
  <c r="R1920" i="2"/>
  <c r="N1922" i="2"/>
  <c r="N1923" i="2"/>
  <c r="N1924" i="2"/>
  <c r="N1925" i="2"/>
  <c r="N1926" i="2"/>
  <c r="N1927" i="2"/>
  <c r="N1928" i="2"/>
  <c r="N1929" i="2"/>
  <c r="R1932" i="2"/>
  <c r="J1933" i="2"/>
  <c r="R1934" i="2"/>
  <c r="N1936" i="2"/>
  <c r="N1937" i="2"/>
  <c r="N1938" i="2"/>
  <c r="J1941" i="2"/>
  <c r="J1946" i="2"/>
  <c r="J1948" i="2"/>
  <c r="Z1948" i="2"/>
  <c r="J1950" i="2"/>
  <c r="J1958" i="2"/>
  <c r="J1960" i="2"/>
  <c r="J1962" i="2"/>
  <c r="J1963" i="2"/>
  <c r="J1972" i="2"/>
  <c r="Z1973" i="2"/>
  <c r="N2017" i="2"/>
  <c r="N2018" i="2"/>
  <c r="R2022" i="2"/>
  <c r="N2024" i="2"/>
  <c r="N2025" i="2"/>
  <c r="N2026" i="2"/>
  <c r="N2027" i="2"/>
  <c r="N2028" i="2"/>
  <c r="Z2034" i="2"/>
  <c r="N2038" i="2"/>
  <c r="N2040" i="2"/>
  <c r="N2045" i="2"/>
  <c r="N2046" i="2"/>
  <c r="N2047" i="2"/>
  <c r="N2048" i="2"/>
  <c r="N2050" i="2"/>
  <c r="N2051" i="2"/>
  <c r="Z2060" i="2"/>
  <c r="N2071" i="2"/>
  <c r="N2072" i="2"/>
  <c r="N2073" i="2"/>
  <c r="N2074" i="2"/>
  <c r="N2075" i="2"/>
  <c r="N2076" i="2"/>
  <c r="N2077" i="2"/>
  <c r="N2078" i="2"/>
  <c r="N2079" i="2"/>
  <c r="N2080" i="2"/>
  <c r="N2082" i="2"/>
  <c r="N2084" i="2"/>
  <c r="N2086" i="2"/>
  <c r="N2087" i="2"/>
  <c r="N2088" i="2"/>
  <c r="N2089" i="2"/>
  <c r="N2090" i="2"/>
  <c r="N2091" i="2"/>
  <c r="N2092" i="2"/>
  <c r="J2096" i="2"/>
  <c r="J2102" i="2"/>
  <c r="N2104" i="2"/>
  <c r="N2105" i="2"/>
  <c r="N2109" i="2"/>
  <c r="AO2066" i="2"/>
  <c r="AS2066" i="2" s="1"/>
  <c r="AO1971" i="2"/>
  <c r="AO1968" i="2"/>
  <c r="AO1919" i="2"/>
  <c r="AO1434" i="2"/>
  <c r="AO1433" i="2"/>
  <c r="AS1433" i="2" s="1"/>
  <c r="AO1431" i="2"/>
  <c r="AO1430" i="2"/>
  <c r="AT1430" i="2" s="1"/>
  <c r="AO1427" i="2"/>
  <c r="AO1426" i="2"/>
  <c r="AS1422" i="2"/>
  <c r="AS1416" i="2"/>
  <c r="AS1414" i="2"/>
  <c r="AS1412" i="2"/>
  <c r="AS1406" i="2"/>
  <c r="AY1340" i="2"/>
  <c r="AY1336" i="2"/>
  <c r="AY1332" i="2"/>
  <c r="AY1325" i="2"/>
  <c r="AY1317" i="2"/>
  <c r="AY1309" i="2"/>
  <c r="AY1305" i="2"/>
  <c r="AY1301" i="2"/>
  <c r="AI1424" i="2"/>
  <c r="J1424" i="2" s="1"/>
  <c r="AI1423" i="2"/>
  <c r="J1423" i="2" s="1"/>
  <c r="AI1394" i="2"/>
  <c r="J1394" i="2"/>
  <c r="AI1390" i="2"/>
  <c r="J1390" i="2" s="1"/>
  <c r="AI1386" i="2"/>
  <c r="AI1382" i="2"/>
  <c r="AI1378" i="2"/>
  <c r="AO1378" i="2" s="1"/>
  <c r="AI1374" i="2"/>
  <c r="AO1374" i="2"/>
  <c r="AI1370" i="2"/>
  <c r="AI1366" i="2"/>
  <c r="AI1362" i="2"/>
  <c r="AT1350" i="2"/>
  <c r="AS1350" i="2"/>
  <c r="AI1346" i="2"/>
  <c r="AT1332" i="2"/>
  <c r="AS1332" i="2"/>
  <c r="AY1298" i="2"/>
  <c r="AZ1298" i="2"/>
  <c r="AZ1290" i="2"/>
  <c r="AU1278" i="2"/>
  <c r="AV1278" i="2"/>
  <c r="AU1272" i="2"/>
  <c r="AV1272" i="2"/>
  <c r="AU1268" i="2"/>
  <c r="AV1268" i="2"/>
  <c r="AU1248" i="2"/>
  <c r="AV1248" i="2"/>
  <c r="AU1246" i="2"/>
  <c r="AV1246" i="2"/>
  <c r="AU1242" i="2"/>
  <c r="AV1242" i="2"/>
  <c r="AU1230" i="2"/>
  <c r="AV1230" i="2"/>
  <c r="AU1216" i="2"/>
  <c r="AU1214" i="2"/>
  <c r="AV1214" i="2"/>
  <c r="AV1147" i="2"/>
  <c r="AI1300" i="2"/>
  <c r="AI1296" i="2"/>
  <c r="AO1296" i="2" s="1"/>
  <c r="AI1292" i="2"/>
  <c r="J1292" i="2"/>
  <c r="AI1288" i="2"/>
  <c r="AO1288" i="2"/>
  <c r="AT1288" i="2" s="1"/>
  <c r="AI1284" i="2"/>
  <c r="AO1284" i="2"/>
  <c r="J1284" i="2"/>
  <c r="AI1209" i="2"/>
  <c r="AI1205" i="2"/>
  <c r="J1205" i="2"/>
  <c r="AI1202" i="2"/>
  <c r="J1202" i="2"/>
  <c r="AI1201" i="2"/>
  <c r="J1201" i="2"/>
  <c r="AI1200" i="2"/>
  <c r="J1200" i="2" s="1"/>
  <c r="J1199" i="2"/>
  <c r="AI1198" i="2"/>
  <c r="J1198" i="2"/>
  <c r="AO1198" i="2"/>
  <c r="AI1197" i="2"/>
  <c r="AO1197" i="2"/>
  <c r="J1197" i="2"/>
  <c r="AI1196" i="2"/>
  <c r="J1196" i="2"/>
  <c r="AI1195" i="2"/>
  <c r="AI1194" i="2"/>
  <c r="AI1193" i="2"/>
  <c r="AI1191" i="2"/>
  <c r="AI1190" i="2"/>
  <c r="AI1189" i="2"/>
  <c r="J1189" i="2" s="1"/>
  <c r="AI1187" i="2"/>
  <c r="J1187" i="2" s="1"/>
  <c r="AI1186" i="2"/>
  <c r="AO1186" i="2"/>
  <c r="AI1185" i="2"/>
  <c r="AI1184" i="2"/>
  <c r="AO1184" i="2"/>
  <c r="AI1183" i="2"/>
  <c r="J1183" i="2"/>
  <c r="AO1183" i="2"/>
  <c r="AI1182" i="2"/>
  <c r="AI1181" i="2"/>
  <c r="AI1180" i="2"/>
  <c r="AI1179" i="2"/>
  <c r="AI1178" i="2"/>
  <c r="AI1177" i="2"/>
  <c r="AI1174" i="2"/>
  <c r="AI1171" i="2"/>
  <c r="J1171" i="2" s="1"/>
  <c r="AI1170" i="2"/>
  <c r="J1170" i="2"/>
  <c r="AI1169" i="2"/>
  <c r="J1169" i="2" s="1"/>
  <c r="AI1162" i="2"/>
  <c r="AI1161" i="2"/>
  <c r="J1161" i="2"/>
  <c r="AI1156" i="2"/>
  <c r="J1156" i="2"/>
  <c r="AI1155" i="2"/>
  <c r="AO1155" i="2" s="1"/>
  <c r="AI1154" i="2"/>
  <c r="J1154" i="2" s="1"/>
  <c r="AI1153" i="2"/>
  <c r="J1153" i="2" s="1"/>
  <c r="AI1136" i="2"/>
  <c r="J1136" i="2" s="1"/>
  <c r="AI1095" i="2"/>
  <c r="J1095" i="2"/>
  <c r="AI1092" i="2"/>
  <c r="AO1092" i="2" s="1"/>
  <c r="J1092" i="2"/>
  <c r="AI1088" i="2"/>
  <c r="AO1088" i="2"/>
  <c r="AT1088" i="2" s="1"/>
  <c r="J1088" i="2"/>
  <c r="AI1072" i="2"/>
  <c r="AT1067" i="2"/>
  <c r="AW1040" i="2"/>
  <c r="AX1040" i="2"/>
  <c r="AV1025" i="2"/>
  <c r="AU1025" i="2"/>
  <c r="AV1021" i="2"/>
  <c r="AV1011" i="2"/>
  <c r="AU1011" i="2"/>
  <c r="AV1007" i="2"/>
  <c r="AV999" i="2"/>
  <c r="AV995" i="2"/>
  <c r="AU995" i="2"/>
  <c r="AV989" i="2"/>
  <c r="AU989" i="2"/>
  <c r="AV987" i="2"/>
  <c r="AV985" i="2"/>
  <c r="AV981" i="2"/>
  <c r="AU981" i="2"/>
  <c r="AV979" i="2"/>
  <c r="AU979" i="2"/>
  <c r="AV969" i="2"/>
  <c r="AQ1176" i="2"/>
  <c r="AQ1085" i="2"/>
  <c r="AQ1083" i="2"/>
  <c r="AW1083" i="2" s="1"/>
  <c r="AQ1081" i="2"/>
  <c r="AW1081" i="2" s="1"/>
  <c r="AQ1077" i="2"/>
  <c r="AQ1075" i="2"/>
  <c r="AQ1073" i="2"/>
  <c r="AQ1071" i="2"/>
  <c r="AX1046" i="2"/>
  <c r="AZ1042" i="2"/>
  <c r="AW1026" i="2"/>
  <c r="AI1399" i="2"/>
  <c r="AO1399" i="2"/>
  <c r="AI1341" i="2"/>
  <c r="AI1337" i="2"/>
  <c r="J1337" i="2"/>
  <c r="AI1333" i="2"/>
  <c r="J1333" i="2" s="1"/>
  <c r="AI1326" i="2"/>
  <c r="AI1318" i="2"/>
  <c r="J1318" i="2"/>
  <c r="AI1314" i="2"/>
  <c r="AO1314" i="2"/>
  <c r="AI1310" i="2"/>
  <c r="J1310" i="2" s="1"/>
  <c r="AI1302" i="2"/>
  <c r="J1302" i="2" s="1"/>
  <c r="AI1298" i="2"/>
  <c r="AO1298" i="2"/>
  <c r="AI1294" i="2"/>
  <c r="AI1290" i="2"/>
  <c r="AO1290" i="2" s="1"/>
  <c r="AI1286" i="2"/>
  <c r="J1286" i="2"/>
  <c r="AO1286" i="2"/>
  <c r="AI1281" i="2"/>
  <c r="AI1280" i="2"/>
  <c r="J1280" i="2" s="1"/>
  <c r="AI1279" i="2"/>
  <c r="J1279" i="2"/>
  <c r="AI1277" i="2"/>
  <c r="J1277" i="2" s="1"/>
  <c r="AI1276" i="2"/>
  <c r="AI1275" i="2"/>
  <c r="AI1274" i="2"/>
  <c r="AI1273" i="2"/>
  <c r="AI1272" i="2"/>
  <c r="AO1272" i="2" s="1"/>
  <c r="AT1272" i="2" s="1"/>
  <c r="AI1271" i="2"/>
  <c r="AO1271" i="2" s="1"/>
  <c r="AI1270" i="2"/>
  <c r="J1270" i="2"/>
  <c r="AO1270" i="2"/>
  <c r="AI1269" i="2"/>
  <c r="AO1269" i="2"/>
  <c r="AI1268" i="2"/>
  <c r="AO1268" i="2"/>
  <c r="AT1268" i="2" s="1"/>
  <c r="AI1267" i="2"/>
  <c r="AO1267" i="2" s="1"/>
  <c r="AT1267" i="2" s="1"/>
  <c r="AI1266" i="2"/>
  <c r="AI1265" i="2"/>
  <c r="AO1265" i="2"/>
  <c r="AI1264" i="2"/>
  <c r="AO1264" i="2" s="1"/>
  <c r="AI1263" i="2"/>
  <c r="J1263" i="2" s="1"/>
  <c r="AI1262" i="2"/>
  <c r="J1262" i="2"/>
  <c r="AI1261" i="2"/>
  <c r="AI1259" i="2"/>
  <c r="J1259" i="2"/>
  <c r="AI1258" i="2"/>
  <c r="AO1258" i="2" s="1"/>
  <c r="AI1257" i="2"/>
  <c r="AI1256" i="2"/>
  <c r="AO1256" i="2"/>
  <c r="AT1256" i="2" s="1"/>
  <c r="AI1255" i="2"/>
  <c r="J1255" i="2"/>
  <c r="AI1254" i="2"/>
  <c r="J1254" i="2" s="1"/>
  <c r="AI1253" i="2"/>
  <c r="AO1253" i="2" s="1"/>
  <c r="AS1253" i="2" s="1"/>
  <c r="AI1252" i="2"/>
  <c r="J1252" i="2"/>
  <c r="AI1251" i="2"/>
  <c r="AI1250" i="2"/>
  <c r="AI1249" i="2"/>
  <c r="J1249" i="2"/>
  <c r="AI1248" i="2"/>
  <c r="J1248" i="2" s="1"/>
  <c r="AI1247" i="2"/>
  <c r="J1247" i="2"/>
  <c r="AI1246" i="2"/>
  <c r="J1246" i="2"/>
  <c r="AI1245" i="2"/>
  <c r="J1245" i="2" s="1"/>
  <c r="AI1244" i="2"/>
  <c r="AO1244" i="2"/>
  <c r="AT1244" i="2" s="1"/>
  <c r="AI1242" i="2"/>
  <c r="J1242" i="2"/>
  <c r="AO1242" i="2"/>
  <c r="AI1241" i="2"/>
  <c r="AO1241" i="2"/>
  <c r="AT1241" i="2"/>
  <c r="J1241" i="2"/>
  <c r="J1240" i="2"/>
  <c r="AO1240" i="2"/>
  <c r="AI1239" i="2"/>
  <c r="AO1239" i="2" s="1"/>
  <c r="AI1238" i="2"/>
  <c r="AO1238" i="2" s="1"/>
  <c r="AT1238" i="2" s="1"/>
  <c r="AI1236" i="2"/>
  <c r="AI1235" i="2"/>
  <c r="AO1235" i="2"/>
  <c r="J1235" i="2"/>
  <c r="AI1233" i="2"/>
  <c r="AO1233" i="2" s="1"/>
  <c r="AI1232" i="2"/>
  <c r="AI1231" i="2"/>
  <c r="J1231" i="2" s="1"/>
  <c r="AI1230" i="2"/>
  <c r="J1230" i="2"/>
  <c r="AI1229" i="2"/>
  <c r="AI1227" i="2"/>
  <c r="AO1227" i="2" s="1"/>
  <c r="AI1226" i="2"/>
  <c r="AO1226" i="2" s="1"/>
  <c r="AS1226" i="2" s="1"/>
  <c r="AI1224" i="2"/>
  <c r="AI1223" i="2"/>
  <c r="AO1223" i="2" s="1"/>
  <c r="AI1222" i="2"/>
  <c r="AI1221" i="2"/>
  <c r="J1221" i="2"/>
  <c r="AI1220" i="2"/>
  <c r="J1220" i="2" s="1"/>
  <c r="AI1219" i="2"/>
  <c r="J1219" i="2"/>
  <c r="AI1218" i="2"/>
  <c r="AI1217" i="2"/>
  <c r="AO1217" i="2" s="1"/>
  <c r="AT1217" i="2" s="1"/>
  <c r="J1217" i="2"/>
  <c r="AI1216" i="2"/>
  <c r="J1216" i="2" s="1"/>
  <c r="AO1216" i="2"/>
  <c r="AI1215" i="2"/>
  <c r="J1215" i="2" s="1"/>
  <c r="AO1215" i="2"/>
  <c r="AS1215" i="2" s="1"/>
  <c r="AI1214" i="2"/>
  <c r="AO1214" i="2" s="1"/>
  <c r="AS1214" i="2" s="1"/>
  <c r="AI1213" i="2"/>
  <c r="J1213" i="2"/>
  <c r="AI1212" i="2"/>
  <c r="J1212" i="2"/>
  <c r="AI1211" i="2"/>
  <c r="J1211" i="2" s="1"/>
  <c r="AI1165" i="2"/>
  <c r="J1165" i="2" s="1"/>
  <c r="AI1164" i="2"/>
  <c r="J1164" i="2" s="1"/>
  <c r="AO1164" i="2"/>
  <c r="AT1164" i="2" s="1"/>
  <c r="AI1151" i="2"/>
  <c r="J1151" i="2" s="1"/>
  <c r="AO1151" i="2"/>
  <c r="AI1150" i="2"/>
  <c r="AI1147" i="2"/>
  <c r="AI1140" i="2"/>
  <c r="J1140" i="2" s="1"/>
  <c r="AI1139" i="2"/>
  <c r="J1139" i="2"/>
  <c r="AI1138" i="2"/>
  <c r="J1138" i="2"/>
  <c r="AI1134" i="2"/>
  <c r="AO1134" i="2" s="1"/>
  <c r="AS1134" i="2" s="1"/>
  <c r="J1134" i="2"/>
  <c r="AI1090" i="2"/>
  <c r="J1090" i="2" s="1"/>
  <c r="AI1070" i="2"/>
  <c r="AO1070" i="2" s="1"/>
  <c r="AI1066" i="2"/>
  <c r="AO1066" i="2"/>
  <c r="AT1066" i="2" s="1"/>
  <c r="AI1062" i="2"/>
  <c r="AO1062" i="2"/>
  <c r="AW1060" i="2"/>
  <c r="AX1060" i="2"/>
  <c r="AI1058" i="2"/>
  <c r="AO1058" i="2" s="1"/>
  <c r="AS1058" i="2" s="1"/>
  <c r="J1058" i="2"/>
  <c r="AI1054" i="2"/>
  <c r="AI1050" i="2"/>
  <c r="J1050" i="2"/>
  <c r="AW1048" i="2"/>
  <c r="AX1048" i="2"/>
  <c r="AI1046" i="2"/>
  <c r="AO1046" i="2"/>
  <c r="AT1046" i="2"/>
  <c r="AI1042" i="2"/>
  <c r="AO1042" i="2"/>
  <c r="AT1030" i="2"/>
  <c r="AS1030" i="2"/>
  <c r="AV1024" i="2"/>
  <c r="AU1024" i="2"/>
  <c r="AV1018" i="2"/>
  <c r="AU1018" i="2"/>
  <c r="AV1014" i="2"/>
  <c r="AU1014" i="2"/>
  <c r="AV1012" i="2"/>
  <c r="AU1012" i="2"/>
  <c r="AV1008" i="2"/>
  <c r="AU1008" i="2"/>
  <c r="AV1004" i="2"/>
  <c r="AU1004" i="2"/>
  <c r="AV1000" i="2"/>
  <c r="AU1000" i="2"/>
  <c r="AV998" i="2"/>
  <c r="AU998" i="2"/>
  <c r="AV992" i="2"/>
  <c r="AU992" i="2"/>
  <c r="AV990" i="2"/>
  <c r="AV984" i="2"/>
  <c r="AU984" i="2"/>
  <c r="AV982" i="2"/>
  <c r="AU982" i="2"/>
  <c r="AV976" i="2"/>
  <c r="AU976" i="2"/>
  <c r="AV970" i="2"/>
  <c r="AU970" i="2"/>
  <c r="AO1210" i="2"/>
  <c r="AQ1210" i="2"/>
  <c r="AZ1203" i="2"/>
  <c r="AQ1203" i="2"/>
  <c r="AX1203" i="2" s="1"/>
  <c r="AO1175" i="2"/>
  <c r="AQ1175" i="2"/>
  <c r="AV1163" i="2"/>
  <c r="AV1142" i="2"/>
  <c r="AV1137" i="2"/>
  <c r="AS1128" i="2"/>
  <c r="AO1127" i="2"/>
  <c r="AO1123" i="2"/>
  <c r="AT1123" i="2"/>
  <c r="AO1122" i="2"/>
  <c r="AS1122" i="2"/>
  <c r="AO1121" i="2"/>
  <c r="AS1121" i="2" s="1"/>
  <c r="AO1119" i="2"/>
  <c r="AS1119" i="2" s="1"/>
  <c r="AO1116" i="2"/>
  <c r="AS1116" i="2" s="1"/>
  <c r="AO1115" i="2"/>
  <c r="AO1114" i="2"/>
  <c r="AT1114" i="2" s="1"/>
  <c r="AO1113" i="2"/>
  <c r="AS1113" i="2" s="1"/>
  <c r="AO1112" i="2"/>
  <c r="AO1111" i="2"/>
  <c r="AO1110" i="2"/>
  <c r="AO1107" i="2"/>
  <c r="AO1106" i="2"/>
  <c r="AS1106" i="2" s="1"/>
  <c r="AO1105" i="2"/>
  <c r="AO1103" i="2"/>
  <c r="AO1102" i="2"/>
  <c r="AS1102" i="2" s="1"/>
  <c r="AO1100" i="2"/>
  <c r="AS1100" i="2" s="1"/>
  <c r="AO1099" i="2"/>
  <c r="AO1098" i="2"/>
  <c r="AO1097" i="2"/>
  <c r="AO1096" i="2"/>
  <c r="AT1096" i="2" s="1"/>
  <c r="AS1093" i="2"/>
  <c r="AO1086" i="2"/>
  <c r="AQ1086" i="2"/>
  <c r="AZ1084" i="2"/>
  <c r="AO1084" i="2"/>
  <c r="AQ1084" i="2"/>
  <c r="AO1082" i="2"/>
  <c r="AT1082" i="2"/>
  <c r="AQ1082" i="2"/>
  <c r="AW1082" i="2" s="1"/>
  <c r="AZ1080" i="2"/>
  <c r="AO1080" i="2"/>
  <c r="AQ1080" i="2"/>
  <c r="AZ1078" i="2"/>
  <c r="AO1078" i="2"/>
  <c r="AQ1078" i="2"/>
  <c r="AZ1076" i="2"/>
  <c r="AQ1076" i="2"/>
  <c r="AO1074" i="2"/>
  <c r="AT1074" i="2" s="1"/>
  <c r="AQ1074" i="2"/>
  <c r="AQ1069" i="2"/>
  <c r="AW1069" i="2" s="1"/>
  <c r="AY1067" i="2"/>
  <c r="AW1047" i="2"/>
  <c r="AU814" i="2"/>
  <c r="AU812" i="2"/>
  <c r="AV808" i="2"/>
  <c r="AU808" i="2"/>
  <c r="AV806" i="2"/>
  <c r="AU806" i="2"/>
  <c r="AV804" i="2"/>
  <c r="AU804" i="2"/>
  <c r="AU802" i="2"/>
  <c r="AV800" i="2"/>
  <c r="AU800" i="2"/>
  <c r="AU798" i="2"/>
  <c r="AV796" i="2"/>
  <c r="AU796" i="2"/>
  <c r="AV794" i="2"/>
  <c r="AV788" i="2"/>
  <c r="AU788" i="2"/>
  <c r="AV786" i="2"/>
  <c r="AV784" i="2"/>
  <c r="AU784" i="2"/>
  <c r="AV776" i="2"/>
  <c r="AU776" i="2"/>
  <c r="AV772" i="2"/>
  <c r="AU772" i="2"/>
  <c r="AV768" i="2"/>
  <c r="AU768" i="2"/>
  <c r="AV766" i="2"/>
  <c r="AU766" i="2"/>
  <c r="AV764" i="2"/>
  <c r="AU764" i="2"/>
  <c r="AV756" i="2"/>
  <c r="AU756" i="2"/>
  <c r="AU754" i="2"/>
  <c r="AV752" i="2"/>
  <c r="AU752" i="2"/>
  <c r="AV746" i="2"/>
  <c r="AI1068" i="2"/>
  <c r="J1068" i="2"/>
  <c r="AI1064" i="2"/>
  <c r="AO1064" i="2"/>
  <c r="AS1064" i="2" s="1"/>
  <c r="AT1064" i="2"/>
  <c r="AI1060" i="2"/>
  <c r="AO1060" i="2" s="1"/>
  <c r="AS1060" i="2" s="1"/>
  <c r="J1060" i="2"/>
  <c r="AI1056" i="2"/>
  <c r="J1056" i="2"/>
  <c r="J1052" i="2"/>
  <c r="AI1048" i="2"/>
  <c r="J1048" i="2" s="1"/>
  <c r="AI1044" i="2"/>
  <c r="AO1044" i="2"/>
  <c r="AV809" i="2"/>
  <c r="AU809" i="2"/>
  <c r="AV807" i="2"/>
  <c r="AU807" i="2"/>
  <c r="AV805" i="2"/>
  <c r="AU805" i="2"/>
  <c r="AV803" i="2"/>
  <c r="AU803" i="2"/>
  <c r="AV801" i="2"/>
  <c r="AU801" i="2"/>
  <c r="AV795" i="2"/>
  <c r="AU795" i="2"/>
  <c r="AV793" i="2"/>
  <c r="AU793" i="2"/>
  <c r="AV791" i="2"/>
  <c r="AU791" i="2"/>
  <c r="AV789" i="2"/>
  <c r="AU789" i="2"/>
  <c r="AV781" i="2"/>
  <c r="AU781" i="2"/>
  <c r="AV775" i="2"/>
  <c r="AU775" i="2"/>
  <c r="AV773" i="2"/>
  <c r="AU773" i="2"/>
  <c r="AV771" i="2"/>
  <c r="AU771" i="2"/>
  <c r="AV769" i="2"/>
  <c r="AU769" i="2"/>
  <c r="AV763" i="2"/>
  <c r="AU763" i="2"/>
  <c r="AV761" i="2"/>
  <c r="AU761" i="2"/>
  <c r="AV759" i="2"/>
  <c r="AU759" i="2"/>
  <c r="AV757" i="2"/>
  <c r="AU757" i="2"/>
  <c r="AU755" i="2"/>
  <c r="AV749" i="2"/>
  <c r="AU749" i="2"/>
  <c r="AQ1072" i="2"/>
  <c r="AQ1070" i="2"/>
  <c r="AU968" i="2"/>
  <c r="AU964" i="2"/>
  <c r="AU962" i="2"/>
  <c r="AU961" i="2"/>
  <c r="AU960" i="2"/>
  <c r="AU959" i="2"/>
  <c r="AU958" i="2"/>
  <c r="AU957" i="2"/>
  <c r="AU956" i="2"/>
  <c r="AU955" i="2"/>
  <c r="AU954" i="2"/>
  <c r="AU950" i="2"/>
  <c r="AU948" i="2"/>
  <c r="AU947" i="2"/>
  <c r="AU946" i="2"/>
  <c r="AU943" i="2"/>
  <c r="AU942" i="2"/>
  <c r="AU941" i="2"/>
  <c r="AU940" i="2"/>
  <c r="AU939" i="2"/>
  <c r="AU938" i="2"/>
  <c r="AU936" i="2"/>
  <c r="AU935" i="2"/>
  <c r="AU934" i="2"/>
  <c r="AU932" i="2"/>
  <c r="AU930" i="2"/>
  <c r="AU928" i="2"/>
  <c r="AU927" i="2"/>
  <c r="AU925" i="2"/>
  <c r="AU923" i="2"/>
  <c r="AU922" i="2"/>
  <c r="AU920" i="2"/>
  <c r="AU918" i="2"/>
  <c r="AU916" i="2"/>
  <c r="AU914" i="2"/>
  <c r="AU912" i="2"/>
  <c r="AU911" i="2"/>
  <c r="AU910" i="2"/>
  <c r="AU908" i="2"/>
  <c r="AU907" i="2"/>
  <c r="AU906" i="2"/>
  <c r="AU904" i="2"/>
  <c r="AU903" i="2"/>
  <c r="AU902" i="2"/>
  <c r="AU897" i="2"/>
  <c r="AU896" i="2"/>
  <c r="AU895" i="2"/>
  <c r="AU894" i="2"/>
  <c r="AU892" i="2"/>
  <c r="AU891" i="2"/>
  <c r="AU890" i="2"/>
  <c r="AU889" i="2"/>
  <c r="AU888" i="2"/>
  <c r="AU887" i="2"/>
  <c r="AU886" i="2"/>
  <c r="AU883" i="2"/>
  <c r="AU881" i="2"/>
  <c r="AU880" i="2"/>
  <c r="AU876" i="2"/>
  <c r="AU874" i="2"/>
  <c r="AU871" i="2"/>
  <c r="AU870" i="2"/>
  <c r="AU868" i="2"/>
  <c r="AU866" i="2"/>
  <c r="AU865" i="2"/>
  <c r="AU862" i="2"/>
  <c r="AU859" i="2"/>
  <c r="AU856" i="2"/>
  <c r="AU854" i="2"/>
  <c r="AU852" i="2"/>
  <c r="AU850" i="2"/>
  <c r="AU848" i="2"/>
  <c r="AU847" i="2"/>
  <c r="AU846" i="2"/>
  <c r="AU843" i="2"/>
  <c r="AU842" i="2"/>
  <c r="AU840" i="2"/>
  <c r="AU838" i="2"/>
  <c r="AU834" i="2"/>
  <c r="AU831" i="2"/>
  <c r="AU830" i="2"/>
  <c r="AU829" i="2"/>
  <c r="AU828" i="2"/>
  <c r="AU827" i="2"/>
  <c r="AU820" i="2"/>
  <c r="AU817" i="2"/>
  <c r="AV411" i="2"/>
  <c r="AU409" i="2"/>
  <c r="AV407" i="2"/>
  <c r="AV403" i="2"/>
  <c r="AU399" i="2"/>
  <c r="AV399" i="2"/>
  <c r="AW262" i="2"/>
  <c r="AX262" i="2"/>
  <c r="AU742" i="2"/>
  <c r="AU741" i="2"/>
  <c r="AU740" i="2"/>
  <c r="AU739" i="2"/>
  <c r="AU737" i="2"/>
  <c r="AU735" i="2"/>
  <c r="AU733" i="2"/>
  <c r="AU731" i="2"/>
  <c r="AU729" i="2"/>
  <c r="AU727" i="2"/>
  <c r="AU726" i="2"/>
  <c r="AU725" i="2"/>
  <c r="AU723" i="2"/>
  <c r="AU722" i="2"/>
  <c r="AU721" i="2"/>
  <c r="AU717" i="2"/>
  <c r="AU715" i="2"/>
  <c r="AU714" i="2"/>
  <c r="AU713" i="2"/>
  <c r="AU711" i="2"/>
  <c r="AU710" i="2"/>
  <c r="AU708" i="2"/>
  <c r="AU707" i="2"/>
  <c r="AU699" i="2"/>
  <c r="AU697" i="2"/>
  <c r="AU694" i="2"/>
  <c r="AU693" i="2"/>
  <c r="AU692" i="2"/>
  <c r="AU689" i="2"/>
  <c r="AU687" i="2"/>
  <c r="AU686" i="2"/>
  <c r="AU685" i="2"/>
  <c r="AU683" i="2"/>
  <c r="AU681" i="2"/>
  <c r="AU680" i="2"/>
  <c r="AU677" i="2"/>
  <c r="AU676" i="2"/>
  <c r="AU675" i="2"/>
  <c r="AU674" i="2"/>
  <c r="AU673" i="2"/>
  <c r="AU671" i="2"/>
  <c r="AU669" i="2"/>
  <c r="AU667" i="2"/>
  <c r="AU665" i="2"/>
  <c r="AU663" i="2"/>
  <c r="AU659" i="2"/>
  <c r="AU658" i="2"/>
  <c r="AU657" i="2"/>
  <c r="AU655" i="2"/>
  <c r="AU653" i="2"/>
  <c r="AU651" i="2"/>
  <c r="AU649" i="2"/>
  <c r="AU647" i="2"/>
  <c r="AU646" i="2"/>
  <c r="AU645" i="2"/>
  <c r="AU644" i="2"/>
  <c r="AU643" i="2"/>
  <c r="AU642" i="2"/>
  <c r="AU641" i="2"/>
  <c r="AU637" i="2"/>
  <c r="AU635" i="2"/>
  <c r="AU634" i="2"/>
  <c r="AU633" i="2"/>
  <c r="AU632" i="2"/>
  <c r="AU631" i="2"/>
  <c r="AU630" i="2"/>
  <c r="AU629" i="2"/>
  <c r="AU628" i="2"/>
  <c r="AU627" i="2"/>
  <c r="AU626" i="2"/>
  <c r="AU625" i="2"/>
  <c r="AU621" i="2"/>
  <c r="AU619" i="2"/>
  <c r="AU617" i="2"/>
  <c r="AU615" i="2"/>
  <c r="AU613" i="2"/>
  <c r="AU611" i="2"/>
  <c r="AU610" i="2"/>
  <c r="AU609" i="2"/>
  <c r="AU603" i="2"/>
  <c r="AU602" i="2"/>
  <c r="AU599" i="2"/>
  <c r="AU598" i="2"/>
  <c r="AU597" i="2"/>
  <c r="AU595" i="2"/>
  <c r="AU594" i="2"/>
  <c r="AU593" i="2"/>
  <c r="AU591" i="2"/>
  <c r="AU589" i="2"/>
  <c r="AU587" i="2"/>
  <c r="AU586" i="2"/>
  <c r="AU583" i="2"/>
  <c r="AU580" i="2"/>
  <c r="AU578" i="2"/>
  <c r="AU573" i="2"/>
  <c r="AU571" i="2"/>
  <c r="AU567" i="2"/>
  <c r="AU566" i="2"/>
  <c r="AU565" i="2"/>
  <c r="AU564" i="2"/>
  <c r="AU563" i="2"/>
  <c r="AU561" i="2"/>
  <c r="AU559" i="2"/>
  <c r="AU557" i="2"/>
  <c r="AU555" i="2"/>
  <c r="AU553" i="2"/>
  <c r="AU552" i="2"/>
  <c r="AU551" i="2"/>
  <c r="AU550" i="2"/>
  <c r="AU546" i="2"/>
  <c r="AU545" i="2"/>
  <c r="AU543" i="2"/>
  <c r="AU541" i="2"/>
  <c r="AU539" i="2"/>
  <c r="AU537" i="2"/>
  <c r="AU535" i="2"/>
  <c r="AU533" i="2"/>
  <c r="AU532" i="2"/>
  <c r="AU531" i="2"/>
  <c r="AU529" i="2"/>
  <c r="AU527" i="2"/>
  <c r="AU525" i="2"/>
  <c r="AU523" i="2"/>
  <c r="AU521" i="2"/>
  <c r="AU516" i="2"/>
  <c r="AU514" i="2"/>
  <c r="AU513" i="2"/>
  <c r="AU511" i="2"/>
  <c r="AU506" i="2"/>
  <c r="AU505" i="2"/>
  <c r="AU504" i="2"/>
  <c r="AU503" i="2"/>
  <c r="AU502" i="2"/>
  <c r="AU500" i="2"/>
  <c r="AU499" i="2"/>
  <c r="AU498" i="2"/>
  <c r="AU495" i="2"/>
  <c r="AU491" i="2"/>
  <c r="AU489" i="2"/>
  <c r="AU487" i="2"/>
  <c r="AU485" i="2"/>
  <c r="AU484" i="2"/>
  <c r="AU483" i="2"/>
  <c r="AU482" i="2"/>
  <c r="AU481" i="2"/>
  <c r="AU477" i="2"/>
  <c r="AU475" i="2"/>
  <c r="AU474" i="2"/>
  <c r="AU473" i="2"/>
  <c r="AU472" i="2"/>
  <c r="AU471" i="2"/>
  <c r="AU470" i="2"/>
  <c r="AU469" i="2"/>
  <c r="AU468" i="2"/>
  <c r="AU467" i="2"/>
  <c r="AU466" i="2"/>
  <c r="AU465" i="2"/>
  <c r="AU463" i="2"/>
  <c r="AU459" i="2"/>
  <c r="AU457" i="2"/>
  <c r="AU452" i="2"/>
  <c r="AU450" i="2"/>
  <c r="AU449" i="2"/>
  <c r="AU445" i="2"/>
  <c r="AU443" i="2"/>
  <c r="AU441" i="2"/>
  <c r="AU437" i="2"/>
  <c r="AU436" i="2"/>
  <c r="AU435" i="2"/>
  <c r="AU431" i="2"/>
  <c r="AU429" i="2"/>
  <c r="AU427" i="2"/>
  <c r="AU425" i="2"/>
  <c r="AU424" i="2"/>
  <c r="AU423" i="2"/>
  <c r="AU422" i="2"/>
  <c r="AU421" i="2"/>
  <c r="AU420" i="2"/>
  <c r="AU419" i="2"/>
  <c r="AU415" i="2"/>
  <c r="AU413" i="2"/>
  <c r="AU408" i="2"/>
  <c r="AV408" i="2"/>
  <c r="AU402" i="2"/>
  <c r="AV402" i="2"/>
  <c r="AU398" i="2"/>
  <c r="AX268" i="2"/>
  <c r="AX264" i="2"/>
  <c r="AW256" i="2"/>
  <c r="AW252" i="2"/>
  <c r="AX252" i="2"/>
  <c r="AX248" i="2"/>
  <c r="AU84" i="2"/>
  <c r="AV84" i="2"/>
  <c r="AV76" i="2"/>
  <c r="AU72" i="2"/>
  <c r="AV72" i="2"/>
  <c r="AU60" i="2"/>
  <c r="AV395" i="2"/>
  <c r="AV393" i="2"/>
  <c r="AV391" i="2"/>
  <c r="AV379" i="2"/>
  <c r="AV377" i="2"/>
  <c r="AV369" i="2"/>
  <c r="AV367" i="2"/>
  <c r="AV365" i="2"/>
  <c r="AV363" i="2"/>
  <c r="AV339" i="2"/>
  <c r="AV329" i="2"/>
  <c r="AV325" i="2"/>
  <c r="AV313" i="2"/>
  <c r="AV311" i="2"/>
  <c r="AV301" i="2"/>
  <c r="AV289" i="2"/>
  <c r="AV287" i="2"/>
  <c r="AV277" i="2"/>
  <c r="AV275" i="2"/>
  <c r="AX249" i="2"/>
  <c r="AP249" i="2"/>
  <c r="AO247" i="2"/>
  <c r="AT247" i="2" s="1"/>
  <c r="AP247" i="2"/>
  <c r="AO243" i="2"/>
  <c r="AT243" i="2"/>
  <c r="AP243" i="2"/>
  <c r="AU240" i="2"/>
  <c r="AU238" i="2"/>
  <c r="AU236" i="2"/>
  <c r="AU228" i="2"/>
  <c r="AU226" i="2"/>
  <c r="AU221" i="2"/>
  <c r="AU219" i="2"/>
  <c r="AU218" i="2"/>
  <c r="AU213" i="2"/>
  <c r="AU212" i="2"/>
  <c r="AU210" i="2"/>
  <c r="AU208" i="2"/>
  <c r="AU206" i="2"/>
  <c r="AU202" i="2"/>
  <c r="AU200" i="2"/>
  <c r="AU198" i="2"/>
  <c r="AU196" i="2"/>
  <c r="AU194" i="2"/>
  <c r="AU188" i="2"/>
  <c r="AU187" i="2"/>
  <c r="AU186" i="2"/>
  <c r="AU182" i="2"/>
  <c r="AU180" i="2"/>
  <c r="AU178" i="2"/>
  <c r="AU176" i="2"/>
  <c r="AU172" i="2"/>
  <c r="AU170" i="2"/>
  <c r="AU166" i="2"/>
  <c r="AU164" i="2"/>
  <c r="AU162" i="2"/>
  <c r="AS155" i="2"/>
  <c r="AT155" i="2"/>
  <c r="AS153" i="2"/>
  <c r="AT153" i="2"/>
  <c r="AU86" i="2"/>
  <c r="AU82" i="2"/>
  <c r="AV82" i="2"/>
  <c r="AU78" i="2"/>
  <c r="AV78" i="2"/>
  <c r="AU70" i="2"/>
  <c r="AV70" i="2"/>
  <c r="AU58" i="2"/>
  <c r="AV58" i="2"/>
  <c r="AP268" i="2"/>
  <c r="AV268" i="2" s="1"/>
  <c r="AP264" i="2"/>
  <c r="AP262" i="2"/>
  <c r="AP260" i="2"/>
  <c r="AP256" i="2"/>
  <c r="AP254" i="2"/>
  <c r="AP252" i="2"/>
  <c r="AU252" i="2" s="1"/>
  <c r="AP248" i="2"/>
  <c r="AP246" i="2"/>
  <c r="AI88" i="2"/>
  <c r="AI84" i="2"/>
  <c r="AO84" i="2" s="1"/>
  <c r="J84" i="2"/>
  <c r="AI80" i="2"/>
  <c r="AI76" i="2"/>
  <c r="J76" i="2"/>
  <c r="AO76" i="2"/>
  <c r="AI72" i="2"/>
  <c r="AI68" i="2"/>
  <c r="J68" i="2"/>
  <c r="AO68" i="2"/>
  <c r="AT68" i="2" s="1"/>
  <c r="AI64" i="2"/>
  <c r="J64" i="2"/>
  <c r="AO64" i="2"/>
  <c r="AI60" i="2"/>
  <c r="J60" i="2"/>
  <c r="AO60" i="2"/>
  <c r="AS60" i="2" s="1"/>
  <c r="AT60" i="2"/>
  <c r="AW49" i="2"/>
  <c r="AO152" i="2"/>
  <c r="AT152" i="2"/>
  <c r="AO151" i="2"/>
  <c r="AS151" i="2" s="1"/>
  <c r="AO150" i="2"/>
  <c r="AT150" i="2" s="1"/>
  <c r="AO149" i="2"/>
  <c r="AS149" i="2" s="1"/>
  <c r="AT149" i="2"/>
  <c r="AV145" i="2"/>
  <c r="AU136" i="2"/>
  <c r="AV133" i="2"/>
  <c r="AU132" i="2"/>
  <c r="AU128" i="2"/>
  <c r="AV125" i="2"/>
  <c r="AU124" i="2"/>
  <c r="AU116" i="2"/>
  <c r="AV113" i="2"/>
  <c r="AU112" i="2"/>
  <c r="AO111" i="2"/>
  <c r="AO110" i="2"/>
  <c r="AO109" i="2"/>
  <c r="AT109" i="2" s="1"/>
  <c r="AO108" i="2"/>
  <c r="AO107" i="2"/>
  <c r="AS107" i="2" s="1"/>
  <c r="AO106" i="2"/>
  <c r="AT106" i="2" s="1"/>
  <c r="AO104" i="2"/>
  <c r="AO103" i="2"/>
  <c r="AO102" i="2"/>
  <c r="AO101" i="2"/>
  <c r="AS101" i="2" s="1"/>
  <c r="AO99" i="2"/>
  <c r="AS99" i="2" s="1"/>
  <c r="AO96" i="2"/>
  <c r="AS96" i="2" s="1"/>
  <c r="AO95" i="2"/>
  <c r="AS95" i="2" s="1"/>
  <c r="AO93" i="2"/>
  <c r="AS63" i="2"/>
  <c r="AI86" i="2"/>
  <c r="AO86" i="2" s="1"/>
  <c r="AI82" i="2"/>
  <c r="AO82" i="2" s="1"/>
  <c r="AI78" i="2"/>
  <c r="J78" i="2"/>
  <c r="AI70" i="2"/>
  <c r="AI66" i="2"/>
  <c r="AI62" i="2"/>
  <c r="AI58" i="2"/>
  <c r="AO58" i="2" s="1"/>
  <c r="J58" i="2"/>
  <c r="AS77" i="2"/>
  <c r="AS73" i="2"/>
  <c r="AS65" i="2"/>
  <c r="AO54" i="2"/>
  <c r="AS54" i="2" s="1"/>
  <c r="AO51" i="2"/>
  <c r="AO48" i="2"/>
  <c r="AO45" i="2"/>
  <c r="AV59" i="2"/>
  <c r="AU59" i="2"/>
  <c r="AV67" i="2"/>
  <c r="AU67" i="2"/>
  <c r="AU75" i="2"/>
  <c r="AV83" i="2"/>
  <c r="AU83" i="2"/>
  <c r="AV138" i="2"/>
  <c r="AU138" i="2"/>
  <c r="AS159" i="2"/>
  <c r="AX244" i="2"/>
  <c r="AW244" i="2"/>
  <c r="AT251" i="2"/>
  <c r="AS251" i="2"/>
  <c r="AX255" i="2"/>
  <c r="AX263" i="2"/>
  <c r="AW263" i="2"/>
  <c r="AT267" i="2"/>
  <c r="AS267" i="2"/>
  <c r="AX1029" i="2"/>
  <c r="AZ1069" i="2"/>
  <c r="AZ1307" i="2"/>
  <c r="AY1307" i="2"/>
  <c r="AZ1319" i="2"/>
  <c r="AY1319" i="2"/>
  <c r="AZ1323" i="2"/>
  <c r="AZ1327" i="2"/>
  <c r="AY1327" i="2"/>
  <c r="AT1397" i="2"/>
  <c r="AS1397" i="2"/>
  <c r="AZ1405" i="2"/>
  <c r="AY1405" i="2"/>
  <c r="AW1949" i="2"/>
  <c r="AX1949" i="2"/>
  <c r="AW1969" i="2"/>
  <c r="AX1969" i="2"/>
  <c r="AV2381" i="2"/>
  <c r="AW2393" i="2"/>
  <c r="AO1391" i="2"/>
  <c r="J2376" i="2"/>
  <c r="J2366" i="2"/>
  <c r="J2370" i="2"/>
  <c r="AO2391" i="2"/>
  <c r="AT2391" i="2"/>
  <c r="AV63" i="2"/>
  <c r="AU63" i="2"/>
  <c r="AV79" i="2"/>
  <c r="AU79" i="2"/>
  <c r="AX87" i="2"/>
  <c r="AW87" i="2"/>
  <c r="AU134" i="2"/>
  <c r="AV142" i="2"/>
  <c r="AU142" i="2"/>
  <c r="AS255" i="2"/>
  <c r="AX267" i="2"/>
  <c r="AW267" i="2"/>
  <c r="AV816" i="2"/>
  <c r="AU816" i="2"/>
  <c r="AX1031" i="2"/>
  <c r="AW1031" i="2"/>
  <c r="AX1035" i="2"/>
  <c r="AW1035" i="2"/>
  <c r="AX1039" i="2"/>
  <c r="AW1039" i="2"/>
  <c r="AZ1043" i="2"/>
  <c r="AY1043" i="2"/>
  <c r="AX1087" i="2"/>
  <c r="AZ1289" i="2"/>
  <c r="AY1289" i="2"/>
  <c r="AZ1295" i="2"/>
  <c r="AY1295" i="2"/>
  <c r="AW1966" i="2"/>
  <c r="AX1966" i="2"/>
  <c r="AU2055" i="2"/>
  <c r="AV2055" i="2"/>
  <c r="AW2359" i="2"/>
  <c r="AW2391" i="2"/>
  <c r="AX2391" i="2"/>
  <c r="AO1333" i="2"/>
  <c r="AT1333" i="2" s="1"/>
  <c r="AO1337" i="2"/>
  <c r="AS1337" i="2" s="1"/>
  <c r="AO1095" i="2"/>
  <c r="AT1095" i="2" s="1"/>
  <c r="AO1136" i="2"/>
  <c r="AS1136" i="2" s="1"/>
  <c r="AO1154" i="2"/>
  <c r="AO1156" i="2"/>
  <c r="AO1161" i="2"/>
  <c r="AO1170" i="2"/>
  <c r="AO1187" i="2"/>
  <c r="AO1189" i="2"/>
  <c r="AO1190" i="2"/>
  <c r="AO1191" i="2"/>
  <c r="AO1196" i="2"/>
  <c r="AO1199" i="2"/>
  <c r="AS1199" i="2"/>
  <c r="AO1200" i="2"/>
  <c r="AO1201" i="2"/>
  <c r="AO1202" i="2"/>
  <c r="AT1202" i="2" s="1"/>
  <c r="AO1205" i="2"/>
  <c r="T2" i="19"/>
  <c r="AS1066" i="2"/>
  <c r="AS1240" i="2"/>
  <c r="AT1240" i="2"/>
  <c r="AS1242" i="2"/>
  <c r="AT1242" i="2"/>
  <c r="AS1268" i="2"/>
  <c r="AS1298" i="2"/>
  <c r="AT1298" i="2"/>
  <c r="AS1379" i="2"/>
  <c r="AS2362" i="2"/>
  <c r="AT2362" i="2"/>
  <c r="AS1046" i="2"/>
  <c r="AS1062" i="2"/>
  <c r="AT1062" i="2"/>
  <c r="AS1241" i="2"/>
  <c r="AS1267" i="2"/>
  <c r="AS1378" i="2"/>
  <c r="AT1378" i="2"/>
  <c r="AS1349" i="2"/>
  <c r="AS2366" i="2"/>
  <c r="AS2370" i="2"/>
  <c r="AT99" i="2"/>
  <c r="AS103" i="2"/>
  <c r="AT103" i="2"/>
  <c r="AS68" i="2"/>
  <c r="AW1071" i="2"/>
  <c r="AX1071" i="2"/>
  <c r="AW1075" i="2"/>
  <c r="AX1075" i="2"/>
  <c r="AW1176" i="2"/>
  <c r="AX1176" i="2"/>
  <c r="AS1426" i="2"/>
  <c r="AT1426" i="2"/>
  <c r="AS1430" i="2"/>
  <c r="AS2032" i="2"/>
  <c r="AT2032" i="2"/>
  <c r="AS2029" i="2"/>
  <c r="AS2021" i="2"/>
  <c r="AT2021" i="2"/>
  <c r="AS1395" i="2"/>
  <c r="AT1395" i="2"/>
  <c r="AT1441" i="2"/>
  <c r="AS1441" i="2"/>
  <c r="AT1445" i="2"/>
  <c r="AS1445" i="2"/>
  <c r="AT1447" i="2"/>
  <c r="AS1447" i="2"/>
  <c r="AV2119" i="2"/>
  <c r="AU2119" i="2"/>
  <c r="AV2122" i="2"/>
  <c r="AU2122" i="2"/>
  <c r="AU2124" i="2"/>
  <c r="AV2139" i="2"/>
  <c r="AU2139" i="2"/>
  <c r="AV2140" i="2"/>
  <c r="AV2152" i="2"/>
  <c r="AU2152" i="2"/>
  <c r="AV2160" i="2"/>
  <c r="AU2160" i="2"/>
  <c r="AV2162" i="2"/>
  <c r="AV2164" i="2"/>
  <c r="AU2164" i="2"/>
  <c r="AV2166" i="2"/>
  <c r="AU2166" i="2"/>
  <c r="AV2174" i="2"/>
  <c r="AV2180" i="2"/>
  <c r="AU2180" i="2"/>
  <c r="AV2185" i="2"/>
  <c r="AU2185" i="2"/>
  <c r="AV2188" i="2"/>
  <c r="AU2188" i="2"/>
  <c r="AV2191" i="2"/>
  <c r="AU2191" i="2"/>
  <c r="AV2192" i="2"/>
  <c r="AU2192" i="2"/>
  <c r="AW2400" i="2"/>
  <c r="AX2400" i="2"/>
  <c r="AV2376" i="2"/>
  <c r="AV2201" i="2"/>
  <c r="AV2203" i="2"/>
  <c r="AV2208" i="2"/>
  <c r="AU2208" i="2"/>
  <c r="AV2210" i="2"/>
  <c r="AU2210" i="2"/>
  <c r="AU2211" i="2"/>
  <c r="AV2219" i="2"/>
  <c r="AU2219" i="2"/>
  <c r="AV2226" i="2"/>
  <c r="AV2236" i="2"/>
  <c r="AU2236" i="2"/>
  <c r="AU2238" i="2"/>
  <c r="AV2240" i="2"/>
  <c r="AV2241" i="2"/>
  <c r="AU2241" i="2"/>
  <c r="AV2258" i="2"/>
  <c r="AU2258" i="2"/>
  <c r="AU2259" i="2"/>
  <c r="AV2261" i="2"/>
  <c r="AU2261" i="2"/>
  <c r="AV2263" i="2"/>
  <c r="AU2263" i="2"/>
  <c r="AV2269" i="2"/>
  <c r="AU2269" i="2"/>
  <c r="AV2271" i="2"/>
  <c r="AV2303" i="2"/>
  <c r="AV2308" i="2"/>
  <c r="AV2309" i="2"/>
  <c r="AU2309" i="2"/>
  <c r="AV2311" i="2"/>
  <c r="AU2311" i="2"/>
  <c r="AV2323" i="2"/>
  <c r="AU2323" i="2"/>
  <c r="AV2326" i="2"/>
  <c r="AU2326" i="2"/>
  <c r="AU2330" i="2"/>
  <c r="AV2332" i="2"/>
  <c r="AU2332" i="2"/>
  <c r="AV2333" i="2"/>
  <c r="AU2333" i="2"/>
  <c r="AV2335" i="2"/>
  <c r="AU2335" i="2"/>
  <c r="AV2337" i="2"/>
  <c r="AU2337" i="2"/>
  <c r="AV2352" i="2"/>
  <c r="AU2352" i="2"/>
  <c r="AV2353" i="2"/>
  <c r="AU2356" i="2"/>
  <c r="AV2357" i="2"/>
  <c r="AU2357" i="2"/>
  <c r="AX2358" i="2"/>
  <c r="AW2358" i="2"/>
  <c r="AV2380" i="2"/>
  <c r="AU2380" i="2"/>
  <c r="AW2390" i="2"/>
  <c r="AX2390" i="2"/>
  <c r="AX2377" i="2"/>
  <c r="AW2377" i="2"/>
  <c r="AS2391" i="2"/>
  <c r="AO1344" i="2"/>
  <c r="AT1344" i="2" s="1"/>
  <c r="AS1344" i="2"/>
  <c r="AO1346" i="2"/>
  <c r="AO1366" i="2"/>
  <c r="AO1382" i="2"/>
  <c r="AO1394" i="2"/>
  <c r="AS1394" i="2"/>
  <c r="AO1423" i="2"/>
  <c r="AO1424" i="2"/>
  <c r="AO1335" i="2"/>
  <c r="AO1339" i="2"/>
  <c r="AO1347" i="2"/>
  <c r="AS1347" i="2" s="1"/>
  <c r="AO1351" i="2"/>
  <c r="AS1351" i="2" s="1"/>
  <c r="AO1353" i="2"/>
  <c r="AT1353" i="2" s="1"/>
  <c r="AO1359" i="2"/>
  <c r="AT1359" i="2" s="1"/>
  <c r="AS1359" i="2"/>
  <c r="AO1375" i="2"/>
  <c r="AO1381" i="2"/>
  <c r="AS93" i="2"/>
  <c r="AT93" i="2"/>
  <c r="AT101" i="2"/>
  <c r="AS109" i="2"/>
  <c r="AT151" i="2"/>
  <c r="AS84" i="2"/>
  <c r="AT84" i="2"/>
  <c r="AS243" i="2"/>
  <c r="AS247" i="2"/>
  <c r="AW1078" i="2"/>
  <c r="AX1078" i="2"/>
  <c r="AX1082" i="2"/>
  <c r="AS1084" i="2"/>
  <c r="AT1084" i="2"/>
  <c r="AS1115" i="2"/>
  <c r="AT1115" i="2"/>
  <c r="AT1119" i="2"/>
  <c r="AS1123" i="2"/>
  <c r="AS1127" i="2"/>
  <c r="AT1127" i="2"/>
  <c r="AW1203" i="2"/>
  <c r="AT56" i="2"/>
  <c r="AS56" i="2"/>
  <c r="AS110" i="2"/>
  <c r="AT110" i="2"/>
  <c r="AS150" i="2"/>
  <c r="AS152" i="2"/>
  <c r="AU248" i="2"/>
  <c r="AV248" i="2"/>
  <c r="AU256" i="2"/>
  <c r="AV256" i="2"/>
  <c r="AU243" i="2"/>
  <c r="AV243" i="2"/>
  <c r="AU247" i="2"/>
  <c r="AV247" i="2"/>
  <c r="AW1080" i="2"/>
  <c r="AX1080" i="2"/>
  <c r="AS1082" i="2"/>
  <c r="AS1086" i="2"/>
  <c r="AT1086" i="2"/>
  <c r="AS1096" i="2"/>
  <c r="AT1100" i="2"/>
  <c r="AS1112" i="2"/>
  <c r="AT1112" i="2"/>
  <c r="AS1114" i="2"/>
  <c r="AT1116" i="2"/>
  <c r="AT1122" i="2"/>
  <c r="AT1337" i="2"/>
  <c r="AS1399" i="2"/>
  <c r="AT1399" i="2"/>
  <c r="AW1073" i="2"/>
  <c r="AX1073" i="2"/>
  <c r="AW1077" i="2"/>
  <c r="AX1077" i="2"/>
  <c r="AW1085" i="2"/>
  <c r="AX1085" i="2"/>
  <c r="AS1095" i="2"/>
  <c r="AS1161" i="2"/>
  <c r="AT1161" i="2"/>
  <c r="AS1183" i="2"/>
  <c r="AT1183" i="2"/>
  <c r="AS1191" i="2"/>
  <c r="AT1191" i="2"/>
  <c r="AS1197" i="2"/>
  <c r="AT1197" i="2"/>
  <c r="AS1205" i="2"/>
  <c r="AT1205" i="2"/>
  <c r="AS1284" i="2"/>
  <c r="AT1284" i="2"/>
  <c r="AS1296" i="2"/>
  <c r="AT1296" i="2"/>
  <c r="AS1427" i="2"/>
  <c r="AT1427" i="2"/>
  <c r="AS1431" i="2"/>
  <c r="AT1431" i="2"/>
  <c r="AT1433" i="2"/>
  <c r="AS1968" i="2"/>
  <c r="AT1968" i="2"/>
  <c r="AT1971" i="2"/>
  <c r="AS1971" i="2"/>
  <c r="AT2066" i="2"/>
  <c r="AS2030" i="2"/>
  <c r="AT2030" i="2"/>
  <c r="AT1973" i="2"/>
  <c r="AS1973" i="2"/>
  <c r="AV2112" i="2"/>
  <c r="AU2112" i="2"/>
  <c r="AV2113" i="2"/>
  <c r="AU2113" i="2"/>
  <c r="AV2129" i="2"/>
  <c r="AV2131" i="2"/>
  <c r="AU2131" i="2"/>
  <c r="AV2136" i="2"/>
  <c r="AV2137" i="2"/>
  <c r="AU2137" i="2"/>
  <c r="AV2138" i="2"/>
  <c r="AU2138" i="2"/>
  <c r="AV2147" i="2"/>
  <c r="AU2147" i="2"/>
  <c r="AV2154" i="2"/>
  <c r="AV2156" i="2"/>
  <c r="AU2156" i="2"/>
  <c r="AV2159" i="2"/>
  <c r="AU2159" i="2"/>
  <c r="AV2167" i="2"/>
  <c r="AU2167" i="2"/>
  <c r="AV2169" i="2"/>
  <c r="AU2169" i="2"/>
  <c r="AV2170" i="2"/>
  <c r="AV2179" i="2"/>
  <c r="AU2179" i="2"/>
  <c r="AT2359" i="2"/>
  <c r="AS2359" i="2"/>
  <c r="AV2195" i="2"/>
  <c r="AU2195" i="2"/>
  <c r="AV2196" i="2"/>
  <c r="AU2196" i="2"/>
  <c r="AV2198" i="2"/>
  <c r="AU2198" i="2"/>
  <c r="AV2199" i="2"/>
  <c r="AU2199" i="2"/>
  <c r="AV2214" i="2"/>
  <c r="AU2214" i="2"/>
  <c r="AV2222" i="2"/>
  <c r="AU2222" i="2"/>
  <c r="AV2224" i="2"/>
  <c r="AU2224" i="2"/>
  <c r="AV2225" i="2"/>
  <c r="AU2225" i="2"/>
  <c r="AV2231" i="2"/>
  <c r="AU2231" i="2"/>
  <c r="AV2242" i="2"/>
  <c r="AU2242" i="2"/>
  <c r="AV2246" i="2"/>
  <c r="AU2246" i="2"/>
  <c r="AU2247" i="2"/>
  <c r="AV2251" i="2"/>
  <c r="AU2251" i="2"/>
  <c r="AV2252" i="2"/>
  <c r="AU2252" i="2"/>
  <c r="AV2274" i="2"/>
  <c r="AU2274" i="2"/>
  <c r="AV2279" i="2"/>
  <c r="AU2279" i="2"/>
  <c r="AV2281" i="2"/>
  <c r="AU2281" i="2"/>
  <c r="AV2284" i="2"/>
  <c r="AV2285" i="2"/>
  <c r="AU2285" i="2"/>
  <c r="AV2286" i="2"/>
  <c r="AU2286" i="2"/>
  <c r="AV2291" i="2"/>
  <c r="AU2291" i="2"/>
  <c r="AV2299" i="2"/>
  <c r="AU2299" i="2"/>
  <c r="AV2301" i="2"/>
  <c r="AU2301" i="2"/>
  <c r="AV2315" i="2"/>
  <c r="AU2315" i="2"/>
  <c r="AV2317" i="2"/>
  <c r="AU2317" i="2"/>
  <c r="AV2319" i="2"/>
  <c r="AU2319" i="2"/>
  <c r="AV2328" i="2"/>
  <c r="AU2328" i="2"/>
  <c r="AV2343" i="2"/>
  <c r="AV2344" i="2"/>
  <c r="AU2344" i="2"/>
  <c r="AV2345" i="2"/>
  <c r="AU2345" i="2"/>
  <c r="AV2349" i="2"/>
  <c r="AU2349" i="2"/>
  <c r="AX2375" i="2"/>
  <c r="AW2375" i="2"/>
  <c r="AU2400" i="2"/>
  <c r="AO78" i="2"/>
  <c r="AO1052" i="2"/>
  <c r="AO1056" i="2"/>
  <c r="AT1056" i="2" s="1"/>
  <c r="AS1056" i="2"/>
  <c r="AO1068" i="2"/>
  <c r="AS1068" i="2"/>
  <c r="AO1050" i="2"/>
  <c r="AT1050" i="2"/>
  <c r="AT1134" i="2"/>
  <c r="AO1138" i="2"/>
  <c r="AO1139" i="2"/>
  <c r="AT1139" i="2" s="1"/>
  <c r="AS1139" i="2"/>
  <c r="AO1140" i="2"/>
  <c r="AO1211" i="2"/>
  <c r="AO1212" i="2"/>
  <c r="AO1213" i="2"/>
  <c r="AO1219" i="2"/>
  <c r="AO1221" i="2"/>
  <c r="AS1221" i="2" s="1"/>
  <c r="AO1229" i="2"/>
  <c r="AT1229" i="2" s="1"/>
  <c r="AO1230" i="2"/>
  <c r="AT1233" i="2"/>
  <c r="AO1248" i="2"/>
  <c r="AT1248" i="2" s="1"/>
  <c r="AS1248" i="2"/>
  <c r="AO1249" i="2"/>
  <c r="AO1252" i="2"/>
  <c r="AT1252" i="2" s="1"/>
  <c r="AT1253" i="2"/>
  <c r="AO1255" i="2"/>
  <c r="AT1255" i="2" s="1"/>
  <c r="AO1259" i="2"/>
  <c r="AO1262" i="2"/>
  <c r="AT1262" i="2" s="1"/>
  <c r="AS1262" i="2"/>
  <c r="AO1263" i="2"/>
  <c r="AO1277" i="2"/>
  <c r="AS1277" i="2" s="1"/>
  <c r="AO1279" i="2"/>
  <c r="AS1279" i="2" s="1"/>
  <c r="AO1302" i="2"/>
  <c r="AO1318" i="2"/>
  <c r="AT1318" i="2"/>
  <c r="AT1279" i="2"/>
  <c r="AS1252" i="2"/>
  <c r="AS1233" i="2"/>
  <c r="AS1217" i="2"/>
  <c r="AT1215" i="2"/>
  <c r="AS1151" i="2"/>
  <c r="AT1151" i="2"/>
  <c r="AT1058" i="2"/>
  <c r="AS1050" i="2"/>
  <c r="AS1052" i="2"/>
  <c r="AT1052" i="2"/>
  <c r="AS58" i="2"/>
  <c r="AT58" i="2"/>
  <c r="AS1382" i="2"/>
  <c r="AT1382" i="2"/>
  <c r="AS1318" i="2"/>
  <c r="AS1255" i="2"/>
  <c r="AS1249" i="2"/>
  <c r="AT1249" i="2"/>
  <c r="AS1216" i="2"/>
  <c r="AT1216" i="2"/>
  <c r="AT1068" i="2"/>
  <c r="AW2370" i="2"/>
  <c r="AX2370" i="2"/>
  <c r="AT2369" i="2"/>
  <c r="AS2369" i="2"/>
  <c r="AW2366" i="2"/>
  <c r="AW2364" i="2"/>
  <c r="AX2364" i="2"/>
  <c r="AS2102" i="2"/>
  <c r="AS2093" i="2"/>
  <c r="AT2093" i="2"/>
  <c r="AV2091" i="2"/>
  <c r="AU2091" i="2"/>
  <c r="AU2089" i="2"/>
  <c r="AV2083" i="2"/>
  <c r="AU2083" i="2"/>
  <c r="AU2081" i="2"/>
  <c r="AV2077" i="2"/>
  <c r="AU2077" i="2"/>
  <c r="AV2075" i="2"/>
  <c r="AU2075" i="2"/>
  <c r="AV2073" i="2"/>
  <c r="AU2073" i="2"/>
  <c r="AV2071" i="2"/>
  <c r="AU2071" i="2"/>
  <c r="AS2069" i="2"/>
  <c r="AT2069" i="2"/>
  <c r="AS2028" i="2"/>
  <c r="AO2013" i="2"/>
  <c r="Z2013" i="2"/>
  <c r="AA2013" i="2"/>
  <c r="AO2012" i="2"/>
  <c r="AT2012" i="2" s="1"/>
  <c r="AS2004" i="2"/>
  <c r="AT1996" i="2"/>
  <c r="AS1996" i="2"/>
  <c r="AT1980" i="2"/>
  <c r="AS1980" i="2"/>
  <c r="AT1976" i="2"/>
  <c r="AS1976" i="2"/>
  <c r="AO1975" i="2"/>
  <c r="Z1975" i="2"/>
  <c r="AA1975" i="2"/>
  <c r="AT1955" i="2"/>
  <c r="AS1955" i="2"/>
  <c r="AT1940" i="2"/>
  <c r="AS1940" i="2"/>
  <c r="AS1927" i="2"/>
  <c r="AT1927" i="2"/>
  <c r="AT1902" i="2"/>
  <c r="AS1902" i="2"/>
  <c r="AT1901" i="2"/>
  <c r="AS1901" i="2"/>
  <c r="AT1887" i="2"/>
  <c r="AS1887" i="2"/>
  <c r="AS1870" i="2"/>
  <c r="AT1869" i="2"/>
  <c r="AS1854" i="2"/>
  <c r="AT1853" i="2"/>
  <c r="AS1853" i="2"/>
  <c r="AT1838" i="2"/>
  <c r="AS1838" i="2"/>
  <c r="AT1821" i="2"/>
  <c r="AS1821" i="2"/>
  <c r="AT1778" i="2"/>
  <c r="AS1778" i="2"/>
  <c r="R2400" i="2"/>
  <c r="R2398" i="2"/>
  <c r="AQ2102" i="2"/>
  <c r="AX2102" i="2" s="1"/>
  <c r="AQ2098" i="2"/>
  <c r="AQ2095" i="2"/>
  <c r="AX2095" i="2" s="1"/>
  <c r="AQ2094" i="2"/>
  <c r="AQ2093" i="2"/>
  <c r="AQ2050" i="2"/>
  <c r="AQ2049" i="2"/>
  <c r="AQ2046" i="2"/>
  <c r="AO2046" i="2"/>
  <c r="AQ2045" i="2"/>
  <c r="AX2045" i="2" s="1"/>
  <c r="AQ2042" i="2"/>
  <c r="AQ2041" i="2"/>
  <c r="AW2041" i="2" s="1"/>
  <c r="AQ2038" i="2"/>
  <c r="AW2038" i="2" s="1"/>
  <c r="AO2038" i="2"/>
  <c r="AQ2033" i="2"/>
  <c r="AW2033" i="2" s="1"/>
  <c r="AQ2028" i="2"/>
  <c r="AQ2025" i="2"/>
  <c r="AX2025" i="2" s="1"/>
  <c r="AO2025" i="2"/>
  <c r="AQ2022" i="2"/>
  <c r="AX2022" i="2" s="1"/>
  <c r="AO2019" i="2"/>
  <c r="AO2015" i="2"/>
  <c r="AO2005" i="2"/>
  <c r="AO1997" i="2"/>
  <c r="AO1993" i="2"/>
  <c r="AO1989" i="2"/>
  <c r="AS1989" i="2" s="1"/>
  <c r="AO1985" i="2"/>
  <c r="AO1981" i="2"/>
  <c r="AT1981" i="2"/>
  <c r="Z1971" i="2"/>
  <c r="AO1965" i="2"/>
  <c r="AT1965" i="2" s="1"/>
  <c r="AO1959" i="2"/>
  <c r="AS1959" i="2" s="1"/>
  <c r="AQ1937" i="2"/>
  <c r="AX1937" i="2" s="1"/>
  <c r="AQ1936" i="2"/>
  <c r="AW1936" i="2" s="1"/>
  <c r="AX1936" i="2"/>
  <c r="AQ1932" i="2"/>
  <c r="AO1932" i="2"/>
  <c r="AQ1931" i="2"/>
  <c r="AQ1927" i="2"/>
  <c r="AQ1926" i="2"/>
  <c r="AX1926" i="2" s="1"/>
  <c r="AQ1923" i="2"/>
  <c r="AO1923" i="2"/>
  <c r="AQ1922" i="2"/>
  <c r="AW1922" i="2" s="1"/>
  <c r="AQ1918" i="2"/>
  <c r="AU1582" i="2"/>
  <c r="AV1582" i="2"/>
  <c r="AU1580" i="2"/>
  <c r="AV1580" i="2"/>
  <c r="AU1576" i="2"/>
  <c r="AV1576" i="2"/>
  <c r="AU1560" i="2"/>
  <c r="AV1560" i="2"/>
  <c r="AU1558" i="2"/>
  <c r="AV1558" i="2"/>
  <c r="AU1544" i="2"/>
  <c r="AV1544" i="2"/>
  <c r="AU1542" i="2"/>
  <c r="AV1542" i="2"/>
  <c r="AU1508" i="2"/>
  <c r="AV1508" i="2"/>
  <c r="Z1473" i="2"/>
  <c r="AP1473" i="2"/>
  <c r="AU1473" i="2" s="1"/>
  <c r="AU1472" i="2"/>
  <c r="AV1472" i="2"/>
  <c r="AP1471" i="2"/>
  <c r="Z1471" i="2"/>
  <c r="AT1094" i="2"/>
  <c r="AS1094" i="2"/>
  <c r="AR1094" i="2"/>
  <c r="AZ1094" i="2"/>
  <c r="AU384" i="2"/>
  <c r="AV384" i="2"/>
  <c r="AU376" i="2"/>
  <c r="AV376" i="2"/>
  <c r="AU360" i="2"/>
  <c r="AV360" i="2"/>
  <c r="AU344" i="2"/>
  <c r="AV344" i="2"/>
  <c r="AU296" i="2"/>
  <c r="AV296" i="2"/>
  <c r="AU280" i="2"/>
  <c r="AV280" i="2"/>
  <c r="AQ265" i="2"/>
  <c r="AW265" i="2"/>
  <c r="AQ261" i="2"/>
  <c r="AQ257" i="2"/>
  <c r="AX257" i="2" s="1"/>
  <c r="AQ253" i="2"/>
  <c r="AW253" i="2" s="1"/>
  <c r="AX253" i="2"/>
  <c r="AX265" i="2"/>
  <c r="AU1471" i="2"/>
  <c r="AV1471" i="2"/>
  <c r="AW1923" i="2"/>
  <c r="AX1923" i="2"/>
  <c r="AW1926" i="2"/>
  <c r="AW1927" i="2"/>
  <c r="AX1927" i="2"/>
  <c r="AW1931" i="2"/>
  <c r="AX1931" i="2"/>
  <c r="AS1965" i="2"/>
  <c r="AS1981" i="2"/>
  <c r="AT1997" i="2"/>
  <c r="AS1997" i="2"/>
  <c r="AW2022" i="2"/>
  <c r="AX2041" i="2"/>
  <c r="AX2042" i="2"/>
  <c r="AW2042" i="2"/>
  <c r="AW2045" i="2"/>
  <c r="AX2046" i="2"/>
  <c r="AW2046" i="2"/>
  <c r="AW2095" i="2"/>
  <c r="AX1922" i="2"/>
  <c r="AT1993" i="2"/>
  <c r="AS1993" i="2"/>
  <c r="AV2155" i="2"/>
  <c r="AV315" i="2"/>
  <c r="AU315" i="2"/>
  <c r="AP305" i="2"/>
  <c r="Z305" i="2"/>
  <c r="AA305" i="2"/>
  <c r="AX2033" i="2"/>
  <c r="AY1094" i="2"/>
  <c r="AT2038" i="2"/>
  <c r="AS2038" i="2"/>
  <c r="AW2102" i="2"/>
  <c r="AT1196" i="2"/>
  <c r="AS1196" i="2"/>
  <c r="AS1156" i="2"/>
  <c r="AT1156" i="2"/>
  <c r="AS1229" i="2"/>
  <c r="AW2049" i="2"/>
  <c r="AX2049" i="2"/>
  <c r="AV2028" i="2"/>
  <c r="AU2028" i="2"/>
  <c r="AW2040" i="2"/>
  <c r="AX2040" i="2"/>
  <c r="AS2012" i="2"/>
  <c r="AW1937" i="2"/>
  <c r="AV249" i="2"/>
  <c r="AU249" i="2"/>
  <c r="Y2" i="19"/>
  <c r="Z2" i="19"/>
  <c r="AL2" i="19"/>
  <c r="AM2" i="19"/>
  <c r="AB2" i="19"/>
  <c r="AC2" i="19"/>
  <c r="V2" i="19"/>
  <c r="W2" i="19"/>
  <c r="AH3" i="19"/>
  <c r="AF3" i="19"/>
  <c r="AO2" i="19"/>
  <c r="AP2" i="19"/>
  <c r="D2" i="19"/>
  <c r="AT2019" i="2"/>
  <c r="AS2019" i="2"/>
  <c r="AX2038" i="2"/>
  <c r="AT1985" i="2"/>
  <c r="AS1985" i="2"/>
  <c r="AV1281" i="2"/>
  <c r="AU1281" i="2"/>
  <c r="AZ1313" i="2"/>
  <c r="AY1313" i="2"/>
  <c r="AO1261" i="2"/>
  <c r="J1261" i="2"/>
  <c r="AS104" i="2"/>
  <c r="AT104" i="2"/>
  <c r="AS1190" i="2"/>
  <c r="AT1190" i="2"/>
  <c r="AS1256" i="2"/>
  <c r="AS1363" i="2"/>
  <c r="AT1363" i="2"/>
  <c r="AU2116" i="2"/>
  <c r="AV2116" i="2"/>
  <c r="AV2132" i="2"/>
  <c r="AU2132" i="2"/>
  <c r="AV638" i="2"/>
  <c r="AV2143" i="2"/>
  <c r="AU2143" i="2"/>
  <c r="AS1189" i="2"/>
  <c r="AT1189" i="2"/>
  <c r="J1227" i="2"/>
  <c r="AU600" i="2"/>
  <c r="AS2389" i="2"/>
  <c r="AV534" i="2"/>
  <c r="AU534" i="2"/>
  <c r="AV568" i="2"/>
  <c r="AU568" i="2"/>
  <c r="AT45" i="2"/>
  <c r="AS45" i="2"/>
  <c r="AT1230" i="2"/>
  <c r="AS1230" i="2"/>
  <c r="J1195" i="2"/>
  <c r="AO1195" i="2"/>
  <c r="J1209" i="2"/>
  <c r="AO1209" i="2"/>
  <c r="AV2378" i="2"/>
  <c r="AU536" i="2"/>
  <c r="AV536" i="2"/>
  <c r="AV1924" i="2"/>
  <c r="AU1924" i="2"/>
  <c r="AT1277" i="2"/>
  <c r="AS1339" i="2"/>
  <c r="AT1339" i="2"/>
  <c r="R2397" i="2"/>
  <c r="AQ2397" i="2"/>
  <c r="S2397" i="2"/>
  <c r="N2394" i="2"/>
  <c r="AP2394" i="2"/>
  <c r="AP2327" i="2"/>
  <c r="AV2327" i="2" s="1"/>
  <c r="Z2327" i="2"/>
  <c r="N2322" i="2"/>
  <c r="N2305" i="2"/>
  <c r="AP2305" i="2"/>
  <c r="N2300" i="2"/>
  <c r="AP2300" i="2"/>
  <c r="Z2297" i="2"/>
  <c r="Z2295" i="2"/>
  <c r="AP2295" i="2"/>
  <c r="AU2295" i="2" s="1"/>
  <c r="AP2290" i="2"/>
  <c r="N2290" i="2"/>
  <c r="AP2282" i="2"/>
  <c r="Z2282" i="2"/>
  <c r="N2280" i="2"/>
  <c r="AP2280" i="2"/>
  <c r="AP2277" i="2"/>
  <c r="Z2277" i="2"/>
  <c r="N2274" i="2"/>
  <c r="Z2274" i="2"/>
  <c r="AP1193" i="2"/>
  <c r="N1193" i="2"/>
  <c r="O1193" i="2"/>
  <c r="Z1191" i="2"/>
  <c r="N1191" i="2"/>
  <c r="J1191" i="2"/>
  <c r="N1190" i="2"/>
  <c r="J1190" i="2"/>
  <c r="AP412" i="2"/>
  <c r="AA412" i="2"/>
  <c r="Z412" i="2"/>
  <c r="AU388" i="2"/>
  <c r="AV388" i="2"/>
  <c r="AS1381" i="2"/>
  <c r="AT1381" i="2"/>
  <c r="AS1335" i="2"/>
  <c r="AT1335" i="2"/>
  <c r="AV2084" i="2"/>
  <c r="AU2084" i="2"/>
  <c r="J2392" i="2"/>
  <c r="AO2392" i="2"/>
  <c r="R2372" i="2"/>
  <c r="AQ2372" i="2"/>
  <c r="S2372" i="2"/>
  <c r="Z2324" i="2"/>
  <c r="AP2324" i="2"/>
  <c r="AP2314" i="2"/>
  <c r="Z2314" i="2"/>
  <c r="AP2312" i="2"/>
  <c r="N2312" i="2"/>
  <c r="Z2292" i="2"/>
  <c r="AP2292" i="2"/>
  <c r="Z2284" i="2"/>
  <c r="N2284" i="2"/>
  <c r="Z2279" i="2"/>
  <c r="N2279" i="2"/>
  <c r="J1306" i="2"/>
  <c r="AO1306" i="2"/>
  <c r="V1287" i="2"/>
  <c r="W1287" i="2"/>
  <c r="AR1287" i="2"/>
  <c r="V1285" i="2"/>
  <c r="AR1285" i="2"/>
  <c r="W1285" i="2"/>
  <c r="O1234" i="2"/>
  <c r="N1232" i="2"/>
  <c r="N1231" i="2"/>
  <c r="AP1231" i="2"/>
  <c r="AV1231" i="2" s="1"/>
  <c r="Z1226" i="2"/>
  <c r="N1226" i="2"/>
  <c r="J1226" i="2"/>
  <c r="N1225" i="2"/>
  <c r="AP1225" i="2"/>
  <c r="N1223" i="2"/>
  <c r="Z1223" i="2"/>
  <c r="J1223" i="2"/>
  <c r="AY1209" i="2"/>
  <c r="AZ1209" i="2"/>
  <c r="J1207" i="2"/>
  <c r="AO1207" i="2"/>
  <c r="AZ1086" i="2"/>
  <c r="AY1086" i="2"/>
  <c r="AO1254" i="2"/>
  <c r="J1265" i="2"/>
  <c r="AU664" i="2"/>
  <c r="AV664" i="2"/>
  <c r="AV696" i="2"/>
  <c r="AU696" i="2"/>
  <c r="AV728" i="2"/>
  <c r="AU728" i="2"/>
  <c r="N1234" i="2"/>
  <c r="Z2398" i="2"/>
  <c r="AP2398" i="2"/>
  <c r="AQ2398" i="2"/>
  <c r="AI1317" i="2"/>
  <c r="J1317" i="2" s="1"/>
  <c r="AO1317" i="2"/>
  <c r="AI1316" i="2"/>
  <c r="AU518" i="2"/>
  <c r="AO1245" i="2"/>
  <c r="J1300" i="2"/>
  <c r="AO1300" i="2"/>
  <c r="AV2318" i="2"/>
  <c r="AU2318" i="2"/>
  <c r="AV770" i="2"/>
  <c r="AU770" i="2"/>
  <c r="Z2122" i="2"/>
  <c r="N2122" i="2"/>
  <c r="J2094" i="2"/>
  <c r="AO2094" i="2"/>
  <c r="S2093" i="2"/>
  <c r="R2093" i="2"/>
  <c r="AT1060" i="2"/>
  <c r="AT1264" i="2"/>
  <c r="AS1264" i="2"/>
  <c r="AS1202" i="2"/>
  <c r="AT1136" i="2"/>
  <c r="AT51" i="2"/>
  <c r="AS51" i="2"/>
  <c r="AO1048" i="2"/>
  <c r="AT1048" i="2" s="1"/>
  <c r="AX1069" i="2"/>
  <c r="AO1153" i="2"/>
  <c r="AV810" i="2"/>
  <c r="AU810" i="2"/>
  <c r="AP2165" i="2"/>
  <c r="Z2152" i="2"/>
  <c r="N2152" i="2"/>
  <c r="Z2148" i="2"/>
  <c r="AP2148" i="2"/>
  <c r="AT1263" i="2"/>
  <c r="AS1263" i="2"/>
  <c r="AS1353" i="2"/>
  <c r="AS1391" i="2"/>
  <c r="AT1391" i="2"/>
  <c r="AT54" i="2"/>
  <c r="J1072" i="2"/>
  <c r="AO1072" i="2"/>
  <c r="AU913" i="2"/>
  <c r="AV913" i="2"/>
  <c r="AV977" i="2"/>
  <c r="AU977" i="2"/>
  <c r="AU1237" i="2"/>
  <c r="AV1273" i="2"/>
  <c r="AU1273" i="2"/>
  <c r="AT1398" i="2"/>
  <c r="AS1398" i="2"/>
  <c r="AV1518" i="2"/>
  <c r="AU1518" i="2"/>
  <c r="AI1928" i="2"/>
  <c r="J1928" i="2" s="1"/>
  <c r="K1928" i="2"/>
  <c r="N1917" i="2"/>
  <c r="Z1917" i="2"/>
  <c r="N1916" i="2"/>
  <c r="J1916" i="2"/>
  <c r="AA1840" i="2"/>
  <c r="Z1840" i="2"/>
  <c r="AO1840" i="2"/>
  <c r="AO1808" i="2"/>
  <c r="Z1808" i="2"/>
  <c r="AO1800" i="2"/>
  <c r="Z1800" i="2"/>
  <c r="Z1792" i="2"/>
  <c r="AO1792" i="2"/>
  <c r="AA1792" i="2"/>
  <c r="Z1784" i="2"/>
  <c r="AA1784" i="2"/>
  <c r="Z1776" i="2"/>
  <c r="AO1776" i="2"/>
  <c r="AA1776" i="2"/>
  <c r="AO1768" i="2"/>
  <c r="Z1768" i="2"/>
  <c r="AA1768" i="2"/>
  <c r="AO1760" i="2"/>
  <c r="AA1760" i="2"/>
  <c r="AO1752" i="2"/>
  <c r="AA1752" i="2"/>
  <c r="AO1744" i="2"/>
  <c r="AA1744" i="2"/>
  <c r="Z1744" i="2"/>
  <c r="AO1736" i="2"/>
  <c r="Z1736" i="2"/>
  <c r="AA1736" i="2"/>
  <c r="Z1728" i="2"/>
  <c r="AO1728" i="2"/>
  <c r="AT1728" i="2" s="1"/>
  <c r="AA1728" i="2"/>
  <c r="AO1720" i="2"/>
  <c r="Z1720" i="2"/>
  <c r="AA1720" i="2"/>
  <c r="Z1712" i="2"/>
  <c r="AO1712" i="2"/>
  <c r="AA1712" i="2"/>
  <c r="AO1704" i="2"/>
  <c r="Z1704" i="2"/>
  <c r="AA1704" i="2"/>
  <c r="AO1696" i="2"/>
  <c r="Z1696" i="2"/>
  <c r="AA1696" i="2"/>
  <c r="AO1688" i="2"/>
  <c r="AA1688" i="2"/>
  <c r="Z1688" i="2"/>
  <c r="AO1680" i="2"/>
  <c r="Z1680" i="2"/>
  <c r="AA1680" i="2"/>
  <c r="AO1672" i="2"/>
  <c r="AA1672" i="2"/>
  <c r="Z1672" i="2"/>
  <c r="Z1664" i="2"/>
  <c r="AO1664" i="2"/>
  <c r="AA1664" i="2"/>
  <c r="AT1351" i="2"/>
  <c r="J72" i="2"/>
  <c r="AO72" i="2"/>
  <c r="AS72" i="2" s="1"/>
  <c r="AS1074" i="2"/>
  <c r="AT1947" i="2"/>
  <c r="AS1947" i="2"/>
  <c r="J1355" i="2"/>
  <c r="AO1355" i="2"/>
  <c r="AV879" i="2"/>
  <c r="AU879" i="2"/>
  <c r="AV945" i="2"/>
  <c r="AU945" i="2"/>
  <c r="AV1257" i="2"/>
  <c r="AU1257" i="2"/>
  <c r="AZ1297" i="2"/>
  <c r="AY1297" i="2"/>
  <c r="AU1464" i="2"/>
  <c r="AV1464" i="2"/>
  <c r="AU1498" i="2"/>
  <c r="AV1498" i="2"/>
  <c r="O2265" i="2"/>
  <c r="AP2265" i="2"/>
  <c r="Z2262" i="2"/>
  <c r="AP2217" i="2"/>
  <c r="Z2217" i="2"/>
  <c r="N2215" i="2"/>
  <c r="AP2215" i="2"/>
  <c r="O2215" i="2"/>
  <c r="Z2212" i="2"/>
  <c r="N2212" i="2"/>
  <c r="AP2205" i="2"/>
  <c r="N2205" i="2"/>
  <c r="N2202" i="2"/>
  <c r="AP2200" i="2"/>
  <c r="N2200" i="2"/>
  <c r="O2190" i="2"/>
  <c r="AP2190" i="2"/>
  <c r="N2190" i="2"/>
  <c r="AP2175" i="2"/>
  <c r="AU2175" i="2" s="1"/>
  <c r="G15" i="19"/>
  <c r="C24" i="2"/>
  <c r="C26" i="2"/>
  <c r="AT1394" i="2"/>
  <c r="AT1214" i="2"/>
  <c r="AT1347" i="2"/>
  <c r="AT1449" i="2"/>
  <c r="AT1434" i="2"/>
  <c r="AS1434" i="2"/>
  <c r="AP2267" i="2"/>
  <c r="Z2267" i="2"/>
  <c r="Z2224" i="2"/>
  <c r="N2224" i="2"/>
  <c r="Z1027" i="2"/>
  <c r="AO1027" i="2"/>
  <c r="AT1027" i="2" s="1"/>
  <c r="AA1027" i="2"/>
  <c r="AU317" i="2"/>
  <c r="AV317" i="2"/>
  <c r="AU298" i="2"/>
  <c r="AV298" i="2"/>
  <c r="Z283" i="2"/>
  <c r="AA283" i="2"/>
  <c r="N281" i="2"/>
  <c r="O281" i="2"/>
  <c r="AP281" i="2"/>
  <c r="AO245" i="2"/>
  <c r="AA245" i="2"/>
  <c r="Z245" i="2"/>
  <c r="AP245" i="2"/>
  <c r="AO100" i="2"/>
  <c r="J100" i="2"/>
  <c r="AO1218" i="2"/>
  <c r="J1218" i="2"/>
  <c r="AV2313" i="2"/>
  <c r="AU2313" i="2"/>
  <c r="AV2355" i="2"/>
  <c r="AU2355" i="2"/>
  <c r="AO2384" i="2"/>
  <c r="J2384" i="2"/>
  <c r="AV204" i="2"/>
  <c r="AU204" i="2"/>
  <c r="AV214" i="2"/>
  <c r="AU214" i="2"/>
  <c r="AV558" i="2"/>
  <c r="AU558" i="2"/>
  <c r="AV688" i="2"/>
  <c r="AU688" i="2"/>
  <c r="AX1131" i="2"/>
  <c r="AW1131" i="2"/>
  <c r="AS2026" i="2"/>
  <c r="AT2026" i="2"/>
  <c r="AU2090" i="2"/>
  <c r="AV2090" i="2"/>
  <c r="AT2061" i="2"/>
  <c r="AS2061" i="2"/>
  <c r="Z2058" i="2"/>
  <c r="AI2054" i="2"/>
  <c r="AO2054" i="2" s="1"/>
  <c r="K2054" i="2"/>
  <c r="Z2031" i="2"/>
  <c r="AA2031" i="2"/>
  <c r="R2025" i="2"/>
  <c r="S2025" i="2"/>
  <c r="AV2021" i="2"/>
  <c r="AU2021" i="2"/>
  <c r="AI1942" i="2"/>
  <c r="J1942" i="2" s="1"/>
  <c r="AV1940" i="2"/>
  <c r="AU1940" i="2"/>
  <c r="AO1846" i="2"/>
  <c r="AA1846" i="2"/>
  <c r="Z1846" i="2"/>
  <c r="AA1841" i="2"/>
  <c r="AS1410" i="2"/>
  <c r="AT1410" i="2"/>
  <c r="J1409" i="2"/>
  <c r="AO1409" i="2"/>
  <c r="AY1402" i="2"/>
  <c r="AZ1402" i="2"/>
  <c r="AT1401" i="2"/>
  <c r="AS1401" i="2"/>
  <c r="AT1400" i="2"/>
  <c r="AS1400" i="2"/>
  <c r="K1392" i="2"/>
  <c r="AI1392" i="2"/>
  <c r="J1388" i="2"/>
  <c r="AI1388" i="2"/>
  <c r="AO1388" i="2" s="1"/>
  <c r="AO1387" i="2"/>
  <c r="J1387" i="2"/>
  <c r="AI1384" i="2"/>
  <c r="J1384" i="2"/>
  <c r="AO1384" i="2"/>
  <c r="K1384" i="2"/>
  <c r="J1380" i="2"/>
  <c r="K1380" i="2"/>
  <c r="AI1380" i="2"/>
  <c r="AO1380" i="2"/>
  <c r="AT1380" i="2" s="1"/>
  <c r="K1376" i="2"/>
  <c r="AI1376" i="2"/>
  <c r="J1376" i="2"/>
  <c r="AO1376" i="2"/>
  <c r="K1372" i="2"/>
  <c r="J1372" i="2"/>
  <c r="AI1372" i="2"/>
  <c r="AO1372" i="2"/>
  <c r="J1371" i="2"/>
  <c r="AO1371" i="2"/>
  <c r="J1368" i="2"/>
  <c r="AI1368" i="2"/>
  <c r="AO1368" i="2" s="1"/>
  <c r="K1368" i="2"/>
  <c r="K1364" i="2"/>
  <c r="AI1364" i="2"/>
  <c r="AO1364" i="2" s="1"/>
  <c r="J1364" i="2"/>
  <c r="J1360" i="2"/>
  <c r="K1360" i="2"/>
  <c r="AI1360" i="2"/>
  <c r="AO1360" i="2" s="1"/>
  <c r="AI1357" i="2"/>
  <c r="AO1357" i="2"/>
  <c r="J1346" i="2"/>
  <c r="K1345" i="2"/>
  <c r="AI1345" i="2"/>
  <c r="J1345" i="2"/>
  <c r="AO1345" i="2"/>
  <c r="AO1322" i="2"/>
  <c r="J1322" i="2"/>
  <c r="AA1308" i="2"/>
  <c r="AO1308" i="2"/>
  <c r="AT1308" i="2" s="1"/>
  <c r="Z1308" i="2"/>
  <c r="AI1260" i="2"/>
  <c r="AO1260" i="2"/>
  <c r="AT1260" i="2" s="1"/>
  <c r="J1260" i="2"/>
  <c r="K1257" i="2"/>
  <c r="AO1257" i="2"/>
  <c r="J1257" i="2"/>
  <c r="AU1252" i="2"/>
  <c r="AV1252" i="2"/>
  <c r="AP1240" i="2"/>
  <c r="N1240" i="2"/>
  <c r="O1237" i="2"/>
  <c r="N1237" i="2"/>
  <c r="K1234" i="2"/>
  <c r="AI1234" i="2"/>
  <c r="AO1234" i="2"/>
  <c r="AS1234" i="2" s="1"/>
  <c r="J1229" i="2"/>
  <c r="N1229" i="2"/>
  <c r="AI1228" i="2"/>
  <c r="J1228" i="2"/>
  <c r="AU1226" i="2"/>
  <c r="AV1226" i="2"/>
  <c r="AI1225" i="2"/>
  <c r="AS1375" i="2"/>
  <c r="AT1375" i="2"/>
  <c r="J86" i="2"/>
  <c r="AU268" i="2"/>
  <c r="AS1097" i="2"/>
  <c r="AT1097" i="2"/>
  <c r="AU2288" i="2"/>
  <c r="AV971" i="2"/>
  <c r="AU971" i="2"/>
  <c r="AV1019" i="2"/>
  <c r="AU1019" i="2"/>
  <c r="AT1622" i="2"/>
  <c r="AS1622" i="2"/>
  <c r="AT2006" i="2"/>
  <c r="AS2006" i="2"/>
  <c r="R2045" i="2"/>
  <c r="S2045" i="2"/>
  <c r="Z2036" i="2"/>
  <c r="AA2036" i="2"/>
  <c r="AQ2036" i="2"/>
  <c r="AO2036" i="2"/>
  <c r="AP2036" i="2"/>
  <c r="AV2035" i="2"/>
  <c r="AU2035" i="2"/>
  <c r="R1917" i="2"/>
  <c r="AQ1917" i="2"/>
  <c r="AI1851" i="2"/>
  <c r="J1851" i="2" s="1"/>
  <c r="AO1851" i="2"/>
  <c r="K1851" i="2"/>
  <c r="AA1511" i="2"/>
  <c r="AP1511" i="2"/>
  <c r="AA1484" i="2"/>
  <c r="Z1484" i="2"/>
  <c r="AI1436" i="2"/>
  <c r="J1436" i="2" s="1"/>
  <c r="AO1436" i="2"/>
  <c r="Z1433" i="2"/>
  <c r="J1433" i="2"/>
  <c r="AO1432" i="2"/>
  <c r="J1432" i="2"/>
  <c r="Z1411" i="2"/>
  <c r="AO1411" i="2"/>
  <c r="Z1402" i="2"/>
  <c r="AA1402" i="2"/>
  <c r="Z1401" i="2"/>
  <c r="J1401" i="2"/>
  <c r="AA1393" i="2"/>
  <c r="Z1393" i="2"/>
  <c r="AO1393" i="2"/>
  <c r="Z1389" i="2"/>
  <c r="AA1389" i="2"/>
  <c r="AO1389" i="2"/>
  <c r="Z1385" i="2"/>
  <c r="AA1385" i="2"/>
  <c r="AO1385" i="2"/>
  <c r="Z1381" i="2"/>
  <c r="AA1381" i="2"/>
  <c r="Z1377" i="2"/>
  <c r="AA1377" i="2"/>
  <c r="Z1373" i="2"/>
  <c r="AO1373" i="2"/>
  <c r="AA1369" i="2"/>
  <c r="AO1369" i="2"/>
  <c r="Z1369" i="2"/>
  <c r="Z1365" i="2"/>
  <c r="AA1365" i="2"/>
  <c r="AO1365" i="2"/>
  <c r="AA1361" i="2"/>
  <c r="Z1361" i="2"/>
  <c r="AO1361" i="2"/>
  <c r="Z1346" i="2"/>
  <c r="AA1346" i="2"/>
  <c r="J1343" i="2"/>
  <c r="AO1343" i="2"/>
  <c r="AT1323" i="2"/>
  <c r="AT1295" i="2"/>
  <c r="AS1295" i="2"/>
  <c r="K1120" i="2"/>
  <c r="AI1120" i="2"/>
  <c r="AO1120" i="2"/>
  <c r="AS1092" i="2"/>
  <c r="AT1092" i="2"/>
  <c r="AT1199" i="2"/>
  <c r="AT1106" i="2"/>
  <c r="AS1366" i="2"/>
  <c r="AT1366" i="2"/>
  <c r="AV252" i="2"/>
  <c r="AX1084" i="2"/>
  <c r="AW1084" i="2"/>
  <c r="AS1110" i="2"/>
  <c r="AT1110" i="2"/>
  <c r="AU2181" i="2"/>
  <c r="AV2181" i="2"/>
  <c r="AV993" i="2"/>
  <c r="AU993" i="2"/>
  <c r="AU1492" i="2"/>
  <c r="AU1512" i="2"/>
  <c r="AV1512" i="2"/>
  <c r="AT1611" i="2"/>
  <c r="AS1611" i="2"/>
  <c r="AT1637" i="2"/>
  <c r="AS1637" i="2"/>
  <c r="AO2379" i="2"/>
  <c r="AI2379" i="2"/>
  <c r="J2379" i="2"/>
  <c r="K2379" i="2"/>
  <c r="AI2378" i="2"/>
  <c r="J2378" i="2" s="1"/>
  <c r="K2378" i="2"/>
  <c r="AP2168" i="2"/>
  <c r="AU2168" i="2" s="1"/>
  <c r="Z2168" i="2"/>
  <c r="AP2153" i="2"/>
  <c r="AP2149" i="2"/>
  <c r="N2149" i="2"/>
  <c r="O2149" i="2"/>
  <c r="Z2146" i="2"/>
  <c r="AP2146" i="2"/>
  <c r="N2138" i="2"/>
  <c r="Z2138" i="2"/>
  <c r="AP2118" i="2"/>
  <c r="O2118" i="2"/>
  <c r="N2118" i="2"/>
  <c r="AP2110" i="2"/>
  <c r="Z2110" i="2"/>
  <c r="AP2108" i="2"/>
  <c r="N2108" i="2"/>
  <c r="AQ2096" i="2"/>
  <c r="S2096" i="2"/>
  <c r="R2096" i="2"/>
  <c r="Z2092" i="2"/>
  <c r="AP2092" i="2"/>
  <c r="Z2088" i="2"/>
  <c r="AP2088" i="2"/>
  <c r="AP2086" i="2"/>
  <c r="Z2086" i="2"/>
  <c r="AV2082" i="2"/>
  <c r="AU2082" i="2"/>
  <c r="AP2080" i="2"/>
  <c r="AV2080" i="2" s="1"/>
  <c r="Z2080" i="2"/>
  <c r="Z2076" i="2"/>
  <c r="AP2076" i="2"/>
  <c r="Z2074" i="2"/>
  <c r="AP2074" i="2"/>
  <c r="Z2072" i="2"/>
  <c r="AP2072" i="2"/>
  <c r="AV2072" i="2" s="1"/>
  <c r="Z2070" i="2"/>
  <c r="AI2068" i="2"/>
  <c r="J2068" i="2"/>
  <c r="AO2068" i="2"/>
  <c r="AI2059" i="2"/>
  <c r="AO2059" i="2"/>
  <c r="J2059" i="2"/>
  <c r="J1971" i="2"/>
  <c r="R1971" i="2"/>
  <c r="R1970" i="2"/>
  <c r="Z1970" i="2"/>
  <c r="J1970" i="2"/>
  <c r="AO1966" i="2"/>
  <c r="J1966" i="2"/>
  <c r="AQ1963" i="2"/>
  <c r="AA1963" i="2"/>
  <c r="Z1963" i="2"/>
  <c r="AO1963" i="2"/>
  <c r="AA1956" i="2"/>
  <c r="Z1956" i="2"/>
  <c r="AO1956" i="2"/>
  <c r="Z1954" i="2"/>
  <c r="J1954" i="2"/>
  <c r="N1921" i="2"/>
  <c r="Z1921" i="2"/>
  <c r="AA1856" i="2"/>
  <c r="Z1856" i="2"/>
  <c r="AO1856" i="2"/>
  <c r="AA1855" i="2"/>
  <c r="Z1855" i="2"/>
  <c r="K1596" i="2"/>
  <c r="AI1596" i="2"/>
  <c r="J1596" i="2"/>
  <c r="AT1587" i="2"/>
  <c r="AS1587" i="2"/>
  <c r="AP1541" i="2"/>
  <c r="O1541" i="2"/>
  <c r="N1541" i="2"/>
  <c r="N1540" i="2"/>
  <c r="Z1540" i="2"/>
  <c r="Z1530" i="2"/>
  <c r="AP1530" i="2"/>
  <c r="AA1530" i="2"/>
  <c r="O1528" i="2"/>
  <c r="N1528" i="2"/>
  <c r="AP1528" i="2"/>
  <c r="AP1521" i="2"/>
  <c r="N1521" i="2"/>
  <c r="O1521" i="2"/>
  <c r="Z1518" i="2"/>
  <c r="AA1518" i="2"/>
  <c r="O1516" i="2"/>
  <c r="AP1516" i="2"/>
  <c r="AU1513" i="2"/>
  <c r="AV1513" i="2"/>
  <c r="Z1486" i="2"/>
  <c r="AA1486" i="2"/>
  <c r="N1484" i="2"/>
  <c r="O1484" i="2"/>
  <c r="AP1484" i="2"/>
  <c r="AA279" i="2"/>
  <c r="AP279" i="2"/>
  <c r="N272" i="2"/>
  <c r="Z272" i="2"/>
  <c r="Z270" i="2"/>
  <c r="N270" i="2"/>
  <c r="AP267" i="2"/>
  <c r="N267" i="2"/>
  <c r="O267" i="2"/>
  <c r="R260" i="2"/>
  <c r="AQ260" i="2"/>
  <c r="S260" i="2"/>
  <c r="AQ254" i="2"/>
  <c r="R254" i="2"/>
  <c r="S254" i="2"/>
  <c r="R251" i="2"/>
  <c r="S251" i="2"/>
  <c r="N241" i="2"/>
  <c r="AP241" i="2"/>
  <c r="O241" i="2"/>
  <c r="AP233" i="2"/>
  <c r="N233" i="2"/>
  <c r="AP225" i="2"/>
  <c r="N225" i="2"/>
  <c r="N217" i="2"/>
  <c r="AP217" i="2"/>
  <c r="AV217" i="2" s="1"/>
  <c r="N209" i="2"/>
  <c r="AP209" i="2"/>
  <c r="O209" i="2"/>
  <c r="AP201" i="2"/>
  <c r="O201" i="2"/>
  <c r="AP193" i="2"/>
  <c r="N193" i="2"/>
  <c r="O193" i="2"/>
  <c r="N185" i="2"/>
  <c r="AP185" i="2"/>
  <c r="O185" i="2"/>
  <c r="N177" i="2"/>
  <c r="AP177" i="2"/>
  <c r="O177" i="2"/>
  <c r="AP169" i="2"/>
  <c r="N169" i="2"/>
  <c r="O169" i="2"/>
  <c r="AP144" i="2"/>
  <c r="N144" i="2"/>
  <c r="N143" i="2"/>
  <c r="Z143" i="2"/>
  <c r="AP140" i="2"/>
  <c r="N140" i="2"/>
  <c r="O140" i="2"/>
  <c r="Z139" i="2"/>
  <c r="N139" i="2"/>
  <c r="AP126" i="2"/>
  <c r="Z126" i="2"/>
  <c r="AU119" i="2"/>
  <c r="AV119" i="2"/>
  <c r="AI98" i="2"/>
  <c r="AO98" i="2"/>
  <c r="K98" i="2"/>
  <c r="J98" i="2"/>
  <c r="Z95" i="2"/>
  <c r="J95" i="2"/>
  <c r="J94" i="2"/>
  <c r="AO94" i="2"/>
  <c r="AW48" i="2"/>
  <c r="AX48" i="2"/>
  <c r="AP47" i="2"/>
  <c r="N47" i="2"/>
  <c r="O47" i="2"/>
  <c r="AT1221" i="2"/>
  <c r="AT107" i="2"/>
  <c r="AS1078" i="2"/>
  <c r="AT1078" i="2"/>
  <c r="AS1099" i="2"/>
  <c r="AT1099" i="2"/>
  <c r="AT1121" i="2"/>
  <c r="AS1239" i="2"/>
  <c r="AT1239" i="2"/>
  <c r="J1273" i="2"/>
  <c r="AO1273" i="2"/>
  <c r="AO1310" i="2"/>
  <c r="AS1186" i="2"/>
  <c r="AT1186" i="2"/>
  <c r="AU2182" i="2"/>
  <c r="AV2182" i="2"/>
  <c r="AU230" i="2"/>
  <c r="AU1023" i="2"/>
  <c r="AV1023" i="2"/>
  <c r="AU1536" i="2"/>
  <c r="AV1536" i="2"/>
  <c r="AT1598" i="2"/>
  <c r="AS1613" i="2"/>
  <c r="N2392" i="2"/>
  <c r="O2392" i="2"/>
  <c r="AP2392" i="2"/>
  <c r="AI2385" i="2"/>
  <c r="J2385" i="2" s="1"/>
  <c r="AO2385" i="2"/>
  <c r="AT2385" i="2" s="1"/>
  <c r="K2385" i="2"/>
  <c r="AP2293" i="2"/>
  <c r="N2293" i="2"/>
  <c r="Z2275" i="2"/>
  <c r="AP2275" i="2"/>
  <c r="Z2270" i="2"/>
  <c r="AP2270" i="2"/>
  <c r="Z2252" i="2"/>
  <c r="N2252" i="2"/>
  <c r="N2178" i="2"/>
  <c r="AP2178" i="2"/>
  <c r="AP2173" i="2"/>
  <c r="AP2141" i="2"/>
  <c r="AU2141" i="2" s="1"/>
  <c r="N2141" i="2"/>
  <c r="O2141" i="2"/>
  <c r="AP2133" i="2"/>
  <c r="N2133" i="2"/>
  <c r="O2133" i="2"/>
  <c r="AP2128" i="2"/>
  <c r="N2128" i="2"/>
  <c r="Z2120" i="2"/>
  <c r="AP2120" i="2"/>
  <c r="O2097" i="2"/>
  <c r="AT2070" i="2"/>
  <c r="AS2070" i="2"/>
  <c r="AZ1041" i="2"/>
  <c r="AY1041" i="2"/>
  <c r="AU308" i="2"/>
  <c r="AV308" i="2"/>
  <c r="AP299" i="2"/>
  <c r="N299" i="2"/>
  <c r="O299" i="2"/>
  <c r="N296" i="2"/>
  <c r="Z296" i="2"/>
  <c r="Z281" i="2"/>
  <c r="AA281" i="2"/>
  <c r="AU274" i="2"/>
  <c r="AV274" i="2"/>
  <c r="O268" i="2"/>
  <c r="N268" i="2"/>
  <c r="AP255" i="2"/>
  <c r="N255" i="2"/>
  <c r="O255" i="2"/>
  <c r="N254" i="2"/>
  <c r="O254" i="2"/>
  <c r="AA148" i="2"/>
  <c r="Z148" i="2"/>
  <c r="AO148" i="2"/>
  <c r="AP147" i="2"/>
  <c r="N147" i="2"/>
  <c r="Z129" i="2"/>
  <c r="AA129" i="2"/>
  <c r="AP122" i="2"/>
  <c r="Z122" i="2"/>
  <c r="AA122" i="2"/>
  <c r="AS1238" i="2"/>
  <c r="AS1088" i="2"/>
  <c r="AT1442" i="2"/>
  <c r="AS1442" i="2"/>
  <c r="AV2171" i="2"/>
  <c r="AU2171" i="2"/>
  <c r="AV2239" i="2"/>
  <c r="AU2239" i="2"/>
  <c r="AV2310" i="2"/>
  <c r="AU2310" i="2"/>
  <c r="AO2368" i="2"/>
  <c r="AV220" i="2"/>
  <c r="AU220" i="2"/>
  <c r="AV232" i="2"/>
  <c r="AU232" i="2"/>
  <c r="AV560" i="2"/>
  <c r="AU560" i="2"/>
  <c r="AV690" i="2"/>
  <c r="AV1918" i="2"/>
  <c r="AU1918" i="2"/>
  <c r="AS1929" i="2"/>
  <c r="AT1929" i="2"/>
  <c r="Z2399" i="2"/>
  <c r="AQ2399" i="2"/>
  <c r="AP2399" i="2"/>
  <c r="N2375" i="2"/>
  <c r="AP2375" i="2"/>
  <c r="AV2375" i="2" s="1"/>
  <c r="AP2374" i="2"/>
  <c r="N2374" i="2"/>
  <c r="N2179" i="2"/>
  <c r="Z2179" i="2"/>
  <c r="AP2172" i="2"/>
  <c r="N2172" i="2"/>
  <c r="N2157" i="2"/>
  <c r="AP2157" i="2"/>
  <c r="AU2157" i="2" s="1"/>
  <c r="AA1955" i="2"/>
  <c r="Z1955" i="2"/>
  <c r="N1931" i="2"/>
  <c r="J1931" i="2"/>
  <c r="R1929" i="2"/>
  <c r="AQ1929" i="2"/>
  <c r="Z1804" i="2"/>
  <c r="AO1804" i="2"/>
  <c r="Z1796" i="2"/>
  <c r="AO1796" i="2"/>
  <c r="AS1796" i="2" s="1"/>
  <c r="AA1796" i="2"/>
  <c r="Z1788" i="2"/>
  <c r="AO1788" i="2"/>
  <c r="AA1788" i="2"/>
  <c r="Z1780" i="2"/>
  <c r="AO1780" i="2"/>
  <c r="AA1780" i="2"/>
  <c r="Z1772" i="2"/>
  <c r="AO1772" i="2"/>
  <c r="AA1772" i="2"/>
  <c r="Z1764" i="2"/>
  <c r="AO1764" i="2"/>
  <c r="AA1764" i="2"/>
  <c r="Z1756" i="2"/>
  <c r="AO1756" i="2"/>
  <c r="Z1748" i="2"/>
  <c r="AO1748" i="2"/>
  <c r="AA1748" i="2"/>
  <c r="Z1740" i="2"/>
  <c r="AO1740" i="2"/>
  <c r="AA1740" i="2"/>
  <c r="Z1732" i="2"/>
  <c r="AO1732" i="2"/>
  <c r="AA1732" i="2"/>
  <c r="Z1724" i="2"/>
  <c r="AO1724" i="2"/>
  <c r="AA1724" i="2"/>
  <c r="Z1716" i="2"/>
  <c r="AO1716" i="2"/>
  <c r="AA1716" i="2"/>
  <c r="Z1708" i="2"/>
  <c r="AO1708" i="2"/>
  <c r="AA1708" i="2"/>
  <c r="Z1700" i="2"/>
  <c r="AO1700" i="2"/>
  <c r="AA1700" i="2"/>
  <c r="Z1692" i="2"/>
  <c r="AO1692" i="2"/>
  <c r="AA1692" i="2"/>
  <c r="Z1684" i="2"/>
  <c r="AO1684" i="2"/>
  <c r="AA1684" i="2"/>
  <c r="Z1676" i="2"/>
  <c r="AO1676" i="2"/>
  <c r="AA1676" i="2"/>
  <c r="Z1668" i="2"/>
  <c r="AO1668" i="2"/>
  <c r="AA1668" i="2"/>
  <c r="K1659" i="2"/>
  <c r="AI1659" i="2"/>
  <c r="AO1659" i="2" s="1"/>
  <c r="AS1659" i="2" s="1"/>
  <c r="J1659" i="2"/>
  <c r="Z1656" i="2"/>
  <c r="J1656" i="2"/>
  <c r="AI1621" i="2"/>
  <c r="AO1621" i="2"/>
  <c r="AS1621" i="2" s="1"/>
  <c r="K1621" i="2"/>
  <c r="J1621" i="2"/>
  <c r="Z1612" i="2"/>
  <c r="AA1612" i="2"/>
  <c r="AO1612" i="2"/>
  <c r="AO1607" i="2"/>
  <c r="Z1607" i="2"/>
  <c r="Z1598" i="2"/>
  <c r="AA1598" i="2"/>
  <c r="J1597" i="2"/>
  <c r="AO1597" i="2"/>
  <c r="AP1554" i="2"/>
  <c r="AV1554" i="2" s="1"/>
  <c r="O1554" i="2"/>
  <c r="AP1546" i="2"/>
  <c r="N1546" i="2"/>
  <c r="O1546" i="2"/>
  <c r="AP1486" i="2"/>
  <c r="O1486" i="2"/>
  <c r="N1486" i="2"/>
  <c r="N1467" i="2"/>
  <c r="O1467" i="2"/>
  <c r="AP1467" i="2"/>
  <c r="N1464" i="2"/>
  <c r="O1464" i="2"/>
  <c r="Z1303" i="2"/>
  <c r="V1303" i="2"/>
  <c r="J1303" i="2"/>
  <c r="AR1296" i="2"/>
  <c r="W1296" i="2"/>
  <c r="V1296" i="2"/>
  <c r="AU1200" i="2"/>
  <c r="AV1200" i="2"/>
  <c r="AR1175" i="2"/>
  <c r="V1175" i="2"/>
  <c r="AO1174" i="2"/>
  <c r="J1174" i="2"/>
  <c r="N1169" i="2"/>
  <c r="AU1167" i="2"/>
  <c r="AV1167" i="2"/>
  <c r="AO1132" i="2"/>
  <c r="Z1132" i="2"/>
  <c r="AA1132" i="2"/>
  <c r="AP1130" i="2"/>
  <c r="O1130" i="2"/>
  <c r="AP1129" i="2"/>
  <c r="N1129" i="2"/>
  <c r="AI1125" i="2"/>
  <c r="J1125" i="2" s="1"/>
  <c r="K1125" i="2"/>
  <c r="AO1125" i="2"/>
  <c r="AT1125" i="2" s="1"/>
  <c r="J1124" i="2"/>
  <c r="AO1124" i="2"/>
  <c r="R1092" i="2"/>
  <c r="AQ1092" i="2"/>
  <c r="AW1092" i="2" s="1"/>
  <c r="S1092" i="2"/>
  <c r="AO1089" i="2"/>
  <c r="J1089" i="2"/>
  <c r="AA1037" i="2"/>
  <c r="Z1037" i="2"/>
  <c r="AQ1037" i="2"/>
  <c r="AP1006" i="2"/>
  <c r="N1006" i="2"/>
  <c r="Z1003" i="2"/>
  <c r="AP1003" i="2"/>
  <c r="AP1001" i="2"/>
  <c r="N1001" i="2"/>
  <c r="AP748" i="2"/>
  <c r="N748" i="2"/>
  <c r="O748" i="2"/>
  <c r="Z745" i="2"/>
  <c r="N745" i="2"/>
  <c r="AP732" i="2"/>
  <c r="O732" i="2"/>
  <c r="N732" i="2"/>
  <c r="Z718" i="2"/>
  <c r="AA718" i="2"/>
  <c r="O716" i="2"/>
  <c r="AP716" i="2"/>
  <c r="N716" i="2"/>
  <c r="Z713" i="2"/>
  <c r="N713" i="2"/>
  <c r="Z702" i="2"/>
  <c r="AA702" i="2"/>
  <c r="AP700" i="2"/>
  <c r="AU700" i="2" s="1"/>
  <c r="N700" i="2"/>
  <c r="O700" i="2"/>
  <c r="Z697" i="2"/>
  <c r="N697" i="2"/>
  <c r="Z686" i="2"/>
  <c r="AA686" i="2"/>
  <c r="AP684" i="2"/>
  <c r="AV684" i="2" s="1"/>
  <c r="N684" i="2"/>
  <c r="AP668" i="2"/>
  <c r="O668" i="2"/>
  <c r="N668" i="2"/>
  <c r="Z665" i="2"/>
  <c r="N665" i="2"/>
  <c r="AP652" i="2"/>
  <c r="N652" i="2"/>
  <c r="O652" i="2"/>
  <c r="AP636" i="2"/>
  <c r="O636" i="2"/>
  <c r="Z633" i="2"/>
  <c r="N633" i="2"/>
  <c r="AP620" i="2"/>
  <c r="O620" i="2"/>
  <c r="N620" i="2"/>
  <c r="Z617" i="2"/>
  <c r="N617" i="2"/>
  <c r="AP604" i="2"/>
  <c r="N604" i="2"/>
  <c r="O604" i="2"/>
  <c r="Z590" i="2"/>
  <c r="AA590" i="2"/>
  <c r="AP588" i="2"/>
  <c r="O588" i="2"/>
  <c r="N588" i="2"/>
  <c r="Z585" i="2"/>
  <c r="N585" i="2"/>
  <c r="Z574" i="2"/>
  <c r="AA574" i="2"/>
  <c r="AP572" i="2"/>
  <c r="O572" i="2"/>
  <c r="N572" i="2"/>
  <c r="Z569" i="2"/>
  <c r="N569" i="2"/>
  <c r="AP556" i="2"/>
  <c r="N556" i="2"/>
  <c r="AA542" i="2"/>
  <c r="Z542" i="2"/>
  <c r="AP540" i="2"/>
  <c r="N540" i="2"/>
  <c r="Z537" i="2"/>
  <c r="N537" i="2"/>
  <c r="AP524" i="2"/>
  <c r="N524" i="2"/>
  <c r="AV508" i="2"/>
  <c r="AU508" i="2"/>
  <c r="Z505" i="2"/>
  <c r="N505" i="2"/>
  <c r="N492" i="2"/>
  <c r="AP492" i="2"/>
  <c r="O492" i="2"/>
  <c r="N489" i="2"/>
  <c r="Z489" i="2"/>
  <c r="Z478" i="2"/>
  <c r="AA478" i="2"/>
  <c r="N476" i="2"/>
  <c r="O476" i="2"/>
  <c r="AP476" i="2"/>
  <c r="N473" i="2"/>
  <c r="Z473" i="2"/>
  <c r="Z462" i="2"/>
  <c r="AA462" i="2"/>
  <c r="N460" i="2"/>
  <c r="AP460" i="2"/>
  <c r="AU460" i="2" s="1"/>
  <c r="O460" i="2"/>
  <c r="N457" i="2"/>
  <c r="Z457" i="2"/>
  <c r="Z446" i="2"/>
  <c r="AA446" i="2"/>
  <c r="N444" i="2"/>
  <c r="AP444" i="2"/>
  <c r="N441" i="2"/>
  <c r="Z441" i="2"/>
  <c r="Z430" i="2"/>
  <c r="AA430" i="2"/>
  <c r="N428" i="2"/>
  <c r="AP428" i="2"/>
  <c r="O428" i="2"/>
  <c r="N425" i="2"/>
  <c r="Z425" i="2"/>
  <c r="Z414" i="2"/>
  <c r="AA414" i="2"/>
  <c r="AP347" i="2"/>
  <c r="N347" i="2"/>
  <c r="AA324" i="2"/>
  <c r="AX1081" i="2"/>
  <c r="AT1450" i="2"/>
  <c r="AS1450" i="2"/>
  <c r="AU168" i="2"/>
  <c r="AU234" i="2"/>
  <c r="AV234" i="2"/>
  <c r="AT244" i="2"/>
  <c r="AS244" i="2"/>
  <c r="AV432" i="2"/>
  <c r="AU432" i="2"/>
  <c r="AU562" i="2"/>
  <c r="AV562" i="2"/>
  <c r="AX1049" i="2"/>
  <c r="AW1049" i="2"/>
  <c r="AZ1306" i="2"/>
  <c r="K2382" i="2"/>
  <c r="AI2382" i="2"/>
  <c r="AI2364" i="2"/>
  <c r="J2364" i="2" s="1"/>
  <c r="AO2364" i="2"/>
  <c r="AS2364" i="2" s="1"/>
  <c r="K2364" i="2"/>
  <c r="AP2254" i="2"/>
  <c r="N2254" i="2"/>
  <c r="AP2229" i="2"/>
  <c r="AV2229" i="2" s="1"/>
  <c r="N2229" i="2"/>
  <c r="Z2206" i="2"/>
  <c r="N2206" i="2"/>
  <c r="AP2189" i="2"/>
  <c r="AU2189" i="2" s="1"/>
  <c r="N2189" i="2"/>
  <c r="O2189" i="2"/>
  <c r="AW2051" i="2"/>
  <c r="AX2051" i="2"/>
  <c r="AP2034" i="2"/>
  <c r="N2034" i="2"/>
  <c r="AV2025" i="2"/>
  <c r="AU2025" i="2"/>
  <c r="AI2023" i="2"/>
  <c r="J2023" i="2"/>
  <c r="K2023" i="2"/>
  <c r="Z1999" i="2"/>
  <c r="AO1999" i="2"/>
  <c r="AA1999" i="2"/>
  <c r="AA1991" i="2"/>
  <c r="AO1991" i="2"/>
  <c r="AS1991" i="2" s="1"/>
  <c r="AO1895" i="2"/>
  <c r="J1895" i="2"/>
  <c r="AO1893" i="2"/>
  <c r="J1893" i="2"/>
  <c r="AA1871" i="2"/>
  <c r="AA1805" i="2"/>
  <c r="AO1805" i="2"/>
  <c r="Z1805" i="2"/>
  <c r="AA1797" i="2"/>
  <c r="AO1797" i="2"/>
  <c r="AA1789" i="2"/>
  <c r="AO1789" i="2"/>
  <c r="Z1789" i="2"/>
  <c r="Z1781" i="2"/>
  <c r="AA1781" i="2"/>
  <c r="AO1781" i="2"/>
  <c r="AA1773" i="2"/>
  <c r="AO1773" i="2"/>
  <c r="AS1773" i="2" s="1"/>
  <c r="Z1773" i="2"/>
  <c r="Z1765" i="2"/>
  <c r="AA1765" i="2"/>
  <c r="AO1765" i="2"/>
  <c r="AA1757" i="2"/>
  <c r="AO1757" i="2"/>
  <c r="Z1757" i="2"/>
  <c r="AA1749" i="2"/>
  <c r="AO1749" i="2"/>
  <c r="Z1749" i="2"/>
  <c r="AA1741" i="2"/>
  <c r="AO1741" i="2"/>
  <c r="Z1741" i="2"/>
  <c r="AA1733" i="2"/>
  <c r="AO1733" i="2"/>
  <c r="Z1733" i="2"/>
  <c r="AA1725" i="2"/>
  <c r="AO1725" i="2"/>
  <c r="Z1725" i="2"/>
  <c r="Z1717" i="2"/>
  <c r="AO1717" i="2"/>
  <c r="AO1709" i="2"/>
  <c r="AA1709" i="2"/>
  <c r="Z1709" i="2"/>
  <c r="Z1701" i="2"/>
  <c r="AA1693" i="2"/>
  <c r="Z1693" i="2"/>
  <c r="AO1685" i="2"/>
  <c r="AA1685" i="2"/>
  <c r="AO1677" i="2"/>
  <c r="AA1677" i="2"/>
  <c r="AO1669" i="2"/>
  <c r="Z1669" i="2"/>
  <c r="AO1661" i="2"/>
  <c r="AA1661" i="2"/>
  <c r="Z1661" i="2"/>
  <c r="AI1626" i="2"/>
  <c r="J1625" i="2"/>
  <c r="AO1625" i="2"/>
  <c r="J1616" i="2"/>
  <c r="AO1616" i="2"/>
  <c r="Z1613" i="2"/>
  <c r="AA1613" i="2"/>
  <c r="K1611" i="2"/>
  <c r="J1611" i="2"/>
  <c r="N1578" i="2"/>
  <c r="AP1578" i="2"/>
  <c r="O1578" i="2"/>
  <c r="AI1452" i="2"/>
  <c r="AO1452" i="2"/>
  <c r="AS1452" i="2" s="1"/>
  <c r="J1452" i="2"/>
  <c r="Z1449" i="2"/>
  <c r="J1449" i="2"/>
  <c r="AO1448" i="2"/>
  <c r="AT1448" i="2" s="1"/>
  <c r="J1448" i="2"/>
  <c r="AO1439" i="2"/>
  <c r="Z1439" i="2"/>
  <c r="AA1439" i="2"/>
  <c r="AO1438" i="2"/>
  <c r="J1438" i="2"/>
  <c r="Z1420" i="2"/>
  <c r="AO1420" i="2"/>
  <c r="AT1420" i="2" s="1"/>
  <c r="AA1420" i="2"/>
  <c r="Z1179" i="2"/>
  <c r="AO1179" i="2"/>
  <c r="AA1179" i="2"/>
  <c r="AP1179" i="2"/>
  <c r="S1132" i="2"/>
  <c r="R1132" i="2"/>
  <c r="AQ1132" i="2"/>
  <c r="J1131" i="2"/>
  <c r="K1131" i="2"/>
  <c r="AO1131" i="2"/>
  <c r="AI1130" i="2"/>
  <c r="K1130" i="2"/>
  <c r="AO1129" i="2"/>
  <c r="J1129" i="2"/>
  <c r="R1128" i="2"/>
  <c r="AQ1128" i="2"/>
  <c r="S1128" i="2"/>
  <c r="Z1127" i="2"/>
  <c r="AA1127" i="2"/>
  <c r="AS1126" i="2"/>
  <c r="AT1126" i="2"/>
  <c r="Z1122" i="2"/>
  <c r="AA1122" i="2"/>
  <c r="AQ1052" i="2"/>
  <c r="R1052" i="2"/>
  <c r="S1052" i="2"/>
  <c r="AA1015" i="2"/>
  <c r="AP1015" i="2"/>
  <c r="Z1015" i="2"/>
  <c r="N1013" i="2"/>
  <c r="AA785" i="2"/>
  <c r="O780" i="2"/>
  <c r="N780" i="2"/>
  <c r="AP780" i="2"/>
  <c r="AU780" i="2" s="1"/>
  <c r="Z777" i="2"/>
  <c r="N777" i="2"/>
  <c r="AP765" i="2"/>
  <c r="O765" i="2"/>
  <c r="N760" i="2"/>
  <c r="O760" i="2"/>
  <c r="AP760" i="2"/>
  <c r="AP753" i="2"/>
  <c r="AV753" i="2" s="1"/>
  <c r="N753" i="2"/>
  <c r="Z750" i="2"/>
  <c r="AP750" i="2"/>
  <c r="Z738" i="2"/>
  <c r="N738" i="2"/>
  <c r="Z736" i="2"/>
  <c r="AP736" i="2"/>
  <c r="AA736" i="2"/>
  <c r="AP734" i="2"/>
  <c r="AV734" i="2" s="1"/>
  <c r="N734" i="2"/>
  <c r="N731" i="2"/>
  <c r="Z731" i="2"/>
  <c r="Z722" i="2"/>
  <c r="N722" i="2"/>
  <c r="Z720" i="2"/>
  <c r="AP720" i="2"/>
  <c r="AP718" i="2"/>
  <c r="N718" i="2"/>
  <c r="O718" i="2"/>
  <c r="Z704" i="2"/>
  <c r="AP704" i="2"/>
  <c r="AP702" i="2"/>
  <c r="N702" i="2"/>
  <c r="O702" i="2"/>
  <c r="Z690" i="2"/>
  <c r="N690" i="2"/>
  <c r="Z688" i="2"/>
  <c r="AA688" i="2"/>
  <c r="N686" i="2"/>
  <c r="O686" i="2"/>
  <c r="N683" i="2"/>
  <c r="Z683" i="2"/>
  <c r="N674" i="2"/>
  <c r="Z674" i="2"/>
  <c r="Z672" i="2"/>
  <c r="AP672" i="2"/>
  <c r="AP670" i="2"/>
  <c r="AU670" i="2" s="1"/>
  <c r="N670" i="2"/>
  <c r="N667" i="2"/>
  <c r="Z667" i="2"/>
  <c r="Z656" i="2"/>
  <c r="AP656" i="2"/>
  <c r="N654" i="2"/>
  <c r="O654" i="2"/>
  <c r="AP654" i="2"/>
  <c r="N651" i="2"/>
  <c r="Z651" i="2"/>
  <c r="N642" i="2"/>
  <c r="Z642" i="2"/>
  <c r="Z640" i="2"/>
  <c r="AA640" i="2"/>
  <c r="AP640" i="2"/>
  <c r="N635" i="2"/>
  <c r="Z635" i="2"/>
  <c r="Z624" i="2"/>
  <c r="AP624" i="2"/>
  <c r="AU624" i="2" s="1"/>
  <c r="O622" i="2"/>
  <c r="N622" i="2"/>
  <c r="Z610" i="2"/>
  <c r="N610" i="2"/>
  <c r="Z608" i="2"/>
  <c r="AP608" i="2"/>
  <c r="AP606" i="2"/>
  <c r="N606" i="2"/>
  <c r="N603" i="2"/>
  <c r="Z603" i="2"/>
  <c r="Z594" i="2"/>
  <c r="N594" i="2"/>
  <c r="Z592" i="2"/>
  <c r="AP592" i="2"/>
  <c r="O590" i="2"/>
  <c r="AP590" i="2"/>
  <c r="AV590" i="2" s="1"/>
  <c r="N590" i="2"/>
  <c r="Z576" i="2"/>
  <c r="AP576" i="2"/>
  <c r="AP574" i="2"/>
  <c r="N574" i="2"/>
  <c r="O574" i="2"/>
  <c r="Z562" i="2"/>
  <c r="N562" i="2"/>
  <c r="Z560" i="2"/>
  <c r="N555" i="2"/>
  <c r="Z555" i="2"/>
  <c r="N546" i="2"/>
  <c r="Z546" i="2"/>
  <c r="Z544" i="2"/>
  <c r="AP544" i="2"/>
  <c r="AP542" i="2"/>
  <c r="AV542" i="2" s="1"/>
  <c r="O542" i="2"/>
  <c r="N542" i="2"/>
  <c r="N539" i="2"/>
  <c r="Z539" i="2"/>
  <c r="Z528" i="2"/>
  <c r="AP528" i="2"/>
  <c r="N526" i="2"/>
  <c r="AP526" i="2"/>
  <c r="N523" i="2"/>
  <c r="Z523" i="2"/>
  <c r="N514" i="2"/>
  <c r="Z514" i="2"/>
  <c r="Z512" i="2"/>
  <c r="AP512" i="2"/>
  <c r="N507" i="2"/>
  <c r="Z507" i="2"/>
  <c r="Z496" i="2"/>
  <c r="AA496" i="2"/>
  <c r="AP496" i="2"/>
  <c r="O494" i="2"/>
  <c r="N494" i="2"/>
  <c r="AP480" i="2"/>
  <c r="Z480" i="2"/>
  <c r="AP478" i="2"/>
  <c r="AU478" i="2" s="1"/>
  <c r="N478" i="2"/>
  <c r="O478" i="2"/>
  <c r="Z475" i="2"/>
  <c r="N475" i="2"/>
  <c r="Z464" i="2"/>
  <c r="AA464" i="2"/>
  <c r="AP464" i="2"/>
  <c r="O462" i="2"/>
  <c r="N462" i="2"/>
  <c r="AP462" i="2"/>
  <c r="AP448" i="2"/>
  <c r="Z448" i="2"/>
  <c r="O446" i="2"/>
  <c r="AP446" i="2"/>
  <c r="Z443" i="2"/>
  <c r="N443" i="2"/>
  <c r="Z432" i="2"/>
  <c r="N418" i="2"/>
  <c r="Z418" i="2"/>
  <c r="AA416" i="2"/>
  <c r="Z416" i="2"/>
  <c r="AP416" i="2"/>
  <c r="AP414" i="2"/>
  <c r="O414" i="2"/>
  <c r="Z319" i="2"/>
  <c r="AA319" i="2"/>
  <c r="AP319" i="2"/>
  <c r="AP43" i="2"/>
  <c r="AU43" i="2" s="1"/>
  <c r="Z43" i="2"/>
  <c r="AS1212" i="2"/>
  <c r="AT1212" i="2"/>
  <c r="AV62" i="2"/>
  <c r="AU458" i="2"/>
  <c r="AS1070" i="2"/>
  <c r="AT1070" i="2"/>
  <c r="AS1288" i="2"/>
  <c r="AO1320" i="2"/>
  <c r="J1320" i="2"/>
  <c r="AU224" i="2"/>
  <c r="AV224" i="2"/>
  <c r="AU434" i="2"/>
  <c r="AV434" i="2"/>
  <c r="AV937" i="2"/>
  <c r="AU937" i="2"/>
  <c r="AV1009" i="2"/>
  <c r="AU1009" i="2"/>
  <c r="AZ1085" i="2"/>
  <c r="AY1085" i="2"/>
  <c r="AS1604" i="2"/>
  <c r="AT1604" i="2"/>
  <c r="AT1925" i="2"/>
  <c r="AT2020" i="2"/>
  <c r="AS2020" i="2"/>
  <c r="AT2039" i="2"/>
  <c r="AS2039" i="2"/>
  <c r="AU2098" i="2"/>
  <c r="J1987" i="2"/>
  <c r="Z2186" i="2"/>
  <c r="N2388" i="2"/>
  <c r="J2388" i="2"/>
  <c r="R2388" i="2"/>
  <c r="AQ2385" i="2"/>
  <c r="R2385" i="2"/>
  <c r="N2383" i="2"/>
  <c r="O2383" i="2"/>
  <c r="AP2383" i="2"/>
  <c r="S2379" i="2"/>
  <c r="AQ2379" i="2"/>
  <c r="R2379" i="2"/>
  <c r="AQ2067" i="2"/>
  <c r="AW2067" i="2" s="1"/>
  <c r="J2060" i="2"/>
  <c r="R2060" i="2"/>
  <c r="AW2059" i="2"/>
  <c r="AX2059" i="2"/>
  <c r="R2052" i="2"/>
  <c r="J2052" i="2"/>
  <c r="N2052" i="2"/>
  <c r="Z2052" i="2"/>
  <c r="J2044" i="2"/>
  <c r="N2044" i="2"/>
  <c r="R2043" i="2"/>
  <c r="N2043" i="2"/>
  <c r="AV2040" i="2"/>
  <c r="AU2040" i="2"/>
  <c r="AI2037" i="2"/>
  <c r="K2037" i="2"/>
  <c r="Z1968" i="2"/>
  <c r="J1968" i="2"/>
  <c r="AA1904" i="2"/>
  <c r="Z1904" i="2"/>
  <c r="AA1872" i="2"/>
  <c r="Z1872" i="2"/>
  <c r="Z1806" i="2"/>
  <c r="AO1806" i="2"/>
  <c r="AT1806" i="2" s="1"/>
  <c r="AO1798" i="2"/>
  <c r="Z1798" i="2"/>
  <c r="Z1790" i="2"/>
  <c r="AO1790" i="2"/>
  <c r="AA1790" i="2"/>
  <c r="AO1782" i="2"/>
  <c r="AA1782" i="2"/>
  <c r="Z1782" i="2"/>
  <c r="AO1774" i="2"/>
  <c r="Z1774" i="2"/>
  <c r="AO1766" i="2"/>
  <c r="Z1766" i="2"/>
  <c r="AA1766" i="2"/>
  <c r="AO1758" i="2"/>
  <c r="AA1758" i="2"/>
  <c r="AO1750" i="2"/>
  <c r="Z1750" i="2"/>
  <c r="AA1750" i="2"/>
  <c r="Z1742" i="2"/>
  <c r="AO1742" i="2"/>
  <c r="AO1734" i="2"/>
  <c r="Z1734" i="2"/>
  <c r="Z1726" i="2"/>
  <c r="AO1726" i="2"/>
  <c r="AT1726" i="2" s="1"/>
  <c r="AA1726" i="2"/>
  <c r="AO1718" i="2"/>
  <c r="Z1718" i="2"/>
  <c r="AA1718" i="2"/>
  <c r="AO1710" i="2"/>
  <c r="AA1710" i="2"/>
  <c r="AO1702" i="2"/>
  <c r="AA1702" i="2"/>
  <c r="Z1702" i="2"/>
  <c r="AO1694" i="2"/>
  <c r="AA1694" i="2"/>
  <c r="AO1686" i="2"/>
  <c r="Z1686" i="2"/>
  <c r="AA1686" i="2"/>
  <c r="Z1678" i="2"/>
  <c r="AO1678" i="2"/>
  <c r="AS1678" i="2" s="1"/>
  <c r="AA1678" i="2"/>
  <c r="AO1670" i="2"/>
  <c r="Z1670" i="2"/>
  <c r="AA1670" i="2"/>
  <c r="Z1662" i="2"/>
  <c r="AO1662" i="2"/>
  <c r="AA1662" i="2"/>
  <c r="K1660" i="2"/>
  <c r="AO1660" i="2"/>
  <c r="J1660" i="2"/>
  <c r="Z1614" i="2"/>
  <c r="N1556" i="2"/>
  <c r="AP1556" i="2"/>
  <c r="O1556" i="2"/>
  <c r="AP1550" i="2"/>
  <c r="N1550" i="2"/>
  <c r="O1550" i="2"/>
  <c r="Z1545" i="2"/>
  <c r="AP1545" i="2"/>
  <c r="AA1545" i="2"/>
  <c r="Z1170" i="2"/>
  <c r="AP1170" i="2"/>
  <c r="AU1160" i="2"/>
  <c r="AV1160" i="2"/>
  <c r="Z1041" i="2"/>
  <c r="AO1041" i="2"/>
  <c r="AA1041" i="2"/>
  <c r="Z1026" i="2"/>
  <c r="R1026" i="2"/>
  <c r="AP1010" i="2"/>
  <c r="Z1010" i="2"/>
  <c r="N1008" i="2"/>
  <c r="O1008" i="2"/>
  <c r="Z1005" i="2"/>
  <c r="AA1005" i="2"/>
  <c r="AP1005" i="2"/>
  <c r="N963" i="2"/>
  <c r="AP963" i="2"/>
  <c r="Z960" i="2"/>
  <c r="N960" i="2"/>
  <c r="Z949" i="2"/>
  <c r="AA949" i="2"/>
  <c r="Z944" i="2"/>
  <c r="N944" i="2"/>
  <c r="Z935" i="2"/>
  <c r="N935" i="2"/>
  <c r="N931" i="2"/>
  <c r="AP931" i="2"/>
  <c r="AU931" i="2" s="1"/>
  <c r="Z928" i="2"/>
  <c r="N928" i="2"/>
  <c r="N915" i="2"/>
  <c r="N899" i="2"/>
  <c r="AP899" i="2"/>
  <c r="AV899" i="2" s="1"/>
  <c r="Z896" i="2"/>
  <c r="N896" i="2"/>
  <c r="Z885" i="2"/>
  <c r="AA885" i="2"/>
  <c r="Z880" i="2"/>
  <c r="O867" i="2"/>
  <c r="AP867" i="2"/>
  <c r="N867" i="2"/>
  <c r="Z864" i="2"/>
  <c r="N864" i="2"/>
  <c r="N851" i="2"/>
  <c r="Z837" i="2"/>
  <c r="AA837" i="2"/>
  <c r="AP837" i="2"/>
  <c r="N835" i="2"/>
  <c r="AP835" i="2"/>
  <c r="Z832" i="2"/>
  <c r="N832" i="2"/>
  <c r="AP819" i="2"/>
  <c r="O819" i="2"/>
  <c r="Z816" i="2"/>
  <c r="N816" i="2"/>
  <c r="AP792" i="2"/>
  <c r="O792" i="2"/>
  <c r="N792" i="2"/>
  <c r="AP785" i="2"/>
  <c r="N785" i="2"/>
  <c r="O785" i="2"/>
  <c r="Z782" i="2"/>
  <c r="AP782" i="2"/>
  <c r="AV777" i="2"/>
  <c r="AU777" i="2"/>
  <c r="Z762" i="2"/>
  <c r="Z755" i="2"/>
  <c r="AA755" i="2"/>
  <c r="AU350" i="2"/>
  <c r="AV350" i="2"/>
  <c r="Z328" i="2"/>
  <c r="AA328" i="2"/>
  <c r="AP326" i="2"/>
  <c r="N326" i="2"/>
  <c r="O326" i="2"/>
  <c r="AA321" i="2"/>
  <c r="Z321" i="2"/>
  <c r="J89" i="2"/>
  <c r="R89" i="2"/>
  <c r="AI57" i="2"/>
  <c r="AO57" i="2"/>
  <c r="AS57" i="2" s="1"/>
  <c r="J57" i="2"/>
  <c r="K57" i="2"/>
  <c r="AQ54" i="2"/>
  <c r="R54" i="2"/>
  <c r="AO53" i="2"/>
  <c r="AA53" i="2"/>
  <c r="AT82" i="2"/>
  <c r="AS82" i="2"/>
  <c r="AS2096" i="2"/>
  <c r="AY1315" i="2"/>
  <c r="AS111" i="2"/>
  <c r="AT111" i="2"/>
  <c r="AU430" i="2"/>
  <c r="AU762" i="2"/>
  <c r="AS1210" i="2"/>
  <c r="AT1210" i="2"/>
  <c r="AZ1322" i="2"/>
  <c r="AV2193" i="2"/>
  <c r="AU2193" i="2"/>
  <c r="AP2256" i="2"/>
  <c r="AV2276" i="2"/>
  <c r="AU2276" i="2"/>
  <c r="AV118" i="2"/>
  <c r="AU118" i="2"/>
  <c r="AU405" i="2"/>
  <c r="AV405" i="2"/>
  <c r="AV662" i="2"/>
  <c r="AU662" i="2"/>
  <c r="AU1253" i="2"/>
  <c r="AV1253" i="2"/>
  <c r="Z2044" i="2"/>
  <c r="AP2391" i="2"/>
  <c r="O2391" i="2"/>
  <c r="N2384" i="2"/>
  <c r="AP2384" i="2"/>
  <c r="O2384" i="2"/>
  <c r="Z2361" i="2"/>
  <c r="AO2361" i="2"/>
  <c r="Z2103" i="2"/>
  <c r="AT2060" i="2"/>
  <c r="AS2060" i="2"/>
  <c r="AO2055" i="2"/>
  <c r="J2055" i="2"/>
  <c r="Z2053" i="2"/>
  <c r="AA2053" i="2"/>
  <c r="AQ2044" i="2"/>
  <c r="AA2044" i="2"/>
  <c r="AO2044" i="2"/>
  <c r="Z2043" i="2"/>
  <c r="R2042" i="2"/>
  <c r="N2042" i="2"/>
  <c r="Z2041" i="2"/>
  <c r="N2041" i="2"/>
  <c r="R2041" i="2"/>
  <c r="J2039" i="2"/>
  <c r="Z2039" i="2"/>
  <c r="N2039" i="2"/>
  <c r="K2001" i="2"/>
  <c r="AI2001" i="2"/>
  <c r="J2001" i="2" s="1"/>
  <c r="AO2001" i="2"/>
  <c r="AI1995" i="2"/>
  <c r="AO1995" i="2"/>
  <c r="K1995" i="2"/>
  <c r="AO1926" i="2"/>
  <c r="J1926" i="2"/>
  <c r="J1924" i="2"/>
  <c r="AO1924" i="2"/>
  <c r="AO1910" i="2"/>
  <c r="AA1910" i="2"/>
  <c r="Z1910" i="2"/>
  <c r="AA1905" i="2"/>
  <c r="Z1905" i="2"/>
  <c r="AA1839" i="2"/>
  <c r="AO1831" i="2"/>
  <c r="J1831" i="2"/>
  <c r="AO1829" i="2"/>
  <c r="J1829" i="2"/>
  <c r="AI1594" i="2"/>
  <c r="J1594" i="2" s="1"/>
  <c r="AO1594" i="2"/>
  <c r="K1594" i="2"/>
  <c r="AO1593" i="2"/>
  <c r="J1593" i="2"/>
  <c r="J1590" i="2"/>
  <c r="AO1590" i="2"/>
  <c r="N1189" i="2"/>
  <c r="O1189" i="2"/>
  <c r="AP1189" i="2"/>
  <c r="K1182" i="2"/>
  <c r="AO1182" i="2"/>
  <c r="J1182" i="2"/>
  <c r="AO1053" i="2"/>
  <c r="AQ1053" i="2"/>
  <c r="AS1051" i="2"/>
  <c r="AT1051" i="2"/>
  <c r="AP406" i="2"/>
  <c r="N406" i="2"/>
  <c r="N401" i="2"/>
  <c r="AP401" i="2"/>
  <c r="AP373" i="2"/>
  <c r="N373" i="2"/>
  <c r="O373" i="2"/>
  <c r="N357" i="2"/>
  <c r="AP357" i="2"/>
  <c r="R259" i="2"/>
  <c r="N259" i="2"/>
  <c r="AO250" i="2"/>
  <c r="AQ250" i="2"/>
  <c r="AP250" i="2"/>
  <c r="AA250" i="2"/>
  <c r="Z249" i="2"/>
  <c r="N249" i="2"/>
  <c r="K160" i="2"/>
  <c r="AI160" i="2"/>
  <c r="AO91" i="2"/>
  <c r="J91" i="2"/>
  <c r="AI90" i="2"/>
  <c r="K90" i="2"/>
  <c r="Z89" i="2"/>
  <c r="AQ89" i="2"/>
  <c r="AO89" i="2"/>
  <c r="AA89" i="2"/>
  <c r="AT1328" i="2"/>
  <c r="AV2177" i="2"/>
  <c r="AU2177" i="2"/>
  <c r="AU975" i="2"/>
  <c r="AV975" i="2"/>
  <c r="AV1217" i="2"/>
  <c r="AU1217" i="2"/>
  <c r="AW1463" i="2"/>
  <c r="AX1463" i="2"/>
  <c r="AU1474" i="2"/>
  <c r="AV1474" i="2"/>
  <c r="AT1589" i="2"/>
  <c r="AS1589" i="2"/>
  <c r="AU2389" i="2"/>
  <c r="AV2389" i="2"/>
  <c r="K2389" i="2"/>
  <c r="J2389" i="2"/>
  <c r="AI2377" i="2"/>
  <c r="J2372" i="2"/>
  <c r="AO2372" i="2"/>
  <c r="Z2348" i="2"/>
  <c r="AP2348" i="2"/>
  <c r="Z2341" i="2"/>
  <c r="AP2341" i="2"/>
  <c r="N2339" i="2"/>
  <c r="AP2339" i="2"/>
  <c r="Z2336" i="2"/>
  <c r="N2329" i="2"/>
  <c r="Z2316" i="2"/>
  <c r="AP2307" i="2"/>
  <c r="N2307" i="2"/>
  <c r="Z2304" i="2"/>
  <c r="AP2304" i="2"/>
  <c r="AP2302" i="2"/>
  <c r="Z2246" i="2"/>
  <c r="N2246" i="2"/>
  <c r="Z2244" i="2"/>
  <c r="AP2244" i="2"/>
  <c r="AP2234" i="2"/>
  <c r="Z2234" i="2"/>
  <c r="Z2204" i="2"/>
  <c r="AP2204" i="2"/>
  <c r="AP2197" i="2"/>
  <c r="N2197" i="2"/>
  <c r="AV2187" i="2"/>
  <c r="AU2187" i="2"/>
  <c r="Z2177" i="2"/>
  <c r="Z2167" i="2"/>
  <c r="K2097" i="2"/>
  <c r="AI2097" i="2"/>
  <c r="J2097" i="2" s="1"/>
  <c r="AQ2064" i="2"/>
  <c r="AW2064" i="2" s="1"/>
  <c r="AI2058" i="2"/>
  <c r="AO2058" i="2"/>
  <c r="R2053" i="2"/>
  <c r="S2053" i="2"/>
  <c r="R2048" i="2"/>
  <c r="S2048" i="2"/>
  <c r="AQ2048" i="2"/>
  <c r="AQ2047" i="2"/>
  <c r="R2047" i="2"/>
  <c r="AA2046" i="2"/>
  <c r="J2032" i="2"/>
  <c r="R2027" i="2"/>
  <c r="AQ2027" i="2"/>
  <c r="AI2018" i="2"/>
  <c r="AO2018" i="2"/>
  <c r="AS2018" i="2" s="1"/>
  <c r="J2018" i="2"/>
  <c r="AA2007" i="2"/>
  <c r="Z2001" i="2"/>
  <c r="AA2001" i="2"/>
  <c r="AI1958" i="2"/>
  <c r="AO1958" i="2" s="1"/>
  <c r="K1957" i="2"/>
  <c r="J1957" i="2"/>
  <c r="AO1957" i="2"/>
  <c r="AP1929" i="2"/>
  <c r="Z1929" i="2"/>
  <c r="AA1917" i="2"/>
  <c r="AO1916" i="2"/>
  <c r="AO1911" i="2"/>
  <c r="J1911" i="2"/>
  <c r="AI1867" i="2"/>
  <c r="J1867" i="2" s="1"/>
  <c r="AO1867" i="2"/>
  <c r="K1867" i="2"/>
  <c r="AO1862" i="2"/>
  <c r="AA1862" i="2"/>
  <c r="AA1857" i="2"/>
  <c r="Z1857" i="2"/>
  <c r="AO1847" i="2"/>
  <c r="J1847" i="2"/>
  <c r="AA1807" i="2"/>
  <c r="Z1807" i="2"/>
  <c r="AA1799" i="2"/>
  <c r="AO1799" i="2"/>
  <c r="Z1799" i="2"/>
  <c r="AA1791" i="2"/>
  <c r="AO1791" i="2"/>
  <c r="AA1783" i="2"/>
  <c r="AO1783" i="2"/>
  <c r="Z1783" i="2"/>
  <c r="AA1775" i="2"/>
  <c r="AO1775" i="2"/>
  <c r="Z1767" i="2"/>
  <c r="AA1767" i="2"/>
  <c r="AO1767" i="2"/>
  <c r="AA1759" i="2"/>
  <c r="AO1759" i="2"/>
  <c r="AA1751" i="2"/>
  <c r="Z1751" i="2"/>
  <c r="AO1751" i="2"/>
  <c r="AA1743" i="2"/>
  <c r="AO1743" i="2"/>
  <c r="AA1735" i="2"/>
  <c r="AO1735" i="2"/>
  <c r="AA1727" i="2"/>
  <c r="AO1727" i="2"/>
  <c r="AO1719" i="2"/>
  <c r="AA1719" i="2"/>
  <c r="AO1711" i="2"/>
  <c r="Z1711" i="2"/>
  <c r="Z1703" i="2"/>
  <c r="AO1703" i="2"/>
  <c r="AA1703" i="2"/>
  <c r="AO1695" i="2"/>
  <c r="Z1695" i="2"/>
  <c r="Z1687" i="2"/>
  <c r="AO1687" i="2"/>
  <c r="AA1687" i="2"/>
  <c r="AO1679" i="2"/>
  <c r="Z1679" i="2"/>
  <c r="AO1671" i="2"/>
  <c r="AA1671" i="2"/>
  <c r="AO1663" i="2"/>
  <c r="Z1663" i="2"/>
  <c r="AP1489" i="2"/>
  <c r="O1489" i="2"/>
  <c r="AU1485" i="2"/>
  <c r="AV1485" i="2"/>
  <c r="AI1437" i="2"/>
  <c r="AO1437" i="2"/>
  <c r="K1437" i="2"/>
  <c r="Z1429" i="2"/>
  <c r="AO1429" i="2"/>
  <c r="AA1429" i="2"/>
  <c r="V1323" i="2"/>
  <c r="Z1323" i="2"/>
  <c r="J1323" i="2"/>
  <c r="AP1264" i="2"/>
  <c r="AA1264" i="2"/>
  <c r="Z1264" i="2"/>
  <c r="Z1261" i="2"/>
  <c r="AP1261" i="2"/>
  <c r="Z1247" i="2"/>
  <c r="AA1247" i="2"/>
  <c r="AP1247" i="2"/>
  <c r="AO1247" i="2"/>
  <c r="AS1247" i="2" s="1"/>
  <c r="AO1246" i="2"/>
  <c r="AU1244" i="2"/>
  <c r="AV1244" i="2"/>
  <c r="K1243" i="2"/>
  <c r="J1243" i="2"/>
  <c r="AI1243" i="2"/>
  <c r="AO1243" i="2"/>
  <c r="K1237" i="2"/>
  <c r="AI1237" i="2"/>
  <c r="AO1237" i="2"/>
  <c r="Z1235" i="2"/>
  <c r="AP1235" i="2"/>
  <c r="AV1235" i="2" s="1"/>
  <c r="Z1232" i="2"/>
  <c r="AA1232" i="2"/>
  <c r="Z1229" i="2"/>
  <c r="AP1229" i="2"/>
  <c r="N1132" i="2"/>
  <c r="AP1132" i="2"/>
  <c r="O1132" i="2"/>
  <c r="AI1076" i="2"/>
  <c r="J1076" i="2"/>
  <c r="AO1076" i="2"/>
  <c r="AI1057" i="2"/>
  <c r="AO1057" i="2" s="1"/>
  <c r="J1057" i="2"/>
  <c r="AQ1055" i="2"/>
  <c r="Z1019" i="2"/>
  <c r="N1019" i="2"/>
  <c r="Z1017" i="2"/>
  <c r="AP1017" i="2"/>
  <c r="Z1014" i="2"/>
  <c r="N1014" i="2"/>
  <c r="AP972" i="2"/>
  <c r="N972" i="2"/>
  <c r="Z967" i="2"/>
  <c r="AP967" i="2"/>
  <c r="N965" i="2"/>
  <c r="AP965" i="2"/>
  <c r="AA951" i="2"/>
  <c r="Z951" i="2"/>
  <c r="AP951" i="2"/>
  <c r="AV951" i="2" s="1"/>
  <c r="N949" i="2"/>
  <c r="AP949" i="2"/>
  <c r="O949" i="2"/>
  <c r="N933" i="2"/>
  <c r="AP933" i="2"/>
  <c r="AP919" i="2"/>
  <c r="Z919" i="2"/>
  <c r="N917" i="2"/>
  <c r="AP917" i="2"/>
  <c r="Z914" i="2"/>
  <c r="N914" i="2"/>
  <c r="Z903" i="2"/>
  <c r="N901" i="2"/>
  <c r="AP901" i="2"/>
  <c r="AU901" i="2" s="1"/>
  <c r="Z887" i="2"/>
  <c r="N885" i="2"/>
  <c r="AP885" i="2"/>
  <c r="N869" i="2"/>
  <c r="AP869" i="2"/>
  <c r="Z855" i="2"/>
  <c r="AP855" i="2"/>
  <c r="N853" i="2"/>
  <c r="AP853" i="2"/>
  <c r="Z850" i="2"/>
  <c r="N850" i="2"/>
  <c r="Z839" i="2"/>
  <c r="AA839" i="2"/>
  <c r="Z823" i="2"/>
  <c r="N821" i="2"/>
  <c r="AP821" i="2"/>
  <c r="AA794" i="2"/>
  <c r="Z794" i="2"/>
  <c r="AA787" i="2"/>
  <c r="Z787" i="2"/>
  <c r="Z784" i="2"/>
  <c r="N784" i="2"/>
  <c r="AA317" i="2"/>
  <c r="Z317" i="2"/>
  <c r="AU244" i="2"/>
  <c r="AV244" i="2"/>
  <c r="O235" i="2"/>
  <c r="AP235" i="2"/>
  <c r="N235" i="2"/>
  <c r="N227" i="2"/>
  <c r="AP227" i="2"/>
  <c r="N211" i="2"/>
  <c r="AP211" i="2"/>
  <c r="O211" i="2"/>
  <c r="AP203" i="2"/>
  <c r="O203" i="2"/>
  <c r="N195" i="2"/>
  <c r="AP195" i="2"/>
  <c r="AP179" i="2"/>
  <c r="N179" i="2"/>
  <c r="N171" i="2"/>
  <c r="AP171" i="2"/>
  <c r="O163" i="2"/>
  <c r="AP163" i="2"/>
  <c r="N163" i="2"/>
  <c r="AI157" i="2"/>
  <c r="AO157" i="2"/>
  <c r="K157" i="2"/>
  <c r="J150" i="2"/>
  <c r="Z150" i="2"/>
  <c r="Z149" i="2"/>
  <c r="Z146" i="2"/>
  <c r="AA146" i="2"/>
  <c r="AP146" i="2"/>
  <c r="AV143" i="2"/>
  <c r="AP129" i="2"/>
  <c r="O129" i="2"/>
  <c r="N128" i="2"/>
  <c r="Z128" i="2"/>
  <c r="AI69" i="2"/>
  <c r="J69" i="2" s="1"/>
  <c r="K69" i="2"/>
  <c r="AO69" i="2"/>
  <c r="O66" i="2"/>
  <c r="AP66" i="2"/>
  <c r="AP56" i="2"/>
  <c r="N56" i="2"/>
  <c r="AA54" i="2"/>
  <c r="Z54" i="2"/>
  <c r="N43" i="2"/>
  <c r="R43" i="2"/>
  <c r="Q3" i="19"/>
  <c r="R3" i="19"/>
  <c r="S3" i="19"/>
  <c r="P4" i="19"/>
  <c r="AS1105" i="2"/>
  <c r="AT1105" i="2"/>
  <c r="J1271" i="2"/>
  <c r="J1341" i="2"/>
  <c r="AO1341" i="2"/>
  <c r="J1193" i="2"/>
  <c r="AO1193" i="2"/>
  <c r="AS1198" i="2"/>
  <c r="AT1198" i="2"/>
  <c r="AU1241" i="2"/>
  <c r="AV2272" i="2"/>
  <c r="AU2272" i="2"/>
  <c r="AV2351" i="2"/>
  <c r="AU184" i="2"/>
  <c r="AV216" i="2"/>
  <c r="AV1265" i="2"/>
  <c r="AU1265" i="2"/>
  <c r="AU1500" i="2"/>
  <c r="AV1500" i="2"/>
  <c r="AT1630" i="2"/>
  <c r="AS1630" i="2"/>
  <c r="AT1972" i="2"/>
  <c r="AS1972" i="2"/>
  <c r="AV2045" i="2"/>
  <c r="AU2045" i="2"/>
  <c r="AI2395" i="2"/>
  <c r="J2395" i="2"/>
  <c r="R2363" i="2"/>
  <c r="AQ2363" i="2"/>
  <c r="R2361" i="2"/>
  <c r="AQ2361" i="2"/>
  <c r="Z2261" i="2"/>
  <c r="O2216" i="2"/>
  <c r="AP2216" i="2"/>
  <c r="Z2211" i="2"/>
  <c r="AP2209" i="2"/>
  <c r="N2209" i="2"/>
  <c r="Z2201" i="2"/>
  <c r="Z2191" i="2"/>
  <c r="R2099" i="2"/>
  <c r="J2099" i="2"/>
  <c r="K2051" i="2"/>
  <c r="AI2051" i="2"/>
  <c r="J2051" i="2" s="1"/>
  <c r="K2048" i="2"/>
  <c r="AI2048" i="2"/>
  <c r="AO2048" i="2" s="1"/>
  <c r="J2048" i="2"/>
  <c r="J2047" i="2"/>
  <c r="AO2047" i="2"/>
  <c r="S2033" i="2"/>
  <c r="R2033" i="2"/>
  <c r="AP2032" i="2"/>
  <c r="N2032" i="2"/>
  <c r="O2032" i="2"/>
  <c r="AV2019" i="2"/>
  <c r="AI2009" i="2"/>
  <c r="J2009" i="2" s="1"/>
  <c r="AO2009" i="2"/>
  <c r="AT2009" i="2" s="1"/>
  <c r="AI2003" i="2"/>
  <c r="AO2003" i="2" s="1"/>
  <c r="J2003" i="2"/>
  <c r="K2003" i="2"/>
  <c r="AQ1938" i="2"/>
  <c r="AP1938" i="2"/>
  <c r="AO1931" i="2"/>
  <c r="AT1931" i="2" s="1"/>
  <c r="AA1931" i="2"/>
  <c r="Z1931" i="2"/>
  <c r="AP1931" i="2"/>
  <c r="AI1883" i="2"/>
  <c r="K1883" i="2"/>
  <c r="AO1878" i="2"/>
  <c r="AA1878" i="2"/>
  <c r="Z1878" i="2"/>
  <c r="Z1873" i="2"/>
  <c r="AO1863" i="2"/>
  <c r="J1863" i="2"/>
  <c r="AO1823" i="2"/>
  <c r="AI1819" i="2"/>
  <c r="J1819" i="2" s="1"/>
  <c r="AO1819" i="2"/>
  <c r="AS1819" i="2" s="1"/>
  <c r="AO1814" i="2"/>
  <c r="AA1814" i="2"/>
  <c r="Z1814" i="2"/>
  <c r="AA1809" i="2"/>
  <c r="Z1809" i="2"/>
  <c r="Z1801" i="2"/>
  <c r="AO1801" i="2"/>
  <c r="Z1793" i="2"/>
  <c r="AO1793" i="2"/>
  <c r="AA1793" i="2"/>
  <c r="Z1785" i="2"/>
  <c r="AO1785" i="2"/>
  <c r="Z1777" i="2"/>
  <c r="AO1777" i="2"/>
  <c r="Z1769" i="2"/>
  <c r="AO1769" i="2"/>
  <c r="Z1761" i="2"/>
  <c r="AO1761" i="2"/>
  <c r="AA1761" i="2"/>
  <c r="Z1753" i="2"/>
  <c r="AO1753" i="2"/>
  <c r="Z1745" i="2"/>
  <c r="AO1745" i="2"/>
  <c r="Z1737" i="2"/>
  <c r="AO1737" i="2"/>
  <c r="Z1729" i="2"/>
  <c r="AO1729" i="2"/>
  <c r="AA1729" i="2"/>
  <c r="Z1721" i="2"/>
  <c r="AO1721" i="2"/>
  <c r="Z1713" i="2"/>
  <c r="AO1713" i="2"/>
  <c r="AA1713" i="2"/>
  <c r="Z1705" i="2"/>
  <c r="AO1705" i="2"/>
  <c r="AA1705" i="2"/>
  <c r="Z1697" i="2"/>
  <c r="AO1697" i="2"/>
  <c r="AA1697" i="2"/>
  <c r="Z1689" i="2"/>
  <c r="AO1689" i="2"/>
  <c r="AA1689" i="2"/>
  <c r="Z1681" i="2"/>
  <c r="AO1681" i="2"/>
  <c r="AA1681" i="2"/>
  <c r="Z1673" i="2"/>
  <c r="AO1673" i="2"/>
  <c r="AT1673" i="2" s="1"/>
  <c r="AA1673" i="2"/>
  <c r="Z1665" i="2"/>
  <c r="AO1665" i="2"/>
  <c r="AA1665" i="2"/>
  <c r="K1643" i="2"/>
  <c r="AI1643" i="2"/>
  <c r="O1572" i="2"/>
  <c r="AP1572" i="2"/>
  <c r="Z1558" i="2"/>
  <c r="AA1558" i="2"/>
  <c r="AU1539" i="2"/>
  <c r="AV1539" i="2"/>
  <c r="R1463" i="2"/>
  <c r="Z1463" i="2"/>
  <c r="J1463" i="2"/>
  <c r="Z1460" i="2"/>
  <c r="AA1460" i="2"/>
  <c r="Z1458" i="2"/>
  <c r="AO1458" i="2"/>
  <c r="Z1454" i="2"/>
  <c r="AO1454" i="2"/>
  <c r="AA1454" i="2"/>
  <c r="AI1443" i="2"/>
  <c r="J1443" i="2"/>
  <c r="AO1443" i="2"/>
  <c r="AT1443" i="2" s="1"/>
  <c r="AR1342" i="2"/>
  <c r="W1342" i="2"/>
  <c r="AT1340" i="2"/>
  <c r="AS1340" i="2"/>
  <c r="K1325" i="2"/>
  <c r="AI1325" i="2"/>
  <c r="K1324" i="2"/>
  <c r="AI1324" i="2"/>
  <c r="Z1315" i="2"/>
  <c r="V1315" i="2"/>
  <c r="J1315" i="2"/>
  <c r="AR1292" i="2"/>
  <c r="AY1292" i="2" s="1"/>
  <c r="AO1292" i="2"/>
  <c r="Z1292" i="2"/>
  <c r="Z1204" i="2"/>
  <c r="AO1204" i="2"/>
  <c r="AR1204" i="2"/>
  <c r="V1172" i="2"/>
  <c r="R1172" i="2"/>
  <c r="AI1104" i="2"/>
  <c r="AO1104" i="2" s="1"/>
  <c r="Z1096" i="2"/>
  <c r="J1096" i="2"/>
  <c r="AZ1065" i="2"/>
  <c r="AQ1056" i="2"/>
  <c r="AV1033" i="2"/>
  <c r="AU1033" i="2"/>
  <c r="AQ1028" i="2"/>
  <c r="R1028" i="2"/>
  <c r="S1028" i="2"/>
  <c r="AQ1027" i="2"/>
  <c r="AP375" i="2"/>
  <c r="N375" i="2"/>
  <c r="AP359" i="2"/>
  <c r="AV359" i="2" s="1"/>
  <c r="N359" i="2"/>
  <c r="AP352" i="2"/>
  <c r="AU352" i="2" s="1"/>
  <c r="AU334" i="2"/>
  <c r="AV334" i="2"/>
  <c r="AP330" i="2"/>
  <c r="O330" i="2"/>
  <c r="N330" i="2"/>
  <c r="AP328" i="2"/>
  <c r="N328" i="2"/>
  <c r="O328" i="2"/>
  <c r="J266" i="2"/>
  <c r="N266" i="2"/>
  <c r="AV265" i="2"/>
  <c r="J249" i="2"/>
  <c r="K249" i="2"/>
  <c r="AI249" i="2"/>
  <c r="AO249" i="2"/>
  <c r="AS249" i="2" s="1"/>
  <c r="AP237" i="2"/>
  <c r="O237" i="2"/>
  <c r="O229" i="2"/>
  <c r="AP229" i="2"/>
  <c r="AP205" i="2"/>
  <c r="N205" i="2"/>
  <c r="AP197" i="2"/>
  <c r="O197" i="2"/>
  <c r="AP189" i="2"/>
  <c r="AV189" i="2" s="1"/>
  <c r="N189" i="2"/>
  <c r="N181" i="2"/>
  <c r="AP181" i="2"/>
  <c r="O173" i="2"/>
  <c r="AP173" i="2"/>
  <c r="AS1272" i="2"/>
  <c r="AO1171" i="2"/>
  <c r="AV2115" i="2"/>
  <c r="AU2115" i="2"/>
  <c r="AV71" i="2"/>
  <c r="AT263" i="2"/>
  <c r="AS263" i="2"/>
  <c r="AY1077" i="2"/>
  <c r="AZ1077" i="2"/>
  <c r="AZ1207" i="2"/>
  <c r="AY1207" i="2"/>
  <c r="AV1249" i="2"/>
  <c r="AU1249" i="2"/>
  <c r="AS1358" i="2"/>
  <c r="AS1990" i="2"/>
  <c r="AT1990" i="2"/>
  <c r="AI2399" i="2"/>
  <c r="J2399" i="2"/>
  <c r="K2399" i="2"/>
  <c r="Z2396" i="2"/>
  <c r="AP2393" i="2"/>
  <c r="N2386" i="2"/>
  <c r="J2386" i="2"/>
  <c r="Z2385" i="2"/>
  <c r="N2385" i="2"/>
  <c r="AI2363" i="2"/>
  <c r="AO2363" i="2"/>
  <c r="J2363" i="2"/>
  <c r="K2363" i="2"/>
  <c r="Z2283" i="2"/>
  <c r="AP2283" i="2"/>
  <c r="AV2283" i="2" s="1"/>
  <c r="Z2273" i="2"/>
  <c r="AP2273" i="2"/>
  <c r="AP2266" i="2"/>
  <c r="N2266" i="2"/>
  <c r="O2266" i="2"/>
  <c r="Z2228" i="2"/>
  <c r="AP2228" i="2"/>
  <c r="AU2228" i="2" s="1"/>
  <c r="AP2221" i="2"/>
  <c r="N2221" i="2"/>
  <c r="O2221" i="2"/>
  <c r="O2134" i="2"/>
  <c r="AP2134" i="2"/>
  <c r="N2134" i="2"/>
  <c r="Z2126" i="2"/>
  <c r="AP2126" i="2"/>
  <c r="Z2101" i="2"/>
  <c r="K2041" i="2"/>
  <c r="AI2041" i="2"/>
  <c r="AO2041" i="2"/>
  <c r="J2041" i="2"/>
  <c r="AQ2034" i="2"/>
  <c r="AP2033" i="2"/>
  <c r="AV2033" i="2" s="1"/>
  <c r="O2033" i="2"/>
  <c r="N2033" i="2"/>
  <c r="AP2022" i="2"/>
  <c r="O2022" i="2"/>
  <c r="AP2020" i="2"/>
  <c r="AA2020" i="2"/>
  <c r="Z1986" i="2"/>
  <c r="AA1986" i="2"/>
  <c r="R1948" i="2"/>
  <c r="AQ1948" i="2"/>
  <c r="R1939" i="2"/>
  <c r="AQ1939" i="2"/>
  <c r="S1939" i="2"/>
  <c r="AA1888" i="2"/>
  <c r="AO1888" i="2"/>
  <c r="AA1887" i="2"/>
  <c r="Z1887" i="2"/>
  <c r="AA1824" i="2"/>
  <c r="AO1824" i="2"/>
  <c r="Z1802" i="2"/>
  <c r="AO1802" i="2"/>
  <c r="AT1802" i="2" s="1"/>
  <c r="AA1802" i="2"/>
  <c r="AO1794" i="2"/>
  <c r="AA1794" i="2"/>
  <c r="AO1786" i="2"/>
  <c r="AA1786" i="2"/>
  <c r="AO1770" i="2"/>
  <c r="AA1770" i="2"/>
  <c r="AO1762" i="2"/>
  <c r="AA1762" i="2"/>
  <c r="Z1762" i="2"/>
  <c r="Z1754" i="2"/>
  <c r="AO1754" i="2"/>
  <c r="AA1754" i="2"/>
  <c r="AO1746" i="2"/>
  <c r="Z1746" i="2"/>
  <c r="Z1738" i="2"/>
  <c r="AO1738" i="2"/>
  <c r="AA1738" i="2"/>
  <c r="AO1730" i="2"/>
  <c r="AT1730" i="2" s="1"/>
  <c r="AA1730" i="2"/>
  <c r="Z1730" i="2"/>
  <c r="AO1722" i="2"/>
  <c r="AA1722" i="2"/>
  <c r="AO1714" i="2"/>
  <c r="AA1714" i="2"/>
  <c r="Z1714" i="2"/>
  <c r="AO1698" i="2"/>
  <c r="AT1698" i="2" s="1"/>
  <c r="Z1698" i="2"/>
  <c r="AA1698" i="2"/>
  <c r="Z1690" i="2"/>
  <c r="AO1690" i="2"/>
  <c r="AO1682" i="2"/>
  <c r="Z1682" i="2"/>
  <c r="AA1682" i="2"/>
  <c r="Z1674" i="2"/>
  <c r="AO1674" i="2"/>
  <c r="AO1666" i="2"/>
  <c r="Z1666" i="2"/>
  <c r="AA1666" i="2"/>
  <c r="AI1658" i="2"/>
  <c r="J1658" i="2" s="1"/>
  <c r="AO1657" i="2"/>
  <c r="J1657" i="2"/>
  <c r="J1655" i="2"/>
  <c r="J1654" i="2"/>
  <c r="AO1654" i="2"/>
  <c r="AO1648" i="2"/>
  <c r="J1648" i="2"/>
  <c r="Z1645" i="2"/>
  <c r="AO1645" i="2"/>
  <c r="K1595" i="2"/>
  <c r="AI1595" i="2"/>
  <c r="Z1592" i="2"/>
  <c r="J1592" i="2"/>
  <c r="Z1565" i="2"/>
  <c r="N1565" i="2"/>
  <c r="Z1560" i="2"/>
  <c r="AA1560" i="2"/>
  <c r="AU1482" i="2"/>
  <c r="AV1482" i="2"/>
  <c r="AQ1460" i="2"/>
  <c r="R1460" i="2"/>
  <c r="AO1459" i="2"/>
  <c r="AA1459" i="2"/>
  <c r="K1453" i="2"/>
  <c r="AO1453" i="2"/>
  <c r="J1453" i="2"/>
  <c r="AA1445" i="2"/>
  <c r="Z1445" i="2"/>
  <c r="AO1444" i="2"/>
  <c r="J1444" i="2"/>
  <c r="Z1440" i="2"/>
  <c r="AA1440" i="2"/>
  <c r="AO1440" i="2"/>
  <c r="Z1408" i="2"/>
  <c r="AO1408" i="2"/>
  <c r="AA1408" i="2"/>
  <c r="Z1301" i="2"/>
  <c r="V1301" i="2"/>
  <c r="V1290" i="2"/>
  <c r="J1290" i="2"/>
  <c r="K1192" i="2"/>
  <c r="AI1192" i="2"/>
  <c r="AI1188" i="2"/>
  <c r="AO1188" i="2"/>
  <c r="AS1188" i="2" s="1"/>
  <c r="J1188" i="2"/>
  <c r="J1179" i="2"/>
  <c r="AP1178" i="2"/>
  <c r="N1178" i="2"/>
  <c r="Z1174" i="2"/>
  <c r="AA1174" i="2"/>
  <c r="R1173" i="2"/>
  <c r="N1173" i="2"/>
  <c r="AI1109" i="2"/>
  <c r="K1109" i="2"/>
  <c r="J1109" i="2"/>
  <c r="AO1109" i="2"/>
  <c r="AS1109" i="2" s="1"/>
  <c r="J1108" i="2"/>
  <c r="AO1108" i="2"/>
  <c r="AQ1036" i="2"/>
  <c r="AW1036" i="2" s="1"/>
  <c r="R1036" i="2"/>
  <c r="Z1033" i="2"/>
  <c r="N1033" i="2"/>
  <c r="R1033" i="2"/>
  <c r="AW1032" i="2"/>
  <c r="AX1032" i="2"/>
  <c r="Z751" i="2"/>
  <c r="AA751" i="2"/>
  <c r="N744" i="2"/>
  <c r="AP744" i="2"/>
  <c r="Z725" i="2"/>
  <c r="N725" i="2"/>
  <c r="AP712" i="2"/>
  <c r="N712" i="2"/>
  <c r="Z682" i="2"/>
  <c r="AP682" i="2"/>
  <c r="Z677" i="2"/>
  <c r="N677" i="2"/>
  <c r="O664" i="2"/>
  <c r="N664" i="2"/>
  <c r="Z661" i="2"/>
  <c r="N661" i="2"/>
  <c r="N648" i="2"/>
  <c r="O648" i="2"/>
  <c r="AP648" i="2"/>
  <c r="Z629" i="2"/>
  <c r="N629" i="2"/>
  <c r="Z618" i="2"/>
  <c r="AP618" i="2"/>
  <c r="N616" i="2"/>
  <c r="AP616" i="2"/>
  <c r="O616" i="2"/>
  <c r="AA602" i="2"/>
  <c r="Z597" i="2"/>
  <c r="N597" i="2"/>
  <c r="O584" i="2"/>
  <c r="AP584" i="2"/>
  <c r="N584" i="2"/>
  <c r="AA570" i="2"/>
  <c r="Z554" i="2"/>
  <c r="AP554" i="2"/>
  <c r="Z549" i="2"/>
  <c r="N549" i="2"/>
  <c r="Z533" i="2"/>
  <c r="N533" i="2"/>
  <c r="AA522" i="2"/>
  <c r="AP522" i="2"/>
  <c r="N520" i="2"/>
  <c r="AP520" i="2"/>
  <c r="Z501" i="2"/>
  <c r="N501" i="2"/>
  <c r="Z490" i="2"/>
  <c r="AP490" i="2"/>
  <c r="AA490" i="2"/>
  <c r="N488" i="2"/>
  <c r="O488" i="2"/>
  <c r="AP488" i="2"/>
  <c r="N485" i="2"/>
  <c r="Z485" i="2"/>
  <c r="N469" i="2"/>
  <c r="Z469" i="2"/>
  <c r="N456" i="2"/>
  <c r="AP456" i="2"/>
  <c r="AV456" i="2" s="1"/>
  <c r="N453" i="2"/>
  <c r="Z453" i="2"/>
  <c r="Z442" i="2"/>
  <c r="AA442" i="2"/>
  <c r="N437" i="2"/>
  <c r="Z437" i="2"/>
  <c r="Z426" i="2"/>
  <c r="AP426" i="2"/>
  <c r="N424" i="2"/>
  <c r="O424" i="2"/>
  <c r="N421" i="2"/>
  <c r="Z421" i="2"/>
  <c r="Z410" i="2"/>
  <c r="AA410" i="2"/>
  <c r="N395" i="2"/>
  <c r="Z395" i="2"/>
  <c r="Z379" i="2"/>
  <c r="N379" i="2"/>
  <c r="AP361" i="2"/>
  <c r="N361" i="2"/>
  <c r="O361" i="2"/>
  <c r="AU354" i="2"/>
  <c r="AV354" i="2"/>
  <c r="N337" i="2"/>
  <c r="AP337" i="2"/>
  <c r="Z297" i="2"/>
  <c r="AA297" i="2"/>
  <c r="AP295" i="2"/>
  <c r="O295" i="2"/>
  <c r="Z286" i="2"/>
  <c r="N286" i="2"/>
  <c r="AO266" i="2"/>
  <c r="AP266" i="2"/>
  <c r="AA266" i="2"/>
  <c r="Z117" i="2"/>
  <c r="AP117" i="2"/>
  <c r="N114" i="2"/>
  <c r="AP114" i="2"/>
  <c r="Z113" i="2"/>
  <c r="N113" i="2"/>
  <c r="Z107" i="2"/>
  <c r="AA107" i="2"/>
  <c r="O74" i="2"/>
  <c r="AP74" i="2"/>
  <c r="N74" i="2"/>
  <c r="AT1446" i="2"/>
  <c r="AS1446" i="2"/>
  <c r="AV2111" i="2"/>
  <c r="AU2111" i="2"/>
  <c r="AV1520" i="2"/>
  <c r="AV2194" i="2"/>
  <c r="AU2194" i="2"/>
  <c r="AP2223" i="2"/>
  <c r="AV2306" i="2"/>
  <c r="AU2306" i="2"/>
  <c r="AQ2394" i="2"/>
  <c r="Z2395" i="2"/>
  <c r="AV2041" i="2"/>
  <c r="AU2041" i="2"/>
  <c r="R2366" i="2"/>
  <c r="R2038" i="2"/>
  <c r="AU2026" i="2"/>
  <c r="AV2026" i="2"/>
  <c r="S2102" i="2"/>
  <c r="Z2393" i="2"/>
  <c r="Z1824" i="2"/>
  <c r="R2101" i="2"/>
  <c r="AI2398" i="2"/>
  <c r="J2398" i="2"/>
  <c r="AO2398" i="2"/>
  <c r="AP2387" i="2"/>
  <c r="AO2387" i="2"/>
  <c r="N2382" i="2"/>
  <c r="O2382" i="2"/>
  <c r="AP2382" i="2"/>
  <c r="N2233" i="2"/>
  <c r="AP2233" i="2"/>
  <c r="O2233" i="2"/>
  <c r="N2230" i="2"/>
  <c r="J2067" i="2"/>
  <c r="AI2042" i="2"/>
  <c r="AO2042" i="2"/>
  <c r="K2042" i="2"/>
  <c r="AO2040" i="2"/>
  <c r="S2035" i="2"/>
  <c r="AQ2035" i="2"/>
  <c r="R2035" i="2"/>
  <c r="AI2022" i="2"/>
  <c r="J2022" i="2"/>
  <c r="K2022" i="2"/>
  <c r="AQ2021" i="2"/>
  <c r="S2021" i="2"/>
  <c r="AQ2020" i="2"/>
  <c r="R2020" i="2"/>
  <c r="S2020" i="2"/>
  <c r="J2019" i="2"/>
  <c r="R2019" i="2"/>
  <c r="N2019" i="2"/>
  <c r="Z2017" i="2"/>
  <c r="AQ2017" i="2"/>
  <c r="Z2014" i="2"/>
  <c r="J2014" i="2"/>
  <c r="AP1939" i="2"/>
  <c r="O1939" i="2"/>
  <c r="N1939" i="2"/>
  <c r="AA1914" i="2"/>
  <c r="AI1908" i="2"/>
  <c r="J1908" i="2"/>
  <c r="AI1899" i="2"/>
  <c r="J1899" i="2" s="1"/>
  <c r="AO1894" i="2"/>
  <c r="AA1894" i="2"/>
  <c r="AA1889" i="2"/>
  <c r="Z1889" i="2"/>
  <c r="AI1844" i="2"/>
  <c r="J1844" i="2"/>
  <c r="AI1835" i="2"/>
  <c r="AO1835" i="2"/>
  <c r="J1835" i="2"/>
  <c r="K1835" i="2"/>
  <c r="AO1830" i="2"/>
  <c r="AA1830" i="2"/>
  <c r="Z1830" i="2"/>
  <c r="AA1825" i="2"/>
  <c r="Z1825" i="2"/>
  <c r="Z1803" i="2"/>
  <c r="AO1803" i="2"/>
  <c r="AA1803" i="2"/>
  <c r="Z1795" i="2"/>
  <c r="AO1795" i="2"/>
  <c r="Z1787" i="2"/>
  <c r="AO1787" i="2"/>
  <c r="AT1787" i="2" s="1"/>
  <c r="Z1779" i="2"/>
  <c r="AO1779" i="2"/>
  <c r="Z1771" i="2"/>
  <c r="AO1771" i="2"/>
  <c r="AA1771" i="2"/>
  <c r="Z1763" i="2"/>
  <c r="AO1763" i="2"/>
  <c r="Z1755" i="2"/>
  <c r="AO1755" i="2"/>
  <c r="Z1747" i="2"/>
  <c r="AO1747" i="2"/>
  <c r="Z1739" i="2"/>
  <c r="AO1739" i="2"/>
  <c r="AA1739" i="2"/>
  <c r="Z1731" i="2"/>
  <c r="AO1731" i="2"/>
  <c r="Z1723" i="2"/>
  <c r="AO1723" i="2"/>
  <c r="Z1715" i="2"/>
  <c r="AO1715" i="2"/>
  <c r="Z1707" i="2"/>
  <c r="AO1707" i="2"/>
  <c r="Z1699" i="2"/>
  <c r="AO1699" i="2"/>
  <c r="Z1691" i="2"/>
  <c r="AO1691" i="2"/>
  <c r="Z1683" i="2"/>
  <c r="AO1683" i="2"/>
  <c r="AS1683" i="2" s="1"/>
  <c r="Z1675" i="2"/>
  <c r="AO1675" i="2"/>
  <c r="Z1667" i="2"/>
  <c r="AO1667" i="2"/>
  <c r="AI1635" i="2"/>
  <c r="AI1610" i="2"/>
  <c r="AO1610" i="2" s="1"/>
  <c r="AT1610" i="2" s="1"/>
  <c r="K1610" i="2"/>
  <c r="J1610" i="2"/>
  <c r="J1609" i="2"/>
  <c r="AO1609" i="2"/>
  <c r="J1607" i="2"/>
  <c r="J1600" i="2"/>
  <c r="AO1600" i="2"/>
  <c r="N1509" i="2"/>
  <c r="AP1509" i="2"/>
  <c r="AI1396" i="2"/>
  <c r="J1396" i="2" s="1"/>
  <c r="K1396" i="2"/>
  <c r="AA1392" i="2"/>
  <c r="Z1392" i="2"/>
  <c r="Z1388" i="2"/>
  <c r="AA1388" i="2"/>
  <c r="Z1380" i="2"/>
  <c r="AA1380" i="2"/>
  <c r="Z1368" i="2"/>
  <c r="AA1368" i="2"/>
  <c r="Z1364" i="2"/>
  <c r="AA1364" i="2"/>
  <c r="Z1360" i="2"/>
  <c r="AA1360" i="2"/>
  <c r="Z1357" i="2"/>
  <c r="AA1357" i="2"/>
  <c r="J1354" i="2"/>
  <c r="AO1354" i="2"/>
  <c r="Z1302" i="2"/>
  <c r="AA1302" i="2"/>
  <c r="Z1280" i="2"/>
  <c r="AA1280" i="2"/>
  <c r="AP1280" i="2"/>
  <c r="AO1280" i="2"/>
  <c r="Z1277" i="2"/>
  <c r="AP1277" i="2"/>
  <c r="J1276" i="2"/>
  <c r="Z1222" i="2"/>
  <c r="AA1222" i="2"/>
  <c r="N1219" i="2"/>
  <c r="O1219" i="2"/>
  <c r="AO1185" i="2"/>
  <c r="Z1185" i="2"/>
  <c r="AP1182" i="2"/>
  <c r="N1182" i="2"/>
  <c r="AO1178" i="2"/>
  <c r="AR1174" i="2"/>
  <c r="V1174" i="2"/>
  <c r="J1121" i="2"/>
  <c r="AT1091" i="2"/>
  <c r="AS1091" i="2"/>
  <c r="S1089" i="2"/>
  <c r="AQ1089" i="2"/>
  <c r="AR1075" i="2"/>
  <c r="V1075" i="2"/>
  <c r="R1074" i="2"/>
  <c r="S1074" i="2"/>
  <c r="W1069" i="2"/>
  <c r="V1069" i="2"/>
  <c r="V1066" i="2"/>
  <c r="Z1066" i="2"/>
  <c r="Z1062" i="2"/>
  <c r="J1062" i="2"/>
  <c r="V1062" i="2"/>
  <c r="R1049" i="2"/>
  <c r="Z1049" i="2"/>
  <c r="J1049" i="2"/>
  <c r="N1034" i="2"/>
  <c r="Z1034" i="2"/>
  <c r="Z996" i="2"/>
  <c r="AP996" i="2"/>
  <c r="Z983" i="2"/>
  <c r="AP983" i="2"/>
  <c r="AP410" i="2"/>
  <c r="AV410" i="2" s="1"/>
  <c r="O410" i="2"/>
  <c r="N410" i="2"/>
  <c r="N308" i="2"/>
  <c r="Z308" i="2"/>
  <c r="N273" i="2"/>
  <c r="AP273" i="2"/>
  <c r="O273" i="2"/>
  <c r="R266" i="2"/>
  <c r="AQ266" i="2"/>
  <c r="AU253" i="2"/>
  <c r="AV253" i="2"/>
  <c r="J246" i="2"/>
  <c r="AO246" i="2"/>
  <c r="N239" i="2"/>
  <c r="O239" i="2"/>
  <c r="AP239" i="2"/>
  <c r="N231" i="2"/>
  <c r="AP231" i="2"/>
  <c r="AV231" i="2" s="1"/>
  <c r="N223" i="2"/>
  <c r="AP223" i="2"/>
  <c r="AP215" i="2"/>
  <c r="N215" i="2"/>
  <c r="N207" i="2"/>
  <c r="AP207" i="2"/>
  <c r="N199" i="2"/>
  <c r="O199" i="2"/>
  <c r="AP199" i="2"/>
  <c r="N191" i="2"/>
  <c r="AP191" i="2"/>
  <c r="AU183" i="2"/>
  <c r="AV183" i="2"/>
  <c r="N175" i="2"/>
  <c r="AP175" i="2"/>
  <c r="N167" i="2"/>
  <c r="AP167" i="2"/>
  <c r="O167" i="2"/>
  <c r="AP137" i="2"/>
  <c r="N137" i="2"/>
  <c r="N136" i="2"/>
  <c r="Z136" i="2"/>
  <c r="AU127" i="2"/>
  <c r="AV127" i="2"/>
  <c r="N85" i="2"/>
  <c r="O85" i="2"/>
  <c r="AO75" i="2"/>
  <c r="K75" i="2"/>
  <c r="AI74" i="2"/>
  <c r="AO74" i="2"/>
  <c r="K74" i="2"/>
  <c r="Z71" i="2"/>
  <c r="AA71" i="2"/>
  <c r="AQ2396" i="2"/>
  <c r="AO2390" i="2"/>
  <c r="R2376" i="2"/>
  <c r="N2376" i="2"/>
  <c r="N2372" i="2"/>
  <c r="Z2372" i="2"/>
  <c r="Z2359" i="2"/>
  <c r="AP2316" i="2"/>
  <c r="N2130" i="2"/>
  <c r="Z2112" i="2"/>
  <c r="R2100" i="2"/>
  <c r="Z2099" i="2"/>
  <c r="AP2044" i="2"/>
  <c r="R2030" i="2"/>
  <c r="N2030" i="2"/>
  <c r="AO1988" i="2"/>
  <c r="AA1988" i="2"/>
  <c r="AI1986" i="2"/>
  <c r="K1986" i="2"/>
  <c r="Z1980" i="2"/>
  <c r="AI1969" i="2"/>
  <c r="J1969" i="2" s="1"/>
  <c r="AI1935" i="2"/>
  <c r="K1935" i="2"/>
  <c r="K1912" i="2"/>
  <c r="AI1912" i="2"/>
  <c r="J1912" i="2"/>
  <c r="AI1896" i="2"/>
  <c r="AO1896" i="2" s="1"/>
  <c r="J1896" i="2"/>
  <c r="K1896" i="2"/>
  <c r="AI1880" i="2"/>
  <c r="J1880" i="2" s="1"/>
  <c r="K1880" i="2"/>
  <c r="AI1864" i="2"/>
  <c r="J1864" i="2" s="1"/>
  <c r="K1864" i="2"/>
  <c r="AO1864" i="2"/>
  <c r="AT1864" i="2" s="1"/>
  <c r="AI1848" i="2"/>
  <c r="K1848" i="2"/>
  <c r="AI1832" i="2"/>
  <c r="J1832" i="2"/>
  <c r="K1832" i="2"/>
  <c r="AO1832" i="2"/>
  <c r="AI1816" i="2"/>
  <c r="AO1816" i="2" s="1"/>
  <c r="AT1816" i="2" s="1"/>
  <c r="J1816" i="2"/>
  <c r="K1816" i="2"/>
  <c r="AP1574" i="2"/>
  <c r="Z1562" i="2"/>
  <c r="N1560" i="2"/>
  <c r="O1560" i="2"/>
  <c r="AI1461" i="2"/>
  <c r="J1461" i="2" s="1"/>
  <c r="AO1461" i="2"/>
  <c r="AO1456" i="2"/>
  <c r="K1385" i="2"/>
  <c r="Z1382" i="2"/>
  <c r="J1382" i="2"/>
  <c r="K1381" i="2"/>
  <c r="K1377" i="2"/>
  <c r="Z1374" i="2"/>
  <c r="J1374" i="2"/>
  <c r="K1373" i="2"/>
  <c r="J1366" i="2"/>
  <c r="Z1358" i="2"/>
  <c r="AY1338" i="2"/>
  <c r="AZ1338" i="2"/>
  <c r="AR1337" i="2"/>
  <c r="V1337" i="2"/>
  <c r="J1335" i="2"/>
  <c r="AR1331" i="2"/>
  <c r="V1331" i="2"/>
  <c r="AR1308" i="2"/>
  <c r="V1308" i="2"/>
  <c r="W1308" i="2"/>
  <c r="AR1291" i="2"/>
  <c r="V1291" i="2"/>
  <c r="AI1278" i="2"/>
  <c r="K1278" i="2"/>
  <c r="Z1267" i="2"/>
  <c r="AA1267" i="2"/>
  <c r="AP1250" i="2"/>
  <c r="N1250" i="2"/>
  <c r="Z1241" i="2"/>
  <c r="Z1238" i="2"/>
  <c r="N1235" i="2"/>
  <c r="Z1190" i="2"/>
  <c r="AP1153" i="2"/>
  <c r="N1153" i="2"/>
  <c r="AP1146" i="2"/>
  <c r="N1144" i="2"/>
  <c r="AP1144" i="2"/>
  <c r="Z1099" i="2"/>
  <c r="J1099" i="2"/>
  <c r="R1069" i="2"/>
  <c r="S1069" i="2"/>
  <c r="AI1065" i="2"/>
  <c r="AO1065" i="2"/>
  <c r="AO1028" i="2"/>
  <c r="Z969" i="2"/>
  <c r="Z953" i="2"/>
  <c r="Z937" i="2"/>
  <c r="Z921" i="2"/>
  <c r="AA921" i="2"/>
  <c r="Z905" i="2"/>
  <c r="Z889" i="2"/>
  <c r="Z873" i="2"/>
  <c r="Z857" i="2"/>
  <c r="Z841" i="2"/>
  <c r="AP839" i="2"/>
  <c r="Z825" i="2"/>
  <c r="AP823" i="2"/>
  <c r="AV823" i="2" s="1"/>
  <c r="N806" i="2"/>
  <c r="O806" i="2"/>
  <c r="AP799" i="2"/>
  <c r="Z796" i="2"/>
  <c r="Z789" i="2"/>
  <c r="AP356" i="2"/>
  <c r="N356" i="2"/>
  <c r="AP343" i="2"/>
  <c r="Z343" i="2"/>
  <c r="N285" i="2"/>
  <c r="AP285" i="2"/>
  <c r="O285" i="2"/>
  <c r="AP283" i="2"/>
  <c r="AO261" i="2"/>
  <c r="AI256" i="2"/>
  <c r="J256" i="2"/>
  <c r="Z145" i="2"/>
  <c r="N145" i="2"/>
  <c r="AT87" i="2"/>
  <c r="AS87" i="2"/>
  <c r="AP81" i="2"/>
  <c r="AO59" i="2"/>
  <c r="AQ43" i="2"/>
  <c r="AV1502" i="2"/>
  <c r="N2399" i="2"/>
  <c r="AQ2388" i="2"/>
  <c r="K2383" i="2"/>
  <c r="AO2383" i="2"/>
  <c r="N2380" i="2"/>
  <c r="AO2375" i="2"/>
  <c r="AO2374" i="2"/>
  <c r="AQ2368" i="2"/>
  <c r="AI2367" i="2"/>
  <c r="J2367" i="2"/>
  <c r="K2367" i="2"/>
  <c r="Z2364" i="2"/>
  <c r="AP2350" i="2"/>
  <c r="Z2333" i="2"/>
  <c r="Z2247" i="2"/>
  <c r="Z2237" i="2"/>
  <c r="Z2225" i="2"/>
  <c r="Z2220" i="2"/>
  <c r="N2154" i="2"/>
  <c r="O2147" i="2"/>
  <c r="Z2137" i="2"/>
  <c r="AP2103" i="2"/>
  <c r="N2100" i="2"/>
  <c r="Z2095" i="2"/>
  <c r="J2095" i="2"/>
  <c r="AV2050" i="2"/>
  <c r="AU2050" i="2"/>
  <c r="AI2045" i="2"/>
  <c r="J2045" i="2"/>
  <c r="K2043" i="2"/>
  <c r="AI2043" i="2"/>
  <c r="J2038" i="2"/>
  <c r="AI2035" i="2"/>
  <c r="AO2035" i="2" s="1"/>
  <c r="AP2017" i="2"/>
  <c r="AI2008" i="2"/>
  <c r="K2008" i="2"/>
  <c r="AI1992" i="2"/>
  <c r="K1992" i="2"/>
  <c r="J1992" i="2"/>
  <c r="AO1992" i="2"/>
  <c r="AS1992" i="2" s="1"/>
  <c r="J1982" i="2"/>
  <c r="AI1978" i="2"/>
  <c r="K1978" i="2"/>
  <c r="R1924" i="2"/>
  <c r="AQ1924" i="2"/>
  <c r="AI1642" i="2"/>
  <c r="J1642" i="2" s="1"/>
  <c r="AI1603" i="2"/>
  <c r="AO1603" i="2" s="1"/>
  <c r="AP1519" i="2"/>
  <c r="O1519" i="2"/>
  <c r="AP1491" i="2"/>
  <c r="O1491" i="2"/>
  <c r="Z1488" i="2"/>
  <c r="AO1460" i="2"/>
  <c r="J1460" i="2"/>
  <c r="AI1338" i="2"/>
  <c r="AO1338" i="2" s="1"/>
  <c r="AT1338" i="2" s="1"/>
  <c r="AO1309" i="2"/>
  <c r="J1309" i="2"/>
  <c r="J1307" i="2"/>
  <c r="V1307" i="2"/>
  <c r="V1299" i="2"/>
  <c r="AR1299" i="2"/>
  <c r="AP1282" i="2"/>
  <c r="N1282" i="2"/>
  <c r="Z1273" i="2"/>
  <c r="AR1206" i="2"/>
  <c r="V1206" i="2"/>
  <c r="AI1203" i="2"/>
  <c r="AO1203" i="2"/>
  <c r="J1203" i="2"/>
  <c r="Z1194" i="2"/>
  <c r="AA1194" i="2"/>
  <c r="AO1081" i="2"/>
  <c r="AO1071" i="2"/>
  <c r="Z1071" i="2"/>
  <c r="AR1070" i="2"/>
  <c r="V1070" i="2"/>
  <c r="AP974" i="2"/>
  <c r="AU974" i="2" s="1"/>
  <c r="N974" i="2"/>
  <c r="N969" i="2"/>
  <c r="N953" i="2"/>
  <c r="N937" i="2"/>
  <c r="N921" i="2"/>
  <c r="N905" i="2"/>
  <c r="N889" i="2"/>
  <c r="O873" i="2"/>
  <c r="N873" i="2"/>
  <c r="N857" i="2"/>
  <c r="N841" i="2"/>
  <c r="N825" i="2"/>
  <c r="AP813" i="2"/>
  <c r="O813" i="2"/>
  <c r="N796" i="2"/>
  <c r="AP390" i="2"/>
  <c r="N390" i="2"/>
  <c r="AP383" i="2"/>
  <c r="AP307" i="2"/>
  <c r="AV307" i="2" s="1"/>
  <c r="AO260" i="2"/>
  <c r="J243" i="2"/>
  <c r="AO161" i="2"/>
  <c r="AO158" i="2"/>
  <c r="J158" i="2"/>
  <c r="AI154" i="2"/>
  <c r="K154" i="2"/>
  <c r="Z101" i="2"/>
  <c r="AI83" i="2"/>
  <c r="J83" i="2"/>
  <c r="AO81" i="2"/>
  <c r="J61" i="2"/>
  <c r="K61" i="2"/>
  <c r="AO61" i="2"/>
  <c r="AP45" i="2"/>
  <c r="AT2027" i="2"/>
  <c r="AP2117" i="2"/>
  <c r="AV2117" i="2" s="1"/>
  <c r="AP2130" i="2"/>
  <c r="AU2130" i="2" s="1"/>
  <c r="N2153" i="2"/>
  <c r="AS1653" i="2"/>
  <c r="N2316" i="2"/>
  <c r="N2353" i="2"/>
  <c r="Z1988" i="2"/>
  <c r="AP2104" i="2"/>
  <c r="S2100" i="2"/>
  <c r="Z1623" i="2"/>
  <c r="J1938" i="2"/>
  <c r="R1968" i="2"/>
  <c r="N2055" i="2"/>
  <c r="Z2397" i="2"/>
  <c r="J2396" i="2"/>
  <c r="N2395" i="2"/>
  <c r="AP2395" i="2"/>
  <c r="AQ2362" i="2"/>
  <c r="Z2352" i="2"/>
  <c r="Z2320" i="2"/>
  <c r="AP2320" i="2"/>
  <c r="O2264" i="2"/>
  <c r="Z2259" i="2"/>
  <c r="Z2227" i="2"/>
  <c r="Z2200" i="2"/>
  <c r="N2137" i="2"/>
  <c r="Z2129" i="2"/>
  <c r="Z2119" i="2"/>
  <c r="AI2100" i="2"/>
  <c r="J2100" i="2" s="1"/>
  <c r="AA2038" i="2"/>
  <c r="AI2034" i="2"/>
  <c r="AO2034" i="2" s="1"/>
  <c r="AT2034" i="2" s="1"/>
  <c r="J2034" i="2"/>
  <c r="J2025" i="2"/>
  <c r="AI2017" i="2"/>
  <c r="J2017" i="2"/>
  <c r="AO2014" i="2"/>
  <c r="AI2010" i="2"/>
  <c r="AO2010" i="2" s="1"/>
  <c r="K2010" i="2"/>
  <c r="K1990" i="2"/>
  <c r="K1967" i="2"/>
  <c r="J1959" i="2"/>
  <c r="AO1950" i="2"/>
  <c r="AI1936" i="2"/>
  <c r="J1936" i="2"/>
  <c r="AO1936" i="2"/>
  <c r="AA1923" i="2"/>
  <c r="AI1913" i="2"/>
  <c r="AO1913" i="2" s="1"/>
  <c r="J1913" i="2"/>
  <c r="K1913" i="2"/>
  <c r="AO1897" i="2"/>
  <c r="AI1897" i="2"/>
  <c r="J1897" i="2"/>
  <c r="AI1881" i="2"/>
  <c r="J1881" i="2"/>
  <c r="AI1865" i="2"/>
  <c r="J1865" i="2"/>
  <c r="AI1849" i="2"/>
  <c r="AO1849" i="2" s="1"/>
  <c r="AT1849" i="2" s="1"/>
  <c r="AO1833" i="2"/>
  <c r="AI1833" i="2"/>
  <c r="J1833" i="2"/>
  <c r="AI1817" i="2"/>
  <c r="J1817" i="2"/>
  <c r="AO1639" i="2"/>
  <c r="Z1578" i="2"/>
  <c r="Z1513" i="2"/>
  <c r="N1513" i="2"/>
  <c r="AI1475" i="2"/>
  <c r="J1475" i="2"/>
  <c r="AO1475" i="2"/>
  <c r="AP1469" i="2"/>
  <c r="AV1469" i="2" s="1"/>
  <c r="Z1467" i="2"/>
  <c r="AA1467" i="2"/>
  <c r="Z1465" i="2"/>
  <c r="Z1409" i="2"/>
  <c r="AA1409" i="2"/>
  <c r="AO1342" i="2"/>
  <c r="Z1342" i="2"/>
  <c r="AA1342" i="2"/>
  <c r="AR1316" i="2"/>
  <c r="V1316" i="2"/>
  <c r="Z1296" i="2"/>
  <c r="AO1283" i="2"/>
  <c r="AS1283" i="2" s="1"/>
  <c r="N1270" i="2"/>
  <c r="O1270" i="2"/>
  <c r="J1208" i="2"/>
  <c r="AP1157" i="2"/>
  <c r="AU1157" i="2" s="1"/>
  <c r="AP1149" i="2"/>
  <c r="O1149" i="2"/>
  <c r="AI1118" i="2"/>
  <c r="J1115" i="2"/>
  <c r="Z1115" i="2"/>
  <c r="Z1105" i="2"/>
  <c r="AA1105" i="2"/>
  <c r="AQ1094" i="2"/>
  <c r="R1094" i="2"/>
  <c r="AW1091" i="2"/>
  <c r="AX1091" i="2"/>
  <c r="AR1081" i="2"/>
  <c r="R1080" i="2"/>
  <c r="S1080" i="2"/>
  <c r="AI1077" i="2"/>
  <c r="AO1077" i="2" s="1"/>
  <c r="J1077" i="2"/>
  <c r="AO1075" i="2"/>
  <c r="J1075" i="2"/>
  <c r="AO1069" i="2"/>
  <c r="AT1069" i="2" s="1"/>
  <c r="R1046" i="2"/>
  <c r="Z1046" i="2"/>
  <c r="AP994" i="2"/>
  <c r="N994" i="2"/>
  <c r="AP394" i="2"/>
  <c r="N394" i="2"/>
  <c r="O394" i="2"/>
  <c r="AP392" i="2"/>
  <c r="N392" i="2"/>
  <c r="N345" i="2"/>
  <c r="AP345" i="2"/>
  <c r="AP309" i="2"/>
  <c r="N309" i="2"/>
  <c r="O309" i="2"/>
  <c r="N293" i="2"/>
  <c r="AP293" i="2"/>
  <c r="AU293" i="2" s="1"/>
  <c r="AP261" i="2"/>
  <c r="Z237" i="2"/>
  <c r="AA237" i="2"/>
  <c r="Z233" i="2"/>
  <c r="AA233" i="2"/>
  <c r="Z205" i="2"/>
  <c r="AA205" i="2"/>
  <c r="Z195" i="2"/>
  <c r="AA195" i="2"/>
  <c r="AA171" i="2"/>
  <c r="Z171" i="2"/>
  <c r="J159" i="2"/>
  <c r="Z141" i="2"/>
  <c r="AP141" i="2"/>
  <c r="AI105" i="2"/>
  <c r="AO105" i="2"/>
  <c r="AS105" i="2" s="1"/>
  <c r="AP68" i="2"/>
  <c r="N68" i="2"/>
  <c r="AO49" i="2"/>
  <c r="AS49" i="2" s="1"/>
  <c r="Z49" i="2"/>
  <c r="AI2394" i="2"/>
  <c r="J2394" i="2"/>
  <c r="AP2379" i="2"/>
  <c r="AU2379" i="2" s="1"/>
  <c r="O2379" i="2"/>
  <c r="N2379" i="2"/>
  <c r="N2377" i="2"/>
  <c r="AP2377" i="2"/>
  <c r="AU2377" i="2" s="1"/>
  <c r="Z2342" i="2"/>
  <c r="AP2342" i="2"/>
  <c r="Z2293" i="2"/>
  <c r="O2180" i="2"/>
  <c r="O2168" i="2"/>
  <c r="AI2098" i="2"/>
  <c r="J2098" i="2"/>
  <c r="AO2098" i="2"/>
  <c r="AS2098" i="2" s="1"/>
  <c r="R2095" i="2"/>
  <c r="S2095" i="2"/>
  <c r="AI2057" i="2"/>
  <c r="J2057" i="2" s="1"/>
  <c r="J2040" i="2"/>
  <c r="K2040" i="2"/>
  <c r="Z2037" i="2"/>
  <c r="AA2037" i="2"/>
  <c r="AO2033" i="2"/>
  <c r="AS2033" i="2" s="1"/>
  <c r="Z2032" i="2"/>
  <c r="AP2031" i="2"/>
  <c r="J2020" i="2"/>
  <c r="N2020" i="2"/>
  <c r="AA2005" i="2"/>
  <c r="Z2005" i="2"/>
  <c r="AI1977" i="2"/>
  <c r="J1977" i="2" s="1"/>
  <c r="AO1977" i="2"/>
  <c r="AS1977" i="2" s="1"/>
  <c r="J1964" i="2"/>
  <c r="Z1957" i="2"/>
  <c r="AA1957" i="2"/>
  <c r="J1949" i="2"/>
  <c r="AI1914" i="2"/>
  <c r="J1914" i="2"/>
  <c r="AO1898" i="2"/>
  <c r="AA1883" i="2"/>
  <c r="AO1882" i="2"/>
  <c r="AS1882" i="2" s="1"/>
  <c r="AA1867" i="2"/>
  <c r="J1854" i="2"/>
  <c r="Z1854" i="2"/>
  <c r="AA1851" i="2"/>
  <c r="AO1850" i="2"/>
  <c r="AA1835" i="2"/>
  <c r="AO1834" i="2"/>
  <c r="AA1819" i="2"/>
  <c r="AO1818" i="2"/>
  <c r="Z1655" i="2"/>
  <c r="AO1655" i="2"/>
  <c r="Z1646" i="2"/>
  <c r="Z1591" i="2"/>
  <c r="AO1591" i="2"/>
  <c r="AP1548" i="2"/>
  <c r="O1548" i="2"/>
  <c r="AP1535" i="2"/>
  <c r="O1535" i="2"/>
  <c r="AT1463" i="2"/>
  <c r="AS1463" i="2"/>
  <c r="AS1418" i="2"/>
  <c r="AT1418" i="2"/>
  <c r="Z1413" i="2"/>
  <c r="AA1413" i="2"/>
  <c r="Z1354" i="2"/>
  <c r="AA1354" i="2"/>
  <c r="AO1348" i="2"/>
  <c r="Z1340" i="2"/>
  <c r="V1340" i="2"/>
  <c r="AR1324" i="2"/>
  <c r="V1324" i="2"/>
  <c r="W1324" i="2"/>
  <c r="J1288" i="2"/>
  <c r="J1287" i="2"/>
  <c r="AO1287" i="2"/>
  <c r="AP1222" i="2"/>
  <c r="V1208" i="2"/>
  <c r="AR1208" i="2"/>
  <c r="AP1184" i="2"/>
  <c r="O1184" i="2"/>
  <c r="Z1121" i="2"/>
  <c r="J1119" i="2"/>
  <c r="Z1086" i="2"/>
  <c r="R1086" i="2"/>
  <c r="AP1036" i="2"/>
  <c r="AV1036" i="2" s="1"/>
  <c r="Z1036" i="2"/>
  <c r="O758" i="2"/>
  <c r="AP751" i="2"/>
  <c r="Z748" i="2"/>
  <c r="Z732" i="2"/>
  <c r="Z716" i="2"/>
  <c r="Z700" i="2"/>
  <c r="Z684" i="2"/>
  <c r="AA684" i="2"/>
  <c r="Z668" i="2"/>
  <c r="AA668" i="2"/>
  <c r="Z652" i="2"/>
  <c r="AA652" i="2"/>
  <c r="Z636" i="2"/>
  <c r="AA636" i="2"/>
  <c r="Z620" i="2"/>
  <c r="AA620" i="2"/>
  <c r="Z604" i="2"/>
  <c r="Z588" i="2"/>
  <c r="Z572" i="2"/>
  <c r="N570" i="2"/>
  <c r="O570" i="2"/>
  <c r="Z556" i="2"/>
  <c r="Z540" i="2"/>
  <c r="Z524" i="2"/>
  <c r="Z508" i="2"/>
  <c r="N400" i="2"/>
  <c r="AP371" i="2"/>
  <c r="N348" i="2"/>
  <c r="Z348" i="2"/>
  <c r="AP297" i="2"/>
  <c r="N297" i="2"/>
  <c r="R268" i="2"/>
  <c r="Z268" i="2"/>
  <c r="J268" i="2"/>
  <c r="J265" i="2"/>
  <c r="AO265" i="2"/>
  <c r="AT265" i="2" s="1"/>
  <c r="K265" i="2"/>
  <c r="AI262" i="2"/>
  <c r="AO262" i="2" s="1"/>
  <c r="AT262" i="2" s="1"/>
  <c r="J262" i="2"/>
  <c r="AO254" i="2"/>
  <c r="R252" i="2"/>
  <c r="N252" i="2"/>
  <c r="AO248" i="2"/>
  <c r="AP120" i="2"/>
  <c r="AO85" i="2"/>
  <c r="Z85" i="2"/>
  <c r="AO50" i="2"/>
  <c r="J1993" i="2"/>
  <c r="AQ1971" i="2"/>
  <c r="AI1952" i="2"/>
  <c r="J1952" i="2"/>
  <c r="AI1951" i="2"/>
  <c r="AO1951" i="2" s="1"/>
  <c r="AQ1941" i="2"/>
  <c r="AP1917" i="2"/>
  <c r="AO1905" i="2"/>
  <c r="AI1900" i="2"/>
  <c r="J1900" i="2" s="1"/>
  <c r="AO1889" i="2"/>
  <c r="AS1889" i="2" s="1"/>
  <c r="AI1884" i="2"/>
  <c r="J1884" i="2" s="1"/>
  <c r="AO1873" i="2"/>
  <c r="AI1868" i="2"/>
  <c r="AO1868" i="2" s="1"/>
  <c r="J1868" i="2"/>
  <c r="AO1857" i="2"/>
  <c r="AI1852" i="2"/>
  <c r="J1852" i="2"/>
  <c r="AO1841" i="2"/>
  <c r="AI1836" i="2"/>
  <c r="J1836" i="2"/>
  <c r="AO1825" i="2"/>
  <c r="AT1825" i="2" s="1"/>
  <c r="AI1820" i="2"/>
  <c r="J1820" i="2" s="1"/>
  <c r="AO1809" i="2"/>
  <c r="AI1650" i="2"/>
  <c r="AI1634" i="2"/>
  <c r="J1634" i="2" s="1"/>
  <c r="AI1618" i="2"/>
  <c r="AI1602" i="2"/>
  <c r="AO1602" i="2" s="1"/>
  <c r="AI1586" i="2"/>
  <c r="J1586" i="2" s="1"/>
  <c r="AP1584" i="2"/>
  <c r="AU1584" i="2" s="1"/>
  <c r="Z1582" i="2"/>
  <c r="AP1565" i="2"/>
  <c r="Z1520" i="2"/>
  <c r="Z1446" i="2"/>
  <c r="Z1412" i="2"/>
  <c r="AI1405" i="2"/>
  <c r="AO1405" i="2"/>
  <c r="AT1405" i="2" s="1"/>
  <c r="J1405" i="2"/>
  <c r="AO1404" i="2"/>
  <c r="AI1352" i="2"/>
  <c r="J1352" i="2"/>
  <c r="AO1352" i="2"/>
  <c r="AT1352" i="2" s="1"/>
  <c r="AR1334" i="2"/>
  <c r="AZ1334" i="2" s="1"/>
  <c r="AZ1330" i="2"/>
  <c r="AS1327" i="2"/>
  <c r="AR1302" i="2"/>
  <c r="Z1300" i="2"/>
  <c r="V1300" i="2"/>
  <c r="AO1297" i="2"/>
  <c r="Z1290" i="2"/>
  <c r="AP1256" i="2"/>
  <c r="AU1256" i="2" s="1"/>
  <c r="N1256" i="2"/>
  <c r="N1238" i="2"/>
  <c r="AO1208" i="2"/>
  <c r="AP1194" i="2"/>
  <c r="N1194" i="2"/>
  <c r="N1179" i="2"/>
  <c r="AR1176" i="2"/>
  <c r="AZ1176" i="2" s="1"/>
  <c r="V1176" i="2"/>
  <c r="Z1166" i="2"/>
  <c r="O1147" i="2"/>
  <c r="AP1136" i="2"/>
  <c r="J1123" i="2"/>
  <c r="Z1112" i="2"/>
  <c r="J1107" i="2"/>
  <c r="J1059" i="2"/>
  <c r="AO1043" i="2"/>
  <c r="AT1043" i="2" s="1"/>
  <c r="Z1043" i="2"/>
  <c r="AQ1038" i="2"/>
  <c r="R1038" i="2"/>
  <c r="AP1037" i="2"/>
  <c r="AV1037" i="2" s="1"/>
  <c r="AP1035" i="2"/>
  <c r="AQ1030" i="2"/>
  <c r="AI1026" i="2"/>
  <c r="AO1026" i="2" s="1"/>
  <c r="AS1026" i="2" s="1"/>
  <c r="J1026" i="2"/>
  <c r="AP1022" i="2"/>
  <c r="Z1012" i="2"/>
  <c r="Z957" i="2"/>
  <c r="Z941" i="2"/>
  <c r="Z925" i="2"/>
  <c r="Z909" i="2"/>
  <c r="Z893" i="2"/>
  <c r="Z877" i="2"/>
  <c r="Z861" i="2"/>
  <c r="Z845" i="2"/>
  <c r="Z829" i="2"/>
  <c r="AP767" i="2"/>
  <c r="Z764" i="2"/>
  <c r="Z757" i="2"/>
  <c r="N496" i="2"/>
  <c r="N480" i="2"/>
  <c r="N464" i="2"/>
  <c r="N448" i="2"/>
  <c r="N432" i="2"/>
  <c r="N416" i="2"/>
  <c r="AP397" i="2"/>
  <c r="AV397" i="2" s="1"/>
  <c r="AP385" i="2"/>
  <c r="N385" i="2"/>
  <c r="AP368" i="2"/>
  <c r="AV368" i="2" s="1"/>
  <c r="N368" i="2"/>
  <c r="AP366" i="2"/>
  <c r="AP364" i="2"/>
  <c r="AP321" i="2"/>
  <c r="AV321" i="2" s="1"/>
  <c r="N321" i="2"/>
  <c r="AP292" i="2"/>
  <c r="N292" i="2"/>
  <c r="AP290" i="2"/>
  <c r="AV290" i="2" s="1"/>
  <c r="AP276" i="2"/>
  <c r="AV276" i="2" s="1"/>
  <c r="J255" i="2"/>
  <c r="AP251" i="2"/>
  <c r="R250" i="2"/>
  <c r="AQ245" i="2"/>
  <c r="Z70" i="2"/>
  <c r="AO55" i="2"/>
  <c r="J55" i="2"/>
  <c r="AT44" i="2"/>
  <c r="N2397" i="2"/>
  <c r="N2390" i="2"/>
  <c r="S2388" i="2"/>
  <c r="S2358" i="2"/>
  <c r="R2358" i="2"/>
  <c r="Z2323" i="2"/>
  <c r="Z2301" i="2"/>
  <c r="Z2272" i="2"/>
  <c r="Z2219" i="2"/>
  <c r="Z2157" i="2"/>
  <c r="Z2150" i="2"/>
  <c r="Z2145" i="2"/>
  <c r="Z2128" i="2"/>
  <c r="Z2116" i="2"/>
  <c r="AP2107" i="2"/>
  <c r="AO2101" i="2"/>
  <c r="K2101" i="2"/>
  <c r="AI2095" i="2"/>
  <c r="AO2095" i="2"/>
  <c r="O2094" i="2"/>
  <c r="Z2068" i="2"/>
  <c r="AI2064" i="2"/>
  <c r="AO2064" i="2" s="1"/>
  <c r="AO2062" i="2"/>
  <c r="J2062" i="2"/>
  <c r="J2061" i="2"/>
  <c r="S2060" i="2"/>
  <c r="AI2050" i="2"/>
  <c r="J2049" i="2"/>
  <c r="AO2049" i="2"/>
  <c r="AT2049" i="2" s="1"/>
  <c r="AQ2031" i="2"/>
  <c r="AX2031" i="2" s="1"/>
  <c r="AQ2026" i="2"/>
  <c r="R2024" i="2"/>
  <c r="AA2019" i="2"/>
  <c r="Z2015" i="2"/>
  <c r="AA2009" i="2"/>
  <c r="J2006" i="2"/>
  <c r="AI2002" i="2"/>
  <c r="J2002" i="2" s="1"/>
  <c r="K2002" i="2"/>
  <c r="AA1977" i="2"/>
  <c r="AI1974" i="2"/>
  <c r="Z1969" i="2"/>
  <c r="AA1969" i="2"/>
  <c r="Z1961" i="2"/>
  <c r="AO1937" i="2"/>
  <c r="AP1935" i="2"/>
  <c r="AU1935" i="2" s="1"/>
  <c r="J1930" i="2"/>
  <c r="K1930" i="2"/>
  <c r="AV1925" i="2"/>
  <c r="AO1906" i="2"/>
  <c r="AO1890" i="2"/>
  <c r="AT1890" i="2" s="1"/>
  <c r="AO1874" i="2"/>
  <c r="AS1874" i="2" s="1"/>
  <c r="AO1858" i="2"/>
  <c r="AO1842" i="2"/>
  <c r="AO1826" i="2"/>
  <c r="AO1810" i="2"/>
  <c r="Z1564" i="2"/>
  <c r="Z1549" i="2"/>
  <c r="AP1537" i="2"/>
  <c r="Z1534" i="2"/>
  <c r="Z1490" i="2"/>
  <c r="N1481" i="2"/>
  <c r="AP1481" i="2"/>
  <c r="AV1481" i="2" s="1"/>
  <c r="AP1479" i="2"/>
  <c r="AV1479" i="2" s="1"/>
  <c r="Z1477" i="2"/>
  <c r="Z1417" i="2"/>
  <c r="Z1312" i="2"/>
  <c r="AO1291" i="2"/>
  <c r="Z1251" i="2"/>
  <c r="Z1248" i="2"/>
  <c r="AP1218" i="2"/>
  <c r="N1198" i="2"/>
  <c r="AP1198" i="2"/>
  <c r="AV1198" i="2" s="1"/>
  <c r="AP1183" i="2"/>
  <c r="N1183" i="2"/>
  <c r="AP1168" i="2"/>
  <c r="N1168" i="2"/>
  <c r="AP1152" i="2"/>
  <c r="N1152" i="2"/>
  <c r="J1128" i="2"/>
  <c r="J1127" i="2"/>
  <c r="J1111" i="2"/>
  <c r="Z1078" i="2"/>
  <c r="R1078" i="2"/>
  <c r="AO1073" i="2"/>
  <c r="AR1072" i="2"/>
  <c r="Z985" i="2"/>
  <c r="AP980" i="2"/>
  <c r="Z973" i="2"/>
  <c r="AP815" i="2"/>
  <c r="Z812" i="2"/>
  <c r="Z805" i="2"/>
  <c r="Z740" i="2"/>
  <c r="Z724" i="2"/>
  <c r="Z708" i="2"/>
  <c r="Z692" i="2"/>
  <c r="Z676" i="2"/>
  <c r="Z660" i="2"/>
  <c r="Z644" i="2"/>
  <c r="Z628" i="2"/>
  <c r="Z612" i="2"/>
  <c r="Z596" i="2"/>
  <c r="Z580" i="2"/>
  <c r="Z564" i="2"/>
  <c r="Z548" i="2"/>
  <c r="Z532" i="2"/>
  <c r="Z516" i="2"/>
  <c r="Z500" i="2"/>
  <c r="AP387" i="2"/>
  <c r="AP323" i="2"/>
  <c r="AP304" i="2"/>
  <c r="N304" i="2"/>
  <c r="AP302" i="2"/>
  <c r="AV302" i="2" s="1"/>
  <c r="AO268" i="2"/>
  <c r="AO264" i="2"/>
  <c r="AS264" i="2" s="1"/>
  <c r="AO257" i="2"/>
  <c r="Z109" i="2"/>
  <c r="Z93" i="2"/>
  <c r="AO79" i="2"/>
  <c r="AP64" i="2"/>
  <c r="AU64" i="2" s="1"/>
  <c r="N64" i="2"/>
  <c r="AI2024" i="2"/>
  <c r="AO2024" i="2"/>
  <c r="AT2024" i="2" s="1"/>
  <c r="J2024" i="2"/>
  <c r="J1985" i="2"/>
  <c r="AA1981" i="2"/>
  <c r="AO1967" i="2"/>
  <c r="AI1953" i="2"/>
  <c r="J1953" i="2" s="1"/>
  <c r="AO1953" i="2"/>
  <c r="AA1943" i="2"/>
  <c r="Z1927" i="2"/>
  <c r="AP1927" i="2"/>
  <c r="AO1918" i="2"/>
  <c r="AS1918" i="2" s="1"/>
  <c r="J1918" i="2"/>
  <c r="AA1913" i="2"/>
  <c r="Z1913" i="2"/>
  <c r="AI1907" i="2"/>
  <c r="AA1897" i="2"/>
  <c r="Z1897" i="2"/>
  <c r="AI1891" i="2"/>
  <c r="AA1881" i="2"/>
  <c r="Z1881" i="2"/>
  <c r="AI1875" i="2"/>
  <c r="AO1875" i="2" s="1"/>
  <c r="AT1875" i="2" s="1"/>
  <c r="J1875" i="2"/>
  <c r="AA1865" i="2"/>
  <c r="Z1865" i="2"/>
  <c r="AI1859" i="2"/>
  <c r="J1859" i="2"/>
  <c r="AO1859" i="2"/>
  <c r="AS1859" i="2" s="1"/>
  <c r="AA1849" i="2"/>
  <c r="Z1849" i="2"/>
  <c r="AI1843" i="2"/>
  <c r="J1843" i="2" s="1"/>
  <c r="AA1833" i="2"/>
  <c r="Z1833" i="2"/>
  <c r="AI1827" i="2"/>
  <c r="J1827" i="2"/>
  <c r="AO1827" i="2"/>
  <c r="AA1817" i="2"/>
  <c r="Z1817" i="2"/>
  <c r="AI1811" i="2"/>
  <c r="J1811" i="2"/>
  <c r="Z1506" i="2"/>
  <c r="N1506" i="2"/>
  <c r="AP1465" i="2"/>
  <c r="AI1451" i="2"/>
  <c r="AI1435" i="2"/>
  <c r="J1430" i="2"/>
  <c r="J1422" i="2"/>
  <c r="Z1416" i="2"/>
  <c r="J1406" i="2"/>
  <c r="V1399" i="2"/>
  <c r="J1399" i="2"/>
  <c r="AR1328" i="2"/>
  <c r="V1328" i="2"/>
  <c r="AO1293" i="2"/>
  <c r="AI1172" i="2"/>
  <c r="AO1172" i="2"/>
  <c r="AT1172" i="2" s="1"/>
  <c r="J1172" i="2"/>
  <c r="AI1117" i="2"/>
  <c r="J1112" i="2"/>
  <c r="AI1101" i="2"/>
  <c r="AO1083" i="2"/>
  <c r="AO1061" i="2"/>
  <c r="N1039" i="2"/>
  <c r="AP1039" i="2"/>
  <c r="AP404" i="2"/>
  <c r="AU404" i="2" s="1"/>
  <c r="N404" i="2"/>
  <c r="N376" i="2"/>
  <c r="AP333" i="2"/>
  <c r="AU333" i="2" s="1"/>
  <c r="N333" i="2"/>
  <c r="N312" i="2"/>
  <c r="AV257" i="2"/>
  <c r="AU257" i="2"/>
  <c r="AI253" i="2"/>
  <c r="AO252" i="2"/>
  <c r="AT252" i="2" s="1"/>
  <c r="AI97" i="2"/>
  <c r="AO71" i="2"/>
  <c r="AP57" i="2"/>
  <c r="AV57" i="2" s="1"/>
  <c r="Z1943" i="2"/>
  <c r="O1584" i="2"/>
  <c r="K2369" i="2"/>
  <c r="J1967" i="2"/>
  <c r="N2094" i="2"/>
  <c r="Z2392" i="2"/>
  <c r="K2381" i="2"/>
  <c r="K2380" i="2"/>
  <c r="AI2380" i="2"/>
  <c r="AO2380" i="2" s="1"/>
  <c r="AO2358" i="2"/>
  <c r="Z2356" i="2"/>
  <c r="Z2351" i="2"/>
  <c r="Z2269" i="2"/>
  <c r="Z2240" i="2"/>
  <c r="Z2207" i="2"/>
  <c r="Z2185" i="2"/>
  <c r="Z2147" i="2"/>
  <c r="Z2135" i="2"/>
  <c r="Z2113" i="2"/>
  <c r="Z2102" i="2"/>
  <c r="R2097" i="2"/>
  <c r="AQ2097" i="2"/>
  <c r="K2069" i="2"/>
  <c r="S2066" i="2"/>
  <c r="AQ2066" i="2"/>
  <c r="AW2066" i="2" s="1"/>
  <c r="J2065" i="2"/>
  <c r="AP2053" i="2"/>
  <c r="O2053" i="2"/>
  <c r="J1998" i="2"/>
  <c r="AI1994" i="2"/>
  <c r="AO1994" i="2" s="1"/>
  <c r="AS1994" i="2" s="1"/>
  <c r="J1994" i="2"/>
  <c r="K1994" i="2"/>
  <c r="AI1979" i="2"/>
  <c r="AI1970" i="2"/>
  <c r="AO1970" i="2"/>
  <c r="AT1970" i="2" s="1"/>
  <c r="AA1965" i="2"/>
  <c r="AO1962" i="2"/>
  <c r="J1961" i="2"/>
  <c r="AI1944" i="2"/>
  <c r="AO1944" i="2" s="1"/>
  <c r="AT1944" i="2" s="1"/>
  <c r="AP1937" i="2"/>
  <c r="AO1922" i="2"/>
  <c r="AI1920" i="2"/>
  <c r="J1919" i="2"/>
  <c r="Z1554" i="2"/>
  <c r="Z1536" i="2"/>
  <c r="Z1448" i="2"/>
  <c r="Z1432" i="2"/>
  <c r="Z1421" i="2"/>
  <c r="AO1356" i="2"/>
  <c r="J1350" i="2"/>
  <c r="AI1330" i="2"/>
  <c r="AO1330" i="2"/>
  <c r="AT1330" i="2" s="1"/>
  <c r="AO1329" i="2"/>
  <c r="AT1329" i="2" s="1"/>
  <c r="J1328" i="2"/>
  <c r="AO1321" i="2"/>
  <c r="J1321" i="2"/>
  <c r="J1313" i="2"/>
  <c r="AO1313" i="2"/>
  <c r="J1312" i="2"/>
  <c r="AO1305" i="2"/>
  <c r="AT1305" i="2" s="1"/>
  <c r="AO1301" i="2"/>
  <c r="AT1301" i="2" s="1"/>
  <c r="V1288" i="2"/>
  <c r="AR1288" i="2"/>
  <c r="Z1213" i="2"/>
  <c r="AP1188" i="2"/>
  <c r="AO1176" i="2"/>
  <c r="J1176" i="2"/>
  <c r="Z1151" i="2"/>
  <c r="Z1140" i="2"/>
  <c r="N1140" i="2"/>
  <c r="N1139" i="2"/>
  <c r="Z1130" i="2"/>
  <c r="Z1098" i="2"/>
  <c r="Z1080" i="2"/>
  <c r="AR1074" i="2"/>
  <c r="AR1068" i="2"/>
  <c r="AZ1068" i="2" s="1"/>
  <c r="V1068" i="2"/>
  <c r="J1047" i="2"/>
  <c r="AO1047" i="2"/>
  <c r="J1031" i="2"/>
  <c r="AO1031" i="2"/>
  <c r="AS1031" i="2" s="1"/>
  <c r="AP783" i="2"/>
  <c r="Z780" i="2"/>
  <c r="Z773" i="2"/>
  <c r="Z744" i="2"/>
  <c r="Z728" i="2"/>
  <c r="Z712" i="2"/>
  <c r="Z696" i="2"/>
  <c r="Z680" i="2"/>
  <c r="Z664" i="2"/>
  <c r="Z648" i="2"/>
  <c r="Z632" i="2"/>
  <c r="Z616" i="2"/>
  <c r="Z600" i="2"/>
  <c r="Z584" i="2"/>
  <c r="Z568" i="2"/>
  <c r="Z552" i="2"/>
  <c r="Z536" i="2"/>
  <c r="Z520" i="2"/>
  <c r="Z504" i="2"/>
  <c r="AP380" i="2"/>
  <c r="AU380" i="2" s="1"/>
  <c r="N380" i="2"/>
  <c r="N349" i="2"/>
  <c r="AP349" i="2"/>
  <c r="AV349" i="2" s="1"/>
  <c r="AP335" i="2"/>
  <c r="AP316" i="2"/>
  <c r="AV316" i="2" s="1"/>
  <c r="N316" i="2"/>
  <c r="AP269" i="2"/>
  <c r="N269" i="2"/>
  <c r="AI259" i="2"/>
  <c r="AO156" i="2"/>
  <c r="AS156" i="2" s="1"/>
  <c r="AP115" i="2"/>
  <c r="AO67" i="2"/>
  <c r="AI52" i="2"/>
  <c r="J49" i="2"/>
  <c r="J2365" i="2"/>
  <c r="Z2046" i="2"/>
  <c r="Z2038" i="2"/>
  <c r="Z2019" i="2"/>
  <c r="J2013" i="2"/>
  <c r="AO1952" i="2"/>
  <c r="AT1952" i="2" s="1"/>
  <c r="AI1921" i="2"/>
  <c r="J1921" i="2" s="1"/>
  <c r="AO1921" i="2"/>
  <c r="AI1917" i="2"/>
  <c r="AO1917" i="2" s="1"/>
  <c r="AT1917" i="2" s="1"/>
  <c r="J1917" i="2"/>
  <c r="AO1915" i="2"/>
  <c r="AO1908" i="2"/>
  <c r="AT1908" i="2" s="1"/>
  <c r="AO1900" i="2"/>
  <c r="AO1892" i="2"/>
  <c r="AO1876" i="2"/>
  <c r="AS1876" i="2" s="1"/>
  <c r="AO1860" i="2"/>
  <c r="AO1852" i="2"/>
  <c r="AO1844" i="2"/>
  <c r="AS1844" i="2" s="1"/>
  <c r="AO1836" i="2"/>
  <c r="AO1828" i="2"/>
  <c r="AO1812" i="2"/>
  <c r="AI1402" i="2"/>
  <c r="AO1402" i="2" s="1"/>
  <c r="J1402" i="2"/>
  <c r="AI1336" i="2"/>
  <c r="J1336" i="2"/>
  <c r="AI1299" i="2"/>
  <c r="J1299" i="2"/>
  <c r="AI1206" i="2"/>
  <c r="AI1063" i="2"/>
  <c r="AO1063" i="2"/>
  <c r="AI1055" i="2"/>
  <c r="J1055" i="2"/>
  <c r="AI81" i="2"/>
  <c r="J81" i="2"/>
  <c r="O558" i="19"/>
  <c r="O550" i="19"/>
  <c r="O542" i="19"/>
  <c r="O534" i="19"/>
  <c r="O526" i="19"/>
  <c r="O518" i="19"/>
  <c r="O510" i="19"/>
  <c r="O502" i="19"/>
  <c r="O494" i="19"/>
  <c r="O486" i="19"/>
  <c r="O478" i="19"/>
  <c r="O470" i="19"/>
  <c r="O462" i="19"/>
  <c r="O454" i="19"/>
  <c r="O446" i="19"/>
  <c r="O438" i="19"/>
  <c r="O430" i="19"/>
  <c r="O422" i="19"/>
  <c r="O414" i="19"/>
  <c r="O406" i="19"/>
  <c r="O398" i="19"/>
  <c r="O390" i="19"/>
  <c r="O382" i="19"/>
  <c r="O374" i="19"/>
  <c r="O366" i="19"/>
  <c r="O358" i="19"/>
  <c r="O350" i="19"/>
  <c r="O342" i="19"/>
  <c r="O334" i="19"/>
  <c r="O326" i="19"/>
  <c r="O318" i="19"/>
  <c r="O310" i="19"/>
  <c r="O302" i="19"/>
  <c r="O294" i="19"/>
  <c r="O286" i="19"/>
  <c r="O278" i="19"/>
  <c r="O270" i="19"/>
  <c r="O262" i="19"/>
  <c r="O254" i="19"/>
  <c r="O246" i="19"/>
  <c r="O238" i="19"/>
  <c r="O230" i="19"/>
  <c r="O218" i="19"/>
  <c r="O202" i="19"/>
  <c r="O186" i="19"/>
  <c r="O170" i="19"/>
  <c r="O154" i="19"/>
  <c r="O138" i="19"/>
  <c r="O122" i="19"/>
  <c r="O106" i="19"/>
  <c r="O90" i="19"/>
  <c r="O74" i="19"/>
  <c r="O58" i="19"/>
  <c r="O42" i="19"/>
  <c r="O26" i="19"/>
  <c r="AO2394" i="2"/>
  <c r="O557" i="19"/>
  <c r="O549" i="19"/>
  <c r="O541" i="19"/>
  <c r="O533" i="19"/>
  <c r="O525" i="19"/>
  <c r="O517" i="19"/>
  <c r="O509" i="19"/>
  <c r="O501" i="19"/>
  <c r="O493" i="19"/>
  <c r="O485" i="19"/>
  <c r="O477" i="19"/>
  <c r="O469" i="19"/>
  <c r="O461" i="19"/>
  <c r="O453" i="19"/>
  <c r="O445" i="19"/>
  <c r="O437" i="19"/>
  <c r="O429" i="19"/>
  <c r="O421" i="19"/>
  <c r="O413" i="19"/>
  <c r="O405" i="19"/>
  <c r="O397" i="19"/>
  <c r="O389" i="19"/>
  <c r="O381" i="19"/>
  <c r="O373" i="19"/>
  <c r="O365" i="19"/>
  <c r="O357" i="19"/>
  <c r="O349" i="19"/>
  <c r="O341" i="19"/>
  <c r="O333" i="19"/>
  <c r="O325" i="19"/>
  <c r="O317" i="19"/>
  <c r="O309" i="19"/>
  <c r="O301" i="19"/>
  <c r="O293" i="19"/>
  <c r="O285" i="19"/>
  <c r="O277" i="19"/>
  <c r="O269" i="19"/>
  <c r="O261" i="19"/>
  <c r="O253" i="19"/>
  <c r="O245" i="19"/>
  <c r="O237" i="19"/>
  <c r="O229" i="19"/>
  <c r="O220" i="19"/>
  <c r="O204" i="19"/>
  <c r="O188" i="19"/>
  <c r="O172" i="19"/>
  <c r="O156" i="19"/>
  <c r="O140" i="19"/>
  <c r="O124" i="19"/>
  <c r="O108" i="19"/>
  <c r="O92" i="19"/>
  <c r="O76" i="19"/>
  <c r="O60" i="19"/>
  <c r="O44" i="19"/>
  <c r="I57" i="7"/>
  <c r="J54" i="7"/>
  <c r="J57" i="7"/>
  <c r="AT2018" i="2"/>
  <c r="AT1921" i="2"/>
  <c r="AS1921" i="2"/>
  <c r="AS1380" i="2"/>
  <c r="AT1063" i="2"/>
  <c r="AS1063" i="2"/>
  <c r="AT2363" i="2"/>
  <c r="AS2363" i="2"/>
  <c r="AT57" i="2"/>
  <c r="AS1360" i="2"/>
  <c r="AT1360" i="2"/>
  <c r="AT2059" i="2"/>
  <c r="AS2059" i="2"/>
  <c r="AT1065" i="2"/>
  <c r="AS1065" i="2"/>
  <c r="AS2041" i="2"/>
  <c r="AT2041" i="2"/>
  <c r="AS2058" i="2"/>
  <c r="AT2058" i="2"/>
  <c r="AS1995" i="2"/>
  <c r="AT1995" i="2"/>
  <c r="AT1621" i="2"/>
  <c r="AT1317" i="2"/>
  <c r="AS1317" i="2"/>
  <c r="AS1900" i="2"/>
  <c r="AT1900" i="2"/>
  <c r="AT156" i="2"/>
  <c r="J1974" i="2"/>
  <c r="AO1974" i="2"/>
  <c r="AS1974" i="2" s="1"/>
  <c r="AT2101" i="2"/>
  <c r="AS2101" i="2"/>
  <c r="AU366" i="2"/>
  <c r="AV366" i="2"/>
  <c r="AU1184" i="2"/>
  <c r="AV1184" i="2"/>
  <c r="AU1548" i="2"/>
  <c r="AV1548" i="2"/>
  <c r="AT1834" i="2"/>
  <c r="AS1834" i="2"/>
  <c r="AT1882" i="2"/>
  <c r="AT61" i="2"/>
  <c r="AS61" i="2"/>
  <c r="AU307" i="2"/>
  <c r="AT1081" i="2"/>
  <c r="AS1081" i="2"/>
  <c r="AU1519" i="2"/>
  <c r="AV1519" i="2"/>
  <c r="AT1992" i="2"/>
  <c r="AT2042" i="2"/>
  <c r="AS2042" i="2"/>
  <c r="AT2398" i="2"/>
  <c r="AS2398" i="2"/>
  <c r="AV744" i="2"/>
  <c r="AU744" i="2"/>
  <c r="AT1440" i="2"/>
  <c r="AS1440" i="2"/>
  <c r="AS1453" i="2"/>
  <c r="AT1453" i="2"/>
  <c r="AT1794" i="2"/>
  <c r="AS1794" i="2"/>
  <c r="AS1888" i="2"/>
  <c r="AT1888" i="2"/>
  <c r="AS2034" i="2"/>
  <c r="AV173" i="2"/>
  <c r="AU173" i="2"/>
  <c r="AU1572" i="2"/>
  <c r="AV1572" i="2"/>
  <c r="AT1689" i="2"/>
  <c r="AS1689" i="2"/>
  <c r="AT1737" i="2"/>
  <c r="AS1737" i="2"/>
  <c r="AT1793" i="2"/>
  <c r="AS1793" i="2"/>
  <c r="AT1814" i="2"/>
  <c r="AS1814" i="2"/>
  <c r="AU1931" i="2"/>
  <c r="AV1931" i="2"/>
  <c r="AS2003" i="2"/>
  <c r="AT2003" i="2"/>
  <c r="AT2048" i="2"/>
  <c r="AS2048" i="2"/>
  <c r="AV179" i="2"/>
  <c r="AU179" i="2"/>
  <c r="AU2120" i="2"/>
  <c r="AV2120" i="2"/>
  <c r="AV2088" i="2"/>
  <c r="AU2088" i="2"/>
  <c r="AV2168" i="2"/>
  <c r="AY1316" i="2"/>
  <c r="AZ1316" i="2"/>
  <c r="AT1639" i="2"/>
  <c r="AS1639" i="2"/>
  <c r="AO1865" i="2"/>
  <c r="AU167" i="2"/>
  <c r="AV167" i="2"/>
  <c r="AU199" i="2"/>
  <c r="AV199" i="2"/>
  <c r="AX1089" i="2"/>
  <c r="AW1089" i="2"/>
  <c r="AU1509" i="2"/>
  <c r="AV1509" i="2"/>
  <c r="AT1683" i="2"/>
  <c r="AT1771" i="2"/>
  <c r="AS1771" i="2"/>
  <c r="AT1894" i="2"/>
  <c r="AS1894" i="2"/>
  <c r="AV1939" i="2"/>
  <c r="AU1939" i="2"/>
  <c r="AX2361" i="2"/>
  <c r="AW2361" i="2"/>
  <c r="AU146" i="2"/>
  <c r="AV146" i="2"/>
  <c r="AW2027" i="2"/>
  <c r="AX2027" i="2"/>
  <c r="AV2302" i="2"/>
  <c r="AU2302" i="2"/>
  <c r="AT1924" i="2"/>
  <c r="AS1924" i="2"/>
  <c r="AT1734" i="2"/>
  <c r="AS1734" i="2"/>
  <c r="AV574" i="2"/>
  <c r="AU574" i="2"/>
  <c r="AU640" i="2"/>
  <c r="AV640" i="2"/>
  <c r="AV672" i="2"/>
  <c r="AU672" i="2"/>
  <c r="AT1749" i="2"/>
  <c r="AS1749" i="2"/>
  <c r="AT1991" i="2"/>
  <c r="AU347" i="2"/>
  <c r="AV347" i="2"/>
  <c r="AV556" i="2"/>
  <c r="AU556" i="2"/>
  <c r="AS1676" i="2"/>
  <c r="AT1676" i="2"/>
  <c r="AV2141" i="2"/>
  <c r="AV2270" i="2"/>
  <c r="AU2270" i="2"/>
  <c r="AV233" i="2"/>
  <c r="AU233" i="2"/>
  <c r="AW254" i="2"/>
  <c r="AX254" i="2"/>
  <c r="AT1680" i="2"/>
  <c r="AS1680" i="2"/>
  <c r="AT1744" i="2"/>
  <c r="AS1744" i="2"/>
  <c r="AT1047" i="2"/>
  <c r="AS1047" i="2"/>
  <c r="AT1285" i="2"/>
  <c r="AS1285" i="2"/>
  <c r="AT1356" i="2"/>
  <c r="AS1356" i="2"/>
  <c r="AS1922" i="2"/>
  <c r="AT1922" i="2"/>
  <c r="AX2066" i="2"/>
  <c r="AT2358" i="2"/>
  <c r="AS2358" i="2"/>
  <c r="AV1168" i="2"/>
  <c r="AU1168" i="2"/>
  <c r="AS1291" i="2"/>
  <c r="AT1291" i="2"/>
  <c r="AT1874" i="2"/>
  <c r="AW2026" i="2"/>
  <c r="AX2026" i="2"/>
  <c r="AT2062" i="2"/>
  <c r="AS2062" i="2"/>
  <c r="AU290" i="2"/>
  <c r="AU368" i="2"/>
  <c r="AV869" i="2"/>
  <c r="AU869" i="2"/>
  <c r="AV967" i="2"/>
  <c r="AU967" i="2"/>
  <c r="AU1235" i="2"/>
  <c r="AT1679" i="2"/>
  <c r="AS1679" i="2"/>
  <c r="AT1767" i="2"/>
  <c r="AS1767" i="2"/>
  <c r="AT1791" i="2"/>
  <c r="AS1791" i="2"/>
  <c r="AU2304" i="2"/>
  <c r="AV2304" i="2"/>
  <c r="AV2339" i="2"/>
  <c r="AU2339" i="2"/>
  <c r="AS2372" i="2"/>
  <c r="AT2372" i="2"/>
  <c r="AS1742" i="2"/>
  <c r="AT1742" i="2"/>
  <c r="AT1790" i="2"/>
  <c r="AS1790" i="2"/>
  <c r="AV496" i="2"/>
  <c r="AU496" i="2"/>
  <c r="AV576" i="2"/>
  <c r="AU576" i="2"/>
  <c r="AV765" i="2"/>
  <c r="AU765" i="2"/>
  <c r="AU1179" i="2"/>
  <c r="AV1179" i="2"/>
  <c r="AT1438" i="2"/>
  <c r="AS1438" i="2"/>
  <c r="AT1677" i="2"/>
  <c r="AS1677" i="2"/>
  <c r="AT1773" i="2"/>
  <c r="AT1797" i="2"/>
  <c r="AS1797" i="2"/>
  <c r="AU492" i="2"/>
  <c r="AV492" i="2"/>
  <c r="AS1132" i="2"/>
  <c r="AT1132" i="2"/>
  <c r="AY1175" i="2"/>
  <c r="AZ1175" i="2"/>
  <c r="AT1597" i="2"/>
  <c r="AS1597" i="2"/>
  <c r="AS1700" i="2"/>
  <c r="AT1700" i="2"/>
  <c r="AS1788" i="2"/>
  <c r="AT1788" i="2"/>
  <c r="AV2157" i="2"/>
  <c r="AU2173" i="2"/>
  <c r="AV2173" i="2"/>
  <c r="AU2392" i="2"/>
  <c r="AV2392" i="2"/>
  <c r="AV144" i="2"/>
  <c r="AU144" i="2"/>
  <c r="AV209" i="2"/>
  <c r="AU209" i="2"/>
  <c r="AT1234" i="2"/>
  <c r="AS1664" i="2"/>
  <c r="AT1664" i="2"/>
  <c r="AT1704" i="2"/>
  <c r="AS1704" i="2"/>
  <c r="AS1728" i="2"/>
  <c r="AS1860" i="2"/>
  <c r="AT1860" i="2"/>
  <c r="AV404" i="2"/>
  <c r="AO1634" i="2"/>
  <c r="AT1857" i="2"/>
  <c r="AS1857" i="2"/>
  <c r="AU1222" i="2"/>
  <c r="AV1222" i="2"/>
  <c r="AU285" i="2"/>
  <c r="AV285" i="2"/>
  <c r="AV799" i="2"/>
  <c r="AU799" i="2"/>
  <c r="AT1028" i="2"/>
  <c r="AS1028" i="2"/>
  <c r="AS1456" i="2"/>
  <c r="AT1456" i="2"/>
  <c r="AS1864" i="2"/>
  <c r="AU2044" i="2"/>
  <c r="AV2044" i="2"/>
  <c r="AU175" i="2"/>
  <c r="AV175" i="2"/>
  <c r="AW266" i="2"/>
  <c r="AX266" i="2"/>
  <c r="AS1600" i="2"/>
  <c r="AT1600" i="2"/>
  <c r="AS1691" i="2"/>
  <c r="AT1691" i="2"/>
  <c r="AS266" i="2"/>
  <c r="AT266" i="2"/>
  <c r="AT1697" i="2"/>
  <c r="AS1697" i="2"/>
  <c r="AT1721" i="2"/>
  <c r="AS1721" i="2"/>
  <c r="AT1777" i="2"/>
  <c r="AS1777" i="2"/>
  <c r="AU326" i="2"/>
  <c r="AV326" i="2"/>
  <c r="AV835" i="2"/>
  <c r="AU835" i="2"/>
  <c r="AU1545" i="2"/>
  <c r="AV1545" i="2"/>
  <c r="AV462" i="2"/>
  <c r="AU462" i="2"/>
  <c r="AU656" i="2"/>
  <c r="AV656" i="2"/>
  <c r="AW1052" i="2"/>
  <c r="AX1052" i="2"/>
  <c r="AV2292" i="2"/>
  <c r="AU2292" i="2"/>
  <c r="AV2295" i="2"/>
  <c r="AU1198" i="2"/>
  <c r="AT79" i="2"/>
  <c r="AS79" i="2"/>
  <c r="AU304" i="2"/>
  <c r="AV304" i="2"/>
  <c r="AU1479" i="2"/>
  <c r="AT1810" i="2"/>
  <c r="AS1810" i="2"/>
  <c r="J2050" i="2"/>
  <c r="AO2050" i="2"/>
  <c r="AT2050" i="2" s="1"/>
  <c r="AS2095" i="2"/>
  <c r="AT2095" i="2"/>
  <c r="AU321" i="2"/>
  <c r="AV767" i="2"/>
  <c r="AU767" i="2"/>
  <c r="AV1136" i="2"/>
  <c r="AU1136" i="2"/>
  <c r="AT1208" i="2"/>
  <c r="AS1208" i="2"/>
  <c r="AY1302" i="2"/>
  <c r="AZ1302" i="2"/>
  <c r="AU1535" i="2"/>
  <c r="AV1535" i="2"/>
  <c r="AT1818" i="2"/>
  <c r="AS1818" i="2"/>
  <c r="AV2379" i="2"/>
  <c r="AU141" i="2"/>
  <c r="AV141" i="2"/>
  <c r="AS1075" i="2"/>
  <c r="AT1075" i="2"/>
  <c r="AV813" i="2"/>
  <c r="AU813" i="2"/>
  <c r="AZ1206" i="2"/>
  <c r="AY1206" i="2"/>
  <c r="AU1491" i="2"/>
  <c r="AV1491" i="2"/>
  <c r="J1978" i="2"/>
  <c r="AO1978" i="2"/>
  <c r="AT1978" i="2" s="1"/>
  <c r="AV2017" i="2"/>
  <c r="AU2017" i="2"/>
  <c r="AO2045" i="2"/>
  <c r="AV2350" i="2"/>
  <c r="AU2350" i="2"/>
  <c r="AO256" i="2"/>
  <c r="AU343" i="2"/>
  <c r="AV343" i="2"/>
  <c r="AU823" i="2"/>
  <c r="AV1250" i="2"/>
  <c r="AU1250" i="2"/>
  <c r="AO1880" i="2"/>
  <c r="AS1880" i="2" s="1"/>
  <c r="AV2390" i="2"/>
  <c r="AU2390" i="2"/>
  <c r="AU273" i="2"/>
  <c r="AV273" i="2"/>
  <c r="AO1396" i="2"/>
  <c r="AT1396" i="2" s="1"/>
  <c r="AT1609" i="2"/>
  <c r="AS1609" i="2"/>
  <c r="AT1763" i="2"/>
  <c r="AS1763" i="2"/>
  <c r="AW2021" i="2"/>
  <c r="AX2021" i="2"/>
  <c r="AX2394" i="2"/>
  <c r="AW2394" i="2"/>
  <c r="AT1108" i="2"/>
  <c r="AS1108" i="2"/>
  <c r="AT1408" i="2"/>
  <c r="AS1408" i="2"/>
  <c r="AT1674" i="2"/>
  <c r="AS1674" i="2"/>
  <c r="AS1754" i="2"/>
  <c r="AT1754" i="2"/>
  <c r="AT1786" i="2"/>
  <c r="AS1786" i="2"/>
  <c r="AO2399" i="2"/>
  <c r="AT249" i="2"/>
  <c r="AU328" i="2"/>
  <c r="AV328" i="2"/>
  <c r="AU359" i="2"/>
  <c r="AT1705" i="2"/>
  <c r="AS1705" i="2"/>
  <c r="AT1729" i="2"/>
  <c r="AS1729" i="2"/>
  <c r="AT1863" i="2"/>
  <c r="AS1863" i="2"/>
  <c r="AV2216" i="2"/>
  <c r="AU2216" i="2"/>
  <c r="AU129" i="2"/>
  <c r="AV129" i="2"/>
  <c r="AV211" i="2"/>
  <c r="AU211" i="2"/>
  <c r="AV853" i="2"/>
  <c r="AU853" i="2"/>
  <c r="AV1247" i="2"/>
  <c r="AU1247" i="2"/>
  <c r="J1437" i="2"/>
  <c r="AT1663" i="2"/>
  <c r="AS1663" i="2"/>
  <c r="AS1719" i="2"/>
  <c r="AT1719" i="2"/>
  <c r="AT1916" i="2"/>
  <c r="AS1916" i="2"/>
  <c r="AW2047" i="2"/>
  <c r="AX2047" i="2"/>
  <c r="AX2064" i="2"/>
  <c r="AS1182" i="2"/>
  <c r="AT1182" i="2"/>
  <c r="AT1593" i="2"/>
  <c r="AS1593" i="2"/>
  <c r="AT1831" i="2"/>
  <c r="AS1831" i="2"/>
  <c r="AT1910" i="2"/>
  <c r="AS1910" i="2"/>
  <c r="AT53" i="2"/>
  <c r="AS53" i="2"/>
  <c r="AU1170" i="2"/>
  <c r="AV1170" i="2"/>
  <c r="AT1678" i="2"/>
  <c r="AV2383" i="2"/>
  <c r="AU2383" i="2"/>
  <c r="AV414" i="2"/>
  <c r="AU414" i="2"/>
  <c r="AV464" i="2"/>
  <c r="AU464" i="2"/>
  <c r="AV544" i="2"/>
  <c r="AU544" i="2"/>
  <c r="AV606" i="2"/>
  <c r="AU606" i="2"/>
  <c r="AV736" i="2"/>
  <c r="AU736" i="2"/>
  <c r="AV760" i="2"/>
  <c r="AU760" i="2"/>
  <c r="AT1616" i="2"/>
  <c r="AS1616" i="2"/>
  <c r="AT1661" i="2"/>
  <c r="AS1661" i="2"/>
  <c r="AT1741" i="2"/>
  <c r="AS1741" i="2"/>
  <c r="AT1765" i="2"/>
  <c r="AS1765" i="2"/>
  <c r="AU572" i="2"/>
  <c r="AV572" i="2"/>
  <c r="AU652" i="2"/>
  <c r="AV652" i="2"/>
  <c r="AT1124" i="2"/>
  <c r="AS1124" i="2"/>
  <c r="AS1668" i="2"/>
  <c r="AT1668" i="2"/>
  <c r="AS1732" i="2"/>
  <c r="AT1732" i="2"/>
  <c r="AS1756" i="2"/>
  <c r="AT1756" i="2"/>
  <c r="AV122" i="2"/>
  <c r="AU122" i="2"/>
  <c r="AV2133" i="2"/>
  <c r="AU2133" i="2"/>
  <c r="AV2293" i="2"/>
  <c r="AU2293" i="2"/>
  <c r="AV140" i="2"/>
  <c r="AU140" i="2"/>
  <c r="AV193" i="2"/>
  <c r="AU193" i="2"/>
  <c r="AU1484" i="2"/>
  <c r="AV1484" i="2"/>
  <c r="AU1528" i="2"/>
  <c r="AV1528" i="2"/>
  <c r="AO1596" i="2"/>
  <c r="AU2074" i="2"/>
  <c r="AV2074" i="2"/>
  <c r="AW2096" i="2"/>
  <c r="AX2096" i="2"/>
  <c r="AT86" i="2"/>
  <c r="AS86" i="2"/>
  <c r="AS1322" i="2"/>
  <c r="AT1322" i="2"/>
  <c r="AO1942" i="2"/>
  <c r="AS1942" i="2" s="1"/>
  <c r="AT1218" i="2"/>
  <c r="AS1218" i="2"/>
  <c r="AV2267" i="2"/>
  <c r="AU2267" i="2"/>
  <c r="AV2205" i="2"/>
  <c r="AU2205" i="2"/>
  <c r="AT1672" i="2"/>
  <c r="AS1672" i="2"/>
  <c r="AT1736" i="2"/>
  <c r="AS1736" i="2"/>
  <c r="AO1928" i="2"/>
  <c r="AS1928" i="2" s="1"/>
  <c r="AT1072" i="2"/>
  <c r="AS1072" i="2"/>
  <c r="AS1153" i="2"/>
  <c r="AT1153" i="2"/>
  <c r="AU2398" i="2"/>
  <c r="AV2398" i="2"/>
  <c r="AO1055" i="2"/>
  <c r="AT1055" i="2" s="1"/>
  <c r="AU2312" i="2"/>
  <c r="AV2312" i="2"/>
  <c r="AS2392" i="2"/>
  <c r="AT2392" i="2"/>
  <c r="AU2300" i="2"/>
  <c r="AV2300" i="2"/>
  <c r="AU2394" i="2"/>
  <c r="AV2394" i="2"/>
  <c r="AS1836" i="2"/>
  <c r="AT1836" i="2"/>
  <c r="AU349" i="2"/>
  <c r="AT1031" i="2"/>
  <c r="AU1188" i="2"/>
  <c r="AV1188" i="2"/>
  <c r="AS1330" i="2"/>
  <c r="AS1970" i="2"/>
  <c r="AU2053" i="2"/>
  <c r="AV2053" i="2"/>
  <c r="AO1101" i="2"/>
  <c r="AS1101" i="2" s="1"/>
  <c r="J1101" i="2"/>
  <c r="AY1328" i="2"/>
  <c r="AZ1328" i="2"/>
  <c r="AO1586" i="2"/>
  <c r="AT59" i="2"/>
  <c r="AS59" i="2"/>
  <c r="AT261" i="2"/>
  <c r="AS261" i="2"/>
  <c r="AU356" i="2"/>
  <c r="AV356" i="2"/>
  <c r="AV839" i="2"/>
  <c r="AU839" i="2"/>
  <c r="AU1153" i="2"/>
  <c r="AV1153" i="2"/>
  <c r="AT1994" i="2"/>
  <c r="AW2396" i="2"/>
  <c r="AX2396" i="2"/>
  <c r="AT69" i="2"/>
  <c r="AS69" i="2"/>
  <c r="AS157" i="2"/>
  <c r="AT157" i="2"/>
  <c r="AV227" i="2"/>
  <c r="AU227" i="2"/>
  <c r="AV855" i="2"/>
  <c r="AU855" i="2"/>
  <c r="AV933" i="2"/>
  <c r="AU933" i="2"/>
  <c r="AV965" i="2"/>
  <c r="AU965" i="2"/>
  <c r="AV1017" i="2"/>
  <c r="AU1017" i="2"/>
  <c r="AS1076" i="2"/>
  <c r="AT1076" i="2"/>
  <c r="AU2348" i="2"/>
  <c r="AV2348" i="2"/>
  <c r="AT1355" i="2"/>
  <c r="AS1355" i="2"/>
  <c r="AU305" i="2"/>
  <c r="AV305" i="2"/>
  <c r="AS252" i="2"/>
  <c r="AT1073" i="2"/>
  <c r="AS1073" i="2"/>
  <c r="AT1858" i="2"/>
  <c r="AS1858" i="2"/>
  <c r="AU2107" i="2"/>
  <c r="AV2107" i="2"/>
  <c r="AU276" i="2"/>
  <c r="AS1043" i="2"/>
  <c r="AV1256" i="2"/>
  <c r="AV383" i="2"/>
  <c r="AU383" i="2"/>
  <c r="AW2388" i="2"/>
  <c r="AX2388" i="2"/>
  <c r="AU283" i="2"/>
  <c r="AV283" i="2"/>
  <c r="AV2223" i="2"/>
  <c r="AU2223" i="2"/>
  <c r="AV488" i="2"/>
  <c r="AU488" i="2"/>
  <c r="AT1645" i="2"/>
  <c r="AS1645" i="2"/>
  <c r="AT1703" i="2"/>
  <c r="AS1703" i="2"/>
  <c r="AT1735" i="2"/>
  <c r="AS1735" i="2"/>
  <c r="AV785" i="2"/>
  <c r="AU785" i="2"/>
  <c r="AU1556" i="2"/>
  <c r="AV1556" i="2"/>
  <c r="AS1710" i="2"/>
  <c r="AT1710" i="2"/>
  <c r="AV2165" i="2"/>
  <c r="AU2165" i="2"/>
  <c r="AS1261" i="2"/>
  <c r="AT1261" i="2"/>
  <c r="AY1176" i="2"/>
  <c r="AU297" i="2"/>
  <c r="AV297" i="2"/>
  <c r="AV2377" i="2"/>
  <c r="AU1469" i="2"/>
  <c r="AT1936" i="2"/>
  <c r="AS1936" i="2"/>
  <c r="J2010" i="2"/>
  <c r="AU2104" i="2"/>
  <c r="AV2104" i="2"/>
  <c r="AU231" i="2"/>
  <c r="AT1747" i="2"/>
  <c r="AS1747" i="2"/>
  <c r="AV250" i="2"/>
  <c r="AU250" i="2"/>
  <c r="AY1288" i="2"/>
  <c r="AZ1288" i="2"/>
  <c r="AV1937" i="2"/>
  <c r="AU1937" i="2"/>
  <c r="AS268" i="2"/>
  <c r="AT268" i="2"/>
  <c r="AV815" i="2"/>
  <c r="AU815" i="2"/>
  <c r="AU1537" i="2"/>
  <c r="AV1537" i="2"/>
  <c r="AV1935" i="2"/>
  <c r="AT1977" i="2"/>
  <c r="AT2098" i="2"/>
  <c r="AV68" i="2"/>
  <c r="AU68" i="2"/>
  <c r="AV261" i="2"/>
  <c r="AU261" i="2"/>
  <c r="AT1475" i="2"/>
  <c r="AS1475" i="2"/>
  <c r="AO1817" i="2"/>
  <c r="AS1817" i="2" s="1"/>
  <c r="AO1881" i="2"/>
  <c r="AS1881" i="2" s="1"/>
  <c r="AT2014" i="2"/>
  <c r="AS2014" i="2"/>
  <c r="AT1459" i="2"/>
  <c r="AS1459" i="2"/>
  <c r="AS1690" i="2"/>
  <c r="AT1690" i="2"/>
  <c r="AW1939" i="2"/>
  <c r="AX1939" i="2"/>
  <c r="AS1104" i="2"/>
  <c r="AT1104" i="2"/>
  <c r="AT1204" i="2"/>
  <c r="AS1204" i="2"/>
  <c r="AT1454" i="2"/>
  <c r="AS1454" i="2"/>
  <c r="AS1931" i="2"/>
  <c r="J2037" i="2"/>
  <c r="AO2037" i="2"/>
  <c r="AT1733" i="2"/>
  <c r="AS1733" i="2"/>
  <c r="AV636" i="2"/>
  <c r="AU636" i="2"/>
  <c r="AV668" i="2"/>
  <c r="AU668" i="2"/>
  <c r="AV1006" i="2"/>
  <c r="AU1006" i="2"/>
  <c r="AT1724" i="2"/>
  <c r="AS1724" i="2"/>
  <c r="AV2128" i="2"/>
  <c r="AU2128" i="2"/>
  <c r="AV2275" i="2"/>
  <c r="AU2275" i="2"/>
  <c r="AU2080" i="2"/>
  <c r="AT1364" i="2"/>
  <c r="AS1364" i="2"/>
  <c r="AW2097" i="2"/>
  <c r="AX2097" i="2"/>
  <c r="AT105" i="2"/>
  <c r="AO1118" i="2"/>
  <c r="AT1118" i="2" s="1"/>
  <c r="J1118" i="2"/>
  <c r="AT1283" i="2"/>
  <c r="AT67" i="2"/>
  <c r="AS67" i="2"/>
  <c r="AU316" i="2"/>
  <c r="AY1074" i="2"/>
  <c r="AZ1074" i="2"/>
  <c r="AS1305" i="2"/>
  <c r="AU57" i="2"/>
  <c r="AT1061" i="2"/>
  <c r="AS1061" i="2"/>
  <c r="AT1293" i="2"/>
  <c r="AS1293" i="2"/>
  <c r="AU115" i="2"/>
  <c r="AV115" i="2"/>
  <c r="AU335" i="2"/>
  <c r="AV335" i="2"/>
  <c r="J1330" i="2"/>
  <c r="AT71" i="2"/>
  <c r="AS71" i="2"/>
  <c r="AS1083" i="2"/>
  <c r="AT1083" i="2"/>
  <c r="AS1967" i="2"/>
  <c r="AT1967" i="2"/>
  <c r="AU323" i="2"/>
  <c r="AV323" i="2"/>
  <c r="AU1218" i="2"/>
  <c r="AV1218" i="2"/>
  <c r="AU1481" i="2"/>
  <c r="AT1826" i="2"/>
  <c r="AS1826" i="2"/>
  <c r="AV251" i="2"/>
  <c r="AU251" i="2"/>
  <c r="AV364" i="2"/>
  <c r="AU364" i="2"/>
  <c r="AW1038" i="2"/>
  <c r="AX1038" i="2"/>
  <c r="AT1404" i="2"/>
  <c r="AS1404" i="2"/>
  <c r="AV1584" i="2"/>
  <c r="AS1825" i="2"/>
  <c r="AT1889" i="2"/>
  <c r="AW1971" i="2"/>
  <c r="AX1971" i="2"/>
  <c r="AV751" i="2"/>
  <c r="AU751" i="2"/>
  <c r="AO2057" i="2"/>
  <c r="AV394" i="2"/>
  <c r="AU394" i="2"/>
  <c r="AU1149" i="2"/>
  <c r="AV1149" i="2"/>
  <c r="AO1299" i="2"/>
  <c r="AS1299" i="2" s="1"/>
  <c r="AS1849" i="2"/>
  <c r="AO2367" i="2"/>
  <c r="AU45" i="2"/>
  <c r="AV45" i="2"/>
  <c r="AS260" i="2"/>
  <c r="AT260" i="2"/>
  <c r="AS1071" i="2"/>
  <c r="AT1071" i="2"/>
  <c r="AT1309" i="2"/>
  <c r="AS1309" i="2"/>
  <c r="J2035" i="2"/>
  <c r="AS2383" i="2"/>
  <c r="AT2383" i="2"/>
  <c r="AW43" i="2"/>
  <c r="AX43" i="2"/>
  <c r="AY1308" i="2"/>
  <c r="AZ1308" i="2"/>
  <c r="AT1988" i="2"/>
  <c r="AS1988" i="2"/>
  <c r="AS2390" i="2"/>
  <c r="AT2390" i="2"/>
  <c r="AT75" i="2"/>
  <c r="AS75" i="2"/>
  <c r="AU137" i="2"/>
  <c r="AV137" i="2"/>
  <c r="AU191" i="2"/>
  <c r="AV191" i="2"/>
  <c r="AU215" i="2"/>
  <c r="AV215" i="2"/>
  <c r="AT246" i="2"/>
  <c r="AS246" i="2"/>
  <c r="AV996" i="2"/>
  <c r="AU996" i="2"/>
  <c r="AY1174" i="2"/>
  <c r="AZ1174" i="2"/>
  <c r="AT1675" i="2"/>
  <c r="AS1675" i="2"/>
  <c r="AT1707" i="2"/>
  <c r="AS1707" i="2"/>
  <c r="AT1795" i="2"/>
  <c r="AS1795" i="2"/>
  <c r="AO2022" i="2"/>
  <c r="J2042" i="2"/>
  <c r="AU2233" i="2"/>
  <c r="AV2233" i="2"/>
  <c r="AU74" i="2"/>
  <c r="AV74" i="2"/>
  <c r="AU117" i="2"/>
  <c r="AV117" i="2"/>
  <c r="AS1730" i="2"/>
  <c r="AU2283" i="2"/>
  <c r="AV197" i="2"/>
  <c r="AU197" i="2"/>
  <c r="AW1056" i="2"/>
  <c r="AX1056" i="2"/>
  <c r="AZ1292" i="2"/>
  <c r="AZ1342" i="2"/>
  <c r="AY1342" i="2"/>
  <c r="AT1665" i="2"/>
  <c r="AS1665" i="2"/>
  <c r="AT1761" i="2"/>
  <c r="AS1761" i="2"/>
  <c r="AO2395" i="2"/>
  <c r="AS2395" i="2" s="1"/>
  <c r="AT1271" i="2"/>
  <c r="AS1271" i="2"/>
  <c r="AU821" i="2"/>
  <c r="AV821" i="2"/>
  <c r="AV901" i="2"/>
  <c r="AV919" i="2"/>
  <c r="AU919" i="2"/>
  <c r="AT1243" i="2"/>
  <c r="AS1243" i="2"/>
  <c r="AT1695" i="2"/>
  <c r="AS1695" i="2"/>
  <c r="AT1727" i="2"/>
  <c r="AS1727" i="2"/>
  <c r="AT1862" i="2"/>
  <c r="AS1862" i="2"/>
  <c r="AW2048" i="2"/>
  <c r="AX2048" i="2"/>
  <c r="J1995" i="2"/>
  <c r="AW2044" i="2"/>
  <c r="AX2044" i="2"/>
  <c r="AV2391" i="2"/>
  <c r="AU2391" i="2"/>
  <c r="AU1005" i="2"/>
  <c r="AV1005" i="2"/>
  <c r="AV1550" i="2"/>
  <c r="AU1550" i="2"/>
  <c r="AT1702" i="2"/>
  <c r="AS1702" i="2"/>
  <c r="J2043" i="2"/>
  <c r="AV416" i="2"/>
  <c r="AU416" i="2"/>
  <c r="AV446" i="2"/>
  <c r="AU446" i="2"/>
  <c r="AV480" i="2"/>
  <c r="AU480" i="2"/>
  <c r="AU512" i="2"/>
  <c r="AV512" i="2"/>
  <c r="AU528" i="2"/>
  <c r="AV528" i="2"/>
  <c r="AV592" i="2"/>
  <c r="AU592" i="2"/>
  <c r="AV608" i="2"/>
  <c r="AU608" i="2"/>
  <c r="AV702" i="2"/>
  <c r="AU702" i="2"/>
  <c r="AS1420" i="2"/>
  <c r="AS1448" i="2"/>
  <c r="AO2023" i="2"/>
  <c r="AU2254" i="2"/>
  <c r="AV2254" i="2"/>
  <c r="AV428" i="2"/>
  <c r="AU428" i="2"/>
  <c r="AU620" i="2"/>
  <c r="AV620" i="2"/>
  <c r="AV1001" i="2"/>
  <c r="AU1001" i="2"/>
  <c r="AU1130" i="2"/>
  <c r="AV1130" i="2"/>
  <c r="AY1296" i="2"/>
  <c r="AZ1296" i="2"/>
  <c r="AU1467" i="2"/>
  <c r="AV1467" i="2"/>
  <c r="AU1546" i="2"/>
  <c r="AV1546" i="2"/>
  <c r="AT1607" i="2"/>
  <c r="AS1607" i="2"/>
  <c r="AT1692" i="2"/>
  <c r="AS1692" i="2"/>
  <c r="AS1780" i="2"/>
  <c r="AT1780" i="2"/>
  <c r="AT1273" i="2"/>
  <c r="AS1273" i="2"/>
  <c r="AT94" i="2"/>
  <c r="AS94" i="2"/>
  <c r="AV177" i="2"/>
  <c r="AU177" i="2"/>
  <c r="AV225" i="2"/>
  <c r="AU225" i="2"/>
  <c r="AV267" i="2"/>
  <c r="AU267" i="2"/>
  <c r="AV1516" i="2"/>
  <c r="AU1516" i="2"/>
  <c r="AT1966" i="2"/>
  <c r="AS1966" i="2"/>
  <c r="AU2086" i="2"/>
  <c r="AV2086" i="2"/>
  <c r="AT2379" i="2"/>
  <c r="AS2379" i="2"/>
  <c r="AU281" i="2"/>
  <c r="AV281" i="2"/>
  <c r="AV2190" i="2"/>
  <c r="AU2190" i="2"/>
  <c r="AS1696" i="2"/>
  <c r="AT1696" i="2"/>
  <c r="AS1840" i="2"/>
  <c r="AT1840" i="2"/>
  <c r="AT2094" i="2"/>
  <c r="AS2094" i="2"/>
  <c r="J97" i="2"/>
  <c r="AO97" i="2"/>
  <c r="AS97" i="2" s="1"/>
  <c r="AV2342" i="2"/>
  <c r="AU2342" i="2"/>
  <c r="AU309" i="2"/>
  <c r="AV309" i="2"/>
  <c r="AS1077" i="2"/>
  <c r="AT1077" i="2"/>
  <c r="AT1739" i="2"/>
  <c r="AS1739" i="2"/>
  <c r="AT1830" i="2"/>
  <c r="AS1830" i="2"/>
  <c r="AU361" i="2"/>
  <c r="AV361" i="2"/>
  <c r="AT1109" i="2"/>
  <c r="AT1662" i="2"/>
  <c r="AS1662" i="2"/>
  <c r="AV1578" i="2"/>
  <c r="AU1578" i="2"/>
  <c r="AT1669" i="2"/>
  <c r="AS1669" i="2"/>
  <c r="AT1725" i="2"/>
  <c r="AS1725" i="2"/>
  <c r="AS1125" i="2"/>
  <c r="AS1612" i="2"/>
  <c r="AT1612" i="2"/>
  <c r="AT1716" i="2"/>
  <c r="AS1716" i="2"/>
  <c r="AS1804" i="2"/>
  <c r="AT1804" i="2"/>
  <c r="AV1541" i="2"/>
  <c r="AU1541" i="2"/>
  <c r="AS2068" i="2"/>
  <c r="AT2068" i="2"/>
  <c r="AV2108" i="2"/>
  <c r="AU2108" i="2"/>
  <c r="AT1365" i="2"/>
  <c r="AS1365" i="2"/>
  <c r="AT1389" i="2"/>
  <c r="AS1389" i="2"/>
  <c r="AT1436" i="2"/>
  <c r="AS1436" i="2"/>
  <c r="AS100" i="2"/>
  <c r="AT100" i="2"/>
  <c r="AU2265" i="2"/>
  <c r="AV2265" i="2"/>
  <c r="AT1720" i="2"/>
  <c r="AS1720" i="2"/>
  <c r="AS1768" i="2"/>
  <c r="AT1768" i="2"/>
  <c r="AS1792" i="2"/>
  <c r="AT1792" i="2"/>
  <c r="AV1225" i="2"/>
  <c r="AU1225" i="2"/>
  <c r="AZ1285" i="2"/>
  <c r="AY1285" i="2"/>
  <c r="AV2314" i="2"/>
  <c r="AU2314" i="2"/>
  <c r="AU1193" i="2"/>
  <c r="AV1193" i="2"/>
  <c r="AU2282" i="2"/>
  <c r="AV2282" i="2"/>
  <c r="AV2305" i="2"/>
  <c r="AU2305" i="2"/>
  <c r="AS1405" i="2"/>
  <c r="AU2395" i="2"/>
  <c r="AV2395" i="2"/>
  <c r="AU2382" i="2"/>
  <c r="AV2382" i="2"/>
  <c r="AU520" i="2"/>
  <c r="AV520" i="2"/>
  <c r="AU554" i="2"/>
  <c r="AV554" i="2"/>
  <c r="AU648" i="2"/>
  <c r="AV648" i="2"/>
  <c r="AU1178" i="2"/>
  <c r="AV1178" i="2"/>
  <c r="AT1657" i="2"/>
  <c r="AS1657" i="2"/>
  <c r="AS1738" i="2"/>
  <c r="AT1738" i="2"/>
  <c r="AW2034" i="2"/>
  <c r="AX2034" i="2"/>
  <c r="AU2393" i="2"/>
  <c r="AV2393" i="2"/>
  <c r="AU330" i="2"/>
  <c r="AV330" i="2"/>
  <c r="AX1027" i="2"/>
  <c r="AW1027" i="2"/>
  <c r="AT1713" i="2"/>
  <c r="AS1713" i="2"/>
  <c r="AT1769" i="2"/>
  <c r="AS1769" i="2"/>
  <c r="AV195" i="2"/>
  <c r="AU195" i="2"/>
  <c r="AS2385" i="2"/>
  <c r="AV126" i="2"/>
  <c r="AU126" i="2"/>
  <c r="AT1343" i="2"/>
  <c r="AS1343" i="2"/>
  <c r="AU2036" i="2"/>
  <c r="AV2036" i="2"/>
  <c r="AS1371" i="2"/>
  <c r="AT1371" i="2"/>
  <c r="AT2054" i="2"/>
  <c r="AS2054" i="2"/>
  <c r="AV245" i="2"/>
  <c r="AU245" i="2"/>
  <c r="AS1027" i="2"/>
  <c r="AS1852" i="2"/>
  <c r="AT1852" i="2"/>
  <c r="J1117" i="2"/>
  <c r="AO1117" i="2"/>
  <c r="AS1117" i="2" s="1"/>
  <c r="AO1618" i="2"/>
  <c r="J1618" i="2"/>
  <c r="J1278" i="2"/>
  <c r="AO1278" i="2"/>
  <c r="AT1803" i="2"/>
  <c r="AS1803" i="2"/>
  <c r="AU266" i="2"/>
  <c r="AV266" i="2"/>
  <c r="AU337" i="2"/>
  <c r="AV337" i="2"/>
  <c r="AV682" i="2"/>
  <c r="AU682" i="2"/>
  <c r="AT1171" i="2"/>
  <c r="AS1171" i="2"/>
  <c r="AV181" i="2"/>
  <c r="AU181" i="2"/>
  <c r="AV229" i="2"/>
  <c r="AU229" i="2"/>
  <c r="AZ1204" i="2"/>
  <c r="AY1204" i="2"/>
  <c r="AS1673" i="2"/>
  <c r="AT1745" i="2"/>
  <c r="AS1745" i="2"/>
  <c r="AT1801" i="2"/>
  <c r="AS1801" i="2"/>
  <c r="AT1819" i="2"/>
  <c r="AS1193" i="2"/>
  <c r="AT1193" i="2"/>
  <c r="Q4" i="19"/>
  <c r="R4" i="19"/>
  <c r="S4" i="19"/>
  <c r="P5" i="19"/>
  <c r="AU476" i="2"/>
  <c r="AV476" i="2"/>
  <c r="AU604" i="2"/>
  <c r="AV604" i="2"/>
  <c r="AU716" i="2"/>
  <c r="AV716" i="2"/>
  <c r="AX1929" i="2"/>
  <c r="AW1929" i="2"/>
  <c r="AV147" i="2"/>
  <c r="AU147" i="2"/>
  <c r="AV255" i="2"/>
  <c r="AU255" i="2"/>
  <c r="AV185" i="2"/>
  <c r="AU185" i="2"/>
  <c r="AV1530" i="2"/>
  <c r="AU1530" i="2"/>
  <c r="AU2200" i="2"/>
  <c r="AV2200" i="2"/>
  <c r="AT72" i="2"/>
  <c r="AT1245" i="2"/>
  <c r="AS1245" i="2"/>
  <c r="J2380" i="2"/>
  <c r="AT55" i="2"/>
  <c r="AS55" i="2"/>
  <c r="AT1297" i="2"/>
  <c r="AS1297" i="2"/>
  <c r="AV974" i="2"/>
  <c r="AS1460" i="2"/>
  <c r="AT1460" i="2"/>
  <c r="AS1723" i="2"/>
  <c r="AT1723" i="2"/>
  <c r="AT1779" i="2"/>
  <c r="AS1779" i="2"/>
  <c r="AT1835" i="2"/>
  <c r="AS1835" i="2"/>
  <c r="AW2035" i="2"/>
  <c r="AX2035" i="2"/>
  <c r="AU456" i="2"/>
  <c r="AV522" i="2"/>
  <c r="AU522" i="2"/>
  <c r="AV616" i="2"/>
  <c r="AU616" i="2"/>
  <c r="AU2032" i="2"/>
  <c r="AV2032" i="2"/>
  <c r="AV949" i="2"/>
  <c r="AU949" i="2"/>
  <c r="AT1743" i="2"/>
  <c r="AS1743" i="2"/>
  <c r="AT1847" i="2"/>
  <c r="AS1847" i="2"/>
  <c r="AS148" i="2"/>
  <c r="AT148" i="2"/>
  <c r="AV2178" i="2"/>
  <c r="AU2178" i="2"/>
  <c r="AV241" i="2"/>
  <c r="AU241" i="2"/>
  <c r="AW260" i="2"/>
  <c r="AX260" i="2"/>
  <c r="AS1868" i="2"/>
  <c r="AT1868" i="2"/>
  <c r="AT1321" i="2"/>
  <c r="AS1321" i="2"/>
  <c r="AS1172" i="2"/>
  <c r="AO1811" i="2"/>
  <c r="AS1811" i="2" s="1"/>
  <c r="AO1843" i="2"/>
  <c r="AS1843" i="2" s="1"/>
  <c r="AU302" i="2"/>
  <c r="AV1183" i="2"/>
  <c r="AU1183" i="2"/>
  <c r="AT1906" i="2"/>
  <c r="AS1906" i="2"/>
  <c r="AU292" i="2"/>
  <c r="AV292" i="2"/>
  <c r="AU385" i="2"/>
  <c r="AV385" i="2"/>
  <c r="AO1336" i="2"/>
  <c r="AT1336" i="2" s="1"/>
  <c r="J1650" i="2"/>
  <c r="AO1650" i="2"/>
  <c r="AT1650" i="2" s="1"/>
  <c r="AV120" i="2"/>
  <c r="AU120" i="2"/>
  <c r="AS265" i="2"/>
  <c r="AT1287" i="2"/>
  <c r="AS1287" i="2"/>
  <c r="AT1348" i="2"/>
  <c r="AS1348" i="2"/>
  <c r="AS1655" i="2"/>
  <c r="AT1655" i="2"/>
  <c r="AO1914" i="2"/>
  <c r="J105" i="2"/>
  <c r="AV293" i="2"/>
  <c r="AS1069" i="2"/>
  <c r="AT1342" i="2"/>
  <c r="AS1342" i="2"/>
  <c r="AS1950" i="2"/>
  <c r="AT1950" i="2"/>
  <c r="AO2100" i="2"/>
  <c r="AS2100" i="2" s="1"/>
  <c r="AV2130" i="2"/>
  <c r="AO83" i="2"/>
  <c r="AS158" i="2"/>
  <c r="AT158" i="2"/>
  <c r="AT1203" i="2"/>
  <c r="AS1203" i="2"/>
  <c r="AU1144" i="2"/>
  <c r="AV1144" i="2"/>
  <c r="AZ1291" i="2"/>
  <c r="AY1291" i="2"/>
  <c r="AZ1337" i="2"/>
  <c r="AY1337" i="2"/>
  <c r="AO1912" i="2"/>
  <c r="AT1912" i="2" s="1"/>
  <c r="J74" i="2"/>
  <c r="AU207" i="2"/>
  <c r="AV207" i="2"/>
  <c r="AU239" i="2"/>
  <c r="AV239" i="2"/>
  <c r="AU410" i="2"/>
  <c r="AT1185" i="2"/>
  <c r="AS1185" i="2"/>
  <c r="AO1635" i="2"/>
  <c r="AS1635" i="2" s="1"/>
  <c r="J1635" i="2"/>
  <c r="AT1755" i="2"/>
  <c r="AS1755" i="2"/>
  <c r="AO2017" i="2"/>
  <c r="AS2017" i="2" s="1"/>
  <c r="AS2387" i="2"/>
  <c r="AT2387" i="2"/>
  <c r="AX1036" i="2"/>
  <c r="AT1188" i="2"/>
  <c r="AS1444" i="2"/>
  <c r="AT1444" i="2"/>
  <c r="AT1648" i="2"/>
  <c r="AS1648" i="2"/>
  <c r="AS1722" i="2"/>
  <c r="AT1722" i="2"/>
  <c r="AS1746" i="2"/>
  <c r="AT1746" i="2"/>
  <c r="AT1770" i="2"/>
  <c r="AS1770" i="2"/>
  <c r="AS1824" i="2"/>
  <c r="AT1824" i="2"/>
  <c r="AU2022" i="2"/>
  <c r="AV2022" i="2"/>
  <c r="AV2266" i="2"/>
  <c r="AU2266" i="2"/>
  <c r="AV352" i="2"/>
  <c r="AX1028" i="2"/>
  <c r="AW1028" i="2"/>
  <c r="J1104" i="2"/>
  <c r="AT1823" i="2"/>
  <c r="AS1823" i="2"/>
  <c r="AU1938" i="2"/>
  <c r="AV1938" i="2"/>
  <c r="AO2051" i="2"/>
  <c r="AV2209" i="2"/>
  <c r="AU2209" i="2"/>
  <c r="AS1341" i="2"/>
  <c r="AT1341" i="2"/>
  <c r="AU56" i="2"/>
  <c r="AV56" i="2"/>
  <c r="AV203" i="2"/>
  <c r="AU203" i="2"/>
  <c r="AV885" i="2"/>
  <c r="AU885" i="2"/>
  <c r="AV917" i="2"/>
  <c r="AU917" i="2"/>
  <c r="AX1055" i="2"/>
  <c r="AW1055" i="2"/>
  <c r="J1237" i="2"/>
  <c r="AS1246" i="2"/>
  <c r="AT1246" i="2"/>
  <c r="AT1429" i="2"/>
  <c r="AS1429" i="2"/>
  <c r="AV1489" i="2"/>
  <c r="AU1489" i="2"/>
  <c r="AS1687" i="2"/>
  <c r="AT1687" i="2"/>
  <c r="AT1711" i="2"/>
  <c r="AS1711" i="2"/>
  <c r="AV1929" i="2"/>
  <c r="AU1929" i="2"/>
  <c r="J2058" i="2"/>
  <c r="AU2234" i="2"/>
  <c r="AV2234" i="2"/>
  <c r="J2377" i="2"/>
  <c r="AO2377" i="2"/>
  <c r="AS2377" i="2" s="1"/>
  <c r="AT89" i="2"/>
  <c r="AS89" i="2"/>
  <c r="AS91" i="2"/>
  <c r="AT91" i="2"/>
  <c r="AS250" i="2"/>
  <c r="AT250" i="2"/>
  <c r="AU373" i="2"/>
  <c r="AV373" i="2"/>
  <c r="AT1053" i="2"/>
  <c r="AS1053" i="2"/>
  <c r="AT1829" i="2"/>
  <c r="AS1829" i="2"/>
  <c r="AT1926" i="2"/>
  <c r="AS1926" i="2"/>
  <c r="AS2055" i="2"/>
  <c r="AT2055" i="2"/>
  <c r="AU2384" i="2"/>
  <c r="AV2384" i="2"/>
  <c r="AU792" i="2"/>
  <c r="AV792" i="2"/>
  <c r="AT1670" i="2"/>
  <c r="AS1670" i="2"/>
  <c r="AT1694" i="2"/>
  <c r="AS1694" i="2"/>
  <c r="AT1718" i="2"/>
  <c r="AS1718" i="2"/>
  <c r="AX2379" i="2"/>
  <c r="AW2379" i="2"/>
  <c r="AT1131" i="2"/>
  <c r="AS1131" i="2"/>
  <c r="AS1179" i="2"/>
  <c r="AT1179" i="2"/>
  <c r="AT1685" i="2"/>
  <c r="AS1685" i="2"/>
  <c r="AT1709" i="2"/>
  <c r="AS1709" i="2"/>
  <c r="AT1757" i="2"/>
  <c r="AS1757" i="2"/>
  <c r="AT1781" i="2"/>
  <c r="AS1781" i="2"/>
  <c r="AS1999" i="2"/>
  <c r="AT1999" i="2"/>
  <c r="AU2034" i="2"/>
  <c r="AV2034" i="2"/>
  <c r="AV700" i="2"/>
  <c r="AX1092" i="2"/>
  <c r="AU1486" i="2"/>
  <c r="AV1486" i="2"/>
  <c r="AT1684" i="2"/>
  <c r="AS1684" i="2"/>
  <c r="AT1748" i="2"/>
  <c r="AS1748" i="2"/>
  <c r="AS1772" i="2"/>
  <c r="AT1772" i="2"/>
  <c r="AU2399" i="2"/>
  <c r="AV2399" i="2"/>
  <c r="AU47" i="2"/>
  <c r="AV47" i="2"/>
  <c r="AU217" i="2"/>
  <c r="AU279" i="2"/>
  <c r="AV279" i="2"/>
  <c r="AU2072" i="2"/>
  <c r="AT1369" i="2"/>
  <c r="AS1369" i="2"/>
  <c r="AS1257" i="2"/>
  <c r="AT1257" i="2"/>
  <c r="J1357" i="2"/>
  <c r="AT1387" i="2"/>
  <c r="AS1387" i="2"/>
  <c r="AS2384" i="2"/>
  <c r="AT2384" i="2"/>
  <c r="AS245" i="2"/>
  <c r="AT245" i="2"/>
  <c r="AT1688" i="2"/>
  <c r="AS1688" i="2"/>
  <c r="AT1712" i="2"/>
  <c r="AS1712" i="2"/>
  <c r="AV2148" i="2"/>
  <c r="AU2148" i="2"/>
  <c r="AW2372" i="2"/>
  <c r="AX2372" i="2"/>
  <c r="AO1451" i="2"/>
  <c r="AS1451" i="2" s="1"/>
  <c r="J1451" i="2"/>
  <c r="AT1827" i="2"/>
  <c r="AS1827" i="2"/>
  <c r="AT1859" i="2"/>
  <c r="AU387" i="2"/>
  <c r="AV387" i="2"/>
  <c r="AZ1072" i="2"/>
  <c r="AY1072" i="2"/>
  <c r="AU1152" i="2"/>
  <c r="AV1152" i="2"/>
  <c r="AT1842" i="2"/>
  <c r="AS1842" i="2"/>
  <c r="AT254" i="2"/>
  <c r="AS254" i="2"/>
  <c r="AV2031" i="2"/>
  <c r="AU2031" i="2"/>
  <c r="J1935" i="2"/>
  <c r="AO1935" i="2"/>
  <c r="AU2316" i="2"/>
  <c r="AV2316" i="2"/>
  <c r="AU223" i="2"/>
  <c r="AV223" i="2"/>
  <c r="AY1075" i="2"/>
  <c r="AZ1075" i="2"/>
  <c r="AS1178" i="2"/>
  <c r="AT1178" i="2"/>
  <c r="AU1280" i="2"/>
  <c r="AV1280" i="2"/>
  <c r="AS1437" i="2"/>
  <c r="AT1437" i="2"/>
  <c r="AT1671" i="2"/>
  <c r="AS1671" i="2"/>
  <c r="AT1759" i="2"/>
  <c r="AS1759" i="2"/>
  <c r="AT1783" i="2"/>
  <c r="AS1783" i="2"/>
  <c r="AT1807" i="2"/>
  <c r="AS1807" i="2"/>
  <c r="AT1958" i="2"/>
  <c r="AS1958" i="2"/>
  <c r="AU2197" i="2"/>
  <c r="AV2197" i="2"/>
  <c r="AU357" i="2"/>
  <c r="AV357" i="2"/>
  <c r="AU406" i="2"/>
  <c r="AV406" i="2"/>
  <c r="AU1189" i="2"/>
  <c r="AV1189" i="2"/>
  <c r="AW54" i="2"/>
  <c r="AX54" i="2"/>
  <c r="AV819" i="2"/>
  <c r="AU819" i="2"/>
  <c r="AV851" i="2"/>
  <c r="AU851" i="2"/>
  <c r="AT1758" i="2"/>
  <c r="AS1758" i="2"/>
  <c r="AT1782" i="2"/>
  <c r="AS1782" i="2"/>
  <c r="AV654" i="2"/>
  <c r="AU654" i="2"/>
  <c r="AV670" i="2"/>
  <c r="AT1625" i="2"/>
  <c r="AS1625" i="2"/>
  <c r="AT1789" i="2"/>
  <c r="AS1789" i="2"/>
  <c r="AS1174" i="2"/>
  <c r="AT1174" i="2"/>
  <c r="AS1963" i="2"/>
  <c r="AT1963" i="2"/>
  <c r="AU2076" i="2"/>
  <c r="AV2076" i="2"/>
  <c r="AV2146" i="2"/>
  <c r="AU2146" i="2"/>
  <c r="AV1240" i="2"/>
  <c r="AU1240" i="2"/>
  <c r="AS1908" i="2"/>
  <c r="AU1465" i="2"/>
  <c r="AV1465" i="2"/>
  <c r="AT1918" i="2"/>
  <c r="AT257" i="2"/>
  <c r="AS257" i="2"/>
  <c r="J1602" i="2"/>
  <c r="AT1905" i="2"/>
  <c r="AS1905" i="2"/>
  <c r="AS50" i="2"/>
  <c r="AT50" i="2"/>
  <c r="AS262" i="2"/>
  <c r="AZ1208" i="2"/>
  <c r="AY1208" i="2"/>
  <c r="AY1324" i="2"/>
  <c r="AZ1324" i="2"/>
  <c r="AT1591" i="2"/>
  <c r="AS1591" i="2"/>
  <c r="AV994" i="2"/>
  <c r="AU994" i="2"/>
  <c r="AV81" i="2"/>
  <c r="AU81" i="2"/>
  <c r="AZ1331" i="2"/>
  <c r="AY1331" i="2"/>
  <c r="AU1574" i="2"/>
  <c r="AV1574" i="2"/>
  <c r="AS1896" i="2"/>
  <c r="AT1896" i="2"/>
  <c r="AU2204" i="2"/>
  <c r="AV2204" i="2"/>
  <c r="AS1594" i="2"/>
  <c r="AT1594" i="2"/>
  <c r="AS2361" i="2"/>
  <c r="AT2361" i="2"/>
  <c r="AS1872" i="2"/>
  <c r="AT1872" i="2"/>
  <c r="AT1320" i="2"/>
  <c r="AS1320" i="2"/>
  <c r="AU524" i="2"/>
  <c r="AV524" i="2"/>
  <c r="AU1554" i="2"/>
  <c r="AS1764" i="2"/>
  <c r="AT1764" i="2"/>
  <c r="AV2374" i="2"/>
  <c r="AU2374" i="2"/>
  <c r="AS1260" i="2"/>
  <c r="AS1207" i="2"/>
  <c r="AT1207" i="2"/>
  <c r="AV2324" i="2"/>
  <c r="AU2324" i="2"/>
  <c r="AW2397" i="2"/>
  <c r="AX2397" i="2"/>
  <c r="AS1209" i="2"/>
  <c r="AT1209" i="2"/>
  <c r="AS1227" i="2"/>
  <c r="AT1227" i="2"/>
  <c r="AT1915" i="2"/>
  <c r="AS1915" i="2"/>
  <c r="AU1036" i="2"/>
  <c r="AT1898" i="2"/>
  <c r="AS1898" i="2"/>
  <c r="AT2033" i="2"/>
  <c r="AO1642" i="2"/>
  <c r="AT1642" i="2" s="1"/>
  <c r="AW2368" i="2"/>
  <c r="AX2368" i="2"/>
  <c r="AT1402" i="2"/>
  <c r="AS1402" i="2"/>
  <c r="AS1816" i="2"/>
  <c r="AO1658" i="2"/>
  <c r="AS1682" i="2"/>
  <c r="AT1682" i="2"/>
  <c r="AS1714" i="2"/>
  <c r="AT1714" i="2"/>
  <c r="AS1802" i="2"/>
  <c r="AU2020" i="2"/>
  <c r="AV2020" i="2"/>
  <c r="AT1041" i="2"/>
  <c r="AS1041" i="2"/>
  <c r="AT1686" i="2"/>
  <c r="AS1686" i="2"/>
  <c r="AW2385" i="2"/>
  <c r="AX2385" i="2"/>
  <c r="AV319" i="2"/>
  <c r="AU319" i="2"/>
  <c r="AV448" i="2"/>
  <c r="AU448" i="2"/>
  <c r="AU750" i="2"/>
  <c r="AV750" i="2"/>
  <c r="AV1013" i="2"/>
  <c r="AU1013" i="2"/>
  <c r="AV2092" i="2"/>
  <c r="AU2092" i="2"/>
  <c r="AU2110" i="2"/>
  <c r="AV2110" i="2"/>
  <c r="AT1411" i="2"/>
  <c r="AS1411" i="2"/>
  <c r="AV2290" i="2"/>
  <c r="AU2290" i="2"/>
  <c r="AX1030" i="2"/>
  <c r="AW1030" i="2"/>
  <c r="AY1334" i="2"/>
  <c r="AW1924" i="2"/>
  <c r="AX1924" i="2"/>
  <c r="AU2134" i="2"/>
  <c r="AV2134" i="2"/>
  <c r="V3" i="19"/>
  <c r="W3" i="19"/>
  <c r="Y3" i="19"/>
  <c r="Z3" i="19"/>
  <c r="AO3" i="19"/>
  <c r="AP3" i="19"/>
  <c r="AL3" i="19"/>
  <c r="AM3" i="19"/>
  <c r="T3" i="19"/>
  <c r="AB3" i="19"/>
  <c r="AC3" i="19"/>
  <c r="AV163" i="2"/>
  <c r="AU163" i="2"/>
  <c r="AV235" i="2"/>
  <c r="AU235" i="2"/>
  <c r="AU1132" i="2"/>
  <c r="AV1132" i="2"/>
  <c r="AW250" i="2"/>
  <c r="AX250" i="2"/>
  <c r="AT1590" i="2"/>
  <c r="AS1590" i="2"/>
  <c r="AV2256" i="2"/>
  <c r="AU2256" i="2"/>
  <c r="AT1766" i="2"/>
  <c r="AS1766" i="2"/>
  <c r="AT1120" i="2"/>
  <c r="AS1120" i="2"/>
  <c r="AS1393" i="2"/>
  <c r="AT1393" i="2"/>
  <c r="AW1917" i="2"/>
  <c r="AX1917" i="2"/>
  <c r="AW2036" i="2"/>
  <c r="AX2036" i="2"/>
  <c r="J1234" i="2"/>
  <c r="AS1372" i="2"/>
  <c r="AT1372" i="2"/>
  <c r="AT1752" i="2"/>
  <c r="AS1752" i="2"/>
  <c r="AT1300" i="2"/>
  <c r="AS1300" i="2"/>
  <c r="AS1944" i="2"/>
  <c r="AV1039" i="2"/>
  <c r="AU1039" i="2"/>
  <c r="AT1876" i="2"/>
  <c r="AS1952" i="2"/>
  <c r="AY1068" i="2"/>
  <c r="AV64" i="2"/>
  <c r="AV980" i="2"/>
  <c r="AU980" i="2"/>
  <c r="AW245" i="2"/>
  <c r="AX245" i="2"/>
  <c r="AU397" i="2"/>
  <c r="AU1037" i="2"/>
  <c r="AU1194" i="2"/>
  <c r="AV1194" i="2"/>
  <c r="AS1352" i="2"/>
  <c r="AV1565" i="2"/>
  <c r="AU1565" i="2"/>
  <c r="AT1809" i="2"/>
  <c r="AS1809" i="2"/>
  <c r="AT1873" i="2"/>
  <c r="AS1873" i="2"/>
  <c r="AS248" i="2"/>
  <c r="AT248" i="2"/>
  <c r="AU371" i="2"/>
  <c r="AV371" i="2"/>
  <c r="AS1897" i="2"/>
  <c r="AT1897" i="2"/>
  <c r="AU2320" i="2"/>
  <c r="AV2320" i="2"/>
  <c r="AU2117" i="2"/>
  <c r="AT161" i="2"/>
  <c r="AS161" i="2"/>
  <c r="AZ1070" i="2"/>
  <c r="AY1070" i="2"/>
  <c r="J2008" i="2"/>
  <c r="AO2008" i="2"/>
  <c r="AS2008" i="2" s="1"/>
  <c r="AU2103" i="2"/>
  <c r="AV2103" i="2"/>
  <c r="AT2375" i="2"/>
  <c r="AS2375" i="2"/>
  <c r="AT1461" i="2"/>
  <c r="AS1461" i="2"/>
  <c r="AS1832" i="2"/>
  <c r="AT1832" i="2"/>
  <c r="J1986" i="2"/>
  <c r="AO1986" i="2"/>
  <c r="AS74" i="2"/>
  <c r="AT74" i="2"/>
  <c r="AU983" i="2"/>
  <c r="AV983" i="2"/>
  <c r="AV1277" i="2"/>
  <c r="AU1277" i="2"/>
  <c r="AS1354" i="2"/>
  <c r="AT1354" i="2"/>
  <c r="AS1667" i="2"/>
  <c r="AT1667" i="2"/>
  <c r="AS1699" i="2"/>
  <c r="AT1699" i="2"/>
  <c r="AS1787" i="2"/>
  <c r="AW2017" i="2"/>
  <c r="AX2017" i="2"/>
  <c r="AT2040" i="2"/>
  <c r="AS2040" i="2"/>
  <c r="AU2387" i="2"/>
  <c r="AV2387" i="2"/>
  <c r="AU114" i="2"/>
  <c r="AV114" i="2"/>
  <c r="AV490" i="2"/>
  <c r="AU490" i="2"/>
  <c r="AU584" i="2"/>
  <c r="AV584" i="2"/>
  <c r="AV618" i="2"/>
  <c r="AU618" i="2"/>
  <c r="AV712" i="2"/>
  <c r="AU712" i="2"/>
  <c r="AT1057" i="2"/>
  <c r="AS1057" i="2"/>
  <c r="AT1654" i="2"/>
  <c r="AS1654" i="2"/>
  <c r="AT1666" i="2"/>
  <c r="AS1666" i="2"/>
  <c r="AW1948" i="2"/>
  <c r="AX1948" i="2"/>
  <c r="AV2273" i="2"/>
  <c r="AU2273" i="2"/>
  <c r="AU189" i="2"/>
  <c r="AV237" i="2"/>
  <c r="AU237" i="2"/>
  <c r="AS1458" i="2"/>
  <c r="AT1458" i="2"/>
  <c r="AT1681" i="2"/>
  <c r="AS1681" i="2"/>
  <c r="AT1785" i="2"/>
  <c r="AS1785" i="2"/>
  <c r="AW1938" i="2"/>
  <c r="AX1938" i="2"/>
  <c r="AU66" i="2"/>
  <c r="AV66" i="2"/>
  <c r="AU951" i="2"/>
  <c r="AV972" i="2"/>
  <c r="AU972" i="2"/>
  <c r="AV1229" i="2"/>
  <c r="AU1229" i="2"/>
  <c r="AT1237" i="2"/>
  <c r="AS1237" i="2"/>
  <c r="AT1247" i="2"/>
  <c r="AU1264" i="2"/>
  <c r="AV1264" i="2"/>
  <c r="AS1751" i="2"/>
  <c r="AT1751" i="2"/>
  <c r="AT1775" i="2"/>
  <c r="AS1775" i="2"/>
  <c r="AT1799" i="2"/>
  <c r="AS1799" i="2"/>
  <c r="AT1911" i="2"/>
  <c r="AS1911" i="2"/>
  <c r="AT1957" i="2"/>
  <c r="AS1957" i="2"/>
  <c r="AU2244" i="2"/>
  <c r="AV2244" i="2"/>
  <c r="AV2307" i="2"/>
  <c r="AU2307" i="2"/>
  <c r="AX89" i="2"/>
  <c r="AW89" i="2"/>
  <c r="AO160" i="2"/>
  <c r="AT160" i="2" s="1"/>
  <c r="J160" i="2"/>
  <c r="AU401" i="2"/>
  <c r="AV401" i="2"/>
  <c r="AS2044" i="2"/>
  <c r="AT2044" i="2"/>
  <c r="AV782" i="2"/>
  <c r="AU782" i="2"/>
  <c r="AV837" i="2"/>
  <c r="AU837" i="2"/>
  <c r="AV867" i="2"/>
  <c r="AU867" i="2"/>
  <c r="AU899" i="2"/>
  <c r="AV963" i="2"/>
  <c r="AU963" i="2"/>
  <c r="AV1010" i="2"/>
  <c r="AU1010" i="2"/>
  <c r="AT1660" i="2"/>
  <c r="AS1660" i="2"/>
  <c r="AT1774" i="2"/>
  <c r="AS1774" i="2"/>
  <c r="AT1798" i="2"/>
  <c r="AS1798" i="2"/>
  <c r="AV478" i="2"/>
  <c r="AU590" i="2"/>
  <c r="AV624" i="2"/>
  <c r="AV780" i="2"/>
  <c r="AU1015" i="2"/>
  <c r="AV1015" i="2"/>
  <c r="AX1128" i="2"/>
  <c r="AW1128" i="2"/>
  <c r="AS1439" i="2"/>
  <c r="AT1439" i="2"/>
  <c r="AT1717" i="2"/>
  <c r="AS1717" i="2"/>
  <c r="AT1805" i="2"/>
  <c r="AS1805" i="2"/>
  <c r="AT1895" i="2"/>
  <c r="AS1895" i="2"/>
  <c r="AU444" i="2"/>
  <c r="AV444" i="2"/>
  <c r="AV540" i="2"/>
  <c r="AU540" i="2"/>
  <c r="AU684" i="2"/>
  <c r="AV748" i="2"/>
  <c r="AU748" i="2"/>
  <c r="AU1129" i="2"/>
  <c r="AV1129" i="2"/>
  <c r="AT1796" i="2"/>
  <c r="AU2172" i="2"/>
  <c r="AV2172" i="2"/>
  <c r="AX2399" i="2"/>
  <c r="AW2399" i="2"/>
  <c r="AT2368" i="2"/>
  <c r="AS2368" i="2"/>
  <c r="AU299" i="2"/>
  <c r="AV299" i="2"/>
  <c r="AT1310" i="2"/>
  <c r="AS1310" i="2"/>
  <c r="AT98" i="2"/>
  <c r="AS98" i="2"/>
  <c r="AV169" i="2"/>
  <c r="AU169" i="2"/>
  <c r="AU1521" i="2"/>
  <c r="AV1521" i="2"/>
  <c r="AT1956" i="2"/>
  <c r="AS1956" i="2"/>
  <c r="AV2118" i="2"/>
  <c r="AU2118" i="2"/>
  <c r="AV2153" i="2"/>
  <c r="AU2153" i="2"/>
  <c r="J1120" i="2"/>
  <c r="AT1361" i="2"/>
  <c r="AS1361" i="2"/>
  <c r="AS1385" i="2"/>
  <c r="AT1385" i="2"/>
  <c r="AT1432" i="2"/>
  <c r="AS1432" i="2"/>
  <c r="AU1511" i="2"/>
  <c r="AV1511" i="2"/>
  <c r="AS1357" i="2"/>
  <c r="AT1357" i="2"/>
  <c r="AS1388" i="2"/>
  <c r="AT1388" i="2"/>
  <c r="AV2175" i="2"/>
  <c r="AU2217" i="2"/>
  <c r="AV2217" i="2"/>
  <c r="AS1760" i="2"/>
  <c r="AT1760" i="2"/>
  <c r="AS1808" i="2"/>
  <c r="AT1808" i="2"/>
  <c r="AW2398" i="2"/>
  <c r="AX2398" i="2"/>
  <c r="AS1306" i="2"/>
  <c r="AT1306" i="2"/>
  <c r="AV2280" i="2"/>
  <c r="AU2280" i="2"/>
  <c r="AU2327" i="2"/>
  <c r="AS1935" i="2"/>
  <c r="AT1935" i="2"/>
  <c r="AT1299" i="2"/>
  <c r="AT1974" i="2"/>
  <c r="AT2017" i="2"/>
  <c r="AT1843" i="2"/>
  <c r="AS2023" i="2"/>
  <c r="AT2023" i="2"/>
  <c r="AT2395" i="2"/>
  <c r="AS1055" i="2"/>
  <c r="AS1596" i="2"/>
  <c r="AT1596" i="2"/>
  <c r="AS2399" i="2"/>
  <c r="AT2399" i="2"/>
  <c r="AS1396" i="2"/>
  <c r="AS1336" i="2"/>
  <c r="AT1602" i="2"/>
  <c r="AS1602" i="2"/>
  <c r="AS1912" i="2"/>
  <c r="AS83" i="2"/>
  <c r="AT83" i="2"/>
  <c r="AT1117" i="2"/>
  <c r="AT1914" i="2"/>
  <c r="AS1914" i="2"/>
  <c r="AT1928" i="2"/>
  <c r="AT2100" i="2"/>
  <c r="AT1811" i="2"/>
  <c r="AT2045" i="2"/>
  <c r="AS2045" i="2"/>
  <c r="AS160" i="2"/>
  <c r="AS2051" i="2"/>
  <c r="AT2051" i="2"/>
  <c r="AS1118" i="2"/>
  <c r="AS2050" i="2"/>
  <c r="AT1101" i="2"/>
  <c r="AT1634" i="2"/>
  <c r="AS1634" i="2"/>
  <c r="AT1986" i="2"/>
  <c r="AS1986" i="2"/>
  <c r="P6" i="19"/>
  <c r="Q5" i="19"/>
  <c r="R5" i="19"/>
  <c r="S5" i="19"/>
  <c r="AS2022" i="2"/>
  <c r="AT2022" i="2"/>
  <c r="AT1026" i="2"/>
  <c r="AT1451" i="2"/>
  <c r="AS1650" i="2"/>
  <c r="T4" i="19"/>
  <c r="V4" i="19"/>
  <c r="W4" i="19"/>
  <c r="AL4" i="19"/>
  <c r="AM4" i="19"/>
  <c r="AO4" i="19"/>
  <c r="AP4" i="19"/>
  <c r="Y4" i="19"/>
  <c r="Z4" i="19"/>
  <c r="AB4" i="19"/>
  <c r="AC4" i="19"/>
  <c r="AS1618" i="2"/>
  <c r="AT1618" i="2"/>
  <c r="AT1881" i="2"/>
  <c r="AH4" i="19"/>
  <c r="AF4" i="19"/>
  <c r="D3" i="19"/>
  <c r="AT2377" i="2"/>
  <c r="AS2367" i="2"/>
  <c r="AT2367" i="2"/>
  <c r="AS2057" i="2"/>
  <c r="AT2057" i="2"/>
  <c r="AT1817" i="2"/>
  <c r="T5" i="19"/>
  <c r="D4" i="19"/>
  <c r="AH5" i="19"/>
  <c r="AF5" i="19"/>
  <c r="P7" i="19"/>
  <c r="Q6" i="19"/>
  <c r="R6" i="19"/>
  <c r="S6" i="19"/>
  <c r="D5" i="19"/>
  <c r="AH6" i="19"/>
  <c r="AF6" i="19"/>
  <c r="Y5" i="19"/>
  <c r="Z5" i="19"/>
  <c r="Q7" i="19"/>
  <c r="R7" i="19"/>
  <c r="S7" i="19"/>
  <c r="P8" i="19"/>
  <c r="AO5" i="19"/>
  <c r="AP5" i="19"/>
  <c r="AB5" i="19"/>
  <c r="AC5" i="19"/>
  <c r="AB6" i="19"/>
  <c r="AC6" i="19"/>
  <c r="T6" i="19"/>
  <c r="Y6" i="19"/>
  <c r="Z6" i="19"/>
  <c r="AO6" i="19"/>
  <c r="AP6" i="19"/>
  <c r="V5" i="19"/>
  <c r="W5" i="19"/>
  <c r="AL5" i="19"/>
  <c r="AM5" i="19"/>
  <c r="Q8" i="19"/>
  <c r="R8" i="19"/>
  <c r="S8" i="19"/>
  <c r="P9" i="19"/>
  <c r="D6" i="19"/>
  <c r="AH7" i="19"/>
  <c r="AF7" i="19"/>
  <c r="T7" i="19"/>
  <c r="AL7" i="19"/>
  <c r="AM7" i="19"/>
  <c r="AO7" i="19"/>
  <c r="AP7" i="19"/>
  <c r="AL6" i="19"/>
  <c r="AM6" i="19"/>
  <c r="V6" i="19"/>
  <c r="W6" i="19"/>
  <c r="V7" i="19"/>
  <c r="W7" i="19"/>
  <c r="AH8" i="19"/>
  <c r="AF8" i="19"/>
  <c r="D7" i="19"/>
  <c r="AB7" i="19"/>
  <c r="AC7" i="19"/>
  <c r="Q9" i="19"/>
  <c r="R9" i="19"/>
  <c r="S9" i="19"/>
  <c r="P10" i="19"/>
  <c r="T8" i="19"/>
  <c r="AL8" i="19"/>
  <c r="AM8" i="19"/>
  <c r="V8" i="19"/>
  <c r="W8" i="19"/>
  <c r="AB8" i="19"/>
  <c r="AC8" i="19"/>
  <c r="AO8" i="19"/>
  <c r="AP8" i="19"/>
  <c r="Y8" i="19"/>
  <c r="Z8" i="19"/>
  <c r="Y7" i="19"/>
  <c r="Z7" i="19"/>
  <c r="Y9" i="19"/>
  <c r="Z9" i="19"/>
  <c r="T9" i="19"/>
  <c r="P11" i="19"/>
  <c r="Q10" i="19"/>
  <c r="R10" i="19"/>
  <c r="S10" i="19"/>
  <c r="AH9" i="19"/>
  <c r="AF9" i="19"/>
  <c r="D8" i="19"/>
  <c r="D9" i="19"/>
  <c r="AH10" i="19"/>
  <c r="AF10" i="19"/>
  <c r="AB9" i="19"/>
  <c r="AC9" i="19"/>
  <c r="V9" i="19"/>
  <c r="W9" i="19"/>
  <c r="P12" i="19"/>
  <c r="Q11" i="19"/>
  <c r="R11" i="19"/>
  <c r="S11" i="19"/>
  <c r="AL9" i="19"/>
  <c r="AM9" i="19"/>
  <c r="AO9" i="19"/>
  <c r="AP9" i="19"/>
  <c r="T10" i="19"/>
  <c r="V10" i="19"/>
  <c r="W10" i="19"/>
  <c r="Y10" i="19"/>
  <c r="Z10" i="19"/>
  <c r="V11" i="19"/>
  <c r="W11" i="19"/>
  <c r="T11" i="19"/>
  <c r="AL11" i="19"/>
  <c r="AM11" i="19"/>
  <c r="AO10" i="19"/>
  <c r="AP10" i="19"/>
  <c r="Q12" i="19"/>
  <c r="R12" i="19"/>
  <c r="S12" i="19"/>
  <c r="P13" i="19"/>
  <c r="D10" i="19"/>
  <c r="AH11" i="19"/>
  <c r="AF11" i="19"/>
  <c r="AL10" i="19"/>
  <c r="AM10" i="19"/>
  <c r="AB10" i="19"/>
  <c r="AC10" i="19"/>
  <c r="Q13" i="19"/>
  <c r="R13" i="19"/>
  <c r="S13" i="19"/>
  <c r="P14" i="19"/>
  <c r="T12" i="19"/>
  <c r="AL12" i="19"/>
  <c r="AM12" i="19"/>
  <c r="AB12" i="19"/>
  <c r="AC12" i="19"/>
  <c r="Y12" i="19"/>
  <c r="Z12" i="19"/>
  <c r="V12" i="19"/>
  <c r="W12" i="19"/>
  <c r="AO12" i="19"/>
  <c r="AP12" i="19"/>
  <c r="AH12" i="19"/>
  <c r="AF12" i="19"/>
  <c r="D11" i="19"/>
  <c r="AO11" i="19"/>
  <c r="AP11" i="19"/>
  <c r="AB11" i="19"/>
  <c r="AC11" i="19"/>
  <c r="Y11" i="19"/>
  <c r="Z11" i="19"/>
  <c r="AL13" i="19"/>
  <c r="AM13" i="19"/>
  <c r="T13" i="19"/>
  <c r="AB13" i="19"/>
  <c r="AC13" i="19"/>
  <c r="V13" i="19"/>
  <c r="W13" i="19"/>
  <c r="AH13" i="19"/>
  <c r="AF13" i="19"/>
  <c r="D12" i="19"/>
  <c r="P15" i="19"/>
  <c r="Q14" i="19"/>
  <c r="R14" i="19"/>
  <c r="S14" i="19"/>
  <c r="D13" i="19"/>
  <c r="AH14" i="19"/>
  <c r="AF14" i="19"/>
  <c r="T14" i="19"/>
  <c r="AO13" i="19"/>
  <c r="AP13" i="19"/>
  <c r="Q15" i="19"/>
  <c r="R15" i="19"/>
  <c r="S15" i="19"/>
  <c r="P16" i="19"/>
  <c r="Y13" i="19"/>
  <c r="Z13" i="19"/>
  <c r="D14" i="19"/>
  <c r="AH15" i="19"/>
  <c r="AF15" i="19"/>
  <c r="T15" i="19"/>
  <c r="AL15" i="19"/>
  <c r="AM15" i="19"/>
  <c r="AO15" i="19"/>
  <c r="AP15" i="19"/>
  <c r="AB15" i="19"/>
  <c r="AC15" i="19"/>
  <c r="AL14" i="19"/>
  <c r="AM14" i="19"/>
  <c r="Y14" i="19"/>
  <c r="Z14" i="19"/>
  <c r="AO14" i="19"/>
  <c r="AP14" i="19"/>
  <c r="Q16" i="19"/>
  <c r="R16" i="19"/>
  <c r="S16" i="19"/>
  <c r="P17" i="19"/>
  <c r="AB14" i="19"/>
  <c r="AC14" i="19"/>
  <c r="V14" i="19"/>
  <c r="W14" i="19"/>
  <c r="Q17" i="19"/>
  <c r="R17" i="19"/>
  <c r="S17" i="19"/>
  <c r="P18" i="19"/>
  <c r="AH16" i="19"/>
  <c r="AF16" i="19"/>
  <c r="D15" i="19"/>
  <c r="Y15" i="19"/>
  <c r="Z15" i="19"/>
  <c r="AL16" i="19"/>
  <c r="AM16" i="19"/>
  <c r="Y16" i="19"/>
  <c r="Z16" i="19"/>
  <c r="AO16" i="19"/>
  <c r="AP16" i="19"/>
  <c r="V16" i="19"/>
  <c r="W16" i="19"/>
  <c r="T16" i="19"/>
  <c r="AB16" i="19"/>
  <c r="AC16" i="19"/>
  <c r="V15" i="19"/>
  <c r="W15" i="19"/>
  <c r="D16" i="19"/>
  <c r="AH17" i="19"/>
  <c r="AF17" i="19"/>
  <c r="Q18" i="19"/>
  <c r="R18" i="19"/>
  <c r="S18" i="19"/>
  <c r="P19" i="19"/>
  <c r="T17" i="19"/>
  <c r="AL17" i="19"/>
  <c r="AM17" i="19"/>
  <c r="AB17" i="19"/>
  <c r="AC17" i="19"/>
  <c r="AO17" i="19"/>
  <c r="AP17" i="19"/>
  <c r="Y17" i="19"/>
  <c r="Z17" i="19"/>
  <c r="V17" i="19"/>
  <c r="W17" i="19"/>
  <c r="D17" i="19"/>
  <c r="AH18" i="19"/>
  <c r="AF18" i="19"/>
  <c r="P20" i="19"/>
  <c r="Q19" i="19"/>
  <c r="R19" i="19"/>
  <c r="S19" i="19"/>
  <c r="T18" i="19"/>
  <c r="AB19" i="19"/>
  <c r="AC19" i="19"/>
  <c r="AO19" i="19"/>
  <c r="AP19" i="19"/>
  <c r="V19" i="19"/>
  <c r="W19" i="19"/>
  <c r="T19" i="19"/>
  <c r="AL19" i="19"/>
  <c r="AM19" i="19"/>
  <c r="Y19" i="19"/>
  <c r="Z19" i="19"/>
  <c r="P21" i="19"/>
  <c r="Q20" i="19"/>
  <c r="R20" i="19"/>
  <c r="S20" i="19"/>
  <c r="AH19" i="19"/>
  <c r="AF19" i="19"/>
  <c r="D18" i="19"/>
  <c r="AB18" i="19"/>
  <c r="AC18" i="19"/>
  <c r="Y18" i="19"/>
  <c r="Z18" i="19"/>
  <c r="AL18" i="19"/>
  <c r="AM18" i="19"/>
  <c r="V18" i="19"/>
  <c r="W18" i="19"/>
  <c r="AO18" i="19"/>
  <c r="AP18" i="19"/>
  <c r="P22" i="19"/>
  <c r="Q21" i="19"/>
  <c r="R21" i="19"/>
  <c r="S21" i="19"/>
  <c r="D19" i="19"/>
  <c r="AH20" i="19"/>
  <c r="AF20" i="19"/>
  <c r="T20" i="19"/>
  <c r="AB20" i="19"/>
  <c r="AC20" i="19"/>
  <c r="Y20" i="19"/>
  <c r="Z20" i="19"/>
  <c r="AL20" i="19"/>
  <c r="AM20" i="19"/>
  <c r="AO20" i="19"/>
  <c r="AP20" i="19"/>
  <c r="D20" i="19"/>
  <c r="AH21" i="19"/>
  <c r="AF21" i="19"/>
  <c r="V20" i="19"/>
  <c r="W20" i="19"/>
  <c r="T21" i="19"/>
  <c r="AL21" i="19"/>
  <c r="AM21" i="19"/>
  <c r="AB21" i="19"/>
  <c r="AC21" i="19"/>
  <c r="V21" i="19"/>
  <c r="W21" i="19"/>
  <c r="AO21" i="19"/>
  <c r="AP21" i="19"/>
  <c r="P23" i="19"/>
  <c r="Q22" i="19"/>
  <c r="R22" i="19"/>
  <c r="S22" i="19"/>
  <c r="AL22" i="19"/>
  <c r="AM22" i="19"/>
  <c r="V22" i="19"/>
  <c r="W22" i="19"/>
  <c r="AB22" i="19"/>
  <c r="AC22" i="19"/>
  <c r="T22" i="19"/>
  <c r="D21" i="19"/>
  <c r="AH22" i="19"/>
  <c r="AF22" i="19"/>
  <c r="Q23" i="19"/>
  <c r="R23" i="19"/>
  <c r="S23" i="19"/>
  <c r="P24" i="19"/>
  <c r="Y21" i="19"/>
  <c r="Z21" i="19"/>
  <c r="P25" i="19"/>
  <c r="Q24" i="19"/>
  <c r="R24" i="19"/>
  <c r="S24" i="19"/>
  <c r="AH23" i="19"/>
  <c r="AF23" i="19"/>
  <c r="D22" i="19"/>
  <c r="Y22" i="19"/>
  <c r="Z22" i="19"/>
  <c r="T23" i="19"/>
  <c r="V23" i="19"/>
  <c r="W23" i="19"/>
  <c r="Y23" i="19"/>
  <c r="Z23" i="19"/>
  <c r="AO22" i="19"/>
  <c r="AP22" i="19"/>
  <c r="D23" i="19"/>
  <c r="AH24" i="19"/>
  <c r="AF24" i="19"/>
  <c r="AB23" i="19"/>
  <c r="AC23" i="19"/>
  <c r="T24" i="19"/>
  <c r="Y24" i="19"/>
  <c r="Z24" i="19"/>
  <c r="AO23" i="19"/>
  <c r="AP23" i="19"/>
  <c r="AL23" i="19"/>
  <c r="AM23" i="19"/>
  <c r="P26" i="19"/>
  <c r="Q25" i="19"/>
  <c r="R25" i="19"/>
  <c r="S25" i="19"/>
  <c r="T25" i="19"/>
  <c r="Y25" i="19"/>
  <c r="Z25" i="19"/>
  <c r="AO25" i="19"/>
  <c r="AP25" i="19"/>
  <c r="V25" i="19"/>
  <c r="W25" i="19"/>
  <c r="AL24" i="19"/>
  <c r="AM24" i="19"/>
  <c r="P27" i="19"/>
  <c r="Q26" i="19"/>
  <c r="R26" i="19"/>
  <c r="S26" i="19"/>
  <c r="V24" i="19"/>
  <c r="W24" i="19"/>
  <c r="AH25" i="19"/>
  <c r="AF25" i="19"/>
  <c r="D24" i="19"/>
  <c r="AO24" i="19"/>
  <c r="AP24" i="19"/>
  <c r="AB24" i="19"/>
  <c r="AC24" i="19"/>
  <c r="T26" i="19"/>
  <c r="V26" i="19"/>
  <c r="W26" i="19"/>
  <c r="AB26" i="19"/>
  <c r="AC26" i="19"/>
  <c r="P28" i="19"/>
  <c r="Q27" i="19"/>
  <c r="R27" i="19"/>
  <c r="S27" i="19"/>
  <c r="AB25" i="19"/>
  <c r="AC25" i="19"/>
  <c r="AL25" i="19"/>
  <c r="AM25" i="19"/>
  <c r="AH26" i="19"/>
  <c r="AF26" i="19"/>
  <c r="D25" i="19"/>
  <c r="T27" i="19"/>
  <c r="AB27" i="19"/>
  <c r="AC27" i="19"/>
  <c r="AL27" i="19"/>
  <c r="AM27" i="19"/>
  <c r="Q28" i="19"/>
  <c r="R28" i="19"/>
  <c r="S28" i="19"/>
  <c r="P29" i="19"/>
  <c r="AL26" i="19"/>
  <c r="AM26" i="19"/>
  <c r="AO26" i="19"/>
  <c r="AP26" i="19"/>
  <c r="D26" i="19"/>
  <c r="AH27" i="19"/>
  <c r="AF27" i="19"/>
  <c r="Y26" i="19"/>
  <c r="Z26" i="19"/>
  <c r="AB28" i="19"/>
  <c r="AC28" i="19"/>
  <c r="AO28" i="19"/>
  <c r="AP28" i="19"/>
  <c r="V28" i="19"/>
  <c r="W28" i="19"/>
  <c r="T28" i="19"/>
  <c r="AL28" i="19"/>
  <c r="AM28" i="19"/>
  <c r="V27" i="19"/>
  <c r="W27" i="19"/>
  <c r="Q29" i="19"/>
  <c r="R29" i="19"/>
  <c r="S29" i="19"/>
  <c r="P30" i="19"/>
  <c r="AH28" i="19"/>
  <c r="AF28" i="19"/>
  <c r="D27" i="19"/>
  <c r="Y27" i="19"/>
  <c r="Z27" i="19"/>
  <c r="AO27" i="19"/>
  <c r="AP27" i="19"/>
  <c r="P31" i="19"/>
  <c r="Q30" i="19"/>
  <c r="R30" i="19"/>
  <c r="S30" i="19"/>
  <c r="D28" i="19"/>
  <c r="AH29" i="19"/>
  <c r="AF29" i="19"/>
  <c r="Y28" i="19"/>
  <c r="Z28" i="19"/>
  <c r="T29" i="19"/>
  <c r="Y29" i="19"/>
  <c r="Z29" i="19"/>
  <c r="AL29" i="19"/>
  <c r="AM29" i="19"/>
  <c r="AB29" i="19"/>
  <c r="AC29" i="19"/>
  <c r="D29" i="19"/>
  <c r="AH30" i="19"/>
  <c r="AF30" i="19"/>
  <c r="V29" i="19"/>
  <c r="W29" i="19"/>
  <c r="AO30" i="19"/>
  <c r="AP30" i="19"/>
  <c r="V30" i="19"/>
  <c r="W30" i="19"/>
  <c r="AL30" i="19"/>
  <c r="AM30" i="19"/>
  <c r="Y30" i="19"/>
  <c r="Z30" i="19"/>
  <c r="T30" i="19"/>
  <c r="AB30" i="19"/>
  <c r="AC30" i="19"/>
  <c r="AO29" i="19"/>
  <c r="AP29" i="19"/>
  <c r="Q31" i="19"/>
  <c r="R31" i="19"/>
  <c r="S31" i="19"/>
  <c r="P32" i="19"/>
  <c r="AB31" i="19"/>
  <c r="AC31" i="19"/>
  <c r="Y31" i="19"/>
  <c r="Z31" i="19"/>
  <c r="AL31" i="19"/>
  <c r="AM31" i="19"/>
  <c r="AO31" i="19"/>
  <c r="AP31" i="19"/>
  <c r="T31" i="19"/>
  <c r="P33" i="19"/>
  <c r="Q32" i="19"/>
  <c r="R32" i="19"/>
  <c r="S32" i="19"/>
  <c r="AH31" i="19"/>
  <c r="AF31" i="19"/>
  <c r="D30" i="19"/>
  <c r="Y32" i="19"/>
  <c r="Z32" i="19"/>
  <c r="T32" i="19"/>
  <c r="Q33" i="19"/>
  <c r="R33" i="19"/>
  <c r="S33" i="19"/>
  <c r="P34" i="19"/>
  <c r="D31" i="19"/>
  <c r="AH32" i="19"/>
  <c r="AF32" i="19"/>
  <c r="V31" i="19"/>
  <c r="W31" i="19"/>
  <c r="T33" i="19"/>
  <c r="AO33" i="19"/>
  <c r="AP33" i="19"/>
  <c r="D32" i="19"/>
  <c r="AH33" i="19"/>
  <c r="AF33" i="19"/>
  <c r="AB32" i="19"/>
  <c r="AC32" i="19"/>
  <c r="V32" i="19"/>
  <c r="W32" i="19"/>
  <c r="P35" i="19"/>
  <c r="Q34" i="19"/>
  <c r="R34" i="19"/>
  <c r="S34" i="19"/>
  <c r="AO32" i="19"/>
  <c r="AP32" i="19"/>
  <c r="AL32" i="19"/>
  <c r="AM32" i="19"/>
  <c r="T34" i="19"/>
  <c r="AB33" i="19"/>
  <c r="AC33" i="19"/>
  <c r="V33" i="19"/>
  <c r="W33" i="19"/>
  <c r="AL33" i="19"/>
  <c r="AM33" i="19"/>
  <c r="Q35" i="19"/>
  <c r="R35" i="19"/>
  <c r="S35" i="19"/>
  <c r="P36" i="19"/>
  <c r="Y33" i="19"/>
  <c r="Z33" i="19"/>
  <c r="D33" i="19"/>
  <c r="AH34" i="19"/>
  <c r="AF34" i="19"/>
  <c r="P37" i="19"/>
  <c r="Q36" i="19"/>
  <c r="R36" i="19"/>
  <c r="S36" i="19"/>
  <c r="AH35" i="19"/>
  <c r="AF35" i="19"/>
  <c r="D34" i="19"/>
  <c r="Y34" i="19"/>
  <c r="Z34" i="19"/>
  <c r="V34" i="19"/>
  <c r="W34" i="19"/>
  <c r="T35" i="19"/>
  <c r="AO35" i="19"/>
  <c r="AP35" i="19"/>
  <c r="AL34" i="19"/>
  <c r="AM34" i="19"/>
  <c r="AB34" i="19"/>
  <c r="AC34" i="19"/>
  <c r="AO34" i="19"/>
  <c r="AP34" i="19"/>
  <c r="AL35" i="19"/>
  <c r="AM35" i="19"/>
  <c r="Y35" i="19"/>
  <c r="Z35" i="19"/>
  <c r="AL36" i="19"/>
  <c r="AM36" i="19"/>
  <c r="T36" i="19"/>
  <c r="Y36" i="19"/>
  <c r="Z36" i="19"/>
  <c r="AO36" i="19"/>
  <c r="AP36" i="19"/>
  <c r="AB36" i="19"/>
  <c r="AC36" i="19"/>
  <c r="V36" i="19"/>
  <c r="W36" i="19"/>
  <c r="D35" i="19"/>
  <c r="AH36" i="19"/>
  <c r="AF36" i="19"/>
  <c r="V35" i="19"/>
  <c r="W35" i="19"/>
  <c r="AB35" i="19"/>
  <c r="AC35" i="19"/>
  <c r="P38" i="19"/>
  <c r="Q37" i="19"/>
  <c r="R37" i="19"/>
  <c r="S37" i="19"/>
  <c r="Q38" i="19"/>
  <c r="R38" i="19"/>
  <c r="S38" i="19"/>
  <c r="P39" i="19"/>
  <c r="AH37" i="19"/>
  <c r="AF37" i="19"/>
  <c r="D36" i="19"/>
  <c r="T37" i="19"/>
  <c r="AO37" i="19"/>
  <c r="AP37" i="19"/>
  <c r="Y37" i="19"/>
  <c r="Z37" i="19"/>
  <c r="AL37" i="19"/>
  <c r="AM37" i="19"/>
  <c r="AB37" i="19"/>
  <c r="AC37" i="19"/>
  <c r="V37" i="19"/>
  <c r="W37" i="19"/>
  <c r="D37" i="19"/>
  <c r="AH38" i="19"/>
  <c r="AF38" i="19"/>
  <c r="Q39" i="19"/>
  <c r="R39" i="19"/>
  <c r="S39" i="19"/>
  <c r="P40" i="19"/>
  <c r="V38" i="19"/>
  <c r="W38" i="19"/>
  <c r="AO38" i="19"/>
  <c r="AP38" i="19"/>
  <c r="AL38" i="19"/>
  <c r="AM38" i="19"/>
  <c r="T38" i="19"/>
  <c r="Y38" i="19"/>
  <c r="Z38" i="19"/>
  <c r="AB38" i="19"/>
  <c r="AC38" i="19"/>
  <c r="T39" i="19"/>
  <c r="P41" i="19"/>
  <c r="Q40" i="19"/>
  <c r="R40" i="19"/>
  <c r="S40" i="19"/>
  <c r="AH39" i="19"/>
  <c r="AF39" i="19"/>
  <c r="D38" i="19"/>
  <c r="D39" i="19"/>
  <c r="AH40" i="19"/>
  <c r="AF40" i="19"/>
  <c r="P42" i="19"/>
  <c r="Q41" i="19"/>
  <c r="R41" i="19"/>
  <c r="S41" i="19"/>
  <c r="AL39" i="19"/>
  <c r="AM39" i="19"/>
  <c r="V39" i="19"/>
  <c r="W39" i="19"/>
  <c r="AB39" i="19"/>
  <c r="AC39" i="19"/>
  <c r="Y39" i="19"/>
  <c r="Z39" i="19"/>
  <c r="T40" i="19"/>
  <c r="Y40" i="19"/>
  <c r="Z40" i="19"/>
  <c r="AO39" i="19"/>
  <c r="AP39" i="19"/>
  <c r="T41" i="19"/>
  <c r="Y41" i="19"/>
  <c r="Z41" i="19"/>
  <c r="AL41" i="19"/>
  <c r="AM41" i="19"/>
  <c r="AB41" i="19"/>
  <c r="AC41" i="19"/>
  <c r="AO41" i="19"/>
  <c r="AP41" i="19"/>
  <c r="V41" i="19"/>
  <c r="W41" i="19"/>
  <c r="D40" i="19"/>
  <c r="AH41" i="19"/>
  <c r="AF41" i="19"/>
  <c r="AO40" i="19"/>
  <c r="AP40" i="19"/>
  <c r="AB40" i="19"/>
  <c r="AC40" i="19"/>
  <c r="AL40" i="19"/>
  <c r="AM40" i="19"/>
  <c r="Q42" i="19"/>
  <c r="R42" i="19"/>
  <c r="S42" i="19"/>
  <c r="P43" i="19"/>
  <c r="V40" i="19"/>
  <c r="W40" i="19"/>
  <c r="T42" i="19"/>
  <c r="AO42" i="19"/>
  <c r="AP42" i="19"/>
  <c r="V42" i="19"/>
  <c r="W42" i="19"/>
  <c r="AB42" i="19"/>
  <c r="AC42" i="19"/>
  <c r="Q43" i="19"/>
  <c r="R43" i="19"/>
  <c r="S43" i="19"/>
  <c r="P44" i="19"/>
  <c r="AH42" i="19"/>
  <c r="AF42" i="19"/>
  <c r="D41" i="19"/>
  <c r="Y43" i="19"/>
  <c r="Z43" i="19"/>
  <c r="AO43" i="19"/>
  <c r="AP43" i="19"/>
  <c r="AB43" i="19"/>
  <c r="AC43" i="19"/>
  <c r="V43" i="19"/>
  <c r="W43" i="19"/>
  <c r="T43" i="19"/>
  <c r="AL43" i="19"/>
  <c r="AM43" i="19"/>
  <c r="Y42" i="19"/>
  <c r="Z42" i="19"/>
  <c r="AH43" i="19"/>
  <c r="AF43" i="19"/>
  <c r="D42" i="19"/>
  <c r="Q44" i="19"/>
  <c r="R44" i="19"/>
  <c r="S44" i="19"/>
  <c r="P45" i="19"/>
  <c r="AL42" i="19"/>
  <c r="AM42" i="19"/>
  <c r="D43" i="19"/>
  <c r="AH44" i="19"/>
  <c r="AF44" i="19"/>
  <c r="Q45" i="19"/>
  <c r="R45" i="19"/>
  <c r="S45" i="19"/>
  <c r="P46" i="19"/>
  <c r="T44" i="19"/>
  <c r="Y44" i="19"/>
  <c r="Z44" i="19"/>
  <c r="AB44" i="19"/>
  <c r="AC44" i="19"/>
  <c r="T45" i="19"/>
  <c r="AL45" i="19"/>
  <c r="AM45" i="19"/>
  <c r="AB45" i="19"/>
  <c r="AC45" i="19"/>
  <c r="Y45" i="19"/>
  <c r="Z45" i="19"/>
  <c r="AO45" i="19"/>
  <c r="AP45" i="19"/>
  <c r="V45" i="19"/>
  <c r="W45" i="19"/>
  <c r="AO44" i="19"/>
  <c r="AP44" i="19"/>
  <c r="V44" i="19"/>
  <c r="W44" i="19"/>
  <c r="P47" i="19"/>
  <c r="Q46" i="19"/>
  <c r="R46" i="19"/>
  <c r="S46" i="19"/>
  <c r="AH45" i="19"/>
  <c r="AF45" i="19"/>
  <c r="D44" i="19"/>
  <c r="AL44" i="19"/>
  <c r="AM44" i="19"/>
  <c r="Y46" i="19"/>
  <c r="Z46" i="19"/>
  <c r="AO46" i="19"/>
  <c r="AP46" i="19"/>
  <c r="T46" i="19"/>
  <c r="AB46" i="19"/>
  <c r="AC46" i="19"/>
  <c r="AL46" i="19"/>
  <c r="AM46" i="19"/>
  <c r="V46" i="19"/>
  <c r="W46" i="19"/>
  <c r="Q47" i="19"/>
  <c r="R47" i="19"/>
  <c r="S47" i="19"/>
  <c r="P48" i="19"/>
  <c r="D45" i="19"/>
  <c r="AH46" i="19"/>
  <c r="AF46" i="19"/>
  <c r="Q48" i="19"/>
  <c r="R48" i="19"/>
  <c r="S48" i="19"/>
  <c r="P49" i="19"/>
  <c r="AO47" i="19"/>
  <c r="AP47" i="19"/>
  <c r="T47" i="19"/>
  <c r="V47" i="19"/>
  <c r="W47" i="19"/>
  <c r="AH47" i="19"/>
  <c r="AF47" i="19"/>
  <c r="D46" i="19"/>
  <c r="Q49" i="19"/>
  <c r="R49" i="19"/>
  <c r="S49" i="19"/>
  <c r="P50" i="19"/>
  <c r="D47" i="19"/>
  <c r="AH48" i="19"/>
  <c r="AF48" i="19"/>
  <c r="Y47" i="19"/>
  <c r="Z47" i="19"/>
  <c r="AL47" i="19"/>
  <c r="AM47" i="19"/>
  <c r="AB47" i="19"/>
  <c r="AC47" i="19"/>
  <c r="T48" i="19"/>
  <c r="AL48" i="19"/>
  <c r="AM48" i="19"/>
  <c r="AH49" i="19"/>
  <c r="AF49" i="19"/>
  <c r="D48" i="19"/>
  <c r="Y48" i="19"/>
  <c r="Z48" i="19"/>
  <c r="V48" i="19"/>
  <c r="W48" i="19"/>
  <c r="AB48" i="19"/>
  <c r="AC48" i="19"/>
  <c r="AO48" i="19"/>
  <c r="AP48" i="19"/>
  <c r="P51" i="19"/>
  <c r="Q50" i="19"/>
  <c r="R50" i="19"/>
  <c r="S50" i="19"/>
  <c r="T49" i="19"/>
  <c r="V49" i="19"/>
  <c r="W49" i="19"/>
  <c r="Y49" i="19"/>
  <c r="Z49" i="19"/>
  <c r="AB49" i="19"/>
  <c r="AC49" i="19"/>
  <c r="Q51" i="19"/>
  <c r="R51" i="19"/>
  <c r="S51" i="19"/>
  <c r="P52" i="19"/>
  <c r="AO49" i="19"/>
  <c r="AP49" i="19"/>
  <c r="AL49" i="19"/>
  <c r="AM49" i="19"/>
  <c r="AH50" i="19"/>
  <c r="AF50" i="19"/>
  <c r="D49" i="19"/>
  <c r="AO50" i="19"/>
  <c r="AP50" i="19"/>
  <c r="AB50" i="19"/>
  <c r="AC50" i="19"/>
  <c r="V50" i="19"/>
  <c r="W50" i="19"/>
  <c r="Y50" i="19"/>
  <c r="Z50" i="19"/>
  <c r="AL50" i="19"/>
  <c r="AM50" i="19"/>
  <c r="T50" i="19"/>
  <c r="AH51" i="19"/>
  <c r="AF51" i="19"/>
  <c r="D50" i="19"/>
  <c r="Q52" i="19"/>
  <c r="R52" i="19"/>
  <c r="S52" i="19"/>
  <c r="P53" i="19"/>
  <c r="AO51" i="19"/>
  <c r="AP51" i="19"/>
  <c r="AL51" i="19"/>
  <c r="AM51" i="19"/>
  <c r="V51" i="19"/>
  <c r="W51" i="19"/>
  <c r="Y51" i="19"/>
  <c r="Z51" i="19"/>
  <c r="AB51" i="19"/>
  <c r="AC51" i="19"/>
  <c r="T51" i="19"/>
  <c r="T52" i="19"/>
  <c r="V52" i="19"/>
  <c r="W52" i="19"/>
  <c r="AO52" i="19"/>
  <c r="AP52" i="19"/>
  <c r="D51" i="19"/>
  <c r="AH52" i="19"/>
  <c r="AF52" i="19"/>
  <c r="P54" i="19"/>
  <c r="Q53" i="19"/>
  <c r="R53" i="19"/>
  <c r="S53" i="19"/>
  <c r="T53" i="19"/>
  <c r="Y53" i="19"/>
  <c r="Z53" i="19"/>
  <c r="AL53" i="19"/>
  <c r="AM53" i="19"/>
  <c r="AB53" i="19"/>
  <c r="AC53" i="19"/>
  <c r="V53" i="19"/>
  <c r="W53" i="19"/>
  <c r="AO53" i="19"/>
  <c r="AP53" i="19"/>
  <c r="D52" i="19"/>
  <c r="AH53" i="19"/>
  <c r="AF53" i="19"/>
  <c r="Y52" i="19"/>
  <c r="Z52" i="19"/>
  <c r="AL52" i="19"/>
  <c r="AM52" i="19"/>
  <c r="P55" i="19"/>
  <c r="Q54" i="19"/>
  <c r="R54" i="19"/>
  <c r="S54" i="19"/>
  <c r="AB52" i="19"/>
  <c r="AC52" i="19"/>
  <c r="AL54" i="19"/>
  <c r="AM54" i="19"/>
  <c r="T54" i="19"/>
  <c r="AB54" i="19"/>
  <c r="AC54" i="19"/>
  <c r="Q55" i="19"/>
  <c r="R55" i="19"/>
  <c r="S55" i="19"/>
  <c r="P56" i="19"/>
  <c r="D53" i="19"/>
  <c r="AH54" i="19"/>
  <c r="AF54" i="19"/>
  <c r="V55" i="19"/>
  <c r="W55" i="19"/>
  <c r="T55" i="19"/>
  <c r="AL55" i="19"/>
  <c r="AM55" i="19"/>
  <c r="Y55" i="19"/>
  <c r="Z55" i="19"/>
  <c r="AO55" i="19"/>
  <c r="AP55" i="19"/>
  <c r="AB55" i="19"/>
  <c r="AC55" i="19"/>
  <c r="AH55" i="19"/>
  <c r="AF55" i="19"/>
  <c r="D54" i="19"/>
  <c r="V54" i="19"/>
  <c r="W54" i="19"/>
  <c r="Q56" i="19"/>
  <c r="R56" i="19"/>
  <c r="S56" i="19"/>
  <c r="P57" i="19"/>
  <c r="Y54" i="19"/>
  <c r="Z54" i="19"/>
  <c r="AO54" i="19"/>
  <c r="AP54" i="19"/>
  <c r="Q57" i="19"/>
  <c r="R57" i="19"/>
  <c r="S57" i="19"/>
  <c r="P58" i="19"/>
  <c r="V56" i="19"/>
  <c r="W56" i="19"/>
  <c r="T56" i="19"/>
  <c r="AB56" i="19"/>
  <c r="AC56" i="19"/>
  <c r="AL56" i="19"/>
  <c r="AM56" i="19"/>
  <c r="AH56" i="19"/>
  <c r="AF56" i="19"/>
  <c r="D55" i="19"/>
  <c r="D56" i="19"/>
  <c r="AH57" i="19"/>
  <c r="AF57" i="19"/>
  <c r="Y56" i="19"/>
  <c r="Z56" i="19"/>
  <c r="AO56" i="19"/>
  <c r="AP56" i="19"/>
  <c r="Q58" i="19"/>
  <c r="R58" i="19"/>
  <c r="S58" i="19"/>
  <c r="P59" i="19"/>
  <c r="T57" i="19"/>
  <c r="AH58" i="19"/>
  <c r="AF58" i="19"/>
  <c r="D57" i="19"/>
  <c r="Q59" i="19"/>
  <c r="R59" i="19"/>
  <c r="S59" i="19"/>
  <c r="P60" i="19"/>
  <c r="T58" i="19"/>
  <c r="Y58" i="19"/>
  <c r="Z58" i="19"/>
  <c r="AL58" i="19"/>
  <c r="AM58" i="19"/>
  <c r="Y57" i="19"/>
  <c r="Z57" i="19"/>
  <c r="AL57" i="19"/>
  <c r="AM57" i="19"/>
  <c r="AB57" i="19"/>
  <c r="AC57" i="19"/>
  <c r="V57" i="19"/>
  <c r="W57" i="19"/>
  <c r="AO57" i="19"/>
  <c r="AP57" i="19"/>
  <c r="V58" i="19"/>
  <c r="W58" i="19"/>
  <c r="Q60" i="19"/>
  <c r="R60" i="19"/>
  <c r="S60" i="19"/>
  <c r="P61" i="19"/>
  <c r="AH59" i="19"/>
  <c r="AF59" i="19"/>
  <c r="D58" i="19"/>
  <c r="T59" i="19"/>
  <c r="AB58" i="19"/>
  <c r="AC58" i="19"/>
  <c r="AO58" i="19"/>
  <c r="AP58" i="19"/>
  <c r="D59" i="19"/>
  <c r="AH60" i="19"/>
  <c r="AF60" i="19"/>
  <c r="AB59" i="19"/>
  <c r="AC59" i="19"/>
  <c r="Y59" i="19"/>
  <c r="Z59" i="19"/>
  <c r="AO59" i="19"/>
  <c r="AP59" i="19"/>
  <c r="Q61" i="19"/>
  <c r="R61" i="19"/>
  <c r="S61" i="19"/>
  <c r="P62" i="19"/>
  <c r="AL60" i="19"/>
  <c r="AM60" i="19"/>
  <c r="T60" i="19"/>
  <c r="AB60" i="19"/>
  <c r="AC60" i="19"/>
  <c r="Y60" i="19"/>
  <c r="Z60" i="19"/>
  <c r="AL59" i="19"/>
  <c r="AM59" i="19"/>
  <c r="V59" i="19"/>
  <c r="W59" i="19"/>
  <c r="P63" i="19"/>
  <c r="Q62" i="19"/>
  <c r="R62" i="19"/>
  <c r="S62" i="19"/>
  <c r="AH61" i="19"/>
  <c r="AF61" i="19"/>
  <c r="D60" i="19"/>
  <c r="V60" i="19"/>
  <c r="W60" i="19"/>
  <c r="AO60" i="19"/>
  <c r="AP60" i="19"/>
  <c r="T61" i="19"/>
  <c r="D61" i="19"/>
  <c r="AH62" i="19"/>
  <c r="AF62" i="19"/>
  <c r="Y61" i="19"/>
  <c r="Z61" i="19"/>
  <c r="AO61" i="19"/>
  <c r="AP61" i="19"/>
  <c r="AB61" i="19"/>
  <c r="AC61" i="19"/>
  <c r="AL61" i="19"/>
  <c r="AM61" i="19"/>
  <c r="AB62" i="19"/>
  <c r="AC62" i="19"/>
  <c r="T62" i="19"/>
  <c r="AL62" i="19"/>
  <c r="AM62" i="19"/>
  <c r="Y62" i="19"/>
  <c r="Z62" i="19"/>
  <c r="V62" i="19"/>
  <c r="W62" i="19"/>
  <c r="AO62" i="19"/>
  <c r="AP62" i="19"/>
  <c r="V61" i="19"/>
  <c r="W61" i="19"/>
  <c r="P64" i="19"/>
  <c r="Q63" i="19"/>
  <c r="R63" i="19"/>
  <c r="S63" i="19"/>
  <c r="T63" i="19"/>
  <c r="AL63" i="19"/>
  <c r="AM63" i="19"/>
  <c r="V63" i="19"/>
  <c r="W63" i="19"/>
  <c r="AB63" i="19"/>
  <c r="AC63" i="19"/>
  <c r="P65" i="19"/>
  <c r="Q64" i="19"/>
  <c r="R64" i="19"/>
  <c r="S64" i="19"/>
  <c r="AH63" i="19"/>
  <c r="AF63" i="19"/>
  <c r="D62" i="19"/>
  <c r="P66" i="19"/>
  <c r="Q65" i="19"/>
  <c r="R65" i="19"/>
  <c r="S65" i="19"/>
  <c r="AH64" i="19"/>
  <c r="AF64" i="19"/>
  <c r="D63" i="19"/>
  <c r="Y63" i="19"/>
  <c r="Z63" i="19"/>
  <c r="AL64" i="19"/>
  <c r="AM64" i="19"/>
  <c r="AB64" i="19"/>
  <c r="AC64" i="19"/>
  <c r="T64" i="19"/>
  <c r="Y64" i="19"/>
  <c r="Z64" i="19"/>
  <c r="AO63" i="19"/>
  <c r="AP63" i="19"/>
  <c r="T65" i="19"/>
  <c r="V65" i="19"/>
  <c r="W65" i="19"/>
  <c r="AL65" i="19"/>
  <c r="AM65" i="19"/>
  <c r="Y65" i="19"/>
  <c r="Z65" i="19"/>
  <c r="AB65" i="19"/>
  <c r="AC65" i="19"/>
  <c r="AO65" i="19"/>
  <c r="AP65" i="19"/>
  <c r="AH65" i="19"/>
  <c r="AF65" i="19"/>
  <c r="D64" i="19"/>
  <c r="V64" i="19"/>
  <c r="W64" i="19"/>
  <c r="AO64" i="19"/>
  <c r="AP64" i="19"/>
  <c r="P67" i="19"/>
  <c r="Q66" i="19"/>
  <c r="R66" i="19"/>
  <c r="S66" i="19"/>
  <c r="T66" i="19"/>
  <c r="AB66" i="19"/>
  <c r="AC66" i="19"/>
  <c r="Q67" i="19"/>
  <c r="R67" i="19"/>
  <c r="S67" i="19"/>
  <c r="P68" i="19"/>
  <c r="AH66" i="19"/>
  <c r="AF66" i="19"/>
  <c r="D65" i="19"/>
  <c r="T67" i="19"/>
  <c r="Y67" i="19"/>
  <c r="Z67" i="19"/>
  <c r="AB67" i="19"/>
  <c r="AC67" i="19"/>
  <c r="V67" i="19"/>
  <c r="W67" i="19"/>
  <c r="AO66" i="19"/>
  <c r="AP66" i="19"/>
  <c r="Y66" i="19"/>
  <c r="Z66" i="19"/>
  <c r="V66" i="19"/>
  <c r="W66" i="19"/>
  <c r="AH67" i="19"/>
  <c r="AF67" i="19"/>
  <c r="D66" i="19"/>
  <c r="AL66" i="19"/>
  <c r="AM66" i="19"/>
  <c r="P69" i="19"/>
  <c r="Q68" i="19"/>
  <c r="R68" i="19"/>
  <c r="S68" i="19"/>
  <c r="Q69" i="19"/>
  <c r="R69" i="19"/>
  <c r="S69" i="19"/>
  <c r="P70" i="19"/>
  <c r="T68" i="19"/>
  <c r="V68" i="19"/>
  <c r="W68" i="19"/>
  <c r="AH68" i="19"/>
  <c r="AF68" i="19"/>
  <c r="D67" i="19"/>
  <c r="AL67" i="19"/>
  <c r="AM67" i="19"/>
  <c r="AO67" i="19"/>
  <c r="AP67" i="19"/>
  <c r="T69" i="19"/>
  <c r="V69" i="19"/>
  <c r="W69" i="19"/>
  <c r="AL69" i="19"/>
  <c r="AM69" i="19"/>
  <c r="AB69" i="19"/>
  <c r="AC69" i="19"/>
  <c r="AO69" i="19"/>
  <c r="AP69" i="19"/>
  <c r="Y69" i="19"/>
  <c r="Z69" i="19"/>
  <c r="D68" i="19"/>
  <c r="AH69" i="19"/>
  <c r="AF69" i="19"/>
  <c r="AO68" i="19"/>
  <c r="AP68" i="19"/>
  <c r="AB68" i="19"/>
  <c r="AC68" i="19"/>
  <c r="Y68" i="19"/>
  <c r="Z68" i="19"/>
  <c r="AL68" i="19"/>
  <c r="AM68" i="19"/>
  <c r="P71" i="19"/>
  <c r="Q70" i="19"/>
  <c r="R70" i="19"/>
  <c r="S70" i="19"/>
  <c r="T70" i="19"/>
  <c r="Y70" i="19"/>
  <c r="Z70" i="19"/>
  <c r="AL70" i="19"/>
  <c r="AM70" i="19"/>
  <c r="Q71" i="19"/>
  <c r="R71" i="19"/>
  <c r="S71" i="19"/>
  <c r="P72" i="19"/>
  <c r="AH70" i="19"/>
  <c r="AF70" i="19"/>
  <c r="D69" i="19"/>
  <c r="P73" i="19"/>
  <c r="Q72" i="19"/>
  <c r="R72" i="19"/>
  <c r="S72" i="19"/>
  <c r="T71" i="19"/>
  <c r="V71" i="19"/>
  <c r="W71" i="19"/>
  <c r="D70" i="19"/>
  <c r="AH71" i="19"/>
  <c r="AF71" i="19"/>
  <c r="V70" i="19"/>
  <c r="W70" i="19"/>
  <c r="AO70" i="19"/>
  <c r="AP70" i="19"/>
  <c r="AB70" i="19"/>
  <c r="AC70" i="19"/>
  <c r="D71" i="19"/>
  <c r="AH72" i="19"/>
  <c r="AF72" i="19"/>
  <c r="AB71" i="19"/>
  <c r="AC71" i="19"/>
  <c r="AL71" i="19"/>
  <c r="AM71" i="19"/>
  <c r="AO71" i="19"/>
  <c r="AP71" i="19"/>
  <c r="AL72" i="19"/>
  <c r="AM72" i="19"/>
  <c r="AO72" i="19"/>
  <c r="AP72" i="19"/>
  <c r="Y72" i="19"/>
  <c r="Z72" i="19"/>
  <c r="T72" i="19"/>
  <c r="Y71" i="19"/>
  <c r="Z71" i="19"/>
  <c r="Q73" i="19"/>
  <c r="R73" i="19"/>
  <c r="S73" i="19"/>
  <c r="P74" i="19"/>
  <c r="P75" i="19"/>
  <c r="Q74" i="19"/>
  <c r="R74" i="19"/>
  <c r="S74" i="19"/>
  <c r="T73" i="19"/>
  <c r="V73" i="19"/>
  <c r="W73" i="19"/>
  <c r="AL73" i="19"/>
  <c r="AM73" i="19"/>
  <c r="AO73" i="19"/>
  <c r="AP73" i="19"/>
  <c r="Y73" i="19"/>
  <c r="Z73" i="19"/>
  <c r="AB73" i="19"/>
  <c r="AC73" i="19"/>
  <c r="D72" i="19"/>
  <c r="AH73" i="19"/>
  <c r="AF73" i="19"/>
  <c r="AB72" i="19"/>
  <c r="AC72" i="19"/>
  <c r="V72" i="19"/>
  <c r="W72" i="19"/>
  <c r="T74" i="19"/>
  <c r="V74" i="19"/>
  <c r="W74" i="19"/>
  <c r="AO74" i="19"/>
  <c r="AP74" i="19"/>
  <c r="AL74" i="19"/>
  <c r="AM74" i="19"/>
  <c r="D73" i="19"/>
  <c r="AH74" i="19"/>
  <c r="AF74" i="19"/>
  <c r="Q75" i="19"/>
  <c r="R75" i="19"/>
  <c r="S75" i="19"/>
  <c r="P76" i="19"/>
  <c r="Q76" i="19"/>
  <c r="R76" i="19"/>
  <c r="S76" i="19"/>
  <c r="P77" i="19"/>
  <c r="AH75" i="19"/>
  <c r="AF75" i="19"/>
  <c r="D74" i="19"/>
  <c r="AO75" i="19"/>
  <c r="AP75" i="19"/>
  <c r="V75" i="19"/>
  <c r="W75" i="19"/>
  <c r="AL75" i="19"/>
  <c r="AM75" i="19"/>
  <c r="T75" i="19"/>
  <c r="Y75" i="19"/>
  <c r="Z75" i="19"/>
  <c r="Y74" i="19"/>
  <c r="Z74" i="19"/>
  <c r="AB74" i="19"/>
  <c r="AC74" i="19"/>
  <c r="T76" i="19"/>
  <c r="AL76" i="19"/>
  <c r="AM76" i="19"/>
  <c r="AO76" i="19"/>
  <c r="AP76" i="19"/>
  <c r="Y76" i="19"/>
  <c r="Z76" i="19"/>
  <c r="P78" i="19"/>
  <c r="Q77" i="19"/>
  <c r="R77" i="19"/>
  <c r="S77" i="19"/>
  <c r="D75" i="19"/>
  <c r="AH76" i="19"/>
  <c r="AF76" i="19"/>
  <c r="AB75" i="19"/>
  <c r="AC75" i="19"/>
  <c r="P79" i="19"/>
  <c r="Q78" i="19"/>
  <c r="R78" i="19"/>
  <c r="S78" i="19"/>
  <c r="AH77" i="19"/>
  <c r="AF77" i="19"/>
  <c r="D76" i="19"/>
  <c r="V76" i="19"/>
  <c r="W76" i="19"/>
  <c r="T77" i="19"/>
  <c r="V77" i="19"/>
  <c r="W77" i="19"/>
  <c r="AB76" i="19"/>
  <c r="AC76" i="19"/>
  <c r="T78" i="19"/>
  <c r="AL78" i="19"/>
  <c r="AM78" i="19"/>
  <c r="AB78" i="19"/>
  <c r="AC78" i="19"/>
  <c r="AO78" i="19"/>
  <c r="AP78" i="19"/>
  <c r="V78" i="19"/>
  <c r="W78" i="19"/>
  <c r="D77" i="19"/>
  <c r="AH78" i="19"/>
  <c r="AF78" i="19"/>
  <c r="AB77" i="19"/>
  <c r="AC77" i="19"/>
  <c r="Y77" i="19"/>
  <c r="Z77" i="19"/>
  <c r="AO77" i="19"/>
  <c r="AP77" i="19"/>
  <c r="AL77" i="19"/>
  <c r="AM77" i="19"/>
  <c r="P80" i="19"/>
  <c r="Q79" i="19"/>
  <c r="R79" i="19"/>
  <c r="S79" i="19"/>
  <c r="AH79" i="19"/>
  <c r="AF79" i="19"/>
  <c r="D78" i="19"/>
  <c r="T79" i="19"/>
  <c r="V79" i="19"/>
  <c r="W79" i="19"/>
  <c r="AB79" i="19"/>
  <c r="AC79" i="19"/>
  <c r="AL79" i="19"/>
  <c r="AM79" i="19"/>
  <c r="Q80" i="19"/>
  <c r="R80" i="19"/>
  <c r="S80" i="19"/>
  <c r="P81" i="19"/>
  <c r="Y78" i="19"/>
  <c r="Z78" i="19"/>
  <c r="D79" i="19"/>
  <c r="AH80" i="19"/>
  <c r="AF80" i="19"/>
  <c r="AO79" i="19"/>
  <c r="AP79" i="19"/>
  <c r="P82" i="19"/>
  <c r="Q81" i="19"/>
  <c r="R81" i="19"/>
  <c r="S81" i="19"/>
  <c r="T80" i="19"/>
  <c r="Y79" i="19"/>
  <c r="Z79" i="19"/>
  <c r="AH81" i="19"/>
  <c r="AF81" i="19"/>
  <c r="D80" i="19"/>
  <c r="AB80" i="19"/>
  <c r="AC80" i="19"/>
  <c r="P83" i="19"/>
  <c r="Q82" i="19"/>
  <c r="R82" i="19"/>
  <c r="S82" i="19"/>
  <c r="Y80" i="19"/>
  <c r="Z80" i="19"/>
  <c r="T81" i="19"/>
  <c r="V80" i="19"/>
  <c r="W80" i="19"/>
  <c r="AL80" i="19"/>
  <c r="AM80" i="19"/>
  <c r="AO80" i="19"/>
  <c r="AP80" i="19"/>
  <c r="AH82" i="19"/>
  <c r="AF82" i="19"/>
  <c r="D81" i="19"/>
  <c r="T82" i="19"/>
  <c r="V82" i="19"/>
  <c r="W82" i="19"/>
  <c r="Y81" i="19"/>
  <c r="Z81" i="19"/>
  <c r="Q83" i="19"/>
  <c r="R83" i="19"/>
  <c r="S83" i="19"/>
  <c r="P84" i="19"/>
  <c r="AB81" i="19"/>
  <c r="AC81" i="19"/>
  <c r="AO81" i="19"/>
  <c r="AP81" i="19"/>
  <c r="AL81" i="19"/>
  <c r="AM81" i="19"/>
  <c r="V81" i="19"/>
  <c r="W81" i="19"/>
  <c r="AO82" i="19"/>
  <c r="AP82" i="19"/>
  <c r="T83" i="19"/>
  <c r="AH83" i="19"/>
  <c r="AF83" i="19"/>
  <c r="D82" i="19"/>
  <c r="AL82" i="19"/>
  <c r="AM82" i="19"/>
  <c r="AB82" i="19"/>
  <c r="AC82" i="19"/>
  <c r="Q84" i="19"/>
  <c r="R84" i="19"/>
  <c r="S84" i="19"/>
  <c r="P85" i="19"/>
  <c r="Y82" i="19"/>
  <c r="Z82" i="19"/>
  <c r="AH84" i="19"/>
  <c r="AF84" i="19"/>
  <c r="D83" i="19"/>
  <c r="Y83" i="19"/>
  <c r="Z83" i="19"/>
  <c r="Q85" i="19"/>
  <c r="R85" i="19"/>
  <c r="S85" i="19"/>
  <c r="P86" i="19"/>
  <c r="AL83" i="19"/>
  <c r="AM83" i="19"/>
  <c r="V83" i="19"/>
  <c r="W83" i="19"/>
  <c r="AO83" i="19"/>
  <c r="AP83" i="19"/>
  <c r="T84" i="19"/>
  <c r="AO84" i="19"/>
  <c r="AP84" i="19"/>
  <c r="Y84" i="19"/>
  <c r="Z84" i="19"/>
  <c r="AL84" i="19"/>
  <c r="AM84" i="19"/>
  <c r="V84" i="19"/>
  <c r="W84" i="19"/>
  <c r="AB83" i="19"/>
  <c r="AC83" i="19"/>
  <c r="P87" i="19"/>
  <c r="Q86" i="19"/>
  <c r="R86" i="19"/>
  <c r="S86" i="19"/>
  <c r="AH85" i="19"/>
  <c r="AF85" i="19"/>
  <c r="D84" i="19"/>
  <c r="AB84" i="19"/>
  <c r="AC84" i="19"/>
  <c r="T85" i="19"/>
  <c r="V85" i="19"/>
  <c r="W85" i="19"/>
  <c r="AL85" i="19"/>
  <c r="AM85" i="19"/>
  <c r="T86" i="19"/>
  <c r="AH86" i="19"/>
  <c r="AF86" i="19"/>
  <c r="D85" i="19"/>
  <c r="AO85" i="19"/>
  <c r="AP85" i="19"/>
  <c r="AB85" i="19"/>
  <c r="AC85" i="19"/>
  <c r="Y85" i="19"/>
  <c r="Z85" i="19"/>
  <c r="Q87" i="19"/>
  <c r="R87" i="19"/>
  <c r="S87" i="19"/>
  <c r="P88" i="19"/>
  <c r="P89" i="19"/>
  <c r="Q88" i="19"/>
  <c r="R88" i="19"/>
  <c r="S88" i="19"/>
  <c r="D86" i="19"/>
  <c r="AH87" i="19"/>
  <c r="AF87" i="19"/>
  <c r="AO86" i="19"/>
  <c r="AP86" i="19"/>
  <c r="AB86" i="19"/>
  <c r="AC86" i="19"/>
  <c r="V86" i="19"/>
  <c r="W86" i="19"/>
  <c r="T87" i="19"/>
  <c r="AB87" i="19"/>
  <c r="AC87" i="19"/>
  <c r="AL87" i="19"/>
  <c r="AM87" i="19"/>
  <c r="V87" i="19"/>
  <c r="W87" i="19"/>
  <c r="Y87" i="19"/>
  <c r="Z87" i="19"/>
  <c r="AL86" i="19"/>
  <c r="AM86" i="19"/>
  <c r="Y86" i="19"/>
  <c r="Z86" i="19"/>
  <c r="T88" i="19"/>
  <c r="P90" i="19"/>
  <c r="Q89" i="19"/>
  <c r="R89" i="19"/>
  <c r="S89" i="19"/>
  <c r="AH88" i="19"/>
  <c r="AF88" i="19"/>
  <c r="D87" i="19"/>
  <c r="AO87" i="19"/>
  <c r="AP87" i="19"/>
  <c r="Q90" i="19"/>
  <c r="R90" i="19"/>
  <c r="S90" i="19"/>
  <c r="P91" i="19"/>
  <c r="AH89" i="19"/>
  <c r="AF89" i="19"/>
  <c r="D88" i="19"/>
  <c r="AL88" i="19"/>
  <c r="AM88" i="19"/>
  <c r="Y88" i="19"/>
  <c r="Z88" i="19"/>
  <c r="AO88" i="19"/>
  <c r="AP88" i="19"/>
  <c r="T89" i="19"/>
  <c r="V89" i="19"/>
  <c r="W89" i="19"/>
  <c r="V88" i="19"/>
  <c r="W88" i="19"/>
  <c r="AB88" i="19"/>
  <c r="AC88" i="19"/>
  <c r="AH90" i="19"/>
  <c r="AF90" i="19"/>
  <c r="D89" i="19"/>
  <c r="Y89" i="19"/>
  <c r="Z89" i="19"/>
  <c r="AB89" i="19"/>
  <c r="AC89" i="19"/>
  <c r="AO89" i="19"/>
  <c r="AP89" i="19"/>
  <c r="AL89" i="19"/>
  <c r="AM89" i="19"/>
  <c r="Q91" i="19"/>
  <c r="R91" i="19"/>
  <c r="S91" i="19"/>
  <c r="P92" i="19"/>
  <c r="T90" i="19"/>
  <c r="AO90" i="19"/>
  <c r="AP90" i="19"/>
  <c r="AB90" i="19"/>
  <c r="AC90" i="19"/>
  <c r="T91" i="19"/>
  <c r="AB91" i="19"/>
  <c r="AC91" i="19"/>
  <c r="Y91" i="19"/>
  <c r="Z91" i="19"/>
  <c r="AL91" i="19"/>
  <c r="AM91" i="19"/>
  <c r="V91" i="19"/>
  <c r="W91" i="19"/>
  <c r="AH91" i="19"/>
  <c r="AF91" i="19"/>
  <c r="D90" i="19"/>
  <c r="AL90" i="19"/>
  <c r="AM90" i="19"/>
  <c r="V90" i="19"/>
  <c r="W90" i="19"/>
  <c r="Y90" i="19"/>
  <c r="Z90" i="19"/>
  <c r="Q92" i="19"/>
  <c r="R92" i="19"/>
  <c r="S92" i="19"/>
  <c r="P93" i="19"/>
  <c r="P94" i="19"/>
  <c r="Q93" i="19"/>
  <c r="R93" i="19"/>
  <c r="S93" i="19"/>
  <c r="AH92" i="19"/>
  <c r="AF92" i="19"/>
  <c r="D91" i="19"/>
  <c r="AB92" i="19"/>
  <c r="AC92" i="19"/>
  <c r="Y92" i="19"/>
  <c r="Z92" i="19"/>
  <c r="V92" i="19"/>
  <c r="W92" i="19"/>
  <c r="T92" i="19"/>
  <c r="AO91" i="19"/>
  <c r="AP91" i="19"/>
  <c r="AH93" i="19"/>
  <c r="AF93" i="19"/>
  <c r="D92" i="19"/>
  <c r="P95" i="19"/>
  <c r="Q94" i="19"/>
  <c r="R94" i="19"/>
  <c r="S94" i="19"/>
  <c r="T93" i="19"/>
  <c r="V93" i="19"/>
  <c r="W93" i="19"/>
  <c r="AL93" i="19"/>
  <c r="AM93" i="19"/>
  <c r="AL92" i="19"/>
  <c r="AM92" i="19"/>
  <c r="AO92" i="19"/>
  <c r="AP92" i="19"/>
  <c r="T94" i="19"/>
  <c r="AB94" i="19"/>
  <c r="AC94" i="19"/>
  <c r="AL94" i="19"/>
  <c r="AM94" i="19"/>
  <c r="AO94" i="19"/>
  <c r="AP94" i="19"/>
  <c r="V94" i="19"/>
  <c r="W94" i="19"/>
  <c r="P96" i="19"/>
  <c r="Q95" i="19"/>
  <c r="R95" i="19"/>
  <c r="S95" i="19"/>
  <c r="D93" i="19"/>
  <c r="AH94" i="19"/>
  <c r="AF94" i="19"/>
  <c r="AB93" i="19"/>
  <c r="AC93" i="19"/>
  <c r="Y93" i="19"/>
  <c r="Z93" i="19"/>
  <c r="AO93" i="19"/>
  <c r="AP93" i="19"/>
  <c r="T95" i="19"/>
  <c r="V95" i="19"/>
  <c r="W95" i="19"/>
  <c r="AL95" i="19"/>
  <c r="AM95" i="19"/>
  <c r="P97" i="19"/>
  <c r="Q96" i="19"/>
  <c r="R96" i="19"/>
  <c r="S96" i="19"/>
  <c r="AH95" i="19"/>
  <c r="AF95" i="19"/>
  <c r="D94" i="19"/>
  <c r="Y94" i="19"/>
  <c r="Z94" i="19"/>
  <c r="P98" i="19"/>
  <c r="Q97" i="19"/>
  <c r="R97" i="19"/>
  <c r="S97" i="19"/>
  <c r="AH96" i="19"/>
  <c r="AF96" i="19"/>
  <c r="D95" i="19"/>
  <c r="AB95" i="19"/>
  <c r="AC95" i="19"/>
  <c r="Y95" i="19"/>
  <c r="Z95" i="19"/>
  <c r="AB96" i="19"/>
  <c r="AC96" i="19"/>
  <c r="T96" i="19"/>
  <c r="AO96" i="19"/>
  <c r="AP96" i="19"/>
  <c r="AO95" i="19"/>
  <c r="AP95" i="19"/>
  <c r="T97" i="19"/>
  <c r="V97" i="19"/>
  <c r="W97" i="19"/>
  <c r="AL97" i="19"/>
  <c r="AM97" i="19"/>
  <c r="Y97" i="19"/>
  <c r="Z97" i="19"/>
  <c r="AB97" i="19"/>
  <c r="AC97" i="19"/>
  <c r="AO97" i="19"/>
  <c r="AP97" i="19"/>
  <c r="AH97" i="19"/>
  <c r="AF97" i="19"/>
  <c r="D96" i="19"/>
  <c r="V96" i="19"/>
  <c r="W96" i="19"/>
  <c r="AL96" i="19"/>
  <c r="AM96" i="19"/>
  <c r="Y96" i="19"/>
  <c r="Z96" i="19"/>
  <c r="P99" i="19"/>
  <c r="Q98" i="19"/>
  <c r="R98" i="19"/>
  <c r="S98" i="19"/>
  <c r="T98" i="19"/>
  <c r="AB98" i="19"/>
  <c r="AC98" i="19"/>
  <c r="AO98" i="19"/>
  <c r="AP98" i="19"/>
  <c r="AL98" i="19"/>
  <c r="AM98" i="19"/>
  <c r="V98" i="19"/>
  <c r="W98" i="19"/>
  <c r="P100" i="19"/>
  <c r="Q99" i="19"/>
  <c r="R99" i="19"/>
  <c r="S99" i="19"/>
  <c r="AH98" i="19"/>
  <c r="AF98" i="19"/>
  <c r="D97" i="19"/>
  <c r="P101" i="19"/>
  <c r="Q100" i="19"/>
  <c r="R100" i="19"/>
  <c r="S100" i="19"/>
  <c r="AH99" i="19"/>
  <c r="AF99" i="19"/>
  <c r="D98" i="19"/>
  <c r="AO99" i="19"/>
  <c r="AP99" i="19"/>
  <c r="Y99" i="19"/>
  <c r="Z99" i="19"/>
  <c r="V99" i="19"/>
  <c r="W99" i="19"/>
  <c r="AL99" i="19"/>
  <c r="AM99" i="19"/>
  <c r="T99" i="19"/>
  <c r="Y98" i="19"/>
  <c r="Z98" i="19"/>
  <c r="AH100" i="19"/>
  <c r="AF100" i="19"/>
  <c r="D99" i="19"/>
  <c r="AB100" i="19"/>
  <c r="AC100" i="19"/>
  <c r="T100" i="19"/>
  <c r="AB99" i="19"/>
  <c r="AC99" i="19"/>
  <c r="Q101" i="19"/>
  <c r="R101" i="19"/>
  <c r="S101" i="19"/>
  <c r="P102" i="19"/>
  <c r="AH101" i="19"/>
  <c r="AF101" i="19"/>
  <c r="D100" i="19"/>
  <c r="Y100" i="19"/>
  <c r="Z100" i="19"/>
  <c r="V100" i="19"/>
  <c r="W100" i="19"/>
  <c r="AL100" i="19"/>
  <c r="AM100" i="19"/>
  <c r="P103" i="19"/>
  <c r="Q102" i="19"/>
  <c r="R102" i="19"/>
  <c r="S102" i="19"/>
  <c r="T101" i="19"/>
  <c r="AO100" i="19"/>
  <c r="AP100" i="19"/>
  <c r="AH102" i="19"/>
  <c r="AF102" i="19"/>
  <c r="D101" i="19"/>
  <c r="Q103" i="19"/>
  <c r="R103" i="19"/>
  <c r="S103" i="19"/>
  <c r="P104" i="19"/>
  <c r="T102" i="19"/>
  <c r="AO101" i="19"/>
  <c r="AP101" i="19"/>
  <c r="Y101" i="19"/>
  <c r="Z101" i="19"/>
  <c r="AB101" i="19"/>
  <c r="AC101" i="19"/>
  <c r="AL101" i="19"/>
  <c r="AM101" i="19"/>
  <c r="V101" i="19"/>
  <c r="W101" i="19"/>
  <c r="D102" i="19"/>
  <c r="AH103" i="19"/>
  <c r="AF103" i="19"/>
  <c r="AB102" i="19"/>
  <c r="AC102" i="19"/>
  <c r="AO102" i="19"/>
  <c r="AP102" i="19"/>
  <c r="AL102" i="19"/>
  <c r="AM102" i="19"/>
  <c r="Y102" i="19"/>
  <c r="Z102" i="19"/>
  <c r="V102" i="19"/>
  <c r="W102" i="19"/>
  <c r="Q104" i="19"/>
  <c r="R104" i="19"/>
  <c r="S104" i="19"/>
  <c r="P105" i="19"/>
  <c r="T103" i="19"/>
  <c r="AL103" i="19"/>
  <c r="AM103" i="19"/>
  <c r="AB103" i="19"/>
  <c r="AC103" i="19"/>
  <c r="V103" i="19"/>
  <c r="W103" i="19"/>
  <c r="Y103" i="19"/>
  <c r="Z103" i="19"/>
  <c r="D103" i="19"/>
  <c r="AH104" i="19"/>
  <c r="AF104" i="19"/>
  <c r="AO103" i="19"/>
  <c r="AP103" i="19"/>
  <c r="Q105" i="19"/>
  <c r="R105" i="19"/>
  <c r="S105" i="19"/>
  <c r="P106" i="19"/>
  <c r="T104" i="19"/>
  <c r="D104" i="19"/>
  <c r="AH105" i="19"/>
  <c r="AF105" i="19"/>
  <c r="V104" i="19"/>
  <c r="W104" i="19"/>
  <c r="P107" i="19"/>
  <c r="Q106" i="19"/>
  <c r="R106" i="19"/>
  <c r="S106" i="19"/>
  <c r="AL104" i="19"/>
  <c r="AM104" i="19"/>
  <c r="T105" i="19"/>
  <c r="AO104" i="19"/>
  <c r="AP104" i="19"/>
  <c r="Y104" i="19"/>
  <c r="Z104" i="19"/>
  <c r="AB104" i="19"/>
  <c r="AC104" i="19"/>
  <c r="T106" i="19"/>
  <c r="AO106" i="19"/>
  <c r="AP106" i="19"/>
  <c r="D105" i="19"/>
  <c r="AH106" i="19"/>
  <c r="AF106" i="19"/>
  <c r="Y105" i="19"/>
  <c r="Z105" i="19"/>
  <c r="Q107" i="19"/>
  <c r="R107" i="19"/>
  <c r="S107" i="19"/>
  <c r="P108" i="19"/>
  <c r="AO105" i="19"/>
  <c r="AP105" i="19"/>
  <c r="AB105" i="19"/>
  <c r="AC105" i="19"/>
  <c r="AL105" i="19"/>
  <c r="AM105" i="19"/>
  <c r="V105" i="19"/>
  <c r="W105" i="19"/>
  <c r="D106" i="19"/>
  <c r="AH107" i="19"/>
  <c r="AF107" i="19"/>
  <c r="AL106" i="19"/>
  <c r="AM106" i="19"/>
  <c r="P109" i="19"/>
  <c r="Q108" i="19"/>
  <c r="R108" i="19"/>
  <c r="S108" i="19"/>
  <c r="V106" i="19"/>
  <c r="W106" i="19"/>
  <c r="AO107" i="19"/>
  <c r="AP107" i="19"/>
  <c r="T107" i="19"/>
  <c r="Y107" i="19"/>
  <c r="Z107" i="19"/>
  <c r="Y106" i="19"/>
  <c r="Z106" i="19"/>
  <c r="AB106" i="19"/>
  <c r="AC106" i="19"/>
  <c r="Q109" i="19"/>
  <c r="R109" i="19"/>
  <c r="S109" i="19"/>
  <c r="P110" i="19"/>
  <c r="D107" i="19"/>
  <c r="AH108" i="19"/>
  <c r="AF108" i="19"/>
  <c r="T108" i="19"/>
  <c r="Y108" i="19"/>
  <c r="Z108" i="19"/>
  <c r="AB107" i="19"/>
  <c r="AC107" i="19"/>
  <c r="AL107" i="19"/>
  <c r="AM107" i="19"/>
  <c r="V107" i="19"/>
  <c r="W107" i="19"/>
  <c r="AH109" i="19"/>
  <c r="AF109" i="19"/>
  <c r="D108" i="19"/>
  <c r="AO108" i="19"/>
  <c r="AP108" i="19"/>
  <c r="Q110" i="19"/>
  <c r="R110" i="19"/>
  <c r="S110" i="19"/>
  <c r="P111" i="19"/>
  <c r="AL108" i="19"/>
  <c r="AM108" i="19"/>
  <c r="AB108" i="19"/>
  <c r="AC108" i="19"/>
  <c r="V108" i="19"/>
  <c r="W108" i="19"/>
  <c r="T109" i="19"/>
  <c r="AL109" i="19"/>
  <c r="AM109" i="19"/>
  <c r="Y109" i="19"/>
  <c r="Z109" i="19"/>
  <c r="AO109" i="19"/>
  <c r="AP109" i="19"/>
  <c r="V109" i="19"/>
  <c r="W109" i="19"/>
  <c r="AB109" i="19"/>
  <c r="AC109" i="19"/>
  <c r="Q111" i="19"/>
  <c r="R111" i="19"/>
  <c r="S111" i="19"/>
  <c r="P112" i="19"/>
  <c r="T110" i="19"/>
  <c r="AL110" i="19"/>
  <c r="AM110" i="19"/>
  <c r="Y110" i="19"/>
  <c r="Z110" i="19"/>
  <c r="V110" i="19"/>
  <c r="W110" i="19"/>
  <c r="AO110" i="19"/>
  <c r="AP110" i="19"/>
  <c r="D109" i="19"/>
  <c r="AH110" i="19"/>
  <c r="AF110" i="19"/>
  <c r="P113" i="19"/>
  <c r="Q112" i="19"/>
  <c r="R112" i="19"/>
  <c r="S112" i="19"/>
  <c r="AH111" i="19"/>
  <c r="AF111" i="19"/>
  <c r="D110" i="19"/>
  <c r="AB110" i="19"/>
  <c r="AC110" i="19"/>
  <c r="T111" i="19"/>
  <c r="T112" i="19"/>
  <c r="AO112" i="19"/>
  <c r="AP112" i="19"/>
  <c r="AL112" i="19"/>
  <c r="AM112" i="19"/>
  <c r="AB112" i="19"/>
  <c r="AC112" i="19"/>
  <c r="Y112" i="19"/>
  <c r="Z112" i="19"/>
  <c r="AH112" i="19"/>
  <c r="AF112" i="19"/>
  <c r="D111" i="19"/>
  <c r="AO111" i="19"/>
  <c r="AP111" i="19"/>
  <c r="V111" i="19"/>
  <c r="W111" i="19"/>
  <c r="AL111" i="19"/>
  <c r="AM111" i="19"/>
  <c r="AB111" i="19"/>
  <c r="AC111" i="19"/>
  <c r="P114" i="19"/>
  <c r="Q113" i="19"/>
  <c r="R113" i="19"/>
  <c r="S113" i="19"/>
  <c r="Y111" i="19"/>
  <c r="Z111" i="19"/>
  <c r="T113" i="19"/>
  <c r="V113" i="19"/>
  <c r="W113" i="19"/>
  <c r="P115" i="19"/>
  <c r="Q114" i="19"/>
  <c r="R114" i="19"/>
  <c r="S114" i="19"/>
  <c r="D112" i="19"/>
  <c r="AH113" i="19"/>
  <c r="AF113" i="19"/>
  <c r="V112" i="19"/>
  <c r="W112" i="19"/>
  <c r="AH114" i="19"/>
  <c r="AF114" i="19"/>
  <c r="D113" i="19"/>
  <c r="Q115" i="19"/>
  <c r="R115" i="19"/>
  <c r="S115" i="19"/>
  <c r="P116" i="19"/>
  <c r="AO113" i="19"/>
  <c r="AP113" i="19"/>
  <c r="AB113" i="19"/>
  <c r="AC113" i="19"/>
  <c r="AL113" i="19"/>
  <c r="AM113" i="19"/>
  <c r="Y113" i="19"/>
  <c r="Z113" i="19"/>
  <c r="T114" i="19"/>
  <c r="AL114" i="19"/>
  <c r="AM114" i="19"/>
  <c r="AH115" i="19"/>
  <c r="AF115" i="19"/>
  <c r="D114" i="19"/>
  <c r="AO115" i="19"/>
  <c r="AP115" i="19"/>
  <c r="Y115" i="19"/>
  <c r="Z115" i="19"/>
  <c r="T115" i="19"/>
  <c r="V115" i="19"/>
  <c r="W115" i="19"/>
  <c r="AB115" i="19"/>
  <c r="AC115" i="19"/>
  <c r="AO114" i="19"/>
  <c r="AP114" i="19"/>
  <c r="Q116" i="19"/>
  <c r="R116" i="19"/>
  <c r="S116" i="19"/>
  <c r="P117" i="19"/>
  <c r="AB114" i="19"/>
  <c r="AC114" i="19"/>
  <c r="Y114" i="19"/>
  <c r="Z114" i="19"/>
  <c r="V114" i="19"/>
  <c r="W114" i="19"/>
  <c r="P118" i="19"/>
  <c r="Q117" i="19"/>
  <c r="R117" i="19"/>
  <c r="S117" i="19"/>
  <c r="AH116" i="19"/>
  <c r="AF116" i="19"/>
  <c r="D115" i="19"/>
  <c r="AL115" i="19"/>
  <c r="AM115" i="19"/>
  <c r="T116" i="19"/>
  <c r="AO116" i="19"/>
  <c r="AP116" i="19"/>
  <c r="D116" i="19"/>
  <c r="AH117" i="19"/>
  <c r="AF117" i="19"/>
  <c r="Y116" i="19"/>
  <c r="Z116" i="19"/>
  <c r="AB116" i="19"/>
  <c r="AC116" i="19"/>
  <c r="V116" i="19"/>
  <c r="W116" i="19"/>
  <c r="T117" i="19"/>
  <c r="AL117" i="19"/>
  <c r="AM117" i="19"/>
  <c r="AL116" i="19"/>
  <c r="AM116" i="19"/>
  <c r="P119" i="19"/>
  <c r="Q118" i="19"/>
  <c r="R118" i="19"/>
  <c r="S118" i="19"/>
  <c r="D117" i="19"/>
  <c r="AH118" i="19"/>
  <c r="AF118" i="19"/>
  <c r="Y117" i="19"/>
  <c r="Z117" i="19"/>
  <c r="T118" i="19"/>
  <c r="AL118" i="19"/>
  <c r="AM118" i="19"/>
  <c r="Q119" i="19"/>
  <c r="R119" i="19"/>
  <c r="S119" i="19"/>
  <c r="P120" i="19"/>
  <c r="AO117" i="19"/>
  <c r="AP117" i="19"/>
  <c r="V117" i="19"/>
  <c r="W117" i="19"/>
  <c r="AB117" i="19"/>
  <c r="AC117" i="19"/>
  <c r="AH119" i="19"/>
  <c r="AF119" i="19"/>
  <c r="D118" i="19"/>
  <c r="T119" i="19"/>
  <c r="V119" i="19"/>
  <c r="W119" i="19"/>
  <c r="AB119" i="19"/>
  <c r="AC119" i="19"/>
  <c r="AB118" i="19"/>
  <c r="AC118" i="19"/>
  <c r="V118" i="19"/>
  <c r="W118" i="19"/>
  <c r="Q120" i="19"/>
  <c r="R120" i="19"/>
  <c r="S120" i="19"/>
  <c r="P121" i="19"/>
  <c r="AO118" i="19"/>
  <c r="AP118" i="19"/>
  <c r="Y118" i="19"/>
  <c r="Z118" i="19"/>
  <c r="D119" i="19"/>
  <c r="AH120" i="19"/>
  <c r="AF120" i="19"/>
  <c r="Q121" i="19"/>
  <c r="R121" i="19"/>
  <c r="S121" i="19"/>
  <c r="P122" i="19"/>
  <c r="Y119" i="19"/>
  <c r="Z119" i="19"/>
  <c r="AO119" i="19"/>
  <c r="AP119" i="19"/>
  <c r="Y120" i="19"/>
  <c r="Z120" i="19"/>
  <c r="AO120" i="19"/>
  <c r="AP120" i="19"/>
  <c r="T120" i="19"/>
  <c r="AL120" i="19"/>
  <c r="AM120" i="19"/>
  <c r="AB120" i="19"/>
  <c r="AC120" i="19"/>
  <c r="V120" i="19"/>
  <c r="W120" i="19"/>
  <c r="AL119" i="19"/>
  <c r="AM119" i="19"/>
  <c r="T121" i="19"/>
  <c r="AL121" i="19"/>
  <c r="AM121" i="19"/>
  <c r="AB121" i="19"/>
  <c r="AC121" i="19"/>
  <c r="AO121" i="19"/>
  <c r="AP121" i="19"/>
  <c r="V121" i="19"/>
  <c r="W121" i="19"/>
  <c r="Y121" i="19"/>
  <c r="Z121" i="19"/>
  <c r="P123" i="19"/>
  <c r="Q122" i="19"/>
  <c r="R122" i="19"/>
  <c r="S122" i="19"/>
  <c r="AH121" i="19"/>
  <c r="AF121" i="19"/>
  <c r="D120" i="19"/>
  <c r="Q123" i="19"/>
  <c r="R123" i="19"/>
  <c r="S123" i="19"/>
  <c r="P124" i="19"/>
  <c r="T122" i="19"/>
  <c r="AB122" i="19"/>
  <c r="AC122" i="19"/>
  <c r="Y122" i="19"/>
  <c r="Z122" i="19"/>
  <c r="D121" i="19"/>
  <c r="AH122" i="19"/>
  <c r="AF122" i="19"/>
  <c r="AH123" i="19"/>
  <c r="AF123" i="19"/>
  <c r="D122" i="19"/>
  <c r="AL122" i="19"/>
  <c r="AM122" i="19"/>
  <c r="AO122" i="19"/>
  <c r="AP122" i="19"/>
  <c r="V122" i="19"/>
  <c r="W122" i="19"/>
  <c r="P125" i="19"/>
  <c r="Q124" i="19"/>
  <c r="R124" i="19"/>
  <c r="S124" i="19"/>
  <c r="T123" i="19"/>
  <c r="Y123" i="19"/>
  <c r="Z123" i="19"/>
  <c r="AL123" i="19"/>
  <c r="AM123" i="19"/>
  <c r="V123" i="19"/>
  <c r="W123" i="19"/>
  <c r="AB123" i="19"/>
  <c r="AC123" i="19"/>
  <c r="P126" i="19"/>
  <c r="Q125" i="19"/>
  <c r="R125" i="19"/>
  <c r="S125" i="19"/>
  <c r="T124" i="19"/>
  <c r="AO124" i="19"/>
  <c r="AP124" i="19"/>
  <c r="D123" i="19"/>
  <c r="AH124" i="19"/>
  <c r="AF124" i="19"/>
  <c r="AO123" i="19"/>
  <c r="AP123" i="19"/>
  <c r="T125" i="19"/>
  <c r="AO125" i="19"/>
  <c r="AP125" i="19"/>
  <c r="Y125" i="19"/>
  <c r="Z125" i="19"/>
  <c r="AB125" i="19"/>
  <c r="AC125" i="19"/>
  <c r="AL125" i="19"/>
  <c r="AM125" i="19"/>
  <c r="V125" i="19"/>
  <c r="W125" i="19"/>
  <c r="D124" i="19"/>
  <c r="AH125" i="19"/>
  <c r="AF125" i="19"/>
  <c r="Y124" i="19"/>
  <c r="Z124" i="19"/>
  <c r="AL124" i="19"/>
  <c r="AM124" i="19"/>
  <c r="AB124" i="19"/>
  <c r="AC124" i="19"/>
  <c r="V124" i="19"/>
  <c r="W124" i="19"/>
  <c r="P127" i="19"/>
  <c r="Q126" i="19"/>
  <c r="R126" i="19"/>
  <c r="S126" i="19"/>
  <c r="P128" i="19"/>
  <c r="Q127" i="19"/>
  <c r="R127" i="19"/>
  <c r="S127" i="19"/>
  <c r="T126" i="19"/>
  <c r="AO126" i="19"/>
  <c r="AP126" i="19"/>
  <c r="D125" i="19"/>
  <c r="AH126" i="19"/>
  <c r="AF126" i="19"/>
  <c r="AH127" i="19"/>
  <c r="AF127" i="19"/>
  <c r="D126" i="19"/>
  <c r="Y126" i="19"/>
  <c r="Z126" i="19"/>
  <c r="AL126" i="19"/>
  <c r="AM126" i="19"/>
  <c r="V126" i="19"/>
  <c r="W126" i="19"/>
  <c r="AO127" i="19"/>
  <c r="AP127" i="19"/>
  <c r="V127" i="19"/>
  <c r="W127" i="19"/>
  <c r="T127" i="19"/>
  <c r="Y127" i="19"/>
  <c r="Z127" i="19"/>
  <c r="AL127" i="19"/>
  <c r="AM127" i="19"/>
  <c r="AB127" i="19"/>
  <c r="AC127" i="19"/>
  <c r="P129" i="19"/>
  <c r="Q128" i="19"/>
  <c r="R128" i="19"/>
  <c r="S128" i="19"/>
  <c r="AB126" i="19"/>
  <c r="AC126" i="19"/>
  <c r="T128" i="19"/>
  <c r="AO128" i="19"/>
  <c r="AP128" i="19"/>
  <c r="V128" i="19"/>
  <c r="W128" i="19"/>
  <c r="AB128" i="19"/>
  <c r="AC128" i="19"/>
  <c r="Y128" i="19"/>
  <c r="Z128" i="19"/>
  <c r="P130" i="19"/>
  <c r="Q129" i="19"/>
  <c r="R129" i="19"/>
  <c r="S129" i="19"/>
  <c r="D127" i="19"/>
  <c r="AH128" i="19"/>
  <c r="AF128" i="19"/>
  <c r="T129" i="19"/>
  <c r="AL129" i="19"/>
  <c r="AM129" i="19"/>
  <c r="AB129" i="19"/>
  <c r="AC129" i="19"/>
  <c r="V129" i="19"/>
  <c r="W129" i="19"/>
  <c r="AO129" i="19"/>
  <c r="AP129" i="19"/>
  <c r="Y129" i="19"/>
  <c r="Z129" i="19"/>
  <c r="P131" i="19"/>
  <c r="Q130" i="19"/>
  <c r="R130" i="19"/>
  <c r="S130" i="19"/>
  <c r="D128" i="19"/>
  <c r="AH129" i="19"/>
  <c r="AF129" i="19"/>
  <c r="AL128" i="19"/>
  <c r="AM128" i="19"/>
  <c r="P132" i="19"/>
  <c r="Q131" i="19"/>
  <c r="R131" i="19"/>
  <c r="S131" i="19"/>
  <c r="T130" i="19"/>
  <c r="Y130" i="19"/>
  <c r="Z130" i="19"/>
  <c r="AL130" i="19"/>
  <c r="AM130" i="19"/>
  <c r="AB130" i="19"/>
  <c r="AC130" i="19"/>
  <c r="AO130" i="19"/>
  <c r="AP130" i="19"/>
  <c r="D129" i="19"/>
  <c r="AH130" i="19"/>
  <c r="AF130" i="19"/>
  <c r="T131" i="19"/>
  <c r="AL131" i="19"/>
  <c r="AM131" i="19"/>
  <c r="Y131" i="19"/>
  <c r="Z131" i="19"/>
  <c r="V131" i="19"/>
  <c r="W131" i="19"/>
  <c r="AH131" i="19"/>
  <c r="AF131" i="19"/>
  <c r="D130" i="19"/>
  <c r="V130" i="19"/>
  <c r="W130" i="19"/>
  <c r="Q132" i="19"/>
  <c r="R132" i="19"/>
  <c r="S132" i="19"/>
  <c r="P133" i="19"/>
  <c r="Q133" i="19"/>
  <c r="R133" i="19"/>
  <c r="S133" i="19"/>
  <c r="P134" i="19"/>
  <c r="T132" i="19"/>
  <c r="AH132" i="19"/>
  <c r="AF132" i="19"/>
  <c r="D131" i="19"/>
  <c r="AB131" i="19"/>
  <c r="AC131" i="19"/>
  <c r="AO131" i="19"/>
  <c r="AP131" i="19"/>
  <c r="AH133" i="19"/>
  <c r="AF133" i="19"/>
  <c r="D132" i="19"/>
  <c r="T133" i="19"/>
  <c r="AL133" i="19"/>
  <c r="AM133" i="19"/>
  <c r="AB133" i="19"/>
  <c r="AC133" i="19"/>
  <c r="Y133" i="19"/>
  <c r="Z133" i="19"/>
  <c r="AO133" i="19"/>
  <c r="AP133" i="19"/>
  <c r="V133" i="19"/>
  <c r="W133" i="19"/>
  <c r="AO132" i="19"/>
  <c r="AP132" i="19"/>
  <c r="AB132" i="19"/>
  <c r="AC132" i="19"/>
  <c r="V132" i="19"/>
  <c r="W132" i="19"/>
  <c r="Y132" i="19"/>
  <c r="Z132" i="19"/>
  <c r="P135" i="19"/>
  <c r="Q134" i="19"/>
  <c r="R134" i="19"/>
  <c r="S134" i="19"/>
  <c r="AL132" i="19"/>
  <c r="AM132" i="19"/>
  <c r="Q135" i="19"/>
  <c r="R135" i="19"/>
  <c r="S135" i="19"/>
  <c r="P136" i="19"/>
  <c r="T134" i="19"/>
  <c r="V134" i="19"/>
  <c r="W134" i="19"/>
  <c r="AO134" i="19"/>
  <c r="AP134" i="19"/>
  <c r="AB134" i="19"/>
  <c r="AC134" i="19"/>
  <c r="AH134" i="19"/>
  <c r="AF134" i="19"/>
  <c r="D133" i="19"/>
  <c r="AH135" i="19"/>
  <c r="AF135" i="19"/>
  <c r="D134" i="19"/>
  <c r="Y134" i="19"/>
  <c r="Z134" i="19"/>
  <c r="AL134" i="19"/>
  <c r="AM134" i="19"/>
  <c r="P137" i="19"/>
  <c r="Q136" i="19"/>
  <c r="R136" i="19"/>
  <c r="S136" i="19"/>
  <c r="AO135" i="19"/>
  <c r="AP135" i="19"/>
  <c r="T135" i="19"/>
  <c r="Y135" i="19"/>
  <c r="Z135" i="19"/>
  <c r="AL135" i="19"/>
  <c r="AM135" i="19"/>
  <c r="P138" i="19"/>
  <c r="Q137" i="19"/>
  <c r="R137" i="19"/>
  <c r="S137" i="19"/>
  <c r="T136" i="19"/>
  <c r="AO136" i="19"/>
  <c r="AP136" i="19"/>
  <c r="AL136" i="19"/>
  <c r="AM136" i="19"/>
  <c r="D135" i="19"/>
  <c r="AH136" i="19"/>
  <c r="AF136" i="19"/>
  <c r="V135" i="19"/>
  <c r="W135" i="19"/>
  <c r="AB135" i="19"/>
  <c r="AC135" i="19"/>
  <c r="D136" i="19"/>
  <c r="AH137" i="19"/>
  <c r="AF137" i="19"/>
  <c r="AB136" i="19"/>
  <c r="AC136" i="19"/>
  <c r="Y136" i="19"/>
  <c r="Z136" i="19"/>
  <c r="T137" i="19"/>
  <c r="AB137" i="19"/>
  <c r="AC137" i="19"/>
  <c r="V137" i="19"/>
  <c r="W137" i="19"/>
  <c r="V136" i="19"/>
  <c r="W136" i="19"/>
  <c r="Q138" i="19"/>
  <c r="R138" i="19"/>
  <c r="S138" i="19"/>
  <c r="P139" i="19"/>
  <c r="Q139" i="19"/>
  <c r="R139" i="19"/>
  <c r="S139" i="19"/>
  <c r="P140" i="19"/>
  <c r="D137" i="19"/>
  <c r="AH138" i="19"/>
  <c r="AF138" i="19"/>
  <c r="AO137" i="19"/>
  <c r="AP137" i="19"/>
  <c r="V138" i="19"/>
  <c r="W138" i="19"/>
  <c r="AL138" i="19"/>
  <c r="AM138" i="19"/>
  <c r="AO138" i="19"/>
  <c r="AP138" i="19"/>
  <c r="T138" i="19"/>
  <c r="Y138" i="19"/>
  <c r="Z138" i="19"/>
  <c r="Y137" i="19"/>
  <c r="Z137" i="19"/>
  <c r="AL137" i="19"/>
  <c r="AM137" i="19"/>
  <c r="AH139" i="19"/>
  <c r="AF139" i="19"/>
  <c r="D138" i="19"/>
  <c r="AB138" i="19"/>
  <c r="AC138" i="19"/>
  <c r="P141" i="19"/>
  <c r="Q140" i="19"/>
  <c r="R140" i="19"/>
  <c r="S140" i="19"/>
  <c r="AO139" i="19"/>
  <c r="AP139" i="19"/>
  <c r="AL139" i="19"/>
  <c r="AM139" i="19"/>
  <c r="T139" i="19"/>
  <c r="AB139" i="19"/>
  <c r="AC139" i="19"/>
  <c r="Y139" i="19"/>
  <c r="Z139" i="19"/>
  <c r="T140" i="19"/>
  <c r="P142" i="19"/>
  <c r="Q141" i="19"/>
  <c r="R141" i="19"/>
  <c r="S141" i="19"/>
  <c r="D139" i="19"/>
  <c r="AH140" i="19"/>
  <c r="AF140" i="19"/>
  <c r="V139" i="19"/>
  <c r="W139" i="19"/>
  <c r="P143" i="19"/>
  <c r="Q142" i="19"/>
  <c r="R142" i="19"/>
  <c r="S142" i="19"/>
  <c r="AH141" i="19"/>
  <c r="AF141" i="19"/>
  <c r="D140" i="19"/>
  <c r="V140" i="19"/>
  <c r="W140" i="19"/>
  <c r="AO140" i="19"/>
  <c r="AP140" i="19"/>
  <c r="AB140" i="19"/>
  <c r="AC140" i="19"/>
  <c r="AL140" i="19"/>
  <c r="AM140" i="19"/>
  <c r="T141" i="19"/>
  <c r="AL141" i="19"/>
  <c r="AM141" i="19"/>
  <c r="AB141" i="19"/>
  <c r="AC141" i="19"/>
  <c r="Y141" i="19"/>
  <c r="Z141" i="19"/>
  <c r="V141" i="19"/>
  <c r="W141" i="19"/>
  <c r="AO141" i="19"/>
  <c r="AP141" i="19"/>
  <c r="Y140" i="19"/>
  <c r="Z140" i="19"/>
  <c r="T142" i="19"/>
  <c r="AB142" i="19"/>
  <c r="AC142" i="19"/>
  <c r="Y142" i="19"/>
  <c r="Z142" i="19"/>
  <c r="AL142" i="19"/>
  <c r="AM142" i="19"/>
  <c r="D141" i="19"/>
  <c r="AH142" i="19"/>
  <c r="AF142" i="19"/>
  <c r="P144" i="19"/>
  <c r="Q143" i="19"/>
  <c r="R143" i="19"/>
  <c r="S143" i="19"/>
  <c r="AH143" i="19"/>
  <c r="AF143" i="19"/>
  <c r="D142" i="19"/>
  <c r="T143" i="19"/>
  <c r="AO143" i="19"/>
  <c r="AP143" i="19"/>
  <c r="AB143" i="19"/>
  <c r="AC143" i="19"/>
  <c r="Y143" i="19"/>
  <c r="Z143" i="19"/>
  <c r="AL143" i="19"/>
  <c r="AM143" i="19"/>
  <c r="V143" i="19"/>
  <c r="W143" i="19"/>
  <c r="AO142" i="19"/>
  <c r="AP142" i="19"/>
  <c r="P145" i="19"/>
  <c r="Q144" i="19"/>
  <c r="R144" i="19"/>
  <c r="S144" i="19"/>
  <c r="V142" i="19"/>
  <c r="W142" i="19"/>
  <c r="T144" i="19"/>
  <c r="AL144" i="19"/>
  <c r="AM144" i="19"/>
  <c r="AO144" i="19"/>
  <c r="AP144" i="19"/>
  <c r="V144" i="19"/>
  <c r="W144" i="19"/>
  <c r="AB144" i="19"/>
  <c r="AC144" i="19"/>
  <c r="Q145" i="19"/>
  <c r="R145" i="19"/>
  <c r="S145" i="19"/>
  <c r="P146" i="19"/>
  <c r="D143" i="19"/>
  <c r="AH144" i="19"/>
  <c r="AF144" i="19"/>
  <c r="T145" i="19"/>
  <c r="AO145" i="19"/>
  <c r="AP145" i="19"/>
  <c r="Y145" i="19"/>
  <c r="Z145" i="19"/>
  <c r="V145" i="19"/>
  <c r="W145" i="19"/>
  <c r="AB145" i="19"/>
  <c r="AC145" i="19"/>
  <c r="AL145" i="19"/>
  <c r="AM145" i="19"/>
  <c r="D144" i="19"/>
  <c r="AH145" i="19"/>
  <c r="AF145" i="19"/>
  <c r="Q146" i="19"/>
  <c r="R146" i="19"/>
  <c r="S146" i="19"/>
  <c r="P147" i="19"/>
  <c r="Y144" i="19"/>
  <c r="Z144" i="19"/>
  <c r="Q147" i="19"/>
  <c r="R147" i="19"/>
  <c r="S147" i="19"/>
  <c r="P148" i="19"/>
  <c r="T146" i="19"/>
  <c r="AB146" i="19"/>
  <c r="AC146" i="19"/>
  <c r="D145" i="19"/>
  <c r="AH146" i="19"/>
  <c r="AF146" i="19"/>
  <c r="AH147" i="19"/>
  <c r="AF147" i="19"/>
  <c r="D146" i="19"/>
  <c r="AO146" i="19"/>
  <c r="AP146" i="19"/>
  <c r="Y146" i="19"/>
  <c r="Z146" i="19"/>
  <c r="V146" i="19"/>
  <c r="W146" i="19"/>
  <c r="Q148" i="19"/>
  <c r="R148" i="19"/>
  <c r="S148" i="19"/>
  <c r="P149" i="19"/>
  <c r="T147" i="19"/>
  <c r="V147" i="19"/>
  <c r="W147" i="19"/>
  <c r="AL146" i="19"/>
  <c r="AM146" i="19"/>
  <c r="Q149" i="19"/>
  <c r="R149" i="19"/>
  <c r="S149" i="19"/>
  <c r="P150" i="19"/>
  <c r="AH148" i="19"/>
  <c r="AF148" i="19"/>
  <c r="D147" i="19"/>
  <c r="AL147" i="19"/>
  <c r="AM147" i="19"/>
  <c r="AB147" i="19"/>
  <c r="AC147" i="19"/>
  <c r="Y148" i="19"/>
  <c r="Z148" i="19"/>
  <c r="AL148" i="19"/>
  <c r="AM148" i="19"/>
  <c r="AB148" i="19"/>
  <c r="AC148" i="19"/>
  <c r="T148" i="19"/>
  <c r="AO148" i="19"/>
  <c r="AP148" i="19"/>
  <c r="V148" i="19"/>
  <c r="W148" i="19"/>
  <c r="Y147" i="19"/>
  <c r="Z147" i="19"/>
  <c r="AO147" i="19"/>
  <c r="AP147" i="19"/>
  <c r="D148" i="19"/>
  <c r="AH149" i="19"/>
  <c r="AF149" i="19"/>
  <c r="P151" i="19"/>
  <c r="Q150" i="19"/>
  <c r="R150" i="19"/>
  <c r="S150" i="19"/>
  <c r="T149" i="19"/>
  <c r="V149" i="19"/>
  <c r="W149" i="19"/>
  <c r="AO149" i="19"/>
  <c r="AP149" i="19"/>
  <c r="Y149" i="19"/>
  <c r="Z149" i="19"/>
  <c r="T150" i="19"/>
  <c r="AH150" i="19"/>
  <c r="AF150" i="19"/>
  <c r="D149" i="19"/>
  <c r="Q151" i="19"/>
  <c r="R151" i="19"/>
  <c r="S151" i="19"/>
  <c r="P152" i="19"/>
  <c r="AL149" i="19"/>
  <c r="AM149" i="19"/>
  <c r="AB149" i="19"/>
  <c r="AC149" i="19"/>
  <c r="AH151" i="19"/>
  <c r="AF151" i="19"/>
  <c r="D150" i="19"/>
  <c r="AL150" i="19"/>
  <c r="AM150" i="19"/>
  <c r="AO150" i="19"/>
  <c r="AP150" i="19"/>
  <c r="Y150" i="19"/>
  <c r="Z150" i="19"/>
  <c r="Q152" i="19"/>
  <c r="R152" i="19"/>
  <c r="S152" i="19"/>
  <c r="P153" i="19"/>
  <c r="AB150" i="19"/>
  <c r="AC150" i="19"/>
  <c r="T151" i="19"/>
  <c r="Y151" i="19"/>
  <c r="Z151" i="19"/>
  <c r="V150" i="19"/>
  <c r="W150" i="19"/>
  <c r="P154" i="19"/>
  <c r="Q153" i="19"/>
  <c r="R153" i="19"/>
  <c r="S153" i="19"/>
  <c r="T152" i="19"/>
  <c r="AB152" i="19"/>
  <c r="AC152" i="19"/>
  <c r="AL152" i="19"/>
  <c r="AM152" i="19"/>
  <c r="V152" i="19"/>
  <c r="W152" i="19"/>
  <c r="D151" i="19"/>
  <c r="AH152" i="19"/>
  <c r="AF152" i="19"/>
  <c r="AB151" i="19"/>
  <c r="AC151" i="19"/>
  <c r="AO151" i="19"/>
  <c r="AP151" i="19"/>
  <c r="V151" i="19"/>
  <c r="W151" i="19"/>
  <c r="AL151" i="19"/>
  <c r="AM151" i="19"/>
  <c r="T153" i="19"/>
  <c r="AB153" i="19"/>
  <c r="AC153" i="19"/>
  <c r="V153" i="19"/>
  <c r="W153" i="19"/>
  <c r="Y153" i="19"/>
  <c r="Z153" i="19"/>
  <c r="AO153" i="19"/>
  <c r="AP153" i="19"/>
  <c r="AL153" i="19"/>
  <c r="AM153" i="19"/>
  <c r="D152" i="19"/>
  <c r="AH153" i="19"/>
  <c r="AF153" i="19"/>
  <c r="AO152" i="19"/>
  <c r="AP152" i="19"/>
  <c r="Y152" i="19"/>
  <c r="Z152" i="19"/>
  <c r="P155" i="19"/>
  <c r="Q154" i="19"/>
  <c r="R154" i="19"/>
  <c r="S154" i="19"/>
  <c r="T154" i="19"/>
  <c r="Q155" i="19"/>
  <c r="R155" i="19"/>
  <c r="S155" i="19"/>
  <c r="P156" i="19"/>
  <c r="D153" i="19"/>
  <c r="AH154" i="19"/>
  <c r="AF154" i="19"/>
  <c r="AH155" i="19"/>
  <c r="AF155" i="19"/>
  <c r="D154" i="19"/>
  <c r="AB154" i="19"/>
  <c r="AC154" i="19"/>
  <c r="AL154" i="19"/>
  <c r="AM154" i="19"/>
  <c r="AO154" i="19"/>
  <c r="AP154" i="19"/>
  <c r="AO155" i="19"/>
  <c r="AP155" i="19"/>
  <c r="AL155" i="19"/>
  <c r="AM155" i="19"/>
  <c r="AB155" i="19"/>
  <c r="AC155" i="19"/>
  <c r="T155" i="19"/>
  <c r="Y154" i="19"/>
  <c r="Z154" i="19"/>
  <c r="Q156" i="19"/>
  <c r="R156" i="19"/>
  <c r="S156" i="19"/>
  <c r="P157" i="19"/>
  <c r="V154" i="19"/>
  <c r="W154" i="19"/>
  <c r="T156" i="19"/>
  <c r="AO156" i="19"/>
  <c r="AP156" i="19"/>
  <c r="V156" i="19"/>
  <c r="W156" i="19"/>
  <c r="AB156" i="19"/>
  <c r="AC156" i="19"/>
  <c r="AL156" i="19"/>
  <c r="AM156" i="19"/>
  <c r="P158" i="19"/>
  <c r="Q157" i="19"/>
  <c r="R157" i="19"/>
  <c r="S157" i="19"/>
  <c r="D155" i="19"/>
  <c r="AH156" i="19"/>
  <c r="AF156" i="19"/>
  <c r="V155" i="19"/>
  <c r="W155" i="19"/>
  <c r="Y155" i="19"/>
  <c r="Z155" i="19"/>
  <c r="T157" i="19"/>
  <c r="Y157" i="19"/>
  <c r="Z157" i="19"/>
  <c r="AO157" i="19"/>
  <c r="AP157" i="19"/>
  <c r="AB157" i="19"/>
  <c r="AC157" i="19"/>
  <c r="AL157" i="19"/>
  <c r="AM157" i="19"/>
  <c r="V157" i="19"/>
  <c r="W157" i="19"/>
  <c r="Q158" i="19"/>
  <c r="R158" i="19"/>
  <c r="S158" i="19"/>
  <c r="P159" i="19"/>
  <c r="D156" i="19"/>
  <c r="AH157" i="19"/>
  <c r="AF157" i="19"/>
  <c r="Y156" i="19"/>
  <c r="Z156" i="19"/>
  <c r="Q159" i="19"/>
  <c r="R159" i="19"/>
  <c r="S159" i="19"/>
  <c r="P160" i="19"/>
  <c r="T158" i="19"/>
  <c r="AB158" i="19"/>
  <c r="AC158" i="19"/>
  <c r="AL158" i="19"/>
  <c r="AM158" i="19"/>
  <c r="AO158" i="19"/>
  <c r="AP158" i="19"/>
  <c r="AH158" i="19"/>
  <c r="AF158" i="19"/>
  <c r="D157" i="19"/>
  <c r="D158" i="19"/>
  <c r="AH159" i="19"/>
  <c r="AF159" i="19"/>
  <c r="V158" i="19"/>
  <c r="W158" i="19"/>
  <c r="Y158" i="19"/>
  <c r="Z158" i="19"/>
  <c r="P161" i="19"/>
  <c r="Q160" i="19"/>
  <c r="R160" i="19"/>
  <c r="S160" i="19"/>
  <c r="V159" i="19"/>
  <c r="W159" i="19"/>
  <c r="T159" i="19"/>
  <c r="AL159" i="19"/>
  <c r="AM159" i="19"/>
  <c r="AO159" i="19"/>
  <c r="AP159" i="19"/>
  <c r="Y159" i="19"/>
  <c r="Z159" i="19"/>
  <c r="T160" i="19"/>
  <c r="P162" i="19"/>
  <c r="Q161" i="19"/>
  <c r="R161" i="19"/>
  <c r="S161" i="19"/>
  <c r="AH160" i="19"/>
  <c r="AF160" i="19"/>
  <c r="D159" i="19"/>
  <c r="AB159" i="19"/>
  <c r="AC159" i="19"/>
  <c r="P163" i="19"/>
  <c r="Q162" i="19"/>
  <c r="R162" i="19"/>
  <c r="S162" i="19"/>
  <c r="AH161" i="19"/>
  <c r="AF161" i="19"/>
  <c r="D160" i="19"/>
  <c r="AO160" i="19"/>
  <c r="AP160" i="19"/>
  <c r="V160" i="19"/>
  <c r="W160" i="19"/>
  <c r="AL160" i="19"/>
  <c r="AM160" i="19"/>
  <c r="Y160" i="19"/>
  <c r="Z160" i="19"/>
  <c r="AB160" i="19"/>
  <c r="AC160" i="19"/>
  <c r="T161" i="19"/>
  <c r="Y161" i="19"/>
  <c r="Z161" i="19"/>
  <c r="AO161" i="19"/>
  <c r="AP161" i="19"/>
  <c r="AB161" i="19"/>
  <c r="AC161" i="19"/>
  <c r="AL161" i="19"/>
  <c r="AM161" i="19"/>
  <c r="V161" i="19"/>
  <c r="W161" i="19"/>
  <c r="T162" i="19"/>
  <c r="AB162" i="19"/>
  <c r="AC162" i="19"/>
  <c r="AL162" i="19"/>
  <c r="AM162" i="19"/>
  <c r="AH162" i="19"/>
  <c r="AF162" i="19"/>
  <c r="D161" i="19"/>
  <c r="Q163" i="19"/>
  <c r="R163" i="19"/>
  <c r="S163" i="19"/>
  <c r="P164" i="19"/>
  <c r="AH163" i="19"/>
  <c r="AF163" i="19"/>
  <c r="D162" i="19"/>
  <c r="P165" i="19"/>
  <c r="Q164" i="19"/>
  <c r="R164" i="19"/>
  <c r="S164" i="19"/>
  <c r="AO162" i="19"/>
  <c r="AP162" i="19"/>
  <c r="V162" i="19"/>
  <c r="W162" i="19"/>
  <c r="V163" i="19"/>
  <c r="W163" i="19"/>
  <c r="T163" i="19"/>
  <c r="AL163" i="19"/>
  <c r="AM163" i="19"/>
  <c r="AB163" i="19"/>
  <c r="AC163" i="19"/>
  <c r="AO163" i="19"/>
  <c r="AP163" i="19"/>
  <c r="Y163" i="19"/>
  <c r="Z163" i="19"/>
  <c r="Y162" i="19"/>
  <c r="Z162" i="19"/>
  <c r="T164" i="19"/>
  <c r="AO164" i="19"/>
  <c r="AP164" i="19"/>
  <c r="P166" i="19"/>
  <c r="Q165" i="19"/>
  <c r="R165" i="19"/>
  <c r="S165" i="19"/>
  <c r="AH164" i="19"/>
  <c r="AF164" i="19"/>
  <c r="D163" i="19"/>
  <c r="P167" i="19"/>
  <c r="Q166" i="19"/>
  <c r="R166" i="19"/>
  <c r="S166" i="19"/>
  <c r="AH165" i="19"/>
  <c r="AF165" i="19"/>
  <c r="D164" i="19"/>
  <c r="AL164" i="19"/>
  <c r="AM164" i="19"/>
  <c r="V164" i="19"/>
  <c r="W164" i="19"/>
  <c r="Y164" i="19"/>
  <c r="Z164" i="19"/>
  <c r="T165" i="19"/>
  <c r="Y165" i="19"/>
  <c r="Z165" i="19"/>
  <c r="AO165" i="19"/>
  <c r="AP165" i="19"/>
  <c r="AL165" i="19"/>
  <c r="AM165" i="19"/>
  <c r="V165" i="19"/>
  <c r="W165" i="19"/>
  <c r="AB165" i="19"/>
  <c r="AC165" i="19"/>
  <c r="AB164" i="19"/>
  <c r="AC164" i="19"/>
  <c r="T166" i="19"/>
  <c r="AO166" i="19"/>
  <c r="AP166" i="19"/>
  <c r="V166" i="19"/>
  <c r="W166" i="19"/>
  <c r="Y166" i="19"/>
  <c r="Z166" i="19"/>
  <c r="AH166" i="19"/>
  <c r="AF166" i="19"/>
  <c r="D165" i="19"/>
  <c r="Q167" i="19"/>
  <c r="R167" i="19"/>
  <c r="S167" i="19"/>
  <c r="P168" i="19"/>
  <c r="P169" i="19"/>
  <c r="Q168" i="19"/>
  <c r="R168" i="19"/>
  <c r="S168" i="19"/>
  <c r="D166" i="19"/>
  <c r="AH167" i="19"/>
  <c r="AF167" i="19"/>
  <c r="AL166" i="19"/>
  <c r="AM166" i="19"/>
  <c r="V167" i="19"/>
  <c r="W167" i="19"/>
  <c r="AO167" i="19"/>
  <c r="AP167" i="19"/>
  <c r="T167" i="19"/>
  <c r="Y167" i="19"/>
  <c r="Z167" i="19"/>
  <c r="AB166" i="19"/>
  <c r="AC166" i="19"/>
  <c r="AH168" i="19"/>
  <c r="AF168" i="19"/>
  <c r="D167" i="19"/>
  <c r="Q169" i="19"/>
  <c r="R169" i="19"/>
  <c r="S169" i="19"/>
  <c r="P170" i="19"/>
  <c r="AL168" i="19"/>
  <c r="AM168" i="19"/>
  <c r="AO168" i="19"/>
  <c r="AP168" i="19"/>
  <c r="AB168" i="19"/>
  <c r="AC168" i="19"/>
  <c r="T168" i="19"/>
  <c r="V168" i="19"/>
  <c r="W168" i="19"/>
  <c r="AB167" i="19"/>
  <c r="AC167" i="19"/>
  <c r="AL167" i="19"/>
  <c r="AM167" i="19"/>
  <c r="P171" i="19"/>
  <c r="Q170" i="19"/>
  <c r="R170" i="19"/>
  <c r="S170" i="19"/>
  <c r="D168" i="19"/>
  <c r="AH169" i="19"/>
  <c r="AF169" i="19"/>
  <c r="T169" i="19"/>
  <c r="V169" i="19"/>
  <c r="W169" i="19"/>
  <c r="AL169" i="19"/>
  <c r="AM169" i="19"/>
  <c r="Y169" i="19"/>
  <c r="Z169" i="19"/>
  <c r="Y168" i="19"/>
  <c r="Z168" i="19"/>
  <c r="T170" i="19"/>
  <c r="AL170" i="19"/>
  <c r="AM170" i="19"/>
  <c r="V170" i="19"/>
  <c r="W170" i="19"/>
  <c r="AO170" i="19"/>
  <c r="AP170" i="19"/>
  <c r="D169" i="19"/>
  <c r="AH170" i="19"/>
  <c r="AF170" i="19"/>
  <c r="AO169" i="19"/>
  <c r="AP169" i="19"/>
  <c r="AB169" i="19"/>
  <c r="AC169" i="19"/>
  <c r="Q171" i="19"/>
  <c r="R171" i="19"/>
  <c r="S171" i="19"/>
  <c r="P172" i="19"/>
  <c r="T171" i="19"/>
  <c r="V171" i="19"/>
  <c r="W171" i="19"/>
  <c r="Q172" i="19"/>
  <c r="R172" i="19"/>
  <c r="S172" i="19"/>
  <c r="P173" i="19"/>
  <c r="AH171" i="19"/>
  <c r="AF171" i="19"/>
  <c r="D170" i="19"/>
  <c r="Y170" i="19"/>
  <c r="Z170" i="19"/>
  <c r="AB170" i="19"/>
  <c r="AC170" i="19"/>
  <c r="AL171" i="19"/>
  <c r="AM171" i="19"/>
  <c r="T172" i="19"/>
  <c r="AL172" i="19"/>
  <c r="AM172" i="19"/>
  <c r="V172" i="19"/>
  <c r="W172" i="19"/>
  <c r="D171" i="19"/>
  <c r="AH172" i="19"/>
  <c r="AF172" i="19"/>
  <c r="AO171" i="19"/>
  <c r="AP171" i="19"/>
  <c r="AB171" i="19"/>
  <c r="AC171" i="19"/>
  <c r="Y171" i="19"/>
  <c r="Z171" i="19"/>
  <c r="P174" i="19"/>
  <c r="Q173" i="19"/>
  <c r="R173" i="19"/>
  <c r="S173" i="19"/>
  <c r="P175" i="19"/>
  <c r="Q174" i="19"/>
  <c r="R174" i="19"/>
  <c r="S174" i="19"/>
  <c r="AB172" i="19"/>
  <c r="AC172" i="19"/>
  <c r="T173" i="19"/>
  <c r="V173" i="19"/>
  <c r="W173" i="19"/>
  <c r="AL173" i="19"/>
  <c r="AM173" i="19"/>
  <c r="AB173" i="19"/>
  <c r="AC173" i="19"/>
  <c r="Y173" i="19"/>
  <c r="Z173" i="19"/>
  <c r="AH173" i="19"/>
  <c r="AF173" i="19"/>
  <c r="D172" i="19"/>
  <c r="AO172" i="19"/>
  <c r="AP172" i="19"/>
  <c r="Y172" i="19"/>
  <c r="Z172" i="19"/>
  <c r="T174" i="19"/>
  <c r="AO174" i="19"/>
  <c r="AP174" i="19"/>
  <c r="V174" i="19"/>
  <c r="W174" i="19"/>
  <c r="AB174" i="19"/>
  <c r="AC174" i="19"/>
  <c r="AL174" i="19"/>
  <c r="AM174" i="19"/>
  <c r="D173" i="19"/>
  <c r="AH174" i="19"/>
  <c r="AF174" i="19"/>
  <c r="AO173" i="19"/>
  <c r="AP173" i="19"/>
  <c r="P176" i="19"/>
  <c r="Q175" i="19"/>
  <c r="R175" i="19"/>
  <c r="S175" i="19"/>
  <c r="T175" i="19"/>
  <c r="Y175" i="19"/>
  <c r="Z175" i="19"/>
  <c r="V175" i="19"/>
  <c r="W175" i="19"/>
  <c r="AB175" i="19"/>
  <c r="AC175" i="19"/>
  <c r="AL175" i="19"/>
  <c r="AM175" i="19"/>
  <c r="Q176" i="19"/>
  <c r="R176" i="19"/>
  <c r="S176" i="19"/>
  <c r="P177" i="19"/>
  <c r="AH175" i="19"/>
  <c r="AF175" i="19"/>
  <c r="D174" i="19"/>
  <c r="Y174" i="19"/>
  <c r="Z174" i="19"/>
  <c r="AH176" i="19"/>
  <c r="AF176" i="19"/>
  <c r="D175" i="19"/>
  <c r="AO175" i="19"/>
  <c r="AP175" i="19"/>
  <c r="T176" i="19"/>
  <c r="AL176" i="19"/>
  <c r="AM176" i="19"/>
  <c r="Y176" i="19"/>
  <c r="Z176" i="19"/>
  <c r="AO176" i="19"/>
  <c r="AP176" i="19"/>
  <c r="Q177" i="19"/>
  <c r="R177" i="19"/>
  <c r="S177" i="19"/>
  <c r="P178" i="19"/>
  <c r="T177" i="19"/>
  <c r="V177" i="19"/>
  <c r="W177" i="19"/>
  <c r="AL177" i="19"/>
  <c r="AM177" i="19"/>
  <c r="AB177" i="19"/>
  <c r="AC177" i="19"/>
  <c r="AO177" i="19"/>
  <c r="AP177" i="19"/>
  <c r="Y177" i="19"/>
  <c r="Z177" i="19"/>
  <c r="D176" i="19"/>
  <c r="AH177" i="19"/>
  <c r="AF177" i="19"/>
  <c r="P179" i="19"/>
  <c r="Q178" i="19"/>
  <c r="R178" i="19"/>
  <c r="S178" i="19"/>
  <c r="AB176" i="19"/>
  <c r="AC176" i="19"/>
  <c r="V176" i="19"/>
  <c r="W176" i="19"/>
  <c r="T178" i="19"/>
  <c r="Y178" i="19"/>
  <c r="Z178" i="19"/>
  <c r="Q179" i="19"/>
  <c r="R179" i="19"/>
  <c r="S179" i="19"/>
  <c r="P180" i="19"/>
  <c r="AH178" i="19"/>
  <c r="AF178" i="19"/>
  <c r="D177" i="19"/>
  <c r="T179" i="19"/>
  <c r="AB179" i="19"/>
  <c r="AC179" i="19"/>
  <c r="V179" i="19"/>
  <c r="W179" i="19"/>
  <c r="Y179" i="19"/>
  <c r="Z179" i="19"/>
  <c r="AL178" i="19"/>
  <c r="AM178" i="19"/>
  <c r="V178" i="19"/>
  <c r="W178" i="19"/>
  <c r="AO178" i="19"/>
  <c r="AP178" i="19"/>
  <c r="AB178" i="19"/>
  <c r="AC178" i="19"/>
  <c r="D178" i="19"/>
  <c r="AH179" i="19"/>
  <c r="AF179" i="19"/>
  <c r="Q180" i="19"/>
  <c r="R180" i="19"/>
  <c r="S180" i="19"/>
  <c r="P181" i="19"/>
  <c r="Q181" i="19"/>
  <c r="R181" i="19"/>
  <c r="S181" i="19"/>
  <c r="P182" i="19"/>
  <c r="T180" i="19"/>
  <c r="AO180" i="19"/>
  <c r="AP180" i="19"/>
  <c r="V180" i="19"/>
  <c r="W180" i="19"/>
  <c r="AB180" i="19"/>
  <c r="AC180" i="19"/>
  <c r="Y180" i="19"/>
  <c r="Z180" i="19"/>
  <c r="AH180" i="19"/>
  <c r="AF180" i="19"/>
  <c r="D179" i="19"/>
  <c r="AL179" i="19"/>
  <c r="AM179" i="19"/>
  <c r="AO179" i="19"/>
  <c r="AP179" i="19"/>
  <c r="D180" i="19"/>
  <c r="AH181" i="19"/>
  <c r="AF181" i="19"/>
  <c r="AL180" i="19"/>
  <c r="AM180" i="19"/>
  <c r="P183" i="19"/>
  <c r="Q182" i="19"/>
  <c r="R182" i="19"/>
  <c r="S182" i="19"/>
  <c r="AL181" i="19"/>
  <c r="AM181" i="19"/>
  <c r="V181" i="19"/>
  <c r="W181" i="19"/>
  <c r="T181" i="19"/>
  <c r="Y181" i="19"/>
  <c r="Z181" i="19"/>
  <c r="T182" i="19"/>
  <c r="AO182" i="19"/>
  <c r="AP182" i="19"/>
  <c r="Y182" i="19"/>
  <c r="Z182" i="19"/>
  <c r="AB182" i="19"/>
  <c r="AC182" i="19"/>
  <c r="Q183" i="19"/>
  <c r="R183" i="19"/>
  <c r="S183" i="19"/>
  <c r="P184" i="19"/>
  <c r="D181" i="19"/>
  <c r="AH182" i="19"/>
  <c r="AF182" i="19"/>
  <c r="AO181" i="19"/>
  <c r="AP181" i="19"/>
  <c r="AB181" i="19"/>
  <c r="AC181" i="19"/>
  <c r="T183" i="19"/>
  <c r="P185" i="19"/>
  <c r="Q184" i="19"/>
  <c r="R184" i="19"/>
  <c r="S184" i="19"/>
  <c r="AH183" i="19"/>
  <c r="AF183" i="19"/>
  <c r="D182" i="19"/>
  <c r="V182" i="19"/>
  <c r="W182" i="19"/>
  <c r="AL182" i="19"/>
  <c r="AM182" i="19"/>
  <c r="P186" i="19"/>
  <c r="Q185" i="19"/>
  <c r="R185" i="19"/>
  <c r="S185" i="19"/>
  <c r="D183" i="19"/>
  <c r="AH184" i="19"/>
  <c r="AF184" i="19"/>
  <c r="Y183" i="19"/>
  <c r="Z183" i="19"/>
  <c r="AO183" i="19"/>
  <c r="AP183" i="19"/>
  <c r="AB183" i="19"/>
  <c r="AC183" i="19"/>
  <c r="V183" i="19"/>
  <c r="W183" i="19"/>
  <c r="T184" i="19"/>
  <c r="AO184" i="19"/>
  <c r="AP184" i="19"/>
  <c r="Y184" i="19"/>
  <c r="Z184" i="19"/>
  <c r="AB184" i="19"/>
  <c r="AC184" i="19"/>
  <c r="AL183" i="19"/>
  <c r="AM183" i="19"/>
  <c r="T185" i="19"/>
  <c r="AB185" i="19"/>
  <c r="AC185" i="19"/>
  <c r="AO185" i="19"/>
  <c r="AP185" i="19"/>
  <c r="Y185" i="19"/>
  <c r="Z185" i="19"/>
  <c r="AL185" i="19"/>
  <c r="AM185" i="19"/>
  <c r="D184" i="19"/>
  <c r="AH185" i="19"/>
  <c r="AF185" i="19"/>
  <c r="V184" i="19"/>
  <c r="W184" i="19"/>
  <c r="AL184" i="19"/>
  <c r="AM184" i="19"/>
  <c r="P187" i="19"/>
  <c r="Q186" i="19"/>
  <c r="R186" i="19"/>
  <c r="S186" i="19"/>
  <c r="Q187" i="19"/>
  <c r="R187" i="19"/>
  <c r="S187" i="19"/>
  <c r="P188" i="19"/>
  <c r="D185" i="19"/>
  <c r="AH186" i="19"/>
  <c r="AF186" i="19"/>
  <c r="T186" i="19"/>
  <c r="AO186" i="19"/>
  <c r="AP186" i="19"/>
  <c r="V185" i="19"/>
  <c r="W185" i="19"/>
  <c r="T187" i="19"/>
  <c r="AB187" i="19"/>
  <c r="AC187" i="19"/>
  <c r="Y187" i="19"/>
  <c r="Z187" i="19"/>
  <c r="AL187" i="19"/>
  <c r="AM187" i="19"/>
  <c r="AO187" i="19"/>
  <c r="AP187" i="19"/>
  <c r="AH187" i="19"/>
  <c r="AF187" i="19"/>
  <c r="D186" i="19"/>
  <c r="V186" i="19"/>
  <c r="W186" i="19"/>
  <c r="AB186" i="19"/>
  <c r="AC186" i="19"/>
  <c r="Q188" i="19"/>
  <c r="R188" i="19"/>
  <c r="S188" i="19"/>
  <c r="P189" i="19"/>
  <c r="AL186" i="19"/>
  <c r="AM186" i="19"/>
  <c r="Y186" i="19"/>
  <c r="Z186" i="19"/>
  <c r="T188" i="19"/>
  <c r="AB188" i="19"/>
  <c r="AC188" i="19"/>
  <c r="Y188" i="19"/>
  <c r="Z188" i="19"/>
  <c r="AL188" i="19"/>
  <c r="AM188" i="19"/>
  <c r="AO188" i="19"/>
  <c r="AP188" i="19"/>
  <c r="D187" i="19"/>
  <c r="AH188" i="19"/>
  <c r="AF188" i="19"/>
  <c r="Q189" i="19"/>
  <c r="R189" i="19"/>
  <c r="S189" i="19"/>
  <c r="P190" i="19"/>
  <c r="V187" i="19"/>
  <c r="W187" i="19"/>
  <c r="Q190" i="19"/>
  <c r="R190" i="19"/>
  <c r="S190" i="19"/>
  <c r="P191" i="19"/>
  <c r="AH189" i="19"/>
  <c r="AF189" i="19"/>
  <c r="D188" i="19"/>
  <c r="T189" i="19"/>
  <c r="AB189" i="19"/>
  <c r="AC189" i="19"/>
  <c r="V189" i="19"/>
  <c r="W189" i="19"/>
  <c r="V188" i="19"/>
  <c r="W188" i="19"/>
  <c r="T190" i="19"/>
  <c r="AB190" i="19"/>
  <c r="AC190" i="19"/>
  <c r="Y190" i="19"/>
  <c r="Z190" i="19"/>
  <c r="AL190" i="19"/>
  <c r="AM190" i="19"/>
  <c r="V190" i="19"/>
  <c r="W190" i="19"/>
  <c r="AO190" i="19"/>
  <c r="AP190" i="19"/>
  <c r="D189" i="19"/>
  <c r="AH190" i="19"/>
  <c r="AF190" i="19"/>
  <c r="Y189" i="19"/>
  <c r="Z189" i="19"/>
  <c r="Q191" i="19"/>
  <c r="R191" i="19"/>
  <c r="S191" i="19"/>
  <c r="P192" i="19"/>
  <c r="AO189" i="19"/>
  <c r="AP189" i="19"/>
  <c r="AL189" i="19"/>
  <c r="AM189" i="19"/>
  <c r="Q192" i="19"/>
  <c r="R192" i="19"/>
  <c r="S192" i="19"/>
  <c r="P193" i="19"/>
  <c r="T191" i="19"/>
  <c r="AB191" i="19"/>
  <c r="AC191" i="19"/>
  <c r="V191" i="19"/>
  <c r="W191" i="19"/>
  <c r="AO191" i="19"/>
  <c r="AP191" i="19"/>
  <c r="Y191" i="19"/>
  <c r="Z191" i="19"/>
  <c r="AH191" i="19"/>
  <c r="AF191" i="19"/>
  <c r="D190" i="19"/>
  <c r="T192" i="19"/>
  <c r="AB192" i="19"/>
  <c r="AC192" i="19"/>
  <c r="Y192" i="19"/>
  <c r="Z192" i="19"/>
  <c r="AL192" i="19"/>
  <c r="AM192" i="19"/>
  <c r="V192" i="19"/>
  <c r="W192" i="19"/>
  <c r="AO192" i="19"/>
  <c r="AP192" i="19"/>
  <c r="D191" i="19"/>
  <c r="AH192" i="19"/>
  <c r="AF192" i="19"/>
  <c r="Q193" i="19"/>
  <c r="R193" i="19"/>
  <c r="S193" i="19"/>
  <c r="P194" i="19"/>
  <c r="AL191" i="19"/>
  <c r="AM191" i="19"/>
  <c r="Q194" i="19"/>
  <c r="R194" i="19"/>
  <c r="S194" i="19"/>
  <c r="P195" i="19"/>
  <c r="AB193" i="19"/>
  <c r="AC193" i="19"/>
  <c r="V193" i="19"/>
  <c r="W193" i="19"/>
  <c r="AO193" i="19"/>
  <c r="AP193" i="19"/>
  <c r="Y193" i="19"/>
  <c r="Z193" i="19"/>
  <c r="AL193" i="19"/>
  <c r="AM193" i="19"/>
  <c r="T193" i="19"/>
  <c r="AH193" i="19"/>
  <c r="AF193" i="19"/>
  <c r="D192" i="19"/>
  <c r="T194" i="19"/>
  <c r="Q195" i="19"/>
  <c r="R195" i="19"/>
  <c r="S195" i="19"/>
  <c r="P196" i="19"/>
  <c r="D193" i="19"/>
  <c r="AH194" i="19"/>
  <c r="AF194" i="19"/>
  <c r="Q196" i="19"/>
  <c r="R196" i="19"/>
  <c r="S196" i="19"/>
  <c r="P197" i="19"/>
  <c r="AH195" i="19"/>
  <c r="AF195" i="19"/>
  <c r="D194" i="19"/>
  <c r="AO194" i="19"/>
  <c r="AP194" i="19"/>
  <c r="V194" i="19"/>
  <c r="W194" i="19"/>
  <c r="AL194" i="19"/>
  <c r="AM194" i="19"/>
  <c r="AB195" i="19"/>
  <c r="AC195" i="19"/>
  <c r="AO195" i="19"/>
  <c r="AP195" i="19"/>
  <c r="T195" i="19"/>
  <c r="Y194" i="19"/>
  <c r="Z194" i="19"/>
  <c r="AB194" i="19"/>
  <c r="AC194" i="19"/>
  <c r="D195" i="19"/>
  <c r="AH196" i="19"/>
  <c r="AF196" i="19"/>
  <c r="AL195" i="19"/>
  <c r="AM195" i="19"/>
  <c r="Y195" i="19"/>
  <c r="Z195" i="19"/>
  <c r="V195" i="19"/>
  <c r="W195" i="19"/>
  <c r="Q197" i="19"/>
  <c r="R197" i="19"/>
  <c r="S197" i="19"/>
  <c r="P198" i="19"/>
  <c r="T196" i="19"/>
  <c r="V196" i="19"/>
  <c r="W196" i="19"/>
  <c r="Q198" i="19"/>
  <c r="R198" i="19"/>
  <c r="S198" i="19"/>
  <c r="P199" i="19"/>
  <c r="T197" i="19"/>
  <c r="V197" i="19"/>
  <c r="W197" i="19"/>
  <c r="Y197" i="19"/>
  <c r="Z197" i="19"/>
  <c r="AL197" i="19"/>
  <c r="AM197" i="19"/>
  <c r="AH197" i="19"/>
  <c r="AF197" i="19"/>
  <c r="D196" i="19"/>
  <c r="Y196" i="19"/>
  <c r="Z196" i="19"/>
  <c r="AB196" i="19"/>
  <c r="AC196" i="19"/>
  <c r="AL196" i="19"/>
  <c r="AM196" i="19"/>
  <c r="AO196" i="19"/>
  <c r="AP196" i="19"/>
  <c r="D197" i="19"/>
  <c r="AH198" i="19"/>
  <c r="AF198" i="19"/>
  <c r="AB197" i="19"/>
  <c r="AC197" i="19"/>
  <c r="AO197" i="19"/>
  <c r="AP197" i="19"/>
  <c r="P200" i="19"/>
  <c r="Q199" i="19"/>
  <c r="R199" i="19"/>
  <c r="S199" i="19"/>
  <c r="AO198" i="19"/>
  <c r="AP198" i="19"/>
  <c r="T198" i="19"/>
  <c r="Y198" i="19"/>
  <c r="Z198" i="19"/>
  <c r="V198" i="19"/>
  <c r="W198" i="19"/>
  <c r="T199" i="19"/>
  <c r="Y199" i="19"/>
  <c r="Z199" i="19"/>
  <c r="AL199" i="19"/>
  <c r="AM199" i="19"/>
  <c r="V199" i="19"/>
  <c r="W199" i="19"/>
  <c r="P201" i="19"/>
  <c r="Q200" i="19"/>
  <c r="R200" i="19"/>
  <c r="S200" i="19"/>
  <c r="AH199" i="19"/>
  <c r="AF199" i="19"/>
  <c r="D198" i="19"/>
  <c r="AB198" i="19"/>
  <c r="AC198" i="19"/>
  <c r="AL198" i="19"/>
  <c r="AM198" i="19"/>
  <c r="P202" i="19"/>
  <c r="Q201" i="19"/>
  <c r="R201" i="19"/>
  <c r="S201" i="19"/>
  <c r="AH200" i="19"/>
  <c r="AF200" i="19"/>
  <c r="D199" i="19"/>
  <c r="AB199" i="19"/>
  <c r="AC199" i="19"/>
  <c r="AO199" i="19"/>
  <c r="AP199" i="19"/>
  <c r="AO200" i="19"/>
  <c r="AP200" i="19"/>
  <c r="T200" i="19"/>
  <c r="V200" i="19"/>
  <c r="W200" i="19"/>
  <c r="AB200" i="19"/>
  <c r="AC200" i="19"/>
  <c r="AH201" i="19"/>
  <c r="AF201" i="19"/>
  <c r="D200" i="19"/>
  <c r="Y200" i="19"/>
  <c r="Z200" i="19"/>
  <c r="T201" i="19"/>
  <c r="Y201" i="19"/>
  <c r="Z201" i="19"/>
  <c r="AL200" i="19"/>
  <c r="AM200" i="19"/>
  <c r="P203" i="19"/>
  <c r="Q202" i="19"/>
  <c r="R202" i="19"/>
  <c r="S202" i="19"/>
  <c r="T202" i="19"/>
  <c r="Y202" i="19"/>
  <c r="Z202" i="19"/>
  <c r="AB202" i="19"/>
  <c r="AC202" i="19"/>
  <c r="Q203" i="19"/>
  <c r="R203" i="19"/>
  <c r="S203" i="19"/>
  <c r="P204" i="19"/>
  <c r="D201" i="19"/>
  <c r="AH202" i="19"/>
  <c r="AF202" i="19"/>
  <c r="AB201" i="19"/>
  <c r="AC201" i="19"/>
  <c r="AO201" i="19"/>
  <c r="AP201" i="19"/>
  <c r="AL201" i="19"/>
  <c r="AM201" i="19"/>
  <c r="V201" i="19"/>
  <c r="W201" i="19"/>
  <c r="T203" i="19"/>
  <c r="AO203" i="19"/>
  <c r="AP203" i="19"/>
  <c r="V203" i="19"/>
  <c r="W203" i="19"/>
  <c r="AL203" i="19"/>
  <c r="AM203" i="19"/>
  <c r="AL202" i="19"/>
  <c r="AM202" i="19"/>
  <c r="V202" i="19"/>
  <c r="W202" i="19"/>
  <c r="P205" i="19"/>
  <c r="Q204" i="19"/>
  <c r="R204" i="19"/>
  <c r="S204" i="19"/>
  <c r="AH203" i="19"/>
  <c r="AF203" i="19"/>
  <c r="D202" i="19"/>
  <c r="AO202" i="19"/>
  <c r="AP202" i="19"/>
  <c r="AH204" i="19"/>
  <c r="AF204" i="19"/>
  <c r="D203" i="19"/>
  <c r="AB203" i="19"/>
  <c r="AC203" i="19"/>
  <c r="T204" i="19"/>
  <c r="AL204" i="19"/>
  <c r="AM204" i="19"/>
  <c r="AB204" i="19"/>
  <c r="AC204" i="19"/>
  <c r="P206" i="19"/>
  <c r="Q205" i="19"/>
  <c r="R205" i="19"/>
  <c r="S205" i="19"/>
  <c r="Y203" i="19"/>
  <c r="Z203" i="19"/>
  <c r="T205" i="19"/>
  <c r="AO205" i="19"/>
  <c r="AP205" i="19"/>
  <c r="AL205" i="19"/>
  <c r="AM205" i="19"/>
  <c r="V205" i="19"/>
  <c r="W205" i="19"/>
  <c r="AB205" i="19"/>
  <c r="AC205" i="19"/>
  <c r="AH205" i="19"/>
  <c r="AF205" i="19"/>
  <c r="D204" i="19"/>
  <c r="V204" i="19"/>
  <c r="W204" i="19"/>
  <c r="Y204" i="19"/>
  <c r="Z204" i="19"/>
  <c r="P207" i="19"/>
  <c r="Q206" i="19"/>
  <c r="R206" i="19"/>
  <c r="S206" i="19"/>
  <c r="AO204" i="19"/>
  <c r="AP204" i="19"/>
  <c r="T206" i="19"/>
  <c r="Q207" i="19"/>
  <c r="R207" i="19"/>
  <c r="S207" i="19"/>
  <c r="P208" i="19"/>
  <c r="D205" i="19"/>
  <c r="AH206" i="19"/>
  <c r="AF206" i="19"/>
  <c r="Y205" i="19"/>
  <c r="Z205" i="19"/>
  <c r="T207" i="19"/>
  <c r="AO207" i="19"/>
  <c r="AP207" i="19"/>
  <c r="AL207" i="19"/>
  <c r="AM207" i="19"/>
  <c r="V207" i="19"/>
  <c r="W207" i="19"/>
  <c r="AB207" i="19"/>
  <c r="AC207" i="19"/>
  <c r="AH207" i="19"/>
  <c r="AF207" i="19"/>
  <c r="D206" i="19"/>
  <c r="AL206" i="19"/>
  <c r="AM206" i="19"/>
  <c r="V206" i="19"/>
  <c r="W206" i="19"/>
  <c r="P209" i="19"/>
  <c r="Q208" i="19"/>
  <c r="R208" i="19"/>
  <c r="S208" i="19"/>
  <c r="AO206" i="19"/>
  <c r="AP206" i="19"/>
  <c r="AB206" i="19"/>
  <c r="AC206" i="19"/>
  <c r="Y206" i="19"/>
  <c r="Z206" i="19"/>
  <c r="T208" i="19"/>
  <c r="V208" i="19"/>
  <c r="W208" i="19"/>
  <c r="AH208" i="19"/>
  <c r="AF208" i="19"/>
  <c r="D207" i="19"/>
  <c r="P210" i="19"/>
  <c r="Q209" i="19"/>
  <c r="R209" i="19"/>
  <c r="S209" i="19"/>
  <c r="Y207" i="19"/>
  <c r="Z207" i="19"/>
  <c r="T209" i="19"/>
  <c r="V209" i="19"/>
  <c r="W209" i="19"/>
  <c r="AH209" i="19"/>
  <c r="AF209" i="19"/>
  <c r="D208" i="19"/>
  <c r="AL208" i="19"/>
  <c r="AM208" i="19"/>
  <c r="AO208" i="19"/>
  <c r="AP208" i="19"/>
  <c r="AB208" i="19"/>
  <c r="AC208" i="19"/>
  <c r="Q210" i="19"/>
  <c r="R210" i="19"/>
  <c r="S210" i="19"/>
  <c r="P211" i="19"/>
  <c r="Y208" i="19"/>
  <c r="Z208" i="19"/>
  <c r="Q211" i="19"/>
  <c r="R211" i="19"/>
  <c r="S211" i="19"/>
  <c r="P212" i="19"/>
  <c r="D209" i="19"/>
  <c r="AH210" i="19"/>
  <c r="AF210" i="19"/>
  <c r="AO209" i="19"/>
  <c r="AP209" i="19"/>
  <c r="AL209" i="19"/>
  <c r="AM209" i="19"/>
  <c r="AL210" i="19"/>
  <c r="AM210" i="19"/>
  <c r="T210" i="19"/>
  <c r="AB209" i="19"/>
  <c r="AC209" i="19"/>
  <c r="Y209" i="19"/>
  <c r="Z209" i="19"/>
  <c r="T211" i="19"/>
  <c r="V211" i="19"/>
  <c r="W211" i="19"/>
  <c r="AH211" i="19"/>
  <c r="AF211" i="19"/>
  <c r="D210" i="19"/>
  <c r="Y210" i="19"/>
  <c r="Z210" i="19"/>
  <c r="AO210" i="19"/>
  <c r="AP210" i="19"/>
  <c r="P213" i="19"/>
  <c r="Q212" i="19"/>
  <c r="R212" i="19"/>
  <c r="S212" i="19"/>
  <c r="AB210" i="19"/>
  <c r="AC210" i="19"/>
  <c r="V210" i="19"/>
  <c r="W210" i="19"/>
  <c r="D211" i="19"/>
  <c r="AH212" i="19"/>
  <c r="AF212" i="19"/>
  <c r="T212" i="19"/>
  <c r="Y212" i="19"/>
  <c r="Z212" i="19"/>
  <c r="P214" i="19"/>
  <c r="Q213" i="19"/>
  <c r="R213" i="19"/>
  <c r="S213" i="19"/>
  <c r="AO211" i="19"/>
  <c r="AP211" i="19"/>
  <c r="AB211" i="19"/>
  <c r="AC211" i="19"/>
  <c r="Y211" i="19"/>
  <c r="Z211" i="19"/>
  <c r="AL211" i="19"/>
  <c r="AM211" i="19"/>
  <c r="T213" i="19"/>
  <c r="AB213" i="19"/>
  <c r="AC213" i="19"/>
  <c r="D212" i="19"/>
  <c r="AH213" i="19"/>
  <c r="AF213" i="19"/>
  <c r="AB212" i="19"/>
  <c r="AC212" i="19"/>
  <c r="V212" i="19"/>
  <c r="W212" i="19"/>
  <c r="AL212" i="19"/>
  <c r="AM212" i="19"/>
  <c r="Q214" i="19"/>
  <c r="R214" i="19"/>
  <c r="S214" i="19"/>
  <c r="P215" i="19"/>
  <c r="AO212" i="19"/>
  <c r="AP212" i="19"/>
  <c r="Q215" i="19"/>
  <c r="R215" i="19"/>
  <c r="S215" i="19"/>
  <c r="P216" i="19"/>
  <c r="D213" i="19"/>
  <c r="AH214" i="19"/>
  <c r="AF214" i="19"/>
  <c r="AO213" i="19"/>
  <c r="AP213" i="19"/>
  <c r="V213" i="19"/>
  <c r="W213" i="19"/>
  <c r="AL214" i="19"/>
  <c r="AM214" i="19"/>
  <c r="T214" i="19"/>
  <c r="AO214" i="19"/>
  <c r="AP214" i="19"/>
  <c r="Y214" i="19"/>
  <c r="Z214" i="19"/>
  <c r="Y213" i="19"/>
  <c r="Z213" i="19"/>
  <c r="AL213" i="19"/>
  <c r="AM213" i="19"/>
  <c r="T215" i="19"/>
  <c r="AB215" i="19"/>
  <c r="AC215" i="19"/>
  <c r="AO215" i="19"/>
  <c r="AP215" i="19"/>
  <c r="AH215" i="19"/>
  <c r="AF215" i="19"/>
  <c r="D214" i="19"/>
  <c r="P217" i="19"/>
  <c r="Q216" i="19"/>
  <c r="R216" i="19"/>
  <c r="S216" i="19"/>
  <c r="AB214" i="19"/>
  <c r="AC214" i="19"/>
  <c r="V214" i="19"/>
  <c r="W214" i="19"/>
  <c r="D215" i="19"/>
  <c r="AH216" i="19"/>
  <c r="AF216" i="19"/>
  <c r="V215" i="19"/>
  <c r="W215" i="19"/>
  <c r="T216" i="19"/>
  <c r="Y215" i="19"/>
  <c r="Z215" i="19"/>
  <c r="Q217" i="19"/>
  <c r="R217" i="19"/>
  <c r="S217" i="19"/>
  <c r="P218" i="19"/>
  <c r="AL215" i="19"/>
  <c r="AM215" i="19"/>
  <c r="T217" i="19"/>
  <c r="Y217" i="19"/>
  <c r="Z217" i="19"/>
  <c r="AL217" i="19"/>
  <c r="AM217" i="19"/>
  <c r="AB217" i="19"/>
  <c r="AC217" i="19"/>
  <c r="AO217" i="19"/>
  <c r="AP217" i="19"/>
  <c r="D216" i="19"/>
  <c r="AH217" i="19"/>
  <c r="AF217" i="19"/>
  <c r="AB216" i="19"/>
  <c r="AC216" i="19"/>
  <c r="V216" i="19"/>
  <c r="W216" i="19"/>
  <c r="P219" i="19"/>
  <c r="Q218" i="19"/>
  <c r="R218" i="19"/>
  <c r="S218" i="19"/>
  <c r="AL216" i="19"/>
  <c r="AM216" i="19"/>
  <c r="Y216" i="19"/>
  <c r="Z216" i="19"/>
  <c r="AO216" i="19"/>
  <c r="AP216" i="19"/>
  <c r="V218" i="19"/>
  <c r="W218" i="19"/>
  <c r="T218" i="19"/>
  <c r="AB218" i="19"/>
  <c r="AC218" i="19"/>
  <c r="AO218" i="19"/>
  <c r="AP218" i="19"/>
  <c r="AL218" i="19"/>
  <c r="AM218" i="19"/>
  <c r="Y218" i="19"/>
  <c r="Z218" i="19"/>
  <c r="Q219" i="19"/>
  <c r="R219" i="19"/>
  <c r="S219" i="19"/>
  <c r="P220" i="19"/>
  <c r="D217" i="19"/>
  <c r="AH218" i="19"/>
  <c r="AF218" i="19"/>
  <c r="V217" i="19"/>
  <c r="W217" i="19"/>
  <c r="T219" i="19"/>
  <c r="AL219" i="19"/>
  <c r="AM219" i="19"/>
  <c r="AB219" i="19"/>
  <c r="AC219" i="19"/>
  <c r="AO219" i="19"/>
  <c r="AP219" i="19"/>
  <c r="Y219" i="19"/>
  <c r="Z219" i="19"/>
  <c r="P221" i="19"/>
  <c r="Q220" i="19"/>
  <c r="R220" i="19"/>
  <c r="S220" i="19"/>
  <c r="AH219" i="19"/>
  <c r="AF219" i="19"/>
  <c r="D218" i="19"/>
  <c r="T220" i="19"/>
  <c r="Y220" i="19"/>
  <c r="Z220" i="19"/>
  <c r="Q221" i="19"/>
  <c r="R221" i="19"/>
  <c r="S221" i="19"/>
  <c r="P222" i="19"/>
  <c r="AH220" i="19"/>
  <c r="AF220" i="19"/>
  <c r="D219" i="19"/>
  <c r="V219" i="19"/>
  <c r="W219" i="19"/>
  <c r="T221" i="19"/>
  <c r="AB221" i="19"/>
  <c r="AC221" i="19"/>
  <c r="AL221" i="19"/>
  <c r="AM221" i="19"/>
  <c r="V221" i="19"/>
  <c r="W221" i="19"/>
  <c r="AO221" i="19"/>
  <c r="AP221" i="19"/>
  <c r="Y221" i="19"/>
  <c r="Z221" i="19"/>
  <c r="AL220" i="19"/>
  <c r="AM220" i="19"/>
  <c r="AH221" i="19"/>
  <c r="AF221" i="19"/>
  <c r="D220" i="19"/>
  <c r="V220" i="19"/>
  <c r="W220" i="19"/>
  <c r="P223" i="19"/>
  <c r="Q222" i="19"/>
  <c r="R222" i="19"/>
  <c r="S222" i="19"/>
  <c r="AO220" i="19"/>
  <c r="AP220" i="19"/>
  <c r="AB220" i="19"/>
  <c r="AC220" i="19"/>
  <c r="P224" i="19"/>
  <c r="Q223" i="19"/>
  <c r="R223" i="19"/>
  <c r="S223" i="19"/>
  <c r="T222" i="19"/>
  <c r="AB222" i="19"/>
  <c r="AC222" i="19"/>
  <c r="AO222" i="19"/>
  <c r="AP222" i="19"/>
  <c r="Y222" i="19"/>
  <c r="Z222" i="19"/>
  <c r="V222" i="19"/>
  <c r="W222" i="19"/>
  <c r="AL222" i="19"/>
  <c r="AM222" i="19"/>
  <c r="D221" i="19"/>
  <c r="AH222" i="19"/>
  <c r="AF222" i="19"/>
  <c r="T223" i="19"/>
  <c r="AB223" i="19"/>
  <c r="AC223" i="19"/>
  <c r="AL223" i="19"/>
  <c r="AM223" i="19"/>
  <c r="AO223" i="19"/>
  <c r="AP223" i="19"/>
  <c r="Y223" i="19"/>
  <c r="Z223" i="19"/>
  <c r="V223" i="19"/>
  <c r="W223" i="19"/>
  <c r="AH223" i="19"/>
  <c r="AF223" i="19"/>
  <c r="D222" i="19"/>
  <c r="Q224" i="19"/>
  <c r="R224" i="19"/>
  <c r="S224" i="19"/>
  <c r="P225" i="19"/>
  <c r="P226" i="19"/>
  <c r="Q225" i="19"/>
  <c r="R225" i="19"/>
  <c r="S225" i="19"/>
  <c r="T224" i="19"/>
  <c r="AB224" i="19"/>
  <c r="AC224" i="19"/>
  <c r="AO224" i="19"/>
  <c r="AP224" i="19"/>
  <c r="Y224" i="19"/>
  <c r="Z224" i="19"/>
  <c r="V224" i="19"/>
  <c r="W224" i="19"/>
  <c r="AH224" i="19"/>
  <c r="AF224" i="19"/>
  <c r="D223" i="19"/>
  <c r="AH225" i="19"/>
  <c r="AF225" i="19"/>
  <c r="D224" i="19"/>
  <c r="Q226" i="19"/>
  <c r="R226" i="19"/>
  <c r="S226" i="19"/>
  <c r="P227" i="19"/>
  <c r="AB225" i="19"/>
  <c r="AC225" i="19"/>
  <c r="V225" i="19"/>
  <c r="W225" i="19"/>
  <c r="Y225" i="19"/>
  <c r="Z225" i="19"/>
  <c r="AL225" i="19"/>
  <c r="AM225" i="19"/>
  <c r="T225" i="19"/>
  <c r="AO225" i="19"/>
  <c r="AP225" i="19"/>
  <c r="AL224" i="19"/>
  <c r="AM224" i="19"/>
  <c r="Q227" i="19"/>
  <c r="R227" i="19"/>
  <c r="S227" i="19"/>
  <c r="P228" i="19"/>
  <c r="T226" i="19"/>
  <c r="Y226" i="19"/>
  <c r="Z226" i="19"/>
  <c r="AL226" i="19"/>
  <c r="AM226" i="19"/>
  <c r="V226" i="19"/>
  <c r="W226" i="19"/>
  <c r="D225" i="19"/>
  <c r="AH226" i="19"/>
  <c r="AF226" i="19"/>
  <c r="AH227" i="19"/>
  <c r="AF227" i="19"/>
  <c r="D226" i="19"/>
  <c r="AO226" i="19"/>
  <c r="AP226" i="19"/>
  <c r="AB226" i="19"/>
  <c r="AC226" i="19"/>
  <c r="Q228" i="19"/>
  <c r="R228" i="19"/>
  <c r="S228" i="19"/>
  <c r="P229" i="19"/>
  <c r="AB227" i="19"/>
  <c r="AC227" i="19"/>
  <c r="T227" i="19"/>
  <c r="D227" i="19"/>
  <c r="AH228" i="19"/>
  <c r="AF228" i="19"/>
  <c r="T228" i="19"/>
  <c r="Y228" i="19"/>
  <c r="Z228" i="19"/>
  <c r="AL228" i="19"/>
  <c r="AM228" i="19"/>
  <c r="AL227" i="19"/>
  <c r="AM227" i="19"/>
  <c r="Q229" i="19"/>
  <c r="R229" i="19"/>
  <c r="S229" i="19"/>
  <c r="P230" i="19"/>
  <c r="Y227" i="19"/>
  <c r="Z227" i="19"/>
  <c r="V227" i="19"/>
  <c r="W227" i="19"/>
  <c r="AO227" i="19"/>
  <c r="AP227" i="19"/>
  <c r="AB228" i="19"/>
  <c r="AC228" i="19"/>
  <c r="V228" i="19"/>
  <c r="W228" i="19"/>
  <c r="AH229" i="19"/>
  <c r="AF229" i="19"/>
  <c r="D228" i="19"/>
  <c r="Q230" i="19"/>
  <c r="R230" i="19"/>
  <c r="S230" i="19"/>
  <c r="P231" i="19"/>
  <c r="AO228" i="19"/>
  <c r="AP228" i="19"/>
  <c r="AO229" i="19"/>
  <c r="AP229" i="19"/>
  <c r="V229" i="19"/>
  <c r="W229" i="19"/>
  <c r="T229" i="19"/>
  <c r="AB229" i="19"/>
  <c r="AC229" i="19"/>
  <c r="Y229" i="19"/>
  <c r="Z229" i="19"/>
  <c r="AL229" i="19"/>
  <c r="AM229" i="19"/>
  <c r="Q231" i="19"/>
  <c r="R231" i="19"/>
  <c r="S231" i="19"/>
  <c r="P232" i="19"/>
  <c r="T230" i="19"/>
  <c r="Y230" i="19"/>
  <c r="Z230" i="19"/>
  <c r="AL230" i="19"/>
  <c r="AM230" i="19"/>
  <c r="V230" i="19"/>
  <c r="W230" i="19"/>
  <c r="AB230" i="19"/>
  <c r="AC230" i="19"/>
  <c r="D229" i="19"/>
  <c r="AH230" i="19"/>
  <c r="AF230" i="19"/>
  <c r="AH231" i="19"/>
  <c r="AF231" i="19"/>
  <c r="D230" i="19"/>
  <c r="AO230" i="19"/>
  <c r="AP230" i="19"/>
  <c r="Q232" i="19"/>
  <c r="R232" i="19"/>
  <c r="S232" i="19"/>
  <c r="P233" i="19"/>
  <c r="AO231" i="19"/>
  <c r="AP231" i="19"/>
  <c r="V231" i="19"/>
  <c r="W231" i="19"/>
  <c r="T231" i="19"/>
  <c r="AL231" i="19"/>
  <c r="AM231" i="19"/>
  <c r="Y231" i="19"/>
  <c r="Z231" i="19"/>
  <c r="T232" i="19"/>
  <c r="Y232" i="19"/>
  <c r="Z232" i="19"/>
  <c r="Q233" i="19"/>
  <c r="R233" i="19"/>
  <c r="S233" i="19"/>
  <c r="P234" i="19"/>
  <c r="D231" i="19"/>
  <c r="AH232" i="19"/>
  <c r="AF232" i="19"/>
  <c r="AB231" i="19"/>
  <c r="AC231" i="19"/>
  <c r="P235" i="19"/>
  <c r="Q234" i="19"/>
  <c r="R234" i="19"/>
  <c r="S234" i="19"/>
  <c r="V232" i="19"/>
  <c r="W232" i="19"/>
  <c r="AL232" i="19"/>
  <c r="AM232" i="19"/>
  <c r="AH233" i="19"/>
  <c r="AF233" i="19"/>
  <c r="D232" i="19"/>
  <c r="V233" i="19"/>
  <c r="W233" i="19"/>
  <c r="Y233" i="19"/>
  <c r="Z233" i="19"/>
  <c r="T233" i="19"/>
  <c r="AO233" i="19"/>
  <c r="AP233" i="19"/>
  <c r="AB232" i="19"/>
  <c r="AC232" i="19"/>
  <c r="AO232" i="19"/>
  <c r="AP232" i="19"/>
  <c r="D233" i="19"/>
  <c r="AH234" i="19"/>
  <c r="AF234" i="19"/>
  <c r="AB233" i="19"/>
  <c r="AC233" i="19"/>
  <c r="AO234" i="19"/>
  <c r="AP234" i="19"/>
  <c r="Y234" i="19"/>
  <c r="Z234" i="19"/>
  <c r="AL234" i="19"/>
  <c r="AM234" i="19"/>
  <c r="V234" i="19"/>
  <c r="W234" i="19"/>
  <c r="T234" i="19"/>
  <c r="AL233" i="19"/>
  <c r="AM233" i="19"/>
  <c r="Q235" i="19"/>
  <c r="R235" i="19"/>
  <c r="S235" i="19"/>
  <c r="P236" i="19"/>
  <c r="P237" i="19"/>
  <c r="Q236" i="19"/>
  <c r="R236" i="19"/>
  <c r="S236" i="19"/>
  <c r="AH235" i="19"/>
  <c r="AF235" i="19"/>
  <c r="D234" i="19"/>
  <c r="Y235" i="19"/>
  <c r="Z235" i="19"/>
  <c r="V235" i="19"/>
  <c r="W235" i="19"/>
  <c r="AB235" i="19"/>
  <c r="AC235" i="19"/>
  <c r="AO235" i="19"/>
  <c r="AP235" i="19"/>
  <c r="T235" i="19"/>
  <c r="AB234" i="19"/>
  <c r="AC234" i="19"/>
  <c r="AH236" i="19"/>
  <c r="AF236" i="19"/>
  <c r="D235" i="19"/>
  <c r="T236" i="19"/>
  <c r="AL235" i="19"/>
  <c r="AM235" i="19"/>
  <c r="P238" i="19"/>
  <c r="Q237" i="19"/>
  <c r="R237" i="19"/>
  <c r="S237" i="19"/>
  <c r="AH237" i="19"/>
  <c r="AF237" i="19"/>
  <c r="D236" i="19"/>
  <c r="AO236" i="19"/>
  <c r="AP236" i="19"/>
  <c r="AB236" i="19"/>
  <c r="AC236" i="19"/>
  <c r="AL236" i="19"/>
  <c r="AM236" i="19"/>
  <c r="Y236" i="19"/>
  <c r="Z236" i="19"/>
  <c r="AB237" i="19"/>
  <c r="AC237" i="19"/>
  <c r="T237" i="19"/>
  <c r="V237" i="19"/>
  <c r="W237" i="19"/>
  <c r="AO237" i="19"/>
  <c r="AP237" i="19"/>
  <c r="Y237" i="19"/>
  <c r="Z237" i="19"/>
  <c r="P239" i="19"/>
  <c r="Q238" i="19"/>
  <c r="R238" i="19"/>
  <c r="S238" i="19"/>
  <c r="V236" i="19"/>
  <c r="W236" i="19"/>
  <c r="T238" i="19"/>
  <c r="AO238" i="19"/>
  <c r="AP238" i="19"/>
  <c r="Y238" i="19"/>
  <c r="Z238" i="19"/>
  <c r="AL238" i="19"/>
  <c r="AM238" i="19"/>
  <c r="Q239" i="19"/>
  <c r="R239" i="19"/>
  <c r="S239" i="19"/>
  <c r="P240" i="19"/>
  <c r="D237" i="19"/>
  <c r="AH238" i="19"/>
  <c r="AF238" i="19"/>
  <c r="AL237" i="19"/>
  <c r="AM237" i="19"/>
  <c r="P241" i="19"/>
  <c r="Q240" i="19"/>
  <c r="R240" i="19"/>
  <c r="S240" i="19"/>
  <c r="T239" i="19"/>
  <c r="V239" i="19"/>
  <c r="W239" i="19"/>
  <c r="AO239" i="19"/>
  <c r="AP239" i="19"/>
  <c r="Y239" i="19"/>
  <c r="Z239" i="19"/>
  <c r="AH239" i="19"/>
  <c r="AF239" i="19"/>
  <c r="D238" i="19"/>
  <c r="V238" i="19"/>
  <c r="W238" i="19"/>
  <c r="AB238" i="19"/>
  <c r="AC238" i="19"/>
  <c r="T240" i="19"/>
  <c r="AO240" i="19"/>
  <c r="AP240" i="19"/>
  <c r="AL240" i="19"/>
  <c r="AM240" i="19"/>
  <c r="V240" i="19"/>
  <c r="W240" i="19"/>
  <c r="Y240" i="19"/>
  <c r="Z240" i="19"/>
  <c r="AH240" i="19"/>
  <c r="AF240" i="19"/>
  <c r="D239" i="19"/>
  <c r="AL239" i="19"/>
  <c r="AM239" i="19"/>
  <c r="AB239" i="19"/>
  <c r="AC239" i="19"/>
  <c r="P242" i="19"/>
  <c r="Q241" i="19"/>
  <c r="R241" i="19"/>
  <c r="S241" i="19"/>
  <c r="T241" i="19"/>
  <c r="V241" i="19"/>
  <c r="W241" i="19"/>
  <c r="Y241" i="19"/>
  <c r="Z241" i="19"/>
  <c r="Q242" i="19"/>
  <c r="R242" i="19"/>
  <c r="S242" i="19"/>
  <c r="P243" i="19"/>
  <c r="AH241" i="19"/>
  <c r="AF241" i="19"/>
  <c r="D240" i="19"/>
  <c r="AB240" i="19"/>
  <c r="AC240" i="19"/>
  <c r="T242" i="19"/>
  <c r="Y242" i="19"/>
  <c r="Z242" i="19"/>
  <c r="AL242" i="19"/>
  <c r="AM242" i="19"/>
  <c r="V242" i="19"/>
  <c r="W242" i="19"/>
  <c r="AB242" i="19"/>
  <c r="AC242" i="19"/>
  <c r="D241" i="19"/>
  <c r="AH242" i="19"/>
  <c r="AF242" i="19"/>
  <c r="AO241" i="19"/>
  <c r="AP241" i="19"/>
  <c r="AB241" i="19"/>
  <c r="AC241" i="19"/>
  <c r="AL241" i="19"/>
  <c r="AM241" i="19"/>
  <c r="Q243" i="19"/>
  <c r="R243" i="19"/>
  <c r="S243" i="19"/>
  <c r="P244" i="19"/>
  <c r="Q244" i="19"/>
  <c r="R244" i="19"/>
  <c r="S244" i="19"/>
  <c r="P245" i="19"/>
  <c r="T243" i="19"/>
  <c r="AO243" i="19"/>
  <c r="AP243" i="19"/>
  <c r="V243" i="19"/>
  <c r="W243" i="19"/>
  <c r="Y243" i="19"/>
  <c r="Z243" i="19"/>
  <c r="AH243" i="19"/>
  <c r="AF243" i="19"/>
  <c r="D242" i="19"/>
  <c r="AO242" i="19"/>
  <c r="AP242" i="19"/>
  <c r="D243" i="19"/>
  <c r="AH244" i="19"/>
  <c r="AF244" i="19"/>
  <c r="AB243" i="19"/>
  <c r="AC243" i="19"/>
  <c r="AL243" i="19"/>
  <c r="AM243" i="19"/>
  <c r="P246" i="19"/>
  <c r="Q245" i="19"/>
  <c r="R245" i="19"/>
  <c r="S245" i="19"/>
  <c r="AL244" i="19"/>
  <c r="AM244" i="19"/>
  <c r="T244" i="19"/>
  <c r="Y244" i="19"/>
  <c r="Z244" i="19"/>
  <c r="AO244" i="19"/>
  <c r="AP244" i="19"/>
  <c r="T245" i="19"/>
  <c r="V245" i="19"/>
  <c r="W245" i="19"/>
  <c r="AO245" i="19"/>
  <c r="AP245" i="19"/>
  <c r="AB245" i="19"/>
  <c r="AC245" i="19"/>
  <c r="Y245" i="19"/>
  <c r="Z245" i="19"/>
  <c r="Q246" i="19"/>
  <c r="R246" i="19"/>
  <c r="S246" i="19"/>
  <c r="P247" i="19"/>
  <c r="D244" i="19"/>
  <c r="AH245" i="19"/>
  <c r="AF245" i="19"/>
  <c r="AB244" i="19"/>
  <c r="AC244" i="19"/>
  <c r="V244" i="19"/>
  <c r="W244" i="19"/>
  <c r="Q247" i="19"/>
  <c r="R247" i="19"/>
  <c r="S247" i="19"/>
  <c r="P248" i="19"/>
  <c r="T246" i="19"/>
  <c r="AB246" i="19"/>
  <c r="AC246" i="19"/>
  <c r="D245" i="19"/>
  <c r="AH246" i="19"/>
  <c r="AF246" i="19"/>
  <c r="AL245" i="19"/>
  <c r="AM245" i="19"/>
  <c r="AH247" i="19"/>
  <c r="AF247" i="19"/>
  <c r="D246" i="19"/>
  <c r="V246" i="19"/>
  <c r="W246" i="19"/>
  <c r="AL246" i="19"/>
  <c r="AM246" i="19"/>
  <c r="Y246" i="19"/>
  <c r="Z246" i="19"/>
  <c r="AO246" i="19"/>
  <c r="AP246" i="19"/>
  <c r="Q248" i="19"/>
  <c r="R248" i="19"/>
  <c r="S248" i="19"/>
  <c r="P249" i="19"/>
  <c r="T247" i="19"/>
  <c r="AO247" i="19"/>
  <c r="AP247" i="19"/>
  <c r="V247" i="19"/>
  <c r="W247" i="19"/>
  <c r="AB247" i="19"/>
  <c r="AC247" i="19"/>
  <c r="AL247" i="19"/>
  <c r="AM247" i="19"/>
  <c r="T248" i="19"/>
  <c r="Y248" i="19"/>
  <c r="Z248" i="19"/>
  <c r="Y247" i="19"/>
  <c r="Z247" i="19"/>
  <c r="D247" i="19"/>
  <c r="AH248" i="19"/>
  <c r="AF248" i="19"/>
  <c r="P250" i="19"/>
  <c r="Q249" i="19"/>
  <c r="R249" i="19"/>
  <c r="S249" i="19"/>
  <c r="T249" i="19"/>
  <c r="V249" i="19"/>
  <c r="W249" i="19"/>
  <c r="AB249" i="19"/>
  <c r="AC249" i="19"/>
  <c r="AL249" i="19"/>
  <c r="AM249" i="19"/>
  <c r="AO249" i="19"/>
  <c r="AP249" i="19"/>
  <c r="Q250" i="19"/>
  <c r="R250" i="19"/>
  <c r="S250" i="19"/>
  <c r="P251" i="19"/>
  <c r="D248" i="19"/>
  <c r="AH249" i="19"/>
  <c r="AF249" i="19"/>
  <c r="AB248" i="19"/>
  <c r="AC248" i="19"/>
  <c r="V248" i="19"/>
  <c r="W248" i="19"/>
  <c r="AL248" i="19"/>
  <c r="AM248" i="19"/>
  <c r="AO248" i="19"/>
  <c r="AP248" i="19"/>
  <c r="T250" i="19"/>
  <c r="AL250" i="19"/>
  <c r="AM250" i="19"/>
  <c r="V250" i="19"/>
  <c r="W250" i="19"/>
  <c r="AB250" i="19"/>
  <c r="AC250" i="19"/>
  <c r="AO250" i="19"/>
  <c r="AP250" i="19"/>
  <c r="D249" i="19"/>
  <c r="AH250" i="19"/>
  <c r="AF250" i="19"/>
  <c r="Q251" i="19"/>
  <c r="R251" i="19"/>
  <c r="S251" i="19"/>
  <c r="P252" i="19"/>
  <c r="Y249" i="19"/>
  <c r="Z249" i="19"/>
  <c r="Q252" i="19"/>
  <c r="R252" i="19"/>
  <c r="S252" i="19"/>
  <c r="P253" i="19"/>
  <c r="AH251" i="19"/>
  <c r="AF251" i="19"/>
  <c r="D250" i="19"/>
  <c r="T251" i="19"/>
  <c r="AB251" i="19"/>
  <c r="AC251" i="19"/>
  <c r="Y250" i="19"/>
  <c r="Z250" i="19"/>
  <c r="T252" i="19"/>
  <c r="AB252" i="19"/>
  <c r="AC252" i="19"/>
  <c r="Y252" i="19"/>
  <c r="Z252" i="19"/>
  <c r="AL252" i="19"/>
  <c r="AM252" i="19"/>
  <c r="AO252" i="19"/>
  <c r="AP252" i="19"/>
  <c r="AH252" i="19"/>
  <c r="AF252" i="19"/>
  <c r="D251" i="19"/>
  <c r="Y251" i="19"/>
  <c r="Z251" i="19"/>
  <c r="AL251" i="19"/>
  <c r="AM251" i="19"/>
  <c r="Q253" i="19"/>
  <c r="R253" i="19"/>
  <c r="S253" i="19"/>
  <c r="P254" i="19"/>
  <c r="AO251" i="19"/>
  <c r="AP251" i="19"/>
  <c r="V251" i="19"/>
  <c r="W251" i="19"/>
  <c r="T253" i="19"/>
  <c r="AB253" i="19"/>
  <c r="AC253" i="19"/>
  <c r="Y253" i="19"/>
  <c r="Z253" i="19"/>
  <c r="AL253" i="19"/>
  <c r="AM253" i="19"/>
  <c r="V253" i="19"/>
  <c r="W253" i="19"/>
  <c r="AO253" i="19"/>
  <c r="AP253" i="19"/>
  <c r="D252" i="19"/>
  <c r="AH253" i="19"/>
  <c r="AF253" i="19"/>
  <c r="Q254" i="19"/>
  <c r="R254" i="19"/>
  <c r="S254" i="19"/>
  <c r="P255" i="19"/>
  <c r="V252" i="19"/>
  <c r="W252" i="19"/>
  <c r="Q255" i="19"/>
  <c r="R255" i="19"/>
  <c r="S255" i="19"/>
  <c r="P256" i="19"/>
  <c r="T254" i="19"/>
  <c r="AB254" i="19"/>
  <c r="AC254" i="19"/>
  <c r="V254" i="19"/>
  <c r="W254" i="19"/>
  <c r="AL254" i="19"/>
  <c r="AM254" i="19"/>
  <c r="AO254" i="19"/>
  <c r="AP254" i="19"/>
  <c r="D253" i="19"/>
  <c r="AH254" i="19"/>
  <c r="AF254" i="19"/>
  <c r="AH255" i="19"/>
  <c r="AF255" i="19"/>
  <c r="D254" i="19"/>
  <c r="Q256" i="19"/>
  <c r="R256" i="19"/>
  <c r="S256" i="19"/>
  <c r="P257" i="19"/>
  <c r="T255" i="19"/>
  <c r="AL255" i="19"/>
  <c r="AM255" i="19"/>
  <c r="AB255" i="19"/>
  <c r="AC255" i="19"/>
  <c r="Y254" i="19"/>
  <c r="Z254" i="19"/>
  <c r="AH256" i="19"/>
  <c r="AF256" i="19"/>
  <c r="D255" i="19"/>
  <c r="Q257" i="19"/>
  <c r="R257" i="19"/>
  <c r="S257" i="19"/>
  <c r="P258" i="19"/>
  <c r="Y255" i="19"/>
  <c r="Z255" i="19"/>
  <c r="T256" i="19"/>
  <c r="AL256" i="19"/>
  <c r="AM256" i="19"/>
  <c r="Y256" i="19"/>
  <c r="Z256" i="19"/>
  <c r="V255" i="19"/>
  <c r="W255" i="19"/>
  <c r="AO255" i="19"/>
  <c r="AP255" i="19"/>
  <c r="D256" i="19"/>
  <c r="AH257" i="19"/>
  <c r="AF257" i="19"/>
  <c r="Q258" i="19"/>
  <c r="R258" i="19"/>
  <c r="S258" i="19"/>
  <c r="P259" i="19"/>
  <c r="AO256" i="19"/>
  <c r="AP256" i="19"/>
  <c r="AL257" i="19"/>
  <c r="AM257" i="19"/>
  <c r="AB257" i="19"/>
  <c r="AC257" i="19"/>
  <c r="AO257" i="19"/>
  <c r="AP257" i="19"/>
  <c r="T257" i="19"/>
  <c r="Y257" i="19"/>
  <c r="Z257" i="19"/>
  <c r="V257" i="19"/>
  <c r="W257" i="19"/>
  <c r="AB256" i="19"/>
  <c r="AC256" i="19"/>
  <c r="V256" i="19"/>
  <c r="W256" i="19"/>
  <c r="T258" i="19"/>
  <c r="Q259" i="19"/>
  <c r="R259" i="19"/>
  <c r="S259" i="19"/>
  <c r="P260" i="19"/>
  <c r="D257" i="19"/>
  <c r="AH258" i="19"/>
  <c r="AF258" i="19"/>
  <c r="AH259" i="19"/>
  <c r="AF259" i="19"/>
  <c r="D258" i="19"/>
  <c r="AB258" i="19"/>
  <c r="AC258" i="19"/>
  <c r="V258" i="19"/>
  <c r="W258" i="19"/>
  <c r="Y258" i="19"/>
  <c r="Z258" i="19"/>
  <c r="AL259" i="19"/>
  <c r="AM259" i="19"/>
  <c r="V259" i="19"/>
  <c r="W259" i="19"/>
  <c r="AO259" i="19"/>
  <c r="AP259" i="19"/>
  <c r="T259" i="19"/>
  <c r="AB259" i="19"/>
  <c r="AC259" i="19"/>
  <c r="AO258" i="19"/>
  <c r="AP258" i="19"/>
  <c r="Q260" i="19"/>
  <c r="R260" i="19"/>
  <c r="S260" i="19"/>
  <c r="P261" i="19"/>
  <c r="AL258" i="19"/>
  <c r="AM258" i="19"/>
  <c r="Q261" i="19"/>
  <c r="R261" i="19"/>
  <c r="S261" i="19"/>
  <c r="P262" i="19"/>
  <c r="AH260" i="19"/>
  <c r="AF260" i="19"/>
  <c r="D259" i="19"/>
  <c r="V260" i="19"/>
  <c r="W260" i="19"/>
  <c r="Y260" i="19"/>
  <c r="Z260" i="19"/>
  <c r="AL260" i="19"/>
  <c r="AM260" i="19"/>
  <c r="AB260" i="19"/>
  <c r="AC260" i="19"/>
  <c r="AO260" i="19"/>
  <c r="AP260" i="19"/>
  <c r="T260" i="19"/>
  <c r="Y259" i="19"/>
  <c r="Z259" i="19"/>
  <c r="D260" i="19"/>
  <c r="AH261" i="19"/>
  <c r="AF261" i="19"/>
  <c r="Q262" i="19"/>
  <c r="R262" i="19"/>
  <c r="S262" i="19"/>
  <c r="P263" i="19"/>
  <c r="AO261" i="19"/>
  <c r="AP261" i="19"/>
  <c r="AL261" i="19"/>
  <c r="AM261" i="19"/>
  <c r="AB261" i="19"/>
  <c r="AC261" i="19"/>
  <c r="T261" i="19"/>
  <c r="V261" i="19"/>
  <c r="W261" i="19"/>
  <c r="T262" i="19"/>
  <c r="Y262" i="19"/>
  <c r="Z262" i="19"/>
  <c r="V262" i="19"/>
  <c r="W262" i="19"/>
  <c r="AO262" i="19"/>
  <c r="AP262" i="19"/>
  <c r="Q263" i="19"/>
  <c r="R263" i="19"/>
  <c r="S263" i="19"/>
  <c r="P264" i="19"/>
  <c r="D261" i="19"/>
  <c r="AH262" i="19"/>
  <c r="AF262" i="19"/>
  <c r="Y261" i="19"/>
  <c r="Z261" i="19"/>
  <c r="T263" i="19"/>
  <c r="AL263" i="19"/>
  <c r="AM263" i="19"/>
  <c r="V263" i="19"/>
  <c r="W263" i="19"/>
  <c r="AH263" i="19"/>
  <c r="AF263" i="19"/>
  <c r="D262" i="19"/>
  <c r="AB262" i="19"/>
  <c r="AC262" i="19"/>
  <c r="P265" i="19"/>
  <c r="Q264" i="19"/>
  <c r="R264" i="19"/>
  <c r="S264" i="19"/>
  <c r="AL262" i="19"/>
  <c r="AM262" i="19"/>
  <c r="T264" i="19"/>
  <c r="AB264" i="19"/>
  <c r="AC264" i="19"/>
  <c r="AL264" i="19"/>
  <c r="AM264" i="19"/>
  <c r="Y264" i="19"/>
  <c r="Z264" i="19"/>
  <c r="P266" i="19"/>
  <c r="Q265" i="19"/>
  <c r="R265" i="19"/>
  <c r="S265" i="19"/>
  <c r="AB263" i="19"/>
  <c r="AC263" i="19"/>
  <c r="AH264" i="19"/>
  <c r="AF264" i="19"/>
  <c r="D263" i="19"/>
  <c r="Y263" i="19"/>
  <c r="Z263" i="19"/>
  <c r="AO263" i="19"/>
  <c r="AP263" i="19"/>
  <c r="P267" i="19"/>
  <c r="Q266" i="19"/>
  <c r="R266" i="19"/>
  <c r="S266" i="19"/>
  <c r="T265" i="19"/>
  <c r="AL265" i="19"/>
  <c r="AM265" i="19"/>
  <c r="AH265" i="19"/>
  <c r="AF265" i="19"/>
  <c r="D264" i="19"/>
  <c r="AO264" i="19"/>
  <c r="AP264" i="19"/>
  <c r="V264" i="19"/>
  <c r="W264" i="19"/>
  <c r="T266" i="19"/>
  <c r="Y266" i="19"/>
  <c r="Z266" i="19"/>
  <c r="AL266" i="19"/>
  <c r="AM266" i="19"/>
  <c r="D265" i="19"/>
  <c r="AH266" i="19"/>
  <c r="AF266" i="19"/>
  <c r="AO265" i="19"/>
  <c r="AP265" i="19"/>
  <c r="AB265" i="19"/>
  <c r="AC265" i="19"/>
  <c r="Y265" i="19"/>
  <c r="Z265" i="19"/>
  <c r="V265" i="19"/>
  <c r="W265" i="19"/>
  <c r="Q267" i="19"/>
  <c r="R267" i="19"/>
  <c r="S267" i="19"/>
  <c r="P268" i="19"/>
  <c r="T267" i="19"/>
  <c r="AB267" i="19"/>
  <c r="AC267" i="19"/>
  <c r="AL267" i="19"/>
  <c r="AM267" i="19"/>
  <c r="V267" i="19"/>
  <c r="W267" i="19"/>
  <c r="AH267" i="19"/>
  <c r="AF267" i="19"/>
  <c r="D266" i="19"/>
  <c r="AB266" i="19"/>
  <c r="AC266" i="19"/>
  <c r="P269" i="19"/>
  <c r="Q268" i="19"/>
  <c r="R268" i="19"/>
  <c r="S268" i="19"/>
  <c r="AO266" i="19"/>
  <c r="AP266" i="19"/>
  <c r="V266" i="19"/>
  <c r="W266" i="19"/>
  <c r="T268" i="19"/>
  <c r="V268" i="19"/>
  <c r="W268" i="19"/>
  <c r="AO268" i="19"/>
  <c r="AP268" i="19"/>
  <c r="Y268" i="19"/>
  <c r="Z268" i="19"/>
  <c r="AL268" i="19"/>
  <c r="AM268" i="19"/>
  <c r="P270" i="19"/>
  <c r="Q269" i="19"/>
  <c r="R269" i="19"/>
  <c r="S269" i="19"/>
  <c r="Y267" i="19"/>
  <c r="Z267" i="19"/>
  <c r="AH268" i="19"/>
  <c r="AF268" i="19"/>
  <c r="D267" i="19"/>
  <c r="AO267" i="19"/>
  <c r="AP267" i="19"/>
  <c r="P271" i="19"/>
  <c r="Q270" i="19"/>
  <c r="R270" i="19"/>
  <c r="S270" i="19"/>
  <c r="AH269" i="19"/>
  <c r="AF269" i="19"/>
  <c r="D268" i="19"/>
  <c r="AB268" i="19"/>
  <c r="AC268" i="19"/>
  <c r="AB269" i="19"/>
  <c r="AC269" i="19"/>
  <c r="Y269" i="19"/>
  <c r="Z269" i="19"/>
  <c r="T269" i="19"/>
  <c r="T270" i="19"/>
  <c r="AL270" i="19"/>
  <c r="AM270" i="19"/>
  <c r="AO270" i="19"/>
  <c r="AP270" i="19"/>
  <c r="V270" i="19"/>
  <c r="W270" i="19"/>
  <c r="AB270" i="19"/>
  <c r="AC270" i="19"/>
  <c r="D269" i="19"/>
  <c r="AH270" i="19"/>
  <c r="AF270" i="19"/>
  <c r="AO269" i="19"/>
  <c r="AP269" i="19"/>
  <c r="V269" i="19"/>
  <c r="W269" i="19"/>
  <c r="AL269" i="19"/>
  <c r="AM269" i="19"/>
  <c r="Q271" i="19"/>
  <c r="R271" i="19"/>
  <c r="S271" i="19"/>
  <c r="P272" i="19"/>
  <c r="P273" i="19"/>
  <c r="Q272" i="19"/>
  <c r="R272" i="19"/>
  <c r="S272" i="19"/>
  <c r="AH271" i="19"/>
  <c r="AF271" i="19"/>
  <c r="D270" i="19"/>
  <c r="Y271" i="19"/>
  <c r="Z271" i="19"/>
  <c r="V271" i="19"/>
  <c r="W271" i="19"/>
  <c r="AB271" i="19"/>
  <c r="AC271" i="19"/>
  <c r="T271" i="19"/>
  <c r="Y270" i="19"/>
  <c r="Z270" i="19"/>
  <c r="AH272" i="19"/>
  <c r="AF272" i="19"/>
  <c r="D271" i="19"/>
  <c r="AL271" i="19"/>
  <c r="AM271" i="19"/>
  <c r="T272" i="19"/>
  <c r="AL272" i="19"/>
  <c r="AM272" i="19"/>
  <c r="AO272" i="19"/>
  <c r="AP272" i="19"/>
  <c r="P274" i="19"/>
  <c r="Q273" i="19"/>
  <c r="R273" i="19"/>
  <c r="S273" i="19"/>
  <c r="AO271" i="19"/>
  <c r="AP271" i="19"/>
  <c r="T273" i="19"/>
  <c r="V273" i="19"/>
  <c r="W273" i="19"/>
  <c r="P275" i="19"/>
  <c r="Q274" i="19"/>
  <c r="R274" i="19"/>
  <c r="S274" i="19"/>
  <c r="AH273" i="19"/>
  <c r="AF273" i="19"/>
  <c r="D272" i="19"/>
  <c r="Y272" i="19"/>
  <c r="Z272" i="19"/>
  <c r="AB272" i="19"/>
  <c r="AC272" i="19"/>
  <c r="V272" i="19"/>
  <c r="W272" i="19"/>
  <c r="T274" i="19"/>
  <c r="V274" i="19"/>
  <c r="W274" i="19"/>
  <c r="Y274" i="19"/>
  <c r="Z274" i="19"/>
  <c r="Q275" i="19"/>
  <c r="R275" i="19"/>
  <c r="S275" i="19"/>
  <c r="P276" i="19"/>
  <c r="D273" i="19"/>
  <c r="AH274" i="19"/>
  <c r="AF274" i="19"/>
  <c r="AL273" i="19"/>
  <c r="AM273" i="19"/>
  <c r="Y273" i="19"/>
  <c r="Z273" i="19"/>
  <c r="AO273" i="19"/>
  <c r="AP273" i="19"/>
  <c r="AB273" i="19"/>
  <c r="AC273" i="19"/>
  <c r="P277" i="19"/>
  <c r="Q276" i="19"/>
  <c r="R276" i="19"/>
  <c r="S276" i="19"/>
  <c r="AO274" i="19"/>
  <c r="AP274" i="19"/>
  <c r="AB274" i="19"/>
  <c r="AC274" i="19"/>
  <c r="AO275" i="19"/>
  <c r="AP275" i="19"/>
  <c r="Y275" i="19"/>
  <c r="Z275" i="19"/>
  <c r="AL275" i="19"/>
  <c r="AM275" i="19"/>
  <c r="V275" i="19"/>
  <c r="W275" i="19"/>
  <c r="T275" i="19"/>
  <c r="AH275" i="19"/>
  <c r="AF275" i="19"/>
  <c r="D274" i="19"/>
  <c r="AL274" i="19"/>
  <c r="AM274" i="19"/>
  <c r="AH276" i="19"/>
  <c r="AF276" i="19"/>
  <c r="D275" i="19"/>
  <c r="T276" i="19"/>
  <c r="Y276" i="19"/>
  <c r="Z276" i="19"/>
  <c r="AB275" i="19"/>
  <c r="AC275" i="19"/>
  <c r="Q277" i="19"/>
  <c r="R277" i="19"/>
  <c r="S277" i="19"/>
  <c r="P278" i="19"/>
  <c r="D276" i="19"/>
  <c r="AH277" i="19"/>
  <c r="AF277" i="19"/>
  <c r="V276" i="19"/>
  <c r="W276" i="19"/>
  <c r="AB276" i="19"/>
  <c r="AC276" i="19"/>
  <c r="P279" i="19"/>
  <c r="Q278" i="19"/>
  <c r="R278" i="19"/>
  <c r="S278" i="19"/>
  <c r="AO276" i="19"/>
  <c r="AP276" i="19"/>
  <c r="T277" i="19"/>
  <c r="AL277" i="19"/>
  <c r="AM277" i="19"/>
  <c r="AB277" i="19"/>
  <c r="AC277" i="19"/>
  <c r="V277" i="19"/>
  <c r="W277" i="19"/>
  <c r="AL276" i="19"/>
  <c r="AM276" i="19"/>
  <c r="T278" i="19"/>
  <c r="Y278" i="19"/>
  <c r="Z278" i="19"/>
  <c r="AL278" i="19"/>
  <c r="AM278" i="19"/>
  <c r="Q279" i="19"/>
  <c r="R279" i="19"/>
  <c r="S279" i="19"/>
  <c r="P280" i="19"/>
  <c r="D277" i="19"/>
  <c r="AH278" i="19"/>
  <c r="AF278" i="19"/>
  <c r="Y277" i="19"/>
  <c r="Z277" i="19"/>
  <c r="AO277" i="19"/>
  <c r="AP277" i="19"/>
  <c r="Q280" i="19"/>
  <c r="R280" i="19"/>
  <c r="S280" i="19"/>
  <c r="P281" i="19"/>
  <c r="V278" i="19"/>
  <c r="W278" i="19"/>
  <c r="AB278" i="19"/>
  <c r="AC278" i="19"/>
  <c r="T279" i="19"/>
  <c r="AO279" i="19"/>
  <c r="AP279" i="19"/>
  <c r="Y279" i="19"/>
  <c r="Z279" i="19"/>
  <c r="AH279" i="19"/>
  <c r="AF279" i="19"/>
  <c r="D278" i="19"/>
  <c r="AO278" i="19"/>
  <c r="AP278" i="19"/>
  <c r="T280" i="19"/>
  <c r="Y280" i="19"/>
  <c r="Z280" i="19"/>
  <c r="AB280" i="19"/>
  <c r="AC280" i="19"/>
  <c r="AO280" i="19"/>
  <c r="AP280" i="19"/>
  <c r="D279" i="19"/>
  <c r="AH280" i="19"/>
  <c r="AF280" i="19"/>
  <c r="AB279" i="19"/>
  <c r="AC279" i="19"/>
  <c r="V279" i="19"/>
  <c r="W279" i="19"/>
  <c r="AL279" i="19"/>
  <c r="AM279" i="19"/>
  <c r="P282" i="19"/>
  <c r="Q281" i="19"/>
  <c r="R281" i="19"/>
  <c r="S281" i="19"/>
  <c r="T281" i="19"/>
  <c r="AL281" i="19"/>
  <c r="AM281" i="19"/>
  <c r="V281" i="19"/>
  <c r="W281" i="19"/>
  <c r="AO281" i="19"/>
  <c r="AP281" i="19"/>
  <c r="AB281" i="19"/>
  <c r="AC281" i="19"/>
  <c r="Q282" i="19"/>
  <c r="R282" i="19"/>
  <c r="S282" i="19"/>
  <c r="P283" i="19"/>
  <c r="D280" i="19"/>
  <c r="AH281" i="19"/>
  <c r="AF281" i="19"/>
  <c r="V280" i="19"/>
  <c r="W280" i="19"/>
  <c r="AL280" i="19"/>
  <c r="AM280" i="19"/>
  <c r="T282" i="19"/>
  <c r="AL282" i="19"/>
  <c r="AM282" i="19"/>
  <c r="AB282" i="19"/>
  <c r="AC282" i="19"/>
  <c r="AO282" i="19"/>
  <c r="AP282" i="19"/>
  <c r="Y282" i="19"/>
  <c r="Z282" i="19"/>
  <c r="Q283" i="19"/>
  <c r="R283" i="19"/>
  <c r="S283" i="19"/>
  <c r="P284" i="19"/>
  <c r="D281" i="19"/>
  <c r="AH282" i="19"/>
  <c r="AF282" i="19"/>
  <c r="Y281" i="19"/>
  <c r="Z281" i="19"/>
  <c r="Q284" i="19"/>
  <c r="R284" i="19"/>
  <c r="S284" i="19"/>
  <c r="P285" i="19"/>
  <c r="T283" i="19"/>
  <c r="AL283" i="19"/>
  <c r="AM283" i="19"/>
  <c r="V283" i="19"/>
  <c r="W283" i="19"/>
  <c r="AO283" i="19"/>
  <c r="AP283" i="19"/>
  <c r="AB283" i="19"/>
  <c r="AC283" i="19"/>
  <c r="AH283" i="19"/>
  <c r="AF283" i="19"/>
  <c r="D282" i="19"/>
  <c r="V282" i="19"/>
  <c r="W282" i="19"/>
  <c r="P286" i="19"/>
  <c r="Q285" i="19"/>
  <c r="R285" i="19"/>
  <c r="S285" i="19"/>
  <c r="AH284" i="19"/>
  <c r="AF284" i="19"/>
  <c r="D283" i="19"/>
  <c r="Y283" i="19"/>
  <c r="Z283" i="19"/>
  <c r="T284" i="19"/>
  <c r="AL284" i="19"/>
  <c r="AM284" i="19"/>
  <c r="AH285" i="19"/>
  <c r="AF285" i="19"/>
  <c r="D284" i="19"/>
  <c r="V284" i="19"/>
  <c r="W284" i="19"/>
  <c r="Y284" i="19"/>
  <c r="Z284" i="19"/>
  <c r="AO284" i="19"/>
  <c r="AP284" i="19"/>
  <c r="T285" i="19"/>
  <c r="AL285" i="19"/>
  <c r="AM285" i="19"/>
  <c r="AB285" i="19"/>
  <c r="AC285" i="19"/>
  <c r="AB284" i="19"/>
  <c r="AC284" i="19"/>
  <c r="Q286" i="19"/>
  <c r="R286" i="19"/>
  <c r="S286" i="19"/>
  <c r="P287" i="19"/>
  <c r="T286" i="19"/>
  <c r="AB286" i="19"/>
  <c r="AC286" i="19"/>
  <c r="AL286" i="19"/>
  <c r="AM286" i="19"/>
  <c r="V286" i="19"/>
  <c r="W286" i="19"/>
  <c r="AO286" i="19"/>
  <c r="AP286" i="19"/>
  <c r="Y286" i="19"/>
  <c r="Z286" i="19"/>
  <c r="Q287" i="19"/>
  <c r="R287" i="19"/>
  <c r="S287" i="19"/>
  <c r="P288" i="19"/>
  <c r="D285" i="19"/>
  <c r="AH286" i="19"/>
  <c r="AF286" i="19"/>
  <c r="Y285" i="19"/>
  <c r="Z285" i="19"/>
  <c r="V285" i="19"/>
  <c r="W285" i="19"/>
  <c r="AO285" i="19"/>
  <c r="AP285" i="19"/>
  <c r="Q288" i="19"/>
  <c r="R288" i="19"/>
  <c r="S288" i="19"/>
  <c r="P289" i="19"/>
  <c r="T287" i="19"/>
  <c r="AB287" i="19"/>
  <c r="AC287" i="19"/>
  <c r="AO287" i="19"/>
  <c r="AP287" i="19"/>
  <c r="Y287" i="19"/>
  <c r="Z287" i="19"/>
  <c r="V287" i="19"/>
  <c r="W287" i="19"/>
  <c r="AL287" i="19"/>
  <c r="AM287" i="19"/>
  <c r="AH287" i="19"/>
  <c r="AF287" i="19"/>
  <c r="D286" i="19"/>
  <c r="Q289" i="19"/>
  <c r="R289" i="19"/>
  <c r="S289" i="19"/>
  <c r="P290" i="19"/>
  <c r="D287" i="19"/>
  <c r="AH288" i="19"/>
  <c r="AF288" i="19"/>
  <c r="T288" i="19"/>
  <c r="AL288" i="19"/>
  <c r="AM288" i="19"/>
  <c r="AO288" i="19"/>
  <c r="AP288" i="19"/>
  <c r="V288" i="19"/>
  <c r="W288" i="19"/>
  <c r="AB288" i="19"/>
  <c r="AC288" i="19"/>
  <c r="Q290" i="19"/>
  <c r="R290" i="19"/>
  <c r="S290" i="19"/>
  <c r="P291" i="19"/>
  <c r="AH289" i="19"/>
  <c r="AF289" i="19"/>
  <c r="D288" i="19"/>
  <c r="Y288" i="19"/>
  <c r="Z288" i="19"/>
  <c r="T289" i="19"/>
  <c r="Y289" i="19"/>
  <c r="Z289" i="19"/>
  <c r="Q291" i="19"/>
  <c r="R291" i="19"/>
  <c r="S291" i="19"/>
  <c r="P292" i="19"/>
  <c r="D289" i="19"/>
  <c r="AH290" i="19"/>
  <c r="AF290" i="19"/>
  <c r="AO289" i="19"/>
  <c r="AP289" i="19"/>
  <c r="AB289" i="19"/>
  <c r="AC289" i="19"/>
  <c r="V289" i="19"/>
  <c r="W289" i="19"/>
  <c r="AL289" i="19"/>
  <c r="AM289" i="19"/>
  <c r="AL290" i="19"/>
  <c r="AM290" i="19"/>
  <c r="T290" i="19"/>
  <c r="V290" i="19"/>
  <c r="W290" i="19"/>
  <c r="Q292" i="19"/>
  <c r="R292" i="19"/>
  <c r="S292" i="19"/>
  <c r="P293" i="19"/>
  <c r="AH291" i="19"/>
  <c r="AF291" i="19"/>
  <c r="D290" i="19"/>
  <c r="AO290" i="19"/>
  <c r="AP290" i="19"/>
  <c r="AB290" i="19"/>
  <c r="AC290" i="19"/>
  <c r="Y290" i="19"/>
  <c r="Z290" i="19"/>
  <c r="AL291" i="19"/>
  <c r="AM291" i="19"/>
  <c r="V291" i="19"/>
  <c r="W291" i="19"/>
  <c r="T291" i="19"/>
  <c r="AB291" i="19"/>
  <c r="AC291" i="19"/>
  <c r="AO291" i="19"/>
  <c r="AP291" i="19"/>
  <c r="Y291" i="19"/>
  <c r="Z291" i="19"/>
  <c r="Q293" i="19"/>
  <c r="R293" i="19"/>
  <c r="S293" i="19"/>
  <c r="P294" i="19"/>
  <c r="AH292" i="19"/>
  <c r="AF292" i="19"/>
  <c r="D291" i="19"/>
  <c r="T292" i="19"/>
  <c r="AB292" i="19"/>
  <c r="AC292" i="19"/>
  <c r="Q294" i="19"/>
  <c r="R294" i="19"/>
  <c r="S294" i="19"/>
  <c r="P295" i="19"/>
  <c r="D292" i="19"/>
  <c r="AH293" i="19"/>
  <c r="AF293" i="19"/>
  <c r="AL292" i="19"/>
  <c r="AM292" i="19"/>
  <c r="V292" i="19"/>
  <c r="W292" i="19"/>
  <c r="AO292" i="19"/>
  <c r="AP292" i="19"/>
  <c r="Y292" i="19"/>
  <c r="Z292" i="19"/>
  <c r="AO293" i="19"/>
  <c r="AP293" i="19"/>
  <c r="T293" i="19"/>
  <c r="Y293" i="19"/>
  <c r="Z293" i="19"/>
  <c r="AL293" i="19"/>
  <c r="AM293" i="19"/>
  <c r="V293" i="19"/>
  <c r="W293" i="19"/>
  <c r="AB293" i="19"/>
  <c r="AC293" i="19"/>
  <c r="Q295" i="19"/>
  <c r="R295" i="19"/>
  <c r="S295" i="19"/>
  <c r="P296" i="19"/>
  <c r="D293" i="19"/>
  <c r="AH294" i="19"/>
  <c r="AF294" i="19"/>
  <c r="T294" i="19"/>
  <c r="AB294" i="19"/>
  <c r="AC294" i="19"/>
  <c r="AL294" i="19"/>
  <c r="AM294" i="19"/>
  <c r="Q296" i="19"/>
  <c r="R296" i="19"/>
  <c r="S296" i="19"/>
  <c r="P297" i="19"/>
  <c r="AH295" i="19"/>
  <c r="AF295" i="19"/>
  <c r="D294" i="19"/>
  <c r="Y294" i="19"/>
  <c r="Z294" i="19"/>
  <c r="V294" i="19"/>
  <c r="W294" i="19"/>
  <c r="AO294" i="19"/>
  <c r="AP294" i="19"/>
  <c r="T295" i="19"/>
  <c r="AH296" i="19"/>
  <c r="AF296" i="19"/>
  <c r="D295" i="19"/>
  <c r="Q297" i="19"/>
  <c r="R297" i="19"/>
  <c r="S297" i="19"/>
  <c r="P298" i="19"/>
  <c r="AO295" i="19"/>
  <c r="AP295" i="19"/>
  <c r="AB295" i="19"/>
  <c r="AC295" i="19"/>
  <c r="V295" i="19"/>
  <c r="W295" i="19"/>
  <c r="AL295" i="19"/>
  <c r="AM295" i="19"/>
  <c r="Y295" i="19"/>
  <c r="Z295" i="19"/>
  <c r="T296" i="19"/>
  <c r="AL296" i="19"/>
  <c r="AM296" i="19"/>
  <c r="Y296" i="19"/>
  <c r="Z296" i="19"/>
  <c r="D296" i="19"/>
  <c r="AH297" i="19"/>
  <c r="AF297" i="19"/>
  <c r="T297" i="19"/>
  <c r="AO297" i="19"/>
  <c r="AP297" i="19"/>
  <c r="AB296" i="19"/>
  <c r="AC296" i="19"/>
  <c r="V296" i="19"/>
  <c r="W296" i="19"/>
  <c r="P299" i="19"/>
  <c r="Q298" i="19"/>
  <c r="R298" i="19"/>
  <c r="S298" i="19"/>
  <c r="AO296" i="19"/>
  <c r="AP296" i="19"/>
  <c r="T298" i="19"/>
  <c r="Y298" i="19"/>
  <c r="Z298" i="19"/>
  <c r="AO298" i="19"/>
  <c r="AP298" i="19"/>
  <c r="Y297" i="19"/>
  <c r="Z297" i="19"/>
  <c r="Q299" i="19"/>
  <c r="R299" i="19"/>
  <c r="S299" i="19"/>
  <c r="P300" i="19"/>
  <c r="D297" i="19"/>
  <c r="AH298" i="19"/>
  <c r="AF298" i="19"/>
  <c r="AB297" i="19"/>
  <c r="AC297" i="19"/>
  <c r="V297" i="19"/>
  <c r="W297" i="19"/>
  <c r="AL297" i="19"/>
  <c r="AM297" i="19"/>
  <c r="T299" i="19"/>
  <c r="AH299" i="19"/>
  <c r="AF299" i="19"/>
  <c r="D298" i="19"/>
  <c r="AL298" i="19"/>
  <c r="AM298" i="19"/>
  <c r="AB298" i="19"/>
  <c r="AC298" i="19"/>
  <c r="P301" i="19"/>
  <c r="Q300" i="19"/>
  <c r="R300" i="19"/>
  <c r="S300" i="19"/>
  <c r="V298" i="19"/>
  <c r="W298" i="19"/>
  <c r="AH300" i="19"/>
  <c r="AF300" i="19"/>
  <c r="D299" i="19"/>
  <c r="V299" i="19"/>
  <c r="W299" i="19"/>
  <c r="Y300" i="19"/>
  <c r="Z300" i="19"/>
  <c r="V300" i="19"/>
  <c r="W300" i="19"/>
  <c r="AB300" i="19"/>
  <c r="AC300" i="19"/>
  <c r="AO300" i="19"/>
  <c r="AP300" i="19"/>
  <c r="T300" i="19"/>
  <c r="AO299" i="19"/>
  <c r="AP299" i="19"/>
  <c r="P302" i="19"/>
  <c r="Q301" i="19"/>
  <c r="R301" i="19"/>
  <c r="S301" i="19"/>
  <c r="AB299" i="19"/>
  <c r="AC299" i="19"/>
  <c r="AL299" i="19"/>
  <c r="AM299" i="19"/>
  <c r="Y299" i="19"/>
  <c r="Z299" i="19"/>
  <c r="T301" i="19"/>
  <c r="P303" i="19"/>
  <c r="Q302" i="19"/>
  <c r="R302" i="19"/>
  <c r="S302" i="19"/>
  <c r="AH301" i="19"/>
  <c r="AF301" i="19"/>
  <c r="D300" i="19"/>
  <c r="AL300" i="19"/>
  <c r="AM300" i="19"/>
  <c r="T302" i="19"/>
  <c r="V302" i="19"/>
  <c r="W302" i="19"/>
  <c r="AO302" i="19"/>
  <c r="AP302" i="19"/>
  <c r="Y302" i="19"/>
  <c r="Z302" i="19"/>
  <c r="D301" i="19"/>
  <c r="AH302" i="19"/>
  <c r="AF302" i="19"/>
  <c r="V301" i="19"/>
  <c r="W301" i="19"/>
  <c r="AB301" i="19"/>
  <c r="AC301" i="19"/>
  <c r="Q303" i="19"/>
  <c r="R303" i="19"/>
  <c r="S303" i="19"/>
  <c r="P304" i="19"/>
  <c r="AO301" i="19"/>
  <c r="AP301" i="19"/>
  <c r="AL301" i="19"/>
  <c r="AM301" i="19"/>
  <c r="Y301" i="19"/>
  <c r="Z301" i="19"/>
  <c r="T303" i="19"/>
  <c r="V303" i="19"/>
  <c r="W303" i="19"/>
  <c r="AB303" i="19"/>
  <c r="AC303" i="19"/>
  <c r="AH303" i="19"/>
  <c r="AF303" i="19"/>
  <c r="D302" i="19"/>
  <c r="P305" i="19"/>
  <c r="Q304" i="19"/>
  <c r="R304" i="19"/>
  <c r="S304" i="19"/>
  <c r="AL302" i="19"/>
  <c r="AM302" i="19"/>
  <c r="AB302" i="19"/>
  <c r="AC302" i="19"/>
  <c r="AH304" i="19"/>
  <c r="AF304" i="19"/>
  <c r="D303" i="19"/>
  <c r="P306" i="19"/>
  <c r="Q305" i="19"/>
  <c r="R305" i="19"/>
  <c r="S305" i="19"/>
  <c r="T304" i="19"/>
  <c r="V304" i="19"/>
  <c r="W304" i="19"/>
  <c r="AO303" i="19"/>
  <c r="AP303" i="19"/>
  <c r="AL303" i="19"/>
  <c r="AM303" i="19"/>
  <c r="Y303" i="19"/>
  <c r="Z303" i="19"/>
  <c r="T305" i="19"/>
  <c r="AO305" i="19"/>
  <c r="AP305" i="19"/>
  <c r="P307" i="19"/>
  <c r="Q306" i="19"/>
  <c r="R306" i="19"/>
  <c r="S306" i="19"/>
  <c r="AH305" i="19"/>
  <c r="AF305" i="19"/>
  <c r="D304" i="19"/>
  <c r="AB304" i="19"/>
  <c r="AC304" i="19"/>
  <c r="Y304" i="19"/>
  <c r="Z304" i="19"/>
  <c r="AL304" i="19"/>
  <c r="AM304" i="19"/>
  <c r="AO304" i="19"/>
  <c r="AP304" i="19"/>
  <c r="D305" i="19"/>
  <c r="AH306" i="19"/>
  <c r="AF306" i="19"/>
  <c r="T306" i="19"/>
  <c r="AB306" i="19"/>
  <c r="AC306" i="19"/>
  <c r="AO306" i="19"/>
  <c r="AP306" i="19"/>
  <c r="V306" i="19"/>
  <c r="W306" i="19"/>
  <c r="Y306" i="19"/>
  <c r="Z306" i="19"/>
  <c r="V305" i="19"/>
  <c r="W305" i="19"/>
  <c r="AL305" i="19"/>
  <c r="AM305" i="19"/>
  <c r="Q307" i="19"/>
  <c r="R307" i="19"/>
  <c r="S307" i="19"/>
  <c r="P308" i="19"/>
  <c r="AB305" i="19"/>
  <c r="AC305" i="19"/>
  <c r="Y305" i="19"/>
  <c r="Z305" i="19"/>
  <c r="T307" i="19"/>
  <c r="AB307" i="19"/>
  <c r="AC307" i="19"/>
  <c r="Y307" i="19"/>
  <c r="Z307" i="19"/>
  <c r="AL306" i="19"/>
  <c r="AM306" i="19"/>
  <c r="P309" i="19"/>
  <c r="Q308" i="19"/>
  <c r="R308" i="19"/>
  <c r="S308" i="19"/>
  <c r="AH307" i="19"/>
  <c r="AF307" i="19"/>
  <c r="D306" i="19"/>
  <c r="Q309" i="19"/>
  <c r="R309" i="19"/>
  <c r="S309" i="19"/>
  <c r="P310" i="19"/>
  <c r="D307" i="19"/>
  <c r="AH308" i="19"/>
  <c r="AF308" i="19"/>
  <c r="AO307" i="19"/>
  <c r="AP307" i="19"/>
  <c r="V307" i="19"/>
  <c r="W307" i="19"/>
  <c r="T308" i="19"/>
  <c r="AB308" i="19"/>
  <c r="AC308" i="19"/>
  <c r="AL307" i="19"/>
  <c r="AM307" i="19"/>
  <c r="D308" i="19"/>
  <c r="AH309" i="19"/>
  <c r="AF309" i="19"/>
  <c r="AL308" i="19"/>
  <c r="AM308" i="19"/>
  <c r="Y308" i="19"/>
  <c r="Z308" i="19"/>
  <c r="V308" i="19"/>
  <c r="W308" i="19"/>
  <c r="AO308" i="19"/>
  <c r="AP308" i="19"/>
  <c r="P311" i="19"/>
  <c r="Q310" i="19"/>
  <c r="R310" i="19"/>
  <c r="S310" i="19"/>
  <c r="T309" i="19"/>
  <c r="AB309" i="19"/>
  <c r="AC309" i="19"/>
  <c r="Y309" i="19"/>
  <c r="Z309" i="19"/>
  <c r="AO309" i="19"/>
  <c r="AP309" i="19"/>
  <c r="Q311" i="19"/>
  <c r="R311" i="19"/>
  <c r="S311" i="19"/>
  <c r="P312" i="19"/>
  <c r="D309" i="19"/>
  <c r="AH310" i="19"/>
  <c r="AF310" i="19"/>
  <c r="V309" i="19"/>
  <c r="W309" i="19"/>
  <c r="AL309" i="19"/>
  <c r="AM309" i="19"/>
  <c r="AL310" i="19"/>
  <c r="AM310" i="19"/>
  <c r="V310" i="19"/>
  <c r="W310" i="19"/>
  <c r="T310" i="19"/>
  <c r="AO310" i="19"/>
  <c r="AP310" i="19"/>
  <c r="Y310" i="19"/>
  <c r="Z310" i="19"/>
  <c r="AB310" i="19"/>
  <c r="AC310" i="19"/>
  <c r="AH311" i="19"/>
  <c r="AF311" i="19"/>
  <c r="D310" i="19"/>
  <c r="P313" i="19"/>
  <c r="Q312" i="19"/>
  <c r="R312" i="19"/>
  <c r="S312" i="19"/>
  <c r="AL311" i="19"/>
  <c r="AM311" i="19"/>
  <c r="V311" i="19"/>
  <c r="W311" i="19"/>
  <c r="AB311" i="19"/>
  <c r="AC311" i="19"/>
  <c r="T311" i="19"/>
  <c r="Y311" i="19"/>
  <c r="Z311" i="19"/>
  <c r="Q313" i="19"/>
  <c r="R313" i="19"/>
  <c r="S313" i="19"/>
  <c r="P314" i="19"/>
  <c r="D311" i="19"/>
  <c r="AH312" i="19"/>
  <c r="AF312" i="19"/>
  <c r="T312" i="19"/>
  <c r="AO311" i="19"/>
  <c r="AP311" i="19"/>
  <c r="D312" i="19"/>
  <c r="AH313" i="19"/>
  <c r="AF313" i="19"/>
  <c r="Y312" i="19"/>
  <c r="Z312" i="19"/>
  <c r="AO312" i="19"/>
  <c r="AP312" i="19"/>
  <c r="V312" i="19"/>
  <c r="W312" i="19"/>
  <c r="AL312" i="19"/>
  <c r="AM312" i="19"/>
  <c r="AB312" i="19"/>
  <c r="AC312" i="19"/>
  <c r="P315" i="19"/>
  <c r="Q314" i="19"/>
  <c r="R314" i="19"/>
  <c r="S314" i="19"/>
  <c r="T313" i="19"/>
  <c r="AB313" i="19"/>
  <c r="AC313" i="19"/>
  <c r="AO313" i="19"/>
  <c r="AP313" i="19"/>
  <c r="Y313" i="19"/>
  <c r="Z313" i="19"/>
  <c r="AL313" i="19"/>
  <c r="AM313" i="19"/>
  <c r="D313" i="19"/>
  <c r="AH314" i="19"/>
  <c r="AF314" i="19"/>
  <c r="V313" i="19"/>
  <c r="W313" i="19"/>
  <c r="T314" i="19"/>
  <c r="V314" i="19"/>
  <c r="W314" i="19"/>
  <c r="Y314" i="19"/>
  <c r="Z314" i="19"/>
  <c r="Q315" i="19"/>
  <c r="R315" i="19"/>
  <c r="S315" i="19"/>
  <c r="P316" i="19"/>
  <c r="T315" i="19"/>
  <c r="AO315" i="19"/>
  <c r="AP315" i="19"/>
  <c r="AL315" i="19"/>
  <c r="AM315" i="19"/>
  <c r="AB315" i="19"/>
  <c r="AC315" i="19"/>
  <c r="AO314" i="19"/>
  <c r="AP314" i="19"/>
  <c r="Q316" i="19"/>
  <c r="R316" i="19"/>
  <c r="S316" i="19"/>
  <c r="P317" i="19"/>
  <c r="AH315" i="19"/>
  <c r="AF315" i="19"/>
  <c r="D314" i="19"/>
  <c r="AL314" i="19"/>
  <c r="AM314" i="19"/>
  <c r="AB314" i="19"/>
  <c r="AC314" i="19"/>
  <c r="D315" i="19"/>
  <c r="AH316" i="19"/>
  <c r="AF316" i="19"/>
  <c r="T316" i="19"/>
  <c r="AB316" i="19"/>
  <c r="AC316" i="19"/>
  <c r="Y316" i="19"/>
  <c r="Z316" i="19"/>
  <c r="AO316" i="19"/>
  <c r="AP316" i="19"/>
  <c r="AL316" i="19"/>
  <c r="AM316" i="19"/>
  <c r="V315" i="19"/>
  <c r="W315" i="19"/>
  <c r="Q317" i="19"/>
  <c r="R317" i="19"/>
  <c r="S317" i="19"/>
  <c r="P318" i="19"/>
  <c r="Y315" i="19"/>
  <c r="Z315" i="19"/>
  <c r="AH317" i="19"/>
  <c r="AF317" i="19"/>
  <c r="D316" i="19"/>
  <c r="V316" i="19"/>
  <c r="W316" i="19"/>
  <c r="T317" i="19"/>
  <c r="AB317" i="19"/>
  <c r="AC317" i="19"/>
  <c r="V317" i="19"/>
  <c r="W317" i="19"/>
  <c r="Y317" i="19"/>
  <c r="Z317" i="19"/>
  <c r="AL317" i="19"/>
  <c r="AM317" i="19"/>
  <c r="Q318" i="19"/>
  <c r="R318" i="19"/>
  <c r="S318" i="19"/>
  <c r="P319" i="19"/>
  <c r="T318" i="19"/>
  <c r="V318" i="19"/>
  <c r="W318" i="19"/>
  <c r="AO318" i="19"/>
  <c r="AP318" i="19"/>
  <c r="AL318" i="19"/>
  <c r="AM318" i="19"/>
  <c r="Y318" i="19"/>
  <c r="Z318" i="19"/>
  <c r="AB318" i="19"/>
  <c r="AC318" i="19"/>
  <c r="D317" i="19"/>
  <c r="AH318" i="19"/>
  <c r="AF318" i="19"/>
  <c r="Q319" i="19"/>
  <c r="R319" i="19"/>
  <c r="S319" i="19"/>
  <c r="P320" i="19"/>
  <c r="AO317" i="19"/>
  <c r="AP317" i="19"/>
  <c r="Q320" i="19"/>
  <c r="R320" i="19"/>
  <c r="S320" i="19"/>
  <c r="P321" i="19"/>
  <c r="T319" i="19"/>
  <c r="AL319" i="19"/>
  <c r="AM319" i="19"/>
  <c r="V319" i="19"/>
  <c r="W319" i="19"/>
  <c r="AO319" i="19"/>
  <c r="AP319" i="19"/>
  <c r="AH319" i="19"/>
  <c r="AF319" i="19"/>
  <c r="D318" i="19"/>
  <c r="Y319" i="19"/>
  <c r="Z319" i="19"/>
  <c r="T320" i="19"/>
  <c r="AB320" i="19"/>
  <c r="AC320" i="19"/>
  <c r="Y320" i="19"/>
  <c r="Z320" i="19"/>
  <c r="AL320" i="19"/>
  <c r="AM320" i="19"/>
  <c r="AO320" i="19"/>
  <c r="AP320" i="19"/>
  <c r="V320" i="19"/>
  <c r="W320" i="19"/>
  <c r="D319" i="19"/>
  <c r="AH320" i="19"/>
  <c r="AF320" i="19"/>
  <c r="Q321" i="19"/>
  <c r="R321" i="19"/>
  <c r="S321" i="19"/>
  <c r="P322" i="19"/>
  <c r="AB319" i="19"/>
  <c r="AC319" i="19"/>
  <c r="Q322" i="19"/>
  <c r="R322" i="19"/>
  <c r="S322" i="19"/>
  <c r="P323" i="19"/>
  <c r="AH321" i="19"/>
  <c r="AF321" i="19"/>
  <c r="D320" i="19"/>
  <c r="AB321" i="19"/>
  <c r="AC321" i="19"/>
  <c r="V321" i="19"/>
  <c r="W321" i="19"/>
  <c r="AO321" i="19"/>
  <c r="AP321" i="19"/>
  <c r="Y321" i="19"/>
  <c r="Z321" i="19"/>
  <c r="AL321" i="19"/>
  <c r="AM321" i="19"/>
  <c r="T321" i="19"/>
  <c r="D321" i="19"/>
  <c r="AH322" i="19"/>
  <c r="AF322" i="19"/>
  <c r="Q323" i="19"/>
  <c r="R323" i="19"/>
  <c r="S323" i="19"/>
  <c r="P324" i="19"/>
  <c r="T322" i="19"/>
  <c r="AH323" i="19"/>
  <c r="AF323" i="19"/>
  <c r="D322" i="19"/>
  <c r="Q324" i="19"/>
  <c r="R324" i="19"/>
  <c r="S324" i="19"/>
  <c r="P325" i="19"/>
  <c r="AL322" i="19"/>
  <c r="AM322" i="19"/>
  <c r="AB322" i="19"/>
  <c r="AC322" i="19"/>
  <c r="Y322" i="19"/>
  <c r="Z322" i="19"/>
  <c r="T323" i="19"/>
  <c r="V323" i="19"/>
  <c r="W323" i="19"/>
  <c r="AO322" i="19"/>
  <c r="AP322" i="19"/>
  <c r="V322" i="19"/>
  <c r="W322" i="19"/>
  <c r="AL323" i="19"/>
  <c r="AM323" i="19"/>
  <c r="Y323" i="19"/>
  <c r="Z323" i="19"/>
  <c r="AH324" i="19"/>
  <c r="AF324" i="19"/>
  <c r="D323" i="19"/>
  <c r="Q325" i="19"/>
  <c r="R325" i="19"/>
  <c r="S325" i="19"/>
  <c r="P326" i="19"/>
  <c r="AO323" i="19"/>
  <c r="AP323" i="19"/>
  <c r="AO324" i="19"/>
  <c r="AP324" i="19"/>
  <c r="T324" i="19"/>
  <c r="Y324" i="19"/>
  <c r="Z324" i="19"/>
  <c r="AB323" i="19"/>
  <c r="AC323" i="19"/>
  <c r="T325" i="19"/>
  <c r="V325" i="19"/>
  <c r="W325" i="19"/>
  <c r="Y325" i="19"/>
  <c r="Z325" i="19"/>
  <c r="AL325" i="19"/>
  <c r="AM325" i="19"/>
  <c r="Q326" i="19"/>
  <c r="R326" i="19"/>
  <c r="S326" i="19"/>
  <c r="P327" i="19"/>
  <c r="AH325" i="19"/>
  <c r="AF325" i="19"/>
  <c r="D324" i="19"/>
  <c r="AB324" i="19"/>
  <c r="AC324" i="19"/>
  <c r="V324" i="19"/>
  <c r="W324" i="19"/>
  <c r="AL324" i="19"/>
  <c r="AM324" i="19"/>
  <c r="T326" i="19"/>
  <c r="AL326" i="19"/>
  <c r="AM326" i="19"/>
  <c r="V326" i="19"/>
  <c r="W326" i="19"/>
  <c r="D325" i="19"/>
  <c r="AH326" i="19"/>
  <c r="AF326" i="19"/>
  <c r="AB325" i="19"/>
  <c r="AC325" i="19"/>
  <c r="AO325" i="19"/>
  <c r="AP325" i="19"/>
  <c r="Q327" i="19"/>
  <c r="R327" i="19"/>
  <c r="S327" i="19"/>
  <c r="P328" i="19"/>
  <c r="T327" i="19"/>
  <c r="AB327" i="19"/>
  <c r="AC327" i="19"/>
  <c r="Y327" i="19"/>
  <c r="Z327" i="19"/>
  <c r="V327" i="19"/>
  <c r="W327" i="19"/>
  <c r="AL327" i="19"/>
  <c r="AM327" i="19"/>
  <c r="AB326" i="19"/>
  <c r="AC326" i="19"/>
  <c r="Q328" i="19"/>
  <c r="R328" i="19"/>
  <c r="S328" i="19"/>
  <c r="P329" i="19"/>
  <c r="AH327" i="19"/>
  <c r="AF327" i="19"/>
  <c r="D326" i="19"/>
  <c r="Y326" i="19"/>
  <c r="Z326" i="19"/>
  <c r="AO326" i="19"/>
  <c r="AP326" i="19"/>
  <c r="T328" i="19"/>
  <c r="AL328" i="19"/>
  <c r="AM328" i="19"/>
  <c r="V328" i="19"/>
  <c r="W328" i="19"/>
  <c r="AB328" i="19"/>
  <c r="AC328" i="19"/>
  <c r="AH328" i="19"/>
  <c r="AF328" i="19"/>
  <c r="D327" i="19"/>
  <c r="P330" i="19"/>
  <c r="Q329" i="19"/>
  <c r="R329" i="19"/>
  <c r="S329" i="19"/>
  <c r="AO327" i="19"/>
  <c r="AP327" i="19"/>
  <c r="T329" i="19"/>
  <c r="AL329" i="19"/>
  <c r="AM329" i="19"/>
  <c r="V329" i="19"/>
  <c r="W329" i="19"/>
  <c r="AH329" i="19"/>
  <c r="AF329" i="19"/>
  <c r="D328" i="19"/>
  <c r="Y328" i="19"/>
  <c r="Z328" i="19"/>
  <c r="P331" i="19"/>
  <c r="Q330" i="19"/>
  <c r="R330" i="19"/>
  <c r="S330" i="19"/>
  <c r="AO328" i="19"/>
  <c r="AP328" i="19"/>
  <c r="Q331" i="19"/>
  <c r="R331" i="19"/>
  <c r="S331" i="19"/>
  <c r="P332" i="19"/>
  <c r="D329" i="19"/>
  <c r="AH330" i="19"/>
  <c r="AF330" i="19"/>
  <c r="AB329" i="19"/>
  <c r="AC329" i="19"/>
  <c r="AO330" i="19"/>
  <c r="AP330" i="19"/>
  <c r="Y330" i="19"/>
  <c r="Z330" i="19"/>
  <c r="V330" i="19"/>
  <c r="W330" i="19"/>
  <c r="T330" i="19"/>
  <c r="AB330" i="19"/>
  <c r="AC330" i="19"/>
  <c r="Y329" i="19"/>
  <c r="Z329" i="19"/>
  <c r="AO329" i="19"/>
  <c r="AP329" i="19"/>
  <c r="AH331" i="19"/>
  <c r="AF331" i="19"/>
  <c r="D330" i="19"/>
  <c r="AL330" i="19"/>
  <c r="AM330" i="19"/>
  <c r="P333" i="19"/>
  <c r="Q332" i="19"/>
  <c r="R332" i="19"/>
  <c r="S332" i="19"/>
  <c r="Y331" i="19"/>
  <c r="Z331" i="19"/>
  <c r="AB331" i="19"/>
  <c r="AC331" i="19"/>
  <c r="T331" i="19"/>
  <c r="AO331" i="19"/>
  <c r="AP331" i="19"/>
  <c r="V331" i="19"/>
  <c r="W331" i="19"/>
  <c r="AL331" i="19"/>
  <c r="AM331" i="19"/>
  <c r="P334" i="19"/>
  <c r="Q333" i="19"/>
  <c r="R333" i="19"/>
  <c r="S333" i="19"/>
  <c r="T332" i="19"/>
  <c r="AO332" i="19"/>
  <c r="AP332" i="19"/>
  <c r="AH332" i="19"/>
  <c r="AF332" i="19"/>
  <c r="D331" i="19"/>
  <c r="AH333" i="19"/>
  <c r="AF333" i="19"/>
  <c r="D332" i="19"/>
  <c r="T333" i="19"/>
  <c r="AO333" i="19"/>
  <c r="AP333" i="19"/>
  <c r="AL333" i="19"/>
  <c r="AM333" i="19"/>
  <c r="V333" i="19"/>
  <c r="W333" i="19"/>
  <c r="AB333" i="19"/>
  <c r="AC333" i="19"/>
  <c r="AB332" i="19"/>
  <c r="AC332" i="19"/>
  <c r="AL332" i="19"/>
  <c r="AM332" i="19"/>
  <c r="V332" i="19"/>
  <c r="W332" i="19"/>
  <c r="Y332" i="19"/>
  <c r="Z332" i="19"/>
  <c r="P335" i="19"/>
  <c r="Q334" i="19"/>
  <c r="R334" i="19"/>
  <c r="S334" i="19"/>
  <c r="T334" i="19"/>
  <c r="V334" i="19"/>
  <c r="W334" i="19"/>
  <c r="D333" i="19"/>
  <c r="AH334" i="19"/>
  <c r="AF334" i="19"/>
  <c r="Y333" i="19"/>
  <c r="Z333" i="19"/>
  <c r="Q335" i="19"/>
  <c r="R335" i="19"/>
  <c r="S335" i="19"/>
  <c r="P336" i="19"/>
  <c r="AO334" i="19"/>
  <c r="AP334" i="19"/>
  <c r="T335" i="19"/>
  <c r="AL335" i="19"/>
  <c r="AM335" i="19"/>
  <c r="V335" i="19"/>
  <c r="W335" i="19"/>
  <c r="AB335" i="19"/>
  <c r="AC335" i="19"/>
  <c r="AH335" i="19"/>
  <c r="AF335" i="19"/>
  <c r="D334" i="19"/>
  <c r="AL334" i="19"/>
  <c r="AM334" i="19"/>
  <c r="P337" i="19"/>
  <c r="Q336" i="19"/>
  <c r="R336" i="19"/>
  <c r="S336" i="19"/>
  <c r="AB334" i="19"/>
  <c r="AC334" i="19"/>
  <c r="Y334" i="19"/>
  <c r="Z334" i="19"/>
  <c r="AH336" i="19"/>
  <c r="AF336" i="19"/>
  <c r="D335" i="19"/>
  <c r="Y335" i="19"/>
  <c r="Z335" i="19"/>
  <c r="Y336" i="19"/>
  <c r="Z336" i="19"/>
  <c r="V336" i="19"/>
  <c r="W336" i="19"/>
  <c r="AB336" i="19"/>
  <c r="AC336" i="19"/>
  <c r="AO336" i="19"/>
  <c r="AP336" i="19"/>
  <c r="AL336" i="19"/>
  <c r="AM336" i="19"/>
  <c r="T336" i="19"/>
  <c r="P338" i="19"/>
  <c r="Q337" i="19"/>
  <c r="R337" i="19"/>
  <c r="S337" i="19"/>
  <c r="AO335" i="19"/>
  <c r="AP335" i="19"/>
  <c r="Q338" i="19"/>
  <c r="R338" i="19"/>
  <c r="S338" i="19"/>
  <c r="P339" i="19"/>
  <c r="T337" i="19"/>
  <c r="Y337" i="19"/>
  <c r="Z337" i="19"/>
  <c r="AH337" i="19"/>
  <c r="AF337" i="19"/>
  <c r="D336" i="19"/>
  <c r="V337" i="19"/>
  <c r="W337" i="19"/>
  <c r="AO337" i="19"/>
  <c r="AP337" i="19"/>
  <c r="D337" i="19"/>
  <c r="AH338" i="19"/>
  <c r="AF338" i="19"/>
  <c r="AB337" i="19"/>
  <c r="AC337" i="19"/>
  <c r="AL337" i="19"/>
  <c r="AM337" i="19"/>
  <c r="Q339" i="19"/>
  <c r="R339" i="19"/>
  <c r="S339" i="19"/>
  <c r="P340" i="19"/>
  <c r="T338" i="19"/>
  <c r="AH339" i="19"/>
  <c r="AF339" i="19"/>
  <c r="D338" i="19"/>
  <c r="Y338" i="19"/>
  <c r="Z338" i="19"/>
  <c r="AO338" i="19"/>
  <c r="AP338" i="19"/>
  <c r="AB338" i="19"/>
  <c r="AC338" i="19"/>
  <c r="V338" i="19"/>
  <c r="W338" i="19"/>
  <c r="AL339" i="19"/>
  <c r="AM339" i="19"/>
  <c r="Y339" i="19"/>
  <c r="Z339" i="19"/>
  <c r="T339" i="19"/>
  <c r="V339" i="19"/>
  <c r="W339" i="19"/>
  <c r="AL338" i="19"/>
  <c r="AM338" i="19"/>
  <c r="Q340" i="19"/>
  <c r="R340" i="19"/>
  <c r="S340" i="19"/>
  <c r="P341" i="19"/>
  <c r="P342" i="19"/>
  <c r="Q341" i="19"/>
  <c r="R341" i="19"/>
  <c r="S341" i="19"/>
  <c r="D339" i="19"/>
  <c r="AH340" i="19"/>
  <c r="AF340" i="19"/>
  <c r="AL340" i="19"/>
  <c r="AM340" i="19"/>
  <c r="V340" i="19"/>
  <c r="W340" i="19"/>
  <c r="AB340" i="19"/>
  <c r="AC340" i="19"/>
  <c r="AO340" i="19"/>
  <c r="AP340" i="19"/>
  <c r="T340" i="19"/>
  <c r="AO339" i="19"/>
  <c r="AP339" i="19"/>
  <c r="AB339" i="19"/>
  <c r="AC339" i="19"/>
  <c r="T341" i="19"/>
  <c r="AL341" i="19"/>
  <c r="AM341" i="19"/>
  <c r="AB341" i="19"/>
  <c r="AC341" i="19"/>
  <c r="D340" i="19"/>
  <c r="AH341" i="19"/>
  <c r="AF341" i="19"/>
  <c r="Y340" i="19"/>
  <c r="Z340" i="19"/>
  <c r="Q342" i="19"/>
  <c r="R342" i="19"/>
  <c r="S342" i="19"/>
  <c r="P343" i="19"/>
  <c r="AO341" i="19"/>
  <c r="AP341" i="19"/>
  <c r="Y341" i="19"/>
  <c r="Z341" i="19"/>
  <c r="T342" i="19"/>
  <c r="AL342" i="19"/>
  <c r="AM342" i="19"/>
  <c r="Y342" i="19"/>
  <c r="Z342" i="19"/>
  <c r="AO342" i="19"/>
  <c r="AP342" i="19"/>
  <c r="V341" i="19"/>
  <c r="W341" i="19"/>
  <c r="D341" i="19"/>
  <c r="AH342" i="19"/>
  <c r="AF342" i="19"/>
  <c r="Q343" i="19"/>
  <c r="R343" i="19"/>
  <c r="S343" i="19"/>
  <c r="P344" i="19"/>
  <c r="P345" i="19"/>
  <c r="Q344" i="19"/>
  <c r="R344" i="19"/>
  <c r="S344" i="19"/>
  <c r="V342" i="19"/>
  <c r="W342" i="19"/>
  <c r="T343" i="19"/>
  <c r="AH343" i="19"/>
  <c r="AF343" i="19"/>
  <c r="D342" i="19"/>
  <c r="AB342" i="19"/>
  <c r="AC342" i="19"/>
  <c r="D343" i="19"/>
  <c r="AH344" i="19"/>
  <c r="AF344" i="19"/>
  <c r="Y343" i="19"/>
  <c r="Z343" i="19"/>
  <c r="V343" i="19"/>
  <c r="W343" i="19"/>
  <c r="T344" i="19"/>
  <c r="AL344" i="19"/>
  <c r="AM344" i="19"/>
  <c r="AL343" i="19"/>
  <c r="AM343" i="19"/>
  <c r="AO343" i="19"/>
  <c r="AP343" i="19"/>
  <c r="AB343" i="19"/>
  <c r="AC343" i="19"/>
  <c r="Q345" i="19"/>
  <c r="R345" i="19"/>
  <c r="S345" i="19"/>
  <c r="P346" i="19"/>
  <c r="P347" i="19"/>
  <c r="Q346" i="19"/>
  <c r="R346" i="19"/>
  <c r="S346" i="19"/>
  <c r="V344" i="19"/>
  <c r="W344" i="19"/>
  <c r="D344" i="19"/>
  <c r="AH345" i="19"/>
  <c r="AF345" i="19"/>
  <c r="AB344" i="19"/>
  <c r="AC344" i="19"/>
  <c r="Y344" i="19"/>
  <c r="Z344" i="19"/>
  <c r="V345" i="19"/>
  <c r="W345" i="19"/>
  <c r="T345" i="19"/>
  <c r="Y345" i="19"/>
  <c r="Z345" i="19"/>
  <c r="AL345" i="19"/>
  <c r="AM345" i="19"/>
  <c r="AB345" i="19"/>
  <c r="AC345" i="19"/>
  <c r="AO345" i="19"/>
  <c r="AP345" i="19"/>
  <c r="AO344" i="19"/>
  <c r="AP344" i="19"/>
  <c r="T346" i="19"/>
  <c r="AB346" i="19"/>
  <c r="AC346" i="19"/>
  <c r="AO346" i="19"/>
  <c r="AP346" i="19"/>
  <c r="Y346" i="19"/>
  <c r="Z346" i="19"/>
  <c r="AL346" i="19"/>
  <c r="AM346" i="19"/>
  <c r="D345" i="19"/>
  <c r="AH346" i="19"/>
  <c r="AF346" i="19"/>
  <c r="Q347" i="19"/>
  <c r="R347" i="19"/>
  <c r="S347" i="19"/>
  <c r="P348" i="19"/>
  <c r="P349" i="19"/>
  <c r="Q348" i="19"/>
  <c r="R348" i="19"/>
  <c r="S348" i="19"/>
  <c r="AH347" i="19"/>
  <c r="AF347" i="19"/>
  <c r="D346" i="19"/>
  <c r="T347" i="19"/>
  <c r="AL347" i="19"/>
  <c r="AM347" i="19"/>
  <c r="AB347" i="19"/>
  <c r="AC347" i="19"/>
  <c r="V346" i="19"/>
  <c r="W346" i="19"/>
  <c r="T348" i="19"/>
  <c r="AB348" i="19"/>
  <c r="AC348" i="19"/>
  <c r="AO348" i="19"/>
  <c r="AP348" i="19"/>
  <c r="AL348" i="19"/>
  <c r="AM348" i="19"/>
  <c r="Y348" i="19"/>
  <c r="Z348" i="19"/>
  <c r="AH348" i="19"/>
  <c r="AF348" i="19"/>
  <c r="D347" i="19"/>
  <c r="V347" i="19"/>
  <c r="W347" i="19"/>
  <c r="Y347" i="19"/>
  <c r="Z347" i="19"/>
  <c r="AO347" i="19"/>
  <c r="AP347" i="19"/>
  <c r="Q349" i="19"/>
  <c r="R349" i="19"/>
  <c r="S349" i="19"/>
  <c r="P350" i="19"/>
  <c r="P351" i="19"/>
  <c r="Q350" i="19"/>
  <c r="R350" i="19"/>
  <c r="S350" i="19"/>
  <c r="T349" i="19"/>
  <c r="AB349" i="19"/>
  <c r="AC349" i="19"/>
  <c r="AL349" i="19"/>
  <c r="AM349" i="19"/>
  <c r="V349" i="19"/>
  <c r="W349" i="19"/>
  <c r="AO349" i="19"/>
  <c r="AP349" i="19"/>
  <c r="Y349" i="19"/>
  <c r="Z349" i="19"/>
  <c r="AH349" i="19"/>
  <c r="AF349" i="19"/>
  <c r="D348" i="19"/>
  <c r="V348" i="19"/>
  <c r="W348" i="19"/>
  <c r="T350" i="19"/>
  <c r="AB350" i="19"/>
  <c r="AC350" i="19"/>
  <c r="AO350" i="19"/>
  <c r="AP350" i="19"/>
  <c r="Y350" i="19"/>
  <c r="Z350" i="19"/>
  <c r="V350" i="19"/>
  <c r="W350" i="19"/>
  <c r="AL350" i="19"/>
  <c r="AM350" i="19"/>
  <c r="D349" i="19"/>
  <c r="AH350" i="19"/>
  <c r="AF350" i="19"/>
  <c r="Q351" i="19"/>
  <c r="R351" i="19"/>
  <c r="S351" i="19"/>
  <c r="P352" i="19"/>
  <c r="Q352" i="19"/>
  <c r="R352" i="19"/>
  <c r="S352" i="19"/>
  <c r="P353" i="19"/>
  <c r="T351" i="19"/>
  <c r="AB351" i="19"/>
  <c r="AC351" i="19"/>
  <c r="AL351" i="19"/>
  <c r="AM351" i="19"/>
  <c r="V351" i="19"/>
  <c r="W351" i="19"/>
  <c r="AO351" i="19"/>
  <c r="AP351" i="19"/>
  <c r="AH351" i="19"/>
  <c r="AF351" i="19"/>
  <c r="D350" i="19"/>
  <c r="Q353" i="19"/>
  <c r="R353" i="19"/>
  <c r="S353" i="19"/>
  <c r="P354" i="19"/>
  <c r="T352" i="19"/>
  <c r="AB352" i="19"/>
  <c r="AC352" i="19"/>
  <c r="AO352" i="19"/>
  <c r="AP352" i="19"/>
  <c r="Y352" i="19"/>
  <c r="Z352" i="19"/>
  <c r="V352" i="19"/>
  <c r="W352" i="19"/>
  <c r="AL352" i="19"/>
  <c r="AM352" i="19"/>
  <c r="AH352" i="19"/>
  <c r="AF352" i="19"/>
  <c r="D351" i="19"/>
  <c r="Y351" i="19"/>
  <c r="Z351" i="19"/>
  <c r="D352" i="19"/>
  <c r="AH353" i="19"/>
  <c r="AF353" i="19"/>
  <c r="Q354" i="19"/>
  <c r="R354" i="19"/>
  <c r="S354" i="19"/>
  <c r="P355" i="19"/>
  <c r="AB353" i="19"/>
  <c r="AC353" i="19"/>
  <c r="V353" i="19"/>
  <c r="W353" i="19"/>
  <c r="AO353" i="19"/>
  <c r="AP353" i="19"/>
  <c r="T353" i="19"/>
  <c r="T354" i="19"/>
  <c r="AL354" i="19"/>
  <c r="AM354" i="19"/>
  <c r="V354" i="19"/>
  <c r="W354" i="19"/>
  <c r="D353" i="19"/>
  <c r="AH354" i="19"/>
  <c r="AF354" i="19"/>
  <c r="Q355" i="19"/>
  <c r="R355" i="19"/>
  <c r="S355" i="19"/>
  <c r="P356" i="19"/>
  <c r="AL353" i="19"/>
  <c r="AM353" i="19"/>
  <c r="Y353" i="19"/>
  <c r="Z353" i="19"/>
  <c r="AH355" i="19"/>
  <c r="AF355" i="19"/>
  <c r="D354" i="19"/>
  <c r="Y354" i="19"/>
  <c r="Z354" i="19"/>
  <c r="Q356" i="19"/>
  <c r="R356" i="19"/>
  <c r="S356" i="19"/>
  <c r="P357" i="19"/>
  <c r="AO354" i="19"/>
  <c r="AP354" i="19"/>
  <c r="AB355" i="19"/>
  <c r="AC355" i="19"/>
  <c r="T355" i="19"/>
  <c r="AB354" i="19"/>
  <c r="AC354" i="19"/>
  <c r="T356" i="19"/>
  <c r="Y356" i="19"/>
  <c r="Z356" i="19"/>
  <c r="AL356" i="19"/>
  <c r="AM356" i="19"/>
  <c r="V356" i="19"/>
  <c r="W356" i="19"/>
  <c r="AB356" i="19"/>
  <c r="AC356" i="19"/>
  <c r="Q357" i="19"/>
  <c r="R357" i="19"/>
  <c r="S357" i="19"/>
  <c r="P358" i="19"/>
  <c r="D355" i="19"/>
  <c r="AH356" i="19"/>
  <c r="AF356" i="19"/>
  <c r="AL355" i="19"/>
  <c r="AM355" i="19"/>
  <c r="Y355" i="19"/>
  <c r="Z355" i="19"/>
  <c r="V355" i="19"/>
  <c r="W355" i="19"/>
  <c r="AO355" i="19"/>
  <c r="AP355" i="19"/>
  <c r="T357" i="19"/>
  <c r="AB357" i="19"/>
  <c r="AC357" i="19"/>
  <c r="Y357" i="19"/>
  <c r="Z357" i="19"/>
  <c r="AH357" i="19"/>
  <c r="AF357" i="19"/>
  <c r="D356" i="19"/>
  <c r="Q358" i="19"/>
  <c r="R358" i="19"/>
  <c r="S358" i="19"/>
  <c r="P359" i="19"/>
  <c r="AO356" i="19"/>
  <c r="AP356" i="19"/>
  <c r="D357" i="19"/>
  <c r="AH358" i="19"/>
  <c r="AF358" i="19"/>
  <c r="AL357" i="19"/>
  <c r="AM357" i="19"/>
  <c r="Q359" i="19"/>
  <c r="R359" i="19"/>
  <c r="S359" i="19"/>
  <c r="P360" i="19"/>
  <c r="V357" i="19"/>
  <c r="W357" i="19"/>
  <c r="AO358" i="19"/>
  <c r="AP358" i="19"/>
  <c r="T358" i="19"/>
  <c r="Y358" i="19"/>
  <c r="Z358" i="19"/>
  <c r="AL358" i="19"/>
  <c r="AM358" i="19"/>
  <c r="V358" i="19"/>
  <c r="W358" i="19"/>
  <c r="AB358" i="19"/>
  <c r="AC358" i="19"/>
  <c r="AO357" i="19"/>
  <c r="AP357" i="19"/>
  <c r="T359" i="19"/>
  <c r="Y359" i="19"/>
  <c r="Z359" i="19"/>
  <c r="AB359" i="19"/>
  <c r="AC359" i="19"/>
  <c r="AL359" i="19"/>
  <c r="AM359" i="19"/>
  <c r="Q360" i="19"/>
  <c r="R360" i="19"/>
  <c r="S360" i="19"/>
  <c r="P361" i="19"/>
  <c r="AH359" i="19"/>
  <c r="AF359" i="19"/>
  <c r="D358" i="19"/>
  <c r="Q361" i="19"/>
  <c r="R361" i="19"/>
  <c r="S361" i="19"/>
  <c r="P362" i="19"/>
  <c r="T360" i="19"/>
  <c r="Y360" i="19"/>
  <c r="Z360" i="19"/>
  <c r="AL360" i="19"/>
  <c r="AM360" i="19"/>
  <c r="V360" i="19"/>
  <c r="W360" i="19"/>
  <c r="AB360" i="19"/>
  <c r="AC360" i="19"/>
  <c r="D359" i="19"/>
  <c r="AH360" i="19"/>
  <c r="AF360" i="19"/>
  <c r="V359" i="19"/>
  <c r="W359" i="19"/>
  <c r="AO359" i="19"/>
  <c r="AP359" i="19"/>
  <c r="AH361" i="19"/>
  <c r="AF361" i="19"/>
  <c r="D360" i="19"/>
  <c r="AO360" i="19"/>
  <c r="AP360" i="19"/>
  <c r="P363" i="19"/>
  <c r="Q362" i="19"/>
  <c r="R362" i="19"/>
  <c r="S362" i="19"/>
  <c r="AO361" i="19"/>
  <c r="AP361" i="19"/>
  <c r="V361" i="19"/>
  <c r="W361" i="19"/>
  <c r="T361" i="19"/>
  <c r="AL361" i="19"/>
  <c r="AM361" i="19"/>
  <c r="Y361" i="19"/>
  <c r="Z361" i="19"/>
  <c r="T362" i="19"/>
  <c r="Y362" i="19"/>
  <c r="Z362" i="19"/>
  <c r="Q363" i="19"/>
  <c r="R363" i="19"/>
  <c r="S363" i="19"/>
  <c r="P364" i="19"/>
  <c r="D361" i="19"/>
  <c r="AH362" i="19"/>
  <c r="AF362" i="19"/>
  <c r="AB361" i="19"/>
  <c r="AC361" i="19"/>
  <c r="T363" i="19"/>
  <c r="AL363" i="19"/>
  <c r="AM363" i="19"/>
  <c r="AB362" i="19"/>
  <c r="AC362" i="19"/>
  <c r="P365" i="19"/>
  <c r="Q364" i="19"/>
  <c r="R364" i="19"/>
  <c r="S364" i="19"/>
  <c r="AH363" i="19"/>
  <c r="AF363" i="19"/>
  <c r="D362" i="19"/>
  <c r="V362" i="19"/>
  <c r="W362" i="19"/>
  <c r="AL362" i="19"/>
  <c r="AM362" i="19"/>
  <c r="AO362" i="19"/>
  <c r="AP362" i="19"/>
  <c r="P366" i="19"/>
  <c r="Q365" i="19"/>
  <c r="R365" i="19"/>
  <c r="S365" i="19"/>
  <c r="AH364" i="19"/>
  <c r="AF364" i="19"/>
  <c r="D363" i="19"/>
  <c r="AO363" i="19"/>
  <c r="AP363" i="19"/>
  <c r="AB363" i="19"/>
  <c r="AC363" i="19"/>
  <c r="V363" i="19"/>
  <c r="W363" i="19"/>
  <c r="T364" i="19"/>
  <c r="V364" i="19"/>
  <c r="W364" i="19"/>
  <c r="Y363" i="19"/>
  <c r="Z363" i="19"/>
  <c r="AO364" i="19"/>
  <c r="AP364" i="19"/>
  <c r="AB364" i="19"/>
  <c r="AC364" i="19"/>
  <c r="T365" i="19"/>
  <c r="Y365" i="19"/>
  <c r="Z365" i="19"/>
  <c r="V365" i="19"/>
  <c r="W365" i="19"/>
  <c r="AO365" i="19"/>
  <c r="AP365" i="19"/>
  <c r="AL365" i="19"/>
  <c r="AM365" i="19"/>
  <c r="AH365" i="19"/>
  <c r="AF365" i="19"/>
  <c r="D364" i="19"/>
  <c r="AL364" i="19"/>
  <c r="AM364" i="19"/>
  <c r="Y364" i="19"/>
  <c r="Z364" i="19"/>
  <c r="P367" i="19"/>
  <c r="Q366" i="19"/>
  <c r="R366" i="19"/>
  <c r="S366" i="19"/>
  <c r="Q367" i="19"/>
  <c r="R367" i="19"/>
  <c r="S367" i="19"/>
  <c r="P368" i="19"/>
  <c r="T366" i="19"/>
  <c r="Y366" i="19"/>
  <c r="Z366" i="19"/>
  <c r="D365" i="19"/>
  <c r="AH366" i="19"/>
  <c r="AF366" i="19"/>
  <c r="AB365" i="19"/>
  <c r="AC365" i="19"/>
  <c r="V366" i="19"/>
  <c r="W366" i="19"/>
  <c r="AO366" i="19"/>
  <c r="AP366" i="19"/>
  <c r="AL366" i="19"/>
  <c r="AM366" i="19"/>
  <c r="AH367" i="19"/>
  <c r="AF367" i="19"/>
  <c r="D366" i="19"/>
  <c r="AB366" i="19"/>
  <c r="AC366" i="19"/>
  <c r="P369" i="19"/>
  <c r="Q368" i="19"/>
  <c r="R368" i="19"/>
  <c r="S368" i="19"/>
  <c r="T367" i="19"/>
  <c r="AO367" i="19"/>
  <c r="AP367" i="19"/>
  <c r="AL367" i="19"/>
  <c r="AM367" i="19"/>
  <c r="V367" i="19"/>
  <c r="W367" i="19"/>
  <c r="P370" i="19"/>
  <c r="Q369" i="19"/>
  <c r="R369" i="19"/>
  <c r="S369" i="19"/>
  <c r="AH368" i="19"/>
  <c r="AF368" i="19"/>
  <c r="D367" i="19"/>
  <c r="AB367" i="19"/>
  <c r="AC367" i="19"/>
  <c r="Y367" i="19"/>
  <c r="Z367" i="19"/>
  <c r="Y368" i="19"/>
  <c r="Z368" i="19"/>
  <c r="T368" i="19"/>
  <c r="AB368" i="19"/>
  <c r="AC368" i="19"/>
  <c r="AH369" i="19"/>
  <c r="AF369" i="19"/>
  <c r="D368" i="19"/>
  <c r="T369" i="19"/>
  <c r="AO369" i="19"/>
  <c r="AP369" i="19"/>
  <c r="V369" i="19"/>
  <c r="W369" i="19"/>
  <c r="V368" i="19"/>
  <c r="W368" i="19"/>
  <c r="AO368" i="19"/>
  <c r="AP368" i="19"/>
  <c r="AL368" i="19"/>
  <c r="AM368" i="19"/>
  <c r="Q370" i="19"/>
  <c r="R370" i="19"/>
  <c r="S370" i="19"/>
  <c r="P371" i="19"/>
  <c r="D369" i="19"/>
  <c r="AH370" i="19"/>
  <c r="AF370" i="19"/>
  <c r="AB369" i="19"/>
  <c r="AC369" i="19"/>
  <c r="AL369" i="19"/>
  <c r="AM369" i="19"/>
  <c r="Y369" i="19"/>
  <c r="Z369" i="19"/>
  <c r="Q371" i="19"/>
  <c r="R371" i="19"/>
  <c r="S371" i="19"/>
  <c r="P372" i="19"/>
  <c r="AL370" i="19"/>
  <c r="AM370" i="19"/>
  <c r="T370" i="19"/>
  <c r="AB370" i="19"/>
  <c r="AC370" i="19"/>
  <c r="AO370" i="19"/>
  <c r="AP370" i="19"/>
  <c r="T371" i="19"/>
  <c r="AO371" i="19"/>
  <c r="AP371" i="19"/>
  <c r="Y371" i="19"/>
  <c r="Z371" i="19"/>
  <c r="V371" i="19"/>
  <c r="W371" i="19"/>
  <c r="AH371" i="19"/>
  <c r="AF371" i="19"/>
  <c r="D370" i="19"/>
  <c r="Q372" i="19"/>
  <c r="R372" i="19"/>
  <c r="S372" i="19"/>
  <c r="P373" i="19"/>
  <c r="Y370" i="19"/>
  <c r="Z370" i="19"/>
  <c r="V370" i="19"/>
  <c r="W370" i="19"/>
  <c r="T372" i="19"/>
  <c r="AB372" i="19"/>
  <c r="AC372" i="19"/>
  <c r="Y372" i="19"/>
  <c r="Z372" i="19"/>
  <c r="AO372" i="19"/>
  <c r="AP372" i="19"/>
  <c r="P374" i="19"/>
  <c r="Q373" i="19"/>
  <c r="R373" i="19"/>
  <c r="S373" i="19"/>
  <c r="D371" i="19"/>
  <c r="AH372" i="19"/>
  <c r="AF372" i="19"/>
  <c r="AB371" i="19"/>
  <c r="AC371" i="19"/>
  <c r="AL371" i="19"/>
  <c r="AM371" i="19"/>
  <c r="D372" i="19"/>
  <c r="AH373" i="19"/>
  <c r="AF373" i="19"/>
  <c r="Q374" i="19"/>
  <c r="R374" i="19"/>
  <c r="S374" i="19"/>
  <c r="P375" i="19"/>
  <c r="V372" i="19"/>
  <c r="W372" i="19"/>
  <c r="AL373" i="19"/>
  <c r="AM373" i="19"/>
  <c r="V373" i="19"/>
  <c r="W373" i="19"/>
  <c r="T373" i="19"/>
  <c r="AO373" i="19"/>
  <c r="AP373" i="19"/>
  <c r="AB373" i="19"/>
  <c r="AC373" i="19"/>
  <c r="Y373" i="19"/>
  <c r="Z373" i="19"/>
  <c r="AL372" i="19"/>
  <c r="AM372" i="19"/>
  <c r="Q375" i="19"/>
  <c r="R375" i="19"/>
  <c r="S375" i="19"/>
  <c r="P376" i="19"/>
  <c r="T374" i="19"/>
  <c r="AL374" i="19"/>
  <c r="AM374" i="19"/>
  <c r="Y374" i="19"/>
  <c r="Z374" i="19"/>
  <c r="D373" i="19"/>
  <c r="AH374" i="19"/>
  <c r="AF374" i="19"/>
  <c r="AB374" i="19"/>
  <c r="AC374" i="19"/>
  <c r="AO374" i="19"/>
  <c r="AP374" i="19"/>
  <c r="AH375" i="19"/>
  <c r="AF375" i="19"/>
  <c r="D374" i="19"/>
  <c r="V374" i="19"/>
  <c r="W374" i="19"/>
  <c r="Q376" i="19"/>
  <c r="R376" i="19"/>
  <c r="S376" i="19"/>
  <c r="P377" i="19"/>
  <c r="T375" i="19"/>
  <c r="Y375" i="19"/>
  <c r="Z375" i="19"/>
  <c r="AB375" i="19"/>
  <c r="AC375" i="19"/>
  <c r="D375" i="19"/>
  <c r="AH376" i="19"/>
  <c r="AF376" i="19"/>
  <c r="T376" i="19"/>
  <c r="AL376" i="19"/>
  <c r="AM376" i="19"/>
  <c r="AO376" i="19"/>
  <c r="AP376" i="19"/>
  <c r="Y376" i="19"/>
  <c r="Z376" i="19"/>
  <c r="AO375" i="19"/>
  <c r="AP375" i="19"/>
  <c r="P378" i="19"/>
  <c r="Q377" i="19"/>
  <c r="R377" i="19"/>
  <c r="S377" i="19"/>
  <c r="V375" i="19"/>
  <c r="W375" i="19"/>
  <c r="AL375" i="19"/>
  <c r="AM375" i="19"/>
  <c r="D376" i="19"/>
  <c r="AH377" i="19"/>
  <c r="AF377" i="19"/>
  <c r="AB376" i="19"/>
  <c r="AC376" i="19"/>
  <c r="V376" i="19"/>
  <c r="W376" i="19"/>
  <c r="Q378" i="19"/>
  <c r="R378" i="19"/>
  <c r="S378" i="19"/>
  <c r="P379" i="19"/>
  <c r="V377" i="19"/>
  <c r="W377" i="19"/>
  <c r="T377" i="19"/>
  <c r="AO377" i="19"/>
  <c r="AP377" i="19"/>
  <c r="Y377" i="19"/>
  <c r="Z377" i="19"/>
  <c r="AB377" i="19"/>
  <c r="AC377" i="19"/>
  <c r="AL377" i="19"/>
  <c r="AM377" i="19"/>
  <c r="Q379" i="19"/>
  <c r="R379" i="19"/>
  <c r="S379" i="19"/>
  <c r="P380" i="19"/>
  <c r="T378" i="19"/>
  <c r="V378" i="19"/>
  <c r="W378" i="19"/>
  <c r="AO378" i="19"/>
  <c r="AP378" i="19"/>
  <c r="Y378" i="19"/>
  <c r="Z378" i="19"/>
  <c r="AL378" i="19"/>
  <c r="AM378" i="19"/>
  <c r="D377" i="19"/>
  <c r="AH378" i="19"/>
  <c r="AF378" i="19"/>
  <c r="AB378" i="19"/>
  <c r="AC378" i="19"/>
  <c r="AH379" i="19"/>
  <c r="AF379" i="19"/>
  <c r="D378" i="19"/>
  <c r="Q380" i="19"/>
  <c r="R380" i="19"/>
  <c r="S380" i="19"/>
  <c r="P381" i="19"/>
  <c r="T379" i="19"/>
  <c r="AH380" i="19"/>
  <c r="AF380" i="19"/>
  <c r="D379" i="19"/>
  <c r="T380" i="19"/>
  <c r="Y380" i="19"/>
  <c r="Z380" i="19"/>
  <c r="AL380" i="19"/>
  <c r="AM380" i="19"/>
  <c r="AO380" i="19"/>
  <c r="AP380" i="19"/>
  <c r="V379" i="19"/>
  <c r="W379" i="19"/>
  <c r="Q381" i="19"/>
  <c r="R381" i="19"/>
  <c r="S381" i="19"/>
  <c r="P382" i="19"/>
  <c r="AL379" i="19"/>
  <c r="AM379" i="19"/>
  <c r="AO379" i="19"/>
  <c r="AP379" i="19"/>
  <c r="AB379" i="19"/>
  <c r="AC379" i="19"/>
  <c r="Y379" i="19"/>
  <c r="Z379" i="19"/>
  <c r="D380" i="19"/>
  <c r="AH381" i="19"/>
  <c r="AF381" i="19"/>
  <c r="V380" i="19"/>
  <c r="W380" i="19"/>
  <c r="T381" i="19"/>
  <c r="AB381" i="19"/>
  <c r="AC381" i="19"/>
  <c r="Y381" i="19"/>
  <c r="Z381" i="19"/>
  <c r="AL381" i="19"/>
  <c r="AM381" i="19"/>
  <c r="AO381" i="19"/>
  <c r="AP381" i="19"/>
  <c r="AB380" i="19"/>
  <c r="AC380" i="19"/>
  <c r="Q382" i="19"/>
  <c r="R382" i="19"/>
  <c r="S382" i="19"/>
  <c r="P383" i="19"/>
  <c r="Q383" i="19"/>
  <c r="R383" i="19"/>
  <c r="S383" i="19"/>
  <c r="P384" i="19"/>
  <c r="D381" i="19"/>
  <c r="AH382" i="19"/>
  <c r="AF382" i="19"/>
  <c r="T382" i="19"/>
  <c r="Y382" i="19"/>
  <c r="Z382" i="19"/>
  <c r="AB382" i="19"/>
  <c r="AC382" i="19"/>
  <c r="V382" i="19"/>
  <c r="W382" i="19"/>
  <c r="AL382" i="19"/>
  <c r="AM382" i="19"/>
  <c r="V381" i="19"/>
  <c r="W381" i="19"/>
  <c r="AH383" i="19"/>
  <c r="AF383" i="19"/>
  <c r="D382" i="19"/>
  <c r="AO382" i="19"/>
  <c r="AP382" i="19"/>
  <c r="Q384" i="19"/>
  <c r="R384" i="19"/>
  <c r="S384" i="19"/>
  <c r="P385" i="19"/>
  <c r="T383" i="19"/>
  <c r="AB383" i="19"/>
  <c r="AC383" i="19"/>
  <c r="T384" i="19"/>
  <c r="AB384" i="19"/>
  <c r="AC384" i="19"/>
  <c r="V384" i="19"/>
  <c r="W384" i="19"/>
  <c r="AO384" i="19"/>
  <c r="AP384" i="19"/>
  <c r="AL384" i="19"/>
  <c r="AM384" i="19"/>
  <c r="Y384" i="19"/>
  <c r="Z384" i="19"/>
  <c r="AH384" i="19"/>
  <c r="AF384" i="19"/>
  <c r="D383" i="19"/>
  <c r="Q385" i="19"/>
  <c r="R385" i="19"/>
  <c r="S385" i="19"/>
  <c r="P386" i="19"/>
  <c r="AO383" i="19"/>
  <c r="AP383" i="19"/>
  <c r="V383" i="19"/>
  <c r="W383" i="19"/>
  <c r="AL383" i="19"/>
  <c r="AM383" i="19"/>
  <c r="Y383" i="19"/>
  <c r="Z383" i="19"/>
  <c r="Q386" i="19"/>
  <c r="R386" i="19"/>
  <c r="S386" i="19"/>
  <c r="P387" i="19"/>
  <c r="T385" i="19"/>
  <c r="V385" i="19"/>
  <c r="W385" i="19"/>
  <c r="D384" i="19"/>
  <c r="AH385" i="19"/>
  <c r="AF385" i="19"/>
  <c r="T386" i="19"/>
  <c r="AB386" i="19"/>
  <c r="AC386" i="19"/>
  <c r="AL386" i="19"/>
  <c r="AM386" i="19"/>
  <c r="Y386" i="19"/>
  <c r="Z386" i="19"/>
  <c r="D385" i="19"/>
  <c r="AH386" i="19"/>
  <c r="AF386" i="19"/>
  <c r="AL385" i="19"/>
  <c r="AM385" i="19"/>
  <c r="Y385" i="19"/>
  <c r="Z385" i="19"/>
  <c r="AB385" i="19"/>
  <c r="AC385" i="19"/>
  <c r="Q387" i="19"/>
  <c r="R387" i="19"/>
  <c r="S387" i="19"/>
  <c r="P388" i="19"/>
  <c r="AO385" i="19"/>
  <c r="AP385" i="19"/>
  <c r="Q388" i="19"/>
  <c r="R388" i="19"/>
  <c r="S388" i="19"/>
  <c r="P389" i="19"/>
  <c r="AO386" i="19"/>
  <c r="AP386" i="19"/>
  <c r="V386" i="19"/>
  <c r="W386" i="19"/>
  <c r="T387" i="19"/>
  <c r="AL387" i="19"/>
  <c r="AM387" i="19"/>
  <c r="AH387" i="19"/>
  <c r="AF387" i="19"/>
  <c r="D386" i="19"/>
  <c r="V387" i="19"/>
  <c r="W387" i="19"/>
  <c r="AH388" i="19"/>
  <c r="AF388" i="19"/>
  <c r="D387" i="19"/>
  <c r="AO387" i="19"/>
  <c r="AP387" i="19"/>
  <c r="AB387" i="19"/>
  <c r="AC387" i="19"/>
  <c r="Y387" i="19"/>
  <c r="Z387" i="19"/>
  <c r="Q389" i="19"/>
  <c r="R389" i="19"/>
  <c r="S389" i="19"/>
  <c r="P390" i="19"/>
  <c r="T388" i="19"/>
  <c r="AO388" i="19"/>
  <c r="AP388" i="19"/>
  <c r="AL388" i="19"/>
  <c r="AM388" i="19"/>
  <c r="T389" i="19"/>
  <c r="AB389" i="19"/>
  <c r="AC389" i="19"/>
  <c r="Y389" i="19"/>
  <c r="Z389" i="19"/>
  <c r="AB388" i="19"/>
  <c r="AC388" i="19"/>
  <c r="AH389" i="19"/>
  <c r="AF389" i="19"/>
  <c r="D388" i="19"/>
  <c r="Y388" i="19"/>
  <c r="Z388" i="19"/>
  <c r="V388" i="19"/>
  <c r="W388" i="19"/>
  <c r="Q390" i="19"/>
  <c r="R390" i="19"/>
  <c r="S390" i="19"/>
  <c r="P391" i="19"/>
  <c r="Q391" i="19"/>
  <c r="R391" i="19"/>
  <c r="S391" i="19"/>
  <c r="P392" i="19"/>
  <c r="D389" i="19"/>
  <c r="AH390" i="19"/>
  <c r="AF390" i="19"/>
  <c r="AL389" i="19"/>
  <c r="AM389" i="19"/>
  <c r="T390" i="19"/>
  <c r="Y390" i="19"/>
  <c r="Z390" i="19"/>
  <c r="V389" i="19"/>
  <c r="W389" i="19"/>
  <c r="AO389" i="19"/>
  <c r="AP389" i="19"/>
  <c r="AH391" i="19"/>
  <c r="AF391" i="19"/>
  <c r="D390" i="19"/>
  <c r="AB390" i="19"/>
  <c r="AC390" i="19"/>
  <c r="AO390" i="19"/>
  <c r="AP390" i="19"/>
  <c r="AL390" i="19"/>
  <c r="AM390" i="19"/>
  <c r="V390" i="19"/>
  <c r="W390" i="19"/>
  <c r="P393" i="19"/>
  <c r="Q392" i="19"/>
  <c r="R392" i="19"/>
  <c r="S392" i="19"/>
  <c r="T391" i="19"/>
  <c r="V391" i="19"/>
  <c r="W391" i="19"/>
  <c r="Y391" i="19"/>
  <c r="Z391" i="19"/>
  <c r="P394" i="19"/>
  <c r="Q393" i="19"/>
  <c r="R393" i="19"/>
  <c r="S393" i="19"/>
  <c r="AH392" i="19"/>
  <c r="AF392" i="19"/>
  <c r="D391" i="19"/>
  <c r="AB391" i="19"/>
  <c r="AC391" i="19"/>
  <c r="AL391" i="19"/>
  <c r="AM391" i="19"/>
  <c r="AO391" i="19"/>
  <c r="AP391" i="19"/>
  <c r="AO392" i="19"/>
  <c r="AP392" i="19"/>
  <c r="T392" i="19"/>
  <c r="Y392" i="19"/>
  <c r="Z392" i="19"/>
  <c r="V392" i="19"/>
  <c r="W392" i="19"/>
  <c r="AL392" i="19"/>
  <c r="AM392" i="19"/>
  <c r="T393" i="19"/>
  <c r="AO393" i="19"/>
  <c r="AP393" i="19"/>
  <c r="AB393" i="19"/>
  <c r="AC393" i="19"/>
  <c r="AL393" i="19"/>
  <c r="AM393" i="19"/>
  <c r="D392" i="19"/>
  <c r="AH393" i="19"/>
  <c r="AF393" i="19"/>
  <c r="AB392" i="19"/>
  <c r="AC392" i="19"/>
  <c r="P395" i="19"/>
  <c r="Q394" i="19"/>
  <c r="R394" i="19"/>
  <c r="S394" i="19"/>
  <c r="Y393" i="19"/>
  <c r="Z393" i="19"/>
  <c r="T394" i="19"/>
  <c r="AL394" i="19"/>
  <c r="AM394" i="19"/>
  <c r="V394" i="19"/>
  <c r="W394" i="19"/>
  <c r="Q395" i="19"/>
  <c r="R395" i="19"/>
  <c r="S395" i="19"/>
  <c r="P396" i="19"/>
  <c r="V393" i="19"/>
  <c r="W393" i="19"/>
  <c r="D393" i="19"/>
  <c r="AH394" i="19"/>
  <c r="AF394" i="19"/>
  <c r="T395" i="19"/>
  <c r="V395" i="19"/>
  <c r="W395" i="19"/>
  <c r="AB395" i="19"/>
  <c r="AC395" i="19"/>
  <c r="AO395" i="19"/>
  <c r="AP395" i="19"/>
  <c r="AH395" i="19"/>
  <c r="AF395" i="19"/>
  <c r="D394" i="19"/>
  <c r="AO394" i="19"/>
  <c r="AP394" i="19"/>
  <c r="AB394" i="19"/>
  <c r="AC394" i="19"/>
  <c r="Y394" i="19"/>
  <c r="Z394" i="19"/>
  <c r="P397" i="19"/>
  <c r="Q396" i="19"/>
  <c r="R396" i="19"/>
  <c r="S396" i="19"/>
  <c r="T396" i="19"/>
  <c r="AO396" i="19"/>
  <c r="AP396" i="19"/>
  <c r="V396" i="19"/>
  <c r="W396" i="19"/>
  <c r="AB396" i="19"/>
  <c r="AC396" i="19"/>
  <c r="AL396" i="19"/>
  <c r="AM396" i="19"/>
  <c r="P398" i="19"/>
  <c r="Q397" i="19"/>
  <c r="R397" i="19"/>
  <c r="S397" i="19"/>
  <c r="AH396" i="19"/>
  <c r="AF396" i="19"/>
  <c r="D395" i="19"/>
  <c r="AL395" i="19"/>
  <c r="AM395" i="19"/>
  <c r="Y395" i="19"/>
  <c r="Z395" i="19"/>
  <c r="P399" i="19"/>
  <c r="Q398" i="19"/>
  <c r="R398" i="19"/>
  <c r="S398" i="19"/>
  <c r="AH397" i="19"/>
  <c r="AF397" i="19"/>
  <c r="D396" i="19"/>
  <c r="Y396" i="19"/>
  <c r="Z396" i="19"/>
  <c r="Y397" i="19"/>
  <c r="Z397" i="19"/>
  <c r="V397" i="19"/>
  <c r="W397" i="19"/>
  <c r="T397" i="19"/>
  <c r="AO397" i="19"/>
  <c r="AP397" i="19"/>
  <c r="AL397" i="19"/>
  <c r="AM397" i="19"/>
  <c r="AB397" i="19"/>
  <c r="AC397" i="19"/>
  <c r="T398" i="19"/>
  <c r="AL398" i="19"/>
  <c r="AM398" i="19"/>
  <c r="AO398" i="19"/>
  <c r="AP398" i="19"/>
  <c r="V398" i="19"/>
  <c r="W398" i="19"/>
  <c r="AB398" i="19"/>
  <c r="AC398" i="19"/>
  <c r="D397" i="19"/>
  <c r="AH398" i="19"/>
  <c r="AF398" i="19"/>
  <c r="Q399" i="19"/>
  <c r="R399" i="19"/>
  <c r="S399" i="19"/>
  <c r="P400" i="19"/>
  <c r="P401" i="19"/>
  <c r="Q400" i="19"/>
  <c r="R400" i="19"/>
  <c r="S400" i="19"/>
  <c r="AH399" i="19"/>
  <c r="AF399" i="19"/>
  <c r="D398" i="19"/>
  <c r="Y398" i="19"/>
  <c r="Z398" i="19"/>
  <c r="Y399" i="19"/>
  <c r="Z399" i="19"/>
  <c r="V399" i="19"/>
  <c r="W399" i="19"/>
  <c r="AB399" i="19"/>
  <c r="AC399" i="19"/>
  <c r="T399" i="19"/>
  <c r="AH400" i="19"/>
  <c r="AF400" i="19"/>
  <c r="D399" i="19"/>
  <c r="T400" i="19"/>
  <c r="Y400" i="19"/>
  <c r="Z400" i="19"/>
  <c r="AL400" i="19"/>
  <c r="AM400" i="19"/>
  <c r="AO400" i="19"/>
  <c r="AP400" i="19"/>
  <c r="AB400" i="19"/>
  <c r="AC400" i="19"/>
  <c r="V400" i="19"/>
  <c r="W400" i="19"/>
  <c r="AL399" i="19"/>
  <c r="AM399" i="19"/>
  <c r="AO399" i="19"/>
  <c r="AP399" i="19"/>
  <c r="P402" i="19"/>
  <c r="Q401" i="19"/>
  <c r="R401" i="19"/>
  <c r="S401" i="19"/>
  <c r="Q402" i="19"/>
  <c r="R402" i="19"/>
  <c r="S402" i="19"/>
  <c r="P403" i="19"/>
  <c r="T401" i="19"/>
  <c r="AH401" i="19"/>
  <c r="AF401" i="19"/>
  <c r="D400" i="19"/>
  <c r="D401" i="19"/>
  <c r="AH402" i="19"/>
  <c r="AF402" i="19"/>
  <c r="AB401" i="19"/>
  <c r="AC401" i="19"/>
  <c r="AL401" i="19"/>
  <c r="AM401" i="19"/>
  <c r="Y401" i="19"/>
  <c r="Z401" i="19"/>
  <c r="AO401" i="19"/>
  <c r="AP401" i="19"/>
  <c r="V401" i="19"/>
  <c r="W401" i="19"/>
  <c r="Q403" i="19"/>
  <c r="R403" i="19"/>
  <c r="S403" i="19"/>
  <c r="P404" i="19"/>
  <c r="T402" i="19"/>
  <c r="AB402" i="19"/>
  <c r="AC402" i="19"/>
  <c r="AH403" i="19"/>
  <c r="AF403" i="19"/>
  <c r="D402" i="19"/>
  <c r="AO402" i="19"/>
  <c r="AP402" i="19"/>
  <c r="V402" i="19"/>
  <c r="W402" i="19"/>
  <c r="Y402" i="19"/>
  <c r="Z402" i="19"/>
  <c r="AL402" i="19"/>
  <c r="AM402" i="19"/>
  <c r="P405" i="19"/>
  <c r="Q404" i="19"/>
  <c r="R404" i="19"/>
  <c r="S404" i="19"/>
  <c r="T403" i="19"/>
  <c r="D403" i="19"/>
  <c r="AH404" i="19"/>
  <c r="AF404" i="19"/>
  <c r="AB403" i="19"/>
  <c r="AC403" i="19"/>
  <c r="T404" i="19"/>
  <c r="Y404" i="19"/>
  <c r="Z404" i="19"/>
  <c r="Q405" i="19"/>
  <c r="R405" i="19"/>
  <c r="S405" i="19"/>
  <c r="P406" i="19"/>
  <c r="Y403" i="19"/>
  <c r="Z403" i="19"/>
  <c r="AO403" i="19"/>
  <c r="AP403" i="19"/>
  <c r="V403" i="19"/>
  <c r="W403" i="19"/>
  <c r="AL403" i="19"/>
  <c r="AM403" i="19"/>
  <c r="AO404" i="19"/>
  <c r="AP404" i="19"/>
  <c r="D404" i="19"/>
  <c r="AH405" i="19"/>
  <c r="AF405" i="19"/>
  <c r="AB404" i="19"/>
  <c r="AC404" i="19"/>
  <c r="AL404" i="19"/>
  <c r="AM404" i="19"/>
  <c r="Q406" i="19"/>
  <c r="R406" i="19"/>
  <c r="S406" i="19"/>
  <c r="P407" i="19"/>
  <c r="T405" i="19"/>
  <c r="V405" i="19"/>
  <c r="W405" i="19"/>
  <c r="AO405" i="19"/>
  <c r="AP405" i="19"/>
  <c r="Y405" i="19"/>
  <c r="Z405" i="19"/>
  <c r="V404" i="19"/>
  <c r="W404" i="19"/>
  <c r="Q407" i="19"/>
  <c r="R407" i="19"/>
  <c r="S407" i="19"/>
  <c r="P408" i="19"/>
  <c r="T406" i="19"/>
  <c r="V406" i="19"/>
  <c r="W406" i="19"/>
  <c r="AB406" i="19"/>
  <c r="AC406" i="19"/>
  <c r="D405" i="19"/>
  <c r="AH406" i="19"/>
  <c r="AF406" i="19"/>
  <c r="AB405" i="19"/>
  <c r="AC405" i="19"/>
  <c r="AL405" i="19"/>
  <c r="AM405" i="19"/>
  <c r="AH407" i="19"/>
  <c r="AF407" i="19"/>
  <c r="D406" i="19"/>
  <c r="AO406" i="19"/>
  <c r="AP406" i="19"/>
  <c r="Y406" i="19"/>
  <c r="Z406" i="19"/>
  <c r="AL406" i="19"/>
  <c r="AM406" i="19"/>
  <c r="Q408" i="19"/>
  <c r="R408" i="19"/>
  <c r="S408" i="19"/>
  <c r="P409" i="19"/>
  <c r="T407" i="19"/>
  <c r="AO407" i="19"/>
  <c r="AP407" i="19"/>
  <c r="Y407" i="19"/>
  <c r="Z407" i="19"/>
  <c r="T408" i="19"/>
  <c r="D407" i="19"/>
  <c r="AH408" i="19"/>
  <c r="AF408" i="19"/>
  <c r="P410" i="19"/>
  <c r="Q409" i="19"/>
  <c r="R409" i="19"/>
  <c r="S409" i="19"/>
  <c r="AB407" i="19"/>
  <c r="AC407" i="19"/>
  <c r="V407" i="19"/>
  <c r="W407" i="19"/>
  <c r="AL407" i="19"/>
  <c r="AM407" i="19"/>
  <c r="D408" i="19"/>
  <c r="AH409" i="19"/>
  <c r="AF409" i="19"/>
  <c r="AO408" i="19"/>
  <c r="AP408" i="19"/>
  <c r="AB408" i="19"/>
  <c r="AC408" i="19"/>
  <c r="T409" i="19"/>
  <c r="AB409" i="19"/>
  <c r="AC409" i="19"/>
  <c r="Y408" i="19"/>
  <c r="Z408" i="19"/>
  <c r="Q410" i="19"/>
  <c r="R410" i="19"/>
  <c r="S410" i="19"/>
  <c r="P411" i="19"/>
  <c r="V408" i="19"/>
  <c r="W408" i="19"/>
  <c r="AL408" i="19"/>
  <c r="AM408" i="19"/>
  <c r="T410" i="19"/>
  <c r="AL410" i="19"/>
  <c r="AM410" i="19"/>
  <c r="AB410" i="19"/>
  <c r="AC410" i="19"/>
  <c r="Y410" i="19"/>
  <c r="Z410" i="19"/>
  <c r="AO410" i="19"/>
  <c r="AP410" i="19"/>
  <c r="D409" i="19"/>
  <c r="AH410" i="19"/>
  <c r="AF410" i="19"/>
  <c r="Q411" i="19"/>
  <c r="R411" i="19"/>
  <c r="S411" i="19"/>
  <c r="P412" i="19"/>
  <c r="V409" i="19"/>
  <c r="W409" i="19"/>
  <c r="Y409" i="19"/>
  <c r="Z409" i="19"/>
  <c r="AL409" i="19"/>
  <c r="AM409" i="19"/>
  <c r="AO409" i="19"/>
  <c r="AP409" i="19"/>
  <c r="Q412" i="19"/>
  <c r="R412" i="19"/>
  <c r="S412" i="19"/>
  <c r="P413" i="19"/>
  <c r="AH411" i="19"/>
  <c r="AF411" i="19"/>
  <c r="D410" i="19"/>
  <c r="T411" i="19"/>
  <c r="V410" i="19"/>
  <c r="W410" i="19"/>
  <c r="AH412" i="19"/>
  <c r="AF412" i="19"/>
  <c r="D411" i="19"/>
  <c r="T412" i="19"/>
  <c r="V412" i="19"/>
  <c r="W412" i="19"/>
  <c r="AB412" i="19"/>
  <c r="AC412" i="19"/>
  <c r="AL412" i="19"/>
  <c r="AM412" i="19"/>
  <c r="AO412" i="19"/>
  <c r="AP412" i="19"/>
  <c r="Y412" i="19"/>
  <c r="Z412" i="19"/>
  <c r="AB411" i="19"/>
  <c r="AC411" i="19"/>
  <c r="V411" i="19"/>
  <c r="W411" i="19"/>
  <c r="AL411" i="19"/>
  <c r="AM411" i="19"/>
  <c r="P414" i="19"/>
  <c r="Q413" i="19"/>
  <c r="R413" i="19"/>
  <c r="S413" i="19"/>
  <c r="Y411" i="19"/>
  <c r="Z411" i="19"/>
  <c r="AO411" i="19"/>
  <c r="AP411" i="19"/>
  <c r="T413" i="19"/>
  <c r="AB413" i="19"/>
  <c r="AC413" i="19"/>
  <c r="AO413" i="19"/>
  <c r="AP413" i="19"/>
  <c r="V413" i="19"/>
  <c r="W413" i="19"/>
  <c r="Y413" i="19"/>
  <c r="Z413" i="19"/>
  <c r="AL413" i="19"/>
  <c r="AM413" i="19"/>
  <c r="Q414" i="19"/>
  <c r="R414" i="19"/>
  <c r="S414" i="19"/>
  <c r="P415" i="19"/>
  <c r="AH413" i="19"/>
  <c r="AF413" i="19"/>
  <c r="D412" i="19"/>
  <c r="Q415" i="19"/>
  <c r="R415" i="19"/>
  <c r="S415" i="19"/>
  <c r="P416" i="19"/>
  <c r="T414" i="19"/>
  <c r="AB414" i="19"/>
  <c r="AC414" i="19"/>
  <c r="AL414" i="19"/>
  <c r="AM414" i="19"/>
  <c r="V414" i="19"/>
  <c r="W414" i="19"/>
  <c r="AO414" i="19"/>
  <c r="AP414" i="19"/>
  <c r="Y414" i="19"/>
  <c r="Z414" i="19"/>
  <c r="D413" i="19"/>
  <c r="AH414" i="19"/>
  <c r="AF414" i="19"/>
  <c r="AH415" i="19"/>
  <c r="AF415" i="19"/>
  <c r="D414" i="19"/>
  <c r="Q416" i="19"/>
  <c r="R416" i="19"/>
  <c r="S416" i="19"/>
  <c r="P417" i="19"/>
  <c r="T415" i="19"/>
  <c r="AB415" i="19"/>
  <c r="AC415" i="19"/>
  <c r="AO415" i="19"/>
  <c r="AP415" i="19"/>
  <c r="D415" i="19"/>
  <c r="AH416" i="19"/>
  <c r="AF416" i="19"/>
  <c r="Q417" i="19"/>
  <c r="R417" i="19"/>
  <c r="S417" i="19"/>
  <c r="P418" i="19"/>
  <c r="T416" i="19"/>
  <c r="AB416" i="19"/>
  <c r="AC416" i="19"/>
  <c r="AL416" i="19"/>
  <c r="AM416" i="19"/>
  <c r="V416" i="19"/>
  <c r="W416" i="19"/>
  <c r="AL415" i="19"/>
  <c r="AM415" i="19"/>
  <c r="V415" i="19"/>
  <c r="W415" i="19"/>
  <c r="Y415" i="19"/>
  <c r="Z415" i="19"/>
  <c r="T417" i="19"/>
  <c r="AB417" i="19"/>
  <c r="AC417" i="19"/>
  <c r="Y417" i="19"/>
  <c r="Z417" i="19"/>
  <c r="AO417" i="19"/>
  <c r="AP417" i="19"/>
  <c r="Q418" i="19"/>
  <c r="R418" i="19"/>
  <c r="S418" i="19"/>
  <c r="P419" i="19"/>
  <c r="AH417" i="19"/>
  <c r="AF417" i="19"/>
  <c r="D416" i="19"/>
  <c r="Y416" i="19"/>
  <c r="Z416" i="19"/>
  <c r="AO416" i="19"/>
  <c r="AP416" i="19"/>
  <c r="Q419" i="19"/>
  <c r="R419" i="19"/>
  <c r="S419" i="19"/>
  <c r="P420" i="19"/>
  <c r="T418" i="19"/>
  <c r="AB418" i="19"/>
  <c r="AC418" i="19"/>
  <c r="D417" i="19"/>
  <c r="AH418" i="19"/>
  <c r="AF418" i="19"/>
  <c r="V417" i="19"/>
  <c r="W417" i="19"/>
  <c r="AL417" i="19"/>
  <c r="AM417" i="19"/>
  <c r="Y418" i="19"/>
  <c r="Z418" i="19"/>
  <c r="AO418" i="19"/>
  <c r="AP418" i="19"/>
  <c r="AH419" i="19"/>
  <c r="AF419" i="19"/>
  <c r="D418" i="19"/>
  <c r="AL418" i="19"/>
  <c r="AM418" i="19"/>
  <c r="V418" i="19"/>
  <c r="W418" i="19"/>
  <c r="Q420" i="19"/>
  <c r="R420" i="19"/>
  <c r="S420" i="19"/>
  <c r="P421" i="19"/>
  <c r="T419" i="19"/>
  <c r="Y419" i="19"/>
  <c r="Z419" i="19"/>
  <c r="AL419" i="19"/>
  <c r="AM419" i="19"/>
  <c r="V419" i="19"/>
  <c r="W419" i="19"/>
  <c r="T420" i="19"/>
  <c r="AB420" i="19"/>
  <c r="AC420" i="19"/>
  <c r="AL420" i="19"/>
  <c r="AM420" i="19"/>
  <c r="AH420" i="19"/>
  <c r="AF420" i="19"/>
  <c r="D419" i="19"/>
  <c r="AO419" i="19"/>
  <c r="AP419" i="19"/>
  <c r="AB419" i="19"/>
  <c r="AC419" i="19"/>
  <c r="Q421" i="19"/>
  <c r="R421" i="19"/>
  <c r="S421" i="19"/>
  <c r="P422" i="19"/>
  <c r="Q422" i="19"/>
  <c r="R422" i="19"/>
  <c r="S422" i="19"/>
  <c r="P423" i="19"/>
  <c r="D420" i="19"/>
  <c r="AH421" i="19"/>
  <c r="AF421" i="19"/>
  <c r="AO420" i="19"/>
  <c r="AP420" i="19"/>
  <c r="T421" i="19"/>
  <c r="Y420" i="19"/>
  <c r="Z420" i="19"/>
  <c r="V420" i="19"/>
  <c r="W420" i="19"/>
  <c r="D421" i="19"/>
  <c r="AH422" i="19"/>
  <c r="AF422" i="19"/>
  <c r="AO421" i="19"/>
  <c r="AP421" i="19"/>
  <c r="AB421" i="19"/>
  <c r="AC421" i="19"/>
  <c r="V421" i="19"/>
  <c r="W421" i="19"/>
  <c r="AO422" i="19"/>
  <c r="AP422" i="19"/>
  <c r="V422" i="19"/>
  <c r="W422" i="19"/>
  <c r="T422" i="19"/>
  <c r="AB422" i="19"/>
  <c r="AC422" i="19"/>
  <c r="Y422" i="19"/>
  <c r="Z422" i="19"/>
  <c r="Q423" i="19"/>
  <c r="R423" i="19"/>
  <c r="S423" i="19"/>
  <c r="P424" i="19"/>
  <c r="AL421" i="19"/>
  <c r="AM421" i="19"/>
  <c r="Y421" i="19"/>
  <c r="Z421" i="19"/>
  <c r="T423" i="19"/>
  <c r="Y423" i="19"/>
  <c r="Z423" i="19"/>
  <c r="AL423" i="19"/>
  <c r="AM423" i="19"/>
  <c r="AB423" i="19"/>
  <c r="AC423" i="19"/>
  <c r="V423" i="19"/>
  <c r="W423" i="19"/>
  <c r="Q424" i="19"/>
  <c r="R424" i="19"/>
  <c r="S424" i="19"/>
  <c r="P425" i="19"/>
  <c r="AH423" i="19"/>
  <c r="AF423" i="19"/>
  <c r="D422" i="19"/>
  <c r="AL422" i="19"/>
  <c r="AM422" i="19"/>
  <c r="P426" i="19"/>
  <c r="Q425" i="19"/>
  <c r="R425" i="19"/>
  <c r="S425" i="19"/>
  <c r="T424" i="19"/>
  <c r="AH424" i="19"/>
  <c r="AF424" i="19"/>
  <c r="D423" i="19"/>
  <c r="AO423" i="19"/>
  <c r="AP423" i="19"/>
  <c r="D424" i="19"/>
  <c r="AH425" i="19"/>
  <c r="AF425" i="19"/>
  <c r="AB424" i="19"/>
  <c r="AC424" i="19"/>
  <c r="V424" i="19"/>
  <c r="W424" i="19"/>
  <c r="AO424" i="19"/>
  <c r="AP424" i="19"/>
  <c r="AO425" i="19"/>
  <c r="AP425" i="19"/>
  <c r="Y425" i="19"/>
  <c r="Z425" i="19"/>
  <c r="AL425" i="19"/>
  <c r="AM425" i="19"/>
  <c r="T425" i="19"/>
  <c r="AB425" i="19"/>
  <c r="AC425" i="19"/>
  <c r="V425" i="19"/>
  <c r="W425" i="19"/>
  <c r="AL424" i="19"/>
  <c r="AM424" i="19"/>
  <c r="Y424" i="19"/>
  <c r="Z424" i="19"/>
  <c r="P427" i="19"/>
  <c r="Q426" i="19"/>
  <c r="R426" i="19"/>
  <c r="S426" i="19"/>
  <c r="T426" i="19"/>
  <c r="AL426" i="19"/>
  <c r="AM426" i="19"/>
  <c r="Q427" i="19"/>
  <c r="R427" i="19"/>
  <c r="S427" i="19"/>
  <c r="P428" i="19"/>
  <c r="D425" i="19"/>
  <c r="AH426" i="19"/>
  <c r="AF426" i="19"/>
  <c r="T427" i="19"/>
  <c r="AO427" i="19"/>
  <c r="AP427" i="19"/>
  <c r="P429" i="19"/>
  <c r="Q428" i="19"/>
  <c r="R428" i="19"/>
  <c r="S428" i="19"/>
  <c r="AH427" i="19"/>
  <c r="AF427" i="19"/>
  <c r="D426" i="19"/>
  <c r="AB426" i="19"/>
  <c r="AC426" i="19"/>
  <c r="V426" i="19"/>
  <c r="W426" i="19"/>
  <c r="Y426" i="19"/>
  <c r="Z426" i="19"/>
  <c r="AO426" i="19"/>
  <c r="AP426" i="19"/>
  <c r="P430" i="19"/>
  <c r="Q429" i="19"/>
  <c r="R429" i="19"/>
  <c r="S429" i="19"/>
  <c r="AH428" i="19"/>
  <c r="AF428" i="19"/>
  <c r="D427" i="19"/>
  <c r="V427" i="19"/>
  <c r="W427" i="19"/>
  <c r="AL427" i="19"/>
  <c r="AM427" i="19"/>
  <c r="Y428" i="19"/>
  <c r="Z428" i="19"/>
  <c r="V428" i="19"/>
  <c r="W428" i="19"/>
  <c r="T428" i="19"/>
  <c r="AO428" i="19"/>
  <c r="AP428" i="19"/>
  <c r="AL428" i="19"/>
  <c r="AM428" i="19"/>
  <c r="AB427" i="19"/>
  <c r="AC427" i="19"/>
  <c r="Y427" i="19"/>
  <c r="Z427" i="19"/>
  <c r="T429" i="19"/>
  <c r="AH429" i="19"/>
  <c r="AF429" i="19"/>
  <c r="D428" i="19"/>
  <c r="AB428" i="19"/>
  <c r="AC428" i="19"/>
  <c r="P431" i="19"/>
  <c r="Q430" i="19"/>
  <c r="R430" i="19"/>
  <c r="S430" i="19"/>
  <c r="D429" i="19"/>
  <c r="AH430" i="19"/>
  <c r="AF430" i="19"/>
  <c r="Q431" i="19"/>
  <c r="R431" i="19"/>
  <c r="S431" i="19"/>
  <c r="P432" i="19"/>
  <c r="V429" i="19"/>
  <c r="W429" i="19"/>
  <c r="AO429" i="19"/>
  <c r="AP429" i="19"/>
  <c r="AB429" i="19"/>
  <c r="AC429" i="19"/>
  <c r="AL429" i="19"/>
  <c r="AM429" i="19"/>
  <c r="Y429" i="19"/>
  <c r="Z429" i="19"/>
  <c r="T430" i="19"/>
  <c r="V430" i="19"/>
  <c r="W430" i="19"/>
  <c r="AO430" i="19"/>
  <c r="AP430" i="19"/>
  <c r="AL430" i="19"/>
  <c r="AM430" i="19"/>
  <c r="T431" i="19"/>
  <c r="AL431" i="19"/>
  <c r="AM431" i="19"/>
  <c r="V431" i="19"/>
  <c r="W431" i="19"/>
  <c r="AH431" i="19"/>
  <c r="AF431" i="19"/>
  <c r="D430" i="19"/>
  <c r="AB430" i="19"/>
  <c r="AC430" i="19"/>
  <c r="P433" i="19"/>
  <c r="Q432" i="19"/>
  <c r="R432" i="19"/>
  <c r="S432" i="19"/>
  <c r="Y430" i="19"/>
  <c r="Z430" i="19"/>
  <c r="T432" i="19"/>
  <c r="AB432" i="19"/>
  <c r="AC432" i="19"/>
  <c r="AL432" i="19"/>
  <c r="AM432" i="19"/>
  <c r="V432" i="19"/>
  <c r="W432" i="19"/>
  <c r="P434" i="19"/>
  <c r="Q433" i="19"/>
  <c r="R433" i="19"/>
  <c r="S433" i="19"/>
  <c r="AB431" i="19"/>
  <c r="AC431" i="19"/>
  <c r="AH432" i="19"/>
  <c r="AF432" i="19"/>
  <c r="D431" i="19"/>
  <c r="AO431" i="19"/>
  <c r="AP431" i="19"/>
  <c r="Y431" i="19"/>
  <c r="Z431" i="19"/>
  <c r="P435" i="19"/>
  <c r="Q434" i="19"/>
  <c r="R434" i="19"/>
  <c r="S434" i="19"/>
  <c r="AO432" i="19"/>
  <c r="AP432" i="19"/>
  <c r="Y433" i="19"/>
  <c r="Z433" i="19"/>
  <c r="AL433" i="19"/>
  <c r="AM433" i="19"/>
  <c r="V433" i="19"/>
  <c r="W433" i="19"/>
  <c r="AO433" i="19"/>
  <c r="AP433" i="19"/>
  <c r="T433" i="19"/>
  <c r="AB433" i="19"/>
  <c r="AC433" i="19"/>
  <c r="AH433" i="19"/>
  <c r="AF433" i="19"/>
  <c r="D432" i="19"/>
  <c r="Y432" i="19"/>
  <c r="Z432" i="19"/>
  <c r="Q435" i="19"/>
  <c r="R435" i="19"/>
  <c r="S435" i="19"/>
  <c r="P436" i="19"/>
  <c r="T434" i="19"/>
  <c r="D433" i="19"/>
  <c r="AH434" i="19"/>
  <c r="AF434" i="19"/>
  <c r="AH435" i="19"/>
  <c r="AF435" i="19"/>
  <c r="D434" i="19"/>
  <c r="T435" i="19"/>
  <c r="AB435" i="19"/>
  <c r="AC435" i="19"/>
  <c r="V434" i="19"/>
  <c r="W434" i="19"/>
  <c r="AO434" i="19"/>
  <c r="AP434" i="19"/>
  <c r="AB434" i="19"/>
  <c r="AC434" i="19"/>
  <c r="AL434" i="19"/>
  <c r="AM434" i="19"/>
  <c r="P437" i="19"/>
  <c r="Q436" i="19"/>
  <c r="R436" i="19"/>
  <c r="S436" i="19"/>
  <c r="Y434" i="19"/>
  <c r="Z434" i="19"/>
  <c r="D435" i="19"/>
  <c r="AH436" i="19"/>
  <c r="AF436" i="19"/>
  <c r="Y435" i="19"/>
  <c r="Z435" i="19"/>
  <c r="V435" i="19"/>
  <c r="W435" i="19"/>
  <c r="AL435" i="19"/>
  <c r="AM435" i="19"/>
  <c r="T436" i="19"/>
  <c r="AB436" i="19"/>
  <c r="AC436" i="19"/>
  <c r="AO436" i="19"/>
  <c r="AP436" i="19"/>
  <c r="Q437" i="19"/>
  <c r="R437" i="19"/>
  <c r="S437" i="19"/>
  <c r="P438" i="19"/>
  <c r="AO435" i="19"/>
  <c r="AP435" i="19"/>
  <c r="T437" i="19"/>
  <c r="Y436" i="19"/>
  <c r="Z436" i="19"/>
  <c r="AL436" i="19"/>
  <c r="AM436" i="19"/>
  <c r="P439" i="19"/>
  <c r="Q438" i="19"/>
  <c r="R438" i="19"/>
  <c r="S438" i="19"/>
  <c r="D436" i="19"/>
  <c r="AH437" i="19"/>
  <c r="AF437" i="19"/>
  <c r="V436" i="19"/>
  <c r="W436" i="19"/>
  <c r="D437" i="19"/>
  <c r="AH438" i="19"/>
  <c r="AF438" i="19"/>
  <c r="Y437" i="19"/>
  <c r="Z437" i="19"/>
  <c r="T438" i="19"/>
  <c r="AO438" i="19"/>
  <c r="AP438" i="19"/>
  <c r="Y438" i="19"/>
  <c r="Z438" i="19"/>
  <c r="V437" i="19"/>
  <c r="W437" i="19"/>
  <c r="AO437" i="19"/>
  <c r="AP437" i="19"/>
  <c r="AB437" i="19"/>
  <c r="AC437" i="19"/>
  <c r="Q439" i="19"/>
  <c r="R439" i="19"/>
  <c r="S439" i="19"/>
  <c r="P440" i="19"/>
  <c r="AL437" i="19"/>
  <c r="AM437" i="19"/>
  <c r="AH439" i="19"/>
  <c r="AF439" i="19"/>
  <c r="D438" i="19"/>
  <c r="P441" i="19"/>
  <c r="Q440" i="19"/>
  <c r="R440" i="19"/>
  <c r="S440" i="19"/>
  <c r="AL439" i="19"/>
  <c r="AM439" i="19"/>
  <c r="V439" i="19"/>
  <c r="W439" i="19"/>
  <c r="AO439" i="19"/>
  <c r="AP439" i="19"/>
  <c r="T439" i="19"/>
  <c r="V438" i="19"/>
  <c r="W438" i="19"/>
  <c r="AL438" i="19"/>
  <c r="AM438" i="19"/>
  <c r="AB438" i="19"/>
  <c r="AC438" i="19"/>
  <c r="D439" i="19"/>
  <c r="AH440" i="19"/>
  <c r="AF440" i="19"/>
  <c r="T440" i="19"/>
  <c r="AO440" i="19"/>
  <c r="AP440" i="19"/>
  <c r="Y440" i="19"/>
  <c r="Z440" i="19"/>
  <c r="AB440" i="19"/>
  <c r="AC440" i="19"/>
  <c r="Q441" i="19"/>
  <c r="R441" i="19"/>
  <c r="S441" i="19"/>
  <c r="P442" i="19"/>
  <c r="Y439" i="19"/>
  <c r="Z439" i="19"/>
  <c r="AB439" i="19"/>
  <c r="AC439" i="19"/>
  <c r="D440" i="19"/>
  <c r="AH441" i="19"/>
  <c r="AF441" i="19"/>
  <c r="AL440" i="19"/>
  <c r="AM440" i="19"/>
  <c r="V440" i="19"/>
  <c r="W440" i="19"/>
  <c r="P443" i="19"/>
  <c r="Q442" i="19"/>
  <c r="R442" i="19"/>
  <c r="S442" i="19"/>
  <c r="V441" i="19"/>
  <c r="W441" i="19"/>
  <c r="T441" i="19"/>
  <c r="AB441" i="19"/>
  <c r="AC441" i="19"/>
  <c r="AO441" i="19"/>
  <c r="AP441" i="19"/>
  <c r="Y441" i="19"/>
  <c r="Z441" i="19"/>
  <c r="AL441" i="19"/>
  <c r="AM441" i="19"/>
  <c r="Q443" i="19"/>
  <c r="R443" i="19"/>
  <c r="S443" i="19"/>
  <c r="P444" i="19"/>
  <c r="T442" i="19"/>
  <c r="V442" i="19"/>
  <c r="W442" i="19"/>
  <c r="Y442" i="19"/>
  <c r="Z442" i="19"/>
  <c r="AB442" i="19"/>
  <c r="AC442" i="19"/>
  <c r="AL442" i="19"/>
  <c r="AM442" i="19"/>
  <c r="D441" i="19"/>
  <c r="AH442" i="19"/>
  <c r="AF442" i="19"/>
  <c r="AO442" i="19"/>
  <c r="AP442" i="19"/>
  <c r="AH443" i="19"/>
  <c r="AF443" i="19"/>
  <c r="D442" i="19"/>
  <c r="P445" i="19"/>
  <c r="Q444" i="19"/>
  <c r="R444" i="19"/>
  <c r="S444" i="19"/>
  <c r="T443" i="19"/>
  <c r="AO443" i="19"/>
  <c r="AP443" i="19"/>
  <c r="Q445" i="19"/>
  <c r="R445" i="19"/>
  <c r="S445" i="19"/>
  <c r="P446" i="19"/>
  <c r="AL443" i="19"/>
  <c r="AM443" i="19"/>
  <c r="T444" i="19"/>
  <c r="AB444" i="19"/>
  <c r="AC444" i="19"/>
  <c r="Y444" i="19"/>
  <c r="Z444" i="19"/>
  <c r="AO444" i="19"/>
  <c r="AP444" i="19"/>
  <c r="AL444" i="19"/>
  <c r="AM444" i="19"/>
  <c r="D443" i="19"/>
  <c r="AH444" i="19"/>
  <c r="AF444" i="19"/>
  <c r="V443" i="19"/>
  <c r="W443" i="19"/>
  <c r="Y443" i="19"/>
  <c r="Z443" i="19"/>
  <c r="AB443" i="19"/>
  <c r="AC443" i="19"/>
  <c r="D444" i="19"/>
  <c r="AH445" i="19"/>
  <c r="AF445" i="19"/>
  <c r="V444" i="19"/>
  <c r="W444" i="19"/>
  <c r="Q446" i="19"/>
  <c r="R446" i="19"/>
  <c r="S446" i="19"/>
  <c r="P447" i="19"/>
  <c r="T445" i="19"/>
  <c r="AL445" i="19"/>
  <c r="AM445" i="19"/>
  <c r="AB445" i="19"/>
  <c r="AC445" i="19"/>
  <c r="Q447" i="19"/>
  <c r="R447" i="19"/>
  <c r="S447" i="19"/>
  <c r="P448" i="19"/>
  <c r="AO445" i="19"/>
  <c r="AP445" i="19"/>
  <c r="T446" i="19"/>
  <c r="AB446" i="19"/>
  <c r="AC446" i="19"/>
  <c r="Y446" i="19"/>
  <c r="Z446" i="19"/>
  <c r="AL446" i="19"/>
  <c r="AM446" i="19"/>
  <c r="D445" i="19"/>
  <c r="AH446" i="19"/>
  <c r="AF446" i="19"/>
  <c r="Y445" i="19"/>
  <c r="Z445" i="19"/>
  <c r="V445" i="19"/>
  <c r="W445" i="19"/>
  <c r="AH447" i="19"/>
  <c r="AF447" i="19"/>
  <c r="D446" i="19"/>
  <c r="Q448" i="19"/>
  <c r="R448" i="19"/>
  <c r="S448" i="19"/>
  <c r="P449" i="19"/>
  <c r="T447" i="19"/>
  <c r="AB447" i="19"/>
  <c r="AC447" i="19"/>
  <c r="V447" i="19"/>
  <c r="W447" i="19"/>
  <c r="AO447" i="19"/>
  <c r="AP447" i="19"/>
  <c r="V446" i="19"/>
  <c r="W446" i="19"/>
  <c r="AO446" i="19"/>
  <c r="AP446" i="19"/>
  <c r="D447" i="19"/>
  <c r="AH448" i="19"/>
  <c r="AF448" i="19"/>
  <c r="Q449" i="19"/>
  <c r="R449" i="19"/>
  <c r="S449" i="19"/>
  <c r="P450" i="19"/>
  <c r="T448" i="19"/>
  <c r="AB448" i="19"/>
  <c r="AC448" i="19"/>
  <c r="Y448" i="19"/>
  <c r="Z448" i="19"/>
  <c r="AL448" i="19"/>
  <c r="AM448" i="19"/>
  <c r="Y447" i="19"/>
  <c r="Z447" i="19"/>
  <c r="AL447" i="19"/>
  <c r="AM447" i="19"/>
  <c r="AH449" i="19"/>
  <c r="AF449" i="19"/>
  <c r="D448" i="19"/>
  <c r="Q450" i="19"/>
  <c r="R450" i="19"/>
  <c r="S450" i="19"/>
  <c r="P451" i="19"/>
  <c r="AB449" i="19"/>
  <c r="AC449" i="19"/>
  <c r="V449" i="19"/>
  <c r="W449" i="19"/>
  <c r="AO449" i="19"/>
  <c r="AP449" i="19"/>
  <c r="T449" i="19"/>
  <c r="AL449" i="19"/>
  <c r="AM449" i="19"/>
  <c r="AO448" i="19"/>
  <c r="AP448" i="19"/>
  <c r="V448" i="19"/>
  <c r="W448" i="19"/>
  <c r="T450" i="19"/>
  <c r="V450" i="19"/>
  <c r="W450" i="19"/>
  <c r="AL450" i="19"/>
  <c r="AM450" i="19"/>
  <c r="AO450" i="19"/>
  <c r="AP450" i="19"/>
  <c r="Y450" i="19"/>
  <c r="Z450" i="19"/>
  <c r="AB450" i="19"/>
  <c r="AC450" i="19"/>
  <c r="Y449" i="19"/>
  <c r="Z449" i="19"/>
  <c r="Q451" i="19"/>
  <c r="R451" i="19"/>
  <c r="S451" i="19"/>
  <c r="P452" i="19"/>
  <c r="D449" i="19"/>
  <c r="AH450" i="19"/>
  <c r="AF450" i="19"/>
  <c r="T451" i="19"/>
  <c r="Q452" i="19"/>
  <c r="R452" i="19"/>
  <c r="S452" i="19"/>
  <c r="P453" i="19"/>
  <c r="AH451" i="19"/>
  <c r="AF451" i="19"/>
  <c r="D450" i="19"/>
  <c r="D451" i="19"/>
  <c r="AH452" i="19"/>
  <c r="AF452" i="19"/>
  <c r="T452" i="19"/>
  <c r="AB452" i="19"/>
  <c r="AC452" i="19"/>
  <c r="V452" i="19"/>
  <c r="W452" i="19"/>
  <c r="AL452" i="19"/>
  <c r="AM452" i="19"/>
  <c r="AO452" i="19"/>
  <c r="AP452" i="19"/>
  <c r="AO451" i="19"/>
  <c r="AP451" i="19"/>
  <c r="V451" i="19"/>
  <c r="W451" i="19"/>
  <c r="AL451" i="19"/>
  <c r="AM451" i="19"/>
  <c r="AB451" i="19"/>
  <c r="AC451" i="19"/>
  <c r="Q453" i="19"/>
  <c r="R453" i="19"/>
  <c r="S453" i="19"/>
  <c r="P454" i="19"/>
  <c r="Y451" i="19"/>
  <c r="Z451" i="19"/>
  <c r="Y452" i="19"/>
  <c r="Z452" i="19"/>
  <c r="T453" i="19"/>
  <c r="AB453" i="19"/>
  <c r="AC453" i="19"/>
  <c r="AO453" i="19"/>
  <c r="AP453" i="19"/>
  <c r="Y453" i="19"/>
  <c r="Z453" i="19"/>
  <c r="AL453" i="19"/>
  <c r="AM453" i="19"/>
  <c r="V453" i="19"/>
  <c r="W453" i="19"/>
  <c r="P455" i="19"/>
  <c r="Q454" i="19"/>
  <c r="R454" i="19"/>
  <c r="S454" i="19"/>
  <c r="AH453" i="19"/>
  <c r="AF453" i="19"/>
  <c r="D452" i="19"/>
  <c r="T454" i="19"/>
  <c r="Y454" i="19"/>
  <c r="Z454" i="19"/>
  <c r="AO454" i="19"/>
  <c r="AP454" i="19"/>
  <c r="AB454" i="19"/>
  <c r="AC454" i="19"/>
  <c r="AH454" i="19"/>
  <c r="AF454" i="19"/>
  <c r="D453" i="19"/>
  <c r="P456" i="19"/>
  <c r="Q455" i="19"/>
  <c r="R455" i="19"/>
  <c r="S455" i="19"/>
  <c r="T455" i="19"/>
  <c r="AB455" i="19"/>
  <c r="AC455" i="19"/>
  <c r="AO455" i="19"/>
  <c r="AP455" i="19"/>
  <c r="AL455" i="19"/>
  <c r="AM455" i="19"/>
  <c r="AH455" i="19"/>
  <c r="AF455" i="19"/>
  <c r="D454" i="19"/>
  <c r="AL454" i="19"/>
  <c r="AM454" i="19"/>
  <c r="V454" i="19"/>
  <c r="W454" i="19"/>
  <c r="Q456" i="19"/>
  <c r="R456" i="19"/>
  <c r="S456" i="19"/>
  <c r="P457" i="19"/>
  <c r="Q457" i="19"/>
  <c r="R457" i="19"/>
  <c r="S457" i="19"/>
  <c r="P458" i="19"/>
  <c r="T456" i="19"/>
  <c r="AO456" i="19"/>
  <c r="AP456" i="19"/>
  <c r="AB456" i="19"/>
  <c r="AC456" i="19"/>
  <c r="Y456" i="19"/>
  <c r="Z456" i="19"/>
  <c r="AL456" i="19"/>
  <c r="AM456" i="19"/>
  <c r="V456" i="19"/>
  <c r="W456" i="19"/>
  <c r="D455" i="19"/>
  <c r="AH456" i="19"/>
  <c r="AF456" i="19"/>
  <c r="V455" i="19"/>
  <c r="W455" i="19"/>
  <c r="Y455" i="19"/>
  <c r="Z455" i="19"/>
  <c r="AH457" i="19"/>
  <c r="AF457" i="19"/>
  <c r="D456" i="19"/>
  <c r="Q458" i="19"/>
  <c r="R458" i="19"/>
  <c r="S458" i="19"/>
  <c r="P459" i="19"/>
  <c r="AB457" i="19"/>
  <c r="AC457" i="19"/>
  <c r="Y457" i="19"/>
  <c r="Z457" i="19"/>
  <c r="AL457" i="19"/>
  <c r="AM457" i="19"/>
  <c r="T457" i="19"/>
  <c r="P460" i="19"/>
  <c r="Q459" i="19"/>
  <c r="R459" i="19"/>
  <c r="S459" i="19"/>
  <c r="AH458" i="19"/>
  <c r="AF458" i="19"/>
  <c r="D457" i="19"/>
  <c r="T458" i="19"/>
  <c r="V458" i="19"/>
  <c r="W458" i="19"/>
  <c r="AL458" i="19"/>
  <c r="AM458" i="19"/>
  <c r="AB458" i="19"/>
  <c r="AC458" i="19"/>
  <c r="V457" i="19"/>
  <c r="W457" i="19"/>
  <c r="AO457" i="19"/>
  <c r="AP457" i="19"/>
  <c r="D458" i="19"/>
  <c r="AH459" i="19"/>
  <c r="AF459" i="19"/>
  <c r="T459" i="19"/>
  <c r="Y459" i="19"/>
  <c r="Z459" i="19"/>
  <c r="AB459" i="19"/>
  <c r="AC459" i="19"/>
  <c r="AO459" i="19"/>
  <c r="AP459" i="19"/>
  <c r="V459" i="19"/>
  <c r="W459" i="19"/>
  <c r="AL459" i="19"/>
  <c r="AM459" i="19"/>
  <c r="Y458" i="19"/>
  <c r="Z458" i="19"/>
  <c r="AO458" i="19"/>
  <c r="AP458" i="19"/>
  <c r="P461" i="19"/>
  <c r="Q460" i="19"/>
  <c r="R460" i="19"/>
  <c r="S460" i="19"/>
  <c r="Q461" i="19"/>
  <c r="R461" i="19"/>
  <c r="S461" i="19"/>
  <c r="P462" i="19"/>
  <c r="D459" i="19"/>
  <c r="AH460" i="19"/>
  <c r="AF460" i="19"/>
  <c r="AO460" i="19"/>
  <c r="AP460" i="19"/>
  <c r="Y460" i="19"/>
  <c r="Z460" i="19"/>
  <c r="AL460" i="19"/>
  <c r="AM460" i="19"/>
  <c r="V460" i="19"/>
  <c r="W460" i="19"/>
  <c r="T460" i="19"/>
  <c r="AH461" i="19"/>
  <c r="AF461" i="19"/>
  <c r="D460" i="19"/>
  <c r="AB460" i="19"/>
  <c r="AC460" i="19"/>
  <c r="Q462" i="19"/>
  <c r="R462" i="19"/>
  <c r="S462" i="19"/>
  <c r="P463" i="19"/>
  <c r="AL461" i="19"/>
  <c r="AM461" i="19"/>
  <c r="AO461" i="19"/>
  <c r="AP461" i="19"/>
  <c r="T461" i="19"/>
  <c r="V461" i="19"/>
  <c r="W461" i="19"/>
  <c r="AB461" i="19"/>
  <c r="AC461" i="19"/>
  <c r="P464" i="19"/>
  <c r="Q463" i="19"/>
  <c r="R463" i="19"/>
  <c r="S463" i="19"/>
  <c r="T462" i="19"/>
  <c r="V462" i="19"/>
  <c r="W462" i="19"/>
  <c r="AL462" i="19"/>
  <c r="AM462" i="19"/>
  <c r="AB462" i="19"/>
  <c r="AC462" i="19"/>
  <c r="AO462" i="19"/>
  <c r="AP462" i="19"/>
  <c r="D461" i="19"/>
  <c r="AH462" i="19"/>
  <c r="AF462" i="19"/>
  <c r="Y461" i="19"/>
  <c r="Z461" i="19"/>
  <c r="T463" i="19"/>
  <c r="AH463" i="19"/>
  <c r="AF463" i="19"/>
  <c r="D462" i="19"/>
  <c r="Y462" i="19"/>
  <c r="Z462" i="19"/>
  <c r="P465" i="19"/>
  <c r="Q464" i="19"/>
  <c r="R464" i="19"/>
  <c r="S464" i="19"/>
  <c r="D463" i="19"/>
  <c r="AH464" i="19"/>
  <c r="AF464" i="19"/>
  <c r="Q465" i="19"/>
  <c r="R465" i="19"/>
  <c r="S465" i="19"/>
  <c r="P466" i="19"/>
  <c r="AB463" i="19"/>
  <c r="AC463" i="19"/>
  <c r="V463" i="19"/>
  <c r="W463" i="19"/>
  <c r="AL463" i="19"/>
  <c r="AM463" i="19"/>
  <c r="AO463" i="19"/>
  <c r="AP463" i="19"/>
  <c r="Y463" i="19"/>
  <c r="Z463" i="19"/>
  <c r="T464" i="19"/>
  <c r="Y464" i="19"/>
  <c r="Z464" i="19"/>
  <c r="T465" i="19"/>
  <c r="V465" i="19"/>
  <c r="W465" i="19"/>
  <c r="AO465" i="19"/>
  <c r="AP465" i="19"/>
  <c r="Y465" i="19"/>
  <c r="Z465" i="19"/>
  <c r="AL465" i="19"/>
  <c r="AM465" i="19"/>
  <c r="AH465" i="19"/>
  <c r="AF465" i="19"/>
  <c r="D464" i="19"/>
  <c r="V464" i="19"/>
  <c r="W464" i="19"/>
  <c r="AL464" i="19"/>
  <c r="AM464" i="19"/>
  <c r="AB464" i="19"/>
  <c r="AC464" i="19"/>
  <c r="P467" i="19"/>
  <c r="Q466" i="19"/>
  <c r="R466" i="19"/>
  <c r="S466" i="19"/>
  <c r="AO464" i="19"/>
  <c r="AP464" i="19"/>
  <c r="T466" i="19"/>
  <c r="V466" i="19"/>
  <c r="W466" i="19"/>
  <c r="AL466" i="19"/>
  <c r="AM466" i="19"/>
  <c r="AO466" i="19"/>
  <c r="AP466" i="19"/>
  <c r="Y466" i="19"/>
  <c r="Z466" i="19"/>
  <c r="AB466" i="19"/>
  <c r="AC466" i="19"/>
  <c r="P468" i="19"/>
  <c r="Q467" i="19"/>
  <c r="R467" i="19"/>
  <c r="S467" i="19"/>
  <c r="AH466" i="19"/>
  <c r="AF466" i="19"/>
  <c r="D465" i="19"/>
  <c r="AB465" i="19"/>
  <c r="AC465" i="19"/>
  <c r="P469" i="19"/>
  <c r="Q468" i="19"/>
  <c r="R468" i="19"/>
  <c r="S468" i="19"/>
  <c r="AH467" i="19"/>
  <c r="AF467" i="19"/>
  <c r="D466" i="19"/>
  <c r="Y467" i="19"/>
  <c r="Z467" i="19"/>
  <c r="AL467" i="19"/>
  <c r="AM467" i="19"/>
  <c r="V467" i="19"/>
  <c r="W467" i="19"/>
  <c r="T467" i="19"/>
  <c r="AB467" i="19"/>
  <c r="AC467" i="19"/>
  <c r="AO467" i="19"/>
  <c r="AP467" i="19"/>
  <c r="T468" i="19"/>
  <c r="AB468" i="19"/>
  <c r="AC468" i="19"/>
  <c r="AL468" i="19"/>
  <c r="AM468" i="19"/>
  <c r="Y468" i="19"/>
  <c r="Z468" i="19"/>
  <c r="D467" i="19"/>
  <c r="AH468" i="19"/>
  <c r="AF468" i="19"/>
  <c r="Q469" i="19"/>
  <c r="R469" i="19"/>
  <c r="S469" i="19"/>
  <c r="P470" i="19"/>
  <c r="P471" i="19"/>
  <c r="Q470" i="19"/>
  <c r="R470" i="19"/>
  <c r="S470" i="19"/>
  <c r="AH469" i="19"/>
  <c r="AF469" i="19"/>
  <c r="D468" i="19"/>
  <c r="V468" i="19"/>
  <c r="W468" i="19"/>
  <c r="T469" i="19"/>
  <c r="AO468" i="19"/>
  <c r="AP468" i="19"/>
  <c r="AH470" i="19"/>
  <c r="AF470" i="19"/>
  <c r="D469" i="19"/>
  <c r="AB469" i="19"/>
  <c r="AC469" i="19"/>
  <c r="V469" i="19"/>
  <c r="W469" i="19"/>
  <c r="T470" i="19"/>
  <c r="Y470" i="19"/>
  <c r="Z470" i="19"/>
  <c r="AO470" i="19"/>
  <c r="AP470" i="19"/>
  <c r="AB470" i="19"/>
  <c r="AC470" i="19"/>
  <c r="AO469" i="19"/>
  <c r="AP469" i="19"/>
  <c r="AL469" i="19"/>
  <c r="AM469" i="19"/>
  <c r="Y469" i="19"/>
  <c r="Z469" i="19"/>
  <c r="P472" i="19"/>
  <c r="Q471" i="19"/>
  <c r="R471" i="19"/>
  <c r="S471" i="19"/>
  <c r="T471" i="19"/>
  <c r="V471" i="19"/>
  <c r="W471" i="19"/>
  <c r="AB471" i="19"/>
  <c r="AC471" i="19"/>
  <c r="AL471" i="19"/>
  <c r="AM471" i="19"/>
  <c r="AO471" i="19"/>
  <c r="AP471" i="19"/>
  <c r="Q472" i="19"/>
  <c r="R472" i="19"/>
  <c r="S472" i="19"/>
  <c r="P473" i="19"/>
  <c r="AH471" i="19"/>
  <c r="AF471" i="19"/>
  <c r="D470" i="19"/>
  <c r="V470" i="19"/>
  <c r="W470" i="19"/>
  <c r="AL470" i="19"/>
  <c r="AM470" i="19"/>
  <c r="T472" i="19"/>
  <c r="AB472" i="19"/>
  <c r="AC472" i="19"/>
  <c r="Y472" i="19"/>
  <c r="Z472" i="19"/>
  <c r="AL472" i="19"/>
  <c r="AM472" i="19"/>
  <c r="V472" i="19"/>
  <c r="W472" i="19"/>
  <c r="Q473" i="19"/>
  <c r="R473" i="19"/>
  <c r="S473" i="19"/>
  <c r="P474" i="19"/>
  <c r="D471" i="19"/>
  <c r="AH472" i="19"/>
  <c r="AF472" i="19"/>
  <c r="Y471" i="19"/>
  <c r="Z471" i="19"/>
  <c r="Q474" i="19"/>
  <c r="R474" i="19"/>
  <c r="S474" i="19"/>
  <c r="P475" i="19"/>
  <c r="T473" i="19"/>
  <c r="V473" i="19"/>
  <c r="W473" i="19"/>
  <c r="AH473" i="19"/>
  <c r="AF473" i="19"/>
  <c r="D472" i="19"/>
  <c r="AO472" i="19"/>
  <c r="AP472" i="19"/>
  <c r="AH474" i="19"/>
  <c r="AF474" i="19"/>
  <c r="D473" i="19"/>
  <c r="AO473" i="19"/>
  <c r="AP473" i="19"/>
  <c r="AL473" i="19"/>
  <c r="AM473" i="19"/>
  <c r="Y473" i="19"/>
  <c r="Z473" i="19"/>
  <c r="AB473" i="19"/>
  <c r="AC473" i="19"/>
  <c r="P476" i="19"/>
  <c r="Q475" i="19"/>
  <c r="R475" i="19"/>
  <c r="S475" i="19"/>
  <c r="T474" i="19"/>
  <c r="V474" i="19"/>
  <c r="W474" i="19"/>
  <c r="AL474" i="19"/>
  <c r="AM474" i="19"/>
  <c r="AB474" i="19"/>
  <c r="AC474" i="19"/>
  <c r="AO474" i="19"/>
  <c r="AP474" i="19"/>
  <c r="Y474" i="19"/>
  <c r="Z474" i="19"/>
  <c r="P477" i="19"/>
  <c r="Q476" i="19"/>
  <c r="R476" i="19"/>
  <c r="S476" i="19"/>
  <c r="D474" i="19"/>
  <c r="AH475" i="19"/>
  <c r="AF475" i="19"/>
  <c r="T475" i="19"/>
  <c r="AB475" i="19"/>
  <c r="AC475" i="19"/>
  <c r="T476" i="19"/>
  <c r="AO476" i="19"/>
  <c r="AP476" i="19"/>
  <c r="V476" i="19"/>
  <c r="W476" i="19"/>
  <c r="D475" i="19"/>
  <c r="AH476" i="19"/>
  <c r="AF476" i="19"/>
  <c r="Y475" i="19"/>
  <c r="Z475" i="19"/>
  <c r="AL475" i="19"/>
  <c r="AM475" i="19"/>
  <c r="V475" i="19"/>
  <c r="W475" i="19"/>
  <c r="AO475" i="19"/>
  <c r="AP475" i="19"/>
  <c r="Q477" i="19"/>
  <c r="R477" i="19"/>
  <c r="S477" i="19"/>
  <c r="P478" i="19"/>
  <c r="Q478" i="19"/>
  <c r="R478" i="19"/>
  <c r="S478" i="19"/>
  <c r="P479" i="19"/>
  <c r="T477" i="19"/>
  <c r="AB477" i="19"/>
  <c r="AC477" i="19"/>
  <c r="AL476" i="19"/>
  <c r="AM476" i="19"/>
  <c r="Y476" i="19"/>
  <c r="Z476" i="19"/>
  <c r="AH477" i="19"/>
  <c r="AF477" i="19"/>
  <c r="D476" i="19"/>
  <c r="AB476" i="19"/>
  <c r="AC476" i="19"/>
  <c r="Y477" i="19"/>
  <c r="Z477" i="19"/>
  <c r="AO477" i="19"/>
  <c r="AP477" i="19"/>
  <c r="V477" i="19"/>
  <c r="W477" i="19"/>
  <c r="AL477" i="19"/>
  <c r="AM477" i="19"/>
  <c r="D477" i="19"/>
  <c r="AH478" i="19"/>
  <c r="AF478" i="19"/>
  <c r="P480" i="19"/>
  <c r="Q479" i="19"/>
  <c r="R479" i="19"/>
  <c r="S479" i="19"/>
  <c r="T478" i="19"/>
  <c r="V478" i="19"/>
  <c r="W478" i="19"/>
  <c r="AL478" i="19"/>
  <c r="AM478" i="19"/>
  <c r="AB478" i="19"/>
  <c r="AC478" i="19"/>
  <c r="AO478" i="19"/>
  <c r="AP478" i="19"/>
  <c r="Y478" i="19"/>
  <c r="Z478" i="19"/>
  <c r="Q480" i="19"/>
  <c r="R480" i="19"/>
  <c r="S480" i="19"/>
  <c r="P481" i="19"/>
  <c r="D478" i="19"/>
  <c r="AH479" i="19"/>
  <c r="AF479" i="19"/>
  <c r="AB479" i="19"/>
  <c r="AC479" i="19"/>
  <c r="V479" i="19"/>
  <c r="W479" i="19"/>
  <c r="AO479" i="19"/>
  <c r="AP479" i="19"/>
  <c r="Y479" i="19"/>
  <c r="Z479" i="19"/>
  <c r="T479" i="19"/>
  <c r="AL479" i="19"/>
  <c r="AM479" i="19"/>
  <c r="D479" i="19"/>
  <c r="AH480" i="19"/>
  <c r="AF480" i="19"/>
  <c r="Q481" i="19"/>
  <c r="R481" i="19"/>
  <c r="S481" i="19"/>
  <c r="P482" i="19"/>
  <c r="AL480" i="19"/>
  <c r="AM480" i="19"/>
  <c r="V480" i="19"/>
  <c r="W480" i="19"/>
  <c r="T480" i="19"/>
  <c r="AH481" i="19"/>
  <c r="AF481" i="19"/>
  <c r="D480" i="19"/>
  <c r="T481" i="19"/>
  <c r="AO481" i="19"/>
  <c r="AP481" i="19"/>
  <c r="Y481" i="19"/>
  <c r="Z481" i="19"/>
  <c r="AL481" i="19"/>
  <c r="AM481" i="19"/>
  <c r="AO480" i="19"/>
  <c r="AP480" i="19"/>
  <c r="P483" i="19"/>
  <c r="Q482" i="19"/>
  <c r="R482" i="19"/>
  <c r="S482" i="19"/>
  <c r="Y480" i="19"/>
  <c r="Z480" i="19"/>
  <c r="AB480" i="19"/>
  <c r="AC480" i="19"/>
  <c r="AH482" i="19"/>
  <c r="AF482" i="19"/>
  <c r="D481" i="19"/>
  <c r="V481" i="19"/>
  <c r="W481" i="19"/>
  <c r="AB481" i="19"/>
  <c r="AC481" i="19"/>
  <c r="P484" i="19"/>
  <c r="Q483" i="19"/>
  <c r="R483" i="19"/>
  <c r="S483" i="19"/>
  <c r="T482" i="19"/>
  <c r="Y482" i="19"/>
  <c r="Z482" i="19"/>
  <c r="V482" i="19"/>
  <c r="W482" i="19"/>
  <c r="T483" i="19"/>
  <c r="Q484" i="19"/>
  <c r="R484" i="19"/>
  <c r="S484" i="19"/>
  <c r="P485" i="19"/>
  <c r="AB482" i="19"/>
  <c r="AC482" i="19"/>
  <c r="AH483" i="19"/>
  <c r="AF483" i="19"/>
  <c r="D482" i="19"/>
  <c r="AO482" i="19"/>
  <c r="AP482" i="19"/>
  <c r="AL482" i="19"/>
  <c r="AM482" i="19"/>
  <c r="D483" i="19"/>
  <c r="AH484" i="19"/>
  <c r="AF484" i="19"/>
  <c r="AB483" i="19"/>
  <c r="AC483" i="19"/>
  <c r="T484" i="19"/>
  <c r="AB484" i="19"/>
  <c r="AC484" i="19"/>
  <c r="Y483" i="19"/>
  <c r="Z483" i="19"/>
  <c r="AO483" i="19"/>
  <c r="AP483" i="19"/>
  <c r="V483" i="19"/>
  <c r="W483" i="19"/>
  <c r="AL483" i="19"/>
  <c r="AM483" i="19"/>
  <c r="Q485" i="19"/>
  <c r="R485" i="19"/>
  <c r="S485" i="19"/>
  <c r="P486" i="19"/>
  <c r="AH485" i="19"/>
  <c r="AF485" i="19"/>
  <c r="D484" i="19"/>
  <c r="V484" i="19"/>
  <c r="W484" i="19"/>
  <c r="T485" i="19"/>
  <c r="AB485" i="19"/>
  <c r="AC485" i="19"/>
  <c r="AO485" i="19"/>
  <c r="AP485" i="19"/>
  <c r="Y485" i="19"/>
  <c r="Z485" i="19"/>
  <c r="AL485" i="19"/>
  <c r="AM485" i="19"/>
  <c r="P487" i="19"/>
  <c r="Q486" i="19"/>
  <c r="R486" i="19"/>
  <c r="S486" i="19"/>
  <c r="AO484" i="19"/>
  <c r="AP484" i="19"/>
  <c r="AL484" i="19"/>
  <c r="AM484" i="19"/>
  <c r="Y484" i="19"/>
  <c r="Z484" i="19"/>
  <c r="P488" i="19"/>
  <c r="Q487" i="19"/>
  <c r="R487" i="19"/>
  <c r="S487" i="19"/>
  <c r="T486" i="19"/>
  <c r="V486" i="19"/>
  <c r="W486" i="19"/>
  <c r="AL486" i="19"/>
  <c r="AM486" i="19"/>
  <c r="Y486" i="19"/>
  <c r="Z486" i="19"/>
  <c r="AB486" i="19"/>
  <c r="AC486" i="19"/>
  <c r="AO486" i="19"/>
  <c r="AP486" i="19"/>
  <c r="AH486" i="19"/>
  <c r="AF486" i="19"/>
  <c r="D485" i="19"/>
  <c r="V485" i="19"/>
  <c r="W485" i="19"/>
  <c r="T487" i="19"/>
  <c r="AB487" i="19"/>
  <c r="AC487" i="19"/>
  <c r="AL487" i="19"/>
  <c r="AM487" i="19"/>
  <c r="AO487" i="19"/>
  <c r="AP487" i="19"/>
  <c r="AH487" i="19"/>
  <c r="AF487" i="19"/>
  <c r="D486" i="19"/>
  <c r="Q488" i="19"/>
  <c r="R488" i="19"/>
  <c r="S488" i="19"/>
  <c r="P489" i="19"/>
  <c r="T488" i="19"/>
  <c r="V488" i="19"/>
  <c r="W488" i="19"/>
  <c r="AL488" i="19"/>
  <c r="AM488" i="19"/>
  <c r="AB488" i="19"/>
  <c r="AC488" i="19"/>
  <c r="AO488" i="19"/>
  <c r="AP488" i="19"/>
  <c r="Y488" i="19"/>
  <c r="Z488" i="19"/>
  <c r="Q489" i="19"/>
  <c r="R489" i="19"/>
  <c r="S489" i="19"/>
  <c r="P490" i="19"/>
  <c r="D487" i="19"/>
  <c r="AH488" i="19"/>
  <c r="AF488" i="19"/>
  <c r="V487" i="19"/>
  <c r="W487" i="19"/>
  <c r="Y487" i="19"/>
  <c r="Z487" i="19"/>
  <c r="T489" i="19"/>
  <c r="AH489" i="19"/>
  <c r="AF489" i="19"/>
  <c r="D488" i="19"/>
  <c r="Q490" i="19"/>
  <c r="R490" i="19"/>
  <c r="S490" i="19"/>
  <c r="P491" i="19"/>
  <c r="P492" i="19"/>
  <c r="Q491" i="19"/>
  <c r="R491" i="19"/>
  <c r="S491" i="19"/>
  <c r="AH490" i="19"/>
  <c r="AF490" i="19"/>
  <c r="D489" i="19"/>
  <c r="AO489" i="19"/>
  <c r="AP489" i="19"/>
  <c r="V489" i="19"/>
  <c r="W489" i="19"/>
  <c r="AL489" i="19"/>
  <c r="AM489" i="19"/>
  <c r="Y489" i="19"/>
  <c r="Z489" i="19"/>
  <c r="T490" i="19"/>
  <c r="V490" i="19"/>
  <c r="W490" i="19"/>
  <c r="AL490" i="19"/>
  <c r="AM490" i="19"/>
  <c r="AB490" i="19"/>
  <c r="AC490" i="19"/>
  <c r="Y490" i="19"/>
  <c r="Z490" i="19"/>
  <c r="AO490" i="19"/>
  <c r="AP490" i="19"/>
  <c r="AB489" i="19"/>
  <c r="AC489" i="19"/>
  <c r="T491" i="19"/>
  <c r="AB491" i="19"/>
  <c r="AC491" i="19"/>
  <c r="AO491" i="19"/>
  <c r="AP491" i="19"/>
  <c r="AL491" i="19"/>
  <c r="AM491" i="19"/>
  <c r="V491" i="19"/>
  <c r="W491" i="19"/>
  <c r="D490" i="19"/>
  <c r="AH491" i="19"/>
  <c r="AF491" i="19"/>
  <c r="P493" i="19"/>
  <c r="Q492" i="19"/>
  <c r="R492" i="19"/>
  <c r="S492" i="19"/>
  <c r="T492" i="19"/>
  <c r="V492" i="19"/>
  <c r="W492" i="19"/>
  <c r="D491" i="19"/>
  <c r="AH492" i="19"/>
  <c r="AF492" i="19"/>
  <c r="Q493" i="19"/>
  <c r="R493" i="19"/>
  <c r="S493" i="19"/>
  <c r="P494" i="19"/>
  <c r="Y491" i="19"/>
  <c r="Z491" i="19"/>
  <c r="AH493" i="19"/>
  <c r="AF493" i="19"/>
  <c r="D492" i="19"/>
  <c r="AB492" i="19"/>
  <c r="AC492" i="19"/>
  <c r="Q494" i="19"/>
  <c r="R494" i="19"/>
  <c r="S494" i="19"/>
  <c r="P495" i="19"/>
  <c r="AL492" i="19"/>
  <c r="AM492" i="19"/>
  <c r="Y492" i="19"/>
  <c r="Z492" i="19"/>
  <c r="AB493" i="19"/>
  <c r="AC493" i="19"/>
  <c r="T493" i="19"/>
  <c r="Y493" i="19"/>
  <c r="Z493" i="19"/>
  <c r="AO492" i="19"/>
  <c r="AP492" i="19"/>
  <c r="P496" i="19"/>
  <c r="Q495" i="19"/>
  <c r="R495" i="19"/>
  <c r="S495" i="19"/>
  <c r="D493" i="19"/>
  <c r="AH494" i="19"/>
  <c r="AF494" i="19"/>
  <c r="AO493" i="19"/>
  <c r="AP493" i="19"/>
  <c r="T494" i="19"/>
  <c r="V494" i="19"/>
  <c r="W494" i="19"/>
  <c r="AL494" i="19"/>
  <c r="AM494" i="19"/>
  <c r="V493" i="19"/>
  <c r="W493" i="19"/>
  <c r="AL493" i="19"/>
  <c r="AM493" i="19"/>
  <c r="D494" i="19"/>
  <c r="AH495" i="19"/>
  <c r="AF495" i="19"/>
  <c r="Y494" i="19"/>
  <c r="Z494" i="19"/>
  <c r="AO494" i="19"/>
  <c r="AP494" i="19"/>
  <c r="Y495" i="19"/>
  <c r="Z495" i="19"/>
  <c r="AO495" i="19"/>
  <c r="AP495" i="19"/>
  <c r="AL495" i="19"/>
  <c r="AM495" i="19"/>
  <c r="T495" i="19"/>
  <c r="AB494" i="19"/>
  <c r="AC494" i="19"/>
  <c r="P497" i="19"/>
  <c r="Q496" i="19"/>
  <c r="R496" i="19"/>
  <c r="S496" i="19"/>
  <c r="T496" i="19"/>
  <c r="Q497" i="19"/>
  <c r="R497" i="19"/>
  <c r="S497" i="19"/>
  <c r="P498" i="19"/>
  <c r="D495" i="19"/>
  <c r="AH496" i="19"/>
  <c r="AF496" i="19"/>
  <c r="V495" i="19"/>
  <c r="W495" i="19"/>
  <c r="AB495" i="19"/>
  <c r="AC495" i="19"/>
  <c r="T497" i="19"/>
  <c r="Y497" i="19"/>
  <c r="Z497" i="19"/>
  <c r="AB497" i="19"/>
  <c r="AC497" i="19"/>
  <c r="AO497" i="19"/>
  <c r="AP497" i="19"/>
  <c r="AH497" i="19"/>
  <c r="AF497" i="19"/>
  <c r="D496" i="19"/>
  <c r="AB496" i="19"/>
  <c r="AC496" i="19"/>
  <c r="P499" i="19"/>
  <c r="Q498" i="19"/>
  <c r="R498" i="19"/>
  <c r="S498" i="19"/>
  <c r="V496" i="19"/>
  <c r="W496" i="19"/>
  <c r="AL496" i="19"/>
  <c r="AM496" i="19"/>
  <c r="Y496" i="19"/>
  <c r="Z496" i="19"/>
  <c r="AO496" i="19"/>
  <c r="AP496" i="19"/>
  <c r="T498" i="19"/>
  <c r="V498" i="19"/>
  <c r="W498" i="19"/>
  <c r="AL498" i="19"/>
  <c r="AM498" i="19"/>
  <c r="AO498" i="19"/>
  <c r="AP498" i="19"/>
  <c r="Y498" i="19"/>
  <c r="Z498" i="19"/>
  <c r="AB498" i="19"/>
  <c r="AC498" i="19"/>
  <c r="V497" i="19"/>
  <c r="W497" i="19"/>
  <c r="P500" i="19"/>
  <c r="Q499" i="19"/>
  <c r="R499" i="19"/>
  <c r="S499" i="19"/>
  <c r="D497" i="19"/>
  <c r="AH498" i="19"/>
  <c r="AF498" i="19"/>
  <c r="AL497" i="19"/>
  <c r="AM497" i="19"/>
  <c r="Q500" i="19"/>
  <c r="R500" i="19"/>
  <c r="S500" i="19"/>
  <c r="P501" i="19"/>
  <c r="T499" i="19"/>
  <c r="Y499" i="19"/>
  <c r="Z499" i="19"/>
  <c r="AO499" i="19"/>
  <c r="AP499" i="19"/>
  <c r="D498" i="19"/>
  <c r="AH499" i="19"/>
  <c r="AF499" i="19"/>
  <c r="AB499" i="19"/>
  <c r="AC499" i="19"/>
  <c r="V499" i="19"/>
  <c r="W499" i="19"/>
  <c r="D499" i="19"/>
  <c r="AH500" i="19"/>
  <c r="AF500" i="19"/>
  <c r="AL499" i="19"/>
  <c r="AM499" i="19"/>
  <c r="Q501" i="19"/>
  <c r="R501" i="19"/>
  <c r="S501" i="19"/>
  <c r="P502" i="19"/>
  <c r="T500" i="19"/>
  <c r="AB500" i="19"/>
  <c r="AC500" i="19"/>
  <c r="AL500" i="19"/>
  <c r="AM500" i="19"/>
  <c r="Y500" i="19"/>
  <c r="Z500" i="19"/>
  <c r="Q502" i="19"/>
  <c r="R502" i="19"/>
  <c r="S502" i="19"/>
  <c r="P503" i="19"/>
  <c r="T501" i="19"/>
  <c r="AB501" i="19"/>
  <c r="AC501" i="19"/>
  <c r="AO501" i="19"/>
  <c r="AP501" i="19"/>
  <c r="Y501" i="19"/>
  <c r="Z501" i="19"/>
  <c r="V501" i="19"/>
  <c r="W501" i="19"/>
  <c r="AL501" i="19"/>
  <c r="AM501" i="19"/>
  <c r="AH501" i="19"/>
  <c r="AF501" i="19"/>
  <c r="D500" i="19"/>
  <c r="V500" i="19"/>
  <c r="W500" i="19"/>
  <c r="AO500" i="19"/>
  <c r="AP500" i="19"/>
  <c r="AH502" i="19"/>
  <c r="AF502" i="19"/>
  <c r="D501" i="19"/>
  <c r="P504" i="19"/>
  <c r="Q503" i="19"/>
  <c r="R503" i="19"/>
  <c r="S503" i="19"/>
  <c r="T502" i="19"/>
  <c r="AH503" i="19"/>
  <c r="AF503" i="19"/>
  <c r="D502" i="19"/>
  <c r="AL502" i="19"/>
  <c r="AM502" i="19"/>
  <c r="V502" i="19"/>
  <c r="W502" i="19"/>
  <c r="Q504" i="19"/>
  <c r="R504" i="19"/>
  <c r="S504" i="19"/>
  <c r="P505" i="19"/>
  <c r="Y503" i="19"/>
  <c r="Z503" i="19"/>
  <c r="V503" i="19"/>
  <c r="W503" i="19"/>
  <c r="T503" i="19"/>
  <c r="AB503" i="19"/>
  <c r="AC503" i="19"/>
  <c r="AL503" i="19"/>
  <c r="AM503" i="19"/>
  <c r="AO503" i="19"/>
  <c r="AP503" i="19"/>
  <c r="AO502" i="19"/>
  <c r="AP502" i="19"/>
  <c r="AB502" i="19"/>
  <c r="AC502" i="19"/>
  <c r="Y502" i="19"/>
  <c r="Z502" i="19"/>
  <c r="Q505" i="19"/>
  <c r="R505" i="19"/>
  <c r="S505" i="19"/>
  <c r="P506" i="19"/>
  <c r="T504" i="19"/>
  <c r="V504" i="19"/>
  <c r="W504" i="19"/>
  <c r="AL504" i="19"/>
  <c r="AM504" i="19"/>
  <c r="D503" i="19"/>
  <c r="AH504" i="19"/>
  <c r="AF504" i="19"/>
  <c r="AH505" i="19"/>
  <c r="AF505" i="19"/>
  <c r="D504" i="19"/>
  <c r="AO504" i="19"/>
  <c r="AP504" i="19"/>
  <c r="Y504" i="19"/>
  <c r="Z504" i="19"/>
  <c r="AB504" i="19"/>
  <c r="AC504" i="19"/>
  <c r="Q506" i="19"/>
  <c r="R506" i="19"/>
  <c r="S506" i="19"/>
  <c r="P507" i="19"/>
  <c r="T505" i="19"/>
  <c r="V505" i="19"/>
  <c r="W505" i="19"/>
  <c r="AO505" i="19"/>
  <c r="AP505" i="19"/>
  <c r="AH506" i="19"/>
  <c r="AF506" i="19"/>
  <c r="D505" i="19"/>
  <c r="T506" i="19"/>
  <c r="AL506" i="19"/>
  <c r="AM506" i="19"/>
  <c r="AB506" i="19"/>
  <c r="AC506" i="19"/>
  <c r="Y506" i="19"/>
  <c r="Z506" i="19"/>
  <c r="AO506" i="19"/>
  <c r="AP506" i="19"/>
  <c r="AL505" i="19"/>
  <c r="AM505" i="19"/>
  <c r="P508" i="19"/>
  <c r="Q507" i="19"/>
  <c r="R507" i="19"/>
  <c r="S507" i="19"/>
  <c r="Y505" i="19"/>
  <c r="Z505" i="19"/>
  <c r="AB505" i="19"/>
  <c r="AC505" i="19"/>
  <c r="D506" i="19"/>
  <c r="AH507" i="19"/>
  <c r="AF507" i="19"/>
  <c r="V506" i="19"/>
  <c r="W506" i="19"/>
  <c r="P509" i="19"/>
  <c r="Q508" i="19"/>
  <c r="R508" i="19"/>
  <c r="S508" i="19"/>
  <c r="T507" i="19"/>
  <c r="D507" i="19"/>
  <c r="AH508" i="19"/>
  <c r="AF508" i="19"/>
  <c r="AB507" i="19"/>
  <c r="AC507" i="19"/>
  <c r="Q509" i="19"/>
  <c r="R509" i="19"/>
  <c r="S509" i="19"/>
  <c r="P510" i="19"/>
  <c r="AO508" i="19"/>
  <c r="AP508" i="19"/>
  <c r="Y508" i="19"/>
  <c r="Z508" i="19"/>
  <c r="AL508" i="19"/>
  <c r="AM508" i="19"/>
  <c r="T508" i="19"/>
  <c r="V508" i="19"/>
  <c r="W508" i="19"/>
  <c r="AB508" i="19"/>
  <c r="AC508" i="19"/>
  <c r="Y507" i="19"/>
  <c r="Z507" i="19"/>
  <c r="AL507" i="19"/>
  <c r="AM507" i="19"/>
  <c r="AO507" i="19"/>
  <c r="AP507" i="19"/>
  <c r="V507" i="19"/>
  <c r="W507" i="19"/>
  <c r="Q510" i="19"/>
  <c r="R510" i="19"/>
  <c r="S510" i="19"/>
  <c r="P511" i="19"/>
  <c r="T509" i="19"/>
  <c r="AH509" i="19"/>
  <c r="AF509" i="19"/>
  <c r="D508" i="19"/>
  <c r="D509" i="19"/>
  <c r="AH510" i="19"/>
  <c r="AF510" i="19"/>
  <c r="V509" i="19"/>
  <c r="W509" i="19"/>
  <c r="AB509" i="19"/>
  <c r="AC509" i="19"/>
  <c r="AO509" i="19"/>
  <c r="AP509" i="19"/>
  <c r="Y509" i="19"/>
  <c r="Z509" i="19"/>
  <c r="AL509" i="19"/>
  <c r="AM509" i="19"/>
  <c r="P512" i="19"/>
  <c r="Q511" i="19"/>
  <c r="R511" i="19"/>
  <c r="S511" i="19"/>
  <c r="T510" i="19"/>
  <c r="V510" i="19"/>
  <c r="W510" i="19"/>
  <c r="AL510" i="19"/>
  <c r="AM510" i="19"/>
  <c r="AB510" i="19"/>
  <c r="AC510" i="19"/>
  <c r="AO510" i="19"/>
  <c r="AP510" i="19"/>
  <c r="Y510" i="19"/>
  <c r="Z510" i="19"/>
  <c r="T511" i="19"/>
  <c r="AB511" i="19"/>
  <c r="AC511" i="19"/>
  <c r="D510" i="19"/>
  <c r="AH511" i="19"/>
  <c r="AF511" i="19"/>
  <c r="Q512" i="19"/>
  <c r="R512" i="19"/>
  <c r="S512" i="19"/>
  <c r="P513" i="19"/>
  <c r="V511" i="19"/>
  <c r="W511" i="19"/>
  <c r="D511" i="19"/>
  <c r="AH512" i="19"/>
  <c r="AF512" i="19"/>
  <c r="Q513" i="19"/>
  <c r="R513" i="19"/>
  <c r="S513" i="19"/>
  <c r="P514" i="19"/>
  <c r="AL511" i="19"/>
  <c r="AM511" i="19"/>
  <c r="AO511" i="19"/>
  <c r="AP511" i="19"/>
  <c r="AO512" i="19"/>
  <c r="AP512" i="19"/>
  <c r="T512" i="19"/>
  <c r="V512" i="19"/>
  <c r="W512" i="19"/>
  <c r="Y512" i="19"/>
  <c r="Z512" i="19"/>
  <c r="Y511" i="19"/>
  <c r="Z511" i="19"/>
  <c r="T513" i="19"/>
  <c r="AO513" i="19"/>
  <c r="AP513" i="19"/>
  <c r="Y513" i="19"/>
  <c r="Z513" i="19"/>
  <c r="AL513" i="19"/>
  <c r="AM513" i="19"/>
  <c r="P515" i="19"/>
  <c r="Q514" i="19"/>
  <c r="R514" i="19"/>
  <c r="S514" i="19"/>
  <c r="AH513" i="19"/>
  <c r="AF513" i="19"/>
  <c r="D512" i="19"/>
  <c r="AB512" i="19"/>
  <c r="AC512" i="19"/>
  <c r="AL512" i="19"/>
  <c r="AM512" i="19"/>
  <c r="P516" i="19"/>
  <c r="Q515" i="19"/>
  <c r="R515" i="19"/>
  <c r="S515" i="19"/>
  <c r="D513" i="19"/>
  <c r="AH514" i="19"/>
  <c r="AF514" i="19"/>
  <c r="V513" i="19"/>
  <c r="W513" i="19"/>
  <c r="AB513" i="19"/>
  <c r="AC513" i="19"/>
  <c r="T514" i="19"/>
  <c r="D514" i="19"/>
  <c r="AH515" i="19"/>
  <c r="AF515" i="19"/>
  <c r="Y514" i="19"/>
  <c r="Z514" i="19"/>
  <c r="AO514" i="19"/>
  <c r="AP514" i="19"/>
  <c r="AB515" i="19"/>
  <c r="AC515" i="19"/>
  <c r="AO515" i="19"/>
  <c r="AP515" i="19"/>
  <c r="Y515" i="19"/>
  <c r="Z515" i="19"/>
  <c r="AL515" i="19"/>
  <c r="AM515" i="19"/>
  <c r="T515" i="19"/>
  <c r="AB514" i="19"/>
  <c r="AC514" i="19"/>
  <c r="AL514" i="19"/>
  <c r="AM514" i="19"/>
  <c r="V514" i="19"/>
  <c r="W514" i="19"/>
  <c r="Q516" i="19"/>
  <c r="R516" i="19"/>
  <c r="S516" i="19"/>
  <c r="P517" i="19"/>
  <c r="Q517" i="19"/>
  <c r="R517" i="19"/>
  <c r="S517" i="19"/>
  <c r="P518" i="19"/>
  <c r="T516" i="19"/>
  <c r="AB516" i="19"/>
  <c r="AC516" i="19"/>
  <c r="Y516" i="19"/>
  <c r="Z516" i="19"/>
  <c r="AL516" i="19"/>
  <c r="AM516" i="19"/>
  <c r="D515" i="19"/>
  <c r="AH516" i="19"/>
  <c r="AF516" i="19"/>
  <c r="V515" i="19"/>
  <c r="W515" i="19"/>
  <c r="AH517" i="19"/>
  <c r="AF517" i="19"/>
  <c r="D516" i="19"/>
  <c r="AO516" i="19"/>
  <c r="AP516" i="19"/>
  <c r="V516" i="19"/>
  <c r="W516" i="19"/>
  <c r="P519" i="19"/>
  <c r="Q518" i="19"/>
  <c r="R518" i="19"/>
  <c r="S518" i="19"/>
  <c r="AB517" i="19"/>
  <c r="AC517" i="19"/>
  <c r="T517" i="19"/>
  <c r="AO517" i="19"/>
  <c r="AP517" i="19"/>
  <c r="Y517" i="19"/>
  <c r="Z517" i="19"/>
  <c r="V517" i="19"/>
  <c r="W517" i="19"/>
  <c r="AL517" i="19"/>
  <c r="AM517" i="19"/>
  <c r="T518" i="19"/>
  <c r="V518" i="19"/>
  <c r="W518" i="19"/>
  <c r="AL518" i="19"/>
  <c r="AM518" i="19"/>
  <c r="Y518" i="19"/>
  <c r="Z518" i="19"/>
  <c r="AB518" i="19"/>
  <c r="AC518" i="19"/>
  <c r="AO518" i="19"/>
  <c r="AP518" i="19"/>
  <c r="P520" i="19"/>
  <c r="Q519" i="19"/>
  <c r="R519" i="19"/>
  <c r="S519" i="19"/>
  <c r="D517" i="19"/>
  <c r="AH518" i="19"/>
  <c r="AF518" i="19"/>
  <c r="T519" i="19"/>
  <c r="AB519" i="19"/>
  <c r="AC519" i="19"/>
  <c r="AO519" i="19"/>
  <c r="AP519" i="19"/>
  <c r="AL519" i="19"/>
  <c r="AM519" i="19"/>
  <c r="Q520" i="19"/>
  <c r="R520" i="19"/>
  <c r="S520" i="19"/>
  <c r="P521" i="19"/>
  <c r="AH519" i="19"/>
  <c r="AF519" i="19"/>
  <c r="D518" i="19"/>
  <c r="Q521" i="19"/>
  <c r="R521" i="19"/>
  <c r="S521" i="19"/>
  <c r="P522" i="19"/>
  <c r="T520" i="19"/>
  <c r="AB520" i="19"/>
  <c r="AC520" i="19"/>
  <c r="Y520" i="19"/>
  <c r="Z520" i="19"/>
  <c r="V520" i="19"/>
  <c r="W520" i="19"/>
  <c r="AL520" i="19"/>
  <c r="AM520" i="19"/>
  <c r="D519" i="19"/>
  <c r="AH520" i="19"/>
  <c r="AF520" i="19"/>
  <c r="V519" i="19"/>
  <c r="W519" i="19"/>
  <c r="Y519" i="19"/>
  <c r="Z519" i="19"/>
  <c r="AH521" i="19"/>
  <c r="AF521" i="19"/>
  <c r="D520" i="19"/>
  <c r="AO520" i="19"/>
  <c r="AP520" i="19"/>
  <c r="P523" i="19"/>
  <c r="Q522" i="19"/>
  <c r="R522" i="19"/>
  <c r="S522" i="19"/>
  <c r="AB521" i="19"/>
  <c r="AC521" i="19"/>
  <c r="Y521" i="19"/>
  <c r="Z521" i="19"/>
  <c r="T521" i="19"/>
  <c r="V521" i="19"/>
  <c r="W521" i="19"/>
  <c r="AO521" i="19"/>
  <c r="AP521" i="19"/>
  <c r="T522" i="19"/>
  <c r="V522" i="19"/>
  <c r="W522" i="19"/>
  <c r="AL522" i="19"/>
  <c r="AM522" i="19"/>
  <c r="AB522" i="19"/>
  <c r="AC522" i="19"/>
  <c r="AO522" i="19"/>
  <c r="AP522" i="19"/>
  <c r="Y522" i="19"/>
  <c r="Z522" i="19"/>
  <c r="P524" i="19"/>
  <c r="Q523" i="19"/>
  <c r="R523" i="19"/>
  <c r="S523" i="19"/>
  <c r="AH522" i="19"/>
  <c r="AF522" i="19"/>
  <c r="D521" i="19"/>
  <c r="AL521" i="19"/>
  <c r="AM521" i="19"/>
  <c r="T523" i="19"/>
  <c r="AB523" i="19"/>
  <c r="AC523" i="19"/>
  <c r="AO523" i="19"/>
  <c r="AP523" i="19"/>
  <c r="V523" i="19"/>
  <c r="W523" i="19"/>
  <c r="AL523" i="19"/>
  <c r="AM523" i="19"/>
  <c r="P525" i="19"/>
  <c r="Q524" i="19"/>
  <c r="R524" i="19"/>
  <c r="S524" i="19"/>
  <c r="D522" i="19"/>
  <c r="AH523" i="19"/>
  <c r="AF523" i="19"/>
  <c r="T524" i="19"/>
  <c r="Y524" i="19"/>
  <c r="Z524" i="19"/>
  <c r="AL524" i="19"/>
  <c r="AM524" i="19"/>
  <c r="Q525" i="19"/>
  <c r="R525" i="19"/>
  <c r="S525" i="19"/>
  <c r="P526" i="19"/>
  <c r="D523" i="19"/>
  <c r="AH524" i="19"/>
  <c r="AF524" i="19"/>
  <c r="Y523" i="19"/>
  <c r="Z523" i="19"/>
  <c r="T525" i="19"/>
  <c r="AL525" i="19"/>
  <c r="AM525" i="19"/>
  <c r="AO525" i="19"/>
  <c r="AP525" i="19"/>
  <c r="AH525" i="19"/>
  <c r="AF525" i="19"/>
  <c r="D524" i="19"/>
  <c r="AO524" i="19"/>
  <c r="AP524" i="19"/>
  <c r="AB524" i="19"/>
  <c r="AC524" i="19"/>
  <c r="Q526" i="19"/>
  <c r="R526" i="19"/>
  <c r="S526" i="19"/>
  <c r="P527" i="19"/>
  <c r="V524" i="19"/>
  <c r="W524" i="19"/>
  <c r="T526" i="19"/>
  <c r="V526" i="19"/>
  <c r="W526" i="19"/>
  <c r="AL526" i="19"/>
  <c r="AM526" i="19"/>
  <c r="AB526" i="19"/>
  <c r="AC526" i="19"/>
  <c r="AO526" i="19"/>
  <c r="AP526" i="19"/>
  <c r="Y526" i="19"/>
  <c r="Z526" i="19"/>
  <c r="Y525" i="19"/>
  <c r="Z525" i="19"/>
  <c r="P528" i="19"/>
  <c r="Q527" i="19"/>
  <c r="R527" i="19"/>
  <c r="S527" i="19"/>
  <c r="V525" i="19"/>
  <c r="W525" i="19"/>
  <c r="D525" i="19"/>
  <c r="AH526" i="19"/>
  <c r="AF526" i="19"/>
  <c r="AB525" i="19"/>
  <c r="AC525" i="19"/>
  <c r="P529" i="19"/>
  <c r="Q528" i="19"/>
  <c r="R528" i="19"/>
  <c r="S528" i="19"/>
  <c r="Y527" i="19"/>
  <c r="Z527" i="19"/>
  <c r="AO527" i="19"/>
  <c r="AP527" i="19"/>
  <c r="AL527" i="19"/>
  <c r="AM527" i="19"/>
  <c r="V527" i="19"/>
  <c r="W527" i="19"/>
  <c r="AB527" i="19"/>
  <c r="AC527" i="19"/>
  <c r="T527" i="19"/>
  <c r="AH527" i="19"/>
  <c r="AF527" i="19"/>
  <c r="D526" i="19"/>
  <c r="T528" i="19"/>
  <c r="D527" i="19"/>
  <c r="AH528" i="19"/>
  <c r="AF528" i="19"/>
  <c r="Q529" i="19"/>
  <c r="R529" i="19"/>
  <c r="S529" i="19"/>
  <c r="P530" i="19"/>
  <c r="AH529" i="19"/>
  <c r="AF529" i="19"/>
  <c r="D528" i="19"/>
  <c r="Y528" i="19"/>
  <c r="Z528" i="19"/>
  <c r="AB528" i="19"/>
  <c r="AC528" i="19"/>
  <c r="P531" i="19"/>
  <c r="Q530" i="19"/>
  <c r="R530" i="19"/>
  <c r="S530" i="19"/>
  <c r="V528" i="19"/>
  <c r="W528" i="19"/>
  <c r="AL528" i="19"/>
  <c r="AM528" i="19"/>
  <c r="T529" i="19"/>
  <c r="V529" i="19"/>
  <c r="W529" i="19"/>
  <c r="AO529" i="19"/>
  <c r="AP529" i="19"/>
  <c r="Y529" i="19"/>
  <c r="Z529" i="19"/>
  <c r="AL529" i="19"/>
  <c r="AM529" i="19"/>
  <c r="AO528" i="19"/>
  <c r="AP528" i="19"/>
  <c r="T530" i="19"/>
  <c r="V530" i="19"/>
  <c r="W530" i="19"/>
  <c r="AL530" i="19"/>
  <c r="AM530" i="19"/>
  <c r="AO530" i="19"/>
  <c r="AP530" i="19"/>
  <c r="Y530" i="19"/>
  <c r="Z530" i="19"/>
  <c r="AB530" i="19"/>
  <c r="AC530" i="19"/>
  <c r="P532" i="19"/>
  <c r="Q531" i="19"/>
  <c r="R531" i="19"/>
  <c r="S531" i="19"/>
  <c r="AH530" i="19"/>
  <c r="AF530" i="19"/>
  <c r="D529" i="19"/>
  <c r="AB529" i="19"/>
  <c r="AC529" i="19"/>
  <c r="T531" i="19"/>
  <c r="AO531" i="19"/>
  <c r="AP531" i="19"/>
  <c r="Q532" i="19"/>
  <c r="R532" i="19"/>
  <c r="S532" i="19"/>
  <c r="P533" i="19"/>
  <c r="AH531" i="19"/>
  <c r="AF531" i="19"/>
  <c r="D530" i="19"/>
  <c r="Q533" i="19"/>
  <c r="R533" i="19"/>
  <c r="S533" i="19"/>
  <c r="P534" i="19"/>
  <c r="D531" i="19"/>
  <c r="AH532" i="19"/>
  <c r="AF532" i="19"/>
  <c r="AB531" i="19"/>
  <c r="AC531" i="19"/>
  <c r="V531" i="19"/>
  <c r="W531" i="19"/>
  <c r="AL531" i="19"/>
  <c r="AM531" i="19"/>
  <c r="AO532" i="19"/>
  <c r="AP532" i="19"/>
  <c r="V532" i="19"/>
  <c r="W532" i="19"/>
  <c r="T532" i="19"/>
  <c r="AB532" i="19"/>
  <c r="AC532" i="19"/>
  <c r="Y532" i="19"/>
  <c r="Z532" i="19"/>
  <c r="AL532" i="19"/>
  <c r="AM532" i="19"/>
  <c r="Y531" i="19"/>
  <c r="Z531" i="19"/>
  <c r="AH533" i="19"/>
  <c r="AF533" i="19"/>
  <c r="D532" i="19"/>
  <c r="P535" i="19"/>
  <c r="Q534" i="19"/>
  <c r="R534" i="19"/>
  <c r="S534" i="19"/>
  <c r="T533" i="19"/>
  <c r="T534" i="19"/>
  <c r="V534" i="19"/>
  <c r="W534" i="19"/>
  <c r="AL534" i="19"/>
  <c r="AM534" i="19"/>
  <c r="Y534" i="19"/>
  <c r="Z534" i="19"/>
  <c r="AB534" i="19"/>
  <c r="AC534" i="19"/>
  <c r="AO534" i="19"/>
  <c r="AP534" i="19"/>
  <c r="D533" i="19"/>
  <c r="AH534" i="19"/>
  <c r="AF534" i="19"/>
  <c r="AL533" i="19"/>
  <c r="AM533" i="19"/>
  <c r="AO533" i="19"/>
  <c r="AP533" i="19"/>
  <c r="V533" i="19"/>
  <c r="W533" i="19"/>
  <c r="P536" i="19"/>
  <c r="Q535" i="19"/>
  <c r="R535" i="19"/>
  <c r="S535" i="19"/>
  <c r="Y533" i="19"/>
  <c r="Z533" i="19"/>
  <c r="AB533" i="19"/>
  <c r="AC533" i="19"/>
  <c r="Q536" i="19"/>
  <c r="R536" i="19"/>
  <c r="S536" i="19"/>
  <c r="P537" i="19"/>
  <c r="T535" i="19"/>
  <c r="AB535" i="19"/>
  <c r="AC535" i="19"/>
  <c r="AO535" i="19"/>
  <c r="AP535" i="19"/>
  <c r="AH535" i="19"/>
  <c r="AF535" i="19"/>
  <c r="D534" i="19"/>
  <c r="D535" i="19"/>
  <c r="AH536" i="19"/>
  <c r="AF536" i="19"/>
  <c r="V535" i="19"/>
  <c r="W535" i="19"/>
  <c r="Y535" i="19"/>
  <c r="Z535" i="19"/>
  <c r="Q537" i="19"/>
  <c r="R537" i="19"/>
  <c r="S537" i="19"/>
  <c r="P538" i="19"/>
  <c r="AO536" i="19"/>
  <c r="AP536" i="19"/>
  <c r="T536" i="19"/>
  <c r="AB536" i="19"/>
  <c r="AC536" i="19"/>
  <c r="Y536" i="19"/>
  <c r="Z536" i="19"/>
  <c r="V536" i="19"/>
  <c r="W536" i="19"/>
  <c r="AL536" i="19"/>
  <c r="AM536" i="19"/>
  <c r="AL535" i="19"/>
  <c r="AM535" i="19"/>
  <c r="P539" i="19"/>
  <c r="Q538" i="19"/>
  <c r="R538" i="19"/>
  <c r="S538" i="19"/>
  <c r="T537" i="19"/>
  <c r="V537" i="19"/>
  <c r="W537" i="19"/>
  <c r="AO537" i="19"/>
  <c r="AP537" i="19"/>
  <c r="AH537" i="19"/>
  <c r="AF537" i="19"/>
  <c r="D536" i="19"/>
  <c r="T538" i="19"/>
  <c r="V538" i="19"/>
  <c r="W538" i="19"/>
  <c r="AL538" i="19"/>
  <c r="AM538" i="19"/>
  <c r="AB538" i="19"/>
  <c r="AC538" i="19"/>
  <c r="AO538" i="19"/>
  <c r="AP538" i="19"/>
  <c r="Y538" i="19"/>
  <c r="Z538" i="19"/>
  <c r="AH538" i="19"/>
  <c r="AF538" i="19"/>
  <c r="D537" i="19"/>
  <c r="AL537" i="19"/>
  <c r="AM537" i="19"/>
  <c r="Y537" i="19"/>
  <c r="Z537" i="19"/>
  <c r="AB537" i="19"/>
  <c r="AC537" i="19"/>
  <c r="P540" i="19"/>
  <c r="Q539" i="19"/>
  <c r="R539" i="19"/>
  <c r="S539" i="19"/>
  <c r="T539" i="19"/>
  <c r="AB539" i="19"/>
  <c r="AC539" i="19"/>
  <c r="AO539" i="19"/>
  <c r="AP539" i="19"/>
  <c r="V539" i="19"/>
  <c r="W539" i="19"/>
  <c r="AL539" i="19"/>
  <c r="AM539" i="19"/>
  <c r="P541" i="19"/>
  <c r="Q540" i="19"/>
  <c r="R540" i="19"/>
  <c r="S540" i="19"/>
  <c r="D538" i="19"/>
  <c r="AH539" i="19"/>
  <c r="AF539" i="19"/>
  <c r="Q541" i="19"/>
  <c r="R541" i="19"/>
  <c r="S541" i="19"/>
  <c r="P542" i="19"/>
  <c r="D539" i="19"/>
  <c r="AH540" i="19"/>
  <c r="AF540" i="19"/>
  <c r="Y539" i="19"/>
  <c r="Z539" i="19"/>
  <c r="AO540" i="19"/>
  <c r="AP540" i="19"/>
  <c r="Y540" i="19"/>
  <c r="Z540" i="19"/>
  <c r="AL540" i="19"/>
  <c r="AM540" i="19"/>
  <c r="T540" i="19"/>
  <c r="V540" i="19"/>
  <c r="W540" i="19"/>
  <c r="AB540" i="19"/>
  <c r="AC540" i="19"/>
  <c r="AH541" i="19"/>
  <c r="AF541" i="19"/>
  <c r="D540" i="19"/>
  <c r="Q542" i="19"/>
  <c r="R542" i="19"/>
  <c r="S542" i="19"/>
  <c r="P543" i="19"/>
  <c r="AB541" i="19"/>
  <c r="AC541" i="19"/>
  <c r="AL541" i="19"/>
  <c r="AM541" i="19"/>
  <c r="V541" i="19"/>
  <c r="W541" i="19"/>
  <c r="T541" i="19"/>
  <c r="AO541" i="19"/>
  <c r="AP541" i="19"/>
  <c r="Y541" i="19"/>
  <c r="Z541" i="19"/>
  <c r="T542" i="19"/>
  <c r="Y542" i="19"/>
  <c r="Z542" i="19"/>
  <c r="AO542" i="19"/>
  <c r="AP542" i="19"/>
  <c r="AL542" i="19"/>
  <c r="AM542" i="19"/>
  <c r="V542" i="19"/>
  <c r="W542" i="19"/>
  <c r="AB542" i="19"/>
  <c r="AC542" i="19"/>
  <c r="P544" i="19"/>
  <c r="Q543" i="19"/>
  <c r="R543" i="19"/>
  <c r="S543" i="19"/>
  <c r="D541" i="19"/>
  <c r="AH542" i="19"/>
  <c r="AF542" i="19"/>
  <c r="Q544" i="19"/>
  <c r="R544" i="19"/>
  <c r="S544" i="19"/>
  <c r="P545" i="19"/>
  <c r="T543" i="19"/>
  <c r="Y543" i="19"/>
  <c r="Z543" i="19"/>
  <c r="AB543" i="19"/>
  <c r="AC543" i="19"/>
  <c r="AH543" i="19"/>
  <c r="AF543" i="19"/>
  <c r="D542" i="19"/>
  <c r="V543" i="19"/>
  <c r="W543" i="19"/>
  <c r="AL543" i="19"/>
  <c r="AM543" i="19"/>
  <c r="D543" i="19"/>
  <c r="AH544" i="19"/>
  <c r="AF544" i="19"/>
  <c r="AO543" i="19"/>
  <c r="AP543" i="19"/>
  <c r="Q545" i="19"/>
  <c r="R545" i="19"/>
  <c r="S545" i="19"/>
  <c r="P546" i="19"/>
  <c r="T544" i="19"/>
  <c r="AB544" i="19"/>
  <c r="AC544" i="19"/>
  <c r="P547" i="19"/>
  <c r="Q546" i="19"/>
  <c r="R546" i="19"/>
  <c r="S546" i="19"/>
  <c r="AH545" i="19"/>
  <c r="AF545" i="19"/>
  <c r="D544" i="19"/>
  <c r="Y544" i="19"/>
  <c r="Z544" i="19"/>
  <c r="T545" i="19"/>
  <c r="AL545" i="19"/>
  <c r="AM545" i="19"/>
  <c r="V544" i="19"/>
  <c r="W544" i="19"/>
  <c r="AL544" i="19"/>
  <c r="AM544" i="19"/>
  <c r="AO544" i="19"/>
  <c r="AP544" i="19"/>
  <c r="V545" i="19"/>
  <c r="W545" i="19"/>
  <c r="AB545" i="19"/>
  <c r="AC545" i="19"/>
  <c r="T546" i="19"/>
  <c r="AL546" i="19"/>
  <c r="AM546" i="19"/>
  <c r="AO546" i="19"/>
  <c r="AP546" i="19"/>
  <c r="Y546" i="19"/>
  <c r="Z546" i="19"/>
  <c r="AB546" i="19"/>
  <c r="AC546" i="19"/>
  <c r="D545" i="19"/>
  <c r="AH546" i="19"/>
  <c r="AF546" i="19"/>
  <c r="Y545" i="19"/>
  <c r="Z545" i="19"/>
  <c r="AO545" i="19"/>
  <c r="AP545" i="19"/>
  <c r="P548" i="19"/>
  <c r="Q547" i="19"/>
  <c r="R547" i="19"/>
  <c r="S547" i="19"/>
  <c r="T547" i="19"/>
  <c r="AB547" i="19"/>
  <c r="AC547" i="19"/>
  <c r="P549" i="19"/>
  <c r="Q548" i="19"/>
  <c r="R548" i="19"/>
  <c r="S548" i="19"/>
  <c r="D546" i="19"/>
  <c r="AH547" i="19"/>
  <c r="AF547" i="19"/>
  <c r="V546" i="19"/>
  <c r="W546" i="19"/>
  <c r="T548" i="19"/>
  <c r="V548" i="19"/>
  <c r="W548" i="19"/>
  <c r="AB548" i="19"/>
  <c r="AC548" i="19"/>
  <c r="Y548" i="19"/>
  <c r="Z548" i="19"/>
  <c r="AL548" i="19"/>
  <c r="AM548" i="19"/>
  <c r="D547" i="19"/>
  <c r="AH548" i="19"/>
  <c r="AF548" i="19"/>
  <c r="AO547" i="19"/>
  <c r="AP547" i="19"/>
  <c r="V547" i="19"/>
  <c r="W547" i="19"/>
  <c r="AL547" i="19"/>
  <c r="AM547" i="19"/>
  <c r="Q549" i="19"/>
  <c r="R549" i="19"/>
  <c r="S549" i="19"/>
  <c r="P550" i="19"/>
  <c r="Y547" i="19"/>
  <c r="Z547" i="19"/>
  <c r="T549" i="19"/>
  <c r="AO549" i="19"/>
  <c r="AP549" i="19"/>
  <c r="Y549" i="19"/>
  <c r="Z549" i="19"/>
  <c r="V549" i="19"/>
  <c r="W549" i="19"/>
  <c r="AL549" i="19"/>
  <c r="AM549" i="19"/>
  <c r="P551" i="19"/>
  <c r="Q550" i="19"/>
  <c r="R550" i="19"/>
  <c r="S550" i="19"/>
  <c r="AH549" i="19"/>
  <c r="AF549" i="19"/>
  <c r="D548" i="19"/>
  <c r="AO548" i="19"/>
  <c r="AP548" i="19"/>
  <c r="D549" i="19"/>
  <c r="AH550" i="19"/>
  <c r="AF550" i="19"/>
  <c r="P552" i="19"/>
  <c r="Q551" i="19"/>
  <c r="R551" i="19"/>
  <c r="S551" i="19"/>
  <c r="AB549" i="19"/>
  <c r="AC549" i="19"/>
  <c r="T550" i="19"/>
  <c r="V550" i="19"/>
  <c r="W550" i="19"/>
  <c r="AH551" i="19"/>
  <c r="AF551" i="19"/>
  <c r="D550" i="19"/>
  <c r="AB550" i="19"/>
  <c r="AC550" i="19"/>
  <c r="AO550" i="19"/>
  <c r="AP550" i="19"/>
  <c r="Q552" i="19"/>
  <c r="R552" i="19"/>
  <c r="S552" i="19"/>
  <c r="P553" i="19"/>
  <c r="AO551" i="19"/>
  <c r="AP551" i="19"/>
  <c r="T551" i="19"/>
  <c r="V551" i="19"/>
  <c r="W551" i="19"/>
  <c r="AB551" i="19"/>
  <c r="AC551" i="19"/>
  <c r="AL551" i="19"/>
  <c r="AM551" i="19"/>
  <c r="Y550" i="19"/>
  <c r="Z550" i="19"/>
  <c r="AL550" i="19"/>
  <c r="AM550" i="19"/>
  <c r="T552" i="19"/>
  <c r="AL552" i="19"/>
  <c r="AM552" i="19"/>
  <c r="AB552" i="19"/>
  <c r="AC552" i="19"/>
  <c r="Y552" i="19"/>
  <c r="Z552" i="19"/>
  <c r="AO552" i="19"/>
  <c r="AP552" i="19"/>
  <c r="Q553" i="19"/>
  <c r="R553" i="19"/>
  <c r="S553" i="19"/>
  <c r="P554" i="19"/>
  <c r="D551" i="19"/>
  <c r="AH552" i="19"/>
  <c r="AF552" i="19"/>
  <c r="Y551" i="19"/>
  <c r="Z551" i="19"/>
  <c r="T553" i="19"/>
  <c r="AH553" i="19"/>
  <c r="AF553" i="19"/>
  <c r="D552" i="19"/>
  <c r="P555" i="19"/>
  <c r="Q554" i="19"/>
  <c r="R554" i="19"/>
  <c r="S554" i="19"/>
  <c r="V552" i="19"/>
  <c r="W552" i="19"/>
  <c r="AH554" i="19"/>
  <c r="AF554" i="19"/>
  <c r="D553" i="19"/>
  <c r="V553" i="19"/>
  <c r="W553" i="19"/>
  <c r="Y553" i="19"/>
  <c r="Z553" i="19"/>
  <c r="AO553" i="19"/>
  <c r="AP553" i="19"/>
  <c r="AB553" i="19"/>
  <c r="AC553" i="19"/>
  <c r="T554" i="19"/>
  <c r="P556" i="19"/>
  <c r="Q555" i="19"/>
  <c r="R555" i="19"/>
  <c r="S555" i="19"/>
  <c r="AL553" i="19"/>
  <c r="AM553" i="19"/>
  <c r="D554" i="19"/>
  <c r="AH555" i="19"/>
  <c r="AF555" i="19"/>
  <c r="Y554" i="19"/>
  <c r="Z554" i="19"/>
  <c r="AB554" i="19"/>
  <c r="AC554" i="19"/>
  <c r="P557" i="19"/>
  <c r="Q556" i="19"/>
  <c r="R556" i="19"/>
  <c r="S556" i="19"/>
  <c r="Y555" i="19"/>
  <c r="Z555" i="19"/>
  <c r="T555" i="19"/>
  <c r="AB555" i="19"/>
  <c r="AC555" i="19"/>
  <c r="AO555" i="19"/>
  <c r="AP555" i="19"/>
  <c r="V555" i="19"/>
  <c r="W555" i="19"/>
  <c r="AL555" i="19"/>
  <c r="AM555" i="19"/>
  <c r="AO554" i="19"/>
  <c r="AP554" i="19"/>
  <c r="AL554" i="19"/>
  <c r="AM554" i="19"/>
  <c r="V554" i="19"/>
  <c r="W554" i="19"/>
  <c r="Q557" i="19"/>
  <c r="R557" i="19"/>
  <c r="S557" i="19"/>
  <c r="P558" i="19"/>
  <c r="T556" i="19"/>
  <c r="AB556" i="19"/>
  <c r="AC556" i="19"/>
  <c r="D555" i="19"/>
  <c r="AH556" i="19"/>
  <c r="AF556" i="19"/>
  <c r="AH557" i="19"/>
  <c r="AF557" i="19"/>
  <c r="D556" i="19"/>
  <c r="AO556" i="19"/>
  <c r="AP556" i="19"/>
  <c r="V556" i="19"/>
  <c r="W556" i="19"/>
  <c r="AL556" i="19"/>
  <c r="AM556" i="19"/>
  <c r="Y556" i="19"/>
  <c r="Z556" i="19"/>
  <c r="Q558" i="19"/>
  <c r="R558" i="19"/>
  <c r="S558" i="19"/>
  <c r="P559" i="19"/>
  <c r="T557" i="19"/>
  <c r="AB557" i="19"/>
  <c r="AC557" i="19"/>
  <c r="T558" i="19"/>
  <c r="V558" i="19"/>
  <c r="W558" i="19"/>
  <c r="AL558" i="19"/>
  <c r="AM558" i="19"/>
  <c r="AB558" i="19"/>
  <c r="AC558" i="19"/>
  <c r="AO558" i="19"/>
  <c r="AP558" i="19"/>
  <c r="Y558" i="19"/>
  <c r="Z558" i="19"/>
  <c r="AO557" i="19"/>
  <c r="AP557" i="19"/>
  <c r="AL557" i="19"/>
  <c r="AM557" i="19"/>
  <c r="Y557" i="19"/>
  <c r="Z557" i="19"/>
  <c r="D557" i="19"/>
  <c r="AH558" i="19"/>
  <c r="AF558" i="19"/>
  <c r="V557" i="19"/>
  <c r="W557" i="19"/>
  <c r="P560" i="19"/>
  <c r="Q559" i="19"/>
  <c r="R559" i="19"/>
  <c r="S559" i="19"/>
  <c r="T559" i="19"/>
  <c r="AO559" i="19"/>
  <c r="AP559" i="19"/>
  <c r="V559" i="19"/>
  <c r="W559" i="19"/>
  <c r="AB559" i="19"/>
  <c r="AC559" i="19"/>
  <c r="Q560" i="19"/>
  <c r="R560" i="19"/>
  <c r="S560" i="19"/>
  <c r="P561" i="19"/>
  <c r="D558" i="19"/>
  <c r="AH559" i="19"/>
  <c r="AF559" i="19"/>
  <c r="T560" i="19"/>
  <c r="AB560" i="19"/>
  <c r="AC560" i="19"/>
  <c r="Y560" i="19"/>
  <c r="Z560" i="19"/>
  <c r="AL559" i="19"/>
  <c r="AM559" i="19"/>
  <c r="Q561" i="19"/>
  <c r="R561" i="19"/>
  <c r="S561" i="19"/>
  <c r="P562" i="19"/>
  <c r="D559" i="19"/>
  <c r="AH560" i="19"/>
  <c r="AF560" i="19"/>
  <c r="Y559" i="19"/>
  <c r="Z559" i="19"/>
  <c r="AH561" i="19"/>
  <c r="AF561" i="19"/>
  <c r="D560" i="19"/>
  <c r="V560" i="19"/>
  <c r="W560" i="19"/>
  <c r="P563" i="19"/>
  <c r="Q562" i="19"/>
  <c r="R562" i="19"/>
  <c r="S562" i="19"/>
  <c r="AL560" i="19"/>
  <c r="AM560" i="19"/>
  <c r="AB561" i="19"/>
  <c r="AC561" i="19"/>
  <c r="T561" i="19"/>
  <c r="AO561" i="19"/>
  <c r="AP561" i="19"/>
  <c r="AL561" i="19"/>
  <c r="AM561" i="19"/>
  <c r="Y561" i="19"/>
  <c r="Z561" i="19"/>
  <c r="AO560" i="19"/>
  <c r="AP560" i="19"/>
  <c r="T562" i="19"/>
  <c r="V562" i="19"/>
  <c r="W562" i="19"/>
  <c r="AL562" i="19"/>
  <c r="AM562" i="19"/>
  <c r="AO562" i="19"/>
  <c r="AP562" i="19"/>
  <c r="Y562" i="19"/>
  <c r="Z562" i="19"/>
  <c r="AB562" i="19"/>
  <c r="AC562" i="19"/>
  <c r="P564" i="19"/>
  <c r="Q563" i="19"/>
  <c r="R563" i="19"/>
  <c r="S563" i="19"/>
  <c r="AH562" i="19"/>
  <c r="AF562" i="19"/>
  <c r="D561" i="19"/>
  <c r="V561" i="19"/>
  <c r="W561" i="19"/>
  <c r="T563" i="19"/>
  <c r="Q564" i="19"/>
  <c r="R564" i="19"/>
  <c r="S564" i="19"/>
  <c r="P565" i="19"/>
  <c r="AH563" i="19"/>
  <c r="AF563" i="19"/>
  <c r="D562" i="19"/>
  <c r="D563" i="19"/>
  <c r="AH564" i="19"/>
  <c r="AF564" i="19"/>
  <c r="T564" i="19"/>
  <c r="AO564" i="19"/>
  <c r="AP564" i="19"/>
  <c r="AB564" i="19"/>
  <c r="AC564" i="19"/>
  <c r="Y564" i="19"/>
  <c r="Z564" i="19"/>
  <c r="AL564" i="19"/>
  <c r="AM564" i="19"/>
  <c r="V563" i="19"/>
  <c r="W563" i="19"/>
  <c r="AL563" i="19"/>
  <c r="AM563" i="19"/>
  <c r="Q565" i="19"/>
  <c r="R565" i="19"/>
  <c r="S565" i="19"/>
  <c r="P566" i="19"/>
  <c r="AB563" i="19"/>
  <c r="AC563" i="19"/>
  <c r="AO563" i="19"/>
  <c r="AP563" i="19"/>
  <c r="Y563" i="19"/>
  <c r="Z563" i="19"/>
  <c r="T565" i="19"/>
  <c r="AB565" i="19"/>
  <c r="AC565" i="19"/>
  <c r="Y565" i="19"/>
  <c r="Z565" i="19"/>
  <c r="AO565" i="19"/>
  <c r="AP565" i="19"/>
  <c r="AH565" i="19"/>
  <c r="AF565" i="19"/>
  <c r="D564" i="19"/>
  <c r="P567" i="19"/>
  <c r="Q566" i="19"/>
  <c r="R566" i="19"/>
  <c r="S566" i="19"/>
  <c r="V564" i="19"/>
  <c r="W564" i="19"/>
  <c r="T566" i="19"/>
  <c r="V566" i="19"/>
  <c r="W566" i="19"/>
  <c r="AL566" i="19"/>
  <c r="AM566" i="19"/>
  <c r="Y566" i="19"/>
  <c r="Z566" i="19"/>
  <c r="AO566" i="19"/>
  <c r="AP566" i="19"/>
  <c r="AB566" i="19"/>
  <c r="AC566" i="19"/>
  <c r="AH566" i="19"/>
  <c r="AF566" i="19"/>
  <c r="D565" i="19"/>
  <c r="V565" i="19"/>
  <c r="W565" i="19"/>
  <c r="P568" i="19"/>
  <c r="Q567" i="19"/>
  <c r="R567" i="19"/>
  <c r="S567" i="19"/>
  <c r="AL565" i="19"/>
  <c r="AM565" i="19"/>
  <c r="T567" i="19"/>
  <c r="Y567" i="19"/>
  <c r="Z567" i="19"/>
  <c r="AO567" i="19"/>
  <c r="AP567" i="19"/>
  <c r="AL567" i="19"/>
  <c r="AM567" i="19"/>
  <c r="Q568" i="19"/>
  <c r="R568" i="19"/>
  <c r="S568" i="19"/>
  <c r="P569" i="19"/>
  <c r="AH567" i="19"/>
  <c r="AF567" i="19"/>
  <c r="D566" i="19"/>
  <c r="AB567" i="19"/>
  <c r="AC567" i="19"/>
  <c r="T568" i="19"/>
  <c r="Y568" i="19"/>
  <c r="Z568" i="19"/>
  <c r="V568" i="19"/>
  <c r="W568" i="19"/>
  <c r="AL568" i="19"/>
  <c r="AM568" i="19"/>
  <c r="D567" i="19"/>
  <c r="AH568" i="19"/>
  <c r="AF568" i="19"/>
  <c r="V567" i="19"/>
  <c r="W567" i="19"/>
  <c r="Q569" i="19"/>
  <c r="R569" i="19"/>
  <c r="S569" i="19"/>
  <c r="P570" i="19"/>
  <c r="Q570" i="19"/>
  <c r="R570" i="19"/>
  <c r="S570" i="19"/>
  <c r="P571" i="19"/>
  <c r="AH569" i="19"/>
  <c r="AF569" i="19"/>
  <c r="D568" i="19"/>
  <c r="AO568" i="19"/>
  <c r="AP568" i="19"/>
  <c r="AB569" i="19"/>
  <c r="AC569" i="19"/>
  <c r="Y569" i="19"/>
  <c r="Z569" i="19"/>
  <c r="AL569" i="19"/>
  <c r="AM569" i="19"/>
  <c r="V569" i="19"/>
  <c r="W569" i="19"/>
  <c r="T569" i="19"/>
  <c r="AB568" i="19"/>
  <c r="AC568" i="19"/>
  <c r="AH570" i="19"/>
  <c r="AF570" i="19"/>
  <c r="D569" i="19"/>
  <c r="AO569" i="19"/>
  <c r="AP569" i="19"/>
  <c r="P572" i="19"/>
  <c r="Q571" i="19"/>
  <c r="R571" i="19"/>
  <c r="S571" i="19"/>
  <c r="T570" i="19"/>
  <c r="V570" i="19"/>
  <c r="W570" i="19"/>
  <c r="T571" i="19"/>
  <c r="AB571" i="19"/>
  <c r="AC571" i="19"/>
  <c r="AO571" i="19"/>
  <c r="AP571" i="19"/>
  <c r="V571" i="19"/>
  <c r="W571" i="19"/>
  <c r="AL571" i="19"/>
  <c r="AM571" i="19"/>
  <c r="AO570" i="19"/>
  <c r="AP570" i="19"/>
  <c r="D570" i="19"/>
  <c r="AH571" i="19"/>
  <c r="AF571" i="19"/>
  <c r="P573" i="19"/>
  <c r="Q572" i="19"/>
  <c r="R572" i="19"/>
  <c r="S572" i="19"/>
  <c r="Y570" i="19"/>
  <c r="Z570" i="19"/>
  <c r="AB570" i="19"/>
  <c r="AC570" i="19"/>
  <c r="AL570" i="19"/>
  <c r="AM570" i="19"/>
  <c r="D571" i="19"/>
  <c r="AH572" i="19"/>
  <c r="AF572" i="19"/>
  <c r="T572" i="19"/>
  <c r="Q573" i="19"/>
  <c r="R573" i="19"/>
  <c r="S573" i="19"/>
  <c r="P574" i="19"/>
  <c r="Y571" i="19"/>
  <c r="Z571" i="19"/>
  <c r="AH573" i="19"/>
  <c r="AF573" i="19"/>
  <c r="D572" i="19"/>
  <c r="AL572" i="19"/>
  <c r="AM572" i="19"/>
  <c r="Y572" i="19"/>
  <c r="Z572" i="19"/>
  <c r="AO572" i="19"/>
  <c r="AP572" i="19"/>
  <c r="AB572" i="19"/>
  <c r="AC572" i="19"/>
  <c r="V572" i="19"/>
  <c r="W572" i="19"/>
  <c r="Q574" i="19"/>
  <c r="R574" i="19"/>
  <c r="S574" i="19"/>
  <c r="P575" i="19"/>
  <c r="T573" i="19"/>
  <c r="Y573" i="19"/>
  <c r="Z573" i="19"/>
  <c r="D573" i="19"/>
  <c r="AH574" i="19"/>
  <c r="AF574" i="19"/>
  <c r="AL573" i="19"/>
  <c r="AM573" i="19"/>
  <c r="AB573" i="19"/>
  <c r="AC573" i="19"/>
  <c r="AO573" i="19"/>
  <c r="AP573" i="19"/>
  <c r="V573" i="19"/>
  <c r="W573" i="19"/>
  <c r="T574" i="19"/>
  <c r="V574" i="19"/>
  <c r="W574" i="19"/>
  <c r="P576" i="19"/>
  <c r="Q575" i="19"/>
  <c r="R575" i="19"/>
  <c r="S575" i="19"/>
  <c r="AH575" i="19"/>
  <c r="AF575" i="19"/>
  <c r="D574" i="19"/>
  <c r="Y574" i="19"/>
  <c r="Z574" i="19"/>
  <c r="AO574" i="19"/>
  <c r="AP574" i="19"/>
  <c r="Y575" i="19"/>
  <c r="Z575" i="19"/>
  <c r="AO575" i="19"/>
  <c r="AP575" i="19"/>
  <c r="AL575" i="19"/>
  <c r="AM575" i="19"/>
  <c r="T575" i="19"/>
  <c r="V575" i="19"/>
  <c r="W575" i="19"/>
  <c r="AB575" i="19"/>
  <c r="AC575" i="19"/>
  <c r="P577" i="19"/>
  <c r="Q576" i="19"/>
  <c r="R576" i="19"/>
  <c r="S576" i="19"/>
  <c r="AB574" i="19"/>
  <c r="AC574" i="19"/>
  <c r="AL574" i="19"/>
  <c r="AM574" i="19"/>
  <c r="T576" i="19"/>
  <c r="AL576" i="19"/>
  <c r="AM576" i="19"/>
  <c r="AB576" i="19"/>
  <c r="AC576" i="19"/>
  <c r="Q577" i="19"/>
  <c r="R577" i="19"/>
  <c r="S577" i="19"/>
  <c r="P578" i="19"/>
  <c r="D575" i="19"/>
  <c r="AH576" i="19"/>
  <c r="AF576" i="19"/>
  <c r="T577" i="19"/>
  <c r="AO577" i="19"/>
  <c r="AP577" i="19"/>
  <c r="AL577" i="19"/>
  <c r="AM577" i="19"/>
  <c r="Y577" i="19"/>
  <c r="Z577" i="19"/>
  <c r="Y576" i="19"/>
  <c r="Z576" i="19"/>
  <c r="V576" i="19"/>
  <c r="W576" i="19"/>
  <c r="P579" i="19"/>
  <c r="Q578" i="19"/>
  <c r="R578" i="19"/>
  <c r="S578" i="19"/>
  <c r="AH577" i="19"/>
  <c r="AF577" i="19"/>
  <c r="D576" i="19"/>
  <c r="AO576" i="19"/>
  <c r="AP576" i="19"/>
  <c r="AH578" i="19"/>
  <c r="AF578" i="19"/>
  <c r="D577" i="19"/>
  <c r="V577" i="19"/>
  <c r="W577" i="19"/>
  <c r="T578" i="19"/>
  <c r="V578" i="19"/>
  <c r="W578" i="19"/>
  <c r="AL578" i="19"/>
  <c r="AM578" i="19"/>
  <c r="AO578" i="19"/>
  <c r="AP578" i="19"/>
  <c r="P580" i="19"/>
  <c r="Q579" i="19"/>
  <c r="R579" i="19"/>
  <c r="S579" i="19"/>
  <c r="AB577" i="19"/>
  <c r="AC577" i="19"/>
  <c r="AH579" i="19"/>
  <c r="AF579" i="19"/>
  <c r="D578" i="19"/>
  <c r="Q580" i="19"/>
  <c r="R580" i="19"/>
  <c r="S580" i="19"/>
  <c r="P581" i="19"/>
  <c r="AB579" i="19"/>
  <c r="AC579" i="19"/>
  <c r="AO579" i="19"/>
  <c r="AP579" i="19"/>
  <c r="Y579" i="19"/>
  <c r="Z579" i="19"/>
  <c r="T579" i="19"/>
  <c r="V579" i="19"/>
  <c r="W579" i="19"/>
  <c r="AL579" i="19"/>
  <c r="AM579" i="19"/>
  <c r="AB578" i="19"/>
  <c r="AC578" i="19"/>
  <c r="Y578" i="19"/>
  <c r="Z578" i="19"/>
  <c r="T580" i="19"/>
  <c r="AL580" i="19"/>
  <c r="AM580" i="19"/>
  <c r="Y580" i="19"/>
  <c r="Z580" i="19"/>
  <c r="Q581" i="19"/>
  <c r="R581" i="19"/>
  <c r="S581" i="19"/>
  <c r="P582" i="19"/>
  <c r="D579" i="19"/>
  <c r="AH580" i="19"/>
  <c r="AF580" i="19"/>
  <c r="T581" i="19"/>
  <c r="AO581" i="19"/>
  <c r="AP581" i="19"/>
  <c r="Y581" i="19"/>
  <c r="Z581" i="19"/>
  <c r="AL581" i="19"/>
  <c r="AM581" i="19"/>
  <c r="V581" i="19"/>
  <c r="W581" i="19"/>
  <c r="AH581" i="19"/>
  <c r="AF581" i="19"/>
  <c r="D580" i="19"/>
  <c r="V580" i="19"/>
  <c r="W580" i="19"/>
  <c r="P583" i="19"/>
  <c r="Q582" i="19"/>
  <c r="R582" i="19"/>
  <c r="S582" i="19"/>
  <c r="AB580" i="19"/>
  <c r="AC580" i="19"/>
  <c r="AO580" i="19"/>
  <c r="AP580" i="19"/>
  <c r="AH582" i="19"/>
  <c r="AF582" i="19"/>
  <c r="D581" i="19"/>
  <c r="T582" i="19"/>
  <c r="V582" i="19"/>
  <c r="W582" i="19"/>
  <c r="AL582" i="19"/>
  <c r="AM582" i="19"/>
  <c r="Y582" i="19"/>
  <c r="Z582" i="19"/>
  <c r="AO582" i="19"/>
  <c r="AP582" i="19"/>
  <c r="P584" i="19"/>
  <c r="Q583" i="19"/>
  <c r="R583" i="19"/>
  <c r="S583" i="19"/>
  <c r="AB581" i="19"/>
  <c r="AC581" i="19"/>
  <c r="T583" i="19"/>
  <c r="AB583" i="19"/>
  <c r="AC583" i="19"/>
  <c r="AO583" i="19"/>
  <c r="AP583" i="19"/>
  <c r="AL583" i="19"/>
  <c r="AM583" i="19"/>
  <c r="AH583" i="19"/>
  <c r="AF583" i="19"/>
  <c r="D582" i="19"/>
  <c r="Q584" i="19"/>
  <c r="R584" i="19"/>
  <c r="S584" i="19"/>
  <c r="P585" i="19"/>
  <c r="AB582" i="19"/>
  <c r="AC582" i="19"/>
  <c r="Q585" i="19"/>
  <c r="R585" i="19"/>
  <c r="S585" i="19"/>
  <c r="P586" i="19"/>
  <c r="T584" i="19"/>
  <c r="AB584" i="19"/>
  <c r="AC584" i="19"/>
  <c r="Y584" i="19"/>
  <c r="Z584" i="19"/>
  <c r="AL584" i="19"/>
  <c r="AM584" i="19"/>
  <c r="D583" i="19"/>
  <c r="AH584" i="19"/>
  <c r="AF584" i="19"/>
  <c r="V583" i="19"/>
  <c r="W583" i="19"/>
  <c r="Y583" i="19"/>
  <c r="Z583" i="19"/>
  <c r="AH585" i="19"/>
  <c r="AF585" i="19"/>
  <c r="D584" i="19"/>
  <c r="AO584" i="19"/>
  <c r="AP584" i="19"/>
  <c r="P587" i="19"/>
  <c r="Q586" i="19"/>
  <c r="R586" i="19"/>
  <c r="S586" i="19"/>
  <c r="AB585" i="19"/>
  <c r="AC585" i="19"/>
  <c r="Y585" i="19"/>
  <c r="Z585" i="19"/>
  <c r="T585" i="19"/>
  <c r="V584" i="19"/>
  <c r="W584" i="19"/>
  <c r="AH586" i="19"/>
  <c r="AF586" i="19"/>
  <c r="D585" i="19"/>
  <c r="T586" i="19"/>
  <c r="Y586" i="19"/>
  <c r="Z586" i="19"/>
  <c r="AL586" i="19"/>
  <c r="AM586" i="19"/>
  <c r="V586" i="19"/>
  <c r="W586" i="19"/>
  <c r="AB586" i="19"/>
  <c r="AC586" i="19"/>
  <c r="AO586" i="19"/>
  <c r="AP586" i="19"/>
  <c r="V585" i="19"/>
  <c r="W585" i="19"/>
  <c r="P588" i="19"/>
  <c r="Q587" i="19"/>
  <c r="R587" i="19"/>
  <c r="S587" i="19"/>
  <c r="AO585" i="19"/>
  <c r="AP585" i="19"/>
  <c r="AL585" i="19"/>
  <c r="AM585" i="19"/>
  <c r="D586" i="19"/>
  <c r="AH587" i="19"/>
  <c r="AF587" i="19"/>
  <c r="T587" i="19"/>
  <c r="V587" i="19"/>
  <c r="W587" i="19"/>
  <c r="AL587" i="19"/>
  <c r="AM587" i="19"/>
  <c r="P589" i="19"/>
  <c r="Q588" i="19"/>
  <c r="R588" i="19"/>
  <c r="S588" i="19"/>
  <c r="D587" i="19"/>
  <c r="AH588" i="19"/>
  <c r="AF588" i="19"/>
  <c r="Y587" i="19"/>
  <c r="Z587" i="19"/>
  <c r="AO587" i="19"/>
  <c r="AP587" i="19"/>
  <c r="AB587" i="19"/>
  <c r="AC587" i="19"/>
  <c r="AO588" i="19"/>
  <c r="AP588" i="19"/>
  <c r="Y588" i="19"/>
  <c r="Z588" i="19"/>
  <c r="T588" i="19"/>
  <c r="AB588" i="19"/>
  <c r="AC588" i="19"/>
  <c r="Q589" i="19"/>
  <c r="R589" i="19"/>
  <c r="S589" i="19"/>
  <c r="P590" i="19"/>
  <c r="AH589" i="19"/>
  <c r="AF589" i="19"/>
  <c r="D588" i="19"/>
  <c r="T589" i="19"/>
  <c r="AB589" i="19"/>
  <c r="AC589" i="19"/>
  <c r="Q590" i="19"/>
  <c r="R590" i="19"/>
  <c r="S590" i="19"/>
  <c r="P591" i="19"/>
  <c r="V588" i="19"/>
  <c r="W588" i="19"/>
  <c r="AL588" i="19"/>
  <c r="AM588" i="19"/>
  <c r="Y589" i="19"/>
  <c r="Z589" i="19"/>
  <c r="V589" i="19"/>
  <c r="W589" i="19"/>
  <c r="AL589" i="19"/>
  <c r="AM589" i="19"/>
  <c r="D589" i="19"/>
  <c r="AH590" i="19"/>
  <c r="AF590" i="19"/>
  <c r="AO589" i="19"/>
  <c r="AP589" i="19"/>
  <c r="P592" i="19"/>
  <c r="Q591" i="19"/>
  <c r="R591" i="19"/>
  <c r="S591" i="19"/>
  <c r="T590" i="19"/>
  <c r="Y590" i="19"/>
  <c r="Z590" i="19"/>
  <c r="AO590" i="19"/>
  <c r="AP590" i="19"/>
  <c r="AL590" i="19"/>
  <c r="AM590" i="19"/>
  <c r="V590" i="19"/>
  <c r="W590" i="19"/>
  <c r="AB590" i="19"/>
  <c r="AC590" i="19"/>
  <c r="T591" i="19"/>
  <c r="AO591" i="19"/>
  <c r="AP591" i="19"/>
  <c r="P593" i="19"/>
  <c r="Q592" i="19"/>
  <c r="R592" i="19"/>
  <c r="S592" i="19"/>
  <c r="AH591" i="19"/>
  <c r="AF591" i="19"/>
  <c r="D590" i="19"/>
  <c r="Q593" i="19"/>
  <c r="R593" i="19"/>
  <c r="S593" i="19"/>
  <c r="P594" i="19"/>
  <c r="D591" i="19"/>
  <c r="AH592" i="19"/>
  <c r="AF592" i="19"/>
  <c r="AL591" i="19"/>
  <c r="AM591" i="19"/>
  <c r="Y591" i="19"/>
  <c r="Z591" i="19"/>
  <c r="V591" i="19"/>
  <c r="W591" i="19"/>
  <c r="AO592" i="19"/>
  <c r="AP592" i="19"/>
  <c r="T592" i="19"/>
  <c r="AB591" i="19"/>
  <c r="AC591" i="19"/>
  <c r="AH593" i="19"/>
  <c r="AF593" i="19"/>
  <c r="D592" i="19"/>
  <c r="AB592" i="19"/>
  <c r="AC592" i="19"/>
  <c r="Y592" i="19"/>
  <c r="Z592" i="19"/>
  <c r="V592" i="19"/>
  <c r="W592" i="19"/>
  <c r="AL592" i="19"/>
  <c r="AM592" i="19"/>
  <c r="P595" i="19"/>
  <c r="Q594" i="19"/>
  <c r="R594" i="19"/>
  <c r="S594" i="19"/>
  <c r="T593" i="19"/>
  <c r="AO593" i="19"/>
  <c r="AP593" i="19"/>
  <c r="AL593" i="19"/>
  <c r="AM593" i="19"/>
  <c r="Y593" i="19"/>
  <c r="Z593" i="19"/>
  <c r="AH594" i="19"/>
  <c r="AF594" i="19"/>
  <c r="D593" i="19"/>
  <c r="P596" i="19"/>
  <c r="Q595" i="19"/>
  <c r="R595" i="19"/>
  <c r="S595" i="19"/>
  <c r="V593" i="19"/>
  <c r="W593" i="19"/>
  <c r="AB593" i="19"/>
  <c r="AC593" i="19"/>
  <c r="T594" i="19"/>
  <c r="Y594" i="19"/>
  <c r="Z594" i="19"/>
  <c r="AH595" i="19"/>
  <c r="AF595" i="19"/>
  <c r="D594" i="19"/>
  <c r="AO594" i="19"/>
  <c r="AP594" i="19"/>
  <c r="Y595" i="19"/>
  <c r="Z595" i="19"/>
  <c r="AL595" i="19"/>
  <c r="AM595" i="19"/>
  <c r="V595" i="19"/>
  <c r="W595" i="19"/>
  <c r="AB595" i="19"/>
  <c r="AC595" i="19"/>
  <c r="AO595" i="19"/>
  <c r="AP595" i="19"/>
  <c r="T595" i="19"/>
  <c r="V594" i="19"/>
  <c r="W594" i="19"/>
  <c r="P597" i="19"/>
  <c r="Q596" i="19"/>
  <c r="R596" i="19"/>
  <c r="S596" i="19"/>
  <c r="AB594" i="19"/>
  <c r="AC594" i="19"/>
  <c r="AL594" i="19"/>
  <c r="AM594" i="19"/>
  <c r="Q597" i="19"/>
  <c r="R597" i="19"/>
  <c r="S597" i="19"/>
  <c r="P598" i="19"/>
  <c r="T596" i="19"/>
  <c r="AO596" i="19"/>
  <c r="AP596" i="19"/>
  <c r="D595" i="19"/>
  <c r="AH596" i="19"/>
  <c r="AF596" i="19"/>
  <c r="Y596" i="19"/>
  <c r="Z596" i="19"/>
  <c r="AL596" i="19"/>
  <c r="AM596" i="19"/>
  <c r="AB596" i="19"/>
  <c r="AC596" i="19"/>
  <c r="V596" i="19"/>
  <c r="W596" i="19"/>
  <c r="AH597" i="19"/>
  <c r="AF597" i="19"/>
  <c r="D596" i="19"/>
  <c r="P599" i="19"/>
  <c r="Q598" i="19"/>
  <c r="R598" i="19"/>
  <c r="S598" i="19"/>
  <c r="T597" i="19"/>
  <c r="V597" i="19"/>
  <c r="W597" i="19"/>
  <c r="AB597" i="19"/>
  <c r="AC597" i="19"/>
  <c r="AO597" i="19"/>
  <c r="AP597" i="19"/>
  <c r="Y597" i="19"/>
  <c r="Z597" i="19"/>
  <c r="P600" i="19"/>
  <c r="Q599" i="19"/>
  <c r="R599" i="19"/>
  <c r="S599" i="19"/>
  <c r="AH598" i="19"/>
  <c r="AF598" i="19"/>
  <c r="D597" i="19"/>
  <c r="AL597" i="19"/>
  <c r="AM597" i="19"/>
  <c r="T598" i="19"/>
  <c r="V598" i="19"/>
  <c r="W598" i="19"/>
  <c r="AH599" i="19"/>
  <c r="AF599" i="19"/>
  <c r="D598" i="19"/>
  <c r="AO598" i="19"/>
  <c r="AP598" i="19"/>
  <c r="AB598" i="19"/>
  <c r="AC598" i="19"/>
  <c r="Y598" i="19"/>
  <c r="Z598" i="19"/>
  <c r="Y599" i="19"/>
  <c r="Z599" i="19"/>
  <c r="V599" i="19"/>
  <c r="W599" i="19"/>
  <c r="T599" i="19"/>
  <c r="AB599" i="19"/>
  <c r="AC599" i="19"/>
  <c r="AL599" i="19"/>
  <c r="AM599" i="19"/>
  <c r="AO599" i="19"/>
  <c r="AP599" i="19"/>
  <c r="AL598" i="19"/>
  <c r="AM598" i="19"/>
  <c r="Q600" i="19"/>
  <c r="R600" i="19"/>
  <c r="S600" i="19"/>
  <c r="P601" i="19"/>
  <c r="T600" i="19"/>
  <c r="AB600" i="19"/>
  <c r="AC600" i="19"/>
  <c r="Y600" i="19"/>
  <c r="Z600" i="19"/>
  <c r="AL600" i="19"/>
  <c r="AM600" i="19"/>
  <c r="V600" i="19"/>
  <c r="W600" i="19"/>
  <c r="Q601" i="19"/>
  <c r="R601" i="19"/>
  <c r="S601" i="19"/>
  <c r="P602" i="19"/>
  <c r="D599" i="19"/>
  <c r="AH600" i="19"/>
  <c r="AF600" i="19"/>
  <c r="Q602" i="19"/>
  <c r="R602" i="19"/>
  <c r="S602" i="19"/>
  <c r="P603" i="19"/>
  <c r="T601" i="19"/>
  <c r="V601" i="19"/>
  <c r="W601" i="19"/>
  <c r="AH601" i="19"/>
  <c r="AF601" i="19"/>
  <c r="D600" i="19"/>
  <c r="AO600" i="19"/>
  <c r="AP600" i="19"/>
  <c r="AH602" i="19"/>
  <c r="AF602" i="19"/>
  <c r="D601" i="19"/>
  <c r="AO601" i="19"/>
  <c r="AP601" i="19"/>
  <c r="AL601" i="19"/>
  <c r="AM601" i="19"/>
  <c r="Y601" i="19"/>
  <c r="Z601" i="19"/>
  <c r="AB601" i="19"/>
  <c r="AC601" i="19"/>
  <c r="P604" i="19"/>
  <c r="Q603" i="19"/>
  <c r="R603" i="19"/>
  <c r="S603" i="19"/>
  <c r="T602" i="19"/>
  <c r="V602" i="19"/>
  <c r="W602" i="19"/>
  <c r="AO602" i="19"/>
  <c r="AP602" i="19"/>
  <c r="AL602" i="19"/>
  <c r="AM602" i="19"/>
  <c r="Y602" i="19"/>
  <c r="Z602" i="19"/>
  <c r="AB602" i="19"/>
  <c r="AC602" i="19"/>
  <c r="P605" i="19"/>
  <c r="Q604" i="19"/>
  <c r="R604" i="19"/>
  <c r="S604" i="19"/>
  <c r="D602" i="19"/>
  <c r="AH603" i="19"/>
  <c r="AF603" i="19"/>
  <c r="T603" i="19"/>
  <c r="D603" i="19"/>
  <c r="AH604" i="19"/>
  <c r="AF604" i="19"/>
  <c r="AL603" i="19"/>
  <c r="AM603" i="19"/>
  <c r="Y603" i="19"/>
  <c r="Z603" i="19"/>
  <c r="T604" i="19"/>
  <c r="Y604" i="19"/>
  <c r="Z604" i="19"/>
  <c r="V603" i="19"/>
  <c r="W603" i="19"/>
  <c r="AO603" i="19"/>
  <c r="AP603" i="19"/>
  <c r="AB603" i="19"/>
  <c r="AC603" i="19"/>
  <c r="Q605" i="19"/>
  <c r="R605" i="19"/>
  <c r="S605" i="19"/>
  <c r="P606" i="19"/>
  <c r="AL604" i="19"/>
  <c r="AM604" i="19"/>
  <c r="T605" i="19"/>
  <c r="AL605" i="19"/>
  <c r="AM605" i="19"/>
  <c r="Y605" i="19"/>
  <c r="Z605" i="19"/>
  <c r="AO605" i="19"/>
  <c r="AP605" i="19"/>
  <c r="Q606" i="19"/>
  <c r="R606" i="19"/>
  <c r="S606" i="19"/>
  <c r="P607" i="19"/>
  <c r="D604" i="19"/>
  <c r="AH605" i="19"/>
  <c r="AF605" i="19"/>
  <c r="V604" i="19"/>
  <c r="W604" i="19"/>
  <c r="AB604" i="19"/>
  <c r="AC604" i="19"/>
  <c r="AO604" i="19"/>
  <c r="AP604" i="19"/>
  <c r="V605" i="19"/>
  <c r="W605" i="19"/>
  <c r="D605" i="19"/>
  <c r="AH606" i="19"/>
  <c r="AF606" i="19"/>
  <c r="P608" i="19"/>
  <c r="Q607" i="19"/>
  <c r="R607" i="19"/>
  <c r="S607" i="19"/>
  <c r="AB605" i="19"/>
  <c r="AC605" i="19"/>
  <c r="T606" i="19"/>
  <c r="AB606" i="19"/>
  <c r="AC606" i="19"/>
  <c r="Y606" i="19"/>
  <c r="Z606" i="19"/>
  <c r="D606" i="19"/>
  <c r="AH607" i="19"/>
  <c r="AF607" i="19"/>
  <c r="Q608" i="19"/>
  <c r="R608" i="19"/>
  <c r="S608" i="19"/>
  <c r="P609" i="19"/>
  <c r="AL606" i="19"/>
  <c r="AM606" i="19"/>
  <c r="AO606" i="19"/>
  <c r="AP606" i="19"/>
  <c r="Y607" i="19"/>
  <c r="Z607" i="19"/>
  <c r="T607" i="19"/>
  <c r="AO607" i="19"/>
  <c r="AP607" i="19"/>
  <c r="AL607" i="19"/>
  <c r="AM607" i="19"/>
  <c r="V606" i="19"/>
  <c r="W606" i="19"/>
  <c r="Q609" i="19"/>
  <c r="R609" i="19"/>
  <c r="S609" i="19"/>
  <c r="P610" i="19"/>
  <c r="D607" i="19"/>
  <c r="AH608" i="19"/>
  <c r="AF608" i="19"/>
  <c r="T608" i="19"/>
  <c r="AB608" i="19"/>
  <c r="AC608" i="19"/>
  <c r="AB607" i="19"/>
  <c r="AC607" i="19"/>
  <c r="V607" i="19"/>
  <c r="W607" i="19"/>
  <c r="AH609" i="19"/>
  <c r="AF609" i="19"/>
  <c r="D608" i="19"/>
  <c r="V608" i="19"/>
  <c r="W608" i="19"/>
  <c r="AL608" i="19"/>
  <c r="AM608" i="19"/>
  <c r="Y608" i="19"/>
  <c r="Z608" i="19"/>
  <c r="AO608" i="19"/>
  <c r="AP608" i="19"/>
  <c r="Q610" i="19"/>
  <c r="R610" i="19"/>
  <c r="S610" i="19"/>
  <c r="P611" i="19"/>
  <c r="T609" i="19"/>
  <c r="AL609" i="19"/>
  <c r="AM609" i="19"/>
  <c r="AO609" i="19"/>
  <c r="AP609" i="19"/>
  <c r="Y609" i="19"/>
  <c r="Z609" i="19"/>
  <c r="D609" i="19"/>
  <c r="AH610" i="19"/>
  <c r="AF610" i="19"/>
  <c r="V609" i="19"/>
  <c r="W609" i="19"/>
  <c r="T610" i="19"/>
  <c r="V610" i="19"/>
  <c r="W610" i="19"/>
  <c r="AO610" i="19"/>
  <c r="AP610" i="19"/>
  <c r="AB610" i="19"/>
  <c r="AC610" i="19"/>
  <c r="AB609" i="19"/>
  <c r="AC609" i="19"/>
  <c r="P612" i="19"/>
  <c r="Q611" i="19"/>
  <c r="R611" i="19"/>
  <c r="S611" i="19"/>
  <c r="AH611" i="19"/>
  <c r="AF611" i="19"/>
  <c r="D610" i="19"/>
  <c r="Q612" i="19"/>
  <c r="R612" i="19"/>
  <c r="S612" i="19"/>
  <c r="P613" i="19"/>
  <c r="T611" i="19"/>
  <c r="AL611" i="19"/>
  <c r="AM611" i="19"/>
  <c r="AL610" i="19"/>
  <c r="AM610" i="19"/>
  <c r="Y610" i="19"/>
  <c r="Z610" i="19"/>
  <c r="Q613" i="19"/>
  <c r="R613" i="19"/>
  <c r="S613" i="19"/>
  <c r="P614" i="19"/>
  <c r="D611" i="19"/>
  <c r="AH612" i="19"/>
  <c r="AF612" i="19"/>
  <c r="AB611" i="19"/>
  <c r="AC611" i="19"/>
  <c r="AO611" i="19"/>
  <c r="AP611" i="19"/>
  <c r="T612" i="19"/>
  <c r="V611" i="19"/>
  <c r="W611" i="19"/>
  <c r="Y611" i="19"/>
  <c r="Z611" i="19"/>
  <c r="D612" i="19"/>
  <c r="AH613" i="19"/>
  <c r="AF613" i="19"/>
  <c r="AL612" i="19"/>
  <c r="AM612" i="19"/>
  <c r="AO612" i="19"/>
  <c r="AP612" i="19"/>
  <c r="AB612" i="19"/>
  <c r="AC612" i="19"/>
  <c r="Y612" i="19"/>
  <c r="Z612" i="19"/>
  <c r="V612" i="19"/>
  <c r="W612" i="19"/>
  <c r="Q614" i="19"/>
  <c r="R614" i="19"/>
  <c r="S614" i="19"/>
  <c r="P615" i="19"/>
  <c r="T613" i="19"/>
  <c r="AO613" i="19"/>
  <c r="AP613" i="19"/>
  <c r="AL613" i="19"/>
  <c r="AM613" i="19"/>
  <c r="V613" i="19"/>
  <c r="W613" i="19"/>
  <c r="Y613" i="19"/>
  <c r="Z613" i="19"/>
  <c r="AH614" i="19"/>
  <c r="AF614" i="19"/>
  <c r="D613" i="19"/>
  <c r="AB613" i="19"/>
  <c r="AC613" i="19"/>
  <c r="P616" i="19"/>
  <c r="Q615" i="19"/>
  <c r="R615" i="19"/>
  <c r="S615" i="19"/>
  <c r="T614" i="19"/>
  <c r="AL614" i="19"/>
  <c r="AM614" i="19"/>
  <c r="Y614" i="19"/>
  <c r="Z614" i="19"/>
  <c r="T615" i="19"/>
  <c r="AL615" i="19"/>
  <c r="AM615" i="19"/>
  <c r="V615" i="19"/>
  <c r="W615" i="19"/>
  <c r="AH615" i="19"/>
  <c r="AF615" i="19"/>
  <c r="D614" i="19"/>
  <c r="Q616" i="19"/>
  <c r="R616" i="19"/>
  <c r="S616" i="19"/>
  <c r="P617" i="19"/>
  <c r="AB614" i="19"/>
  <c r="AC614" i="19"/>
  <c r="V614" i="19"/>
  <c r="W614" i="19"/>
  <c r="AO614" i="19"/>
  <c r="AP614" i="19"/>
  <c r="D615" i="19"/>
  <c r="AH616" i="19"/>
  <c r="AF616" i="19"/>
  <c r="AO615" i="19"/>
  <c r="AP615" i="19"/>
  <c r="Q617" i="19"/>
  <c r="R617" i="19"/>
  <c r="S617" i="19"/>
  <c r="P618" i="19"/>
  <c r="AB615" i="19"/>
  <c r="AC615" i="19"/>
  <c r="AL616" i="19"/>
  <c r="AM616" i="19"/>
  <c r="T616" i="19"/>
  <c r="Y616" i="19"/>
  <c r="Z616" i="19"/>
  <c r="AO616" i="19"/>
  <c r="AP616" i="19"/>
  <c r="Y615" i="19"/>
  <c r="Z615" i="19"/>
  <c r="T617" i="19"/>
  <c r="AL617" i="19"/>
  <c r="AM617" i="19"/>
  <c r="AO617" i="19"/>
  <c r="AP617" i="19"/>
  <c r="Y617" i="19"/>
  <c r="Z617" i="19"/>
  <c r="D616" i="19"/>
  <c r="AH617" i="19"/>
  <c r="AF617" i="19"/>
  <c r="Q618" i="19"/>
  <c r="R618" i="19"/>
  <c r="S618" i="19"/>
  <c r="P619" i="19"/>
  <c r="V616" i="19"/>
  <c r="W616" i="19"/>
  <c r="AB616" i="19"/>
  <c r="AC616" i="19"/>
  <c r="AH618" i="19"/>
  <c r="AF618" i="19"/>
  <c r="D617" i="19"/>
  <c r="P620" i="19"/>
  <c r="Q619" i="19"/>
  <c r="R619" i="19"/>
  <c r="S619" i="19"/>
  <c r="AB617" i="19"/>
  <c r="AC617" i="19"/>
  <c r="T618" i="19"/>
  <c r="AO618" i="19"/>
  <c r="AP618" i="19"/>
  <c r="Y618" i="19"/>
  <c r="Z618" i="19"/>
  <c r="V617" i="19"/>
  <c r="W617" i="19"/>
  <c r="AB618" i="19"/>
  <c r="AC618" i="19"/>
  <c r="T619" i="19"/>
  <c r="AO619" i="19"/>
  <c r="AP619" i="19"/>
  <c r="V619" i="19"/>
  <c r="W619" i="19"/>
  <c r="AH619" i="19"/>
  <c r="AF619" i="19"/>
  <c r="D618" i="19"/>
  <c r="Q620" i="19"/>
  <c r="R620" i="19"/>
  <c r="S620" i="19"/>
  <c r="P621" i="19"/>
  <c r="V618" i="19"/>
  <c r="W618" i="19"/>
  <c r="AL618" i="19"/>
  <c r="AM618" i="19"/>
  <c r="P622" i="19"/>
  <c r="Q621" i="19"/>
  <c r="R621" i="19"/>
  <c r="S621" i="19"/>
  <c r="D619" i="19"/>
  <c r="AH620" i="19"/>
  <c r="AF620" i="19"/>
  <c r="AL619" i="19"/>
  <c r="AM619" i="19"/>
  <c r="AB619" i="19"/>
  <c r="AC619" i="19"/>
  <c r="Y619" i="19"/>
  <c r="Z619" i="19"/>
  <c r="AL620" i="19"/>
  <c r="AM620" i="19"/>
  <c r="T620" i="19"/>
  <c r="AB620" i="19"/>
  <c r="AC620" i="19"/>
  <c r="AO620" i="19"/>
  <c r="AP620" i="19"/>
  <c r="T621" i="19"/>
  <c r="AB621" i="19"/>
  <c r="AC621" i="19"/>
  <c r="V621" i="19"/>
  <c r="W621" i="19"/>
  <c r="AL621" i="19"/>
  <c r="AM621" i="19"/>
  <c r="AH621" i="19"/>
  <c r="AF621" i="19"/>
  <c r="D620" i="19"/>
  <c r="V620" i="19"/>
  <c r="W620" i="19"/>
  <c r="Y620" i="19"/>
  <c r="Z620" i="19"/>
  <c r="P623" i="19"/>
  <c r="Q622" i="19"/>
  <c r="R622" i="19"/>
  <c r="S622" i="19"/>
  <c r="T622" i="19"/>
  <c r="AL622" i="19"/>
  <c r="AM622" i="19"/>
  <c r="AO622" i="19"/>
  <c r="AP622" i="19"/>
  <c r="V622" i="19"/>
  <c r="W622" i="19"/>
  <c r="AB622" i="19"/>
  <c r="AC622" i="19"/>
  <c r="Y622" i="19"/>
  <c r="Z622" i="19"/>
  <c r="P624" i="19"/>
  <c r="Q623" i="19"/>
  <c r="R623" i="19"/>
  <c r="S623" i="19"/>
  <c r="Y621" i="19"/>
  <c r="Z621" i="19"/>
  <c r="AO621" i="19"/>
  <c r="AP621" i="19"/>
  <c r="AH622" i="19"/>
  <c r="AF622" i="19"/>
  <c r="D621" i="19"/>
  <c r="P625" i="19"/>
  <c r="Q624" i="19"/>
  <c r="R624" i="19"/>
  <c r="S624" i="19"/>
  <c r="T623" i="19"/>
  <c r="AH623" i="19"/>
  <c r="AF623" i="19"/>
  <c r="D622" i="19"/>
  <c r="D623" i="19"/>
  <c r="AH624" i="19"/>
  <c r="AF624" i="19"/>
  <c r="V623" i="19"/>
  <c r="W623" i="19"/>
  <c r="AB623" i="19"/>
  <c r="AC623" i="19"/>
  <c r="T624" i="19"/>
  <c r="AO624" i="19"/>
  <c r="AP624" i="19"/>
  <c r="AB624" i="19"/>
  <c r="AC624" i="19"/>
  <c r="AL623" i="19"/>
  <c r="AM623" i="19"/>
  <c r="Y623" i="19"/>
  <c r="Z623" i="19"/>
  <c r="AO623" i="19"/>
  <c r="AP623" i="19"/>
  <c r="P626" i="19"/>
  <c r="Q625" i="19"/>
  <c r="R625" i="19"/>
  <c r="S625" i="19"/>
  <c r="D624" i="19"/>
  <c r="AH625" i="19"/>
  <c r="AF625" i="19"/>
  <c r="V624" i="19"/>
  <c r="W624" i="19"/>
  <c r="T625" i="19"/>
  <c r="AB625" i="19"/>
  <c r="AC625" i="19"/>
  <c r="V625" i="19"/>
  <c r="W625" i="19"/>
  <c r="AO625" i="19"/>
  <c r="AP625" i="19"/>
  <c r="Q626" i="19"/>
  <c r="R626" i="19"/>
  <c r="S626" i="19"/>
  <c r="P627" i="19"/>
  <c r="Y624" i="19"/>
  <c r="Z624" i="19"/>
  <c r="AL624" i="19"/>
  <c r="AM624" i="19"/>
  <c r="T626" i="19"/>
  <c r="Y626" i="19"/>
  <c r="Z626" i="19"/>
  <c r="P628" i="19"/>
  <c r="Q627" i="19"/>
  <c r="R627" i="19"/>
  <c r="S627" i="19"/>
  <c r="AH626" i="19"/>
  <c r="AF626" i="19"/>
  <c r="D625" i="19"/>
  <c r="AL625" i="19"/>
  <c r="AM625" i="19"/>
  <c r="Y625" i="19"/>
  <c r="Z625" i="19"/>
  <c r="AH627" i="19"/>
  <c r="AF627" i="19"/>
  <c r="D626" i="19"/>
  <c r="AO626" i="19"/>
  <c r="AP626" i="19"/>
  <c r="AB626" i="19"/>
  <c r="AC626" i="19"/>
  <c r="V626" i="19"/>
  <c r="W626" i="19"/>
  <c r="T627" i="19"/>
  <c r="Y627" i="19"/>
  <c r="Z627" i="19"/>
  <c r="P629" i="19"/>
  <c r="Q628" i="19"/>
  <c r="R628" i="19"/>
  <c r="S628" i="19"/>
  <c r="AL626" i="19"/>
  <c r="AM626" i="19"/>
  <c r="P630" i="19"/>
  <c r="Q629" i="19"/>
  <c r="R629" i="19"/>
  <c r="S629" i="19"/>
  <c r="AH628" i="19"/>
  <c r="AF628" i="19"/>
  <c r="D627" i="19"/>
  <c r="AB627" i="19"/>
  <c r="AC627" i="19"/>
  <c r="AL627" i="19"/>
  <c r="AM627" i="19"/>
  <c r="T628" i="19"/>
  <c r="AL628" i="19"/>
  <c r="AM628" i="19"/>
  <c r="V627" i="19"/>
  <c r="W627" i="19"/>
  <c r="AO627" i="19"/>
  <c r="AP627" i="19"/>
  <c r="D628" i="19"/>
  <c r="AH629" i="19"/>
  <c r="AF629" i="19"/>
  <c r="AO628" i="19"/>
  <c r="AP628" i="19"/>
  <c r="V628" i="19"/>
  <c r="W628" i="19"/>
  <c r="V629" i="19"/>
  <c r="W629" i="19"/>
  <c r="AL629" i="19"/>
  <c r="AM629" i="19"/>
  <c r="Y629" i="19"/>
  <c r="Z629" i="19"/>
  <c r="AB629" i="19"/>
  <c r="AC629" i="19"/>
  <c r="T629" i="19"/>
  <c r="AO629" i="19"/>
  <c r="AP629" i="19"/>
  <c r="Y628" i="19"/>
  <c r="Z628" i="19"/>
  <c r="AB628" i="19"/>
  <c r="AC628" i="19"/>
  <c r="P631" i="19"/>
  <c r="Q630" i="19"/>
  <c r="R630" i="19"/>
  <c r="S630" i="19"/>
  <c r="T630" i="19"/>
  <c r="AL630" i="19"/>
  <c r="AM630" i="19"/>
  <c r="Y630" i="19"/>
  <c r="Z630" i="19"/>
  <c r="AO630" i="19"/>
  <c r="AP630" i="19"/>
  <c r="P632" i="19"/>
  <c r="Q631" i="19"/>
  <c r="R631" i="19"/>
  <c r="S631" i="19"/>
  <c r="D629" i="19"/>
  <c r="AH630" i="19"/>
  <c r="AF630" i="19"/>
  <c r="T631" i="19"/>
  <c r="AB631" i="19"/>
  <c r="AC631" i="19"/>
  <c r="Y631" i="19"/>
  <c r="Z631" i="19"/>
  <c r="Q632" i="19"/>
  <c r="R632" i="19"/>
  <c r="S632" i="19"/>
  <c r="P633" i="19"/>
  <c r="D630" i="19"/>
  <c r="AH631" i="19"/>
  <c r="AF631" i="19"/>
  <c r="V630" i="19"/>
  <c r="W630" i="19"/>
  <c r="AB630" i="19"/>
  <c r="AC630" i="19"/>
  <c r="T632" i="19"/>
  <c r="AL632" i="19"/>
  <c r="AM632" i="19"/>
  <c r="AB632" i="19"/>
  <c r="AC632" i="19"/>
  <c r="V632" i="19"/>
  <c r="W632" i="19"/>
  <c r="AO632" i="19"/>
  <c r="AP632" i="19"/>
  <c r="Y632" i="19"/>
  <c r="Z632" i="19"/>
  <c r="AH632" i="19"/>
  <c r="AF632" i="19"/>
  <c r="D631" i="19"/>
  <c r="AL631" i="19"/>
  <c r="AM631" i="19"/>
  <c r="AO631" i="19"/>
  <c r="AP631" i="19"/>
  <c r="Q633" i="19"/>
  <c r="R633" i="19"/>
  <c r="S633" i="19"/>
  <c r="P634" i="19"/>
  <c r="V631" i="19"/>
  <c r="W631" i="19"/>
  <c r="P635" i="19"/>
  <c r="Q634" i="19"/>
  <c r="R634" i="19"/>
  <c r="S634" i="19"/>
  <c r="T633" i="19"/>
  <c r="AB633" i="19"/>
  <c r="AC633" i="19"/>
  <c r="D632" i="19"/>
  <c r="AH633" i="19"/>
  <c r="AF633" i="19"/>
  <c r="D633" i="19"/>
  <c r="AH634" i="19"/>
  <c r="AF634" i="19"/>
  <c r="AO633" i="19"/>
  <c r="AP633" i="19"/>
  <c r="Y633" i="19"/>
  <c r="Z633" i="19"/>
  <c r="V633" i="19"/>
  <c r="W633" i="19"/>
  <c r="AB634" i="19"/>
  <c r="AC634" i="19"/>
  <c r="Y634" i="19"/>
  <c r="Z634" i="19"/>
  <c r="T634" i="19"/>
  <c r="AL634" i="19"/>
  <c r="AM634" i="19"/>
  <c r="V634" i="19"/>
  <c r="W634" i="19"/>
  <c r="P636" i="19"/>
  <c r="Q635" i="19"/>
  <c r="R635" i="19"/>
  <c r="S635" i="19"/>
  <c r="AL633" i="19"/>
  <c r="AM633" i="19"/>
  <c r="T635" i="19"/>
  <c r="AO635" i="19"/>
  <c r="AP635" i="19"/>
  <c r="AL635" i="19"/>
  <c r="AM635" i="19"/>
  <c r="V635" i="19"/>
  <c r="W635" i="19"/>
  <c r="AB635" i="19"/>
  <c r="AC635" i="19"/>
  <c r="P637" i="19"/>
  <c r="Q636" i="19"/>
  <c r="R636" i="19"/>
  <c r="S636" i="19"/>
  <c r="D634" i="19"/>
  <c r="AH635" i="19"/>
  <c r="AF635" i="19"/>
  <c r="AO634" i="19"/>
  <c r="AP634" i="19"/>
  <c r="T636" i="19"/>
  <c r="AB636" i="19"/>
  <c r="AC636" i="19"/>
  <c r="V636" i="19"/>
  <c r="W636" i="19"/>
  <c r="AL636" i="19"/>
  <c r="AM636" i="19"/>
  <c r="Y636" i="19"/>
  <c r="Z636" i="19"/>
  <c r="AO636" i="19"/>
  <c r="AP636" i="19"/>
  <c r="Q637" i="19"/>
  <c r="R637" i="19"/>
  <c r="S637" i="19"/>
  <c r="P638" i="19"/>
  <c r="D635" i="19"/>
  <c r="AH636" i="19"/>
  <c r="AF636" i="19"/>
  <c r="Y635" i="19"/>
  <c r="Z635" i="19"/>
  <c r="T637" i="19"/>
  <c r="P639" i="19"/>
  <c r="Q638" i="19"/>
  <c r="R638" i="19"/>
  <c r="S638" i="19"/>
  <c r="D636" i="19"/>
  <c r="AH637" i="19"/>
  <c r="AF637" i="19"/>
  <c r="D637" i="19"/>
  <c r="AH638" i="19"/>
  <c r="AF638" i="19"/>
  <c r="T638" i="19"/>
  <c r="AL638" i="19"/>
  <c r="AM638" i="19"/>
  <c r="V638" i="19"/>
  <c r="W638" i="19"/>
  <c r="Y638" i="19"/>
  <c r="Z638" i="19"/>
  <c r="AO637" i="19"/>
  <c r="AP637" i="19"/>
  <c r="P640" i="19"/>
  <c r="Q639" i="19"/>
  <c r="R639" i="19"/>
  <c r="S639" i="19"/>
  <c r="V637" i="19"/>
  <c r="W637" i="19"/>
  <c r="Y637" i="19"/>
  <c r="Z637" i="19"/>
  <c r="AB637" i="19"/>
  <c r="AC637" i="19"/>
  <c r="AL637" i="19"/>
  <c r="AM637" i="19"/>
  <c r="D638" i="19"/>
  <c r="AH639" i="19"/>
  <c r="AF639" i="19"/>
  <c r="AO638" i="19"/>
  <c r="AP638" i="19"/>
  <c r="AB638" i="19"/>
  <c r="AC638" i="19"/>
  <c r="Y639" i="19"/>
  <c r="Z639" i="19"/>
  <c r="AB639" i="19"/>
  <c r="AC639" i="19"/>
  <c r="AL639" i="19"/>
  <c r="AM639" i="19"/>
  <c r="AO639" i="19"/>
  <c r="AP639" i="19"/>
  <c r="T639" i="19"/>
  <c r="Q640" i="19"/>
  <c r="R640" i="19"/>
  <c r="S640" i="19"/>
  <c r="P641" i="19"/>
  <c r="T640" i="19"/>
  <c r="AO640" i="19"/>
  <c r="AP640" i="19"/>
  <c r="AB640" i="19"/>
  <c r="AC640" i="19"/>
  <c r="Y640" i="19"/>
  <c r="Z640" i="19"/>
  <c r="V640" i="19"/>
  <c r="W640" i="19"/>
  <c r="AL640" i="19"/>
  <c r="AM640" i="19"/>
  <c r="P642" i="19"/>
  <c r="Q641" i="19"/>
  <c r="R641" i="19"/>
  <c r="S641" i="19"/>
  <c r="D639" i="19"/>
  <c r="AH640" i="19"/>
  <c r="AF640" i="19"/>
  <c r="V639" i="19"/>
  <c r="W639" i="19"/>
  <c r="Q642" i="19"/>
  <c r="R642" i="19"/>
  <c r="S642" i="19"/>
  <c r="P643" i="19"/>
  <c r="T641" i="19"/>
  <c r="D640" i="19"/>
  <c r="AH641" i="19"/>
  <c r="AF641" i="19"/>
  <c r="D641" i="19"/>
  <c r="AH642" i="19"/>
  <c r="AF642" i="19"/>
  <c r="AO641" i="19"/>
  <c r="AP641" i="19"/>
  <c r="AL641" i="19"/>
  <c r="AM641" i="19"/>
  <c r="V641" i="19"/>
  <c r="W641" i="19"/>
  <c r="AB641" i="19"/>
  <c r="AC641" i="19"/>
  <c r="Y641" i="19"/>
  <c r="Z641" i="19"/>
  <c r="Q643" i="19"/>
  <c r="R643" i="19"/>
  <c r="S643" i="19"/>
  <c r="P644" i="19"/>
  <c r="T642" i="19"/>
  <c r="V642" i="19"/>
  <c r="W642" i="19"/>
  <c r="AB642" i="19"/>
  <c r="AC642" i="19"/>
  <c r="AL642" i="19"/>
  <c r="AM642" i="19"/>
  <c r="Y642" i="19"/>
  <c r="Z642" i="19"/>
  <c r="D642" i="19"/>
  <c r="AH643" i="19"/>
  <c r="AF643" i="19"/>
  <c r="AO642" i="19"/>
  <c r="AP642" i="19"/>
  <c r="P645" i="19"/>
  <c r="Q644" i="19"/>
  <c r="R644" i="19"/>
  <c r="S644" i="19"/>
  <c r="Y643" i="19"/>
  <c r="Z643" i="19"/>
  <c r="AL643" i="19"/>
  <c r="AM643" i="19"/>
  <c r="T643" i="19"/>
  <c r="AO643" i="19"/>
  <c r="AP643" i="19"/>
  <c r="V643" i="19"/>
  <c r="W643" i="19"/>
  <c r="P646" i="19"/>
  <c r="Q645" i="19"/>
  <c r="R645" i="19"/>
  <c r="S645" i="19"/>
  <c r="T644" i="19"/>
  <c r="AO644" i="19"/>
  <c r="AP644" i="19"/>
  <c r="Y644" i="19"/>
  <c r="Z644" i="19"/>
  <c r="AL644" i="19"/>
  <c r="AM644" i="19"/>
  <c r="V644" i="19"/>
  <c r="W644" i="19"/>
  <c r="D643" i="19"/>
  <c r="AH644" i="19"/>
  <c r="AF644" i="19"/>
  <c r="AB643" i="19"/>
  <c r="AC643" i="19"/>
  <c r="T645" i="19"/>
  <c r="Y645" i="19"/>
  <c r="Z645" i="19"/>
  <c r="AO645" i="19"/>
  <c r="AP645" i="19"/>
  <c r="AB645" i="19"/>
  <c r="AC645" i="19"/>
  <c r="AH645" i="19"/>
  <c r="AF645" i="19"/>
  <c r="D644" i="19"/>
  <c r="AB644" i="19"/>
  <c r="AC644" i="19"/>
  <c r="Q646" i="19"/>
  <c r="R646" i="19"/>
  <c r="S646" i="19"/>
  <c r="P647" i="19"/>
  <c r="Q647" i="19"/>
  <c r="R647" i="19"/>
  <c r="S647" i="19"/>
  <c r="P648" i="19"/>
  <c r="AB646" i="19"/>
  <c r="AC646" i="19"/>
  <c r="AO646" i="19"/>
  <c r="AP646" i="19"/>
  <c r="V646" i="19"/>
  <c r="W646" i="19"/>
  <c r="AL646" i="19"/>
  <c r="AM646" i="19"/>
  <c r="Y646" i="19"/>
  <c r="Z646" i="19"/>
  <c r="T646" i="19"/>
  <c r="D645" i="19"/>
  <c r="AH646" i="19"/>
  <c r="AF646" i="19"/>
  <c r="V645" i="19"/>
  <c r="W645" i="19"/>
  <c r="AL645" i="19"/>
  <c r="AM645" i="19"/>
  <c r="P649" i="19"/>
  <c r="Q648" i="19"/>
  <c r="R648" i="19"/>
  <c r="S648" i="19"/>
  <c r="T647" i="19"/>
  <c r="AO647" i="19"/>
  <c r="AP647" i="19"/>
  <c r="AB647" i="19"/>
  <c r="AC647" i="19"/>
  <c r="D646" i="19"/>
  <c r="AH647" i="19"/>
  <c r="AF647" i="19"/>
  <c r="D647" i="19"/>
  <c r="AH648" i="19"/>
  <c r="AF648" i="19"/>
  <c r="V647" i="19"/>
  <c r="W647" i="19"/>
  <c r="Y647" i="19"/>
  <c r="Z647" i="19"/>
  <c r="AL647" i="19"/>
  <c r="AM647" i="19"/>
  <c r="T648" i="19"/>
  <c r="Q649" i="19"/>
  <c r="R649" i="19"/>
  <c r="S649" i="19"/>
  <c r="P650" i="19"/>
  <c r="AH649" i="19"/>
  <c r="AF649" i="19"/>
  <c r="D648" i="19"/>
  <c r="AL648" i="19"/>
  <c r="AM648" i="19"/>
  <c r="AB648" i="19"/>
  <c r="AC648" i="19"/>
  <c r="AO648" i="19"/>
  <c r="AP648" i="19"/>
  <c r="Q650" i="19"/>
  <c r="R650" i="19"/>
  <c r="S650" i="19"/>
  <c r="P651" i="19"/>
  <c r="T649" i="19"/>
  <c r="AL649" i="19"/>
  <c r="AM649" i="19"/>
  <c r="Y649" i="19"/>
  <c r="Z649" i="19"/>
  <c r="V648" i="19"/>
  <c r="W648" i="19"/>
  <c r="Y648" i="19"/>
  <c r="Z648" i="19"/>
  <c r="Q651" i="19"/>
  <c r="R651" i="19"/>
  <c r="S651" i="19"/>
  <c r="P652" i="19"/>
  <c r="AO649" i="19"/>
  <c r="AP649" i="19"/>
  <c r="D649" i="19"/>
  <c r="AH650" i="19"/>
  <c r="AF650" i="19"/>
  <c r="T650" i="19"/>
  <c r="AB649" i="19"/>
  <c r="AC649" i="19"/>
  <c r="V649" i="19"/>
  <c r="W649" i="19"/>
  <c r="D650" i="19"/>
  <c r="AH651" i="19"/>
  <c r="AF651" i="19"/>
  <c r="Y650" i="19"/>
  <c r="Z650" i="19"/>
  <c r="AO650" i="19"/>
  <c r="AP650" i="19"/>
  <c r="AB650" i="19"/>
  <c r="AC650" i="19"/>
  <c r="V650" i="19"/>
  <c r="W650" i="19"/>
  <c r="AL650" i="19"/>
  <c r="AM650" i="19"/>
  <c r="P653" i="19"/>
  <c r="Q652" i="19"/>
  <c r="R652" i="19"/>
  <c r="S652" i="19"/>
  <c r="T651" i="19"/>
  <c r="AO651" i="19"/>
  <c r="AP651" i="19"/>
  <c r="V651" i="19"/>
  <c r="W651" i="19"/>
  <c r="D651" i="19"/>
  <c r="AH652" i="19"/>
  <c r="AF652" i="19"/>
  <c r="AL651" i="19"/>
  <c r="AM651" i="19"/>
  <c r="AB651" i="19"/>
  <c r="AC651" i="19"/>
  <c r="Y651" i="19"/>
  <c r="Z651" i="19"/>
  <c r="T652" i="19"/>
  <c r="AL652" i="19"/>
  <c r="AM652" i="19"/>
  <c r="AO652" i="19"/>
  <c r="AP652" i="19"/>
  <c r="P654" i="19"/>
  <c r="Q653" i="19"/>
  <c r="R653" i="19"/>
  <c r="S653" i="19"/>
  <c r="V652" i="19"/>
  <c r="W652" i="19"/>
  <c r="D652" i="19"/>
  <c r="AH653" i="19"/>
  <c r="AF653" i="19"/>
  <c r="T653" i="19"/>
  <c r="P655" i="19"/>
  <c r="Q654" i="19"/>
  <c r="R654" i="19"/>
  <c r="S654" i="19"/>
  <c r="Y652" i="19"/>
  <c r="Z652" i="19"/>
  <c r="AB652" i="19"/>
  <c r="AC652" i="19"/>
  <c r="D653" i="19"/>
  <c r="AH654" i="19"/>
  <c r="AF654" i="19"/>
  <c r="V653" i="19"/>
  <c r="W653" i="19"/>
  <c r="AO653" i="19"/>
  <c r="AP653" i="19"/>
  <c r="AL653" i="19"/>
  <c r="AM653" i="19"/>
  <c r="P656" i="19"/>
  <c r="Q655" i="19"/>
  <c r="R655" i="19"/>
  <c r="S655" i="19"/>
  <c r="AB653" i="19"/>
  <c r="AC653" i="19"/>
  <c r="T654" i="19"/>
  <c r="AL654" i="19"/>
  <c r="AM654" i="19"/>
  <c r="Y653" i="19"/>
  <c r="Z653" i="19"/>
  <c r="T655" i="19"/>
  <c r="Y655" i="19"/>
  <c r="Z655" i="19"/>
  <c r="D654" i="19"/>
  <c r="AH655" i="19"/>
  <c r="AF655" i="19"/>
  <c r="AB654" i="19"/>
  <c r="AC654" i="19"/>
  <c r="Q656" i="19"/>
  <c r="R656" i="19"/>
  <c r="S656" i="19"/>
  <c r="P657" i="19"/>
  <c r="V654" i="19"/>
  <c r="W654" i="19"/>
  <c r="AO654" i="19"/>
  <c r="AP654" i="19"/>
  <c r="Y654" i="19"/>
  <c r="Z654" i="19"/>
  <c r="T656" i="19"/>
  <c r="AO656" i="19"/>
  <c r="AP656" i="19"/>
  <c r="Y656" i="19"/>
  <c r="Z656" i="19"/>
  <c r="V656" i="19"/>
  <c r="W656" i="19"/>
  <c r="AB656" i="19"/>
  <c r="AC656" i="19"/>
  <c r="AL656" i="19"/>
  <c r="AM656" i="19"/>
  <c r="AH656" i="19"/>
  <c r="AF656" i="19"/>
  <c r="D655" i="19"/>
  <c r="AO655" i="19"/>
  <c r="AP655" i="19"/>
  <c r="AL655" i="19"/>
  <c r="AM655" i="19"/>
  <c r="P658" i="19"/>
  <c r="Q657" i="19"/>
  <c r="R657" i="19"/>
  <c r="S657" i="19"/>
  <c r="AB655" i="19"/>
  <c r="AC655" i="19"/>
  <c r="V655" i="19"/>
  <c r="W655" i="19"/>
  <c r="T657" i="19"/>
  <c r="AL657" i="19"/>
  <c r="AM657" i="19"/>
  <c r="AB657" i="19"/>
  <c r="AC657" i="19"/>
  <c r="AO657" i="19"/>
  <c r="AP657" i="19"/>
  <c r="P659" i="19"/>
  <c r="Q658" i="19"/>
  <c r="R658" i="19"/>
  <c r="S658" i="19"/>
  <c r="D656" i="19"/>
  <c r="AH657" i="19"/>
  <c r="AF657" i="19"/>
  <c r="P660" i="19"/>
  <c r="Q659" i="19"/>
  <c r="R659" i="19"/>
  <c r="S659" i="19"/>
  <c r="D657" i="19"/>
  <c r="AH658" i="19"/>
  <c r="AF658" i="19"/>
  <c r="Y657" i="19"/>
  <c r="Z657" i="19"/>
  <c r="V657" i="19"/>
  <c r="W657" i="19"/>
  <c r="Y658" i="19"/>
  <c r="Z658" i="19"/>
  <c r="T658" i="19"/>
  <c r="AO658" i="19"/>
  <c r="AP658" i="19"/>
  <c r="D658" i="19"/>
  <c r="AH659" i="19"/>
  <c r="AF659" i="19"/>
  <c r="V658" i="19"/>
  <c r="W658" i="19"/>
  <c r="T659" i="19"/>
  <c r="V659" i="19"/>
  <c r="W659" i="19"/>
  <c r="AB659" i="19"/>
  <c r="AC659" i="19"/>
  <c r="AL659" i="19"/>
  <c r="AM659" i="19"/>
  <c r="AL658" i="19"/>
  <c r="AM658" i="19"/>
  <c r="AB658" i="19"/>
  <c r="AC658" i="19"/>
  <c r="P661" i="19"/>
  <c r="Q660" i="19"/>
  <c r="R660" i="19"/>
  <c r="S660" i="19"/>
  <c r="AH660" i="19"/>
  <c r="AF660" i="19"/>
  <c r="D659" i="19"/>
  <c r="Y659" i="19"/>
  <c r="Z659" i="19"/>
  <c r="T660" i="19"/>
  <c r="AL660" i="19"/>
  <c r="AM660" i="19"/>
  <c r="AB660" i="19"/>
  <c r="AC660" i="19"/>
  <c r="Y660" i="19"/>
  <c r="Z660" i="19"/>
  <c r="P662" i="19"/>
  <c r="Q661" i="19"/>
  <c r="R661" i="19"/>
  <c r="S661" i="19"/>
  <c r="AO659" i="19"/>
  <c r="AP659" i="19"/>
  <c r="D660" i="19"/>
  <c r="AH661" i="19"/>
  <c r="AF661" i="19"/>
  <c r="Q662" i="19"/>
  <c r="R662" i="19"/>
  <c r="S662" i="19"/>
  <c r="P663" i="19"/>
  <c r="AL661" i="19"/>
  <c r="AM661" i="19"/>
  <c r="AO661" i="19"/>
  <c r="AP661" i="19"/>
  <c r="V661" i="19"/>
  <c r="W661" i="19"/>
  <c r="AB661" i="19"/>
  <c r="AC661" i="19"/>
  <c r="T661" i="19"/>
  <c r="Y661" i="19"/>
  <c r="Z661" i="19"/>
  <c r="V660" i="19"/>
  <c r="W660" i="19"/>
  <c r="AO660" i="19"/>
  <c r="AP660" i="19"/>
  <c r="T662" i="19"/>
  <c r="AO662" i="19"/>
  <c r="AP662" i="19"/>
  <c r="P664" i="19"/>
  <c r="Q663" i="19"/>
  <c r="R663" i="19"/>
  <c r="S663" i="19"/>
  <c r="D661" i="19"/>
  <c r="AH662" i="19"/>
  <c r="AF662" i="19"/>
  <c r="P665" i="19"/>
  <c r="Q664" i="19"/>
  <c r="R664" i="19"/>
  <c r="S664" i="19"/>
  <c r="D662" i="19"/>
  <c r="AH663" i="19"/>
  <c r="AF663" i="19"/>
  <c r="Y662" i="19"/>
  <c r="Z662" i="19"/>
  <c r="AL662" i="19"/>
  <c r="AM662" i="19"/>
  <c r="V662" i="19"/>
  <c r="W662" i="19"/>
  <c r="T663" i="19"/>
  <c r="AB662" i="19"/>
  <c r="AC662" i="19"/>
  <c r="AH664" i="19"/>
  <c r="AF664" i="19"/>
  <c r="D663" i="19"/>
  <c r="AL663" i="19"/>
  <c r="AM663" i="19"/>
  <c r="AO663" i="19"/>
  <c r="AP663" i="19"/>
  <c r="T664" i="19"/>
  <c r="AO664" i="19"/>
  <c r="AP664" i="19"/>
  <c r="Y664" i="19"/>
  <c r="Z664" i="19"/>
  <c r="AL664" i="19"/>
  <c r="AM664" i="19"/>
  <c r="Y663" i="19"/>
  <c r="Z663" i="19"/>
  <c r="AB663" i="19"/>
  <c r="AC663" i="19"/>
  <c r="V663" i="19"/>
  <c r="W663" i="19"/>
  <c r="Q665" i="19"/>
  <c r="R665" i="19"/>
  <c r="S665" i="19"/>
  <c r="P666" i="19"/>
  <c r="Q666" i="19"/>
  <c r="R666" i="19"/>
  <c r="S666" i="19"/>
  <c r="P667" i="19"/>
  <c r="T665" i="19"/>
  <c r="D664" i="19"/>
  <c r="AH665" i="19"/>
  <c r="AF665" i="19"/>
  <c r="AB664" i="19"/>
  <c r="AC664" i="19"/>
  <c r="V664" i="19"/>
  <c r="W664" i="19"/>
  <c r="D665" i="19"/>
  <c r="AH666" i="19"/>
  <c r="AF666" i="19"/>
  <c r="AO665" i="19"/>
  <c r="AP665" i="19"/>
  <c r="V665" i="19"/>
  <c r="W665" i="19"/>
  <c r="AL665" i="19"/>
  <c r="AM665" i="19"/>
  <c r="AB665" i="19"/>
  <c r="AC665" i="19"/>
  <c r="Y665" i="19"/>
  <c r="Z665" i="19"/>
  <c r="Q667" i="19"/>
  <c r="R667" i="19"/>
  <c r="S667" i="19"/>
  <c r="P668" i="19"/>
  <c r="T666" i="19"/>
  <c r="AB666" i="19"/>
  <c r="AC666" i="19"/>
  <c r="Y666" i="19"/>
  <c r="Z666" i="19"/>
  <c r="AL666" i="19"/>
  <c r="AM666" i="19"/>
  <c r="D666" i="19"/>
  <c r="AH667" i="19"/>
  <c r="AF667" i="19"/>
  <c r="V666" i="19"/>
  <c r="W666" i="19"/>
  <c r="AO666" i="19"/>
  <c r="AP666" i="19"/>
  <c r="Q668" i="19"/>
  <c r="R668" i="19"/>
  <c r="S668" i="19"/>
  <c r="P669" i="19"/>
  <c r="T667" i="19"/>
  <c r="Y667" i="19"/>
  <c r="Z667" i="19"/>
  <c r="AB667" i="19"/>
  <c r="AC667" i="19"/>
  <c r="AO667" i="19"/>
  <c r="AP667" i="19"/>
  <c r="V667" i="19"/>
  <c r="W667" i="19"/>
  <c r="T668" i="19"/>
  <c r="AO668" i="19"/>
  <c r="AP668" i="19"/>
  <c r="Y668" i="19"/>
  <c r="Z668" i="19"/>
  <c r="AB668" i="19"/>
  <c r="AC668" i="19"/>
  <c r="V668" i="19"/>
  <c r="W668" i="19"/>
  <c r="AL668" i="19"/>
  <c r="AM668" i="19"/>
  <c r="P670" i="19"/>
  <c r="Q669" i="19"/>
  <c r="R669" i="19"/>
  <c r="S669" i="19"/>
  <c r="D667" i="19"/>
  <c r="AH668" i="19"/>
  <c r="AF668" i="19"/>
  <c r="AL667" i="19"/>
  <c r="AM667" i="19"/>
  <c r="Q670" i="19"/>
  <c r="R670" i="19"/>
  <c r="S670" i="19"/>
  <c r="P671" i="19"/>
  <c r="D668" i="19"/>
  <c r="AH669" i="19"/>
  <c r="AF669" i="19"/>
  <c r="T669" i="19"/>
  <c r="D669" i="19"/>
  <c r="AH670" i="19"/>
  <c r="AF670" i="19"/>
  <c r="AB669" i="19"/>
  <c r="AC669" i="19"/>
  <c r="Y669" i="19"/>
  <c r="Z669" i="19"/>
  <c r="AL669" i="19"/>
  <c r="AM669" i="19"/>
  <c r="V669" i="19"/>
  <c r="W669" i="19"/>
  <c r="AO669" i="19"/>
  <c r="AP669" i="19"/>
  <c r="Q671" i="19"/>
  <c r="R671" i="19"/>
  <c r="S671" i="19"/>
  <c r="P672" i="19"/>
  <c r="T670" i="19"/>
  <c r="V670" i="19"/>
  <c r="W670" i="19"/>
  <c r="Y670" i="19"/>
  <c r="Z670" i="19"/>
  <c r="AB670" i="19"/>
  <c r="AC670" i="19"/>
  <c r="D670" i="19"/>
  <c r="AH671" i="19"/>
  <c r="AF671" i="19"/>
  <c r="AL670" i="19"/>
  <c r="AM670" i="19"/>
  <c r="AO670" i="19"/>
  <c r="AP670" i="19"/>
  <c r="Q672" i="19"/>
  <c r="R672" i="19"/>
  <c r="S672" i="19"/>
  <c r="P673" i="19"/>
  <c r="V671" i="19"/>
  <c r="W671" i="19"/>
  <c r="T671" i="19"/>
  <c r="AL671" i="19"/>
  <c r="AM671" i="19"/>
  <c r="P674" i="19"/>
  <c r="Q673" i="19"/>
  <c r="R673" i="19"/>
  <c r="S673" i="19"/>
  <c r="D671" i="19"/>
  <c r="AH672" i="19"/>
  <c r="AF672" i="19"/>
  <c r="AB671" i="19"/>
  <c r="AC671" i="19"/>
  <c r="T672" i="19"/>
  <c r="AO672" i="19"/>
  <c r="AP672" i="19"/>
  <c r="AO671" i="19"/>
  <c r="AP671" i="19"/>
  <c r="Y671" i="19"/>
  <c r="Z671" i="19"/>
  <c r="AH673" i="19"/>
  <c r="AF673" i="19"/>
  <c r="D672" i="19"/>
  <c r="V672" i="19"/>
  <c r="W672" i="19"/>
  <c r="AL672" i="19"/>
  <c r="AM672" i="19"/>
  <c r="AL673" i="19"/>
  <c r="AM673" i="19"/>
  <c r="AO673" i="19"/>
  <c r="AP673" i="19"/>
  <c r="V673" i="19"/>
  <c r="W673" i="19"/>
  <c r="AB673" i="19"/>
  <c r="AC673" i="19"/>
  <c r="T673" i="19"/>
  <c r="AB672" i="19"/>
  <c r="AC672" i="19"/>
  <c r="Y672" i="19"/>
  <c r="Z672" i="19"/>
  <c r="Q674" i="19"/>
  <c r="R674" i="19"/>
  <c r="S674" i="19"/>
  <c r="P675" i="19"/>
  <c r="P676" i="19"/>
  <c r="Q675" i="19"/>
  <c r="R675" i="19"/>
  <c r="S675" i="19"/>
  <c r="T674" i="19"/>
  <c r="AL674" i="19"/>
  <c r="AM674" i="19"/>
  <c r="V674" i="19"/>
  <c r="W674" i="19"/>
  <c r="Y674" i="19"/>
  <c r="Z674" i="19"/>
  <c r="AO674" i="19"/>
  <c r="AP674" i="19"/>
  <c r="D673" i="19"/>
  <c r="AH674" i="19"/>
  <c r="AF674" i="19"/>
  <c r="Y673" i="19"/>
  <c r="Z673" i="19"/>
  <c r="D674" i="19"/>
  <c r="AH675" i="19"/>
  <c r="AF675" i="19"/>
  <c r="AB674" i="19"/>
  <c r="AC674" i="19"/>
  <c r="T675" i="19"/>
  <c r="Y675" i="19"/>
  <c r="Z675" i="19"/>
  <c r="P677" i="19"/>
  <c r="Q676" i="19"/>
  <c r="R676" i="19"/>
  <c r="S676" i="19"/>
  <c r="AB675" i="19"/>
  <c r="AC675" i="19"/>
  <c r="P678" i="19"/>
  <c r="Q677" i="19"/>
  <c r="R677" i="19"/>
  <c r="S677" i="19"/>
  <c r="AH676" i="19"/>
  <c r="AF676" i="19"/>
  <c r="D675" i="19"/>
  <c r="AO675" i="19"/>
  <c r="AP675" i="19"/>
  <c r="V675" i="19"/>
  <c r="W675" i="19"/>
  <c r="T676" i="19"/>
  <c r="AO676" i="19"/>
  <c r="AP676" i="19"/>
  <c r="Y676" i="19"/>
  <c r="Z676" i="19"/>
  <c r="AL676" i="19"/>
  <c r="AM676" i="19"/>
  <c r="AB676" i="19"/>
  <c r="AC676" i="19"/>
  <c r="V676" i="19"/>
  <c r="W676" i="19"/>
  <c r="AL675" i="19"/>
  <c r="AM675" i="19"/>
  <c r="T677" i="19"/>
  <c r="Y677" i="19"/>
  <c r="Z677" i="19"/>
  <c r="AO677" i="19"/>
  <c r="AP677" i="19"/>
  <c r="AB677" i="19"/>
  <c r="AC677" i="19"/>
  <c r="Q678" i="19"/>
  <c r="R678" i="19"/>
  <c r="S678" i="19"/>
  <c r="P679" i="19"/>
  <c r="AH677" i="19"/>
  <c r="AF677" i="19"/>
  <c r="D676" i="19"/>
  <c r="P680" i="19"/>
  <c r="Q679" i="19"/>
  <c r="R679" i="19"/>
  <c r="S679" i="19"/>
  <c r="D677" i="19"/>
  <c r="AH678" i="19"/>
  <c r="AF678" i="19"/>
  <c r="AB678" i="19"/>
  <c r="AC678" i="19"/>
  <c r="AO678" i="19"/>
  <c r="AP678" i="19"/>
  <c r="V678" i="19"/>
  <c r="W678" i="19"/>
  <c r="Y678" i="19"/>
  <c r="Z678" i="19"/>
  <c r="T678" i="19"/>
  <c r="AL678" i="19"/>
  <c r="AM678" i="19"/>
  <c r="V677" i="19"/>
  <c r="W677" i="19"/>
  <c r="AL677" i="19"/>
  <c r="AM677" i="19"/>
  <c r="T679" i="19"/>
  <c r="AL679" i="19"/>
  <c r="AM679" i="19"/>
  <c r="Y679" i="19"/>
  <c r="Z679" i="19"/>
  <c r="AO679" i="19"/>
  <c r="AP679" i="19"/>
  <c r="AB679" i="19"/>
  <c r="AC679" i="19"/>
  <c r="D678" i="19"/>
  <c r="AH679" i="19"/>
  <c r="AF679" i="19"/>
  <c r="Q680" i="19"/>
  <c r="R680" i="19"/>
  <c r="S680" i="19"/>
  <c r="P681" i="19"/>
  <c r="P682" i="19"/>
  <c r="Q681" i="19"/>
  <c r="R681" i="19"/>
  <c r="S681" i="19"/>
  <c r="D679" i="19"/>
  <c r="AH680" i="19"/>
  <c r="AF680" i="19"/>
  <c r="T680" i="19"/>
  <c r="AO680" i="19"/>
  <c r="AP680" i="19"/>
  <c r="Y680" i="19"/>
  <c r="Z680" i="19"/>
  <c r="V680" i="19"/>
  <c r="W680" i="19"/>
  <c r="V679" i="19"/>
  <c r="W679" i="19"/>
  <c r="T681" i="19"/>
  <c r="V681" i="19"/>
  <c r="W681" i="19"/>
  <c r="AH681" i="19"/>
  <c r="AF681" i="19"/>
  <c r="D680" i="19"/>
  <c r="AL680" i="19"/>
  <c r="AM680" i="19"/>
  <c r="AB680" i="19"/>
  <c r="AC680" i="19"/>
  <c r="P683" i="19"/>
  <c r="Q682" i="19"/>
  <c r="R682" i="19"/>
  <c r="S682" i="19"/>
  <c r="AB681" i="19"/>
  <c r="AC681" i="19"/>
  <c r="D681" i="19"/>
  <c r="AH682" i="19"/>
  <c r="AF682" i="19"/>
  <c r="AB682" i="19"/>
  <c r="AC682" i="19"/>
  <c r="V682" i="19"/>
  <c r="W682" i="19"/>
  <c r="AL682" i="19"/>
  <c r="AM682" i="19"/>
  <c r="Y682" i="19"/>
  <c r="Z682" i="19"/>
  <c r="T682" i="19"/>
  <c r="AO682" i="19"/>
  <c r="AP682" i="19"/>
  <c r="P684" i="19"/>
  <c r="Q683" i="19"/>
  <c r="R683" i="19"/>
  <c r="S683" i="19"/>
  <c r="AO681" i="19"/>
  <c r="AP681" i="19"/>
  <c r="Y681" i="19"/>
  <c r="Z681" i="19"/>
  <c r="AL681" i="19"/>
  <c r="AM681" i="19"/>
  <c r="Q684" i="19"/>
  <c r="R684" i="19"/>
  <c r="S684" i="19"/>
  <c r="P685" i="19"/>
  <c r="T683" i="19"/>
  <c r="D682" i="19"/>
  <c r="AH683" i="19"/>
  <c r="AF683" i="19"/>
  <c r="D683" i="19"/>
  <c r="AH684" i="19"/>
  <c r="AF684" i="19"/>
  <c r="AO683" i="19"/>
  <c r="AP683" i="19"/>
  <c r="V683" i="19"/>
  <c r="W683" i="19"/>
  <c r="AB683" i="19"/>
  <c r="AC683" i="19"/>
  <c r="AL683" i="19"/>
  <c r="AM683" i="19"/>
  <c r="Y683" i="19"/>
  <c r="Z683" i="19"/>
  <c r="P686" i="19"/>
  <c r="Q685" i="19"/>
  <c r="R685" i="19"/>
  <c r="S685" i="19"/>
  <c r="T684" i="19"/>
  <c r="AO684" i="19"/>
  <c r="AP684" i="19"/>
  <c r="Y684" i="19"/>
  <c r="Z684" i="19"/>
  <c r="AB684" i="19"/>
  <c r="AC684" i="19"/>
  <c r="V684" i="19"/>
  <c r="W684" i="19"/>
  <c r="AL684" i="19"/>
  <c r="AM684" i="19"/>
  <c r="D684" i="19"/>
  <c r="AH685" i="19"/>
  <c r="AF685" i="19"/>
  <c r="T685" i="19"/>
  <c r="AL685" i="19"/>
  <c r="AM685" i="19"/>
  <c r="Y685" i="19"/>
  <c r="Z685" i="19"/>
  <c r="P687" i="19"/>
  <c r="Q686" i="19"/>
  <c r="R686" i="19"/>
  <c r="S686" i="19"/>
  <c r="T686" i="19"/>
  <c r="AO686" i="19"/>
  <c r="AP686" i="19"/>
  <c r="AL686" i="19"/>
  <c r="AM686" i="19"/>
  <c r="V686" i="19"/>
  <c r="W686" i="19"/>
  <c r="AB685" i="19"/>
  <c r="AC685" i="19"/>
  <c r="AO685" i="19"/>
  <c r="AP685" i="19"/>
  <c r="D685" i="19"/>
  <c r="AH686" i="19"/>
  <c r="AF686" i="19"/>
  <c r="P688" i="19"/>
  <c r="Q687" i="19"/>
  <c r="R687" i="19"/>
  <c r="S687" i="19"/>
  <c r="V685" i="19"/>
  <c r="W685" i="19"/>
  <c r="D686" i="19"/>
  <c r="AH687" i="19"/>
  <c r="AF687" i="19"/>
  <c r="Y686" i="19"/>
  <c r="Z686" i="19"/>
  <c r="T687" i="19"/>
  <c r="Q688" i="19"/>
  <c r="R688" i="19"/>
  <c r="S688" i="19"/>
  <c r="P689" i="19"/>
  <c r="AB686" i="19"/>
  <c r="AC686" i="19"/>
  <c r="D687" i="19"/>
  <c r="AH688" i="19"/>
  <c r="AF688" i="19"/>
  <c r="AB687" i="19"/>
  <c r="AC687" i="19"/>
  <c r="AL687" i="19"/>
  <c r="AM687" i="19"/>
  <c r="AO687" i="19"/>
  <c r="AP687" i="19"/>
  <c r="V687" i="19"/>
  <c r="W687" i="19"/>
  <c r="P690" i="19"/>
  <c r="Q689" i="19"/>
  <c r="R689" i="19"/>
  <c r="S689" i="19"/>
  <c r="T688" i="19"/>
  <c r="AO688" i="19"/>
  <c r="AP688" i="19"/>
  <c r="Y688" i="19"/>
  <c r="Z688" i="19"/>
  <c r="V688" i="19"/>
  <c r="W688" i="19"/>
  <c r="AB688" i="19"/>
  <c r="AC688" i="19"/>
  <c r="AL688" i="19"/>
  <c r="AM688" i="19"/>
  <c r="Y687" i="19"/>
  <c r="Z687" i="19"/>
  <c r="T689" i="19"/>
  <c r="AB689" i="19"/>
  <c r="AC689" i="19"/>
  <c r="V689" i="19"/>
  <c r="W689" i="19"/>
  <c r="Y689" i="19"/>
  <c r="Z689" i="19"/>
  <c r="AO689" i="19"/>
  <c r="AP689" i="19"/>
  <c r="P691" i="19"/>
  <c r="Q690" i="19"/>
  <c r="R690" i="19"/>
  <c r="S690" i="19"/>
  <c r="D688" i="19"/>
  <c r="AH689" i="19"/>
  <c r="AF689" i="19"/>
  <c r="T690" i="19"/>
  <c r="P692" i="19"/>
  <c r="Q691" i="19"/>
  <c r="R691" i="19"/>
  <c r="S691" i="19"/>
  <c r="D689" i="19"/>
  <c r="AH690" i="19"/>
  <c r="AF690" i="19"/>
  <c r="AL689" i="19"/>
  <c r="AM689" i="19"/>
  <c r="D690" i="19"/>
  <c r="AH691" i="19"/>
  <c r="AF691" i="19"/>
  <c r="Y690" i="19"/>
  <c r="Z690" i="19"/>
  <c r="AL690" i="19"/>
  <c r="AM690" i="19"/>
  <c r="AO690" i="19"/>
  <c r="AP690" i="19"/>
  <c r="Q692" i="19"/>
  <c r="R692" i="19"/>
  <c r="S692" i="19"/>
  <c r="P693" i="19"/>
  <c r="V690" i="19"/>
  <c r="W690" i="19"/>
  <c r="AB690" i="19"/>
  <c r="AC690" i="19"/>
  <c r="T691" i="19"/>
  <c r="AL691" i="19"/>
  <c r="AM691" i="19"/>
  <c r="Y691" i="19"/>
  <c r="Z691" i="19"/>
  <c r="AO691" i="19"/>
  <c r="AP691" i="19"/>
  <c r="AB691" i="19"/>
  <c r="AC691" i="19"/>
  <c r="P694" i="19"/>
  <c r="Q693" i="19"/>
  <c r="R693" i="19"/>
  <c r="S693" i="19"/>
  <c r="T692" i="19"/>
  <c r="AO692" i="19"/>
  <c r="AP692" i="19"/>
  <c r="Y692" i="19"/>
  <c r="Z692" i="19"/>
  <c r="V692" i="19"/>
  <c r="W692" i="19"/>
  <c r="AB692" i="19"/>
  <c r="AC692" i="19"/>
  <c r="AL692" i="19"/>
  <c r="AM692" i="19"/>
  <c r="AH692" i="19"/>
  <c r="AF692" i="19"/>
  <c r="D691" i="19"/>
  <c r="V691" i="19"/>
  <c r="W691" i="19"/>
  <c r="T693" i="19"/>
  <c r="AO693" i="19"/>
  <c r="AP693" i="19"/>
  <c r="V693" i="19"/>
  <c r="W693" i="19"/>
  <c r="AB693" i="19"/>
  <c r="AC693" i="19"/>
  <c r="Y693" i="19"/>
  <c r="Z693" i="19"/>
  <c r="AH693" i="19"/>
  <c r="AF693" i="19"/>
  <c r="D692" i="19"/>
  <c r="Q694" i="19"/>
  <c r="R694" i="19"/>
  <c r="S694" i="19"/>
  <c r="P695" i="19"/>
  <c r="Q695" i="19"/>
  <c r="R695" i="19"/>
  <c r="S695" i="19"/>
  <c r="P696" i="19"/>
  <c r="T694" i="19"/>
  <c r="AL694" i="19"/>
  <c r="AM694" i="19"/>
  <c r="Y694" i="19"/>
  <c r="Z694" i="19"/>
  <c r="D693" i="19"/>
  <c r="AH694" i="19"/>
  <c r="AF694" i="19"/>
  <c r="AL693" i="19"/>
  <c r="AM693" i="19"/>
  <c r="D694" i="19"/>
  <c r="AH695" i="19"/>
  <c r="AF695" i="19"/>
  <c r="V694" i="19"/>
  <c r="W694" i="19"/>
  <c r="AB694" i="19"/>
  <c r="AC694" i="19"/>
  <c r="P697" i="19"/>
  <c r="Q696" i="19"/>
  <c r="R696" i="19"/>
  <c r="S696" i="19"/>
  <c r="V695" i="19"/>
  <c r="W695" i="19"/>
  <c r="T695" i="19"/>
  <c r="AL695" i="19"/>
  <c r="AM695" i="19"/>
  <c r="Y695" i="19"/>
  <c r="Z695" i="19"/>
  <c r="AO694" i="19"/>
  <c r="AP694" i="19"/>
  <c r="AH696" i="19"/>
  <c r="AF696" i="19"/>
  <c r="D695" i="19"/>
  <c r="T696" i="19"/>
  <c r="AO696" i="19"/>
  <c r="AP696" i="19"/>
  <c r="Y696" i="19"/>
  <c r="Z696" i="19"/>
  <c r="AL696" i="19"/>
  <c r="AM696" i="19"/>
  <c r="V696" i="19"/>
  <c r="W696" i="19"/>
  <c r="AB696" i="19"/>
  <c r="AC696" i="19"/>
  <c r="P698" i="19"/>
  <c r="Q697" i="19"/>
  <c r="R697" i="19"/>
  <c r="S697" i="19"/>
  <c r="AO695" i="19"/>
  <c r="AP695" i="19"/>
  <c r="AB695" i="19"/>
  <c r="AC695" i="19"/>
  <c r="D696" i="19"/>
  <c r="AH697" i="19"/>
  <c r="AF697" i="19"/>
  <c r="T697" i="19"/>
  <c r="Q698" i="19"/>
  <c r="R698" i="19"/>
  <c r="S698" i="19"/>
  <c r="P699" i="19"/>
  <c r="D697" i="19"/>
  <c r="AH698" i="19"/>
  <c r="AF698" i="19"/>
  <c r="AO697" i="19"/>
  <c r="AP697" i="19"/>
  <c r="AB697" i="19"/>
  <c r="AC697" i="19"/>
  <c r="AL697" i="19"/>
  <c r="AM697" i="19"/>
  <c r="Y697" i="19"/>
  <c r="Z697" i="19"/>
  <c r="V697" i="19"/>
  <c r="W697" i="19"/>
  <c r="Q699" i="19"/>
  <c r="R699" i="19"/>
  <c r="S699" i="19"/>
  <c r="P700" i="19"/>
  <c r="T698" i="19"/>
  <c r="AO698" i="19"/>
  <c r="AP698" i="19"/>
  <c r="T699" i="19"/>
  <c r="AO699" i="19"/>
  <c r="AP699" i="19"/>
  <c r="AL699" i="19"/>
  <c r="AM699" i="19"/>
  <c r="AL698" i="19"/>
  <c r="AM698" i="19"/>
  <c r="V698" i="19"/>
  <c r="W698" i="19"/>
  <c r="D698" i="19"/>
  <c r="AH699" i="19"/>
  <c r="AF699" i="19"/>
  <c r="Y698" i="19"/>
  <c r="Z698" i="19"/>
  <c r="AB698" i="19"/>
  <c r="AC698" i="19"/>
  <c r="Q700" i="19"/>
  <c r="R700" i="19"/>
  <c r="S700" i="19"/>
  <c r="P701" i="19"/>
  <c r="Q701" i="19"/>
  <c r="R701" i="19"/>
  <c r="S701" i="19"/>
  <c r="P702" i="19"/>
  <c r="T700" i="19"/>
  <c r="AO700" i="19"/>
  <c r="AP700" i="19"/>
  <c r="Y700" i="19"/>
  <c r="Z700" i="19"/>
  <c r="AL700" i="19"/>
  <c r="AM700" i="19"/>
  <c r="V700" i="19"/>
  <c r="W700" i="19"/>
  <c r="AB700" i="19"/>
  <c r="AC700" i="19"/>
  <c r="V699" i="19"/>
  <c r="W699" i="19"/>
  <c r="AH700" i="19"/>
  <c r="AF700" i="19"/>
  <c r="D699" i="19"/>
  <c r="AB699" i="19"/>
  <c r="AC699" i="19"/>
  <c r="Y699" i="19"/>
  <c r="Z699" i="19"/>
  <c r="D700" i="19"/>
  <c r="AH701" i="19"/>
  <c r="AF701" i="19"/>
  <c r="Q702" i="19"/>
  <c r="R702" i="19"/>
  <c r="S702" i="19"/>
  <c r="P703" i="19"/>
  <c r="AL701" i="19"/>
  <c r="AM701" i="19"/>
  <c r="AB701" i="19"/>
  <c r="AC701" i="19"/>
  <c r="Y701" i="19"/>
  <c r="Z701" i="19"/>
  <c r="T701" i="19"/>
  <c r="AO701" i="19"/>
  <c r="AP701" i="19"/>
  <c r="V701" i="19"/>
  <c r="W701" i="19"/>
  <c r="T702" i="19"/>
  <c r="AO702" i="19"/>
  <c r="AP702" i="19"/>
  <c r="AL702" i="19"/>
  <c r="AM702" i="19"/>
  <c r="V702" i="19"/>
  <c r="W702" i="19"/>
  <c r="Y702" i="19"/>
  <c r="Z702" i="19"/>
  <c r="Q703" i="19"/>
  <c r="R703" i="19"/>
  <c r="S703" i="19"/>
  <c r="P704" i="19"/>
  <c r="D701" i="19"/>
  <c r="AH702" i="19"/>
  <c r="AF702" i="19"/>
  <c r="T703" i="19"/>
  <c r="AO703" i="19"/>
  <c r="AP703" i="19"/>
  <c r="AB703" i="19"/>
  <c r="AC703" i="19"/>
  <c r="AL703" i="19"/>
  <c r="AM703" i="19"/>
  <c r="D702" i="19"/>
  <c r="AH703" i="19"/>
  <c r="AF703" i="19"/>
  <c r="Q704" i="19"/>
  <c r="R704" i="19"/>
  <c r="S704" i="19"/>
  <c r="P705" i="19"/>
  <c r="AB702" i="19"/>
  <c r="AC702" i="19"/>
  <c r="D703" i="19"/>
  <c r="AH704" i="19"/>
  <c r="AF704" i="19"/>
  <c r="P706" i="19"/>
  <c r="Q705" i="19"/>
  <c r="R705" i="19"/>
  <c r="S705" i="19"/>
  <c r="Y703" i="19"/>
  <c r="Z703" i="19"/>
  <c r="V703" i="19"/>
  <c r="W703" i="19"/>
  <c r="T704" i="19"/>
  <c r="D704" i="19"/>
  <c r="AH705" i="19"/>
  <c r="AF705" i="19"/>
  <c r="T705" i="19"/>
  <c r="V705" i="19"/>
  <c r="W705" i="19"/>
  <c r="AL704" i="19"/>
  <c r="AM704" i="19"/>
  <c r="AO704" i="19"/>
  <c r="AP704" i="19"/>
  <c r="V704" i="19"/>
  <c r="W704" i="19"/>
  <c r="P707" i="19"/>
  <c r="Q706" i="19"/>
  <c r="R706" i="19"/>
  <c r="S706" i="19"/>
  <c r="AB704" i="19"/>
  <c r="AC704" i="19"/>
  <c r="Y704" i="19"/>
  <c r="Z704" i="19"/>
  <c r="AB705" i="19"/>
  <c r="AC705" i="19"/>
  <c r="P708" i="19"/>
  <c r="Q707" i="19"/>
  <c r="R707" i="19"/>
  <c r="S707" i="19"/>
  <c r="Y705" i="19"/>
  <c r="Z705" i="19"/>
  <c r="D705" i="19"/>
  <c r="AH706" i="19"/>
  <c r="AF706" i="19"/>
  <c r="AL705" i="19"/>
  <c r="AM705" i="19"/>
  <c r="T706" i="19"/>
  <c r="AL706" i="19"/>
  <c r="AM706" i="19"/>
  <c r="V706" i="19"/>
  <c r="W706" i="19"/>
  <c r="Y706" i="19"/>
  <c r="Z706" i="19"/>
  <c r="AO706" i="19"/>
  <c r="AP706" i="19"/>
  <c r="AO705" i="19"/>
  <c r="AP705" i="19"/>
  <c r="D706" i="19"/>
  <c r="AH707" i="19"/>
  <c r="AF707" i="19"/>
  <c r="P709" i="19"/>
  <c r="Q708" i="19"/>
  <c r="R708" i="19"/>
  <c r="S708" i="19"/>
  <c r="V707" i="19"/>
  <c r="W707" i="19"/>
  <c r="AO707" i="19"/>
  <c r="AP707" i="19"/>
  <c r="AL707" i="19"/>
  <c r="AM707" i="19"/>
  <c r="T707" i="19"/>
  <c r="AB707" i="19"/>
  <c r="AC707" i="19"/>
  <c r="AB706" i="19"/>
  <c r="AC706" i="19"/>
  <c r="T708" i="19"/>
  <c r="AL708" i="19"/>
  <c r="AM708" i="19"/>
  <c r="AB708" i="19"/>
  <c r="AC708" i="19"/>
  <c r="V708" i="19"/>
  <c r="W708" i="19"/>
  <c r="Y708" i="19"/>
  <c r="Z708" i="19"/>
  <c r="AO708" i="19"/>
  <c r="AP708" i="19"/>
  <c r="P710" i="19"/>
  <c r="Q709" i="19"/>
  <c r="R709" i="19"/>
  <c r="S709" i="19"/>
  <c r="D707" i="19"/>
  <c r="AH708" i="19"/>
  <c r="AF708" i="19"/>
  <c r="Y707" i="19"/>
  <c r="Z707" i="19"/>
  <c r="P711" i="19"/>
  <c r="Q710" i="19"/>
  <c r="R710" i="19"/>
  <c r="S710" i="19"/>
  <c r="T709" i="19"/>
  <c r="AH709" i="19"/>
  <c r="AF709" i="19"/>
  <c r="D708" i="19"/>
  <c r="D709" i="19"/>
  <c r="AH710" i="19"/>
  <c r="AF710" i="19"/>
  <c r="AL709" i="19"/>
  <c r="AM709" i="19"/>
  <c r="AO709" i="19"/>
  <c r="AP709" i="19"/>
  <c r="Y709" i="19"/>
  <c r="Z709" i="19"/>
  <c r="V709" i="19"/>
  <c r="W709" i="19"/>
  <c r="P712" i="19"/>
  <c r="Q711" i="19"/>
  <c r="R711" i="19"/>
  <c r="S711" i="19"/>
  <c r="T710" i="19"/>
  <c r="AO710" i="19"/>
  <c r="AP710" i="19"/>
  <c r="AL710" i="19"/>
  <c r="AM710" i="19"/>
  <c r="Y710" i="19"/>
  <c r="Z710" i="19"/>
  <c r="V710" i="19"/>
  <c r="W710" i="19"/>
  <c r="AB709" i="19"/>
  <c r="AC709" i="19"/>
  <c r="T711" i="19"/>
  <c r="V711" i="19"/>
  <c r="W711" i="19"/>
  <c r="AB711" i="19"/>
  <c r="AC711" i="19"/>
  <c r="AL711" i="19"/>
  <c r="AM711" i="19"/>
  <c r="AO711" i="19"/>
  <c r="AP711" i="19"/>
  <c r="Q712" i="19"/>
  <c r="R712" i="19"/>
  <c r="S712" i="19"/>
  <c r="P713" i="19"/>
  <c r="D710" i="19"/>
  <c r="AH711" i="19"/>
  <c r="AF711" i="19"/>
  <c r="AB710" i="19"/>
  <c r="AC710" i="19"/>
  <c r="P714" i="19"/>
  <c r="Q713" i="19"/>
  <c r="R713" i="19"/>
  <c r="S713" i="19"/>
  <c r="T712" i="19"/>
  <c r="AL712" i="19"/>
  <c r="AM712" i="19"/>
  <c r="AB712" i="19"/>
  <c r="AC712" i="19"/>
  <c r="Y712" i="19"/>
  <c r="Z712" i="19"/>
  <c r="AO712" i="19"/>
  <c r="AP712" i="19"/>
  <c r="D711" i="19"/>
  <c r="AH712" i="19"/>
  <c r="AF712" i="19"/>
  <c r="Y711" i="19"/>
  <c r="Z711" i="19"/>
  <c r="T713" i="19"/>
  <c r="AH713" i="19"/>
  <c r="AF713" i="19"/>
  <c r="D712" i="19"/>
  <c r="V712" i="19"/>
  <c r="W712" i="19"/>
  <c r="Q714" i="19"/>
  <c r="R714" i="19"/>
  <c r="S714" i="19"/>
  <c r="P715" i="19"/>
  <c r="T714" i="19"/>
  <c r="D713" i="19"/>
  <c r="AH714" i="19"/>
  <c r="AF714" i="19"/>
  <c r="P716" i="19"/>
  <c r="Q715" i="19"/>
  <c r="R715" i="19"/>
  <c r="S715" i="19"/>
  <c r="Y713" i="19"/>
  <c r="Z713" i="19"/>
  <c r="AL713" i="19"/>
  <c r="AM713" i="19"/>
  <c r="AB713" i="19"/>
  <c r="AC713" i="19"/>
  <c r="V713" i="19"/>
  <c r="W713" i="19"/>
  <c r="AO713" i="19"/>
  <c r="AP713" i="19"/>
  <c r="D714" i="19"/>
  <c r="AH715" i="19"/>
  <c r="AF715" i="19"/>
  <c r="Y714" i="19"/>
  <c r="Z714" i="19"/>
  <c r="AL714" i="19"/>
  <c r="AM714" i="19"/>
  <c r="V715" i="19"/>
  <c r="W715" i="19"/>
  <c r="Y715" i="19"/>
  <c r="Z715" i="19"/>
  <c r="AO715" i="19"/>
  <c r="AP715" i="19"/>
  <c r="T715" i="19"/>
  <c r="AO714" i="19"/>
  <c r="AP714" i="19"/>
  <c r="V714" i="19"/>
  <c r="W714" i="19"/>
  <c r="Q716" i="19"/>
  <c r="R716" i="19"/>
  <c r="S716" i="19"/>
  <c r="P717" i="19"/>
  <c r="AB714" i="19"/>
  <c r="AC714" i="19"/>
  <c r="P718" i="19"/>
  <c r="Q717" i="19"/>
  <c r="R717" i="19"/>
  <c r="S717" i="19"/>
  <c r="T716" i="19"/>
  <c r="AO716" i="19"/>
  <c r="AP716" i="19"/>
  <c r="Y716" i="19"/>
  <c r="Z716" i="19"/>
  <c r="AB716" i="19"/>
  <c r="AC716" i="19"/>
  <c r="AL716" i="19"/>
  <c r="AM716" i="19"/>
  <c r="V716" i="19"/>
  <c r="W716" i="19"/>
  <c r="D715" i="19"/>
  <c r="AH716" i="19"/>
  <c r="AF716" i="19"/>
  <c r="AB715" i="19"/>
  <c r="AC715" i="19"/>
  <c r="AL715" i="19"/>
  <c r="AM715" i="19"/>
  <c r="T717" i="19"/>
  <c r="V717" i="19"/>
  <c r="W717" i="19"/>
  <c r="AB717" i="19"/>
  <c r="AC717" i="19"/>
  <c r="Y717" i="19"/>
  <c r="Z717" i="19"/>
  <c r="AH717" i="19"/>
  <c r="AF717" i="19"/>
  <c r="D716" i="19"/>
  <c r="Q718" i="19"/>
  <c r="R718" i="19"/>
  <c r="S718" i="19"/>
  <c r="P719" i="19"/>
  <c r="Q719" i="19"/>
  <c r="R719" i="19"/>
  <c r="S719" i="19"/>
  <c r="P720" i="19"/>
  <c r="D717" i="19"/>
  <c r="AH718" i="19"/>
  <c r="AF718" i="19"/>
  <c r="T718" i="19"/>
  <c r="AL718" i="19"/>
  <c r="AM718" i="19"/>
  <c r="AO717" i="19"/>
  <c r="AP717" i="19"/>
  <c r="AL717" i="19"/>
  <c r="AM717" i="19"/>
  <c r="D718" i="19"/>
  <c r="AH719" i="19"/>
  <c r="AF719" i="19"/>
  <c r="AB718" i="19"/>
  <c r="AC718" i="19"/>
  <c r="AO718" i="19"/>
  <c r="AP718" i="19"/>
  <c r="V718" i="19"/>
  <c r="W718" i="19"/>
  <c r="Y718" i="19"/>
  <c r="Z718" i="19"/>
  <c r="Q720" i="19"/>
  <c r="R720" i="19"/>
  <c r="S720" i="19"/>
  <c r="P721" i="19"/>
  <c r="T719" i="19"/>
  <c r="AL719" i="19"/>
  <c r="AM719" i="19"/>
  <c r="Y719" i="19"/>
  <c r="Z719" i="19"/>
  <c r="T720" i="19"/>
  <c r="AO720" i="19"/>
  <c r="AP720" i="19"/>
  <c r="AB720" i="19"/>
  <c r="AC720" i="19"/>
  <c r="AL720" i="19"/>
  <c r="AM720" i="19"/>
  <c r="Y720" i="19"/>
  <c r="Z720" i="19"/>
  <c r="V720" i="19"/>
  <c r="W720" i="19"/>
  <c r="D719" i="19"/>
  <c r="AH720" i="19"/>
  <c r="AF720" i="19"/>
  <c r="AB719" i="19"/>
  <c r="AC719" i="19"/>
  <c r="AO719" i="19"/>
  <c r="AP719" i="19"/>
  <c r="V719" i="19"/>
  <c r="W719" i="19"/>
  <c r="P722" i="19"/>
  <c r="Q721" i="19"/>
  <c r="R721" i="19"/>
  <c r="S721" i="19"/>
  <c r="T721" i="19"/>
  <c r="AO721" i="19"/>
  <c r="AP721" i="19"/>
  <c r="AL721" i="19"/>
  <c r="AM721" i="19"/>
  <c r="Y721" i="19"/>
  <c r="Z721" i="19"/>
  <c r="AB721" i="19"/>
  <c r="AC721" i="19"/>
  <c r="Q722" i="19"/>
  <c r="R722" i="19"/>
  <c r="S722" i="19"/>
  <c r="P723" i="19"/>
  <c r="D720" i="19"/>
  <c r="AH721" i="19"/>
  <c r="AF721" i="19"/>
  <c r="D721" i="19"/>
  <c r="AH722" i="19"/>
  <c r="AF722" i="19"/>
  <c r="V721" i="19"/>
  <c r="W721" i="19"/>
  <c r="AB722" i="19"/>
  <c r="AC722" i="19"/>
  <c r="AO722" i="19"/>
  <c r="AP722" i="19"/>
  <c r="V722" i="19"/>
  <c r="W722" i="19"/>
  <c r="AL722" i="19"/>
  <c r="AM722" i="19"/>
  <c r="Y722" i="19"/>
  <c r="Z722" i="19"/>
  <c r="T722" i="19"/>
  <c r="Q723" i="19"/>
  <c r="R723" i="19"/>
  <c r="S723" i="19"/>
  <c r="P724" i="19"/>
  <c r="Q724" i="19"/>
  <c r="R724" i="19"/>
  <c r="S724" i="19"/>
  <c r="P725" i="19"/>
  <c r="T723" i="19"/>
  <c r="V723" i="19"/>
  <c r="W723" i="19"/>
  <c r="AB723" i="19"/>
  <c r="AC723" i="19"/>
  <c r="Y723" i="19"/>
  <c r="Z723" i="19"/>
  <c r="AO723" i="19"/>
  <c r="AP723" i="19"/>
  <c r="D722" i="19"/>
  <c r="AH723" i="19"/>
  <c r="AF723" i="19"/>
  <c r="AL723" i="19"/>
  <c r="AM723" i="19"/>
  <c r="AH724" i="19"/>
  <c r="AF724" i="19"/>
  <c r="D723" i="19"/>
  <c r="P726" i="19"/>
  <c r="Q725" i="19"/>
  <c r="R725" i="19"/>
  <c r="S725" i="19"/>
  <c r="T724" i="19"/>
  <c r="V724" i="19"/>
  <c r="W724" i="19"/>
  <c r="T725" i="19"/>
  <c r="AB725" i="19"/>
  <c r="AC725" i="19"/>
  <c r="Y725" i="19"/>
  <c r="Z725" i="19"/>
  <c r="AL725" i="19"/>
  <c r="AM725" i="19"/>
  <c r="AO725" i="19"/>
  <c r="AP725" i="19"/>
  <c r="D724" i="19"/>
  <c r="AH725" i="19"/>
  <c r="AF725" i="19"/>
  <c r="AO724" i="19"/>
  <c r="AP724" i="19"/>
  <c r="Y724" i="19"/>
  <c r="Z724" i="19"/>
  <c r="AL724" i="19"/>
  <c r="AM724" i="19"/>
  <c r="Q726" i="19"/>
  <c r="R726" i="19"/>
  <c r="S726" i="19"/>
  <c r="P727" i="19"/>
  <c r="AB724" i="19"/>
  <c r="AC724" i="19"/>
  <c r="P728" i="19"/>
  <c r="Q727" i="19"/>
  <c r="R727" i="19"/>
  <c r="S727" i="19"/>
  <c r="AB726" i="19"/>
  <c r="AC726" i="19"/>
  <c r="T726" i="19"/>
  <c r="AL726" i="19"/>
  <c r="AM726" i="19"/>
  <c r="Y726" i="19"/>
  <c r="Z726" i="19"/>
  <c r="D725" i="19"/>
  <c r="AH726" i="19"/>
  <c r="AF726" i="19"/>
  <c r="V725" i="19"/>
  <c r="W725" i="19"/>
  <c r="D726" i="19"/>
  <c r="AH727" i="19"/>
  <c r="AF727" i="19"/>
  <c r="V726" i="19"/>
  <c r="W726" i="19"/>
  <c r="T727" i="19"/>
  <c r="AB727" i="19"/>
  <c r="AC727" i="19"/>
  <c r="AO726" i="19"/>
  <c r="AP726" i="19"/>
  <c r="P729" i="19"/>
  <c r="Q728" i="19"/>
  <c r="R728" i="19"/>
  <c r="S728" i="19"/>
  <c r="AO727" i="19"/>
  <c r="AP727" i="19"/>
  <c r="AH728" i="19"/>
  <c r="AF728" i="19"/>
  <c r="D727" i="19"/>
  <c r="P730" i="19"/>
  <c r="Q729" i="19"/>
  <c r="R729" i="19"/>
  <c r="S729" i="19"/>
  <c r="T728" i="19"/>
  <c r="AO728" i="19"/>
  <c r="AP728" i="19"/>
  <c r="Y728" i="19"/>
  <c r="Z728" i="19"/>
  <c r="V727" i="19"/>
  <c r="W727" i="19"/>
  <c r="Y727" i="19"/>
  <c r="Z727" i="19"/>
  <c r="AL727" i="19"/>
  <c r="AM727" i="19"/>
  <c r="T729" i="19"/>
  <c r="AB729" i="19"/>
  <c r="AC729" i="19"/>
  <c r="D728" i="19"/>
  <c r="AH729" i="19"/>
  <c r="AF729" i="19"/>
  <c r="Q730" i="19"/>
  <c r="R730" i="19"/>
  <c r="S730" i="19"/>
  <c r="P731" i="19"/>
  <c r="AB728" i="19"/>
  <c r="AC728" i="19"/>
  <c r="V728" i="19"/>
  <c r="W728" i="19"/>
  <c r="AL728" i="19"/>
  <c r="AM728" i="19"/>
  <c r="Y729" i="19"/>
  <c r="Z729" i="19"/>
  <c r="AO729" i="19"/>
  <c r="AP729" i="19"/>
  <c r="D729" i="19"/>
  <c r="AH730" i="19"/>
  <c r="AF730" i="19"/>
  <c r="P732" i="19"/>
  <c r="Q731" i="19"/>
  <c r="R731" i="19"/>
  <c r="S731" i="19"/>
  <c r="V729" i="19"/>
  <c r="W729" i="19"/>
  <c r="AB730" i="19"/>
  <c r="AC730" i="19"/>
  <c r="T730" i="19"/>
  <c r="AL729" i="19"/>
  <c r="AM729" i="19"/>
  <c r="P733" i="19"/>
  <c r="Q732" i="19"/>
  <c r="R732" i="19"/>
  <c r="S732" i="19"/>
  <c r="D730" i="19"/>
  <c r="AH731" i="19"/>
  <c r="AF731" i="19"/>
  <c r="AL730" i="19"/>
  <c r="AM730" i="19"/>
  <c r="Y731" i="19"/>
  <c r="Z731" i="19"/>
  <c r="AO731" i="19"/>
  <c r="AP731" i="19"/>
  <c r="AL731" i="19"/>
  <c r="AM731" i="19"/>
  <c r="T731" i="19"/>
  <c r="V730" i="19"/>
  <c r="W730" i="19"/>
  <c r="AO730" i="19"/>
  <c r="AP730" i="19"/>
  <c r="Y730" i="19"/>
  <c r="Z730" i="19"/>
  <c r="D731" i="19"/>
  <c r="AH732" i="19"/>
  <c r="AF732" i="19"/>
  <c r="T732" i="19"/>
  <c r="Y732" i="19"/>
  <c r="Z732" i="19"/>
  <c r="AL732" i="19"/>
  <c r="AM732" i="19"/>
  <c r="V732" i="19"/>
  <c r="W732" i="19"/>
  <c r="AB732" i="19"/>
  <c r="AC732" i="19"/>
  <c r="AB731" i="19"/>
  <c r="AC731" i="19"/>
  <c r="V731" i="19"/>
  <c r="W731" i="19"/>
  <c r="Q733" i="19"/>
  <c r="R733" i="19"/>
  <c r="S733" i="19"/>
  <c r="P734" i="19"/>
  <c r="D732" i="19"/>
  <c r="AH733" i="19"/>
  <c r="AF733" i="19"/>
  <c r="P735" i="19"/>
  <c r="Q734" i="19"/>
  <c r="R734" i="19"/>
  <c r="S734" i="19"/>
  <c r="AL733" i="19"/>
  <c r="AM733" i="19"/>
  <c r="AB733" i="19"/>
  <c r="AC733" i="19"/>
  <c r="Y733" i="19"/>
  <c r="Z733" i="19"/>
  <c r="T733" i="19"/>
  <c r="V733" i="19"/>
  <c r="W733" i="19"/>
  <c r="AO733" i="19"/>
  <c r="AP733" i="19"/>
  <c r="AO732" i="19"/>
  <c r="AP732" i="19"/>
  <c r="T734" i="19"/>
  <c r="AL734" i="19"/>
  <c r="AM734" i="19"/>
  <c r="V734" i="19"/>
  <c r="W734" i="19"/>
  <c r="Y734" i="19"/>
  <c r="Z734" i="19"/>
  <c r="P736" i="19"/>
  <c r="Q735" i="19"/>
  <c r="R735" i="19"/>
  <c r="S735" i="19"/>
  <c r="D733" i="19"/>
  <c r="AH734" i="19"/>
  <c r="AF734" i="19"/>
  <c r="T735" i="19"/>
  <c r="AO735" i="19"/>
  <c r="AP735" i="19"/>
  <c r="AL735" i="19"/>
  <c r="AM735" i="19"/>
  <c r="AB735" i="19"/>
  <c r="AC735" i="19"/>
  <c r="P737" i="19"/>
  <c r="Q736" i="19"/>
  <c r="R736" i="19"/>
  <c r="S736" i="19"/>
  <c r="D734" i="19"/>
  <c r="AH735" i="19"/>
  <c r="AF735" i="19"/>
  <c r="AO734" i="19"/>
  <c r="AP734" i="19"/>
  <c r="AB734" i="19"/>
  <c r="AC734" i="19"/>
  <c r="P738" i="19"/>
  <c r="Q737" i="19"/>
  <c r="R737" i="19"/>
  <c r="S737" i="19"/>
  <c r="D735" i="19"/>
  <c r="AH736" i="19"/>
  <c r="AF736" i="19"/>
  <c r="Y735" i="19"/>
  <c r="Z735" i="19"/>
  <c r="V735" i="19"/>
  <c r="W735" i="19"/>
  <c r="T736" i="19"/>
  <c r="D736" i="19"/>
  <c r="AH737" i="19"/>
  <c r="AF737" i="19"/>
  <c r="V736" i="19"/>
  <c r="W736" i="19"/>
  <c r="AO736" i="19"/>
  <c r="AP736" i="19"/>
  <c r="V737" i="19"/>
  <c r="W737" i="19"/>
  <c r="AL737" i="19"/>
  <c r="AM737" i="19"/>
  <c r="Y737" i="19"/>
  <c r="Z737" i="19"/>
  <c r="AO737" i="19"/>
  <c r="AP737" i="19"/>
  <c r="T737" i="19"/>
  <c r="AB737" i="19"/>
  <c r="AC737" i="19"/>
  <c r="Y736" i="19"/>
  <c r="Z736" i="19"/>
  <c r="AB736" i="19"/>
  <c r="AC736" i="19"/>
  <c r="AL736" i="19"/>
  <c r="AM736" i="19"/>
  <c r="P739" i="19"/>
  <c r="Q738" i="19"/>
  <c r="R738" i="19"/>
  <c r="S738" i="19"/>
  <c r="P740" i="19"/>
  <c r="Q739" i="19"/>
  <c r="R739" i="19"/>
  <c r="S739" i="19"/>
  <c r="T738" i="19"/>
  <c r="Y738" i="19"/>
  <c r="Z738" i="19"/>
  <c r="D737" i="19"/>
  <c r="AH738" i="19"/>
  <c r="AF738" i="19"/>
  <c r="D738" i="19"/>
  <c r="AH739" i="19"/>
  <c r="AF739" i="19"/>
  <c r="T739" i="19"/>
  <c r="Y739" i="19"/>
  <c r="Z739" i="19"/>
  <c r="V738" i="19"/>
  <c r="W738" i="19"/>
  <c r="AO738" i="19"/>
  <c r="AP738" i="19"/>
  <c r="AL738" i="19"/>
  <c r="AM738" i="19"/>
  <c r="AB738" i="19"/>
  <c r="AC738" i="19"/>
  <c r="P741" i="19"/>
  <c r="Q740" i="19"/>
  <c r="R740" i="19"/>
  <c r="S740" i="19"/>
  <c r="T740" i="19"/>
  <c r="AO740" i="19"/>
  <c r="AP740" i="19"/>
  <c r="Y740" i="19"/>
  <c r="Z740" i="19"/>
  <c r="AL740" i="19"/>
  <c r="AM740" i="19"/>
  <c r="AB740" i="19"/>
  <c r="AC740" i="19"/>
  <c r="V740" i="19"/>
  <c r="W740" i="19"/>
  <c r="P742" i="19"/>
  <c r="Q741" i="19"/>
  <c r="R741" i="19"/>
  <c r="S741" i="19"/>
  <c r="AL739" i="19"/>
  <c r="AM739" i="19"/>
  <c r="AB739" i="19"/>
  <c r="AC739" i="19"/>
  <c r="AO739" i="19"/>
  <c r="AP739" i="19"/>
  <c r="V739" i="19"/>
  <c r="W739" i="19"/>
  <c r="D739" i="19"/>
  <c r="AH740" i="19"/>
  <c r="AF740" i="19"/>
  <c r="T741" i="19"/>
  <c r="AB741" i="19"/>
  <c r="AC741" i="19"/>
  <c r="P743" i="19"/>
  <c r="Q742" i="19"/>
  <c r="R742" i="19"/>
  <c r="S742" i="19"/>
  <c r="AH741" i="19"/>
  <c r="AF741" i="19"/>
  <c r="D740" i="19"/>
  <c r="P744" i="19"/>
  <c r="Q743" i="19"/>
  <c r="R743" i="19"/>
  <c r="S743" i="19"/>
  <c r="D741" i="19"/>
  <c r="AH742" i="19"/>
  <c r="AF742" i="19"/>
  <c r="V741" i="19"/>
  <c r="W741" i="19"/>
  <c r="AO741" i="19"/>
  <c r="AP741" i="19"/>
  <c r="Y741" i="19"/>
  <c r="Z741" i="19"/>
  <c r="AL741" i="19"/>
  <c r="AM741" i="19"/>
  <c r="T742" i="19"/>
  <c r="Y742" i="19"/>
  <c r="Z742" i="19"/>
  <c r="V742" i="19"/>
  <c r="W742" i="19"/>
  <c r="AL742" i="19"/>
  <c r="AM742" i="19"/>
  <c r="D742" i="19"/>
  <c r="AH743" i="19"/>
  <c r="AF743" i="19"/>
  <c r="AB742" i="19"/>
  <c r="AC742" i="19"/>
  <c r="T743" i="19"/>
  <c r="AL743" i="19"/>
  <c r="AM743" i="19"/>
  <c r="Y743" i="19"/>
  <c r="Z743" i="19"/>
  <c r="AB743" i="19"/>
  <c r="AC743" i="19"/>
  <c r="AO742" i="19"/>
  <c r="AP742" i="19"/>
  <c r="Q744" i="19"/>
  <c r="R744" i="19"/>
  <c r="S744" i="19"/>
  <c r="P745" i="19"/>
  <c r="P746" i="19"/>
  <c r="Q745" i="19"/>
  <c r="R745" i="19"/>
  <c r="S745" i="19"/>
  <c r="D743" i="19"/>
  <c r="AH744" i="19"/>
  <c r="AF744" i="19"/>
  <c r="V743" i="19"/>
  <c r="W743" i="19"/>
  <c r="T744" i="19"/>
  <c r="AB744" i="19"/>
  <c r="AC744" i="19"/>
  <c r="AO743" i="19"/>
  <c r="AP743" i="19"/>
  <c r="AO744" i="19"/>
  <c r="AP744" i="19"/>
  <c r="AL744" i="19"/>
  <c r="AM744" i="19"/>
  <c r="T745" i="19"/>
  <c r="AL745" i="19"/>
  <c r="AM745" i="19"/>
  <c r="AB745" i="19"/>
  <c r="AC745" i="19"/>
  <c r="AH745" i="19"/>
  <c r="AF745" i="19"/>
  <c r="D744" i="19"/>
  <c r="V744" i="19"/>
  <c r="W744" i="19"/>
  <c r="Y744" i="19"/>
  <c r="Z744" i="19"/>
  <c r="P747" i="19"/>
  <c r="Q746" i="19"/>
  <c r="R746" i="19"/>
  <c r="S746" i="19"/>
  <c r="T746" i="19"/>
  <c r="D745" i="19"/>
  <c r="AH746" i="19"/>
  <c r="AF746" i="19"/>
  <c r="Q747" i="19"/>
  <c r="R747" i="19"/>
  <c r="S747" i="19"/>
  <c r="P748" i="19"/>
  <c r="V745" i="19"/>
  <c r="W745" i="19"/>
  <c r="AO745" i="19"/>
  <c r="AP745" i="19"/>
  <c r="Y745" i="19"/>
  <c r="Z745" i="19"/>
  <c r="D746" i="19"/>
  <c r="AH747" i="19"/>
  <c r="AF747" i="19"/>
  <c r="AL746" i="19"/>
  <c r="AM746" i="19"/>
  <c r="AO746" i="19"/>
  <c r="AP746" i="19"/>
  <c r="Y746" i="19"/>
  <c r="Z746" i="19"/>
  <c r="P749" i="19"/>
  <c r="Q748" i="19"/>
  <c r="R748" i="19"/>
  <c r="S748" i="19"/>
  <c r="V746" i="19"/>
  <c r="W746" i="19"/>
  <c r="T747" i="19"/>
  <c r="V747" i="19"/>
  <c r="W747" i="19"/>
  <c r="AB746" i="19"/>
  <c r="AC746" i="19"/>
  <c r="AB747" i="19"/>
  <c r="AC747" i="19"/>
  <c r="P750" i="19"/>
  <c r="Q749" i="19"/>
  <c r="R749" i="19"/>
  <c r="S749" i="19"/>
  <c r="AL747" i="19"/>
  <c r="AM747" i="19"/>
  <c r="Y747" i="19"/>
  <c r="Z747" i="19"/>
  <c r="T748" i="19"/>
  <c r="AO748" i="19"/>
  <c r="AP748" i="19"/>
  <c r="AL748" i="19"/>
  <c r="AM748" i="19"/>
  <c r="D747" i="19"/>
  <c r="AH748" i="19"/>
  <c r="AF748" i="19"/>
  <c r="AO747" i="19"/>
  <c r="AP747" i="19"/>
  <c r="Y748" i="19"/>
  <c r="Z748" i="19"/>
  <c r="V748" i="19"/>
  <c r="W748" i="19"/>
  <c r="T749" i="19"/>
  <c r="AB749" i="19"/>
  <c r="AC749" i="19"/>
  <c r="Y749" i="19"/>
  <c r="Z749" i="19"/>
  <c r="AO749" i="19"/>
  <c r="AP749" i="19"/>
  <c r="D748" i="19"/>
  <c r="AH749" i="19"/>
  <c r="AF749" i="19"/>
  <c r="Q750" i="19"/>
  <c r="R750" i="19"/>
  <c r="S750" i="19"/>
  <c r="P751" i="19"/>
  <c r="AB748" i="19"/>
  <c r="AC748" i="19"/>
  <c r="D749" i="19"/>
  <c r="AH750" i="19"/>
  <c r="AF750" i="19"/>
  <c r="V749" i="19"/>
  <c r="W749" i="19"/>
  <c r="Q751" i="19"/>
  <c r="R751" i="19"/>
  <c r="S751" i="19"/>
  <c r="P752" i="19"/>
  <c r="T750" i="19"/>
  <c r="AL750" i="19"/>
  <c r="AM750" i="19"/>
  <c r="AL749" i="19"/>
  <c r="AM749" i="19"/>
  <c r="Y750" i="19"/>
  <c r="Z750" i="19"/>
  <c r="T751" i="19"/>
  <c r="V751" i="19"/>
  <c r="W751" i="19"/>
  <c r="AB751" i="19"/>
  <c r="AC751" i="19"/>
  <c r="D750" i="19"/>
  <c r="AH751" i="19"/>
  <c r="AF751" i="19"/>
  <c r="AB750" i="19"/>
  <c r="AC750" i="19"/>
  <c r="Q752" i="19"/>
  <c r="R752" i="19"/>
  <c r="S752" i="19"/>
  <c r="P753" i="19"/>
  <c r="V750" i="19"/>
  <c r="W750" i="19"/>
  <c r="AO750" i="19"/>
  <c r="AP750" i="19"/>
  <c r="D751" i="19"/>
  <c r="AH752" i="19"/>
  <c r="AF752" i="19"/>
  <c r="AO751" i="19"/>
  <c r="AP751" i="19"/>
  <c r="AL751" i="19"/>
  <c r="AM751" i="19"/>
  <c r="T752" i="19"/>
  <c r="AO752" i="19"/>
  <c r="AP752" i="19"/>
  <c r="Y752" i="19"/>
  <c r="Z752" i="19"/>
  <c r="V752" i="19"/>
  <c r="W752" i="19"/>
  <c r="Y751" i="19"/>
  <c r="Z751" i="19"/>
  <c r="P754" i="19"/>
  <c r="Q753" i="19"/>
  <c r="R753" i="19"/>
  <c r="S753" i="19"/>
  <c r="D752" i="19"/>
  <c r="AH753" i="19"/>
  <c r="AF753" i="19"/>
  <c r="T753" i="19"/>
  <c r="AB753" i="19"/>
  <c r="AC753" i="19"/>
  <c r="AO753" i="19"/>
  <c r="AP753" i="19"/>
  <c r="V753" i="19"/>
  <c r="W753" i="19"/>
  <c r="Q754" i="19"/>
  <c r="R754" i="19"/>
  <c r="S754" i="19"/>
  <c r="P755" i="19"/>
  <c r="AL752" i="19"/>
  <c r="AM752" i="19"/>
  <c r="AB752" i="19"/>
  <c r="AC752" i="19"/>
  <c r="D753" i="19"/>
  <c r="AH754" i="19"/>
  <c r="AF754" i="19"/>
  <c r="AL753" i="19"/>
  <c r="AM753" i="19"/>
  <c r="Q755" i="19"/>
  <c r="R755" i="19"/>
  <c r="S755" i="19"/>
  <c r="P756" i="19"/>
  <c r="AB754" i="19"/>
  <c r="AC754" i="19"/>
  <c r="AO754" i="19"/>
  <c r="AP754" i="19"/>
  <c r="T754" i="19"/>
  <c r="Y754" i="19"/>
  <c r="Z754" i="19"/>
  <c r="Y753" i="19"/>
  <c r="Z753" i="19"/>
  <c r="T755" i="19"/>
  <c r="V755" i="19"/>
  <c r="W755" i="19"/>
  <c r="AL755" i="19"/>
  <c r="AM755" i="19"/>
  <c r="AO755" i="19"/>
  <c r="AP755" i="19"/>
  <c r="AB755" i="19"/>
  <c r="AC755" i="19"/>
  <c r="P757" i="19"/>
  <c r="Q756" i="19"/>
  <c r="R756" i="19"/>
  <c r="S756" i="19"/>
  <c r="D754" i="19"/>
  <c r="AH755" i="19"/>
  <c r="AF755" i="19"/>
  <c r="AL754" i="19"/>
  <c r="AM754" i="19"/>
  <c r="V754" i="19"/>
  <c r="W754" i="19"/>
  <c r="AH756" i="19"/>
  <c r="AF756" i="19"/>
  <c r="D755" i="19"/>
  <c r="T756" i="19"/>
  <c r="AO756" i="19"/>
  <c r="AP756" i="19"/>
  <c r="Y756" i="19"/>
  <c r="Z756" i="19"/>
  <c r="V756" i="19"/>
  <c r="W756" i="19"/>
  <c r="AB756" i="19"/>
  <c r="AC756" i="19"/>
  <c r="AL756" i="19"/>
  <c r="AM756" i="19"/>
  <c r="P758" i="19"/>
  <c r="Q757" i="19"/>
  <c r="R757" i="19"/>
  <c r="S757" i="19"/>
  <c r="Y755" i="19"/>
  <c r="Z755" i="19"/>
  <c r="T757" i="19"/>
  <c r="AO757" i="19"/>
  <c r="AP757" i="19"/>
  <c r="V757" i="19"/>
  <c r="W757" i="19"/>
  <c r="D756" i="19"/>
  <c r="AH757" i="19"/>
  <c r="AF757" i="19"/>
  <c r="P759" i="19"/>
  <c r="Q758" i="19"/>
  <c r="R758" i="19"/>
  <c r="S758" i="19"/>
  <c r="T758" i="19"/>
  <c r="AL758" i="19"/>
  <c r="AM758" i="19"/>
  <c r="Y758" i="19"/>
  <c r="Z758" i="19"/>
  <c r="AO758" i="19"/>
  <c r="AP758" i="19"/>
  <c r="D757" i="19"/>
  <c r="AH758" i="19"/>
  <c r="AF758" i="19"/>
  <c r="Y757" i="19"/>
  <c r="Z757" i="19"/>
  <c r="AB757" i="19"/>
  <c r="AC757" i="19"/>
  <c r="Q759" i="19"/>
  <c r="R759" i="19"/>
  <c r="S759" i="19"/>
  <c r="P760" i="19"/>
  <c r="AL757" i="19"/>
  <c r="AM757" i="19"/>
  <c r="P761" i="19"/>
  <c r="Q760" i="19"/>
  <c r="R760" i="19"/>
  <c r="S760" i="19"/>
  <c r="D758" i="19"/>
  <c r="AH759" i="19"/>
  <c r="AF759" i="19"/>
  <c r="V758" i="19"/>
  <c r="W758" i="19"/>
  <c r="AB758" i="19"/>
  <c r="AC758" i="19"/>
  <c r="V759" i="19"/>
  <c r="W759" i="19"/>
  <c r="AB759" i="19"/>
  <c r="AC759" i="19"/>
  <c r="T759" i="19"/>
  <c r="AO759" i="19"/>
  <c r="AP759" i="19"/>
  <c r="AL759" i="19"/>
  <c r="AM759" i="19"/>
  <c r="T760" i="19"/>
  <c r="AO760" i="19"/>
  <c r="AP760" i="19"/>
  <c r="Y760" i="19"/>
  <c r="Z760" i="19"/>
  <c r="AL760" i="19"/>
  <c r="AM760" i="19"/>
  <c r="V760" i="19"/>
  <c r="W760" i="19"/>
  <c r="AB760" i="19"/>
  <c r="AC760" i="19"/>
  <c r="AH760" i="19"/>
  <c r="AF760" i="19"/>
  <c r="D759" i="19"/>
  <c r="Y759" i="19"/>
  <c r="Z759" i="19"/>
  <c r="Q761" i="19"/>
  <c r="R761" i="19"/>
  <c r="S761" i="19"/>
  <c r="P762" i="19"/>
  <c r="P763" i="19"/>
  <c r="Q762" i="19"/>
  <c r="R762" i="19"/>
  <c r="S762" i="19"/>
  <c r="D760" i="19"/>
  <c r="AH761" i="19"/>
  <c r="AF761" i="19"/>
  <c r="AL761" i="19"/>
  <c r="AM761" i="19"/>
  <c r="V761" i="19"/>
  <c r="W761" i="19"/>
  <c r="AB761" i="19"/>
  <c r="AC761" i="19"/>
  <c r="T761" i="19"/>
  <c r="Y761" i="19"/>
  <c r="Z761" i="19"/>
  <c r="D761" i="19"/>
  <c r="AH762" i="19"/>
  <c r="AF762" i="19"/>
  <c r="AB762" i="19"/>
  <c r="AC762" i="19"/>
  <c r="Y762" i="19"/>
  <c r="Z762" i="19"/>
  <c r="AO762" i="19"/>
  <c r="AP762" i="19"/>
  <c r="V762" i="19"/>
  <c r="W762" i="19"/>
  <c r="AL762" i="19"/>
  <c r="AM762" i="19"/>
  <c r="T762" i="19"/>
  <c r="P764" i="19"/>
  <c r="Q763" i="19"/>
  <c r="R763" i="19"/>
  <c r="S763" i="19"/>
  <c r="AO761" i="19"/>
  <c r="AP761" i="19"/>
  <c r="T763" i="19"/>
  <c r="P765" i="19"/>
  <c r="Q764" i="19"/>
  <c r="R764" i="19"/>
  <c r="S764" i="19"/>
  <c r="D762" i="19"/>
  <c r="AH763" i="19"/>
  <c r="AF763" i="19"/>
  <c r="D763" i="19"/>
  <c r="AH764" i="19"/>
  <c r="AF764" i="19"/>
  <c r="Q765" i="19"/>
  <c r="R765" i="19"/>
  <c r="S765" i="19"/>
  <c r="P766" i="19"/>
  <c r="Y763" i="19"/>
  <c r="Z763" i="19"/>
  <c r="T764" i="19"/>
  <c r="AO764" i="19"/>
  <c r="AP764" i="19"/>
  <c r="Y764" i="19"/>
  <c r="Z764" i="19"/>
  <c r="AL763" i="19"/>
  <c r="AM763" i="19"/>
  <c r="AO763" i="19"/>
  <c r="AP763" i="19"/>
  <c r="AB763" i="19"/>
  <c r="AC763" i="19"/>
  <c r="V763" i="19"/>
  <c r="W763" i="19"/>
  <c r="T765" i="19"/>
  <c r="AB765" i="19"/>
  <c r="AC765" i="19"/>
  <c r="AO765" i="19"/>
  <c r="AP765" i="19"/>
  <c r="V765" i="19"/>
  <c r="W765" i="19"/>
  <c r="D764" i="19"/>
  <c r="AH765" i="19"/>
  <c r="AF765" i="19"/>
  <c r="V764" i="19"/>
  <c r="W764" i="19"/>
  <c r="Q766" i="19"/>
  <c r="R766" i="19"/>
  <c r="S766" i="19"/>
  <c r="P767" i="19"/>
  <c r="AL764" i="19"/>
  <c r="AM764" i="19"/>
  <c r="AB764" i="19"/>
  <c r="AC764" i="19"/>
  <c r="T766" i="19"/>
  <c r="Y766" i="19"/>
  <c r="Z766" i="19"/>
  <c r="V766" i="19"/>
  <c r="W766" i="19"/>
  <c r="P768" i="19"/>
  <c r="Q767" i="19"/>
  <c r="R767" i="19"/>
  <c r="S767" i="19"/>
  <c r="Y765" i="19"/>
  <c r="Z765" i="19"/>
  <c r="D765" i="19"/>
  <c r="AH766" i="19"/>
  <c r="AF766" i="19"/>
  <c r="AL765" i="19"/>
  <c r="AM765" i="19"/>
  <c r="D766" i="19"/>
  <c r="AH767" i="19"/>
  <c r="AF767" i="19"/>
  <c r="P769" i="19"/>
  <c r="Q768" i="19"/>
  <c r="R768" i="19"/>
  <c r="S768" i="19"/>
  <c r="AL766" i="19"/>
  <c r="AM766" i="19"/>
  <c r="AO766" i="19"/>
  <c r="AP766" i="19"/>
  <c r="V767" i="19"/>
  <c r="W767" i="19"/>
  <c r="T767" i="19"/>
  <c r="AB767" i="19"/>
  <c r="AC767" i="19"/>
  <c r="AL767" i="19"/>
  <c r="AM767" i="19"/>
  <c r="AO767" i="19"/>
  <c r="AP767" i="19"/>
  <c r="AB766" i="19"/>
  <c r="AC766" i="19"/>
  <c r="P770" i="19"/>
  <c r="Q769" i="19"/>
  <c r="R769" i="19"/>
  <c r="S769" i="19"/>
  <c r="T768" i="19"/>
  <c r="AO768" i="19"/>
  <c r="AP768" i="19"/>
  <c r="Y768" i="19"/>
  <c r="Z768" i="19"/>
  <c r="AB768" i="19"/>
  <c r="AC768" i="19"/>
  <c r="AL768" i="19"/>
  <c r="AM768" i="19"/>
  <c r="D767" i="19"/>
  <c r="AH768" i="19"/>
  <c r="AF768" i="19"/>
  <c r="Y767" i="19"/>
  <c r="Z767" i="19"/>
  <c r="T769" i="19"/>
  <c r="D768" i="19"/>
  <c r="AH769" i="19"/>
  <c r="AF769" i="19"/>
  <c r="V768" i="19"/>
  <c r="W768" i="19"/>
  <c r="Q770" i="19"/>
  <c r="R770" i="19"/>
  <c r="S770" i="19"/>
  <c r="P771" i="19"/>
  <c r="T770" i="19"/>
  <c r="AL770" i="19"/>
  <c r="AM770" i="19"/>
  <c r="AO770" i="19"/>
  <c r="AP770" i="19"/>
  <c r="V770" i="19"/>
  <c r="W770" i="19"/>
  <c r="Y770" i="19"/>
  <c r="Z770" i="19"/>
  <c r="D769" i="19"/>
  <c r="AH770" i="19"/>
  <c r="AF770" i="19"/>
  <c r="Q771" i="19"/>
  <c r="R771" i="19"/>
  <c r="S771" i="19"/>
  <c r="P772" i="19"/>
  <c r="V769" i="19"/>
  <c r="W769" i="19"/>
  <c r="AO769" i="19"/>
  <c r="AP769" i="19"/>
  <c r="AL769" i="19"/>
  <c r="AM769" i="19"/>
  <c r="AB769" i="19"/>
  <c r="AC769" i="19"/>
  <c r="Y769" i="19"/>
  <c r="Z769" i="19"/>
  <c r="Q772" i="19"/>
  <c r="R772" i="19"/>
  <c r="S772" i="19"/>
  <c r="P773" i="19"/>
  <c r="D770" i="19"/>
  <c r="AH771" i="19"/>
  <c r="AF771" i="19"/>
  <c r="Y771" i="19"/>
  <c r="Z771" i="19"/>
  <c r="AL771" i="19"/>
  <c r="AM771" i="19"/>
  <c r="AO771" i="19"/>
  <c r="AP771" i="19"/>
  <c r="T771" i="19"/>
  <c r="AB771" i="19"/>
  <c r="AC771" i="19"/>
  <c r="AB770" i="19"/>
  <c r="AC770" i="19"/>
  <c r="P774" i="19"/>
  <c r="Q773" i="19"/>
  <c r="R773" i="19"/>
  <c r="S773" i="19"/>
  <c r="AH772" i="19"/>
  <c r="AF772" i="19"/>
  <c r="D771" i="19"/>
  <c r="T772" i="19"/>
  <c r="AO772" i="19"/>
  <c r="AP772" i="19"/>
  <c r="Y772" i="19"/>
  <c r="Z772" i="19"/>
  <c r="V771" i="19"/>
  <c r="W771" i="19"/>
  <c r="AH773" i="19"/>
  <c r="AF773" i="19"/>
  <c r="D772" i="19"/>
  <c r="V772" i="19"/>
  <c r="W772" i="19"/>
  <c r="Q774" i="19"/>
  <c r="R774" i="19"/>
  <c r="S774" i="19"/>
  <c r="P775" i="19"/>
  <c r="AL773" i="19"/>
  <c r="AM773" i="19"/>
  <c r="V773" i="19"/>
  <c r="W773" i="19"/>
  <c r="T773" i="19"/>
  <c r="Y773" i="19"/>
  <c r="Z773" i="19"/>
  <c r="AB773" i="19"/>
  <c r="AC773" i="19"/>
  <c r="AO773" i="19"/>
  <c r="AP773" i="19"/>
  <c r="AB772" i="19"/>
  <c r="AC772" i="19"/>
  <c r="AL772" i="19"/>
  <c r="AM772" i="19"/>
  <c r="T774" i="19"/>
  <c r="Y774" i="19"/>
  <c r="Z774" i="19"/>
  <c r="AO774" i="19"/>
  <c r="AP774" i="19"/>
  <c r="V774" i="19"/>
  <c r="W774" i="19"/>
  <c r="AL774" i="19"/>
  <c r="AM774" i="19"/>
  <c r="Q775" i="19"/>
  <c r="R775" i="19"/>
  <c r="S775" i="19"/>
  <c r="P776" i="19"/>
  <c r="D773" i="19"/>
  <c r="AH774" i="19"/>
  <c r="AF774" i="19"/>
  <c r="Q776" i="19"/>
  <c r="R776" i="19"/>
  <c r="S776" i="19"/>
  <c r="P777" i="19"/>
  <c r="T775" i="19"/>
  <c r="V775" i="19"/>
  <c r="W775" i="19"/>
  <c r="AL775" i="19"/>
  <c r="AM775" i="19"/>
  <c r="Y775" i="19"/>
  <c r="Z775" i="19"/>
  <c r="AO775" i="19"/>
  <c r="AP775" i="19"/>
  <c r="AB775" i="19"/>
  <c r="AC775" i="19"/>
  <c r="D774" i="19"/>
  <c r="AH775" i="19"/>
  <c r="AF775" i="19"/>
  <c r="AB774" i="19"/>
  <c r="AC774" i="19"/>
  <c r="D775" i="19"/>
  <c r="AH776" i="19"/>
  <c r="AF776" i="19"/>
  <c r="P778" i="19"/>
  <c r="Q777" i="19"/>
  <c r="R777" i="19"/>
  <c r="S777" i="19"/>
  <c r="T776" i="19"/>
  <c r="AH777" i="19"/>
  <c r="AF777" i="19"/>
  <c r="D776" i="19"/>
  <c r="T777" i="19"/>
  <c r="Y776" i="19"/>
  <c r="Z776" i="19"/>
  <c r="AO776" i="19"/>
  <c r="AP776" i="19"/>
  <c r="Q778" i="19"/>
  <c r="R778" i="19"/>
  <c r="S778" i="19"/>
  <c r="P779" i="19"/>
  <c r="AL776" i="19"/>
  <c r="AM776" i="19"/>
  <c r="AB776" i="19"/>
  <c r="AC776" i="19"/>
  <c r="V776" i="19"/>
  <c r="W776" i="19"/>
  <c r="D777" i="19"/>
  <c r="AH778" i="19"/>
  <c r="AF778" i="19"/>
  <c r="P780" i="19"/>
  <c r="Q779" i="19"/>
  <c r="R779" i="19"/>
  <c r="S779" i="19"/>
  <c r="AO777" i="19"/>
  <c r="AP777" i="19"/>
  <c r="Y777" i="19"/>
  <c r="Z777" i="19"/>
  <c r="AL777" i="19"/>
  <c r="AM777" i="19"/>
  <c r="AB777" i="19"/>
  <c r="AC777" i="19"/>
  <c r="V777" i="19"/>
  <c r="W777" i="19"/>
  <c r="T778" i="19"/>
  <c r="Y778" i="19"/>
  <c r="Z778" i="19"/>
  <c r="D778" i="19"/>
  <c r="AH779" i="19"/>
  <c r="AF779" i="19"/>
  <c r="Q780" i="19"/>
  <c r="R780" i="19"/>
  <c r="S780" i="19"/>
  <c r="P781" i="19"/>
  <c r="AL778" i="19"/>
  <c r="AM778" i="19"/>
  <c r="AO778" i="19"/>
  <c r="AP778" i="19"/>
  <c r="V778" i="19"/>
  <c r="W778" i="19"/>
  <c r="AB778" i="19"/>
  <c r="AC778" i="19"/>
  <c r="T779" i="19"/>
  <c r="D779" i="19"/>
  <c r="AH780" i="19"/>
  <c r="AF780" i="19"/>
  <c r="AB779" i="19"/>
  <c r="AC779" i="19"/>
  <c r="AO779" i="19"/>
  <c r="AP779" i="19"/>
  <c r="Y779" i="19"/>
  <c r="Z779" i="19"/>
  <c r="AL779" i="19"/>
  <c r="AM779" i="19"/>
  <c r="P782" i="19"/>
  <c r="Q781" i="19"/>
  <c r="R781" i="19"/>
  <c r="S781" i="19"/>
  <c r="T780" i="19"/>
  <c r="AO780" i="19"/>
  <c r="AP780" i="19"/>
  <c r="Y780" i="19"/>
  <c r="Z780" i="19"/>
  <c r="AB780" i="19"/>
  <c r="AC780" i="19"/>
  <c r="V780" i="19"/>
  <c r="W780" i="19"/>
  <c r="AL780" i="19"/>
  <c r="AM780" i="19"/>
  <c r="V779" i="19"/>
  <c r="W779" i="19"/>
  <c r="T781" i="19"/>
  <c r="AB781" i="19"/>
  <c r="AC781" i="19"/>
  <c r="Y781" i="19"/>
  <c r="Z781" i="19"/>
  <c r="V781" i="19"/>
  <c r="W781" i="19"/>
  <c r="P783" i="19"/>
  <c r="Q782" i="19"/>
  <c r="R782" i="19"/>
  <c r="S782" i="19"/>
  <c r="AH781" i="19"/>
  <c r="AF781" i="19"/>
  <c r="D780" i="19"/>
  <c r="T782" i="19"/>
  <c r="AO782" i="19"/>
  <c r="AP782" i="19"/>
  <c r="V782" i="19"/>
  <c r="W782" i="19"/>
  <c r="P784" i="19"/>
  <c r="Q783" i="19"/>
  <c r="R783" i="19"/>
  <c r="S783" i="19"/>
  <c r="D781" i="19"/>
  <c r="AH782" i="19"/>
  <c r="AF782" i="19"/>
  <c r="AO781" i="19"/>
  <c r="AP781" i="19"/>
  <c r="AL781" i="19"/>
  <c r="AM781" i="19"/>
  <c r="P785" i="19"/>
  <c r="Q784" i="19"/>
  <c r="R784" i="19"/>
  <c r="S784" i="19"/>
  <c r="D782" i="19"/>
  <c r="AH783" i="19"/>
  <c r="AF783" i="19"/>
  <c r="AL782" i="19"/>
  <c r="AM782" i="19"/>
  <c r="Y782" i="19"/>
  <c r="Z782" i="19"/>
  <c r="AB782" i="19"/>
  <c r="AC782" i="19"/>
  <c r="T783" i="19"/>
  <c r="AL783" i="19"/>
  <c r="AM783" i="19"/>
  <c r="Y783" i="19"/>
  <c r="Z783" i="19"/>
  <c r="D783" i="19"/>
  <c r="AH784" i="19"/>
  <c r="AF784" i="19"/>
  <c r="AB783" i="19"/>
  <c r="AC783" i="19"/>
  <c r="T784" i="19"/>
  <c r="AO784" i="19"/>
  <c r="AP784" i="19"/>
  <c r="Y784" i="19"/>
  <c r="Z784" i="19"/>
  <c r="V784" i="19"/>
  <c r="W784" i="19"/>
  <c r="AB784" i="19"/>
  <c r="AC784" i="19"/>
  <c r="AO783" i="19"/>
  <c r="AP783" i="19"/>
  <c r="V783" i="19"/>
  <c r="W783" i="19"/>
  <c r="P786" i="19"/>
  <c r="Q785" i="19"/>
  <c r="R785" i="19"/>
  <c r="S785" i="19"/>
  <c r="D784" i="19"/>
  <c r="AH785" i="19"/>
  <c r="AF785" i="19"/>
  <c r="T785" i="19"/>
  <c r="AB785" i="19"/>
  <c r="AC785" i="19"/>
  <c r="AO785" i="19"/>
  <c r="AP785" i="19"/>
  <c r="Y785" i="19"/>
  <c r="Z785" i="19"/>
  <c r="P787" i="19"/>
  <c r="Q786" i="19"/>
  <c r="R786" i="19"/>
  <c r="S786" i="19"/>
  <c r="AL784" i="19"/>
  <c r="AM784" i="19"/>
  <c r="T786" i="19"/>
  <c r="AO786" i="19"/>
  <c r="AP786" i="19"/>
  <c r="D785" i="19"/>
  <c r="AH786" i="19"/>
  <c r="AF786" i="19"/>
  <c r="AL785" i="19"/>
  <c r="AM785" i="19"/>
  <c r="P788" i="19"/>
  <c r="Q787" i="19"/>
  <c r="R787" i="19"/>
  <c r="S787" i="19"/>
  <c r="V785" i="19"/>
  <c r="W785" i="19"/>
  <c r="P789" i="19"/>
  <c r="Q788" i="19"/>
  <c r="R788" i="19"/>
  <c r="S788" i="19"/>
  <c r="T787" i="19"/>
  <c r="V787" i="19"/>
  <c r="W787" i="19"/>
  <c r="AL787" i="19"/>
  <c r="AM787" i="19"/>
  <c r="AO787" i="19"/>
  <c r="AP787" i="19"/>
  <c r="AB787" i="19"/>
  <c r="AC787" i="19"/>
  <c r="Y787" i="19"/>
  <c r="Z787" i="19"/>
  <c r="AL786" i="19"/>
  <c r="AM786" i="19"/>
  <c r="V786" i="19"/>
  <c r="W786" i="19"/>
  <c r="D786" i="19"/>
  <c r="AH787" i="19"/>
  <c r="AF787" i="19"/>
  <c r="Y786" i="19"/>
  <c r="Z786" i="19"/>
  <c r="AB786" i="19"/>
  <c r="AC786" i="19"/>
  <c r="T788" i="19"/>
  <c r="AO788" i="19"/>
  <c r="AP788" i="19"/>
  <c r="Y788" i="19"/>
  <c r="Z788" i="19"/>
  <c r="V788" i="19"/>
  <c r="W788" i="19"/>
  <c r="AB788" i="19"/>
  <c r="AC788" i="19"/>
  <c r="AL788" i="19"/>
  <c r="AM788" i="19"/>
  <c r="AH788" i="19"/>
  <c r="AF788" i="19"/>
  <c r="D787" i="19"/>
  <c r="Q789" i="19"/>
  <c r="R789" i="19"/>
  <c r="S789" i="19"/>
  <c r="P790" i="19"/>
  <c r="Q790" i="19"/>
  <c r="R790" i="19"/>
  <c r="S790" i="19"/>
  <c r="P791" i="19"/>
  <c r="AH789" i="19"/>
  <c r="AF789" i="19"/>
  <c r="D788" i="19"/>
  <c r="AL789" i="19"/>
  <c r="AM789" i="19"/>
  <c r="AB789" i="19"/>
  <c r="AC789" i="19"/>
  <c r="Y789" i="19"/>
  <c r="Z789" i="19"/>
  <c r="T789" i="19"/>
  <c r="AO789" i="19"/>
  <c r="AP789" i="19"/>
  <c r="V789" i="19"/>
  <c r="W789" i="19"/>
  <c r="P792" i="19"/>
  <c r="Q791" i="19"/>
  <c r="R791" i="19"/>
  <c r="S791" i="19"/>
  <c r="T790" i="19"/>
  <c r="V790" i="19"/>
  <c r="W790" i="19"/>
  <c r="AB790" i="19"/>
  <c r="AC790" i="19"/>
  <c r="AL790" i="19"/>
  <c r="AM790" i="19"/>
  <c r="D789" i="19"/>
  <c r="AH790" i="19"/>
  <c r="AF790" i="19"/>
  <c r="T791" i="19"/>
  <c r="AO791" i="19"/>
  <c r="AP791" i="19"/>
  <c r="D790" i="19"/>
  <c r="AH791" i="19"/>
  <c r="AF791" i="19"/>
  <c r="Y790" i="19"/>
  <c r="Z790" i="19"/>
  <c r="AO790" i="19"/>
  <c r="AP790" i="19"/>
  <c r="P793" i="19"/>
  <c r="Q792" i="19"/>
  <c r="R792" i="19"/>
  <c r="S792" i="19"/>
  <c r="AH792" i="19"/>
  <c r="AF792" i="19"/>
  <c r="D791" i="19"/>
  <c r="V791" i="19"/>
  <c r="W791" i="19"/>
  <c r="Q793" i="19"/>
  <c r="R793" i="19"/>
  <c r="S793" i="19"/>
  <c r="P794" i="19"/>
  <c r="T792" i="19"/>
  <c r="AO792" i="19"/>
  <c r="AP792" i="19"/>
  <c r="AB791" i="19"/>
  <c r="AC791" i="19"/>
  <c r="Y791" i="19"/>
  <c r="Z791" i="19"/>
  <c r="AL791" i="19"/>
  <c r="AM791" i="19"/>
  <c r="D792" i="19"/>
  <c r="AH793" i="19"/>
  <c r="AF793" i="19"/>
  <c r="V792" i="19"/>
  <c r="W792" i="19"/>
  <c r="P795" i="19"/>
  <c r="Q794" i="19"/>
  <c r="R794" i="19"/>
  <c r="S794" i="19"/>
  <c r="V793" i="19"/>
  <c r="W793" i="19"/>
  <c r="Y793" i="19"/>
  <c r="Z793" i="19"/>
  <c r="AO793" i="19"/>
  <c r="AP793" i="19"/>
  <c r="T793" i="19"/>
  <c r="AB792" i="19"/>
  <c r="AC792" i="19"/>
  <c r="AL792" i="19"/>
  <c r="AM792" i="19"/>
  <c r="Y792" i="19"/>
  <c r="Z792" i="19"/>
  <c r="T794" i="19"/>
  <c r="V794" i="19"/>
  <c r="W794" i="19"/>
  <c r="D793" i="19"/>
  <c r="AH794" i="19"/>
  <c r="AF794" i="19"/>
  <c r="Q795" i="19"/>
  <c r="R795" i="19"/>
  <c r="S795" i="19"/>
  <c r="P796" i="19"/>
  <c r="AB793" i="19"/>
  <c r="AC793" i="19"/>
  <c r="AL793" i="19"/>
  <c r="AM793" i="19"/>
  <c r="D794" i="19"/>
  <c r="AH795" i="19"/>
  <c r="AF795" i="19"/>
  <c r="T795" i="19"/>
  <c r="V795" i="19"/>
  <c r="W795" i="19"/>
  <c r="Y795" i="19"/>
  <c r="Z795" i="19"/>
  <c r="Y794" i="19"/>
  <c r="Z794" i="19"/>
  <c r="P797" i="19"/>
  <c r="Q796" i="19"/>
  <c r="R796" i="19"/>
  <c r="S796" i="19"/>
  <c r="AL794" i="19"/>
  <c r="AM794" i="19"/>
  <c r="AB794" i="19"/>
  <c r="AC794" i="19"/>
  <c r="AO794" i="19"/>
  <c r="AP794" i="19"/>
  <c r="T796" i="19"/>
  <c r="AL796" i="19"/>
  <c r="AM796" i="19"/>
  <c r="AB796" i="19"/>
  <c r="AC796" i="19"/>
  <c r="Y796" i="19"/>
  <c r="Z796" i="19"/>
  <c r="AO796" i="19"/>
  <c r="AP796" i="19"/>
  <c r="V796" i="19"/>
  <c r="W796" i="19"/>
  <c r="P798" i="19"/>
  <c r="Q797" i="19"/>
  <c r="R797" i="19"/>
  <c r="S797" i="19"/>
  <c r="AH796" i="19"/>
  <c r="AF796" i="19"/>
  <c r="D795" i="19"/>
  <c r="AL795" i="19"/>
  <c r="AM795" i="19"/>
  <c r="AO795" i="19"/>
  <c r="AP795" i="19"/>
  <c r="AB795" i="19"/>
  <c r="AC795" i="19"/>
  <c r="T797" i="19"/>
  <c r="P799" i="19"/>
  <c r="Q798" i="19"/>
  <c r="R798" i="19"/>
  <c r="S798" i="19"/>
  <c r="D796" i="19"/>
  <c r="AH797" i="19"/>
  <c r="AF797" i="19"/>
  <c r="D797" i="19"/>
  <c r="AH798" i="19"/>
  <c r="AF798" i="19"/>
  <c r="P800" i="19"/>
  <c r="Q799" i="19"/>
  <c r="R799" i="19"/>
  <c r="S799" i="19"/>
  <c r="T798" i="19"/>
  <c r="AL798" i="19"/>
  <c r="AM798" i="19"/>
  <c r="AO797" i="19"/>
  <c r="AP797" i="19"/>
  <c r="V797" i="19"/>
  <c r="W797" i="19"/>
  <c r="Y797" i="19"/>
  <c r="Z797" i="19"/>
  <c r="AB797" i="19"/>
  <c r="AC797" i="19"/>
  <c r="AL797" i="19"/>
  <c r="AM797" i="19"/>
  <c r="D798" i="19"/>
  <c r="AH799" i="19"/>
  <c r="AF799" i="19"/>
  <c r="AO798" i="19"/>
  <c r="AP798" i="19"/>
  <c r="AB798" i="19"/>
  <c r="AC798" i="19"/>
  <c r="T799" i="19"/>
  <c r="Q800" i="19"/>
  <c r="R800" i="19"/>
  <c r="S800" i="19"/>
  <c r="P801" i="19"/>
  <c r="V798" i="19"/>
  <c r="W798" i="19"/>
  <c r="Y798" i="19"/>
  <c r="Z798" i="19"/>
  <c r="D799" i="19"/>
  <c r="AH800" i="19"/>
  <c r="AF800" i="19"/>
  <c r="Y799" i="19"/>
  <c r="Z799" i="19"/>
  <c r="P802" i="19"/>
  <c r="Q801" i="19"/>
  <c r="R801" i="19"/>
  <c r="S801" i="19"/>
  <c r="V799" i="19"/>
  <c r="W799" i="19"/>
  <c r="AL799" i="19"/>
  <c r="AM799" i="19"/>
  <c r="T800" i="19"/>
  <c r="AO800" i="19"/>
  <c r="AP800" i="19"/>
  <c r="Y800" i="19"/>
  <c r="Z800" i="19"/>
  <c r="AB800" i="19"/>
  <c r="AC800" i="19"/>
  <c r="AL800" i="19"/>
  <c r="AM800" i="19"/>
  <c r="V800" i="19"/>
  <c r="W800" i="19"/>
  <c r="AB799" i="19"/>
  <c r="AC799" i="19"/>
  <c r="AO799" i="19"/>
  <c r="AP799" i="19"/>
  <c r="T801" i="19"/>
  <c r="AB801" i="19"/>
  <c r="AC801" i="19"/>
  <c r="Q802" i="19"/>
  <c r="R802" i="19"/>
  <c r="S802" i="19"/>
  <c r="P803" i="19"/>
  <c r="D800" i="19"/>
  <c r="AH801" i="19"/>
  <c r="AF801" i="19"/>
  <c r="P804" i="19"/>
  <c r="Q803" i="19"/>
  <c r="R803" i="19"/>
  <c r="S803" i="19"/>
  <c r="D801" i="19"/>
  <c r="AH802" i="19"/>
  <c r="AF802" i="19"/>
  <c r="AO801" i="19"/>
  <c r="AP801" i="19"/>
  <c r="Y801" i="19"/>
  <c r="Z801" i="19"/>
  <c r="AL801" i="19"/>
  <c r="AM801" i="19"/>
  <c r="AB802" i="19"/>
  <c r="AC802" i="19"/>
  <c r="T802" i="19"/>
  <c r="AL802" i="19"/>
  <c r="AM802" i="19"/>
  <c r="AO802" i="19"/>
  <c r="AP802" i="19"/>
  <c r="Y802" i="19"/>
  <c r="Z802" i="19"/>
  <c r="V802" i="19"/>
  <c r="W802" i="19"/>
  <c r="V801" i="19"/>
  <c r="W801" i="19"/>
  <c r="T803" i="19"/>
  <c r="V803" i="19"/>
  <c r="W803" i="19"/>
  <c r="D802" i="19"/>
  <c r="AH803" i="19"/>
  <c r="AF803" i="19"/>
  <c r="P805" i="19"/>
  <c r="Q804" i="19"/>
  <c r="R804" i="19"/>
  <c r="S804" i="19"/>
  <c r="Y803" i="19"/>
  <c r="Z803" i="19"/>
  <c r="T804" i="19"/>
  <c r="AO804" i="19"/>
  <c r="AP804" i="19"/>
  <c r="Y804" i="19"/>
  <c r="Z804" i="19"/>
  <c r="AL804" i="19"/>
  <c r="AM804" i="19"/>
  <c r="V804" i="19"/>
  <c r="W804" i="19"/>
  <c r="AB804" i="19"/>
  <c r="AC804" i="19"/>
  <c r="D803" i="19"/>
  <c r="AH804" i="19"/>
  <c r="AF804" i="19"/>
  <c r="AL803" i="19"/>
  <c r="AM803" i="19"/>
  <c r="AB803" i="19"/>
  <c r="AC803" i="19"/>
  <c r="AO803" i="19"/>
  <c r="AP803" i="19"/>
  <c r="P806" i="19"/>
  <c r="Q805" i="19"/>
  <c r="R805" i="19"/>
  <c r="S805" i="19"/>
  <c r="T805" i="19"/>
  <c r="Y805" i="19"/>
  <c r="Z805" i="19"/>
  <c r="AB805" i="19"/>
  <c r="AC805" i="19"/>
  <c r="AO805" i="19"/>
  <c r="AP805" i="19"/>
  <c r="AH805" i="19"/>
  <c r="AF805" i="19"/>
  <c r="D804" i="19"/>
  <c r="Q806" i="19"/>
  <c r="R806" i="19"/>
  <c r="S806" i="19"/>
  <c r="P807" i="19"/>
  <c r="D805" i="19"/>
  <c r="AH806" i="19"/>
  <c r="AF806" i="19"/>
  <c r="Q807" i="19"/>
  <c r="R807" i="19"/>
  <c r="S807" i="19"/>
  <c r="P808" i="19"/>
  <c r="V805" i="19"/>
  <c r="W805" i="19"/>
  <c r="AB806" i="19"/>
  <c r="AC806" i="19"/>
  <c r="AL806" i="19"/>
  <c r="AM806" i="19"/>
  <c r="T806" i="19"/>
  <c r="AO806" i="19"/>
  <c r="AP806" i="19"/>
  <c r="V806" i="19"/>
  <c r="W806" i="19"/>
  <c r="AL805" i="19"/>
  <c r="AM805" i="19"/>
  <c r="Q808" i="19"/>
  <c r="R808" i="19"/>
  <c r="S808" i="19"/>
  <c r="P809" i="19"/>
  <c r="T807" i="19"/>
  <c r="AL807" i="19"/>
  <c r="AM807" i="19"/>
  <c r="Y807" i="19"/>
  <c r="Z807" i="19"/>
  <c r="AO807" i="19"/>
  <c r="AP807" i="19"/>
  <c r="AB807" i="19"/>
  <c r="AC807" i="19"/>
  <c r="D806" i="19"/>
  <c r="AH807" i="19"/>
  <c r="AF807" i="19"/>
  <c r="Y806" i="19"/>
  <c r="Z806" i="19"/>
  <c r="D807" i="19"/>
  <c r="AH808" i="19"/>
  <c r="AF808" i="19"/>
  <c r="V807" i="19"/>
  <c r="W807" i="19"/>
  <c r="P810" i="19"/>
  <c r="Q809" i="19"/>
  <c r="R809" i="19"/>
  <c r="S809" i="19"/>
  <c r="T808" i="19"/>
  <c r="AL808" i="19"/>
  <c r="AM808" i="19"/>
  <c r="T809" i="19"/>
  <c r="Y809" i="19"/>
  <c r="Z809" i="19"/>
  <c r="AO809" i="19"/>
  <c r="AP809" i="19"/>
  <c r="AH809" i="19"/>
  <c r="AF809" i="19"/>
  <c r="D808" i="19"/>
  <c r="P811" i="19"/>
  <c r="Q810" i="19"/>
  <c r="R810" i="19"/>
  <c r="S810" i="19"/>
  <c r="AB808" i="19"/>
  <c r="AC808" i="19"/>
  <c r="AO808" i="19"/>
  <c r="AP808" i="19"/>
  <c r="V808" i="19"/>
  <c r="W808" i="19"/>
  <c r="Y808" i="19"/>
  <c r="Z808" i="19"/>
  <c r="D809" i="19"/>
  <c r="AH810" i="19"/>
  <c r="AF810" i="19"/>
  <c r="AL809" i="19"/>
  <c r="AM809" i="19"/>
  <c r="AB809" i="19"/>
  <c r="AC809" i="19"/>
  <c r="AB810" i="19"/>
  <c r="AC810" i="19"/>
  <c r="V810" i="19"/>
  <c r="W810" i="19"/>
  <c r="AO810" i="19"/>
  <c r="AP810" i="19"/>
  <c r="T810" i="19"/>
  <c r="Q811" i="19"/>
  <c r="R811" i="19"/>
  <c r="S811" i="19"/>
  <c r="P812" i="19"/>
  <c r="V809" i="19"/>
  <c r="W809" i="19"/>
  <c r="T811" i="19"/>
  <c r="AL811" i="19"/>
  <c r="AM811" i="19"/>
  <c r="D810" i="19"/>
  <c r="AH811" i="19"/>
  <c r="AF811" i="19"/>
  <c r="Q812" i="19"/>
  <c r="R812" i="19"/>
  <c r="S812" i="19"/>
  <c r="P813" i="19"/>
  <c r="AL810" i="19"/>
  <c r="AM810" i="19"/>
  <c r="Y810" i="19"/>
  <c r="Z810" i="19"/>
  <c r="D811" i="19"/>
  <c r="AH812" i="19"/>
  <c r="AF812" i="19"/>
  <c r="T812" i="19"/>
  <c r="Y812" i="19"/>
  <c r="Z812" i="19"/>
  <c r="AB812" i="19"/>
  <c r="AC812" i="19"/>
  <c r="V812" i="19"/>
  <c r="W812" i="19"/>
  <c r="AL812" i="19"/>
  <c r="AM812" i="19"/>
  <c r="AB811" i="19"/>
  <c r="AC811" i="19"/>
  <c r="P814" i="19"/>
  <c r="Q813" i="19"/>
  <c r="R813" i="19"/>
  <c r="S813" i="19"/>
  <c r="AO811" i="19"/>
  <c r="AP811" i="19"/>
  <c r="Y811" i="19"/>
  <c r="Z811" i="19"/>
  <c r="V811" i="19"/>
  <c r="W811" i="19"/>
  <c r="AH813" i="19"/>
  <c r="AF813" i="19"/>
  <c r="D812" i="19"/>
  <c r="P815" i="19"/>
  <c r="Q814" i="19"/>
  <c r="R814" i="19"/>
  <c r="S814" i="19"/>
  <c r="T813" i="19"/>
  <c r="AO812" i="19"/>
  <c r="AP812" i="19"/>
  <c r="D813" i="19"/>
  <c r="AH814" i="19"/>
  <c r="AF814" i="19"/>
  <c r="AL813" i="19"/>
  <c r="AM813" i="19"/>
  <c r="AO813" i="19"/>
  <c r="AP813" i="19"/>
  <c r="Y813" i="19"/>
  <c r="Z813" i="19"/>
  <c r="AB814" i="19"/>
  <c r="AC814" i="19"/>
  <c r="Y814" i="19"/>
  <c r="Z814" i="19"/>
  <c r="V814" i="19"/>
  <c r="W814" i="19"/>
  <c r="T814" i="19"/>
  <c r="AO814" i="19"/>
  <c r="AP814" i="19"/>
  <c r="P816" i="19"/>
  <c r="Q815" i="19"/>
  <c r="R815" i="19"/>
  <c r="S815" i="19"/>
  <c r="AB813" i="19"/>
  <c r="AC813" i="19"/>
  <c r="V813" i="19"/>
  <c r="W813" i="19"/>
  <c r="P817" i="19"/>
  <c r="Q816" i="19"/>
  <c r="R816" i="19"/>
  <c r="S816" i="19"/>
  <c r="T815" i="19"/>
  <c r="AO815" i="19"/>
  <c r="AP815" i="19"/>
  <c r="D814" i="19"/>
  <c r="AH815" i="19"/>
  <c r="AF815" i="19"/>
  <c r="AL814" i="19"/>
  <c r="AM814" i="19"/>
  <c r="AL815" i="19"/>
  <c r="AM815" i="19"/>
  <c r="AB815" i="19"/>
  <c r="AC815" i="19"/>
  <c r="T816" i="19"/>
  <c r="AO816" i="19"/>
  <c r="AP816" i="19"/>
  <c r="Y816" i="19"/>
  <c r="Z816" i="19"/>
  <c r="V816" i="19"/>
  <c r="W816" i="19"/>
  <c r="AL816" i="19"/>
  <c r="AM816" i="19"/>
  <c r="AH816" i="19"/>
  <c r="AF816" i="19"/>
  <c r="D815" i="19"/>
  <c r="V815" i="19"/>
  <c r="W815" i="19"/>
  <c r="Y815" i="19"/>
  <c r="Z815" i="19"/>
  <c r="P818" i="19"/>
  <c r="Q817" i="19"/>
  <c r="R817" i="19"/>
  <c r="S817" i="19"/>
  <c r="T817" i="19"/>
  <c r="V817" i="19"/>
  <c r="W817" i="19"/>
  <c r="AB817" i="19"/>
  <c r="AC817" i="19"/>
  <c r="AL817" i="19"/>
  <c r="AM817" i="19"/>
  <c r="P819" i="19"/>
  <c r="Q818" i="19"/>
  <c r="R818" i="19"/>
  <c r="S818" i="19"/>
  <c r="D816" i="19"/>
  <c r="AH817" i="19"/>
  <c r="AF817" i="19"/>
  <c r="AB816" i="19"/>
  <c r="AC816" i="19"/>
  <c r="T818" i="19"/>
  <c r="V818" i="19"/>
  <c r="W818" i="19"/>
  <c r="Y818" i="19"/>
  <c r="Z818" i="19"/>
  <c r="AO818" i="19"/>
  <c r="AP818" i="19"/>
  <c r="Q819" i="19"/>
  <c r="R819" i="19"/>
  <c r="S819" i="19"/>
  <c r="P820" i="19"/>
  <c r="D817" i="19"/>
  <c r="AH818" i="19"/>
  <c r="AF818" i="19"/>
  <c r="AO817" i="19"/>
  <c r="AP817" i="19"/>
  <c r="Y817" i="19"/>
  <c r="Z817" i="19"/>
  <c r="T819" i="19"/>
  <c r="Y819" i="19"/>
  <c r="Z819" i="19"/>
  <c r="V819" i="19"/>
  <c r="W819" i="19"/>
  <c r="AO819" i="19"/>
  <c r="AP819" i="19"/>
  <c r="AL819" i="19"/>
  <c r="AM819" i="19"/>
  <c r="Q820" i="19"/>
  <c r="R820" i="19"/>
  <c r="S820" i="19"/>
  <c r="P821" i="19"/>
  <c r="AH819" i="19"/>
  <c r="AF819" i="19"/>
  <c r="D818" i="19"/>
  <c r="AB818" i="19"/>
  <c r="AC818" i="19"/>
  <c r="AL818" i="19"/>
  <c r="AM818" i="19"/>
  <c r="P822" i="19"/>
  <c r="Q821" i="19"/>
  <c r="R821" i="19"/>
  <c r="S821" i="19"/>
  <c r="AH820" i="19"/>
  <c r="AF820" i="19"/>
  <c r="D819" i="19"/>
  <c r="T820" i="19"/>
  <c r="Y820" i="19"/>
  <c r="Z820" i="19"/>
  <c r="AL820" i="19"/>
  <c r="AM820" i="19"/>
  <c r="AO820" i="19"/>
  <c r="AP820" i="19"/>
  <c r="AB819" i="19"/>
  <c r="AC819" i="19"/>
  <c r="T821" i="19"/>
  <c r="Y821" i="19"/>
  <c r="Z821" i="19"/>
  <c r="D820" i="19"/>
  <c r="AH821" i="19"/>
  <c r="AF821" i="19"/>
  <c r="AB820" i="19"/>
  <c r="AC820" i="19"/>
  <c r="V820" i="19"/>
  <c r="W820" i="19"/>
  <c r="Q822" i="19"/>
  <c r="R822" i="19"/>
  <c r="S822" i="19"/>
  <c r="P823" i="19"/>
  <c r="AH822" i="19"/>
  <c r="AF822" i="19"/>
  <c r="D821" i="19"/>
  <c r="AO821" i="19"/>
  <c r="AP821" i="19"/>
  <c r="P824" i="19"/>
  <c r="Q823" i="19"/>
  <c r="R823" i="19"/>
  <c r="S823" i="19"/>
  <c r="V821" i="19"/>
  <c r="W821" i="19"/>
  <c r="AL822" i="19"/>
  <c r="AM822" i="19"/>
  <c r="T822" i="19"/>
  <c r="Y822" i="19"/>
  <c r="Z822" i="19"/>
  <c r="AO822" i="19"/>
  <c r="AP822" i="19"/>
  <c r="V822" i="19"/>
  <c r="W822" i="19"/>
  <c r="AL821" i="19"/>
  <c r="AM821" i="19"/>
  <c r="AB821" i="19"/>
  <c r="AC821" i="19"/>
  <c r="T823" i="19"/>
  <c r="V823" i="19"/>
  <c r="W823" i="19"/>
  <c r="P825" i="19"/>
  <c r="Q824" i="19"/>
  <c r="R824" i="19"/>
  <c r="S824" i="19"/>
  <c r="AH823" i="19"/>
  <c r="AF823" i="19"/>
  <c r="D822" i="19"/>
  <c r="AB822" i="19"/>
  <c r="AC822" i="19"/>
  <c r="P826" i="19"/>
  <c r="Q825" i="19"/>
  <c r="R825" i="19"/>
  <c r="S825" i="19"/>
  <c r="Y823" i="19"/>
  <c r="Z823" i="19"/>
  <c r="T824" i="19"/>
  <c r="V824" i="19"/>
  <c r="W824" i="19"/>
  <c r="AO824" i="19"/>
  <c r="AP824" i="19"/>
  <c r="Y824" i="19"/>
  <c r="Z824" i="19"/>
  <c r="AB824" i="19"/>
  <c r="AC824" i="19"/>
  <c r="D823" i="19"/>
  <c r="AH824" i="19"/>
  <c r="AF824" i="19"/>
  <c r="AO823" i="19"/>
  <c r="AP823" i="19"/>
  <c r="AB823" i="19"/>
  <c r="AC823" i="19"/>
  <c r="AL823" i="19"/>
  <c r="AM823" i="19"/>
  <c r="T825" i="19"/>
  <c r="Y825" i="19"/>
  <c r="Z825" i="19"/>
  <c r="D824" i="19"/>
  <c r="AH825" i="19"/>
  <c r="AF825" i="19"/>
  <c r="AL824" i="19"/>
  <c r="AM824" i="19"/>
  <c r="P827" i="19"/>
  <c r="Q826" i="19"/>
  <c r="R826" i="19"/>
  <c r="S826" i="19"/>
  <c r="AO825" i="19"/>
  <c r="AP825" i="19"/>
  <c r="P828" i="19"/>
  <c r="Q827" i="19"/>
  <c r="R827" i="19"/>
  <c r="S827" i="19"/>
  <c r="AH826" i="19"/>
  <c r="AF826" i="19"/>
  <c r="D825" i="19"/>
  <c r="V825" i="19"/>
  <c r="W825" i="19"/>
  <c r="AL825" i="19"/>
  <c r="AM825" i="19"/>
  <c r="AB825" i="19"/>
  <c r="AC825" i="19"/>
  <c r="T826" i="19"/>
  <c r="AB826" i="19"/>
  <c r="AC826" i="19"/>
  <c r="AH827" i="19"/>
  <c r="AF827" i="19"/>
  <c r="D826" i="19"/>
  <c r="Y826" i="19"/>
  <c r="Z826" i="19"/>
  <c r="V826" i="19"/>
  <c r="W826" i="19"/>
  <c r="AO826" i="19"/>
  <c r="AP826" i="19"/>
  <c r="P829" i="19"/>
  <c r="Q828" i="19"/>
  <c r="R828" i="19"/>
  <c r="S828" i="19"/>
  <c r="T827" i="19"/>
  <c r="Y827" i="19"/>
  <c r="Z827" i="19"/>
  <c r="AL826" i="19"/>
  <c r="AM826" i="19"/>
  <c r="AH828" i="19"/>
  <c r="AF828" i="19"/>
  <c r="D827" i="19"/>
  <c r="AL827" i="19"/>
  <c r="AM827" i="19"/>
  <c r="P830" i="19"/>
  <c r="Q829" i="19"/>
  <c r="R829" i="19"/>
  <c r="S829" i="19"/>
  <c r="V827" i="19"/>
  <c r="W827" i="19"/>
  <c r="T828" i="19"/>
  <c r="Y828" i="19"/>
  <c r="Z828" i="19"/>
  <c r="V828" i="19"/>
  <c r="W828" i="19"/>
  <c r="AO827" i="19"/>
  <c r="AP827" i="19"/>
  <c r="AB827" i="19"/>
  <c r="AC827" i="19"/>
  <c r="T829" i="19"/>
  <c r="V829" i="19"/>
  <c r="W829" i="19"/>
  <c r="AO828" i="19"/>
  <c r="AP828" i="19"/>
  <c r="AB828" i="19"/>
  <c r="AC828" i="19"/>
  <c r="P831" i="19"/>
  <c r="Q830" i="19"/>
  <c r="R830" i="19"/>
  <c r="S830" i="19"/>
  <c r="D828" i="19"/>
  <c r="AH829" i="19"/>
  <c r="AF829" i="19"/>
  <c r="AL828" i="19"/>
  <c r="AM828" i="19"/>
  <c r="AH830" i="19"/>
  <c r="AF830" i="19"/>
  <c r="D829" i="19"/>
  <c r="AB829" i="19"/>
  <c r="AC829" i="19"/>
  <c r="AL829" i="19"/>
  <c r="AM829" i="19"/>
  <c r="AO829" i="19"/>
  <c r="AP829" i="19"/>
  <c r="AB830" i="19"/>
  <c r="AC830" i="19"/>
  <c r="Y830" i="19"/>
  <c r="Z830" i="19"/>
  <c r="T830" i="19"/>
  <c r="AL830" i="19"/>
  <c r="AM830" i="19"/>
  <c r="V830" i="19"/>
  <c r="W830" i="19"/>
  <c r="AO830" i="19"/>
  <c r="AP830" i="19"/>
  <c r="P832" i="19"/>
  <c r="Q831" i="19"/>
  <c r="R831" i="19"/>
  <c r="S831" i="19"/>
  <c r="Y829" i="19"/>
  <c r="Z829" i="19"/>
  <c r="T831" i="19"/>
  <c r="Q832" i="19"/>
  <c r="R832" i="19"/>
  <c r="S832" i="19"/>
  <c r="P833" i="19"/>
  <c r="AH831" i="19"/>
  <c r="AF831" i="19"/>
  <c r="D830" i="19"/>
  <c r="T832" i="19"/>
  <c r="Y832" i="19"/>
  <c r="Z832" i="19"/>
  <c r="AL832" i="19"/>
  <c r="AM832" i="19"/>
  <c r="V832" i="19"/>
  <c r="W832" i="19"/>
  <c r="AB832" i="19"/>
  <c r="AC832" i="19"/>
  <c r="AO832" i="19"/>
  <c r="AP832" i="19"/>
  <c r="AH832" i="19"/>
  <c r="AF832" i="19"/>
  <c r="D831" i="19"/>
  <c r="V831" i="19"/>
  <c r="W831" i="19"/>
  <c r="Y831" i="19"/>
  <c r="Z831" i="19"/>
  <c r="AL831" i="19"/>
  <c r="AM831" i="19"/>
  <c r="P834" i="19"/>
  <c r="Q833" i="19"/>
  <c r="R833" i="19"/>
  <c r="S833" i="19"/>
  <c r="AO831" i="19"/>
  <c r="AP831" i="19"/>
  <c r="AB831" i="19"/>
  <c r="AC831" i="19"/>
  <c r="T833" i="19"/>
  <c r="AL833" i="19"/>
  <c r="AM833" i="19"/>
  <c r="P835" i="19"/>
  <c r="Q834" i="19"/>
  <c r="R834" i="19"/>
  <c r="S834" i="19"/>
  <c r="D832" i="19"/>
  <c r="AH833" i="19"/>
  <c r="AF833" i="19"/>
  <c r="T834" i="19"/>
  <c r="Y834" i="19"/>
  <c r="Z834" i="19"/>
  <c r="V834" i="19"/>
  <c r="W834" i="19"/>
  <c r="AB834" i="19"/>
  <c r="AC834" i="19"/>
  <c r="AO834" i="19"/>
  <c r="AP834" i="19"/>
  <c r="AH834" i="19"/>
  <c r="AF834" i="19"/>
  <c r="D833" i="19"/>
  <c r="AB833" i="19"/>
  <c r="AC833" i="19"/>
  <c r="Q835" i="19"/>
  <c r="R835" i="19"/>
  <c r="S835" i="19"/>
  <c r="P836" i="19"/>
  <c r="AO833" i="19"/>
  <c r="AP833" i="19"/>
  <c r="V833" i="19"/>
  <c r="W833" i="19"/>
  <c r="Y833" i="19"/>
  <c r="Z833" i="19"/>
  <c r="P837" i="19"/>
  <c r="Q836" i="19"/>
  <c r="R836" i="19"/>
  <c r="S836" i="19"/>
  <c r="AH835" i="19"/>
  <c r="AF835" i="19"/>
  <c r="D834" i="19"/>
  <c r="AB835" i="19"/>
  <c r="AC835" i="19"/>
  <c r="V835" i="19"/>
  <c r="W835" i="19"/>
  <c r="AO835" i="19"/>
  <c r="AP835" i="19"/>
  <c r="T835" i="19"/>
  <c r="Y835" i="19"/>
  <c r="Z835" i="19"/>
  <c r="AL834" i="19"/>
  <c r="AM834" i="19"/>
  <c r="D835" i="19"/>
  <c r="AH836" i="19"/>
  <c r="AF836" i="19"/>
  <c r="T836" i="19"/>
  <c r="V836" i="19"/>
  <c r="W836" i="19"/>
  <c r="AO836" i="19"/>
  <c r="AP836" i="19"/>
  <c r="Y836" i="19"/>
  <c r="Z836" i="19"/>
  <c r="AB836" i="19"/>
  <c r="AC836" i="19"/>
  <c r="P838" i="19"/>
  <c r="Q837" i="19"/>
  <c r="R837" i="19"/>
  <c r="S837" i="19"/>
  <c r="AL835" i="19"/>
  <c r="AM835" i="19"/>
  <c r="T837" i="19"/>
  <c r="AL837" i="19"/>
  <c r="AM837" i="19"/>
  <c r="V837" i="19"/>
  <c r="W837" i="19"/>
  <c r="AO837" i="19"/>
  <c r="AP837" i="19"/>
  <c r="D836" i="19"/>
  <c r="AH837" i="19"/>
  <c r="AF837" i="19"/>
  <c r="Q838" i="19"/>
  <c r="R838" i="19"/>
  <c r="S838" i="19"/>
  <c r="P839" i="19"/>
  <c r="AL836" i="19"/>
  <c r="AM836" i="19"/>
  <c r="P840" i="19"/>
  <c r="Q839" i="19"/>
  <c r="R839" i="19"/>
  <c r="S839" i="19"/>
  <c r="AH838" i="19"/>
  <c r="AF838" i="19"/>
  <c r="D837" i="19"/>
  <c r="AL838" i="19"/>
  <c r="AM838" i="19"/>
  <c r="AB838" i="19"/>
  <c r="AC838" i="19"/>
  <c r="Y838" i="19"/>
  <c r="Z838" i="19"/>
  <c r="T838" i="19"/>
  <c r="AB837" i="19"/>
  <c r="AC837" i="19"/>
  <c r="Y837" i="19"/>
  <c r="Z837" i="19"/>
  <c r="AH839" i="19"/>
  <c r="AF839" i="19"/>
  <c r="D838" i="19"/>
  <c r="T839" i="19"/>
  <c r="AL839" i="19"/>
  <c r="AM839" i="19"/>
  <c r="AB839" i="19"/>
  <c r="AC839" i="19"/>
  <c r="AO839" i="19"/>
  <c r="AP839" i="19"/>
  <c r="V839" i="19"/>
  <c r="W839" i="19"/>
  <c r="Y839" i="19"/>
  <c r="Z839" i="19"/>
  <c r="V838" i="19"/>
  <c r="W838" i="19"/>
  <c r="AO838" i="19"/>
  <c r="AP838" i="19"/>
  <c r="Q840" i="19"/>
  <c r="R840" i="19"/>
  <c r="S840" i="19"/>
  <c r="P841" i="19"/>
  <c r="T840" i="19"/>
  <c r="V840" i="19"/>
  <c r="W840" i="19"/>
  <c r="AO840" i="19"/>
  <c r="AP840" i="19"/>
  <c r="AB840" i="19"/>
  <c r="AC840" i="19"/>
  <c r="AL840" i="19"/>
  <c r="AM840" i="19"/>
  <c r="Y840" i="19"/>
  <c r="Z840" i="19"/>
  <c r="P842" i="19"/>
  <c r="Q841" i="19"/>
  <c r="R841" i="19"/>
  <c r="S841" i="19"/>
  <c r="AH840" i="19"/>
  <c r="AF840" i="19"/>
  <c r="D839" i="19"/>
  <c r="T841" i="19"/>
  <c r="AB841" i="19"/>
  <c r="AC841" i="19"/>
  <c r="Q842" i="19"/>
  <c r="R842" i="19"/>
  <c r="S842" i="19"/>
  <c r="P843" i="19"/>
  <c r="D840" i="19"/>
  <c r="AH841" i="19"/>
  <c r="AF841" i="19"/>
  <c r="AO841" i="19"/>
  <c r="AP841" i="19"/>
  <c r="T842" i="19"/>
  <c r="AB842" i="19"/>
  <c r="AC842" i="19"/>
  <c r="Y842" i="19"/>
  <c r="Z842" i="19"/>
  <c r="AO842" i="19"/>
  <c r="AP842" i="19"/>
  <c r="V842" i="19"/>
  <c r="W842" i="19"/>
  <c r="P844" i="19"/>
  <c r="Q843" i="19"/>
  <c r="R843" i="19"/>
  <c r="S843" i="19"/>
  <c r="AH842" i="19"/>
  <c r="AF842" i="19"/>
  <c r="D841" i="19"/>
  <c r="V841" i="19"/>
  <c r="W841" i="19"/>
  <c r="AL841" i="19"/>
  <c r="AM841" i="19"/>
  <c r="Y841" i="19"/>
  <c r="Z841" i="19"/>
  <c r="Q844" i="19"/>
  <c r="R844" i="19"/>
  <c r="S844" i="19"/>
  <c r="P845" i="19"/>
  <c r="AH843" i="19"/>
  <c r="AF843" i="19"/>
  <c r="D842" i="19"/>
  <c r="AL842" i="19"/>
  <c r="AM842" i="19"/>
  <c r="AL843" i="19"/>
  <c r="AM843" i="19"/>
  <c r="AO843" i="19"/>
  <c r="AP843" i="19"/>
  <c r="Y843" i="19"/>
  <c r="Z843" i="19"/>
  <c r="T843" i="19"/>
  <c r="V843" i="19"/>
  <c r="W843" i="19"/>
  <c r="AB843" i="19"/>
  <c r="AC843" i="19"/>
  <c r="D843" i="19"/>
  <c r="AH844" i="19"/>
  <c r="AF844" i="19"/>
  <c r="P846" i="19"/>
  <c r="Q845" i="19"/>
  <c r="R845" i="19"/>
  <c r="S845" i="19"/>
  <c r="T844" i="19"/>
  <c r="D844" i="19"/>
  <c r="AH845" i="19"/>
  <c r="AF845" i="19"/>
  <c r="T845" i="19"/>
  <c r="AL845" i="19"/>
  <c r="AM845" i="19"/>
  <c r="V845" i="19"/>
  <c r="W845" i="19"/>
  <c r="AB845" i="19"/>
  <c r="AC845" i="19"/>
  <c r="Y845" i="19"/>
  <c r="Z845" i="19"/>
  <c r="AL844" i="19"/>
  <c r="AM844" i="19"/>
  <c r="Y844" i="19"/>
  <c r="Z844" i="19"/>
  <c r="AO844" i="19"/>
  <c r="AP844" i="19"/>
  <c r="P847" i="19"/>
  <c r="Q846" i="19"/>
  <c r="R846" i="19"/>
  <c r="S846" i="19"/>
  <c r="V844" i="19"/>
  <c r="W844" i="19"/>
  <c r="AB844" i="19"/>
  <c r="AC844" i="19"/>
  <c r="T846" i="19"/>
  <c r="Q847" i="19"/>
  <c r="R847" i="19"/>
  <c r="S847" i="19"/>
  <c r="P848" i="19"/>
  <c r="AO845" i="19"/>
  <c r="AP845" i="19"/>
  <c r="D845" i="19"/>
  <c r="AH846" i="19"/>
  <c r="AF846" i="19"/>
  <c r="P849" i="19"/>
  <c r="Q848" i="19"/>
  <c r="R848" i="19"/>
  <c r="S848" i="19"/>
  <c r="D846" i="19"/>
  <c r="AH847" i="19"/>
  <c r="AF847" i="19"/>
  <c r="V846" i="19"/>
  <c r="W846" i="19"/>
  <c r="AB846" i="19"/>
  <c r="AC846" i="19"/>
  <c r="Y847" i="19"/>
  <c r="Z847" i="19"/>
  <c r="AL847" i="19"/>
  <c r="AM847" i="19"/>
  <c r="T847" i="19"/>
  <c r="V847" i="19"/>
  <c r="W847" i="19"/>
  <c r="AB847" i="19"/>
  <c r="AC847" i="19"/>
  <c r="AL846" i="19"/>
  <c r="AM846" i="19"/>
  <c r="Y846" i="19"/>
  <c r="Z846" i="19"/>
  <c r="AO846" i="19"/>
  <c r="AP846" i="19"/>
  <c r="T848" i="19"/>
  <c r="AO848" i="19"/>
  <c r="AP848" i="19"/>
  <c r="Y848" i="19"/>
  <c r="Z848" i="19"/>
  <c r="V848" i="19"/>
  <c r="W848" i="19"/>
  <c r="AL848" i="19"/>
  <c r="AM848" i="19"/>
  <c r="AB848" i="19"/>
  <c r="AC848" i="19"/>
  <c r="D847" i="19"/>
  <c r="AH848" i="19"/>
  <c r="AF848" i="19"/>
  <c r="AO847" i="19"/>
  <c r="AP847" i="19"/>
  <c r="P850" i="19"/>
  <c r="Q849" i="19"/>
  <c r="R849" i="19"/>
  <c r="S849" i="19"/>
  <c r="T849" i="19"/>
  <c r="AO849" i="19"/>
  <c r="AP849" i="19"/>
  <c r="Y849" i="19"/>
  <c r="Z849" i="19"/>
  <c r="AB849" i="19"/>
  <c r="AC849" i="19"/>
  <c r="AL849" i="19"/>
  <c r="AM849" i="19"/>
  <c r="D848" i="19"/>
  <c r="AH849" i="19"/>
  <c r="AF849" i="19"/>
  <c r="P851" i="19"/>
  <c r="Q850" i="19"/>
  <c r="R850" i="19"/>
  <c r="S850" i="19"/>
  <c r="D849" i="19"/>
  <c r="AH850" i="19"/>
  <c r="AF850" i="19"/>
  <c r="T850" i="19"/>
  <c r="V850" i="19"/>
  <c r="W850" i="19"/>
  <c r="P852" i="19"/>
  <c r="Q851" i="19"/>
  <c r="R851" i="19"/>
  <c r="S851" i="19"/>
  <c r="V849" i="19"/>
  <c r="W849" i="19"/>
  <c r="T851" i="19"/>
  <c r="V851" i="19"/>
  <c r="W851" i="19"/>
  <c r="AL851" i="19"/>
  <c r="AM851" i="19"/>
  <c r="AB851" i="19"/>
  <c r="AC851" i="19"/>
  <c r="AO851" i="19"/>
  <c r="AP851" i="19"/>
  <c r="D850" i="19"/>
  <c r="AH851" i="19"/>
  <c r="AF851" i="19"/>
  <c r="Y850" i="19"/>
  <c r="Z850" i="19"/>
  <c r="AL850" i="19"/>
  <c r="AM850" i="19"/>
  <c r="AO850" i="19"/>
  <c r="AP850" i="19"/>
  <c r="Q852" i="19"/>
  <c r="R852" i="19"/>
  <c r="S852" i="19"/>
  <c r="P853" i="19"/>
  <c r="AB850" i="19"/>
  <c r="AC850" i="19"/>
  <c r="T852" i="19"/>
  <c r="AL852" i="19"/>
  <c r="AM852" i="19"/>
  <c r="AB852" i="19"/>
  <c r="AC852" i="19"/>
  <c r="Y852" i="19"/>
  <c r="Z852" i="19"/>
  <c r="AO852" i="19"/>
  <c r="AP852" i="19"/>
  <c r="V852" i="19"/>
  <c r="W852" i="19"/>
  <c r="P854" i="19"/>
  <c r="Q853" i="19"/>
  <c r="R853" i="19"/>
  <c r="S853" i="19"/>
  <c r="AH852" i="19"/>
  <c r="AF852" i="19"/>
  <c r="D851" i="19"/>
  <c r="Y851" i="19"/>
  <c r="Z851" i="19"/>
  <c r="Q854" i="19"/>
  <c r="R854" i="19"/>
  <c r="S854" i="19"/>
  <c r="P855" i="19"/>
  <c r="T853" i="19"/>
  <c r="AB853" i="19"/>
  <c r="AC853" i="19"/>
  <c r="D852" i="19"/>
  <c r="AH853" i="19"/>
  <c r="AF853" i="19"/>
  <c r="D853" i="19"/>
  <c r="AH854" i="19"/>
  <c r="AF854" i="19"/>
  <c r="AO853" i="19"/>
  <c r="AP853" i="19"/>
  <c r="Y853" i="19"/>
  <c r="Z853" i="19"/>
  <c r="AL853" i="19"/>
  <c r="AM853" i="19"/>
  <c r="V853" i="19"/>
  <c r="W853" i="19"/>
  <c r="Q855" i="19"/>
  <c r="R855" i="19"/>
  <c r="S855" i="19"/>
  <c r="P856" i="19"/>
  <c r="T854" i="19"/>
  <c r="V854" i="19"/>
  <c r="W854" i="19"/>
  <c r="AB854" i="19"/>
  <c r="AC854" i="19"/>
  <c r="AL854" i="19"/>
  <c r="AM854" i="19"/>
  <c r="T855" i="19"/>
  <c r="AL855" i="19"/>
  <c r="AM855" i="19"/>
  <c r="D854" i="19"/>
  <c r="AH855" i="19"/>
  <c r="AF855" i="19"/>
  <c r="Y854" i="19"/>
  <c r="Z854" i="19"/>
  <c r="AO854" i="19"/>
  <c r="AP854" i="19"/>
  <c r="P857" i="19"/>
  <c r="Q856" i="19"/>
  <c r="R856" i="19"/>
  <c r="S856" i="19"/>
  <c r="AH856" i="19"/>
  <c r="AF856" i="19"/>
  <c r="D855" i="19"/>
  <c r="P858" i="19"/>
  <c r="Q857" i="19"/>
  <c r="R857" i="19"/>
  <c r="S857" i="19"/>
  <c r="AB855" i="19"/>
  <c r="AC855" i="19"/>
  <c r="V855" i="19"/>
  <c r="W855" i="19"/>
  <c r="AO855" i="19"/>
  <c r="AP855" i="19"/>
  <c r="T856" i="19"/>
  <c r="AL856" i="19"/>
  <c r="AM856" i="19"/>
  <c r="AB856" i="19"/>
  <c r="AC856" i="19"/>
  <c r="V856" i="19"/>
  <c r="W856" i="19"/>
  <c r="AO856" i="19"/>
  <c r="AP856" i="19"/>
  <c r="Y856" i="19"/>
  <c r="Z856" i="19"/>
  <c r="Y855" i="19"/>
  <c r="Z855" i="19"/>
  <c r="T857" i="19"/>
  <c r="AL857" i="19"/>
  <c r="AM857" i="19"/>
  <c r="AB857" i="19"/>
  <c r="AC857" i="19"/>
  <c r="Q858" i="19"/>
  <c r="R858" i="19"/>
  <c r="S858" i="19"/>
  <c r="P859" i="19"/>
  <c r="D856" i="19"/>
  <c r="AH857" i="19"/>
  <c r="AF857" i="19"/>
  <c r="Q859" i="19"/>
  <c r="R859" i="19"/>
  <c r="S859" i="19"/>
  <c r="P860" i="19"/>
  <c r="T858" i="19"/>
  <c r="AO858" i="19"/>
  <c r="AP858" i="19"/>
  <c r="Y858" i="19"/>
  <c r="Z858" i="19"/>
  <c r="V858" i="19"/>
  <c r="W858" i="19"/>
  <c r="D857" i="19"/>
  <c r="AH858" i="19"/>
  <c r="AF858" i="19"/>
  <c r="AO857" i="19"/>
  <c r="AP857" i="19"/>
  <c r="Y857" i="19"/>
  <c r="Z857" i="19"/>
  <c r="V857" i="19"/>
  <c r="W857" i="19"/>
  <c r="D858" i="19"/>
  <c r="AH859" i="19"/>
  <c r="AF859" i="19"/>
  <c r="AL858" i="19"/>
  <c r="AM858" i="19"/>
  <c r="AB858" i="19"/>
  <c r="AC858" i="19"/>
  <c r="P861" i="19"/>
  <c r="Q860" i="19"/>
  <c r="R860" i="19"/>
  <c r="S860" i="19"/>
  <c r="V859" i="19"/>
  <c r="W859" i="19"/>
  <c r="T859" i="19"/>
  <c r="AL859" i="19"/>
  <c r="AM859" i="19"/>
  <c r="AO859" i="19"/>
  <c r="AP859" i="19"/>
  <c r="Y859" i="19"/>
  <c r="Z859" i="19"/>
  <c r="P862" i="19"/>
  <c r="Q861" i="19"/>
  <c r="R861" i="19"/>
  <c r="S861" i="19"/>
  <c r="T860" i="19"/>
  <c r="AO860" i="19"/>
  <c r="AP860" i="19"/>
  <c r="Y860" i="19"/>
  <c r="Z860" i="19"/>
  <c r="V860" i="19"/>
  <c r="W860" i="19"/>
  <c r="AB860" i="19"/>
  <c r="AC860" i="19"/>
  <c r="D859" i="19"/>
  <c r="AH860" i="19"/>
  <c r="AF860" i="19"/>
  <c r="AB859" i="19"/>
  <c r="AC859" i="19"/>
  <c r="T861" i="19"/>
  <c r="D860" i="19"/>
  <c r="AH861" i="19"/>
  <c r="AF861" i="19"/>
  <c r="AL860" i="19"/>
  <c r="AM860" i="19"/>
  <c r="Q862" i="19"/>
  <c r="R862" i="19"/>
  <c r="S862" i="19"/>
  <c r="P863" i="19"/>
  <c r="D861" i="19"/>
  <c r="AH862" i="19"/>
  <c r="AF862" i="19"/>
  <c r="P864" i="19"/>
  <c r="Q863" i="19"/>
  <c r="R863" i="19"/>
  <c r="S863" i="19"/>
  <c r="AO861" i="19"/>
  <c r="AP861" i="19"/>
  <c r="V861" i="19"/>
  <c r="W861" i="19"/>
  <c r="AO862" i="19"/>
  <c r="AP862" i="19"/>
  <c r="T862" i="19"/>
  <c r="V862" i="19"/>
  <c r="W862" i="19"/>
  <c r="Y862" i="19"/>
  <c r="Z862" i="19"/>
  <c r="AB862" i="19"/>
  <c r="AC862" i="19"/>
  <c r="Y861" i="19"/>
  <c r="Z861" i="19"/>
  <c r="AB861" i="19"/>
  <c r="AC861" i="19"/>
  <c r="AL861" i="19"/>
  <c r="AM861" i="19"/>
  <c r="Q864" i="19"/>
  <c r="R864" i="19"/>
  <c r="S864" i="19"/>
  <c r="P865" i="19"/>
  <c r="T863" i="19"/>
  <c r="Y863" i="19"/>
  <c r="Z863" i="19"/>
  <c r="AL863" i="19"/>
  <c r="AM863" i="19"/>
  <c r="D862" i="19"/>
  <c r="AH863" i="19"/>
  <c r="AF863" i="19"/>
  <c r="AL862" i="19"/>
  <c r="AM862" i="19"/>
  <c r="D863" i="19"/>
  <c r="AH864" i="19"/>
  <c r="AF864" i="19"/>
  <c r="V863" i="19"/>
  <c r="W863" i="19"/>
  <c r="AO863" i="19"/>
  <c r="AP863" i="19"/>
  <c r="AB863" i="19"/>
  <c r="AC863" i="19"/>
  <c r="P866" i="19"/>
  <c r="Q865" i="19"/>
  <c r="R865" i="19"/>
  <c r="S865" i="19"/>
  <c r="T864" i="19"/>
  <c r="AL864" i="19"/>
  <c r="AM864" i="19"/>
  <c r="AB864" i="19"/>
  <c r="AC864" i="19"/>
  <c r="AO864" i="19"/>
  <c r="AP864" i="19"/>
  <c r="V864" i="19"/>
  <c r="W864" i="19"/>
  <c r="Y864" i="19"/>
  <c r="Z864" i="19"/>
  <c r="T865" i="19"/>
  <c r="P867" i="19"/>
  <c r="Q866" i="19"/>
  <c r="R866" i="19"/>
  <c r="S866" i="19"/>
  <c r="D864" i="19"/>
  <c r="AH865" i="19"/>
  <c r="AF865" i="19"/>
  <c r="D865" i="19"/>
  <c r="AH866" i="19"/>
  <c r="AF866" i="19"/>
  <c r="V865" i="19"/>
  <c r="W865" i="19"/>
  <c r="AL865" i="19"/>
  <c r="AM865" i="19"/>
  <c r="P868" i="19"/>
  <c r="Q867" i="19"/>
  <c r="R867" i="19"/>
  <c r="S867" i="19"/>
  <c r="Y865" i="19"/>
  <c r="Z865" i="19"/>
  <c r="AB865" i="19"/>
  <c r="AC865" i="19"/>
  <c r="T866" i="19"/>
  <c r="V866" i="19"/>
  <c r="W866" i="19"/>
  <c r="AL866" i="19"/>
  <c r="AM866" i="19"/>
  <c r="Y866" i="19"/>
  <c r="Z866" i="19"/>
  <c r="AB866" i="19"/>
  <c r="AC866" i="19"/>
  <c r="AO865" i="19"/>
  <c r="AP865" i="19"/>
  <c r="T867" i="19"/>
  <c r="V867" i="19"/>
  <c r="W867" i="19"/>
  <c r="AB867" i="19"/>
  <c r="AC867" i="19"/>
  <c r="AO867" i="19"/>
  <c r="AP867" i="19"/>
  <c r="P869" i="19"/>
  <c r="Q868" i="19"/>
  <c r="R868" i="19"/>
  <c r="S868" i="19"/>
  <c r="D866" i="19"/>
  <c r="AH867" i="19"/>
  <c r="AF867" i="19"/>
  <c r="AO866" i="19"/>
  <c r="AP866" i="19"/>
  <c r="T868" i="19"/>
  <c r="AL868" i="19"/>
  <c r="AM868" i="19"/>
  <c r="AB868" i="19"/>
  <c r="AC868" i="19"/>
  <c r="V868" i="19"/>
  <c r="W868" i="19"/>
  <c r="Y868" i="19"/>
  <c r="Z868" i="19"/>
  <c r="AO868" i="19"/>
  <c r="AP868" i="19"/>
  <c r="D867" i="19"/>
  <c r="AH868" i="19"/>
  <c r="AF868" i="19"/>
  <c r="AL867" i="19"/>
  <c r="AM867" i="19"/>
  <c r="P870" i="19"/>
  <c r="Q869" i="19"/>
  <c r="R869" i="19"/>
  <c r="S869" i="19"/>
  <c r="Y867" i="19"/>
  <c r="Z867" i="19"/>
  <c r="T869" i="19"/>
  <c r="AB869" i="19"/>
  <c r="AC869" i="19"/>
  <c r="P871" i="19"/>
  <c r="Q870" i="19"/>
  <c r="R870" i="19"/>
  <c r="S870" i="19"/>
  <c r="AH869" i="19"/>
  <c r="AF869" i="19"/>
  <c r="D868" i="19"/>
  <c r="P872" i="19"/>
  <c r="Q871" i="19"/>
  <c r="R871" i="19"/>
  <c r="S871" i="19"/>
  <c r="D869" i="19"/>
  <c r="AH870" i="19"/>
  <c r="AF870" i="19"/>
  <c r="V869" i="19"/>
  <c r="W869" i="19"/>
  <c r="AO869" i="19"/>
  <c r="AP869" i="19"/>
  <c r="Y869" i="19"/>
  <c r="Z869" i="19"/>
  <c r="AL869" i="19"/>
  <c r="AM869" i="19"/>
  <c r="T870" i="19"/>
  <c r="AL870" i="19"/>
  <c r="AM870" i="19"/>
  <c r="AB870" i="19"/>
  <c r="AC870" i="19"/>
  <c r="V870" i="19"/>
  <c r="W870" i="19"/>
  <c r="T871" i="19"/>
  <c r="AB871" i="19"/>
  <c r="AC871" i="19"/>
  <c r="AL871" i="19"/>
  <c r="AM871" i="19"/>
  <c r="AO871" i="19"/>
  <c r="AP871" i="19"/>
  <c r="D870" i="19"/>
  <c r="AH871" i="19"/>
  <c r="AF871" i="19"/>
  <c r="Y870" i="19"/>
  <c r="Z870" i="19"/>
  <c r="AO870" i="19"/>
  <c r="AP870" i="19"/>
  <c r="Q872" i="19"/>
  <c r="R872" i="19"/>
  <c r="S872" i="19"/>
  <c r="P873" i="19"/>
  <c r="D871" i="19"/>
  <c r="AH872" i="19"/>
  <c r="AF872" i="19"/>
  <c r="Y871" i="19"/>
  <c r="Z871" i="19"/>
  <c r="P874" i="19"/>
  <c r="Q873" i="19"/>
  <c r="R873" i="19"/>
  <c r="S873" i="19"/>
  <c r="T872" i="19"/>
  <c r="V872" i="19"/>
  <c r="W872" i="19"/>
  <c r="AL872" i="19"/>
  <c r="AM872" i="19"/>
  <c r="V871" i="19"/>
  <c r="W871" i="19"/>
  <c r="AH873" i="19"/>
  <c r="AF873" i="19"/>
  <c r="D872" i="19"/>
  <c r="T873" i="19"/>
  <c r="P875" i="19"/>
  <c r="Q874" i="19"/>
  <c r="R874" i="19"/>
  <c r="S874" i="19"/>
  <c r="AO872" i="19"/>
  <c r="AP872" i="19"/>
  <c r="Y872" i="19"/>
  <c r="Z872" i="19"/>
  <c r="AB872" i="19"/>
  <c r="AC872" i="19"/>
  <c r="D873" i="19"/>
  <c r="AH874" i="19"/>
  <c r="AF874" i="19"/>
  <c r="AO873" i="19"/>
  <c r="AP873" i="19"/>
  <c r="AL873" i="19"/>
  <c r="AM873" i="19"/>
  <c r="AB873" i="19"/>
  <c r="AC873" i="19"/>
  <c r="V873" i="19"/>
  <c r="W873" i="19"/>
  <c r="AO874" i="19"/>
  <c r="AP874" i="19"/>
  <c r="Y874" i="19"/>
  <c r="Z874" i="19"/>
  <c r="T874" i="19"/>
  <c r="AL874" i="19"/>
  <c r="AM874" i="19"/>
  <c r="V874" i="19"/>
  <c r="W874" i="19"/>
  <c r="AB874" i="19"/>
  <c r="AC874" i="19"/>
  <c r="P876" i="19"/>
  <c r="Q875" i="19"/>
  <c r="R875" i="19"/>
  <c r="S875" i="19"/>
  <c r="Y873" i="19"/>
  <c r="Z873" i="19"/>
  <c r="T875" i="19"/>
  <c r="Y875" i="19"/>
  <c r="Z875" i="19"/>
  <c r="Q876" i="19"/>
  <c r="R876" i="19"/>
  <c r="S876" i="19"/>
  <c r="P877" i="19"/>
  <c r="D874" i="19"/>
  <c r="AH875" i="19"/>
  <c r="AF875" i="19"/>
  <c r="AO875" i="19"/>
  <c r="AP875" i="19"/>
  <c r="T876" i="19"/>
  <c r="AL876" i="19"/>
  <c r="AM876" i="19"/>
  <c r="AB876" i="19"/>
  <c r="AC876" i="19"/>
  <c r="AO876" i="19"/>
  <c r="AP876" i="19"/>
  <c r="Y876" i="19"/>
  <c r="Z876" i="19"/>
  <c r="V876" i="19"/>
  <c r="W876" i="19"/>
  <c r="V875" i="19"/>
  <c r="W875" i="19"/>
  <c r="AB875" i="19"/>
  <c r="AC875" i="19"/>
  <c r="D875" i="19"/>
  <c r="AH876" i="19"/>
  <c r="AF876" i="19"/>
  <c r="AL875" i="19"/>
  <c r="AM875" i="19"/>
  <c r="P878" i="19"/>
  <c r="Q877" i="19"/>
  <c r="R877" i="19"/>
  <c r="S877" i="19"/>
  <c r="T877" i="19"/>
  <c r="Y877" i="19"/>
  <c r="Z877" i="19"/>
  <c r="AO877" i="19"/>
  <c r="AP877" i="19"/>
  <c r="AB877" i="19"/>
  <c r="AC877" i="19"/>
  <c r="D876" i="19"/>
  <c r="AH877" i="19"/>
  <c r="AF877" i="19"/>
  <c r="Q878" i="19"/>
  <c r="R878" i="19"/>
  <c r="S878" i="19"/>
  <c r="P879" i="19"/>
  <c r="Q879" i="19"/>
  <c r="R879" i="19"/>
  <c r="S879" i="19"/>
  <c r="P880" i="19"/>
  <c r="D877" i="19"/>
  <c r="AH878" i="19"/>
  <c r="AF878" i="19"/>
  <c r="AL877" i="19"/>
  <c r="AM877" i="19"/>
  <c r="AO878" i="19"/>
  <c r="AP878" i="19"/>
  <c r="AB878" i="19"/>
  <c r="AC878" i="19"/>
  <c r="AL878" i="19"/>
  <c r="AM878" i="19"/>
  <c r="Y878" i="19"/>
  <c r="Z878" i="19"/>
  <c r="T878" i="19"/>
  <c r="V877" i="19"/>
  <c r="W877" i="19"/>
  <c r="D878" i="19"/>
  <c r="AH879" i="19"/>
  <c r="AF879" i="19"/>
  <c r="V878" i="19"/>
  <c r="W878" i="19"/>
  <c r="P881" i="19"/>
  <c r="Q880" i="19"/>
  <c r="R880" i="19"/>
  <c r="S880" i="19"/>
  <c r="Y879" i="19"/>
  <c r="Z879" i="19"/>
  <c r="AL879" i="19"/>
  <c r="AM879" i="19"/>
  <c r="T879" i="19"/>
  <c r="V879" i="19"/>
  <c r="W879" i="19"/>
  <c r="AB879" i="19"/>
  <c r="AC879" i="19"/>
  <c r="T880" i="19"/>
  <c r="AL880" i="19"/>
  <c r="AM880" i="19"/>
  <c r="AB880" i="19"/>
  <c r="AC880" i="19"/>
  <c r="Y880" i="19"/>
  <c r="Z880" i="19"/>
  <c r="AO880" i="19"/>
  <c r="AP880" i="19"/>
  <c r="V880" i="19"/>
  <c r="W880" i="19"/>
  <c r="P882" i="19"/>
  <c r="Q881" i="19"/>
  <c r="R881" i="19"/>
  <c r="S881" i="19"/>
  <c r="D879" i="19"/>
  <c r="AH880" i="19"/>
  <c r="AF880" i="19"/>
  <c r="AO879" i="19"/>
  <c r="AP879" i="19"/>
  <c r="Q882" i="19"/>
  <c r="R882" i="19"/>
  <c r="S882" i="19"/>
  <c r="P883" i="19"/>
  <c r="T881" i="19"/>
  <c r="V881" i="19"/>
  <c r="W881" i="19"/>
  <c r="Y881" i="19"/>
  <c r="Z881" i="19"/>
  <c r="AL881" i="19"/>
  <c r="AM881" i="19"/>
  <c r="D880" i="19"/>
  <c r="AH881" i="19"/>
  <c r="AF881" i="19"/>
  <c r="AB881" i="19"/>
  <c r="AC881" i="19"/>
  <c r="AO881" i="19"/>
  <c r="AP881" i="19"/>
  <c r="D881" i="19"/>
  <c r="AH882" i="19"/>
  <c r="AF882" i="19"/>
  <c r="Q883" i="19"/>
  <c r="R883" i="19"/>
  <c r="S883" i="19"/>
  <c r="P884" i="19"/>
  <c r="AO882" i="19"/>
  <c r="AP882" i="19"/>
  <c r="T882" i="19"/>
  <c r="V882" i="19"/>
  <c r="W882" i="19"/>
  <c r="T883" i="19"/>
  <c r="V883" i="19"/>
  <c r="W883" i="19"/>
  <c r="AO883" i="19"/>
  <c r="AP883" i="19"/>
  <c r="AL883" i="19"/>
  <c r="AM883" i="19"/>
  <c r="AB883" i="19"/>
  <c r="AC883" i="19"/>
  <c r="Q884" i="19"/>
  <c r="R884" i="19"/>
  <c r="S884" i="19"/>
  <c r="P885" i="19"/>
  <c r="D882" i="19"/>
  <c r="AH883" i="19"/>
  <c r="AF883" i="19"/>
  <c r="AB882" i="19"/>
  <c r="AC882" i="19"/>
  <c r="Y882" i="19"/>
  <c r="Z882" i="19"/>
  <c r="AL882" i="19"/>
  <c r="AM882" i="19"/>
  <c r="T884" i="19"/>
  <c r="AL884" i="19"/>
  <c r="AM884" i="19"/>
  <c r="AB884" i="19"/>
  <c r="AC884" i="19"/>
  <c r="Y884" i="19"/>
  <c r="Z884" i="19"/>
  <c r="AO884" i="19"/>
  <c r="AP884" i="19"/>
  <c r="V884" i="19"/>
  <c r="W884" i="19"/>
  <c r="AH884" i="19"/>
  <c r="AF884" i="19"/>
  <c r="D883" i="19"/>
  <c r="P886" i="19"/>
  <c r="Q885" i="19"/>
  <c r="R885" i="19"/>
  <c r="S885" i="19"/>
  <c r="Y883" i="19"/>
  <c r="Z883" i="19"/>
  <c r="AH885" i="19"/>
  <c r="AF885" i="19"/>
  <c r="D884" i="19"/>
  <c r="T885" i="19"/>
  <c r="V885" i="19"/>
  <c r="W885" i="19"/>
  <c r="P887" i="19"/>
  <c r="Q886" i="19"/>
  <c r="R886" i="19"/>
  <c r="S886" i="19"/>
  <c r="AO885" i="19"/>
  <c r="AP885" i="19"/>
  <c r="Y885" i="19"/>
  <c r="Z885" i="19"/>
  <c r="T886" i="19"/>
  <c r="V886" i="19"/>
  <c r="W886" i="19"/>
  <c r="AB886" i="19"/>
  <c r="AC886" i="19"/>
  <c r="AL886" i="19"/>
  <c r="AM886" i="19"/>
  <c r="D885" i="19"/>
  <c r="AH886" i="19"/>
  <c r="AF886" i="19"/>
  <c r="AL885" i="19"/>
  <c r="AM885" i="19"/>
  <c r="Q887" i="19"/>
  <c r="R887" i="19"/>
  <c r="S887" i="19"/>
  <c r="P888" i="19"/>
  <c r="AB885" i="19"/>
  <c r="AC885" i="19"/>
  <c r="P889" i="19"/>
  <c r="Q888" i="19"/>
  <c r="R888" i="19"/>
  <c r="S888" i="19"/>
  <c r="D886" i="19"/>
  <c r="AH887" i="19"/>
  <c r="AF887" i="19"/>
  <c r="Y886" i="19"/>
  <c r="Z886" i="19"/>
  <c r="AO886" i="19"/>
  <c r="AP886" i="19"/>
  <c r="Y887" i="19"/>
  <c r="Z887" i="19"/>
  <c r="AO887" i="19"/>
  <c r="AP887" i="19"/>
  <c r="T887" i="19"/>
  <c r="V887" i="19"/>
  <c r="W887" i="19"/>
  <c r="AB887" i="19"/>
  <c r="AC887" i="19"/>
  <c r="T888" i="19"/>
  <c r="AL888" i="19"/>
  <c r="AM888" i="19"/>
  <c r="AB888" i="19"/>
  <c r="AC888" i="19"/>
  <c r="V888" i="19"/>
  <c r="W888" i="19"/>
  <c r="AO888" i="19"/>
  <c r="AP888" i="19"/>
  <c r="Y888" i="19"/>
  <c r="Z888" i="19"/>
  <c r="AH888" i="19"/>
  <c r="AF888" i="19"/>
  <c r="D887" i="19"/>
  <c r="AL887" i="19"/>
  <c r="AM887" i="19"/>
  <c r="Q889" i="19"/>
  <c r="R889" i="19"/>
  <c r="S889" i="19"/>
  <c r="P890" i="19"/>
  <c r="Q890" i="19"/>
  <c r="R890" i="19"/>
  <c r="S890" i="19"/>
  <c r="P891" i="19"/>
  <c r="T889" i="19"/>
  <c r="AL889" i="19"/>
  <c r="AM889" i="19"/>
  <c r="D888" i="19"/>
  <c r="AH889" i="19"/>
  <c r="AF889" i="19"/>
  <c r="AB889" i="19"/>
  <c r="AC889" i="19"/>
  <c r="P892" i="19"/>
  <c r="Q891" i="19"/>
  <c r="R891" i="19"/>
  <c r="S891" i="19"/>
  <c r="T890" i="19"/>
  <c r="AB890" i="19"/>
  <c r="AC890" i="19"/>
  <c r="V890" i="19"/>
  <c r="W890" i="19"/>
  <c r="D889" i="19"/>
  <c r="AH890" i="19"/>
  <c r="AF890" i="19"/>
  <c r="Y889" i="19"/>
  <c r="Z889" i="19"/>
  <c r="V889" i="19"/>
  <c r="W889" i="19"/>
  <c r="AO889" i="19"/>
  <c r="AP889" i="19"/>
  <c r="T891" i="19"/>
  <c r="AB891" i="19"/>
  <c r="AC891" i="19"/>
  <c r="AL891" i="19"/>
  <c r="AM891" i="19"/>
  <c r="P893" i="19"/>
  <c r="Q892" i="19"/>
  <c r="R892" i="19"/>
  <c r="S892" i="19"/>
  <c r="D890" i="19"/>
  <c r="AH891" i="19"/>
  <c r="AF891" i="19"/>
  <c r="AL890" i="19"/>
  <c r="AM890" i="19"/>
  <c r="AO890" i="19"/>
  <c r="AP890" i="19"/>
  <c r="Y890" i="19"/>
  <c r="Z890" i="19"/>
  <c r="AH892" i="19"/>
  <c r="AF892" i="19"/>
  <c r="D891" i="19"/>
  <c r="Q893" i="19"/>
  <c r="R893" i="19"/>
  <c r="S893" i="19"/>
  <c r="P894" i="19"/>
  <c r="V891" i="19"/>
  <c r="W891" i="19"/>
  <c r="AO891" i="19"/>
  <c r="AP891" i="19"/>
  <c r="T892" i="19"/>
  <c r="Y891" i="19"/>
  <c r="Z891" i="19"/>
  <c r="D892" i="19"/>
  <c r="AH893" i="19"/>
  <c r="AF893" i="19"/>
  <c r="AL892" i="19"/>
  <c r="AM892" i="19"/>
  <c r="AB892" i="19"/>
  <c r="AC892" i="19"/>
  <c r="P895" i="19"/>
  <c r="Q894" i="19"/>
  <c r="R894" i="19"/>
  <c r="S894" i="19"/>
  <c r="V892" i="19"/>
  <c r="W892" i="19"/>
  <c r="V893" i="19"/>
  <c r="W893" i="19"/>
  <c r="T893" i="19"/>
  <c r="Y892" i="19"/>
  <c r="Z892" i="19"/>
  <c r="AO892" i="19"/>
  <c r="AP892" i="19"/>
  <c r="D893" i="19"/>
  <c r="AH894" i="19"/>
  <c r="AF894" i="19"/>
  <c r="P896" i="19"/>
  <c r="Q895" i="19"/>
  <c r="R895" i="19"/>
  <c r="S895" i="19"/>
  <c r="Y893" i="19"/>
  <c r="Z893" i="19"/>
  <c r="AL893" i="19"/>
  <c r="AM893" i="19"/>
  <c r="AO894" i="19"/>
  <c r="AP894" i="19"/>
  <c r="T894" i="19"/>
  <c r="V894" i="19"/>
  <c r="W894" i="19"/>
  <c r="Y894" i="19"/>
  <c r="Z894" i="19"/>
  <c r="AB894" i="19"/>
  <c r="AC894" i="19"/>
  <c r="AB893" i="19"/>
  <c r="AC893" i="19"/>
  <c r="AO893" i="19"/>
  <c r="AP893" i="19"/>
  <c r="P897" i="19"/>
  <c r="Q896" i="19"/>
  <c r="R896" i="19"/>
  <c r="S896" i="19"/>
  <c r="Y895" i="19"/>
  <c r="Z895" i="19"/>
  <c r="AB895" i="19"/>
  <c r="AC895" i="19"/>
  <c r="AL895" i="19"/>
  <c r="AM895" i="19"/>
  <c r="AO895" i="19"/>
  <c r="AP895" i="19"/>
  <c r="V895" i="19"/>
  <c r="W895" i="19"/>
  <c r="T895" i="19"/>
  <c r="D894" i="19"/>
  <c r="AH895" i="19"/>
  <c r="AF895" i="19"/>
  <c r="AL894" i="19"/>
  <c r="AM894" i="19"/>
  <c r="T896" i="19"/>
  <c r="AO896" i="19"/>
  <c r="AP896" i="19"/>
  <c r="Y896" i="19"/>
  <c r="Z896" i="19"/>
  <c r="AB896" i="19"/>
  <c r="AC896" i="19"/>
  <c r="AL896" i="19"/>
  <c r="AM896" i="19"/>
  <c r="V896" i="19"/>
  <c r="W896" i="19"/>
  <c r="D895" i="19"/>
  <c r="AH896" i="19"/>
  <c r="AF896" i="19"/>
  <c r="P898" i="19"/>
  <c r="Q897" i="19"/>
  <c r="R897" i="19"/>
  <c r="S897" i="19"/>
  <c r="T897" i="19"/>
  <c r="AL897" i="19"/>
  <c r="AM897" i="19"/>
  <c r="P899" i="19"/>
  <c r="Q898" i="19"/>
  <c r="R898" i="19"/>
  <c r="S898" i="19"/>
  <c r="D896" i="19"/>
  <c r="AH897" i="19"/>
  <c r="AF897" i="19"/>
  <c r="T898" i="19"/>
  <c r="V898" i="19"/>
  <c r="W898" i="19"/>
  <c r="AB898" i="19"/>
  <c r="AC898" i="19"/>
  <c r="AL898" i="19"/>
  <c r="AM898" i="19"/>
  <c r="Y898" i="19"/>
  <c r="Z898" i="19"/>
  <c r="Q899" i="19"/>
  <c r="R899" i="19"/>
  <c r="S899" i="19"/>
  <c r="P900" i="19"/>
  <c r="AB897" i="19"/>
  <c r="AC897" i="19"/>
  <c r="Y897" i="19"/>
  <c r="Z897" i="19"/>
  <c r="D897" i="19"/>
  <c r="AH898" i="19"/>
  <c r="AF898" i="19"/>
  <c r="AO897" i="19"/>
  <c r="AP897" i="19"/>
  <c r="V897" i="19"/>
  <c r="W897" i="19"/>
  <c r="T899" i="19"/>
  <c r="Y899" i="19"/>
  <c r="Z899" i="19"/>
  <c r="AL899" i="19"/>
  <c r="AM899" i="19"/>
  <c r="D898" i="19"/>
  <c r="AH899" i="19"/>
  <c r="AF899" i="19"/>
  <c r="P901" i="19"/>
  <c r="Q900" i="19"/>
  <c r="R900" i="19"/>
  <c r="S900" i="19"/>
  <c r="AO898" i="19"/>
  <c r="AP898" i="19"/>
  <c r="D899" i="19"/>
  <c r="AH900" i="19"/>
  <c r="AF900" i="19"/>
  <c r="AB899" i="19"/>
  <c r="AC899" i="19"/>
  <c r="AO899" i="19"/>
  <c r="AP899" i="19"/>
  <c r="T900" i="19"/>
  <c r="AO900" i="19"/>
  <c r="AP900" i="19"/>
  <c r="Y900" i="19"/>
  <c r="Z900" i="19"/>
  <c r="AB900" i="19"/>
  <c r="AC900" i="19"/>
  <c r="P902" i="19"/>
  <c r="Q901" i="19"/>
  <c r="R901" i="19"/>
  <c r="S901" i="19"/>
  <c r="V899" i="19"/>
  <c r="W899" i="19"/>
  <c r="D900" i="19"/>
  <c r="AH901" i="19"/>
  <c r="AF901" i="19"/>
  <c r="T901" i="19"/>
  <c r="Q902" i="19"/>
  <c r="R902" i="19"/>
  <c r="S902" i="19"/>
  <c r="P903" i="19"/>
  <c r="V900" i="19"/>
  <c r="W900" i="19"/>
  <c r="AL900" i="19"/>
  <c r="AM900" i="19"/>
  <c r="AH902" i="19"/>
  <c r="AF902" i="19"/>
  <c r="D901" i="19"/>
  <c r="AB901" i="19"/>
  <c r="AC901" i="19"/>
  <c r="AL901" i="19"/>
  <c r="AM901" i="19"/>
  <c r="V901" i="19"/>
  <c r="W901" i="19"/>
  <c r="AO901" i="19"/>
  <c r="AP901" i="19"/>
  <c r="Y901" i="19"/>
  <c r="Z901" i="19"/>
  <c r="P904" i="19"/>
  <c r="Q903" i="19"/>
  <c r="R903" i="19"/>
  <c r="S903" i="19"/>
  <c r="T902" i="19"/>
  <c r="V902" i="19"/>
  <c r="W902" i="19"/>
  <c r="AL902" i="19"/>
  <c r="AM902" i="19"/>
  <c r="Y902" i="19"/>
  <c r="Z902" i="19"/>
  <c r="P905" i="19"/>
  <c r="Q904" i="19"/>
  <c r="R904" i="19"/>
  <c r="S904" i="19"/>
  <c r="D902" i="19"/>
  <c r="AH903" i="19"/>
  <c r="AF903" i="19"/>
  <c r="AO902" i="19"/>
  <c r="AP902" i="19"/>
  <c r="AB902" i="19"/>
  <c r="AC902" i="19"/>
  <c r="T903" i="19"/>
  <c r="D903" i="19"/>
  <c r="AH904" i="19"/>
  <c r="AF904" i="19"/>
  <c r="V903" i="19"/>
  <c r="W903" i="19"/>
  <c r="Y903" i="19"/>
  <c r="Z903" i="19"/>
  <c r="T904" i="19"/>
  <c r="AL904" i="19"/>
  <c r="AM904" i="19"/>
  <c r="AB904" i="19"/>
  <c r="AC904" i="19"/>
  <c r="V904" i="19"/>
  <c r="W904" i="19"/>
  <c r="AO903" i="19"/>
  <c r="AP903" i="19"/>
  <c r="AL903" i="19"/>
  <c r="AM903" i="19"/>
  <c r="AB903" i="19"/>
  <c r="AC903" i="19"/>
  <c r="P906" i="19"/>
  <c r="Q905" i="19"/>
  <c r="R905" i="19"/>
  <c r="S905" i="19"/>
  <c r="P907" i="19"/>
  <c r="Q906" i="19"/>
  <c r="R906" i="19"/>
  <c r="S906" i="19"/>
  <c r="T905" i="19"/>
  <c r="AO905" i="19"/>
  <c r="AP905" i="19"/>
  <c r="V905" i="19"/>
  <c r="W905" i="19"/>
  <c r="AB905" i="19"/>
  <c r="AC905" i="19"/>
  <c r="AH905" i="19"/>
  <c r="AF905" i="19"/>
  <c r="D904" i="19"/>
  <c r="Y904" i="19"/>
  <c r="Z904" i="19"/>
  <c r="AO904" i="19"/>
  <c r="AP904" i="19"/>
  <c r="T906" i="19"/>
  <c r="Y906" i="19"/>
  <c r="Z906" i="19"/>
  <c r="V906" i="19"/>
  <c r="W906" i="19"/>
  <c r="AL906" i="19"/>
  <c r="AM906" i="19"/>
  <c r="AB906" i="19"/>
  <c r="AC906" i="19"/>
  <c r="AH906" i="19"/>
  <c r="AF906" i="19"/>
  <c r="D905" i="19"/>
  <c r="AL905" i="19"/>
  <c r="AM905" i="19"/>
  <c r="Y905" i="19"/>
  <c r="Z905" i="19"/>
  <c r="Q907" i="19"/>
  <c r="R907" i="19"/>
  <c r="S907" i="19"/>
  <c r="P908" i="19"/>
  <c r="Q908" i="19"/>
  <c r="R908" i="19"/>
  <c r="S908" i="19"/>
  <c r="P909" i="19"/>
  <c r="D906" i="19"/>
  <c r="AH907" i="19"/>
  <c r="AF907" i="19"/>
  <c r="V907" i="19"/>
  <c r="W907" i="19"/>
  <c r="AL907" i="19"/>
  <c r="AM907" i="19"/>
  <c r="Y907" i="19"/>
  <c r="Z907" i="19"/>
  <c r="AO907" i="19"/>
  <c r="AP907" i="19"/>
  <c r="T907" i="19"/>
  <c r="AB907" i="19"/>
  <c r="AC907" i="19"/>
  <c r="AO906" i="19"/>
  <c r="AP906" i="19"/>
  <c r="AH908" i="19"/>
  <c r="AF908" i="19"/>
  <c r="D907" i="19"/>
  <c r="P910" i="19"/>
  <c r="Q909" i="19"/>
  <c r="R909" i="19"/>
  <c r="S909" i="19"/>
  <c r="T908" i="19"/>
  <c r="AL908" i="19"/>
  <c r="AM908" i="19"/>
  <c r="AO908" i="19"/>
  <c r="AP908" i="19"/>
  <c r="Y908" i="19"/>
  <c r="Z908" i="19"/>
  <c r="T909" i="19"/>
  <c r="Q910" i="19"/>
  <c r="R910" i="19"/>
  <c r="S910" i="19"/>
  <c r="P911" i="19"/>
  <c r="D908" i="19"/>
  <c r="AH909" i="19"/>
  <c r="AF909" i="19"/>
  <c r="AB908" i="19"/>
  <c r="AC908" i="19"/>
  <c r="V908" i="19"/>
  <c r="W908" i="19"/>
  <c r="AH910" i="19"/>
  <c r="AF910" i="19"/>
  <c r="D909" i="19"/>
  <c r="AB909" i="19"/>
  <c r="AC909" i="19"/>
  <c r="Q911" i="19"/>
  <c r="R911" i="19"/>
  <c r="S911" i="19"/>
  <c r="P912" i="19"/>
  <c r="V909" i="19"/>
  <c r="W909" i="19"/>
  <c r="AB910" i="19"/>
  <c r="AC910" i="19"/>
  <c r="Y910" i="19"/>
  <c r="Z910" i="19"/>
  <c r="T910" i="19"/>
  <c r="AO909" i="19"/>
  <c r="AP909" i="19"/>
  <c r="Y909" i="19"/>
  <c r="Z909" i="19"/>
  <c r="AL909" i="19"/>
  <c r="AM909" i="19"/>
  <c r="P913" i="19"/>
  <c r="Q912" i="19"/>
  <c r="R912" i="19"/>
  <c r="S912" i="19"/>
  <c r="AH911" i="19"/>
  <c r="AF911" i="19"/>
  <c r="D910" i="19"/>
  <c r="AL910" i="19"/>
  <c r="AM910" i="19"/>
  <c r="V911" i="19"/>
  <c r="W911" i="19"/>
  <c r="Y911" i="19"/>
  <c r="Z911" i="19"/>
  <c r="AO911" i="19"/>
  <c r="AP911" i="19"/>
  <c r="T911" i="19"/>
  <c r="AL911" i="19"/>
  <c r="AM911" i="19"/>
  <c r="AB911" i="19"/>
  <c r="AC911" i="19"/>
  <c r="V910" i="19"/>
  <c r="W910" i="19"/>
  <c r="AO910" i="19"/>
  <c r="AP910" i="19"/>
  <c r="T912" i="19"/>
  <c r="Y912" i="19"/>
  <c r="Z912" i="19"/>
  <c r="V912" i="19"/>
  <c r="W912" i="19"/>
  <c r="AB912" i="19"/>
  <c r="AC912" i="19"/>
  <c r="AL912" i="19"/>
  <c r="AM912" i="19"/>
  <c r="D911" i="19"/>
  <c r="AH912" i="19"/>
  <c r="AF912" i="19"/>
  <c r="P914" i="19"/>
  <c r="Q913" i="19"/>
  <c r="R913" i="19"/>
  <c r="S913" i="19"/>
  <c r="D912" i="19"/>
  <c r="AH913" i="19"/>
  <c r="AF913" i="19"/>
  <c r="T913" i="19"/>
  <c r="AL913" i="19"/>
  <c r="AM913" i="19"/>
  <c r="V913" i="19"/>
  <c r="W913" i="19"/>
  <c r="Y913" i="19"/>
  <c r="Z913" i="19"/>
  <c r="AO912" i="19"/>
  <c r="AP912" i="19"/>
  <c r="Q914" i="19"/>
  <c r="R914" i="19"/>
  <c r="S914" i="19"/>
  <c r="P915" i="19"/>
  <c r="AB913" i="19"/>
  <c r="AC913" i="19"/>
  <c r="Q915" i="19"/>
  <c r="R915" i="19"/>
  <c r="S915" i="19"/>
  <c r="P916" i="19"/>
  <c r="T914" i="19"/>
  <c r="Y914" i="19"/>
  <c r="Z914" i="19"/>
  <c r="AL914" i="19"/>
  <c r="AM914" i="19"/>
  <c r="AH914" i="19"/>
  <c r="AF914" i="19"/>
  <c r="D913" i="19"/>
  <c r="AO913" i="19"/>
  <c r="AP913" i="19"/>
  <c r="D914" i="19"/>
  <c r="AH915" i="19"/>
  <c r="AF915" i="19"/>
  <c r="AO914" i="19"/>
  <c r="AP914" i="19"/>
  <c r="T915" i="19"/>
  <c r="AB915" i="19"/>
  <c r="AC915" i="19"/>
  <c r="AB914" i="19"/>
  <c r="AC914" i="19"/>
  <c r="P917" i="19"/>
  <c r="Q916" i="19"/>
  <c r="R916" i="19"/>
  <c r="S916" i="19"/>
  <c r="V914" i="19"/>
  <c r="W914" i="19"/>
  <c r="D915" i="19"/>
  <c r="AH916" i="19"/>
  <c r="AF916" i="19"/>
  <c r="T916" i="19"/>
  <c r="AO916" i="19"/>
  <c r="AP916" i="19"/>
  <c r="Y916" i="19"/>
  <c r="Z916" i="19"/>
  <c r="V916" i="19"/>
  <c r="W916" i="19"/>
  <c r="AB916" i="19"/>
  <c r="AC916" i="19"/>
  <c r="AL916" i="19"/>
  <c r="AM916" i="19"/>
  <c r="Q917" i="19"/>
  <c r="R917" i="19"/>
  <c r="S917" i="19"/>
  <c r="P918" i="19"/>
  <c r="AO915" i="19"/>
  <c r="AP915" i="19"/>
  <c r="V915" i="19"/>
  <c r="W915" i="19"/>
  <c r="Y915" i="19"/>
  <c r="Z915" i="19"/>
  <c r="AL915" i="19"/>
  <c r="AM915" i="19"/>
  <c r="D916" i="19"/>
  <c r="AH917" i="19"/>
  <c r="AF917" i="19"/>
  <c r="Q918" i="19"/>
  <c r="R918" i="19"/>
  <c r="S918" i="19"/>
  <c r="P919" i="19"/>
  <c r="T917" i="19"/>
  <c r="V917" i="19"/>
  <c r="W917" i="19"/>
  <c r="T918" i="19"/>
  <c r="V918" i="19"/>
  <c r="W918" i="19"/>
  <c r="AO918" i="19"/>
  <c r="AP918" i="19"/>
  <c r="AL918" i="19"/>
  <c r="AM918" i="19"/>
  <c r="Y918" i="19"/>
  <c r="Z918" i="19"/>
  <c r="AH918" i="19"/>
  <c r="AF918" i="19"/>
  <c r="D917" i="19"/>
  <c r="AL917" i="19"/>
  <c r="AM917" i="19"/>
  <c r="P920" i="19"/>
  <c r="Q919" i="19"/>
  <c r="R919" i="19"/>
  <c r="S919" i="19"/>
  <c r="Y917" i="19"/>
  <c r="Z917" i="19"/>
  <c r="AO917" i="19"/>
  <c r="AP917" i="19"/>
  <c r="AB917" i="19"/>
  <c r="AC917" i="19"/>
  <c r="P921" i="19"/>
  <c r="Q920" i="19"/>
  <c r="R920" i="19"/>
  <c r="S920" i="19"/>
  <c r="D918" i="19"/>
  <c r="AH919" i="19"/>
  <c r="AF919" i="19"/>
  <c r="T919" i="19"/>
  <c r="Y919" i="19"/>
  <c r="Z919" i="19"/>
  <c r="AB918" i="19"/>
  <c r="AC918" i="19"/>
  <c r="AH920" i="19"/>
  <c r="AF920" i="19"/>
  <c r="D919" i="19"/>
  <c r="V919" i="19"/>
  <c r="W919" i="19"/>
  <c r="AO919" i="19"/>
  <c r="AP919" i="19"/>
  <c r="P922" i="19"/>
  <c r="Q921" i="19"/>
  <c r="R921" i="19"/>
  <c r="S921" i="19"/>
  <c r="T920" i="19"/>
  <c r="AB919" i="19"/>
  <c r="AC919" i="19"/>
  <c r="AL919" i="19"/>
  <c r="AM919" i="19"/>
  <c r="D920" i="19"/>
  <c r="AH921" i="19"/>
  <c r="AF921" i="19"/>
  <c r="Q922" i="19"/>
  <c r="R922" i="19"/>
  <c r="S922" i="19"/>
  <c r="P923" i="19"/>
  <c r="AL920" i="19"/>
  <c r="AM920" i="19"/>
  <c r="AB920" i="19"/>
  <c r="AC920" i="19"/>
  <c r="V920" i="19"/>
  <c r="W920" i="19"/>
  <c r="AL921" i="19"/>
  <c r="AM921" i="19"/>
  <c r="T921" i="19"/>
  <c r="AB921" i="19"/>
  <c r="AC921" i="19"/>
  <c r="Y920" i="19"/>
  <c r="Z920" i="19"/>
  <c r="AO920" i="19"/>
  <c r="AP920" i="19"/>
  <c r="AH922" i="19"/>
  <c r="AF922" i="19"/>
  <c r="D921" i="19"/>
  <c r="Y921" i="19"/>
  <c r="Z921" i="19"/>
  <c r="P924" i="19"/>
  <c r="Q923" i="19"/>
  <c r="R923" i="19"/>
  <c r="S923" i="19"/>
  <c r="AB922" i="19"/>
  <c r="AC922" i="19"/>
  <c r="V922" i="19"/>
  <c r="W922" i="19"/>
  <c r="T922" i="19"/>
  <c r="AO922" i="19"/>
  <c r="AP922" i="19"/>
  <c r="AO921" i="19"/>
  <c r="AP921" i="19"/>
  <c r="V921" i="19"/>
  <c r="W921" i="19"/>
  <c r="P925" i="19"/>
  <c r="Q924" i="19"/>
  <c r="R924" i="19"/>
  <c r="S924" i="19"/>
  <c r="D922" i="19"/>
  <c r="AH923" i="19"/>
  <c r="AF923" i="19"/>
  <c r="T923" i="19"/>
  <c r="Y922" i="19"/>
  <c r="Z922" i="19"/>
  <c r="AL922" i="19"/>
  <c r="AM922" i="19"/>
  <c r="D923" i="19"/>
  <c r="AH924" i="19"/>
  <c r="AF924" i="19"/>
  <c r="V923" i="19"/>
  <c r="W923" i="19"/>
  <c r="T924" i="19"/>
  <c r="AO924" i="19"/>
  <c r="AP924" i="19"/>
  <c r="Y924" i="19"/>
  <c r="Z924" i="19"/>
  <c r="AB924" i="19"/>
  <c r="AC924" i="19"/>
  <c r="AL924" i="19"/>
  <c r="AM924" i="19"/>
  <c r="AL923" i="19"/>
  <c r="AM923" i="19"/>
  <c r="AB923" i="19"/>
  <c r="AC923" i="19"/>
  <c r="AO923" i="19"/>
  <c r="AP923" i="19"/>
  <c r="Y923" i="19"/>
  <c r="Z923" i="19"/>
  <c r="P926" i="19"/>
  <c r="Q925" i="19"/>
  <c r="R925" i="19"/>
  <c r="S925" i="19"/>
  <c r="T925" i="19"/>
  <c r="AO925" i="19"/>
  <c r="AP925" i="19"/>
  <c r="Q926" i="19"/>
  <c r="R926" i="19"/>
  <c r="S926" i="19"/>
  <c r="P927" i="19"/>
  <c r="D924" i="19"/>
  <c r="AH925" i="19"/>
  <c r="AF925" i="19"/>
  <c r="V924" i="19"/>
  <c r="W924" i="19"/>
  <c r="T926" i="19"/>
  <c r="AH926" i="19"/>
  <c r="AF926" i="19"/>
  <c r="D925" i="19"/>
  <c r="V925" i="19"/>
  <c r="W925" i="19"/>
  <c r="AB925" i="19"/>
  <c r="AC925" i="19"/>
  <c r="Q927" i="19"/>
  <c r="R927" i="19"/>
  <c r="S927" i="19"/>
  <c r="P928" i="19"/>
  <c r="Y925" i="19"/>
  <c r="Z925" i="19"/>
  <c r="AL925" i="19"/>
  <c r="AM925" i="19"/>
  <c r="T927" i="19"/>
  <c r="AO927" i="19"/>
  <c r="AP927" i="19"/>
  <c r="AH927" i="19"/>
  <c r="AF927" i="19"/>
  <c r="D926" i="19"/>
  <c r="AO926" i="19"/>
  <c r="AP926" i="19"/>
  <c r="Y926" i="19"/>
  <c r="Z926" i="19"/>
  <c r="P929" i="19"/>
  <c r="Q928" i="19"/>
  <c r="R928" i="19"/>
  <c r="S928" i="19"/>
  <c r="AL926" i="19"/>
  <c r="AM926" i="19"/>
  <c r="V926" i="19"/>
  <c r="W926" i="19"/>
  <c r="AB926" i="19"/>
  <c r="AC926" i="19"/>
  <c r="T928" i="19"/>
  <c r="AO928" i="19"/>
  <c r="AP928" i="19"/>
  <c r="Y928" i="19"/>
  <c r="Z928" i="19"/>
  <c r="AB928" i="19"/>
  <c r="AC928" i="19"/>
  <c r="AL928" i="19"/>
  <c r="AM928" i="19"/>
  <c r="V928" i="19"/>
  <c r="W928" i="19"/>
  <c r="AB927" i="19"/>
  <c r="AC927" i="19"/>
  <c r="AL927" i="19"/>
  <c r="AM927" i="19"/>
  <c r="AH928" i="19"/>
  <c r="AF928" i="19"/>
  <c r="D927" i="19"/>
  <c r="Q929" i="19"/>
  <c r="R929" i="19"/>
  <c r="S929" i="19"/>
  <c r="P930" i="19"/>
  <c r="V927" i="19"/>
  <c r="W927" i="19"/>
  <c r="Y927" i="19"/>
  <c r="Z927" i="19"/>
  <c r="P931" i="19"/>
  <c r="Q930" i="19"/>
  <c r="R930" i="19"/>
  <c r="S930" i="19"/>
  <c r="T929" i="19"/>
  <c r="AL929" i="19"/>
  <c r="AM929" i="19"/>
  <c r="AH929" i="19"/>
  <c r="AF929" i="19"/>
  <c r="D928" i="19"/>
  <c r="AO929" i="19"/>
  <c r="AP929" i="19"/>
  <c r="T930" i="19"/>
  <c r="AB930" i="19"/>
  <c r="AC930" i="19"/>
  <c r="AH930" i="19"/>
  <c r="AF930" i="19"/>
  <c r="D929" i="19"/>
  <c r="V929" i="19"/>
  <c r="W929" i="19"/>
  <c r="Y929" i="19"/>
  <c r="Z929" i="19"/>
  <c r="AB929" i="19"/>
  <c r="AC929" i="19"/>
  <c r="P932" i="19"/>
  <c r="Q931" i="19"/>
  <c r="R931" i="19"/>
  <c r="S931" i="19"/>
  <c r="Y930" i="19"/>
  <c r="Z930" i="19"/>
  <c r="AL930" i="19"/>
  <c r="AM930" i="19"/>
  <c r="T931" i="19"/>
  <c r="V931" i="19"/>
  <c r="W931" i="19"/>
  <c r="AO931" i="19"/>
  <c r="AP931" i="19"/>
  <c r="P933" i="19"/>
  <c r="Q932" i="19"/>
  <c r="R932" i="19"/>
  <c r="S932" i="19"/>
  <c r="D930" i="19"/>
  <c r="AH931" i="19"/>
  <c r="AF931" i="19"/>
  <c r="V930" i="19"/>
  <c r="W930" i="19"/>
  <c r="AO930" i="19"/>
  <c r="AP930" i="19"/>
  <c r="AB931" i="19"/>
  <c r="AC931" i="19"/>
  <c r="Y931" i="19"/>
  <c r="Z931" i="19"/>
  <c r="AL931" i="19"/>
  <c r="AM931" i="19"/>
  <c r="D931" i="19"/>
  <c r="AH932" i="19"/>
  <c r="AF932" i="19"/>
  <c r="T932" i="19"/>
  <c r="P934" i="19"/>
  <c r="Q933" i="19"/>
  <c r="R933" i="19"/>
  <c r="S933" i="19"/>
  <c r="D932" i="19"/>
  <c r="AH933" i="19"/>
  <c r="AF933" i="19"/>
  <c r="T933" i="19"/>
  <c r="AL933" i="19"/>
  <c r="AM933" i="19"/>
  <c r="AB933" i="19"/>
  <c r="AC933" i="19"/>
  <c r="V933" i="19"/>
  <c r="W933" i="19"/>
  <c r="Y933" i="19"/>
  <c r="Z933" i="19"/>
  <c r="P935" i="19"/>
  <c r="Q934" i="19"/>
  <c r="R934" i="19"/>
  <c r="S934" i="19"/>
  <c r="AB932" i="19"/>
  <c r="AC932" i="19"/>
  <c r="AO932" i="19"/>
  <c r="AP932" i="19"/>
  <c r="V932" i="19"/>
  <c r="W932" i="19"/>
  <c r="AL932" i="19"/>
  <c r="AM932" i="19"/>
  <c r="Y932" i="19"/>
  <c r="Z932" i="19"/>
  <c r="AO933" i="19"/>
  <c r="AP933" i="19"/>
  <c r="AH934" i="19"/>
  <c r="AF934" i="19"/>
  <c r="D933" i="19"/>
  <c r="AB934" i="19"/>
  <c r="AC934" i="19"/>
  <c r="AL934" i="19"/>
  <c r="AM934" i="19"/>
  <c r="AO934" i="19"/>
  <c r="AP934" i="19"/>
  <c r="V934" i="19"/>
  <c r="W934" i="19"/>
  <c r="T934" i="19"/>
  <c r="Y934" i="19"/>
  <c r="Z934" i="19"/>
  <c r="P936" i="19"/>
  <c r="Q935" i="19"/>
  <c r="R935" i="19"/>
  <c r="S935" i="19"/>
  <c r="T935" i="19"/>
  <c r="AO935" i="19"/>
  <c r="AP935" i="19"/>
  <c r="P937" i="19"/>
  <c r="Q936" i="19"/>
  <c r="R936" i="19"/>
  <c r="S936" i="19"/>
  <c r="D934" i="19"/>
  <c r="AH935" i="19"/>
  <c r="AF935" i="19"/>
  <c r="Y935" i="19"/>
  <c r="Z935" i="19"/>
  <c r="AB935" i="19"/>
  <c r="AC935" i="19"/>
  <c r="P938" i="19"/>
  <c r="Q937" i="19"/>
  <c r="R937" i="19"/>
  <c r="S937" i="19"/>
  <c r="D935" i="19"/>
  <c r="AH936" i="19"/>
  <c r="AF936" i="19"/>
  <c r="AL935" i="19"/>
  <c r="AM935" i="19"/>
  <c r="T936" i="19"/>
  <c r="AO936" i="19"/>
  <c r="AP936" i="19"/>
  <c r="Y936" i="19"/>
  <c r="Z936" i="19"/>
  <c r="AL936" i="19"/>
  <c r="AM936" i="19"/>
  <c r="AB936" i="19"/>
  <c r="AC936" i="19"/>
  <c r="V936" i="19"/>
  <c r="W936" i="19"/>
  <c r="V935" i="19"/>
  <c r="W935" i="19"/>
  <c r="T937" i="19"/>
  <c r="AB937" i="19"/>
  <c r="AC937" i="19"/>
  <c r="V937" i="19"/>
  <c r="W937" i="19"/>
  <c r="AO937" i="19"/>
  <c r="AP937" i="19"/>
  <c r="Q938" i="19"/>
  <c r="R938" i="19"/>
  <c r="S938" i="19"/>
  <c r="P939" i="19"/>
  <c r="D936" i="19"/>
  <c r="AH937" i="19"/>
  <c r="AF937" i="19"/>
  <c r="P940" i="19"/>
  <c r="Q939" i="19"/>
  <c r="R939" i="19"/>
  <c r="S939" i="19"/>
  <c r="T938" i="19"/>
  <c r="AB938" i="19"/>
  <c r="AC938" i="19"/>
  <c r="V938" i="19"/>
  <c r="W938" i="19"/>
  <c r="AL938" i="19"/>
  <c r="AM938" i="19"/>
  <c r="AH938" i="19"/>
  <c r="AF938" i="19"/>
  <c r="D937" i="19"/>
  <c r="Y937" i="19"/>
  <c r="Z937" i="19"/>
  <c r="AL937" i="19"/>
  <c r="AM937" i="19"/>
  <c r="Y938" i="19"/>
  <c r="Z938" i="19"/>
  <c r="T939" i="19"/>
  <c r="AO939" i="19"/>
  <c r="AP939" i="19"/>
  <c r="AB939" i="19"/>
  <c r="AC939" i="19"/>
  <c r="AL939" i="19"/>
  <c r="AM939" i="19"/>
  <c r="AH939" i="19"/>
  <c r="AF939" i="19"/>
  <c r="D938" i="19"/>
  <c r="AO938" i="19"/>
  <c r="AP938" i="19"/>
  <c r="Q940" i="19"/>
  <c r="R940" i="19"/>
  <c r="S940" i="19"/>
  <c r="P941" i="19"/>
  <c r="P942" i="19"/>
  <c r="Q941" i="19"/>
  <c r="R941" i="19"/>
  <c r="S941" i="19"/>
  <c r="AH940" i="19"/>
  <c r="AF940" i="19"/>
  <c r="D939" i="19"/>
  <c r="V939" i="19"/>
  <c r="W939" i="19"/>
  <c r="T940" i="19"/>
  <c r="AB940" i="19"/>
  <c r="AC940" i="19"/>
  <c r="AO940" i="19"/>
  <c r="AP940" i="19"/>
  <c r="Y939" i="19"/>
  <c r="Z939" i="19"/>
  <c r="AH941" i="19"/>
  <c r="AF941" i="19"/>
  <c r="D940" i="19"/>
  <c r="AL940" i="19"/>
  <c r="AM940" i="19"/>
  <c r="Q942" i="19"/>
  <c r="R942" i="19"/>
  <c r="S942" i="19"/>
  <c r="P943" i="19"/>
  <c r="AL941" i="19"/>
  <c r="AM941" i="19"/>
  <c r="Y941" i="19"/>
  <c r="Z941" i="19"/>
  <c r="T941" i="19"/>
  <c r="AB941" i="19"/>
  <c r="AC941" i="19"/>
  <c r="V940" i="19"/>
  <c r="W940" i="19"/>
  <c r="Y940" i="19"/>
  <c r="Z940" i="19"/>
  <c r="P944" i="19"/>
  <c r="Q943" i="19"/>
  <c r="R943" i="19"/>
  <c r="S943" i="19"/>
  <c r="T942" i="19"/>
  <c r="AB942" i="19"/>
  <c r="AC942" i="19"/>
  <c r="AH942" i="19"/>
  <c r="AF942" i="19"/>
  <c r="D941" i="19"/>
  <c r="V941" i="19"/>
  <c r="W941" i="19"/>
  <c r="AO941" i="19"/>
  <c r="AP941" i="19"/>
  <c r="V942" i="19"/>
  <c r="W942" i="19"/>
  <c r="Y942" i="19"/>
  <c r="Z942" i="19"/>
  <c r="T943" i="19"/>
  <c r="V943" i="19"/>
  <c r="W943" i="19"/>
  <c r="D942" i="19"/>
  <c r="AH943" i="19"/>
  <c r="AF943" i="19"/>
  <c r="AL942" i="19"/>
  <c r="AM942" i="19"/>
  <c r="AO942" i="19"/>
  <c r="AP942" i="19"/>
  <c r="P945" i="19"/>
  <c r="Q944" i="19"/>
  <c r="R944" i="19"/>
  <c r="S944" i="19"/>
  <c r="P946" i="19"/>
  <c r="Q945" i="19"/>
  <c r="R945" i="19"/>
  <c r="S945" i="19"/>
  <c r="AH944" i="19"/>
  <c r="AF944" i="19"/>
  <c r="D943" i="19"/>
  <c r="AL943" i="19"/>
  <c r="AM943" i="19"/>
  <c r="AB943" i="19"/>
  <c r="AC943" i="19"/>
  <c r="AO943" i="19"/>
  <c r="AP943" i="19"/>
  <c r="T944" i="19"/>
  <c r="V944" i="19"/>
  <c r="W944" i="19"/>
  <c r="Y943" i="19"/>
  <c r="Z943" i="19"/>
  <c r="AB944" i="19"/>
  <c r="AC944" i="19"/>
  <c r="T945" i="19"/>
  <c r="AL945" i="19"/>
  <c r="AM945" i="19"/>
  <c r="Y945" i="19"/>
  <c r="Z945" i="19"/>
  <c r="V945" i="19"/>
  <c r="W945" i="19"/>
  <c r="AB945" i="19"/>
  <c r="AC945" i="19"/>
  <c r="D944" i="19"/>
  <c r="AH945" i="19"/>
  <c r="AF945" i="19"/>
  <c r="AL944" i="19"/>
  <c r="AM944" i="19"/>
  <c r="Y944" i="19"/>
  <c r="Z944" i="19"/>
  <c r="AO944" i="19"/>
  <c r="AP944" i="19"/>
  <c r="Q946" i="19"/>
  <c r="R946" i="19"/>
  <c r="S946" i="19"/>
  <c r="P947" i="19"/>
  <c r="Q947" i="19"/>
  <c r="R947" i="19"/>
  <c r="S947" i="19"/>
  <c r="P948" i="19"/>
  <c r="AO945" i="19"/>
  <c r="AP945" i="19"/>
  <c r="T946" i="19"/>
  <c r="V946" i="19"/>
  <c r="W946" i="19"/>
  <c r="AH946" i="19"/>
  <c r="AF946" i="19"/>
  <c r="D945" i="19"/>
  <c r="D946" i="19"/>
  <c r="AH947" i="19"/>
  <c r="AF947" i="19"/>
  <c r="Y946" i="19"/>
  <c r="Z946" i="19"/>
  <c r="AL946" i="19"/>
  <c r="AM946" i="19"/>
  <c r="AO946" i="19"/>
  <c r="AP946" i="19"/>
  <c r="AB946" i="19"/>
  <c r="AC946" i="19"/>
  <c r="Q948" i="19"/>
  <c r="R948" i="19"/>
  <c r="S948" i="19"/>
  <c r="P949" i="19"/>
  <c r="T947" i="19"/>
  <c r="V947" i="19"/>
  <c r="W947" i="19"/>
  <c r="AB947" i="19"/>
  <c r="AC947" i="19"/>
  <c r="AL947" i="19"/>
  <c r="AM947" i="19"/>
  <c r="Y947" i="19"/>
  <c r="Z947" i="19"/>
  <c r="T948" i="19"/>
  <c r="AO948" i="19"/>
  <c r="AP948" i="19"/>
  <c r="Y948" i="19"/>
  <c r="Z948" i="19"/>
  <c r="V948" i="19"/>
  <c r="W948" i="19"/>
  <c r="AB948" i="19"/>
  <c r="AC948" i="19"/>
  <c r="AL948" i="19"/>
  <c r="AM948" i="19"/>
  <c r="D947" i="19"/>
  <c r="AH948" i="19"/>
  <c r="AF948" i="19"/>
  <c r="AO947" i="19"/>
  <c r="AP947" i="19"/>
  <c r="Q949" i="19"/>
  <c r="R949" i="19"/>
  <c r="S949" i="19"/>
  <c r="P950" i="19"/>
  <c r="Q950" i="19"/>
  <c r="R950" i="19"/>
  <c r="S950" i="19"/>
  <c r="P951" i="19"/>
  <c r="T949" i="19"/>
  <c r="AO949" i="19"/>
  <c r="AP949" i="19"/>
  <c r="D948" i="19"/>
  <c r="AH949" i="19"/>
  <c r="AF949" i="19"/>
  <c r="AH950" i="19"/>
  <c r="AF950" i="19"/>
  <c r="D949" i="19"/>
  <c r="AL949" i="19"/>
  <c r="AM949" i="19"/>
  <c r="Y949" i="19"/>
  <c r="Z949" i="19"/>
  <c r="AB949" i="19"/>
  <c r="AC949" i="19"/>
  <c r="V949" i="19"/>
  <c r="W949" i="19"/>
  <c r="P952" i="19"/>
  <c r="Q951" i="19"/>
  <c r="R951" i="19"/>
  <c r="S951" i="19"/>
  <c r="T950" i="19"/>
  <c r="V950" i="19"/>
  <c r="W950" i="19"/>
  <c r="AL950" i="19"/>
  <c r="AM950" i="19"/>
  <c r="AO950" i="19"/>
  <c r="AP950" i="19"/>
  <c r="Y950" i="19"/>
  <c r="Z950" i="19"/>
  <c r="Q952" i="19"/>
  <c r="R952" i="19"/>
  <c r="S952" i="19"/>
  <c r="P953" i="19"/>
  <c r="D950" i="19"/>
  <c r="AH951" i="19"/>
  <c r="AF951" i="19"/>
  <c r="AB950" i="19"/>
  <c r="AC950" i="19"/>
  <c r="T951" i="19"/>
  <c r="AO951" i="19"/>
  <c r="AP951" i="19"/>
  <c r="AB951" i="19"/>
  <c r="AC951" i="19"/>
  <c r="D951" i="19"/>
  <c r="AH952" i="19"/>
  <c r="AF952" i="19"/>
  <c r="V951" i="19"/>
  <c r="W951" i="19"/>
  <c r="AL951" i="19"/>
  <c r="AM951" i="19"/>
  <c r="Y951" i="19"/>
  <c r="Z951" i="19"/>
  <c r="P954" i="19"/>
  <c r="Q953" i="19"/>
  <c r="R953" i="19"/>
  <c r="S953" i="19"/>
  <c r="T952" i="19"/>
  <c r="AO952" i="19"/>
  <c r="AP952" i="19"/>
  <c r="Y952" i="19"/>
  <c r="Z952" i="19"/>
  <c r="V952" i="19"/>
  <c r="W952" i="19"/>
  <c r="AB952" i="19"/>
  <c r="AC952" i="19"/>
  <c r="AL952" i="19"/>
  <c r="AM952" i="19"/>
  <c r="T953" i="19"/>
  <c r="Q954" i="19"/>
  <c r="R954" i="19"/>
  <c r="S954" i="19"/>
  <c r="P955" i="19"/>
  <c r="AH953" i="19"/>
  <c r="AF953" i="19"/>
  <c r="D952" i="19"/>
  <c r="AH954" i="19"/>
  <c r="AF954" i="19"/>
  <c r="D953" i="19"/>
  <c r="Q955" i="19"/>
  <c r="R955" i="19"/>
  <c r="S955" i="19"/>
  <c r="P956" i="19"/>
  <c r="AB953" i="19"/>
  <c r="AC953" i="19"/>
  <c r="AB954" i="19"/>
  <c r="AC954" i="19"/>
  <c r="V954" i="19"/>
  <c r="W954" i="19"/>
  <c r="T954" i="19"/>
  <c r="Y954" i="19"/>
  <c r="Z954" i="19"/>
  <c r="AO954" i="19"/>
  <c r="AP954" i="19"/>
  <c r="Y953" i="19"/>
  <c r="Z953" i="19"/>
  <c r="AO953" i="19"/>
  <c r="AP953" i="19"/>
  <c r="V953" i="19"/>
  <c r="W953" i="19"/>
  <c r="AL953" i="19"/>
  <c r="AM953" i="19"/>
  <c r="T955" i="19"/>
  <c r="Y955" i="19"/>
  <c r="Z955" i="19"/>
  <c r="AO955" i="19"/>
  <c r="AP955" i="19"/>
  <c r="Q956" i="19"/>
  <c r="R956" i="19"/>
  <c r="S956" i="19"/>
  <c r="P957" i="19"/>
  <c r="D954" i="19"/>
  <c r="AH955" i="19"/>
  <c r="AF955" i="19"/>
  <c r="AL954" i="19"/>
  <c r="AM954" i="19"/>
  <c r="P958" i="19"/>
  <c r="Q957" i="19"/>
  <c r="R957" i="19"/>
  <c r="S957" i="19"/>
  <c r="D955" i="19"/>
  <c r="AH956" i="19"/>
  <c r="AF956" i="19"/>
  <c r="AL955" i="19"/>
  <c r="AM955" i="19"/>
  <c r="AB955" i="19"/>
  <c r="AC955" i="19"/>
  <c r="T956" i="19"/>
  <c r="AO956" i="19"/>
  <c r="AP956" i="19"/>
  <c r="V955" i="19"/>
  <c r="W955" i="19"/>
  <c r="D956" i="19"/>
  <c r="AH957" i="19"/>
  <c r="AF957" i="19"/>
  <c r="V956" i="19"/>
  <c r="W956" i="19"/>
  <c r="AL956" i="19"/>
  <c r="AM956" i="19"/>
  <c r="T957" i="19"/>
  <c r="AL957" i="19"/>
  <c r="AM957" i="19"/>
  <c r="Y957" i="19"/>
  <c r="Z957" i="19"/>
  <c r="AB956" i="19"/>
  <c r="AC956" i="19"/>
  <c r="Y956" i="19"/>
  <c r="Z956" i="19"/>
  <c r="Q958" i="19"/>
  <c r="R958" i="19"/>
  <c r="S958" i="19"/>
  <c r="P959" i="19"/>
  <c r="Q959" i="19"/>
  <c r="R959" i="19"/>
  <c r="S959" i="19"/>
  <c r="P960" i="19"/>
  <c r="AH958" i="19"/>
  <c r="AF958" i="19"/>
  <c r="D957" i="19"/>
  <c r="T958" i="19"/>
  <c r="Y958" i="19"/>
  <c r="Z958" i="19"/>
  <c r="AO958" i="19"/>
  <c r="AP958" i="19"/>
  <c r="AB957" i="19"/>
  <c r="AC957" i="19"/>
  <c r="AO957" i="19"/>
  <c r="AP957" i="19"/>
  <c r="V957" i="19"/>
  <c r="W957" i="19"/>
  <c r="AH959" i="19"/>
  <c r="AF959" i="19"/>
  <c r="D958" i="19"/>
  <c r="AB958" i="19"/>
  <c r="AC958" i="19"/>
  <c r="AL958" i="19"/>
  <c r="AM958" i="19"/>
  <c r="V958" i="19"/>
  <c r="W958" i="19"/>
  <c r="P961" i="19"/>
  <c r="Q960" i="19"/>
  <c r="R960" i="19"/>
  <c r="S960" i="19"/>
  <c r="T959" i="19"/>
  <c r="AO959" i="19"/>
  <c r="AP959" i="19"/>
  <c r="Y959" i="19"/>
  <c r="Z959" i="19"/>
  <c r="P962" i="19"/>
  <c r="Q961" i="19"/>
  <c r="R961" i="19"/>
  <c r="S961" i="19"/>
  <c r="AH960" i="19"/>
  <c r="AF960" i="19"/>
  <c r="D959" i="19"/>
  <c r="AL959" i="19"/>
  <c r="AM959" i="19"/>
  <c r="T960" i="19"/>
  <c r="AO960" i="19"/>
  <c r="AP960" i="19"/>
  <c r="Y960" i="19"/>
  <c r="Z960" i="19"/>
  <c r="AB959" i="19"/>
  <c r="AC959" i="19"/>
  <c r="V959" i="19"/>
  <c r="W959" i="19"/>
  <c r="AH961" i="19"/>
  <c r="AF961" i="19"/>
  <c r="D960" i="19"/>
  <c r="AL960" i="19"/>
  <c r="AM960" i="19"/>
  <c r="AL961" i="19"/>
  <c r="AM961" i="19"/>
  <c r="AB961" i="19"/>
  <c r="AC961" i="19"/>
  <c r="Y961" i="19"/>
  <c r="Z961" i="19"/>
  <c r="AO961" i="19"/>
  <c r="AP961" i="19"/>
  <c r="V961" i="19"/>
  <c r="W961" i="19"/>
  <c r="T961" i="19"/>
  <c r="V960" i="19"/>
  <c r="W960" i="19"/>
  <c r="AB960" i="19"/>
  <c r="AC960" i="19"/>
  <c r="P963" i="19"/>
  <c r="Q962" i="19"/>
  <c r="R962" i="19"/>
  <c r="S962" i="19"/>
  <c r="T962" i="19"/>
  <c r="P964" i="19"/>
  <c r="Q963" i="19"/>
  <c r="R963" i="19"/>
  <c r="S963" i="19"/>
  <c r="AH962" i="19"/>
  <c r="AF962" i="19"/>
  <c r="D961" i="19"/>
  <c r="D962" i="19"/>
  <c r="AH963" i="19"/>
  <c r="AF963" i="19"/>
  <c r="T963" i="19"/>
  <c r="V963" i="19"/>
  <c r="W963" i="19"/>
  <c r="AO963" i="19"/>
  <c r="AP963" i="19"/>
  <c r="V962" i="19"/>
  <c r="W962" i="19"/>
  <c r="Y962" i="19"/>
  <c r="Z962" i="19"/>
  <c r="AL962" i="19"/>
  <c r="AM962" i="19"/>
  <c r="P965" i="19"/>
  <c r="Q964" i="19"/>
  <c r="R964" i="19"/>
  <c r="S964" i="19"/>
  <c r="AO962" i="19"/>
  <c r="AP962" i="19"/>
  <c r="AB962" i="19"/>
  <c r="AC962" i="19"/>
  <c r="T964" i="19"/>
  <c r="AO964" i="19"/>
  <c r="AP964" i="19"/>
  <c r="Y964" i="19"/>
  <c r="Z964" i="19"/>
  <c r="AL964" i="19"/>
  <c r="AM964" i="19"/>
  <c r="V964" i="19"/>
  <c r="W964" i="19"/>
  <c r="AB964" i="19"/>
  <c r="AC964" i="19"/>
  <c r="P966" i="19"/>
  <c r="Q965" i="19"/>
  <c r="R965" i="19"/>
  <c r="S965" i="19"/>
  <c r="AL963" i="19"/>
  <c r="AM963" i="19"/>
  <c r="D963" i="19"/>
  <c r="AH964" i="19"/>
  <c r="AF964" i="19"/>
  <c r="AB963" i="19"/>
  <c r="AC963" i="19"/>
  <c r="Y963" i="19"/>
  <c r="Z963" i="19"/>
  <c r="Q966" i="19"/>
  <c r="R966" i="19"/>
  <c r="S966" i="19"/>
  <c r="P967" i="19"/>
  <c r="T965" i="19"/>
  <c r="D964" i="19"/>
  <c r="AH965" i="19"/>
  <c r="AF965" i="19"/>
  <c r="AH966" i="19"/>
  <c r="AF966" i="19"/>
  <c r="D965" i="19"/>
  <c r="V965" i="19"/>
  <c r="W965" i="19"/>
  <c r="AL965" i="19"/>
  <c r="AM965" i="19"/>
  <c r="Y965" i="19"/>
  <c r="Z965" i="19"/>
  <c r="AB965" i="19"/>
  <c r="AC965" i="19"/>
  <c r="AO965" i="19"/>
  <c r="AP965" i="19"/>
  <c r="P968" i="19"/>
  <c r="Q967" i="19"/>
  <c r="R967" i="19"/>
  <c r="S967" i="19"/>
  <c r="T966" i="19"/>
  <c r="V966" i="19"/>
  <c r="W966" i="19"/>
  <c r="D966" i="19"/>
  <c r="AH967" i="19"/>
  <c r="AF967" i="19"/>
  <c r="AO966" i="19"/>
  <c r="AP966" i="19"/>
  <c r="AL966" i="19"/>
  <c r="AM966" i="19"/>
  <c r="T967" i="19"/>
  <c r="Y966" i="19"/>
  <c r="Z966" i="19"/>
  <c r="AB966" i="19"/>
  <c r="AC966" i="19"/>
  <c r="Q968" i="19"/>
  <c r="R968" i="19"/>
  <c r="S968" i="19"/>
  <c r="P969" i="19"/>
  <c r="T968" i="19"/>
  <c r="AO968" i="19"/>
  <c r="AP968" i="19"/>
  <c r="Y968" i="19"/>
  <c r="Z968" i="19"/>
  <c r="AL968" i="19"/>
  <c r="AM968" i="19"/>
  <c r="AB968" i="19"/>
  <c r="AC968" i="19"/>
  <c r="V968" i="19"/>
  <c r="W968" i="19"/>
  <c r="Q969" i="19"/>
  <c r="R969" i="19"/>
  <c r="S969" i="19"/>
  <c r="P970" i="19"/>
  <c r="D967" i="19"/>
  <c r="AH968" i="19"/>
  <c r="AF968" i="19"/>
  <c r="AO967" i="19"/>
  <c r="AP967" i="19"/>
  <c r="AL967" i="19"/>
  <c r="AM967" i="19"/>
  <c r="V967" i="19"/>
  <c r="W967" i="19"/>
  <c r="AB967" i="19"/>
  <c r="AC967" i="19"/>
  <c r="Y967" i="19"/>
  <c r="Z967" i="19"/>
  <c r="T969" i="19"/>
  <c r="AO969" i="19"/>
  <c r="AP969" i="19"/>
  <c r="AB969" i="19"/>
  <c r="AC969" i="19"/>
  <c r="Q970" i="19"/>
  <c r="R970" i="19"/>
  <c r="S970" i="19"/>
  <c r="P971" i="19"/>
  <c r="D968" i="19"/>
  <c r="AH969" i="19"/>
  <c r="AF969" i="19"/>
  <c r="T970" i="19"/>
  <c r="AL970" i="19"/>
  <c r="AM970" i="19"/>
  <c r="AO970" i="19"/>
  <c r="AP970" i="19"/>
  <c r="Q971" i="19"/>
  <c r="R971" i="19"/>
  <c r="S971" i="19"/>
  <c r="P972" i="19"/>
  <c r="AH970" i="19"/>
  <c r="AF970" i="19"/>
  <c r="D969" i="19"/>
  <c r="V969" i="19"/>
  <c r="W969" i="19"/>
  <c r="Y969" i="19"/>
  <c r="Z969" i="19"/>
  <c r="AL969" i="19"/>
  <c r="AM969" i="19"/>
  <c r="T971" i="19"/>
  <c r="AO971" i="19"/>
  <c r="AP971" i="19"/>
  <c r="AB971" i="19"/>
  <c r="AC971" i="19"/>
  <c r="AH971" i="19"/>
  <c r="AF971" i="19"/>
  <c r="D970" i="19"/>
  <c r="Y970" i="19"/>
  <c r="Z970" i="19"/>
  <c r="P973" i="19"/>
  <c r="Q972" i="19"/>
  <c r="R972" i="19"/>
  <c r="S972" i="19"/>
  <c r="V970" i="19"/>
  <c r="W970" i="19"/>
  <c r="AB970" i="19"/>
  <c r="AC970" i="19"/>
  <c r="AH972" i="19"/>
  <c r="AF972" i="19"/>
  <c r="D971" i="19"/>
  <c r="AL971" i="19"/>
  <c r="AM971" i="19"/>
  <c r="P974" i="19"/>
  <c r="Q973" i="19"/>
  <c r="R973" i="19"/>
  <c r="S973" i="19"/>
  <c r="Y971" i="19"/>
  <c r="Z971" i="19"/>
  <c r="T972" i="19"/>
  <c r="V971" i="19"/>
  <c r="W971" i="19"/>
  <c r="AH973" i="19"/>
  <c r="AF973" i="19"/>
  <c r="D972" i="19"/>
  <c r="AL972" i="19"/>
  <c r="AM972" i="19"/>
  <c r="AB972" i="19"/>
  <c r="AC972" i="19"/>
  <c r="AL973" i="19"/>
  <c r="AM973" i="19"/>
  <c r="Y973" i="19"/>
  <c r="Z973" i="19"/>
  <c r="AO973" i="19"/>
  <c r="AP973" i="19"/>
  <c r="V973" i="19"/>
  <c r="W973" i="19"/>
  <c r="T973" i="19"/>
  <c r="AB973" i="19"/>
  <c r="AC973" i="19"/>
  <c r="Q974" i="19"/>
  <c r="R974" i="19"/>
  <c r="S974" i="19"/>
  <c r="P975" i="19"/>
  <c r="V972" i="19"/>
  <c r="W972" i="19"/>
  <c r="Y972" i="19"/>
  <c r="Z972" i="19"/>
  <c r="AO972" i="19"/>
  <c r="AP972" i="19"/>
  <c r="P976" i="19"/>
  <c r="Q975" i="19"/>
  <c r="R975" i="19"/>
  <c r="S975" i="19"/>
  <c r="T974" i="19"/>
  <c r="AB974" i="19"/>
  <c r="AC974" i="19"/>
  <c r="AH974" i="19"/>
  <c r="AF974" i="19"/>
  <c r="D973" i="19"/>
  <c r="AL974" i="19"/>
  <c r="AM974" i="19"/>
  <c r="V974" i="19"/>
  <c r="W974" i="19"/>
  <c r="AO974" i="19"/>
  <c r="AP974" i="19"/>
  <c r="T975" i="19"/>
  <c r="Y975" i="19"/>
  <c r="Z975" i="19"/>
  <c r="D974" i="19"/>
  <c r="AH975" i="19"/>
  <c r="AF975" i="19"/>
  <c r="Y974" i="19"/>
  <c r="Z974" i="19"/>
  <c r="P977" i="19"/>
  <c r="Q976" i="19"/>
  <c r="R976" i="19"/>
  <c r="S976" i="19"/>
  <c r="T976" i="19"/>
  <c r="AO976" i="19"/>
  <c r="AP976" i="19"/>
  <c r="Y976" i="19"/>
  <c r="Z976" i="19"/>
  <c r="AL976" i="19"/>
  <c r="AM976" i="19"/>
  <c r="V976" i="19"/>
  <c r="W976" i="19"/>
  <c r="AB976" i="19"/>
  <c r="AC976" i="19"/>
  <c r="AO975" i="19"/>
  <c r="AP975" i="19"/>
  <c r="P978" i="19"/>
  <c r="Q977" i="19"/>
  <c r="R977" i="19"/>
  <c r="S977" i="19"/>
  <c r="AH976" i="19"/>
  <c r="AF976" i="19"/>
  <c r="D975" i="19"/>
  <c r="AL975" i="19"/>
  <c r="AM975" i="19"/>
  <c r="V975" i="19"/>
  <c r="W975" i="19"/>
  <c r="AB975" i="19"/>
  <c r="AC975" i="19"/>
  <c r="Q978" i="19"/>
  <c r="R978" i="19"/>
  <c r="S978" i="19"/>
  <c r="P979" i="19"/>
  <c r="T977" i="19"/>
  <c r="Y977" i="19"/>
  <c r="Z977" i="19"/>
  <c r="D976" i="19"/>
  <c r="AH977" i="19"/>
  <c r="AF977" i="19"/>
  <c r="AH978" i="19"/>
  <c r="AF978" i="19"/>
  <c r="D977" i="19"/>
  <c r="AL977" i="19"/>
  <c r="AM977" i="19"/>
  <c r="AB977" i="19"/>
  <c r="AC977" i="19"/>
  <c r="V977" i="19"/>
  <c r="W977" i="19"/>
  <c r="AO977" i="19"/>
  <c r="AP977" i="19"/>
  <c r="Q979" i="19"/>
  <c r="R979" i="19"/>
  <c r="S979" i="19"/>
  <c r="P980" i="19"/>
  <c r="T978" i="19"/>
  <c r="V978" i="19"/>
  <c r="W978" i="19"/>
  <c r="AL978" i="19"/>
  <c r="AM978" i="19"/>
  <c r="Y978" i="19"/>
  <c r="Z978" i="19"/>
  <c r="T979" i="19"/>
  <c r="AO979" i="19"/>
  <c r="AP979" i="19"/>
  <c r="AB979" i="19"/>
  <c r="AC979" i="19"/>
  <c r="Y979" i="19"/>
  <c r="Z979" i="19"/>
  <c r="AL979" i="19"/>
  <c r="AM979" i="19"/>
  <c r="AH979" i="19"/>
  <c r="AF979" i="19"/>
  <c r="D978" i="19"/>
  <c r="AO978" i="19"/>
  <c r="AP978" i="19"/>
  <c r="AB978" i="19"/>
  <c r="AC978" i="19"/>
  <c r="Q980" i="19"/>
  <c r="R980" i="19"/>
  <c r="S980" i="19"/>
  <c r="P981" i="19"/>
  <c r="T980" i="19"/>
  <c r="AO980" i="19"/>
  <c r="AP980" i="19"/>
  <c r="Y980" i="19"/>
  <c r="Z980" i="19"/>
  <c r="V980" i="19"/>
  <c r="W980" i="19"/>
  <c r="AB980" i="19"/>
  <c r="AC980" i="19"/>
  <c r="AL980" i="19"/>
  <c r="AM980" i="19"/>
  <c r="P982" i="19"/>
  <c r="Q981" i="19"/>
  <c r="R981" i="19"/>
  <c r="S981" i="19"/>
  <c r="D979" i="19"/>
  <c r="AH980" i="19"/>
  <c r="AF980" i="19"/>
  <c r="V979" i="19"/>
  <c r="W979" i="19"/>
  <c r="P983" i="19"/>
  <c r="Q982" i="19"/>
  <c r="R982" i="19"/>
  <c r="S982" i="19"/>
  <c r="T981" i="19"/>
  <c r="V981" i="19"/>
  <c r="W981" i="19"/>
  <c r="AB981" i="19"/>
  <c r="AC981" i="19"/>
  <c r="Y981" i="19"/>
  <c r="Z981" i="19"/>
  <c r="D980" i="19"/>
  <c r="AH981" i="19"/>
  <c r="AF981" i="19"/>
  <c r="T982" i="19"/>
  <c r="V982" i="19"/>
  <c r="W982" i="19"/>
  <c r="AO982" i="19"/>
  <c r="AP982" i="19"/>
  <c r="AL982" i="19"/>
  <c r="AM982" i="19"/>
  <c r="Y982" i="19"/>
  <c r="Z982" i="19"/>
  <c r="AH982" i="19"/>
  <c r="AF982" i="19"/>
  <c r="D981" i="19"/>
  <c r="AL981" i="19"/>
  <c r="AM981" i="19"/>
  <c r="AO981" i="19"/>
  <c r="AP981" i="19"/>
  <c r="Q983" i="19"/>
  <c r="R983" i="19"/>
  <c r="S983" i="19"/>
  <c r="P984" i="19"/>
  <c r="T983" i="19"/>
  <c r="AO983" i="19"/>
  <c r="AP983" i="19"/>
  <c r="AL983" i="19"/>
  <c r="AM983" i="19"/>
  <c r="Y983" i="19"/>
  <c r="Z983" i="19"/>
  <c r="AB983" i="19"/>
  <c r="AC983" i="19"/>
  <c r="AH983" i="19"/>
  <c r="AF983" i="19"/>
  <c r="D982" i="19"/>
  <c r="Q984" i="19"/>
  <c r="R984" i="19"/>
  <c r="S984" i="19"/>
  <c r="P985" i="19"/>
  <c r="AB982" i="19"/>
  <c r="AC982" i="19"/>
  <c r="P986" i="19"/>
  <c r="Q985" i="19"/>
  <c r="R985" i="19"/>
  <c r="S985" i="19"/>
  <c r="D983" i="19"/>
  <c r="AH984" i="19"/>
  <c r="AF984" i="19"/>
  <c r="V983" i="19"/>
  <c r="W983" i="19"/>
  <c r="T984" i="19"/>
  <c r="AH985" i="19"/>
  <c r="AF985" i="19"/>
  <c r="D984" i="19"/>
  <c r="AL984" i="19"/>
  <c r="AM984" i="19"/>
  <c r="T985" i="19"/>
  <c r="AO984" i="19"/>
  <c r="AP984" i="19"/>
  <c r="AB984" i="19"/>
  <c r="AC984" i="19"/>
  <c r="V984" i="19"/>
  <c r="W984" i="19"/>
  <c r="Y984" i="19"/>
  <c r="Z984" i="19"/>
  <c r="Q986" i="19"/>
  <c r="R986" i="19"/>
  <c r="S986" i="19"/>
  <c r="P987" i="19"/>
  <c r="Q987" i="19"/>
  <c r="R987" i="19"/>
  <c r="S987" i="19"/>
  <c r="P988" i="19"/>
  <c r="AH986" i="19"/>
  <c r="AF986" i="19"/>
  <c r="D985" i="19"/>
  <c r="AB985" i="19"/>
  <c r="AC985" i="19"/>
  <c r="V985" i="19"/>
  <c r="W985" i="19"/>
  <c r="AB986" i="19"/>
  <c r="AC986" i="19"/>
  <c r="V986" i="19"/>
  <c r="W986" i="19"/>
  <c r="AL986" i="19"/>
  <c r="AM986" i="19"/>
  <c r="T986" i="19"/>
  <c r="AL985" i="19"/>
  <c r="AM985" i="19"/>
  <c r="Y985" i="19"/>
  <c r="Z985" i="19"/>
  <c r="AO985" i="19"/>
  <c r="AP985" i="19"/>
  <c r="D986" i="19"/>
  <c r="AH987" i="19"/>
  <c r="AF987" i="19"/>
  <c r="Y986" i="19"/>
  <c r="Z986" i="19"/>
  <c r="AO986" i="19"/>
  <c r="AP986" i="19"/>
  <c r="Q988" i="19"/>
  <c r="R988" i="19"/>
  <c r="S988" i="19"/>
  <c r="P989" i="19"/>
  <c r="V987" i="19"/>
  <c r="W987" i="19"/>
  <c r="T987" i="19"/>
  <c r="AO987" i="19"/>
  <c r="AP987" i="19"/>
  <c r="P990" i="19"/>
  <c r="Q989" i="19"/>
  <c r="R989" i="19"/>
  <c r="S989" i="19"/>
  <c r="D987" i="19"/>
  <c r="AH988" i="19"/>
  <c r="AF988" i="19"/>
  <c r="AL987" i="19"/>
  <c r="AM987" i="19"/>
  <c r="T988" i="19"/>
  <c r="AL988" i="19"/>
  <c r="AM988" i="19"/>
  <c r="AO988" i="19"/>
  <c r="AP988" i="19"/>
  <c r="Y987" i="19"/>
  <c r="Z987" i="19"/>
  <c r="AB987" i="19"/>
  <c r="AC987" i="19"/>
  <c r="V988" i="19"/>
  <c r="W988" i="19"/>
  <c r="T989" i="19"/>
  <c r="AL989" i="19"/>
  <c r="AM989" i="19"/>
  <c r="Y989" i="19"/>
  <c r="Z989" i="19"/>
  <c r="AO989" i="19"/>
  <c r="AP989" i="19"/>
  <c r="V989" i="19"/>
  <c r="W989" i="19"/>
  <c r="D988" i="19"/>
  <c r="AH989" i="19"/>
  <c r="AF989" i="19"/>
  <c r="AB988" i="19"/>
  <c r="AC988" i="19"/>
  <c r="Y988" i="19"/>
  <c r="Z988" i="19"/>
  <c r="Q990" i="19"/>
  <c r="R990" i="19"/>
  <c r="S990" i="19"/>
  <c r="P991" i="19"/>
  <c r="AB989" i="19"/>
  <c r="AC989" i="19"/>
  <c r="Q991" i="19"/>
  <c r="R991" i="19"/>
  <c r="S991" i="19"/>
  <c r="P992" i="19"/>
  <c r="T990" i="19"/>
  <c r="V990" i="19"/>
  <c r="W990" i="19"/>
  <c r="AO990" i="19"/>
  <c r="AP990" i="19"/>
  <c r="AH990" i="19"/>
  <c r="AF990" i="19"/>
  <c r="D989" i="19"/>
  <c r="Y990" i="19"/>
  <c r="Z990" i="19"/>
  <c r="Q992" i="19"/>
  <c r="R992" i="19"/>
  <c r="S992" i="19"/>
  <c r="P993" i="19"/>
  <c r="V991" i="19"/>
  <c r="W991" i="19"/>
  <c r="AB991" i="19"/>
  <c r="AC991" i="19"/>
  <c r="AO991" i="19"/>
  <c r="AP991" i="19"/>
  <c r="AL991" i="19"/>
  <c r="AM991" i="19"/>
  <c r="Y991" i="19"/>
  <c r="Z991" i="19"/>
  <c r="T991" i="19"/>
  <c r="AH991" i="19"/>
  <c r="AF991" i="19"/>
  <c r="D990" i="19"/>
  <c r="AB990" i="19"/>
  <c r="AC990" i="19"/>
  <c r="AL990" i="19"/>
  <c r="AM990" i="19"/>
  <c r="Q993" i="19"/>
  <c r="R993" i="19"/>
  <c r="S993" i="19"/>
  <c r="P994" i="19"/>
  <c r="T992" i="19"/>
  <c r="AO992" i="19"/>
  <c r="AP992" i="19"/>
  <c r="Y992" i="19"/>
  <c r="Z992" i="19"/>
  <c r="AB992" i="19"/>
  <c r="AC992" i="19"/>
  <c r="AL992" i="19"/>
  <c r="AM992" i="19"/>
  <c r="V992" i="19"/>
  <c r="W992" i="19"/>
  <c r="AH992" i="19"/>
  <c r="AF992" i="19"/>
  <c r="D991" i="19"/>
  <c r="AH993" i="19"/>
  <c r="AF993" i="19"/>
  <c r="D992" i="19"/>
  <c r="Q994" i="19"/>
  <c r="R994" i="19"/>
  <c r="S994" i="19"/>
  <c r="P995" i="19"/>
  <c r="AL993" i="19"/>
  <c r="AM993" i="19"/>
  <c r="AB993" i="19"/>
  <c r="AC993" i="19"/>
  <c r="Y993" i="19"/>
  <c r="Z993" i="19"/>
  <c r="T993" i="19"/>
  <c r="AO993" i="19"/>
  <c r="AP993" i="19"/>
  <c r="Q995" i="19"/>
  <c r="R995" i="19"/>
  <c r="S995" i="19"/>
  <c r="P996" i="19"/>
  <c r="V993" i="19"/>
  <c r="W993" i="19"/>
  <c r="T994" i="19"/>
  <c r="Y994" i="19"/>
  <c r="Z994" i="19"/>
  <c r="AH994" i="19"/>
  <c r="AF994" i="19"/>
  <c r="D993" i="19"/>
  <c r="AO994" i="19"/>
  <c r="AP994" i="19"/>
  <c r="D994" i="19"/>
  <c r="AH995" i="19"/>
  <c r="AF995" i="19"/>
  <c r="V994" i="19"/>
  <c r="W994" i="19"/>
  <c r="AL994" i="19"/>
  <c r="AM994" i="19"/>
  <c r="AB994" i="19"/>
  <c r="AC994" i="19"/>
  <c r="P997" i="19"/>
  <c r="Q996" i="19"/>
  <c r="R996" i="19"/>
  <c r="S996" i="19"/>
  <c r="T995" i="19"/>
  <c r="D995" i="19"/>
  <c r="AH996" i="19"/>
  <c r="AF996" i="19"/>
  <c r="AB995" i="19"/>
  <c r="AC995" i="19"/>
  <c r="Y995" i="19"/>
  <c r="Z995" i="19"/>
  <c r="P998" i="19"/>
  <c r="Q997" i="19"/>
  <c r="R997" i="19"/>
  <c r="S997" i="19"/>
  <c r="AO995" i="19"/>
  <c r="AP995" i="19"/>
  <c r="AL995" i="19"/>
  <c r="AM995" i="19"/>
  <c r="V995" i="19"/>
  <c r="W995" i="19"/>
  <c r="T996" i="19"/>
  <c r="AO996" i="19"/>
  <c r="AP996" i="19"/>
  <c r="Y996" i="19"/>
  <c r="Z996" i="19"/>
  <c r="AL996" i="19"/>
  <c r="AM996" i="19"/>
  <c r="V996" i="19"/>
  <c r="W996" i="19"/>
  <c r="AB996" i="19"/>
  <c r="AC996" i="19"/>
  <c r="Q998" i="19"/>
  <c r="R998" i="19"/>
  <c r="S998" i="19"/>
  <c r="P999" i="19"/>
  <c r="T997" i="19"/>
  <c r="D996" i="19"/>
  <c r="AH997" i="19"/>
  <c r="AF997" i="19"/>
  <c r="AH998" i="19"/>
  <c r="AF998" i="19"/>
  <c r="D997" i="19"/>
  <c r="AL997" i="19"/>
  <c r="AM997" i="19"/>
  <c r="AB997" i="19"/>
  <c r="AC997" i="19"/>
  <c r="V997" i="19"/>
  <c r="W997" i="19"/>
  <c r="Y997" i="19"/>
  <c r="Z997" i="19"/>
  <c r="AO997" i="19"/>
  <c r="AP997" i="19"/>
  <c r="P1000" i="19"/>
  <c r="Q999" i="19"/>
  <c r="R999" i="19"/>
  <c r="S999" i="19"/>
  <c r="T998" i="19"/>
  <c r="AB998" i="19"/>
  <c r="AC998" i="19"/>
  <c r="V998" i="19"/>
  <c r="W998" i="19"/>
  <c r="Y998" i="19"/>
  <c r="Z998" i="19"/>
  <c r="AO998" i="19"/>
  <c r="AP998" i="19"/>
  <c r="T999" i="19"/>
  <c r="V999" i="19"/>
  <c r="W999" i="19"/>
  <c r="AB999" i="19"/>
  <c r="AC999" i="19"/>
  <c r="Y999" i="19"/>
  <c r="Z999" i="19"/>
  <c r="D998" i="19"/>
  <c r="AH999" i="19"/>
  <c r="AF999" i="19"/>
  <c r="AL998" i="19"/>
  <c r="AM998" i="19"/>
  <c r="P1001" i="19"/>
  <c r="Q1000" i="19"/>
  <c r="R1000" i="19"/>
  <c r="S1000" i="19"/>
  <c r="T1000" i="19"/>
  <c r="AO1000" i="19"/>
  <c r="AP1000" i="19"/>
  <c r="Y1000" i="19"/>
  <c r="Z1000" i="19"/>
  <c r="AL1000" i="19"/>
  <c r="AM1000" i="19"/>
  <c r="AB1000" i="19"/>
  <c r="AC1000" i="19"/>
  <c r="V1000" i="19"/>
  <c r="W1000" i="19"/>
  <c r="AL999" i="19"/>
  <c r="AM999" i="19"/>
  <c r="D999" i="19"/>
  <c r="AH1000" i="19"/>
  <c r="AF1000" i="19"/>
  <c r="AO999" i="19"/>
  <c r="AP999" i="19"/>
  <c r="Q1001" i="19"/>
  <c r="R1001" i="19"/>
  <c r="S1001" i="19"/>
  <c r="P1002" i="19"/>
  <c r="Q1002" i="19"/>
  <c r="R1002" i="19"/>
  <c r="S1002" i="19"/>
  <c r="P1003" i="19"/>
  <c r="T1001" i="19"/>
  <c r="AL1001" i="19"/>
  <c r="AM1001" i="19"/>
  <c r="AO1001" i="19"/>
  <c r="AP1001" i="19"/>
  <c r="V1001" i="19"/>
  <c r="W1001" i="19"/>
  <c r="AB1001" i="19"/>
  <c r="AC1001" i="19"/>
  <c r="D1000" i="19"/>
  <c r="AH1001" i="19"/>
  <c r="AF1001" i="19"/>
  <c r="Y1001" i="19"/>
  <c r="Z1001" i="19"/>
  <c r="AH1002" i="19"/>
  <c r="AF1002" i="19"/>
  <c r="D1001" i="19"/>
  <c r="P1004" i="19"/>
  <c r="Q1003" i="19"/>
  <c r="R1003" i="19"/>
  <c r="S1003" i="19"/>
  <c r="AB1002" i="19"/>
  <c r="AC1002" i="19"/>
  <c r="Y1002" i="19"/>
  <c r="Z1002" i="19"/>
  <c r="T1002" i="19"/>
  <c r="AL1002" i="19"/>
  <c r="AM1002" i="19"/>
  <c r="V1002" i="19"/>
  <c r="W1002" i="19"/>
  <c r="AO1002" i="19"/>
  <c r="AP1002" i="19"/>
  <c r="P1005" i="19"/>
  <c r="Q1004" i="19"/>
  <c r="R1004" i="19"/>
  <c r="S1004" i="19"/>
  <c r="T1003" i="19"/>
  <c r="V1003" i="19"/>
  <c r="W1003" i="19"/>
  <c r="AL1003" i="19"/>
  <c r="AM1003" i="19"/>
  <c r="AO1003" i="19"/>
  <c r="AP1003" i="19"/>
  <c r="AH1003" i="19"/>
  <c r="AF1003" i="19"/>
  <c r="D1002" i="19"/>
  <c r="AB1003" i="19"/>
  <c r="AC1003" i="19"/>
  <c r="Y1003" i="19"/>
  <c r="Z1003" i="19"/>
  <c r="AH1004" i="19"/>
  <c r="AF1004" i="19"/>
  <c r="D1003" i="19"/>
  <c r="T1004" i="19"/>
  <c r="AL1004" i="19"/>
  <c r="AM1004" i="19"/>
  <c r="Y1004" i="19"/>
  <c r="Z1004" i="19"/>
  <c r="P1006" i="19"/>
  <c r="Q1005" i="19"/>
  <c r="R1005" i="19"/>
  <c r="S1005" i="19"/>
  <c r="AO1004" i="19"/>
  <c r="AP1004" i="19"/>
  <c r="T1005" i="19"/>
  <c r="AL1005" i="19"/>
  <c r="AM1005" i="19"/>
  <c r="AB1005" i="19"/>
  <c r="AC1005" i="19"/>
  <c r="AH1005" i="19"/>
  <c r="AF1005" i="19"/>
  <c r="D1004" i="19"/>
  <c r="Q1006" i="19"/>
  <c r="R1006" i="19"/>
  <c r="S1006" i="19"/>
  <c r="P1007" i="19"/>
  <c r="AB1004" i="19"/>
  <c r="AC1004" i="19"/>
  <c r="V1004" i="19"/>
  <c r="W1004" i="19"/>
  <c r="Q1007" i="19"/>
  <c r="R1007" i="19"/>
  <c r="S1007" i="19"/>
  <c r="P1008" i="19"/>
  <c r="T1006" i="19"/>
  <c r="AB1006" i="19"/>
  <c r="AC1006" i="19"/>
  <c r="AL1006" i="19"/>
  <c r="AM1006" i="19"/>
  <c r="AH1006" i="19"/>
  <c r="AF1006" i="19"/>
  <c r="D1005" i="19"/>
  <c r="V1005" i="19"/>
  <c r="W1005" i="19"/>
  <c r="AO1005" i="19"/>
  <c r="AP1005" i="19"/>
  <c r="Y1005" i="19"/>
  <c r="Z1005" i="19"/>
  <c r="AO1006" i="19"/>
  <c r="AP1006" i="19"/>
  <c r="D1006" i="19"/>
  <c r="AH1007" i="19"/>
  <c r="AF1007" i="19"/>
  <c r="V1006" i="19"/>
  <c r="W1006" i="19"/>
  <c r="Y1006" i="19"/>
  <c r="Z1006" i="19"/>
  <c r="Q1008" i="19"/>
  <c r="R1008" i="19"/>
  <c r="S1008" i="19"/>
  <c r="P1009" i="19"/>
  <c r="T1007" i="19"/>
  <c r="D1007" i="19"/>
  <c r="AH1008" i="19"/>
  <c r="AF1008" i="19"/>
  <c r="AL1007" i="19"/>
  <c r="AM1007" i="19"/>
  <c r="AO1007" i="19"/>
  <c r="AP1007" i="19"/>
  <c r="T1008" i="19"/>
  <c r="AO1008" i="19"/>
  <c r="AP1008" i="19"/>
  <c r="Y1008" i="19"/>
  <c r="Z1008" i="19"/>
  <c r="V1008" i="19"/>
  <c r="W1008" i="19"/>
  <c r="Y1007" i="19"/>
  <c r="Z1007" i="19"/>
  <c r="P1010" i="19"/>
  <c r="Q1009" i="19"/>
  <c r="R1009" i="19"/>
  <c r="S1009" i="19"/>
  <c r="AB1007" i="19"/>
  <c r="AC1007" i="19"/>
  <c r="V1007" i="19"/>
  <c r="W1007" i="19"/>
  <c r="T1009" i="19"/>
  <c r="AL1009" i="19"/>
  <c r="AM1009" i="19"/>
  <c r="AB1009" i="19"/>
  <c r="AC1009" i="19"/>
  <c r="AH1009" i="19"/>
  <c r="AF1009" i="19"/>
  <c r="D1008" i="19"/>
  <c r="Q1010" i="19"/>
  <c r="R1010" i="19"/>
  <c r="S1010" i="19"/>
  <c r="P1011" i="19"/>
  <c r="AL1008" i="19"/>
  <c r="AM1008" i="19"/>
  <c r="AB1008" i="19"/>
  <c r="AC1008" i="19"/>
  <c r="V1009" i="19"/>
  <c r="W1009" i="19"/>
  <c r="Y1009" i="19"/>
  <c r="Z1009" i="19"/>
  <c r="T1010" i="19"/>
  <c r="AH1010" i="19"/>
  <c r="AF1010" i="19"/>
  <c r="D1009" i="19"/>
  <c r="Q1011" i="19"/>
  <c r="R1011" i="19"/>
  <c r="S1011" i="19"/>
  <c r="P1012" i="19"/>
  <c r="AO1009" i="19"/>
  <c r="AP1009" i="19"/>
  <c r="D1010" i="19"/>
  <c r="AH1011" i="19"/>
  <c r="AF1011" i="19"/>
  <c r="Y1010" i="19"/>
  <c r="Z1010" i="19"/>
  <c r="AL1010" i="19"/>
  <c r="AM1010" i="19"/>
  <c r="V1010" i="19"/>
  <c r="W1010" i="19"/>
  <c r="AO1010" i="19"/>
  <c r="AP1010" i="19"/>
  <c r="AB1010" i="19"/>
  <c r="AC1010" i="19"/>
  <c r="P1013" i="19"/>
  <c r="Q1012" i="19"/>
  <c r="R1012" i="19"/>
  <c r="S1012" i="19"/>
  <c r="T1011" i="19"/>
  <c r="AL1011" i="19"/>
  <c r="AM1011" i="19"/>
  <c r="P1014" i="19"/>
  <c r="Q1013" i="19"/>
  <c r="R1013" i="19"/>
  <c r="S1013" i="19"/>
  <c r="D1011" i="19"/>
  <c r="AH1012" i="19"/>
  <c r="AF1012" i="19"/>
  <c r="Y1011" i="19"/>
  <c r="Z1011" i="19"/>
  <c r="AB1011" i="19"/>
  <c r="AC1011" i="19"/>
  <c r="AO1011" i="19"/>
  <c r="AP1011" i="19"/>
  <c r="V1011" i="19"/>
  <c r="W1011" i="19"/>
  <c r="T1012" i="19"/>
  <c r="AO1012" i="19"/>
  <c r="AP1012" i="19"/>
  <c r="Y1012" i="19"/>
  <c r="Z1012" i="19"/>
  <c r="AB1012" i="19"/>
  <c r="AC1012" i="19"/>
  <c r="V1012" i="19"/>
  <c r="W1012" i="19"/>
  <c r="AL1012" i="19"/>
  <c r="AM1012" i="19"/>
  <c r="D1012" i="19"/>
  <c r="AH1013" i="19"/>
  <c r="AF1013" i="19"/>
  <c r="T1013" i="19"/>
  <c r="P1015" i="19"/>
  <c r="Q1014" i="19"/>
  <c r="R1014" i="19"/>
  <c r="S1014" i="19"/>
  <c r="AH1014" i="19"/>
  <c r="AF1014" i="19"/>
  <c r="D1013" i="19"/>
  <c r="T1014" i="19"/>
  <c r="AB1014" i="19"/>
  <c r="AC1014" i="19"/>
  <c r="V1014" i="19"/>
  <c r="W1014" i="19"/>
  <c r="AO1014" i="19"/>
  <c r="AP1014" i="19"/>
  <c r="AL1014" i="19"/>
  <c r="AM1014" i="19"/>
  <c r="Y1014" i="19"/>
  <c r="Z1014" i="19"/>
  <c r="AO1013" i="19"/>
  <c r="AP1013" i="19"/>
  <c r="Y1013" i="19"/>
  <c r="Z1013" i="19"/>
  <c r="AB1013" i="19"/>
  <c r="AC1013" i="19"/>
  <c r="AL1013" i="19"/>
  <c r="AM1013" i="19"/>
  <c r="Q1015" i="19"/>
  <c r="R1015" i="19"/>
  <c r="S1015" i="19"/>
  <c r="P1016" i="19"/>
  <c r="V1013" i="19"/>
  <c r="W1013" i="19"/>
  <c r="T1015" i="19"/>
  <c r="Y1015" i="19"/>
  <c r="Z1015" i="19"/>
  <c r="AO1015" i="19"/>
  <c r="AP1015" i="19"/>
  <c r="AL1015" i="19"/>
  <c r="AM1015" i="19"/>
  <c r="AB1015" i="19"/>
  <c r="AC1015" i="19"/>
  <c r="P1017" i="19"/>
  <c r="Q1016" i="19"/>
  <c r="R1016" i="19"/>
  <c r="S1016" i="19"/>
  <c r="D1014" i="19"/>
  <c r="AH1015" i="19"/>
  <c r="AF1015" i="19"/>
  <c r="T1016" i="19"/>
  <c r="AO1016" i="19"/>
  <c r="AP1016" i="19"/>
  <c r="Y1016" i="19"/>
  <c r="Z1016" i="19"/>
  <c r="V1016" i="19"/>
  <c r="W1016" i="19"/>
  <c r="AB1016" i="19"/>
  <c r="AC1016" i="19"/>
  <c r="AL1016" i="19"/>
  <c r="AM1016" i="19"/>
  <c r="Q1017" i="19"/>
  <c r="R1017" i="19"/>
  <c r="S1017" i="19"/>
  <c r="P1018" i="19"/>
  <c r="D1015" i="19"/>
  <c r="AH1016" i="19"/>
  <c r="AF1016" i="19"/>
  <c r="V1015" i="19"/>
  <c r="W1015" i="19"/>
  <c r="T1017" i="19"/>
  <c r="AO1017" i="19"/>
  <c r="AP1017" i="19"/>
  <c r="Y1017" i="19"/>
  <c r="Z1017" i="19"/>
  <c r="Q1018" i="19"/>
  <c r="R1018" i="19"/>
  <c r="S1018" i="19"/>
  <c r="P1019" i="19"/>
  <c r="D1016" i="19"/>
  <c r="AH1017" i="19"/>
  <c r="AF1017" i="19"/>
  <c r="T1018" i="19"/>
  <c r="V1018" i="19"/>
  <c r="W1018" i="19"/>
  <c r="AO1018" i="19"/>
  <c r="AP1018" i="19"/>
  <c r="P1020" i="19"/>
  <c r="Q1019" i="19"/>
  <c r="R1019" i="19"/>
  <c r="S1019" i="19"/>
  <c r="AH1018" i="19"/>
  <c r="AF1018" i="19"/>
  <c r="D1017" i="19"/>
  <c r="AB1017" i="19"/>
  <c r="AC1017" i="19"/>
  <c r="V1017" i="19"/>
  <c r="W1017" i="19"/>
  <c r="AL1017" i="19"/>
  <c r="AM1017" i="19"/>
  <c r="P1021" i="19"/>
  <c r="Q1020" i="19"/>
  <c r="R1020" i="19"/>
  <c r="S1020" i="19"/>
  <c r="T1019" i="19"/>
  <c r="V1019" i="19"/>
  <c r="W1019" i="19"/>
  <c r="Y1019" i="19"/>
  <c r="Z1019" i="19"/>
  <c r="Y1018" i="19"/>
  <c r="Z1018" i="19"/>
  <c r="D1018" i="19"/>
  <c r="AH1019" i="19"/>
  <c r="AF1019" i="19"/>
  <c r="AL1018" i="19"/>
  <c r="AM1018" i="19"/>
  <c r="AB1018" i="19"/>
  <c r="AC1018" i="19"/>
  <c r="AB1019" i="19"/>
  <c r="AC1019" i="19"/>
  <c r="AO1019" i="19"/>
  <c r="AP1019" i="19"/>
  <c r="AL1019" i="19"/>
  <c r="AM1019" i="19"/>
  <c r="T1020" i="19"/>
  <c r="AO1020" i="19"/>
  <c r="AP1020" i="19"/>
  <c r="Y1020" i="19"/>
  <c r="Z1020" i="19"/>
  <c r="AL1020" i="19"/>
  <c r="AM1020" i="19"/>
  <c r="AB1020" i="19"/>
  <c r="AC1020" i="19"/>
  <c r="D1019" i="19"/>
  <c r="AH1020" i="19"/>
  <c r="AF1020" i="19"/>
  <c r="P1022" i="19"/>
  <c r="Q1021" i="19"/>
  <c r="R1021" i="19"/>
  <c r="S1021" i="19"/>
  <c r="T1021" i="19"/>
  <c r="AO1021" i="19"/>
  <c r="AP1021" i="19"/>
  <c r="Q1022" i="19"/>
  <c r="R1022" i="19"/>
  <c r="S1022" i="19"/>
  <c r="P1023" i="19"/>
  <c r="D1020" i="19"/>
  <c r="AH1021" i="19"/>
  <c r="AF1021" i="19"/>
  <c r="V1020" i="19"/>
  <c r="W1020" i="19"/>
  <c r="T1022" i="19"/>
  <c r="AL1022" i="19"/>
  <c r="AM1022" i="19"/>
  <c r="V1022" i="19"/>
  <c r="W1022" i="19"/>
  <c r="Y1022" i="19"/>
  <c r="Z1022" i="19"/>
  <c r="AO1022" i="19"/>
  <c r="AP1022" i="19"/>
  <c r="Y1021" i="19"/>
  <c r="Z1021" i="19"/>
  <c r="Q1023" i="19"/>
  <c r="R1023" i="19"/>
  <c r="S1023" i="19"/>
  <c r="P1024" i="19"/>
  <c r="AH1022" i="19"/>
  <c r="AF1022" i="19"/>
  <c r="D1021" i="19"/>
  <c r="AB1021" i="19"/>
  <c r="AC1021" i="19"/>
  <c r="V1021" i="19"/>
  <c r="W1021" i="19"/>
  <c r="AL1021" i="19"/>
  <c r="AM1021" i="19"/>
  <c r="AH1023" i="19"/>
  <c r="AF1023" i="19"/>
  <c r="D1022" i="19"/>
  <c r="T1023" i="19"/>
  <c r="Q1024" i="19"/>
  <c r="R1024" i="19"/>
  <c r="S1024" i="19"/>
  <c r="P1025" i="19"/>
  <c r="AB1022" i="19"/>
  <c r="AC1022" i="19"/>
  <c r="AH1024" i="19"/>
  <c r="AF1024" i="19"/>
  <c r="D1023" i="19"/>
  <c r="AL1023" i="19"/>
  <c r="AM1023" i="19"/>
  <c r="AO1023" i="19"/>
  <c r="AP1023" i="19"/>
  <c r="Q1025" i="19"/>
  <c r="R1025" i="19"/>
  <c r="S1025" i="19"/>
  <c r="P1026" i="19"/>
  <c r="Y1023" i="19"/>
  <c r="Z1023" i="19"/>
  <c r="AB1023" i="19"/>
  <c r="AC1023" i="19"/>
  <c r="V1023" i="19"/>
  <c r="W1023" i="19"/>
  <c r="T1024" i="19"/>
  <c r="AO1024" i="19"/>
  <c r="AP1024" i="19"/>
  <c r="Y1024" i="19"/>
  <c r="Z1024" i="19"/>
  <c r="AB1024" i="19"/>
  <c r="AC1024" i="19"/>
  <c r="AL1024" i="19"/>
  <c r="AM1024" i="19"/>
  <c r="V1024" i="19"/>
  <c r="W1024" i="19"/>
  <c r="T1025" i="19"/>
  <c r="Q1026" i="19"/>
  <c r="R1026" i="19"/>
  <c r="S1026" i="19"/>
  <c r="P1027" i="19"/>
  <c r="AH1025" i="19"/>
  <c r="AF1025" i="19"/>
  <c r="D1024" i="19"/>
  <c r="T1026" i="19"/>
  <c r="V1026" i="19"/>
  <c r="W1026" i="19"/>
  <c r="AH1026" i="19"/>
  <c r="AF1026" i="19"/>
  <c r="D1025" i="19"/>
  <c r="AO1025" i="19"/>
  <c r="AP1025" i="19"/>
  <c r="Y1025" i="19"/>
  <c r="Z1025" i="19"/>
  <c r="AB1025" i="19"/>
  <c r="AC1025" i="19"/>
  <c r="P1028" i="19"/>
  <c r="Q1027" i="19"/>
  <c r="R1027" i="19"/>
  <c r="S1027" i="19"/>
  <c r="V1025" i="19"/>
  <c r="W1025" i="19"/>
  <c r="AL1025" i="19"/>
  <c r="AM1025" i="19"/>
  <c r="AH1027" i="19"/>
  <c r="AF1027" i="19"/>
  <c r="D1026" i="19"/>
  <c r="Y1026" i="19"/>
  <c r="Z1026" i="19"/>
  <c r="T1027" i="19"/>
  <c r="AO1027" i="19"/>
  <c r="AP1027" i="19"/>
  <c r="P1029" i="19"/>
  <c r="Q1028" i="19"/>
  <c r="R1028" i="19"/>
  <c r="S1028" i="19"/>
  <c r="AO1026" i="19"/>
  <c r="AP1026" i="19"/>
  <c r="AL1026" i="19"/>
  <c r="AM1026" i="19"/>
  <c r="AB1026" i="19"/>
  <c r="AC1026" i="19"/>
  <c r="AH1028" i="19"/>
  <c r="AF1028" i="19"/>
  <c r="D1027" i="19"/>
  <c r="Y1027" i="19"/>
  <c r="Z1027" i="19"/>
  <c r="V1027" i="19"/>
  <c r="W1027" i="19"/>
  <c r="P1030" i="19"/>
  <c r="Q1029" i="19"/>
  <c r="R1029" i="19"/>
  <c r="S1029" i="19"/>
  <c r="T1028" i="19"/>
  <c r="AL1027" i="19"/>
  <c r="AM1027" i="19"/>
  <c r="AB1027" i="19"/>
  <c r="AC1027" i="19"/>
  <c r="AH1029" i="19"/>
  <c r="AF1029" i="19"/>
  <c r="D1028" i="19"/>
  <c r="AB1028" i="19"/>
  <c r="AC1028" i="19"/>
  <c r="V1028" i="19"/>
  <c r="W1028" i="19"/>
  <c r="AL1028" i="19"/>
  <c r="AM1028" i="19"/>
  <c r="AL1029" i="19"/>
  <c r="AM1029" i="19"/>
  <c r="AO1029" i="19"/>
  <c r="AP1029" i="19"/>
  <c r="V1029" i="19"/>
  <c r="W1029" i="19"/>
  <c r="T1029" i="19"/>
  <c r="P1031" i="19"/>
  <c r="Q1030" i="19"/>
  <c r="R1030" i="19"/>
  <c r="S1030" i="19"/>
  <c r="Y1028" i="19"/>
  <c r="Z1028" i="19"/>
  <c r="AO1028" i="19"/>
  <c r="AP1028" i="19"/>
  <c r="P1032" i="19"/>
  <c r="Q1031" i="19"/>
  <c r="R1031" i="19"/>
  <c r="S1031" i="19"/>
  <c r="AH1030" i="19"/>
  <c r="AF1030" i="19"/>
  <c r="D1029" i="19"/>
  <c r="AB1030" i="19"/>
  <c r="AC1030" i="19"/>
  <c r="AL1030" i="19"/>
  <c r="AM1030" i="19"/>
  <c r="AO1030" i="19"/>
  <c r="AP1030" i="19"/>
  <c r="Y1030" i="19"/>
  <c r="Z1030" i="19"/>
  <c r="T1030" i="19"/>
  <c r="Y1029" i="19"/>
  <c r="Z1029" i="19"/>
  <c r="AB1029" i="19"/>
  <c r="AC1029" i="19"/>
  <c r="T1031" i="19"/>
  <c r="AO1031" i="19"/>
  <c r="AP1031" i="19"/>
  <c r="D1030" i="19"/>
  <c r="AH1031" i="19"/>
  <c r="AF1031" i="19"/>
  <c r="V1030" i="19"/>
  <c r="W1030" i="19"/>
  <c r="P1033" i="19"/>
  <c r="Q1032" i="19"/>
  <c r="R1032" i="19"/>
  <c r="S1032" i="19"/>
  <c r="Y1031" i="19"/>
  <c r="Z1031" i="19"/>
  <c r="AB1031" i="19"/>
  <c r="AC1031" i="19"/>
  <c r="D1031" i="19"/>
  <c r="AH1032" i="19"/>
  <c r="AF1032" i="19"/>
  <c r="P1034" i="19"/>
  <c r="Q1033" i="19"/>
  <c r="R1033" i="19"/>
  <c r="S1033" i="19"/>
  <c r="AL1031" i="19"/>
  <c r="AM1031" i="19"/>
  <c r="V1031" i="19"/>
  <c r="W1031" i="19"/>
  <c r="T1032" i="19"/>
  <c r="AO1032" i="19"/>
  <c r="AP1032" i="19"/>
  <c r="Y1032" i="19"/>
  <c r="Z1032" i="19"/>
  <c r="AL1032" i="19"/>
  <c r="AM1032" i="19"/>
  <c r="V1032" i="19"/>
  <c r="W1032" i="19"/>
  <c r="AB1032" i="19"/>
  <c r="AC1032" i="19"/>
  <c r="T1033" i="19"/>
  <c r="V1033" i="19"/>
  <c r="W1033" i="19"/>
  <c r="AO1033" i="19"/>
  <c r="AP1033" i="19"/>
  <c r="AB1033" i="19"/>
  <c r="AC1033" i="19"/>
  <c r="Y1033" i="19"/>
  <c r="Z1033" i="19"/>
  <c r="Q1034" i="19"/>
  <c r="R1034" i="19"/>
  <c r="S1034" i="19"/>
  <c r="P1035" i="19"/>
  <c r="D1032" i="19"/>
  <c r="AH1033" i="19"/>
  <c r="AF1033" i="19"/>
  <c r="T1034" i="19"/>
  <c r="Y1034" i="19"/>
  <c r="Z1034" i="19"/>
  <c r="AO1034" i="19"/>
  <c r="AP1034" i="19"/>
  <c r="V1034" i="19"/>
  <c r="W1034" i="19"/>
  <c r="AL1034" i="19"/>
  <c r="AM1034" i="19"/>
  <c r="P1036" i="19"/>
  <c r="Q1035" i="19"/>
  <c r="R1035" i="19"/>
  <c r="S1035" i="19"/>
  <c r="AH1034" i="19"/>
  <c r="AF1034" i="19"/>
  <c r="D1033" i="19"/>
  <c r="AL1033" i="19"/>
  <c r="AM1033" i="19"/>
  <c r="P1037" i="19"/>
  <c r="Q1036" i="19"/>
  <c r="R1036" i="19"/>
  <c r="S1036" i="19"/>
  <c r="AH1035" i="19"/>
  <c r="AF1035" i="19"/>
  <c r="D1034" i="19"/>
  <c r="T1035" i="19"/>
  <c r="AB1034" i="19"/>
  <c r="AC1034" i="19"/>
  <c r="AH1036" i="19"/>
  <c r="AF1036" i="19"/>
  <c r="D1035" i="19"/>
  <c r="T1036" i="19"/>
  <c r="Y1036" i="19"/>
  <c r="Z1036" i="19"/>
  <c r="V1036" i="19"/>
  <c r="W1036" i="19"/>
  <c r="AB1036" i="19"/>
  <c r="AC1036" i="19"/>
  <c r="AL1036" i="19"/>
  <c r="AM1036" i="19"/>
  <c r="AB1035" i="19"/>
  <c r="AC1035" i="19"/>
  <c r="V1035" i="19"/>
  <c r="W1035" i="19"/>
  <c r="Y1035" i="19"/>
  <c r="Z1035" i="19"/>
  <c r="AO1035" i="19"/>
  <c r="AP1035" i="19"/>
  <c r="AL1035" i="19"/>
  <c r="AM1035" i="19"/>
  <c r="P1038" i="19"/>
  <c r="Q1037" i="19"/>
  <c r="R1037" i="19"/>
  <c r="S1037" i="19"/>
  <c r="AH1037" i="19"/>
  <c r="AF1037" i="19"/>
  <c r="D1036" i="19"/>
  <c r="T1037" i="19"/>
  <c r="AL1037" i="19"/>
  <c r="AM1037" i="19"/>
  <c r="AO1037" i="19"/>
  <c r="AP1037" i="19"/>
  <c r="Q1038" i="19"/>
  <c r="R1038" i="19"/>
  <c r="S1038" i="19"/>
  <c r="P1039" i="19"/>
  <c r="AO1036" i="19"/>
  <c r="AP1036" i="19"/>
  <c r="AB1037" i="19"/>
  <c r="AC1037" i="19"/>
  <c r="V1037" i="19"/>
  <c r="W1037" i="19"/>
  <c r="Y1037" i="19"/>
  <c r="Z1037" i="19"/>
  <c r="AH1038" i="19"/>
  <c r="AF1038" i="19"/>
  <c r="D1037" i="19"/>
  <c r="Q1039" i="19"/>
  <c r="R1039" i="19"/>
  <c r="S1039" i="19"/>
  <c r="P1040" i="19"/>
  <c r="AB1038" i="19"/>
  <c r="AC1038" i="19"/>
  <c r="T1038" i="19"/>
  <c r="D1038" i="19"/>
  <c r="AH1039" i="19"/>
  <c r="AF1039" i="19"/>
  <c r="AL1038" i="19"/>
  <c r="AM1038" i="19"/>
  <c r="Q1040" i="19"/>
  <c r="R1040" i="19"/>
  <c r="S1040" i="19"/>
  <c r="P1041" i="19"/>
  <c r="AO1038" i="19"/>
  <c r="AP1038" i="19"/>
  <c r="V1039" i="19"/>
  <c r="W1039" i="19"/>
  <c r="T1039" i="19"/>
  <c r="AO1039" i="19"/>
  <c r="AP1039" i="19"/>
  <c r="AL1039" i="19"/>
  <c r="AM1039" i="19"/>
  <c r="V1038" i="19"/>
  <c r="W1038" i="19"/>
  <c r="Y1038" i="19"/>
  <c r="Z1038" i="19"/>
  <c r="AH1040" i="19"/>
  <c r="AF1040" i="19"/>
  <c r="D1039" i="19"/>
  <c r="T1040" i="19"/>
  <c r="AO1040" i="19"/>
  <c r="AP1040" i="19"/>
  <c r="Y1040" i="19"/>
  <c r="Z1040" i="19"/>
  <c r="V1040" i="19"/>
  <c r="W1040" i="19"/>
  <c r="AB1040" i="19"/>
  <c r="AC1040" i="19"/>
  <c r="AL1040" i="19"/>
  <c r="AM1040" i="19"/>
  <c r="P1042" i="19"/>
  <c r="Q1041" i="19"/>
  <c r="R1041" i="19"/>
  <c r="S1041" i="19"/>
  <c r="AB1039" i="19"/>
  <c r="AC1039" i="19"/>
  <c r="Y1039" i="19"/>
  <c r="Z1039" i="19"/>
  <c r="T1041" i="19"/>
  <c r="AB1041" i="19"/>
  <c r="AC1041" i="19"/>
  <c r="Y1041" i="19"/>
  <c r="Z1041" i="19"/>
  <c r="V1041" i="19"/>
  <c r="W1041" i="19"/>
  <c r="D1040" i="19"/>
  <c r="AH1041" i="19"/>
  <c r="AF1041" i="19"/>
  <c r="Q1042" i="19"/>
  <c r="R1042" i="19"/>
  <c r="S1042" i="19"/>
  <c r="P1043" i="19"/>
  <c r="AH1042" i="19"/>
  <c r="AF1042" i="19"/>
  <c r="D1041" i="19"/>
  <c r="Q1043" i="19"/>
  <c r="R1043" i="19"/>
  <c r="S1043" i="19"/>
  <c r="P1044" i="19"/>
  <c r="AO1041" i="19"/>
  <c r="AP1041" i="19"/>
  <c r="AB1042" i="19"/>
  <c r="AC1042" i="19"/>
  <c r="AO1042" i="19"/>
  <c r="AP1042" i="19"/>
  <c r="T1042" i="19"/>
  <c r="AL1042" i="19"/>
  <c r="AM1042" i="19"/>
  <c r="Y1042" i="19"/>
  <c r="Z1042" i="19"/>
  <c r="AL1041" i="19"/>
  <c r="AM1041" i="19"/>
  <c r="Q1044" i="19"/>
  <c r="R1044" i="19"/>
  <c r="S1044" i="19"/>
  <c r="P1045" i="19"/>
  <c r="T1043" i="19"/>
  <c r="Y1043" i="19"/>
  <c r="Z1043" i="19"/>
  <c r="AH1043" i="19"/>
  <c r="AF1043" i="19"/>
  <c r="D1042" i="19"/>
  <c r="V1042" i="19"/>
  <c r="W1042" i="19"/>
  <c r="D1043" i="19"/>
  <c r="AH1044" i="19"/>
  <c r="AF1044" i="19"/>
  <c r="AB1043" i="19"/>
  <c r="AC1043" i="19"/>
  <c r="AO1043" i="19"/>
  <c r="AP1043" i="19"/>
  <c r="V1043" i="19"/>
  <c r="W1043" i="19"/>
  <c r="AL1043" i="19"/>
  <c r="AM1043" i="19"/>
  <c r="Q1045" i="19"/>
  <c r="R1045" i="19"/>
  <c r="S1045" i="19"/>
  <c r="P1046" i="19"/>
  <c r="T1044" i="19"/>
  <c r="AO1044" i="19"/>
  <c r="AP1044" i="19"/>
  <c r="Y1044" i="19"/>
  <c r="Z1044" i="19"/>
  <c r="AB1044" i="19"/>
  <c r="AC1044" i="19"/>
  <c r="AL1044" i="19"/>
  <c r="AM1044" i="19"/>
  <c r="V1044" i="19"/>
  <c r="W1044" i="19"/>
  <c r="T1045" i="19"/>
  <c r="AB1045" i="19"/>
  <c r="AC1045" i="19"/>
  <c r="Y1045" i="19"/>
  <c r="Z1045" i="19"/>
  <c r="AO1045" i="19"/>
  <c r="AP1045" i="19"/>
  <c r="V1045" i="19"/>
  <c r="W1045" i="19"/>
  <c r="AH1045" i="19"/>
  <c r="AF1045" i="19"/>
  <c r="D1044" i="19"/>
  <c r="Q1046" i="19"/>
  <c r="R1046" i="19"/>
  <c r="S1046" i="19"/>
  <c r="P1047" i="19"/>
  <c r="Q1047" i="19"/>
  <c r="R1047" i="19"/>
  <c r="S1047" i="19"/>
  <c r="P1048" i="19"/>
  <c r="AB1046" i="19"/>
  <c r="AC1046" i="19"/>
  <c r="T1046" i="19"/>
  <c r="AO1046" i="19"/>
  <c r="AP1046" i="19"/>
  <c r="V1046" i="19"/>
  <c r="W1046" i="19"/>
  <c r="AL1046" i="19"/>
  <c r="AM1046" i="19"/>
  <c r="AH1046" i="19"/>
  <c r="AF1046" i="19"/>
  <c r="D1045" i="19"/>
  <c r="AL1045" i="19"/>
  <c r="AM1045" i="19"/>
  <c r="AH1047" i="19"/>
  <c r="AF1047" i="19"/>
  <c r="D1046" i="19"/>
  <c r="P1049" i="19"/>
  <c r="Q1048" i="19"/>
  <c r="R1048" i="19"/>
  <c r="S1048" i="19"/>
  <c r="T1047" i="19"/>
  <c r="Y1046" i="19"/>
  <c r="Z1046" i="19"/>
  <c r="AH1048" i="19"/>
  <c r="AF1048" i="19"/>
  <c r="D1047" i="19"/>
  <c r="Y1047" i="19"/>
  <c r="Z1047" i="19"/>
  <c r="AL1047" i="19"/>
  <c r="AM1047" i="19"/>
  <c r="V1047" i="19"/>
  <c r="W1047" i="19"/>
  <c r="P1050" i="19"/>
  <c r="Q1049" i="19"/>
  <c r="R1049" i="19"/>
  <c r="S1049" i="19"/>
  <c r="T1048" i="19"/>
  <c r="AL1048" i="19"/>
  <c r="AM1048" i="19"/>
  <c r="AB1047" i="19"/>
  <c r="AC1047" i="19"/>
  <c r="AO1047" i="19"/>
  <c r="AP1047" i="19"/>
  <c r="T1049" i="19"/>
  <c r="V1049" i="19"/>
  <c r="W1049" i="19"/>
  <c r="AB1049" i="19"/>
  <c r="AC1049" i="19"/>
  <c r="AO1049" i="19"/>
  <c r="AP1049" i="19"/>
  <c r="Q1050" i="19"/>
  <c r="R1050" i="19"/>
  <c r="S1050" i="19"/>
  <c r="P1051" i="19"/>
  <c r="D1048" i="19"/>
  <c r="AH1049" i="19"/>
  <c r="AF1049" i="19"/>
  <c r="AB1048" i="19"/>
  <c r="AC1048" i="19"/>
  <c r="V1048" i="19"/>
  <c r="W1048" i="19"/>
  <c r="Y1048" i="19"/>
  <c r="Z1048" i="19"/>
  <c r="AO1048" i="19"/>
  <c r="AP1048" i="19"/>
  <c r="P1052" i="19"/>
  <c r="Q1051" i="19"/>
  <c r="R1051" i="19"/>
  <c r="S1051" i="19"/>
  <c r="Y1049" i="19"/>
  <c r="Z1049" i="19"/>
  <c r="T1050" i="19"/>
  <c r="AH1050" i="19"/>
  <c r="AF1050" i="19"/>
  <c r="D1049" i="19"/>
  <c r="AL1049" i="19"/>
  <c r="AM1049" i="19"/>
  <c r="D1050" i="19"/>
  <c r="AH1051" i="19"/>
  <c r="AF1051" i="19"/>
  <c r="AO1050" i="19"/>
  <c r="AP1050" i="19"/>
  <c r="AL1050" i="19"/>
  <c r="AM1050" i="19"/>
  <c r="V1050" i="19"/>
  <c r="W1050" i="19"/>
  <c r="AB1050" i="19"/>
  <c r="AC1050" i="19"/>
  <c r="V1051" i="19"/>
  <c r="W1051" i="19"/>
  <c r="T1051" i="19"/>
  <c r="AO1051" i="19"/>
  <c r="AP1051" i="19"/>
  <c r="AB1051" i="19"/>
  <c r="AC1051" i="19"/>
  <c r="Y1050" i="19"/>
  <c r="Z1050" i="19"/>
  <c r="P1053" i="19"/>
  <c r="Q1052" i="19"/>
  <c r="R1052" i="19"/>
  <c r="S1052" i="19"/>
  <c r="T1052" i="19"/>
  <c r="AO1052" i="19"/>
  <c r="AP1052" i="19"/>
  <c r="Y1052" i="19"/>
  <c r="Z1052" i="19"/>
  <c r="AL1052" i="19"/>
  <c r="AM1052" i="19"/>
  <c r="V1052" i="19"/>
  <c r="W1052" i="19"/>
  <c r="AB1052" i="19"/>
  <c r="AC1052" i="19"/>
  <c r="P1054" i="19"/>
  <c r="Q1053" i="19"/>
  <c r="R1053" i="19"/>
  <c r="S1053" i="19"/>
  <c r="D1051" i="19"/>
  <c r="AH1052" i="19"/>
  <c r="AF1052" i="19"/>
  <c r="Y1051" i="19"/>
  <c r="Z1051" i="19"/>
  <c r="AL1051" i="19"/>
  <c r="AM1051" i="19"/>
  <c r="Q1054" i="19"/>
  <c r="R1054" i="19"/>
  <c r="S1054" i="19"/>
  <c r="P1055" i="19"/>
  <c r="D1052" i="19"/>
  <c r="AH1053" i="19"/>
  <c r="AF1053" i="19"/>
  <c r="T1053" i="19"/>
  <c r="AH1054" i="19"/>
  <c r="AF1054" i="19"/>
  <c r="D1053" i="19"/>
  <c r="AO1053" i="19"/>
  <c r="AP1053" i="19"/>
  <c r="Y1053" i="19"/>
  <c r="Z1053" i="19"/>
  <c r="AL1053" i="19"/>
  <c r="AM1053" i="19"/>
  <c r="AB1053" i="19"/>
  <c r="AC1053" i="19"/>
  <c r="V1053" i="19"/>
  <c r="W1053" i="19"/>
  <c r="Q1055" i="19"/>
  <c r="R1055" i="19"/>
  <c r="S1055" i="19"/>
  <c r="P1056" i="19"/>
  <c r="T1054" i="19"/>
  <c r="AO1054" i="19"/>
  <c r="AP1054" i="19"/>
  <c r="Y1054" i="19"/>
  <c r="Z1054" i="19"/>
  <c r="AH1055" i="19"/>
  <c r="AF1055" i="19"/>
  <c r="D1054" i="19"/>
  <c r="V1054" i="19"/>
  <c r="W1054" i="19"/>
  <c r="AB1054" i="19"/>
  <c r="AC1054" i="19"/>
  <c r="AL1054" i="19"/>
  <c r="AM1054" i="19"/>
  <c r="P1057" i="19"/>
  <c r="Q1056" i="19"/>
  <c r="R1056" i="19"/>
  <c r="S1056" i="19"/>
  <c r="V1055" i="19"/>
  <c r="W1055" i="19"/>
  <c r="T1055" i="19"/>
  <c r="AL1055" i="19"/>
  <c r="AM1055" i="19"/>
  <c r="T1056" i="19"/>
  <c r="AO1056" i="19"/>
  <c r="AP1056" i="19"/>
  <c r="Y1056" i="19"/>
  <c r="Z1056" i="19"/>
  <c r="AB1056" i="19"/>
  <c r="AC1056" i="19"/>
  <c r="V1056" i="19"/>
  <c r="W1056" i="19"/>
  <c r="AL1056" i="19"/>
  <c r="AM1056" i="19"/>
  <c r="P1058" i="19"/>
  <c r="Q1057" i="19"/>
  <c r="R1057" i="19"/>
  <c r="S1057" i="19"/>
  <c r="AH1056" i="19"/>
  <c r="AF1056" i="19"/>
  <c r="D1055" i="19"/>
  <c r="AO1055" i="19"/>
  <c r="AP1055" i="19"/>
  <c r="Y1055" i="19"/>
  <c r="Z1055" i="19"/>
  <c r="AB1055" i="19"/>
  <c r="AC1055" i="19"/>
  <c r="P1059" i="19"/>
  <c r="Q1058" i="19"/>
  <c r="R1058" i="19"/>
  <c r="S1058" i="19"/>
  <c r="T1057" i="19"/>
  <c r="AH1057" i="19"/>
  <c r="AF1057" i="19"/>
  <c r="D1056" i="19"/>
  <c r="T1058" i="19"/>
  <c r="AO1058" i="19"/>
  <c r="AP1058" i="19"/>
  <c r="AL1058" i="19"/>
  <c r="AM1058" i="19"/>
  <c r="AH1058" i="19"/>
  <c r="AF1058" i="19"/>
  <c r="D1057" i="19"/>
  <c r="V1057" i="19"/>
  <c r="W1057" i="19"/>
  <c r="AO1057" i="19"/>
  <c r="AP1057" i="19"/>
  <c r="Y1057" i="19"/>
  <c r="Z1057" i="19"/>
  <c r="AB1057" i="19"/>
  <c r="AC1057" i="19"/>
  <c r="AL1057" i="19"/>
  <c r="AM1057" i="19"/>
  <c r="P1060" i="19"/>
  <c r="Q1059" i="19"/>
  <c r="R1059" i="19"/>
  <c r="S1059" i="19"/>
  <c r="T1059" i="19"/>
  <c r="Y1059" i="19"/>
  <c r="Z1059" i="19"/>
  <c r="P1061" i="19"/>
  <c r="Q1060" i="19"/>
  <c r="R1060" i="19"/>
  <c r="S1060" i="19"/>
  <c r="AH1059" i="19"/>
  <c r="AF1059" i="19"/>
  <c r="D1058" i="19"/>
  <c r="V1058" i="19"/>
  <c r="W1058" i="19"/>
  <c r="Y1058" i="19"/>
  <c r="Z1058" i="19"/>
  <c r="AB1058" i="19"/>
  <c r="AC1058" i="19"/>
  <c r="T1060" i="19"/>
  <c r="AO1060" i="19"/>
  <c r="AP1060" i="19"/>
  <c r="Y1060" i="19"/>
  <c r="Z1060" i="19"/>
  <c r="AB1060" i="19"/>
  <c r="AC1060" i="19"/>
  <c r="V1060" i="19"/>
  <c r="W1060" i="19"/>
  <c r="AL1060" i="19"/>
  <c r="AM1060" i="19"/>
  <c r="P1062" i="19"/>
  <c r="Q1061" i="19"/>
  <c r="R1061" i="19"/>
  <c r="S1061" i="19"/>
  <c r="AO1059" i="19"/>
  <c r="AP1059" i="19"/>
  <c r="D1059" i="19"/>
  <c r="AH1060" i="19"/>
  <c r="AF1060" i="19"/>
  <c r="AL1059" i="19"/>
  <c r="AM1059" i="19"/>
  <c r="AB1059" i="19"/>
  <c r="AC1059" i="19"/>
  <c r="V1059" i="19"/>
  <c r="W1059" i="19"/>
  <c r="T1061" i="19"/>
  <c r="P1063" i="19"/>
  <c r="Q1062" i="19"/>
  <c r="R1062" i="19"/>
  <c r="S1062" i="19"/>
  <c r="D1060" i="19"/>
  <c r="AH1061" i="19"/>
  <c r="AF1061" i="19"/>
  <c r="AH1062" i="19"/>
  <c r="AF1062" i="19"/>
  <c r="D1061" i="19"/>
  <c r="AB1061" i="19"/>
  <c r="AC1061" i="19"/>
  <c r="V1061" i="19"/>
  <c r="W1061" i="19"/>
  <c r="P1064" i="19"/>
  <c r="Q1063" i="19"/>
  <c r="R1063" i="19"/>
  <c r="S1063" i="19"/>
  <c r="Y1061" i="19"/>
  <c r="Z1061" i="19"/>
  <c r="AO1061" i="19"/>
  <c r="AP1061" i="19"/>
  <c r="T1062" i="19"/>
  <c r="AB1062" i="19"/>
  <c r="AC1062" i="19"/>
  <c r="Y1062" i="19"/>
  <c r="Z1062" i="19"/>
  <c r="V1062" i="19"/>
  <c r="W1062" i="19"/>
  <c r="AL1061" i="19"/>
  <c r="AM1061" i="19"/>
  <c r="T1063" i="19"/>
  <c r="Y1063" i="19"/>
  <c r="Z1063" i="19"/>
  <c r="AB1063" i="19"/>
  <c r="AC1063" i="19"/>
  <c r="AL1062" i="19"/>
  <c r="AM1062" i="19"/>
  <c r="D1062" i="19"/>
  <c r="AH1063" i="19"/>
  <c r="AF1063" i="19"/>
  <c r="P1065" i="19"/>
  <c r="Q1064" i="19"/>
  <c r="R1064" i="19"/>
  <c r="S1064" i="19"/>
  <c r="AO1062" i="19"/>
  <c r="AP1062" i="19"/>
  <c r="D1063" i="19"/>
  <c r="AH1064" i="19"/>
  <c r="AF1064" i="19"/>
  <c r="AO1063" i="19"/>
  <c r="AP1063" i="19"/>
  <c r="AL1063" i="19"/>
  <c r="AM1063" i="19"/>
  <c r="T1064" i="19"/>
  <c r="Y1064" i="19"/>
  <c r="Z1064" i="19"/>
  <c r="AL1064" i="19"/>
  <c r="AM1064" i="19"/>
  <c r="P1066" i="19"/>
  <c r="Q1065" i="19"/>
  <c r="R1065" i="19"/>
  <c r="S1065" i="19"/>
  <c r="V1063" i="19"/>
  <c r="W1063" i="19"/>
  <c r="D1064" i="19"/>
  <c r="AH1065" i="19"/>
  <c r="AF1065" i="19"/>
  <c r="Q1066" i="19"/>
  <c r="R1066" i="19"/>
  <c r="S1066" i="19"/>
  <c r="P1067" i="19"/>
  <c r="AO1064" i="19"/>
  <c r="AP1064" i="19"/>
  <c r="V1064" i="19"/>
  <c r="W1064" i="19"/>
  <c r="AL1065" i="19"/>
  <c r="AM1065" i="19"/>
  <c r="T1065" i="19"/>
  <c r="AO1065" i="19"/>
  <c r="AP1065" i="19"/>
  <c r="Y1065" i="19"/>
  <c r="Z1065" i="19"/>
  <c r="V1065" i="19"/>
  <c r="W1065" i="19"/>
  <c r="AB1065" i="19"/>
  <c r="AC1065" i="19"/>
  <c r="AB1064" i="19"/>
  <c r="AC1064" i="19"/>
  <c r="Q1067" i="19"/>
  <c r="R1067" i="19"/>
  <c r="S1067" i="19"/>
  <c r="P1068" i="19"/>
  <c r="T1066" i="19"/>
  <c r="AB1066" i="19"/>
  <c r="AC1066" i="19"/>
  <c r="AO1066" i="19"/>
  <c r="AP1066" i="19"/>
  <c r="V1066" i="19"/>
  <c r="W1066" i="19"/>
  <c r="Y1066" i="19"/>
  <c r="Z1066" i="19"/>
  <c r="AH1066" i="19"/>
  <c r="AF1066" i="19"/>
  <c r="D1065" i="19"/>
  <c r="AL1066" i="19"/>
  <c r="AM1066" i="19"/>
  <c r="AH1067" i="19"/>
  <c r="AF1067" i="19"/>
  <c r="D1066" i="19"/>
  <c r="P1069" i="19"/>
  <c r="Q1068" i="19"/>
  <c r="R1068" i="19"/>
  <c r="S1068" i="19"/>
  <c r="T1067" i="19"/>
  <c r="AH1068" i="19"/>
  <c r="AF1068" i="19"/>
  <c r="D1067" i="19"/>
  <c r="V1067" i="19"/>
  <c r="W1067" i="19"/>
  <c r="P1070" i="19"/>
  <c r="Q1069" i="19"/>
  <c r="R1069" i="19"/>
  <c r="S1069" i="19"/>
  <c r="AB1067" i="19"/>
  <c r="AC1067" i="19"/>
  <c r="T1068" i="19"/>
  <c r="Y1068" i="19"/>
  <c r="Z1068" i="19"/>
  <c r="Y1067" i="19"/>
  <c r="Z1067" i="19"/>
  <c r="AL1067" i="19"/>
  <c r="AM1067" i="19"/>
  <c r="AO1067" i="19"/>
  <c r="AP1067" i="19"/>
  <c r="T1069" i="19"/>
  <c r="V1068" i="19"/>
  <c r="W1068" i="19"/>
  <c r="AB1068" i="19"/>
  <c r="AC1068" i="19"/>
  <c r="AL1068" i="19"/>
  <c r="AM1068" i="19"/>
  <c r="Q1070" i="19"/>
  <c r="R1070" i="19"/>
  <c r="S1070" i="19"/>
  <c r="P1071" i="19"/>
  <c r="AH1069" i="19"/>
  <c r="AF1069" i="19"/>
  <c r="D1068" i="19"/>
  <c r="AO1068" i="19"/>
  <c r="AP1068" i="19"/>
  <c r="AH1070" i="19"/>
  <c r="AF1070" i="19"/>
  <c r="D1069" i="19"/>
  <c r="P1072" i="19"/>
  <c r="Q1071" i="19"/>
  <c r="R1071" i="19"/>
  <c r="S1071" i="19"/>
  <c r="AB1070" i="19"/>
  <c r="AC1070" i="19"/>
  <c r="Y1070" i="19"/>
  <c r="Z1070" i="19"/>
  <c r="V1070" i="19"/>
  <c r="W1070" i="19"/>
  <c r="AL1070" i="19"/>
  <c r="AM1070" i="19"/>
  <c r="T1070" i="19"/>
  <c r="Y1069" i="19"/>
  <c r="Z1069" i="19"/>
  <c r="AB1069" i="19"/>
  <c r="AC1069" i="19"/>
  <c r="AO1069" i="19"/>
  <c r="AP1069" i="19"/>
  <c r="V1069" i="19"/>
  <c r="W1069" i="19"/>
  <c r="AL1069" i="19"/>
  <c r="AM1069" i="19"/>
  <c r="P1073" i="19"/>
  <c r="Q1072" i="19"/>
  <c r="R1072" i="19"/>
  <c r="S1072" i="19"/>
  <c r="T1071" i="19"/>
  <c r="AL1071" i="19"/>
  <c r="AM1071" i="19"/>
  <c r="AH1071" i="19"/>
  <c r="AF1071" i="19"/>
  <c r="D1070" i="19"/>
  <c r="AO1070" i="19"/>
  <c r="AP1070" i="19"/>
  <c r="D1071" i="19"/>
  <c r="AH1072" i="19"/>
  <c r="AF1072" i="19"/>
  <c r="Y1071" i="19"/>
  <c r="Z1071" i="19"/>
  <c r="V1071" i="19"/>
  <c r="W1071" i="19"/>
  <c r="T1072" i="19"/>
  <c r="AO1072" i="19"/>
  <c r="AP1072" i="19"/>
  <c r="Y1072" i="19"/>
  <c r="Z1072" i="19"/>
  <c r="AL1072" i="19"/>
  <c r="AM1072" i="19"/>
  <c r="AB1071" i="19"/>
  <c r="AC1071" i="19"/>
  <c r="AO1071" i="19"/>
  <c r="AP1071" i="19"/>
  <c r="P1074" i="19"/>
  <c r="Q1073" i="19"/>
  <c r="R1073" i="19"/>
  <c r="S1073" i="19"/>
  <c r="Q1074" i="19"/>
  <c r="R1074" i="19"/>
  <c r="S1074" i="19"/>
  <c r="P1075" i="19"/>
  <c r="T1073" i="19"/>
  <c r="AH1073" i="19"/>
  <c r="AF1073" i="19"/>
  <c r="D1072" i="19"/>
  <c r="AB1072" i="19"/>
  <c r="AC1072" i="19"/>
  <c r="V1072" i="19"/>
  <c r="W1072" i="19"/>
  <c r="AH1074" i="19"/>
  <c r="AF1074" i="19"/>
  <c r="D1073" i="19"/>
  <c r="AO1073" i="19"/>
  <c r="AP1073" i="19"/>
  <c r="Y1073" i="19"/>
  <c r="Z1073" i="19"/>
  <c r="AB1073" i="19"/>
  <c r="AC1073" i="19"/>
  <c r="V1073" i="19"/>
  <c r="W1073" i="19"/>
  <c r="AL1073" i="19"/>
  <c r="AM1073" i="19"/>
  <c r="Q1075" i="19"/>
  <c r="R1075" i="19"/>
  <c r="S1075" i="19"/>
  <c r="P1076" i="19"/>
  <c r="T1074" i="19"/>
  <c r="V1074" i="19"/>
  <c r="W1074" i="19"/>
  <c r="AL1074" i="19"/>
  <c r="AM1074" i="19"/>
  <c r="D1074" i="19"/>
  <c r="AH1075" i="19"/>
  <c r="AF1075" i="19"/>
  <c r="Y1074" i="19"/>
  <c r="Z1074" i="19"/>
  <c r="AO1074" i="19"/>
  <c r="AP1074" i="19"/>
  <c r="AB1074" i="19"/>
  <c r="AC1074" i="19"/>
  <c r="Q1076" i="19"/>
  <c r="R1076" i="19"/>
  <c r="S1076" i="19"/>
  <c r="P1077" i="19"/>
  <c r="V1075" i="19"/>
  <c r="W1075" i="19"/>
  <c r="T1075" i="19"/>
  <c r="AL1075" i="19"/>
  <c r="AM1075" i="19"/>
  <c r="Q1077" i="19"/>
  <c r="R1077" i="19"/>
  <c r="S1077" i="19"/>
  <c r="P1078" i="19"/>
  <c r="T1076" i="19"/>
  <c r="AO1076" i="19"/>
  <c r="AP1076" i="19"/>
  <c r="Y1076" i="19"/>
  <c r="Z1076" i="19"/>
  <c r="AB1076" i="19"/>
  <c r="AC1076" i="19"/>
  <c r="AL1076" i="19"/>
  <c r="AM1076" i="19"/>
  <c r="V1076" i="19"/>
  <c r="W1076" i="19"/>
  <c r="D1075" i="19"/>
  <c r="AH1076" i="19"/>
  <c r="AF1076" i="19"/>
  <c r="Y1075" i="19"/>
  <c r="Z1075" i="19"/>
  <c r="AB1075" i="19"/>
  <c r="AC1075" i="19"/>
  <c r="AO1075" i="19"/>
  <c r="AP1075" i="19"/>
  <c r="D1076" i="19"/>
  <c r="AH1077" i="19"/>
  <c r="AF1077" i="19"/>
  <c r="Q1078" i="19"/>
  <c r="R1078" i="19"/>
  <c r="S1078" i="19"/>
  <c r="P1079" i="19"/>
  <c r="T1077" i="19"/>
  <c r="AO1077" i="19"/>
  <c r="AP1077" i="19"/>
  <c r="AB1077" i="19"/>
  <c r="AC1077" i="19"/>
  <c r="AL1077" i="19"/>
  <c r="AM1077" i="19"/>
  <c r="T1078" i="19"/>
  <c r="AO1078" i="19"/>
  <c r="AP1078" i="19"/>
  <c r="V1078" i="19"/>
  <c r="W1078" i="19"/>
  <c r="AL1078" i="19"/>
  <c r="AM1078" i="19"/>
  <c r="AH1078" i="19"/>
  <c r="AF1078" i="19"/>
  <c r="D1077" i="19"/>
  <c r="Q1079" i="19"/>
  <c r="R1079" i="19"/>
  <c r="S1079" i="19"/>
  <c r="P1080" i="19"/>
  <c r="Y1077" i="19"/>
  <c r="Z1077" i="19"/>
  <c r="V1077" i="19"/>
  <c r="W1077" i="19"/>
  <c r="D1078" i="19"/>
  <c r="AH1079" i="19"/>
  <c r="AF1079" i="19"/>
  <c r="Q1080" i="19"/>
  <c r="R1080" i="19"/>
  <c r="S1080" i="19"/>
  <c r="P1081" i="19"/>
  <c r="Y1078" i="19"/>
  <c r="Z1078" i="19"/>
  <c r="AB1078" i="19"/>
  <c r="AC1078" i="19"/>
  <c r="T1079" i="19"/>
  <c r="AL1079" i="19"/>
  <c r="AM1079" i="19"/>
  <c r="V1079" i="19"/>
  <c r="W1079" i="19"/>
  <c r="D1079" i="19"/>
  <c r="AH1080" i="19"/>
  <c r="AF1080" i="19"/>
  <c r="Y1079" i="19"/>
  <c r="Z1079" i="19"/>
  <c r="P1082" i="19"/>
  <c r="Q1081" i="19"/>
  <c r="R1081" i="19"/>
  <c r="S1081" i="19"/>
  <c r="T1080" i="19"/>
  <c r="V1080" i="19"/>
  <c r="W1080" i="19"/>
  <c r="AO1079" i="19"/>
  <c r="AP1079" i="19"/>
  <c r="AB1079" i="19"/>
  <c r="AC1079" i="19"/>
  <c r="AL1080" i="19"/>
  <c r="AM1080" i="19"/>
  <c r="AB1080" i="19"/>
  <c r="AC1080" i="19"/>
  <c r="D1080" i="19"/>
  <c r="AH1081" i="19"/>
  <c r="AF1081" i="19"/>
  <c r="Y1080" i="19"/>
  <c r="Z1080" i="19"/>
  <c r="T1081" i="19"/>
  <c r="P1083" i="19"/>
  <c r="Q1082" i="19"/>
  <c r="R1082" i="19"/>
  <c r="S1082" i="19"/>
  <c r="AO1080" i="19"/>
  <c r="AP1080" i="19"/>
  <c r="AH1082" i="19"/>
  <c r="AF1082" i="19"/>
  <c r="D1081" i="19"/>
  <c r="V1081" i="19"/>
  <c r="W1081" i="19"/>
  <c r="AL1081" i="19"/>
  <c r="AM1081" i="19"/>
  <c r="Q1083" i="19"/>
  <c r="R1083" i="19"/>
  <c r="S1083" i="19"/>
  <c r="P1084" i="19"/>
  <c r="AB1082" i="19"/>
  <c r="AC1082" i="19"/>
  <c r="V1082" i="19"/>
  <c r="W1082" i="19"/>
  <c r="T1082" i="19"/>
  <c r="Y1082" i="19"/>
  <c r="Z1082" i="19"/>
  <c r="AO1081" i="19"/>
  <c r="AP1081" i="19"/>
  <c r="Y1081" i="19"/>
  <c r="Z1081" i="19"/>
  <c r="AB1081" i="19"/>
  <c r="AC1081" i="19"/>
  <c r="Q1084" i="19"/>
  <c r="R1084" i="19"/>
  <c r="S1084" i="19"/>
  <c r="P1085" i="19"/>
  <c r="D1082" i="19"/>
  <c r="AH1083" i="19"/>
  <c r="AF1083" i="19"/>
  <c r="T1083" i="19"/>
  <c r="AO1082" i="19"/>
  <c r="AP1082" i="19"/>
  <c r="AL1082" i="19"/>
  <c r="AM1082" i="19"/>
  <c r="D1083" i="19"/>
  <c r="AH1084" i="19"/>
  <c r="AF1084" i="19"/>
  <c r="AL1083" i="19"/>
  <c r="AM1083" i="19"/>
  <c r="V1083" i="19"/>
  <c r="W1083" i="19"/>
  <c r="Y1083" i="19"/>
  <c r="Z1083" i="19"/>
  <c r="AB1083" i="19"/>
  <c r="AC1083" i="19"/>
  <c r="AO1083" i="19"/>
  <c r="AP1083" i="19"/>
  <c r="P1086" i="19"/>
  <c r="Q1085" i="19"/>
  <c r="R1085" i="19"/>
  <c r="S1085" i="19"/>
  <c r="T1084" i="19"/>
  <c r="AO1084" i="19"/>
  <c r="AP1084" i="19"/>
  <c r="Y1084" i="19"/>
  <c r="Z1084" i="19"/>
  <c r="AL1084" i="19"/>
  <c r="AM1084" i="19"/>
  <c r="V1084" i="19"/>
  <c r="W1084" i="19"/>
  <c r="AB1084" i="19"/>
  <c r="AC1084" i="19"/>
  <c r="D1084" i="19"/>
  <c r="AH1085" i="19"/>
  <c r="AF1085" i="19"/>
  <c r="T1085" i="19"/>
  <c r="AL1085" i="19"/>
  <c r="AM1085" i="19"/>
  <c r="V1085" i="19"/>
  <c r="W1085" i="19"/>
  <c r="Y1085" i="19"/>
  <c r="Z1085" i="19"/>
  <c r="Q1086" i="19"/>
  <c r="R1086" i="19"/>
  <c r="S1086" i="19"/>
  <c r="P1087" i="19"/>
  <c r="AO1085" i="19"/>
  <c r="AP1085" i="19"/>
  <c r="AB1085" i="19"/>
  <c r="AC1085" i="19"/>
  <c r="AH1086" i="19"/>
  <c r="AF1086" i="19"/>
  <c r="D1085" i="19"/>
  <c r="P1088" i="19"/>
  <c r="Q1087" i="19"/>
  <c r="R1087" i="19"/>
  <c r="S1087" i="19"/>
  <c r="AB1086" i="19"/>
  <c r="AC1086" i="19"/>
  <c r="T1086" i="19"/>
  <c r="AL1086" i="19"/>
  <c r="AM1086" i="19"/>
  <c r="Y1086" i="19"/>
  <c r="Z1086" i="19"/>
  <c r="T1087" i="19"/>
  <c r="Y1087" i="19"/>
  <c r="Z1087" i="19"/>
  <c r="AO1087" i="19"/>
  <c r="AP1087" i="19"/>
  <c r="Q1088" i="19"/>
  <c r="R1088" i="19"/>
  <c r="S1088" i="19"/>
  <c r="P1089" i="19"/>
  <c r="AH1087" i="19"/>
  <c r="AF1087" i="19"/>
  <c r="D1086" i="19"/>
  <c r="V1086" i="19"/>
  <c r="W1086" i="19"/>
  <c r="AO1086" i="19"/>
  <c r="AP1086" i="19"/>
  <c r="T1088" i="19"/>
  <c r="AO1088" i="19"/>
  <c r="AP1088" i="19"/>
  <c r="Y1088" i="19"/>
  <c r="Z1088" i="19"/>
  <c r="AB1088" i="19"/>
  <c r="AC1088" i="19"/>
  <c r="AL1088" i="19"/>
  <c r="AM1088" i="19"/>
  <c r="V1088" i="19"/>
  <c r="W1088" i="19"/>
  <c r="AH1088" i="19"/>
  <c r="AF1088" i="19"/>
  <c r="D1087" i="19"/>
  <c r="AB1087" i="19"/>
  <c r="AC1087" i="19"/>
  <c r="V1087" i="19"/>
  <c r="W1087" i="19"/>
  <c r="AL1087" i="19"/>
  <c r="AM1087" i="19"/>
  <c r="P1090" i="19"/>
  <c r="Q1089" i="19"/>
  <c r="R1089" i="19"/>
  <c r="S1089" i="19"/>
  <c r="T1089" i="19"/>
  <c r="AO1089" i="19"/>
  <c r="AP1089" i="19"/>
  <c r="Q1090" i="19"/>
  <c r="R1090" i="19"/>
  <c r="S1090" i="19"/>
  <c r="P1091" i="19"/>
  <c r="AH1089" i="19"/>
  <c r="AF1089" i="19"/>
  <c r="D1088" i="19"/>
  <c r="Q1091" i="19"/>
  <c r="R1091" i="19"/>
  <c r="S1091" i="19"/>
  <c r="P1092" i="19"/>
  <c r="AH1090" i="19"/>
  <c r="AF1090" i="19"/>
  <c r="D1089" i="19"/>
  <c r="T1090" i="19"/>
  <c r="Y1090" i="19"/>
  <c r="Z1090" i="19"/>
  <c r="V1089" i="19"/>
  <c r="W1089" i="19"/>
  <c r="Y1089" i="19"/>
  <c r="Z1089" i="19"/>
  <c r="AB1089" i="19"/>
  <c r="AC1089" i="19"/>
  <c r="AL1089" i="19"/>
  <c r="AM1089" i="19"/>
  <c r="D1090" i="19"/>
  <c r="AH1091" i="19"/>
  <c r="AF1091" i="19"/>
  <c r="AO1090" i="19"/>
  <c r="AP1090" i="19"/>
  <c r="AB1090" i="19"/>
  <c r="AC1090" i="19"/>
  <c r="V1090" i="19"/>
  <c r="W1090" i="19"/>
  <c r="AL1090" i="19"/>
  <c r="AM1090" i="19"/>
  <c r="Q1092" i="19"/>
  <c r="R1092" i="19"/>
  <c r="S1092" i="19"/>
  <c r="P1093" i="19"/>
  <c r="T1091" i="19"/>
  <c r="Y1091" i="19"/>
  <c r="Z1091" i="19"/>
  <c r="AB1091" i="19"/>
  <c r="AC1091" i="19"/>
  <c r="T1092" i="19"/>
  <c r="AO1092" i="19"/>
  <c r="AP1092" i="19"/>
  <c r="Y1092" i="19"/>
  <c r="Z1092" i="19"/>
  <c r="V1092" i="19"/>
  <c r="W1092" i="19"/>
  <c r="AB1092" i="19"/>
  <c r="AC1092" i="19"/>
  <c r="AL1092" i="19"/>
  <c r="AM1092" i="19"/>
  <c r="AO1091" i="19"/>
  <c r="AP1091" i="19"/>
  <c r="AH1092" i="19"/>
  <c r="AF1092" i="19"/>
  <c r="D1091" i="19"/>
  <c r="AL1091" i="19"/>
  <c r="AM1091" i="19"/>
  <c r="V1091" i="19"/>
  <c r="W1091" i="19"/>
  <c r="P1094" i="19"/>
  <c r="Q1093" i="19"/>
  <c r="R1093" i="19"/>
  <c r="S1093" i="19"/>
  <c r="T1093" i="19"/>
  <c r="AO1093" i="19"/>
  <c r="AP1093" i="19"/>
  <c r="AB1093" i="19"/>
  <c r="AC1093" i="19"/>
  <c r="P1095" i="19"/>
  <c r="Q1094" i="19"/>
  <c r="R1094" i="19"/>
  <c r="S1094" i="19"/>
  <c r="AH1093" i="19"/>
  <c r="AF1093" i="19"/>
  <c r="D1092" i="19"/>
  <c r="V1093" i="19"/>
  <c r="W1093" i="19"/>
  <c r="Y1093" i="19"/>
  <c r="Z1093" i="19"/>
  <c r="P1096" i="19"/>
  <c r="Q1095" i="19"/>
  <c r="R1095" i="19"/>
  <c r="S1095" i="19"/>
  <c r="AH1094" i="19"/>
  <c r="AF1094" i="19"/>
  <c r="D1093" i="19"/>
  <c r="AL1093" i="19"/>
  <c r="AM1093" i="19"/>
  <c r="T1094" i="19"/>
  <c r="Y1094" i="19"/>
  <c r="Z1094" i="19"/>
  <c r="D1094" i="19"/>
  <c r="AH1095" i="19"/>
  <c r="AF1095" i="19"/>
  <c r="V1094" i="19"/>
  <c r="W1094" i="19"/>
  <c r="Q1096" i="19"/>
  <c r="R1096" i="19"/>
  <c r="S1096" i="19"/>
  <c r="P1097" i="19"/>
  <c r="V1095" i="19"/>
  <c r="W1095" i="19"/>
  <c r="AL1095" i="19"/>
  <c r="AM1095" i="19"/>
  <c r="T1095" i="19"/>
  <c r="AO1094" i="19"/>
  <c r="AP1094" i="19"/>
  <c r="AL1094" i="19"/>
  <c r="AM1094" i="19"/>
  <c r="AB1094" i="19"/>
  <c r="AC1094" i="19"/>
  <c r="P1098" i="19"/>
  <c r="Q1097" i="19"/>
  <c r="R1097" i="19"/>
  <c r="S1097" i="19"/>
  <c r="D1095" i="19"/>
  <c r="AH1096" i="19"/>
  <c r="AF1096" i="19"/>
  <c r="AB1095" i="19"/>
  <c r="AC1095" i="19"/>
  <c r="T1096" i="19"/>
  <c r="V1096" i="19"/>
  <c r="W1096" i="19"/>
  <c r="AO1096" i="19"/>
  <c r="AP1096" i="19"/>
  <c r="Y1095" i="19"/>
  <c r="Z1095" i="19"/>
  <c r="AO1095" i="19"/>
  <c r="AP1095" i="19"/>
  <c r="AB1096" i="19"/>
  <c r="AC1096" i="19"/>
  <c r="T1097" i="19"/>
  <c r="AO1097" i="19"/>
  <c r="AP1097" i="19"/>
  <c r="V1097" i="19"/>
  <c r="W1097" i="19"/>
  <c r="AB1097" i="19"/>
  <c r="AC1097" i="19"/>
  <c r="D1096" i="19"/>
  <c r="AH1097" i="19"/>
  <c r="AF1097" i="19"/>
  <c r="AL1096" i="19"/>
  <c r="AM1096" i="19"/>
  <c r="Y1096" i="19"/>
  <c r="Z1096" i="19"/>
  <c r="Q1098" i="19"/>
  <c r="R1098" i="19"/>
  <c r="S1098" i="19"/>
  <c r="P1099" i="19"/>
  <c r="T1098" i="19"/>
  <c r="V1098" i="19"/>
  <c r="W1098" i="19"/>
  <c r="AL1098" i="19"/>
  <c r="AM1098" i="19"/>
  <c r="AO1098" i="19"/>
  <c r="AP1098" i="19"/>
  <c r="Y1098" i="19"/>
  <c r="Z1098" i="19"/>
  <c r="AH1098" i="19"/>
  <c r="AF1098" i="19"/>
  <c r="D1097" i="19"/>
  <c r="Q1099" i="19"/>
  <c r="R1099" i="19"/>
  <c r="S1099" i="19"/>
  <c r="P1100" i="19"/>
  <c r="Y1097" i="19"/>
  <c r="Z1097" i="19"/>
  <c r="AL1097" i="19"/>
  <c r="AM1097" i="19"/>
  <c r="P1101" i="19"/>
  <c r="Q1100" i="19"/>
  <c r="R1100" i="19"/>
  <c r="S1100" i="19"/>
  <c r="AH1099" i="19"/>
  <c r="AF1099" i="19"/>
  <c r="D1098" i="19"/>
  <c r="T1099" i="19"/>
  <c r="Y1099" i="19"/>
  <c r="Z1099" i="19"/>
  <c r="AB1098" i="19"/>
  <c r="AC1098" i="19"/>
  <c r="AH1100" i="19"/>
  <c r="AF1100" i="19"/>
  <c r="D1099" i="19"/>
  <c r="V1099" i="19"/>
  <c r="W1099" i="19"/>
  <c r="AL1099" i="19"/>
  <c r="AM1099" i="19"/>
  <c r="Q1101" i="19"/>
  <c r="R1101" i="19"/>
  <c r="S1101" i="19"/>
  <c r="P1102" i="19"/>
  <c r="T1100" i="19"/>
  <c r="AB1100" i="19"/>
  <c r="AC1100" i="19"/>
  <c r="AB1099" i="19"/>
  <c r="AC1099" i="19"/>
  <c r="AO1099" i="19"/>
  <c r="AP1099" i="19"/>
  <c r="T1101" i="19"/>
  <c r="V1101" i="19"/>
  <c r="W1101" i="19"/>
  <c r="AO1101" i="19"/>
  <c r="AP1101" i="19"/>
  <c r="AH1101" i="19"/>
  <c r="AF1101" i="19"/>
  <c r="D1100" i="19"/>
  <c r="Q1102" i="19"/>
  <c r="R1102" i="19"/>
  <c r="S1102" i="19"/>
  <c r="P1103" i="19"/>
  <c r="V1100" i="19"/>
  <c r="W1100" i="19"/>
  <c r="AL1100" i="19"/>
  <c r="AM1100" i="19"/>
  <c r="Y1100" i="19"/>
  <c r="Z1100" i="19"/>
  <c r="AO1100" i="19"/>
  <c r="AP1100" i="19"/>
  <c r="AB1101" i="19"/>
  <c r="AC1101" i="19"/>
  <c r="AH1102" i="19"/>
  <c r="AF1102" i="19"/>
  <c r="D1101" i="19"/>
  <c r="P1104" i="19"/>
  <c r="Q1103" i="19"/>
  <c r="R1103" i="19"/>
  <c r="S1103" i="19"/>
  <c r="Y1101" i="19"/>
  <c r="Z1101" i="19"/>
  <c r="AB1102" i="19"/>
  <c r="AC1102" i="19"/>
  <c r="T1102" i="19"/>
  <c r="AO1102" i="19"/>
  <c r="AP1102" i="19"/>
  <c r="AL1101" i="19"/>
  <c r="AM1101" i="19"/>
  <c r="T1103" i="19"/>
  <c r="AB1103" i="19"/>
  <c r="AC1103" i="19"/>
  <c r="D1102" i="19"/>
  <c r="AH1103" i="19"/>
  <c r="AF1103" i="19"/>
  <c r="V1102" i="19"/>
  <c r="W1102" i="19"/>
  <c r="P1105" i="19"/>
  <c r="Q1104" i="19"/>
  <c r="R1104" i="19"/>
  <c r="S1104" i="19"/>
  <c r="AL1102" i="19"/>
  <c r="AM1102" i="19"/>
  <c r="Y1102" i="19"/>
  <c r="Z1102" i="19"/>
  <c r="D1103" i="19"/>
  <c r="AH1104" i="19"/>
  <c r="AF1104" i="19"/>
  <c r="AO1103" i="19"/>
  <c r="AP1103" i="19"/>
  <c r="P1106" i="19"/>
  <c r="Q1105" i="19"/>
  <c r="R1105" i="19"/>
  <c r="S1105" i="19"/>
  <c r="AL1103" i="19"/>
  <c r="AM1103" i="19"/>
  <c r="Y1103" i="19"/>
  <c r="Z1103" i="19"/>
  <c r="T1104" i="19"/>
  <c r="AO1104" i="19"/>
  <c r="AP1104" i="19"/>
  <c r="Y1104" i="19"/>
  <c r="Z1104" i="19"/>
  <c r="AB1104" i="19"/>
  <c r="AC1104" i="19"/>
  <c r="V1104" i="19"/>
  <c r="W1104" i="19"/>
  <c r="AL1104" i="19"/>
  <c r="AM1104" i="19"/>
  <c r="V1103" i="19"/>
  <c r="W1103" i="19"/>
  <c r="T1105" i="19"/>
  <c r="Q1106" i="19"/>
  <c r="R1106" i="19"/>
  <c r="S1106" i="19"/>
  <c r="P1107" i="19"/>
  <c r="AH1105" i="19"/>
  <c r="AF1105" i="19"/>
  <c r="D1104" i="19"/>
  <c r="AH1106" i="19"/>
  <c r="AF1106" i="19"/>
  <c r="D1105" i="19"/>
  <c r="T1106" i="19"/>
  <c r="AL1106" i="19"/>
  <c r="AM1106" i="19"/>
  <c r="Y1106" i="19"/>
  <c r="Z1106" i="19"/>
  <c r="V1106" i="19"/>
  <c r="W1106" i="19"/>
  <c r="Y1105" i="19"/>
  <c r="Z1105" i="19"/>
  <c r="AB1105" i="19"/>
  <c r="AC1105" i="19"/>
  <c r="V1105" i="19"/>
  <c r="W1105" i="19"/>
  <c r="AO1105" i="19"/>
  <c r="AP1105" i="19"/>
  <c r="AL1105" i="19"/>
  <c r="AM1105" i="19"/>
  <c r="Q1107" i="19"/>
  <c r="R1107" i="19"/>
  <c r="S1107" i="19"/>
  <c r="P1108" i="19"/>
  <c r="T1107" i="19"/>
  <c r="AL1107" i="19"/>
  <c r="AM1107" i="19"/>
  <c r="D1106" i="19"/>
  <c r="AH1107" i="19"/>
  <c r="AF1107" i="19"/>
  <c r="AO1106" i="19"/>
  <c r="AP1106" i="19"/>
  <c r="AB1106" i="19"/>
  <c r="AC1106" i="19"/>
  <c r="Q1108" i="19"/>
  <c r="R1108" i="19"/>
  <c r="S1108" i="19"/>
  <c r="P1109" i="19"/>
  <c r="T1108" i="19"/>
  <c r="AO1108" i="19"/>
  <c r="AP1108" i="19"/>
  <c r="AL1108" i="19"/>
  <c r="AM1108" i="19"/>
  <c r="AB1108" i="19"/>
  <c r="AC1108" i="19"/>
  <c r="Y1108" i="19"/>
  <c r="Z1108" i="19"/>
  <c r="V1108" i="19"/>
  <c r="W1108" i="19"/>
  <c r="AH1108" i="19"/>
  <c r="AF1108" i="19"/>
  <c r="D1107" i="19"/>
  <c r="AO1107" i="19"/>
  <c r="AP1107" i="19"/>
  <c r="P1110" i="19"/>
  <c r="Q1109" i="19"/>
  <c r="R1109" i="19"/>
  <c r="S1109" i="19"/>
  <c r="Y1107" i="19"/>
  <c r="Z1107" i="19"/>
  <c r="AB1107" i="19"/>
  <c r="AC1107" i="19"/>
  <c r="V1107" i="19"/>
  <c r="W1107" i="19"/>
  <c r="T1109" i="19"/>
  <c r="AB1109" i="19"/>
  <c r="AC1109" i="19"/>
  <c r="AO1109" i="19"/>
  <c r="AP1109" i="19"/>
  <c r="V1109" i="19"/>
  <c r="W1109" i="19"/>
  <c r="Y1109" i="19"/>
  <c r="Z1109" i="19"/>
  <c r="Q1110" i="19"/>
  <c r="R1110" i="19"/>
  <c r="S1110" i="19"/>
  <c r="P1111" i="19"/>
  <c r="D1108" i="19"/>
  <c r="AH1109" i="19"/>
  <c r="AF1109" i="19"/>
  <c r="AH1110" i="19"/>
  <c r="AF1110" i="19"/>
  <c r="D1109" i="19"/>
  <c r="AL1109" i="19"/>
  <c r="AM1109" i="19"/>
  <c r="T1110" i="19"/>
  <c r="AL1110" i="19"/>
  <c r="AM1110" i="19"/>
  <c r="AO1110" i="19"/>
  <c r="AP1110" i="19"/>
  <c r="Y1110" i="19"/>
  <c r="Z1110" i="19"/>
  <c r="Q1111" i="19"/>
  <c r="R1111" i="19"/>
  <c r="S1111" i="19"/>
  <c r="P1112" i="19"/>
  <c r="T1111" i="19"/>
  <c r="AO1111" i="19"/>
  <c r="AP1111" i="19"/>
  <c r="AB1111" i="19"/>
  <c r="AC1111" i="19"/>
  <c r="Y1111" i="19"/>
  <c r="Z1111" i="19"/>
  <c r="AL1111" i="19"/>
  <c r="AM1111" i="19"/>
  <c r="AH1111" i="19"/>
  <c r="AF1111" i="19"/>
  <c r="D1110" i="19"/>
  <c r="P1113" i="19"/>
  <c r="Q1112" i="19"/>
  <c r="R1112" i="19"/>
  <c r="S1112" i="19"/>
  <c r="AB1110" i="19"/>
  <c r="AC1110" i="19"/>
  <c r="V1110" i="19"/>
  <c r="W1110" i="19"/>
  <c r="AH1112" i="19"/>
  <c r="AF1112" i="19"/>
  <c r="D1111" i="19"/>
  <c r="T1112" i="19"/>
  <c r="AO1112" i="19"/>
  <c r="AP1112" i="19"/>
  <c r="Y1112" i="19"/>
  <c r="Z1112" i="19"/>
  <c r="V1112" i="19"/>
  <c r="W1112" i="19"/>
  <c r="AL1112" i="19"/>
  <c r="AM1112" i="19"/>
  <c r="P1114" i="19"/>
  <c r="Q1113" i="19"/>
  <c r="R1113" i="19"/>
  <c r="S1113" i="19"/>
  <c r="V1111" i="19"/>
  <c r="W1111" i="19"/>
  <c r="AH1113" i="19"/>
  <c r="AF1113" i="19"/>
  <c r="D1112" i="19"/>
  <c r="P1115" i="19"/>
  <c r="Q1114" i="19"/>
  <c r="R1114" i="19"/>
  <c r="S1114" i="19"/>
  <c r="T1113" i="19"/>
  <c r="AB1112" i="19"/>
  <c r="AC1112" i="19"/>
  <c r="AH1114" i="19"/>
  <c r="AF1114" i="19"/>
  <c r="D1113" i="19"/>
  <c r="AO1113" i="19"/>
  <c r="AP1113" i="19"/>
  <c r="V1113" i="19"/>
  <c r="W1113" i="19"/>
  <c r="AL1113" i="19"/>
  <c r="AM1113" i="19"/>
  <c r="Q1115" i="19"/>
  <c r="R1115" i="19"/>
  <c r="S1115" i="19"/>
  <c r="P1116" i="19"/>
  <c r="AB1114" i="19"/>
  <c r="AC1114" i="19"/>
  <c r="T1114" i="19"/>
  <c r="AO1114" i="19"/>
  <c r="AP1114" i="19"/>
  <c r="Y1113" i="19"/>
  <c r="Z1113" i="19"/>
  <c r="AB1113" i="19"/>
  <c r="AC1113" i="19"/>
  <c r="T1115" i="19"/>
  <c r="AL1115" i="19"/>
  <c r="AM1115" i="19"/>
  <c r="Y1115" i="19"/>
  <c r="Z1115" i="19"/>
  <c r="AB1115" i="19"/>
  <c r="AC1115" i="19"/>
  <c r="D1114" i="19"/>
  <c r="AH1115" i="19"/>
  <c r="AF1115" i="19"/>
  <c r="Y1114" i="19"/>
  <c r="Z1114" i="19"/>
  <c r="AL1114" i="19"/>
  <c r="AM1114" i="19"/>
  <c r="Q1116" i="19"/>
  <c r="R1116" i="19"/>
  <c r="S1116" i="19"/>
  <c r="P1117" i="19"/>
  <c r="V1114" i="19"/>
  <c r="W1114" i="19"/>
  <c r="T1116" i="19"/>
  <c r="AO1116" i="19"/>
  <c r="AP1116" i="19"/>
  <c r="Y1116" i="19"/>
  <c r="Z1116" i="19"/>
  <c r="AL1116" i="19"/>
  <c r="AM1116" i="19"/>
  <c r="AB1116" i="19"/>
  <c r="AC1116" i="19"/>
  <c r="V1116" i="19"/>
  <c r="W1116" i="19"/>
  <c r="P1118" i="19"/>
  <c r="Q1117" i="19"/>
  <c r="R1117" i="19"/>
  <c r="S1117" i="19"/>
  <c r="D1115" i="19"/>
  <c r="AH1116" i="19"/>
  <c r="AF1116" i="19"/>
  <c r="AO1115" i="19"/>
  <c r="AP1115" i="19"/>
  <c r="V1115" i="19"/>
  <c r="W1115" i="19"/>
  <c r="Q1118" i="19"/>
  <c r="R1118" i="19"/>
  <c r="S1118" i="19"/>
  <c r="P1119" i="19"/>
  <c r="T1117" i="19"/>
  <c r="AL1117" i="19"/>
  <c r="AM1117" i="19"/>
  <c r="AB1117" i="19"/>
  <c r="AC1117" i="19"/>
  <c r="Y1117" i="19"/>
  <c r="Z1117" i="19"/>
  <c r="D1116" i="19"/>
  <c r="AH1117" i="19"/>
  <c r="AF1117" i="19"/>
  <c r="AO1117" i="19"/>
  <c r="AP1117" i="19"/>
  <c r="AH1118" i="19"/>
  <c r="AF1118" i="19"/>
  <c r="D1117" i="19"/>
  <c r="V1117" i="19"/>
  <c r="W1117" i="19"/>
  <c r="P1120" i="19"/>
  <c r="Q1119" i="19"/>
  <c r="R1119" i="19"/>
  <c r="S1119" i="19"/>
  <c r="AB1118" i="19"/>
  <c r="AC1118" i="19"/>
  <c r="T1118" i="19"/>
  <c r="AO1118" i="19"/>
  <c r="AP1118" i="19"/>
  <c r="V1118" i="19"/>
  <c r="W1118" i="19"/>
  <c r="AL1118" i="19"/>
  <c r="AM1118" i="19"/>
  <c r="T1119" i="19"/>
  <c r="AB1119" i="19"/>
  <c r="AC1119" i="19"/>
  <c r="AO1119" i="19"/>
  <c r="AP1119" i="19"/>
  <c r="Y1119" i="19"/>
  <c r="Z1119" i="19"/>
  <c r="Q1120" i="19"/>
  <c r="R1120" i="19"/>
  <c r="S1120" i="19"/>
  <c r="P1121" i="19"/>
  <c r="AH1119" i="19"/>
  <c r="AF1119" i="19"/>
  <c r="D1118" i="19"/>
  <c r="Y1118" i="19"/>
  <c r="Z1118" i="19"/>
  <c r="T1120" i="19"/>
  <c r="AO1120" i="19"/>
  <c r="AP1120" i="19"/>
  <c r="Y1120" i="19"/>
  <c r="Z1120" i="19"/>
  <c r="AB1120" i="19"/>
  <c r="AC1120" i="19"/>
  <c r="V1120" i="19"/>
  <c r="W1120" i="19"/>
  <c r="AL1120" i="19"/>
  <c r="AM1120" i="19"/>
  <c r="AL1119" i="19"/>
  <c r="AM1119" i="19"/>
  <c r="AH1120" i="19"/>
  <c r="AF1120" i="19"/>
  <c r="D1119" i="19"/>
  <c r="Q1121" i="19"/>
  <c r="R1121" i="19"/>
  <c r="S1121" i="19"/>
  <c r="P1122" i="19"/>
  <c r="V1119" i="19"/>
  <c r="W1119" i="19"/>
  <c r="T1121" i="19"/>
  <c r="AO1121" i="19"/>
  <c r="AP1121" i="19"/>
  <c r="Q1122" i="19"/>
  <c r="R1122" i="19"/>
  <c r="S1122" i="19"/>
  <c r="P1123" i="19"/>
  <c r="AH1121" i="19"/>
  <c r="AF1121" i="19"/>
  <c r="D1120" i="19"/>
  <c r="P1124" i="19"/>
  <c r="Q1123" i="19"/>
  <c r="R1123" i="19"/>
  <c r="S1123" i="19"/>
  <c r="AH1122" i="19"/>
  <c r="AF1122" i="19"/>
  <c r="D1121" i="19"/>
  <c r="AB1122" i="19"/>
  <c r="AC1122" i="19"/>
  <c r="Y1122" i="19"/>
  <c r="Z1122" i="19"/>
  <c r="AL1122" i="19"/>
  <c r="AM1122" i="19"/>
  <c r="T1122" i="19"/>
  <c r="V1121" i="19"/>
  <c r="W1121" i="19"/>
  <c r="Y1121" i="19"/>
  <c r="Z1121" i="19"/>
  <c r="AB1121" i="19"/>
  <c r="AC1121" i="19"/>
  <c r="AL1121" i="19"/>
  <c r="AM1121" i="19"/>
  <c r="D1122" i="19"/>
  <c r="AH1123" i="19"/>
  <c r="AF1123" i="19"/>
  <c r="T1123" i="19"/>
  <c r="AB1123" i="19"/>
  <c r="AC1123" i="19"/>
  <c r="AO1123" i="19"/>
  <c r="AP1123" i="19"/>
  <c r="AL1123" i="19"/>
  <c r="AM1123" i="19"/>
  <c r="V1122" i="19"/>
  <c r="W1122" i="19"/>
  <c r="AO1122" i="19"/>
  <c r="AP1122" i="19"/>
  <c r="Q1124" i="19"/>
  <c r="R1124" i="19"/>
  <c r="S1124" i="19"/>
  <c r="P1125" i="19"/>
  <c r="Q1125" i="19"/>
  <c r="R1125" i="19"/>
  <c r="S1125" i="19"/>
  <c r="P1126" i="19"/>
  <c r="AH1124" i="19"/>
  <c r="AF1124" i="19"/>
  <c r="D1123" i="19"/>
  <c r="V1123" i="19"/>
  <c r="W1123" i="19"/>
  <c r="T1124" i="19"/>
  <c r="Y1124" i="19"/>
  <c r="Z1124" i="19"/>
  <c r="Y1123" i="19"/>
  <c r="Z1123" i="19"/>
  <c r="D1124" i="19"/>
  <c r="AH1125" i="19"/>
  <c r="AF1125" i="19"/>
  <c r="AO1124" i="19"/>
  <c r="AP1124" i="19"/>
  <c r="AL1124" i="19"/>
  <c r="AM1124" i="19"/>
  <c r="AB1124" i="19"/>
  <c r="AC1124" i="19"/>
  <c r="V1124" i="19"/>
  <c r="W1124" i="19"/>
  <c r="P1127" i="19"/>
  <c r="Q1126" i="19"/>
  <c r="R1126" i="19"/>
  <c r="S1126" i="19"/>
  <c r="T1125" i="19"/>
  <c r="AB1125" i="19"/>
  <c r="AC1125" i="19"/>
  <c r="Y1125" i="19"/>
  <c r="Z1125" i="19"/>
  <c r="V1125" i="19"/>
  <c r="W1125" i="19"/>
  <c r="P1128" i="19"/>
  <c r="Q1127" i="19"/>
  <c r="R1127" i="19"/>
  <c r="S1127" i="19"/>
  <c r="AH1126" i="19"/>
  <c r="AF1126" i="19"/>
  <c r="D1125" i="19"/>
  <c r="AO1125" i="19"/>
  <c r="AP1125" i="19"/>
  <c r="AL1125" i="19"/>
  <c r="AM1125" i="19"/>
  <c r="AB1126" i="19"/>
  <c r="AC1126" i="19"/>
  <c r="T1126" i="19"/>
  <c r="Y1126" i="19"/>
  <c r="Z1126" i="19"/>
  <c r="D1126" i="19"/>
  <c r="AH1127" i="19"/>
  <c r="AF1127" i="19"/>
  <c r="V1126" i="19"/>
  <c r="W1126" i="19"/>
  <c r="T1127" i="19"/>
  <c r="AO1126" i="19"/>
  <c r="AP1126" i="19"/>
  <c r="AL1126" i="19"/>
  <c r="AM1126" i="19"/>
  <c r="P1129" i="19"/>
  <c r="Q1128" i="19"/>
  <c r="R1128" i="19"/>
  <c r="S1128" i="19"/>
  <c r="D1127" i="19"/>
  <c r="AH1128" i="19"/>
  <c r="AF1128" i="19"/>
  <c r="AB1127" i="19"/>
  <c r="AC1127" i="19"/>
  <c r="V1127" i="19"/>
  <c r="W1127" i="19"/>
  <c r="T1128" i="19"/>
  <c r="AB1128" i="19"/>
  <c r="AC1128" i="19"/>
  <c r="AO1128" i="19"/>
  <c r="AP1128" i="19"/>
  <c r="Y1128" i="19"/>
  <c r="Z1128" i="19"/>
  <c r="AO1127" i="19"/>
  <c r="AP1127" i="19"/>
  <c r="P1130" i="19"/>
  <c r="Q1129" i="19"/>
  <c r="R1129" i="19"/>
  <c r="S1129" i="19"/>
  <c r="AL1127" i="19"/>
  <c r="AM1127" i="19"/>
  <c r="Y1127" i="19"/>
  <c r="Z1127" i="19"/>
  <c r="T1129" i="19"/>
  <c r="AB1129" i="19"/>
  <c r="AC1129" i="19"/>
  <c r="Y1129" i="19"/>
  <c r="Z1129" i="19"/>
  <c r="AO1129" i="19"/>
  <c r="AP1129" i="19"/>
  <c r="V1129" i="19"/>
  <c r="W1129" i="19"/>
  <c r="Q1130" i="19"/>
  <c r="R1130" i="19"/>
  <c r="S1130" i="19"/>
  <c r="P1131" i="19"/>
  <c r="D1128" i="19"/>
  <c r="AH1129" i="19"/>
  <c r="AF1129" i="19"/>
  <c r="V1128" i="19"/>
  <c r="W1128" i="19"/>
  <c r="AL1128" i="19"/>
  <c r="AM1128" i="19"/>
  <c r="T1130" i="19"/>
  <c r="AO1130" i="19"/>
  <c r="AP1130" i="19"/>
  <c r="Y1130" i="19"/>
  <c r="Z1130" i="19"/>
  <c r="V1130" i="19"/>
  <c r="W1130" i="19"/>
  <c r="AL1130" i="19"/>
  <c r="AM1130" i="19"/>
  <c r="P1132" i="19"/>
  <c r="Q1131" i="19"/>
  <c r="R1131" i="19"/>
  <c r="S1131" i="19"/>
  <c r="AH1130" i="19"/>
  <c r="AF1130" i="19"/>
  <c r="D1129" i="19"/>
  <c r="AL1129" i="19"/>
  <c r="AM1129" i="19"/>
  <c r="Q1132" i="19"/>
  <c r="R1132" i="19"/>
  <c r="S1132" i="19"/>
  <c r="P1133" i="19"/>
  <c r="AH1131" i="19"/>
  <c r="AF1131" i="19"/>
  <c r="D1130" i="19"/>
  <c r="T1131" i="19"/>
  <c r="AB1130" i="19"/>
  <c r="AC1130" i="19"/>
  <c r="AH1132" i="19"/>
  <c r="AF1132" i="19"/>
  <c r="D1131" i="19"/>
  <c r="AO1131" i="19"/>
  <c r="AP1131" i="19"/>
  <c r="AL1131" i="19"/>
  <c r="AM1131" i="19"/>
  <c r="V1131" i="19"/>
  <c r="W1131" i="19"/>
  <c r="Y1131" i="19"/>
  <c r="Z1131" i="19"/>
  <c r="AB1131" i="19"/>
  <c r="AC1131" i="19"/>
  <c r="P1134" i="19"/>
  <c r="Q1133" i="19"/>
  <c r="R1133" i="19"/>
  <c r="S1133" i="19"/>
  <c r="T1132" i="19"/>
  <c r="AO1132" i="19"/>
  <c r="AP1132" i="19"/>
  <c r="Y1132" i="19"/>
  <c r="Z1132" i="19"/>
  <c r="V1132" i="19"/>
  <c r="W1132" i="19"/>
  <c r="AB1132" i="19"/>
  <c r="AC1132" i="19"/>
  <c r="AL1132" i="19"/>
  <c r="AM1132" i="19"/>
  <c r="AH1133" i="19"/>
  <c r="AF1133" i="19"/>
  <c r="D1132" i="19"/>
  <c r="T1133" i="19"/>
  <c r="Q1134" i="19"/>
  <c r="R1134" i="19"/>
  <c r="S1134" i="19"/>
  <c r="P1135" i="19"/>
  <c r="AH1134" i="19"/>
  <c r="AF1134" i="19"/>
  <c r="D1133" i="19"/>
  <c r="V1133" i="19"/>
  <c r="W1133" i="19"/>
  <c r="AL1133" i="19"/>
  <c r="AM1133" i="19"/>
  <c r="AB1133" i="19"/>
  <c r="AC1133" i="19"/>
  <c r="AO1133" i="19"/>
  <c r="AP1133" i="19"/>
  <c r="Y1133" i="19"/>
  <c r="Z1133" i="19"/>
  <c r="Q1135" i="19"/>
  <c r="R1135" i="19"/>
  <c r="S1135" i="19"/>
  <c r="P1136" i="19"/>
  <c r="T1134" i="19"/>
  <c r="AB1134" i="19"/>
  <c r="AC1134" i="19"/>
  <c r="AL1134" i="19"/>
  <c r="AM1134" i="19"/>
  <c r="V1134" i="19"/>
  <c r="W1134" i="19"/>
  <c r="Y1134" i="19"/>
  <c r="Z1134" i="19"/>
  <c r="T1135" i="19"/>
  <c r="D1134" i="19"/>
  <c r="AH1135" i="19"/>
  <c r="AF1135" i="19"/>
  <c r="AO1134" i="19"/>
  <c r="AP1134" i="19"/>
  <c r="P1137" i="19"/>
  <c r="Q1136" i="19"/>
  <c r="R1136" i="19"/>
  <c r="S1136" i="19"/>
  <c r="AH1136" i="19"/>
  <c r="AF1136" i="19"/>
  <c r="D1135" i="19"/>
  <c r="AL1135" i="19"/>
  <c r="AM1135" i="19"/>
  <c r="Y1135" i="19"/>
  <c r="Z1135" i="19"/>
  <c r="V1135" i="19"/>
  <c r="W1135" i="19"/>
  <c r="AB1135" i="19"/>
  <c r="AC1135" i="19"/>
  <c r="AO1135" i="19"/>
  <c r="AP1135" i="19"/>
  <c r="P1138" i="19"/>
  <c r="Q1137" i="19"/>
  <c r="R1137" i="19"/>
  <c r="S1137" i="19"/>
  <c r="T1136" i="19"/>
  <c r="AO1136" i="19"/>
  <c r="AP1136" i="19"/>
  <c r="Y1136" i="19"/>
  <c r="Z1136" i="19"/>
  <c r="V1136" i="19"/>
  <c r="W1136" i="19"/>
  <c r="AB1136" i="19"/>
  <c r="AC1136" i="19"/>
  <c r="AL1136" i="19"/>
  <c r="AM1136" i="19"/>
  <c r="Q1138" i="19"/>
  <c r="R1138" i="19"/>
  <c r="S1138" i="19"/>
  <c r="P1139" i="19"/>
  <c r="D1136" i="19"/>
  <c r="AH1137" i="19"/>
  <c r="AF1137" i="19"/>
  <c r="AL1137" i="19"/>
  <c r="AM1137" i="19"/>
  <c r="AO1137" i="19"/>
  <c r="AP1137" i="19"/>
  <c r="Y1137" i="19"/>
  <c r="Z1137" i="19"/>
  <c r="V1137" i="19"/>
  <c r="W1137" i="19"/>
  <c r="AB1137" i="19"/>
  <c r="AC1137" i="19"/>
  <c r="T1137" i="19"/>
  <c r="AH1138" i="19"/>
  <c r="AF1138" i="19"/>
  <c r="D1137" i="19"/>
  <c r="Q1139" i="19"/>
  <c r="R1139" i="19"/>
  <c r="S1139" i="19"/>
  <c r="P1140" i="19"/>
  <c r="AB1138" i="19"/>
  <c r="AC1138" i="19"/>
  <c r="AO1138" i="19"/>
  <c r="AP1138" i="19"/>
  <c r="V1138" i="19"/>
  <c r="W1138" i="19"/>
  <c r="T1138" i="19"/>
  <c r="Y1138" i="19"/>
  <c r="Z1138" i="19"/>
  <c r="Q1140" i="19"/>
  <c r="R1140" i="19"/>
  <c r="S1140" i="19"/>
  <c r="P1141" i="19"/>
  <c r="T1139" i="19"/>
  <c r="D1138" i="19"/>
  <c r="AH1139" i="19"/>
  <c r="AF1139" i="19"/>
  <c r="AL1138" i="19"/>
  <c r="AM1138" i="19"/>
  <c r="D1139" i="19"/>
  <c r="AH1140" i="19"/>
  <c r="AF1140" i="19"/>
  <c r="Y1139" i="19"/>
  <c r="Z1139" i="19"/>
  <c r="AB1139" i="19"/>
  <c r="AC1139" i="19"/>
  <c r="AO1139" i="19"/>
  <c r="AP1139" i="19"/>
  <c r="V1139" i="19"/>
  <c r="W1139" i="19"/>
  <c r="AL1139" i="19"/>
  <c r="AM1139" i="19"/>
  <c r="P1142" i="19"/>
  <c r="Q1141" i="19"/>
  <c r="R1141" i="19"/>
  <c r="S1141" i="19"/>
  <c r="T1140" i="19"/>
  <c r="AO1140" i="19"/>
  <c r="AP1140" i="19"/>
  <c r="Y1140" i="19"/>
  <c r="Z1140" i="19"/>
  <c r="AB1140" i="19"/>
  <c r="AC1140" i="19"/>
  <c r="V1140" i="19"/>
  <c r="W1140" i="19"/>
  <c r="AL1140" i="19"/>
  <c r="AM1140" i="19"/>
  <c r="D1140" i="19"/>
  <c r="AH1141" i="19"/>
  <c r="AF1141" i="19"/>
  <c r="T1141" i="19"/>
  <c r="AB1141" i="19"/>
  <c r="AC1141" i="19"/>
  <c r="AO1141" i="19"/>
  <c r="AP1141" i="19"/>
  <c r="V1141" i="19"/>
  <c r="W1141" i="19"/>
  <c r="P1143" i="19"/>
  <c r="Q1142" i="19"/>
  <c r="R1142" i="19"/>
  <c r="S1142" i="19"/>
  <c r="Y1141" i="19"/>
  <c r="Z1141" i="19"/>
  <c r="AH1142" i="19"/>
  <c r="AF1142" i="19"/>
  <c r="D1141" i="19"/>
  <c r="T1142" i="19"/>
  <c r="Y1142" i="19"/>
  <c r="Z1142" i="19"/>
  <c r="AL1141" i="19"/>
  <c r="AM1141" i="19"/>
  <c r="P1144" i="19"/>
  <c r="Q1143" i="19"/>
  <c r="R1143" i="19"/>
  <c r="S1143" i="19"/>
  <c r="D1142" i="19"/>
  <c r="AH1143" i="19"/>
  <c r="AF1143" i="19"/>
  <c r="V1142" i="19"/>
  <c r="W1142" i="19"/>
  <c r="AB1142" i="19"/>
  <c r="AC1142" i="19"/>
  <c r="P1145" i="19"/>
  <c r="Q1144" i="19"/>
  <c r="R1144" i="19"/>
  <c r="S1144" i="19"/>
  <c r="AO1142" i="19"/>
  <c r="AP1142" i="19"/>
  <c r="T1143" i="19"/>
  <c r="Y1143" i="19"/>
  <c r="Z1143" i="19"/>
  <c r="AO1143" i="19"/>
  <c r="AP1143" i="19"/>
  <c r="AB1143" i="19"/>
  <c r="AC1143" i="19"/>
  <c r="AL1143" i="19"/>
  <c r="AM1143" i="19"/>
  <c r="AL1142" i="19"/>
  <c r="AM1142" i="19"/>
  <c r="T1144" i="19"/>
  <c r="AO1144" i="19"/>
  <c r="AP1144" i="19"/>
  <c r="Y1144" i="19"/>
  <c r="Z1144" i="19"/>
  <c r="V1144" i="19"/>
  <c r="W1144" i="19"/>
  <c r="AB1144" i="19"/>
  <c r="AC1144" i="19"/>
  <c r="AL1144" i="19"/>
  <c r="AM1144" i="19"/>
  <c r="P1146" i="19"/>
  <c r="Q1145" i="19"/>
  <c r="R1145" i="19"/>
  <c r="S1145" i="19"/>
  <c r="D1143" i="19"/>
  <c r="AH1144" i="19"/>
  <c r="AF1144" i="19"/>
  <c r="V1143" i="19"/>
  <c r="W1143" i="19"/>
  <c r="P1147" i="19"/>
  <c r="Q1146" i="19"/>
  <c r="R1146" i="19"/>
  <c r="S1146" i="19"/>
  <c r="D1144" i="19"/>
  <c r="AH1145" i="19"/>
  <c r="AF1145" i="19"/>
  <c r="T1145" i="19"/>
  <c r="V1145" i="19"/>
  <c r="W1145" i="19"/>
  <c r="T1146" i="19"/>
  <c r="AB1146" i="19"/>
  <c r="AC1146" i="19"/>
  <c r="Y1146" i="19"/>
  <c r="Z1146" i="19"/>
  <c r="AO1146" i="19"/>
  <c r="AP1146" i="19"/>
  <c r="AH1146" i="19"/>
  <c r="AF1146" i="19"/>
  <c r="D1145" i="19"/>
  <c r="AL1145" i="19"/>
  <c r="AM1145" i="19"/>
  <c r="AB1145" i="19"/>
  <c r="AC1145" i="19"/>
  <c r="Y1145" i="19"/>
  <c r="Z1145" i="19"/>
  <c r="AO1145" i="19"/>
  <c r="AP1145" i="19"/>
  <c r="P1148" i="19"/>
  <c r="Q1147" i="19"/>
  <c r="R1147" i="19"/>
  <c r="S1147" i="19"/>
  <c r="T1147" i="19"/>
  <c r="AL1147" i="19"/>
  <c r="AM1147" i="19"/>
  <c r="Y1147" i="19"/>
  <c r="Z1147" i="19"/>
  <c r="P1149" i="19"/>
  <c r="Q1148" i="19"/>
  <c r="R1148" i="19"/>
  <c r="S1148" i="19"/>
  <c r="V1146" i="19"/>
  <c r="W1146" i="19"/>
  <c r="D1146" i="19"/>
  <c r="AH1147" i="19"/>
  <c r="AF1147" i="19"/>
  <c r="AL1146" i="19"/>
  <c r="AM1146" i="19"/>
  <c r="P1150" i="19"/>
  <c r="Q1149" i="19"/>
  <c r="R1149" i="19"/>
  <c r="S1149" i="19"/>
  <c r="AB1147" i="19"/>
  <c r="AC1147" i="19"/>
  <c r="AO1147" i="19"/>
  <c r="AP1147" i="19"/>
  <c r="D1147" i="19"/>
  <c r="AH1148" i="19"/>
  <c r="AF1148" i="19"/>
  <c r="V1147" i="19"/>
  <c r="W1147" i="19"/>
  <c r="T1148" i="19"/>
  <c r="AO1148" i="19"/>
  <c r="AP1148" i="19"/>
  <c r="Y1148" i="19"/>
  <c r="Z1148" i="19"/>
  <c r="AL1148" i="19"/>
  <c r="AM1148" i="19"/>
  <c r="AB1148" i="19"/>
  <c r="AC1148" i="19"/>
  <c r="V1148" i="19"/>
  <c r="W1148" i="19"/>
  <c r="T1149" i="19"/>
  <c r="Y1149" i="19"/>
  <c r="Z1149" i="19"/>
  <c r="D1148" i="19"/>
  <c r="AH1149" i="19"/>
  <c r="AF1149" i="19"/>
  <c r="Q1150" i="19"/>
  <c r="R1150" i="19"/>
  <c r="S1150" i="19"/>
  <c r="P1151" i="19"/>
  <c r="AH1150" i="19"/>
  <c r="AF1150" i="19"/>
  <c r="D1149" i="19"/>
  <c r="AB1149" i="19"/>
  <c r="AC1149" i="19"/>
  <c r="Q1151" i="19"/>
  <c r="R1151" i="19"/>
  <c r="S1151" i="19"/>
  <c r="P1152" i="19"/>
  <c r="V1149" i="19"/>
  <c r="W1149" i="19"/>
  <c r="AO1149" i="19"/>
  <c r="AP1149" i="19"/>
  <c r="AB1150" i="19"/>
  <c r="AC1150" i="19"/>
  <c r="T1150" i="19"/>
  <c r="AL1150" i="19"/>
  <c r="AM1150" i="19"/>
  <c r="AO1150" i="19"/>
  <c r="AP1150" i="19"/>
  <c r="V1150" i="19"/>
  <c r="W1150" i="19"/>
  <c r="Y1150" i="19"/>
  <c r="Z1150" i="19"/>
  <c r="AL1149" i="19"/>
  <c r="AM1149" i="19"/>
  <c r="P1153" i="19"/>
  <c r="Q1152" i="19"/>
  <c r="R1152" i="19"/>
  <c r="S1152" i="19"/>
  <c r="T1151" i="19"/>
  <c r="AH1151" i="19"/>
  <c r="AF1151" i="19"/>
  <c r="D1150" i="19"/>
  <c r="AH1152" i="19"/>
  <c r="AF1152" i="19"/>
  <c r="D1151" i="19"/>
  <c r="AL1151" i="19"/>
  <c r="AM1151" i="19"/>
  <c r="AB1151" i="19"/>
  <c r="AC1151" i="19"/>
  <c r="V1151" i="19"/>
  <c r="W1151" i="19"/>
  <c r="T1152" i="19"/>
  <c r="V1152" i="19"/>
  <c r="W1152" i="19"/>
  <c r="AO1152" i="19"/>
  <c r="AP1152" i="19"/>
  <c r="Y1152" i="19"/>
  <c r="Z1152" i="19"/>
  <c r="Y1151" i="19"/>
  <c r="Z1151" i="19"/>
  <c r="AO1151" i="19"/>
  <c r="AP1151" i="19"/>
  <c r="P1154" i="19"/>
  <c r="Q1153" i="19"/>
  <c r="R1153" i="19"/>
  <c r="S1153" i="19"/>
  <c r="T1153" i="19"/>
  <c r="Q1154" i="19"/>
  <c r="R1154" i="19"/>
  <c r="S1154" i="19"/>
  <c r="P1155" i="19"/>
  <c r="AH1153" i="19"/>
  <c r="AF1153" i="19"/>
  <c r="D1152" i="19"/>
  <c r="AL1152" i="19"/>
  <c r="AM1152" i="19"/>
  <c r="AB1152" i="19"/>
  <c r="AC1152" i="19"/>
  <c r="Q1155" i="19"/>
  <c r="R1155" i="19"/>
  <c r="S1155" i="19"/>
  <c r="P1156" i="19"/>
  <c r="AH1154" i="19"/>
  <c r="AF1154" i="19"/>
  <c r="D1153" i="19"/>
  <c r="AO1153" i="19"/>
  <c r="AP1153" i="19"/>
  <c r="Y1153" i="19"/>
  <c r="Z1153" i="19"/>
  <c r="AB1153" i="19"/>
  <c r="AC1153" i="19"/>
  <c r="AB1154" i="19"/>
  <c r="AC1154" i="19"/>
  <c r="Y1154" i="19"/>
  <c r="Z1154" i="19"/>
  <c r="T1154" i="19"/>
  <c r="V1154" i="19"/>
  <c r="W1154" i="19"/>
  <c r="AO1154" i="19"/>
  <c r="AP1154" i="19"/>
  <c r="V1153" i="19"/>
  <c r="W1153" i="19"/>
  <c r="AL1153" i="19"/>
  <c r="AM1153" i="19"/>
  <c r="AH1155" i="19"/>
  <c r="AF1155" i="19"/>
  <c r="D1154" i="19"/>
  <c r="AL1154" i="19"/>
  <c r="AM1154" i="19"/>
  <c r="Q1156" i="19"/>
  <c r="R1156" i="19"/>
  <c r="S1156" i="19"/>
  <c r="P1157" i="19"/>
  <c r="V1155" i="19"/>
  <c r="W1155" i="19"/>
  <c r="Y1155" i="19"/>
  <c r="Z1155" i="19"/>
  <c r="T1155" i="19"/>
  <c r="AB1155" i="19"/>
  <c r="AC1155" i="19"/>
  <c r="AL1155" i="19"/>
  <c r="AM1155" i="19"/>
  <c r="P1158" i="19"/>
  <c r="Q1157" i="19"/>
  <c r="R1157" i="19"/>
  <c r="S1157" i="19"/>
  <c r="T1156" i="19"/>
  <c r="AO1156" i="19"/>
  <c r="AP1156" i="19"/>
  <c r="Y1156" i="19"/>
  <c r="Z1156" i="19"/>
  <c r="AL1156" i="19"/>
  <c r="AM1156" i="19"/>
  <c r="V1156" i="19"/>
  <c r="W1156" i="19"/>
  <c r="D1155" i="19"/>
  <c r="AH1156" i="19"/>
  <c r="AF1156" i="19"/>
  <c r="AO1155" i="19"/>
  <c r="AP1155" i="19"/>
  <c r="AH1157" i="19"/>
  <c r="AF1157" i="19"/>
  <c r="D1156" i="19"/>
  <c r="T1157" i="19"/>
  <c r="AB1156" i="19"/>
  <c r="AC1156" i="19"/>
  <c r="Q1158" i="19"/>
  <c r="R1158" i="19"/>
  <c r="S1158" i="19"/>
  <c r="P1159" i="19"/>
  <c r="AH1158" i="19"/>
  <c r="AF1158" i="19"/>
  <c r="D1157" i="19"/>
  <c r="P1160" i="19"/>
  <c r="Q1159" i="19"/>
  <c r="R1159" i="19"/>
  <c r="S1159" i="19"/>
  <c r="AL1157" i="19"/>
  <c r="AM1157" i="19"/>
  <c r="AB1158" i="19"/>
  <c r="AC1158" i="19"/>
  <c r="AL1158" i="19"/>
  <c r="AM1158" i="19"/>
  <c r="AO1158" i="19"/>
  <c r="AP1158" i="19"/>
  <c r="T1158" i="19"/>
  <c r="V1158" i="19"/>
  <c r="W1158" i="19"/>
  <c r="Y1157" i="19"/>
  <c r="Z1157" i="19"/>
  <c r="AB1157" i="19"/>
  <c r="AC1157" i="19"/>
  <c r="V1157" i="19"/>
  <c r="W1157" i="19"/>
  <c r="AO1157" i="19"/>
  <c r="AP1157" i="19"/>
  <c r="P1161" i="19"/>
  <c r="Q1160" i="19"/>
  <c r="R1160" i="19"/>
  <c r="S1160" i="19"/>
  <c r="T1159" i="19"/>
  <c r="AL1159" i="19"/>
  <c r="AM1159" i="19"/>
  <c r="D1158" i="19"/>
  <c r="AH1159" i="19"/>
  <c r="AF1159" i="19"/>
  <c r="Y1158" i="19"/>
  <c r="Z1158" i="19"/>
  <c r="Y1159" i="19"/>
  <c r="Z1159" i="19"/>
  <c r="AB1159" i="19"/>
  <c r="AC1159" i="19"/>
  <c r="T1160" i="19"/>
  <c r="AO1160" i="19"/>
  <c r="AP1160" i="19"/>
  <c r="Y1160" i="19"/>
  <c r="Z1160" i="19"/>
  <c r="AL1160" i="19"/>
  <c r="AM1160" i="19"/>
  <c r="AB1160" i="19"/>
  <c r="AC1160" i="19"/>
  <c r="V1160" i="19"/>
  <c r="W1160" i="19"/>
  <c r="D1159" i="19"/>
  <c r="AH1160" i="19"/>
  <c r="AF1160" i="19"/>
  <c r="AO1159" i="19"/>
  <c r="AP1159" i="19"/>
  <c r="V1159" i="19"/>
  <c r="W1159" i="19"/>
  <c r="P1162" i="19"/>
  <c r="Q1161" i="19"/>
  <c r="R1161" i="19"/>
  <c r="S1161" i="19"/>
  <c r="D1160" i="19"/>
  <c r="AH1161" i="19"/>
  <c r="AF1161" i="19"/>
  <c r="T1161" i="19"/>
  <c r="AL1161" i="19"/>
  <c r="AM1161" i="19"/>
  <c r="AB1161" i="19"/>
  <c r="AC1161" i="19"/>
  <c r="Y1161" i="19"/>
  <c r="Z1161" i="19"/>
  <c r="Q1162" i="19"/>
  <c r="R1162" i="19"/>
  <c r="S1162" i="19"/>
  <c r="P1163" i="19"/>
  <c r="AO1161" i="19"/>
  <c r="AP1161" i="19"/>
  <c r="V1161" i="19"/>
  <c r="W1161" i="19"/>
  <c r="AH1162" i="19"/>
  <c r="AF1162" i="19"/>
  <c r="D1161" i="19"/>
  <c r="Q1163" i="19"/>
  <c r="R1163" i="19"/>
  <c r="S1163" i="19"/>
  <c r="P1164" i="19"/>
  <c r="AO1162" i="19"/>
  <c r="AP1162" i="19"/>
  <c r="T1162" i="19"/>
  <c r="AB1162" i="19"/>
  <c r="AC1162" i="19"/>
  <c r="AL1162" i="19"/>
  <c r="AM1162" i="19"/>
  <c r="Y1162" i="19"/>
  <c r="Z1162" i="19"/>
  <c r="V1162" i="19"/>
  <c r="W1162" i="19"/>
  <c r="T1163" i="19"/>
  <c r="V1163" i="19"/>
  <c r="W1163" i="19"/>
  <c r="AL1163" i="19"/>
  <c r="AM1163" i="19"/>
  <c r="AB1163" i="19"/>
  <c r="AC1163" i="19"/>
  <c r="Q1164" i="19"/>
  <c r="R1164" i="19"/>
  <c r="S1164" i="19"/>
  <c r="P1165" i="19"/>
  <c r="AH1163" i="19"/>
  <c r="AF1163" i="19"/>
  <c r="D1162" i="19"/>
  <c r="T1164" i="19"/>
  <c r="AL1164" i="19"/>
  <c r="AM1164" i="19"/>
  <c r="AB1164" i="19"/>
  <c r="AC1164" i="19"/>
  <c r="Y1164" i="19"/>
  <c r="Z1164" i="19"/>
  <c r="AO1164" i="19"/>
  <c r="AP1164" i="19"/>
  <c r="V1164" i="19"/>
  <c r="W1164" i="19"/>
  <c r="AH1164" i="19"/>
  <c r="AF1164" i="19"/>
  <c r="D1163" i="19"/>
  <c r="AO1163" i="19"/>
  <c r="AP1163" i="19"/>
  <c r="Q1165" i="19"/>
  <c r="R1165" i="19"/>
  <c r="S1165" i="19"/>
  <c r="P1166" i="19"/>
  <c r="Y1163" i="19"/>
  <c r="Z1163" i="19"/>
  <c r="Q1166" i="19"/>
  <c r="R1166" i="19"/>
  <c r="S1166" i="19"/>
  <c r="P1167" i="19"/>
  <c r="T1165" i="19"/>
  <c r="AL1165" i="19"/>
  <c r="AM1165" i="19"/>
  <c r="AO1165" i="19"/>
  <c r="AP1165" i="19"/>
  <c r="AH1165" i="19"/>
  <c r="AF1165" i="19"/>
  <c r="D1164" i="19"/>
  <c r="AB1165" i="19"/>
  <c r="AC1165" i="19"/>
  <c r="V1165" i="19"/>
  <c r="W1165" i="19"/>
  <c r="AH1166" i="19"/>
  <c r="AF1166" i="19"/>
  <c r="D1165" i="19"/>
  <c r="Y1165" i="19"/>
  <c r="Z1165" i="19"/>
  <c r="P1168" i="19"/>
  <c r="Q1167" i="19"/>
  <c r="R1167" i="19"/>
  <c r="S1167" i="19"/>
  <c r="T1166" i="19"/>
  <c r="AO1166" i="19"/>
  <c r="AP1166" i="19"/>
  <c r="Q1168" i="19"/>
  <c r="R1168" i="19"/>
  <c r="S1168" i="19"/>
  <c r="P1169" i="19"/>
  <c r="D1166" i="19"/>
  <c r="AH1167" i="19"/>
  <c r="AF1167" i="19"/>
  <c r="V1167" i="19"/>
  <c r="W1167" i="19"/>
  <c r="Y1167" i="19"/>
  <c r="Z1167" i="19"/>
  <c r="AB1167" i="19"/>
  <c r="AC1167" i="19"/>
  <c r="T1167" i="19"/>
  <c r="AL1167" i="19"/>
  <c r="AM1167" i="19"/>
  <c r="AO1167" i="19"/>
  <c r="AP1167" i="19"/>
  <c r="AL1166" i="19"/>
  <c r="AM1166" i="19"/>
  <c r="V1166" i="19"/>
  <c r="W1166" i="19"/>
  <c r="Y1166" i="19"/>
  <c r="Z1166" i="19"/>
  <c r="AB1166" i="19"/>
  <c r="AC1166" i="19"/>
  <c r="P1170" i="19"/>
  <c r="Q1169" i="19"/>
  <c r="R1169" i="19"/>
  <c r="S1169" i="19"/>
  <c r="T1168" i="19"/>
  <c r="AO1168" i="19"/>
  <c r="AP1168" i="19"/>
  <c r="Y1168" i="19"/>
  <c r="Z1168" i="19"/>
  <c r="V1168" i="19"/>
  <c r="W1168" i="19"/>
  <c r="AL1168" i="19"/>
  <c r="AM1168" i="19"/>
  <c r="D1167" i="19"/>
  <c r="AH1168" i="19"/>
  <c r="AF1168" i="19"/>
  <c r="D1168" i="19"/>
  <c r="AH1169" i="19"/>
  <c r="AF1169" i="19"/>
  <c r="T1169" i="19"/>
  <c r="AB1169" i="19"/>
  <c r="AC1169" i="19"/>
  <c r="Y1169" i="19"/>
  <c r="Z1169" i="19"/>
  <c r="Q1170" i="19"/>
  <c r="R1170" i="19"/>
  <c r="S1170" i="19"/>
  <c r="P1171" i="19"/>
  <c r="AB1168" i="19"/>
  <c r="AC1168" i="19"/>
  <c r="AH1170" i="19"/>
  <c r="AF1170" i="19"/>
  <c r="D1169" i="19"/>
  <c r="AO1169" i="19"/>
  <c r="AP1169" i="19"/>
  <c r="P1172" i="19"/>
  <c r="Q1171" i="19"/>
  <c r="R1171" i="19"/>
  <c r="S1171" i="19"/>
  <c r="AL1169" i="19"/>
  <c r="AM1169" i="19"/>
  <c r="AB1170" i="19"/>
  <c r="AC1170" i="19"/>
  <c r="T1170" i="19"/>
  <c r="Y1170" i="19"/>
  <c r="Z1170" i="19"/>
  <c r="V1169" i="19"/>
  <c r="W1169" i="19"/>
  <c r="AH1171" i="19"/>
  <c r="AF1171" i="19"/>
  <c r="D1170" i="19"/>
  <c r="T1171" i="19"/>
  <c r="AL1171" i="19"/>
  <c r="AM1171" i="19"/>
  <c r="Y1171" i="19"/>
  <c r="Z1171" i="19"/>
  <c r="AL1170" i="19"/>
  <c r="AM1170" i="19"/>
  <c r="Q1172" i="19"/>
  <c r="R1172" i="19"/>
  <c r="S1172" i="19"/>
  <c r="P1173" i="19"/>
  <c r="V1170" i="19"/>
  <c r="W1170" i="19"/>
  <c r="AO1170" i="19"/>
  <c r="AP1170" i="19"/>
  <c r="D1171" i="19"/>
  <c r="AH1172" i="19"/>
  <c r="AF1172" i="19"/>
  <c r="V1171" i="19"/>
  <c r="W1171" i="19"/>
  <c r="T1172" i="19"/>
  <c r="AO1172" i="19"/>
  <c r="AP1172" i="19"/>
  <c r="Y1172" i="19"/>
  <c r="Z1172" i="19"/>
  <c r="AB1172" i="19"/>
  <c r="AC1172" i="19"/>
  <c r="V1172" i="19"/>
  <c r="W1172" i="19"/>
  <c r="AB1171" i="19"/>
  <c r="AC1171" i="19"/>
  <c r="AO1171" i="19"/>
  <c r="AP1171" i="19"/>
  <c r="P1174" i="19"/>
  <c r="Q1173" i="19"/>
  <c r="R1173" i="19"/>
  <c r="S1173" i="19"/>
  <c r="T1173" i="19"/>
  <c r="AO1173" i="19"/>
  <c r="AP1173" i="19"/>
  <c r="V1173" i="19"/>
  <c r="W1173" i="19"/>
  <c r="Y1173" i="19"/>
  <c r="Z1173" i="19"/>
  <c r="Q1174" i="19"/>
  <c r="R1174" i="19"/>
  <c r="S1174" i="19"/>
  <c r="P1175" i="19"/>
  <c r="AH1173" i="19"/>
  <c r="AF1173" i="19"/>
  <c r="D1172" i="19"/>
  <c r="AL1172" i="19"/>
  <c r="AM1172" i="19"/>
  <c r="AH1174" i="19"/>
  <c r="AF1174" i="19"/>
  <c r="D1173" i="19"/>
  <c r="T1174" i="19"/>
  <c r="AO1174" i="19"/>
  <c r="AP1174" i="19"/>
  <c r="V1174" i="19"/>
  <c r="W1174" i="19"/>
  <c r="AL1174" i="19"/>
  <c r="AM1174" i="19"/>
  <c r="Y1174" i="19"/>
  <c r="Z1174" i="19"/>
  <c r="AB1173" i="19"/>
  <c r="AC1173" i="19"/>
  <c r="P1176" i="19"/>
  <c r="Q1175" i="19"/>
  <c r="R1175" i="19"/>
  <c r="S1175" i="19"/>
  <c r="AL1173" i="19"/>
  <c r="AM1173" i="19"/>
  <c r="T1175" i="19"/>
  <c r="AL1175" i="19"/>
  <c r="AM1175" i="19"/>
  <c r="AO1175" i="19"/>
  <c r="AP1175" i="19"/>
  <c r="Y1175" i="19"/>
  <c r="Z1175" i="19"/>
  <c r="AB1175" i="19"/>
  <c r="AC1175" i="19"/>
  <c r="D1174" i="19"/>
  <c r="AH1175" i="19"/>
  <c r="AF1175" i="19"/>
  <c r="Q1176" i="19"/>
  <c r="R1176" i="19"/>
  <c r="S1176" i="19"/>
  <c r="P1177" i="19"/>
  <c r="AB1174" i="19"/>
  <c r="AC1174" i="19"/>
  <c r="P1178" i="19"/>
  <c r="Q1177" i="19"/>
  <c r="R1177" i="19"/>
  <c r="S1177" i="19"/>
  <c r="AH1176" i="19"/>
  <c r="AF1176" i="19"/>
  <c r="D1175" i="19"/>
  <c r="T1176" i="19"/>
  <c r="AO1176" i="19"/>
  <c r="AP1176" i="19"/>
  <c r="Y1176" i="19"/>
  <c r="Z1176" i="19"/>
  <c r="V1175" i="19"/>
  <c r="W1175" i="19"/>
  <c r="AH1177" i="19"/>
  <c r="AF1177" i="19"/>
  <c r="D1176" i="19"/>
  <c r="AL1176" i="19"/>
  <c r="AM1176" i="19"/>
  <c r="P1179" i="19"/>
  <c r="Q1178" i="19"/>
  <c r="R1178" i="19"/>
  <c r="S1178" i="19"/>
  <c r="AL1177" i="19"/>
  <c r="AM1177" i="19"/>
  <c r="V1177" i="19"/>
  <c r="W1177" i="19"/>
  <c r="T1177" i="19"/>
  <c r="AB1176" i="19"/>
  <c r="AC1176" i="19"/>
  <c r="V1176" i="19"/>
  <c r="W1176" i="19"/>
  <c r="T1178" i="19"/>
  <c r="Y1178" i="19"/>
  <c r="Z1178" i="19"/>
  <c r="AH1178" i="19"/>
  <c r="AF1178" i="19"/>
  <c r="D1177" i="19"/>
  <c r="AO1177" i="19"/>
  <c r="AP1177" i="19"/>
  <c r="Q1179" i="19"/>
  <c r="R1179" i="19"/>
  <c r="S1179" i="19"/>
  <c r="P1180" i="19"/>
  <c r="AB1177" i="19"/>
  <c r="AC1177" i="19"/>
  <c r="Y1177" i="19"/>
  <c r="Z1177" i="19"/>
  <c r="D1178" i="19"/>
  <c r="AH1179" i="19"/>
  <c r="AF1179" i="19"/>
  <c r="Q1180" i="19"/>
  <c r="R1180" i="19"/>
  <c r="S1180" i="19"/>
  <c r="P1181" i="19"/>
  <c r="V1179" i="19"/>
  <c r="W1179" i="19"/>
  <c r="AL1179" i="19"/>
  <c r="AM1179" i="19"/>
  <c r="Y1179" i="19"/>
  <c r="Z1179" i="19"/>
  <c r="AB1179" i="19"/>
  <c r="AC1179" i="19"/>
  <c r="T1179" i="19"/>
  <c r="AO1179" i="19"/>
  <c r="AP1179" i="19"/>
  <c r="V1178" i="19"/>
  <c r="W1178" i="19"/>
  <c r="AO1178" i="19"/>
  <c r="AP1178" i="19"/>
  <c r="AL1178" i="19"/>
  <c r="AM1178" i="19"/>
  <c r="AB1178" i="19"/>
  <c r="AC1178" i="19"/>
  <c r="T1180" i="19"/>
  <c r="AO1180" i="19"/>
  <c r="AP1180" i="19"/>
  <c r="Y1180" i="19"/>
  <c r="Z1180" i="19"/>
  <c r="AL1180" i="19"/>
  <c r="AM1180" i="19"/>
  <c r="V1180" i="19"/>
  <c r="W1180" i="19"/>
  <c r="AB1180" i="19"/>
  <c r="AC1180" i="19"/>
  <c r="P1182" i="19"/>
  <c r="Q1181" i="19"/>
  <c r="R1181" i="19"/>
  <c r="S1181" i="19"/>
  <c r="D1179" i="19"/>
  <c r="AH1180" i="19"/>
  <c r="AF1180" i="19"/>
  <c r="Q1182" i="19"/>
  <c r="R1182" i="19"/>
  <c r="S1182" i="19"/>
  <c r="P1183" i="19"/>
  <c r="T1181" i="19"/>
  <c r="D1180" i="19"/>
  <c r="AH1181" i="19"/>
  <c r="AF1181" i="19"/>
  <c r="AH1182" i="19"/>
  <c r="AF1182" i="19"/>
  <c r="D1181" i="19"/>
  <c r="AO1181" i="19"/>
  <c r="AP1181" i="19"/>
  <c r="AL1181" i="19"/>
  <c r="AM1181" i="19"/>
  <c r="AB1181" i="19"/>
  <c r="AC1181" i="19"/>
  <c r="V1181" i="19"/>
  <c r="W1181" i="19"/>
  <c r="Y1181" i="19"/>
  <c r="Z1181" i="19"/>
  <c r="Q1183" i="19"/>
  <c r="R1183" i="19"/>
  <c r="S1183" i="19"/>
  <c r="P1184" i="19"/>
  <c r="T1182" i="19"/>
  <c r="AO1182" i="19"/>
  <c r="AP1182" i="19"/>
  <c r="Y1182" i="19"/>
  <c r="Z1182" i="19"/>
  <c r="AH1183" i="19"/>
  <c r="AF1183" i="19"/>
  <c r="D1182" i="19"/>
  <c r="AL1182" i="19"/>
  <c r="AM1182" i="19"/>
  <c r="V1182" i="19"/>
  <c r="W1182" i="19"/>
  <c r="AB1182" i="19"/>
  <c r="AC1182" i="19"/>
  <c r="Q1184" i="19"/>
  <c r="R1184" i="19"/>
  <c r="S1184" i="19"/>
  <c r="P1185" i="19"/>
  <c r="V1183" i="19"/>
  <c r="W1183" i="19"/>
  <c r="T1183" i="19"/>
  <c r="AL1183" i="19"/>
  <c r="AM1183" i="19"/>
  <c r="Q1185" i="19"/>
  <c r="R1185" i="19"/>
  <c r="S1185" i="19"/>
  <c r="P1186" i="19"/>
  <c r="AH1184" i="19"/>
  <c r="AF1184" i="19"/>
  <c r="D1183" i="19"/>
  <c r="AO1183" i="19"/>
  <c r="AP1183" i="19"/>
  <c r="T1184" i="19"/>
  <c r="AO1184" i="19"/>
  <c r="AP1184" i="19"/>
  <c r="Y1184" i="19"/>
  <c r="Z1184" i="19"/>
  <c r="AB1184" i="19"/>
  <c r="AC1184" i="19"/>
  <c r="Y1183" i="19"/>
  <c r="Z1183" i="19"/>
  <c r="AB1183" i="19"/>
  <c r="AC1183" i="19"/>
  <c r="AH1185" i="19"/>
  <c r="AF1185" i="19"/>
  <c r="D1184" i="19"/>
  <c r="AL1184" i="19"/>
  <c r="AM1184" i="19"/>
  <c r="V1184" i="19"/>
  <c r="W1184" i="19"/>
  <c r="Q1186" i="19"/>
  <c r="R1186" i="19"/>
  <c r="S1186" i="19"/>
  <c r="P1187" i="19"/>
  <c r="AL1185" i="19"/>
  <c r="AM1185" i="19"/>
  <c r="T1185" i="19"/>
  <c r="Q1187" i="19"/>
  <c r="R1187" i="19"/>
  <c r="S1187" i="19"/>
  <c r="P1188" i="19"/>
  <c r="AH1186" i="19"/>
  <c r="AF1186" i="19"/>
  <c r="D1185" i="19"/>
  <c r="V1185" i="19"/>
  <c r="W1185" i="19"/>
  <c r="T1186" i="19"/>
  <c r="AO1185" i="19"/>
  <c r="AP1185" i="19"/>
  <c r="Y1185" i="19"/>
  <c r="Z1185" i="19"/>
  <c r="AB1185" i="19"/>
  <c r="AC1185" i="19"/>
  <c r="D1186" i="19"/>
  <c r="AH1187" i="19"/>
  <c r="AF1187" i="19"/>
  <c r="V1186" i="19"/>
  <c r="W1186" i="19"/>
  <c r="Y1186" i="19"/>
  <c r="Z1186" i="19"/>
  <c r="AB1186" i="19"/>
  <c r="AC1186" i="19"/>
  <c r="AO1186" i="19"/>
  <c r="AP1186" i="19"/>
  <c r="AL1186" i="19"/>
  <c r="AM1186" i="19"/>
  <c r="P1189" i="19"/>
  <c r="Q1188" i="19"/>
  <c r="R1188" i="19"/>
  <c r="S1188" i="19"/>
  <c r="T1187" i="19"/>
  <c r="AL1187" i="19"/>
  <c r="AM1187" i="19"/>
  <c r="T1188" i="19"/>
  <c r="AO1188" i="19"/>
  <c r="AP1188" i="19"/>
  <c r="Y1188" i="19"/>
  <c r="Z1188" i="19"/>
  <c r="AB1188" i="19"/>
  <c r="AC1188" i="19"/>
  <c r="V1188" i="19"/>
  <c r="W1188" i="19"/>
  <c r="AL1188" i="19"/>
  <c r="AM1188" i="19"/>
  <c r="D1187" i="19"/>
  <c r="AH1188" i="19"/>
  <c r="AF1188" i="19"/>
  <c r="AB1187" i="19"/>
  <c r="AC1187" i="19"/>
  <c r="AO1187" i="19"/>
  <c r="AP1187" i="19"/>
  <c r="Y1187" i="19"/>
  <c r="Z1187" i="19"/>
  <c r="V1187" i="19"/>
  <c r="W1187" i="19"/>
  <c r="Q1189" i="19"/>
  <c r="R1189" i="19"/>
  <c r="S1189" i="19"/>
  <c r="P1190" i="19"/>
  <c r="T1189" i="19"/>
  <c r="Y1189" i="19"/>
  <c r="Z1189" i="19"/>
  <c r="AB1189" i="19"/>
  <c r="AC1189" i="19"/>
  <c r="Q1190" i="19"/>
  <c r="R1190" i="19"/>
  <c r="S1190" i="19"/>
  <c r="P1191" i="19"/>
  <c r="AH1189" i="19"/>
  <c r="AF1189" i="19"/>
  <c r="D1188" i="19"/>
  <c r="T1190" i="19"/>
  <c r="AO1190" i="19"/>
  <c r="AP1190" i="19"/>
  <c r="Y1190" i="19"/>
  <c r="Z1190" i="19"/>
  <c r="V1190" i="19"/>
  <c r="W1190" i="19"/>
  <c r="P1192" i="19"/>
  <c r="Q1191" i="19"/>
  <c r="R1191" i="19"/>
  <c r="S1191" i="19"/>
  <c r="AH1190" i="19"/>
  <c r="AF1190" i="19"/>
  <c r="D1189" i="19"/>
  <c r="V1189" i="19"/>
  <c r="W1189" i="19"/>
  <c r="AO1189" i="19"/>
  <c r="AP1189" i="19"/>
  <c r="AL1189" i="19"/>
  <c r="AM1189" i="19"/>
  <c r="Q1192" i="19"/>
  <c r="R1192" i="19"/>
  <c r="S1192" i="19"/>
  <c r="P1193" i="19"/>
  <c r="D1190" i="19"/>
  <c r="AH1191" i="19"/>
  <c r="AF1191" i="19"/>
  <c r="AL1190" i="19"/>
  <c r="AM1190" i="19"/>
  <c r="V1191" i="19"/>
  <c r="W1191" i="19"/>
  <c r="AL1191" i="19"/>
  <c r="AM1191" i="19"/>
  <c r="AO1191" i="19"/>
  <c r="AP1191" i="19"/>
  <c r="T1191" i="19"/>
  <c r="Y1191" i="19"/>
  <c r="Z1191" i="19"/>
  <c r="AB1190" i="19"/>
  <c r="AC1190" i="19"/>
  <c r="D1191" i="19"/>
  <c r="AH1192" i="19"/>
  <c r="AF1192" i="19"/>
  <c r="AB1191" i="19"/>
  <c r="AC1191" i="19"/>
  <c r="P1194" i="19"/>
  <c r="Q1193" i="19"/>
  <c r="R1193" i="19"/>
  <c r="S1193" i="19"/>
  <c r="T1192" i="19"/>
  <c r="AO1192" i="19"/>
  <c r="AP1192" i="19"/>
  <c r="D1192" i="19"/>
  <c r="AH1193" i="19"/>
  <c r="AF1193" i="19"/>
  <c r="Q1194" i="19"/>
  <c r="R1194" i="19"/>
  <c r="S1194" i="19"/>
  <c r="P1195" i="19"/>
  <c r="AL1192" i="19"/>
  <c r="AM1192" i="19"/>
  <c r="T1193" i="19"/>
  <c r="AL1193" i="19"/>
  <c r="AM1193" i="19"/>
  <c r="V1192" i="19"/>
  <c r="W1192" i="19"/>
  <c r="AB1192" i="19"/>
  <c r="AC1192" i="19"/>
  <c r="Y1192" i="19"/>
  <c r="Z1192" i="19"/>
  <c r="P1196" i="19"/>
  <c r="Q1195" i="19"/>
  <c r="R1195" i="19"/>
  <c r="S1195" i="19"/>
  <c r="AH1194" i="19"/>
  <c r="AF1194" i="19"/>
  <c r="D1193" i="19"/>
  <c r="AB1193" i="19"/>
  <c r="AC1193" i="19"/>
  <c r="V1193" i="19"/>
  <c r="W1193" i="19"/>
  <c r="AB1194" i="19"/>
  <c r="AC1194" i="19"/>
  <c r="T1194" i="19"/>
  <c r="AL1194" i="19"/>
  <c r="AM1194" i="19"/>
  <c r="Y1194" i="19"/>
  <c r="Z1194" i="19"/>
  <c r="AO1194" i="19"/>
  <c r="AP1194" i="19"/>
  <c r="V1194" i="19"/>
  <c r="W1194" i="19"/>
  <c r="Y1193" i="19"/>
  <c r="Z1193" i="19"/>
  <c r="AO1193" i="19"/>
  <c r="AP1193" i="19"/>
  <c r="T1195" i="19"/>
  <c r="AO1195" i="19"/>
  <c r="AP1195" i="19"/>
  <c r="AB1195" i="19"/>
  <c r="AC1195" i="19"/>
  <c r="Y1195" i="19"/>
  <c r="Z1195" i="19"/>
  <c r="AL1195" i="19"/>
  <c r="AM1195" i="19"/>
  <c r="AH1195" i="19"/>
  <c r="AF1195" i="19"/>
  <c r="D1194" i="19"/>
  <c r="Q1196" i="19"/>
  <c r="R1196" i="19"/>
  <c r="S1196" i="19"/>
  <c r="P1197" i="19"/>
  <c r="P1198" i="19"/>
  <c r="Q1197" i="19"/>
  <c r="R1197" i="19"/>
  <c r="S1197" i="19"/>
  <c r="AH1196" i="19"/>
  <c r="AF1196" i="19"/>
  <c r="D1195" i="19"/>
  <c r="V1195" i="19"/>
  <c r="W1195" i="19"/>
  <c r="T1196" i="19"/>
  <c r="AO1196" i="19"/>
  <c r="AP1196" i="19"/>
  <c r="AH1197" i="19"/>
  <c r="AF1197" i="19"/>
  <c r="D1196" i="19"/>
  <c r="AB1196" i="19"/>
  <c r="AC1196" i="19"/>
  <c r="AL1196" i="19"/>
  <c r="AM1196" i="19"/>
  <c r="Q1198" i="19"/>
  <c r="R1198" i="19"/>
  <c r="S1198" i="19"/>
  <c r="P1199" i="19"/>
  <c r="AL1197" i="19"/>
  <c r="AM1197" i="19"/>
  <c r="T1197" i="19"/>
  <c r="AO1197" i="19"/>
  <c r="AP1197" i="19"/>
  <c r="AB1197" i="19"/>
  <c r="AC1197" i="19"/>
  <c r="V1196" i="19"/>
  <c r="W1196" i="19"/>
  <c r="Y1196" i="19"/>
  <c r="Z1196" i="19"/>
  <c r="T1198" i="19"/>
  <c r="AO1198" i="19"/>
  <c r="AP1198" i="19"/>
  <c r="Q1199" i="19"/>
  <c r="R1199" i="19"/>
  <c r="S1199" i="19"/>
  <c r="P1200" i="19"/>
  <c r="AH1198" i="19"/>
  <c r="AF1198" i="19"/>
  <c r="D1197" i="19"/>
  <c r="V1197" i="19"/>
  <c r="W1197" i="19"/>
  <c r="Y1197" i="19"/>
  <c r="Z1197" i="19"/>
  <c r="P1201" i="19"/>
  <c r="Q1200" i="19"/>
  <c r="R1200" i="19"/>
  <c r="S1200" i="19"/>
  <c r="T1199" i="19"/>
  <c r="AL1199" i="19"/>
  <c r="AM1199" i="19"/>
  <c r="AB1199" i="19"/>
  <c r="AC1199" i="19"/>
  <c r="AH1199" i="19"/>
  <c r="AF1199" i="19"/>
  <c r="D1198" i="19"/>
  <c r="AL1198" i="19"/>
  <c r="AM1198" i="19"/>
  <c r="Y1198" i="19"/>
  <c r="Z1198" i="19"/>
  <c r="V1198" i="19"/>
  <c r="W1198" i="19"/>
  <c r="AB1198" i="19"/>
  <c r="AC1198" i="19"/>
  <c r="D1199" i="19"/>
  <c r="AH1200" i="19"/>
  <c r="AF1200" i="19"/>
  <c r="Y1199" i="19"/>
  <c r="Z1199" i="19"/>
  <c r="V1199" i="19"/>
  <c r="W1199" i="19"/>
  <c r="T1200" i="19"/>
  <c r="AO1200" i="19"/>
  <c r="AP1200" i="19"/>
  <c r="Y1200" i="19"/>
  <c r="Z1200" i="19"/>
  <c r="AL1200" i="19"/>
  <c r="AM1200" i="19"/>
  <c r="AO1199" i="19"/>
  <c r="AP1199" i="19"/>
  <c r="P1202" i="19"/>
  <c r="Q1201" i="19"/>
  <c r="R1201" i="19"/>
  <c r="S1201" i="19"/>
  <c r="T1201" i="19"/>
  <c r="AL1201" i="19"/>
  <c r="AM1201" i="19"/>
  <c r="Q1202" i="19"/>
  <c r="R1202" i="19"/>
  <c r="S1202" i="19"/>
  <c r="P1203" i="19"/>
  <c r="AH1201" i="19"/>
  <c r="AF1201" i="19"/>
  <c r="D1200" i="19"/>
  <c r="AB1200" i="19"/>
  <c r="AC1200" i="19"/>
  <c r="V1200" i="19"/>
  <c r="W1200" i="19"/>
  <c r="T1202" i="19"/>
  <c r="AO1202" i="19"/>
  <c r="AP1202" i="19"/>
  <c r="AO1201" i="19"/>
  <c r="AP1201" i="19"/>
  <c r="AH1202" i="19"/>
  <c r="AF1202" i="19"/>
  <c r="D1201" i="19"/>
  <c r="AB1201" i="19"/>
  <c r="AC1201" i="19"/>
  <c r="Y1201" i="19"/>
  <c r="Z1201" i="19"/>
  <c r="V1201" i="19"/>
  <c r="W1201" i="19"/>
  <c r="P1204" i="19"/>
  <c r="Q1203" i="19"/>
  <c r="R1203" i="19"/>
  <c r="S1203" i="19"/>
  <c r="V1202" i="19"/>
  <c r="W1202" i="19"/>
  <c r="Y1202" i="19"/>
  <c r="Z1202" i="19"/>
  <c r="T1203" i="19"/>
  <c r="Q1204" i="19"/>
  <c r="R1204" i="19"/>
  <c r="S1204" i="19"/>
  <c r="P1205" i="19"/>
  <c r="D1202" i="19"/>
  <c r="AH1203" i="19"/>
  <c r="AF1203" i="19"/>
  <c r="AL1202" i="19"/>
  <c r="AM1202" i="19"/>
  <c r="AB1202" i="19"/>
  <c r="AC1202" i="19"/>
  <c r="AH1204" i="19"/>
  <c r="AF1204" i="19"/>
  <c r="D1203" i="19"/>
  <c r="AB1203" i="19"/>
  <c r="AC1203" i="19"/>
  <c r="AO1203" i="19"/>
  <c r="AP1203" i="19"/>
  <c r="AL1203" i="19"/>
  <c r="AM1203" i="19"/>
  <c r="V1203" i="19"/>
  <c r="W1203" i="19"/>
  <c r="P1206" i="19"/>
  <c r="Q1205" i="19"/>
  <c r="R1205" i="19"/>
  <c r="S1205" i="19"/>
  <c r="T1204" i="19"/>
  <c r="AO1204" i="19"/>
  <c r="AP1204" i="19"/>
  <c r="Y1204" i="19"/>
  <c r="Z1204" i="19"/>
  <c r="AB1204" i="19"/>
  <c r="AC1204" i="19"/>
  <c r="AL1204" i="19"/>
  <c r="AM1204" i="19"/>
  <c r="V1204" i="19"/>
  <c r="W1204" i="19"/>
  <c r="Y1203" i="19"/>
  <c r="Z1203" i="19"/>
  <c r="Q1206" i="19"/>
  <c r="R1206" i="19"/>
  <c r="S1206" i="19"/>
  <c r="P1207" i="19"/>
  <c r="D1204" i="19"/>
  <c r="AH1205" i="19"/>
  <c r="AF1205" i="19"/>
  <c r="T1205" i="19"/>
  <c r="AL1205" i="19"/>
  <c r="AM1205" i="19"/>
  <c r="Y1205" i="19"/>
  <c r="Z1205" i="19"/>
  <c r="V1205" i="19"/>
  <c r="W1205" i="19"/>
  <c r="AB1205" i="19"/>
  <c r="AC1205" i="19"/>
  <c r="AH1206" i="19"/>
  <c r="AF1206" i="19"/>
  <c r="D1205" i="19"/>
  <c r="AO1205" i="19"/>
  <c r="AP1205" i="19"/>
  <c r="P1208" i="19"/>
  <c r="Q1207" i="19"/>
  <c r="R1207" i="19"/>
  <c r="S1207" i="19"/>
  <c r="T1206" i="19"/>
  <c r="Y1206" i="19"/>
  <c r="Z1206" i="19"/>
  <c r="AO1206" i="19"/>
  <c r="AP1206" i="19"/>
  <c r="AL1206" i="19"/>
  <c r="AM1206" i="19"/>
  <c r="V1206" i="19"/>
  <c r="W1206" i="19"/>
  <c r="P1209" i="19"/>
  <c r="Q1208" i="19"/>
  <c r="R1208" i="19"/>
  <c r="S1208" i="19"/>
  <c r="T1207" i="19"/>
  <c r="AB1207" i="19"/>
  <c r="AC1207" i="19"/>
  <c r="Y1207" i="19"/>
  <c r="Z1207" i="19"/>
  <c r="AO1207" i="19"/>
  <c r="AP1207" i="19"/>
  <c r="D1206" i="19"/>
  <c r="AH1207" i="19"/>
  <c r="AF1207" i="19"/>
  <c r="AB1206" i="19"/>
  <c r="AC1206" i="19"/>
  <c r="D1207" i="19"/>
  <c r="AH1208" i="19"/>
  <c r="AF1208" i="19"/>
  <c r="T1208" i="19"/>
  <c r="AO1208" i="19"/>
  <c r="AP1208" i="19"/>
  <c r="Y1208" i="19"/>
  <c r="Z1208" i="19"/>
  <c r="V1208" i="19"/>
  <c r="W1208" i="19"/>
  <c r="AL1208" i="19"/>
  <c r="AM1208" i="19"/>
  <c r="V1207" i="19"/>
  <c r="W1207" i="19"/>
  <c r="AL1207" i="19"/>
  <c r="AM1207" i="19"/>
  <c r="Q1209" i="19"/>
  <c r="R1209" i="19"/>
  <c r="S1209" i="19"/>
  <c r="P1210" i="19"/>
  <c r="T1209" i="19"/>
  <c r="AB1209" i="19"/>
  <c r="AC1209" i="19"/>
  <c r="Y1209" i="19"/>
  <c r="Z1209" i="19"/>
  <c r="AO1209" i="19"/>
  <c r="AP1209" i="19"/>
  <c r="Q1210" i="19"/>
  <c r="R1210" i="19"/>
  <c r="S1210" i="19"/>
  <c r="P1211" i="19"/>
  <c r="D1208" i="19"/>
  <c r="AH1209" i="19"/>
  <c r="AF1209" i="19"/>
  <c r="AB1208" i="19"/>
  <c r="AC1208" i="19"/>
  <c r="T1210" i="19"/>
  <c r="AL1210" i="19"/>
  <c r="AM1210" i="19"/>
  <c r="AO1210" i="19"/>
  <c r="AP1210" i="19"/>
  <c r="Y1210" i="19"/>
  <c r="Z1210" i="19"/>
  <c r="P1212" i="19"/>
  <c r="Q1211" i="19"/>
  <c r="R1211" i="19"/>
  <c r="S1211" i="19"/>
  <c r="AH1210" i="19"/>
  <c r="AF1210" i="19"/>
  <c r="D1209" i="19"/>
  <c r="V1209" i="19"/>
  <c r="W1209" i="19"/>
  <c r="AL1209" i="19"/>
  <c r="AM1209" i="19"/>
  <c r="P1213" i="19"/>
  <c r="Q1212" i="19"/>
  <c r="R1212" i="19"/>
  <c r="S1212" i="19"/>
  <c r="D1210" i="19"/>
  <c r="AH1211" i="19"/>
  <c r="AF1211" i="19"/>
  <c r="V1210" i="19"/>
  <c r="W1210" i="19"/>
  <c r="V1211" i="19"/>
  <c r="W1211" i="19"/>
  <c r="AL1211" i="19"/>
  <c r="AM1211" i="19"/>
  <c r="T1211" i="19"/>
  <c r="Y1211" i="19"/>
  <c r="Z1211" i="19"/>
  <c r="AO1211" i="19"/>
  <c r="AP1211" i="19"/>
  <c r="AB1210" i="19"/>
  <c r="AC1210" i="19"/>
  <c r="T1212" i="19"/>
  <c r="AO1212" i="19"/>
  <c r="AP1212" i="19"/>
  <c r="Y1212" i="19"/>
  <c r="Z1212" i="19"/>
  <c r="AL1212" i="19"/>
  <c r="AM1212" i="19"/>
  <c r="V1212" i="19"/>
  <c r="W1212" i="19"/>
  <c r="AB1212" i="19"/>
  <c r="AC1212" i="19"/>
  <c r="D1211" i="19"/>
  <c r="AH1212" i="19"/>
  <c r="AF1212" i="19"/>
  <c r="AB1211" i="19"/>
  <c r="AC1211" i="19"/>
  <c r="P1214" i="19"/>
  <c r="Q1213" i="19"/>
  <c r="R1213" i="19"/>
  <c r="S1213" i="19"/>
  <c r="T1213" i="19"/>
  <c r="AB1213" i="19"/>
  <c r="AC1213" i="19"/>
  <c r="AO1213" i="19"/>
  <c r="AP1213" i="19"/>
  <c r="V1213" i="19"/>
  <c r="W1213" i="19"/>
  <c r="Y1213" i="19"/>
  <c r="Z1213" i="19"/>
  <c r="Q1214" i="19"/>
  <c r="R1214" i="19"/>
  <c r="S1214" i="19"/>
  <c r="P1215" i="19"/>
  <c r="D1212" i="19"/>
  <c r="AH1213" i="19"/>
  <c r="AF1213" i="19"/>
  <c r="T1214" i="19"/>
  <c r="AB1214" i="19"/>
  <c r="AC1214" i="19"/>
  <c r="Q1215" i="19"/>
  <c r="R1215" i="19"/>
  <c r="S1215" i="19"/>
  <c r="P1216" i="19"/>
  <c r="AH1214" i="19"/>
  <c r="AF1214" i="19"/>
  <c r="D1213" i="19"/>
  <c r="AL1213" i="19"/>
  <c r="AM1213" i="19"/>
  <c r="T1215" i="19"/>
  <c r="AL1215" i="19"/>
  <c r="AM1215" i="19"/>
  <c r="AO1215" i="19"/>
  <c r="AP1215" i="19"/>
  <c r="Y1215" i="19"/>
  <c r="Z1215" i="19"/>
  <c r="AH1215" i="19"/>
  <c r="AF1215" i="19"/>
  <c r="D1214" i="19"/>
  <c r="AL1214" i="19"/>
  <c r="AM1214" i="19"/>
  <c r="Y1214" i="19"/>
  <c r="Z1214" i="19"/>
  <c r="V1214" i="19"/>
  <c r="W1214" i="19"/>
  <c r="AO1214" i="19"/>
  <c r="AP1214" i="19"/>
  <c r="Q1216" i="19"/>
  <c r="R1216" i="19"/>
  <c r="S1216" i="19"/>
  <c r="P1217" i="19"/>
  <c r="T1216" i="19"/>
  <c r="AO1216" i="19"/>
  <c r="AP1216" i="19"/>
  <c r="Y1216" i="19"/>
  <c r="Z1216" i="19"/>
  <c r="AB1216" i="19"/>
  <c r="AC1216" i="19"/>
  <c r="V1216" i="19"/>
  <c r="W1216" i="19"/>
  <c r="AL1216" i="19"/>
  <c r="AM1216" i="19"/>
  <c r="AH1216" i="19"/>
  <c r="AF1216" i="19"/>
  <c r="D1215" i="19"/>
  <c r="Q1217" i="19"/>
  <c r="R1217" i="19"/>
  <c r="S1217" i="19"/>
  <c r="P1218" i="19"/>
  <c r="AB1215" i="19"/>
  <c r="AC1215" i="19"/>
  <c r="V1215" i="19"/>
  <c r="W1215" i="19"/>
  <c r="Q1218" i="19"/>
  <c r="R1218" i="19"/>
  <c r="S1218" i="19"/>
  <c r="P1219" i="19"/>
  <c r="T1217" i="19"/>
  <c r="AB1217" i="19"/>
  <c r="AC1217" i="19"/>
  <c r="AH1217" i="19"/>
  <c r="AF1217" i="19"/>
  <c r="D1216" i="19"/>
  <c r="T1218" i="19"/>
  <c r="AO1218" i="19"/>
  <c r="AP1218" i="19"/>
  <c r="Y1218" i="19"/>
  <c r="Z1218" i="19"/>
  <c r="AB1218" i="19"/>
  <c r="AC1218" i="19"/>
  <c r="AH1218" i="19"/>
  <c r="AF1218" i="19"/>
  <c r="D1217" i="19"/>
  <c r="AL1217" i="19"/>
  <c r="AM1217" i="19"/>
  <c r="AO1217" i="19"/>
  <c r="AP1217" i="19"/>
  <c r="Y1217" i="19"/>
  <c r="Z1217" i="19"/>
  <c r="Q1219" i="19"/>
  <c r="R1219" i="19"/>
  <c r="S1219" i="19"/>
  <c r="P1220" i="19"/>
  <c r="V1217" i="19"/>
  <c r="W1217" i="19"/>
  <c r="Q1220" i="19"/>
  <c r="R1220" i="19"/>
  <c r="S1220" i="19"/>
  <c r="P1221" i="19"/>
  <c r="T1219" i="19"/>
  <c r="D1218" i="19"/>
  <c r="AH1219" i="19"/>
  <c r="AF1219" i="19"/>
  <c r="V1218" i="19"/>
  <c r="W1218" i="19"/>
  <c r="AL1218" i="19"/>
  <c r="AM1218" i="19"/>
  <c r="D1219" i="19"/>
  <c r="AH1220" i="19"/>
  <c r="AF1220" i="19"/>
  <c r="AO1219" i="19"/>
  <c r="AP1219" i="19"/>
  <c r="AL1219" i="19"/>
  <c r="AM1219" i="19"/>
  <c r="Y1219" i="19"/>
  <c r="Z1219" i="19"/>
  <c r="V1219" i="19"/>
  <c r="W1219" i="19"/>
  <c r="AB1219" i="19"/>
  <c r="AC1219" i="19"/>
  <c r="P1222" i="19"/>
  <c r="Q1221" i="19"/>
  <c r="R1221" i="19"/>
  <c r="S1221" i="19"/>
  <c r="T1220" i="19"/>
  <c r="V1220" i="19"/>
  <c r="W1220" i="19"/>
  <c r="AO1220" i="19"/>
  <c r="AP1220" i="19"/>
  <c r="AB1220" i="19"/>
  <c r="AC1220" i="19"/>
  <c r="AL1220" i="19"/>
  <c r="AM1220" i="19"/>
  <c r="Y1220" i="19"/>
  <c r="Z1220" i="19"/>
  <c r="T1221" i="19"/>
  <c r="AL1221" i="19"/>
  <c r="AM1221" i="19"/>
  <c r="D1220" i="19"/>
  <c r="AH1221" i="19"/>
  <c r="AF1221" i="19"/>
  <c r="Q1222" i="19"/>
  <c r="R1222" i="19"/>
  <c r="S1222" i="19"/>
  <c r="P1223" i="19"/>
  <c r="V1221" i="19"/>
  <c r="W1221" i="19"/>
  <c r="P1224" i="19"/>
  <c r="Q1223" i="19"/>
  <c r="R1223" i="19"/>
  <c r="S1223" i="19"/>
  <c r="D1221" i="19"/>
  <c r="AH1222" i="19"/>
  <c r="AF1222" i="19"/>
  <c r="AO1221" i="19"/>
  <c r="AP1221" i="19"/>
  <c r="Y1221" i="19"/>
  <c r="Z1221" i="19"/>
  <c r="AL1222" i="19"/>
  <c r="AM1222" i="19"/>
  <c r="T1222" i="19"/>
  <c r="AO1222" i="19"/>
  <c r="AP1222" i="19"/>
  <c r="AB1221" i="19"/>
  <c r="AC1221" i="19"/>
  <c r="T1223" i="19"/>
  <c r="V1223" i="19"/>
  <c r="W1223" i="19"/>
  <c r="AH1223" i="19"/>
  <c r="AF1223" i="19"/>
  <c r="D1222" i="19"/>
  <c r="AB1222" i="19"/>
  <c r="AC1222" i="19"/>
  <c r="V1222" i="19"/>
  <c r="W1222" i="19"/>
  <c r="Q1224" i="19"/>
  <c r="R1224" i="19"/>
  <c r="S1224" i="19"/>
  <c r="P1225" i="19"/>
  <c r="Y1222" i="19"/>
  <c r="Z1222" i="19"/>
  <c r="T1224" i="19"/>
  <c r="Y1224" i="19"/>
  <c r="Z1224" i="19"/>
  <c r="AL1224" i="19"/>
  <c r="AM1224" i="19"/>
  <c r="AB1224" i="19"/>
  <c r="AC1224" i="19"/>
  <c r="AO1224" i="19"/>
  <c r="AP1224" i="19"/>
  <c r="V1224" i="19"/>
  <c r="W1224" i="19"/>
  <c r="AH1224" i="19"/>
  <c r="AF1224" i="19"/>
  <c r="D1223" i="19"/>
  <c r="AB1223" i="19"/>
  <c r="AC1223" i="19"/>
  <c r="P1226" i="19"/>
  <c r="Q1225" i="19"/>
  <c r="R1225" i="19"/>
  <c r="S1225" i="19"/>
  <c r="AO1223" i="19"/>
  <c r="AP1223" i="19"/>
  <c r="Y1223" i="19"/>
  <c r="Z1223" i="19"/>
  <c r="AL1223" i="19"/>
  <c r="AM1223" i="19"/>
  <c r="T1225" i="19"/>
  <c r="AL1225" i="19"/>
  <c r="AM1225" i="19"/>
  <c r="V1225" i="19"/>
  <c r="W1225" i="19"/>
  <c r="AO1225" i="19"/>
  <c r="AP1225" i="19"/>
  <c r="AB1225" i="19"/>
  <c r="AC1225" i="19"/>
  <c r="P1227" i="19"/>
  <c r="Q1226" i="19"/>
  <c r="R1226" i="19"/>
  <c r="S1226" i="19"/>
  <c r="AH1225" i="19"/>
  <c r="AF1225" i="19"/>
  <c r="D1224" i="19"/>
  <c r="AH1226" i="19"/>
  <c r="AF1226" i="19"/>
  <c r="D1225" i="19"/>
  <c r="Q1227" i="19"/>
  <c r="R1227" i="19"/>
  <c r="S1227" i="19"/>
  <c r="P1228" i="19"/>
  <c r="Y1225" i="19"/>
  <c r="Z1225" i="19"/>
  <c r="T1226" i="19"/>
  <c r="AH1227" i="19"/>
  <c r="AF1227" i="19"/>
  <c r="D1226" i="19"/>
  <c r="V1226" i="19"/>
  <c r="W1226" i="19"/>
  <c r="AL1226" i="19"/>
  <c r="AM1226" i="19"/>
  <c r="T1227" i="19"/>
  <c r="AO1227" i="19"/>
  <c r="AP1227" i="19"/>
  <c r="Y1227" i="19"/>
  <c r="Z1227" i="19"/>
  <c r="Y1226" i="19"/>
  <c r="Z1226" i="19"/>
  <c r="Q1228" i="19"/>
  <c r="R1228" i="19"/>
  <c r="S1228" i="19"/>
  <c r="P1229" i="19"/>
  <c r="AB1226" i="19"/>
  <c r="AC1226" i="19"/>
  <c r="AO1226" i="19"/>
  <c r="AP1226" i="19"/>
  <c r="AH1228" i="19"/>
  <c r="AF1228" i="19"/>
  <c r="D1227" i="19"/>
  <c r="AL1227" i="19"/>
  <c r="AM1227" i="19"/>
  <c r="Q1229" i="19"/>
  <c r="R1229" i="19"/>
  <c r="S1229" i="19"/>
  <c r="P1230" i="19"/>
  <c r="T1228" i="19"/>
  <c r="V1228" i="19"/>
  <c r="W1228" i="19"/>
  <c r="AO1228" i="19"/>
  <c r="AP1228" i="19"/>
  <c r="AB1227" i="19"/>
  <c r="AC1227" i="19"/>
  <c r="V1227" i="19"/>
  <c r="W1227" i="19"/>
  <c r="D1228" i="19"/>
  <c r="AH1229" i="19"/>
  <c r="AF1229" i="19"/>
  <c r="Q1230" i="19"/>
  <c r="R1230" i="19"/>
  <c r="S1230" i="19"/>
  <c r="P1231" i="19"/>
  <c r="T1229" i="19"/>
  <c r="AO1229" i="19"/>
  <c r="AP1229" i="19"/>
  <c r="Y1228" i="19"/>
  <c r="Z1228" i="19"/>
  <c r="AL1228" i="19"/>
  <c r="AM1228" i="19"/>
  <c r="AB1228" i="19"/>
  <c r="AC1228" i="19"/>
  <c r="AL1229" i="19"/>
  <c r="AM1229" i="19"/>
  <c r="Q1231" i="19"/>
  <c r="R1231" i="19"/>
  <c r="S1231" i="19"/>
  <c r="P1232" i="19"/>
  <c r="D1229" i="19"/>
  <c r="AH1230" i="19"/>
  <c r="AF1230" i="19"/>
  <c r="AB1229" i="19"/>
  <c r="AC1229" i="19"/>
  <c r="V1230" i="19"/>
  <c r="W1230" i="19"/>
  <c r="T1230" i="19"/>
  <c r="AB1230" i="19"/>
  <c r="AC1230" i="19"/>
  <c r="Y1230" i="19"/>
  <c r="Z1230" i="19"/>
  <c r="Y1229" i="19"/>
  <c r="Z1229" i="19"/>
  <c r="V1229" i="19"/>
  <c r="W1229" i="19"/>
  <c r="Q1232" i="19"/>
  <c r="R1232" i="19"/>
  <c r="S1232" i="19"/>
  <c r="P1233" i="19"/>
  <c r="T1231" i="19"/>
  <c r="AB1231" i="19"/>
  <c r="AC1231" i="19"/>
  <c r="V1231" i="19"/>
  <c r="W1231" i="19"/>
  <c r="AO1231" i="19"/>
  <c r="AP1231" i="19"/>
  <c r="D1230" i="19"/>
  <c r="AH1231" i="19"/>
  <c r="AF1231" i="19"/>
  <c r="AO1230" i="19"/>
  <c r="AP1230" i="19"/>
  <c r="AL1230" i="19"/>
  <c r="AM1230" i="19"/>
  <c r="Y1231" i="19"/>
  <c r="Z1231" i="19"/>
  <c r="D1231" i="19"/>
  <c r="AH1232" i="19"/>
  <c r="AF1232" i="19"/>
  <c r="AL1231" i="19"/>
  <c r="AM1231" i="19"/>
  <c r="P1234" i="19"/>
  <c r="Q1233" i="19"/>
  <c r="R1233" i="19"/>
  <c r="S1233" i="19"/>
  <c r="T1232" i="19"/>
  <c r="AL1232" i="19"/>
  <c r="AM1232" i="19"/>
  <c r="T1233" i="19"/>
  <c r="AO1232" i="19"/>
  <c r="AP1232" i="19"/>
  <c r="AB1232" i="19"/>
  <c r="AC1232" i="19"/>
  <c r="D1232" i="19"/>
  <c r="AH1233" i="19"/>
  <c r="AF1233" i="19"/>
  <c r="Q1234" i="19"/>
  <c r="R1234" i="19"/>
  <c r="S1234" i="19"/>
  <c r="P1235" i="19"/>
  <c r="V1232" i="19"/>
  <c r="W1232" i="19"/>
  <c r="Y1232" i="19"/>
  <c r="Z1232" i="19"/>
  <c r="AH1234" i="19"/>
  <c r="AF1234" i="19"/>
  <c r="D1233" i="19"/>
  <c r="AO1233" i="19"/>
  <c r="AP1233" i="19"/>
  <c r="AL1233" i="19"/>
  <c r="AM1233" i="19"/>
  <c r="Q1235" i="19"/>
  <c r="R1235" i="19"/>
  <c r="S1235" i="19"/>
  <c r="P1236" i="19"/>
  <c r="V1233" i="19"/>
  <c r="W1233" i="19"/>
  <c r="T1234" i="19"/>
  <c r="Y1234" i="19"/>
  <c r="Z1234" i="19"/>
  <c r="AO1234" i="19"/>
  <c r="AP1234" i="19"/>
  <c r="AB1234" i="19"/>
  <c r="AC1234" i="19"/>
  <c r="AB1233" i="19"/>
  <c r="AC1233" i="19"/>
  <c r="Y1233" i="19"/>
  <c r="Z1233" i="19"/>
  <c r="T1235" i="19"/>
  <c r="AL1235" i="19"/>
  <c r="AM1235" i="19"/>
  <c r="Y1235" i="19"/>
  <c r="Z1235" i="19"/>
  <c r="Q1236" i="19"/>
  <c r="R1236" i="19"/>
  <c r="S1236" i="19"/>
  <c r="P1237" i="19"/>
  <c r="AH1235" i="19"/>
  <c r="AF1235" i="19"/>
  <c r="D1234" i="19"/>
  <c r="V1234" i="19"/>
  <c r="W1234" i="19"/>
  <c r="AL1234" i="19"/>
  <c r="AM1234" i="19"/>
  <c r="T1236" i="19"/>
  <c r="Y1236" i="19"/>
  <c r="Z1236" i="19"/>
  <c r="AL1236" i="19"/>
  <c r="AM1236" i="19"/>
  <c r="V1236" i="19"/>
  <c r="W1236" i="19"/>
  <c r="AB1236" i="19"/>
  <c r="AC1236" i="19"/>
  <c r="AO1236" i="19"/>
  <c r="AP1236" i="19"/>
  <c r="D1235" i="19"/>
  <c r="AH1236" i="19"/>
  <c r="AF1236" i="19"/>
  <c r="AO1235" i="19"/>
  <c r="AP1235" i="19"/>
  <c r="V1235" i="19"/>
  <c r="W1235" i="19"/>
  <c r="Q1237" i="19"/>
  <c r="R1237" i="19"/>
  <c r="S1237" i="19"/>
  <c r="P1238" i="19"/>
  <c r="AB1235" i="19"/>
  <c r="AC1235" i="19"/>
  <c r="Q1238" i="19"/>
  <c r="R1238" i="19"/>
  <c r="S1238" i="19"/>
  <c r="P1239" i="19"/>
  <c r="T1237" i="19"/>
  <c r="Y1237" i="19"/>
  <c r="Z1237" i="19"/>
  <c r="V1237" i="19"/>
  <c r="W1237" i="19"/>
  <c r="AB1237" i="19"/>
  <c r="AC1237" i="19"/>
  <c r="AH1237" i="19"/>
  <c r="AF1237" i="19"/>
  <c r="D1236" i="19"/>
  <c r="AO1237" i="19"/>
  <c r="AP1237" i="19"/>
  <c r="Q1239" i="19"/>
  <c r="R1239" i="19"/>
  <c r="S1239" i="19"/>
  <c r="P1240" i="19"/>
  <c r="D1237" i="19"/>
  <c r="AH1238" i="19"/>
  <c r="AF1238" i="19"/>
  <c r="T1238" i="19"/>
  <c r="AL1237" i="19"/>
  <c r="AM1237" i="19"/>
  <c r="T1239" i="19"/>
  <c r="V1239" i="19"/>
  <c r="W1239" i="19"/>
  <c r="AO1239" i="19"/>
  <c r="AP1239" i="19"/>
  <c r="Y1239" i="19"/>
  <c r="Z1239" i="19"/>
  <c r="AL1239" i="19"/>
  <c r="AM1239" i="19"/>
  <c r="AH1239" i="19"/>
  <c r="AF1239" i="19"/>
  <c r="D1238" i="19"/>
  <c r="AL1238" i="19"/>
  <c r="AM1238" i="19"/>
  <c r="AO1238" i="19"/>
  <c r="AP1238" i="19"/>
  <c r="AB1238" i="19"/>
  <c r="AC1238" i="19"/>
  <c r="Q1240" i="19"/>
  <c r="R1240" i="19"/>
  <c r="S1240" i="19"/>
  <c r="P1241" i="19"/>
  <c r="V1238" i="19"/>
  <c r="W1238" i="19"/>
  <c r="Y1238" i="19"/>
  <c r="Z1238" i="19"/>
  <c r="P1242" i="19"/>
  <c r="Q1241" i="19"/>
  <c r="R1241" i="19"/>
  <c r="S1241" i="19"/>
  <c r="T1240" i="19"/>
  <c r="V1240" i="19"/>
  <c r="W1240" i="19"/>
  <c r="AO1240" i="19"/>
  <c r="AP1240" i="19"/>
  <c r="AB1240" i="19"/>
  <c r="AC1240" i="19"/>
  <c r="Y1240" i="19"/>
  <c r="Z1240" i="19"/>
  <c r="D1239" i="19"/>
  <c r="AH1240" i="19"/>
  <c r="AF1240" i="19"/>
  <c r="AB1239" i="19"/>
  <c r="AC1239" i="19"/>
  <c r="D1240" i="19"/>
  <c r="AH1241" i="19"/>
  <c r="AF1241" i="19"/>
  <c r="T1241" i="19"/>
  <c r="Q1242" i="19"/>
  <c r="R1242" i="19"/>
  <c r="S1242" i="19"/>
  <c r="P1243" i="19"/>
  <c r="AL1240" i="19"/>
  <c r="AM1240" i="19"/>
  <c r="D1241" i="19"/>
  <c r="AH1242" i="19"/>
  <c r="AF1242" i="19"/>
  <c r="V1241" i="19"/>
  <c r="W1241" i="19"/>
  <c r="AB1241" i="19"/>
  <c r="AC1241" i="19"/>
  <c r="Y1241" i="19"/>
  <c r="Z1241" i="19"/>
  <c r="P1244" i="19"/>
  <c r="Q1243" i="19"/>
  <c r="R1243" i="19"/>
  <c r="S1243" i="19"/>
  <c r="AO1241" i="19"/>
  <c r="AP1241" i="19"/>
  <c r="T1242" i="19"/>
  <c r="V1242" i="19"/>
  <c r="W1242" i="19"/>
  <c r="AL1241" i="19"/>
  <c r="AM1241" i="19"/>
  <c r="Q1244" i="19"/>
  <c r="R1244" i="19"/>
  <c r="S1244" i="19"/>
  <c r="P1245" i="19"/>
  <c r="AH1243" i="19"/>
  <c r="AF1243" i="19"/>
  <c r="D1242" i="19"/>
  <c r="AO1242" i="19"/>
  <c r="AP1242" i="19"/>
  <c r="T1243" i="19"/>
  <c r="AO1243" i="19"/>
  <c r="AP1243" i="19"/>
  <c r="Y1242" i="19"/>
  <c r="Z1242" i="19"/>
  <c r="AB1242" i="19"/>
  <c r="AC1242" i="19"/>
  <c r="AL1242" i="19"/>
  <c r="AM1242" i="19"/>
  <c r="Y1243" i="19"/>
  <c r="Z1243" i="19"/>
  <c r="AL1243" i="19"/>
  <c r="AM1243" i="19"/>
  <c r="AH1244" i="19"/>
  <c r="AF1244" i="19"/>
  <c r="D1243" i="19"/>
  <c r="AB1243" i="19"/>
  <c r="AC1243" i="19"/>
  <c r="V1243" i="19"/>
  <c r="W1243" i="19"/>
  <c r="P1246" i="19"/>
  <c r="Q1245" i="19"/>
  <c r="R1245" i="19"/>
  <c r="S1245" i="19"/>
  <c r="T1244" i="19"/>
  <c r="Y1244" i="19"/>
  <c r="Z1244" i="19"/>
  <c r="AL1244" i="19"/>
  <c r="AM1244" i="19"/>
  <c r="AB1244" i="19"/>
  <c r="AC1244" i="19"/>
  <c r="AO1244" i="19"/>
  <c r="AP1244" i="19"/>
  <c r="V1244" i="19"/>
  <c r="W1244" i="19"/>
  <c r="Q1246" i="19"/>
  <c r="R1246" i="19"/>
  <c r="S1246" i="19"/>
  <c r="P1247" i="19"/>
  <c r="AH1245" i="19"/>
  <c r="AF1245" i="19"/>
  <c r="D1244" i="19"/>
  <c r="Y1245" i="19"/>
  <c r="Z1245" i="19"/>
  <c r="AB1245" i="19"/>
  <c r="AC1245" i="19"/>
  <c r="V1245" i="19"/>
  <c r="W1245" i="19"/>
  <c r="AL1245" i="19"/>
  <c r="AM1245" i="19"/>
  <c r="T1245" i="19"/>
  <c r="AH1246" i="19"/>
  <c r="AF1246" i="19"/>
  <c r="D1245" i="19"/>
  <c r="AO1245" i="19"/>
  <c r="AP1245" i="19"/>
  <c r="P1248" i="19"/>
  <c r="Q1247" i="19"/>
  <c r="R1247" i="19"/>
  <c r="S1247" i="19"/>
  <c r="AL1246" i="19"/>
  <c r="AM1246" i="19"/>
  <c r="V1246" i="19"/>
  <c r="W1246" i="19"/>
  <c r="T1246" i="19"/>
  <c r="AH1247" i="19"/>
  <c r="AF1247" i="19"/>
  <c r="D1246" i="19"/>
  <c r="T1247" i="19"/>
  <c r="AL1247" i="19"/>
  <c r="AM1247" i="19"/>
  <c r="Q1248" i="19"/>
  <c r="R1248" i="19"/>
  <c r="S1248" i="19"/>
  <c r="P1249" i="19"/>
  <c r="AO1246" i="19"/>
  <c r="AP1246" i="19"/>
  <c r="Y1246" i="19"/>
  <c r="Z1246" i="19"/>
  <c r="AB1246" i="19"/>
  <c r="AC1246" i="19"/>
  <c r="AO1247" i="19"/>
  <c r="AP1247" i="19"/>
  <c r="AB1247" i="19"/>
  <c r="AC1247" i="19"/>
  <c r="AH1248" i="19"/>
  <c r="AF1248" i="19"/>
  <c r="D1247" i="19"/>
  <c r="Y1247" i="19"/>
  <c r="Z1247" i="19"/>
  <c r="V1247" i="19"/>
  <c r="W1247" i="19"/>
  <c r="Q1249" i="19"/>
  <c r="R1249" i="19"/>
  <c r="S1249" i="19"/>
  <c r="P1250" i="19"/>
  <c r="T1248" i="19"/>
  <c r="V1248" i="19"/>
  <c r="W1248" i="19"/>
  <c r="AO1248" i="19"/>
  <c r="AP1248" i="19"/>
  <c r="AL1248" i="19"/>
  <c r="AM1248" i="19"/>
  <c r="AB1248" i="19"/>
  <c r="AC1248" i="19"/>
  <c r="Y1248" i="19"/>
  <c r="Z1248" i="19"/>
  <c r="Q1250" i="19"/>
  <c r="R1250" i="19"/>
  <c r="S1250" i="19"/>
  <c r="P1251" i="19"/>
  <c r="T1249" i="19"/>
  <c r="Y1249" i="19"/>
  <c r="Z1249" i="19"/>
  <c r="AH1249" i="19"/>
  <c r="AF1249" i="19"/>
  <c r="D1248" i="19"/>
  <c r="AB1249" i="19"/>
  <c r="AC1249" i="19"/>
  <c r="V1249" i="19"/>
  <c r="W1249" i="19"/>
  <c r="AL1249" i="19"/>
  <c r="AM1249" i="19"/>
  <c r="D1249" i="19"/>
  <c r="AH1250" i="19"/>
  <c r="AF1250" i="19"/>
  <c r="AO1249" i="19"/>
  <c r="AP1249" i="19"/>
  <c r="P1252" i="19"/>
  <c r="Q1251" i="19"/>
  <c r="R1251" i="19"/>
  <c r="S1251" i="19"/>
  <c r="T1250" i="19"/>
  <c r="V1250" i="19"/>
  <c r="W1250" i="19"/>
  <c r="AB1250" i="19"/>
  <c r="AC1250" i="19"/>
  <c r="Q1252" i="19"/>
  <c r="R1252" i="19"/>
  <c r="S1252" i="19"/>
  <c r="P1253" i="19"/>
  <c r="D1250" i="19"/>
  <c r="AH1251" i="19"/>
  <c r="AF1251" i="19"/>
  <c r="Y1250" i="19"/>
  <c r="Z1250" i="19"/>
  <c r="AO1250" i="19"/>
  <c r="AP1250" i="19"/>
  <c r="AL1250" i="19"/>
  <c r="AM1250" i="19"/>
  <c r="AB1251" i="19"/>
  <c r="AC1251" i="19"/>
  <c r="T1251" i="19"/>
  <c r="AO1251" i="19"/>
  <c r="AP1251" i="19"/>
  <c r="Y1251" i="19"/>
  <c r="Z1251" i="19"/>
  <c r="V1251" i="19"/>
  <c r="W1251" i="19"/>
  <c r="D1251" i="19"/>
  <c r="AH1252" i="19"/>
  <c r="AF1252" i="19"/>
  <c r="AL1251" i="19"/>
  <c r="AM1251" i="19"/>
  <c r="P1254" i="19"/>
  <c r="Q1253" i="19"/>
  <c r="R1253" i="19"/>
  <c r="S1253" i="19"/>
  <c r="T1252" i="19"/>
  <c r="D1252" i="19"/>
  <c r="AH1253" i="19"/>
  <c r="AF1253" i="19"/>
  <c r="Q1254" i="19"/>
  <c r="R1254" i="19"/>
  <c r="S1254" i="19"/>
  <c r="P1255" i="19"/>
  <c r="V1252" i="19"/>
  <c r="W1252" i="19"/>
  <c r="AB1252" i="19"/>
  <c r="AC1252" i="19"/>
  <c r="Y1253" i="19"/>
  <c r="Z1253" i="19"/>
  <c r="T1253" i="19"/>
  <c r="AL1253" i="19"/>
  <c r="AM1253" i="19"/>
  <c r="AB1253" i="19"/>
  <c r="AC1253" i="19"/>
  <c r="Y1252" i="19"/>
  <c r="Z1252" i="19"/>
  <c r="AL1252" i="19"/>
  <c r="AM1252" i="19"/>
  <c r="AO1252" i="19"/>
  <c r="AP1252" i="19"/>
  <c r="D1253" i="19"/>
  <c r="AH1254" i="19"/>
  <c r="AF1254" i="19"/>
  <c r="P1256" i="19"/>
  <c r="Q1255" i="19"/>
  <c r="R1255" i="19"/>
  <c r="S1255" i="19"/>
  <c r="V1254" i="19"/>
  <c r="W1254" i="19"/>
  <c r="AB1254" i="19"/>
  <c r="AC1254" i="19"/>
  <c r="Y1254" i="19"/>
  <c r="Z1254" i="19"/>
  <c r="T1254" i="19"/>
  <c r="AL1254" i="19"/>
  <c r="AM1254" i="19"/>
  <c r="AO1253" i="19"/>
  <c r="AP1253" i="19"/>
  <c r="V1253" i="19"/>
  <c r="W1253" i="19"/>
  <c r="T1255" i="19"/>
  <c r="P1257" i="19"/>
  <c r="Q1256" i="19"/>
  <c r="R1256" i="19"/>
  <c r="S1256" i="19"/>
  <c r="AH1255" i="19"/>
  <c r="AF1255" i="19"/>
  <c r="D1254" i="19"/>
  <c r="AO1254" i="19"/>
  <c r="AP1254" i="19"/>
  <c r="AH1256" i="19"/>
  <c r="AF1256" i="19"/>
  <c r="D1255" i="19"/>
  <c r="AO1255" i="19"/>
  <c r="AP1255" i="19"/>
  <c r="P1258" i="19"/>
  <c r="Q1257" i="19"/>
  <c r="R1257" i="19"/>
  <c r="S1257" i="19"/>
  <c r="Y1255" i="19"/>
  <c r="Z1255" i="19"/>
  <c r="T1256" i="19"/>
  <c r="AL1256" i="19"/>
  <c r="AM1256" i="19"/>
  <c r="V1256" i="19"/>
  <c r="W1256" i="19"/>
  <c r="AL1255" i="19"/>
  <c r="AM1255" i="19"/>
  <c r="V1255" i="19"/>
  <c r="W1255" i="19"/>
  <c r="AB1255" i="19"/>
  <c r="AC1255" i="19"/>
  <c r="AB1256" i="19"/>
  <c r="AC1256" i="19"/>
  <c r="T1257" i="19"/>
  <c r="AL1257" i="19"/>
  <c r="AM1257" i="19"/>
  <c r="AO1257" i="19"/>
  <c r="AP1257" i="19"/>
  <c r="V1257" i="19"/>
  <c r="W1257" i="19"/>
  <c r="Q1258" i="19"/>
  <c r="R1258" i="19"/>
  <c r="S1258" i="19"/>
  <c r="P1259" i="19"/>
  <c r="AH1257" i="19"/>
  <c r="AF1257" i="19"/>
  <c r="D1256" i="19"/>
  <c r="Y1256" i="19"/>
  <c r="Z1256" i="19"/>
  <c r="AO1256" i="19"/>
  <c r="AP1256" i="19"/>
  <c r="AH1258" i="19"/>
  <c r="AF1258" i="19"/>
  <c r="D1257" i="19"/>
  <c r="T1258" i="19"/>
  <c r="AL1258" i="19"/>
  <c r="AM1258" i="19"/>
  <c r="V1258" i="19"/>
  <c r="W1258" i="19"/>
  <c r="AO1258" i="19"/>
  <c r="AP1258" i="19"/>
  <c r="AB1258" i="19"/>
  <c r="AC1258" i="19"/>
  <c r="Y1258" i="19"/>
  <c r="Z1258" i="19"/>
  <c r="AB1257" i="19"/>
  <c r="AC1257" i="19"/>
  <c r="Y1257" i="19"/>
  <c r="Z1257" i="19"/>
  <c r="P1260" i="19"/>
  <c r="Q1259" i="19"/>
  <c r="R1259" i="19"/>
  <c r="S1259" i="19"/>
  <c r="P1261" i="19"/>
  <c r="Q1260" i="19"/>
  <c r="R1260" i="19"/>
  <c r="S1260" i="19"/>
  <c r="T1259" i="19"/>
  <c r="Y1259" i="19"/>
  <c r="Z1259" i="19"/>
  <c r="AL1259" i="19"/>
  <c r="AM1259" i="19"/>
  <c r="V1259" i="19"/>
  <c r="W1259" i="19"/>
  <c r="AO1259" i="19"/>
  <c r="AP1259" i="19"/>
  <c r="D1258" i="19"/>
  <c r="AH1259" i="19"/>
  <c r="AF1259" i="19"/>
  <c r="T1260" i="19"/>
  <c r="V1260" i="19"/>
  <c r="W1260" i="19"/>
  <c r="AO1260" i="19"/>
  <c r="AP1260" i="19"/>
  <c r="AB1260" i="19"/>
  <c r="AC1260" i="19"/>
  <c r="AL1260" i="19"/>
  <c r="AM1260" i="19"/>
  <c r="Y1260" i="19"/>
  <c r="Z1260" i="19"/>
  <c r="AH1260" i="19"/>
  <c r="AF1260" i="19"/>
  <c r="D1259" i="19"/>
  <c r="AB1259" i="19"/>
  <c r="AC1259" i="19"/>
  <c r="P1262" i="19"/>
  <c r="Q1261" i="19"/>
  <c r="R1261" i="19"/>
  <c r="S1261" i="19"/>
  <c r="T1261" i="19"/>
  <c r="AL1261" i="19"/>
  <c r="AM1261" i="19"/>
  <c r="Q1262" i="19"/>
  <c r="R1262" i="19"/>
  <c r="S1262" i="19"/>
  <c r="P1263" i="19"/>
  <c r="AH1261" i="19"/>
  <c r="AF1261" i="19"/>
  <c r="D1260" i="19"/>
  <c r="T1262" i="19"/>
  <c r="Y1262" i="19"/>
  <c r="Z1262" i="19"/>
  <c r="V1261" i="19"/>
  <c r="W1261" i="19"/>
  <c r="D1261" i="19"/>
  <c r="AH1262" i="19"/>
  <c r="AF1262" i="19"/>
  <c r="AO1261" i="19"/>
  <c r="AP1261" i="19"/>
  <c r="AB1261" i="19"/>
  <c r="AC1261" i="19"/>
  <c r="P1264" i="19"/>
  <c r="Q1263" i="19"/>
  <c r="R1263" i="19"/>
  <c r="S1263" i="19"/>
  <c r="Y1261" i="19"/>
  <c r="Z1261" i="19"/>
  <c r="D1262" i="19"/>
  <c r="AH1263" i="19"/>
  <c r="AF1263" i="19"/>
  <c r="AB1262" i="19"/>
  <c r="AC1262" i="19"/>
  <c r="AO1262" i="19"/>
  <c r="AP1262" i="19"/>
  <c r="AL1263" i="19"/>
  <c r="AM1263" i="19"/>
  <c r="AO1263" i="19"/>
  <c r="AP1263" i="19"/>
  <c r="Y1263" i="19"/>
  <c r="Z1263" i="19"/>
  <c r="AB1263" i="19"/>
  <c r="AC1263" i="19"/>
  <c r="T1263" i="19"/>
  <c r="P1265" i="19"/>
  <c r="Q1264" i="19"/>
  <c r="R1264" i="19"/>
  <c r="S1264" i="19"/>
  <c r="V1262" i="19"/>
  <c r="W1262" i="19"/>
  <c r="AL1262" i="19"/>
  <c r="AM1262" i="19"/>
  <c r="T1264" i="19"/>
  <c r="V1264" i="19"/>
  <c r="W1264" i="19"/>
  <c r="AO1264" i="19"/>
  <c r="AP1264" i="19"/>
  <c r="AB1264" i="19"/>
  <c r="AC1264" i="19"/>
  <c r="Y1264" i="19"/>
  <c r="Z1264" i="19"/>
  <c r="AL1264" i="19"/>
  <c r="AM1264" i="19"/>
  <c r="P1266" i="19"/>
  <c r="Q1265" i="19"/>
  <c r="R1265" i="19"/>
  <c r="S1265" i="19"/>
  <c r="D1263" i="19"/>
  <c r="AH1264" i="19"/>
  <c r="AF1264" i="19"/>
  <c r="V1263" i="19"/>
  <c r="W1263" i="19"/>
  <c r="Q1266" i="19"/>
  <c r="R1266" i="19"/>
  <c r="S1266" i="19"/>
  <c r="P1267" i="19"/>
  <c r="T1265" i="19"/>
  <c r="V1265" i="19"/>
  <c r="W1265" i="19"/>
  <c r="D1264" i="19"/>
  <c r="AH1265" i="19"/>
  <c r="AF1265" i="19"/>
  <c r="AB1265" i="19"/>
  <c r="AC1265" i="19"/>
  <c r="D1265" i="19"/>
  <c r="AH1266" i="19"/>
  <c r="AF1266" i="19"/>
  <c r="AO1265" i="19"/>
  <c r="AP1265" i="19"/>
  <c r="AL1265" i="19"/>
  <c r="AM1265" i="19"/>
  <c r="Y1265" i="19"/>
  <c r="Z1265" i="19"/>
  <c r="Q1267" i="19"/>
  <c r="R1267" i="19"/>
  <c r="S1267" i="19"/>
  <c r="P1268" i="19"/>
  <c r="T1266" i="19"/>
  <c r="AL1266" i="19"/>
  <c r="AM1266" i="19"/>
  <c r="AO1266" i="19"/>
  <c r="AP1266" i="19"/>
  <c r="T1267" i="19"/>
  <c r="V1266" i="19"/>
  <c r="W1266" i="19"/>
  <c r="AB1266" i="19"/>
  <c r="AC1266" i="19"/>
  <c r="AH1267" i="19"/>
  <c r="AF1267" i="19"/>
  <c r="D1266" i="19"/>
  <c r="Y1266" i="19"/>
  <c r="Z1266" i="19"/>
  <c r="Q1268" i="19"/>
  <c r="R1268" i="19"/>
  <c r="S1268" i="19"/>
  <c r="P1269" i="19"/>
  <c r="AH1268" i="19"/>
  <c r="AF1268" i="19"/>
  <c r="D1267" i="19"/>
  <c r="Q1269" i="19"/>
  <c r="R1269" i="19"/>
  <c r="S1269" i="19"/>
  <c r="P1270" i="19"/>
  <c r="Y1267" i="19"/>
  <c r="Z1267" i="19"/>
  <c r="AO1267" i="19"/>
  <c r="AP1267" i="19"/>
  <c r="V1267" i="19"/>
  <c r="W1267" i="19"/>
  <c r="T1268" i="19"/>
  <c r="AB1268" i="19"/>
  <c r="AC1268" i="19"/>
  <c r="AL1267" i="19"/>
  <c r="AM1267" i="19"/>
  <c r="AB1267" i="19"/>
  <c r="AC1267" i="19"/>
  <c r="Q1270" i="19"/>
  <c r="R1270" i="19"/>
  <c r="S1270" i="19"/>
  <c r="P1271" i="19"/>
  <c r="AH1269" i="19"/>
  <c r="AF1269" i="19"/>
  <c r="D1268" i="19"/>
  <c r="Y1268" i="19"/>
  <c r="Z1268" i="19"/>
  <c r="AL1268" i="19"/>
  <c r="AM1268" i="19"/>
  <c r="T1269" i="19"/>
  <c r="AO1269" i="19"/>
  <c r="AP1269" i="19"/>
  <c r="AO1268" i="19"/>
  <c r="AP1268" i="19"/>
  <c r="V1268" i="19"/>
  <c r="W1268" i="19"/>
  <c r="AH1270" i="19"/>
  <c r="AF1270" i="19"/>
  <c r="D1269" i="19"/>
  <c r="Y1269" i="19"/>
  <c r="Z1269" i="19"/>
  <c r="AB1269" i="19"/>
  <c r="AC1269" i="19"/>
  <c r="AL1269" i="19"/>
  <c r="AM1269" i="19"/>
  <c r="V1269" i="19"/>
  <c r="W1269" i="19"/>
  <c r="Q1271" i="19"/>
  <c r="R1271" i="19"/>
  <c r="S1271" i="19"/>
  <c r="P1272" i="19"/>
  <c r="T1270" i="19"/>
  <c r="Y1270" i="19"/>
  <c r="Z1270" i="19"/>
  <c r="AO1270" i="19"/>
  <c r="AP1270" i="19"/>
  <c r="V1270" i="19"/>
  <c r="W1270" i="19"/>
  <c r="T1271" i="19"/>
  <c r="V1271" i="19"/>
  <c r="W1271" i="19"/>
  <c r="AL1271" i="19"/>
  <c r="AM1271" i="19"/>
  <c r="AO1271" i="19"/>
  <c r="AP1271" i="19"/>
  <c r="Y1271" i="19"/>
  <c r="Z1271" i="19"/>
  <c r="AH1271" i="19"/>
  <c r="AF1271" i="19"/>
  <c r="D1270" i="19"/>
  <c r="AB1270" i="19"/>
  <c r="AC1270" i="19"/>
  <c r="AL1270" i="19"/>
  <c r="AM1270" i="19"/>
  <c r="P1273" i="19"/>
  <c r="Q1272" i="19"/>
  <c r="R1272" i="19"/>
  <c r="S1272" i="19"/>
  <c r="T1272" i="19"/>
  <c r="Y1272" i="19"/>
  <c r="Z1272" i="19"/>
  <c r="AL1272" i="19"/>
  <c r="AM1272" i="19"/>
  <c r="AO1272" i="19"/>
  <c r="AP1272" i="19"/>
  <c r="V1272" i="19"/>
  <c r="W1272" i="19"/>
  <c r="AB1272" i="19"/>
  <c r="AC1272" i="19"/>
  <c r="AH1272" i="19"/>
  <c r="AF1272" i="19"/>
  <c r="D1271" i="19"/>
  <c r="P1274" i="19"/>
  <c r="Q1273" i="19"/>
  <c r="R1273" i="19"/>
  <c r="S1273" i="19"/>
  <c r="AB1271" i="19"/>
  <c r="AC1271" i="19"/>
  <c r="T1273" i="19"/>
  <c r="AO1273" i="19"/>
  <c r="AP1273" i="19"/>
  <c r="AL1273" i="19"/>
  <c r="AM1273" i="19"/>
  <c r="Q1274" i="19"/>
  <c r="R1274" i="19"/>
  <c r="S1274" i="19"/>
  <c r="P1275" i="19"/>
  <c r="D1272" i="19"/>
  <c r="AH1273" i="19"/>
  <c r="AF1273" i="19"/>
  <c r="T1274" i="19"/>
  <c r="AB1274" i="19"/>
  <c r="AC1274" i="19"/>
  <c r="AO1274" i="19"/>
  <c r="AP1274" i="19"/>
  <c r="V1274" i="19"/>
  <c r="W1274" i="19"/>
  <c r="D1273" i="19"/>
  <c r="AH1274" i="19"/>
  <c r="AF1274" i="19"/>
  <c r="V1273" i="19"/>
  <c r="W1273" i="19"/>
  <c r="AB1273" i="19"/>
  <c r="AC1273" i="19"/>
  <c r="P1276" i="19"/>
  <c r="Q1275" i="19"/>
  <c r="R1275" i="19"/>
  <c r="S1275" i="19"/>
  <c r="Y1273" i="19"/>
  <c r="Z1273" i="19"/>
  <c r="T1275" i="19"/>
  <c r="AL1275" i="19"/>
  <c r="AM1275" i="19"/>
  <c r="P1277" i="19"/>
  <c r="Q1276" i="19"/>
  <c r="R1276" i="19"/>
  <c r="S1276" i="19"/>
  <c r="Y1274" i="19"/>
  <c r="Z1274" i="19"/>
  <c r="AH1275" i="19"/>
  <c r="AF1275" i="19"/>
  <c r="D1274" i="19"/>
  <c r="AL1274" i="19"/>
  <c r="AM1274" i="19"/>
  <c r="P1278" i="19"/>
  <c r="Q1277" i="19"/>
  <c r="R1277" i="19"/>
  <c r="S1277" i="19"/>
  <c r="AH1276" i="19"/>
  <c r="AF1276" i="19"/>
  <c r="D1275" i="19"/>
  <c r="AO1275" i="19"/>
  <c r="AP1275" i="19"/>
  <c r="V1275" i="19"/>
  <c r="W1275" i="19"/>
  <c r="Y1275" i="19"/>
  <c r="Z1275" i="19"/>
  <c r="T1276" i="19"/>
  <c r="AB1275" i="19"/>
  <c r="AC1275" i="19"/>
  <c r="AH1277" i="19"/>
  <c r="AF1277" i="19"/>
  <c r="D1276" i="19"/>
  <c r="AB1276" i="19"/>
  <c r="AC1276" i="19"/>
  <c r="Y1276" i="19"/>
  <c r="Z1276" i="19"/>
  <c r="T1277" i="19"/>
  <c r="V1277" i="19"/>
  <c r="W1277" i="19"/>
  <c r="AL1276" i="19"/>
  <c r="AM1276" i="19"/>
  <c r="AO1276" i="19"/>
  <c r="AP1276" i="19"/>
  <c r="V1276" i="19"/>
  <c r="W1276" i="19"/>
  <c r="Q1278" i="19"/>
  <c r="R1278" i="19"/>
  <c r="S1278" i="19"/>
  <c r="P1279" i="19"/>
  <c r="Q1279" i="19"/>
  <c r="R1279" i="19"/>
  <c r="S1279" i="19"/>
  <c r="P1280" i="19"/>
  <c r="T1278" i="19"/>
  <c r="AL1278" i="19"/>
  <c r="AM1278" i="19"/>
  <c r="V1278" i="19"/>
  <c r="W1278" i="19"/>
  <c r="AB1278" i="19"/>
  <c r="AC1278" i="19"/>
  <c r="AB1277" i="19"/>
  <c r="AC1277" i="19"/>
  <c r="AH1278" i="19"/>
  <c r="AF1278" i="19"/>
  <c r="D1277" i="19"/>
  <c r="Y1277" i="19"/>
  <c r="Z1277" i="19"/>
  <c r="AO1277" i="19"/>
  <c r="AP1277" i="19"/>
  <c r="AL1277" i="19"/>
  <c r="AM1277" i="19"/>
  <c r="Y1278" i="19"/>
  <c r="Z1278" i="19"/>
  <c r="AH1279" i="19"/>
  <c r="AF1279" i="19"/>
  <c r="D1278" i="19"/>
  <c r="AO1278" i="19"/>
  <c r="AP1278" i="19"/>
  <c r="Q1280" i="19"/>
  <c r="R1280" i="19"/>
  <c r="S1280" i="19"/>
  <c r="P1281" i="19"/>
  <c r="AB1279" i="19"/>
  <c r="AC1279" i="19"/>
  <c r="T1279" i="19"/>
  <c r="V1279" i="19"/>
  <c r="W1279" i="19"/>
  <c r="AL1279" i="19"/>
  <c r="AM1279" i="19"/>
  <c r="Y1279" i="19"/>
  <c r="Z1279" i="19"/>
  <c r="Q1281" i="19"/>
  <c r="R1281" i="19"/>
  <c r="S1281" i="19"/>
  <c r="P1282" i="19"/>
  <c r="T1280" i="19"/>
  <c r="V1280" i="19"/>
  <c r="W1280" i="19"/>
  <c r="AO1280" i="19"/>
  <c r="AP1280" i="19"/>
  <c r="AL1280" i="19"/>
  <c r="AM1280" i="19"/>
  <c r="AH1280" i="19"/>
  <c r="AF1280" i="19"/>
  <c r="D1279" i="19"/>
  <c r="AO1279" i="19"/>
  <c r="AP1279" i="19"/>
  <c r="AH1281" i="19"/>
  <c r="AF1281" i="19"/>
  <c r="D1280" i="19"/>
  <c r="Q1282" i="19"/>
  <c r="R1282" i="19"/>
  <c r="S1282" i="19"/>
  <c r="P1283" i="19"/>
  <c r="T1281" i="19"/>
  <c r="AO1281" i="19"/>
  <c r="AP1281" i="19"/>
  <c r="AB1280" i="19"/>
  <c r="AC1280" i="19"/>
  <c r="Y1280" i="19"/>
  <c r="Z1280" i="19"/>
  <c r="AL1281" i="19"/>
  <c r="AM1281" i="19"/>
  <c r="D1281" i="19"/>
  <c r="AH1282" i="19"/>
  <c r="AF1282" i="19"/>
  <c r="Y1281" i="19"/>
  <c r="Z1281" i="19"/>
  <c r="Q1283" i="19"/>
  <c r="R1283" i="19"/>
  <c r="S1283" i="19"/>
  <c r="P1284" i="19"/>
  <c r="V1282" i="19"/>
  <c r="W1282" i="19"/>
  <c r="AL1282" i="19"/>
  <c r="AM1282" i="19"/>
  <c r="T1282" i="19"/>
  <c r="AB1282" i="19"/>
  <c r="AC1282" i="19"/>
  <c r="AB1281" i="19"/>
  <c r="AC1281" i="19"/>
  <c r="V1281" i="19"/>
  <c r="W1281" i="19"/>
  <c r="Q1284" i="19"/>
  <c r="R1284" i="19"/>
  <c r="S1284" i="19"/>
  <c r="P1285" i="19"/>
  <c r="T1283" i="19"/>
  <c r="AL1283" i="19"/>
  <c r="AM1283" i="19"/>
  <c r="AO1283" i="19"/>
  <c r="AP1283" i="19"/>
  <c r="Y1283" i="19"/>
  <c r="Z1283" i="19"/>
  <c r="D1282" i="19"/>
  <c r="AH1283" i="19"/>
  <c r="AF1283" i="19"/>
  <c r="AO1282" i="19"/>
  <c r="AP1282" i="19"/>
  <c r="Y1282" i="19"/>
  <c r="Z1282" i="19"/>
  <c r="T1284" i="19"/>
  <c r="V1284" i="19"/>
  <c r="W1284" i="19"/>
  <c r="AO1284" i="19"/>
  <c r="AP1284" i="19"/>
  <c r="AB1284" i="19"/>
  <c r="AC1284" i="19"/>
  <c r="Y1284" i="19"/>
  <c r="Z1284" i="19"/>
  <c r="AL1284" i="19"/>
  <c r="AM1284" i="19"/>
  <c r="D1283" i="19"/>
  <c r="AH1284" i="19"/>
  <c r="AF1284" i="19"/>
  <c r="AB1283" i="19"/>
  <c r="AC1283" i="19"/>
  <c r="P1286" i="19"/>
  <c r="Q1285" i="19"/>
  <c r="R1285" i="19"/>
  <c r="S1285" i="19"/>
  <c r="V1283" i="19"/>
  <c r="W1283" i="19"/>
  <c r="D1284" i="19"/>
  <c r="AH1285" i="19"/>
  <c r="AF1285" i="19"/>
  <c r="T1285" i="19"/>
  <c r="P1287" i="19"/>
  <c r="Q1286" i="19"/>
  <c r="R1286" i="19"/>
  <c r="S1286" i="19"/>
  <c r="AH1286" i="19"/>
  <c r="AF1286" i="19"/>
  <c r="D1285" i="19"/>
  <c r="AL1285" i="19"/>
  <c r="AM1285" i="19"/>
  <c r="AO1285" i="19"/>
  <c r="AP1285" i="19"/>
  <c r="V1285" i="19"/>
  <c r="W1285" i="19"/>
  <c r="Y1285" i="19"/>
  <c r="Z1285" i="19"/>
  <c r="AB1285" i="19"/>
  <c r="AC1285" i="19"/>
  <c r="T1286" i="19"/>
  <c r="V1286" i="19"/>
  <c r="W1286" i="19"/>
  <c r="AB1286" i="19"/>
  <c r="AC1286" i="19"/>
  <c r="P1288" i="19"/>
  <c r="Q1287" i="19"/>
  <c r="R1287" i="19"/>
  <c r="S1287" i="19"/>
  <c r="AO1286" i="19"/>
  <c r="AP1286" i="19"/>
  <c r="D1286" i="19"/>
  <c r="AH1287" i="19"/>
  <c r="AF1287" i="19"/>
  <c r="T1287" i="19"/>
  <c r="P1289" i="19"/>
  <c r="Q1288" i="19"/>
  <c r="R1288" i="19"/>
  <c r="S1288" i="19"/>
  <c r="Y1286" i="19"/>
  <c r="Z1286" i="19"/>
  <c r="AL1286" i="19"/>
  <c r="AM1286" i="19"/>
  <c r="T1288" i="19"/>
  <c r="AO1288" i="19"/>
  <c r="AP1288" i="19"/>
  <c r="Y1288" i="19"/>
  <c r="Z1288" i="19"/>
  <c r="AL1288" i="19"/>
  <c r="AM1288" i="19"/>
  <c r="AB1288" i="19"/>
  <c r="AC1288" i="19"/>
  <c r="V1288" i="19"/>
  <c r="W1288" i="19"/>
  <c r="D1287" i="19"/>
  <c r="AH1288" i="19"/>
  <c r="AF1288" i="19"/>
  <c r="V1287" i="19"/>
  <c r="W1287" i="19"/>
  <c r="AL1287" i="19"/>
  <c r="AM1287" i="19"/>
  <c r="P1290" i="19"/>
  <c r="Q1289" i="19"/>
  <c r="R1289" i="19"/>
  <c r="S1289" i="19"/>
  <c r="AO1287" i="19"/>
  <c r="AP1287" i="19"/>
  <c r="Y1287" i="19"/>
  <c r="Z1287" i="19"/>
  <c r="AB1287" i="19"/>
  <c r="AC1287" i="19"/>
  <c r="Q1290" i="19"/>
  <c r="R1290" i="19"/>
  <c r="S1290" i="19"/>
  <c r="P1291" i="19"/>
  <c r="T1289" i="19"/>
  <c r="Y1289" i="19"/>
  <c r="Z1289" i="19"/>
  <c r="AO1289" i="19"/>
  <c r="AP1289" i="19"/>
  <c r="AB1289" i="19"/>
  <c r="AC1289" i="19"/>
  <c r="D1288" i="19"/>
  <c r="AH1289" i="19"/>
  <c r="AF1289" i="19"/>
  <c r="T1290" i="19"/>
  <c r="V1290" i="19"/>
  <c r="W1290" i="19"/>
  <c r="Y1290" i="19"/>
  <c r="Z1290" i="19"/>
  <c r="AL1290" i="19"/>
  <c r="AM1290" i="19"/>
  <c r="AH1290" i="19"/>
  <c r="AF1290" i="19"/>
  <c r="D1289" i="19"/>
  <c r="V1289" i="19"/>
  <c r="W1289" i="19"/>
  <c r="P1292" i="19"/>
  <c r="Q1291" i="19"/>
  <c r="R1291" i="19"/>
  <c r="S1291" i="19"/>
  <c r="AL1289" i="19"/>
  <c r="AM1289" i="19"/>
  <c r="Q1292" i="19"/>
  <c r="R1292" i="19"/>
  <c r="S1292" i="19"/>
  <c r="P1293" i="19"/>
  <c r="AH1291" i="19"/>
  <c r="AF1291" i="19"/>
  <c r="D1290" i="19"/>
  <c r="AB1290" i="19"/>
  <c r="AC1290" i="19"/>
  <c r="T1291" i="19"/>
  <c r="AL1291" i="19"/>
  <c r="AM1291" i="19"/>
  <c r="AO1291" i="19"/>
  <c r="AP1291" i="19"/>
  <c r="AO1290" i="19"/>
  <c r="AP1290" i="19"/>
  <c r="AB1291" i="19"/>
  <c r="AC1291" i="19"/>
  <c r="AH1292" i="19"/>
  <c r="AF1292" i="19"/>
  <c r="D1291" i="19"/>
  <c r="Y1291" i="19"/>
  <c r="Z1291" i="19"/>
  <c r="V1291" i="19"/>
  <c r="W1291" i="19"/>
  <c r="P1294" i="19"/>
  <c r="Q1293" i="19"/>
  <c r="R1293" i="19"/>
  <c r="S1293" i="19"/>
  <c r="T1292" i="19"/>
  <c r="AO1292" i="19"/>
  <c r="AP1292" i="19"/>
  <c r="Y1292" i="19"/>
  <c r="Z1292" i="19"/>
  <c r="V1292" i="19"/>
  <c r="W1292" i="19"/>
  <c r="AB1292" i="19"/>
  <c r="AC1292" i="19"/>
  <c r="AL1292" i="19"/>
  <c r="AM1292" i="19"/>
  <c r="T1293" i="19"/>
  <c r="AL1293" i="19"/>
  <c r="AM1293" i="19"/>
  <c r="Q1294" i="19"/>
  <c r="R1294" i="19"/>
  <c r="S1294" i="19"/>
  <c r="P1295" i="19"/>
  <c r="AH1293" i="19"/>
  <c r="AF1293" i="19"/>
  <c r="D1292" i="19"/>
  <c r="Q1295" i="19"/>
  <c r="R1295" i="19"/>
  <c r="S1295" i="19"/>
  <c r="P1296" i="19"/>
  <c r="AH1294" i="19"/>
  <c r="AF1294" i="19"/>
  <c r="D1293" i="19"/>
  <c r="AB1294" i="19"/>
  <c r="AC1294" i="19"/>
  <c r="Y1294" i="19"/>
  <c r="Z1294" i="19"/>
  <c r="V1294" i="19"/>
  <c r="W1294" i="19"/>
  <c r="AO1294" i="19"/>
  <c r="AP1294" i="19"/>
  <c r="T1294" i="19"/>
  <c r="AO1293" i="19"/>
  <c r="AP1293" i="19"/>
  <c r="Y1293" i="19"/>
  <c r="Z1293" i="19"/>
  <c r="AB1293" i="19"/>
  <c r="AC1293" i="19"/>
  <c r="V1293" i="19"/>
  <c r="W1293" i="19"/>
  <c r="AH1295" i="19"/>
  <c r="AF1295" i="19"/>
  <c r="D1294" i="19"/>
  <c r="AL1294" i="19"/>
  <c r="AM1294" i="19"/>
  <c r="P1297" i="19"/>
  <c r="Q1296" i="19"/>
  <c r="R1296" i="19"/>
  <c r="S1296" i="19"/>
  <c r="Y1295" i="19"/>
  <c r="Z1295" i="19"/>
  <c r="AB1295" i="19"/>
  <c r="AC1295" i="19"/>
  <c r="T1295" i="19"/>
  <c r="AL1295" i="19"/>
  <c r="AM1295" i="19"/>
  <c r="AO1295" i="19"/>
  <c r="AP1295" i="19"/>
  <c r="V1295" i="19"/>
  <c r="W1295" i="19"/>
  <c r="P1298" i="19"/>
  <c r="Q1297" i="19"/>
  <c r="R1297" i="19"/>
  <c r="S1297" i="19"/>
  <c r="T1296" i="19"/>
  <c r="AO1296" i="19"/>
  <c r="AP1296" i="19"/>
  <c r="Y1296" i="19"/>
  <c r="Z1296" i="19"/>
  <c r="V1296" i="19"/>
  <c r="W1296" i="19"/>
  <c r="AL1296" i="19"/>
  <c r="AM1296" i="19"/>
  <c r="D1295" i="19"/>
  <c r="AH1296" i="19"/>
  <c r="AF1296" i="19"/>
  <c r="T1297" i="19"/>
  <c r="V1297" i="19"/>
  <c r="W1297" i="19"/>
  <c r="AH1297" i="19"/>
  <c r="AF1297" i="19"/>
  <c r="D1296" i="19"/>
  <c r="AB1296" i="19"/>
  <c r="AC1296" i="19"/>
  <c r="Q1298" i="19"/>
  <c r="R1298" i="19"/>
  <c r="S1298" i="19"/>
  <c r="P1299" i="19"/>
  <c r="Y1297" i="19"/>
  <c r="Z1297" i="19"/>
  <c r="Q1299" i="19"/>
  <c r="R1299" i="19"/>
  <c r="S1299" i="19"/>
  <c r="P1300" i="19"/>
  <c r="AB1298" i="19"/>
  <c r="AC1298" i="19"/>
  <c r="AO1298" i="19"/>
  <c r="AP1298" i="19"/>
  <c r="V1298" i="19"/>
  <c r="W1298" i="19"/>
  <c r="AL1298" i="19"/>
  <c r="AM1298" i="19"/>
  <c r="T1298" i="19"/>
  <c r="Y1298" i="19"/>
  <c r="Z1298" i="19"/>
  <c r="AL1297" i="19"/>
  <c r="AM1297" i="19"/>
  <c r="AH1298" i="19"/>
  <c r="AF1298" i="19"/>
  <c r="D1297" i="19"/>
  <c r="AO1297" i="19"/>
  <c r="AP1297" i="19"/>
  <c r="AB1297" i="19"/>
  <c r="AC1297" i="19"/>
  <c r="T1299" i="19"/>
  <c r="Q1300" i="19"/>
  <c r="R1300" i="19"/>
  <c r="S1300" i="19"/>
  <c r="P1301" i="19"/>
  <c r="D1298" i="19"/>
  <c r="AH1299" i="19"/>
  <c r="AF1299" i="19"/>
  <c r="T1300" i="19"/>
  <c r="AO1300" i="19"/>
  <c r="AP1300" i="19"/>
  <c r="Y1300" i="19"/>
  <c r="Z1300" i="19"/>
  <c r="AB1300" i="19"/>
  <c r="AC1300" i="19"/>
  <c r="V1300" i="19"/>
  <c r="W1300" i="19"/>
  <c r="AL1300" i="19"/>
  <c r="AM1300" i="19"/>
  <c r="D1299" i="19"/>
  <c r="AH1300" i="19"/>
  <c r="AF1300" i="19"/>
  <c r="V1299" i="19"/>
  <c r="W1299" i="19"/>
  <c r="Q1301" i="19"/>
  <c r="R1301" i="19"/>
  <c r="S1301" i="19"/>
  <c r="P1302" i="19"/>
  <c r="AB1299" i="19"/>
  <c r="AC1299" i="19"/>
  <c r="AO1299" i="19"/>
  <c r="AP1299" i="19"/>
  <c r="AL1299" i="19"/>
  <c r="AM1299" i="19"/>
  <c r="Y1299" i="19"/>
  <c r="Z1299" i="19"/>
  <c r="Q1302" i="19"/>
  <c r="R1302" i="19"/>
  <c r="S1302" i="19"/>
  <c r="P1303" i="19"/>
  <c r="T1301" i="19"/>
  <c r="AL1301" i="19"/>
  <c r="AM1301" i="19"/>
  <c r="Y1301" i="19"/>
  <c r="Z1301" i="19"/>
  <c r="AB1301" i="19"/>
  <c r="AC1301" i="19"/>
  <c r="AH1301" i="19"/>
  <c r="AF1301" i="19"/>
  <c r="D1300" i="19"/>
  <c r="AH1302" i="19"/>
  <c r="AF1302" i="19"/>
  <c r="D1301" i="19"/>
  <c r="T1302" i="19"/>
  <c r="AB1302" i="19"/>
  <c r="AC1302" i="19"/>
  <c r="AO1302" i="19"/>
  <c r="AP1302" i="19"/>
  <c r="AL1302" i="19"/>
  <c r="AM1302" i="19"/>
  <c r="V1302" i="19"/>
  <c r="W1302" i="19"/>
  <c r="Y1302" i="19"/>
  <c r="Z1302" i="19"/>
  <c r="AO1301" i="19"/>
  <c r="AP1301" i="19"/>
  <c r="V1301" i="19"/>
  <c r="W1301" i="19"/>
  <c r="P1304" i="19"/>
  <c r="Q1303" i="19"/>
  <c r="R1303" i="19"/>
  <c r="S1303" i="19"/>
  <c r="T1303" i="19"/>
  <c r="AO1303" i="19"/>
  <c r="AP1303" i="19"/>
  <c r="Y1303" i="19"/>
  <c r="Z1303" i="19"/>
  <c r="AB1303" i="19"/>
  <c r="AC1303" i="19"/>
  <c r="AL1303" i="19"/>
  <c r="AM1303" i="19"/>
  <c r="D1302" i="19"/>
  <c r="AH1303" i="19"/>
  <c r="AF1303" i="19"/>
  <c r="Q1304" i="19"/>
  <c r="R1304" i="19"/>
  <c r="S1304" i="19"/>
  <c r="P1305" i="19"/>
  <c r="P1306" i="19"/>
  <c r="Q1305" i="19"/>
  <c r="R1305" i="19"/>
  <c r="S1305" i="19"/>
  <c r="AH1304" i="19"/>
  <c r="AF1304" i="19"/>
  <c r="D1303" i="19"/>
  <c r="T1304" i="19"/>
  <c r="AO1304" i="19"/>
  <c r="AP1304" i="19"/>
  <c r="V1303" i="19"/>
  <c r="W1303" i="19"/>
  <c r="Y1304" i="19"/>
  <c r="Z1304" i="19"/>
  <c r="D1304" i="19"/>
  <c r="AH1305" i="19"/>
  <c r="AF1305" i="19"/>
  <c r="AL1304" i="19"/>
  <c r="AM1304" i="19"/>
  <c r="AL1305" i="19"/>
  <c r="AM1305" i="19"/>
  <c r="V1305" i="19"/>
  <c r="W1305" i="19"/>
  <c r="Y1305" i="19"/>
  <c r="Z1305" i="19"/>
  <c r="T1305" i="19"/>
  <c r="AO1305" i="19"/>
  <c r="AP1305" i="19"/>
  <c r="AB1305" i="19"/>
  <c r="AC1305" i="19"/>
  <c r="AB1304" i="19"/>
  <c r="AC1304" i="19"/>
  <c r="Q1306" i="19"/>
  <c r="R1306" i="19"/>
  <c r="S1306" i="19"/>
  <c r="P1307" i="19"/>
  <c r="V1304" i="19"/>
  <c r="W1304" i="19"/>
  <c r="P1308" i="19"/>
  <c r="Q1307" i="19"/>
  <c r="R1307" i="19"/>
  <c r="S1307" i="19"/>
  <c r="T1306" i="19"/>
  <c r="Y1306" i="19"/>
  <c r="Z1306" i="19"/>
  <c r="AH1306" i="19"/>
  <c r="AF1306" i="19"/>
  <c r="D1305" i="19"/>
  <c r="T1307" i="19"/>
  <c r="AO1307" i="19"/>
  <c r="AP1307" i="19"/>
  <c r="D1306" i="19"/>
  <c r="AH1307" i="19"/>
  <c r="AF1307" i="19"/>
  <c r="AL1306" i="19"/>
  <c r="AM1306" i="19"/>
  <c r="V1306" i="19"/>
  <c r="W1306" i="19"/>
  <c r="AB1306" i="19"/>
  <c r="AC1306" i="19"/>
  <c r="AO1306" i="19"/>
  <c r="AP1306" i="19"/>
  <c r="P1309" i="19"/>
  <c r="Q1308" i="19"/>
  <c r="R1308" i="19"/>
  <c r="S1308" i="19"/>
  <c r="T1308" i="19"/>
  <c r="AO1308" i="19"/>
  <c r="AP1308" i="19"/>
  <c r="Y1308" i="19"/>
  <c r="Z1308" i="19"/>
  <c r="AL1308" i="19"/>
  <c r="AM1308" i="19"/>
  <c r="V1308" i="19"/>
  <c r="W1308" i="19"/>
  <c r="AB1308" i="19"/>
  <c r="AC1308" i="19"/>
  <c r="D1307" i="19"/>
  <c r="AH1308" i="19"/>
  <c r="AF1308" i="19"/>
  <c r="AL1307" i="19"/>
  <c r="AM1307" i="19"/>
  <c r="P1310" i="19"/>
  <c r="Q1309" i="19"/>
  <c r="R1309" i="19"/>
  <c r="S1309" i="19"/>
  <c r="AB1307" i="19"/>
  <c r="AC1307" i="19"/>
  <c r="Y1307" i="19"/>
  <c r="Z1307" i="19"/>
  <c r="V1307" i="19"/>
  <c r="W1307" i="19"/>
  <c r="T1309" i="19"/>
  <c r="Q1310" i="19"/>
  <c r="R1310" i="19"/>
  <c r="S1310" i="19"/>
  <c r="P1311" i="19"/>
  <c r="D1308" i="19"/>
  <c r="AH1309" i="19"/>
  <c r="AF1309" i="19"/>
  <c r="AH1310" i="19"/>
  <c r="AF1310" i="19"/>
  <c r="D1309" i="19"/>
  <c r="Y1309" i="19"/>
  <c r="Z1309" i="19"/>
  <c r="AO1309" i="19"/>
  <c r="AP1309" i="19"/>
  <c r="AL1309" i="19"/>
  <c r="AM1309" i="19"/>
  <c r="AB1310" i="19"/>
  <c r="AC1310" i="19"/>
  <c r="V1310" i="19"/>
  <c r="W1310" i="19"/>
  <c r="T1310" i="19"/>
  <c r="AO1310" i="19"/>
  <c r="AP1310" i="19"/>
  <c r="AB1309" i="19"/>
  <c r="AC1309" i="19"/>
  <c r="V1309" i="19"/>
  <c r="W1309" i="19"/>
  <c r="Q1311" i="19"/>
  <c r="R1311" i="19"/>
  <c r="S1311" i="19"/>
  <c r="P1312" i="19"/>
  <c r="T1311" i="19"/>
  <c r="P1313" i="19"/>
  <c r="Q1312" i="19"/>
  <c r="R1312" i="19"/>
  <c r="S1312" i="19"/>
  <c r="AH1311" i="19"/>
  <c r="AF1311" i="19"/>
  <c r="D1310" i="19"/>
  <c r="Y1310" i="19"/>
  <c r="Z1310" i="19"/>
  <c r="AL1310" i="19"/>
  <c r="AM1310" i="19"/>
  <c r="AH1312" i="19"/>
  <c r="AF1312" i="19"/>
  <c r="D1311" i="19"/>
  <c r="AL1311" i="19"/>
  <c r="AM1311" i="19"/>
  <c r="AO1311" i="19"/>
  <c r="AP1311" i="19"/>
  <c r="P1314" i="19"/>
  <c r="Q1313" i="19"/>
  <c r="R1313" i="19"/>
  <c r="S1313" i="19"/>
  <c r="Y1311" i="19"/>
  <c r="Z1311" i="19"/>
  <c r="AB1311" i="19"/>
  <c r="AC1311" i="19"/>
  <c r="T1312" i="19"/>
  <c r="AO1312" i="19"/>
  <c r="AP1312" i="19"/>
  <c r="Y1312" i="19"/>
  <c r="Z1312" i="19"/>
  <c r="AB1312" i="19"/>
  <c r="AC1312" i="19"/>
  <c r="AL1312" i="19"/>
  <c r="AM1312" i="19"/>
  <c r="V1312" i="19"/>
  <c r="W1312" i="19"/>
  <c r="V1311" i="19"/>
  <c r="W1311" i="19"/>
  <c r="T1313" i="19"/>
  <c r="AO1313" i="19"/>
  <c r="AP1313" i="19"/>
  <c r="P1315" i="19"/>
  <c r="Q1314" i="19"/>
  <c r="R1314" i="19"/>
  <c r="S1314" i="19"/>
  <c r="AH1313" i="19"/>
  <c r="AF1313" i="19"/>
  <c r="D1312" i="19"/>
  <c r="T1314" i="19"/>
  <c r="V1314" i="19"/>
  <c r="W1314" i="19"/>
  <c r="AL1314" i="19"/>
  <c r="AM1314" i="19"/>
  <c r="AH1314" i="19"/>
  <c r="AF1314" i="19"/>
  <c r="D1313" i="19"/>
  <c r="AB1313" i="19"/>
  <c r="AC1313" i="19"/>
  <c r="P1316" i="19"/>
  <c r="Q1315" i="19"/>
  <c r="R1315" i="19"/>
  <c r="S1315" i="19"/>
  <c r="V1313" i="19"/>
  <c r="W1313" i="19"/>
  <c r="Y1313" i="19"/>
  <c r="Z1313" i="19"/>
  <c r="AL1313" i="19"/>
  <c r="AM1313" i="19"/>
  <c r="D1314" i="19"/>
  <c r="AH1315" i="19"/>
  <c r="AF1315" i="19"/>
  <c r="AO1314" i="19"/>
  <c r="AP1314" i="19"/>
  <c r="Q1316" i="19"/>
  <c r="R1316" i="19"/>
  <c r="S1316" i="19"/>
  <c r="P1317" i="19"/>
  <c r="Y1314" i="19"/>
  <c r="Z1314" i="19"/>
  <c r="V1315" i="19"/>
  <c r="W1315" i="19"/>
  <c r="T1315" i="19"/>
  <c r="AB1315" i="19"/>
  <c r="AC1315" i="19"/>
  <c r="AO1315" i="19"/>
  <c r="AP1315" i="19"/>
  <c r="AB1314" i="19"/>
  <c r="AC1314" i="19"/>
  <c r="Q1317" i="19"/>
  <c r="R1317" i="19"/>
  <c r="S1317" i="19"/>
  <c r="P1318" i="19"/>
  <c r="T1316" i="19"/>
  <c r="AO1316" i="19"/>
  <c r="AP1316" i="19"/>
  <c r="Y1316" i="19"/>
  <c r="Z1316" i="19"/>
  <c r="AB1316" i="19"/>
  <c r="AC1316" i="19"/>
  <c r="AL1316" i="19"/>
  <c r="AM1316" i="19"/>
  <c r="V1316" i="19"/>
  <c r="W1316" i="19"/>
  <c r="AH1316" i="19"/>
  <c r="AF1316" i="19"/>
  <c r="D1315" i="19"/>
  <c r="AL1315" i="19"/>
  <c r="AM1315" i="19"/>
  <c r="Y1315" i="19"/>
  <c r="Z1315" i="19"/>
  <c r="D1316" i="19"/>
  <c r="AH1317" i="19"/>
  <c r="AF1317" i="19"/>
  <c r="P1319" i="19"/>
  <c r="Q1318" i="19"/>
  <c r="R1318" i="19"/>
  <c r="S1318" i="19"/>
  <c r="AL1317" i="19"/>
  <c r="AM1317" i="19"/>
  <c r="AO1317" i="19"/>
  <c r="AP1317" i="19"/>
  <c r="V1317" i="19"/>
  <c r="W1317" i="19"/>
  <c r="T1317" i="19"/>
  <c r="Y1317" i="19"/>
  <c r="Z1317" i="19"/>
  <c r="T1318" i="19"/>
  <c r="AO1318" i="19"/>
  <c r="AP1318" i="19"/>
  <c r="V1318" i="19"/>
  <c r="W1318" i="19"/>
  <c r="P1320" i="19"/>
  <c r="Q1319" i="19"/>
  <c r="R1319" i="19"/>
  <c r="S1319" i="19"/>
  <c r="AH1318" i="19"/>
  <c r="AF1318" i="19"/>
  <c r="D1317" i="19"/>
  <c r="AB1317" i="19"/>
  <c r="AC1317" i="19"/>
  <c r="P1321" i="19"/>
  <c r="Q1320" i="19"/>
  <c r="R1320" i="19"/>
  <c r="S1320" i="19"/>
  <c r="Y1318" i="19"/>
  <c r="Z1318" i="19"/>
  <c r="D1318" i="19"/>
  <c r="AH1319" i="19"/>
  <c r="AF1319" i="19"/>
  <c r="AL1318" i="19"/>
  <c r="AM1318" i="19"/>
  <c r="V1319" i="19"/>
  <c r="W1319" i="19"/>
  <c r="T1319" i="19"/>
  <c r="Y1319" i="19"/>
  <c r="Z1319" i="19"/>
  <c r="AB1318" i="19"/>
  <c r="AC1318" i="19"/>
  <c r="D1319" i="19"/>
  <c r="AH1320" i="19"/>
  <c r="AF1320" i="19"/>
  <c r="AB1319" i="19"/>
  <c r="AC1319" i="19"/>
  <c r="T1320" i="19"/>
  <c r="AO1320" i="19"/>
  <c r="AP1320" i="19"/>
  <c r="Y1320" i="19"/>
  <c r="Z1320" i="19"/>
  <c r="AL1320" i="19"/>
  <c r="AM1320" i="19"/>
  <c r="AB1320" i="19"/>
  <c r="AC1320" i="19"/>
  <c r="AO1319" i="19"/>
  <c r="AP1319" i="19"/>
  <c r="AL1319" i="19"/>
  <c r="AM1319" i="19"/>
  <c r="P1322" i="19"/>
  <c r="Q1321" i="19"/>
  <c r="R1321" i="19"/>
  <c r="S1321" i="19"/>
  <c r="T1321" i="19"/>
  <c r="AO1321" i="19"/>
  <c r="AP1321" i="19"/>
  <c r="AB1321" i="19"/>
  <c r="AC1321" i="19"/>
  <c r="V1321" i="19"/>
  <c r="W1321" i="19"/>
  <c r="Y1321" i="19"/>
  <c r="Z1321" i="19"/>
  <c r="Q1322" i="19"/>
  <c r="R1322" i="19"/>
  <c r="S1322" i="19"/>
  <c r="P1323" i="19"/>
  <c r="D1320" i="19"/>
  <c r="AH1321" i="19"/>
  <c r="AF1321" i="19"/>
  <c r="V1320" i="19"/>
  <c r="W1320" i="19"/>
  <c r="Q1323" i="19"/>
  <c r="R1323" i="19"/>
  <c r="S1323" i="19"/>
  <c r="P1324" i="19"/>
  <c r="AH1322" i="19"/>
  <c r="AF1322" i="19"/>
  <c r="D1321" i="19"/>
  <c r="T1322" i="19"/>
  <c r="V1322" i="19"/>
  <c r="W1322" i="19"/>
  <c r="AO1322" i="19"/>
  <c r="AP1322" i="19"/>
  <c r="AL1321" i="19"/>
  <c r="AM1321" i="19"/>
  <c r="AH1323" i="19"/>
  <c r="AF1323" i="19"/>
  <c r="D1322" i="19"/>
  <c r="AB1322" i="19"/>
  <c r="AC1322" i="19"/>
  <c r="AL1322" i="19"/>
  <c r="AM1322" i="19"/>
  <c r="Y1322" i="19"/>
  <c r="Z1322" i="19"/>
  <c r="P1325" i="19"/>
  <c r="Q1324" i="19"/>
  <c r="R1324" i="19"/>
  <c r="S1324" i="19"/>
  <c r="T1323" i="19"/>
  <c r="AO1323" i="19"/>
  <c r="AP1323" i="19"/>
  <c r="AB1323" i="19"/>
  <c r="AC1323" i="19"/>
  <c r="Y1323" i="19"/>
  <c r="Z1323" i="19"/>
  <c r="AL1323" i="19"/>
  <c r="AM1323" i="19"/>
  <c r="T1324" i="19"/>
  <c r="AO1324" i="19"/>
  <c r="AP1324" i="19"/>
  <c r="Y1324" i="19"/>
  <c r="Z1324" i="19"/>
  <c r="V1324" i="19"/>
  <c r="W1324" i="19"/>
  <c r="AL1324" i="19"/>
  <c r="AM1324" i="19"/>
  <c r="AB1324" i="19"/>
  <c r="AC1324" i="19"/>
  <c r="Q1325" i="19"/>
  <c r="R1325" i="19"/>
  <c r="S1325" i="19"/>
  <c r="P1326" i="19"/>
  <c r="AH1324" i="19"/>
  <c r="AF1324" i="19"/>
  <c r="D1323" i="19"/>
  <c r="V1323" i="19"/>
  <c r="W1323" i="19"/>
  <c r="Q1326" i="19"/>
  <c r="R1326" i="19"/>
  <c r="S1326" i="19"/>
  <c r="P1327" i="19"/>
  <c r="T1325" i="19"/>
  <c r="AH1325" i="19"/>
  <c r="AF1325" i="19"/>
  <c r="D1324" i="19"/>
  <c r="AH1326" i="19"/>
  <c r="AF1326" i="19"/>
  <c r="D1325" i="19"/>
  <c r="Y1325" i="19"/>
  <c r="Z1325" i="19"/>
  <c r="AL1325" i="19"/>
  <c r="AM1325" i="19"/>
  <c r="AO1325" i="19"/>
  <c r="AP1325" i="19"/>
  <c r="AB1325" i="19"/>
  <c r="AC1325" i="19"/>
  <c r="V1325" i="19"/>
  <c r="W1325" i="19"/>
  <c r="P1328" i="19"/>
  <c r="Q1327" i="19"/>
  <c r="R1327" i="19"/>
  <c r="S1327" i="19"/>
  <c r="T1326" i="19"/>
  <c r="AO1326" i="19"/>
  <c r="AP1326" i="19"/>
  <c r="AH1327" i="19"/>
  <c r="AF1327" i="19"/>
  <c r="D1326" i="19"/>
  <c r="V1326" i="19"/>
  <c r="W1326" i="19"/>
  <c r="AB1326" i="19"/>
  <c r="AC1326" i="19"/>
  <c r="T1327" i="19"/>
  <c r="V1327" i="19"/>
  <c r="W1327" i="19"/>
  <c r="AO1327" i="19"/>
  <c r="AP1327" i="19"/>
  <c r="AL1326" i="19"/>
  <c r="AM1326" i="19"/>
  <c r="Y1326" i="19"/>
  <c r="Z1326" i="19"/>
  <c r="P1329" i="19"/>
  <c r="Q1328" i="19"/>
  <c r="R1328" i="19"/>
  <c r="S1328" i="19"/>
  <c r="T1328" i="19"/>
  <c r="AO1328" i="19"/>
  <c r="AP1328" i="19"/>
  <c r="Y1328" i="19"/>
  <c r="Z1328" i="19"/>
  <c r="AL1328" i="19"/>
  <c r="AM1328" i="19"/>
  <c r="V1328" i="19"/>
  <c r="W1328" i="19"/>
  <c r="AB1328" i="19"/>
  <c r="AC1328" i="19"/>
  <c r="P1330" i="19"/>
  <c r="Q1329" i="19"/>
  <c r="R1329" i="19"/>
  <c r="S1329" i="19"/>
  <c r="D1327" i="19"/>
  <c r="AH1328" i="19"/>
  <c r="AF1328" i="19"/>
  <c r="Y1327" i="19"/>
  <c r="Z1327" i="19"/>
  <c r="AL1327" i="19"/>
  <c r="AM1327" i="19"/>
  <c r="AB1327" i="19"/>
  <c r="AC1327" i="19"/>
  <c r="Q1330" i="19"/>
  <c r="R1330" i="19"/>
  <c r="S1330" i="19"/>
  <c r="P1331" i="19"/>
  <c r="T1329" i="19"/>
  <c r="AH1329" i="19"/>
  <c r="AF1329" i="19"/>
  <c r="D1328" i="19"/>
  <c r="AH1330" i="19"/>
  <c r="AF1330" i="19"/>
  <c r="D1329" i="19"/>
  <c r="V1329" i="19"/>
  <c r="W1329" i="19"/>
  <c r="AL1329" i="19"/>
  <c r="AM1329" i="19"/>
  <c r="Y1329" i="19"/>
  <c r="Z1329" i="19"/>
  <c r="AB1329" i="19"/>
  <c r="AC1329" i="19"/>
  <c r="AO1329" i="19"/>
  <c r="AP1329" i="19"/>
  <c r="Q1331" i="19"/>
  <c r="R1331" i="19"/>
  <c r="S1331" i="19"/>
  <c r="P1332" i="19"/>
  <c r="T1330" i="19"/>
  <c r="D1330" i="19"/>
  <c r="AH1331" i="19"/>
  <c r="AF1331" i="19"/>
  <c r="AL1330" i="19"/>
  <c r="AM1330" i="19"/>
  <c r="Y1330" i="19"/>
  <c r="Z1330" i="19"/>
  <c r="AO1330" i="19"/>
  <c r="AP1330" i="19"/>
  <c r="V1330" i="19"/>
  <c r="W1330" i="19"/>
  <c r="AB1330" i="19"/>
  <c r="AC1330" i="19"/>
  <c r="Q1332" i="19"/>
  <c r="R1332" i="19"/>
  <c r="S1332" i="19"/>
  <c r="P1333" i="19"/>
  <c r="T1331" i="19"/>
  <c r="Y1331" i="19"/>
  <c r="Z1331" i="19"/>
  <c r="D1331" i="19"/>
  <c r="AH1332" i="19"/>
  <c r="AF1332" i="19"/>
  <c r="T1332" i="19"/>
  <c r="Y1332" i="19"/>
  <c r="Z1332" i="19"/>
  <c r="AB1332" i="19"/>
  <c r="AC1332" i="19"/>
  <c r="V1332" i="19"/>
  <c r="W1332" i="19"/>
  <c r="AL1332" i="19"/>
  <c r="AM1332" i="19"/>
  <c r="AL1331" i="19"/>
  <c r="AM1331" i="19"/>
  <c r="AB1331" i="19"/>
  <c r="AC1331" i="19"/>
  <c r="AO1331" i="19"/>
  <c r="AP1331" i="19"/>
  <c r="V1331" i="19"/>
  <c r="W1331" i="19"/>
  <c r="Q1333" i="19"/>
  <c r="R1333" i="19"/>
  <c r="S1333" i="19"/>
  <c r="P1334" i="19"/>
  <c r="Q1334" i="19"/>
  <c r="R1334" i="19"/>
  <c r="S1334" i="19"/>
  <c r="P1335" i="19"/>
  <c r="D1332" i="19"/>
  <c r="AH1333" i="19"/>
  <c r="AF1333" i="19"/>
  <c r="AO1332" i="19"/>
  <c r="AP1332" i="19"/>
  <c r="T1333" i="19"/>
  <c r="AO1333" i="19"/>
  <c r="AP1333" i="19"/>
  <c r="AB1333" i="19"/>
  <c r="AC1333" i="19"/>
  <c r="V1333" i="19"/>
  <c r="W1333" i="19"/>
  <c r="AH1334" i="19"/>
  <c r="AF1334" i="19"/>
  <c r="D1333" i="19"/>
  <c r="AL1333" i="19"/>
  <c r="AM1333" i="19"/>
  <c r="Y1333" i="19"/>
  <c r="Z1333" i="19"/>
  <c r="Q1335" i="19"/>
  <c r="R1335" i="19"/>
  <c r="S1335" i="19"/>
  <c r="P1336" i="19"/>
  <c r="T1334" i="19"/>
  <c r="AO1334" i="19"/>
  <c r="AP1334" i="19"/>
  <c r="AL1334" i="19"/>
  <c r="AM1334" i="19"/>
  <c r="Y1334" i="19"/>
  <c r="Z1334" i="19"/>
  <c r="V1334" i="19"/>
  <c r="W1334" i="19"/>
  <c r="T1335" i="19"/>
  <c r="AB1335" i="19"/>
  <c r="AC1335" i="19"/>
  <c r="AL1335" i="19"/>
  <c r="AM1335" i="19"/>
  <c r="Y1335" i="19"/>
  <c r="Z1335" i="19"/>
  <c r="AO1335" i="19"/>
  <c r="AP1335" i="19"/>
  <c r="AH1335" i="19"/>
  <c r="AF1335" i="19"/>
  <c r="D1334" i="19"/>
  <c r="Q1336" i="19"/>
  <c r="R1336" i="19"/>
  <c r="S1336" i="19"/>
  <c r="P1337" i="19"/>
  <c r="AB1334" i="19"/>
  <c r="AC1334" i="19"/>
  <c r="P1338" i="19"/>
  <c r="Q1337" i="19"/>
  <c r="R1337" i="19"/>
  <c r="S1337" i="19"/>
  <c r="D1335" i="19"/>
  <c r="AH1336" i="19"/>
  <c r="AF1336" i="19"/>
  <c r="T1336" i="19"/>
  <c r="AO1336" i="19"/>
  <c r="AP1336" i="19"/>
  <c r="Y1336" i="19"/>
  <c r="Z1336" i="19"/>
  <c r="V1335" i="19"/>
  <c r="W1335" i="19"/>
  <c r="AH1337" i="19"/>
  <c r="AF1337" i="19"/>
  <c r="D1336" i="19"/>
  <c r="AL1336" i="19"/>
  <c r="AM1336" i="19"/>
  <c r="P1339" i="19"/>
  <c r="Q1338" i="19"/>
  <c r="R1338" i="19"/>
  <c r="S1338" i="19"/>
  <c r="AL1337" i="19"/>
  <c r="AM1337" i="19"/>
  <c r="V1337" i="19"/>
  <c r="W1337" i="19"/>
  <c r="T1337" i="19"/>
  <c r="AB1337" i="19"/>
  <c r="AC1337" i="19"/>
  <c r="Y1337" i="19"/>
  <c r="Z1337" i="19"/>
  <c r="AO1337" i="19"/>
  <c r="AP1337" i="19"/>
  <c r="AB1336" i="19"/>
  <c r="AC1336" i="19"/>
  <c r="V1336" i="19"/>
  <c r="W1336" i="19"/>
  <c r="T1338" i="19"/>
  <c r="V1338" i="19"/>
  <c r="W1338" i="19"/>
  <c r="Y1338" i="19"/>
  <c r="Z1338" i="19"/>
  <c r="Q1339" i="19"/>
  <c r="R1339" i="19"/>
  <c r="S1339" i="19"/>
  <c r="P1340" i="19"/>
  <c r="AH1338" i="19"/>
  <c r="AF1338" i="19"/>
  <c r="D1337" i="19"/>
  <c r="T1339" i="19"/>
  <c r="Y1339" i="19"/>
  <c r="Z1339" i="19"/>
  <c r="AB1339" i="19"/>
  <c r="AC1339" i="19"/>
  <c r="AO1339" i="19"/>
  <c r="AP1339" i="19"/>
  <c r="AO1338" i="19"/>
  <c r="AP1338" i="19"/>
  <c r="AL1338" i="19"/>
  <c r="AM1338" i="19"/>
  <c r="Q1340" i="19"/>
  <c r="R1340" i="19"/>
  <c r="S1340" i="19"/>
  <c r="P1341" i="19"/>
  <c r="D1338" i="19"/>
  <c r="AH1339" i="19"/>
  <c r="AF1339" i="19"/>
  <c r="AB1338" i="19"/>
  <c r="AC1338" i="19"/>
  <c r="D1339" i="19"/>
  <c r="AH1340" i="19"/>
  <c r="AF1340" i="19"/>
  <c r="P1342" i="19"/>
  <c r="Q1341" i="19"/>
  <c r="R1341" i="19"/>
  <c r="S1341" i="19"/>
  <c r="AL1339" i="19"/>
  <c r="AM1339" i="19"/>
  <c r="T1340" i="19"/>
  <c r="AO1340" i="19"/>
  <c r="AP1340" i="19"/>
  <c r="V1339" i="19"/>
  <c r="W1339" i="19"/>
  <c r="T1341" i="19"/>
  <c r="AO1341" i="19"/>
  <c r="AP1341" i="19"/>
  <c r="V1341" i="19"/>
  <c r="W1341" i="19"/>
  <c r="AB1341" i="19"/>
  <c r="AC1341" i="19"/>
  <c r="Y1341" i="19"/>
  <c r="Z1341" i="19"/>
  <c r="D1340" i="19"/>
  <c r="AH1341" i="19"/>
  <c r="AF1341" i="19"/>
  <c r="Q1342" i="19"/>
  <c r="R1342" i="19"/>
  <c r="S1342" i="19"/>
  <c r="P1343" i="19"/>
  <c r="V1340" i="19"/>
  <c r="W1340" i="19"/>
  <c r="AB1340" i="19"/>
  <c r="AC1340" i="19"/>
  <c r="AL1340" i="19"/>
  <c r="AM1340" i="19"/>
  <c r="Y1340" i="19"/>
  <c r="Z1340" i="19"/>
  <c r="Q1343" i="19"/>
  <c r="R1343" i="19"/>
  <c r="S1343" i="19"/>
  <c r="P1344" i="19"/>
  <c r="AH1342" i="19"/>
  <c r="AF1342" i="19"/>
  <c r="D1341" i="19"/>
  <c r="AB1342" i="19"/>
  <c r="AC1342" i="19"/>
  <c r="AO1342" i="19"/>
  <c r="AP1342" i="19"/>
  <c r="V1342" i="19"/>
  <c r="W1342" i="19"/>
  <c r="T1342" i="19"/>
  <c r="Y1342" i="19"/>
  <c r="Z1342" i="19"/>
  <c r="AL1342" i="19"/>
  <c r="AM1342" i="19"/>
  <c r="AL1341" i="19"/>
  <c r="AM1341" i="19"/>
  <c r="Q1344" i="19"/>
  <c r="R1344" i="19"/>
  <c r="S1344" i="19"/>
  <c r="P1345" i="19"/>
  <c r="T1343" i="19"/>
  <c r="V1343" i="19"/>
  <c r="W1343" i="19"/>
  <c r="AH1343" i="19"/>
  <c r="AF1343" i="19"/>
  <c r="D1342" i="19"/>
  <c r="AO1343" i="19"/>
  <c r="AP1343" i="19"/>
  <c r="AL1343" i="19"/>
  <c r="AM1343" i="19"/>
  <c r="AH1344" i="19"/>
  <c r="AF1344" i="19"/>
  <c r="D1343" i="19"/>
  <c r="Y1343" i="19"/>
  <c r="Z1343" i="19"/>
  <c r="AB1343" i="19"/>
  <c r="AC1343" i="19"/>
  <c r="P1346" i="19"/>
  <c r="Q1345" i="19"/>
  <c r="R1345" i="19"/>
  <c r="S1345" i="19"/>
  <c r="T1344" i="19"/>
  <c r="AO1344" i="19"/>
  <c r="AP1344" i="19"/>
  <c r="Y1344" i="19"/>
  <c r="Z1344" i="19"/>
  <c r="AB1344" i="19"/>
  <c r="AC1344" i="19"/>
  <c r="AL1344" i="19"/>
  <c r="AM1344" i="19"/>
  <c r="V1344" i="19"/>
  <c r="W1344" i="19"/>
  <c r="Q1346" i="19"/>
  <c r="R1346" i="19"/>
  <c r="S1346" i="19"/>
  <c r="P1347" i="19"/>
  <c r="AH1345" i="19"/>
  <c r="AF1345" i="19"/>
  <c r="D1344" i="19"/>
  <c r="AL1345" i="19"/>
  <c r="AM1345" i="19"/>
  <c r="AB1345" i="19"/>
  <c r="AC1345" i="19"/>
  <c r="Y1345" i="19"/>
  <c r="Z1345" i="19"/>
  <c r="V1345" i="19"/>
  <c r="W1345" i="19"/>
  <c r="T1345" i="19"/>
  <c r="AO1345" i="19"/>
  <c r="AP1345" i="19"/>
  <c r="AH1346" i="19"/>
  <c r="AF1346" i="19"/>
  <c r="D1345" i="19"/>
  <c r="Q1347" i="19"/>
  <c r="R1347" i="19"/>
  <c r="S1347" i="19"/>
  <c r="P1348" i="19"/>
  <c r="T1346" i="19"/>
  <c r="D1346" i="19"/>
  <c r="AH1347" i="19"/>
  <c r="AF1347" i="19"/>
  <c r="AB1346" i="19"/>
  <c r="AC1346" i="19"/>
  <c r="AL1346" i="19"/>
  <c r="AM1346" i="19"/>
  <c r="V1347" i="19"/>
  <c r="W1347" i="19"/>
  <c r="Y1347" i="19"/>
  <c r="Z1347" i="19"/>
  <c r="AO1347" i="19"/>
  <c r="AP1347" i="19"/>
  <c r="AB1347" i="19"/>
  <c r="AC1347" i="19"/>
  <c r="T1347" i="19"/>
  <c r="Y1346" i="19"/>
  <c r="Z1346" i="19"/>
  <c r="Q1348" i="19"/>
  <c r="R1348" i="19"/>
  <c r="S1348" i="19"/>
  <c r="P1349" i="19"/>
  <c r="V1346" i="19"/>
  <c r="W1346" i="19"/>
  <c r="AO1346" i="19"/>
  <c r="AP1346" i="19"/>
  <c r="P1350" i="19"/>
  <c r="Q1349" i="19"/>
  <c r="R1349" i="19"/>
  <c r="S1349" i="19"/>
  <c r="T1348" i="19"/>
  <c r="AO1348" i="19"/>
  <c r="AP1348" i="19"/>
  <c r="Y1348" i="19"/>
  <c r="Z1348" i="19"/>
  <c r="V1348" i="19"/>
  <c r="W1348" i="19"/>
  <c r="AB1348" i="19"/>
  <c r="AC1348" i="19"/>
  <c r="AH1348" i="19"/>
  <c r="AF1348" i="19"/>
  <c r="D1347" i="19"/>
  <c r="AL1347" i="19"/>
  <c r="AM1347" i="19"/>
  <c r="T1349" i="19"/>
  <c r="D1348" i="19"/>
  <c r="AH1349" i="19"/>
  <c r="AF1349" i="19"/>
  <c r="AL1348" i="19"/>
  <c r="AM1348" i="19"/>
  <c r="Q1350" i="19"/>
  <c r="R1350" i="19"/>
  <c r="S1350" i="19"/>
  <c r="P1351" i="19"/>
  <c r="AH1350" i="19"/>
  <c r="AF1350" i="19"/>
  <c r="D1349" i="19"/>
  <c r="P1352" i="19"/>
  <c r="Q1351" i="19"/>
  <c r="R1351" i="19"/>
  <c r="S1351" i="19"/>
  <c r="V1349" i="19"/>
  <c r="W1349" i="19"/>
  <c r="AB1349" i="19"/>
  <c r="AC1349" i="19"/>
  <c r="AB1350" i="19"/>
  <c r="AC1350" i="19"/>
  <c r="T1350" i="19"/>
  <c r="V1350" i="19"/>
  <c r="W1350" i="19"/>
  <c r="Y1349" i="19"/>
  <c r="Z1349" i="19"/>
  <c r="AO1349" i="19"/>
  <c r="AP1349" i="19"/>
  <c r="AL1349" i="19"/>
  <c r="AM1349" i="19"/>
  <c r="Y1350" i="19"/>
  <c r="Z1350" i="19"/>
  <c r="D1350" i="19"/>
  <c r="AH1351" i="19"/>
  <c r="AF1351" i="19"/>
  <c r="Q1352" i="19"/>
  <c r="R1352" i="19"/>
  <c r="S1352" i="19"/>
  <c r="P1353" i="19"/>
  <c r="V1351" i="19"/>
  <c r="W1351" i="19"/>
  <c r="AL1351" i="19"/>
  <c r="AM1351" i="19"/>
  <c r="T1351" i="19"/>
  <c r="Y1351" i="19"/>
  <c r="Z1351" i="19"/>
  <c r="AB1351" i="19"/>
  <c r="AC1351" i="19"/>
  <c r="AO1350" i="19"/>
  <c r="AP1350" i="19"/>
  <c r="AL1350" i="19"/>
  <c r="AM1350" i="19"/>
  <c r="P1354" i="19"/>
  <c r="Q1353" i="19"/>
  <c r="R1353" i="19"/>
  <c r="S1353" i="19"/>
  <c r="T1352" i="19"/>
  <c r="AO1352" i="19"/>
  <c r="AP1352" i="19"/>
  <c r="Y1352" i="19"/>
  <c r="Z1352" i="19"/>
  <c r="AL1352" i="19"/>
  <c r="AM1352" i="19"/>
  <c r="V1352" i="19"/>
  <c r="W1352" i="19"/>
  <c r="D1351" i="19"/>
  <c r="AH1352" i="19"/>
  <c r="AF1352" i="19"/>
  <c r="AO1351" i="19"/>
  <c r="AP1351" i="19"/>
  <c r="D1352" i="19"/>
  <c r="AH1353" i="19"/>
  <c r="AF1353" i="19"/>
  <c r="T1353" i="19"/>
  <c r="AL1353" i="19"/>
  <c r="AM1353" i="19"/>
  <c r="AB1353" i="19"/>
  <c r="AC1353" i="19"/>
  <c r="Y1353" i="19"/>
  <c r="Z1353" i="19"/>
  <c r="AB1352" i="19"/>
  <c r="AC1352" i="19"/>
  <c r="Q1354" i="19"/>
  <c r="R1354" i="19"/>
  <c r="S1354" i="19"/>
  <c r="P1355" i="19"/>
  <c r="T1354" i="19"/>
  <c r="V1354" i="19"/>
  <c r="W1354" i="19"/>
  <c r="Y1354" i="19"/>
  <c r="Z1354" i="19"/>
  <c r="AO1354" i="19"/>
  <c r="AP1354" i="19"/>
  <c r="AO1353" i="19"/>
  <c r="AP1353" i="19"/>
  <c r="Q1355" i="19"/>
  <c r="R1355" i="19"/>
  <c r="S1355" i="19"/>
  <c r="P1356" i="19"/>
  <c r="AH1354" i="19"/>
  <c r="AF1354" i="19"/>
  <c r="D1353" i="19"/>
  <c r="V1353" i="19"/>
  <c r="W1353" i="19"/>
  <c r="T1355" i="19"/>
  <c r="AO1355" i="19"/>
  <c r="AP1355" i="19"/>
  <c r="Y1355" i="19"/>
  <c r="Z1355" i="19"/>
  <c r="AB1355" i="19"/>
  <c r="AC1355" i="19"/>
  <c r="AL1355" i="19"/>
  <c r="AM1355" i="19"/>
  <c r="AH1355" i="19"/>
  <c r="AF1355" i="19"/>
  <c r="D1354" i="19"/>
  <c r="AL1354" i="19"/>
  <c r="AM1354" i="19"/>
  <c r="P1357" i="19"/>
  <c r="Q1356" i="19"/>
  <c r="R1356" i="19"/>
  <c r="S1356" i="19"/>
  <c r="AB1354" i="19"/>
  <c r="AC1354" i="19"/>
  <c r="AH1356" i="19"/>
  <c r="AF1356" i="19"/>
  <c r="D1355" i="19"/>
  <c r="T1356" i="19"/>
  <c r="AO1356" i="19"/>
  <c r="AP1356" i="19"/>
  <c r="Y1356" i="19"/>
  <c r="Z1356" i="19"/>
  <c r="V1356" i="19"/>
  <c r="W1356" i="19"/>
  <c r="AB1356" i="19"/>
  <c r="AC1356" i="19"/>
  <c r="Q1357" i="19"/>
  <c r="R1357" i="19"/>
  <c r="S1357" i="19"/>
  <c r="P1358" i="19"/>
  <c r="V1355" i="19"/>
  <c r="W1355" i="19"/>
  <c r="Q1358" i="19"/>
  <c r="R1358" i="19"/>
  <c r="S1358" i="19"/>
  <c r="P1359" i="19"/>
  <c r="T1357" i="19"/>
  <c r="AL1357" i="19"/>
  <c r="AM1357" i="19"/>
  <c r="AH1357" i="19"/>
  <c r="AF1357" i="19"/>
  <c r="D1356" i="19"/>
  <c r="AL1356" i="19"/>
  <c r="AM1356" i="19"/>
  <c r="AH1358" i="19"/>
  <c r="AF1358" i="19"/>
  <c r="D1357" i="19"/>
  <c r="AB1357" i="19"/>
  <c r="AC1357" i="19"/>
  <c r="AO1357" i="19"/>
  <c r="AP1357" i="19"/>
  <c r="V1357" i="19"/>
  <c r="W1357" i="19"/>
  <c r="Y1357" i="19"/>
  <c r="Z1357" i="19"/>
  <c r="P1360" i="19"/>
  <c r="Q1359" i="19"/>
  <c r="R1359" i="19"/>
  <c r="S1359" i="19"/>
  <c r="T1358" i="19"/>
  <c r="V1358" i="19"/>
  <c r="W1358" i="19"/>
  <c r="AO1358" i="19"/>
  <c r="AP1358" i="19"/>
  <c r="AL1358" i="19"/>
  <c r="AM1358" i="19"/>
  <c r="P1361" i="19"/>
  <c r="Q1360" i="19"/>
  <c r="R1360" i="19"/>
  <c r="S1360" i="19"/>
  <c r="D1358" i="19"/>
  <c r="AH1359" i="19"/>
  <c r="AF1359" i="19"/>
  <c r="Y1358" i="19"/>
  <c r="Z1358" i="19"/>
  <c r="AB1358" i="19"/>
  <c r="AC1358" i="19"/>
  <c r="V1359" i="19"/>
  <c r="W1359" i="19"/>
  <c r="T1359" i="19"/>
  <c r="AH1360" i="19"/>
  <c r="AF1360" i="19"/>
  <c r="D1359" i="19"/>
  <c r="T1360" i="19"/>
  <c r="AO1360" i="19"/>
  <c r="AP1360" i="19"/>
  <c r="Y1360" i="19"/>
  <c r="Z1360" i="19"/>
  <c r="V1360" i="19"/>
  <c r="W1360" i="19"/>
  <c r="AB1360" i="19"/>
  <c r="AC1360" i="19"/>
  <c r="AL1359" i="19"/>
  <c r="AM1359" i="19"/>
  <c r="AO1359" i="19"/>
  <c r="AP1359" i="19"/>
  <c r="AB1359" i="19"/>
  <c r="AC1359" i="19"/>
  <c r="Y1359" i="19"/>
  <c r="Z1359" i="19"/>
  <c r="P1362" i="19"/>
  <c r="Q1361" i="19"/>
  <c r="R1361" i="19"/>
  <c r="S1361" i="19"/>
  <c r="T1361" i="19"/>
  <c r="AB1361" i="19"/>
  <c r="AC1361" i="19"/>
  <c r="Q1362" i="19"/>
  <c r="R1362" i="19"/>
  <c r="S1362" i="19"/>
  <c r="P1363" i="19"/>
  <c r="D1360" i="19"/>
  <c r="AH1361" i="19"/>
  <c r="AF1361" i="19"/>
  <c r="AL1360" i="19"/>
  <c r="AM1360" i="19"/>
  <c r="Q1363" i="19"/>
  <c r="R1363" i="19"/>
  <c r="S1363" i="19"/>
  <c r="P1364" i="19"/>
  <c r="AH1362" i="19"/>
  <c r="AF1362" i="19"/>
  <c r="D1361" i="19"/>
  <c r="Y1361" i="19"/>
  <c r="Z1361" i="19"/>
  <c r="AO1361" i="19"/>
  <c r="AP1361" i="19"/>
  <c r="AB1362" i="19"/>
  <c r="AC1362" i="19"/>
  <c r="AO1362" i="19"/>
  <c r="AP1362" i="19"/>
  <c r="T1362" i="19"/>
  <c r="V1362" i="19"/>
  <c r="W1362" i="19"/>
  <c r="V1361" i="19"/>
  <c r="W1361" i="19"/>
  <c r="AL1361" i="19"/>
  <c r="AM1361" i="19"/>
  <c r="D1362" i="19"/>
  <c r="AH1363" i="19"/>
  <c r="AF1363" i="19"/>
  <c r="Y1362" i="19"/>
  <c r="Z1362" i="19"/>
  <c r="AL1362" i="19"/>
  <c r="AM1362" i="19"/>
  <c r="Q1364" i="19"/>
  <c r="R1364" i="19"/>
  <c r="S1364" i="19"/>
  <c r="P1365" i="19"/>
  <c r="V1363" i="19"/>
  <c r="W1363" i="19"/>
  <c r="T1363" i="19"/>
  <c r="AL1363" i="19"/>
  <c r="AM1363" i="19"/>
  <c r="Y1363" i="19"/>
  <c r="Z1363" i="19"/>
  <c r="P1366" i="19"/>
  <c r="Q1365" i="19"/>
  <c r="R1365" i="19"/>
  <c r="S1365" i="19"/>
  <c r="T1364" i="19"/>
  <c r="AO1364" i="19"/>
  <c r="AP1364" i="19"/>
  <c r="Y1364" i="19"/>
  <c r="Z1364" i="19"/>
  <c r="AB1364" i="19"/>
  <c r="AC1364" i="19"/>
  <c r="AL1364" i="19"/>
  <c r="AM1364" i="19"/>
  <c r="V1364" i="19"/>
  <c r="W1364" i="19"/>
  <c r="D1363" i="19"/>
  <c r="AH1364" i="19"/>
  <c r="AF1364" i="19"/>
  <c r="AB1363" i="19"/>
  <c r="AC1363" i="19"/>
  <c r="AO1363" i="19"/>
  <c r="AP1363" i="19"/>
  <c r="D1364" i="19"/>
  <c r="AH1365" i="19"/>
  <c r="AF1365" i="19"/>
  <c r="T1365" i="19"/>
  <c r="AL1365" i="19"/>
  <c r="AM1365" i="19"/>
  <c r="AO1365" i="19"/>
  <c r="AP1365" i="19"/>
  <c r="Y1365" i="19"/>
  <c r="Z1365" i="19"/>
  <c r="P1367" i="19"/>
  <c r="Q1366" i="19"/>
  <c r="R1366" i="19"/>
  <c r="S1366" i="19"/>
  <c r="AB1365" i="19"/>
  <c r="AC1365" i="19"/>
  <c r="AH1366" i="19"/>
  <c r="AF1366" i="19"/>
  <c r="D1365" i="19"/>
  <c r="T1366" i="19"/>
  <c r="AO1366" i="19"/>
  <c r="AP1366" i="19"/>
  <c r="Y1366" i="19"/>
  <c r="Z1366" i="19"/>
  <c r="AB1366" i="19"/>
  <c r="AC1366" i="19"/>
  <c r="Q1367" i="19"/>
  <c r="R1367" i="19"/>
  <c r="S1367" i="19"/>
  <c r="P1368" i="19"/>
  <c r="V1365" i="19"/>
  <c r="W1365" i="19"/>
  <c r="D1366" i="19"/>
  <c r="AH1367" i="19"/>
  <c r="AF1367" i="19"/>
  <c r="Q1368" i="19"/>
  <c r="R1368" i="19"/>
  <c r="S1368" i="19"/>
  <c r="P1369" i="19"/>
  <c r="AL1367" i="19"/>
  <c r="AM1367" i="19"/>
  <c r="Y1367" i="19"/>
  <c r="Z1367" i="19"/>
  <c r="AO1367" i="19"/>
  <c r="AP1367" i="19"/>
  <c r="V1367" i="19"/>
  <c r="W1367" i="19"/>
  <c r="T1367" i="19"/>
  <c r="AB1367" i="19"/>
  <c r="AC1367" i="19"/>
  <c r="AL1366" i="19"/>
  <c r="AM1366" i="19"/>
  <c r="V1366" i="19"/>
  <c r="W1366" i="19"/>
  <c r="Q1369" i="19"/>
  <c r="R1369" i="19"/>
  <c r="S1369" i="19"/>
  <c r="P1370" i="19"/>
  <c r="T1368" i="19"/>
  <c r="AL1368" i="19"/>
  <c r="AM1368" i="19"/>
  <c r="Y1368" i="19"/>
  <c r="Z1368" i="19"/>
  <c r="V1368" i="19"/>
  <c r="W1368" i="19"/>
  <c r="AO1368" i="19"/>
  <c r="AP1368" i="19"/>
  <c r="AH1368" i="19"/>
  <c r="AF1368" i="19"/>
  <c r="D1367" i="19"/>
  <c r="D1368" i="19"/>
  <c r="AH1369" i="19"/>
  <c r="AF1369" i="19"/>
  <c r="AB1368" i="19"/>
  <c r="AC1368" i="19"/>
  <c r="Q1370" i="19"/>
  <c r="R1370" i="19"/>
  <c r="S1370" i="19"/>
  <c r="P1371" i="19"/>
  <c r="V1369" i="19"/>
  <c r="W1369" i="19"/>
  <c r="AB1369" i="19"/>
  <c r="AC1369" i="19"/>
  <c r="T1369" i="19"/>
  <c r="Y1369" i="19"/>
  <c r="Z1369" i="19"/>
  <c r="AL1369" i="19"/>
  <c r="AM1369" i="19"/>
  <c r="T1370" i="19"/>
  <c r="AO1370" i="19"/>
  <c r="AP1370" i="19"/>
  <c r="Y1370" i="19"/>
  <c r="Z1370" i="19"/>
  <c r="AB1370" i="19"/>
  <c r="AC1370" i="19"/>
  <c r="V1370" i="19"/>
  <c r="W1370" i="19"/>
  <c r="AL1370" i="19"/>
  <c r="AM1370" i="19"/>
  <c r="P1372" i="19"/>
  <c r="Q1371" i="19"/>
  <c r="R1371" i="19"/>
  <c r="S1371" i="19"/>
  <c r="D1369" i="19"/>
  <c r="AH1370" i="19"/>
  <c r="AF1370" i="19"/>
  <c r="AO1369" i="19"/>
  <c r="AP1369" i="19"/>
  <c r="Q1372" i="19"/>
  <c r="R1372" i="19"/>
  <c r="S1372" i="19"/>
  <c r="P1373" i="19"/>
  <c r="T1371" i="19"/>
  <c r="Y1371" i="19"/>
  <c r="Z1371" i="19"/>
  <c r="V1371" i="19"/>
  <c r="W1371" i="19"/>
  <c r="AB1371" i="19"/>
  <c r="AC1371" i="19"/>
  <c r="D1370" i="19"/>
  <c r="AH1371" i="19"/>
  <c r="AF1371" i="19"/>
  <c r="AH1372" i="19"/>
  <c r="AF1372" i="19"/>
  <c r="D1371" i="19"/>
  <c r="AO1371" i="19"/>
  <c r="AP1371" i="19"/>
  <c r="AL1371" i="19"/>
  <c r="AM1371" i="19"/>
  <c r="P1374" i="19"/>
  <c r="Q1373" i="19"/>
  <c r="R1373" i="19"/>
  <c r="S1373" i="19"/>
  <c r="AB1372" i="19"/>
  <c r="AC1372" i="19"/>
  <c r="T1372" i="19"/>
  <c r="Y1372" i="19"/>
  <c r="Z1372" i="19"/>
  <c r="AO1372" i="19"/>
  <c r="AP1372" i="19"/>
  <c r="D1372" i="19"/>
  <c r="AH1373" i="19"/>
  <c r="AF1373" i="19"/>
  <c r="T1373" i="19"/>
  <c r="AL1373" i="19"/>
  <c r="AM1373" i="19"/>
  <c r="AB1373" i="19"/>
  <c r="AC1373" i="19"/>
  <c r="Y1373" i="19"/>
  <c r="Z1373" i="19"/>
  <c r="P1375" i="19"/>
  <c r="Q1374" i="19"/>
  <c r="R1374" i="19"/>
  <c r="S1374" i="19"/>
  <c r="V1372" i="19"/>
  <c r="W1372" i="19"/>
  <c r="AL1372" i="19"/>
  <c r="AM1372" i="19"/>
  <c r="D1373" i="19"/>
  <c r="AH1374" i="19"/>
  <c r="AF1374" i="19"/>
  <c r="AO1373" i="19"/>
  <c r="AP1373" i="19"/>
  <c r="V1373" i="19"/>
  <c r="W1373" i="19"/>
  <c r="T1374" i="19"/>
  <c r="AO1374" i="19"/>
  <c r="AP1374" i="19"/>
  <c r="Y1374" i="19"/>
  <c r="Z1374" i="19"/>
  <c r="P1376" i="19"/>
  <c r="Q1375" i="19"/>
  <c r="R1375" i="19"/>
  <c r="S1375" i="19"/>
  <c r="D1374" i="19"/>
  <c r="AH1375" i="19"/>
  <c r="AF1375" i="19"/>
  <c r="AL1374" i="19"/>
  <c r="AM1374" i="19"/>
  <c r="T1375" i="19"/>
  <c r="Y1375" i="19"/>
  <c r="Z1375" i="19"/>
  <c r="AO1375" i="19"/>
  <c r="AP1375" i="19"/>
  <c r="Q1376" i="19"/>
  <c r="R1376" i="19"/>
  <c r="S1376" i="19"/>
  <c r="P1377" i="19"/>
  <c r="AB1374" i="19"/>
  <c r="AC1374" i="19"/>
  <c r="V1374" i="19"/>
  <c r="W1374" i="19"/>
  <c r="T1376" i="19"/>
  <c r="Y1376" i="19"/>
  <c r="Z1376" i="19"/>
  <c r="AO1376" i="19"/>
  <c r="AP1376" i="19"/>
  <c r="AH1376" i="19"/>
  <c r="AF1376" i="19"/>
  <c r="D1375" i="19"/>
  <c r="AL1375" i="19"/>
  <c r="AM1375" i="19"/>
  <c r="P1378" i="19"/>
  <c r="Q1377" i="19"/>
  <c r="R1377" i="19"/>
  <c r="S1377" i="19"/>
  <c r="AB1375" i="19"/>
  <c r="AC1375" i="19"/>
  <c r="V1375" i="19"/>
  <c r="W1375" i="19"/>
  <c r="AH1377" i="19"/>
  <c r="AF1377" i="19"/>
  <c r="D1376" i="19"/>
  <c r="V1376" i="19"/>
  <c r="W1376" i="19"/>
  <c r="AL1376" i="19"/>
  <c r="AM1376" i="19"/>
  <c r="V1377" i="19"/>
  <c r="W1377" i="19"/>
  <c r="AL1377" i="19"/>
  <c r="AM1377" i="19"/>
  <c r="AO1377" i="19"/>
  <c r="AP1377" i="19"/>
  <c r="T1377" i="19"/>
  <c r="AB1377" i="19"/>
  <c r="AC1377" i="19"/>
  <c r="Y1377" i="19"/>
  <c r="Z1377" i="19"/>
  <c r="P1379" i="19"/>
  <c r="Q1378" i="19"/>
  <c r="R1378" i="19"/>
  <c r="S1378" i="19"/>
  <c r="AB1376" i="19"/>
  <c r="AC1376" i="19"/>
  <c r="T1378" i="19"/>
  <c r="AO1378" i="19"/>
  <c r="AP1378" i="19"/>
  <c r="Y1378" i="19"/>
  <c r="Z1378" i="19"/>
  <c r="V1378" i="19"/>
  <c r="W1378" i="19"/>
  <c r="AB1378" i="19"/>
  <c r="AC1378" i="19"/>
  <c r="AL1378" i="19"/>
  <c r="AM1378" i="19"/>
  <c r="Q1379" i="19"/>
  <c r="R1379" i="19"/>
  <c r="S1379" i="19"/>
  <c r="P1380" i="19"/>
  <c r="D1377" i="19"/>
  <c r="AH1378" i="19"/>
  <c r="AF1378" i="19"/>
  <c r="Q1380" i="19"/>
  <c r="R1380" i="19"/>
  <c r="S1380" i="19"/>
  <c r="P1381" i="19"/>
  <c r="T1379" i="19"/>
  <c r="AO1379" i="19"/>
  <c r="AP1379" i="19"/>
  <c r="V1379" i="19"/>
  <c r="W1379" i="19"/>
  <c r="D1378" i="19"/>
  <c r="AH1379" i="19"/>
  <c r="AF1379" i="19"/>
  <c r="AH1380" i="19"/>
  <c r="AF1380" i="19"/>
  <c r="D1379" i="19"/>
  <c r="AB1379" i="19"/>
  <c r="AC1379" i="19"/>
  <c r="Y1379" i="19"/>
  <c r="Z1379" i="19"/>
  <c r="AL1379" i="19"/>
  <c r="AM1379" i="19"/>
  <c r="Q1381" i="19"/>
  <c r="R1381" i="19"/>
  <c r="S1381" i="19"/>
  <c r="P1382" i="19"/>
  <c r="T1380" i="19"/>
  <c r="Y1380" i="19"/>
  <c r="Z1380" i="19"/>
  <c r="AL1380" i="19"/>
  <c r="AM1380" i="19"/>
  <c r="AO1380" i="19"/>
  <c r="AP1380" i="19"/>
  <c r="Q1382" i="19"/>
  <c r="R1382" i="19"/>
  <c r="S1382" i="19"/>
  <c r="P1383" i="19"/>
  <c r="T1381" i="19"/>
  <c r="V1381" i="19"/>
  <c r="W1381" i="19"/>
  <c r="AH1381" i="19"/>
  <c r="AF1381" i="19"/>
  <c r="D1380" i="19"/>
  <c r="V1380" i="19"/>
  <c r="W1380" i="19"/>
  <c r="AB1380" i="19"/>
  <c r="AC1380" i="19"/>
  <c r="Y1381" i="19"/>
  <c r="Z1381" i="19"/>
  <c r="AO1381" i="19"/>
  <c r="AP1381" i="19"/>
  <c r="D1381" i="19"/>
  <c r="AH1382" i="19"/>
  <c r="AF1382" i="19"/>
  <c r="AL1381" i="19"/>
  <c r="AM1381" i="19"/>
  <c r="AB1381" i="19"/>
  <c r="AC1381" i="19"/>
  <c r="Q1383" i="19"/>
  <c r="R1383" i="19"/>
  <c r="S1383" i="19"/>
  <c r="P1384" i="19"/>
  <c r="T1382" i="19"/>
  <c r="AO1382" i="19"/>
  <c r="AP1382" i="19"/>
  <c r="Y1382" i="19"/>
  <c r="Z1382" i="19"/>
  <c r="V1382" i="19"/>
  <c r="W1382" i="19"/>
  <c r="AB1382" i="19"/>
  <c r="AC1382" i="19"/>
  <c r="AL1382" i="19"/>
  <c r="AM1382" i="19"/>
  <c r="T1383" i="19"/>
  <c r="AB1383" i="19"/>
  <c r="AC1383" i="19"/>
  <c r="D1382" i="19"/>
  <c r="AH1383" i="19"/>
  <c r="AF1383" i="19"/>
  <c r="Q1384" i="19"/>
  <c r="R1384" i="19"/>
  <c r="S1384" i="19"/>
  <c r="P1385" i="19"/>
  <c r="V1383" i="19"/>
  <c r="W1383" i="19"/>
  <c r="AH1384" i="19"/>
  <c r="AF1384" i="19"/>
  <c r="D1383" i="19"/>
  <c r="Q1385" i="19"/>
  <c r="R1385" i="19"/>
  <c r="S1385" i="19"/>
  <c r="P1386" i="19"/>
  <c r="AO1383" i="19"/>
  <c r="AP1383" i="19"/>
  <c r="Y1383" i="19"/>
  <c r="Z1383" i="19"/>
  <c r="AB1384" i="19"/>
  <c r="AC1384" i="19"/>
  <c r="T1384" i="19"/>
  <c r="V1384" i="19"/>
  <c r="W1384" i="19"/>
  <c r="AL1384" i="19"/>
  <c r="AM1384" i="19"/>
  <c r="Y1384" i="19"/>
  <c r="Z1384" i="19"/>
  <c r="AL1383" i="19"/>
  <c r="AM1383" i="19"/>
  <c r="P1387" i="19"/>
  <c r="Q1386" i="19"/>
  <c r="R1386" i="19"/>
  <c r="S1386" i="19"/>
  <c r="T1385" i="19"/>
  <c r="D1384" i="19"/>
  <c r="AH1385" i="19"/>
  <c r="AF1385" i="19"/>
  <c r="AO1384" i="19"/>
  <c r="AP1384" i="19"/>
  <c r="D1385" i="19"/>
  <c r="AH1386" i="19"/>
  <c r="AF1386" i="19"/>
  <c r="Y1385" i="19"/>
  <c r="Z1385" i="19"/>
  <c r="AL1385" i="19"/>
  <c r="AM1385" i="19"/>
  <c r="AO1385" i="19"/>
  <c r="AP1385" i="19"/>
  <c r="AB1385" i="19"/>
  <c r="AC1385" i="19"/>
  <c r="V1385" i="19"/>
  <c r="W1385" i="19"/>
  <c r="T1386" i="19"/>
  <c r="AO1386" i="19"/>
  <c r="AP1386" i="19"/>
  <c r="Y1386" i="19"/>
  <c r="Z1386" i="19"/>
  <c r="AL1386" i="19"/>
  <c r="AM1386" i="19"/>
  <c r="V1386" i="19"/>
  <c r="W1386" i="19"/>
  <c r="AB1386" i="19"/>
  <c r="AC1386" i="19"/>
  <c r="P1388" i="19"/>
  <c r="Q1387" i="19"/>
  <c r="R1387" i="19"/>
  <c r="S1387" i="19"/>
  <c r="Q1388" i="19"/>
  <c r="R1388" i="19"/>
  <c r="S1388" i="19"/>
  <c r="P1389" i="19"/>
  <c r="T1387" i="19"/>
  <c r="V1387" i="19"/>
  <c r="W1387" i="19"/>
  <c r="D1386" i="19"/>
  <c r="AH1387" i="19"/>
  <c r="AF1387" i="19"/>
  <c r="AH1388" i="19"/>
  <c r="AF1388" i="19"/>
  <c r="D1387" i="19"/>
  <c r="AL1387" i="19"/>
  <c r="AM1387" i="19"/>
  <c r="Y1387" i="19"/>
  <c r="Z1387" i="19"/>
  <c r="AB1387" i="19"/>
  <c r="AC1387" i="19"/>
  <c r="AO1387" i="19"/>
  <c r="AP1387" i="19"/>
  <c r="Q1389" i="19"/>
  <c r="R1389" i="19"/>
  <c r="S1389" i="19"/>
  <c r="P1390" i="19"/>
  <c r="T1388" i="19"/>
  <c r="D1388" i="19"/>
  <c r="AH1389" i="19"/>
  <c r="AF1389" i="19"/>
  <c r="AO1388" i="19"/>
  <c r="AP1388" i="19"/>
  <c r="AL1388" i="19"/>
  <c r="AM1388" i="19"/>
  <c r="V1389" i="19"/>
  <c r="W1389" i="19"/>
  <c r="AO1389" i="19"/>
  <c r="AP1389" i="19"/>
  <c r="AL1389" i="19"/>
  <c r="AM1389" i="19"/>
  <c r="Y1389" i="19"/>
  <c r="Z1389" i="19"/>
  <c r="T1389" i="19"/>
  <c r="Y1388" i="19"/>
  <c r="Z1388" i="19"/>
  <c r="V1388" i="19"/>
  <c r="W1388" i="19"/>
  <c r="AB1388" i="19"/>
  <c r="AC1388" i="19"/>
  <c r="Q1390" i="19"/>
  <c r="R1390" i="19"/>
  <c r="S1390" i="19"/>
  <c r="P1391" i="19"/>
  <c r="T1390" i="19"/>
  <c r="AO1390" i="19"/>
  <c r="AP1390" i="19"/>
  <c r="Y1390" i="19"/>
  <c r="Z1390" i="19"/>
  <c r="V1390" i="19"/>
  <c r="W1390" i="19"/>
  <c r="AL1390" i="19"/>
  <c r="AM1390" i="19"/>
  <c r="AB1390" i="19"/>
  <c r="AC1390" i="19"/>
  <c r="P1392" i="19"/>
  <c r="Q1391" i="19"/>
  <c r="R1391" i="19"/>
  <c r="S1391" i="19"/>
  <c r="D1389" i="19"/>
  <c r="AH1390" i="19"/>
  <c r="AF1390" i="19"/>
  <c r="AB1389" i="19"/>
  <c r="AC1389" i="19"/>
  <c r="T1391" i="19"/>
  <c r="V1391" i="19"/>
  <c r="W1391" i="19"/>
  <c r="AB1391" i="19"/>
  <c r="AC1391" i="19"/>
  <c r="Y1391" i="19"/>
  <c r="Z1391" i="19"/>
  <c r="AO1391" i="19"/>
  <c r="AP1391" i="19"/>
  <c r="P1393" i="19"/>
  <c r="Q1392" i="19"/>
  <c r="R1392" i="19"/>
  <c r="S1392" i="19"/>
  <c r="AH1391" i="19"/>
  <c r="AF1391" i="19"/>
  <c r="D1390" i="19"/>
  <c r="Q1393" i="19"/>
  <c r="R1393" i="19"/>
  <c r="S1393" i="19"/>
  <c r="P1394" i="19"/>
  <c r="AH1392" i="19"/>
  <c r="AF1392" i="19"/>
  <c r="D1391" i="19"/>
  <c r="AL1391" i="19"/>
  <c r="AM1391" i="19"/>
  <c r="AB1392" i="19"/>
  <c r="AC1392" i="19"/>
  <c r="AL1392" i="19"/>
  <c r="AM1392" i="19"/>
  <c r="AO1392" i="19"/>
  <c r="AP1392" i="19"/>
  <c r="T1392" i="19"/>
  <c r="Y1392" i="19"/>
  <c r="Z1392" i="19"/>
  <c r="AH1393" i="19"/>
  <c r="AF1393" i="19"/>
  <c r="D1392" i="19"/>
  <c r="V1392" i="19"/>
  <c r="W1392" i="19"/>
  <c r="Q1394" i="19"/>
  <c r="R1394" i="19"/>
  <c r="S1394" i="19"/>
  <c r="P1395" i="19"/>
  <c r="V1393" i="19"/>
  <c r="W1393" i="19"/>
  <c r="Y1393" i="19"/>
  <c r="Z1393" i="19"/>
  <c r="T1393" i="19"/>
  <c r="AB1393" i="19"/>
  <c r="AC1393" i="19"/>
  <c r="AL1393" i="19"/>
  <c r="AM1393" i="19"/>
  <c r="T1394" i="19"/>
  <c r="AO1394" i="19"/>
  <c r="AP1394" i="19"/>
  <c r="Y1394" i="19"/>
  <c r="Z1394" i="19"/>
  <c r="V1394" i="19"/>
  <c r="W1394" i="19"/>
  <c r="AL1394" i="19"/>
  <c r="AM1394" i="19"/>
  <c r="AB1394" i="19"/>
  <c r="AC1394" i="19"/>
  <c r="P1396" i="19"/>
  <c r="Q1395" i="19"/>
  <c r="R1395" i="19"/>
  <c r="S1395" i="19"/>
  <c r="D1393" i="19"/>
  <c r="AH1394" i="19"/>
  <c r="AF1394" i="19"/>
  <c r="AO1393" i="19"/>
  <c r="AP1393" i="19"/>
  <c r="P1397" i="19"/>
  <c r="Q1396" i="19"/>
  <c r="R1396" i="19"/>
  <c r="S1396" i="19"/>
  <c r="T1395" i="19"/>
  <c r="D1394" i="19"/>
  <c r="AH1395" i="19"/>
  <c r="AF1395" i="19"/>
  <c r="AH1396" i="19"/>
  <c r="AF1396" i="19"/>
  <c r="D1395" i="19"/>
  <c r="T1396" i="19"/>
  <c r="AO1396" i="19"/>
  <c r="AP1396" i="19"/>
  <c r="V1396" i="19"/>
  <c r="W1396" i="19"/>
  <c r="AL1396" i="19"/>
  <c r="AM1396" i="19"/>
  <c r="AB1395" i="19"/>
  <c r="AC1395" i="19"/>
  <c r="V1395" i="19"/>
  <c r="W1395" i="19"/>
  <c r="Y1395" i="19"/>
  <c r="Z1395" i="19"/>
  <c r="AL1395" i="19"/>
  <c r="AM1395" i="19"/>
  <c r="AO1395" i="19"/>
  <c r="AP1395" i="19"/>
  <c r="Q1397" i="19"/>
  <c r="R1397" i="19"/>
  <c r="S1397" i="19"/>
  <c r="P1398" i="19"/>
  <c r="Q1398" i="19"/>
  <c r="R1398" i="19"/>
  <c r="S1398" i="19"/>
  <c r="P1399" i="19"/>
  <c r="T1397" i="19"/>
  <c r="AH1397" i="19"/>
  <c r="AF1397" i="19"/>
  <c r="D1396" i="19"/>
  <c r="AB1396" i="19"/>
  <c r="AC1396" i="19"/>
  <c r="Y1396" i="19"/>
  <c r="Z1396" i="19"/>
  <c r="D1397" i="19"/>
  <c r="AH1398" i="19"/>
  <c r="AF1398" i="19"/>
  <c r="AB1397" i="19"/>
  <c r="AC1397" i="19"/>
  <c r="V1397" i="19"/>
  <c r="W1397" i="19"/>
  <c r="AL1397" i="19"/>
  <c r="AM1397" i="19"/>
  <c r="AO1397" i="19"/>
  <c r="AP1397" i="19"/>
  <c r="Y1397" i="19"/>
  <c r="Z1397" i="19"/>
  <c r="P1400" i="19"/>
  <c r="Q1399" i="19"/>
  <c r="R1399" i="19"/>
  <c r="S1399" i="19"/>
  <c r="T1398" i="19"/>
  <c r="AO1398" i="19"/>
  <c r="AP1398" i="19"/>
  <c r="Y1398" i="19"/>
  <c r="Z1398" i="19"/>
  <c r="AB1398" i="19"/>
  <c r="AC1398" i="19"/>
  <c r="AL1398" i="19"/>
  <c r="AM1398" i="19"/>
  <c r="V1398" i="19"/>
  <c r="W1398" i="19"/>
  <c r="T1399" i="19"/>
  <c r="D1398" i="19"/>
  <c r="AH1399" i="19"/>
  <c r="AF1399" i="19"/>
  <c r="Q1400" i="19"/>
  <c r="R1400" i="19"/>
  <c r="S1400" i="19"/>
  <c r="P1401" i="19"/>
  <c r="Q1401" i="19"/>
  <c r="R1401" i="19"/>
  <c r="S1401" i="19"/>
  <c r="P1402" i="19"/>
  <c r="AH1400" i="19"/>
  <c r="AF1400" i="19"/>
  <c r="D1399" i="19"/>
  <c r="AB1399" i="19"/>
  <c r="AC1399" i="19"/>
  <c r="V1399" i="19"/>
  <c r="W1399" i="19"/>
  <c r="AO1399" i="19"/>
  <c r="AP1399" i="19"/>
  <c r="Y1399" i="19"/>
  <c r="Z1399" i="19"/>
  <c r="AB1400" i="19"/>
  <c r="AC1400" i="19"/>
  <c r="T1400" i="19"/>
  <c r="AL1400" i="19"/>
  <c r="AM1400" i="19"/>
  <c r="AL1399" i="19"/>
  <c r="AM1399" i="19"/>
  <c r="Y1400" i="19"/>
  <c r="Z1400" i="19"/>
  <c r="D1400" i="19"/>
  <c r="AH1401" i="19"/>
  <c r="AF1401" i="19"/>
  <c r="V1400" i="19"/>
  <c r="W1400" i="19"/>
  <c r="AO1400" i="19"/>
  <c r="AP1400" i="19"/>
  <c r="P1403" i="19"/>
  <c r="Q1402" i="19"/>
  <c r="R1402" i="19"/>
  <c r="S1402" i="19"/>
  <c r="T1401" i="19"/>
  <c r="AO1401" i="19"/>
  <c r="AP1401" i="19"/>
  <c r="AL1401" i="19"/>
  <c r="AM1401" i="19"/>
  <c r="T1402" i="19"/>
  <c r="AO1402" i="19"/>
  <c r="AP1402" i="19"/>
  <c r="Y1402" i="19"/>
  <c r="Z1402" i="19"/>
  <c r="AB1402" i="19"/>
  <c r="AC1402" i="19"/>
  <c r="AL1402" i="19"/>
  <c r="AM1402" i="19"/>
  <c r="V1402" i="19"/>
  <c r="W1402" i="19"/>
  <c r="D1401" i="19"/>
  <c r="AH1402" i="19"/>
  <c r="AF1402" i="19"/>
  <c r="P1404" i="19"/>
  <c r="Q1403" i="19"/>
  <c r="R1403" i="19"/>
  <c r="S1403" i="19"/>
  <c r="AB1401" i="19"/>
  <c r="AC1401" i="19"/>
  <c r="Y1401" i="19"/>
  <c r="Z1401" i="19"/>
  <c r="V1401" i="19"/>
  <c r="W1401" i="19"/>
  <c r="T1403" i="19"/>
  <c r="AL1403" i="19"/>
  <c r="AM1403" i="19"/>
  <c r="V1403" i="19"/>
  <c r="W1403" i="19"/>
  <c r="AB1403" i="19"/>
  <c r="AC1403" i="19"/>
  <c r="Y1403" i="19"/>
  <c r="Z1403" i="19"/>
  <c r="Q1404" i="19"/>
  <c r="R1404" i="19"/>
  <c r="S1404" i="19"/>
  <c r="P1405" i="19"/>
  <c r="D1402" i="19"/>
  <c r="AH1403" i="19"/>
  <c r="AF1403" i="19"/>
  <c r="T1404" i="19"/>
  <c r="AL1404" i="19"/>
  <c r="AM1404" i="19"/>
  <c r="AO1403" i="19"/>
  <c r="AP1403" i="19"/>
  <c r="AH1404" i="19"/>
  <c r="AF1404" i="19"/>
  <c r="D1403" i="19"/>
  <c r="P1406" i="19"/>
  <c r="Q1405" i="19"/>
  <c r="R1405" i="19"/>
  <c r="S1405" i="19"/>
  <c r="Y1404" i="19"/>
  <c r="Z1404" i="19"/>
  <c r="T1405" i="19"/>
  <c r="AO1405" i="19"/>
  <c r="AP1405" i="19"/>
  <c r="Y1405" i="19"/>
  <c r="Z1405" i="19"/>
  <c r="AB1405" i="19"/>
  <c r="AC1405" i="19"/>
  <c r="D1404" i="19"/>
  <c r="AH1405" i="19"/>
  <c r="AF1405" i="19"/>
  <c r="V1404" i="19"/>
  <c r="W1404" i="19"/>
  <c r="P1407" i="19"/>
  <c r="Q1406" i="19"/>
  <c r="R1406" i="19"/>
  <c r="S1406" i="19"/>
  <c r="AO1404" i="19"/>
  <c r="AP1404" i="19"/>
  <c r="AB1404" i="19"/>
  <c r="AC1404" i="19"/>
  <c r="D1405" i="19"/>
  <c r="AH1406" i="19"/>
  <c r="AF1406" i="19"/>
  <c r="V1405" i="19"/>
  <c r="W1405" i="19"/>
  <c r="T1406" i="19"/>
  <c r="AO1406" i="19"/>
  <c r="AP1406" i="19"/>
  <c r="Y1406" i="19"/>
  <c r="Z1406" i="19"/>
  <c r="V1406" i="19"/>
  <c r="W1406" i="19"/>
  <c r="AB1406" i="19"/>
  <c r="AC1406" i="19"/>
  <c r="AL1405" i="19"/>
  <c r="AM1405" i="19"/>
  <c r="P1408" i="19"/>
  <c r="Q1407" i="19"/>
  <c r="R1407" i="19"/>
  <c r="S1407" i="19"/>
  <c r="AH1407" i="19"/>
  <c r="AF1407" i="19"/>
  <c r="D1406" i="19"/>
  <c r="P1409" i="19"/>
  <c r="Q1408" i="19"/>
  <c r="R1408" i="19"/>
  <c r="S1408" i="19"/>
  <c r="T1407" i="19"/>
  <c r="AL1406" i="19"/>
  <c r="AM1406" i="19"/>
  <c r="AH1408" i="19"/>
  <c r="AF1408" i="19"/>
  <c r="D1407" i="19"/>
  <c r="AL1407" i="19"/>
  <c r="AM1407" i="19"/>
  <c r="AO1407" i="19"/>
  <c r="AP1407" i="19"/>
  <c r="Y1407" i="19"/>
  <c r="Z1407" i="19"/>
  <c r="AB1408" i="19"/>
  <c r="AC1408" i="19"/>
  <c r="AL1408" i="19"/>
  <c r="AM1408" i="19"/>
  <c r="V1408" i="19"/>
  <c r="W1408" i="19"/>
  <c r="T1408" i="19"/>
  <c r="P1410" i="19"/>
  <c r="Q1409" i="19"/>
  <c r="R1409" i="19"/>
  <c r="S1409" i="19"/>
  <c r="AB1407" i="19"/>
  <c r="AC1407" i="19"/>
  <c r="V1407" i="19"/>
  <c r="W1407" i="19"/>
  <c r="P1411" i="19"/>
  <c r="Q1410" i="19"/>
  <c r="R1410" i="19"/>
  <c r="S1410" i="19"/>
  <c r="AH1409" i="19"/>
  <c r="AF1409" i="19"/>
  <c r="D1408" i="19"/>
  <c r="T1409" i="19"/>
  <c r="Y1409" i="19"/>
  <c r="Z1409" i="19"/>
  <c r="Y1408" i="19"/>
  <c r="Z1408" i="19"/>
  <c r="AO1408" i="19"/>
  <c r="AP1408" i="19"/>
  <c r="D1409" i="19"/>
  <c r="AH1410" i="19"/>
  <c r="AF1410" i="19"/>
  <c r="V1409" i="19"/>
  <c r="W1409" i="19"/>
  <c r="T1410" i="19"/>
  <c r="AO1410" i="19"/>
  <c r="AP1410" i="19"/>
  <c r="Y1410" i="19"/>
  <c r="Z1410" i="19"/>
  <c r="V1410" i="19"/>
  <c r="W1410" i="19"/>
  <c r="AB1410" i="19"/>
  <c r="AC1410" i="19"/>
  <c r="AL1409" i="19"/>
  <c r="AM1409" i="19"/>
  <c r="AB1409" i="19"/>
  <c r="AC1409" i="19"/>
  <c r="AO1409" i="19"/>
  <c r="AP1409" i="19"/>
  <c r="Q1411" i="19"/>
  <c r="R1411" i="19"/>
  <c r="S1411" i="19"/>
  <c r="P1412" i="19"/>
  <c r="T1411" i="19"/>
  <c r="AB1411" i="19"/>
  <c r="AC1411" i="19"/>
  <c r="Q1412" i="19"/>
  <c r="R1412" i="19"/>
  <c r="S1412" i="19"/>
  <c r="P1413" i="19"/>
  <c r="AH1411" i="19"/>
  <c r="AF1411" i="19"/>
  <c r="D1410" i="19"/>
  <c r="AL1410" i="19"/>
  <c r="AM1410" i="19"/>
  <c r="T1412" i="19"/>
  <c r="AH1412" i="19"/>
  <c r="AF1412" i="19"/>
  <c r="D1411" i="19"/>
  <c r="V1411" i="19"/>
  <c r="W1411" i="19"/>
  <c r="AO1411" i="19"/>
  <c r="AP1411" i="19"/>
  <c r="Y1411" i="19"/>
  <c r="Z1411" i="19"/>
  <c r="Q1413" i="19"/>
  <c r="R1413" i="19"/>
  <c r="S1413" i="19"/>
  <c r="P1414" i="19"/>
  <c r="AL1411" i="19"/>
  <c r="AM1411" i="19"/>
  <c r="AH1413" i="19"/>
  <c r="AF1413" i="19"/>
  <c r="D1412" i="19"/>
  <c r="AL1412" i="19"/>
  <c r="AM1412" i="19"/>
  <c r="Q1414" i="19"/>
  <c r="R1414" i="19"/>
  <c r="S1414" i="19"/>
  <c r="P1415" i="19"/>
  <c r="V1412" i="19"/>
  <c r="W1412" i="19"/>
  <c r="Y1412" i="19"/>
  <c r="Z1412" i="19"/>
  <c r="AB1412" i="19"/>
  <c r="AC1412" i="19"/>
  <c r="T1413" i="19"/>
  <c r="Y1413" i="19"/>
  <c r="Z1413" i="19"/>
  <c r="AO1413" i="19"/>
  <c r="AP1413" i="19"/>
  <c r="AO1412" i="19"/>
  <c r="AP1412" i="19"/>
  <c r="P1416" i="19"/>
  <c r="Q1415" i="19"/>
  <c r="R1415" i="19"/>
  <c r="S1415" i="19"/>
  <c r="D1413" i="19"/>
  <c r="AH1414" i="19"/>
  <c r="AF1414" i="19"/>
  <c r="AB1413" i="19"/>
  <c r="AC1413" i="19"/>
  <c r="V1413" i="19"/>
  <c r="W1413" i="19"/>
  <c r="T1414" i="19"/>
  <c r="AL1413" i="19"/>
  <c r="AM1413" i="19"/>
  <c r="D1414" i="19"/>
  <c r="AH1415" i="19"/>
  <c r="AF1415" i="19"/>
  <c r="AL1414" i="19"/>
  <c r="AM1414" i="19"/>
  <c r="AB1414" i="19"/>
  <c r="AC1414" i="19"/>
  <c r="V1414" i="19"/>
  <c r="W1414" i="19"/>
  <c r="AL1415" i="19"/>
  <c r="AM1415" i="19"/>
  <c r="Y1415" i="19"/>
  <c r="Z1415" i="19"/>
  <c r="AO1415" i="19"/>
  <c r="AP1415" i="19"/>
  <c r="T1415" i="19"/>
  <c r="Y1414" i="19"/>
  <c r="Z1414" i="19"/>
  <c r="AO1414" i="19"/>
  <c r="AP1414" i="19"/>
  <c r="Q1416" i="19"/>
  <c r="R1416" i="19"/>
  <c r="S1416" i="19"/>
  <c r="P1417" i="19"/>
  <c r="Q1417" i="19"/>
  <c r="R1417" i="19"/>
  <c r="S1417" i="19"/>
  <c r="P1418" i="19"/>
  <c r="AH1416" i="19"/>
  <c r="AF1416" i="19"/>
  <c r="D1415" i="19"/>
  <c r="T1416" i="19"/>
  <c r="V1415" i="19"/>
  <c r="W1415" i="19"/>
  <c r="AB1415" i="19"/>
  <c r="AC1415" i="19"/>
  <c r="D1416" i="19"/>
  <c r="AH1417" i="19"/>
  <c r="AF1417" i="19"/>
  <c r="AL1416" i="19"/>
  <c r="AM1416" i="19"/>
  <c r="AO1416" i="19"/>
  <c r="AP1416" i="19"/>
  <c r="Y1416" i="19"/>
  <c r="Z1416" i="19"/>
  <c r="AB1416" i="19"/>
  <c r="AC1416" i="19"/>
  <c r="V1416" i="19"/>
  <c r="W1416" i="19"/>
  <c r="Q1418" i="19"/>
  <c r="R1418" i="19"/>
  <c r="S1418" i="19"/>
  <c r="P1419" i="19"/>
  <c r="T1417" i="19"/>
  <c r="Y1417" i="19"/>
  <c r="Z1417" i="19"/>
  <c r="AO1417" i="19"/>
  <c r="AP1417" i="19"/>
  <c r="D1417" i="19"/>
  <c r="AH1418" i="19"/>
  <c r="AF1418" i="19"/>
  <c r="AB1417" i="19"/>
  <c r="AC1417" i="19"/>
  <c r="AL1417" i="19"/>
  <c r="AM1417" i="19"/>
  <c r="V1417" i="19"/>
  <c r="W1417" i="19"/>
  <c r="P1420" i="19"/>
  <c r="Q1419" i="19"/>
  <c r="R1419" i="19"/>
  <c r="S1419" i="19"/>
  <c r="T1418" i="19"/>
  <c r="AO1418" i="19"/>
  <c r="AP1418" i="19"/>
  <c r="Y1418" i="19"/>
  <c r="Z1418" i="19"/>
  <c r="V1418" i="19"/>
  <c r="W1418" i="19"/>
  <c r="AL1418" i="19"/>
  <c r="AM1418" i="19"/>
  <c r="AB1418" i="19"/>
  <c r="AC1418" i="19"/>
  <c r="T1419" i="19"/>
  <c r="V1419" i="19"/>
  <c r="W1419" i="19"/>
  <c r="AB1419" i="19"/>
  <c r="AC1419" i="19"/>
  <c r="Y1419" i="19"/>
  <c r="Z1419" i="19"/>
  <c r="Q1420" i="19"/>
  <c r="R1420" i="19"/>
  <c r="S1420" i="19"/>
  <c r="P1421" i="19"/>
  <c r="D1418" i="19"/>
  <c r="AH1419" i="19"/>
  <c r="AF1419" i="19"/>
  <c r="T1420" i="19"/>
  <c r="AO1420" i="19"/>
  <c r="AP1420" i="19"/>
  <c r="V1420" i="19"/>
  <c r="W1420" i="19"/>
  <c r="AH1420" i="19"/>
  <c r="AF1420" i="19"/>
  <c r="D1419" i="19"/>
  <c r="AO1419" i="19"/>
  <c r="AP1419" i="19"/>
  <c r="AL1419" i="19"/>
  <c r="AM1419" i="19"/>
  <c r="P1422" i="19"/>
  <c r="Q1421" i="19"/>
  <c r="R1421" i="19"/>
  <c r="S1421" i="19"/>
  <c r="T1421" i="19"/>
  <c r="AB1421" i="19"/>
  <c r="AC1421" i="19"/>
  <c r="Y1421" i="19"/>
  <c r="Z1421" i="19"/>
  <c r="AO1421" i="19"/>
  <c r="AP1421" i="19"/>
  <c r="D1420" i="19"/>
  <c r="AH1421" i="19"/>
  <c r="AF1421" i="19"/>
  <c r="AL1420" i="19"/>
  <c r="AM1420" i="19"/>
  <c r="Q1422" i="19"/>
  <c r="R1422" i="19"/>
  <c r="S1422" i="19"/>
  <c r="P1423" i="19"/>
  <c r="Y1420" i="19"/>
  <c r="Z1420" i="19"/>
  <c r="AB1420" i="19"/>
  <c r="AC1420" i="19"/>
  <c r="T1422" i="19"/>
  <c r="AO1422" i="19"/>
  <c r="AP1422" i="19"/>
  <c r="Y1422" i="19"/>
  <c r="Z1422" i="19"/>
  <c r="V1422" i="19"/>
  <c r="W1422" i="19"/>
  <c r="AB1422" i="19"/>
  <c r="AC1422" i="19"/>
  <c r="AL1422" i="19"/>
  <c r="AM1422" i="19"/>
  <c r="P1424" i="19"/>
  <c r="Q1423" i="19"/>
  <c r="R1423" i="19"/>
  <c r="S1423" i="19"/>
  <c r="AL1421" i="19"/>
  <c r="AM1421" i="19"/>
  <c r="D1421" i="19"/>
  <c r="AH1422" i="19"/>
  <c r="AF1422" i="19"/>
  <c r="V1421" i="19"/>
  <c r="W1421" i="19"/>
  <c r="P1425" i="19"/>
  <c r="Q1424" i="19"/>
  <c r="R1424" i="19"/>
  <c r="S1424" i="19"/>
  <c r="T1423" i="19"/>
  <c r="V1423" i="19"/>
  <c r="W1423" i="19"/>
  <c r="AO1423" i="19"/>
  <c r="AP1423" i="19"/>
  <c r="AB1423" i="19"/>
  <c r="AC1423" i="19"/>
  <c r="AH1423" i="19"/>
  <c r="AF1423" i="19"/>
  <c r="D1422" i="19"/>
  <c r="T1424" i="19"/>
  <c r="AO1424" i="19"/>
  <c r="AP1424" i="19"/>
  <c r="V1424" i="19"/>
  <c r="W1424" i="19"/>
  <c r="AH1424" i="19"/>
  <c r="AF1424" i="19"/>
  <c r="D1423" i="19"/>
  <c r="AL1423" i="19"/>
  <c r="AM1423" i="19"/>
  <c r="Y1423" i="19"/>
  <c r="Z1423" i="19"/>
  <c r="Q1425" i="19"/>
  <c r="R1425" i="19"/>
  <c r="S1425" i="19"/>
  <c r="P1426" i="19"/>
  <c r="AH1425" i="19"/>
  <c r="AF1425" i="19"/>
  <c r="D1424" i="19"/>
  <c r="T1425" i="19"/>
  <c r="AL1425" i="19"/>
  <c r="AM1425" i="19"/>
  <c r="Y1425" i="19"/>
  <c r="Z1425" i="19"/>
  <c r="Y1424" i="19"/>
  <c r="Z1424" i="19"/>
  <c r="AL1424" i="19"/>
  <c r="AM1424" i="19"/>
  <c r="P1427" i="19"/>
  <c r="Q1426" i="19"/>
  <c r="R1426" i="19"/>
  <c r="S1426" i="19"/>
  <c r="AB1424" i="19"/>
  <c r="AC1424" i="19"/>
  <c r="D1425" i="19"/>
  <c r="AH1426" i="19"/>
  <c r="AF1426" i="19"/>
  <c r="AB1425" i="19"/>
  <c r="AC1425" i="19"/>
  <c r="T1426" i="19"/>
  <c r="AO1426" i="19"/>
  <c r="AP1426" i="19"/>
  <c r="Y1426" i="19"/>
  <c r="Z1426" i="19"/>
  <c r="V1426" i="19"/>
  <c r="W1426" i="19"/>
  <c r="P1428" i="19"/>
  <c r="Q1427" i="19"/>
  <c r="R1427" i="19"/>
  <c r="S1427" i="19"/>
  <c r="V1425" i="19"/>
  <c r="W1425" i="19"/>
  <c r="AO1425" i="19"/>
  <c r="AP1425" i="19"/>
  <c r="AH1427" i="19"/>
  <c r="AF1427" i="19"/>
  <c r="D1426" i="19"/>
  <c r="Q1428" i="19"/>
  <c r="R1428" i="19"/>
  <c r="S1428" i="19"/>
  <c r="P1429" i="19"/>
  <c r="AL1427" i="19"/>
  <c r="AM1427" i="19"/>
  <c r="Y1427" i="19"/>
  <c r="Z1427" i="19"/>
  <c r="V1427" i="19"/>
  <c r="W1427" i="19"/>
  <c r="AO1427" i="19"/>
  <c r="AP1427" i="19"/>
  <c r="T1427" i="19"/>
  <c r="AB1426" i="19"/>
  <c r="AC1426" i="19"/>
  <c r="AL1426" i="19"/>
  <c r="AM1426" i="19"/>
  <c r="Q1429" i="19"/>
  <c r="R1429" i="19"/>
  <c r="S1429" i="19"/>
  <c r="P1430" i="19"/>
  <c r="T1428" i="19"/>
  <c r="AL1428" i="19"/>
  <c r="AM1428" i="19"/>
  <c r="Y1428" i="19"/>
  <c r="Z1428" i="19"/>
  <c r="AO1428" i="19"/>
  <c r="AP1428" i="19"/>
  <c r="V1428" i="19"/>
  <c r="W1428" i="19"/>
  <c r="AH1428" i="19"/>
  <c r="AF1428" i="19"/>
  <c r="D1427" i="19"/>
  <c r="AB1427" i="19"/>
  <c r="AC1427" i="19"/>
  <c r="AH1429" i="19"/>
  <c r="AF1429" i="19"/>
  <c r="D1428" i="19"/>
  <c r="AB1428" i="19"/>
  <c r="AC1428" i="19"/>
  <c r="P1431" i="19"/>
  <c r="Q1430" i="19"/>
  <c r="R1430" i="19"/>
  <c r="S1430" i="19"/>
  <c r="V1429" i="19"/>
  <c r="W1429" i="19"/>
  <c r="AB1429" i="19"/>
  <c r="AC1429" i="19"/>
  <c r="T1429" i="19"/>
  <c r="AL1429" i="19"/>
  <c r="AM1429" i="19"/>
  <c r="P1432" i="19"/>
  <c r="Q1431" i="19"/>
  <c r="R1431" i="19"/>
  <c r="S1431" i="19"/>
  <c r="T1430" i="19"/>
  <c r="AO1430" i="19"/>
  <c r="AP1430" i="19"/>
  <c r="Y1430" i="19"/>
  <c r="Z1430" i="19"/>
  <c r="AB1430" i="19"/>
  <c r="AC1430" i="19"/>
  <c r="V1430" i="19"/>
  <c r="W1430" i="19"/>
  <c r="D1429" i="19"/>
  <c r="AH1430" i="19"/>
  <c r="AF1430" i="19"/>
  <c r="Y1429" i="19"/>
  <c r="Z1429" i="19"/>
  <c r="AO1429" i="19"/>
  <c r="AP1429" i="19"/>
  <c r="D1430" i="19"/>
  <c r="AH1431" i="19"/>
  <c r="AF1431" i="19"/>
  <c r="T1431" i="19"/>
  <c r="AL1430" i="19"/>
  <c r="AM1430" i="19"/>
  <c r="Q1432" i="19"/>
  <c r="R1432" i="19"/>
  <c r="S1432" i="19"/>
  <c r="P1433" i="19"/>
  <c r="T1432" i="19"/>
  <c r="AL1432" i="19"/>
  <c r="AM1432" i="19"/>
  <c r="Y1432" i="19"/>
  <c r="Z1432" i="19"/>
  <c r="AO1432" i="19"/>
  <c r="AP1432" i="19"/>
  <c r="V1432" i="19"/>
  <c r="W1432" i="19"/>
  <c r="AH1432" i="19"/>
  <c r="AF1432" i="19"/>
  <c r="D1431" i="19"/>
  <c r="AO1431" i="19"/>
  <c r="AP1431" i="19"/>
  <c r="Y1431" i="19"/>
  <c r="Z1431" i="19"/>
  <c r="AL1431" i="19"/>
  <c r="AM1431" i="19"/>
  <c r="V1431" i="19"/>
  <c r="W1431" i="19"/>
  <c r="Q1433" i="19"/>
  <c r="R1433" i="19"/>
  <c r="S1433" i="19"/>
  <c r="P1434" i="19"/>
  <c r="AB1431" i="19"/>
  <c r="AC1431" i="19"/>
  <c r="T1433" i="19"/>
  <c r="Y1433" i="19"/>
  <c r="Z1433" i="19"/>
  <c r="AL1433" i="19"/>
  <c r="AM1433" i="19"/>
  <c r="D1432" i="19"/>
  <c r="AH1433" i="19"/>
  <c r="AF1433" i="19"/>
  <c r="Q1434" i="19"/>
  <c r="R1434" i="19"/>
  <c r="S1434" i="19"/>
  <c r="P1435" i="19"/>
  <c r="AB1432" i="19"/>
  <c r="AC1432" i="19"/>
  <c r="D1433" i="19"/>
  <c r="AH1434" i="19"/>
  <c r="AF1434" i="19"/>
  <c r="P1436" i="19"/>
  <c r="Q1435" i="19"/>
  <c r="R1435" i="19"/>
  <c r="S1435" i="19"/>
  <c r="AO1433" i="19"/>
  <c r="AP1433" i="19"/>
  <c r="AB1433" i="19"/>
  <c r="AC1433" i="19"/>
  <c r="V1433" i="19"/>
  <c r="W1433" i="19"/>
  <c r="T1434" i="19"/>
  <c r="D1434" i="19"/>
  <c r="AH1435" i="19"/>
  <c r="AF1435" i="19"/>
  <c r="AL1434" i="19"/>
  <c r="AM1434" i="19"/>
  <c r="AB1434" i="19"/>
  <c r="AC1434" i="19"/>
  <c r="T1435" i="19"/>
  <c r="AL1435" i="19"/>
  <c r="AM1435" i="19"/>
  <c r="Y1435" i="19"/>
  <c r="Z1435" i="19"/>
  <c r="V1434" i="19"/>
  <c r="W1434" i="19"/>
  <c r="Q1436" i="19"/>
  <c r="R1436" i="19"/>
  <c r="S1436" i="19"/>
  <c r="P1437" i="19"/>
  <c r="Y1434" i="19"/>
  <c r="Z1434" i="19"/>
  <c r="AO1434" i="19"/>
  <c r="AP1434" i="19"/>
  <c r="T1436" i="19"/>
  <c r="Y1436" i="19"/>
  <c r="Z1436" i="19"/>
  <c r="AO1436" i="19"/>
  <c r="AP1436" i="19"/>
  <c r="AH1436" i="19"/>
  <c r="AF1436" i="19"/>
  <c r="D1435" i="19"/>
  <c r="P1438" i="19"/>
  <c r="Q1437" i="19"/>
  <c r="R1437" i="19"/>
  <c r="S1437" i="19"/>
  <c r="AO1435" i="19"/>
  <c r="AP1435" i="19"/>
  <c r="AB1435" i="19"/>
  <c r="AC1435" i="19"/>
  <c r="V1435" i="19"/>
  <c r="W1435" i="19"/>
  <c r="D1436" i="19"/>
  <c r="AH1437" i="19"/>
  <c r="AF1437" i="19"/>
  <c r="AL1436" i="19"/>
  <c r="AM1436" i="19"/>
  <c r="T1437" i="19"/>
  <c r="AL1437" i="19"/>
  <c r="AM1437" i="19"/>
  <c r="V1436" i="19"/>
  <c r="W1436" i="19"/>
  <c r="P1439" i="19"/>
  <c r="Q1438" i="19"/>
  <c r="R1438" i="19"/>
  <c r="S1438" i="19"/>
  <c r="AB1436" i="19"/>
  <c r="AC1436" i="19"/>
  <c r="D1437" i="19"/>
  <c r="AH1438" i="19"/>
  <c r="AF1438" i="19"/>
  <c r="AO1437" i="19"/>
  <c r="AP1437" i="19"/>
  <c r="T1438" i="19"/>
  <c r="AO1438" i="19"/>
  <c r="AP1438" i="19"/>
  <c r="Y1438" i="19"/>
  <c r="Z1438" i="19"/>
  <c r="V1438" i="19"/>
  <c r="W1438" i="19"/>
  <c r="AB1438" i="19"/>
  <c r="AC1438" i="19"/>
  <c r="V1437" i="19"/>
  <c r="W1437" i="19"/>
  <c r="P1440" i="19"/>
  <c r="Q1439" i="19"/>
  <c r="R1439" i="19"/>
  <c r="S1439" i="19"/>
  <c r="Y1437" i="19"/>
  <c r="Z1437" i="19"/>
  <c r="AB1437" i="19"/>
  <c r="AC1437" i="19"/>
  <c r="D1438" i="19"/>
  <c r="AH1439" i="19"/>
  <c r="AF1439" i="19"/>
  <c r="P1441" i="19"/>
  <c r="Q1440" i="19"/>
  <c r="R1440" i="19"/>
  <c r="S1440" i="19"/>
  <c r="T1439" i="19"/>
  <c r="AL1438" i="19"/>
  <c r="AM1438" i="19"/>
  <c r="AH1440" i="19"/>
  <c r="AF1440" i="19"/>
  <c r="D1439" i="19"/>
  <c r="AL1439" i="19"/>
  <c r="AM1439" i="19"/>
  <c r="AB1439" i="19"/>
  <c r="AC1439" i="19"/>
  <c r="T1440" i="19"/>
  <c r="Y1439" i="19"/>
  <c r="Z1439" i="19"/>
  <c r="P1442" i="19"/>
  <c r="Q1441" i="19"/>
  <c r="R1441" i="19"/>
  <c r="S1441" i="19"/>
  <c r="V1439" i="19"/>
  <c r="W1439" i="19"/>
  <c r="AO1439" i="19"/>
  <c r="AP1439" i="19"/>
  <c r="AH1441" i="19"/>
  <c r="AF1441" i="19"/>
  <c r="D1440" i="19"/>
  <c r="V1440" i="19"/>
  <c r="W1440" i="19"/>
  <c r="T1441" i="19"/>
  <c r="AB1441" i="19"/>
  <c r="AC1441" i="19"/>
  <c r="AL1441" i="19"/>
  <c r="AM1441" i="19"/>
  <c r="AL1440" i="19"/>
  <c r="AM1440" i="19"/>
  <c r="Q1442" i="19"/>
  <c r="R1442" i="19"/>
  <c r="S1442" i="19"/>
  <c r="P1443" i="19"/>
  <c r="AB1440" i="19"/>
  <c r="AC1440" i="19"/>
  <c r="AO1440" i="19"/>
  <c r="AP1440" i="19"/>
  <c r="Y1440" i="19"/>
  <c r="Z1440" i="19"/>
  <c r="T1442" i="19"/>
  <c r="AO1442" i="19"/>
  <c r="AP1442" i="19"/>
  <c r="Y1442" i="19"/>
  <c r="Z1442" i="19"/>
  <c r="V1442" i="19"/>
  <c r="W1442" i="19"/>
  <c r="AB1442" i="19"/>
  <c r="AC1442" i="19"/>
  <c r="AL1442" i="19"/>
  <c r="AM1442" i="19"/>
  <c r="D1441" i="19"/>
  <c r="AH1442" i="19"/>
  <c r="AF1442" i="19"/>
  <c r="P1444" i="19"/>
  <c r="Q1443" i="19"/>
  <c r="R1443" i="19"/>
  <c r="S1443" i="19"/>
  <c r="V1441" i="19"/>
  <c r="W1441" i="19"/>
  <c r="AO1441" i="19"/>
  <c r="AP1441" i="19"/>
  <c r="Y1441" i="19"/>
  <c r="Z1441" i="19"/>
  <c r="T1443" i="19"/>
  <c r="Q1444" i="19"/>
  <c r="R1444" i="19"/>
  <c r="S1444" i="19"/>
  <c r="P1445" i="19"/>
  <c r="D1442" i="19"/>
  <c r="AH1443" i="19"/>
  <c r="AF1443" i="19"/>
  <c r="AH1444" i="19"/>
  <c r="AF1444" i="19"/>
  <c r="D1443" i="19"/>
  <c r="T1444" i="19"/>
  <c r="AB1444" i="19"/>
  <c r="AC1444" i="19"/>
  <c r="Y1444" i="19"/>
  <c r="Z1444" i="19"/>
  <c r="AO1444" i="19"/>
  <c r="AP1444" i="19"/>
  <c r="AO1443" i="19"/>
  <c r="AP1443" i="19"/>
  <c r="AB1443" i="19"/>
  <c r="AC1443" i="19"/>
  <c r="Y1443" i="19"/>
  <c r="Z1443" i="19"/>
  <c r="AL1443" i="19"/>
  <c r="AM1443" i="19"/>
  <c r="V1443" i="19"/>
  <c r="W1443" i="19"/>
  <c r="P1446" i="19"/>
  <c r="Q1445" i="19"/>
  <c r="R1445" i="19"/>
  <c r="S1445" i="19"/>
  <c r="T1445" i="19"/>
  <c r="Y1445" i="19"/>
  <c r="Z1445" i="19"/>
  <c r="Q1446" i="19"/>
  <c r="R1446" i="19"/>
  <c r="S1446" i="19"/>
  <c r="P1447" i="19"/>
  <c r="AH1445" i="19"/>
  <c r="AF1445" i="19"/>
  <c r="D1444" i="19"/>
  <c r="AL1444" i="19"/>
  <c r="AM1444" i="19"/>
  <c r="V1444" i="19"/>
  <c r="W1444" i="19"/>
  <c r="Q1447" i="19"/>
  <c r="R1447" i="19"/>
  <c r="S1447" i="19"/>
  <c r="P1448" i="19"/>
  <c r="D1445" i="19"/>
  <c r="AH1446" i="19"/>
  <c r="AF1446" i="19"/>
  <c r="AL1445" i="19"/>
  <c r="AM1445" i="19"/>
  <c r="AO1445" i="19"/>
  <c r="AP1445" i="19"/>
  <c r="AB1445" i="19"/>
  <c r="AC1445" i="19"/>
  <c r="T1446" i="19"/>
  <c r="AB1446" i="19"/>
  <c r="AC1446" i="19"/>
  <c r="V1445" i="19"/>
  <c r="W1445" i="19"/>
  <c r="AO1446" i="19"/>
  <c r="AP1446" i="19"/>
  <c r="V1446" i="19"/>
  <c r="W1446" i="19"/>
  <c r="D1446" i="19"/>
  <c r="AH1447" i="19"/>
  <c r="AF1447" i="19"/>
  <c r="AL1446" i="19"/>
  <c r="AM1446" i="19"/>
  <c r="Y1446" i="19"/>
  <c r="Z1446" i="19"/>
  <c r="Q1448" i="19"/>
  <c r="R1448" i="19"/>
  <c r="S1448" i="19"/>
  <c r="P1449" i="19"/>
  <c r="T1447" i="19"/>
  <c r="AO1447" i="19"/>
  <c r="AP1447" i="19"/>
  <c r="V1447" i="19"/>
  <c r="W1447" i="19"/>
  <c r="T1448" i="19"/>
  <c r="AO1448" i="19"/>
  <c r="AP1448" i="19"/>
  <c r="AL1448" i="19"/>
  <c r="AM1448" i="19"/>
  <c r="AH1448" i="19"/>
  <c r="AF1448" i="19"/>
  <c r="D1447" i="19"/>
  <c r="AB1447" i="19"/>
  <c r="AC1447" i="19"/>
  <c r="Y1447" i="19"/>
  <c r="Z1447" i="19"/>
  <c r="AL1447" i="19"/>
  <c r="AM1447" i="19"/>
  <c r="Q1449" i="19"/>
  <c r="R1449" i="19"/>
  <c r="S1449" i="19"/>
  <c r="P1450" i="19"/>
  <c r="Q1450" i="19"/>
  <c r="R1450" i="19"/>
  <c r="S1450" i="19"/>
  <c r="P1451" i="19"/>
  <c r="V1448" i="19"/>
  <c r="W1448" i="19"/>
  <c r="T1449" i="19"/>
  <c r="AO1449" i="19"/>
  <c r="AP1449" i="19"/>
  <c r="D1448" i="19"/>
  <c r="AH1449" i="19"/>
  <c r="AF1449" i="19"/>
  <c r="Y1448" i="19"/>
  <c r="Z1448" i="19"/>
  <c r="AB1448" i="19"/>
  <c r="AC1448" i="19"/>
  <c r="D1449" i="19"/>
  <c r="AH1450" i="19"/>
  <c r="AF1450" i="19"/>
  <c r="AB1449" i="19"/>
  <c r="AC1449" i="19"/>
  <c r="V1449" i="19"/>
  <c r="W1449" i="19"/>
  <c r="P1452" i="19"/>
  <c r="Q1451" i="19"/>
  <c r="R1451" i="19"/>
  <c r="S1451" i="19"/>
  <c r="Y1449" i="19"/>
  <c r="Z1449" i="19"/>
  <c r="T1450" i="19"/>
  <c r="AO1450" i="19"/>
  <c r="AP1450" i="19"/>
  <c r="Y1450" i="19"/>
  <c r="Z1450" i="19"/>
  <c r="AL1450" i="19"/>
  <c r="AM1450" i="19"/>
  <c r="AB1450" i="19"/>
  <c r="AC1450" i="19"/>
  <c r="V1450" i="19"/>
  <c r="W1450" i="19"/>
  <c r="AL1449" i="19"/>
  <c r="AM1449" i="19"/>
  <c r="Q1452" i="19"/>
  <c r="R1452" i="19"/>
  <c r="S1452" i="19"/>
  <c r="P1453" i="19"/>
  <c r="T1451" i="19"/>
  <c r="V1451" i="19"/>
  <c r="W1451" i="19"/>
  <c r="D1450" i="19"/>
  <c r="AH1451" i="19"/>
  <c r="AF1451" i="19"/>
  <c r="AH1452" i="19"/>
  <c r="AF1452" i="19"/>
  <c r="D1451" i="19"/>
  <c r="AO1451" i="19"/>
  <c r="AP1451" i="19"/>
  <c r="AL1451" i="19"/>
  <c r="AM1451" i="19"/>
  <c r="Y1451" i="19"/>
  <c r="Z1451" i="19"/>
  <c r="AB1451" i="19"/>
  <c r="AC1451" i="19"/>
  <c r="P1454" i="19"/>
  <c r="Q1453" i="19"/>
  <c r="R1453" i="19"/>
  <c r="S1453" i="19"/>
  <c r="T1452" i="19"/>
  <c r="D1452" i="19"/>
  <c r="AH1453" i="19"/>
  <c r="AF1453" i="19"/>
  <c r="V1452" i="19"/>
  <c r="W1452" i="19"/>
  <c r="P1455" i="19"/>
  <c r="Q1454" i="19"/>
  <c r="R1454" i="19"/>
  <c r="S1454" i="19"/>
  <c r="Y1452" i="19"/>
  <c r="Z1452" i="19"/>
  <c r="AO1452" i="19"/>
  <c r="AP1452" i="19"/>
  <c r="AL1452" i="19"/>
  <c r="AM1452" i="19"/>
  <c r="AB1452" i="19"/>
  <c r="AC1452" i="19"/>
  <c r="T1453" i="19"/>
  <c r="V1453" i="19"/>
  <c r="W1453" i="19"/>
  <c r="AB1453" i="19"/>
  <c r="AC1453" i="19"/>
  <c r="AL1453" i="19"/>
  <c r="AM1453" i="19"/>
  <c r="Y1453" i="19"/>
  <c r="Z1453" i="19"/>
  <c r="T1454" i="19"/>
  <c r="AO1454" i="19"/>
  <c r="AP1454" i="19"/>
  <c r="Y1454" i="19"/>
  <c r="Z1454" i="19"/>
  <c r="V1454" i="19"/>
  <c r="W1454" i="19"/>
  <c r="AL1454" i="19"/>
  <c r="AM1454" i="19"/>
  <c r="AB1454" i="19"/>
  <c r="AC1454" i="19"/>
  <c r="P1456" i="19"/>
  <c r="Q1455" i="19"/>
  <c r="R1455" i="19"/>
  <c r="S1455" i="19"/>
  <c r="AO1453" i="19"/>
  <c r="AP1453" i="19"/>
  <c r="D1453" i="19"/>
  <c r="AH1454" i="19"/>
  <c r="AF1454" i="19"/>
  <c r="T1455" i="19"/>
  <c r="V1455" i="19"/>
  <c r="W1455" i="19"/>
  <c r="AB1455" i="19"/>
  <c r="AC1455" i="19"/>
  <c r="Y1455" i="19"/>
  <c r="Z1455" i="19"/>
  <c r="AO1455" i="19"/>
  <c r="AP1455" i="19"/>
  <c r="Q1456" i="19"/>
  <c r="R1456" i="19"/>
  <c r="S1456" i="19"/>
  <c r="P1457" i="19"/>
  <c r="D1454" i="19"/>
  <c r="AH1455" i="19"/>
  <c r="AF1455" i="19"/>
  <c r="T1456" i="19"/>
  <c r="V1456" i="19"/>
  <c r="W1456" i="19"/>
  <c r="Y1456" i="19"/>
  <c r="Z1456" i="19"/>
  <c r="P1458" i="19"/>
  <c r="Q1457" i="19"/>
  <c r="R1457" i="19"/>
  <c r="S1457" i="19"/>
  <c r="AH1456" i="19"/>
  <c r="AF1456" i="19"/>
  <c r="D1455" i="19"/>
  <c r="AL1455" i="19"/>
  <c r="AM1455" i="19"/>
  <c r="P1459" i="19"/>
  <c r="Q1458" i="19"/>
  <c r="R1458" i="19"/>
  <c r="S1458" i="19"/>
  <c r="AH1457" i="19"/>
  <c r="AF1457" i="19"/>
  <c r="D1456" i="19"/>
  <c r="AL1456" i="19"/>
  <c r="AM1456" i="19"/>
  <c r="AO1456" i="19"/>
  <c r="AP1456" i="19"/>
  <c r="AB1456" i="19"/>
  <c r="AC1456" i="19"/>
  <c r="T1457" i="19"/>
  <c r="D1457" i="19"/>
  <c r="AH1458" i="19"/>
  <c r="AF1458" i="19"/>
  <c r="AB1457" i="19"/>
  <c r="AC1457" i="19"/>
  <c r="AO1457" i="19"/>
  <c r="AP1457" i="19"/>
  <c r="T1458" i="19"/>
  <c r="AO1458" i="19"/>
  <c r="AP1458" i="19"/>
  <c r="Y1458" i="19"/>
  <c r="Z1458" i="19"/>
  <c r="V1458" i="19"/>
  <c r="W1458" i="19"/>
  <c r="AL1457" i="19"/>
  <c r="AM1457" i="19"/>
  <c r="Y1457" i="19"/>
  <c r="Z1457" i="19"/>
  <c r="V1457" i="19"/>
  <c r="W1457" i="19"/>
  <c r="P1460" i="19"/>
  <c r="Q1459" i="19"/>
  <c r="R1459" i="19"/>
  <c r="S1459" i="19"/>
  <c r="T1459" i="19"/>
  <c r="AO1459" i="19"/>
  <c r="AP1459" i="19"/>
  <c r="P1461" i="19"/>
  <c r="Q1460" i="19"/>
  <c r="R1460" i="19"/>
  <c r="S1460" i="19"/>
  <c r="AH1459" i="19"/>
  <c r="AF1459" i="19"/>
  <c r="D1458" i="19"/>
  <c r="AB1458" i="19"/>
  <c r="AC1458" i="19"/>
  <c r="AL1458" i="19"/>
  <c r="AM1458" i="19"/>
  <c r="T1460" i="19"/>
  <c r="AL1460" i="19"/>
  <c r="AM1460" i="19"/>
  <c r="Y1460" i="19"/>
  <c r="Z1460" i="19"/>
  <c r="AH1460" i="19"/>
  <c r="AF1460" i="19"/>
  <c r="D1459" i="19"/>
  <c r="Q1461" i="19"/>
  <c r="R1461" i="19"/>
  <c r="S1461" i="19"/>
  <c r="P1462" i="19"/>
  <c r="AB1459" i="19"/>
  <c r="AC1459" i="19"/>
  <c r="V1459" i="19"/>
  <c r="W1459" i="19"/>
  <c r="Y1459" i="19"/>
  <c r="Z1459" i="19"/>
  <c r="AL1459" i="19"/>
  <c r="AM1459" i="19"/>
  <c r="P1463" i="19"/>
  <c r="Q1462" i="19"/>
  <c r="R1462" i="19"/>
  <c r="S1462" i="19"/>
  <c r="AH1461" i="19"/>
  <c r="AF1461" i="19"/>
  <c r="D1460" i="19"/>
  <c r="V1460" i="19"/>
  <c r="W1460" i="19"/>
  <c r="AO1460" i="19"/>
  <c r="AP1460" i="19"/>
  <c r="V1461" i="19"/>
  <c r="W1461" i="19"/>
  <c r="T1461" i="19"/>
  <c r="AL1461" i="19"/>
  <c r="AM1461" i="19"/>
  <c r="AB1460" i="19"/>
  <c r="AC1460" i="19"/>
  <c r="D1461" i="19"/>
  <c r="AH1462" i="19"/>
  <c r="AF1462" i="19"/>
  <c r="AO1461" i="19"/>
  <c r="AP1461" i="19"/>
  <c r="P1464" i="19"/>
  <c r="Q1463" i="19"/>
  <c r="R1463" i="19"/>
  <c r="S1463" i="19"/>
  <c r="T1462" i="19"/>
  <c r="AO1462" i="19"/>
  <c r="AP1462" i="19"/>
  <c r="Y1461" i="19"/>
  <c r="Z1461" i="19"/>
  <c r="AB1461" i="19"/>
  <c r="AC1461" i="19"/>
  <c r="Q1464" i="19"/>
  <c r="R1464" i="19"/>
  <c r="S1464" i="19"/>
  <c r="P1465" i="19"/>
  <c r="D1462" i="19"/>
  <c r="AH1463" i="19"/>
  <c r="AF1463" i="19"/>
  <c r="V1462" i="19"/>
  <c r="W1462" i="19"/>
  <c r="AL1463" i="19"/>
  <c r="AM1463" i="19"/>
  <c r="Y1463" i="19"/>
  <c r="Z1463" i="19"/>
  <c r="AO1463" i="19"/>
  <c r="AP1463" i="19"/>
  <c r="T1463" i="19"/>
  <c r="AL1462" i="19"/>
  <c r="AM1462" i="19"/>
  <c r="AB1462" i="19"/>
  <c r="AC1462" i="19"/>
  <c r="Y1462" i="19"/>
  <c r="Z1462" i="19"/>
  <c r="AH1464" i="19"/>
  <c r="AF1464" i="19"/>
  <c r="D1463" i="19"/>
  <c r="AB1463" i="19"/>
  <c r="AC1463" i="19"/>
  <c r="V1463" i="19"/>
  <c r="W1463" i="19"/>
  <c r="Q1465" i="19"/>
  <c r="R1465" i="19"/>
  <c r="S1465" i="19"/>
  <c r="P1466" i="19"/>
  <c r="AB1464" i="19"/>
  <c r="AC1464" i="19"/>
  <c r="T1464" i="19"/>
  <c r="AL1464" i="19"/>
  <c r="AM1464" i="19"/>
  <c r="Y1464" i="19"/>
  <c r="Z1464" i="19"/>
  <c r="T1465" i="19"/>
  <c r="Y1465" i="19"/>
  <c r="Z1465" i="19"/>
  <c r="AO1465" i="19"/>
  <c r="AP1465" i="19"/>
  <c r="AL1465" i="19"/>
  <c r="AM1465" i="19"/>
  <c r="Q1466" i="19"/>
  <c r="R1466" i="19"/>
  <c r="S1466" i="19"/>
  <c r="P1467" i="19"/>
  <c r="D1464" i="19"/>
  <c r="AH1465" i="19"/>
  <c r="AF1465" i="19"/>
  <c r="V1464" i="19"/>
  <c r="W1464" i="19"/>
  <c r="AO1464" i="19"/>
  <c r="AP1464" i="19"/>
  <c r="T1466" i="19"/>
  <c r="AO1466" i="19"/>
  <c r="AP1466" i="19"/>
  <c r="Y1466" i="19"/>
  <c r="Z1466" i="19"/>
  <c r="AB1466" i="19"/>
  <c r="AC1466" i="19"/>
  <c r="AL1466" i="19"/>
  <c r="AM1466" i="19"/>
  <c r="V1466" i="19"/>
  <c r="W1466" i="19"/>
  <c r="D1465" i="19"/>
  <c r="AH1466" i="19"/>
  <c r="AF1466" i="19"/>
  <c r="AB1465" i="19"/>
  <c r="AC1465" i="19"/>
  <c r="P1468" i="19"/>
  <c r="Q1467" i="19"/>
  <c r="R1467" i="19"/>
  <c r="S1467" i="19"/>
  <c r="V1465" i="19"/>
  <c r="W1465" i="19"/>
  <c r="T1467" i="19"/>
  <c r="V1467" i="19"/>
  <c r="W1467" i="19"/>
  <c r="Q1468" i="19"/>
  <c r="R1468" i="19"/>
  <c r="S1468" i="19"/>
  <c r="P1469" i="19"/>
  <c r="D1466" i="19"/>
  <c r="AH1467" i="19"/>
  <c r="AF1467" i="19"/>
  <c r="T1468" i="19"/>
  <c r="Y1468" i="19"/>
  <c r="Z1468" i="19"/>
  <c r="AH1468" i="19"/>
  <c r="AF1468" i="19"/>
  <c r="D1467" i="19"/>
  <c r="AO1467" i="19"/>
  <c r="AP1467" i="19"/>
  <c r="AL1467" i="19"/>
  <c r="AM1467" i="19"/>
  <c r="Y1467" i="19"/>
  <c r="Z1467" i="19"/>
  <c r="AB1467" i="19"/>
  <c r="AC1467" i="19"/>
  <c r="Q1469" i="19"/>
  <c r="R1469" i="19"/>
  <c r="S1469" i="19"/>
  <c r="P1470" i="19"/>
  <c r="T1469" i="19"/>
  <c r="Y1469" i="19"/>
  <c r="Z1469" i="19"/>
  <c r="AO1469" i="19"/>
  <c r="AP1469" i="19"/>
  <c r="AB1469" i="19"/>
  <c r="AC1469" i="19"/>
  <c r="D1468" i="19"/>
  <c r="AH1469" i="19"/>
  <c r="AF1469" i="19"/>
  <c r="AL1468" i="19"/>
  <c r="AM1468" i="19"/>
  <c r="Q1470" i="19"/>
  <c r="R1470" i="19"/>
  <c r="S1470" i="19"/>
  <c r="P1471" i="19"/>
  <c r="V1468" i="19"/>
  <c r="W1468" i="19"/>
  <c r="AO1468" i="19"/>
  <c r="AP1468" i="19"/>
  <c r="AB1468" i="19"/>
  <c r="AC1468" i="19"/>
  <c r="T1470" i="19"/>
  <c r="AO1470" i="19"/>
  <c r="AP1470" i="19"/>
  <c r="Y1470" i="19"/>
  <c r="Z1470" i="19"/>
  <c r="V1470" i="19"/>
  <c r="W1470" i="19"/>
  <c r="AB1470" i="19"/>
  <c r="AC1470" i="19"/>
  <c r="AL1470" i="19"/>
  <c r="AM1470" i="19"/>
  <c r="D1469" i="19"/>
  <c r="AH1470" i="19"/>
  <c r="AF1470" i="19"/>
  <c r="V1469" i="19"/>
  <c r="W1469" i="19"/>
  <c r="P1472" i="19"/>
  <c r="Q1471" i="19"/>
  <c r="R1471" i="19"/>
  <c r="S1471" i="19"/>
  <c r="AL1469" i="19"/>
  <c r="AM1469" i="19"/>
  <c r="T1471" i="19"/>
  <c r="V1471" i="19"/>
  <c r="W1471" i="19"/>
  <c r="AB1471" i="19"/>
  <c r="AC1471" i="19"/>
  <c r="Y1471" i="19"/>
  <c r="Z1471" i="19"/>
  <c r="P1473" i="19"/>
  <c r="Q1472" i="19"/>
  <c r="R1472" i="19"/>
  <c r="S1472" i="19"/>
  <c r="D1470" i="19"/>
  <c r="AH1471" i="19"/>
  <c r="AF1471" i="19"/>
  <c r="AH1472" i="19"/>
  <c r="AF1472" i="19"/>
  <c r="D1471" i="19"/>
  <c r="P1474" i="19"/>
  <c r="Q1473" i="19"/>
  <c r="R1473" i="19"/>
  <c r="S1473" i="19"/>
  <c r="AO1471" i="19"/>
  <c r="AP1471" i="19"/>
  <c r="AL1471" i="19"/>
  <c r="AM1471" i="19"/>
  <c r="AB1472" i="19"/>
  <c r="AC1472" i="19"/>
  <c r="T1472" i="19"/>
  <c r="AO1472" i="19"/>
  <c r="AP1472" i="19"/>
  <c r="Y1472" i="19"/>
  <c r="Z1472" i="19"/>
  <c r="T1473" i="19"/>
  <c r="AL1473" i="19"/>
  <c r="AM1473" i="19"/>
  <c r="Y1473" i="19"/>
  <c r="Z1473" i="19"/>
  <c r="AB1473" i="19"/>
  <c r="AC1473" i="19"/>
  <c r="AO1473" i="19"/>
  <c r="AP1473" i="19"/>
  <c r="AH1473" i="19"/>
  <c r="AF1473" i="19"/>
  <c r="D1472" i="19"/>
  <c r="Q1474" i="19"/>
  <c r="R1474" i="19"/>
  <c r="S1474" i="19"/>
  <c r="P1475" i="19"/>
  <c r="V1472" i="19"/>
  <c r="W1472" i="19"/>
  <c r="AL1472" i="19"/>
  <c r="AM1472" i="19"/>
  <c r="P1476" i="19"/>
  <c r="Q1475" i="19"/>
  <c r="R1475" i="19"/>
  <c r="S1475" i="19"/>
  <c r="D1473" i="19"/>
  <c r="AH1474" i="19"/>
  <c r="AF1474" i="19"/>
  <c r="T1474" i="19"/>
  <c r="AO1474" i="19"/>
  <c r="AP1474" i="19"/>
  <c r="Y1474" i="19"/>
  <c r="Z1474" i="19"/>
  <c r="V1473" i="19"/>
  <c r="W1473" i="19"/>
  <c r="D1474" i="19"/>
  <c r="AH1475" i="19"/>
  <c r="AF1475" i="19"/>
  <c r="AL1474" i="19"/>
  <c r="AM1474" i="19"/>
  <c r="AB1474" i="19"/>
  <c r="AC1474" i="19"/>
  <c r="AL1475" i="19"/>
  <c r="AM1475" i="19"/>
  <c r="Y1475" i="19"/>
  <c r="Z1475" i="19"/>
  <c r="AB1475" i="19"/>
  <c r="AC1475" i="19"/>
  <c r="T1475" i="19"/>
  <c r="Q1476" i="19"/>
  <c r="R1476" i="19"/>
  <c r="S1476" i="19"/>
  <c r="P1477" i="19"/>
  <c r="V1474" i="19"/>
  <c r="W1474" i="19"/>
  <c r="Q1477" i="19"/>
  <c r="R1477" i="19"/>
  <c r="S1477" i="19"/>
  <c r="P1478" i="19"/>
  <c r="T1476" i="19"/>
  <c r="AH1476" i="19"/>
  <c r="AF1476" i="19"/>
  <c r="D1475" i="19"/>
  <c r="V1475" i="19"/>
  <c r="W1475" i="19"/>
  <c r="AO1475" i="19"/>
  <c r="AP1475" i="19"/>
  <c r="AH1477" i="19"/>
  <c r="AF1477" i="19"/>
  <c r="D1476" i="19"/>
  <c r="Y1476" i="19"/>
  <c r="Z1476" i="19"/>
  <c r="AB1476" i="19"/>
  <c r="AC1476" i="19"/>
  <c r="AL1476" i="19"/>
  <c r="AM1476" i="19"/>
  <c r="AO1476" i="19"/>
  <c r="AP1476" i="19"/>
  <c r="V1476" i="19"/>
  <c r="W1476" i="19"/>
  <c r="P1479" i="19"/>
  <c r="Q1478" i="19"/>
  <c r="R1478" i="19"/>
  <c r="S1478" i="19"/>
  <c r="T1477" i="19"/>
  <c r="V1477" i="19"/>
  <c r="W1477" i="19"/>
  <c r="Y1477" i="19"/>
  <c r="Z1477" i="19"/>
  <c r="AO1477" i="19"/>
  <c r="AP1477" i="19"/>
  <c r="AL1477" i="19"/>
  <c r="AM1477" i="19"/>
  <c r="T1478" i="19"/>
  <c r="AO1478" i="19"/>
  <c r="AP1478" i="19"/>
  <c r="Y1478" i="19"/>
  <c r="Z1478" i="19"/>
  <c r="V1478" i="19"/>
  <c r="W1478" i="19"/>
  <c r="AB1478" i="19"/>
  <c r="AC1478" i="19"/>
  <c r="AL1478" i="19"/>
  <c r="AM1478" i="19"/>
  <c r="D1477" i="19"/>
  <c r="AH1478" i="19"/>
  <c r="AF1478" i="19"/>
  <c r="AB1477" i="19"/>
  <c r="AC1477" i="19"/>
  <c r="Q1479" i="19"/>
  <c r="R1479" i="19"/>
  <c r="S1479" i="19"/>
  <c r="P1480" i="19"/>
  <c r="Q1480" i="19"/>
  <c r="R1480" i="19"/>
  <c r="S1480" i="19"/>
  <c r="P1481" i="19"/>
  <c r="D1478" i="19"/>
  <c r="AH1479" i="19"/>
  <c r="AF1479" i="19"/>
  <c r="AL1479" i="19"/>
  <c r="AM1479" i="19"/>
  <c r="Y1479" i="19"/>
  <c r="Z1479" i="19"/>
  <c r="AO1479" i="19"/>
  <c r="AP1479" i="19"/>
  <c r="V1479" i="19"/>
  <c r="W1479" i="19"/>
  <c r="AB1479" i="19"/>
  <c r="AC1479" i="19"/>
  <c r="T1479" i="19"/>
  <c r="AH1480" i="19"/>
  <c r="AF1480" i="19"/>
  <c r="D1479" i="19"/>
  <c r="Q1481" i="19"/>
  <c r="R1481" i="19"/>
  <c r="S1481" i="19"/>
  <c r="P1482" i="19"/>
  <c r="AB1480" i="19"/>
  <c r="AC1480" i="19"/>
  <c r="Y1480" i="19"/>
  <c r="Z1480" i="19"/>
  <c r="AO1480" i="19"/>
  <c r="AP1480" i="19"/>
  <c r="T1480" i="19"/>
  <c r="T1481" i="19"/>
  <c r="Y1481" i="19"/>
  <c r="Z1481" i="19"/>
  <c r="AO1481" i="19"/>
  <c r="AP1481" i="19"/>
  <c r="D1480" i="19"/>
  <c r="AH1481" i="19"/>
  <c r="AF1481" i="19"/>
  <c r="P1483" i="19"/>
  <c r="Q1482" i="19"/>
  <c r="R1482" i="19"/>
  <c r="S1482" i="19"/>
  <c r="AL1480" i="19"/>
  <c r="AM1480" i="19"/>
  <c r="V1480" i="19"/>
  <c r="W1480" i="19"/>
  <c r="D1481" i="19"/>
  <c r="AH1482" i="19"/>
  <c r="AF1482" i="19"/>
  <c r="P1484" i="19"/>
  <c r="Q1483" i="19"/>
  <c r="R1483" i="19"/>
  <c r="S1483" i="19"/>
  <c r="T1482" i="19"/>
  <c r="AL1482" i="19"/>
  <c r="AM1482" i="19"/>
  <c r="AO1482" i="19"/>
  <c r="AP1482" i="19"/>
  <c r="Y1482" i="19"/>
  <c r="Z1482" i="19"/>
  <c r="AL1481" i="19"/>
  <c r="AM1481" i="19"/>
  <c r="AB1481" i="19"/>
  <c r="AC1481" i="19"/>
  <c r="V1481" i="19"/>
  <c r="W1481" i="19"/>
  <c r="T1483" i="19"/>
  <c r="Y1483" i="19"/>
  <c r="Z1483" i="19"/>
  <c r="Q1484" i="19"/>
  <c r="R1484" i="19"/>
  <c r="S1484" i="19"/>
  <c r="P1485" i="19"/>
  <c r="D1482" i="19"/>
  <c r="AH1483" i="19"/>
  <c r="AF1483" i="19"/>
  <c r="AB1482" i="19"/>
  <c r="AC1482" i="19"/>
  <c r="V1482" i="19"/>
  <c r="W1482" i="19"/>
  <c r="T1484" i="19"/>
  <c r="AL1484" i="19"/>
  <c r="AM1484" i="19"/>
  <c r="AO1484" i="19"/>
  <c r="AP1484" i="19"/>
  <c r="V1484" i="19"/>
  <c r="W1484" i="19"/>
  <c r="AH1484" i="19"/>
  <c r="AF1484" i="19"/>
  <c r="D1483" i="19"/>
  <c r="AO1483" i="19"/>
  <c r="AP1483" i="19"/>
  <c r="P1486" i="19"/>
  <c r="Q1485" i="19"/>
  <c r="R1485" i="19"/>
  <c r="S1485" i="19"/>
  <c r="V1483" i="19"/>
  <c r="W1483" i="19"/>
  <c r="AB1483" i="19"/>
  <c r="AC1483" i="19"/>
  <c r="AL1483" i="19"/>
  <c r="AM1483" i="19"/>
  <c r="T1485" i="19"/>
  <c r="AB1485" i="19"/>
  <c r="AC1485" i="19"/>
  <c r="AL1485" i="19"/>
  <c r="AM1485" i="19"/>
  <c r="Y1485" i="19"/>
  <c r="Z1485" i="19"/>
  <c r="AO1485" i="19"/>
  <c r="AP1485" i="19"/>
  <c r="Y1484" i="19"/>
  <c r="Z1484" i="19"/>
  <c r="Q1486" i="19"/>
  <c r="R1486" i="19"/>
  <c r="S1486" i="19"/>
  <c r="P1487" i="19"/>
  <c r="D1484" i="19"/>
  <c r="AH1485" i="19"/>
  <c r="AF1485" i="19"/>
  <c r="AB1484" i="19"/>
  <c r="AC1484" i="19"/>
  <c r="T1486" i="19"/>
  <c r="AO1486" i="19"/>
  <c r="AP1486" i="19"/>
  <c r="Y1486" i="19"/>
  <c r="Z1486" i="19"/>
  <c r="V1486" i="19"/>
  <c r="W1486" i="19"/>
  <c r="AB1486" i="19"/>
  <c r="AC1486" i="19"/>
  <c r="AL1486" i="19"/>
  <c r="AM1486" i="19"/>
  <c r="D1485" i="19"/>
  <c r="AH1486" i="19"/>
  <c r="AF1486" i="19"/>
  <c r="P1488" i="19"/>
  <c r="Q1487" i="19"/>
  <c r="R1487" i="19"/>
  <c r="S1487" i="19"/>
  <c r="V1485" i="19"/>
  <c r="W1485" i="19"/>
  <c r="T1487" i="19"/>
  <c r="V1487" i="19"/>
  <c r="W1487" i="19"/>
  <c r="AO1487" i="19"/>
  <c r="AP1487" i="19"/>
  <c r="AB1487" i="19"/>
  <c r="AC1487" i="19"/>
  <c r="Y1487" i="19"/>
  <c r="Z1487" i="19"/>
  <c r="AH1487" i="19"/>
  <c r="AF1487" i="19"/>
  <c r="D1486" i="19"/>
  <c r="Q1488" i="19"/>
  <c r="R1488" i="19"/>
  <c r="S1488" i="19"/>
  <c r="P1489" i="19"/>
  <c r="P1490" i="19"/>
  <c r="Q1489" i="19"/>
  <c r="R1489" i="19"/>
  <c r="S1489" i="19"/>
  <c r="AH1488" i="19"/>
  <c r="AF1488" i="19"/>
  <c r="D1487" i="19"/>
  <c r="T1488" i="19"/>
  <c r="AL1488" i="19"/>
  <c r="AM1488" i="19"/>
  <c r="AL1487" i="19"/>
  <c r="AM1487" i="19"/>
  <c r="AH1489" i="19"/>
  <c r="AF1489" i="19"/>
  <c r="D1488" i="19"/>
  <c r="AB1488" i="19"/>
  <c r="AC1488" i="19"/>
  <c r="V1488" i="19"/>
  <c r="W1488" i="19"/>
  <c r="P1491" i="19"/>
  <c r="Q1490" i="19"/>
  <c r="R1490" i="19"/>
  <c r="S1490" i="19"/>
  <c r="V1489" i="19"/>
  <c r="W1489" i="19"/>
  <c r="T1489" i="19"/>
  <c r="AL1489" i="19"/>
  <c r="AM1489" i="19"/>
  <c r="Y1489" i="19"/>
  <c r="Z1489" i="19"/>
  <c r="AO1489" i="19"/>
  <c r="AP1489" i="19"/>
  <c r="Y1488" i="19"/>
  <c r="Z1488" i="19"/>
  <c r="AO1488" i="19"/>
  <c r="AP1488" i="19"/>
  <c r="T1490" i="19"/>
  <c r="AO1490" i="19"/>
  <c r="AP1490" i="19"/>
  <c r="Y1490" i="19"/>
  <c r="Z1490" i="19"/>
  <c r="V1490" i="19"/>
  <c r="W1490" i="19"/>
  <c r="AL1490" i="19"/>
  <c r="AM1490" i="19"/>
  <c r="AB1490" i="19"/>
  <c r="AC1490" i="19"/>
  <c r="P1492" i="19"/>
  <c r="Q1491" i="19"/>
  <c r="R1491" i="19"/>
  <c r="S1491" i="19"/>
  <c r="D1489" i="19"/>
  <c r="AH1490" i="19"/>
  <c r="AF1490" i="19"/>
  <c r="AB1489" i="19"/>
  <c r="AC1489" i="19"/>
  <c r="T1491" i="19"/>
  <c r="Q1492" i="19"/>
  <c r="R1492" i="19"/>
  <c r="S1492" i="19"/>
  <c r="P1493" i="19"/>
  <c r="AH1491" i="19"/>
  <c r="AF1491" i="19"/>
  <c r="D1490" i="19"/>
  <c r="T1492" i="19"/>
  <c r="AL1492" i="19"/>
  <c r="AM1492" i="19"/>
  <c r="Y1492" i="19"/>
  <c r="Z1492" i="19"/>
  <c r="AO1492" i="19"/>
  <c r="AP1492" i="19"/>
  <c r="V1492" i="19"/>
  <c r="W1492" i="19"/>
  <c r="AH1492" i="19"/>
  <c r="AF1492" i="19"/>
  <c r="D1491" i="19"/>
  <c r="Q1493" i="19"/>
  <c r="R1493" i="19"/>
  <c r="S1493" i="19"/>
  <c r="P1494" i="19"/>
  <c r="Y1491" i="19"/>
  <c r="Z1491" i="19"/>
  <c r="AB1491" i="19"/>
  <c r="AC1491" i="19"/>
  <c r="AL1491" i="19"/>
  <c r="AM1491" i="19"/>
  <c r="V1491" i="19"/>
  <c r="W1491" i="19"/>
  <c r="AO1491" i="19"/>
  <c r="AP1491" i="19"/>
  <c r="Q1494" i="19"/>
  <c r="R1494" i="19"/>
  <c r="S1494" i="19"/>
  <c r="P1495" i="19"/>
  <c r="AH1493" i="19"/>
  <c r="AF1493" i="19"/>
  <c r="D1492" i="19"/>
  <c r="T1493" i="19"/>
  <c r="AB1492" i="19"/>
  <c r="AC1492" i="19"/>
  <c r="D1493" i="19"/>
  <c r="AH1494" i="19"/>
  <c r="AF1494" i="19"/>
  <c r="P1496" i="19"/>
  <c r="Q1495" i="19"/>
  <c r="R1495" i="19"/>
  <c r="S1495" i="19"/>
  <c r="AL1493" i="19"/>
  <c r="AM1493" i="19"/>
  <c r="AO1493" i="19"/>
  <c r="AP1493" i="19"/>
  <c r="AB1493" i="19"/>
  <c r="AC1493" i="19"/>
  <c r="V1493" i="19"/>
  <c r="W1493" i="19"/>
  <c r="T1494" i="19"/>
  <c r="Y1494" i="19"/>
  <c r="Z1494" i="19"/>
  <c r="AB1494" i="19"/>
  <c r="AC1494" i="19"/>
  <c r="V1494" i="19"/>
  <c r="W1494" i="19"/>
  <c r="AL1494" i="19"/>
  <c r="AM1494" i="19"/>
  <c r="Y1493" i="19"/>
  <c r="Z1493" i="19"/>
  <c r="D1494" i="19"/>
  <c r="AH1495" i="19"/>
  <c r="AF1495" i="19"/>
  <c r="T1495" i="19"/>
  <c r="AO1494" i="19"/>
  <c r="AP1494" i="19"/>
  <c r="Q1496" i="19"/>
  <c r="R1496" i="19"/>
  <c r="S1496" i="19"/>
  <c r="P1497" i="19"/>
  <c r="T1496" i="19"/>
  <c r="AL1496" i="19"/>
  <c r="AM1496" i="19"/>
  <c r="Y1496" i="19"/>
  <c r="Z1496" i="19"/>
  <c r="AO1496" i="19"/>
  <c r="AP1496" i="19"/>
  <c r="V1496" i="19"/>
  <c r="W1496" i="19"/>
  <c r="AH1496" i="19"/>
  <c r="AF1496" i="19"/>
  <c r="D1495" i="19"/>
  <c r="V1495" i="19"/>
  <c r="W1495" i="19"/>
  <c r="AO1495" i="19"/>
  <c r="AP1495" i="19"/>
  <c r="Y1495" i="19"/>
  <c r="Z1495" i="19"/>
  <c r="Q1497" i="19"/>
  <c r="R1497" i="19"/>
  <c r="S1497" i="19"/>
  <c r="P1498" i="19"/>
  <c r="AL1495" i="19"/>
  <c r="AM1495" i="19"/>
  <c r="AB1495" i="19"/>
  <c r="AC1495" i="19"/>
  <c r="T1497" i="19"/>
  <c r="Y1497" i="19"/>
  <c r="Z1497" i="19"/>
  <c r="AL1497" i="19"/>
  <c r="AM1497" i="19"/>
  <c r="D1496" i="19"/>
  <c r="AH1497" i="19"/>
  <c r="AF1497" i="19"/>
  <c r="Q1498" i="19"/>
  <c r="R1498" i="19"/>
  <c r="S1498" i="19"/>
  <c r="P1499" i="19"/>
  <c r="AB1496" i="19"/>
  <c r="AC1496" i="19"/>
  <c r="T1498" i="19"/>
  <c r="V1498" i="19"/>
  <c r="W1498" i="19"/>
  <c r="AB1498" i="19"/>
  <c r="AC1498" i="19"/>
  <c r="AL1498" i="19"/>
  <c r="AM1498" i="19"/>
  <c r="D1497" i="19"/>
  <c r="AH1498" i="19"/>
  <c r="AF1498" i="19"/>
  <c r="P1500" i="19"/>
  <c r="Q1499" i="19"/>
  <c r="R1499" i="19"/>
  <c r="S1499" i="19"/>
  <c r="AO1497" i="19"/>
  <c r="AP1497" i="19"/>
  <c r="AB1497" i="19"/>
  <c r="AC1497" i="19"/>
  <c r="V1497" i="19"/>
  <c r="W1497" i="19"/>
  <c r="T1499" i="19"/>
  <c r="AO1499" i="19"/>
  <c r="AP1499" i="19"/>
  <c r="Y1499" i="19"/>
  <c r="Z1499" i="19"/>
  <c r="V1499" i="19"/>
  <c r="W1499" i="19"/>
  <c r="AB1499" i="19"/>
  <c r="AC1499" i="19"/>
  <c r="D1498" i="19"/>
  <c r="AH1499" i="19"/>
  <c r="AF1499" i="19"/>
  <c r="Y1498" i="19"/>
  <c r="Z1498" i="19"/>
  <c r="AO1498" i="19"/>
  <c r="AP1498" i="19"/>
  <c r="Q1500" i="19"/>
  <c r="R1500" i="19"/>
  <c r="S1500" i="19"/>
  <c r="P1501" i="19"/>
  <c r="T1500" i="19"/>
  <c r="P1502" i="19"/>
  <c r="Q1501" i="19"/>
  <c r="R1501" i="19"/>
  <c r="S1501" i="19"/>
  <c r="AH1500" i="19"/>
  <c r="AF1500" i="19"/>
  <c r="D1499" i="19"/>
  <c r="AL1499" i="19"/>
  <c r="AM1499" i="19"/>
  <c r="T1501" i="19"/>
  <c r="AO1501" i="19"/>
  <c r="AP1501" i="19"/>
  <c r="AB1501" i="19"/>
  <c r="AC1501" i="19"/>
  <c r="AL1501" i="19"/>
  <c r="AM1501" i="19"/>
  <c r="Y1501" i="19"/>
  <c r="Z1501" i="19"/>
  <c r="D1500" i="19"/>
  <c r="AH1501" i="19"/>
  <c r="AF1501" i="19"/>
  <c r="V1500" i="19"/>
  <c r="W1500" i="19"/>
  <c r="AL1500" i="19"/>
  <c r="AM1500" i="19"/>
  <c r="Q1502" i="19"/>
  <c r="R1502" i="19"/>
  <c r="S1502" i="19"/>
  <c r="P1503" i="19"/>
  <c r="AO1500" i="19"/>
  <c r="AP1500" i="19"/>
  <c r="Y1500" i="19"/>
  <c r="Z1500" i="19"/>
  <c r="AB1500" i="19"/>
  <c r="AC1500" i="19"/>
  <c r="T1502" i="19"/>
  <c r="AO1502" i="19"/>
  <c r="AP1502" i="19"/>
  <c r="Y1502" i="19"/>
  <c r="Z1502" i="19"/>
  <c r="V1502" i="19"/>
  <c r="W1502" i="19"/>
  <c r="AB1502" i="19"/>
  <c r="AC1502" i="19"/>
  <c r="AL1502" i="19"/>
  <c r="AM1502" i="19"/>
  <c r="P1504" i="19"/>
  <c r="Q1503" i="19"/>
  <c r="R1503" i="19"/>
  <c r="S1503" i="19"/>
  <c r="D1501" i="19"/>
  <c r="AH1502" i="19"/>
  <c r="AF1502" i="19"/>
  <c r="V1501" i="19"/>
  <c r="W1501" i="19"/>
  <c r="T1503" i="19"/>
  <c r="AL1503" i="19"/>
  <c r="AM1503" i="19"/>
  <c r="V1503" i="19"/>
  <c r="W1503" i="19"/>
  <c r="AB1503" i="19"/>
  <c r="AC1503" i="19"/>
  <c r="AO1503" i="19"/>
  <c r="AP1503" i="19"/>
  <c r="Q1504" i="19"/>
  <c r="R1504" i="19"/>
  <c r="S1504" i="19"/>
  <c r="P1505" i="19"/>
  <c r="D1502" i="19"/>
  <c r="AH1503" i="19"/>
  <c r="AF1503" i="19"/>
  <c r="T1504" i="19"/>
  <c r="AB1504" i="19"/>
  <c r="AC1504" i="19"/>
  <c r="Y1504" i="19"/>
  <c r="Z1504" i="19"/>
  <c r="AO1504" i="19"/>
  <c r="AP1504" i="19"/>
  <c r="Y1503" i="19"/>
  <c r="Z1503" i="19"/>
  <c r="AH1504" i="19"/>
  <c r="AF1504" i="19"/>
  <c r="D1503" i="19"/>
  <c r="P1506" i="19"/>
  <c r="Q1505" i="19"/>
  <c r="R1505" i="19"/>
  <c r="S1505" i="19"/>
  <c r="T1505" i="19"/>
  <c r="P1507" i="19"/>
  <c r="Q1506" i="19"/>
  <c r="R1506" i="19"/>
  <c r="S1506" i="19"/>
  <c r="AH1505" i="19"/>
  <c r="AF1505" i="19"/>
  <c r="D1504" i="19"/>
  <c r="V1504" i="19"/>
  <c r="W1504" i="19"/>
  <c r="AL1504" i="19"/>
  <c r="AM1504" i="19"/>
  <c r="T1506" i="19"/>
  <c r="AO1506" i="19"/>
  <c r="AP1506" i="19"/>
  <c r="Y1506" i="19"/>
  <c r="Z1506" i="19"/>
  <c r="V1506" i="19"/>
  <c r="W1506" i="19"/>
  <c r="AB1506" i="19"/>
  <c r="AC1506" i="19"/>
  <c r="AL1506" i="19"/>
  <c r="AM1506" i="19"/>
  <c r="D1505" i="19"/>
  <c r="AH1506" i="19"/>
  <c r="AF1506" i="19"/>
  <c r="AB1505" i="19"/>
  <c r="AC1505" i="19"/>
  <c r="AL1505" i="19"/>
  <c r="AM1505" i="19"/>
  <c r="AO1505" i="19"/>
  <c r="AP1505" i="19"/>
  <c r="Q1507" i="19"/>
  <c r="R1507" i="19"/>
  <c r="S1507" i="19"/>
  <c r="P1508" i="19"/>
  <c r="Y1505" i="19"/>
  <c r="Z1505" i="19"/>
  <c r="V1505" i="19"/>
  <c r="W1505" i="19"/>
  <c r="Q1508" i="19"/>
  <c r="R1508" i="19"/>
  <c r="S1508" i="19"/>
  <c r="P1509" i="19"/>
  <c r="T1507" i="19"/>
  <c r="AL1507" i="19"/>
  <c r="AM1507" i="19"/>
  <c r="D1506" i="19"/>
  <c r="AH1507" i="19"/>
  <c r="AF1507" i="19"/>
  <c r="AO1507" i="19"/>
  <c r="AP1507" i="19"/>
  <c r="V1507" i="19"/>
  <c r="W1507" i="19"/>
  <c r="AH1508" i="19"/>
  <c r="AF1508" i="19"/>
  <c r="D1507" i="19"/>
  <c r="AB1507" i="19"/>
  <c r="AC1507" i="19"/>
  <c r="Y1507" i="19"/>
  <c r="Z1507" i="19"/>
  <c r="Q1509" i="19"/>
  <c r="R1509" i="19"/>
  <c r="S1509" i="19"/>
  <c r="P1510" i="19"/>
  <c r="T1508" i="19"/>
  <c r="Y1508" i="19"/>
  <c r="Z1508" i="19"/>
  <c r="AL1508" i="19"/>
  <c r="AM1508" i="19"/>
  <c r="AO1508" i="19"/>
  <c r="AP1508" i="19"/>
  <c r="T1509" i="19"/>
  <c r="AH1509" i="19"/>
  <c r="AF1509" i="19"/>
  <c r="D1508" i="19"/>
  <c r="V1508" i="19"/>
  <c r="W1508" i="19"/>
  <c r="AB1508" i="19"/>
  <c r="AC1508" i="19"/>
  <c r="P1511" i="19"/>
  <c r="Q1510" i="19"/>
  <c r="R1510" i="19"/>
  <c r="S1510" i="19"/>
  <c r="D1509" i="19"/>
  <c r="AH1510" i="19"/>
  <c r="AF1510" i="19"/>
  <c r="AO1509" i="19"/>
  <c r="AP1509" i="19"/>
  <c r="P1512" i="19"/>
  <c r="Q1511" i="19"/>
  <c r="R1511" i="19"/>
  <c r="S1511" i="19"/>
  <c r="T1510" i="19"/>
  <c r="AO1510" i="19"/>
  <c r="AP1510" i="19"/>
  <c r="Y1509" i="19"/>
  <c r="Z1509" i="19"/>
  <c r="AL1509" i="19"/>
  <c r="AM1509" i="19"/>
  <c r="AB1509" i="19"/>
  <c r="AC1509" i="19"/>
  <c r="V1509" i="19"/>
  <c r="W1509" i="19"/>
  <c r="D1510" i="19"/>
  <c r="AH1511" i="19"/>
  <c r="AF1511" i="19"/>
  <c r="AB1510" i="19"/>
  <c r="AC1510" i="19"/>
  <c r="T1511" i="19"/>
  <c r="Q1512" i="19"/>
  <c r="R1512" i="19"/>
  <c r="S1512" i="19"/>
  <c r="P1513" i="19"/>
  <c r="AL1510" i="19"/>
  <c r="AM1510" i="19"/>
  <c r="V1510" i="19"/>
  <c r="W1510" i="19"/>
  <c r="Y1510" i="19"/>
  <c r="Z1510" i="19"/>
  <c r="AH1512" i="19"/>
  <c r="AF1512" i="19"/>
  <c r="D1511" i="19"/>
  <c r="AO1511" i="19"/>
  <c r="AP1511" i="19"/>
  <c r="Y1511" i="19"/>
  <c r="Z1511" i="19"/>
  <c r="AB1511" i="19"/>
  <c r="AC1511" i="19"/>
  <c r="AL1511" i="19"/>
  <c r="AM1511" i="19"/>
  <c r="Q1513" i="19"/>
  <c r="R1513" i="19"/>
  <c r="S1513" i="19"/>
  <c r="P1514" i="19"/>
  <c r="T1512" i="19"/>
  <c r="V1512" i="19"/>
  <c r="W1512" i="19"/>
  <c r="AL1512" i="19"/>
  <c r="AM1512" i="19"/>
  <c r="V1511" i="19"/>
  <c r="W1511" i="19"/>
  <c r="T1513" i="19"/>
  <c r="AL1513" i="19"/>
  <c r="AM1513" i="19"/>
  <c r="Y1513" i="19"/>
  <c r="Z1513" i="19"/>
  <c r="Y1512" i="19"/>
  <c r="Z1512" i="19"/>
  <c r="P1515" i="19"/>
  <c r="Q1514" i="19"/>
  <c r="R1514" i="19"/>
  <c r="S1514" i="19"/>
  <c r="D1512" i="19"/>
  <c r="AH1513" i="19"/>
  <c r="AF1513" i="19"/>
  <c r="AO1512" i="19"/>
  <c r="AP1512" i="19"/>
  <c r="AB1512" i="19"/>
  <c r="AC1512" i="19"/>
  <c r="D1513" i="19"/>
  <c r="AH1514" i="19"/>
  <c r="AF1514" i="19"/>
  <c r="AO1513" i="19"/>
  <c r="AP1513" i="19"/>
  <c r="P1516" i="19"/>
  <c r="Q1515" i="19"/>
  <c r="R1515" i="19"/>
  <c r="S1515" i="19"/>
  <c r="AB1513" i="19"/>
  <c r="AC1513" i="19"/>
  <c r="T1514" i="19"/>
  <c r="V1513" i="19"/>
  <c r="W1513" i="19"/>
  <c r="D1514" i="19"/>
  <c r="AH1515" i="19"/>
  <c r="AF1515" i="19"/>
  <c r="AB1514" i="19"/>
  <c r="AC1514" i="19"/>
  <c r="V1514" i="19"/>
  <c r="W1514" i="19"/>
  <c r="T1515" i="19"/>
  <c r="AB1515" i="19"/>
  <c r="AC1515" i="19"/>
  <c r="Q1516" i="19"/>
  <c r="R1516" i="19"/>
  <c r="S1516" i="19"/>
  <c r="P1517" i="19"/>
  <c r="AL1514" i="19"/>
  <c r="AM1514" i="19"/>
  <c r="Y1514" i="19"/>
  <c r="Z1514" i="19"/>
  <c r="AO1514" i="19"/>
  <c r="AP1514" i="19"/>
  <c r="T1516" i="19"/>
  <c r="Y1516" i="19"/>
  <c r="Z1516" i="19"/>
  <c r="AH1516" i="19"/>
  <c r="AF1516" i="19"/>
  <c r="D1515" i="19"/>
  <c r="AO1515" i="19"/>
  <c r="AP1515" i="19"/>
  <c r="AL1515" i="19"/>
  <c r="AM1515" i="19"/>
  <c r="Q1517" i="19"/>
  <c r="R1517" i="19"/>
  <c r="S1517" i="19"/>
  <c r="P1518" i="19"/>
  <c r="V1515" i="19"/>
  <c r="W1515" i="19"/>
  <c r="Y1515" i="19"/>
  <c r="Z1515" i="19"/>
  <c r="T1517" i="19"/>
  <c r="Y1517" i="19"/>
  <c r="Z1517" i="19"/>
  <c r="AL1517" i="19"/>
  <c r="AM1517" i="19"/>
  <c r="Q1518" i="19"/>
  <c r="R1518" i="19"/>
  <c r="S1518" i="19"/>
  <c r="P1519" i="19"/>
  <c r="D1516" i="19"/>
  <c r="AH1517" i="19"/>
  <c r="AF1517" i="19"/>
  <c r="AO1516" i="19"/>
  <c r="AP1516" i="19"/>
  <c r="AL1516" i="19"/>
  <c r="AM1516" i="19"/>
  <c r="V1516" i="19"/>
  <c r="W1516" i="19"/>
  <c r="AB1516" i="19"/>
  <c r="AC1516" i="19"/>
  <c r="T1518" i="19"/>
  <c r="AO1518" i="19"/>
  <c r="AP1518" i="19"/>
  <c r="Y1518" i="19"/>
  <c r="Z1518" i="19"/>
  <c r="V1518" i="19"/>
  <c r="W1518" i="19"/>
  <c r="AL1518" i="19"/>
  <c r="AM1518" i="19"/>
  <c r="AB1518" i="19"/>
  <c r="AC1518" i="19"/>
  <c r="P1520" i="19"/>
  <c r="Q1519" i="19"/>
  <c r="R1519" i="19"/>
  <c r="S1519" i="19"/>
  <c r="D1517" i="19"/>
  <c r="AH1518" i="19"/>
  <c r="AF1518" i="19"/>
  <c r="AO1517" i="19"/>
  <c r="AP1517" i="19"/>
  <c r="AB1517" i="19"/>
  <c r="AC1517" i="19"/>
  <c r="V1517" i="19"/>
  <c r="W1517" i="19"/>
  <c r="T1519" i="19"/>
  <c r="V1519" i="19"/>
  <c r="W1519" i="19"/>
  <c r="AB1519" i="19"/>
  <c r="AC1519" i="19"/>
  <c r="Y1519" i="19"/>
  <c r="Z1519" i="19"/>
  <c r="AO1519" i="19"/>
  <c r="AP1519" i="19"/>
  <c r="P1521" i="19"/>
  <c r="Q1520" i="19"/>
  <c r="R1520" i="19"/>
  <c r="S1520" i="19"/>
  <c r="AH1519" i="19"/>
  <c r="AF1519" i="19"/>
  <c r="D1518" i="19"/>
  <c r="T1520" i="19"/>
  <c r="Q1521" i="19"/>
  <c r="R1521" i="19"/>
  <c r="S1521" i="19"/>
  <c r="P1522" i="19"/>
  <c r="AH1520" i="19"/>
  <c r="AF1520" i="19"/>
  <c r="D1519" i="19"/>
  <c r="AL1519" i="19"/>
  <c r="AM1519" i="19"/>
  <c r="AH1521" i="19"/>
  <c r="AF1521" i="19"/>
  <c r="D1520" i="19"/>
  <c r="T1521" i="19"/>
  <c r="V1521" i="19"/>
  <c r="W1521" i="19"/>
  <c r="AB1521" i="19"/>
  <c r="AC1521" i="19"/>
  <c r="AL1521" i="19"/>
  <c r="AM1521" i="19"/>
  <c r="Y1520" i="19"/>
  <c r="Z1520" i="19"/>
  <c r="V1520" i="19"/>
  <c r="W1520" i="19"/>
  <c r="AO1520" i="19"/>
  <c r="AP1520" i="19"/>
  <c r="AL1520" i="19"/>
  <c r="AM1520" i="19"/>
  <c r="Q1522" i="19"/>
  <c r="R1522" i="19"/>
  <c r="S1522" i="19"/>
  <c r="P1523" i="19"/>
  <c r="AB1520" i="19"/>
  <c r="AC1520" i="19"/>
  <c r="Y1521" i="19"/>
  <c r="Z1521" i="19"/>
  <c r="T1522" i="19"/>
  <c r="AO1522" i="19"/>
  <c r="AP1522" i="19"/>
  <c r="Y1522" i="19"/>
  <c r="Z1522" i="19"/>
  <c r="V1522" i="19"/>
  <c r="W1522" i="19"/>
  <c r="AL1522" i="19"/>
  <c r="AM1522" i="19"/>
  <c r="AB1522" i="19"/>
  <c r="AC1522" i="19"/>
  <c r="P1524" i="19"/>
  <c r="Q1523" i="19"/>
  <c r="R1523" i="19"/>
  <c r="S1523" i="19"/>
  <c r="D1521" i="19"/>
  <c r="AH1522" i="19"/>
  <c r="AF1522" i="19"/>
  <c r="AO1521" i="19"/>
  <c r="AP1521" i="19"/>
  <c r="P1525" i="19"/>
  <c r="Q1524" i="19"/>
  <c r="R1524" i="19"/>
  <c r="S1524" i="19"/>
  <c r="AH1523" i="19"/>
  <c r="AF1523" i="19"/>
  <c r="D1522" i="19"/>
  <c r="AL1523" i="19"/>
  <c r="AM1523" i="19"/>
  <c r="Y1523" i="19"/>
  <c r="Z1523" i="19"/>
  <c r="V1523" i="19"/>
  <c r="W1523" i="19"/>
  <c r="T1523" i="19"/>
  <c r="AO1523" i="19"/>
  <c r="AP1523" i="19"/>
  <c r="T1524" i="19"/>
  <c r="AH1524" i="19"/>
  <c r="AF1524" i="19"/>
  <c r="D1523" i="19"/>
  <c r="AB1523" i="19"/>
  <c r="AC1523" i="19"/>
  <c r="Q1525" i="19"/>
  <c r="R1525" i="19"/>
  <c r="S1525" i="19"/>
  <c r="P1526" i="19"/>
  <c r="T1525" i="19"/>
  <c r="AB1525" i="19"/>
  <c r="AC1525" i="19"/>
  <c r="AL1525" i="19"/>
  <c r="AM1525" i="19"/>
  <c r="AH1525" i="19"/>
  <c r="AF1525" i="19"/>
  <c r="D1524" i="19"/>
  <c r="V1524" i="19"/>
  <c r="W1524" i="19"/>
  <c r="AO1524" i="19"/>
  <c r="AP1524" i="19"/>
  <c r="AB1524" i="19"/>
  <c r="AC1524" i="19"/>
  <c r="Y1524" i="19"/>
  <c r="Z1524" i="19"/>
  <c r="AL1524" i="19"/>
  <c r="AM1524" i="19"/>
  <c r="Q1526" i="19"/>
  <c r="R1526" i="19"/>
  <c r="S1526" i="19"/>
  <c r="P1527" i="19"/>
  <c r="P1528" i="19"/>
  <c r="Q1527" i="19"/>
  <c r="R1527" i="19"/>
  <c r="S1527" i="19"/>
  <c r="T1526" i="19"/>
  <c r="AO1526" i="19"/>
  <c r="AP1526" i="19"/>
  <c r="Y1526" i="19"/>
  <c r="Z1526" i="19"/>
  <c r="AB1526" i="19"/>
  <c r="AC1526" i="19"/>
  <c r="AL1526" i="19"/>
  <c r="AM1526" i="19"/>
  <c r="D1525" i="19"/>
  <c r="AH1526" i="19"/>
  <c r="AF1526" i="19"/>
  <c r="AO1525" i="19"/>
  <c r="AP1525" i="19"/>
  <c r="Y1525" i="19"/>
  <c r="Z1525" i="19"/>
  <c r="V1525" i="19"/>
  <c r="W1525" i="19"/>
  <c r="D1526" i="19"/>
  <c r="AH1527" i="19"/>
  <c r="AF1527" i="19"/>
  <c r="Q1528" i="19"/>
  <c r="R1528" i="19"/>
  <c r="S1528" i="19"/>
  <c r="P1529" i="19"/>
  <c r="AL1527" i="19"/>
  <c r="AM1527" i="19"/>
  <c r="Y1527" i="19"/>
  <c r="Z1527" i="19"/>
  <c r="AO1527" i="19"/>
  <c r="AP1527" i="19"/>
  <c r="T1527" i="19"/>
  <c r="V1526" i="19"/>
  <c r="W1526" i="19"/>
  <c r="T1528" i="19"/>
  <c r="AL1528" i="19"/>
  <c r="AM1528" i="19"/>
  <c r="Q1529" i="19"/>
  <c r="R1529" i="19"/>
  <c r="S1529" i="19"/>
  <c r="P1530" i="19"/>
  <c r="AH1528" i="19"/>
  <c r="AF1528" i="19"/>
  <c r="D1527" i="19"/>
  <c r="AB1527" i="19"/>
  <c r="AC1527" i="19"/>
  <c r="V1527" i="19"/>
  <c r="W1527" i="19"/>
  <c r="T1529" i="19"/>
  <c r="AB1529" i="19"/>
  <c r="AC1529" i="19"/>
  <c r="Y1529" i="19"/>
  <c r="Z1529" i="19"/>
  <c r="AO1529" i="19"/>
  <c r="AP1529" i="19"/>
  <c r="AL1529" i="19"/>
  <c r="AM1529" i="19"/>
  <c r="D1528" i="19"/>
  <c r="AH1529" i="19"/>
  <c r="AF1529" i="19"/>
  <c r="Y1528" i="19"/>
  <c r="Z1528" i="19"/>
  <c r="V1528" i="19"/>
  <c r="W1528" i="19"/>
  <c r="AO1528" i="19"/>
  <c r="AP1528" i="19"/>
  <c r="P1531" i="19"/>
  <c r="Q1530" i="19"/>
  <c r="R1530" i="19"/>
  <c r="S1530" i="19"/>
  <c r="AB1528" i="19"/>
  <c r="AC1528" i="19"/>
  <c r="T1530" i="19"/>
  <c r="AO1530" i="19"/>
  <c r="AP1530" i="19"/>
  <c r="Y1530" i="19"/>
  <c r="Z1530" i="19"/>
  <c r="AB1530" i="19"/>
  <c r="AC1530" i="19"/>
  <c r="AL1530" i="19"/>
  <c r="AM1530" i="19"/>
  <c r="V1530" i="19"/>
  <c r="W1530" i="19"/>
  <c r="P1532" i="19"/>
  <c r="Q1531" i="19"/>
  <c r="R1531" i="19"/>
  <c r="S1531" i="19"/>
  <c r="D1529" i="19"/>
  <c r="AH1530" i="19"/>
  <c r="AF1530" i="19"/>
  <c r="V1529" i="19"/>
  <c r="W1529" i="19"/>
  <c r="Q1532" i="19"/>
  <c r="R1532" i="19"/>
  <c r="S1532" i="19"/>
  <c r="P1533" i="19"/>
  <c r="D1530" i="19"/>
  <c r="AH1531" i="19"/>
  <c r="AF1531" i="19"/>
  <c r="T1531" i="19"/>
  <c r="AH1532" i="19"/>
  <c r="AF1532" i="19"/>
  <c r="D1531" i="19"/>
  <c r="V1531" i="19"/>
  <c r="W1531" i="19"/>
  <c r="AO1531" i="19"/>
  <c r="AP1531" i="19"/>
  <c r="AL1531" i="19"/>
  <c r="AM1531" i="19"/>
  <c r="Y1531" i="19"/>
  <c r="Z1531" i="19"/>
  <c r="AB1531" i="19"/>
  <c r="AC1531" i="19"/>
  <c r="P1534" i="19"/>
  <c r="Q1533" i="19"/>
  <c r="R1533" i="19"/>
  <c r="S1533" i="19"/>
  <c r="T1532" i="19"/>
  <c r="AB1532" i="19"/>
  <c r="AC1532" i="19"/>
  <c r="Y1532" i="19"/>
  <c r="Z1532" i="19"/>
  <c r="AO1532" i="19"/>
  <c r="AP1532" i="19"/>
  <c r="AL1532" i="19"/>
  <c r="AM1532" i="19"/>
  <c r="T1533" i="19"/>
  <c r="Y1533" i="19"/>
  <c r="Z1533" i="19"/>
  <c r="AO1533" i="19"/>
  <c r="AP1533" i="19"/>
  <c r="AB1533" i="19"/>
  <c r="AC1533" i="19"/>
  <c r="D1532" i="19"/>
  <c r="AH1533" i="19"/>
  <c r="AF1533" i="19"/>
  <c r="V1532" i="19"/>
  <c r="W1532" i="19"/>
  <c r="P1535" i="19"/>
  <c r="Q1534" i="19"/>
  <c r="R1534" i="19"/>
  <c r="S1534" i="19"/>
  <c r="D1533" i="19"/>
  <c r="AH1534" i="19"/>
  <c r="AF1534" i="19"/>
  <c r="V1533" i="19"/>
  <c r="W1533" i="19"/>
  <c r="T1534" i="19"/>
  <c r="AO1534" i="19"/>
  <c r="AP1534" i="19"/>
  <c r="Y1534" i="19"/>
  <c r="Z1534" i="19"/>
  <c r="V1534" i="19"/>
  <c r="W1534" i="19"/>
  <c r="AB1534" i="19"/>
  <c r="AC1534" i="19"/>
  <c r="AL1533" i="19"/>
  <c r="AM1533" i="19"/>
  <c r="P1536" i="19"/>
  <c r="Q1535" i="19"/>
  <c r="R1535" i="19"/>
  <c r="S1535" i="19"/>
  <c r="T1535" i="19"/>
  <c r="AO1535" i="19"/>
  <c r="AP1535" i="19"/>
  <c r="V1535" i="19"/>
  <c r="W1535" i="19"/>
  <c r="AB1535" i="19"/>
  <c r="AC1535" i="19"/>
  <c r="Y1535" i="19"/>
  <c r="Z1535" i="19"/>
  <c r="Q1536" i="19"/>
  <c r="R1536" i="19"/>
  <c r="S1536" i="19"/>
  <c r="P1537" i="19"/>
  <c r="D1534" i="19"/>
  <c r="AH1535" i="19"/>
  <c r="AF1535" i="19"/>
  <c r="AL1534" i="19"/>
  <c r="AM1534" i="19"/>
  <c r="P1538" i="19"/>
  <c r="Q1537" i="19"/>
  <c r="R1537" i="19"/>
  <c r="S1537" i="19"/>
  <c r="T1536" i="19"/>
  <c r="AH1536" i="19"/>
  <c r="AF1536" i="19"/>
  <c r="D1535" i="19"/>
  <c r="AL1535" i="19"/>
  <c r="AM1535" i="19"/>
  <c r="AH1537" i="19"/>
  <c r="AF1537" i="19"/>
  <c r="D1536" i="19"/>
  <c r="V1536" i="19"/>
  <c r="W1536" i="19"/>
  <c r="AO1536" i="19"/>
  <c r="AP1536" i="19"/>
  <c r="AL1536" i="19"/>
  <c r="AM1536" i="19"/>
  <c r="T1537" i="19"/>
  <c r="AB1537" i="19"/>
  <c r="AC1537" i="19"/>
  <c r="AL1537" i="19"/>
  <c r="AM1537" i="19"/>
  <c r="AB1536" i="19"/>
  <c r="AC1536" i="19"/>
  <c r="Y1536" i="19"/>
  <c r="Z1536" i="19"/>
  <c r="Q1538" i="19"/>
  <c r="R1538" i="19"/>
  <c r="S1538" i="19"/>
  <c r="P1539" i="19"/>
  <c r="T1538" i="19"/>
  <c r="AO1538" i="19"/>
  <c r="AP1538" i="19"/>
  <c r="Y1538" i="19"/>
  <c r="Z1538" i="19"/>
  <c r="V1538" i="19"/>
  <c r="W1538" i="19"/>
  <c r="AB1538" i="19"/>
  <c r="AC1538" i="19"/>
  <c r="AL1538" i="19"/>
  <c r="AM1538" i="19"/>
  <c r="V1537" i="19"/>
  <c r="W1537" i="19"/>
  <c r="Q1539" i="19"/>
  <c r="R1539" i="19"/>
  <c r="S1539" i="19"/>
  <c r="P1540" i="19"/>
  <c r="D1537" i="19"/>
  <c r="AH1538" i="19"/>
  <c r="AF1538" i="19"/>
  <c r="AO1537" i="19"/>
  <c r="AP1537" i="19"/>
  <c r="Y1537" i="19"/>
  <c r="Z1537" i="19"/>
  <c r="T1539" i="19"/>
  <c r="AB1539" i="19"/>
  <c r="AC1539" i="19"/>
  <c r="Q1540" i="19"/>
  <c r="R1540" i="19"/>
  <c r="S1540" i="19"/>
  <c r="P1541" i="19"/>
  <c r="D1538" i="19"/>
  <c r="AH1539" i="19"/>
  <c r="AF1539" i="19"/>
  <c r="T1540" i="19"/>
  <c r="Y1540" i="19"/>
  <c r="Z1540" i="19"/>
  <c r="AH1540" i="19"/>
  <c r="AF1540" i="19"/>
  <c r="D1539" i="19"/>
  <c r="V1539" i="19"/>
  <c r="W1539" i="19"/>
  <c r="AO1539" i="19"/>
  <c r="AP1539" i="19"/>
  <c r="Y1539" i="19"/>
  <c r="Z1539" i="19"/>
  <c r="Q1541" i="19"/>
  <c r="R1541" i="19"/>
  <c r="S1541" i="19"/>
  <c r="P1542" i="19"/>
  <c r="AL1539" i="19"/>
  <c r="AM1539" i="19"/>
  <c r="P1543" i="19"/>
  <c r="Q1542" i="19"/>
  <c r="R1542" i="19"/>
  <c r="S1542" i="19"/>
  <c r="AL1540" i="19"/>
  <c r="AM1540" i="19"/>
  <c r="AO1540" i="19"/>
  <c r="AP1540" i="19"/>
  <c r="T1541" i="19"/>
  <c r="AH1541" i="19"/>
  <c r="AF1541" i="19"/>
  <c r="D1540" i="19"/>
  <c r="V1540" i="19"/>
  <c r="W1540" i="19"/>
  <c r="AB1540" i="19"/>
  <c r="AC1540" i="19"/>
  <c r="D1541" i="19"/>
  <c r="AH1542" i="19"/>
  <c r="AF1542" i="19"/>
  <c r="AB1541" i="19"/>
  <c r="AC1541" i="19"/>
  <c r="V1541" i="19"/>
  <c r="W1541" i="19"/>
  <c r="T1542" i="19"/>
  <c r="AL1542" i="19"/>
  <c r="AM1542" i="19"/>
  <c r="Y1542" i="19"/>
  <c r="Z1542" i="19"/>
  <c r="AL1541" i="19"/>
  <c r="AM1541" i="19"/>
  <c r="AO1541" i="19"/>
  <c r="AP1541" i="19"/>
  <c r="Y1541" i="19"/>
  <c r="Z1541" i="19"/>
  <c r="P1544" i="19"/>
  <c r="Q1543" i="19"/>
  <c r="R1543" i="19"/>
  <c r="S1543" i="19"/>
  <c r="AO1542" i="19"/>
  <c r="AP1542" i="19"/>
  <c r="Q1544" i="19"/>
  <c r="R1544" i="19"/>
  <c r="S1544" i="19"/>
  <c r="P1545" i="19"/>
  <c r="D1542" i="19"/>
  <c r="AH1543" i="19"/>
  <c r="AF1543" i="19"/>
  <c r="AL1543" i="19"/>
  <c r="AM1543" i="19"/>
  <c r="Y1543" i="19"/>
  <c r="Z1543" i="19"/>
  <c r="T1543" i="19"/>
  <c r="AB1542" i="19"/>
  <c r="AC1542" i="19"/>
  <c r="V1542" i="19"/>
  <c r="W1542" i="19"/>
  <c r="Q1545" i="19"/>
  <c r="R1545" i="19"/>
  <c r="S1545" i="19"/>
  <c r="P1546" i="19"/>
  <c r="T1544" i="19"/>
  <c r="V1544" i="19"/>
  <c r="W1544" i="19"/>
  <c r="AH1544" i="19"/>
  <c r="AF1544" i="19"/>
  <c r="D1543" i="19"/>
  <c r="V1543" i="19"/>
  <c r="W1543" i="19"/>
  <c r="AB1543" i="19"/>
  <c r="AC1543" i="19"/>
  <c r="AO1543" i="19"/>
  <c r="AP1543" i="19"/>
  <c r="D1544" i="19"/>
  <c r="AH1545" i="19"/>
  <c r="AF1545" i="19"/>
  <c r="Y1544" i="19"/>
  <c r="Z1544" i="19"/>
  <c r="AB1544" i="19"/>
  <c r="AC1544" i="19"/>
  <c r="Q1546" i="19"/>
  <c r="R1546" i="19"/>
  <c r="S1546" i="19"/>
  <c r="P1547" i="19"/>
  <c r="AO1544" i="19"/>
  <c r="AP1544" i="19"/>
  <c r="T1545" i="19"/>
  <c r="Y1545" i="19"/>
  <c r="Z1545" i="19"/>
  <c r="AO1545" i="19"/>
  <c r="AP1545" i="19"/>
  <c r="AL1544" i="19"/>
  <c r="AM1544" i="19"/>
  <c r="P1548" i="19"/>
  <c r="Q1547" i="19"/>
  <c r="R1547" i="19"/>
  <c r="S1547" i="19"/>
  <c r="D1545" i="19"/>
  <c r="AH1546" i="19"/>
  <c r="AF1546" i="19"/>
  <c r="AL1545" i="19"/>
  <c r="AM1545" i="19"/>
  <c r="T1546" i="19"/>
  <c r="V1546" i="19"/>
  <c r="W1546" i="19"/>
  <c r="AO1546" i="19"/>
  <c r="AP1546" i="19"/>
  <c r="AB1545" i="19"/>
  <c r="AC1545" i="19"/>
  <c r="V1545" i="19"/>
  <c r="W1545" i="19"/>
  <c r="AB1546" i="19"/>
  <c r="AC1546" i="19"/>
  <c r="T1547" i="19"/>
  <c r="AL1547" i="19"/>
  <c r="AM1547" i="19"/>
  <c r="V1547" i="19"/>
  <c r="W1547" i="19"/>
  <c r="AB1547" i="19"/>
  <c r="AC1547" i="19"/>
  <c r="Y1547" i="19"/>
  <c r="Z1547" i="19"/>
  <c r="D1546" i="19"/>
  <c r="AH1547" i="19"/>
  <c r="AF1547" i="19"/>
  <c r="AL1546" i="19"/>
  <c r="AM1546" i="19"/>
  <c r="Y1546" i="19"/>
  <c r="Z1546" i="19"/>
  <c r="Q1548" i="19"/>
  <c r="R1548" i="19"/>
  <c r="S1548" i="19"/>
  <c r="P1549" i="19"/>
  <c r="Q1549" i="19"/>
  <c r="R1549" i="19"/>
  <c r="S1549" i="19"/>
  <c r="P1550" i="19"/>
  <c r="AO1547" i="19"/>
  <c r="AP1547" i="19"/>
  <c r="T1548" i="19"/>
  <c r="Y1548" i="19"/>
  <c r="Z1548" i="19"/>
  <c r="AO1548" i="19"/>
  <c r="AP1548" i="19"/>
  <c r="V1548" i="19"/>
  <c r="W1548" i="19"/>
  <c r="AH1548" i="19"/>
  <c r="AF1548" i="19"/>
  <c r="D1547" i="19"/>
  <c r="D1548" i="19"/>
  <c r="AH1549" i="19"/>
  <c r="AF1549" i="19"/>
  <c r="AL1548" i="19"/>
  <c r="AM1548" i="19"/>
  <c r="AB1548" i="19"/>
  <c r="AC1548" i="19"/>
  <c r="Q1550" i="19"/>
  <c r="R1550" i="19"/>
  <c r="S1550" i="19"/>
  <c r="P1551" i="19"/>
  <c r="V1549" i="19"/>
  <c r="W1549" i="19"/>
  <c r="T1549" i="19"/>
  <c r="AL1549" i="19"/>
  <c r="AM1549" i="19"/>
  <c r="Y1549" i="19"/>
  <c r="Z1549" i="19"/>
  <c r="AO1549" i="19"/>
  <c r="AP1549" i="19"/>
  <c r="P1552" i="19"/>
  <c r="Q1551" i="19"/>
  <c r="R1551" i="19"/>
  <c r="S1551" i="19"/>
  <c r="T1550" i="19"/>
  <c r="AO1550" i="19"/>
  <c r="AP1550" i="19"/>
  <c r="Y1550" i="19"/>
  <c r="Z1550" i="19"/>
  <c r="V1550" i="19"/>
  <c r="W1550" i="19"/>
  <c r="AB1550" i="19"/>
  <c r="AC1550" i="19"/>
  <c r="D1549" i="19"/>
  <c r="AH1550" i="19"/>
  <c r="AF1550" i="19"/>
  <c r="AB1549" i="19"/>
  <c r="AC1549" i="19"/>
  <c r="T1551" i="19"/>
  <c r="AO1551" i="19"/>
  <c r="AP1551" i="19"/>
  <c r="Y1551" i="19"/>
  <c r="Z1551" i="19"/>
  <c r="AB1551" i="19"/>
  <c r="AC1551" i="19"/>
  <c r="AH1551" i="19"/>
  <c r="AF1551" i="19"/>
  <c r="D1550" i="19"/>
  <c r="AL1550" i="19"/>
  <c r="AM1550" i="19"/>
  <c r="P1553" i="19"/>
  <c r="Q1552" i="19"/>
  <c r="R1552" i="19"/>
  <c r="S1552" i="19"/>
  <c r="Q1553" i="19"/>
  <c r="R1553" i="19"/>
  <c r="S1553" i="19"/>
  <c r="P1554" i="19"/>
  <c r="AH1552" i="19"/>
  <c r="AF1552" i="19"/>
  <c r="D1551" i="19"/>
  <c r="AL1551" i="19"/>
  <c r="AM1551" i="19"/>
  <c r="T1552" i="19"/>
  <c r="V1551" i="19"/>
  <c r="W1551" i="19"/>
  <c r="AH1553" i="19"/>
  <c r="AF1553" i="19"/>
  <c r="D1552" i="19"/>
  <c r="V1552" i="19"/>
  <c r="W1552" i="19"/>
  <c r="AO1552" i="19"/>
  <c r="AP1552" i="19"/>
  <c r="AL1552" i="19"/>
  <c r="AM1552" i="19"/>
  <c r="AB1552" i="19"/>
  <c r="AC1552" i="19"/>
  <c r="Y1552" i="19"/>
  <c r="Z1552" i="19"/>
  <c r="Q1554" i="19"/>
  <c r="R1554" i="19"/>
  <c r="S1554" i="19"/>
  <c r="P1555" i="19"/>
  <c r="T1553" i="19"/>
  <c r="AL1553" i="19"/>
  <c r="AM1553" i="19"/>
  <c r="Y1553" i="19"/>
  <c r="Z1553" i="19"/>
  <c r="AO1553" i="19"/>
  <c r="AP1553" i="19"/>
  <c r="D1553" i="19"/>
  <c r="AH1554" i="19"/>
  <c r="AF1554" i="19"/>
  <c r="AB1553" i="19"/>
  <c r="AC1553" i="19"/>
  <c r="V1553" i="19"/>
  <c r="W1553" i="19"/>
  <c r="P1556" i="19"/>
  <c r="Q1555" i="19"/>
  <c r="R1555" i="19"/>
  <c r="S1555" i="19"/>
  <c r="T1554" i="19"/>
  <c r="AO1554" i="19"/>
  <c r="AP1554" i="19"/>
  <c r="T1555" i="19"/>
  <c r="AB1555" i="19"/>
  <c r="AC1555" i="19"/>
  <c r="Q1556" i="19"/>
  <c r="R1556" i="19"/>
  <c r="S1556" i="19"/>
  <c r="P1557" i="19"/>
  <c r="AB1554" i="19"/>
  <c r="AC1554" i="19"/>
  <c r="AL1554" i="19"/>
  <c r="AM1554" i="19"/>
  <c r="AH1555" i="19"/>
  <c r="AF1555" i="19"/>
  <c r="D1554" i="19"/>
  <c r="V1554" i="19"/>
  <c r="W1554" i="19"/>
  <c r="Y1554" i="19"/>
  <c r="Z1554" i="19"/>
  <c r="T1556" i="19"/>
  <c r="Y1556" i="19"/>
  <c r="Z1556" i="19"/>
  <c r="AL1556" i="19"/>
  <c r="AM1556" i="19"/>
  <c r="AH1556" i="19"/>
  <c r="AF1556" i="19"/>
  <c r="D1555" i="19"/>
  <c r="Y1555" i="19"/>
  <c r="Z1555" i="19"/>
  <c r="Q1557" i="19"/>
  <c r="R1557" i="19"/>
  <c r="S1557" i="19"/>
  <c r="P1558" i="19"/>
  <c r="AO1555" i="19"/>
  <c r="AP1555" i="19"/>
  <c r="V1555" i="19"/>
  <c r="W1555" i="19"/>
  <c r="AL1555" i="19"/>
  <c r="AM1555" i="19"/>
  <c r="P1559" i="19"/>
  <c r="Q1558" i="19"/>
  <c r="R1558" i="19"/>
  <c r="S1558" i="19"/>
  <c r="V1556" i="19"/>
  <c r="W1556" i="19"/>
  <c r="AO1556" i="19"/>
  <c r="AP1556" i="19"/>
  <c r="T1557" i="19"/>
  <c r="AH1557" i="19"/>
  <c r="AF1557" i="19"/>
  <c r="D1556" i="19"/>
  <c r="AB1556" i="19"/>
  <c r="AC1556" i="19"/>
  <c r="D1557" i="19"/>
  <c r="AH1558" i="19"/>
  <c r="AF1558" i="19"/>
  <c r="AL1557" i="19"/>
  <c r="AM1557" i="19"/>
  <c r="AO1557" i="19"/>
  <c r="AP1557" i="19"/>
  <c r="AB1557" i="19"/>
  <c r="AC1557" i="19"/>
  <c r="V1557" i="19"/>
  <c r="W1557" i="19"/>
  <c r="T1558" i="19"/>
  <c r="Y1557" i="19"/>
  <c r="Z1557" i="19"/>
  <c r="P1560" i="19"/>
  <c r="Q1559" i="19"/>
  <c r="R1559" i="19"/>
  <c r="S1559" i="19"/>
  <c r="D1558" i="19"/>
  <c r="AH1559" i="19"/>
  <c r="AF1559" i="19"/>
  <c r="AL1558" i="19"/>
  <c r="AM1558" i="19"/>
  <c r="V1558" i="19"/>
  <c r="W1558" i="19"/>
  <c r="AL1559" i="19"/>
  <c r="AM1559" i="19"/>
  <c r="Y1559" i="19"/>
  <c r="Z1559" i="19"/>
  <c r="AO1559" i="19"/>
  <c r="AP1559" i="19"/>
  <c r="V1559" i="19"/>
  <c r="W1559" i="19"/>
  <c r="T1559" i="19"/>
  <c r="AB1559" i="19"/>
  <c r="AC1559" i="19"/>
  <c r="Q1560" i="19"/>
  <c r="R1560" i="19"/>
  <c r="S1560" i="19"/>
  <c r="P1561" i="19"/>
  <c r="AB1558" i="19"/>
  <c r="AC1558" i="19"/>
  <c r="Y1558" i="19"/>
  <c r="Z1558" i="19"/>
  <c r="AO1558" i="19"/>
  <c r="AP1558" i="19"/>
  <c r="Q1561" i="19"/>
  <c r="R1561" i="19"/>
  <c r="S1561" i="19"/>
  <c r="P1562" i="19"/>
  <c r="T1560" i="19"/>
  <c r="AB1560" i="19"/>
  <c r="AC1560" i="19"/>
  <c r="AO1560" i="19"/>
  <c r="AP1560" i="19"/>
  <c r="V1560" i="19"/>
  <c r="W1560" i="19"/>
  <c r="AH1560" i="19"/>
  <c r="AF1560" i="19"/>
  <c r="D1559" i="19"/>
  <c r="Y1560" i="19"/>
  <c r="Z1560" i="19"/>
  <c r="AL1560" i="19"/>
  <c r="AM1560" i="19"/>
  <c r="D1560" i="19"/>
  <c r="AH1561" i="19"/>
  <c r="AF1561" i="19"/>
  <c r="P1563" i="19"/>
  <c r="Q1562" i="19"/>
  <c r="R1562" i="19"/>
  <c r="S1562" i="19"/>
  <c r="V1561" i="19"/>
  <c r="W1561" i="19"/>
  <c r="T1561" i="19"/>
  <c r="Y1561" i="19"/>
  <c r="Z1561" i="19"/>
  <c r="AL1561" i="19"/>
  <c r="AM1561" i="19"/>
  <c r="T1562" i="19"/>
  <c r="AO1562" i="19"/>
  <c r="AP1562" i="19"/>
  <c r="Y1562" i="19"/>
  <c r="Z1562" i="19"/>
  <c r="AB1562" i="19"/>
  <c r="AC1562" i="19"/>
  <c r="V1562" i="19"/>
  <c r="W1562" i="19"/>
  <c r="AL1562" i="19"/>
  <c r="AM1562" i="19"/>
  <c r="P1564" i="19"/>
  <c r="Q1563" i="19"/>
  <c r="R1563" i="19"/>
  <c r="S1563" i="19"/>
  <c r="D1561" i="19"/>
  <c r="AH1562" i="19"/>
  <c r="AF1562" i="19"/>
  <c r="AO1561" i="19"/>
  <c r="AP1561" i="19"/>
  <c r="AB1561" i="19"/>
  <c r="AC1561" i="19"/>
  <c r="Q1564" i="19"/>
  <c r="R1564" i="19"/>
  <c r="S1564" i="19"/>
  <c r="P1565" i="19"/>
  <c r="T1563" i="19"/>
  <c r="Y1563" i="19"/>
  <c r="Z1563" i="19"/>
  <c r="D1562" i="19"/>
  <c r="AH1563" i="19"/>
  <c r="AF1563" i="19"/>
  <c r="V1563" i="19"/>
  <c r="W1563" i="19"/>
  <c r="T1564" i="19"/>
  <c r="AL1564" i="19"/>
  <c r="AM1564" i="19"/>
  <c r="Y1564" i="19"/>
  <c r="Z1564" i="19"/>
  <c r="AO1564" i="19"/>
  <c r="AP1564" i="19"/>
  <c r="AH1564" i="19"/>
  <c r="AF1564" i="19"/>
  <c r="D1563" i="19"/>
  <c r="AO1563" i="19"/>
  <c r="AP1563" i="19"/>
  <c r="AL1563" i="19"/>
  <c r="AM1563" i="19"/>
  <c r="P1566" i="19"/>
  <c r="Q1565" i="19"/>
  <c r="R1565" i="19"/>
  <c r="S1565" i="19"/>
  <c r="AB1563" i="19"/>
  <c r="AC1563" i="19"/>
  <c r="AB1564" i="19"/>
  <c r="AC1564" i="19"/>
  <c r="T1565" i="19"/>
  <c r="AB1565" i="19"/>
  <c r="AC1565" i="19"/>
  <c r="Y1565" i="19"/>
  <c r="Z1565" i="19"/>
  <c r="P1567" i="19"/>
  <c r="Q1566" i="19"/>
  <c r="R1566" i="19"/>
  <c r="S1566" i="19"/>
  <c r="V1564" i="19"/>
  <c r="W1564" i="19"/>
  <c r="D1564" i="19"/>
  <c r="AH1565" i="19"/>
  <c r="AF1565" i="19"/>
  <c r="D1565" i="19"/>
  <c r="AH1566" i="19"/>
  <c r="AF1566" i="19"/>
  <c r="AO1565" i="19"/>
  <c r="AP1565" i="19"/>
  <c r="P1568" i="19"/>
  <c r="Q1567" i="19"/>
  <c r="R1567" i="19"/>
  <c r="S1567" i="19"/>
  <c r="AL1565" i="19"/>
  <c r="AM1565" i="19"/>
  <c r="V1565" i="19"/>
  <c r="W1565" i="19"/>
  <c r="T1566" i="19"/>
  <c r="AO1566" i="19"/>
  <c r="AP1566" i="19"/>
  <c r="Y1566" i="19"/>
  <c r="Z1566" i="19"/>
  <c r="V1566" i="19"/>
  <c r="W1566" i="19"/>
  <c r="AB1566" i="19"/>
  <c r="AC1566" i="19"/>
  <c r="AL1566" i="19"/>
  <c r="AM1566" i="19"/>
  <c r="T1567" i="19"/>
  <c r="Y1567" i="19"/>
  <c r="Z1567" i="19"/>
  <c r="AO1567" i="19"/>
  <c r="AP1567" i="19"/>
  <c r="V1567" i="19"/>
  <c r="W1567" i="19"/>
  <c r="AB1567" i="19"/>
  <c r="AC1567" i="19"/>
  <c r="Q1568" i="19"/>
  <c r="R1568" i="19"/>
  <c r="S1568" i="19"/>
  <c r="P1569" i="19"/>
  <c r="D1566" i="19"/>
  <c r="AH1567" i="19"/>
  <c r="AF1567" i="19"/>
  <c r="P1570" i="19"/>
  <c r="Q1569" i="19"/>
  <c r="R1569" i="19"/>
  <c r="S1569" i="19"/>
  <c r="T1568" i="19"/>
  <c r="AH1568" i="19"/>
  <c r="AF1568" i="19"/>
  <c r="D1567" i="19"/>
  <c r="AL1567" i="19"/>
  <c r="AM1567" i="19"/>
  <c r="AH1569" i="19"/>
  <c r="AF1569" i="19"/>
  <c r="D1568" i="19"/>
  <c r="V1568" i="19"/>
  <c r="W1568" i="19"/>
  <c r="AL1568" i="19"/>
  <c r="AM1568" i="19"/>
  <c r="AB1568" i="19"/>
  <c r="AC1568" i="19"/>
  <c r="Y1568" i="19"/>
  <c r="Z1568" i="19"/>
  <c r="P1571" i="19"/>
  <c r="Q1570" i="19"/>
  <c r="R1570" i="19"/>
  <c r="S1570" i="19"/>
  <c r="T1569" i="19"/>
  <c r="AO1569" i="19"/>
  <c r="AP1569" i="19"/>
  <c r="AB1569" i="19"/>
  <c r="AC1569" i="19"/>
  <c r="AL1569" i="19"/>
  <c r="AM1569" i="19"/>
  <c r="Y1569" i="19"/>
  <c r="Z1569" i="19"/>
  <c r="AO1568" i="19"/>
  <c r="AP1568" i="19"/>
  <c r="Q1571" i="19"/>
  <c r="R1571" i="19"/>
  <c r="S1571" i="19"/>
  <c r="P1572" i="19"/>
  <c r="T1570" i="19"/>
  <c r="AO1570" i="19"/>
  <c r="AP1570" i="19"/>
  <c r="Y1570" i="19"/>
  <c r="Z1570" i="19"/>
  <c r="V1570" i="19"/>
  <c r="W1570" i="19"/>
  <c r="AL1570" i="19"/>
  <c r="AM1570" i="19"/>
  <c r="AB1570" i="19"/>
  <c r="AC1570" i="19"/>
  <c r="D1569" i="19"/>
  <c r="AH1570" i="19"/>
  <c r="AF1570" i="19"/>
  <c r="V1569" i="19"/>
  <c r="W1569" i="19"/>
  <c r="D1570" i="19"/>
  <c r="AH1571" i="19"/>
  <c r="AF1571" i="19"/>
  <c r="Q1572" i="19"/>
  <c r="R1572" i="19"/>
  <c r="S1572" i="19"/>
  <c r="P1573" i="19"/>
  <c r="AL1571" i="19"/>
  <c r="AM1571" i="19"/>
  <c r="Y1571" i="19"/>
  <c r="Z1571" i="19"/>
  <c r="AB1571" i="19"/>
  <c r="AC1571" i="19"/>
  <c r="T1571" i="19"/>
  <c r="AO1571" i="19"/>
  <c r="AP1571" i="19"/>
  <c r="V1571" i="19"/>
  <c r="W1571" i="19"/>
  <c r="T1572" i="19"/>
  <c r="AO1572" i="19"/>
  <c r="AP1572" i="19"/>
  <c r="P1574" i="19"/>
  <c r="Q1573" i="19"/>
  <c r="R1573" i="19"/>
  <c r="S1573" i="19"/>
  <c r="AH1572" i="19"/>
  <c r="AF1572" i="19"/>
  <c r="D1571" i="19"/>
  <c r="Q1574" i="19"/>
  <c r="R1574" i="19"/>
  <c r="S1574" i="19"/>
  <c r="P1575" i="19"/>
  <c r="AH1573" i="19"/>
  <c r="AF1573" i="19"/>
  <c r="D1572" i="19"/>
  <c r="Y1572" i="19"/>
  <c r="Z1572" i="19"/>
  <c r="AL1572" i="19"/>
  <c r="AM1572" i="19"/>
  <c r="V1572" i="19"/>
  <c r="W1572" i="19"/>
  <c r="V1573" i="19"/>
  <c r="W1573" i="19"/>
  <c r="T1573" i="19"/>
  <c r="AB1572" i="19"/>
  <c r="AC1572" i="19"/>
  <c r="D1573" i="19"/>
  <c r="AH1574" i="19"/>
  <c r="AF1574" i="19"/>
  <c r="Y1573" i="19"/>
  <c r="Z1573" i="19"/>
  <c r="AO1573" i="19"/>
  <c r="AP1573" i="19"/>
  <c r="AL1573" i="19"/>
  <c r="AM1573" i="19"/>
  <c r="AB1573" i="19"/>
  <c r="AC1573" i="19"/>
  <c r="P1576" i="19"/>
  <c r="Q1575" i="19"/>
  <c r="R1575" i="19"/>
  <c r="S1575" i="19"/>
  <c r="T1574" i="19"/>
  <c r="AO1574" i="19"/>
  <c r="AP1574" i="19"/>
  <c r="Y1574" i="19"/>
  <c r="Z1574" i="19"/>
  <c r="AL1574" i="19"/>
  <c r="AM1574" i="19"/>
  <c r="V1574" i="19"/>
  <c r="W1574" i="19"/>
  <c r="AB1574" i="19"/>
  <c r="AC1574" i="19"/>
  <c r="Q1576" i="19"/>
  <c r="R1576" i="19"/>
  <c r="S1576" i="19"/>
  <c r="P1577" i="19"/>
  <c r="D1574" i="19"/>
  <c r="AH1575" i="19"/>
  <c r="AF1575" i="19"/>
  <c r="AL1575" i="19"/>
  <c r="AM1575" i="19"/>
  <c r="Y1575" i="19"/>
  <c r="Z1575" i="19"/>
  <c r="AO1575" i="19"/>
  <c r="AP1575" i="19"/>
  <c r="AB1575" i="19"/>
  <c r="AC1575" i="19"/>
  <c r="T1575" i="19"/>
  <c r="V1575" i="19"/>
  <c r="W1575" i="19"/>
  <c r="AH1576" i="19"/>
  <c r="AF1576" i="19"/>
  <c r="D1575" i="19"/>
  <c r="Q1577" i="19"/>
  <c r="R1577" i="19"/>
  <c r="S1577" i="19"/>
  <c r="P1578" i="19"/>
  <c r="AB1576" i="19"/>
  <c r="AC1576" i="19"/>
  <c r="AO1576" i="19"/>
  <c r="AP1576" i="19"/>
  <c r="V1576" i="19"/>
  <c r="W1576" i="19"/>
  <c r="T1576" i="19"/>
  <c r="AL1576" i="19"/>
  <c r="AM1576" i="19"/>
  <c r="P1579" i="19"/>
  <c r="Q1578" i="19"/>
  <c r="R1578" i="19"/>
  <c r="S1578" i="19"/>
  <c r="V1577" i="19"/>
  <c r="W1577" i="19"/>
  <c r="AB1577" i="19"/>
  <c r="AC1577" i="19"/>
  <c r="AO1577" i="19"/>
  <c r="AP1577" i="19"/>
  <c r="Y1577" i="19"/>
  <c r="Z1577" i="19"/>
  <c r="AL1577" i="19"/>
  <c r="AM1577" i="19"/>
  <c r="T1577" i="19"/>
  <c r="D1576" i="19"/>
  <c r="AH1577" i="19"/>
  <c r="AF1577" i="19"/>
  <c r="Y1576" i="19"/>
  <c r="Z1576" i="19"/>
  <c r="T1578" i="19"/>
  <c r="AO1578" i="19"/>
  <c r="AP1578" i="19"/>
  <c r="Y1578" i="19"/>
  <c r="Z1578" i="19"/>
  <c r="AL1578" i="19"/>
  <c r="AM1578" i="19"/>
  <c r="AB1578" i="19"/>
  <c r="AC1578" i="19"/>
  <c r="V1578" i="19"/>
  <c r="W1578" i="19"/>
  <c r="D1577" i="19"/>
  <c r="AH1578" i="19"/>
  <c r="AF1578" i="19"/>
  <c r="P1580" i="19"/>
  <c r="Q1579" i="19"/>
  <c r="R1579" i="19"/>
  <c r="S1579" i="19"/>
  <c r="T1579" i="19"/>
  <c r="Y1579" i="19"/>
  <c r="Z1579" i="19"/>
  <c r="V1579" i="19"/>
  <c r="W1579" i="19"/>
  <c r="Q1580" i="19"/>
  <c r="R1580" i="19"/>
  <c r="S1580" i="19"/>
  <c r="P1581" i="19"/>
  <c r="D1578" i="19"/>
  <c r="AH1579" i="19"/>
  <c r="AF1579" i="19"/>
  <c r="T1580" i="19"/>
  <c r="AL1580" i="19"/>
  <c r="AM1580" i="19"/>
  <c r="V1580" i="19"/>
  <c r="W1580" i="19"/>
  <c r="Y1580" i="19"/>
  <c r="Z1580" i="19"/>
  <c r="Q1581" i="19"/>
  <c r="R1581" i="19"/>
  <c r="S1581" i="19"/>
  <c r="P1582" i="19"/>
  <c r="AH1580" i="19"/>
  <c r="AF1580" i="19"/>
  <c r="D1579" i="19"/>
  <c r="AO1579" i="19"/>
  <c r="AP1579" i="19"/>
  <c r="AB1579" i="19"/>
  <c r="AC1579" i="19"/>
  <c r="AL1579" i="19"/>
  <c r="AM1579" i="19"/>
  <c r="T1581" i="19"/>
  <c r="AL1581" i="19"/>
  <c r="AM1581" i="19"/>
  <c r="AO1580" i="19"/>
  <c r="AP1580" i="19"/>
  <c r="D1580" i="19"/>
  <c r="AH1581" i="19"/>
  <c r="AF1581" i="19"/>
  <c r="P1583" i="19"/>
  <c r="Q1582" i="19"/>
  <c r="R1582" i="19"/>
  <c r="S1582" i="19"/>
  <c r="AB1580" i="19"/>
  <c r="AC1580" i="19"/>
  <c r="D1581" i="19"/>
  <c r="AH1582" i="19"/>
  <c r="AF1582" i="19"/>
  <c r="P1584" i="19"/>
  <c r="Q1583" i="19"/>
  <c r="R1583" i="19"/>
  <c r="S1583" i="19"/>
  <c r="AO1581" i="19"/>
  <c r="AP1581" i="19"/>
  <c r="T1582" i="19"/>
  <c r="AO1582" i="19"/>
  <c r="AP1582" i="19"/>
  <c r="Y1582" i="19"/>
  <c r="Z1582" i="19"/>
  <c r="Y1581" i="19"/>
  <c r="Z1581" i="19"/>
  <c r="AB1581" i="19"/>
  <c r="AC1581" i="19"/>
  <c r="V1581" i="19"/>
  <c r="W1581" i="19"/>
  <c r="D1582" i="19"/>
  <c r="AH1583" i="19"/>
  <c r="AF1583" i="19"/>
  <c r="AB1582" i="19"/>
  <c r="AC1582" i="19"/>
  <c r="T1583" i="19"/>
  <c r="AL1583" i="19"/>
  <c r="AM1583" i="19"/>
  <c r="V1583" i="19"/>
  <c r="W1583" i="19"/>
  <c r="AB1583" i="19"/>
  <c r="AC1583" i="19"/>
  <c r="Y1583" i="19"/>
  <c r="Z1583" i="19"/>
  <c r="P1585" i="19"/>
  <c r="Q1584" i="19"/>
  <c r="R1584" i="19"/>
  <c r="S1584" i="19"/>
  <c r="AL1582" i="19"/>
  <c r="AM1582" i="19"/>
  <c r="V1582" i="19"/>
  <c r="W1582" i="19"/>
  <c r="Q1585" i="19"/>
  <c r="R1585" i="19"/>
  <c r="S1585" i="19"/>
  <c r="P1586" i="19"/>
  <c r="T1584" i="19"/>
  <c r="AB1584" i="19"/>
  <c r="AC1584" i="19"/>
  <c r="AH1584" i="19"/>
  <c r="AF1584" i="19"/>
  <c r="D1583" i="19"/>
  <c r="AO1583" i="19"/>
  <c r="AP1583" i="19"/>
  <c r="Y1584" i="19"/>
  <c r="Z1584" i="19"/>
  <c r="AH1585" i="19"/>
  <c r="AF1585" i="19"/>
  <c r="D1584" i="19"/>
  <c r="V1584" i="19"/>
  <c r="W1584" i="19"/>
  <c r="AO1584" i="19"/>
  <c r="AP1584" i="19"/>
  <c r="AL1584" i="19"/>
  <c r="AM1584" i="19"/>
  <c r="P1587" i="19"/>
  <c r="Q1586" i="19"/>
  <c r="R1586" i="19"/>
  <c r="S1586" i="19"/>
  <c r="T1585" i="19"/>
  <c r="AO1585" i="19"/>
  <c r="AP1585" i="19"/>
  <c r="AB1585" i="19"/>
  <c r="AC1585" i="19"/>
  <c r="Q1587" i="19"/>
  <c r="R1587" i="19"/>
  <c r="S1587" i="19"/>
  <c r="P1588" i="19"/>
  <c r="D1585" i="19"/>
  <c r="AH1586" i="19"/>
  <c r="AF1586" i="19"/>
  <c r="AL1585" i="19"/>
  <c r="AM1585" i="19"/>
  <c r="Y1585" i="19"/>
  <c r="Z1585" i="19"/>
  <c r="V1585" i="19"/>
  <c r="W1585" i="19"/>
  <c r="T1586" i="19"/>
  <c r="Y1586" i="19"/>
  <c r="Z1586" i="19"/>
  <c r="AB1586" i="19"/>
  <c r="AC1586" i="19"/>
  <c r="V1586" i="19"/>
  <c r="W1586" i="19"/>
  <c r="AH1587" i="19"/>
  <c r="AF1587" i="19"/>
  <c r="D1586" i="19"/>
  <c r="AL1586" i="19"/>
  <c r="AM1586" i="19"/>
  <c r="AO1586" i="19"/>
  <c r="AP1586" i="19"/>
  <c r="Q1588" i="19"/>
  <c r="R1588" i="19"/>
  <c r="S1588" i="19"/>
  <c r="P1589" i="19"/>
  <c r="T1587" i="19"/>
  <c r="AH1588" i="19"/>
  <c r="AF1588" i="19"/>
  <c r="D1587" i="19"/>
  <c r="AB1587" i="19"/>
  <c r="AC1587" i="19"/>
  <c r="V1587" i="19"/>
  <c r="W1587" i="19"/>
  <c r="AL1587" i="19"/>
  <c r="AM1587" i="19"/>
  <c r="T1588" i="19"/>
  <c r="AO1587" i="19"/>
  <c r="AP1587" i="19"/>
  <c r="Y1587" i="19"/>
  <c r="Z1587" i="19"/>
  <c r="Q1589" i="19"/>
  <c r="R1589" i="19"/>
  <c r="S1589" i="19"/>
  <c r="P1590" i="19"/>
  <c r="AH1589" i="19"/>
  <c r="AF1589" i="19"/>
  <c r="D1588" i="19"/>
  <c r="Y1588" i="19"/>
  <c r="Z1588" i="19"/>
  <c r="AL1588" i="19"/>
  <c r="AM1588" i="19"/>
  <c r="P1591" i="19"/>
  <c r="Q1590" i="19"/>
  <c r="R1590" i="19"/>
  <c r="S1590" i="19"/>
  <c r="AB1588" i="19"/>
  <c r="AC1588" i="19"/>
  <c r="V1589" i="19"/>
  <c r="W1589" i="19"/>
  <c r="T1589" i="19"/>
  <c r="V1588" i="19"/>
  <c r="W1588" i="19"/>
  <c r="AO1588" i="19"/>
  <c r="AP1588" i="19"/>
  <c r="D1589" i="19"/>
  <c r="AH1590" i="19"/>
  <c r="AF1590" i="19"/>
  <c r="P1592" i="19"/>
  <c r="Q1591" i="19"/>
  <c r="R1591" i="19"/>
  <c r="S1591" i="19"/>
  <c r="AL1589" i="19"/>
  <c r="AM1589" i="19"/>
  <c r="T1590" i="19"/>
  <c r="AB1590" i="19"/>
  <c r="AC1590" i="19"/>
  <c r="AO1590" i="19"/>
  <c r="AP1590" i="19"/>
  <c r="Y1590" i="19"/>
  <c r="Z1590" i="19"/>
  <c r="AO1589" i="19"/>
  <c r="AP1589" i="19"/>
  <c r="Y1589" i="19"/>
  <c r="Z1589" i="19"/>
  <c r="AB1589" i="19"/>
  <c r="AC1589" i="19"/>
  <c r="D1590" i="19"/>
  <c r="AH1591" i="19"/>
  <c r="AF1591" i="19"/>
  <c r="AL1591" i="19"/>
  <c r="AM1591" i="19"/>
  <c r="AO1591" i="19"/>
  <c r="AP1591" i="19"/>
  <c r="Y1591" i="19"/>
  <c r="Z1591" i="19"/>
  <c r="V1591" i="19"/>
  <c r="W1591" i="19"/>
  <c r="AB1591" i="19"/>
  <c r="AC1591" i="19"/>
  <c r="T1591" i="19"/>
  <c r="Q1592" i="19"/>
  <c r="R1592" i="19"/>
  <c r="S1592" i="19"/>
  <c r="P1593" i="19"/>
  <c r="V1590" i="19"/>
  <c r="W1590" i="19"/>
  <c r="AL1590" i="19"/>
  <c r="AM1590" i="19"/>
  <c r="Q1593" i="19"/>
  <c r="R1593" i="19"/>
  <c r="S1593" i="19"/>
  <c r="P1594" i="19"/>
  <c r="T1592" i="19"/>
  <c r="AO1592" i="19"/>
  <c r="AP1592" i="19"/>
  <c r="AH1592" i="19"/>
  <c r="AF1592" i="19"/>
  <c r="D1591" i="19"/>
  <c r="D1592" i="19"/>
  <c r="AH1593" i="19"/>
  <c r="AF1593" i="19"/>
  <c r="AB1592" i="19"/>
  <c r="AC1592" i="19"/>
  <c r="AL1592" i="19"/>
  <c r="AM1592" i="19"/>
  <c r="Y1592" i="19"/>
  <c r="Z1592" i="19"/>
  <c r="V1592" i="19"/>
  <c r="W1592" i="19"/>
  <c r="P1595" i="19"/>
  <c r="Q1594" i="19"/>
  <c r="R1594" i="19"/>
  <c r="S1594" i="19"/>
  <c r="T1593" i="19"/>
  <c r="D1593" i="19"/>
  <c r="AH1594" i="19"/>
  <c r="AF1594" i="19"/>
  <c r="AL1593" i="19"/>
  <c r="AM1593" i="19"/>
  <c r="AO1593" i="19"/>
  <c r="AP1593" i="19"/>
  <c r="P1596" i="19"/>
  <c r="Q1595" i="19"/>
  <c r="R1595" i="19"/>
  <c r="S1595" i="19"/>
  <c r="AB1593" i="19"/>
  <c r="AC1593" i="19"/>
  <c r="Y1593" i="19"/>
  <c r="Z1593" i="19"/>
  <c r="V1593" i="19"/>
  <c r="W1593" i="19"/>
  <c r="T1594" i="19"/>
  <c r="AO1594" i="19"/>
  <c r="AP1594" i="19"/>
  <c r="Y1594" i="19"/>
  <c r="Z1594" i="19"/>
  <c r="V1594" i="19"/>
  <c r="W1594" i="19"/>
  <c r="AB1594" i="19"/>
  <c r="AC1594" i="19"/>
  <c r="AL1594" i="19"/>
  <c r="AM1594" i="19"/>
  <c r="T1595" i="19"/>
  <c r="Y1595" i="19"/>
  <c r="Z1595" i="19"/>
  <c r="V1595" i="19"/>
  <c r="W1595" i="19"/>
  <c r="AO1595" i="19"/>
  <c r="AP1595" i="19"/>
  <c r="AB1595" i="19"/>
  <c r="AC1595" i="19"/>
  <c r="Q1596" i="19"/>
  <c r="R1596" i="19"/>
  <c r="S1596" i="19"/>
  <c r="P1597" i="19"/>
  <c r="D1594" i="19"/>
  <c r="AH1595" i="19"/>
  <c r="AF1595" i="19"/>
  <c r="T1596" i="19"/>
  <c r="Y1596" i="19"/>
  <c r="Z1596" i="19"/>
  <c r="AO1596" i="19"/>
  <c r="AP1596" i="19"/>
  <c r="AH1596" i="19"/>
  <c r="AF1596" i="19"/>
  <c r="D1595" i="19"/>
  <c r="P1598" i="19"/>
  <c r="Q1597" i="19"/>
  <c r="R1597" i="19"/>
  <c r="S1597" i="19"/>
  <c r="AL1595" i="19"/>
  <c r="AM1595" i="19"/>
  <c r="D1596" i="19"/>
  <c r="AH1597" i="19"/>
  <c r="AF1597" i="19"/>
  <c r="V1596" i="19"/>
  <c r="W1596" i="19"/>
  <c r="AL1596" i="19"/>
  <c r="AM1596" i="19"/>
  <c r="V1597" i="19"/>
  <c r="W1597" i="19"/>
  <c r="Y1597" i="19"/>
  <c r="Z1597" i="19"/>
  <c r="AO1597" i="19"/>
  <c r="AP1597" i="19"/>
  <c r="T1597" i="19"/>
  <c r="P1599" i="19"/>
  <c r="Q1598" i="19"/>
  <c r="R1598" i="19"/>
  <c r="S1598" i="19"/>
  <c r="AB1596" i="19"/>
  <c r="AC1596" i="19"/>
  <c r="T1598" i="19"/>
  <c r="AO1598" i="19"/>
  <c r="AP1598" i="19"/>
  <c r="Y1598" i="19"/>
  <c r="Z1598" i="19"/>
  <c r="V1598" i="19"/>
  <c r="W1598" i="19"/>
  <c r="AB1598" i="19"/>
  <c r="AC1598" i="19"/>
  <c r="AL1598" i="19"/>
  <c r="AM1598" i="19"/>
  <c r="D1597" i="19"/>
  <c r="AH1598" i="19"/>
  <c r="AF1598" i="19"/>
  <c r="P1600" i="19"/>
  <c r="Q1599" i="19"/>
  <c r="R1599" i="19"/>
  <c r="S1599" i="19"/>
  <c r="AL1597" i="19"/>
  <c r="AM1597" i="19"/>
  <c r="AB1597" i="19"/>
  <c r="AC1597" i="19"/>
  <c r="T1599" i="19"/>
  <c r="AO1599" i="19"/>
  <c r="AP1599" i="19"/>
  <c r="Y1599" i="19"/>
  <c r="Z1599" i="19"/>
  <c r="P1601" i="19"/>
  <c r="Q1600" i="19"/>
  <c r="R1600" i="19"/>
  <c r="S1600" i="19"/>
  <c r="D1598" i="19"/>
  <c r="AH1599" i="19"/>
  <c r="AF1599" i="19"/>
  <c r="AB1599" i="19"/>
  <c r="AC1599" i="19"/>
  <c r="V1599" i="19"/>
  <c r="W1599" i="19"/>
  <c r="Q1601" i="19"/>
  <c r="R1601" i="19"/>
  <c r="S1601" i="19"/>
  <c r="P1602" i="19"/>
  <c r="AH1600" i="19"/>
  <c r="AF1600" i="19"/>
  <c r="D1599" i="19"/>
  <c r="AL1599" i="19"/>
  <c r="AM1599" i="19"/>
  <c r="T1600" i="19"/>
  <c r="AL1600" i="19"/>
  <c r="AM1600" i="19"/>
  <c r="Y1600" i="19"/>
  <c r="Z1600" i="19"/>
  <c r="V1600" i="19"/>
  <c r="W1600" i="19"/>
  <c r="AO1600" i="19"/>
  <c r="AP1600" i="19"/>
  <c r="T1601" i="19"/>
  <c r="AL1601" i="19"/>
  <c r="AM1601" i="19"/>
  <c r="Y1601" i="19"/>
  <c r="Z1601" i="19"/>
  <c r="Q1602" i="19"/>
  <c r="R1602" i="19"/>
  <c r="S1602" i="19"/>
  <c r="P1603" i="19"/>
  <c r="AH1601" i="19"/>
  <c r="AF1601" i="19"/>
  <c r="D1600" i="19"/>
  <c r="AB1600" i="19"/>
  <c r="AC1600" i="19"/>
  <c r="P1604" i="19"/>
  <c r="Q1603" i="19"/>
  <c r="R1603" i="19"/>
  <c r="S1603" i="19"/>
  <c r="T1602" i="19"/>
  <c r="AO1602" i="19"/>
  <c r="AP1602" i="19"/>
  <c r="Y1602" i="19"/>
  <c r="Z1602" i="19"/>
  <c r="AB1602" i="19"/>
  <c r="AC1602" i="19"/>
  <c r="AL1602" i="19"/>
  <c r="AM1602" i="19"/>
  <c r="D1601" i="19"/>
  <c r="AH1602" i="19"/>
  <c r="AF1602" i="19"/>
  <c r="AO1601" i="19"/>
  <c r="AP1601" i="19"/>
  <c r="AB1601" i="19"/>
  <c r="AC1601" i="19"/>
  <c r="V1601" i="19"/>
  <c r="W1601" i="19"/>
  <c r="T1603" i="19"/>
  <c r="AL1603" i="19"/>
  <c r="AM1603" i="19"/>
  <c r="AB1603" i="19"/>
  <c r="AC1603" i="19"/>
  <c r="D1602" i="19"/>
  <c r="AH1603" i="19"/>
  <c r="AF1603" i="19"/>
  <c r="V1602" i="19"/>
  <c r="W1602" i="19"/>
  <c r="P1605" i="19"/>
  <c r="Q1604" i="19"/>
  <c r="R1604" i="19"/>
  <c r="S1604" i="19"/>
  <c r="V1603" i="19"/>
  <c r="W1603" i="19"/>
  <c r="Q1605" i="19"/>
  <c r="R1605" i="19"/>
  <c r="S1605" i="19"/>
  <c r="P1606" i="19"/>
  <c r="T1604" i="19"/>
  <c r="Y1604" i="19"/>
  <c r="Z1604" i="19"/>
  <c r="AO1603" i="19"/>
  <c r="AP1603" i="19"/>
  <c r="Y1603" i="19"/>
  <c r="Z1603" i="19"/>
  <c r="AH1604" i="19"/>
  <c r="AF1604" i="19"/>
  <c r="D1603" i="19"/>
  <c r="AO1604" i="19"/>
  <c r="AP1604" i="19"/>
  <c r="Q1606" i="19"/>
  <c r="R1606" i="19"/>
  <c r="S1606" i="19"/>
  <c r="P1607" i="19"/>
  <c r="T1605" i="19"/>
  <c r="V1605" i="19"/>
  <c r="W1605" i="19"/>
  <c r="AH1605" i="19"/>
  <c r="AF1605" i="19"/>
  <c r="D1604" i="19"/>
  <c r="AL1604" i="19"/>
  <c r="AM1604" i="19"/>
  <c r="AB1604" i="19"/>
  <c r="AC1604" i="19"/>
  <c r="V1604" i="19"/>
  <c r="W1604" i="19"/>
  <c r="AL1605" i="19"/>
  <c r="AM1605" i="19"/>
  <c r="AO1605" i="19"/>
  <c r="AP1605" i="19"/>
  <c r="AB1605" i="19"/>
  <c r="AC1605" i="19"/>
  <c r="P1608" i="19"/>
  <c r="Q1607" i="19"/>
  <c r="R1607" i="19"/>
  <c r="S1607" i="19"/>
  <c r="T1606" i="19"/>
  <c r="AO1606" i="19"/>
  <c r="AP1606" i="19"/>
  <c r="Y1606" i="19"/>
  <c r="Z1606" i="19"/>
  <c r="D1605" i="19"/>
  <c r="AH1606" i="19"/>
  <c r="AF1606" i="19"/>
  <c r="Y1605" i="19"/>
  <c r="Z1605" i="19"/>
  <c r="D1606" i="19"/>
  <c r="AH1607" i="19"/>
  <c r="AF1607" i="19"/>
  <c r="T1607" i="19"/>
  <c r="AB1607" i="19"/>
  <c r="AC1607" i="19"/>
  <c r="Q1608" i="19"/>
  <c r="R1608" i="19"/>
  <c r="S1608" i="19"/>
  <c r="P1609" i="19"/>
  <c r="AB1606" i="19"/>
  <c r="AC1606" i="19"/>
  <c r="V1606" i="19"/>
  <c r="W1606" i="19"/>
  <c r="AL1606" i="19"/>
  <c r="AM1606" i="19"/>
  <c r="AH1608" i="19"/>
  <c r="AF1608" i="19"/>
  <c r="D1607" i="19"/>
  <c r="AO1607" i="19"/>
  <c r="AP1607" i="19"/>
  <c r="Q1609" i="19"/>
  <c r="R1609" i="19"/>
  <c r="S1609" i="19"/>
  <c r="P1610" i="19"/>
  <c r="V1607" i="19"/>
  <c r="W1607" i="19"/>
  <c r="AL1607" i="19"/>
  <c r="AM1607" i="19"/>
  <c r="T1608" i="19"/>
  <c r="Y1608" i="19"/>
  <c r="Z1608" i="19"/>
  <c r="Y1607" i="19"/>
  <c r="Z1607" i="19"/>
  <c r="V1608" i="19"/>
  <c r="W1608" i="19"/>
  <c r="P1611" i="19"/>
  <c r="Q1610" i="19"/>
  <c r="R1610" i="19"/>
  <c r="S1610" i="19"/>
  <c r="AO1608" i="19"/>
  <c r="AP1608" i="19"/>
  <c r="T1609" i="19"/>
  <c r="AO1609" i="19"/>
  <c r="AP1609" i="19"/>
  <c r="AB1609" i="19"/>
  <c r="AC1609" i="19"/>
  <c r="D1608" i="19"/>
  <c r="AH1609" i="19"/>
  <c r="AF1609" i="19"/>
  <c r="AL1608" i="19"/>
  <c r="AM1608" i="19"/>
  <c r="AB1608" i="19"/>
  <c r="AC1608" i="19"/>
  <c r="T1610" i="19"/>
  <c r="AO1610" i="19"/>
  <c r="AP1610" i="19"/>
  <c r="Y1610" i="19"/>
  <c r="Z1610" i="19"/>
  <c r="AL1610" i="19"/>
  <c r="AM1610" i="19"/>
  <c r="V1610" i="19"/>
  <c r="W1610" i="19"/>
  <c r="AB1610" i="19"/>
  <c r="AC1610" i="19"/>
  <c r="P1612" i="19"/>
  <c r="Q1611" i="19"/>
  <c r="R1611" i="19"/>
  <c r="S1611" i="19"/>
  <c r="D1609" i="19"/>
  <c r="AH1610" i="19"/>
  <c r="AF1610" i="19"/>
  <c r="V1609" i="19"/>
  <c r="W1609" i="19"/>
  <c r="Y1609" i="19"/>
  <c r="Z1609" i="19"/>
  <c r="AL1609" i="19"/>
  <c r="AM1609" i="19"/>
  <c r="Q1612" i="19"/>
  <c r="R1612" i="19"/>
  <c r="S1612" i="19"/>
  <c r="P1613" i="19"/>
  <c r="T1611" i="19"/>
  <c r="V1611" i="19"/>
  <c r="W1611" i="19"/>
  <c r="AB1611" i="19"/>
  <c r="AC1611" i="19"/>
  <c r="Y1611" i="19"/>
  <c r="Z1611" i="19"/>
  <c r="D1610" i="19"/>
  <c r="AH1611" i="19"/>
  <c r="AF1611" i="19"/>
  <c r="AH1612" i="19"/>
  <c r="AF1612" i="19"/>
  <c r="D1611" i="19"/>
  <c r="AL1611" i="19"/>
  <c r="AM1611" i="19"/>
  <c r="AO1611" i="19"/>
  <c r="AP1611" i="19"/>
  <c r="Q1613" i="19"/>
  <c r="R1613" i="19"/>
  <c r="S1613" i="19"/>
  <c r="P1614" i="19"/>
  <c r="AB1612" i="19"/>
  <c r="AC1612" i="19"/>
  <c r="T1612" i="19"/>
  <c r="V1612" i="19"/>
  <c r="W1612" i="19"/>
  <c r="T1613" i="19"/>
  <c r="AB1613" i="19"/>
  <c r="AC1613" i="19"/>
  <c r="AL1613" i="19"/>
  <c r="AM1613" i="19"/>
  <c r="Y1613" i="19"/>
  <c r="Z1613" i="19"/>
  <c r="AO1613" i="19"/>
  <c r="AP1613" i="19"/>
  <c r="D1612" i="19"/>
  <c r="AH1613" i="19"/>
  <c r="AF1613" i="19"/>
  <c r="P1615" i="19"/>
  <c r="Q1614" i="19"/>
  <c r="R1614" i="19"/>
  <c r="S1614" i="19"/>
  <c r="AO1612" i="19"/>
  <c r="AP1612" i="19"/>
  <c r="Y1612" i="19"/>
  <c r="Z1612" i="19"/>
  <c r="AL1612" i="19"/>
  <c r="AM1612" i="19"/>
  <c r="D1613" i="19"/>
  <c r="AH1614" i="19"/>
  <c r="AF1614" i="19"/>
  <c r="T1614" i="19"/>
  <c r="AO1614" i="19"/>
  <c r="AP1614" i="19"/>
  <c r="Y1614" i="19"/>
  <c r="Z1614" i="19"/>
  <c r="V1614" i="19"/>
  <c r="W1614" i="19"/>
  <c r="AB1614" i="19"/>
  <c r="AC1614" i="19"/>
  <c r="Q1615" i="19"/>
  <c r="R1615" i="19"/>
  <c r="S1615" i="19"/>
  <c r="P1616" i="19"/>
  <c r="V1613" i="19"/>
  <c r="W1613" i="19"/>
  <c r="D1614" i="19"/>
  <c r="AH1615" i="19"/>
  <c r="AF1615" i="19"/>
  <c r="Q1616" i="19"/>
  <c r="R1616" i="19"/>
  <c r="S1616" i="19"/>
  <c r="P1617" i="19"/>
  <c r="AL1615" i="19"/>
  <c r="AM1615" i="19"/>
  <c r="V1615" i="19"/>
  <c r="W1615" i="19"/>
  <c r="Y1615" i="19"/>
  <c r="Z1615" i="19"/>
  <c r="T1615" i="19"/>
  <c r="AB1615" i="19"/>
  <c r="AC1615" i="19"/>
  <c r="AO1615" i="19"/>
  <c r="AP1615" i="19"/>
  <c r="AL1614" i="19"/>
  <c r="AM1614" i="19"/>
  <c r="T1616" i="19"/>
  <c r="AL1616" i="19"/>
  <c r="AM1616" i="19"/>
  <c r="P1618" i="19"/>
  <c r="Q1617" i="19"/>
  <c r="R1617" i="19"/>
  <c r="S1617" i="19"/>
  <c r="AH1616" i="19"/>
  <c r="AF1616" i="19"/>
  <c r="D1615" i="19"/>
  <c r="V1616" i="19"/>
  <c r="W1616" i="19"/>
  <c r="Q1618" i="19"/>
  <c r="R1618" i="19"/>
  <c r="S1618" i="19"/>
  <c r="P1619" i="19"/>
  <c r="Y1616" i="19"/>
  <c r="Z1616" i="19"/>
  <c r="AO1616" i="19"/>
  <c r="AP1616" i="19"/>
  <c r="V1617" i="19"/>
  <c r="W1617" i="19"/>
  <c r="AL1617" i="19"/>
  <c r="AM1617" i="19"/>
  <c r="Y1617" i="19"/>
  <c r="Z1617" i="19"/>
  <c r="T1617" i="19"/>
  <c r="AB1617" i="19"/>
  <c r="AC1617" i="19"/>
  <c r="D1616" i="19"/>
  <c r="AH1617" i="19"/>
  <c r="AF1617" i="19"/>
  <c r="AB1616" i="19"/>
  <c r="AC1616" i="19"/>
  <c r="P1620" i="19"/>
  <c r="Q1619" i="19"/>
  <c r="R1619" i="19"/>
  <c r="S1619" i="19"/>
  <c r="T1618" i="19"/>
  <c r="AO1618" i="19"/>
  <c r="AP1618" i="19"/>
  <c r="Y1618" i="19"/>
  <c r="Z1618" i="19"/>
  <c r="AL1618" i="19"/>
  <c r="AM1618" i="19"/>
  <c r="V1618" i="19"/>
  <c r="W1618" i="19"/>
  <c r="D1617" i="19"/>
  <c r="AH1618" i="19"/>
  <c r="AF1618" i="19"/>
  <c r="AO1617" i="19"/>
  <c r="AP1617" i="19"/>
  <c r="D1618" i="19"/>
  <c r="AH1619" i="19"/>
  <c r="AF1619" i="19"/>
  <c r="P1621" i="19"/>
  <c r="Q1620" i="19"/>
  <c r="R1620" i="19"/>
  <c r="S1620" i="19"/>
  <c r="AL1619" i="19"/>
  <c r="AM1619" i="19"/>
  <c r="AB1619" i="19"/>
  <c r="AC1619" i="19"/>
  <c r="Y1619" i="19"/>
  <c r="Z1619" i="19"/>
  <c r="T1619" i="19"/>
  <c r="AB1618" i="19"/>
  <c r="AC1618" i="19"/>
  <c r="AH1620" i="19"/>
  <c r="AF1620" i="19"/>
  <c r="D1619" i="19"/>
  <c r="T1620" i="19"/>
  <c r="AB1620" i="19"/>
  <c r="AC1620" i="19"/>
  <c r="Q1621" i="19"/>
  <c r="R1621" i="19"/>
  <c r="S1621" i="19"/>
  <c r="P1622" i="19"/>
  <c r="AO1619" i="19"/>
  <c r="AP1619" i="19"/>
  <c r="V1619" i="19"/>
  <c r="W1619" i="19"/>
  <c r="Y1620" i="19"/>
  <c r="Z1620" i="19"/>
  <c r="AL1620" i="19"/>
  <c r="AM1620" i="19"/>
  <c r="AH1621" i="19"/>
  <c r="AF1621" i="19"/>
  <c r="D1620" i="19"/>
  <c r="V1620" i="19"/>
  <c r="W1620" i="19"/>
  <c r="AO1620" i="19"/>
  <c r="AP1620" i="19"/>
  <c r="Q1622" i="19"/>
  <c r="R1622" i="19"/>
  <c r="S1622" i="19"/>
  <c r="P1623" i="19"/>
  <c r="T1621" i="19"/>
  <c r="AL1621" i="19"/>
  <c r="AM1621" i="19"/>
  <c r="Y1621" i="19"/>
  <c r="Z1621" i="19"/>
  <c r="P1624" i="19"/>
  <c r="Q1623" i="19"/>
  <c r="R1623" i="19"/>
  <c r="S1623" i="19"/>
  <c r="T1622" i="19"/>
  <c r="AO1622" i="19"/>
  <c r="AP1622" i="19"/>
  <c r="Y1622" i="19"/>
  <c r="Z1622" i="19"/>
  <c r="V1622" i="19"/>
  <c r="W1622" i="19"/>
  <c r="AL1622" i="19"/>
  <c r="AM1622" i="19"/>
  <c r="AH1622" i="19"/>
  <c r="AF1622" i="19"/>
  <c r="D1621" i="19"/>
  <c r="AB1621" i="19"/>
  <c r="AC1621" i="19"/>
  <c r="AO1621" i="19"/>
  <c r="AP1621" i="19"/>
  <c r="V1621" i="19"/>
  <c r="W1621" i="19"/>
  <c r="T1623" i="19"/>
  <c r="AO1623" i="19"/>
  <c r="AP1623" i="19"/>
  <c r="AH1623" i="19"/>
  <c r="AF1623" i="19"/>
  <c r="D1622" i="19"/>
  <c r="AB1622" i="19"/>
  <c r="AC1622" i="19"/>
  <c r="Q1624" i="19"/>
  <c r="R1624" i="19"/>
  <c r="S1624" i="19"/>
  <c r="P1625" i="19"/>
  <c r="V1623" i="19"/>
  <c r="W1623" i="19"/>
  <c r="Q1625" i="19"/>
  <c r="R1625" i="19"/>
  <c r="S1625" i="19"/>
  <c r="P1626" i="19"/>
  <c r="AH1624" i="19"/>
  <c r="AF1624" i="19"/>
  <c r="D1623" i="19"/>
  <c r="AB1624" i="19"/>
  <c r="AC1624" i="19"/>
  <c r="Y1624" i="19"/>
  <c r="Z1624" i="19"/>
  <c r="T1624" i="19"/>
  <c r="V1624" i="19"/>
  <c r="W1624" i="19"/>
  <c r="AL1624" i="19"/>
  <c r="AM1624" i="19"/>
  <c r="AB1623" i="19"/>
  <c r="AC1623" i="19"/>
  <c r="Y1623" i="19"/>
  <c r="Z1623" i="19"/>
  <c r="AL1623" i="19"/>
  <c r="AM1623" i="19"/>
  <c r="P1627" i="19"/>
  <c r="Q1626" i="19"/>
  <c r="R1626" i="19"/>
  <c r="S1626" i="19"/>
  <c r="T1625" i="19"/>
  <c r="V1625" i="19"/>
  <c r="W1625" i="19"/>
  <c r="D1624" i="19"/>
  <c r="AH1625" i="19"/>
  <c r="AF1625" i="19"/>
  <c r="AO1624" i="19"/>
  <c r="AP1624" i="19"/>
  <c r="AB1625" i="19"/>
  <c r="AC1625" i="19"/>
  <c r="AO1625" i="19"/>
  <c r="AP1625" i="19"/>
  <c r="Y1625" i="19"/>
  <c r="Z1625" i="19"/>
  <c r="AH1626" i="19"/>
  <c r="AF1626" i="19"/>
  <c r="D1625" i="19"/>
  <c r="T1626" i="19"/>
  <c r="AL1626" i="19"/>
  <c r="AM1626" i="19"/>
  <c r="AO1626" i="19"/>
  <c r="AP1626" i="19"/>
  <c r="P1628" i="19"/>
  <c r="Q1627" i="19"/>
  <c r="R1627" i="19"/>
  <c r="S1627" i="19"/>
  <c r="AL1625" i="19"/>
  <c r="AM1625" i="19"/>
  <c r="Q1628" i="19"/>
  <c r="R1628" i="19"/>
  <c r="S1628" i="19"/>
  <c r="P1629" i="19"/>
  <c r="V1626" i="19"/>
  <c r="W1626" i="19"/>
  <c r="D1626" i="19"/>
  <c r="AH1627" i="19"/>
  <c r="AF1627" i="19"/>
  <c r="AL1627" i="19"/>
  <c r="AM1627" i="19"/>
  <c r="AO1627" i="19"/>
  <c r="AP1627" i="19"/>
  <c r="Y1627" i="19"/>
  <c r="Z1627" i="19"/>
  <c r="T1627" i="19"/>
  <c r="V1627" i="19"/>
  <c r="W1627" i="19"/>
  <c r="AB1626" i="19"/>
  <c r="AC1626" i="19"/>
  <c r="Y1626" i="19"/>
  <c r="Z1626" i="19"/>
  <c r="AH1628" i="19"/>
  <c r="AF1628" i="19"/>
  <c r="D1627" i="19"/>
  <c r="AB1627" i="19"/>
  <c r="AC1627" i="19"/>
  <c r="Q1629" i="19"/>
  <c r="R1629" i="19"/>
  <c r="S1629" i="19"/>
  <c r="P1630" i="19"/>
  <c r="AB1628" i="19"/>
  <c r="AC1628" i="19"/>
  <c r="AO1628" i="19"/>
  <c r="AP1628" i="19"/>
  <c r="T1628" i="19"/>
  <c r="V1628" i="19"/>
  <c r="W1628" i="19"/>
  <c r="AL1628" i="19"/>
  <c r="AM1628" i="19"/>
  <c r="P1631" i="19"/>
  <c r="Q1630" i="19"/>
  <c r="R1630" i="19"/>
  <c r="S1630" i="19"/>
  <c r="T1629" i="19"/>
  <c r="AH1629" i="19"/>
  <c r="AF1629" i="19"/>
  <c r="D1628" i="19"/>
  <c r="Y1628" i="19"/>
  <c r="Z1628" i="19"/>
  <c r="AH1630" i="19"/>
  <c r="AF1630" i="19"/>
  <c r="D1629" i="19"/>
  <c r="AL1629" i="19"/>
  <c r="AM1629" i="19"/>
  <c r="AO1629" i="19"/>
  <c r="AP1629" i="19"/>
  <c r="V1629" i="19"/>
  <c r="W1629" i="19"/>
  <c r="T1630" i="19"/>
  <c r="V1630" i="19"/>
  <c r="W1630" i="19"/>
  <c r="AO1630" i="19"/>
  <c r="AP1630" i="19"/>
  <c r="Y1630" i="19"/>
  <c r="Z1630" i="19"/>
  <c r="AB1629" i="19"/>
  <c r="AC1629" i="19"/>
  <c r="Y1629" i="19"/>
  <c r="Z1629" i="19"/>
  <c r="P1632" i="19"/>
  <c r="Q1631" i="19"/>
  <c r="R1631" i="19"/>
  <c r="S1631" i="19"/>
  <c r="T1631" i="19"/>
  <c r="Y1631" i="19"/>
  <c r="Z1631" i="19"/>
  <c r="AO1631" i="19"/>
  <c r="AP1631" i="19"/>
  <c r="V1631" i="19"/>
  <c r="W1631" i="19"/>
  <c r="AB1631" i="19"/>
  <c r="AC1631" i="19"/>
  <c r="Q1632" i="19"/>
  <c r="R1632" i="19"/>
  <c r="S1632" i="19"/>
  <c r="P1633" i="19"/>
  <c r="AH1631" i="19"/>
  <c r="AF1631" i="19"/>
  <c r="D1630" i="19"/>
  <c r="AL1630" i="19"/>
  <c r="AM1630" i="19"/>
  <c r="AB1630" i="19"/>
  <c r="AC1630" i="19"/>
  <c r="Q1633" i="19"/>
  <c r="R1633" i="19"/>
  <c r="S1633" i="19"/>
  <c r="P1634" i="19"/>
  <c r="AH1632" i="19"/>
  <c r="AF1632" i="19"/>
  <c r="D1631" i="19"/>
  <c r="T1632" i="19"/>
  <c r="AO1632" i="19"/>
  <c r="AP1632" i="19"/>
  <c r="V1632" i="19"/>
  <c r="W1632" i="19"/>
  <c r="AL1632" i="19"/>
  <c r="AM1632" i="19"/>
  <c r="AL1631" i="19"/>
  <c r="AM1631" i="19"/>
  <c r="D1632" i="19"/>
  <c r="AH1633" i="19"/>
  <c r="AF1633" i="19"/>
  <c r="AB1632" i="19"/>
  <c r="AC1632" i="19"/>
  <c r="Y1632" i="19"/>
  <c r="Z1632" i="19"/>
  <c r="Q1634" i="19"/>
  <c r="R1634" i="19"/>
  <c r="S1634" i="19"/>
  <c r="P1635" i="19"/>
  <c r="V1633" i="19"/>
  <c r="W1633" i="19"/>
  <c r="T1633" i="19"/>
  <c r="AB1633" i="19"/>
  <c r="AC1633" i="19"/>
  <c r="AL1633" i="19"/>
  <c r="AM1633" i="19"/>
  <c r="Y1633" i="19"/>
  <c r="Z1633" i="19"/>
  <c r="AO1633" i="19"/>
  <c r="AP1633" i="19"/>
  <c r="T1634" i="19"/>
  <c r="AO1634" i="19"/>
  <c r="AP1634" i="19"/>
  <c r="Y1634" i="19"/>
  <c r="Z1634" i="19"/>
  <c r="V1634" i="19"/>
  <c r="W1634" i="19"/>
  <c r="AL1634" i="19"/>
  <c r="AM1634" i="19"/>
  <c r="AB1634" i="19"/>
  <c r="AC1634" i="19"/>
  <c r="Q1635" i="19"/>
  <c r="R1635" i="19"/>
  <c r="S1635" i="19"/>
  <c r="P1636" i="19"/>
  <c r="D1633" i="19"/>
  <c r="AH1634" i="19"/>
  <c r="AF1634" i="19"/>
  <c r="T1635" i="19"/>
  <c r="Q1636" i="19"/>
  <c r="R1636" i="19"/>
  <c r="S1636" i="19"/>
  <c r="P1637" i="19"/>
  <c r="D1634" i="19"/>
  <c r="AH1635" i="19"/>
  <c r="AF1635" i="19"/>
  <c r="AH1636" i="19"/>
  <c r="AF1636" i="19"/>
  <c r="D1635" i="19"/>
  <c r="V1635" i="19"/>
  <c r="W1635" i="19"/>
  <c r="AB1636" i="19"/>
  <c r="AC1636" i="19"/>
  <c r="V1636" i="19"/>
  <c r="W1636" i="19"/>
  <c r="AO1636" i="19"/>
  <c r="AP1636" i="19"/>
  <c r="AL1636" i="19"/>
  <c r="AM1636" i="19"/>
  <c r="T1636" i="19"/>
  <c r="Y1636" i="19"/>
  <c r="Z1636" i="19"/>
  <c r="AB1635" i="19"/>
  <c r="AC1635" i="19"/>
  <c r="AO1635" i="19"/>
  <c r="AP1635" i="19"/>
  <c r="Y1635" i="19"/>
  <c r="Z1635" i="19"/>
  <c r="Q1637" i="19"/>
  <c r="R1637" i="19"/>
  <c r="S1637" i="19"/>
  <c r="P1638" i="19"/>
  <c r="AL1635" i="19"/>
  <c r="AM1635" i="19"/>
  <c r="Q1638" i="19"/>
  <c r="R1638" i="19"/>
  <c r="S1638" i="19"/>
  <c r="P1639" i="19"/>
  <c r="T1637" i="19"/>
  <c r="AL1637" i="19"/>
  <c r="AM1637" i="19"/>
  <c r="AO1637" i="19"/>
  <c r="AP1637" i="19"/>
  <c r="D1636" i="19"/>
  <c r="AH1637" i="19"/>
  <c r="AF1637" i="19"/>
  <c r="AH1638" i="19"/>
  <c r="AF1638" i="19"/>
  <c r="D1637" i="19"/>
  <c r="V1637" i="19"/>
  <c r="W1637" i="19"/>
  <c r="Y1637" i="19"/>
  <c r="Z1637" i="19"/>
  <c r="AB1637" i="19"/>
  <c r="AC1637" i="19"/>
  <c r="P1640" i="19"/>
  <c r="Q1639" i="19"/>
  <c r="R1639" i="19"/>
  <c r="S1639" i="19"/>
  <c r="T1638" i="19"/>
  <c r="AO1638" i="19"/>
  <c r="AP1638" i="19"/>
  <c r="Y1638" i="19"/>
  <c r="Z1638" i="19"/>
  <c r="AL1638" i="19"/>
  <c r="AM1638" i="19"/>
  <c r="AB1638" i="19"/>
  <c r="AC1638" i="19"/>
  <c r="V1638" i="19"/>
  <c r="W1638" i="19"/>
  <c r="T1639" i="19"/>
  <c r="V1639" i="19"/>
  <c r="W1639" i="19"/>
  <c r="Y1639" i="19"/>
  <c r="Z1639" i="19"/>
  <c r="Q1640" i="19"/>
  <c r="R1640" i="19"/>
  <c r="S1640" i="19"/>
  <c r="P1641" i="19"/>
  <c r="D1638" i="19"/>
  <c r="AH1639" i="19"/>
  <c r="AF1639" i="19"/>
  <c r="P1642" i="19"/>
  <c r="Q1641" i="19"/>
  <c r="R1641" i="19"/>
  <c r="S1641" i="19"/>
  <c r="T1640" i="19"/>
  <c r="V1640" i="19"/>
  <c r="W1640" i="19"/>
  <c r="AL1640" i="19"/>
  <c r="AM1640" i="19"/>
  <c r="AO1640" i="19"/>
  <c r="AP1640" i="19"/>
  <c r="AH1640" i="19"/>
  <c r="AF1640" i="19"/>
  <c r="D1639" i="19"/>
  <c r="AB1639" i="19"/>
  <c r="AC1639" i="19"/>
  <c r="AO1639" i="19"/>
  <c r="AP1639" i="19"/>
  <c r="AL1639" i="19"/>
  <c r="AM1639" i="19"/>
  <c r="D1640" i="19"/>
  <c r="AH1641" i="19"/>
  <c r="AF1641" i="19"/>
  <c r="T1641" i="19"/>
  <c r="V1641" i="19"/>
  <c r="W1641" i="19"/>
  <c r="AO1641" i="19"/>
  <c r="AP1641" i="19"/>
  <c r="AB1640" i="19"/>
  <c r="AC1640" i="19"/>
  <c r="Y1640" i="19"/>
  <c r="Z1640" i="19"/>
  <c r="Q1642" i="19"/>
  <c r="R1642" i="19"/>
  <c r="S1642" i="19"/>
  <c r="P1643" i="19"/>
  <c r="T1642" i="19"/>
  <c r="AO1642" i="19"/>
  <c r="AP1642" i="19"/>
  <c r="Y1642" i="19"/>
  <c r="Z1642" i="19"/>
  <c r="AB1642" i="19"/>
  <c r="AC1642" i="19"/>
  <c r="V1642" i="19"/>
  <c r="W1642" i="19"/>
  <c r="AL1642" i="19"/>
  <c r="AM1642" i="19"/>
  <c r="D1641" i="19"/>
  <c r="AH1642" i="19"/>
  <c r="AF1642" i="19"/>
  <c r="Y1641" i="19"/>
  <c r="Z1641" i="19"/>
  <c r="Q1643" i="19"/>
  <c r="R1643" i="19"/>
  <c r="S1643" i="19"/>
  <c r="P1644" i="19"/>
  <c r="AL1641" i="19"/>
  <c r="AM1641" i="19"/>
  <c r="AB1641" i="19"/>
  <c r="AC1641" i="19"/>
  <c r="T1643" i="19"/>
  <c r="V1643" i="19"/>
  <c r="W1643" i="19"/>
  <c r="Q1644" i="19"/>
  <c r="R1644" i="19"/>
  <c r="S1644" i="19"/>
  <c r="P1645" i="19"/>
  <c r="D1642" i="19"/>
  <c r="AH1643" i="19"/>
  <c r="AF1643" i="19"/>
  <c r="Q1645" i="19"/>
  <c r="R1645" i="19"/>
  <c r="S1645" i="19"/>
  <c r="P1646" i="19"/>
  <c r="AH1644" i="19"/>
  <c r="AF1644" i="19"/>
  <c r="D1643" i="19"/>
  <c r="AB1643" i="19"/>
  <c r="AC1643" i="19"/>
  <c r="T1644" i="19"/>
  <c r="V1644" i="19"/>
  <c r="W1644" i="19"/>
  <c r="Y1644" i="19"/>
  <c r="Z1644" i="19"/>
  <c r="Y1643" i="19"/>
  <c r="Z1643" i="19"/>
  <c r="AO1643" i="19"/>
  <c r="AP1643" i="19"/>
  <c r="AL1643" i="19"/>
  <c r="AM1643" i="19"/>
  <c r="AH1645" i="19"/>
  <c r="AF1645" i="19"/>
  <c r="D1644" i="19"/>
  <c r="AB1644" i="19"/>
  <c r="AC1644" i="19"/>
  <c r="AO1644" i="19"/>
  <c r="AP1644" i="19"/>
  <c r="AL1644" i="19"/>
  <c r="AM1644" i="19"/>
  <c r="Q1646" i="19"/>
  <c r="R1646" i="19"/>
  <c r="S1646" i="19"/>
  <c r="P1647" i="19"/>
  <c r="T1645" i="19"/>
  <c r="AB1645" i="19"/>
  <c r="AC1645" i="19"/>
  <c r="T1646" i="19"/>
  <c r="AO1646" i="19"/>
  <c r="AP1646" i="19"/>
  <c r="Y1646" i="19"/>
  <c r="Z1646" i="19"/>
  <c r="V1646" i="19"/>
  <c r="W1646" i="19"/>
  <c r="AB1646" i="19"/>
  <c r="AC1646" i="19"/>
  <c r="AL1646" i="19"/>
  <c r="AM1646" i="19"/>
  <c r="P1648" i="19"/>
  <c r="Q1647" i="19"/>
  <c r="R1647" i="19"/>
  <c r="S1647" i="19"/>
  <c r="D1645" i="19"/>
  <c r="AH1646" i="19"/>
  <c r="AF1646" i="19"/>
  <c r="Y1645" i="19"/>
  <c r="Z1645" i="19"/>
  <c r="AO1645" i="19"/>
  <c r="AP1645" i="19"/>
  <c r="AL1645" i="19"/>
  <c r="AM1645" i="19"/>
  <c r="V1645" i="19"/>
  <c r="W1645" i="19"/>
  <c r="T1647" i="19"/>
  <c r="V1647" i="19"/>
  <c r="W1647" i="19"/>
  <c r="AB1647" i="19"/>
  <c r="AC1647" i="19"/>
  <c r="AO1647" i="19"/>
  <c r="AP1647" i="19"/>
  <c r="Y1647" i="19"/>
  <c r="Z1647" i="19"/>
  <c r="P1649" i="19"/>
  <c r="Q1648" i="19"/>
  <c r="R1648" i="19"/>
  <c r="S1648" i="19"/>
  <c r="AH1647" i="19"/>
  <c r="AF1647" i="19"/>
  <c r="D1646" i="19"/>
  <c r="P1650" i="19"/>
  <c r="Q1649" i="19"/>
  <c r="R1649" i="19"/>
  <c r="S1649" i="19"/>
  <c r="T1648" i="19"/>
  <c r="AL1648" i="19"/>
  <c r="AM1648" i="19"/>
  <c r="AH1648" i="19"/>
  <c r="AF1648" i="19"/>
  <c r="D1647" i="19"/>
  <c r="AL1647" i="19"/>
  <c r="AM1647" i="19"/>
  <c r="AO1648" i="19"/>
  <c r="AP1648" i="19"/>
  <c r="Y1648" i="19"/>
  <c r="Z1648" i="19"/>
  <c r="T1649" i="19"/>
  <c r="D1648" i="19"/>
  <c r="AH1649" i="19"/>
  <c r="AF1649" i="19"/>
  <c r="AB1648" i="19"/>
  <c r="AC1648" i="19"/>
  <c r="V1648" i="19"/>
  <c r="W1648" i="19"/>
  <c r="P1651" i="19"/>
  <c r="Q1650" i="19"/>
  <c r="R1650" i="19"/>
  <c r="S1650" i="19"/>
  <c r="D1649" i="19"/>
  <c r="AH1650" i="19"/>
  <c r="AF1650" i="19"/>
  <c r="AB1649" i="19"/>
  <c r="AC1649" i="19"/>
  <c r="V1649" i="19"/>
  <c r="W1649" i="19"/>
  <c r="P1652" i="19"/>
  <c r="Q1651" i="19"/>
  <c r="R1651" i="19"/>
  <c r="S1651" i="19"/>
  <c r="AO1649" i="19"/>
  <c r="AP1649" i="19"/>
  <c r="Y1649" i="19"/>
  <c r="Z1649" i="19"/>
  <c r="T1650" i="19"/>
  <c r="AO1650" i="19"/>
  <c r="AP1650" i="19"/>
  <c r="Y1650" i="19"/>
  <c r="Z1650" i="19"/>
  <c r="AL1650" i="19"/>
  <c r="AM1650" i="19"/>
  <c r="V1650" i="19"/>
  <c r="W1650" i="19"/>
  <c r="AB1650" i="19"/>
  <c r="AC1650" i="19"/>
  <c r="AL1649" i="19"/>
  <c r="AM1649" i="19"/>
  <c r="Q1652" i="19"/>
  <c r="R1652" i="19"/>
  <c r="S1652" i="19"/>
  <c r="P1653" i="19"/>
  <c r="T1651" i="19"/>
  <c r="AL1651" i="19"/>
  <c r="AM1651" i="19"/>
  <c r="V1651" i="19"/>
  <c r="W1651" i="19"/>
  <c r="Y1651" i="19"/>
  <c r="Z1651" i="19"/>
  <c r="AB1651" i="19"/>
  <c r="AC1651" i="19"/>
  <c r="AO1651" i="19"/>
  <c r="AP1651" i="19"/>
  <c r="D1650" i="19"/>
  <c r="AH1651" i="19"/>
  <c r="AF1651" i="19"/>
  <c r="AH1652" i="19"/>
  <c r="AF1652" i="19"/>
  <c r="D1651" i="19"/>
  <c r="Q1653" i="19"/>
  <c r="R1653" i="19"/>
  <c r="S1653" i="19"/>
  <c r="P1654" i="19"/>
  <c r="AB1652" i="19"/>
  <c r="AC1652" i="19"/>
  <c r="AL1652" i="19"/>
  <c r="AM1652" i="19"/>
  <c r="Y1652" i="19"/>
  <c r="Z1652" i="19"/>
  <c r="T1652" i="19"/>
  <c r="Q1654" i="19"/>
  <c r="R1654" i="19"/>
  <c r="S1654" i="19"/>
  <c r="P1655" i="19"/>
  <c r="AH1653" i="19"/>
  <c r="AF1653" i="19"/>
  <c r="D1652" i="19"/>
  <c r="V1652" i="19"/>
  <c r="W1652" i="19"/>
  <c r="T1653" i="19"/>
  <c r="AL1653" i="19"/>
  <c r="AM1653" i="19"/>
  <c r="AO1652" i="19"/>
  <c r="AP1652" i="19"/>
  <c r="AO1653" i="19"/>
  <c r="AP1653" i="19"/>
  <c r="V1653" i="19"/>
  <c r="W1653" i="19"/>
  <c r="AH1654" i="19"/>
  <c r="AF1654" i="19"/>
  <c r="D1653" i="19"/>
  <c r="Y1653" i="19"/>
  <c r="Z1653" i="19"/>
  <c r="AB1653" i="19"/>
  <c r="AC1653" i="19"/>
  <c r="P1656" i="19"/>
  <c r="Q1655" i="19"/>
  <c r="R1655" i="19"/>
  <c r="S1655" i="19"/>
  <c r="T1654" i="19"/>
  <c r="AO1654" i="19"/>
  <c r="AP1654" i="19"/>
  <c r="Y1654" i="19"/>
  <c r="Z1654" i="19"/>
  <c r="V1654" i="19"/>
  <c r="W1654" i="19"/>
  <c r="AB1654" i="19"/>
  <c r="AC1654" i="19"/>
  <c r="AL1654" i="19"/>
  <c r="AM1654" i="19"/>
  <c r="Q1656" i="19"/>
  <c r="R1656" i="19"/>
  <c r="S1656" i="19"/>
  <c r="P1657" i="19"/>
  <c r="AH1655" i="19"/>
  <c r="AF1655" i="19"/>
  <c r="D1654" i="19"/>
  <c r="AL1655" i="19"/>
  <c r="AM1655" i="19"/>
  <c r="Y1655" i="19"/>
  <c r="Z1655" i="19"/>
  <c r="AB1655" i="19"/>
  <c r="AC1655" i="19"/>
  <c r="V1655" i="19"/>
  <c r="W1655" i="19"/>
  <c r="T1655" i="19"/>
  <c r="AO1655" i="19"/>
  <c r="AP1655" i="19"/>
  <c r="AH1656" i="19"/>
  <c r="AF1656" i="19"/>
  <c r="D1655" i="19"/>
  <c r="Q1657" i="19"/>
  <c r="R1657" i="19"/>
  <c r="S1657" i="19"/>
  <c r="P1658" i="19"/>
  <c r="AB1656" i="19"/>
  <c r="AC1656" i="19"/>
  <c r="Y1656" i="19"/>
  <c r="Z1656" i="19"/>
  <c r="AL1656" i="19"/>
  <c r="AM1656" i="19"/>
  <c r="T1656" i="19"/>
  <c r="V1656" i="19"/>
  <c r="W1656" i="19"/>
  <c r="P1659" i="19"/>
  <c r="Q1658" i="19"/>
  <c r="R1658" i="19"/>
  <c r="S1658" i="19"/>
  <c r="T1657" i="19"/>
  <c r="D1656" i="19"/>
  <c r="AH1657" i="19"/>
  <c r="AF1657" i="19"/>
  <c r="AO1656" i="19"/>
  <c r="AP1656" i="19"/>
  <c r="AH1658" i="19"/>
  <c r="AF1658" i="19"/>
  <c r="D1657" i="19"/>
  <c r="AO1657" i="19"/>
  <c r="AP1657" i="19"/>
  <c r="Y1657" i="19"/>
  <c r="Z1657" i="19"/>
  <c r="T1658" i="19"/>
  <c r="AB1658" i="19"/>
  <c r="AC1658" i="19"/>
  <c r="AO1658" i="19"/>
  <c r="AP1658" i="19"/>
  <c r="Y1658" i="19"/>
  <c r="Z1658" i="19"/>
  <c r="AB1657" i="19"/>
  <c r="AC1657" i="19"/>
  <c r="V1657" i="19"/>
  <c r="W1657" i="19"/>
  <c r="AL1657" i="19"/>
  <c r="AM1657" i="19"/>
  <c r="P1660" i="19"/>
  <c r="Q1659" i="19"/>
  <c r="R1659" i="19"/>
  <c r="S1659" i="19"/>
  <c r="T1659" i="19"/>
  <c r="V1659" i="19"/>
  <c r="W1659" i="19"/>
  <c r="Q1660" i="19"/>
  <c r="R1660" i="19"/>
  <c r="S1660" i="19"/>
  <c r="P1661" i="19"/>
  <c r="AH1659" i="19"/>
  <c r="AF1659" i="19"/>
  <c r="D1658" i="19"/>
  <c r="AL1658" i="19"/>
  <c r="AM1658" i="19"/>
  <c r="V1658" i="19"/>
  <c r="W1658" i="19"/>
  <c r="T1660" i="19"/>
  <c r="AO1660" i="19"/>
  <c r="AP1660" i="19"/>
  <c r="AL1660" i="19"/>
  <c r="AM1660" i="19"/>
  <c r="AH1660" i="19"/>
  <c r="AF1660" i="19"/>
  <c r="D1659" i="19"/>
  <c r="Y1659" i="19"/>
  <c r="Z1659" i="19"/>
  <c r="AB1659" i="19"/>
  <c r="AC1659" i="19"/>
  <c r="AO1659" i="19"/>
  <c r="AP1659" i="19"/>
  <c r="P1662" i="19"/>
  <c r="Q1661" i="19"/>
  <c r="R1661" i="19"/>
  <c r="S1661" i="19"/>
  <c r="AL1659" i="19"/>
  <c r="AM1659" i="19"/>
  <c r="T1661" i="19"/>
  <c r="AB1661" i="19"/>
  <c r="AC1661" i="19"/>
  <c r="Y1661" i="19"/>
  <c r="Z1661" i="19"/>
  <c r="AL1661" i="19"/>
  <c r="AM1661" i="19"/>
  <c r="D1660" i="19"/>
  <c r="AH1661" i="19"/>
  <c r="AF1661" i="19"/>
  <c r="P1663" i="19"/>
  <c r="Q1662" i="19"/>
  <c r="R1662" i="19"/>
  <c r="S1662" i="19"/>
  <c r="V1660" i="19"/>
  <c r="W1660" i="19"/>
  <c r="Y1660" i="19"/>
  <c r="Z1660" i="19"/>
  <c r="AB1660" i="19"/>
  <c r="AC1660" i="19"/>
  <c r="D1661" i="19"/>
  <c r="AH1662" i="19"/>
  <c r="AF1662" i="19"/>
  <c r="AO1661" i="19"/>
  <c r="AP1661" i="19"/>
  <c r="V1661" i="19"/>
  <c r="W1661" i="19"/>
  <c r="T1662" i="19"/>
  <c r="AO1662" i="19"/>
  <c r="AP1662" i="19"/>
  <c r="Y1662" i="19"/>
  <c r="Z1662" i="19"/>
  <c r="AB1662" i="19"/>
  <c r="AC1662" i="19"/>
  <c r="P1664" i="19"/>
  <c r="Q1663" i="19"/>
  <c r="R1663" i="19"/>
  <c r="S1663" i="19"/>
  <c r="T1663" i="19"/>
  <c r="AO1663" i="19"/>
  <c r="AP1663" i="19"/>
  <c r="Y1663" i="19"/>
  <c r="Z1663" i="19"/>
  <c r="AB1663" i="19"/>
  <c r="AC1663" i="19"/>
  <c r="V1663" i="19"/>
  <c r="W1663" i="19"/>
  <c r="Q1664" i="19"/>
  <c r="R1664" i="19"/>
  <c r="S1664" i="19"/>
  <c r="P1665" i="19"/>
  <c r="D1662" i="19"/>
  <c r="AH1663" i="19"/>
  <c r="AF1663" i="19"/>
  <c r="V1662" i="19"/>
  <c r="W1662" i="19"/>
  <c r="AL1662" i="19"/>
  <c r="AM1662" i="19"/>
  <c r="T1664" i="19"/>
  <c r="Y1664" i="19"/>
  <c r="Z1664" i="19"/>
  <c r="AO1664" i="19"/>
  <c r="AP1664" i="19"/>
  <c r="V1664" i="19"/>
  <c r="W1664" i="19"/>
  <c r="AL1664" i="19"/>
  <c r="AM1664" i="19"/>
  <c r="Q1665" i="19"/>
  <c r="R1665" i="19"/>
  <c r="S1665" i="19"/>
  <c r="P1666" i="19"/>
  <c r="AH1664" i="19"/>
  <c r="AF1664" i="19"/>
  <c r="D1663" i="19"/>
  <c r="AL1663" i="19"/>
  <c r="AM1663" i="19"/>
  <c r="P1667" i="19"/>
  <c r="Q1666" i="19"/>
  <c r="R1666" i="19"/>
  <c r="S1666" i="19"/>
  <c r="T1665" i="19"/>
  <c r="AO1665" i="19"/>
  <c r="AP1665" i="19"/>
  <c r="AL1665" i="19"/>
  <c r="AM1665" i="19"/>
  <c r="AB1665" i="19"/>
  <c r="AC1665" i="19"/>
  <c r="AH1665" i="19"/>
  <c r="AF1665" i="19"/>
  <c r="D1664" i="19"/>
  <c r="AB1664" i="19"/>
  <c r="AC1664" i="19"/>
  <c r="D1665" i="19"/>
  <c r="AH1666" i="19"/>
  <c r="AF1666" i="19"/>
  <c r="T1666" i="19"/>
  <c r="Y1666" i="19"/>
  <c r="Z1666" i="19"/>
  <c r="V1666" i="19"/>
  <c r="W1666" i="19"/>
  <c r="AB1666" i="19"/>
  <c r="AC1666" i="19"/>
  <c r="AL1666" i="19"/>
  <c r="AM1666" i="19"/>
  <c r="V1665" i="19"/>
  <c r="W1665" i="19"/>
  <c r="Y1665" i="19"/>
  <c r="Z1665" i="19"/>
  <c r="P1668" i="19"/>
  <c r="Q1667" i="19"/>
  <c r="R1667" i="19"/>
  <c r="S1667" i="19"/>
  <c r="AH1667" i="19"/>
  <c r="AF1667" i="19"/>
  <c r="D1666" i="19"/>
  <c r="T1667" i="19"/>
  <c r="Q1668" i="19"/>
  <c r="R1668" i="19"/>
  <c r="S1668" i="19"/>
  <c r="P1669" i="19"/>
  <c r="AO1666" i="19"/>
  <c r="AP1666" i="19"/>
  <c r="AH1668" i="19"/>
  <c r="AF1668" i="19"/>
  <c r="D1667" i="19"/>
  <c r="Y1667" i="19"/>
  <c r="Z1667" i="19"/>
  <c r="V1667" i="19"/>
  <c r="W1667" i="19"/>
  <c r="P1670" i="19"/>
  <c r="Q1669" i="19"/>
  <c r="R1669" i="19"/>
  <c r="S1669" i="19"/>
  <c r="AO1667" i="19"/>
  <c r="AP1667" i="19"/>
  <c r="AL1667" i="19"/>
  <c r="AM1667" i="19"/>
  <c r="T1668" i="19"/>
  <c r="Y1668" i="19"/>
  <c r="Z1668" i="19"/>
  <c r="AL1668" i="19"/>
  <c r="AM1668" i="19"/>
  <c r="AB1667" i="19"/>
  <c r="AC1667" i="19"/>
  <c r="T1669" i="19"/>
  <c r="AB1669" i="19"/>
  <c r="AC1669" i="19"/>
  <c r="AL1669" i="19"/>
  <c r="AM1669" i="19"/>
  <c r="Y1669" i="19"/>
  <c r="Z1669" i="19"/>
  <c r="AO1669" i="19"/>
  <c r="AP1669" i="19"/>
  <c r="P1671" i="19"/>
  <c r="Q1670" i="19"/>
  <c r="R1670" i="19"/>
  <c r="S1670" i="19"/>
  <c r="D1668" i="19"/>
  <c r="AH1669" i="19"/>
  <c r="AF1669" i="19"/>
  <c r="AO1668" i="19"/>
  <c r="AP1668" i="19"/>
  <c r="V1668" i="19"/>
  <c r="W1668" i="19"/>
  <c r="AB1668" i="19"/>
  <c r="AC1668" i="19"/>
  <c r="T1670" i="19"/>
  <c r="AO1670" i="19"/>
  <c r="AP1670" i="19"/>
  <c r="Y1670" i="19"/>
  <c r="Z1670" i="19"/>
  <c r="AL1670" i="19"/>
  <c r="AM1670" i="19"/>
  <c r="AB1670" i="19"/>
  <c r="AC1670" i="19"/>
  <c r="V1670" i="19"/>
  <c r="W1670" i="19"/>
  <c r="D1669" i="19"/>
  <c r="AH1670" i="19"/>
  <c r="AF1670" i="19"/>
  <c r="P1672" i="19"/>
  <c r="Q1671" i="19"/>
  <c r="R1671" i="19"/>
  <c r="S1671" i="19"/>
  <c r="V1669" i="19"/>
  <c r="W1669" i="19"/>
  <c r="T1671" i="19"/>
  <c r="AO1671" i="19"/>
  <c r="AP1671" i="19"/>
  <c r="AB1671" i="19"/>
  <c r="AC1671" i="19"/>
  <c r="Q1672" i="19"/>
  <c r="R1672" i="19"/>
  <c r="S1672" i="19"/>
  <c r="P1673" i="19"/>
  <c r="D1670" i="19"/>
  <c r="AH1671" i="19"/>
  <c r="AF1671" i="19"/>
  <c r="T1672" i="19"/>
  <c r="AO1672" i="19"/>
  <c r="AP1672" i="19"/>
  <c r="V1672" i="19"/>
  <c r="W1672" i="19"/>
  <c r="Y1672" i="19"/>
  <c r="Z1672" i="19"/>
  <c r="AH1672" i="19"/>
  <c r="AF1672" i="19"/>
  <c r="D1671" i="19"/>
  <c r="Y1671" i="19"/>
  <c r="Z1671" i="19"/>
  <c r="AL1671" i="19"/>
  <c r="AM1671" i="19"/>
  <c r="V1671" i="19"/>
  <c r="W1671" i="19"/>
  <c r="P1674" i="19"/>
  <c r="Q1673" i="19"/>
  <c r="R1673" i="19"/>
  <c r="S1673" i="19"/>
  <c r="T1673" i="19"/>
  <c r="AL1673" i="19"/>
  <c r="AM1673" i="19"/>
  <c r="Y1673" i="19"/>
  <c r="Z1673" i="19"/>
  <c r="AO1673" i="19"/>
  <c r="AP1673" i="19"/>
  <c r="P1675" i="19"/>
  <c r="Q1674" i="19"/>
  <c r="R1674" i="19"/>
  <c r="S1674" i="19"/>
  <c r="D1672" i="19"/>
  <c r="AH1673" i="19"/>
  <c r="AF1673" i="19"/>
  <c r="AL1672" i="19"/>
  <c r="AM1672" i="19"/>
  <c r="AB1672" i="19"/>
  <c r="AC1672" i="19"/>
  <c r="T1674" i="19"/>
  <c r="AO1674" i="19"/>
  <c r="AP1674" i="19"/>
  <c r="Y1674" i="19"/>
  <c r="Z1674" i="19"/>
  <c r="AB1674" i="19"/>
  <c r="AC1674" i="19"/>
  <c r="AL1674" i="19"/>
  <c r="AM1674" i="19"/>
  <c r="V1674" i="19"/>
  <c r="W1674" i="19"/>
  <c r="P1676" i="19"/>
  <c r="Q1675" i="19"/>
  <c r="R1675" i="19"/>
  <c r="S1675" i="19"/>
  <c r="AH1674" i="19"/>
  <c r="AF1674" i="19"/>
  <c r="D1673" i="19"/>
  <c r="AB1673" i="19"/>
  <c r="AC1673" i="19"/>
  <c r="V1673" i="19"/>
  <c r="W1673" i="19"/>
  <c r="T1675" i="19"/>
  <c r="Y1675" i="19"/>
  <c r="Z1675" i="19"/>
  <c r="Q1676" i="19"/>
  <c r="R1676" i="19"/>
  <c r="S1676" i="19"/>
  <c r="P1677" i="19"/>
  <c r="D1674" i="19"/>
  <c r="AH1675" i="19"/>
  <c r="AF1675" i="19"/>
  <c r="P1678" i="19"/>
  <c r="Q1677" i="19"/>
  <c r="R1677" i="19"/>
  <c r="S1677" i="19"/>
  <c r="AH1676" i="19"/>
  <c r="AF1676" i="19"/>
  <c r="D1675" i="19"/>
  <c r="AO1675" i="19"/>
  <c r="AP1675" i="19"/>
  <c r="T1676" i="19"/>
  <c r="Y1676" i="19"/>
  <c r="Z1676" i="19"/>
  <c r="V1676" i="19"/>
  <c r="W1676" i="19"/>
  <c r="V1675" i="19"/>
  <c r="W1675" i="19"/>
  <c r="AB1675" i="19"/>
  <c r="AC1675" i="19"/>
  <c r="AL1675" i="19"/>
  <c r="AM1675" i="19"/>
  <c r="AB1676" i="19"/>
  <c r="AC1676" i="19"/>
  <c r="T1677" i="19"/>
  <c r="V1677" i="19"/>
  <c r="W1677" i="19"/>
  <c r="AO1677" i="19"/>
  <c r="AP1677" i="19"/>
  <c r="D1676" i="19"/>
  <c r="AH1677" i="19"/>
  <c r="AF1677" i="19"/>
  <c r="AO1676" i="19"/>
  <c r="AP1676" i="19"/>
  <c r="AL1676" i="19"/>
  <c r="AM1676" i="19"/>
  <c r="P1679" i="19"/>
  <c r="Q1678" i="19"/>
  <c r="R1678" i="19"/>
  <c r="S1678" i="19"/>
  <c r="AB1677" i="19"/>
  <c r="AC1677" i="19"/>
  <c r="T1678" i="19"/>
  <c r="AO1678" i="19"/>
  <c r="AP1678" i="19"/>
  <c r="Y1678" i="19"/>
  <c r="Z1678" i="19"/>
  <c r="V1678" i="19"/>
  <c r="W1678" i="19"/>
  <c r="AL1678" i="19"/>
  <c r="AM1678" i="19"/>
  <c r="AB1678" i="19"/>
  <c r="AC1678" i="19"/>
  <c r="D1677" i="19"/>
  <c r="AH1678" i="19"/>
  <c r="AF1678" i="19"/>
  <c r="P1680" i="19"/>
  <c r="Q1679" i="19"/>
  <c r="R1679" i="19"/>
  <c r="S1679" i="19"/>
  <c r="Y1677" i="19"/>
  <c r="Z1677" i="19"/>
  <c r="AL1677" i="19"/>
  <c r="AM1677" i="19"/>
  <c r="P1681" i="19"/>
  <c r="Q1680" i="19"/>
  <c r="R1680" i="19"/>
  <c r="S1680" i="19"/>
  <c r="D1678" i="19"/>
  <c r="AH1679" i="19"/>
  <c r="AF1679" i="19"/>
  <c r="T1679" i="19"/>
  <c r="AL1679" i="19"/>
  <c r="AM1679" i="19"/>
  <c r="AO1679" i="19"/>
  <c r="AP1679" i="19"/>
  <c r="T1680" i="19"/>
  <c r="AB1680" i="19"/>
  <c r="AC1680" i="19"/>
  <c r="V1680" i="19"/>
  <c r="W1680" i="19"/>
  <c r="Y1680" i="19"/>
  <c r="Z1680" i="19"/>
  <c r="AO1680" i="19"/>
  <c r="AP1680" i="19"/>
  <c r="AH1680" i="19"/>
  <c r="AF1680" i="19"/>
  <c r="D1679" i="19"/>
  <c r="AB1679" i="19"/>
  <c r="AC1679" i="19"/>
  <c r="Y1679" i="19"/>
  <c r="Z1679" i="19"/>
  <c r="V1679" i="19"/>
  <c r="W1679" i="19"/>
  <c r="P1682" i="19"/>
  <c r="Q1681" i="19"/>
  <c r="R1681" i="19"/>
  <c r="S1681" i="19"/>
  <c r="P1683" i="19"/>
  <c r="Q1682" i="19"/>
  <c r="R1682" i="19"/>
  <c r="S1682" i="19"/>
  <c r="AL1680" i="19"/>
  <c r="AM1680" i="19"/>
  <c r="T1681" i="19"/>
  <c r="V1681" i="19"/>
  <c r="W1681" i="19"/>
  <c r="D1680" i="19"/>
  <c r="AH1681" i="19"/>
  <c r="AF1681" i="19"/>
  <c r="Y1681" i="19"/>
  <c r="Z1681" i="19"/>
  <c r="D1681" i="19"/>
  <c r="AH1682" i="19"/>
  <c r="AF1682" i="19"/>
  <c r="AO1681" i="19"/>
  <c r="AP1681" i="19"/>
  <c r="AL1681" i="19"/>
  <c r="AM1681" i="19"/>
  <c r="T1682" i="19"/>
  <c r="AL1682" i="19"/>
  <c r="AM1682" i="19"/>
  <c r="AO1682" i="19"/>
  <c r="AP1682" i="19"/>
  <c r="AB1681" i="19"/>
  <c r="AC1681" i="19"/>
  <c r="P1684" i="19"/>
  <c r="Q1683" i="19"/>
  <c r="R1683" i="19"/>
  <c r="S1683" i="19"/>
  <c r="T1683" i="19"/>
  <c r="V1683" i="19"/>
  <c r="W1683" i="19"/>
  <c r="AB1683" i="19"/>
  <c r="AC1683" i="19"/>
  <c r="Y1683" i="19"/>
  <c r="Z1683" i="19"/>
  <c r="AO1683" i="19"/>
  <c r="AP1683" i="19"/>
  <c r="AB1682" i="19"/>
  <c r="AC1682" i="19"/>
  <c r="V1682" i="19"/>
  <c r="W1682" i="19"/>
  <c r="D1682" i="19"/>
  <c r="AH1683" i="19"/>
  <c r="AF1683" i="19"/>
  <c r="Q1684" i="19"/>
  <c r="R1684" i="19"/>
  <c r="S1684" i="19"/>
  <c r="P1685" i="19"/>
  <c r="Y1682" i="19"/>
  <c r="Z1682" i="19"/>
  <c r="P1686" i="19"/>
  <c r="Q1685" i="19"/>
  <c r="R1685" i="19"/>
  <c r="S1685" i="19"/>
  <c r="AB1684" i="19"/>
  <c r="AC1684" i="19"/>
  <c r="T1684" i="19"/>
  <c r="V1684" i="19"/>
  <c r="W1684" i="19"/>
  <c r="AH1684" i="19"/>
  <c r="AF1684" i="19"/>
  <c r="D1683" i="19"/>
  <c r="AL1683" i="19"/>
  <c r="AM1683" i="19"/>
  <c r="P1687" i="19"/>
  <c r="Q1686" i="19"/>
  <c r="R1686" i="19"/>
  <c r="S1686" i="19"/>
  <c r="V1685" i="19"/>
  <c r="W1685" i="19"/>
  <c r="AL1685" i="19"/>
  <c r="AM1685" i="19"/>
  <c r="Y1685" i="19"/>
  <c r="Z1685" i="19"/>
  <c r="AO1685" i="19"/>
  <c r="AP1685" i="19"/>
  <c r="AB1685" i="19"/>
  <c r="AC1685" i="19"/>
  <c r="T1685" i="19"/>
  <c r="AH1685" i="19"/>
  <c r="AF1685" i="19"/>
  <c r="D1684" i="19"/>
  <c r="AO1684" i="19"/>
  <c r="AP1684" i="19"/>
  <c r="Y1684" i="19"/>
  <c r="Z1684" i="19"/>
  <c r="AL1684" i="19"/>
  <c r="AM1684" i="19"/>
  <c r="T1686" i="19"/>
  <c r="AO1686" i="19"/>
  <c r="AP1686" i="19"/>
  <c r="Y1686" i="19"/>
  <c r="Z1686" i="19"/>
  <c r="V1686" i="19"/>
  <c r="W1686" i="19"/>
  <c r="AB1686" i="19"/>
  <c r="AC1686" i="19"/>
  <c r="AL1686" i="19"/>
  <c r="AM1686" i="19"/>
  <c r="P1688" i="19"/>
  <c r="Q1687" i="19"/>
  <c r="R1687" i="19"/>
  <c r="S1687" i="19"/>
  <c r="AH1686" i="19"/>
  <c r="AF1686" i="19"/>
  <c r="D1685" i="19"/>
  <c r="Q1688" i="19"/>
  <c r="R1688" i="19"/>
  <c r="S1688" i="19"/>
  <c r="P1689" i="19"/>
  <c r="T1687" i="19"/>
  <c r="AL1687" i="19"/>
  <c r="AM1687" i="19"/>
  <c r="AB1687" i="19"/>
  <c r="AC1687" i="19"/>
  <c r="AH1687" i="19"/>
  <c r="AF1687" i="19"/>
  <c r="D1686" i="19"/>
  <c r="V1687" i="19"/>
  <c r="W1687" i="19"/>
  <c r="T1688" i="19"/>
  <c r="AB1688" i="19"/>
  <c r="AC1688" i="19"/>
  <c r="AH1688" i="19"/>
  <c r="AF1688" i="19"/>
  <c r="D1687" i="19"/>
  <c r="Y1687" i="19"/>
  <c r="Z1687" i="19"/>
  <c r="Q1689" i="19"/>
  <c r="R1689" i="19"/>
  <c r="S1689" i="19"/>
  <c r="P1690" i="19"/>
  <c r="AO1687" i="19"/>
  <c r="AP1687" i="19"/>
  <c r="T1689" i="19"/>
  <c r="AL1689" i="19"/>
  <c r="AM1689" i="19"/>
  <c r="AB1689" i="19"/>
  <c r="AC1689" i="19"/>
  <c r="Y1688" i="19"/>
  <c r="Z1688" i="19"/>
  <c r="V1688" i="19"/>
  <c r="W1688" i="19"/>
  <c r="Q1690" i="19"/>
  <c r="R1690" i="19"/>
  <c r="S1690" i="19"/>
  <c r="P1691" i="19"/>
  <c r="D1688" i="19"/>
  <c r="AH1689" i="19"/>
  <c r="AF1689" i="19"/>
  <c r="AL1688" i="19"/>
  <c r="AM1688" i="19"/>
  <c r="AO1688" i="19"/>
  <c r="AP1688" i="19"/>
  <c r="D1689" i="19"/>
  <c r="AH1690" i="19"/>
  <c r="AF1690" i="19"/>
  <c r="AO1689" i="19"/>
  <c r="AP1689" i="19"/>
  <c r="P1692" i="19"/>
  <c r="Q1691" i="19"/>
  <c r="R1691" i="19"/>
  <c r="S1691" i="19"/>
  <c r="Y1689" i="19"/>
  <c r="Z1689" i="19"/>
  <c r="T1690" i="19"/>
  <c r="AB1690" i="19"/>
  <c r="AC1690" i="19"/>
  <c r="V1689" i="19"/>
  <c r="W1689" i="19"/>
  <c r="T1691" i="19"/>
  <c r="Q1692" i="19"/>
  <c r="R1692" i="19"/>
  <c r="S1692" i="19"/>
  <c r="P1693" i="19"/>
  <c r="D1690" i="19"/>
  <c r="AH1691" i="19"/>
  <c r="AF1691" i="19"/>
  <c r="AL1690" i="19"/>
  <c r="AM1690" i="19"/>
  <c r="V1690" i="19"/>
  <c r="W1690" i="19"/>
  <c r="Y1690" i="19"/>
  <c r="Z1690" i="19"/>
  <c r="AO1690" i="19"/>
  <c r="AP1690" i="19"/>
  <c r="T1692" i="19"/>
  <c r="AO1692" i="19"/>
  <c r="AP1692" i="19"/>
  <c r="V1692" i="19"/>
  <c r="W1692" i="19"/>
  <c r="AH1692" i="19"/>
  <c r="AF1692" i="19"/>
  <c r="D1691" i="19"/>
  <c r="V1691" i="19"/>
  <c r="W1691" i="19"/>
  <c r="Y1691" i="19"/>
  <c r="Z1691" i="19"/>
  <c r="AO1691" i="19"/>
  <c r="AP1691" i="19"/>
  <c r="P1694" i="19"/>
  <c r="Q1693" i="19"/>
  <c r="R1693" i="19"/>
  <c r="S1693" i="19"/>
  <c r="AB1691" i="19"/>
  <c r="AC1691" i="19"/>
  <c r="AL1691" i="19"/>
  <c r="AM1691" i="19"/>
  <c r="AL1692" i="19"/>
  <c r="AM1692" i="19"/>
  <c r="P1695" i="19"/>
  <c r="Q1694" i="19"/>
  <c r="R1694" i="19"/>
  <c r="S1694" i="19"/>
  <c r="Y1692" i="19"/>
  <c r="Z1692" i="19"/>
  <c r="V1693" i="19"/>
  <c r="W1693" i="19"/>
  <c r="AO1693" i="19"/>
  <c r="AP1693" i="19"/>
  <c r="Y1693" i="19"/>
  <c r="Z1693" i="19"/>
  <c r="T1693" i="19"/>
  <c r="AB1693" i="19"/>
  <c r="AC1693" i="19"/>
  <c r="AL1693" i="19"/>
  <c r="AM1693" i="19"/>
  <c r="D1692" i="19"/>
  <c r="AH1693" i="19"/>
  <c r="AF1693" i="19"/>
  <c r="AB1692" i="19"/>
  <c r="AC1692" i="19"/>
  <c r="P1696" i="19"/>
  <c r="Q1695" i="19"/>
  <c r="R1695" i="19"/>
  <c r="S1695" i="19"/>
  <c r="T1694" i="19"/>
  <c r="AO1694" i="19"/>
  <c r="AP1694" i="19"/>
  <c r="Y1694" i="19"/>
  <c r="Z1694" i="19"/>
  <c r="V1694" i="19"/>
  <c r="W1694" i="19"/>
  <c r="AL1694" i="19"/>
  <c r="AM1694" i="19"/>
  <c r="AH1694" i="19"/>
  <c r="AF1694" i="19"/>
  <c r="D1693" i="19"/>
  <c r="D1694" i="19"/>
  <c r="AH1695" i="19"/>
  <c r="AF1695" i="19"/>
  <c r="T1695" i="19"/>
  <c r="AB1695" i="19"/>
  <c r="AC1695" i="19"/>
  <c r="Y1695" i="19"/>
  <c r="Z1695" i="19"/>
  <c r="V1695" i="19"/>
  <c r="W1695" i="19"/>
  <c r="Q1696" i="19"/>
  <c r="R1696" i="19"/>
  <c r="S1696" i="19"/>
  <c r="P1697" i="19"/>
  <c r="AB1694" i="19"/>
  <c r="AC1694" i="19"/>
  <c r="AH1696" i="19"/>
  <c r="AF1696" i="19"/>
  <c r="D1695" i="19"/>
  <c r="AL1695" i="19"/>
  <c r="AM1695" i="19"/>
  <c r="Q1697" i="19"/>
  <c r="R1697" i="19"/>
  <c r="S1697" i="19"/>
  <c r="P1698" i="19"/>
  <c r="T1696" i="19"/>
  <c r="AB1696" i="19"/>
  <c r="AC1696" i="19"/>
  <c r="AO1695" i="19"/>
  <c r="AP1695" i="19"/>
  <c r="D1696" i="19"/>
  <c r="AH1697" i="19"/>
  <c r="AF1697" i="19"/>
  <c r="P1699" i="19"/>
  <c r="Q1698" i="19"/>
  <c r="R1698" i="19"/>
  <c r="S1698" i="19"/>
  <c r="AL1696" i="19"/>
  <c r="AM1696" i="19"/>
  <c r="T1697" i="19"/>
  <c r="AO1697" i="19"/>
  <c r="AP1697" i="19"/>
  <c r="AO1696" i="19"/>
  <c r="AP1696" i="19"/>
  <c r="V1696" i="19"/>
  <c r="W1696" i="19"/>
  <c r="Y1696" i="19"/>
  <c r="Z1696" i="19"/>
  <c r="D1697" i="19"/>
  <c r="AH1698" i="19"/>
  <c r="AF1698" i="19"/>
  <c r="P1700" i="19"/>
  <c r="Q1699" i="19"/>
  <c r="R1699" i="19"/>
  <c r="S1699" i="19"/>
  <c r="V1697" i="19"/>
  <c r="W1697" i="19"/>
  <c r="T1698" i="19"/>
  <c r="AO1698" i="19"/>
  <c r="AP1698" i="19"/>
  <c r="Y1697" i="19"/>
  <c r="Z1697" i="19"/>
  <c r="AL1697" i="19"/>
  <c r="AM1697" i="19"/>
  <c r="AB1697" i="19"/>
  <c r="AC1697" i="19"/>
  <c r="D1698" i="19"/>
  <c r="AH1699" i="19"/>
  <c r="AF1699" i="19"/>
  <c r="Q1700" i="19"/>
  <c r="R1700" i="19"/>
  <c r="S1700" i="19"/>
  <c r="P1701" i="19"/>
  <c r="AL1698" i="19"/>
  <c r="AM1698" i="19"/>
  <c r="AL1699" i="19"/>
  <c r="AM1699" i="19"/>
  <c r="V1699" i="19"/>
  <c r="W1699" i="19"/>
  <c r="T1699" i="19"/>
  <c r="AB1698" i="19"/>
  <c r="AC1698" i="19"/>
  <c r="V1698" i="19"/>
  <c r="W1698" i="19"/>
  <c r="Y1698" i="19"/>
  <c r="Z1698" i="19"/>
  <c r="AH1700" i="19"/>
  <c r="AF1700" i="19"/>
  <c r="D1699" i="19"/>
  <c r="AB1699" i="19"/>
  <c r="AC1699" i="19"/>
  <c r="Q1701" i="19"/>
  <c r="R1701" i="19"/>
  <c r="S1701" i="19"/>
  <c r="P1702" i="19"/>
  <c r="AB1700" i="19"/>
  <c r="AC1700" i="19"/>
  <c r="V1700" i="19"/>
  <c r="W1700" i="19"/>
  <c r="T1700" i="19"/>
  <c r="AL1700" i="19"/>
  <c r="AM1700" i="19"/>
  <c r="Y1699" i="19"/>
  <c r="Z1699" i="19"/>
  <c r="AO1699" i="19"/>
  <c r="AP1699" i="19"/>
  <c r="AH1701" i="19"/>
  <c r="AF1701" i="19"/>
  <c r="D1700" i="19"/>
  <c r="T1701" i="19"/>
  <c r="V1701" i="19"/>
  <c r="W1701" i="19"/>
  <c r="Y1701" i="19"/>
  <c r="Z1701" i="19"/>
  <c r="P1703" i="19"/>
  <c r="Q1702" i="19"/>
  <c r="R1702" i="19"/>
  <c r="S1702" i="19"/>
  <c r="AO1700" i="19"/>
  <c r="AP1700" i="19"/>
  <c r="Y1700" i="19"/>
  <c r="Z1700" i="19"/>
  <c r="AB1701" i="19"/>
  <c r="AC1701" i="19"/>
  <c r="AO1701" i="19"/>
  <c r="AP1701" i="19"/>
  <c r="D1701" i="19"/>
  <c r="AH1702" i="19"/>
  <c r="AF1702" i="19"/>
  <c r="AL1701" i="19"/>
  <c r="AM1701" i="19"/>
  <c r="T1702" i="19"/>
  <c r="AO1702" i="19"/>
  <c r="AP1702" i="19"/>
  <c r="Y1702" i="19"/>
  <c r="Z1702" i="19"/>
  <c r="P1704" i="19"/>
  <c r="Q1703" i="19"/>
  <c r="R1703" i="19"/>
  <c r="S1703" i="19"/>
  <c r="D1702" i="19"/>
  <c r="AH1703" i="19"/>
  <c r="AF1703" i="19"/>
  <c r="T1703" i="19"/>
  <c r="V1703" i="19"/>
  <c r="W1703" i="19"/>
  <c r="Q1704" i="19"/>
  <c r="R1704" i="19"/>
  <c r="S1704" i="19"/>
  <c r="P1705" i="19"/>
  <c r="V1702" i="19"/>
  <c r="W1702" i="19"/>
  <c r="AL1702" i="19"/>
  <c r="AM1702" i="19"/>
  <c r="AB1702" i="19"/>
  <c r="AC1702" i="19"/>
  <c r="AH1704" i="19"/>
  <c r="AF1704" i="19"/>
  <c r="D1703" i="19"/>
  <c r="Y1703" i="19"/>
  <c r="Z1703" i="19"/>
  <c r="AL1703" i="19"/>
  <c r="AM1703" i="19"/>
  <c r="AO1703" i="19"/>
  <c r="AP1703" i="19"/>
  <c r="Q1705" i="19"/>
  <c r="R1705" i="19"/>
  <c r="S1705" i="19"/>
  <c r="P1706" i="19"/>
  <c r="T1704" i="19"/>
  <c r="V1704" i="19"/>
  <c r="W1704" i="19"/>
  <c r="Y1704" i="19"/>
  <c r="Z1704" i="19"/>
  <c r="AL1704" i="19"/>
  <c r="AM1704" i="19"/>
  <c r="AB1703" i="19"/>
  <c r="AC1703" i="19"/>
  <c r="D1704" i="19"/>
  <c r="AH1705" i="19"/>
  <c r="AF1705" i="19"/>
  <c r="T1705" i="19"/>
  <c r="AL1705" i="19"/>
  <c r="AM1705" i="19"/>
  <c r="AO1705" i="19"/>
  <c r="AP1705" i="19"/>
  <c r="Y1705" i="19"/>
  <c r="Z1705" i="19"/>
  <c r="Q1706" i="19"/>
  <c r="R1706" i="19"/>
  <c r="S1706" i="19"/>
  <c r="P1707" i="19"/>
  <c r="AO1704" i="19"/>
  <c r="AP1704" i="19"/>
  <c r="AB1704" i="19"/>
  <c r="AC1704" i="19"/>
  <c r="D1705" i="19"/>
  <c r="AH1706" i="19"/>
  <c r="AF1706" i="19"/>
  <c r="V1705" i="19"/>
  <c r="W1705" i="19"/>
  <c r="AB1705" i="19"/>
  <c r="AC1705" i="19"/>
  <c r="P1708" i="19"/>
  <c r="Q1707" i="19"/>
  <c r="R1707" i="19"/>
  <c r="S1707" i="19"/>
  <c r="T1706" i="19"/>
  <c r="AB1706" i="19"/>
  <c r="AC1706" i="19"/>
  <c r="T1707" i="19"/>
  <c r="V1706" i="19"/>
  <c r="W1706" i="19"/>
  <c r="AL1706" i="19"/>
  <c r="AM1706" i="19"/>
  <c r="D1706" i="19"/>
  <c r="AH1707" i="19"/>
  <c r="AF1707" i="19"/>
  <c r="Q1708" i="19"/>
  <c r="R1708" i="19"/>
  <c r="S1708" i="19"/>
  <c r="P1709" i="19"/>
  <c r="Y1706" i="19"/>
  <c r="Z1706" i="19"/>
  <c r="AO1706" i="19"/>
  <c r="AP1706" i="19"/>
  <c r="AH1708" i="19"/>
  <c r="AF1708" i="19"/>
  <c r="D1707" i="19"/>
  <c r="T1708" i="19"/>
  <c r="AB1708" i="19"/>
  <c r="AC1708" i="19"/>
  <c r="V1708" i="19"/>
  <c r="W1708" i="19"/>
  <c r="Y1708" i="19"/>
  <c r="Z1708" i="19"/>
  <c r="Y1707" i="19"/>
  <c r="Z1707" i="19"/>
  <c r="AB1707" i="19"/>
  <c r="AC1707" i="19"/>
  <c r="Q1709" i="19"/>
  <c r="R1709" i="19"/>
  <c r="S1709" i="19"/>
  <c r="P1710" i="19"/>
  <c r="V1707" i="19"/>
  <c r="W1707" i="19"/>
  <c r="AO1707" i="19"/>
  <c r="AP1707" i="19"/>
  <c r="AL1707" i="19"/>
  <c r="AM1707" i="19"/>
  <c r="AL1708" i="19"/>
  <c r="AM1708" i="19"/>
  <c r="P1711" i="19"/>
  <c r="Q1710" i="19"/>
  <c r="R1710" i="19"/>
  <c r="S1710" i="19"/>
  <c r="AO1708" i="19"/>
  <c r="AP1708" i="19"/>
  <c r="D1708" i="19"/>
  <c r="AH1709" i="19"/>
  <c r="AF1709" i="19"/>
  <c r="T1709" i="19"/>
  <c r="V1709" i="19"/>
  <c r="W1709" i="19"/>
  <c r="T1710" i="19"/>
  <c r="AO1710" i="19"/>
  <c r="AP1710" i="19"/>
  <c r="Y1710" i="19"/>
  <c r="Z1710" i="19"/>
  <c r="AL1710" i="19"/>
  <c r="AM1710" i="19"/>
  <c r="V1710" i="19"/>
  <c r="W1710" i="19"/>
  <c r="AB1710" i="19"/>
  <c r="AC1710" i="19"/>
  <c r="Q1711" i="19"/>
  <c r="R1711" i="19"/>
  <c r="S1711" i="19"/>
  <c r="P1712" i="19"/>
  <c r="D1709" i="19"/>
  <c r="AH1710" i="19"/>
  <c r="AF1710" i="19"/>
  <c r="AO1709" i="19"/>
  <c r="AP1709" i="19"/>
  <c r="Y1709" i="19"/>
  <c r="Z1709" i="19"/>
  <c r="AL1709" i="19"/>
  <c r="AM1709" i="19"/>
  <c r="AB1709" i="19"/>
  <c r="AC1709" i="19"/>
  <c r="Q1712" i="19"/>
  <c r="R1712" i="19"/>
  <c r="S1712" i="19"/>
  <c r="P1713" i="19"/>
  <c r="T1711" i="19"/>
  <c r="AL1711" i="19"/>
  <c r="AM1711" i="19"/>
  <c r="AB1711" i="19"/>
  <c r="AC1711" i="19"/>
  <c r="Y1711" i="19"/>
  <c r="Z1711" i="19"/>
  <c r="D1710" i="19"/>
  <c r="AH1711" i="19"/>
  <c r="AF1711" i="19"/>
  <c r="V1711" i="19"/>
  <c r="W1711" i="19"/>
  <c r="AH1712" i="19"/>
  <c r="AF1712" i="19"/>
  <c r="D1711" i="19"/>
  <c r="AO1711" i="19"/>
  <c r="AP1711" i="19"/>
  <c r="P1714" i="19"/>
  <c r="Q1713" i="19"/>
  <c r="R1713" i="19"/>
  <c r="S1713" i="19"/>
  <c r="AB1712" i="19"/>
  <c r="AC1712" i="19"/>
  <c r="T1712" i="19"/>
  <c r="V1712" i="19"/>
  <c r="W1712" i="19"/>
  <c r="AO1712" i="19"/>
  <c r="AP1712" i="19"/>
  <c r="Y1712" i="19"/>
  <c r="Z1712" i="19"/>
  <c r="T1713" i="19"/>
  <c r="AO1713" i="19"/>
  <c r="AP1713" i="19"/>
  <c r="D1712" i="19"/>
  <c r="AH1713" i="19"/>
  <c r="AF1713" i="19"/>
  <c r="P1715" i="19"/>
  <c r="Q1714" i="19"/>
  <c r="R1714" i="19"/>
  <c r="S1714" i="19"/>
  <c r="AL1712" i="19"/>
  <c r="AM1712" i="19"/>
  <c r="T1714" i="19"/>
  <c r="AO1714" i="19"/>
  <c r="AP1714" i="19"/>
  <c r="Y1714" i="19"/>
  <c r="Z1714" i="19"/>
  <c r="AL1714" i="19"/>
  <c r="AM1714" i="19"/>
  <c r="V1714" i="19"/>
  <c r="W1714" i="19"/>
  <c r="AB1714" i="19"/>
  <c r="AC1714" i="19"/>
  <c r="D1713" i="19"/>
  <c r="AH1714" i="19"/>
  <c r="AF1714" i="19"/>
  <c r="Y1713" i="19"/>
  <c r="Z1713" i="19"/>
  <c r="AB1713" i="19"/>
  <c r="AC1713" i="19"/>
  <c r="AL1713" i="19"/>
  <c r="AM1713" i="19"/>
  <c r="P1716" i="19"/>
  <c r="Q1715" i="19"/>
  <c r="R1715" i="19"/>
  <c r="S1715" i="19"/>
  <c r="V1713" i="19"/>
  <c r="W1713" i="19"/>
  <c r="T1715" i="19"/>
  <c r="Y1715" i="19"/>
  <c r="Z1715" i="19"/>
  <c r="Q1716" i="19"/>
  <c r="R1716" i="19"/>
  <c r="S1716" i="19"/>
  <c r="P1717" i="19"/>
  <c r="D1714" i="19"/>
  <c r="AH1715" i="19"/>
  <c r="AF1715" i="19"/>
  <c r="P1718" i="19"/>
  <c r="Q1717" i="19"/>
  <c r="R1717" i="19"/>
  <c r="S1717" i="19"/>
  <c r="AH1716" i="19"/>
  <c r="AF1716" i="19"/>
  <c r="D1715" i="19"/>
  <c r="AB1715" i="19"/>
  <c r="AC1715" i="19"/>
  <c r="AO1715" i="19"/>
  <c r="AP1715" i="19"/>
  <c r="T1716" i="19"/>
  <c r="AL1716" i="19"/>
  <c r="AM1716" i="19"/>
  <c r="V1715" i="19"/>
  <c r="W1715" i="19"/>
  <c r="AL1715" i="19"/>
  <c r="AM1715" i="19"/>
  <c r="AO1716" i="19"/>
  <c r="AP1716" i="19"/>
  <c r="T1717" i="19"/>
  <c r="Y1717" i="19"/>
  <c r="Z1717" i="19"/>
  <c r="AH1717" i="19"/>
  <c r="AF1717" i="19"/>
  <c r="D1716" i="19"/>
  <c r="AB1716" i="19"/>
  <c r="AC1716" i="19"/>
  <c r="Y1716" i="19"/>
  <c r="Z1716" i="19"/>
  <c r="V1716" i="19"/>
  <c r="W1716" i="19"/>
  <c r="Q1718" i="19"/>
  <c r="R1718" i="19"/>
  <c r="S1718" i="19"/>
  <c r="P1719" i="19"/>
  <c r="P1720" i="19"/>
  <c r="Q1719" i="19"/>
  <c r="R1719" i="19"/>
  <c r="S1719" i="19"/>
  <c r="AH1718" i="19"/>
  <c r="AF1718" i="19"/>
  <c r="D1717" i="19"/>
  <c r="AB1717" i="19"/>
  <c r="AC1717" i="19"/>
  <c r="V1717" i="19"/>
  <c r="W1717" i="19"/>
  <c r="T1718" i="19"/>
  <c r="AB1718" i="19"/>
  <c r="AC1718" i="19"/>
  <c r="AL1717" i="19"/>
  <c r="AM1717" i="19"/>
  <c r="AO1717" i="19"/>
  <c r="AP1717" i="19"/>
  <c r="AL1718" i="19"/>
  <c r="AM1718" i="19"/>
  <c r="T1719" i="19"/>
  <c r="V1719" i="19"/>
  <c r="W1719" i="19"/>
  <c r="AB1719" i="19"/>
  <c r="AC1719" i="19"/>
  <c r="AO1719" i="19"/>
  <c r="AP1719" i="19"/>
  <c r="AH1719" i="19"/>
  <c r="AF1719" i="19"/>
  <c r="D1718" i="19"/>
  <c r="V1718" i="19"/>
  <c r="W1718" i="19"/>
  <c r="Y1718" i="19"/>
  <c r="Z1718" i="19"/>
  <c r="AO1718" i="19"/>
  <c r="AP1718" i="19"/>
  <c r="P1721" i="19"/>
  <c r="Q1720" i="19"/>
  <c r="R1720" i="19"/>
  <c r="S1720" i="19"/>
  <c r="T1720" i="19"/>
  <c r="AH1720" i="19"/>
  <c r="AF1720" i="19"/>
  <c r="D1719" i="19"/>
  <c r="AL1719" i="19"/>
  <c r="AM1719" i="19"/>
  <c r="Q1721" i="19"/>
  <c r="R1721" i="19"/>
  <c r="S1721" i="19"/>
  <c r="P1722" i="19"/>
  <c r="Y1719" i="19"/>
  <c r="Z1719" i="19"/>
  <c r="T1721" i="19"/>
  <c r="AB1721" i="19"/>
  <c r="AC1721" i="19"/>
  <c r="AH1721" i="19"/>
  <c r="AF1721" i="19"/>
  <c r="D1720" i="19"/>
  <c r="Q1722" i="19"/>
  <c r="R1722" i="19"/>
  <c r="S1722" i="19"/>
  <c r="P1723" i="19"/>
  <c r="Y1720" i="19"/>
  <c r="Z1720" i="19"/>
  <c r="AO1720" i="19"/>
  <c r="AP1720" i="19"/>
  <c r="V1720" i="19"/>
  <c r="W1720" i="19"/>
  <c r="AL1720" i="19"/>
  <c r="AM1720" i="19"/>
  <c r="AB1720" i="19"/>
  <c r="AC1720" i="19"/>
  <c r="D1721" i="19"/>
  <c r="AH1722" i="19"/>
  <c r="AF1722" i="19"/>
  <c r="P1724" i="19"/>
  <c r="Q1723" i="19"/>
  <c r="R1723" i="19"/>
  <c r="S1723" i="19"/>
  <c r="AO1721" i="19"/>
  <c r="AP1721" i="19"/>
  <c r="AL1721" i="19"/>
  <c r="AM1721" i="19"/>
  <c r="Y1721" i="19"/>
  <c r="Z1721" i="19"/>
  <c r="T1722" i="19"/>
  <c r="AO1722" i="19"/>
  <c r="AP1722" i="19"/>
  <c r="Y1722" i="19"/>
  <c r="Z1722" i="19"/>
  <c r="AB1722" i="19"/>
  <c r="AC1722" i="19"/>
  <c r="V1722" i="19"/>
  <c r="W1722" i="19"/>
  <c r="AL1722" i="19"/>
  <c r="AM1722" i="19"/>
  <c r="V1721" i="19"/>
  <c r="W1721" i="19"/>
  <c r="T1723" i="19"/>
  <c r="V1723" i="19"/>
  <c r="W1723" i="19"/>
  <c r="AB1723" i="19"/>
  <c r="AC1723" i="19"/>
  <c r="Y1723" i="19"/>
  <c r="Z1723" i="19"/>
  <c r="AO1723" i="19"/>
  <c r="AP1723" i="19"/>
  <c r="AL1723" i="19"/>
  <c r="AM1723" i="19"/>
  <c r="P1725" i="19"/>
  <c r="Q1724" i="19"/>
  <c r="R1724" i="19"/>
  <c r="S1724" i="19"/>
  <c r="AH1723" i="19"/>
  <c r="AF1723" i="19"/>
  <c r="D1722" i="19"/>
  <c r="T1724" i="19"/>
  <c r="AL1724" i="19"/>
  <c r="AM1724" i="19"/>
  <c r="V1724" i="19"/>
  <c r="W1724" i="19"/>
  <c r="AB1724" i="19"/>
  <c r="AC1724" i="19"/>
  <c r="AO1724" i="19"/>
  <c r="AP1724" i="19"/>
  <c r="Y1724" i="19"/>
  <c r="Z1724" i="19"/>
  <c r="Q1725" i="19"/>
  <c r="R1725" i="19"/>
  <c r="S1725" i="19"/>
  <c r="P1726" i="19"/>
  <c r="D1723" i="19"/>
  <c r="AH1724" i="19"/>
  <c r="AF1724" i="19"/>
  <c r="Q1726" i="19"/>
  <c r="R1726" i="19"/>
  <c r="S1726" i="19"/>
  <c r="P1727" i="19"/>
  <c r="T1725" i="19"/>
  <c r="V1725" i="19"/>
  <c r="W1725" i="19"/>
  <c r="AL1725" i="19"/>
  <c r="AM1725" i="19"/>
  <c r="AB1725" i="19"/>
  <c r="AC1725" i="19"/>
  <c r="AO1725" i="19"/>
  <c r="AP1725" i="19"/>
  <c r="D1724" i="19"/>
  <c r="AH1725" i="19"/>
  <c r="AF1725" i="19"/>
  <c r="T1726" i="19"/>
  <c r="V1726" i="19"/>
  <c r="W1726" i="19"/>
  <c r="AL1726" i="19"/>
  <c r="AM1726" i="19"/>
  <c r="AB1726" i="19"/>
  <c r="AC1726" i="19"/>
  <c r="AO1726" i="19"/>
  <c r="AP1726" i="19"/>
  <c r="Y1726" i="19"/>
  <c r="Z1726" i="19"/>
  <c r="D1725" i="19"/>
  <c r="AH1726" i="19"/>
  <c r="AF1726" i="19"/>
  <c r="Q1727" i="19"/>
  <c r="R1727" i="19"/>
  <c r="S1727" i="19"/>
  <c r="P1728" i="19"/>
  <c r="Y1725" i="19"/>
  <c r="Z1725" i="19"/>
  <c r="Q1728" i="19"/>
  <c r="R1728" i="19"/>
  <c r="S1728" i="19"/>
  <c r="P1729" i="19"/>
  <c r="D1726" i="19"/>
  <c r="AH1727" i="19"/>
  <c r="AF1727" i="19"/>
  <c r="V1727" i="19"/>
  <c r="W1727" i="19"/>
  <c r="AB1727" i="19"/>
  <c r="AC1727" i="19"/>
  <c r="AL1727" i="19"/>
  <c r="AM1727" i="19"/>
  <c r="Y1727" i="19"/>
  <c r="Z1727" i="19"/>
  <c r="AO1727" i="19"/>
  <c r="AP1727" i="19"/>
  <c r="T1727" i="19"/>
  <c r="D1727" i="19"/>
  <c r="AH1728" i="19"/>
  <c r="AF1728" i="19"/>
  <c r="P1730" i="19"/>
  <c r="Q1729" i="19"/>
  <c r="R1729" i="19"/>
  <c r="S1729" i="19"/>
  <c r="V1728" i="19"/>
  <c r="W1728" i="19"/>
  <c r="AB1728" i="19"/>
  <c r="AC1728" i="19"/>
  <c r="AL1728" i="19"/>
  <c r="AM1728" i="19"/>
  <c r="T1728" i="19"/>
  <c r="AO1728" i="19"/>
  <c r="AP1728" i="19"/>
  <c r="Y1728" i="19"/>
  <c r="Z1728" i="19"/>
  <c r="P1731" i="19"/>
  <c r="Q1730" i="19"/>
  <c r="R1730" i="19"/>
  <c r="S1730" i="19"/>
  <c r="T1729" i="19"/>
  <c r="D1728" i="19"/>
  <c r="AH1729" i="19"/>
  <c r="AF1729" i="19"/>
  <c r="T1730" i="19"/>
  <c r="AO1730" i="19"/>
  <c r="AP1730" i="19"/>
  <c r="AH1730" i="19"/>
  <c r="AF1730" i="19"/>
  <c r="D1729" i="19"/>
  <c r="AO1729" i="19"/>
  <c r="AP1729" i="19"/>
  <c r="AL1729" i="19"/>
  <c r="AM1729" i="19"/>
  <c r="AB1729" i="19"/>
  <c r="AC1729" i="19"/>
  <c r="V1729" i="19"/>
  <c r="W1729" i="19"/>
  <c r="Y1729" i="19"/>
  <c r="Z1729" i="19"/>
  <c r="P1732" i="19"/>
  <c r="Q1731" i="19"/>
  <c r="R1731" i="19"/>
  <c r="S1731" i="19"/>
  <c r="AH1731" i="19"/>
  <c r="AF1731" i="19"/>
  <c r="D1730" i="19"/>
  <c r="T1731" i="19"/>
  <c r="AO1731" i="19"/>
  <c r="AP1731" i="19"/>
  <c r="P1733" i="19"/>
  <c r="Q1732" i="19"/>
  <c r="R1732" i="19"/>
  <c r="S1732" i="19"/>
  <c r="AB1730" i="19"/>
  <c r="AC1730" i="19"/>
  <c r="Y1730" i="19"/>
  <c r="Z1730" i="19"/>
  <c r="V1730" i="19"/>
  <c r="W1730" i="19"/>
  <c r="AL1730" i="19"/>
  <c r="AM1730" i="19"/>
  <c r="AH1732" i="19"/>
  <c r="AF1732" i="19"/>
  <c r="D1731" i="19"/>
  <c r="Y1731" i="19"/>
  <c r="Z1731" i="19"/>
  <c r="AL1731" i="19"/>
  <c r="AM1731" i="19"/>
  <c r="AB1731" i="19"/>
  <c r="AC1731" i="19"/>
  <c r="V1731" i="19"/>
  <c r="W1731" i="19"/>
  <c r="AB1732" i="19"/>
  <c r="AC1732" i="19"/>
  <c r="AL1732" i="19"/>
  <c r="AM1732" i="19"/>
  <c r="T1732" i="19"/>
  <c r="V1732" i="19"/>
  <c r="W1732" i="19"/>
  <c r="AO1732" i="19"/>
  <c r="AP1732" i="19"/>
  <c r="P1734" i="19"/>
  <c r="Q1733" i="19"/>
  <c r="R1733" i="19"/>
  <c r="S1733" i="19"/>
  <c r="P1735" i="19"/>
  <c r="Q1734" i="19"/>
  <c r="R1734" i="19"/>
  <c r="S1734" i="19"/>
  <c r="T1733" i="19"/>
  <c r="AB1733" i="19"/>
  <c r="AC1733" i="19"/>
  <c r="D1732" i="19"/>
  <c r="AH1733" i="19"/>
  <c r="AF1733" i="19"/>
  <c r="Y1732" i="19"/>
  <c r="Z1732" i="19"/>
  <c r="V1733" i="19"/>
  <c r="W1733" i="19"/>
  <c r="T1734" i="19"/>
  <c r="V1734" i="19"/>
  <c r="W1734" i="19"/>
  <c r="D1733" i="19"/>
  <c r="AH1734" i="19"/>
  <c r="AF1734" i="19"/>
  <c r="AO1733" i="19"/>
  <c r="AP1733" i="19"/>
  <c r="Y1733" i="19"/>
  <c r="Z1733" i="19"/>
  <c r="AL1733" i="19"/>
  <c r="AM1733" i="19"/>
  <c r="P1736" i="19"/>
  <c r="Q1735" i="19"/>
  <c r="R1735" i="19"/>
  <c r="S1735" i="19"/>
  <c r="T1735" i="19"/>
  <c r="V1735" i="19"/>
  <c r="W1735" i="19"/>
  <c r="D1734" i="19"/>
  <c r="AH1735" i="19"/>
  <c r="AF1735" i="19"/>
  <c r="AL1734" i="19"/>
  <c r="AM1734" i="19"/>
  <c r="P1737" i="19"/>
  <c r="Q1736" i="19"/>
  <c r="R1736" i="19"/>
  <c r="S1736" i="19"/>
  <c r="AO1734" i="19"/>
  <c r="AP1734" i="19"/>
  <c r="AB1734" i="19"/>
  <c r="AC1734" i="19"/>
  <c r="Y1734" i="19"/>
  <c r="Z1734" i="19"/>
  <c r="D1735" i="19"/>
  <c r="AH1736" i="19"/>
  <c r="AF1736" i="19"/>
  <c r="Y1735" i="19"/>
  <c r="Z1735" i="19"/>
  <c r="AB1736" i="19"/>
  <c r="AC1736" i="19"/>
  <c r="AL1736" i="19"/>
  <c r="AM1736" i="19"/>
  <c r="AO1736" i="19"/>
  <c r="AP1736" i="19"/>
  <c r="Y1736" i="19"/>
  <c r="Z1736" i="19"/>
  <c r="T1736" i="19"/>
  <c r="Q1737" i="19"/>
  <c r="R1737" i="19"/>
  <c r="S1737" i="19"/>
  <c r="P1738" i="19"/>
  <c r="AL1735" i="19"/>
  <c r="AM1735" i="19"/>
  <c r="AO1735" i="19"/>
  <c r="AP1735" i="19"/>
  <c r="AB1735" i="19"/>
  <c r="AC1735" i="19"/>
  <c r="T1737" i="19"/>
  <c r="P1739" i="19"/>
  <c r="Q1738" i="19"/>
  <c r="R1738" i="19"/>
  <c r="S1738" i="19"/>
  <c r="D1736" i="19"/>
  <c r="AH1737" i="19"/>
  <c r="AF1737" i="19"/>
  <c r="V1736" i="19"/>
  <c r="W1736" i="19"/>
  <c r="D1737" i="19"/>
  <c r="AH1738" i="19"/>
  <c r="AF1738" i="19"/>
  <c r="T1738" i="19"/>
  <c r="V1738" i="19"/>
  <c r="W1738" i="19"/>
  <c r="P1740" i="19"/>
  <c r="Q1739" i="19"/>
  <c r="R1739" i="19"/>
  <c r="S1739" i="19"/>
  <c r="AB1737" i="19"/>
  <c r="AC1737" i="19"/>
  <c r="V1737" i="19"/>
  <c r="W1737" i="19"/>
  <c r="AO1737" i="19"/>
  <c r="AP1737" i="19"/>
  <c r="Y1737" i="19"/>
  <c r="Z1737" i="19"/>
  <c r="AL1737" i="19"/>
  <c r="AM1737" i="19"/>
  <c r="D1738" i="19"/>
  <c r="AH1739" i="19"/>
  <c r="AF1739" i="19"/>
  <c r="AL1738" i="19"/>
  <c r="AM1738" i="19"/>
  <c r="AO1738" i="19"/>
  <c r="AP1738" i="19"/>
  <c r="AB1738" i="19"/>
  <c r="AC1738" i="19"/>
  <c r="Y1738" i="19"/>
  <c r="Z1738" i="19"/>
  <c r="AL1739" i="19"/>
  <c r="AM1739" i="19"/>
  <c r="T1739" i="19"/>
  <c r="AB1739" i="19"/>
  <c r="AC1739" i="19"/>
  <c r="V1739" i="19"/>
  <c r="W1739" i="19"/>
  <c r="P1741" i="19"/>
  <c r="Q1740" i="19"/>
  <c r="R1740" i="19"/>
  <c r="S1740" i="19"/>
  <c r="P1742" i="19"/>
  <c r="Q1741" i="19"/>
  <c r="R1741" i="19"/>
  <c r="S1741" i="19"/>
  <c r="T1740" i="19"/>
  <c r="AO1740" i="19"/>
  <c r="AP1740" i="19"/>
  <c r="AB1740" i="19"/>
  <c r="AC1740" i="19"/>
  <c r="V1740" i="19"/>
  <c r="W1740" i="19"/>
  <c r="D1739" i="19"/>
  <c r="AH1740" i="19"/>
  <c r="AF1740" i="19"/>
  <c r="AO1739" i="19"/>
  <c r="AP1739" i="19"/>
  <c r="Y1739" i="19"/>
  <c r="Z1739" i="19"/>
  <c r="D1740" i="19"/>
  <c r="AH1741" i="19"/>
  <c r="AF1741" i="19"/>
  <c r="AL1740" i="19"/>
  <c r="AM1740" i="19"/>
  <c r="T1741" i="19"/>
  <c r="Y1741" i="19"/>
  <c r="Z1741" i="19"/>
  <c r="AO1741" i="19"/>
  <c r="AP1741" i="19"/>
  <c r="V1741" i="19"/>
  <c r="W1741" i="19"/>
  <c r="Y1740" i="19"/>
  <c r="Z1740" i="19"/>
  <c r="P1743" i="19"/>
  <c r="Q1742" i="19"/>
  <c r="R1742" i="19"/>
  <c r="S1742" i="19"/>
  <c r="D1741" i="19"/>
  <c r="AH1742" i="19"/>
  <c r="AF1742" i="19"/>
  <c r="AL1741" i="19"/>
  <c r="AM1741" i="19"/>
  <c r="AL1742" i="19"/>
  <c r="AM1742" i="19"/>
  <c r="Y1742" i="19"/>
  <c r="Z1742" i="19"/>
  <c r="V1742" i="19"/>
  <c r="W1742" i="19"/>
  <c r="AO1742" i="19"/>
  <c r="AP1742" i="19"/>
  <c r="T1742" i="19"/>
  <c r="AB1742" i="19"/>
  <c r="AC1742" i="19"/>
  <c r="P1744" i="19"/>
  <c r="Q1743" i="19"/>
  <c r="R1743" i="19"/>
  <c r="S1743" i="19"/>
  <c r="AB1741" i="19"/>
  <c r="AC1741" i="19"/>
  <c r="Q1744" i="19"/>
  <c r="R1744" i="19"/>
  <c r="S1744" i="19"/>
  <c r="P1745" i="19"/>
  <c r="T1743" i="19"/>
  <c r="D1742" i="19"/>
  <c r="AH1743" i="19"/>
  <c r="AF1743" i="19"/>
  <c r="D1743" i="19"/>
  <c r="AH1744" i="19"/>
  <c r="AF1744" i="19"/>
  <c r="AO1743" i="19"/>
  <c r="AP1743" i="19"/>
  <c r="AL1743" i="19"/>
  <c r="AM1743" i="19"/>
  <c r="AB1743" i="19"/>
  <c r="AC1743" i="19"/>
  <c r="V1743" i="19"/>
  <c r="W1743" i="19"/>
  <c r="Y1743" i="19"/>
  <c r="Z1743" i="19"/>
  <c r="Q1745" i="19"/>
  <c r="R1745" i="19"/>
  <c r="S1745" i="19"/>
  <c r="P1746" i="19"/>
  <c r="T1744" i="19"/>
  <c r="AB1744" i="19"/>
  <c r="AC1744" i="19"/>
  <c r="AL1744" i="19"/>
  <c r="AM1744" i="19"/>
  <c r="D1744" i="19"/>
  <c r="AH1745" i="19"/>
  <c r="AF1745" i="19"/>
  <c r="AO1744" i="19"/>
  <c r="AP1744" i="19"/>
  <c r="V1744" i="19"/>
  <c r="W1744" i="19"/>
  <c r="Y1744" i="19"/>
  <c r="Z1744" i="19"/>
  <c r="Q1746" i="19"/>
  <c r="R1746" i="19"/>
  <c r="S1746" i="19"/>
  <c r="P1747" i="19"/>
  <c r="T1745" i="19"/>
  <c r="AB1745" i="19"/>
  <c r="AC1745" i="19"/>
  <c r="AL1745" i="19"/>
  <c r="AM1745" i="19"/>
  <c r="P1748" i="19"/>
  <c r="Q1747" i="19"/>
  <c r="R1747" i="19"/>
  <c r="S1747" i="19"/>
  <c r="AH1746" i="19"/>
  <c r="AF1746" i="19"/>
  <c r="D1745" i="19"/>
  <c r="T1746" i="19"/>
  <c r="V1745" i="19"/>
  <c r="W1745" i="19"/>
  <c r="AO1745" i="19"/>
  <c r="AP1745" i="19"/>
  <c r="Y1745" i="19"/>
  <c r="Z1745" i="19"/>
  <c r="AH1747" i="19"/>
  <c r="AF1747" i="19"/>
  <c r="D1746" i="19"/>
  <c r="Y1746" i="19"/>
  <c r="Z1746" i="19"/>
  <c r="AB1746" i="19"/>
  <c r="AC1746" i="19"/>
  <c r="T1747" i="19"/>
  <c r="AO1746" i="19"/>
  <c r="AP1746" i="19"/>
  <c r="AL1746" i="19"/>
  <c r="AM1746" i="19"/>
  <c r="V1746" i="19"/>
  <c r="W1746" i="19"/>
  <c r="P1749" i="19"/>
  <c r="Q1748" i="19"/>
  <c r="R1748" i="19"/>
  <c r="S1748" i="19"/>
  <c r="AH1748" i="19"/>
  <c r="AF1748" i="19"/>
  <c r="D1747" i="19"/>
  <c r="AO1747" i="19"/>
  <c r="AP1747" i="19"/>
  <c r="T1748" i="19"/>
  <c r="V1748" i="19"/>
  <c r="W1748" i="19"/>
  <c r="AB1748" i="19"/>
  <c r="AC1748" i="19"/>
  <c r="V1747" i="19"/>
  <c r="W1747" i="19"/>
  <c r="P1750" i="19"/>
  <c r="Q1749" i="19"/>
  <c r="R1749" i="19"/>
  <c r="S1749" i="19"/>
  <c r="Y1747" i="19"/>
  <c r="Z1747" i="19"/>
  <c r="AB1747" i="19"/>
  <c r="AC1747" i="19"/>
  <c r="AL1747" i="19"/>
  <c r="AM1747" i="19"/>
  <c r="D1748" i="19"/>
  <c r="AH1749" i="19"/>
  <c r="AF1749" i="19"/>
  <c r="AO1748" i="19"/>
  <c r="AP1748" i="19"/>
  <c r="T1749" i="19"/>
  <c r="Y1749" i="19"/>
  <c r="Z1749" i="19"/>
  <c r="V1749" i="19"/>
  <c r="W1749" i="19"/>
  <c r="AB1749" i="19"/>
  <c r="AC1749" i="19"/>
  <c r="Y1748" i="19"/>
  <c r="Z1748" i="19"/>
  <c r="Q1750" i="19"/>
  <c r="R1750" i="19"/>
  <c r="S1750" i="19"/>
  <c r="P1751" i="19"/>
  <c r="AL1748" i="19"/>
  <c r="AM1748" i="19"/>
  <c r="AO1749" i="19"/>
  <c r="AP1749" i="19"/>
  <c r="Q1751" i="19"/>
  <c r="R1751" i="19"/>
  <c r="S1751" i="19"/>
  <c r="P1752" i="19"/>
  <c r="AH1750" i="19"/>
  <c r="AF1750" i="19"/>
  <c r="D1749" i="19"/>
  <c r="Y1750" i="19"/>
  <c r="Z1750" i="19"/>
  <c r="AB1750" i="19"/>
  <c r="AC1750" i="19"/>
  <c r="AO1750" i="19"/>
  <c r="AP1750" i="19"/>
  <c r="T1750" i="19"/>
  <c r="V1750" i="19"/>
  <c r="W1750" i="19"/>
  <c r="AL1750" i="19"/>
  <c r="AM1750" i="19"/>
  <c r="AL1749" i="19"/>
  <c r="AM1749" i="19"/>
  <c r="Q1752" i="19"/>
  <c r="R1752" i="19"/>
  <c r="S1752" i="19"/>
  <c r="P1753" i="19"/>
  <c r="T1751" i="19"/>
  <c r="AO1751" i="19"/>
  <c r="AP1751" i="19"/>
  <c r="AL1751" i="19"/>
  <c r="AM1751" i="19"/>
  <c r="Y1751" i="19"/>
  <c r="Z1751" i="19"/>
  <c r="AH1751" i="19"/>
  <c r="AF1751" i="19"/>
  <c r="D1750" i="19"/>
  <c r="AB1751" i="19"/>
  <c r="AC1751" i="19"/>
  <c r="V1751" i="19"/>
  <c r="W1751" i="19"/>
  <c r="D1751" i="19"/>
  <c r="AH1752" i="19"/>
  <c r="AF1752" i="19"/>
  <c r="Q1753" i="19"/>
  <c r="R1753" i="19"/>
  <c r="S1753" i="19"/>
  <c r="P1754" i="19"/>
  <c r="AO1752" i="19"/>
  <c r="AP1752" i="19"/>
  <c r="T1752" i="19"/>
  <c r="V1752" i="19"/>
  <c r="W1752" i="19"/>
  <c r="AL1752" i="19"/>
  <c r="AM1752" i="19"/>
  <c r="Y1752" i="19"/>
  <c r="Z1752" i="19"/>
  <c r="Q1754" i="19"/>
  <c r="R1754" i="19"/>
  <c r="S1754" i="19"/>
  <c r="P1755" i="19"/>
  <c r="T1753" i="19"/>
  <c r="V1753" i="19"/>
  <c r="W1753" i="19"/>
  <c r="AB1753" i="19"/>
  <c r="AC1753" i="19"/>
  <c r="AL1753" i="19"/>
  <c r="AM1753" i="19"/>
  <c r="Y1753" i="19"/>
  <c r="Z1753" i="19"/>
  <c r="D1752" i="19"/>
  <c r="AH1753" i="19"/>
  <c r="AF1753" i="19"/>
  <c r="AB1752" i="19"/>
  <c r="AC1752" i="19"/>
  <c r="AH1754" i="19"/>
  <c r="AF1754" i="19"/>
  <c r="D1753" i="19"/>
  <c r="AO1753" i="19"/>
  <c r="AP1753" i="19"/>
  <c r="P1756" i="19"/>
  <c r="Q1755" i="19"/>
  <c r="R1755" i="19"/>
  <c r="S1755" i="19"/>
  <c r="T1754" i="19"/>
  <c r="AL1754" i="19"/>
  <c r="AM1754" i="19"/>
  <c r="AO1754" i="19"/>
  <c r="AP1754" i="19"/>
  <c r="P1757" i="19"/>
  <c r="Q1756" i="19"/>
  <c r="R1756" i="19"/>
  <c r="S1756" i="19"/>
  <c r="Y1754" i="19"/>
  <c r="Z1754" i="19"/>
  <c r="T1755" i="19"/>
  <c r="V1755" i="19"/>
  <c r="W1755" i="19"/>
  <c r="AB1755" i="19"/>
  <c r="AC1755" i="19"/>
  <c r="AO1755" i="19"/>
  <c r="AP1755" i="19"/>
  <c r="AH1755" i="19"/>
  <c r="AF1755" i="19"/>
  <c r="D1754" i="19"/>
  <c r="AB1754" i="19"/>
  <c r="AC1754" i="19"/>
  <c r="V1754" i="19"/>
  <c r="W1754" i="19"/>
  <c r="T1756" i="19"/>
  <c r="AL1756" i="19"/>
  <c r="AM1756" i="19"/>
  <c r="V1756" i="19"/>
  <c r="W1756" i="19"/>
  <c r="AB1756" i="19"/>
  <c r="AC1756" i="19"/>
  <c r="AO1756" i="19"/>
  <c r="AP1756" i="19"/>
  <c r="Y1756" i="19"/>
  <c r="Z1756" i="19"/>
  <c r="P1758" i="19"/>
  <c r="Q1757" i="19"/>
  <c r="R1757" i="19"/>
  <c r="S1757" i="19"/>
  <c r="D1755" i="19"/>
  <c r="AH1756" i="19"/>
  <c r="AF1756" i="19"/>
  <c r="Y1755" i="19"/>
  <c r="Z1755" i="19"/>
  <c r="AL1755" i="19"/>
  <c r="AM1755" i="19"/>
  <c r="T1757" i="19"/>
  <c r="V1757" i="19"/>
  <c r="W1757" i="19"/>
  <c r="AB1757" i="19"/>
  <c r="AC1757" i="19"/>
  <c r="AL1757" i="19"/>
  <c r="AM1757" i="19"/>
  <c r="Y1757" i="19"/>
  <c r="Z1757" i="19"/>
  <c r="AO1757" i="19"/>
  <c r="AP1757" i="19"/>
  <c r="P1759" i="19"/>
  <c r="Q1758" i="19"/>
  <c r="R1758" i="19"/>
  <c r="S1758" i="19"/>
  <c r="D1756" i="19"/>
  <c r="AH1757" i="19"/>
  <c r="AF1757" i="19"/>
  <c r="T1758" i="19"/>
  <c r="V1758" i="19"/>
  <c r="W1758" i="19"/>
  <c r="AL1758" i="19"/>
  <c r="AM1758" i="19"/>
  <c r="AB1758" i="19"/>
  <c r="AC1758" i="19"/>
  <c r="Y1758" i="19"/>
  <c r="Z1758" i="19"/>
  <c r="AO1758" i="19"/>
  <c r="AP1758" i="19"/>
  <c r="P1760" i="19"/>
  <c r="Q1759" i="19"/>
  <c r="R1759" i="19"/>
  <c r="S1759" i="19"/>
  <c r="D1757" i="19"/>
  <c r="AH1758" i="19"/>
  <c r="AF1758" i="19"/>
  <c r="Q1760" i="19"/>
  <c r="R1760" i="19"/>
  <c r="S1760" i="19"/>
  <c r="P1761" i="19"/>
  <c r="D1758" i="19"/>
  <c r="AH1759" i="19"/>
  <c r="AF1759" i="19"/>
  <c r="T1759" i="19"/>
  <c r="D1759" i="19"/>
  <c r="AH1760" i="19"/>
  <c r="AF1760" i="19"/>
  <c r="AB1759" i="19"/>
  <c r="AC1759" i="19"/>
  <c r="AL1759" i="19"/>
  <c r="AM1759" i="19"/>
  <c r="V1759" i="19"/>
  <c r="W1759" i="19"/>
  <c r="AO1759" i="19"/>
  <c r="AP1759" i="19"/>
  <c r="Y1759" i="19"/>
  <c r="Z1759" i="19"/>
  <c r="Q1761" i="19"/>
  <c r="R1761" i="19"/>
  <c r="S1761" i="19"/>
  <c r="P1762" i="19"/>
  <c r="T1760" i="19"/>
  <c r="D1760" i="19"/>
  <c r="AH1761" i="19"/>
  <c r="AF1761" i="19"/>
  <c r="AB1760" i="19"/>
  <c r="AC1760" i="19"/>
  <c r="Y1760" i="19"/>
  <c r="Z1760" i="19"/>
  <c r="AO1760" i="19"/>
  <c r="AP1760" i="19"/>
  <c r="AL1760" i="19"/>
  <c r="AM1760" i="19"/>
  <c r="V1760" i="19"/>
  <c r="W1760" i="19"/>
  <c r="Q1762" i="19"/>
  <c r="R1762" i="19"/>
  <c r="S1762" i="19"/>
  <c r="P1763" i="19"/>
  <c r="T1761" i="19"/>
  <c r="AL1761" i="19"/>
  <c r="AM1761" i="19"/>
  <c r="Y1761" i="19"/>
  <c r="Z1761" i="19"/>
  <c r="D1761" i="19"/>
  <c r="AH1762" i="19"/>
  <c r="AF1762" i="19"/>
  <c r="AB1762" i="19"/>
  <c r="AC1762" i="19"/>
  <c r="AL1762" i="19"/>
  <c r="AM1762" i="19"/>
  <c r="Y1762" i="19"/>
  <c r="Z1762" i="19"/>
  <c r="AO1762" i="19"/>
  <c r="AP1762" i="19"/>
  <c r="T1762" i="19"/>
  <c r="AO1761" i="19"/>
  <c r="AP1761" i="19"/>
  <c r="AB1761" i="19"/>
  <c r="AC1761" i="19"/>
  <c r="V1761" i="19"/>
  <c r="W1761" i="19"/>
  <c r="Q1763" i="19"/>
  <c r="R1763" i="19"/>
  <c r="S1763" i="19"/>
  <c r="P1764" i="19"/>
  <c r="T1763" i="19"/>
  <c r="V1763" i="19"/>
  <c r="W1763" i="19"/>
  <c r="Y1763" i="19"/>
  <c r="Z1763" i="19"/>
  <c r="AO1763" i="19"/>
  <c r="AP1763" i="19"/>
  <c r="Q1764" i="19"/>
  <c r="R1764" i="19"/>
  <c r="S1764" i="19"/>
  <c r="P1765" i="19"/>
  <c r="AH1763" i="19"/>
  <c r="AF1763" i="19"/>
  <c r="D1762" i="19"/>
  <c r="V1762" i="19"/>
  <c r="W1762" i="19"/>
  <c r="D1763" i="19"/>
  <c r="AH1764" i="19"/>
  <c r="AF1764" i="19"/>
  <c r="T1764" i="19"/>
  <c r="AL1764" i="19"/>
  <c r="AM1764" i="19"/>
  <c r="V1764" i="19"/>
  <c r="W1764" i="19"/>
  <c r="AB1764" i="19"/>
  <c r="AC1764" i="19"/>
  <c r="AO1764" i="19"/>
  <c r="AP1764" i="19"/>
  <c r="AB1763" i="19"/>
  <c r="AC1763" i="19"/>
  <c r="AL1763" i="19"/>
  <c r="AM1763" i="19"/>
  <c r="P1766" i="19"/>
  <c r="Q1765" i="19"/>
  <c r="R1765" i="19"/>
  <c r="S1765" i="19"/>
  <c r="T1765" i="19"/>
  <c r="AB1765" i="19"/>
  <c r="AC1765" i="19"/>
  <c r="AL1765" i="19"/>
  <c r="AM1765" i="19"/>
  <c r="V1765" i="19"/>
  <c r="W1765" i="19"/>
  <c r="Y1764" i="19"/>
  <c r="Z1764" i="19"/>
  <c r="Q1766" i="19"/>
  <c r="R1766" i="19"/>
  <c r="S1766" i="19"/>
  <c r="P1767" i="19"/>
  <c r="D1764" i="19"/>
  <c r="AH1765" i="19"/>
  <c r="AF1765" i="19"/>
  <c r="T1766" i="19"/>
  <c r="V1766" i="19"/>
  <c r="W1766" i="19"/>
  <c r="Y1766" i="19"/>
  <c r="Z1766" i="19"/>
  <c r="AO1766" i="19"/>
  <c r="AP1766" i="19"/>
  <c r="AL1766" i="19"/>
  <c r="AM1766" i="19"/>
  <c r="AH1766" i="19"/>
  <c r="AF1766" i="19"/>
  <c r="D1765" i="19"/>
  <c r="Y1765" i="19"/>
  <c r="Z1765" i="19"/>
  <c r="Q1767" i="19"/>
  <c r="R1767" i="19"/>
  <c r="S1767" i="19"/>
  <c r="P1768" i="19"/>
  <c r="AO1765" i="19"/>
  <c r="AP1765" i="19"/>
  <c r="T1767" i="19"/>
  <c r="Y1767" i="19"/>
  <c r="Z1767" i="19"/>
  <c r="AB1767" i="19"/>
  <c r="AC1767" i="19"/>
  <c r="Q1768" i="19"/>
  <c r="R1768" i="19"/>
  <c r="S1768" i="19"/>
  <c r="P1769" i="19"/>
  <c r="AB1766" i="19"/>
  <c r="AC1766" i="19"/>
  <c r="AH1767" i="19"/>
  <c r="AF1767" i="19"/>
  <c r="D1766" i="19"/>
  <c r="V1767" i="19"/>
  <c r="W1767" i="19"/>
  <c r="AL1767" i="19"/>
  <c r="AM1767" i="19"/>
  <c r="T1768" i="19"/>
  <c r="V1768" i="19"/>
  <c r="W1768" i="19"/>
  <c r="AB1768" i="19"/>
  <c r="AC1768" i="19"/>
  <c r="P1770" i="19"/>
  <c r="Q1769" i="19"/>
  <c r="R1769" i="19"/>
  <c r="S1769" i="19"/>
  <c r="D1767" i="19"/>
  <c r="AH1768" i="19"/>
  <c r="AF1768" i="19"/>
  <c r="AO1767" i="19"/>
  <c r="AP1767" i="19"/>
  <c r="AH1769" i="19"/>
  <c r="AF1769" i="19"/>
  <c r="D1768" i="19"/>
  <c r="Y1768" i="19"/>
  <c r="Z1768" i="19"/>
  <c r="AL1768" i="19"/>
  <c r="AM1768" i="19"/>
  <c r="AO1768" i="19"/>
  <c r="AP1768" i="19"/>
  <c r="Y1769" i="19"/>
  <c r="Z1769" i="19"/>
  <c r="AL1769" i="19"/>
  <c r="AM1769" i="19"/>
  <c r="T1769" i="19"/>
  <c r="V1769" i="19"/>
  <c r="W1769" i="19"/>
  <c r="AO1769" i="19"/>
  <c r="AP1769" i="19"/>
  <c r="AB1769" i="19"/>
  <c r="AC1769" i="19"/>
  <c r="P1771" i="19"/>
  <c r="Q1770" i="19"/>
  <c r="R1770" i="19"/>
  <c r="S1770" i="19"/>
  <c r="T1770" i="19"/>
  <c r="AO1770" i="19"/>
  <c r="AP1770" i="19"/>
  <c r="V1770" i="19"/>
  <c r="W1770" i="19"/>
  <c r="AL1770" i="19"/>
  <c r="AM1770" i="19"/>
  <c r="P1772" i="19"/>
  <c r="Q1771" i="19"/>
  <c r="R1771" i="19"/>
  <c r="S1771" i="19"/>
  <c r="AH1770" i="19"/>
  <c r="AF1770" i="19"/>
  <c r="D1769" i="19"/>
  <c r="AB1770" i="19"/>
  <c r="AC1770" i="19"/>
  <c r="T1771" i="19"/>
  <c r="AO1771" i="19"/>
  <c r="AP1771" i="19"/>
  <c r="AL1771" i="19"/>
  <c r="AM1771" i="19"/>
  <c r="P1773" i="19"/>
  <c r="Q1772" i="19"/>
  <c r="R1772" i="19"/>
  <c r="S1772" i="19"/>
  <c r="AH1771" i="19"/>
  <c r="AF1771" i="19"/>
  <c r="D1770" i="19"/>
  <c r="Y1770" i="19"/>
  <c r="Z1770" i="19"/>
  <c r="Q1773" i="19"/>
  <c r="R1773" i="19"/>
  <c r="S1773" i="19"/>
  <c r="P1774" i="19"/>
  <c r="D1771" i="19"/>
  <c r="AH1772" i="19"/>
  <c r="AF1772" i="19"/>
  <c r="V1771" i="19"/>
  <c r="W1771" i="19"/>
  <c r="Y1771" i="19"/>
  <c r="Z1771" i="19"/>
  <c r="AB1771" i="19"/>
  <c r="AC1771" i="19"/>
  <c r="Y1772" i="19"/>
  <c r="Z1772" i="19"/>
  <c r="T1772" i="19"/>
  <c r="AB1772" i="19"/>
  <c r="AC1772" i="19"/>
  <c r="AL1772" i="19"/>
  <c r="AM1772" i="19"/>
  <c r="AH1773" i="19"/>
  <c r="AF1773" i="19"/>
  <c r="D1772" i="19"/>
  <c r="V1772" i="19"/>
  <c r="W1772" i="19"/>
  <c r="AO1772" i="19"/>
  <c r="AP1772" i="19"/>
  <c r="P1775" i="19"/>
  <c r="Q1774" i="19"/>
  <c r="R1774" i="19"/>
  <c r="S1774" i="19"/>
  <c r="Y1773" i="19"/>
  <c r="Z1773" i="19"/>
  <c r="T1773" i="19"/>
  <c r="AO1773" i="19"/>
  <c r="AP1773" i="19"/>
  <c r="P1776" i="19"/>
  <c r="Q1775" i="19"/>
  <c r="R1775" i="19"/>
  <c r="S1775" i="19"/>
  <c r="AH1774" i="19"/>
  <c r="AF1774" i="19"/>
  <c r="D1773" i="19"/>
  <c r="AB1774" i="19"/>
  <c r="AC1774" i="19"/>
  <c r="AL1774" i="19"/>
  <c r="AM1774" i="19"/>
  <c r="Y1774" i="19"/>
  <c r="Z1774" i="19"/>
  <c r="V1774" i="19"/>
  <c r="W1774" i="19"/>
  <c r="T1774" i="19"/>
  <c r="AO1774" i="19"/>
  <c r="AP1774" i="19"/>
  <c r="AB1773" i="19"/>
  <c r="AC1773" i="19"/>
  <c r="V1773" i="19"/>
  <c r="W1773" i="19"/>
  <c r="AL1773" i="19"/>
  <c r="AM1773" i="19"/>
  <c r="T1775" i="19"/>
  <c r="V1775" i="19"/>
  <c r="W1775" i="19"/>
  <c r="AH1775" i="19"/>
  <c r="AF1775" i="19"/>
  <c r="D1774" i="19"/>
  <c r="Q1776" i="19"/>
  <c r="R1776" i="19"/>
  <c r="S1776" i="19"/>
  <c r="P1777" i="19"/>
  <c r="AO1775" i="19"/>
  <c r="AP1775" i="19"/>
  <c r="AB1775" i="19"/>
  <c r="AC1775" i="19"/>
  <c r="D1775" i="19"/>
  <c r="AH1776" i="19"/>
  <c r="AF1776" i="19"/>
  <c r="Q1777" i="19"/>
  <c r="R1777" i="19"/>
  <c r="S1777" i="19"/>
  <c r="P1778" i="19"/>
  <c r="AL1775" i="19"/>
  <c r="AM1775" i="19"/>
  <c r="Y1775" i="19"/>
  <c r="Z1775" i="19"/>
  <c r="T1776" i="19"/>
  <c r="AL1776" i="19"/>
  <c r="AM1776" i="19"/>
  <c r="AB1776" i="19"/>
  <c r="AC1776" i="19"/>
  <c r="Y1776" i="19"/>
  <c r="Z1776" i="19"/>
  <c r="T1777" i="19"/>
  <c r="AB1777" i="19"/>
  <c r="AC1777" i="19"/>
  <c r="V1777" i="19"/>
  <c r="W1777" i="19"/>
  <c r="P1779" i="19"/>
  <c r="Q1778" i="19"/>
  <c r="R1778" i="19"/>
  <c r="S1778" i="19"/>
  <c r="AH1777" i="19"/>
  <c r="AF1777" i="19"/>
  <c r="D1776" i="19"/>
  <c r="V1776" i="19"/>
  <c r="W1776" i="19"/>
  <c r="AO1776" i="19"/>
  <c r="AP1776" i="19"/>
  <c r="D1777" i="19"/>
  <c r="AH1778" i="19"/>
  <c r="AF1778" i="19"/>
  <c r="Q1779" i="19"/>
  <c r="R1779" i="19"/>
  <c r="S1779" i="19"/>
  <c r="P1780" i="19"/>
  <c r="AL1777" i="19"/>
  <c r="AM1777" i="19"/>
  <c r="Y1777" i="19"/>
  <c r="Z1777" i="19"/>
  <c r="AO1778" i="19"/>
  <c r="AP1778" i="19"/>
  <c r="T1778" i="19"/>
  <c r="AB1778" i="19"/>
  <c r="AC1778" i="19"/>
  <c r="AL1778" i="19"/>
  <c r="AM1778" i="19"/>
  <c r="Y1778" i="19"/>
  <c r="Z1778" i="19"/>
  <c r="AO1777" i="19"/>
  <c r="AP1777" i="19"/>
  <c r="T1779" i="19"/>
  <c r="AB1779" i="19"/>
  <c r="AC1779" i="19"/>
  <c r="Y1779" i="19"/>
  <c r="Z1779" i="19"/>
  <c r="AO1779" i="19"/>
  <c r="AP1779" i="19"/>
  <c r="Q1780" i="19"/>
  <c r="R1780" i="19"/>
  <c r="S1780" i="19"/>
  <c r="P1781" i="19"/>
  <c r="D1778" i="19"/>
  <c r="AH1779" i="19"/>
  <c r="AF1779" i="19"/>
  <c r="V1778" i="19"/>
  <c r="W1778" i="19"/>
  <c r="T1780" i="19"/>
  <c r="V1780" i="19"/>
  <c r="W1780" i="19"/>
  <c r="AB1780" i="19"/>
  <c r="AC1780" i="19"/>
  <c r="AL1780" i="19"/>
  <c r="AM1780" i="19"/>
  <c r="Y1780" i="19"/>
  <c r="Z1780" i="19"/>
  <c r="D1779" i="19"/>
  <c r="AH1780" i="19"/>
  <c r="AF1780" i="19"/>
  <c r="V1779" i="19"/>
  <c r="W1779" i="19"/>
  <c r="P1782" i="19"/>
  <c r="Q1781" i="19"/>
  <c r="R1781" i="19"/>
  <c r="S1781" i="19"/>
  <c r="AL1779" i="19"/>
  <c r="AM1779" i="19"/>
  <c r="P1783" i="19"/>
  <c r="Q1782" i="19"/>
  <c r="R1782" i="19"/>
  <c r="S1782" i="19"/>
  <c r="T1781" i="19"/>
  <c r="AH1781" i="19"/>
  <c r="AF1781" i="19"/>
  <c r="D1780" i="19"/>
  <c r="AO1780" i="19"/>
  <c r="AP1780" i="19"/>
  <c r="D1781" i="19"/>
  <c r="AH1782" i="19"/>
  <c r="AF1782" i="19"/>
  <c r="V1781" i="19"/>
  <c r="W1781" i="19"/>
  <c r="AL1781" i="19"/>
  <c r="AM1781" i="19"/>
  <c r="T1782" i="19"/>
  <c r="AB1782" i="19"/>
  <c r="AC1782" i="19"/>
  <c r="P1784" i="19"/>
  <c r="Q1783" i="19"/>
  <c r="R1783" i="19"/>
  <c r="S1783" i="19"/>
  <c r="AO1781" i="19"/>
  <c r="AP1781" i="19"/>
  <c r="AB1781" i="19"/>
  <c r="AC1781" i="19"/>
  <c r="Y1781" i="19"/>
  <c r="Z1781" i="19"/>
  <c r="D1782" i="19"/>
  <c r="AH1783" i="19"/>
  <c r="AF1783" i="19"/>
  <c r="AO1782" i="19"/>
  <c r="AP1782" i="19"/>
  <c r="P1785" i="19"/>
  <c r="Q1784" i="19"/>
  <c r="R1784" i="19"/>
  <c r="S1784" i="19"/>
  <c r="V1782" i="19"/>
  <c r="W1782" i="19"/>
  <c r="V1783" i="19"/>
  <c r="W1783" i="19"/>
  <c r="T1783" i="19"/>
  <c r="AB1783" i="19"/>
  <c r="AC1783" i="19"/>
  <c r="AL1783" i="19"/>
  <c r="AM1783" i="19"/>
  <c r="Y1783" i="19"/>
  <c r="Z1783" i="19"/>
  <c r="AO1783" i="19"/>
  <c r="AP1783" i="19"/>
  <c r="AL1782" i="19"/>
  <c r="AM1782" i="19"/>
  <c r="Y1782" i="19"/>
  <c r="Z1782" i="19"/>
  <c r="T1784" i="19"/>
  <c r="AB1784" i="19"/>
  <c r="AC1784" i="19"/>
  <c r="Y1784" i="19"/>
  <c r="Z1784" i="19"/>
  <c r="AL1784" i="19"/>
  <c r="AM1784" i="19"/>
  <c r="AO1784" i="19"/>
  <c r="AP1784" i="19"/>
  <c r="P1786" i="19"/>
  <c r="Q1785" i="19"/>
  <c r="R1785" i="19"/>
  <c r="S1785" i="19"/>
  <c r="D1783" i="19"/>
  <c r="AH1784" i="19"/>
  <c r="AF1784" i="19"/>
  <c r="Q1786" i="19"/>
  <c r="R1786" i="19"/>
  <c r="S1786" i="19"/>
  <c r="P1787" i="19"/>
  <c r="T1785" i="19"/>
  <c r="AB1785" i="19"/>
  <c r="AC1785" i="19"/>
  <c r="AO1785" i="19"/>
  <c r="AP1785" i="19"/>
  <c r="AL1785" i="19"/>
  <c r="AM1785" i="19"/>
  <c r="Y1785" i="19"/>
  <c r="Z1785" i="19"/>
  <c r="AH1785" i="19"/>
  <c r="AF1785" i="19"/>
  <c r="D1784" i="19"/>
  <c r="V1784" i="19"/>
  <c r="W1784" i="19"/>
  <c r="AH1786" i="19"/>
  <c r="AF1786" i="19"/>
  <c r="D1785" i="19"/>
  <c r="V1785" i="19"/>
  <c r="W1785" i="19"/>
  <c r="Q1787" i="19"/>
  <c r="R1787" i="19"/>
  <c r="S1787" i="19"/>
  <c r="P1788" i="19"/>
  <c r="T1786" i="19"/>
  <c r="AH1787" i="19"/>
  <c r="AF1787" i="19"/>
  <c r="D1786" i="19"/>
  <c r="Q1788" i="19"/>
  <c r="R1788" i="19"/>
  <c r="S1788" i="19"/>
  <c r="P1789" i="19"/>
  <c r="AL1786" i="19"/>
  <c r="AM1786" i="19"/>
  <c r="T1787" i="19"/>
  <c r="AL1787" i="19"/>
  <c r="AM1787" i="19"/>
  <c r="AB1787" i="19"/>
  <c r="AC1787" i="19"/>
  <c r="AO1787" i="19"/>
  <c r="AP1787" i="19"/>
  <c r="AB1786" i="19"/>
  <c r="AC1786" i="19"/>
  <c r="Y1786" i="19"/>
  <c r="Z1786" i="19"/>
  <c r="V1786" i="19"/>
  <c r="W1786" i="19"/>
  <c r="AO1786" i="19"/>
  <c r="AP1786" i="19"/>
  <c r="D1787" i="19"/>
  <c r="AH1788" i="19"/>
  <c r="AF1788" i="19"/>
  <c r="Q1789" i="19"/>
  <c r="R1789" i="19"/>
  <c r="S1789" i="19"/>
  <c r="P1790" i="19"/>
  <c r="T1788" i="19"/>
  <c r="AB1788" i="19"/>
  <c r="AC1788" i="19"/>
  <c r="AL1788" i="19"/>
  <c r="AM1788" i="19"/>
  <c r="Y1788" i="19"/>
  <c r="Z1788" i="19"/>
  <c r="Y1787" i="19"/>
  <c r="Z1787" i="19"/>
  <c r="V1787" i="19"/>
  <c r="W1787" i="19"/>
  <c r="AH1789" i="19"/>
  <c r="AF1789" i="19"/>
  <c r="D1788" i="19"/>
  <c r="Q1790" i="19"/>
  <c r="R1790" i="19"/>
  <c r="S1790" i="19"/>
  <c r="P1791" i="19"/>
  <c r="T1789" i="19"/>
  <c r="AL1789" i="19"/>
  <c r="AM1789" i="19"/>
  <c r="V1789" i="19"/>
  <c r="W1789" i="19"/>
  <c r="AO1788" i="19"/>
  <c r="AP1788" i="19"/>
  <c r="V1788" i="19"/>
  <c r="W1788" i="19"/>
  <c r="Q1791" i="19"/>
  <c r="R1791" i="19"/>
  <c r="S1791" i="19"/>
  <c r="P1792" i="19"/>
  <c r="D1789" i="19"/>
  <c r="AH1790" i="19"/>
  <c r="AF1790" i="19"/>
  <c r="AO1789" i="19"/>
  <c r="AP1789" i="19"/>
  <c r="T1790" i="19"/>
  <c r="AO1790" i="19"/>
  <c r="AP1790" i="19"/>
  <c r="V1790" i="19"/>
  <c r="W1790" i="19"/>
  <c r="AL1790" i="19"/>
  <c r="AM1790" i="19"/>
  <c r="AB1789" i="19"/>
  <c r="AC1789" i="19"/>
  <c r="Y1789" i="19"/>
  <c r="Z1789" i="19"/>
  <c r="D1790" i="19"/>
  <c r="AH1791" i="19"/>
  <c r="AF1791" i="19"/>
  <c r="Y1790" i="19"/>
  <c r="Z1790" i="19"/>
  <c r="AB1790" i="19"/>
  <c r="AC1790" i="19"/>
  <c r="P1793" i="19"/>
  <c r="Q1792" i="19"/>
  <c r="R1792" i="19"/>
  <c r="S1792" i="19"/>
  <c r="AL1791" i="19"/>
  <c r="AM1791" i="19"/>
  <c r="T1791" i="19"/>
  <c r="AO1791" i="19"/>
  <c r="AP1791" i="19"/>
  <c r="AB1791" i="19"/>
  <c r="AC1791" i="19"/>
  <c r="Q1793" i="19"/>
  <c r="R1793" i="19"/>
  <c r="S1793" i="19"/>
  <c r="P1794" i="19"/>
  <c r="T1792" i="19"/>
  <c r="AL1792" i="19"/>
  <c r="AM1792" i="19"/>
  <c r="AO1792" i="19"/>
  <c r="AP1792" i="19"/>
  <c r="D1791" i="19"/>
  <c r="AH1792" i="19"/>
  <c r="AF1792" i="19"/>
  <c r="Y1791" i="19"/>
  <c r="Z1791" i="19"/>
  <c r="V1791" i="19"/>
  <c r="W1791" i="19"/>
  <c r="D1792" i="19"/>
  <c r="AH1793" i="19"/>
  <c r="AF1793" i="19"/>
  <c r="V1792" i="19"/>
  <c r="W1792" i="19"/>
  <c r="Y1792" i="19"/>
  <c r="Z1792" i="19"/>
  <c r="AB1792" i="19"/>
  <c r="AC1792" i="19"/>
  <c r="P1795" i="19"/>
  <c r="Q1794" i="19"/>
  <c r="R1794" i="19"/>
  <c r="S1794" i="19"/>
  <c r="T1793" i="19"/>
  <c r="Y1793" i="19"/>
  <c r="Z1793" i="19"/>
  <c r="T1794" i="19"/>
  <c r="Y1794" i="19"/>
  <c r="Z1794" i="19"/>
  <c r="P1796" i="19"/>
  <c r="Q1795" i="19"/>
  <c r="R1795" i="19"/>
  <c r="S1795" i="19"/>
  <c r="D1793" i="19"/>
  <c r="AH1794" i="19"/>
  <c r="AF1794" i="19"/>
  <c r="AO1793" i="19"/>
  <c r="AP1793" i="19"/>
  <c r="AL1793" i="19"/>
  <c r="AM1793" i="19"/>
  <c r="AB1793" i="19"/>
  <c r="AC1793" i="19"/>
  <c r="V1793" i="19"/>
  <c r="W1793" i="19"/>
  <c r="T1795" i="19"/>
  <c r="AL1795" i="19"/>
  <c r="AM1795" i="19"/>
  <c r="V1795" i="19"/>
  <c r="W1795" i="19"/>
  <c r="Y1795" i="19"/>
  <c r="Z1795" i="19"/>
  <c r="P1797" i="19"/>
  <c r="Q1796" i="19"/>
  <c r="R1796" i="19"/>
  <c r="S1796" i="19"/>
  <c r="D1794" i="19"/>
  <c r="AH1795" i="19"/>
  <c r="AF1795" i="19"/>
  <c r="AB1794" i="19"/>
  <c r="AC1794" i="19"/>
  <c r="AL1794" i="19"/>
  <c r="AM1794" i="19"/>
  <c r="V1794" i="19"/>
  <c r="W1794" i="19"/>
  <c r="AO1794" i="19"/>
  <c r="AP1794" i="19"/>
  <c r="T1796" i="19"/>
  <c r="Y1796" i="19"/>
  <c r="Z1796" i="19"/>
  <c r="AB1796" i="19"/>
  <c r="AC1796" i="19"/>
  <c r="Q1797" i="19"/>
  <c r="R1797" i="19"/>
  <c r="S1797" i="19"/>
  <c r="P1798" i="19"/>
  <c r="AO1795" i="19"/>
  <c r="AP1795" i="19"/>
  <c r="D1795" i="19"/>
  <c r="AH1796" i="19"/>
  <c r="AF1796" i="19"/>
  <c r="AB1795" i="19"/>
  <c r="AC1795" i="19"/>
  <c r="P1799" i="19"/>
  <c r="Q1798" i="19"/>
  <c r="R1798" i="19"/>
  <c r="S1798" i="19"/>
  <c r="D1796" i="19"/>
  <c r="AH1797" i="19"/>
  <c r="AF1797" i="19"/>
  <c r="V1796" i="19"/>
  <c r="W1796" i="19"/>
  <c r="AB1797" i="19"/>
  <c r="AC1797" i="19"/>
  <c r="AL1797" i="19"/>
  <c r="AM1797" i="19"/>
  <c r="T1797" i="19"/>
  <c r="AL1796" i="19"/>
  <c r="AM1796" i="19"/>
  <c r="AO1796" i="19"/>
  <c r="AP1796" i="19"/>
  <c r="D1797" i="19"/>
  <c r="AH1798" i="19"/>
  <c r="AF1798" i="19"/>
  <c r="Y1797" i="19"/>
  <c r="Z1797" i="19"/>
  <c r="P1800" i="19"/>
  <c r="Q1799" i="19"/>
  <c r="R1799" i="19"/>
  <c r="S1799" i="19"/>
  <c r="AB1798" i="19"/>
  <c r="AC1798" i="19"/>
  <c r="AL1798" i="19"/>
  <c r="AM1798" i="19"/>
  <c r="T1798" i="19"/>
  <c r="V1797" i="19"/>
  <c r="W1797" i="19"/>
  <c r="AO1797" i="19"/>
  <c r="AP1797" i="19"/>
  <c r="T1799" i="19"/>
  <c r="AO1799" i="19"/>
  <c r="AP1799" i="19"/>
  <c r="Q1800" i="19"/>
  <c r="R1800" i="19"/>
  <c r="S1800" i="19"/>
  <c r="P1801" i="19"/>
  <c r="D1798" i="19"/>
  <c r="AH1799" i="19"/>
  <c r="AF1799" i="19"/>
  <c r="Y1798" i="19"/>
  <c r="Z1798" i="19"/>
  <c r="V1798" i="19"/>
  <c r="W1798" i="19"/>
  <c r="AO1798" i="19"/>
  <c r="AP1798" i="19"/>
  <c r="T1800" i="19"/>
  <c r="D1799" i="19"/>
  <c r="AH1800" i="19"/>
  <c r="AF1800" i="19"/>
  <c r="P1802" i="19"/>
  <c r="Q1801" i="19"/>
  <c r="R1801" i="19"/>
  <c r="S1801" i="19"/>
  <c r="V1799" i="19"/>
  <c r="W1799" i="19"/>
  <c r="Y1799" i="19"/>
  <c r="Z1799" i="19"/>
  <c r="AL1799" i="19"/>
  <c r="AM1799" i="19"/>
  <c r="AB1799" i="19"/>
  <c r="AC1799" i="19"/>
  <c r="D1800" i="19"/>
  <c r="AH1801" i="19"/>
  <c r="AF1801" i="19"/>
  <c r="AL1800" i="19"/>
  <c r="AM1800" i="19"/>
  <c r="Y1800" i="19"/>
  <c r="Z1800" i="19"/>
  <c r="AB1800" i="19"/>
  <c r="AC1800" i="19"/>
  <c r="V1800" i="19"/>
  <c r="W1800" i="19"/>
  <c r="AL1801" i="19"/>
  <c r="AM1801" i="19"/>
  <c r="T1801" i="19"/>
  <c r="AO1801" i="19"/>
  <c r="AP1801" i="19"/>
  <c r="P1803" i="19"/>
  <c r="Q1802" i="19"/>
  <c r="R1802" i="19"/>
  <c r="S1802" i="19"/>
  <c r="AO1800" i="19"/>
  <c r="AP1800" i="19"/>
  <c r="T1802" i="19"/>
  <c r="AO1802" i="19"/>
  <c r="AP1802" i="19"/>
  <c r="AL1802" i="19"/>
  <c r="AM1802" i="19"/>
  <c r="Q1803" i="19"/>
  <c r="R1803" i="19"/>
  <c r="S1803" i="19"/>
  <c r="P1804" i="19"/>
  <c r="D1801" i="19"/>
  <c r="AH1802" i="19"/>
  <c r="AF1802" i="19"/>
  <c r="AB1801" i="19"/>
  <c r="AC1801" i="19"/>
  <c r="V1801" i="19"/>
  <c r="W1801" i="19"/>
  <c r="Y1801" i="19"/>
  <c r="Z1801" i="19"/>
  <c r="T1803" i="19"/>
  <c r="AO1803" i="19"/>
  <c r="AP1803" i="19"/>
  <c r="D1802" i="19"/>
  <c r="AH1803" i="19"/>
  <c r="AF1803" i="19"/>
  <c r="Q1804" i="19"/>
  <c r="R1804" i="19"/>
  <c r="S1804" i="19"/>
  <c r="P1805" i="19"/>
  <c r="Y1802" i="19"/>
  <c r="Z1802" i="19"/>
  <c r="AB1802" i="19"/>
  <c r="AC1802" i="19"/>
  <c r="V1802" i="19"/>
  <c r="W1802" i="19"/>
  <c r="D1803" i="19"/>
  <c r="AH1804" i="19"/>
  <c r="AF1804" i="19"/>
  <c r="AB1803" i="19"/>
  <c r="AC1803" i="19"/>
  <c r="V1803" i="19"/>
  <c r="W1803" i="19"/>
  <c r="Q1805" i="19"/>
  <c r="R1805" i="19"/>
  <c r="S1805" i="19"/>
  <c r="P1806" i="19"/>
  <c r="Y1803" i="19"/>
  <c r="Z1803" i="19"/>
  <c r="T1804" i="19"/>
  <c r="AO1804" i="19"/>
  <c r="AP1804" i="19"/>
  <c r="AL1803" i="19"/>
  <c r="AM1803" i="19"/>
  <c r="D1804" i="19"/>
  <c r="AH1805" i="19"/>
  <c r="AF1805" i="19"/>
  <c r="Y1804" i="19"/>
  <c r="Z1804" i="19"/>
  <c r="P1807" i="19"/>
  <c r="Q1806" i="19"/>
  <c r="R1806" i="19"/>
  <c r="S1806" i="19"/>
  <c r="AB1804" i="19"/>
  <c r="AC1804" i="19"/>
  <c r="AL1805" i="19"/>
  <c r="AM1805" i="19"/>
  <c r="T1805" i="19"/>
  <c r="AL1804" i="19"/>
  <c r="AM1804" i="19"/>
  <c r="V1804" i="19"/>
  <c r="W1804" i="19"/>
  <c r="D1805" i="19"/>
  <c r="AH1806" i="19"/>
  <c r="AF1806" i="19"/>
  <c r="AB1805" i="19"/>
  <c r="AC1805" i="19"/>
  <c r="T1806" i="19"/>
  <c r="P1808" i="19"/>
  <c r="Q1807" i="19"/>
  <c r="R1807" i="19"/>
  <c r="S1807" i="19"/>
  <c r="V1805" i="19"/>
  <c r="W1805" i="19"/>
  <c r="AO1805" i="19"/>
  <c r="AP1805" i="19"/>
  <c r="Y1805" i="19"/>
  <c r="Z1805" i="19"/>
  <c r="T1807" i="19"/>
  <c r="Y1807" i="19"/>
  <c r="Z1807" i="19"/>
  <c r="AB1807" i="19"/>
  <c r="AC1807" i="19"/>
  <c r="V1807" i="19"/>
  <c r="W1807" i="19"/>
  <c r="D1806" i="19"/>
  <c r="AH1807" i="19"/>
  <c r="AF1807" i="19"/>
  <c r="AO1806" i="19"/>
  <c r="AP1806" i="19"/>
  <c r="V1806" i="19"/>
  <c r="W1806" i="19"/>
  <c r="AL1806" i="19"/>
  <c r="AM1806" i="19"/>
  <c r="AB1806" i="19"/>
  <c r="AC1806" i="19"/>
  <c r="Q1808" i="19"/>
  <c r="R1808" i="19"/>
  <c r="S1808" i="19"/>
  <c r="P1809" i="19"/>
  <c r="Y1806" i="19"/>
  <c r="Z1806" i="19"/>
  <c r="AO1807" i="19"/>
  <c r="AP1807" i="19"/>
  <c r="Q1809" i="19"/>
  <c r="R1809" i="19"/>
  <c r="S1809" i="19"/>
  <c r="P1810" i="19"/>
  <c r="T1808" i="19"/>
  <c r="V1808" i="19"/>
  <c r="W1808" i="19"/>
  <c r="AO1808" i="19"/>
  <c r="AP1808" i="19"/>
  <c r="D1807" i="19"/>
  <c r="AH1808" i="19"/>
  <c r="AF1808" i="19"/>
  <c r="AL1807" i="19"/>
  <c r="AM1807" i="19"/>
  <c r="T1809" i="19"/>
  <c r="AB1809" i="19"/>
  <c r="AC1809" i="19"/>
  <c r="AL1809" i="19"/>
  <c r="AM1809" i="19"/>
  <c r="V1809" i="19"/>
  <c r="W1809" i="19"/>
  <c r="AB1808" i="19"/>
  <c r="AC1808" i="19"/>
  <c r="Q1810" i="19"/>
  <c r="R1810" i="19"/>
  <c r="S1810" i="19"/>
  <c r="P1811" i="19"/>
  <c r="D1808" i="19"/>
  <c r="AH1809" i="19"/>
  <c r="AF1809" i="19"/>
  <c r="AL1808" i="19"/>
  <c r="AM1808" i="19"/>
  <c r="Y1808" i="19"/>
  <c r="Z1808" i="19"/>
  <c r="T1810" i="19"/>
  <c r="Y1810" i="19"/>
  <c r="Z1810" i="19"/>
  <c r="V1810" i="19"/>
  <c r="W1810" i="19"/>
  <c r="AB1810" i="19"/>
  <c r="AC1810" i="19"/>
  <c r="AL1810" i="19"/>
  <c r="AM1810" i="19"/>
  <c r="AH1810" i="19"/>
  <c r="AF1810" i="19"/>
  <c r="D1809" i="19"/>
  <c r="AO1809" i="19"/>
  <c r="AP1809" i="19"/>
  <c r="P1812" i="19"/>
  <c r="Q1811" i="19"/>
  <c r="R1811" i="19"/>
  <c r="S1811" i="19"/>
  <c r="Y1809" i="19"/>
  <c r="Z1809" i="19"/>
  <c r="P1813" i="19"/>
  <c r="Q1812" i="19"/>
  <c r="R1812" i="19"/>
  <c r="S1812" i="19"/>
  <c r="T1811" i="19"/>
  <c r="AB1811" i="19"/>
  <c r="AC1811" i="19"/>
  <c r="AH1811" i="19"/>
  <c r="AF1811" i="19"/>
  <c r="D1810" i="19"/>
  <c r="AO1810" i="19"/>
  <c r="AP1810" i="19"/>
  <c r="AH1812" i="19"/>
  <c r="AF1812" i="19"/>
  <c r="D1811" i="19"/>
  <c r="AO1811" i="19"/>
  <c r="AP1811" i="19"/>
  <c r="T1812" i="19"/>
  <c r="V1812" i="19"/>
  <c r="W1812" i="19"/>
  <c r="AB1812" i="19"/>
  <c r="AC1812" i="19"/>
  <c r="V1811" i="19"/>
  <c r="W1811" i="19"/>
  <c r="Y1811" i="19"/>
  <c r="Z1811" i="19"/>
  <c r="AL1811" i="19"/>
  <c r="AM1811" i="19"/>
  <c r="Q1813" i="19"/>
  <c r="R1813" i="19"/>
  <c r="S1813" i="19"/>
  <c r="P1814" i="19"/>
  <c r="D1812" i="19"/>
  <c r="AH1813" i="19"/>
  <c r="AF1813" i="19"/>
  <c r="AO1812" i="19"/>
  <c r="AP1812" i="19"/>
  <c r="Q1814" i="19"/>
  <c r="R1814" i="19"/>
  <c r="S1814" i="19"/>
  <c r="P1815" i="19"/>
  <c r="T1813" i="19"/>
  <c r="Y1812" i="19"/>
  <c r="Z1812" i="19"/>
  <c r="AL1812" i="19"/>
  <c r="AM1812" i="19"/>
  <c r="D1813" i="19"/>
  <c r="AH1814" i="19"/>
  <c r="AF1814" i="19"/>
  <c r="T1814" i="19"/>
  <c r="Y1814" i="19"/>
  <c r="Z1814" i="19"/>
  <c r="V1814" i="19"/>
  <c r="W1814" i="19"/>
  <c r="AL1814" i="19"/>
  <c r="AM1814" i="19"/>
  <c r="AB1814" i="19"/>
  <c r="AC1814" i="19"/>
  <c r="AB1813" i="19"/>
  <c r="AC1813" i="19"/>
  <c r="AO1813" i="19"/>
  <c r="AP1813" i="19"/>
  <c r="Y1813" i="19"/>
  <c r="Z1813" i="19"/>
  <c r="P1816" i="19"/>
  <c r="Q1815" i="19"/>
  <c r="R1815" i="19"/>
  <c r="S1815" i="19"/>
  <c r="AL1813" i="19"/>
  <c r="AM1813" i="19"/>
  <c r="V1813" i="19"/>
  <c r="W1813" i="19"/>
  <c r="T1815" i="19"/>
  <c r="AL1815" i="19"/>
  <c r="AM1815" i="19"/>
  <c r="Y1815" i="19"/>
  <c r="Z1815" i="19"/>
  <c r="AB1815" i="19"/>
  <c r="AC1815" i="19"/>
  <c r="AH1815" i="19"/>
  <c r="AF1815" i="19"/>
  <c r="D1814" i="19"/>
  <c r="AO1814" i="19"/>
  <c r="AP1814" i="19"/>
  <c r="Q1816" i="19"/>
  <c r="R1816" i="19"/>
  <c r="S1816" i="19"/>
  <c r="P1817" i="19"/>
  <c r="T1816" i="19"/>
  <c r="V1816" i="19"/>
  <c r="W1816" i="19"/>
  <c r="AL1816" i="19"/>
  <c r="AM1816" i="19"/>
  <c r="AB1816" i="19"/>
  <c r="AC1816" i="19"/>
  <c r="Y1816" i="19"/>
  <c r="Z1816" i="19"/>
  <c r="Q1817" i="19"/>
  <c r="R1817" i="19"/>
  <c r="S1817" i="19"/>
  <c r="P1818" i="19"/>
  <c r="D1815" i="19"/>
  <c r="AH1816" i="19"/>
  <c r="AF1816" i="19"/>
  <c r="V1815" i="19"/>
  <c r="W1815" i="19"/>
  <c r="AO1815" i="19"/>
  <c r="AP1815" i="19"/>
  <c r="T1817" i="19"/>
  <c r="V1817" i="19"/>
  <c r="W1817" i="19"/>
  <c r="AB1817" i="19"/>
  <c r="AC1817" i="19"/>
  <c r="AL1817" i="19"/>
  <c r="AM1817" i="19"/>
  <c r="Y1817" i="19"/>
  <c r="Z1817" i="19"/>
  <c r="D1816" i="19"/>
  <c r="AH1817" i="19"/>
  <c r="AF1817" i="19"/>
  <c r="P1819" i="19"/>
  <c r="Q1818" i="19"/>
  <c r="R1818" i="19"/>
  <c r="S1818" i="19"/>
  <c r="AO1816" i="19"/>
  <c r="AP1816" i="19"/>
  <c r="T1818" i="19"/>
  <c r="V1818" i="19"/>
  <c r="W1818" i="19"/>
  <c r="AB1818" i="19"/>
  <c r="AC1818" i="19"/>
  <c r="AL1818" i="19"/>
  <c r="AM1818" i="19"/>
  <c r="Y1818" i="19"/>
  <c r="Z1818" i="19"/>
  <c r="D1817" i="19"/>
  <c r="AH1818" i="19"/>
  <c r="AF1818" i="19"/>
  <c r="P1820" i="19"/>
  <c r="Q1819" i="19"/>
  <c r="R1819" i="19"/>
  <c r="S1819" i="19"/>
  <c r="AO1817" i="19"/>
  <c r="AP1817" i="19"/>
  <c r="T1819" i="19"/>
  <c r="V1819" i="19"/>
  <c r="W1819" i="19"/>
  <c r="AB1819" i="19"/>
  <c r="AC1819" i="19"/>
  <c r="AL1819" i="19"/>
  <c r="AM1819" i="19"/>
  <c r="Y1819" i="19"/>
  <c r="Z1819" i="19"/>
  <c r="AO1819" i="19"/>
  <c r="AP1819" i="19"/>
  <c r="D1818" i="19"/>
  <c r="AH1819" i="19"/>
  <c r="AF1819" i="19"/>
  <c r="P1821" i="19"/>
  <c r="Q1820" i="19"/>
  <c r="R1820" i="19"/>
  <c r="S1820" i="19"/>
  <c r="AO1818" i="19"/>
  <c r="AP1818" i="19"/>
  <c r="T1820" i="19"/>
  <c r="V1820" i="19"/>
  <c r="W1820" i="19"/>
  <c r="AB1820" i="19"/>
  <c r="AC1820" i="19"/>
  <c r="Y1820" i="19"/>
  <c r="Z1820" i="19"/>
  <c r="AO1820" i="19"/>
  <c r="AP1820" i="19"/>
  <c r="AL1820" i="19"/>
  <c r="AM1820" i="19"/>
  <c r="P1822" i="19"/>
  <c r="Q1821" i="19"/>
  <c r="R1821" i="19"/>
  <c r="S1821" i="19"/>
  <c r="D1819" i="19"/>
  <c r="AH1820" i="19"/>
  <c r="AF1820" i="19"/>
  <c r="P1823" i="19"/>
  <c r="Q1822" i="19"/>
  <c r="R1822" i="19"/>
  <c r="S1822" i="19"/>
  <c r="T1821" i="19"/>
  <c r="AB1821" i="19"/>
  <c r="AC1821" i="19"/>
  <c r="Y1821" i="19"/>
  <c r="Z1821" i="19"/>
  <c r="AO1821" i="19"/>
  <c r="AP1821" i="19"/>
  <c r="AL1821" i="19"/>
  <c r="AM1821" i="19"/>
  <c r="D1820" i="19"/>
  <c r="AH1821" i="19"/>
  <c r="AF1821" i="19"/>
  <c r="AH1822" i="19"/>
  <c r="AF1822" i="19"/>
  <c r="D1821" i="19"/>
  <c r="T1822" i="19"/>
  <c r="AB1822" i="19"/>
  <c r="AC1822" i="19"/>
  <c r="Y1822" i="19"/>
  <c r="Z1822" i="19"/>
  <c r="AO1822" i="19"/>
  <c r="AP1822" i="19"/>
  <c r="AL1822" i="19"/>
  <c r="AM1822" i="19"/>
  <c r="V1821" i="19"/>
  <c r="W1821" i="19"/>
  <c r="P1824" i="19"/>
  <c r="Q1823" i="19"/>
  <c r="R1823" i="19"/>
  <c r="S1823" i="19"/>
  <c r="D1822" i="19"/>
  <c r="AH1823" i="19"/>
  <c r="AF1823" i="19"/>
  <c r="T1823" i="19"/>
  <c r="Q1824" i="19"/>
  <c r="R1824" i="19"/>
  <c r="S1824" i="19"/>
  <c r="P1825" i="19"/>
  <c r="V1822" i="19"/>
  <c r="W1822" i="19"/>
  <c r="AH1824" i="19"/>
  <c r="AF1824" i="19"/>
  <c r="D1823" i="19"/>
  <c r="V1823" i="19"/>
  <c r="W1823" i="19"/>
  <c r="AL1823" i="19"/>
  <c r="AM1823" i="19"/>
  <c r="AO1823" i="19"/>
  <c r="AP1823" i="19"/>
  <c r="Y1823" i="19"/>
  <c r="Z1823" i="19"/>
  <c r="AB1823" i="19"/>
  <c r="AC1823" i="19"/>
  <c r="Q1825" i="19"/>
  <c r="R1825" i="19"/>
  <c r="S1825" i="19"/>
  <c r="P1826" i="19"/>
  <c r="T1824" i="19"/>
  <c r="AO1824" i="19"/>
  <c r="AP1824" i="19"/>
  <c r="T1825" i="19"/>
  <c r="AB1825" i="19"/>
  <c r="AC1825" i="19"/>
  <c r="D1824" i="19"/>
  <c r="AH1825" i="19"/>
  <c r="AF1825" i="19"/>
  <c r="Y1824" i="19"/>
  <c r="Z1824" i="19"/>
  <c r="AL1824" i="19"/>
  <c r="AM1824" i="19"/>
  <c r="AB1824" i="19"/>
  <c r="AC1824" i="19"/>
  <c r="V1824" i="19"/>
  <c r="W1824" i="19"/>
  <c r="Q1826" i="19"/>
  <c r="R1826" i="19"/>
  <c r="S1826" i="19"/>
  <c r="P1827" i="19"/>
  <c r="T1826" i="19"/>
  <c r="AO1826" i="19"/>
  <c r="AP1826" i="19"/>
  <c r="Y1825" i="19"/>
  <c r="Z1825" i="19"/>
  <c r="AL1825" i="19"/>
  <c r="AM1825" i="19"/>
  <c r="Q1827" i="19"/>
  <c r="R1827" i="19"/>
  <c r="S1827" i="19"/>
  <c r="P1828" i="19"/>
  <c r="D1825" i="19"/>
  <c r="AH1826" i="19"/>
  <c r="AF1826" i="19"/>
  <c r="AO1825" i="19"/>
  <c r="AP1825" i="19"/>
  <c r="V1825" i="19"/>
  <c r="W1825" i="19"/>
  <c r="D1826" i="19"/>
  <c r="AH1827" i="19"/>
  <c r="AF1827" i="19"/>
  <c r="V1826" i="19"/>
  <c r="W1826" i="19"/>
  <c r="Q1828" i="19"/>
  <c r="R1828" i="19"/>
  <c r="S1828" i="19"/>
  <c r="P1829" i="19"/>
  <c r="Y1826" i="19"/>
  <c r="Z1826" i="19"/>
  <c r="AL1826" i="19"/>
  <c r="AM1826" i="19"/>
  <c r="T1827" i="19"/>
  <c r="V1827" i="19"/>
  <c r="W1827" i="19"/>
  <c r="Y1827" i="19"/>
  <c r="Z1827" i="19"/>
  <c r="AB1826" i="19"/>
  <c r="AC1826" i="19"/>
  <c r="D1827" i="19"/>
  <c r="AH1828" i="19"/>
  <c r="AF1828" i="19"/>
  <c r="Q1829" i="19"/>
  <c r="R1829" i="19"/>
  <c r="S1829" i="19"/>
  <c r="P1830" i="19"/>
  <c r="T1828" i="19"/>
  <c r="AO1827" i="19"/>
  <c r="AP1827" i="19"/>
  <c r="AL1827" i="19"/>
  <c r="AM1827" i="19"/>
  <c r="AB1827" i="19"/>
  <c r="AC1827" i="19"/>
  <c r="D1828" i="19"/>
  <c r="AH1829" i="19"/>
  <c r="AF1829" i="19"/>
  <c r="AL1828" i="19"/>
  <c r="AM1828" i="19"/>
  <c r="AO1828" i="19"/>
  <c r="AP1828" i="19"/>
  <c r="AB1828" i="19"/>
  <c r="AC1828" i="19"/>
  <c r="Q1830" i="19"/>
  <c r="R1830" i="19"/>
  <c r="S1830" i="19"/>
  <c r="P1831" i="19"/>
  <c r="T1829" i="19"/>
  <c r="AO1829" i="19"/>
  <c r="AP1829" i="19"/>
  <c r="V1829" i="19"/>
  <c r="W1829" i="19"/>
  <c r="Y1829" i="19"/>
  <c r="Z1829" i="19"/>
  <c r="Y1828" i="19"/>
  <c r="Z1828" i="19"/>
  <c r="V1828" i="19"/>
  <c r="W1828" i="19"/>
  <c r="P1832" i="19"/>
  <c r="Q1831" i="19"/>
  <c r="R1831" i="19"/>
  <c r="S1831" i="19"/>
  <c r="T1830" i="19"/>
  <c r="AL1830" i="19"/>
  <c r="AM1830" i="19"/>
  <c r="AO1830" i="19"/>
  <c r="AP1830" i="19"/>
  <c r="V1830" i="19"/>
  <c r="W1830" i="19"/>
  <c r="D1829" i="19"/>
  <c r="AH1830" i="19"/>
  <c r="AF1830" i="19"/>
  <c r="AL1829" i="19"/>
  <c r="AM1829" i="19"/>
  <c r="AB1829" i="19"/>
  <c r="AC1829" i="19"/>
  <c r="T1831" i="19"/>
  <c r="V1831" i="19"/>
  <c r="W1831" i="19"/>
  <c r="AO1831" i="19"/>
  <c r="AP1831" i="19"/>
  <c r="D1830" i="19"/>
  <c r="AH1831" i="19"/>
  <c r="AF1831" i="19"/>
  <c r="AB1830" i="19"/>
  <c r="AC1830" i="19"/>
  <c r="Y1830" i="19"/>
  <c r="Z1830" i="19"/>
  <c r="P1833" i="19"/>
  <c r="Q1832" i="19"/>
  <c r="R1832" i="19"/>
  <c r="S1832" i="19"/>
  <c r="D1831" i="19"/>
  <c r="AH1832" i="19"/>
  <c r="AF1832" i="19"/>
  <c r="Y1831" i="19"/>
  <c r="Z1831" i="19"/>
  <c r="AL1831" i="19"/>
  <c r="AM1831" i="19"/>
  <c r="AB1831" i="19"/>
  <c r="AC1831" i="19"/>
  <c r="AB1832" i="19"/>
  <c r="AC1832" i="19"/>
  <c r="AL1832" i="19"/>
  <c r="AM1832" i="19"/>
  <c r="Y1832" i="19"/>
  <c r="Z1832" i="19"/>
  <c r="T1832" i="19"/>
  <c r="AO1832" i="19"/>
  <c r="AP1832" i="19"/>
  <c r="V1832" i="19"/>
  <c r="W1832" i="19"/>
  <c r="Q1833" i="19"/>
  <c r="R1833" i="19"/>
  <c r="S1833" i="19"/>
  <c r="P1834" i="19"/>
  <c r="T1833" i="19"/>
  <c r="AB1833" i="19"/>
  <c r="AC1833" i="19"/>
  <c r="AO1833" i="19"/>
  <c r="AP1833" i="19"/>
  <c r="V1833" i="19"/>
  <c r="W1833" i="19"/>
  <c r="P1835" i="19"/>
  <c r="Q1834" i="19"/>
  <c r="R1834" i="19"/>
  <c r="S1834" i="19"/>
  <c r="D1832" i="19"/>
  <c r="AH1833" i="19"/>
  <c r="AF1833" i="19"/>
  <c r="D1833" i="19"/>
  <c r="AH1834" i="19"/>
  <c r="AF1834" i="19"/>
  <c r="P1836" i="19"/>
  <c r="Q1835" i="19"/>
  <c r="R1835" i="19"/>
  <c r="S1835" i="19"/>
  <c r="Y1833" i="19"/>
  <c r="Z1833" i="19"/>
  <c r="AL1834" i="19"/>
  <c r="AM1834" i="19"/>
  <c r="Y1834" i="19"/>
  <c r="Z1834" i="19"/>
  <c r="T1834" i="19"/>
  <c r="AO1834" i="19"/>
  <c r="AP1834" i="19"/>
  <c r="AB1834" i="19"/>
  <c r="AC1834" i="19"/>
  <c r="V1834" i="19"/>
  <c r="W1834" i="19"/>
  <c r="AL1833" i="19"/>
  <c r="AM1833" i="19"/>
  <c r="T1835" i="19"/>
  <c r="V1835" i="19"/>
  <c r="W1835" i="19"/>
  <c r="P1837" i="19"/>
  <c r="Q1836" i="19"/>
  <c r="R1836" i="19"/>
  <c r="S1836" i="19"/>
  <c r="D1834" i="19"/>
  <c r="AH1835" i="19"/>
  <c r="AF1835" i="19"/>
  <c r="P1838" i="19"/>
  <c r="Q1837" i="19"/>
  <c r="R1837" i="19"/>
  <c r="S1837" i="19"/>
  <c r="T1836" i="19"/>
  <c r="V1836" i="19"/>
  <c r="W1836" i="19"/>
  <c r="Y1836" i="19"/>
  <c r="Z1836" i="19"/>
  <c r="AB1835" i="19"/>
  <c r="AC1835" i="19"/>
  <c r="D1835" i="19"/>
  <c r="AH1836" i="19"/>
  <c r="AF1836" i="19"/>
  <c r="AO1835" i="19"/>
  <c r="AP1835" i="19"/>
  <c r="Y1835" i="19"/>
  <c r="Z1835" i="19"/>
  <c r="AL1835" i="19"/>
  <c r="AM1835" i="19"/>
  <c r="AB1836" i="19"/>
  <c r="AC1836" i="19"/>
  <c r="T1837" i="19"/>
  <c r="AB1837" i="19"/>
  <c r="AC1837" i="19"/>
  <c r="D1836" i="19"/>
  <c r="AH1837" i="19"/>
  <c r="AF1837" i="19"/>
  <c r="AO1836" i="19"/>
  <c r="AP1836" i="19"/>
  <c r="AL1836" i="19"/>
  <c r="AM1836" i="19"/>
  <c r="P1839" i="19"/>
  <c r="Q1838" i="19"/>
  <c r="R1838" i="19"/>
  <c r="S1838" i="19"/>
  <c r="D1837" i="19"/>
  <c r="AH1838" i="19"/>
  <c r="AF1838" i="19"/>
  <c r="AO1837" i="19"/>
  <c r="AP1837" i="19"/>
  <c r="AL1837" i="19"/>
  <c r="AM1837" i="19"/>
  <c r="V1837" i="19"/>
  <c r="W1837" i="19"/>
  <c r="Y1837" i="19"/>
  <c r="Z1837" i="19"/>
  <c r="AL1838" i="19"/>
  <c r="AM1838" i="19"/>
  <c r="Y1838" i="19"/>
  <c r="Z1838" i="19"/>
  <c r="T1838" i="19"/>
  <c r="AB1838" i="19"/>
  <c r="AC1838" i="19"/>
  <c r="P1840" i="19"/>
  <c r="Q1839" i="19"/>
  <c r="R1839" i="19"/>
  <c r="S1839" i="19"/>
  <c r="D1838" i="19"/>
  <c r="AH1839" i="19"/>
  <c r="AF1839" i="19"/>
  <c r="P1841" i="19"/>
  <c r="Q1840" i="19"/>
  <c r="R1840" i="19"/>
  <c r="S1840" i="19"/>
  <c r="AL1839" i="19"/>
  <c r="AM1839" i="19"/>
  <c r="Y1839" i="19"/>
  <c r="Z1839" i="19"/>
  <c r="AO1839" i="19"/>
  <c r="AP1839" i="19"/>
  <c r="T1839" i="19"/>
  <c r="AB1839" i="19"/>
  <c r="AC1839" i="19"/>
  <c r="V1839" i="19"/>
  <c r="W1839" i="19"/>
  <c r="V1838" i="19"/>
  <c r="W1838" i="19"/>
  <c r="AO1838" i="19"/>
  <c r="AP1838" i="19"/>
  <c r="T1840" i="19"/>
  <c r="AL1840" i="19"/>
  <c r="AM1840" i="19"/>
  <c r="V1840" i="19"/>
  <c r="W1840" i="19"/>
  <c r="AB1840" i="19"/>
  <c r="AC1840" i="19"/>
  <c r="P1842" i="19"/>
  <c r="Q1841" i="19"/>
  <c r="R1841" i="19"/>
  <c r="S1841" i="19"/>
  <c r="D1839" i="19"/>
  <c r="AH1840" i="19"/>
  <c r="AF1840" i="19"/>
  <c r="T1841" i="19"/>
  <c r="AB1841" i="19"/>
  <c r="AC1841" i="19"/>
  <c r="V1841" i="19"/>
  <c r="W1841" i="19"/>
  <c r="AL1841" i="19"/>
  <c r="AM1841" i="19"/>
  <c r="Q1842" i="19"/>
  <c r="R1842" i="19"/>
  <c r="S1842" i="19"/>
  <c r="P1843" i="19"/>
  <c r="D1840" i="19"/>
  <c r="AH1841" i="19"/>
  <c r="AF1841" i="19"/>
  <c r="AO1840" i="19"/>
  <c r="AP1840" i="19"/>
  <c r="Y1840" i="19"/>
  <c r="Z1840" i="19"/>
  <c r="T1842" i="19"/>
  <c r="Y1842" i="19"/>
  <c r="Z1842" i="19"/>
  <c r="V1842" i="19"/>
  <c r="W1842" i="19"/>
  <c r="AL1842" i="19"/>
  <c r="AM1842" i="19"/>
  <c r="AB1842" i="19"/>
  <c r="AC1842" i="19"/>
  <c r="AH1842" i="19"/>
  <c r="AF1842" i="19"/>
  <c r="D1841" i="19"/>
  <c r="AO1841" i="19"/>
  <c r="AP1841" i="19"/>
  <c r="P1844" i="19"/>
  <c r="Q1843" i="19"/>
  <c r="R1843" i="19"/>
  <c r="S1843" i="19"/>
  <c r="Y1841" i="19"/>
  <c r="Z1841" i="19"/>
  <c r="P1845" i="19"/>
  <c r="Q1844" i="19"/>
  <c r="R1844" i="19"/>
  <c r="S1844" i="19"/>
  <c r="T1843" i="19"/>
  <c r="Y1843" i="19"/>
  <c r="Z1843" i="19"/>
  <c r="AH1843" i="19"/>
  <c r="AF1843" i="19"/>
  <c r="D1842" i="19"/>
  <c r="AO1842" i="19"/>
  <c r="AP1842" i="19"/>
  <c r="AB1843" i="19"/>
  <c r="AC1843" i="19"/>
  <c r="V1843" i="19"/>
  <c r="W1843" i="19"/>
  <c r="T1844" i="19"/>
  <c r="Y1844" i="19"/>
  <c r="Z1844" i="19"/>
  <c r="V1844" i="19"/>
  <c r="W1844" i="19"/>
  <c r="AL1844" i="19"/>
  <c r="AM1844" i="19"/>
  <c r="AB1844" i="19"/>
  <c r="AC1844" i="19"/>
  <c r="AH1844" i="19"/>
  <c r="AF1844" i="19"/>
  <c r="D1843" i="19"/>
  <c r="AO1843" i="19"/>
  <c r="AP1843" i="19"/>
  <c r="AL1843" i="19"/>
  <c r="AM1843" i="19"/>
  <c r="Q1845" i="19"/>
  <c r="R1845" i="19"/>
  <c r="S1845" i="19"/>
  <c r="P1846" i="19"/>
  <c r="T1845" i="19"/>
  <c r="V1845" i="19"/>
  <c r="W1845" i="19"/>
  <c r="AB1845" i="19"/>
  <c r="AC1845" i="19"/>
  <c r="AL1845" i="19"/>
  <c r="AM1845" i="19"/>
  <c r="P1847" i="19"/>
  <c r="Q1846" i="19"/>
  <c r="R1846" i="19"/>
  <c r="S1846" i="19"/>
  <c r="D1844" i="19"/>
  <c r="AH1845" i="19"/>
  <c r="AF1845" i="19"/>
  <c r="AO1844" i="19"/>
  <c r="AP1844" i="19"/>
  <c r="T1846" i="19"/>
  <c r="AO1846" i="19"/>
  <c r="AP1846" i="19"/>
  <c r="V1846" i="19"/>
  <c r="W1846" i="19"/>
  <c r="AB1846" i="19"/>
  <c r="AC1846" i="19"/>
  <c r="AL1846" i="19"/>
  <c r="AM1846" i="19"/>
  <c r="D1845" i="19"/>
  <c r="AH1846" i="19"/>
  <c r="AF1846" i="19"/>
  <c r="AO1845" i="19"/>
  <c r="AP1845" i="19"/>
  <c r="P1848" i="19"/>
  <c r="Q1847" i="19"/>
  <c r="R1847" i="19"/>
  <c r="S1847" i="19"/>
  <c r="Y1845" i="19"/>
  <c r="Z1845" i="19"/>
  <c r="T1847" i="19"/>
  <c r="V1847" i="19"/>
  <c r="W1847" i="19"/>
  <c r="AL1847" i="19"/>
  <c r="AM1847" i="19"/>
  <c r="AB1847" i="19"/>
  <c r="AC1847" i="19"/>
  <c r="Y1847" i="19"/>
  <c r="Z1847" i="19"/>
  <c r="P1849" i="19"/>
  <c r="Q1848" i="19"/>
  <c r="R1848" i="19"/>
  <c r="S1848" i="19"/>
  <c r="D1846" i="19"/>
  <c r="AH1847" i="19"/>
  <c r="AF1847" i="19"/>
  <c r="Y1846" i="19"/>
  <c r="Z1846" i="19"/>
  <c r="T1848" i="19"/>
  <c r="V1848" i="19"/>
  <c r="W1848" i="19"/>
  <c r="Y1848" i="19"/>
  <c r="Z1848" i="19"/>
  <c r="AL1848" i="19"/>
  <c r="AM1848" i="19"/>
  <c r="AB1848" i="19"/>
  <c r="AC1848" i="19"/>
  <c r="P1850" i="19"/>
  <c r="Q1849" i="19"/>
  <c r="R1849" i="19"/>
  <c r="S1849" i="19"/>
  <c r="D1847" i="19"/>
  <c r="AH1848" i="19"/>
  <c r="AF1848" i="19"/>
  <c r="AO1847" i="19"/>
  <c r="AP1847" i="19"/>
  <c r="T1849" i="19"/>
  <c r="AB1849" i="19"/>
  <c r="AC1849" i="19"/>
  <c r="AL1849" i="19"/>
  <c r="AM1849" i="19"/>
  <c r="Y1849" i="19"/>
  <c r="Z1849" i="19"/>
  <c r="Q1850" i="19"/>
  <c r="R1850" i="19"/>
  <c r="S1850" i="19"/>
  <c r="P1851" i="19"/>
  <c r="D1848" i="19"/>
  <c r="AH1849" i="19"/>
  <c r="AF1849" i="19"/>
  <c r="AO1848" i="19"/>
  <c r="AP1848" i="19"/>
  <c r="T1850" i="19"/>
  <c r="AB1850" i="19"/>
  <c r="AC1850" i="19"/>
  <c r="Y1850" i="19"/>
  <c r="Z1850" i="19"/>
  <c r="AL1850" i="19"/>
  <c r="AM1850" i="19"/>
  <c r="D1849" i="19"/>
  <c r="AH1850" i="19"/>
  <c r="AF1850" i="19"/>
  <c r="AO1849" i="19"/>
  <c r="AP1849" i="19"/>
  <c r="V1849" i="19"/>
  <c r="W1849" i="19"/>
  <c r="Q1851" i="19"/>
  <c r="R1851" i="19"/>
  <c r="S1851" i="19"/>
  <c r="P1852" i="19"/>
  <c r="Q1852" i="19"/>
  <c r="R1852" i="19"/>
  <c r="S1852" i="19"/>
  <c r="P1853" i="19"/>
  <c r="D1850" i="19"/>
  <c r="AH1851" i="19"/>
  <c r="AF1851" i="19"/>
  <c r="AO1850" i="19"/>
  <c r="AP1850" i="19"/>
  <c r="T1851" i="19"/>
  <c r="V1851" i="19"/>
  <c r="W1851" i="19"/>
  <c r="AB1851" i="19"/>
  <c r="AC1851" i="19"/>
  <c r="AL1851" i="19"/>
  <c r="AM1851" i="19"/>
  <c r="V1850" i="19"/>
  <c r="W1850" i="19"/>
  <c r="D1851" i="19"/>
  <c r="AH1852" i="19"/>
  <c r="AF1852" i="19"/>
  <c r="AO1851" i="19"/>
  <c r="AP1851" i="19"/>
  <c r="Y1851" i="19"/>
  <c r="Z1851" i="19"/>
  <c r="Q1853" i="19"/>
  <c r="R1853" i="19"/>
  <c r="S1853" i="19"/>
  <c r="P1854" i="19"/>
  <c r="T1852" i="19"/>
  <c r="AL1852" i="19"/>
  <c r="AM1852" i="19"/>
  <c r="T1853" i="19"/>
  <c r="V1853" i="19"/>
  <c r="W1853" i="19"/>
  <c r="AB1853" i="19"/>
  <c r="AC1853" i="19"/>
  <c r="AL1853" i="19"/>
  <c r="AM1853" i="19"/>
  <c r="AO1853" i="19"/>
  <c r="AP1853" i="19"/>
  <c r="Y1853" i="19"/>
  <c r="Z1853" i="19"/>
  <c r="Y1852" i="19"/>
  <c r="Z1852" i="19"/>
  <c r="D1852" i="19"/>
  <c r="AH1853" i="19"/>
  <c r="AF1853" i="19"/>
  <c r="Q1854" i="19"/>
  <c r="R1854" i="19"/>
  <c r="S1854" i="19"/>
  <c r="P1855" i="19"/>
  <c r="AO1852" i="19"/>
  <c r="AP1852" i="19"/>
  <c r="AB1852" i="19"/>
  <c r="AC1852" i="19"/>
  <c r="V1852" i="19"/>
  <c r="W1852" i="19"/>
  <c r="P1856" i="19"/>
  <c r="Q1855" i="19"/>
  <c r="R1855" i="19"/>
  <c r="S1855" i="19"/>
  <c r="T1854" i="19"/>
  <c r="V1854" i="19"/>
  <c r="W1854" i="19"/>
  <c r="AB1854" i="19"/>
  <c r="AC1854" i="19"/>
  <c r="AO1854" i="19"/>
  <c r="AP1854" i="19"/>
  <c r="AL1854" i="19"/>
  <c r="AM1854" i="19"/>
  <c r="Y1854" i="19"/>
  <c r="Z1854" i="19"/>
  <c r="AH1854" i="19"/>
  <c r="AF1854" i="19"/>
  <c r="D1853" i="19"/>
  <c r="T1855" i="19"/>
  <c r="AH1855" i="19"/>
  <c r="AF1855" i="19"/>
  <c r="D1854" i="19"/>
  <c r="P1857" i="19"/>
  <c r="Q1856" i="19"/>
  <c r="R1856" i="19"/>
  <c r="S1856" i="19"/>
  <c r="AH1856" i="19"/>
  <c r="AF1856" i="19"/>
  <c r="D1855" i="19"/>
  <c r="AL1855" i="19"/>
  <c r="AM1855" i="19"/>
  <c r="Y1855" i="19"/>
  <c r="Z1855" i="19"/>
  <c r="P1858" i="19"/>
  <c r="Q1857" i="19"/>
  <c r="R1857" i="19"/>
  <c r="S1857" i="19"/>
  <c r="V1856" i="19"/>
  <c r="W1856" i="19"/>
  <c r="T1856" i="19"/>
  <c r="Y1856" i="19"/>
  <c r="Z1856" i="19"/>
  <c r="AO1855" i="19"/>
  <c r="AP1855" i="19"/>
  <c r="AB1855" i="19"/>
  <c r="AC1855" i="19"/>
  <c r="V1855" i="19"/>
  <c r="W1855" i="19"/>
  <c r="T1857" i="19"/>
  <c r="Y1857" i="19"/>
  <c r="Z1857" i="19"/>
  <c r="P1859" i="19"/>
  <c r="Q1858" i="19"/>
  <c r="R1858" i="19"/>
  <c r="S1858" i="19"/>
  <c r="D1856" i="19"/>
  <c r="AH1857" i="19"/>
  <c r="AF1857" i="19"/>
  <c r="AO1856" i="19"/>
  <c r="AP1856" i="19"/>
  <c r="AL1856" i="19"/>
  <c r="AM1856" i="19"/>
  <c r="AB1856" i="19"/>
  <c r="AC1856" i="19"/>
  <c r="D1857" i="19"/>
  <c r="AH1858" i="19"/>
  <c r="AF1858" i="19"/>
  <c r="AL1857" i="19"/>
  <c r="AM1857" i="19"/>
  <c r="T1858" i="19"/>
  <c r="AB1858" i="19"/>
  <c r="AC1858" i="19"/>
  <c r="AO1857" i="19"/>
  <c r="AP1857" i="19"/>
  <c r="AB1857" i="19"/>
  <c r="AC1857" i="19"/>
  <c r="Q1859" i="19"/>
  <c r="R1859" i="19"/>
  <c r="S1859" i="19"/>
  <c r="P1860" i="19"/>
  <c r="V1857" i="19"/>
  <c r="W1857" i="19"/>
  <c r="Q1860" i="19"/>
  <c r="R1860" i="19"/>
  <c r="S1860" i="19"/>
  <c r="P1861" i="19"/>
  <c r="T1859" i="19"/>
  <c r="AB1859" i="19"/>
  <c r="AC1859" i="19"/>
  <c r="Y1859" i="19"/>
  <c r="Z1859" i="19"/>
  <c r="V1859" i="19"/>
  <c r="W1859" i="19"/>
  <c r="D1858" i="19"/>
  <c r="AH1859" i="19"/>
  <c r="AF1859" i="19"/>
  <c r="V1858" i="19"/>
  <c r="W1858" i="19"/>
  <c r="AO1858" i="19"/>
  <c r="AP1858" i="19"/>
  <c r="AL1858" i="19"/>
  <c r="AM1858" i="19"/>
  <c r="Y1858" i="19"/>
  <c r="Z1858" i="19"/>
  <c r="AO1859" i="19"/>
  <c r="AP1859" i="19"/>
  <c r="D1859" i="19"/>
  <c r="AH1860" i="19"/>
  <c r="AF1860" i="19"/>
  <c r="AL1859" i="19"/>
  <c r="AM1859" i="19"/>
  <c r="Q1861" i="19"/>
  <c r="R1861" i="19"/>
  <c r="S1861" i="19"/>
  <c r="P1862" i="19"/>
  <c r="AB1860" i="19"/>
  <c r="AC1860" i="19"/>
  <c r="T1860" i="19"/>
  <c r="V1860" i="19"/>
  <c r="W1860" i="19"/>
  <c r="Y1860" i="19"/>
  <c r="Z1860" i="19"/>
  <c r="T1861" i="19"/>
  <c r="AL1861" i="19"/>
  <c r="AM1861" i="19"/>
  <c r="V1861" i="19"/>
  <c r="W1861" i="19"/>
  <c r="D1860" i="19"/>
  <c r="AH1861" i="19"/>
  <c r="AF1861" i="19"/>
  <c r="AO1860" i="19"/>
  <c r="AP1860" i="19"/>
  <c r="P1863" i="19"/>
  <c r="Q1862" i="19"/>
  <c r="R1862" i="19"/>
  <c r="S1862" i="19"/>
  <c r="AL1860" i="19"/>
  <c r="AM1860" i="19"/>
  <c r="T1862" i="19"/>
  <c r="Y1861" i="19"/>
  <c r="Z1861" i="19"/>
  <c r="P1864" i="19"/>
  <c r="Q1863" i="19"/>
  <c r="R1863" i="19"/>
  <c r="S1863" i="19"/>
  <c r="D1861" i="19"/>
  <c r="AH1862" i="19"/>
  <c r="AF1862" i="19"/>
  <c r="AO1861" i="19"/>
  <c r="AP1861" i="19"/>
  <c r="AB1861" i="19"/>
  <c r="AC1861" i="19"/>
  <c r="D1862" i="19"/>
  <c r="AH1863" i="19"/>
  <c r="AF1863" i="19"/>
  <c r="AO1862" i="19"/>
  <c r="AP1862" i="19"/>
  <c r="P1865" i="19"/>
  <c r="Q1864" i="19"/>
  <c r="R1864" i="19"/>
  <c r="S1864" i="19"/>
  <c r="Y1862" i="19"/>
  <c r="Z1862" i="19"/>
  <c r="V1862" i="19"/>
  <c r="W1862" i="19"/>
  <c r="AL1862" i="19"/>
  <c r="AM1862" i="19"/>
  <c r="T1863" i="19"/>
  <c r="AO1863" i="19"/>
  <c r="AP1863" i="19"/>
  <c r="AB1862" i="19"/>
  <c r="AC1862" i="19"/>
  <c r="D1863" i="19"/>
  <c r="AH1864" i="19"/>
  <c r="AF1864" i="19"/>
  <c r="V1863" i="19"/>
  <c r="W1863" i="19"/>
  <c r="Y1863" i="19"/>
  <c r="Z1863" i="19"/>
  <c r="AL1863" i="19"/>
  <c r="AM1863" i="19"/>
  <c r="AB1863" i="19"/>
  <c r="AC1863" i="19"/>
  <c r="AB1864" i="19"/>
  <c r="AC1864" i="19"/>
  <c r="T1864" i="19"/>
  <c r="V1864" i="19"/>
  <c r="W1864" i="19"/>
  <c r="AO1864" i="19"/>
  <c r="AP1864" i="19"/>
  <c r="Q1865" i="19"/>
  <c r="R1865" i="19"/>
  <c r="S1865" i="19"/>
  <c r="P1866" i="19"/>
  <c r="Q1866" i="19"/>
  <c r="R1866" i="19"/>
  <c r="S1866" i="19"/>
  <c r="P1867" i="19"/>
  <c r="D1864" i="19"/>
  <c r="AH1865" i="19"/>
  <c r="AF1865" i="19"/>
  <c r="AL1865" i="19"/>
  <c r="AM1865" i="19"/>
  <c r="Y1865" i="19"/>
  <c r="Z1865" i="19"/>
  <c r="V1865" i="19"/>
  <c r="W1865" i="19"/>
  <c r="AO1865" i="19"/>
  <c r="AP1865" i="19"/>
  <c r="T1865" i="19"/>
  <c r="Y1864" i="19"/>
  <c r="Z1864" i="19"/>
  <c r="AL1864" i="19"/>
  <c r="AM1864" i="19"/>
  <c r="D1865" i="19"/>
  <c r="AH1866" i="19"/>
  <c r="AF1866" i="19"/>
  <c r="AB1865" i="19"/>
  <c r="AC1865" i="19"/>
  <c r="P1868" i="19"/>
  <c r="Q1867" i="19"/>
  <c r="R1867" i="19"/>
  <c r="S1867" i="19"/>
  <c r="AL1866" i="19"/>
  <c r="AM1866" i="19"/>
  <c r="Y1866" i="19"/>
  <c r="Z1866" i="19"/>
  <c r="T1866" i="19"/>
  <c r="D1866" i="19"/>
  <c r="AH1867" i="19"/>
  <c r="AF1867" i="19"/>
  <c r="T1867" i="19"/>
  <c r="AL1867" i="19"/>
  <c r="AM1867" i="19"/>
  <c r="P1869" i="19"/>
  <c r="Q1868" i="19"/>
  <c r="R1868" i="19"/>
  <c r="S1868" i="19"/>
  <c r="AO1866" i="19"/>
  <c r="AP1866" i="19"/>
  <c r="AB1866" i="19"/>
  <c r="AC1866" i="19"/>
  <c r="V1866" i="19"/>
  <c r="W1866" i="19"/>
  <c r="AB1867" i="19"/>
  <c r="AC1867" i="19"/>
  <c r="AO1867" i="19"/>
  <c r="AP1867" i="19"/>
  <c r="Y1867" i="19"/>
  <c r="Z1867" i="19"/>
  <c r="D1867" i="19"/>
  <c r="AH1868" i="19"/>
  <c r="AF1868" i="19"/>
  <c r="V1867" i="19"/>
  <c r="W1867" i="19"/>
  <c r="AL1868" i="19"/>
  <c r="AM1868" i="19"/>
  <c r="T1868" i="19"/>
  <c r="Q1869" i="19"/>
  <c r="R1869" i="19"/>
  <c r="S1869" i="19"/>
  <c r="P1870" i="19"/>
  <c r="P1871" i="19"/>
  <c r="Q1870" i="19"/>
  <c r="R1870" i="19"/>
  <c r="S1870" i="19"/>
  <c r="D1868" i="19"/>
  <c r="AH1869" i="19"/>
  <c r="AF1869" i="19"/>
  <c r="AB1868" i="19"/>
  <c r="AC1868" i="19"/>
  <c r="AL1869" i="19"/>
  <c r="AM1869" i="19"/>
  <c r="Y1869" i="19"/>
  <c r="Z1869" i="19"/>
  <c r="AO1869" i="19"/>
  <c r="AP1869" i="19"/>
  <c r="T1869" i="19"/>
  <c r="V1868" i="19"/>
  <c r="W1868" i="19"/>
  <c r="AO1868" i="19"/>
  <c r="AP1868" i="19"/>
  <c r="Y1868" i="19"/>
  <c r="Z1868" i="19"/>
  <c r="D1869" i="19"/>
  <c r="AH1870" i="19"/>
  <c r="AF1870" i="19"/>
  <c r="T1870" i="19"/>
  <c r="AL1870" i="19"/>
  <c r="AM1870" i="19"/>
  <c r="AB1869" i="19"/>
  <c r="AC1869" i="19"/>
  <c r="V1869" i="19"/>
  <c r="W1869" i="19"/>
  <c r="P1872" i="19"/>
  <c r="Q1871" i="19"/>
  <c r="R1871" i="19"/>
  <c r="S1871" i="19"/>
  <c r="T1871" i="19"/>
  <c r="Y1871" i="19"/>
  <c r="Z1871" i="19"/>
  <c r="AB1871" i="19"/>
  <c r="AC1871" i="19"/>
  <c r="V1871" i="19"/>
  <c r="W1871" i="19"/>
  <c r="AO1870" i="19"/>
  <c r="AP1870" i="19"/>
  <c r="D1870" i="19"/>
  <c r="AH1871" i="19"/>
  <c r="AF1871" i="19"/>
  <c r="V1870" i="19"/>
  <c r="W1870" i="19"/>
  <c r="AB1870" i="19"/>
  <c r="AC1870" i="19"/>
  <c r="P1873" i="19"/>
  <c r="Q1872" i="19"/>
  <c r="R1872" i="19"/>
  <c r="S1872" i="19"/>
  <c r="Y1870" i="19"/>
  <c r="Z1870" i="19"/>
  <c r="T1872" i="19"/>
  <c r="AO1872" i="19"/>
  <c r="AP1872" i="19"/>
  <c r="AB1872" i="19"/>
  <c r="AC1872" i="19"/>
  <c r="AL1872" i="19"/>
  <c r="AM1872" i="19"/>
  <c r="V1872" i="19"/>
  <c r="W1872" i="19"/>
  <c r="P1874" i="19"/>
  <c r="Q1873" i="19"/>
  <c r="R1873" i="19"/>
  <c r="S1873" i="19"/>
  <c r="AO1871" i="19"/>
  <c r="AP1871" i="19"/>
  <c r="D1871" i="19"/>
  <c r="AH1872" i="19"/>
  <c r="AF1872" i="19"/>
  <c r="AL1871" i="19"/>
  <c r="AM1871" i="19"/>
  <c r="T1873" i="19"/>
  <c r="AB1873" i="19"/>
  <c r="AC1873" i="19"/>
  <c r="V1873" i="19"/>
  <c r="W1873" i="19"/>
  <c r="AL1873" i="19"/>
  <c r="AM1873" i="19"/>
  <c r="P1875" i="19"/>
  <c r="Q1874" i="19"/>
  <c r="R1874" i="19"/>
  <c r="S1874" i="19"/>
  <c r="D1872" i="19"/>
  <c r="AH1873" i="19"/>
  <c r="AF1873" i="19"/>
  <c r="Y1872" i="19"/>
  <c r="Z1872" i="19"/>
  <c r="Q1875" i="19"/>
  <c r="R1875" i="19"/>
  <c r="S1875" i="19"/>
  <c r="P1876" i="19"/>
  <c r="AH1874" i="19"/>
  <c r="AF1874" i="19"/>
  <c r="D1873" i="19"/>
  <c r="AO1873" i="19"/>
  <c r="AP1873" i="19"/>
  <c r="T1874" i="19"/>
  <c r="Y1873" i="19"/>
  <c r="Z1873" i="19"/>
  <c r="AH1875" i="19"/>
  <c r="AF1875" i="19"/>
  <c r="D1874" i="19"/>
  <c r="AL1874" i="19"/>
  <c r="AM1874" i="19"/>
  <c r="AO1874" i="19"/>
  <c r="AP1874" i="19"/>
  <c r="Y1874" i="19"/>
  <c r="Z1874" i="19"/>
  <c r="AB1874" i="19"/>
  <c r="AC1874" i="19"/>
  <c r="V1874" i="19"/>
  <c r="W1874" i="19"/>
  <c r="Q1876" i="19"/>
  <c r="R1876" i="19"/>
  <c r="S1876" i="19"/>
  <c r="P1877" i="19"/>
  <c r="T1875" i="19"/>
  <c r="V1875" i="19"/>
  <c r="W1875" i="19"/>
  <c r="AB1875" i="19"/>
  <c r="AC1875" i="19"/>
  <c r="AL1875" i="19"/>
  <c r="AM1875" i="19"/>
  <c r="AH1876" i="19"/>
  <c r="AF1876" i="19"/>
  <c r="D1875" i="19"/>
  <c r="AO1875" i="19"/>
  <c r="AP1875" i="19"/>
  <c r="Y1875" i="19"/>
  <c r="Z1875" i="19"/>
  <c r="P1878" i="19"/>
  <c r="Q1877" i="19"/>
  <c r="R1877" i="19"/>
  <c r="S1877" i="19"/>
  <c r="Y1876" i="19"/>
  <c r="Z1876" i="19"/>
  <c r="AO1876" i="19"/>
  <c r="AP1876" i="19"/>
  <c r="T1876" i="19"/>
  <c r="V1876" i="19"/>
  <c r="W1876" i="19"/>
  <c r="AB1876" i="19"/>
  <c r="AC1876" i="19"/>
  <c r="AL1876" i="19"/>
  <c r="AM1876" i="19"/>
  <c r="T1877" i="19"/>
  <c r="Q1878" i="19"/>
  <c r="R1878" i="19"/>
  <c r="S1878" i="19"/>
  <c r="P1879" i="19"/>
  <c r="D1876" i="19"/>
  <c r="AH1877" i="19"/>
  <c r="AF1877" i="19"/>
  <c r="AH1878" i="19"/>
  <c r="AF1878" i="19"/>
  <c r="D1877" i="19"/>
  <c r="T1878" i="19"/>
  <c r="V1878" i="19"/>
  <c r="W1878" i="19"/>
  <c r="AL1878" i="19"/>
  <c r="AM1878" i="19"/>
  <c r="AB1878" i="19"/>
  <c r="AC1878" i="19"/>
  <c r="AO1877" i="19"/>
  <c r="AP1877" i="19"/>
  <c r="Q1879" i="19"/>
  <c r="R1879" i="19"/>
  <c r="S1879" i="19"/>
  <c r="P1880" i="19"/>
  <c r="AB1877" i="19"/>
  <c r="AC1877" i="19"/>
  <c r="AL1877" i="19"/>
  <c r="AM1877" i="19"/>
  <c r="V1877" i="19"/>
  <c r="W1877" i="19"/>
  <c r="Y1877" i="19"/>
  <c r="Z1877" i="19"/>
  <c r="AH1879" i="19"/>
  <c r="AF1879" i="19"/>
  <c r="D1878" i="19"/>
  <c r="Q1880" i="19"/>
  <c r="R1880" i="19"/>
  <c r="S1880" i="19"/>
  <c r="P1881" i="19"/>
  <c r="AO1878" i="19"/>
  <c r="AP1878" i="19"/>
  <c r="Y1878" i="19"/>
  <c r="Z1878" i="19"/>
  <c r="T1879" i="19"/>
  <c r="T1880" i="19"/>
  <c r="V1880" i="19"/>
  <c r="W1880" i="19"/>
  <c r="AL1880" i="19"/>
  <c r="AM1880" i="19"/>
  <c r="Y1880" i="19"/>
  <c r="Z1880" i="19"/>
  <c r="AB1880" i="19"/>
  <c r="AC1880" i="19"/>
  <c r="AH1880" i="19"/>
  <c r="AF1880" i="19"/>
  <c r="D1879" i="19"/>
  <c r="AO1879" i="19"/>
  <c r="AP1879" i="19"/>
  <c r="Y1879" i="19"/>
  <c r="Z1879" i="19"/>
  <c r="AL1879" i="19"/>
  <c r="AM1879" i="19"/>
  <c r="Q1881" i="19"/>
  <c r="R1881" i="19"/>
  <c r="S1881" i="19"/>
  <c r="P1882" i="19"/>
  <c r="AB1879" i="19"/>
  <c r="AC1879" i="19"/>
  <c r="V1879" i="19"/>
  <c r="W1879" i="19"/>
  <c r="T1881" i="19"/>
  <c r="AO1881" i="19"/>
  <c r="AP1881" i="19"/>
  <c r="V1881" i="19"/>
  <c r="W1881" i="19"/>
  <c r="AB1881" i="19"/>
  <c r="AC1881" i="19"/>
  <c r="AL1881" i="19"/>
  <c r="AM1881" i="19"/>
  <c r="Y1881" i="19"/>
  <c r="Z1881" i="19"/>
  <c r="D1880" i="19"/>
  <c r="AH1881" i="19"/>
  <c r="AF1881" i="19"/>
  <c r="P1883" i="19"/>
  <c r="Q1882" i="19"/>
  <c r="R1882" i="19"/>
  <c r="S1882" i="19"/>
  <c r="AO1880" i="19"/>
  <c r="AP1880" i="19"/>
  <c r="T1882" i="19"/>
  <c r="V1882" i="19"/>
  <c r="W1882" i="19"/>
  <c r="AB1882" i="19"/>
  <c r="AC1882" i="19"/>
  <c r="AL1882" i="19"/>
  <c r="AM1882" i="19"/>
  <c r="Y1882" i="19"/>
  <c r="Z1882" i="19"/>
  <c r="D1881" i="19"/>
  <c r="AH1882" i="19"/>
  <c r="AF1882" i="19"/>
  <c r="P1884" i="19"/>
  <c r="Q1883" i="19"/>
  <c r="R1883" i="19"/>
  <c r="S1883" i="19"/>
  <c r="D1882" i="19"/>
  <c r="AH1883" i="19"/>
  <c r="AF1883" i="19"/>
  <c r="T1883" i="19"/>
  <c r="V1883" i="19"/>
  <c r="W1883" i="19"/>
  <c r="AB1883" i="19"/>
  <c r="AC1883" i="19"/>
  <c r="AL1883" i="19"/>
  <c r="AM1883" i="19"/>
  <c r="Y1883" i="19"/>
  <c r="Z1883" i="19"/>
  <c r="P1885" i="19"/>
  <c r="Q1884" i="19"/>
  <c r="R1884" i="19"/>
  <c r="S1884" i="19"/>
  <c r="AO1882" i="19"/>
  <c r="AP1882" i="19"/>
  <c r="T1884" i="19"/>
  <c r="V1884" i="19"/>
  <c r="W1884" i="19"/>
  <c r="AB1884" i="19"/>
  <c r="AC1884" i="19"/>
  <c r="Y1884" i="19"/>
  <c r="Z1884" i="19"/>
  <c r="AO1884" i="19"/>
  <c r="AP1884" i="19"/>
  <c r="AL1884" i="19"/>
  <c r="AM1884" i="19"/>
  <c r="D1883" i="19"/>
  <c r="AH1884" i="19"/>
  <c r="AF1884" i="19"/>
  <c r="Q1885" i="19"/>
  <c r="R1885" i="19"/>
  <c r="S1885" i="19"/>
  <c r="P1886" i="19"/>
  <c r="AO1883" i="19"/>
  <c r="AP1883" i="19"/>
  <c r="Q1886" i="19"/>
  <c r="R1886" i="19"/>
  <c r="S1886" i="19"/>
  <c r="P1887" i="19"/>
  <c r="T1885" i="19"/>
  <c r="V1885" i="19"/>
  <c r="W1885" i="19"/>
  <c r="AB1885" i="19"/>
  <c r="AC1885" i="19"/>
  <c r="Y1885" i="19"/>
  <c r="Z1885" i="19"/>
  <c r="AO1885" i="19"/>
  <c r="AP1885" i="19"/>
  <c r="D1884" i="19"/>
  <c r="AH1885" i="19"/>
  <c r="AF1885" i="19"/>
  <c r="Q1887" i="19"/>
  <c r="R1887" i="19"/>
  <c r="S1887" i="19"/>
  <c r="P1888" i="19"/>
  <c r="T1886" i="19"/>
  <c r="V1886" i="19"/>
  <c r="W1886" i="19"/>
  <c r="AB1886" i="19"/>
  <c r="AC1886" i="19"/>
  <c r="Y1886" i="19"/>
  <c r="Z1886" i="19"/>
  <c r="AO1886" i="19"/>
  <c r="AP1886" i="19"/>
  <c r="AL1886" i="19"/>
  <c r="AM1886" i="19"/>
  <c r="D1885" i="19"/>
  <c r="AH1886" i="19"/>
  <c r="AF1886" i="19"/>
  <c r="AL1885" i="19"/>
  <c r="AM1885" i="19"/>
  <c r="AH1887" i="19"/>
  <c r="AF1887" i="19"/>
  <c r="D1886" i="19"/>
  <c r="Q1888" i="19"/>
  <c r="R1888" i="19"/>
  <c r="S1888" i="19"/>
  <c r="P1889" i="19"/>
  <c r="V1887" i="19"/>
  <c r="W1887" i="19"/>
  <c r="AB1887" i="19"/>
  <c r="AC1887" i="19"/>
  <c r="Y1887" i="19"/>
  <c r="Z1887" i="19"/>
  <c r="T1887" i="19"/>
  <c r="AO1887" i="19"/>
  <c r="AP1887" i="19"/>
  <c r="AL1887" i="19"/>
  <c r="AM1887" i="19"/>
  <c r="T1888" i="19"/>
  <c r="Q1889" i="19"/>
  <c r="R1889" i="19"/>
  <c r="S1889" i="19"/>
  <c r="P1890" i="19"/>
  <c r="D1887" i="19"/>
  <c r="AH1888" i="19"/>
  <c r="AF1888" i="19"/>
  <c r="Q1890" i="19"/>
  <c r="R1890" i="19"/>
  <c r="S1890" i="19"/>
  <c r="P1891" i="19"/>
  <c r="D1888" i="19"/>
  <c r="AH1889" i="19"/>
  <c r="AF1889" i="19"/>
  <c r="Y1888" i="19"/>
  <c r="Z1888" i="19"/>
  <c r="AL1888" i="19"/>
  <c r="AM1888" i="19"/>
  <c r="AB1888" i="19"/>
  <c r="AC1888" i="19"/>
  <c r="V1889" i="19"/>
  <c r="W1889" i="19"/>
  <c r="AB1889" i="19"/>
  <c r="AC1889" i="19"/>
  <c r="T1889" i="19"/>
  <c r="AO1889" i="19"/>
  <c r="AP1889" i="19"/>
  <c r="AO1888" i="19"/>
  <c r="AP1888" i="19"/>
  <c r="V1888" i="19"/>
  <c r="W1888" i="19"/>
  <c r="D1889" i="19"/>
  <c r="AH1890" i="19"/>
  <c r="AF1890" i="19"/>
  <c r="Y1889" i="19"/>
  <c r="Z1889" i="19"/>
  <c r="AL1889" i="19"/>
  <c r="AM1889" i="19"/>
  <c r="P1892" i="19"/>
  <c r="Q1891" i="19"/>
  <c r="R1891" i="19"/>
  <c r="S1891" i="19"/>
  <c r="AB1890" i="19"/>
  <c r="AC1890" i="19"/>
  <c r="T1890" i="19"/>
  <c r="V1890" i="19"/>
  <c r="W1890" i="19"/>
  <c r="T1891" i="19"/>
  <c r="AO1891" i="19"/>
  <c r="AP1891" i="19"/>
  <c r="Y1891" i="19"/>
  <c r="Z1891" i="19"/>
  <c r="P1893" i="19"/>
  <c r="Q1892" i="19"/>
  <c r="R1892" i="19"/>
  <c r="S1892" i="19"/>
  <c r="D1890" i="19"/>
  <c r="AH1891" i="19"/>
  <c r="AF1891" i="19"/>
  <c r="AO1890" i="19"/>
  <c r="AP1890" i="19"/>
  <c r="Y1890" i="19"/>
  <c r="Z1890" i="19"/>
  <c r="AL1890" i="19"/>
  <c r="AM1890" i="19"/>
  <c r="T1892" i="19"/>
  <c r="P1894" i="19"/>
  <c r="Q1893" i="19"/>
  <c r="R1893" i="19"/>
  <c r="S1893" i="19"/>
  <c r="D1891" i="19"/>
  <c r="AH1892" i="19"/>
  <c r="AF1892" i="19"/>
  <c r="V1891" i="19"/>
  <c r="W1891" i="19"/>
  <c r="AL1891" i="19"/>
  <c r="AM1891" i="19"/>
  <c r="AB1891" i="19"/>
  <c r="AC1891" i="19"/>
  <c r="Q1894" i="19"/>
  <c r="R1894" i="19"/>
  <c r="S1894" i="19"/>
  <c r="P1895" i="19"/>
  <c r="D1892" i="19"/>
  <c r="AH1893" i="19"/>
  <c r="AF1893" i="19"/>
  <c r="V1892" i="19"/>
  <c r="W1892" i="19"/>
  <c r="AO1892" i="19"/>
  <c r="AP1892" i="19"/>
  <c r="AL1892" i="19"/>
  <c r="AM1892" i="19"/>
  <c r="AB1893" i="19"/>
  <c r="AC1893" i="19"/>
  <c r="AL1893" i="19"/>
  <c r="AM1893" i="19"/>
  <c r="T1893" i="19"/>
  <c r="V1893" i="19"/>
  <c r="W1893" i="19"/>
  <c r="Y1893" i="19"/>
  <c r="Z1893" i="19"/>
  <c r="AO1893" i="19"/>
  <c r="AP1893" i="19"/>
  <c r="Y1892" i="19"/>
  <c r="Z1892" i="19"/>
  <c r="AB1892" i="19"/>
  <c r="AC1892" i="19"/>
  <c r="D1893" i="19"/>
  <c r="AH1894" i="19"/>
  <c r="AF1894" i="19"/>
  <c r="Q1895" i="19"/>
  <c r="R1895" i="19"/>
  <c r="S1895" i="19"/>
  <c r="P1896" i="19"/>
  <c r="T1894" i="19"/>
  <c r="D1894" i="19"/>
  <c r="AH1895" i="19"/>
  <c r="AF1895" i="19"/>
  <c r="AL1894" i="19"/>
  <c r="AM1894" i="19"/>
  <c r="AB1894" i="19"/>
  <c r="AC1894" i="19"/>
  <c r="P1897" i="19"/>
  <c r="Q1896" i="19"/>
  <c r="R1896" i="19"/>
  <c r="S1896" i="19"/>
  <c r="Y1894" i="19"/>
  <c r="Z1894" i="19"/>
  <c r="AB1895" i="19"/>
  <c r="AC1895" i="19"/>
  <c r="T1895" i="19"/>
  <c r="AO1895" i="19"/>
  <c r="AP1895" i="19"/>
  <c r="V1895" i="19"/>
  <c r="W1895" i="19"/>
  <c r="V1894" i="19"/>
  <c r="W1894" i="19"/>
  <c r="AO1894" i="19"/>
  <c r="AP1894" i="19"/>
  <c r="D1895" i="19"/>
  <c r="AH1896" i="19"/>
  <c r="AF1896" i="19"/>
  <c r="T1896" i="19"/>
  <c r="V1896" i="19"/>
  <c r="W1896" i="19"/>
  <c r="AO1896" i="19"/>
  <c r="AP1896" i="19"/>
  <c r="Q1897" i="19"/>
  <c r="R1897" i="19"/>
  <c r="S1897" i="19"/>
  <c r="P1898" i="19"/>
  <c r="Y1895" i="19"/>
  <c r="Z1895" i="19"/>
  <c r="AL1895" i="19"/>
  <c r="AM1895" i="19"/>
  <c r="D1896" i="19"/>
  <c r="AH1897" i="19"/>
  <c r="AF1897" i="19"/>
  <c r="Y1896" i="19"/>
  <c r="Z1896" i="19"/>
  <c r="AL1896" i="19"/>
  <c r="AM1896" i="19"/>
  <c r="AB1896" i="19"/>
  <c r="AC1896" i="19"/>
  <c r="P1899" i="19"/>
  <c r="Q1898" i="19"/>
  <c r="R1898" i="19"/>
  <c r="S1898" i="19"/>
  <c r="T1897" i="19"/>
  <c r="AO1897" i="19"/>
  <c r="AP1897" i="19"/>
  <c r="V1897" i="19"/>
  <c r="W1897" i="19"/>
  <c r="P1900" i="19"/>
  <c r="Q1899" i="19"/>
  <c r="R1899" i="19"/>
  <c r="S1899" i="19"/>
  <c r="D1897" i="19"/>
  <c r="AH1898" i="19"/>
  <c r="AF1898" i="19"/>
  <c r="T1898" i="19"/>
  <c r="AB1897" i="19"/>
  <c r="AC1897" i="19"/>
  <c r="Y1897" i="19"/>
  <c r="Z1897" i="19"/>
  <c r="AL1897" i="19"/>
  <c r="AM1897" i="19"/>
  <c r="D1898" i="19"/>
  <c r="AH1899" i="19"/>
  <c r="AF1899" i="19"/>
  <c r="AL1898" i="19"/>
  <c r="AM1898" i="19"/>
  <c r="V1898" i="19"/>
  <c r="W1898" i="19"/>
  <c r="Y1898" i="19"/>
  <c r="Z1898" i="19"/>
  <c r="AO1898" i="19"/>
  <c r="AP1898" i="19"/>
  <c r="AL1899" i="19"/>
  <c r="AM1899" i="19"/>
  <c r="T1899" i="19"/>
  <c r="AO1899" i="19"/>
  <c r="AP1899" i="19"/>
  <c r="V1899" i="19"/>
  <c r="W1899" i="19"/>
  <c r="AB1898" i="19"/>
  <c r="AC1898" i="19"/>
  <c r="P1901" i="19"/>
  <c r="Q1900" i="19"/>
  <c r="R1900" i="19"/>
  <c r="S1900" i="19"/>
  <c r="T1900" i="19"/>
  <c r="V1900" i="19"/>
  <c r="W1900" i="19"/>
  <c r="P1902" i="19"/>
  <c r="Q1901" i="19"/>
  <c r="R1901" i="19"/>
  <c r="S1901" i="19"/>
  <c r="D1899" i="19"/>
  <c r="AH1900" i="19"/>
  <c r="AF1900" i="19"/>
  <c r="AB1899" i="19"/>
  <c r="AC1899" i="19"/>
  <c r="Y1899" i="19"/>
  <c r="Z1899" i="19"/>
  <c r="P1903" i="19"/>
  <c r="Q1902" i="19"/>
  <c r="R1902" i="19"/>
  <c r="S1902" i="19"/>
  <c r="D1900" i="19"/>
  <c r="AH1901" i="19"/>
  <c r="AF1901" i="19"/>
  <c r="T1901" i="19"/>
  <c r="AB1900" i="19"/>
  <c r="AC1900" i="19"/>
  <c r="AO1900" i="19"/>
  <c r="AP1900" i="19"/>
  <c r="Y1900" i="19"/>
  <c r="Z1900" i="19"/>
  <c r="AL1900" i="19"/>
  <c r="AM1900" i="19"/>
  <c r="D1901" i="19"/>
  <c r="AH1902" i="19"/>
  <c r="AF1902" i="19"/>
  <c r="Y1901" i="19"/>
  <c r="Z1901" i="19"/>
  <c r="T1902" i="19"/>
  <c r="AO1902" i="19"/>
  <c r="AP1902" i="19"/>
  <c r="V1902" i="19"/>
  <c r="W1902" i="19"/>
  <c r="AO1901" i="19"/>
  <c r="AP1901" i="19"/>
  <c r="AL1901" i="19"/>
  <c r="AM1901" i="19"/>
  <c r="AB1901" i="19"/>
  <c r="AC1901" i="19"/>
  <c r="V1901" i="19"/>
  <c r="W1901" i="19"/>
  <c r="P1904" i="19"/>
  <c r="Q1903" i="19"/>
  <c r="R1903" i="19"/>
  <c r="S1903" i="19"/>
  <c r="D1902" i="19"/>
  <c r="AH1903" i="19"/>
  <c r="AF1903" i="19"/>
  <c r="T1903" i="19"/>
  <c r="V1903" i="19"/>
  <c r="W1903" i="19"/>
  <c r="Q1904" i="19"/>
  <c r="R1904" i="19"/>
  <c r="S1904" i="19"/>
  <c r="P1905" i="19"/>
  <c r="Y1902" i="19"/>
  <c r="Z1902" i="19"/>
  <c r="AL1902" i="19"/>
  <c r="AM1902" i="19"/>
  <c r="AB1902" i="19"/>
  <c r="AC1902" i="19"/>
  <c r="D1903" i="19"/>
  <c r="AH1904" i="19"/>
  <c r="AF1904" i="19"/>
  <c r="Y1903" i="19"/>
  <c r="Z1903" i="19"/>
  <c r="Q1905" i="19"/>
  <c r="R1905" i="19"/>
  <c r="S1905" i="19"/>
  <c r="P1906" i="19"/>
  <c r="AO1903" i="19"/>
  <c r="AP1903" i="19"/>
  <c r="AL1903" i="19"/>
  <c r="AM1903" i="19"/>
  <c r="T1904" i="19"/>
  <c r="AB1904" i="19"/>
  <c r="AC1904" i="19"/>
  <c r="V1904" i="19"/>
  <c r="W1904" i="19"/>
  <c r="AL1904" i="19"/>
  <c r="AM1904" i="19"/>
  <c r="AB1903" i="19"/>
  <c r="AC1903" i="19"/>
  <c r="D1904" i="19"/>
  <c r="AH1905" i="19"/>
  <c r="AF1905" i="19"/>
  <c r="T1905" i="19"/>
  <c r="AL1905" i="19"/>
  <c r="AM1905" i="19"/>
  <c r="AB1905" i="19"/>
  <c r="AC1905" i="19"/>
  <c r="V1905" i="19"/>
  <c r="W1905" i="19"/>
  <c r="P1907" i="19"/>
  <c r="Q1906" i="19"/>
  <c r="R1906" i="19"/>
  <c r="S1906" i="19"/>
  <c r="AO1904" i="19"/>
  <c r="AP1904" i="19"/>
  <c r="Y1904" i="19"/>
  <c r="Z1904" i="19"/>
  <c r="T1906" i="19"/>
  <c r="AB1906" i="19"/>
  <c r="AC1906" i="19"/>
  <c r="AL1906" i="19"/>
  <c r="AM1906" i="19"/>
  <c r="AH1906" i="19"/>
  <c r="AF1906" i="19"/>
  <c r="D1905" i="19"/>
  <c r="AO1905" i="19"/>
  <c r="AP1905" i="19"/>
  <c r="Y1905" i="19"/>
  <c r="Z1905" i="19"/>
  <c r="Q1907" i="19"/>
  <c r="R1907" i="19"/>
  <c r="S1907" i="19"/>
  <c r="P1908" i="19"/>
  <c r="P1909" i="19"/>
  <c r="Q1908" i="19"/>
  <c r="R1908" i="19"/>
  <c r="S1908" i="19"/>
  <c r="AH1907" i="19"/>
  <c r="AF1907" i="19"/>
  <c r="D1906" i="19"/>
  <c r="AO1906" i="19"/>
  <c r="AP1906" i="19"/>
  <c r="Y1907" i="19"/>
  <c r="Z1907" i="19"/>
  <c r="AO1907" i="19"/>
  <c r="AP1907" i="19"/>
  <c r="T1907" i="19"/>
  <c r="V1907" i="19"/>
  <c r="W1907" i="19"/>
  <c r="AL1907" i="19"/>
  <c r="AM1907" i="19"/>
  <c r="AB1907" i="19"/>
  <c r="AC1907" i="19"/>
  <c r="V1906" i="19"/>
  <c r="W1906" i="19"/>
  <c r="Y1906" i="19"/>
  <c r="Z1906" i="19"/>
  <c r="T1908" i="19"/>
  <c r="Q1909" i="19"/>
  <c r="R1909" i="19"/>
  <c r="S1909" i="19"/>
  <c r="P1910" i="19"/>
  <c r="AH1908" i="19"/>
  <c r="AF1908" i="19"/>
  <c r="D1907" i="19"/>
  <c r="D1908" i="19"/>
  <c r="AH1909" i="19"/>
  <c r="AF1909" i="19"/>
  <c r="AO1908" i="19"/>
  <c r="AP1908" i="19"/>
  <c r="T1909" i="19"/>
  <c r="AL1909" i="19"/>
  <c r="AM1909" i="19"/>
  <c r="AL1908" i="19"/>
  <c r="AM1908" i="19"/>
  <c r="AB1908" i="19"/>
  <c r="AC1908" i="19"/>
  <c r="V1908" i="19"/>
  <c r="W1908" i="19"/>
  <c r="Q1910" i="19"/>
  <c r="R1910" i="19"/>
  <c r="S1910" i="19"/>
  <c r="P1911" i="19"/>
  <c r="Y1908" i="19"/>
  <c r="Z1908" i="19"/>
  <c r="D1909" i="19"/>
  <c r="AH1910" i="19"/>
  <c r="AF1910" i="19"/>
  <c r="T1910" i="19"/>
  <c r="V1910" i="19"/>
  <c r="W1910" i="19"/>
  <c r="AB1910" i="19"/>
  <c r="AC1910" i="19"/>
  <c r="AL1910" i="19"/>
  <c r="AM1910" i="19"/>
  <c r="AO1909" i="19"/>
  <c r="AP1909" i="19"/>
  <c r="Q1911" i="19"/>
  <c r="R1911" i="19"/>
  <c r="S1911" i="19"/>
  <c r="P1912" i="19"/>
  <c r="V1909" i="19"/>
  <c r="W1909" i="19"/>
  <c r="Y1909" i="19"/>
  <c r="Z1909" i="19"/>
  <c r="AB1909" i="19"/>
  <c r="AC1909" i="19"/>
  <c r="T1911" i="19"/>
  <c r="V1911" i="19"/>
  <c r="W1911" i="19"/>
  <c r="AB1911" i="19"/>
  <c r="AC1911" i="19"/>
  <c r="Y1911" i="19"/>
  <c r="Z1911" i="19"/>
  <c r="AL1911" i="19"/>
  <c r="AM1911" i="19"/>
  <c r="D1910" i="19"/>
  <c r="AH1911" i="19"/>
  <c r="AF1911" i="19"/>
  <c r="Q1912" i="19"/>
  <c r="R1912" i="19"/>
  <c r="S1912" i="19"/>
  <c r="P1913" i="19"/>
  <c r="AO1910" i="19"/>
  <c r="AP1910" i="19"/>
  <c r="Y1910" i="19"/>
  <c r="Z1910" i="19"/>
  <c r="Q1913" i="19"/>
  <c r="R1913" i="19"/>
  <c r="S1913" i="19"/>
  <c r="P1914" i="19"/>
  <c r="D1911" i="19"/>
  <c r="AH1912" i="19"/>
  <c r="AF1912" i="19"/>
  <c r="T1912" i="19"/>
  <c r="V1912" i="19"/>
  <c r="W1912" i="19"/>
  <c r="AL1912" i="19"/>
  <c r="AM1912" i="19"/>
  <c r="AB1912" i="19"/>
  <c r="AC1912" i="19"/>
  <c r="AO1911" i="19"/>
  <c r="AP1911" i="19"/>
  <c r="D1912" i="19"/>
  <c r="AH1913" i="19"/>
  <c r="AF1913" i="19"/>
  <c r="AO1912" i="19"/>
  <c r="AP1912" i="19"/>
  <c r="Y1912" i="19"/>
  <c r="Z1912" i="19"/>
  <c r="Q1914" i="19"/>
  <c r="R1914" i="19"/>
  <c r="S1914" i="19"/>
  <c r="P1915" i="19"/>
  <c r="AO1913" i="19"/>
  <c r="AP1913" i="19"/>
  <c r="T1913" i="19"/>
  <c r="V1913" i="19"/>
  <c r="W1913" i="19"/>
  <c r="AB1913" i="19"/>
  <c r="AC1913" i="19"/>
  <c r="Y1913" i="19"/>
  <c r="Z1913" i="19"/>
  <c r="AL1913" i="19"/>
  <c r="AM1913" i="19"/>
  <c r="T1914" i="19"/>
  <c r="V1914" i="19"/>
  <c r="W1914" i="19"/>
  <c r="AB1914" i="19"/>
  <c r="AC1914" i="19"/>
  <c r="AL1914" i="19"/>
  <c r="AM1914" i="19"/>
  <c r="Y1914" i="19"/>
  <c r="Z1914" i="19"/>
  <c r="Q1915" i="19"/>
  <c r="R1915" i="19"/>
  <c r="S1915" i="19"/>
  <c r="P1916" i="19"/>
  <c r="D1913" i="19"/>
  <c r="AH1914" i="19"/>
  <c r="AF1914" i="19"/>
  <c r="T1915" i="19"/>
  <c r="V1915" i="19"/>
  <c r="W1915" i="19"/>
  <c r="AB1915" i="19"/>
  <c r="AC1915" i="19"/>
  <c r="AO1915" i="19"/>
  <c r="AP1915" i="19"/>
  <c r="Y1915" i="19"/>
  <c r="Z1915" i="19"/>
  <c r="AL1915" i="19"/>
  <c r="AM1915" i="19"/>
  <c r="D1914" i="19"/>
  <c r="AH1915" i="19"/>
  <c r="AF1915" i="19"/>
  <c r="Q1916" i="19"/>
  <c r="R1916" i="19"/>
  <c r="S1916" i="19"/>
  <c r="P1917" i="19"/>
  <c r="AO1914" i="19"/>
  <c r="AP1914" i="19"/>
  <c r="P1918" i="19"/>
  <c r="Q1917" i="19"/>
  <c r="R1917" i="19"/>
  <c r="S1917" i="19"/>
  <c r="D1915" i="19"/>
  <c r="AH1916" i="19"/>
  <c r="AF1916" i="19"/>
  <c r="T1916" i="19"/>
  <c r="AB1916" i="19"/>
  <c r="AC1916" i="19"/>
  <c r="Y1916" i="19"/>
  <c r="Z1916" i="19"/>
  <c r="D1916" i="19"/>
  <c r="AH1917" i="19"/>
  <c r="AF1917" i="19"/>
  <c r="T1917" i="19"/>
  <c r="AB1917" i="19"/>
  <c r="AC1917" i="19"/>
  <c r="AO1917" i="19"/>
  <c r="AP1917" i="19"/>
  <c r="AL1917" i="19"/>
  <c r="AM1917" i="19"/>
  <c r="Y1917" i="19"/>
  <c r="Z1917" i="19"/>
  <c r="V1916" i="19"/>
  <c r="W1916" i="19"/>
  <c r="AL1916" i="19"/>
  <c r="AM1916" i="19"/>
  <c r="AO1916" i="19"/>
  <c r="AP1916" i="19"/>
  <c r="P1919" i="19"/>
  <c r="Q1918" i="19"/>
  <c r="R1918" i="19"/>
  <c r="S1918" i="19"/>
  <c r="T1918" i="19"/>
  <c r="V1918" i="19"/>
  <c r="W1918" i="19"/>
  <c r="AB1918" i="19"/>
  <c r="AC1918" i="19"/>
  <c r="AL1918" i="19"/>
  <c r="AM1918" i="19"/>
  <c r="AO1918" i="19"/>
  <c r="AP1918" i="19"/>
  <c r="Y1918" i="19"/>
  <c r="Z1918" i="19"/>
  <c r="AH1918" i="19"/>
  <c r="AF1918" i="19"/>
  <c r="D1917" i="19"/>
  <c r="P1920" i="19"/>
  <c r="Q1919" i="19"/>
  <c r="R1919" i="19"/>
  <c r="S1919" i="19"/>
  <c r="V1917" i="19"/>
  <c r="W1917" i="19"/>
  <c r="T1919" i="19"/>
  <c r="P1921" i="19"/>
  <c r="Q1920" i="19"/>
  <c r="R1920" i="19"/>
  <c r="S1920" i="19"/>
  <c r="AH1919" i="19"/>
  <c r="AF1919" i="19"/>
  <c r="D1918" i="19"/>
  <c r="AH1920" i="19"/>
  <c r="AF1920" i="19"/>
  <c r="D1919" i="19"/>
  <c r="AL1919" i="19"/>
  <c r="AM1919" i="19"/>
  <c r="AO1919" i="19"/>
  <c r="AP1919" i="19"/>
  <c r="P1922" i="19"/>
  <c r="Q1921" i="19"/>
  <c r="R1921" i="19"/>
  <c r="S1921" i="19"/>
  <c r="Y1919" i="19"/>
  <c r="Z1919" i="19"/>
  <c r="AB1919" i="19"/>
  <c r="AC1919" i="19"/>
  <c r="T1920" i="19"/>
  <c r="V1920" i="19"/>
  <c r="W1920" i="19"/>
  <c r="V1919" i="19"/>
  <c r="W1919" i="19"/>
  <c r="T1921" i="19"/>
  <c r="AB1921" i="19"/>
  <c r="AC1921" i="19"/>
  <c r="Y1921" i="19"/>
  <c r="Z1921" i="19"/>
  <c r="AB1920" i="19"/>
  <c r="AC1920" i="19"/>
  <c r="D1920" i="19"/>
  <c r="AH1921" i="19"/>
  <c r="AF1921" i="19"/>
  <c r="Y1920" i="19"/>
  <c r="Z1920" i="19"/>
  <c r="AO1920" i="19"/>
  <c r="AP1920" i="19"/>
  <c r="P1923" i="19"/>
  <c r="Q1922" i="19"/>
  <c r="R1922" i="19"/>
  <c r="S1922" i="19"/>
  <c r="AL1920" i="19"/>
  <c r="AM1920" i="19"/>
  <c r="T1922" i="19"/>
  <c r="AL1922" i="19"/>
  <c r="AM1922" i="19"/>
  <c r="Y1922" i="19"/>
  <c r="Z1922" i="19"/>
  <c r="V1922" i="19"/>
  <c r="W1922" i="19"/>
  <c r="Q1923" i="19"/>
  <c r="R1923" i="19"/>
  <c r="S1923" i="19"/>
  <c r="P1924" i="19"/>
  <c r="AO1921" i="19"/>
  <c r="AP1921" i="19"/>
  <c r="AL1921" i="19"/>
  <c r="AM1921" i="19"/>
  <c r="D1921" i="19"/>
  <c r="AH1922" i="19"/>
  <c r="AF1922" i="19"/>
  <c r="V1921" i="19"/>
  <c r="W1921" i="19"/>
  <c r="T1923" i="19"/>
  <c r="V1923" i="19"/>
  <c r="W1923" i="19"/>
  <c r="Q1924" i="19"/>
  <c r="R1924" i="19"/>
  <c r="S1924" i="19"/>
  <c r="P1925" i="19"/>
  <c r="D1922" i="19"/>
  <c r="AH1923" i="19"/>
  <c r="AF1923" i="19"/>
  <c r="AO1922" i="19"/>
  <c r="AP1922" i="19"/>
  <c r="AB1922" i="19"/>
  <c r="AC1922" i="19"/>
  <c r="Q1925" i="19"/>
  <c r="R1925" i="19"/>
  <c r="S1925" i="19"/>
  <c r="P1926" i="19"/>
  <c r="T1924" i="19"/>
  <c r="AB1924" i="19"/>
  <c r="AC1924" i="19"/>
  <c r="Y1924" i="19"/>
  <c r="Z1924" i="19"/>
  <c r="D1923" i="19"/>
  <c r="AH1924" i="19"/>
  <c r="AF1924" i="19"/>
  <c r="Y1923" i="19"/>
  <c r="Z1923" i="19"/>
  <c r="AO1923" i="19"/>
  <c r="AP1923" i="19"/>
  <c r="AL1923" i="19"/>
  <c r="AM1923" i="19"/>
  <c r="AB1923" i="19"/>
  <c r="AC1923" i="19"/>
  <c r="V1924" i="19"/>
  <c r="W1924" i="19"/>
  <c r="D1924" i="19"/>
  <c r="AH1925" i="19"/>
  <c r="AF1925" i="19"/>
  <c r="AO1924" i="19"/>
  <c r="AP1924" i="19"/>
  <c r="AL1924" i="19"/>
  <c r="AM1924" i="19"/>
  <c r="P1927" i="19"/>
  <c r="Q1926" i="19"/>
  <c r="R1926" i="19"/>
  <c r="S1926" i="19"/>
  <c r="T1925" i="19"/>
  <c r="AL1925" i="19"/>
  <c r="AM1925" i="19"/>
  <c r="V1925" i="19"/>
  <c r="W1925" i="19"/>
  <c r="Y1925" i="19"/>
  <c r="Z1925" i="19"/>
  <c r="T1926" i="19"/>
  <c r="Y1926" i="19"/>
  <c r="Z1926" i="19"/>
  <c r="P1928" i="19"/>
  <c r="Q1927" i="19"/>
  <c r="R1927" i="19"/>
  <c r="S1927" i="19"/>
  <c r="D1925" i="19"/>
  <c r="AH1926" i="19"/>
  <c r="AF1926" i="19"/>
  <c r="AO1925" i="19"/>
  <c r="AP1925" i="19"/>
  <c r="AB1925" i="19"/>
  <c r="AC1925" i="19"/>
  <c r="D1926" i="19"/>
  <c r="AH1927" i="19"/>
  <c r="AF1927" i="19"/>
  <c r="V1926" i="19"/>
  <c r="W1926" i="19"/>
  <c r="AO1926" i="19"/>
  <c r="AP1926" i="19"/>
  <c r="P1929" i="19"/>
  <c r="Q1928" i="19"/>
  <c r="R1928" i="19"/>
  <c r="S1928" i="19"/>
  <c r="AL1926" i="19"/>
  <c r="AM1926" i="19"/>
  <c r="T1927" i="19"/>
  <c r="Y1927" i="19"/>
  <c r="Z1927" i="19"/>
  <c r="AO1927" i="19"/>
  <c r="AP1927" i="19"/>
  <c r="AB1926" i="19"/>
  <c r="AC1926" i="19"/>
  <c r="T1928" i="19"/>
  <c r="Y1928" i="19"/>
  <c r="Z1928" i="19"/>
  <c r="AO1928" i="19"/>
  <c r="AP1928" i="19"/>
  <c r="P1930" i="19"/>
  <c r="Q1929" i="19"/>
  <c r="R1929" i="19"/>
  <c r="S1929" i="19"/>
  <c r="V1927" i="19"/>
  <c r="W1927" i="19"/>
  <c r="D1927" i="19"/>
  <c r="AH1928" i="19"/>
  <c r="AF1928" i="19"/>
  <c r="AL1927" i="19"/>
  <c r="AM1927" i="19"/>
  <c r="AB1927" i="19"/>
  <c r="AC1927" i="19"/>
  <c r="T1929" i="19"/>
  <c r="Y1929" i="19"/>
  <c r="Z1929" i="19"/>
  <c r="AB1929" i="19"/>
  <c r="AC1929" i="19"/>
  <c r="AO1929" i="19"/>
  <c r="AP1929" i="19"/>
  <c r="P1931" i="19"/>
  <c r="Q1930" i="19"/>
  <c r="R1930" i="19"/>
  <c r="S1930" i="19"/>
  <c r="D1928" i="19"/>
  <c r="AH1929" i="19"/>
  <c r="AF1929" i="19"/>
  <c r="V1928" i="19"/>
  <c r="W1928" i="19"/>
  <c r="AL1928" i="19"/>
  <c r="AM1928" i="19"/>
  <c r="AB1928" i="19"/>
  <c r="AC1928" i="19"/>
  <c r="P1932" i="19"/>
  <c r="Q1931" i="19"/>
  <c r="R1931" i="19"/>
  <c r="S1931" i="19"/>
  <c r="T1930" i="19"/>
  <c r="Y1930" i="19"/>
  <c r="Z1930" i="19"/>
  <c r="D1929" i="19"/>
  <c r="AH1930" i="19"/>
  <c r="AF1930" i="19"/>
  <c r="V1929" i="19"/>
  <c r="W1929" i="19"/>
  <c r="AL1929" i="19"/>
  <c r="AM1929" i="19"/>
  <c r="V1930" i="19"/>
  <c r="W1930" i="19"/>
  <c r="T1931" i="19"/>
  <c r="Y1931" i="19"/>
  <c r="Z1931" i="19"/>
  <c r="D1930" i="19"/>
  <c r="AH1931" i="19"/>
  <c r="AF1931" i="19"/>
  <c r="AB1930" i="19"/>
  <c r="AC1930" i="19"/>
  <c r="AO1930" i="19"/>
  <c r="AP1930" i="19"/>
  <c r="AL1930" i="19"/>
  <c r="AM1930" i="19"/>
  <c r="P1933" i="19"/>
  <c r="Q1932" i="19"/>
  <c r="R1932" i="19"/>
  <c r="S1932" i="19"/>
  <c r="T1932" i="19"/>
  <c r="AB1932" i="19"/>
  <c r="AC1932" i="19"/>
  <c r="Q1933" i="19"/>
  <c r="R1933" i="19"/>
  <c r="S1933" i="19"/>
  <c r="P1934" i="19"/>
  <c r="AO1931" i="19"/>
  <c r="AP1931" i="19"/>
  <c r="D1931" i="19"/>
  <c r="AH1932" i="19"/>
  <c r="AF1932" i="19"/>
  <c r="AB1931" i="19"/>
  <c r="AC1931" i="19"/>
  <c r="AL1931" i="19"/>
  <c r="AM1931" i="19"/>
  <c r="V1931" i="19"/>
  <c r="W1931" i="19"/>
  <c r="P1935" i="19"/>
  <c r="Q1934" i="19"/>
  <c r="R1934" i="19"/>
  <c r="S1934" i="19"/>
  <c r="D1932" i="19"/>
  <c r="AH1933" i="19"/>
  <c r="AF1933" i="19"/>
  <c r="AO1932" i="19"/>
  <c r="AP1932" i="19"/>
  <c r="Y1932" i="19"/>
  <c r="Z1932" i="19"/>
  <c r="AL1933" i="19"/>
  <c r="AM1933" i="19"/>
  <c r="T1933" i="19"/>
  <c r="V1932" i="19"/>
  <c r="W1932" i="19"/>
  <c r="AL1932" i="19"/>
  <c r="AM1932" i="19"/>
  <c r="D1933" i="19"/>
  <c r="AH1934" i="19"/>
  <c r="AF1934" i="19"/>
  <c r="V1933" i="19"/>
  <c r="W1933" i="19"/>
  <c r="AL1934" i="19"/>
  <c r="AM1934" i="19"/>
  <c r="Y1934" i="19"/>
  <c r="Z1934" i="19"/>
  <c r="AO1934" i="19"/>
  <c r="AP1934" i="19"/>
  <c r="AB1934" i="19"/>
  <c r="AC1934" i="19"/>
  <c r="T1934" i="19"/>
  <c r="AB1933" i="19"/>
  <c r="AC1933" i="19"/>
  <c r="AO1933" i="19"/>
  <c r="AP1933" i="19"/>
  <c r="Y1933" i="19"/>
  <c r="Z1933" i="19"/>
  <c r="P1936" i="19"/>
  <c r="Q1935" i="19"/>
  <c r="R1935" i="19"/>
  <c r="S1935" i="19"/>
  <c r="T1935" i="19"/>
  <c r="AB1935" i="19"/>
  <c r="AC1935" i="19"/>
  <c r="V1935" i="19"/>
  <c r="W1935" i="19"/>
  <c r="P1937" i="19"/>
  <c r="Q1936" i="19"/>
  <c r="R1936" i="19"/>
  <c r="S1936" i="19"/>
  <c r="D1934" i="19"/>
  <c r="AH1935" i="19"/>
  <c r="AF1935" i="19"/>
  <c r="V1934" i="19"/>
  <c r="W1934" i="19"/>
  <c r="P1938" i="19"/>
  <c r="Q1937" i="19"/>
  <c r="R1937" i="19"/>
  <c r="S1937" i="19"/>
  <c r="D1935" i="19"/>
  <c r="AH1936" i="19"/>
  <c r="AF1936" i="19"/>
  <c r="AO1935" i="19"/>
  <c r="AP1935" i="19"/>
  <c r="Y1935" i="19"/>
  <c r="Z1935" i="19"/>
  <c r="Y1936" i="19"/>
  <c r="Z1936" i="19"/>
  <c r="T1936" i="19"/>
  <c r="AB1936" i="19"/>
  <c r="AC1936" i="19"/>
  <c r="V1936" i="19"/>
  <c r="W1936" i="19"/>
  <c r="AL1936" i="19"/>
  <c r="AM1936" i="19"/>
  <c r="AL1935" i="19"/>
  <c r="AM1935" i="19"/>
  <c r="T1937" i="19"/>
  <c r="AB1937" i="19"/>
  <c r="AC1937" i="19"/>
  <c r="AL1937" i="19"/>
  <c r="AM1937" i="19"/>
  <c r="V1937" i="19"/>
  <c r="W1937" i="19"/>
  <c r="D1936" i="19"/>
  <c r="AH1937" i="19"/>
  <c r="AF1937" i="19"/>
  <c r="AO1936" i="19"/>
  <c r="AP1936" i="19"/>
  <c r="Q1938" i="19"/>
  <c r="R1938" i="19"/>
  <c r="S1938" i="19"/>
  <c r="P1939" i="19"/>
  <c r="AH1938" i="19"/>
  <c r="AF1938" i="19"/>
  <c r="D1937" i="19"/>
  <c r="T1938" i="19"/>
  <c r="Y1938" i="19"/>
  <c r="Z1938" i="19"/>
  <c r="V1938" i="19"/>
  <c r="W1938" i="19"/>
  <c r="AB1938" i="19"/>
  <c r="AC1938" i="19"/>
  <c r="AL1938" i="19"/>
  <c r="AM1938" i="19"/>
  <c r="AO1937" i="19"/>
  <c r="AP1937" i="19"/>
  <c r="Y1937" i="19"/>
  <c r="Z1937" i="19"/>
  <c r="P1940" i="19"/>
  <c r="Q1939" i="19"/>
  <c r="R1939" i="19"/>
  <c r="S1939" i="19"/>
  <c r="T1939" i="19"/>
  <c r="AO1939" i="19"/>
  <c r="AP1939" i="19"/>
  <c r="V1939" i="19"/>
  <c r="W1939" i="19"/>
  <c r="AB1939" i="19"/>
  <c r="AC1939" i="19"/>
  <c r="AL1939" i="19"/>
  <c r="AM1939" i="19"/>
  <c r="AH1939" i="19"/>
  <c r="AF1939" i="19"/>
  <c r="D1938" i="19"/>
  <c r="AO1938" i="19"/>
  <c r="AP1938" i="19"/>
  <c r="Q1940" i="19"/>
  <c r="R1940" i="19"/>
  <c r="S1940" i="19"/>
  <c r="P1941" i="19"/>
  <c r="Q1941" i="19"/>
  <c r="R1941" i="19"/>
  <c r="S1941" i="19"/>
  <c r="P1942" i="19"/>
  <c r="T1940" i="19"/>
  <c r="Y1940" i="19"/>
  <c r="Z1940" i="19"/>
  <c r="V1940" i="19"/>
  <c r="W1940" i="19"/>
  <c r="AB1940" i="19"/>
  <c r="AC1940" i="19"/>
  <c r="AL1940" i="19"/>
  <c r="AM1940" i="19"/>
  <c r="AH1940" i="19"/>
  <c r="AF1940" i="19"/>
  <c r="D1939" i="19"/>
  <c r="Y1939" i="19"/>
  <c r="Z1939" i="19"/>
  <c r="D1940" i="19"/>
  <c r="AH1941" i="19"/>
  <c r="AF1941" i="19"/>
  <c r="AO1940" i="19"/>
  <c r="AP1940" i="19"/>
  <c r="Q1942" i="19"/>
  <c r="R1942" i="19"/>
  <c r="S1942" i="19"/>
  <c r="P1943" i="19"/>
  <c r="Y1941" i="19"/>
  <c r="Z1941" i="19"/>
  <c r="AO1941" i="19"/>
  <c r="AP1941" i="19"/>
  <c r="T1941" i="19"/>
  <c r="V1941" i="19"/>
  <c r="W1941" i="19"/>
  <c r="AL1941" i="19"/>
  <c r="AM1941" i="19"/>
  <c r="AB1941" i="19"/>
  <c r="AC1941" i="19"/>
  <c r="Q1943" i="19"/>
  <c r="R1943" i="19"/>
  <c r="S1943" i="19"/>
  <c r="P1944" i="19"/>
  <c r="T1942" i="19"/>
  <c r="Y1942" i="19"/>
  <c r="Z1942" i="19"/>
  <c r="V1942" i="19"/>
  <c r="W1942" i="19"/>
  <c r="AL1942" i="19"/>
  <c r="AM1942" i="19"/>
  <c r="AB1942" i="19"/>
  <c r="AC1942" i="19"/>
  <c r="D1941" i="19"/>
  <c r="AH1942" i="19"/>
  <c r="AF1942" i="19"/>
  <c r="AH1943" i="19"/>
  <c r="AF1943" i="19"/>
  <c r="D1942" i="19"/>
  <c r="AO1942" i="19"/>
  <c r="AP1942" i="19"/>
  <c r="Q1944" i="19"/>
  <c r="R1944" i="19"/>
  <c r="S1944" i="19"/>
  <c r="P1945" i="19"/>
  <c r="T1943" i="19"/>
  <c r="AB1943" i="19"/>
  <c r="AC1943" i="19"/>
  <c r="AO1943" i="19"/>
  <c r="AP1943" i="19"/>
  <c r="P1946" i="19"/>
  <c r="Q1945" i="19"/>
  <c r="R1945" i="19"/>
  <c r="S1945" i="19"/>
  <c r="AH1944" i="19"/>
  <c r="AF1944" i="19"/>
  <c r="D1943" i="19"/>
  <c r="Y1943" i="19"/>
  <c r="Z1943" i="19"/>
  <c r="AL1943" i="19"/>
  <c r="AM1943" i="19"/>
  <c r="AO1944" i="19"/>
  <c r="AP1944" i="19"/>
  <c r="T1944" i="19"/>
  <c r="V1944" i="19"/>
  <c r="W1944" i="19"/>
  <c r="AL1944" i="19"/>
  <c r="AM1944" i="19"/>
  <c r="AB1944" i="19"/>
  <c r="AC1944" i="19"/>
  <c r="Y1944" i="19"/>
  <c r="Z1944" i="19"/>
  <c r="V1943" i="19"/>
  <c r="W1943" i="19"/>
  <c r="T1945" i="19"/>
  <c r="V1945" i="19"/>
  <c r="W1945" i="19"/>
  <c r="AB1945" i="19"/>
  <c r="AC1945" i="19"/>
  <c r="AL1945" i="19"/>
  <c r="AM1945" i="19"/>
  <c r="Y1945" i="19"/>
  <c r="Z1945" i="19"/>
  <c r="P1947" i="19"/>
  <c r="Q1946" i="19"/>
  <c r="R1946" i="19"/>
  <c r="S1946" i="19"/>
  <c r="D1944" i="19"/>
  <c r="AH1945" i="19"/>
  <c r="AF1945" i="19"/>
  <c r="P1948" i="19"/>
  <c r="Q1947" i="19"/>
  <c r="R1947" i="19"/>
  <c r="S1947" i="19"/>
  <c r="T1946" i="19"/>
  <c r="V1946" i="19"/>
  <c r="W1946" i="19"/>
  <c r="AB1946" i="19"/>
  <c r="AC1946" i="19"/>
  <c r="AL1946" i="19"/>
  <c r="AM1946" i="19"/>
  <c r="D1945" i="19"/>
  <c r="AH1946" i="19"/>
  <c r="AF1946" i="19"/>
  <c r="AO1945" i="19"/>
  <c r="AP1945" i="19"/>
  <c r="AH1947" i="19"/>
  <c r="AF1947" i="19"/>
  <c r="D1946" i="19"/>
  <c r="AO1946" i="19"/>
  <c r="AP1946" i="19"/>
  <c r="T1947" i="19"/>
  <c r="V1947" i="19"/>
  <c r="W1947" i="19"/>
  <c r="AB1947" i="19"/>
  <c r="AC1947" i="19"/>
  <c r="AL1947" i="19"/>
  <c r="AM1947" i="19"/>
  <c r="Y1947" i="19"/>
  <c r="Z1947" i="19"/>
  <c r="Y1946" i="19"/>
  <c r="Z1946" i="19"/>
  <c r="P1949" i="19"/>
  <c r="Q1948" i="19"/>
  <c r="R1948" i="19"/>
  <c r="S1948" i="19"/>
  <c r="D1947" i="19"/>
  <c r="AH1948" i="19"/>
  <c r="AF1948" i="19"/>
  <c r="T1948" i="19"/>
  <c r="V1948" i="19"/>
  <c r="W1948" i="19"/>
  <c r="AB1948" i="19"/>
  <c r="AC1948" i="19"/>
  <c r="Y1948" i="19"/>
  <c r="Z1948" i="19"/>
  <c r="AO1948" i="19"/>
  <c r="AP1948" i="19"/>
  <c r="AL1948" i="19"/>
  <c r="AM1948" i="19"/>
  <c r="Q1949" i="19"/>
  <c r="R1949" i="19"/>
  <c r="S1949" i="19"/>
  <c r="P1950" i="19"/>
  <c r="AO1947" i="19"/>
  <c r="AP1947" i="19"/>
  <c r="D1948" i="19"/>
  <c r="AH1949" i="19"/>
  <c r="AF1949" i="19"/>
  <c r="Q1950" i="19"/>
  <c r="R1950" i="19"/>
  <c r="S1950" i="19"/>
  <c r="P1951" i="19"/>
  <c r="T1949" i="19"/>
  <c r="AH1950" i="19"/>
  <c r="AF1950" i="19"/>
  <c r="D1949" i="19"/>
  <c r="AL1949" i="19"/>
  <c r="AM1949" i="19"/>
  <c r="T1950" i="19"/>
  <c r="V1950" i="19"/>
  <c r="W1950" i="19"/>
  <c r="AB1950" i="19"/>
  <c r="AC1950" i="19"/>
  <c r="Y1950" i="19"/>
  <c r="Z1950" i="19"/>
  <c r="AO1950" i="19"/>
  <c r="AP1950" i="19"/>
  <c r="AB1949" i="19"/>
  <c r="AC1949" i="19"/>
  <c r="V1949" i="19"/>
  <c r="W1949" i="19"/>
  <c r="Q1951" i="19"/>
  <c r="R1951" i="19"/>
  <c r="S1951" i="19"/>
  <c r="P1952" i="19"/>
  <c r="AO1949" i="19"/>
  <c r="AP1949" i="19"/>
  <c r="Y1949" i="19"/>
  <c r="Z1949" i="19"/>
  <c r="T1951" i="19"/>
  <c r="AO1951" i="19"/>
  <c r="AP1951" i="19"/>
  <c r="AL1951" i="19"/>
  <c r="AM1951" i="19"/>
  <c r="D1950" i="19"/>
  <c r="AH1951" i="19"/>
  <c r="AF1951" i="19"/>
  <c r="Q1952" i="19"/>
  <c r="R1952" i="19"/>
  <c r="S1952" i="19"/>
  <c r="P1953" i="19"/>
  <c r="AL1950" i="19"/>
  <c r="AM1950" i="19"/>
  <c r="AH1952" i="19"/>
  <c r="AF1952" i="19"/>
  <c r="D1951" i="19"/>
  <c r="Y1951" i="19"/>
  <c r="Z1951" i="19"/>
  <c r="Q1953" i="19"/>
  <c r="R1953" i="19"/>
  <c r="S1953" i="19"/>
  <c r="P1954" i="19"/>
  <c r="AB1951" i="19"/>
  <c r="AC1951" i="19"/>
  <c r="V1952" i="19"/>
  <c r="W1952" i="19"/>
  <c r="T1952" i="19"/>
  <c r="Y1952" i="19"/>
  <c r="Z1952" i="19"/>
  <c r="AO1952" i="19"/>
  <c r="AP1952" i="19"/>
  <c r="V1951" i="19"/>
  <c r="W1951" i="19"/>
  <c r="T1953" i="19"/>
  <c r="AB1953" i="19"/>
  <c r="AC1953" i="19"/>
  <c r="AO1953" i="19"/>
  <c r="AP1953" i="19"/>
  <c r="P1955" i="19"/>
  <c r="Q1954" i="19"/>
  <c r="R1954" i="19"/>
  <c r="S1954" i="19"/>
  <c r="D1952" i="19"/>
  <c r="AH1953" i="19"/>
  <c r="AF1953" i="19"/>
  <c r="AL1952" i="19"/>
  <c r="AM1952" i="19"/>
  <c r="AB1952" i="19"/>
  <c r="AC1952" i="19"/>
  <c r="T1954" i="19"/>
  <c r="V1954" i="19"/>
  <c r="W1954" i="19"/>
  <c r="P1956" i="19"/>
  <c r="Q1955" i="19"/>
  <c r="R1955" i="19"/>
  <c r="S1955" i="19"/>
  <c r="Y1953" i="19"/>
  <c r="Z1953" i="19"/>
  <c r="AL1953" i="19"/>
  <c r="AM1953" i="19"/>
  <c r="D1953" i="19"/>
  <c r="AH1954" i="19"/>
  <c r="AF1954" i="19"/>
  <c r="V1953" i="19"/>
  <c r="W1953" i="19"/>
  <c r="D1954" i="19"/>
  <c r="AH1955" i="19"/>
  <c r="AF1955" i="19"/>
  <c r="AO1954" i="19"/>
  <c r="AP1954" i="19"/>
  <c r="AL1954" i="19"/>
  <c r="AM1954" i="19"/>
  <c r="P1957" i="19"/>
  <c r="Q1956" i="19"/>
  <c r="R1956" i="19"/>
  <c r="S1956" i="19"/>
  <c r="Y1954" i="19"/>
  <c r="Z1954" i="19"/>
  <c r="AB1954" i="19"/>
  <c r="AC1954" i="19"/>
  <c r="T1955" i="19"/>
  <c r="AB1955" i="19"/>
  <c r="AC1955" i="19"/>
  <c r="Y1955" i="19"/>
  <c r="Z1955" i="19"/>
  <c r="V1955" i="19"/>
  <c r="W1955" i="19"/>
  <c r="T1956" i="19"/>
  <c r="AL1956" i="19"/>
  <c r="AM1956" i="19"/>
  <c r="AO1956" i="19"/>
  <c r="AP1956" i="19"/>
  <c r="AL1955" i="19"/>
  <c r="AM1955" i="19"/>
  <c r="D1955" i="19"/>
  <c r="AH1956" i="19"/>
  <c r="AF1956" i="19"/>
  <c r="P1958" i="19"/>
  <c r="Q1957" i="19"/>
  <c r="R1957" i="19"/>
  <c r="S1957" i="19"/>
  <c r="AO1955" i="19"/>
  <c r="AP1955" i="19"/>
  <c r="T1957" i="19"/>
  <c r="Y1957" i="19"/>
  <c r="Z1957" i="19"/>
  <c r="AO1957" i="19"/>
  <c r="AP1957" i="19"/>
  <c r="Y1956" i="19"/>
  <c r="Z1956" i="19"/>
  <c r="Q1958" i="19"/>
  <c r="R1958" i="19"/>
  <c r="S1958" i="19"/>
  <c r="P1959" i="19"/>
  <c r="V1956" i="19"/>
  <c r="W1956" i="19"/>
  <c r="D1956" i="19"/>
  <c r="AH1957" i="19"/>
  <c r="AF1957" i="19"/>
  <c r="AB1956" i="19"/>
  <c r="AC1956" i="19"/>
  <c r="T1958" i="19"/>
  <c r="AL1958" i="19"/>
  <c r="AM1958" i="19"/>
  <c r="AO1958" i="19"/>
  <c r="AP1958" i="19"/>
  <c r="D1957" i="19"/>
  <c r="AH1958" i="19"/>
  <c r="AF1958" i="19"/>
  <c r="V1957" i="19"/>
  <c r="W1957" i="19"/>
  <c r="AL1957" i="19"/>
  <c r="AM1957" i="19"/>
  <c r="P1960" i="19"/>
  <c r="Q1959" i="19"/>
  <c r="R1959" i="19"/>
  <c r="S1959" i="19"/>
  <c r="AB1957" i="19"/>
  <c r="AC1957" i="19"/>
  <c r="P1961" i="19"/>
  <c r="Q1960" i="19"/>
  <c r="R1960" i="19"/>
  <c r="S1960" i="19"/>
  <c r="T1959" i="19"/>
  <c r="AO1959" i="19"/>
  <c r="AP1959" i="19"/>
  <c r="D1958" i="19"/>
  <c r="AH1959" i="19"/>
  <c r="AF1959" i="19"/>
  <c r="V1958" i="19"/>
  <c r="W1958" i="19"/>
  <c r="Y1958" i="19"/>
  <c r="Z1958" i="19"/>
  <c r="AB1958" i="19"/>
  <c r="AC1958" i="19"/>
  <c r="D1959" i="19"/>
  <c r="AH1960" i="19"/>
  <c r="AF1960" i="19"/>
  <c r="AL1959" i="19"/>
  <c r="AM1959" i="19"/>
  <c r="T1960" i="19"/>
  <c r="AL1960" i="19"/>
  <c r="AM1960" i="19"/>
  <c r="Y1959" i="19"/>
  <c r="Z1959" i="19"/>
  <c r="AB1959" i="19"/>
  <c r="AC1959" i="19"/>
  <c r="V1959" i="19"/>
  <c r="W1959" i="19"/>
  <c r="P1962" i="19"/>
  <c r="Q1961" i="19"/>
  <c r="R1961" i="19"/>
  <c r="S1961" i="19"/>
  <c r="T1961" i="19"/>
  <c r="Y1961" i="19"/>
  <c r="Z1961" i="19"/>
  <c r="AO1961" i="19"/>
  <c r="AP1961" i="19"/>
  <c r="AB1961" i="19"/>
  <c r="AC1961" i="19"/>
  <c r="V1961" i="19"/>
  <c r="W1961" i="19"/>
  <c r="P1963" i="19"/>
  <c r="Q1962" i="19"/>
  <c r="R1962" i="19"/>
  <c r="S1962" i="19"/>
  <c r="D1960" i="19"/>
  <c r="AH1961" i="19"/>
  <c r="AF1961" i="19"/>
  <c r="Y1960" i="19"/>
  <c r="Z1960" i="19"/>
  <c r="AB1960" i="19"/>
  <c r="AC1960" i="19"/>
  <c r="AO1960" i="19"/>
  <c r="AP1960" i="19"/>
  <c r="V1960" i="19"/>
  <c r="W1960" i="19"/>
  <c r="T1962" i="19"/>
  <c r="AO1962" i="19"/>
  <c r="AP1962" i="19"/>
  <c r="V1962" i="19"/>
  <c r="W1962" i="19"/>
  <c r="AB1962" i="19"/>
  <c r="AC1962" i="19"/>
  <c r="P1964" i="19"/>
  <c r="Q1963" i="19"/>
  <c r="R1963" i="19"/>
  <c r="S1963" i="19"/>
  <c r="D1961" i="19"/>
  <c r="AH1962" i="19"/>
  <c r="AF1962" i="19"/>
  <c r="AL1961" i="19"/>
  <c r="AM1961" i="19"/>
  <c r="T1963" i="19"/>
  <c r="Y1963" i="19"/>
  <c r="Z1963" i="19"/>
  <c r="AB1963" i="19"/>
  <c r="AC1963" i="19"/>
  <c r="Q1964" i="19"/>
  <c r="R1964" i="19"/>
  <c r="S1964" i="19"/>
  <c r="P1965" i="19"/>
  <c r="D1962" i="19"/>
  <c r="AH1963" i="19"/>
  <c r="AF1963" i="19"/>
  <c r="Y1962" i="19"/>
  <c r="Z1962" i="19"/>
  <c r="AL1962" i="19"/>
  <c r="AM1962" i="19"/>
  <c r="P1966" i="19"/>
  <c r="Q1965" i="19"/>
  <c r="R1965" i="19"/>
  <c r="S1965" i="19"/>
  <c r="T1964" i="19"/>
  <c r="AO1963" i="19"/>
  <c r="AP1963" i="19"/>
  <c r="D1963" i="19"/>
  <c r="AH1964" i="19"/>
  <c r="AF1964" i="19"/>
  <c r="V1963" i="19"/>
  <c r="W1963" i="19"/>
  <c r="AL1963" i="19"/>
  <c r="AM1963" i="19"/>
  <c r="D1964" i="19"/>
  <c r="AH1965" i="19"/>
  <c r="AF1965" i="19"/>
  <c r="AO1964" i="19"/>
  <c r="AP1964" i="19"/>
  <c r="Y1964" i="19"/>
  <c r="Z1964" i="19"/>
  <c r="AL1964" i="19"/>
  <c r="AM1964" i="19"/>
  <c r="AL1965" i="19"/>
  <c r="AM1965" i="19"/>
  <c r="Y1965" i="19"/>
  <c r="Z1965" i="19"/>
  <c r="AO1965" i="19"/>
  <c r="AP1965" i="19"/>
  <c r="T1965" i="19"/>
  <c r="V1964" i="19"/>
  <c r="W1964" i="19"/>
  <c r="AB1964" i="19"/>
  <c r="AC1964" i="19"/>
  <c r="P1967" i="19"/>
  <c r="Q1966" i="19"/>
  <c r="R1966" i="19"/>
  <c r="S1966" i="19"/>
  <c r="D1965" i="19"/>
  <c r="AH1966" i="19"/>
  <c r="AF1966" i="19"/>
  <c r="T1966" i="19"/>
  <c r="V1966" i="19"/>
  <c r="W1966" i="19"/>
  <c r="AB1966" i="19"/>
  <c r="AC1966" i="19"/>
  <c r="P1968" i="19"/>
  <c r="Q1967" i="19"/>
  <c r="R1967" i="19"/>
  <c r="S1967" i="19"/>
  <c r="AB1965" i="19"/>
  <c r="AC1965" i="19"/>
  <c r="V1965" i="19"/>
  <c r="W1965" i="19"/>
  <c r="T1967" i="19"/>
  <c r="Y1967" i="19"/>
  <c r="Z1967" i="19"/>
  <c r="V1967" i="19"/>
  <c r="W1967" i="19"/>
  <c r="AB1967" i="19"/>
  <c r="AC1967" i="19"/>
  <c r="Q1968" i="19"/>
  <c r="R1968" i="19"/>
  <c r="S1968" i="19"/>
  <c r="P1969" i="19"/>
  <c r="D1966" i="19"/>
  <c r="AH1967" i="19"/>
  <c r="AF1967" i="19"/>
  <c r="AO1966" i="19"/>
  <c r="AP1966" i="19"/>
  <c r="Y1966" i="19"/>
  <c r="Z1966" i="19"/>
  <c r="AL1966" i="19"/>
  <c r="AM1966" i="19"/>
  <c r="Q1969" i="19"/>
  <c r="R1969" i="19"/>
  <c r="S1969" i="19"/>
  <c r="P1970" i="19"/>
  <c r="T1968" i="19"/>
  <c r="AB1968" i="19"/>
  <c r="AC1968" i="19"/>
  <c r="AL1968" i="19"/>
  <c r="AM1968" i="19"/>
  <c r="V1968" i="19"/>
  <c r="W1968" i="19"/>
  <c r="AO1967" i="19"/>
  <c r="AP1967" i="19"/>
  <c r="D1967" i="19"/>
  <c r="AH1968" i="19"/>
  <c r="AF1968" i="19"/>
  <c r="AL1967" i="19"/>
  <c r="AM1967" i="19"/>
  <c r="D1968" i="19"/>
  <c r="AH1969" i="19"/>
  <c r="AF1969" i="19"/>
  <c r="Y1968" i="19"/>
  <c r="Z1968" i="19"/>
  <c r="AO1968" i="19"/>
  <c r="AP1968" i="19"/>
  <c r="Q1970" i="19"/>
  <c r="R1970" i="19"/>
  <c r="S1970" i="19"/>
  <c r="P1971" i="19"/>
  <c r="Y1969" i="19"/>
  <c r="Z1969" i="19"/>
  <c r="T1969" i="19"/>
  <c r="V1969" i="19"/>
  <c r="W1969" i="19"/>
  <c r="AL1969" i="19"/>
  <c r="AM1969" i="19"/>
  <c r="AB1969" i="19"/>
  <c r="AC1969" i="19"/>
  <c r="P1972" i="19"/>
  <c r="Q1971" i="19"/>
  <c r="R1971" i="19"/>
  <c r="S1971" i="19"/>
  <c r="T1970" i="19"/>
  <c r="Y1970" i="19"/>
  <c r="Z1970" i="19"/>
  <c r="V1970" i="19"/>
  <c r="W1970" i="19"/>
  <c r="AB1970" i="19"/>
  <c r="AC1970" i="19"/>
  <c r="AL1970" i="19"/>
  <c r="AM1970" i="19"/>
  <c r="AH1970" i="19"/>
  <c r="AF1970" i="19"/>
  <c r="D1969" i="19"/>
  <c r="AO1969" i="19"/>
  <c r="AP1969" i="19"/>
  <c r="AO1970" i="19"/>
  <c r="AP1970" i="19"/>
  <c r="AH1971" i="19"/>
  <c r="AF1971" i="19"/>
  <c r="D1970" i="19"/>
  <c r="T1971" i="19"/>
  <c r="AO1971" i="19"/>
  <c r="AP1971" i="19"/>
  <c r="P1973" i="19"/>
  <c r="Q1972" i="19"/>
  <c r="R1972" i="19"/>
  <c r="S1972" i="19"/>
  <c r="V1971" i="19"/>
  <c r="W1971" i="19"/>
  <c r="T1972" i="19"/>
  <c r="AO1972" i="19"/>
  <c r="AP1972" i="19"/>
  <c r="AL1972" i="19"/>
  <c r="AM1972" i="19"/>
  <c r="AB1972" i="19"/>
  <c r="AC1972" i="19"/>
  <c r="Q1973" i="19"/>
  <c r="R1973" i="19"/>
  <c r="S1973" i="19"/>
  <c r="P1974" i="19"/>
  <c r="AH1972" i="19"/>
  <c r="AF1972" i="19"/>
  <c r="D1971" i="19"/>
  <c r="Y1971" i="19"/>
  <c r="Z1971" i="19"/>
  <c r="AL1971" i="19"/>
  <c r="AM1971" i="19"/>
  <c r="AB1971" i="19"/>
  <c r="AC1971" i="19"/>
  <c r="T1973" i="19"/>
  <c r="AB1973" i="19"/>
  <c r="AC1973" i="19"/>
  <c r="AL1973" i="19"/>
  <c r="AM1973" i="19"/>
  <c r="D1972" i="19"/>
  <c r="AH1973" i="19"/>
  <c r="AF1973" i="19"/>
  <c r="Y1972" i="19"/>
  <c r="Z1972" i="19"/>
  <c r="V1972" i="19"/>
  <c r="W1972" i="19"/>
  <c r="Q1974" i="19"/>
  <c r="R1974" i="19"/>
  <c r="S1974" i="19"/>
  <c r="P1975" i="19"/>
  <c r="T1974" i="19"/>
  <c r="V1974" i="19"/>
  <c r="W1974" i="19"/>
  <c r="AB1974" i="19"/>
  <c r="AC1974" i="19"/>
  <c r="AL1974" i="19"/>
  <c r="AM1974" i="19"/>
  <c r="Q1975" i="19"/>
  <c r="R1975" i="19"/>
  <c r="S1975" i="19"/>
  <c r="P1976" i="19"/>
  <c r="AH1974" i="19"/>
  <c r="AF1974" i="19"/>
  <c r="D1973" i="19"/>
  <c r="AO1973" i="19"/>
  <c r="AP1973" i="19"/>
  <c r="V1973" i="19"/>
  <c r="W1973" i="19"/>
  <c r="Y1973" i="19"/>
  <c r="Z1973" i="19"/>
  <c r="T1975" i="19"/>
  <c r="V1975" i="19"/>
  <c r="W1975" i="19"/>
  <c r="AB1975" i="19"/>
  <c r="AC1975" i="19"/>
  <c r="AL1975" i="19"/>
  <c r="AM1975" i="19"/>
  <c r="Y1975" i="19"/>
  <c r="Z1975" i="19"/>
  <c r="AH1975" i="19"/>
  <c r="AF1975" i="19"/>
  <c r="D1974" i="19"/>
  <c r="AO1974" i="19"/>
  <c r="AP1974" i="19"/>
  <c r="Q1976" i="19"/>
  <c r="R1976" i="19"/>
  <c r="S1976" i="19"/>
  <c r="P1977" i="19"/>
  <c r="Y1974" i="19"/>
  <c r="Z1974" i="19"/>
  <c r="Q1977" i="19"/>
  <c r="R1977" i="19"/>
  <c r="S1977" i="19"/>
  <c r="P1978" i="19"/>
  <c r="D1975" i="19"/>
  <c r="AH1976" i="19"/>
  <c r="AF1976" i="19"/>
  <c r="T1976" i="19"/>
  <c r="V1976" i="19"/>
  <c r="W1976" i="19"/>
  <c r="AL1976" i="19"/>
  <c r="AM1976" i="19"/>
  <c r="AO1975" i="19"/>
  <c r="AP1975" i="19"/>
  <c r="D1976" i="19"/>
  <c r="AH1977" i="19"/>
  <c r="AF1977" i="19"/>
  <c r="AO1976" i="19"/>
  <c r="AP1976" i="19"/>
  <c r="Y1976" i="19"/>
  <c r="Z1976" i="19"/>
  <c r="AB1976" i="19"/>
  <c r="AC1976" i="19"/>
  <c r="Q1978" i="19"/>
  <c r="R1978" i="19"/>
  <c r="S1978" i="19"/>
  <c r="P1979" i="19"/>
  <c r="T1977" i="19"/>
  <c r="V1977" i="19"/>
  <c r="W1977" i="19"/>
  <c r="AB1977" i="19"/>
  <c r="AC1977" i="19"/>
  <c r="Y1977" i="19"/>
  <c r="Z1977" i="19"/>
  <c r="AL1977" i="19"/>
  <c r="AM1977" i="19"/>
  <c r="T1978" i="19"/>
  <c r="V1978" i="19"/>
  <c r="W1978" i="19"/>
  <c r="AB1978" i="19"/>
  <c r="AC1978" i="19"/>
  <c r="AL1978" i="19"/>
  <c r="AM1978" i="19"/>
  <c r="Y1978" i="19"/>
  <c r="Z1978" i="19"/>
  <c r="Q1979" i="19"/>
  <c r="R1979" i="19"/>
  <c r="S1979" i="19"/>
  <c r="P1980" i="19"/>
  <c r="D1977" i="19"/>
  <c r="AH1978" i="19"/>
  <c r="AF1978" i="19"/>
  <c r="AO1977" i="19"/>
  <c r="AP1977" i="19"/>
  <c r="P1981" i="19"/>
  <c r="Q1980" i="19"/>
  <c r="R1980" i="19"/>
  <c r="S1980" i="19"/>
  <c r="T1979" i="19"/>
  <c r="V1979" i="19"/>
  <c r="W1979" i="19"/>
  <c r="AB1979" i="19"/>
  <c r="AC1979" i="19"/>
  <c r="AL1979" i="19"/>
  <c r="AM1979" i="19"/>
  <c r="Y1979" i="19"/>
  <c r="Z1979" i="19"/>
  <c r="D1978" i="19"/>
  <c r="AH1979" i="19"/>
  <c r="AF1979" i="19"/>
  <c r="AO1978" i="19"/>
  <c r="AP1978" i="19"/>
  <c r="T1980" i="19"/>
  <c r="V1980" i="19"/>
  <c r="W1980" i="19"/>
  <c r="AB1980" i="19"/>
  <c r="AC1980" i="19"/>
  <c r="Y1980" i="19"/>
  <c r="Z1980" i="19"/>
  <c r="AO1980" i="19"/>
  <c r="AP1980" i="19"/>
  <c r="AL1980" i="19"/>
  <c r="AM1980" i="19"/>
  <c r="D1979" i="19"/>
  <c r="AH1980" i="19"/>
  <c r="AF1980" i="19"/>
  <c r="AO1979" i="19"/>
  <c r="AP1979" i="19"/>
  <c r="P1982" i="19"/>
  <c r="Q1981" i="19"/>
  <c r="R1981" i="19"/>
  <c r="S1981" i="19"/>
  <c r="T1981" i="19"/>
  <c r="V1981" i="19"/>
  <c r="W1981" i="19"/>
  <c r="AB1981" i="19"/>
  <c r="AC1981" i="19"/>
  <c r="AO1981" i="19"/>
  <c r="AP1981" i="19"/>
  <c r="AL1981" i="19"/>
  <c r="AM1981" i="19"/>
  <c r="Y1981" i="19"/>
  <c r="Z1981" i="19"/>
  <c r="D1980" i="19"/>
  <c r="AH1981" i="19"/>
  <c r="AF1981" i="19"/>
  <c r="P1983" i="19"/>
  <c r="Q1982" i="19"/>
  <c r="R1982" i="19"/>
  <c r="S1982" i="19"/>
  <c r="T1982" i="19"/>
  <c r="V1982" i="19"/>
  <c r="W1982" i="19"/>
  <c r="AB1982" i="19"/>
  <c r="AC1982" i="19"/>
  <c r="AL1982" i="19"/>
  <c r="AM1982" i="19"/>
  <c r="Y1982" i="19"/>
  <c r="Z1982" i="19"/>
  <c r="AO1982" i="19"/>
  <c r="AP1982" i="19"/>
  <c r="P1984" i="19"/>
  <c r="Q1983" i="19"/>
  <c r="R1983" i="19"/>
  <c r="S1983" i="19"/>
  <c r="AH1982" i="19"/>
  <c r="AF1982" i="19"/>
  <c r="D1981" i="19"/>
  <c r="P1985" i="19"/>
  <c r="Q1984" i="19"/>
  <c r="R1984" i="19"/>
  <c r="S1984" i="19"/>
  <c r="AH1983" i="19"/>
  <c r="AF1983" i="19"/>
  <c r="D1982" i="19"/>
  <c r="V1983" i="19"/>
  <c r="W1983" i="19"/>
  <c r="AB1983" i="19"/>
  <c r="AC1983" i="19"/>
  <c r="AO1983" i="19"/>
  <c r="AP1983" i="19"/>
  <c r="T1983" i="19"/>
  <c r="AH1984" i="19"/>
  <c r="AF1984" i="19"/>
  <c r="D1983" i="19"/>
  <c r="T1984" i="19"/>
  <c r="V1984" i="19"/>
  <c r="W1984" i="19"/>
  <c r="Y1984" i="19"/>
  <c r="Z1984" i="19"/>
  <c r="AL1983" i="19"/>
  <c r="AM1983" i="19"/>
  <c r="Y1983" i="19"/>
  <c r="Z1983" i="19"/>
  <c r="P1986" i="19"/>
  <c r="Q1985" i="19"/>
  <c r="R1985" i="19"/>
  <c r="S1985" i="19"/>
  <c r="T1985" i="19"/>
  <c r="AB1985" i="19"/>
  <c r="AC1985" i="19"/>
  <c r="Y1985" i="19"/>
  <c r="Z1985" i="19"/>
  <c r="AL1984" i="19"/>
  <c r="AM1984" i="19"/>
  <c r="AB1984" i="19"/>
  <c r="AC1984" i="19"/>
  <c r="D1984" i="19"/>
  <c r="AH1985" i="19"/>
  <c r="AF1985" i="19"/>
  <c r="AO1984" i="19"/>
  <c r="AP1984" i="19"/>
  <c r="Q1986" i="19"/>
  <c r="R1986" i="19"/>
  <c r="S1986" i="19"/>
  <c r="P1987" i="19"/>
  <c r="T1986" i="19"/>
  <c r="AL1986" i="19"/>
  <c r="AM1986" i="19"/>
  <c r="AO1986" i="19"/>
  <c r="AP1986" i="19"/>
  <c r="V1986" i="19"/>
  <c r="W1986" i="19"/>
  <c r="AL1985" i="19"/>
  <c r="AM1985" i="19"/>
  <c r="Q1987" i="19"/>
  <c r="R1987" i="19"/>
  <c r="S1987" i="19"/>
  <c r="P1988" i="19"/>
  <c r="D1985" i="19"/>
  <c r="AH1986" i="19"/>
  <c r="AF1986" i="19"/>
  <c r="AO1985" i="19"/>
  <c r="AP1985" i="19"/>
  <c r="V1985" i="19"/>
  <c r="W1985" i="19"/>
  <c r="T1987" i="19"/>
  <c r="AL1987" i="19"/>
  <c r="AM1987" i="19"/>
  <c r="V1987" i="19"/>
  <c r="W1987" i="19"/>
  <c r="D1986" i="19"/>
  <c r="AH1987" i="19"/>
  <c r="AF1987" i="19"/>
  <c r="Y1986" i="19"/>
  <c r="Z1986" i="19"/>
  <c r="Q1988" i="19"/>
  <c r="R1988" i="19"/>
  <c r="S1988" i="19"/>
  <c r="P1989" i="19"/>
  <c r="AB1986" i="19"/>
  <c r="AC1986" i="19"/>
  <c r="Y1987" i="19"/>
  <c r="Z1987" i="19"/>
  <c r="T1988" i="19"/>
  <c r="Y1988" i="19"/>
  <c r="Z1988" i="19"/>
  <c r="AO1987" i="19"/>
  <c r="AP1987" i="19"/>
  <c r="D1987" i="19"/>
  <c r="AH1988" i="19"/>
  <c r="AF1988" i="19"/>
  <c r="Q1989" i="19"/>
  <c r="R1989" i="19"/>
  <c r="S1989" i="19"/>
  <c r="P1990" i="19"/>
  <c r="AB1987" i="19"/>
  <c r="AC1987" i="19"/>
  <c r="T1989" i="19"/>
  <c r="D1988" i="19"/>
  <c r="AH1989" i="19"/>
  <c r="AF1989" i="19"/>
  <c r="AB1988" i="19"/>
  <c r="AC1988" i="19"/>
  <c r="V1988" i="19"/>
  <c r="W1988" i="19"/>
  <c r="P1991" i="19"/>
  <c r="Q1990" i="19"/>
  <c r="R1990" i="19"/>
  <c r="S1990" i="19"/>
  <c r="AO1988" i="19"/>
  <c r="AP1988" i="19"/>
  <c r="AL1988" i="19"/>
  <c r="AM1988" i="19"/>
  <c r="D1989" i="19"/>
  <c r="AH1990" i="19"/>
  <c r="AF1990" i="19"/>
  <c r="Y1989" i="19"/>
  <c r="Z1989" i="19"/>
  <c r="Q1991" i="19"/>
  <c r="R1991" i="19"/>
  <c r="S1991" i="19"/>
  <c r="P1992" i="19"/>
  <c r="AB1990" i="19"/>
  <c r="AC1990" i="19"/>
  <c r="AL1990" i="19"/>
  <c r="AM1990" i="19"/>
  <c r="T1990" i="19"/>
  <c r="V1990" i="19"/>
  <c r="W1990" i="19"/>
  <c r="V1989" i="19"/>
  <c r="W1989" i="19"/>
  <c r="AO1989" i="19"/>
  <c r="AP1989" i="19"/>
  <c r="AL1989" i="19"/>
  <c r="AM1989" i="19"/>
  <c r="AB1989" i="19"/>
  <c r="AC1989" i="19"/>
  <c r="T1991" i="19"/>
  <c r="Q1992" i="19"/>
  <c r="R1992" i="19"/>
  <c r="S1992" i="19"/>
  <c r="P1993" i="19"/>
  <c r="D1990" i="19"/>
  <c r="AH1991" i="19"/>
  <c r="AF1991" i="19"/>
  <c r="Y1990" i="19"/>
  <c r="Z1990" i="19"/>
  <c r="AO1990" i="19"/>
  <c r="AP1990" i="19"/>
  <c r="T1992" i="19"/>
  <c r="AO1992" i="19"/>
  <c r="AP1992" i="19"/>
  <c r="D1991" i="19"/>
  <c r="AH1992" i="19"/>
  <c r="AF1992" i="19"/>
  <c r="V1991" i="19"/>
  <c r="W1991" i="19"/>
  <c r="AL1991" i="19"/>
  <c r="AM1991" i="19"/>
  <c r="AO1991" i="19"/>
  <c r="AP1991" i="19"/>
  <c r="Y1991" i="19"/>
  <c r="Z1991" i="19"/>
  <c r="Q1993" i="19"/>
  <c r="R1993" i="19"/>
  <c r="S1993" i="19"/>
  <c r="P1994" i="19"/>
  <c r="AB1991" i="19"/>
  <c r="AC1991" i="19"/>
  <c r="P1995" i="19"/>
  <c r="Q1994" i="19"/>
  <c r="R1994" i="19"/>
  <c r="S1994" i="19"/>
  <c r="D1992" i="19"/>
  <c r="AH1993" i="19"/>
  <c r="AF1993" i="19"/>
  <c r="AL1993" i="19"/>
  <c r="AM1993" i="19"/>
  <c r="Y1993" i="19"/>
  <c r="Z1993" i="19"/>
  <c r="AB1993" i="19"/>
  <c r="AC1993" i="19"/>
  <c r="T1993" i="19"/>
  <c r="AO1993" i="19"/>
  <c r="AP1993" i="19"/>
  <c r="V1993" i="19"/>
  <c r="W1993" i="19"/>
  <c r="V1992" i="19"/>
  <c r="W1992" i="19"/>
  <c r="Y1992" i="19"/>
  <c r="Z1992" i="19"/>
  <c r="AL1992" i="19"/>
  <c r="AM1992" i="19"/>
  <c r="AB1992" i="19"/>
  <c r="AC1992" i="19"/>
  <c r="T1994" i="19"/>
  <c r="P1996" i="19"/>
  <c r="Q1995" i="19"/>
  <c r="R1995" i="19"/>
  <c r="S1995" i="19"/>
  <c r="D1993" i="19"/>
  <c r="AH1994" i="19"/>
  <c r="AF1994" i="19"/>
  <c r="D1994" i="19"/>
  <c r="AH1995" i="19"/>
  <c r="AF1995" i="19"/>
  <c r="V1994" i="19"/>
  <c r="W1994" i="19"/>
  <c r="Y1994" i="19"/>
  <c r="Z1994" i="19"/>
  <c r="P1997" i="19"/>
  <c r="Q1996" i="19"/>
  <c r="R1996" i="19"/>
  <c r="S1996" i="19"/>
  <c r="AO1994" i="19"/>
  <c r="AP1994" i="19"/>
  <c r="AB1994" i="19"/>
  <c r="AC1994" i="19"/>
  <c r="AL1994" i="19"/>
  <c r="AM1994" i="19"/>
  <c r="T1995" i="19"/>
  <c r="AL1995" i="19"/>
  <c r="AM1995" i="19"/>
  <c r="AB1995" i="19"/>
  <c r="AC1995" i="19"/>
  <c r="T1996" i="19"/>
  <c r="Y1996" i="19"/>
  <c r="Z1996" i="19"/>
  <c r="D1995" i="19"/>
  <c r="AH1996" i="19"/>
  <c r="AF1996" i="19"/>
  <c r="V1995" i="19"/>
  <c r="W1995" i="19"/>
  <c r="AO1995" i="19"/>
  <c r="AP1995" i="19"/>
  <c r="Q1997" i="19"/>
  <c r="R1997" i="19"/>
  <c r="S1997" i="19"/>
  <c r="P1998" i="19"/>
  <c r="Y1995" i="19"/>
  <c r="Z1995" i="19"/>
  <c r="D1996" i="19"/>
  <c r="AH1997" i="19"/>
  <c r="AF1997" i="19"/>
  <c r="P1999" i="19"/>
  <c r="Q1998" i="19"/>
  <c r="R1998" i="19"/>
  <c r="S1998" i="19"/>
  <c r="V1996" i="19"/>
  <c r="W1996" i="19"/>
  <c r="AO1996" i="19"/>
  <c r="AP1996" i="19"/>
  <c r="AL1996" i="19"/>
  <c r="AM1996" i="19"/>
  <c r="AL1997" i="19"/>
  <c r="AM1997" i="19"/>
  <c r="T1997" i="19"/>
  <c r="V1997" i="19"/>
  <c r="W1997" i="19"/>
  <c r="AB1997" i="19"/>
  <c r="AC1997" i="19"/>
  <c r="AB1996" i="19"/>
  <c r="AC1996" i="19"/>
  <c r="T1998" i="19"/>
  <c r="Y1998" i="19"/>
  <c r="Z1998" i="19"/>
  <c r="D1997" i="19"/>
  <c r="AH1998" i="19"/>
  <c r="AF1998" i="19"/>
  <c r="Q1999" i="19"/>
  <c r="R1999" i="19"/>
  <c r="S1999" i="19"/>
  <c r="P2000" i="19"/>
  <c r="Q2000" i="19"/>
  <c r="R2000" i="19"/>
  <c r="AO1997" i="19"/>
  <c r="AP1997" i="19"/>
  <c r="Y1997" i="19"/>
  <c r="Z1997" i="19"/>
  <c r="D1998" i="19"/>
  <c r="AH1999" i="19"/>
  <c r="AF1999" i="19"/>
  <c r="AL1998" i="19"/>
  <c r="AM1998" i="19"/>
  <c r="AK2000" i="19"/>
  <c r="S2000" i="19"/>
  <c r="AO1998" i="19"/>
  <c r="AP1998" i="19"/>
  <c r="AB1998" i="19"/>
  <c r="AC1998" i="19"/>
  <c r="T1999" i="19"/>
  <c r="V1998" i="19"/>
  <c r="W1998" i="19"/>
  <c r="D1999" i="19"/>
  <c r="AH2000" i="19"/>
  <c r="AF2000" i="19"/>
  <c r="V1999" i="19"/>
  <c r="W1999" i="19"/>
  <c r="AB1999" i="19"/>
  <c r="AC1999" i="19"/>
  <c r="AO1999" i="19"/>
  <c r="AP1999" i="19"/>
  <c r="V2000" i="19"/>
  <c r="W2000" i="19"/>
  <c r="X2" i="19"/>
  <c r="AB2000" i="19"/>
  <c r="AC2000" i="19"/>
  <c r="AD2" i="19"/>
  <c r="T2000" i="19"/>
  <c r="D2000" i="19"/>
  <c r="Y2000" i="19"/>
  <c r="Z2000" i="19"/>
  <c r="AA2" i="19"/>
  <c r="AO2000" i="19"/>
  <c r="AP2000" i="19"/>
  <c r="AQ2" i="19"/>
  <c r="Y1999" i="19"/>
  <c r="Z1999" i="19"/>
  <c r="AL1999" i="19"/>
  <c r="AM1999" i="19"/>
  <c r="AI2000" i="19"/>
  <c r="G10" i="19"/>
  <c r="AL2000" i="19"/>
  <c r="AM2000" i="19"/>
  <c r="AN2" i="19"/>
  <c r="AJ1999" i="19"/>
  <c r="AK1999" i="19"/>
  <c r="AI1999" i="19"/>
  <c r="C21" i="2"/>
  <c r="AJ1998" i="19"/>
  <c r="AK1998" i="19"/>
  <c r="AI1998" i="19"/>
  <c r="AJ1997" i="19"/>
  <c r="AK1997" i="19"/>
  <c r="AI1997" i="19"/>
  <c r="AJ1996" i="19"/>
  <c r="AK1996" i="19"/>
  <c r="AI1996" i="19"/>
  <c r="AJ1995" i="19"/>
  <c r="AK1995" i="19"/>
  <c r="AI1995" i="19"/>
  <c r="AJ1994" i="19"/>
  <c r="AK1994" i="19"/>
  <c r="AI1994" i="19"/>
  <c r="AJ1993" i="19"/>
  <c r="AK1993" i="19"/>
  <c r="AI1993" i="19"/>
  <c r="AJ1992" i="19"/>
  <c r="AK1992" i="19"/>
  <c r="AI1992" i="19"/>
  <c r="AJ1991" i="19"/>
  <c r="AK1991" i="19"/>
  <c r="AI1991" i="19"/>
  <c r="AJ1990" i="19"/>
  <c r="AK1990" i="19"/>
  <c r="AI1990" i="19"/>
  <c r="AJ1989" i="19"/>
  <c r="AK1989" i="19"/>
  <c r="AI1989" i="19"/>
  <c r="AJ1988" i="19"/>
  <c r="AK1988" i="19"/>
  <c r="AI1988" i="19"/>
  <c r="AJ1987" i="19"/>
  <c r="AK1987" i="19"/>
  <c r="AI1987" i="19"/>
  <c r="AJ1986" i="19"/>
  <c r="AK1986" i="19"/>
  <c r="AI1986" i="19"/>
  <c r="AJ1985" i="19"/>
  <c r="AK1985" i="19"/>
  <c r="AI1985" i="19"/>
  <c r="AJ1984" i="19"/>
  <c r="AK1984" i="19"/>
  <c r="AI1984" i="19"/>
  <c r="AJ1983" i="19"/>
  <c r="AK1983" i="19"/>
  <c r="AI1983" i="19"/>
  <c r="AJ1982" i="19"/>
  <c r="AK1982" i="19"/>
  <c r="AI1982" i="19"/>
  <c r="AJ1981" i="19"/>
  <c r="AK1981" i="19"/>
  <c r="AI1981" i="19"/>
  <c r="AJ1980" i="19"/>
  <c r="AK1980" i="19"/>
  <c r="AI1980" i="19"/>
  <c r="AJ1979" i="19"/>
  <c r="AK1979" i="19"/>
  <c r="AI1979" i="19"/>
  <c r="AJ1978" i="19"/>
  <c r="AK1978" i="19"/>
  <c r="AI1978" i="19"/>
  <c r="AJ1977" i="19"/>
  <c r="AK1977" i="19"/>
  <c r="AI1977" i="19"/>
  <c r="AJ1976" i="19"/>
  <c r="AK1976" i="19"/>
  <c r="AI1976" i="19"/>
  <c r="AJ1975" i="19"/>
  <c r="AK1975" i="19"/>
  <c r="AI1975" i="19"/>
  <c r="AJ1974" i="19"/>
  <c r="AK1974" i="19"/>
  <c r="AI1974" i="19"/>
  <c r="AJ1973" i="19"/>
  <c r="AK1973" i="19"/>
  <c r="AI1973" i="19"/>
  <c r="AJ1972" i="19"/>
  <c r="AK1972" i="19"/>
  <c r="AI1972" i="19"/>
  <c r="AJ1971" i="19"/>
  <c r="AK1971" i="19"/>
  <c r="AI1971" i="19"/>
  <c r="AJ1970" i="19"/>
  <c r="AK1970" i="19"/>
  <c r="AI1970" i="19"/>
  <c r="AJ1969" i="19"/>
  <c r="AK1969" i="19"/>
  <c r="AI1969" i="19"/>
  <c r="AJ1968" i="19"/>
  <c r="AK1968" i="19"/>
  <c r="AI1968" i="19"/>
  <c r="AJ1967" i="19"/>
  <c r="AK1967" i="19"/>
  <c r="AI1967" i="19"/>
  <c r="AJ1966" i="19"/>
  <c r="AK1966" i="19"/>
  <c r="AI1966" i="19"/>
  <c r="AJ1965" i="19"/>
  <c r="AK1965" i="19"/>
  <c r="AI1965" i="19"/>
  <c r="AJ1964" i="19"/>
  <c r="AK1964" i="19"/>
  <c r="AI1964" i="19"/>
  <c r="AJ1963" i="19"/>
  <c r="AK1963" i="19"/>
  <c r="AI1963" i="19"/>
  <c r="AJ1962" i="19"/>
  <c r="AK1962" i="19"/>
  <c r="AI1962" i="19"/>
  <c r="AJ1961" i="19"/>
  <c r="AK1961" i="19"/>
  <c r="AI1961" i="19"/>
  <c r="AJ1960" i="19"/>
  <c r="AK1960" i="19"/>
  <c r="AI1960" i="19"/>
  <c r="AJ1959" i="19"/>
  <c r="AK1959" i="19"/>
  <c r="AI1959" i="19"/>
  <c r="AJ1958" i="19"/>
  <c r="AK1958" i="19"/>
  <c r="AI1958" i="19"/>
  <c r="AJ1957" i="19"/>
  <c r="AK1957" i="19"/>
  <c r="AI1957" i="19"/>
  <c r="AJ1956" i="19"/>
  <c r="AK1956" i="19"/>
  <c r="AI1956" i="19"/>
  <c r="AJ1955" i="19"/>
  <c r="AK1955" i="19"/>
  <c r="AI1955" i="19"/>
  <c r="AJ1954" i="19"/>
  <c r="AK1954" i="19"/>
  <c r="AI1954" i="19"/>
  <c r="AJ1953" i="19"/>
  <c r="AK1953" i="19"/>
  <c r="AI1953" i="19"/>
  <c r="AJ1952" i="19"/>
  <c r="AK1952" i="19"/>
  <c r="AI1952" i="19"/>
  <c r="AJ1951" i="19"/>
  <c r="AK1951" i="19"/>
  <c r="AI1951" i="19"/>
  <c r="AJ1950" i="19"/>
  <c r="AK1950" i="19"/>
  <c r="AI1950" i="19"/>
  <c r="AJ1949" i="19"/>
  <c r="AK1949" i="19"/>
  <c r="AI1949" i="19"/>
  <c r="AJ1948" i="19"/>
  <c r="AK1948" i="19"/>
  <c r="AI1948" i="19"/>
  <c r="AJ1947" i="19"/>
  <c r="AK1947" i="19"/>
  <c r="AI1947" i="19"/>
  <c r="AJ1946" i="19"/>
  <c r="AK1946" i="19"/>
  <c r="AI1946" i="19"/>
  <c r="AJ1945" i="19"/>
  <c r="AK1945" i="19"/>
  <c r="AI1945" i="19"/>
  <c r="AJ1944" i="19"/>
  <c r="AK1944" i="19"/>
  <c r="AI1944" i="19"/>
  <c r="AJ1943" i="19"/>
  <c r="AK1943" i="19"/>
  <c r="AI1943" i="19"/>
  <c r="AJ1942" i="19"/>
  <c r="AK1942" i="19"/>
  <c r="AI1942" i="19"/>
  <c r="AJ1941" i="19"/>
  <c r="AK1941" i="19"/>
  <c r="AI1941" i="19"/>
  <c r="AJ1940" i="19"/>
  <c r="AK1940" i="19"/>
  <c r="AI1940" i="19"/>
  <c r="AJ1939" i="19"/>
  <c r="AK1939" i="19"/>
  <c r="AI1939" i="19"/>
  <c r="AJ1938" i="19"/>
  <c r="AK1938" i="19"/>
  <c r="AI1938" i="19"/>
  <c r="AJ1937" i="19"/>
  <c r="AK1937" i="19"/>
  <c r="AI1937" i="19"/>
  <c r="AJ1936" i="19"/>
  <c r="AK1936" i="19"/>
  <c r="AI1936" i="19"/>
  <c r="AJ1935" i="19"/>
  <c r="AK1935" i="19"/>
  <c r="AI1935" i="19"/>
  <c r="AJ1934" i="19"/>
  <c r="AK1934" i="19"/>
  <c r="AI1934" i="19"/>
  <c r="AJ1933" i="19"/>
  <c r="AK1933" i="19"/>
  <c r="AI1933" i="19"/>
  <c r="AJ1932" i="19"/>
  <c r="AK1932" i="19"/>
  <c r="AI1932" i="19"/>
  <c r="AJ1931" i="19"/>
  <c r="AK1931" i="19"/>
  <c r="AI1931" i="19"/>
  <c r="AJ1930" i="19"/>
  <c r="AK1930" i="19"/>
  <c r="AI1930" i="19"/>
  <c r="AJ1929" i="19"/>
  <c r="AK1929" i="19"/>
  <c r="AI1929" i="19"/>
  <c r="AJ1928" i="19"/>
  <c r="AK1928" i="19"/>
  <c r="AI1928" i="19"/>
  <c r="AJ1927" i="19"/>
  <c r="AK1927" i="19"/>
  <c r="AI1927" i="19"/>
  <c r="AJ1926" i="19"/>
  <c r="AK1926" i="19"/>
  <c r="AI1926" i="19"/>
  <c r="AJ1925" i="19"/>
  <c r="AK1925" i="19"/>
  <c r="AI1925" i="19"/>
  <c r="AJ1924" i="19"/>
  <c r="AK1924" i="19"/>
  <c r="AI1924" i="19"/>
  <c r="AJ1923" i="19"/>
  <c r="AK1923" i="19"/>
  <c r="AI1923" i="19"/>
  <c r="AJ1922" i="19"/>
  <c r="AK1922" i="19"/>
  <c r="AI1922" i="19"/>
  <c r="AJ1921" i="19"/>
  <c r="AK1921" i="19"/>
  <c r="AI1921" i="19"/>
  <c r="AJ1920" i="19"/>
  <c r="AK1920" i="19"/>
  <c r="AI1920" i="19"/>
  <c r="AJ1919" i="19"/>
  <c r="AK1919" i="19"/>
  <c r="AI1919" i="19"/>
  <c r="AJ1918" i="19"/>
  <c r="AK1918" i="19"/>
  <c r="AI1918" i="19"/>
  <c r="AJ1917" i="19"/>
  <c r="AK1917" i="19"/>
  <c r="AI1917" i="19"/>
  <c r="AJ1916" i="19"/>
  <c r="AK1916" i="19"/>
  <c r="AI1916" i="19"/>
  <c r="AJ1915" i="19"/>
  <c r="AK1915" i="19"/>
  <c r="AI1915" i="19"/>
  <c r="AJ1914" i="19"/>
  <c r="AK1914" i="19"/>
  <c r="AI1914" i="19"/>
  <c r="AJ1913" i="19"/>
  <c r="AK1913" i="19"/>
  <c r="AI1913" i="19"/>
  <c r="AJ1912" i="19"/>
  <c r="AK1912" i="19"/>
  <c r="AI1912" i="19"/>
  <c r="AJ1911" i="19"/>
  <c r="AK1911" i="19"/>
  <c r="AI1911" i="19"/>
  <c r="AJ1910" i="19"/>
  <c r="AK1910" i="19"/>
  <c r="AI1910" i="19"/>
  <c r="AJ1909" i="19"/>
  <c r="AK1909" i="19"/>
  <c r="AI1909" i="19"/>
  <c r="AJ1908" i="19"/>
  <c r="AK1908" i="19"/>
  <c r="AI1908" i="19"/>
  <c r="AJ1907" i="19"/>
  <c r="AK1907" i="19"/>
  <c r="AI1907" i="19"/>
  <c r="AJ1906" i="19"/>
  <c r="AK1906" i="19"/>
  <c r="AI1906" i="19"/>
  <c r="AJ1905" i="19"/>
  <c r="AK1905" i="19"/>
  <c r="AI1905" i="19"/>
  <c r="AJ1904" i="19"/>
  <c r="AK1904" i="19"/>
  <c r="AI1904" i="19"/>
  <c r="AJ1903" i="19"/>
  <c r="AK1903" i="19"/>
  <c r="AI1903" i="19"/>
  <c r="AJ1902" i="19"/>
  <c r="AK1902" i="19"/>
  <c r="AI1902" i="19"/>
  <c r="AJ1901" i="19"/>
  <c r="AK1901" i="19"/>
  <c r="AI1901" i="19"/>
  <c r="AJ1900" i="19"/>
  <c r="AK1900" i="19"/>
  <c r="AI1900" i="19"/>
  <c r="AJ1899" i="19"/>
  <c r="AK1899" i="19"/>
  <c r="AI1899" i="19"/>
  <c r="AJ1898" i="19"/>
  <c r="AK1898" i="19"/>
  <c r="AI1898" i="19"/>
  <c r="AJ1897" i="19"/>
  <c r="AK1897" i="19"/>
  <c r="AI1897" i="19"/>
  <c r="AJ1896" i="19"/>
  <c r="AK1896" i="19"/>
  <c r="AI1896" i="19"/>
  <c r="AJ1895" i="19"/>
  <c r="AK1895" i="19"/>
  <c r="AI1895" i="19"/>
  <c r="AJ1894" i="19"/>
  <c r="AK1894" i="19"/>
  <c r="AI1894" i="19"/>
  <c r="AJ1893" i="19"/>
  <c r="AK1893" i="19"/>
  <c r="AI1893" i="19"/>
  <c r="AJ1892" i="19"/>
  <c r="AK1892" i="19"/>
  <c r="AI1892" i="19"/>
  <c r="AJ1891" i="19"/>
  <c r="AK1891" i="19"/>
  <c r="AI1891" i="19"/>
  <c r="AJ1890" i="19"/>
  <c r="AK1890" i="19"/>
  <c r="AI1890" i="19"/>
  <c r="AJ1889" i="19"/>
  <c r="AK1889" i="19"/>
  <c r="AI1889" i="19"/>
  <c r="AJ1888" i="19"/>
  <c r="AK1888" i="19"/>
  <c r="AI1888" i="19"/>
  <c r="AJ1887" i="19"/>
  <c r="AK1887" i="19"/>
  <c r="AI1887" i="19"/>
  <c r="AJ1886" i="19"/>
  <c r="AK1886" i="19"/>
  <c r="AI1886" i="19"/>
  <c r="AJ1885" i="19"/>
  <c r="AK1885" i="19"/>
  <c r="AI1885" i="19"/>
  <c r="AJ1884" i="19"/>
  <c r="AK1884" i="19"/>
  <c r="AI1884" i="19"/>
  <c r="AJ1883" i="19"/>
  <c r="AK1883" i="19"/>
  <c r="AI1883" i="19"/>
  <c r="AJ1882" i="19"/>
  <c r="AK1882" i="19"/>
  <c r="AI1882" i="19"/>
  <c r="AJ1881" i="19"/>
  <c r="AK1881" i="19"/>
  <c r="AI1881" i="19"/>
  <c r="AJ1880" i="19"/>
  <c r="AK1880" i="19"/>
  <c r="AI1880" i="19"/>
  <c r="AJ1879" i="19"/>
  <c r="AK1879" i="19"/>
  <c r="AI1879" i="19"/>
  <c r="AJ1878" i="19"/>
  <c r="AK1878" i="19"/>
  <c r="AI1878" i="19"/>
  <c r="AJ1877" i="19"/>
  <c r="AK1877" i="19"/>
  <c r="AI1877" i="19"/>
  <c r="AJ1876" i="19"/>
  <c r="AK1876" i="19"/>
  <c r="AI1876" i="19"/>
  <c r="AJ1875" i="19"/>
  <c r="AK1875" i="19"/>
  <c r="AI1875" i="19"/>
  <c r="AJ1874" i="19"/>
  <c r="AK1874" i="19"/>
  <c r="AI1874" i="19"/>
  <c r="AJ1873" i="19"/>
  <c r="AK1873" i="19"/>
  <c r="AI1873" i="19"/>
  <c r="AJ1872" i="19"/>
  <c r="AK1872" i="19"/>
  <c r="AI1872" i="19"/>
  <c r="AJ1871" i="19"/>
  <c r="AK1871" i="19"/>
  <c r="AI1871" i="19"/>
  <c r="AJ1870" i="19"/>
  <c r="AK1870" i="19"/>
  <c r="AI1870" i="19"/>
  <c r="AJ1869" i="19"/>
  <c r="AK1869" i="19"/>
  <c r="AI1869" i="19"/>
  <c r="AJ1868" i="19"/>
  <c r="AK1868" i="19"/>
  <c r="AI1868" i="19"/>
  <c r="AJ1867" i="19"/>
  <c r="AK1867" i="19"/>
  <c r="AI1867" i="19"/>
  <c r="AJ1866" i="19"/>
  <c r="AK1866" i="19"/>
  <c r="AI1866" i="19"/>
  <c r="AJ1865" i="19"/>
  <c r="AK1865" i="19"/>
  <c r="AI1865" i="19"/>
  <c r="AJ1864" i="19"/>
  <c r="AK1864" i="19"/>
  <c r="AI1864" i="19"/>
  <c r="AJ1863" i="19"/>
  <c r="AK1863" i="19"/>
  <c r="AI1863" i="19"/>
  <c r="AJ1862" i="19"/>
  <c r="AK1862" i="19"/>
  <c r="AI1862" i="19"/>
  <c r="AJ1861" i="19"/>
  <c r="AK1861" i="19"/>
  <c r="AI1861" i="19"/>
  <c r="AJ1860" i="19"/>
  <c r="AK1860" i="19"/>
  <c r="AI1860" i="19"/>
  <c r="AJ1859" i="19"/>
  <c r="AK1859" i="19"/>
  <c r="AI1859" i="19"/>
  <c r="AJ1858" i="19"/>
  <c r="AK1858" i="19"/>
  <c r="AI1858" i="19"/>
  <c r="AJ1857" i="19"/>
  <c r="AK1857" i="19"/>
  <c r="AI1857" i="19"/>
  <c r="AJ1856" i="19"/>
  <c r="AK1856" i="19"/>
  <c r="AI1856" i="19"/>
  <c r="AJ1855" i="19"/>
  <c r="AK1855" i="19"/>
  <c r="AI1855" i="19"/>
  <c r="AJ1854" i="19"/>
  <c r="AK1854" i="19"/>
  <c r="AI1854" i="19"/>
  <c r="AJ1853" i="19"/>
  <c r="AK1853" i="19"/>
  <c r="AI1853" i="19"/>
  <c r="AJ1852" i="19"/>
  <c r="AK1852" i="19"/>
  <c r="AI1852" i="19"/>
  <c r="AJ1851" i="19"/>
  <c r="AK1851" i="19"/>
  <c r="AI1851" i="19"/>
  <c r="AJ1850" i="19"/>
  <c r="AK1850" i="19"/>
  <c r="AI1850" i="19"/>
  <c r="AJ1849" i="19"/>
  <c r="AK1849" i="19"/>
  <c r="AI1849" i="19"/>
  <c r="AJ1848" i="19"/>
  <c r="AK1848" i="19"/>
  <c r="AI1848" i="19"/>
  <c r="AJ1847" i="19"/>
  <c r="AK1847" i="19"/>
  <c r="AI1847" i="19"/>
  <c r="AJ1846" i="19"/>
  <c r="AK1846" i="19"/>
  <c r="AI1846" i="19"/>
  <c r="AJ1845" i="19"/>
  <c r="AK1845" i="19"/>
  <c r="AI1845" i="19"/>
  <c r="AJ1844" i="19"/>
  <c r="AK1844" i="19"/>
  <c r="AI1844" i="19"/>
  <c r="AJ1843" i="19"/>
  <c r="AK1843" i="19"/>
  <c r="AI1843" i="19"/>
  <c r="AJ1842" i="19"/>
  <c r="AK1842" i="19"/>
  <c r="AI1842" i="19"/>
  <c r="AJ1841" i="19"/>
  <c r="AK1841" i="19"/>
  <c r="AI1841" i="19"/>
  <c r="AJ1840" i="19"/>
  <c r="AK1840" i="19"/>
  <c r="AI1840" i="19"/>
  <c r="AJ1839" i="19"/>
  <c r="AK1839" i="19"/>
  <c r="AI1839" i="19"/>
  <c r="AJ1838" i="19"/>
  <c r="AK1838" i="19"/>
  <c r="AI1838" i="19"/>
  <c r="AJ1837" i="19"/>
  <c r="AK1837" i="19"/>
  <c r="AI1837" i="19"/>
  <c r="AJ1836" i="19"/>
  <c r="AK1836" i="19"/>
  <c r="AI1836" i="19"/>
  <c r="AJ1835" i="19"/>
  <c r="AK1835" i="19"/>
  <c r="AI1835" i="19"/>
  <c r="AJ1834" i="19"/>
  <c r="AK1834" i="19"/>
  <c r="AI1834" i="19"/>
  <c r="AJ1833" i="19"/>
  <c r="AK1833" i="19"/>
  <c r="AI1833" i="19"/>
  <c r="AJ1832" i="19"/>
  <c r="AK1832" i="19"/>
  <c r="AI1832" i="19"/>
  <c r="AJ1831" i="19"/>
  <c r="AK1831" i="19"/>
  <c r="AI1831" i="19"/>
  <c r="AJ1830" i="19"/>
  <c r="AK1830" i="19"/>
  <c r="AI1830" i="19"/>
  <c r="AJ1829" i="19"/>
  <c r="AK1829" i="19"/>
  <c r="AI1829" i="19"/>
  <c r="AJ1828" i="19"/>
  <c r="AK1828" i="19"/>
  <c r="AI1828" i="19"/>
  <c r="AJ1827" i="19"/>
  <c r="AK1827" i="19"/>
  <c r="AI1827" i="19"/>
  <c r="AJ1826" i="19"/>
  <c r="AK1826" i="19"/>
  <c r="AI1826" i="19"/>
  <c r="AJ1825" i="19"/>
  <c r="AK1825" i="19"/>
  <c r="AI1825" i="19"/>
  <c r="AJ1824" i="19"/>
  <c r="AK1824" i="19"/>
  <c r="AI1824" i="19"/>
  <c r="AJ1823" i="19"/>
  <c r="AK1823" i="19"/>
  <c r="AI1823" i="19"/>
  <c r="AJ1822" i="19"/>
  <c r="AK1822" i="19"/>
  <c r="AI1822" i="19"/>
  <c r="AJ1821" i="19"/>
  <c r="AK1821" i="19"/>
  <c r="AI1821" i="19"/>
  <c r="AJ1820" i="19"/>
  <c r="AK1820" i="19"/>
  <c r="AI1820" i="19"/>
  <c r="AJ1819" i="19"/>
  <c r="AK1819" i="19"/>
  <c r="AI1819" i="19"/>
  <c r="AJ1818" i="19"/>
  <c r="AK1818" i="19"/>
  <c r="AI1818" i="19"/>
  <c r="AJ1817" i="19"/>
  <c r="AK1817" i="19"/>
  <c r="AI1817" i="19"/>
  <c r="AJ1816" i="19"/>
  <c r="AK1816" i="19"/>
  <c r="AI1816" i="19"/>
  <c r="AJ1815" i="19"/>
  <c r="AK1815" i="19"/>
  <c r="AI1815" i="19"/>
  <c r="AJ1814" i="19"/>
  <c r="AK1814" i="19"/>
  <c r="AI1814" i="19"/>
  <c r="AJ1813" i="19"/>
  <c r="AK1813" i="19"/>
  <c r="AI1813" i="19"/>
  <c r="AJ1812" i="19"/>
  <c r="AK1812" i="19"/>
  <c r="AI1812" i="19"/>
  <c r="AJ1811" i="19"/>
  <c r="AK1811" i="19"/>
  <c r="AI1811" i="19"/>
  <c r="AJ1810" i="19"/>
  <c r="AK1810" i="19"/>
  <c r="AI1810" i="19"/>
  <c r="AJ1809" i="19"/>
  <c r="AK1809" i="19"/>
  <c r="AI1809" i="19"/>
  <c r="AJ1808" i="19"/>
  <c r="AK1808" i="19"/>
  <c r="AI1808" i="19"/>
  <c r="AJ1807" i="19"/>
  <c r="AK1807" i="19"/>
  <c r="AI1807" i="19"/>
  <c r="AJ1806" i="19"/>
  <c r="AK1806" i="19"/>
  <c r="AI1806" i="19"/>
  <c r="AJ1805" i="19"/>
  <c r="AK1805" i="19"/>
  <c r="AI1805" i="19"/>
  <c r="AJ1804" i="19"/>
  <c r="AK1804" i="19"/>
  <c r="AI1804" i="19"/>
  <c r="AJ1803" i="19"/>
  <c r="AK1803" i="19"/>
  <c r="AI1803" i="19"/>
  <c r="AJ1802" i="19"/>
  <c r="AK1802" i="19"/>
  <c r="AI1802" i="19"/>
  <c r="AJ1801" i="19"/>
  <c r="AK1801" i="19"/>
  <c r="AI1801" i="19"/>
  <c r="AJ1800" i="19"/>
  <c r="AK1800" i="19"/>
  <c r="AI1800" i="19"/>
  <c r="AJ1799" i="19"/>
  <c r="AK1799" i="19"/>
  <c r="AI1799" i="19"/>
  <c r="AJ1798" i="19"/>
  <c r="AK1798" i="19"/>
  <c r="AI1798" i="19"/>
  <c r="AJ1797" i="19"/>
  <c r="AK1797" i="19"/>
  <c r="AI1797" i="19"/>
  <c r="AJ1796" i="19"/>
  <c r="AK1796" i="19"/>
  <c r="AI1796" i="19"/>
  <c r="AJ1795" i="19"/>
  <c r="AK1795" i="19"/>
  <c r="AI1795" i="19"/>
  <c r="AJ1794" i="19"/>
  <c r="AK1794" i="19"/>
  <c r="AI1794" i="19"/>
  <c r="AJ1793" i="19"/>
  <c r="AK1793" i="19"/>
  <c r="AI1793" i="19"/>
  <c r="AJ1792" i="19"/>
  <c r="AK1792" i="19"/>
  <c r="AI1792" i="19"/>
  <c r="AJ1791" i="19"/>
  <c r="AK1791" i="19"/>
  <c r="AI1791" i="19"/>
  <c r="AJ1790" i="19"/>
  <c r="AK1790" i="19"/>
  <c r="AI1790" i="19"/>
  <c r="AJ1789" i="19"/>
  <c r="AK1789" i="19"/>
  <c r="AI1789" i="19"/>
  <c r="AJ1788" i="19"/>
  <c r="AK1788" i="19"/>
  <c r="AI1788" i="19"/>
  <c r="AJ1787" i="19"/>
  <c r="AK1787" i="19"/>
  <c r="AI1787" i="19"/>
  <c r="AJ1786" i="19"/>
  <c r="AK1786" i="19"/>
  <c r="AI1786" i="19"/>
  <c r="AJ1785" i="19"/>
  <c r="AK1785" i="19"/>
  <c r="AI1785" i="19"/>
  <c r="AJ1784" i="19"/>
  <c r="AK1784" i="19"/>
  <c r="AI1784" i="19"/>
  <c r="AJ1783" i="19"/>
  <c r="AK1783" i="19"/>
  <c r="AI1783" i="19"/>
  <c r="AJ1782" i="19"/>
  <c r="AK1782" i="19"/>
  <c r="AI1782" i="19"/>
  <c r="AJ1781" i="19"/>
  <c r="AK1781" i="19"/>
  <c r="AI1781" i="19"/>
  <c r="AJ1780" i="19"/>
  <c r="AK1780" i="19"/>
  <c r="AI1780" i="19"/>
  <c r="AJ1779" i="19"/>
  <c r="AK1779" i="19"/>
  <c r="AI1779" i="19"/>
  <c r="AJ1778" i="19"/>
  <c r="AK1778" i="19"/>
  <c r="AI1778" i="19"/>
  <c r="AJ1777" i="19"/>
  <c r="AK1777" i="19"/>
  <c r="AI1777" i="19"/>
  <c r="AJ1776" i="19"/>
  <c r="AK1776" i="19"/>
  <c r="AI1776" i="19"/>
  <c r="AJ1775" i="19"/>
  <c r="AK1775" i="19"/>
  <c r="AI1775" i="19"/>
  <c r="AJ1774" i="19"/>
  <c r="AK1774" i="19"/>
  <c r="AI1774" i="19"/>
  <c r="AJ1773" i="19"/>
  <c r="AK1773" i="19"/>
  <c r="AI1773" i="19"/>
  <c r="AJ1772" i="19"/>
  <c r="AK1772" i="19"/>
  <c r="AI1772" i="19"/>
  <c r="AJ1771" i="19"/>
  <c r="AK1771" i="19"/>
  <c r="AI1771" i="19"/>
  <c r="AJ1770" i="19"/>
  <c r="AK1770" i="19"/>
  <c r="AI1770" i="19"/>
  <c r="AJ1769" i="19"/>
  <c r="AK1769" i="19"/>
  <c r="AI1769" i="19"/>
  <c r="AJ1768" i="19"/>
  <c r="AK1768" i="19"/>
  <c r="AI1768" i="19"/>
  <c r="AJ1767" i="19"/>
  <c r="AK1767" i="19"/>
  <c r="AI1767" i="19"/>
  <c r="AJ1766" i="19"/>
  <c r="AK1766" i="19"/>
  <c r="AI1766" i="19"/>
  <c r="AJ1765" i="19"/>
  <c r="AK1765" i="19"/>
  <c r="AI1765" i="19"/>
  <c r="AJ1764" i="19"/>
  <c r="AK1764" i="19"/>
  <c r="AI1764" i="19"/>
  <c r="AJ1763" i="19"/>
  <c r="AK1763" i="19"/>
  <c r="AI1763" i="19"/>
  <c r="AJ1762" i="19"/>
  <c r="AK1762" i="19"/>
  <c r="AI1762" i="19"/>
  <c r="AJ1761" i="19"/>
  <c r="AK1761" i="19"/>
  <c r="AI1761" i="19"/>
  <c r="AJ1760" i="19"/>
  <c r="AK1760" i="19"/>
  <c r="AI1760" i="19"/>
  <c r="AJ1759" i="19"/>
  <c r="AK1759" i="19"/>
  <c r="AI1759" i="19"/>
  <c r="AJ1758" i="19"/>
  <c r="AK1758" i="19"/>
  <c r="AI1758" i="19"/>
  <c r="AJ1757" i="19"/>
  <c r="AK1757" i="19"/>
  <c r="AI1757" i="19"/>
  <c r="AJ1756" i="19"/>
  <c r="AK1756" i="19"/>
  <c r="AI1756" i="19"/>
  <c r="AJ1755" i="19"/>
  <c r="AK1755" i="19"/>
  <c r="AI1755" i="19"/>
  <c r="AJ1754" i="19"/>
  <c r="AK1754" i="19"/>
  <c r="AI1754" i="19"/>
  <c r="AJ1753" i="19"/>
  <c r="AK1753" i="19"/>
  <c r="AI1753" i="19"/>
  <c r="AJ1752" i="19"/>
  <c r="AK1752" i="19"/>
  <c r="AI1752" i="19"/>
  <c r="AJ1751" i="19"/>
  <c r="AK1751" i="19"/>
  <c r="AI1751" i="19"/>
  <c r="AJ1750" i="19"/>
  <c r="AK1750" i="19"/>
  <c r="AI1750" i="19"/>
  <c r="AJ1749" i="19"/>
  <c r="AK1749" i="19"/>
  <c r="AI1749" i="19"/>
  <c r="AJ1748" i="19"/>
  <c r="AK1748" i="19"/>
  <c r="AI1748" i="19"/>
  <c r="AJ1747" i="19"/>
  <c r="AK1747" i="19"/>
  <c r="AI1747" i="19"/>
  <c r="AJ1746" i="19"/>
  <c r="AK1746" i="19"/>
  <c r="AI1746" i="19"/>
  <c r="AJ1745" i="19"/>
  <c r="AK1745" i="19"/>
  <c r="AI1745" i="19"/>
  <c r="AJ1744" i="19"/>
  <c r="AK1744" i="19"/>
  <c r="AI1744" i="19"/>
  <c r="AJ1743" i="19"/>
  <c r="AK1743" i="19"/>
  <c r="AI1743" i="19"/>
  <c r="AJ1742" i="19"/>
  <c r="AK1742" i="19"/>
  <c r="AI1742" i="19"/>
  <c r="AJ1741" i="19"/>
  <c r="AK1741" i="19"/>
  <c r="AI1741" i="19"/>
  <c r="AJ1740" i="19"/>
  <c r="AK1740" i="19"/>
  <c r="AI1740" i="19"/>
  <c r="AJ1739" i="19"/>
  <c r="AK1739" i="19"/>
  <c r="AI1739" i="19"/>
  <c r="AJ1738" i="19"/>
  <c r="AK1738" i="19"/>
  <c r="AI1738" i="19"/>
  <c r="AJ1737" i="19"/>
  <c r="AK1737" i="19"/>
  <c r="AI1737" i="19"/>
  <c r="AJ1736" i="19"/>
  <c r="AK1736" i="19"/>
  <c r="AI1736" i="19"/>
  <c r="AJ1735" i="19"/>
  <c r="AK1735" i="19"/>
  <c r="AI1735" i="19"/>
  <c r="AJ1734" i="19"/>
  <c r="AK1734" i="19"/>
  <c r="AI1734" i="19"/>
  <c r="AJ1733" i="19"/>
  <c r="AK1733" i="19"/>
  <c r="AI1733" i="19"/>
  <c r="AJ1732" i="19"/>
  <c r="AK1732" i="19"/>
  <c r="AI1732" i="19"/>
  <c r="AJ1731" i="19"/>
  <c r="AK1731" i="19"/>
  <c r="AI1731" i="19"/>
  <c r="AJ1730" i="19"/>
  <c r="AK1730" i="19"/>
  <c r="AI1730" i="19"/>
  <c r="AJ1729" i="19"/>
  <c r="AK1729" i="19"/>
  <c r="AI1729" i="19"/>
  <c r="AJ1728" i="19"/>
  <c r="AK1728" i="19"/>
  <c r="AI1728" i="19"/>
  <c r="AJ1727" i="19"/>
  <c r="AK1727" i="19"/>
  <c r="AI1727" i="19"/>
  <c r="AJ1726" i="19"/>
  <c r="AK1726" i="19"/>
  <c r="AI1726" i="19"/>
  <c r="AJ1725" i="19"/>
  <c r="AK1725" i="19"/>
  <c r="AI1725" i="19"/>
  <c r="AJ1724" i="19"/>
  <c r="AK1724" i="19"/>
  <c r="AI1724" i="19"/>
  <c r="AJ1723" i="19"/>
  <c r="AK1723" i="19"/>
  <c r="AI1723" i="19"/>
  <c r="AJ1722" i="19"/>
  <c r="AK1722" i="19"/>
  <c r="AI1722" i="19"/>
  <c r="AJ1721" i="19"/>
  <c r="AK1721" i="19"/>
  <c r="AI1721" i="19"/>
  <c r="AJ1720" i="19"/>
  <c r="AK1720" i="19"/>
  <c r="AI1720" i="19"/>
  <c r="AJ1719" i="19"/>
  <c r="AK1719" i="19"/>
  <c r="AI1719" i="19"/>
  <c r="AJ1718" i="19"/>
  <c r="AK1718" i="19"/>
  <c r="AI1718" i="19"/>
  <c r="AJ1717" i="19"/>
  <c r="AK1717" i="19"/>
  <c r="AI1717" i="19"/>
  <c r="AJ1716" i="19"/>
  <c r="AK1716" i="19"/>
  <c r="AI1716" i="19"/>
  <c r="AJ1715" i="19"/>
  <c r="AK1715" i="19"/>
  <c r="AI1715" i="19"/>
  <c r="AJ1714" i="19"/>
  <c r="AK1714" i="19"/>
  <c r="AI1714" i="19"/>
  <c r="AJ1713" i="19"/>
  <c r="AK1713" i="19"/>
  <c r="AI1713" i="19"/>
  <c r="AJ1712" i="19"/>
  <c r="AK1712" i="19"/>
  <c r="AI1712" i="19"/>
  <c r="AJ1711" i="19"/>
  <c r="AK1711" i="19"/>
  <c r="AI1711" i="19"/>
  <c r="AJ1710" i="19"/>
  <c r="AK1710" i="19"/>
  <c r="AI1710" i="19"/>
  <c r="AJ1709" i="19"/>
  <c r="AK1709" i="19"/>
  <c r="AI1709" i="19"/>
  <c r="AJ1708" i="19"/>
  <c r="AK1708" i="19"/>
  <c r="AI1708" i="19"/>
  <c r="AJ1707" i="19"/>
  <c r="AK1707" i="19"/>
  <c r="AI1707" i="19"/>
  <c r="AJ1706" i="19"/>
  <c r="AK1706" i="19"/>
  <c r="AI1706" i="19"/>
  <c r="AJ1705" i="19"/>
  <c r="AK1705" i="19"/>
  <c r="AI1705" i="19"/>
  <c r="AJ1704" i="19"/>
  <c r="AK1704" i="19"/>
  <c r="AI1704" i="19"/>
  <c r="AJ1703" i="19"/>
  <c r="AK1703" i="19"/>
  <c r="AI1703" i="19"/>
  <c r="AJ1702" i="19"/>
  <c r="AK1702" i="19"/>
  <c r="AI1702" i="19"/>
  <c r="AJ1701" i="19"/>
  <c r="AK1701" i="19"/>
  <c r="AI1701" i="19"/>
  <c r="AJ1700" i="19"/>
  <c r="AK1700" i="19"/>
  <c r="AI1700" i="19"/>
  <c r="AJ1699" i="19"/>
  <c r="AK1699" i="19"/>
  <c r="AI1699" i="19"/>
  <c r="AJ1698" i="19"/>
  <c r="AK1698" i="19"/>
  <c r="AI1698" i="19"/>
  <c r="AJ1697" i="19"/>
  <c r="AK1697" i="19"/>
  <c r="AI1697" i="19"/>
  <c r="AJ1696" i="19"/>
  <c r="AK1696" i="19"/>
  <c r="AI1696" i="19"/>
  <c r="AJ1695" i="19"/>
  <c r="AK1695" i="19"/>
  <c r="AI1695" i="19"/>
  <c r="AJ1694" i="19"/>
  <c r="AK1694" i="19"/>
  <c r="AI1694" i="19"/>
  <c r="AJ1693" i="19"/>
  <c r="AK1693" i="19"/>
  <c r="AI1693" i="19"/>
  <c r="AJ1692" i="19"/>
  <c r="AK1692" i="19"/>
  <c r="AI1692" i="19"/>
  <c r="AJ1691" i="19"/>
  <c r="AK1691" i="19"/>
  <c r="AI1691" i="19"/>
  <c r="AJ1690" i="19"/>
  <c r="AK1690" i="19"/>
  <c r="AI1690" i="19"/>
  <c r="AJ1689" i="19"/>
  <c r="AK1689" i="19"/>
  <c r="AI1689" i="19"/>
  <c r="AJ1688" i="19"/>
  <c r="AK1688" i="19"/>
  <c r="AI1688" i="19"/>
  <c r="AJ1687" i="19"/>
  <c r="AK1687" i="19"/>
  <c r="AI1687" i="19"/>
  <c r="AJ1686" i="19"/>
  <c r="AK1686" i="19"/>
  <c r="AI1686" i="19"/>
  <c r="AJ1685" i="19"/>
  <c r="AK1685" i="19"/>
  <c r="AI1685" i="19"/>
  <c r="AJ1684" i="19"/>
  <c r="AK1684" i="19"/>
  <c r="AI1684" i="19"/>
  <c r="AJ1683" i="19"/>
  <c r="AK1683" i="19"/>
  <c r="AI1683" i="19"/>
  <c r="AJ1682" i="19"/>
  <c r="AK1682" i="19"/>
  <c r="AI1682" i="19"/>
  <c r="AJ1681" i="19"/>
  <c r="AK1681" i="19"/>
  <c r="AI1681" i="19"/>
  <c r="AJ1680" i="19"/>
  <c r="AK1680" i="19"/>
  <c r="AI1680" i="19"/>
  <c r="AJ1679" i="19"/>
  <c r="AK1679" i="19"/>
  <c r="AI1679" i="19"/>
  <c r="AJ1678" i="19"/>
  <c r="AK1678" i="19"/>
  <c r="AI1678" i="19"/>
  <c r="AJ1677" i="19"/>
  <c r="AK1677" i="19"/>
  <c r="AI1677" i="19"/>
  <c r="AJ1676" i="19"/>
  <c r="AK1676" i="19"/>
  <c r="AI1676" i="19"/>
  <c r="AJ1675" i="19"/>
  <c r="AK1675" i="19"/>
  <c r="AI1675" i="19"/>
  <c r="AJ1674" i="19"/>
  <c r="AK1674" i="19"/>
  <c r="AI1674" i="19"/>
  <c r="AJ1673" i="19"/>
  <c r="AK1673" i="19"/>
  <c r="AI1673" i="19"/>
  <c r="AJ1672" i="19"/>
  <c r="AK1672" i="19"/>
  <c r="AI1672" i="19"/>
  <c r="AJ1671" i="19"/>
  <c r="AK1671" i="19"/>
  <c r="AI1671" i="19"/>
  <c r="AJ1670" i="19"/>
  <c r="AK1670" i="19"/>
  <c r="AI1670" i="19"/>
  <c r="AJ1669" i="19"/>
  <c r="AK1669" i="19"/>
  <c r="AI1669" i="19"/>
  <c r="AJ1668" i="19"/>
  <c r="AK1668" i="19"/>
  <c r="AI1668" i="19"/>
  <c r="AJ1667" i="19"/>
  <c r="AK1667" i="19"/>
  <c r="AI1667" i="19"/>
  <c r="AJ1666" i="19"/>
  <c r="AK1666" i="19"/>
  <c r="AI1666" i="19"/>
  <c r="AJ1665" i="19"/>
  <c r="AK1665" i="19"/>
  <c r="AI1665" i="19"/>
  <c r="AJ1664" i="19"/>
  <c r="AK1664" i="19"/>
  <c r="AI1664" i="19"/>
  <c r="AJ1663" i="19"/>
  <c r="AK1663" i="19"/>
  <c r="AI1663" i="19"/>
  <c r="AJ1662" i="19"/>
  <c r="AK1662" i="19"/>
  <c r="AI1662" i="19"/>
  <c r="AJ1661" i="19"/>
  <c r="AK1661" i="19"/>
  <c r="AI1661" i="19"/>
  <c r="AJ1660" i="19"/>
  <c r="AK1660" i="19"/>
  <c r="AI1660" i="19"/>
  <c r="AJ1659" i="19"/>
  <c r="AK1659" i="19"/>
  <c r="AI1659" i="19"/>
  <c r="AJ1658" i="19"/>
  <c r="AK1658" i="19"/>
  <c r="AI1658" i="19"/>
  <c r="AJ1657" i="19"/>
  <c r="AK1657" i="19"/>
  <c r="AI1657" i="19"/>
  <c r="AJ1656" i="19"/>
  <c r="AK1656" i="19"/>
  <c r="AI1656" i="19"/>
  <c r="AJ1655" i="19"/>
  <c r="AK1655" i="19"/>
  <c r="AI1655" i="19"/>
  <c r="AJ1654" i="19"/>
  <c r="AK1654" i="19"/>
  <c r="AI1654" i="19"/>
  <c r="AJ1653" i="19"/>
  <c r="AK1653" i="19"/>
  <c r="AI1653" i="19"/>
  <c r="AJ1652" i="19"/>
  <c r="AK1652" i="19"/>
  <c r="AI1652" i="19"/>
  <c r="AJ1651" i="19"/>
  <c r="AK1651" i="19"/>
  <c r="AI1651" i="19"/>
  <c r="AJ1650" i="19"/>
  <c r="AK1650" i="19"/>
  <c r="AI1650" i="19"/>
  <c r="AJ1649" i="19"/>
  <c r="AK1649" i="19"/>
  <c r="AI1649" i="19"/>
  <c r="AJ1648" i="19"/>
  <c r="AK1648" i="19"/>
  <c r="AI1648" i="19"/>
  <c r="AJ1647" i="19"/>
  <c r="AK1647" i="19"/>
  <c r="AI1647" i="19"/>
  <c r="AJ1646" i="19"/>
  <c r="AK1646" i="19"/>
  <c r="AI1646" i="19"/>
  <c r="AJ1645" i="19"/>
  <c r="AK1645" i="19"/>
  <c r="AI1645" i="19"/>
  <c r="AJ1644" i="19"/>
  <c r="AK1644" i="19"/>
  <c r="AI1644" i="19"/>
  <c r="AJ1643" i="19"/>
  <c r="AK1643" i="19"/>
  <c r="AI1643" i="19"/>
  <c r="AJ1642" i="19"/>
  <c r="AK1642" i="19"/>
  <c r="AI1642" i="19"/>
  <c r="AJ1641" i="19"/>
  <c r="AK1641" i="19"/>
  <c r="AI1641" i="19"/>
  <c r="AJ1640" i="19"/>
  <c r="AK1640" i="19"/>
  <c r="AI1640" i="19"/>
  <c r="AJ1639" i="19"/>
  <c r="AK1639" i="19"/>
  <c r="AI1639" i="19"/>
  <c r="AJ1638" i="19"/>
  <c r="AK1638" i="19"/>
  <c r="AI1638" i="19"/>
  <c r="AJ1637" i="19"/>
  <c r="AK1637" i="19"/>
  <c r="AI1637" i="19"/>
  <c r="AJ1636" i="19"/>
  <c r="AK1636" i="19"/>
  <c r="AI1636" i="19"/>
  <c r="AJ1635" i="19"/>
  <c r="AK1635" i="19"/>
  <c r="AI1635" i="19"/>
  <c r="AJ1634" i="19"/>
  <c r="AK1634" i="19"/>
  <c r="AI1634" i="19"/>
  <c r="AJ1633" i="19"/>
  <c r="AK1633" i="19"/>
  <c r="AI1633" i="19"/>
  <c r="AJ1632" i="19"/>
  <c r="AK1632" i="19"/>
  <c r="AI1632" i="19"/>
  <c r="AJ1631" i="19"/>
  <c r="AK1631" i="19"/>
  <c r="AI1631" i="19"/>
  <c r="AJ1630" i="19"/>
  <c r="AK1630" i="19"/>
  <c r="AI1630" i="19"/>
  <c r="AJ1629" i="19"/>
  <c r="AK1629" i="19"/>
  <c r="AI1629" i="19"/>
  <c r="AJ1628" i="19"/>
  <c r="AK1628" i="19"/>
  <c r="AI1628" i="19"/>
  <c r="AJ1627" i="19"/>
  <c r="AK1627" i="19"/>
  <c r="AI1627" i="19"/>
  <c r="AJ1626" i="19"/>
  <c r="AK1626" i="19"/>
  <c r="AI1626" i="19"/>
  <c r="AJ1625" i="19"/>
  <c r="AK1625" i="19"/>
  <c r="AI1625" i="19"/>
  <c r="AJ1624" i="19"/>
  <c r="AK1624" i="19"/>
  <c r="AI1624" i="19"/>
  <c r="AJ1623" i="19"/>
  <c r="AK1623" i="19"/>
  <c r="AI1623" i="19"/>
  <c r="AJ1622" i="19"/>
  <c r="AK1622" i="19"/>
  <c r="AI1622" i="19"/>
  <c r="AJ1621" i="19"/>
  <c r="AK1621" i="19"/>
  <c r="AI1621" i="19"/>
  <c r="AJ1620" i="19"/>
  <c r="AK1620" i="19"/>
  <c r="AI1620" i="19"/>
  <c r="AJ1619" i="19"/>
  <c r="AK1619" i="19"/>
  <c r="AI1619" i="19"/>
  <c r="AJ1618" i="19"/>
  <c r="AK1618" i="19"/>
  <c r="AI1618" i="19"/>
  <c r="AJ1617" i="19"/>
  <c r="AK1617" i="19"/>
  <c r="AI1617" i="19"/>
  <c r="AJ1616" i="19"/>
  <c r="AK1616" i="19"/>
  <c r="AI1616" i="19"/>
  <c r="AJ1615" i="19"/>
  <c r="AK1615" i="19"/>
  <c r="AI1615" i="19"/>
  <c r="AJ1614" i="19"/>
  <c r="AK1614" i="19"/>
  <c r="AI1614" i="19"/>
  <c r="AJ1613" i="19"/>
  <c r="AK1613" i="19"/>
  <c r="AI1613" i="19"/>
  <c r="AJ1612" i="19"/>
  <c r="AK1612" i="19"/>
  <c r="AI1612" i="19"/>
  <c r="AJ1611" i="19"/>
  <c r="AK1611" i="19"/>
  <c r="AI1611" i="19"/>
  <c r="AJ1610" i="19"/>
  <c r="AK1610" i="19"/>
  <c r="AI1610" i="19"/>
  <c r="AJ1609" i="19"/>
  <c r="AK1609" i="19"/>
  <c r="AI1609" i="19"/>
  <c r="AJ1608" i="19"/>
  <c r="AK1608" i="19"/>
  <c r="AI1608" i="19"/>
  <c r="AJ1607" i="19"/>
  <c r="AK1607" i="19"/>
  <c r="AI1607" i="19"/>
  <c r="AJ1606" i="19"/>
  <c r="AK1606" i="19"/>
  <c r="AI1606" i="19"/>
  <c r="AJ1605" i="19"/>
  <c r="AK1605" i="19"/>
  <c r="AI1605" i="19"/>
  <c r="AJ1604" i="19"/>
  <c r="AK1604" i="19"/>
  <c r="AI1604" i="19"/>
  <c r="AJ1603" i="19"/>
  <c r="AK1603" i="19"/>
  <c r="AI1603" i="19"/>
  <c r="AJ1602" i="19"/>
  <c r="AK1602" i="19"/>
  <c r="AI1602" i="19"/>
  <c r="AJ1601" i="19"/>
  <c r="AK1601" i="19"/>
  <c r="AI1601" i="19"/>
  <c r="AJ1600" i="19"/>
  <c r="AK1600" i="19"/>
  <c r="AI1600" i="19"/>
  <c r="AJ1599" i="19"/>
  <c r="AK1599" i="19"/>
  <c r="AI1599" i="19"/>
  <c r="AJ1598" i="19"/>
  <c r="AK1598" i="19"/>
  <c r="AI1598" i="19"/>
  <c r="AJ1597" i="19"/>
  <c r="AK1597" i="19"/>
  <c r="AI1597" i="19"/>
  <c r="AJ1596" i="19"/>
  <c r="AK1596" i="19"/>
  <c r="AI1596" i="19"/>
  <c r="AJ1595" i="19"/>
  <c r="AK1595" i="19"/>
  <c r="AI1595" i="19"/>
  <c r="AJ1594" i="19"/>
  <c r="AK1594" i="19"/>
  <c r="AI1594" i="19"/>
  <c r="AJ1593" i="19"/>
  <c r="AK1593" i="19"/>
  <c r="AI1593" i="19"/>
  <c r="AJ1592" i="19"/>
  <c r="AK1592" i="19"/>
  <c r="AI1592" i="19"/>
  <c r="AJ1591" i="19"/>
  <c r="AK1591" i="19"/>
  <c r="AI1591" i="19"/>
  <c r="AJ1590" i="19"/>
  <c r="AK1590" i="19"/>
  <c r="AI1590" i="19"/>
  <c r="AJ1589" i="19"/>
  <c r="AK1589" i="19"/>
  <c r="AI1589" i="19"/>
  <c r="AJ1588" i="19"/>
  <c r="AK1588" i="19"/>
  <c r="AI1588" i="19"/>
  <c r="AJ1587" i="19"/>
  <c r="AK1587" i="19"/>
  <c r="AI1587" i="19"/>
  <c r="AJ1586" i="19"/>
  <c r="AK1586" i="19"/>
  <c r="AI1586" i="19"/>
  <c r="AJ1585" i="19"/>
  <c r="AK1585" i="19"/>
  <c r="AI1585" i="19"/>
  <c r="AJ1584" i="19"/>
  <c r="AK1584" i="19"/>
  <c r="AI1584" i="19"/>
  <c r="AJ1583" i="19"/>
  <c r="AK1583" i="19"/>
  <c r="AI1583" i="19"/>
  <c r="AJ1582" i="19"/>
  <c r="AK1582" i="19"/>
  <c r="AI1582" i="19"/>
  <c r="AJ1581" i="19"/>
  <c r="AK1581" i="19"/>
  <c r="AI1581" i="19"/>
  <c r="AJ1580" i="19"/>
  <c r="AK1580" i="19"/>
  <c r="AI1580" i="19"/>
  <c r="AJ1579" i="19"/>
  <c r="AK1579" i="19"/>
  <c r="AI1579" i="19"/>
  <c r="AJ1578" i="19"/>
  <c r="AK1578" i="19"/>
  <c r="AI1578" i="19"/>
  <c r="AJ1577" i="19"/>
  <c r="AK1577" i="19"/>
  <c r="AI1577" i="19"/>
  <c r="AJ1576" i="19"/>
  <c r="AK1576" i="19"/>
  <c r="AI1576" i="19"/>
  <c r="AJ1575" i="19"/>
  <c r="AK1575" i="19"/>
  <c r="AI1575" i="19"/>
  <c r="AJ1574" i="19"/>
  <c r="AK1574" i="19"/>
  <c r="AI1574" i="19"/>
  <c r="AJ1573" i="19"/>
  <c r="AK1573" i="19"/>
  <c r="AI1573" i="19"/>
  <c r="AJ1572" i="19"/>
  <c r="AK1572" i="19"/>
  <c r="AI1572" i="19"/>
  <c r="AJ1571" i="19"/>
  <c r="AK1571" i="19"/>
  <c r="AI1571" i="19"/>
  <c r="AJ1570" i="19"/>
  <c r="AK1570" i="19"/>
  <c r="AI1570" i="19"/>
  <c r="AJ1569" i="19"/>
  <c r="AK1569" i="19"/>
  <c r="AI1569" i="19"/>
  <c r="AJ1568" i="19"/>
  <c r="AK1568" i="19"/>
  <c r="AI1568" i="19"/>
  <c r="AJ1567" i="19"/>
  <c r="AK1567" i="19"/>
  <c r="AI1567" i="19"/>
  <c r="AJ1566" i="19"/>
  <c r="AK1566" i="19"/>
  <c r="AI1566" i="19"/>
  <c r="AJ1565" i="19"/>
  <c r="AK1565" i="19"/>
  <c r="AI1565" i="19"/>
  <c r="AJ1564" i="19"/>
  <c r="AK1564" i="19"/>
  <c r="AI1564" i="19"/>
  <c r="AJ1563" i="19"/>
  <c r="AK1563" i="19"/>
  <c r="AI1563" i="19"/>
  <c r="AJ1562" i="19"/>
  <c r="AK1562" i="19"/>
  <c r="AI1562" i="19"/>
  <c r="AJ1561" i="19"/>
  <c r="AK1561" i="19"/>
  <c r="AI1561" i="19"/>
  <c r="AJ1560" i="19"/>
  <c r="AK1560" i="19"/>
  <c r="AI1560" i="19"/>
  <c r="AJ1559" i="19"/>
  <c r="AK1559" i="19"/>
  <c r="AI1559" i="19"/>
  <c r="AJ1558" i="19"/>
  <c r="AK1558" i="19"/>
  <c r="AI1558" i="19"/>
  <c r="AJ1557" i="19"/>
  <c r="AK1557" i="19"/>
  <c r="AI1557" i="19"/>
  <c r="AJ1556" i="19"/>
  <c r="AK1556" i="19"/>
  <c r="AI1556" i="19"/>
  <c r="AJ1555" i="19"/>
  <c r="AK1555" i="19"/>
  <c r="AI1555" i="19"/>
  <c r="AJ1554" i="19"/>
  <c r="AK1554" i="19"/>
  <c r="AI1554" i="19"/>
  <c r="AJ1553" i="19"/>
  <c r="AK1553" i="19"/>
  <c r="AI1553" i="19"/>
  <c r="AJ1552" i="19"/>
  <c r="AK1552" i="19"/>
  <c r="AI1552" i="19"/>
  <c r="AJ1551" i="19"/>
  <c r="AK1551" i="19"/>
  <c r="AI1551" i="19"/>
  <c r="AJ1550" i="19"/>
  <c r="AK1550" i="19"/>
  <c r="AI1550" i="19"/>
  <c r="AJ1549" i="19"/>
  <c r="AK1549" i="19"/>
  <c r="AI1549" i="19"/>
  <c r="AJ1548" i="19"/>
  <c r="AK1548" i="19"/>
  <c r="AI1548" i="19"/>
  <c r="AJ1547" i="19"/>
  <c r="AK1547" i="19"/>
  <c r="AI1547" i="19"/>
  <c r="AJ1546" i="19"/>
  <c r="AK1546" i="19"/>
  <c r="AI1546" i="19"/>
  <c r="AJ1545" i="19"/>
  <c r="AK1545" i="19"/>
  <c r="AI1545" i="19"/>
  <c r="AJ1544" i="19"/>
  <c r="AK1544" i="19"/>
  <c r="AI1544" i="19"/>
  <c r="AJ1543" i="19"/>
  <c r="AK1543" i="19"/>
  <c r="AI1543" i="19"/>
  <c r="AJ1542" i="19"/>
  <c r="AK1542" i="19"/>
  <c r="AI1542" i="19"/>
  <c r="AJ1541" i="19"/>
  <c r="AK1541" i="19"/>
  <c r="AI1541" i="19"/>
  <c r="AJ1540" i="19"/>
  <c r="AK1540" i="19"/>
  <c r="AI1540" i="19"/>
  <c r="AJ1539" i="19"/>
  <c r="AK1539" i="19"/>
  <c r="AI1539" i="19"/>
  <c r="AJ1538" i="19"/>
  <c r="AK1538" i="19"/>
  <c r="AI1538" i="19"/>
  <c r="AJ1537" i="19"/>
  <c r="AK1537" i="19"/>
  <c r="AI1537" i="19"/>
  <c r="AJ1536" i="19"/>
  <c r="AK1536" i="19"/>
  <c r="AI1536" i="19"/>
  <c r="AJ1535" i="19"/>
  <c r="AK1535" i="19"/>
  <c r="AI1535" i="19"/>
  <c r="AJ1534" i="19"/>
  <c r="AK1534" i="19"/>
  <c r="AI1534" i="19"/>
  <c r="AJ1533" i="19"/>
  <c r="AK1533" i="19"/>
  <c r="AI1533" i="19"/>
  <c r="AJ1532" i="19"/>
  <c r="AK1532" i="19"/>
  <c r="AI1532" i="19"/>
  <c r="AJ1531" i="19"/>
  <c r="AK1531" i="19"/>
  <c r="AI1531" i="19"/>
  <c r="AJ1530" i="19"/>
  <c r="AK1530" i="19"/>
  <c r="AI1530" i="19"/>
  <c r="AJ1529" i="19"/>
  <c r="AK1529" i="19"/>
  <c r="AI1529" i="19"/>
  <c r="AJ1528" i="19"/>
  <c r="AK1528" i="19"/>
  <c r="AI1528" i="19"/>
  <c r="AJ1527" i="19"/>
  <c r="AK1527" i="19"/>
  <c r="AI1527" i="19"/>
  <c r="AJ1526" i="19"/>
  <c r="AK1526" i="19"/>
  <c r="AI1526" i="19"/>
  <c r="AJ1525" i="19"/>
  <c r="AK1525" i="19"/>
  <c r="AI1525" i="19"/>
  <c r="AJ1524" i="19"/>
  <c r="AK1524" i="19"/>
  <c r="AI1524" i="19"/>
  <c r="AJ1523" i="19"/>
  <c r="AK1523" i="19"/>
  <c r="AI1523" i="19"/>
  <c r="AJ1522" i="19"/>
  <c r="AK1522" i="19"/>
  <c r="AI1522" i="19"/>
  <c r="AJ1521" i="19"/>
  <c r="AK1521" i="19"/>
  <c r="AI1521" i="19"/>
  <c r="AJ1520" i="19"/>
  <c r="AK1520" i="19"/>
  <c r="AI1520" i="19"/>
  <c r="AJ1519" i="19"/>
  <c r="AK1519" i="19"/>
  <c r="AI1519" i="19"/>
  <c r="AJ1518" i="19"/>
  <c r="AK1518" i="19"/>
  <c r="AI1518" i="19"/>
  <c r="AJ1517" i="19"/>
  <c r="AK1517" i="19"/>
  <c r="AI1517" i="19"/>
  <c r="AJ1516" i="19"/>
  <c r="AK1516" i="19"/>
  <c r="AI1516" i="19"/>
  <c r="AJ1515" i="19"/>
  <c r="AK1515" i="19"/>
  <c r="AI1515" i="19"/>
  <c r="AJ1514" i="19"/>
  <c r="AK1514" i="19"/>
  <c r="AI1514" i="19"/>
  <c r="AJ1513" i="19"/>
  <c r="AK1513" i="19"/>
  <c r="AI1513" i="19"/>
  <c r="AJ1512" i="19"/>
  <c r="AK1512" i="19"/>
  <c r="AI1512" i="19"/>
  <c r="AJ1511" i="19"/>
  <c r="AK1511" i="19"/>
  <c r="AI1511" i="19"/>
  <c r="AJ1510" i="19"/>
  <c r="AK1510" i="19"/>
  <c r="AI1510" i="19"/>
  <c r="AJ1509" i="19"/>
  <c r="AK1509" i="19"/>
  <c r="AI1509" i="19"/>
  <c r="AJ1508" i="19"/>
  <c r="AK1508" i="19"/>
  <c r="AI1508" i="19"/>
  <c r="AJ1507" i="19"/>
  <c r="AK1507" i="19"/>
  <c r="AI1507" i="19"/>
  <c r="AJ1506" i="19"/>
  <c r="AK1506" i="19"/>
  <c r="AI1506" i="19"/>
  <c r="AJ1505" i="19"/>
  <c r="AK1505" i="19"/>
  <c r="AI1505" i="19"/>
  <c r="AJ1504" i="19"/>
  <c r="AK1504" i="19"/>
  <c r="AI1504" i="19"/>
  <c r="AJ1503" i="19"/>
  <c r="AK1503" i="19"/>
  <c r="AI1503" i="19"/>
  <c r="AJ1502" i="19"/>
  <c r="AK1502" i="19"/>
  <c r="AI1502" i="19"/>
  <c r="AJ1501" i="19"/>
  <c r="AK1501" i="19"/>
  <c r="AI1501" i="19"/>
  <c r="AJ1500" i="19"/>
  <c r="AK1500" i="19"/>
  <c r="AI1500" i="19"/>
  <c r="AJ1499" i="19"/>
  <c r="AK1499" i="19"/>
  <c r="AI1499" i="19"/>
  <c r="AJ1498" i="19"/>
  <c r="AK1498" i="19"/>
  <c r="AI1498" i="19"/>
  <c r="AJ1497" i="19"/>
  <c r="AK1497" i="19"/>
  <c r="AI1497" i="19"/>
  <c r="AJ1496" i="19"/>
  <c r="AK1496" i="19"/>
  <c r="AI1496" i="19"/>
  <c r="AJ1495" i="19"/>
  <c r="AK1495" i="19"/>
  <c r="AI1495" i="19"/>
  <c r="AJ1494" i="19"/>
  <c r="AK1494" i="19"/>
  <c r="AI1494" i="19"/>
  <c r="AJ1493" i="19"/>
  <c r="AK1493" i="19"/>
  <c r="AI1493" i="19"/>
  <c r="AJ1492" i="19"/>
  <c r="AK1492" i="19"/>
  <c r="AI1492" i="19"/>
  <c r="AJ1491" i="19"/>
  <c r="AK1491" i="19"/>
  <c r="AI1491" i="19"/>
  <c r="AJ1490" i="19"/>
  <c r="AK1490" i="19"/>
  <c r="AI1490" i="19"/>
  <c r="AJ1489" i="19"/>
  <c r="AK1489" i="19"/>
  <c r="AI1489" i="19"/>
  <c r="AJ1488" i="19"/>
  <c r="AK1488" i="19"/>
  <c r="AI1488" i="19"/>
  <c r="AJ1487" i="19"/>
  <c r="AK1487" i="19"/>
  <c r="AI1487" i="19"/>
  <c r="AJ1486" i="19"/>
  <c r="AK1486" i="19"/>
  <c r="AI1486" i="19"/>
  <c r="AJ1485" i="19"/>
  <c r="AK1485" i="19"/>
  <c r="AI1485" i="19"/>
  <c r="AJ1484" i="19"/>
  <c r="AK1484" i="19"/>
  <c r="AI1484" i="19"/>
  <c r="AJ1483" i="19"/>
  <c r="AK1483" i="19"/>
  <c r="AI1483" i="19"/>
  <c r="AJ1482" i="19"/>
  <c r="AK1482" i="19"/>
  <c r="AI1482" i="19"/>
  <c r="AJ1481" i="19"/>
  <c r="AK1481" i="19"/>
  <c r="AI1481" i="19"/>
  <c r="AJ1480" i="19"/>
  <c r="AK1480" i="19"/>
  <c r="AI1480" i="19"/>
  <c r="AJ1479" i="19"/>
  <c r="AK1479" i="19"/>
  <c r="AI1479" i="19"/>
  <c r="AJ1478" i="19"/>
  <c r="AK1478" i="19"/>
  <c r="AI1478" i="19"/>
  <c r="AJ1477" i="19"/>
  <c r="AK1477" i="19"/>
  <c r="AI1477" i="19"/>
  <c r="AJ1476" i="19"/>
  <c r="AK1476" i="19"/>
  <c r="AI1476" i="19"/>
  <c r="AJ1475" i="19"/>
  <c r="AK1475" i="19"/>
  <c r="AI1475" i="19"/>
  <c r="AJ1474" i="19"/>
  <c r="AK1474" i="19"/>
  <c r="AI1474" i="19"/>
  <c r="AJ1473" i="19"/>
  <c r="AK1473" i="19"/>
  <c r="AI1473" i="19"/>
  <c r="AJ1472" i="19"/>
  <c r="AK1472" i="19"/>
  <c r="AI1472" i="19"/>
  <c r="AJ1471" i="19"/>
  <c r="AK1471" i="19"/>
  <c r="AI1471" i="19"/>
  <c r="AJ1470" i="19"/>
  <c r="AK1470" i="19"/>
  <c r="AI1470" i="19"/>
  <c r="AJ1469" i="19"/>
  <c r="AK1469" i="19"/>
  <c r="AI1469" i="19"/>
  <c r="AJ1468" i="19"/>
  <c r="AK1468" i="19"/>
  <c r="AI1468" i="19"/>
  <c r="AJ1467" i="19"/>
  <c r="AK1467" i="19"/>
  <c r="AI1467" i="19"/>
  <c r="AJ1466" i="19"/>
  <c r="AK1466" i="19"/>
  <c r="AI1466" i="19"/>
  <c r="AJ1465" i="19"/>
  <c r="AK1465" i="19"/>
  <c r="AI1465" i="19"/>
  <c r="AJ1464" i="19"/>
  <c r="AK1464" i="19"/>
  <c r="AI1464" i="19"/>
  <c r="AJ1463" i="19"/>
  <c r="AK1463" i="19"/>
  <c r="AI1463" i="19"/>
  <c r="AJ1462" i="19"/>
  <c r="AK1462" i="19"/>
  <c r="AI1462" i="19"/>
  <c r="AJ1461" i="19"/>
  <c r="AK1461" i="19"/>
  <c r="AI1461" i="19"/>
  <c r="AJ1460" i="19"/>
  <c r="AK1460" i="19"/>
  <c r="AI1460" i="19"/>
  <c r="AJ1459" i="19"/>
  <c r="AK1459" i="19"/>
  <c r="AI1459" i="19"/>
  <c r="AJ1458" i="19"/>
  <c r="AK1458" i="19"/>
  <c r="AI1458" i="19"/>
  <c r="AJ1457" i="19"/>
  <c r="AK1457" i="19"/>
  <c r="AI1457" i="19"/>
  <c r="AJ1456" i="19"/>
  <c r="AK1456" i="19"/>
  <c r="AI1456" i="19"/>
  <c r="AJ1455" i="19"/>
  <c r="AK1455" i="19"/>
  <c r="AI1455" i="19"/>
  <c r="AJ1454" i="19"/>
  <c r="AK1454" i="19"/>
  <c r="AI1454" i="19"/>
  <c r="AJ1453" i="19"/>
  <c r="AK1453" i="19"/>
  <c r="AI1453" i="19"/>
  <c r="AJ1452" i="19"/>
  <c r="AK1452" i="19"/>
  <c r="AI1452" i="19"/>
  <c r="AJ1451" i="19"/>
  <c r="AK1451" i="19"/>
  <c r="AI1451" i="19"/>
  <c r="AJ1450" i="19"/>
  <c r="AK1450" i="19"/>
  <c r="AI1450" i="19"/>
  <c r="AJ1449" i="19"/>
  <c r="AK1449" i="19"/>
  <c r="AI1449" i="19"/>
  <c r="AJ1448" i="19"/>
  <c r="AK1448" i="19"/>
  <c r="AI1448" i="19"/>
  <c r="AJ1447" i="19"/>
  <c r="AK1447" i="19"/>
  <c r="AI1447" i="19"/>
  <c r="AJ1446" i="19"/>
  <c r="AK1446" i="19"/>
  <c r="AI1446" i="19"/>
  <c r="AJ1445" i="19"/>
  <c r="AK1445" i="19"/>
  <c r="AI1445" i="19"/>
  <c r="AJ1444" i="19"/>
  <c r="AK1444" i="19"/>
  <c r="AI1444" i="19"/>
  <c r="AJ1443" i="19"/>
  <c r="AK1443" i="19"/>
  <c r="AI1443" i="19"/>
  <c r="AJ1442" i="19"/>
  <c r="AK1442" i="19"/>
  <c r="AI1442" i="19"/>
  <c r="AJ1441" i="19"/>
  <c r="AK1441" i="19"/>
  <c r="AI1441" i="19"/>
  <c r="AJ1440" i="19"/>
  <c r="AK1440" i="19"/>
  <c r="AI1440" i="19"/>
  <c r="AJ1439" i="19"/>
  <c r="AK1439" i="19"/>
  <c r="AI1439" i="19"/>
  <c r="AJ1438" i="19"/>
  <c r="AK1438" i="19"/>
  <c r="AI1438" i="19"/>
  <c r="AJ1437" i="19"/>
  <c r="AK1437" i="19"/>
  <c r="AI1437" i="19"/>
  <c r="AJ1436" i="19"/>
  <c r="AK1436" i="19"/>
  <c r="AI1436" i="19"/>
  <c r="AJ1435" i="19"/>
  <c r="AK1435" i="19"/>
  <c r="AI1435" i="19"/>
  <c r="AJ1434" i="19"/>
  <c r="AK1434" i="19"/>
  <c r="AI1434" i="19"/>
  <c r="AJ1433" i="19"/>
  <c r="AK1433" i="19"/>
  <c r="AI1433" i="19"/>
  <c r="AJ1432" i="19"/>
  <c r="AK1432" i="19"/>
  <c r="AI1432" i="19"/>
  <c r="AJ1431" i="19"/>
  <c r="AK1431" i="19"/>
  <c r="AI1431" i="19"/>
  <c r="AJ1430" i="19"/>
  <c r="AK1430" i="19"/>
  <c r="AI1430" i="19"/>
  <c r="AJ1429" i="19"/>
  <c r="AK1429" i="19"/>
  <c r="AI1429" i="19"/>
  <c r="AJ1428" i="19"/>
  <c r="AK1428" i="19"/>
  <c r="AI1428" i="19"/>
  <c r="AJ1427" i="19"/>
  <c r="AK1427" i="19"/>
  <c r="AI1427" i="19"/>
  <c r="AJ1426" i="19"/>
  <c r="AK1426" i="19"/>
  <c r="AI1426" i="19"/>
  <c r="AJ1425" i="19"/>
  <c r="AK1425" i="19"/>
  <c r="AI1425" i="19"/>
  <c r="AJ1424" i="19"/>
  <c r="AK1424" i="19"/>
  <c r="AI1424" i="19"/>
  <c r="AJ1423" i="19"/>
  <c r="AK1423" i="19"/>
  <c r="AI1423" i="19"/>
  <c r="AJ1422" i="19"/>
  <c r="AK1422" i="19"/>
  <c r="AI1422" i="19"/>
  <c r="AJ1421" i="19"/>
  <c r="AK1421" i="19"/>
  <c r="AI1421" i="19"/>
  <c r="AJ1420" i="19"/>
  <c r="AK1420" i="19"/>
  <c r="AI1420" i="19"/>
  <c r="AJ1419" i="19"/>
  <c r="AK1419" i="19"/>
  <c r="AI1419" i="19"/>
  <c r="AJ1418" i="19"/>
  <c r="AK1418" i="19"/>
  <c r="AI1418" i="19"/>
  <c r="AJ1417" i="19"/>
  <c r="AK1417" i="19"/>
  <c r="AI1417" i="19"/>
  <c r="AJ1416" i="19"/>
  <c r="AK1416" i="19"/>
  <c r="AI1416" i="19"/>
  <c r="AJ1415" i="19"/>
  <c r="AK1415" i="19"/>
  <c r="AI1415" i="19"/>
  <c r="AJ1414" i="19"/>
  <c r="AK1414" i="19"/>
  <c r="AI1414" i="19"/>
  <c r="AJ1413" i="19"/>
  <c r="AK1413" i="19"/>
  <c r="AI1413" i="19"/>
  <c r="AJ1412" i="19"/>
  <c r="AK1412" i="19"/>
  <c r="AI1412" i="19"/>
  <c r="AJ1411" i="19"/>
  <c r="AK1411" i="19"/>
  <c r="AI1411" i="19"/>
  <c r="AJ1410" i="19"/>
  <c r="AK1410" i="19"/>
  <c r="AI1410" i="19"/>
  <c r="AJ1409" i="19"/>
  <c r="AK1409" i="19"/>
  <c r="AI1409" i="19"/>
  <c r="AJ1408" i="19"/>
  <c r="AK1408" i="19"/>
  <c r="AI1408" i="19"/>
  <c r="AJ1407" i="19"/>
  <c r="AK1407" i="19"/>
  <c r="AI1407" i="19"/>
  <c r="AJ1406" i="19"/>
  <c r="AK1406" i="19"/>
  <c r="AI1406" i="19"/>
  <c r="AJ1405" i="19"/>
  <c r="AK1405" i="19"/>
  <c r="AI1405" i="19"/>
  <c r="AJ1404" i="19"/>
  <c r="AK1404" i="19"/>
  <c r="AI1404" i="19"/>
  <c r="AJ1403" i="19"/>
  <c r="AK1403" i="19"/>
  <c r="AI1403" i="19"/>
  <c r="AJ1402" i="19"/>
  <c r="AK1402" i="19"/>
  <c r="AI1402" i="19"/>
  <c r="AJ1401" i="19"/>
  <c r="AK1401" i="19"/>
  <c r="AI1401" i="19"/>
  <c r="AJ1400" i="19"/>
  <c r="AK1400" i="19"/>
  <c r="AI1400" i="19"/>
  <c r="AJ1399" i="19"/>
  <c r="AK1399" i="19"/>
  <c r="AI1399" i="19"/>
  <c r="AJ1398" i="19"/>
  <c r="AK1398" i="19"/>
  <c r="AI1398" i="19"/>
  <c r="AJ1397" i="19"/>
  <c r="AK1397" i="19"/>
  <c r="AI1397" i="19"/>
  <c r="AJ1396" i="19"/>
  <c r="AK1396" i="19"/>
  <c r="AI1396" i="19"/>
  <c r="AJ1395" i="19"/>
  <c r="AK1395" i="19"/>
  <c r="AI1395" i="19"/>
  <c r="AJ1394" i="19"/>
  <c r="AK1394" i="19"/>
  <c r="AI1394" i="19"/>
  <c r="AJ1393" i="19"/>
  <c r="AK1393" i="19"/>
  <c r="AI1393" i="19"/>
  <c r="AJ1392" i="19"/>
  <c r="AK1392" i="19"/>
  <c r="AI1392" i="19"/>
  <c r="AJ1391" i="19"/>
  <c r="AK1391" i="19"/>
  <c r="AI1391" i="19"/>
  <c r="AJ1390" i="19"/>
  <c r="AK1390" i="19"/>
  <c r="AI1390" i="19"/>
  <c r="AJ1389" i="19"/>
  <c r="AK1389" i="19"/>
  <c r="AI1389" i="19"/>
  <c r="AJ1388" i="19"/>
  <c r="AK1388" i="19"/>
  <c r="AI1388" i="19"/>
  <c r="AJ1387" i="19"/>
  <c r="AK1387" i="19"/>
  <c r="AI1387" i="19"/>
  <c r="AJ1386" i="19"/>
  <c r="AK1386" i="19"/>
  <c r="AI1386" i="19"/>
  <c r="AJ1385" i="19"/>
  <c r="AK1385" i="19"/>
  <c r="AI1385" i="19"/>
  <c r="AJ1384" i="19"/>
  <c r="AK1384" i="19"/>
  <c r="AI1384" i="19"/>
  <c r="AJ1383" i="19"/>
  <c r="AK1383" i="19"/>
  <c r="AI1383" i="19"/>
  <c r="AJ1382" i="19"/>
  <c r="AK1382" i="19"/>
  <c r="AI1382" i="19"/>
  <c r="AJ1381" i="19"/>
  <c r="AK1381" i="19"/>
  <c r="AI1381" i="19"/>
  <c r="AJ1380" i="19"/>
  <c r="AK1380" i="19"/>
  <c r="AI1380" i="19"/>
  <c r="AJ1379" i="19"/>
  <c r="AK1379" i="19"/>
  <c r="AI1379" i="19"/>
  <c r="AJ1378" i="19"/>
  <c r="AK1378" i="19"/>
  <c r="AI1378" i="19"/>
  <c r="AJ1377" i="19"/>
  <c r="AK1377" i="19"/>
  <c r="AI1377" i="19"/>
  <c r="AJ1376" i="19"/>
  <c r="AK1376" i="19"/>
  <c r="AI1376" i="19"/>
  <c r="AJ1375" i="19"/>
  <c r="AK1375" i="19"/>
  <c r="AI1375" i="19"/>
  <c r="AJ1374" i="19"/>
  <c r="AK1374" i="19"/>
  <c r="AI1374" i="19"/>
  <c r="AJ1373" i="19"/>
  <c r="AK1373" i="19"/>
  <c r="AI1373" i="19"/>
  <c r="AJ1372" i="19"/>
  <c r="AK1372" i="19"/>
  <c r="AI1372" i="19"/>
  <c r="AJ1371" i="19"/>
  <c r="AK1371" i="19"/>
  <c r="AI1371" i="19"/>
  <c r="AJ1370" i="19"/>
  <c r="AK1370" i="19"/>
  <c r="AI1370" i="19"/>
  <c r="AJ1369" i="19"/>
  <c r="AK1369" i="19"/>
  <c r="AI1369" i="19"/>
  <c r="AJ1368" i="19"/>
  <c r="AK1368" i="19"/>
  <c r="AI1368" i="19"/>
  <c r="AJ1367" i="19"/>
  <c r="AK1367" i="19"/>
  <c r="AI1367" i="19"/>
  <c r="AJ1366" i="19"/>
  <c r="AK1366" i="19"/>
  <c r="AI1366" i="19"/>
  <c r="AJ1365" i="19"/>
  <c r="AK1365" i="19"/>
  <c r="AI1365" i="19"/>
  <c r="AJ1364" i="19"/>
  <c r="AK1364" i="19"/>
  <c r="AI1364" i="19"/>
  <c r="AJ1363" i="19"/>
  <c r="AK1363" i="19"/>
  <c r="AI1363" i="19"/>
  <c r="AJ1362" i="19"/>
  <c r="AK1362" i="19"/>
  <c r="AI1362" i="19"/>
  <c r="AJ1361" i="19"/>
  <c r="AK1361" i="19"/>
  <c r="AI1361" i="19"/>
  <c r="AJ1360" i="19"/>
  <c r="AK1360" i="19"/>
  <c r="AI1360" i="19"/>
  <c r="AJ1359" i="19"/>
  <c r="AK1359" i="19"/>
  <c r="AI1359" i="19"/>
  <c r="AJ1358" i="19"/>
  <c r="AK1358" i="19"/>
  <c r="AI1358" i="19"/>
  <c r="AJ1357" i="19"/>
  <c r="AK1357" i="19"/>
  <c r="AI1357" i="19"/>
  <c r="AJ1356" i="19"/>
  <c r="AK1356" i="19"/>
  <c r="AI1356" i="19"/>
  <c r="AJ1355" i="19"/>
  <c r="AK1355" i="19"/>
  <c r="AI1355" i="19"/>
  <c r="AJ1354" i="19"/>
  <c r="AK1354" i="19"/>
  <c r="AI1354" i="19"/>
  <c r="AJ1353" i="19"/>
  <c r="AK1353" i="19"/>
  <c r="AI1353" i="19"/>
  <c r="AJ1352" i="19"/>
  <c r="AK1352" i="19"/>
  <c r="AI1352" i="19"/>
  <c r="AJ1351" i="19"/>
  <c r="AK1351" i="19"/>
  <c r="AI1351" i="19"/>
  <c r="AJ1350" i="19"/>
  <c r="AK1350" i="19"/>
  <c r="AI1350" i="19"/>
  <c r="AJ1349" i="19"/>
  <c r="AK1349" i="19"/>
  <c r="AI1349" i="19"/>
  <c r="AJ1348" i="19"/>
  <c r="AK1348" i="19"/>
  <c r="AI1348" i="19"/>
  <c r="AJ1347" i="19"/>
  <c r="AK1347" i="19"/>
  <c r="AI1347" i="19"/>
  <c r="AJ1346" i="19"/>
  <c r="AK1346" i="19"/>
  <c r="AI1346" i="19"/>
  <c r="AJ1345" i="19"/>
  <c r="AK1345" i="19"/>
  <c r="AI1345" i="19"/>
  <c r="AJ1344" i="19"/>
  <c r="AK1344" i="19"/>
  <c r="AI1344" i="19"/>
  <c r="AJ1343" i="19"/>
  <c r="AK1343" i="19"/>
  <c r="AI1343" i="19"/>
  <c r="AJ1342" i="19"/>
  <c r="AK1342" i="19"/>
  <c r="AI1342" i="19"/>
  <c r="AJ1341" i="19"/>
  <c r="AK1341" i="19"/>
  <c r="AI1341" i="19"/>
  <c r="AJ1340" i="19"/>
  <c r="AK1340" i="19"/>
  <c r="AI1340" i="19"/>
  <c r="AJ1339" i="19"/>
  <c r="AK1339" i="19"/>
  <c r="AI1339" i="19"/>
  <c r="AJ1338" i="19"/>
  <c r="AK1338" i="19"/>
  <c r="AI1338" i="19"/>
  <c r="AJ1337" i="19"/>
  <c r="AK1337" i="19"/>
  <c r="AI1337" i="19"/>
  <c r="AJ1336" i="19"/>
  <c r="AK1336" i="19"/>
  <c r="AI1336" i="19"/>
  <c r="AJ1335" i="19"/>
  <c r="AK1335" i="19"/>
  <c r="AI1335" i="19"/>
  <c r="AJ1334" i="19"/>
  <c r="AK1334" i="19"/>
  <c r="AI1334" i="19"/>
  <c r="AJ1333" i="19"/>
  <c r="AK1333" i="19"/>
  <c r="AI1333" i="19"/>
  <c r="AJ1332" i="19"/>
  <c r="AK1332" i="19"/>
  <c r="AI1332" i="19"/>
  <c r="AJ1331" i="19"/>
  <c r="AK1331" i="19"/>
  <c r="AI1331" i="19"/>
  <c r="AJ1330" i="19"/>
  <c r="AK1330" i="19"/>
  <c r="AI1330" i="19"/>
  <c r="AJ1329" i="19"/>
  <c r="AK1329" i="19"/>
  <c r="AI1329" i="19"/>
  <c r="AJ1328" i="19"/>
  <c r="AK1328" i="19"/>
  <c r="AI1328" i="19"/>
  <c r="AJ1327" i="19"/>
  <c r="AK1327" i="19"/>
  <c r="AI1327" i="19"/>
  <c r="AJ1326" i="19"/>
  <c r="AK1326" i="19"/>
  <c r="AI1326" i="19"/>
  <c r="AJ1325" i="19"/>
  <c r="AK1325" i="19"/>
  <c r="AI1325" i="19"/>
  <c r="AJ1324" i="19"/>
  <c r="AK1324" i="19"/>
  <c r="AI1324" i="19"/>
  <c r="AJ1323" i="19"/>
  <c r="AK1323" i="19"/>
  <c r="AI1323" i="19"/>
  <c r="AJ1322" i="19"/>
  <c r="AK1322" i="19"/>
  <c r="AI1322" i="19"/>
  <c r="AJ1321" i="19"/>
  <c r="AK1321" i="19"/>
  <c r="AI1321" i="19"/>
  <c r="AJ1320" i="19"/>
  <c r="AK1320" i="19"/>
  <c r="AI1320" i="19"/>
  <c r="AJ1319" i="19"/>
  <c r="AK1319" i="19"/>
  <c r="AI1319" i="19"/>
  <c r="AJ1318" i="19"/>
  <c r="AK1318" i="19"/>
  <c r="AI1318" i="19"/>
  <c r="AJ1317" i="19"/>
  <c r="AK1317" i="19"/>
  <c r="AI1317" i="19"/>
  <c r="AJ1316" i="19"/>
  <c r="AK1316" i="19"/>
  <c r="AI1316" i="19"/>
  <c r="AJ1315" i="19"/>
  <c r="AK1315" i="19"/>
  <c r="AI1315" i="19"/>
  <c r="AJ1314" i="19"/>
  <c r="AK1314" i="19"/>
  <c r="AI1314" i="19"/>
  <c r="AJ1313" i="19"/>
  <c r="AK1313" i="19"/>
  <c r="AI1313" i="19"/>
  <c r="AJ1312" i="19"/>
  <c r="AK1312" i="19"/>
  <c r="AI1312" i="19"/>
  <c r="AJ1311" i="19"/>
  <c r="AK1311" i="19"/>
  <c r="AI1311" i="19"/>
  <c r="AJ1310" i="19"/>
  <c r="AK1310" i="19"/>
  <c r="AI1310" i="19"/>
  <c r="AJ1309" i="19"/>
  <c r="AK1309" i="19"/>
  <c r="AI1309" i="19"/>
  <c r="AJ1308" i="19"/>
  <c r="AK1308" i="19"/>
  <c r="AI1308" i="19"/>
  <c r="AJ1307" i="19"/>
  <c r="AK1307" i="19"/>
  <c r="AI1307" i="19"/>
  <c r="AJ1306" i="19"/>
  <c r="AK1306" i="19"/>
  <c r="AI1306" i="19"/>
  <c r="AJ1305" i="19"/>
  <c r="AK1305" i="19"/>
  <c r="AI1305" i="19"/>
  <c r="AJ1304" i="19"/>
  <c r="AK1304" i="19"/>
  <c r="AI1304" i="19"/>
  <c r="AJ1303" i="19"/>
  <c r="AK1303" i="19"/>
  <c r="AI1303" i="19"/>
  <c r="AJ1302" i="19"/>
  <c r="AK1302" i="19"/>
  <c r="AI1302" i="19"/>
  <c r="AJ1301" i="19"/>
  <c r="AK1301" i="19"/>
  <c r="AI1301" i="19"/>
  <c r="AJ1300" i="19"/>
  <c r="AK1300" i="19"/>
  <c r="AI1300" i="19"/>
  <c r="AJ1299" i="19"/>
  <c r="AK1299" i="19"/>
  <c r="AI1299" i="19"/>
  <c r="AJ1298" i="19"/>
  <c r="AK1298" i="19"/>
  <c r="AI1298" i="19"/>
  <c r="AJ1297" i="19"/>
  <c r="AK1297" i="19"/>
  <c r="AI1297" i="19"/>
  <c r="AJ1296" i="19"/>
  <c r="AK1296" i="19"/>
  <c r="AI1296" i="19"/>
  <c r="AJ1295" i="19"/>
  <c r="AK1295" i="19"/>
  <c r="AI1295" i="19"/>
  <c r="AJ1294" i="19"/>
  <c r="AK1294" i="19"/>
  <c r="AI1294" i="19"/>
  <c r="AJ1293" i="19"/>
  <c r="AK1293" i="19"/>
  <c r="AI1293" i="19"/>
  <c r="AJ1292" i="19"/>
  <c r="AK1292" i="19"/>
  <c r="AI1292" i="19"/>
  <c r="AJ1291" i="19"/>
  <c r="AK1291" i="19"/>
  <c r="AI1291" i="19"/>
  <c r="AJ1290" i="19"/>
  <c r="AK1290" i="19"/>
  <c r="AI1290" i="19"/>
  <c r="AJ1289" i="19"/>
  <c r="AK1289" i="19"/>
  <c r="AI1289" i="19"/>
  <c r="AJ1288" i="19"/>
  <c r="AK1288" i="19"/>
  <c r="AI1288" i="19"/>
  <c r="AJ1287" i="19"/>
  <c r="AK1287" i="19"/>
  <c r="AI1287" i="19"/>
  <c r="AJ1286" i="19"/>
  <c r="AK1286" i="19"/>
  <c r="AI1286" i="19"/>
  <c r="AJ1285" i="19"/>
  <c r="AK1285" i="19"/>
  <c r="AI1285" i="19"/>
  <c r="AJ1284" i="19"/>
  <c r="AK1284" i="19"/>
  <c r="AI1284" i="19"/>
  <c r="AJ1283" i="19"/>
  <c r="AK1283" i="19"/>
  <c r="AI1283" i="19"/>
  <c r="AJ1282" i="19"/>
  <c r="AK1282" i="19"/>
  <c r="AI1282" i="19"/>
  <c r="AJ1281" i="19"/>
  <c r="AK1281" i="19"/>
  <c r="AI1281" i="19"/>
  <c r="AJ1280" i="19"/>
  <c r="AK1280" i="19"/>
  <c r="AI1280" i="19"/>
  <c r="AJ1279" i="19"/>
  <c r="AK1279" i="19"/>
  <c r="AI1279" i="19"/>
  <c r="AJ1278" i="19"/>
  <c r="AK1278" i="19"/>
  <c r="AI1278" i="19"/>
  <c r="AJ1277" i="19"/>
  <c r="AK1277" i="19"/>
  <c r="AI1277" i="19"/>
  <c r="AJ1276" i="19"/>
  <c r="AK1276" i="19"/>
  <c r="AI1276" i="19"/>
  <c r="AJ1275" i="19"/>
  <c r="AK1275" i="19"/>
  <c r="AI1275" i="19"/>
  <c r="AJ1274" i="19"/>
  <c r="AK1274" i="19"/>
  <c r="AI1274" i="19"/>
  <c r="AJ1273" i="19"/>
  <c r="AK1273" i="19"/>
  <c r="AI1273" i="19"/>
  <c r="AJ1272" i="19"/>
  <c r="AK1272" i="19"/>
  <c r="AI1272" i="19"/>
  <c r="AJ1271" i="19"/>
  <c r="AK1271" i="19"/>
  <c r="AI1271" i="19"/>
  <c r="AJ1270" i="19"/>
  <c r="AK1270" i="19"/>
  <c r="AI1270" i="19"/>
  <c r="AJ1269" i="19"/>
  <c r="AK1269" i="19"/>
  <c r="AI1269" i="19"/>
  <c r="AJ1268" i="19"/>
  <c r="AK1268" i="19"/>
  <c r="AI1268" i="19"/>
  <c r="AJ1267" i="19"/>
  <c r="AK1267" i="19"/>
  <c r="AI1267" i="19"/>
  <c r="AJ1266" i="19"/>
  <c r="AK1266" i="19"/>
  <c r="AI1266" i="19"/>
  <c r="AJ1265" i="19"/>
  <c r="AK1265" i="19"/>
  <c r="AI1265" i="19"/>
  <c r="AJ1264" i="19"/>
  <c r="AK1264" i="19"/>
  <c r="AI1264" i="19"/>
  <c r="AJ1263" i="19"/>
  <c r="AK1263" i="19"/>
  <c r="AI1263" i="19"/>
  <c r="AJ1262" i="19"/>
  <c r="AK1262" i="19"/>
  <c r="AI1262" i="19"/>
  <c r="AJ1261" i="19"/>
  <c r="AK1261" i="19"/>
  <c r="AI1261" i="19"/>
  <c r="AJ1260" i="19"/>
  <c r="AK1260" i="19"/>
  <c r="AI1260" i="19"/>
  <c r="AJ1259" i="19"/>
  <c r="AK1259" i="19"/>
  <c r="AI1259" i="19"/>
  <c r="AJ1258" i="19"/>
  <c r="AK1258" i="19"/>
  <c r="AI1258" i="19"/>
  <c r="AJ1257" i="19"/>
  <c r="AK1257" i="19"/>
  <c r="AI1257" i="19"/>
  <c r="AJ1256" i="19"/>
  <c r="AK1256" i="19"/>
  <c r="AI1256" i="19"/>
  <c r="AJ1255" i="19"/>
  <c r="AK1255" i="19"/>
  <c r="AI1255" i="19"/>
  <c r="AJ1254" i="19"/>
  <c r="AK1254" i="19"/>
  <c r="AI1254" i="19"/>
  <c r="AJ1253" i="19"/>
  <c r="AK1253" i="19"/>
  <c r="AI1253" i="19"/>
  <c r="AJ1252" i="19"/>
  <c r="AK1252" i="19"/>
  <c r="AI1252" i="19"/>
  <c r="AJ1251" i="19"/>
  <c r="AK1251" i="19"/>
  <c r="AI1251" i="19"/>
  <c r="AJ1250" i="19"/>
  <c r="AK1250" i="19"/>
  <c r="AI1250" i="19"/>
  <c r="AJ1249" i="19"/>
  <c r="AK1249" i="19"/>
  <c r="AI1249" i="19"/>
  <c r="AJ1248" i="19"/>
  <c r="AK1248" i="19"/>
  <c r="AI1248" i="19"/>
  <c r="AJ1247" i="19"/>
  <c r="AK1247" i="19"/>
  <c r="AI1247" i="19"/>
  <c r="AJ1246" i="19"/>
  <c r="AK1246" i="19"/>
  <c r="AI1246" i="19"/>
  <c r="AJ1245" i="19"/>
  <c r="AK1245" i="19"/>
  <c r="AI1245" i="19"/>
  <c r="AJ1244" i="19"/>
  <c r="AK1244" i="19"/>
  <c r="AI1244" i="19"/>
  <c r="AJ1243" i="19"/>
  <c r="AK1243" i="19"/>
  <c r="AI1243" i="19"/>
  <c r="AJ1242" i="19"/>
  <c r="AK1242" i="19"/>
  <c r="AI1242" i="19"/>
  <c r="AJ1241" i="19"/>
  <c r="AK1241" i="19"/>
  <c r="AI1241" i="19"/>
  <c r="AJ1240" i="19"/>
  <c r="AK1240" i="19"/>
  <c r="AI1240" i="19"/>
  <c r="AJ1239" i="19"/>
  <c r="AK1239" i="19"/>
  <c r="AI1239" i="19"/>
  <c r="AJ1238" i="19"/>
  <c r="AK1238" i="19"/>
  <c r="AI1238" i="19"/>
  <c r="AJ1237" i="19"/>
  <c r="AK1237" i="19"/>
  <c r="AI1237" i="19"/>
  <c r="AJ1236" i="19"/>
  <c r="AK1236" i="19"/>
  <c r="AI1236" i="19"/>
  <c r="AJ1235" i="19"/>
  <c r="AK1235" i="19"/>
  <c r="AI1235" i="19"/>
  <c r="AJ1234" i="19"/>
  <c r="AK1234" i="19"/>
  <c r="AI1234" i="19"/>
  <c r="AJ1233" i="19"/>
  <c r="AK1233" i="19"/>
  <c r="AI1233" i="19"/>
  <c r="AJ1232" i="19"/>
  <c r="AK1232" i="19"/>
  <c r="AI1232" i="19"/>
  <c r="AJ1231" i="19"/>
  <c r="AK1231" i="19"/>
  <c r="AI1231" i="19"/>
  <c r="AJ1230" i="19"/>
  <c r="AK1230" i="19"/>
  <c r="AI1230" i="19"/>
  <c r="AJ1229" i="19"/>
  <c r="AK1229" i="19"/>
  <c r="AI1229" i="19"/>
  <c r="AJ1228" i="19"/>
  <c r="AK1228" i="19"/>
  <c r="AI1228" i="19"/>
  <c r="AJ1227" i="19"/>
  <c r="AK1227" i="19"/>
  <c r="AI1227" i="19"/>
  <c r="AJ1226" i="19"/>
  <c r="AK1226" i="19"/>
  <c r="AI1226" i="19"/>
  <c r="AJ1225" i="19"/>
  <c r="AK1225" i="19"/>
  <c r="AI1225" i="19"/>
  <c r="AJ1224" i="19"/>
  <c r="AK1224" i="19"/>
  <c r="AI1224" i="19"/>
  <c r="AJ1223" i="19"/>
  <c r="AK1223" i="19"/>
  <c r="AI1223" i="19"/>
  <c r="AJ1222" i="19"/>
  <c r="AK1222" i="19"/>
  <c r="AI1222" i="19"/>
  <c r="AJ1221" i="19"/>
  <c r="AK1221" i="19"/>
  <c r="AI1221" i="19"/>
  <c r="AJ1220" i="19"/>
  <c r="AK1220" i="19"/>
  <c r="AI1220" i="19"/>
  <c r="AJ1219" i="19"/>
  <c r="AK1219" i="19"/>
  <c r="AI1219" i="19"/>
  <c r="AJ1218" i="19"/>
  <c r="AK1218" i="19"/>
  <c r="AI1218" i="19"/>
  <c r="AJ1217" i="19"/>
  <c r="AK1217" i="19"/>
  <c r="AI1217" i="19"/>
  <c r="AJ1216" i="19"/>
  <c r="AK1216" i="19"/>
  <c r="AI1216" i="19"/>
  <c r="AJ1215" i="19"/>
  <c r="AK1215" i="19"/>
  <c r="AI1215" i="19"/>
  <c r="AJ1214" i="19"/>
  <c r="AK1214" i="19"/>
  <c r="AI1214" i="19"/>
  <c r="AJ1213" i="19"/>
  <c r="AK1213" i="19"/>
  <c r="AI1213" i="19"/>
  <c r="AJ1212" i="19"/>
  <c r="AK1212" i="19"/>
  <c r="AI1212" i="19"/>
  <c r="AJ1211" i="19"/>
  <c r="AK1211" i="19"/>
  <c r="AI1211" i="19"/>
  <c r="AJ1210" i="19"/>
  <c r="AK1210" i="19"/>
  <c r="AI1210" i="19"/>
  <c r="AJ1209" i="19"/>
  <c r="AK1209" i="19"/>
  <c r="AI1209" i="19"/>
  <c r="AJ1208" i="19"/>
  <c r="AK1208" i="19"/>
  <c r="AI1208" i="19"/>
  <c r="AJ1207" i="19"/>
  <c r="AK1207" i="19"/>
  <c r="AI1207" i="19"/>
  <c r="AJ1206" i="19"/>
  <c r="AK1206" i="19"/>
  <c r="AI1206" i="19"/>
  <c r="AJ1205" i="19"/>
  <c r="AK1205" i="19"/>
  <c r="AI1205" i="19"/>
  <c r="AJ1204" i="19"/>
  <c r="AK1204" i="19"/>
  <c r="AI1204" i="19"/>
  <c r="AJ1203" i="19"/>
  <c r="AK1203" i="19"/>
  <c r="AI1203" i="19"/>
  <c r="AJ1202" i="19"/>
  <c r="AK1202" i="19"/>
  <c r="AI1202" i="19"/>
  <c r="AJ1201" i="19"/>
  <c r="AK1201" i="19"/>
  <c r="AI1201" i="19"/>
  <c r="AJ1200" i="19"/>
  <c r="AK1200" i="19"/>
  <c r="AI1200" i="19"/>
  <c r="AJ1199" i="19"/>
  <c r="AK1199" i="19"/>
  <c r="AI1199" i="19"/>
  <c r="AJ1198" i="19"/>
  <c r="AK1198" i="19"/>
  <c r="AI1198" i="19"/>
  <c r="AJ1197" i="19"/>
  <c r="AK1197" i="19"/>
  <c r="AI1197" i="19"/>
  <c r="AJ1196" i="19"/>
  <c r="AK1196" i="19"/>
  <c r="AI1196" i="19"/>
  <c r="AJ1195" i="19"/>
  <c r="AK1195" i="19"/>
  <c r="AI1195" i="19"/>
  <c r="AJ1194" i="19"/>
  <c r="AK1194" i="19"/>
  <c r="AI1194" i="19"/>
  <c r="AJ1193" i="19"/>
  <c r="AK1193" i="19"/>
  <c r="AI1193" i="19"/>
  <c r="AJ1192" i="19"/>
  <c r="AK1192" i="19"/>
  <c r="AI1192" i="19"/>
  <c r="AJ1191" i="19"/>
  <c r="AK1191" i="19"/>
  <c r="AI1191" i="19"/>
  <c r="AJ1190" i="19"/>
  <c r="AK1190" i="19"/>
  <c r="AI1190" i="19"/>
  <c r="AJ1189" i="19"/>
  <c r="AK1189" i="19"/>
  <c r="AI1189" i="19"/>
  <c r="AJ1188" i="19"/>
  <c r="AK1188" i="19"/>
  <c r="AI1188" i="19"/>
  <c r="AJ1187" i="19"/>
  <c r="AK1187" i="19"/>
  <c r="AI1187" i="19"/>
  <c r="AJ1186" i="19"/>
  <c r="AK1186" i="19"/>
  <c r="AI1186" i="19"/>
  <c r="AJ1185" i="19"/>
  <c r="AK1185" i="19"/>
  <c r="AI1185" i="19"/>
  <c r="AJ1184" i="19"/>
  <c r="AK1184" i="19"/>
  <c r="AI1184" i="19"/>
  <c r="AJ1183" i="19"/>
  <c r="AK1183" i="19"/>
  <c r="AI1183" i="19"/>
  <c r="AJ1182" i="19"/>
  <c r="AK1182" i="19"/>
  <c r="AI1182" i="19"/>
  <c r="AJ1181" i="19"/>
  <c r="AK1181" i="19"/>
  <c r="AI1181" i="19"/>
  <c r="AJ1180" i="19"/>
  <c r="AK1180" i="19"/>
  <c r="AI1180" i="19"/>
  <c r="AJ1179" i="19"/>
  <c r="AK1179" i="19"/>
  <c r="AI1179" i="19"/>
  <c r="AJ1178" i="19"/>
  <c r="AK1178" i="19"/>
  <c r="AI1178" i="19"/>
  <c r="AJ1177" i="19"/>
  <c r="AK1177" i="19"/>
  <c r="AI1177" i="19"/>
  <c r="AJ1176" i="19"/>
  <c r="AK1176" i="19"/>
  <c r="AI1176" i="19"/>
  <c r="AJ1175" i="19"/>
  <c r="AK1175" i="19"/>
  <c r="AI1175" i="19"/>
  <c r="AJ1174" i="19"/>
  <c r="AK1174" i="19"/>
  <c r="AI1174" i="19"/>
  <c r="AJ1173" i="19"/>
  <c r="AK1173" i="19"/>
  <c r="AI1173" i="19"/>
  <c r="AJ1172" i="19"/>
  <c r="AK1172" i="19"/>
  <c r="AI1172" i="19"/>
  <c r="AJ1171" i="19"/>
  <c r="AK1171" i="19"/>
  <c r="AI1171" i="19"/>
  <c r="AJ1170" i="19"/>
  <c r="AK1170" i="19"/>
  <c r="AI1170" i="19"/>
  <c r="AJ1169" i="19"/>
  <c r="AK1169" i="19"/>
  <c r="AI1169" i="19"/>
  <c r="AJ1168" i="19"/>
  <c r="AK1168" i="19"/>
  <c r="AI1168" i="19"/>
  <c r="AJ1167" i="19"/>
  <c r="AK1167" i="19"/>
  <c r="AI1167" i="19"/>
  <c r="AJ1166" i="19"/>
  <c r="AK1166" i="19"/>
  <c r="AI1166" i="19"/>
  <c r="AJ1165" i="19"/>
  <c r="AK1165" i="19"/>
  <c r="AI1165" i="19"/>
  <c r="AJ1164" i="19"/>
  <c r="AK1164" i="19"/>
  <c r="AI1164" i="19"/>
  <c r="AJ1163" i="19"/>
  <c r="AK1163" i="19"/>
  <c r="AI1163" i="19"/>
  <c r="AJ1162" i="19"/>
  <c r="AK1162" i="19"/>
  <c r="AI1162" i="19"/>
  <c r="AJ1161" i="19"/>
  <c r="AK1161" i="19"/>
  <c r="AI1161" i="19"/>
  <c r="AJ1160" i="19"/>
  <c r="AK1160" i="19"/>
  <c r="AI1160" i="19"/>
  <c r="AJ1159" i="19"/>
  <c r="AK1159" i="19"/>
  <c r="AI1159" i="19"/>
  <c r="AJ1158" i="19"/>
  <c r="AK1158" i="19"/>
  <c r="AI1158" i="19"/>
  <c r="AJ1157" i="19"/>
  <c r="AK1157" i="19"/>
  <c r="AI1157" i="19"/>
  <c r="AJ1156" i="19"/>
  <c r="AK1156" i="19"/>
  <c r="AI1156" i="19"/>
  <c r="AJ1155" i="19"/>
  <c r="AK1155" i="19"/>
  <c r="AI1155" i="19"/>
  <c r="AJ1154" i="19"/>
  <c r="AK1154" i="19"/>
  <c r="AI1154" i="19"/>
  <c r="AJ1153" i="19"/>
  <c r="AK1153" i="19"/>
  <c r="AI1153" i="19"/>
  <c r="AJ1152" i="19"/>
  <c r="AK1152" i="19"/>
  <c r="AI1152" i="19"/>
  <c r="AJ1151" i="19"/>
  <c r="AK1151" i="19"/>
  <c r="AI1151" i="19"/>
  <c r="AJ1150" i="19"/>
  <c r="AK1150" i="19"/>
  <c r="AI1150" i="19"/>
  <c r="AJ1149" i="19"/>
  <c r="AK1149" i="19"/>
  <c r="AI1149" i="19"/>
  <c r="AJ1148" i="19"/>
  <c r="AK1148" i="19"/>
  <c r="AI1148" i="19"/>
  <c r="AJ1147" i="19"/>
  <c r="AK1147" i="19"/>
  <c r="AI1147" i="19"/>
  <c r="AJ1146" i="19"/>
  <c r="AK1146" i="19"/>
  <c r="AI1146" i="19"/>
  <c r="AJ1145" i="19"/>
  <c r="AK1145" i="19"/>
  <c r="AI1145" i="19"/>
  <c r="AJ1144" i="19"/>
  <c r="AK1144" i="19"/>
  <c r="AI1144" i="19"/>
  <c r="AJ1143" i="19"/>
  <c r="AK1143" i="19"/>
  <c r="AI1143" i="19"/>
  <c r="AJ1142" i="19"/>
  <c r="AK1142" i="19"/>
  <c r="AI1142" i="19"/>
  <c r="AJ1141" i="19"/>
  <c r="AK1141" i="19"/>
  <c r="AI1141" i="19"/>
  <c r="AJ1140" i="19"/>
  <c r="AK1140" i="19"/>
  <c r="AI1140" i="19"/>
  <c r="AJ1139" i="19"/>
  <c r="AK1139" i="19"/>
  <c r="AI1139" i="19"/>
  <c r="AJ1138" i="19"/>
  <c r="AK1138" i="19"/>
  <c r="AI1138" i="19"/>
  <c r="AJ1137" i="19"/>
  <c r="AK1137" i="19"/>
  <c r="AI1137" i="19"/>
  <c r="AJ1136" i="19"/>
  <c r="AK1136" i="19"/>
  <c r="AI1136" i="19"/>
  <c r="AJ1135" i="19"/>
  <c r="AK1135" i="19"/>
  <c r="AI1135" i="19"/>
  <c r="AJ1134" i="19"/>
  <c r="AK1134" i="19"/>
  <c r="AI1134" i="19"/>
  <c r="AJ1133" i="19"/>
  <c r="AK1133" i="19"/>
  <c r="AI1133" i="19"/>
  <c r="AJ1132" i="19"/>
  <c r="AK1132" i="19"/>
  <c r="AI1132" i="19"/>
  <c r="AJ1131" i="19"/>
  <c r="AK1131" i="19"/>
  <c r="AI1131" i="19"/>
  <c r="AJ1130" i="19"/>
  <c r="AK1130" i="19"/>
  <c r="AI1130" i="19"/>
  <c r="AJ1129" i="19"/>
  <c r="AK1129" i="19"/>
  <c r="AI1129" i="19"/>
  <c r="AJ1128" i="19"/>
  <c r="AK1128" i="19"/>
  <c r="AI1128" i="19"/>
  <c r="AJ1127" i="19"/>
  <c r="AK1127" i="19"/>
  <c r="AI1127" i="19"/>
  <c r="AJ1126" i="19"/>
  <c r="AK1126" i="19"/>
  <c r="AI1126" i="19"/>
  <c r="AJ1125" i="19"/>
  <c r="AK1125" i="19"/>
  <c r="AI1125" i="19"/>
  <c r="AJ1124" i="19"/>
  <c r="AK1124" i="19"/>
  <c r="AI1124" i="19"/>
  <c r="AJ1123" i="19"/>
  <c r="AK1123" i="19"/>
  <c r="AI1123" i="19"/>
  <c r="AJ1122" i="19"/>
  <c r="AK1122" i="19"/>
  <c r="AI1122" i="19"/>
  <c r="AJ1121" i="19"/>
  <c r="AK1121" i="19"/>
  <c r="AI1121" i="19"/>
  <c r="AJ1120" i="19"/>
  <c r="AK1120" i="19"/>
  <c r="AI1120" i="19"/>
  <c r="AJ1119" i="19"/>
  <c r="AK1119" i="19"/>
  <c r="AI1119" i="19"/>
  <c r="AJ1118" i="19"/>
  <c r="AK1118" i="19"/>
  <c r="AI1118" i="19"/>
  <c r="AJ1117" i="19"/>
  <c r="AK1117" i="19"/>
  <c r="AI1117" i="19"/>
  <c r="AJ1116" i="19"/>
  <c r="AK1116" i="19"/>
  <c r="AI1116" i="19"/>
  <c r="AJ1115" i="19"/>
  <c r="AK1115" i="19"/>
  <c r="AI1115" i="19"/>
  <c r="AJ1114" i="19"/>
  <c r="AK1114" i="19"/>
  <c r="AI1114" i="19"/>
  <c r="AJ1113" i="19"/>
  <c r="AK1113" i="19"/>
  <c r="AI1113" i="19"/>
  <c r="AJ1112" i="19"/>
  <c r="AK1112" i="19"/>
  <c r="AI1112" i="19"/>
  <c r="AJ1111" i="19"/>
  <c r="AK1111" i="19"/>
  <c r="AI1111" i="19"/>
  <c r="AJ1110" i="19"/>
  <c r="AK1110" i="19"/>
  <c r="AI1110" i="19"/>
  <c r="AJ1109" i="19"/>
  <c r="AK1109" i="19"/>
  <c r="AI1109" i="19"/>
  <c r="AJ1108" i="19"/>
  <c r="AK1108" i="19"/>
  <c r="AI1108" i="19"/>
  <c r="AJ1107" i="19"/>
  <c r="AK1107" i="19"/>
  <c r="AI1107" i="19"/>
  <c r="AJ1106" i="19"/>
  <c r="AK1106" i="19"/>
  <c r="AI1106" i="19"/>
  <c r="AJ1105" i="19"/>
  <c r="AK1105" i="19"/>
  <c r="AI1105" i="19"/>
  <c r="AJ1104" i="19"/>
  <c r="AK1104" i="19"/>
  <c r="AI1104" i="19"/>
  <c r="AJ1103" i="19"/>
  <c r="AK1103" i="19"/>
  <c r="AI1103" i="19"/>
  <c r="AJ1102" i="19"/>
  <c r="AK1102" i="19"/>
  <c r="AI1102" i="19"/>
  <c r="AJ1101" i="19"/>
  <c r="AK1101" i="19"/>
  <c r="AI1101" i="19"/>
  <c r="AJ1100" i="19"/>
  <c r="AK1100" i="19"/>
  <c r="AI1100" i="19"/>
  <c r="AJ1099" i="19"/>
  <c r="AK1099" i="19"/>
  <c r="AI1099" i="19"/>
  <c r="AJ1098" i="19"/>
  <c r="AK1098" i="19"/>
  <c r="AI1098" i="19"/>
  <c r="AJ1097" i="19"/>
  <c r="AK1097" i="19"/>
  <c r="AI1097" i="19"/>
  <c r="AJ1096" i="19"/>
  <c r="AK1096" i="19"/>
  <c r="AI1096" i="19"/>
  <c r="AJ1095" i="19"/>
  <c r="AK1095" i="19"/>
  <c r="AI1095" i="19"/>
  <c r="AJ1094" i="19"/>
  <c r="AK1094" i="19"/>
  <c r="AI1094" i="19"/>
  <c r="AJ1093" i="19"/>
  <c r="AK1093" i="19"/>
  <c r="AI1093" i="19"/>
  <c r="AJ1092" i="19"/>
  <c r="AK1092" i="19"/>
  <c r="AI1092" i="19"/>
  <c r="AJ1091" i="19"/>
  <c r="AK1091" i="19"/>
  <c r="AI1091" i="19"/>
  <c r="AJ1090" i="19"/>
  <c r="AK1090" i="19"/>
  <c r="AI1090" i="19"/>
  <c r="AJ1089" i="19"/>
  <c r="AK1089" i="19"/>
  <c r="AI1089" i="19"/>
  <c r="AJ1088" i="19"/>
  <c r="AK1088" i="19"/>
  <c r="AI1088" i="19"/>
  <c r="AJ1087" i="19"/>
  <c r="AK1087" i="19"/>
  <c r="AI1087" i="19"/>
  <c r="AJ1086" i="19"/>
  <c r="AK1086" i="19"/>
  <c r="AI1086" i="19"/>
  <c r="AJ1085" i="19"/>
  <c r="AK1085" i="19"/>
  <c r="AI1085" i="19"/>
  <c r="AJ1084" i="19"/>
  <c r="AK1084" i="19"/>
  <c r="AI1084" i="19"/>
  <c r="AJ1083" i="19"/>
  <c r="AK1083" i="19"/>
  <c r="AI1083" i="19"/>
  <c r="AJ1082" i="19"/>
  <c r="AK1082" i="19"/>
  <c r="AI1082" i="19"/>
  <c r="AJ1081" i="19"/>
  <c r="AK1081" i="19"/>
  <c r="AI1081" i="19"/>
  <c r="AJ1080" i="19"/>
  <c r="AK1080" i="19"/>
  <c r="AI1080" i="19"/>
  <c r="AJ1079" i="19"/>
  <c r="AK1079" i="19"/>
  <c r="AI1079" i="19"/>
  <c r="AJ1078" i="19"/>
  <c r="AK1078" i="19"/>
  <c r="AI1078" i="19"/>
  <c r="AJ1077" i="19"/>
  <c r="AK1077" i="19"/>
  <c r="AI1077" i="19"/>
  <c r="AJ1076" i="19"/>
  <c r="AK1076" i="19"/>
  <c r="AI1076" i="19"/>
  <c r="AJ1075" i="19"/>
  <c r="AK1075" i="19"/>
  <c r="AI1075" i="19"/>
  <c r="AJ1074" i="19"/>
  <c r="AK1074" i="19"/>
  <c r="AI1074" i="19"/>
  <c r="AJ1073" i="19"/>
  <c r="AK1073" i="19"/>
  <c r="AI1073" i="19"/>
  <c r="AJ1072" i="19"/>
  <c r="AK1072" i="19"/>
  <c r="AI1072" i="19"/>
  <c r="AJ1071" i="19"/>
  <c r="AK1071" i="19"/>
  <c r="AI1071" i="19"/>
  <c r="AJ1070" i="19"/>
  <c r="AK1070" i="19"/>
  <c r="AI1070" i="19"/>
  <c r="AJ1069" i="19"/>
  <c r="AK1069" i="19"/>
  <c r="AI1069" i="19"/>
  <c r="AJ1068" i="19"/>
  <c r="AK1068" i="19"/>
  <c r="AI1068" i="19"/>
  <c r="AJ1067" i="19"/>
  <c r="AK1067" i="19"/>
  <c r="AI1067" i="19"/>
  <c r="AJ1066" i="19"/>
  <c r="AK1066" i="19"/>
  <c r="AI1066" i="19"/>
  <c r="AJ1065" i="19"/>
  <c r="AK1065" i="19"/>
  <c r="AI1065" i="19"/>
  <c r="AJ1064" i="19"/>
  <c r="AK1064" i="19"/>
  <c r="AI1064" i="19"/>
  <c r="AJ1063" i="19"/>
  <c r="AK1063" i="19"/>
  <c r="AI1063" i="19"/>
  <c r="AJ1062" i="19"/>
  <c r="AK1062" i="19"/>
  <c r="AI1062" i="19"/>
  <c r="AJ1061" i="19"/>
  <c r="AK1061" i="19"/>
  <c r="AI1061" i="19"/>
  <c r="AJ1060" i="19"/>
  <c r="AK1060" i="19"/>
  <c r="AI1060" i="19"/>
  <c r="AJ1059" i="19"/>
  <c r="AK1059" i="19"/>
  <c r="AI1059" i="19"/>
  <c r="AJ1058" i="19"/>
  <c r="AK1058" i="19"/>
  <c r="AI1058" i="19"/>
  <c r="AJ1057" i="19"/>
  <c r="AK1057" i="19"/>
  <c r="AI1057" i="19"/>
  <c r="AJ1056" i="19"/>
  <c r="AK1056" i="19"/>
  <c r="AI1056" i="19"/>
  <c r="AJ1055" i="19"/>
  <c r="AK1055" i="19"/>
  <c r="AI1055" i="19"/>
  <c r="AJ1054" i="19"/>
  <c r="AK1054" i="19"/>
  <c r="AI1054" i="19"/>
  <c r="AJ1053" i="19"/>
  <c r="AK1053" i="19"/>
  <c r="AI1053" i="19"/>
  <c r="AJ1052" i="19"/>
  <c r="AK1052" i="19"/>
  <c r="AI1052" i="19"/>
  <c r="AJ1051" i="19"/>
  <c r="AK1051" i="19"/>
  <c r="AI1051" i="19"/>
  <c r="AJ1050" i="19"/>
  <c r="AK1050" i="19"/>
  <c r="AI1050" i="19"/>
  <c r="AJ1049" i="19"/>
  <c r="AK1049" i="19"/>
  <c r="AI1049" i="19"/>
  <c r="AJ1048" i="19"/>
  <c r="AK1048" i="19"/>
  <c r="AI1048" i="19"/>
  <c r="AJ1047" i="19"/>
  <c r="AK1047" i="19"/>
  <c r="AI1047" i="19"/>
  <c r="AJ1046" i="19"/>
  <c r="AK1046" i="19"/>
  <c r="AI1046" i="19"/>
  <c r="AJ1045" i="19"/>
  <c r="AK1045" i="19"/>
  <c r="AI1045" i="19"/>
  <c r="AJ1044" i="19"/>
  <c r="AK1044" i="19"/>
  <c r="AI1044" i="19"/>
  <c r="AJ1043" i="19"/>
  <c r="AK1043" i="19"/>
  <c r="AI1043" i="19"/>
  <c r="AJ1042" i="19"/>
  <c r="AK1042" i="19"/>
  <c r="AI1042" i="19"/>
  <c r="AJ1041" i="19"/>
  <c r="AK1041" i="19"/>
  <c r="AI1041" i="19"/>
  <c r="AJ1040" i="19"/>
  <c r="AK1040" i="19"/>
  <c r="AI1040" i="19"/>
  <c r="AJ1039" i="19"/>
  <c r="AK1039" i="19"/>
  <c r="AI1039" i="19"/>
  <c r="AJ1038" i="19"/>
  <c r="AK1038" i="19"/>
  <c r="AI1038" i="19"/>
  <c r="AJ1037" i="19"/>
  <c r="AK1037" i="19"/>
  <c r="AI1037" i="19"/>
  <c r="AJ1036" i="19"/>
  <c r="AK1036" i="19"/>
  <c r="AI1036" i="19"/>
  <c r="AJ1035" i="19"/>
  <c r="AK1035" i="19"/>
  <c r="AI1035" i="19"/>
  <c r="AJ1034" i="19"/>
  <c r="AK1034" i="19"/>
  <c r="AI1034" i="19"/>
  <c r="AJ1033" i="19"/>
  <c r="AK1033" i="19"/>
  <c r="AI1033" i="19"/>
  <c r="AJ1032" i="19"/>
  <c r="AK1032" i="19"/>
  <c r="AI1032" i="19"/>
  <c r="AJ1031" i="19"/>
  <c r="AK1031" i="19"/>
  <c r="AI1031" i="19"/>
  <c r="AJ1030" i="19"/>
  <c r="AK1030" i="19"/>
  <c r="AI1030" i="19"/>
  <c r="AJ1029" i="19"/>
  <c r="AK1029" i="19"/>
  <c r="AI1029" i="19"/>
  <c r="AJ1028" i="19"/>
  <c r="AK1028" i="19"/>
  <c r="AI1028" i="19"/>
  <c r="AJ1027" i="19"/>
  <c r="AK1027" i="19"/>
  <c r="AI1027" i="19"/>
  <c r="AJ1026" i="19"/>
  <c r="AK1026" i="19"/>
  <c r="AI1026" i="19"/>
  <c r="AJ1025" i="19"/>
  <c r="AK1025" i="19"/>
  <c r="AI1025" i="19"/>
  <c r="AJ1024" i="19"/>
  <c r="AK1024" i="19"/>
  <c r="AI1024" i="19"/>
  <c r="AJ1023" i="19"/>
  <c r="AK1023" i="19"/>
  <c r="AI1023" i="19"/>
  <c r="AJ1022" i="19"/>
  <c r="AK1022" i="19"/>
  <c r="AI1022" i="19"/>
  <c r="AJ1021" i="19"/>
  <c r="AK1021" i="19"/>
  <c r="AI1021" i="19"/>
  <c r="AJ1020" i="19"/>
  <c r="AK1020" i="19"/>
  <c r="AI1020" i="19"/>
  <c r="AJ1019" i="19"/>
  <c r="AK1019" i="19"/>
  <c r="AI1019" i="19"/>
  <c r="AJ1018" i="19"/>
  <c r="AK1018" i="19"/>
  <c r="AI1018" i="19"/>
  <c r="AJ1017" i="19"/>
  <c r="AK1017" i="19"/>
  <c r="AI1017" i="19"/>
  <c r="AJ1016" i="19"/>
  <c r="AK1016" i="19"/>
  <c r="AI1016" i="19"/>
  <c r="AJ1015" i="19"/>
  <c r="AK1015" i="19"/>
  <c r="AI1015" i="19"/>
  <c r="AJ1014" i="19"/>
  <c r="AK1014" i="19"/>
  <c r="AI1014" i="19"/>
  <c r="AJ1013" i="19"/>
  <c r="AK1013" i="19"/>
  <c r="AI1013" i="19"/>
  <c r="AJ1012" i="19"/>
  <c r="AK1012" i="19"/>
  <c r="AI1012" i="19"/>
  <c r="AJ1011" i="19"/>
  <c r="AK1011" i="19"/>
  <c r="AI1011" i="19"/>
  <c r="AJ1010" i="19"/>
  <c r="AK1010" i="19"/>
  <c r="AI1010" i="19"/>
  <c r="AJ1009" i="19"/>
  <c r="AK1009" i="19"/>
  <c r="AI1009" i="19"/>
  <c r="AJ1008" i="19"/>
  <c r="AK1008" i="19"/>
  <c r="AI1008" i="19"/>
  <c r="AJ1007" i="19"/>
  <c r="AK1007" i="19"/>
  <c r="AI1007" i="19"/>
  <c r="AJ1006" i="19"/>
  <c r="AK1006" i="19"/>
  <c r="AI1006" i="19"/>
  <c r="AJ1005" i="19"/>
  <c r="AK1005" i="19"/>
  <c r="AI1005" i="19"/>
  <c r="AJ1004" i="19"/>
  <c r="AK1004" i="19"/>
  <c r="AI1004" i="19"/>
  <c r="AJ1003" i="19"/>
  <c r="AK1003" i="19"/>
  <c r="AI1003" i="19"/>
  <c r="AJ1002" i="19"/>
  <c r="AK1002" i="19"/>
  <c r="AI1002" i="19"/>
  <c r="AJ1001" i="19"/>
  <c r="AK1001" i="19"/>
  <c r="AI1001" i="19"/>
  <c r="AJ1000" i="19"/>
  <c r="AK1000" i="19"/>
  <c r="AI1000" i="19"/>
  <c r="AJ999" i="19"/>
  <c r="AK999" i="19"/>
  <c r="AI999" i="19"/>
  <c r="AJ998" i="19"/>
  <c r="AK998" i="19"/>
  <c r="AI998" i="19"/>
  <c r="AJ997" i="19"/>
  <c r="AK997" i="19"/>
  <c r="AI997" i="19"/>
  <c r="AJ996" i="19"/>
  <c r="AK996" i="19"/>
  <c r="AI996" i="19"/>
  <c r="AJ995" i="19"/>
  <c r="AK995" i="19"/>
  <c r="AI995" i="19"/>
  <c r="AJ994" i="19"/>
  <c r="AK994" i="19"/>
  <c r="AI994" i="19"/>
  <c r="AJ993" i="19"/>
  <c r="AK993" i="19"/>
  <c r="AI993" i="19"/>
  <c r="AJ992" i="19"/>
  <c r="AK992" i="19"/>
  <c r="AI992" i="19"/>
  <c r="AJ991" i="19"/>
  <c r="AK991" i="19"/>
  <c r="AI991" i="19"/>
  <c r="AJ990" i="19"/>
  <c r="AK990" i="19"/>
  <c r="AI990" i="19"/>
  <c r="AJ989" i="19"/>
  <c r="AK989" i="19"/>
  <c r="AI989" i="19"/>
  <c r="AJ988" i="19"/>
  <c r="AK988" i="19"/>
  <c r="AI988" i="19"/>
  <c r="AJ987" i="19"/>
  <c r="AK987" i="19"/>
  <c r="AI987" i="19"/>
  <c r="AJ986" i="19"/>
  <c r="AK986" i="19"/>
  <c r="AI986" i="19"/>
  <c r="AJ985" i="19"/>
  <c r="AK985" i="19"/>
  <c r="AI985" i="19"/>
  <c r="AJ984" i="19"/>
  <c r="AK984" i="19"/>
  <c r="AI984" i="19"/>
  <c r="AJ983" i="19"/>
  <c r="AK983" i="19"/>
  <c r="AI983" i="19"/>
  <c r="AJ982" i="19"/>
  <c r="AK982" i="19"/>
  <c r="AI982" i="19"/>
  <c r="AJ981" i="19"/>
  <c r="AK981" i="19"/>
  <c r="AI981" i="19"/>
  <c r="AJ980" i="19"/>
  <c r="AK980" i="19"/>
  <c r="AI980" i="19"/>
  <c r="AJ979" i="19"/>
  <c r="AK979" i="19"/>
  <c r="AI979" i="19"/>
  <c r="AJ978" i="19"/>
  <c r="AK978" i="19"/>
  <c r="AI978" i="19"/>
  <c r="AJ977" i="19"/>
  <c r="AK977" i="19"/>
  <c r="AI977" i="19"/>
  <c r="AJ976" i="19"/>
  <c r="AK976" i="19"/>
  <c r="AI976" i="19"/>
  <c r="AJ975" i="19"/>
  <c r="AK975" i="19"/>
  <c r="AI975" i="19"/>
  <c r="AJ974" i="19"/>
  <c r="AK974" i="19"/>
  <c r="AI974" i="19"/>
  <c r="AJ973" i="19"/>
  <c r="AK973" i="19"/>
  <c r="AI973" i="19"/>
  <c r="AJ972" i="19"/>
  <c r="AK972" i="19"/>
  <c r="AI972" i="19"/>
  <c r="AJ971" i="19"/>
  <c r="AK971" i="19"/>
  <c r="AI971" i="19"/>
  <c r="AJ970" i="19"/>
  <c r="AK970" i="19"/>
  <c r="AI970" i="19"/>
  <c r="AJ969" i="19"/>
  <c r="AK969" i="19"/>
  <c r="AI969" i="19"/>
  <c r="AJ968" i="19"/>
  <c r="AK968" i="19"/>
  <c r="AI968" i="19"/>
  <c r="AJ967" i="19"/>
  <c r="AK967" i="19"/>
  <c r="AI967" i="19"/>
  <c r="AJ966" i="19"/>
  <c r="AK966" i="19"/>
  <c r="AI966" i="19"/>
  <c r="AJ965" i="19"/>
  <c r="AK965" i="19"/>
  <c r="AI965" i="19"/>
  <c r="AJ964" i="19"/>
  <c r="AK964" i="19"/>
  <c r="AI964" i="19"/>
  <c r="AJ963" i="19"/>
  <c r="AK963" i="19"/>
  <c r="AI963" i="19"/>
  <c r="AJ962" i="19"/>
  <c r="AK962" i="19"/>
  <c r="AI962" i="19"/>
  <c r="AJ961" i="19"/>
  <c r="AK961" i="19"/>
  <c r="AI961" i="19"/>
  <c r="AJ960" i="19"/>
  <c r="AK960" i="19"/>
  <c r="AI960" i="19"/>
  <c r="AJ959" i="19"/>
  <c r="AK959" i="19"/>
  <c r="AI959" i="19"/>
  <c r="AJ958" i="19"/>
  <c r="AK958" i="19"/>
  <c r="AI958" i="19"/>
  <c r="AJ957" i="19"/>
  <c r="AK957" i="19"/>
  <c r="AI957" i="19"/>
  <c r="AJ956" i="19"/>
  <c r="AK956" i="19"/>
  <c r="AI956" i="19"/>
  <c r="AJ955" i="19"/>
  <c r="AK955" i="19"/>
  <c r="AI955" i="19"/>
  <c r="AJ954" i="19"/>
  <c r="AK954" i="19"/>
  <c r="AI954" i="19"/>
  <c r="AJ953" i="19"/>
  <c r="AK953" i="19"/>
  <c r="AI953" i="19"/>
  <c r="AJ952" i="19"/>
  <c r="AK952" i="19"/>
  <c r="AI952" i="19"/>
  <c r="AJ951" i="19"/>
  <c r="AK951" i="19"/>
  <c r="AI951" i="19"/>
  <c r="AJ950" i="19"/>
  <c r="AK950" i="19"/>
  <c r="AI950" i="19"/>
  <c r="AJ949" i="19"/>
  <c r="AK949" i="19"/>
  <c r="AI949" i="19"/>
  <c r="AJ948" i="19"/>
  <c r="AK948" i="19"/>
  <c r="AI948" i="19"/>
  <c r="AJ947" i="19"/>
  <c r="AK947" i="19"/>
  <c r="AI947" i="19"/>
  <c r="AJ946" i="19"/>
  <c r="AK946" i="19"/>
  <c r="AI946" i="19"/>
  <c r="AJ945" i="19"/>
  <c r="AK945" i="19"/>
  <c r="AI945" i="19"/>
  <c r="AJ944" i="19"/>
  <c r="AK944" i="19"/>
  <c r="AI944" i="19"/>
  <c r="AJ943" i="19"/>
  <c r="AK943" i="19"/>
  <c r="AI943" i="19"/>
  <c r="AJ942" i="19"/>
  <c r="AK942" i="19"/>
  <c r="AI942" i="19"/>
  <c r="AJ941" i="19"/>
  <c r="AK941" i="19"/>
  <c r="AI941" i="19"/>
  <c r="AJ940" i="19"/>
  <c r="AK940" i="19"/>
  <c r="AI940" i="19"/>
  <c r="AJ939" i="19"/>
  <c r="AK939" i="19"/>
  <c r="AI939" i="19"/>
  <c r="AJ938" i="19"/>
  <c r="AK938" i="19"/>
  <c r="AI938" i="19"/>
  <c r="AJ937" i="19"/>
  <c r="AK937" i="19"/>
  <c r="AI937" i="19"/>
  <c r="AJ936" i="19"/>
  <c r="AK936" i="19"/>
  <c r="AI936" i="19"/>
  <c r="AJ935" i="19"/>
  <c r="AK935" i="19"/>
  <c r="AI935" i="19"/>
  <c r="AJ934" i="19"/>
  <c r="AK934" i="19"/>
  <c r="AI934" i="19"/>
  <c r="AJ933" i="19"/>
  <c r="AK933" i="19"/>
  <c r="AI933" i="19"/>
  <c r="AJ932" i="19"/>
  <c r="AK932" i="19"/>
  <c r="AI932" i="19"/>
  <c r="AJ931" i="19"/>
  <c r="AK931" i="19"/>
  <c r="AI931" i="19"/>
  <c r="AJ930" i="19"/>
  <c r="AK930" i="19"/>
  <c r="AI930" i="19"/>
  <c r="AJ929" i="19"/>
  <c r="AK929" i="19"/>
  <c r="AI929" i="19"/>
  <c r="AJ928" i="19"/>
  <c r="AK928" i="19"/>
  <c r="AI928" i="19"/>
  <c r="AJ927" i="19"/>
  <c r="AK927" i="19"/>
  <c r="AI927" i="19"/>
  <c r="AJ926" i="19"/>
  <c r="AK926" i="19"/>
  <c r="AI926" i="19"/>
  <c r="AJ925" i="19"/>
  <c r="AK925" i="19"/>
  <c r="AI925" i="19"/>
  <c r="AJ924" i="19"/>
  <c r="AK924" i="19"/>
  <c r="AI924" i="19"/>
  <c r="AJ923" i="19"/>
  <c r="AK923" i="19"/>
  <c r="AI923" i="19"/>
  <c r="AJ922" i="19"/>
  <c r="AK922" i="19"/>
  <c r="AI922" i="19"/>
  <c r="AJ921" i="19"/>
  <c r="AK921" i="19"/>
  <c r="AI921" i="19"/>
  <c r="AJ920" i="19"/>
  <c r="AK920" i="19"/>
  <c r="AI920" i="19"/>
  <c r="AJ919" i="19"/>
  <c r="AK919" i="19"/>
  <c r="AI919" i="19"/>
  <c r="AJ918" i="19"/>
  <c r="AK918" i="19"/>
  <c r="AI918" i="19"/>
  <c r="AJ917" i="19"/>
  <c r="AK917" i="19"/>
  <c r="AI917" i="19"/>
  <c r="AJ916" i="19"/>
  <c r="AK916" i="19"/>
  <c r="AI916" i="19"/>
  <c r="AJ915" i="19"/>
  <c r="AK915" i="19"/>
  <c r="AI915" i="19"/>
  <c r="AJ914" i="19"/>
  <c r="AK914" i="19"/>
  <c r="AI914" i="19"/>
  <c r="AJ913" i="19"/>
  <c r="AK913" i="19"/>
  <c r="AI913" i="19"/>
  <c r="AJ912" i="19"/>
  <c r="AK912" i="19"/>
  <c r="AI912" i="19"/>
  <c r="AJ911" i="19"/>
  <c r="AK911" i="19"/>
  <c r="AI911" i="19"/>
  <c r="AJ910" i="19"/>
  <c r="AK910" i="19"/>
  <c r="AI910" i="19"/>
  <c r="AJ909" i="19"/>
  <c r="AK909" i="19"/>
  <c r="AI909" i="19"/>
  <c r="AJ908" i="19"/>
  <c r="AK908" i="19"/>
  <c r="AI908" i="19"/>
  <c r="AJ907" i="19"/>
  <c r="AK907" i="19"/>
  <c r="AI907" i="19"/>
  <c r="AJ906" i="19"/>
  <c r="AK906" i="19"/>
  <c r="AI906" i="19"/>
  <c r="AJ905" i="19"/>
  <c r="AK905" i="19"/>
  <c r="AI905" i="19"/>
  <c r="AJ904" i="19"/>
  <c r="AK904" i="19"/>
  <c r="AI904" i="19"/>
  <c r="AJ903" i="19"/>
  <c r="AK903" i="19"/>
  <c r="AI903" i="19"/>
  <c r="AJ902" i="19"/>
  <c r="AK902" i="19"/>
  <c r="AI902" i="19"/>
  <c r="AJ901" i="19"/>
  <c r="AK901" i="19"/>
  <c r="AI901" i="19"/>
  <c r="AJ900" i="19"/>
  <c r="AK900" i="19"/>
  <c r="AI900" i="19"/>
  <c r="AJ899" i="19"/>
  <c r="AK899" i="19"/>
  <c r="AI899" i="19"/>
  <c r="AJ898" i="19"/>
  <c r="AK898" i="19"/>
  <c r="AI898" i="19"/>
  <c r="AJ897" i="19"/>
  <c r="AK897" i="19"/>
  <c r="AI897" i="19"/>
  <c r="AJ896" i="19"/>
  <c r="AK896" i="19"/>
  <c r="AI896" i="19"/>
  <c r="AJ895" i="19"/>
  <c r="AK895" i="19"/>
  <c r="AI895" i="19"/>
  <c r="AJ894" i="19"/>
  <c r="AK894" i="19"/>
  <c r="AI894" i="19"/>
  <c r="AJ893" i="19"/>
  <c r="AK893" i="19"/>
  <c r="AI893" i="19"/>
  <c r="AJ892" i="19"/>
  <c r="AK892" i="19"/>
  <c r="AI892" i="19"/>
  <c r="AJ891" i="19"/>
  <c r="AK891" i="19"/>
  <c r="AI891" i="19"/>
  <c r="AJ890" i="19"/>
  <c r="AK890" i="19"/>
  <c r="AI890" i="19"/>
  <c r="AJ889" i="19"/>
  <c r="AK889" i="19"/>
  <c r="AI889" i="19"/>
  <c r="AJ888" i="19"/>
  <c r="AK888" i="19"/>
  <c r="AI888" i="19"/>
  <c r="AJ887" i="19"/>
  <c r="AK887" i="19"/>
  <c r="AI887" i="19"/>
  <c r="AJ886" i="19"/>
  <c r="AK886" i="19"/>
  <c r="AI886" i="19"/>
  <c r="AJ885" i="19"/>
  <c r="AK885" i="19"/>
  <c r="AI885" i="19"/>
  <c r="AJ884" i="19"/>
  <c r="AK884" i="19"/>
  <c r="AI884" i="19"/>
  <c r="AJ883" i="19"/>
  <c r="AK883" i="19"/>
  <c r="AI883" i="19"/>
  <c r="AJ882" i="19"/>
  <c r="AK882" i="19"/>
  <c r="AI882" i="19"/>
  <c r="AJ881" i="19"/>
  <c r="AK881" i="19"/>
  <c r="AI881" i="19"/>
  <c r="AJ880" i="19"/>
  <c r="AK880" i="19"/>
  <c r="AI880" i="19"/>
  <c r="AJ879" i="19"/>
  <c r="AK879" i="19"/>
  <c r="AI879" i="19"/>
  <c r="AJ878" i="19"/>
  <c r="AK878" i="19"/>
  <c r="AI878" i="19"/>
  <c r="AJ877" i="19"/>
  <c r="AK877" i="19"/>
  <c r="AI877" i="19"/>
  <c r="AJ876" i="19"/>
  <c r="AK876" i="19"/>
  <c r="AI876" i="19"/>
  <c r="AJ875" i="19"/>
  <c r="AK875" i="19"/>
  <c r="AI875" i="19"/>
  <c r="AJ874" i="19"/>
  <c r="AK874" i="19"/>
  <c r="AI874" i="19"/>
  <c r="AJ873" i="19"/>
  <c r="AK873" i="19"/>
  <c r="AI873" i="19"/>
  <c r="AJ872" i="19"/>
  <c r="AK872" i="19"/>
  <c r="AI872" i="19"/>
  <c r="AJ871" i="19"/>
  <c r="AK871" i="19"/>
  <c r="AI871" i="19"/>
  <c r="AJ870" i="19"/>
  <c r="AK870" i="19"/>
  <c r="AI870" i="19"/>
  <c r="AJ869" i="19"/>
  <c r="AK869" i="19"/>
  <c r="AI869" i="19"/>
  <c r="AJ868" i="19"/>
  <c r="AK868" i="19"/>
  <c r="AI868" i="19"/>
  <c r="AJ867" i="19"/>
  <c r="AK867" i="19"/>
  <c r="AI867" i="19"/>
  <c r="AJ866" i="19"/>
  <c r="AK866" i="19"/>
  <c r="AI866" i="19"/>
  <c r="AJ865" i="19"/>
  <c r="AK865" i="19"/>
  <c r="AI865" i="19"/>
  <c r="AJ864" i="19"/>
  <c r="AK864" i="19"/>
  <c r="AI864" i="19"/>
  <c r="AJ863" i="19"/>
  <c r="AK863" i="19"/>
  <c r="AI863" i="19"/>
  <c r="AJ862" i="19"/>
  <c r="AK862" i="19"/>
  <c r="AI862" i="19"/>
  <c r="AJ861" i="19"/>
  <c r="AK861" i="19"/>
  <c r="AI861" i="19"/>
  <c r="AJ860" i="19"/>
  <c r="AK860" i="19"/>
  <c r="AI860" i="19"/>
  <c r="AJ859" i="19"/>
  <c r="AK859" i="19"/>
  <c r="AI859" i="19"/>
  <c r="AJ858" i="19"/>
  <c r="AK858" i="19"/>
  <c r="AI858" i="19"/>
  <c r="AJ857" i="19"/>
  <c r="AK857" i="19"/>
  <c r="AI857" i="19"/>
  <c r="AJ856" i="19"/>
  <c r="AK856" i="19"/>
  <c r="AI856" i="19"/>
  <c r="AJ855" i="19"/>
  <c r="AK855" i="19"/>
  <c r="AI855" i="19"/>
  <c r="AJ854" i="19"/>
  <c r="AK854" i="19"/>
  <c r="AI854" i="19"/>
  <c r="AJ853" i="19"/>
  <c r="AK853" i="19"/>
  <c r="AI853" i="19"/>
  <c r="AJ852" i="19"/>
  <c r="AK852" i="19"/>
  <c r="AI852" i="19"/>
  <c r="AJ851" i="19"/>
  <c r="AK851" i="19"/>
  <c r="AI851" i="19"/>
  <c r="AJ850" i="19"/>
  <c r="AK850" i="19"/>
  <c r="AI850" i="19"/>
  <c r="AJ849" i="19"/>
  <c r="AK849" i="19"/>
  <c r="AI849" i="19"/>
  <c r="AJ848" i="19"/>
  <c r="AK848" i="19"/>
  <c r="AI848" i="19"/>
  <c r="AJ847" i="19"/>
  <c r="AK847" i="19"/>
  <c r="AI847" i="19"/>
  <c r="AJ846" i="19"/>
  <c r="AK846" i="19"/>
  <c r="AI846" i="19"/>
  <c r="AJ845" i="19"/>
  <c r="AK845" i="19"/>
  <c r="AI845" i="19"/>
  <c r="AJ844" i="19"/>
  <c r="AK844" i="19"/>
  <c r="AI844" i="19"/>
  <c r="AJ843" i="19"/>
  <c r="AK843" i="19"/>
  <c r="AI843" i="19"/>
  <c r="AJ842" i="19"/>
  <c r="AK842" i="19"/>
  <c r="AI842" i="19"/>
  <c r="AJ841" i="19"/>
  <c r="AK841" i="19"/>
  <c r="AI841" i="19"/>
  <c r="AJ840" i="19"/>
  <c r="AK840" i="19"/>
  <c r="AI840" i="19"/>
  <c r="AJ839" i="19"/>
  <c r="AK839" i="19"/>
  <c r="AI839" i="19"/>
  <c r="AJ838" i="19"/>
  <c r="AK838" i="19"/>
  <c r="AI838" i="19"/>
  <c r="AJ837" i="19"/>
  <c r="AK837" i="19"/>
  <c r="AI837" i="19"/>
  <c r="AJ836" i="19"/>
  <c r="AK836" i="19"/>
  <c r="AI836" i="19"/>
  <c r="AJ835" i="19"/>
  <c r="AK835" i="19"/>
  <c r="AI835" i="19"/>
  <c r="AJ834" i="19"/>
  <c r="AK834" i="19"/>
  <c r="AI834" i="19"/>
  <c r="AJ833" i="19"/>
  <c r="AK833" i="19"/>
  <c r="AI833" i="19"/>
  <c r="AJ832" i="19"/>
  <c r="AK832" i="19"/>
  <c r="AI832" i="19"/>
  <c r="AJ831" i="19"/>
  <c r="AK831" i="19"/>
  <c r="AI831" i="19"/>
  <c r="AJ830" i="19"/>
  <c r="AK830" i="19"/>
  <c r="AI830" i="19"/>
  <c r="AJ829" i="19"/>
  <c r="AK829" i="19"/>
  <c r="AI829" i="19"/>
  <c r="AJ828" i="19"/>
  <c r="AK828" i="19"/>
  <c r="AI828" i="19"/>
  <c r="AJ827" i="19"/>
  <c r="AK827" i="19"/>
  <c r="AI827" i="19"/>
  <c r="AJ826" i="19"/>
  <c r="AK826" i="19"/>
  <c r="AI826" i="19"/>
  <c r="AJ825" i="19"/>
  <c r="AK825" i="19"/>
  <c r="AI825" i="19"/>
  <c r="AJ824" i="19"/>
  <c r="AK824" i="19"/>
  <c r="AI824" i="19"/>
  <c r="AJ823" i="19"/>
  <c r="AK823" i="19"/>
  <c r="AI823" i="19"/>
  <c r="AJ822" i="19"/>
  <c r="AK822" i="19"/>
  <c r="AI822" i="19"/>
  <c r="AJ821" i="19"/>
  <c r="AK821" i="19"/>
  <c r="AI821" i="19"/>
  <c r="AJ820" i="19"/>
  <c r="AK820" i="19"/>
  <c r="AI820" i="19"/>
  <c r="AJ819" i="19"/>
  <c r="AK819" i="19"/>
  <c r="AI819" i="19"/>
  <c r="AJ818" i="19"/>
  <c r="AK818" i="19"/>
  <c r="AI818" i="19"/>
  <c r="AJ817" i="19"/>
  <c r="AK817" i="19"/>
  <c r="AI817" i="19"/>
  <c r="AJ816" i="19"/>
  <c r="AK816" i="19"/>
  <c r="AI816" i="19"/>
  <c r="AJ815" i="19"/>
  <c r="AK815" i="19"/>
  <c r="AI815" i="19"/>
  <c r="AJ814" i="19"/>
  <c r="AK814" i="19"/>
  <c r="AI814" i="19"/>
  <c r="AJ813" i="19"/>
  <c r="AK813" i="19"/>
  <c r="AI813" i="19"/>
  <c r="AJ812" i="19"/>
  <c r="AK812" i="19"/>
  <c r="AI812" i="19"/>
  <c r="AJ811" i="19"/>
  <c r="AK811" i="19"/>
  <c r="AI811" i="19"/>
  <c r="AJ810" i="19"/>
  <c r="AK810" i="19"/>
  <c r="AI810" i="19"/>
  <c r="AJ809" i="19"/>
  <c r="AK809" i="19"/>
  <c r="AI809" i="19"/>
  <c r="AJ808" i="19"/>
  <c r="AK808" i="19"/>
  <c r="AI808" i="19"/>
  <c r="AJ807" i="19"/>
  <c r="AK807" i="19"/>
  <c r="AI807" i="19"/>
  <c r="AJ806" i="19"/>
  <c r="AK806" i="19"/>
  <c r="AI806" i="19"/>
  <c r="AJ805" i="19"/>
  <c r="AK805" i="19"/>
  <c r="AI805" i="19"/>
  <c r="AJ804" i="19"/>
  <c r="AK804" i="19"/>
  <c r="AI804" i="19"/>
  <c r="AJ803" i="19"/>
  <c r="AK803" i="19"/>
  <c r="AI803" i="19"/>
  <c r="AJ802" i="19"/>
  <c r="AK802" i="19"/>
  <c r="AI802" i="19"/>
  <c r="AJ801" i="19"/>
  <c r="AK801" i="19"/>
  <c r="AI801" i="19"/>
  <c r="AJ800" i="19"/>
  <c r="AK800" i="19"/>
  <c r="AI800" i="19"/>
  <c r="AJ799" i="19"/>
  <c r="AK799" i="19"/>
  <c r="AI799" i="19"/>
  <c r="AJ798" i="19"/>
  <c r="AK798" i="19"/>
  <c r="AI798" i="19"/>
  <c r="AJ797" i="19"/>
  <c r="AK797" i="19"/>
  <c r="AI797" i="19"/>
  <c r="AJ796" i="19"/>
  <c r="AK796" i="19"/>
  <c r="AI796" i="19"/>
  <c r="AJ795" i="19"/>
  <c r="AK795" i="19"/>
  <c r="AI795" i="19"/>
  <c r="AJ794" i="19"/>
  <c r="AK794" i="19"/>
  <c r="AI794" i="19"/>
  <c r="AJ793" i="19"/>
  <c r="AK793" i="19"/>
  <c r="AI793" i="19"/>
  <c r="AJ792" i="19"/>
  <c r="AK792" i="19"/>
  <c r="AI792" i="19"/>
  <c r="AJ791" i="19"/>
  <c r="AK791" i="19"/>
  <c r="AI791" i="19"/>
  <c r="AJ790" i="19"/>
  <c r="AK790" i="19"/>
  <c r="AI790" i="19"/>
  <c r="AJ789" i="19"/>
  <c r="AK789" i="19"/>
  <c r="AI789" i="19"/>
  <c r="AJ788" i="19"/>
  <c r="AK788" i="19"/>
  <c r="AI788" i="19"/>
  <c r="AJ787" i="19"/>
  <c r="AK787" i="19"/>
  <c r="AI787" i="19"/>
  <c r="AJ786" i="19"/>
  <c r="AK786" i="19"/>
  <c r="AI786" i="19"/>
  <c r="AJ785" i="19"/>
  <c r="AK785" i="19"/>
  <c r="AI785" i="19"/>
  <c r="AJ784" i="19"/>
  <c r="AK784" i="19"/>
  <c r="AI784" i="19"/>
  <c r="AJ783" i="19"/>
  <c r="AK783" i="19"/>
  <c r="AI783" i="19"/>
  <c r="AJ782" i="19"/>
  <c r="AK782" i="19"/>
  <c r="AI782" i="19"/>
  <c r="AJ781" i="19"/>
  <c r="AK781" i="19"/>
  <c r="AI781" i="19"/>
  <c r="AJ780" i="19"/>
  <c r="AK780" i="19"/>
  <c r="AI780" i="19"/>
  <c r="AJ779" i="19"/>
  <c r="AK779" i="19"/>
  <c r="AI779" i="19"/>
  <c r="AJ778" i="19"/>
  <c r="AK778" i="19"/>
  <c r="AI778" i="19"/>
  <c r="AJ777" i="19"/>
  <c r="AK777" i="19"/>
  <c r="AI777" i="19"/>
  <c r="AJ776" i="19"/>
  <c r="AK776" i="19"/>
  <c r="AI776" i="19"/>
  <c r="AJ775" i="19"/>
  <c r="AK775" i="19"/>
  <c r="AI775" i="19"/>
  <c r="AJ774" i="19"/>
  <c r="AK774" i="19"/>
  <c r="AI774" i="19"/>
  <c r="AJ773" i="19"/>
  <c r="AK773" i="19"/>
  <c r="AI773" i="19"/>
  <c r="AJ772" i="19"/>
  <c r="AK772" i="19"/>
  <c r="AI772" i="19"/>
  <c r="AJ771" i="19"/>
  <c r="AK771" i="19"/>
  <c r="AI771" i="19"/>
  <c r="AJ770" i="19"/>
  <c r="AK770" i="19"/>
  <c r="AI770" i="19"/>
  <c r="AJ769" i="19"/>
  <c r="AK769" i="19"/>
  <c r="AI769" i="19"/>
  <c r="AJ768" i="19"/>
  <c r="AK768" i="19"/>
  <c r="AI768" i="19"/>
  <c r="AJ767" i="19"/>
  <c r="AK767" i="19"/>
  <c r="AI767" i="19"/>
  <c r="AJ766" i="19"/>
  <c r="AK766" i="19"/>
  <c r="AI766" i="19"/>
  <c r="AJ765" i="19"/>
  <c r="AK765" i="19"/>
  <c r="AI765" i="19"/>
  <c r="AJ764" i="19"/>
  <c r="AK764" i="19"/>
  <c r="AI764" i="19"/>
  <c r="AJ763" i="19"/>
  <c r="AK763" i="19"/>
  <c r="AI763" i="19"/>
  <c r="AJ762" i="19"/>
  <c r="AK762" i="19"/>
  <c r="AI762" i="19"/>
  <c r="AJ761" i="19"/>
  <c r="AK761" i="19"/>
  <c r="AI761" i="19"/>
  <c r="AJ760" i="19"/>
  <c r="AK760" i="19"/>
  <c r="AI760" i="19"/>
  <c r="AJ759" i="19"/>
  <c r="AK759" i="19"/>
  <c r="AI759" i="19"/>
  <c r="AJ758" i="19"/>
  <c r="AK758" i="19"/>
  <c r="AI758" i="19"/>
  <c r="AJ757" i="19"/>
  <c r="AK757" i="19"/>
  <c r="AI757" i="19"/>
  <c r="AJ756" i="19"/>
  <c r="AK756" i="19"/>
  <c r="AI756" i="19"/>
  <c r="AJ755" i="19"/>
  <c r="AK755" i="19"/>
  <c r="AI755" i="19"/>
  <c r="AJ754" i="19"/>
  <c r="AK754" i="19"/>
  <c r="AI754" i="19"/>
  <c r="AJ753" i="19"/>
  <c r="AK753" i="19"/>
  <c r="AI753" i="19"/>
  <c r="AJ752" i="19"/>
  <c r="AK752" i="19"/>
  <c r="AI752" i="19"/>
  <c r="AJ751" i="19"/>
  <c r="AK751" i="19"/>
  <c r="AI751" i="19"/>
  <c r="AJ750" i="19"/>
  <c r="AK750" i="19"/>
  <c r="AI750" i="19"/>
  <c r="AJ749" i="19"/>
  <c r="AK749" i="19"/>
  <c r="AI749" i="19"/>
  <c r="AJ748" i="19"/>
  <c r="AK748" i="19"/>
  <c r="AI748" i="19"/>
  <c r="AJ747" i="19"/>
  <c r="AK747" i="19"/>
  <c r="AI747" i="19"/>
  <c r="AJ746" i="19"/>
  <c r="AK746" i="19"/>
  <c r="AI746" i="19"/>
  <c r="AJ745" i="19"/>
  <c r="AK745" i="19"/>
  <c r="AI745" i="19"/>
  <c r="AJ744" i="19"/>
  <c r="AK744" i="19"/>
  <c r="AI744" i="19"/>
  <c r="AJ743" i="19"/>
  <c r="AK743" i="19"/>
  <c r="AI743" i="19"/>
  <c r="AJ742" i="19"/>
  <c r="AK742" i="19"/>
  <c r="AI742" i="19"/>
  <c r="AJ741" i="19"/>
  <c r="AK741" i="19"/>
  <c r="AI741" i="19"/>
  <c r="AJ740" i="19"/>
  <c r="AK740" i="19"/>
  <c r="AI740" i="19"/>
  <c r="AJ739" i="19"/>
  <c r="AK739" i="19"/>
  <c r="AI739" i="19"/>
  <c r="AJ738" i="19"/>
  <c r="AK738" i="19"/>
  <c r="AI738" i="19"/>
  <c r="AJ737" i="19"/>
  <c r="AK737" i="19"/>
  <c r="AI737" i="19"/>
  <c r="AJ736" i="19"/>
  <c r="AK736" i="19"/>
  <c r="AI736" i="19"/>
  <c r="AJ735" i="19"/>
  <c r="AK735" i="19"/>
  <c r="AI735" i="19"/>
  <c r="AJ734" i="19"/>
  <c r="AK734" i="19"/>
  <c r="AI734" i="19"/>
  <c r="AJ733" i="19"/>
  <c r="AK733" i="19"/>
  <c r="AI733" i="19"/>
  <c r="AJ732" i="19"/>
  <c r="AK732" i="19"/>
  <c r="AI732" i="19"/>
  <c r="AJ731" i="19"/>
  <c r="AK731" i="19"/>
  <c r="AI731" i="19"/>
  <c r="AJ730" i="19"/>
  <c r="AK730" i="19"/>
  <c r="AI730" i="19"/>
  <c r="AJ729" i="19"/>
  <c r="AK729" i="19"/>
  <c r="AI729" i="19"/>
  <c r="AJ728" i="19"/>
  <c r="AK728" i="19"/>
  <c r="AI728" i="19"/>
  <c r="AJ727" i="19"/>
  <c r="AK727" i="19"/>
  <c r="AI727" i="19"/>
  <c r="AJ726" i="19"/>
  <c r="AK726" i="19"/>
  <c r="AI726" i="19"/>
  <c r="AJ725" i="19"/>
  <c r="AK725" i="19"/>
  <c r="AI725" i="19"/>
  <c r="AJ724" i="19"/>
  <c r="AK724" i="19"/>
  <c r="AI724" i="19"/>
  <c r="AJ723" i="19"/>
  <c r="AK723" i="19"/>
  <c r="AI723" i="19"/>
  <c r="AJ722" i="19"/>
  <c r="AK722" i="19"/>
  <c r="AI722" i="19"/>
  <c r="AJ721" i="19"/>
  <c r="AK721" i="19"/>
  <c r="AI721" i="19"/>
  <c r="AJ720" i="19"/>
  <c r="AK720" i="19"/>
  <c r="AI720" i="19"/>
  <c r="AJ719" i="19"/>
  <c r="AK719" i="19"/>
  <c r="AI719" i="19"/>
  <c r="AJ718" i="19"/>
  <c r="AK718" i="19"/>
  <c r="AI718" i="19"/>
  <c r="AJ717" i="19"/>
  <c r="AK717" i="19"/>
  <c r="AI717" i="19"/>
  <c r="AJ716" i="19"/>
  <c r="AK716" i="19"/>
  <c r="AI716" i="19"/>
  <c r="AJ715" i="19"/>
  <c r="AK715" i="19"/>
  <c r="AI715" i="19"/>
  <c r="AJ714" i="19"/>
  <c r="AK714" i="19"/>
  <c r="AI714" i="19"/>
  <c r="AJ713" i="19"/>
  <c r="AK713" i="19"/>
  <c r="AI713" i="19"/>
  <c r="AJ712" i="19"/>
  <c r="AK712" i="19"/>
  <c r="AI712" i="19"/>
  <c r="AJ711" i="19"/>
  <c r="AK711" i="19"/>
  <c r="AI711" i="19"/>
  <c r="AJ710" i="19"/>
  <c r="AK710" i="19"/>
  <c r="AI710" i="19"/>
  <c r="AJ709" i="19"/>
  <c r="AK709" i="19"/>
  <c r="AI709" i="19"/>
  <c r="AJ708" i="19"/>
  <c r="AK708" i="19"/>
  <c r="AI708" i="19"/>
  <c r="AJ707" i="19"/>
  <c r="AK707" i="19"/>
  <c r="AI707" i="19"/>
  <c r="AJ706" i="19"/>
  <c r="AK706" i="19"/>
  <c r="AI706" i="19"/>
  <c r="AJ705" i="19"/>
  <c r="AK705" i="19"/>
  <c r="AI705" i="19"/>
  <c r="AJ704" i="19"/>
  <c r="AK704" i="19"/>
  <c r="AI704" i="19"/>
  <c r="AJ703" i="19"/>
  <c r="AK703" i="19"/>
  <c r="AI703" i="19"/>
  <c r="AJ702" i="19"/>
  <c r="AK702" i="19"/>
  <c r="AI702" i="19"/>
  <c r="AJ701" i="19"/>
  <c r="AK701" i="19"/>
  <c r="AI701" i="19"/>
  <c r="AJ700" i="19"/>
  <c r="AK700" i="19"/>
  <c r="AI700" i="19"/>
  <c r="AJ699" i="19"/>
  <c r="AK699" i="19"/>
  <c r="AI699" i="19"/>
  <c r="AJ698" i="19"/>
  <c r="AK698" i="19"/>
  <c r="AI698" i="19"/>
  <c r="AJ697" i="19"/>
  <c r="AK697" i="19"/>
  <c r="AI697" i="19"/>
  <c r="AJ696" i="19"/>
  <c r="AK696" i="19"/>
  <c r="AI696" i="19"/>
  <c r="AJ695" i="19"/>
  <c r="AK695" i="19"/>
  <c r="AI695" i="19"/>
  <c r="AJ694" i="19"/>
  <c r="AK694" i="19"/>
  <c r="AI694" i="19"/>
  <c r="AJ693" i="19"/>
  <c r="AK693" i="19"/>
  <c r="AI693" i="19"/>
  <c r="AJ692" i="19"/>
  <c r="AK692" i="19"/>
  <c r="AI692" i="19"/>
  <c r="AJ691" i="19"/>
  <c r="AK691" i="19"/>
  <c r="AI691" i="19"/>
  <c r="AJ690" i="19"/>
  <c r="AK690" i="19"/>
  <c r="AI690" i="19"/>
  <c r="AJ689" i="19"/>
  <c r="AK689" i="19"/>
  <c r="AI689" i="19"/>
  <c r="AJ688" i="19"/>
  <c r="AK688" i="19"/>
  <c r="AI688" i="19"/>
  <c r="AJ687" i="19"/>
  <c r="AK687" i="19"/>
  <c r="AI687" i="19"/>
  <c r="AJ686" i="19"/>
  <c r="AK686" i="19"/>
  <c r="AI686" i="19"/>
  <c r="AJ685" i="19"/>
  <c r="AK685" i="19"/>
  <c r="AI685" i="19"/>
  <c r="AJ684" i="19"/>
  <c r="AK684" i="19"/>
  <c r="AI684" i="19"/>
  <c r="AJ683" i="19"/>
  <c r="AK683" i="19"/>
  <c r="AI683" i="19"/>
  <c r="AJ682" i="19"/>
  <c r="AK682" i="19"/>
  <c r="AI682" i="19"/>
  <c r="AJ681" i="19"/>
  <c r="AK681" i="19"/>
  <c r="AI681" i="19"/>
  <c r="AJ680" i="19"/>
  <c r="AK680" i="19"/>
  <c r="AI680" i="19"/>
  <c r="AJ679" i="19"/>
  <c r="AK679" i="19"/>
  <c r="AI679" i="19"/>
  <c r="AJ678" i="19"/>
  <c r="AK678" i="19"/>
  <c r="AI678" i="19"/>
  <c r="AJ677" i="19"/>
  <c r="AK677" i="19"/>
  <c r="AI677" i="19"/>
  <c r="AJ676" i="19"/>
  <c r="AK676" i="19"/>
  <c r="AI676" i="19"/>
  <c r="AJ675" i="19"/>
  <c r="AK675" i="19"/>
  <c r="AI675" i="19"/>
  <c r="AJ674" i="19"/>
  <c r="AK674" i="19"/>
  <c r="AI674" i="19"/>
  <c r="AJ673" i="19"/>
  <c r="AK673" i="19"/>
  <c r="AI673" i="19"/>
  <c r="AJ672" i="19"/>
  <c r="AK672" i="19"/>
  <c r="AI672" i="19"/>
  <c r="AJ671" i="19"/>
  <c r="AK671" i="19"/>
  <c r="AI671" i="19"/>
  <c r="AJ670" i="19"/>
  <c r="AK670" i="19"/>
  <c r="AI670" i="19"/>
  <c r="AJ669" i="19"/>
  <c r="AK669" i="19"/>
  <c r="AI669" i="19"/>
  <c r="AJ668" i="19"/>
  <c r="AK668" i="19"/>
  <c r="AI668" i="19"/>
  <c r="AJ667" i="19"/>
  <c r="AK667" i="19"/>
  <c r="AI667" i="19"/>
  <c r="AJ666" i="19"/>
  <c r="AK666" i="19"/>
  <c r="AI666" i="19"/>
  <c r="AJ665" i="19"/>
  <c r="AK665" i="19"/>
  <c r="AI665" i="19"/>
  <c r="AJ664" i="19"/>
  <c r="AK664" i="19"/>
  <c r="AI664" i="19"/>
  <c r="AJ663" i="19"/>
  <c r="AK663" i="19"/>
  <c r="AI663" i="19"/>
  <c r="AJ662" i="19"/>
  <c r="AK662" i="19"/>
  <c r="AI662" i="19"/>
  <c r="AJ661" i="19"/>
  <c r="AK661" i="19"/>
  <c r="AI661" i="19"/>
  <c r="AJ660" i="19"/>
  <c r="AK660" i="19"/>
  <c r="AI660" i="19"/>
  <c r="AJ659" i="19"/>
  <c r="AK659" i="19"/>
  <c r="AI659" i="19"/>
  <c r="AJ658" i="19"/>
  <c r="AK658" i="19"/>
  <c r="AI658" i="19"/>
  <c r="AJ657" i="19"/>
  <c r="AK657" i="19"/>
  <c r="AI657" i="19"/>
  <c r="AJ656" i="19"/>
  <c r="AK656" i="19"/>
  <c r="AI656" i="19"/>
  <c r="AJ655" i="19"/>
  <c r="AK655" i="19"/>
  <c r="AI655" i="19"/>
  <c r="AJ654" i="19"/>
  <c r="AK654" i="19"/>
  <c r="AI654" i="19"/>
  <c r="AJ653" i="19"/>
  <c r="AK653" i="19"/>
  <c r="AI653" i="19"/>
  <c r="AJ652" i="19"/>
  <c r="AK652" i="19"/>
  <c r="AI652" i="19"/>
  <c r="AJ651" i="19"/>
  <c r="AK651" i="19"/>
  <c r="AI651" i="19"/>
  <c r="AJ650" i="19"/>
  <c r="AK650" i="19"/>
  <c r="AI650" i="19"/>
  <c r="AJ649" i="19"/>
  <c r="AK649" i="19"/>
  <c r="AI649" i="19"/>
  <c r="AJ648" i="19"/>
  <c r="AK648" i="19"/>
  <c r="AI648" i="19"/>
  <c r="AJ647" i="19"/>
  <c r="AK647" i="19"/>
  <c r="AI647" i="19"/>
  <c r="AJ646" i="19"/>
  <c r="AK646" i="19"/>
  <c r="AI646" i="19"/>
  <c r="AJ645" i="19"/>
  <c r="AK645" i="19"/>
  <c r="AI645" i="19"/>
  <c r="AJ644" i="19"/>
  <c r="AK644" i="19"/>
  <c r="AI644" i="19"/>
  <c r="AJ643" i="19"/>
  <c r="AK643" i="19"/>
  <c r="AI643" i="19"/>
  <c r="AJ642" i="19"/>
  <c r="AK642" i="19"/>
  <c r="AI642" i="19"/>
  <c r="AJ641" i="19"/>
  <c r="AK641" i="19"/>
  <c r="AI641" i="19"/>
  <c r="AJ640" i="19"/>
  <c r="AK640" i="19"/>
  <c r="AI640" i="19"/>
  <c r="AJ639" i="19"/>
  <c r="AK639" i="19"/>
  <c r="AI639" i="19"/>
  <c r="AJ638" i="19"/>
  <c r="AK638" i="19"/>
  <c r="AI638" i="19"/>
  <c r="AJ637" i="19"/>
  <c r="AK637" i="19"/>
  <c r="AI637" i="19"/>
  <c r="AJ636" i="19"/>
  <c r="AK636" i="19"/>
  <c r="AI636" i="19"/>
  <c r="AJ635" i="19"/>
  <c r="AK635" i="19"/>
  <c r="AI635" i="19"/>
  <c r="AJ634" i="19"/>
  <c r="AK634" i="19"/>
  <c r="AI634" i="19"/>
  <c r="AJ633" i="19"/>
  <c r="AK633" i="19"/>
  <c r="AI633" i="19"/>
  <c r="AJ632" i="19"/>
  <c r="AK632" i="19"/>
  <c r="AI632" i="19"/>
  <c r="AJ631" i="19"/>
  <c r="AK631" i="19"/>
  <c r="AI631" i="19"/>
  <c r="AJ630" i="19"/>
  <c r="AK630" i="19"/>
  <c r="AI630" i="19"/>
  <c r="AJ629" i="19"/>
  <c r="AK629" i="19"/>
  <c r="AI629" i="19"/>
  <c r="AJ628" i="19"/>
  <c r="AK628" i="19"/>
  <c r="AI628" i="19"/>
  <c r="AJ627" i="19"/>
  <c r="AK627" i="19"/>
  <c r="AI627" i="19"/>
  <c r="AJ626" i="19"/>
  <c r="AK626" i="19"/>
  <c r="AI626" i="19"/>
  <c r="AJ625" i="19"/>
  <c r="AK625" i="19"/>
  <c r="AI625" i="19"/>
  <c r="AJ624" i="19"/>
  <c r="AK624" i="19"/>
  <c r="AI624" i="19"/>
  <c r="AJ623" i="19"/>
  <c r="AK623" i="19"/>
  <c r="AI623" i="19"/>
  <c r="AJ622" i="19"/>
  <c r="AK622" i="19"/>
  <c r="AI622" i="19"/>
  <c r="AJ621" i="19"/>
  <c r="AK621" i="19"/>
  <c r="AI621" i="19"/>
  <c r="AJ620" i="19"/>
  <c r="AK620" i="19"/>
  <c r="AI620" i="19"/>
  <c r="AJ619" i="19"/>
  <c r="AK619" i="19"/>
  <c r="AI619" i="19"/>
  <c r="AJ618" i="19"/>
  <c r="AK618" i="19"/>
  <c r="AI618" i="19"/>
  <c r="AJ617" i="19"/>
  <c r="AK617" i="19"/>
  <c r="AI617" i="19"/>
  <c r="AJ616" i="19"/>
  <c r="AK616" i="19"/>
  <c r="AI616" i="19"/>
  <c r="AJ615" i="19"/>
  <c r="AK615" i="19"/>
  <c r="AI615" i="19"/>
  <c r="AJ614" i="19"/>
  <c r="AK614" i="19"/>
  <c r="AI614" i="19"/>
  <c r="AJ613" i="19"/>
  <c r="AK613" i="19"/>
  <c r="AI613" i="19"/>
  <c r="AJ612" i="19"/>
  <c r="AK612" i="19"/>
  <c r="AI612" i="19"/>
  <c r="AJ611" i="19"/>
  <c r="AK611" i="19"/>
  <c r="AI611" i="19"/>
  <c r="AJ610" i="19"/>
  <c r="AK610" i="19"/>
  <c r="AI610" i="19"/>
  <c r="AJ609" i="19"/>
  <c r="AK609" i="19"/>
  <c r="AI609" i="19"/>
  <c r="AJ608" i="19"/>
  <c r="AK608" i="19"/>
  <c r="AI608" i="19"/>
  <c r="AJ607" i="19"/>
  <c r="AK607" i="19"/>
  <c r="AI607" i="19"/>
  <c r="AJ606" i="19"/>
  <c r="AK606" i="19"/>
  <c r="AI606" i="19"/>
  <c r="AJ605" i="19"/>
  <c r="AK605" i="19"/>
  <c r="AI605" i="19"/>
  <c r="AJ604" i="19"/>
  <c r="AK604" i="19"/>
  <c r="AI604" i="19"/>
  <c r="AJ603" i="19"/>
  <c r="AK603" i="19"/>
  <c r="AI603" i="19"/>
  <c r="AJ602" i="19"/>
  <c r="AK602" i="19"/>
  <c r="AI602" i="19"/>
  <c r="AJ601" i="19"/>
  <c r="AK601" i="19"/>
  <c r="AI601" i="19"/>
  <c r="AJ600" i="19"/>
  <c r="AK600" i="19"/>
  <c r="AI600" i="19"/>
  <c r="AJ599" i="19"/>
  <c r="AK599" i="19"/>
  <c r="AI599" i="19"/>
  <c r="AJ598" i="19"/>
  <c r="AK598" i="19"/>
  <c r="AI598" i="19"/>
  <c r="AJ597" i="19"/>
  <c r="AK597" i="19"/>
  <c r="AI597" i="19"/>
  <c r="AJ596" i="19"/>
  <c r="AK596" i="19"/>
  <c r="AI596" i="19"/>
  <c r="AJ595" i="19"/>
  <c r="AK595" i="19"/>
  <c r="AI595" i="19"/>
  <c r="AJ594" i="19"/>
  <c r="AK594" i="19"/>
  <c r="AI594" i="19"/>
  <c r="AJ593" i="19"/>
  <c r="AK593" i="19"/>
  <c r="AI593" i="19"/>
  <c r="AJ592" i="19"/>
  <c r="AK592" i="19"/>
  <c r="AI592" i="19"/>
  <c r="AJ591" i="19"/>
  <c r="AK591" i="19"/>
  <c r="AI591" i="19"/>
  <c r="AJ590" i="19"/>
  <c r="AK590" i="19"/>
  <c r="AI590" i="19"/>
  <c r="AJ589" i="19"/>
  <c r="AK589" i="19"/>
  <c r="AI589" i="19"/>
  <c r="AJ588" i="19"/>
  <c r="AK588" i="19"/>
  <c r="AI588" i="19"/>
  <c r="AJ587" i="19"/>
  <c r="AK587" i="19"/>
  <c r="AI587" i="19"/>
  <c r="AJ586" i="19"/>
  <c r="AK586" i="19"/>
  <c r="AI586" i="19"/>
  <c r="AJ585" i="19"/>
  <c r="AK585" i="19"/>
  <c r="AI585" i="19"/>
  <c r="AJ584" i="19"/>
  <c r="AK584" i="19"/>
  <c r="AI584" i="19"/>
  <c r="AJ583" i="19"/>
  <c r="AK583" i="19"/>
  <c r="AI583" i="19"/>
  <c r="AJ582" i="19"/>
  <c r="AK582" i="19"/>
  <c r="AI582" i="19"/>
  <c r="AJ581" i="19"/>
  <c r="AK581" i="19"/>
  <c r="AI581" i="19"/>
  <c r="AJ580" i="19"/>
  <c r="AK580" i="19"/>
  <c r="AI580" i="19"/>
  <c r="AJ579" i="19"/>
  <c r="AK579" i="19"/>
  <c r="AI579" i="19"/>
  <c r="AJ578" i="19"/>
  <c r="AK578" i="19"/>
  <c r="AI578" i="19"/>
  <c r="AJ577" i="19"/>
  <c r="AK577" i="19"/>
  <c r="AI577" i="19"/>
  <c r="AJ576" i="19"/>
  <c r="AK576" i="19"/>
  <c r="AI576" i="19"/>
  <c r="AJ575" i="19"/>
  <c r="AK575" i="19"/>
  <c r="AI575" i="19"/>
  <c r="AJ574" i="19"/>
  <c r="AK574" i="19"/>
  <c r="AI574" i="19"/>
  <c r="AJ573" i="19"/>
  <c r="AK573" i="19"/>
  <c r="AI573" i="19"/>
  <c r="AJ572" i="19"/>
  <c r="AK572" i="19"/>
  <c r="AI572" i="19"/>
  <c r="AJ571" i="19"/>
  <c r="AK571" i="19"/>
  <c r="AI571" i="19"/>
  <c r="AJ570" i="19"/>
  <c r="AK570" i="19"/>
  <c r="AI570" i="19"/>
  <c r="AJ569" i="19"/>
  <c r="AK569" i="19"/>
  <c r="AI569" i="19"/>
  <c r="AJ568" i="19"/>
  <c r="AK568" i="19"/>
  <c r="AI568" i="19"/>
  <c r="AJ567" i="19"/>
  <c r="AK567" i="19"/>
  <c r="AI567" i="19"/>
  <c r="AJ566" i="19"/>
  <c r="AK566" i="19"/>
  <c r="AI566" i="19"/>
  <c r="AJ565" i="19"/>
  <c r="AK565" i="19"/>
  <c r="AI565" i="19"/>
  <c r="AJ564" i="19"/>
  <c r="AK564" i="19"/>
  <c r="AI564" i="19"/>
  <c r="AJ563" i="19"/>
  <c r="AK563" i="19"/>
  <c r="AI563" i="19"/>
  <c r="AJ562" i="19"/>
  <c r="AK562" i="19"/>
  <c r="AI562" i="19"/>
  <c r="AJ561" i="19"/>
  <c r="AK561" i="19"/>
  <c r="AI561" i="19"/>
  <c r="AJ560" i="19"/>
  <c r="AK560" i="19"/>
  <c r="AI560" i="19"/>
  <c r="AJ559" i="19"/>
  <c r="AK559" i="19"/>
  <c r="AI559" i="19"/>
  <c r="AJ558" i="19"/>
  <c r="AK558" i="19"/>
  <c r="AI558" i="19"/>
  <c r="AJ557" i="19"/>
  <c r="AK557" i="19"/>
  <c r="AI557" i="19"/>
  <c r="AJ556" i="19"/>
  <c r="AK556" i="19"/>
  <c r="AI556" i="19"/>
  <c r="AJ555" i="19"/>
  <c r="AK555" i="19"/>
  <c r="AI555" i="19"/>
  <c r="AJ554" i="19"/>
  <c r="AK554" i="19"/>
  <c r="AI554" i="19"/>
  <c r="AJ553" i="19"/>
  <c r="AK553" i="19"/>
  <c r="AI553" i="19"/>
  <c r="AJ552" i="19"/>
  <c r="AK552" i="19"/>
  <c r="AI552" i="19"/>
  <c r="AJ551" i="19"/>
  <c r="AK551" i="19"/>
  <c r="AI551" i="19"/>
  <c r="AJ550" i="19"/>
  <c r="AK550" i="19"/>
  <c r="AI550" i="19"/>
  <c r="AJ549" i="19"/>
  <c r="AK549" i="19"/>
  <c r="AI549" i="19"/>
  <c r="AJ548" i="19"/>
  <c r="AK548" i="19"/>
  <c r="AI548" i="19"/>
  <c r="AJ547" i="19"/>
  <c r="AK547" i="19"/>
  <c r="AI547" i="19"/>
  <c r="AJ546" i="19"/>
  <c r="AK546" i="19"/>
  <c r="AI546" i="19"/>
  <c r="AJ545" i="19"/>
  <c r="AK545" i="19"/>
  <c r="AI545" i="19"/>
  <c r="AJ544" i="19"/>
  <c r="AK544" i="19"/>
  <c r="AI544" i="19"/>
  <c r="AJ543" i="19"/>
  <c r="AK543" i="19"/>
  <c r="AI543" i="19"/>
  <c r="AJ542" i="19"/>
  <c r="AK542" i="19"/>
  <c r="AI542" i="19"/>
  <c r="AJ541" i="19"/>
  <c r="AK541" i="19"/>
  <c r="AI541" i="19"/>
  <c r="AJ540" i="19"/>
  <c r="AK540" i="19"/>
  <c r="AI540" i="19"/>
  <c r="AJ539" i="19"/>
  <c r="AK539" i="19"/>
  <c r="AI539" i="19"/>
  <c r="AJ538" i="19"/>
  <c r="AK538" i="19"/>
  <c r="AI538" i="19"/>
  <c r="AJ537" i="19"/>
  <c r="AK537" i="19"/>
  <c r="AI537" i="19"/>
  <c r="AJ536" i="19"/>
  <c r="AK536" i="19"/>
  <c r="AI536" i="19"/>
  <c r="AJ535" i="19"/>
  <c r="AK535" i="19"/>
  <c r="AI535" i="19"/>
  <c r="AJ534" i="19"/>
  <c r="AK534" i="19"/>
  <c r="AI534" i="19"/>
  <c r="AJ533" i="19"/>
  <c r="AK533" i="19"/>
  <c r="AI533" i="19"/>
  <c r="AJ532" i="19"/>
  <c r="AK532" i="19"/>
  <c r="AI532" i="19"/>
  <c r="AJ531" i="19"/>
  <c r="AK531" i="19"/>
  <c r="AI531" i="19"/>
  <c r="AJ530" i="19"/>
  <c r="AK530" i="19"/>
  <c r="AI530" i="19"/>
  <c r="AJ529" i="19"/>
  <c r="AK529" i="19"/>
  <c r="AI529" i="19"/>
  <c r="AJ528" i="19"/>
  <c r="AK528" i="19"/>
  <c r="AI528" i="19"/>
  <c r="AJ527" i="19"/>
  <c r="AK527" i="19"/>
  <c r="AI527" i="19"/>
  <c r="AJ526" i="19"/>
  <c r="AK526" i="19"/>
  <c r="AI526" i="19"/>
  <c r="AJ525" i="19"/>
  <c r="AK525" i="19"/>
  <c r="AI525" i="19"/>
  <c r="AJ524" i="19"/>
  <c r="AK524" i="19"/>
  <c r="AI524" i="19"/>
  <c r="AJ523" i="19"/>
  <c r="AK523" i="19"/>
  <c r="AI523" i="19"/>
  <c r="AJ522" i="19"/>
  <c r="AK522" i="19"/>
  <c r="AI522" i="19"/>
  <c r="AJ521" i="19"/>
  <c r="AK521" i="19"/>
  <c r="AI521" i="19"/>
  <c r="AJ520" i="19"/>
  <c r="AK520" i="19"/>
  <c r="AI520" i="19"/>
  <c r="AJ519" i="19"/>
  <c r="AK519" i="19"/>
  <c r="AI519" i="19"/>
  <c r="AJ518" i="19"/>
  <c r="AK518" i="19"/>
  <c r="AI518" i="19"/>
  <c r="AJ517" i="19"/>
  <c r="AK517" i="19"/>
  <c r="AI517" i="19"/>
  <c r="AJ516" i="19"/>
  <c r="AK516" i="19"/>
  <c r="AI516" i="19"/>
  <c r="AJ515" i="19"/>
  <c r="AK515" i="19"/>
  <c r="AI515" i="19"/>
  <c r="AJ514" i="19"/>
  <c r="AK514" i="19"/>
  <c r="AI514" i="19"/>
  <c r="AJ513" i="19"/>
  <c r="AK513" i="19"/>
  <c r="AI513" i="19"/>
  <c r="AJ512" i="19"/>
  <c r="AK512" i="19"/>
  <c r="AI512" i="19"/>
  <c r="AJ511" i="19"/>
  <c r="AK511" i="19"/>
  <c r="AI511" i="19"/>
  <c r="AJ510" i="19"/>
  <c r="AK510" i="19"/>
  <c r="AI510" i="19"/>
  <c r="AJ509" i="19"/>
  <c r="AK509" i="19"/>
  <c r="AI509" i="19"/>
  <c r="AJ508" i="19"/>
  <c r="AK508" i="19"/>
  <c r="AI508" i="19"/>
  <c r="AJ507" i="19"/>
  <c r="AK507" i="19"/>
  <c r="AI507" i="19"/>
  <c r="AJ506" i="19"/>
  <c r="AK506" i="19"/>
  <c r="AI506" i="19"/>
  <c r="AJ505" i="19"/>
  <c r="AK505" i="19"/>
  <c r="AI505" i="19"/>
  <c r="AJ504" i="19"/>
  <c r="AK504" i="19"/>
  <c r="AI504" i="19"/>
  <c r="AJ503" i="19"/>
  <c r="AK503" i="19"/>
  <c r="AI503" i="19"/>
  <c r="AJ502" i="19"/>
  <c r="AK502" i="19"/>
  <c r="AI502" i="19"/>
  <c r="AJ501" i="19"/>
  <c r="AK501" i="19"/>
  <c r="AI501" i="19"/>
  <c r="AJ500" i="19"/>
  <c r="AK500" i="19"/>
  <c r="AI500" i="19"/>
  <c r="AJ499" i="19"/>
  <c r="AK499" i="19"/>
  <c r="AI499" i="19"/>
  <c r="AJ498" i="19"/>
  <c r="AK498" i="19"/>
  <c r="AI498" i="19"/>
  <c r="AJ497" i="19"/>
  <c r="AK497" i="19"/>
  <c r="AI497" i="19"/>
  <c r="AJ496" i="19"/>
  <c r="AK496" i="19"/>
  <c r="AI496" i="19"/>
  <c r="AJ495" i="19"/>
  <c r="AK495" i="19"/>
  <c r="AI495" i="19"/>
  <c r="AJ494" i="19"/>
  <c r="AK494" i="19"/>
  <c r="AI494" i="19"/>
  <c r="AJ493" i="19"/>
  <c r="AK493" i="19"/>
  <c r="AI493" i="19"/>
  <c r="AJ492" i="19"/>
  <c r="AK492" i="19"/>
  <c r="AI492" i="19"/>
  <c r="AJ491" i="19"/>
  <c r="AK491" i="19"/>
  <c r="AI491" i="19"/>
  <c r="AJ490" i="19"/>
  <c r="AK490" i="19"/>
  <c r="AI490" i="19"/>
  <c r="AJ489" i="19"/>
  <c r="AK489" i="19"/>
  <c r="AI489" i="19"/>
  <c r="AJ488" i="19"/>
  <c r="AK488" i="19"/>
  <c r="AI488" i="19"/>
  <c r="AJ487" i="19"/>
  <c r="AK487" i="19"/>
  <c r="AI487" i="19"/>
  <c r="AJ486" i="19"/>
  <c r="AK486" i="19"/>
  <c r="AI486" i="19"/>
  <c r="AJ485" i="19"/>
  <c r="AK485" i="19"/>
  <c r="AI485" i="19"/>
  <c r="AJ484" i="19"/>
  <c r="AK484" i="19"/>
  <c r="AI484" i="19"/>
  <c r="AJ483" i="19"/>
  <c r="AK483" i="19"/>
  <c r="AI483" i="19"/>
  <c r="AJ482" i="19"/>
  <c r="AK482" i="19"/>
  <c r="AI482" i="19"/>
  <c r="AJ481" i="19"/>
  <c r="AK481" i="19"/>
  <c r="AI481" i="19"/>
  <c r="AJ480" i="19"/>
  <c r="AK480" i="19"/>
  <c r="AI480" i="19"/>
  <c r="AJ479" i="19"/>
  <c r="AK479" i="19"/>
  <c r="AI479" i="19"/>
  <c r="AJ478" i="19"/>
  <c r="AK478" i="19"/>
  <c r="AI478" i="19"/>
  <c r="AJ477" i="19"/>
  <c r="AK477" i="19"/>
  <c r="AI477" i="19"/>
  <c r="AJ476" i="19"/>
  <c r="AK476" i="19"/>
  <c r="AI476" i="19"/>
  <c r="AJ475" i="19"/>
  <c r="AK475" i="19"/>
  <c r="AI475" i="19"/>
  <c r="AJ474" i="19"/>
  <c r="AK474" i="19"/>
  <c r="AI474" i="19"/>
  <c r="AJ473" i="19"/>
  <c r="AK473" i="19"/>
  <c r="AI473" i="19"/>
  <c r="AJ472" i="19"/>
  <c r="AK472" i="19"/>
  <c r="AI472" i="19"/>
  <c r="AJ471" i="19"/>
  <c r="AK471" i="19"/>
  <c r="AI471" i="19"/>
  <c r="AJ470" i="19"/>
  <c r="AK470" i="19"/>
  <c r="AI470" i="19"/>
  <c r="AJ469" i="19"/>
  <c r="AK469" i="19"/>
  <c r="AI469" i="19"/>
  <c r="AJ468" i="19"/>
  <c r="AK468" i="19"/>
  <c r="AI468" i="19"/>
  <c r="AJ467" i="19"/>
  <c r="AK467" i="19"/>
  <c r="AI467" i="19"/>
  <c r="AJ466" i="19"/>
  <c r="AK466" i="19"/>
  <c r="AI466" i="19"/>
  <c r="AJ465" i="19"/>
  <c r="AK465" i="19"/>
  <c r="AI465" i="19"/>
  <c r="AJ464" i="19"/>
  <c r="AK464" i="19"/>
  <c r="AI464" i="19"/>
  <c r="AJ463" i="19"/>
  <c r="AK463" i="19"/>
  <c r="AI463" i="19"/>
  <c r="AJ462" i="19"/>
  <c r="AK462" i="19"/>
  <c r="AI462" i="19"/>
  <c r="AJ461" i="19"/>
  <c r="AK461" i="19"/>
  <c r="AI461" i="19"/>
  <c r="AJ460" i="19"/>
  <c r="AK460" i="19"/>
  <c r="AI460" i="19"/>
  <c r="AJ459" i="19"/>
  <c r="AK459" i="19"/>
  <c r="AI459" i="19"/>
  <c r="AJ458" i="19"/>
  <c r="AK458" i="19"/>
  <c r="AI458" i="19"/>
  <c r="AJ457" i="19"/>
  <c r="AK457" i="19"/>
  <c r="AI457" i="19"/>
  <c r="AJ456" i="19"/>
  <c r="AK456" i="19"/>
  <c r="AI456" i="19"/>
  <c r="AJ455" i="19"/>
  <c r="AK455" i="19"/>
  <c r="AI455" i="19"/>
  <c r="AJ454" i="19"/>
  <c r="AK454" i="19"/>
  <c r="AI454" i="19"/>
  <c r="AJ453" i="19"/>
  <c r="AK453" i="19"/>
  <c r="AI453" i="19"/>
  <c r="AJ452" i="19"/>
  <c r="AK452" i="19"/>
  <c r="AI452" i="19"/>
  <c r="AJ451" i="19"/>
  <c r="AK451" i="19"/>
  <c r="AI451" i="19"/>
  <c r="AJ450" i="19"/>
  <c r="AK450" i="19"/>
  <c r="AI450" i="19"/>
  <c r="AJ449" i="19"/>
  <c r="AK449" i="19"/>
  <c r="AI449" i="19"/>
  <c r="AJ448" i="19"/>
  <c r="AK448" i="19"/>
  <c r="AI448" i="19"/>
  <c r="AJ447" i="19"/>
  <c r="AK447" i="19"/>
  <c r="AI447" i="19"/>
  <c r="AJ446" i="19"/>
  <c r="AK446" i="19"/>
  <c r="AI446" i="19"/>
  <c r="AJ445" i="19"/>
  <c r="AK445" i="19"/>
  <c r="AI445" i="19"/>
  <c r="AJ444" i="19"/>
  <c r="AK444" i="19"/>
  <c r="AI444" i="19"/>
  <c r="AJ443" i="19"/>
  <c r="AK443" i="19"/>
  <c r="AI443" i="19"/>
  <c r="AJ442" i="19"/>
  <c r="AK442" i="19"/>
  <c r="AI442" i="19"/>
  <c r="AJ441" i="19"/>
  <c r="AK441" i="19"/>
  <c r="AI441" i="19"/>
  <c r="AJ440" i="19"/>
  <c r="AK440" i="19"/>
  <c r="AI440" i="19"/>
  <c r="AJ439" i="19"/>
  <c r="AK439" i="19"/>
  <c r="AI439" i="19"/>
  <c r="AJ438" i="19"/>
  <c r="AK438" i="19"/>
  <c r="AI438" i="19"/>
  <c r="AJ437" i="19"/>
  <c r="AK437" i="19"/>
  <c r="AI437" i="19"/>
  <c r="AJ436" i="19"/>
  <c r="AK436" i="19"/>
  <c r="AI436" i="19"/>
  <c r="AJ435" i="19"/>
  <c r="AK435" i="19"/>
  <c r="AI435" i="19"/>
  <c r="AJ434" i="19"/>
  <c r="AK434" i="19"/>
  <c r="AI434" i="19"/>
  <c r="AJ433" i="19"/>
  <c r="AK433" i="19"/>
  <c r="AI433" i="19"/>
  <c r="AJ432" i="19"/>
  <c r="AK432" i="19"/>
  <c r="AI432" i="19"/>
  <c r="AJ431" i="19"/>
  <c r="AK431" i="19"/>
  <c r="AI431" i="19"/>
  <c r="AJ430" i="19"/>
  <c r="AK430" i="19"/>
  <c r="AI430" i="19"/>
  <c r="AJ429" i="19"/>
  <c r="AK429" i="19"/>
  <c r="AI429" i="19"/>
  <c r="AJ428" i="19"/>
  <c r="AK428" i="19"/>
  <c r="AI428" i="19"/>
  <c r="AJ427" i="19"/>
  <c r="AK427" i="19"/>
  <c r="AI427" i="19"/>
  <c r="AJ426" i="19"/>
  <c r="AK426" i="19"/>
  <c r="AI426" i="19"/>
  <c r="AJ425" i="19"/>
  <c r="AK425" i="19"/>
  <c r="AI425" i="19"/>
  <c r="AJ424" i="19"/>
  <c r="AK424" i="19"/>
  <c r="AI424" i="19"/>
  <c r="AJ423" i="19"/>
  <c r="AK423" i="19"/>
  <c r="AI423" i="19"/>
  <c r="AJ422" i="19"/>
  <c r="AK422" i="19"/>
  <c r="AI422" i="19"/>
  <c r="AJ421" i="19"/>
  <c r="AK421" i="19"/>
  <c r="AI421" i="19"/>
  <c r="AJ420" i="19"/>
  <c r="AK420" i="19"/>
  <c r="AI420" i="19"/>
  <c r="AJ419" i="19"/>
  <c r="AK419" i="19"/>
  <c r="AI419" i="19"/>
  <c r="AJ418" i="19"/>
  <c r="AK418" i="19"/>
  <c r="AI418" i="19"/>
  <c r="AJ417" i="19"/>
  <c r="AK417" i="19"/>
  <c r="AI417" i="19"/>
  <c r="AJ416" i="19"/>
  <c r="AK416" i="19"/>
  <c r="AI416" i="19"/>
  <c r="AJ415" i="19"/>
  <c r="AK415" i="19"/>
  <c r="AI415" i="19"/>
  <c r="AJ414" i="19"/>
  <c r="AK414" i="19"/>
  <c r="AI414" i="19"/>
  <c r="AJ413" i="19"/>
  <c r="AK413" i="19"/>
  <c r="AI413" i="19"/>
  <c r="AJ412" i="19"/>
  <c r="AK412" i="19"/>
  <c r="AI412" i="19"/>
  <c r="AJ411" i="19"/>
  <c r="AK411" i="19"/>
  <c r="AI411" i="19"/>
  <c r="AJ410" i="19"/>
  <c r="AK410" i="19"/>
  <c r="AI410" i="19"/>
  <c r="AJ409" i="19"/>
  <c r="AK409" i="19"/>
  <c r="AI409" i="19"/>
  <c r="AJ408" i="19"/>
  <c r="AK408" i="19"/>
  <c r="AI408" i="19"/>
  <c r="AJ407" i="19"/>
  <c r="AK407" i="19"/>
  <c r="AI407" i="19"/>
  <c r="AJ406" i="19"/>
  <c r="AK406" i="19"/>
  <c r="AI406" i="19"/>
  <c r="AJ405" i="19"/>
  <c r="AK405" i="19"/>
  <c r="AI405" i="19"/>
  <c r="AJ404" i="19"/>
  <c r="AK404" i="19"/>
  <c r="AI404" i="19"/>
  <c r="AJ403" i="19"/>
  <c r="AK403" i="19"/>
  <c r="AI403" i="19"/>
  <c r="AJ402" i="19"/>
  <c r="AK402" i="19"/>
  <c r="AI402" i="19"/>
  <c r="AJ401" i="19"/>
  <c r="AK401" i="19"/>
  <c r="AI401" i="19"/>
  <c r="AJ400" i="19"/>
  <c r="AK400" i="19"/>
  <c r="AI400" i="19"/>
  <c r="AJ399" i="19"/>
  <c r="AK399" i="19"/>
  <c r="AI399" i="19"/>
  <c r="AJ398" i="19"/>
  <c r="AK398" i="19"/>
  <c r="AI398" i="19"/>
  <c r="AJ397" i="19"/>
  <c r="AK397" i="19"/>
  <c r="AI397" i="19"/>
  <c r="AJ396" i="19"/>
  <c r="AK396" i="19"/>
  <c r="AI396" i="19"/>
  <c r="AJ395" i="19"/>
  <c r="AK395" i="19"/>
  <c r="AI395" i="19"/>
  <c r="AJ394" i="19"/>
  <c r="AK394" i="19"/>
  <c r="AI394" i="19"/>
  <c r="AJ393" i="19"/>
  <c r="AK393" i="19"/>
  <c r="AI393" i="19"/>
  <c r="AJ392" i="19"/>
  <c r="AK392" i="19"/>
  <c r="AI392" i="19"/>
  <c r="AJ391" i="19"/>
  <c r="AK391" i="19"/>
  <c r="AI391" i="19"/>
  <c r="AJ390" i="19"/>
  <c r="AK390" i="19"/>
  <c r="AI390" i="19"/>
  <c r="AJ389" i="19"/>
  <c r="AK389" i="19"/>
  <c r="AI389" i="19"/>
  <c r="AJ388" i="19"/>
  <c r="AK388" i="19"/>
  <c r="AI388" i="19"/>
  <c r="AJ387" i="19"/>
  <c r="AK387" i="19"/>
  <c r="AI387" i="19"/>
  <c r="AJ386" i="19"/>
  <c r="AK386" i="19"/>
  <c r="AI386" i="19"/>
  <c r="AJ385" i="19"/>
  <c r="AK385" i="19"/>
  <c r="AI385" i="19"/>
  <c r="AJ384" i="19"/>
  <c r="AK384" i="19"/>
  <c r="AI384" i="19"/>
  <c r="AJ383" i="19"/>
  <c r="AK383" i="19"/>
  <c r="AI383" i="19"/>
  <c r="AJ382" i="19"/>
  <c r="AK382" i="19"/>
  <c r="AI382" i="19"/>
  <c r="AJ381" i="19"/>
  <c r="AK381" i="19"/>
  <c r="AI381" i="19"/>
  <c r="AJ380" i="19"/>
  <c r="AK380" i="19"/>
  <c r="AI380" i="19"/>
  <c r="AJ379" i="19"/>
  <c r="AK379" i="19"/>
  <c r="AI379" i="19"/>
  <c r="AJ378" i="19"/>
  <c r="AK378" i="19"/>
  <c r="AI378" i="19"/>
  <c r="AJ377" i="19"/>
  <c r="AK377" i="19"/>
  <c r="AI377" i="19"/>
  <c r="AJ376" i="19"/>
  <c r="AK376" i="19"/>
  <c r="AI376" i="19"/>
  <c r="AJ375" i="19"/>
  <c r="AK375" i="19"/>
  <c r="AI375" i="19"/>
  <c r="AJ374" i="19"/>
  <c r="AK374" i="19"/>
  <c r="AI374" i="19"/>
  <c r="AJ373" i="19"/>
  <c r="AK373" i="19"/>
  <c r="AI373" i="19"/>
  <c r="AJ372" i="19"/>
  <c r="AK372" i="19"/>
  <c r="AI372" i="19"/>
  <c r="AJ371" i="19"/>
  <c r="AK371" i="19"/>
  <c r="AI371" i="19"/>
  <c r="AJ370" i="19"/>
  <c r="AK370" i="19"/>
  <c r="AI370" i="19"/>
  <c r="AJ369" i="19"/>
  <c r="AK369" i="19"/>
  <c r="AI369" i="19"/>
  <c r="AJ368" i="19"/>
  <c r="AK368" i="19"/>
  <c r="AI368" i="19"/>
  <c r="AJ367" i="19"/>
  <c r="AK367" i="19"/>
  <c r="AI367" i="19"/>
  <c r="AJ366" i="19"/>
  <c r="AK366" i="19"/>
  <c r="AI366" i="19"/>
  <c r="AJ365" i="19"/>
  <c r="AK365" i="19"/>
  <c r="AI365" i="19"/>
  <c r="AJ364" i="19"/>
  <c r="AK364" i="19"/>
  <c r="AI364" i="19"/>
  <c r="AJ363" i="19"/>
  <c r="AK363" i="19"/>
  <c r="AI363" i="19"/>
  <c r="AJ362" i="19"/>
  <c r="AK362" i="19"/>
  <c r="AI362" i="19"/>
  <c r="AJ361" i="19"/>
  <c r="AK361" i="19"/>
  <c r="AI361" i="19"/>
  <c r="AJ360" i="19"/>
  <c r="AK360" i="19"/>
  <c r="AI360" i="19"/>
  <c r="AJ359" i="19"/>
  <c r="AK359" i="19"/>
  <c r="AI359" i="19"/>
  <c r="AJ358" i="19"/>
  <c r="AK358" i="19"/>
  <c r="AI358" i="19"/>
  <c r="AJ357" i="19"/>
  <c r="AK357" i="19"/>
  <c r="AI357" i="19"/>
  <c r="AJ356" i="19"/>
  <c r="AK356" i="19"/>
  <c r="AI356" i="19"/>
  <c r="AJ355" i="19"/>
  <c r="AK355" i="19"/>
  <c r="AI355" i="19"/>
  <c r="AJ354" i="19"/>
  <c r="AK354" i="19"/>
  <c r="AI354" i="19"/>
  <c r="AJ353" i="19"/>
  <c r="AK353" i="19"/>
  <c r="AI353" i="19"/>
  <c r="AJ352" i="19"/>
  <c r="AK352" i="19"/>
  <c r="AI352" i="19"/>
  <c r="AJ351" i="19"/>
  <c r="AK351" i="19"/>
  <c r="AI351" i="19"/>
  <c r="AJ350" i="19"/>
  <c r="AK350" i="19"/>
  <c r="AI350" i="19"/>
  <c r="AJ349" i="19"/>
  <c r="AK349" i="19"/>
  <c r="AI349" i="19"/>
  <c r="AJ348" i="19"/>
  <c r="AK348" i="19"/>
  <c r="AI348" i="19"/>
  <c r="AJ347" i="19"/>
  <c r="AK347" i="19"/>
  <c r="AI347" i="19"/>
  <c r="AJ346" i="19"/>
  <c r="AK346" i="19"/>
  <c r="AI346" i="19"/>
  <c r="AJ345" i="19"/>
  <c r="AK345" i="19"/>
  <c r="AI345" i="19"/>
  <c r="AJ344" i="19"/>
  <c r="AK344" i="19"/>
  <c r="AI344" i="19"/>
  <c r="AJ343" i="19"/>
  <c r="AK343" i="19"/>
  <c r="AI343" i="19"/>
  <c r="AJ342" i="19"/>
  <c r="AK342" i="19"/>
  <c r="AI342" i="19"/>
  <c r="AJ341" i="19"/>
  <c r="AK341" i="19"/>
  <c r="AI341" i="19"/>
  <c r="AJ340" i="19"/>
  <c r="AK340" i="19"/>
  <c r="AI340" i="19"/>
  <c r="AJ339" i="19"/>
  <c r="AK339" i="19"/>
  <c r="AI339" i="19"/>
  <c r="AJ338" i="19"/>
  <c r="AK338" i="19"/>
  <c r="AI338" i="19"/>
  <c r="AJ337" i="19"/>
  <c r="AK337" i="19"/>
  <c r="AI337" i="19"/>
  <c r="AJ336" i="19"/>
  <c r="AK336" i="19"/>
  <c r="AI336" i="19"/>
  <c r="AJ335" i="19"/>
  <c r="AK335" i="19"/>
  <c r="AI335" i="19"/>
  <c r="AJ334" i="19"/>
  <c r="AK334" i="19"/>
  <c r="AI334" i="19"/>
  <c r="AJ333" i="19"/>
  <c r="AK333" i="19"/>
  <c r="AI333" i="19"/>
  <c r="AJ332" i="19"/>
  <c r="AK332" i="19"/>
  <c r="AI332" i="19"/>
  <c r="AJ331" i="19"/>
  <c r="AK331" i="19"/>
  <c r="AI331" i="19"/>
  <c r="AJ330" i="19"/>
  <c r="AK330" i="19"/>
  <c r="AI330" i="19"/>
  <c r="AJ329" i="19"/>
  <c r="AK329" i="19"/>
  <c r="AI329" i="19"/>
  <c r="AJ328" i="19"/>
  <c r="AK328" i="19"/>
  <c r="AI328" i="19"/>
  <c r="AJ327" i="19"/>
  <c r="AK327" i="19"/>
  <c r="AI327" i="19"/>
  <c r="AJ326" i="19"/>
  <c r="AK326" i="19"/>
  <c r="AI326" i="19"/>
  <c r="AJ325" i="19"/>
  <c r="AK325" i="19"/>
  <c r="AI325" i="19"/>
  <c r="AJ324" i="19"/>
  <c r="AK324" i="19"/>
  <c r="AI324" i="19"/>
  <c r="AJ323" i="19"/>
  <c r="AK323" i="19"/>
  <c r="AI323" i="19"/>
  <c r="AJ322" i="19"/>
  <c r="AK322" i="19"/>
  <c r="AI322" i="19"/>
  <c r="AJ321" i="19"/>
  <c r="AK321" i="19"/>
  <c r="AI321" i="19"/>
  <c r="AJ320" i="19"/>
  <c r="AK320" i="19"/>
  <c r="AI320" i="19"/>
  <c r="AJ319" i="19"/>
  <c r="AK319" i="19"/>
  <c r="AI319" i="19"/>
  <c r="AJ318" i="19"/>
  <c r="AK318" i="19"/>
  <c r="AI318" i="19"/>
  <c r="AJ317" i="19"/>
  <c r="AK317" i="19"/>
  <c r="AI317" i="19"/>
  <c r="AJ316" i="19"/>
  <c r="AK316" i="19"/>
  <c r="AI316" i="19"/>
  <c r="AJ315" i="19"/>
  <c r="AK315" i="19"/>
  <c r="AI315" i="19"/>
  <c r="AJ314" i="19"/>
  <c r="AK314" i="19"/>
  <c r="AI314" i="19"/>
  <c r="AJ313" i="19"/>
  <c r="AK313" i="19"/>
  <c r="AI313" i="19"/>
  <c r="AJ312" i="19"/>
  <c r="AK312" i="19"/>
  <c r="AI312" i="19"/>
  <c r="AJ311" i="19"/>
  <c r="AK311" i="19"/>
  <c r="AI311" i="19"/>
  <c r="AJ310" i="19"/>
  <c r="AK310" i="19"/>
  <c r="AI310" i="19"/>
  <c r="AJ309" i="19"/>
  <c r="AK309" i="19"/>
  <c r="AI309" i="19"/>
  <c r="AJ308" i="19"/>
  <c r="AK308" i="19"/>
  <c r="AI308" i="19"/>
  <c r="AJ307" i="19"/>
  <c r="AK307" i="19"/>
  <c r="AI307" i="19"/>
  <c r="AJ306" i="19"/>
  <c r="AK306" i="19"/>
  <c r="AI306" i="19"/>
  <c r="AJ305" i="19"/>
  <c r="AK305" i="19"/>
  <c r="AI305" i="19"/>
  <c r="AJ304" i="19"/>
  <c r="AK304" i="19"/>
  <c r="AI304" i="19"/>
  <c r="AJ303" i="19"/>
  <c r="AK303" i="19"/>
  <c r="AI303" i="19"/>
  <c r="AJ302" i="19"/>
  <c r="AK302" i="19"/>
  <c r="AI302" i="19"/>
  <c r="AJ301" i="19"/>
  <c r="AK301" i="19"/>
  <c r="AI301" i="19"/>
  <c r="AJ300" i="19"/>
  <c r="AK300" i="19"/>
  <c r="AI300" i="19"/>
  <c r="AJ299" i="19"/>
  <c r="AK299" i="19"/>
  <c r="AI299" i="19"/>
  <c r="AJ298" i="19"/>
  <c r="AK298" i="19"/>
  <c r="AI298" i="19"/>
  <c r="AJ297" i="19"/>
  <c r="AK297" i="19"/>
  <c r="AI297" i="19"/>
  <c r="AJ296" i="19"/>
  <c r="AK296" i="19"/>
  <c r="AI296" i="19"/>
  <c r="AJ295" i="19"/>
  <c r="AK295" i="19"/>
  <c r="AI295" i="19"/>
  <c r="AJ294" i="19"/>
  <c r="AK294" i="19"/>
  <c r="AI294" i="19"/>
  <c r="AJ293" i="19"/>
  <c r="AK293" i="19"/>
  <c r="AI293" i="19"/>
  <c r="AJ292" i="19"/>
  <c r="AK292" i="19"/>
  <c r="AI292" i="19"/>
  <c r="AJ291" i="19"/>
  <c r="AK291" i="19"/>
  <c r="AI291" i="19"/>
  <c r="AJ290" i="19"/>
  <c r="AK290" i="19"/>
  <c r="AI290" i="19"/>
  <c r="AJ289" i="19"/>
  <c r="AK289" i="19"/>
  <c r="AI289" i="19"/>
  <c r="AJ288" i="19"/>
  <c r="AK288" i="19"/>
  <c r="AI288" i="19"/>
  <c r="AJ287" i="19"/>
  <c r="AK287" i="19"/>
  <c r="AI287" i="19"/>
  <c r="AJ286" i="19"/>
  <c r="AK286" i="19"/>
  <c r="AI286" i="19"/>
  <c r="AJ285" i="19"/>
  <c r="AK285" i="19"/>
  <c r="AI285" i="19"/>
  <c r="AJ284" i="19"/>
  <c r="AK284" i="19"/>
  <c r="AI284" i="19"/>
  <c r="AJ283" i="19"/>
  <c r="AK283" i="19"/>
  <c r="AI283" i="19"/>
  <c r="AJ282" i="19"/>
  <c r="AK282" i="19"/>
  <c r="AI282" i="19"/>
  <c r="AJ281" i="19"/>
  <c r="AK281" i="19"/>
  <c r="AI281" i="19"/>
  <c r="AJ280" i="19"/>
  <c r="AK280" i="19"/>
  <c r="AI280" i="19"/>
  <c r="AJ279" i="19"/>
  <c r="AK279" i="19"/>
  <c r="AI279" i="19"/>
  <c r="AJ278" i="19"/>
  <c r="AK278" i="19"/>
  <c r="AI278" i="19"/>
  <c r="AJ277" i="19"/>
  <c r="AK277" i="19"/>
  <c r="AI277" i="19"/>
  <c r="AJ276" i="19"/>
  <c r="AK276" i="19"/>
  <c r="AI276" i="19"/>
  <c r="AJ275" i="19"/>
  <c r="AK275" i="19"/>
  <c r="AI275" i="19"/>
  <c r="AJ274" i="19"/>
  <c r="AK274" i="19"/>
  <c r="AI274" i="19"/>
  <c r="AJ273" i="19"/>
  <c r="AK273" i="19"/>
  <c r="AI273" i="19"/>
  <c r="AJ272" i="19"/>
  <c r="AK272" i="19"/>
  <c r="AI272" i="19"/>
  <c r="AJ271" i="19"/>
  <c r="AK271" i="19"/>
  <c r="AI271" i="19"/>
  <c r="AJ270" i="19"/>
  <c r="AK270" i="19"/>
  <c r="AI270" i="19"/>
  <c r="AJ269" i="19"/>
  <c r="AK269" i="19"/>
  <c r="AI269" i="19"/>
  <c r="AJ268" i="19"/>
  <c r="AK268" i="19"/>
  <c r="AI268" i="19"/>
  <c r="AJ267" i="19"/>
  <c r="AK267" i="19"/>
  <c r="AI267" i="19"/>
  <c r="AJ266" i="19"/>
  <c r="AK266" i="19"/>
  <c r="AI266" i="19"/>
  <c r="AJ265" i="19"/>
  <c r="AK265" i="19"/>
  <c r="AI265" i="19"/>
  <c r="AJ264" i="19"/>
  <c r="AK264" i="19"/>
  <c r="AI264" i="19"/>
  <c r="AJ263" i="19"/>
  <c r="AK263" i="19"/>
  <c r="AI263" i="19"/>
  <c r="AJ262" i="19"/>
  <c r="AK262" i="19"/>
  <c r="AI262" i="19"/>
  <c r="AJ261" i="19"/>
  <c r="AK261" i="19"/>
  <c r="AI261" i="19"/>
  <c r="AJ260" i="19"/>
  <c r="AK260" i="19"/>
  <c r="AI260" i="19"/>
  <c r="AJ259" i="19"/>
  <c r="AK259" i="19"/>
  <c r="AI259" i="19"/>
  <c r="AJ258" i="19"/>
  <c r="AK258" i="19"/>
  <c r="AI258" i="19"/>
  <c r="AJ257" i="19"/>
  <c r="AK257" i="19"/>
  <c r="AI257" i="19"/>
  <c r="AJ256" i="19"/>
  <c r="AK256" i="19"/>
  <c r="AI256" i="19"/>
  <c r="AJ255" i="19"/>
  <c r="AK255" i="19"/>
  <c r="AI255" i="19"/>
  <c r="AJ254" i="19"/>
  <c r="AK254" i="19"/>
  <c r="AI254" i="19"/>
  <c r="AJ253" i="19"/>
  <c r="AK253" i="19"/>
  <c r="AI253" i="19"/>
  <c r="AJ252" i="19"/>
  <c r="AK252" i="19"/>
  <c r="AI252" i="19"/>
  <c r="AJ251" i="19"/>
  <c r="AK251" i="19"/>
  <c r="AI251" i="19"/>
  <c r="AJ250" i="19"/>
  <c r="AK250" i="19"/>
  <c r="AI250" i="19"/>
  <c r="AJ249" i="19"/>
  <c r="AK249" i="19"/>
  <c r="AI249" i="19"/>
  <c r="AJ248" i="19"/>
  <c r="AK248" i="19"/>
  <c r="AI248" i="19"/>
  <c r="AJ247" i="19"/>
  <c r="AK247" i="19"/>
  <c r="AI247" i="19"/>
  <c r="AJ246" i="19"/>
  <c r="AK246" i="19"/>
  <c r="AI246" i="19"/>
  <c r="AJ245" i="19"/>
  <c r="AK245" i="19"/>
  <c r="AI245" i="19"/>
  <c r="AJ244" i="19"/>
  <c r="AK244" i="19"/>
  <c r="AI244" i="19"/>
  <c r="AJ243" i="19"/>
  <c r="AK243" i="19"/>
  <c r="AI243" i="19"/>
  <c r="AJ242" i="19"/>
  <c r="AK242" i="19"/>
  <c r="AI242" i="19"/>
  <c r="AJ241" i="19"/>
  <c r="AK241" i="19"/>
  <c r="AI241" i="19"/>
  <c r="AJ240" i="19"/>
  <c r="AK240" i="19"/>
  <c r="AI240" i="19"/>
  <c r="AJ239" i="19"/>
  <c r="AK239" i="19"/>
  <c r="AI239" i="19"/>
  <c r="AJ238" i="19"/>
  <c r="AK238" i="19"/>
  <c r="AI238" i="19"/>
  <c r="AJ237" i="19"/>
  <c r="AK237" i="19"/>
  <c r="AI237" i="19"/>
  <c r="AJ236" i="19"/>
  <c r="AK236" i="19"/>
  <c r="AI236" i="19"/>
  <c r="AJ235" i="19"/>
  <c r="AK235" i="19"/>
  <c r="AI235" i="19"/>
  <c r="AJ234" i="19"/>
  <c r="AK234" i="19"/>
  <c r="AI234" i="19"/>
  <c r="AJ233" i="19"/>
  <c r="AK233" i="19"/>
  <c r="AI233" i="19"/>
  <c r="AJ232" i="19"/>
  <c r="AK232" i="19"/>
  <c r="AI232" i="19"/>
  <c r="AJ231" i="19"/>
  <c r="AK231" i="19"/>
  <c r="AI231" i="19"/>
  <c r="AJ230" i="19"/>
  <c r="AK230" i="19"/>
  <c r="AI230" i="19"/>
  <c r="AJ229" i="19"/>
  <c r="AK229" i="19"/>
  <c r="AI229" i="19"/>
  <c r="AJ228" i="19"/>
  <c r="AK228" i="19"/>
  <c r="AI228" i="19"/>
  <c r="AJ227" i="19"/>
  <c r="AK227" i="19"/>
  <c r="AI227" i="19"/>
  <c r="AJ226" i="19"/>
  <c r="AK226" i="19"/>
  <c r="AI226" i="19"/>
  <c r="AJ225" i="19"/>
  <c r="AK225" i="19"/>
  <c r="AI225" i="19"/>
  <c r="AJ224" i="19"/>
  <c r="AK224" i="19"/>
  <c r="AI224" i="19"/>
  <c r="AJ223" i="19"/>
  <c r="AK223" i="19"/>
  <c r="AI223" i="19"/>
  <c r="AJ222" i="19"/>
  <c r="AK222" i="19"/>
  <c r="AI222" i="19"/>
  <c r="AJ221" i="19"/>
  <c r="AK221" i="19"/>
  <c r="AI221" i="19"/>
  <c r="AJ220" i="19"/>
  <c r="AK220" i="19"/>
  <c r="AI220" i="19"/>
  <c r="AJ219" i="19"/>
  <c r="AK219" i="19"/>
  <c r="AI219" i="19"/>
  <c r="AJ218" i="19"/>
  <c r="AK218" i="19"/>
  <c r="AI218" i="19"/>
  <c r="AJ217" i="19"/>
  <c r="AK217" i="19"/>
  <c r="AI217" i="19"/>
  <c r="AJ216" i="19"/>
  <c r="AK216" i="19"/>
  <c r="AI216" i="19"/>
  <c r="AJ215" i="19"/>
  <c r="AK215" i="19"/>
  <c r="AI215" i="19"/>
  <c r="AJ214" i="19"/>
  <c r="AK214" i="19"/>
  <c r="AI214" i="19"/>
  <c r="AJ213" i="19"/>
  <c r="AK213" i="19"/>
  <c r="AI213" i="19"/>
  <c r="AJ212" i="19"/>
  <c r="AK212" i="19"/>
  <c r="AI212" i="19"/>
  <c r="AJ211" i="19"/>
  <c r="AK211" i="19"/>
  <c r="AI211" i="19"/>
  <c r="AJ210" i="19"/>
  <c r="AK210" i="19"/>
  <c r="AI210" i="19"/>
  <c r="AJ209" i="19"/>
  <c r="AK209" i="19"/>
  <c r="AI209" i="19"/>
  <c r="AJ208" i="19"/>
  <c r="AK208" i="19"/>
  <c r="AI208" i="19"/>
  <c r="AJ207" i="19"/>
  <c r="AK207" i="19"/>
  <c r="AI207" i="19"/>
  <c r="AJ206" i="19"/>
  <c r="AK206" i="19"/>
  <c r="AI206" i="19"/>
  <c r="AJ205" i="19"/>
  <c r="AK205" i="19"/>
  <c r="AI205" i="19"/>
  <c r="AJ204" i="19"/>
  <c r="AK204" i="19"/>
  <c r="AI204" i="19"/>
  <c r="AJ203" i="19"/>
  <c r="AK203" i="19"/>
  <c r="AI203" i="19"/>
  <c r="AJ202" i="19"/>
  <c r="AK202" i="19"/>
  <c r="AI202" i="19"/>
  <c r="AJ201" i="19"/>
  <c r="AK201" i="19"/>
  <c r="AI201" i="19"/>
  <c r="AJ200" i="19"/>
  <c r="AK200" i="19"/>
  <c r="AI200" i="19"/>
  <c r="AJ199" i="19"/>
  <c r="AK199" i="19"/>
  <c r="AI199" i="19"/>
  <c r="AJ198" i="19"/>
  <c r="AK198" i="19"/>
  <c r="AI198" i="19"/>
  <c r="AJ197" i="19"/>
  <c r="AK197" i="19"/>
  <c r="AI197" i="19"/>
  <c r="AJ196" i="19"/>
  <c r="AK196" i="19"/>
  <c r="AI196" i="19"/>
  <c r="AJ195" i="19"/>
  <c r="AK195" i="19"/>
  <c r="AI195" i="19"/>
  <c r="AJ194" i="19"/>
  <c r="AK194" i="19"/>
  <c r="AI194" i="19"/>
  <c r="AJ193" i="19"/>
  <c r="AK193" i="19"/>
  <c r="AI193" i="19"/>
  <c r="AJ192" i="19"/>
  <c r="AK192" i="19"/>
  <c r="AI192" i="19"/>
  <c r="AJ191" i="19"/>
  <c r="AK191" i="19"/>
  <c r="AI191" i="19"/>
  <c r="AJ190" i="19"/>
  <c r="AK190" i="19"/>
  <c r="AI190" i="19"/>
  <c r="AJ189" i="19"/>
  <c r="AK189" i="19"/>
  <c r="AI189" i="19"/>
  <c r="AJ188" i="19"/>
  <c r="AK188" i="19"/>
  <c r="AI188" i="19"/>
  <c r="AJ187" i="19"/>
  <c r="AK187" i="19"/>
  <c r="AI187" i="19"/>
  <c r="AJ186" i="19"/>
  <c r="AK186" i="19"/>
  <c r="AI186" i="19"/>
  <c r="AJ185" i="19"/>
  <c r="AK185" i="19"/>
  <c r="AI185" i="19"/>
  <c r="AJ184" i="19"/>
  <c r="AK184" i="19"/>
  <c r="AI184" i="19"/>
  <c r="AJ183" i="19"/>
  <c r="AK183" i="19"/>
  <c r="AI183" i="19"/>
  <c r="AJ182" i="19"/>
  <c r="AK182" i="19"/>
  <c r="AI182" i="19"/>
  <c r="AJ181" i="19"/>
  <c r="AK181" i="19"/>
  <c r="AI181" i="19"/>
  <c r="AJ180" i="19"/>
  <c r="AK180" i="19"/>
  <c r="AI180" i="19"/>
  <c r="AJ179" i="19"/>
  <c r="AK179" i="19"/>
  <c r="AI179" i="19"/>
  <c r="AJ178" i="19"/>
  <c r="AK178" i="19"/>
  <c r="AI178" i="19"/>
  <c r="AJ177" i="19"/>
  <c r="AK177" i="19"/>
  <c r="AI177" i="19"/>
  <c r="AJ176" i="19"/>
  <c r="AK176" i="19"/>
  <c r="AI176" i="19"/>
  <c r="AJ175" i="19"/>
  <c r="AK175" i="19"/>
  <c r="AI175" i="19"/>
  <c r="AJ174" i="19"/>
  <c r="AK174" i="19"/>
  <c r="AI174" i="19"/>
  <c r="AJ173" i="19"/>
  <c r="AK173" i="19"/>
  <c r="AI173" i="19"/>
  <c r="AJ172" i="19"/>
  <c r="AK172" i="19"/>
  <c r="AI172" i="19"/>
  <c r="AJ171" i="19"/>
  <c r="AK171" i="19"/>
  <c r="AI171" i="19"/>
  <c r="AJ170" i="19"/>
  <c r="AK170" i="19"/>
  <c r="AI170" i="19"/>
  <c r="AJ169" i="19"/>
  <c r="AK169" i="19"/>
  <c r="AI169" i="19"/>
  <c r="AJ168" i="19"/>
  <c r="AK168" i="19"/>
  <c r="AI168" i="19"/>
  <c r="AJ167" i="19"/>
  <c r="AK167" i="19"/>
  <c r="AI167" i="19"/>
  <c r="AJ166" i="19"/>
  <c r="AK166" i="19"/>
  <c r="AI166" i="19"/>
  <c r="AJ165" i="19"/>
  <c r="AK165" i="19"/>
  <c r="AI165" i="19"/>
  <c r="AJ164" i="19"/>
  <c r="AK164" i="19"/>
  <c r="AI164" i="19"/>
  <c r="AJ163" i="19"/>
  <c r="AK163" i="19"/>
  <c r="AI163" i="19"/>
  <c r="AJ162" i="19"/>
  <c r="AK162" i="19"/>
  <c r="AI162" i="19"/>
  <c r="AJ161" i="19"/>
  <c r="AK161" i="19"/>
  <c r="AI161" i="19"/>
  <c r="AJ160" i="19"/>
  <c r="AK160" i="19"/>
  <c r="AI160" i="19"/>
  <c r="AJ159" i="19"/>
  <c r="AK159" i="19"/>
  <c r="AI159" i="19"/>
  <c r="AJ158" i="19"/>
  <c r="AK158" i="19"/>
  <c r="AI158" i="19"/>
  <c r="AJ157" i="19"/>
  <c r="AK157" i="19"/>
  <c r="AI157" i="19"/>
  <c r="AJ156" i="19"/>
  <c r="AK156" i="19"/>
  <c r="AI156" i="19"/>
  <c r="AJ155" i="19"/>
  <c r="AK155" i="19"/>
  <c r="AI155" i="19"/>
  <c r="AJ154" i="19"/>
  <c r="AK154" i="19"/>
  <c r="AI154" i="19"/>
  <c r="AJ153" i="19"/>
  <c r="AK153" i="19"/>
  <c r="AI153" i="19"/>
  <c r="AJ152" i="19"/>
  <c r="AK152" i="19"/>
  <c r="AI152" i="19"/>
  <c r="AJ151" i="19"/>
  <c r="AK151" i="19"/>
  <c r="AI151" i="19"/>
  <c r="AJ150" i="19"/>
  <c r="AK150" i="19"/>
  <c r="AI150" i="19"/>
  <c r="AJ149" i="19"/>
  <c r="AK149" i="19"/>
  <c r="AI149" i="19"/>
  <c r="AJ148" i="19"/>
  <c r="AK148" i="19"/>
  <c r="AI148" i="19"/>
  <c r="AJ147" i="19"/>
  <c r="AK147" i="19"/>
  <c r="AI147" i="19"/>
  <c r="AJ146" i="19"/>
  <c r="AK146" i="19"/>
  <c r="AI146" i="19"/>
  <c r="AJ145" i="19"/>
  <c r="AK145" i="19"/>
  <c r="AI145" i="19"/>
  <c r="AJ144" i="19"/>
  <c r="AK144" i="19"/>
  <c r="AI144" i="19"/>
  <c r="AJ143" i="19"/>
  <c r="AK143" i="19"/>
  <c r="AI143" i="19"/>
  <c r="AJ142" i="19"/>
  <c r="AK142" i="19"/>
  <c r="AI142" i="19"/>
  <c r="AJ141" i="19"/>
  <c r="AK141" i="19"/>
  <c r="AI141" i="19"/>
  <c r="AJ140" i="19"/>
  <c r="AK140" i="19"/>
  <c r="AI140" i="19"/>
  <c r="AJ139" i="19"/>
  <c r="AK139" i="19"/>
  <c r="AI139" i="19"/>
  <c r="AJ138" i="19"/>
  <c r="AK138" i="19"/>
  <c r="AI138" i="19"/>
  <c r="AJ137" i="19"/>
  <c r="AK137" i="19"/>
  <c r="AI137" i="19"/>
  <c r="AJ136" i="19"/>
  <c r="AK136" i="19"/>
  <c r="AI136" i="19"/>
  <c r="AJ135" i="19"/>
  <c r="AK135" i="19"/>
  <c r="AI135" i="19"/>
  <c r="AJ134" i="19"/>
  <c r="AK134" i="19"/>
  <c r="AI134" i="19"/>
  <c r="AJ133" i="19"/>
  <c r="AK133" i="19"/>
  <c r="AI133" i="19"/>
  <c r="AJ132" i="19"/>
  <c r="AK132" i="19"/>
  <c r="AI132" i="19"/>
  <c r="AJ131" i="19"/>
  <c r="AK131" i="19"/>
  <c r="AI131" i="19"/>
  <c r="AJ130" i="19"/>
  <c r="AK130" i="19"/>
  <c r="AI130" i="19"/>
  <c r="AJ129" i="19"/>
  <c r="AK129" i="19"/>
  <c r="AI129" i="19"/>
  <c r="AJ128" i="19"/>
  <c r="AK128" i="19"/>
  <c r="AI128" i="19"/>
  <c r="AJ127" i="19"/>
  <c r="AK127" i="19"/>
  <c r="AI127" i="19"/>
  <c r="AJ126" i="19"/>
  <c r="AK126" i="19"/>
  <c r="AI126" i="19"/>
  <c r="AJ125" i="19"/>
  <c r="AK125" i="19"/>
  <c r="AI125" i="19"/>
  <c r="AJ124" i="19"/>
  <c r="AK124" i="19"/>
  <c r="AI124" i="19"/>
  <c r="AJ123" i="19"/>
  <c r="AK123" i="19"/>
  <c r="AI123" i="19"/>
  <c r="AJ122" i="19"/>
  <c r="AK122" i="19"/>
  <c r="AI122" i="19"/>
  <c r="AJ121" i="19"/>
  <c r="AK121" i="19"/>
  <c r="AI121" i="19"/>
  <c r="AJ120" i="19"/>
  <c r="AK120" i="19"/>
  <c r="AI120" i="19"/>
  <c r="AJ119" i="19"/>
  <c r="AK119" i="19"/>
  <c r="AI119" i="19"/>
  <c r="AJ118" i="19"/>
  <c r="AK118" i="19"/>
  <c r="AI118" i="19"/>
  <c r="AJ117" i="19"/>
  <c r="AK117" i="19"/>
  <c r="AI117" i="19"/>
  <c r="AJ116" i="19"/>
  <c r="AK116" i="19"/>
  <c r="AI116" i="19"/>
  <c r="AJ115" i="19"/>
  <c r="AK115" i="19"/>
  <c r="AI115" i="19"/>
  <c r="AJ114" i="19"/>
  <c r="AK114" i="19"/>
  <c r="AI114" i="19"/>
  <c r="AJ113" i="19"/>
  <c r="AK113" i="19"/>
  <c r="AI113" i="19"/>
  <c r="AJ112" i="19"/>
  <c r="AK112" i="19"/>
  <c r="AI112" i="19"/>
  <c r="AJ111" i="19"/>
  <c r="AK111" i="19"/>
  <c r="AI111" i="19"/>
  <c r="AJ110" i="19"/>
  <c r="AK110" i="19"/>
  <c r="AI110" i="19"/>
  <c r="AJ109" i="19"/>
  <c r="AK109" i="19"/>
  <c r="AI109" i="19"/>
  <c r="AJ108" i="19"/>
  <c r="AK108" i="19"/>
  <c r="AI108" i="19"/>
  <c r="AJ107" i="19"/>
  <c r="AK107" i="19"/>
  <c r="AI107" i="19"/>
  <c r="AJ106" i="19"/>
  <c r="AK106" i="19"/>
  <c r="AI106" i="19"/>
  <c r="AJ105" i="19"/>
  <c r="AK105" i="19"/>
  <c r="AI105" i="19"/>
  <c r="AJ104" i="19"/>
  <c r="AK104" i="19"/>
  <c r="AI104" i="19"/>
  <c r="AJ103" i="19"/>
  <c r="AK103" i="19"/>
  <c r="AI103" i="19"/>
  <c r="AJ102" i="19"/>
  <c r="AK102" i="19"/>
  <c r="AI102" i="19"/>
  <c r="AJ101" i="19"/>
  <c r="AK101" i="19"/>
  <c r="AI101" i="19"/>
  <c r="AJ100" i="19"/>
  <c r="AK100" i="19"/>
  <c r="AI100" i="19"/>
  <c r="AJ99" i="19"/>
  <c r="AK99" i="19"/>
  <c r="AI99" i="19"/>
  <c r="AJ98" i="19"/>
  <c r="AK98" i="19"/>
  <c r="AI98" i="19"/>
  <c r="AJ97" i="19"/>
  <c r="AK97" i="19"/>
  <c r="AI97" i="19"/>
  <c r="AJ96" i="19"/>
  <c r="AK96" i="19"/>
  <c r="AI96" i="19"/>
  <c r="AJ95" i="19"/>
  <c r="AK95" i="19"/>
  <c r="AI95" i="19"/>
  <c r="AJ94" i="19"/>
  <c r="AK94" i="19"/>
  <c r="AI94" i="19"/>
  <c r="AJ93" i="19"/>
  <c r="AK93" i="19"/>
  <c r="AI93" i="19"/>
  <c r="AJ92" i="19"/>
  <c r="AK92" i="19"/>
  <c r="AI92" i="19"/>
  <c r="AJ91" i="19"/>
  <c r="AK91" i="19"/>
  <c r="AI91" i="19"/>
  <c r="AJ90" i="19"/>
  <c r="AK90" i="19"/>
  <c r="AI90" i="19"/>
  <c r="AJ89" i="19"/>
  <c r="AK89" i="19"/>
  <c r="AI89" i="19"/>
  <c r="AJ88" i="19"/>
  <c r="AK88" i="19"/>
  <c r="AI88" i="19"/>
  <c r="AJ87" i="19"/>
  <c r="AK87" i="19"/>
  <c r="AI87" i="19"/>
  <c r="AJ86" i="19"/>
  <c r="AK86" i="19"/>
  <c r="AI86" i="19"/>
  <c r="AJ85" i="19"/>
  <c r="AK85" i="19"/>
  <c r="AI85" i="19"/>
  <c r="AJ84" i="19"/>
  <c r="AK84" i="19"/>
  <c r="AI84" i="19"/>
  <c r="AJ83" i="19"/>
  <c r="AK83" i="19"/>
  <c r="AI83" i="19"/>
  <c r="AJ82" i="19"/>
  <c r="AK82" i="19"/>
  <c r="AI82" i="19"/>
  <c r="AJ81" i="19"/>
  <c r="AK81" i="19"/>
  <c r="AI81" i="19"/>
  <c r="AJ80" i="19"/>
  <c r="AK80" i="19"/>
  <c r="AI80" i="19"/>
  <c r="AJ79" i="19"/>
  <c r="AK79" i="19"/>
  <c r="AI79" i="19"/>
  <c r="AJ78" i="19"/>
  <c r="AK78" i="19"/>
  <c r="AI78" i="19"/>
  <c r="AJ77" i="19"/>
  <c r="AK77" i="19"/>
  <c r="AI77" i="19"/>
  <c r="AJ76" i="19"/>
  <c r="AK76" i="19"/>
  <c r="AI76" i="19"/>
  <c r="AJ75" i="19"/>
  <c r="AK75" i="19"/>
  <c r="AI75" i="19"/>
  <c r="AJ74" i="19"/>
  <c r="AK74" i="19"/>
  <c r="AI74" i="19"/>
  <c r="AJ73" i="19"/>
  <c r="AK73" i="19"/>
  <c r="AI73" i="19"/>
  <c r="AJ72" i="19"/>
  <c r="AK72" i="19"/>
  <c r="AI72" i="19"/>
  <c r="AJ71" i="19"/>
  <c r="AK71" i="19"/>
  <c r="AI71" i="19"/>
  <c r="AJ70" i="19"/>
  <c r="AK70" i="19"/>
  <c r="AI70" i="19"/>
  <c r="AJ69" i="19"/>
  <c r="AK69" i="19"/>
  <c r="AI69" i="19"/>
  <c r="AJ68" i="19"/>
  <c r="AK68" i="19"/>
  <c r="AI68" i="19"/>
  <c r="AJ67" i="19"/>
  <c r="AK67" i="19"/>
  <c r="AI67" i="19"/>
  <c r="AJ66" i="19"/>
  <c r="AK66" i="19"/>
  <c r="AI66" i="19"/>
  <c r="AJ65" i="19"/>
  <c r="AK65" i="19"/>
  <c r="AI65" i="19"/>
  <c r="AJ64" i="19"/>
  <c r="AK64" i="19"/>
  <c r="AI64" i="19"/>
  <c r="AJ63" i="19"/>
  <c r="AK63" i="19"/>
  <c r="AI63" i="19"/>
  <c r="AJ62" i="19"/>
  <c r="AK62" i="19"/>
  <c r="AI62" i="19"/>
  <c r="AJ61" i="19"/>
  <c r="AK61" i="19"/>
  <c r="AI61" i="19"/>
  <c r="AJ60" i="19"/>
  <c r="AK60" i="19"/>
  <c r="AI60" i="19"/>
  <c r="AJ59" i="19"/>
  <c r="AK59" i="19"/>
  <c r="AI59" i="19"/>
  <c r="AJ58" i="19"/>
  <c r="AK58" i="19"/>
  <c r="AI58" i="19"/>
  <c r="AJ57" i="19"/>
  <c r="AK57" i="19"/>
  <c r="AI57" i="19"/>
  <c r="AJ56" i="19"/>
  <c r="AK56" i="19"/>
  <c r="AI56" i="19"/>
  <c r="AJ55" i="19"/>
  <c r="AK55" i="19"/>
  <c r="AI55" i="19"/>
  <c r="AJ54" i="19"/>
  <c r="AK54" i="19"/>
  <c r="AI54" i="19"/>
  <c r="AJ53" i="19"/>
  <c r="AK53" i="19"/>
  <c r="AI53" i="19"/>
  <c r="AJ52" i="19"/>
  <c r="AK52" i="19"/>
  <c r="AI52" i="19"/>
  <c r="AJ51" i="19"/>
  <c r="AK51" i="19"/>
  <c r="AI51" i="19"/>
  <c r="AJ50" i="19"/>
  <c r="AK50" i="19"/>
  <c r="AI50" i="19"/>
  <c r="AJ49" i="19"/>
  <c r="AK49" i="19"/>
  <c r="AI49" i="19"/>
  <c r="AJ48" i="19"/>
  <c r="AK48" i="19"/>
  <c r="AI48" i="19"/>
  <c r="AJ47" i="19"/>
  <c r="AK47" i="19"/>
  <c r="AI47" i="19"/>
  <c r="AJ46" i="19"/>
  <c r="AK46" i="19"/>
  <c r="AI46" i="19"/>
  <c r="AJ45" i="19"/>
  <c r="AK45" i="19"/>
  <c r="AI45" i="19"/>
  <c r="AJ44" i="19"/>
  <c r="AK44" i="19"/>
  <c r="AI44" i="19"/>
  <c r="AJ43" i="19"/>
  <c r="AK43" i="19"/>
  <c r="AI43" i="19"/>
  <c r="AJ42" i="19"/>
  <c r="AK42" i="19"/>
  <c r="AI42" i="19"/>
  <c r="AJ41" i="19"/>
  <c r="AK41" i="19"/>
  <c r="AI41" i="19"/>
  <c r="AJ40" i="19"/>
  <c r="AK40" i="19"/>
  <c r="AI40" i="19"/>
  <c r="AJ39" i="19"/>
  <c r="AK39" i="19"/>
  <c r="AI39" i="19"/>
  <c r="AJ38" i="19"/>
  <c r="AK38" i="19"/>
  <c r="AI38" i="19"/>
  <c r="AJ37" i="19"/>
  <c r="AK37" i="19"/>
  <c r="AI37" i="19"/>
  <c r="AJ36" i="19"/>
  <c r="AK36" i="19"/>
  <c r="AI36" i="19"/>
  <c r="AJ35" i="19"/>
  <c r="AK35" i="19"/>
  <c r="AI35" i="19"/>
  <c r="AJ34" i="19"/>
  <c r="AK34" i="19"/>
  <c r="AI34" i="19"/>
  <c r="AJ33" i="19"/>
  <c r="AK33" i="19"/>
  <c r="AI33" i="19"/>
  <c r="AJ32" i="19"/>
  <c r="AK32" i="19"/>
  <c r="AI32" i="19"/>
  <c r="AJ31" i="19"/>
  <c r="AK31" i="19"/>
  <c r="AI31" i="19"/>
  <c r="AJ30" i="19"/>
  <c r="AK30" i="19"/>
  <c r="AI30" i="19"/>
  <c r="AJ29" i="19"/>
  <c r="AK29" i="19"/>
  <c r="AI29" i="19"/>
  <c r="AJ28" i="19"/>
  <c r="AK28" i="19"/>
  <c r="AI28" i="19"/>
  <c r="AJ27" i="19"/>
  <c r="AK27" i="19"/>
  <c r="AI27" i="19"/>
  <c r="AJ26" i="19"/>
  <c r="AK26" i="19"/>
  <c r="AI26" i="19"/>
  <c r="AJ25" i="19"/>
  <c r="AK25" i="19"/>
  <c r="AI25" i="19"/>
  <c r="AJ24" i="19"/>
  <c r="AK24" i="19"/>
  <c r="AI24" i="19"/>
  <c r="AJ23" i="19"/>
  <c r="AK23" i="19"/>
  <c r="AI23" i="19"/>
  <c r="AJ22" i="19"/>
  <c r="AK22" i="19"/>
  <c r="AI22" i="19"/>
  <c r="AJ21" i="19"/>
  <c r="AK21" i="19"/>
  <c r="AI21" i="19"/>
  <c r="AJ20" i="19"/>
  <c r="AK20" i="19"/>
  <c r="AI20" i="19"/>
  <c r="AJ19" i="19"/>
  <c r="AK19" i="19"/>
  <c r="AI19" i="19"/>
  <c r="AJ18" i="19"/>
  <c r="AK18" i="19"/>
  <c r="AI18" i="19"/>
  <c r="AJ17" i="19"/>
  <c r="AK17" i="19"/>
  <c r="AI17" i="19"/>
  <c r="AJ16" i="19"/>
  <c r="AK16" i="19"/>
  <c r="AI16" i="19"/>
  <c r="AJ15" i="19"/>
  <c r="AK15" i="19"/>
  <c r="AI15" i="19"/>
  <c r="AJ14" i="19"/>
  <c r="AK14" i="19"/>
  <c r="AI14" i="19"/>
  <c r="AJ13" i="19"/>
  <c r="AK13" i="19"/>
  <c r="AI13" i="19"/>
  <c r="AJ12" i="19"/>
  <c r="AK12" i="19"/>
  <c r="AI12" i="19"/>
  <c r="AJ11" i="19"/>
  <c r="AK11" i="19"/>
  <c r="AI11" i="19"/>
  <c r="AJ10" i="19"/>
  <c r="AK10" i="19"/>
  <c r="AI10" i="19"/>
  <c r="AJ9" i="19"/>
  <c r="AK9" i="19"/>
  <c r="AI9" i="19"/>
  <c r="AJ8" i="19"/>
  <c r="AK8" i="19"/>
  <c r="AI8" i="19"/>
  <c r="AJ7" i="19"/>
  <c r="AK7" i="19"/>
  <c r="AI7" i="19"/>
  <c r="AJ6" i="19"/>
  <c r="AK6" i="19"/>
  <c r="AI6" i="19"/>
  <c r="AJ5" i="19"/>
  <c r="AK5" i="19"/>
  <c r="AI5" i="19"/>
  <c r="AJ4" i="19"/>
  <c r="AK4" i="19"/>
  <c r="AI4" i="19"/>
  <c r="AJ3" i="19"/>
  <c r="AK3" i="19"/>
  <c r="AI3" i="19"/>
  <c r="AI2" i="19"/>
  <c r="AJ2" i="19"/>
  <c r="AK2" i="19"/>
  <c r="G11" i="19"/>
  <c r="G12" i="19"/>
  <c r="C22" i="2"/>
  <c r="G13" i="19"/>
  <c r="C23" i="2"/>
  <c r="CZ34" i="2"/>
  <c r="DN34" i="2"/>
  <c r="DW34" i="2"/>
  <c r="G5" i="19"/>
  <c r="A30" i="2"/>
  <c r="G4" i="19"/>
  <c r="BZ34" i="2"/>
  <c r="G6" i="19"/>
  <c r="G3" i="19"/>
  <c r="G7" i="19"/>
  <c r="AC34" i="2"/>
  <c r="CL34" i="2"/>
  <c r="AX1941" i="2" l="1"/>
  <c r="AW1941" i="2"/>
  <c r="AT85" i="2"/>
  <c r="AS85" i="2"/>
  <c r="AX2363" i="2"/>
  <c r="AW2363" i="2"/>
  <c r="AV201" i="2"/>
  <c r="AU201" i="2"/>
  <c r="AS1603" i="2"/>
  <c r="AT1603" i="2"/>
  <c r="AU510" i="2"/>
  <c r="AV510" i="2"/>
  <c r="AV678" i="2"/>
  <c r="AU678" i="2"/>
  <c r="AU205" i="2"/>
  <c r="AV205" i="2"/>
  <c r="AT2008" i="2"/>
  <c r="AS2037" i="2"/>
  <c r="AT2037" i="2"/>
  <c r="AW1460" i="2"/>
  <c r="AX1460" i="2"/>
  <c r="AV2126" i="2"/>
  <c r="AU2126" i="2"/>
  <c r="AV718" i="2"/>
  <c r="AU718" i="2"/>
  <c r="J1392" i="2"/>
  <c r="AO1392" i="2"/>
  <c r="AT1409" i="2"/>
  <c r="AS1409" i="2"/>
  <c r="J1150" i="2"/>
  <c r="AO1150" i="2"/>
  <c r="AO1222" i="2"/>
  <c r="J1222" i="2"/>
  <c r="AV2206" i="2"/>
  <c r="AU2206" i="2"/>
  <c r="AV2212" i="2"/>
  <c r="AU2212" i="2"/>
  <c r="AV2220" i="2"/>
  <c r="AU2220" i="2"/>
  <c r="AV2227" i="2"/>
  <c r="AU2227" i="2"/>
  <c r="AU2297" i="2"/>
  <c r="AV2297" i="2"/>
  <c r="AS1658" i="2"/>
  <c r="AT1658" i="2"/>
  <c r="AS1443" i="2"/>
  <c r="AO52" i="2"/>
  <c r="J52" i="2"/>
  <c r="AV783" i="2"/>
  <c r="AU783" i="2"/>
  <c r="AT1176" i="2"/>
  <c r="AS1176" i="2"/>
  <c r="AS1313" i="2"/>
  <c r="AT1313" i="2"/>
  <c r="J1920" i="2"/>
  <c r="AO1920" i="2"/>
  <c r="AS1384" i="2"/>
  <c r="AT1384" i="2"/>
  <c r="AT1424" i="2"/>
  <c r="AS1424" i="2"/>
  <c r="AX1175" i="2"/>
  <c r="AW1175" i="2"/>
  <c r="AT1878" i="2"/>
  <c r="AS1878" i="2"/>
  <c r="AY1287" i="2"/>
  <c r="AZ1287" i="2"/>
  <c r="AS1138" i="2"/>
  <c r="AT1138" i="2"/>
  <c r="AU991" i="2"/>
  <c r="AV991" i="2"/>
  <c r="AS1642" i="2"/>
  <c r="AU734" i="2"/>
  <c r="AS1892" i="2"/>
  <c r="AT1892" i="2"/>
  <c r="AS2380" i="2"/>
  <c r="AT2380" i="2"/>
  <c r="AT2064" i="2"/>
  <c r="AS2064" i="2"/>
  <c r="AT81" i="2"/>
  <c r="AS81" i="2"/>
  <c r="AT2013" i="2"/>
  <c r="AS2013" i="2"/>
  <c r="AS76" i="2"/>
  <c r="AT76" i="2"/>
  <c r="AU1231" i="2"/>
  <c r="J1206" i="2"/>
  <c r="AO1206" i="2"/>
  <c r="AO1820" i="2"/>
  <c r="AW2362" i="2"/>
  <c r="AX2362" i="2"/>
  <c r="AS1867" i="2"/>
  <c r="AT1867" i="2"/>
  <c r="AT1373" i="2"/>
  <c r="AS1373" i="2"/>
  <c r="AT1851" i="2"/>
  <c r="AS1851" i="2"/>
  <c r="AV412" i="2"/>
  <c r="AU412" i="2"/>
  <c r="AV953" i="2"/>
  <c r="AU953" i="2"/>
  <c r="AU375" i="2"/>
  <c r="AV375" i="2"/>
  <c r="AT1278" i="2"/>
  <c r="AS1278" i="2"/>
  <c r="AV2228" i="2"/>
  <c r="AU392" i="2"/>
  <c r="AV392" i="2"/>
  <c r="AS1856" i="2"/>
  <c r="AT1856" i="2"/>
  <c r="AS1329" i="2"/>
  <c r="AO1979" i="2"/>
  <c r="J1979" i="2"/>
  <c r="AT1951" i="2"/>
  <c r="AS1951" i="2"/>
  <c r="J1130" i="2"/>
  <c r="AO1130" i="2"/>
  <c r="AU732" i="2"/>
  <c r="AV732" i="2"/>
  <c r="AU1003" i="2"/>
  <c r="AV1003" i="2"/>
  <c r="AT1089" i="2"/>
  <c r="AS1089" i="2"/>
  <c r="AT1345" i="2"/>
  <c r="AS1345" i="2"/>
  <c r="AS1254" i="2"/>
  <c r="AT1254" i="2"/>
  <c r="AX2050" i="2"/>
  <c r="AW2050" i="2"/>
  <c r="AS1219" i="2"/>
  <c r="AT1219" i="2"/>
  <c r="AS78" i="2"/>
  <c r="AT78" i="2"/>
  <c r="AS1423" i="2"/>
  <c r="AT1423" i="2"/>
  <c r="AS1154" i="2"/>
  <c r="AT1154" i="2"/>
  <c r="AX1074" i="2"/>
  <c r="AW1074" i="2"/>
  <c r="AT1080" i="2"/>
  <c r="AS1080" i="2"/>
  <c r="AX1086" i="2"/>
  <c r="AW1086" i="2"/>
  <c r="AS1175" i="2"/>
  <c r="AT1175" i="2"/>
  <c r="J1294" i="2"/>
  <c r="AO1294" i="2"/>
  <c r="AV2095" i="2"/>
  <c r="AU2095" i="2"/>
  <c r="AS1978" i="2"/>
  <c r="AT1635" i="2"/>
  <c r="AT1880" i="2"/>
  <c r="AS1308" i="2"/>
  <c r="AT2364" i="2"/>
  <c r="AT49" i="2"/>
  <c r="AV43" i="2"/>
  <c r="AS1806" i="2"/>
  <c r="AT1452" i="2"/>
  <c r="AU2375" i="2"/>
  <c r="AO1435" i="2"/>
  <c r="J1435" i="2"/>
  <c r="AO2002" i="2"/>
  <c r="J2064" i="2"/>
  <c r="AV1022" i="2"/>
  <c r="AU1022" i="2"/>
  <c r="AT1913" i="2"/>
  <c r="AS1913" i="2"/>
  <c r="AU1146" i="2"/>
  <c r="AV1146" i="2"/>
  <c r="AO1969" i="2"/>
  <c r="AU426" i="2"/>
  <c r="AV426" i="2"/>
  <c r="J1325" i="2"/>
  <c r="AO1325" i="2"/>
  <c r="J1883" i="2"/>
  <c r="AO1883" i="2"/>
  <c r="AU2341" i="2"/>
  <c r="AV2341" i="2"/>
  <c r="AS1893" i="2"/>
  <c r="AT1893" i="2"/>
  <c r="AU2215" i="2"/>
  <c r="AV2215" i="2"/>
  <c r="AX2387" i="2"/>
  <c r="AW261" i="2"/>
  <c r="AX261" i="2"/>
  <c r="AT2015" i="2"/>
  <c r="AS2015" i="2"/>
  <c r="AW2093" i="2"/>
  <c r="AX2093" i="2"/>
  <c r="AT1213" i="2"/>
  <c r="AS1213" i="2"/>
  <c r="J1362" i="2"/>
  <c r="AO1362" i="2"/>
  <c r="AT1919" i="2"/>
  <c r="AS1919" i="2"/>
  <c r="AO1177" i="2"/>
  <c r="Z1177" i="2"/>
  <c r="AQ1172" i="2"/>
  <c r="Z1172" i="2"/>
  <c r="AA1169" i="2"/>
  <c r="Z1169" i="2"/>
  <c r="AP1169" i="2"/>
  <c r="AO1169" i="2"/>
  <c r="AU1166" i="2"/>
  <c r="AV1166" i="2"/>
  <c r="AT2394" i="2"/>
  <c r="AS2394" i="2"/>
  <c r="AS1828" i="2"/>
  <c r="AT1828" i="2"/>
  <c r="AU1182" i="2"/>
  <c r="AV1182" i="2"/>
  <c r="J1595" i="2"/>
  <c r="AO1595" i="2"/>
  <c r="AT1750" i="2"/>
  <c r="AS1750" i="2"/>
  <c r="AV526" i="2"/>
  <c r="AU526" i="2"/>
  <c r="AV720" i="2"/>
  <c r="AU720" i="2"/>
  <c r="AO1266" i="2"/>
  <c r="J1266" i="2"/>
  <c r="AU542" i="2"/>
  <c r="AX2067" i="2"/>
  <c r="AV460" i="2"/>
  <c r="AS2009" i="2"/>
  <c r="AU2033" i="2"/>
  <c r="AS1610" i="2"/>
  <c r="AS1048" i="2"/>
  <c r="AS1726" i="2"/>
  <c r="AS256" i="2"/>
  <c r="AT256" i="2"/>
  <c r="AS1301" i="2"/>
  <c r="AS1338" i="2"/>
  <c r="AT1937" i="2"/>
  <c r="AS1937" i="2"/>
  <c r="AX1094" i="2"/>
  <c r="AW1094" i="2"/>
  <c r="AS2035" i="2"/>
  <c r="AT2035" i="2"/>
  <c r="AT1715" i="2"/>
  <c r="AS1715" i="2"/>
  <c r="AT1292" i="2"/>
  <c r="AS1292" i="2"/>
  <c r="J1643" i="2"/>
  <c r="AO1643" i="2"/>
  <c r="AT1753" i="2"/>
  <c r="AS1753" i="2"/>
  <c r="AV1261" i="2"/>
  <c r="AU1261" i="2"/>
  <c r="AS1740" i="2"/>
  <c r="AT1740" i="2"/>
  <c r="AS1932" i="2"/>
  <c r="AT1932" i="2"/>
  <c r="AO80" i="2"/>
  <c r="J80" i="2"/>
  <c r="AS1042" i="2"/>
  <c r="AT1042" i="2"/>
  <c r="J1180" i="2"/>
  <c r="AO1180" i="2"/>
  <c r="J1194" i="2"/>
  <c r="AO1194" i="2"/>
  <c r="AO1304" i="2"/>
  <c r="J1304" i="2"/>
  <c r="AU2340" i="2"/>
  <c r="AV2340" i="2"/>
  <c r="AW2392" i="2"/>
  <c r="AX2392" i="2"/>
  <c r="J2393" i="2"/>
  <c r="AO2393" i="2"/>
  <c r="AX251" i="2"/>
  <c r="AW251" i="2"/>
  <c r="AV454" i="2"/>
  <c r="AU454" i="2"/>
  <c r="AU875" i="2"/>
  <c r="AV875" i="2"/>
  <c r="AV893" i="2"/>
  <c r="AU893" i="2"/>
  <c r="AV909" i="2"/>
  <c r="AU909" i="2"/>
  <c r="AV997" i="2"/>
  <c r="AU997" i="2"/>
  <c r="AT1942" i="2"/>
  <c r="J1944" i="2"/>
  <c r="AS2049" i="2"/>
  <c r="AW2031" i="2"/>
  <c r="AV1157" i="2"/>
  <c r="AO1228" i="2"/>
  <c r="AO259" i="2"/>
  <c r="J259" i="2"/>
  <c r="J1891" i="2"/>
  <c r="AO1891" i="2"/>
  <c r="AU1927" i="2"/>
  <c r="AV1927" i="2"/>
  <c r="AT1841" i="2"/>
  <c r="AS1841" i="2"/>
  <c r="AT2010" i="2"/>
  <c r="AS2010" i="2"/>
  <c r="J1338" i="2"/>
  <c r="AO1848" i="2"/>
  <c r="J1848" i="2"/>
  <c r="AS1280" i="2"/>
  <c r="AT1280" i="2"/>
  <c r="AT1762" i="2"/>
  <c r="AS1762" i="2"/>
  <c r="AV704" i="2"/>
  <c r="AU704" i="2"/>
  <c r="AU2277" i="2"/>
  <c r="AV2277" i="2"/>
  <c r="AS1211" i="2"/>
  <c r="AT1211" i="2"/>
  <c r="AO1390" i="2"/>
  <c r="AS1244" i="2"/>
  <c r="AU260" i="2"/>
  <c r="AV260" i="2"/>
  <c r="AX1210" i="2"/>
  <c r="AW1210" i="2"/>
  <c r="J1155" i="2"/>
  <c r="AS1962" i="2"/>
  <c r="AT1962" i="2"/>
  <c r="AU345" i="2"/>
  <c r="AV345" i="2"/>
  <c r="AT2047" i="2"/>
  <c r="AS2047" i="2"/>
  <c r="AX1037" i="2"/>
  <c r="AW1037" i="2"/>
  <c r="AU2149" i="2"/>
  <c r="AV2149" i="2"/>
  <c r="AS1195" i="2"/>
  <c r="AT1195" i="2"/>
  <c r="AS1044" i="2"/>
  <c r="AT1044" i="2"/>
  <c r="AT1269" i="2"/>
  <c r="AS1269" i="2"/>
  <c r="AT1155" i="2"/>
  <c r="AS1155" i="2"/>
  <c r="AX2378" i="2"/>
  <c r="AW2378" i="2"/>
  <c r="R2374" i="2"/>
  <c r="AQ2374" i="2"/>
  <c r="S2374" i="2"/>
  <c r="Z2373" i="2"/>
  <c r="AO2373" i="2"/>
  <c r="AQ2373" i="2"/>
  <c r="S2019" i="2"/>
  <c r="AQ2019" i="2"/>
  <c r="J1282" i="2"/>
  <c r="AO1282" i="2"/>
  <c r="AA1234" i="2"/>
  <c r="Z1234" i="2"/>
  <c r="AP1234" i="2"/>
  <c r="Z1231" i="2"/>
  <c r="AO1231" i="2"/>
  <c r="AT97" i="2"/>
  <c r="AS1875" i="2"/>
  <c r="AU753" i="2"/>
  <c r="AT1844" i="2"/>
  <c r="AT1659" i="2"/>
  <c r="AV380" i="2"/>
  <c r="AS1917" i="2"/>
  <c r="J1603" i="2"/>
  <c r="AS1586" i="2"/>
  <c r="AT1586" i="2"/>
  <c r="AV931" i="2"/>
  <c r="AV2189" i="2"/>
  <c r="AT1865" i="2"/>
  <c r="AS1865" i="2"/>
  <c r="AU269" i="2"/>
  <c r="AV269" i="2"/>
  <c r="AO253" i="2"/>
  <c r="J253" i="2"/>
  <c r="AV1035" i="2"/>
  <c r="AU1035" i="2"/>
  <c r="AT1850" i="2"/>
  <c r="AS1850" i="2"/>
  <c r="AU390" i="2"/>
  <c r="AV390" i="2"/>
  <c r="AY1299" i="2"/>
  <c r="AZ1299" i="2"/>
  <c r="AU295" i="2"/>
  <c r="AV295" i="2"/>
  <c r="AT2011" i="2"/>
  <c r="AT1113" i="2"/>
  <c r="J1626" i="2"/>
  <c r="AO1626" i="2"/>
  <c r="AU588" i="2"/>
  <c r="AV588" i="2"/>
  <c r="AO1225" i="2"/>
  <c r="J1225" i="2"/>
  <c r="AS1333" i="2"/>
  <c r="AT1923" i="2"/>
  <c r="AS1923" i="2"/>
  <c r="AS1259" i="2"/>
  <c r="AT1259" i="2"/>
  <c r="AS1200" i="2"/>
  <c r="AT1200" i="2"/>
  <c r="AS1170" i="2"/>
  <c r="AT1170" i="2"/>
  <c r="AT48" i="2"/>
  <c r="AS48" i="2"/>
  <c r="J1236" i="2"/>
  <c r="AO1236" i="2"/>
  <c r="AO1275" i="2"/>
  <c r="J1275" i="2"/>
  <c r="AT1314" i="2"/>
  <c r="AS1314" i="2"/>
  <c r="J1383" i="2"/>
  <c r="AO1383" i="2"/>
  <c r="AY1311" i="2"/>
  <c r="AZ1311" i="2"/>
  <c r="AU1468" i="2"/>
  <c r="AV1468" i="2"/>
  <c r="AS1476" i="2"/>
  <c r="AT1476" i="2"/>
  <c r="AU1524" i="2"/>
  <c r="AV1524" i="2"/>
  <c r="AT1617" i="2"/>
  <c r="AS1617" i="2"/>
  <c r="J154" i="2"/>
  <c r="AO154" i="2"/>
  <c r="AV1282" i="2"/>
  <c r="AU1282" i="2"/>
  <c r="AS2374" i="2"/>
  <c r="AT2374" i="2"/>
  <c r="AW2020" i="2"/>
  <c r="AX2020" i="2"/>
  <c r="AW1132" i="2"/>
  <c r="AX1132" i="2"/>
  <c r="AW1963" i="2"/>
  <c r="AX1963" i="2"/>
  <c r="AT2025" i="2"/>
  <c r="AS2025" i="2"/>
  <c r="AW2098" i="2"/>
  <c r="AX2098" i="2"/>
  <c r="J1274" i="2"/>
  <c r="AO1274" i="2"/>
  <c r="AS1286" i="2"/>
  <c r="AT1286" i="2"/>
  <c r="J1939" i="2"/>
  <c r="AO1939" i="2"/>
  <c r="J1904" i="2"/>
  <c r="AO1904" i="2"/>
  <c r="J1903" i="2"/>
  <c r="AO1903" i="2"/>
  <c r="Z1899" i="2"/>
  <c r="AO1899" i="2"/>
  <c r="AU2229" i="2"/>
  <c r="AS1698" i="2"/>
  <c r="AS1812" i="2"/>
  <c r="AT1812" i="2"/>
  <c r="AO1884" i="2"/>
  <c r="AO1907" i="2"/>
  <c r="J1907" i="2"/>
  <c r="AT1953" i="2"/>
  <c r="AS1953" i="2"/>
  <c r="AV1917" i="2"/>
  <c r="AU1917" i="2"/>
  <c r="AZ1081" i="2"/>
  <c r="AY1081" i="2"/>
  <c r="AS1833" i="2"/>
  <c r="AT1833" i="2"/>
  <c r="AS1731" i="2"/>
  <c r="AT1731" i="2"/>
  <c r="AV2221" i="2"/>
  <c r="AU2221" i="2"/>
  <c r="AV171" i="2"/>
  <c r="AU171" i="2"/>
  <c r="J90" i="2"/>
  <c r="AO90" i="2"/>
  <c r="AX1053" i="2"/>
  <c r="AW1053" i="2"/>
  <c r="AT2001" i="2"/>
  <c r="AS2001" i="2"/>
  <c r="AS1129" i="2"/>
  <c r="AT1129" i="2"/>
  <c r="J2382" i="2"/>
  <c r="AO2382" i="2"/>
  <c r="AS1708" i="2"/>
  <c r="AT1708" i="2"/>
  <c r="AS2036" i="2"/>
  <c r="AT2036" i="2"/>
  <c r="AT1368" i="2"/>
  <c r="AS1368" i="2"/>
  <c r="AT1376" i="2"/>
  <c r="AS1376" i="2"/>
  <c r="AT1846" i="2"/>
  <c r="AS1846" i="2"/>
  <c r="AS1776" i="2"/>
  <c r="AT1776" i="2"/>
  <c r="AS1800" i="2"/>
  <c r="AT1800" i="2"/>
  <c r="AT1102" i="2"/>
  <c r="AT1226" i="2"/>
  <c r="AT1989" i="2"/>
  <c r="AS1164" i="2"/>
  <c r="AS106" i="2"/>
  <c r="J66" i="2"/>
  <c r="AO66" i="2"/>
  <c r="AV246" i="2"/>
  <c r="AU246" i="2"/>
  <c r="AO1147" i="2"/>
  <c r="J1147" i="2"/>
  <c r="AS1258" i="2"/>
  <c r="AT1258" i="2"/>
  <c r="AS1265" i="2"/>
  <c r="AT1265" i="2"/>
  <c r="AV2257" i="2"/>
  <c r="AU2257" i="2"/>
  <c r="AV2325" i="2"/>
  <c r="AU2325" i="2"/>
  <c r="AU738" i="2"/>
  <c r="AV738" i="2"/>
  <c r="AY1329" i="2"/>
  <c r="AZ1329" i="2"/>
  <c r="J1192" i="2"/>
  <c r="AO1192" i="2"/>
  <c r="AX1918" i="2"/>
  <c r="AW1918" i="2"/>
  <c r="AW1932" i="2"/>
  <c r="AX1932" i="2"/>
  <c r="AW2094" i="2"/>
  <c r="AX2094" i="2"/>
  <c r="AO70" i="2"/>
  <c r="J70" i="2"/>
  <c r="AW1070" i="2"/>
  <c r="AX1070" i="2"/>
  <c r="AT1103" i="2"/>
  <c r="AS1103" i="2"/>
  <c r="AS1223" i="2"/>
  <c r="AT1223" i="2"/>
  <c r="AT1270" i="2"/>
  <c r="AS1270" i="2"/>
  <c r="J1370" i="2"/>
  <c r="AO1370" i="2"/>
  <c r="AV612" i="2"/>
  <c r="AU612" i="2"/>
  <c r="AV905" i="2"/>
  <c r="AU905" i="2"/>
  <c r="AY1314" i="2"/>
  <c r="AZ1314" i="2"/>
  <c r="AU2049" i="2"/>
  <c r="AV2049" i="2"/>
  <c r="J2031" i="2"/>
  <c r="AO2031" i="2"/>
  <c r="AA1946" i="2"/>
  <c r="AO1946" i="2"/>
  <c r="Z1946" i="2"/>
  <c r="AP515" i="2"/>
  <c r="N515" i="2"/>
  <c r="AP509" i="2"/>
  <c r="N509" i="2"/>
  <c r="AP501" i="2"/>
  <c r="O501" i="2"/>
  <c r="AP486" i="2"/>
  <c r="N486" i="2"/>
  <c r="AU386" i="2"/>
  <c r="AV386" i="2"/>
  <c r="AA46" i="2"/>
  <c r="Z46" i="2"/>
  <c r="AW257" i="2"/>
  <c r="AS1975" i="2"/>
  <c r="AT1975" i="2"/>
  <c r="AS1201" i="2"/>
  <c r="AT1201" i="2"/>
  <c r="AS1187" i="2"/>
  <c r="AT1187" i="2"/>
  <c r="AS108" i="2"/>
  <c r="AT108" i="2"/>
  <c r="J88" i="2"/>
  <c r="AO88" i="2"/>
  <c r="AU264" i="2"/>
  <c r="AV264" i="2"/>
  <c r="AW1072" i="2"/>
  <c r="AX1072" i="2"/>
  <c r="AS1290" i="2"/>
  <c r="AT1290" i="2"/>
  <c r="AT1374" i="2"/>
  <c r="AS1374" i="2"/>
  <c r="AU2123" i="2"/>
  <c r="AV2123" i="2"/>
  <c r="AU2150" i="2"/>
  <c r="AV2150" i="2"/>
  <c r="AU2207" i="2"/>
  <c r="AV2207" i="2"/>
  <c r="AU614" i="2"/>
  <c r="AV614" i="2"/>
  <c r="AV857" i="2"/>
  <c r="AU857" i="2"/>
  <c r="AT1948" i="2"/>
  <c r="AS1948" i="2"/>
  <c r="AV2023" i="2"/>
  <c r="AU2023" i="2"/>
  <c r="AP2289" i="2"/>
  <c r="Z2289" i="2"/>
  <c r="N2255" i="2"/>
  <c r="O2255" i="2"/>
  <c r="AP2255" i="2"/>
  <c r="AP2250" i="2"/>
  <c r="N2250" i="2"/>
  <c r="AP2202" i="2"/>
  <c r="Z2202" i="2"/>
  <c r="AP2121" i="2"/>
  <c r="N2121" i="2"/>
  <c r="Z2105" i="2"/>
  <c r="AP2105" i="2"/>
  <c r="AQ2101" i="2"/>
  <c r="AP2101" i="2"/>
  <c r="AP1276" i="2"/>
  <c r="Z1276" i="2"/>
  <c r="AO1276" i="2"/>
  <c r="AV1266" i="2"/>
  <c r="AU1266" i="2"/>
  <c r="AV822" i="2"/>
  <c r="AU822" i="2"/>
  <c r="AP691" i="2"/>
  <c r="N691" i="2"/>
  <c r="AV679" i="2"/>
  <c r="AU679" i="2"/>
  <c r="AP660" i="2"/>
  <c r="N660" i="2"/>
  <c r="J1849" i="2"/>
  <c r="AO2378" i="2"/>
  <c r="AT96" i="2"/>
  <c r="J2054" i="2"/>
  <c r="AT95" i="2"/>
  <c r="AV1473" i="2"/>
  <c r="AT2046" i="2"/>
  <c r="AS2046" i="2"/>
  <c r="AS1302" i="2"/>
  <c r="AT1302" i="2"/>
  <c r="AS1140" i="2"/>
  <c r="AT1140" i="2"/>
  <c r="J82" i="2"/>
  <c r="AS64" i="2"/>
  <c r="AT64" i="2"/>
  <c r="AO1054" i="2"/>
  <c r="J1054" i="2"/>
  <c r="AT1235" i="2"/>
  <c r="AS1235" i="2"/>
  <c r="AW2367" i="2"/>
  <c r="AX2367" i="2"/>
  <c r="Z2329" i="2"/>
  <c r="AP2329" i="2"/>
  <c r="Z2322" i="2"/>
  <c r="AP2322" i="2"/>
  <c r="N2298" i="2"/>
  <c r="AP2298" i="2"/>
  <c r="O2298" i="2"/>
  <c r="AP2218" i="2"/>
  <c r="Z2218" i="2"/>
  <c r="Z2100" i="2"/>
  <c r="AQ2100" i="2"/>
  <c r="AP2100" i="2"/>
  <c r="AW2099" i="2"/>
  <c r="AX2099" i="2"/>
  <c r="AP2043" i="2"/>
  <c r="AO2043" i="2"/>
  <c r="AQ2043" i="2"/>
  <c r="Z2012" i="2"/>
  <c r="AA2012" i="2"/>
  <c r="J2007" i="2"/>
  <c r="AO2007" i="2"/>
  <c r="AT264" i="2"/>
  <c r="AV333" i="2"/>
  <c r="J1951" i="2"/>
  <c r="AS1890" i="2"/>
  <c r="AS2024" i="2"/>
  <c r="J1324" i="2"/>
  <c r="AO1324" i="2"/>
  <c r="AW2028" i="2"/>
  <c r="AX2028" i="2"/>
  <c r="AS102" i="2"/>
  <c r="AT102" i="2"/>
  <c r="AS1098" i="2"/>
  <c r="AT1098" i="2"/>
  <c r="AO1250" i="2"/>
  <c r="J1250" i="2"/>
  <c r="AO1162" i="2"/>
  <c r="J1162" i="2"/>
  <c r="AT2099" i="2"/>
  <c r="AS2099" i="2"/>
  <c r="AT2376" i="2"/>
  <c r="AS2376" i="2"/>
  <c r="AV190" i="2"/>
  <c r="AU190" i="2"/>
  <c r="AX1964" i="2"/>
  <c r="AW1964" i="2"/>
  <c r="Z2365" i="2"/>
  <c r="AO2365" i="2"/>
  <c r="AP2334" i="2"/>
  <c r="N2334" i="2"/>
  <c r="N2302" i="2"/>
  <c r="O2302" i="2"/>
  <c r="N2237" i="2"/>
  <c r="AP2237" i="2"/>
  <c r="N2235" i="2"/>
  <c r="AP2235" i="2"/>
  <c r="Z2232" i="2"/>
  <c r="AP2232" i="2"/>
  <c r="O2151" i="2"/>
  <c r="AP2151" i="2"/>
  <c r="N2151" i="2"/>
  <c r="Z2144" i="2"/>
  <c r="AP2144" i="2"/>
  <c r="Z2142" i="2"/>
  <c r="AP2142" i="2"/>
  <c r="AT1959" i="2"/>
  <c r="AS2005" i="2"/>
  <c r="AT2005" i="2"/>
  <c r="AS1346" i="2"/>
  <c r="AT1346" i="2"/>
  <c r="AU254" i="2"/>
  <c r="AV254" i="2"/>
  <c r="AS1111" i="2"/>
  <c r="AT1111" i="2"/>
  <c r="J1251" i="2"/>
  <c r="AO1251" i="2"/>
  <c r="J1281" i="2"/>
  <c r="AO1281" i="2"/>
  <c r="AV2245" i="2"/>
  <c r="AU2245" i="2"/>
  <c r="AU2336" i="2"/>
  <c r="AV2336" i="2"/>
  <c r="AV730" i="2"/>
  <c r="AU730" i="2"/>
  <c r="AV758" i="2"/>
  <c r="AU758" i="2"/>
  <c r="AV778" i="2"/>
  <c r="AU778" i="2"/>
  <c r="AV845" i="2"/>
  <c r="AU845" i="2"/>
  <c r="AT1407" i="2"/>
  <c r="AS1407" i="2"/>
  <c r="AS1601" i="2"/>
  <c r="AT1601" i="2"/>
  <c r="O2381" i="2"/>
  <c r="N2381" i="2"/>
  <c r="AP2372" i="2"/>
  <c r="O2372" i="2"/>
  <c r="AU262" i="2"/>
  <c r="AV262" i="2"/>
  <c r="AS1184" i="2"/>
  <c r="AT1184" i="2"/>
  <c r="AU2127" i="2"/>
  <c r="AV2127" i="2"/>
  <c r="AV2135" i="2"/>
  <c r="AU2135" i="2"/>
  <c r="AV2264" i="2"/>
  <c r="AU2264" i="2"/>
  <c r="AV222" i="2"/>
  <c r="AU222" i="2"/>
  <c r="AV418" i="2"/>
  <c r="AU418" i="2"/>
  <c r="AV973" i="2"/>
  <c r="AU973" i="2"/>
  <c r="AS1413" i="2"/>
  <c r="AT1413" i="2"/>
  <c r="AS1614" i="2"/>
  <c r="AT1614" i="2"/>
  <c r="AT1933" i="2"/>
  <c r="AS1933" i="2"/>
  <c r="S2393" i="2"/>
  <c r="R2393" i="2"/>
  <c r="Z2347" i="2"/>
  <c r="AP2347" i="2"/>
  <c r="AP2296" i="2"/>
  <c r="N2296" i="2"/>
  <c r="AP2294" i="2"/>
  <c r="N2294" i="2"/>
  <c r="O2262" i="2"/>
  <c r="AP2262" i="2"/>
  <c r="N2262" i="2"/>
  <c r="Z2230" i="2"/>
  <c r="AP2230" i="2"/>
  <c r="N2184" i="2"/>
  <c r="AP2184" i="2"/>
  <c r="N2096" i="2"/>
  <c r="O2096" i="2"/>
  <c r="AP2096" i="2"/>
  <c r="AO2053" i="2"/>
  <c r="AP2052" i="2"/>
  <c r="O2052" i="2"/>
  <c r="AA2018" i="2"/>
  <c r="AQ2018" i="2"/>
  <c r="Z1928" i="2"/>
  <c r="AP1928" i="2"/>
  <c r="AA1928" i="2"/>
  <c r="S1927" i="2"/>
  <c r="R1927" i="2"/>
  <c r="AT1706" i="2"/>
  <c r="AS1706" i="2"/>
  <c r="AA1701" i="2"/>
  <c r="AO1701" i="2"/>
  <c r="J1693" i="2"/>
  <c r="AO1693" i="2"/>
  <c r="Z1637" i="2"/>
  <c r="AA1637" i="2"/>
  <c r="Z1627" i="2"/>
  <c r="AO1627" i="2"/>
  <c r="AA1627" i="2"/>
  <c r="Z1626" i="2"/>
  <c r="AA1626" i="2"/>
  <c r="Z1606" i="2"/>
  <c r="AO1606" i="2"/>
  <c r="O1233" i="2"/>
  <c r="N1233" i="2"/>
  <c r="AP1233" i="2"/>
  <c r="Z1219" i="2"/>
  <c r="AP1219" i="2"/>
  <c r="Z1059" i="2"/>
  <c r="AO1059" i="2"/>
  <c r="AQ1059" i="2"/>
  <c r="AO1316" i="2"/>
  <c r="J1316" i="2"/>
  <c r="AW2025" i="2"/>
  <c r="AO1165" i="2"/>
  <c r="AO62" i="2"/>
  <c r="J62" i="2"/>
  <c r="AW1076" i="2"/>
  <c r="AX1076" i="2"/>
  <c r="J1214" i="2"/>
  <c r="AO1224" i="2"/>
  <c r="J1224" i="2"/>
  <c r="J1232" i="2"/>
  <c r="AO1232" i="2"/>
  <c r="J1326" i="2"/>
  <c r="AO1326" i="2"/>
  <c r="AX1083" i="2"/>
  <c r="J1181" i="2"/>
  <c r="AO1181" i="2"/>
  <c r="AV1151" i="2"/>
  <c r="AV2114" i="2"/>
  <c r="AU2114" i="2"/>
  <c r="AU1566" i="2"/>
  <c r="AV438" i="2"/>
  <c r="AU438" i="2"/>
  <c r="AV548" i="2"/>
  <c r="AU548" i="2"/>
  <c r="AV596" i="2"/>
  <c r="AU596" i="2"/>
  <c r="AV863" i="2"/>
  <c r="AU863" i="2"/>
  <c r="AU1221" i="2"/>
  <c r="AV1221" i="2"/>
  <c r="AU1245" i="2"/>
  <c r="AV1245" i="2"/>
  <c r="AT1588" i="2"/>
  <c r="AS1588" i="2"/>
  <c r="AT1656" i="2"/>
  <c r="AW1925" i="2"/>
  <c r="AX1925" i="2"/>
  <c r="AT2065" i="2"/>
  <c r="AS2065" i="2"/>
  <c r="AO2388" i="2"/>
  <c r="Z2388" i="2"/>
  <c r="AP2388" i="2"/>
  <c r="AV2183" i="2"/>
  <c r="AU2183" i="2"/>
  <c r="AP2158" i="2"/>
  <c r="N2158" i="2"/>
  <c r="O2079" i="2"/>
  <c r="AP2079" i="2"/>
  <c r="AO2063" i="2"/>
  <c r="J2063" i="2"/>
  <c r="AU1919" i="2"/>
  <c r="AV1919" i="2"/>
  <c r="AA1916" i="2"/>
  <c r="Z1916" i="2"/>
  <c r="Z1900" i="2"/>
  <c r="AA1900" i="2"/>
  <c r="Z1866" i="2"/>
  <c r="AO1866" i="2"/>
  <c r="Z1839" i="2"/>
  <c r="AO1839" i="2"/>
  <c r="AA1834" i="2"/>
  <c r="Z1834" i="2"/>
  <c r="W1295" i="2"/>
  <c r="V1295" i="2"/>
  <c r="AV1258" i="2"/>
  <c r="AU1258" i="2"/>
  <c r="Z1255" i="2"/>
  <c r="AA1255" i="2"/>
  <c r="AP1255" i="2"/>
  <c r="AV1238" i="2"/>
  <c r="AU1238" i="2"/>
  <c r="AO1220" i="2"/>
  <c r="J1233" i="2"/>
  <c r="J1331" i="2"/>
  <c r="AO1331" i="2"/>
  <c r="J1377" i="2"/>
  <c r="AO1377" i="2"/>
  <c r="AV2249" i="2"/>
  <c r="AU2249" i="2"/>
  <c r="AU2354" i="2"/>
  <c r="AV2354" i="2"/>
  <c r="AV242" i="2"/>
  <c r="AU242" i="2"/>
  <c r="AV921" i="2"/>
  <c r="AS1457" i="2"/>
  <c r="AT1457" i="2"/>
  <c r="AX1943" i="2"/>
  <c r="AW1943" i="2"/>
  <c r="AU2385" i="2"/>
  <c r="AV2385" i="2"/>
  <c r="AU2331" i="2"/>
  <c r="AV2331" i="2"/>
  <c r="Z2321" i="2"/>
  <c r="AP2321" i="2"/>
  <c r="AP2163" i="2"/>
  <c r="S2037" i="2"/>
  <c r="R2037" i="2"/>
  <c r="AQ2037" i="2"/>
  <c r="Z2023" i="2"/>
  <c r="AA2023" i="2"/>
  <c r="AQ2023" i="2"/>
  <c r="AP1943" i="2"/>
  <c r="N1943" i="2"/>
  <c r="O1943" i="2" s="1"/>
  <c r="AA1877" i="2"/>
  <c r="Z1877" i="2"/>
  <c r="AO1877" i="2"/>
  <c r="Z1871" i="2"/>
  <c r="AO1871" i="2"/>
  <c r="Z1293" i="2"/>
  <c r="AR1293" i="2"/>
  <c r="AP826" i="2"/>
  <c r="N826" i="2"/>
  <c r="AA790" i="2"/>
  <c r="Z790" i="2"/>
  <c r="AP790" i="2"/>
  <c r="O774" i="2"/>
  <c r="AP774" i="2"/>
  <c r="AA703" i="2"/>
  <c r="Z703" i="2"/>
  <c r="AV661" i="2"/>
  <c r="AU661" i="2"/>
  <c r="N440" i="2"/>
  <c r="AP440" i="2"/>
  <c r="O440" i="2"/>
  <c r="AP400" i="2"/>
  <c r="Z400" i="2"/>
  <c r="Z324" i="2"/>
  <c r="AP324" i="2"/>
  <c r="AS1107" i="2"/>
  <c r="AT1107" i="2"/>
  <c r="J1253" i="2"/>
  <c r="J1264" i="2"/>
  <c r="AS1312" i="2"/>
  <c r="AT1312" i="2"/>
  <c r="AV2145" i="2"/>
  <c r="AU2145" i="2"/>
  <c r="AS2360" i="2"/>
  <c r="AT2360" i="2"/>
  <c r="AV582" i="2"/>
  <c r="AV706" i="2"/>
  <c r="AV1933" i="2"/>
  <c r="AW2384" i="2"/>
  <c r="AX2384" i="2"/>
  <c r="AP2278" i="2"/>
  <c r="N2278" i="2"/>
  <c r="N2253" i="2"/>
  <c r="AP2253" i="2"/>
  <c r="AP2243" i="2"/>
  <c r="Z2243" i="2"/>
  <c r="Z2176" i="2"/>
  <c r="AP2176" i="2"/>
  <c r="N2160" i="2"/>
  <c r="O2160" i="2"/>
  <c r="AO2097" i="2"/>
  <c r="AP2097" i="2"/>
  <c r="Z2097" i="2"/>
  <c r="AP2085" i="2"/>
  <c r="N2085" i="2"/>
  <c r="O2083" i="2"/>
  <c r="N2083" i="2"/>
  <c r="AO2067" i="2"/>
  <c r="Z2067" i="2"/>
  <c r="AP2038" i="2"/>
  <c r="O2038" i="2"/>
  <c r="Z1989" i="2"/>
  <c r="AA1989" i="2"/>
  <c r="AQ1933" i="2"/>
  <c r="Z1933" i="2"/>
  <c r="AA1933" i="2"/>
  <c r="AO1319" i="2"/>
  <c r="J1319" i="2"/>
  <c r="AA913" i="2"/>
  <c r="Z913" i="2"/>
  <c r="AP900" i="2"/>
  <c r="N900" i="2"/>
  <c r="Z882" i="2"/>
  <c r="AA882" i="2"/>
  <c r="J1386" i="2"/>
  <c r="AO1386" i="2"/>
  <c r="AY1071" i="2"/>
  <c r="AZ1071" i="2"/>
  <c r="AU1514" i="2"/>
  <c r="AV1514" i="2"/>
  <c r="N2396" i="2"/>
  <c r="AP2396" i="2"/>
  <c r="O2396" i="2"/>
  <c r="R2389" i="2"/>
  <c r="AQ2389" i="2"/>
  <c r="AP2386" i="2"/>
  <c r="Z2386" i="2"/>
  <c r="AO2386" i="2"/>
  <c r="AA1868" i="2"/>
  <c r="Z1868" i="2"/>
  <c r="Z1860" i="2"/>
  <c r="AA1860" i="2"/>
  <c r="Z1328" i="2"/>
  <c r="AA1328" i="2"/>
  <c r="AT1045" i="2"/>
  <c r="AS1045" i="2"/>
  <c r="AP1002" i="2"/>
  <c r="N1002" i="2"/>
  <c r="O1002" i="2"/>
  <c r="Z915" i="2"/>
  <c r="AP915" i="2"/>
  <c r="AU698" i="2"/>
  <c r="AV698" i="2"/>
  <c r="AT1632" i="2"/>
  <c r="AS1632" i="2"/>
  <c r="R2026" i="2"/>
  <c r="Z2287" i="2"/>
  <c r="AP2287" i="2"/>
  <c r="O2248" i="2"/>
  <c r="N2248" i="2"/>
  <c r="AP2248" i="2"/>
  <c r="N2117" i="2"/>
  <c r="O2117" i="2"/>
  <c r="Z2109" i="2"/>
  <c r="AP2109" i="2"/>
  <c r="AO2056" i="2"/>
  <c r="J2056" i="2"/>
  <c r="AQ2053" i="2"/>
  <c r="AA2045" i="2"/>
  <c r="Z2045" i="2"/>
  <c r="AO1941" i="2"/>
  <c r="AO1879" i="2"/>
  <c r="Z1611" i="2"/>
  <c r="AA1611" i="2"/>
  <c r="AP1525" i="2"/>
  <c r="O1525" i="2"/>
  <c r="AA1421" i="2"/>
  <c r="AO1421" i="2"/>
  <c r="J1417" i="2"/>
  <c r="AO1417" i="2"/>
  <c r="AP1212" i="2"/>
  <c r="N1212" i="2"/>
  <c r="AY1210" i="2"/>
  <c r="AY1205" i="2"/>
  <c r="AZ1205" i="2"/>
  <c r="N1201" i="2"/>
  <c r="AP1201" i="2"/>
  <c r="AP1155" i="2"/>
  <c r="N1155" i="2"/>
  <c r="O1155" i="2"/>
  <c r="AO1079" i="2"/>
  <c r="AR1079" i="2"/>
  <c r="AR1064" i="2"/>
  <c r="V1064" i="2"/>
  <c r="AO258" i="2"/>
  <c r="AQ258" i="2"/>
  <c r="Z258" i="2"/>
  <c r="AP46" i="2"/>
  <c r="AA1906" i="2"/>
  <c r="Z1906" i="2"/>
  <c r="AA1850" i="2"/>
  <c r="Z1850" i="2"/>
  <c r="AP1262" i="2"/>
  <c r="N1262" i="2"/>
  <c r="AU1224" i="2"/>
  <c r="AV1224" i="2"/>
  <c r="N1215" i="2"/>
  <c r="O1215" i="2"/>
  <c r="AP1171" i="2"/>
  <c r="N1171" i="2"/>
  <c r="O1171" i="2"/>
  <c r="AP924" i="2"/>
  <c r="O924" i="2"/>
  <c r="N724" i="2"/>
  <c r="AP724" i="2"/>
  <c r="AP271" i="2"/>
  <c r="O271" i="2"/>
  <c r="Z55" i="2"/>
  <c r="AP55" i="2"/>
  <c r="AA1982" i="2"/>
  <c r="AP877" i="2"/>
  <c r="AA197" i="2"/>
  <c r="O1201" i="2"/>
  <c r="Z1079" i="2"/>
  <c r="Z1202" i="2"/>
  <c r="R2395" i="2"/>
  <c r="AQ2395" i="2"/>
  <c r="Z1997" i="2"/>
  <c r="AA1997" i="2"/>
  <c r="AQ1967" i="2"/>
  <c r="R1967" i="2"/>
  <c r="S1967" i="2"/>
  <c r="AT1945" i="2"/>
  <c r="AS1945" i="2"/>
  <c r="O1920" i="2"/>
  <c r="N1920" i="2"/>
  <c r="AP1920" i="2"/>
  <c r="O1916" i="2"/>
  <c r="AP1916" i="2"/>
  <c r="AO1845" i="2"/>
  <c r="AA1845" i="2"/>
  <c r="Z1845" i="2"/>
  <c r="AP1581" i="2"/>
  <c r="O1581" i="2"/>
  <c r="AO1367" i="2"/>
  <c r="AA1367" i="2"/>
  <c r="Z1367" i="2"/>
  <c r="W1321" i="2"/>
  <c r="V1321" i="2"/>
  <c r="AR1321" i="2"/>
  <c r="AR1312" i="2"/>
  <c r="AA1312" i="2"/>
  <c r="AR1294" i="2"/>
  <c r="Z1270" i="2"/>
  <c r="AA1270" i="2"/>
  <c r="AP1180" i="2"/>
  <c r="O1180" i="2"/>
  <c r="N1180" i="2"/>
  <c r="AP1177" i="2"/>
  <c r="J2028" i="2"/>
  <c r="Z259" i="2"/>
  <c r="N880" i="2"/>
  <c r="Z1903" i="2"/>
  <c r="AP2260" i="2"/>
  <c r="AO1784" i="2"/>
  <c r="AU130" i="2"/>
  <c r="N1515" i="2"/>
  <c r="AV1215" i="2"/>
  <c r="N2185" i="2"/>
  <c r="AV1564" i="2"/>
  <c r="AO2381" i="2"/>
  <c r="AV123" i="2"/>
  <c r="AU833" i="2"/>
  <c r="AU1510" i="2"/>
  <c r="AV1510" i="2"/>
  <c r="AT1629" i="2"/>
  <c r="AP2054" i="2"/>
  <c r="AA1202" i="2"/>
  <c r="N130" i="2"/>
  <c r="N924" i="2"/>
  <c r="AO2371" i="2"/>
  <c r="Z2371" i="2"/>
  <c r="AP2338" i="2"/>
  <c r="Z2268" i="2"/>
  <c r="AP2268" i="2"/>
  <c r="N2186" i="2"/>
  <c r="AP2186" i="2"/>
  <c r="O2186" i="2"/>
  <c r="AP2078" i="2"/>
  <c r="N2036" i="2"/>
  <c r="O2036" i="2"/>
  <c r="AU2024" i="2"/>
  <c r="AV2024" i="2"/>
  <c r="O2019" i="2"/>
  <c r="S2018" i="2"/>
  <c r="Z2004" i="2"/>
  <c r="AA2004" i="2"/>
  <c r="AA1936" i="2"/>
  <c r="Z1936" i="2"/>
  <c r="N1934" i="2"/>
  <c r="AP1934" i="2"/>
  <c r="AO1909" i="2"/>
  <c r="Z1909" i="2"/>
  <c r="AA1909" i="2"/>
  <c r="Z1641" i="2"/>
  <c r="AO1641" i="2"/>
  <c r="Z1537" i="2"/>
  <c r="AA1537" i="2"/>
  <c r="Z1532" i="2"/>
  <c r="AP1532" i="2"/>
  <c r="O1498" i="2"/>
  <c r="N1498" i="2"/>
  <c r="AP1488" i="2"/>
  <c r="N1488" i="2"/>
  <c r="O1488" i="2"/>
  <c r="Z1415" i="2"/>
  <c r="AO1415" i="2"/>
  <c r="Z1404" i="2"/>
  <c r="AA1404" i="2"/>
  <c r="AA1396" i="2"/>
  <c r="AR1396" i="2"/>
  <c r="Z1396" i="2"/>
  <c r="AO1307" i="2"/>
  <c r="Z1307" i="2"/>
  <c r="R2044" i="2"/>
  <c r="AP258" i="2"/>
  <c r="AU530" i="2"/>
  <c r="AO1090" i="2"/>
  <c r="AQ1079" i="2"/>
  <c r="AP192" i="2"/>
  <c r="AQ259" i="2"/>
  <c r="AU825" i="2"/>
  <c r="AV825" i="2"/>
  <c r="AO1982" i="2"/>
  <c r="N2054" i="2"/>
  <c r="AA192" i="2"/>
  <c r="AA259" i="2"/>
  <c r="AO2396" i="2"/>
  <c r="O2192" i="2"/>
  <c r="N2192" i="2"/>
  <c r="AP2161" i="2"/>
  <c r="O2161" i="2"/>
  <c r="N2161" i="2"/>
  <c r="Z2125" i="2"/>
  <c r="AP2125" i="2"/>
  <c r="O2042" i="2"/>
  <c r="AP2042" i="2"/>
  <c r="AP2029" i="2"/>
  <c r="Z2029" i="2"/>
  <c r="AQ2029" i="2"/>
  <c r="AA2029" i="2"/>
  <c r="Z1958" i="2"/>
  <c r="AA1958" i="2"/>
  <c r="J1934" i="2"/>
  <c r="AO1934" i="2"/>
  <c r="Z1848" i="2"/>
  <c r="AA1848" i="2"/>
  <c r="AO1837" i="2"/>
  <c r="J1837" i="2"/>
  <c r="AA1816" i="2"/>
  <c r="Z1816" i="2"/>
  <c r="Z1569" i="2"/>
  <c r="AA1569" i="2"/>
  <c r="AP1567" i="2"/>
  <c r="N1567" i="2"/>
  <c r="AP1561" i="2"/>
  <c r="O1561" i="2"/>
  <c r="N1561" i="2"/>
  <c r="AP1505" i="2"/>
  <c r="N1505" i="2"/>
  <c r="AP1493" i="2"/>
  <c r="O1493" i="2"/>
  <c r="AP1487" i="2"/>
  <c r="Z1487" i="2"/>
  <c r="AA1487" i="2"/>
  <c r="AA1462" i="2"/>
  <c r="AO1462" i="2"/>
  <c r="AQ1461" i="2"/>
  <c r="S1461" i="2"/>
  <c r="AO1428" i="2"/>
  <c r="J1428" i="2"/>
  <c r="AA1425" i="2"/>
  <c r="AO1425" i="2"/>
  <c r="AA1363" i="2"/>
  <c r="Z1363" i="2"/>
  <c r="Z1343" i="2"/>
  <c r="AR1343" i="2"/>
  <c r="AA1343" i="2"/>
  <c r="AR1339" i="2"/>
  <c r="V1339" i="2"/>
  <c r="AR1333" i="2"/>
  <c r="Z1333" i="2"/>
  <c r="AO2397" i="2"/>
  <c r="AP2087" i="2"/>
  <c r="O2087" i="2"/>
  <c r="O2046" i="2"/>
  <c r="AP2046" i="2"/>
  <c r="AU2030" i="2"/>
  <c r="AV2030" i="2"/>
  <c r="Z1947" i="2"/>
  <c r="AA1947" i="2"/>
  <c r="S1941" i="2"/>
  <c r="R1941" i="2"/>
  <c r="AA1908" i="2"/>
  <c r="Z1908" i="2"/>
  <c r="AA1822" i="2"/>
  <c r="AO1822" i="2"/>
  <c r="AA1821" i="2"/>
  <c r="AP1577" i="2"/>
  <c r="N1577" i="2"/>
  <c r="AP1569" i="2"/>
  <c r="AA1546" i="2"/>
  <c r="Z1546" i="2"/>
  <c r="AA1497" i="2"/>
  <c r="Z1497" i="2"/>
  <c r="W1338" i="2"/>
  <c r="V1338" i="2"/>
  <c r="AP926" i="2"/>
  <c r="N926" i="2"/>
  <c r="AA705" i="2"/>
  <c r="Z705" i="2"/>
  <c r="O703" i="2"/>
  <c r="AP703" i="2"/>
  <c r="AP666" i="2"/>
  <c r="N666" i="2"/>
  <c r="AA380" i="2"/>
  <c r="Z380" i="2"/>
  <c r="AQ2369" i="2"/>
  <c r="AQ2365" i="2"/>
  <c r="AP2346" i="2"/>
  <c r="Z2346" i="2"/>
  <c r="Z2051" i="2"/>
  <c r="AO1984" i="2"/>
  <c r="AO1954" i="2"/>
  <c r="AA1954" i="2"/>
  <c r="S1928" i="2"/>
  <c r="AQ1928" i="2"/>
  <c r="R1928" i="2"/>
  <c r="AA1847" i="2"/>
  <c r="Z1847" i="2"/>
  <c r="AA1832" i="2"/>
  <c r="Z1832" i="2"/>
  <c r="Z1574" i="2"/>
  <c r="AA1574" i="2"/>
  <c r="AP1517" i="2"/>
  <c r="O1517" i="2"/>
  <c r="AX1173" i="2"/>
  <c r="AW1173" i="2"/>
  <c r="AP1150" i="2"/>
  <c r="Z1150" i="2"/>
  <c r="AP986" i="2"/>
  <c r="Z986" i="2"/>
  <c r="AP2373" i="2"/>
  <c r="R2054" i="2"/>
  <c r="AQ2054" i="2"/>
  <c r="AO2000" i="2"/>
  <c r="AP1930" i="2"/>
  <c r="N1930" i="2"/>
  <c r="AA1810" i="2"/>
  <c r="Z1810" i="2"/>
  <c r="AO1623" i="2"/>
  <c r="J1623" i="2"/>
  <c r="AA1597" i="2"/>
  <c r="Z1597" i="2"/>
  <c r="AR1304" i="2"/>
  <c r="V1304" i="2"/>
  <c r="AO1029" i="2"/>
  <c r="Z1029" i="2"/>
  <c r="AQ2371" i="2"/>
  <c r="Z1990" i="2"/>
  <c r="Z1938" i="2"/>
  <c r="AA1938" i="2"/>
  <c r="AA1886" i="2"/>
  <c r="AO1886" i="2"/>
  <c r="AO1861" i="2"/>
  <c r="N1483" i="2"/>
  <c r="AP1483" i="2"/>
  <c r="AQ1423" i="2"/>
  <c r="S1423" i="2"/>
  <c r="AR1300" i="2"/>
  <c r="V1284" i="2"/>
  <c r="W1284" i="2"/>
  <c r="AR1284" i="2"/>
  <c r="AP1220" i="2"/>
  <c r="Z1220" i="2"/>
  <c r="AR1172" i="2"/>
  <c r="O1032" i="2"/>
  <c r="AP1032" i="2"/>
  <c r="O705" i="2"/>
  <c r="AP705" i="2"/>
  <c r="N705" i="2"/>
  <c r="N650" i="2"/>
  <c r="AP650" i="2"/>
  <c r="AP639" i="2"/>
  <c r="O639" i="2"/>
  <c r="N493" i="2"/>
  <c r="O493" i="2"/>
  <c r="AP493" i="2"/>
  <c r="AP461" i="2"/>
  <c r="AA461" i="2"/>
  <c r="AP439" i="2"/>
  <c r="Z439" i="2"/>
  <c r="AP433" i="2"/>
  <c r="O433" i="2"/>
  <c r="N433" i="2"/>
  <c r="AQ2039" i="2"/>
  <c r="R2039" i="2"/>
  <c r="AA1964" i="2"/>
  <c r="AO1964" i="2"/>
  <c r="AO1885" i="2"/>
  <c r="AA1815" i="2"/>
  <c r="AO1815" i="2"/>
  <c r="Z1594" i="2"/>
  <c r="AA1594" i="2"/>
  <c r="AP1583" i="2"/>
  <c r="O1583" i="2"/>
  <c r="AP1555" i="2"/>
  <c r="N1555" i="2"/>
  <c r="AP1501" i="2"/>
  <c r="O1501" i="2"/>
  <c r="AA1475" i="2"/>
  <c r="Z1475" i="2"/>
  <c r="AA1315" i="2"/>
  <c r="AO1315" i="2"/>
  <c r="N1197" i="2"/>
  <c r="AP1197" i="2"/>
  <c r="AP1181" i="2"/>
  <c r="N1181" i="2"/>
  <c r="O1181" i="2"/>
  <c r="Z978" i="2"/>
  <c r="AP978" i="2"/>
  <c r="AP787" i="2"/>
  <c r="N787" i="2"/>
  <c r="AP2397" i="2"/>
  <c r="O2397" i="2"/>
  <c r="AP2048" i="2"/>
  <c r="O2048" i="2"/>
  <c r="AO1949" i="2"/>
  <c r="AP1923" i="2"/>
  <c r="O1923" i="2"/>
  <c r="AA1844" i="2"/>
  <c r="Z1844" i="2"/>
  <c r="AA1836" i="2"/>
  <c r="Z1836" i="2"/>
  <c r="AO1647" i="2"/>
  <c r="Z1647" i="2"/>
  <c r="AA1647" i="2"/>
  <c r="AA1601" i="2"/>
  <c r="AP1557" i="2"/>
  <c r="O1557" i="2"/>
  <c r="AP1478" i="2"/>
  <c r="O1478" i="2"/>
  <c r="AA1372" i="2"/>
  <c r="Z1372" i="2"/>
  <c r="V1341" i="2"/>
  <c r="AR1341" i="2"/>
  <c r="AY1303" i="2"/>
  <c r="AZ1303" i="2"/>
  <c r="AO1085" i="2"/>
  <c r="O947" i="2"/>
  <c r="N947" i="2"/>
  <c r="N898" i="2"/>
  <c r="AP898" i="2"/>
  <c r="AP860" i="2"/>
  <c r="O860" i="2"/>
  <c r="AP353" i="2"/>
  <c r="O353" i="2"/>
  <c r="AP1932" i="2"/>
  <c r="AO1855" i="2"/>
  <c r="AO1813" i="2"/>
  <c r="Z1620" i="2"/>
  <c r="AP1497" i="2"/>
  <c r="AP1228" i="2"/>
  <c r="AP1192" i="2"/>
  <c r="O1192" i="2"/>
  <c r="AV1186" i="2"/>
  <c r="AQ1088" i="2"/>
  <c r="AP882" i="2"/>
  <c r="N882" i="2"/>
  <c r="AP601" i="2"/>
  <c r="Z312" i="2"/>
  <c r="AP312" i="2"/>
  <c r="N277" i="2"/>
  <c r="AP1480" i="2"/>
  <c r="N1480" i="2"/>
  <c r="AO1289" i="2"/>
  <c r="AP1185" i="2"/>
  <c r="N1185" i="2"/>
  <c r="AR1082" i="2"/>
  <c r="Z1082" i="2"/>
  <c r="AW1057" i="2"/>
  <c r="AX1057" i="2"/>
  <c r="Z1570" i="2"/>
  <c r="AP1570" i="2"/>
  <c r="AA1424" i="2"/>
  <c r="AQ1424" i="2"/>
  <c r="AA1348" i="2"/>
  <c r="Z1348" i="2"/>
  <c r="AR1283" i="2"/>
  <c r="AP1274" i="2"/>
  <c r="N1274" i="2"/>
  <c r="AP1270" i="2"/>
  <c r="AP1232" i="2"/>
  <c r="Z1159" i="2"/>
  <c r="AP1159" i="2"/>
  <c r="AX1045" i="2"/>
  <c r="AW1045" i="2"/>
  <c r="Z865" i="2"/>
  <c r="AP479" i="2"/>
  <c r="O479" i="2"/>
  <c r="AA451" i="2"/>
  <c r="AP451" i="2"/>
  <c r="AP2213" i="2"/>
  <c r="AP2027" i="2"/>
  <c r="AP2018" i="2"/>
  <c r="AP1579" i="2"/>
  <c r="O1579" i="2"/>
  <c r="AP1562" i="2"/>
  <c r="AP1523" i="2"/>
  <c r="AP1503" i="2"/>
  <c r="AO1311" i="2"/>
  <c r="AP1254" i="2"/>
  <c r="AP1135" i="2"/>
  <c r="N1135" i="2"/>
  <c r="AT1087" i="2"/>
  <c r="AS1087" i="2"/>
  <c r="S1057" i="2"/>
  <c r="AQ1034" i="2"/>
  <c r="AP1034" i="2"/>
  <c r="AP607" i="2"/>
  <c r="O607" i="2"/>
  <c r="AP517" i="2"/>
  <c r="AP320" i="2"/>
  <c r="O320" i="2"/>
  <c r="N320" i="2"/>
  <c r="AP1154" i="2"/>
  <c r="AP1140" i="2"/>
  <c r="AQ1050" i="2"/>
  <c r="AA792" i="2"/>
  <c r="Z792" i="2"/>
  <c r="AP709" i="2"/>
  <c r="AP605" i="2"/>
  <c r="Z605" i="2"/>
  <c r="AP355" i="2"/>
  <c r="R246" i="2"/>
  <c r="AQ246" i="2"/>
  <c r="AP1260" i="2"/>
  <c r="AP1236" i="2"/>
  <c r="AR1093" i="2"/>
  <c r="AQ1051" i="2"/>
  <c r="AQ1044" i="2"/>
  <c r="AP1016" i="2"/>
  <c r="Z956" i="2"/>
  <c r="AP872" i="2"/>
  <c r="AP858" i="2"/>
  <c r="O794" i="2"/>
  <c r="N794" i="2"/>
  <c r="AP719" i="2"/>
  <c r="O719" i="2"/>
  <c r="AP538" i="2"/>
  <c r="AP519" i="2"/>
  <c r="AP1543" i="2"/>
  <c r="O1173" i="2"/>
  <c r="AP1173" i="2"/>
  <c r="AP1165" i="2"/>
  <c r="AP1143" i="2"/>
  <c r="AP1138" i="2"/>
  <c r="AU1131" i="2"/>
  <c r="AQ1090" i="2"/>
  <c r="AV1040" i="2"/>
  <c r="AP1020" i="2"/>
  <c r="AP966" i="2"/>
  <c r="Z908" i="2"/>
  <c r="AA908" i="2"/>
  <c r="AP878" i="2"/>
  <c r="AP453" i="2"/>
  <c r="N341" i="2"/>
  <c r="AP341" i="2"/>
  <c r="AP1156" i="2"/>
  <c r="O1156" i="2"/>
  <c r="AR1083" i="2"/>
  <c r="AO1049" i="2"/>
  <c r="AP988" i="2"/>
  <c r="AP952" i="2"/>
  <c r="AP944" i="2"/>
  <c r="AP864" i="2"/>
  <c r="AP745" i="2"/>
  <c r="AP581" i="2"/>
  <c r="O497" i="2"/>
  <c r="AP497" i="2"/>
  <c r="AP417" i="2"/>
  <c r="N417" i="2"/>
  <c r="AP824" i="2"/>
  <c r="AP811" i="2"/>
  <c r="AP695" i="2"/>
  <c r="AP585" i="2"/>
  <c r="AP455" i="2"/>
  <c r="AP884" i="2"/>
  <c r="AP844" i="2"/>
  <c r="AP797" i="2"/>
  <c r="AA577" i="2"/>
  <c r="Z577" i="2"/>
  <c r="AP569" i="2"/>
  <c r="AP547" i="2"/>
  <c r="S90" i="2"/>
  <c r="AQ90" i="2"/>
  <c r="AO1133" i="2"/>
  <c r="AP836" i="2"/>
  <c r="AP832" i="2"/>
  <c r="AP743" i="2"/>
  <c r="AP579" i="2"/>
  <c r="AP577" i="2"/>
  <c r="N571" i="2"/>
  <c r="O571" i="2"/>
  <c r="AP507" i="2"/>
  <c r="O507" i="2"/>
  <c r="AP389" i="2"/>
  <c r="AP381" i="2"/>
  <c r="N381" i="2"/>
  <c r="AP818" i="2"/>
  <c r="Z657" i="2"/>
  <c r="Z641" i="2"/>
  <c r="AP575" i="2"/>
  <c r="AP351" i="2"/>
  <c r="AP80" i="2"/>
  <c r="N80" i="2"/>
  <c r="AP779" i="2"/>
  <c r="AP747" i="2"/>
  <c r="AP701" i="2"/>
  <c r="AP549" i="2"/>
  <c r="AP382" i="2"/>
  <c r="AP336" i="2"/>
  <c r="N336" i="2"/>
  <c r="AP131" i="2"/>
  <c r="AP165" i="2"/>
  <c r="AP303" i="2"/>
  <c r="AP291" i="2"/>
  <c r="AP85" i="2"/>
  <c r="AQ52" i="2"/>
  <c r="S52" i="2"/>
  <c r="AP623" i="2"/>
  <c r="AP338" i="2"/>
  <c r="AP331" i="2"/>
  <c r="AP327" i="2"/>
  <c r="N288" i="2"/>
  <c r="AP288" i="2"/>
  <c r="R243" i="2"/>
  <c r="AQ243" i="2"/>
  <c r="AP121" i="2"/>
  <c r="AP447" i="2"/>
  <c r="AP272" i="2"/>
  <c r="AO92" i="2"/>
  <c r="AQ247" i="2"/>
  <c r="AQ51" i="2"/>
  <c r="AJ34" i="2"/>
  <c r="C19" i="2"/>
  <c r="BK24" i="2" s="1"/>
  <c r="C15" i="2"/>
  <c r="BK22" i="2" s="1"/>
  <c r="C18" i="2"/>
  <c r="BK26" i="2" s="1"/>
  <c r="AM34" i="2"/>
  <c r="C16" i="2"/>
  <c r="BK20" i="2" s="1"/>
  <c r="C17" i="2"/>
  <c r="BK23" i="2" s="1"/>
  <c r="AL34" i="2"/>
  <c r="AK34" i="2"/>
  <c r="AG34" i="2"/>
  <c r="AV479" i="2" l="1"/>
  <c r="AU479" i="2"/>
  <c r="AT1984" i="2"/>
  <c r="AS1984" i="2"/>
  <c r="AS2371" i="2"/>
  <c r="AT2371" i="2"/>
  <c r="AU338" i="2"/>
  <c r="AV338" i="2"/>
  <c r="AV811" i="2"/>
  <c r="AU811" i="2"/>
  <c r="AV872" i="2"/>
  <c r="AU872" i="2"/>
  <c r="AV2027" i="2"/>
  <c r="AU2027" i="2"/>
  <c r="AU353" i="2"/>
  <c r="AV353" i="2"/>
  <c r="AX1423" i="2"/>
  <c r="AW1423" i="2"/>
  <c r="AV2346" i="2"/>
  <c r="AU2346" i="2"/>
  <c r="AT1837" i="2"/>
  <c r="AS1837" i="2"/>
  <c r="AT1909" i="2"/>
  <c r="AS1909" i="2"/>
  <c r="AT1839" i="2"/>
  <c r="AS1839" i="2"/>
  <c r="AS1904" i="2"/>
  <c r="AT1904" i="2"/>
  <c r="AS1362" i="2"/>
  <c r="AT1362" i="2"/>
  <c r="AS1820" i="2"/>
  <c r="AT1820" i="2"/>
  <c r="AT1920" i="2"/>
  <c r="AS1920" i="2"/>
  <c r="AT1222" i="2"/>
  <c r="AS1222" i="2"/>
  <c r="AU121" i="2"/>
  <c r="AV121" i="2"/>
  <c r="AV623" i="2"/>
  <c r="AU623" i="2"/>
  <c r="AV80" i="2"/>
  <c r="AU80" i="2"/>
  <c r="AU389" i="2"/>
  <c r="AV389" i="2"/>
  <c r="AV832" i="2"/>
  <c r="AU832" i="2"/>
  <c r="AU824" i="2"/>
  <c r="AV824" i="2"/>
  <c r="AV944" i="2"/>
  <c r="AU944" i="2"/>
  <c r="AW1090" i="2"/>
  <c r="AX1090" i="2"/>
  <c r="AV519" i="2"/>
  <c r="AU519" i="2"/>
  <c r="AV1140" i="2"/>
  <c r="AU1140" i="2"/>
  <c r="AV1034" i="2"/>
  <c r="AU1034" i="2"/>
  <c r="AT1311" i="2"/>
  <c r="AS1311" i="2"/>
  <c r="AV2213" i="2"/>
  <c r="AU2213" i="2"/>
  <c r="AU1159" i="2"/>
  <c r="AV1159" i="2"/>
  <c r="AY1082" i="2"/>
  <c r="AZ1082" i="2"/>
  <c r="AU1228" i="2"/>
  <c r="AV1228" i="2"/>
  <c r="AV1557" i="2"/>
  <c r="AU1557" i="2"/>
  <c r="AU1555" i="2"/>
  <c r="AV1555" i="2"/>
  <c r="AS1964" i="2"/>
  <c r="AT1964" i="2"/>
  <c r="AV439" i="2"/>
  <c r="AU439" i="2"/>
  <c r="AU650" i="2"/>
  <c r="AV650" i="2"/>
  <c r="AV1483" i="2"/>
  <c r="AU1483" i="2"/>
  <c r="AW2371" i="2"/>
  <c r="AX2371" i="2"/>
  <c r="AT1623" i="2"/>
  <c r="AS1623" i="2"/>
  <c r="AV2373" i="2"/>
  <c r="AU2373" i="2"/>
  <c r="AU1517" i="2"/>
  <c r="AV1517" i="2"/>
  <c r="AW1928" i="2"/>
  <c r="AX1928" i="2"/>
  <c r="AW2365" i="2"/>
  <c r="AX2365" i="2"/>
  <c r="AV2046" i="2"/>
  <c r="AU2046" i="2"/>
  <c r="AY1339" i="2"/>
  <c r="AZ1339" i="2"/>
  <c r="AU1487" i="2"/>
  <c r="AV1487" i="2"/>
  <c r="AV2161" i="2"/>
  <c r="AU2161" i="2"/>
  <c r="AS1415" i="2"/>
  <c r="AT1415" i="2"/>
  <c r="AV1934" i="2"/>
  <c r="AU1934" i="2"/>
  <c r="AU2268" i="2"/>
  <c r="AV2268" i="2"/>
  <c r="AU2054" i="2"/>
  <c r="AV2054" i="2"/>
  <c r="AY1294" i="2"/>
  <c r="AZ1294" i="2"/>
  <c r="AS1367" i="2"/>
  <c r="AT1367" i="2"/>
  <c r="AV1920" i="2"/>
  <c r="AU1920" i="2"/>
  <c r="AV877" i="2"/>
  <c r="AU877" i="2"/>
  <c r="AU1212" i="2"/>
  <c r="AV1212" i="2"/>
  <c r="AU2109" i="2"/>
  <c r="AV2109" i="2"/>
  <c r="AT1319" i="2"/>
  <c r="AS1319" i="2"/>
  <c r="AS2097" i="2"/>
  <c r="AT2097" i="2"/>
  <c r="AS1877" i="2"/>
  <c r="AT1877" i="2"/>
  <c r="AS1331" i="2"/>
  <c r="AT1331" i="2"/>
  <c r="AT1232" i="2"/>
  <c r="AS1232" i="2"/>
  <c r="AT62" i="2"/>
  <c r="AS62" i="2"/>
  <c r="AU1219" i="2"/>
  <c r="AV1219" i="2"/>
  <c r="AS1701" i="2"/>
  <c r="AT1701" i="2"/>
  <c r="AU2235" i="2"/>
  <c r="AV2235" i="2"/>
  <c r="AT2365" i="2"/>
  <c r="AS2365" i="2"/>
  <c r="AT2043" i="2"/>
  <c r="AS2043" i="2"/>
  <c r="AV2218" i="2"/>
  <c r="AU2218" i="2"/>
  <c r="AV2289" i="2"/>
  <c r="AU2289" i="2"/>
  <c r="AT1626" i="2"/>
  <c r="AS1626" i="2"/>
  <c r="AT1231" i="2"/>
  <c r="AS1231" i="2"/>
  <c r="AT259" i="2"/>
  <c r="AS259" i="2"/>
  <c r="AT1883" i="2"/>
  <c r="AS1883" i="2"/>
  <c r="AS1435" i="2"/>
  <c r="AT1435" i="2"/>
  <c r="AT1979" i="2"/>
  <c r="AS1979" i="2"/>
  <c r="AT1206" i="2"/>
  <c r="AS1206" i="2"/>
  <c r="AT52" i="2"/>
  <c r="AS52" i="2"/>
  <c r="AS1150" i="2"/>
  <c r="AT1150" i="2"/>
  <c r="AU291" i="2"/>
  <c r="AV291" i="2"/>
  <c r="AU320" i="2"/>
  <c r="AV320" i="2"/>
  <c r="AX1088" i="2"/>
  <c r="AW1088" i="2"/>
  <c r="AU2125" i="2"/>
  <c r="AV2125" i="2"/>
  <c r="AU2078" i="2"/>
  <c r="AV2078" i="2"/>
  <c r="AV447" i="2"/>
  <c r="AU447" i="2"/>
  <c r="AV1197" i="2"/>
  <c r="AU1197" i="2"/>
  <c r="AU258" i="2"/>
  <c r="AV258" i="2"/>
  <c r="AV46" i="2"/>
  <c r="AU46" i="2"/>
  <c r="AU1928" i="2"/>
  <c r="AV1928" i="2"/>
  <c r="AU2121" i="2"/>
  <c r="AV2121" i="2"/>
  <c r="AT88" i="2"/>
  <c r="AS88" i="2"/>
  <c r="AS253" i="2"/>
  <c r="AT253" i="2"/>
  <c r="AW243" i="2"/>
  <c r="AX243" i="2"/>
  <c r="AU351" i="2"/>
  <c r="AV351" i="2"/>
  <c r="AZ1341" i="2"/>
  <c r="AY1341" i="2"/>
  <c r="AU1220" i="2"/>
  <c r="AV1220" i="2"/>
  <c r="AW2369" i="2"/>
  <c r="AX2369" i="2"/>
  <c r="AV1567" i="2"/>
  <c r="AU1567" i="2"/>
  <c r="AV2396" i="2"/>
  <c r="AU2396" i="2"/>
  <c r="AS2067" i="2"/>
  <c r="AT2067" i="2"/>
  <c r="AS1165" i="2"/>
  <c r="AT1165" i="2"/>
  <c r="AU2184" i="2"/>
  <c r="AV2184" i="2"/>
  <c r="AV2294" i="2"/>
  <c r="AU2294" i="2"/>
  <c r="AU2144" i="2"/>
  <c r="AV2144" i="2"/>
  <c r="AV2043" i="2"/>
  <c r="AU2043" i="2"/>
  <c r="AU1276" i="2"/>
  <c r="AV1276" i="2"/>
  <c r="AU2202" i="2"/>
  <c r="AV2202" i="2"/>
  <c r="AV501" i="2"/>
  <c r="AU501" i="2"/>
  <c r="AS2031" i="2"/>
  <c r="AT2031" i="2"/>
  <c r="AT1939" i="2"/>
  <c r="AS1939" i="2"/>
  <c r="AS1383" i="2"/>
  <c r="AT1383" i="2"/>
  <c r="AW2373" i="2"/>
  <c r="AX2373" i="2"/>
  <c r="AT1390" i="2"/>
  <c r="AS1390" i="2"/>
  <c r="AS1228" i="2"/>
  <c r="AT1228" i="2"/>
  <c r="AW247" i="2"/>
  <c r="AX247" i="2"/>
  <c r="AV455" i="2"/>
  <c r="AU455" i="2"/>
  <c r="AV1165" i="2"/>
  <c r="AU1165" i="2"/>
  <c r="AV709" i="2"/>
  <c r="AU709" i="2"/>
  <c r="AS1855" i="2"/>
  <c r="AT1855" i="2"/>
  <c r="AY1304" i="2"/>
  <c r="AZ1304" i="2"/>
  <c r="AT2397" i="2"/>
  <c r="AS2397" i="2"/>
  <c r="AV1488" i="2"/>
  <c r="AU1488" i="2"/>
  <c r="AU381" i="2"/>
  <c r="AV381" i="2"/>
  <c r="AV743" i="2"/>
  <c r="AU743" i="2"/>
  <c r="AV864" i="2"/>
  <c r="AU864" i="2"/>
  <c r="AV1543" i="2"/>
  <c r="AU1543" i="2"/>
  <c r="AW1050" i="2"/>
  <c r="AX1050" i="2"/>
  <c r="AV1254" i="2"/>
  <c r="AU1254" i="2"/>
  <c r="AU1192" i="2"/>
  <c r="AV1192" i="2"/>
  <c r="AV639" i="2"/>
  <c r="AU639" i="2"/>
  <c r="AW2029" i="2"/>
  <c r="AX2029" i="2"/>
  <c r="AS2056" i="2"/>
  <c r="AT2056" i="2"/>
  <c r="AV2287" i="2"/>
  <c r="AU2287" i="2"/>
  <c r="AS1386" i="2"/>
  <c r="AT1386" i="2"/>
  <c r="AU2038" i="2"/>
  <c r="AV2038" i="2"/>
  <c r="AV2253" i="2"/>
  <c r="AU2253" i="2"/>
  <c r="AV790" i="2"/>
  <c r="AU790" i="2"/>
  <c r="AV2334" i="2"/>
  <c r="AU2334" i="2"/>
  <c r="AS1276" i="2"/>
  <c r="AT1276" i="2"/>
  <c r="AV486" i="2"/>
  <c r="AU486" i="2"/>
  <c r="AT66" i="2"/>
  <c r="AS66" i="2"/>
  <c r="AT1236" i="2"/>
  <c r="AS1236" i="2"/>
  <c r="AX2019" i="2"/>
  <c r="AW2019" i="2"/>
  <c r="AU336" i="2"/>
  <c r="AV336" i="2"/>
  <c r="AV836" i="2"/>
  <c r="AU836" i="2"/>
  <c r="AV797" i="2"/>
  <c r="AU797" i="2"/>
  <c r="AV952" i="2"/>
  <c r="AU952" i="2"/>
  <c r="AV538" i="2"/>
  <c r="AU538" i="2"/>
  <c r="AU355" i="2"/>
  <c r="AV355" i="2"/>
  <c r="AU1503" i="2"/>
  <c r="AV1503" i="2"/>
  <c r="AV601" i="2"/>
  <c r="AU601" i="2"/>
  <c r="AV860" i="2"/>
  <c r="AU860" i="2"/>
  <c r="AT1315" i="2"/>
  <c r="AS1315" i="2"/>
  <c r="AS1428" i="2"/>
  <c r="AT1428" i="2"/>
  <c r="AV2029" i="2"/>
  <c r="AU2029" i="2"/>
  <c r="AV924" i="2"/>
  <c r="AU924" i="2"/>
  <c r="AW258" i="2"/>
  <c r="AX258" i="2"/>
  <c r="AU1155" i="2"/>
  <c r="AV1155" i="2"/>
  <c r="AS1417" i="2"/>
  <c r="AT1417" i="2"/>
  <c r="AS1879" i="2"/>
  <c r="AT1879" i="2"/>
  <c r="AX2037" i="2"/>
  <c r="AW2037" i="2"/>
  <c r="AT1866" i="2"/>
  <c r="AS1866" i="2"/>
  <c r="AV2388" i="2"/>
  <c r="AU2388" i="2"/>
  <c r="AW2018" i="2"/>
  <c r="AX2018" i="2"/>
  <c r="AW52" i="2"/>
  <c r="AX52" i="2"/>
  <c r="AU382" i="2"/>
  <c r="AV382" i="2"/>
  <c r="AV575" i="2"/>
  <c r="AU575" i="2"/>
  <c r="AV507" i="2"/>
  <c r="AU507" i="2"/>
  <c r="AT1133" i="2"/>
  <c r="AS1133" i="2"/>
  <c r="AV844" i="2"/>
  <c r="AU844" i="2"/>
  <c r="AV417" i="2"/>
  <c r="AU417" i="2"/>
  <c r="AV988" i="2"/>
  <c r="AU988" i="2"/>
  <c r="AV878" i="2"/>
  <c r="AU878" i="2"/>
  <c r="AU1138" i="2"/>
  <c r="AV1138" i="2"/>
  <c r="AX1044" i="2"/>
  <c r="AW1044" i="2"/>
  <c r="AU1523" i="2"/>
  <c r="AV1523" i="2"/>
  <c r="AV1232" i="2"/>
  <c r="AU1232" i="2"/>
  <c r="AV1185" i="2"/>
  <c r="AU1185" i="2"/>
  <c r="AV898" i="2"/>
  <c r="AU898" i="2"/>
  <c r="AU1923" i="2"/>
  <c r="AV1923" i="2"/>
  <c r="AV978" i="2"/>
  <c r="AU978" i="2"/>
  <c r="AU1583" i="2"/>
  <c r="AV1583" i="2"/>
  <c r="AV461" i="2"/>
  <c r="AU461" i="2"/>
  <c r="AY1284" i="2"/>
  <c r="AZ1284" i="2"/>
  <c r="AT1861" i="2"/>
  <c r="AS1861" i="2"/>
  <c r="AT1029" i="2"/>
  <c r="AS1029" i="2"/>
  <c r="AV986" i="2"/>
  <c r="AU986" i="2"/>
  <c r="AU1569" i="2"/>
  <c r="AV1569" i="2"/>
  <c r="AY1343" i="2"/>
  <c r="AZ1343" i="2"/>
  <c r="AU1493" i="2"/>
  <c r="AV1493" i="2"/>
  <c r="AT1934" i="2"/>
  <c r="AS1934" i="2"/>
  <c r="AV2042" i="2"/>
  <c r="AU2042" i="2"/>
  <c r="AX259" i="2"/>
  <c r="AW259" i="2"/>
  <c r="AT1307" i="2"/>
  <c r="AS1307" i="2"/>
  <c r="AV2338" i="2"/>
  <c r="AU2338" i="2"/>
  <c r="AV1177" i="2"/>
  <c r="AU1177" i="2"/>
  <c r="AY1312" i="2"/>
  <c r="AZ1312" i="2"/>
  <c r="AV1581" i="2"/>
  <c r="AU1581" i="2"/>
  <c r="AX2395" i="2"/>
  <c r="AW2395" i="2"/>
  <c r="AV55" i="2"/>
  <c r="AU55" i="2"/>
  <c r="AU1262" i="2"/>
  <c r="AV1262" i="2"/>
  <c r="AT258" i="2"/>
  <c r="AS258" i="2"/>
  <c r="AV1201" i="2"/>
  <c r="AU1201" i="2"/>
  <c r="AS1941" i="2"/>
  <c r="AT1941" i="2"/>
  <c r="AU1002" i="2"/>
  <c r="AV1002" i="2"/>
  <c r="AV2278" i="2"/>
  <c r="AU2278" i="2"/>
  <c r="AU324" i="2"/>
  <c r="AV324" i="2"/>
  <c r="AT2063" i="2"/>
  <c r="AS2063" i="2"/>
  <c r="AV1233" i="2"/>
  <c r="AU1233" i="2"/>
  <c r="AS1627" i="2"/>
  <c r="AT1627" i="2"/>
  <c r="AS1281" i="2"/>
  <c r="AT1281" i="2"/>
  <c r="AU2237" i="2"/>
  <c r="AV2237" i="2"/>
  <c r="AV2298" i="2"/>
  <c r="AU2298" i="2"/>
  <c r="AV691" i="2"/>
  <c r="AU691" i="2"/>
  <c r="AV2101" i="2"/>
  <c r="AU2101" i="2"/>
  <c r="AV1234" i="2"/>
  <c r="AU1234" i="2"/>
  <c r="AS2373" i="2"/>
  <c r="AT2373" i="2"/>
  <c r="AS1304" i="2"/>
  <c r="AT1304" i="2"/>
  <c r="AS80" i="2"/>
  <c r="AT80" i="2"/>
  <c r="AX1172" i="2"/>
  <c r="AW1172" i="2"/>
  <c r="AS1325" i="2"/>
  <c r="AT1325" i="2"/>
  <c r="AV701" i="2"/>
  <c r="AU701" i="2"/>
  <c r="AY1083" i="2"/>
  <c r="AZ1083" i="2"/>
  <c r="AV1150" i="2"/>
  <c r="AU1150" i="2"/>
  <c r="AS1462" i="2"/>
  <c r="AT1462" i="2"/>
  <c r="AU131" i="2"/>
  <c r="AV131" i="2"/>
  <c r="AU341" i="2"/>
  <c r="AV341" i="2"/>
  <c r="AW246" i="2"/>
  <c r="AX246" i="2"/>
  <c r="AV607" i="2"/>
  <c r="AU607" i="2"/>
  <c r="AV312" i="2"/>
  <c r="AU312" i="2"/>
  <c r="AV2397" i="2"/>
  <c r="AU2397" i="2"/>
  <c r="AT1885" i="2"/>
  <c r="AS1885" i="2"/>
  <c r="AY1172" i="2"/>
  <c r="AZ1172" i="2"/>
  <c r="AU1561" i="2"/>
  <c r="AV1561" i="2"/>
  <c r="AT1982" i="2"/>
  <c r="AS1982" i="2"/>
  <c r="AU1532" i="2"/>
  <c r="AV1532" i="2"/>
  <c r="AW1967" i="2"/>
  <c r="AX1967" i="2"/>
  <c r="AV2097" i="2"/>
  <c r="AU2097" i="2"/>
  <c r="AU440" i="2"/>
  <c r="AV440" i="2"/>
  <c r="AV2372" i="2"/>
  <c r="AU2372" i="2"/>
  <c r="AV2142" i="2"/>
  <c r="AU2142" i="2"/>
  <c r="AX2043" i="2"/>
  <c r="AW2043" i="2"/>
  <c r="AS1946" i="2"/>
  <c r="AT1946" i="2"/>
  <c r="AV453" i="2"/>
  <c r="AU453" i="2"/>
  <c r="AV1016" i="2"/>
  <c r="AU1016" i="2"/>
  <c r="AV1154" i="2"/>
  <c r="AU1154" i="2"/>
  <c r="AW1034" i="2"/>
  <c r="AX1034" i="2"/>
  <c r="AV451" i="2"/>
  <c r="AU451" i="2"/>
  <c r="AW1424" i="2"/>
  <c r="AX1424" i="2"/>
  <c r="AV1497" i="2"/>
  <c r="AU1497" i="2"/>
  <c r="AV787" i="2"/>
  <c r="AU787" i="2"/>
  <c r="AW51" i="2"/>
  <c r="AX51" i="2"/>
  <c r="AU288" i="2"/>
  <c r="AV288" i="2"/>
  <c r="AV85" i="2"/>
  <c r="AU85" i="2"/>
  <c r="AV549" i="2"/>
  <c r="AU549" i="2"/>
  <c r="AW90" i="2"/>
  <c r="AX90" i="2"/>
  <c r="AV884" i="2"/>
  <c r="AU884" i="2"/>
  <c r="AV497" i="2"/>
  <c r="AU497" i="2"/>
  <c r="AT1049" i="2"/>
  <c r="AS1049" i="2"/>
  <c r="AU1143" i="2"/>
  <c r="AV1143" i="2"/>
  <c r="AV719" i="2"/>
  <c r="AU719" i="2"/>
  <c r="AX1051" i="2"/>
  <c r="AW1051" i="2"/>
  <c r="AV605" i="2"/>
  <c r="AU605" i="2"/>
  <c r="AU1562" i="2"/>
  <c r="AV1562" i="2"/>
  <c r="AU1270" i="2"/>
  <c r="AV1270" i="2"/>
  <c r="AU1570" i="2"/>
  <c r="AV1570" i="2"/>
  <c r="AT1289" i="2"/>
  <c r="AS1289" i="2"/>
  <c r="AV882" i="2"/>
  <c r="AU882" i="2"/>
  <c r="AT1813" i="2"/>
  <c r="AS1813" i="2"/>
  <c r="AS1949" i="2"/>
  <c r="AT1949" i="2"/>
  <c r="AW2039" i="2"/>
  <c r="AX2039" i="2"/>
  <c r="AV493" i="2"/>
  <c r="AU493" i="2"/>
  <c r="AV705" i="2"/>
  <c r="AU705" i="2"/>
  <c r="AT1886" i="2"/>
  <c r="AS1886" i="2"/>
  <c r="AS1954" i="2"/>
  <c r="AT1954" i="2"/>
  <c r="AV926" i="2"/>
  <c r="AU926" i="2"/>
  <c r="AU2087" i="2"/>
  <c r="AV2087" i="2"/>
  <c r="AW1461" i="2"/>
  <c r="AX1461" i="2"/>
  <c r="AS2396" i="2"/>
  <c r="AT2396" i="2"/>
  <c r="AV192" i="2"/>
  <c r="AU192" i="2"/>
  <c r="AS1641" i="2"/>
  <c r="AT1641" i="2"/>
  <c r="AY1321" i="2"/>
  <c r="AZ1321" i="2"/>
  <c r="AS1421" i="2"/>
  <c r="AT1421" i="2"/>
  <c r="AS2386" i="2"/>
  <c r="AT2386" i="2"/>
  <c r="AW1933" i="2"/>
  <c r="AX1933" i="2"/>
  <c r="AV2176" i="2"/>
  <c r="AU2176" i="2"/>
  <c r="AV826" i="2"/>
  <c r="AU826" i="2"/>
  <c r="AS1220" i="2"/>
  <c r="AT1220" i="2"/>
  <c r="AU2079" i="2"/>
  <c r="AV2079" i="2"/>
  <c r="AS2388" i="2"/>
  <c r="AT2388" i="2"/>
  <c r="AS1181" i="2"/>
  <c r="AT1181" i="2"/>
  <c r="AS1224" i="2"/>
  <c r="AT1224" i="2"/>
  <c r="AV2230" i="2"/>
  <c r="AU2230" i="2"/>
  <c r="AV2296" i="2"/>
  <c r="AU2296" i="2"/>
  <c r="AS1162" i="2"/>
  <c r="AT1162" i="2"/>
  <c r="AT2007" i="2"/>
  <c r="AS2007" i="2"/>
  <c r="AT2378" i="2"/>
  <c r="AS2378" i="2"/>
  <c r="AX2101" i="2"/>
  <c r="AW2101" i="2"/>
  <c r="AV2250" i="2"/>
  <c r="AU2250" i="2"/>
  <c r="AV509" i="2"/>
  <c r="AU509" i="2"/>
  <c r="AS1370" i="2"/>
  <c r="AT1370" i="2"/>
  <c r="AT1899" i="2"/>
  <c r="AS1899" i="2"/>
  <c r="AT2393" i="2"/>
  <c r="AS2393" i="2"/>
  <c r="AS1194" i="2"/>
  <c r="AT1194" i="2"/>
  <c r="AT1643" i="2"/>
  <c r="AS1643" i="2"/>
  <c r="AT1595" i="2"/>
  <c r="AS1595" i="2"/>
  <c r="AS1130" i="2"/>
  <c r="AT1130" i="2"/>
  <c r="AZ1093" i="2"/>
  <c r="AY1093" i="2"/>
  <c r="AT1647" i="2"/>
  <c r="AS1647" i="2"/>
  <c r="AV1505" i="2"/>
  <c r="AU1505" i="2"/>
  <c r="AX1079" i="2"/>
  <c r="AW1079" i="2"/>
  <c r="AU1171" i="2"/>
  <c r="AV1171" i="2"/>
  <c r="AU2248" i="2"/>
  <c r="AV2248" i="2"/>
  <c r="AY1293" i="2"/>
  <c r="AZ1293" i="2"/>
  <c r="AV2163" i="2"/>
  <c r="AU2163" i="2"/>
  <c r="AV2052" i="2"/>
  <c r="AU2052" i="2"/>
  <c r="AV2347" i="2"/>
  <c r="AU2347" i="2"/>
  <c r="AS1251" i="2"/>
  <c r="AT1251" i="2"/>
  <c r="AT1324" i="2"/>
  <c r="AS1324" i="2"/>
  <c r="AU2100" i="2"/>
  <c r="AV2100" i="2"/>
  <c r="AV2322" i="2"/>
  <c r="AU2322" i="2"/>
  <c r="AV2255" i="2"/>
  <c r="AU2255" i="2"/>
  <c r="AT1147" i="2"/>
  <c r="AS1147" i="2"/>
  <c r="AT90" i="2"/>
  <c r="AS90" i="2"/>
  <c r="AT1266" i="2"/>
  <c r="AS1266" i="2"/>
  <c r="AS1177" i="2"/>
  <c r="AT1177" i="2"/>
  <c r="AT1392" i="2"/>
  <c r="AS1392" i="2"/>
  <c r="AS92" i="2"/>
  <c r="AT92" i="2"/>
  <c r="AU303" i="2"/>
  <c r="AV303" i="2"/>
  <c r="AV818" i="2"/>
  <c r="AU818" i="2"/>
  <c r="AV577" i="2"/>
  <c r="AU577" i="2"/>
  <c r="AV547" i="2"/>
  <c r="AU547" i="2"/>
  <c r="AV585" i="2"/>
  <c r="AU585" i="2"/>
  <c r="AV581" i="2"/>
  <c r="AU581" i="2"/>
  <c r="AV966" i="2"/>
  <c r="AU966" i="2"/>
  <c r="AV1173" i="2"/>
  <c r="AU1173" i="2"/>
  <c r="AU1236" i="2"/>
  <c r="AV1236" i="2"/>
  <c r="AV517" i="2"/>
  <c r="AU517" i="2"/>
  <c r="AU1579" i="2"/>
  <c r="AV1579" i="2"/>
  <c r="AU1274" i="2"/>
  <c r="AV1274" i="2"/>
  <c r="AU1480" i="2"/>
  <c r="AV1480" i="2"/>
  <c r="AV1932" i="2"/>
  <c r="AU1932" i="2"/>
  <c r="AV2048" i="2"/>
  <c r="AU2048" i="2"/>
  <c r="AS1815" i="2"/>
  <c r="AT1815" i="2"/>
  <c r="AU1032" i="2"/>
  <c r="AV1032" i="2"/>
  <c r="AZ1300" i="2"/>
  <c r="AY1300" i="2"/>
  <c r="AT2000" i="2"/>
  <c r="AS2000" i="2"/>
  <c r="AV666" i="2"/>
  <c r="AU666" i="2"/>
  <c r="AS1090" i="2"/>
  <c r="AT1090" i="2"/>
  <c r="AU2260" i="2"/>
  <c r="AV2260" i="2"/>
  <c r="AV1180" i="2"/>
  <c r="AU1180" i="2"/>
  <c r="AS1845" i="2"/>
  <c r="AT1845" i="2"/>
  <c r="AU271" i="2"/>
  <c r="AV271" i="2"/>
  <c r="AZ1079" i="2"/>
  <c r="AY1079" i="2"/>
  <c r="AX2053" i="2"/>
  <c r="AW2053" i="2"/>
  <c r="AV2386" i="2"/>
  <c r="AU2386" i="2"/>
  <c r="AV2085" i="2"/>
  <c r="AU2085" i="2"/>
  <c r="AU400" i="2"/>
  <c r="AV400" i="2"/>
  <c r="AV774" i="2"/>
  <c r="AU774" i="2"/>
  <c r="AU1943" i="2"/>
  <c r="AV1943" i="2"/>
  <c r="AV2321" i="2"/>
  <c r="AU2321" i="2"/>
  <c r="AX1059" i="2"/>
  <c r="AW1059" i="2"/>
  <c r="AT1606" i="2"/>
  <c r="AS1606" i="2"/>
  <c r="AS2053" i="2"/>
  <c r="AT2053" i="2"/>
  <c r="AS1250" i="2"/>
  <c r="AT1250" i="2"/>
  <c r="AX2100" i="2"/>
  <c r="AW2100" i="2"/>
  <c r="AT1054" i="2"/>
  <c r="AS1054" i="2"/>
  <c r="AV515" i="2"/>
  <c r="AU515" i="2"/>
  <c r="AS1192" i="2"/>
  <c r="AT1192" i="2"/>
  <c r="AT1907" i="2"/>
  <c r="AS1907" i="2"/>
  <c r="AT1903" i="2"/>
  <c r="AS1903" i="2"/>
  <c r="AS1274" i="2"/>
  <c r="AT1274" i="2"/>
  <c r="AS154" i="2"/>
  <c r="AT154" i="2"/>
  <c r="AT1225" i="2"/>
  <c r="AS1225" i="2"/>
  <c r="AT1282" i="2"/>
  <c r="AS1282" i="2"/>
  <c r="AW2374" i="2"/>
  <c r="AX2374" i="2"/>
  <c r="AS1848" i="2"/>
  <c r="AT1848" i="2"/>
  <c r="AT1891" i="2"/>
  <c r="AS1891" i="2"/>
  <c r="AS1180" i="2"/>
  <c r="AT1180" i="2"/>
  <c r="AS1169" i="2"/>
  <c r="AT1169" i="2"/>
  <c r="AT1294" i="2"/>
  <c r="AS1294" i="2"/>
  <c r="AU1930" i="2"/>
  <c r="AV1930" i="2"/>
  <c r="AV1577" i="2"/>
  <c r="AU1577" i="2"/>
  <c r="AZ1396" i="2"/>
  <c r="AY1396" i="2"/>
  <c r="AS1784" i="2"/>
  <c r="AT1784" i="2"/>
  <c r="AZ1064" i="2"/>
  <c r="AY1064" i="2"/>
  <c r="AV900" i="2"/>
  <c r="AU900" i="2"/>
  <c r="AS1316" i="2"/>
  <c r="AT1316" i="2"/>
  <c r="AV2151" i="2"/>
  <c r="AU2151" i="2"/>
  <c r="AV2105" i="2"/>
  <c r="AU2105" i="2"/>
  <c r="AT2382" i="2"/>
  <c r="AS2382" i="2"/>
  <c r="AU327" i="2"/>
  <c r="AV327" i="2"/>
  <c r="AV747" i="2"/>
  <c r="AU747" i="2"/>
  <c r="AV272" i="2"/>
  <c r="AU272" i="2"/>
  <c r="AV331" i="2"/>
  <c r="AU331" i="2"/>
  <c r="AV165" i="2"/>
  <c r="AU165" i="2"/>
  <c r="AU779" i="2"/>
  <c r="AV779" i="2"/>
  <c r="AV579" i="2"/>
  <c r="AU579" i="2"/>
  <c r="AV569" i="2"/>
  <c r="AU569" i="2"/>
  <c r="AV695" i="2"/>
  <c r="AU695" i="2"/>
  <c r="AV745" i="2"/>
  <c r="AU745" i="2"/>
  <c r="AU1156" i="2"/>
  <c r="AV1156" i="2"/>
  <c r="AV1020" i="2"/>
  <c r="AU1020" i="2"/>
  <c r="AV858" i="2"/>
  <c r="AU858" i="2"/>
  <c r="AU1260" i="2"/>
  <c r="AV1260" i="2"/>
  <c r="AV1135" i="2"/>
  <c r="AU1135" i="2"/>
  <c r="AV2018" i="2"/>
  <c r="AU2018" i="2"/>
  <c r="AZ1283" i="2"/>
  <c r="AY1283" i="2"/>
  <c r="AS1085" i="2"/>
  <c r="AT1085" i="2"/>
  <c r="AU1478" i="2"/>
  <c r="AV1478" i="2"/>
  <c r="AU1181" i="2"/>
  <c r="AV1181" i="2"/>
  <c r="AU1501" i="2"/>
  <c r="AV1501" i="2"/>
  <c r="AV433" i="2"/>
  <c r="AU433" i="2"/>
  <c r="AW2054" i="2"/>
  <c r="AX2054" i="2"/>
  <c r="AV703" i="2"/>
  <c r="AU703" i="2"/>
  <c r="AT1822" i="2"/>
  <c r="AS1822" i="2"/>
  <c r="AY1333" i="2"/>
  <c r="AZ1333" i="2"/>
  <c r="AT1425" i="2"/>
  <c r="AS1425" i="2"/>
  <c r="AU2186" i="2"/>
  <c r="AV2186" i="2"/>
  <c r="AT2381" i="2"/>
  <c r="AS2381" i="2"/>
  <c r="AV1916" i="2"/>
  <c r="AU1916" i="2"/>
  <c r="AU724" i="2"/>
  <c r="AV724" i="2"/>
  <c r="AS1079" i="2"/>
  <c r="AT1079" i="2"/>
  <c r="AU1525" i="2"/>
  <c r="AV1525" i="2"/>
  <c r="AV915" i="2"/>
  <c r="AU915" i="2"/>
  <c r="AX2389" i="2"/>
  <c r="AW2389" i="2"/>
  <c r="AV2243" i="2"/>
  <c r="AU2243" i="2"/>
  <c r="AT1871" i="2"/>
  <c r="AS1871" i="2"/>
  <c r="AX2023" i="2"/>
  <c r="AW2023" i="2"/>
  <c r="AS1377" i="2"/>
  <c r="AT1377" i="2"/>
  <c r="AU1255" i="2"/>
  <c r="AV1255" i="2"/>
  <c r="AU2158" i="2"/>
  <c r="AV2158" i="2"/>
  <c r="AS1326" i="2"/>
  <c r="AT1326" i="2"/>
  <c r="AS1059" i="2"/>
  <c r="AT1059" i="2"/>
  <c r="AT1693" i="2"/>
  <c r="AS1693" i="2"/>
  <c r="AV2096" i="2"/>
  <c r="AU2096" i="2"/>
  <c r="AU2262" i="2"/>
  <c r="AV2262" i="2"/>
  <c r="AV2232" i="2"/>
  <c r="AU2232" i="2"/>
  <c r="AU2329" i="2"/>
  <c r="AV2329" i="2"/>
  <c r="AU660" i="2"/>
  <c r="AV660" i="2"/>
  <c r="AT70" i="2"/>
  <c r="AS70" i="2"/>
  <c r="AS1884" i="2"/>
  <c r="AT1884" i="2"/>
  <c r="AS1275" i="2"/>
  <c r="AT1275" i="2"/>
  <c r="AU1169" i="2"/>
  <c r="AV1169" i="2"/>
  <c r="AS1969" i="2"/>
  <c r="AT1969" i="2"/>
  <c r="AS2002" i="2"/>
  <c r="AT2002" i="2"/>
</calcChain>
</file>

<file path=xl/sharedStrings.xml><?xml version="1.0" encoding="utf-8"?>
<sst xmlns="http://schemas.openxmlformats.org/spreadsheetml/2006/main" count="65684" uniqueCount="2786">
  <si>
    <t>bldg_depth_to_src_avg</t>
  </si>
  <si>
    <t>bldg_depth_to_src_unit</t>
  </si>
  <si>
    <t>bldg_vapor_src_type</t>
  </si>
  <si>
    <t>confounding_factors</t>
  </si>
  <si>
    <t>bldg_comment</t>
  </si>
  <si>
    <t>parameter_name</t>
  </si>
  <si>
    <t>ia_location</t>
  </si>
  <si>
    <t>ia_value_type</t>
  </si>
  <si>
    <t>ia_result</t>
  </si>
  <si>
    <t>ia_result_unit</t>
  </si>
  <si>
    <t>ia_comment</t>
  </si>
  <si>
    <t>ia_detect_flag_yn</t>
  </si>
  <si>
    <t>Residence 174</t>
  </si>
  <si>
    <t>Residence 175</t>
  </si>
  <si>
    <t>Residence 176</t>
  </si>
  <si>
    <t>Residence 177</t>
  </si>
  <si>
    <t>Residence 178</t>
  </si>
  <si>
    <t>Residence 179</t>
  </si>
  <si>
    <t>Residence 180</t>
  </si>
  <si>
    <t>Residence 181</t>
  </si>
  <si>
    <t>Residence 182</t>
  </si>
  <si>
    <t>Residence 183</t>
  </si>
  <si>
    <t>Residence 184</t>
  </si>
  <si>
    <t>Residence 185</t>
  </si>
  <si>
    <t>Residence 186</t>
  </si>
  <si>
    <t>Residence 187</t>
  </si>
  <si>
    <t>Residence 188</t>
  </si>
  <si>
    <t>Residence 189</t>
  </si>
  <si>
    <t>Residence 190</t>
  </si>
  <si>
    <t>Residence 191</t>
  </si>
  <si>
    <t>Residence 192</t>
  </si>
  <si>
    <t>Residence 193</t>
  </si>
  <si>
    <t>Residence 194</t>
  </si>
  <si>
    <t>Residence 195</t>
  </si>
  <si>
    <t>Residence 196</t>
  </si>
  <si>
    <t>Residence 197</t>
  </si>
  <si>
    <t>Residence 198</t>
  </si>
  <si>
    <t>Residence 199</t>
  </si>
  <si>
    <t>Residence 200</t>
  </si>
  <si>
    <t>Residence 201</t>
  </si>
  <si>
    <t>Residence 202</t>
  </si>
  <si>
    <t>Residence 203</t>
  </si>
  <si>
    <t>Residence 204</t>
  </si>
  <si>
    <t>Residence 205</t>
  </si>
  <si>
    <t>Residence 206</t>
  </si>
  <si>
    <t>Residence 207</t>
  </si>
  <si>
    <t>Residence 208</t>
  </si>
  <si>
    <t>Residence 209</t>
  </si>
  <si>
    <t>Residence 210</t>
  </si>
  <si>
    <t>Residence 211</t>
  </si>
  <si>
    <t>Residence 212</t>
  </si>
  <si>
    <t>Residence 213</t>
  </si>
  <si>
    <t>Residence 214</t>
  </si>
  <si>
    <t>Residence 215</t>
  </si>
  <si>
    <t>Residence 216</t>
  </si>
  <si>
    <t>Residence 217</t>
  </si>
  <si>
    <t>Residence 218</t>
  </si>
  <si>
    <t>Residence 219</t>
  </si>
  <si>
    <t>Residence 220</t>
  </si>
  <si>
    <t>Residence 221</t>
  </si>
  <si>
    <t>Residence 222</t>
  </si>
  <si>
    <t>Residence 223</t>
  </si>
  <si>
    <t>Residence 224</t>
  </si>
  <si>
    <t>Residence 225</t>
  </si>
  <si>
    <t>Residence 226</t>
  </si>
  <si>
    <t>Residence 227</t>
  </si>
  <si>
    <t>Residence 228</t>
  </si>
  <si>
    <t>Residence 229</t>
  </si>
  <si>
    <t>Residence 230</t>
  </si>
  <si>
    <t>Residence 231</t>
  </si>
  <si>
    <t>Residence 232</t>
  </si>
  <si>
    <t>Residence 233</t>
  </si>
  <si>
    <t>Residence 234</t>
  </si>
  <si>
    <t>Residence 235</t>
  </si>
  <si>
    <t>Residence 236</t>
  </si>
  <si>
    <t>Residence 237</t>
  </si>
  <si>
    <t>Residence 238</t>
  </si>
  <si>
    <t>Residence 239</t>
  </si>
  <si>
    <t>Residence 240</t>
  </si>
  <si>
    <t>Residence 241</t>
  </si>
  <si>
    <t>Residence 242</t>
  </si>
  <si>
    <t>Residence 243</t>
  </si>
  <si>
    <t>241026-IA-78-B-01</t>
  </si>
  <si>
    <t>241026-SS-78-B-01</t>
  </si>
  <si>
    <t>241026-H-079</t>
  </si>
  <si>
    <t>241026-IA-79-B-01</t>
  </si>
  <si>
    <t>241026-SS-79-B-01</t>
  </si>
  <si>
    <t>241026-H-080</t>
  </si>
  <si>
    <t>241026-IA-80-B-01</t>
  </si>
  <si>
    <t>241026-SS-80-B-01</t>
  </si>
  <si>
    <t>Second floor sample</t>
  </si>
  <si>
    <t>CASN</t>
  </si>
  <si>
    <t>Alphabetized List of Compounds</t>
  </si>
  <si>
    <t>(g/mole)</t>
  </si>
  <si>
    <t>(mm Hg)</t>
  </si>
  <si>
    <t>(mg/L)</t>
  </si>
  <si>
    <t>(unitless)</t>
  </si>
  <si>
    <t>(ug/m3)</t>
  </si>
  <si>
    <t>(cal/mol)</t>
  </si>
  <si>
    <t>Acenaphthene</t>
  </si>
  <si>
    <t/>
  </si>
  <si>
    <t>Acetaldehyde</t>
  </si>
  <si>
    <t>Acetone</t>
  </si>
  <si>
    <t>Acetonitrile</t>
  </si>
  <si>
    <t>Acetophenone</t>
  </si>
  <si>
    <t>Acrolein</t>
  </si>
  <si>
    <t>Acrylonitrile</t>
  </si>
  <si>
    <t>Aldrin</t>
  </si>
  <si>
    <t>Aniline</t>
  </si>
  <si>
    <t>Anthracene</t>
  </si>
  <si>
    <t>Benz(a)anthracene</t>
  </si>
  <si>
    <t>Benzaldehyde</t>
  </si>
  <si>
    <t>Benzo(a)pyrene</t>
  </si>
  <si>
    <t>Benzo(b)fluoranthene</t>
  </si>
  <si>
    <t>Benzo(k)fluoranthene</t>
  </si>
  <si>
    <t>Benzoic Acid</t>
  </si>
  <si>
    <t>Benzyl alcohol</t>
  </si>
  <si>
    <t>Benzylchloride</t>
  </si>
  <si>
    <t>Biphenyl</t>
  </si>
  <si>
    <t>Bis(2-chloroethyl)ether</t>
  </si>
  <si>
    <t>Bis(2-chloroisopropyl)ether</t>
  </si>
  <si>
    <t>Bis(2-ethylhexyl)phthalate</t>
  </si>
  <si>
    <t>[CS] &gt; DL? (Y,N)</t>
  </si>
  <si>
    <t>Use [CS] Source Strength Filter?? (Y,N)</t>
  </si>
  <si>
    <t>Use [GW] Source Strength Filter? (Y,N)</t>
  </si>
  <si>
    <t>USE [GW] Alpha? (Y,N)</t>
  </si>
  <si>
    <t>[GW] Comment</t>
  </si>
  <si>
    <t>Use [SS] Source Strength Filter?? (Y,N)</t>
  </si>
  <si>
    <t>USE [SS] Alpha? (Y,N)</t>
  </si>
  <si>
    <t>[SS] Comment</t>
  </si>
  <si>
    <t>Use [SG] Source Strength Filter?? (Y,N)</t>
  </si>
  <si>
    <t>USE [SG] Alpha? (Y,N)</t>
  </si>
  <si>
    <t>[SG] Comment</t>
  </si>
  <si>
    <t>USE [CS] Alpha? (Y,N)</t>
  </si>
  <si>
    <t>[CS] Comment</t>
  </si>
  <si>
    <t>[IA] &gt; Backgrnd Filter? (Y,N)</t>
  </si>
  <si>
    <t>USE [IA] Data? (Y,N)</t>
  </si>
  <si>
    <t>[IA] Comment</t>
  </si>
  <si>
    <t>Lean clay to 7-9' bgs, silty sand below</t>
  </si>
  <si>
    <t>C, LS</t>
  </si>
  <si>
    <t>PlotMedia</t>
  </si>
  <si>
    <t>Media to Plot</t>
  </si>
  <si>
    <t>SS</t>
  </si>
  <si>
    <t>SG</t>
  </si>
  <si>
    <t>CS</t>
  </si>
  <si>
    <t>For P50</t>
  </si>
  <si>
    <t>Max50</t>
  </si>
  <si>
    <t>Row50</t>
  </si>
  <si>
    <t>For P25</t>
  </si>
  <si>
    <t>Max25</t>
  </si>
  <si>
    <t>Row25</t>
  </si>
  <si>
    <t>For P75</t>
  </si>
  <si>
    <t>Max75</t>
  </si>
  <si>
    <t>Row75</t>
  </si>
  <si>
    <t>For P95</t>
  </si>
  <si>
    <t>Max95</t>
  </si>
  <si>
    <t>Row95</t>
  </si>
  <si>
    <t>For Mean</t>
  </si>
  <si>
    <t>Rectangles</t>
  </si>
  <si>
    <t>DiffC</t>
  </si>
  <si>
    <t>LagP</t>
  </si>
  <si>
    <t>Cum Area</t>
  </si>
  <si>
    <t>Ar</t>
  </si>
  <si>
    <t>Ar2</t>
  </si>
  <si>
    <t>Input data to the blue cells, then sort from highest to lowest</t>
  </si>
  <si>
    <t>25th Pctl</t>
  </si>
  <si>
    <t>concentration. Concentrations and detection limits in Col A.</t>
  </si>
  <si>
    <t>Median</t>
  </si>
  <si>
    <t>Number of detects at each concentration in Col B.</t>
  </si>
  <si>
    <t>75th Pctl</t>
  </si>
  <si>
    <t>Number of nondetects at each DL in Col C.</t>
  </si>
  <si>
    <t>95th Pctl</t>
  </si>
  <si>
    <t>The highest concentration must be a detect and there can be</t>
  </si>
  <si>
    <t>no blank rows.</t>
  </si>
  <si>
    <t>Std Error</t>
  </si>
  <si>
    <t>Std Dev</t>
  </si>
  <si>
    <t xml:space="preserve">last row) as detects.  </t>
  </si>
  <si>
    <t>UCL95 (t)</t>
  </si>
  <si>
    <t>Zero for a percentile is a value below the lowest in the data set.</t>
  </si>
  <si>
    <t>For the example data, the 25th pctl = &lt; 0.5.</t>
  </si>
  <si>
    <t>Multi-unit ; Unfinished basement. Dirt room at west end of basement, dirt walls and floor.</t>
  </si>
  <si>
    <t>Northeast in Basement</t>
  </si>
  <si>
    <t>Residential 008</t>
  </si>
  <si>
    <t>Painting and wall patches in apartments</t>
  </si>
  <si>
    <t>Potential indoor VOC sources noted. TCE, TCA with background contribution. Infrequent dry cleaning.</t>
  </si>
  <si>
    <t>Unfinished basement</t>
  </si>
  <si>
    <t>Residential 079</t>
  </si>
  <si>
    <t>Potential indoor VOC sources noted. Infrequent dry cleaning.</t>
  </si>
  <si>
    <t>Finished basement.</t>
  </si>
  <si>
    <t>Residential 080</t>
  </si>
  <si>
    <t>ss_location</t>
  </si>
  <si>
    <t>ss_vert_dist</t>
  </si>
  <si>
    <t>ss_vert_dist_unit</t>
  </si>
  <si>
    <t>ss_value_type</t>
  </si>
  <si>
    <t>ss_result</t>
  </si>
  <si>
    <t>ss_result_unit</t>
  </si>
  <si>
    <t>ss_comment</t>
  </si>
  <si>
    <t>ss_detect_flag_yn</t>
  </si>
  <si>
    <t>ss_alpha_id</t>
  </si>
  <si>
    <t>gw_location</t>
  </si>
  <si>
    <t>gw_vert_dist</t>
  </si>
  <si>
    <t>gw_vert_dist_unit</t>
  </si>
  <si>
    <t>gw_value_type</t>
  </si>
  <si>
    <t>gw_result</t>
  </si>
  <si>
    <t>gw_result_unit</t>
  </si>
  <si>
    <t>gw_comment</t>
  </si>
  <si>
    <t>Billings PCE</t>
  </si>
  <si>
    <t>Bldg 1</t>
  </si>
  <si>
    <t>Bldg 2</t>
  </si>
  <si>
    <t>Apartment</t>
  </si>
  <si>
    <t>Bldg 3</t>
  </si>
  <si>
    <t>Bldg 4</t>
  </si>
  <si>
    <t>Bldg 5</t>
  </si>
  <si>
    <t>High School</t>
  </si>
  <si>
    <t>Bldg 6</t>
  </si>
  <si>
    <t>Motel</t>
  </si>
  <si>
    <t>Bldg 7</t>
  </si>
  <si>
    <t>Bldg 8</t>
  </si>
  <si>
    <t>Bldg 9</t>
  </si>
  <si>
    <t>PCE, TCA detected, but suspect indoor air background, as TCE not detected. Used poison to kill moles about 3 weeks ago.  Mole Stop sold by Agway.  Active ingredient is zinc phosphide (~2%).</t>
  </si>
  <si>
    <t>A5</t>
  </si>
  <si>
    <t>attached garages, forced-air heating/cooling</t>
  </si>
  <si>
    <t>indoor air</t>
  </si>
  <si>
    <t>subslab</t>
  </si>
  <si>
    <t>Alameda Air Station</t>
  </si>
  <si>
    <t>Sand</t>
  </si>
  <si>
    <t>Former Gas Station Building</t>
  </si>
  <si>
    <t>gas station</t>
  </si>
  <si>
    <t>single story small commercial building</t>
  </si>
  <si>
    <t>2-Methylbutane (isopentane)</t>
  </si>
  <si>
    <t>DenverPCEBB</t>
  </si>
  <si>
    <t>683SY</t>
  </si>
  <si>
    <t>691SY</t>
  </si>
  <si>
    <t>700SY</t>
  </si>
  <si>
    <t>701SU</t>
  </si>
  <si>
    <t>Commercial</t>
  </si>
  <si>
    <t>0.17</t>
  </si>
  <si>
    <t>0.025</t>
  </si>
  <si>
    <t>706SY</t>
  </si>
  <si>
    <t>709SY</t>
  </si>
  <si>
    <t>Rapid City</t>
  </si>
  <si>
    <t>RV401</t>
  </si>
  <si>
    <t>RV401-IA</t>
  </si>
  <si>
    <t>DP401</t>
  </si>
  <si>
    <t>RV403</t>
  </si>
  <si>
    <t>1710 Sante Fe</t>
  </si>
  <si>
    <t>1710 Sante Fe - Crawlspace</t>
  </si>
  <si>
    <t>1710 Sante Fe - 1710 Well</t>
  </si>
  <si>
    <t>1722 Sante Fe</t>
  </si>
  <si>
    <t>1722 Sante Fe - Basement</t>
  </si>
  <si>
    <t>1722 Sante Fe - sub-slab</t>
  </si>
  <si>
    <t>1722 Sante Fe - 1722 Well</t>
  </si>
  <si>
    <t>1747 Sante Fe</t>
  </si>
  <si>
    <t>1747 Sante Fe - Basement</t>
  </si>
  <si>
    <t>1747 Sante Fe - sub-slab</t>
  </si>
  <si>
    <t>1747 Sante Fe - 1747 Well</t>
  </si>
  <si>
    <t>1752 Sante Fe</t>
  </si>
  <si>
    <t>1752 Sante Fe - Crawlspace</t>
  </si>
  <si>
    <t>1752 Sante Fe - 1752 Well</t>
  </si>
  <si>
    <t>1758 Sante Fe</t>
  </si>
  <si>
    <t>An older house but is much nicer than the rest of the neighborhood.  The couple that live there keep the house up bery nicely, added an addition, installed central air and heat, etc.</t>
  </si>
  <si>
    <t>Painted dining room, living room walls, kitchen cabinets refinished &amp; counters &amp; ceiling replaced. Carpenter ant treatments yearly ("Raid-type" treatment)</t>
  </si>
  <si>
    <t>241026-IA-39-B-01</t>
  </si>
  <si>
    <t>241026-SS-39-B-01</t>
  </si>
  <si>
    <t>241026-H-040</t>
  </si>
  <si>
    <t>241026-IA-40-B-01</t>
  </si>
  <si>
    <t>241026-SS-40-B-01</t>
  </si>
  <si>
    <t>241026-H-041</t>
  </si>
  <si>
    <t>241026-IA-41-B-01</t>
  </si>
  <si>
    <t>241026-SS-41-B-01</t>
  </si>
  <si>
    <t>241026-H-042</t>
  </si>
  <si>
    <t>241026-IA-42-B-01</t>
  </si>
  <si>
    <t>241026-SS-42-B-01</t>
  </si>
  <si>
    <t>241026-H-043</t>
  </si>
  <si>
    <t>241026-IA-43-B-01</t>
  </si>
  <si>
    <t>241026-SS-43-B-01</t>
  </si>
  <si>
    <t>241026-H-044</t>
  </si>
  <si>
    <t>241026-IA-44-B-01</t>
  </si>
  <si>
    <t>241026-SS-44-B-01</t>
  </si>
  <si>
    <t>Restaurant w/ apartment in upper level; Unfinished basement 8' below grade with layed up stone walls and poured floor with 4 sf earthen openings. .  Moisture problem.</t>
  </si>
  <si>
    <t>Multiuse 005</t>
  </si>
  <si>
    <t>Potential VOC sources noted. Sprayed for roaches/ants - unknown chemicals</t>
  </si>
  <si>
    <t>Residential 112</t>
  </si>
  <si>
    <t>High alphas indicate indoor sources.</t>
  </si>
  <si>
    <t>Family room/den sample.</t>
  </si>
  <si>
    <t>Family Room/ Den Near W Side of Building</t>
  </si>
  <si>
    <t>Residential 112 - SS</t>
  </si>
  <si>
    <t>Residential 113</t>
  </si>
  <si>
    <t>Residential 114</t>
  </si>
  <si>
    <t>PCE, TCA show indoor sources. Painted one upstairs apartment.</t>
  </si>
  <si>
    <t>Residential 115</t>
  </si>
  <si>
    <t>MeCl above 10x but higher in indoor air. Infrequent dry cleaning.</t>
  </si>
  <si>
    <t>Residential 120</t>
  </si>
  <si>
    <t>Indoor VOC sources strongly indicated.</t>
  </si>
  <si>
    <t>site_id</t>
  </si>
  <si>
    <t>site_name</t>
  </si>
  <si>
    <t>building_id</t>
  </si>
  <si>
    <t>Xylenes, Total</t>
  </si>
  <si>
    <t>5755 Sheridan</t>
  </si>
  <si>
    <t>TI-Well-01</t>
  </si>
  <si>
    <t>a-subslab-bsement-corner</t>
  </si>
  <si>
    <t>a-subslab-garage-front</t>
  </si>
  <si>
    <t>a-subslab-garage-rear</t>
  </si>
  <si>
    <t>West Building - Office Hallway</t>
  </si>
  <si>
    <t>Commercial 007</t>
  </si>
  <si>
    <t>Apparent positive pressure beneath floor slab due to HVAC return line beneath floor slab. Review results for adjacent locations</t>
  </si>
  <si>
    <t>Boiler room in basement sampled</t>
  </si>
  <si>
    <t>Location B - Exam Room</t>
  </si>
  <si>
    <t>Commercial 010</t>
  </si>
  <si>
    <t>MeCl background in indoor air; auto body/tire shop</t>
  </si>
  <si>
    <t>Not in line with other alphas</t>
  </si>
  <si>
    <t>TAGA indicates indoor source</t>
  </si>
  <si>
    <t>Subslab sample taken through garage floor; not representative</t>
  </si>
  <si>
    <t>TCA with outdoor air background; infrequent dry cleaning</t>
  </si>
  <si>
    <t>Bedroom in SW portion of unfinished apartment basement,</t>
  </si>
  <si>
    <t>Residential 078</t>
  </si>
  <si>
    <t>IW002</t>
  </si>
  <si>
    <t>403 LOMOND</t>
  </si>
  <si>
    <t>403 LOMOND - Indoor Air</t>
  </si>
  <si>
    <t>MW009</t>
  </si>
  <si>
    <t>505 LOMOND</t>
  </si>
  <si>
    <t>Mobile Home</t>
  </si>
  <si>
    <t>The February 2002 survey reported 505 Lomond to be constructed in 1971.  October 2001 and February 2002 surveys considered this a dirt crawl space with cement ribbons.</t>
  </si>
  <si>
    <t>505 LOMOND - Indoor Air</t>
  </si>
  <si>
    <t>MW008</t>
  </si>
  <si>
    <t>516 SANDY</t>
  </si>
  <si>
    <t>Modular Home</t>
  </si>
  <si>
    <t>October 2001 and February 2002 surveys considered this a dirt crawl space with cement ribbons.</t>
  </si>
  <si>
    <t>516 SANDY - Indoor Air</t>
  </si>
  <si>
    <t>522 LOMOND</t>
  </si>
  <si>
    <t>Paint (including latex, enamel, and oil-based) and water sealer were noted on a shelf within a closet that accessed the crawl space.</t>
  </si>
  <si>
    <t>Unfinished portion of basement.</t>
  </si>
  <si>
    <t>Residential 099</t>
  </si>
  <si>
    <t>Residential 100</t>
  </si>
  <si>
    <t>Residential 101</t>
  </si>
  <si>
    <t>Residential 102</t>
  </si>
  <si>
    <t>Den in basement</t>
  </si>
  <si>
    <t>Residential 103</t>
  </si>
  <si>
    <t>Potential indoor VOC sources noted. Infrequent dry cleaning. Painting in living room and closet.</t>
  </si>
  <si>
    <t>Finished portion of basement.</t>
  </si>
  <si>
    <t>Residential 104</t>
  </si>
  <si>
    <t>Residential 105</t>
  </si>
  <si>
    <t>No subsurface BTEX source</t>
  </si>
  <si>
    <t>Alternate soil description</t>
  </si>
  <si>
    <t>Use of building (residential, commercial, industrial, school, etc.)</t>
  </si>
  <si>
    <t>Units of depth to source</t>
  </si>
  <si>
    <t>Commercial 001</t>
  </si>
  <si>
    <t>feet</t>
  </si>
  <si>
    <t>PCE, TCA background contribution; paint bedroom on 2nd floor</t>
  </si>
  <si>
    <t>Residential 066</t>
  </si>
  <si>
    <t>Potential indoor VOC sources noted. Painting in vacant apartment - 2 weeks before survey - trim in living room. MeCl indoor backgound.</t>
  </si>
  <si>
    <t>Residential 067</t>
  </si>
  <si>
    <t>PCE and TCA found in ambient air. Small crafts with acrylic paints.</t>
  </si>
  <si>
    <t>Residential 070</t>
  </si>
  <si>
    <t>Basement workshop</t>
  </si>
  <si>
    <t>Residential 071</t>
  </si>
  <si>
    <t>On shelf in SW basement (indoor air sample)</t>
  </si>
  <si>
    <t>Residential 073</t>
  </si>
  <si>
    <t>Edge of plume; steep gradients</t>
  </si>
  <si>
    <t>Orion Park</t>
  </si>
  <si>
    <t>714G</t>
  </si>
  <si>
    <t>5/19/2005</t>
  </si>
  <si>
    <t>4/21/2005</t>
  </si>
  <si>
    <t>715E</t>
  </si>
  <si>
    <t>727F</t>
  </si>
  <si>
    <t>727G</t>
  </si>
  <si>
    <t>727H</t>
  </si>
  <si>
    <t>728B</t>
  </si>
  <si>
    <t>728D</t>
  </si>
  <si>
    <t>729F</t>
  </si>
  <si>
    <t>Raymark</t>
  </si>
  <si>
    <t>Fine</t>
  </si>
  <si>
    <t>Coarse</t>
  </si>
  <si>
    <t>V. Coarse</t>
  </si>
  <si>
    <t>Understanding this information is critical to maintaining a functioning spreadsheet when adding data.</t>
  </si>
  <si>
    <t>Indoor sources indicated.</t>
  </si>
  <si>
    <t>Residential 128</t>
  </si>
  <si>
    <t>Observed attenuation factors may be biased high due to a confounding indoor source. Rodenticide treatment in spring 2002.</t>
  </si>
  <si>
    <t>Office building with finished basement.</t>
  </si>
  <si>
    <t>Utility Closet - North end of Basement</t>
  </si>
  <si>
    <t>Utility Room off Break Room</t>
  </si>
  <si>
    <t>Commercial 003</t>
  </si>
  <si>
    <t>RV403-IA</t>
  </si>
  <si>
    <t>DP501</t>
  </si>
  <si>
    <t>RV404</t>
  </si>
  <si>
    <t>RV404-IA</t>
  </si>
  <si>
    <t>6801 Z</t>
  </si>
  <si>
    <t>6801-Z-IA</t>
  </si>
  <si>
    <t>6800 J</t>
  </si>
  <si>
    <t>6800-J-IA</t>
  </si>
  <si>
    <t>6801 MO</t>
  </si>
  <si>
    <t>6801-MO-IA</t>
  </si>
  <si>
    <t>6810 MO</t>
  </si>
  <si>
    <t>6810-MO-IA</t>
  </si>
  <si>
    <t>6800 MO</t>
  </si>
  <si>
    <t>6800-MO-IA</t>
  </si>
  <si>
    <t>6810 W</t>
  </si>
  <si>
    <t>6810-W-IA</t>
  </si>
  <si>
    <t>6801 R</t>
  </si>
  <si>
    <t>6801-R-IA</t>
  </si>
  <si>
    <t>6810 R</t>
  </si>
  <si>
    <t>6810-R-IA</t>
  </si>
  <si>
    <t>6820 R</t>
  </si>
  <si>
    <t>6820-R-IA</t>
  </si>
  <si>
    <t>6830 R</t>
  </si>
  <si>
    <t>6830-R-IA</t>
  </si>
  <si>
    <t>6800 L</t>
  </si>
  <si>
    <t>6800-L-IA</t>
  </si>
  <si>
    <t>6811 A</t>
  </si>
  <si>
    <t>6811-A-IA</t>
  </si>
  <si>
    <t>6810 A</t>
  </si>
  <si>
    <t>6810-A-IA</t>
  </si>
  <si>
    <t>6811 AL</t>
  </si>
  <si>
    <t>6811-AL-IA</t>
  </si>
  <si>
    <t>6801 AL</t>
  </si>
  <si>
    <t>6801-AL-IA</t>
  </si>
  <si>
    <t>1777 W</t>
  </si>
  <si>
    <t>1777-W-IA</t>
  </si>
  <si>
    <t>6820 O</t>
  </si>
  <si>
    <t>6820-O-IA</t>
  </si>
  <si>
    <t>6821 N</t>
  </si>
  <si>
    <t>6821-N-IA</t>
  </si>
  <si>
    <t>6820 N</t>
  </si>
  <si>
    <t>6820-N-IA</t>
  </si>
  <si>
    <t>Sixth estimated well</t>
  </si>
  <si>
    <t>6800 N</t>
  </si>
  <si>
    <t>Trimethylbenzene,1,3,5-</t>
  </si>
  <si>
    <t>1,3,5-Trimethylbenzene</t>
  </si>
  <si>
    <t>Vinyl acetate</t>
  </si>
  <si>
    <t>Xylene,m-</t>
  </si>
  <si>
    <t>m-Xylene</t>
  </si>
  <si>
    <t>Xylene,o-</t>
  </si>
  <si>
    <t>Xylene,p-</t>
  </si>
  <si>
    <t>p-Xylene</t>
  </si>
  <si>
    <t>Xylenes, total</t>
  </si>
  <si>
    <t>Xylene,m,p-</t>
  </si>
  <si>
    <t>Alphabetized Chemical Name</t>
  </si>
  <si>
    <t>Chemical Name</t>
  </si>
  <si>
    <t>ppbv_ug_m3</t>
  </si>
  <si>
    <t>Potential VOC sources. Infrequent dry cleaning.</t>
  </si>
  <si>
    <t>OA</t>
  </si>
  <si>
    <t>less than OA</t>
  </si>
  <si>
    <t>Potential indoor VOC sources noted. Observed attenuation factor for PCE is biased high due to a confounding indoor source. Pesticide use (Demand CS, 0.3%, EPA Reg. # 10182-361).</t>
  </si>
  <si>
    <t>Entertainment/light industry; finished basement, depth estimated at 12 feet below grade. Moisture problem</t>
  </si>
  <si>
    <t>Mechanical Utility Room</t>
  </si>
  <si>
    <t>Occupied Sewing Room</t>
  </si>
  <si>
    <t>Ubiquitous site TCE". Urban society, regional TCE groundwater plumes, home products containing TCE and/or construction materials</t>
  </si>
  <si>
    <t>ia_date_first</t>
  </si>
  <si>
    <t>ia_date_last</t>
  </si>
  <si>
    <t>ia_MDL_PQL_RL</t>
  </si>
  <si>
    <t>Estimated</t>
  </si>
  <si>
    <t>Actual</t>
  </si>
  <si>
    <t>Indoor sources indicated;  below typical reporting limits with TCE Background</t>
  </si>
  <si>
    <t>Multiuse 029</t>
  </si>
  <si>
    <t>Employees of dry cleaners and other solvent using companies frequent the facility. Painting in 2nd floor 2 months ago/painting 1st floor 6 months ago.</t>
  </si>
  <si>
    <t>Assumed foundation type</t>
  </si>
  <si>
    <t>Multiuse 030</t>
  </si>
  <si>
    <t>Possible PCE, TCA, indoor sources noted.</t>
  </si>
  <si>
    <t>Residential 138</t>
  </si>
  <si>
    <t>High alphas suggest indoor sources (except TCE); MeCl background. Front side lawn - Diazanon used to kill ground wasps - last year &amp; this year will apply.</t>
  </si>
  <si>
    <t>Residential 139</t>
  </si>
  <si>
    <t>High TCA, PCE alphas suggest indoor sources. 1st floor &amp; 2nd floor painted fall '02; 3rd floor remodeled 2 years ago.</t>
  </si>
  <si>
    <t>Residential 140</t>
  </si>
  <si>
    <t>MeCl background in indoor and ambient air. Othe hogh alphas suggest indoor sources.</t>
  </si>
  <si>
    <t>Residential 142</t>
  </si>
  <si>
    <t>TCA only but found at similar concentrations in ambient air. 6 months ago - painting in 1st floor; roach killers</t>
  </si>
  <si>
    <t>Residential 143</t>
  </si>
  <si>
    <t>Indoor VOC sources noted. TCA higher in indoor air. Touch up painting - 2 weeks ago.</t>
  </si>
  <si>
    <t>On table in SW corner of building 3 ft. from S. wall.</t>
  </si>
  <si>
    <t>Residential 143 - SS</t>
  </si>
  <si>
    <t>Residential 144</t>
  </si>
  <si>
    <t>High TCE alpha suggests indoor source.</t>
  </si>
  <si>
    <t>Residential 145</t>
  </si>
  <si>
    <t>PCE only found in indoor air as background condition.</t>
  </si>
  <si>
    <t>Residential 146</t>
  </si>
  <si>
    <t>PCE, TCA, MeCl found at higher concentration indoors, TCE not found indoors.</t>
  </si>
  <si>
    <t>Residential 153</t>
  </si>
  <si>
    <t>On table, 3 ft. from S wall and 10 ft. from E. wall.</t>
  </si>
  <si>
    <t>Residential 153 - SS</t>
  </si>
  <si>
    <t>Residential 154</t>
  </si>
  <si>
    <t>High PCE, TCE alphas suggest indoor sources.</t>
  </si>
  <si>
    <t>Residential 155</t>
  </si>
  <si>
    <t>Indoor VOC sources noted. TCE, TCA. Big, background MeCl elevated detection limits for other parameters for indoor air sample. MeCl SELF CONTAMINATION</t>
  </si>
  <si>
    <t>Residential 133</t>
  </si>
  <si>
    <t>Residential 135</t>
  </si>
  <si>
    <t>copy of [ia] in ug/m3</t>
  </si>
  <si>
    <t>90th % IA_Background</t>
  </si>
  <si>
    <t>Alphas</t>
  </si>
  <si>
    <t>ia/ss alpha</t>
  </si>
  <si>
    <t>TCE, TCA background contribution. Potential VOC sources noted. Sprayed for ants.</t>
  </si>
  <si>
    <t>Residential 107</t>
  </si>
  <si>
    <t>Painting - hallway/stairwell between 1st and 2nd floor - Nov '02. Ant treatments around baseboards.  Most recent treatment 2 yrs. ago.</t>
  </si>
  <si>
    <t>Den/rec. room near center of building.</t>
  </si>
  <si>
    <t>Den/Rec Room Near Center of Building</t>
  </si>
  <si>
    <t>Residential 107 - SS</t>
  </si>
  <si>
    <t>Residential 108</t>
  </si>
  <si>
    <t>Potential indoor VOC sources?</t>
  </si>
  <si>
    <t>Laundry room sample.</t>
  </si>
  <si>
    <t>Laundry Room</t>
  </si>
  <si>
    <t>Residential 108 - SS</t>
  </si>
  <si>
    <t>Residential 109</t>
  </si>
  <si>
    <t>TCA Background Contribution</t>
  </si>
  <si>
    <t>Residential 110</t>
  </si>
  <si>
    <t>MeCl background contribution; Infrequent dry cleaning.</t>
  </si>
  <si>
    <t>Residential 116</t>
  </si>
  <si>
    <t>PCE w background. Potential indoor VOC sources noted.</t>
  </si>
  <si>
    <t>Residential 117</t>
  </si>
  <si>
    <t>Indoor sources indicated. Insecticides used in the spring - have not used yet this year.</t>
  </si>
  <si>
    <t>Residential 118</t>
  </si>
  <si>
    <t>TCA only, but also detected at similar concentration in ambient air. TCE  background indoors.</t>
  </si>
  <si>
    <t>5 feet from SW corner on table 4 feet above ground.</t>
  </si>
  <si>
    <t>Residential 118 - SS</t>
  </si>
  <si>
    <t>Residential 119</t>
  </si>
  <si>
    <t>Indoor VOC sources indicated. Painted in one upstairs, some misc. in basement. Solvents used at work (welder).</t>
  </si>
  <si>
    <t>Residential 122</t>
  </si>
  <si>
    <t>TCE at western end of building. Eastern end alone would be potential DD. Basement apartment near 1B location painted one month ago. Each section treated for pests every 3 months, complete workup.</t>
  </si>
  <si>
    <t>Motel with apartment</t>
  </si>
  <si>
    <t>Residential 122 Average</t>
  </si>
  <si>
    <t>Location A - Residential 122 - SS</t>
  </si>
  <si>
    <t>Residential 123</t>
  </si>
  <si>
    <t>Indoor VOC sources strongly indicated. True Green (lawn case product) - 1st application 2 weeks ago.</t>
  </si>
  <si>
    <t>Residential 123 - SS</t>
  </si>
  <si>
    <t>Indoor VOC sources indicted. Painting 2 mos. Paint upstairs.</t>
  </si>
  <si>
    <t>712006-BS-46</t>
  </si>
  <si>
    <t>712006-SS-46</t>
  </si>
  <si>
    <t>712006-H-047</t>
  </si>
  <si>
    <t>712006-BS-47</t>
  </si>
  <si>
    <t>712006-SS-47</t>
  </si>
  <si>
    <t>712006-H-048</t>
  </si>
  <si>
    <t>712006-BS-48</t>
  </si>
  <si>
    <t>712006-SS-48</t>
  </si>
  <si>
    <t>712006-H-049</t>
  </si>
  <si>
    <t>Geoprobe borings on north and south side of building #3</t>
  </si>
  <si>
    <t>Residential</t>
  </si>
  <si>
    <t>Alliant</t>
  </si>
  <si>
    <t>C</t>
  </si>
  <si>
    <t>claystone, sandstone</t>
  </si>
  <si>
    <t>4675 LD</t>
  </si>
  <si>
    <t>1,1-Dichloroethylene</t>
  </si>
  <si>
    <t>Lowest Living</t>
  </si>
  <si>
    <t>0.011</t>
  </si>
  <si>
    <t>n</t>
  </si>
  <si>
    <t>All-Well-01</t>
  </si>
  <si>
    <t>0.015</t>
  </si>
  <si>
    <t>7705 CL</t>
  </si>
  <si>
    <t>All-Well-02</t>
  </si>
  <si>
    <t>7705 HC</t>
  </si>
  <si>
    <t>All-Well-03</t>
  </si>
  <si>
    <t>7714 GP</t>
  </si>
  <si>
    <t>All-Well-04</t>
  </si>
  <si>
    <t>0.013</t>
  </si>
  <si>
    <t>7721 FS</t>
  </si>
  <si>
    <t>All-Well-05</t>
  </si>
  <si>
    <t>CDOT</t>
  </si>
  <si>
    <t>SI</t>
  </si>
  <si>
    <t>Denver Fm., siltstone</t>
  </si>
  <si>
    <t>KAA</t>
  </si>
  <si>
    <t>apartment/townhome</t>
  </si>
  <si>
    <t>1,1,1-Trichloroethane</t>
  </si>
  <si>
    <t>1st Floor</t>
  </si>
  <si>
    <t>Mean</t>
  </si>
  <si>
    <t>CDOT-Well-01</t>
  </si>
  <si>
    <t>Vinyl chloride (chloroethene)</t>
  </si>
  <si>
    <t>SP1</t>
  </si>
  <si>
    <t>CDOT-Well-02</t>
  </si>
  <si>
    <t>SP2</t>
  </si>
  <si>
    <t>CDOT-Well-03</t>
  </si>
  <si>
    <t>SP4</t>
  </si>
  <si>
    <t>CDOT-Well-05</t>
  </si>
  <si>
    <t>SP5</t>
  </si>
  <si>
    <t>CDOT-Well-06</t>
  </si>
  <si>
    <t>Eau Claire</t>
  </si>
  <si>
    <t>Residence F</t>
  </si>
  <si>
    <t>Basement</t>
  </si>
  <si>
    <t>EC-Well-01</t>
  </si>
  <si>
    <t>Max of dup</t>
  </si>
  <si>
    <t>Residence K</t>
  </si>
  <si>
    <t>3.  Enter the desired filters in the Site, Chemical, Soil, and Building Filters areas (colored cells). Alternatively, you can use
    Excel's autofilter function to select subsets of data.</t>
  </si>
  <si>
    <t>Note: All the macros in the spreadsheet require that the spreadsheet be in "Ready" mode to work (see bottom left corner of the spreadsheet). If the spreadsheet is in "Enter" or "Edit" mode, simply press the &lt;Enter&gt; key.</t>
  </si>
  <si>
    <t>The box plots and statistics are calculated by running a macro that extracts the filtered data from the Database folder, writes the data to the KMStats and Excel Stats folders, calculates the statistics, and then carries the results back to the Database folder. This means that to ensure the macro operates properly, nothing should be changed in the statistics folders.</t>
  </si>
  <si>
    <t>The graphs use records 42 through 2402 to plot the existing data in the database. To view newly entered data, it is necessary to select each chart and use Excel's Add Data feature.</t>
  </si>
  <si>
    <t>Suspect TCE background contribution. Minor painting on 1st floor above basement; outside sprayed for flying ants summer 2002.</t>
  </si>
  <si>
    <t>SE portion of basement</t>
  </si>
  <si>
    <t>Residential 055</t>
  </si>
  <si>
    <t>Shelf in E portion of basement</t>
  </si>
  <si>
    <t>Residential 056</t>
  </si>
  <si>
    <t>Potential indoor VOC sources noted. TCA background contribution</t>
  </si>
  <si>
    <t>On basement shelf (indoor air samples)</t>
  </si>
  <si>
    <t>Residential 057</t>
  </si>
  <si>
    <t>Potential indoor VOC sources noted. TCA Background Contribution</t>
  </si>
  <si>
    <t>Dirt floor in parts of basement</t>
  </si>
  <si>
    <t>Residential 058</t>
  </si>
  <si>
    <t>Possible PCE indoor source.</t>
  </si>
  <si>
    <t>Portion of basement finished</t>
  </si>
  <si>
    <t>Residential 059</t>
  </si>
  <si>
    <t>Alpha Detect Flag (Y=1,N=0)</t>
  </si>
  <si>
    <t>Alpha Nondetect Flag (Y=1,n+0)</t>
  </si>
  <si>
    <t>Foundation Type:</t>
  </si>
  <si>
    <t>Bldg Use:</t>
  </si>
  <si>
    <t>Soil Type:</t>
  </si>
  <si>
    <t>Soil Texture Code:</t>
  </si>
  <si>
    <t>Chem Type:</t>
  </si>
  <si>
    <t>ChemName:</t>
  </si>
  <si>
    <t>Site Name:</t>
  </si>
  <si>
    <t>Subsurface Concentration</t>
  </si>
  <si>
    <t>Subsurface Alpha</t>
  </si>
  <si>
    <t>Residential 002 (House 2)</t>
  </si>
  <si>
    <t>Multiuse  (House 8)</t>
  </si>
  <si>
    <t>House 10</t>
  </si>
  <si>
    <t>Commercial 002A (House 3)</t>
  </si>
  <si>
    <t>Residential 054 (House 6)</t>
  </si>
  <si>
    <t>Residential 098 (House 7)</t>
  </si>
  <si>
    <t>Multiuse 014 (House 4)</t>
  </si>
  <si>
    <t>Residential 087 (House 5)</t>
  </si>
  <si>
    <t>Residential 168 (House 14)</t>
  </si>
  <si>
    <t>Residential 062 (House 1)</t>
  </si>
  <si>
    <t>Commercial 010 (House 11)</t>
  </si>
  <si>
    <t>Residential 157 (House 13)</t>
  </si>
  <si>
    <t>Residential 068 (House 12)</t>
  </si>
  <si>
    <t>Residential 046 (House 9)</t>
  </si>
  <si>
    <t>Residential 061</t>
  </si>
  <si>
    <t>Indoor source of 12DCA vapors suspected</t>
  </si>
  <si>
    <t>0.14</t>
  </si>
  <si>
    <t>UA24</t>
  </si>
  <si>
    <t>UA28</t>
  </si>
  <si>
    <t>Indoor source of VC and 111TCA vapors suspected</t>
  </si>
  <si>
    <t>MADEP1</t>
  </si>
  <si>
    <t>f, m sand</t>
  </si>
  <si>
    <t>1525 A Marble</t>
  </si>
  <si>
    <t>MA1-Well-01</t>
  </si>
  <si>
    <t>1525 B Marble</t>
  </si>
  <si>
    <t>MA1-Well-02</t>
  </si>
  <si>
    <t>This is a building that is used as a bicycle shop.  The building size would approximate a small bungalow.  Lubricating oil and kerosene to clean parts is used.</t>
  </si>
  <si>
    <t>Building #2</t>
  </si>
  <si>
    <t>Geoprobe boring next to building #2</t>
  </si>
  <si>
    <t>#3</t>
  </si>
  <si>
    <t>Som paints, thinners and cleaning solvents stored in basement</t>
  </si>
  <si>
    <t>Building #3</t>
  </si>
  <si>
    <t>Background confounding factors from survey or other source (e.g., smoking, hobbies, remodeling)</t>
  </si>
  <si>
    <t>Building-specific comments</t>
  </si>
  <si>
    <t>Count</t>
  </si>
  <si>
    <t>Minimum</t>
  </si>
  <si>
    <t>Maximum</t>
  </si>
  <si>
    <t>PCE alpha indicates indoor source</t>
  </si>
  <si>
    <t>Unfinished portion of basement</t>
  </si>
  <si>
    <t>Residential 053</t>
  </si>
  <si>
    <t>UA26</t>
  </si>
  <si>
    <t>Davis</t>
  </si>
  <si>
    <t>US EPA Vapor Intrusion Database: Attenuation Factor Analysis</t>
  </si>
  <si>
    <t>Subsurface Media:</t>
  </si>
  <si>
    <t>ia_result_id</t>
  </si>
  <si>
    <t>0907 B Hull</t>
  </si>
  <si>
    <t>To Use the Spreadsheet Filters (Database Folder)</t>
  </si>
  <si>
    <t>To Add New Data (Database Folder)</t>
  </si>
  <si>
    <t>Alluvial Basins</t>
  </si>
  <si>
    <t>Coastal Lowlands</t>
  </si>
  <si>
    <t>Nonglaciated Central</t>
  </si>
  <si>
    <t>Alternating Sandstone, Limestone and Shale - Thin Soil</t>
  </si>
  <si>
    <t>Atlantic and Gulf Coastal Plain</t>
  </si>
  <si>
    <t>Residential 038</t>
  </si>
  <si>
    <t>Residential 039</t>
  </si>
  <si>
    <t>Residential 040</t>
  </si>
  <si>
    <t>Potential indoor VOC sources noted. Infrequent dry cleaning</t>
  </si>
  <si>
    <t>Residential 041</t>
  </si>
  <si>
    <t>Potential indoor VOC sources noted.</t>
  </si>
  <si>
    <t>Finished basement room</t>
  </si>
  <si>
    <t>Residential 044</t>
  </si>
  <si>
    <t>Potential indoor VOC sources noted. Termite treatments monthly in the spring; last treatment was summer 2001.  Also, lawn treatments (fertilizers, pesticides, and grub control)</t>
  </si>
  <si>
    <t>Residential 045</t>
  </si>
  <si>
    <t>PCE background. Solvents used at work; remodeling 4 months prior</t>
  </si>
  <si>
    <t>Residential 048</t>
  </si>
  <si>
    <t>Potential indoor VOC sources noted. Painting, vinyl (VCT) tile floor</t>
  </si>
  <si>
    <t>Residential 050</t>
  </si>
  <si>
    <t>Residential 051</t>
  </si>
  <si>
    <t>Multiuse 010</t>
  </si>
  <si>
    <t>High PCE, TCA alphas suggest indoor source.</t>
  </si>
  <si>
    <t>Main basement room (converted residence)</t>
  </si>
  <si>
    <t>Multiuse 012</t>
  </si>
  <si>
    <t>Multiuse 013</t>
  </si>
  <si>
    <t>Multiuse 016</t>
  </si>
  <si>
    <t>Potential indoor VOC sources noted. TCA in ambient air</t>
  </si>
  <si>
    <t>Multiuse 017</t>
  </si>
  <si>
    <t>Regular dry cleaning</t>
  </si>
  <si>
    <t>Multiuse 019</t>
  </si>
  <si>
    <t>Multiuse 020</t>
  </si>
  <si>
    <t>Dimethylphenol,2,4-</t>
  </si>
  <si>
    <t>2,4-Dimethylphenol</t>
  </si>
  <si>
    <t>Dimethylphthalate</t>
  </si>
  <si>
    <t>Di-n-butyl phthalate</t>
  </si>
  <si>
    <t>Dinitro-2-methylphenol (4,6-dinitro-o-cresol) *,4,6-</t>
  </si>
  <si>
    <t>4,6-Dinitro-2-methylphenol (4,6-dinitro-o-cresol)</t>
  </si>
  <si>
    <t>Dinitrophenol,2,4-</t>
  </si>
  <si>
    <t>2,4-Dinitrophenol</t>
  </si>
  <si>
    <t>Dinitrotoluene,2,4-</t>
  </si>
  <si>
    <t>2,4-Dinitrotoluene</t>
  </si>
  <si>
    <t>Dinitrotoluene,2,6-</t>
  </si>
  <si>
    <t>2,6-Dinitrotoluene</t>
  </si>
  <si>
    <t>Di-n-octyl phthalate</t>
  </si>
  <si>
    <t>Endosulfan</t>
  </si>
  <si>
    <t>Endrin</t>
  </si>
  <si>
    <t>Epichlorohydrin</t>
  </si>
  <si>
    <t>EN04-8</t>
  </si>
  <si>
    <t>EN04-5</t>
  </si>
  <si>
    <t>EN04-15</t>
  </si>
  <si>
    <t>EN04-18</t>
  </si>
  <si>
    <t>EN04-21</t>
  </si>
  <si>
    <t>EN04-26</t>
  </si>
  <si>
    <t>EN-311</t>
  </si>
  <si>
    <t>EN-279</t>
  </si>
  <si>
    <t>EN-077</t>
  </si>
  <si>
    <t>EN-215A</t>
  </si>
  <si>
    <t>EN-462</t>
  </si>
  <si>
    <t>EN-206</t>
  </si>
  <si>
    <t>EN-401</t>
  </si>
  <si>
    <t>EN-430</t>
  </si>
  <si>
    <t>EN-459A</t>
  </si>
  <si>
    <t>EN-162</t>
  </si>
  <si>
    <t>EN-217A</t>
  </si>
  <si>
    <t>EN426/468</t>
  </si>
  <si>
    <t>EN-304</t>
  </si>
  <si>
    <t>Location B - On shelf in west central portion of uniform cleaning area.</t>
  </si>
  <si>
    <t>Multiuse 025</t>
  </si>
  <si>
    <t>TCE, TCA above 10x threshold but not detected indoors and found in ambient air, respectively. Every month - Burk pest control - insect treatments</t>
  </si>
  <si>
    <t>Multiuse 027</t>
  </si>
  <si>
    <t>Residential 014</t>
  </si>
  <si>
    <t>Potential indoor VOC sources noted. PCE appears elevated. Bat proofing around the roof - 3 to 4" silicon around roof to seal gap.</t>
  </si>
  <si>
    <t>Furnace room sample</t>
  </si>
  <si>
    <t>Furnace Room</t>
  </si>
  <si>
    <t>Residential 014 - SS</t>
  </si>
  <si>
    <t>Residential 015</t>
  </si>
  <si>
    <t>Elevated indoor air (high alphas); Potential VOC sources noted.</t>
  </si>
  <si>
    <t>Storage and workshop sampling</t>
  </si>
  <si>
    <t>Storage</t>
  </si>
  <si>
    <t>Units of groundwater result</t>
  </si>
  <si>
    <t>Groundwater result comment</t>
  </si>
  <si>
    <t>Must be either "Y" for detected analytes or "N" for non_detects (groundwater)</t>
  </si>
  <si>
    <t>Soil gas sampling location</t>
  </si>
  <si>
    <t>Crawlspace result</t>
  </si>
  <si>
    <t>Units of crawlspace result</t>
  </si>
  <si>
    <t>Crawlspace result comment</t>
  </si>
  <si>
    <t>Must be either "Y" for detected analytes or "N" for non_detects (crawlspace)</t>
  </si>
  <si>
    <t>Unique numeric ID for site</t>
  </si>
  <si>
    <t>Unique numeric building ID (aka, subsite)</t>
  </si>
  <si>
    <t>Name of building, local address, local identifier, etc.</t>
  </si>
  <si>
    <t>Physical description of building: e.g., single family residence, one-story residence, etc.</t>
  </si>
  <si>
    <t>6800-N-IA</t>
  </si>
  <si>
    <t>1341 W</t>
  </si>
  <si>
    <t>1341-W-IA</t>
  </si>
  <si>
    <t>1301 W</t>
  </si>
  <si>
    <t>1301-W-IA</t>
  </si>
  <si>
    <t>Redfield</t>
  </si>
  <si>
    <t>not an actual well, used for interpolated well concentrations</t>
  </si>
  <si>
    <t>Under building</t>
  </si>
  <si>
    <t>EN04-7</t>
  </si>
  <si>
    <t>EN04-9</t>
  </si>
  <si>
    <t>Subslab result</t>
  </si>
  <si>
    <t>Units of subslab result</t>
  </si>
  <si>
    <t>Subslab result comment</t>
  </si>
  <si>
    <t>Must be either "Y" for detected analytes or "N" for non_detects (subslab)</t>
  </si>
  <si>
    <t>Groundwater sampling location</t>
  </si>
  <si>
    <t>The observed attenuation factors may be impacted by a confounding indoor source.</t>
  </si>
  <si>
    <t>Multi-unit apartment building; Finished basement 8' below grade with poured foundation.</t>
  </si>
  <si>
    <t>Finished Storage Basement</t>
  </si>
  <si>
    <t>Residential 012</t>
  </si>
  <si>
    <t>Multi-unit apartment building with unfinished basement; floor slab thickness varies from 4 to 5.5 in.</t>
  </si>
  <si>
    <t>Storage Basement - Location A</t>
  </si>
  <si>
    <t>Storage Basement - Location B</t>
  </si>
  <si>
    <t>N</t>
  </si>
  <si>
    <t>1,2-Dichloroethane</t>
  </si>
  <si>
    <t>UA02</t>
  </si>
  <si>
    <t>1,1,2-Trichloroethane</t>
  </si>
  <si>
    <t>trans-1,2-Dichloroethylene</t>
  </si>
  <si>
    <t>UA05</t>
  </si>
  <si>
    <t>Indoor source of 111TCA vapors suspected</t>
  </si>
  <si>
    <t>UA19</t>
  </si>
  <si>
    <t>Slab on Grade</t>
  </si>
  <si>
    <t>UA25</t>
  </si>
  <si>
    <t>Indoor source of VC, 112TCA, 111TCA, PCE, 12DCA, and 11DCA vapors suspected</t>
  </si>
  <si>
    <t>Finished portion of buidling sampled.</t>
  </si>
  <si>
    <t>Finished Portion of Building</t>
  </si>
  <si>
    <t>Residential 084 - SS</t>
  </si>
  <si>
    <t>Residential 085</t>
  </si>
  <si>
    <t>Filter Criteria</t>
  </si>
  <si>
    <t>OR</t>
  </si>
  <si>
    <t>Residence 028</t>
  </si>
  <si>
    <t>Residence 029</t>
  </si>
  <si>
    <t>Residence 030</t>
  </si>
  <si>
    <t>Residence 031</t>
  </si>
  <si>
    <t>Residence 032</t>
  </si>
  <si>
    <t>Residence 033</t>
  </si>
  <si>
    <t>Residence 034</t>
  </si>
  <si>
    <t>Residence 035</t>
  </si>
  <si>
    <t>Residence 036</t>
  </si>
  <si>
    <t>Residence 037</t>
  </si>
  <si>
    <t>Residence 038</t>
  </si>
  <si>
    <t>Residence 039</t>
  </si>
  <si>
    <t>Residence 040</t>
  </si>
  <si>
    <t>Residence 041</t>
  </si>
  <si>
    <t>Residence 042</t>
  </si>
  <si>
    <t>Residence 043</t>
  </si>
  <si>
    <t>Residence 044</t>
  </si>
  <si>
    <t>Residence 045</t>
  </si>
  <si>
    <t>Residence 046</t>
  </si>
  <si>
    <t>Residence 047</t>
  </si>
  <si>
    <t>Residence 048</t>
  </si>
  <si>
    <t>Residence 049</t>
  </si>
  <si>
    <t>Residence 050</t>
  </si>
  <si>
    <t>Residence 051</t>
  </si>
  <si>
    <t>Residence 052</t>
  </si>
  <si>
    <t>Residence 053</t>
  </si>
  <si>
    <t>Residence 054</t>
  </si>
  <si>
    <t>Residence 055</t>
  </si>
  <si>
    <t>Residence 056</t>
  </si>
  <si>
    <t>Residence 057</t>
  </si>
  <si>
    <t>Central Meeting/ Dining Room</t>
  </si>
  <si>
    <t>Location B - Institutional 009 - SS</t>
  </si>
  <si>
    <t>Multiuse 011</t>
  </si>
  <si>
    <t>multiuse</t>
  </si>
  <si>
    <t>Painting, 1st floor - January 03.</t>
  </si>
  <si>
    <t>Basement storage room</t>
  </si>
  <si>
    <t>Multiuse 014</t>
  </si>
  <si>
    <t>Potential indoor VOC sources noted. Treated land for grubs last spring</t>
  </si>
  <si>
    <t>Main basement room</t>
  </si>
  <si>
    <t>Multiuse 015</t>
  </si>
  <si>
    <t>Potential indoor VOC sources noted. Sprayed for termites in 2002.</t>
  </si>
  <si>
    <t>Main basement room.</t>
  </si>
  <si>
    <t>Multiuse 018</t>
  </si>
  <si>
    <t>Potential indoor VOC sources noted. Similar level of PCE found in ambient air. MeCl as a background condition.</t>
  </si>
  <si>
    <t>Multiuse 021</t>
  </si>
  <si>
    <t>Potential indoor VOC sources noted. Painted front store November 2002</t>
  </si>
  <si>
    <t>Residential basement</t>
  </si>
  <si>
    <t>Multiuse 023</t>
  </si>
  <si>
    <t>Indoor VOC source indicated. Regular dry cleaning (professional employees).</t>
  </si>
  <si>
    <t>Multiuse 024</t>
  </si>
  <si>
    <t>Indoor VOC sources indicated; painted wall in general building - 2 weeks ago. Regular dry cleaning.</t>
  </si>
  <si>
    <t>The observed attenuation factor is may be biased high due to the presence of a confounding source in the indoor air.</t>
  </si>
  <si>
    <t>Barber shop/unoccupied commercial space; Unfinished basement.</t>
  </si>
  <si>
    <t>Methylene chloride</t>
  </si>
  <si>
    <t>Multiuse 003</t>
  </si>
  <si>
    <t>Name of site or facility</t>
  </si>
  <si>
    <t>Building is single family residence that was converted to antique shop.  There was an oil storage tank in basement and some paints and thinners stored in basement, ground floor level of house used as antique shop, furniture waxes and cleaners used</t>
  </si>
  <si>
    <t>Building #1</t>
  </si>
  <si>
    <t>ppbv</t>
  </si>
  <si>
    <t>Geoprobe boring located next to building #1</t>
  </si>
  <si>
    <t>MTBE</t>
  </si>
  <si>
    <t>#2</t>
  </si>
  <si>
    <t>Slab on grade</t>
  </si>
  <si>
    <t>241026-H-051</t>
  </si>
  <si>
    <t>241026-IA-51-B-01</t>
  </si>
  <si>
    <t>241026-SS-51-B-01</t>
  </si>
  <si>
    <t>241026-H-052</t>
  </si>
  <si>
    <t>Silt</t>
  </si>
  <si>
    <t>Residence 001</t>
  </si>
  <si>
    <t>Residence 002</t>
  </si>
  <si>
    <t>Residence 003</t>
  </si>
  <si>
    <t>Residence 004</t>
  </si>
  <si>
    <t>Residence 005</t>
  </si>
  <si>
    <t>Residence 006</t>
  </si>
  <si>
    <t>Residence 007</t>
  </si>
  <si>
    <t>Residence 008</t>
  </si>
  <si>
    <t>Residence 009</t>
  </si>
  <si>
    <t>Residence 010</t>
  </si>
  <si>
    <t>Residence 011</t>
  </si>
  <si>
    <t>Residence 012</t>
  </si>
  <si>
    <t>Residence 013</t>
  </si>
  <si>
    <t>Residence 014</t>
  </si>
  <si>
    <t>Residence 015</t>
  </si>
  <si>
    <t>Residence 016</t>
  </si>
  <si>
    <t>Residence 017</t>
  </si>
  <si>
    <t>Residence 018</t>
  </si>
  <si>
    <t>Residence 019</t>
  </si>
  <si>
    <t>Residence 020</t>
  </si>
  <si>
    <t>Residence 021</t>
  </si>
  <si>
    <t>Residence 022</t>
  </si>
  <si>
    <t>Residence 023</t>
  </si>
  <si>
    <t>Residence 024</t>
  </si>
  <si>
    <t>Residence 025</t>
  </si>
  <si>
    <t>Residence 026</t>
  </si>
  <si>
    <t>Residence 027</t>
  </si>
  <si>
    <t>Hydrogeologic setting of site</t>
  </si>
  <si>
    <t>Commercial 012</t>
  </si>
  <si>
    <t>Commercial 013</t>
  </si>
  <si>
    <t>Auto painting room - paint department, constant use; exhausted, OSHA approved. Regular dry cleaning. Every summer, treatment for weeds - Chemlawn.</t>
  </si>
  <si>
    <t>In N office 10 ft. from E ext. wall. 40 ft. from S. ext. wall .</t>
  </si>
  <si>
    <t>Commercial 013 - SS</t>
  </si>
  <si>
    <t>Commercial 014</t>
  </si>
  <si>
    <t>Open warehouse building.</t>
  </si>
  <si>
    <t>Location B - East central portion of east warehouse area.</t>
  </si>
  <si>
    <t>Location B - Commercial 014 - SS</t>
  </si>
  <si>
    <t>Location A - East central portion of west  warehouse area - near office.</t>
  </si>
  <si>
    <t>Location A - Commercial 014 - SS</t>
  </si>
  <si>
    <t>Commercial 015</t>
  </si>
  <si>
    <t>Indoor VOC sources indicated. Bug sprays - professional - Ehrlich Co.</t>
  </si>
  <si>
    <t>On workbench along north wall of building.</t>
  </si>
  <si>
    <t>Commercial 015 - SS</t>
  </si>
  <si>
    <t>Commercial 016</t>
  </si>
  <si>
    <t>Background conditions indicated for TCE, PCE, TCA, Freon 113, MeCl.</t>
  </si>
  <si>
    <t>Auto body / tire shop. French drain used to wash down the floor likely route of entry to subsurface.</t>
  </si>
  <si>
    <t>NE part of building on sawhorse 25' from south entrance 3' above ground.</t>
  </si>
  <si>
    <t>Location A - Commercial 016 - SS</t>
  </si>
  <si>
    <t>Building 2</t>
  </si>
  <si>
    <t>Location C: Chapel</t>
  </si>
  <si>
    <t>Institutional 005</t>
  </si>
  <si>
    <t>Infrequent dry cleaning; cabinetry, painting - Aug/Sept 2002 - 1st floor</t>
  </si>
  <si>
    <t>Institutional 006</t>
  </si>
  <si>
    <t>Potential indoor VOC sources noted. PCE, cDCE, TCA, indoor background condition.</t>
  </si>
  <si>
    <t>School with full basement.</t>
  </si>
  <si>
    <t>Institutional 007</t>
  </si>
  <si>
    <t>TCE, MeCl from indoor sources?</t>
  </si>
  <si>
    <t>Institutional building basement.</t>
  </si>
  <si>
    <t>Location A - Institutional 009 - SS</t>
  </si>
  <si>
    <t>Chloro-1,3-butadiene (chloroprene),2-</t>
  </si>
  <si>
    <t>2-Chloro-1,3-butadiene (chloroprene)</t>
  </si>
  <si>
    <t>Chloroaniline,p-</t>
  </si>
  <si>
    <t>p-Chloroaniline</t>
  </si>
  <si>
    <t>Chlorobenzene</t>
  </si>
  <si>
    <t>Chlorobutane,1-</t>
  </si>
  <si>
    <t>1-Chlorobutane</t>
  </si>
  <si>
    <t>Chlorodibromomethane</t>
  </si>
  <si>
    <t>Chlorodifluoromethane</t>
  </si>
  <si>
    <t>Chloroethane (ethyl chloride)</t>
  </si>
  <si>
    <t>Chloronaphthalene,beta-</t>
  </si>
  <si>
    <t>beta-Chloronaphthalene</t>
  </si>
  <si>
    <t>Chlorophenol,2-</t>
  </si>
  <si>
    <t>2-Chlorophenol</t>
  </si>
  <si>
    <t>Chloropropane,2-</t>
  </si>
  <si>
    <t>2-Chloropropane</t>
  </si>
  <si>
    <t>Chrysene</t>
  </si>
  <si>
    <t>366 BONNIE - Indoor Air</t>
  </si>
  <si>
    <t>MW003</t>
  </si>
  <si>
    <t>400 LOMOND</t>
  </si>
  <si>
    <t>400 LOMOND - Indoor Air</t>
  </si>
  <si>
    <t>418 LOMOND</t>
  </si>
  <si>
    <t>ChemList</t>
  </si>
  <si>
    <t>S, SI</t>
  </si>
  <si>
    <t>Must be either "Y" for detected analytes or "N" for non_detects (soil gas)</t>
  </si>
  <si>
    <t>Unique Id for paired indoor air and soil gas results</t>
  </si>
  <si>
    <t>First (or only) date of crawlspace samping</t>
  </si>
  <si>
    <t>Last date of crawlspace sampling</t>
  </si>
  <si>
    <t>Crawlspace value type (actual, mean, max)</t>
  </si>
  <si>
    <t>Indoor air value type (actual, mean, max)</t>
  </si>
  <si>
    <t>Unique Id for paired indoor air and crawlspace results</t>
  </si>
  <si>
    <t>Date of outdoor air sample</t>
  </si>
  <si>
    <t>Outdoor air result</t>
  </si>
  <si>
    <t>Units of outdoor air result</t>
  </si>
  <si>
    <t>Must be either "Y" for detected analytes or "N" for non_detects (outdoor air)</t>
  </si>
  <si>
    <t>Subslab method detection limit, practical quantitation limit, or reporting limit</t>
  </si>
  <si>
    <t>Indoor air method detection limit, practical quantitation limit, or reporting limit</t>
  </si>
  <si>
    <t>Groundwater method detection limit, practical quantitation limit, or reporting limit</t>
  </si>
  <si>
    <t>Soil gas method detection limit, practical quantitation limit, or reporting limit</t>
  </si>
  <si>
    <t>Crawlspace method detection limit, practical quantitation limit, or reporting limit</t>
  </si>
  <si>
    <t>Units for groundwater sampling point depth</t>
  </si>
  <si>
    <t>Units for soil gas sampling point depth</t>
  </si>
  <si>
    <t>Units for horizontal distance of soil gas sampling point</t>
  </si>
  <si>
    <t>Units for horizontal distance of groundwater sampling point</t>
  </si>
  <si>
    <t>Copy of chemical name</t>
  </si>
  <si>
    <t>CHC = chlorinated hydrocarbon; PHC = petroleum hydrocarbon</t>
  </si>
  <si>
    <t>Copy of site or facility name</t>
  </si>
  <si>
    <t>Copy of vadose zone soil texture codes (comma separated); dominant soil type</t>
  </si>
  <si>
    <t>VC = very coarse, C = coarse, F = fine</t>
  </si>
  <si>
    <t>Copy of name of building, local address, local identifier, etc.</t>
  </si>
  <si>
    <t>Copy of use of building (residential, commercial, industrial, school, etc.)</t>
  </si>
  <si>
    <t>Copy of type of foundation for the building (basement, crawlspace, slab-on-grade, earthen, basement-partial, etc.)</t>
  </si>
  <si>
    <t>[GW] &gt; RL? (Y,N)</t>
  </si>
  <si>
    <t>[SS] &gt; RL? (Y,N)</t>
  </si>
  <si>
    <t>[SG] &gt; RL? (Y,N)</t>
  </si>
  <si>
    <t>[CS] &gt; RL? (Y,N)</t>
  </si>
  <si>
    <t>[IA] &gt; RL? (Y,N)</t>
  </si>
  <si>
    <t>SG-04</t>
  </si>
  <si>
    <t>SG-21</t>
  </si>
  <si>
    <t>SG-11</t>
  </si>
  <si>
    <t>SG-03</t>
  </si>
  <si>
    <t>SG-31</t>
  </si>
  <si>
    <t>SG-12</t>
  </si>
  <si>
    <t>SG-22</t>
  </si>
  <si>
    <t>SG-44</t>
  </si>
  <si>
    <t>SG-46</t>
  </si>
  <si>
    <t>Geoprobe boring beside building #1</t>
  </si>
  <si>
    <t>SG-A</t>
  </si>
  <si>
    <t>SG-B</t>
  </si>
  <si>
    <t>SG-C</t>
  </si>
  <si>
    <t>SG-E</t>
  </si>
  <si>
    <t>W1</t>
  </si>
  <si>
    <t>W2</t>
  </si>
  <si>
    <t>W3</t>
  </si>
  <si>
    <t>W4</t>
  </si>
  <si>
    <t>W5</t>
  </si>
  <si>
    <t>W6</t>
  </si>
  <si>
    <t>W7</t>
  </si>
  <si>
    <t>W8</t>
  </si>
  <si>
    <t>W9</t>
  </si>
  <si>
    <t>W10</t>
  </si>
  <si>
    <t>W11</t>
  </si>
  <si>
    <t>W12</t>
  </si>
  <si>
    <t>W13</t>
  </si>
  <si>
    <t>W14</t>
  </si>
  <si>
    <t>W15</t>
  </si>
  <si>
    <t>W16</t>
  </si>
  <si>
    <t>W17</t>
  </si>
  <si>
    <t>W18</t>
  </si>
  <si>
    <t>Residential 013</t>
  </si>
  <si>
    <t>Potential indoor VOC sources noted. TCA may be elevated from background. Tore up linoleum floor in kitchen in November 2002; flea bombs - over a year ago - maybe summer 2001</t>
  </si>
  <si>
    <t>Residential 018</t>
  </si>
  <si>
    <t>Large collection of VOC-containing products including TCA, PCE solvent in basement area.</t>
  </si>
  <si>
    <t>Residential 019</t>
  </si>
  <si>
    <t>Elevated alphas suggest indoor source. Refinished wood floors on 1st floor - Sept. 02; refinished wood floors on 2nd floor - July 02; outside painted summer 01; new tub installed about 1.5 y/a used muriatic acid; touch up paint 1st floor - Oct/Nov.</t>
  </si>
  <si>
    <t>Residential 022</t>
  </si>
  <si>
    <t>High PCE suggests indoor source.</t>
  </si>
  <si>
    <t>Residential 024</t>
  </si>
  <si>
    <t>Painted door between two sides</t>
  </si>
  <si>
    <t>South side of duplex basement sampled.</t>
  </si>
  <si>
    <t>Residential 030</t>
  </si>
  <si>
    <t>TCE, TCA, DCE indoor sources; Painting on first floor</t>
  </si>
  <si>
    <t>Utility room sample</t>
  </si>
  <si>
    <t>Utility Room</t>
  </si>
  <si>
    <t>Residential 030 - SS</t>
  </si>
  <si>
    <t>Residential 034</t>
  </si>
  <si>
    <t>clay, silt, and sandy clay</t>
  </si>
  <si>
    <t>Outside plume boundary defined by MCL</t>
  </si>
  <si>
    <t>Wall</t>
  </si>
  <si>
    <t>712006</t>
  </si>
  <si>
    <t>SCM - Cortlandville</t>
  </si>
  <si>
    <t>gp</t>
  </si>
  <si>
    <t>712006-H-001</t>
  </si>
  <si>
    <t>Structure, Residential</t>
  </si>
  <si>
    <t>712006-BS-01</t>
  </si>
  <si>
    <t>712006-SS-01</t>
  </si>
  <si>
    <t>sm</t>
  </si>
  <si>
    <t>712006-H-002</t>
  </si>
  <si>
    <t>712006-BS-02</t>
  </si>
  <si>
    <t>712006-SS-02</t>
  </si>
  <si>
    <t>ml</t>
  </si>
  <si>
    <t>712006-H-003</t>
  </si>
  <si>
    <t>712006-BS-03</t>
  </si>
  <si>
    <t>712006-SS-03</t>
  </si>
  <si>
    <t>712006-H-004</t>
  </si>
  <si>
    <t>712006-BS-04</t>
  </si>
  <si>
    <t>712006-SS-04</t>
  </si>
  <si>
    <t>712006-H-005</t>
  </si>
  <si>
    <t>712006-BS-05</t>
  </si>
  <si>
    <t>712006-SS-05</t>
  </si>
  <si>
    <t>712006-H-006</t>
  </si>
  <si>
    <t>712006-BS-06</t>
  </si>
  <si>
    <t>712006-SS-06</t>
  </si>
  <si>
    <t>gm</t>
  </si>
  <si>
    <t>712006-H-007</t>
  </si>
  <si>
    <t>712006-BS-07</t>
  </si>
  <si>
    <t>712006-SS-07</t>
  </si>
  <si>
    <t>712006-H-008</t>
  </si>
  <si>
    <t>712006-BS-08</t>
  </si>
  <si>
    <t>712006-SS-08</t>
  </si>
  <si>
    <t>712006-H-009</t>
  </si>
  <si>
    <t>712006-BS-09-DUP</t>
  </si>
  <si>
    <t>712006-SS-09</t>
  </si>
  <si>
    <t>712006-H-010</t>
  </si>
  <si>
    <t>712006-BS-10</t>
  </si>
  <si>
    <t>712006-SS-10</t>
  </si>
  <si>
    <t>712006-H-011</t>
  </si>
  <si>
    <t>712006-BS-11</t>
  </si>
  <si>
    <t>712006-SS-11</t>
  </si>
  <si>
    <t>712006-H-012</t>
  </si>
  <si>
    <t>712006-BS-12</t>
  </si>
  <si>
    <t>712006-SS-12</t>
  </si>
  <si>
    <t>712006-H-014</t>
  </si>
  <si>
    <t>712006-BS-14</t>
  </si>
  <si>
    <t>712006-SS-14</t>
  </si>
  <si>
    <t>712006-H-015</t>
  </si>
  <si>
    <t>712006-BS-15</t>
  </si>
  <si>
    <t>712006-SS-15</t>
  </si>
  <si>
    <t>712006-H-016</t>
  </si>
  <si>
    <t>712006-BS-16</t>
  </si>
  <si>
    <t>712006-SS-16</t>
  </si>
  <si>
    <t>712006-H-017</t>
  </si>
  <si>
    <t>712006-BS-17</t>
  </si>
  <si>
    <t>712006-SS-17</t>
  </si>
  <si>
    <t>712006-H-018</t>
  </si>
  <si>
    <t>712006-BS-18</t>
  </si>
  <si>
    <t>712006-SS-18</t>
  </si>
  <si>
    <t>712006-H-019</t>
  </si>
  <si>
    <t>712006-BS-19</t>
  </si>
  <si>
    <t>712006-SS-19</t>
  </si>
  <si>
    <t>n-Butylbenzene</t>
  </si>
  <si>
    <t>Butylbenzene,sec-</t>
  </si>
  <si>
    <t>sec-Butylbenzene</t>
  </si>
  <si>
    <t>Butylbenzene,tert-</t>
  </si>
  <si>
    <t>tert-Butylbenzene</t>
  </si>
  <si>
    <t>Carbazole</t>
  </si>
  <si>
    <t>Carbon disulfide</t>
  </si>
  <si>
    <t>Chlordane</t>
  </si>
  <si>
    <t>Harcros/Tri State</t>
  </si>
  <si>
    <t>1634 Sante Fe - sub-slab</t>
  </si>
  <si>
    <t>1634 Sante Fe - 1634 Well</t>
  </si>
  <si>
    <t>Crotonaldehyde (2-butenal)</t>
  </si>
  <si>
    <t>Cumene</t>
  </si>
  <si>
    <t>DDD</t>
  </si>
  <si>
    <t>DDE</t>
  </si>
  <si>
    <t>DDT</t>
  </si>
  <si>
    <t>Dibenz(a,h)anthracene</t>
  </si>
  <si>
    <t>Dibenzofuran</t>
  </si>
  <si>
    <t>Dibromo-3-chloropropane,1,2-</t>
  </si>
  <si>
    <t>1,2-Dibromo-3-chloropropane</t>
  </si>
  <si>
    <t>Dibromoethane (ethylene dibromide),1,2-</t>
  </si>
  <si>
    <t>1,2-Dibromoethane (ethylene dibromide)</t>
  </si>
  <si>
    <t>Dichlorobenzene,1,2-</t>
  </si>
  <si>
    <t>1,2-Dichlorobenzene</t>
  </si>
  <si>
    <t>Dichlorobenzene,1,3-</t>
  </si>
  <si>
    <t>1,3-Dichlorobenzene</t>
  </si>
  <si>
    <t>Dichlorobenzene,1,4-</t>
  </si>
  <si>
    <t>1,4-Dichlorobenzene</t>
  </si>
  <si>
    <t>Dichlorobenzidine,3,3-</t>
  </si>
  <si>
    <t>3,3-Dichlorobenzidine</t>
  </si>
  <si>
    <t>Dichlorodifluoromethane</t>
  </si>
  <si>
    <t>Dichloroethane,1,1-</t>
  </si>
  <si>
    <t>Dichloroethane,1,2-</t>
  </si>
  <si>
    <t>Dichloroethylene, 1,1-</t>
  </si>
  <si>
    <t>Dichloroethylene,cis-1,2-</t>
  </si>
  <si>
    <t>Dichloroethylene,trans-1,2-</t>
  </si>
  <si>
    <t>Dichlorophenol,2,4-</t>
  </si>
  <si>
    <t>2,4-Dichlorophenol</t>
  </si>
  <si>
    <t>Dichloropropane, 1,2-</t>
  </si>
  <si>
    <t>1,2-Dichloropropane</t>
  </si>
  <si>
    <t>Dichloropropene,1,3-</t>
  </si>
  <si>
    <t>1,3-Dichloropropene</t>
  </si>
  <si>
    <t>Indoor VOC sources inferred.</t>
  </si>
  <si>
    <t>On shelf about 7 ft. From N wall and about 12 ft. from W wall.</t>
  </si>
  <si>
    <t>Residential 131 - SS</t>
  </si>
  <si>
    <t>Residential 134</t>
  </si>
  <si>
    <t>Indoor VOC sources noted.</t>
  </si>
  <si>
    <t>Residential 136</t>
  </si>
  <si>
    <t>TCA, DCE, DCA appear impacted by indoor background.</t>
  </si>
  <si>
    <t>Residential 137</t>
  </si>
  <si>
    <t>Alphas (except freon) appear impacted by indoor air background.</t>
  </si>
  <si>
    <t>1,1,2-Trichloro-1,2,2-trifluoroethane</t>
  </si>
  <si>
    <t>About 12 ft. from W. wall and 1 ft. from S. wall.  On counter in finished room.</t>
  </si>
  <si>
    <t>Residential 137 - SS</t>
  </si>
  <si>
    <t>Residential 141</t>
  </si>
  <si>
    <t>TCA found at similar concentration in ambient air.</t>
  </si>
  <si>
    <t>Residential 147</t>
  </si>
  <si>
    <t>High TCE alpha suggests indoor source. Pesticides stored in basement.</t>
  </si>
  <si>
    <t>Residential 148</t>
  </si>
  <si>
    <t>High TCA, DCE, PCE alphas suggest indoor source.</t>
  </si>
  <si>
    <t>Residential 149</t>
  </si>
  <si>
    <t>High DCE, TCA, MeCl alphas suggest indoor source</t>
  </si>
  <si>
    <t>On table 8' from S wall and 10 ft. from E. wall.</t>
  </si>
  <si>
    <t>Residential 149 - SS</t>
  </si>
  <si>
    <t>Residential 150</t>
  </si>
  <si>
    <t>TCA, DCE w background contribution.</t>
  </si>
  <si>
    <t>Residential 151</t>
  </si>
  <si>
    <t>Works at dry cleaner</t>
  </si>
  <si>
    <t>On top of dryer about 12 ft. from W wall and ~12 ft. from S wall.</t>
  </si>
  <si>
    <t>Residential 151 - SS</t>
  </si>
  <si>
    <t>Residential 152</t>
  </si>
  <si>
    <t>High TCA, TCE alphas suggest indoor sources.</t>
  </si>
  <si>
    <t>Residential 156</t>
  </si>
  <si>
    <t>IA&gt;SS</t>
  </si>
  <si>
    <t>gw_detect_flag_yn</t>
  </si>
  <si>
    <t>gw_alpha_id</t>
  </si>
  <si>
    <t>sg_location</t>
  </si>
  <si>
    <t>cs_value_type</t>
  </si>
  <si>
    <t>MW07</t>
  </si>
  <si>
    <t>Mount Holly</t>
  </si>
  <si>
    <t>sand, trace silt and clay</t>
  </si>
  <si>
    <t>MH-103</t>
  </si>
  <si>
    <t>Residential 072</t>
  </si>
  <si>
    <t>Residential 074</t>
  </si>
  <si>
    <t>TCA contribution from ambient air</t>
  </si>
  <si>
    <t>Residential 075</t>
  </si>
  <si>
    <t>Potential indoor VOC sources</t>
  </si>
  <si>
    <t>Residential 076</t>
  </si>
  <si>
    <t>Ant treatment in garage are (garage not attached)</t>
  </si>
  <si>
    <t>Sample on table, N side of duplex</t>
  </si>
  <si>
    <t>On Table in N Side of Duplex</t>
  </si>
  <si>
    <t>Residential 076 - SS</t>
  </si>
  <si>
    <t>Potential indoor VOC sources noted. Last summer - sprayed for ants &amp; other bugs in basement.  Bought products at hardware store.</t>
  </si>
  <si>
    <t>Residential 060</t>
  </si>
  <si>
    <t>Statistic</t>
  </si>
  <si>
    <t>ug/l</t>
  </si>
  <si>
    <t>Selected Data</t>
  </si>
  <si>
    <t>IA/GW Detect Flag (Y=1,N=0)</t>
  </si>
  <si>
    <t>IA/GW Non-Detect Flag (Y=1,N=0)</t>
  </si>
  <si>
    <t>IA/SS Detect Flag (Y=1,N=0)</t>
  </si>
  <si>
    <t>IA/SS Non-Detect Flag (Y=1,N=0)</t>
  </si>
  <si>
    <t>IA/SG Detect Flag (Y=1,N=0)</t>
  </si>
  <si>
    <t>W-6</t>
  </si>
  <si>
    <t>DP-25</t>
  </si>
  <si>
    <t>W-11</t>
  </si>
  <si>
    <t>DP-03</t>
  </si>
  <si>
    <t>D-48</t>
  </si>
  <si>
    <t>DP-16</t>
  </si>
  <si>
    <t>DP-68</t>
  </si>
  <si>
    <t>700 1st Street E</t>
  </si>
  <si>
    <t>700 1st Street N</t>
  </si>
  <si>
    <t xml:space="preserve">700 1st Street S </t>
  </si>
  <si>
    <t>700 1st Street W</t>
  </si>
  <si>
    <t>215 Jefferson Street N</t>
  </si>
  <si>
    <t>215 Jefferson Street S</t>
  </si>
  <si>
    <t>215 Jefferson Street W</t>
  </si>
  <si>
    <t>620 Geis Street N</t>
  </si>
  <si>
    <t>Potential indoor VOC sources noted. PCE, MeCl in ambient air; tenant painting likely.</t>
  </si>
  <si>
    <t>Apartment basement</t>
  </si>
  <si>
    <t>Residential 065</t>
  </si>
  <si>
    <t>TCE greater than 100x but not found indoors. PCE and chloroethane background outdoor air?</t>
  </si>
  <si>
    <t>KM Percentile Plots</t>
  </si>
  <si>
    <t>Potential indoor VOC sources noted. TCA and TCE may be elevated. Exterior painted 6 months before survey.</t>
  </si>
  <si>
    <t>Residential 062</t>
  </si>
  <si>
    <t>Potential indoor VOC sources noted. TCA, MeCL indoor background; infrequent dry cleaning</t>
  </si>
  <si>
    <t>Regular dry cleaning; Painting or remodeling conducted within the structure within six months of survey or new carpeting, upholstery, drapes, or other textiles were installed within the year before the sampling. Pesticides used in 9-01</t>
  </si>
  <si>
    <t>Retail row building; unfinished basement.</t>
  </si>
  <si>
    <t>Residential 001</t>
  </si>
  <si>
    <t>Unfinished basement. Block walls and concrete floor.  Sump hole through floor, small wall cracks.</t>
  </si>
  <si>
    <t>South-Central Portion of Basement</t>
  </si>
  <si>
    <t>Residential 003</t>
  </si>
  <si>
    <t>Unfinished basement.  Moisture problem.</t>
  </si>
  <si>
    <t>1648 Sante Fe - sub-slab</t>
  </si>
  <si>
    <t>1648 Sante Fe - 1648 Well</t>
  </si>
  <si>
    <t>241026-SS-05-B-01</t>
  </si>
  <si>
    <t>241026-H-006</t>
  </si>
  <si>
    <t>241026-IA-06-B-01</t>
  </si>
  <si>
    <t>241026-SS-06-B-01</t>
  </si>
  <si>
    <t>Potential indoor VOC sources noted. Suspect TCE background condition indoors.</t>
  </si>
  <si>
    <t>Residential 064</t>
  </si>
  <si>
    <t>Potential indoor VOC sources noted. MeCl indoor</t>
  </si>
  <si>
    <t>Residential 069</t>
  </si>
  <si>
    <t>Potential indoor VOC sources noted, but no detections in indoor air</t>
  </si>
  <si>
    <t>First</t>
  </si>
  <si>
    <t>Painting confirmed</t>
  </si>
  <si>
    <t>Residential 035</t>
  </si>
  <si>
    <t>Potential VOC sources noted</t>
  </si>
  <si>
    <t>Residential 036</t>
  </si>
  <si>
    <t>TCE in IA but higher in ambient air.</t>
  </si>
  <si>
    <t>Residential 037</t>
  </si>
  <si>
    <t>2002 Summer - outside of house painted</t>
  </si>
  <si>
    <t>Trichlorofluoromethane</t>
  </si>
  <si>
    <t>Trichlorophenol,2,4,5-</t>
  </si>
  <si>
    <t>2,4,5-Trichlorophenol</t>
  </si>
  <si>
    <t>Trichlorophenol,2,4,6-</t>
  </si>
  <si>
    <t>2,4,6-Trichlorophenol</t>
  </si>
  <si>
    <t>Trichloropropane,1,2,3-</t>
  </si>
  <si>
    <t>1,2,3-Trichloropropane</t>
  </si>
  <si>
    <t>Trimethylbenzene,1,2,4-</t>
  </si>
  <si>
    <t>1,2,4-Trimethylbenzene</t>
  </si>
  <si>
    <t>MADEP2</t>
  </si>
  <si>
    <t>f,c sand, gravel</t>
  </si>
  <si>
    <t>1503 George</t>
  </si>
  <si>
    <t>MA2-Well-01</t>
  </si>
  <si>
    <t>MADEP3</t>
  </si>
  <si>
    <t>12092 B Marble</t>
  </si>
  <si>
    <t>MA3-Well-01</t>
  </si>
  <si>
    <t>13345 A Malden #226</t>
  </si>
  <si>
    <t>Potential indoor VOC sources noted. The observed attenuation factors for TCA and DCA may be biased low due to the presence of a confounding indoor source. 2nd floor remodeled</t>
  </si>
  <si>
    <t>offices; Finished/Unfinished basement; floor slab thickness varies - 11 in. in boiler room; 16 in. in sewer lift station room</t>
  </si>
  <si>
    <t>Boiler/Utility Room</t>
  </si>
  <si>
    <t>Sewer Lift Station Room</t>
  </si>
  <si>
    <t>Institutional 001</t>
  </si>
  <si>
    <t>School/Commercial</t>
  </si>
  <si>
    <t>1.   Reset the spreadsheet by clicking on the "Reset Spreadsheet" button.</t>
  </si>
  <si>
    <t>2.  Select the media you want to work with and display in the graphs by clicking on the "Select Subsurface Media" button.</t>
  </si>
  <si>
    <t>4. To calculate statistics for the selected media and filter criteria:</t>
  </si>
  <si>
    <t>If you entered the filter criteria in the colored cells, click the "Apply Filters and Calculate Statistics" button.</t>
  </si>
  <si>
    <t>If you entered the filter criteria using Excel's Autofilter feature, click the "Autofilter and Calculate Statistics" button.</t>
  </si>
  <si>
    <t>1.  Please read the background information (below) explaining how the spreadsheet is constructed to ensure successful data entry.</t>
  </si>
  <si>
    <t>241026-W-02</t>
  </si>
  <si>
    <t>241026-W-02-060927</t>
  </si>
  <si>
    <t>241026-H-007</t>
  </si>
  <si>
    <t>241026-IA-07-B-01</t>
  </si>
  <si>
    <t>241026-SS-07-B-01</t>
  </si>
  <si>
    <t>241026-H-008</t>
  </si>
  <si>
    <t>241026-IA-08-B-01</t>
  </si>
  <si>
    <t>241026-SS-08-B-01</t>
  </si>
  <si>
    <t>241026-W-03</t>
  </si>
  <si>
    <t>241026-W-03-060927</t>
  </si>
  <si>
    <t>241026-H-009</t>
  </si>
  <si>
    <t>241026-IA-09-B-01</t>
  </si>
  <si>
    <t>241026-SS-09-B-01</t>
  </si>
  <si>
    <t>241026-H-010</t>
  </si>
  <si>
    <t>241026-IA-10-B-01</t>
  </si>
  <si>
    <t>241026-SS-10</t>
  </si>
  <si>
    <t>241026-H-014</t>
  </si>
  <si>
    <t>241026-IA-14-B-01</t>
  </si>
  <si>
    <t>241026-SS-14-B-01</t>
  </si>
  <si>
    <t>Location A - Multiuse 024 - SS</t>
  </si>
  <si>
    <t>SG-DEN</t>
  </si>
  <si>
    <t>SG-LUC</t>
  </si>
  <si>
    <t>1734 Sante Fe - Basement</t>
  </si>
  <si>
    <t>1748 Sante Fe - Basement</t>
  </si>
  <si>
    <t>418 LOMOND - Indoor Air</t>
  </si>
  <si>
    <t>504 LOMOND</t>
  </si>
  <si>
    <t>504 LOMOND - Indoor Air</t>
  </si>
  <si>
    <t>well contour</t>
  </si>
  <si>
    <t>Residential 015 - SS</t>
  </si>
  <si>
    <t>Workshop</t>
  </si>
  <si>
    <t>Residential 016</t>
  </si>
  <si>
    <t>Every summer - outside of house for ants - tralomethin and Diazanon</t>
  </si>
  <si>
    <t>Residential 017</t>
  </si>
  <si>
    <t>Residential 020</t>
  </si>
  <si>
    <t>TCA in ambient and indoor air as a background condition.</t>
  </si>
  <si>
    <t>Residential 021</t>
  </si>
  <si>
    <t>High alphas suggest indoor source. Painting on second floor</t>
  </si>
  <si>
    <t>Residential 023</t>
  </si>
  <si>
    <t>High TCE, TCA suggests indoor source. Sprayed last year for ants</t>
  </si>
  <si>
    <t>Residential 025</t>
  </si>
  <si>
    <t>High alphas suggest indoor sources; painted front outside of house in August 2002.</t>
  </si>
  <si>
    <t>Main basement room,</t>
  </si>
  <si>
    <t>Residential 026</t>
  </si>
  <si>
    <t>High alphas indicate indoor sources; Added New Bath and Kitchen</t>
  </si>
  <si>
    <t>Residential 027</t>
  </si>
  <si>
    <t>LR, DR Kitchen, BA, Hallway on right side - painted Sept 02; LR, DR, Kitchen on left side - painted Sept. 02.; solvents used at work</t>
  </si>
  <si>
    <t>Residential 028</t>
  </si>
  <si>
    <t>Data suggests indoor source of PCE, VC, Freon 113. Concurrent ambient air at 32 Arthur indicates presence of TCA, Freon and MeCl. Spray for ants for the first time last spring - ficam &amp; demand CS - outside perimeter - by water sources in the home (kitchen sink &amp; bathroom)</t>
  </si>
  <si>
    <t>Residential 031</t>
  </si>
  <si>
    <t>High PCE alpha suggests indoor source. Painting on second floor ( painting 2 weeks ago - office area only - could still smell paint. Regular dry cleaning.</t>
  </si>
  <si>
    <t>Commercial basement.</t>
  </si>
  <si>
    <t>Commercial 005 Average</t>
  </si>
  <si>
    <t>Commercial 008</t>
  </si>
  <si>
    <t>VOC source</t>
  </si>
  <si>
    <t>Auto body shop</t>
  </si>
  <si>
    <t>estimated</t>
  </si>
  <si>
    <t>Commercial 011</t>
  </si>
  <si>
    <t>Potential indoor VOC sources noted. Substructure soil gas suggests possible alternate source.</t>
  </si>
  <si>
    <t>Commercial basement</t>
  </si>
  <si>
    <t>On Wooden Pallet in W-Central Portion of Print Room</t>
  </si>
  <si>
    <t>Location A - Commercial 011 - SS</t>
  </si>
  <si>
    <t>Commercial 017</t>
  </si>
  <si>
    <t>Indoor sources indicated for TCE, TCA, DCE. Theater in process of being painted on all levels; AQL inside walls painted April '03.. Infrequent dry cleaning.</t>
  </si>
  <si>
    <t>Commercial 017 Average</t>
  </si>
  <si>
    <t>Institutional 003</t>
  </si>
  <si>
    <t>Institutional basement</t>
  </si>
  <si>
    <t>Institutional 004</t>
  </si>
  <si>
    <t>Meeting rooms in basement</t>
  </si>
  <si>
    <t>Institutional 008</t>
  </si>
  <si>
    <t>Institutional 009</t>
  </si>
  <si>
    <t>Potential VOC sources noted.</t>
  </si>
  <si>
    <t>Central meeting/dining room.</t>
  </si>
  <si>
    <t>2 feet from north - central wall on tape 5' high.</t>
  </si>
  <si>
    <t>Residential 121 - SS</t>
  </si>
  <si>
    <t>Location A - mech./boiler room - E section of building.</t>
  </si>
  <si>
    <t>Location B - Workshop area</t>
  </si>
  <si>
    <t>Location B - Residential 122 - SS</t>
  </si>
  <si>
    <t>Residential 124</t>
  </si>
  <si>
    <t>SiteName</t>
  </si>
  <si>
    <t>ChemType</t>
  </si>
  <si>
    <t xml:space="preserve">SoilType </t>
  </si>
  <si>
    <t>Commercial/Residential</t>
  </si>
  <si>
    <t>Residential/Commercial</t>
  </si>
  <si>
    <t>Multiuse</t>
  </si>
  <si>
    <t>BldgUse</t>
  </si>
  <si>
    <t>Site, Chemical, Soil, and Building Filters</t>
  </si>
  <si>
    <t>FoundType</t>
  </si>
  <si>
    <t>Unkown</t>
  </si>
  <si>
    <t>Vapor source type (aqueous, NAPL, etc..)</t>
  </si>
  <si>
    <t>Soil Type (VC, C or F)</t>
  </si>
  <si>
    <t>[SS] &gt; DL? (Y,N)</t>
  </si>
  <si>
    <t>[IA] &gt; DL? (Y,N)</t>
  </si>
  <si>
    <t>Indoor VOC sources indicated. Infrequent dry cleaning.</t>
  </si>
  <si>
    <t>On bookshelf 3 feet from east wall.</t>
  </si>
  <si>
    <t>Residential 159 - SS</t>
  </si>
  <si>
    <t>Residential 161</t>
  </si>
  <si>
    <t>Indoor sources indicated. TCA in ambient air. New paint/tile - 2/03 - 1st floor.</t>
  </si>
  <si>
    <r>
      <t xml:space="preserve">KMStats  </t>
    </r>
    <r>
      <rPr>
        <sz val="10"/>
        <rFont val="Arial"/>
        <family val="2"/>
      </rPr>
      <t>v 1.3</t>
    </r>
  </si>
  <si>
    <t>For P05</t>
  </si>
  <si>
    <t>Max05</t>
  </si>
  <si>
    <t>Row05</t>
  </si>
  <si>
    <t>5th Pctl</t>
  </si>
  <si>
    <r>
      <t>** Efron's bias correction</t>
    </r>
    <r>
      <rPr>
        <sz val="10"/>
        <rFont val="MS Sans Serif"/>
      </rPr>
      <t xml:space="preserve">: Always enter the smallest values (the </t>
    </r>
  </si>
  <si>
    <r>
      <t xml:space="preserve">Helsel, D.R. (2005), </t>
    </r>
    <r>
      <rPr>
        <b/>
        <sz val="10"/>
        <rFont val="Arial"/>
        <family val="2"/>
      </rPr>
      <t>Nondetects And Data Analysis</t>
    </r>
    <r>
      <rPr>
        <sz val="10"/>
        <rFont val="MS Sans Serif"/>
      </rPr>
      <t>, Wiley.</t>
    </r>
  </si>
  <si>
    <t>Count All</t>
  </si>
  <si>
    <t>5th%</t>
  </si>
  <si>
    <t>StdDev</t>
  </si>
  <si>
    <t>95UCL</t>
  </si>
  <si>
    <t>Percentiles</t>
  </si>
  <si>
    <t>Alpha Lines for GW XY Plots</t>
  </si>
  <si>
    <t>Western Mountain Ranges</t>
  </si>
  <si>
    <t>Glacial Mountain Valleys</t>
  </si>
  <si>
    <t>Unconsolidated and Semi-Consolidated Shallow Surficial Aquifer</t>
  </si>
  <si>
    <t>Outwash over crystalline bedrock</t>
  </si>
  <si>
    <t>Glaciated Central</t>
  </si>
  <si>
    <t>Moffet MCH</t>
  </si>
  <si>
    <t>Allepo</t>
  </si>
  <si>
    <t>clay to 6' underlain by c.sand &amp; gravel</t>
  </si>
  <si>
    <t>Glacial outwash sand and gravel</t>
  </si>
  <si>
    <t>cs_result</t>
  </si>
  <si>
    <t>cs_result_unit</t>
  </si>
  <si>
    <t>cs_comment</t>
  </si>
  <si>
    <t>cs_detect_flag_yn</t>
  </si>
  <si>
    <t>cs_alpha_id</t>
  </si>
  <si>
    <t>S</t>
  </si>
  <si>
    <t>residence</t>
  </si>
  <si>
    <t>single family</t>
  </si>
  <si>
    <t>residential</t>
  </si>
  <si>
    <t>Basement - full</t>
  </si>
  <si>
    <t>m</t>
  </si>
  <si>
    <t>NAPL (above water table)</t>
  </si>
  <si>
    <t>Carbon filtration unit operating in the home; (Note: depth to groundwater may intersect basement foundation)</t>
  </si>
  <si>
    <t>Trichloroethylene</t>
  </si>
  <si>
    <t>IA</t>
  </si>
  <si>
    <t>ft</t>
  </si>
  <si>
    <t>ug/m3</t>
  </si>
  <si>
    <t>Y</t>
  </si>
  <si>
    <t>GW average value for HP203 and HP204</t>
  </si>
  <si>
    <t>ppb</t>
  </si>
  <si>
    <t>cis-1,2-Dichloroethylene</t>
  </si>
  <si>
    <t>GW</t>
  </si>
  <si>
    <t>BP Site</t>
  </si>
  <si>
    <t>LS</t>
  </si>
  <si>
    <t>alluvial sediments consist of a relatively uniform medium sand with occasional lenses of silty or clayey sand and some gravel</t>
  </si>
  <si>
    <t>House</t>
  </si>
  <si>
    <t>Groundwater</t>
  </si>
  <si>
    <t>home built in late 1950s or early 1960s; basement slab poured directly over natural sediments</t>
  </si>
  <si>
    <t>Type of source (dissolved groundwater, LNAPL, DNAPL, vadose zone)</t>
  </si>
  <si>
    <t>Unit for foundation depth</t>
  </si>
  <si>
    <t>Depth of sampling probe beneath slab base</t>
  </si>
  <si>
    <t>Units for subslab sampling point depth</t>
  </si>
  <si>
    <t>Horizontal distance of groundwater sampling point (well) from building it is assigned to</t>
  </si>
  <si>
    <t>Depth of groundwater sampling point (well) below ground surface (bgs)</t>
  </si>
  <si>
    <t>Horizontal distance of soil gas sampling point (probe) from building it is assigned to</t>
  </si>
  <si>
    <t>Depth of soil gas sampling point (probe) below ground surface (bgs)</t>
  </si>
  <si>
    <t>Soil gas result</t>
  </si>
  <si>
    <t>Measurement Parameter name (e.g., trichloroethene, 1,1,1-trichloroethane)</t>
  </si>
  <si>
    <t>texture_Codes</t>
  </si>
  <si>
    <t>hydrogeologic Setting</t>
  </si>
  <si>
    <t>alt_desc</t>
  </si>
  <si>
    <t>source Type</t>
  </si>
  <si>
    <t>Last date of indoor air sampling</t>
  </si>
  <si>
    <t>Last date of subslab sampling</t>
  </si>
  <si>
    <t>Subslab value type (actual, estimated, interpolated, mean, max)</t>
  </si>
  <si>
    <t>First (or only) date of indoor air sampling</t>
  </si>
  <si>
    <t>First (or only) date of subslab samping</t>
  </si>
  <si>
    <t>First (or only) date of groundwater samping</t>
  </si>
  <si>
    <t>Last date of groundwater sampling</t>
  </si>
  <si>
    <t>Unique Id for paired indoor air and groundwater results</t>
  </si>
  <si>
    <t>Unique Id for paired indoor air and subslab results</t>
  </si>
  <si>
    <t>First (or only) date of soil gas samping</t>
  </si>
  <si>
    <t>Last date of soil gas sampling</t>
  </si>
  <si>
    <t>Soil gas value type (actual, estimated, interpolated, mean, max)</t>
  </si>
  <si>
    <t>Units of soil gas result</t>
  </si>
  <si>
    <t>Soil gas result comment</t>
  </si>
  <si>
    <t>repeat</t>
  </si>
  <si>
    <t>less than RL</t>
  </si>
  <si>
    <t>IA source</t>
  </si>
  <si>
    <t>new values</t>
  </si>
  <si>
    <t>old values</t>
  </si>
  <si>
    <t>multi-unit ; Had unfinished basement filled with rubble and concrete. Basement now is 10'x14" room containing heating system.</t>
  </si>
  <si>
    <t>Basement Boiler Room</t>
  </si>
  <si>
    <t>Residential 009</t>
  </si>
  <si>
    <t>Observed attenuation factor for TCA may be biased high due to a confounding indoor source. Solvents used at work,</t>
  </si>
  <si>
    <t>Residential 010</t>
  </si>
  <si>
    <t>Potential VOC sources noted. Observed attenuation factor for DCE may be biased high due to a confounding indoor source. Occasional pesticide use.</t>
  </si>
  <si>
    <t>Residential 011</t>
  </si>
  <si>
    <t xml:space="preserve"> partial dirt floor, stone walls</t>
  </si>
  <si>
    <t>Commercial/residential</t>
  </si>
  <si>
    <t>NAPL</t>
  </si>
  <si>
    <t>&lt;DL</t>
  </si>
  <si>
    <t>Not lowest floor</t>
  </si>
  <si>
    <t>Likely indoor contaminant</t>
  </si>
  <si>
    <t>Likely indoor source</t>
  </si>
  <si>
    <t>25th %</t>
  </si>
  <si>
    <t>Min</t>
  </si>
  <si>
    <t>50th %</t>
  </si>
  <si>
    <t>95th %</t>
  </si>
  <si>
    <t>75th %</t>
  </si>
  <si>
    <t>Stdev</t>
  </si>
  <si>
    <t>241026-H-005</t>
  </si>
  <si>
    <t>241026-IA-05-B-01</t>
  </si>
  <si>
    <t>6800 O</t>
  </si>
  <si>
    <t>6800-O-IA</t>
  </si>
  <si>
    <t>Fifth estimated well</t>
  </si>
  <si>
    <t>6800 R</t>
  </si>
  <si>
    <t>6800-R-IA</t>
  </si>
  <si>
    <t>Second estimated well</t>
  </si>
  <si>
    <t>6801 A</t>
  </si>
  <si>
    <t>6801-A-IA</t>
  </si>
  <si>
    <t>Third estimated well</t>
  </si>
  <si>
    <t>6801 F</t>
  </si>
  <si>
    <t>6801-F-IA</t>
  </si>
  <si>
    <t>6810 J</t>
  </si>
  <si>
    <t>6810-J-IA</t>
  </si>
  <si>
    <t>6811 R</t>
  </si>
  <si>
    <t>6811-R-IA</t>
  </si>
  <si>
    <t>6821 M</t>
  </si>
  <si>
    <t>6821-M-IA</t>
  </si>
  <si>
    <t>Seventh estimated well</t>
  </si>
  <si>
    <t>6821 P</t>
  </si>
  <si>
    <t>6821-P-IA</t>
  </si>
  <si>
    <t>Fourth estimated well</t>
  </si>
  <si>
    <t>6831 Z</t>
  </si>
  <si>
    <t>6831-Z-IA</t>
  </si>
  <si>
    <t>Jackson</t>
  </si>
  <si>
    <t>Alluvium: silty sand; cobbles</t>
  </si>
  <si>
    <t>55 Virgninian</t>
  </si>
  <si>
    <t>Crawlspace</t>
  </si>
  <si>
    <t>2nd Floor</t>
  </si>
  <si>
    <t>Max</t>
  </si>
  <si>
    <t>Jack-Well-01</t>
  </si>
  <si>
    <t>955 Smith</t>
  </si>
  <si>
    <t>LAFB</t>
  </si>
  <si>
    <t>silty sands</t>
  </si>
  <si>
    <t>UA03</t>
  </si>
  <si>
    <t>Indoor source of VC and 12DCA vapors suspected</t>
  </si>
  <si>
    <t>0.15</t>
  </si>
  <si>
    <t>MWOB21</t>
  </si>
  <si>
    <t>0.018</t>
  </si>
  <si>
    <t>0.01</t>
  </si>
  <si>
    <t>UA04</t>
  </si>
  <si>
    <t>Basement - partial</t>
  </si>
  <si>
    <t>UA18</t>
  </si>
  <si>
    <t>Indoor source of 111TCA and 11DCE vapors suspected</t>
  </si>
  <si>
    <t>0.21</t>
  </si>
  <si>
    <t>UA21</t>
  </si>
  <si>
    <t>Indoor source of VC vapors suspected</t>
  </si>
  <si>
    <t>0.12</t>
  </si>
  <si>
    <t>0.25</t>
  </si>
  <si>
    <t>0.27</t>
  </si>
  <si>
    <t>UA22</t>
  </si>
  <si>
    <t>UA23</t>
  </si>
  <si>
    <t>commercial/residential</t>
  </si>
  <si>
    <t>Crawlspace - half crawlspace and basement</t>
  </si>
  <si>
    <t>Evap</t>
  </si>
  <si>
    <t>Henry's Law Constant @ 15oC</t>
  </si>
  <si>
    <t>Tgw</t>
  </si>
  <si>
    <t>DHv,b</t>
  </si>
  <si>
    <t>(atm-m3/mol)</t>
  </si>
  <si>
    <t>(cm2/s)</t>
  </si>
  <si>
    <t>(oK)</t>
  </si>
  <si>
    <t>(cm3/g)</t>
  </si>
  <si>
    <t>Predicted [gw_vapor] in ug/m3</t>
  </si>
  <si>
    <t>Hatm25C</t>
  </si>
  <si>
    <t>ia/gw alpha</t>
  </si>
  <si>
    <t>Total Xylenes</t>
  </si>
  <si>
    <t>bldg_name</t>
  </si>
  <si>
    <t>bldg_type</t>
  </si>
  <si>
    <t>bldg_use</t>
  </si>
  <si>
    <t>foundation_type</t>
  </si>
  <si>
    <t>depth_to_foundation</t>
  </si>
  <si>
    <t>depth_to_foundation_unit</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</si>
  <si>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</si>
  <si>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</si>
  <si>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</si>
  <si>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</si>
  <si>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</si>
  <si>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</si>
  <si>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</si>
  <si>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</si>
  <si>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</si>
  <si>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</si>
  <si>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</si>
  <si>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</si>
  <si>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</si>
  <si>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</si>
  <si>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</si>
  <si>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</si>
  <si>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</si>
  <si>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</si>
  <si>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</si>
  <si>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</si>
  <si>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</si>
  <si>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</si>
  <si>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</si>
  <si>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</si>
  <si>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</si>
  <si>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241026-SG-02</t>
  </si>
  <si>
    <t>241026-SG-02-051103</t>
  </si>
  <si>
    <t>241026-SG-04</t>
  </si>
  <si>
    <t>241026-SG-04-051108</t>
  </si>
  <si>
    <t>241026-SG-07</t>
  </si>
  <si>
    <t>241026-SG-07-051101</t>
  </si>
  <si>
    <t>241026-SG-10</t>
  </si>
  <si>
    <t>241026-SG-10-051101</t>
  </si>
  <si>
    <t>241026-SG-14</t>
  </si>
  <si>
    <t>241026-SG-14-051103</t>
  </si>
  <si>
    <t>241026-SG-21</t>
  </si>
  <si>
    <t>241026-SG-21-051104</t>
  </si>
  <si>
    <t>241026-SG-01</t>
  </si>
  <si>
    <t>241026-SG-01-051103</t>
  </si>
  <si>
    <t>241026-SG-11</t>
  </si>
  <si>
    <t>241026-SG-11-051108</t>
  </si>
  <si>
    <t>241026-SG-06</t>
  </si>
  <si>
    <t>241026-SG-06-051112</t>
  </si>
  <si>
    <t>241026-SG-12</t>
  </si>
  <si>
    <t>241026-SG-12-051108</t>
  </si>
  <si>
    <t>241026-SG-25</t>
  </si>
  <si>
    <t>241026-SG-25-051104</t>
  </si>
  <si>
    <t>241026-SG-17</t>
  </si>
  <si>
    <t>241026-SG-17-051103</t>
  </si>
  <si>
    <t>241026-SG-27</t>
  </si>
  <si>
    <t>241026-SG-27-051104</t>
  </si>
  <si>
    <t>241026-SG-20</t>
  </si>
  <si>
    <t>241026-SG-20-051201</t>
  </si>
  <si>
    <t>241026-SG-16</t>
  </si>
  <si>
    <t>241026-SG-16-051108</t>
  </si>
  <si>
    <t>241026-SG-23</t>
  </si>
  <si>
    <t>241026-SG-23-051111</t>
  </si>
  <si>
    <t>241026-SG-09</t>
  </si>
  <si>
    <t>241026-SG-09-051103</t>
  </si>
  <si>
    <t>241026-SG-18</t>
  </si>
  <si>
    <t>241026-SG-18-120105</t>
  </si>
  <si>
    <t>241026-SG-05</t>
  </si>
  <si>
    <t>241026-SG-05-051107</t>
  </si>
  <si>
    <t>241026-SG-08</t>
  </si>
  <si>
    <t>241026-SG-08-051101</t>
  </si>
  <si>
    <t>241026-SG-15</t>
  </si>
  <si>
    <t>241026-SG-15-051101</t>
  </si>
  <si>
    <t>241026-IA-52-B-01</t>
  </si>
  <si>
    <t>241026-SS-52-B-01</t>
  </si>
  <si>
    <t>241026-W-07</t>
  </si>
  <si>
    <t>241026-W-07-060926</t>
  </si>
  <si>
    <t>241026-H-053</t>
  </si>
  <si>
    <t>241026-IA-53-B-01</t>
  </si>
  <si>
    <t>241026-SS-53-B-01</t>
  </si>
  <si>
    <t>241026-H-054</t>
  </si>
  <si>
    <t>241026-IA-54-B-01</t>
  </si>
  <si>
    <t>241026-SS-54-B-01</t>
  </si>
  <si>
    <t>241026-H-055</t>
  </si>
  <si>
    <t>241026-IA-55-B-01</t>
  </si>
  <si>
    <t>241026-SS-55-B-01</t>
  </si>
  <si>
    <t>241026-H-056</t>
  </si>
  <si>
    <t>241026-IA-56-B-01</t>
  </si>
  <si>
    <t>241026-SS-56-B-01</t>
  </si>
  <si>
    <t>241026-H-057</t>
  </si>
  <si>
    <t>241026-IA-57-B-01</t>
  </si>
  <si>
    <t>241026-H-059</t>
  </si>
  <si>
    <t>241026-IA-59-B-01</t>
  </si>
  <si>
    <t>241026-SS-59-B-01</t>
  </si>
  <si>
    <t>241026-H-060</t>
  </si>
  <si>
    <t>241026-IA-60-B-01</t>
  </si>
  <si>
    <t>241026-SS-60-B-01</t>
  </si>
  <si>
    <t>241026-MW-24-5</t>
  </si>
  <si>
    <t>241026-MW-24-5S</t>
  </si>
  <si>
    <t>241026-H-061</t>
  </si>
  <si>
    <t>241026-IA-61-B-01</t>
  </si>
  <si>
    <t>241026-SS-61-B-01</t>
  </si>
  <si>
    <t>241026-H-062</t>
  </si>
  <si>
    <t>241026-IA-62-B-01</t>
  </si>
  <si>
    <t>241026-SS-62-B-01</t>
  </si>
  <si>
    <t>241026-H-063</t>
  </si>
  <si>
    <t>241026-IA-63-B-01</t>
  </si>
  <si>
    <t>241026-SS-63-B-01</t>
  </si>
  <si>
    <t>241026-H-064</t>
  </si>
  <si>
    <t>241026-IA-64-B-01</t>
  </si>
  <si>
    <t>241026-SS-64-B-01</t>
  </si>
  <si>
    <t>241026-H-065</t>
  </si>
  <si>
    <t>241026-IA-65-B-01</t>
  </si>
  <si>
    <t>241026-SS-65-B-01</t>
  </si>
  <si>
    <t>241026-H-066</t>
  </si>
  <si>
    <t>241026-IA-66-B-01</t>
  </si>
  <si>
    <t>241026-SS-66-B-01</t>
  </si>
  <si>
    <t>241026-W-08</t>
  </si>
  <si>
    <t>241026-W-08-060926</t>
  </si>
  <si>
    <t>241026-H-067</t>
  </si>
  <si>
    <t>241026-IA-67-B-01</t>
  </si>
  <si>
    <t>241026-SS-67-B-01</t>
  </si>
  <si>
    <t>241026-H-068</t>
  </si>
  <si>
    <t>241026-IA-68-B-01</t>
  </si>
  <si>
    <t>241026-SS-68-B-01</t>
  </si>
  <si>
    <t>241026-H-069</t>
  </si>
  <si>
    <t>241026-IA-69-B-01</t>
  </si>
  <si>
    <t>241026-SS-69-B-01</t>
  </si>
  <si>
    <t>241026-H-070</t>
  </si>
  <si>
    <t>241026-IA-70-B-01</t>
  </si>
  <si>
    <t>241026-SS-70-B-01</t>
  </si>
  <si>
    <t>241026-H-071</t>
  </si>
  <si>
    <t>241026-IA-71-B-01</t>
  </si>
  <si>
    <t>241026-SS-71-B-01</t>
  </si>
  <si>
    <t>241026-H-072</t>
  </si>
  <si>
    <t>241026-IA-72-B-01</t>
  </si>
  <si>
    <t>241026-SS-72-B-01</t>
  </si>
  <si>
    <t>241026-H-073</t>
  </si>
  <si>
    <t>241026-IA-73-B-01</t>
  </si>
  <si>
    <t>241026-SS-73-B-01</t>
  </si>
  <si>
    <t>241026-H-074</t>
  </si>
  <si>
    <t>241026-IA-74-B-01</t>
  </si>
  <si>
    <t>241026-SS-74-B-01</t>
  </si>
  <si>
    <t>241026-H-075</t>
  </si>
  <si>
    <t>241026-IA-75-B-01</t>
  </si>
  <si>
    <t>241026-SS-75-B-01</t>
  </si>
  <si>
    <t>241026-H-076</t>
  </si>
  <si>
    <t>241026-IA-76-B-01</t>
  </si>
  <si>
    <t>241026-SS-76-B-01</t>
  </si>
  <si>
    <t>241026-H-077</t>
  </si>
  <si>
    <t>241026-IA-77-B-01</t>
  </si>
  <si>
    <t>241026-SS-77-B-01</t>
  </si>
  <si>
    <t>241026-H-078</t>
  </si>
  <si>
    <t>Residential 130</t>
  </si>
  <si>
    <t>Indoor VOC sources noted. Treat 1 - 2x yearly for ants - Diazanon, also used BWL-2 pest control.</t>
  </si>
  <si>
    <t>Residential 131</t>
  </si>
  <si>
    <t>Bis(chloromethyl)ether</t>
  </si>
  <si>
    <t>Bromodichloromethane</t>
  </si>
  <si>
    <t>Bromoform</t>
  </si>
  <si>
    <t>Butadiene,1,3-</t>
  </si>
  <si>
    <t>1,3-Butadiene</t>
  </si>
  <si>
    <t>Butanol</t>
  </si>
  <si>
    <t>Butyl benzyl phthalate</t>
  </si>
  <si>
    <t>Butylbenzene,n-</t>
  </si>
  <si>
    <t>Residential 126</t>
  </si>
  <si>
    <t>On stairs about 5' from west wall.</t>
  </si>
  <si>
    <t>Residential 126 - SS</t>
  </si>
  <si>
    <t>Residential 127</t>
  </si>
  <si>
    <t>Type of foundation for the building (basement, crawlspace, slab-on-grade, earthen, basement-partial, etc.)</t>
  </si>
  <si>
    <t>ia_sample_type</t>
  </si>
  <si>
    <t>Sampling method (Summa 24 hr, Tedlar grab, etc)</t>
  </si>
  <si>
    <t>ia_lab_method</t>
  </si>
  <si>
    <t>Analytical method (TO-15, TO-17, etc.)</t>
  </si>
  <si>
    <t>Building name and floor (e.g., building id (basement), building name (lowest living), etc.)</t>
  </si>
  <si>
    <t>EC-Well-02</t>
  </si>
  <si>
    <t>Residence S</t>
  </si>
  <si>
    <t>Indoor source of TCE and cDCE vapors suspected</t>
  </si>
  <si>
    <t>1.1</t>
  </si>
  <si>
    <t>EC-Well-03</t>
  </si>
  <si>
    <t>Georgetown</t>
  </si>
  <si>
    <t>Denver</t>
  </si>
  <si>
    <t>Denver-IA</t>
  </si>
  <si>
    <t>Subslab</t>
  </si>
  <si>
    <t>Lucite</t>
  </si>
  <si>
    <t>Carbon tetrachloride</t>
  </si>
  <si>
    <t>Lucite-IA</t>
  </si>
  <si>
    <t>Chloroform</t>
  </si>
  <si>
    <t>241026-H-048</t>
  </si>
  <si>
    <t>241026-IA-48-B-01</t>
  </si>
  <si>
    <t>241026-SS-48-B-01</t>
  </si>
  <si>
    <t>241026-H-049</t>
  </si>
  <si>
    <t>241026-IA-49-B-01</t>
  </si>
  <si>
    <t>partial prob</t>
  </si>
  <si>
    <t>241026-SS-49-B-01</t>
  </si>
  <si>
    <t>241026-H-050</t>
  </si>
  <si>
    <t>241026-IA-50-B-01</t>
  </si>
  <si>
    <t>241026-SS-50-B-01</t>
  </si>
  <si>
    <t>Multiuse 009</t>
  </si>
  <si>
    <t>Commercial Building</t>
  </si>
  <si>
    <t>multi-use building</t>
  </si>
  <si>
    <t>No indoor sources of VOCs were identified; building is part vacant office space and part occupied and used to manufacture batteries</t>
  </si>
  <si>
    <t>indoor air sample location representative of building (breathing zone)</t>
  </si>
  <si>
    <t>not an actual location, used for average groundwater concentration</t>
  </si>
  <si>
    <t>alpha ND &gt; alpha detect</t>
  </si>
  <si>
    <t>241026-MW-24-2</t>
  </si>
  <si>
    <t>241026-MW-24-2S</t>
  </si>
  <si>
    <t>241026-H-015</t>
  </si>
  <si>
    <t>241026-IA-15-B-01</t>
  </si>
  <si>
    <t>241026-SS-15-B-01</t>
  </si>
  <si>
    <t>241026-W-06</t>
  </si>
  <si>
    <t>241026-W-06-060927</t>
  </si>
  <si>
    <t>241026-H-037</t>
  </si>
  <si>
    <t>241026-IA-37-B-01</t>
  </si>
  <si>
    <t>241026-SS-37-B-01</t>
  </si>
  <si>
    <t>241026-H-038</t>
  </si>
  <si>
    <t>241026-IA-38-B-01</t>
  </si>
  <si>
    <t>241026-SS-38-B-01</t>
  </si>
  <si>
    <t>241026-H-039</t>
  </si>
  <si>
    <t>620 Geis Street S</t>
  </si>
  <si>
    <t>620 Geis Street W</t>
  </si>
  <si>
    <t>620 Geis Street E</t>
  </si>
  <si>
    <t>620 Geis Street E-EB</t>
  </si>
  <si>
    <t>730 2nd Street E</t>
  </si>
  <si>
    <t>730 2nd Street N</t>
  </si>
  <si>
    <t>730 2nd Street S</t>
  </si>
  <si>
    <t>730 2nd Street W</t>
  </si>
  <si>
    <t>Bldg 31</t>
  </si>
  <si>
    <t>Bldg 32</t>
  </si>
  <si>
    <t>On picnic bench 7 ft. from east wall</t>
  </si>
  <si>
    <t>Residential 167 - SS</t>
  </si>
  <si>
    <t>TCA background contribution.</t>
  </si>
  <si>
    <t>On table along W wall of building - 20 ft. from S wall</t>
  </si>
  <si>
    <t>Residential 168 - SS</t>
  </si>
  <si>
    <t>Residential 169</t>
  </si>
  <si>
    <t>Residential 171</t>
  </si>
  <si>
    <t>Indoor sources indicated (MeCl?).</t>
  </si>
  <si>
    <t>Residential 173</t>
  </si>
  <si>
    <t>Residential 077</t>
  </si>
  <si>
    <t>Potential indoor VOC sources noted. TCA only, also present as a background condition. PCE and TCE in ambient air and appear elevated from indoor sources. Infrequent dry cleaning</t>
  </si>
  <si>
    <t>Finished main basement room.</t>
  </si>
  <si>
    <t>Residential 081</t>
  </si>
  <si>
    <t>Suspect TCE,  PCE background contribution indoors. Latex paint - hallway - 2 weeks ago; infrequent dry cleaning</t>
  </si>
  <si>
    <t>Residential 084</t>
  </si>
  <si>
    <t>TCE, PCE, TCA, MeCl as background condition. January 2002 - painted LR, Stained glass is a hobby done in basement - soldering.</t>
  </si>
  <si>
    <t>On shelf 12 feet from west wall.</t>
  </si>
  <si>
    <t>Residential 161 - SS</t>
  </si>
  <si>
    <t>Residential 167</t>
  </si>
  <si>
    <t>Indoor VOC sources indicated</t>
  </si>
  <si>
    <t>Residential 063</t>
  </si>
  <si>
    <t>Ethyl ether</t>
  </si>
  <si>
    <t>Ethylacetate</t>
  </si>
  <si>
    <t>Ethylene oxide</t>
  </si>
  <si>
    <t>Ethylmethacrylate</t>
  </si>
  <si>
    <t>Fluoranthene</t>
  </si>
  <si>
    <t>Fluorene</t>
  </si>
  <si>
    <t>Furan</t>
  </si>
  <si>
    <t>HCH,alpha (alpha-BHC)</t>
  </si>
  <si>
    <t>alpha-HCH (alpha-BHC)</t>
  </si>
  <si>
    <t>HCH,beta- (beta-BHC)</t>
  </si>
  <si>
    <t>beta-HCH (beta-BHC)</t>
  </si>
  <si>
    <t>HCH,gamma- (Lindane)</t>
  </si>
  <si>
    <t>gamma-HCH (Lindane)</t>
  </si>
  <si>
    <t>Heptachlor</t>
  </si>
  <si>
    <t>Heptachlor epoxide</t>
  </si>
  <si>
    <t>Hexachloro-1,3-butadiene</t>
  </si>
  <si>
    <t>Hexachlorobenzene</t>
  </si>
  <si>
    <t>Hexachlorocyclopentadiene</t>
  </si>
  <si>
    <t>Hexachloroethane</t>
  </si>
  <si>
    <t>Hexane</t>
  </si>
  <si>
    <t>Hydrogen cyanide</t>
  </si>
  <si>
    <t>Indeno(1,2,3-cd)pyrene</t>
  </si>
  <si>
    <t>Isobutanol</t>
  </si>
  <si>
    <t>Isophorone</t>
  </si>
  <si>
    <t>Mercury (elemental)</t>
  </si>
  <si>
    <t>Methacrylonitrile</t>
  </si>
  <si>
    <t>Methoxychlor</t>
  </si>
  <si>
    <t>Methyl acetate</t>
  </si>
  <si>
    <t>Methyl acrylate</t>
  </si>
  <si>
    <t>Methyl bromide</t>
  </si>
  <si>
    <t>Methyl chloride (chloromethane)</t>
  </si>
  <si>
    <t>Methylcyclohexane</t>
  </si>
  <si>
    <t>Methylene  bromide</t>
  </si>
  <si>
    <t>Methylethylketone (2-butanone)</t>
  </si>
  <si>
    <t>Methylisobutylketone (4-methyl-2-pentanone)</t>
  </si>
  <si>
    <t>Methylmethacrylate</t>
  </si>
  <si>
    <t>Methylnaphthalene,2-</t>
  </si>
  <si>
    <t>2-Methylnaphthalene</t>
  </si>
  <si>
    <t>Methylphenol (m-cresol),3-</t>
  </si>
  <si>
    <t>3-Methylphenol (m-cresol)</t>
  </si>
  <si>
    <t>Methylphenol (o-cresol),2-</t>
  </si>
  <si>
    <t>2-Methylphenol (o-cresol)</t>
  </si>
  <si>
    <t>Methylphenol (p-cresol),4-</t>
  </si>
  <si>
    <t>4-Methylphenol (p-cresol)</t>
  </si>
  <si>
    <t>Naphthalene</t>
  </si>
  <si>
    <t>Nitrobenzene</t>
  </si>
  <si>
    <t>Nitrophenol,4-</t>
  </si>
  <si>
    <t>4-Nitrophenol</t>
  </si>
  <si>
    <t>Nitropropane,2-</t>
  </si>
  <si>
    <t>2-Nitropropane</t>
  </si>
  <si>
    <t>Nitrotoluene,m-</t>
  </si>
  <si>
    <t>m-Nitrotoluene</t>
  </si>
  <si>
    <t>Nitrotoluene,o-</t>
  </si>
  <si>
    <t>o-Nitrotoluene</t>
  </si>
  <si>
    <t>Nitrotoluene,p-</t>
  </si>
  <si>
    <t>p-Nitrotoluene</t>
  </si>
  <si>
    <t>N-Nitroso-di-n-butylamine</t>
  </si>
  <si>
    <t>N-Nitrosodi-n-propylamine</t>
  </si>
  <si>
    <t>N-Nitrosodiphenylamine</t>
  </si>
  <si>
    <t>Pentachlorophenol</t>
  </si>
  <si>
    <t>Phenol</t>
  </si>
  <si>
    <t>Propylbenzene,n-</t>
  </si>
  <si>
    <t>n-Propylbenzene</t>
  </si>
  <si>
    <t>Pyrene</t>
  </si>
  <si>
    <t>Pyridine</t>
  </si>
  <si>
    <t>Styrene</t>
  </si>
  <si>
    <t>Tetrachloroethane, 1,1,1,2-</t>
  </si>
  <si>
    <t>1,1,1,2-Tetrachloroethane</t>
  </si>
  <si>
    <t>Tetrachloroethane, 1,1,2,2-</t>
  </si>
  <si>
    <t>1,1,2,2-Tetrachloroethane</t>
  </si>
  <si>
    <t>Toxaphene</t>
  </si>
  <si>
    <t>Trichloro-1,2,2-trifluoroethane,1,1,2-</t>
  </si>
  <si>
    <t>Trichlorobenzene,1,2,4-</t>
  </si>
  <si>
    <t>1,2,4-Trichlorobenzene</t>
  </si>
  <si>
    <t>Trichloroethane, 1,1,1-</t>
  </si>
  <si>
    <t>Trichloroethane,1,1,2-</t>
  </si>
  <si>
    <t>241026-H-045</t>
  </si>
  <si>
    <t>241026-IA-45-B-01</t>
  </si>
  <si>
    <t>241026-SS-45-B-01</t>
  </si>
  <si>
    <t>241026-MW-24-1</t>
  </si>
  <si>
    <t>241026-MW-24-1S</t>
  </si>
  <si>
    <t>241026-H-046</t>
  </si>
  <si>
    <t>241026-IA-46-B-01</t>
  </si>
  <si>
    <t>241026-SS-46-B-01</t>
  </si>
  <si>
    <t>241026-W-05</t>
  </si>
  <si>
    <t>241026-W-05-061003</t>
  </si>
  <si>
    <t>241026-H-047</t>
  </si>
  <si>
    <t>241026-IA-47-B-01</t>
  </si>
  <si>
    <t>241026-SS-47-B-01</t>
  </si>
  <si>
    <t>VOC source. Indoor VOC sources strongly indicated.</t>
  </si>
  <si>
    <t>Vapor source to subsurface.</t>
  </si>
  <si>
    <t>Residential 125</t>
  </si>
  <si>
    <t>Residence 1</t>
  </si>
  <si>
    <t>Residence 5</t>
  </si>
  <si>
    <t>Residence 8</t>
  </si>
  <si>
    <t>Living Room</t>
  </si>
  <si>
    <t>Kitchen</t>
  </si>
  <si>
    <t>Hallway</t>
  </si>
  <si>
    <t>Bedroom</t>
  </si>
  <si>
    <t>GMW-6</t>
  </si>
  <si>
    <t>1758 Sante Fe - Crawlspace</t>
  </si>
  <si>
    <t>1758 Mead - 1758 Mead Well</t>
  </si>
  <si>
    <t>Dirt</t>
  </si>
  <si>
    <t>HA</t>
  </si>
  <si>
    <t>HB</t>
  </si>
  <si>
    <t>HC</t>
  </si>
  <si>
    <t>HD</t>
  </si>
  <si>
    <t>I</t>
  </si>
  <si>
    <t>IB</t>
  </si>
  <si>
    <t>IC</t>
  </si>
  <si>
    <t>J</t>
  </si>
  <si>
    <t>JA</t>
  </si>
  <si>
    <t>JB</t>
  </si>
  <si>
    <t>JC</t>
  </si>
  <si>
    <t>JD</t>
  </si>
  <si>
    <t>K</t>
  </si>
  <si>
    <t>KA</t>
  </si>
  <si>
    <t>KB</t>
  </si>
  <si>
    <t>KC</t>
  </si>
  <si>
    <t>LA</t>
  </si>
  <si>
    <t>LB</t>
  </si>
  <si>
    <t>LC</t>
  </si>
  <si>
    <t>M</t>
  </si>
  <si>
    <t>MA</t>
  </si>
  <si>
    <t>MB</t>
  </si>
  <si>
    <t>MC</t>
  </si>
  <si>
    <t>NA</t>
  </si>
  <si>
    <t>NB</t>
  </si>
  <si>
    <t>NC</t>
  </si>
  <si>
    <t>P</t>
  </si>
  <si>
    <t>PA</t>
  </si>
  <si>
    <t>PB</t>
  </si>
  <si>
    <t>PC</t>
  </si>
  <si>
    <t>PD</t>
  </si>
  <si>
    <t>Basemrnt</t>
  </si>
  <si>
    <t>Indoor air result</t>
  </si>
  <si>
    <t>Units of indoor air result</t>
  </si>
  <si>
    <t>Indoor air result comment</t>
  </si>
  <si>
    <t>Must be either "Y" for detected analytes or "N" for non_detects (indoor air)</t>
  </si>
  <si>
    <t>unique Id for indoor air result</t>
  </si>
  <si>
    <t>Subslab sampling location</t>
  </si>
  <si>
    <t>Potential indoor VOC sources. Sanded banister on 1st floor - 2 weeks ago; polished floors on 1st floor - 1 1/2 - 2 weeks ago. Ant treatments outside Summer 2002.  Plan to reapply Summer of 2003.</t>
  </si>
  <si>
    <t>Residential 082</t>
  </si>
  <si>
    <t>Residential 083</t>
  </si>
  <si>
    <t>Residential 087</t>
  </si>
  <si>
    <t>PCE, TCA background contribution. Potential indoor VOC sources. 4 - 5 years - flea treatments.</t>
  </si>
  <si>
    <t>Residential 089</t>
  </si>
  <si>
    <t>Potential indoor VOC sources noted. Fumigated 3 - 5 years ago.</t>
  </si>
  <si>
    <t>Unfinished basement.</t>
  </si>
  <si>
    <t>Residential 092</t>
  </si>
  <si>
    <t>PCE and TCA background contribution. Potential indoor VOC sources noted.</t>
  </si>
  <si>
    <t>Residential basement.</t>
  </si>
  <si>
    <t>Residential 093</t>
  </si>
  <si>
    <t>Unfinished room in basement.</t>
  </si>
  <si>
    <t>Residential 094</t>
  </si>
  <si>
    <t>Residential 096</t>
  </si>
  <si>
    <t>Potential indoor VOC sources noted. 1st floor room painted Dec. '02.</t>
  </si>
  <si>
    <t>Residential 097</t>
  </si>
  <si>
    <t>Possible indoor VOC sources. Painting - BR 2nd floor Jan '03</t>
  </si>
  <si>
    <t>o-Xylene</t>
  </si>
  <si>
    <t>m,p-Xylene</t>
  </si>
  <si>
    <t>690SY</t>
  </si>
  <si>
    <t>Depth to base of foundation (below ground surface)</t>
  </si>
  <si>
    <t>Average depth to vapor source (below foundation)</t>
  </si>
  <si>
    <t>MA3-Well-02</t>
  </si>
  <si>
    <t>13345 B Malden #228</t>
  </si>
  <si>
    <t>MADEP4</t>
  </si>
  <si>
    <t>sand, gr.</t>
  </si>
  <si>
    <t>11707 Quincy</t>
  </si>
  <si>
    <t>MA4-Well-01</t>
  </si>
  <si>
    <t>MADEP5</t>
  </si>
  <si>
    <t>sand</t>
  </si>
  <si>
    <t>2797 A Tewks</t>
  </si>
  <si>
    <t>MA5-Well-01</t>
  </si>
  <si>
    <t>MADEP6</t>
  </si>
  <si>
    <t>0907 A Hull</t>
  </si>
  <si>
    <t>MA6-Well-01</t>
  </si>
  <si>
    <t>MADEP7</t>
  </si>
  <si>
    <t>f, m sand, gr.</t>
  </si>
  <si>
    <t>1019 Lynnf</t>
  </si>
  <si>
    <t>MA7-Well-01</t>
  </si>
  <si>
    <t>Mountain View</t>
  </si>
  <si>
    <t>interbedded sand, silts, clays</t>
  </si>
  <si>
    <t>Residence 2</t>
  </si>
  <si>
    <t xml:space="preserve"> Max</t>
  </si>
  <si>
    <t>MV-Well-02</t>
  </si>
  <si>
    <t>Residence 3</t>
  </si>
  <si>
    <t>MV-Well-03</t>
  </si>
  <si>
    <t>Residence 4</t>
  </si>
  <si>
    <t>MV-Well-04</t>
  </si>
  <si>
    <t>Residence 6</t>
  </si>
  <si>
    <t>MV-Well-05</t>
  </si>
  <si>
    <t>Residence 7</t>
  </si>
  <si>
    <t>MV-Well-06</t>
  </si>
  <si>
    <t>Twins Inn</t>
  </si>
  <si>
    <t>CL, LS, SI, SL</t>
  </si>
  <si>
    <t>Fluvial; sand fining up to silty clay, SM/CL; Fluvial; sand fining up to silty clay</t>
  </si>
  <si>
    <t>5840 Lamar</t>
  </si>
  <si>
    <t>school</t>
  </si>
  <si>
    <t>institutional</t>
  </si>
  <si>
    <t>TI-Well-02</t>
  </si>
  <si>
    <t>Uncasville</t>
  </si>
  <si>
    <t>Residence A</t>
  </si>
  <si>
    <t>Unc-Well-01</t>
  </si>
  <si>
    <t>Residence B</t>
  </si>
  <si>
    <t>Unc-Well-02</t>
  </si>
  <si>
    <t>Residence C</t>
  </si>
  <si>
    <t>Unc-Well-03</t>
  </si>
  <si>
    <t>Residence E</t>
  </si>
  <si>
    <t>Unc-Well-05</t>
  </si>
  <si>
    <t>SP3</t>
  </si>
  <si>
    <t>CDOT-Well-04</t>
  </si>
  <si>
    <t>Hopewell Precision Site</t>
  </si>
  <si>
    <t>basement</t>
  </si>
  <si>
    <t>a-subslab</t>
  </si>
  <si>
    <t>well-1</t>
  </si>
  <si>
    <t>Well-3</t>
  </si>
  <si>
    <t>Well-5</t>
  </si>
  <si>
    <t>well-9</t>
  </si>
  <si>
    <t>Well-16</t>
  </si>
  <si>
    <t>Well-18</t>
  </si>
  <si>
    <t>a-subslab-garage</t>
  </si>
  <si>
    <t>Well-20</t>
  </si>
  <si>
    <t>a-subslab-laundry room</t>
  </si>
  <si>
    <t>Well-21</t>
  </si>
  <si>
    <t>a-subslab-basement</t>
  </si>
  <si>
    <t>Well-23</t>
  </si>
  <si>
    <t>a-subslab-closet</t>
  </si>
  <si>
    <t>Well-25</t>
  </si>
  <si>
    <t>Well-30</t>
  </si>
  <si>
    <t>Well-31</t>
  </si>
  <si>
    <t>Well-32</t>
  </si>
  <si>
    <t>a-subslab-basement-#1</t>
  </si>
  <si>
    <t>Well-34</t>
  </si>
  <si>
    <t>a-subslab-basement-#2</t>
  </si>
  <si>
    <t>Well-36</t>
  </si>
  <si>
    <t>Endicott</t>
  </si>
  <si>
    <t>Commercial 005</t>
  </si>
  <si>
    <t>Dieldrin</t>
  </si>
  <si>
    <t>Diethylphthalate</t>
  </si>
  <si>
    <t>Potential indoor VOC sources noted. Painting on all floors. Large collection of VOC-containing finishes and cleaning solvents including TCE and PCE found in post-ventilation sampling. sprayed for ants 6 months abefore survey.</t>
  </si>
  <si>
    <t>Offices/Nursery; Finished/Unfinished basement; floor slab thickness varies - 24 in. in storage closet, 5 in. in boiler room;  foundation depth below grade varies - 15 ft in boiler room, 11 ft in rest of basement</t>
  </si>
  <si>
    <t>Boiler Room</t>
  </si>
  <si>
    <t>Storage Closet</t>
  </si>
  <si>
    <t>Institutional 002</t>
  </si>
  <si>
    <t>Meeting/Function Room; Finished/Unfinished basement.</t>
  </si>
  <si>
    <t>Closet Behind Kitchen</t>
  </si>
  <si>
    <t>Multiuse 001</t>
  </si>
  <si>
    <t>Professional offices with unfinished basement</t>
  </si>
  <si>
    <t>Storage Basement</t>
  </si>
  <si>
    <t>Multiuse 002</t>
  </si>
  <si>
    <t>10' SW of corner on table 4' above ground</t>
  </si>
  <si>
    <t>Residential 120 - SS</t>
  </si>
  <si>
    <t>Residential 121</t>
  </si>
  <si>
    <t>Low level PCE and TCA background. Indoor VOC sources indicated.</t>
  </si>
  <si>
    <t>2.  Append new site data to the end of the spreadsheet directly after the last record, starting in column BA.</t>
  </si>
  <si>
    <t>3.  Copy the formulas in Columns A through AZ to the left of the newly entered data.</t>
  </si>
  <si>
    <t xml:space="preserve">4.  Append the site name and any relevant site information to the lists in the FilterLists folder. </t>
  </si>
  <si>
    <t>Background Information About How The Spreadsheet Is Constructed</t>
  </si>
  <si>
    <t>The spreadsheet relies on Excel's built-in Advanced Filter feature. The filter criteria used to filter the data are contained in cells A36 to AA37 (colored cells). The headings in these cells MUST be the same as the headings for the data. If you change any of the headings in these cells, you also must change them in the underlying database.</t>
  </si>
  <si>
    <t xml:space="preserve">The X-Y plots show only the data remaining after the filters are applied. This is possible through a built in feature of Excel: Tools&gt;Options&gt;Chart&gt;Plot Visible Cells Only. This feature requires that blank cells actually be blank (i.e., no formulas which return a blank label). A cell with a formula in it that returns a blank within the plotted range of cells will cause the plot to be scaled incorrectly. </t>
  </si>
  <si>
    <t>Indoor VOC sources indicated. Terminix system outside - sodium tetraburate pentahydrate - ant treatment inside.</t>
  </si>
  <si>
    <t>Residential 132</t>
  </si>
  <si>
    <t>Benzene</t>
  </si>
  <si>
    <t>Basement IA</t>
  </si>
  <si>
    <t>actual</t>
  </si>
  <si>
    <t>mg/m3</t>
  </si>
  <si>
    <t>y</t>
  </si>
  <si>
    <t>Area 1A/2 (avg)</t>
  </si>
  <si>
    <t>ug/L</t>
  </si>
  <si>
    <t>Ethylbenzene</t>
  </si>
  <si>
    <t>Toluene</t>
  </si>
  <si>
    <t>Lakeside Village Shopping Center</t>
  </si>
  <si>
    <t>L</t>
  </si>
  <si>
    <t>clay to silty clay with calcareous nodules</t>
  </si>
  <si>
    <t>Village Cleaners</t>
  </si>
  <si>
    <t>strip mall</t>
  </si>
  <si>
    <t>commercial</t>
  </si>
  <si>
    <t>slab on grade</t>
  </si>
  <si>
    <t>Former dry cleaning facility now used as a pick-up facility for cleaned clothes.  Off gases from the clothes may increase solvent concentrations in indoor air samples.</t>
  </si>
  <si>
    <t>Tetrachloroethylene</t>
  </si>
  <si>
    <t>IA - former dry cleaning operation now used to store dry cleaned clothes</t>
  </si>
  <si>
    <t>mg/L</t>
  </si>
  <si>
    <t>Stafford</t>
  </si>
  <si>
    <t>fine to medium sand</t>
  </si>
  <si>
    <t>#1</t>
  </si>
  <si>
    <t>Residence 109</t>
  </si>
  <si>
    <t>Residence 110</t>
  </si>
  <si>
    <t>Residence 111</t>
  </si>
  <si>
    <t>Residence 112</t>
  </si>
  <si>
    <t>Residence 113</t>
  </si>
  <si>
    <t>Residence 114</t>
  </si>
  <si>
    <t>Residence 115</t>
  </si>
  <si>
    <t>Residence 116</t>
  </si>
  <si>
    <t>Residence 117</t>
  </si>
  <si>
    <t>Residence 118</t>
  </si>
  <si>
    <t>Residence 119</t>
  </si>
  <si>
    <t>Residence 120</t>
  </si>
  <si>
    <t>Residence 121</t>
  </si>
  <si>
    <t>Residence 122</t>
  </si>
  <si>
    <t>Residence 123</t>
  </si>
  <si>
    <t>Residence 124</t>
  </si>
  <si>
    <t>Residence 125</t>
  </si>
  <si>
    <t>Residence 126</t>
  </si>
  <si>
    <t>Residence 127</t>
  </si>
  <si>
    <t>Residence 128</t>
  </si>
  <si>
    <t>Residence 129</t>
  </si>
  <si>
    <t>Residence 130</t>
  </si>
  <si>
    <t>Residence 131</t>
  </si>
  <si>
    <t>Residence 132</t>
  </si>
  <si>
    <t>Residence 133</t>
  </si>
  <si>
    <t>Residence 134</t>
  </si>
  <si>
    <t>Residence 135</t>
  </si>
  <si>
    <t>Residence 136</t>
  </si>
  <si>
    <t>Residence 137</t>
  </si>
  <si>
    <t>Residence 138</t>
  </si>
  <si>
    <t>Residence 139</t>
  </si>
  <si>
    <t>Residence 140</t>
  </si>
  <si>
    <t>Residence 141</t>
  </si>
  <si>
    <t>Residence 142</t>
  </si>
  <si>
    <t>Residence 143</t>
  </si>
  <si>
    <t>Residence 144</t>
  </si>
  <si>
    <t>Residence 145</t>
  </si>
  <si>
    <t>Residence 146</t>
  </si>
  <si>
    <t>Residence 147</t>
  </si>
  <si>
    <t>Residence 148</t>
  </si>
  <si>
    <t>Residence 149</t>
  </si>
  <si>
    <t>Residence 150</t>
  </si>
  <si>
    <t>Residence 151</t>
  </si>
  <si>
    <t>Residence 152</t>
  </si>
  <si>
    <t>Residence 153</t>
  </si>
  <si>
    <t>Residence 154</t>
  </si>
  <si>
    <t>Residence 155</t>
  </si>
  <si>
    <t>Residence 156</t>
  </si>
  <si>
    <t>Residence 157</t>
  </si>
  <si>
    <t>Residence 158</t>
  </si>
  <si>
    <t>Residence 159</t>
  </si>
  <si>
    <t>Residence 160</t>
  </si>
  <si>
    <t>Residence 161</t>
  </si>
  <si>
    <t>Residence 162</t>
  </si>
  <si>
    <t>Residence 163</t>
  </si>
  <si>
    <t>Residence 164</t>
  </si>
  <si>
    <t>Residence 165</t>
  </si>
  <si>
    <t>Residence 166</t>
  </si>
  <si>
    <t>Residence 167</t>
  </si>
  <si>
    <t>Residence 168</t>
  </si>
  <si>
    <t>Residence 169</t>
  </si>
  <si>
    <t>Residence 170</t>
  </si>
  <si>
    <t>Residence 171</t>
  </si>
  <si>
    <t>Residence 172</t>
  </si>
  <si>
    <t>Residence 173</t>
  </si>
  <si>
    <t>October 2001 and February 2002 surveys listed 1952 (with a 1970 addition) as construction dates.</t>
  </si>
  <si>
    <t>JP-SG-05</t>
  </si>
  <si>
    <t>JP-SG-9</t>
  </si>
  <si>
    <t>SG-2, SG-3</t>
  </si>
  <si>
    <t>SG-4</t>
  </si>
  <si>
    <t>SG-5</t>
  </si>
  <si>
    <t>SG-10</t>
  </si>
  <si>
    <t>Lockwood</t>
  </si>
  <si>
    <t>silty sand to silty clay</t>
  </si>
  <si>
    <t>1112 DOON</t>
  </si>
  <si>
    <t>Single Family</t>
  </si>
  <si>
    <t>1112 DOON - Indoor Air</t>
  </si>
  <si>
    <t>MW004</t>
  </si>
  <si>
    <t>Not in line</t>
  </si>
  <si>
    <t xml:space="preserve">Not in line </t>
  </si>
  <si>
    <t>not in line</t>
  </si>
  <si>
    <t>On stool 2' from E wall and 13' from S wall.</t>
  </si>
  <si>
    <t>Residential 156 - SS</t>
  </si>
  <si>
    <t>Residential 159</t>
  </si>
  <si>
    <t>On shelf along S wall of building 10' from W wall.</t>
  </si>
  <si>
    <t>Residential 176 - SS</t>
  </si>
  <si>
    <t>CA Dry Cleaners</t>
  </si>
  <si>
    <t>LS, S</t>
  </si>
  <si>
    <t>Fresh Water Lens</t>
  </si>
  <si>
    <t>Building 1</t>
  </si>
  <si>
    <t>commercial building</t>
  </si>
  <si>
    <t>Soil and groundwater</t>
  </si>
  <si>
    <t>monitoring well</t>
  </si>
  <si>
    <t>7716HC</t>
  </si>
  <si>
    <t>well</t>
  </si>
  <si>
    <t>620F</t>
  </si>
  <si>
    <t>819D</t>
  </si>
  <si>
    <t>703G</t>
  </si>
  <si>
    <t>A1</t>
  </si>
  <si>
    <t>A2</t>
  </si>
  <si>
    <t>A7</t>
  </si>
  <si>
    <t>Is groundwater concentration [GW] &gt; reporting limit (RL)?</t>
  </si>
  <si>
    <t>Comment on groundwater-to-indoor air attenuation factor</t>
  </si>
  <si>
    <t>Is subslab concentration [SS] &gt; reporting limit (RL)?</t>
  </si>
  <si>
    <t>Comment on subslab-to-indoor air attenuation factor</t>
  </si>
  <si>
    <t>Is soil gas concentration [SG] &gt; reporting limit (RL)?</t>
  </si>
  <si>
    <t>Apply groundwater source strength filter (Y if yes, N if no)?</t>
  </si>
  <si>
    <t>Use groundwater-to-indoor air attenuation factor (Y if yes, N if no)?</t>
  </si>
  <si>
    <t>Apply subslab source strength filter (Y if yes, N if no)?</t>
  </si>
  <si>
    <t>Use subslab-to-indoor air attenuation factor (Y if yes, N if no)?</t>
  </si>
  <si>
    <t>Apply soil gas source strength filter (Y if yes, N if no)?</t>
  </si>
  <si>
    <t>Use soil gas-to-indoor air attenuation factor (Y if yes, N if no)?</t>
  </si>
  <si>
    <t>Is crawlspace concentration [CS] &gt; reporting limit (RL)?</t>
  </si>
  <si>
    <t>Comment on crawlspace-to-indoor air attenuation factor</t>
  </si>
  <si>
    <t>Is indoor air concentration [IA] &gt; reporting limit (RL)?</t>
  </si>
  <si>
    <t>Apply crawlspace source strength filter (Y if yes, N if no)?</t>
  </si>
  <si>
    <t>Use crawlspace-to-indoor air attenuation factor (Y if yes, N if no)?</t>
  </si>
  <si>
    <t>Apply indoor air source strength filter (Y if yes, N if no)?</t>
  </si>
  <si>
    <t>Use indoor air data (Y if yes, N if no)?</t>
  </si>
  <si>
    <t>Comment on indoor air data</t>
  </si>
  <si>
    <t>Subsurface concentrations (groundwater, soil gas, subslab, crawlspace) used in charts</t>
  </si>
  <si>
    <t>Attenuation factor (groundwater, soil gas, subslab, crawlspace) used in charts</t>
  </si>
  <si>
    <t>Field used for calculating Kaplan-Meier statistics</t>
  </si>
  <si>
    <t>Copy of groundwater [gw] concentrations</t>
  </si>
  <si>
    <t>Groundwater temperature</t>
  </si>
  <si>
    <t>Calculated vapor concentration in equilibrium with groundwater concentration</t>
  </si>
  <si>
    <t>Copy of soil gas concentration (all data converted to units of ug/m3)</t>
  </si>
  <si>
    <t>Copy of subslab concentration (all data converted to units of ug/m3)</t>
  </si>
  <si>
    <t>Copy of crawslpace concentration (all data converted to units of ug/m3)</t>
  </si>
  <si>
    <t>Copy of indoor air concentration (all data converted to units of ug/m3)</t>
  </si>
  <si>
    <t>95th % IA_Background</t>
  </si>
  <si>
    <t>95th percentile value of background indoor air concentrations</t>
  </si>
  <si>
    <t>Groundwater-to-indoor air attenuation factor</t>
  </si>
  <si>
    <t>Subslab-to-indoor air attenuation factor</t>
  </si>
  <si>
    <t>Soil gas-to-indoor air attenuation factor</t>
  </si>
  <si>
    <t>crawlspace-to-indoor air attenuation factor</t>
  </si>
  <si>
    <t>Calculated or Copied Field Description</t>
  </si>
  <si>
    <t>Calculated or Copied Fields</t>
  </si>
  <si>
    <t>Data Fields</t>
  </si>
  <si>
    <t>Data Field Descriptions</t>
  </si>
  <si>
    <t>Counts Visible Data--&gt;</t>
  </si>
  <si>
    <t>Enter Filter Factors --&gt;</t>
  </si>
  <si>
    <t>Indoor source of TCE vapors suspected</t>
  </si>
  <si>
    <t>copy of [gw] in ug/L</t>
  </si>
  <si>
    <t>copy of [ss] in ug/m3</t>
  </si>
  <si>
    <t>ppbv:ug/m3</t>
  </si>
  <si>
    <t>ChemNameChem</t>
  </si>
  <si>
    <t>MW</t>
  </si>
  <si>
    <t>VP25</t>
  </si>
  <si>
    <t>Sol</t>
  </si>
  <si>
    <t>MCL</t>
  </si>
  <si>
    <t>H25C</t>
  </si>
  <si>
    <t>HTgw</t>
  </si>
  <si>
    <t>Molecular Weight</t>
  </si>
  <si>
    <t>Vapor Pressure</t>
  </si>
  <si>
    <t>Potential indoor VOC sources noted. High bias TCA</t>
  </si>
  <si>
    <t>Residential 049</t>
  </si>
  <si>
    <t>Potential indoor VOC sources noted. Pesticides used</t>
  </si>
  <si>
    <t>Residential 052</t>
  </si>
  <si>
    <t>Potential indoor VOC sources noted. Suspect background contribution indoors (solvents used at work), except for TCE.</t>
  </si>
  <si>
    <t>SE corner of basement</t>
  </si>
  <si>
    <t>Residential 054</t>
  </si>
  <si>
    <t>Potential indoor VOC sources present</t>
  </si>
  <si>
    <t>Stair sample</t>
  </si>
  <si>
    <t>On Stairs by W Wall of Building</t>
  </si>
  <si>
    <t>Residential 054 - SS</t>
  </si>
  <si>
    <t>Soil Gas</t>
  </si>
  <si>
    <t>IA/SG Non-Detect Flag (Y=1,N=0)</t>
  </si>
  <si>
    <t>IA/CS Detect Flag (Y=1,N=0)</t>
  </si>
  <si>
    <t>IA/CS Non-Detect Flag (Y=1,N=0)</t>
  </si>
  <si>
    <t>Residence 244</t>
  </si>
  <si>
    <t>Residence 245</t>
  </si>
  <si>
    <t>Residence 246</t>
  </si>
  <si>
    <t>Residence 247</t>
  </si>
  <si>
    <t>Residence 248</t>
  </si>
  <si>
    <t>Residence 249</t>
  </si>
  <si>
    <t>Residence 250</t>
  </si>
  <si>
    <t>Residence 251</t>
  </si>
  <si>
    <t>Residence 252</t>
  </si>
  <si>
    <t>Residence 253</t>
  </si>
  <si>
    <t>Residence 254</t>
  </si>
  <si>
    <t>Residence 255</t>
  </si>
  <si>
    <t>Residence 256</t>
  </si>
  <si>
    <t>Residence 257</t>
  </si>
  <si>
    <t>Residence 258</t>
  </si>
  <si>
    <t>Residence 259</t>
  </si>
  <si>
    <t>Residence 260</t>
  </si>
  <si>
    <t>Residence 261</t>
  </si>
  <si>
    <t>Residence 262</t>
  </si>
  <si>
    <t>Residence 263</t>
  </si>
  <si>
    <t>Residence 264</t>
  </si>
  <si>
    <t>Residence 265</t>
  </si>
  <si>
    <t>Residence 266</t>
  </si>
  <si>
    <t>Residence 267</t>
  </si>
  <si>
    <t>Residence 268</t>
  </si>
  <si>
    <t>Residence 269</t>
  </si>
  <si>
    <t>Residence 270</t>
  </si>
  <si>
    <t>Residence 271</t>
  </si>
  <si>
    <t>Residence 272</t>
  </si>
  <si>
    <t>Residence 273</t>
  </si>
  <si>
    <t>Residence 274</t>
  </si>
  <si>
    <t>Residence 275</t>
  </si>
  <si>
    <t>Residence 276</t>
  </si>
  <si>
    <t>Residence 277</t>
  </si>
  <si>
    <t>Residence 278</t>
  </si>
  <si>
    <t>Residence 279</t>
  </si>
  <si>
    <t>Residence 280</t>
  </si>
  <si>
    <t>Residence 281</t>
  </si>
  <si>
    <t>Residence 282</t>
  </si>
  <si>
    <t>Residence 283</t>
  </si>
  <si>
    <t>Residence 284</t>
  </si>
  <si>
    <t>Residence 285</t>
  </si>
  <si>
    <t>Residence 286</t>
  </si>
  <si>
    <t>Residence 287</t>
  </si>
  <si>
    <t>Residence 288</t>
  </si>
  <si>
    <t>Residence 289</t>
  </si>
  <si>
    <t>Residence 290</t>
  </si>
  <si>
    <t>Residence 291</t>
  </si>
  <si>
    <t>Residence 292</t>
  </si>
  <si>
    <t>Residence 293</t>
  </si>
  <si>
    <t>Residence 294</t>
  </si>
  <si>
    <t>Residence 295</t>
  </si>
  <si>
    <t>Residence 296</t>
  </si>
  <si>
    <t>Residence 297</t>
  </si>
  <si>
    <t>Residence 298</t>
  </si>
  <si>
    <t>Residence 299</t>
  </si>
  <si>
    <t>Residence 300</t>
  </si>
  <si>
    <t>Residence 301</t>
  </si>
  <si>
    <t>Residence 302</t>
  </si>
  <si>
    <t>Residence 303</t>
  </si>
  <si>
    <t>Residence 304</t>
  </si>
  <si>
    <t>Residence 305</t>
  </si>
  <si>
    <t>Residence 306</t>
  </si>
  <si>
    <t>Residence 307</t>
  </si>
  <si>
    <t>Residence 308</t>
  </si>
  <si>
    <t>Residence 309</t>
  </si>
  <si>
    <t>Residence 310</t>
  </si>
  <si>
    <t>Residence 311</t>
  </si>
  <si>
    <t>Residence 312</t>
  </si>
  <si>
    <t>Residence 313</t>
  </si>
  <si>
    <t>Residence 314</t>
  </si>
  <si>
    <t>Residence 315</t>
  </si>
  <si>
    <t>Residence 316</t>
  </si>
  <si>
    <t>Residence 317</t>
  </si>
  <si>
    <t>Residence 318</t>
  </si>
  <si>
    <t>Residence 319</t>
  </si>
  <si>
    <t>Residence 320</t>
  </si>
  <si>
    <t>Residence 321</t>
  </si>
  <si>
    <t>Residence 322</t>
  </si>
  <si>
    <t>Residence 323</t>
  </si>
  <si>
    <t>Residence 324</t>
  </si>
  <si>
    <t>Residence 325</t>
  </si>
  <si>
    <t>Residence 326</t>
  </si>
  <si>
    <t>Residence 327</t>
  </si>
  <si>
    <t>Residence 328</t>
  </si>
  <si>
    <t>Residence 329</t>
  </si>
  <si>
    <t>Residence 330</t>
  </si>
  <si>
    <t>PANTRY</t>
  </si>
  <si>
    <t>UTILITY ROOM</t>
  </si>
  <si>
    <t>CLOSET</t>
  </si>
  <si>
    <t>STORAGE</t>
  </si>
  <si>
    <t>WORKSHOP</t>
  </si>
  <si>
    <t>BEDROOM</t>
  </si>
  <si>
    <t>BATHROOM</t>
  </si>
  <si>
    <t>FAMILY ROOM</t>
  </si>
  <si>
    <t>LAUNDRY</t>
  </si>
  <si>
    <t>OFFICE</t>
  </si>
  <si>
    <t>STUDY</t>
  </si>
  <si>
    <t>BASEMENT</t>
  </si>
  <si>
    <t>DINING ROOM</t>
  </si>
  <si>
    <t>SEWING ROOM</t>
  </si>
  <si>
    <t>LIVING ROOM</t>
  </si>
  <si>
    <t>RECREATION ROOM</t>
  </si>
  <si>
    <t>WORKOUT ROOM</t>
  </si>
  <si>
    <t>CRAFT ROOM</t>
  </si>
  <si>
    <t>BALLROOM</t>
  </si>
  <si>
    <t>Second Floor Closet</t>
  </si>
  <si>
    <t>MUSIC ROOM</t>
  </si>
  <si>
    <t>not an actual well, used interpolated well concentrations</t>
  </si>
  <si>
    <t>Basement - unfinished (sampled as crawlspace)</t>
  </si>
  <si>
    <t>Indoor VOC sources indicated.</t>
  </si>
  <si>
    <t>River Alluvium Without Overbank Deposits</t>
  </si>
  <si>
    <t>Glaciated Central Region</t>
  </si>
  <si>
    <t>Glacial till over bedded sedmentary rock</t>
  </si>
  <si>
    <t>River Alluvium With Overbank Deposits</t>
  </si>
  <si>
    <t>Outwash Over Bedded Sedimentary Rock</t>
  </si>
  <si>
    <t>Northeast and Superior Uplands</t>
  </si>
  <si>
    <t>Beaches, Beach Ridges and Sand Dunes</t>
  </si>
  <si>
    <t>Grants</t>
  </si>
  <si>
    <t>Colorado Plateau and Wyoming Basin</t>
  </si>
  <si>
    <t>River Alluvium</t>
  </si>
  <si>
    <t>Near Center of Basement</t>
  </si>
  <si>
    <t>Residential 004</t>
  </si>
  <si>
    <t>Residential 005</t>
  </si>
  <si>
    <t>alpha ND greater than alpha detect</t>
  </si>
  <si>
    <t>Stats</t>
  </si>
  <si>
    <t>EXCEL</t>
  </si>
  <si>
    <t>Concentration</t>
  </si>
  <si>
    <t># Detects</t>
  </si>
  <si>
    <t># Nondetects</t>
  </si>
  <si>
    <t xml:space="preserve">KMStats </t>
  </si>
  <si>
    <t>Constant</t>
  </si>
  <si>
    <t>Flip Conc</t>
  </si>
  <si>
    <t>rank</t>
  </si>
  <si>
    <t>ranksum</t>
  </si>
  <si>
    <t>at risk</t>
  </si>
  <si>
    <t>Building Name</t>
  </si>
  <si>
    <t>Mean value</t>
  </si>
  <si>
    <t>not in line with other alphas</t>
  </si>
  <si>
    <t>IA &gt; SG</t>
  </si>
  <si>
    <t>WZ CA Bay</t>
  </si>
  <si>
    <t>Wz CA Bay</t>
  </si>
  <si>
    <t>Potential indoor VOC sources noted. Observed attenuation factors for PCE and TCA are biased high due to a confounding indoor source. Solvents used at work.</t>
  </si>
  <si>
    <t>multi-unit apartment building on East side of lot; Unfinished basement with large floor and wall cracks</t>
  </si>
  <si>
    <t>Southeast in Basement</t>
  </si>
  <si>
    <t>Residential 006</t>
  </si>
  <si>
    <t>The observed attenuation factors may be biased high due to the presence of this compound as a confounding source in the indoor air.</t>
  </si>
  <si>
    <t>multi-unit</t>
  </si>
  <si>
    <t>1st floor</t>
  </si>
  <si>
    <t>Residential 007</t>
  </si>
  <si>
    <t>Observed attenuation factor for PCE may be biased high due to a confounding indoor source. Occasional pesticide use.</t>
  </si>
  <si>
    <t>SG Data</t>
  </si>
  <si>
    <t>CS Data</t>
  </si>
  <si>
    <t>copy of [sg] in ug/m3</t>
  </si>
  <si>
    <t>copy of [cs] in ug/m3</t>
  </si>
  <si>
    <t>ia/sg alpha</t>
  </si>
  <si>
    <t>ia/cs alpha</t>
  </si>
  <si>
    <t>SG Filters</t>
  </si>
  <si>
    <t>[SG] &gt; DL? (Y,N)</t>
  </si>
  <si>
    <t>CS Filters</t>
  </si>
  <si>
    <t>Bldg Name</t>
  </si>
  <si>
    <t># Bldsg By Site</t>
  </si>
  <si>
    <t>Total # Bldgs</t>
  </si>
  <si>
    <t>Total # Sites</t>
  </si>
  <si>
    <t>SS alpha not in line with other alphas</t>
  </si>
  <si>
    <t>Potential indoor VOC sources noted. Suspect Alt Source. TCE not found in IA, TCA similar in ambient air. MeCl higher in IA. Painting (waterbased), one year ago</t>
  </si>
  <si>
    <t>Basement warehouse.</t>
  </si>
  <si>
    <t>Multiuse 022</t>
  </si>
  <si>
    <t>Location A - N end of general dry cleaning area near steam pressing machines</t>
  </si>
  <si>
    <t>EN04-10</t>
  </si>
  <si>
    <t>EN04-11</t>
  </si>
  <si>
    <t>EN04-14</t>
  </si>
  <si>
    <t>EN04-16</t>
  </si>
  <si>
    <t>EN04-17</t>
  </si>
  <si>
    <t>Groundwater value type (actual, estimated, interpolated)</t>
  </si>
  <si>
    <t>Groundwater result</t>
  </si>
  <si>
    <t>Bldg 10</t>
  </si>
  <si>
    <t>Bldg 11</t>
  </si>
  <si>
    <t>Bldg 12</t>
  </si>
  <si>
    <t>Bldg 13</t>
  </si>
  <si>
    <t>Bldg 14</t>
  </si>
  <si>
    <t>Bldg 15</t>
  </si>
  <si>
    <t>Bldg 16</t>
  </si>
  <si>
    <t>Bldg 17</t>
  </si>
  <si>
    <t>Bldg 18</t>
  </si>
  <si>
    <t>Bldg 19</t>
  </si>
  <si>
    <t>Bldg 20</t>
  </si>
  <si>
    <t>Bldg 21</t>
  </si>
  <si>
    <t>Bldg 22</t>
  </si>
  <si>
    <t>Bldg 23</t>
  </si>
  <si>
    <t>Bldg 24</t>
  </si>
  <si>
    <t>Bldg 25</t>
  </si>
  <si>
    <t>Bldg 26</t>
  </si>
  <si>
    <t>Bldg 27</t>
  </si>
  <si>
    <t>Bldg 28</t>
  </si>
  <si>
    <t>Bldg 29</t>
  </si>
  <si>
    <t>Bldg 30</t>
  </si>
  <si>
    <t>ss_date_first</t>
  </si>
  <si>
    <t>ss_date_last</t>
  </si>
  <si>
    <t>ss_MDL_PQL_RL</t>
  </si>
  <si>
    <t>gw_date_first</t>
  </si>
  <si>
    <t>gw_date_last</t>
  </si>
  <si>
    <t>gw_MDL_PQL_RL</t>
  </si>
  <si>
    <t>gw_horiz_dist</t>
  </si>
  <si>
    <t>gw_horiz_dist_unit</t>
  </si>
  <si>
    <t>Interpolated</t>
  </si>
  <si>
    <t>sg_date_first</t>
  </si>
  <si>
    <t>sg_date_last</t>
  </si>
  <si>
    <t>sg_horiz_dist</t>
  </si>
  <si>
    <t>sg_horiz_dist_unit</t>
  </si>
  <si>
    <t>sg_MDL_PQL_RL</t>
  </si>
  <si>
    <t>cs_date_first</t>
  </si>
  <si>
    <t>cs_date_last</t>
  </si>
  <si>
    <t>cs_MDL_PQL_RL</t>
  </si>
  <si>
    <t>PCE, TCA background indoor and ambient air. Infrequent dry cleaning.</t>
  </si>
  <si>
    <t>Residential 086</t>
  </si>
  <si>
    <t>cDCE, MeCl indoor source?</t>
  </si>
  <si>
    <t>Residential 088</t>
  </si>
  <si>
    <t>Potential indoor VOC sources.</t>
  </si>
  <si>
    <t>Residential 090</t>
  </si>
  <si>
    <t>Painted dining room, sanded floor in dining room and living rooms</t>
  </si>
  <si>
    <t>Residential 091</t>
  </si>
  <si>
    <t>TCA background. Potential indoor VOC sources noted. Infrequent dry cleaning.</t>
  </si>
  <si>
    <t>Finished room near center of building.</t>
  </si>
  <si>
    <t>Finished Room Near Center of Building</t>
  </si>
  <si>
    <t>Residential 091 - SS</t>
  </si>
  <si>
    <t>Residential 095</t>
  </si>
  <si>
    <t>TCE and TCA background contribution?</t>
  </si>
  <si>
    <t>Rec room in basement.</t>
  </si>
  <si>
    <t>Residential 106</t>
  </si>
  <si>
    <t>PCE background in ambient and indoor air. Foundation sealant. Infrequent dry cleaning. Potential VOC sources noted.</t>
  </si>
  <si>
    <t>Finished basement (playroom, den)</t>
  </si>
  <si>
    <t>Residential 111</t>
  </si>
  <si>
    <t>residential/commercial</t>
  </si>
  <si>
    <t>Potential VOC sources noted. Observed attenuation factors for TCA may be biased high due to a confounding indoor source. Occasional pesticide use.</t>
  </si>
  <si>
    <t>Multiunit apartment building/retail hardware storage; Unfinished basement; floor slab thickness varies from 14 to 7 in</t>
  </si>
  <si>
    <t>An IA value from 1 location in the basement was compared to SS data collected from 2 spots in the basement.  The IA data is repeated and associated with both alphas.</t>
  </si>
  <si>
    <t>Location A - Basement Level Retail Hardware Storage</t>
  </si>
  <si>
    <t>Location B - Basement Level Retail Hardware Storage</t>
  </si>
  <si>
    <t>Potential VOC sources noted. Observed attenuation factors for TCA and DCA may be biased high due to a confounding indoor source.</t>
  </si>
  <si>
    <t>Residence 058</t>
  </si>
  <si>
    <t>Residence 059</t>
  </si>
  <si>
    <t>Residence 060</t>
  </si>
  <si>
    <t>Residence 061</t>
  </si>
  <si>
    <t>Residence 062</t>
  </si>
  <si>
    <t>Residence 063</t>
  </si>
  <si>
    <t>Residence 064</t>
  </si>
  <si>
    <t>Residence 065</t>
  </si>
  <si>
    <t>Residence 066</t>
  </si>
  <si>
    <t>Residence 067</t>
  </si>
  <si>
    <t>Residence 068</t>
  </si>
  <si>
    <t>Residence 069</t>
  </si>
  <si>
    <t>Residence 070</t>
  </si>
  <si>
    <t>Residence 071</t>
  </si>
  <si>
    <t>Residence 072</t>
  </si>
  <si>
    <t>Residence 073</t>
  </si>
  <si>
    <t>Residence 074</t>
  </si>
  <si>
    <t>Residence 075</t>
  </si>
  <si>
    <t>Residence 076</t>
  </si>
  <si>
    <t>Residence 077</t>
  </si>
  <si>
    <t>Residence 078</t>
  </si>
  <si>
    <t>Residence 079</t>
  </si>
  <si>
    <t>Residence 080</t>
  </si>
  <si>
    <t>Residence 081</t>
  </si>
  <si>
    <t>Residence 082</t>
  </si>
  <si>
    <t>Residence 083</t>
  </si>
  <si>
    <t>Residence 084</t>
  </si>
  <si>
    <t>Residence 085</t>
  </si>
  <si>
    <t>Residence 086</t>
  </si>
  <si>
    <t>Residence 087</t>
  </si>
  <si>
    <t>Residence 088</t>
  </si>
  <si>
    <t>Residence 089</t>
  </si>
  <si>
    <t>Residence 090</t>
  </si>
  <si>
    <t>Residence 091</t>
  </si>
  <si>
    <t>Residence 092</t>
  </si>
  <si>
    <t>Residence 093</t>
  </si>
  <si>
    <t>Residence 094</t>
  </si>
  <si>
    <t>Residence 095</t>
  </si>
  <si>
    <t>Residence 096</t>
  </si>
  <si>
    <t>Residence 097</t>
  </si>
  <si>
    <t>Residence 098</t>
  </si>
  <si>
    <t>Residence 099</t>
  </si>
  <si>
    <t>Residence 100</t>
  </si>
  <si>
    <t>Residence 101</t>
  </si>
  <si>
    <t>Residence 102</t>
  </si>
  <si>
    <t>Residence 103</t>
  </si>
  <si>
    <t>Residence 104</t>
  </si>
  <si>
    <t>Residence 105</t>
  </si>
  <si>
    <t>Residence 106</t>
  </si>
  <si>
    <t>Residence 107</t>
  </si>
  <si>
    <t>Residence 108</t>
  </si>
  <si>
    <t>Restaurant with 1/3 finished (food prep), 2/3 unfinished basement. Large kitchen exhaust fan.</t>
  </si>
  <si>
    <t>Multiuse 006</t>
  </si>
  <si>
    <t>712006-BS-49</t>
  </si>
  <si>
    <t>712006-SS-49</t>
  </si>
  <si>
    <t>241026</t>
  </si>
  <si>
    <t>West Side Corporation</t>
  </si>
  <si>
    <t>241026-H-002</t>
  </si>
  <si>
    <t>Single family</t>
  </si>
  <si>
    <t>241026-IA-02-B-01</t>
  </si>
  <si>
    <t>241026-SS-02-B-01</t>
  </si>
  <si>
    <t>241026-MW-33</t>
  </si>
  <si>
    <t>241026-MW-33S</t>
  </si>
  <si>
    <t>241026-H-004</t>
  </si>
  <si>
    <t>241026-IA-04-B-01</t>
  </si>
  <si>
    <t>241026-SS-04-B-01</t>
  </si>
  <si>
    <t>241026-W-04</t>
  </si>
  <si>
    <t>241026-W-04-060927</t>
  </si>
  <si>
    <t>GW Filters</t>
  </si>
  <si>
    <t>SS Filters</t>
  </si>
  <si>
    <t>IA Filters</t>
  </si>
  <si>
    <t>IA Data</t>
  </si>
  <si>
    <t>SS Data</t>
  </si>
  <si>
    <t>GW Data</t>
  </si>
  <si>
    <t>Site Name</t>
  </si>
  <si>
    <t>ChemName</t>
  </si>
  <si>
    <t>Soil Texture Code</t>
  </si>
  <si>
    <t>Bldg Use</t>
  </si>
  <si>
    <t>Foundation Type</t>
  </si>
  <si>
    <t>Pure Component Water Solubility</t>
  </si>
  <si>
    <t>Henry's Law Constant @25oC</t>
  </si>
  <si>
    <t>Vapor Pressure @ Tgw</t>
  </si>
  <si>
    <t>Diffusivity in air</t>
  </si>
  <si>
    <t>Diffusivity in water</t>
  </si>
  <si>
    <t>Normal Boiling Point</t>
  </si>
  <si>
    <t>Critical Temp.</t>
  </si>
  <si>
    <t>Enthalpy of vaporization at the normal boiling point</t>
  </si>
  <si>
    <t>Organic Carbon Partition Coefficient</t>
  </si>
  <si>
    <t>Mw</t>
  </si>
  <si>
    <t>VP</t>
  </si>
  <si>
    <t>(ug/L)</t>
  </si>
  <si>
    <t>Hc25</t>
  </si>
  <si>
    <t>H'25</t>
  </si>
  <si>
    <t>H'Tgw</t>
  </si>
  <si>
    <t>VPTgw</t>
  </si>
  <si>
    <t>Da</t>
  </si>
  <si>
    <t>Dw</t>
  </si>
  <si>
    <t>Tboil</t>
  </si>
  <si>
    <t>Tcrit</t>
  </si>
  <si>
    <t>Koc</t>
  </si>
  <si>
    <t>345 Lomond is attached to the business office of Mt. Terrazzo Concrete.  October 2001 survey listed 1984 as construction year.</t>
  </si>
  <si>
    <t>345 LOMOND - Indoor Air</t>
  </si>
  <si>
    <t>366 BONNIE</t>
  </si>
  <si>
    <t>Conflicting responses were noted in surveys.  February 2002 survey noted 522 Lomond to be a single-family structure with a crawl space; however, previous surveys denoted it as a mobile home.  Site reconnaissance confirmed 522 Lomond to be a mobile home.</t>
  </si>
  <si>
    <t>522 LOMOND - Indoor Air</t>
  </si>
  <si>
    <t>528 LOMOND</t>
  </si>
  <si>
    <t>Construction year:  Pre-1970s</t>
  </si>
  <si>
    <t>528 LOMOND - Indoor Air</t>
  </si>
  <si>
    <t>534 LOMOND</t>
  </si>
  <si>
    <t>534 LOMOND - Indoor Air</t>
  </si>
  <si>
    <t>546 LOMOND</t>
  </si>
  <si>
    <t>546 LOMOND - Indoor Air</t>
  </si>
  <si>
    <t>345 LOMOND</t>
  </si>
  <si>
    <t>Chem Type</t>
  </si>
  <si>
    <t>CHC</t>
  </si>
  <si>
    <t>PHC</t>
  </si>
  <si>
    <t>House is vapor source. MeCL only found at higher/similar concentration in indoor air and not found elsewhere. SELF CONTAMINATION</t>
  </si>
  <si>
    <t>On shelf 4' above ground 15' from west wall.</t>
  </si>
  <si>
    <t>Residential 157 - SS</t>
  </si>
  <si>
    <t>Residential 158</t>
  </si>
  <si>
    <t>Indoor VOC sources indicated. TCA in soil gas above 10x threshold and at higher concentration in indoor air.</t>
  </si>
  <si>
    <t>On workbench 15 ft. from SE corner.</t>
  </si>
  <si>
    <t>Residential 158 - SS</t>
  </si>
  <si>
    <t>Residential 160</t>
  </si>
  <si>
    <t>Indoor VOC sources strongly indicated. Refinished floor 6 months before survey.</t>
  </si>
  <si>
    <t>Residential 162</t>
  </si>
  <si>
    <t>Indoor sources indicated. TCA found at similar concentrations in ambient air. Works at dry cleaner. Treated 6 months ago for roaches (hydramethlron - paste form); 1 yr ago - liquid treatment.</t>
  </si>
  <si>
    <t>Location A - On table near north wall</t>
  </si>
  <si>
    <t>Residential 163</t>
  </si>
  <si>
    <t>TCA in ambient and indoor air. Indoor sources for TCA, PCE, MeCl. Regular dry cleaning. 1st floor painting/ bedroom. Household pesticide applications/pesticides stored in shed.</t>
  </si>
  <si>
    <t>Residential 164</t>
  </si>
  <si>
    <t>Potential indoor VOC sources. Infrequent dry cleaning. Raid used on diveway.</t>
  </si>
  <si>
    <t>On storage tote 10' from west wall</t>
  </si>
  <si>
    <t>Residential 164 - SS</t>
  </si>
  <si>
    <t>Residential 165</t>
  </si>
  <si>
    <t>PCE, TCA found in ambient air. TCE also present in ambient and indoor air, but below 10x threshold in soil gas. Renovating first floor - within last few months.</t>
  </si>
  <si>
    <t>Residential 166</t>
  </si>
  <si>
    <t>TCE, TCA background indoors.</t>
  </si>
  <si>
    <t>Residential 174</t>
  </si>
  <si>
    <t>Possible indoor VOC sources.</t>
  </si>
  <si>
    <t>Residential 175</t>
  </si>
  <si>
    <t>Subslab sampling problem</t>
  </si>
  <si>
    <t>Both IA and SS below RLs</t>
  </si>
  <si>
    <t>SoilTexture</t>
  </si>
  <si>
    <t>HydroSetting</t>
  </si>
  <si>
    <t>Database</t>
  </si>
  <si>
    <t>1,1-Dichloroethane</t>
  </si>
  <si>
    <t>Hamilton-Sundstrand</t>
  </si>
  <si>
    <t>Sand and gravel</t>
  </si>
  <si>
    <t>6800 F</t>
  </si>
  <si>
    <t>6800-F-IA</t>
  </si>
  <si>
    <t>First estimated well</t>
  </si>
  <si>
    <t>Hydrogeologic Setting</t>
  </si>
  <si>
    <t>Vadose zone soil texture codes (comma separated); dominant soil type</t>
  </si>
  <si>
    <t>SC</t>
  </si>
  <si>
    <t>GM</t>
  </si>
  <si>
    <t>GP</t>
  </si>
  <si>
    <t>SM</t>
  </si>
  <si>
    <t>ML</t>
  </si>
  <si>
    <t>housing units; vacant</t>
  </si>
  <si>
    <t>Institutional</t>
  </si>
  <si>
    <t>Unknown</t>
  </si>
  <si>
    <t>Indoor sources confirmed</t>
  </si>
  <si>
    <t>Residential 032</t>
  </si>
  <si>
    <t>TCE background in Indoor Air</t>
  </si>
  <si>
    <t>Residential 033</t>
  </si>
  <si>
    <t>PCE, TCA levels impacted by background; Painting, drywall - on 1st floor</t>
  </si>
  <si>
    <t>Residential 042</t>
  </si>
  <si>
    <t>Potential indoor VOC sources noted. Background condition</t>
  </si>
  <si>
    <t>Residential 043</t>
  </si>
  <si>
    <t>Potential indoor VOC sources noted. Water based paint applied late Jan, 2003</t>
  </si>
  <si>
    <t>Residential 047</t>
  </si>
  <si>
    <t>GW Temp (C); Default=15C</t>
  </si>
  <si>
    <t>1734 Sante Fe</t>
  </si>
  <si>
    <t>1748 Sante Fe</t>
  </si>
  <si>
    <t>Location B - Multiuse 024 - SS</t>
  </si>
  <si>
    <t>Multiuse 026</t>
  </si>
  <si>
    <t>Multiuse 028</t>
  </si>
  <si>
    <t>701 Geis Street W</t>
  </si>
  <si>
    <t>701 Geis Street E</t>
  </si>
  <si>
    <t>701 Geis Street N</t>
  </si>
  <si>
    <t>701 Geis Street S</t>
  </si>
  <si>
    <t>701 Geis Street SE</t>
  </si>
  <si>
    <t>621 Geis Street-E</t>
  </si>
  <si>
    <t>621 Geis Street-N</t>
  </si>
  <si>
    <t>621 Geis Street-S</t>
  </si>
  <si>
    <t>621 Geis Street-W</t>
  </si>
  <si>
    <t>oa_date</t>
  </si>
  <si>
    <t>oa_result</t>
  </si>
  <si>
    <t>oa_result_unit</t>
  </si>
  <si>
    <t>oa_detect_flag_yn</t>
  </si>
  <si>
    <t>For details on the Kaplan-Meier method, see</t>
  </si>
  <si>
    <t xml:space="preserve">Check for newer versions of this worksheet at </t>
  </si>
  <si>
    <t>www.practicalstats.com/nada</t>
  </si>
  <si>
    <t>KMStats</t>
  </si>
  <si>
    <t>Count ND</t>
  </si>
  <si>
    <t>Count D</t>
  </si>
  <si>
    <t>Residential 129</t>
  </si>
  <si>
    <t>DR, LR painted January '03; Ant treatments</t>
  </si>
  <si>
    <t>On table 15 ft. from E wall.</t>
  </si>
  <si>
    <t>Residential 129 - SS</t>
  </si>
  <si>
    <t>Guess on foundation type.</t>
  </si>
  <si>
    <t>PCE, TCA in ambient air. TCE background indoors. Indoor sources indicated. Painting 2nd floor - January 2003 last of painting.</t>
  </si>
  <si>
    <t>Potential indoor VOC sources noted. rd floor, paint 1 year ago, Ceramic tile on 1st floor 2 years ago</t>
  </si>
  <si>
    <t>Hair salon/barber shop with unfinished basement.</t>
  </si>
  <si>
    <t>Multiuse 007</t>
  </si>
  <si>
    <t>Potential indoor VOC sources noted.  Works at dry cleaner. Observed attenuation factor may be biased low due to confounding indoor source.</t>
  </si>
  <si>
    <t>Restaurant with unfinished basement.</t>
  </si>
  <si>
    <t>Multiuse 008</t>
  </si>
  <si>
    <t>Potential indoor VOC sources noted. Renovated 3rd and 4th floor - painting</t>
  </si>
  <si>
    <t>apartment/retail; Unfinished basement.</t>
  </si>
  <si>
    <t>Center of Basement</t>
  </si>
  <si>
    <t>A</t>
  </si>
  <si>
    <t>AA</t>
  </si>
  <si>
    <t>AB</t>
  </si>
  <si>
    <t>AC</t>
  </si>
  <si>
    <t>B</t>
  </si>
  <si>
    <t>BA</t>
  </si>
  <si>
    <t>BB</t>
  </si>
  <si>
    <t>BC</t>
  </si>
  <si>
    <t>CA</t>
  </si>
  <si>
    <t>CB</t>
  </si>
  <si>
    <t>CC</t>
  </si>
  <si>
    <t>CD</t>
  </si>
  <si>
    <t>D</t>
  </si>
  <si>
    <t>DA</t>
  </si>
  <si>
    <t>DB</t>
  </si>
  <si>
    <t>DC</t>
  </si>
  <si>
    <t>E</t>
  </si>
  <si>
    <t>EA</t>
  </si>
  <si>
    <t>EB</t>
  </si>
  <si>
    <t>EC</t>
  </si>
  <si>
    <t>G</t>
  </si>
  <si>
    <t>GA</t>
  </si>
  <si>
    <t>GB</t>
  </si>
  <si>
    <t>GC</t>
  </si>
  <si>
    <t>GD</t>
  </si>
  <si>
    <t>GE</t>
  </si>
  <si>
    <t>H</t>
  </si>
  <si>
    <t>sg_vert_dist</t>
  </si>
  <si>
    <t>sg_vert_dist_unit</t>
  </si>
  <si>
    <t>sg_value_type</t>
  </si>
  <si>
    <t>sg_result</t>
  </si>
  <si>
    <t>sg_result_unit</t>
  </si>
  <si>
    <t>sg_comment</t>
  </si>
  <si>
    <t>sg_detect_flag_yn</t>
  </si>
  <si>
    <t>sg_alpha_id</t>
  </si>
  <si>
    <t>High alphas suggest indoor source; Painting on 3rd floor only.</t>
  </si>
  <si>
    <t>Residential 176</t>
  </si>
  <si>
    <t>712006-H-020</t>
  </si>
  <si>
    <t>712006-BS-20-DUP</t>
  </si>
  <si>
    <t>712006-SS-20-DUP</t>
  </si>
  <si>
    <t>712006-H-021</t>
  </si>
  <si>
    <t>712006-BS-21</t>
  </si>
  <si>
    <t>712006-SS-21</t>
  </si>
  <si>
    <t>712006-H-022</t>
  </si>
  <si>
    <t>712006-BS-22</t>
  </si>
  <si>
    <t>712006-SS-22</t>
  </si>
  <si>
    <t>712006-H-024</t>
  </si>
  <si>
    <t>712006-BS-24</t>
  </si>
  <si>
    <t>712006-SS-24</t>
  </si>
  <si>
    <t>712006-H-025</t>
  </si>
  <si>
    <t>712006-BS-25</t>
  </si>
  <si>
    <t>712006-SS-25</t>
  </si>
  <si>
    <t>712006-H-026</t>
  </si>
  <si>
    <t>712006-BS-26</t>
  </si>
  <si>
    <t>712006-SS-26</t>
  </si>
  <si>
    <t>712006-H-027</t>
  </si>
  <si>
    <t>712006-BS-27</t>
  </si>
  <si>
    <t>712006-SS-27</t>
  </si>
  <si>
    <t>712006-H-028</t>
  </si>
  <si>
    <t>712006-BS-28</t>
  </si>
  <si>
    <t>712006-SS-28</t>
  </si>
  <si>
    <t>712006-H-029</t>
  </si>
  <si>
    <t>712006-BS-29</t>
  </si>
  <si>
    <t>712006-SS-29</t>
  </si>
  <si>
    <t>712006-H-031</t>
  </si>
  <si>
    <t>712006-BS-31</t>
  </si>
  <si>
    <t>712006-SS-31</t>
  </si>
  <si>
    <t>712006-H-033</t>
  </si>
  <si>
    <t>dirt floor</t>
  </si>
  <si>
    <t>712006-BS-33</t>
  </si>
  <si>
    <t>712006-SS-33</t>
  </si>
  <si>
    <t>712006-H-034</t>
  </si>
  <si>
    <t>712006-BS-34</t>
  </si>
  <si>
    <t>712006-SS-34</t>
  </si>
  <si>
    <t>712006-H-036</t>
  </si>
  <si>
    <t>712006-BS-36</t>
  </si>
  <si>
    <t>712006-SS-36</t>
  </si>
  <si>
    <t>712006-H-037</t>
  </si>
  <si>
    <t>712006-BS-37</t>
  </si>
  <si>
    <t>712006-SS-37</t>
  </si>
  <si>
    <t>712006-H-038</t>
  </si>
  <si>
    <t>712006-BS-38-DUP</t>
  </si>
  <si>
    <t>712006-SS-38-DUP</t>
  </si>
  <si>
    <t>712006-H-040</t>
  </si>
  <si>
    <t>712006-BS-40</t>
  </si>
  <si>
    <t>712006-SS-40</t>
  </si>
  <si>
    <t>712006-H-041</t>
  </si>
  <si>
    <t>712006-BS-41</t>
  </si>
  <si>
    <t>712006-SS-41</t>
  </si>
  <si>
    <t>712006-H-043</t>
  </si>
  <si>
    <t>712006-BS-43</t>
  </si>
  <si>
    <t>712006-SS-43</t>
  </si>
  <si>
    <t>712006-H-046</t>
  </si>
  <si>
    <t>IA = OA</t>
  </si>
  <si>
    <t>Alpha's suggest indoor source</t>
  </si>
  <si>
    <t>GW alpha suggests indoor source</t>
  </si>
  <si>
    <t>Likely IA source</t>
  </si>
  <si>
    <t>SS&lt;DL; SG &lt; DL</t>
  </si>
  <si>
    <t>Subslab (ug/m3)</t>
  </si>
  <si>
    <t>Percent90</t>
  </si>
  <si>
    <t>EPA-OSWER Vapor Intrusion Database Spreadsheet User's Guide</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</si>
</sst>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71" formatCode="_(* #,##0.00_);_(* \(#,##0.00\);_(* &quot;-&quot;??_);_(@_)"/>
    <numFmt numFmtId="172" formatCode="0.000"/>
    <numFmt numFmtId="173" formatCode="[$-409]mmm\-yy;@"/>
    <numFmt numFmtId="174" formatCode="0.0"/>
    <numFmt numFmtId="176" formatCode="mm/dd/yy;@"/>
    <numFmt numFmtId="177" formatCode="m/d/yy;@"/>
    <numFmt numFmtId="179" formatCode="0.0000"/>
    <numFmt numFmtId="183" formatCode="0.0E+00"/>
    <numFmt numFmtId="184" formatCode="0.E+00"/>
    <numFmt numFmtId="200" formatCode="mm/dd/yy"/>
    <numFmt numFmtId="203" formatCode="m/d/yyyy;@"/>
  </numFmts>
  <fonts count="41" x14ac:knownFonts="1">
    <font>
      <sz val="10"/>
      <name val="MS Sans Serif"/>
    </font>
    <font>
      <sz val="10"/>
      <name val="MS Sans Serif"/>
      <family val="2"/>
    </font>
    <font>
      <u/>
      <sz val="10"/>
      <color indexed="12"/>
      <name val="MS Sans Serif"/>
      <family val="2"/>
    </font>
    <font>
      <sz val="8"/>
      <name val="MS Sans Serif"/>
      <family val="2"/>
    </font>
    <font>
      <sz val="10"/>
      <color indexed="8"/>
      <name val="Arial"/>
      <family val="2"/>
    </font>
    <font>
      <b/>
      <sz val="8.5"/>
      <name val="MS Sans Serif"/>
      <family val="2"/>
    </font>
    <font>
      <sz val="8.5"/>
      <name val="MS Sans Serif"/>
      <family val="2"/>
    </font>
    <font>
      <sz val="10"/>
      <name val="MS Sans Serif"/>
      <family val="2"/>
    </font>
    <font>
      <sz val="8.5"/>
      <name val="MS Sans Serif"/>
      <family val="2"/>
    </font>
    <font>
      <sz val="10"/>
      <name val="Arial"/>
      <family val="2"/>
    </font>
    <font>
      <sz val="9"/>
      <name val="Geneva"/>
    </font>
    <font>
      <sz val="10"/>
      <color indexed="8"/>
      <name val="MS Sans Serif"/>
      <family val="2"/>
    </font>
    <font>
      <b/>
      <sz val="10"/>
      <color indexed="8"/>
      <name val="MS Sans Serif"/>
      <family val="2"/>
    </font>
    <font>
      <b/>
      <sz val="10"/>
      <name val="MS Sans Serif"/>
      <family val="2"/>
    </font>
    <font>
      <sz val="10"/>
      <name val="Arial"/>
      <family val="2"/>
    </font>
    <font>
      <sz val="10"/>
      <name val="MS Sans Serif"/>
      <family val="2"/>
    </font>
    <font>
      <sz val="8"/>
      <name val="Arial"/>
      <family val="2"/>
    </font>
    <font>
      <b/>
      <sz val="10"/>
      <name val="Arial"/>
      <family val="2"/>
    </font>
    <font>
      <b/>
      <sz val="12"/>
      <name val="MS Sans Serif"/>
      <family val="2"/>
    </font>
    <font>
      <b/>
      <sz val="13.5"/>
      <name val="MS Sans Serif"/>
      <family val="2"/>
    </font>
    <font>
      <sz val="12"/>
      <name val="MS Sans Serif"/>
      <family val="2"/>
    </font>
    <font>
      <sz val="10"/>
      <name val="Verdana"/>
      <family val="2"/>
    </font>
    <font>
      <sz val="8"/>
      <name val="Verdana"/>
      <family val="2"/>
    </font>
    <font>
      <b/>
      <sz val="10"/>
      <name val="Verdana"/>
      <family val="2"/>
    </font>
    <font>
      <b/>
      <sz val="8"/>
      <name val="MS Sans Serif"/>
      <family val="2"/>
    </font>
    <font>
      <sz val="8"/>
      <name val="MS Sans Serif"/>
      <family val="2"/>
    </font>
    <font>
      <sz val="8"/>
      <color indexed="12"/>
      <name val="MS Sans Serif"/>
      <family val="2"/>
    </font>
    <font>
      <sz val="9"/>
      <name val="MS Sans Serif"/>
      <family val="2"/>
    </font>
    <font>
      <sz val="10"/>
      <color indexed="8"/>
      <name val="Arial"/>
      <family val="2"/>
    </font>
    <font>
      <sz val="12"/>
      <name val="Arial"/>
      <family val="2"/>
    </font>
    <font>
      <b/>
      <u/>
      <sz val="12"/>
      <name val="Arial"/>
      <family val="2"/>
    </font>
    <font>
      <sz val="10"/>
      <color indexed="10"/>
      <name val="MS Sans Serif"/>
      <family val="2"/>
    </font>
    <font>
      <b/>
      <sz val="12"/>
      <name val="Arial"/>
      <family val="2"/>
    </font>
    <font>
      <b/>
      <sz val="14"/>
      <name val="Arial"/>
      <family val="2"/>
    </font>
    <font>
      <b/>
      <sz val="8.5"/>
      <name val="Arial"/>
      <family val="2"/>
    </font>
    <font>
      <sz val="8.5"/>
      <name val="Arial"/>
      <family val="2"/>
    </font>
    <font>
      <sz val="10"/>
      <color indexed="10"/>
      <name val="Arial"/>
      <family val="2"/>
    </font>
    <font>
      <b/>
      <sz val="8"/>
      <name val="Arial"/>
      <family val="2"/>
    </font>
    <font>
      <sz val="8"/>
      <color indexed="12"/>
      <name val="Arial"/>
      <family val="2"/>
    </font>
    <font>
      <sz val="10"/>
      <color rgb="FFFF0000"/>
      <name val="Arial"/>
      <family val="2"/>
    </font>
    <font>
      <sz val="10"/>
      <color rgb="FFFF0000"/>
      <name val="MS Sans Serif"/>
      <family val="2"/>
    </font>
  </fonts>
  <fills count="15">
    <fill>
      <patternFill patternType="none"/>
    </fill>
    <fill>
      <patternFill patternType="gray125"/>
    </fill>
    <fill>
      <patternFill patternType="solid">
        <fgColor indexed="42"/>
        <bgColor indexed="64"/>
      </patternFill>
    </fill>
    <fill>
      <patternFill patternType="solid">
        <fgColor indexed="50"/>
        <bgColor indexed="64"/>
      </patternFill>
    </fill>
    <fill>
      <patternFill patternType="solid">
        <fgColor indexed="9"/>
        <bgColor indexed="64"/>
      </patternFill>
    </fill>
    <fill>
      <patternFill patternType="solid">
        <fgColor indexed="40"/>
        <bgColor indexed="64"/>
      </patternFill>
    </fill>
    <fill>
      <patternFill patternType="solid">
        <fgColor indexed="13"/>
        <bgColor indexed="64"/>
      </patternFill>
    </fill>
    <fill>
      <patternFill patternType="solid">
        <fgColor indexed="26"/>
        <bgColor indexed="64"/>
      </patternFill>
    </fill>
    <fill>
      <patternFill patternType="solid">
        <fgColor indexed="9"/>
        <bgColor indexed="8"/>
      </patternFill>
    </fill>
    <fill>
      <patternFill patternType="solid">
        <fgColor indexed="15"/>
        <bgColor indexed="64"/>
      </patternFill>
    </fill>
    <fill>
      <patternFill patternType="solid">
        <fgColor indexed="51"/>
        <bgColor indexed="64"/>
      </patternFill>
    </fill>
    <fill>
      <patternFill patternType="solid">
        <fgColor indexed="11"/>
        <bgColor indexed="64"/>
      </patternFill>
    </fill>
    <fill>
      <patternFill patternType="solid">
        <fgColor indexed="46"/>
        <bgColor indexed="64"/>
      </patternFill>
    </fill>
    <fill>
      <patternFill patternType="solid">
        <fgColor rgb="FFFFFF00"/>
        <bgColor indexed="64"/>
      </patternFill>
    </fill>
    <fill>
      <patternFill patternType="solid">
        <fgColor theme="0"/>
        <bgColor indexed="64"/>
      </patternFill>
    </fill>
  </fills>
  <borders count="2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22"/>
      </left>
      <right style="thin">
        <color indexed="22"/>
      </right>
      <top/>
      <bottom style="thin">
        <color indexed="2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s>
  <cellStyleXfs count="11">
    <xf numFmtId="0" fontId="0" fillId="0" borderId="0"/>
    <xf numFmtId="171" fontId="1" fillId="0" borderId="0" applyFont="0" applyFill="0" applyBorder="0" applyAlignment="0" applyProtection="0"/>
    <xf numFmtId="0" fontId="2" fillId="0" borderId="0" applyNumberFormat="0" applyFill="0" applyBorder="0" applyAlignment="0" applyProtection="0"/>
    <xf numFmtId="0" fontId="4" fillId="0" borderId="0"/>
    <xf numFmtId="0" fontId="1" fillId="0" borderId="0"/>
    <xf numFmtId="0" fontId="21" fillId="0" borderId="0"/>
    <xf numFmtId="0" fontId="4" fillId="0" borderId="0"/>
    <xf numFmtId="0" fontId="4" fillId="0" borderId="0"/>
    <xf numFmtId="0" fontId="10" fillId="0" borderId="0"/>
    <xf numFmtId="0" fontId="4" fillId="0" borderId="0"/>
    <xf numFmtId="0" fontId="9" fillId="0" borderId="0"/>
  </cellStyleXfs>
  <cellXfs count="541">
    <xf numFmtId="0" fontId="0" fillId="0" borderId="0" xfId="0"/>
    <xf numFmtId="0" fontId="6" fillId="0" borderId="2" xfId="0" quotePrefix="1" applyNumberFormat="1" applyFont="1" applyBorder="1"/>
    <xf numFmtId="0" fontId="0" fillId="0" borderId="0" xfId="0" applyAlignment="1">
      <alignment horizontal="center"/>
    </xf>
    <xf numFmtId="0" fontId="6" fillId="0" borderId="2" xfId="0" applyNumberFormat="1" applyFont="1" applyFill="1" applyBorder="1"/>
    <xf numFmtId="0" fontId="6" fillId="0" borderId="2" xfId="0" quotePrefix="1" applyNumberFormat="1" applyFont="1" applyFill="1" applyBorder="1"/>
    <xf numFmtId="183" fontId="11" fillId="2" borderId="3" xfId="8" applyNumberFormat="1" applyFont="1" applyFill="1" applyBorder="1" applyAlignment="1" applyProtection="1">
      <alignment horizontal="center"/>
    </xf>
    <xf numFmtId="11" fontId="7" fillId="0" borderId="4" xfId="8" applyNumberFormat="1" applyFont="1" applyBorder="1" applyAlignment="1">
      <alignment horizontal="left"/>
    </xf>
    <xf numFmtId="0" fontId="7" fillId="0" borderId="4" xfId="8" applyFont="1" applyBorder="1" applyAlignment="1">
      <alignment horizontal="center"/>
    </xf>
    <xf numFmtId="11" fontId="7" fillId="0" borderId="4" xfId="8" applyNumberFormat="1" applyFont="1" applyBorder="1" applyAlignment="1">
      <alignment horizontal="center"/>
    </xf>
    <xf numFmtId="11" fontId="7" fillId="0" borderId="2" xfId="8" applyNumberFormat="1" applyFont="1" applyBorder="1" applyAlignment="1">
      <alignment horizontal="left"/>
    </xf>
    <xf numFmtId="0" fontId="7" fillId="0" borderId="2" xfId="8" applyFont="1" applyBorder="1" applyAlignment="1">
      <alignment horizontal="center"/>
    </xf>
    <xf numFmtId="11" fontId="7" fillId="0" borderId="2" xfId="8" applyNumberFormat="1" applyFont="1" applyBorder="1" applyAlignment="1">
      <alignment horizontal="center"/>
    </xf>
    <xf numFmtId="11" fontId="7" fillId="0" borderId="2" xfId="8" applyNumberFormat="1" applyFont="1" applyFill="1" applyBorder="1" applyAlignment="1">
      <alignment horizontal="left"/>
    </xf>
    <xf numFmtId="0" fontId="7" fillId="0" borderId="2" xfId="8" applyFont="1" applyFill="1" applyBorder="1" applyAlignment="1">
      <alignment horizontal="center"/>
    </xf>
    <xf numFmtId="11" fontId="7" fillId="0" borderId="2" xfId="8" applyNumberFormat="1" applyFont="1" applyFill="1" applyBorder="1" applyAlignment="1">
      <alignment horizontal="center"/>
    </xf>
    <xf numFmtId="0" fontId="7" fillId="0" borderId="0" xfId="10" applyFont="1"/>
    <xf numFmtId="0" fontId="7" fillId="0" borderId="0" xfId="10" applyFont="1" applyAlignment="1">
      <alignment horizontal="left"/>
    </xf>
    <xf numFmtId="0" fontId="7" fillId="0" borderId="0" xfId="10" applyFont="1" applyAlignment="1">
      <alignment horizontal="center"/>
    </xf>
    <xf numFmtId="0" fontId="7" fillId="0" borderId="0" xfId="10" applyFont="1" applyBorder="1"/>
    <xf numFmtId="0" fontId="7" fillId="2" borderId="3" xfId="10" applyFont="1" applyFill="1" applyBorder="1"/>
    <xf numFmtId="0" fontId="13" fillId="2" borderId="4" xfId="10" applyFont="1" applyFill="1" applyBorder="1" applyAlignment="1">
      <alignment horizontal="right"/>
    </xf>
    <xf numFmtId="0" fontId="13" fillId="2" borderId="4" xfId="10" applyFont="1" applyFill="1" applyBorder="1"/>
    <xf numFmtId="1" fontId="7" fillId="0" borderId="4" xfId="10" applyNumberFormat="1" applyFont="1" applyBorder="1"/>
    <xf numFmtId="0" fontId="7" fillId="0" borderId="4" xfId="10" applyFont="1" applyBorder="1"/>
    <xf numFmtId="11" fontId="7" fillId="0" borderId="4" xfId="10" applyNumberFormat="1" applyFont="1" applyBorder="1"/>
    <xf numFmtId="0" fontId="7" fillId="0" borderId="4" xfId="10" applyFont="1" applyBorder="1" applyAlignment="1">
      <alignment horizontal="center"/>
    </xf>
    <xf numFmtId="1" fontId="7" fillId="0" borderId="2" xfId="10" applyNumberFormat="1" applyFont="1" applyBorder="1"/>
    <xf numFmtId="0" fontId="7" fillId="0" borderId="2" xfId="10" applyFont="1" applyBorder="1"/>
    <xf numFmtId="11" fontId="7" fillId="0" borderId="2" xfId="10" applyNumberFormat="1" applyFont="1" applyBorder="1"/>
    <xf numFmtId="0" fontId="7" fillId="0" borderId="2" xfId="10" applyFont="1" applyBorder="1" applyAlignment="1">
      <alignment horizontal="center"/>
    </xf>
    <xf numFmtId="1" fontId="7" fillId="0" borderId="2" xfId="10" applyNumberFormat="1" applyFont="1" applyFill="1" applyBorder="1"/>
    <xf numFmtId="0" fontId="7" fillId="0" borderId="2" xfId="10" applyFont="1" applyFill="1" applyBorder="1"/>
    <xf numFmtId="11" fontId="7" fillId="0" borderId="2" xfId="10" applyNumberFormat="1" applyFont="1" applyFill="1" applyBorder="1"/>
    <xf numFmtId="0" fontId="7" fillId="0" borderId="2" xfId="10" applyFont="1" applyFill="1" applyBorder="1" applyAlignment="1">
      <alignment horizontal="center"/>
    </xf>
    <xf numFmtId="0" fontId="7" fillId="0" borderId="0" xfId="10" applyFont="1" applyFill="1" applyBorder="1"/>
    <xf numFmtId="11" fontId="7" fillId="0" borderId="0" xfId="10" applyNumberFormat="1" applyFont="1" applyAlignment="1">
      <alignment horizontal="center"/>
    </xf>
    <xf numFmtId="0" fontId="15" fillId="0" borderId="0" xfId="0" applyFont="1"/>
    <xf numFmtId="0" fontId="7" fillId="0" borderId="0" xfId="0" applyFont="1"/>
    <xf numFmtId="0" fontId="7" fillId="0" borderId="0" xfId="0" applyFont="1" applyFill="1" applyAlignment="1">
      <alignment horizontal="center"/>
    </xf>
    <xf numFmtId="0" fontId="7" fillId="0" borderId="0" xfId="0" applyFont="1" applyFill="1"/>
    <xf numFmtId="2" fontId="7" fillId="0" borderId="0" xfId="0" applyNumberFormat="1" applyFont="1" applyFill="1" applyAlignment="1">
      <alignment horizontal="right"/>
    </xf>
    <xf numFmtId="179" fontId="7" fillId="0" borderId="0" xfId="0" applyNumberFormat="1" applyFont="1" applyFill="1" applyAlignment="1">
      <alignment horizontal="right"/>
    </xf>
    <xf numFmtId="0" fontId="7" fillId="0" borderId="0" xfId="0" applyNumberFormat="1" applyFont="1" applyFill="1" applyBorder="1"/>
    <xf numFmtId="0" fontId="7" fillId="0" borderId="0" xfId="0" quotePrefix="1" applyNumberFormat="1" applyFont="1" applyFill="1"/>
    <xf numFmtId="0" fontId="7" fillId="0" borderId="0" xfId="0" applyFont="1" applyFill="1" applyAlignment="1">
      <alignment horizontal="left"/>
    </xf>
    <xf numFmtId="11" fontId="7" fillId="0" borderId="0" xfId="0" applyNumberFormat="1" applyFont="1" applyFill="1" applyAlignment="1">
      <alignment horizontal="right"/>
    </xf>
    <xf numFmtId="172" fontId="7" fillId="0" borderId="0" xfId="0" applyNumberFormat="1" applyFont="1" applyFill="1" applyAlignment="1">
      <alignment horizontal="right"/>
    </xf>
    <xf numFmtId="1" fontId="7" fillId="0" borderId="0" xfId="0" applyNumberFormat="1" applyFont="1" applyFill="1" applyAlignment="1">
      <alignment horizontal="right"/>
    </xf>
    <xf numFmtId="0" fontId="7" fillId="0" borderId="0" xfId="0" applyNumberFormat="1" applyFont="1" applyFill="1"/>
    <xf numFmtId="0" fontId="7" fillId="0" borderId="0" xfId="0" applyFont="1" applyFill="1" applyBorder="1"/>
    <xf numFmtId="0" fontId="7" fillId="0" borderId="0" xfId="0" quotePrefix="1" applyNumberFormat="1" applyFont="1" applyFill="1" applyBorder="1"/>
    <xf numFmtId="0" fontId="6" fillId="0" borderId="0" xfId="4" applyFont="1" applyFill="1"/>
    <xf numFmtId="0" fontId="6" fillId="0" borderId="0" xfId="0" applyNumberFormat="1" applyFont="1" applyFill="1"/>
    <xf numFmtId="0" fontId="6" fillId="0" borderId="0" xfId="0" applyFont="1" applyFill="1"/>
    <xf numFmtId="0" fontId="6" fillId="0" borderId="0" xfId="0" quotePrefix="1" applyNumberFormat="1" applyFont="1" applyFill="1"/>
    <xf numFmtId="2" fontId="6" fillId="0" borderId="0" xfId="0" applyNumberFormat="1" applyFont="1" applyFill="1"/>
    <xf numFmtId="17" fontId="6" fillId="0" borderId="0" xfId="0" applyNumberFormat="1" applyFont="1" applyFill="1" applyAlignment="1">
      <alignment horizontal="center"/>
    </xf>
    <xf numFmtId="14" fontId="6" fillId="0" borderId="0" xfId="0" applyNumberFormat="1" applyFont="1" applyFill="1"/>
    <xf numFmtId="0" fontId="0" fillId="0" borderId="0" xfId="0" applyFill="1"/>
    <xf numFmtId="0" fontId="7" fillId="0" borderId="0" xfId="0" applyFont="1" applyFill="1" applyAlignment="1">
      <alignment horizontal="right"/>
    </xf>
    <xf numFmtId="11" fontId="7" fillId="0" borderId="0" xfId="8" applyNumberFormat="1" applyFont="1" applyFill="1" applyBorder="1" applyAlignment="1">
      <alignment horizontal="left"/>
    </xf>
    <xf numFmtId="17" fontId="6" fillId="0" borderId="0" xfId="0" applyNumberFormat="1" applyFont="1" applyFill="1"/>
    <xf numFmtId="3" fontId="6" fillId="0" borderId="0" xfId="0" applyNumberFormat="1" applyFont="1" applyFill="1"/>
    <xf numFmtId="0" fontId="6" fillId="0" borderId="0" xfId="0" quotePrefix="1" applyNumberFormat="1" applyFont="1" applyFill="1" applyBorder="1" applyAlignment="1">
      <alignment horizontal="left"/>
    </xf>
    <xf numFmtId="0" fontId="13" fillId="3" borderId="5" xfId="0" applyFont="1" applyFill="1" applyBorder="1" applyAlignment="1">
      <alignment horizontal="left" textRotation="90"/>
    </xf>
    <xf numFmtId="0" fontId="13" fillId="3" borderId="2" xfId="0" applyNumberFormat="1" applyFont="1" applyFill="1" applyBorder="1" applyAlignment="1">
      <alignment horizontal="left" textRotation="90"/>
    </xf>
    <xf numFmtId="0" fontId="13" fillId="3" borderId="2" xfId="0" applyFont="1" applyFill="1" applyBorder="1" applyAlignment="1">
      <alignment horizontal="left" textRotation="90"/>
    </xf>
    <xf numFmtId="0" fontId="15" fillId="4" borderId="0" xfId="0" applyFont="1" applyFill="1" applyAlignment="1">
      <alignment horizontal="left"/>
    </xf>
    <xf numFmtId="0" fontId="7" fillId="4" borderId="0" xfId="0" applyFont="1" applyFill="1" applyBorder="1"/>
    <xf numFmtId="0" fontId="7" fillId="4" borderId="0" xfId="0" applyFont="1" applyFill="1"/>
    <xf numFmtId="0" fontId="7" fillId="4" borderId="3" xfId="0" quotePrefix="1" applyNumberFormat="1" applyFont="1" applyFill="1" applyBorder="1"/>
    <xf numFmtId="0" fontId="7" fillId="4" borderId="3" xfId="0" applyFont="1" applyFill="1" applyBorder="1" applyAlignment="1">
      <alignment horizontal="left"/>
    </xf>
    <xf numFmtId="0" fontId="7" fillId="4" borderId="3" xfId="0" quotePrefix="1" applyNumberFormat="1" applyFont="1" applyFill="1" applyBorder="1" applyAlignment="1">
      <alignment horizontal="left"/>
    </xf>
    <xf numFmtId="0" fontId="7" fillId="4" borderId="3" xfId="0" applyFont="1" applyFill="1" applyBorder="1"/>
    <xf numFmtId="0" fontId="7" fillId="4" borderId="3" xfId="0" applyNumberFormat="1" applyFont="1" applyFill="1" applyBorder="1"/>
    <xf numFmtId="0" fontId="0" fillId="4" borderId="0" xfId="0" applyFill="1" applyBorder="1"/>
    <xf numFmtId="0" fontId="8" fillId="0" borderId="0" xfId="0" applyFont="1" applyFill="1"/>
    <xf numFmtId="0" fontId="13" fillId="4" borderId="2" xfId="0" applyNumberFormat="1" applyFont="1" applyFill="1" applyBorder="1" applyAlignment="1">
      <alignment horizontal="left" textRotation="90"/>
    </xf>
    <xf numFmtId="0" fontId="13" fillId="4" borderId="5" xfId="0" applyFont="1" applyFill="1" applyBorder="1" applyAlignment="1">
      <alignment horizontal="left" textRotation="90"/>
    </xf>
    <xf numFmtId="0" fontId="13" fillId="4" borderId="2" xfId="0" applyFont="1" applyFill="1" applyBorder="1" applyAlignment="1">
      <alignment horizontal="left" textRotation="90"/>
    </xf>
    <xf numFmtId="11" fontId="7" fillId="0" borderId="4" xfId="8" applyNumberFormat="1" applyFont="1" applyFill="1" applyBorder="1" applyAlignment="1">
      <alignment horizontal="center"/>
    </xf>
    <xf numFmtId="0" fontId="7" fillId="0" borderId="0" xfId="10" applyFont="1" applyFill="1" applyAlignment="1">
      <alignment horizontal="center"/>
    </xf>
    <xf numFmtId="0" fontId="13" fillId="2" borderId="3" xfId="10" applyFont="1" applyFill="1" applyBorder="1"/>
    <xf numFmtId="11" fontId="11" fillId="4" borderId="4" xfId="8" applyNumberFormat="1" applyFont="1" applyFill="1" applyBorder="1" applyAlignment="1" applyProtection="1">
      <alignment horizontal="center" wrapText="1"/>
    </xf>
    <xf numFmtId="11" fontId="11" fillId="0" borderId="6" xfId="8" applyNumberFormat="1" applyFont="1" applyFill="1" applyBorder="1" applyAlignment="1" applyProtection="1">
      <alignment horizontal="center" wrapText="1"/>
    </xf>
    <xf numFmtId="0" fontId="7" fillId="0" borderId="6" xfId="10" applyFont="1" applyBorder="1" applyAlignment="1">
      <alignment horizontal="center"/>
    </xf>
    <xf numFmtId="0" fontId="7" fillId="4" borderId="6" xfId="10" applyFont="1" applyFill="1" applyBorder="1" applyAlignment="1">
      <alignment horizontal="center"/>
    </xf>
    <xf numFmtId="0" fontId="7" fillId="0" borderId="6" xfId="10" applyFont="1" applyBorder="1"/>
    <xf numFmtId="0" fontId="7" fillId="4" borderId="6" xfId="10" applyFont="1" applyFill="1" applyBorder="1" applyAlignment="1">
      <alignment horizontal="left"/>
    </xf>
    <xf numFmtId="0" fontId="13" fillId="2" borderId="2" xfId="10" applyFont="1" applyFill="1" applyBorder="1" applyAlignment="1">
      <alignment horizontal="right"/>
    </xf>
    <xf numFmtId="0" fontId="12" fillId="2" borderId="2" xfId="8" applyNumberFormat="1" applyFont="1" applyFill="1" applyBorder="1" applyAlignment="1" applyProtection="1">
      <alignment horizontal="left" wrapText="1"/>
    </xf>
    <xf numFmtId="11" fontId="12" fillId="2" borderId="7" xfId="8" applyNumberFormat="1" applyFont="1" applyFill="1" applyBorder="1" applyAlignment="1" applyProtection="1">
      <alignment horizontal="center" wrapText="1"/>
    </xf>
    <xf numFmtId="183" fontId="12" fillId="2" borderId="4" xfId="8" applyNumberFormat="1" applyFont="1" applyFill="1" applyBorder="1" applyAlignment="1" applyProtection="1">
      <alignment horizontal="left"/>
    </xf>
    <xf numFmtId="183" fontId="11" fillId="2" borderId="4" xfId="8" applyNumberFormat="1" applyFont="1" applyFill="1" applyBorder="1" applyAlignment="1" applyProtection="1">
      <alignment horizontal="center"/>
    </xf>
    <xf numFmtId="0" fontId="13" fillId="0" borderId="0" xfId="0" applyFont="1" applyFill="1"/>
    <xf numFmtId="0" fontId="15" fillId="4" borderId="0" xfId="0" applyFont="1" applyFill="1"/>
    <xf numFmtId="0" fontId="18" fillId="4" borderId="0" xfId="0" applyFont="1" applyFill="1" applyBorder="1"/>
    <xf numFmtId="0" fontId="15" fillId="4" borderId="0" xfId="0" applyFont="1" applyFill="1" applyAlignment="1">
      <alignment horizontal="center"/>
    </xf>
    <xf numFmtId="0" fontId="15" fillId="4" borderId="0" xfId="0" applyFont="1" applyFill="1" applyAlignment="1">
      <alignment horizontal="right"/>
    </xf>
    <xf numFmtId="0" fontId="5" fillId="0" borderId="0" xfId="0" applyFont="1" applyFill="1" applyAlignment="1">
      <alignment horizontal="right"/>
    </xf>
    <xf numFmtId="0" fontId="5" fillId="0" borderId="0" xfId="0" applyFont="1" applyFill="1"/>
    <xf numFmtId="11" fontId="7" fillId="0" borderId="0" xfId="0" applyNumberFormat="1" applyFont="1" applyFill="1"/>
    <xf numFmtId="183" fontId="0" fillId="0" borderId="0" xfId="0" applyNumberFormat="1" applyFill="1"/>
    <xf numFmtId="0" fontId="0" fillId="4" borderId="0" xfId="0" applyFill="1" applyBorder="1" applyAlignment="1"/>
    <xf numFmtId="0" fontId="13" fillId="4" borderId="0" xfId="0" applyFont="1" applyFill="1" applyBorder="1"/>
    <xf numFmtId="0" fontId="0" fillId="4" borderId="0" xfId="0" applyFill="1" applyBorder="1" applyAlignment="1">
      <alignment wrapText="1"/>
    </xf>
    <xf numFmtId="0" fontId="13" fillId="4" borderId="0" xfId="0" applyFont="1" applyFill="1" applyBorder="1" applyAlignment="1">
      <alignment wrapText="1"/>
    </xf>
    <xf numFmtId="0" fontId="19" fillId="4" borderId="0" xfId="0" applyFont="1" applyFill="1" applyBorder="1"/>
    <xf numFmtId="0" fontId="20" fillId="4" borderId="0" xfId="0" applyFont="1" applyFill="1" applyBorder="1"/>
    <xf numFmtId="0" fontId="7" fillId="4" borderId="0" xfId="0" applyFont="1" applyFill="1" applyBorder="1" applyAlignment="1">
      <alignment wrapText="1"/>
    </xf>
    <xf numFmtId="0" fontId="2" fillId="4" borderId="0" xfId="2" applyFill="1" applyBorder="1"/>
    <xf numFmtId="0" fontId="0" fillId="4" borderId="0" xfId="0" applyFill="1"/>
    <xf numFmtId="0" fontId="6" fillId="0" borderId="0" xfId="0" applyFont="1" applyFill="1" applyAlignment="1">
      <alignment horizontal="center"/>
    </xf>
    <xf numFmtId="0" fontId="15" fillId="4" borderId="0" xfId="0" applyFont="1" applyFill="1" applyAlignment="1"/>
    <xf numFmtId="0" fontId="7" fillId="0" borderId="0" xfId="0" applyFont="1" applyFill="1" applyAlignment="1"/>
    <xf numFmtId="0" fontId="7" fillId="0" borderId="0" xfId="0" applyNumberFormat="1" applyFont="1" applyFill="1" applyAlignment="1">
      <alignment horizontal="center"/>
    </xf>
    <xf numFmtId="0" fontId="23" fillId="5" borderId="0" xfId="5" applyFont="1" applyFill="1" applyAlignment="1">
      <alignment horizontal="center"/>
    </xf>
    <xf numFmtId="0" fontId="23" fillId="6" borderId="0" xfId="5" applyFont="1" applyFill="1" applyAlignment="1">
      <alignment horizontal="center"/>
    </xf>
    <xf numFmtId="0" fontId="21" fillId="0" borderId="0" xfId="5" applyFill="1" applyAlignment="1">
      <alignment horizontal="center"/>
    </xf>
    <xf numFmtId="0" fontId="21" fillId="0" borderId="0" xfId="5"/>
    <xf numFmtId="172" fontId="21" fillId="7" borderId="7" xfId="5" applyNumberFormat="1" applyFill="1" applyBorder="1" applyAlignment="1">
      <alignment horizontal="center"/>
    </xf>
    <xf numFmtId="11" fontId="23" fillId="5" borderId="0" xfId="5" applyNumberFormat="1" applyFont="1" applyFill="1" applyAlignment="1">
      <alignment horizontal="center"/>
    </xf>
    <xf numFmtId="11" fontId="0" fillId="0" borderId="0" xfId="0" applyNumberFormat="1"/>
    <xf numFmtId="1" fontId="7" fillId="0" borderId="0" xfId="0" applyNumberFormat="1" applyFont="1" applyFill="1"/>
    <xf numFmtId="0" fontId="7" fillId="0" borderId="0" xfId="0" quotePrefix="1" applyNumberFormat="1" applyFont="1" applyFill="1" applyAlignment="1">
      <alignment horizontal="center"/>
    </xf>
    <xf numFmtId="174" fontId="7" fillId="0" borderId="0" xfId="0" applyNumberFormat="1" applyFont="1" applyFill="1"/>
    <xf numFmtId="14" fontId="7" fillId="0" borderId="0" xfId="0" applyNumberFormat="1" applyFont="1" applyFill="1"/>
    <xf numFmtId="11" fontId="7" fillId="0" borderId="0" xfId="0" applyNumberFormat="1" applyFont="1" applyFill="1" applyAlignment="1">
      <alignment horizontal="left"/>
    </xf>
    <xf numFmtId="11" fontId="7" fillId="0" borderId="0" xfId="0" applyNumberFormat="1" applyFont="1" applyFill="1" applyAlignment="1">
      <alignment horizontal="center"/>
    </xf>
    <xf numFmtId="172" fontId="7" fillId="0" borderId="0" xfId="0" applyNumberFormat="1" applyFont="1" applyFill="1" applyBorder="1"/>
    <xf numFmtId="172" fontId="7" fillId="0" borderId="0" xfId="0" applyNumberFormat="1" applyFont="1" applyFill="1" applyBorder="1" applyAlignment="1"/>
    <xf numFmtId="172" fontId="7" fillId="0" borderId="0" xfId="0" applyNumberFormat="1" applyFont="1" applyFill="1" applyBorder="1" applyAlignment="1">
      <alignment horizontal="left"/>
    </xf>
    <xf numFmtId="0" fontId="7" fillId="0" borderId="0" xfId="0" applyFont="1" applyFill="1" applyBorder="1" applyAlignment="1">
      <alignment horizontal="center"/>
    </xf>
    <xf numFmtId="2" fontId="7" fillId="0" borderId="0" xfId="0" applyNumberFormat="1" applyFont="1" applyFill="1" applyBorder="1" applyAlignment="1">
      <alignment horizontal="center"/>
    </xf>
    <xf numFmtId="174" fontId="7" fillId="0" borderId="0" xfId="0" quotePrefix="1" applyNumberFormat="1" applyFont="1" applyFill="1"/>
    <xf numFmtId="2" fontId="7" fillId="0" borderId="0" xfId="0" quotePrefix="1" applyNumberFormat="1" applyFont="1" applyFill="1"/>
    <xf numFmtId="0" fontId="11" fillId="0" borderId="0" xfId="3" applyFont="1" applyFill="1" applyBorder="1" applyAlignment="1">
      <alignment wrapText="1"/>
    </xf>
    <xf numFmtId="0" fontId="11" fillId="0" borderId="0" xfId="3" applyFont="1" applyFill="1" applyBorder="1" applyAlignment="1">
      <alignment horizontal="center" wrapText="1"/>
    </xf>
    <xf numFmtId="0" fontId="11" fillId="0" borderId="0" xfId="7" applyFont="1" applyFill="1" applyBorder="1" applyAlignment="1">
      <alignment wrapText="1"/>
    </xf>
    <xf numFmtId="0" fontId="11" fillId="0" borderId="0" xfId="7" applyFont="1" applyFill="1" applyBorder="1" applyAlignment="1">
      <alignment horizontal="center" wrapText="1"/>
    </xf>
    <xf numFmtId="0" fontId="7" fillId="0" borderId="0" xfId="0" applyFont="1" applyFill="1" applyBorder="1" applyAlignment="1">
      <alignment horizontal="left"/>
    </xf>
    <xf numFmtId="0" fontId="24" fillId="0" borderId="0" xfId="0" applyFont="1" applyFill="1" applyBorder="1" applyAlignment="1">
      <alignment horizontal="left"/>
    </xf>
    <xf numFmtId="2" fontId="25" fillId="0" borderId="0" xfId="0" applyNumberFormat="1" applyFont="1" applyFill="1" applyBorder="1" applyAlignment="1">
      <alignment horizontal="left"/>
    </xf>
    <xf numFmtId="1" fontId="25" fillId="0" borderId="0" xfId="0" applyNumberFormat="1" applyFont="1" applyFill="1" applyBorder="1" applyAlignment="1">
      <alignment horizontal="left"/>
    </xf>
    <xf numFmtId="0" fontId="24" fillId="0" borderId="0" xfId="0" applyFont="1" applyFill="1" applyBorder="1"/>
    <xf numFmtId="174" fontId="25" fillId="0" borderId="0" xfId="0" applyNumberFormat="1" applyFont="1" applyFill="1" applyBorder="1" applyAlignment="1">
      <alignment horizontal="left"/>
    </xf>
    <xf numFmtId="0" fontId="25" fillId="0" borderId="0" xfId="0" applyFont="1" applyFill="1" applyBorder="1" applyAlignment="1">
      <alignment horizontal="left"/>
    </xf>
    <xf numFmtId="0" fontId="26" fillId="0" borderId="0" xfId="0" applyFont="1" applyFill="1" applyBorder="1" applyAlignment="1">
      <alignment horizontal="left"/>
    </xf>
    <xf numFmtId="1" fontId="25" fillId="0" borderId="0" xfId="0" applyNumberFormat="1" applyFont="1" applyFill="1" applyBorder="1" applyAlignment="1">
      <alignment horizontal="left" vertical="center"/>
    </xf>
    <xf numFmtId="174" fontId="26" fillId="0" borderId="0" xfId="0" applyNumberFormat="1" applyFont="1" applyFill="1" applyBorder="1" applyAlignment="1">
      <alignment horizontal="left"/>
    </xf>
    <xf numFmtId="1" fontId="26" fillId="0" borderId="0" xfId="0" applyNumberFormat="1" applyFont="1" applyFill="1" applyBorder="1" applyAlignment="1">
      <alignment horizontal="left"/>
    </xf>
    <xf numFmtId="0" fontId="25" fillId="0" borderId="0" xfId="0" applyFont="1" applyFill="1" applyBorder="1"/>
    <xf numFmtId="2" fontId="27" fillId="0" borderId="0" xfId="0" applyNumberFormat="1" applyFont="1" applyFill="1" applyBorder="1" applyAlignment="1">
      <alignment horizontal="center"/>
    </xf>
    <xf numFmtId="11" fontId="27" fillId="0" borderId="0" xfId="0" applyNumberFormat="1" applyFont="1" applyFill="1" applyBorder="1" applyAlignment="1">
      <alignment horizontal="center"/>
    </xf>
    <xf numFmtId="0" fontId="27" fillId="0" borderId="0" xfId="0" applyFont="1" applyFill="1" applyBorder="1" applyAlignment="1">
      <alignment horizontal="center"/>
    </xf>
    <xf numFmtId="0" fontId="7" fillId="0" borderId="0" xfId="0" applyFont="1" applyAlignment="1">
      <alignment horizontal="left"/>
    </xf>
    <xf numFmtId="0" fontId="7" fillId="0" borderId="0" xfId="0" applyFont="1" applyAlignment="1">
      <alignment horizontal="center"/>
    </xf>
    <xf numFmtId="0" fontId="7" fillId="6" borderId="0" xfId="0" applyFont="1" applyFill="1" applyAlignment="1">
      <alignment horizontal="center"/>
    </xf>
    <xf numFmtId="0" fontId="11" fillId="0" borderId="0" xfId="9" applyFont="1" applyFill="1" applyBorder="1" applyAlignment="1">
      <alignment wrapText="1"/>
    </xf>
    <xf numFmtId="0" fontId="7" fillId="6" borderId="0" xfId="0" applyFont="1" applyFill="1" applyAlignment="1">
      <alignment horizontal="left"/>
    </xf>
    <xf numFmtId="0" fontId="23" fillId="0" borderId="0" xfId="0" applyFont="1" applyFill="1" applyAlignment="1">
      <alignment horizontal="center"/>
    </xf>
    <xf numFmtId="0" fontId="17" fillId="0" borderId="0" xfId="0" applyFont="1"/>
    <xf numFmtId="0" fontId="2" fillId="0" borderId="0" xfId="2"/>
    <xf numFmtId="0" fontId="0" fillId="7" borderId="2" xfId="0" applyFill="1" applyBorder="1" applyAlignment="1">
      <alignment horizontal="center"/>
    </xf>
    <xf numFmtId="174" fontId="0" fillId="0" borderId="0" xfId="0" applyNumberFormat="1"/>
    <xf numFmtId="0" fontId="14" fillId="0" borderId="0" xfId="0" applyFont="1"/>
    <xf numFmtId="1" fontId="0" fillId="7" borderId="2" xfId="0" applyNumberFormat="1" applyFill="1" applyBorder="1" applyAlignment="1">
      <alignment horizontal="center"/>
    </xf>
    <xf numFmtId="0" fontId="0" fillId="0" borderId="0" xfId="0" applyFill="1" applyAlignment="1">
      <alignment horizontal="center"/>
    </xf>
    <xf numFmtId="174" fontId="14" fillId="0" borderId="0" xfId="0" applyNumberFormat="1" applyFont="1" applyFill="1" applyBorder="1" applyAlignment="1">
      <alignment horizontal="center"/>
    </xf>
    <xf numFmtId="2" fontId="14" fillId="0" borderId="0" xfId="0" applyNumberFormat="1" applyFont="1" applyFill="1" applyBorder="1" applyAlignment="1">
      <alignment horizontal="center"/>
    </xf>
    <xf numFmtId="1" fontId="14" fillId="0" borderId="0" xfId="0" applyNumberFormat="1" applyFont="1" applyFill="1" applyBorder="1" applyAlignment="1">
      <alignment horizontal="center"/>
    </xf>
    <xf numFmtId="0" fontId="14" fillId="0" borderId="0" xfId="0" applyFont="1" applyFill="1" applyBorder="1" applyAlignment="1">
      <alignment horizontal="center"/>
    </xf>
    <xf numFmtId="0" fontId="14" fillId="0" borderId="0" xfId="0" applyFont="1" applyFill="1" applyAlignment="1">
      <alignment horizontal="center"/>
    </xf>
    <xf numFmtId="2" fontId="9" fillId="0" borderId="0" xfId="0" applyNumberFormat="1" applyFont="1" applyFill="1" applyBorder="1" applyAlignment="1">
      <alignment horizontal="center" vertical="center"/>
    </xf>
    <xf numFmtId="1" fontId="9" fillId="0" borderId="0" xfId="0" applyNumberFormat="1" applyFont="1" applyFill="1" applyBorder="1" applyAlignment="1">
      <alignment horizontal="center" vertical="center"/>
    </xf>
    <xf numFmtId="174" fontId="9" fillId="0" borderId="0" xfId="0" applyNumberFormat="1" applyFont="1" applyFill="1" applyBorder="1" applyAlignment="1">
      <alignment horizontal="center" vertical="center"/>
    </xf>
    <xf numFmtId="183" fontId="0" fillId="7" borderId="2" xfId="0" applyNumberFormat="1" applyFill="1" applyBorder="1" applyAlignment="1">
      <alignment horizontal="center"/>
    </xf>
    <xf numFmtId="183" fontId="0" fillId="7" borderId="4" xfId="0" applyNumberFormat="1" applyFill="1" applyBorder="1" applyAlignment="1">
      <alignment horizontal="center"/>
    </xf>
    <xf numFmtId="173" fontId="7" fillId="0" borderId="0" xfId="0" applyNumberFormat="1" applyFont="1" applyFill="1"/>
    <xf numFmtId="14" fontId="7" fillId="0" borderId="0" xfId="0" quotePrefix="1" applyNumberFormat="1" applyFont="1" applyFill="1"/>
    <xf numFmtId="0" fontId="1" fillId="0" borderId="0" xfId="0" quotePrefix="1" applyNumberFormat="1" applyFont="1"/>
    <xf numFmtId="0" fontId="7" fillId="6" borderId="0" xfId="0" applyFont="1" applyFill="1"/>
    <xf numFmtId="0" fontId="7" fillId="6" borderId="0" xfId="0" quotePrefix="1" applyNumberFormat="1" applyFont="1" applyFill="1"/>
    <xf numFmtId="172" fontId="7" fillId="0" borderId="0" xfId="0" quotePrefix="1" applyNumberFormat="1" applyFont="1" applyFill="1"/>
    <xf numFmtId="177" fontId="0" fillId="0" borderId="0" xfId="0" applyNumberFormat="1"/>
    <xf numFmtId="14" fontId="1" fillId="0" borderId="0" xfId="0" applyNumberFormat="1" applyFont="1"/>
    <xf numFmtId="0" fontId="1" fillId="0" borderId="0" xfId="0" applyFont="1"/>
    <xf numFmtId="176" fontId="6" fillId="0" borderId="0" xfId="0" applyNumberFormat="1" applyFont="1" applyFill="1"/>
    <xf numFmtId="0" fontId="8" fillId="0" borderId="0" xfId="0" quotePrefix="1" applyNumberFormat="1" applyFont="1" applyFill="1"/>
    <xf numFmtId="0" fontId="28" fillId="0" borderId="0" xfId="0" applyNumberFormat="1" applyFont="1" applyFill="1" applyBorder="1" applyAlignment="1">
      <alignment horizontal="right"/>
    </xf>
    <xf numFmtId="0" fontId="28" fillId="0" borderId="0" xfId="0" quotePrefix="1" applyNumberFormat="1" applyFont="1" applyFill="1" applyBorder="1" applyAlignment="1">
      <alignment horizontal="right"/>
    </xf>
    <xf numFmtId="2" fontId="28" fillId="0" borderId="0" xfId="0" quotePrefix="1" applyNumberFormat="1" applyFont="1" applyFill="1" applyBorder="1" applyAlignment="1">
      <alignment horizontal="right"/>
    </xf>
    <xf numFmtId="1" fontId="28" fillId="0" borderId="0" xfId="0" applyNumberFormat="1" applyFont="1" applyFill="1" applyBorder="1" applyAlignment="1">
      <alignment horizontal="right"/>
    </xf>
    <xf numFmtId="1" fontId="28" fillId="0" borderId="0" xfId="0" applyNumberFormat="1" applyFont="1" applyFill="1" applyBorder="1" applyAlignment="1">
      <alignment horizontal="center"/>
    </xf>
    <xf numFmtId="0" fontId="14" fillId="0" borderId="0" xfId="0" applyFont="1" applyFill="1" applyBorder="1" applyAlignment="1">
      <alignment horizontal="left"/>
    </xf>
    <xf numFmtId="0" fontId="14" fillId="0" borderId="0" xfId="0" applyFont="1" applyFill="1" applyBorder="1" applyAlignment="1"/>
    <xf numFmtId="200" fontId="14" fillId="0" borderId="0" xfId="0" applyNumberFormat="1" applyFont="1" applyFill="1" applyBorder="1" applyAlignment="1">
      <alignment horizontal="left"/>
    </xf>
    <xf numFmtId="200" fontId="14" fillId="0" borderId="0" xfId="0" applyNumberFormat="1" applyFont="1" applyFill="1" applyBorder="1" applyAlignment="1">
      <alignment horizontal="center"/>
    </xf>
    <xf numFmtId="172" fontId="14" fillId="0" borderId="0" xfId="0" applyNumberFormat="1" applyFont="1" applyFill="1" applyBorder="1" applyAlignment="1">
      <alignment horizontal="center"/>
    </xf>
    <xf numFmtId="1" fontId="0" fillId="0" borderId="0" xfId="0" applyNumberFormat="1"/>
    <xf numFmtId="0" fontId="14" fillId="0" borderId="0" xfId="0" applyFont="1" applyFill="1" applyBorder="1"/>
    <xf numFmtId="0" fontId="1" fillId="0" borderId="0" xfId="0" quotePrefix="1" applyNumberFormat="1" applyFont="1" applyAlignment="1">
      <alignment horizontal="center"/>
    </xf>
    <xf numFmtId="0" fontId="7" fillId="0" borderId="0" xfId="0" quotePrefix="1" applyNumberFormat="1" applyFont="1" applyFill="1" applyAlignment="1">
      <alignment horizontal="right"/>
    </xf>
    <xf numFmtId="0" fontId="1" fillId="0" borderId="0" xfId="0" applyNumberFormat="1" applyFont="1"/>
    <xf numFmtId="183" fontId="7" fillId="0" borderId="0" xfId="0" applyNumberFormat="1" applyFont="1" applyFill="1" applyAlignment="1">
      <alignment horizontal="right"/>
    </xf>
    <xf numFmtId="0" fontId="6" fillId="0" borderId="0" xfId="0" applyFont="1" applyFill="1" applyAlignment="1">
      <alignment horizontal="right"/>
    </xf>
    <xf numFmtId="0" fontId="13" fillId="4" borderId="8" xfId="0" applyFont="1" applyFill="1" applyBorder="1" applyAlignment="1">
      <alignment horizontal="left" textRotation="90"/>
    </xf>
    <xf numFmtId="0" fontId="13" fillId="4" borderId="0" xfId="0" applyFont="1" applyFill="1" applyAlignment="1">
      <alignment horizontal="left"/>
    </xf>
    <xf numFmtId="0" fontId="29" fillId="4" borderId="0" xfId="0" applyFont="1" applyFill="1" applyAlignment="1">
      <alignment horizontal="left"/>
    </xf>
    <xf numFmtId="0" fontId="17" fillId="4" borderId="0" xfId="0" applyFont="1" applyFill="1" applyAlignment="1">
      <alignment vertical="center"/>
    </xf>
    <xf numFmtId="0" fontId="17" fillId="4" borderId="0" xfId="0" applyFont="1" applyFill="1" applyAlignment="1">
      <alignment horizontal="center" vertical="center"/>
    </xf>
    <xf numFmtId="0" fontId="17" fillId="4" borderId="0" xfId="0" applyFont="1" applyFill="1" applyAlignment="1">
      <alignment horizontal="right" vertical="center"/>
    </xf>
    <xf numFmtId="0" fontId="30" fillId="4" borderId="0" xfId="0" applyFont="1" applyFill="1" applyAlignment="1">
      <alignment vertical="center"/>
    </xf>
    <xf numFmtId="0" fontId="7" fillId="4" borderId="7" xfId="0" applyFont="1" applyFill="1" applyBorder="1" applyAlignment="1">
      <alignment horizontal="left"/>
    </xf>
    <xf numFmtId="0" fontId="7" fillId="4" borderId="7" xfId="0" applyFont="1" applyFill="1" applyBorder="1" applyAlignment="1">
      <alignment horizontal="center"/>
    </xf>
    <xf numFmtId="0" fontId="11" fillId="8" borderId="7" xfId="6" applyFont="1" applyFill="1" applyBorder="1" applyAlignment="1">
      <alignment horizontal="left" wrapText="1"/>
    </xf>
    <xf numFmtId="0" fontId="7" fillId="4" borderId="9" xfId="0" applyFont="1" applyFill="1" applyBorder="1" applyAlignment="1">
      <alignment horizontal="left"/>
    </xf>
    <xf numFmtId="0" fontId="7" fillId="4" borderId="7" xfId="0" applyFont="1" applyFill="1" applyBorder="1"/>
    <xf numFmtId="0" fontId="7" fillId="4" borderId="3" xfId="0" applyFont="1" applyFill="1" applyBorder="1" applyAlignment="1">
      <alignment horizontal="center"/>
    </xf>
    <xf numFmtId="0" fontId="11" fillId="8" borderId="3" xfId="6" applyFont="1" applyFill="1" applyBorder="1" applyAlignment="1">
      <alignment horizontal="left" wrapText="1"/>
    </xf>
    <xf numFmtId="0" fontId="7" fillId="4" borderId="8" xfId="0" applyFont="1" applyFill="1" applyBorder="1" applyAlignment="1">
      <alignment horizontal="left"/>
    </xf>
    <xf numFmtId="0" fontId="11" fillId="8" borderId="3" xfId="6" applyFont="1" applyFill="1" applyBorder="1" applyAlignment="1">
      <alignment horizontal="left"/>
    </xf>
    <xf numFmtId="0" fontId="7" fillId="4" borderId="4" xfId="0" applyFont="1" applyFill="1" applyBorder="1"/>
    <xf numFmtId="0" fontId="11" fillId="8" borderId="4" xfId="6" applyFont="1" applyFill="1" applyBorder="1" applyAlignment="1">
      <alignment horizontal="left" wrapText="1"/>
    </xf>
    <xf numFmtId="0" fontId="7" fillId="4" borderId="10" xfId="0" applyFont="1" applyFill="1" applyBorder="1" applyAlignment="1">
      <alignment horizontal="left"/>
    </xf>
    <xf numFmtId="0" fontId="7" fillId="4" borderId="4" xfId="0" applyFont="1" applyFill="1" applyBorder="1" applyAlignment="1">
      <alignment horizontal="left"/>
    </xf>
    <xf numFmtId="0" fontId="11" fillId="0" borderId="11" xfId="6" applyFont="1" applyFill="1" applyBorder="1" applyAlignment="1">
      <alignment horizontal="left" wrapText="1"/>
    </xf>
    <xf numFmtId="0" fontId="11" fillId="0" borderId="1" xfId="6" applyFont="1" applyFill="1" applyBorder="1" applyAlignment="1">
      <alignment horizontal="left" wrapText="1"/>
    </xf>
    <xf numFmtId="11" fontId="7" fillId="4" borderId="3" xfId="8" applyNumberFormat="1" applyFont="1" applyFill="1" applyBorder="1" applyAlignment="1">
      <alignment horizontal="left"/>
    </xf>
    <xf numFmtId="0" fontId="7" fillId="4" borderId="3" xfId="10" applyFont="1" applyFill="1" applyBorder="1"/>
    <xf numFmtId="0" fontId="7" fillId="4" borderId="3" xfId="0" applyNumberFormat="1" applyFont="1" applyFill="1" applyBorder="1" applyAlignment="1">
      <alignment horizontal="left"/>
    </xf>
    <xf numFmtId="0" fontId="29" fillId="4" borderId="0" xfId="0" applyFont="1" applyFill="1"/>
    <xf numFmtId="9" fontId="0" fillId="0" borderId="0" xfId="0" applyNumberFormat="1" applyFill="1"/>
    <xf numFmtId="0" fontId="29" fillId="4" borderId="0" xfId="0" applyFont="1" applyFill="1" applyBorder="1"/>
    <xf numFmtId="11" fontId="0" fillId="0" borderId="0" xfId="0" applyNumberFormat="1" applyFill="1"/>
    <xf numFmtId="0" fontId="7" fillId="4" borderId="0" xfId="0" quotePrefix="1" applyNumberFormat="1" applyFont="1" applyFill="1"/>
    <xf numFmtId="2" fontId="25" fillId="0" borderId="0" xfId="0" applyNumberFormat="1" applyFont="1" applyFill="1" applyBorder="1" applyAlignment="1">
      <alignment horizontal="right"/>
    </xf>
    <xf numFmtId="0" fontId="25" fillId="0" borderId="0" xfId="0" applyFont="1" applyFill="1" applyBorder="1" applyAlignment="1">
      <alignment horizontal="right"/>
    </xf>
    <xf numFmtId="2" fontId="0" fillId="0" borderId="0" xfId="0" applyNumberFormat="1"/>
    <xf numFmtId="9" fontId="9" fillId="0" borderId="0" xfId="0" applyNumberFormat="1" applyFont="1" applyFill="1" applyBorder="1" applyAlignment="1">
      <alignment horizontal="center"/>
    </xf>
    <xf numFmtId="0" fontId="13" fillId="0" borderId="0" xfId="0" applyFont="1"/>
    <xf numFmtId="0" fontId="13" fillId="0" borderId="0" xfId="0" applyFont="1" applyAlignment="1">
      <alignment wrapText="1"/>
    </xf>
    <xf numFmtId="0" fontId="13" fillId="6" borderId="0" xfId="0" applyFont="1" applyFill="1"/>
    <xf numFmtId="203" fontId="7" fillId="0" borderId="0" xfId="0" applyNumberFormat="1" applyFont="1" applyFill="1" applyAlignment="1">
      <alignment horizontal="center"/>
    </xf>
    <xf numFmtId="203" fontId="7" fillId="0" borderId="0" xfId="0" applyNumberFormat="1" applyFont="1"/>
    <xf numFmtId="203" fontId="0" fillId="0" borderId="0" xfId="0" applyNumberFormat="1"/>
    <xf numFmtId="203" fontId="14" fillId="0" borderId="0" xfId="0" applyNumberFormat="1" applyFont="1" applyFill="1" applyBorder="1" applyAlignment="1">
      <alignment horizontal="center"/>
    </xf>
    <xf numFmtId="203" fontId="11" fillId="0" borderId="0" xfId="3" applyNumberFormat="1" applyFont="1" applyFill="1" applyBorder="1" applyAlignment="1">
      <alignment horizontal="center" wrapText="1"/>
    </xf>
    <xf numFmtId="203" fontId="11" fillId="0" borderId="0" xfId="7" applyNumberFormat="1" applyFont="1" applyFill="1" applyBorder="1" applyAlignment="1">
      <alignment horizontal="center" wrapText="1"/>
    </xf>
    <xf numFmtId="203" fontId="28" fillId="0" borderId="0" xfId="0" applyNumberFormat="1" applyFont="1" applyFill="1" applyBorder="1" applyAlignment="1">
      <alignment horizontal="right"/>
    </xf>
    <xf numFmtId="203" fontId="6" fillId="0" borderId="0" xfId="0" applyNumberFormat="1" applyFont="1" applyFill="1" applyAlignment="1">
      <alignment horizontal="center"/>
    </xf>
    <xf numFmtId="203" fontId="7" fillId="0" borderId="0" xfId="0" applyNumberFormat="1" applyFont="1" applyFill="1"/>
    <xf numFmtId="203" fontId="6" fillId="0" borderId="0" xfId="0" applyNumberFormat="1" applyFont="1" applyFill="1"/>
    <xf numFmtId="203" fontId="7" fillId="0" borderId="0" xfId="0" quotePrefix="1" applyNumberFormat="1" applyFont="1" applyFill="1"/>
    <xf numFmtId="203" fontId="1" fillId="0" borderId="0" xfId="0" applyNumberFormat="1" applyFont="1"/>
    <xf numFmtId="0" fontId="6" fillId="0" borderId="0" xfId="0" applyFont="1"/>
    <xf numFmtId="0" fontId="6" fillId="0" borderId="2" xfId="0" applyFont="1" applyFill="1" applyBorder="1"/>
    <xf numFmtId="0" fontId="6" fillId="0" borderId="2" xfId="0" applyFont="1" applyBorder="1"/>
    <xf numFmtId="0" fontId="6" fillId="0" borderId="4" xfId="0" applyFont="1" applyFill="1" applyBorder="1"/>
    <xf numFmtId="0" fontId="5" fillId="0" borderId="12" xfId="0" applyFont="1" applyBorder="1"/>
    <xf numFmtId="0" fontId="5" fillId="0" borderId="13" xfId="0" applyFont="1" applyFill="1" applyBorder="1"/>
    <xf numFmtId="0" fontId="6" fillId="0" borderId="14" xfId="0" applyFont="1" applyFill="1" applyBorder="1"/>
    <xf numFmtId="0" fontId="6" fillId="0" borderId="15" xfId="0" applyFont="1" applyFill="1" applyBorder="1"/>
    <xf numFmtId="0" fontId="6" fillId="0" borderId="4" xfId="0" quotePrefix="1" applyNumberFormat="1" applyFont="1" applyFill="1" applyBorder="1"/>
    <xf numFmtId="0" fontId="5" fillId="0" borderId="16" xfId="0" applyFont="1" applyBorder="1"/>
    <xf numFmtId="0" fontId="5" fillId="0" borderId="17" xfId="0" applyFont="1" applyFill="1" applyBorder="1"/>
    <xf numFmtId="0" fontId="3" fillId="4" borderId="0" xfId="0" applyFont="1" applyFill="1"/>
    <xf numFmtId="0" fontId="3" fillId="4" borderId="0" xfId="0" applyFont="1" applyFill="1" applyAlignment="1">
      <alignment horizontal="center"/>
    </xf>
    <xf numFmtId="0" fontId="3" fillId="0" borderId="0" xfId="0" applyFont="1" applyFill="1"/>
    <xf numFmtId="0" fontId="3" fillId="0" borderId="0" xfId="0" applyFont="1"/>
    <xf numFmtId="0" fontId="24" fillId="0" borderId="0" xfId="0" applyFont="1" applyFill="1" applyBorder="1" applyAlignment="1">
      <alignment horizontal="center"/>
    </xf>
    <xf numFmtId="0" fontId="25" fillId="0" borderId="0" xfId="0" quotePrefix="1" applyNumberFormat="1" applyFont="1" applyFill="1" applyBorder="1"/>
    <xf numFmtId="0" fontId="3" fillId="6" borderId="0" xfId="0" applyFont="1" applyFill="1" applyBorder="1" applyAlignment="1">
      <alignment horizontal="center"/>
    </xf>
    <xf numFmtId="2" fontId="3" fillId="0" borderId="0" xfId="0" applyNumberFormat="1" applyFont="1" applyFill="1" applyBorder="1" applyAlignment="1">
      <alignment horizontal="center"/>
    </xf>
    <xf numFmtId="0" fontId="3" fillId="0" borderId="0" xfId="0" applyFont="1" applyFill="1" applyBorder="1" applyAlignment="1">
      <alignment horizontal="center"/>
    </xf>
    <xf numFmtId="11" fontId="25" fillId="0" borderId="0" xfId="8" applyNumberFormat="1" applyFont="1" applyFill="1" applyBorder="1" applyAlignment="1">
      <alignment horizontal="left"/>
    </xf>
    <xf numFmtId="0" fontId="16" fillId="0" borderId="0" xfId="10" applyFont="1" applyFill="1" applyBorder="1"/>
    <xf numFmtId="0" fontId="25" fillId="0" borderId="0" xfId="0" applyNumberFormat="1" applyFont="1" applyFill="1" applyBorder="1"/>
    <xf numFmtId="0" fontId="3" fillId="0" borderId="0" xfId="0" applyFont="1" applyBorder="1"/>
    <xf numFmtId="0" fontId="3" fillId="0" borderId="0" xfId="0" applyFont="1" applyBorder="1" applyAlignment="1">
      <alignment horizontal="center"/>
    </xf>
    <xf numFmtId="0" fontId="3" fillId="0" borderId="0" xfId="0" quotePrefix="1" applyNumberFormat="1" applyFont="1"/>
    <xf numFmtId="0" fontId="3" fillId="0" borderId="0" xfId="0" applyFont="1" applyAlignment="1">
      <alignment horizontal="center"/>
    </xf>
    <xf numFmtId="183" fontId="7" fillId="6" borderId="0" xfId="0" applyNumberFormat="1" applyFont="1" applyFill="1" applyAlignment="1">
      <alignment horizontal="right"/>
    </xf>
    <xf numFmtId="0" fontId="31" fillId="0" borderId="0" xfId="0" applyFont="1" applyFill="1" applyAlignment="1">
      <alignment horizontal="center"/>
    </xf>
    <xf numFmtId="0" fontId="31" fillId="0" borderId="0" xfId="0" applyFont="1" applyFill="1" applyAlignment="1">
      <alignment horizontal="left"/>
    </xf>
    <xf numFmtId="0" fontId="17" fillId="4" borderId="2" xfId="0" applyNumberFormat="1" applyFont="1" applyFill="1" applyBorder="1" applyAlignment="1">
      <alignment horizontal="left" textRotation="90"/>
    </xf>
    <xf numFmtId="0" fontId="17" fillId="4" borderId="2" xfId="0" applyFont="1" applyFill="1" applyBorder="1" applyAlignment="1">
      <alignment horizontal="left" textRotation="90"/>
    </xf>
    <xf numFmtId="0" fontId="17" fillId="4" borderId="2" xfId="0" applyFont="1" applyFill="1" applyBorder="1" applyAlignment="1">
      <alignment horizontal="center" textRotation="90"/>
    </xf>
    <xf numFmtId="0" fontId="17" fillId="4" borderId="5" xfId="0" applyFont="1" applyFill="1" applyBorder="1" applyAlignment="1">
      <alignment horizontal="center" textRotation="90"/>
    </xf>
    <xf numFmtId="0" fontId="17" fillId="4" borderId="18" xfId="0" applyFont="1" applyFill="1" applyBorder="1" applyAlignment="1">
      <alignment horizontal="center" textRotation="90"/>
    </xf>
    <xf numFmtId="0" fontId="17" fillId="4" borderId="19" xfId="0" applyFont="1" applyFill="1" applyBorder="1" applyAlignment="1">
      <alignment horizontal="center" textRotation="90"/>
    </xf>
    <xf numFmtId="0" fontId="17" fillId="4" borderId="6" xfId="0" applyFont="1" applyFill="1" applyBorder="1" applyAlignment="1">
      <alignment horizontal="center" textRotation="90"/>
    </xf>
    <xf numFmtId="0" fontId="17" fillId="4" borderId="20" xfId="0" applyFont="1" applyFill="1" applyBorder="1" applyAlignment="1">
      <alignment horizontal="center" textRotation="90"/>
    </xf>
    <xf numFmtId="0" fontId="17" fillId="4" borderId="10" xfId="0" applyFont="1" applyFill="1" applyBorder="1" applyAlignment="1">
      <alignment horizontal="center" textRotation="90"/>
    </xf>
    <xf numFmtId="0" fontId="17" fillId="4" borderId="4" xfId="0" applyFont="1" applyFill="1" applyBorder="1" applyAlignment="1">
      <alignment horizontal="center" textRotation="90"/>
    </xf>
    <xf numFmtId="0" fontId="17" fillId="4" borderId="0" xfId="0" quotePrefix="1" applyNumberFormat="1" applyFont="1" applyFill="1" applyAlignment="1">
      <alignment horizontal="center" textRotation="90"/>
    </xf>
    <xf numFmtId="0" fontId="17" fillId="4" borderId="0" xfId="0" quotePrefix="1" applyNumberFormat="1" applyFont="1" applyFill="1" applyAlignment="1">
      <alignment textRotation="90"/>
    </xf>
    <xf numFmtId="0" fontId="17" fillId="4" borderId="0" xfId="0" quotePrefix="1" applyNumberFormat="1" applyFont="1" applyFill="1" applyAlignment="1">
      <alignment horizontal="left" textRotation="90"/>
    </xf>
    <xf numFmtId="0" fontId="17" fillId="4" borderId="2" xfId="0" quotePrefix="1" applyNumberFormat="1" applyFont="1" applyFill="1" applyBorder="1" applyAlignment="1">
      <alignment horizontal="left" textRotation="90"/>
    </xf>
    <xf numFmtId="0" fontId="17" fillId="4" borderId="0" xfId="0" applyFont="1" applyFill="1" applyBorder="1" applyAlignment="1">
      <alignment horizontal="center" textRotation="90"/>
    </xf>
    <xf numFmtId="0" fontId="17" fillId="4" borderId="0" xfId="0" quotePrefix="1" applyNumberFormat="1" applyFont="1" applyFill="1" applyBorder="1" applyAlignment="1">
      <alignment horizontal="left" textRotation="90"/>
    </xf>
    <xf numFmtId="0" fontId="17" fillId="4" borderId="0" xfId="0" applyNumberFormat="1" applyFont="1" applyFill="1" applyAlignment="1">
      <alignment horizontal="left" textRotation="90"/>
    </xf>
    <xf numFmtId="0" fontId="17" fillId="4" borderId="2" xfId="0" quotePrefix="1" applyNumberFormat="1" applyFont="1" applyFill="1" applyBorder="1" applyAlignment="1">
      <alignment horizontal="center" textRotation="90"/>
    </xf>
    <xf numFmtId="0" fontId="9" fillId="0" borderId="0" xfId="0" applyFont="1"/>
    <xf numFmtId="0" fontId="32" fillId="4" borderId="0" xfId="0" applyFont="1" applyFill="1" applyAlignment="1">
      <alignment horizontal="left"/>
    </xf>
    <xf numFmtId="0" fontId="29" fillId="4" borderId="0" xfId="0" applyFont="1" applyFill="1" applyAlignment="1">
      <alignment horizontal="center"/>
    </xf>
    <xf numFmtId="0" fontId="9" fillId="4" borderId="0" xfId="0" applyFont="1" applyFill="1" applyAlignment="1">
      <alignment horizontal="left"/>
    </xf>
    <xf numFmtId="0" fontId="9" fillId="4" borderId="0" xfId="0" applyFont="1" applyFill="1" applyAlignment="1">
      <alignment horizontal="center"/>
    </xf>
    <xf numFmtId="0" fontId="9" fillId="4" borderId="0" xfId="0" applyFont="1" applyFill="1" applyAlignment="1"/>
    <xf numFmtId="0" fontId="9" fillId="4" borderId="0" xfId="0" applyFont="1" applyFill="1"/>
    <xf numFmtId="0" fontId="9" fillId="4" borderId="0" xfId="0" applyFont="1" applyFill="1" applyAlignment="1">
      <alignment horizontal="right"/>
    </xf>
    <xf numFmtId="0" fontId="17" fillId="4" borderId="0" xfId="0" applyFont="1" applyFill="1" applyAlignment="1">
      <alignment horizontal="center"/>
    </xf>
    <xf numFmtId="0" fontId="17" fillId="4" borderId="0" xfId="0" applyFont="1" applyFill="1" applyAlignment="1"/>
    <xf numFmtId="0" fontId="17" fillId="4" borderId="0" xfId="0" applyFont="1" applyFill="1" applyAlignment="1">
      <alignment horizontal="right"/>
    </xf>
    <xf numFmtId="183" fontId="9" fillId="4" borderId="0" xfId="0" applyNumberFormat="1" applyFont="1" applyFill="1" applyAlignment="1">
      <alignment horizontal="center"/>
    </xf>
    <xf numFmtId="11" fontId="9" fillId="4" borderId="0" xfId="0" applyNumberFormat="1" applyFont="1" applyFill="1" applyAlignment="1">
      <alignment horizontal="center"/>
    </xf>
    <xf numFmtId="11" fontId="9" fillId="4" borderId="0" xfId="0" applyNumberFormat="1" applyFont="1" applyFill="1" applyAlignment="1"/>
    <xf numFmtId="11" fontId="9" fillId="4" borderId="0" xfId="0" applyNumberFormat="1" applyFont="1" applyFill="1"/>
    <xf numFmtId="0" fontId="32" fillId="4" borderId="0" xfId="0" applyFont="1" applyFill="1"/>
    <xf numFmtId="0" fontId="9" fillId="4" borderId="0" xfId="0" applyNumberFormat="1" applyFont="1" applyFill="1"/>
    <xf numFmtId="0" fontId="33" fillId="4" borderId="0" xfId="0" applyFont="1" applyFill="1"/>
    <xf numFmtId="0" fontId="17" fillId="4" borderId="18" xfId="0" applyFont="1" applyFill="1" applyBorder="1" applyAlignment="1">
      <alignment horizontal="right"/>
    </xf>
    <xf numFmtId="183" fontId="9" fillId="4" borderId="0" xfId="0" applyNumberFormat="1" applyFont="1" applyFill="1"/>
    <xf numFmtId="0" fontId="9" fillId="4" borderId="0" xfId="0" applyFont="1" applyFill="1" applyBorder="1" applyAlignment="1">
      <alignment horizontal="right"/>
    </xf>
    <xf numFmtId="183" fontId="9" fillId="4" borderId="0" xfId="0" applyNumberFormat="1" applyFont="1" applyFill="1" applyBorder="1"/>
    <xf numFmtId="9" fontId="9" fillId="4" borderId="0" xfId="0" applyNumberFormat="1" applyFont="1" applyFill="1" applyAlignment="1">
      <alignment horizontal="right"/>
    </xf>
    <xf numFmtId="9" fontId="9" fillId="4" borderId="0" xfId="0" applyNumberFormat="1" applyFont="1" applyFill="1" applyBorder="1" applyAlignment="1">
      <alignment horizontal="right"/>
    </xf>
    <xf numFmtId="0" fontId="9" fillId="4" borderId="0" xfId="0" applyFont="1" applyFill="1" applyBorder="1" applyAlignment="1">
      <alignment horizontal="center"/>
    </xf>
    <xf numFmtId="0" fontId="17" fillId="4" borderId="0" xfId="0" applyFont="1" applyFill="1"/>
    <xf numFmtId="184" fontId="9" fillId="4" borderId="0" xfId="0" applyNumberFormat="1" applyFont="1" applyFill="1"/>
    <xf numFmtId="0" fontId="9" fillId="4" borderId="6" xfId="0" applyFont="1" applyFill="1" applyBorder="1" applyAlignment="1">
      <alignment horizontal="right"/>
    </xf>
    <xf numFmtId="183" fontId="9" fillId="4" borderId="6" xfId="0" applyNumberFormat="1" applyFont="1" applyFill="1" applyBorder="1"/>
    <xf numFmtId="1" fontId="9" fillId="4" borderId="0" xfId="0" applyNumberFormat="1" applyFont="1" applyFill="1" applyBorder="1" applyAlignment="1">
      <alignment horizontal="right"/>
    </xf>
    <xf numFmtId="0" fontId="17" fillId="6" borderId="19" xfId="0" applyFont="1" applyFill="1" applyBorder="1" applyAlignment="1">
      <alignment horizontal="left"/>
    </xf>
    <xf numFmtId="0" fontId="9" fillId="6" borderId="18" xfId="0" applyFont="1" applyFill="1" applyBorder="1" applyAlignment="1">
      <alignment horizontal="left"/>
    </xf>
    <xf numFmtId="0" fontId="9" fillId="6" borderId="18" xfId="0" applyFont="1" applyFill="1" applyBorder="1" applyAlignment="1">
      <alignment horizontal="center"/>
    </xf>
    <xf numFmtId="0" fontId="9" fillId="6" borderId="18" xfId="0" applyFont="1" applyFill="1" applyBorder="1" applyAlignment="1"/>
    <xf numFmtId="0" fontId="34" fillId="6" borderId="18" xfId="0" applyFont="1" applyFill="1" applyBorder="1" applyAlignment="1">
      <alignment horizontal="left"/>
    </xf>
    <xf numFmtId="0" fontId="9" fillId="6" borderId="5" xfId="0" applyFont="1" applyFill="1" applyBorder="1"/>
    <xf numFmtId="0" fontId="35" fillId="4" borderId="0" xfId="0" applyFont="1" applyFill="1" applyAlignment="1">
      <alignment horizontal="left"/>
    </xf>
    <xf numFmtId="0" fontId="9" fillId="4" borderId="0" xfId="0" applyFont="1" applyFill="1" applyBorder="1" applyAlignment="1">
      <alignment horizontal="left"/>
    </xf>
    <xf numFmtId="0" fontId="17" fillId="6" borderId="18" xfId="0" applyFont="1" applyFill="1" applyBorder="1" applyAlignment="1">
      <alignment horizontal="left"/>
    </xf>
    <xf numFmtId="0" fontId="17" fillId="6" borderId="18" xfId="0" applyFont="1" applyFill="1" applyBorder="1" applyAlignment="1">
      <alignment horizontal="center"/>
    </xf>
    <xf numFmtId="0" fontId="17" fillId="6" borderId="5" xfId="0" applyFont="1" applyFill="1" applyBorder="1" applyAlignment="1">
      <alignment horizontal="left"/>
    </xf>
    <xf numFmtId="0" fontId="17" fillId="4" borderId="18" xfId="0" applyFont="1" applyFill="1" applyBorder="1" applyAlignment="1">
      <alignment horizontal="left"/>
    </xf>
    <xf numFmtId="0" fontId="17" fillId="4" borderId="18" xfId="0" applyFont="1" applyFill="1" applyBorder="1" applyAlignment="1">
      <alignment horizontal="center"/>
    </xf>
    <xf numFmtId="0" fontId="17" fillId="4" borderId="19" xfId="0" applyFont="1" applyFill="1" applyBorder="1" applyAlignment="1">
      <alignment horizontal="left"/>
    </xf>
    <xf numFmtId="0" fontId="9" fillId="4" borderId="18" xfId="0" applyFont="1" applyFill="1" applyBorder="1" applyAlignment="1">
      <alignment horizontal="center"/>
    </xf>
    <xf numFmtId="0" fontId="9" fillId="4" borderId="5" xfId="0" applyFont="1" applyFill="1" applyBorder="1" applyAlignment="1">
      <alignment horizontal="center"/>
    </xf>
    <xf numFmtId="0" fontId="17" fillId="4" borderId="2" xfId="0" applyFont="1" applyFill="1" applyBorder="1" applyAlignment="1">
      <alignment horizontal="left"/>
    </xf>
    <xf numFmtId="0" fontId="17" fillId="4" borderId="5" xfId="0" applyFont="1" applyFill="1" applyBorder="1" applyAlignment="1">
      <alignment horizontal="left"/>
    </xf>
    <xf numFmtId="0" fontId="32" fillId="4" borderId="0" xfId="0" applyFont="1" applyFill="1" applyBorder="1" applyAlignment="1">
      <alignment horizontal="center"/>
    </xf>
    <xf numFmtId="0" fontId="32" fillId="4" borderId="0" xfId="0" applyFont="1" applyFill="1" applyBorder="1" applyAlignment="1">
      <alignment horizontal="left"/>
    </xf>
    <xf numFmtId="0" fontId="32" fillId="4" borderId="0" xfId="0" applyFont="1" applyFill="1" applyBorder="1" applyAlignment="1"/>
    <xf numFmtId="0" fontId="17" fillId="4" borderId="0" xfId="0" applyFont="1" applyFill="1" applyBorder="1" applyAlignment="1">
      <alignment horizontal="left"/>
    </xf>
    <xf numFmtId="0" fontId="9" fillId="3" borderId="2" xfId="0" applyFont="1" applyFill="1" applyBorder="1" applyAlignment="1">
      <alignment horizontal="left"/>
    </xf>
    <xf numFmtId="0" fontId="9" fillId="3" borderId="2" xfId="0" applyFont="1" applyFill="1" applyBorder="1" applyAlignment="1">
      <alignment horizontal="center"/>
    </xf>
    <xf numFmtId="0" fontId="9" fillId="3" borderId="5" xfId="0" applyFont="1" applyFill="1" applyBorder="1" applyAlignment="1">
      <alignment horizontal="left"/>
    </xf>
    <xf numFmtId="0" fontId="9" fillId="9" borderId="4" xfId="0" applyFont="1" applyFill="1" applyBorder="1" applyAlignment="1">
      <alignment horizontal="center"/>
    </xf>
    <xf numFmtId="0" fontId="9" fillId="9" borderId="6" xfId="0" applyFont="1" applyFill="1" applyBorder="1" applyAlignment="1">
      <alignment horizontal="center"/>
    </xf>
    <xf numFmtId="0" fontId="9" fillId="4" borderId="4" xfId="0" applyFont="1" applyFill="1" applyBorder="1" applyAlignment="1">
      <alignment horizontal="center"/>
    </xf>
    <xf numFmtId="0" fontId="9" fillId="6" borderId="4" xfId="0" applyFont="1" applyFill="1" applyBorder="1" applyAlignment="1">
      <alignment horizontal="center"/>
    </xf>
    <xf numFmtId="0" fontId="9" fillId="10" borderId="4" xfId="0" applyFont="1" applyFill="1" applyBorder="1" applyAlignment="1">
      <alignment horizontal="center"/>
    </xf>
    <xf numFmtId="0" fontId="9" fillId="11" borderId="4" xfId="0" applyFont="1" applyFill="1" applyBorder="1" applyAlignment="1">
      <alignment horizontal="center"/>
    </xf>
    <xf numFmtId="0" fontId="9" fillId="12" borderId="4" xfId="0" applyFont="1" applyFill="1" applyBorder="1" applyAlignment="1">
      <alignment horizontal="center"/>
    </xf>
    <xf numFmtId="0" fontId="9" fillId="9" borderId="2" xfId="0" quotePrefix="1" applyFont="1" applyFill="1" applyBorder="1" applyAlignment="1">
      <alignment horizontal="center"/>
    </xf>
    <xf numFmtId="0" fontId="9" fillId="6" borderId="2" xfId="0" quotePrefix="1" applyFont="1" applyFill="1" applyBorder="1" applyAlignment="1">
      <alignment horizontal="center"/>
    </xf>
    <xf numFmtId="0" fontId="9" fillId="4" borderId="0" xfId="0" applyFont="1" applyFill="1" applyBorder="1" applyAlignment="1"/>
    <xf numFmtId="0" fontId="9" fillId="10" borderId="2" xfId="0" applyFont="1" applyFill="1" applyBorder="1" applyAlignment="1">
      <alignment horizontal="center"/>
    </xf>
    <xf numFmtId="0" fontId="9" fillId="11" borderId="2" xfId="0" applyFont="1" applyFill="1" applyBorder="1" applyAlignment="1">
      <alignment horizontal="center"/>
    </xf>
    <xf numFmtId="0" fontId="9" fillId="12" borderId="2" xfId="0" quotePrefix="1" applyFont="1" applyFill="1" applyBorder="1" applyAlignment="1">
      <alignment horizontal="center"/>
    </xf>
    <xf numFmtId="0" fontId="9" fillId="4" borderId="0" xfId="0" applyFont="1" applyFill="1" applyBorder="1"/>
    <xf numFmtId="0" fontId="9" fillId="0" borderId="0" xfId="0" applyFont="1" applyFill="1"/>
    <xf numFmtId="0" fontId="17" fillId="0" borderId="0" xfId="0" applyNumberFormat="1" applyFont="1" applyFill="1" applyBorder="1" applyAlignment="1">
      <alignment horizontal="left"/>
    </xf>
    <xf numFmtId="0" fontId="17" fillId="0" borderId="0" xfId="0" applyFont="1" applyFill="1" applyBorder="1" applyAlignment="1">
      <alignment horizontal="left"/>
    </xf>
    <xf numFmtId="0" fontId="17" fillId="0" borderId="0" xfId="0" applyFont="1" applyFill="1" applyBorder="1" applyAlignment="1"/>
    <xf numFmtId="0" fontId="17" fillId="0" borderId="0" xfId="0" applyFont="1" applyFill="1" applyBorder="1" applyAlignment="1">
      <alignment horizontal="center"/>
    </xf>
    <xf numFmtId="0" fontId="17" fillId="0" borderId="0" xfId="0" applyFont="1" applyFill="1" applyAlignment="1">
      <alignment horizontal="left"/>
    </xf>
    <xf numFmtId="0" fontId="17" fillId="0" borderId="0" xfId="0" applyFont="1" applyFill="1" applyAlignment="1">
      <alignment horizontal="center"/>
    </xf>
    <xf numFmtId="0" fontId="17" fillId="0" borderId="0" xfId="0" applyFont="1" applyFill="1" applyAlignment="1"/>
    <xf numFmtId="0" fontId="17" fillId="0" borderId="0" xfId="0" quotePrefix="1" applyNumberFormat="1" applyFont="1" applyFill="1" applyAlignment="1">
      <alignment horizontal="left"/>
    </xf>
    <xf numFmtId="0" fontId="17" fillId="0" borderId="0" xfId="0" quotePrefix="1" applyNumberFormat="1" applyFont="1" applyFill="1" applyBorder="1" applyAlignment="1">
      <alignment horizontal="left"/>
    </xf>
    <xf numFmtId="0" fontId="17" fillId="0" borderId="0" xfId="0" quotePrefix="1" applyNumberFormat="1" applyFont="1" applyFill="1" applyAlignment="1">
      <alignment horizontal="center"/>
    </xf>
    <xf numFmtId="0" fontId="17" fillId="0" borderId="0" xfId="0" quotePrefix="1" applyNumberFormat="1" applyFont="1" applyFill="1" applyAlignment="1">
      <alignment horizontal="right"/>
    </xf>
    <xf numFmtId="0" fontId="9" fillId="0" borderId="0" xfId="0" applyFont="1" applyFill="1" applyAlignment="1">
      <alignment horizontal="left"/>
    </xf>
    <xf numFmtId="0" fontId="9" fillId="0" borderId="0" xfId="0" applyFont="1" applyFill="1" applyAlignment="1">
      <alignment horizontal="center"/>
    </xf>
    <xf numFmtId="0" fontId="9" fillId="0" borderId="0" xfId="0" applyFont="1" applyAlignment="1">
      <alignment horizontal="left"/>
    </xf>
    <xf numFmtId="0" fontId="36" fillId="0" borderId="0" xfId="0" applyFont="1" applyFill="1" applyAlignment="1">
      <alignment horizontal="center"/>
    </xf>
    <xf numFmtId="0" fontId="36" fillId="0" borderId="0" xfId="0" applyFont="1" applyFill="1" applyAlignment="1">
      <alignment horizontal="left"/>
    </xf>
    <xf numFmtId="0" fontId="9" fillId="0" borderId="0" xfId="0" applyFont="1" applyFill="1" applyAlignment="1">
      <alignment horizontal="right"/>
    </xf>
    <xf numFmtId="183" fontId="9" fillId="0" borderId="0" xfId="0" applyNumberFormat="1" applyFont="1" applyFill="1" applyAlignment="1">
      <alignment horizontal="right"/>
    </xf>
    <xf numFmtId="174" fontId="9" fillId="0" borderId="0" xfId="0" applyNumberFormat="1" applyFont="1" applyFill="1"/>
    <xf numFmtId="1" fontId="9" fillId="0" borderId="0" xfId="0" applyNumberFormat="1" applyFont="1" applyFill="1"/>
    <xf numFmtId="172" fontId="9" fillId="0" borderId="0" xfId="0" applyNumberFormat="1" applyFont="1" applyFill="1" applyAlignment="1">
      <alignment horizontal="right"/>
    </xf>
    <xf numFmtId="2" fontId="9" fillId="0" borderId="0" xfId="0" applyNumberFormat="1" applyFont="1" applyFill="1" applyAlignment="1">
      <alignment horizontal="right"/>
    </xf>
    <xf numFmtId="183" fontId="9" fillId="6" borderId="0" xfId="0" applyNumberFormat="1" applyFont="1" applyFill="1" applyAlignment="1">
      <alignment horizontal="right"/>
    </xf>
    <xf numFmtId="0" fontId="9" fillId="0" borderId="0" xfId="0" applyNumberFormat="1" applyFont="1" applyFill="1" applyAlignment="1">
      <alignment horizontal="center"/>
    </xf>
    <xf numFmtId="0" fontId="9" fillId="0" borderId="0" xfId="0" quotePrefix="1" applyNumberFormat="1" applyFont="1" applyFill="1"/>
    <xf numFmtId="0" fontId="9" fillId="0" borderId="0" xfId="0" applyNumberFormat="1" applyFont="1" applyFill="1"/>
    <xf numFmtId="203" fontId="9" fillId="0" borderId="0" xfId="0" applyNumberFormat="1" applyFont="1" applyFill="1" applyAlignment="1">
      <alignment horizontal="center"/>
    </xf>
    <xf numFmtId="0" fontId="9" fillId="0" borderId="0" xfId="0" quotePrefix="1" applyNumberFormat="1" applyFont="1" applyFill="1" applyAlignment="1">
      <alignment horizontal="center"/>
    </xf>
    <xf numFmtId="203" fontId="9" fillId="0" borderId="0" xfId="0" applyNumberFormat="1" applyFont="1" applyFill="1"/>
    <xf numFmtId="14" fontId="9" fillId="0" borderId="0" xfId="0" applyNumberFormat="1" applyFont="1" applyFill="1"/>
    <xf numFmtId="0" fontId="9" fillId="0" borderId="0" xfId="0" quotePrefix="1" applyNumberFormat="1" applyFont="1" applyFill="1" applyAlignment="1">
      <alignment horizontal="right"/>
    </xf>
    <xf numFmtId="1" fontId="9" fillId="0" borderId="0" xfId="0" applyNumberFormat="1" applyFont="1" applyFill="1" applyAlignment="1">
      <alignment horizontal="right"/>
    </xf>
    <xf numFmtId="11" fontId="9" fillId="0" borderId="0" xfId="0" applyNumberFormat="1" applyFont="1" applyFill="1" applyAlignment="1">
      <alignment horizontal="center"/>
    </xf>
    <xf numFmtId="0" fontId="9" fillId="0" borderId="0" xfId="0" applyFont="1" applyFill="1" applyBorder="1" applyAlignment="1">
      <alignment horizontal="left"/>
    </xf>
    <xf numFmtId="0" fontId="9" fillId="0" borderId="0" xfId="0" applyFont="1" applyFill="1" applyBorder="1" applyAlignment="1"/>
    <xf numFmtId="174" fontId="9" fillId="0" borderId="0" xfId="0" applyNumberFormat="1" applyFont="1"/>
    <xf numFmtId="200" fontId="9" fillId="0" borderId="0" xfId="0" applyNumberFormat="1" applyFont="1" applyFill="1" applyBorder="1" applyAlignment="1">
      <alignment horizontal="left"/>
    </xf>
    <xf numFmtId="203" fontId="9" fillId="0" borderId="0" xfId="0" applyNumberFormat="1" applyFont="1" applyFill="1" applyBorder="1" applyAlignment="1">
      <alignment horizontal="center"/>
    </xf>
    <xf numFmtId="0" fontId="9" fillId="0" borderId="0" xfId="0" applyFont="1" applyFill="1" applyBorder="1" applyAlignment="1">
      <alignment horizontal="center"/>
    </xf>
    <xf numFmtId="0" fontId="9" fillId="0" borderId="0" xfId="0" applyFont="1" applyFill="1" applyBorder="1" applyAlignment="1">
      <alignment horizontal="right"/>
    </xf>
    <xf numFmtId="1" fontId="9" fillId="0" borderId="0" xfId="0" applyNumberFormat="1" applyFont="1" applyFill="1" applyBorder="1" applyAlignment="1">
      <alignment horizontal="center"/>
    </xf>
    <xf numFmtId="200" fontId="9" fillId="0" borderId="0" xfId="0" applyNumberFormat="1" applyFont="1" applyFill="1" applyBorder="1" applyAlignment="1">
      <alignment horizontal="center"/>
    </xf>
    <xf numFmtId="172" fontId="9" fillId="0" borderId="0" xfId="0" applyNumberFormat="1" applyFont="1" applyFill="1" applyBorder="1" applyAlignment="1">
      <alignment horizontal="right"/>
    </xf>
    <xf numFmtId="0" fontId="9" fillId="0" borderId="0" xfId="0" applyFont="1" applyFill="1" applyBorder="1"/>
    <xf numFmtId="174" fontId="9" fillId="0" borderId="0" xfId="0" applyNumberFormat="1" applyFont="1" applyFill="1" applyBorder="1" applyAlignment="1">
      <alignment horizontal="center"/>
    </xf>
    <xf numFmtId="0" fontId="9" fillId="0" borderId="0" xfId="0" applyFont="1" applyAlignment="1">
      <alignment horizontal="center"/>
    </xf>
    <xf numFmtId="174" fontId="9" fillId="0" borderId="0" xfId="0" applyNumberFormat="1" applyFont="1" applyFill="1" applyBorder="1" applyAlignment="1">
      <alignment horizontal="right"/>
    </xf>
    <xf numFmtId="172" fontId="9" fillId="0" borderId="0" xfId="0" applyNumberFormat="1" applyFont="1" applyFill="1" applyBorder="1" applyAlignment="1">
      <alignment horizontal="center"/>
    </xf>
    <xf numFmtId="1" fontId="9" fillId="0" borderId="0" xfId="0" applyNumberFormat="1" applyFont="1"/>
    <xf numFmtId="0" fontId="36" fillId="0" borderId="0" xfId="0" applyFont="1"/>
    <xf numFmtId="39" fontId="9" fillId="0" borderId="0" xfId="1" applyNumberFormat="1" applyFont="1" applyFill="1" applyBorder="1" applyAlignment="1">
      <alignment horizontal="center"/>
    </xf>
    <xf numFmtId="2" fontId="9" fillId="0" borderId="0" xfId="0" applyNumberFormat="1" applyFont="1" applyFill="1" applyBorder="1" applyAlignment="1">
      <alignment horizontal="center"/>
    </xf>
    <xf numFmtId="11" fontId="36" fillId="0" borderId="0" xfId="0" applyNumberFormat="1" applyFont="1" applyFill="1" applyAlignment="1">
      <alignment horizontal="center"/>
    </xf>
    <xf numFmtId="172" fontId="9" fillId="6" borderId="0" xfId="0" applyNumberFormat="1" applyFont="1" applyFill="1" applyBorder="1" applyAlignment="1">
      <alignment horizontal="right"/>
    </xf>
    <xf numFmtId="172" fontId="9" fillId="6" borderId="0" xfId="0" applyNumberFormat="1" applyFont="1" applyFill="1" applyBorder="1" applyAlignment="1">
      <alignment horizontal="center"/>
    </xf>
    <xf numFmtId="2" fontId="9" fillId="0" borderId="0" xfId="0" applyNumberFormat="1" applyFont="1" applyFill="1" applyBorder="1" applyAlignment="1">
      <alignment horizontal="right"/>
    </xf>
    <xf numFmtId="179" fontId="9" fillId="0" borderId="0" xfId="0" applyNumberFormat="1" applyFont="1" applyFill="1" applyBorder="1" applyAlignment="1">
      <alignment horizontal="center"/>
    </xf>
    <xf numFmtId="179" fontId="9" fillId="6" borderId="0" xfId="0" applyNumberFormat="1" applyFont="1" applyFill="1" applyBorder="1" applyAlignment="1">
      <alignment horizontal="right"/>
    </xf>
    <xf numFmtId="179" fontId="9" fillId="6" borderId="0" xfId="0" applyNumberFormat="1" applyFont="1" applyFill="1" applyBorder="1" applyAlignment="1">
      <alignment horizontal="center"/>
    </xf>
    <xf numFmtId="174" fontId="9" fillId="0" borderId="0" xfId="0" applyNumberFormat="1" applyFont="1" applyFill="1" applyAlignment="1">
      <alignment horizontal="right"/>
    </xf>
    <xf numFmtId="2" fontId="9" fillId="6" borderId="0" xfId="0" applyNumberFormat="1" applyFont="1" applyFill="1" applyBorder="1" applyAlignment="1">
      <alignment horizontal="right"/>
    </xf>
    <xf numFmtId="0" fontId="9" fillId="6" borderId="0" xfId="0" applyFont="1" applyFill="1" applyBorder="1" applyAlignment="1">
      <alignment horizontal="center"/>
    </xf>
    <xf numFmtId="0" fontId="9" fillId="6" borderId="0" xfId="0" applyFont="1" applyFill="1" applyBorder="1" applyAlignment="1">
      <alignment horizontal="right"/>
    </xf>
    <xf numFmtId="0" fontId="9" fillId="0" borderId="0" xfId="0" quotePrefix="1" applyNumberFormat="1" applyFont="1"/>
    <xf numFmtId="203" fontId="9" fillId="0" borderId="0" xfId="0" applyNumberFormat="1" applyFont="1"/>
    <xf numFmtId="14" fontId="9" fillId="0" borderId="0" xfId="0" applyNumberFormat="1" applyFont="1"/>
    <xf numFmtId="11" fontId="9" fillId="0" borderId="0" xfId="0" applyNumberFormat="1" applyFont="1" applyFill="1" applyAlignment="1">
      <alignment horizontal="right"/>
    </xf>
    <xf numFmtId="0" fontId="36" fillId="0" borderId="0" xfId="0" applyFont="1" applyFill="1"/>
    <xf numFmtId="0" fontId="9" fillId="0" borderId="0" xfId="0" applyFont="1" applyProtection="1">
      <protection locked="0"/>
    </xf>
    <xf numFmtId="0" fontId="9" fillId="0" borderId="0" xfId="0" applyFont="1" applyAlignment="1" applyProtection="1">
      <alignment horizontal="center"/>
      <protection locked="0"/>
    </xf>
    <xf numFmtId="0" fontId="9" fillId="0" borderId="0" xfId="0" applyFont="1" applyAlignment="1" applyProtection="1">
      <protection locked="0"/>
    </xf>
    <xf numFmtId="0" fontId="9" fillId="0" borderId="0" xfId="0" applyFont="1" applyAlignment="1" applyProtection="1">
      <alignment horizontal="right"/>
      <protection locked="0"/>
    </xf>
    <xf numFmtId="0" fontId="39" fillId="0" borderId="0" xfId="0" applyFont="1" applyFill="1" applyAlignment="1">
      <alignment horizontal="center"/>
    </xf>
    <xf numFmtId="11" fontId="39" fillId="0" borderId="0" xfId="0" applyNumberFormat="1" applyFont="1" applyFill="1" applyAlignment="1">
      <alignment horizontal="center"/>
    </xf>
    <xf numFmtId="172" fontId="9" fillId="13" borderId="0" xfId="0" applyNumberFormat="1" applyFont="1" applyFill="1" applyBorder="1" applyAlignment="1">
      <alignment horizontal="center"/>
    </xf>
    <xf numFmtId="179" fontId="9" fillId="13" borderId="0" xfId="0" applyNumberFormat="1" applyFont="1" applyFill="1" applyBorder="1" applyAlignment="1">
      <alignment horizontal="center"/>
    </xf>
    <xf numFmtId="0" fontId="9" fillId="13" borderId="0" xfId="0" applyFont="1" applyFill="1" applyBorder="1" applyAlignment="1">
      <alignment horizontal="center"/>
    </xf>
    <xf numFmtId="172" fontId="14" fillId="13" borderId="0" xfId="0" applyNumberFormat="1" applyFont="1" applyFill="1" applyBorder="1" applyAlignment="1">
      <alignment horizontal="center"/>
    </xf>
    <xf numFmtId="2" fontId="14" fillId="13" borderId="0" xfId="0" applyNumberFormat="1" applyFont="1" applyFill="1" applyBorder="1" applyAlignment="1">
      <alignment horizontal="center"/>
    </xf>
    <xf numFmtId="2" fontId="9" fillId="13" borderId="0" xfId="0" applyNumberFormat="1" applyFont="1" applyFill="1" applyBorder="1" applyAlignment="1">
      <alignment horizontal="center"/>
    </xf>
    <xf numFmtId="0" fontId="39" fillId="0" borderId="0" xfId="0" applyFont="1"/>
    <xf numFmtId="0" fontId="1" fillId="0" borderId="0" xfId="0" applyFont="1" applyFill="1" applyAlignment="1">
      <alignment horizontal="center"/>
    </xf>
    <xf numFmtId="0" fontId="40" fillId="0" borderId="0" xfId="0" applyFont="1" applyFill="1" applyAlignment="1">
      <alignment horizontal="center"/>
    </xf>
    <xf numFmtId="0" fontId="40" fillId="0" borderId="0" xfId="0" applyFont="1" applyFill="1"/>
    <xf numFmtId="0" fontId="17" fillId="4" borderId="0" xfId="0" applyFont="1" applyFill="1" applyAlignment="1">
      <alignment horizontal="left" vertical="center"/>
    </xf>
    <xf numFmtId="0" fontId="17" fillId="4" borderId="18" xfId="0" applyFont="1" applyFill="1" applyBorder="1" applyAlignment="1">
      <alignment horizontal="left" textRotation="90"/>
    </xf>
    <xf numFmtId="0" fontId="9" fillId="4" borderId="4" xfId="0" applyFont="1" applyFill="1" applyBorder="1" applyAlignment="1">
      <alignment horizontal="left"/>
    </xf>
    <xf numFmtId="0" fontId="9" fillId="0" borderId="0" xfId="0" applyFont="1" applyAlignment="1" applyProtection="1">
      <alignment horizontal="left"/>
      <protection locked="0"/>
    </xf>
    <xf numFmtId="0" fontId="1" fillId="0" borderId="0" xfId="0" applyFont="1" applyFill="1" applyAlignment="1">
      <alignment horizontal="left"/>
    </xf>
    <xf numFmtId="0" fontId="40" fillId="0" borderId="0" xfId="0" applyFont="1" applyFill="1" applyAlignment="1">
      <alignment horizontal="left"/>
    </xf>
    <xf numFmtId="0" fontId="17" fillId="6" borderId="18" xfId="0" applyFont="1" applyFill="1" applyBorder="1" applyAlignment="1"/>
    <xf numFmtId="0" fontId="17" fillId="4" borderId="2" xfId="0" applyFont="1" applyFill="1" applyBorder="1" applyAlignment="1">
      <alignment textRotation="90"/>
    </xf>
    <xf numFmtId="0" fontId="9" fillId="3" borderId="2" xfId="0" applyFont="1" applyFill="1" applyBorder="1" applyAlignment="1"/>
    <xf numFmtId="0" fontId="7" fillId="0" borderId="0" xfId="0" applyFont="1" applyAlignment="1"/>
    <xf numFmtId="0" fontId="39" fillId="0" borderId="0" xfId="0" applyFont="1" applyFill="1"/>
    <xf numFmtId="1" fontId="9" fillId="14" borderId="0" xfId="0" applyNumberFormat="1" applyFont="1" applyFill="1" applyAlignment="1">
      <alignment horizontal="right"/>
    </xf>
    <xf numFmtId="1" fontId="9" fillId="14" borderId="6" xfId="0" applyNumberFormat="1" applyFont="1" applyFill="1" applyBorder="1" applyAlignment="1">
      <alignment horizontal="right"/>
    </xf>
    <xf numFmtId="183" fontId="9" fillId="14" borderId="0" xfId="0" applyNumberFormat="1" applyFont="1" applyFill="1"/>
    <xf numFmtId="0" fontId="9" fillId="6" borderId="0" xfId="0" applyFont="1" applyFill="1" applyAlignment="1">
      <alignment horizontal="center"/>
    </xf>
    <xf numFmtId="0" fontId="4" fillId="0" borderId="0" xfId="9" applyFont="1" applyFill="1" applyBorder="1" applyAlignment="1">
      <alignment wrapText="1"/>
    </xf>
    <xf numFmtId="0" fontId="9" fillId="6" borderId="0" xfId="0" applyFont="1" applyFill="1" applyAlignment="1">
      <alignment horizontal="left"/>
    </xf>
    <xf numFmtId="177" fontId="9" fillId="0" borderId="0" xfId="0" applyNumberFormat="1" applyFont="1"/>
    <xf numFmtId="2" fontId="9" fillId="0" borderId="0" xfId="0" applyNumberFormat="1" applyFont="1" applyFill="1"/>
    <xf numFmtId="0" fontId="9" fillId="0" borderId="0" xfId="0" applyNumberFormat="1" applyFont="1"/>
    <xf numFmtId="0" fontId="4" fillId="0" borderId="0" xfId="3" applyFont="1" applyFill="1" applyBorder="1" applyAlignment="1">
      <alignment wrapText="1"/>
    </xf>
    <xf numFmtId="0" fontId="9" fillId="0" borderId="0" xfId="0" quotePrefix="1" applyNumberFormat="1" applyFont="1" applyFill="1" applyBorder="1"/>
    <xf numFmtId="203" fontId="4" fillId="0" borderId="0" xfId="3" applyNumberFormat="1" applyFont="1" applyFill="1" applyBorder="1" applyAlignment="1">
      <alignment horizontal="center" wrapText="1"/>
    </xf>
    <xf numFmtId="0" fontId="4" fillId="0" borderId="0" xfId="3" applyFont="1" applyFill="1" applyBorder="1" applyAlignment="1">
      <alignment horizontal="center" wrapText="1"/>
    </xf>
    <xf numFmtId="0" fontId="4" fillId="0" borderId="0" xfId="7" applyFont="1" applyFill="1" applyBorder="1" applyAlignment="1">
      <alignment wrapText="1"/>
    </xf>
    <xf numFmtId="203" fontId="4" fillId="0" borderId="0" xfId="7" applyNumberFormat="1" applyFont="1" applyFill="1" applyBorder="1" applyAlignment="1">
      <alignment horizontal="center" wrapText="1"/>
    </xf>
    <xf numFmtId="0" fontId="4" fillId="0" borderId="0" xfId="7" applyFont="1" applyFill="1" applyBorder="1" applyAlignment="1">
      <alignment horizontal="center" wrapText="1"/>
    </xf>
    <xf numFmtId="0" fontId="16" fillId="0" borderId="0" xfId="0" applyFont="1" applyFill="1" applyBorder="1"/>
    <xf numFmtId="2" fontId="16" fillId="0" borderId="0" xfId="0" applyNumberFormat="1" applyFont="1" applyFill="1" applyBorder="1" applyAlignment="1">
      <alignment horizontal="left"/>
    </xf>
    <xf numFmtId="2" fontId="16" fillId="0" borderId="0" xfId="0" applyNumberFormat="1" applyFont="1" applyFill="1" applyBorder="1" applyAlignment="1">
      <alignment horizontal="right"/>
    </xf>
    <xf numFmtId="174" fontId="16" fillId="0" borderId="0" xfId="0" applyNumberFormat="1" applyFont="1" applyFill="1" applyBorder="1" applyAlignment="1">
      <alignment horizontal="left"/>
    </xf>
    <xf numFmtId="1" fontId="16" fillId="0" borderId="0" xfId="0" applyNumberFormat="1" applyFont="1" applyFill="1" applyBorder="1" applyAlignment="1">
      <alignment horizontal="left"/>
    </xf>
    <xf numFmtId="0" fontId="9" fillId="0" borderId="0" xfId="0" quotePrefix="1" applyNumberFormat="1" applyFont="1" applyFill="1" applyAlignment="1"/>
    <xf numFmtId="0" fontId="35" fillId="0" borderId="0" xfId="0" quotePrefix="1" applyNumberFormat="1" applyFont="1" applyFill="1" applyBorder="1" applyAlignment="1">
      <alignment horizontal="left"/>
    </xf>
    <xf numFmtId="0" fontId="37" fillId="0" borderId="0" xfId="0" applyFont="1" applyFill="1" applyBorder="1"/>
    <xf numFmtId="174" fontId="16" fillId="0" borderId="0" xfId="0" applyNumberFormat="1" applyFont="1" applyFill="1" applyBorder="1" applyAlignment="1">
      <alignment horizontal="right"/>
    </xf>
    <xf numFmtId="0" fontId="16" fillId="0" borderId="0" xfId="0" applyFont="1" applyFill="1" applyBorder="1" applyAlignment="1">
      <alignment horizontal="left"/>
    </xf>
    <xf numFmtId="0" fontId="16" fillId="0" borderId="0" xfId="0" applyFont="1" applyFill="1" applyBorder="1" applyAlignment="1">
      <alignment horizontal="right"/>
    </xf>
    <xf numFmtId="1" fontId="16" fillId="0" borderId="0" xfId="0" applyNumberFormat="1" applyFont="1" applyFill="1" applyBorder="1" applyAlignment="1">
      <alignment horizontal="left" vertical="center"/>
    </xf>
    <xf numFmtId="0" fontId="38" fillId="0" borderId="0" xfId="0" applyFont="1" applyFill="1" applyBorder="1" applyAlignment="1">
      <alignment horizontal="left"/>
    </xf>
    <xf numFmtId="174" fontId="38" fillId="0" borderId="0" xfId="0" applyNumberFormat="1" applyFont="1" applyFill="1" applyBorder="1" applyAlignment="1">
      <alignment horizontal="left"/>
    </xf>
    <xf numFmtId="1" fontId="38" fillId="0" borderId="0" xfId="0" applyNumberFormat="1" applyFont="1" applyFill="1" applyBorder="1" applyAlignment="1">
      <alignment horizontal="left"/>
    </xf>
    <xf numFmtId="0" fontId="4" fillId="0" borderId="0" xfId="0" applyNumberFormat="1" applyFont="1" applyFill="1" applyBorder="1" applyAlignment="1">
      <alignment horizontal="right"/>
    </xf>
    <xf numFmtId="0" fontId="35" fillId="0" borderId="0" xfId="4" applyFont="1" applyFill="1"/>
    <xf numFmtId="0" fontId="35" fillId="0" borderId="0" xfId="0" applyNumberFormat="1" applyFont="1" applyFill="1"/>
    <xf numFmtId="0" fontId="35" fillId="0" borderId="0" xfId="0" applyFont="1" applyFill="1"/>
    <xf numFmtId="0" fontId="35" fillId="0" borderId="0" xfId="0" applyFont="1" applyFill="1" applyAlignment="1">
      <alignment horizontal="right"/>
    </xf>
    <xf numFmtId="0" fontId="35" fillId="0" borderId="0" xfId="0" quotePrefix="1" applyNumberFormat="1" applyFont="1" applyFill="1"/>
    <xf numFmtId="0" fontId="4" fillId="0" borderId="0" xfId="0" quotePrefix="1" applyNumberFormat="1" applyFont="1" applyFill="1" applyBorder="1" applyAlignment="1">
      <alignment horizontal="right"/>
    </xf>
    <xf numFmtId="203" fontId="4" fillId="0" borderId="0" xfId="0" applyNumberFormat="1" applyFont="1" applyFill="1" applyBorder="1" applyAlignment="1">
      <alignment horizontal="right"/>
    </xf>
    <xf numFmtId="2" fontId="4" fillId="0" borderId="0" xfId="0" quotePrefix="1" applyNumberFormat="1" applyFont="1" applyFill="1" applyBorder="1" applyAlignment="1">
      <alignment horizontal="right"/>
    </xf>
    <xf numFmtId="0" fontId="35" fillId="0" borderId="0" xfId="0" applyFont="1" applyFill="1" applyAlignment="1">
      <alignment horizontal="center"/>
    </xf>
    <xf numFmtId="203" fontId="35" fillId="0" borderId="0" xfId="0" applyNumberFormat="1" applyFont="1" applyFill="1" applyAlignment="1">
      <alignment horizontal="center"/>
    </xf>
    <xf numFmtId="17" fontId="35" fillId="0" borderId="0" xfId="0" applyNumberFormat="1" applyFont="1" applyFill="1" applyAlignment="1">
      <alignment horizontal="center"/>
    </xf>
    <xf numFmtId="2" fontId="35" fillId="0" borderId="0" xfId="0" applyNumberFormat="1" applyFont="1" applyFill="1"/>
    <xf numFmtId="203" fontId="35" fillId="0" borderId="0" xfId="0" applyNumberFormat="1" applyFont="1" applyFill="1"/>
    <xf numFmtId="14" fontId="35" fillId="0" borderId="0" xfId="0" applyNumberFormat="1" applyFont="1" applyFill="1"/>
    <xf numFmtId="1" fontId="4" fillId="0" borderId="0" xfId="0" applyNumberFormat="1" applyFont="1" applyFill="1" applyBorder="1" applyAlignment="1">
      <alignment horizontal="right"/>
    </xf>
    <xf numFmtId="1" fontId="4" fillId="0" borderId="0" xfId="0" applyNumberFormat="1" applyFont="1" applyFill="1" applyBorder="1" applyAlignment="1">
      <alignment horizontal="center"/>
    </xf>
    <xf numFmtId="176" fontId="35" fillId="0" borderId="0" xfId="0" applyNumberFormat="1" applyFont="1" applyFill="1"/>
    <xf numFmtId="0" fontId="9" fillId="0" borderId="0" xfId="0" applyFont="1" applyAlignment="1"/>
    <xf numFmtId="11" fontId="9" fillId="0" borderId="0" xfId="8" applyNumberFormat="1" applyFont="1" applyFill="1" applyBorder="1" applyAlignment="1">
      <alignment horizontal="left"/>
    </xf>
    <xf numFmtId="17" fontId="35" fillId="0" borderId="0" xfId="0" applyNumberFormat="1" applyFont="1" applyFill="1"/>
    <xf numFmtId="0" fontId="1" fillId="0" borderId="0" xfId="0" applyFont="1" applyFill="1"/>
    <xf numFmtId="2" fontId="0" fillId="0" borderId="0" xfId="0" applyNumberFormat="1" applyFill="1"/>
    <xf numFmtId="0" fontId="3" fillId="13" borderId="0" xfId="0" applyFont="1" applyFill="1" applyAlignment="1">
      <alignment horizontal="center"/>
    </xf>
    <xf numFmtId="0" fontId="0" fillId="4" borderId="0" xfId="0" applyFill="1" applyBorder="1" applyAlignment="1">
      <alignment horizontal="left" wrapText="1"/>
    </xf>
    <xf numFmtId="0" fontId="17" fillId="6" borderId="19" xfId="0" applyFont="1" applyFill="1" applyBorder="1" applyAlignment="1">
      <alignment horizontal="left"/>
    </xf>
    <xf numFmtId="0" fontId="9" fillId="6" borderId="18" xfId="0" applyFont="1" applyFill="1" applyBorder="1" applyAlignment="1"/>
    <xf numFmtId="0" fontId="9" fillId="6" borderId="5" xfId="0" applyFont="1" applyFill="1" applyBorder="1" applyAlignment="1"/>
    <xf numFmtId="0" fontId="17" fillId="4" borderId="21" xfId="0" applyFont="1" applyFill="1" applyBorder="1" applyAlignment="1">
      <alignment horizontal="left"/>
    </xf>
    <xf numFmtId="0" fontId="9" fillId="0" borderId="22" xfId="0" applyFont="1" applyBorder="1" applyAlignment="1">
      <alignment horizontal="left"/>
    </xf>
    <xf numFmtId="0" fontId="9" fillId="0" borderId="9" xfId="0" applyFont="1" applyBorder="1" applyAlignment="1">
      <alignment horizontal="left"/>
    </xf>
    <xf numFmtId="0" fontId="9" fillId="6" borderId="5" xfId="0" applyFont="1" applyFill="1" applyBorder="1" applyAlignment="1">
      <alignment horizontal="left"/>
    </xf>
    <xf numFmtId="0" fontId="7" fillId="0" borderId="2" xfId="10" applyFont="1" applyBorder="1" applyAlignment="1">
      <alignment horizontal="left"/>
    </xf>
    <xf numFmtId="11" fontId="7" fillId="0" borderId="0" xfId="8" applyNumberFormat="1" applyFont="1" applyBorder="1" applyAlignment="1">
      <alignment horizontal="left"/>
    </xf>
    <xf numFmtId="11" fontId="7" fillId="0" borderId="0" xfId="10" applyNumberFormat="1" applyFont="1" applyBorder="1"/>
    <xf numFmtId="11" fontId="7" fillId="0" borderId="2" xfId="10" applyNumberFormat="1" applyFont="1" applyBorder="1" applyAlignment="1">
      <alignment horizontal="center"/>
    </xf>
    <xf numFmtId="11" fontId="7" fillId="0" borderId="0" xfId="8" applyNumberFormat="1" applyFont="1" applyBorder="1" applyAlignment="1">
      <alignment horizontal="center"/>
    </xf>
    <xf numFmtId="0" fontId="7" fillId="0" borderId="0" xfId="10" applyFont="1" applyBorder="1" applyAlignment="1">
      <alignment horizontal="center"/>
    </xf>
    <xf numFmtId="11" fontId="7" fillId="0" borderId="2" xfId="10" applyNumberFormat="1" applyFont="1" applyFill="1" applyBorder="1" applyAlignment="1">
      <alignment horizontal="center"/>
    </xf>
    <xf numFmtId="11" fontId="7" fillId="0" borderId="0" xfId="8" applyNumberFormat="1" applyFont="1" applyFill="1" applyBorder="1" applyAlignment="1">
      <alignment horizontal="center"/>
    </xf>
    <xf numFmtId="11" fontId="7" fillId="0" borderId="4" xfId="10" applyNumberFormat="1" applyFont="1" applyBorder="1" applyAlignment="1">
      <alignment horizontal="center"/>
    </xf>
    <xf numFmtId="0" fontId="6" fillId="0" borderId="2" xfId="0" applyNumberFormat="1" applyFont="1" applyBorder="1"/>
  </cellXfs>
  <cellStyles count="11">
    <cellStyle name="Lien hypertexte" xfId="2" builtinId="8"/>
    <cellStyle name="Milliers" xfId="1" builtinId="3"/>
    <cellStyle name="Normal" xfId="0" builtinId="0"/>
    <cellStyle name="Normal_April 05" xfId="3"/>
    <cellStyle name="Normal_IAVI_Spreadsheet HED Rev 11-7-06" xfId="4"/>
    <cellStyle name="Normal_KMStats Expanded." xfId="5"/>
    <cellStyle name="Normal_ListBoxes" xfId="6"/>
    <cellStyle name="Normal_May 05" xfId="7"/>
    <cellStyle name="Normal_RBCbase1-NEW" xfId="8"/>
    <cellStyle name="Normal_Sheet1" xfId="9"/>
    <cellStyle name="Normal_VIAT_Vapor Intrusion Assessment Tables" xfId="1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630081744512262"/>
          <c:y val="8.5306315435314764E-2"/>
          <c:w val="0.64168881112083209"/>
          <c:h val="0.7342436435682449"/>
        </c:manualLayout>
      </c:layout>
      <c:scatterChart>
        <c:scatterStyle val="lineMarker"/>
        <c:varyColors val="0"/>
        <c:ser>
          <c:idx val="0"/>
          <c:order val="0"/>
          <c:tx>
            <c:v>IA &gt; RL</c:v>
          </c:tx>
          <c:spPr>
            <a:ln w="28575">
              <a:noFill/>
            </a:ln>
          </c:spPr>
          <c:marker>
            <c:symbol val="diamond"/>
            <c:size val="3"/>
            <c:spPr>
              <a:noFill/>
              <a:ln>
                <a:solidFill>
                  <a:srgbClr val="000080"/>
                </a:solidFill>
                <a:prstDash val="solid"/>
              </a:ln>
            </c:spPr>
          </c:marker>
          <c:xVal>
            <c:numRef>
              <c:f>Database!$AC$43:$AC$2056</c:f>
              <c:numCache>
                <c:formatCode>General</c:formatCode>
                <c:ptCount val="411"/>
                <c:pt idx="0">
                  <c:v>1100</c:v>
                </c:pt>
                <c:pt idx="1">
                  <c:v>5200</c:v>
                </c:pt>
                <c:pt idx="2">
                  <c:v>960</c:v>
                </c:pt>
                <c:pt idx="3">
                  <c:v>1900</c:v>
                </c:pt>
                <c:pt idx="4">
                  <c:v>9200</c:v>
                </c:pt>
                <c:pt idx="5">
                  <c:v>16000</c:v>
                </c:pt>
                <c:pt idx="6">
                  <c:v>47000</c:v>
                </c:pt>
                <c:pt idx="7">
                  <c:v>16000</c:v>
                </c:pt>
                <c:pt idx="8">
                  <c:v>52000</c:v>
                </c:pt>
                <c:pt idx="9">
                  <c:v>58000</c:v>
                </c:pt>
                <c:pt idx="10">
                  <c:v>8400</c:v>
                </c:pt>
                <c:pt idx="11">
                  <c:v>120000</c:v>
                </c:pt>
                <c:pt idx="12">
                  <c:v>10000</c:v>
                </c:pt>
                <c:pt idx="13">
                  <c:v>4800</c:v>
                </c:pt>
                <c:pt idx="14">
                  <c:v>5000</c:v>
                </c:pt>
                <c:pt idx="15">
                  <c:v>280</c:v>
                </c:pt>
                <c:pt idx="16">
                  <c:v>1300</c:v>
                </c:pt>
                <c:pt idx="17">
                  <c:v>150000</c:v>
                </c:pt>
                <c:pt idx="18">
                  <c:v>23000</c:v>
                </c:pt>
                <c:pt idx="19">
                  <c:v>66000</c:v>
                </c:pt>
                <c:pt idx="20">
                  <c:v>5100</c:v>
                </c:pt>
                <c:pt idx="21">
                  <c:v>28000</c:v>
                </c:pt>
                <c:pt idx="22">
                  <c:v>6500</c:v>
                </c:pt>
                <c:pt idx="23">
                  <c:v>12000</c:v>
                </c:pt>
                <c:pt idx="24">
                  <c:v>8400</c:v>
                </c:pt>
                <c:pt idx="25">
                  <c:v>47000</c:v>
                </c:pt>
                <c:pt idx="26">
                  <c:v>160000</c:v>
                </c:pt>
                <c:pt idx="27">
                  <c:v>360</c:v>
                </c:pt>
                <c:pt idx="28">
                  <c:v>660</c:v>
                </c:pt>
                <c:pt idx="29">
                  <c:v>750</c:v>
                </c:pt>
                <c:pt idx="30">
                  <c:v>470</c:v>
                </c:pt>
                <c:pt idx="31">
                  <c:v>230</c:v>
                </c:pt>
                <c:pt idx="32">
                  <c:v>260</c:v>
                </c:pt>
                <c:pt idx="33">
                  <c:v>260</c:v>
                </c:pt>
                <c:pt idx="34">
                  <c:v>328</c:v>
                </c:pt>
                <c:pt idx="35">
                  <c:v>1500</c:v>
                </c:pt>
                <c:pt idx="36">
                  <c:v>1500</c:v>
                </c:pt>
                <c:pt idx="37">
                  <c:v>1500</c:v>
                </c:pt>
                <c:pt idx="38">
                  <c:v>13000</c:v>
                </c:pt>
                <c:pt idx="39">
                  <c:v>6000</c:v>
                </c:pt>
                <c:pt idx="40">
                  <c:v>6000</c:v>
                </c:pt>
                <c:pt idx="41">
                  <c:v>6000</c:v>
                </c:pt>
                <c:pt idx="42">
                  <c:v>1300</c:v>
                </c:pt>
                <c:pt idx="43">
                  <c:v>1300</c:v>
                </c:pt>
                <c:pt idx="44">
                  <c:v>1300</c:v>
                </c:pt>
                <c:pt idx="45">
                  <c:v>3400</c:v>
                </c:pt>
                <c:pt idx="46">
                  <c:v>3400</c:v>
                </c:pt>
                <c:pt idx="47">
                  <c:v>3400</c:v>
                </c:pt>
                <c:pt idx="48">
                  <c:v>4500</c:v>
                </c:pt>
                <c:pt idx="49">
                  <c:v>4500</c:v>
                </c:pt>
                <c:pt idx="50">
                  <c:v>4500</c:v>
                </c:pt>
                <c:pt idx="51">
                  <c:v>12000</c:v>
                </c:pt>
                <c:pt idx="52">
                  <c:v>12000</c:v>
                </c:pt>
                <c:pt idx="53">
                  <c:v>12000</c:v>
                </c:pt>
                <c:pt idx="54">
                  <c:v>1300</c:v>
                </c:pt>
                <c:pt idx="55">
                  <c:v>240</c:v>
                </c:pt>
                <c:pt idx="56">
                  <c:v>820</c:v>
                </c:pt>
                <c:pt idx="57">
                  <c:v>10000</c:v>
                </c:pt>
                <c:pt idx="58">
                  <c:v>2000</c:v>
                </c:pt>
                <c:pt idx="59">
                  <c:v>270</c:v>
                </c:pt>
                <c:pt idx="60">
                  <c:v>130</c:v>
                </c:pt>
                <c:pt idx="61">
                  <c:v>270</c:v>
                </c:pt>
                <c:pt idx="62">
                  <c:v>880</c:v>
                </c:pt>
                <c:pt idx="63">
                  <c:v>13000</c:v>
                </c:pt>
                <c:pt idx="64">
                  <c:v>370</c:v>
                </c:pt>
                <c:pt idx="65">
                  <c:v>120</c:v>
                </c:pt>
                <c:pt idx="66">
                  <c:v>2200</c:v>
                </c:pt>
                <c:pt idx="67">
                  <c:v>350</c:v>
                </c:pt>
                <c:pt idx="68">
                  <c:v>46</c:v>
                </c:pt>
                <c:pt idx="69">
                  <c:v>1700</c:v>
                </c:pt>
                <c:pt idx="70">
                  <c:v>310</c:v>
                </c:pt>
                <c:pt idx="71">
                  <c:v>540</c:v>
                </c:pt>
                <c:pt idx="72">
                  <c:v>210</c:v>
                </c:pt>
                <c:pt idx="73">
                  <c:v>260</c:v>
                </c:pt>
                <c:pt idx="74">
                  <c:v>330</c:v>
                </c:pt>
                <c:pt idx="75">
                  <c:v>780</c:v>
                </c:pt>
                <c:pt idx="76">
                  <c:v>920</c:v>
                </c:pt>
                <c:pt idx="77">
                  <c:v>6100</c:v>
                </c:pt>
                <c:pt idx="78">
                  <c:v>250</c:v>
                </c:pt>
                <c:pt idx="79">
                  <c:v>650</c:v>
                </c:pt>
                <c:pt idx="80">
                  <c:v>230</c:v>
                </c:pt>
                <c:pt idx="81">
                  <c:v>1200</c:v>
                </c:pt>
                <c:pt idx="82">
                  <c:v>1300</c:v>
                </c:pt>
                <c:pt idx="83">
                  <c:v>170</c:v>
                </c:pt>
                <c:pt idx="84">
                  <c:v>140</c:v>
                </c:pt>
                <c:pt idx="85">
                  <c:v>130</c:v>
                </c:pt>
                <c:pt idx="86">
                  <c:v>480</c:v>
                </c:pt>
                <c:pt idx="87">
                  <c:v>13000</c:v>
                </c:pt>
                <c:pt idx="88">
                  <c:v>750</c:v>
                </c:pt>
                <c:pt idx="89">
                  <c:v>980</c:v>
                </c:pt>
                <c:pt idx="90">
                  <c:v>51</c:v>
                </c:pt>
                <c:pt idx="91">
                  <c:v>87</c:v>
                </c:pt>
                <c:pt idx="92">
                  <c:v>110</c:v>
                </c:pt>
                <c:pt idx="93">
                  <c:v>190</c:v>
                </c:pt>
                <c:pt idx="94">
                  <c:v>440</c:v>
                </c:pt>
                <c:pt idx="95">
                  <c:v>480</c:v>
                </c:pt>
                <c:pt idx="96">
                  <c:v>9200</c:v>
                </c:pt>
                <c:pt idx="97">
                  <c:v>10000</c:v>
                </c:pt>
                <c:pt idx="98">
                  <c:v>800</c:v>
                </c:pt>
                <c:pt idx="99">
                  <c:v>660</c:v>
                </c:pt>
                <c:pt idx="100">
                  <c:v>80</c:v>
                </c:pt>
                <c:pt idx="101">
                  <c:v>120</c:v>
                </c:pt>
                <c:pt idx="102">
                  <c:v>170</c:v>
                </c:pt>
                <c:pt idx="103">
                  <c:v>94</c:v>
                </c:pt>
                <c:pt idx="104">
                  <c:v>2200</c:v>
                </c:pt>
                <c:pt idx="105">
                  <c:v>17000</c:v>
                </c:pt>
                <c:pt idx="106">
                  <c:v>4200</c:v>
                </c:pt>
                <c:pt idx="107">
                  <c:v>390</c:v>
                </c:pt>
                <c:pt idx="108">
                  <c:v>670</c:v>
                </c:pt>
                <c:pt idx="109">
                  <c:v>4100</c:v>
                </c:pt>
                <c:pt idx="110">
                  <c:v>180</c:v>
                </c:pt>
                <c:pt idx="111">
                  <c:v>260</c:v>
                </c:pt>
                <c:pt idx="112">
                  <c:v>27</c:v>
                </c:pt>
                <c:pt idx="113">
                  <c:v>1500</c:v>
                </c:pt>
                <c:pt idx="114">
                  <c:v>290</c:v>
                </c:pt>
                <c:pt idx="115">
                  <c:v>38</c:v>
                </c:pt>
                <c:pt idx="116">
                  <c:v>1900</c:v>
                </c:pt>
                <c:pt idx="117">
                  <c:v>200</c:v>
                </c:pt>
                <c:pt idx="118">
                  <c:v>54</c:v>
                </c:pt>
                <c:pt idx="119">
                  <c:v>320</c:v>
                </c:pt>
                <c:pt idx="120">
                  <c:v>3800</c:v>
                </c:pt>
                <c:pt idx="121">
                  <c:v>140</c:v>
                </c:pt>
                <c:pt idx="122">
                  <c:v>5700</c:v>
                </c:pt>
                <c:pt idx="123">
                  <c:v>2500</c:v>
                </c:pt>
                <c:pt idx="124">
                  <c:v>1700</c:v>
                </c:pt>
                <c:pt idx="125">
                  <c:v>1600</c:v>
                </c:pt>
                <c:pt idx="126">
                  <c:v>130</c:v>
                </c:pt>
                <c:pt idx="127">
                  <c:v>1400</c:v>
                </c:pt>
                <c:pt idx="128">
                  <c:v>550</c:v>
                </c:pt>
                <c:pt idx="129">
                  <c:v>350</c:v>
                </c:pt>
                <c:pt idx="130">
                  <c:v>940</c:v>
                </c:pt>
                <c:pt idx="131">
                  <c:v>3800</c:v>
                </c:pt>
                <c:pt idx="132">
                  <c:v>300</c:v>
                </c:pt>
                <c:pt idx="133">
                  <c:v>1200</c:v>
                </c:pt>
                <c:pt idx="134">
                  <c:v>0.49</c:v>
                </c:pt>
                <c:pt idx="135">
                  <c:v>460</c:v>
                </c:pt>
                <c:pt idx="136">
                  <c:v>4500</c:v>
                </c:pt>
                <c:pt idx="137">
                  <c:v>360</c:v>
                </c:pt>
                <c:pt idx="138">
                  <c:v>3400</c:v>
                </c:pt>
                <c:pt idx="139">
                  <c:v>530</c:v>
                </c:pt>
                <c:pt idx="140">
                  <c:v>360</c:v>
                </c:pt>
                <c:pt idx="141">
                  <c:v>3900</c:v>
                </c:pt>
                <c:pt idx="142">
                  <c:v>460</c:v>
                </c:pt>
                <c:pt idx="143">
                  <c:v>5300</c:v>
                </c:pt>
                <c:pt idx="144">
                  <c:v>630</c:v>
                </c:pt>
                <c:pt idx="145">
                  <c:v>460</c:v>
                </c:pt>
                <c:pt idx="146">
                  <c:v>74</c:v>
                </c:pt>
                <c:pt idx="147">
                  <c:v>9700</c:v>
                </c:pt>
                <c:pt idx="148">
                  <c:v>750</c:v>
                </c:pt>
                <c:pt idx="149">
                  <c:v>270</c:v>
                </c:pt>
                <c:pt idx="150">
                  <c:v>570</c:v>
                </c:pt>
                <c:pt idx="151">
                  <c:v>570</c:v>
                </c:pt>
                <c:pt idx="152">
                  <c:v>800</c:v>
                </c:pt>
                <c:pt idx="153">
                  <c:v>44</c:v>
                </c:pt>
                <c:pt idx="154">
                  <c:v>11000</c:v>
                </c:pt>
                <c:pt idx="155">
                  <c:v>410</c:v>
                </c:pt>
                <c:pt idx="156">
                  <c:v>180</c:v>
                </c:pt>
                <c:pt idx="157">
                  <c:v>130</c:v>
                </c:pt>
                <c:pt idx="158">
                  <c:v>490</c:v>
                </c:pt>
                <c:pt idx="159">
                  <c:v>6500</c:v>
                </c:pt>
                <c:pt idx="160">
                  <c:v>63</c:v>
                </c:pt>
                <c:pt idx="161">
                  <c:v>280</c:v>
                </c:pt>
                <c:pt idx="162">
                  <c:v>2500</c:v>
                </c:pt>
                <c:pt idx="163">
                  <c:v>440</c:v>
                </c:pt>
                <c:pt idx="164">
                  <c:v>180</c:v>
                </c:pt>
                <c:pt idx="165">
                  <c:v>680</c:v>
                </c:pt>
                <c:pt idx="166">
                  <c:v>730</c:v>
                </c:pt>
                <c:pt idx="167">
                  <c:v>82</c:v>
                </c:pt>
                <c:pt idx="168">
                  <c:v>1300</c:v>
                </c:pt>
                <c:pt idx="169">
                  <c:v>560</c:v>
                </c:pt>
                <c:pt idx="170">
                  <c:v>240</c:v>
                </c:pt>
                <c:pt idx="171">
                  <c:v>680</c:v>
                </c:pt>
                <c:pt idx="172">
                  <c:v>760</c:v>
                </c:pt>
                <c:pt idx="173">
                  <c:v>750</c:v>
                </c:pt>
                <c:pt idx="174">
                  <c:v>900</c:v>
                </c:pt>
                <c:pt idx="175">
                  <c:v>1700</c:v>
                </c:pt>
                <c:pt idx="176">
                  <c:v>250</c:v>
                </c:pt>
                <c:pt idx="177">
                  <c:v>32</c:v>
                </c:pt>
                <c:pt idx="178">
                  <c:v>4800</c:v>
                </c:pt>
                <c:pt idx="179">
                  <c:v>670</c:v>
                </c:pt>
                <c:pt idx="180">
                  <c:v>120</c:v>
                </c:pt>
                <c:pt idx="181">
                  <c:v>11000</c:v>
                </c:pt>
                <c:pt idx="182">
                  <c:v>1600</c:v>
                </c:pt>
                <c:pt idx="183">
                  <c:v>740</c:v>
                </c:pt>
                <c:pt idx="184">
                  <c:v>13000</c:v>
                </c:pt>
                <c:pt idx="185">
                  <c:v>280</c:v>
                </c:pt>
                <c:pt idx="186">
                  <c:v>26</c:v>
                </c:pt>
                <c:pt idx="187">
                  <c:v>4800</c:v>
                </c:pt>
                <c:pt idx="188">
                  <c:v>900</c:v>
                </c:pt>
                <c:pt idx="189">
                  <c:v>180</c:v>
                </c:pt>
                <c:pt idx="190">
                  <c:v>58</c:v>
                </c:pt>
                <c:pt idx="191">
                  <c:v>460</c:v>
                </c:pt>
                <c:pt idx="192">
                  <c:v>730</c:v>
                </c:pt>
                <c:pt idx="193">
                  <c:v>270</c:v>
                </c:pt>
                <c:pt idx="194">
                  <c:v>1000</c:v>
                </c:pt>
                <c:pt idx="195">
                  <c:v>160</c:v>
                </c:pt>
                <c:pt idx="196">
                  <c:v>130</c:v>
                </c:pt>
                <c:pt idx="197">
                  <c:v>210</c:v>
                </c:pt>
                <c:pt idx="198">
                  <c:v>620</c:v>
                </c:pt>
                <c:pt idx="199">
                  <c:v>220</c:v>
                </c:pt>
                <c:pt idx="200">
                  <c:v>120</c:v>
                </c:pt>
                <c:pt idx="201">
                  <c:v>230</c:v>
                </c:pt>
                <c:pt idx="202">
                  <c:v>120</c:v>
                </c:pt>
                <c:pt idx="203">
                  <c:v>330</c:v>
                </c:pt>
                <c:pt idx="204">
                  <c:v>9100</c:v>
                </c:pt>
                <c:pt idx="205">
                  <c:v>670</c:v>
                </c:pt>
                <c:pt idx="206">
                  <c:v>480</c:v>
                </c:pt>
                <c:pt idx="207">
                  <c:v>170</c:v>
                </c:pt>
                <c:pt idx="208">
                  <c:v>650</c:v>
                </c:pt>
                <c:pt idx="209">
                  <c:v>180</c:v>
                </c:pt>
                <c:pt idx="210">
                  <c:v>290</c:v>
                </c:pt>
                <c:pt idx="211">
                  <c:v>68</c:v>
                </c:pt>
                <c:pt idx="212">
                  <c:v>1600</c:v>
                </c:pt>
                <c:pt idx="213">
                  <c:v>690</c:v>
                </c:pt>
                <c:pt idx="214">
                  <c:v>450</c:v>
                </c:pt>
                <c:pt idx="215">
                  <c:v>270</c:v>
                </c:pt>
                <c:pt idx="216">
                  <c:v>1200</c:v>
                </c:pt>
                <c:pt idx="217">
                  <c:v>1500</c:v>
                </c:pt>
                <c:pt idx="218">
                  <c:v>79</c:v>
                </c:pt>
                <c:pt idx="219">
                  <c:v>400</c:v>
                </c:pt>
                <c:pt idx="220">
                  <c:v>2500</c:v>
                </c:pt>
                <c:pt idx="221">
                  <c:v>350</c:v>
                </c:pt>
                <c:pt idx="222">
                  <c:v>340</c:v>
                </c:pt>
                <c:pt idx="223">
                  <c:v>57630</c:v>
                </c:pt>
                <c:pt idx="224">
                  <c:v>46782</c:v>
                </c:pt>
                <c:pt idx="225">
                  <c:v>21696</c:v>
                </c:pt>
                <c:pt idx="226">
                  <c:v>7458</c:v>
                </c:pt>
                <c:pt idx="227">
                  <c:v>177.45777437820354</c:v>
                </c:pt>
                <c:pt idx="228">
                  <c:v>6554.3975755862512</c:v>
                </c:pt>
                <c:pt idx="229">
                  <c:v>404.18785049448553</c:v>
                </c:pt>
                <c:pt idx="230">
                  <c:v>1365.4994949138024</c:v>
                </c:pt>
                <c:pt idx="231">
                  <c:v>4697.3182625034806</c:v>
                </c:pt>
                <c:pt idx="232">
                  <c:v>3495.678706979334</c:v>
                </c:pt>
                <c:pt idx="233">
                  <c:v>1966.3192726758755</c:v>
                </c:pt>
                <c:pt idx="234">
                  <c:v>983.15963633793774</c:v>
                </c:pt>
                <c:pt idx="235">
                  <c:v>655.43975755862516</c:v>
                </c:pt>
                <c:pt idx="236">
                  <c:v>4861.1782018931362</c:v>
                </c:pt>
                <c:pt idx="237">
                  <c:v>873.91967674483351</c:v>
                </c:pt>
                <c:pt idx="238">
                  <c:v>53.52758020062106</c:v>
                </c:pt>
                <c:pt idx="239">
                  <c:v>447.8838343317272</c:v>
                </c:pt>
                <c:pt idx="240">
                  <c:v>338.64387473862297</c:v>
                </c:pt>
                <c:pt idx="241">
                  <c:v>1420.1194747103546</c:v>
                </c:pt>
                <c:pt idx="242">
                  <c:v>1420.1194747103546</c:v>
                </c:pt>
                <c:pt idx="243">
                  <c:v>1529.3594343034588</c:v>
                </c:pt>
                <c:pt idx="244">
                  <c:v>873.91967674483351</c:v>
                </c:pt>
                <c:pt idx="245">
                  <c:v>1529.3594343034588</c:v>
                </c:pt>
                <c:pt idx="246">
                  <c:v>298</c:v>
                </c:pt>
                <c:pt idx="247">
                  <c:v>21</c:v>
                </c:pt>
                <c:pt idx="248">
                  <c:v>170</c:v>
                </c:pt>
                <c:pt idx="249">
                  <c:v>150</c:v>
                </c:pt>
                <c:pt idx="250">
                  <c:v>110</c:v>
                </c:pt>
                <c:pt idx="251">
                  <c:v>95</c:v>
                </c:pt>
                <c:pt idx="252">
                  <c:v>85</c:v>
                </c:pt>
                <c:pt idx="253">
                  <c:v>580</c:v>
                </c:pt>
                <c:pt idx="254">
                  <c:v>310</c:v>
                </c:pt>
                <c:pt idx="255">
                  <c:v>1900</c:v>
                </c:pt>
                <c:pt idx="256">
                  <c:v>10000</c:v>
                </c:pt>
                <c:pt idx="257">
                  <c:v>6600</c:v>
                </c:pt>
                <c:pt idx="258">
                  <c:v>3700</c:v>
                </c:pt>
                <c:pt idx="259">
                  <c:v>3500</c:v>
                </c:pt>
                <c:pt idx="260">
                  <c:v>1800</c:v>
                </c:pt>
                <c:pt idx="261">
                  <c:v>370</c:v>
                </c:pt>
                <c:pt idx="262">
                  <c:v>1100</c:v>
                </c:pt>
                <c:pt idx="263">
                  <c:v>1700</c:v>
                </c:pt>
                <c:pt idx="264">
                  <c:v>2100</c:v>
                </c:pt>
                <c:pt idx="265">
                  <c:v>140</c:v>
                </c:pt>
                <c:pt idx="266">
                  <c:v>260</c:v>
                </c:pt>
                <c:pt idx="267">
                  <c:v>240</c:v>
                </c:pt>
                <c:pt idx="268">
                  <c:v>240</c:v>
                </c:pt>
                <c:pt idx="269">
                  <c:v>130</c:v>
                </c:pt>
                <c:pt idx="270">
                  <c:v>140</c:v>
                </c:pt>
                <c:pt idx="271">
                  <c:v>130</c:v>
                </c:pt>
                <c:pt idx="272">
                  <c:v>0.67</c:v>
                </c:pt>
                <c:pt idx="273">
                  <c:v>0.69</c:v>
                </c:pt>
                <c:pt idx="274">
                  <c:v>580</c:v>
                </c:pt>
                <c:pt idx="275">
                  <c:v>78</c:v>
                </c:pt>
                <c:pt idx="276">
                  <c:v>1400</c:v>
                </c:pt>
                <c:pt idx="277">
                  <c:v>1500</c:v>
                </c:pt>
                <c:pt idx="278">
                  <c:v>900</c:v>
                </c:pt>
                <c:pt idx="279">
                  <c:v>950</c:v>
                </c:pt>
                <c:pt idx="280">
                  <c:v>23</c:v>
                </c:pt>
                <c:pt idx="281">
                  <c:v>100</c:v>
                </c:pt>
                <c:pt idx="282">
                  <c:v>65</c:v>
                </c:pt>
                <c:pt idx="283">
                  <c:v>310</c:v>
                </c:pt>
                <c:pt idx="284">
                  <c:v>240</c:v>
                </c:pt>
                <c:pt idx="285">
                  <c:v>250</c:v>
                </c:pt>
                <c:pt idx="286">
                  <c:v>5400</c:v>
                </c:pt>
                <c:pt idx="287">
                  <c:v>4000</c:v>
                </c:pt>
                <c:pt idx="288">
                  <c:v>5200</c:v>
                </c:pt>
                <c:pt idx="289">
                  <c:v>11</c:v>
                </c:pt>
                <c:pt idx="290">
                  <c:v>23</c:v>
                </c:pt>
                <c:pt idx="291">
                  <c:v>17</c:v>
                </c:pt>
                <c:pt idx="292">
                  <c:v>41</c:v>
                </c:pt>
                <c:pt idx="293">
                  <c:v>66</c:v>
                </c:pt>
                <c:pt idx="294">
                  <c:v>1700</c:v>
                </c:pt>
                <c:pt idx="295">
                  <c:v>230</c:v>
                </c:pt>
                <c:pt idx="296">
                  <c:v>660</c:v>
                </c:pt>
                <c:pt idx="297">
                  <c:v>5100</c:v>
                </c:pt>
                <c:pt idx="298">
                  <c:v>2800</c:v>
                </c:pt>
                <c:pt idx="299">
                  <c:v>980</c:v>
                </c:pt>
                <c:pt idx="300">
                  <c:v>125</c:v>
                </c:pt>
                <c:pt idx="301">
                  <c:v>140</c:v>
                </c:pt>
                <c:pt idx="302">
                  <c:v>110</c:v>
                </c:pt>
                <c:pt idx="303">
                  <c:v>45</c:v>
                </c:pt>
                <c:pt idx="304">
                  <c:v>170</c:v>
                </c:pt>
                <c:pt idx="305">
                  <c:v>160</c:v>
                </c:pt>
                <c:pt idx="306">
                  <c:v>760</c:v>
                </c:pt>
                <c:pt idx="307">
                  <c:v>590</c:v>
                </c:pt>
                <c:pt idx="308">
                  <c:v>549.00998948256722</c:v>
                </c:pt>
                <c:pt idx="309">
                  <c:v>554.55554493188606</c:v>
                </c:pt>
                <c:pt idx="310">
                  <c:v>238.45888432071101</c:v>
                </c:pt>
                <c:pt idx="311">
                  <c:v>665.46665391826332</c:v>
                </c:pt>
                <c:pt idx="312">
                  <c:v>177.31477054952546</c:v>
                </c:pt>
                <c:pt idx="313">
                  <c:v>109.23995959310419</c:v>
                </c:pt>
                <c:pt idx="314">
                  <c:v>436.95983837241675</c:v>
                </c:pt>
                <c:pt idx="315">
                  <c:v>163.85993938965629</c:v>
                </c:pt>
                <c:pt idx="316">
                  <c:v>3271.8777150981277</c:v>
                </c:pt>
                <c:pt idx="317">
                  <c:v>2329.1332887139215</c:v>
                </c:pt>
                <c:pt idx="318">
                  <c:v>2828.2332791526187</c:v>
                </c:pt>
                <c:pt idx="319">
                  <c:v>2550.955506686676</c:v>
                </c:pt>
                <c:pt idx="320">
                  <c:v>386.70230676815498</c:v>
                </c:pt>
                <c:pt idx="321">
                  <c:v>271.51438560317268</c:v>
                </c:pt>
                <c:pt idx="322">
                  <c:v>234.48969665728549</c:v>
                </c:pt>
                <c:pt idx="323">
                  <c:v>250.94511396656867</c:v>
                </c:pt>
                <c:pt idx="324">
                  <c:v>1652.2512710296692</c:v>
                </c:pt>
                <c:pt idx="325">
                  <c:v>1168.6655331673269</c:v>
                </c:pt>
                <c:pt idx="326">
                  <c:v>1168.6655331673269</c:v>
                </c:pt>
                <c:pt idx="327">
                  <c:v>1208.9643446558555</c:v>
                </c:pt>
                <c:pt idx="328">
                  <c:v>483.58573786234217</c:v>
                </c:pt>
                <c:pt idx="329">
                  <c:v>338.51001650363952</c:v>
                </c:pt>
                <c:pt idx="330">
                  <c:v>221.64346318690684</c:v>
                </c:pt>
                <c:pt idx="331">
                  <c:v>257.91239352658249</c:v>
                </c:pt>
                <c:pt idx="332">
                  <c:v>1529.3594343034588</c:v>
                </c:pt>
                <c:pt idx="333">
                  <c:v>1092.3995959310419</c:v>
                </c:pt>
                <c:pt idx="334">
                  <c:v>1092.3995959310419</c:v>
                </c:pt>
                <c:pt idx="335">
                  <c:v>983.15963633793774</c:v>
                </c:pt>
                <c:pt idx="336">
                  <c:v>288.36888336458077</c:v>
                </c:pt>
                <c:pt idx="337">
                  <c:v>610.01109942507469</c:v>
                </c:pt>
                <c:pt idx="338">
                  <c:v>88.657385274762731</c:v>
                </c:pt>
                <c:pt idx="339">
                  <c:v>443.28692637381369</c:v>
                </c:pt>
                <c:pt idx="340">
                  <c:v>266.18666156730529</c:v>
                </c:pt>
                <c:pt idx="341">
                  <c:v>432.55332504687112</c:v>
                </c:pt>
                <c:pt idx="342">
                  <c:v>942.74442638420635</c:v>
                </c:pt>
                <c:pt idx="343">
                  <c:v>52.388454935087069</c:v>
                </c:pt>
                <c:pt idx="344">
                  <c:v>237.76298778231825</c:v>
                </c:pt>
                <c:pt idx="345">
                  <c:v>685.07979530498471</c:v>
                </c:pt>
                <c:pt idx="346">
                  <c:v>255.09555066866758</c:v>
                </c:pt>
                <c:pt idx="347">
                  <c:v>1774.5777437820354</c:v>
                </c:pt>
                <c:pt idx="348">
                  <c:v>2384.5888432071101</c:v>
                </c:pt>
                <c:pt idx="349">
                  <c:v>726.46776386077079</c:v>
                </c:pt>
                <c:pt idx="350">
                  <c:v>300.31136589441826</c:v>
                </c:pt>
                <c:pt idx="351">
                  <c:v>1571.653648052612</c:v>
                </c:pt>
                <c:pt idx="352">
                  <c:v>1289.5619676329125</c:v>
                </c:pt>
                <c:pt idx="353">
                  <c:v>415.07775833184371</c:v>
                </c:pt>
                <c:pt idx="354">
                  <c:v>298.21120501511098</c:v>
                </c:pt>
                <c:pt idx="355">
                  <c:v>310.30084846166955</c:v>
                </c:pt>
                <c:pt idx="356">
                  <c:v>72.537860679351326</c:v>
                </c:pt>
                <c:pt idx="357">
                  <c:v>1092.3995959310419</c:v>
                </c:pt>
                <c:pt idx="358">
                  <c:v>1059.6276080531106</c:v>
                </c:pt>
                <c:pt idx="359">
                  <c:v>284.02389494207091</c:v>
                </c:pt>
                <c:pt idx="360">
                  <c:v>194.09444072616012</c:v>
                </c:pt>
                <c:pt idx="361">
                  <c:v>100.74702872132129</c:v>
                </c:pt>
                <c:pt idx="362">
                  <c:v>81.929969694828145</c:v>
                </c:pt>
                <c:pt idx="363">
                  <c:v>25.125190706413964</c:v>
                </c:pt>
                <c:pt idx="364">
                  <c:v>2939.144388138996</c:v>
                </c:pt>
                <c:pt idx="365">
                  <c:v>5251.6410105049608</c:v>
                </c:pt>
                <c:pt idx="366">
                  <c:v>2772.7777246594301</c:v>
                </c:pt>
                <c:pt idx="367">
                  <c:v>2067.3290293615128</c:v>
                </c:pt>
                <c:pt idx="368">
                  <c:v>3759.8791118797103</c:v>
                </c:pt>
                <c:pt idx="369">
                  <c:v>2067.3290293615128</c:v>
                </c:pt>
                <c:pt idx="370">
                  <c:v>330.45025420593379</c:v>
                </c:pt>
                <c:pt idx="371">
                  <c:v>765.6774182820418</c:v>
                </c:pt>
                <c:pt idx="372">
                  <c:v>338.51001650363952</c:v>
                </c:pt>
                <c:pt idx="373">
                  <c:v>1141.5575777479389</c:v>
                </c:pt>
                <c:pt idx="374">
                  <c:v>2403.2791110482922</c:v>
                </c:pt>
                <c:pt idx="375">
                  <c:v>1147.019575727594</c:v>
                </c:pt>
                <c:pt idx="376">
                  <c:v>1153.4755334583231</c:v>
                </c:pt>
                <c:pt idx="377">
                  <c:v>942.74442638420635</c:v>
                </c:pt>
                <c:pt idx="378">
                  <c:v>1020.3822026746703</c:v>
                </c:pt>
                <c:pt idx="379">
                  <c:v>671.82575149759077</c:v>
                </c:pt>
                <c:pt idx="380">
                  <c:v>764.67971715172939</c:v>
                </c:pt>
                <c:pt idx="381">
                  <c:v>568.04778988414182</c:v>
                </c:pt>
                <c:pt idx="382">
                  <c:v>3007.90927571055</c:v>
                </c:pt>
                <c:pt idx="383">
                  <c:v>421.46221414823339</c:v>
                </c:pt>
                <c:pt idx="384">
                  <c:v>1934.3429514493687</c:v>
                </c:pt>
                <c:pt idx="385">
                  <c:v>257.91239352658249</c:v>
                </c:pt>
                <c:pt idx="386">
                  <c:v>177.45777437820354</c:v>
                </c:pt>
                <c:pt idx="387">
                  <c:v>205.18555162479785</c:v>
                </c:pt>
                <c:pt idx="388">
                  <c:v>1386.388862329715</c:v>
                </c:pt>
                <c:pt idx="389">
                  <c:v>460.28110229346544</c:v>
                </c:pt>
                <c:pt idx="390">
                  <c:v>210.73110707411669</c:v>
                </c:pt>
                <c:pt idx="391">
                  <c:v>210</c:v>
                </c:pt>
                <c:pt idx="392">
                  <c:v>700</c:v>
                </c:pt>
                <c:pt idx="393">
                  <c:v>54</c:v>
                </c:pt>
                <c:pt idx="394">
                  <c:v>64</c:v>
                </c:pt>
                <c:pt idx="395">
                  <c:v>1600</c:v>
                </c:pt>
                <c:pt idx="396">
                  <c:v>150</c:v>
                </c:pt>
                <c:pt idx="397">
                  <c:v>220</c:v>
                </c:pt>
                <c:pt idx="398">
                  <c:v>59</c:v>
                </c:pt>
                <c:pt idx="399">
                  <c:v>970</c:v>
                </c:pt>
                <c:pt idx="400">
                  <c:v>170</c:v>
                </c:pt>
                <c:pt idx="401">
                  <c:v>34</c:v>
                </c:pt>
                <c:pt idx="402">
                  <c:v>130</c:v>
                </c:pt>
                <c:pt idx="403">
                  <c:v>5000</c:v>
                </c:pt>
                <c:pt idx="404">
                  <c:v>200</c:v>
                </c:pt>
                <c:pt idx="405">
                  <c:v>6800</c:v>
                </c:pt>
                <c:pt idx="406">
                  <c:v>380</c:v>
                </c:pt>
                <c:pt idx="407">
                  <c:v>61000</c:v>
                </c:pt>
                <c:pt idx="408">
                  <c:v>200</c:v>
                </c:pt>
                <c:pt idx="409">
                  <c:v>340</c:v>
                </c:pt>
                <c:pt idx="410">
                  <c:v>170000</c:v>
                </c:pt>
              </c:numCache>
            </c:numRef>
          </c:xVal>
          <c:yVal>
            <c:numRef>
              <c:f>Database!$AM$43:$AM$2056</c:f>
              <c:numCache>
                <c:formatCode>0.00</c:formatCode>
                <c:ptCount val="411"/>
                <c:pt idx="0">
                  <c:v>1.9</c:v>
                </c:pt>
                <c:pt idx="1">
                  <c:v>10</c:v>
                </c:pt>
                <c:pt idx="2">
                  <c:v>0.85</c:v>
                </c:pt>
                <c:pt idx="3">
                  <c:v>2.8</c:v>
                </c:pt>
                <c:pt idx="4">
                  <c:v>6.7</c:v>
                </c:pt>
                <c:pt idx="5">
                  <c:v>10</c:v>
                </c:pt>
                <c:pt idx="6">
                  <c:v>120</c:v>
                </c:pt>
                <c:pt idx="7">
                  <c:v>13</c:v>
                </c:pt>
                <c:pt idx="8">
                  <c:v>5</c:v>
                </c:pt>
                <c:pt idx="9">
                  <c:v>16</c:v>
                </c:pt>
                <c:pt idx="10">
                  <c:v>2.5</c:v>
                </c:pt>
                <c:pt idx="11">
                  <c:v>100</c:v>
                </c:pt>
                <c:pt idx="12">
                  <c:v>11</c:v>
                </c:pt>
                <c:pt idx="13">
                  <c:v>3.2</c:v>
                </c:pt>
                <c:pt idx="14">
                  <c:v>13</c:v>
                </c:pt>
                <c:pt idx="15">
                  <c:v>0.28000000000000003</c:v>
                </c:pt>
                <c:pt idx="16">
                  <c:v>0.68</c:v>
                </c:pt>
                <c:pt idx="17">
                  <c:v>74.61</c:v>
                </c:pt>
                <c:pt idx="18">
                  <c:v>16</c:v>
                </c:pt>
                <c:pt idx="19">
                  <c:v>31</c:v>
                </c:pt>
                <c:pt idx="20">
                  <c:v>8.6</c:v>
                </c:pt>
                <c:pt idx="21">
                  <c:v>18</c:v>
                </c:pt>
                <c:pt idx="22">
                  <c:v>3</c:v>
                </c:pt>
                <c:pt idx="23">
                  <c:v>32</c:v>
                </c:pt>
                <c:pt idx="24">
                  <c:v>0.21</c:v>
                </c:pt>
                <c:pt idx="25">
                  <c:v>11</c:v>
                </c:pt>
                <c:pt idx="26">
                  <c:v>27</c:v>
                </c:pt>
                <c:pt idx="27">
                  <c:v>2.2999999999999998</c:v>
                </c:pt>
                <c:pt idx="28">
                  <c:v>2.5</c:v>
                </c:pt>
                <c:pt idx="29">
                  <c:v>0.85</c:v>
                </c:pt>
                <c:pt idx="30">
                  <c:v>16</c:v>
                </c:pt>
                <c:pt idx="31">
                  <c:v>9.4</c:v>
                </c:pt>
                <c:pt idx="32">
                  <c:v>0.32</c:v>
                </c:pt>
                <c:pt idx="33">
                  <c:v>0.32</c:v>
                </c:pt>
                <c:pt idx="34">
                  <c:v>0.28999999999999998</c:v>
                </c:pt>
                <c:pt idx="35">
                  <c:v>2.5</c:v>
                </c:pt>
                <c:pt idx="36">
                  <c:v>2.5</c:v>
                </c:pt>
                <c:pt idx="37">
                  <c:v>2.5</c:v>
                </c:pt>
                <c:pt idx="38">
                  <c:v>75</c:v>
                </c:pt>
                <c:pt idx="39">
                  <c:v>10</c:v>
                </c:pt>
                <c:pt idx="40">
                  <c:v>10</c:v>
                </c:pt>
                <c:pt idx="41">
                  <c:v>10</c:v>
                </c:pt>
                <c:pt idx="42">
                  <c:v>8.8000000000000007</c:v>
                </c:pt>
                <c:pt idx="43">
                  <c:v>8.8000000000000007</c:v>
                </c:pt>
                <c:pt idx="44">
                  <c:v>8.8000000000000007</c:v>
                </c:pt>
                <c:pt idx="45">
                  <c:v>17</c:v>
                </c:pt>
                <c:pt idx="46">
                  <c:v>17</c:v>
                </c:pt>
                <c:pt idx="47">
                  <c:v>17</c:v>
                </c:pt>
                <c:pt idx="48">
                  <c:v>12</c:v>
                </c:pt>
                <c:pt idx="49">
                  <c:v>12</c:v>
                </c:pt>
                <c:pt idx="50">
                  <c:v>12</c:v>
                </c:pt>
                <c:pt idx="51">
                  <c:v>65</c:v>
                </c:pt>
                <c:pt idx="52">
                  <c:v>65</c:v>
                </c:pt>
                <c:pt idx="53">
                  <c:v>65</c:v>
                </c:pt>
                <c:pt idx="54">
                  <c:v>34</c:v>
                </c:pt>
                <c:pt idx="55">
                  <c:v>4.3</c:v>
                </c:pt>
                <c:pt idx="56">
                  <c:v>24</c:v>
                </c:pt>
                <c:pt idx="57">
                  <c:v>140</c:v>
                </c:pt>
                <c:pt idx="58">
                  <c:v>18</c:v>
                </c:pt>
                <c:pt idx="59">
                  <c:v>2.1</c:v>
                </c:pt>
                <c:pt idx="60">
                  <c:v>1.4</c:v>
                </c:pt>
                <c:pt idx="61">
                  <c:v>2.1</c:v>
                </c:pt>
                <c:pt idx="62">
                  <c:v>3.9</c:v>
                </c:pt>
                <c:pt idx="63">
                  <c:v>75</c:v>
                </c:pt>
                <c:pt idx="64">
                  <c:v>0.56000000000000005</c:v>
                </c:pt>
                <c:pt idx="65">
                  <c:v>0.18</c:v>
                </c:pt>
                <c:pt idx="66">
                  <c:v>2.5</c:v>
                </c:pt>
                <c:pt idx="67">
                  <c:v>1.1000000000000001</c:v>
                </c:pt>
                <c:pt idx="68">
                  <c:v>0.2</c:v>
                </c:pt>
                <c:pt idx="69">
                  <c:v>4.5</c:v>
                </c:pt>
                <c:pt idx="70">
                  <c:v>0.45</c:v>
                </c:pt>
                <c:pt idx="71">
                  <c:v>0.31</c:v>
                </c:pt>
                <c:pt idx="72">
                  <c:v>0.28000000000000003</c:v>
                </c:pt>
                <c:pt idx="73">
                  <c:v>0.21</c:v>
                </c:pt>
                <c:pt idx="74">
                  <c:v>1.2</c:v>
                </c:pt>
                <c:pt idx="75">
                  <c:v>1.2</c:v>
                </c:pt>
                <c:pt idx="76">
                  <c:v>1.6</c:v>
                </c:pt>
                <c:pt idx="77">
                  <c:v>8</c:v>
                </c:pt>
                <c:pt idx="78">
                  <c:v>1.4</c:v>
                </c:pt>
                <c:pt idx="79">
                  <c:v>0.42</c:v>
                </c:pt>
                <c:pt idx="80">
                  <c:v>1.2</c:v>
                </c:pt>
                <c:pt idx="81">
                  <c:v>4.2</c:v>
                </c:pt>
                <c:pt idx="82">
                  <c:v>2.4</c:v>
                </c:pt>
                <c:pt idx="83">
                  <c:v>0.56000000000000005</c:v>
                </c:pt>
                <c:pt idx="84">
                  <c:v>0.22</c:v>
                </c:pt>
                <c:pt idx="85">
                  <c:v>0.12</c:v>
                </c:pt>
                <c:pt idx="86">
                  <c:v>0.99</c:v>
                </c:pt>
                <c:pt idx="87">
                  <c:v>22</c:v>
                </c:pt>
                <c:pt idx="88">
                  <c:v>2.1</c:v>
                </c:pt>
                <c:pt idx="89">
                  <c:v>2.1</c:v>
                </c:pt>
                <c:pt idx="90">
                  <c:v>0.16</c:v>
                </c:pt>
                <c:pt idx="91">
                  <c:v>0.16</c:v>
                </c:pt>
                <c:pt idx="92">
                  <c:v>0.25</c:v>
                </c:pt>
                <c:pt idx="93">
                  <c:v>0.25</c:v>
                </c:pt>
                <c:pt idx="94">
                  <c:v>1.1000000000000001</c:v>
                </c:pt>
                <c:pt idx="95">
                  <c:v>1.1000000000000001</c:v>
                </c:pt>
                <c:pt idx="96">
                  <c:v>20</c:v>
                </c:pt>
                <c:pt idx="97">
                  <c:v>20</c:v>
                </c:pt>
                <c:pt idx="98">
                  <c:v>1.9</c:v>
                </c:pt>
                <c:pt idx="99">
                  <c:v>1.8</c:v>
                </c:pt>
                <c:pt idx="100">
                  <c:v>0.36</c:v>
                </c:pt>
                <c:pt idx="101">
                  <c:v>0.52</c:v>
                </c:pt>
                <c:pt idx="102">
                  <c:v>0.74</c:v>
                </c:pt>
                <c:pt idx="103">
                  <c:v>1.2</c:v>
                </c:pt>
                <c:pt idx="104">
                  <c:v>2.5</c:v>
                </c:pt>
                <c:pt idx="105">
                  <c:v>14</c:v>
                </c:pt>
                <c:pt idx="106">
                  <c:v>2.2000000000000002</c:v>
                </c:pt>
                <c:pt idx="107">
                  <c:v>0.34</c:v>
                </c:pt>
                <c:pt idx="108">
                  <c:v>0.72</c:v>
                </c:pt>
                <c:pt idx="109">
                  <c:v>3</c:v>
                </c:pt>
                <c:pt idx="110">
                  <c:v>0.35</c:v>
                </c:pt>
                <c:pt idx="111">
                  <c:v>1.5</c:v>
                </c:pt>
                <c:pt idx="112">
                  <c:v>0.82</c:v>
                </c:pt>
                <c:pt idx="113">
                  <c:v>4.5</c:v>
                </c:pt>
                <c:pt idx="114">
                  <c:v>2.5</c:v>
                </c:pt>
                <c:pt idx="115">
                  <c:v>0.31</c:v>
                </c:pt>
                <c:pt idx="116">
                  <c:v>11</c:v>
                </c:pt>
                <c:pt idx="117">
                  <c:v>2</c:v>
                </c:pt>
                <c:pt idx="118">
                  <c:v>0.47</c:v>
                </c:pt>
                <c:pt idx="119">
                  <c:v>3.2</c:v>
                </c:pt>
                <c:pt idx="120">
                  <c:v>21</c:v>
                </c:pt>
                <c:pt idx="121">
                  <c:v>0.34</c:v>
                </c:pt>
                <c:pt idx="122">
                  <c:v>21</c:v>
                </c:pt>
                <c:pt idx="123">
                  <c:v>2.4</c:v>
                </c:pt>
                <c:pt idx="124">
                  <c:v>3.3</c:v>
                </c:pt>
                <c:pt idx="125">
                  <c:v>1.4</c:v>
                </c:pt>
                <c:pt idx="126">
                  <c:v>0.32</c:v>
                </c:pt>
                <c:pt idx="127">
                  <c:v>0.98</c:v>
                </c:pt>
                <c:pt idx="128">
                  <c:v>2</c:v>
                </c:pt>
                <c:pt idx="129">
                  <c:v>0.27</c:v>
                </c:pt>
                <c:pt idx="130">
                  <c:v>0.39</c:v>
                </c:pt>
                <c:pt idx="131">
                  <c:v>0.98</c:v>
                </c:pt>
                <c:pt idx="132">
                  <c:v>0.61</c:v>
                </c:pt>
                <c:pt idx="133">
                  <c:v>2.1</c:v>
                </c:pt>
                <c:pt idx="134">
                  <c:v>0.46</c:v>
                </c:pt>
                <c:pt idx="135">
                  <c:v>0.98</c:v>
                </c:pt>
                <c:pt idx="136">
                  <c:v>8.8000000000000007</c:v>
                </c:pt>
                <c:pt idx="137">
                  <c:v>2.2000000000000002</c:v>
                </c:pt>
                <c:pt idx="138">
                  <c:v>17</c:v>
                </c:pt>
                <c:pt idx="139">
                  <c:v>1.1000000000000001</c:v>
                </c:pt>
                <c:pt idx="140">
                  <c:v>1.1000000000000001</c:v>
                </c:pt>
                <c:pt idx="141">
                  <c:v>2.5</c:v>
                </c:pt>
                <c:pt idx="142">
                  <c:v>6.1</c:v>
                </c:pt>
                <c:pt idx="143">
                  <c:v>9.1999999999999993</c:v>
                </c:pt>
                <c:pt idx="144">
                  <c:v>5.2</c:v>
                </c:pt>
                <c:pt idx="145">
                  <c:v>3.1</c:v>
                </c:pt>
                <c:pt idx="146">
                  <c:v>0.36</c:v>
                </c:pt>
                <c:pt idx="147">
                  <c:v>38</c:v>
                </c:pt>
                <c:pt idx="148">
                  <c:v>0.77</c:v>
                </c:pt>
                <c:pt idx="149">
                  <c:v>0.32</c:v>
                </c:pt>
                <c:pt idx="150">
                  <c:v>1</c:v>
                </c:pt>
                <c:pt idx="151">
                  <c:v>1.4</c:v>
                </c:pt>
                <c:pt idx="152">
                  <c:v>3.7</c:v>
                </c:pt>
                <c:pt idx="153">
                  <c:v>0.15</c:v>
                </c:pt>
                <c:pt idx="154">
                  <c:v>39</c:v>
                </c:pt>
                <c:pt idx="155">
                  <c:v>2.6</c:v>
                </c:pt>
                <c:pt idx="156">
                  <c:v>0.28000000000000003</c:v>
                </c:pt>
                <c:pt idx="157">
                  <c:v>0.22</c:v>
                </c:pt>
                <c:pt idx="158">
                  <c:v>1.6</c:v>
                </c:pt>
                <c:pt idx="159">
                  <c:v>7</c:v>
                </c:pt>
                <c:pt idx="160">
                  <c:v>0.36</c:v>
                </c:pt>
                <c:pt idx="161">
                  <c:v>1.3</c:v>
                </c:pt>
                <c:pt idx="162">
                  <c:v>5</c:v>
                </c:pt>
                <c:pt idx="163">
                  <c:v>1.8</c:v>
                </c:pt>
                <c:pt idx="164">
                  <c:v>1.6</c:v>
                </c:pt>
                <c:pt idx="165">
                  <c:v>1.1000000000000001</c:v>
                </c:pt>
                <c:pt idx="166">
                  <c:v>1.2</c:v>
                </c:pt>
                <c:pt idx="167">
                  <c:v>0.36</c:v>
                </c:pt>
                <c:pt idx="168">
                  <c:v>8.8000000000000007</c:v>
                </c:pt>
                <c:pt idx="169">
                  <c:v>1.4</c:v>
                </c:pt>
                <c:pt idx="170">
                  <c:v>1</c:v>
                </c:pt>
                <c:pt idx="171">
                  <c:v>2</c:v>
                </c:pt>
                <c:pt idx="172">
                  <c:v>2.2000000000000002</c:v>
                </c:pt>
                <c:pt idx="173">
                  <c:v>1.9</c:v>
                </c:pt>
                <c:pt idx="174">
                  <c:v>2.5</c:v>
                </c:pt>
                <c:pt idx="175">
                  <c:v>14</c:v>
                </c:pt>
                <c:pt idx="176">
                  <c:v>1</c:v>
                </c:pt>
                <c:pt idx="177">
                  <c:v>0.26</c:v>
                </c:pt>
                <c:pt idx="178">
                  <c:v>12</c:v>
                </c:pt>
                <c:pt idx="179">
                  <c:v>1.8</c:v>
                </c:pt>
                <c:pt idx="180">
                  <c:v>0.56000000000000005</c:v>
                </c:pt>
                <c:pt idx="181">
                  <c:v>24</c:v>
                </c:pt>
                <c:pt idx="182">
                  <c:v>3.9</c:v>
                </c:pt>
                <c:pt idx="183">
                  <c:v>2.7</c:v>
                </c:pt>
                <c:pt idx="184">
                  <c:v>27</c:v>
                </c:pt>
                <c:pt idx="185">
                  <c:v>1.8</c:v>
                </c:pt>
                <c:pt idx="186">
                  <c:v>0.37</c:v>
                </c:pt>
                <c:pt idx="187">
                  <c:v>14</c:v>
                </c:pt>
                <c:pt idx="188">
                  <c:v>1.4</c:v>
                </c:pt>
                <c:pt idx="189">
                  <c:v>1.6</c:v>
                </c:pt>
                <c:pt idx="190">
                  <c:v>0.26</c:v>
                </c:pt>
                <c:pt idx="191">
                  <c:v>3.2</c:v>
                </c:pt>
                <c:pt idx="192">
                  <c:v>1.6</c:v>
                </c:pt>
                <c:pt idx="193">
                  <c:v>2.5</c:v>
                </c:pt>
                <c:pt idx="194">
                  <c:v>1.7</c:v>
                </c:pt>
                <c:pt idx="195">
                  <c:v>0.4</c:v>
                </c:pt>
                <c:pt idx="196">
                  <c:v>0.68</c:v>
                </c:pt>
                <c:pt idx="197">
                  <c:v>0.81</c:v>
                </c:pt>
                <c:pt idx="198">
                  <c:v>1.4</c:v>
                </c:pt>
                <c:pt idx="199">
                  <c:v>0.32</c:v>
                </c:pt>
                <c:pt idx="200">
                  <c:v>0.9</c:v>
                </c:pt>
                <c:pt idx="201">
                  <c:v>2.5</c:v>
                </c:pt>
                <c:pt idx="202">
                  <c:v>0.6</c:v>
                </c:pt>
                <c:pt idx="203">
                  <c:v>0.76</c:v>
                </c:pt>
                <c:pt idx="204">
                  <c:v>4.3</c:v>
                </c:pt>
                <c:pt idx="205">
                  <c:v>1.9</c:v>
                </c:pt>
                <c:pt idx="206">
                  <c:v>1.2</c:v>
                </c:pt>
                <c:pt idx="207">
                  <c:v>0.31</c:v>
                </c:pt>
                <c:pt idx="208">
                  <c:v>0.89</c:v>
                </c:pt>
                <c:pt idx="209">
                  <c:v>1</c:v>
                </c:pt>
                <c:pt idx="210">
                  <c:v>1.8</c:v>
                </c:pt>
                <c:pt idx="211">
                  <c:v>0.26</c:v>
                </c:pt>
                <c:pt idx="212">
                  <c:v>1.1000000000000001</c:v>
                </c:pt>
                <c:pt idx="213">
                  <c:v>1.1000000000000001</c:v>
                </c:pt>
                <c:pt idx="214">
                  <c:v>0.92</c:v>
                </c:pt>
                <c:pt idx="215">
                  <c:v>0.66</c:v>
                </c:pt>
                <c:pt idx="216">
                  <c:v>2.9</c:v>
                </c:pt>
                <c:pt idx="217">
                  <c:v>2.4</c:v>
                </c:pt>
                <c:pt idx="218">
                  <c:v>0.23</c:v>
                </c:pt>
                <c:pt idx="219">
                  <c:v>1.2</c:v>
                </c:pt>
                <c:pt idx="220">
                  <c:v>3.2</c:v>
                </c:pt>
                <c:pt idx="221">
                  <c:v>0.67</c:v>
                </c:pt>
                <c:pt idx="222">
                  <c:v>1</c:v>
                </c:pt>
                <c:pt idx="223">
                  <c:v>25.763999999999999</c:v>
                </c:pt>
                <c:pt idx="224">
                  <c:v>17.628</c:v>
                </c:pt>
                <c:pt idx="225">
                  <c:v>12.882</c:v>
                </c:pt>
                <c:pt idx="226">
                  <c:v>20</c:v>
                </c:pt>
                <c:pt idx="227">
                  <c:v>1.4972999713160924</c:v>
                </c:pt>
                <c:pt idx="228">
                  <c:v>18.570793130827713</c:v>
                </c:pt>
                <c:pt idx="229">
                  <c:v>4.2057384443345116</c:v>
                </c:pt>
                <c:pt idx="230">
                  <c:v>14.201194747103546</c:v>
                </c:pt>
                <c:pt idx="231">
                  <c:v>8.7391967674483357</c:v>
                </c:pt>
                <c:pt idx="232">
                  <c:v>12.562595353206982</c:v>
                </c:pt>
                <c:pt idx="233">
                  <c:v>33.318187675896773</c:v>
                </c:pt>
                <c:pt idx="234">
                  <c:v>33.318187675896773</c:v>
                </c:pt>
                <c:pt idx="235">
                  <c:v>9.8315963633793775</c:v>
                </c:pt>
                <c:pt idx="236">
                  <c:v>7.1005973735517731</c:v>
                </c:pt>
                <c:pt idx="237">
                  <c:v>15.293594343034586</c:v>
                </c:pt>
                <c:pt idx="238">
                  <c:v>1.0377796161344899</c:v>
                </c:pt>
                <c:pt idx="239">
                  <c:v>13.108795151172503</c:v>
                </c:pt>
                <c:pt idx="240">
                  <c:v>4.3695983837241679</c:v>
                </c:pt>
                <c:pt idx="241">
                  <c:v>7.1005973735517731</c:v>
                </c:pt>
                <c:pt idx="242">
                  <c:v>48.611782018931365</c:v>
                </c:pt>
                <c:pt idx="243">
                  <c:v>13.108795151172503</c:v>
                </c:pt>
                <c:pt idx="244">
                  <c:v>13.108795151172503</c:v>
                </c:pt>
                <c:pt idx="245">
                  <c:v>14.201194747103546</c:v>
                </c:pt>
                <c:pt idx="246">
                  <c:v>2.5099999999999998</c:v>
                </c:pt>
                <c:pt idx="247">
                  <c:v>0.28000000000000003</c:v>
                </c:pt>
                <c:pt idx="248">
                  <c:v>2.8000000000000001E-2</c:v>
                </c:pt>
                <c:pt idx="249">
                  <c:v>0.1</c:v>
                </c:pt>
                <c:pt idx="250">
                  <c:v>0.91</c:v>
                </c:pt>
                <c:pt idx="251">
                  <c:v>7.6999999999999999E-2</c:v>
                </c:pt>
                <c:pt idx="252">
                  <c:v>0.63</c:v>
                </c:pt>
                <c:pt idx="253">
                  <c:v>0.56000000000000005</c:v>
                </c:pt>
                <c:pt idx="254">
                  <c:v>0.91</c:v>
                </c:pt>
                <c:pt idx="255">
                  <c:v>5.6</c:v>
                </c:pt>
                <c:pt idx="256">
                  <c:v>1.4</c:v>
                </c:pt>
                <c:pt idx="257">
                  <c:v>6.1</c:v>
                </c:pt>
                <c:pt idx="258">
                  <c:v>51</c:v>
                </c:pt>
                <c:pt idx="259">
                  <c:v>0.54</c:v>
                </c:pt>
                <c:pt idx="260">
                  <c:v>0.59</c:v>
                </c:pt>
                <c:pt idx="261">
                  <c:v>0.8</c:v>
                </c:pt>
                <c:pt idx="262">
                  <c:v>0.34</c:v>
                </c:pt>
                <c:pt idx="263">
                  <c:v>0.21</c:v>
                </c:pt>
                <c:pt idx="264">
                  <c:v>0.86</c:v>
                </c:pt>
                <c:pt idx="265">
                  <c:v>0.96</c:v>
                </c:pt>
                <c:pt idx="266">
                  <c:v>0.18</c:v>
                </c:pt>
                <c:pt idx="267">
                  <c:v>0.15</c:v>
                </c:pt>
                <c:pt idx="268">
                  <c:v>0.12</c:v>
                </c:pt>
                <c:pt idx="269">
                  <c:v>0.25</c:v>
                </c:pt>
                <c:pt idx="270">
                  <c:v>0.27</c:v>
                </c:pt>
                <c:pt idx="271">
                  <c:v>0.69</c:v>
                </c:pt>
                <c:pt idx="272">
                  <c:v>1.6E-2</c:v>
                </c:pt>
                <c:pt idx="273">
                  <c:v>2.3E-2</c:v>
                </c:pt>
                <c:pt idx="274">
                  <c:v>7.5</c:v>
                </c:pt>
                <c:pt idx="275">
                  <c:v>3.3</c:v>
                </c:pt>
                <c:pt idx="276">
                  <c:v>0.37</c:v>
                </c:pt>
                <c:pt idx="277">
                  <c:v>2.9</c:v>
                </c:pt>
                <c:pt idx="278">
                  <c:v>6.4</c:v>
                </c:pt>
                <c:pt idx="279">
                  <c:v>7.9</c:v>
                </c:pt>
                <c:pt idx="280">
                  <c:v>2.4E-2</c:v>
                </c:pt>
                <c:pt idx="281">
                  <c:v>3.9E-2</c:v>
                </c:pt>
                <c:pt idx="282">
                  <c:v>2.3E-2</c:v>
                </c:pt>
                <c:pt idx="283">
                  <c:v>1.1000000000000001</c:v>
                </c:pt>
                <c:pt idx="284">
                  <c:v>0.73</c:v>
                </c:pt>
                <c:pt idx="285">
                  <c:v>7.9</c:v>
                </c:pt>
                <c:pt idx="286">
                  <c:v>1.1000000000000001</c:v>
                </c:pt>
                <c:pt idx="287">
                  <c:v>0.14000000000000001</c:v>
                </c:pt>
                <c:pt idx="288">
                  <c:v>3.2</c:v>
                </c:pt>
                <c:pt idx="289">
                  <c:v>2.4E-2</c:v>
                </c:pt>
                <c:pt idx="290">
                  <c:v>0.03</c:v>
                </c:pt>
                <c:pt idx="291">
                  <c:v>3.4000000000000002E-2</c:v>
                </c:pt>
                <c:pt idx="292">
                  <c:v>2.5999999999999999E-2</c:v>
                </c:pt>
                <c:pt idx="293">
                  <c:v>2.1000000000000001E-2</c:v>
                </c:pt>
                <c:pt idx="294">
                  <c:v>4.5999999999999996</c:v>
                </c:pt>
                <c:pt idx="295">
                  <c:v>0.89</c:v>
                </c:pt>
                <c:pt idx="296">
                  <c:v>0.24</c:v>
                </c:pt>
                <c:pt idx="297">
                  <c:v>5.6</c:v>
                </c:pt>
                <c:pt idx="298">
                  <c:v>6.8</c:v>
                </c:pt>
                <c:pt idx="299">
                  <c:v>2.7</c:v>
                </c:pt>
                <c:pt idx="300">
                  <c:v>1.8</c:v>
                </c:pt>
                <c:pt idx="301">
                  <c:v>0.25</c:v>
                </c:pt>
                <c:pt idx="302">
                  <c:v>0.28999999999999998</c:v>
                </c:pt>
                <c:pt idx="303">
                  <c:v>1.5</c:v>
                </c:pt>
                <c:pt idx="304">
                  <c:v>1.5</c:v>
                </c:pt>
                <c:pt idx="305">
                  <c:v>0.51500000000000001</c:v>
                </c:pt>
                <c:pt idx="306">
                  <c:v>0.53500000000000003</c:v>
                </c:pt>
                <c:pt idx="307">
                  <c:v>0.29499999999999998</c:v>
                </c:pt>
                <c:pt idx="308">
                  <c:v>1.1091110898637722</c:v>
                </c:pt>
                <c:pt idx="309">
                  <c:v>1.1091110898637722</c:v>
                </c:pt>
                <c:pt idx="310">
                  <c:v>1.1091110898637722</c:v>
                </c:pt>
                <c:pt idx="311">
                  <c:v>2.2459499569741386</c:v>
                </c:pt>
                <c:pt idx="312">
                  <c:v>0.4231375206295494</c:v>
                </c:pt>
                <c:pt idx="313">
                  <c:v>2.21210918176036</c:v>
                </c:pt>
                <c:pt idx="314">
                  <c:v>2.21210918176036</c:v>
                </c:pt>
                <c:pt idx="315">
                  <c:v>2.21210918176036</c:v>
                </c:pt>
                <c:pt idx="316">
                  <c:v>21.073110707411669</c:v>
                </c:pt>
                <c:pt idx="317">
                  <c:v>21.073110707411669</c:v>
                </c:pt>
                <c:pt idx="318">
                  <c:v>21.073110707411669</c:v>
                </c:pt>
                <c:pt idx="319">
                  <c:v>21.073110707411669</c:v>
                </c:pt>
                <c:pt idx="320">
                  <c:v>2.1392042502068151</c:v>
                </c:pt>
                <c:pt idx="321">
                  <c:v>2.1392042502068151</c:v>
                </c:pt>
                <c:pt idx="322">
                  <c:v>2.1392042502068151</c:v>
                </c:pt>
                <c:pt idx="323">
                  <c:v>2.1392042502068151</c:v>
                </c:pt>
                <c:pt idx="324">
                  <c:v>9.2687266423615569</c:v>
                </c:pt>
                <c:pt idx="325">
                  <c:v>9.2687266423615569</c:v>
                </c:pt>
                <c:pt idx="326">
                  <c:v>9.2687266423615569</c:v>
                </c:pt>
                <c:pt idx="327">
                  <c:v>9.2687266423615569</c:v>
                </c:pt>
                <c:pt idx="328">
                  <c:v>2.2970322548461253</c:v>
                </c:pt>
                <c:pt idx="329">
                  <c:v>2.2970322548461253</c:v>
                </c:pt>
                <c:pt idx="330">
                  <c:v>2.2970322548461253</c:v>
                </c:pt>
                <c:pt idx="331">
                  <c:v>2.2970322548461253</c:v>
                </c:pt>
                <c:pt idx="332">
                  <c:v>8.1929969694828149</c:v>
                </c:pt>
                <c:pt idx="333">
                  <c:v>8.1929969694828149</c:v>
                </c:pt>
                <c:pt idx="334">
                  <c:v>8.1929969694828149</c:v>
                </c:pt>
                <c:pt idx="335">
                  <c:v>8.1929969694828149</c:v>
                </c:pt>
                <c:pt idx="336">
                  <c:v>2.6618666156730528</c:v>
                </c:pt>
                <c:pt idx="337">
                  <c:v>2.6618666156730528</c:v>
                </c:pt>
                <c:pt idx="338">
                  <c:v>0.5238845493508707</c:v>
                </c:pt>
                <c:pt idx="339">
                  <c:v>0.5238845493508707</c:v>
                </c:pt>
                <c:pt idx="340">
                  <c:v>3.1609666061117503</c:v>
                </c:pt>
                <c:pt idx="341">
                  <c:v>3.1609666061117503</c:v>
                </c:pt>
                <c:pt idx="342">
                  <c:v>3.1609666061117503</c:v>
                </c:pt>
                <c:pt idx="343">
                  <c:v>0.48358573786234216</c:v>
                </c:pt>
                <c:pt idx="344">
                  <c:v>0.48358573786234216</c:v>
                </c:pt>
                <c:pt idx="345">
                  <c:v>0.48358573786234216</c:v>
                </c:pt>
                <c:pt idx="346">
                  <c:v>20.241277390013842</c:v>
                </c:pt>
                <c:pt idx="347">
                  <c:v>15.527555258092809</c:v>
                </c:pt>
                <c:pt idx="348">
                  <c:v>15.527555258092809</c:v>
                </c:pt>
                <c:pt idx="349">
                  <c:v>15.527555258092809</c:v>
                </c:pt>
                <c:pt idx="350">
                  <c:v>1.892372990567567</c:v>
                </c:pt>
                <c:pt idx="351">
                  <c:v>8.0597622977057028</c:v>
                </c:pt>
                <c:pt idx="352">
                  <c:v>8.0597622977057028</c:v>
                </c:pt>
                <c:pt idx="353">
                  <c:v>8.0597622977057028</c:v>
                </c:pt>
                <c:pt idx="354">
                  <c:v>2.1761358203805399</c:v>
                </c:pt>
                <c:pt idx="355">
                  <c:v>2.1761358203805399</c:v>
                </c:pt>
                <c:pt idx="356">
                  <c:v>2.1761358203805399</c:v>
                </c:pt>
                <c:pt idx="357">
                  <c:v>6.0081977776207314</c:v>
                </c:pt>
                <c:pt idx="358">
                  <c:v>6.0081977776207314</c:v>
                </c:pt>
                <c:pt idx="359">
                  <c:v>6.0081977776207314</c:v>
                </c:pt>
                <c:pt idx="360">
                  <c:v>2.4400443977002988</c:v>
                </c:pt>
                <c:pt idx="361">
                  <c:v>0.80597622977057037</c:v>
                </c:pt>
                <c:pt idx="362">
                  <c:v>0.98315963633793768</c:v>
                </c:pt>
                <c:pt idx="363">
                  <c:v>0.98315963633793768</c:v>
                </c:pt>
                <c:pt idx="364">
                  <c:v>6.1001109942507474</c:v>
                </c:pt>
                <c:pt idx="365">
                  <c:v>6.1001109942507474</c:v>
                </c:pt>
                <c:pt idx="366">
                  <c:v>6.1001109942507474</c:v>
                </c:pt>
                <c:pt idx="367">
                  <c:v>5.2388454935087072</c:v>
                </c:pt>
                <c:pt idx="368">
                  <c:v>5.2388454935087072</c:v>
                </c:pt>
                <c:pt idx="369">
                  <c:v>5.2388454935087072</c:v>
                </c:pt>
                <c:pt idx="370">
                  <c:v>0.92687266423615589</c:v>
                </c:pt>
                <c:pt idx="371">
                  <c:v>0.92687266423615589</c:v>
                </c:pt>
                <c:pt idx="372">
                  <c:v>0.92687266423615589</c:v>
                </c:pt>
                <c:pt idx="373">
                  <c:v>2.9494789090138136</c:v>
                </c:pt>
                <c:pt idx="374">
                  <c:v>2.9494789090138136</c:v>
                </c:pt>
                <c:pt idx="375">
                  <c:v>2.9494789090138136</c:v>
                </c:pt>
                <c:pt idx="376">
                  <c:v>1.4972999713160924</c:v>
                </c:pt>
                <c:pt idx="377">
                  <c:v>1.4972999713160924</c:v>
                </c:pt>
                <c:pt idx="378">
                  <c:v>1.4972999713160924</c:v>
                </c:pt>
                <c:pt idx="379">
                  <c:v>1.092399595931042</c:v>
                </c:pt>
                <c:pt idx="380">
                  <c:v>1.092399595931042</c:v>
                </c:pt>
                <c:pt idx="381">
                  <c:v>1.092399595931042</c:v>
                </c:pt>
                <c:pt idx="382">
                  <c:v>0.77637776290464056</c:v>
                </c:pt>
                <c:pt idx="383">
                  <c:v>0.77637776290464056</c:v>
                </c:pt>
                <c:pt idx="384">
                  <c:v>0.48358573786234216</c:v>
                </c:pt>
                <c:pt idx="385">
                  <c:v>0.48358573786234216</c:v>
                </c:pt>
                <c:pt idx="386">
                  <c:v>0.55455554493188608</c:v>
                </c:pt>
                <c:pt idx="387">
                  <c:v>0.66546665391826321</c:v>
                </c:pt>
                <c:pt idx="388">
                  <c:v>0.66546665391826321</c:v>
                </c:pt>
                <c:pt idx="389">
                  <c:v>0.66546665391826321</c:v>
                </c:pt>
                <c:pt idx="390">
                  <c:v>0.66546665391826321</c:v>
                </c:pt>
                <c:pt idx="391">
                  <c:v>25</c:v>
                </c:pt>
                <c:pt idx="392">
                  <c:v>2.4000000953674299</c:v>
                </c:pt>
                <c:pt idx="393">
                  <c:v>0.81</c:v>
                </c:pt>
                <c:pt idx="394">
                  <c:v>9.6999999999999993</c:v>
                </c:pt>
                <c:pt idx="395">
                  <c:v>10</c:v>
                </c:pt>
                <c:pt idx="396">
                  <c:v>0.54</c:v>
                </c:pt>
                <c:pt idx="397">
                  <c:v>7</c:v>
                </c:pt>
                <c:pt idx="398">
                  <c:v>0.42</c:v>
                </c:pt>
                <c:pt idx="399">
                  <c:v>17</c:v>
                </c:pt>
                <c:pt idx="400">
                  <c:v>7</c:v>
                </c:pt>
                <c:pt idx="401">
                  <c:v>3</c:v>
                </c:pt>
                <c:pt idx="402">
                  <c:v>1.6</c:v>
                </c:pt>
                <c:pt idx="403">
                  <c:v>7.5</c:v>
                </c:pt>
                <c:pt idx="404">
                  <c:v>1.2</c:v>
                </c:pt>
                <c:pt idx="405">
                  <c:v>7.5</c:v>
                </c:pt>
                <c:pt idx="406">
                  <c:v>3.7</c:v>
                </c:pt>
                <c:pt idx="407">
                  <c:v>12</c:v>
                </c:pt>
                <c:pt idx="408">
                  <c:v>2.5</c:v>
                </c:pt>
                <c:pt idx="409">
                  <c:v>120</c:v>
                </c:pt>
                <c:pt idx="410">
                  <c:v>100</c:v>
                </c:pt>
              </c:numCache>
            </c:numRef>
          </c:yVal>
          <c:smooth val="0"/>
        </c:ser>
        <c:ser>
          <c:idx val="8"/>
          <c:order val="1"/>
          <c:tx>
            <c:v>IA &lt; RL</c:v>
          </c:tx>
          <c:spPr>
            <a:ln>
              <a:noFill/>
            </a:ln>
          </c:spPr>
          <c:marker>
            <c:symbol val="triangle"/>
            <c:size val="3"/>
            <c:spPr>
              <a:noFill/>
              <a:ln>
                <a:solidFill>
                  <a:srgbClr val="00B0F0"/>
                </a:solidFill>
              </a:ln>
            </c:spPr>
          </c:marker>
          <c:xVal>
            <c:numRef>
              <c:f>Database!$AC$2057:$AC$2400</c:f>
              <c:numCache>
                <c:formatCode>General</c:formatCode>
                <c:ptCount val="20"/>
                <c:pt idx="0">
                  <c:v>1.5</c:v>
                </c:pt>
                <c:pt idx="1">
                  <c:v>8.6999999999999993</c:v>
                </c:pt>
                <c:pt idx="2">
                  <c:v>61</c:v>
                </c:pt>
                <c:pt idx="3">
                  <c:v>5.6</c:v>
                </c:pt>
                <c:pt idx="4">
                  <c:v>33</c:v>
                </c:pt>
                <c:pt idx="5">
                  <c:v>9.4</c:v>
                </c:pt>
                <c:pt idx="6">
                  <c:v>12</c:v>
                </c:pt>
                <c:pt idx="7">
                  <c:v>24</c:v>
                </c:pt>
                <c:pt idx="8">
                  <c:v>25</c:v>
                </c:pt>
                <c:pt idx="9">
                  <c:v>26</c:v>
                </c:pt>
                <c:pt idx="10">
                  <c:v>400</c:v>
                </c:pt>
                <c:pt idx="11">
                  <c:v>52</c:v>
                </c:pt>
                <c:pt idx="12">
                  <c:v>450</c:v>
                </c:pt>
                <c:pt idx="13">
                  <c:v>33</c:v>
                </c:pt>
                <c:pt idx="14">
                  <c:v>68</c:v>
                </c:pt>
                <c:pt idx="15">
                  <c:v>1.9</c:v>
                </c:pt>
                <c:pt idx="16">
                  <c:v>1.5</c:v>
                </c:pt>
                <c:pt idx="17">
                  <c:v>8</c:v>
                </c:pt>
                <c:pt idx="18">
                  <c:v>43</c:v>
                </c:pt>
                <c:pt idx="19">
                  <c:v>240</c:v>
                </c:pt>
              </c:numCache>
            </c:numRef>
          </c:xVal>
          <c:yVal>
            <c:numRef>
              <c:f>Database!$AM$2057:$AM$2400</c:f>
              <c:numCache>
                <c:formatCode>0.00</c:formatCode>
                <c:ptCount val="20"/>
                <c:pt idx="0">
                  <c:v>0.14000000000000001</c:v>
                </c:pt>
                <c:pt idx="1">
                  <c:v>0.7</c:v>
                </c:pt>
                <c:pt idx="2">
                  <c:v>0.19</c:v>
                </c:pt>
                <c:pt idx="3">
                  <c:v>0.15</c:v>
                </c:pt>
                <c:pt idx="4">
                  <c:v>0.74</c:v>
                </c:pt>
                <c:pt idx="5">
                  <c:v>0.16</c:v>
                </c:pt>
                <c:pt idx="6">
                  <c:v>0.14000000000000001</c:v>
                </c:pt>
                <c:pt idx="7">
                  <c:v>0.14000000000000001</c:v>
                </c:pt>
                <c:pt idx="8">
                  <c:v>0.14000000000000001</c:v>
                </c:pt>
                <c:pt idx="9">
                  <c:v>0.18</c:v>
                </c:pt>
                <c:pt idx="10">
                  <c:v>0.18</c:v>
                </c:pt>
                <c:pt idx="11">
                  <c:v>0.14000000000000001</c:v>
                </c:pt>
                <c:pt idx="12">
                  <c:v>0.19</c:v>
                </c:pt>
                <c:pt idx="13">
                  <c:v>0.2</c:v>
                </c:pt>
                <c:pt idx="14">
                  <c:v>0.19</c:v>
                </c:pt>
                <c:pt idx="15">
                  <c:v>0.13</c:v>
                </c:pt>
                <c:pt idx="16">
                  <c:v>0.13</c:v>
                </c:pt>
                <c:pt idx="17">
                  <c:v>0.11</c:v>
                </c:pt>
                <c:pt idx="18">
                  <c:v>0.18</c:v>
                </c:pt>
                <c:pt idx="19">
                  <c:v>1.1000000000000001</c:v>
                </c:pt>
              </c:numCache>
            </c:numRef>
          </c:yVal>
          <c:smooth val="0"/>
        </c:ser>
        <c:ser>
          <c:idx val="1"/>
          <c:order val="2"/>
          <c:tx>
            <c:v>Alpha = 1.0</c:v>
          </c:tx>
          <c:spPr>
            <a:ln w="12700">
              <a:solidFill>
                <a:srgbClr val="FF0000"/>
              </a:solidFill>
              <a:prstDash val="solid"/>
            </a:ln>
          </c:spPr>
          <c:marker>
            <c:symbol val="none"/>
          </c:marker>
          <c:xVal>
            <c:numRef>
              <c:f>Database!$BF$19:$BF$20</c:f>
              <c:numCache>
                <c:formatCode>0.E+00</c:formatCode>
                <c:ptCount val="2"/>
                <c:pt idx="0">
                  <c:v>0.01</c:v>
                </c:pt>
                <c:pt idx="1">
                  <c:v>100000000</c:v>
                </c:pt>
              </c:numCache>
            </c:numRef>
          </c:xVal>
          <c:yVal>
            <c:numRef>
              <c:f>Database!$BG$19:$BG$20</c:f>
              <c:numCache>
                <c:formatCode>0.E+00</c:formatCode>
                <c:ptCount val="2"/>
                <c:pt idx="0">
                  <c:v>0.01</c:v>
                </c:pt>
                <c:pt idx="1">
                  <c:v>100000000</c:v>
                </c:pt>
              </c:numCache>
            </c:numRef>
          </c:yVal>
          <c:smooth val="0"/>
        </c:ser>
        <c:ser>
          <c:idx val="5"/>
          <c:order val="3"/>
          <c:tx>
            <c:v>Alpha = 1E-1</c:v>
          </c:tx>
          <c:spPr>
            <a:ln w="12700">
              <a:solidFill>
                <a:srgbClr val="000080"/>
              </a:solidFill>
              <a:prstDash val="solid"/>
            </a:ln>
          </c:spPr>
          <c:marker>
            <c:symbol val="none"/>
          </c:marker>
          <c:xVal>
            <c:numRef>
              <c:f>Database!$BF$21:$BF$22</c:f>
              <c:numCache>
                <c:formatCode>0.E+00</c:formatCode>
                <c:ptCount val="2"/>
                <c:pt idx="0">
                  <c:v>0.01</c:v>
                </c:pt>
                <c:pt idx="1">
                  <c:v>100000000</c:v>
                </c:pt>
              </c:numCache>
            </c:numRef>
          </c:xVal>
          <c:yVal>
            <c:numRef>
              <c:f>Database!$BG$21:$BG$22</c:f>
              <c:numCache>
                <c:formatCode>0.E+00</c:formatCode>
                <c:ptCount val="2"/>
                <c:pt idx="0">
                  <c:v>1E-3</c:v>
                </c:pt>
                <c:pt idx="1">
                  <c:v>10000000</c:v>
                </c:pt>
              </c:numCache>
            </c:numRef>
          </c:yVal>
          <c:smooth val="0"/>
        </c:ser>
        <c:ser>
          <c:idx val="4"/>
          <c:order val="4"/>
          <c:tx>
            <c:v>Alpha = 1E-2</c:v>
          </c:tx>
          <c:spPr>
            <a:ln w="12700">
              <a:solidFill>
                <a:srgbClr val="000080"/>
              </a:solidFill>
              <a:prstDash val="lgDash"/>
            </a:ln>
          </c:spPr>
          <c:marker>
            <c:symbol val="none"/>
          </c:marker>
          <c:xVal>
            <c:numRef>
              <c:f>Database!$BF$23:$BF$24</c:f>
              <c:numCache>
                <c:formatCode>0.E+00</c:formatCode>
                <c:ptCount val="2"/>
                <c:pt idx="0">
                  <c:v>0.01</c:v>
                </c:pt>
                <c:pt idx="1">
                  <c:v>100000000</c:v>
                </c:pt>
              </c:numCache>
            </c:numRef>
          </c:xVal>
          <c:yVal>
            <c:numRef>
              <c:f>Database!$BG$23:$BG$24</c:f>
              <c:numCache>
                <c:formatCode>0.E+00</c:formatCode>
                <c:ptCount val="2"/>
                <c:pt idx="0">
                  <c:v>1E-4</c:v>
                </c:pt>
                <c:pt idx="1">
                  <c:v>1000000</c:v>
                </c:pt>
              </c:numCache>
            </c:numRef>
          </c:yVal>
          <c:smooth val="0"/>
        </c:ser>
        <c:ser>
          <c:idx val="3"/>
          <c:order val="5"/>
          <c:tx>
            <c:v>Alpha = 1E-3</c:v>
          </c:tx>
          <c:spPr>
            <a:ln w="12700">
              <a:solidFill>
                <a:srgbClr val="000080"/>
              </a:solidFill>
              <a:prstDash val="lgDashDot"/>
            </a:ln>
          </c:spPr>
          <c:marker>
            <c:symbol val="none"/>
          </c:marker>
          <c:xVal>
            <c:numRef>
              <c:f>Database!$BF$25:$BF$26</c:f>
              <c:numCache>
                <c:formatCode>0.E+00</c:formatCode>
                <c:ptCount val="2"/>
                <c:pt idx="0">
                  <c:v>0.01</c:v>
                </c:pt>
                <c:pt idx="1">
                  <c:v>100000000</c:v>
                </c:pt>
              </c:numCache>
            </c:numRef>
          </c:xVal>
          <c:yVal>
            <c:numRef>
              <c:f>Database!$BG$25:$BG$26</c:f>
              <c:numCache>
                <c:formatCode>0.E+00</c:formatCode>
                <c:ptCount val="2"/>
                <c:pt idx="0">
                  <c:v>1.0000000000000001E-5</c:v>
                </c:pt>
                <c:pt idx="1">
                  <c:v>100000</c:v>
                </c:pt>
              </c:numCache>
            </c:numRef>
          </c:yVal>
          <c:smooth val="0"/>
        </c:ser>
        <c:ser>
          <c:idx val="6"/>
          <c:order val="6"/>
          <c:tx>
            <c:v>Alpha = 1E-4</c:v>
          </c:tx>
          <c:spPr>
            <a:ln w="3175">
              <a:solidFill>
                <a:srgbClr val="000080"/>
              </a:solidFill>
              <a:prstDash val="lgDashDotDot"/>
            </a:ln>
          </c:spPr>
          <c:marker>
            <c:symbol val="none"/>
          </c:marker>
          <c:xVal>
            <c:numRef>
              <c:f>Database!$BF$27:$BF$28</c:f>
              <c:numCache>
                <c:formatCode>0.E+00</c:formatCode>
                <c:ptCount val="2"/>
                <c:pt idx="0">
                  <c:v>0.01</c:v>
                </c:pt>
                <c:pt idx="1">
                  <c:v>100000000</c:v>
                </c:pt>
              </c:numCache>
            </c:numRef>
          </c:xVal>
          <c:yVal>
            <c:numRef>
              <c:f>Database!$BG$27:$BG$28</c:f>
              <c:numCache>
                <c:formatCode>0.E+00</c:formatCode>
                <c:ptCount val="2"/>
                <c:pt idx="0">
                  <c:v>1.0000000000000002E-6</c:v>
                </c:pt>
                <c:pt idx="1">
                  <c:v>10000</c:v>
                </c:pt>
              </c:numCache>
            </c:numRef>
          </c:yVal>
          <c:smooth val="0"/>
        </c:ser>
        <c:ser>
          <c:idx val="2"/>
          <c:order val="7"/>
          <c:tx>
            <c:v>Alpha = 1E-5</c:v>
          </c:tx>
          <c:spPr>
            <a:ln w="3175">
              <a:solidFill>
                <a:srgbClr val="000080"/>
              </a:solidFill>
              <a:prstDash val="sysDash"/>
            </a:ln>
          </c:spPr>
          <c:marker>
            <c:symbol val="none"/>
          </c:marker>
          <c:xVal>
            <c:numRef>
              <c:f>Database!$BF$29:$BF$30</c:f>
              <c:numCache>
                <c:formatCode>0.E+00</c:formatCode>
                <c:ptCount val="2"/>
                <c:pt idx="0">
                  <c:v>0.01</c:v>
                </c:pt>
                <c:pt idx="1">
                  <c:v>100000000</c:v>
                </c:pt>
              </c:numCache>
            </c:numRef>
          </c:xVal>
          <c:yVal>
            <c:numRef>
              <c:f>Database!$BG$29:$BG$30</c:f>
              <c:numCache>
                <c:formatCode>0.E+00</c:formatCode>
                <c:ptCount val="2"/>
                <c:pt idx="0">
                  <c:v>1.0000000000000001E-7</c:v>
                </c:pt>
                <c:pt idx="1">
                  <c:v>1000.0000000000001</c:v>
                </c:pt>
              </c:numCache>
            </c:numRef>
          </c:yVal>
          <c:smooth val="0"/>
        </c:ser>
        <c:dLbls>
          <c:showLegendKey val="0"/>
          <c:showVal val="0"/>
          <c:showCatName val="0"/>
          <c:showSerName val="0"/>
          <c:showPercent val="0"/>
          <c:showBubbleSize val="0"/>
        </c:dLbls>
        <c:axId val="325265440"/>
        <c:axId val="325266560"/>
      </c:scatterChart>
      <c:valAx>
        <c:axId val="325265440"/>
        <c:scaling>
          <c:logBase val="10"/>
          <c:orientation val="minMax"/>
          <c:min val="0.01"/>
        </c:scaling>
        <c:delete val="0"/>
        <c:axPos val="b"/>
        <c:majorGridlines>
          <c:spPr>
            <a:ln w="3175">
              <a:solidFill>
                <a:srgbClr val="000000"/>
              </a:solidFill>
              <a:prstDash val="solid"/>
            </a:ln>
          </c:spPr>
        </c:majorGridlines>
        <c:numFmt formatCode="0.E+00" sourceLinked="0"/>
        <c:majorTickMark val="out"/>
        <c:minorTickMark val="none"/>
        <c:tickLblPos val="low"/>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fr-FR"/>
          </a:p>
        </c:txPr>
        <c:crossAx val="325266560"/>
        <c:crosses val="autoZero"/>
        <c:crossBetween val="midCat"/>
        <c:majorUnit val="10"/>
      </c:valAx>
      <c:valAx>
        <c:axId val="325266560"/>
        <c:scaling>
          <c:logBase val="10"/>
          <c:orientation val="minMax"/>
          <c:max val="10000"/>
          <c:min val="1E-3"/>
        </c:scaling>
        <c:delete val="0"/>
        <c:axPos val="l"/>
        <c:majorGridlines>
          <c:spPr>
            <a:ln w="3175">
              <a:solidFill>
                <a:srgbClr val="000000"/>
              </a:solidFill>
              <a:prstDash val="solid"/>
            </a:ln>
          </c:spPr>
        </c:majorGridlines>
        <c:minorGridlines>
          <c:spPr>
            <a:ln w="3175">
              <a:solidFill>
                <a:srgbClr val="C0C0C0"/>
              </a:solidFill>
              <a:prstDash val="solid"/>
            </a:ln>
          </c:spPr>
        </c:minorGridlines>
        <c:title>
          <c:tx>
            <c:rich>
              <a:bodyPr/>
              <a:lstStyle/>
              <a:p>
                <a:pPr>
                  <a:defRPr sz="1000" b="1" i="0" u="none" strike="noStrike" baseline="0">
                    <a:solidFill>
                      <a:srgbClr val="000000"/>
                    </a:solidFill>
                    <a:latin typeface="Arial"/>
                    <a:ea typeface="Arial"/>
                    <a:cs typeface="Arial"/>
                  </a:defRPr>
                </a:pPr>
                <a:r>
                  <a:rPr lang="fr-FR"/>
                  <a:t>Indoor Air Concentration (ug/m3)</a:t>
                </a:r>
              </a:p>
            </c:rich>
          </c:tx>
          <c:layout>
            <c:manualLayout>
              <c:xMode val="edge"/>
              <c:yMode val="edge"/>
              <c:x val="9.062484027984475E-3"/>
              <c:y val="0.18279920625863796"/>
            </c:manualLayout>
          </c:layout>
          <c:overlay val="0"/>
          <c:spPr>
            <a:noFill/>
            <a:ln w="25400">
              <a:noFill/>
            </a:ln>
          </c:spPr>
        </c:title>
        <c:numFmt formatCode="0.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fr-FR"/>
          </a:p>
        </c:txPr>
        <c:crossAx val="325265440"/>
        <c:crossesAt val="1E-3"/>
        <c:crossBetween val="midCat"/>
        <c:majorUnit val="10"/>
      </c:valAx>
      <c:spPr>
        <a:solidFill>
          <a:srgbClr val="FFFFFF"/>
        </a:solidFill>
        <a:ln w="12700">
          <a:solidFill>
            <a:srgbClr val="808080"/>
          </a:solidFill>
          <a:prstDash val="solid"/>
        </a:ln>
      </c:spPr>
    </c:plotArea>
    <c:legend>
      <c:legendPos val="r"/>
      <c:layout>
        <c:manualLayout>
          <c:xMode val="edge"/>
          <c:yMode val="edge"/>
          <c:x val="0.76002425931021567"/>
          <c:y val="9.5682064510943354E-2"/>
          <c:w val="0.22963695944070842"/>
          <c:h val="0.66977445157660342"/>
        </c:manualLayout>
      </c:layout>
      <c:overlay val="0"/>
      <c:spPr>
        <a:solidFill>
          <a:srgbClr val="FFFFFF"/>
        </a:solidFill>
        <a:ln w="3175">
          <a:solidFill>
            <a:srgbClr val="000000"/>
          </a:solidFill>
          <a:prstDash val="solid"/>
        </a:ln>
      </c:spPr>
      <c:txPr>
        <a:bodyPr/>
        <a:lstStyle/>
        <a:p>
          <a:pPr>
            <a:defRPr sz="825" b="0" i="0" u="none" strike="noStrike" baseline="0">
              <a:solidFill>
                <a:srgbClr val="000000"/>
              </a:solidFill>
              <a:latin typeface="Arial"/>
              <a:ea typeface="Arial"/>
              <a:cs typeface="Arial"/>
            </a:defRPr>
          </a:pPr>
          <a:endParaRPr lang="fr-FR"/>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fr-FR"/>
    </a:p>
  </c:txPr>
  <c:printSettings>
    <c:headerFooter alignWithMargins="0"/>
    <c:pageMargins b="1" l="0.75" r="0.75" t="1" header="0.5" footer="0.5"/>
    <c:pageSetup orientation="landscape" verticalDpi="0"/>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13888888888889"/>
          <c:y val="9.2307692307692313E-2"/>
          <c:w val="0.7142857142857143"/>
          <c:h val="0.73128205128205126"/>
        </c:manualLayout>
      </c:layout>
      <c:scatterChart>
        <c:scatterStyle val="lineMarker"/>
        <c:varyColors val="0"/>
        <c:ser>
          <c:idx val="0"/>
          <c:order val="0"/>
          <c:tx>
            <c:v>EPA Data (IA &gt; RL)</c:v>
          </c:tx>
          <c:spPr>
            <a:ln w="28575">
              <a:noFill/>
            </a:ln>
          </c:spPr>
          <c:marker>
            <c:symbol val="diamond"/>
            <c:size val="3"/>
            <c:spPr>
              <a:noFill/>
              <a:ln>
                <a:solidFill>
                  <a:srgbClr val="000080"/>
                </a:solidFill>
                <a:prstDash val="solid"/>
              </a:ln>
            </c:spPr>
          </c:marker>
          <c:xVal>
            <c:numRef>
              <c:f>Database!$AC$43:$AC$2056</c:f>
              <c:numCache>
                <c:formatCode>General</c:formatCode>
                <c:ptCount val="411"/>
                <c:pt idx="0">
                  <c:v>1100</c:v>
                </c:pt>
                <c:pt idx="1">
                  <c:v>5200</c:v>
                </c:pt>
                <c:pt idx="2">
                  <c:v>960</c:v>
                </c:pt>
                <c:pt idx="3">
                  <c:v>1900</c:v>
                </c:pt>
                <c:pt idx="4">
                  <c:v>9200</c:v>
                </c:pt>
                <c:pt idx="5">
                  <c:v>16000</c:v>
                </c:pt>
                <c:pt idx="6">
                  <c:v>47000</c:v>
                </c:pt>
                <c:pt idx="7">
                  <c:v>16000</c:v>
                </c:pt>
                <c:pt idx="8">
                  <c:v>52000</c:v>
                </c:pt>
                <c:pt idx="9">
                  <c:v>58000</c:v>
                </c:pt>
                <c:pt idx="10">
                  <c:v>8400</c:v>
                </c:pt>
                <c:pt idx="11">
                  <c:v>120000</c:v>
                </c:pt>
                <c:pt idx="12">
                  <c:v>10000</c:v>
                </c:pt>
                <c:pt idx="13">
                  <c:v>4800</c:v>
                </c:pt>
                <c:pt idx="14">
                  <c:v>5000</c:v>
                </c:pt>
                <c:pt idx="15">
                  <c:v>280</c:v>
                </c:pt>
                <c:pt idx="16">
                  <c:v>1300</c:v>
                </c:pt>
                <c:pt idx="17">
                  <c:v>150000</c:v>
                </c:pt>
                <c:pt idx="18">
                  <c:v>23000</c:v>
                </c:pt>
                <c:pt idx="19">
                  <c:v>66000</c:v>
                </c:pt>
                <c:pt idx="20">
                  <c:v>5100</c:v>
                </c:pt>
                <c:pt idx="21">
                  <c:v>28000</c:v>
                </c:pt>
                <c:pt idx="22">
                  <c:v>6500</c:v>
                </c:pt>
                <c:pt idx="23">
                  <c:v>12000</c:v>
                </c:pt>
                <c:pt idx="24">
                  <c:v>8400</c:v>
                </c:pt>
                <c:pt idx="25">
                  <c:v>47000</c:v>
                </c:pt>
                <c:pt idx="26">
                  <c:v>160000</c:v>
                </c:pt>
                <c:pt idx="27">
                  <c:v>360</c:v>
                </c:pt>
                <c:pt idx="28">
                  <c:v>660</c:v>
                </c:pt>
                <c:pt idx="29">
                  <c:v>750</c:v>
                </c:pt>
                <c:pt idx="30">
                  <c:v>470</c:v>
                </c:pt>
                <c:pt idx="31">
                  <c:v>230</c:v>
                </c:pt>
                <c:pt idx="32">
                  <c:v>260</c:v>
                </c:pt>
                <c:pt idx="33">
                  <c:v>260</c:v>
                </c:pt>
                <c:pt idx="34">
                  <c:v>328</c:v>
                </c:pt>
                <c:pt idx="35">
                  <c:v>1500</c:v>
                </c:pt>
                <c:pt idx="36">
                  <c:v>1500</c:v>
                </c:pt>
                <c:pt idx="37">
                  <c:v>1500</c:v>
                </c:pt>
                <c:pt idx="38">
                  <c:v>13000</c:v>
                </c:pt>
                <c:pt idx="39">
                  <c:v>6000</c:v>
                </c:pt>
                <c:pt idx="40">
                  <c:v>6000</c:v>
                </c:pt>
                <c:pt idx="41">
                  <c:v>6000</c:v>
                </c:pt>
                <c:pt idx="42">
                  <c:v>1300</c:v>
                </c:pt>
                <c:pt idx="43">
                  <c:v>1300</c:v>
                </c:pt>
                <c:pt idx="44">
                  <c:v>1300</c:v>
                </c:pt>
                <c:pt idx="45">
                  <c:v>3400</c:v>
                </c:pt>
                <c:pt idx="46">
                  <c:v>3400</c:v>
                </c:pt>
                <c:pt idx="47">
                  <c:v>3400</c:v>
                </c:pt>
                <c:pt idx="48">
                  <c:v>4500</c:v>
                </c:pt>
                <c:pt idx="49">
                  <c:v>4500</c:v>
                </c:pt>
                <c:pt idx="50">
                  <c:v>4500</c:v>
                </c:pt>
                <c:pt idx="51">
                  <c:v>12000</c:v>
                </c:pt>
                <c:pt idx="52">
                  <c:v>12000</c:v>
                </c:pt>
                <c:pt idx="53">
                  <c:v>12000</c:v>
                </c:pt>
                <c:pt idx="54">
                  <c:v>1300</c:v>
                </c:pt>
                <c:pt idx="55">
                  <c:v>240</c:v>
                </c:pt>
                <c:pt idx="56">
                  <c:v>820</c:v>
                </c:pt>
                <c:pt idx="57">
                  <c:v>10000</c:v>
                </c:pt>
                <c:pt idx="58">
                  <c:v>2000</c:v>
                </c:pt>
                <c:pt idx="59">
                  <c:v>270</c:v>
                </c:pt>
                <c:pt idx="60">
                  <c:v>130</c:v>
                </c:pt>
                <c:pt idx="61">
                  <c:v>270</c:v>
                </c:pt>
                <c:pt idx="62">
                  <c:v>880</c:v>
                </c:pt>
                <c:pt idx="63">
                  <c:v>13000</c:v>
                </c:pt>
                <c:pt idx="64">
                  <c:v>370</c:v>
                </c:pt>
                <c:pt idx="65">
                  <c:v>120</c:v>
                </c:pt>
                <c:pt idx="66">
                  <c:v>2200</c:v>
                </c:pt>
                <c:pt idx="67">
                  <c:v>350</c:v>
                </c:pt>
                <c:pt idx="68">
                  <c:v>46</c:v>
                </c:pt>
                <c:pt idx="69">
                  <c:v>1700</c:v>
                </c:pt>
                <c:pt idx="70">
                  <c:v>310</c:v>
                </c:pt>
                <c:pt idx="71">
                  <c:v>540</c:v>
                </c:pt>
                <c:pt idx="72">
                  <c:v>210</c:v>
                </c:pt>
                <c:pt idx="73">
                  <c:v>260</c:v>
                </c:pt>
                <c:pt idx="74">
                  <c:v>330</c:v>
                </c:pt>
                <c:pt idx="75">
                  <c:v>780</c:v>
                </c:pt>
                <c:pt idx="76">
                  <c:v>920</c:v>
                </c:pt>
                <c:pt idx="77">
                  <c:v>6100</c:v>
                </c:pt>
                <c:pt idx="78">
                  <c:v>250</c:v>
                </c:pt>
                <c:pt idx="79">
                  <c:v>650</c:v>
                </c:pt>
                <c:pt idx="80">
                  <c:v>230</c:v>
                </c:pt>
                <c:pt idx="81">
                  <c:v>1200</c:v>
                </c:pt>
                <c:pt idx="82">
                  <c:v>1300</c:v>
                </c:pt>
                <c:pt idx="83">
                  <c:v>170</c:v>
                </c:pt>
                <c:pt idx="84">
                  <c:v>140</c:v>
                </c:pt>
                <c:pt idx="85">
                  <c:v>130</c:v>
                </c:pt>
                <c:pt idx="86">
                  <c:v>480</c:v>
                </c:pt>
                <c:pt idx="87">
                  <c:v>13000</c:v>
                </c:pt>
                <c:pt idx="88">
                  <c:v>750</c:v>
                </c:pt>
                <c:pt idx="89">
                  <c:v>980</c:v>
                </c:pt>
                <c:pt idx="90">
                  <c:v>51</c:v>
                </c:pt>
                <c:pt idx="91">
                  <c:v>87</c:v>
                </c:pt>
                <c:pt idx="92">
                  <c:v>110</c:v>
                </c:pt>
                <c:pt idx="93">
                  <c:v>190</c:v>
                </c:pt>
                <c:pt idx="94">
                  <c:v>440</c:v>
                </c:pt>
                <c:pt idx="95">
                  <c:v>480</c:v>
                </c:pt>
                <c:pt idx="96">
                  <c:v>9200</c:v>
                </c:pt>
                <c:pt idx="97">
                  <c:v>10000</c:v>
                </c:pt>
                <c:pt idx="98">
                  <c:v>800</c:v>
                </c:pt>
                <c:pt idx="99">
                  <c:v>660</c:v>
                </c:pt>
                <c:pt idx="100">
                  <c:v>80</c:v>
                </c:pt>
                <c:pt idx="101">
                  <c:v>120</c:v>
                </c:pt>
                <c:pt idx="102">
                  <c:v>170</c:v>
                </c:pt>
                <c:pt idx="103">
                  <c:v>94</c:v>
                </c:pt>
                <c:pt idx="104">
                  <c:v>2200</c:v>
                </c:pt>
                <c:pt idx="105">
                  <c:v>17000</c:v>
                </c:pt>
                <c:pt idx="106">
                  <c:v>4200</c:v>
                </c:pt>
                <c:pt idx="107">
                  <c:v>390</c:v>
                </c:pt>
                <c:pt idx="108">
                  <c:v>670</c:v>
                </c:pt>
                <c:pt idx="109">
                  <c:v>4100</c:v>
                </c:pt>
                <c:pt idx="110">
                  <c:v>180</c:v>
                </c:pt>
                <c:pt idx="111">
                  <c:v>260</c:v>
                </c:pt>
                <c:pt idx="112">
                  <c:v>27</c:v>
                </c:pt>
                <c:pt idx="113">
                  <c:v>1500</c:v>
                </c:pt>
                <c:pt idx="114">
                  <c:v>290</c:v>
                </c:pt>
                <c:pt idx="115">
                  <c:v>38</c:v>
                </c:pt>
                <c:pt idx="116">
                  <c:v>1900</c:v>
                </c:pt>
                <c:pt idx="117">
                  <c:v>200</c:v>
                </c:pt>
                <c:pt idx="118">
                  <c:v>54</c:v>
                </c:pt>
                <c:pt idx="119">
                  <c:v>320</c:v>
                </c:pt>
                <c:pt idx="120">
                  <c:v>3800</c:v>
                </c:pt>
                <c:pt idx="121">
                  <c:v>140</c:v>
                </c:pt>
                <c:pt idx="122">
                  <c:v>5700</c:v>
                </c:pt>
                <c:pt idx="123">
                  <c:v>2500</c:v>
                </c:pt>
                <c:pt idx="124">
                  <c:v>1700</c:v>
                </c:pt>
                <c:pt idx="125">
                  <c:v>1600</c:v>
                </c:pt>
                <c:pt idx="126">
                  <c:v>130</c:v>
                </c:pt>
                <c:pt idx="127">
                  <c:v>1400</c:v>
                </c:pt>
                <c:pt idx="128">
                  <c:v>550</c:v>
                </c:pt>
                <c:pt idx="129">
                  <c:v>350</c:v>
                </c:pt>
                <c:pt idx="130">
                  <c:v>940</c:v>
                </c:pt>
                <c:pt idx="131">
                  <c:v>3800</c:v>
                </c:pt>
                <c:pt idx="132">
                  <c:v>300</c:v>
                </c:pt>
                <c:pt idx="133">
                  <c:v>1200</c:v>
                </c:pt>
                <c:pt idx="134">
                  <c:v>0.49</c:v>
                </c:pt>
                <c:pt idx="135">
                  <c:v>460</c:v>
                </c:pt>
                <c:pt idx="136">
                  <c:v>4500</c:v>
                </c:pt>
                <c:pt idx="137">
                  <c:v>360</c:v>
                </c:pt>
                <c:pt idx="138">
                  <c:v>3400</c:v>
                </c:pt>
                <c:pt idx="139">
                  <c:v>530</c:v>
                </c:pt>
                <c:pt idx="140">
                  <c:v>360</c:v>
                </c:pt>
                <c:pt idx="141">
                  <c:v>3900</c:v>
                </c:pt>
                <c:pt idx="142">
                  <c:v>460</c:v>
                </c:pt>
                <c:pt idx="143">
                  <c:v>5300</c:v>
                </c:pt>
                <c:pt idx="144">
                  <c:v>630</c:v>
                </c:pt>
                <c:pt idx="145">
                  <c:v>460</c:v>
                </c:pt>
                <c:pt idx="146">
                  <c:v>74</c:v>
                </c:pt>
                <c:pt idx="147">
                  <c:v>9700</c:v>
                </c:pt>
                <c:pt idx="148">
                  <c:v>750</c:v>
                </c:pt>
                <c:pt idx="149">
                  <c:v>270</c:v>
                </c:pt>
                <c:pt idx="150">
                  <c:v>570</c:v>
                </c:pt>
                <c:pt idx="151">
                  <c:v>570</c:v>
                </c:pt>
                <c:pt idx="152">
                  <c:v>800</c:v>
                </c:pt>
                <c:pt idx="153">
                  <c:v>44</c:v>
                </c:pt>
                <c:pt idx="154">
                  <c:v>11000</c:v>
                </c:pt>
                <c:pt idx="155">
                  <c:v>410</c:v>
                </c:pt>
                <c:pt idx="156">
                  <c:v>180</c:v>
                </c:pt>
                <c:pt idx="157">
                  <c:v>130</c:v>
                </c:pt>
                <c:pt idx="158">
                  <c:v>490</c:v>
                </c:pt>
                <c:pt idx="159">
                  <c:v>6500</c:v>
                </c:pt>
                <c:pt idx="160">
                  <c:v>63</c:v>
                </c:pt>
                <c:pt idx="161">
                  <c:v>280</c:v>
                </c:pt>
                <c:pt idx="162">
                  <c:v>2500</c:v>
                </c:pt>
                <c:pt idx="163">
                  <c:v>440</c:v>
                </c:pt>
                <c:pt idx="164">
                  <c:v>180</c:v>
                </c:pt>
                <c:pt idx="165">
                  <c:v>680</c:v>
                </c:pt>
                <c:pt idx="166">
                  <c:v>730</c:v>
                </c:pt>
                <c:pt idx="167">
                  <c:v>82</c:v>
                </c:pt>
                <c:pt idx="168">
                  <c:v>1300</c:v>
                </c:pt>
                <c:pt idx="169">
                  <c:v>560</c:v>
                </c:pt>
                <c:pt idx="170">
                  <c:v>240</c:v>
                </c:pt>
                <c:pt idx="171">
                  <c:v>680</c:v>
                </c:pt>
                <c:pt idx="172">
                  <c:v>760</c:v>
                </c:pt>
                <c:pt idx="173">
                  <c:v>750</c:v>
                </c:pt>
                <c:pt idx="174">
                  <c:v>900</c:v>
                </c:pt>
                <c:pt idx="175">
                  <c:v>1700</c:v>
                </c:pt>
                <c:pt idx="176">
                  <c:v>250</c:v>
                </c:pt>
                <c:pt idx="177">
                  <c:v>32</c:v>
                </c:pt>
                <c:pt idx="178">
                  <c:v>4800</c:v>
                </c:pt>
                <c:pt idx="179">
                  <c:v>670</c:v>
                </c:pt>
                <c:pt idx="180">
                  <c:v>120</c:v>
                </c:pt>
                <c:pt idx="181">
                  <c:v>11000</c:v>
                </c:pt>
                <c:pt idx="182">
                  <c:v>1600</c:v>
                </c:pt>
                <c:pt idx="183">
                  <c:v>740</c:v>
                </c:pt>
                <c:pt idx="184">
                  <c:v>13000</c:v>
                </c:pt>
                <c:pt idx="185">
                  <c:v>280</c:v>
                </c:pt>
                <c:pt idx="186">
                  <c:v>26</c:v>
                </c:pt>
                <c:pt idx="187">
                  <c:v>4800</c:v>
                </c:pt>
                <c:pt idx="188">
                  <c:v>900</c:v>
                </c:pt>
                <c:pt idx="189">
                  <c:v>180</c:v>
                </c:pt>
                <c:pt idx="190">
                  <c:v>58</c:v>
                </c:pt>
                <c:pt idx="191">
                  <c:v>460</c:v>
                </c:pt>
                <c:pt idx="192">
                  <c:v>730</c:v>
                </c:pt>
                <c:pt idx="193">
                  <c:v>270</c:v>
                </c:pt>
                <c:pt idx="194">
                  <c:v>1000</c:v>
                </c:pt>
                <c:pt idx="195">
                  <c:v>160</c:v>
                </c:pt>
                <c:pt idx="196">
                  <c:v>130</c:v>
                </c:pt>
                <c:pt idx="197">
                  <c:v>210</c:v>
                </c:pt>
                <c:pt idx="198">
                  <c:v>620</c:v>
                </c:pt>
                <c:pt idx="199">
                  <c:v>220</c:v>
                </c:pt>
                <c:pt idx="200">
                  <c:v>120</c:v>
                </c:pt>
                <c:pt idx="201">
                  <c:v>230</c:v>
                </c:pt>
                <c:pt idx="202">
                  <c:v>120</c:v>
                </c:pt>
                <c:pt idx="203">
                  <c:v>330</c:v>
                </c:pt>
                <c:pt idx="204">
                  <c:v>9100</c:v>
                </c:pt>
                <c:pt idx="205">
                  <c:v>670</c:v>
                </c:pt>
                <c:pt idx="206">
                  <c:v>480</c:v>
                </c:pt>
                <c:pt idx="207">
                  <c:v>170</c:v>
                </c:pt>
                <c:pt idx="208">
                  <c:v>650</c:v>
                </c:pt>
                <c:pt idx="209">
                  <c:v>180</c:v>
                </c:pt>
                <c:pt idx="210">
                  <c:v>290</c:v>
                </c:pt>
                <c:pt idx="211">
                  <c:v>68</c:v>
                </c:pt>
                <c:pt idx="212">
                  <c:v>1600</c:v>
                </c:pt>
                <c:pt idx="213">
                  <c:v>690</c:v>
                </c:pt>
                <c:pt idx="214">
                  <c:v>450</c:v>
                </c:pt>
                <c:pt idx="215">
                  <c:v>270</c:v>
                </c:pt>
                <c:pt idx="216">
                  <c:v>1200</c:v>
                </c:pt>
                <c:pt idx="217">
                  <c:v>1500</c:v>
                </c:pt>
                <c:pt idx="218">
                  <c:v>79</c:v>
                </c:pt>
                <c:pt idx="219">
                  <c:v>400</c:v>
                </c:pt>
                <c:pt idx="220">
                  <c:v>2500</c:v>
                </c:pt>
                <c:pt idx="221">
                  <c:v>350</c:v>
                </c:pt>
                <c:pt idx="222">
                  <c:v>340</c:v>
                </c:pt>
                <c:pt idx="223">
                  <c:v>57630</c:v>
                </c:pt>
                <c:pt idx="224">
                  <c:v>46782</c:v>
                </c:pt>
                <c:pt idx="225">
                  <c:v>21696</c:v>
                </c:pt>
                <c:pt idx="226">
                  <c:v>7458</c:v>
                </c:pt>
                <c:pt idx="227">
                  <c:v>177.45777437820354</c:v>
                </c:pt>
                <c:pt idx="228">
                  <c:v>6554.3975755862512</c:v>
                </c:pt>
                <c:pt idx="229">
                  <c:v>404.18785049448553</c:v>
                </c:pt>
                <c:pt idx="230">
                  <c:v>1365.4994949138024</c:v>
                </c:pt>
                <c:pt idx="231">
                  <c:v>4697.3182625034806</c:v>
                </c:pt>
                <c:pt idx="232">
                  <c:v>3495.678706979334</c:v>
                </c:pt>
                <c:pt idx="233">
                  <c:v>1966.3192726758755</c:v>
                </c:pt>
                <c:pt idx="234">
                  <c:v>983.15963633793774</c:v>
                </c:pt>
                <c:pt idx="235">
                  <c:v>655.43975755862516</c:v>
                </c:pt>
                <c:pt idx="236">
                  <c:v>4861.1782018931362</c:v>
                </c:pt>
                <c:pt idx="237">
                  <c:v>873.91967674483351</c:v>
                </c:pt>
                <c:pt idx="238">
                  <c:v>53.52758020062106</c:v>
                </c:pt>
                <c:pt idx="239">
                  <c:v>447.8838343317272</c:v>
                </c:pt>
                <c:pt idx="240">
                  <c:v>338.64387473862297</c:v>
                </c:pt>
                <c:pt idx="241">
                  <c:v>1420.1194747103546</c:v>
                </c:pt>
                <c:pt idx="242">
                  <c:v>1420.1194747103546</c:v>
                </c:pt>
                <c:pt idx="243">
                  <c:v>1529.3594343034588</c:v>
                </c:pt>
                <c:pt idx="244">
                  <c:v>873.91967674483351</c:v>
                </c:pt>
                <c:pt idx="245">
                  <c:v>1529.3594343034588</c:v>
                </c:pt>
                <c:pt idx="246">
                  <c:v>298</c:v>
                </c:pt>
                <c:pt idx="247">
                  <c:v>21</c:v>
                </c:pt>
                <c:pt idx="248">
                  <c:v>170</c:v>
                </c:pt>
                <c:pt idx="249">
                  <c:v>150</c:v>
                </c:pt>
                <c:pt idx="250">
                  <c:v>110</c:v>
                </c:pt>
                <c:pt idx="251">
                  <c:v>95</c:v>
                </c:pt>
                <c:pt idx="252">
                  <c:v>85</c:v>
                </c:pt>
                <c:pt idx="253">
                  <c:v>580</c:v>
                </c:pt>
                <c:pt idx="254">
                  <c:v>310</c:v>
                </c:pt>
                <c:pt idx="255">
                  <c:v>1900</c:v>
                </c:pt>
                <c:pt idx="256">
                  <c:v>10000</c:v>
                </c:pt>
                <c:pt idx="257">
                  <c:v>6600</c:v>
                </c:pt>
                <c:pt idx="258">
                  <c:v>3700</c:v>
                </c:pt>
                <c:pt idx="259">
                  <c:v>3500</c:v>
                </c:pt>
                <c:pt idx="260">
                  <c:v>1800</c:v>
                </c:pt>
                <c:pt idx="261">
                  <c:v>370</c:v>
                </c:pt>
                <c:pt idx="262">
                  <c:v>1100</c:v>
                </c:pt>
                <c:pt idx="263">
                  <c:v>1700</c:v>
                </c:pt>
                <c:pt idx="264">
                  <c:v>2100</c:v>
                </c:pt>
                <c:pt idx="265">
                  <c:v>140</c:v>
                </c:pt>
                <c:pt idx="266">
                  <c:v>260</c:v>
                </c:pt>
                <c:pt idx="267">
                  <c:v>240</c:v>
                </c:pt>
                <c:pt idx="268">
                  <c:v>240</c:v>
                </c:pt>
                <c:pt idx="269">
                  <c:v>130</c:v>
                </c:pt>
                <c:pt idx="270">
                  <c:v>140</c:v>
                </c:pt>
                <c:pt idx="271">
                  <c:v>130</c:v>
                </c:pt>
                <c:pt idx="272">
                  <c:v>0.67</c:v>
                </c:pt>
                <c:pt idx="273">
                  <c:v>0.69</c:v>
                </c:pt>
                <c:pt idx="274">
                  <c:v>580</c:v>
                </c:pt>
                <c:pt idx="275">
                  <c:v>78</c:v>
                </c:pt>
                <c:pt idx="276">
                  <c:v>1400</c:v>
                </c:pt>
                <c:pt idx="277">
                  <c:v>1500</c:v>
                </c:pt>
                <c:pt idx="278">
                  <c:v>900</c:v>
                </c:pt>
                <c:pt idx="279">
                  <c:v>950</c:v>
                </c:pt>
                <c:pt idx="280">
                  <c:v>23</c:v>
                </c:pt>
                <c:pt idx="281">
                  <c:v>100</c:v>
                </c:pt>
                <c:pt idx="282">
                  <c:v>65</c:v>
                </c:pt>
                <c:pt idx="283">
                  <c:v>310</c:v>
                </c:pt>
                <c:pt idx="284">
                  <c:v>240</c:v>
                </c:pt>
                <c:pt idx="285">
                  <c:v>250</c:v>
                </c:pt>
                <c:pt idx="286">
                  <c:v>5400</c:v>
                </c:pt>
                <c:pt idx="287">
                  <c:v>4000</c:v>
                </c:pt>
                <c:pt idx="288">
                  <c:v>5200</c:v>
                </c:pt>
                <c:pt idx="289">
                  <c:v>11</c:v>
                </c:pt>
                <c:pt idx="290">
                  <c:v>23</c:v>
                </c:pt>
                <c:pt idx="291">
                  <c:v>17</c:v>
                </c:pt>
                <c:pt idx="292">
                  <c:v>41</c:v>
                </c:pt>
                <c:pt idx="293">
                  <c:v>66</c:v>
                </c:pt>
                <c:pt idx="294">
                  <c:v>1700</c:v>
                </c:pt>
                <c:pt idx="295">
                  <c:v>230</c:v>
                </c:pt>
                <c:pt idx="296">
                  <c:v>660</c:v>
                </c:pt>
                <c:pt idx="297">
                  <c:v>5100</c:v>
                </c:pt>
                <c:pt idx="298">
                  <c:v>2800</c:v>
                </c:pt>
                <c:pt idx="299">
                  <c:v>980</c:v>
                </c:pt>
                <c:pt idx="300">
                  <c:v>125</c:v>
                </c:pt>
                <c:pt idx="301">
                  <c:v>140</c:v>
                </c:pt>
                <c:pt idx="302">
                  <c:v>110</c:v>
                </c:pt>
                <c:pt idx="303">
                  <c:v>45</c:v>
                </c:pt>
                <c:pt idx="304">
                  <c:v>170</c:v>
                </c:pt>
                <c:pt idx="305">
                  <c:v>160</c:v>
                </c:pt>
                <c:pt idx="306">
                  <c:v>760</c:v>
                </c:pt>
                <c:pt idx="307">
                  <c:v>590</c:v>
                </c:pt>
                <c:pt idx="308">
                  <c:v>549.00998948256722</c:v>
                </c:pt>
                <c:pt idx="309">
                  <c:v>554.55554493188606</c:v>
                </c:pt>
                <c:pt idx="310">
                  <c:v>238.45888432071101</c:v>
                </c:pt>
                <c:pt idx="311">
                  <c:v>665.46665391826332</c:v>
                </c:pt>
                <c:pt idx="312">
                  <c:v>177.31477054952546</c:v>
                </c:pt>
                <c:pt idx="313">
                  <c:v>109.23995959310419</c:v>
                </c:pt>
                <c:pt idx="314">
                  <c:v>436.95983837241675</c:v>
                </c:pt>
                <c:pt idx="315">
                  <c:v>163.85993938965629</c:v>
                </c:pt>
                <c:pt idx="316">
                  <c:v>3271.8777150981277</c:v>
                </c:pt>
                <c:pt idx="317">
                  <c:v>2329.1332887139215</c:v>
                </c:pt>
                <c:pt idx="318">
                  <c:v>2828.2332791526187</c:v>
                </c:pt>
                <c:pt idx="319">
                  <c:v>2550.955506686676</c:v>
                </c:pt>
                <c:pt idx="320">
                  <c:v>386.70230676815498</c:v>
                </c:pt>
                <c:pt idx="321">
                  <c:v>271.51438560317268</c:v>
                </c:pt>
                <c:pt idx="322">
                  <c:v>234.48969665728549</c:v>
                </c:pt>
                <c:pt idx="323">
                  <c:v>250.94511396656867</c:v>
                </c:pt>
                <c:pt idx="324">
                  <c:v>1652.2512710296692</c:v>
                </c:pt>
                <c:pt idx="325">
                  <c:v>1168.6655331673269</c:v>
                </c:pt>
                <c:pt idx="326">
                  <c:v>1168.6655331673269</c:v>
                </c:pt>
                <c:pt idx="327">
                  <c:v>1208.9643446558555</c:v>
                </c:pt>
                <c:pt idx="328">
                  <c:v>483.58573786234217</c:v>
                </c:pt>
                <c:pt idx="329">
                  <c:v>338.51001650363952</c:v>
                </c:pt>
                <c:pt idx="330">
                  <c:v>221.64346318690684</c:v>
                </c:pt>
                <c:pt idx="331">
                  <c:v>257.91239352658249</c:v>
                </c:pt>
                <c:pt idx="332">
                  <c:v>1529.3594343034588</c:v>
                </c:pt>
                <c:pt idx="333">
                  <c:v>1092.3995959310419</c:v>
                </c:pt>
                <c:pt idx="334">
                  <c:v>1092.3995959310419</c:v>
                </c:pt>
                <c:pt idx="335">
                  <c:v>983.15963633793774</c:v>
                </c:pt>
                <c:pt idx="336">
                  <c:v>288.36888336458077</c:v>
                </c:pt>
                <c:pt idx="337">
                  <c:v>610.01109942507469</c:v>
                </c:pt>
                <c:pt idx="338">
                  <c:v>88.657385274762731</c:v>
                </c:pt>
                <c:pt idx="339">
                  <c:v>443.28692637381369</c:v>
                </c:pt>
                <c:pt idx="340">
                  <c:v>266.18666156730529</c:v>
                </c:pt>
                <c:pt idx="341">
                  <c:v>432.55332504687112</c:v>
                </c:pt>
                <c:pt idx="342">
                  <c:v>942.74442638420635</c:v>
                </c:pt>
                <c:pt idx="343">
                  <c:v>52.388454935087069</c:v>
                </c:pt>
                <c:pt idx="344">
                  <c:v>237.76298778231825</c:v>
                </c:pt>
                <c:pt idx="345">
                  <c:v>685.07979530498471</c:v>
                </c:pt>
                <c:pt idx="346">
                  <c:v>255.09555066866758</c:v>
                </c:pt>
                <c:pt idx="347">
                  <c:v>1774.5777437820354</c:v>
                </c:pt>
                <c:pt idx="348">
                  <c:v>2384.5888432071101</c:v>
                </c:pt>
                <c:pt idx="349">
                  <c:v>726.46776386077079</c:v>
                </c:pt>
                <c:pt idx="350">
                  <c:v>300.31136589441826</c:v>
                </c:pt>
                <c:pt idx="351">
                  <c:v>1571.653648052612</c:v>
                </c:pt>
                <c:pt idx="352">
                  <c:v>1289.5619676329125</c:v>
                </c:pt>
                <c:pt idx="353">
                  <c:v>415.07775833184371</c:v>
                </c:pt>
                <c:pt idx="354">
                  <c:v>298.21120501511098</c:v>
                </c:pt>
                <c:pt idx="355">
                  <c:v>310.30084846166955</c:v>
                </c:pt>
                <c:pt idx="356">
                  <c:v>72.537860679351326</c:v>
                </c:pt>
                <c:pt idx="357">
                  <c:v>1092.3995959310419</c:v>
                </c:pt>
                <c:pt idx="358">
                  <c:v>1059.6276080531106</c:v>
                </c:pt>
                <c:pt idx="359">
                  <c:v>284.02389494207091</c:v>
                </c:pt>
                <c:pt idx="360">
                  <c:v>194.09444072616012</c:v>
                </c:pt>
                <c:pt idx="361">
                  <c:v>100.74702872132129</c:v>
                </c:pt>
                <c:pt idx="362">
                  <c:v>81.929969694828145</c:v>
                </c:pt>
                <c:pt idx="363">
                  <c:v>25.125190706413964</c:v>
                </c:pt>
                <c:pt idx="364">
                  <c:v>2939.144388138996</c:v>
                </c:pt>
                <c:pt idx="365">
                  <c:v>5251.6410105049608</c:v>
                </c:pt>
                <c:pt idx="366">
                  <c:v>2772.7777246594301</c:v>
                </c:pt>
                <c:pt idx="367">
                  <c:v>2067.3290293615128</c:v>
                </c:pt>
                <c:pt idx="368">
                  <c:v>3759.8791118797103</c:v>
                </c:pt>
                <c:pt idx="369">
                  <c:v>2067.3290293615128</c:v>
                </c:pt>
                <c:pt idx="370">
                  <c:v>330.45025420593379</c:v>
                </c:pt>
                <c:pt idx="371">
                  <c:v>765.6774182820418</c:v>
                </c:pt>
                <c:pt idx="372">
                  <c:v>338.51001650363952</c:v>
                </c:pt>
                <c:pt idx="373">
                  <c:v>1141.5575777479389</c:v>
                </c:pt>
                <c:pt idx="374">
                  <c:v>2403.2791110482922</c:v>
                </c:pt>
                <c:pt idx="375">
                  <c:v>1147.019575727594</c:v>
                </c:pt>
                <c:pt idx="376">
                  <c:v>1153.4755334583231</c:v>
                </c:pt>
                <c:pt idx="377">
                  <c:v>942.74442638420635</c:v>
                </c:pt>
                <c:pt idx="378">
                  <c:v>1020.3822026746703</c:v>
                </c:pt>
                <c:pt idx="379">
                  <c:v>671.82575149759077</c:v>
                </c:pt>
                <c:pt idx="380">
                  <c:v>764.67971715172939</c:v>
                </c:pt>
                <c:pt idx="381">
                  <c:v>568.04778988414182</c:v>
                </c:pt>
                <c:pt idx="382">
                  <c:v>3007.90927571055</c:v>
                </c:pt>
                <c:pt idx="383">
                  <c:v>421.46221414823339</c:v>
                </c:pt>
                <c:pt idx="384">
                  <c:v>1934.3429514493687</c:v>
                </c:pt>
                <c:pt idx="385">
                  <c:v>257.91239352658249</c:v>
                </c:pt>
                <c:pt idx="386">
                  <c:v>177.45777437820354</c:v>
                </c:pt>
                <c:pt idx="387">
                  <c:v>205.18555162479785</c:v>
                </c:pt>
                <c:pt idx="388">
                  <c:v>1386.388862329715</c:v>
                </c:pt>
                <c:pt idx="389">
                  <c:v>460.28110229346544</c:v>
                </c:pt>
                <c:pt idx="390">
                  <c:v>210.73110707411669</c:v>
                </c:pt>
                <c:pt idx="391">
                  <c:v>210</c:v>
                </c:pt>
                <c:pt idx="392">
                  <c:v>700</c:v>
                </c:pt>
                <c:pt idx="393">
                  <c:v>54</c:v>
                </c:pt>
                <c:pt idx="394">
                  <c:v>64</c:v>
                </c:pt>
                <c:pt idx="395">
                  <c:v>1600</c:v>
                </c:pt>
                <c:pt idx="396">
                  <c:v>150</c:v>
                </c:pt>
                <c:pt idx="397">
                  <c:v>220</c:v>
                </c:pt>
                <c:pt idx="398">
                  <c:v>59</c:v>
                </c:pt>
                <c:pt idx="399">
                  <c:v>970</c:v>
                </c:pt>
                <c:pt idx="400">
                  <c:v>170</c:v>
                </c:pt>
                <c:pt idx="401">
                  <c:v>34</c:v>
                </c:pt>
                <c:pt idx="402">
                  <c:v>130</c:v>
                </c:pt>
                <c:pt idx="403">
                  <c:v>5000</c:v>
                </c:pt>
                <c:pt idx="404">
                  <c:v>200</c:v>
                </c:pt>
                <c:pt idx="405">
                  <c:v>6800</c:v>
                </c:pt>
                <c:pt idx="406">
                  <c:v>380</c:v>
                </c:pt>
                <c:pt idx="407">
                  <c:v>61000</c:v>
                </c:pt>
                <c:pt idx="408">
                  <c:v>200</c:v>
                </c:pt>
                <c:pt idx="409">
                  <c:v>340</c:v>
                </c:pt>
                <c:pt idx="410">
                  <c:v>170000</c:v>
                </c:pt>
              </c:numCache>
            </c:numRef>
          </c:xVal>
          <c:yVal>
            <c:numRef>
              <c:f>Database!$AD$43:$AD$2056</c:f>
              <c:numCache>
                <c:formatCode>0.0E+00</c:formatCode>
                <c:ptCount val="411"/>
                <c:pt idx="0">
                  <c:v>1.7272727272727272E-3</c:v>
                </c:pt>
                <c:pt idx="1">
                  <c:v>1.9230769230769232E-3</c:v>
                </c:pt>
                <c:pt idx="2">
                  <c:v>8.8541666666666662E-4</c:v>
                </c:pt>
                <c:pt idx="3">
                  <c:v>1.4736842105263156E-3</c:v>
                </c:pt>
                <c:pt idx="4">
                  <c:v>7.2826086956521746E-4</c:v>
                </c:pt>
                <c:pt idx="5">
                  <c:v>6.2500000000000001E-4</c:v>
                </c:pt>
                <c:pt idx="6">
                  <c:v>2.553191489361702E-3</c:v>
                </c:pt>
                <c:pt idx="7">
                  <c:v>8.1249999999999996E-4</c:v>
                </c:pt>
                <c:pt idx="8">
                  <c:v>9.6153846153846154E-5</c:v>
                </c:pt>
                <c:pt idx="9">
                  <c:v>2.7586206896551725E-4</c:v>
                </c:pt>
                <c:pt idx="10">
                  <c:v>2.9761904761904765E-4</c:v>
                </c:pt>
                <c:pt idx="11">
                  <c:v>8.3333333333333339E-4</c:v>
                </c:pt>
                <c:pt idx="12">
                  <c:v>1.1000000000000001E-3</c:v>
                </c:pt>
                <c:pt idx="13">
                  <c:v>6.6666666666666675E-4</c:v>
                </c:pt>
                <c:pt idx="14">
                  <c:v>2.5999999999999999E-3</c:v>
                </c:pt>
                <c:pt idx="15">
                  <c:v>1E-3</c:v>
                </c:pt>
                <c:pt idx="16">
                  <c:v>5.2307692307692309E-4</c:v>
                </c:pt>
                <c:pt idx="17">
                  <c:v>4.9739999999999995E-4</c:v>
                </c:pt>
                <c:pt idx="18">
                  <c:v>6.9565217391304353E-4</c:v>
                </c:pt>
                <c:pt idx="19">
                  <c:v>4.6969696969696972E-4</c:v>
                </c:pt>
                <c:pt idx="20">
                  <c:v>1.6862745098039215E-3</c:v>
                </c:pt>
                <c:pt idx="21">
                  <c:v>6.4285714285714282E-4</c:v>
                </c:pt>
                <c:pt idx="22">
                  <c:v>4.6153846153846153E-4</c:v>
                </c:pt>
                <c:pt idx="23">
                  <c:v>2.6666666666666666E-3</c:v>
                </c:pt>
                <c:pt idx="24">
                  <c:v>2.4999999999999998E-5</c:v>
                </c:pt>
                <c:pt idx="25">
                  <c:v>2.3404255319148937E-4</c:v>
                </c:pt>
                <c:pt idx="26">
                  <c:v>1.6875000000000001E-4</c:v>
                </c:pt>
                <c:pt idx="27">
                  <c:v>6.3888888888888884E-3</c:v>
                </c:pt>
                <c:pt idx="28">
                  <c:v>3.787878787878788E-3</c:v>
                </c:pt>
                <c:pt idx="29">
                  <c:v>1.1333333333333332E-3</c:v>
                </c:pt>
                <c:pt idx="30">
                  <c:v>3.4042553191489362E-2</c:v>
                </c:pt>
                <c:pt idx="31">
                  <c:v>4.0869565217391303E-2</c:v>
                </c:pt>
                <c:pt idx="32">
                  <c:v>1.2307692307692308E-3</c:v>
                </c:pt>
                <c:pt idx="33">
                  <c:v>1.2307692307692308E-3</c:v>
                </c:pt>
                <c:pt idx="34">
                  <c:v>8.8414634146341455E-4</c:v>
                </c:pt>
                <c:pt idx="35">
                  <c:v>1.6666666666666668E-3</c:v>
                </c:pt>
                <c:pt idx="36">
                  <c:v>1.6666666666666668E-3</c:v>
                </c:pt>
                <c:pt idx="37">
                  <c:v>1.6666666666666668E-3</c:v>
                </c:pt>
                <c:pt idx="38">
                  <c:v>5.7692307692307696E-3</c:v>
                </c:pt>
                <c:pt idx="39">
                  <c:v>1.6666666666666668E-3</c:v>
                </c:pt>
                <c:pt idx="40">
                  <c:v>1.6666666666666668E-3</c:v>
                </c:pt>
                <c:pt idx="41">
                  <c:v>1.6666666666666668E-3</c:v>
                </c:pt>
                <c:pt idx="42">
                  <c:v>6.7692307692307696E-3</c:v>
                </c:pt>
                <c:pt idx="43">
                  <c:v>6.7692307692307696E-3</c:v>
                </c:pt>
                <c:pt idx="44">
                  <c:v>6.7692307692307696E-3</c:v>
                </c:pt>
                <c:pt idx="45">
                  <c:v>5.0000000000000001E-3</c:v>
                </c:pt>
                <c:pt idx="46">
                  <c:v>5.0000000000000001E-3</c:v>
                </c:pt>
                <c:pt idx="47">
                  <c:v>5.0000000000000001E-3</c:v>
                </c:pt>
                <c:pt idx="48">
                  <c:v>2.6666666666666666E-3</c:v>
                </c:pt>
                <c:pt idx="49">
                  <c:v>2.6666666666666666E-3</c:v>
                </c:pt>
                <c:pt idx="50">
                  <c:v>2.6666666666666666E-3</c:v>
                </c:pt>
                <c:pt idx="51">
                  <c:v>5.4166666666666669E-3</c:v>
                </c:pt>
                <c:pt idx="52">
                  <c:v>5.4166666666666669E-3</c:v>
                </c:pt>
                <c:pt idx="53">
                  <c:v>5.4166666666666669E-3</c:v>
                </c:pt>
                <c:pt idx="54">
                  <c:v>2.6153846153846153E-2</c:v>
                </c:pt>
                <c:pt idx="55">
                  <c:v>1.7916666666666668E-2</c:v>
                </c:pt>
                <c:pt idx="56">
                  <c:v>2.9268292682926831E-2</c:v>
                </c:pt>
                <c:pt idx="57">
                  <c:v>1.4E-2</c:v>
                </c:pt>
                <c:pt idx="58">
                  <c:v>8.9999999999999993E-3</c:v>
                </c:pt>
                <c:pt idx="59">
                  <c:v>7.7777777777777784E-3</c:v>
                </c:pt>
                <c:pt idx="60">
                  <c:v>1.0769230769230769E-2</c:v>
                </c:pt>
                <c:pt idx="61">
                  <c:v>7.7777777777777784E-3</c:v>
                </c:pt>
                <c:pt idx="62">
                  <c:v>4.4318181818181817E-3</c:v>
                </c:pt>
                <c:pt idx="63">
                  <c:v>5.7692307692307696E-3</c:v>
                </c:pt>
                <c:pt idx="64">
                  <c:v>1.5135135135135136E-3</c:v>
                </c:pt>
                <c:pt idx="65">
                  <c:v>1.5E-3</c:v>
                </c:pt>
                <c:pt idx="66">
                  <c:v>1.1363636363636363E-3</c:v>
                </c:pt>
                <c:pt idx="67">
                  <c:v>3.142857142857143E-3</c:v>
                </c:pt>
                <c:pt idx="68">
                  <c:v>4.3478260869565218E-3</c:v>
                </c:pt>
                <c:pt idx="69">
                  <c:v>2.6470588235294116E-3</c:v>
                </c:pt>
                <c:pt idx="70">
                  <c:v>1.4516129032258066E-3</c:v>
                </c:pt>
                <c:pt idx="71">
                  <c:v>5.7407407407407407E-4</c:v>
                </c:pt>
                <c:pt idx="72">
                  <c:v>1.3333333333333335E-3</c:v>
                </c:pt>
                <c:pt idx="73">
                  <c:v>8.0769230769230766E-4</c:v>
                </c:pt>
                <c:pt idx="74">
                  <c:v>3.6363636363636364E-3</c:v>
                </c:pt>
                <c:pt idx="75">
                  <c:v>1.5384615384615385E-3</c:v>
                </c:pt>
                <c:pt idx="76">
                  <c:v>1.7391304347826088E-3</c:v>
                </c:pt>
                <c:pt idx="77">
                  <c:v>1.3114754098360656E-3</c:v>
                </c:pt>
                <c:pt idx="78">
                  <c:v>5.5999999999999999E-3</c:v>
                </c:pt>
                <c:pt idx="79">
                  <c:v>6.4615384615384611E-4</c:v>
                </c:pt>
                <c:pt idx="80">
                  <c:v>5.2173913043478256E-3</c:v>
                </c:pt>
                <c:pt idx="81">
                  <c:v>3.5000000000000001E-3</c:v>
                </c:pt>
                <c:pt idx="82">
                  <c:v>1.8461538461538461E-3</c:v>
                </c:pt>
                <c:pt idx="83">
                  <c:v>3.2941176470588237E-3</c:v>
                </c:pt>
                <c:pt idx="84">
                  <c:v>1.5714285714285715E-3</c:v>
                </c:pt>
                <c:pt idx="85">
                  <c:v>9.2307692307692305E-4</c:v>
                </c:pt>
                <c:pt idx="86">
                  <c:v>2.0625000000000001E-3</c:v>
                </c:pt>
                <c:pt idx="87">
                  <c:v>1.6923076923076924E-3</c:v>
                </c:pt>
                <c:pt idx="88">
                  <c:v>2.8E-3</c:v>
                </c:pt>
                <c:pt idx="89">
                  <c:v>2.142857142857143E-3</c:v>
                </c:pt>
                <c:pt idx="90">
                  <c:v>3.1372549019607842E-3</c:v>
                </c:pt>
                <c:pt idx="91">
                  <c:v>1.8390804597701149E-3</c:v>
                </c:pt>
                <c:pt idx="92">
                  <c:v>2.2727272727272726E-3</c:v>
                </c:pt>
                <c:pt idx="93">
                  <c:v>1.3157894736842105E-3</c:v>
                </c:pt>
                <c:pt idx="94">
                  <c:v>2.5000000000000001E-3</c:v>
                </c:pt>
                <c:pt idx="95">
                  <c:v>2.2916666666666667E-3</c:v>
                </c:pt>
                <c:pt idx="96">
                  <c:v>2.1739130434782609E-3</c:v>
                </c:pt>
                <c:pt idx="97">
                  <c:v>2E-3</c:v>
                </c:pt>
                <c:pt idx="98">
                  <c:v>2.3749999999999999E-3</c:v>
                </c:pt>
                <c:pt idx="99">
                  <c:v>2.7272727272727275E-3</c:v>
                </c:pt>
                <c:pt idx="100">
                  <c:v>4.4999999999999997E-3</c:v>
                </c:pt>
                <c:pt idx="101">
                  <c:v>4.3333333333333331E-3</c:v>
                </c:pt>
                <c:pt idx="102">
                  <c:v>4.3529411764705881E-3</c:v>
                </c:pt>
                <c:pt idx="103">
                  <c:v>1.276595744680851E-2</c:v>
                </c:pt>
                <c:pt idx="104">
                  <c:v>1.1363636363636363E-3</c:v>
                </c:pt>
                <c:pt idx="105">
                  <c:v>8.2352941176470592E-4</c:v>
                </c:pt>
                <c:pt idx="106">
                  <c:v>5.2380952380952383E-4</c:v>
                </c:pt>
                <c:pt idx="107">
                  <c:v>8.7179487179487182E-4</c:v>
                </c:pt>
                <c:pt idx="108">
                  <c:v>1.0746268656716418E-3</c:v>
                </c:pt>
                <c:pt idx="109">
                  <c:v>7.3170731707317073E-4</c:v>
                </c:pt>
                <c:pt idx="110">
                  <c:v>1.9444444444444444E-3</c:v>
                </c:pt>
                <c:pt idx="111">
                  <c:v>5.7692307692307696E-3</c:v>
                </c:pt>
                <c:pt idx="112">
                  <c:v>3.0370370370370367E-2</c:v>
                </c:pt>
                <c:pt idx="113">
                  <c:v>3.0000000000000001E-3</c:v>
                </c:pt>
                <c:pt idx="114">
                  <c:v>8.6206896551724137E-3</c:v>
                </c:pt>
                <c:pt idx="115">
                  <c:v>8.1578947368421053E-3</c:v>
                </c:pt>
                <c:pt idx="116">
                  <c:v>5.7894736842105266E-3</c:v>
                </c:pt>
                <c:pt idx="117">
                  <c:v>0.01</c:v>
                </c:pt>
                <c:pt idx="118">
                  <c:v>8.7037037037037031E-3</c:v>
                </c:pt>
                <c:pt idx="119">
                  <c:v>0.01</c:v>
                </c:pt>
                <c:pt idx="120">
                  <c:v>5.5263157894736839E-3</c:v>
                </c:pt>
                <c:pt idx="121">
                  <c:v>2.4285714285714288E-3</c:v>
                </c:pt>
                <c:pt idx="122">
                  <c:v>3.6842105263157894E-3</c:v>
                </c:pt>
                <c:pt idx="123">
                  <c:v>9.5999999999999992E-4</c:v>
                </c:pt>
                <c:pt idx="124">
                  <c:v>1.9411764705882352E-3</c:v>
                </c:pt>
                <c:pt idx="125">
                  <c:v>8.7499999999999991E-4</c:v>
                </c:pt>
                <c:pt idx="126">
                  <c:v>2.4615384615384616E-3</c:v>
                </c:pt>
                <c:pt idx="127">
                  <c:v>6.9999999999999999E-4</c:v>
                </c:pt>
                <c:pt idx="128">
                  <c:v>3.6363636363636364E-3</c:v>
                </c:pt>
                <c:pt idx="129">
                  <c:v>7.7142857142857145E-4</c:v>
                </c:pt>
                <c:pt idx="130">
                  <c:v>4.1489361702127663E-4</c:v>
                </c:pt>
                <c:pt idx="131">
                  <c:v>2.5789473684210528E-4</c:v>
                </c:pt>
                <c:pt idx="132">
                  <c:v>2.0333333333333332E-3</c:v>
                </c:pt>
                <c:pt idx="133">
                  <c:v>1.75E-3</c:v>
                </c:pt>
                <c:pt idx="134">
                  <c:v>0.93877551020408168</c:v>
                </c:pt>
                <c:pt idx="135">
                  <c:v>2.1304347826086958E-3</c:v>
                </c:pt>
                <c:pt idx="136">
                  <c:v>1.9555555555555559E-3</c:v>
                </c:pt>
                <c:pt idx="137">
                  <c:v>6.1111111111111114E-3</c:v>
                </c:pt>
                <c:pt idx="138">
                  <c:v>5.0000000000000001E-3</c:v>
                </c:pt>
                <c:pt idx="139">
                  <c:v>2.0754716981132076E-3</c:v>
                </c:pt>
                <c:pt idx="140">
                  <c:v>3.0555555555555557E-3</c:v>
                </c:pt>
                <c:pt idx="141">
                  <c:v>6.4102564102564103E-4</c:v>
                </c:pt>
                <c:pt idx="142">
                  <c:v>1.326086956521739E-2</c:v>
                </c:pt>
                <c:pt idx="143">
                  <c:v>1.7358490566037733E-3</c:v>
                </c:pt>
                <c:pt idx="144">
                  <c:v>8.2539682539682548E-3</c:v>
                </c:pt>
                <c:pt idx="145">
                  <c:v>6.7391304347826086E-3</c:v>
                </c:pt>
                <c:pt idx="146">
                  <c:v>4.8648648648648646E-3</c:v>
                </c:pt>
                <c:pt idx="147">
                  <c:v>3.9175257731958761E-3</c:v>
                </c:pt>
                <c:pt idx="148">
                  <c:v>1.0266666666666666E-3</c:v>
                </c:pt>
                <c:pt idx="149">
                  <c:v>1.1851851851851852E-3</c:v>
                </c:pt>
                <c:pt idx="150">
                  <c:v>1.7543859649122807E-3</c:v>
                </c:pt>
                <c:pt idx="151">
                  <c:v>2.4561403508771926E-3</c:v>
                </c:pt>
                <c:pt idx="152">
                  <c:v>4.6250000000000006E-3</c:v>
                </c:pt>
                <c:pt idx="153">
                  <c:v>3.4090909090909089E-3</c:v>
                </c:pt>
                <c:pt idx="154">
                  <c:v>3.5454545454545456E-3</c:v>
                </c:pt>
                <c:pt idx="155">
                  <c:v>6.3414634146341468E-3</c:v>
                </c:pt>
                <c:pt idx="156">
                  <c:v>1.5555555555555557E-3</c:v>
                </c:pt>
                <c:pt idx="157">
                  <c:v>1.6923076923076924E-3</c:v>
                </c:pt>
                <c:pt idx="158">
                  <c:v>3.2653061224489797E-3</c:v>
                </c:pt>
                <c:pt idx="159">
                  <c:v>1.0769230769230769E-3</c:v>
                </c:pt>
                <c:pt idx="160">
                  <c:v>5.7142857142857143E-3</c:v>
                </c:pt>
                <c:pt idx="161">
                  <c:v>4.642857142857143E-3</c:v>
                </c:pt>
                <c:pt idx="162">
                  <c:v>2E-3</c:v>
                </c:pt>
                <c:pt idx="163">
                  <c:v>4.0909090909090912E-3</c:v>
                </c:pt>
                <c:pt idx="164">
                  <c:v>8.8888888888888889E-3</c:v>
                </c:pt>
                <c:pt idx="165">
                  <c:v>1.6176470588235296E-3</c:v>
                </c:pt>
                <c:pt idx="166">
                  <c:v>1.643835616438356E-3</c:v>
                </c:pt>
                <c:pt idx="167">
                  <c:v>4.390243902439024E-3</c:v>
                </c:pt>
                <c:pt idx="168">
                  <c:v>6.7692307692307696E-3</c:v>
                </c:pt>
                <c:pt idx="169">
                  <c:v>2.5000000000000001E-3</c:v>
                </c:pt>
                <c:pt idx="170">
                  <c:v>4.1666666666666666E-3</c:v>
                </c:pt>
                <c:pt idx="171">
                  <c:v>2.9411764705882353E-3</c:v>
                </c:pt>
                <c:pt idx="172">
                  <c:v>2.8947368421052633E-3</c:v>
                </c:pt>
                <c:pt idx="173">
                  <c:v>2.5333333333333332E-3</c:v>
                </c:pt>
                <c:pt idx="174">
                  <c:v>2.7777777777777779E-3</c:v>
                </c:pt>
                <c:pt idx="175">
                  <c:v>8.2352941176470594E-3</c:v>
                </c:pt>
                <c:pt idx="176">
                  <c:v>4.0000000000000001E-3</c:v>
                </c:pt>
                <c:pt idx="177">
                  <c:v>8.1250000000000003E-3</c:v>
                </c:pt>
                <c:pt idx="178">
                  <c:v>2.5000000000000001E-3</c:v>
                </c:pt>
                <c:pt idx="179">
                  <c:v>2.6865671641791047E-3</c:v>
                </c:pt>
                <c:pt idx="180">
                  <c:v>4.6666666666666671E-3</c:v>
                </c:pt>
                <c:pt idx="181">
                  <c:v>2.1818181818181819E-3</c:v>
                </c:pt>
                <c:pt idx="182">
                  <c:v>2.4375E-3</c:v>
                </c:pt>
                <c:pt idx="183">
                  <c:v>3.6486486486486487E-3</c:v>
                </c:pt>
                <c:pt idx="184">
                  <c:v>2.0769230769230769E-3</c:v>
                </c:pt>
                <c:pt idx="185">
                  <c:v>6.4285714285714285E-3</c:v>
                </c:pt>
                <c:pt idx="186">
                  <c:v>1.4230769230769231E-2</c:v>
                </c:pt>
                <c:pt idx="187">
                  <c:v>2.9166666666666668E-3</c:v>
                </c:pt>
                <c:pt idx="188">
                  <c:v>1.5555555555555555E-3</c:v>
                </c:pt>
                <c:pt idx="189">
                  <c:v>8.8888888888888889E-3</c:v>
                </c:pt>
                <c:pt idx="190">
                  <c:v>4.4827586206896549E-3</c:v>
                </c:pt>
                <c:pt idx="191">
                  <c:v>6.956521739130435E-3</c:v>
                </c:pt>
                <c:pt idx="192">
                  <c:v>2.1917808219178085E-3</c:v>
                </c:pt>
                <c:pt idx="193">
                  <c:v>9.2592592592592587E-3</c:v>
                </c:pt>
                <c:pt idx="194">
                  <c:v>1.6999999999999999E-3</c:v>
                </c:pt>
                <c:pt idx="195">
                  <c:v>2.5000000000000001E-3</c:v>
                </c:pt>
                <c:pt idx="196">
                  <c:v>5.2307692307692315E-3</c:v>
                </c:pt>
                <c:pt idx="197">
                  <c:v>3.8571428571428576E-3</c:v>
                </c:pt>
                <c:pt idx="198">
                  <c:v>2.258064516129032E-3</c:v>
                </c:pt>
                <c:pt idx="199">
                  <c:v>1.4545454545454547E-3</c:v>
                </c:pt>
                <c:pt idx="200">
                  <c:v>7.5000000000000006E-3</c:v>
                </c:pt>
                <c:pt idx="201">
                  <c:v>1.0869565217391304E-2</c:v>
                </c:pt>
                <c:pt idx="202">
                  <c:v>5.0000000000000001E-3</c:v>
                </c:pt>
                <c:pt idx="203">
                  <c:v>2.3030303030303029E-3</c:v>
                </c:pt>
                <c:pt idx="204">
                  <c:v>4.7252747252747248E-4</c:v>
                </c:pt>
                <c:pt idx="205">
                  <c:v>2.8358208955223878E-3</c:v>
                </c:pt>
                <c:pt idx="206">
                  <c:v>2.5000000000000001E-3</c:v>
                </c:pt>
                <c:pt idx="207">
                  <c:v>1.8235294117647058E-3</c:v>
                </c:pt>
                <c:pt idx="208">
                  <c:v>1.3692307692307693E-3</c:v>
                </c:pt>
                <c:pt idx="209">
                  <c:v>5.5555555555555558E-3</c:v>
                </c:pt>
                <c:pt idx="210">
                  <c:v>6.2068965517241377E-3</c:v>
                </c:pt>
                <c:pt idx="211">
                  <c:v>3.8235294117647061E-3</c:v>
                </c:pt>
                <c:pt idx="212">
                  <c:v>6.8750000000000007E-4</c:v>
                </c:pt>
                <c:pt idx="213">
                  <c:v>1.5942028985507248E-3</c:v>
                </c:pt>
                <c:pt idx="214">
                  <c:v>2.0444444444444447E-3</c:v>
                </c:pt>
                <c:pt idx="215">
                  <c:v>2.4444444444444444E-3</c:v>
                </c:pt>
                <c:pt idx="216">
                  <c:v>2.4166666666666668E-3</c:v>
                </c:pt>
                <c:pt idx="217">
                  <c:v>1.5999999999999999E-3</c:v>
                </c:pt>
                <c:pt idx="218">
                  <c:v>2.9113924050632911E-3</c:v>
                </c:pt>
                <c:pt idx="219">
                  <c:v>3.0000000000000001E-3</c:v>
                </c:pt>
                <c:pt idx="220">
                  <c:v>1.2800000000000001E-3</c:v>
                </c:pt>
                <c:pt idx="221">
                  <c:v>1.9142857142857145E-3</c:v>
                </c:pt>
                <c:pt idx="222">
                  <c:v>2.9411764705882353E-3</c:v>
                </c:pt>
                <c:pt idx="223">
                  <c:v>4.4705882352941178E-4</c:v>
                </c:pt>
                <c:pt idx="224">
                  <c:v>3.7681159420289854E-4</c:v>
                </c:pt>
                <c:pt idx="225">
                  <c:v>5.9374999999999999E-4</c:v>
                </c:pt>
                <c:pt idx="226">
                  <c:v>2.6816840976133013E-3</c:v>
                </c:pt>
                <c:pt idx="227">
                  <c:v>8.4375000000000006E-3</c:v>
                </c:pt>
                <c:pt idx="228">
                  <c:v>2.8333333333333335E-3</c:v>
                </c:pt>
                <c:pt idx="229">
                  <c:v>1.0405405405405405E-2</c:v>
                </c:pt>
                <c:pt idx="230">
                  <c:v>1.0400000000000001E-2</c:v>
                </c:pt>
                <c:pt idx="231">
                  <c:v>1.8604651162790697E-3</c:v>
                </c:pt>
                <c:pt idx="232">
                  <c:v>3.5937500000000002E-3</c:v>
                </c:pt>
                <c:pt idx="233">
                  <c:v>1.6944444444444443E-2</c:v>
                </c:pt>
                <c:pt idx="234">
                  <c:v>3.3888888888888885E-2</c:v>
                </c:pt>
                <c:pt idx="235">
                  <c:v>1.4999999999999999E-2</c:v>
                </c:pt>
                <c:pt idx="236">
                  <c:v>1.460674157303371E-3</c:v>
                </c:pt>
                <c:pt idx="237">
                  <c:v>1.7499999999999998E-2</c:v>
                </c:pt>
                <c:pt idx="238">
                  <c:v>1.9387755102040816E-2</c:v>
                </c:pt>
                <c:pt idx="239">
                  <c:v>2.9268292682926828E-2</c:v>
                </c:pt>
                <c:pt idx="240">
                  <c:v>1.2903225806451615E-2</c:v>
                </c:pt>
                <c:pt idx="241">
                  <c:v>5.0000000000000001E-3</c:v>
                </c:pt>
                <c:pt idx="242">
                  <c:v>3.4230769230769231E-2</c:v>
                </c:pt>
                <c:pt idx="243">
                  <c:v>8.5714285714285701E-3</c:v>
                </c:pt>
                <c:pt idx="244">
                  <c:v>1.4999999999999999E-2</c:v>
                </c:pt>
                <c:pt idx="245">
                  <c:v>9.285714285714286E-3</c:v>
                </c:pt>
                <c:pt idx="246">
                  <c:v>8.4228187919463075E-3</c:v>
                </c:pt>
                <c:pt idx="247">
                  <c:v>1.3333333333333334E-2</c:v>
                </c:pt>
                <c:pt idx="248">
                  <c:v>1.6470588235294119E-4</c:v>
                </c:pt>
                <c:pt idx="249">
                  <c:v>6.6666666666666675E-4</c:v>
                </c:pt>
                <c:pt idx="250">
                  <c:v>8.2727272727272736E-3</c:v>
                </c:pt>
                <c:pt idx="251">
                  <c:v>8.1052631578947367E-4</c:v>
                </c:pt>
                <c:pt idx="252">
                  <c:v>7.4117647058823529E-3</c:v>
                </c:pt>
                <c:pt idx="253">
                  <c:v>9.6551724137931047E-4</c:v>
                </c:pt>
                <c:pt idx="254">
                  <c:v>2.935483870967742E-3</c:v>
                </c:pt>
                <c:pt idx="255">
                  <c:v>2.9473684210526313E-3</c:v>
                </c:pt>
                <c:pt idx="256">
                  <c:v>1.3999999999999999E-4</c:v>
                </c:pt>
                <c:pt idx="257">
                  <c:v>9.2424242424242421E-4</c:v>
                </c:pt>
                <c:pt idx="258">
                  <c:v>1.3783783783783784E-2</c:v>
                </c:pt>
                <c:pt idx="259">
                  <c:v>1.5428571428571431E-4</c:v>
                </c:pt>
                <c:pt idx="260">
                  <c:v>3.2777777777777775E-4</c:v>
                </c:pt>
                <c:pt idx="261">
                  <c:v>2.1621621621621622E-3</c:v>
                </c:pt>
                <c:pt idx="262">
                  <c:v>3.0909090909090909E-4</c:v>
                </c:pt>
                <c:pt idx="263">
                  <c:v>1.2352941176470587E-4</c:v>
                </c:pt>
                <c:pt idx="264">
                  <c:v>4.0952380952380949E-4</c:v>
                </c:pt>
                <c:pt idx="265">
                  <c:v>6.8571428571428568E-3</c:v>
                </c:pt>
                <c:pt idx="266">
                  <c:v>6.9230769230769226E-4</c:v>
                </c:pt>
                <c:pt idx="267">
                  <c:v>6.2500000000000001E-4</c:v>
                </c:pt>
                <c:pt idx="268">
                  <c:v>5.0000000000000001E-4</c:v>
                </c:pt>
                <c:pt idx="269">
                  <c:v>1.9230769230769232E-3</c:v>
                </c:pt>
                <c:pt idx="270">
                  <c:v>1.9285714285714288E-3</c:v>
                </c:pt>
                <c:pt idx="271">
                  <c:v>5.3076923076923075E-3</c:v>
                </c:pt>
                <c:pt idx="272">
                  <c:v>2.3880597014925373E-2</c:v>
                </c:pt>
                <c:pt idx="273">
                  <c:v>3.3333333333333333E-2</c:v>
                </c:pt>
                <c:pt idx="274">
                  <c:v>1.2931034482758621E-2</c:v>
                </c:pt>
                <c:pt idx="275">
                  <c:v>4.2307692307692303E-2</c:v>
                </c:pt>
                <c:pt idx="276">
                  <c:v>2.642857142857143E-4</c:v>
                </c:pt>
                <c:pt idx="277">
                  <c:v>1.9333333333333333E-3</c:v>
                </c:pt>
                <c:pt idx="278">
                  <c:v>7.1111111111111115E-3</c:v>
                </c:pt>
                <c:pt idx="279">
                  <c:v>8.3157894736842104E-3</c:v>
                </c:pt>
                <c:pt idx="280">
                  <c:v>1.0434782608695653E-3</c:v>
                </c:pt>
                <c:pt idx="281">
                  <c:v>3.8999999999999999E-4</c:v>
                </c:pt>
                <c:pt idx="282">
                  <c:v>3.5384615384615386E-4</c:v>
                </c:pt>
                <c:pt idx="283">
                  <c:v>3.5483870967741938E-3</c:v>
                </c:pt>
                <c:pt idx="284">
                  <c:v>3.0416666666666665E-3</c:v>
                </c:pt>
                <c:pt idx="285">
                  <c:v>3.1600000000000003E-2</c:v>
                </c:pt>
                <c:pt idx="286">
                  <c:v>2.0370370370370372E-4</c:v>
                </c:pt>
                <c:pt idx="287">
                  <c:v>3.5000000000000004E-5</c:v>
                </c:pt>
                <c:pt idx="288">
                  <c:v>6.1538461538461541E-4</c:v>
                </c:pt>
                <c:pt idx="289">
                  <c:v>2.1818181818181819E-3</c:v>
                </c:pt>
                <c:pt idx="290">
                  <c:v>1.3043478260869564E-3</c:v>
                </c:pt>
                <c:pt idx="291">
                  <c:v>2E-3</c:v>
                </c:pt>
                <c:pt idx="292">
                  <c:v>6.3414634146341466E-4</c:v>
                </c:pt>
                <c:pt idx="293">
                  <c:v>3.181818181818182E-4</c:v>
                </c:pt>
                <c:pt idx="294">
                  <c:v>2.7058823529411765E-3</c:v>
                </c:pt>
                <c:pt idx="295">
                  <c:v>3.8695652173913043E-3</c:v>
                </c:pt>
                <c:pt idx="296">
                  <c:v>3.6363636363636361E-4</c:v>
                </c:pt>
                <c:pt idx="297">
                  <c:v>1.0980392156862745E-3</c:v>
                </c:pt>
                <c:pt idx="298">
                  <c:v>2.4285714285714284E-3</c:v>
                </c:pt>
                <c:pt idx="299">
                  <c:v>2.7551020408163266E-3</c:v>
                </c:pt>
                <c:pt idx="300">
                  <c:v>1.44E-2</c:v>
                </c:pt>
                <c:pt idx="301">
                  <c:v>1.7857142857142857E-3</c:v>
                </c:pt>
                <c:pt idx="302">
                  <c:v>2.6363636363636363E-3</c:v>
                </c:pt>
                <c:pt idx="303">
                  <c:v>3.3333333333333333E-2</c:v>
                </c:pt>
                <c:pt idx="304">
                  <c:v>8.8235294117647058E-3</c:v>
                </c:pt>
                <c:pt idx="305">
                  <c:v>3.2187500000000003E-3</c:v>
                </c:pt>
                <c:pt idx="306">
                  <c:v>7.0394736842105269E-4</c:v>
                </c:pt>
                <c:pt idx="307">
                  <c:v>5.0000000000000001E-4</c:v>
                </c:pt>
                <c:pt idx="308">
                  <c:v>2.0202020202020202E-3</c:v>
                </c:pt>
                <c:pt idx="309">
                  <c:v>2E-3</c:v>
                </c:pt>
                <c:pt idx="310">
                  <c:v>4.6511627906976744E-3</c:v>
                </c:pt>
                <c:pt idx="311">
                  <c:v>3.375E-3</c:v>
                </c:pt>
                <c:pt idx="312">
                  <c:v>2.3863636363636366E-3</c:v>
                </c:pt>
                <c:pt idx="313">
                  <c:v>2.0250000000000001E-2</c:v>
                </c:pt>
                <c:pt idx="314">
                  <c:v>5.0625000000000002E-3</c:v>
                </c:pt>
                <c:pt idx="315">
                  <c:v>1.35E-2</c:v>
                </c:pt>
                <c:pt idx="316">
                  <c:v>6.4406779661016949E-3</c:v>
                </c:pt>
                <c:pt idx="317">
                  <c:v>9.0476190476190474E-3</c:v>
                </c:pt>
                <c:pt idx="318">
                  <c:v>7.4509803921568628E-3</c:v>
                </c:pt>
                <c:pt idx="319">
                  <c:v>8.2608695652173908E-3</c:v>
                </c:pt>
                <c:pt idx="320">
                  <c:v>5.5319148936170221E-3</c:v>
                </c:pt>
                <c:pt idx="321">
                  <c:v>7.8787878787878792E-3</c:v>
                </c:pt>
                <c:pt idx="322">
                  <c:v>9.1228070175438606E-3</c:v>
                </c:pt>
                <c:pt idx="323">
                  <c:v>8.5245901639344271E-3</c:v>
                </c:pt>
                <c:pt idx="324">
                  <c:v>5.6097560975609745E-3</c:v>
                </c:pt>
                <c:pt idx="325">
                  <c:v>7.9310344827586195E-3</c:v>
                </c:pt>
                <c:pt idx="326">
                  <c:v>7.9310344827586195E-3</c:v>
                </c:pt>
                <c:pt idx="327">
                  <c:v>7.6666666666666654E-3</c:v>
                </c:pt>
                <c:pt idx="328">
                  <c:v>4.7499999999999999E-3</c:v>
                </c:pt>
                <c:pt idx="329">
                  <c:v>6.7857142857142855E-3</c:v>
                </c:pt>
                <c:pt idx="330">
                  <c:v>1.0363636363636363E-2</c:v>
                </c:pt>
                <c:pt idx="331">
                  <c:v>8.9062499999999992E-3</c:v>
                </c:pt>
                <c:pt idx="332">
                  <c:v>5.3571428571428572E-3</c:v>
                </c:pt>
                <c:pt idx="333">
                  <c:v>7.5000000000000006E-3</c:v>
                </c:pt>
                <c:pt idx="334">
                  <c:v>7.5000000000000006E-3</c:v>
                </c:pt>
                <c:pt idx="335">
                  <c:v>8.3333333333333332E-3</c:v>
                </c:pt>
                <c:pt idx="336">
                  <c:v>9.2307692307692299E-3</c:v>
                </c:pt>
                <c:pt idx="337">
                  <c:v>4.3636363636363629E-3</c:v>
                </c:pt>
                <c:pt idx="338">
                  <c:v>5.909090909090909E-3</c:v>
                </c:pt>
                <c:pt idx="339">
                  <c:v>1.1818181818181817E-3</c:v>
                </c:pt>
                <c:pt idx="340">
                  <c:v>1.1875E-2</c:v>
                </c:pt>
                <c:pt idx="341">
                  <c:v>7.3076923076923076E-3</c:v>
                </c:pt>
                <c:pt idx="342">
                  <c:v>3.3529411764705876E-3</c:v>
                </c:pt>
                <c:pt idx="343">
                  <c:v>9.2307692307692299E-3</c:v>
                </c:pt>
                <c:pt idx="344">
                  <c:v>2.0338983050847458E-3</c:v>
                </c:pt>
                <c:pt idx="345">
                  <c:v>7.0588235294117652E-4</c:v>
                </c:pt>
                <c:pt idx="346">
                  <c:v>7.9347826086956522E-2</c:v>
                </c:pt>
                <c:pt idx="347">
                  <c:v>8.7499999999999991E-3</c:v>
                </c:pt>
                <c:pt idx="348">
                  <c:v>6.5116279069767436E-3</c:v>
                </c:pt>
                <c:pt idx="349">
                  <c:v>2.1374045801526714E-2</c:v>
                </c:pt>
                <c:pt idx="350">
                  <c:v>6.3013698630136981E-3</c:v>
                </c:pt>
                <c:pt idx="351">
                  <c:v>5.1282051282051282E-3</c:v>
                </c:pt>
                <c:pt idx="352">
                  <c:v>6.2500000000000003E-3</c:v>
                </c:pt>
                <c:pt idx="353">
                  <c:v>1.9417475728155338E-2</c:v>
                </c:pt>
                <c:pt idx="354">
                  <c:v>7.2972972972972982E-3</c:v>
                </c:pt>
                <c:pt idx="355">
                  <c:v>7.0129870129870134E-3</c:v>
                </c:pt>
                <c:pt idx="356">
                  <c:v>3.0000000000000002E-2</c:v>
                </c:pt>
                <c:pt idx="357">
                  <c:v>5.5000000000000014E-3</c:v>
                </c:pt>
                <c:pt idx="358">
                  <c:v>5.6701030927835058E-3</c:v>
                </c:pt>
                <c:pt idx="359">
                  <c:v>2.1153846153846155E-2</c:v>
                </c:pt>
                <c:pt idx="360">
                  <c:v>1.2571428571428572E-2</c:v>
                </c:pt>
                <c:pt idx="361">
                  <c:v>8.0000000000000002E-3</c:v>
                </c:pt>
                <c:pt idx="362">
                  <c:v>1.1999999999999999E-2</c:v>
                </c:pt>
                <c:pt idx="363">
                  <c:v>3.9130434782608692E-2</c:v>
                </c:pt>
                <c:pt idx="364">
                  <c:v>2.075471698113208E-3</c:v>
                </c:pt>
                <c:pt idx="365">
                  <c:v>1.1615628299894406E-3</c:v>
                </c:pt>
                <c:pt idx="366">
                  <c:v>2.2000000000000006E-3</c:v>
                </c:pt>
                <c:pt idx="367">
                  <c:v>2.53411306042885E-3</c:v>
                </c:pt>
                <c:pt idx="368">
                  <c:v>1.3933547695605575E-3</c:v>
                </c:pt>
                <c:pt idx="369">
                  <c:v>2.53411306042885E-3</c:v>
                </c:pt>
                <c:pt idx="370">
                  <c:v>2.8048780487804881E-3</c:v>
                </c:pt>
                <c:pt idx="371">
                  <c:v>1.2105263157894737E-3</c:v>
                </c:pt>
                <c:pt idx="372">
                  <c:v>2.7380952380952383E-3</c:v>
                </c:pt>
                <c:pt idx="373">
                  <c:v>2.583732057416268E-3</c:v>
                </c:pt>
                <c:pt idx="374">
                  <c:v>1.2272727272727275E-3</c:v>
                </c:pt>
                <c:pt idx="375">
                  <c:v>2.5714285714285717E-3</c:v>
                </c:pt>
                <c:pt idx="376">
                  <c:v>1.2980769230769231E-3</c:v>
                </c:pt>
                <c:pt idx="377">
                  <c:v>1.588235294117647E-3</c:v>
                </c:pt>
                <c:pt idx="378">
                  <c:v>1.4673913043478262E-3</c:v>
                </c:pt>
                <c:pt idx="379">
                  <c:v>1.6260162601626016E-3</c:v>
                </c:pt>
                <c:pt idx="380">
                  <c:v>1.4285714285714286E-3</c:v>
                </c:pt>
                <c:pt idx="381">
                  <c:v>1.9230769230769232E-3</c:v>
                </c:pt>
                <c:pt idx="382">
                  <c:v>2.5811209439528029E-4</c:v>
                </c:pt>
                <c:pt idx="383">
                  <c:v>1.8421052631578949E-3</c:v>
                </c:pt>
                <c:pt idx="384">
                  <c:v>2.5000000000000001E-4</c:v>
                </c:pt>
                <c:pt idx="385">
                  <c:v>1.8749999999999999E-3</c:v>
                </c:pt>
                <c:pt idx="386">
                  <c:v>3.1250000000000002E-3</c:v>
                </c:pt>
                <c:pt idx="387">
                  <c:v>3.2432432432432426E-3</c:v>
                </c:pt>
                <c:pt idx="388">
                  <c:v>4.8000000000000001E-4</c:v>
                </c:pt>
                <c:pt idx="389">
                  <c:v>1.4457831325301203E-3</c:v>
                </c:pt>
                <c:pt idx="390">
                  <c:v>3.1578947368421052E-3</c:v>
                </c:pt>
                <c:pt idx="391">
                  <c:v>0.11904761904761904</c:v>
                </c:pt>
                <c:pt idx="392">
                  <c:v>3.4285715648106141E-3</c:v>
                </c:pt>
                <c:pt idx="393">
                  <c:v>1.5000000000000001E-2</c:v>
                </c:pt>
                <c:pt idx="394">
                  <c:v>0.15156249999999999</c:v>
                </c:pt>
                <c:pt idx="395">
                  <c:v>6.2500000000000003E-3</c:v>
                </c:pt>
                <c:pt idx="396">
                  <c:v>3.6000000000000003E-3</c:v>
                </c:pt>
                <c:pt idx="397">
                  <c:v>3.1818181818181815E-2</c:v>
                </c:pt>
                <c:pt idx="398">
                  <c:v>7.1186440677966098E-3</c:v>
                </c:pt>
                <c:pt idx="399">
                  <c:v>1.7525773195876289E-2</c:v>
                </c:pt>
                <c:pt idx="400">
                  <c:v>4.1176470588235294E-2</c:v>
                </c:pt>
                <c:pt idx="401">
                  <c:v>8.8235294117647065E-2</c:v>
                </c:pt>
                <c:pt idx="402">
                  <c:v>1.2307692307692308E-2</c:v>
                </c:pt>
                <c:pt idx="403">
                  <c:v>1.5E-3</c:v>
                </c:pt>
                <c:pt idx="404">
                  <c:v>6.0000000000000001E-3</c:v>
                </c:pt>
                <c:pt idx="405">
                  <c:v>1.1029411764705882E-3</c:v>
                </c:pt>
                <c:pt idx="406">
                  <c:v>9.7368421052631583E-3</c:v>
                </c:pt>
                <c:pt idx="407">
                  <c:v>1.9672131147540983E-4</c:v>
                </c:pt>
                <c:pt idx="408">
                  <c:v>1.2500000000000001E-2</c:v>
                </c:pt>
                <c:pt idx="409">
                  <c:v>0.35294117647058826</c:v>
                </c:pt>
                <c:pt idx="410">
                  <c:v>5.8823529411764701E-4</c:v>
                </c:pt>
              </c:numCache>
            </c:numRef>
          </c:yVal>
          <c:smooth val="0"/>
        </c:ser>
        <c:ser>
          <c:idx val="2"/>
          <c:order val="1"/>
          <c:tx>
            <c:v>EPA Data (IA &lt; RL)</c:v>
          </c:tx>
          <c:spPr>
            <a:ln>
              <a:noFill/>
            </a:ln>
          </c:spPr>
          <c:marker>
            <c:symbol val="triangle"/>
            <c:size val="3"/>
            <c:spPr>
              <a:noFill/>
              <a:ln>
                <a:solidFill>
                  <a:srgbClr val="00B0F0"/>
                </a:solidFill>
              </a:ln>
            </c:spPr>
          </c:marker>
          <c:xVal>
            <c:numRef>
              <c:f>Database!$AC$2057:$AC$2400</c:f>
              <c:numCache>
                <c:formatCode>General</c:formatCode>
                <c:ptCount val="20"/>
                <c:pt idx="0">
                  <c:v>1.5</c:v>
                </c:pt>
                <c:pt idx="1">
                  <c:v>8.6999999999999993</c:v>
                </c:pt>
                <c:pt idx="2">
                  <c:v>61</c:v>
                </c:pt>
                <c:pt idx="3">
                  <c:v>5.6</c:v>
                </c:pt>
                <c:pt idx="4">
                  <c:v>33</c:v>
                </c:pt>
                <c:pt idx="5">
                  <c:v>9.4</c:v>
                </c:pt>
                <c:pt idx="6">
                  <c:v>12</c:v>
                </c:pt>
                <c:pt idx="7">
                  <c:v>24</c:v>
                </c:pt>
                <c:pt idx="8">
                  <c:v>25</c:v>
                </c:pt>
                <c:pt idx="9">
                  <c:v>26</c:v>
                </c:pt>
                <c:pt idx="10">
                  <c:v>400</c:v>
                </c:pt>
                <c:pt idx="11">
                  <c:v>52</c:v>
                </c:pt>
                <c:pt idx="12">
                  <c:v>450</c:v>
                </c:pt>
                <c:pt idx="13">
                  <c:v>33</c:v>
                </c:pt>
                <c:pt idx="14">
                  <c:v>68</c:v>
                </c:pt>
                <c:pt idx="15">
                  <c:v>1.9</c:v>
                </c:pt>
                <c:pt idx="16">
                  <c:v>1.5</c:v>
                </c:pt>
                <c:pt idx="17">
                  <c:v>8</c:v>
                </c:pt>
                <c:pt idx="18">
                  <c:v>43</c:v>
                </c:pt>
                <c:pt idx="19">
                  <c:v>240</c:v>
                </c:pt>
              </c:numCache>
            </c:numRef>
          </c:xVal>
          <c:yVal>
            <c:numRef>
              <c:f>Database!$AD$2057:$AD$2400</c:f>
              <c:numCache>
                <c:formatCode>0.0E+00</c:formatCode>
                <c:ptCount val="20"/>
                <c:pt idx="0">
                  <c:v>9.3333333333333338E-2</c:v>
                </c:pt>
                <c:pt idx="1">
                  <c:v>8.0459770114942528E-2</c:v>
                </c:pt>
                <c:pt idx="2">
                  <c:v>3.114754098360656E-3</c:v>
                </c:pt>
                <c:pt idx="3">
                  <c:v>2.6785714285714288E-2</c:v>
                </c:pt>
                <c:pt idx="4">
                  <c:v>2.2424242424242423E-2</c:v>
                </c:pt>
                <c:pt idx="5">
                  <c:v>1.7021276595744681E-2</c:v>
                </c:pt>
                <c:pt idx="6">
                  <c:v>1.1666666666666667E-2</c:v>
                </c:pt>
                <c:pt idx="7">
                  <c:v>5.8333333333333336E-3</c:v>
                </c:pt>
                <c:pt idx="8">
                  <c:v>5.6000000000000008E-3</c:v>
                </c:pt>
                <c:pt idx="9">
                  <c:v>6.9230769230769224E-3</c:v>
                </c:pt>
                <c:pt idx="10">
                  <c:v>4.4999999999999999E-4</c:v>
                </c:pt>
                <c:pt idx="11">
                  <c:v>2.6923076923076926E-3</c:v>
                </c:pt>
                <c:pt idx="12">
                  <c:v>4.2222222222222222E-4</c:v>
                </c:pt>
                <c:pt idx="13">
                  <c:v>6.0606060606060606E-3</c:v>
                </c:pt>
                <c:pt idx="14">
                  <c:v>2.7941176470588237E-3</c:v>
                </c:pt>
                <c:pt idx="15">
                  <c:v>6.8421052631578952E-2</c:v>
                </c:pt>
                <c:pt idx="16">
                  <c:v>8.666666666666667E-2</c:v>
                </c:pt>
                <c:pt idx="17">
                  <c:v>1.375E-2</c:v>
                </c:pt>
                <c:pt idx="18">
                  <c:v>4.1860465116279064E-3</c:v>
                </c:pt>
                <c:pt idx="19">
                  <c:v>4.5833333333333334E-3</c:v>
                </c:pt>
              </c:numCache>
            </c:numRef>
          </c:yVal>
          <c:smooth val="0"/>
        </c:ser>
        <c:dLbls>
          <c:showLegendKey val="0"/>
          <c:showVal val="0"/>
          <c:showCatName val="0"/>
          <c:showSerName val="0"/>
          <c:showPercent val="0"/>
          <c:showBubbleSize val="0"/>
        </c:dLbls>
        <c:axId val="325559984"/>
        <c:axId val="325560544"/>
      </c:scatterChart>
      <c:valAx>
        <c:axId val="325559984"/>
        <c:scaling>
          <c:logBase val="10"/>
          <c:orientation val="minMax"/>
        </c:scaling>
        <c:delete val="0"/>
        <c:axPos val="b"/>
        <c:majorGridlines>
          <c:spPr>
            <a:ln w="3175">
              <a:solidFill>
                <a:srgbClr val="000000"/>
              </a:solidFill>
              <a:prstDash val="solid"/>
            </a:ln>
          </c:spPr>
        </c:majorGridlines>
        <c:numFmt formatCode="0.E+00" sourceLinked="0"/>
        <c:majorTickMark val="out"/>
        <c:minorTickMark val="none"/>
        <c:tickLblPos val="low"/>
        <c:spPr>
          <a:ln w="3175">
            <a:solidFill>
              <a:srgbClr val="000000"/>
            </a:solidFill>
            <a:prstDash val="solid"/>
          </a:ln>
        </c:spPr>
        <c:txPr>
          <a:bodyPr rot="0" vert="horz"/>
          <a:lstStyle/>
          <a:p>
            <a:pPr>
              <a:defRPr sz="700" b="0" i="0" u="none" strike="noStrike" baseline="0">
                <a:solidFill>
                  <a:srgbClr val="000000"/>
                </a:solidFill>
                <a:latin typeface="Arial"/>
                <a:ea typeface="Arial"/>
                <a:cs typeface="Arial"/>
              </a:defRPr>
            </a:pPr>
            <a:endParaRPr lang="fr-FR"/>
          </a:p>
        </c:txPr>
        <c:crossAx val="325560544"/>
        <c:crosses val="autoZero"/>
        <c:crossBetween val="midCat"/>
        <c:majorUnit val="10"/>
      </c:valAx>
      <c:valAx>
        <c:axId val="325560544"/>
        <c:scaling>
          <c:logBase val="10"/>
          <c:orientation val="minMax"/>
        </c:scaling>
        <c:delete val="0"/>
        <c:axPos val="l"/>
        <c:majorGridlines>
          <c:spPr>
            <a:ln w="3175">
              <a:solidFill>
                <a:srgbClr val="000000"/>
              </a:solidFill>
              <a:prstDash val="solid"/>
            </a:ln>
          </c:spPr>
        </c:majorGridlines>
        <c:minorGridlines>
          <c:spPr>
            <a:ln w="3175">
              <a:solidFill>
                <a:srgbClr val="C0C0C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fr-FR" sz="1000" b="1" i="0" u="none" strike="noStrike" baseline="0">
                    <a:solidFill>
                      <a:srgbClr val="000000"/>
                    </a:solidFill>
                    <a:latin typeface="Arial"/>
                    <a:cs typeface="Arial"/>
                  </a:rPr>
                  <a:t>Attenuation</a:t>
                </a:r>
                <a:r>
                  <a:rPr lang="fr-FR" sz="900" b="1" i="0" u="none" strike="noStrike" baseline="0">
                    <a:solidFill>
                      <a:srgbClr val="000000"/>
                    </a:solidFill>
                    <a:latin typeface="Arial"/>
                    <a:cs typeface="Arial"/>
                  </a:rPr>
                  <a:t> Factor</a:t>
                </a:r>
              </a:p>
            </c:rich>
          </c:tx>
          <c:layout>
            <c:manualLayout>
              <c:xMode val="edge"/>
              <c:yMode val="edge"/>
              <c:x val="3.257308353697167E-3"/>
              <c:y val="0.27271710878373218"/>
            </c:manualLayout>
          </c:layout>
          <c:overlay val="0"/>
          <c:spPr>
            <a:noFill/>
            <a:ln w="25400">
              <a:noFill/>
            </a:ln>
          </c:spPr>
        </c:title>
        <c:numFmt formatCode="0.E+00" sourceLinked="0"/>
        <c:majorTickMark val="out"/>
        <c:minorTickMark val="none"/>
        <c:tickLblPos val="low"/>
        <c:spPr>
          <a:ln w="3175">
            <a:solidFill>
              <a:srgbClr val="000000"/>
            </a:solidFill>
            <a:prstDash val="solid"/>
          </a:ln>
        </c:spPr>
        <c:txPr>
          <a:bodyPr rot="0" vert="horz"/>
          <a:lstStyle/>
          <a:p>
            <a:pPr>
              <a:defRPr sz="700" b="0" i="0" u="none" strike="noStrike" baseline="0">
                <a:solidFill>
                  <a:srgbClr val="000000"/>
                </a:solidFill>
                <a:latin typeface="Arial"/>
                <a:ea typeface="Arial"/>
                <a:cs typeface="Arial"/>
              </a:defRPr>
            </a:pPr>
            <a:endParaRPr lang="fr-FR"/>
          </a:p>
        </c:txPr>
        <c:crossAx val="325559984"/>
        <c:crossesAt val="1E-3"/>
        <c:crossBetween val="midCat"/>
        <c:majorUnit val="10"/>
      </c:valAx>
      <c:spPr>
        <a:solidFill>
          <a:srgbClr val="FFFFFF"/>
        </a:solidFill>
        <a:ln w="12700">
          <a:solidFill>
            <a:srgbClr val="808080"/>
          </a:solidFill>
          <a:prstDash val="solid"/>
        </a:ln>
      </c:spPr>
    </c:plotArea>
    <c:legend>
      <c:legendPos val="r"/>
      <c:layout>
        <c:manualLayout>
          <c:xMode val="edge"/>
          <c:yMode val="edge"/>
          <c:x val="0.57144646041022606"/>
          <c:y val="0.11385012360519632"/>
          <c:w val="0.3184623503327822"/>
          <c:h val="0.10461903250207229"/>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fr-FR"/>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fr-FR"/>
    </a:p>
  </c:txPr>
  <c:printSettings>
    <c:headerFooter alignWithMargins="0"/>
    <c:pageMargins b="1" l="0.75" r="0.75" t="1" header="0.5" footer="0.5"/>
    <c:pageSetup orientation="landscape" verticalDpi="0"/>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958083832335328"/>
          <c:y val="8.82051282051282E-2"/>
          <c:w val="0.71057884231536927"/>
          <c:h val="0.74153846153846159"/>
        </c:manualLayout>
      </c:layout>
      <c:scatterChart>
        <c:scatterStyle val="lineMarker"/>
        <c:varyColors val="0"/>
        <c:ser>
          <c:idx val="0"/>
          <c:order val="0"/>
          <c:tx>
            <c:v>EPA Data (IA &gt; RL)</c:v>
          </c:tx>
          <c:spPr>
            <a:ln w="28575">
              <a:noFill/>
            </a:ln>
          </c:spPr>
          <c:marker>
            <c:symbol val="diamond"/>
            <c:size val="3"/>
            <c:spPr>
              <a:noFill/>
              <a:ln>
                <a:solidFill>
                  <a:srgbClr val="000080"/>
                </a:solidFill>
                <a:prstDash val="solid"/>
              </a:ln>
            </c:spPr>
          </c:marker>
          <c:xVal>
            <c:numRef>
              <c:f>Database!$AM$43:$AM$2056</c:f>
              <c:numCache>
                <c:formatCode>0.00</c:formatCode>
                <c:ptCount val="411"/>
                <c:pt idx="0">
                  <c:v>1.9</c:v>
                </c:pt>
                <c:pt idx="1">
                  <c:v>10</c:v>
                </c:pt>
                <c:pt idx="2">
                  <c:v>0.85</c:v>
                </c:pt>
                <c:pt idx="3">
                  <c:v>2.8</c:v>
                </c:pt>
                <c:pt idx="4">
                  <c:v>6.7</c:v>
                </c:pt>
                <c:pt idx="5">
                  <c:v>10</c:v>
                </c:pt>
                <c:pt idx="6">
                  <c:v>120</c:v>
                </c:pt>
                <c:pt idx="7">
                  <c:v>13</c:v>
                </c:pt>
                <c:pt idx="8">
                  <c:v>5</c:v>
                </c:pt>
                <c:pt idx="9">
                  <c:v>16</c:v>
                </c:pt>
                <c:pt idx="10">
                  <c:v>2.5</c:v>
                </c:pt>
                <c:pt idx="11">
                  <c:v>100</c:v>
                </c:pt>
                <c:pt idx="12">
                  <c:v>11</c:v>
                </c:pt>
                <c:pt idx="13">
                  <c:v>3.2</c:v>
                </c:pt>
                <c:pt idx="14">
                  <c:v>13</c:v>
                </c:pt>
                <c:pt idx="15">
                  <c:v>0.28000000000000003</c:v>
                </c:pt>
                <c:pt idx="16">
                  <c:v>0.68</c:v>
                </c:pt>
                <c:pt idx="17">
                  <c:v>74.61</c:v>
                </c:pt>
                <c:pt idx="18">
                  <c:v>16</c:v>
                </c:pt>
                <c:pt idx="19">
                  <c:v>31</c:v>
                </c:pt>
                <c:pt idx="20">
                  <c:v>8.6</c:v>
                </c:pt>
                <c:pt idx="21">
                  <c:v>18</c:v>
                </c:pt>
                <c:pt idx="22">
                  <c:v>3</c:v>
                </c:pt>
                <c:pt idx="23">
                  <c:v>32</c:v>
                </c:pt>
                <c:pt idx="24">
                  <c:v>0.21</c:v>
                </c:pt>
                <c:pt idx="25">
                  <c:v>11</c:v>
                </c:pt>
                <c:pt idx="26">
                  <c:v>27</c:v>
                </c:pt>
                <c:pt idx="27">
                  <c:v>2.2999999999999998</c:v>
                </c:pt>
                <c:pt idx="28">
                  <c:v>2.5</c:v>
                </c:pt>
                <c:pt idx="29">
                  <c:v>0.85</c:v>
                </c:pt>
                <c:pt idx="30">
                  <c:v>16</c:v>
                </c:pt>
                <c:pt idx="31">
                  <c:v>9.4</c:v>
                </c:pt>
                <c:pt idx="32">
                  <c:v>0.32</c:v>
                </c:pt>
                <c:pt idx="33">
                  <c:v>0.32</c:v>
                </c:pt>
                <c:pt idx="34">
                  <c:v>0.28999999999999998</c:v>
                </c:pt>
                <c:pt idx="35">
                  <c:v>2.5</c:v>
                </c:pt>
                <c:pt idx="36">
                  <c:v>2.5</c:v>
                </c:pt>
                <c:pt idx="37">
                  <c:v>2.5</c:v>
                </c:pt>
                <c:pt idx="38">
                  <c:v>75</c:v>
                </c:pt>
                <c:pt idx="39">
                  <c:v>10</c:v>
                </c:pt>
                <c:pt idx="40">
                  <c:v>10</c:v>
                </c:pt>
                <c:pt idx="41">
                  <c:v>10</c:v>
                </c:pt>
                <c:pt idx="42">
                  <c:v>8.8000000000000007</c:v>
                </c:pt>
                <c:pt idx="43">
                  <c:v>8.8000000000000007</c:v>
                </c:pt>
                <c:pt idx="44">
                  <c:v>8.8000000000000007</c:v>
                </c:pt>
                <c:pt idx="45">
                  <c:v>17</c:v>
                </c:pt>
                <c:pt idx="46">
                  <c:v>17</c:v>
                </c:pt>
                <c:pt idx="47">
                  <c:v>17</c:v>
                </c:pt>
                <c:pt idx="48">
                  <c:v>12</c:v>
                </c:pt>
                <c:pt idx="49">
                  <c:v>12</c:v>
                </c:pt>
                <c:pt idx="50">
                  <c:v>12</c:v>
                </c:pt>
                <c:pt idx="51">
                  <c:v>65</c:v>
                </c:pt>
                <c:pt idx="52">
                  <c:v>65</c:v>
                </c:pt>
                <c:pt idx="53">
                  <c:v>65</c:v>
                </c:pt>
                <c:pt idx="54">
                  <c:v>34</c:v>
                </c:pt>
                <c:pt idx="55">
                  <c:v>4.3</c:v>
                </c:pt>
                <c:pt idx="56">
                  <c:v>24</c:v>
                </c:pt>
                <c:pt idx="57">
                  <c:v>140</c:v>
                </c:pt>
                <c:pt idx="58">
                  <c:v>18</c:v>
                </c:pt>
                <c:pt idx="59">
                  <c:v>2.1</c:v>
                </c:pt>
                <c:pt idx="60">
                  <c:v>1.4</c:v>
                </c:pt>
                <c:pt idx="61">
                  <c:v>2.1</c:v>
                </c:pt>
                <c:pt idx="62">
                  <c:v>3.9</c:v>
                </c:pt>
                <c:pt idx="63">
                  <c:v>75</c:v>
                </c:pt>
                <c:pt idx="64">
                  <c:v>0.56000000000000005</c:v>
                </c:pt>
                <c:pt idx="65">
                  <c:v>0.18</c:v>
                </c:pt>
                <c:pt idx="66">
                  <c:v>2.5</c:v>
                </c:pt>
                <c:pt idx="67">
                  <c:v>1.1000000000000001</c:v>
                </c:pt>
                <c:pt idx="68">
                  <c:v>0.2</c:v>
                </c:pt>
                <c:pt idx="69">
                  <c:v>4.5</c:v>
                </c:pt>
                <c:pt idx="70">
                  <c:v>0.45</c:v>
                </c:pt>
                <c:pt idx="71">
                  <c:v>0.31</c:v>
                </c:pt>
                <c:pt idx="72">
                  <c:v>0.28000000000000003</c:v>
                </c:pt>
                <c:pt idx="73">
                  <c:v>0.21</c:v>
                </c:pt>
                <c:pt idx="74">
                  <c:v>1.2</c:v>
                </c:pt>
                <c:pt idx="75">
                  <c:v>1.2</c:v>
                </c:pt>
                <c:pt idx="76">
                  <c:v>1.6</c:v>
                </c:pt>
                <c:pt idx="77">
                  <c:v>8</c:v>
                </c:pt>
                <c:pt idx="78">
                  <c:v>1.4</c:v>
                </c:pt>
                <c:pt idx="79">
                  <c:v>0.42</c:v>
                </c:pt>
                <c:pt idx="80">
                  <c:v>1.2</c:v>
                </c:pt>
                <c:pt idx="81">
                  <c:v>4.2</c:v>
                </c:pt>
                <c:pt idx="82">
                  <c:v>2.4</c:v>
                </c:pt>
                <c:pt idx="83">
                  <c:v>0.56000000000000005</c:v>
                </c:pt>
                <c:pt idx="84">
                  <c:v>0.22</c:v>
                </c:pt>
                <c:pt idx="85">
                  <c:v>0.12</c:v>
                </c:pt>
                <c:pt idx="86">
                  <c:v>0.99</c:v>
                </c:pt>
                <c:pt idx="87">
                  <c:v>22</c:v>
                </c:pt>
                <c:pt idx="88">
                  <c:v>2.1</c:v>
                </c:pt>
                <c:pt idx="89">
                  <c:v>2.1</c:v>
                </c:pt>
                <c:pt idx="90">
                  <c:v>0.16</c:v>
                </c:pt>
                <c:pt idx="91">
                  <c:v>0.16</c:v>
                </c:pt>
                <c:pt idx="92">
                  <c:v>0.25</c:v>
                </c:pt>
                <c:pt idx="93">
                  <c:v>0.25</c:v>
                </c:pt>
                <c:pt idx="94">
                  <c:v>1.1000000000000001</c:v>
                </c:pt>
                <c:pt idx="95">
                  <c:v>1.1000000000000001</c:v>
                </c:pt>
                <c:pt idx="96">
                  <c:v>20</c:v>
                </c:pt>
                <c:pt idx="97">
                  <c:v>20</c:v>
                </c:pt>
                <c:pt idx="98">
                  <c:v>1.9</c:v>
                </c:pt>
                <c:pt idx="99">
                  <c:v>1.8</c:v>
                </c:pt>
                <c:pt idx="100">
                  <c:v>0.36</c:v>
                </c:pt>
                <c:pt idx="101">
                  <c:v>0.52</c:v>
                </c:pt>
                <c:pt idx="102">
                  <c:v>0.74</c:v>
                </c:pt>
                <c:pt idx="103">
                  <c:v>1.2</c:v>
                </c:pt>
                <c:pt idx="104">
                  <c:v>2.5</c:v>
                </c:pt>
                <c:pt idx="105">
                  <c:v>14</c:v>
                </c:pt>
                <c:pt idx="106">
                  <c:v>2.2000000000000002</c:v>
                </c:pt>
                <c:pt idx="107">
                  <c:v>0.34</c:v>
                </c:pt>
                <c:pt idx="108">
                  <c:v>0.72</c:v>
                </c:pt>
                <c:pt idx="109">
                  <c:v>3</c:v>
                </c:pt>
                <c:pt idx="110">
                  <c:v>0.35</c:v>
                </c:pt>
                <c:pt idx="111">
                  <c:v>1.5</c:v>
                </c:pt>
                <c:pt idx="112">
                  <c:v>0.82</c:v>
                </c:pt>
                <c:pt idx="113">
                  <c:v>4.5</c:v>
                </c:pt>
                <c:pt idx="114">
                  <c:v>2.5</c:v>
                </c:pt>
                <c:pt idx="115">
                  <c:v>0.31</c:v>
                </c:pt>
                <c:pt idx="116">
                  <c:v>11</c:v>
                </c:pt>
                <c:pt idx="117">
                  <c:v>2</c:v>
                </c:pt>
                <c:pt idx="118">
                  <c:v>0.47</c:v>
                </c:pt>
                <c:pt idx="119">
                  <c:v>3.2</c:v>
                </c:pt>
                <c:pt idx="120">
                  <c:v>21</c:v>
                </c:pt>
                <c:pt idx="121">
                  <c:v>0.34</c:v>
                </c:pt>
                <c:pt idx="122">
                  <c:v>21</c:v>
                </c:pt>
                <c:pt idx="123">
                  <c:v>2.4</c:v>
                </c:pt>
                <c:pt idx="124">
                  <c:v>3.3</c:v>
                </c:pt>
                <c:pt idx="125">
                  <c:v>1.4</c:v>
                </c:pt>
                <c:pt idx="126">
                  <c:v>0.32</c:v>
                </c:pt>
                <c:pt idx="127">
                  <c:v>0.98</c:v>
                </c:pt>
                <c:pt idx="128">
                  <c:v>2</c:v>
                </c:pt>
                <c:pt idx="129">
                  <c:v>0.27</c:v>
                </c:pt>
                <c:pt idx="130">
                  <c:v>0.39</c:v>
                </c:pt>
                <c:pt idx="131">
                  <c:v>0.98</c:v>
                </c:pt>
                <c:pt idx="132">
                  <c:v>0.61</c:v>
                </c:pt>
                <c:pt idx="133">
                  <c:v>2.1</c:v>
                </c:pt>
                <c:pt idx="134">
                  <c:v>0.46</c:v>
                </c:pt>
                <c:pt idx="135">
                  <c:v>0.98</c:v>
                </c:pt>
                <c:pt idx="136">
                  <c:v>8.8000000000000007</c:v>
                </c:pt>
                <c:pt idx="137">
                  <c:v>2.2000000000000002</c:v>
                </c:pt>
                <c:pt idx="138">
                  <c:v>17</c:v>
                </c:pt>
                <c:pt idx="139">
                  <c:v>1.1000000000000001</c:v>
                </c:pt>
                <c:pt idx="140">
                  <c:v>1.1000000000000001</c:v>
                </c:pt>
                <c:pt idx="141">
                  <c:v>2.5</c:v>
                </c:pt>
                <c:pt idx="142">
                  <c:v>6.1</c:v>
                </c:pt>
                <c:pt idx="143">
                  <c:v>9.1999999999999993</c:v>
                </c:pt>
                <c:pt idx="144">
                  <c:v>5.2</c:v>
                </c:pt>
                <c:pt idx="145">
                  <c:v>3.1</c:v>
                </c:pt>
                <c:pt idx="146">
                  <c:v>0.36</c:v>
                </c:pt>
                <c:pt idx="147">
                  <c:v>38</c:v>
                </c:pt>
                <c:pt idx="148">
                  <c:v>0.77</c:v>
                </c:pt>
                <c:pt idx="149">
                  <c:v>0.32</c:v>
                </c:pt>
                <c:pt idx="150">
                  <c:v>1</c:v>
                </c:pt>
                <c:pt idx="151">
                  <c:v>1.4</c:v>
                </c:pt>
                <c:pt idx="152">
                  <c:v>3.7</c:v>
                </c:pt>
                <c:pt idx="153">
                  <c:v>0.15</c:v>
                </c:pt>
                <c:pt idx="154">
                  <c:v>39</c:v>
                </c:pt>
                <c:pt idx="155">
                  <c:v>2.6</c:v>
                </c:pt>
                <c:pt idx="156">
                  <c:v>0.28000000000000003</c:v>
                </c:pt>
                <c:pt idx="157">
                  <c:v>0.22</c:v>
                </c:pt>
                <c:pt idx="158">
                  <c:v>1.6</c:v>
                </c:pt>
                <c:pt idx="159">
                  <c:v>7</c:v>
                </c:pt>
                <c:pt idx="160">
                  <c:v>0.36</c:v>
                </c:pt>
                <c:pt idx="161">
                  <c:v>1.3</c:v>
                </c:pt>
                <c:pt idx="162">
                  <c:v>5</c:v>
                </c:pt>
                <c:pt idx="163">
                  <c:v>1.8</c:v>
                </c:pt>
                <c:pt idx="164">
                  <c:v>1.6</c:v>
                </c:pt>
                <c:pt idx="165">
                  <c:v>1.1000000000000001</c:v>
                </c:pt>
                <c:pt idx="166">
                  <c:v>1.2</c:v>
                </c:pt>
                <c:pt idx="167">
                  <c:v>0.36</c:v>
                </c:pt>
                <c:pt idx="168">
                  <c:v>8.8000000000000007</c:v>
                </c:pt>
                <c:pt idx="169">
                  <c:v>1.4</c:v>
                </c:pt>
                <c:pt idx="170">
                  <c:v>1</c:v>
                </c:pt>
                <c:pt idx="171">
                  <c:v>2</c:v>
                </c:pt>
                <c:pt idx="172">
                  <c:v>2.2000000000000002</c:v>
                </c:pt>
                <c:pt idx="173">
                  <c:v>1.9</c:v>
                </c:pt>
                <c:pt idx="174">
                  <c:v>2.5</c:v>
                </c:pt>
                <c:pt idx="175">
                  <c:v>14</c:v>
                </c:pt>
                <c:pt idx="176">
                  <c:v>1</c:v>
                </c:pt>
                <c:pt idx="177">
                  <c:v>0.26</c:v>
                </c:pt>
                <c:pt idx="178">
                  <c:v>12</c:v>
                </c:pt>
                <c:pt idx="179">
                  <c:v>1.8</c:v>
                </c:pt>
                <c:pt idx="180">
                  <c:v>0.56000000000000005</c:v>
                </c:pt>
                <c:pt idx="181">
                  <c:v>24</c:v>
                </c:pt>
                <c:pt idx="182">
                  <c:v>3.9</c:v>
                </c:pt>
                <c:pt idx="183">
                  <c:v>2.7</c:v>
                </c:pt>
                <c:pt idx="184">
                  <c:v>27</c:v>
                </c:pt>
                <c:pt idx="185">
                  <c:v>1.8</c:v>
                </c:pt>
                <c:pt idx="186">
                  <c:v>0.37</c:v>
                </c:pt>
                <c:pt idx="187">
                  <c:v>14</c:v>
                </c:pt>
                <c:pt idx="188">
                  <c:v>1.4</c:v>
                </c:pt>
                <c:pt idx="189">
                  <c:v>1.6</c:v>
                </c:pt>
                <c:pt idx="190">
                  <c:v>0.26</c:v>
                </c:pt>
                <c:pt idx="191">
                  <c:v>3.2</c:v>
                </c:pt>
                <c:pt idx="192">
                  <c:v>1.6</c:v>
                </c:pt>
                <c:pt idx="193">
                  <c:v>2.5</c:v>
                </c:pt>
                <c:pt idx="194">
                  <c:v>1.7</c:v>
                </c:pt>
                <c:pt idx="195">
                  <c:v>0.4</c:v>
                </c:pt>
                <c:pt idx="196">
                  <c:v>0.68</c:v>
                </c:pt>
                <c:pt idx="197">
                  <c:v>0.81</c:v>
                </c:pt>
                <c:pt idx="198">
                  <c:v>1.4</c:v>
                </c:pt>
                <c:pt idx="199">
                  <c:v>0.32</c:v>
                </c:pt>
                <c:pt idx="200">
                  <c:v>0.9</c:v>
                </c:pt>
                <c:pt idx="201">
                  <c:v>2.5</c:v>
                </c:pt>
                <c:pt idx="202">
                  <c:v>0.6</c:v>
                </c:pt>
                <c:pt idx="203">
                  <c:v>0.76</c:v>
                </c:pt>
                <c:pt idx="204">
                  <c:v>4.3</c:v>
                </c:pt>
                <c:pt idx="205">
                  <c:v>1.9</c:v>
                </c:pt>
                <c:pt idx="206">
                  <c:v>1.2</c:v>
                </c:pt>
                <c:pt idx="207">
                  <c:v>0.31</c:v>
                </c:pt>
                <c:pt idx="208">
                  <c:v>0.89</c:v>
                </c:pt>
                <c:pt idx="209">
                  <c:v>1</c:v>
                </c:pt>
                <c:pt idx="210">
                  <c:v>1.8</c:v>
                </c:pt>
                <c:pt idx="211">
                  <c:v>0.26</c:v>
                </c:pt>
                <c:pt idx="212">
                  <c:v>1.1000000000000001</c:v>
                </c:pt>
                <c:pt idx="213">
                  <c:v>1.1000000000000001</c:v>
                </c:pt>
                <c:pt idx="214">
                  <c:v>0.92</c:v>
                </c:pt>
                <c:pt idx="215">
                  <c:v>0.66</c:v>
                </c:pt>
                <c:pt idx="216">
                  <c:v>2.9</c:v>
                </c:pt>
                <c:pt idx="217">
                  <c:v>2.4</c:v>
                </c:pt>
                <c:pt idx="218">
                  <c:v>0.23</c:v>
                </c:pt>
                <c:pt idx="219">
                  <c:v>1.2</c:v>
                </c:pt>
                <c:pt idx="220">
                  <c:v>3.2</c:v>
                </c:pt>
                <c:pt idx="221">
                  <c:v>0.67</c:v>
                </c:pt>
                <c:pt idx="222">
                  <c:v>1</c:v>
                </c:pt>
                <c:pt idx="223">
                  <c:v>25.763999999999999</c:v>
                </c:pt>
                <c:pt idx="224">
                  <c:v>17.628</c:v>
                </c:pt>
                <c:pt idx="225">
                  <c:v>12.882</c:v>
                </c:pt>
                <c:pt idx="226">
                  <c:v>20</c:v>
                </c:pt>
                <c:pt idx="227">
                  <c:v>1.4972999713160924</c:v>
                </c:pt>
                <c:pt idx="228">
                  <c:v>18.570793130827713</c:v>
                </c:pt>
                <c:pt idx="229">
                  <c:v>4.2057384443345116</c:v>
                </c:pt>
                <c:pt idx="230">
                  <c:v>14.201194747103546</c:v>
                </c:pt>
                <c:pt idx="231">
                  <c:v>8.7391967674483357</c:v>
                </c:pt>
                <c:pt idx="232">
                  <c:v>12.562595353206982</c:v>
                </c:pt>
                <c:pt idx="233">
                  <c:v>33.318187675896773</c:v>
                </c:pt>
                <c:pt idx="234">
                  <c:v>33.318187675896773</c:v>
                </c:pt>
                <c:pt idx="235">
                  <c:v>9.8315963633793775</c:v>
                </c:pt>
                <c:pt idx="236">
                  <c:v>7.1005973735517731</c:v>
                </c:pt>
                <c:pt idx="237">
                  <c:v>15.293594343034586</c:v>
                </c:pt>
                <c:pt idx="238">
                  <c:v>1.0377796161344899</c:v>
                </c:pt>
                <c:pt idx="239">
                  <c:v>13.108795151172503</c:v>
                </c:pt>
                <c:pt idx="240">
                  <c:v>4.3695983837241679</c:v>
                </c:pt>
                <c:pt idx="241">
                  <c:v>7.1005973735517731</c:v>
                </c:pt>
                <c:pt idx="242">
                  <c:v>48.611782018931365</c:v>
                </c:pt>
                <c:pt idx="243">
                  <c:v>13.108795151172503</c:v>
                </c:pt>
                <c:pt idx="244">
                  <c:v>13.108795151172503</c:v>
                </c:pt>
                <c:pt idx="245">
                  <c:v>14.201194747103546</c:v>
                </c:pt>
                <c:pt idx="246">
                  <c:v>2.5099999999999998</c:v>
                </c:pt>
                <c:pt idx="247">
                  <c:v>0.28000000000000003</c:v>
                </c:pt>
                <c:pt idx="248">
                  <c:v>2.8000000000000001E-2</c:v>
                </c:pt>
                <c:pt idx="249">
                  <c:v>0.1</c:v>
                </c:pt>
                <c:pt idx="250">
                  <c:v>0.91</c:v>
                </c:pt>
                <c:pt idx="251">
                  <c:v>7.6999999999999999E-2</c:v>
                </c:pt>
                <c:pt idx="252">
                  <c:v>0.63</c:v>
                </c:pt>
                <c:pt idx="253">
                  <c:v>0.56000000000000005</c:v>
                </c:pt>
                <c:pt idx="254">
                  <c:v>0.91</c:v>
                </c:pt>
                <c:pt idx="255">
                  <c:v>5.6</c:v>
                </c:pt>
                <c:pt idx="256">
                  <c:v>1.4</c:v>
                </c:pt>
                <c:pt idx="257">
                  <c:v>6.1</c:v>
                </c:pt>
                <c:pt idx="258">
                  <c:v>51</c:v>
                </c:pt>
                <c:pt idx="259">
                  <c:v>0.54</c:v>
                </c:pt>
                <c:pt idx="260">
                  <c:v>0.59</c:v>
                </c:pt>
                <c:pt idx="261">
                  <c:v>0.8</c:v>
                </c:pt>
                <c:pt idx="262">
                  <c:v>0.34</c:v>
                </c:pt>
                <c:pt idx="263">
                  <c:v>0.21</c:v>
                </c:pt>
                <c:pt idx="264">
                  <c:v>0.86</c:v>
                </c:pt>
                <c:pt idx="265">
                  <c:v>0.96</c:v>
                </c:pt>
                <c:pt idx="266">
                  <c:v>0.18</c:v>
                </c:pt>
                <c:pt idx="267">
                  <c:v>0.15</c:v>
                </c:pt>
                <c:pt idx="268">
                  <c:v>0.12</c:v>
                </c:pt>
                <c:pt idx="269">
                  <c:v>0.25</c:v>
                </c:pt>
                <c:pt idx="270">
                  <c:v>0.27</c:v>
                </c:pt>
                <c:pt idx="271">
                  <c:v>0.69</c:v>
                </c:pt>
                <c:pt idx="272">
                  <c:v>1.6E-2</c:v>
                </c:pt>
                <c:pt idx="273">
                  <c:v>2.3E-2</c:v>
                </c:pt>
                <c:pt idx="274">
                  <c:v>7.5</c:v>
                </c:pt>
                <c:pt idx="275">
                  <c:v>3.3</c:v>
                </c:pt>
                <c:pt idx="276">
                  <c:v>0.37</c:v>
                </c:pt>
                <c:pt idx="277">
                  <c:v>2.9</c:v>
                </c:pt>
                <c:pt idx="278">
                  <c:v>6.4</c:v>
                </c:pt>
                <c:pt idx="279">
                  <c:v>7.9</c:v>
                </c:pt>
                <c:pt idx="280">
                  <c:v>2.4E-2</c:v>
                </c:pt>
                <c:pt idx="281">
                  <c:v>3.9E-2</c:v>
                </c:pt>
                <c:pt idx="282">
                  <c:v>2.3E-2</c:v>
                </c:pt>
                <c:pt idx="283">
                  <c:v>1.1000000000000001</c:v>
                </c:pt>
                <c:pt idx="284">
                  <c:v>0.73</c:v>
                </c:pt>
                <c:pt idx="285">
                  <c:v>7.9</c:v>
                </c:pt>
                <c:pt idx="286">
                  <c:v>1.1000000000000001</c:v>
                </c:pt>
                <c:pt idx="287">
                  <c:v>0.14000000000000001</c:v>
                </c:pt>
                <c:pt idx="288">
                  <c:v>3.2</c:v>
                </c:pt>
                <c:pt idx="289">
                  <c:v>2.4E-2</c:v>
                </c:pt>
                <c:pt idx="290">
                  <c:v>0.03</c:v>
                </c:pt>
                <c:pt idx="291">
                  <c:v>3.4000000000000002E-2</c:v>
                </c:pt>
                <c:pt idx="292">
                  <c:v>2.5999999999999999E-2</c:v>
                </c:pt>
                <c:pt idx="293">
                  <c:v>2.1000000000000001E-2</c:v>
                </c:pt>
                <c:pt idx="294">
                  <c:v>4.5999999999999996</c:v>
                </c:pt>
                <c:pt idx="295">
                  <c:v>0.89</c:v>
                </c:pt>
                <c:pt idx="296">
                  <c:v>0.24</c:v>
                </c:pt>
                <c:pt idx="297">
                  <c:v>5.6</c:v>
                </c:pt>
                <c:pt idx="298">
                  <c:v>6.8</c:v>
                </c:pt>
                <c:pt idx="299">
                  <c:v>2.7</c:v>
                </c:pt>
                <c:pt idx="300">
                  <c:v>1.8</c:v>
                </c:pt>
                <c:pt idx="301">
                  <c:v>0.25</c:v>
                </c:pt>
                <c:pt idx="302">
                  <c:v>0.28999999999999998</c:v>
                </c:pt>
                <c:pt idx="303">
                  <c:v>1.5</c:v>
                </c:pt>
                <c:pt idx="304">
                  <c:v>1.5</c:v>
                </c:pt>
                <c:pt idx="305">
                  <c:v>0.51500000000000001</c:v>
                </c:pt>
                <c:pt idx="306">
                  <c:v>0.53500000000000003</c:v>
                </c:pt>
                <c:pt idx="307">
                  <c:v>0.29499999999999998</c:v>
                </c:pt>
                <c:pt idx="308">
                  <c:v>1.1091110898637722</c:v>
                </c:pt>
                <c:pt idx="309">
                  <c:v>1.1091110898637722</c:v>
                </c:pt>
                <c:pt idx="310">
                  <c:v>1.1091110898637722</c:v>
                </c:pt>
                <c:pt idx="311">
                  <c:v>2.2459499569741386</c:v>
                </c:pt>
                <c:pt idx="312">
                  <c:v>0.4231375206295494</c:v>
                </c:pt>
                <c:pt idx="313">
                  <c:v>2.21210918176036</c:v>
                </c:pt>
                <c:pt idx="314">
                  <c:v>2.21210918176036</c:v>
                </c:pt>
                <c:pt idx="315">
                  <c:v>2.21210918176036</c:v>
                </c:pt>
                <c:pt idx="316">
                  <c:v>21.073110707411669</c:v>
                </c:pt>
                <c:pt idx="317">
                  <c:v>21.073110707411669</c:v>
                </c:pt>
                <c:pt idx="318">
                  <c:v>21.073110707411669</c:v>
                </c:pt>
                <c:pt idx="319">
                  <c:v>21.073110707411669</c:v>
                </c:pt>
                <c:pt idx="320">
                  <c:v>2.1392042502068151</c:v>
                </c:pt>
                <c:pt idx="321">
                  <c:v>2.1392042502068151</c:v>
                </c:pt>
                <c:pt idx="322">
                  <c:v>2.1392042502068151</c:v>
                </c:pt>
                <c:pt idx="323">
                  <c:v>2.1392042502068151</c:v>
                </c:pt>
                <c:pt idx="324">
                  <c:v>9.2687266423615569</c:v>
                </c:pt>
                <c:pt idx="325">
                  <c:v>9.2687266423615569</c:v>
                </c:pt>
                <c:pt idx="326">
                  <c:v>9.2687266423615569</c:v>
                </c:pt>
                <c:pt idx="327">
                  <c:v>9.2687266423615569</c:v>
                </c:pt>
                <c:pt idx="328">
                  <c:v>2.2970322548461253</c:v>
                </c:pt>
                <c:pt idx="329">
                  <c:v>2.2970322548461253</c:v>
                </c:pt>
                <c:pt idx="330">
                  <c:v>2.2970322548461253</c:v>
                </c:pt>
                <c:pt idx="331">
                  <c:v>2.2970322548461253</c:v>
                </c:pt>
                <c:pt idx="332">
                  <c:v>8.1929969694828149</c:v>
                </c:pt>
                <c:pt idx="333">
                  <c:v>8.1929969694828149</c:v>
                </c:pt>
                <c:pt idx="334">
                  <c:v>8.1929969694828149</c:v>
                </c:pt>
                <c:pt idx="335">
                  <c:v>8.1929969694828149</c:v>
                </c:pt>
                <c:pt idx="336">
                  <c:v>2.6618666156730528</c:v>
                </c:pt>
                <c:pt idx="337">
                  <c:v>2.6618666156730528</c:v>
                </c:pt>
                <c:pt idx="338">
                  <c:v>0.5238845493508707</c:v>
                </c:pt>
                <c:pt idx="339">
                  <c:v>0.5238845493508707</c:v>
                </c:pt>
                <c:pt idx="340">
                  <c:v>3.1609666061117503</c:v>
                </c:pt>
                <c:pt idx="341">
                  <c:v>3.1609666061117503</c:v>
                </c:pt>
                <c:pt idx="342">
                  <c:v>3.1609666061117503</c:v>
                </c:pt>
                <c:pt idx="343">
                  <c:v>0.48358573786234216</c:v>
                </c:pt>
                <c:pt idx="344">
                  <c:v>0.48358573786234216</c:v>
                </c:pt>
                <c:pt idx="345">
                  <c:v>0.48358573786234216</c:v>
                </c:pt>
                <c:pt idx="346">
                  <c:v>20.241277390013842</c:v>
                </c:pt>
                <c:pt idx="347">
                  <c:v>15.527555258092809</c:v>
                </c:pt>
                <c:pt idx="348">
                  <c:v>15.527555258092809</c:v>
                </c:pt>
                <c:pt idx="349">
                  <c:v>15.527555258092809</c:v>
                </c:pt>
                <c:pt idx="350">
                  <c:v>1.892372990567567</c:v>
                </c:pt>
                <c:pt idx="351">
                  <c:v>8.0597622977057028</c:v>
                </c:pt>
                <c:pt idx="352">
                  <c:v>8.0597622977057028</c:v>
                </c:pt>
                <c:pt idx="353">
                  <c:v>8.0597622977057028</c:v>
                </c:pt>
                <c:pt idx="354">
                  <c:v>2.1761358203805399</c:v>
                </c:pt>
                <c:pt idx="355">
                  <c:v>2.1761358203805399</c:v>
                </c:pt>
                <c:pt idx="356">
                  <c:v>2.1761358203805399</c:v>
                </c:pt>
                <c:pt idx="357">
                  <c:v>6.0081977776207314</c:v>
                </c:pt>
                <c:pt idx="358">
                  <c:v>6.0081977776207314</c:v>
                </c:pt>
                <c:pt idx="359">
                  <c:v>6.0081977776207314</c:v>
                </c:pt>
                <c:pt idx="360">
                  <c:v>2.4400443977002988</c:v>
                </c:pt>
                <c:pt idx="361">
                  <c:v>0.80597622977057037</c:v>
                </c:pt>
                <c:pt idx="362">
                  <c:v>0.98315963633793768</c:v>
                </c:pt>
                <c:pt idx="363">
                  <c:v>0.98315963633793768</c:v>
                </c:pt>
                <c:pt idx="364">
                  <c:v>6.1001109942507474</c:v>
                </c:pt>
                <c:pt idx="365">
                  <c:v>6.1001109942507474</c:v>
                </c:pt>
                <c:pt idx="366">
                  <c:v>6.1001109942507474</c:v>
                </c:pt>
                <c:pt idx="367">
                  <c:v>5.2388454935087072</c:v>
                </c:pt>
                <c:pt idx="368">
                  <c:v>5.2388454935087072</c:v>
                </c:pt>
                <c:pt idx="369">
                  <c:v>5.2388454935087072</c:v>
                </c:pt>
                <c:pt idx="370">
                  <c:v>0.92687266423615589</c:v>
                </c:pt>
                <c:pt idx="371">
                  <c:v>0.92687266423615589</c:v>
                </c:pt>
                <c:pt idx="372">
                  <c:v>0.92687266423615589</c:v>
                </c:pt>
                <c:pt idx="373">
                  <c:v>2.9494789090138136</c:v>
                </c:pt>
                <c:pt idx="374">
                  <c:v>2.9494789090138136</c:v>
                </c:pt>
                <c:pt idx="375">
                  <c:v>2.9494789090138136</c:v>
                </c:pt>
                <c:pt idx="376">
                  <c:v>1.4972999713160924</c:v>
                </c:pt>
                <c:pt idx="377">
                  <c:v>1.4972999713160924</c:v>
                </c:pt>
                <c:pt idx="378">
                  <c:v>1.4972999713160924</c:v>
                </c:pt>
                <c:pt idx="379">
                  <c:v>1.092399595931042</c:v>
                </c:pt>
                <c:pt idx="380">
                  <c:v>1.092399595931042</c:v>
                </c:pt>
                <c:pt idx="381">
                  <c:v>1.092399595931042</c:v>
                </c:pt>
                <c:pt idx="382">
                  <c:v>0.77637776290464056</c:v>
                </c:pt>
                <c:pt idx="383">
                  <c:v>0.77637776290464056</c:v>
                </c:pt>
                <c:pt idx="384">
                  <c:v>0.48358573786234216</c:v>
                </c:pt>
                <c:pt idx="385">
                  <c:v>0.48358573786234216</c:v>
                </c:pt>
                <c:pt idx="386">
                  <c:v>0.55455554493188608</c:v>
                </c:pt>
                <c:pt idx="387">
                  <c:v>0.66546665391826321</c:v>
                </c:pt>
                <c:pt idx="388">
                  <c:v>0.66546665391826321</c:v>
                </c:pt>
                <c:pt idx="389">
                  <c:v>0.66546665391826321</c:v>
                </c:pt>
                <c:pt idx="390">
                  <c:v>0.66546665391826321</c:v>
                </c:pt>
                <c:pt idx="391">
                  <c:v>25</c:v>
                </c:pt>
                <c:pt idx="392">
                  <c:v>2.4000000953674299</c:v>
                </c:pt>
                <c:pt idx="393">
                  <c:v>0.81</c:v>
                </c:pt>
                <c:pt idx="394">
                  <c:v>9.6999999999999993</c:v>
                </c:pt>
                <c:pt idx="395">
                  <c:v>10</c:v>
                </c:pt>
                <c:pt idx="396">
                  <c:v>0.54</c:v>
                </c:pt>
                <c:pt idx="397">
                  <c:v>7</c:v>
                </c:pt>
                <c:pt idx="398">
                  <c:v>0.42</c:v>
                </c:pt>
                <c:pt idx="399">
                  <c:v>17</c:v>
                </c:pt>
                <c:pt idx="400">
                  <c:v>7</c:v>
                </c:pt>
                <c:pt idx="401">
                  <c:v>3</c:v>
                </c:pt>
                <c:pt idx="402">
                  <c:v>1.6</c:v>
                </c:pt>
                <c:pt idx="403">
                  <c:v>7.5</c:v>
                </c:pt>
                <c:pt idx="404">
                  <c:v>1.2</c:v>
                </c:pt>
                <c:pt idx="405">
                  <c:v>7.5</c:v>
                </c:pt>
                <c:pt idx="406">
                  <c:v>3.7</c:v>
                </c:pt>
                <c:pt idx="407">
                  <c:v>12</c:v>
                </c:pt>
                <c:pt idx="408">
                  <c:v>2.5</c:v>
                </c:pt>
                <c:pt idx="409">
                  <c:v>120</c:v>
                </c:pt>
                <c:pt idx="410">
                  <c:v>100</c:v>
                </c:pt>
              </c:numCache>
            </c:numRef>
          </c:xVal>
          <c:yVal>
            <c:numRef>
              <c:f>Database!$AD$43:$AD$2056</c:f>
              <c:numCache>
                <c:formatCode>0.0E+00</c:formatCode>
                <c:ptCount val="411"/>
                <c:pt idx="0">
                  <c:v>1.7272727272727272E-3</c:v>
                </c:pt>
                <c:pt idx="1">
                  <c:v>1.9230769230769232E-3</c:v>
                </c:pt>
                <c:pt idx="2">
                  <c:v>8.8541666666666662E-4</c:v>
                </c:pt>
                <c:pt idx="3">
                  <c:v>1.4736842105263156E-3</c:v>
                </c:pt>
                <c:pt idx="4">
                  <c:v>7.2826086956521746E-4</c:v>
                </c:pt>
                <c:pt idx="5">
                  <c:v>6.2500000000000001E-4</c:v>
                </c:pt>
                <c:pt idx="6">
                  <c:v>2.553191489361702E-3</c:v>
                </c:pt>
                <c:pt idx="7">
                  <c:v>8.1249999999999996E-4</c:v>
                </c:pt>
                <c:pt idx="8">
                  <c:v>9.6153846153846154E-5</c:v>
                </c:pt>
                <c:pt idx="9">
                  <c:v>2.7586206896551725E-4</c:v>
                </c:pt>
                <c:pt idx="10">
                  <c:v>2.9761904761904765E-4</c:v>
                </c:pt>
                <c:pt idx="11">
                  <c:v>8.3333333333333339E-4</c:v>
                </c:pt>
                <c:pt idx="12">
                  <c:v>1.1000000000000001E-3</c:v>
                </c:pt>
                <c:pt idx="13">
                  <c:v>6.6666666666666675E-4</c:v>
                </c:pt>
                <c:pt idx="14">
                  <c:v>2.5999999999999999E-3</c:v>
                </c:pt>
                <c:pt idx="15">
                  <c:v>1E-3</c:v>
                </c:pt>
                <c:pt idx="16">
                  <c:v>5.2307692307692309E-4</c:v>
                </c:pt>
                <c:pt idx="17">
                  <c:v>4.9739999999999995E-4</c:v>
                </c:pt>
                <c:pt idx="18">
                  <c:v>6.9565217391304353E-4</c:v>
                </c:pt>
                <c:pt idx="19">
                  <c:v>4.6969696969696972E-4</c:v>
                </c:pt>
                <c:pt idx="20">
                  <c:v>1.6862745098039215E-3</c:v>
                </c:pt>
                <c:pt idx="21">
                  <c:v>6.4285714285714282E-4</c:v>
                </c:pt>
                <c:pt idx="22">
                  <c:v>4.6153846153846153E-4</c:v>
                </c:pt>
                <c:pt idx="23">
                  <c:v>2.6666666666666666E-3</c:v>
                </c:pt>
                <c:pt idx="24">
                  <c:v>2.4999999999999998E-5</c:v>
                </c:pt>
                <c:pt idx="25">
                  <c:v>2.3404255319148937E-4</c:v>
                </c:pt>
                <c:pt idx="26">
                  <c:v>1.6875000000000001E-4</c:v>
                </c:pt>
                <c:pt idx="27">
                  <c:v>6.3888888888888884E-3</c:v>
                </c:pt>
                <c:pt idx="28">
                  <c:v>3.787878787878788E-3</c:v>
                </c:pt>
                <c:pt idx="29">
                  <c:v>1.1333333333333332E-3</c:v>
                </c:pt>
                <c:pt idx="30">
                  <c:v>3.4042553191489362E-2</c:v>
                </c:pt>
                <c:pt idx="31">
                  <c:v>4.0869565217391303E-2</c:v>
                </c:pt>
                <c:pt idx="32">
                  <c:v>1.2307692307692308E-3</c:v>
                </c:pt>
                <c:pt idx="33">
                  <c:v>1.2307692307692308E-3</c:v>
                </c:pt>
                <c:pt idx="34">
                  <c:v>8.8414634146341455E-4</c:v>
                </c:pt>
                <c:pt idx="35">
                  <c:v>1.6666666666666668E-3</c:v>
                </c:pt>
                <c:pt idx="36">
                  <c:v>1.6666666666666668E-3</c:v>
                </c:pt>
                <c:pt idx="37">
                  <c:v>1.6666666666666668E-3</c:v>
                </c:pt>
                <c:pt idx="38">
                  <c:v>5.7692307692307696E-3</c:v>
                </c:pt>
                <c:pt idx="39">
                  <c:v>1.6666666666666668E-3</c:v>
                </c:pt>
                <c:pt idx="40">
                  <c:v>1.6666666666666668E-3</c:v>
                </c:pt>
                <c:pt idx="41">
                  <c:v>1.6666666666666668E-3</c:v>
                </c:pt>
                <c:pt idx="42">
                  <c:v>6.7692307692307696E-3</c:v>
                </c:pt>
                <c:pt idx="43">
                  <c:v>6.7692307692307696E-3</c:v>
                </c:pt>
                <c:pt idx="44">
                  <c:v>6.7692307692307696E-3</c:v>
                </c:pt>
                <c:pt idx="45">
                  <c:v>5.0000000000000001E-3</c:v>
                </c:pt>
                <c:pt idx="46">
                  <c:v>5.0000000000000001E-3</c:v>
                </c:pt>
                <c:pt idx="47">
                  <c:v>5.0000000000000001E-3</c:v>
                </c:pt>
                <c:pt idx="48">
                  <c:v>2.6666666666666666E-3</c:v>
                </c:pt>
                <c:pt idx="49">
                  <c:v>2.6666666666666666E-3</c:v>
                </c:pt>
                <c:pt idx="50">
                  <c:v>2.6666666666666666E-3</c:v>
                </c:pt>
                <c:pt idx="51">
                  <c:v>5.4166666666666669E-3</c:v>
                </c:pt>
                <c:pt idx="52">
                  <c:v>5.4166666666666669E-3</c:v>
                </c:pt>
                <c:pt idx="53">
                  <c:v>5.4166666666666669E-3</c:v>
                </c:pt>
                <c:pt idx="54">
                  <c:v>2.6153846153846153E-2</c:v>
                </c:pt>
                <c:pt idx="55">
                  <c:v>1.7916666666666668E-2</c:v>
                </c:pt>
                <c:pt idx="56">
                  <c:v>2.9268292682926831E-2</c:v>
                </c:pt>
                <c:pt idx="57">
                  <c:v>1.4E-2</c:v>
                </c:pt>
                <c:pt idx="58">
                  <c:v>8.9999999999999993E-3</c:v>
                </c:pt>
                <c:pt idx="59">
                  <c:v>7.7777777777777784E-3</c:v>
                </c:pt>
                <c:pt idx="60">
                  <c:v>1.0769230769230769E-2</c:v>
                </c:pt>
                <c:pt idx="61">
                  <c:v>7.7777777777777784E-3</c:v>
                </c:pt>
                <c:pt idx="62">
                  <c:v>4.4318181818181817E-3</c:v>
                </c:pt>
                <c:pt idx="63">
                  <c:v>5.7692307692307696E-3</c:v>
                </c:pt>
                <c:pt idx="64">
                  <c:v>1.5135135135135136E-3</c:v>
                </c:pt>
                <c:pt idx="65">
                  <c:v>1.5E-3</c:v>
                </c:pt>
                <c:pt idx="66">
                  <c:v>1.1363636363636363E-3</c:v>
                </c:pt>
                <c:pt idx="67">
                  <c:v>3.142857142857143E-3</c:v>
                </c:pt>
                <c:pt idx="68">
                  <c:v>4.3478260869565218E-3</c:v>
                </c:pt>
                <c:pt idx="69">
                  <c:v>2.6470588235294116E-3</c:v>
                </c:pt>
                <c:pt idx="70">
                  <c:v>1.4516129032258066E-3</c:v>
                </c:pt>
                <c:pt idx="71">
                  <c:v>5.7407407407407407E-4</c:v>
                </c:pt>
                <c:pt idx="72">
                  <c:v>1.3333333333333335E-3</c:v>
                </c:pt>
                <c:pt idx="73">
                  <c:v>8.0769230769230766E-4</c:v>
                </c:pt>
                <c:pt idx="74">
                  <c:v>3.6363636363636364E-3</c:v>
                </c:pt>
                <c:pt idx="75">
                  <c:v>1.5384615384615385E-3</c:v>
                </c:pt>
                <c:pt idx="76">
                  <c:v>1.7391304347826088E-3</c:v>
                </c:pt>
                <c:pt idx="77">
                  <c:v>1.3114754098360656E-3</c:v>
                </c:pt>
                <c:pt idx="78">
                  <c:v>5.5999999999999999E-3</c:v>
                </c:pt>
                <c:pt idx="79">
                  <c:v>6.4615384615384611E-4</c:v>
                </c:pt>
                <c:pt idx="80">
                  <c:v>5.2173913043478256E-3</c:v>
                </c:pt>
                <c:pt idx="81">
                  <c:v>3.5000000000000001E-3</c:v>
                </c:pt>
                <c:pt idx="82">
                  <c:v>1.8461538461538461E-3</c:v>
                </c:pt>
                <c:pt idx="83">
                  <c:v>3.2941176470588237E-3</c:v>
                </c:pt>
                <c:pt idx="84">
                  <c:v>1.5714285714285715E-3</c:v>
                </c:pt>
                <c:pt idx="85">
                  <c:v>9.2307692307692305E-4</c:v>
                </c:pt>
                <c:pt idx="86">
                  <c:v>2.0625000000000001E-3</c:v>
                </c:pt>
                <c:pt idx="87">
                  <c:v>1.6923076923076924E-3</c:v>
                </c:pt>
                <c:pt idx="88">
                  <c:v>2.8E-3</c:v>
                </c:pt>
                <c:pt idx="89">
                  <c:v>2.142857142857143E-3</c:v>
                </c:pt>
                <c:pt idx="90">
                  <c:v>3.1372549019607842E-3</c:v>
                </c:pt>
                <c:pt idx="91">
                  <c:v>1.8390804597701149E-3</c:v>
                </c:pt>
                <c:pt idx="92">
                  <c:v>2.2727272727272726E-3</c:v>
                </c:pt>
                <c:pt idx="93">
                  <c:v>1.3157894736842105E-3</c:v>
                </c:pt>
                <c:pt idx="94">
                  <c:v>2.5000000000000001E-3</c:v>
                </c:pt>
                <c:pt idx="95">
                  <c:v>2.2916666666666667E-3</c:v>
                </c:pt>
                <c:pt idx="96">
                  <c:v>2.1739130434782609E-3</c:v>
                </c:pt>
                <c:pt idx="97">
                  <c:v>2E-3</c:v>
                </c:pt>
                <c:pt idx="98">
                  <c:v>2.3749999999999999E-3</c:v>
                </c:pt>
                <c:pt idx="99">
                  <c:v>2.7272727272727275E-3</c:v>
                </c:pt>
                <c:pt idx="100">
                  <c:v>4.4999999999999997E-3</c:v>
                </c:pt>
                <c:pt idx="101">
                  <c:v>4.3333333333333331E-3</c:v>
                </c:pt>
                <c:pt idx="102">
                  <c:v>4.3529411764705881E-3</c:v>
                </c:pt>
                <c:pt idx="103">
                  <c:v>1.276595744680851E-2</c:v>
                </c:pt>
                <c:pt idx="104">
                  <c:v>1.1363636363636363E-3</c:v>
                </c:pt>
                <c:pt idx="105">
                  <c:v>8.2352941176470592E-4</c:v>
                </c:pt>
                <c:pt idx="106">
                  <c:v>5.2380952380952383E-4</c:v>
                </c:pt>
                <c:pt idx="107">
                  <c:v>8.7179487179487182E-4</c:v>
                </c:pt>
                <c:pt idx="108">
                  <c:v>1.0746268656716418E-3</c:v>
                </c:pt>
                <c:pt idx="109">
                  <c:v>7.3170731707317073E-4</c:v>
                </c:pt>
                <c:pt idx="110">
                  <c:v>1.9444444444444444E-3</c:v>
                </c:pt>
                <c:pt idx="111">
                  <c:v>5.7692307692307696E-3</c:v>
                </c:pt>
                <c:pt idx="112">
                  <c:v>3.0370370370370367E-2</c:v>
                </c:pt>
                <c:pt idx="113">
                  <c:v>3.0000000000000001E-3</c:v>
                </c:pt>
                <c:pt idx="114">
                  <c:v>8.6206896551724137E-3</c:v>
                </c:pt>
                <c:pt idx="115">
                  <c:v>8.1578947368421053E-3</c:v>
                </c:pt>
                <c:pt idx="116">
                  <c:v>5.7894736842105266E-3</c:v>
                </c:pt>
                <c:pt idx="117">
                  <c:v>0.01</c:v>
                </c:pt>
                <c:pt idx="118">
                  <c:v>8.7037037037037031E-3</c:v>
                </c:pt>
                <c:pt idx="119">
                  <c:v>0.01</c:v>
                </c:pt>
                <c:pt idx="120">
                  <c:v>5.5263157894736839E-3</c:v>
                </c:pt>
                <c:pt idx="121">
                  <c:v>2.4285714285714288E-3</c:v>
                </c:pt>
                <c:pt idx="122">
                  <c:v>3.6842105263157894E-3</c:v>
                </c:pt>
                <c:pt idx="123">
                  <c:v>9.5999999999999992E-4</c:v>
                </c:pt>
                <c:pt idx="124">
                  <c:v>1.9411764705882352E-3</c:v>
                </c:pt>
                <c:pt idx="125">
                  <c:v>8.7499999999999991E-4</c:v>
                </c:pt>
                <c:pt idx="126">
                  <c:v>2.4615384615384616E-3</c:v>
                </c:pt>
                <c:pt idx="127">
                  <c:v>6.9999999999999999E-4</c:v>
                </c:pt>
                <c:pt idx="128">
                  <c:v>3.6363636363636364E-3</c:v>
                </c:pt>
                <c:pt idx="129">
                  <c:v>7.7142857142857145E-4</c:v>
                </c:pt>
                <c:pt idx="130">
                  <c:v>4.1489361702127663E-4</c:v>
                </c:pt>
                <c:pt idx="131">
                  <c:v>2.5789473684210528E-4</c:v>
                </c:pt>
                <c:pt idx="132">
                  <c:v>2.0333333333333332E-3</c:v>
                </c:pt>
                <c:pt idx="133">
                  <c:v>1.75E-3</c:v>
                </c:pt>
                <c:pt idx="134">
                  <c:v>0.93877551020408168</c:v>
                </c:pt>
                <c:pt idx="135">
                  <c:v>2.1304347826086958E-3</c:v>
                </c:pt>
                <c:pt idx="136">
                  <c:v>1.9555555555555559E-3</c:v>
                </c:pt>
                <c:pt idx="137">
                  <c:v>6.1111111111111114E-3</c:v>
                </c:pt>
                <c:pt idx="138">
                  <c:v>5.0000000000000001E-3</c:v>
                </c:pt>
                <c:pt idx="139">
                  <c:v>2.0754716981132076E-3</c:v>
                </c:pt>
                <c:pt idx="140">
                  <c:v>3.0555555555555557E-3</c:v>
                </c:pt>
                <c:pt idx="141">
                  <c:v>6.4102564102564103E-4</c:v>
                </c:pt>
                <c:pt idx="142">
                  <c:v>1.326086956521739E-2</c:v>
                </c:pt>
                <c:pt idx="143">
                  <c:v>1.7358490566037733E-3</c:v>
                </c:pt>
                <c:pt idx="144">
                  <c:v>8.2539682539682548E-3</c:v>
                </c:pt>
                <c:pt idx="145">
                  <c:v>6.7391304347826086E-3</c:v>
                </c:pt>
                <c:pt idx="146">
                  <c:v>4.8648648648648646E-3</c:v>
                </c:pt>
                <c:pt idx="147">
                  <c:v>3.9175257731958761E-3</c:v>
                </c:pt>
                <c:pt idx="148">
                  <c:v>1.0266666666666666E-3</c:v>
                </c:pt>
                <c:pt idx="149">
                  <c:v>1.1851851851851852E-3</c:v>
                </c:pt>
                <c:pt idx="150">
                  <c:v>1.7543859649122807E-3</c:v>
                </c:pt>
                <c:pt idx="151">
                  <c:v>2.4561403508771926E-3</c:v>
                </c:pt>
                <c:pt idx="152">
                  <c:v>4.6250000000000006E-3</c:v>
                </c:pt>
                <c:pt idx="153">
                  <c:v>3.4090909090909089E-3</c:v>
                </c:pt>
                <c:pt idx="154">
                  <c:v>3.5454545454545456E-3</c:v>
                </c:pt>
                <c:pt idx="155">
                  <c:v>6.3414634146341468E-3</c:v>
                </c:pt>
                <c:pt idx="156">
                  <c:v>1.5555555555555557E-3</c:v>
                </c:pt>
                <c:pt idx="157">
                  <c:v>1.6923076923076924E-3</c:v>
                </c:pt>
                <c:pt idx="158">
                  <c:v>3.2653061224489797E-3</c:v>
                </c:pt>
                <c:pt idx="159">
                  <c:v>1.0769230769230769E-3</c:v>
                </c:pt>
                <c:pt idx="160">
                  <c:v>5.7142857142857143E-3</c:v>
                </c:pt>
                <c:pt idx="161">
                  <c:v>4.642857142857143E-3</c:v>
                </c:pt>
                <c:pt idx="162">
                  <c:v>2E-3</c:v>
                </c:pt>
                <c:pt idx="163">
                  <c:v>4.0909090909090912E-3</c:v>
                </c:pt>
                <c:pt idx="164">
                  <c:v>8.8888888888888889E-3</c:v>
                </c:pt>
                <c:pt idx="165">
                  <c:v>1.6176470588235296E-3</c:v>
                </c:pt>
                <c:pt idx="166">
                  <c:v>1.643835616438356E-3</c:v>
                </c:pt>
                <c:pt idx="167">
                  <c:v>4.390243902439024E-3</c:v>
                </c:pt>
                <c:pt idx="168">
                  <c:v>6.7692307692307696E-3</c:v>
                </c:pt>
                <c:pt idx="169">
                  <c:v>2.5000000000000001E-3</c:v>
                </c:pt>
                <c:pt idx="170">
                  <c:v>4.1666666666666666E-3</c:v>
                </c:pt>
                <c:pt idx="171">
                  <c:v>2.9411764705882353E-3</c:v>
                </c:pt>
                <c:pt idx="172">
                  <c:v>2.8947368421052633E-3</c:v>
                </c:pt>
                <c:pt idx="173">
                  <c:v>2.5333333333333332E-3</c:v>
                </c:pt>
                <c:pt idx="174">
                  <c:v>2.7777777777777779E-3</c:v>
                </c:pt>
                <c:pt idx="175">
                  <c:v>8.2352941176470594E-3</c:v>
                </c:pt>
                <c:pt idx="176">
                  <c:v>4.0000000000000001E-3</c:v>
                </c:pt>
                <c:pt idx="177">
                  <c:v>8.1250000000000003E-3</c:v>
                </c:pt>
                <c:pt idx="178">
                  <c:v>2.5000000000000001E-3</c:v>
                </c:pt>
                <c:pt idx="179">
                  <c:v>2.6865671641791047E-3</c:v>
                </c:pt>
                <c:pt idx="180">
                  <c:v>4.6666666666666671E-3</c:v>
                </c:pt>
                <c:pt idx="181">
                  <c:v>2.1818181818181819E-3</c:v>
                </c:pt>
                <c:pt idx="182">
                  <c:v>2.4375E-3</c:v>
                </c:pt>
                <c:pt idx="183">
                  <c:v>3.6486486486486487E-3</c:v>
                </c:pt>
                <c:pt idx="184">
                  <c:v>2.0769230769230769E-3</c:v>
                </c:pt>
                <c:pt idx="185">
                  <c:v>6.4285714285714285E-3</c:v>
                </c:pt>
                <c:pt idx="186">
                  <c:v>1.4230769230769231E-2</c:v>
                </c:pt>
                <c:pt idx="187">
                  <c:v>2.9166666666666668E-3</c:v>
                </c:pt>
                <c:pt idx="188">
                  <c:v>1.5555555555555555E-3</c:v>
                </c:pt>
                <c:pt idx="189">
                  <c:v>8.8888888888888889E-3</c:v>
                </c:pt>
                <c:pt idx="190">
                  <c:v>4.4827586206896549E-3</c:v>
                </c:pt>
                <c:pt idx="191">
                  <c:v>6.956521739130435E-3</c:v>
                </c:pt>
                <c:pt idx="192">
                  <c:v>2.1917808219178085E-3</c:v>
                </c:pt>
                <c:pt idx="193">
                  <c:v>9.2592592592592587E-3</c:v>
                </c:pt>
                <c:pt idx="194">
                  <c:v>1.6999999999999999E-3</c:v>
                </c:pt>
                <c:pt idx="195">
                  <c:v>2.5000000000000001E-3</c:v>
                </c:pt>
                <c:pt idx="196">
                  <c:v>5.2307692307692315E-3</c:v>
                </c:pt>
                <c:pt idx="197">
                  <c:v>3.8571428571428576E-3</c:v>
                </c:pt>
                <c:pt idx="198">
                  <c:v>2.258064516129032E-3</c:v>
                </c:pt>
                <c:pt idx="199">
                  <c:v>1.4545454545454547E-3</c:v>
                </c:pt>
                <c:pt idx="200">
                  <c:v>7.5000000000000006E-3</c:v>
                </c:pt>
                <c:pt idx="201">
                  <c:v>1.0869565217391304E-2</c:v>
                </c:pt>
                <c:pt idx="202">
                  <c:v>5.0000000000000001E-3</c:v>
                </c:pt>
                <c:pt idx="203">
                  <c:v>2.3030303030303029E-3</c:v>
                </c:pt>
                <c:pt idx="204">
                  <c:v>4.7252747252747248E-4</c:v>
                </c:pt>
                <c:pt idx="205">
                  <c:v>2.8358208955223878E-3</c:v>
                </c:pt>
                <c:pt idx="206">
                  <c:v>2.5000000000000001E-3</c:v>
                </c:pt>
                <c:pt idx="207">
                  <c:v>1.8235294117647058E-3</c:v>
                </c:pt>
                <c:pt idx="208">
                  <c:v>1.3692307692307693E-3</c:v>
                </c:pt>
                <c:pt idx="209">
                  <c:v>5.5555555555555558E-3</c:v>
                </c:pt>
                <c:pt idx="210">
                  <c:v>6.2068965517241377E-3</c:v>
                </c:pt>
                <c:pt idx="211">
                  <c:v>3.8235294117647061E-3</c:v>
                </c:pt>
                <c:pt idx="212">
                  <c:v>6.8750000000000007E-4</c:v>
                </c:pt>
                <c:pt idx="213">
                  <c:v>1.5942028985507248E-3</c:v>
                </c:pt>
                <c:pt idx="214">
                  <c:v>2.0444444444444447E-3</c:v>
                </c:pt>
                <c:pt idx="215">
                  <c:v>2.4444444444444444E-3</c:v>
                </c:pt>
                <c:pt idx="216">
                  <c:v>2.4166666666666668E-3</c:v>
                </c:pt>
                <c:pt idx="217">
                  <c:v>1.5999999999999999E-3</c:v>
                </c:pt>
                <c:pt idx="218">
                  <c:v>2.9113924050632911E-3</c:v>
                </c:pt>
                <c:pt idx="219">
                  <c:v>3.0000000000000001E-3</c:v>
                </c:pt>
                <c:pt idx="220">
                  <c:v>1.2800000000000001E-3</c:v>
                </c:pt>
                <c:pt idx="221">
                  <c:v>1.9142857142857145E-3</c:v>
                </c:pt>
                <c:pt idx="222">
                  <c:v>2.9411764705882353E-3</c:v>
                </c:pt>
                <c:pt idx="223">
                  <c:v>4.4705882352941178E-4</c:v>
                </c:pt>
                <c:pt idx="224">
                  <c:v>3.7681159420289854E-4</c:v>
                </c:pt>
                <c:pt idx="225">
                  <c:v>5.9374999999999999E-4</c:v>
                </c:pt>
                <c:pt idx="226">
                  <c:v>2.6816840976133013E-3</c:v>
                </c:pt>
                <c:pt idx="227">
                  <c:v>8.4375000000000006E-3</c:v>
                </c:pt>
                <c:pt idx="228">
                  <c:v>2.8333333333333335E-3</c:v>
                </c:pt>
                <c:pt idx="229">
                  <c:v>1.0405405405405405E-2</c:v>
                </c:pt>
                <c:pt idx="230">
                  <c:v>1.0400000000000001E-2</c:v>
                </c:pt>
                <c:pt idx="231">
                  <c:v>1.8604651162790697E-3</c:v>
                </c:pt>
                <c:pt idx="232">
                  <c:v>3.5937500000000002E-3</c:v>
                </c:pt>
                <c:pt idx="233">
                  <c:v>1.6944444444444443E-2</c:v>
                </c:pt>
                <c:pt idx="234">
                  <c:v>3.3888888888888885E-2</c:v>
                </c:pt>
                <c:pt idx="235">
                  <c:v>1.4999999999999999E-2</c:v>
                </c:pt>
                <c:pt idx="236">
                  <c:v>1.460674157303371E-3</c:v>
                </c:pt>
                <c:pt idx="237">
                  <c:v>1.7499999999999998E-2</c:v>
                </c:pt>
                <c:pt idx="238">
                  <c:v>1.9387755102040816E-2</c:v>
                </c:pt>
                <c:pt idx="239">
                  <c:v>2.9268292682926828E-2</c:v>
                </c:pt>
                <c:pt idx="240">
                  <c:v>1.2903225806451615E-2</c:v>
                </c:pt>
                <c:pt idx="241">
                  <c:v>5.0000000000000001E-3</c:v>
                </c:pt>
                <c:pt idx="242">
                  <c:v>3.4230769230769231E-2</c:v>
                </c:pt>
                <c:pt idx="243">
                  <c:v>8.5714285714285701E-3</c:v>
                </c:pt>
                <c:pt idx="244">
                  <c:v>1.4999999999999999E-2</c:v>
                </c:pt>
                <c:pt idx="245">
                  <c:v>9.285714285714286E-3</c:v>
                </c:pt>
                <c:pt idx="246">
                  <c:v>8.4228187919463075E-3</c:v>
                </c:pt>
                <c:pt idx="247">
                  <c:v>1.3333333333333334E-2</c:v>
                </c:pt>
                <c:pt idx="248">
                  <c:v>1.6470588235294119E-4</c:v>
                </c:pt>
                <c:pt idx="249">
                  <c:v>6.6666666666666675E-4</c:v>
                </c:pt>
                <c:pt idx="250">
                  <c:v>8.2727272727272736E-3</c:v>
                </c:pt>
                <c:pt idx="251">
                  <c:v>8.1052631578947367E-4</c:v>
                </c:pt>
                <c:pt idx="252">
                  <c:v>7.4117647058823529E-3</c:v>
                </c:pt>
                <c:pt idx="253">
                  <c:v>9.6551724137931047E-4</c:v>
                </c:pt>
                <c:pt idx="254">
                  <c:v>2.935483870967742E-3</c:v>
                </c:pt>
                <c:pt idx="255">
                  <c:v>2.9473684210526313E-3</c:v>
                </c:pt>
                <c:pt idx="256">
                  <c:v>1.3999999999999999E-4</c:v>
                </c:pt>
                <c:pt idx="257">
                  <c:v>9.2424242424242421E-4</c:v>
                </c:pt>
                <c:pt idx="258">
                  <c:v>1.3783783783783784E-2</c:v>
                </c:pt>
                <c:pt idx="259">
                  <c:v>1.5428571428571431E-4</c:v>
                </c:pt>
                <c:pt idx="260">
                  <c:v>3.2777777777777775E-4</c:v>
                </c:pt>
                <c:pt idx="261">
                  <c:v>2.1621621621621622E-3</c:v>
                </c:pt>
                <c:pt idx="262">
                  <c:v>3.0909090909090909E-4</c:v>
                </c:pt>
                <c:pt idx="263">
                  <c:v>1.2352941176470587E-4</c:v>
                </c:pt>
                <c:pt idx="264">
                  <c:v>4.0952380952380949E-4</c:v>
                </c:pt>
                <c:pt idx="265">
                  <c:v>6.8571428571428568E-3</c:v>
                </c:pt>
                <c:pt idx="266">
                  <c:v>6.9230769230769226E-4</c:v>
                </c:pt>
                <c:pt idx="267">
                  <c:v>6.2500000000000001E-4</c:v>
                </c:pt>
                <c:pt idx="268">
                  <c:v>5.0000000000000001E-4</c:v>
                </c:pt>
                <c:pt idx="269">
                  <c:v>1.9230769230769232E-3</c:v>
                </c:pt>
                <c:pt idx="270">
                  <c:v>1.9285714285714288E-3</c:v>
                </c:pt>
                <c:pt idx="271">
                  <c:v>5.3076923076923075E-3</c:v>
                </c:pt>
                <c:pt idx="272">
                  <c:v>2.3880597014925373E-2</c:v>
                </c:pt>
                <c:pt idx="273">
                  <c:v>3.3333333333333333E-2</c:v>
                </c:pt>
                <c:pt idx="274">
                  <c:v>1.2931034482758621E-2</c:v>
                </c:pt>
                <c:pt idx="275">
                  <c:v>4.2307692307692303E-2</c:v>
                </c:pt>
                <c:pt idx="276">
                  <c:v>2.642857142857143E-4</c:v>
                </c:pt>
                <c:pt idx="277">
                  <c:v>1.9333333333333333E-3</c:v>
                </c:pt>
                <c:pt idx="278">
                  <c:v>7.1111111111111115E-3</c:v>
                </c:pt>
                <c:pt idx="279">
                  <c:v>8.3157894736842104E-3</c:v>
                </c:pt>
                <c:pt idx="280">
                  <c:v>1.0434782608695653E-3</c:v>
                </c:pt>
                <c:pt idx="281">
                  <c:v>3.8999999999999999E-4</c:v>
                </c:pt>
                <c:pt idx="282">
                  <c:v>3.5384615384615386E-4</c:v>
                </c:pt>
                <c:pt idx="283">
                  <c:v>3.5483870967741938E-3</c:v>
                </c:pt>
                <c:pt idx="284">
                  <c:v>3.0416666666666665E-3</c:v>
                </c:pt>
                <c:pt idx="285">
                  <c:v>3.1600000000000003E-2</c:v>
                </c:pt>
                <c:pt idx="286">
                  <c:v>2.0370370370370372E-4</c:v>
                </c:pt>
                <c:pt idx="287">
                  <c:v>3.5000000000000004E-5</c:v>
                </c:pt>
                <c:pt idx="288">
                  <c:v>6.1538461538461541E-4</c:v>
                </c:pt>
                <c:pt idx="289">
                  <c:v>2.1818181818181819E-3</c:v>
                </c:pt>
                <c:pt idx="290">
                  <c:v>1.3043478260869564E-3</c:v>
                </c:pt>
                <c:pt idx="291">
                  <c:v>2E-3</c:v>
                </c:pt>
                <c:pt idx="292">
                  <c:v>6.3414634146341466E-4</c:v>
                </c:pt>
                <c:pt idx="293">
                  <c:v>3.181818181818182E-4</c:v>
                </c:pt>
                <c:pt idx="294">
                  <c:v>2.7058823529411765E-3</c:v>
                </c:pt>
                <c:pt idx="295">
                  <c:v>3.8695652173913043E-3</c:v>
                </c:pt>
                <c:pt idx="296">
                  <c:v>3.6363636363636361E-4</c:v>
                </c:pt>
                <c:pt idx="297">
                  <c:v>1.0980392156862745E-3</c:v>
                </c:pt>
                <c:pt idx="298">
                  <c:v>2.4285714285714284E-3</c:v>
                </c:pt>
                <c:pt idx="299">
                  <c:v>2.7551020408163266E-3</c:v>
                </c:pt>
                <c:pt idx="300">
                  <c:v>1.44E-2</c:v>
                </c:pt>
                <c:pt idx="301">
                  <c:v>1.7857142857142857E-3</c:v>
                </c:pt>
                <c:pt idx="302">
                  <c:v>2.6363636363636363E-3</c:v>
                </c:pt>
                <c:pt idx="303">
                  <c:v>3.3333333333333333E-2</c:v>
                </c:pt>
                <c:pt idx="304">
                  <c:v>8.8235294117647058E-3</c:v>
                </c:pt>
                <c:pt idx="305">
                  <c:v>3.2187500000000003E-3</c:v>
                </c:pt>
                <c:pt idx="306">
                  <c:v>7.0394736842105269E-4</c:v>
                </c:pt>
                <c:pt idx="307">
                  <c:v>5.0000000000000001E-4</c:v>
                </c:pt>
                <c:pt idx="308">
                  <c:v>2.0202020202020202E-3</c:v>
                </c:pt>
                <c:pt idx="309">
                  <c:v>2E-3</c:v>
                </c:pt>
                <c:pt idx="310">
                  <c:v>4.6511627906976744E-3</c:v>
                </c:pt>
                <c:pt idx="311">
                  <c:v>3.375E-3</c:v>
                </c:pt>
                <c:pt idx="312">
                  <c:v>2.3863636363636366E-3</c:v>
                </c:pt>
                <c:pt idx="313">
                  <c:v>2.0250000000000001E-2</c:v>
                </c:pt>
                <c:pt idx="314">
                  <c:v>5.0625000000000002E-3</c:v>
                </c:pt>
                <c:pt idx="315">
                  <c:v>1.35E-2</c:v>
                </c:pt>
                <c:pt idx="316">
                  <c:v>6.4406779661016949E-3</c:v>
                </c:pt>
                <c:pt idx="317">
                  <c:v>9.0476190476190474E-3</c:v>
                </c:pt>
                <c:pt idx="318">
                  <c:v>7.4509803921568628E-3</c:v>
                </c:pt>
                <c:pt idx="319">
                  <c:v>8.2608695652173908E-3</c:v>
                </c:pt>
                <c:pt idx="320">
                  <c:v>5.5319148936170221E-3</c:v>
                </c:pt>
                <c:pt idx="321">
                  <c:v>7.8787878787878792E-3</c:v>
                </c:pt>
                <c:pt idx="322">
                  <c:v>9.1228070175438606E-3</c:v>
                </c:pt>
                <c:pt idx="323">
                  <c:v>8.5245901639344271E-3</c:v>
                </c:pt>
                <c:pt idx="324">
                  <c:v>5.6097560975609745E-3</c:v>
                </c:pt>
                <c:pt idx="325">
                  <c:v>7.9310344827586195E-3</c:v>
                </c:pt>
                <c:pt idx="326">
                  <c:v>7.9310344827586195E-3</c:v>
                </c:pt>
                <c:pt idx="327">
                  <c:v>7.6666666666666654E-3</c:v>
                </c:pt>
                <c:pt idx="328">
                  <c:v>4.7499999999999999E-3</c:v>
                </c:pt>
                <c:pt idx="329">
                  <c:v>6.7857142857142855E-3</c:v>
                </c:pt>
                <c:pt idx="330">
                  <c:v>1.0363636363636363E-2</c:v>
                </c:pt>
                <c:pt idx="331">
                  <c:v>8.9062499999999992E-3</c:v>
                </c:pt>
                <c:pt idx="332">
                  <c:v>5.3571428571428572E-3</c:v>
                </c:pt>
                <c:pt idx="333">
                  <c:v>7.5000000000000006E-3</c:v>
                </c:pt>
                <c:pt idx="334">
                  <c:v>7.5000000000000006E-3</c:v>
                </c:pt>
                <c:pt idx="335">
                  <c:v>8.3333333333333332E-3</c:v>
                </c:pt>
                <c:pt idx="336">
                  <c:v>9.2307692307692299E-3</c:v>
                </c:pt>
                <c:pt idx="337">
                  <c:v>4.3636363636363629E-3</c:v>
                </c:pt>
                <c:pt idx="338">
                  <c:v>5.909090909090909E-3</c:v>
                </c:pt>
                <c:pt idx="339">
                  <c:v>1.1818181818181817E-3</c:v>
                </c:pt>
                <c:pt idx="340">
                  <c:v>1.1875E-2</c:v>
                </c:pt>
                <c:pt idx="341">
                  <c:v>7.3076923076923076E-3</c:v>
                </c:pt>
                <c:pt idx="342">
                  <c:v>3.3529411764705876E-3</c:v>
                </c:pt>
                <c:pt idx="343">
                  <c:v>9.2307692307692299E-3</c:v>
                </c:pt>
                <c:pt idx="344">
                  <c:v>2.0338983050847458E-3</c:v>
                </c:pt>
                <c:pt idx="345">
                  <c:v>7.0588235294117652E-4</c:v>
                </c:pt>
                <c:pt idx="346">
                  <c:v>7.9347826086956522E-2</c:v>
                </c:pt>
                <c:pt idx="347">
                  <c:v>8.7499999999999991E-3</c:v>
                </c:pt>
                <c:pt idx="348">
                  <c:v>6.5116279069767436E-3</c:v>
                </c:pt>
                <c:pt idx="349">
                  <c:v>2.1374045801526714E-2</c:v>
                </c:pt>
                <c:pt idx="350">
                  <c:v>6.3013698630136981E-3</c:v>
                </c:pt>
                <c:pt idx="351">
                  <c:v>5.1282051282051282E-3</c:v>
                </c:pt>
                <c:pt idx="352">
                  <c:v>6.2500000000000003E-3</c:v>
                </c:pt>
                <c:pt idx="353">
                  <c:v>1.9417475728155338E-2</c:v>
                </c:pt>
                <c:pt idx="354">
                  <c:v>7.2972972972972982E-3</c:v>
                </c:pt>
                <c:pt idx="355">
                  <c:v>7.0129870129870134E-3</c:v>
                </c:pt>
                <c:pt idx="356">
                  <c:v>3.0000000000000002E-2</c:v>
                </c:pt>
                <c:pt idx="357">
                  <c:v>5.5000000000000014E-3</c:v>
                </c:pt>
                <c:pt idx="358">
                  <c:v>5.6701030927835058E-3</c:v>
                </c:pt>
                <c:pt idx="359">
                  <c:v>2.1153846153846155E-2</c:v>
                </c:pt>
                <c:pt idx="360">
                  <c:v>1.2571428571428572E-2</c:v>
                </c:pt>
                <c:pt idx="361">
                  <c:v>8.0000000000000002E-3</c:v>
                </c:pt>
                <c:pt idx="362">
                  <c:v>1.1999999999999999E-2</c:v>
                </c:pt>
                <c:pt idx="363">
                  <c:v>3.9130434782608692E-2</c:v>
                </c:pt>
                <c:pt idx="364">
                  <c:v>2.075471698113208E-3</c:v>
                </c:pt>
                <c:pt idx="365">
                  <c:v>1.1615628299894406E-3</c:v>
                </c:pt>
                <c:pt idx="366">
                  <c:v>2.2000000000000006E-3</c:v>
                </c:pt>
                <c:pt idx="367">
                  <c:v>2.53411306042885E-3</c:v>
                </c:pt>
                <c:pt idx="368">
                  <c:v>1.3933547695605575E-3</c:v>
                </c:pt>
                <c:pt idx="369">
                  <c:v>2.53411306042885E-3</c:v>
                </c:pt>
                <c:pt idx="370">
                  <c:v>2.8048780487804881E-3</c:v>
                </c:pt>
                <c:pt idx="371">
                  <c:v>1.2105263157894737E-3</c:v>
                </c:pt>
                <c:pt idx="372">
                  <c:v>2.7380952380952383E-3</c:v>
                </c:pt>
                <c:pt idx="373">
                  <c:v>2.583732057416268E-3</c:v>
                </c:pt>
                <c:pt idx="374">
                  <c:v>1.2272727272727275E-3</c:v>
                </c:pt>
                <c:pt idx="375">
                  <c:v>2.5714285714285717E-3</c:v>
                </c:pt>
                <c:pt idx="376">
                  <c:v>1.2980769230769231E-3</c:v>
                </c:pt>
                <c:pt idx="377">
                  <c:v>1.588235294117647E-3</c:v>
                </c:pt>
                <c:pt idx="378">
                  <c:v>1.4673913043478262E-3</c:v>
                </c:pt>
                <c:pt idx="379">
                  <c:v>1.6260162601626016E-3</c:v>
                </c:pt>
                <c:pt idx="380">
                  <c:v>1.4285714285714286E-3</c:v>
                </c:pt>
                <c:pt idx="381">
                  <c:v>1.9230769230769232E-3</c:v>
                </c:pt>
                <c:pt idx="382">
                  <c:v>2.5811209439528029E-4</c:v>
                </c:pt>
                <c:pt idx="383">
                  <c:v>1.8421052631578949E-3</c:v>
                </c:pt>
                <c:pt idx="384">
                  <c:v>2.5000000000000001E-4</c:v>
                </c:pt>
                <c:pt idx="385">
                  <c:v>1.8749999999999999E-3</c:v>
                </c:pt>
                <c:pt idx="386">
                  <c:v>3.1250000000000002E-3</c:v>
                </c:pt>
                <c:pt idx="387">
                  <c:v>3.2432432432432426E-3</c:v>
                </c:pt>
                <c:pt idx="388">
                  <c:v>4.8000000000000001E-4</c:v>
                </c:pt>
                <c:pt idx="389">
                  <c:v>1.4457831325301203E-3</c:v>
                </c:pt>
                <c:pt idx="390">
                  <c:v>3.1578947368421052E-3</c:v>
                </c:pt>
                <c:pt idx="391">
                  <c:v>0.11904761904761904</c:v>
                </c:pt>
                <c:pt idx="392">
                  <c:v>3.4285715648106141E-3</c:v>
                </c:pt>
                <c:pt idx="393">
                  <c:v>1.5000000000000001E-2</c:v>
                </c:pt>
                <c:pt idx="394">
                  <c:v>0.15156249999999999</c:v>
                </c:pt>
                <c:pt idx="395">
                  <c:v>6.2500000000000003E-3</c:v>
                </c:pt>
                <c:pt idx="396">
                  <c:v>3.6000000000000003E-3</c:v>
                </c:pt>
                <c:pt idx="397">
                  <c:v>3.1818181818181815E-2</c:v>
                </c:pt>
                <c:pt idx="398">
                  <c:v>7.1186440677966098E-3</c:v>
                </c:pt>
                <c:pt idx="399">
                  <c:v>1.7525773195876289E-2</c:v>
                </c:pt>
                <c:pt idx="400">
                  <c:v>4.1176470588235294E-2</c:v>
                </c:pt>
                <c:pt idx="401">
                  <c:v>8.8235294117647065E-2</c:v>
                </c:pt>
                <c:pt idx="402">
                  <c:v>1.2307692307692308E-2</c:v>
                </c:pt>
                <c:pt idx="403">
                  <c:v>1.5E-3</c:v>
                </c:pt>
                <c:pt idx="404">
                  <c:v>6.0000000000000001E-3</c:v>
                </c:pt>
                <c:pt idx="405">
                  <c:v>1.1029411764705882E-3</c:v>
                </c:pt>
                <c:pt idx="406">
                  <c:v>9.7368421052631583E-3</c:v>
                </c:pt>
                <c:pt idx="407">
                  <c:v>1.9672131147540983E-4</c:v>
                </c:pt>
                <c:pt idx="408">
                  <c:v>1.2500000000000001E-2</c:v>
                </c:pt>
                <c:pt idx="409">
                  <c:v>0.35294117647058826</c:v>
                </c:pt>
                <c:pt idx="410">
                  <c:v>5.8823529411764701E-4</c:v>
                </c:pt>
              </c:numCache>
            </c:numRef>
          </c:yVal>
          <c:smooth val="0"/>
        </c:ser>
        <c:ser>
          <c:idx val="2"/>
          <c:order val="1"/>
          <c:tx>
            <c:v>EPA Data (IA &lt; RL)</c:v>
          </c:tx>
          <c:spPr>
            <a:ln>
              <a:noFill/>
            </a:ln>
          </c:spPr>
          <c:marker>
            <c:symbol val="triangle"/>
            <c:size val="3"/>
            <c:spPr>
              <a:noFill/>
              <a:ln>
                <a:solidFill>
                  <a:srgbClr val="00B0F0"/>
                </a:solidFill>
              </a:ln>
            </c:spPr>
          </c:marker>
          <c:xVal>
            <c:numRef>
              <c:f>Database!$AM$2057:$AM$2400</c:f>
              <c:numCache>
                <c:formatCode>0.00</c:formatCode>
                <c:ptCount val="20"/>
                <c:pt idx="0">
                  <c:v>0.14000000000000001</c:v>
                </c:pt>
                <c:pt idx="1">
                  <c:v>0.7</c:v>
                </c:pt>
                <c:pt idx="2">
                  <c:v>0.19</c:v>
                </c:pt>
                <c:pt idx="3">
                  <c:v>0.15</c:v>
                </c:pt>
                <c:pt idx="4">
                  <c:v>0.74</c:v>
                </c:pt>
                <c:pt idx="5">
                  <c:v>0.16</c:v>
                </c:pt>
                <c:pt idx="6">
                  <c:v>0.14000000000000001</c:v>
                </c:pt>
                <c:pt idx="7">
                  <c:v>0.14000000000000001</c:v>
                </c:pt>
                <c:pt idx="8">
                  <c:v>0.14000000000000001</c:v>
                </c:pt>
                <c:pt idx="9">
                  <c:v>0.18</c:v>
                </c:pt>
                <c:pt idx="10">
                  <c:v>0.18</c:v>
                </c:pt>
                <c:pt idx="11">
                  <c:v>0.14000000000000001</c:v>
                </c:pt>
                <c:pt idx="12">
                  <c:v>0.19</c:v>
                </c:pt>
                <c:pt idx="13">
                  <c:v>0.2</c:v>
                </c:pt>
                <c:pt idx="14">
                  <c:v>0.19</c:v>
                </c:pt>
                <c:pt idx="15">
                  <c:v>0.13</c:v>
                </c:pt>
                <c:pt idx="16">
                  <c:v>0.13</c:v>
                </c:pt>
                <c:pt idx="17">
                  <c:v>0.11</c:v>
                </c:pt>
                <c:pt idx="18">
                  <c:v>0.18</c:v>
                </c:pt>
                <c:pt idx="19">
                  <c:v>1.1000000000000001</c:v>
                </c:pt>
              </c:numCache>
            </c:numRef>
          </c:xVal>
          <c:yVal>
            <c:numRef>
              <c:f>Database!$AD$2057:$AD$2400</c:f>
              <c:numCache>
                <c:formatCode>0.0E+00</c:formatCode>
                <c:ptCount val="20"/>
                <c:pt idx="0">
                  <c:v>9.3333333333333338E-2</c:v>
                </c:pt>
                <c:pt idx="1">
                  <c:v>8.0459770114942528E-2</c:v>
                </c:pt>
                <c:pt idx="2">
                  <c:v>3.114754098360656E-3</c:v>
                </c:pt>
                <c:pt idx="3">
                  <c:v>2.6785714285714288E-2</c:v>
                </c:pt>
                <c:pt idx="4">
                  <c:v>2.2424242424242423E-2</c:v>
                </c:pt>
                <c:pt idx="5">
                  <c:v>1.7021276595744681E-2</c:v>
                </c:pt>
                <c:pt idx="6">
                  <c:v>1.1666666666666667E-2</c:v>
                </c:pt>
                <c:pt idx="7">
                  <c:v>5.8333333333333336E-3</c:v>
                </c:pt>
                <c:pt idx="8">
                  <c:v>5.6000000000000008E-3</c:v>
                </c:pt>
                <c:pt idx="9">
                  <c:v>6.9230769230769224E-3</c:v>
                </c:pt>
                <c:pt idx="10">
                  <c:v>4.4999999999999999E-4</c:v>
                </c:pt>
                <c:pt idx="11">
                  <c:v>2.6923076923076926E-3</c:v>
                </c:pt>
                <c:pt idx="12">
                  <c:v>4.2222222222222222E-4</c:v>
                </c:pt>
                <c:pt idx="13">
                  <c:v>6.0606060606060606E-3</c:v>
                </c:pt>
                <c:pt idx="14">
                  <c:v>2.7941176470588237E-3</c:v>
                </c:pt>
                <c:pt idx="15">
                  <c:v>6.8421052631578952E-2</c:v>
                </c:pt>
                <c:pt idx="16">
                  <c:v>8.666666666666667E-2</c:v>
                </c:pt>
                <c:pt idx="17">
                  <c:v>1.375E-2</c:v>
                </c:pt>
                <c:pt idx="18">
                  <c:v>4.1860465116279064E-3</c:v>
                </c:pt>
                <c:pt idx="19">
                  <c:v>4.5833333333333334E-3</c:v>
                </c:pt>
              </c:numCache>
            </c:numRef>
          </c:yVal>
          <c:smooth val="0"/>
        </c:ser>
        <c:dLbls>
          <c:showLegendKey val="0"/>
          <c:showVal val="0"/>
          <c:showCatName val="0"/>
          <c:showSerName val="0"/>
          <c:showPercent val="0"/>
          <c:showBubbleSize val="0"/>
        </c:dLbls>
        <c:axId val="325563904"/>
        <c:axId val="325564464"/>
      </c:scatterChart>
      <c:valAx>
        <c:axId val="325563904"/>
        <c:scaling>
          <c:logBase val="10"/>
          <c:orientation val="minMax"/>
        </c:scaling>
        <c:delete val="0"/>
        <c:axPos val="b"/>
        <c:majorGridlines>
          <c:spPr>
            <a:ln w="3175">
              <a:solidFill>
                <a:srgbClr val="000000"/>
              </a:solidFill>
              <a:prstDash val="solid"/>
            </a:ln>
          </c:spPr>
        </c:majorGridlines>
        <c:title>
          <c:tx>
            <c:rich>
              <a:bodyPr/>
              <a:lstStyle/>
              <a:p>
                <a:pPr>
                  <a:defRPr sz="900" b="1" i="0" u="none" strike="noStrike" baseline="0">
                    <a:solidFill>
                      <a:srgbClr val="000000"/>
                    </a:solidFill>
                    <a:latin typeface="Arial"/>
                    <a:ea typeface="Arial"/>
                    <a:cs typeface="Arial"/>
                  </a:defRPr>
                </a:pPr>
                <a:r>
                  <a:rPr lang="fr-FR"/>
                  <a:t>Indoor Air Concentration (ug/m3)</a:t>
                </a:r>
              </a:p>
            </c:rich>
          </c:tx>
          <c:layout>
            <c:manualLayout>
              <c:xMode val="edge"/>
              <c:yMode val="edge"/>
              <c:x val="0.26078940653251675"/>
              <c:y val="0.92235303111382927"/>
            </c:manualLayout>
          </c:layout>
          <c:overlay val="0"/>
          <c:spPr>
            <a:noFill/>
            <a:ln w="25400">
              <a:noFill/>
            </a:ln>
          </c:spPr>
        </c:title>
        <c:numFmt formatCode="0.E+00" sourceLinked="0"/>
        <c:majorTickMark val="out"/>
        <c:minorTickMark val="none"/>
        <c:tickLblPos val="low"/>
        <c:spPr>
          <a:ln w="3175">
            <a:solidFill>
              <a:srgbClr val="000000"/>
            </a:solidFill>
            <a:prstDash val="solid"/>
          </a:ln>
        </c:spPr>
        <c:txPr>
          <a:bodyPr rot="0" vert="horz"/>
          <a:lstStyle/>
          <a:p>
            <a:pPr>
              <a:defRPr sz="700" b="0" i="0" u="none" strike="noStrike" baseline="0">
                <a:solidFill>
                  <a:srgbClr val="000000"/>
                </a:solidFill>
                <a:latin typeface="Arial"/>
                <a:ea typeface="Arial"/>
                <a:cs typeface="Arial"/>
              </a:defRPr>
            </a:pPr>
            <a:endParaRPr lang="fr-FR"/>
          </a:p>
        </c:txPr>
        <c:crossAx val="325564464"/>
        <c:crossesAt val="1.0000000000000001E-5"/>
        <c:crossBetween val="midCat"/>
      </c:valAx>
      <c:valAx>
        <c:axId val="325564464"/>
        <c:scaling>
          <c:logBase val="10"/>
          <c:orientation val="minMax"/>
        </c:scaling>
        <c:delete val="0"/>
        <c:axPos val="l"/>
        <c:majorGridlines>
          <c:spPr>
            <a:ln w="3175">
              <a:solidFill>
                <a:srgbClr val="000000"/>
              </a:solidFill>
              <a:prstDash val="solid"/>
            </a:ln>
          </c:spPr>
        </c:majorGridlines>
        <c:minorGridlines>
          <c:spPr>
            <a:ln w="3175">
              <a:solidFill>
                <a:srgbClr val="C0C0C0"/>
              </a:solidFill>
              <a:prstDash val="solid"/>
            </a:ln>
          </c:spPr>
        </c:minorGridlines>
        <c:title>
          <c:tx>
            <c:rich>
              <a:bodyPr/>
              <a:lstStyle/>
              <a:p>
                <a:pPr>
                  <a:defRPr sz="1000" b="1" i="0" u="none" strike="noStrike" baseline="0">
                    <a:solidFill>
                      <a:srgbClr val="000000"/>
                    </a:solidFill>
                    <a:latin typeface="Arial"/>
                    <a:ea typeface="Arial"/>
                    <a:cs typeface="Arial"/>
                  </a:defRPr>
                </a:pPr>
                <a:r>
                  <a:rPr lang="fr-FR"/>
                  <a:t>Attenuation Factor</a:t>
                </a:r>
              </a:p>
            </c:rich>
          </c:tx>
          <c:layout>
            <c:manualLayout>
              <c:xMode val="edge"/>
              <c:yMode val="edge"/>
              <c:x val="1.5162037037037038E-2"/>
              <c:y val="0.27553544581199196"/>
            </c:manualLayout>
          </c:layout>
          <c:overlay val="0"/>
          <c:spPr>
            <a:noFill/>
            <a:ln w="25400">
              <a:noFill/>
            </a:ln>
          </c:spPr>
        </c:title>
        <c:numFmt formatCode="0.E+00" sourceLinked="0"/>
        <c:majorTickMark val="out"/>
        <c:minorTickMark val="none"/>
        <c:tickLblPos val="nextTo"/>
        <c:spPr>
          <a:ln w="3175">
            <a:solidFill>
              <a:srgbClr val="000000"/>
            </a:solidFill>
            <a:prstDash val="solid"/>
          </a:ln>
        </c:spPr>
        <c:txPr>
          <a:bodyPr rot="0" vert="horz"/>
          <a:lstStyle/>
          <a:p>
            <a:pPr>
              <a:defRPr sz="700" b="0" i="0" u="none" strike="noStrike" baseline="0">
                <a:solidFill>
                  <a:srgbClr val="000000"/>
                </a:solidFill>
                <a:latin typeface="Arial"/>
                <a:ea typeface="Arial"/>
                <a:cs typeface="Arial"/>
              </a:defRPr>
            </a:pPr>
            <a:endParaRPr lang="fr-FR"/>
          </a:p>
        </c:txPr>
        <c:crossAx val="325563904"/>
        <c:crossesAt val="1.0000000000000001E-5"/>
        <c:crossBetween val="midCat"/>
        <c:majorUnit val="10"/>
      </c:valAx>
      <c:spPr>
        <a:solidFill>
          <a:srgbClr val="FFFFFF"/>
        </a:solidFill>
        <a:ln w="12700">
          <a:solidFill>
            <a:srgbClr val="808080"/>
          </a:solidFill>
          <a:prstDash val="solid"/>
        </a:ln>
      </c:spPr>
    </c:plotArea>
    <c:legend>
      <c:legendPos val="r"/>
      <c:layout>
        <c:manualLayout>
          <c:xMode val="edge"/>
          <c:yMode val="edge"/>
          <c:x val="0.57487004912950646"/>
          <c:y val="0.10154200213436429"/>
          <c:w val="0.33234674715299589"/>
          <c:h val="9.8464971766656278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fr-FR"/>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fr-FR"/>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3669184272722254"/>
          <c:y val="8.7127798782980506E-2"/>
          <c:w val="0.24319012040135871"/>
          <c:h val="0.85024713984770628"/>
        </c:manualLayout>
      </c:layout>
      <c:lineChart>
        <c:grouping val="standard"/>
        <c:varyColors val="0"/>
        <c:ser>
          <c:idx val="0"/>
          <c:order val="0"/>
          <c:tx>
            <c:v> </c:v>
          </c:tx>
          <c:spPr>
            <a:ln w="28575">
              <a:noFill/>
            </a:ln>
          </c:spPr>
          <c:marker>
            <c:symbol val="none"/>
          </c:marker>
          <c:cat>
            <c:numRef>
              <c:f>Database!$BK$19</c:f>
              <c:numCache>
                <c:formatCode>General</c:formatCode>
                <c:ptCount val="1"/>
              </c:numCache>
            </c:numRef>
          </c:cat>
          <c:val>
            <c:numRef>
              <c:f>Database!$BK$20</c:f>
              <c:numCache>
                <c:formatCode>0.0E+00</c:formatCode>
                <c:ptCount val="1"/>
                <c:pt idx="0">
                  <c:v>1.4545454545454547E-3</c:v>
                </c:pt>
              </c:numCache>
            </c:numRef>
          </c:val>
          <c:smooth val="0"/>
        </c:ser>
        <c:ser>
          <c:idx val="5"/>
          <c:order val="1"/>
          <c:tx>
            <c:strRef>
              <c:f>Database!$BJ$25</c:f>
              <c:strCache>
                <c:ptCount val="1"/>
                <c:pt idx="0">
                  <c:v>Max</c:v>
                </c:pt>
              </c:strCache>
            </c:strRef>
          </c:tx>
          <c:spPr>
            <a:ln w="28575">
              <a:noFill/>
            </a:ln>
          </c:spPr>
          <c:marker>
            <c:symbol val="x"/>
            <c:size val="5"/>
            <c:spPr>
              <a:noFill/>
              <a:ln>
                <a:solidFill>
                  <a:srgbClr val="000000"/>
                </a:solidFill>
                <a:prstDash val="solid"/>
              </a:ln>
            </c:spPr>
          </c:marker>
          <c:cat>
            <c:numRef>
              <c:f>Database!$BK$20</c:f>
              <c:numCache>
                <c:formatCode>0.0E+00</c:formatCode>
                <c:ptCount val="1"/>
                <c:pt idx="0">
                  <c:v>1.4545454545454547E-3</c:v>
                </c:pt>
              </c:numCache>
            </c:numRef>
          </c:cat>
          <c:val>
            <c:numRef>
              <c:f>Database!$BK$25</c:f>
              <c:numCache>
                <c:formatCode>0.0E+00</c:formatCode>
                <c:ptCount val="1"/>
                <c:pt idx="0">
                  <c:v>0.93877551020408168</c:v>
                </c:pt>
              </c:numCache>
            </c:numRef>
          </c:val>
          <c:smooth val="0"/>
        </c:ser>
        <c:ser>
          <c:idx val="4"/>
          <c:order val="2"/>
          <c:tx>
            <c:strRef>
              <c:f>Database!$BJ$24</c:f>
              <c:strCache>
                <c:ptCount val="1"/>
                <c:pt idx="0">
                  <c:v>95th %</c:v>
                </c:pt>
              </c:strCache>
            </c:strRef>
          </c:tx>
          <c:spPr>
            <a:ln w="28575">
              <a:noFill/>
            </a:ln>
          </c:spPr>
          <c:marker>
            <c:symbol val="diamond"/>
            <c:size val="5"/>
            <c:spPr>
              <a:solidFill>
                <a:srgbClr val="000000"/>
              </a:solidFill>
              <a:ln>
                <a:solidFill>
                  <a:srgbClr val="000000"/>
                </a:solidFill>
                <a:prstDash val="solid"/>
              </a:ln>
            </c:spPr>
          </c:marker>
          <c:cat>
            <c:numRef>
              <c:f>Database!$BK$19</c:f>
              <c:numCache>
                <c:formatCode>General</c:formatCode>
                <c:ptCount val="1"/>
              </c:numCache>
            </c:numRef>
          </c:cat>
          <c:val>
            <c:numRef>
              <c:f>Database!$BK$24</c:f>
              <c:numCache>
                <c:formatCode>0.0E+00</c:formatCode>
                <c:ptCount val="1"/>
                <c:pt idx="0">
                  <c:v>2.6153846153846153E-2</c:v>
                </c:pt>
              </c:numCache>
            </c:numRef>
          </c:val>
          <c:smooth val="0"/>
        </c:ser>
        <c:ser>
          <c:idx val="3"/>
          <c:order val="3"/>
          <c:tx>
            <c:strRef>
              <c:f>Database!$BJ$23</c:f>
              <c:strCache>
                <c:ptCount val="1"/>
                <c:pt idx="0">
                  <c:v>50th %</c:v>
                </c:pt>
              </c:strCache>
            </c:strRef>
          </c:tx>
          <c:spPr>
            <a:ln w="28575">
              <a:noFill/>
            </a:ln>
          </c:spPr>
          <c:marker>
            <c:symbol val="dash"/>
            <c:size val="12"/>
            <c:spPr>
              <a:noFill/>
              <a:ln>
                <a:solidFill>
                  <a:srgbClr val="800000"/>
                </a:solidFill>
                <a:prstDash val="solid"/>
              </a:ln>
            </c:spPr>
          </c:marker>
          <c:cat>
            <c:numRef>
              <c:f>Database!$BK$19</c:f>
              <c:numCache>
                <c:formatCode>General</c:formatCode>
                <c:ptCount val="1"/>
              </c:numCache>
            </c:numRef>
          </c:cat>
          <c:val>
            <c:numRef>
              <c:f>Database!$BK$23</c:f>
              <c:numCache>
                <c:formatCode>0.0E+00</c:formatCode>
                <c:ptCount val="1"/>
                <c:pt idx="0">
                  <c:v>2.7272727272727275E-3</c:v>
                </c:pt>
              </c:numCache>
            </c:numRef>
          </c:val>
          <c:smooth val="1"/>
        </c:ser>
        <c:ser>
          <c:idx val="2"/>
          <c:order val="4"/>
          <c:tx>
            <c:strRef>
              <c:f>Database!$BJ$22</c:f>
              <c:strCache>
                <c:ptCount val="1"/>
                <c:pt idx="0">
                  <c:v>5th%</c:v>
                </c:pt>
              </c:strCache>
            </c:strRef>
          </c:tx>
          <c:spPr>
            <a:ln w="28575">
              <a:noFill/>
            </a:ln>
          </c:spPr>
          <c:marker>
            <c:symbol val="diamond"/>
            <c:size val="5"/>
            <c:spPr>
              <a:noFill/>
              <a:ln>
                <a:solidFill>
                  <a:srgbClr val="000000"/>
                </a:solidFill>
                <a:prstDash val="solid"/>
              </a:ln>
            </c:spPr>
          </c:marker>
          <c:cat>
            <c:numRef>
              <c:f>Database!$BK$19</c:f>
              <c:numCache>
                <c:formatCode>General</c:formatCode>
                <c:ptCount val="1"/>
              </c:numCache>
            </c:numRef>
          </c:cat>
          <c:val>
            <c:numRef>
              <c:f>Database!$BK$22</c:f>
              <c:numCache>
                <c:formatCode>0.0E+00</c:formatCode>
                <c:ptCount val="1"/>
                <c:pt idx="0">
                  <c:v>3.181818181818182E-4</c:v>
                </c:pt>
              </c:numCache>
            </c:numRef>
          </c:val>
          <c:smooth val="0"/>
        </c:ser>
        <c:ser>
          <c:idx val="1"/>
          <c:order val="5"/>
          <c:tx>
            <c:strRef>
              <c:f>Database!$BJ$21</c:f>
              <c:strCache>
                <c:ptCount val="1"/>
                <c:pt idx="0">
                  <c:v>Min</c:v>
                </c:pt>
              </c:strCache>
            </c:strRef>
          </c:tx>
          <c:spPr>
            <a:ln w="28575">
              <a:noFill/>
            </a:ln>
          </c:spPr>
          <c:marker>
            <c:symbol val="plus"/>
            <c:size val="5"/>
            <c:spPr>
              <a:noFill/>
              <a:ln>
                <a:solidFill>
                  <a:srgbClr val="000000"/>
                </a:solidFill>
                <a:prstDash val="solid"/>
              </a:ln>
            </c:spPr>
          </c:marker>
          <c:cat>
            <c:numRef>
              <c:f>Database!$BK$19</c:f>
              <c:numCache>
                <c:formatCode>General</c:formatCode>
                <c:ptCount val="1"/>
              </c:numCache>
            </c:numRef>
          </c:cat>
          <c:val>
            <c:numRef>
              <c:f>Database!$BK$21</c:f>
              <c:numCache>
                <c:formatCode>0.0E+00</c:formatCode>
                <c:ptCount val="1"/>
                <c:pt idx="0">
                  <c:v>2.4999999999999998E-5</c:v>
                </c:pt>
              </c:numCache>
            </c:numRef>
          </c:val>
          <c:smooth val="0"/>
        </c:ser>
        <c:ser>
          <c:idx val="6"/>
          <c:order val="6"/>
          <c:tx>
            <c:v> </c:v>
          </c:tx>
          <c:spPr>
            <a:ln w="28575">
              <a:noFill/>
            </a:ln>
          </c:spPr>
          <c:marker>
            <c:symbol val="none"/>
          </c:marker>
          <c:cat>
            <c:numRef>
              <c:f>Database!$BK$19</c:f>
              <c:numCache>
                <c:formatCode>General</c:formatCode>
                <c:ptCount val="1"/>
              </c:numCache>
            </c:numRef>
          </c:cat>
          <c:val>
            <c:numRef>
              <c:f>Database!$BK$26</c:f>
              <c:numCache>
                <c:formatCode>0.0E+00</c:formatCode>
                <c:ptCount val="1"/>
                <c:pt idx="0">
                  <c:v>6.7692307692307696E-3</c:v>
                </c:pt>
              </c:numCache>
            </c:numRef>
          </c:val>
          <c:smooth val="0"/>
        </c:ser>
        <c:dLbls>
          <c:showLegendKey val="0"/>
          <c:showVal val="0"/>
          <c:showCatName val="0"/>
          <c:showSerName val="0"/>
          <c:showPercent val="0"/>
          <c:showBubbleSize val="0"/>
        </c:dLbls>
        <c:hiLowLines>
          <c:spPr>
            <a:ln w="3175">
              <a:solidFill>
                <a:srgbClr val="000000"/>
              </a:solidFill>
              <a:prstDash val="solid"/>
            </a:ln>
          </c:spPr>
        </c:hiLowLines>
        <c:upDownBars>
          <c:gapWidth val="150"/>
          <c:upBars>
            <c:spPr>
              <a:solidFill>
                <a:srgbClr val="FFFFFF"/>
              </a:solidFill>
              <a:ln w="3175">
                <a:solidFill>
                  <a:srgbClr val="000000"/>
                </a:solidFill>
                <a:prstDash val="solid"/>
              </a:ln>
            </c:spPr>
          </c:upBars>
          <c:downBars>
            <c:spPr>
              <a:solidFill>
                <a:srgbClr val="000000"/>
              </a:solidFill>
              <a:ln w="3175">
                <a:solidFill>
                  <a:srgbClr val="000000"/>
                </a:solidFill>
                <a:prstDash val="solid"/>
              </a:ln>
            </c:spPr>
          </c:downBars>
        </c:upDownBars>
        <c:smooth val="0"/>
        <c:axId val="325863664"/>
        <c:axId val="325864224"/>
      </c:lineChart>
      <c:catAx>
        <c:axId val="325863664"/>
        <c:scaling>
          <c:orientation val="minMax"/>
        </c:scaling>
        <c:delete val="0"/>
        <c:axPos val="b"/>
        <c:numFmt formatCode="General" sourceLinked="1"/>
        <c:majorTickMark val="out"/>
        <c:minorTickMark val="none"/>
        <c:tickLblPos val="nextTo"/>
        <c:spPr>
          <a:ln w="3175">
            <a:solidFill>
              <a:srgbClr val="000080"/>
            </a:solidFill>
            <a:prstDash val="solid"/>
          </a:ln>
        </c:spPr>
        <c:txPr>
          <a:bodyPr rot="-5400000" vert="horz"/>
          <a:lstStyle/>
          <a:p>
            <a:pPr>
              <a:defRPr sz="800" b="1" i="0" u="none" strike="noStrike" baseline="0">
                <a:solidFill>
                  <a:srgbClr val="000000"/>
                </a:solidFill>
                <a:latin typeface="Arial"/>
                <a:ea typeface="Arial"/>
                <a:cs typeface="Arial"/>
              </a:defRPr>
            </a:pPr>
            <a:endParaRPr lang="fr-FR"/>
          </a:p>
        </c:txPr>
        <c:crossAx val="325864224"/>
        <c:crossesAt val="9.9999999999999995E-8"/>
        <c:auto val="1"/>
        <c:lblAlgn val="ctr"/>
        <c:lblOffset val="100"/>
        <c:tickLblSkip val="1"/>
        <c:tickMarkSkip val="1"/>
        <c:noMultiLvlLbl val="0"/>
      </c:catAx>
      <c:valAx>
        <c:axId val="325864224"/>
        <c:scaling>
          <c:logBase val="10"/>
          <c:orientation val="minMax"/>
        </c:scaling>
        <c:delete val="0"/>
        <c:axPos val="l"/>
        <c:majorGridlines>
          <c:spPr>
            <a:ln w="3175">
              <a:solidFill>
                <a:srgbClr val="000080"/>
              </a:solidFill>
              <a:prstDash val="solid"/>
            </a:ln>
          </c:spPr>
        </c:majorGridlines>
        <c:minorGridlines>
          <c:spPr>
            <a:ln w="3175">
              <a:solidFill>
                <a:srgbClr val="C0C0C0"/>
              </a:solidFill>
              <a:prstDash val="solid"/>
            </a:ln>
          </c:spPr>
        </c:minorGridlines>
        <c:title>
          <c:tx>
            <c:rich>
              <a:bodyPr/>
              <a:lstStyle/>
              <a:p>
                <a:pPr>
                  <a:defRPr sz="1000" b="1" i="0" u="none" strike="noStrike" baseline="0">
                    <a:solidFill>
                      <a:srgbClr val="000000"/>
                    </a:solidFill>
                    <a:latin typeface="Arial"/>
                    <a:ea typeface="Arial"/>
                    <a:cs typeface="Arial"/>
                  </a:defRPr>
                </a:pPr>
                <a:r>
                  <a:rPr lang="fr-FR"/>
                  <a:t>Attenuation Factor</a:t>
                </a:r>
              </a:p>
            </c:rich>
          </c:tx>
          <c:layout>
            <c:manualLayout>
              <c:xMode val="edge"/>
              <c:yMode val="edge"/>
              <c:x val="3.563206559964318E-2"/>
              <c:y val="0.31239615982468211"/>
            </c:manualLayout>
          </c:layout>
          <c:overlay val="0"/>
          <c:spPr>
            <a:noFill/>
            <a:ln w="25400">
              <a:noFill/>
            </a:ln>
          </c:spPr>
        </c:title>
        <c:numFmt formatCode="0.0E+00" sourceLinked="1"/>
        <c:majorTickMark val="out"/>
        <c:minorTickMark val="none"/>
        <c:tickLblPos val="nextTo"/>
        <c:spPr>
          <a:ln w="3175">
            <a:solidFill>
              <a:srgbClr val="000080"/>
            </a:solidFill>
            <a:prstDash val="solid"/>
          </a:ln>
        </c:spPr>
        <c:txPr>
          <a:bodyPr rot="0" vert="horz"/>
          <a:lstStyle/>
          <a:p>
            <a:pPr>
              <a:defRPr sz="800" b="0" i="0" u="none" strike="noStrike" baseline="0">
                <a:solidFill>
                  <a:srgbClr val="000000"/>
                </a:solidFill>
                <a:latin typeface="Arial"/>
                <a:ea typeface="Arial"/>
                <a:cs typeface="Arial"/>
              </a:defRPr>
            </a:pPr>
            <a:endParaRPr lang="fr-FR"/>
          </a:p>
        </c:txPr>
        <c:crossAx val="325863664"/>
        <c:crosses val="autoZero"/>
        <c:crossBetween val="between"/>
      </c:valAx>
      <c:spPr>
        <a:solidFill>
          <a:srgbClr val="FFFFFF"/>
        </a:solidFill>
        <a:ln w="12700">
          <a:solidFill>
            <a:srgbClr val="000080"/>
          </a:solidFill>
          <a:prstDash val="solid"/>
        </a:ln>
      </c:spPr>
    </c:plotArea>
    <c:legend>
      <c:legendPos val="r"/>
      <c:layout>
        <c:manualLayout>
          <c:xMode val="edge"/>
          <c:yMode val="edge"/>
          <c:x val="0.67798913020051421"/>
          <c:y val="0.1476974576499844"/>
          <c:w val="0.24153362763393318"/>
          <c:h val="0.59078983059993762"/>
        </c:manualLayout>
      </c:layout>
      <c:overlay val="0"/>
      <c:spPr>
        <a:solidFill>
          <a:srgbClr val="FFFFFF"/>
        </a:solidFill>
        <a:ln w="25400">
          <a:noFill/>
        </a:ln>
      </c:spPr>
      <c:txPr>
        <a:bodyPr/>
        <a:lstStyle/>
        <a:p>
          <a:pPr>
            <a:defRPr sz="900" b="0" i="0" u="none" strike="noStrike" baseline="0">
              <a:solidFill>
                <a:srgbClr val="000000"/>
              </a:solidFill>
              <a:latin typeface="Arial"/>
              <a:ea typeface="Arial"/>
              <a:cs typeface="Arial"/>
            </a:defRPr>
          </a:pPr>
          <a:endParaRPr lang="fr-FR"/>
        </a:p>
      </c:txPr>
    </c:legend>
    <c:plotVisOnly val="1"/>
    <c:dispBlanksAs val="gap"/>
    <c:showDLblsOverMax val="0"/>
  </c:chart>
  <c:spPr>
    <a:solidFill>
      <a:srgbClr val="FFFFFF"/>
    </a:solidFill>
    <a:ln w="12700">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image" Target="../media/image3.emf"/><Relationship Id="rId1" Type="http://schemas.openxmlformats.org/officeDocument/2006/relationships/image" Target="../media/image4.emf"/><Relationship Id="rId4"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absolute">
    <xdr:from>
      <xdr:col>10</xdr:col>
      <xdr:colOff>38100</xdr:colOff>
      <xdr:row>0</xdr:row>
      <xdr:rowOff>57150</xdr:rowOff>
    </xdr:from>
    <xdr:to>
      <xdr:col>29</xdr:col>
      <xdr:colOff>257175</xdr:colOff>
      <xdr:row>13</xdr:row>
      <xdr:rowOff>9525</xdr:rowOff>
    </xdr:to>
    <xdr:graphicFrame macro="">
      <xdr:nvGraphicFramePr>
        <xdr:cNvPr id="4275300" name="Chart 4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38100</xdr:colOff>
      <xdr:row>13</xdr:row>
      <xdr:rowOff>28575</xdr:rowOff>
    </xdr:from>
    <xdr:to>
      <xdr:col>20</xdr:col>
      <xdr:colOff>95250</xdr:colOff>
      <xdr:row>28</xdr:row>
      <xdr:rowOff>123825</xdr:rowOff>
    </xdr:to>
    <xdr:graphicFrame macro="">
      <xdr:nvGraphicFramePr>
        <xdr:cNvPr id="4275301" name="Chart 4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142875</xdr:colOff>
      <xdr:row>13</xdr:row>
      <xdr:rowOff>28575</xdr:rowOff>
    </xdr:from>
    <xdr:to>
      <xdr:col>29</xdr:col>
      <xdr:colOff>257175</xdr:colOff>
      <xdr:row>28</xdr:row>
      <xdr:rowOff>123825</xdr:rowOff>
    </xdr:to>
    <xdr:graphicFrame macro="">
      <xdr:nvGraphicFramePr>
        <xdr:cNvPr id="4275302" name="Chart 4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295275</xdr:colOff>
      <xdr:row>13</xdr:row>
      <xdr:rowOff>28575</xdr:rowOff>
    </xdr:from>
    <xdr:to>
      <xdr:col>9</xdr:col>
      <xdr:colOff>266700</xdr:colOff>
      <xdr:row>28</xdr:row>
      <xdr:rowOff>123825</xdr:rowOff>
    </xdr:to>
    <xdr:graphicFrame macro="">
      <xdr:nvGraphicFramePr>
        <xdr:cNvPr id="4275303" name="Chart 5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30</xdr:col>
          <xdr:colOff>142875</xdr:colOff>
          <xdr:row>4</xdr:row>
          <xdr:rowOff>142875</xdr:rowOff>
        </xdr:from>
        <xdr:to>
          <xdr:col>34</xdr:col>
          <xdr:colOff>533400</xdr:colOff>
          <xdr:row>6</xdr:row>
          <xdr:rowOff>95250</xdr:rowOff>
        </xdr:to>
        <xdr:sp macro="" textlink="">
          <xdr:nvSpPr>
            <xdr:cNvPr id="1626" name="SelectMediaButton" hidden="1">
              <a:extLst>
                <a:ext uri="{63B3BB69-23CF-44E3-9099-C40C66FF867C}">
                  <a14:compatExt spid="_x0000_s162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142875</xdr:colOff>
          <xdr:row>11</xdr:row>
          <xdr:rowOff>76200</xdr:rowOff>
        </xdr:from>
        <xdr:to>
          <xdr:col>37</xdr:col>
          <xdr:colOff>104775</xdr:colOff>
          <xdr:row>13</xdr:row>
          <xdr:rowOff>114300</xdr:rowOff>
        </xdr:to>
        <xdr:sp macro="" textlink="">
          <xdr:nvSpPr>
            <xdr:cNvPr id="1633" name="ApplyFiltersCalcStats" hidden="1">
              <a:extLst>
                <a:ext uri="{63B3BB69-23CF-44E3-9099-C40C66FF867C}">
                  <a14:compatExt spid="_x0000_s163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142875</xdr:colOff>
          <xdr:row>7</xdr:row>
          <xdr:rowOff>114300</xdr:rowOff>
        </xdr:from>
        <xdr:to>
          <xdr:col>36</xdr:col>
          <xdr:colOff>438150</xdr:colOff>
          <xdr:row>9</xdr:row>
          <xdr:rowOff>95250</xdr:rowOff>
        </xdr:to>
        <xdr:sp macro="" textlink="">
          <xdr:nvSpPr>
            <xdr:cNvPr id="1658" name="Calc_Statistics" hidden="1">
              <a:extLst>
                <a:ext uri="{63B3BB69-23CF-44E3-9099-C40C66FF867C}">
                  <a14:compatExt spid="_x0000_s165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142875</xdr:colOff>
          <xdr:row>15</xdr:row>
          <xdr:rowOff>28575</xdr:rowOff>
        </xdr:from>
        <xdr:to>
          <xdr:col>34</xdr:col>
          <xdr:colOff>161925</xdr:colOff>
          <xdr:row>17</xdr:row>
          <xdr:rowOff>85725</xdr:rowOff>
        </xdr:to>
        <xdr:sp macro="" textlink="">
          <xdr:nvSpPr>
            <xdr:cNvPr id="1663" name="ResetSpreadsheet" hidden="1">
              <a:extLst>
                <a:ext uri="{63B3BB69-23CF-44E3-9099-C40C66FF867C}">
                  <a14:compatExt spid="_x0000_s166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c:userShapes xmlns:c="http://schemas.openxmlformats.org/drawingml/2006/chart">
  <cdr:relSizeAnchor xmlns:cdr="http://schemas.openxmlformats.org/drawingml/2006/chartDrawing">
    <cdr:from>
      <cdr:x>0.20696</cdr:x>
      <cdr:y>0.89982</cdr:y>
    </cdr:from>
    <cdr:to>
      <cdr:x>0.63977</cdr:x>
      <cdr:y>0.98074</cdr:y>
    </cdr:to>
    <cdr:sp macro="" textlink="Database!$C$11">
      <cdr:nvSpPr>
        <cdr:cNvPr id="7170" name="Text Box 2"/>
        <cdr:cNvSpPr txBox="1">
          <a:spLocks xmlns:a="http://schemas.openxmlformats.org/drawingml/2006/main" noChangeArrowheads="1" noTextEdit="1"/>
        </cdr:cNvSpPr>
      </cdr:nvSpPr>
      <cdr:spPr bwMode="auto">
        <a:xfrm xmlns:a="http://schemas.openxmlformats.org/drawingml/2006/main">
          <a:off x="1283880" y="2836322"/>
          <a:ext cx="2749163" cy="24535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4126107-120B-48DE-8416-13FB55912AFC}" type="TxLink">
            <a:rPr lang="en-US" sz="1000" b="1" i="0" u="none" strike="noStrike" baseline="0">
              <a:solidFill>
                <a:srgbClr val="000000"/>
              </a:solidFill>
              <a:latin typeface="Arial"/>
              <a:cs typeface="Arial"/>
            </a:rPr>
            <a:pPr algn="ctr" rtl="0">
              <a:defRPr sz="1000"/>
            </a:pPr>
            <a:t>Subslab (ug/m3)</a:t>
          </a:fld>
          <a:endParaRPr lang="en-US" sz="1000" b="1" i="0" u="none" strike="noStrike" baseline="0">
            <a:solidFill>
              <a:srgbClr val="000000"/>
            </a:solidFill>
            <a:latin typeface="Arial"/>
            <a:cs typeface="Aria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0.22095</cdr:x>
      <cdr:y>0.92155</cdr:y>
    </cdr:from>
    <cdr:to>
      <cdr:x>0.88912</cdr:x>
      <cdr:y>0.9801</cdr:y>
    </cdr:to>
    <cdr:sp macro="" textlink="Database!$C$11">
      <cdr:nvSpPr>
        <cdr:cNvPr id="9217" name="Text Box 1"/>
        <cdr:cNvSpPr txBox="1">
          <a:spLocks xmlns:a="http://schemas.openxmlformats.org/drawingml/2006/main" noChangeArrowheads="1" noTextEdit="1"/>
        </cdr:cNvSpPr>
      </cdr:nvSpPr>
      <cdr:spPr bwMode="auto">
        <a:xfrm xmlns:a="http://schemas.openxmlformats.org/drawingml/2006/main">
          <a:off x="694600" y="2828925"/>
          <a:ext cx="2167182" cy="19540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1CC93F5-F58A-4535-BBBA-30AB812DBDBE}" type="TxLink">
            <a:rPr lang="en-US" sz="1000" b="1" i="0" u="none" strike="noStrike" baseline="0">
              <a:solidFill>
                <a:srgbClr val="000000"/>
              </a:solidFill>
              <a:latin typeface="Arial"/>
              <a:cs typeface="Arial"/>
            </a:rPr>
            <a:pPr algn="ctr" rtl="0">
              <a:defRPr sz="1000"/>
            </a:pPr>
            <a:t>Subslab (ug/m3)</a:t>
          </a:fld>
          <a:endParaRPr lang="en-US" sz="1000" b="1" i="0" u="none" strike="noStrike" baseline="0">
            <a:solidFill>
              <a:srgbClr val="000000"/>
            </a:solidFill>
            <a:latin typeface="Arial"/>
            <a:cs typeface="Arial"/>
          </a:endParaRPr>
        </a:p>
      </cdr:txBody>
    </cdr:sp>
  </cdr:relSizeAnchor>
</c:userShape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ontrol" Target="../activeX/activeX2.xml"/><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3.emf"/></Relationships>
</file>

<file path=xl/worksheets/_rels/sheet3.xml.rels><?xml version="1.0" encoding="UTF-8" standalone="yes"?>
<Relationships xmlns="http://schemas.openxmlformats.org/package/2006/relationships"><Relationship Id="rId1" Type="http://schemas.openxmlformats.org/officeDocument/2006/relationships/hyperlink" Target="http://www.practicalstats.com/nad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27"/>
  <sheetViews>
    <sheetView zoomScaleNormal="100" workbookViewId="0"/>
  </sheetViews>
  <sheetFormatPr baseColWidth="10" defaultColWidth="9.140625" defaultRowHeight="12.75" x14ac:dyDescent="0.2"/>
  <cols>
    <col min="1" max="2" width="5.5703125" style="75" customWidth="1"/>
    <col min="3" max="3" width="102.140625" style="105" customWidth="1"/>
    <col min="4" max="4" width="2" style="75" customWidth="1"/>
    <col min="5" max="16384" width="9.140625" style="75"/>
  </cols>
  <sheetData>
    <row r="1" spans="1:3" ht="19.5" x14ac:dyDescent="0.35">
      <c r="A1" s="107" t="s">
        <v>2785</v>
      </c>
    </row>
    <row r="2" spans="1:3" ht="30" customHeight="1" x14ac:dyDescent="0.25">
      <c r="A2" s="96" t="s">
        <v>652</v>
      </c>
    </row>
    <row r="3" spans="1:3" ht="20.100000000000001" customHeight="1" x14ac:dyDescent="0.25">
      <c r="A3" s="96"/>
      <c r="B3" s="75" t="s">
        <v>1255</v>
      </c>
    </row>
    <row r="4" spans="1:3" ht="20.100000000000001" customHeight="1" x14ac:dyDescent="0.2">
      <c r="B4" s="103" t="s">
        <v>1256</v>
      </c>
    </row>
    <row r="5" spans="1:3" ht="28.5" customHeight="1" x14ac:dyDescent="0.2">
      <c r="B5" s="523" t="s">
        <v>577</v>
      </c>
      <c r="C5" s="523"/>
    </row>
    <row r="6" spans="1:3" ht="20.100000000000001" customHeight="1" x14ac:dyDescent="0.2">
      <c r="B6" s="75" t="s">
        <v>1257</v>
      </c>
    </row>
    <row r="7" spans="1:3" ht="20.100000000000001" customHeight="1" x14ac:dyDescent="0.2">
      <c r="C7" s="105" t="s">
        <v>1258</v>
      </c>
    </row>
    <row r="8" spans="1:3" ht="20.100000000000001" customHeight="1" x14ac:dyDescent="0.2">
      <c r="C8" s="105" t="s">
        <v>1259</v>
      </c>
    </row>
    <row r="9" spans="1:3" ht="35.1" customHeight="1" x14ac:dyDescent="0.2">
      <c r="C9" s="105" t="s">
        <v>578</v>
      </c>
    </row>
    <row r="10" spans="1:3" ht="20.100000000000001" customHeight="1" x14ac:dyDescent="0.2"/>
    <row r="11" spans="1:3" s="104" customFormat="1" ht="20.100000000000001" customHeight="1" x14ac:dyDescent="0.2">
      <c r="A11" s="104" t="s">
        <v>653</v>
      </c>
      <c r="C11" s="106"/>
    </row>
    <row r="12" spans="1:3" s="104" customFormat="1" ht="20.100000000000001" customHeight="1" x14ac:dyDescent="0.25">
      <c r="A12" s="96"/>
      <c r="B12" s="68" t="s">
        <v>1260</v>
      </c>
      <c r="C12" s="106"/>
    </row>
    <row r="13" spans="1:3" s="68" customFormat="1" ht="20.100000000000001" customHeight="1" x14ac:dyDescent="0.25">
      <c r="A13" s="108"/>
      <c r="B13" s="68" t="s">
        <v>2032</v>
      </c>
      <c r="C13" s="109"/>
    </row>
    <row r="14" spans="1:3" s="68" customFormat="1" ht="20.100000000000001" customHeight="1" x14ac:dyDescent="0.25">
      <c r="A14" s="108"/>
      <c r="B14" s="68" t="s">
        <v>2033</v>
      </c>
      <c r="C14" s="109"/>
    </row>
    <row r="15" spans="1:3" s="68" customFormat="1" ht="20.100000000000001" customHeight="1" x14ac:dyDescent="0.25">
      <c r="A15" s="108"/>
      <c r="B15" s="68" t="s">
        <v>2034</v>
      </c>
      <c r="C15" s="109"/>
    </row>
    <row r="16" spans="1:3" s="68" customFormat="1" ht="20.100000000000001" customHeight="1" x14ac:dyDescent="0.25">
      <c r="A16" s="108"/>
      <c r="C16" s="109"/>
    </row>
    <row r="17" spans="1:3" s="68" customFormat="1" ht="20.100000000000001" customHeight="1" x14ac:dyDescent="0.25">
      <c r="A17" s="96" t="s">
        <v>2035</v>
      </c>
      <c r="C17" s="109"/>
    </row>
    <row r="18" spans="1:3" s="68" customFormat="1" ht="20.100000000000001" customHeight="1" x14ac:dyDescent="0.2">
      <c r="B18" s="68" t="s">
        <v>374</v>
      </c>
      <c r="C18" s="109"/>
    </row>
    <row r="19" spans="1:3" s="68" customFormat="1" ht="50.1" customHeight="1" x14ac:dyDescent="0.2">
      <c r="C19" s="109" t="s">
        <v>2036</v>
      </c>
    </row>
    <row r="20" spans="1:3" ht="65.099999999999994" customHeight="1" x14ac:dyDescent="0.2">
      <c r="C20" s="105" t="s">
        <v>2037</v>
      </c>
    </row>
    <row r="21" spans="1:3" ht="65.099999999999994" customHeight="1" x14ac:dyDescent="0.2">
      <c r="C21" s="105" t="s">
        <v>579</v>
      </c>
    </row>
    <row r="22" spans="1:3" ht="35.1" customHeight="1" x14ac:dyDescent="0.2">
      <c r="C22" s="105" t="s">
        <v>580</v>
      </c>
    </row>
    <row r="23" spans="1:3" ht="20.100000000000001" customHeight="1" x14ac:dyDescent="0.2"/>
    <row r="24" spans="1:3" s="104" customFormat="1" ht="20.100000000000001" customHeight="1" x14ac:dyDescent="0.2">
      <c r="C24" s="106"/>
    </row>
    <row r="25" spans="1:3" ht="15" customHeight="1" x14ac:dyDescent="0.2"/>
    <row r="26" spans="1:3" ht="15" customHeight="1" x14ac:dyDescent="0.2">
      <c r="B26" s="110"/>
    </row>
    <row r="27" spans="1:3" ht="15" customHeight="1" x14ac:dyDescent="0.2"/>
  </sheetData>
  <mergeCells count="1">
    <mergeCell ref="B5:C5"/>
  </mergeCells>
  <phoneticPr fontId="3" type="noConversion"/>
  <pageMargins left="0.75" right="0.75" top="1" bottom="1" header="0.5" footer="0.5"/>
  <pageSetup scale="74" orientation="portrait" verticalDpi="300"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filterMode="1">
    <pageSetUpPr fitToPage="1"/>
  </sheetPr>
  <dimension ref="A1:EF2404"/>
  <sheetViews>
    <sheetView zoomScale="75" zoomScaleNormal="75" workbookViewId="0"/>
  </sheetViews>
  <sheetFormatPr baseColWidth="10" defaultColWidth="8.140625" defaultRowHeight="12.75" x14ac:dyDescent="0.2"/>
  <cols>
    <col min="1" max="2" width="10.42578125" style="441" customWidth="1"/>
    <col min="3" max="3" width="10" style="441" customWidth="1"/>
    <col min="4" max="5" width="5.5703125" style="441" customWidth="1"/>
    <col min="6" max="6" width="12.7109375" style="443" customWidth="1"/>
    <col min="7" max="8" width="5.5703125" style="441" customWidth="1"/>
    <col min="9" max="15" width="4.7109375" style="441" customWidth="1"/>
    <col min="16" max="16" width="4.7109375" style="460" customWidth="1"/>
    <col min="17" max="28" width="4.7109375" style="441" customWidth="1"/>
    <col min="29" max="30" width="8.28515625" style="441" customWidth="1"/>
    <col min="31" max="32" width="8.28515625" style="442" customWidth="1"/>
    <col min="33" max="33" width="7.7109375" style="441" customWidth="1"/>
    <col min="34" max="34" width="3.42578125" style="441" customWidth="1"/>
    <col min="35" max="35" width="8.5703125" style="441" customWidth="1"/>
    <col min="36" max="38" width="8.7109375" style="441" customWidth="1"/>
    <col min="39" max="39" width="7.42578125" style="441" customWidth="1"/>
    <col min="40" max="40" width="4.7109375" style="441" customWidth="1"/>
    <col min="41" max="41" width="8.28515625" style="441" customWidth="1"/>
    <col min="42" max="42" width="7.42578125" style="441" customWidth="1"/>
    <col min="43" max="43" width="8.28515625" style="441" customWidth="1"/>
    <col min="44" max="44" width="8.42578125" style="441" customWidth="1"/>
    <col min="45" max="46" width="8.140625" style="442" hidden="1" customWidth="1"/>
    <col min="47" max="48" width="8.140625" style="441" hidden="1" customWidth="1"/>
    <col min="49" max="50" width="8.140625" style="442" hidden="1" customWidth="1"/>
    <col min="51" max="52" width="8.140625" style="443" hidden="1" customWidth="1"/>
    <col min="53" max="53" width="8.140625" style="441" hidden="1" customWidth="1"/>
    <col min="54" max="54" width="9.7109375" style="441" hidden="1" customWidth="1"/>
    <col min="55" max="55" width="6.28515625" style="441" hidden="1" customWidth="1"/>
    <col min="56" max="56" width="6.5703125" style="441" hidden="1" customWidth="1"/>
    <col min="57" max="57" width="5.5703125" style="441" hidden="1" customWidth="1"/>
    <col min="58" max="58" width="6.5703125" style="441" customWidth="1"/>
    <col min="59" max="60" width="8.5703125" style="441" customWidth="1"/>
    <col min="61" max="61" width="5.85546875" style="441" customWidth="1"/>
    <col min="62" max="62" width="9.7109375" style="441" customWidth="1"/>
    <col min="63" max="63" width="10.140625" style="441" customWidth="1"/>
    <col min="64" max="64" width="5.42578125" style="441" hidden="1" customWidth="1"/>
    <col min="65" max="65" width="5.7109375" style="441" customWidth="1"/>
    <col min="66" max="66" width="6.7109375" style="441" customWidth="1"/>
    <col min="67" max="67" width="8.28515625" style="441" customWidth="1"/>
    <col min="68" max="68" width="6.7109375" style="441" customWidth="1"/>
    <col min="69" max="69" width="6.42578125" style="441" customWidth="1"/>
    <col min="70" max="70" width="6.28515625" style="441" customWidth="1"/>
    <col min="71" max="71" width="18.140625" style="441" customWidth="1"/>
    <col min="72" max="72" width="10.7109375" style="441" customWidth="1"/>
    <col min="73" max="74" width="6.28515625" style="441" customWidth="1"/>
    <col min="75" max="75" width="11.140625" style="441" customWidth="1"/>
    <col min="76" max="76" width="9.85546875" style="441" customWidth="1"/>
    <col min="77" max="77" width="6.7109375" style="441" customWidth="1"/>
    <col min="78" max="78" width="8.28515625" style="441" customWidth="1"/>
    <col min="79" max="79" width="6" style="441" customWidth="1"/>
    <col min="80" max="80" width="4.5703125" style="441" customWidth="1"/>
    <col min="81" max="81" width="4.42578125" style="441" customWidth="1"/>
    <col min="82" max="83" width="6" style="441" customWidth="1"/>
    <col min="84" max="84" width="5.28515625" style="441" customWidth="1"/>
    <col min="85" max="85" width="9.5703125" style="441" customWidth="1"/>
    <col min="86" max="86" width="4.85546875" style="441" customWidth="1"/>
    <col min="87" max="89" width="5.28515625" style="441" customWidth="1"/>
    <col min="90" max="90" width="9.28515625" style="441" customWidth="1"/>
    <col min="91" max="91" width="5.5703125" style="441" customWidth="1"/>
    <col min="92" max="92" width="2.85546875" style="441" customWidth="1"/>
    <col min="93" max="93" width="4.85546875" style="441" customWidth="1"/>
    <col min="94" max="94" width="3.5703125" style="441" customWidth="1"/>
    <col min="95" max="95" width="4.42578125" style="441" customWidth="1"/>
    <col min="96" max="96" width="9.42578125" style="441" customWidth="1"/>
    <col min="97" max="98" width="9.28515625" style="441" customWidth="1"/>
    <col min="99" max="99" width="7" style="441" customWidth="1"/>
    <col min="100" max="100" width="5" style="441" customWidth="1"/>
    <col min="101" max="101" width="6.7109375" style="441" customWidth="1"/>
    <col min="102" max="103" width="3.85546875" style="441" customWidth="1"/>
    <col min="104" max="104" width="6.5703125" style="441" customWidth="1"/>
    <col min="105" max="105" width="4.5703125" style="441" customWidth="1"/>
    <col min="106" max="106" width="4.140625" style="441" customWidth="1"/>
    <col min="107" max="107" width="4.5703125" style="441" customWidth="1"/>
    <col min="108" max="108" width="2.85546875" style="441" customWidth="1"/>
    <col min="109" max="109" width="4.42578125" style="441" customWidth="1"/>
    <col min="110" max="110" width="7.85546875" style="441" customWidth="1"/>
    <col min="111" max="111" width="10.5703125" style="441" customWidth="1"/>
    <col min="112" max="112" width="8.42578125" style="441" customWidth="1"/>
    <col min="113" max="117" width="4.42578125" style="441" customWidth="1"/>
    <col min="118" max="118" width="9.140625" style="441" customWidth="1"/>
    <col min="119" max="119" width="6.5703125" style="441" customWidth="1"/>
    <col min="120" max="121" width="4.7109375" style="441" customWidth="1"/>
    <col min="122" max="122" width="4.7109375" style="442" customWidth="1"/>
    <col min="123" max="123" width="4.7109375" style="441" customWidth="1"/>
    <col min="124" max="124" width="11.140625" style="441" bestFit="1" customWidth="1"/>
    <col min="125" max="125" width="10.28515625" style="441" customWidth="1"/>
    <col min="126" max="126" width="4.7109375" style="441" customWidth="1"/>
    <col min="127" max="127" width="8.5703125" style="444" customWidth="1"/>
    <col min="128" max="128" width="8" style="441" customWidth="1"/>
    <col min="129" max="132" width="4.7109375" style="441" customWidth="1"/>
    <col min="133" max="133" width="11" style="441" customWidth="1"/>
    <col min="134" max="134" width="7.42578125" style="441" customWidth="1"/>
    <col min="135" max="136" width="4.7109375" style="441" customWidth="1"/>
    <col min="137" max="16384" width="8.140625" style="441"/>
  </cols>
  <sheetData>
    <row r="1" spans="1:136" s="209" customFormat="1" ht="27.75" customHeight="1" x14ac:dyDescent="0.2">
      <c r="A1" s="212" t="s">
        <v>648</v>
      </c>
      <c r="P1" s="457"/>
      <c r="AE1" s="210"/>
      <c r="AF1" s="210"/>
      <c r="AS1" s="210"/>
      <c r="AT1" s="210"/>
      <c r="AW1" s="210"/>
      <c r="AX1" s="210"/>
      <c r="DR1" s="210"/>
      <c r="DW1" s="211"/>
    </row>
    <row r="2" spans="1:136" s="303" customFormat="1" ht="20.100000000000001" customHeight="1" x14ac:dyDescent="0.25">
      <c r="A2" s="304" t="s">
        <v>603</v>
      </c>
      <c r="B2" s="208"/>
      <c r="C2" s="208" t="str">
        <f>IF(A37="","All Sites",A37)</f>
        <v>All Sites</v>
      </c>
      <c r="D2" s="305"/>
      <c r="E2" s="305"/>
      <c r="F2" s="308"/>
      <c r="G2" s="306"/>
      <c r="H2" s="306"/>
      <c r="I2" s="307"/>
      <c r="J2" s="307"/>
      <c r="K2" s="307"/>
      <c r="L2" s="306"/>
      <c r="M2" s="307"/>
      <c r="N2" s="307"/>
      <c r="O2" s="307"/>
      <c r="P2" s="306"/>
      <c r="Q2" s="308"/>
      <c r="R2" s="308"/>
      <c r="S2" s="308"/>
      <c r="T2" s="308"/>
      <c r="U2" s="308"/>
      <c r="V2" s="308"/>
      <c r="W2" s="308"/>
      <c r="X2" s="308"/>
      <c r="Y2" s="307"/>
      <c r="Z2" s="307"/>
      <c r="AA2" s="307"/>
      <c r="AB2" s="309"/>
      <c r="AC2" s="306"/>
      <c r="AD2" s="306"/>
      <c r="AE2" s="307"/>
      <c r="AF2" s="307"/>
      <c r="AG2" s="233"/>
      <c r="AH2" s="231"/>
      <c r="AI2" s="309"/>
      <c r="AJ2" s="309"/>
      <c r="AK2" s="309"/>
      <c r="AL2" s="309"/>
      <c r="AM2" s="309"/>
      <c r="AN2" s="309"/>
      <c r="AO2" s="310"/>
      <c r="AP2" s="310"/>
      <c r="AQ2" s="310"/>
      <c r="AR2" s="310"/>
      <c r="AS2" s="311"/>
      <c r="AT2" s="311"/>
      <c r="AU2" s="309"/>
      <c r="AV2" s="309"/>
      <c r="AW2" s="307"/>
      <c r="AX2" s="307"/>
      <c r="AY2" s="312"/>
      <c r="AZ2" s="312"/>
      <c r="BA2" s="309"/>
      <c r="BB2" s="309"/>
      <c r="BC2" s="309"/>
      <c r="BD2" s="309"/>
      <c r="BE2" s="306"/>
      <c r="BF2" s="309"/>
      <c r="BG2" s="309"/>
      <c r="BH2" s="309"/>
      <c r="BI2" s="309"/>
      <c r="BJ2" s="309"/>
      <c r="BK2" s="309"/>
      <c r="BL2" s="309"/>
      <c r="BM2" s="309"/>
      <c r="BN2" s="309"/>
      <c r="BO2" s="309"/>
      <c r="BP2" s="309"/>
      <c r="BQ2" s="309"/>
      <c r="BR2" s="309"/>
      <c r="BS2" s="309"/>
      <c r="BT2" s="309"/>
      <c r="BU2" s="309"/>
      <c r="BV2" s="309"/>
      <c r="BW2" s="307"/>
      <c r="BX2" s="307"/>
      <c r="BY2" s="309"/>
      <c r="BZ2" s="309"/>
      <c r="CA2" s="309"/>
      <c r="CB2" s="309"/>
      <c r="CC2" s="309"/>
      <c r="CD2" s="307"/>
      <c r="CE2" s="309"/>
      <c r="CF2" s="309"/>
      <c r="CG2" s="309"/>
      <c r="CH2" s="309"/>
      <c r="CI2" s="309"/>
      <c r="CJ2" s="309"/>
      <c r="CK2" s="309"/>
      <c r="CL2" s="309"/>
      <c r="CM2" s="309"/>
      <c r="CN2" s="309"/>
      <c r="CO2" s="309"/>
      <c r="CP2" s="309"/>
      <c r="CQ2" s="309"/>
      <c r="CR2" s="309"/>
      <c r="CS2" s="309"/>
      <c r="CT2" s="309"/>
      <c r="CU2" s="309"/>
      <c r="CV2" s="309"/>
      <c r="CW2" s="309"/>
      <c r="CX2" s="309"/>
      <c r="CY2" s="309"/>
      <c r="CZ2" s="309"/>
      <c r="DA2" s="309"/>
      <c r="DB2" s="309"/>
      <c r="DC2" s="309"/>
      <c r="DD2" s="309"/>
      <c r="DE2" s="309"/>
      <c r="DF2" s="309"/>
      <c r="DG2" s="309"/>
      <c r="DH2" s="309"/>
      <c r="DI2" s="309"/>
      <c r="DJ2" s="309"/>
      <c r="DK2" s="309"/>
      <c r="DL2" s="309"/>
      <c r="DM2" s="309"/>
      <c r="DN2" s="309"/>
      <c r="DO2" s="309"/>
      <c r="DP2" s="309"/>
      <c r="DQ2" s="309"/>
      <c r="DR2" s="307"/>
      <c r="DS2" s="309"/>
      <c r="DT2" s="309"/>
      <c r="DU2" s="309"/>
      <c r="DV2" s="309"/>
      <c r="DW2" s="310"/>
      <c r="DX2" s="309"/>
      <c r="DY2" s="309"/>
      <c r="DZ2" s="309"/>
      <c r="EA2" s="309"/>
      <c r="EB2" s="309"/>
      <c r="EC2" s="309"/>
      <c r="ED2" s="309"/>
      <c r="EE2" s="309"/>
      <c r="EF2" s="309"/>
    </row>
    <row r="3" spans="1:136" s="303" customFormat="1" ht="20.100000000000001" customHeight="1" x14ac:dyDescent="0.25">
      <c r="A3" s="304" t="s">
        <v>602</v>
      </c>
      <c r="B3" s="208"/>
      <c r="C3" s="208" t="str">
        <f>IF(B37="","All Chemicals",B37)</f>
        <v>All Chemicals</v>
      </c>
      <c r="D3" s="305"/>
      <c r="E3" s="305"/>
      <c r="F3" s="308"/>
      <c r="G3" s="306"/>
      <c r="H3" s="306"/>
      <c r="I3" s="307"/>
      <c r="J3" s="307"/>
      <c r="K3" s="307"/>
      <c r="L3" s="306"/>
      <c r="M3" s="307"/>
      <c r="N3" s="307"/>
      <c r="O3" s="307"/>
      <c r="P3" s="306"/>
      <c r="Q3" s="308"/>
      <c r="R3" s="308"/>
      <c r="S3" s="308"/>
      <c r="T3" s="308"/>
      <c r="U3" s="308"/>
      <c r="V3" s="308"/>
      <c r="W3" s="308"/>
      <c r="X3" s="308"/>
      <c r="Y3" s="307"/>
      <c r="Z3" s="307"/>
      <c r="AA3" s="307"/>
      <c r="AB3" s="309"/>
      <c r="AC3" s="306"/>
      <c r="AD3" s="306"/>
      <c r="AE3" s="307"/>
      <c r="AF3" s="307"/>
      <c r="AG3" s="233"/>
      <c r="AH3" s="231"/>
      <c r="AI3" s="309"/>
      <c r="AJ3" s="309"/>
      <c r="AK3" s="309"/>
      <c r="AL3" s="309"/>
      <c r="AM3" s="309"/>
      <c r="AN3" s="309"/>
      <c r="AO3" s="310"/>
      <c r="AP3" s="310"/>
      <c r="AQ3" s="310"/>
      <c r="AR3" s="310"/>
      <c r="AS3" s="311"/>
      <c r="AT3" s="311"/>
      <c r="AU3" s="309"/>
      <c r="AV3" s="309"/>
      <c r="AW3" s="307"/>
      <c r="AX3" s="307"/>
      <c r="AY3" s="312"/>
      <c r="AZ3" s="312"/>
      <c r="BA3" s="309"/>
      <c r="BB3" s="313"/>
      <c r="BC3" s="309"/>
      <c r="BD3" s="309"/>
      <c r="BE3" s="306"/>
      <c r="BF3" s="309"/>
      <c r="BG3" s="309"/>
      <c r="BH3" s="309"/>
      <c r="BI3" s="309"/>
      <c r="BJ3" s="309"/>
      <c r="BK3" s="309"/>
      <c r="BL3" s="309"/>
      <c r="BM3" s="309"/>
      <c r="BN3" s="309"/>
      <c r="BO3" s="309"/>
      <c r="BP3" s="309"/>
      <c r="BQ3" s="309"/>
      <c r="BR3" s="309"/>
      <c r="BS3" s="309"/>
      <c r="BT3" s="309"/>
      <c r="BU3" s="309"/>
      <c r="BV3" s="309"/>
      <c r="BW3" s="307"/>
      <c r="BX3" s="307"/>
      <c r="BY3" s="309"/>
      <c r="BZ3" s="309"/>
      <c r="CA3" s="309"/>
      <c r="CB3" s="309"/>
      <c r="CC3" s="309"/>
      <c r="CD3" s="307"/>
      <c r="CE3" s="309"/>
      <c r="CF3" s="309"/>
      <c r="CG3" s="309"/>
      <c r="CH3" s="309"/>
      <c r="CI3" s="309"/>
      <c r="CJ3" s="309"/>
      <c r="CK3" s="309"/>
      <c r="CL3" s="309"/>
      <c r="CM3" s="309"/>
      <c r="CN3" s="309"/>
      <c r="CO3" s="309"/>
      <c r="CP3" s="309"/>
      <c r="CQ3" s="309"/>
      <c r="CR3" s="309"/>
      <c r="CS3" s="309"/>
      <c r="CT3" s="309"/>
      <c r="CU3" s="309"/>
      <c r="CV3" s="309"/>
      <c r="CW3" s="309"/>
      <c r="CX3" s="309"/>
      <c r="CY3" s="309"/>
      <c r="CZ3" s="309"/>
      <c r="DA3" s="309"/>
      <c r="DB3" s="309"/>
      <c r="DC3" s="309"/>
      <c r="DD3" s="309"/>
      <c r="DE3" s="309"/>
      <c r="DF3" s="309"/>
      <c r="DG3" s="309"/>
      <c r="DH3" s="309"/>
      <c r="DI3" s="309"/>
      <c r="DJ3" s="309"/>
      <c r="DK3" s="309"/>
      <c r="DL3" s="309"/>
      <c r="DM3" s="309"/>
      <c r="DN3" s="309"/>
      <c r="DO3" s="309"/>
      <c r="DP3" s="309"/>
      <c r="DQ3" s="309"/>
      <c r="DR3" s="307"/>
      <c r="DS3" s="309"/>
      <c r="DT3" s="309"/>
      <c r="DU3" s="309"/>
      <c r="DV3" s="309"/>
      <c r="DW3" s="310"/>
      <c r="DX3" s="309"/>
      <c r="DY3" s="309"/>
      <c r="DZ3" s="309"/>
      <c r="EA3" s="309"/>
      <c r="EB3" s="309"/>
      <c r="EC3" s="309"/>
      <c r="ED3" s="309"/>
      <c r="EE3" s="309"/>
      <c r="EF3" s="309"/>
    </row>
    <row r="4" spans="1:136" s="303" customFormat="1" ht="20.100000000000001" customHeight="1" x14ac:dyDescent="0.25">
      <c r="A4" s="304" t="s">
        <v>601</v>
      </c>
      <c r="B4" s="208"/>
      <c r="C4" s="208" t="str">
        <f>IF(C37="","All Chemical Types",C37)</f>
        <v>All Chemical Types</v>
      </c>
      <c r="D4" s="305"/>
      <c r="E4" s="305"/>
      <c r="F4" s="308"/>
      <c r="G4" s="306"/>
      <c r="H4" s="306"/>
      <c r="I4" s="307"/>
      <c r="J4" s="307"/>
      <c r="K4" s="307"/>
      <c r="L4" s="306"/>
      <c r="M4" s="307"/>
      <c r="N4" s="307"/>
      <c r="O4" s="307"/>
      <c r="P4" s="306"/>
      <c r="Q4" s="308"/>
      <c r="R4" s="308"/>
      <c r="S4" s="308"/>
      <c r="T4" s="308"/>
      <c r="U4" s="308"/>
      <c r="V4" s="308"/>
      <c r="W4" s="308"/>
      <c r="X4" s="308"/>
      <c r="Y4" s="307"/>
      <c r="Z4" s="307"/>
      <c r="AA4" s="307"/>
      <c r="AB4" s="309"/>
      <c r="AC4" s="306"/>
      <c r="AD4" s="306"/>
      <c r="AE4" s="306"/>
      <c r="AF4" s="307"/>
      <c r="AG4" s="233"/>
      <c r="AH4" s="231"/>
      <c r="AI4" s="309"/>
      <c r="AJ4" s="309"/>
      <c r="AK4" s="309"/>
      <c r="AL4" s="309"/>
      <c r="AM4" s="309"/>
      <c r="AN4" s="309"/>
      <c r="AO4" s="310"/>
      <c r="AP4" s="310"/>
      <c r="AQ4" s="310"/>
      <c r="AR4" s="310"/>
      <c r="AS4" s="314"/>
      <c r="AT4" s="315"/>
      <c r="AU4" s="309"/>
      <c r="AV4" s="309"/>
      <c r="AW4" s="307"/>
      <c r="AX4" s="307"/>
      <c r="AY4" s="316"/>
      <c r="AZ4" s="316"/>
      <c r="BA4" s="309"/>
      <c r="BB4" s="317"/>
      <c r="BC4" s="309"/>
      <c r="BD4" s="309"/>
      <c r="BE4" s="306"/>
      <c r="BF4" s="309"/>
      <c r="BG4" s="309"/>
      <c r="BH4" s="309"/>
      <c r="BI4" s="309"/>
      <c r="BJ4" s="309"/>
      <c r="BK4" s="309"/>
      <c r="BL4" s="309"/>
      <c r="BM4" s="309"/>
      <c r="BN4" s="309"/>
      <c r="BO4" s="309"/>
      <c r="BP4" s="309"/>
      <c r="BQ4" s="309"/>
      <c r="BR4" s="309"/>
      <c r="BS4" s="309"/>
      <c r="BT4" s="309"/>
      <c r="BU4" s="309"/>
      <c r="BV4" s="309"/>
      <c r="BW4" s="307"/>
      <c r="BX4" s="307"/>
      <c r="BY4" s="309"/>
      <c r="BZ4" s="309"/>
      <c r="CA4" s="309"/>
      <c r="CB4" s="309"/>
      <c r="CC4" s="309"/>
      <c r="CD4" s="307"/>
      <c r="CE4" s="309"/>
      <c r="CF4" s="309"/>
      <c r="CG4" s="309"/>
      <c r="CH4" s="309"/>
      <c r="CI4" s="309"/>
      <c r="CJ4" s="309"/>
      <c r="CK4" s="309"/>
      <c r="CL4" s="309"/>
      <c r="CM4" s="309"/>
      <c r="CN4" s="309"/>
      <c r="CO4" s="309"/>
      <c r="CP4" s="309"/>
      <c r="CQ4" s="309"/>
      <c r="CR4" s="309"/>
      <c r="CS4" s="309"/>
      <c r="CT4" s="309"/>
      <c r="CU4" s="309"/>
      <c r="CV4" s="309"/>
      <c r="CW4" s="309"/>
      <c r="CX4" s="309"/>
      <c r="CY4" s="309"/>
      <c r="CZ4" s="309"/>
      <c r="DA4" s="309"/>
      <c r="DB4" s="309"/>
      <c r="DC4" s="309"/>
      <c r="DD4" s="309"/>
      <c r="DE4" s="309"/>
      <c r="DF4" s="309"/>
      <c r="DG4" s="309"/>
      <c r="DH4" s="309"/>
      <c r="DI4" s="309"/>
      <c r="DJ4" s="309"/>
      <c r="DK4" s="309"/>
      <c r="DL4" s="309"/>
      <c r="DM4" s="309"/>
      <c r="DN4" s="309"/>
      <c r="DO4" s="309"/>
      <c r="DP4" s="309"/>
      <c r="DQ4" s="309"/>
      <c r="DR4" s="307"/>
      <c r="DS4" s="309"/>
      <c r="DT4" s="309"/>
      <c r="DU4" s="309"/>
      <c r="DV4" s="309"/>
      <c r="DW4" s="310"/>
      <c r="DX4" s="309"/>
      <c r="DY4" s="309"/>
      <c r="DZ4" s="309"/>
      <c r="EA4" s="309"/>
      <c r="EB4" s="309"/>
      <c r="EC4" s="309"/>
      <c r="ED4" s="309"/>
      <c r="EE4" s="309"/>
      <c r="EF4" s="309"/>
    </row>
    <row r="5" spans="1:136" s="303" customFormat="1" ht="20.100000000000001" customHeight="1" x14ac:dyDescent="0.25">
      <c r="A5" s="304" t="s">
        <v>600</v>
      </c>
      <c r="B5" s="208"/>
      <c r="C5" s="208" t="str">
        <f>IF(D37="","All Soil Textures",D37)</f>
        <v>All Soil Textures</v>
      </c>
      <c r="D5" s="305"/>
      <c r="E5" s="305"/>
      <c r="F5" s="308"/>
      <c r="G5" s="306"/>
      <c r="H5" s="306"/>
      <c r="I5" s="307"/>
      <c r="J5" s="307"/>
      <c r="K5" s="307"/>
      <c r="L5" s="306"/>
      <c r="M5" s="307"/>
      <c r="N5" s="307"/>
      <c r="O5" s="307"/>
      <c r="P5" s="306"/>
      <c r="Q5" s="308"/>
      <c r="R5" s="308"/>
      <c r="S5" s="308"/>
      <c r="T5" s="308"/>
      <c r="U5" s="308"/>
      <c r="V5" s="308"/>
      <c r="W5" s="308"/>
      <c r="X5" s="308"/>
      <c r="Y5" s="307"/>
      <c r="Z5" s="307"/>
      <c r="AA5" s="307"/>
      <c r="AB5" s="309"/>
      <c r="AC5" s="306"/>
      <c r="AD5" s="306"/>
      <c r="AE5" s="307"/>
      <c r="AF5" s="307"/>
      <c r="AG5" s="233"/>
      <c r="AH5" s="231"/>
      <c r="AI5" s="309"/>
      <c r="AJ5" s="309"/>
      <c r="AK5" s="309"/>
      <c r="AL5" s="309"/>
      <c r="AM5" s="309"/>
      <c r="AN5" s="309"/>
      <c r="AO5" s="310"/>
      <c r="AP5" s="310"/>
      <c r="AQ5" s="310"/>
      <c r="AR5" s="310"/>
      <c r="AS5" s="307"/>
      <c r="AT5" s="307"/>
      <c r="AU5" s="309"/>
      <c r="AV5" s="309"/>
      <c r="AW5" s="307"/>
      <c r="AX5" s="307"/>
      <c r="AY5" s="308"/>
      <c r="AZ5" s="308"/>
      <c r="BA5" s="309"/>
      <c r="BB5" s="317"/>
      <c r="BC5" s="309"/>
      <c r="BD5" s="309"/>
      <c r="BE5" s="306"/>
      <c r="BF5" s="309"/>
      <c r="BG5" s="309"/>
      <c r="BH5" s="309"/>
      <c r="BI5" s="309"/>
      <c r="BJ5" s="309"/>
      <c r="BK5" s="309"/>
      <c r="BL5" s="309"/>
      <c r="BM5" s="309"/>
      <c r="BN5" s="309"/>
      <c r="BO5" s="309"/>
      <c r="BP5" s="309"/>
      <c r="BQ5" s="309"/>
      <c r="BR5" s="309"/>
      <c r="BS5" s="309"/>
      <c r="BT5" s="309"/>
      <c r="BU5" s="309"/>
      <c r="BV5" s="309"/>
      <c r="BW5" s="307"/>
      <c r="BX5" s="307"/>
      <c r="BY5" s="309"/>
      <c r="BZ5" s="309"/>
      <c r="CA5" s="309"/>
      <c r="CB5" s="309"/>
      <c r="CC5" s="309"/>
      <c r="CD5" s="307"/>
      <c r="CE5" s="309"/>
      <c r="CF5" s="309"/>
      <c r="CG5" s="309"/>
      <c r="CH5" s="309"/>
      <c r="CI5" s="309"/>
      <c r="CJ5" s="309"/>
      <c r="CK5" s="309"/>
      <c r="CL5" s="309"/>
      <c r="CM5" s="309"/>
      <c r="CN5" s="309"/>
      <c r="CO5" s="309"/>
      <c r="CP5" s="309"/>
      <c r="CQ5" s="309"/>
      <c r="CR5" s="309"/>
      <c r="CS5" s="309"/>
      <c r="CT5" s="309"/>
      <c r="CU5" s="309"/>
      <c r="CV5" s="309"/>
      <c r="CW5" s="309"/>
      <c r="CX5" s="309"/>
      <c r="CY5" s="309"/>
      <c r="CZ5" s="309"/>
      <c r="DA5" s="309"/>
      <c r="DB5" s="309"/>
      <c r="DC5" s="309"/>
      <c r="DD5" s="309"/>
      <c r="DE5" s="309"/>
      <c r="DF5" s="309"/>
      <c r="DG5" s="309"/>
      <c r="DH5" s="309"/>
      <c r="DI5" s="309"/>
      <c r="DJ5" s="309"/>
      <c r="DK5" s="309"/>
      <c r="DL5" s="309"/>
      <c r="DM5" s="309"/>
      <c r="DN5" s="309"/>
      <c r="DO5" s="309"/>
      <c r="DP5" s="309"/>
      <c r="DQ5" s="309"/>
      <c r="DR5" s="307"/>
      <c r="DS5" s="309"/>
      <c r="DT5" s="309"/>
      <c r="DU5" s="309"/>
      <c r="DV5" s="309"/>
      <c r="DW5" s="310"/>
      <c r="DX5" s="309"/>
      <c r="DY5" s="309"/>
      <c r="DZ5" s="309"/>
      <c r="EA5" s="309"/>
      <c r="EB5" s="309"/>
      <c r="EC5" s="309"/>
      <c r="ED5" s="309"/>
      <c r="EE5" s="309"/>
      <c r="EF5" s="309"/>
    </row>
    <row r="6" spans="1:136" s="303" customFormat="1" ht="20.100000000000001" customHeight="1" x14ac:dyDescent="0.25">
      <c r="A6" s="304" t="s">
        <v>599</v>
      </c>
      <c r="B6" s="208"/>
      <c r="C6" s="208" t="str">
        <f>IF(G37="","All Soil Types",G37)</f>
        <v>All Soil Types</v>
      </c>
      <c r="D6" s="305"/>
      <c r="E6" s="305"/>
      <c r="F6" s="308"/>
      <c r="G6" s="306"/>
      <c r="H6" s="306"/>
      <c r="I6" s="307"/>
      <c r="J6" s="307"/>
      <c r="K6" s="307"/>
      <c r="L6" s="306"/>
      <c r="M6" s="307"/>
      <c r="N6" s="307"/>
      <c r="O6" s="307"/>
      <c r="P6" s="306"/>
      <c r="Q6" s="308"/>
      <c r="R6" s="308"/>
      <c r="S6" s="308"/>
      <c r="T6" s="308"/>
      <c r="U6" s="308"/>
      <c r="V6" s="308"/>
      <c r="W6" s="308"/>
      <c r="X6" s="308"/>
      <c r="Y6" s="307"/>
      <c r="Z6" s="307"/>
      <c r="AA6" s="307"/>
      <c r="AB6" s="309"/>
      <c r="AC6" s="306"/>
      <c r="AD6" s="306"/>
      <c r="AE6" s="307"/>
      <c r="AF6" s="307"/>
      <c r="AG6" s="233"/>
      <c r="AH6" s="231"/>
      <c r="AI6" s="309"/>
      <c r="AJ6" s="309"/>
      <c r="AK6" s="309"/>
      <c r="AL6" s="309"/>
      <c r="AM6" s="309"/>
      <c r="AN6" s="309"/>
      <c r="AO6" s="310"/>
      <c r="AP6" s="310"/>
      <c r="AQ6" s="310"/>
      <c r="AR6" s="310"/>
      <c r="AS6" s="314"/>
      <c r="AT6" s="307"/>
      <c r="AU6" s="309"/>
      <c r="AV6" s="309"/>
      <c r="AW6" s="307"/>
      <c r="AX6" s="307"/>
      <c r="AY6" s="308"/>
      <c r="AZ6" s="308"/>
      <c r="BA6" s="309"/>
      <c r="BB6" s="317"/>
      <c r="BC6" s="309"/>
      <c r="BD6" s="309"/>
      <c r="BE6" s="306"/>
      <c r="BF6" s="309"/>
      <c r="BG6" s="309"/>
      <c r="BH6" s="309"/>
      <c r="BI6" s="309"/>
      <c r="BJ6" s="309"/>
      <c r="BK6" s="309"/>
      <c r="BL6" s="309"/>
      <c r="BM6" s="309"/>
      <c r="BN6" s="309"/>
      <c r="BO6" s="309"/>
      <c r="BP6" s="309"/>
      <c r="BQ6" s="309"/>
      <c r="BR6" s="309"/>
      <c r="BS6" s="309"/>
      <c r="BT6" s="309"/>
      <c r="BU6" s="309"/>
      <c r="BV6" s="309"/>
      <c r="BW6" s="307"/>
      <c r="BX6" s="307"/>
      <c r="BY6" s="309"/>
      <c r="BZ6" s="309"/>
      <c r="CA6" s="309"/>
      <c r="CB6" s="309"/>
      <c r="CC6" s="309"/>
      <c r="CD6" s="307"/>
      <c r="CE6" s="309"/>
      <c r="CF6" s="309"/>
      <c r="CG6" s="309"/>
      <c r="CH6" s="309"/>
      <c r="CI6" s="309"/>
      <c r="CJ6" s="309"/>
      <c r="CK6" s="309"/>
      <c r="CL6" s="309"/>
      <c r="CM6" s="309"/>
      <c r="CN6" s="309"/>
      <c r="CO6" s="309"/>
      <c r="CP6" s="309"/>
      <c r="CQ6" s="309"/>
      <c r="CR6" s="309"/>
      <c r="CS6" s="309"/>
      <c r="CT6" s="309"/>
      <c r="CU6" s="309"/>
      <c r="CV6" s="309"/>
      <c r="CW6" s="309"/>
      <c r="CX6" s="309"/>
      <c r="CY6" s="309"/>
      <c r="CZ6" s="309"/>
      <c r="DA6" s="309"/>
      <c r="DB6" s="309"/>
      <c r="DC6" s="309"/>
      <c r="DD6" s="309"/>
      <c r="DE6" s="309"/>
      <c r="DF6" s="309"/>
      <c r="DG6" s="309"/>
      <c r="DH6" s="309"/>
      <c r="DI6" s="309"/>
      <c r="DJ6" s="309"/>
      <c r="DK6" s="309"/>
      <c r="DL6" s="309"/>
      <c r="DM6" s="309"/>
      <c r="DN6" s="309"/>
      <c r="DO6" s="309"/>
      <c r="DP6" s="309"/>
      <c r="DQ6" s="309"/>
      <c r="DR6" s="307"/>
      <c r="DS6" s="309"/>
      <c r="DT6" s="309"/>
      <c r="DU6" s="309"/>
      <c r="DV6" s="309"/>
      <c r="DW6" s="310"/>
      <c r="DX6" s="309"/>
      <c r="DY6" s="309"/>
      <c r="DZ6" s="309"/>
      <c r="EA6" s="309"/>
      <c r="EB6" s="309"/>
      <c r="EC6" s="309"/>
      <c r="ED6" s="309"/>
      <c r="EE6" s="309"/>
      <c r="EF6" s="309"/>
    </row>
    <row r="7" spans="1:136" s="303" customFormat="1" ht="20.100000000000001" customHeight="1" x14ac:dyDescent="0.25">
      <c r="A7" s="304" t="s">
        <v>598</v>
      </c>
      <c r="B7" s="208"/>
      <c r="C7" s="208" t="str">
        <f>IF(H37="","All Building Uses",H37)</f>
        <v>All Building Uses</v>
      </c>
      <c r="D7" s="305"/>
      <c r="E7" s="305"/>
      <c r="F7" s="308"/>
      <c r="G7" s="306"/>
      <c r="H7" s="306"/>
      <c r="I7" s="307"/>
      <c r="J7" s="307"/>
      <c r="K7" s="307"/>
      <c r="L7" s="306"/>
      <c r="M7" s="307"/>
      <c r="N7" s="307"/>
      <c r="O7" s="307"/>
      <c r="P7" s="306"/>
      <c r="Q7" s="308"/>
      <c r="R7" s="308"/>
      <c r="S7" s="308"/>
      <c r="T7" s="308"/>
      <c r="U7" s="308"/>
      <c r="V7" s="308"/>
      <c r="W7" s="308"/>
      <c r="X7" s="308"/>
      <c r="Y7" s="307"/>
      <c r="Z7" s="307"/>
      <c r="AA7" s="307"/>
      <c r="AB7" s="309"/>
      <c r="AC7" s="306"/>
      <c r="AD7" s="306"/>
      <c r="AE7" s="307"/>
      <c r="AF7" s="307"/>
      <c r="AG7" s="233"/>
      <c r="AH7" s="231"/>
      <c r="AI7" s="309"/>
      <c r="AJ7" s="309"/>
      <c r="AK7" s="309"/>
      <c r="AL7" s="309"/>
      <c r="AM7" s="309"/>
      <c r="AN7" s="309"/>
      <c r="AO7" s="310"/>
      <c r="AP7" s="310"/>
      <c r="AQ7" s="310"/>
      <c r="AR7" s="310"/>
      <c r="AS7" s="314"/>
      <c r="AT7" s="307"/>
      <c r="AU7" s="309"/>
      <c r="AV7" s="309"/>
      <c r="AW7" s="307"/>
      <c r="AX7" s="307"/>
      <c r="AY7" s="308"/>
      <c r="AZ7" s="308"/>
      <c r="BA7" s="309"/>
      <c r="BB7" s="317"/>
      <c r="BC7" s="309"/>
      <c r="BD7" s="309"/>
      <c r="BE7" s="306"/>
      <c r="BF7" s="309"/>
      <c r="BG7" s="309"/>
      <c r="BH7" s="309"/>
      <c r="BI7" s="309"/>
      <c r="BJ7" s="309"/>
      <c r="BK7" s="309"/>
      <c r="BL7" s="309"/>
      <c r="BM7" s="309"/>
      <c r="BN7" s="309"/>
      <c r="BO7" s="309"/>
      <c r="BP7" s="309"/>
      <c r="BQ7" s="309"/>
      <c r="BR7" s="309"/>
      <c r="BS7" s="309"/>
      <c r="BT7" s="309"/>
      <c r="BU7" s="309"/>
      <c r="BV7" s="309"/>
      <c r="BW7" s="307"/>
      <c r="BX7" s="307"/>
      <c r="BY7" s="309"/>
      <c r="BZ7" s="309"/>
      <c r="CA7" s="309"/>
      <c r="CB7" s="309"/>
      <c r="CC7" s="309"/>
      <c r="CD7" s="307"/>
      <c r="CE7" s="309"/>
      <c r="CF7" s="309"/>
      <c r="CG7" s="309"/>
      <c r="CH7" s="309"/>
      <c r="CI7" s="309"/>
      <c r="CJ7" s="309"/>
      <c r="CK7" s="309"/>
      <c r="CL7" s="309"/>
      <c r="CM7" s="309"/>
      <c r="CN7" s="309"/>
      <c r="CO7" s="309"/>
      <c r="CP7" s="309"/>
      <c r="CQ7" s="309"/>
      <c r="CR7" s="309"/>
      <c r="CS7" s="309"/>
      <c r="CT7" s="309"/>
      <c r="CU7" s="309"/>
      <c r="CV7" s="309"/>
      <c r="CW7" s="309"/>
      <c r="CX7" s="309"/>
      <c r="CY7" s="309"/>
      <c r="CZ7" s="309"/>
      <c r="DA7" s="309"/>
      <c r="DB7" s="309"/>
      <c r="DC7" s="309"/>
      <c r="DD7" s="309"/>
      <c r="DE7" s="309"/>
      <c r="DF7" s="309"/>
      <c r="DG7" s="309"/>
      <c r="DH7" s="309"/>
      <c r="DI7" s="309"/>
      <c r="DJ7" s="309"/>
      <c r="DK7" s="309"/>
      <c r="DL7" s="309"/>
      <c r="DM7" s="309"/>
      <c r="DN7" s="309"/>
      <c r="DO7" s="309"/>
      <c r="DP7" s="309"/>
      <c r="DQ7" s="309"/>
      <c r="DR7" s="307"/>
      <c r="DS7" s="309"/>
      <c r="DT7" s="309"/>
      <c r="DU7" s="309"/>
      <c r="DV7" s="309"/>
      <c r="DW7" s="310"/>
      <c r="DX7" s="309"/>
      <c r="DY7" s="309"/>
      <c r="DZ7" s="309"/>
      <c r="EA7" s="309"/>
      <c r="EB7" s="309"/>
      <c r="EC7" s="309"/>
      <c r="ED7" s="309"/>
      <c r="EE7" s="309"/>
      <c r="EF7" s="309"/>
    </row>
    <row r="8" spans="1:136" s="303" customFormat="1" ht="20.100000000000001" customHeight="1" x14ac:dyDescent="0.25">
      <c r="A8" s="304" t="s">
        <v>597</v>
      </c>
      <c r="B8" s="208"/>
      <c r="C8" s="208" t="str">
        <f>IF(H37="","All Foundation Types",H37)</f>
        <v>All Foundation Types</v>
      </c>
      <c r="D8" s="305"/>
      <c r="E8" s="305"/>
      <c r="F8" s="308"/>
      <c r="G8" s="306"/>
      <c r="H8" s="306"/>
      <c r="I8" s="307"/>
      <c r="J8" s="307"/>
      <c r="K8" s="307"/>
      <c r="L8" s="306"/>
      <c r="M8" s="307"/>
      <c r="N8" s="307"/>
      <c r="O8" s="307"/>
      <c r="P8" s="306"/>
      <c r="Q8" s="308"/>
      <c r="R8" s="308"/>
      <c r="S8" s="308"/>
      <c r="T8" s="308"/>
      <c r="U8" s="308"/>
      <c r="V8" s="308"/>
      <c r="W8" s="308"/>
      <c r="X8" s="308"/>
      <c r="Y8" s="307"/>
      <c r="Z8" s="307"/>
      <c r="AA8" s="307"/>
      <c r="AB8" s="309"/>
      <c r="AC8" s="306"/>
      <c r="AD8" s="306"/>
      <c r="AE8" s="307"/>
      <c r="AF8" s="307"/>
      <c r="AG8" s="233"/>
      <c r="AH8" s="231"/>
      <c r="AI8" s="309"/>
      <c r="AJ8" s="309"/>
      <c r="AK8" s="309"/>
      <c r="AL8" s="309"/>
      <c r="AM8" s="309"/>
      <c r="AN8" s="309"/>
      <c r="AO8" s="310"/>
      <c r="AP8" s="310"/>
      <c r="AQ8" s="310"/>
      <c r="AR8" s="310"/>
      <c r="AS8" s="314"/>
      <c r="AT8" s="307"/>
      <c r="AU8" s="309"/>
      <c r="AV8" s="309"/>
      <c r="AW8" s="307"/>
      <c r="AX8" s="307"/>
      <c r="AY8" s="308"/>
      <c r="AZ8" s="308"/>
      <c r="BA8" s="309"/>
      <c r="BB8" s="317"/>
      <c r="BC8" s="309"/>
      <c r="BD8" s="309"/>
      <c r="BE8" s="306"/>
      <c r="BF8" s="309"/>
      <c r="BG8" s="309"/>
      <c r="BH8" s="309"/>
      <c r="BI8" s="309"/>
      <c r="BJ8" s="309"/>
      <c r="BK8" s="309"/>
      <c r="BL8" s="309"/>
      <c r="BM8" s="309"/>
      <c r="BN8" s="309"/>
      <c r="BO8" s="309"/>
      <c r="BP8" s="309"/>
      <c r="BQ8" s="309"/>
      <c r="BR8" s="309"/>
      <c r="BS8" s="309"/>
      <c r="BT8" s="309"/>
      <c r="BU8" s="309"/>
      <c r="BV8" s="309"/>
      <c r="BW8" s="307"/>
      <c r="BX8" s="307"/>
      <c r="BY8" s="309"/>
      <c r="BZ8" s="309"/>
      <c r="CA8" s="309"/>
      <c r="CB8" s="309"/>
      <c r="CC8" s="309"/>
      <c r="CD8" s="307"/>
      <c r="CE8" s="309"/>
      <c r="CF8" s="309"/>
      <c r="CG8" s="309"/>
      <c r="CH8" s="309"/>
      <c r="CI8" s="309"/>
      <c r="CJ8" s="309"/>
      <c r="CK8" s="309"/>
      <c r="CL8" s="309"/>
      <c r="CM8" s="309"/>
      <c r="CN8" s="309"/>
      <c r="CO8" s="309"/>
      <c r="CP8" s="309"/>
      <c r="CQ8" s="309"/>
      <c r="CR8" s="309"/>
      <c r="CS8" s="309"/>
      <c r="CT8" s="309"/>
      <c r="CU8" s="309"/>
      <c r="CV8" s="309"/>
      <c r="CW8" s="309"/>
      <c r="CX8" s="309"/>
      <c r="CY8" s="309"/>
      <c r="CZ8" s="309"/>
      <c r="DA8" s="309"/>
      <c r="DB8" s="309"/>
      <c r="DC8" s="309"/>
      <c r="DD8" s="309"/>
      <c r="DE8" s="309"/>
      <c r="DF8" s="309"/>
      <c r="DG8" s="309"/>
      <c r="DH8" s="309"/>
      <c r="DI8" s="309"/>
      <c r="DJ8" s="309"/>
      <c r="DK8" s="309"/>
      <c r="DL8" s="309"/>
      <c r="DM8" s="309"/>
      <c r="DN8" s="309"/>
      <c r="DO8" s="309"/>
      <c r="DP8" s="309"/>
      <c r="DQ8" s="309"/>
      <c r="DR8" s="307"/>
      <c r="DS8" s="309"/>
      <c r="DT8" s="309"/>
      <c r="DU8" s="309"/>
      <c r="DV8" s="309"/>
      <c r="DW8" s="310"/>
      <c r="DX8" s="309"/>
      <c r="DY8" s="309"/>
      <c r="DZ8" s="309"/>
      <c r="EA8" s="309"/>
      <c r="EB8" s="309"/>
      <c r="EC8" s="309"/>
      <c r="ED8" s="309"/>
      <c r="EE8" s="309"/>
      <c r="EF8" s="309"/>
    </row>
    <row r="9" spans="1:136" s="303" customFormat="1" ht="20.100000000000001" customHeight="1" x14ac:dyDescent="0.25">
      <c r="A9" s="318"/>
      <c r="B9" s="208"/>
      <c r="C9" s="208"/>
      <c r="D9" s="305"/>
      <c r="E9" s="305"/>
      <c r="F9" s="308"/>
      <c r="G9" s="306"/>
      <c r="H9" s="306"/>
      <c r="I9" s="307"/>
      <c r="J9" s="307"/>
      <c r="K9" s="307"/>
      <c r="L9" s="306"/>
      <c r="M9" s="307"/>
      <c r="N9" s="307"/>
      <c r="O9" s="307"/>
      <c r="P9" s="306"/>
      <c r="Q9" s="308"/>
      <c r="R9" s="308"/>
      <c r="S9" s="308"/>
      <c r="T9" s="308"/>
      <c r="U9" s="308"/>
      <c r="V9" s="308"/>
      <c r="W9" s="308"/>
      <c r="X9" s="308"/>
      <c r="Y9" s="307"/>
      <c r="Z9" s="307"/>
      <c r="AA9" s="307"/>
      <c r="AB9" s="309"/>
      <c r="AC9" s="306"/>
      <c r="AD9" s="306"/>
      <c r="AE9" s="307"/>
      <c r="AF9" s="307"/>
      <c r="AG9" s="233"/>
      <c r="AH9" s="231"/>
      <c r="AI9" s="309"/>
      <c r="AJ9" s="309"/>
      <c r="AK9" s="309"/>
      <c r="AL9" s="309"/>
      <c r="AM9" s="309"/>
      <c r="AN9" s="309"/>
      <c r="AO9" s="310"/>
      <c r="AP9" s="310"/>
      <c r="AQ9" s="310"/>
      <c r="AR9" s="310"/>
      <c r="AS9" s="314"/>
      <c r="AT9" s="307"/>
      <c r="AU9" s="309"/>
      <c r="AV9" s="309"/>
      <c r="AW9" s="307"/>
      <c r="AX9" s="307"/>
      <c r="AY9" s="308"/>
      <c r="AZ9" s="308"/>
      <c r="BA9" s="309"/>
      <c r="BB9" s="317"/>
      <c r="BC9" s="309"/>
      <c r="BD9" s="309"/>
      <c r="BE9" s="306"/>
      <c r="BF9" s="309"/>
      <c r="BG9" s="309"/>
      <c r="BH9" s="309"/>
      <c r="BI9" s="309"/>
      <c r="BJ9" s="309"/>
      <c r="BK9" s="309"/>
      <c r="BL9" s="309"/>
      <c r="BM9" s="309"/>
      <c r="BN9" s="309"/>
      <c r="BO9" s="309"/>
      <c r="BP9" s="309"/>
      <c r="BQ9" s="309"/>
      <c r="BR9" s="309"/>
      <c r="BS9" s="309"/>
      <c r="BT9" s="309"/>
      <c r="BU9" s="309"/>
      <c r="BV9" s="309"/>
      <c r="BW9" s="307"/>
      <c r="BX9" s="307"/>
      <c r="BY9" s="309"/>
      <c r="BZ9" s="309"/>
      <c r="CA9" s="309"/>
      <c r="CB9" s="309"/>
      <c r="CC9" s="309"/>
      <c r="CD9" s="307"/>
      <c r="CE9" s="309"/>
      <c r="CF9" s="309"/>
      <c r="CG9" s="309"/>
      <c r="CH9" s="309"/>
      <c r="CI9" s="309"/>
      <c r="CJ9" s="309"/>
      <c r="CK9" s="309"/>
      <c r="CL9" s="309"/>
      <c r="CM9" s="309"/>
      <c r="CN9" s="309"/>
      <c r="CO9" s="309"/>
      <c r="CP9" s="309"/>
      <c r="CQ9" s="309"/>
      <c r="CR9" s="309"/>
      <c r="CS9" s="309"/>
      <c r="CT9" s="309"/>
      <c r="CU9" s="309"/>
      <c r="CV9" s="309"/>
      <c r="CW9" s="309"/>
      <c r="CX9" s="309"/>
      <c r="CY9" s="309"/>
      <c r="CZ9" s="309"/>
      <c r="DA9" s="309"/>
      <c r="DB9" s="309"/>
      <c r="DC9" s="309"/>
      <c r="DD9" s="309"/>
      <c r="DE9" s="309"/>
      <c r="DF9" s="309"/>
      <c r="DG9" s="309"/>
      <c r="DH9" s="309"/>
      <c r="DI9" s="309"/>
      <c r="DJ9" s="309"/>
      <c r="DK9" s="309"/>
      <c r="DL9" s="309"/>
      <c r="DM9" s="309"/>
      <c r="DN9" s="309"/>
      <c r="DO9" s="309"/>
      <c r="DP9" s="309"/>
      <c r="DQ9" s="309"/>
      <c r="DR9" s="307"/>
      <c r="DS9" s="309"/>
      <c r="DT9" s="309"/>
      <c r="DU9" s="309"/>
      <c r="DV9" s="309"/>
      <c r="DW9" s="310"/>
      <c r="DX9" s="309"/>
      <c r="DY9" s="309"/>
      <c r="DZ9" s="309"/>
      <c r="EA9" s="309"/>
      <c r="EB9" s="309"/>
      <c r="EC9" s="309"/>
      <c r="ED9" s="309"/>
      <c r="EE9" s="309"/>
      <c r="EF9" s="309"/>
    </row>
    <row r="10" spans="1:136" s="303" customFormat="1" ht="15.75" customHeight="1" x14ac:dyDescent="0.2">
      <c r="A10" s="306"/>
      <c r="B10" s="306"/>
      <c r="C10" s="307"/>
      <c r="D10" s="307"/>
      <c r="E10" s="307"/>
      <c r="F10" s="308"/>
      <c r="G10" s="306"/>
      <c r="H10" s="306"/>
      <c r="I10" s="307"/>
      <c r="J10" s="307"/>
      <c r="K10" s="307"/>
      <c r="L10" s="306"/>
      <c r="M10" s="307"/>
      <c r="N10" s="307"/>
      <c r="O10" s="307"/>
      <c r="P10" s="306"/>
      <c r="Q10" s="308"/>
      <c r="R10" s="308"/>
      <c r="S10" s="308"/>
      <c r="T10" s="308"/>
      <c r="U10" s="308"/>
      <c r="V10" s="308"/>
      <c r="W10" s="308"/>
      <c r="X10" s="308"/>
      <c r="Y10" s="307"/>
      <c r="Z10" s="307"/>
      <c r="AA10" s="307"/>
      <c r="AB10" s="309"/>
      <c r="AC10" s="306"/>
      <c r="AD10" s="306"/>
      <c r="AE10" s="307"/>
      <c r="AF10" s="307"/>
      <c r="AG10" s="233"/>
      <c r="AH10" s="231"/>
      <c r="AI10" s="309"/>
      <c r="AJ10" s="309"/>
      <c r="AK10" s="309"/>
      <c r="AL10" s="309"/>
      <c r="AM10" s="309"/>
      <c r="AN10" s="309"/>
      <c r="AO10" s="310"/>
      <c r="AP10" s="310"/>
      <c r="AQ10" s="310"/>
      <c r="AR10" s="310"/>
      <c r="AS10" s="314"/>
      <c r="AT10" s="307"/>
      <c r="AU10" s="309"/>
      <c r="AV10" s="309"/>
      <c r="AW10" s="307"/>
      <c r="AX10" s="307"/>
      <c r="AY10" s="308"/>
      <c r="AZ10" s="308"/>
      <c r="BA10" s="309"/>
      <c r="BB10" s="319"/>
      <c r="BC10" s="309"/>
      <c r="BD10" s="309"/>
      <c r="BE10" s="306"/>
      <c r="BF10" s="309"/>
      <c r="BG10" s="309"/>
      <c r="BH10" s="309"/>
      <c r="BI10" s="309"/>
      <c r="BJ10" s="309"/>
      <c r="BK10" s="309"/>
      <c r="BL10" s="309"/>
      <c r="BM10" s="309"/>
      <c r="BN10" s="309"/>
      <c r="BO10" s="309"/>
      <c r="BP10" s="309"/>
      <c r="BQ10" s="309"/>
      <c r="BR10" s="309"/>
      <c r="BS10" s="309"/>
      <c r="BT10" s="309"/>
      <c r="BU10" s="309"/>
      <c r="BV10" s="309"/>
      <c r="BW10" s="307"/>
      <c r="BX10" s="307"/>
      <c r="BY10" s="309"/>
      <c r="BZ10" s="309"/>
      <c r="CA10" s="309"/>
      <c r="CB10" s="309"/>
      <c r="CC10" s="309"/>
      <c r="CD10" s="307"/>
      <c r="CE10" s="309"/>
      <c r="CF10" s="309"/>
      <c r="CG10" s="309"/>
      <c r="CH10" s="309"/>
      <c r="CI10" s="309"/>
      <c r="CJ10" s="309"/>
      <c r="CK10" s="309"/>
      <c r="CL10" s="309"/>
      <c r="CM10" s="309"/>
      <c r="CN10" s="309"/>
      <c r="CO10" s="309"/>
      <c r="CP10" s="309"/>
      <c r="CQ10" s="309"/>
      <c r="CR10" s="309"/>
      <c r="CS10" s="309"/>
      <c r="CT10" s="309"/>
      <c r="CU10" s="309"/>
      <c r="CV10" s="309"/>
      <c r="CW10" s="309"/>
      <c r="CX10" s="309"/>
      <c r="CY10" s="309"/>
      <c r="CZ10" s="309"/>
      <c r="DA10" s="309"/>
      <c r="DB10" s="309"/>
      <c r="DC10" s="309"/>
      <c r="DD10" s="309"/>
      <c r="DE10" s="309"/>
      <c r="DF10" s="309"/>
      <c r="DG10" s="309"/>
      <c r="DH10" s="309"/>
      <c r="DI10" s="309"/>
      <c r="DJ10" s="309"/>
      <c r="DK10" s="309"/>
      <c r="DL10" s="309"/>
      <c r="DM10" s="309"/>
      <c r="DN10" s="309"/>
      <c r="DO10" s="309"/>
      <c r="DP10" s="309"/>
      <c r="DQ10" s="309"/>
      <c r="DR10" s="307"/>
      <c r="DS10" s="309"/>
      <c r="DT10" s="309"/>
      <c r="DU10" s="309"/>
      <c r="DV10" s="309"/>
      <c r="DW10" s="310"/>
      <c r="DX10" s="309"/>
      <c r="DY10" s="309"/>
      <c r="DZ10" s="309"/>
      <c r="EA10" s="309"/>
      <c r="EB10" s="309"/>
      <c r="EC10" s="309"/>
      <c r="ED10" s="309"/>
      <c r="EE10" s="309"/>
      <c r="EF10" s="309"/>
    </row>
    <row r="11" spans="1:136" s="303" customFormat="1" ht="15.75" customHeight="1" x14ac:dyDescent="0.25">
      <c r="A11" s="320" t="s">
        <v>649</v>
      </c>
      <c r="B11" s="306"/>
      <c r="C11" s="208" t="s">
        <v>2783</v>
      </c>
      <c r="D11" s="307"/>
      <c r="E11" s="307"/>
      <c r="F11" s="308"/>
      <c r="G11" s="306"/>
      <c r="H11" s="306"/>
      <c r="I11" s="307"/>
      <c r="J11" s="307"/>
      <c r="K11" s="307"/>
      <c r="L11" s="306"/>
      <c r="M11" s="307"/>
      <c r="N11" s="307"/>
      <c r="O11" s="307"/>
      <c r="P11" s="306"/>
      <c r="Q11" s="308"/>
      <c r="R11" s="308"/>
      <c r="S11" s="308"/>
      <c r="T11" s="308"/>
      <c r="U11" s="308"/>
      <c r="V11" s="308"/>
      <c r="W11" s="308"/>
      <c r="X11" s="308"/>
      <c r="Y11" s="307"/>
      <c r="Z11" s="307"/>
      <c r="AA11" s="307"/>
      <c r="AB11" s="309"/>
      <c r="AC11" s="306"/>
      <c r="AD11" s="306"/>
      <c r="AE11" s="307"/>
      <c r="AF11" s="233" t="s">
        <v>783</v>
      </c>
      <c r="AG11" s="309"/>
      <c r="AH11" s="231"/>
      <c r="AI11" s="309"/>
      <c r="AJ11" s="309"/>
      <c r="AK11" s="309"/>
      <c r="AL11" s="309"/>
      <c r="AM11" s="309"/>
      <c r="AN11" s="309"/>
      <c r="AO11" s="310"/>
      <c r="AP11" s="310"/>
      <c r="AQ11" s="310"/>
      <c r="AR11" s="310"/>
      <c r="AS11" s="307"/>
      <c r="AT11" s="307"/>
      <c r="AU11" s="309"/>
      <c r="AV11" s="309"/>
      <c r="AW11" s="307"/>
      <c r="AX11" s="307"/>
      <c r="AY11" s="308"/>
      <c r="AZ11" s="308"/>
      <c r="BA11" s="317"/>
      <c r="BB11" s="317"/>
      <c r="BC11" s="309"/>
      <c r="BD11" s="309"/>
      <c r="BE11" s="306"/>
      <c r="BF11" s="309"/>
      <c r="BG11" s="309"/>
      <c r="BH11" s="309"/>
      <c r="BI11" s="309"/>
      <c r="BJ11" s="309"/>
      <c r="BK11" s="309"/>
      <c r="BL11" s="309"/>
      <c r="BM11" s="309"/>
      <c r="BN11" s="309"/>
      <c r="BO11" s="309"/>
      <c r="BP11" s="309"/>
      <c r="BQ11" s="309"/>
      <c r="BR11" s="309"/>
      <c r="BS11" s="309"/>
      <c r="BT11" s="309"/>
      <c r="BU11" s="309"/>
      <c r="BV11" s="309"/>
      <c r="BW11" s="307"/>
      <c r="BX11" s="307"/>
      <c r="BY11" s="309"/>
      <c r="BZ11" s="309"/>
      <c r="CA11" s="309"/>
      <c r="CB11" s="309"/>
      <c r="CC11" s="309"/>
      <c r="CD11" s="307"/>
      <c r="CE11" s="309"/>
      <c r="CF11" s="309"/>
      <c r="CG11" s="309"/>
      <c r="CH11" s="309"/>
      <c r="CI11" s="309"/>
      <c r="CJ11" s="309"/>
      <c r="CK11" s="309"/>
      <c r="CL11" s="309"/>
      <c r="CM11" s="309"/>
      <c r="CN11" s="309"/>
      <c r="CO11" s="309"/>
      <c r="CP11" s="309"/>
      <c r="CQ11" s="309"/>
      <c r="CR11" s="309"/>
      <c r="CS11" s="309"/>
      <c r="CT11" s="309"/>
      <c r="CU11" s="309"/>
      <c r="CV11" s="309"/>
      <c r="CW11" s="309"/>
      <c r="CX11" s="309"/>
      <c r="CY11" s="309"/>
      <c r="CZ11" s="309"/>
      <c r="DA11" s="309"/>
      <c r="DB11" s="309"/>
      <c r="DC11" s="309"/>
      <c r="DD11" s="309"/>
      <c r="DE11" s="309"/>
      <c r="DF11" s="309"/>
      <c r="DG11" s="309"/>
      <c r="DH11" s="309"/>
      <c r="DI11" s="309"/>
      <c r="DJ11" s="309"/>
      <c r="DK11" s="309"/>
      <c r="DL11" s="309"/>
      <c r="DM11" s="309"/>
      <c r="DN11" s="309"/>
      <c r="DO11" s="309"/>
      <c r="DP11" s="309"/>
      <c r="DQ11" s="309"/>
      <c r="DR11" s="307"/>
      <c r="DS11" s="309"/>
      <c r="DT11" s="309"/>
      <c r="DU11" s="309"/>
      <c r="DV11" s="309"/>
      <c r="DW11" s="310"/>
      <c r="DX11" s="309"/>
      <c r="DY11" s="309"/>
      <c r="DZ11" s="309"/>
      <c r="EA11" s="309"/>
      <c r="EB11" s="309"/>
      <c r="EC11" s="309"/>
      <c r="ED11" s="309"/>
      <c r="EE11" s="309"/>
      <c r="EF11" s="309"/>
    </row>
    <row r="12" spans="1:136" s="303" customFormat="1" ht="15.75" customHeight="1" x14ac:dyDescent="0.2">
      <c r="A12" s="306"/>
      <c r="B12" s="306"/>
      <c r="C12" s="307"/>
      <c r="D12" s="307"/>
      <c r="E12" s="307"/>
      <c r="F12" s="308"/>
      <c r="G12" s="306"/>
      <c r="H12" s="306"/>
      <c r="I12" s="307"/>
      <c r="J12" s="307"/>
      <c r="K12" s="307"/>
      <c r="L12" s="306"/>
      <c r="M12" s="307"/>
      <c r="N12" s="307"/>
      <c r="O12" s="307"/>
      <c r="P12" s="306"/>
      <c r="Q12" s="308"/>
      <c r="R12" s="308"/>
      <c r="S12" s="308"/>
      <c r="T12" s="308"/>
      <c r="U12" s="308"/>
      <c r="V12" s="308"/>
      <c r="W12" s="308"/>
      <c r="X12" s="308"/>
      <c r="Y12" s="307"/>
      <c r="Z12" s="307"/>
      <c r="AA12" s="307"/>
      <c r="AB12" s="309"/>
      <c r="AC12" s="306"/>
      <c r="AD12" s="306"/>
      <c r="AE12" s="307"/>
      <c r="AF12" s="307"/>
      <c r="AG12" s="233"/>
      <c r="AH12" s="231"/>
      <c r="AI12" s="309"/>
      <c r="AJ12" s="309"/>
      <c r="AK12" s="309"/>
      <c r="AL12" s="309"/>
      <c r="AM12" s="309"/>
      <c r="AN12" s="309"/>
      <c r="AO12" s="310"/>
      <c r="AP12" s="310"/>
      <c r="AQ12" s="310"/>
      <c r="AR12" s="310"/>
      <c r="AS12" s="307"/>
      <c r="AT12" s="307"/>
      <c r="AU12" s="309"/>
      <c r="AV12" s="309"/>
      <c r="AW12" s="307"/>
      <c r="AX12" s="307"/>
      <c r="AY12" s="308"/>
      <c r="AZ12" s="308"/>
      <c r="BA12" s="317"/>
      <c r="BB12" s="317"/>
      <c r="BC12" s="309"/>
      <c r="BD12" s="309"/>
      <c r="BE12" s="306"/>
      <c r="BF12" s="309"/>
      <c r="BG12" s="309"/>
      <c r="BH12" s="309"/>
      <c r="BI12" s="309"/>
      <c r="BJ12" s="309"/>
      <c r="BK12" s="309"/>
      <c r="BL12" s="309"/>
      <c r="BM12" s="309"/>
      <c r="BN12" s="309"/>
      <c r="BO12" s="309"/>
      <c r="BP12" s="309"/>
      <c r="BQ12" s="309"/>
      <c r="BR12" s="309"/>
      <c r="BS12" s="309"/>
      <c r="BT12" s="309"/>
      <c r="BU12" s="309"/>
      <c r="BV12" s="309"/>
      <c r="BW12" s="307"/>
      <c r="BX12" s="307"/>
      <c r="BY12" s="309"/>
      <c r="BZ12" s="309"/>
      <c r="CA12" s="309"/>
      <c r="CB12" s="309"/>
      <c r="CC12" s="309"/>
      <c r="CD12" s="307"/>
      <c r="CE12" s="309"/>
      <c r="CF12" s="309"/>
      <c r="CG12" s="309"/>
      <c r="CH12" s="309"/>
      <c r="CI12" s="309"/>
      <c r="CJ12" s="309"/>
      <c r="CK12" s="309"/>
      <c r="CL12" s="309"/>
      <c r="CM12" s="309"/>
      <c r="CN12" s="309"/>
      <c r="CO12" s="309"/>
      <c r="CP12" s="309"/>
      <c r="CQ12" s="309"/>
      <c r="CR12" s="309"/>
      <c r="CS12" s="309"/>
      <c r="CT12" s="309"/>
      <c r="CU12" s="309"/>
      <c r="CV12" s="309"/>
      <c r="CW12" s="309"/>
      <c r="CX12" s="309"/>
      <c r="CY12" s="309"/>
      <c r="CZ12" s="309"/>
      <c r="DA12" s="309"/>
      <c r="DB12" s="309"/>
      <c r="DC12" s="309"/>
      <c r="DD12" s="309"/>
      <c r="DE12" s="309"/>
      <c r="DF12" s="309"/>
      <c r="DG12" s="309"/>
      <c r="DH12" s="309"/>
      <c r="DI12" s="309"/>
      <c r="DJ12" s="309"/>
      <c r="DK12" s="309"/>
      <c r="DL12" s="309"/>
      <c r="DM12" s="309"/>
      <c r="DN12" s="309"/>
      <c r="DO12" s="309"/>
      <c r="DP12" s="309"/>
      <c r="DQ12" s="309"/>
      <c r="DR12" s="307"/>
      <c r="DS12" s="309"/>
      <c r="DT12" s="309"/>
      <c r="DU12" s="309"/>
      <c r="DV12" s="309"/>
      <c r="DW12" s="310"/>
      <c r="DX12" s="309"/>
      <c r="DY12" s="309"/>
      <c r="DZ12" s="309"/>
      <c r="EA12" s="309"/>
      <c r="EB12" s="309"/>
      <c r="EC12" s="309"/>
      <c r="ED12" s="309"/>
      <c r="EE12" s="309"/>
      <c r="EF12" s="309"/>
    </row>
    <row r="13" spans="1:136" s="303" customFormat="1" ht="15.75" customHeight="1" x14ac:dyDescent="0.2">
      <c r="A13" s="321" t="s">
        <v>2358</v>
      </c>
      <c r="B13" s="321" t="s">
        <v>2359</v>
      </c>
      <c r="C13" s="321" t="s">
        <v>2667</v>
      </c>
      <c r="D13" s="307"/>
      <c r="E13" s="307"/>
      <c r="F13" s="308"/>
      <c r="G13" s="306"/>
      <c r="H13" s="306"/>
      <c r="I13" s="307"/>
      <c r="J13" s="307"/>
      <c r="K13" s="307"/>
      <c r="L13" s="306"/>
      <c r="M13" s="307"/>
      <c r="N13" s="307"/>
      <c r="O13" s="307"/>
      <c r="P13" s="306"/>
      <c r="Q13" s="308"/>
      <c r="R13" s="308"/>
      <c r="S13" s="308"/>
      <c r="T13" s="308"/>
      <c r="U13" s="308"/>
      <c r="V13" s="308"/>
      <c r="W13" s="308"/>
      <c r="X13" s="308"/>
      <c r="Y13" s="307"/>
      <c r="Z13" s="307"/>
      <c r="AA13" s="307"/>
      <c r="AB13" s="309"/>
      <c r="AC13" s="306"/>
      <c r="AD13" s="306"/>
      <c r="AE13" s="307"/>
      <c r="AF13" s="307"/>
      <c r="AG13" s="233"/>
      <c r="AH13" s="231"/>
      <c r="AI13" s="309"/>
      <c r="AJ13" s="309"/>
      <c r="AK13" s="309"/>
      <c r="AL13" s="309"/>
      <c r="AM13" s="309"/>
      <c r="AN13" s="309"/>
      <c r="AO13" s="310"/>
      <c r="AP13" s="310"/>
      <c r="AQ13" s="310"/>
      <c r="AR13" s="310"/>
      <c r="AS13" s="307"/>
      <c r="AT13" s="307"/>
      <c r="AU13" s="309"/>
      <c r="AV13" s="309"/>
      <c r="AW13" s="307"/>
      <c r="AX13" s="307"/>
      <c r="AY13" s="308"/>
      <c r="AZ13" s="308"/>
      <c r="BA13" s="317"/>
      <c r="BB13" s="317"/>
      <c r="BC13" s="309"/>
      <c r="BD13" s="309"/>
      <c r="BE13" s="306"/>
      <c r="BF13" s="309"/>
      <c r="BG13" s="309"/>
      <c r="BH13" s="309"/>
      <c r="BI13" s="309"/>
      <c r="BJ13" s="309"/>
      <c r="BK13" s="309"/>
      <c r="BL13" s="309"/>
      <c r="BM13" s="309"/>
      <c r="BN13" s="309"/>
      <c r="BO13" s="309"/>
      <c r="BP13" s="309"/>
      <c r="BQ13" s="309"/>
      <c r="BR13" s="309"/>
      <c r="BS13" s="309"/>
      <c r="BT13" s="309"/>
      <c r="BU13" s="309"/>
      <c r="BV13" s="309"/>
      <c r="BW13" s="307"/>
      <c r="BX13" s="307"/>
      <c r="BY13" s="309"/>
      <c r="BZ13" s="309"/>
      <c r="CA13" s="309"/>
      <c r="CB13" s="309"/>
      <c r="CC13" s="309"/>
      <c r="CD13" s="307"/>
      <c r="CE13" s="309"/>
      <c r="CF13" s="309"/>
      <c r="CG13" s="309"/>
      <c r="CH13" s="309"/>
      <c r="CI13" s="309"/>
      <c r="CJ13" s="309"/>
      <c r="CK13" s="309"/>
      <c r="CL13" s="309"/>
      <c r="CM13" s="309"/>
      <c r="CN13" s="309"/>
      <c r="CO13" s="309"/>
      <c r="CP13" s="309"/>
      <c r="CQ13" s="309"/>
      <c r="CR13" s="309"/>
      <c r="CS13" s="309"/>
      <c r="CT13" s="309"/>
      <c r="CU13" s="309"/>
      <c r="CV13" s="309"/>
      <c r="CW13" s="309"/>
      <c r="CX13" s="309"/>
      <c r="CY13" s="309"/>
      <c r="CZ13" s="309"/>
      <c r="DA13" s="309"/>
      <c r="DB13" s="309"/>
      <c r="DC13" s="309"/>
      <c r="DD13" s="309"/>
      <c r="DE13" s="309"/>
      <c r="DF13" s="309"/>
      <c r="DG13" s="309"/>
      <c r="DH13" s="309"/>
      <c r="DI13" s="309"/>
      <c r="DJ13" s="309"/>
      <c r="DK13" s="309"/>
      <c r="DL13" s="309"/>
      <c r="DM13" s="309"/>
      <c r="DN13" s="309"/>
      <c r="DO13" s="309"/>
      <c r="DP13" s="309"/>
      <c r="DQ13" s="309"/>
      <c r="DR13" s="307"/>
      <c r="DS13" s="309"/>
      <c r="DT13" s="309"/>
      <c r="DU13" s="309"/>
      <c r="DV13" s="309"/>
      <c r="DW13" s="310"/>
      <c r="DX13" s="309"/>
      <c r="DY13" s="309"/>
      <c r="DZ13" s="309"/>
      <c r="EA13" s="309"/>
      <c r="EB13" s="309"/>
      <c r="EC13" s="309"/>
      <c r="ED13" s="309"/>
      <c r="EE13" s="309"/>
      <c r="EF13" s="309"/>
    </row>
    <row r="14" spans="1:136" s="303" customFormat="1" ht="15.75" customHeight="1" x14ac:dyDescent="0.2">
      <c r="A14" s="310" t="s">
        <v>1456</v>
      </c>
      <c r="B14" s="322">
        <f>'EXCEL Stats'!E3</f>
        <v>2.4999999999999998E-5</v>
      </c>
      <c r="C14" s="470">
        <f>KMStats!G2</f>
        <v>2.4999999999999998E-5</v>
      </c>
      <c r="D14" s="322"/>
      <c r="E14" s="307"/>
      <c r="F14" s="308"/>
      <c r="G14" s="306"/>
      <c r="H14" s="306"/>
      <c r="I14" s="307"/>
      <c r="J14" s="307"/>
      <c r="K14" s="307"/>
      <c r="L14" s="306"/>
      <c r="M14" s="307"/>
      <c r="N14" s="307"/>
      <c r="O14" s="307"/>
      <c r="P14" s="306"/>
      <c r="Q14" s="308"/>
      <c r="R14" s="308"/>
      <c r="S14" s="308"/>
      <c r="T14" s="308"/>
      <c r="U14" s="308"/>
      <c r="V14" s="308"/>
      <c r="W14" s="308"/>
      <c r="X14" s="308"/>
      <c r="Y14" s="307"/>
      <c r="Z14" s="307"/>
      <c r="AA14" s="307"/>
      <c r="AB14" s="309"/>
      <c r="AC14" s="306"/>
      <c r="AD14" s="306"/>
      <c r="AE14" s="323"/>
      <c r="AF14" s="324"/>
      <c r="AG14" s="233"/>
      <c r="AH14" s="231"/>
      <c r="AI14" s="309"/>
      <c r="AJ14" s="309"/>
      <c r="AK14" s="309"/>
      <c r="AL14" s="309"/>
      <c r="AM14" s="309"/>
      <c r="AN14" s="309"/>
      <c r="AO14" s="310"/>
      <c r="AP14" s="310"/>
      <c r="AQ14" s="310"/>
      <c r="AR14" s="310"/>
      <c r="AS14" s="307"/>
      <c r="AT14" s="307"/>
      <c r="AU14" s="309"/>
      <c r="AV14" s="309"/>
      <c r="AW14" s="307"/>
      <c r="AX14" s="307"/>
      <c r="AY14" s="308"/>
      <c r="AZ14" s="308"/>
      <c r="BA14" s="309"/>
      <c r="BB14" s="309"/>
      <c r="BC14" s="309"/>
      <c r="BD14" s="309"/>
      <c r="BE14" s="306"/>
      <c r="BF14" s="309"/>
      <c r="BG14" s="309"/>
      <c r="BH14" s="309"/>
      <c r="BI14" s="309"/>
      <c r="BJ14" s="309"/>
      <c r="BK14" s="309"/>
      <c r="BL14" s="309"/>
      <c r="BM14" s="309"/>
      <c r="BN14" s="309"/>
      <c r="BO14" s="309"/>
      <c r="BP14" s="309"/>
      <c r="BQ14" s="309"/>
      <c r="BR14" s="309"/>
      <c r="BS14" s="309"/>
      <c r="BT14" s="309"/>
      <c r="BU14" s="309"/>
      <c r="BV14" s="309"/>
      <c r="BW14" s="307"/>
      <c r="BX14" s="307"/>
      <c r="BY14" s="309"/>
      <c r="BZ14" s="309"/>
      <c r="CA14" s="309"/>
      <c r="CB14" s="309"/>
      <c r="CC14" s="309"/>
      <c r="CD14" s="307"/>
      <c r="CE14" s="309"/>
      <c r="CF14" s="309"/>
      <c r="CG14" s="309"/>
      <c r="CH14" s="309"/>
      <c r="CI14" s="309"/>
      <c r="CJ14" s="309"/>
      <c r="CK14" s="309"/>
      <c r="CL14" s="309"/>
      <c r="CM14" s="309"/>
      <c r="CN14" s="309"/>
      <c r="CO14" s="309"/>
      <c r="CP14" s="309"/>
      <c r="CQ14" s="309"/>
      <c r="CR14" s="309"/>
      <c r="CS14" s="309"/>
      <c r="CT14" s="309"/>
      <c r="CU14" s="309"/>
      <c r="CV14" s="309"/>
      <c r="CW14" s="309"/>
      <c r="CX14" s="309"/>
      <c r="CY14" s="309"/>
      <c r="CZ14" s="309"/>
      <c r="DA14" s="309"/>
      <c r="DB14" s="309"/>
      <c r="DC14" s="309"/>
      <c r="DD14" s="309"/>
      <c r="DE14" s="309"/>
      <c r="DF14" s="309"/>
      <c r="DG14" s="309"/>
      <c r="DH14" s="309"/>
      <c r="DI14" s="309"/>
      <c r="DJ14" s="309"/>
      <c r="DK14" s="309"/>
      <c r="DL14" s="309"/>
      <c r="DM14" s="309"/>
      <c r="DN14" s="309"/>
      <c r="DO14" s="309"/>
      <c r="DP14" s="309"/>
      <c r="DQ14" s="309"/>
      <c r="DR14" s="307"/>
      <c r="DS14" s="309"/>
      <c r="DT14" s="309"/>
      <c r="DU14" s="309"/>
      <c r="DV14" s="309"/>
      <c r="DW14" s="310"/>
      <c r="DX14" s="309"/>
      <c r="DY14" s="309"/>
      <c r="DZ14" s="309"/>
      <c r="EA14" s="309"/>
      <c r="EB14" s="309"/>
      <c r="EC14" s="309"/>
      <c r="ED14" s="309"/>
      <c r="EE14" s="309"/>
      <c r="EF14" s="309"/>
    </row>
    <row r="15" spans="1:136" s="303" customFormat="1" ht="15.75" customHeight="1" x14ac:dyDescent="0.2">
      <c r="A15" s="325">
        <v>0.05</v>
      </c>
      <c r="B15" s="322">
        <f>'EXCEL Stats'!E4</f>
        <v>3.7022397891963105E-4</v>
      </c>
      <c r="C15" s="322">
        <f ca="1">KMStats!G3</f>
        <v>3.181818181818182E-4</v>
      </c>
      <c r="D15" s="307"/>
      <c r="E15" s="307"/>
      <c r="F15" s="308"/>
      <c r="G15" s="306"/>
      <c r="H15" s="306"/>
      <c r="I15" s="307"/>
      <c r="J15" s="307"/>
      <c r="K15" s="307"/>
      <c r="L15" s="306"/>
      <c r="M15" s="307"/>
      <c r="N15" s="307"/>
      <c r="O15" s="307"/>
      <c r="P15" s="306"/>
      <c r="Q15" s="308"/>
      <c r="R15" s="308"/>
      <c r="S15" s="308"/>
      <c r="T15" s="308"/>
      <c r="U15" s="308"/>
      <c r="V15" s="308"/>
      <c r="W15" s="308"/>
      <c r="X15" s="308"/>
      <c r="Y15" s="307"/>
      <c r="Z15" s="307"/>
      <c r="AA15" s="307"/>
      <c r="AB15" s="309"/>
      <c r="AC15" s="306"/>
      <c r="AD15" s="306"/>
      <c r="AE15" s="326"/>
      <c r="AF15" s="324"/>
      <c r="AG15" s="233"/>
      <c r="AH15" s="231"/>
      <c r="AI15" s="309"/>
      <c r="AJ15" s="309"/>
      <c r="AK15" s="309"/>
      <c r="AL15" s="309"/>
      <c r="AM15" s="309"/>
      <c r="AN15" s="309"/>
      <c r="AO15" s="310"/>
      <c r="AP15" s="310"/>
      <c r="AQ15" s="310"/>
      <c r="AR15" s="310"/>
      <c r="AS15" s="307"/>
      <c r="AT15" s="307"/>
      <c r="AU15" s="309"/>
      <c r="AV15" s="309"/>
      <c r="AW15" s="307"/>
      <c r="AX15" s="307"/>
      <c r="AY15" s="308"/>
      <c r="AZ15" s="308"/>
      <c r="BA15" s="310"/>
      <c r="BB15" s="309"/>
      <c r="BC15" s="309"/>
      <c r="BD15" s="309"/>
      <c r="BE15" s="306"/>
      <c r="BF15" s="309"/>
      <c r="BG15" s="309"/>
      <c r="BH15" s="309"/>
      <c r="BI15" s="309"/>
      <c r="BJ15" s="309"/>
      <c r="BK15" s="309"/>
      <c r="BL15" s="309"/>
      <c r="BM15" s="309"/>
      <c r="BN15" s="309"/>
      <c r="BO15" s="309"/>
      <c r="BP15" s="309"/>
      <c r="BQ15" s="309"/>
      <c r="BR15" s="309"/>
      <c r="BS15" s="309"/>
      <c r="BT15" s="309"/>
      <c r="BU15" s="309"/>
      <c r="BV15" s="309"/>
      <c r="BW15" s="307"/>
      <c r="BX15" s="307"/>
      <c r="BY15" s="309"/>
      <c r="BZ15" s="309"/>
      <c r="CA15" s="309"/>
      <c r="CB15" s="309"/>
      <c r="CC15" s="309"/>
      <c r="CD15" s="307"/>
      <c r="CE15" s="309"/>
      <c r="CF15" s="309"/>
      <c r="CG15" s="309"/>
      <c r="CH15" s="309"/>
      <c r="CI15" s="309"/>
      <c r="CJ15" s="309"/>
      <c r="CK15" s="309"/>
      <c r="CL15" s="309"/>
      <c r="CM15" s="309"/>
      <c r="CN15" s="309"/>
      <c r="CO15" s="309"/>
      <c r="CP15" s="309"/>
      <c r="CQ15" s="309"/>
      <c r="CR15" s="309"/>
      <c r="CS15" s="309"/>
      <c r="CT15" s="309"/>
      <c r="CU15" s="309"/>
      <c r="CV15" s="309"/>
      <c r="CW15" s="309"/>
      <c r="CX15" s="309"/>
      <c r="CY15" s="309"/>
      <c r="CZ15" s="309"/>
      <c r="DA15" s="309"/>
      <c r="DB15" s="309"/>
      <c r="DC15" s="309"/>
      <c r="DD15" s="309"/>
      <c r="DE15" s="309"/>
      <c r="DF15" s="309"/>
      <c r="DG15" s="309"/>
      <c r="DH15" s="309"/>
      <c r="DI15" s="309"/>
      <c r="DJ15" s="309"/>
      <c r="DK15" s="309"/>
      <c r="DL15" s="309"/>
      <c r="DM15" s="309"/>
      <c r="DN15" s="309"/>
      <c r="DO15" s="309"/>
      <c r="DP15" s="309"/>
      <c r="DQ15" s="309"/>
      <c r="DR15" s="307"/>
      <c r="DS15" s="309"/>
      <c r="DT15" s="309"/>
      <c r="DU15" s="309"/>
      <c r="DV15" s="309"/>
      <c r="DW15" s="310"/>
      <c r="DX15" s="309"/>
      <c r="DY15" s="309"/>
      <c r="DZ15" s="309"/>
      <c r="EA15" s="309"/>
      <c r="EB15" s="309"/>
      <c r="EC15" s="309"/>
      <c r="ED15" s="309"/>
      <c r="EE15" s="309"/>
      <c r="EF15" s="309"/>
    </row>
    <row r="16" spans="1:136" s="303" customFormat="1" ht="15.75" customHeight="1" x14ac:dyDescent="0.2">
      <c r="A16" s="325">
        <v>0.25</v>
      </c>
      <c r="B16" s="322">
        <f>'EXCEL Stats'!E5</f>
        <v>1.525987525987526E-3</v>
      </c>
      <c r="C16" s="322">
        <f ca="1">KMStats!G4</f>
        <v>1.4545454545454547E-3</v>
      </c>
      <c r="D16" s="307"/>
      <c r="E16" s="307"/>
      <c r="F16" s="308"/>
      <c r="G16" s="306"/>
      <c r="H16" s="306"/>
      <c r="I16" s="307"/>
      <c r="J16" s="307"/>
      <c r="K16" s="307"/>
      <c r="L16" s="306"/>
      <c r="M16" s="307"/>
      <c r="N16" s="307"/>
      <c r="O16" s="307"/>
      <c r="P16" s="306"/>
      <c r="Q16" s="308"/>
      <c r="R16" s="308"/>
      <c r="S16" s="308"/>
      <c r="T16" s="308"/>
      <c r="U16" s="308"/>
      <c r="V16" s="308"/>
      <c r="W16" s="308"/>
      <c r="X16" s="308"/>
      <c r="Y16" s="307"/>
      <c r="Z16" s="307"/>
      <c r="AA16" s="307"/>
      <c r="AB16" s="309"/>
      <c r="AC16" s="306"/>
      <c r="AD16" s="306"/>
      <c r="AE16" s="326"/>
      <c r="AF16" s="324"/>
      <c r="AG16" s="233"/>
      <c r="AH16" s="231"/>
      <c r="AI16" s="309"/>
      <c r="AJ16" s="309"/>
      <c r="AK16" s="309"/>
      <c r="AL16" s="309"/>
      <c r="AM16" s="309"/>
      <c r="AN16" s="309"/>
      <c r="AO16" s="310"/>
      <c r="AP16" s="310"/>
      <c r="AQ16" s="310"/>
      <c r="AR16" s="310"/>
      <c r="AS16" s="327"/>
      <c r="AT16" s="307"/>
      <c r="AU16" s="309"/>
      <c r="AV16" s="309"/>
      <c r="AW16" s="307"/>
      <c r="AX16" s="307"/>
      <c r="AY16" s="308"/>
      <c r="AZ16" s="308"/>
      <c r="BA16" s="309"/>
      <c r="BB16" s="309"/>
      <c r="BC16" s="309"/>
      <c r="BD16" s="309"/>
      <c r="BE16" s="306"/>
      <c r="BF16" s="309"/>
      <c r="BG16" s="309"/>
      <c r="BH16" s="309"/>
      <c r="BI16" s="309"/>
      <c r="BJ16" s="310"/>
      <c r="BK16" s="309"/>
      <c r="BL16" s="309"/>
      <c r="BM16" s="309"/>
      <c r="BN16" s="309"/>
      <c r="BO16" s="309"/>
      <c r="BP16" s="309"/>
      <c r="BQ16" s="309"/>
      <c r="BR16" s="309"/>
      <c r="BS16" s="309"/>
      <c r="BT16" s="309"/>
      <c r="BU16" s="309"/>
      <c r="BV16" s="309"/>
      <c r="BW16" s="307"/>
      <c r="BX16" s="307"/>
      <c r="BY16" s="309"/>
      <c r="BZ16" s="309"/>
      <c r="CA16" s="309"/>
      <c r="CB16" s="309"/>
      <c r="CC16" s="309"/>
      <c r="CD16" s="307"/>
      <c r="CE16" s="309"/>
      <c r="CF16" s="309"/>
      <c r="CG16" s="309"/>
      <c r="CH16" s="309"/>
      <c r="CI16" s="309"/>
      <c r="CJ16" s="309"/>
      <c r="CK16" s="309"/>
      <c r="CL16" s="309"/>
      <c r="CM16" s="309"/>
      <c r="CN16" s="309"/>
      <c r="CO16" s="309"/>
      <c r="CP16" s="309"/>
      <c r="CQ16" s="309"/>
      <c r="CR16" s="309"/>
      <c r="CS16" s="309"/>
      <c r="CT16" s="309"/>
      <c r="CU16" s="309"/>
      <c r="CV16" s="309"/>
      <c r="CW16" s="309"/>
      <c r="CX16" s="309"/>
      <c r="CY16" s="309"/>
      <c r="CZ16" s="309"/>
      <c r="DA16" s="309"/>
      <c r="DB16" s="309"/>
      <c r="DC16" s="309"/>
      <c r="DD16" s="309"/>
      <c r="DE16" s="309"/>
      <c r="DF16" s="309"/>
      <c r="DG16" s="309"/>
      <c r="DH16" s="309"/>
      <c r="DI16" s="309"/>
      <c r="DJ16" s="309"/>
      <c r="DK16" s="309"/>
      <c r="DL16" s="309"/>
      <c r="DM16" s="309"/>
      <c r="DN16" s="309"/>
      <c r="DO16" s="309"/>
      <c r="DP16" s="309"/>
      <c r="DQ16" s="309"/>
      <c r="DR16" s="307"/>
      <c r="DS16" s="309"/>
      <c r="DT16" s="309"/>
      <c r="DU16" s="309"/>
      <c r="DV16" s="309"/>
      <c r="DW16" s="310"/>
      <c r="DX16" s="309"/>
      <c r="DY16" s="309"/>
      <c r="DZ16" s="309"/>
      <c r="EA16" s="309"/>
      <c r="EB16" s="309"/>
      <c r="EC16" s="309"/>
      <c r="ED16" s="309"/>
      <c r="EE16" s="309"/>
      <c r="EF16" s="309"/>
    </row>
    <row r="17" spans="1:136" s="303" customFormat="1" ht="15.75" customHeight="1" x14ac:dyDescent="0.2">
      <c r="A17" s="325">
        <v>0.5</v>
      </c>
      <c r="B17" s="322">
        <f>'EXCEL Stats'!E6</f>
        <v>2.9166666666666668E-3</v>
      </c>
      <c r="C17" s="322">
        <f ca="1">KMStats!G5</f>
        <v>2.7272727272727275E-3</v>
      </c>
      <c r="D17" s="307"/>
      <c r="E17" s="307"/>
      <c r="F17" s="308"/>
      <c r="G17" s="306"/>
      <c r="H17" s="306"/>
      <c r="I17" s="307"/>
      <c r="J17" s="307"/>
      <c r="K17" s="307"/>
      <c r="L17" s="306"/>
      <c r="M17" s="307"/>
      <c r="N17" s="307"/>
      <c r="O17" s="307"/>
      <c r="P17" s="306"/>
      <c r="Q17" s="308"/>
      <c r="R17" s="308"/>
      <c r="S17" s="308"/>
      <c r="T17" s="308"/>
      <c r="U17" s="308"/>
      <c r="V17" s="308"/>
      <c r="W17" s="308"/>
      <c r="X17" s="308"/>
      <c r="Y17" s="307"/>
      <c r="Z17" s="307"/>
      <c r="AA17" s="307"/>
      <c r="AB17" s="309"/>
      <c r="AC17" s="306"/>
      <c r="AD17" s="306"/>
      <c r="AE17" s="326"/>
      <c r="AF17" s="324"/>
      <c r="AG17" s="233"/>
      <c r="AH17" s="231"/>
      <c r="AI17" s="309"/>
      <c r="AJ17" s="309"/>
      <c r="AK17" s="309"/>
      <c r="AL17" s="309"/>
      <c r="AM17" s="309"/>
      <c r="AN17" s="309"/>
      <c r="AO17" s="310"/>
      <c r="AP17" s="310"/>
      <c r="AQ17" s="310"/>
      <c r="AR17" s="310"/>
      <c r="AS17" s="307"/>
      <c r="AT17" s="307"/>
      <c r="AU17" s="309"/>
      <c r="AV17" s="309"/>
      <c r="AW17" s="307"/>
      <c r="AX17" s="307"/>
      <c r="AY17" s="308"/>
      <c r="AZ17" s="308"/>
      <c r="BA17" s="309"/>
      <c r="BB17" s="309"/>
      <c r="BC17" s="309"/>
      <c r="BD17" s="309"/>
      <c r="BE17" s="306"/>
      <c r="BF17" s="309"/>
      <c r="BG17" s="309"/>
      <c r="BH17" s="309"/>
      <c r="BI17" s="309"/>
      <c r="BJ17" s="310"/>
      <c r="BK17" s="309"/>
      <c r="BL17" s="309"/>
      <c r="BM17" s="309"/>
      <c r="BN17" s="309"/>
      <c r="BO17" s="309"/>
      <c r="BP17" s="309"/>
      <c r="BQ17" s="309"/>
      <c r="BR17" s="309"/>
      <c r="BS17" s="309"/>
      <c r="BT17" s="309"/>
      <c r="BU17" s="309"/>
      <c r="BV17" s="309"/>
      <c r="BW17" s="307"/>
      <c r="BX17" s="307"/>
      <c r="BY17" s="309"/>
      <c r="BZ17" s="309"/>
      <c r="CA17" s="309"/>
      <c r="CB17" s="309"/>
      <c r="CC17" s="309"/>
      <c r="CD17" s="307"/>
      <c r="CE17" s="309"/>
      <c r="CF17" s="309"/>
      <c r="CG17" s="309"/>
      <c r="CH17" s="309"/>
      <c r="CI17" s="309"/>
      <c r="CJ17" s="309"/>
      <c r="CK17" s="309"/>
      <c r="CL17" s="309"/>
      <c r="CM17" s="309"/>
      <c r="CN17" s="309"/>
      <c r="CO17" s="309"/>
      <c r="CP17" s="309"/>
      <c r="CQ17" s="309"/>
      <c r="CR17" s="309"/>
      <c r="CS17" s="309"/>
      <c r="CT17" s="309"/>
      <c r="CU17" s="309"/>
      <c r="CV17" s="309"/>
      <c r="CW17" s="309"/>
      <c r="CX17" s="309"/>
      <c r="CY17" s="309"/>
      <c r="CZ17" s="309"/>
      <c r="DA17" s="309"/>
      <c r="DB17" s="309"/>
      <c r="DC17" s="309"/>
      <c r="DD17" s="309"/>
      <c r="DE17" s="309"/>
      <c r="DF17" s="309"/>
      <c r="DG17" s="309"/>
      <c r="DH17" s="309"/>
      <c r="DI17" s="309"/>
      <c r="DJ17" s="309"/>
      <c r="DK17" s="309"/>
      <c r="DL17" s="309"/>
      <c r="DM17" s="309"/>
      <c r="DN17" s="309"/>
      <c r="DO17" s="309"/>
      <c r="DP17" s="309"/>
      <c r="DQ17" s="309"/>
      <c r="DR17" s="307"/>
      <c r="DS17" s="309"/>
      <c r="DT17" s="309"/>
      <c r="DU17" s="309"/>
      <c r="DV17" s="309"/>
      <c r="DW17" s="310"/>
      <c r="DX17" s="309"/>
      <c r="DY17" s="309"/>
      <c r="DZ17" s="309"/>
      <c r="EA17" s="309"/>
      <c r="EB17" s="309"/>
      <c r="EC17" s="309"/>
      <c r="ED17" s="309"/>
      <c r="EE17" s="309"/>
      <c r="EF17" s="309"/>
    </row>
    <row r="18" spans="1:136" s="303" customFormat="1" ht="15.75" customHeight="1" x14ac:dyDescent="0.2">
      <c r="A18" s="325">
        <v>0.75</v>
      </c>
      <c r="B18" s="322">
        <f>'EXCEL Stats'!E7</f>
        <v>7.1148775894538611E-3</v>
      </c>
      <c r="C18" s="322">
        <f ca="1">KMStats!G6</f>
        <v>6.7692307692307696E-3</v>
      </c>
      <c r="D18" s="307"/>
      <c r="E18" s="307"/>
      <c r="F18" s="308"/>
      <c r="G18" s="306"/>
      <c r="H18" s="306"/>
      <c r="I18" s="307"/>
      <c r="J18" s="307"/>
      <c r="K18" s="307"/>
      <c r="L18" s="306"/>
      <c r="M18" s="307"/>
      <c r="N18" s="307"/>
      <c r="O18" s="307"/>
      <c r="P18" s="306"/>
      <c r="Q18" s="308"/>
      <c r="R18" s="308"/>
      <c r="S18" s="308"/>
      <c r="T18" s="308"/>
      <c r="U18" s="308"/>
      <c r="V18" s="308"/>
      <c r="W18" s="308"/>
      <c r="X18" s="308"/>
      <c r="Y18" s="307"/>
      <c r="Z18" s="307"/>
      <c r="AA18" s="307"/>
      <c r="AB18" s="309"/>
      <c r="AC18" s="306"/>
      <c r="AD18" s="306"/>
      <c r="AE18" s="326"/>
      <c r="AF18" s="324"/>
      <c r="AG18" s="233"/>
      <c r="AH18" s="231"/>
      <c r="AI18" s="309"/>
      <c r="AJ18" s="309"/>
      <c r="AK18" s="309"/>
      <c r="AL18" s="309"/>
      <c r="AM18" s="309"/>
      <c r="AN18" s="309"/>
      <c r="AO18" s="310"/>
      <c r="AP18" s="310"/>
      <c r="AQ18" s="310"/>
      <c r="AR18" s="310"/>
      <c r="AS18" s="311"/>
      <c r="AT18" s="307"/>
      <c r="AU18" s="328"/>
      <c r="AV18" s="328"/>
      <c r="AW18" s="307"/>
      <c r="AX18" s="307"/>
      <c r="AY18" s="308"/>
      <c r="AZ18" s="308"/>
      <c r="BA18" s="309"/>
      <c r="BB18" s="309"/>
      <c r="BC18" s="309"/>
      <c r="BD18" s="309"/>
      <c r="BE18" s="306"/>
      <c r="BF18" s="328" t="s">
        <v>1370</v>
      </c>
      <c r="BG18" s="309"/>
      <c r="BH18" s="309"/>
      <c r="BI18" s="309"/>
      <c r="BJ18" s="328" t="s">
        <v>1202</v>
      </c>
      <c r="BK18" s="309"/>
      <c r="BL18" s="309"/>
      <c r="BM18" s="309"/>
      <c r="BN18" s="309"/>
      <c r="BO18" s="309"/>
      <c r="BP18" s="309"/>
      <c r="BQ18" s="309"/>
      <c r="BR18" s="309"/>
      <c r="BS18" s="309"/>
      <c r="BT18" s="309"/>
      <c r="BU18" s="309"/>
      <c r="BV18" s="309"/>
      <c r="BW18" s="307"/>
      <c r="BX18" s="307"/>
      <c r="BY18" s="309"/>
      <c r="BZ18" s="309"/>
      <c r="CA18" s="309"/>
      <c r="CB18" s="309"/>
      <c r="CC18" s="309"/>
      <c r="CD18" s="307"/>
      <c r="CE18" s="309"/>
      <c r="CF18" s="309"/>
      <c r="CG18" s="309"/>
      <c r="CH18" s="309"/>
      <c r="CI18" s="309"/>
      <c r="CJ18" s="309"/>
      <c r="CK18" s="309"/>
      <c r="CL18" s="309"/>
      <c r="CM18" s="309"/>
      <c r="CN18" s="309"/>
      <c r="CO18" s="309"/>
      <c r="CP18" s="309"/>
      <c r="CQ18" s="309"/>
      <c r="CR18" s="309"/>
      <c r="CS18" s="309"/>
      <c r="CT18" s="309"/>
      <c r="CU18" s="309"/>
      <c r="CV18" s="309"/>
      <c r="CW18" s="309"/>
      <c r="CX18" s="309"/>
      <c r="CY18" s="309"/>
      <c r="CZ18" s="309"/>
      <c r="DA18" s="309"/>
      <c r="DB18" s="309"/>
      <c r="DC18" s="309"/>
      <c r="DD18" s="309"/>
      <c r="DE18" s="309"/>
      <c r="DF18" s="309"/>
      <c r="DG18" s="309"/>
      <c r="DH18" s="309"/>
      <c r="DI18" s="309"/>
      <c r="DJ18" s="309"/>
      <c r="DK18" s="309"/>
      <c r="DL18" s="309"/>
      <c r="DM18" s="309"/>
      <c r="DN18" s="309"/>
      <c r="DO18" s="309"/>
      <c r="DP18" s="309"/>
      <c r="DQ18" s="309"/>
      <c r="DR18" s="307"/>
      <c r="DS18" s="309"/>
      <c r="DT18" s="309"/>
      <c r="DU18" s="309"/>
      <c r="DV18" s="309"/>
      <c r="DW18" s="310"/>
      <c r="DX18" s="309"/>
      <c r="DY18" s="309"/>
      <c r="DZ18" s="309"/>
      <c r="EA18" s="309"/>
      <c r="EB18" s="309"/>
      <c r="EC18" s="309"/>
      <c r="ED18" s="309"/>
      <c r="EE18" s="309"/>
      <c r="EF18" s="309"/>
    </row>
    <row r="19" spans="1:136" s="303" customFormat="1" ht="15.75" customHeight="1" x14ac:dyDescent="0.2">
      <c r="A19" s="325">
        <v>0.95</v>
      </c>
      <c r="B19" s="322">
        <f>'EXCEL Stats'!E8</f>
        <v>3.0185185185185183E-2</v>
      </c>
      <c r="C19" s="322">
        <f ca="1">KMStats!G7</f>
        <v>2.6153846153846153E-2</v>
      </c>
      <c r="D19" s="307"/>
      <c r="E19" s="307"/>
      <c r="F19" s="308"/>
      <c r="G19" s="306"/>
      <c r="H19" s="306"/>
      <c r="I19" s="307"/>
      <c r="J19" s="307"/>
      <c r="K19" s="307"/>
      <c r="L19" s="306"/>
      <c r="M19" s="307"/>
      <c r="N19" s="307"/>
      <c r="O19" s="307"/>
      <c r="P19" s="306"/>
      <c r="Q19" s="308"/>
      <c r="R19" s="308"/>
      <c r="S19" s="308"/>
      <c r="T19" s="308"/>
      <c r="U19" s="308"/>
      <c r="V19" s="308"/>
      <c r="W19" s="308"/>
      <c r="X19" s="308"/>
      <c r="Y19" s="307"/>
      <c r="Z19" s="307"/>
      <c r="AA19" s="307"/>
      <c r="AB19" s="309"/>
      <c r="AC19" s="306"/>
      <c r="AD19" s="306"/>
      <c r="AE19" s="326"/>
      <c r="AF19" s="324"/>
      <c r="AG19" s="233"/>
      <c r="AH19" s="231"/>
      <c r="AI19" s="309"/>
      <c r="AJ19" s="309"/>
      <c r="AK19" s="309"/>
      <c r="AL19" s="309"/>
      <c r="AM19" s="309"/>
      <c r="AN19" s="309"/>
      <c r="AO19" s="310"/>
      <c r="AP19" s="310"/>
      <c r="AQ19" s="310"/>
      <c r="AR19" s="310"/>
      <c r="AS19" s="311"/>
      <c r="AT19" s="307"/>
      <c r="AU19" s="309"/>
      <c r="AV19" s="309"/>
      <c r="AW19" s="307"/>
      <c r="AX19" s="307"/>
      <c r="AY19" s="308"/>
      <c r="AZ19" s="308"/>
      <c r="BA19" s="309"/>
      <c r="BB19" s="313"/>
      <c r="BC19" s="309"/>
      <c r="BD19" s="309"/>
      <c r="BE19" s="306"/>
      <c r="BF19" s="329">
        <v>0.01</v>
      </c>
      <c r="BG19" s="329">
        <v>0.01</v>
      </c>
      <c r="BH19" s="309"/>
      <c r="BI19" s="309"/>
      <c r="BJ19" s="309"/>
      <c r="BK19" s="328"/>
      <c r="BL19" s="309"/>
      <c r="BM19" s="309"/>
      <c r="BN19" s="309"/>
      <c r="BO19" s="309"/>
      <c r="BP19" s="309"/>
      <c r="BQ19" s="309"/>
      <c r="BR19" s="309"/>
      <c r="BS19" s="309"/>
      <c r="BT19" s="309"/>
      <c r="BU19" s="309"/>
      <c r="BV19" s="309"/>
      <c r="BW19" s="307"/>
      <c r="BX19" s="307"/>
      <c r="BY19" s="309"/>
      <c r="BZ19" s="309"/>
      <c r="CA19" s="309"/>
      <c r="CB19" s="309"/>
      <c r="CC19" s="309"/>
      <c r="CD19" s="307"/>
      <c r="CE19" s="309"/>
      <c r="CF19" s="309"/>
      <c r="CG19" s="309"/>
      <c r="CH19" s="309"/>
      <c r="CI19" s="309"/>
      <c r="CJ19" s="309"/>
      <c r="CK19" s="309"/>
      <c r="CL19" s="309"/>
      <c r="CM19" s="309"/>
      <c r="CN19" s="309"/>
      <c r="CO19" s="309"/>
      <c r="CP19" s="309"/>
      <c r="CQ19" s="309"/>
      <c r="CR19" s="309"/>
      <c r="CS19" s="309"/>
      <c r="CT19" s="309"/>
      <c r="CU19" s="309"/>
      <c r="CV19" s="309"/>
      <c r="CW19" s="309"/>
      <c r="CX19" s="309"/>
      <c r="CY19" s="309"/>
      <c r="CZ19" s="309"/>
      <c r="DA19" s="309"/>
      <c r="DB19" s="309"/>
      <c r="DC19" s="309"/>
      <c r="DD19" s="309"/>
      <c r="DE19" s="309"/>
      <c r="DF19" s="309"/>
      <c r="DG19" s="309"/>
      <c r="DH19" s="309"/>
      <c r="DI19" s="309"/>
      <c r="DJ19" s="309"/>
      <c r="DK19" s="309"/>
      <c r="DL19" s="309"/>
      <c r="DM19" s="309"/>
      <c r="DN19" s="309"/>
      <c r="DO19" s="309"/>
      <c r="DP19" s="309"/>
      <c r="DQ19" s="309"/>
      <c r="DR19" s="307"/>
      <c r="DS19" s="309"/>
      <c r="DT19" s="309"/>
      <c r="DU19" s="309"/>
      <c r="DV19" s="309"/>
      <c r="DW19" s="310"/>
      <c r="DX19" s="309"/>
      <c r="DY19" s="309"/>
      <c r="DZ19" s="309"/>
      <c r="EA19" s="309"/>
      <c r="EB19" s="309"/>
      <c r="EC19" s="309"/>
      <c r="ED19" s="309"/>
      <c r="EE19" s="309"/>
      <c r="EF19" s="309"/>
    </row>
    <row r="20" spans="1:136" s="303" customFormat="1" ht="15.75" customHeight="1" x14ac:dyDescent="0.2">
      <c r="A20" s="330" t="s">
        <v>1491</v>
      </c>
      <c r="B20" s="331">
        <f>'EXCEL Stats'!E9</f>
        <v>0.93877551020408168</v>
      </c>
      <c r="C20" s="331">
        <f>KMStats!G8</f>
        <v>0.93877551020408168</v>
      </c>
      <c r="D20" s="307"/>
      <c r="E20" s="307"/>
      <c r="F20" s="308"/>
      <c r="G20" s="306"/>
      <c r="H20" s="306"/>
      <c r="I20" s="307"/>
      <c r="J20" s="307"/>
      <c r="K20" s="307"/>
      <c r="L20" s="306"/>
      <c r="M20" s="307"/>
      <c r="N20" s="307"/>
      <c r="O20" s="307"/>
      <c r="P20" s="306"/>
      <c r="Q20" s="308"/>
      <c r="R20" s="308"/>
      <c r="S20" s="308"/>
      <c r="T20" s="308"/>
      <c r="U20" s="308"/>
      <c r="V20" s="308"/>
      <c r="W20" s="308"/>
      <c r="X20" s="308"/>
      <c r="Y20" s="307"/>
      <c r="Z20" s="307"/>
      <c r="AA20" s="307"/>
      <c r="AB20" s="309"/>
      <c r="AC20" s="306"/>
      <c r="AD20" s="306"/>
      <c r="AE20" s="323"/>
      <c r="AF20" s="324"/>
      <c r="AG20" s="233"/>
      <c r="AH20" s="231"/>
      <c r="AI20" s="309"/>
      <c r="AJ20" s="309"/>
      <c r="AK20" s="309"/>
      <c r="AL20" s="309"/>
      <c r="AM20" s="309"/>
      <c r="AN20" s="309"/>
      <c r="AO20" s="310"/>
      <c r="AP20" s="310"/>
      <c r="AQ20" s="310"/>
      <c r="AR20" s="310"/>
      <c r="AS20" s="314"/>
      <c r="AT20" s="307"/>
      <c r="AU20" s="309"/>
      <c r="AV20" s="309"/>
      <c r="AW20" s="307"/>
      <c r="AX20" s="307"/>
      <c r="AY20" s="308"/>
      <c r="AZ20" s="308"/>
      <c r="BA20" s="309"/>
      <c r="BB20" s="317"/>
      <c r="BC20" s="309"/>
      <c r="BD20" s="309"/>
      <c r="BE20" s="306"/>
      <c r="BF20" s="329">
        <v>100000000</v>
      </c>
      <c r="BG20" s="329">
        <v>100000000</v>
      </c>
      <c r="BH20" s="309"/>
      <c r="BI20" s="309"/>
      <c r="BJ20" s="309" t="s">
        <v>1455</v>
      </c>
      <c r="BK20" s="322">
        <f ca="1">C16</f>
        <v>1.4545454545454547E-3</v>
      </c>
      <c r="BL20" s="309"/>
      <c r="BM20" s="309"/>
      <c r="BN20" s="309"/>
      <c r="BO20" s="309"/>
      <c r="BP20" s="309"/>
      <c r="BQ20" s="309"/>
      <c r="BR20" s="309"/>
      <c r="BS20" s="309"/>
      <c r="BT20" s="309"/>
      <c r="BU20" s="309"/>
      <c r="BV20" s="309"/>
      <c r="BW20" s="307"/>
      <c r="BX20" s="307"/>
      <c r="BY20" s="309"/>
      <c r="BZ20" s="309"/>
      <c r="CA20" s="309"/>
      <c r="CB20" s="309"/>
      <c r="CC20" s="309"/>
      <c r="CD20" s="307"/>
      <c r="CE20" s="309"/>
      <c r="CF20" s="309"/>
      <c r="CG20" s="309"/>
      <c r="CH20" s="309"/>
      <c r="CI20" s="309"/>
      <c r="CJ20" s="309"/>
      <c r="CK20" s="309"/>
      <c r="CL20" s="309"/>
      <c r="CM20" s="309"/>
      <c r="CN20" s="309"/>
      <c r="CO20" s="309"/>
      <c r="CP20" s="309"/>
      <c r="CQ20" s="309"/>
      <c r="CR20" s="309"/>
      <c r="CS20" s="309"/>
      <c r="CT20" s="309"/>
      <c r="CU20" s="309"/>
      <c r="CV20" s="309"/>
      <c r="CW20" s="309"/>
      <c r="CX20" s="309"/>
      <c r="CY20" s="309"/>
      <c r="CZ20" s="309"/>
      <c r="DA20" s="309"/>
      <c r="DB20" s="309"/>
      <c r="DC20" s="309"/>
      <c r="DD20" s="309"/>
      <c r="DE20" s="309"/>
      <c r="DF20" s="309"/>
      <c r="DG20" s="309"/>
      <c r="DH20" s="309"/>
      <c r="DI20" s="309"/>
      <c r="DJ20" s="309"/>
      <c r="DK20" s="309"/>
      <c r="DL20" s="309"/>
      <c r="DM20" s="309"/>
      <c r="DN20" s="309"/>
      <c r="DO20" s="309"/>
      <c r="DP20" s="309"/>
      <c r="DQ20" s="309"/>
      <c r="DR20" s="307"/>
      <c r="DS20" s="309"/>
      <c r="DT20" s="309"/>
      <c r="DU20" s="309"/>
      <c r="DV20" s="309"/>
      <c r="DW20" s="310"/>
      <c r="DX20" s="309"/>
      <c r="DY20" s="309"/>
      <c r="DZ20" s="309"/>
      <c r="EA20" s="309"/>
      <c r="EB20" s="309"/>
      <c r="EC20" s="309"/>
      <c r="ED20" s="309"/>
      <c r="EE20" s="309"/>
      <c r="EF20" s="309"/>
    </row>
    <row r="21" spans="1:136" s="303" customFormat="1" ht="15.75" customHeight="1" x14ac:dyDescent="0.2">
      <c r="A21" s="310" t="s">
        <v>560</v>
      </c>
      <c r="B21" s="322">
        <f>'EXCEL Stats'!E11</f>
        <v>1.0172359667210824E-2</v>
      </c>
      <c r="C21" s="322">
        <f>KMStats!G10</f>
        <v>9.2330070502175676E-3</v>
      </c>
      <c r="D21" s="307"/>
      <c r="E21" s="307"/>
      <c r="F21" s="308"/>
      <c r="G21" s="306"/>
      <c r="H21" s="306"/>
      <c r="I21" s="307"/>
      <c r="J21" s="307"/>
      <c r="K21" s="307"/>
      <c r="L21" s="306"/>
      <c r="M21" s="307"/>
      <c r="N21" s="307"/>
      <c r="O21" s="307"/>
      <c r="P21" s="306"/>
      <c r="Q21" s="308"/>
      <c r="R21" s="308"/>
      <c r="S21" s="308"/>
      <c r="T21" s="308"/>
      <c r="U21" s="308"/>
      <c r="V21" s="308"/>
      <c r="W21" s="308"/>
      <c r="X21" s="308"/>
      <c r="Y21" s="307"/>
      <c r="Z21" s="307"/>
      <c r="AA21" s="307"/>
      <c r="AB21" s="309"/>
      <c r="AC21" s="306"/>
      <c r="AD21" s="306"/>
      <c r="AE21" s="323"/>
      <c r="AF21" s="324"/>
      <c r="AG21" s="309"/>
      <c r="AH21" s="309"/>
      <c r="AI21" s="309"/>
      <c r="AJ21" s="309"/>
      <c r="AK21" s="309"/>
      <c r="AL21" s="309"/>
      <c r="AM21" s="309"/>
      <c r="AN21" s="309"/>
      <c r="AO21" s="310"/>
      <c r="AP21" s="310"/>
      <c r="AQ21" s="310"/>
      <c r="AR21" s="310"/>
      <c r="AS21" s="314"/>
      <c r="AT21" s="307"/>
      <c r="AU21" s="309"/>
      <c r="AV21" s="309"/>
      <c r="AW21" s="307"/>
      <c r="AX21" s="307"/>
      <c r="AY21" s="308"/>
      <c r="AZ21" s="308"/>
      <c r="BA21" s="309"/>
      <c r="BB21" s="317"/>
      <c r="BC21" s="309"/>
      <c r="BD21" s="309"/>
      <c r="BE21" s="306"/>
      <c r="BF21" s="329">
        <v>0.01</v>
      </c>
      <c r="BG21" s="329">
        <f>BF21*0.1</f>
        <v>1E-3</v>
      </c>
      <c r="BH21" s="309"/>
      <c r="BI21" s="309"/>
      <c r="BJ21" s="309" t="s">
        <v>1456</v>
      </c>
      <c r="BK21" s="322">
        <f>C14</f>
        <v>2.4999999999999998E-5</v>
      </c>
      <c r="BL21" s="309"/>
      <c r="BM21" s="309"/>
      <c r="BN21" s="309"/>
      <c r="BO21" s="309"/>
      <c r="BP21" s="309"/>
      <c r="BQ21" s="309"/>
      <c r="BR21" s="309"/>
      <c r="BS21" s="309"/>
      <c r="BT21" s="309"/>
      <c r="BU21" s="309"/>
      <c r="BV21" s="309"/>
      <c r="BW21" s="307"/>
      <c r="BX21" s="307"/>
      <c r="BY21" s="309"/>
      <c r="BZ21" s="309"/>
      <c r="CA21" s="309"/>
      <c r="CB21" s="309"/>
      <c r="CC21" s="309"/>
      <c r="CD21" s="307"/>
      <c r="CE21" s="309"/>
      <c r="CF21" s="309"/>
      <c r="CG21" s="309"/>
      <c r="CH21" s="309"/>
      <c r="CI21" s="309"/>
      <c r="CJ21" s="309"/>
      <c r="CK21" s="309"/>
      <c r="CL21" s="309"/>
      <c r="CM21" s="309"/>
      <c r="CN21" s="309"/>
      <c r="CO21" s="309"/>
      <c r="CP21" s="309"/>
      <c r="CQ21" s="309"/>
      <c r="CR21" s="309"/>
      <c r="CS21" s="309"/>
      <c r="CT21" s="309"/>
      <c r="CU21" s="309"/>
      <c r="CV21" s="309"/>
      <c r="CW21" s="309"/>
      <c r="CX21" s="309"/>
      <c r="CY21" s="309"/>
      <c r="CZ21" s="309"/>
      <c r="DA21" s="309"/>
      <c r="DB21" s="309"/>
      <c r="DC21" s="309"/>
      <c r="DD21" s="309"/>
      <c r="DE21" s="309"/>
      <c r="DF21" s="309"/>
      <c r="DG21" s="309"/>
      <c r="DH21" s="309"/>
      <c r="DI21" s="309"/>
      <c r="DJ21" s="309"/>
      <c r="DK21" s="309"/>
      <c r="DL21" s="309"/>
      <c r="DM21" s="309"/>
      <c r="DN21" s="309"/>
      <c r="DO21" s="309"/>
      <c r="DP21" s="309"/>
      <c r="DQ21" s="309"/>
      <c r="DR21" s="307"/>
      <c r="DS21" s="309"/>
      <c r="DT21" s="309"/>
      <c r="DU21" s="309"/>
      <c r="DV21" s="309"/>
      <c r="DW21" s="310"/>
      <c r="DX21" s="309"/>
      <c r="DY21" s="309"/>
      <c r="DZ21" s="309"/>
      <c r="EA21" s="309"/>
      <c r="EB21" s="309"/>
      <c r="EC21" s="309"/>
      <c r="ED21" s="309"/>
      <c r="EE21" s="309"/>
      <c r="EF21" s="309"/>
    </row>
    <row r="22" spans="1:136" s="303" customFormat="1" ht="15.75" customHeight="1" x14ac:dyDescent="0.2">
      <c r="A22" s="310" t="s">
        <v>1367</v>
      </c>
      <c r="B22" s="322">
        <f>'EXCEL Stats'!E12</f>
        <v>4.9985723496038907E-2</v>
      </c>
      <c r="C22" s="322">
        <f>KMStats!G12</f>
        <v>4.9505152779370107E-2</v>
      </c>
      <c r="D22" s="307"/>
      <c r="E22" s="307"/>
      <c r="F22" s="308"/>
      <c r="G22" s="306"/>
      <c r="H22" s="306"/>
      <c r="I22" s="307"/>
      <c r="J22" s="307"/>
      <c r="K22" s="307"/>
      <c r="L22" s="306"/>
      <c r="M22" s="307"/>
      <c r="N22" s="307"/>
      <c r="O22" s="307"/>
      <c r="P22" s="306"/>
      <c r="Q22" s="308"/>
      <c r="R22" s="308"/>
      <c r="S22" s="308"/>
      <c r="T22" s="308"/>
      <c r="U22" s="308"/>
      <c r="V22" s="308"/>
      <c r="W22" s="308"/>
      <c r="X22" s="308"/>
      <c r="Y22" s="307"/>
      <c r="Z22" s="307"/>
      <c r="AA22" s="307"/>
      <c r="AB22" s="309"/>
      <c r="AC22" s="306"/>
      <c r="AD22" s="306"/>
      <c r="AE22" s="323"/>
      <c r="AF22" s="324"/>
      <c r="AG22" s="309"/>
      <c r="AH22" s="309"/>
      <c r="AI22" s="309"/>
      <c r="AJ22" s="309"/>
      <c r="AK22" s="309"/>
      <c r="AL22" s="309"/>
      <c r="AM22" s="309"/>
      <c r="AN22" s="309"/>
      <c r="AO22" s="310"/>
      <c r="AP22" s="310"/>
      <c r="AQ22" s="310"/>
      <c r="AR22" s="310"/>
      <c r="AS22" s="314"/>
      <c r="AT22" s="307"/>
      <c r="AU22" s="309"/>
      <c r="AV22" s="309"/>
      <c r="AW22" s="307"/>
      <c r="AX22" s="307"/>
      <c r="AY22" s="308"/>
      <c r="AZ22" s="308"/>
      <c r="BA22" s="309"/>
      <c r="BB22" s="317"/>
      <c r="BC22" s="309"/>
      <c r="BD22" s="309"/>
      <c r="BE22" s="306"/>
      <c r="BF22" s="329">
        <v>100000000</v>
      </c>
      <c r="BG22" s="329">
        <f>BF22*0.1</f>
        <v>10000000</v>
      </c>
      <c r="BH22" s="309"/>
      <c r="BI22" s="309"/>
      <c r="BJ22" s="309" t="s">
        <v>1366</v>
      </c>
      <c r="BK22" s="322">
        <f ca="1">C15</f>
        <v>3.181818181818182E-4</v>
      </c>
      <c r="BL22" s="309"/>
      <c r="BM22" s="309"/>
      <c r="BN22" s="309"/>
      <c r="BO22" s="309"/>
      <c r="BP22" s="309"/>
      <c r="BQ22" s="309"/>
      <c r="BR22" s="309"/>
      <c r="BS22" s="309"/>
      <c r="BT22" s="309"/>
      <c r="BU22" s="309"/>
      <c r="BV22" s="309"/>
      <c r="BW22" s="307"/>
      <c r="BX22" s="307"/>
      <c r="BY22" s="309"/>
      <c r="BZ22" s="309"/>
      <c r="CA22" s="309"/>
      <c r="CB22" s="309"/>
      <c r="CC22" s="309"/>
      <c r="CD22" s="307"/>
      <c r="CE22" s="309"/>
      <c r="CF22" s="309"/>
      <c r="CG22" s="309"/>
      <c r="CH22" s="309"/>
      <c r="CI22" s="309"/>
      <c r="CJ22" s="309"/>
      <c r="CK22" s="309"/>
      <c r="CL22" s="309"/>
      <c r="CM22" s="309"/>
      <c r="CN22" s="309"/>
      <c r="CO22" s="309"/>
      <c r="CP22" s="309"/>
      <c r="CQ22" s="309"/>
      <c r="CR22" s="309"/>
      <c r="CS22" s="309"/>
      <c r="CT22" s="309"/>
      <c r="CU22" s="309"/>
      <c r="CV22" s="309"/>
      <c r="CW22" s="309"/>
      <c r="CX22" s="309"/>
      <c r="CY22" s="309"/>
      <c r="CZ22" s="309"/>
      <c r="DA22" s="309"/>
      <c r="DB22" s="309"/>
      <c r="DC22" s="309"/>
      <c r="DD22" s="309"/>
      <c r="DE22" s="309"/>
      <c r="DF22" s="309"/>
      <c r="DG22" s="309"/>
      <c r="DH22" s="309"/>
      <c r="DI22" s="309"/>
      <c r="DJ22" s="309"/>
      <c r="DK22" s="309"/>
      <c r="DL22" s="309"/>
      <c r="DM22" s="309"/>
      <c r="DN22" s="309"/>
      <c r="DO22" s="309"/>
      <c r="DP22" s="309"/>
      <c r="DQ22" s="309"/>
      <c r="DR22" s="307"/>
      <c r="DS22" s="309"/>
      <c r="DT22" s="309"/>
      <c r="DU22" s="309"/>
      <c r="DV22" s="309"/>
      <c r="DW22" s="310"/>
      <c r="DX22" s="309"/>
      <c r="DY22" s="309"/>
      <c r="DZ22" s="309"/>
      <c r="EA22" s="309"/>
      <c r="EB22" s="309"/>
      <c r="EC22" s="309"/>
      <c r="ED22" s="309"/>
      <c r="EE22" s="309"/>
      <c r="EF22" s="309"/>
    </row>
    <row r="23" spans="1:136" s="303" customFormat="1" ht="15.75" customHeight="1" x14ac:dyDescent="0.2">
      <c r="A23" s="330" t="s">
        <v>1368</v>
      </c>
      <c r="B23" s="331">
        <f>'EXCEL Stats'!E13</f>
        <v>4.7190593400060869E-3</v>
      </c>
      <c r="C23" s="331">
        <f>KMStats!G13</f>
        <v>1.3163759422302867E-2</v>
      </c>
      <c r="D23" s="307"/>
      <c r="E23" s="307"/>
      <c r="F23" s="308"/>
      <c r="G23" s="306"/>
      <c r="H23" s="306"/>
      <c r="I23" s="307"/>
      <c r="J23" s="307"/>
      <c r="K23" s="307"/>
      <c r="L23" s="306"/>
      <c r="M23" s="307"/>
      <c r="N23" s="307"/>
      <c r="O23" s="307"/>
      <c r="P23" s="306"/>
      <c r="Q23" s="308"/>
      <c r="R23" s="308"/>
      <c r="S23" s="308"/>
      <c r="T23" s="308"/>
      <c r="U23" s="308"/>
      <c r="V23" s="308"/>
      <c r="W23" s="308"/>
      <c r="X23" s="308"/>
      <c r="Y23" s="307"/>
      <c r="Z23" s="307"/>
      <c r="AA23" s="307"/>
      <c r="AB23" s="309"/>
      <c r="AC23" s="306"/>
      <c r="AD23" s="306"/>
      <c r="AE23" s="323"/>
      <c r="AF23" s="324"/>
      <c r="AG23" s="309"/>
      <c r="AH23" s="309"/>
      <c r="AI23" s="309"/>
      <c r="AJ23" s="309"/>
      <c r="AK23" s="309"/>
      <c r="AL23" s="309"/>
      <c r="AM23" s="309"/>
      <c r="AN23" s="309"/>
      <c r="AO23" s="310"/>
      <c r="AP23" s="310"/>
      <c r="AQ23" s="310"/>
      <c r="AR23" s="310"/>
      <c r="AS23" s="314"/>
      <c r="AT23" s="307"/>
      <c r="AU23" s="309"/>
      <c r="AV23" s="309"/>
      <c r="AW23" s="307"/>
      <c r="AX23" s="307"/>
      <c r="AY23" s="308"/>
      <c r="AZ23" s="308"/>
      <c r="BA23" s="309"/>
      <c r="BB23" s="317"/>
      <c r="BC23" s="309"/>
      <c r="BD23" s="309"/>
      <c r="BE23" s="306"/>
      <c r="BF23" s="329">
        <v>0.01</v>
      </c>
      <c r="BG23" s="329">
        <f>BF23*0.01</f>
        <v>1E-4</v>
      </c>
      <c r="BH23" s="309"/>
      <c r="BI23" s="309"/>
      <c r="BJ23" s="309" t="s">
        <v>1457</v>
      </c>
      <c r="BK23" s="322">
        <f ca="1">C17</f>
        <v>2.7272727272727275E-3</v>
      </c>
      <c r="BL23" s="309"/>
      <c r="BM23" s="309"/>
      <c r="BN23" s="309"/>
      <c r="BO23" s="309"/>
      <c r="BP23" s="309"/>
      <c r="BQ23" s="309"/>
      <c r="BR23" s="309"/>
      <c r="BS23" s="309"/>
      <c r="BT23" s="309"/>
      <c r="BU23" s="309"/>
      <c r="BV23" s="309"/>
      <c r="BW23" s="307"/>
      <c r="BX23" s="307"/>
      <c r="BY23" s="309"/>
      <c r="BZ23" s="309"/>
      <c r="CA23" s="309"/>
      <c r="CB23" s="309"/>
      <c r="CC23" s="309"/>
      <c r="CD23" s="307"/>
      <c r="CE23" s="309"/>
      <c r="CF23" s="309"/>
      <c r="CG23" s="309"/>
      <c r="CH23" s="309"/>
      <c r="CI23" s="309"/>
      <c r="CJ23" s="309"/>
      <c r="CK23" s="309"/>
      <c r="CL23" s="309"/>
      <c r="CM23" s="309"/>
      <c r="CN23" s="309"/>
      <c r="CO23" s="309"/>
      <c r="CP23" s="309"/>
      <c r="CQ23" s="309"/>
      <c r="CR23" s="309"/>
      <c r="CS23" s="309"/>
      <c r="CT23" s="309"/>
      <c r="CU23" s="309"/>
      <c r="CV23" s="309"/>
      <c r="CW23" s="309"/>
      <c r="CX23" s="309"/>
      <c r="CY23" s="309"/>
      <c r="CZ23" s="309"/>
      <c r="DA23" s="309"/>
      <c r="DB23" s="309"/>
      <c r="DC23" s="309"/>
      <c r="DD23" s="309"/>
      <c r="DE23" s="309"/>
      <c r="DF23" s="309"/>
      <c r="DG23" s="309"/>
      <c r="DH23" s="309"/>
      <c r="DI23" s="309"/>
      <c r="DJ23" s="309"/>
      <c r="DK23" s="309"/>
      <c r="DL23" s="309"/>
      <c r="DM23" s="309"/>
      <c r="DN23" s="309"/>
      <c r="DO23" s="309"/>
      <c r="DP23" s="309"/>
      <c r="DQ23" s="309"/>
      <c r="DR23" s="307"/>
      <c r="DS23" s="309"/>
      <c r="DT23" s="309"/>
      <c r="DU23" s="309"/>
      <c r="DV23" s="309"/>
      <c r="DW23" s="310"/>
      <c r="DX23" s="309"/>
      <c r="DY23" s="309"/>
      <c r="DZ23" s="309"/>
      <c r="EA23" s="309"/>
      <c r="EB23" s="309"/>
      <c r="EC23" s="309"/>
      <c r="ED23" s="309"/>
      <c r="EE23" s="309"/>
      <c r="EF23" s="309"/>
    </row>
    <row r="24" spans="1:136" s="303" customFormat="1" ht="15.75" customHeight="1" x14ac:dyDescent="0.2">
      <c r="A24" s="310" t="s">
        <v>1365</v>
      </c>
      <c r="B24" s="319">
        <f>'EXCEL Stats'!E14</f>
        <v>431</v>
      </c>
      <c r="C24" s="468">
        <f>KMStats!G15</f>
        <v>431</v>
      </c>
      <c r="D24" s="307"/>
      <c r="E24" s="307"/>
      <c r="F24" s="308"/>
      <c r="G24" s="306"/>
      <c r="H24" s="306"/>
      <c r="I24" s="307"/>
      <c r="J24" s="307"/>
      <c r="K24" s="307"/>
      <c r="L24" s="306"/>
      <c r="M24" s="307"/>
      <c r="N24" s="307"/>
      <c r="O24" s="307"/>
      <c r="P24" s="306"/>
      <c r="Q24" s="308"/>
      <c r="R24" s="308"/>
      <c r="S24" s="308"/>
      <c r="T24" s="308"/>
      <c r="U24" s="308"/>
      <c r="V24" s="308"/>
      <c r="W24" s="308"/>
      <c r="X24" s="308"/>
      <c r="Y24" s="307"/>
      <c r="Z24" s="307"/>
      <c r="AA24" s="307"/>
      <c r="AB24" s="309"/>
      <c r="AC24" s="306"/>
      <c r="AD24" s="306"/>
      <c r="AE24" s="323"/>
      <c r="AF24" s="332"/>
      <c r="AG24" s="309"/>
      <c r="AH24" s="309"/>
      <c r="AI24" s="309"/>
      <c r="AJ24" s="309"/>
      <c r="AK24" s="309"/>
      <c r="AL24" s="309"/>
      <c r="AM24" s="309"/>
      <c r="AN24" s="309"/>
      <c r="AO24" s="310"/>
      <c r="AP24" s="310"/>
      <c r="AQ24" s="310"/>
      <c r="AR24" s="310"/>
      <c r="AS24" s="314"/>
      <c r="AT24" s="307"/>
      <c r="AU24" s="309"/>
      <c r="AV24" s="309"/>
      <c r="AW24" s="307"/>
      <c r="AX24" s="307"/>
      <c r="AY24" s="308"/>
      <c r="AZ24" s="308"/>
      <c r="BA24" s="309"/>
      <c r="BB24" s="317"/>
      <c r="BC24" s="309"/>
      <c r="BD24" s="309"/>
      <c r="BE24" s="306"/>
      <c r="BF24" s="329">
        <v>100000000</v>
      </c>
      <c r="BG24" s="329">
        <f>BF24*0.01</f>
        <v>1000000</v>
      </c>
      <c r="BH24" s="309"/>
      <c r="BI24" s="309"/>
      <c r="BJ24" s="309" t="s">
        <v>1458</v>
      </c>
      <c r="BK24" s="322">
        <f ca="1">C19</f>
        <v>2.6153846153846153E-2</v>
      </c>
      <c r="BL24" s="309"/>
      <c r="BM24" s="309"/>
      <c r="BN24" s="309"/>
      <c r="BO24" s="309"/>
      <c r="BP24" s="309"/>
      <c r="BQ24" s="309"/>
      <c r="BR24" s="309"/>
      <c r="BS24" s="309"/>
      <c r="BT24" s="309"/>
      <c r="BU24" s="309"/>
      <c r="BV24" s="309"/>
      <c r="BW24" s="307"/>
      <c r="BX24" s="307"/>
      <c r="BY24" s="309"/>
      <c r="BZ24" s="309"/>
      <c r="CA24" s="309"/>
      <c r="CB24" s="309"/>
      <c r="CC24" s="309"/>
      <c r="CD24" s="307"/>
      <c r="CE24" s="309"/>
      <c r="CF24" s="309"/>
      <c r="CG24" s="309"/>
      <c r="CH24" s="309"/>
      <c r="CI24" s="309"/>
      <c r="CJ24" s="309"/>
      <c r="CK24" s="309"/>
      <c r="CL24" s="309"/>
      <c r="CM24" s="309"/>
      <c r="CN24" s="309"/>
      <c r="CO24" s="309"/>
      <c r="CP24" s="309"/>
      <c r="CQ24" s="309"/>
      <c r="CR24" s="309"/>
      <c r="CS24" s="309"/>
      <c r="CT24" s="309"/>
      <c r="CU24" s="309"/>
      <c r="CV24" s="309"/>
      <c r="CW24" s="309"/>
      <c r="CX24" s="309"/>
      <c r="CY24" s="309"/>
      <c r="CZ24" s="309"/>
      <c r="DA24" s="309"/>
      <c r="DB24" s="309"/>
      <c r="DC24" s="309"/>
      <c r="DD24" s="309"/>
      <c r="DE24" s="309"/>
      <c r="DF24" s="309"/>
      <c r="DG24" s="309"/>
      <c r="DH24" s="309"/>
      <c r="DI24" s="309"/>
      <c r="DJ24" s="309"/>
      <c r="DK24" s="309"/>
      <c r="DL24" s="309"/>
      <c r="DM24" s="309"/>
      <c r="DN24" s="309"/>
      <c r="DO24" s="309"/>
      <c r="DP24" s="309"/>
      <c r="DQ24" s="309"/>
      <c r="DR24" s="307"/>
      <c r="DS24" s="309"/>
      <c r="DT24" s="309"/>
      <c r="DU24" s="309"/>
      <c r="DV24" s="309"/>
      <c r="DW24" s="310"/>
      <c r="DX24" s="309"/>
      <c r="DY24" s="309"/>
      <c r="DZ24" s="309"/>
      <c r="EA24" s="309"/>
      <c r="EB24" s="309"/>
      <c r="EC24" s="309"/>
      <c r="ED24" s="309"/>
      <c r="EE24" s="309"/>
      <c r="EF24" s="309"/>
    </row>
    <row r="25" spans="1:136" s="303" customFormat="1" ht="15.75" customHeight="1" x14ac:dyDescent="0.2">
      <c r="A25" s="310" t="s">
        <v>2669</v>
      </c>
      <c r="B25" s="310"/>
      <c r="C25" s="468">
        <f>KMStats!G16</f>
        <v>411</v>
      </c>
      <c r="D25" s="307"/>
      <c r="E25" s="307"/>
      <c r="F25" s="308"/>
      <c r="G25" s="306"/>
      <c r="H25" s="306"/>
      <c r="I25" s="307"/>
      <c r="J25" s="307"/>
      <c r="K25" s="307"/>
      <c r="L25" s="306"/>
      <c r="M25" s="307"/>
      <c r="N25" s="307"/>
      <c r="O25" s="307"/>
      <c r="P25" s="306"/>
      <c r="Q25" s="308"/>
      <c r="R25" s="308"/>
      <c r="S25" s="308"/>
      <c r="T25" s="308"/>
      <c r="U25" s="308"/>
      <c r="V25" s="308"/>
      <c r="W25" s="308"/>
      <c r="X25" s="308"/>
      <c r="Y25" s="307"/>
      <c r="Z25" s="307"/>
      <c r="AA25" s="307"/>
      <c r="AB25" s="309"/>
      <c r="AC25" s="306"/>
      <c r="AD25" s="306"/>
      <c r="AE25" s="323"/>
      <c r="AF25" s="332"/>
      <c r="AG25" s="309"/>
      <c r="AH25" s="309"/>
      <c r="AI25" s="309"/>
      <c r="AJ25" s="309"/>
      <c r="AK25" s="309"/>
      <c r="AL25" s="309"/>
      <c r="AM25" s="309"/>
      <c r="AN25" s="309"/>
      <c r="AO25" s="310"/>
      <c r="AP25" s="310"/>
      <c r="AQ25" s="310"/>
      <c r="AR25" s="310"/>
      <c r="AS25" s="314"/>
      <c r="AT25" s="307"/>
      <c r="AU25" s="309"/>
      <c r="AV25" s="309"/>
      <c r="AW25" s="307"/>
      <c r="AX25" s="307"/>
      <c r="AY25" s="308"/>
      <c r="AZ25" s="308"/>
      <c r="BA25" s="309"/>
      <c r="BB25" s="317"/>
      <c r="BC25" s="309"/>
      <c r="BD25" s="309"/>
      <c r="BE25" s="306"/>
      <c r="BF25" s="329">
        <v>0.01</v>
      </c>
      <c r="BG25" s="329">
        <f>BF25*0.001</f>
        <v>1.0000000000000001E-5</v>
      </c>
      <c r="BH25" s="309"/>
      <c r="BI25" s="309"/>
      <c r="BJ25" s="309" t="s">
        <v>1491</v>
      </c>
      <c r="BK25" s="322">
        <f>C20</f>
        <v>0.93877551020408168</v>
      </c>
      <c r="BL25" s="309"/>
      <c r="BM25" s="309"/>
      <c r="BN25" s="309"/>
      <c r="BO25" s="309"/>
      <c r="BP25" s="309"/>
      <c r="BQ25" s="309"/>
      <c r="BR25" s="309"/>
      <c r="BS25" s="309"/>
      <c r="BT25" s="309"/>
      <c r="BU25" s="309"/>
      <c r="BV25" s="309"/>
      <c r="BW25" s="307"/>
      <c r="BX25" s="307"/>
      <c r="BY25" s="309"/>
      <c r="BZ25" s="309"/>
      <c r="CA25" s="309"/>
      <c r="CB25" s="309"/>
      <c r="CC25" s="309"/>
      <c r="CD25" s="307"/>
      <c r="CE25" s="309"/>
      <c r="CF25" s="309"/>
      <c r="CG25" s="309"/>
      <c r="CH25" s="309"/>
      <c r="CI25" s="309"/>
      <c r="CJ25" s="309"/>
      <c r="CK25" s="309"/>
      <c r="CL25" s="309"/>
      <c r="CM25" s="309"/>
      <c r="CN25" s="309"/>
      <c r="CO25" s="309"/>
      <c r="CP25" s="309"/>
      <c r="CQ25" s="309"/>
      <c r="CR25" s="309"/>
      <c r="CS25" s="309"/>
      <c r="CT25" s="309"/>
      <c r="CU25" s="309"/>
      <c r="CV25" s="309"/>
      <c r="CW25" s="309"/>
      <c r="CX25" s="309"/>
      <c r="CY25" s="309"/>
      <c r="CZ25" s="309"/>
      <c r="DA25" s="309"/>
      <c r="DB25" s="309"/>
      <c r="DC25" s="309"/>
      <c r="DD25" s="309"/>
      <c r="DE25" s="309"/>
      <c r="DF25" s="309"/>
      <c r="DG25" s="309"/>
      <c r="DH25" s="309"/>
      <c r="DI25" s="309"/>
      <c r="DJ25" s="309"/>
      <c r="DK25" s="309"/>
      <c r="DL25" s="309"/>
      <c r="DM25" s="309"/>
      <c r="DN25" s="309"/>
      <c r="DO25" s="309"/>
      <c r="DP25" s="309"/>
      <c r="DQ25" s="309"/>
      <c r="DR25" s="307"/>
      <c r="DS25" s="309"/>
      <c r="DT25" s="309"/>
      <c r="DU25" s="309"/>
      <c r="DV25" s="309"/>
      <c r="DW25" s="310"/>
      <c r="DX25" s="309"/>
      <c r="DY25" s="309"/>
      <c r="DZ25" s="309"/>
      <c r="EA25" s="309"/>
      <c r="EB25" s="309"/>
      <c r="EC25" s="309"/>
      <c r="ED25" s="309"/>
      <c r="EE25" s="309"/>
      <c r="EF25" s="309"/>
    </row>
    <row r="26" spans="1:136" s="303" customFormat="1" ht="15.75" customHeight="1" x14ac:dyDescent="0.2">
      <c r="A26" s="330" t="s">
        <v>2668</v>
      </c>
      <c r="B26" s="330"/>
      <c r="C26" s="469">
        <f>KMStats!G17</f>
        <v>20</v>
      </c>
      <c r="D26" s="307"/>
      <c r="E26" s="307"/>
      <c r="F26" s="308"/>
      <c r="G26" s="306"/>
      <c r="H26" s="306"/>
      <c r="I26" s="307"/>
      <c r="J26" s="307"/>
      <c r="K26" s="307"/>
      <c r="L26" s="306"/>
      <c r="M26" s="307"/>
      <c r="N26" s="307"/>
      <c r="O26" s="307"/>
      <c r="P26" s="306"/>
      <c r="Q26" s="308"/>
      <c r="R26" s="308"/>
      <c r="S26" s="308"/>
      <c r="T26" s="308"/>
      <c r="U26" s="308"/>
      <c r="V26" s="308"/>
      <c r="W26" s="308"/>
      <c r="X26" s="308"/>
      <c r="Y26" s="307"/>
      <c r="Z26" s="307"/>
      <c r="AA26" s="307"/>
      <c r="AB26" s="309"/>
      <c r="AC26" s="306"/>
      <c r="AD26" s="306"/>
      <c r="AE26" s="323"/>
      <c r="AF26" s="332"/>
      <c r="AG26" s="309"/>
      <c r="AH26" s="309"/>
      <c r="AI26" s="309"/>
      <c r="AJ26" s="309"/>
      <c r="AK26" s="309"/>
      <c r="AL26" s="309"/>
      <c r="AM26" s="309"/>
      <c r="AN26" s="309"/>
      <c r="AO26" s="310"/>
      <c r="AP26" s="310"/>
      <c r="AQ26" s="310"/>
      <c r="AR26" s="310"/>
      <c r="AS26" s="314"/>
      <c r="AT26" s="307"/>
      <c r="AU26" s="309"/>
      <c r="AV26" s="309"/>
      <c r="AW26" s="307"/>
      <c r="AX26" s="307"/>
      <c r="AY26" s="308"/>
      <c r="AZ26" s="308"/>
      <c r="BA26" s="309"/>
      <c r="BB26" s="319"/>
      <c r="BC26" s="309"/>
      <c r="BD26" s="309"/>
      <c r="BE26" s="306"/>
      <c r="BF26" s="329">
        <v>100000000</v>
      </c>
      <c r="BG26" s="329">
        <f>BF26*0.001</f>
        <v>100000</v>
      </c>
      <c r="BH26" s="309"/>
      <c r="BI26" s="309"/>
      <c r="BJ26" s="309" t="s">
        <v>1459</v>
      </c>
      <c r="BK26" s="322">
        <f ca="1">C18</f>
        <v>6.7692307692307696E-3</v>
      </c>
      <c r="BL26" s="309"/>
      <c r="BM26" s="309"/>
      <c r="BN26" s="309"/>
      <c r="BO26" s="309"/>
      <c r="BP26" s="309"/>
      <c r="BQ26" s="309"/>
      <c r="BR26" s="309"/>
      <c r="BS26" s="309"/>
      <c r="BT26" s="309"/>
      <c r="BU26" s="309"/>
      <c r="BV26" s="309"/>
      <c r="BW26" s="307"/>
      <c r="BX26" s="307"/>
      <c r="BY26" s="309"/>
      <c r="BZ26" s="309"/>
      <c r="CA26" s="309"/>
      <c r="CB26" s="309"/>
      <c r="CC26" s="309"/>
      <c r="CD26" s="307"/>
      <c r="CE26" s="309"/>
      <c r="CF26" s="309"/>
      <c r="CG26" s="309"/>
      <c r="CH26" s="309"/>
      <c r="CI26" s="309"/>
      <c r="CJ26" s="309"/>
      <c r="CK26" s="309"/>
      <c r="CL26" s="309"/>
      <c r="CM26" s="309"/>
      <c r="CN26" s="309"/>
      <c r="CO26" s="309"/>
      <c r="CP26" s="309"/>
      <c r="CQ26" s="309"/>
      <c r="CR26" s="309"/>
      <c r="CS26" s="309"/>
      <c r="CT26" s="309"/>
      <c r="CU26" s="309"/>
      <c r="CV26" s="309"/>
      <c r="CW26" s="309"/>
      <c r="CX26" s="309"/>
      <c r="CY26" s="309"/>
      <c r="CZ26" s="309"/>
      <c r="DA26" s="309"/>
      <c r="DB26" s="309"/>
      <c r="DC26" s="309"/>
      <c r="DD26" s="309"/>
      <c r="DE26" s="309"/>
      <c r="DF26" s="309"/>
      <c r="DG26" s="309"/>
      <c r="DH26" s="309"/>
      <c r="DI26" s="309"/>
      <c r="DJ26" s="309"/>
      <c r="DK26" s="309"/>
      <c r="DL26" s="309"/>
      <c r="DM26" s="309"/>
      <c r="DN26" s="309"/>
      <c r="DO26" s="309"/>
      <c r="DP26" s="309"/>
      <c r="DQ26" s="309"/>
      <c r="DR26" s="307"/>
      <c r="DS26" s="309"/>
      <c r="DT26" s="309"/>
      <c r="DU26" s="309"/>
      <c r="DV26" s="309"/>
      <c r="DW26" s="310"/>
      <c r="DX26" s="309"/>
      <c r="DY26" s="309"/>
      <c r="DZ26" s="309"/>
      <c r="EA26" s="309"/>
      <c r="EB26" s="309"/>
      <c r="EC26" s="309"/>
      <c r="ED26" s="309"/>
      <c r="EE26" s="309"/>
      <c r="EF26" s="309"/>
    </row>
    <row r="27" spans="1:136" s="303" customFormat="1" ht="15.75" customHeight="1" x14ac:dyDescent="0.2">
      <c r="A27" s="310"/>
      <c r="B27" s="306"/>
      <c r="C27" s="310"/>
      <c r="D27" s="307"/>
      <c r="E27" s="307"/>
      <c r="F27" s="308"/>
      <c r="G27" s="306"/>
      <c r="H27" s="306"/>
      <c r="I27" s="307"/>
      <c r="J27" s="307"/>
      <c r="K27" s="307"/>
      <c r="L27" s="306"/>
      <c r="M27" s="307"/>
      <c r="N27" s="307"/>
      <c r="O27" s="307"/>
      <c r="P27" s="306"/>
      <c r="Q27" s="308"/>
      <c r="R27" s="308"/>
      <c r="S27" s="308"/>
      <c r="T27" s="308"/>
      <c r="U27" s="308"/>
      <c r="V27" s="308"/>
      <c r="W27" s="308"/>
      <c r="X27" s="308"/>
      <c r="Y27" s="307"/>
      <c r="Z27" s="307"/>
      <c r="AA27" s="307"/>
      <c r="AB27" s="309"/>
      <c r="AC27" s="306"/>
      <c r="AD27" s="306"/>
      <c r="AE27" s="307"/>
      <c r="AF27" s="307"/>
      <c r="AG27" s="309"/>
      <c r="AH27" s="309"/>
      <c r="AI27" s="309"/>
      <c r="AJ27" s="309"/>
      <c r="AK27" s="309"/>
      <c r="AL27" s="309"/>
      <c r="AM27" s="309"/>
      <c r="AN27" s="309"/>
      <c r="AO27" s="310"/>
      <c r="AP27" s="310"/>
      <c r="AQ27" s="310"/>
      <c r="AR27" s="310"/>
      <c r="AS27" s="314"/>
      <c r="AT27" s="307"/>
      <c r="AU27" s="309"/>
      <c r="AV27" s="309"/>
      <c r="AW27" s="307"/>
      <c r="AX27" s="307"/>
      <c r="AY27" s="308"/>
      <c r="AZ27" s="308"/>
      <c r="BA27" s="317"/>
      <c r="BB27" s="317"/>
      <c r="BC27" s="309"/>
      <c r="BD27" s="309"/>
      <c r="BE27" s="306"/>
      <c r="BF27" s="329">
        <v>0.01</v>
      </c>
      <c r="BG27" s="329">
        <f>BF27*0.0001</f>
        <v>1.0000000000000002E-6</v>
      </c>
      <c r="BH27" s="309"/>
      <c r="BI27" s="309"/>
      <c r="BJ27" s="309"/>
      <c r="BK27" s="309"/>
      <c r="BL27" s="309"/>
      <c r="BM27" s="309"/>
      <c r="BN27" s="309"/>
      <c r="BO27" s="309"/>
      <c r="BP27" s="309"/>
      <c r="BQ27" s="309"/>
      <c r="BR27" s="309"/>
      <c r="BS27" s="309"/>
      <c r="BT27" s="309"/>
      <c r="BU27" s="309"/>
      <c r="BV27" s="309"/>
      <c r="BW27" s="307"/>
      <c r="BX27" s="307"/>
      <c r="BY27" s="309"/>
      <c r="BZ27" s="309"/>
      <c r="CA27" s="309"/>
      <c r="CB27" s="309"/>
      <c r="CC27" s="309"/>
      <c r="CD27" s="307"/>
      <c r="CE27" s="309"/>
      <c r="CF27" s="309"/>
      <c r="CG27" s="309"/>
      <c r="CH27" s="309"/>
      <c r="CI27" s="309"/>
      <c r="CJ27" s="309"/>
      <c r="CK27" s="309"/>
      <c r="CL27" s="309"/>
      <c r="CM27" s="309"/>
      <c r="CN27" s="309"/>
      <c r="CO27" s="309"/>
      <c r="CP27" s="309"/>
      <c r="CQ27" s="309"/>
      <c r="CR27" s="309"/>
      <c r="CS27" s="309"/>
      <c r="CT27" s="309"/>
      <c r="CU27" s="309"/>
      <c r="CV27" s="309"/>
      <c r="CW27" s="309"/>
      <c r="CX27" s="309"/>
      <c r="CY27" s="309"/>
      <c r="CZ27" s="309"/>
      <c r="DA27" s="309"/>
      <c r="DB27" s="309"/>
      <c r="DC27" s="309"/>
      <c r="DD27" s="309"/>
      <c r="DE27" s="309"/>
      <c r="DF27" s="309"/>
      <c r="DG27" s="309"/>
      <c r="DH27" s="309"/>
      <c r="DI27" s="309"/>
      <c r="DJ27" s="309"/>
      <c r="DK27" s="309"/>
      <c r="DL27" s="309"/>
      <c r="DM27" s="309"/>
      <c r="DN27" s="309"/>
      <c r="DO27" s="309"/>
      <c r="DP27" s="309"/>
      <c r="DQ27" s="309"/>
      <c r="DR27" s="307"/>
      <c r="DS27" s="309"/>
      <c r="DT27" s="309"/>
      <c r="DU27" s="309"/>
      <c r="DV27" s="309"/>
      <c r="DW27" s="310"/>
      <c r="DX27" s="309"/>
      <c r="DY27" s="309"/>
      <c r="DZ27" s="309"/>
      <c r="EA27" s="309"/>
      <c r="EB27" s="309"/>
      <c r="EC27" s="309"/>
      <c r="ED27" s="309"/>
      <c r="EE27" s="309"/>
      <c r="EF27" s="309"/>
    </row>
    <row r="28" spans="1:136" s="303" customFormat="1" ht="15.75" customHeight="1" x14ac:dyDescent="0.2">
      <c r="A28" s="306"/>
      <c r="B28" s="306"/>
      <c r="C28" s="307"/>
      <c r="D28" s="307"/>
      <c r="E28" s="307"/>
      <c r="F28" s="308"/>
      <c r="G28" s="306"/>
      <c r="H28" s="306"/>
      <c r="I28" s="307"/>
      <c r="J28" s="307"/>
      <c r="K28" s="307"/>
      <c r="L28" s="306"/>
      <c r="M28" s="307"/>
      <c r="N28" s="307"/>
      <c r="O28" s="307"/>
      <c r="P28" s="306"/>
      <c r="Q28" s="308"/>
      <c r="R28" s="308"/>
      <c r="S28" s="308"/>
      <c r="T28" s="308"/>
      <c r="U28" s="308"/>
      <c r="V28" s="308"/>
      <c r="W28" s="308"/>
      <c r="X28" s="308"/>
      <c r="Y28" s="307"/>
      <c r="Z28" s="307"/>
      <c r="AA28" s="307"/>
      <c r="AB28" s="309"/>
      <c r="AC28" s="306"/>
      <c r="AD28" s="306"/>
      <c r="AE28" s="307"/>
      <c r="AF28" s="307"/>
      <c r="AG28" s="309"/>
      <c r="AH28" s="309"/>
      <c r="AI28" s="309"/>
      <c r="AJ28" s="309"/>
      <c r="AK28" s="309"/>
      <c r="AL28" s="309"/>
      <c r="AM28" s="309"/>
      <c r="AN28" s="309"/>
      <c r="AO28" s="310"/>
      <c r="AP28" s="310"/>
      <c r="AQ28" s="310"/>
      <c r="AR28" s="310"/>
      <c r="AS28" s="307"/>
      <c r="AT28" s="307"/>
      <c r="AU28" s="309"/>
      <c r="AV28" s="309"/>
      <c r="AW28" s="307"/>
      <c r="AX28" s="307"/>
      <c r="AY28" s="308"/>
      <c r="AZ28" s="308"/>
      <c r="BA28" s="317"/>
      <c r="BB28" s="317"/>
      <c r="BC28" s="309"/>
      <c r="BD28" s="309"/>
      <c r="BE28" s="306"/>
      <c r="BF28" s="329">
        <v>100000000</v>
      </c>
      <c r="BG28" s="329">
        <f>BF28*0.0001</f>
        <v>10000</v>
      </c>
      <c r="BH28" s="309"/>
      <c r="BI28" s="309"/>
      <c r="BJ28" s="309"/>
      <c r="BK28" s="309"/>
      <c r="BL28" s="309"/>
      <c r="BM28" s="309"/>
      <c r="BN28" s="310"/>
      <c r="BO28" s="309"/>
      <c r="BP28" s="309"/>
      <c r="BQ28" s="309"/>
      <c r="BR28" s="309"/>
      <c r="BS28" s="309"/>
      <c r="BT28" s="309"/>
      <c r="BU28" s="309"/>
      <c r="BV28" s="309"/>
      <c r="BW28" s="307"/>
      <c r="BX28" s="307"/>
      <c r="BY28" s="309"/>
      <c r="BZ28" s="309"/>
      <c r="CA28" s="309"/>
      <c r="CB28" s="309"/>
      <c r="CC28" s="309"/>
      <c r="CD28" s="307"/>
      <c r="CE28" s="309"/>
      <c r="CF28" s="309"/>
      <c r="CG28" s="309"/>
      <c r="CH28" s="309"/>
      <c r="CI28" s="309"/>
      <c r="CJ28" s="309"/>
      <c r="CK28" s="309"/>
      <c r="CL28" s="309"/>
      <c r="CM28" s="309"/>
      <c r="CN28" s="309"/>
      <c r="CO28" s="309"/>
      <c r="CP28" s="309"/>
      <c r="CQ28" s="309"/>
      <c r="CR28" s="309"/>
      <c r="CS28" s="309"/>
      <c r="CT28" s="309"/>
      <c r="CU28" s="309"/>
      <c r="CV28" s="309"/>
      <c r="CW28" s="309"/>
      <c r="CX28" s="309"/>
      <c r="CY28" s="309"/>
      <c r="CZ28" s="309"/>
      <c r="DA28" s="309"/>
      <c r="DB28" s="309"/>
      <c r="DC28" s="309"/>
      <c r="DD28" s="309"/>
      <c r="DE28" s="309"/>
      <c r="DF28" s="309"/>
      <c r="DG28" s="309"/>
      <c r="DH28" s="309"/>
      <c r="DI28" s="309"/>
      <c r="DJ28" s="309"/>
      <c r="DK28" s="309"/>
      <c r="DL28" s="309"/>
      <c r="DM28" s="309"/>
      <c r="DN28" s="309"/>
      <c r="DO28" s="309"/>
      <c r="DP28" s="309"/>
      <c r="DQ28" s="309"/>
      <c r="DR28" s="307"/>
      <c r="DS28" s="309"/>
      <c r="DT28" s="309"/>
      <c r="DU28" s="309"/>
      <c r="DV28" s="309"/>
      <c r="DW28" s="310"/>
      <c r="DX28" s="309"/>
      <c r="DY28" s="309"/>
      <c r="DZ28" s="309"/>
      <c r="EA28" s="309"/>
      <c r="EB28" s="309"/>
      <c r="EC28" s="309"/>
      <c r="ED28" s="309"/>
      <c r="EE28" s="309"/>
      <c r="EF28" s="309"/>
    </row>
    <row r="29" spans="1:136" s="303" customFormat="1" ht="15.75" customHeight="1" x14ac:dyDescent="0.2">
      <c r="A29" s="306"/>
      <c r="B29" s="306"/>
      <c r="C29" s="307"/>
      <c r="D29" s="307"/>
      <c r="E29" s="307"/>
      <c r="F29" s="308"/>
      <c r="G29" s="306"/>
      <c r="H29" s="306"/>
      <c r="I29" s="307"/>
      <c r="J29" s="307"/>
      <c r="K29" s="307"/>
      <c r="L29" s="306"/>
      <c r="M29" s="307"/>
      <c r="N29" s="307"/>
      <c r="O29" s="307"/>
      <c r="P29" s="306"/>
      <c r="Q29" s="308"/>
      <c r="R29" s="308"/>
      <c r="S29" s="308"/>
      <c r="T29" s="308"/>
      <c r="U29" s="308"/>
      <c r="V29" s="308"/>
      <c r="W29" s="308"/>
      <c r="X29" s="308"/>
      <c r="Y29" s="307"/>
      <c r="Z29" s="307"/>
      <c r="AA29" s="307"/>
      <c r="AB29" s="309"/>
      <c r="AC29" s="306"/>
      <c r="AD29" s="306"/>
      <c r="AE29" s="307"/>
      <c r="AF29" s="307"/>
      <c r="AG29" s="309"/>
      <c r="AH29" s="309"/>
      <c r="AI29" s="309"/>
      <c r="AJ29" s="309"/>
      <c r="AK29" s="309"/>
      <c r="AL29" s="309"/>
      <c r="AM29" s="309"/>
      <c r="AN29" s="309"/>
      <c r="AO29" s="310"/>
      <c r="AP29" s="310"/>
      <c r="AQ29" s="310"/>
      <c r="AR29" s="310"/>
      <c r="AS29" s="327"/>
      <c r="AT29" s="307"/>
      <c r="AU29" s="309"/>
      <c r="AV29" s="309"/>
      <c r="AW29" s="307"/>
      <c r="AX29" s="307"/>
      <c r="AY29" s="308"/>
      <c r="AZ29" s="308"/>
      <c r="BA29" s="317"/>
      <c r="BB29" s="317"/>
      <c r="BC29" s="309"/>
      <c r="BD29" s="309"/>
      <c r="BE29" s="306"/>
      <c r="BF29" s="329">
        <v>0.01</v>
      </c>
      <c r="BG29" s="329">
        <f>BF29*0.00001</f>
        <v>1.0000000000000001E-7</v>
      </c>
      <c r="BH29" s="309"/>
      <c r="BI29" s="309"/>
      <c r="BJ29" s="309"/>
      <c r="BK29" s="309"/>
      <c r="BL29" s="309"/>
      <c r="BM29" s="309"/>
      <c r="BN29" s="310"/>
      <c r="BO29" s="309"/>
      <c r="BP29" s="309"/>
      <c r="BQ29" s="309"/>
      <c r="BR29" s="309"/>
      <c r="BS29" s="309"/>
      <c r="BT29" s="309"/>
      <c r="BU29" s="309"/>
      <c r="BV29" s="309"/>
      <c r="BW29" s="307"/>
      <c r="BX29" s="307"/>
      <c r="BY29" s="309"/>
      <c r="BZ29" s="309"/>
      <c r="CA29" s="309"/>
      <c r="CB29" s="309"/>
      <c r="CC29" s="309"/>
      <c r="CD29" s="307"/>
      <c r="CE29" s="309"/>
      <c r="CF29" s="309"/>
      <c r="CG29" s="309"/>
      <c r="CH29" s="309"/>
      <c r="CI29" s="309"/>
      <c r="CJ29" s="309"/>
      <c r="CK29" s="309"/>
      <c r="CL29" s="309"/>
      <c r="CM29" s="309"/>
      <c r="CN29" s="309"/>
      <c r="CO29" s="309"/>
      <c r="CP29" s="309"/>
      <c r="CQ29" s="309"/>
      <c r="CR29" s="309"/>
      <c r="CS29" s="309"/>
      <c r="CT29" s="309"/>
      <c r="CU29" s="309"/>
      <c r="CV29" s="309"/>
      <c r="CW29" s="309"/>
      <c r="CX29" s="309"/>
      <c r="CY29" s="309"/>
      <c r="CZ29" s="309"/>
      <c r="DA29" s="309"/>
      <c r="DB29" s="309"/>
      <c r="DC29" s="309"/>
      <c r="DD29" s="309"/>
      <c r="DE29" s="309"/>
      <c r="DF29" s="309"/>
      <c r="DG29" s="309"/>
      <c r="DH29" s="309"/>
      <c r="DI29" s="309"/>
      <c r="DJ29" s="309"/>
      <c r="DK29" s="309"/>
      <c r="DL29" s="309"/>
      <c r="DM29" s="309"/>
      <c r="DN29" s="309"/>
      <c r="DO29" s="309"/>
      <c r="DP29" s="309"/>
      <c r="DQ29" s="309"/>
      <c r="DR29" s="307"/>
      <c r="DS29" s="309"/>
      <c r="DT29" s="309"/>
      <c r="DU29" s="309"/>
      <c r="DV29" s="309"/>
      <c r="DW29" s="310"/>
      <c r="DX29" s="309"/>
      <c r="DY29" s="309"/>
      <c r="DZ29" s="309"/>
      <c r="EA29" s="309"/>
      <c r="EB29" s="309"/>
      <c r="EC29" s="309"/>
      <c r="ED29" s="309"/>
      <c r="EE29" s="309"/>
      <c r="EF29" s="309"/>
    </row>
    <row r="30" spans="1:136" s="303" customFormat="1" ht="15.75" customHeight="1" x14ac:dyDescent="0.2">
      <c r="A30" s="306">
        <f ca="1">countvisible(A44:A2400)</f>
        <v>431</v>
      </c>
      <c r="B30" s="306"/>
      <c r="C30" s="307"/>
      <c r="D30" s="307"/>
      <c r="E30" s="307"/>
      <c r="F30" s="308"/>
      <c r="G30" s="306"/>
      <c r="H30" s="306"/>
      <c r="I30" s="307"/>
      <c r="J30" s="307"/>
      <c r="K30" s="307"/>
      <c r="L30" s="306"/>
      <c r="M30" s="307"/>
      <c r="N30" s="307"/>
      <c r="O30" s="307"/>
      <c r="P30" s="306"/>
      <c r="Q30" s="308"/>
      <c r="R30" s="308"/>
      <c r="S30" s="308"/>
      <c r="T30" s="308"/>
      <c r="U30" s="308"/>
      <c r="V30" s="308"/>
      <c r="W30" s="308"/>
      <c r="X30" s="308"/>
      <c r="Y30" s="307"/>
      <c r="Z30" s="307"/>
      <c r="AA30" s="307"/>
      <c r="AB30" s="309"/>
      <c r="AC30" s="306"/>
      <c r="AD30" s="306"/>
      <c r="AE30" s="307"/>
      <c r="AF30" s="307"/>
      <c r="AG30" s="309"/>
      <c r="AH30" s="309"/>
      <c r="AI30" s="309"/>
      <c r="AJ30" s="309"/>
      <c r="AK30" s="309"/>
      <c r="AL30" s="309"/>
      <c r="AM30" s="309"/>
      <c r="AN30" s="309"/>
      <c r="AO30" s="310"/>
      <c r="AP30" s="310"/>
      <c r="AQ30" s="310"/>
      <c r="AR30" s="310"/>
      <c r="AS30" s="307"/>
      <c r="AT30" s="307"/>
      <c r="AU30" s="309"/>
      <c r="AV30" s="309"/>
      <c r="AW30" s="307"/>
      <c r="AX30" s="307"/>
      <c r="AY30" s="308"/>
      <c r="AZ30" s="308"/>
      <c r="BA30" s="309"/>
      <c r="BB30" s="309"/>
      <c r="BC30" s="309"/>
      <c r="BD30" s="309"/>
      <c r="BE30" s="306"/>
      <c r="BF30" s="329">
        <v>100000000</v>
      </c>
      <c r="BG30" s="329">
        <f>BF30*0.00001</f>
        <v>1000.0000000000001</v>
      </c>
      <c r="BH30" s="309"/>
      <c r="BI30" s="309"/>
      <c r="BJ30" s="309"/>
      <c r="BK30" s="309"/>
      <c r="BL30" s="309"/>
      <c r="BM30" s="309"/>
      <c r="BN30" s="309"/>
      <c r="BO30" s="309"/>
      <c r="BP30" s="309"/>
      <c r="BQ30" s="309"/>
      <c r="BR30" s="309"/>
      <c r="BS30" s="309"/>
      <c r="BT30" s="309"/>
      <c r="BU30" s="309"/>
      <c r="BV30" s="309"/>
      <c r="BW30" s="307"/>
      <c r="BX30" s="307"/>
      <c r="BY30" s="309"/>
      <c r="BZ30" s="309"/>
      <c r="CA30" s="309"/>
      <c r="CB30" s="309"/>
      <c r="CC30" s="309"/>
      <c r="CD30" s="307"/>
      <c r="CE30" s="309"/>
      <c r="CF30" s="309"/>
      <c r="CG30" s="309"/>
      <c r="CH30" s="309"/>
      <c r="CI30" s="309"/>
      <c r="CJ30" s="309"/>
      <c r="CK30" s="309"/>
      <c r="CL30" s="309"/>
      <c r="CM30" s="309"/>
      <c r="CN30" s="309"/>
      <c r="CO30" s="309"/>
      <c r="CP30" s="309"/>
      <c r="CQ30" s="309"/>
      <c r="CR30" s="309"/>
      <c r="CS30" s="309"/>
      <c r="CT30" s="309"/>
      <c r="CU30" s="309"/>
      <c r="CV30" s="309"/>
      <c r="CW30" s="309"/>
      <c r="CX30" s="309"/>
      <c r="CY30" s="309"/>
      <c r="CZ30" s="309"/>
      <c r="DA30" s="309"/>
      <c r="DB30" s="309"/>
      <c r="DC30" s="309"/>
      <c r="DD30" s="309"/>
      <c r="DE30" s="309"/>
      <c r="DF30" s="309"/>
      <c r="DG30" s="309"/>
      <c r="DH30" s="309"/>
      <c r="DI30" s="309"/>
      <c r="DJ30" s="309"/>
      <c r="DK30" s="309"/>
      <c r="DL30" s="309"/>
      <c r="DM30" s="309"/>
      <c r="DN30" s="309"/>
      <c r="DO30" s="309"/>
      <c r="DP30" s="309"/>
      <c r="DQ30" s="309"/>
      <c r="DR30" s="307"/>
      <c r="DS30" s="309"/>
      <c r="DT30" s="309"/>
      <c r="DU30" s="309"/>
      <c r="DV30" s="309"/>
      <c r="DW30" s="310"/>
      <c r="DX30" s="309"/>
      <c r="DY30" s="309"/>
      <c r="DZ30" s="309"/>
      <c r="EA30" s="309"/>
      <c r="EB30" s="309"/>
      <c r="EC30" s="309"/>
      <c r="ED30" s="309"/>
      <c r="EE30" s="309"/>
      <c r="EF30" s="309"/>
    </row>
    <row r="31" spans="1:136" s="36" customFormat="1" ht="15.75" hidden="1" customHeight="1" x14ac:dyDescent="0.2">
      <c r="A31" s="67"/>
      <c r="B31" s="67"/>
      <c r="C31" s="97"/>
      <c r="D31" s="97"/>
      <c r="E31" s="97"/>
      <c r="F31" s="67"/>
      <c r="G31" s="67"/>
      <c r="H31" s="67"/>
      <c r="I31" s="97"/>
      <c r="J31" s="97"/>
      <c r="K31" s="97"/>
      <c r="L31" s="67"/>
      <c r="M31" s="97"/>
      <c r="N31" s="97"/>
      <c r="O31" s="97"/>
      <c r="P31" s="113"/>
      <c r="Q31" s="113"/>
      <c r="R31" s="113"/>
      <c r="S31" s="113"/>
      <c r="T31" s="113"/>
      <c r="U31" s="113"/>
      <c r="V31" s="113"/>
      <c r="W31" s="113"/>
      <c r="X31" s="113"/>
      <c r="Y31" s="97"/>
      <c r="Z31" s="97"/>
      <c r="AA31" s="97"/>
      <c r="AB31" s="95"/>
      <c r="AC31" s="67"/>
      <c r="AD31" s="67"/>
      <c r="AE31" s="97"/>
      <c r="AF31" s="97"/>
      <c r="AG31" s="95"/>
      <c r="AH31" s="95"/>
      <c r="AI31" s="95"/>
      <c r="AJ31" s="95"/>
      <c r="AK31" s="95"/>
      <c r="AL31" s="95"/>
      <c r="AM31" s="95"/>
      <c r="AN31" s="95"/>
      <c r="AO31" s="98"/>
      <c r="AP31" s="98"/>
      <c r="AQ31" s="98"/>
      <c r="AR31" s="98"/>
      <c r="AS31" s="97"/>
      <c r="AT31" s="97"/>
      <c r="AU31" s="95"/>
      <c r="AV31" s="95"/>
      <c r="AW31" s="97"/>
      <c r="AX31" s="97"/>
      <c r="AY31" s="113"/>
      <c r="AZ31" s="113"/>
      <c r="BA31" s="95"/>
      <c r="BB31" s="69"/>
      <c r="BC31" s="69"/>
      <c r="BD31" s="95"/>
      <c r="BE31" s="67"/>
      <c r="BF31" s="95"/>
      <c r="BG31" s="95"/>
      <c r="BH31" s="95"/>
      <c r="BI31" s="95"/>
      <c r="BJ31" s="95"/>
      <c r="BK31" s="95"/>
      <c r="BL31" s="95"/>
      <c r="BM31" s="95"/>
      <c r="BN31" s="95"/>
      <c r="BO31" s="95"/>
      <c r="BP31" s="95"/>
      <c r="BQ31" s="95"/>
      <c r="BR31" s="95"/>
      <c r="BS31" s="95"/>
      <c r="BT31" s="95"/>
      <c r="BU31" s="95"/>
      <c r="BV31" s="95"/>
      <c r="BW31" s="97"/>
      <c r="BX31" s="97"/>
      <c r="BY31" s="95"/>
      <c r="BZ31" s="95"/>
      <c r="CA31" s="95"/>
      <c r="CB31" s="95"/>
      <c r="CC31" s="95"/>
      <c r="CD31" s="97"/>
      <c r="CE31" s="95"/>
      <c r="CF31" s="95"/>
      <c r="CG31" s="95"/>
      <c r="CH31" s="95"/>
      <c r="CI31" s="95"/>
      <c r="CJ31" s="95"/>
      <c r="CK31" s="95"/>
      <c r="CL31" s="95"/>
      <c r="CM31" s="95"/>
      <c r="CN31" s="95"/>
      <c r="CO31" s="95"/>
      <c r="CP31" s="95"/>
      <c r="CQ31" s="95"/>
      <c r="CR31" s="95"/>
      <c r="CS31" s="95"/>
      <c r="CT31" s="95"/>
      <c r="CU31" s="95"/>
      <c r="CV31" s="95"/>
      <c r="CW31" s="95"/>
      <c r="CX31" s="95"/>
      <c r="CY31" s="95"/>
      <c r="CZ31" s="95"/>
      <c r="DA31" s="95"/>
      <c r="DB31" s="95"/>
      <c r="DC31" s="95"/>
      <c r="DD31" s="95"/>
      <c r="DE31" s="95"/>
      <c r="DF31" s="95"/>
      <c r="DG31" s="95"/>
      <c r="DH31" s="95"/>
      <c r="DI31" s="95"/>
      <c r="DJ31" s="95"/>
      <c r="DK31" s="95"/>
      <c r="DL31" s="95"/>
      <c r="DM31" s="95"/>
      <c r="DN31" s="95"/>
      <c r="DO31" s="95"/>
      <c r="DP31" s="95"/>
      <c r="DQ31" s="95"/>
      <c r="DR31" s="97"/>
      <c r="DS31" s="95"/>
      <c r="DT31" s="95"/>
      <c r="DU31" s="95"/>
      <c r="DV31" s="95"/>
      <c r="DW31" s="98"/>
      <c r="DX31" s="95"/>
      <c r="DY31" s="95"/>
      <c r="DZ31" s="95"/>
      <c r="EA31" s="95"/>
      <c r="EB31" s="95"/>
      <c r="EC31" s="95"/>
      <c r="ED31" s="95"/>
      <c r="EE31" s="95"/>
      <c r="EF31" s="95"/>
    </row>
    <row r="32" spans="1:136" s="36" customFormat="1" ht="15.75" hidden="1" customHeight="1" x14ac:dyDescent="0.2">
      <c r="A32" s="67"/>
      <c r="B32" s="67"/>
      <c r="C32" s="97"/>
      <c r="D32" s="97"/>
      <c r="E32" s="97"/>
      <c r="F32" s="67"/>
      <c r="G32" s="67"/>
      <c r="H32" s="67"/>
      <c r="I32" s="97"/>
      <c r="J32" s="97"/>
      <c r="K32" s="97"/>
      <c r="L32" s="67"/>
      <c r="M32" s="97"/>
      <c r="N32" s="97"/>
      <c r="O32" s="97"/>
      <c r="P32" s="113"/>
      <c r="Q32" s="113"/>
      <c r="R32" s="113"/>
      <c r="S32" s="113"/>
      <c r="T32" s="113"/>
      <c r="U32" s="113"/>
      <c r="V32" s="113"/>
      <c r="W32" s="113"/>
      <c r="X32" s="113"/>
      <c r="Y32" s="97"/>
      <c r="Z32" s="97"/>
      <c r="AA32" s="97"/>
      <c r="AB32" s="95"/>
      <c r="AC32" s="67"/>
      <c r="AD32" s="67"/>
      <c r="AE32" s="97"/>
      <c r="AF32" s="97"/>
      <c r="AG32" s="95"/>
      <c r="AH32" s="95"/>
      <c r="AI32" s="95"/>
      <c r="AJ32" s="95"/>
      <c r="AK32" s="95"/>
      <c r="AL32" s="95"/>
      <c r="AM32" s="95"/>
      <c r="AN32" s="95"/>
      <c r="AO32" s="98"/>
      <c r="AP32" s="98"/>
      <c r="AQ32" s="98"/>
      <c r="AR32" s="98"/>
      <c r="AS32" s="97"/>
      <c r="AT32" s="97"/>
      <c r="AU32" s="95"/>
      <c r="AV32" s="95"/>
      <c r="AW32" s="97"/>
      <c r="AX32" s="97"/>
      <c r="AY32" s="113"/>
      <c r="AZ32" s="113"/>
      <c r="BA32" s="95"/>
      <c r="BB32" s="69"/>
      <c r="BC32" s="69"/>
      <c r="BD32" s="95"/>
      <c r="BE32" s="67"/>
      <c r="BF32" s="95"/>
      <c r="BG32" s="95"/>
      <c r="BH32" s="95"/>
      <c r="BI32" s="95"/>
      <c r="BJ32" s="95"/>
      <c r="BK32" s="95"/>
      <c r="BL32" s="95"/>
      <c r="BM32" s="95"/>
      <c r="BN32" s="95"/>
      <c r="BO32" s="95"/>
      <c r="BP32" s="95"/>
      <c r="BQ32" s="95"/>
      <c r="BR32" s="95"/>
      <c r="BS32" s="95"/>
      <c r="BT32" s="95"/>
      <c r="BU32" s="95"/>
      <c r="BV32" s="95"/>
      <c r="BW32" s="97"/>
      <c r="BX32" s="97"/>
      <c r="BY32" s="95"/>
      <c r="BZ32" s="95"/>
      <c r="CA32" s="95"/>
      <c r="CB32" s="95"/>
      <c r="CC32" s="95"/>
      <c r="CD32" s="97"/>
      <c r="CE32" s="95"/>
      <c r="CF32" s="95"/>
      <c r="CG32" s="95"/>
      <c r="CH32" s="95"/>
      <c r="CI32" s="95"/>
      <c r="CJ32" s="95"/>
      <c r="CK32" s="95"/>
      <c r="CL32" s="95"/>
      <c r="CM32" s="95"/>
      <c r="CN32" s="95"/>
      <c r="CO32" s="95"/>
      <c r="CP32" s="95"/>
      <c r="CQ32" s="95"/>
      <c r="CR32" s="95"/>
      <c r="CS32" s="95"/>
      <c r="CT32" s="95"/>
      <c r="CU32" s="95"/>
      <c r="CV32" s="95"/>
      <c r="CW32" s="95"/>
      <c r="CX32" s="95"/>
      <c r="CY32" s="95"/>
      <c r="CZ32" s="95"/>
      <c r="DA32" s="95"/>
      <c r="DB32" s="95"/>
      <c r="DC32" s="95"/>
      <c r="DD32" s="95"/>
      <c r="DE32" s="95"/>
      <c r="DF32" s="95"/>
      <c r="DG32" s="95"/>
      <c r="DH32" s="95"/>
      <c r="DI32" s="95"/>
      <c r="DJ32" s="95"/>
      <c r="DK32" s="95"/>
      <c r="DL32" s="95"/>
      <c r="DM32" s="95"/>
      <c r="DN32" s="95"/>
      <c r="DO32" s="95"/>
      <c r="DP32" s="95"/>
      <c r="DQ32" s="95"/>
      <c r="DR32" s="97"/>
      <c r="DS32" s="95"/>
      <c r="DT32" s="95"/>
      <c r="DU32" s="95"/>
      <c r="DV32" s="95"/>
      <c r="DW32" s="98"/>
      <c r="DX32" s="95"/>
      <c r="DY32" s="95"/>
      <c r="DZ32" s="95"/>
      <c r="EA32" s="95"/>
      <c r="EB32" s="95"/>
      <c r="EC32" s="95"/>
      <c r="ED32" s="95"/>
      <c r="EE32" s="95"/>
      <c r="EF32" s="95"/>
    </row>
    <row r="33" spans="1:136" s="36" customFormat="1" ht="15.75" hidden="1" customHeight="1" x14ac:dyDescent="0.2">
      <c r="A33" s="207"/>
      <c r="B33" s="67"/>
      <c r="C33" s="207"/>
      <c r="D33" s="97"/>
      <c r="E33" s="97"/>
      <c r="F33" s="67"/>
      <c r="G33" s="67"/>
      <c r="H33" s="67"/>
      <c r="I33" s="97"/>
      <c r="J33" s="97"/>
      <c r="K33" s="97"/>
      <c r="L33" s="67"/>
      <c r="M33" s="97"/>
      <c r="N33" s="97"/>
      <c r="O33" s="97"/>
      <c r="P33" s="113"/>
      <c r="Q33" s="113"/>
      <c r="R33" s="113"/>
      <c r="S33" s="113"/>
      <c r="T33" s="113"/>
      <c r="U33" s="113"/>
      <c r="V33" s="113"/>
      <c r="W33" s="113"/>
      <c r="X33" s="113"/>
      <c r="Y33" s="97"/>
      <c r="Z33" s="97"/>
      <c r="AA33" s="97"/>
      <c r="AB33" s="95"/>
      <c r="AC33" s="67"/>
      <c r="AD33" s="67"/>
      <c r="AE33" s="97"/>
      <c r="AF33" s="97"/>
      <c r="AG33" s="95"/>
      <c r="AH33" s="95"/>
      <c r="AI33" s="95"/>
      <c r="AJ33" s="95"/>
      <c r="AK33" s="95"/>
      <c r="AL33" s="95"/>
      <c r="AM33" s="95"/>
      <c r="AN33" s="95"/>
      <c r="AO33" s="98"/>
      <c r="AP33" s="98"/>
      <c r="AQ33" s="98"/>
      <c r="AR33" s="98"/>
      <c r="AS33" s="97"/>
      <c r="AT33" s="97"/>
      <c r="AU33" s="98"/>
      <c r="AV33" s="98"/>
      <c r="AW33" s="97"/>
      <c r="AX33" s="97"/>
      <c r="AY33" s="113"/>
      <c r="AZ33" s="113"/>
      <c r="BA33" s="95"/>
      <c r="BB33" s="69"/>
      <c r="BC33" s="69"/>
      <c r="BD33" s="95"/>
      <c r="BE33" s="67"/>
      <c r="BF33" s="95"/>
      <c r="BG33" s="95"/>
      <c r="BH33" s="95"/>
      <c r="BI33" s="95"/>
      <c r="BJ33" s="95"/>
      <c r="BK33" s="95"/>
      <c r="BL33" s="95"/>
      <c r="BM33" s="95"/>
      <c r="BN33" s="95"/>
      <c r="BO33" s="95"/>
      <c r="BP33" s="95"/>
      <c r="BQ33" s="95"/>
      <c r="BR33" s="95"/>
      <c r="BS33" s="95"/>
      <c r="BT33" s="95"/>
      <c r="BU33" s="95"/>
      <c r="BV33" s="95"/>
      <c r="BW33" s="97"/>
      <c r="BX33" s="97"/>
      <c r="BY33" s="95"/>
      <c r="BZ33" s="95"/>
      <c r="CA33" s="95"/>
      <c r="CB33" s="95"/>
      <c r="CC33" s="95"/>
      <c r="CD33" s="97"/>
      <c r="CE33" s="95"/>
      <c r="CF33" s="95"/>
      <c r="CG33" s="95"/>
      <c r="CH33" s="95"/>
      <c r="CI33" s="95"/>
      <c r="CJ33" s="95"/>
      <c r="CK33" s="95"/>
      <c r="CL33" s="95"/>
      <c r="CM33" s="95"/>
      <c r="CN33" s="95"/>
      <c r="CO33" s="95"/>
      <c r="CP33" s="95"/>
      <c r="CQ33" s="95"/>
      <c r="CR33" s="95"/>
      <c r="CS33" s="95"/>
      <c r="CT33" s="95"/>
      <c r="CU33" s="95"/>
      <c r="CV33" s="95"/>
      <c r="CW33" s="95"/>
      <c r="CX33" s="95"/>
      <c r="CY33" s="95"/>
      <c r="CZ33" s="95"/>
      <c r="DA33" s="95"/>
      <c r="DB33" s="95"/>
      <c r="DC33" s="95"/>
      <c r="DD33" s="95"/>
      <c r="DE33" s="95"/>
      <c r="DF33" s="95"/>
      <c r="DG33" s="95"/>
      <c r="DH33" s="95"/>
      <c r="DI33" s="95"/>
      <c r="DJ33" s="95"/>
      <c r="DK33" s="95"/>
      <c r="DL33" s="95"/>
      <c r="DM33" s="95"/>
      <c r="DN33" s="95"/>
      <c r="DO33" s="95"/>
      <c r="DP33" s="95"/>
      <c r="DQ33" s="95"/>
      <c r="DR33" s="97"/>
      <c r="DS33" s="95"/>
      <c r="DT33" s="95"/>
      <c r="DU33" s="95"/>
      <c r="DV33" s="95"/>
      <c r="DW33" s="98"/>
      <c r="DX33" s="95"/>
      <c r="DY33" s="95"/>
      <c r="DZ33" s="95"/>
      <c r="EA33" s="95"/>
      <c r="EB33" s="95"/>
      <c r="EC33" s="95"/>
      <c r="ED33" s="95"/>
      <c r="EE33" s="95"/>
      <c r="EF33" s="95"/>
    </row>
    <row r="34" spans="1:136" s="303" customFormat="1" ht="15.75" customHeight="1" x14ac:dyDescent="0.2">
      <c r="A34" s="333" t="s">
        <v>782</v>
      </c>
      <c r="B34" s="334"/>
      <c r="C34" s="335"/>
      <c r="D34" s="335"/>
      <c r="E34" s="335"/>
      <c r="F34" s="336"/>
      <c r="G34" s="334"/>
      <c r="H34" s="334"/>
      <c r="I34" s="335"/>
      <c r="J34" s="335"/>
      <c r="K34" s="335"/>
      <c r="L34" s="334"/>
      <c r="M34" s="335"/>
      <c r="N34" s="335"/>
      <c r="O34" s="335"/>
      <c r="P34" s="334"/>
      <c r="Q34" s="336"/>
      <c r="R34" s="336"/>
      <c r="S34" s="336"/>
      <c r="T34" s="336"/>
      <c r="U34" s="336"/>
      <c r="V34" s="336"/>
      <c r="W34" s="336"/>
      <c r="X34" s="337" t="s">
        <v>2203</v>
      </c>
      <c r="Y34" s="337"/>
      <c r="Z34" s="335"/>
      <c r="AA34" s="335"/>
      <c r="AB34" s="338"/>
      <c r="AC34" s="306">
        <f ca="1">countvisible(AC43:AC2827)</f>
        <v>431</v>
      </c>
      <c r="AD34" s="306"/>
      <c r="AE34" s="307"/>
      <c r="AF34" s="307"/>
      <c r="AG34" s="306">
        <f ca="1">CZ34</f>
        <v>142</v>
      </c>
      <c r="AH34" s="309"/>
      <c r="AI34" s="306"/>
      <c r="AJ34" s="306">
        <f ca="1">CL34</f>
        <v>431</v>
      </c>
      <c r="AK34" s="306">
        <f ca="1">DN34</f>
        <v>45</v>
      </c>
      <c r="AL34" s="306">
        <f ca="1">DW34</f>
        <v>0</v>
      </c>
      <c r="AM34" s="339">
        <f ca="1">BZ34</f>
        <v>431</v>
      </c>
      <c r="AN34" s="309"/>
      <c r="AO34" s="310"/>
      <c r="AP34" s="310"/>
      <c r="AQ34" s="310"/>
      <c r="AR34" s="310"/>
      <c r="AS34" s="307"/>
      <c r="AT34" s="307"/>
      <c r="AU34" s="310"/>
      <c r="AV34" s="310"/>
      <c r="AW34" s="307"/>
      <c r="AX34" s="307"/>
      <c r="AY34" s="308"/>
      <c r="AZ34" s="308"/>
      <c r="BA34" s="309"/>
      <c r="BB34" s="309"/>
      <c r="BC34" s="309"/>
      <c r="BD34" s="309"/>
      <c r="BE34" s="340"/>
      <c r="BF34" s="309"/>
      <c r="BG34" s="309"/>
      <c r="BH34" s="309"/>
      <c r="BI34" s="309"/>
      <c r="BJ34" s="309"/>
      <c r="BK34" s="309"/>
      <c r="BL34" s="309"/>
      <c r="BM34" s="309"/>
      <c r="BN34" s="309"/>
      <c r="BO34" s="309"/>
      <c r="BP34" s="309"/>
      <c r="BQ34" s="309"/>
      <c r="BR34" s="309"/>
      <c r="BS34" s="309"/>
      <c r="BT34" s="309"/>
      <c r="BU34" s="309"/>
      <c r="BV34" s="309"/>
      <c r="BW34" s="307"/>
      <c r="BX34" s="307"/>
      <c r="BY34" s="309"/>
      <c r="BZ34" s="306">
        <f ca="1">countvisible(BZ43:BZ2827)</f>
        <v>431</v>
      </c>
      <c r="CA34" s="309"/>
      <c r="CB34" s="309"/>
      <c r="CC34" s="309"/>
      <c r="CD34" s="307">
        <f>(19-10)/19</f>
        <v>0.47368421052631576</v>
      </c>
      <c r="CE34" s="309"/>
      <c r="CF34" s="309"/>
      <c r="CG34" s="309"/>
      <c r="CH34" s="309"/>
      <c r="CI34" s="309"/>
      <c r="CJ34" s="309"/>
      <c r="CK34" s="309"/>
      <c r="CL34" s="306">
        <f ca="1">countvisible(CL43:CL2827)</f>
        <v>431</v>
      </c>
      <c r="CM34" s="309"/>
      <c r="CN34" s="309"/>
      <c r="CO34" s="309"/>
      <c r="CP34" s="309"/>
      <c r="CQ34" s="309"/>
      <c r="CR34" s="309"/>
      <c r="CS34" s="309"/>
      <c r="CT34" s="309"/>
      <c r="CU34" s="309"/>
      <c r="CV34" s="309"/>
      <c r="CW34" s="309"/>
      <c r="CX34" s="309"/>
      <c r="CY34" s="309"/>
      <c r="CZ34" s="306">
        <f ca="1">countvisible(CZ43:CZ2827)</f>
        <v>142</v>
      </c>
      <c r="DA34" s="309"/>
      <c r="DB34" s="309"/>
      <c r="DC34" s="309"/>
      <c r="DD34" s="309"/>
      <c r="DE34" s="309"/>
      <c r="DF34" s="309"/>
      <c r="DG34" s="309"/>
      <c r="DH34" s="309"/>
      <c r="DI34" s="309"/>
      <c r="DJ34" s="309"/>
      <c r="DK34" s="309"/>
      <c r="DL34" s="309"/>
      <c r="DM34" s="309"/>
      <c r="DN34" s="306">
        <f ca="1">countvisible(DN43:DN2827)</f>
        <v>45</v>
      </c>
      <c r="DO34" s="309"/>
      <c r="DP34" s="309"/>
      <c r="DQ34" s="309"/>
      <c r="DR34" s="307"/>
      <c r="DS34" s="309"/>
      <c r="DT34" s="309"/>
      <c r="DU34" s="309"/>
      <c r="DV34" s="309"/>
      <c r="DW34" s="306">
        <f ca="1">countvisible(DW43:DW2827)</f>
        <v>0</v>
      </c>
      <c r="DX34" s="309"/>
      <c r="DY34" s="309"/>
      <c r="DZ34" s="309"/>
      <c r="EA34" s="309"/>
      <c r="EB34" s="309"/>
      <c r="EC34" s="309"/>
      <c r="ED34" s="309"/>
      <c r="EE34" s="309"/>
      <c r="EF34" s="309"/>
    </row>
    <row r="35" spans="1:136" s="303" customFormat="1" ht="15.75" customHeight="1" x14ac:dyDescent="0.25">
      <c r="A35" s="341" t="s">
        <v>1346</v>
      </c>
      <c r="B35" s="341"/>
      <c r="C35" s="342"/>
      <c r="D35" s="342"/>
      <c r="E35" s="342"/>
      <c r="F35" s="463"/>
      <c r="G35" s="341"/>
      <c r="H35" s="343"/>
      <c r="I35" s="524" t="s">
        <v>2541</v>
      </c>
      <c r="J35" s="525"/>
      <c r="K35" s="525"/>
      <c r="L35" s="526"/>
      <c r="M35" s="524" t="s">
        <v>2542</v>
      </c>
      <c r="N35" s="525"/>
      <c r="O35" s="525"/>
      <c r="P35" s="530"/>
      <c r="Q35" s="524" t="s">
        <v>2390</v>
      </c>
      <c r="R35" s="525"/>
      <c r="S35" s="525"/>
      <c r="T35" s="526"/>
      <c r="U35" s="524" t="s">
        <v>2392</v>
      </c>
      <c r="V35" s="525"/>
      <c r="W35" s="525"/>
      <c r="X35" s="526"/>
      <c r="Y35" s="524" t="s">
        <v>2543</v>
      </c>
      <c r="Z35" s="525"/>
      <c r="AA35" s="525"/>
      <c r="AB35" s="526"/>
      <c r="AC35" s="344" t="s">
        <v>1177</v>
      </c>
      <c r="AD35" s="344"/>
      <c r="AE35" s="345"/>
      <c r="AF35" s="345"/>
      <c r="AG35" s="346" t="s">
        <v>2546</v>
      </c>
      <c r="AH35" s="347"/>
      <c r="AI35" s="348"/>
      <c r="AJ35" s="349" t="s">
        <v>2545</v>
      </c>
      <c r="AK35" s="346" t="s">
        <v>2384</v>
      </c>
      <c r="AL35" s="346" t="s">
        <v>2385</v>
      </c>
      <c r="AM35" s="346" t="s">
        <v>2544</v>
      </c>
      <c r="AN35" s="350"/>
      <c r="AO35" s="527" t="s">
        <v>487</v>
      </c>
      <c r="AP35" s="528"/>
      <c r="AQ35" s="528"/>
      <c r="AR35" s="529"/>
      <c r="AS35" s="351"/>
      <c r="AT35" s="351"/>
      <c r="AU35" s="352"/>
      <c r="AV35" s="352"/>
      <c r="AW35" s="307"/>
      <c r="AX35" s="307"/>
      <c r="AY35" s="353"/>
      <c r="AZ35" s="353"/>
      <c r="BA35" s="309"/>
      <c r="BB35" s="309"/>
      <c r="BC35" s="309"/>
      <c r="BD35" s="309"/>
      <c r="BE35" s="354"/>
      <c r="BF35" s="309"/>
      <c r="BG35" s="309"/>
      <c r="BH35" s="309"/>
      <c r="BI35" s="309"/>
      <c r="BJ35" s="309"/>
      <c r="BK35" s="309"/>
      <c r="BL35" s="309"/>
      <c r="BM35" s="309"/>
      <c r="BN35" s="309"/>
      <c r="BO35" s="309"/>
      <c r="BP35" s="309"/>
      <c r="BQ35" s="309"/>
      <c r="BR35" s="309"/>
      <c r="BS35" s="309"/>
      <c r="BT35" s="309"/>
      <c r="BU35" s="309"/>
      <c r="BV35" s="309"/>
      <c r="BW35" s="307"/>
      <c r="BX35" s="307"/>
      <c r="BY35" s="309"/>
      <c r="BZ35" s="309"/>
      <c r="CA35" s="309"/>
      <c r="CB35" s="309"/>
      <c r="CC35" s="309"/>
      <c r="CD35" s="307"/>
      <c r="CE35" s="309"/>
      <c r="CF35" s="309"/>
      <c r="CG35" s="309"/>
      <c r="CH35" s="309"/>
      <c r="CI35" s="309"/>
      <c r="CJ35" s="309"/>
      <c r="CK35" s="309"/>
      <c r="CL35" s="309"/>
      <c r="CM35" s="309"/>
      <c r="CN35" s="309"/>
      <c r="CO35" s="309"/>
      <c r="CP35" s="309"/>
      <c r="CQ35" s="309"/>
      <c r="CR35" s="309"/>
      <c r="CS35" s="309"/>
      <c r="CT35" s="309"/>
      <c r="CU35" s="309"/>
      <c r="CV35" s="309"/>
      <c r="CW35" s="309"/>
      <c r="CX35" s="309"/>
      <c r="CY35" s="309"/>
      <c r="CZ35" s="309"/>
      <c r="DA35" s="309"/>
      <c r="DB35" s="309"/>
      <c r="DC35" s="309"/>
      <c r="DD35" s="309"/>
      <c r="DE35" s="309"/>
      <c r="DF35" s="309"/>
      <c r="DG35" s="309"/>
      <c r="DH35" s="309"/>
      <c r="DI35" s="309"/>
      <c r="DJ35" s="309"/>
      <c r="DK35" s="309"/>
      <c r="DL35" s="309"/>
      <c r="DM35" s="309"/>
      <c r="DN35" s="309"/>
      <c r="DO35" s="309"/>
      <c r="DP35" s="309"/>
      <c r="DQ35" s="309"/>
      <c r="DR35" s="307"/>
      <c r="DS35" s="309"/>
      <c r="DT35" s="309"/>
      <c r="DU35" s="309"/>
      <c r="DV35" s="309"/>
      <c r="DW35" s="310"/>
      <c r="DX35" s="309"/>
      <c r="DY35" s="309"/>
      <c r="DZ35" s="309"/>
      <c r="EA35" s="309"/>
      <c r="EB35" s="309"/>
      <c r="EC35" s="309"/>
      <c r="ED35" s="309"/>
      <c r="EE35" s="309"/>
      <c r="EF35" s="309"/>
    </row>
    <row r="36" spans="1:136" s="303" customFormat="1" ht="165" customHeight="1" x14ac:dyDescent="0.2">
      <c r="A36" s="285" t="s">
        <v>2547</v>
      </c>
      <c r="B36" s="286" t="s">
        <v>2548</v>
      </c>
      <c r="C36" s="287" t="s">
        <v>2586</v>
      </c>
      <c r="D36" s="287" t="s">
        <v>2549</v>
      </c>
      <c r="E36" s="287" t="s">
        <v>1350</v>
      </c>
      <c r="F36" s="464" t="s">
        <v>2369</v>
      </c>
      <c r="G36" s="287" t="s">
        <v>2550</v>
      </c>
      <c r="H36" s="288" t="s">
        <v>2551</v>
      </c>
      <c r="I36" s="289" t="s">
        <v>963</v>
      </c>
      <c r="J36" s="289" t="s">
        <v>124</v>
      </c>
      <c r="K36" s="289" t="s">
        <v>125</v>
      </c>
      <c r="L36" s="289" t="s">
        <v>126</v>
      </c>
      <c r="M36" s="290" t="s">
        <v>964</v>
      </c>
      <c r="N36" s="289" t="s">
        <v>127</v>
      </c>
      <c r="O36" s="289" t="s">
        <v>128</v>
      </c>
      <c r="P36" s="458" t="s">
        <v>129</v>
      </c>
      <c r="Q36" s="290" t="s">
        <v>965</v>
      </c>
      <c r="R36" s="289" t="s">
        <v>130</v>
      </c>
      <c r="S36" s="289" t="s">
        <v>131</v>
      </c>
      <c r="T36" s="289" t="s">
        <v>132</v>
      </c>
      <c r="U36" s="290" t="s">
        <v>966</v>
      </c>
      <c r="V36" s="289" t="s">
        <v>123</v>
      </c>
      <c r="W36" s="289" t="s">
        <v>133</v>
      </c>
      <c r="X36" s="289" t="s">
        <v>134</v>
      </c>
      <c r="Y36" s="290" t="s">
        <v>967</v>
      </c>
      <c r="Z36" s="289" t="s">
        <v>135</v>
      </c>
      <c r="AA36" s="289" t="s">
        <v>136</v>
      </c>
      <c r="AB36" s="288" t="s">
        <v>137</v>
      </c>
      <c r="AC36" s="291" t="s">
        <v>604</v>
      </c>
      <c r="AD36" s="291" t="s">
        <v>605</v>
      </c>
      <c r="AE36" s="291" t="s">
        <v>595</v>
      </c>
      <c r="AF36" s="291" t="s">
        <v>596</v>
      </c>
      <c r="AG36" s="292" t="s">
        <v>2206</v>
      </c>
      <c r="AH36" s="291" t="s">
        <v>2645</v>
      </c>
      <c r="AI36" s="293" t="s">
        <v>1524</v>
      </c>
      <c r="AJ36" s="294" t="s">
        <v>2207</v>
      </c>
      <c r="AK36" s="294" t="s">
        <v>2386</v>
      </c>
      <c r="AL36" s="294" t="s">
        <v>2387</v>
      </c>
      <c r="AM36" s="292" t="s">
        <v>485</v>
      </c>
      <c r="AN36" s="291" t="s">
        <v>2193</v>
      </c>
      <c r="AO36" s="290" t="s">
        <v>1526</v>
      </c>
      <c r="AP36" s="289" t="s">
        <v>488</v>
      </c>
      <c r="AQ36" s="289" t="s">
        <v>2388</v>
      </c>
      <c r="AR36" s="288" t="s">
        <v>2389</v>
      </c>
      <c r="AS36" s="295" t="s">
        <v>1178</v>
      </c>
      <c r="AT36" s="295" t="s">
        <v>1179</v>
      </c>
      <c r="AU36" s="295" t="s">
        <v>1180</v>
      </c>
      <c r="AV36" s="295" t="s">
        <v>1181</v>
      </c>
      <c r="AW36" s="295" t="s">
        <v>1182</v>
      </c>
      <c r="AX36" s="295" t="s">
        <v>2230</v>
      </c>
      <c r="AY36" s="296" t="s">
        <v>2231</v>
      </c>
      <c r="AZ36" s="296" t="s">
        <v>2232</v>
      </c>
      <c r="BA36" s="297" t="s">
        <v>294</v>
      </c>
      <c r="BB36" s="298" t="s">
        <v>295</v>
      </c>
      <c r="BC36" s="297" t="s">
        <v>1418</v>
      </c>
      <c r="BD36" s="297" t="s">
        <v>1420</v>
      </c>
      <c r="BE36" s="299" t="s">
        <v>1419</v>
      </c>
      <c r="BF36" s="297" t="s">
        <v>1421</v>
      </c>
      <c r="BG36" s="297" t="s">
        <v>296</v>
      </c>
      <c r="BH36" s="297" t="s">
        <v>1528</v>
      </c>
      <c r="BI36" s="300" t="s">
        <v>1529</v>
      </c>
      <c r="BJ36" s="297" t="s">
        <v>1530</v>
      </c>
      <c r="BK36" s="297" t="s">
        <v>1531</v>
      </c>
      <c r="BL36" s="297" t="s">
        <v>1532</v>
      </c>
      <c r="BM36" s="297" t="s">
        <v>1533</v>
      </c>
      <c r="BN36" s="297" t="s">
        <v>0</v>
      </c>
      <c r="BO36" s="297" t="s">
        <v>1</v>
      </c>
      <c r="BP36" s="297" t="s">
        <v>2</v>
      </c>
      <c r="BQ36" s="297" t="s">
        <v>3</v>
      </c>
      <c r="BR36" s="297" t="s">
        <v>4</v>
      </c>
      <c r="BS36" s="298" t="s">
        <v>5</v>
      </c>
      <c r="BT36" s="297" t="s">
        <v>6</v>
      </c>
      <c r="BU36" s="297" t="s">
        <v>1697</v>
      </c>
      <c r="BV36" s="297" t="s">
        <v>1699</v>
      </c>
      <c r="BW36" s="297" t="s">
        <v>447</v>
      </c>
      <c r="BX36" s="297" t="s">
        <v>448</v>
      </c>
      <c r="BY36" s="297" t="s">
        <v>7</v>
      </c>
      <c r="BZ36" s="298" t="s">
        <v>8</v>
      </c>
      <c r="CA36" s="298" t="s">
        <v>9</v>
      </c>
      <c r="CB36" s="297" t="s">
        <v>10</v>
      </c>
      <c r="CC36" s="297" t="s">
        <v>449</v>
      </c>
      <c r="CD36" s="298" t="s">
        <v>11</v>
      </c>
      <c r="CE36" s="297" t="s">
        <v>650</v>
      </c>
      <c r="CF36" s="297" t="s">
        <v>190</v>
      </c>
      <c r="CG36" s="301" t="s">
        <v>2430</v>
      </c>
      <c r="CH36" s="301" t="s">
        <v>2431</v>
      </c>
      <c r="CI36" s="297" t="s">
        <v>191</v>
      </c>
      <c r="CJ36" s="297" t="s">
        <v>192</v>
      </c>
      <c r="CK36" s="297" t="s">
        <v>193</v>
      </c>
      <c r="CL36" s="298" t="s">
        <v>194</v>
      </c>
      <c r="CM36" s="298" t="s">
        <v>195</v>
      </c>
      <c r="CN36" s="297" t="s">
        <v>196</v>
      </c>
      <c r="CO36" s="297" t="s">
        <v>2432</v>
      </c>
      <c r="CP36" s="298" t="s">
        <v>197</v>
      </c>
      <c r="CQ36" s="297" t="s">
        <v>198</v>
      </c>
      <c r="CR36" s="297" t="s">
        <v>199</v>
      </c>
      <c r="CS36" s="297" t="s">
        <v>2433</v>
      </c>
      <c r="CT36" s="297" t="s">
        <v>2434</v>
      </c>
      <c r="CU36" s="297" t="s">
        <v>2436</v>
      </c>
      <c r="CV36" s="297" t="s">
        <v>2437</v>
      </c>
      <c r="CW36" s="297" t="s">
        <v>200</v>
      </c>
      <c r="CX36" s="296" t="s">
        <v>201</v>
      </c>
      <c r="CY36" s="297" t="s">
        <v>202</v>
      </c>
      <c r="CZ36" s="298" t="s">
        <v>203</v>
      </c>
      <c r="DA36" s="298" t="s">
        <v>204</v>
      </c>
      <c r="DB36" s="297" t="s">
        <v>205</v>
      </c>
      <c r="DC36" s="297" t="s">
        <v>2435</v>
      </c>
      <c r="DD36" s="298" t="s">
        <v>1155</v>
      </c>
      <c r="DE36" s="297" t="s">
        <v>1156</v>
      </c>
      <c r="DF36" s="297" t="s">
        <v>1157</v>
      </c>
      <c r="DG36" s="297" t="s">
        <v>2439</v>
      </c>
      <c r="DH36" s="297" t="s">
        <v>2440</v>
      </c>
      <c r="DI36" s="297" t="s">
        <v>2441</v>
      </c>
      <c r="DJ36" s="297" t="s">
        <v>2442</v>
      </c>
      <c r="DK36" s="297" t="s">
        <v>2712</v>
      </c>
      <c r="DL36" s="297" t="s">
        <v>2713</v>
      </c>
      <c r="DM36" s="297" t="s">
        <v>2714</v>
      </c>
      <c r="DN36" s="298" t="s">
        <v>2715</v>
      </c>
      <c r="DO36" s="298" t="s">
        <v>2716</v>
      </c>
      <c r="DP36" s="297" t="s">
        <v>2717</v>
      </c>
      <c r="DQ36" s="297" t="s">
        <v>2443</v>
      </c>
      <c r="DR36" s="302" t="s">
        <v>2718</v>
      </c>
      <c r="DS36" s="297" t="s">
        <v>2719</v>
      </c>
      <c r="DT36" s="295" t="s">
        <v>2444</v>
      </c>
      <c r="DU36" s="295" t="s">
        <v>2445</v>
      </c>
      <c r="DV36" s="295" t="s">
        <v>1158</v>
      </c>
      <c r="DW36" s="298" t="s">
        <v>1380</v>
      </c>
      <c r="DX36" s="298" t="s">
        <v>1381</v>
      </c>
      <c r="DY36" s="295" t="s">
        <v>1382</v>
      </c>
      <c r="DZ36" s="300" t="s">
        <v>2446</v>
      </c>
      <c r="EA36" s="302" t="s">
        <v>1383</v>
      </c>
      <c r="EB36" s="295" t="s">
        <v>1384</v>
      </c>
      <c r="EC36" s="295" t="s">
        <v>2660</v>
      </c>
      <c r="ED36" s="295" t="s">
        <v>2661</v>
      </c>
      <c r="EE36" s="295" t="s">
        <v>2662</v>
      </c>
      <c r="EF36" s="295" t="s">
        <v>2663</v>
      </c>
    </row>
    <row r="37" spans="1:136" s="303" customFormat="1" ht="15.75" customHeight="1" x14ac:dyDescent="0.2">
      <c r="A37" s="355"/>
      <c r="B37" s="355"/>
      <c r="C37" s="356"/>
      <c r="D37" s="356"/>
      <c r="E37" s="356"/>
      <c r="F37" s="465"/>
      <c r="G37" s="355"/>
      <c r="H37" s="357"/>
      <c r="I37" s="358"/>
      <c r="J37" s="359"/>
      <c r="K37" s="358"/>
      <c r="L37" s="360"/>
      <c r="M37" s="361"/>
      <c r="N37" s="361"/>
      <c r="O37" s="361"/>
      <c r="P37" s="459"/>
      <c r="Q37" s="362"/>
      <c r="R37" s="362"/>
      <c r="S37" s="362"/>
      <c r="T37" s="360"/>
      <c r="U37" s="363" t="s">
        <v>2044</v>
      </c>
      <c r="V37" s="363"/>
      <c r="W37" s="363"/>
      <c r="X37" s="360"/>
      <c r="Y37" s="364"/>
      <c r="Z37" s="364"/>
      <c r="AA37" s="364"/>
      <c r="AB37" s="360"/>
      <c r="AC37" s="340"/>
      <c r="AD37" s="340"/>
      <c r="AE37" s="327"/>
      <c r="AF37" s="327"/>
      <c r="AG37" s="309"/>
      <c r="AH37" s="309"/>
      <c r="AI37" s="309"/>
      <c r="AJ37" s="310"/>
      <c r="AK37" s="310"/>
      <c r="AL37" s="310"/>
      <c r="AM37" s="309"/>
      <c r="AN37" s="309"/>
      <c r="AO37" s="310"/>
      <c r="AP37" s="310"/>
      <c r="AQ37" s="310"/>
      <c r="AR37" s="310"/>
      <c r="AS37" s="307"/>
      <c r="AT37" s="307"/>
      <c r="AU37" s="310"/>
      <c r="AV37" s="310"/>
      <c r="AW37" s="307"/>
      <c r="AX37" s="307"/>
      <c r="AY37" s="308"/>
      <c r="AZ37" s="308"/>
      <c r="BA37" s="309"/>
      <c r="BB37" s="309"/>
      <c r="BC37" s="309"/>
      <c r="BD37" s="309"/>
      <c r="BE37" s="309"/>
      <c r="BF37" s="309"/>
      <c r="BG37" s="309"/>
      <c r="BH37" s="309"/>
      <c r="BI37" s="309"/>
      <c r="BJ37" s="309"/>
      <c r="BK37" s="309"/>
      <c r="BL37" s="309"/>
      <c r="BM37" s="309"/>
      <c r="BN37" s="309"/>
      <c r="BO37" s="309"/>
      <c r="BP37" s="309"/>
      <c r="BQ37" s="309"/>
      <c r="BR37" s="309"/>
      <c r="BS37" s="309"/>
      <c r="BT37" s="309"/>
      <c r="BV37" s="309"/>
      <c r="BW37" s="307"/>
      <c r="BX37" s="307"/>
      <c r="BY37" s="309"/>
      <c r="BZ37" s="309"/>
      <c r="CA37" s="309"/>
      <c r="CB37" s="309"/>
      <c r="CC37" s="309"/>
      <c r="CD37" s="307"/>
      <c r="CE37" s="309"/>
      <c r="CF37" s="309"/>
      <c r="CG37" s="309"/>
      <c r="CH37" s="309"/>
      <c r="CI37" s="309"/>
      <c r="CJ37" s="309"/>
      <c r="CK37" s="309"/>
      <c r="CL37" s="309"/>
      <c r="CM37" s="309"/>
      <c r="CN37" s="309"/>
      <c r="CO37" s="309"/>
      <c r="CP37" s="309"/>
      <c r="CQ37" s="309"/>
      <c r="CR37" s="309"/>
      <c r="CS37" s="309"/>
      <c r="CT37" s="309"/>
      <c r="CU37" s="309"/>
      <c r="CV37" s="309"/>
      <c r="CW37" s="309"/>
      <c r="CX37" s="309"/>
      <c r="CY37" s="309"/>
      <c r="CZ37" s="309"/>
      <c r="DA37" s="309"/>
      <c r="DB37" s="309"/>
      <c r="DC37" s="309"/>
      <c r="DD37" s="309"/>
      <c r="DE37" s="309"/>
      <c r="DF37" s="309"/>
      <c r="DG37" s="309"/>
      <c r="DH37" s="309"/>
      <c r="DI37" s="309"/>
      <c r="DJ37" s="309"/>
      <c r="DK37" s="309"/>
      <c r="DL37" s="309"/>
      <c r="DM37" s="309"/>
      <c r="DN37" s="309"/>
      <c r="DO37" s="309"/>
      <c r="DP37" s="309"/>
      <c r="DQ37" s="309"/>
      <c r="DR37" s="307"/>
      <c r="DS37" s="309"/>
      <c r="DT37" s="309"/>
      <c r="DU37" s="309"/>
      <c r="DV37" s="309"/>
      <c r="DW37" s="310"/>
      <c r="DX37" s="309"/>
      <c r="DY37" s="309"/>
      <c r="DZ37" s="309"/>
      <c r="EA37" s="309"/>
      <c r="EB37" s="309"/>
      <c r="EC37" s="309"/>
      <c r="ED37" s="309"/>
      <c r="EE37" s="309"/>
      <c r="EF37" s="309"/>
    </row>
    <row r="38" spans="1:136" s="372" customFormat="1" ht="15.75" customHeight="1" x14ac:dyDescent="0.2">
      <c r="A38" s="340"/>
      <c r="B38" s="340"/>
      <c r="C38" s="327"/>
      <c r="D38" s="327"/>
      <c r="E38" s="354" t="s">
        <v>2204</v>
      </c>
      <c r="F38" s="367"/>
      <c r="G38" s="340"/>
      <c r="H38" s="340"/>
      <c r="I38" s="327"/>
      <c r="J38" s="365">
        <v>500</v>
      </c>
      <c r="K38" s="327"/>
      <c r="L38" s="340"/>
      <c r="M38" s="327"/>
      <c r="N38" s="366">
        <v>50</v>
      </c>
      <c r="O38" s="327"/>
      <c r="P38" s="340"/>
      <c r="Q38" s="367"/>
      <c r="R38" s="368">
        <v>100</v>
      </c>
      <c r="S38" s="367"/>
      <c r="T38" s="367"/>
      <c r="U38" s="367"/>
      <c r="V38" s="369">
        <v>1</v>
      </c>
      <c r="W38" s="367"/>
      <c r="X38" s="367"/>
      <c r="Y38" s="327"/>
      <c r="Z38" s="370">
        <v>1</v>
      </c>
      <c r="AA38" s="327"/>
      <c r="AB38" s="371"/>
      <c r="AC38" s="340"/>
      <c r="AD38" s="340"/>
      <c r="AE38" s="327"/>
      <c r="AF38" s="327"/>
      <c r="AG38" s="309"/>
      <c r="AH38" s="309"/>
      <c r="AI38" s="309"/>
      <c r="AJ38" s="303"/>
      <c r="AK38" s="309"/>
      <c r="AL38" s="309"/>
      <c r="AM38" s="309"/>
      <c r="AN38" s="309"/>
      <c r="AO38" s="309"/>
      <c r="AP38" s="309"/>
      <c r="AQ38" s="309"/>
      <c r="AR38" s="309"/>
      <c r="AS38" s="327"/>
      <c r="AT38" s="327"/>
      <c r="AU38" s="323"/>
      <c r="AV38" s="323"/>
      <c r="AW38" s="307"/>
      <c r="AX38" s="307"/>
      <c r="AY38" s="367"/>
      <c r="AZ38" s="367"/>
      <c r="BA38" s="309"/>
      <c r="BB38" s="309"/>
      <c r="BC38" s="309"/>
      <c r="BD38" s="309"/>
      <c r="BE38" s="340"/>
      <c r="BF38" s="309"/>
      <c r="BG38" s="309"/>
      <c r="BH38" s="309"/>
      <c r="BI38" s="309"/>
      <c r="BJ38" s="309"/>
      <c r="BK38" s="309"/>
      <c r="BL38" s="309"/>
      <c r="BM38" s="309"/>
      <c r="BN38" s="309"/>
      <c r="BO38" s="309"/>
      <c r="BP38" s="309"/>
      <c r="BQ38" s="309"/>
      <c r="BR38" s="309"/>
      <c r="BS38" s="309"/>
      <c r="BT38" s="309"/>
      <c r="BU38" s="309"/>
      <c r="BV38" s="309"/>
      <c r="BW38" s="307"/>
      <c r="BX38" s="307"/>
      <c r="BY38" s="309"/>
      <c r="BZ38" s="309"/>
      <c r="CA38" s="309"/>
      <c r="CB38" s="309"/>
      <c r="CC38" s="309"/>
      <c r="CD38" s="307"/>
      <c r="CE38" s="309"/>
      <c r="CF38" s="309"/>
      <c r="CG38" s="309"/>
      <c r="CH38" s="309"/>
      <c r="CI38" s="309"/>
      <c r="CJ38" s="309"/>
      <c r="CK38" s="309"/>
      <c r="CL38" s="309"/>
      <c r="CM38" s="309"/>
      <c r="CN38" s="309"/>
      <c r="CO38" s="309"/>
      <c r="CP38" s="309"/>
      <c r="CQ38" s="309"/>
      <c r="CR38" s="309"/>
      <c r="CS38" s="309"/>
      <c r="CT38" s="309"/>
      <c r="CU38" s="309"/>
      <c r="CV38" s="309"/>
      <c r="CW38" s="309"/>
      <c r="CX38" s="309"/>
      <c r="CY38" s="309"/>
      <c r="CZ38" s="309"/>
      <c r="DA38" s="309"/>
      <c r="DB38" s="309"/>
      <c r="DC38" s="309"/>
      <c r="DD38" s="309"/>
      <c r="DE38" s="309"/>
      <c r="DF38" s="309"/>
      <c r="DG38" s="309"/>
      <c r="DH38" s="309"/>
      <c r="DI38" s="309"/>
      <c r="DJ38" s="309"/>
      <c r="DK38" s="309"/>
      <c r="DL38" s="309"/>
      <c r="DM38" s="309"/>
      <c r="DN38" s="309"/>
      <c r="DO38" s="309"/>
      <c r="DP38" s="309"/>
      <c r="DQ38" s="309"/>
      <c r="DR38" s="307"/>
      <c r="DS38" s="309"/>
      <c r="DT38" s="309"/>
      <c r="DU38" s="309"/>
      <c r="DV38" s="309"/>
      <c r="DW38" s="310"/>
      <c r="DX38" s="309"/>
      <c r="DY38" s="309"/>
      <c r="DZ38" s="309"/>
      <c r="EA38" s="309"/>
      <c r="EB38" s="309"/>
      <c r="EC38" s="309"/>
      <c r="ED38" s="309"/>
      <c r="EE38" s="309"/>
      <c r="EF38" s="309"/>
    </row>
    <row r="39" spans="1:136" s="111" customFormat="1" ht="15.75" hidden="1" customHeight="1" x14ac:dyDescent="0.2"/>
    <row r="40" spans="1:136" s="111" customFormat="1" ht="15.75" hidden="1" customHeight="1" x14ac:dyDescent="0.2"/>
    <row r="41" spans="1:136" s="111" customFormat="1" ht="15.75" hidden="1" customHeight="1" x14ac:dyDescent="0.2"/>
    <row r="42" spans="1:136" s="377" customFormat="1" ht="21.75" customHeight="1" x14ac:dyDescent="0.2">
      <c r="A42" s="373" t="s">
        <v>2547</v>
      </c>
      <c r="B42" s="374" t="s">
        <v>2548</v>
      </c>
      <c r="C42" s="374" t="s">
        <v>2586</v>
      </c>
      <c r="D42" s="374" t="s">
        <v>2549</v>
      </c>
      <c r="E42" s="374" t="s">
        <v>1350</v>
      </c>
      <c r="F42" s="375" t="s">
        <v>2369</v>
      </c>
      <c r="G42" s="374" t="s">
        <v>2550</v>
      </c>
      <c r="H42" s="374" t="s">
        <v>2551</v>
      </c>
      <c r="I42" s="374" t="s">
        <v>963</v>
      </c>
      <c r="J42" s="374" t="s">
        <v>124</v>
      </c>
      <c r="K42" s="374" t="s">
        <v>125</v>
      </c>
      <c r="L42" s="374" t="s">
        <v>126</v>
      </c>
      <c r="M42" s="374" t="s">
        <v>964</v>
      </c>
      <c r="N42" s="374" t="s">
        <v>127</v>
      </c>
      <c r="O42" s="374" t="s">
        <v>128</v>
      </c>
      <c r="P42" s="374" t="s">
        <v>129</v>
      </c>
      <c r="Q42" s="375" t="s">
        <v>965</v>
      </c>
      <c r="R42" s="375" t="s">
        <v>130</v>
      </c>
      <c r="S42" s="375" t="s">
        <v>131</v>
      </c>
      <c r="T42" s="375" t="s">
        <v>132</v>
      </c>
      <c r="U42" s="375" t="s">
        <v>966</v>
      </c>
      <c r="V42" s="375" t="s">
        <v>123</v>
      </c>
      <c r="W42" s="375" t="s">
        <v>133</v>
      </c>
      <c r="X42" s="375" t="s">
        <v>134</v>
      </c>
      <c r="Y42" s="374" t="s">
        <v>967</v>
      </c>
      <c r="Z42" s="374" t="s">
        <v>135</v>
      </c>
      <c r="AA42" s="374" t="s">
        <v>136</v>
      </c>
      <c r="AB42" s="374" t="s">
        <v>137</v>
      </c>
      <c r="AC42" s="374" t="s">
        <v>604</v>
      </c>
      <c r="AD42" s="374" t="s">
        <v>605</v>
      </c>
      <c r="AE42" s="376" t="s">
        <v>595</v>
      </c>
      <c r="AF42" s="376" t="s">
        <v>596</v>
      </c>
      <c r="AG42" s="374" t="s">
        <v>2206</v>
      </c>
      <c r="AH42" s="377" t="s">
        <v>2645</v>
      </c>
      <c r="AI42" s="377" t="s">
        <v>1524</v>
      </c>
      <c r="AJ42" s="377" t="s">
        <v>2207</v>
      </c>
      <c r="AK42" s="377" t="s">
        <v>2386</v>
      </c>
      <c r="AL42" s="377" t="s">
        <v>2387</v>
      </c>
      <c r="AM42" s="377" t="s">
        <v>485</v>
      </c>
      <c r="AN42" s="377" t="s">
        <v>486</v>
      </c>
      <c r="AO42" s="377" t="s">
        <v>1526</v>
      </c>
      <c r="AP42" s="377" t="s">
        <v>488</v>
      </c>
      <c r="AQ42" s="377" t="s">
        <v>2388</v>
      </c>
      <c r="AR42" s="377" t="s">
        <v>2389</v>
      </c>
      <c r="AS42" s="378" t="s">
        <v>1178</v>
      </c>
      <c r="AT42" s="378" t="s">
        <v>1179</v>
      </c>
      <c r="AU42" s="377" t="s">
        <v>1180</v>
      </c>
      <c r="AV42" s="377" t="s">
        <v>1181</v>
      </c>
      <c r="AW42" s="378" t="s">
        <v>1182</v>
      </c>
      <c r="AX42" s="378" t="s">
        <v>2230</v>
      </c>
      <c r="AY42" s="379" t="s">
        <v>2231</v>
      </c>
      <c r="AZ42" s="379" t="s">
        <v>2232</v>
      </c>
      <c r="BA42" s="380" t="s">
        <v>294</v>
      </c>
      <c r="BB42" s="380" t="s">
        <v>295</v>
      </c>
      <c r="BC42" s="380" t="s">
        <v>1418</v>
      </c>
      <c r="BD42" s="380" t="s">
        <v>1420</v>
      </c>
      <c r="BE42" s="374" t="s">
        <v>1419</v>
      </c>
      <c r="BF42" s="380" t="s">
        <v>1421</v>
      </c>
      <c r="BG42" s="380" t="s">
        <v>296</v>
      </c>
      <c r="BH42" s="380" t="s">
        <v>1528</v>
      </c>
      <c r="BI42" s="381" t="s">
        <v>1529</v>
      </c>
      <c r="BJ42" s="380" t="s">
        <v>1530</v>
      </c>
      <c r="BK42" s="380" t="s">
        <v>1531</v>
      </c>
      <c r="BL42" s="380" t="s">
        <v>1532</v>
      </c>
      <c r="BM42" s="380" t="s">
        <v>1533</v>
      </c>
      <c r="BN42" s="380" t="s">
        <v>0</v>
      </c>
      <c r="BO42" s="380" t="s">
        <v>1</v>
      </c>
      <c r="BP42" s="380" t="s">
        <v>2</v>
      </c>
      <c r="BQ42" s="380" t="s">
        <v>3</v>
      </c>
      <c r="BR42" s="380" t="s">
        <v>4</v>
      </c>
      <c r="BS42" s="380" t="s">
        <v>5</v>
      </c>
      <c r="BT42" s="380" t="s">
        <v>6</v>
      </c>
      <c r="BU42" s="380" t="s">
        <v>1697</v>
      </c>
      <c r="BV42" s="380" t="s">
        <v>1699</v>
      </c>
      <c r="BW42" s="380" t="s">
        <v>447</v>
      </c>
      <c r="BX42" s="380" t="s">
        <v>448</v>
      </c>
      <c r="BY42" s="380" t="s">
        <v>7</v>
      </c>
      <c r="BZ42" s="380" t="s">
        <v>8</v>
      </c>
      <c r="CA42" s="380" t="s">
        <v>9</v>
      </c>
      <c r="CB42" s="380" t="s">
        <v>10</v>
      </c>
      <c r="CC42" s="380" t="s">
        <v>449</v>
      </c>
      <c r="CD42" s="382" t="s">
        <v>11</v>
      </c>
      <c r="CE42" s="380" t="s">
        <v>650</v>
      </c>
      <c r="CF42" s="380" t="s">
        <v>190</v>
      </c>
      <c r="CG42" s="380" t="s">
        <v>2430</v>
      </c>
      <c r="CH42" s="380" t="s">
        <v>2431</v>
      </c>
      <c r="CI42" s="380" t="s">
        <v>191</v>
      </c>
      <c r="CJ42" s="380" t="s">
        <v>192</v>
      </c>
      <c r="CK42" s="380" t="s">
        <v>193</v>
      </c>
      <c r="CL42" s="380" t="s">
        <v>194</v>
      </c>
      <c r="CM42" s="380" t="s">
        <v>195</v>
      </c>
      <c r="CN42" s="380" t="s">
        <v>196</v>
      </c>
      <c r="CO42" s="380" t="s">
        <v>2432</v>
      </c>
      <c r="CP42" s="380" t="s">
        <v>197</v>
      </c>
      <c r="CQ42" s="380" t="s">
        <v>198</v>
      </c>
      <c r="CR42" s="380" t="s">
        <v>199</v>
      </c>
      <c r="CS42" s="380" t="s">
        <v>2433</v>
      </c>
      <c r="CT42" s="380" t="s">
        <v>2434</v>
      </c>
      <c r="CU42" s="380" t="s">
        <v>2436</v>
      </c>
      <c r="CV42" s="380" t="s">
        <v>2437</v>
      </c>
      <c r="CW42" s="380" t="s">
        <v>200</v>
      </c>
      <c r="CX42" s="380" t="s">
        <v>201</v>
      </c>
      <c r="CY42" s="380" t="s">
        <v>202</v>
      </c>
      <c r="CZ42" s="380" t="s">
        <v>203</v>
      </c>
      <c r="DA42" s="380" t="s">
        <v>204</v>
      </c>
      <c r="DB42" s="380" t="s">
        <v>205</v>
      </c>
      <c r="DC42" s="380" t="s">
        <v>2435</v>
      </c>
      <c r="DD42" s="380" t="s">
        <v>1155</v>
      </c>
      <c r="DE42" s="380" t="s">
        <v>1156</v>
      </c>
      <c r="DF42" s="380" t="s">
        <v>1157</v>
      </c>
      <c r="DG42" s="380" t="s">
        <v>2439</v>
      </c>
      <c r="DH42" s="380" t="s">
        <v>2440</v>
      </c>
      <c r="DI42" s="380" t="s">
        <v>2441</v>
      </c>
      <c r="DJ42" s="380" t="s">
        <v>2442</v>
      </c>
      <c r="DK42" s="380" t="s">
        <v>2712</v>
      </c>
      <c r="DL42" s="380" t="s">
        <v>2713</v>
      </c>
      <c r="DM42" s="380" t="s">
        <v>2714</v>
      </c>
      <c r="DN42" s="380" t="s">
        <v>2715</v>
      </c>
      <c r="DO42" s="380" t="s">
        <v>2716</v>
      </c>
      <c r="DP42" s="380" t="s">
        <v>2717</v>
      </c>
      <c r="DQ42" s="380" t="s">
        <v>2443</v>
      </c>
      <c r="DR42" s="380" t="s">
        <v>2718</v>
      </c>
      <c r="DS42" s="380" t="s">
        <v>2719</v>
      </c>
      <c r="DT42" s="380" t="s">
        <v>2444</v>
      </c>
      <c r="DU42" s="380" t="s">
        <v>2445</v>
      </c>
      <c r="DV42" s="380" t="s">
        <v>1158</v>
      </c>
      <c r="DW42" s="383" t="s">
        <v>1380</v>
      </c>
      <c r="DX42" s="380" t="s">
        <v>1381</v>
      </c>
      <c r="DY42" s="380" t="s">
        <v>1382</v>
      </c>
      <c r="DZ42" s="380" t="s">
        <v>2446</v>
      </c>
      <c r="EA42" s="380" t="s">
        <v>1383</v>
      </c>
      <c r="EB42" s="380" t="s">
        <v>1384</v>
      </c>
      <c r="EC42" s="380" t="s">
        <v>2660</v>
      </c>
      <c r="ED42" s="380" t="s">
        <v>2661</v>
      </c>
      <c r="EE42" s="380" t="s">
        <v>2662</v>
      </c>
      <c r="EF42" s="380" t="s">
        <v>2663</v>
      </c>
    </row>
    <row r="43" spans="1:136" s="39" customFormat="1" hidden="1" x14ac:dyDescent="0.2">
      <c r="A43" s="44" t="str">
        <f t="shared" ref="A43:A104" si="0">BB43</f>
        <v>Alameda Air Station</v>
      </c>
      <c r="B43" s="44" t="str">
        <f t="shared" ref="B43:B54" si="1">BS43</f>
        <v>2-Methylbutane (isopentane)</v>
      </c>
      <c r="C43" s="38" t="s">
        <v>2588</v>
      </c>
      <c r="D43" s="38" t="str">
        <f t="shared" ref="D43:D54" si="2">IF(BC43="","",BC43)</f>
        <v>S</v>
      </c>
      <c r="E43" s="38" t="s">
        <v>372</v>
      </c>
      <c r="F43" s="155" t="str">
        <f>BH43</f>
        <v>Former Gas Station Building</v>
      </c>
      <c r="G43" s="44" t="str">
        <f t="shared" ref="G43:G104" si="3">BJ43</f>
        <v>commercial</v>
      </c>
      <c r="H43" s="44" t="str">
        <f t="shared" ref="H43:H104" si="4">IF(BK43="","",BK43)</f>
        <v>Slab on grade</v>
      </c>
      <c r="I43" s="38"/>
      <c r="J43" s="38"/>
      <c r="K43" s="38"/>
      <c r="L43" s="44"/>
      <c r="M43" s="38" t="str">
        <f t="shared" ref="M43:M54" si="5">IF(CP43="","",IF(CP43="y","Y","n"))</f>
        <v>Y</v>
      </c>
      <c r="N43" s="38" t="str">
        <f t="shared" ref="N43:N104" si="6">IF(AJ43="","",IF(AN43="","Y",IF(AJ43&gt;AN43*$N$38,"Y","n")))</f>
        <v>Y</v>
      </c>
      <c r="O43" s="38" t="str">
        <f>IF(AJ43="","",IF(M43="N","n","Y"))</f>
        <v>Y</v>
      </c>
      <c r="P43" s="38"/>
      <c r="Q43" s="38" t="str">
        <f>IF(DR43="","",IF(DR43="y","Y","n"))</f>
        <v>Y</v>
      </c>
      <c r="R43" s="38" t="str">
        <f>IF(AK43="","",IF(AN43="","Y",IF(AK43&gt;AN43*$R$38,"Y","n")))</f>
        <v>Y</v>
      </c>
      <c r="S43" s="38" t="str">
        <f>IF(AK43="","",IF(Q43="N","n","Y"))</f>
        <v>Y</v>
      </c>
      <c r="T43" s="38"/>
      <c r="U43" s="38"/>
      <c r="V43" s="38"/>
      <c r="W43" s="38"/>
      <c r="X43" s="38"/>
      <c r="Y43" s="38" t="str">
        <f t="shared" ref="Y43:Y54" si="7">IF(CD43="","",IF(CD43="y","Y","n"))</f>
        <v>Y</v>
      </c>
      <c r="Z43" s="38" t="str">
        <f t="shared" ref="Z43:Z104" si="8">IF(AM43="","",IF(AN43="","Y",IF(AM43&gt;AN43*$Z$38,"Y","n")))</f>
        <v>Y</v>
      </c>
      <c r="AA43" s="38" t="str">
        <f t="shared" ref="AA43:AA74" si="9">IF(AM43="","",IF(Y43="N","n","Y"))</f>
        <v>Y</v>
      </c>
      <c r="AC43" s="59">
        <v>25000</v>
      </c>
      <c r="AD43" s="204">
        <v>1.48E-3</v>
      </c>
      <c r="AE43" s="38">
        <v>1</v>
      </c>
      <c r="AF43" s="38">
        <v>0</v>
      </c>
      <c r="AI43" s="123"/>
      <c r="AJ43" s="40">
        <f>IF(CL43="","",IF(CM43="mg/m3",1000*CL43,IF(CM43="ppbv",CL43*INDEX(ppbv_ug_m3,MATCH(BS43,ChemName,0)),CL43)))</f>
        <v>25000</v>
      </c>
      <c r="AK43" s="47">
        <f>IF(DO43="","",IF(DO43="mg/m3",1000*DN43,IF(DO43="ppbv",DN43*INDEX(ppbv_ug_m3,MATCH(BS43,ChemName,0)),DN43)))</f>
        <v>28000000</v>
      </c>
      <c r="AL43" s="40"/>
      <c r="AM43" s="40">
        <f t="shared" ref="AM43:AM106" si="10">IF(BZ43="","",IF(CA43="mg/m3",1000*BZ43,IF(CA43="ppbv",BZ43*INDEX(ppbv_ug_m3,MATCH(BS43,ChemName,0)),BZ43)))</f>
        <v>37</v>
      </c>
      <c r="AN43" s="39" t="str">
        <f t="shared" ref="AN43:AN104" si="11">IF(ISNA(MATCH(BS43,ChemName,0))=TRUE,"",IF(INDEX(Percent90,MATCH(BS43,ChemName,0))=0,"",INDEX(Percent90,MATCH(BS43,ChemName,0))))</f>
        <v/>
      </c>
      <c r="AO43" s="204"/>
      <c r="AP43" s="204">
        <f>IF(AJ43="","",AM43/AJ43)</f>
        <v>1.48E-3</v>
      </c>
      <c r="AQ43" s="204">
        <f>IF(AK43="","",AM43/AK43)</f>
        <v>1.3214285714285715E-6</v>
      </c>
      <c r="AR43" s="45"/>
      <c r="AS43" s="115"/>
      <c r="AT43" s="115"/>
      <c r="AU43" s="115">
        <f>IF(AP43="","",IF(CD43="Y",1,0))</f>
        <v>1</v>
      </c>
      <c r="AV43" s="115">
        <f>IF(AP43="","",IF(CD43="n",1,0))</f>
        <v>0</v>
      </c>
      <c r="AW43" s="39">
        <f>IF(AQ43="","",IF(DR43="Y",1,0))</f>
        <v>1</v>
      </c>
      <c r="AX43" s="39">
        <f>IF(AQ43="","",IF(DR43="n",1,0))</f>
        <v>0</v>
      </c>
      <c r="AY43" s="115"/>
      <c r="AZ43" s="115"/>
      <c r="BA43" s="43">
        <v>67</v>
      </c>
      <c r="BB43" s="43" t="s">
        <v>224</v>
      </c>
      <c r="BC43" s="43" t="s">
        <v>1385</v>
      </c>
      <c r="BD43" s="43" t="s">
        <v>225</v>
      </c>
      <c r="BE43" s="37" t="s">
        <v>654</v>
      </c>
      <c r="BF43" s="48" t="s">
        <v>1450</v>
      </c>
      <c r="BG43" s="43">
        <v>501</v>
      </c>
      <c r="BH43" s="43" t="s">
        <v>226</v>
      </c>
      <c r="BI43" s="43" t="s">
        <v>227</v>
      </c>
      <c r="BJ43" s="43" t="s">
        <v>2054</v>
      </c>
      <c r="BK43" s="43" t="s">
        <v>846</v>
      </c>
      <c r="BM43" s="43"/>
      <c r="BN43" s="43">
        <v>1.5</v>
      </c>
      <c r="BO43" s="43" t="s">
        <v>1390</v>
      </c>
      <c r="BP43" s="43" t="s">
        <v>1391</v>
      </c>
      <c r="BR43" s="43" t="s">
        <v>228</v>
      </c>
      <c r="BS43" s="43" t="s">
        <v>229</v>
      </c>
      <c r="BT43" s="43" t="s">
        <v>222</v>
      </c>
      <c r="BU43" s="43"/>
      <c r="BV43" s="43"/>
      <c r="BW43" s="243">
        <v>34700</v>
      </c>
      <c r="BX43" s="243"/>
      <c r="BY43" s="48" t="s">
        <v>451</v>
      </c>
      <c r="BZ43" s="43">
        <v>37</v>
      </c>
      <c r="CA43" s="43" t="s">
        <v>1396</v>
      </c>
      <c r="CD43" s="124" t="s">
        <v>1397</v>
      </c>
      <c r="CE43" s="43">
        <v>13650</v>
      </c>
      <c r="CF43" s="43" t="s">
        <v>223</v>
      </c>
      <c r="CK43" s="39" t="s">
        <v>451</v>
      </c>
      <c r="CL43" s="43">
        <v>25</v>
      </c>
      <c r="CM43" s="43" t="s">
        <v>2043</v>
      </c>
      <c r="CP43" s="43" t="s">
        <v>1397</v>
      </c>
      <c r="CQ43" s="43">
        <v>1831</v>
      </c>
      <c r="DF43" s="39" t="s">
        <v>752</v>
      </c>
      <c r="DG43" s="251">
        <v>34700</v>
      </c>
      <c r="DH43" s="178"/>
      <c r="DI43" s="39">
        <v>0</v>
      </c>
      <c r="DJ43" s="39" t="s">
        <v>1390</v>
      </c>
      <c r="DK43" s="39">
        <v>0.7</v>
      </c>
      <c r="DL43" s="39" t="s">
        <v>1390</v>
      </c>
      <c r="DM43" s="39" t="s">
        <v>451</v>
      </c>
      <c r="DN43" s="39">
        <v>28000</v>
      </c>
      <c r="DO43" s="39" t="s">
        <v>2043</v>
      </c>
      <c r="DR43" s="38" t="s">
        <v>1397</v>
      </c>
      <c r="DS43" s="39">
        <v>1830</v>
      </c>
    </row>
    <row r="44" spans="1:136" s="39" customFormat="1" hidden="1" x14ac:dyDescent="0.2">
      <c r="A44" s="44" t="str">
        <f t="shared" si="0"/>
        <v>Allepo</v>
      </c>
      <c r="B44" s="44" t="str">
        <f t="shared" si="1"/>
        <v>Trichloroethylene</v>
      </c>
      <c r="C44" s="38" t="s">
        <v>2587</v>
      </c>
      <c r="D44" s="38" t="str">
        <f t="shared" si="2"/>
        <v>L</v>
      </c>
      <c r="E44" s="44" t="s">
        <v>371</v>
      </c>
      <c r="F44" s="155" t="str">
        <f t="shared" ref="F44:F105" si="12">BH44</f>
        <v>A1</v>
      </c>
      <c r="G44" s="44" t="str">
        <f t="shared" si="3"/>
        <v>residential</v>
      </c>
      <c r="H44" s="44" t="str">
        <f t="shared" si="4"/>
        <v>Slab on grade</v>
      </c>
      <c r="I44" s="38" t="str">
        <f>IF(DD44="","",IF(DD44="y","Y","n"))</f>
        <v>Y</v>
      </c>
      <c r="J44" s="38" t="str">
        <f>IF(AG44="","",IF(AN44="","Y",IF(AI44&gt;AN44*$J$38,"Y","n")))</f>
        <v>Y</v>
      </c>
      <c r="K44" s="38" t="str">
        <f>IF(AG44="","",IF(I44="N","n","Y"))</f>
        <v>Y</v>
      </c>
      <c r="L44" s="44"/>
      <c r="M44" s="38" t="str">
        <f t="shared" si="5"/>
        <v/>
      </c>
      <c r="N44" s="38" t="str">
        <f t="shared" si="6"/>
        <v/>
      </c>
      <c r="O44" s="38" t="str">
        <f>IF(AJ44="","",IF(M44="N","n","Y"))</f>
        <v/>
      </c>
      <c r="P44" s="44"/>
      <c r="Q44" s="38" t="str">
        <f>IF(DR44="","",IF(DR44="y","Y","n"))</f>
        <v>Y</v>
      </c>
      <c r="R44" s="38" t="str">
        <f>IF(AK44="","",IF(AN44="","Y",IF(AK44&gt;AN44*$R$38,"Y","n")))</f>
        <v>n</v>
      </c>
      <c r="S44" s="38" t="str">
        <f>IF(AK44="","",IF(Q44="N","n","Y"))</f>
        <v>Y</v>
      </c>
      <c r="T44" s="44"/>
      <c r="U44" s="44"/>
      <c r="V44" s="44"/>
      <c r="W44" s="44"/>
      <c r="X44" s="44"/>
      <c r="Y44" s="38" t="str">
        <f t="shared" si="7"/>
        <v>Y</v>
      </c>
      <c r="Z44" s="38" t="str">
        <f t="shared" si="8"/>
        <v>n</v>
      </c>
      <c r="AA44" s="38" t="str">
        <f t="shared" si="9"/>
        <v>Y</v>
      </c>
      <c r="AC44" s="59"/>
      <c r="AD44" s="204"/>
      <c r="AE44" s="38"/>
      <c r="AF44" s="38"/>
      <c r="AG44" s="125">
        <f>IF(CZ44="","",IF(DA44="mg/l",1000*CZ44,CZ44))</f>
        <v>34</v>
      </c>
      <c r="AH44" s="39">
        <v>16.5</v>
      </c>
      <c r="AI44" s="123">
        <f>IF(AG44="","",AG44*1000*(INDEX(Hatm25C,MATCH(B44,ChemNameChem,0))/(0.000082057*(AH44+273)))*EXP(-(INDEX(Evap,MATCH(B44,ChemNameChem,0))*((1-(AH44+273)/INDEX(Tcrit,MATCH(B44,ChemNameChem,0)))/(1-INDEX(Tboil,MATCH(B44,ChemNameChem,0))/INDEX(Tcrit,MATCH(B44,ChemNameChem,0))))^IF((INDEX(Tboil,MATCH(B44,ChemNameChem,0))/INDEX(Tcrit,MATCH(B44,ChemNameChem,0)))&lt;0.57,0.3,IF((INDEX(Tboil,MATCH(B44,ChemNameChem,0))/INDEX(Tcrit,MATCH(B44,ChemNameChem,0)))&gt;0.71,0.41,0.74*(INDEX(Tboil,MATCH(B44,ChemNameChem,0))/INDEX(Tcrit,MATCH(B44,ChemNameChem,0)))-0.116)))*0.5032*(1/(AH44+273)-1/298)))</f>
        <v>9658.4310621845962</v>
      </c>
      <c r="AK44" s="47">
        <f>IF(DO44="","",IF(DO44="mg/m3",1000*DN44,IF(DO44="ppbv",DN44*INDEX(ppbv_ug_m3,MATCH(BS44,ChemName,0)),DN44)))</f>
        <v>2</v>
      </c>
      <c r="AM44" s="40">
        <f t="shared" si="10"/>
        <v>0.14000000000000001</v>
      </c>
      <c r="AN44" s="39">
        <f t="shared" si="11"/>
        <v>0.5</v>
      </c>
      <c r="AO44" s="204">
        <f>IF(AG44="","",AM44/AI44)</f>
        <v>1.449510785950923E-5</v>
      </c>
      <c r="AP44" s="204"/>
      <c r="AQ44" s="204">
        <f>IF(AK44="","",AM44/AK44)</f>
        <v>7.0000000000000007E-2</v>
      </c>
      <c r="AR44" s="59"/>
      <c r="AS44" s="115">
        <f>IF(AO44="","",IF(CD44="Y",1,0))</f>
        <v>1</v>
      </c>
      <c r="AT44" s="115">
        <f>IF(AO44="","",IF(CD44="n",1,0))</f>
        <v>0</v>
      </c>
      <c r="AU44" s="115"/>
      <c r="AV44" s="115"/>
      <c r="AW44" s="39">
        <f>IF(AQ44="","",IF(DR44="Y",1,0))</f>
        <v>1</v>
      </c>
      <c r="AX44" s="39">
        <f>IF(AQ44="","",IF(DR44="n",1,0))</f>
        <v>0</v>
      </c>
      <c r="AY44" s="115"/>
      <c r="AZ44" s="115"/>
      <c r="BA44" s="43">
        <v>66</v>
      </c>
      <c r="BB44" s="48" t="s">
        <v>1377</v>
      </c>
      <c r="BC44" s="43" t="s">
        <v>2050</v>
      </c>
      <c r="BE44" s="37" t="s">
        <v>654</v>
      </c>
      <c r="BF44" s="39" t="s">
        <v>1406</v>
      </c>
      <c r="BG44" s="43">
        <v>497</v>
      </c>
      <c r="BH44" s="43" t="s">
        <v>2161</v>
      </c>
      <c r="BI44" s="43" t="s">
        <v>1387</v>
      </c>
      <c r="BJ44" s="43" t="s">
        <v>1388</v>
      </c>
      <c r="BK44" s="43" t="s">
        <v>846</v>
      </c>
      <c r="BM44" s="48" t="s">
        <v>1390</v>
      </c>
      <c r="BN44" s="43">
        <v>3.66</v>
      </c>
      <c r="BO44" s="43" t="s">
        <v>1390</v>
      </c>
      <c r="BP44" s="48" t="s">
        <v>1406</v>
      </c>
      <c r="BR44" s="43" t="s">
        <v>221</v>
      </c>
      <c r="BS44" s="43" t="s">
        <v>1393</v>
      </c>
      <c r="BT44" s="43" t="s">
        <v>222</v>
      </c>
      <c r="BU44" s="43"/>
      <c r="BV44" s="43"/>
      <c r="BW44" s="243"/>
      <c r="BX44" s="243"/>
      <c r="BY44" s="48" t="s">
        <v>451</v>
      </c>
      <c r="BZ44" s="43">
        <v>0.14000000000000001</v>
      </c>
      <c r="CA44" s="43" t="s">
        <v>1396</v>
      </c>
      <c r="CD44" s="124" t="s">
        <v>1397</v>
      </c>
      <c r="CE44" s="43">
        <v>13630</v>
      </c>
      <c r="CR44" s="43" t="s">
        <v>2157</v>
      </c>
      <c r="CW44" s="43">
        <v>9.25</v>
      </c>
      <c r="CX44" s="43" t="s">
        <v>1395</v>
      </c>
      <c r="CY44" s="39" t="s">
        <v>451</v>
      </c>
      <c r="CZ44" s="43">
        <v>34</v>
      </c>
      <c r="DA44" s="43" t="s">
        <v>2046</v>
      </c>
      <c r="DD44" s="43" t="s">
        <v>1397</v>
      </c>
      <c r="DE44" s="43">
        <v>1829</v>
      </c>
      <c r="DF44" s="43"/>
      <c r="DG44" s="43"/>
      <c r="DH44" s="43"/>
      <c r="DI44" s="43"/>
      <c r="DJ44" s="43"/>
      <c r="DK44" s="43"/>
      <c r="DL44" s="43"/>
      <c r="DM44" s="39" t="s">
        <v>451</v>
      </c>
      <c r="DN44" s="43">
        <v>2</v>
      </c>
      <c r="DO44" s="48" t="s">
        <v>1396</v>
      </c>
      <c r="DP44" s="43"/>
      <c r="DQ44" s="43"/>
      <c r="DR44" s="115" t="s">
        <v>1397</v>
      </c>
      <c r="DS44" s="43">
        <v>1832</v>
      </c>
    </row>
    <row r="45" spans="1:136" s="39" customFormat="1" hidden="1" x14ac:dyDescent="0.2">
      <c r="A45" s="44" t="str">
        <f t="shared" si="0"/>
        <v>Allepo</v>
      </c>
      <c r="B45" s="44" t="str">
        <f t="shared" si="1"/>
        <v>Trichloroethylene</v>
      </c>
      <c r="C45" s="38" t="s">
        <v>2587</v>
      </c>
      <c r="D45" s="38" t="str">
        <f t="shared" si="2"/>
        <v>L</v>
      </c>
      <c r="E45" s="44" t="s">
        <v>371</v>
      </c>
      <c r="F45" s="155" t="str">
        <f t="shared" si="12"/>
        <v>A2</v>
      </c>
      <c r="G45" s="44" t="str">
        <f t="shared" si="3"/>
        <v>residential</v>
      </c>
      <c r="H45" s="44" t="str">
        <f t="shared" si="4"/>
        <v>Slab on grade</v>
      </c>
      <c r="I45" s="38" t="str">
        <f>IF(DD45="","",IF(DD45="y","Y","n"))</f>
        <v>Y</v>
      </c>
      <c r="J45" s="38" t="str">
        <f>IF(AG45="","",IF(AN45="","Y",IF(AI45&gt;AN45*$J$38,"Y","n")))</f>
        <v>Y</v>
      </c>
      <c r="K45" s="38" t="s">
        <v>541</v>
      </c>
      <c r="L45" s="44" t="s">
        <v>1154</v>
      </c>
      <c r="M45" s="38" t="str">
        <f t="shared" si="5"/>
        <v>Y</v>
      </c>
      <c r="N45" s="38" t="str">
        <f t="shared" si="6"/>
        <v>n</v>
      </c>
      <c r="O45" s="38" t="s">
        <v>541</v>
      </c>
      <c r="P45" s="114" t="s">
        <v>1154</v>
      </c>
      <c r="Q45" s="114"/>
      <c r="R45" s="114"/>
      <c r="S45" s="114"/>
      <c r="T45" s="114"/>
      <c r="U45" s="114"/>
      <c r="V45" s="114"/>
      <c r="W45" s="114"/>
      <c r="X45" s="114"/>
      <c r="Y45" s="38" t="str">
        <f t="shared" si="7"/>
        <v>Y</v>
      </c>
      <c r="Z45" s="38" t="str">
        <f t="shared" si="8"/>
        <v>n</v>
      </c>
      <c r="AA45" s="455" t="s">
        <v>541</v>
      </c>
      <c r="AB45" s="456" t="s">
        <v>2779</v>
      </c>
      <c r="AC45" s="59">
        <v>0.26</v>
      </c>
      <c r="AD45" s="204">
        <v>1.6153846153846152</v>
      </c>
      <c r="AE45" s="38">
        <v>1</v>
      </c>
      <c r="AF45" s="38">
        <v>0</v>
      </c>
      <c r="AG45" s="125">
        <f>IF(CZ45="","",IF(DA45="mg/l",1000*CZ45,CZ45))</f>
        <v>39</v>
      </c>
      <c r="AH45" s="39">
        <v>16.5</v>
      </c>
      <c r="AI45" s="123">
        <f>IF(AG45="","",AG45*1000*(INDEX(Hatm25C,MATCH(B45,ChemNameChem,0))/(0.000082057*(AH45+273)))*EXP(-(INDEX(Evap,MATCH(B45,ChemNameChem,0))*((1-(AH45+273)/INDEX(Tcrit,MATCH(B45,ChemNameChem,0)))/(1-INDEX(Tboil,MATCH(B45,ChemNameChem,0))/INDEX(Tcrit,MATCH(B45,ChemNameChem,0))))^IF((INDEX(Tboil,MATCH(B45,ChemNameChem,0))/INDEX(Tcrit,MATCH(B45,ChemNameChem,0)))&lt;0.57,0.3,IF((INDEX(Tboil,MATCH(B45,ChemNameChem,0))/INDEX(Tcrit,MATCH(B45,ChemNameChem,0)))&gt;0.71,0.41,0.74*(INDEX(Tboil,MATCH(B45,ChemNameChem,0))/INDEX(Tcrit,MATCH(B45,ChemNameChem,0)))-0.116)))*0.5032*(1/(AH45+273)-1/298)))</f>
        <v>11078.788571329391</v>
      </c>
      <c r="AJ45" s="40">
        <f>IF(CL45="","",IF(CM45="mg/m3",1000*CL45,IF(CM45="ppbv",CL45*INDEX(ppbv_ug_m3,MATCH(BS45,ChemName,0)),CL45)))</f>
        <v>0.26</v>
      </c>
      <c r="AK45" s="40"/>
      <c r="AL45" s="40"/>
      <c r="AM45" s="40">
        <f t="shared" si="10"/>
        <v>0.42</v>
      </c>
      <c r="AN45" s="39">
        <f t="shared" si="11"/>
        <v>0.5</v>
      </c>
      <c r="AO45" s="204">
        <f>IF(AG45="","",AM45/AI45)</f>
        <v>3.791028209410105E-5</v>
      </c>
      <c r="AP45" s="204">
        <f>IF(AJ45="","",AM45/AJ45)</f>
        <v>1.6153846153846152</v>
      </c>
      <c r="AQ45" s="45"/>
      <c r="AR45" s="45"/>
      <c r="AS45" s="115">
        <f t="shared" ref="AS45:AS108" si="13">IF(AO45="","",IF(CD45="Y",1,0))</f>
        <v>1</v>
      </c>
      <c r="AT45" s="115">
        <f t="shared" ref="AT45:AT108" si="14">IF(AO45="","",IF(CD45="n",1,0))</f>
        <v>0</v>
      </c>
      <c r="AU45" s="115">
        <f t="shared" ref="AU45:AU86" si="15">IF(AP45="","",IF(CD45="Y",1,0))</f>
        <v>1</v>
      </c>
      <c r="AV45" s="115">
        <f t="shared" ref="AV45:AV86" si="16">IF(AP45="","",IF(CD45="n",1,0))</f>
        <v>0</v>
      </c>
      <c r="AY45" s="115"/>
      <c r="AZ45" s="115"/>
      <c r="BA45" s="43">
        <v>66</v>
      </c>
      <c r="BB45" s="48" t="s">
        <v>1377</v>
      </c>
      <c r="BC45" s="43" t="s">
        <v>2050</v>
      </c>
      <c r="BE45" s="37" t="s">
        <v>654</v>
      </c>
      <c r="BF45" s="39" t="s">
        <v>1406</v>
      </c>
      <c r="BG45" s="43">
        <v>498</v>
      </c>
      <c r="BH45" s="43" t="s">
        <v>2162</v>
      </c>
      <c r="BI45" s="43" t="s">
        <v>1387</v>
      </c>
      <c r="BJ45" s="43" t="s">
        <v>1388</v>
      </c>
      <c r="BK45" s="43" t="s">
        <v>846</v>
      </c>
      <c r="BM45" s="48" t="s">
        <v>1390</v>
      </c>
      <c r="BN45" s="43">
        <v>3.66</v>
      </c>
      <c r="BO45" s="43" t="s">
        <v>1390</v>
      </c>
      <c r="BP45" s="48" t="s">
        <v>1406</v>
      </c>
      <c r="BR45" s="43" t="s">
        <v>221</v>
      </c>
      <c r="BS45" s="43" t="s">
        <v>1393</v>
      </c>
      <c r="BT45" s="43" t="s">
        <v>222</v>
      </c>
      <c r="BU45" s="43"/>
      <c r="BV45" s="43"/>
      <c r="BW45" s="243"/>
      <c r="BX45" s="243"/>
      <c r="BY45" s="48" t="s">
        <v>451</v>
      </c>
      <c r="BZ45" s="43">
        <v>0.42</v>
      </c>
      <c r="CA45" s="43" t="s">
        <v>1396</v>
      </c>
      <c r="CD45" s="124" t="s">
        <v>1397</v>
      </c>
      <c r="CE45" s="43">
        <v>13633</v>
      </c>
      <c r="CF45" s="43" t="s">
        <v>223</v>
      </c>
      <c r="CK45" s="39" t="s">
        <v>451</v>
      </c>
      <c r="CL45" s="43">
        <v>0.26</v>
      </c>
      <c r="CM45" s="43" t="s">
        <v>1396</v>
      </c>
      <c r="CP45" s="43" t="s">
        <v>1397</v>
      </c>
      <c r="CQ45" s="43">
        <v>1834</v>
      </c>
      <c r="CR45" s="43" t="s">
        <v>2157</v>
      </c>
      <c r="CW45" s="43">
        <v>9.25</v>
      </c>
      <c r="CX45" s="43" t="s">
        <v>1395</v>
      </c>
      <c r="CY45" s="39" t="s">
        <v>451</v>
      </c>
      <c r="CZ45" s="43">
        <v>39</v>
      </c>
      <c r="DA45" s="43" t="s">
        <v>2046</v>
      </c>
      <c r="DD45" s="43" t="s">
        <v>1397</v>
      </c>
      <c r="DE45" s="43">
        <v>1840</v>
      </c>
      <c r="DF45" s="43"/>
      <c r="DG45" s="43"/>
      <c r="DH45" s="43"/>
      <c r="DI45" s="43"/>
      <c r="DJ45" s="43"/>
      <c r="DK45" s="43"/>
      <c r="DL45" s="43"/>
      <c r="DM45" s="43"/>
      <c r="DN45" s="43"/>
      <c r="DO45" s="43"/>
      <c r="DP45" s="43"/>
      <c r="DQ45" s="43"/>
      <c r="DR45" s="124"/>
      <c r="DS45" s="43"/>
    </row>
    <row r="46" spans="1:136" s="39" customFormat="1" hidden="1" x14ac:dyDescent="0.2">
      <c r="A46" s="44" t="str">
        <f t="shared" si="0"/>
        <v>Allepo</v>
      </c>
      <c r="B46" s="44" t="str">
        <f t="shared" si="1"/>
        <v>Trichloroethylene</v>
      </c>
      <c r="C46" s="38" t="s">
        <v>2587</v>
      </c>
      <c r="D46" s="38" t="str">
        <f t="shared" si="2"/>
        <v>L</v>
      </c>
      <c r="E46" s="44" t="s">
        <v>371</v>
      </c>
      <c r="F46" s="155" t="str">
        <f t="shared" si="12"/>
        <v>A5</v>
      </c>
      <c r="G46" s="44" t="str">
        <f t="shared" si="3"/>
        <v>residential</v>
      </c>
      <c r="H46" s="44" t="str">
        <f t="shared" si="4"/>
        <v>Slab on grade</v>
      </c>
      <c r="I46" s="38"/>
      <c r="J46" s="38"/>
      <c r="K46" s="38"/>
      <c r="L46" s="44"/>
      <c r="M46" s="38" t="str">
        <f t="shared" si="5"/>
        <v>Y</v>
      </c>
      <c r="N46" s="38" t="str">
        <f t="shared" si="6"/>
        <v>n</v>
      </c>
      <c r="O46" s="38" t="str">
        <f>IF(AJ46="","",IF(M46="N","n","Y"))</f>
        <v>Y</v>
      </c>
      <c r="P46" s="44"/>
      <c r="Q46" s="44"/>
      <c r="R46" s="44"/>
      <c r="S46" s="44"/>
      <c r="T46" s="44"/>
      <c r="U46" s="44"/>
      <c r="V46" s="44"/>
      <c r="W46" s="44"/>
      <c r="X46" s="44"/>
      <c r="Y46" s="38" t="str">
        <f t="shared" si="7"/>
        <v>Y</v>
      </c>
      <c r="Z46" s="38" t="str">
        <f t="shared" si="8"/>
        <v>n</v>
      </c>
      <c r="AA46" s="38" t="str">
        <f t="shared" si="9"/>
        <v>Y</v>
      </c>
      <c r="AC46" s="59">
        <v>11</v>
      </c>
      <c r="AD46" s="204">
        <v>7.5454545454545462E-3</v>
      </c>
      <c r="AE46" s="38">
        <v>1</v>
      </c>
      <c r="AF46" s="38">
        <v>0</v>
      </c>
      <c r="AG46" s="125"/>
      <c r="AI46" s="123"/>
      <c r="AJ46" s="40">
        <f>IF(CL46="","",IF(CM46="mg/m3",1000*CL46,IF(CM46="ppbv",CL46*INDEX(ppbv_ug_m3,MATCH(BS46,ChemName,0)),CL46)))</f>
        <v>11</v>
      </c>
      <c r="AK46" s="40"/>
      <c r="AL46" s="40"/>
      <c r="AM46" s="40">
        <f t="shared" si="10"/>
        <v>8.3000000000000004E-2</v>
      </c>
      <c r="AN46" s="39">
        <f t="shared" si="11"/>
        <v>0.5</v>
      </c>
      <c r="AO46" s="204"/>
      <c r="AP46" s="204">
        <f>IF(AJ46="","",AM46/AJ46)</f>
        <v>7.5454545454545462E-3</v>
      </c>
      <c r="AQ46" s="45"/>
      <c r="AR46" s="45"/>
      <c r="AS46" s="115"/>
      <c r="AT46" s="115"/>
      <c r="AU46" s="115">
        <f t="shared" si="15"/>
        <v>1</v>
      </c>
      <c r="AV46" s="115">
        <f t="shared" si="16"/>
        <v>0</v>
      </c>
      <c r="AY46" s="115"/>
      <c r="AZ46" s="115"/>
      <c r="BA46" s="43">
        <v>66</v>
      </c>
      <c r="BB46" s="48" t="s">
        <v>1377</v>
      </c>
      <c r="BC46" s="43" t="s">
        <v>2050</v>
      </c>
      <c r="BE46" s="37" t="s">
        <v>654</v>
      </c>
      <c r="BF46" s="39" t="s">
        <v>1406</v>
      </c>
      <c r="BG46" s="43">
        <v>499</v>
      </c>
      <c r="BH46" s="43" t="s">
        <v>220</v>
      </c>
      <c r="BI46" s="43" t="s">
        <v>1387</v>
      </c>
      <c r="BJ46" s="43" t="s">
        <v>1388</v>
      </c>
      <c r="BK46" s="43" t="s">
        <v>846</v>
      </c>
      <c r="BM46" s="48" t="s">
        <v>1390</v>
      </c>
      <c r="BN46" s="43">
        <v>3.66</v>
      </c>
      <c r="BO46" s="43" t="s">
        <v>1390</v>
      </c>
      <c r="BP46" s="48" t="s">
        <v>1406</v>
      </c>
      <c r="BR46" s="43" t="s">
        <v>221</v>
      </c>
      <c r="BS46" s="43" t="s">
        <v>1393</v>
      </c>
      <c r="BT46" s="43" t="s">
        <v>222</v>
      </c>
      <c r="BU46" s="43"/>
      <c r="BV46" s="43"/>
      <c r="BW46" s="243"/>
      <c r="BX46" s="243"/>
      <c r="BY46" s="48" t="s">
        <v>451</v>
      </c>
      <c r="BZ46" s="43">
        <v>8.3000000000000004E-2</v>
      </c>
      <c r="CA46" s="43" t="s">
        <v>1396</v>
      </c>
      <c r="CD46" s="124" t="s">
        <v>1397</v>
      </c>
      <c r="CE46" s="43">
        <v>13637</v>
      </c>
      <c r="CF46" s="43" t="s">
        <v>223</v>
      </c>
      <c r="CK46" s="39" t="s">
        <v>451</v>
      </c>
      <c r="CL46" s="43">
        <v>11</v>
      </c>
      <c r="CM46" s="43" t="s">
        <v>1396</v>
      </c>
      <c r="CP46" s="43" t="s">
        <v>1397</v>
      </c>
      <c r="CQ46" s="43">
        <v>1836</v>
      </c>
      <c r="DR46" s="38"/>
    </row>
    <row r="47" spans="1:136" s="39" customFormat="1" hidden="1" x14ac:dyDescent="0.2">
      <c r="A47" s="44" t="str">
        <f t="shared" si="0"/>
        <v>Allepo</v>
      </c>
      <c r="B47" s="44" t="str">
        <f t="shared" si="1"/>
        <v>Trichloroethylene</v>
      </c>
      <c r="C47" s="38" t="s">
        <v>2587</v>
      </c>
      <c r="D47" s="38" t="str">
        <f t="shared" si="2"/>
        <v>L</v>
      </c>
      <c r="E47" s="44" t="s">
        <v>371</v>
      </c>
      <c r="F47" s="155" t="str">
        <f t="shared" si="12"/>
        <v>A7</v>
      </c>
      <c r="G47" s="44" t="str">
        <f t="shared" si="3"/>
        <v>residential</v>
      </c>
      <c r="H47" s="44" t="str">
        <f t="shared" si="4"/>
        <v>Slab on grade</v>
      </c>
      <c r="I47" s="38"/>
      <c r="J47" s="38"/>
      <c r="K47" s="38"/>
      <c r="L47" s="44"/>
      <c r="M47" s="38" t="str">
        <f t="shared" si="5"/>
        <v>Y</v>
      </c>
      <c r="N47" s="38" t="str">
        <f t="shared" si="6"/>
        <v>n</v>
      </c>
      <c r="O47" s="38" t="str">
        <f>IF(AJ47="","",IF(M47="N","n","Y"))</f>
        <v>Y</v>
      </c>
      <c r="P47" s="44"/>
      <c r="Q47" s="44"/>
      <c r="R47" s="44"/>
      <c r="S47" s="44"/>
      <c r="T47" s="44"/>
      <c r="U47" s="44"/>
      <c r="V47" s="44"/>
      <c r="W47" s="44"/>
      <c r="X47" s="44"/>
      <c r="Y47" s="38" t="str">
        <f t="shared" si="7"/>
        <v>Y</v>
      </c>
      <c r="Z47" s="38" t="str">
        <f t="shared" si="8"/>
        <v>n</v>
      </c>
      <c r="AA47" s="38" t="str">
        <f t="shared" si="9"/>
        <v>Y</v>
      </c>
      <c r="AC47" s="59">
        <v>1.2</v>
      </c>
      <c r="AD47" s="204">
        <v>0.11666666666666668</v>
      </c>
      <c r="AE47" s="38">
        <v>1</v>
      </c>
      <c r="AF47" s="38">
        <v>0</v>
      </c>
      <c r="AG47" s="125"/>
      <c r="AI47" s="123"/>
      <c r="AJ47" s="40">
        <f>IF(CL47="","",IF(CM47="mg/m3",1000*CL47,IF(CM47="ppbv",CL47*INDEX(ppbv_ug_m3,MATCH(BS47,ChemName,0)),CL47)))</f>
        <v>1.2</v>
      </c>
      <c r="AK47" s="40"/>
      <c r="AL47" s="40"/>
      <c r="AM47" s="40">
        <f t="shared" si="10"/>
        <v>0.14000000000000001</v>
      </c>
      <c r="AN47" s="39">
        <f t="shared" si="11"/>
        <v>0.5</v>
      </c>
      <c r="AO47" s="204"/>
      <c r="AP47" s="204">
        <f>IF(AJ47="","",AM47/AJ47)</f>
        <v>0.11666666666666668</v>
      </c>
      <c r="AQ47" s="45"/>
      <c r="AR47" s="45"/>
      <c r="AS47" s="115"/>
      <c r="AT47" s="115"/>
      <c r="AU47" s="115">
        <f t="shared" si="15"/>
        <v>1</v>
      </c>
      <c r="AV47" s="115">
        <f t="shared" si="16"/>
        <v>0</v>
      </c>
      <c r="AY47" s="115"/>
      <c r="AZ47" s="115"/>
      <c r="BA47" s="43">
        <v>66</v>
      </c>
      <c r="BB47" s="48" t="s">
        <v>1377</v>
      </c>
      <c r="BC47" s="43" t="s">
        <v>2050</v>
      </c>
      <c r="BE47" s="37" t="s">
        <v>654</v>
      </c>
      <c r="BF47" s="39" t="s">
        <v>1406</v>
      </c>
      <c r="BG47" s="43">
        <v>500</v>
      </c>
      <c r="BH47" s="43" t="s">
        <v>2163</v>
      </c>
      <c r="BI47" s="43" t="s">
        <v>1387</v>
      </c>
      <c r="BJ47" s="43" t="s">
        <v>1388</v>
      </c>
      <c r="BK47" s="43" t="s">
        <v>846</v>
      </c>
      <c r="BM47" s="48" t="s">
        <v>1390</v>
      </c>
      <c r="BN47" s="43">
        <v>3.66</v>
      </c>
      <c r="BO47" s="43" t="s">
        <v>1390</v>
      </c>
      <c r="BP47" s="48" t="s">
        <v>1406</v>
      </c>
      <c r="BR47" s="43" t="s">
        <v>221</v>
      </c>
      <c r="BS47" s="43" t="s">
        <v>1393</v>
      </c>
      <c r="BT47" s="43" t="s">
        <v>222</v>
      </c>
      <c r="BU47" s="43"/>
      <c r="BV47" s="43"/>
      <c r="BW47" s="243"/>
      <c r="BX47" s="243"/>
      <c r="BY47" s="48" t="s">
        <v>451</v>
      </c>
      <c r="BZ47" s="43">
        <v>0.14000000000000001</v>
      </c>
      <c r="CA47" s="43" t="s">
        <v>1396</v>
      </c>
      <c r="CD47" s="124" t="s">
        <v>1397</v>
      </c>
      <c r="CE47" s="43">
        <v>13640</v>
      </c>
      <c r="CF47" s="43" t="s">
        <v>223</v>
      </c>
      <c r="CK47" s="39" t="s">
        <v>451</v>
      </c>
      <c r="CL47" s="43">
        <v>1.2</v>
      </c>
      <c r="CM47" s="43" t="s">
        <v>1396</v>
      </c>
      <c r="CP47" s="43" t="s">
        <v>1397</v>
      </c>
      <c r="CQ47" s="43">
        <v>1833</v>
      </c>
      <c r="DR47" s="38"/>
    </row>
    <row r="48" spans="1:136" s="39" customFormat="1" hidden="1" x14ac:dyDescent="0.2">
      <c r="A48" s="44" t="str">
        <f t="shared" si="0"/>
        <v>Alliant</v>
      </c>
      <c r="B48" s="44" t="str">
        <f t="shared" si="1"/>
        <v>Trichloroethylene</v>
      </c>
      <c r="C48" s="38" t="s">
        <v>2587</v>
      </c>
      <c r="D48" s="38" t="str">
        <f t="shared" si="2"/>
        <v>C</v>
      </c>
      <c r="E48" s="44" t="s">
        <v>371</v>
      </c>
      <c r="F48" s="155" t="str">
        <f t="shared" si="12"/>
        <v>4675 LD</v>
      </c>
      <c r="G48" s="44" t="str">
        <f t="shared" si="3"/>
        <v>Residential</v>
      </c>
      <c r="H48" s="44" t="str">
        <f t="shared" si="4"/>
        <v>Basement</v>
      </c>
      <c r="I48" s="38" t="str">
        <f t="shared" ref="I48:I54" si="17">IF(DD48="","",IF(DD48="y","Y","n"))</f>
        <v>Y</v>
      </c>
      <c r="J48" s="38" t="str">
        <f t="shared" ref="J48:J79" si="18">IF(AG48="","",IF(AN48="","Y",IF(AI48&gt;AN48*$J$38,"Y","n")))</f>
        <v>Y</v>
      </c>
      <c r="K48" s="38" t="str">
        <f>IF(AG48="","",IF(I48="N","n","Y"))</f>
        <v>Y</v>
      </c>
      <c r="L48" s="44"/>
      <c r="M48" s="38" t="str">
        <f t="shared" si="5"/>
        <v/>
      </c>
      <c r="N48" s="38" t="str">
        <f t="shared" si="6"/>
        <v/>
      </c>
      <c r="O48" s="38" t="str">
        <f t="shared" ref="O48:O54" si="19">IF(AJ48="","",IF(OR(M48="N",N48="N"),"n","Y"))</f>
        <v/>
      </c>
      <c r="P48" s="127"/>
      <c r="Q48" s="38" t="str">
        <f>IF(DR48="","",IF(DR48="y","Y","n"))</f>
        <v>Y</v>
      </c>
      <c r="R48" s="38" t="str">
        <f>IF(AK48="","",IF(AN48="","Y",IF(AK48&gt;AN48*$R$38,"Y","n")))</f>
        <v>n</v>
      </c>
      <c r="S48" s="38" t="str">
        <f>IF(AK48="","",IF(Q48="N","n","Y"))</f>
        <v>Y</v>
      </c>
      <c r="T48" s="127"/>
      <c r="U48" s="127"/>
      <c r="V48" s="127"/>
      <c r="W48" s="127"/>
      <c r="X48" s="127"/>
      <c r="Y48" s="38" t="str">
        <f t="shared" si="7"/>
        <v>Y</v>
      </c>
      <c r="Z48" s="38" t="str">
        <f t="shared" si="8"/>
        <v>n</v>
      </c>
      <c r="AA48" s="38" t="str">
        <f t="shared" si="9"/>
        <v>Y</v>
      </c>
      <c r="AB48" s="128"/>
      <c r="AC48" s="59"/>
      <c r="AD48" s="204"/>
      <c r="AE48" s="38"/>
      <c r="AF48" s="38"/>
      <c r="AG48" s="125">
        <f t="shared" ref="AG48:AG79" si="20">IF(CZ48="","",IF(DA48="mg/l",1000*CZ48,CZ48))</f>
        <v>12</v>
      </c>
      <c r="AH48" s="39">
        <v>11</v>
      </c>
      <c r="AI48" s="123">
        <f t="shared" ref="AI48:AI79" si="21">IF(AG48="","",AG48*1000*(INDEX(Hatm25C,MATCH(B48,ChemNameChem,0))/(0.000082057*(AH48+273)))*EXP(-(INDEX(Evap,MATCH(B48,ChemNameChem,0))*((1-(AH48+273)/INDEX(Tcrit,MATCH(B48,ChemNameChem,0)))/(1-INDEX(Tboil,MATCH(B48,ChemNameChem,0))/INDEX(Tcrit,MATCH(B48,ChemNameChem,0))))^IF((INDEX(Tboil,MATCH(B48,ChemNameChem,0))/INDEX(Tcrit,MATCH(B48,ChemNameChem,0)))&lt;0.57,0.3,IF((INDEX(Tboil,MATCH(B48,ChemNameChem,0))/INDEX(Tcrit,MATCH(B48,ChemNameChem,0)))&gt;0.71,0.41,0.74*(INDEX(Tboil,MATCH(B48,ChemNameChem,0))/INDEX(Tcrit,MATCH(B48,ChemNameChem,0)))-0.116)))*0.5032*(1/(AH48+273)-1/298)))</f>
        <v>2597.3805615421015</v>
      </c>
      <c r="AK48" s="47">
        <f>IF(DO48="","",IF(DO48="mg/m3",1000*DN48,IF(DO48="ppbv",DN48*INDEX(ppbv_ug_m3,MATCH(BS48,ChemName,0)),DN48)))</f>
        <v>39</v>
      </c>
      <c r="AM48" s="40">
        <f t="shared" si="10"/>
        <v>0.28000000000000003</v>
      </c>
      <c r="AN48" s="39">
        <f t="shared" si="11"/>
        <v>0.5</v>
      </c>
      <c r="AO48" s="204">
        <f t="shared" ref="AO48:AO79" si="22">IF(AG48="","",AM48/AI48)</f>
        <v>1.0780091456207714E-4</v>
      </c>
      <c r="AP48" s="204"/>
      <c r="AQ48" s="204">
        <f>IF(AK48="","",AM48/AK48)</f>
        <v>7.1794871794871803E-3</v>
      </c>
      <c r="AR48" s="59"/>
      <c r="AS48" s="115">
        <f t="shared" si="13"/>
        <v>1</v>
      </c>
      <c r="AT48" s="115">
        <f t="shared" si="14"/>
        <v>0</v>
      </c>
      <c r="AU48" s="115"/>
      <c r="AV48" s="115"/>
      <c r="AW48" s="39">
        <f>IF(AQ48="","",IF(DR48="Y",1,0))</f>
        <v>1</v>
      </c>
      <c r="AX48" s="39">
        <f>IF(AQ48="","",IF(DR48="n",1,0))</f>
        <v>0</v>
      </c>
      <c r="AY48" s="115"/>
      <c r="AZ48" s="115"/>
      <c r="BA48" s="43">
        <v>44</v>
      </c>
      <c r="BB48" s="43" t="s">
        <v>534</v>
      </c>
      <c r="BC48" s="43" t="s">
        <v>535</v>
      </c>
      <c r="BD48" s="43" t="s">
        <v>536</v>
      </c>
      <c r="BE48" s="37" t="s">
        <v>656</v>
      </c>
      <c r="BF48" s="48" t="s">
        <v>1406</v>
      </c>
      <c r="BG48" s="43">
        <v>151</v>
      </c>
      <c r="BH48" s="43" t="s">
        <v>537</v>
      </c>
      <c r="BI48" s="43" t="s">
        <v>1387</v>
      </c>
      <c r="BJ48" s="43" t="s">
        <v>533</v>
      </c>
      <c r="BK48" s="48" t="s">
        <v>573</v>
      </c>
      <c r="BN48" s="43">
        <v>3</v>
      </c>
      <c r="BO48" s="43" t="s">
        <v>1390</v>
      </c>
      <c r="BP48" s="48" t="s">
        <v>1406</v>
      </c>
      <c r="BS48" s="43" t="s">
        <v>1393</v>
      </c>
      <c r="BT48" s="43" t="s">
        <v>539</v>
      </c>
      <c r="BU48" s="43"/>
      <c r="BV48" s="43"/>
      <c r="BW48" s="243">
        <v>37104</v>
      </c>
      <c r="BX48" s="243"/>
      <c r="BY48" s="48" t="s">
        <v>451</v>
      </c>
      <c r="BZ48" s="43">
        <v>0.28000000000000003</v>
      </c>
      <c r="CA48" s="43" t="s">
        <v>1396</v>
      </c>
      <c r="CC48" s="43">
        <v>1.4999999999999999E-2</v>
      </c>
      <c r="CD48" s="124" t="s">
        <v>2044</v>
      </c>
      <c r="CE48" s="43">
        <v>3534</v>
      </c>
      <c r="CR48" s="43" t="s">
        <v>542</v>
      </c>
      <c r="CS48" s="251">
        <v>37104</v>
      </c>
      <c r="CT48" s="126"/>
      <c r="CU48" s="43">
        <v>30.48</v>
      </c>
      <c r="CV48" s="43" t="s">
        <v>1390</v>
      </c>
      <c r="CW48" s="43">
        <v>18</v>
      </c>
      <c r="CX48" s="43" t="s">
        <v>1395</v>
      </c>
      <c r="CY48" s="39" t="s">
        <v>451</v>
      </c>
      <c r="CZ48" s="43">
        <v>12</v>
      </c>
      <c r="DA48" s="43" t="s">
        <v>2046</v>
      </c>
      <c r="DC48" s="43">
        <v>2.4</v>
      </c>
      <c r="DD48" s="43" t="s">
        <v>2044</v>
      </c>
      <c r="DE48" s="43">
        <v>401</v>
      </c>
      <c r="DF48" s="43" t="s">
        <v>542</v>
      </c>
      <c r="DG48" s="253">
        <v>37104</v>
      </c>
      <c r="DH48" s="179"/>
      <c r="DI48" s="43">
        <v>30.48</v>
      </c>
      <c r="DJ48" s="48" t="s">
        <v>1390</v>
      </c>
      <c r="DK48" s="43">
        <v>2.7429999999999999</v>
      </c>
      <c r="DL48" s="48" t="s">
        <v>1390</v>
      </c>
      <c r="DM48" s="39" t="s">
        <v>451</v>
      </c>
      <c r="DN48" s="43">
        <v>39</v>
      </c>
      <c r="DO48" s="48" t="s">
        <v>1396</v>
      </c>
      <c r="DP48" s="43"/>
      <c r="DQ48" s="43">
        <v>0.43</v>
      </c>
      <c r="DR48" s="115" t="s">
        <v>2044</v>
      </c>
      <c r="DS48" s="43">
        <v>743</v>
      </c>
    </row>
    <row r="49" spans="1:123" s="39" customFormat="1" hidden="1" x14ac:dyDescent="0.2">
      <c r="A49" s="44" t="str">
        <f t="shared" si="0"/>
        <v>Alliant</v>
      </c>
      <c r="B49" s="44" t="str">
        <f t="shared" si="1"/>
        <v>Trichloroethylene</v>
      </c>
      <c r="C49" s="38" t="s">
        <v>2587</v>
      </c>
      <c r="D49" s="38" t="str">
        <f t="shared" si="2"/>
        <v>C</v>
      </c>
      <c r="E49" s="44" t="s">
        <v>371</v>
      </c>
      <c r="F49" s="155" t="str">
        <f t="shared" si="12"/>
        <v>4675 LD</v>
      </c>
      <c r="G49" s="44" t="str">
        <f t="shared" si="3"/>
        <v>Residential</v>
      </c>
      <c r="H49" s="44" t="str">
        <f t="shared" si="4"/>
        <v>Basement</v>
      </c>
      <c r="I49" s="38" t="str">
        <f t="shared" si="17"/>
        <v>Y</v>
      </c>
      <c r="J49" s="38" t="str">
        <f t="shared" si="18"/>
        <v>Y</v>
      </c>
      <c r="K49" s="38" t="s">
        <v>541</v>
      </c>
      <c r="L49" s="44" t="s">
        <v>310</v>
      </c>
      <c r="M49" s="38" t="str">
        <f t="shared" si="5"/>
        <v/>
      </c>
      <c r="N49" s="38" t="str">
        <f t="shared" si="6"/>
        <v/>
      </c>
      <c r="O49" s="38" t="str">
        <f t="shared" si="19"/>
        <v/>
      </c>
      <c r="P49" s="127"/>
      <c r="Q49" s="38" t="str">
        <f>IF(DR49="","",IF(DR49="y","Y","n"))</f>
        <v>Y</v>
      </c>
      <c r="R49" s="38" t="str">
        <f>IF(AK49="","",IF(AN49="","Y",IF(AK49&gt;AN49*$R$38,"Y","n")))</f>
        <v>n</v>
      </c>
      <c r="S49" s="38" t="s">
        <v>541</v>
      </c>
      <c r="T49" s="127" t="s">
        <v>310</v>
      </c>
      <c r="U49" s="127"/>
      <c r="V49" s="127"/>
      <c r="W49" s="127"/>
      <c r="X49" s="127"/>
      <c r="Y49" s="38" t="str">
        <f t="shared" si="7"/>
        <v>Y</v>
      </c>
      <c r="Z49" s="38" t="str">
        <f t="shared" si="8"/>
        <v>n</v>
      </c>
      <c r="AA49" s="38" t="str">
        <f t="shared" si="9"/>
        <v>Y</v>
      </c>
      <c r="AB49" s="128"/>
      <c r="AC49" s="59"/>
      <c r="AD49" s="204"/>
      <c r="AE49" s="38"/>
      <c r="AF49" s="38"/>
      <c r="AG49" s="125">
        <f t="shared" si="20"/>
        <v>11</v>
      </c>
      <c r="AH49" s="39">
        <v>11</v>
      </c>
      <c r="AI49" s="123">
        <f t="shared" si="21"/>
        <v>2380.9321814135933</v>
      </c>
      <c r="AK49" s="47">
        <f>IF(DO49="","",IF(DO49="mg/m3",1000*DN49,IF(DO49="ppbv",DN49*INDEX(ppbv_ug_m3,MATCH(BS49,ChemName,0)),DN49)))</f>
        <v>0.66</v>
      </c>
      <c r="AM49" s="40">
        <f t="shared" si="10"/>
        <v>8.5000000000000006E-2</v>
      </c>
      <c r="AN49" s="39">
        <f t="shared" si="11"/>
        <v>0.5</v>
      </c>
      <c r="AO49" s="204">
        <f t="shared" si="22"/>
        <v>3.5700302874454114E-5</v>
      </c>
      <c r="AP49" s="204"/>
      <c r="AQ49" s="204">
        <f>IF(AK49="","",AM49/AK49)</f>
        <v>0.12878787878787878</v>
      </c>
      <c r="AR49" s="59"/>
      <c r="AS49" s="115">
        <f t="shared" si="13"/>
        <v>1</v>
      </c>
      <c r="AT49" s="115">
        <f t="shared" si="14"/>
        <v>0</v>
      </c>
      <c r="AU49" s="115"/>
      <c r="AV49" s="115"/>
      <c r="AW49" s="39">
        <f>IF(AQ49="","",IF(DR49="Y",1,0))</f>
        <v>1</v>
      </c>
      <c r="AX49" s="39">
        <f>IF(AQ49="","",IF(DR49="n",1,0))</f>
        <v>0</v>
      </c>
      <c r="AY49" s="115"/>
      <c r="AZ49" s="115"/>
      <c r="BA49" s="43">
        <v>44</v>
      </c>
      <c r="BB49" s="43" t="s">
        <v>534</v>
      </c>
      <c r="BC49" s="43" t="s">
        <v>535</v>
      </c>
      <c r="BD49" s="43" t="s">
        <v>536</v>
      </c>
      <c r="BE49" s="37" t="s">
        <v>656</v>
      </c>
      <c r="BF49" s="48" t="s">
        <v>1406</v>
      </c>
      <c r="BG49" s="43">
        <v>151</v>
      </c>
      <c r="BH49" s="43" t="s">
        <v>537</v>
      </c>
      <c r="BI49" s="43" t="s">
        <v>1387</v>
      </c>
      <c r="BJ49" s="43" t="s">
        <v>533</v>
      </c>
      <c r="BK49" s="48" t="s">
        <v>573</v>
      </c>
      <c r="BN49" s="43">
        <v>3</v>
      </c>
      <c r="BO49" s="43" t="s">
        <v>1390</v>
      </c>
      <c r="BP49" s="48" t="s">
        <v>1406</v>
      </c>
      <c r="BS49" s="43" t="s">
        <v>1393</v>
      </c>
      <c r="BT49" s="43" t="s">
        <v>539</v>
      </c>
      <c r="BU49" s="43"/>
      <c r="BV49" s="43"/>
      <c r="BW49" s="243">
        <v>37272</v>
      </c>
      <c r="BX49" s="243"/>
      <c r="BY49" s="48" t="s">
        <v>451</v>
      </c>
      <c r="BZ49" s="43">
        <v>8.5000000000000006E-2</v>
      </c>
      <c r="CA49" s="43" t="s">
        <v>1396</v>
      </c>
      <c r="CD49" s="124" t="s">
        <v>1397</v>
      </c>
      <c r="CE49" s="43">
        <v>13597</v>
      </c>
      <c r="CR49" s="43" t="s">
        <v>542</v>
      </c>
      <c r="CS49" s="251">
        <v>37272</v>
      </c>
      <c r="CT49" s="126"/>
      <c r="CU49" s="43">
        <v>30.48</v>
      </c>
      <c r="CV49" s="43" t="s">
        <v>1390</v>
      </c>
      <c r="CW49" s="43">
        <v>18</v>
      </c>
      <c r="CX49" s="43" t="s">
        <v>1395</v>
      </c>
      <c r="CY49" s="39" t="s">
        <v>451</v>
      </c>
      <c r="CZ49" s="43">
        <v>11</v>
      </c>
      <c r="DA49" s="43" t="s">
        <v>2046</v>
      </c>
      <c r="DD49" s="43" t="s">
        <v>1397</v>
      </c>
      <c r="DE49" s="43">
        <v>1820</v>
      </c>
      <c r="DF49" s="43" t="s">
        <v>542</v>
      </c>
      <c r="DG49" s="253">
        <v>37272</v>
      </c>
      <c r="DH49" s="179"/>
      <c r="DI49" s="43">
        <v>30.48</v>
      </c>
      <c r="DJ49" s="48" t="s">
        <v>1390</v>
      </c>
      <c r="DK49" s="43">
        <v>2.7429999999999999</v>
      </c>
      <c r="DL49" s="48" t="s">
        <v>1390</v>
      </c>
      <c r="DM49" s="39" t="s">
        <v>451</v>
      </c>
      <c r="DN49" s="43">
        <v>0.66</v>
      </c>
      <c r="DO49" s="48" t="s">
        <v>1396</v>
      </c>
      <c r="DP49" s="43"/>
      <c r="DQ49" s="43"/>
      <c r="DR49" s="115" t="s">
        <v>2044</v>
      </c>
      <c r="DS49" s="43">
        <v>1818</v>
      </c>
    </row>
    <row r="50" spans="1:123" s="39" customFormat="1" hidden="1" x14ac:dyDescent="0.2">
      <c r="A50" s="44" t="str">
        <f t="shared" si="0"/>
        <v>Alliant</v>
      </c>
      <c r="B50" s="44" t="str">
        <f t="shared" si="1"/>
        <v>Trichloroethylene</v>
      </c>
      <c r="C50" s="38" t="s">
        <v>2587</v>
      </c>
      <c r="D50" s="38" t="str">
        <f t="shared" si="2"/>
        <v>C</v>
      </c>
      <c r="E50" s="44" t="s">
        <v>371</v>
      </c>
      <c r="F50" s="155" t="str">
        <f t="shared" si="12"/>
        <v>7705 HC</v>
      </c>
      <c r="G50" s="44" t="str">
        <f t="shared" si="3"/>
        <v>Residential</v>
      </c>
      <c r="H50" s="44" t="str">
        <f t="shared" si="4"/>
        <v>Unknown</v>
      </c>
      <c r="I50" s="38" t="str">
        <f t="shared" si="17"/>
        <v>Y</v>
      </c>
      <c r="J50" s="38" t="str">
        <f t="shared" si="18"/>
        <v>n</v>
      </c>
      <c r="K50" s="38" t="s">
        <v>541</v>
      </c>
      <c r="L50" s="44" t="s">
        <v>310</v>
      </c>
      <c r="M50" s="38" t="str">
        <f t="shared" si="5"/>
        <v/>
      </c>
      <c r="N50" s="38" t="str">
        <f t="shared" si="6"/>
        <v/>
      </c>
      <c r="O50" s="38" t="str">
        <f t="shared" si="19"/>
        <v/>
      </c>
      <c r="P50" s="127"/>
      <c r="Q50" s="127"/>
      <c r="R50" s="127"/>
      <c r="S50" s="127"/>
      <c r="T50" s="127"/>
      <c r="U50" s="127"/>
      <c r="V50" s="127"/>
      <c r="W50" s="127"/>
      <c r="X50" s="127"/>
      <c r="Y50" s="38" t="str">
        <f t="shared" si="7"/>
        <v>Y</v>
      </c>
      <c r="Z50" s="38" t="str">
        <f t="shared" si="8"/>
        <v>n</v>
      </c>
      <c r="AA50" s="38" t="str">
        <f t="shared" si="9"/>
        <v>Y</v>
      </c>
      <c r="AB50" s="128"/>
      <c r="AC50" s="59"/>
      <c r="AD50" s="204"/>
      <c r="AE50" s="38"/>
      <c r="AF50" s="38"/>
      <c r="AG50" s="125">
        <f t="shared" si="20"/>
        <v>0.22</v>
      </c>
      <c r="AH50" s="39">
        <v>11</v>
      </c>
      <c r="AI50" s="123">
        <f t="shared" si="21"/>
        <v>47.618643628271862</v>
      </c>
      <c r="AM50" s="40">
        <f t="shared" si="10"/>
        <v>0.28000000000000003</v>
      </c>
      <c r="AN50" s="39">
        <f t="shared" si="11"/>
        <v>0.5</v>
      </c>
      <c r="AO50" s="204">
        <f t="shared" si="22"/>
        <v>5.8800498852042077E-3</v>
      </c>
      <c r="AP50" s="204"/>
      <c r="AQ50" s="59"/>
      <c r="AR50" s="59"/>
      <c r="AS50" s="115">
        <f t="shared" si="13"/>
        <v>1</v>
      </c>
      <c r="AT50" s="115">
        <f t="shared" si="14"/>
        <v>0</v>
      </c>
      <c r="AU50" s="115"/>
      <c r="AV50" s="115"/>
      <c r="AY50" s="115"/>
      <c r="AZ50" s="115"/>
      <c r="BA50" s="43">
        <v>44</v>
      </c>
      <c r="BB50" s="43" t="s">
        <v>534</v>
      </c>
      <c r="BC50" s="43" t="s">
        <v>535</v>
      </c>
      <c r="BD50" s="43" t="s">
        <v>536</v>
      </c>
      <c r="BE50" s="37" t="s">
        <v>656</v>
      </c>
      <c r="BF50" s="48" t="s">
        <v>1406</v>
      </c>
      <c r="BG50" s="43">
        <v>153</v>
      </c>
      <c r="BH50" s="43" t="s">
        <v>546</v>
      </c>
      <c r="BI50" s="43" t="s">
        <v>1387</v>
      </c>
      <c r="BJ50" s="43" t="s">
        <v>533</v>
      </c>
      <c r="BK50" s="48" t="s">
        <v>2634</v>
      </c>
      <c r="BN50" s="43">
        <v>3</v>
      </c>
      <c r="BO50" s="43" t="s">
        <v>1390</v>
      </c>
      <c r="BP50" s="48" t="s">
        <v>1406</v>
      </c>
      <c r="BS50" s="43" t="s">
        <v>1393</v>
      </c>
      <c r="BT50" s="43" t="s">
        <v>539</v>
      </c>
      <c r="BU50" s="43"/>
      <c r="BV50" s="43"/>
      <c r="BW50" s="243">
        <v>37104</v>
      </c>
      <c r="BX50" s="243"/>
      <c r="BY50" s="48" t="s">
        <v>451</v>
      </c>
      <c r="BZ50" s="43">
        <v>0.28000000000000003</v>
      </c>
      <c r="CA50" s="43" t="s">
        <v>1396</v>
      </c>
      <c r="CC50" s="43">
        <v>1.4999999999999999E-2</v>
      </c>
      <c r="CD50" s="124" t="s">
        <v>2044</v>
      </c>
      <c r="CE50" s="43">
        <v>3538</v>
      </c>
      <c r="CR50" s="43" t="s">
        <v>547</v>
      </c>
      <c r="CS50" s="251">
        <v>37104</v>
      </c>
      <c r="CT50" s="126"/>
      <c r="CU50" s="43">
        <v>30.48</v>
      </c>
      <c r="CV50" s="43" t="s">
        <v>1390</v>
      </c>
      <c r="CY50" s="39" t="s">
        <v>451</v>
      </c>
      <c r="CZ50" s="43">
        <v>0.22</v>
      </c>
      <c r="DA50" s="43" t="s">
        <v>2046</v>
      </c>
      <c r="DC50" s="43">
        <v>1</v>
      </c>
      <c r="DD50" s="43" t="s">
        <v>2044</v>
      </c>
      <c r="DE50" s="43">
        <v>405</v>
      </c>
      <c r="DF50" s="43"/>
      <c r="DG50" s="43"/>
      <c r="DH50" s="43"/>
      <c r="DI50" s="43"/>
      <c r="DJ50" s="43"/>
      <c r="DK50" s="43"/>
      <c r="DL50" s="43"/>
      <c r="DM50" s="43"/>
      <c r="DN50" s="43"/>
      <c r="DO50" s="43"/>
      <c r="DP50" s="43"/>
      <c r="DQ50" s="43"/>
      <c r="DR50" s="124"/>
      <c r="DS50" s="43"/>
    </row>
    <row r="51" spans="1:123" s="39" customFormat="1" hidden="1" x14ac:dyDescent="0.2">
      <c r="A51" s="44" t="str">
        <f t="shared" si="0"/>
        <v>Alliant</v>
      </c>
      <c r="B51" s="44" t="str">
        <f t="shared" si="1"/>
        <v>1,1-Dichloroethylene</v>
      </c>
      <c r="C51" s="38" t="s">
        <v>2587</v>
      </c>
      <c r="D51" s="38" t="str">
        <f t="shared" si="2"/>
        <v>C</v>
      </c>
      <c r="E51" s="44" t="s">
        <v>371</v>
      </c>
      <c r="F51" s="155" t="str">
        <f t="shared" si="12"/>
        <v>7714 GP</v>
      </c>
      <c r="G51" s="44" t="str">
        <f t="shared" si="3"/>
        <v>Residential</v>
      </c>
      <c r="H51" s="44" t="str">
        <f t="shared" si="4"/>
        <v>Basement</v>
      </c>
      <c r="I51" s="38" t="str">
        <f t="shared" si="17"/>
        <v>Y</v>
      </c>
      <c r="J51" s="38" t="str">
        <f t="shared" si="18"/>
        <v>Y</v>
      </c>
      <c r="K51" s="38" t="str">
        <f t="shared" ref="K51:K90" si="23">IF(AG51="","",IF(I51="N","n","Y"))</f>
        <v>Y</v>
      </c>
      <c r="L51" s="44"/>
      <c r="M51" s="38" t="str">
        <f t="shared" si="5"/>
        <v/>
      </c>
      <c r="N51" s="38" t="str">
        <f t="shared" si="6"/>
        <v/>
      </c>
      <c r="O51" s="38" t="str">
        <f t="shared" si="19"/>
        <v/>
      </c>
      <c r="P51" s="44"/>
      <c r="Q51" s="38" t="str">
        <f>IF(DR51="","",IF(DR51="y","Y","n"))</f>
        <v>n</v>
      </c>
      <c r="R51" s="38" t="str">
        <f>IF(AK51="","",IF(AN51="","Y",IF(AK51&gt;AN51*$R$38,"Y","n")))</f>
        <v>n</v>
      </c>
      <c r="S51" s="38" t="str">
        <f>IF(AK51="","",IF(Q51="N","n","Y"))</f>
        <v>n</v>
      </c>
      <c r="T51" s="44"/>
      <c r="U51" s="44"/>
      <c r="V51" s="44"/>
      <c r="W51" s="44"/>
      <c r="X51" s="44"/>
      <c r="Y51" s="38" t="str">
        <f t="shared" si="7"/>
        <v>Y</v>
      </c>
      <c r="Z51" s="38" t="str">
        <f t="shared" si="8"/>
        <v>n</v>
      </c>
      <c r="AA51" s="38" t="str">
        <f t="shared" si="9"/>
        <v>Y</v>
      </c>
      <c r="AC51" s="59"/>
      <c r="AD51" s="204"/>
      <c r="AE51" s="38"/>
      <c r="AF51" s="38"/>
      <c r="AG51" s="125">
        <f t="shared" si="20"/>
        <v>2.9</v>
      </c>
      <c r="AH51" s="39">
        <v>11</v>
      </c>
      <c r="AI51" s="123">
        <f t="shared" si="21"/>
        <v>1903.8289304829918</v>
      </c>
      <c r="AK51" s="46">
        <f>IF(DO51="","",IF(DO51="mg/m3",1000*DN51,IF(DO51="ppbv",DN51*INDEX(ppbv_ug_m3,MATCH(BS51,ChemName,0)),DN51)))</f>
        <v>1.2999999999999999E-2</v>
      </c>
      <c r="AM51" s="40">
        <f t="shared" si="10"/>
        <v>7.2999999999999995E-2</v>
      </c>
      <c r="AN51" s="39">
        <f t="shared" si="11"/>
        <v>0.8</v>
      </c>
      <c r="AO51" s="204">
        <f t="shared" si="22"/>
        <v>3.8343781224860507E-5</v>
      </c>
      <c r="AP51" s="204"/>
      <c r="AQ51" s="204">
        <f>IF(AK51="","",AM51/AK51)</f>
        <v>5.615384615384615</v>
      </c>
      <c r="AR51" s="59"/>
      <c r="AS51" s="115">
        <f t="shared" si="13"/>
        <v>1</v>
      </c>
      <c r="AT51" s="115">
        <f t="shared" si="14"/>
        <v>0</v>
      </c>
      <c r="AU51" s="115"/>
      <c r="AV51" s="115"/>
      <c r="AW51" s="39">
        <f>IF(AQ51="","",IF(DR51="Y",1,0))</f>
        <v>0</v>
      </c>
      <c r="AX51" s="39">
        <f>IF(AQ51="","",IF(DR51="n",1,0))</f>
        <v>1</v>
      </c>
      <c r="AY51" s="115"/>
      <c r="AZ51" s="115"/>
      <c r="BA51" s="43">
        <v>44</v>
      </c>
      <c r="BB51" s="43" t="s">
        <v>534</v>
      </c>
      <c r="BC51" s="43" t="s">
        <v>535</v>
      </c>
      <c r="BD51" s="43" t="s">
        <v>536</v>
      </c>
      <c r="BE51" s="37" t="s">
        <v>656</v>
      </c>
      <c r="BF51" s="48" t="s">
        <v>1406</v>
      </c>
      <c r="BG51" s="43">
        <v>154</v>
      </c>
      <c r="BH51" s="43" t="s">
        <v>548</v>
      </c>
      <c r="BI51" s="43" t="s">
        <v>1387</v>
      </c>
      <c r="BJ51" s="43" t="s">
        <v>533</v>
      </c>
      <c r="BK51" s="48" t="s">
        <v>573</v>
      </c>
      <c r="BN51" s="43">
        <v>3</v>
      </c>
      <c r="BO51" s="43" t="s">
        <v>1390</v>
      </c>
      <c r="BP51" s="48" t="s">
        <v>1406</v>
      </c>
      <c r="BS51" s="43" t="s">
        <v>538</v>
      </c>
      <c r="BT51" s="43" t="s">
        <v>539</v>
      </c>
      <c r="BU51" s="43"/>
      <c r="BV51" s="43"/>
      <c r="BW51" s="243">
        <v>37104</v>
      </c>
      <c r="BX51" s="243"/>
      <c r="BY51" s="48" t="s">
        <v>451</v>
      </c>
      <c r="BZ51" s="43">
        <v>7.2999999999999995E-2</v>
      </c>
      <c r="CA51" s="43" t="s">
        <v>1396</v>
      </c>
      <c r="CC51" s="43">
        <v>1.0999999999999999E-2</v>
      </c>
      <c r="CD51" s="124" t="s">
        <v>2044</v>
      </c>
      <c r="CE51" s="43">
        <v>3541</v>
      </c>
      <c r="CR51" s="43" t="s">
        <v>549</v>
      </c>
      <c r="CS51" s="251">
        <v>37104</v>
      </c>
      <c r="CT51" s="126"/>
      <c r="CU51" s="43">
        <v>30.48</v>
      </c>
      <c r="CV51" s="43" t="s">
        <v>1390</v>
      </c>
      <c r="CW51" s="43">
        <v>29</v>
      </c>
      <c r="CX51" s="43" t="s">
        <v>1395</v>
      </c>
      <c r="CY51" s="39" t="s">
        <v>451</v>
      </c>
      <c r="CZ51" s="43">
        <v>2.9</v>
      </c>
      <c r="DA51" s="43" t="s">
        <v>2046</v>
      </c>
      <c r="DC51" s="43">
        <v>0.3</v>
      </c>
      <c r="DD51" s="43" t="s">
        <v>2044</v>
      </c>
      <c r="DE51" s="43">
        <v>408</v>
      </c>
      <c r="DF51" s="43" t="s">
        <v>549</v>
      </c>
      <c r="DG51" s="253">
        <v>37104</v>
      </c>
      <c r="DH51" s="179"/>
      <c r="DI51" s="43">
        <v>30.48</v>
      </c>
      <c r="DJ51" s="48" t="s">
        <v>1390</v>
      </c>
      <c r="DK51" s="43">
        <f>8*0.3048</f>
        <v>2.4384000000000001</v>
      </c>
      <c r="DL51" s="48" t="s">
        <v>1390</v>
      </c>
      <c r="DM51" s="39" t="s">
        <v>451</v>
      </c>
      <c r="DN51" s="183">
        <v>1.2999999999999999E-2</v>
      </c>
      <c r="DO51" s="48" t="s">
        <v>1396</v>
      </c>
      <c r="DP51" s="43"/>
      <c r="DQ51" s="135">
        <v>0.01</v>
      </c>
      <c r="DR51" s="115" t="s">
        <v>541</v>
      </c>
      <c r="DS51" s="43">
        <v>748</v>
      </c>
    </row>
    <row r="52" spans="1:123" s="39" customFormat="1" hidden="1" x14ac:dyDescent="0.2">
      <c r="A52" s="44" t="str">
        <f t="shared" si="0"/>
        <v>Alliant</v>
      </c>
      <c r="B52" s="44" t="str">
        <f t="shared" si="1"/>
        <v>Trichloroethylene</v>
      </c>
      <c r="C52" s="38" t="s">
        <v>2587</v>
      </c>
      <c r="D52" s="38" t="str">
        <f t="shared" si="2"/>
        <v>C</v>
      </c>
      <c r="E52" s="44" t="s">
        <v>371</v>
      </c>
      <c r="F52" s="155" t="str">
        <f t="shared" si="12"/>
        <v>7714 GP</v>
      </c>
      <c r="G52" s="44" t="str">
        <f t="shared" si="3"/>
        <v>Residential</v>
      </c>
      <c r="H52" s="44" t="str">
        <f t="shared" si="4"/>
        <v>Basement</v>
      </c>
      <c r="I52" s="38" t="str">
        <f t="shared" si="17"/>
        <v>Y</v>
      </c>
      <c r="J52" s="38" t="str">
        <f t="shared" si="18"/>
        <v>Y</v>
      </c>
      <c r="K52" s="38" t="str">
        <f t="shared" si="23"/>
        <v>Y</v>
      </c>
      <c r="L52" s="44"/>
      <c r="M52" s="38" t="str">
        <f t="shared" si="5"/>
        <v/>
      </c>
      <c r="N52" s="38" t="str">
        <f t="shared" si="6"/>
        <v/>
      </c>
      <c r="O52" s="38" t="str">
        <f t="shared" si="19"/>
        <v/>
      </c>
      <c r="P52" s="44"/>
      <c r="Q52" s="38" t="str">
        <f>IF(DR52="","",IF(DR52="y","Y","n"))</f>
        <v>Y</v>
      </c>
      <c r="R52" s="38" t="str">
        <f>IF(AK52="","",IF(AN52="","Y",IF(AK52&gt;AN52*$R$38,"Y","n")))</f>
        <v>n</v>
      </c>
      <c r="S52" s="38" t="str">
        <f>IF(AK52="","",IF(Q52="N","n","Y"))</f>
        <v>Y</v>
      </c>
      <c r="T52" s="44"/>
      <c r="U52" s="44"/>
      <c r="V52" s="44"/>
      <c r="W52" s="44"/>
      <c r="X52" s="44"/>
      <c r="Y52" s="38" t="str">
        <f t="shared" si="7"/>
        <v>Y</v>
      </c>
      <c r="Z52" s="38" t="str">
        <f t="shared" si="8"/>
        <v>n</v>
      </c>
      <c r="AA52" s="38" t="str">
        <f t="shared" si="9"/>
        <v>Y</v>
      </c>
      <c r="AC52" s="59"/>
      <c r="AD52" s="204"/>
      <c r="AE52" s="38"/>
      <c r="AF52" s="38"/>
      <c r="AG52" s="125">
        <f t="shared" si="20"/>
        <v>12</v>
      </c>
      <c r="AH52" s="39">
        <v>11</v>
      </c>
      <c r="AI52" s="123">
        <f t="shared" si="21"/>
        <v>2597.3805615421015</v>
      </c>
      <c r="AK52" s="46">
        <f>IF(DO52="","",IF(DO52="mg/m3",1000*DN52,IF(DO52="ppbv",DN52*INDEX(ppbv_ug_m3,MATCH(BS52,ChemName,0)),DN52)))</f>
        <v>2.8000000000000001E-2</v>
      </c>
      <c r="AM52" s="40">
        <f t="shared" si="10"/>
        <v>2.3E-2</v>
      </c>
      <c r="AN52" s="39">
        <f t="shared" si="11"/>
        <v>0.5</v>
      </c>
      <c r="AO52" s="204">
        <f t="shared" si="22"/>
        <v>8.8550751247420501E-6</v>
      </c>
      <c r="AP52" s="204"/>
      <c r="AQ52" s="204">
        <f>IF(AK52="","",AM52/AK52)</f>
        <v>0.8214285714285714</v>
      </c>
      <c r="AR52" s="59"/>
      <c r="AS52" s="115">
        <f t="shared" si="13"/>
        <v>1</v>
      </c>
      <c r="AT52" s="115">
        <f t="shared" si="14"/>
        <v>0</v>
      </c>
      <c r="AU52" s="115"/>
      <c r="AV52" s="115"/>
      <c r="AW52" s="39">
        <f>IF(AQ52="","",IF(DR52="Y",1,0))</f>
        <v>1</v>
      </c>
      <c r="AX52" s="39">
        <f>IF(AQ52="","",IF(DR52="n",1,0))</f>
        <v>0</v>
      </c>
      <c r="AY52" s="115"/>
      <c r="AZ52" s="115"/>
      <c r="BA52" s="43">
        <v>44</v>
      </c>
      <c r="BB52" s="43" t="s">
        <v>534</v>
      </c>
      <c r="BC52" s="43" t="s">
        <v>535</v>
      </c>
      <c r="BD52" s="43" t="s">
        <v>536</v>
      </c>
      <c r="BE52" s="37" t="s">
        <v>656</v>
      </c>
      <c r="BF52" s="48" t="s">
        <v>1406</v>
      </c>
      <c r="BG52" s="43">
        <v>154</v>
      </c>
      <c r="BH52" s="43" t="s">
        <v>548</v>
      </c>
      <c r="BI52" s="43" t="s">
        <v>1387</v>
      </c>
      <c r="BJ52" s="43" t="s">
        <v>533</v>
      </c>
      <c r="BK52" s="48" t="s">
        <v>573</v>
      </c>
      <c r="BN52" s="43">
        <v>3</v>
      </c>
      <c r="BO52" s="43" t="s">
        <v>1390</v>
      </c>
      <c r="BP52" s="48" t="s">
        <v>1406</v>
      </c>
      <c r="BS52" s="43" t="s">
        <v>1393</v>
      </c>
      <c r="BT52" s="43" t="s">
        <v>539</v>
      </c>
      <c r="BU52" s="43"/>
      <c r="BV52" s="43"/>
      <c r="BW52" s="243">
        <v>37280</v>
      </c>
      <c r="BX52" s="243"/>
      <c r="BY52" s="48" t="s">
        <v>451</v>
      </c>
      <c r="BZ52" s="43">
        <v>2.3E-2</v>
      </c>
      <c r="CA52" s="43" t="s">
        <v>1396</v>
      </c>
      <c r="CD52" s="124" t="s">
        <v>1397</v>
      </c>
      <c r="CE52" s="43">
        <v>13604</v>
      </c>
      <c r="CR52" s="43" t="s">
        <v>549</v>
      </c>
      <c r="CS52" s="251">
        <v>37280</v>
      </c>
      <c r="CT52" s="126"/>
      <c r="CU52" s="43">
        <v>30.48</v>
      </c>
      <c r="CV52" s="43" t="s">
        <v>1390</v>
      </c>
      <c r="CW52" s="43">
        <v>29</v>
      </c>
      <c r="CX52" s="43" t="s">
        <v>1395</v>
      </c>
      <c r="CY52" s="39" t="s">
        <v>451</v>
      </c>
      <c r="CZ52" s="43">
        <v>12</v>
      </c>
      <c r="DA52" s="43" t="s">
        <v>2046</v>
      </c>
      <c r="DD52" s="43" t="s">
        <v>1397</v>
      </c>
      <c r="DE52" s="43">
        <v>1823</v>
      </c>
      <c r="DF52" s="43" t="s">
        <v>549</v>
      </c>
      <c r="DG52" s="251">
        <v>37280</v>
      </c>
      <c r="DH52" s="126"/>
      <c r="DI52" s="43">
        <v>30.48</v>
      </c>
      <c r="DJ52" s="48" t="s">
        <v>1390</v>
      </c>
      <c r="DK52" s="43">
        <f>8*0.3048</f>
        <v>2.4384000000000001</v>
      </c>
      <c r="DL52" s="48" t="s">
        <v>1390</v>
      </c>
      <c r="DM52" s="39" t="s">
        <v>451</v>
      </c>
      <c r="DN52" s="43">
        <v>2.8000000000000001E-2</v>
      </c>
      <c r="DO52" s="48" t="s">
        <v>1396</v>
      </c>
      <c r="DP52" s="43"/>
      <c r="DQ52" s="43"/>
      <c r="DR52" s="115" t="s">
        <v>2044</v>
      </c>
      <c r="DS52" s="43">
        <v>1821</v>
      </c>
    </row>
    <row r="53" spans="1:123" s="39" customFormat="1" hidden="1" x14ac:dyDescent="0.2">
      <c r="A53" s="44" t="str">
        <f t="shared" si="0"/>
        <v>Alliant</v>
      </c>
      <c r="B53" s="44" t="str">
        <f t="shared" si="1"/>
        <v>Trichloroethylene</v>
      </c>
      <c r="C53" s="38" t="s">
        <v>2587</v>
      </c>
      <c r="D53" s="38" t="str">
        <f t="shared" si="2"/>
        <v>C</v>
      </c>
      <c r="E53" s="44" t="s">
        <v>371</v>
      </c>
      <c r="F53" s="155" t="str">
        <f t="shared" si="12"/>
        <v>7716HC</v>
      </c>
      <c r="G53" s="44" t="str">
        <f t="shared" si="3"/>
        <v>Residential</v>
      </c>
      <c r="H53" s="44" t="str">
        <f t="shared" si="4"/>
        <v>Unknown</v>
      </c>
      <c r="I53" s="38" t="str">
        <f t="shared" si="17"/>
        <v>Y</v>
      </c>
      <c r="J53" s="38" t="str">
        <f t="shared" si="18"/>
        <v>Y</v>
      </c>
      <c r="K53" s="38" t="str">
        <f t="shared" si="23"/>
        <v>Y</v>
      </c>
      <c r="L53" s="44"/>
      <c r="M53" s="38" t="str">
        <f t="shared" si="5"/>
        <v/>
      </c>
      <c r="N53" s="38" t="str">
        <f t="shared" si="6"/>
        <v/>
      </c>
      <c r="O53" s="38" t="str">
        <f t="shared" si="19"/>
        <v/>
      </c>
      <c r="P53" s="44"/>
      <c r="Q53" s="44"/>
      <c r="R53" s="44"/>
      <c r="S53" s="44"/>
      <c r="T53" s="44"/>
      <c r="U53" s="44"/>
      <c r="V53" s="44"/>
      <c r="W53" s="44"/>
      <c r="X53" s="44"/>
      <c r="Y53" s="38" t="str">
        <f t="shared" si="7"/>
        <v>Y</v>
      </c>
      <c r="Z53" s="38" t="str">
        <f t="shared" si="8"/>
        <v>Y</v>
      </c>
      <c r="AA53" s="38" t="str">
        <f t="shared" si="9"/>
        <v>Y</v>
      </c>
      <c r="AC53" s="59"/>
      <c r="AD53" s="204"/>
      <c r="AE53" s="38"/>
      <c r="AF53" s="38"/>
      <c r="AG53" s="125">
        <f t="shared" si="20"/>
        <v>5</v>
      </c>
      <c r="AH53" s="39">
        <v>11</v>
      </c>
      <c r="AI53" s="123">
        <f t="shared" si="21"/>
        <v>1082.2419006425423</v>
      </c>
      <c r="AM53" s="40">
        <f t="shared" si="10"/>
        <v>1.2</v>
      </c>
      <c r="AN53" s="39">
        <f t="shared" si="11"/>
        <v>0.5</v>
      </c>
      <c r="AO53" s="204">
        <f t="shared" si="22"/>
        <v>1.1088094069242218E-3</v>
      </c>
      <c r="AP53" s="204"/>
      <c r="AQ53" s="59"/>
      <c r="AR53" s="59"/>
      <c r="AS53" s="115">
        <f t="shared" si="13"/>
        <v>1</v>
      </c>
      <c r="AT53" s="115">
        <f t="shared" si="14"/>
        <v>0</v>
      </c>
      <c r="AU53" s="115"/>
      <c r="AV53" s="115"/>
      <c r="AY53" s="115"/>
      <c r="AZ53" s="115"/>
      <c r="BA53" s="43">
        <v>44</v>
      </c>
      <c r="BB53" s="43" t="s">
        <v>534</v>
      </c>
      <c r="BC53" s="43" t="s">
        <v>535</v>
      </c>
      <c r="BD53" s="43" t="s">
        <v>536</v>
      </c>
      <c r="BE53" s="37" t="s">
        <v>656</v>
      </c>
      <c r="BF53" s="48" t="s">
        <v>1406</v>
      </c>
      <c r="BG53" s="43">
        <v>493</v>
      </c>
      <c r="BH53" s="43" t="s">
        <v>2156</v>
      </c>
      <c r="BI53" s="43" t="s">
        <v>1387</v>
      </c>
      <c r="BJ53" s="43" t="s">
        <v>533</v>
      </c>
      <c r="BK53" s="48" t="s">
        <v>2634</v>
      </c>
      <c r="BN53" s="43">
        <v>3</v>
      </c>
      <c r="BO53" s="43" t="s">
        <v>1390</v>
      </c>
      <c r="BP53" s="48" t="s">
        <v>1406</v>
      </c>
      <c r="BS53" s="43" t="s">
        <v>1393</v>
      </c>
      <c r="BT53" s="43" t="s">
        <v>539</v>
      </c>
      <c r="BU53" s="43"/>
      <c r="BV53" s="43"/>
      <c r="BW53" s="243">
        <v>37109</v>
      </c>
      <c r="BX53" s="243"/>
      <c r="BY53" s="48" t="s">
        <v>451</v>
      </c>
      <c r="BZ53" s="43">
        <v>1.2</v>
      </c>
      <c r="CA53" s="43" t="s">
        <v>1396</v>
      </c>
      <c r="CD53" s="124" t="s">
        <v>1397</v>
      </c>
      <c r="CE53" s="43">
        <v>13610</v>
      </c>
      <c r="CR53" s="43" t="s">
        <v>2157</v>
      </c>
      <c r="CS53" s="251">
        <v>37109</v>
      </c>
      <c r="CT53" s="126"/>
      <c r="CW53" s="43">
        <v>16</v>
      </c>
      <c r="CX53" s="43" t="s">
        <v>1395</v>
      </c>
      <c r="CY53" s="39" t="s">
        <v>451</v>
      </c>
      <c r="CZ53" s="43">
        <v>5</v>
      </c>
      <c r="DA53" s="43" t="s">
        <v>2046</v>
      </c>
      <c r="DD53" s="43" t="s">
        <v>1397</v>
      </c>
      <c r="DE53" s="43">
        <v>1825</v>
      </c>
      <c r="DF53" s="43"/>
      <c r="DG53" s="43"/>
      <c r="DH53" s="43"/>
      <c r="DI53" s="43"/>
      <c r="DJ53" s="43"/>
      <c r="DK53" s="43">
        <v>2.7429999999999999</v>
      </c>
      <c r="DL53" s="48" t="s">
        <v>1390</v>
      </c>
      <c r="DM53" s="43"/>
      <c r="DN53" s="43"/>
      <c r="DO53" s="43"/>
      <c r="DP53" s="43"/>
      <c r="DQ53" s="43"/>
      <c r="DR53" s="124"/>
      <c r="DS53" s="43"/>
    </row>
    <row r="54" spans="1:123" s="39" customFormat="1" hidden="1" x14ac:dyDescent="0.2">
      <c r="A54" s="44" t="str">
        <f t="shared" si="0"/>
        <v>Alliant</v>
      </c>
      <c r="B54" s="44" t="str">
        <f t="shared" si="1"/>
        <v>Trichloroethylene</v>
      </c>
      <c r="C54" s="38" t="s">
        <v>2587</v>
      </c>
      <c r="D54" s="38" t="str">
        <f t="shared" si="2"/>
        <v>C</v>
      </c>
      <c r="E54" s="44" t="s">
        <v>371</v>
      </c>
      <c r="F54" s="155" t="str">
        <f t="shared" si="12"/>
        <v>7721 FS</v>
      </c>
      <c r="G54" s="44" t="str">
        <f t="shared" si="3"/>
        <v>Residential</v>
      </c>
      <c r="H54" s="44" t="str">
        <f t="shared" si="4"/>
        <v>Basement</v>
      </c>
      <c r="I54" s="38" t="str">
        <f t="shared" si="17"/>
        <v>Y</v>
      </c>
      <c r="J54" s="38" t="str">
        <f t="shared" si="18"/>
        <v>Y</v>
      </c>
      <c r="K54" s="38" t="str">
        <f t="shared" si="23"/>
        <v>Y</v>
      </c>
      <c r="L54" s="44"/>
      <c r="M54" s="38" t="str">
        <f t="shared" si="5"/>
        <v/>
      </c>
      <c r="N54" s="38" t="str">
        <f t="shared" si="6"/>
        <v/>
      </c>
      <c r="O54" s="38" t="str">
        <f t="shared" si="19"/>
        <v/>
      </c>
      <c r="P54" s="44"/>
      <c r="Q54" s="38" t="str">
        <f>IF(DR54="","",IF(DR54="y","Y","n"))</f>
        <v>Y</v>
      </c>
      <c r="R54" s="38" t="str">
        <f>IF(AK54="","",IF(AN54="","Y",IF(AK54&gt;AN54*$R$38,"Y","n")))</f>
        <v>n</v>
      </c>
      <c r="S54" s="38" t="s">
        <v>541</v>
      </c>
      <c r="T54" s="44" t="s">
        <v>310</v>
      </c>
      <c r="U54" s="44"/>
      <c r="V54" s="44"/>
      <c r="W54" s="44"/>
      <c r="X54" s="44"/>
      <c r="Y54" s="38" t="str">
        <f t="shared" si="7"/>
        <v>Y</v>
      </c>
      <c r="Z54" s="38" t="str">
        <f t="shared" si="8"/>
        <v>n</v>
      </c>
      <c r="AA54" s="38" t="str">
        <f t="shared" si="9"/>
        <v>Y</v>
      </c>
      <c r="AC54" s="59"/>
      <c r="AD54" s="204"/>
      <c r="AE54" s="38"/>
      <c r="AF54" s="38"/>
      <c r="AG54" s="125">
        <f t="shared" si="20"/>
        <v>8.8000000000000007</v>
      </c>
      <c r="AH54" s="39">
        <v>11</v>
      </c>
      <c r="AI54" s="123">
        <f t="shared" si="21"/>
        <v>1904.7457451308744</v>
      </c>
      <c r="AK54" s="46">
        <f>IF(DO54="","",IF(DO54="mg/m3",1000*DN54,IF(DO54="ppbv",DN54*INDEX(ppbv_ug_m3,MATCH(BS54,ChemName,0)),DN54)))</f>
        <v>3.1E-2</v>
      </c>
      <c r="AM54" s="40">
        <f t="shared" si="10"/>
        <v>6.0999999999999999E-2</v>
      </c>
      <c r="AN54" s="39">
        <f t="shared" si="11"/>
        <v>0.5</v>
      </c>
      <c r="AO54" s="204">
        <f t="shared" si="22"/>
        <v>3.2025271696201486E-5</v>
      </c>
      <c r="AP54" s="204"/>
      <c r="AQ54" s="204">
        <f>IF(AK54="","",AM54/AK54)</f>
        <v>1.967741935483871</v>
      </c>
      <c r="AR54" s="59"/>
      <c r="AS54" s="115">
        <f t="shared" si="13"/>
        <v>1</v>
      </c>
      <c r="AT54" s="115">
        <f t="shared" si="14"/>
        <v>0</v>
      </c>
      <c r="AU54" s="115"/>
      <c r="AV54" s="115"/>
      <c r="AW54" s="39">
        <f>IF(AQ54="","",IF(DR54="Y",1,0))</f>
        <v>1</v>
      </c>
      <c r="AX54" s="39">
        <f>IF(AQ54="","",IF(DR54="n",1,0))</f>
        <v>0</v>
      </c>
      <c r="AY54" s="115"/>
      <c r="AZ54" s="115"/>
      <c r="BA54" s="43">
        <v>44</v>
      </c>
      <c r="BB54" s="43" t="s">
        <v>534</v>
      </c>
      <c r="BC54" s="43" t="s">
        <v>535</v>
      </c>
      <c r="BD54" s="43" t="s">
        <v>536</v>
      </c>
      <c r="BE54" s="37" t="s">
        <v>656</v>
      </c>
      <c r="BF54" s="48" t="s">
        <v>1406</v>
      </c>
      <c r="BG54" s="43">
        <v>155</v>
      </c>
      <c r="BH54" s="43" t="s">
        <v>551</v>
      </c>
      <c r="BI54" s="43" t="s">
        <v>1387</v>
      </c>
      <c r="BJ54" s="43" t="s">
        <v>533</v>
      </c>
      <c r="BK54" s="48" t="s">
        <v>573</v>
      </c>
      <c r="BN54" s="43">
        <v>3</v>
      </c>
      <c r="BO54" s="43" t="s">
        <v>1390</v>
      </c>
      <c r="BP54" s="48" t="s">
        <v>1406</v>
      </c>
      <c r="BS54" s="43" t="s">
        <v>1393</v>
      </c>
      <c r="BT54" s="43" t="s">
        <v>539</v>
      </c>
      <c r="BU54" s="43"/>
      <c r="BV54" s="43"/>
      <c r="BW54" s="243">
        <v>37273</v>
      </c>
      <c r="BX54" s="243"/>
      <c r="BY54" s="48" t="s">
        <v>451</v>
      </c>
      <c r="BZ54" s="43">
        <v>6.0999999999999999E-2</v>
      </c>
      <c r="CA54" s="43" t="s">
        <v>1396</v>
      </c>
      <c r="CD54" s="124" t="s">
        <v>1397</v>
      </c>
      <c r="CE54" s="43">
        <v>13614</v>
      </c>
      <c r="CR54" s="43" t="s">
        <v>552</v>
      </c>
      <c r="CS54" s="251">
        <v>37273</v>
      </c>
      <c r="CT54" s="126"/>
      <c r="CU54" s="43">
        <v>30.48</v>
      </c>
      <c r="CV54" s="43" t="s">
        <v>1390</v>
      </c>
      <c r="CW54" s="43">
        <v>28</v>
      </c>
      <c r="CX54" s="43" t="s">
        <v>1395</v>
      </c>
      <c r="CY54" s="39" t="s">
        <v>451</v>
      </c>
      <c r="CZ54" s="43">
        <v>8.8000000000000007</v>
      </c>
      <c r="DA54" s="43" t="s">
        <v>2046</v>
      </c>
      <c r="DD54" s="43" t="s">
        <v>1397</v>
      </c>
      <c r="DE54" s="43">
        <v>1828</v>
      </c>
      <c r="DF54" s="43" t="s">
        <v>552</v>
      </c>
      <c r="DG54" s="251">
        <v>37273</v>
      </c>
      <c r="DH54" s="126"/>
      <c r="DI54" s="43">
        <v>30.48</v>
      </c>
      <c r="DJ54" s="48" t="s">
        <v>1390</v>
      </c>
      <c r="DK54" s="43">
        <v>2.7429999999999999</v>
      </c>
      <c r="DL54" s="48" t="s">
        <v>1390</v>
      </c>
      <c r="DM54" s="39" t="s">
        <v>451</v>
      </c>
      <c r="DN54" s="43">
        <v>3.1E-2</v>
      </c>
      <c r="DO54" s="48" t="s">
        <v>1396</v>
      </c>
      <c r="DP54" s="43"/>
      <c r="DQ54" s="43"/>
      <c r="DR54" s="115" t="s">
        <v>2044</v>
      </c>
      <c r="DS54" s="43">
        <v>1826</v>
      </c>
    </row>
    <row r="55" spans="1:123" s="37" customFormat="1" x14ac:dyDescent="0.2">
      <c r="A55" s="155" t="str">
        <f t="shared" si="0"/>
        <v>Billings PCE</v>
      </c>
      <c r="B55" s="155" t="s">
        <v>2057</v>
      </c>
      <c r="C55" s="156" t="s">
        <v>2587</v>
      </c>
      <c r="D55" s="156"/>
      <c r="E55" s="157" t="s">
        <v>371</v>
      </c>
      <c r="F55" s="155" t="str">
        <f t="shared" si="12"/>
        <v>Bldg 1</v>
      </c>
      <c r="G55" s="155" t="str">
        <f t="shared" si="3"/>
        <v>Residential</v>
      </c>
      <c r="H55" s="44" t="str">
        <f t="shared" si="4"/>
        <v>basement</v>
      </c>
      <c r="I55" s="38" t="s">
        <v>1397</v>
      </c>
      <c r="J55" s="38" t="str">
        <f t="shared" si="18"/>
        <v>Y</v>
      </c>
      <c r="K55" s="38" t="str">
        <f t="shared" si="23"/>
        <v>Y</v>
      </c>
      <c r="L55" s="155"/>
      <c r="M55" s="38" t="s">
        <v>1397</v>
      </c>
      <c r="N55" s="38" t="str">
        <f t="shared" si="6"/>
        <v>Y</v>
      </c>
      <c r="O55" s="38" t="str">
        <f t="shared" ref="O55:O86" si="24">IF(AJ55="","",IF(M55="N","n","Y"))</f>
        <v>Y</v>
      </c>
      <c r="P55" s="155"/>
      <c r="Q55" s="155"/>
      <c r="R55" s="155"/>
      <c r="S55" s="155"/>
      <c r="T55" s="155"/>
      <c r="U55" s="155"/>
      <c r="V55" s="155"/>
      <c r="W55" s="155"/>
      <c r="X55" s="155"/>
      <c r="Y55" s="38" t="s">
        <v>1397</v>
      </c>
      <c r="Z55" s="38" t="str">
        <f t="shared" si="8"/>
        <v>n</v>
      </c>
      <c r="AA55" s="38" t="str">
        <f t="shared" si="9"/>
        <v>Y</v>
      </c>
      <c r="AC55" s="59">
        <v>1100</v>
      </c>
      <c r="AD55" s="204">
        <v>1.7272727272727272E-3</v>
      </c>
      <c r="AE55" s="38">
        <v>1</v>
      </c>
      <c r="AF55" s="38">
        <v>0</v>
      </c>
      <c r="AG55" s="125">
        <f t="shared" si="20"/>
        <v>300</v>
      </c>
      <c r="AH55" s="37">
        <v>12</v>
      </c>
      <c r="AI55" s="123">
        <f t="shared" si="21"/>
        <v>112967.70180945618</v>
      </c>
      <c r="AJ55" s="40">
        <f t="shared" ref="AJ55:AJ86" si="25">IF(CL55="","",IF(CM55="mg/m3",1000*CL55,IF(CM55="ppbv",CL55*INDEX(ppbv_ug_m3,MATCH(BS55,ChemName,0)),CL55)))</f>
        <v>1100</v>
      </c>
      <c r="AK55" s="40"/>
      <c r="AL55" s="40"/>
      <c r="AM55" s="40">
        <f t="shared" si="10"/>
        <v>1.9</v>
      </c>
      <c r="AN55" s="39">
        <f t="shared" si="11"/>
        <v>3.8</v>
      </c>
      <c r="AO55" s="204">
        <f t="shared" si="22"/>
        <v>1.681896656802623E-5</v>
      </c>
      <c r="AP55" s="204">
        <f t="shared" ref="AP55:AP86" si="26">IF(AJ55="","",AM55/AJ55)</f>
        <v>1.7272727272727272E-3</v>
      </c>
      <c r="AQ55" s="45"/>
      <c r="AR55" s="45"/>
      <c r="AS55" s="115">
        <f t="shared" si="13"/>
        <v>1</v>
      </c>
      <c r="AT55" s="115">
        <f t="shared" si="14"/>
        <v>0</v>
      </c>
      <c r="AU55" s="115">
        <f t="shared" si="15"/>
        <v>1</v>
      </c>
      <c r="AV55" s="115">
        <f t="shared" si="16"/>
        <v>0</v>
      </c>
      <c r="AW55" s="39"/>
      <c r="AX55" s="39"/>
      <c r="AY55" s="115"/>
      <c r="AZ55" s="115"/>
      <c r="BB55" s="39" t="s">
        <v>206</v>
      </c>
      <c r="BE55" s="37" t="s">
        <v>656</v>
      </c>
      <c r="BG55" s="158" t="s">
        <v>207</v>
      </c>
      <c r="BH55" s="158" t="s">
        <v>207</v>
      </c>
      <c r="BJ55" s="39" t="s">
        <v>533</v>
      </c>
      <c r="BK55" s="44" t="s">
        <v>1990</v>
      </c>
      <c r="BS55" s="155" t="s">
        <v>2057</v>
      </c>
      <c r="BW55" s="244"/>
      <c r="BX55" s="244"/>
      <c r="BY55" s="37" t="s">
        <v>451</v>
      </c>
      <c r="BZ55" s="37">
        <v>1.9</v>
      </c>
      <c r="CA55" s="37" t="s">
        <v>1396</v>
      </c>
      <c r="CD55" s="156" t="s">
        <v>1397</v>
      </c>
      <c r="CL55" s="37">
        <v>1100</v>
      </c>
      <c r="CM55" s="37" t="s">
        <v>1396</v>
      </c>
      <c r="CP55" s="37" t="s">
        <v>2044</v>
      </c>
      <c r="CZ55" s="49">
        <v>300</v>
      </c>
      <c r="DA55" s="37" t="s">
        <v>2046</v>
      </c>
      <c r="DD55" s="37" t="s">
        <v>2044</v>
      </c>
      <c r="DR55" s="156"/>
    </row>
    <row r="56" spans="1:123" s="303" customFormat="1" x14ac:dyDescent="0.2">
      <c r="A56" s="386" t="str">
        <f t="shared" si="0"/>
        <v>Billings PCE</v>
      </c>
      <c r="B56" s="386" t="s">
        <v>2057</v>
      </c>
      <c r="C56" s="418" t="s">
        <v>2587</v>
      </c>
      <c r="D56" s="418"/>
      <c r="E56" s="471" t="s">
        <v>371</v>
      </c>
      <c r="F56" s="386" t="str">
        <f t="shared" si="12"/>
        <v>Bldg 10</v>
      </c>
      <c r="G56" s="386" t="str">
        <f t="shared" si="3"/>
        <v>Residential</v>
      </c>
      <c r="H56" s="384" t="str">
        <f t="shared" si="4"/>
        <v>basement</v>
      </c>
      <c r="I56" s="385" t="s">
        <v>1397</v>
      </c>
      <c r="J56" s="385" t="str">
        <f t="shared" si="18"/>
        <v>Y</v>
      </c>
      <c r="K56" s="385" t="str">
        <f t="shared" si="23"/>
        <v>Y</v>
      </c>
      <c r="L56" s="386"/>
      <c r="M56" s="385" t="s">
        <v>1397</v>
      </c>
      <c r="N56" s="385" t="str">
        <f t="shared" si="6"/>
        <v>Y</v>
      </c>
      <c r="O56" s="385" t="str">
        <f t="shared" si="24"/>
        <v>Y</v>
      </c>
      <c r="P56" s="386"/>
      <c r="Q56" s="386"/>
      <c r="R56" s="386"/>
      <c r="S56" s="386"/>
      <c r="T56" s="386"/>
      <c r="U56" s="386"/>
      <c r="V56" s="386"/>
      <c r="W56" s="386"/>
      <c r="X56" s="386"/>
      <c r="Y56" s="385" t="s">
        <v>1397</v>
      </c>
      <c r="Z56" s="385" t="str">
        <f t="shared" si="8"/>
        <v>Y</v>
      </c>
      <c r="AA56" s="385" t="str">
        <f t="shared" si="9"/>
        <v>Y</v>
      </c>
      <c r="AC56" s="389">
        <v>5200</v>
      </c>
      <c r="AD56" s="390">
        <v>1.9230769230769232E-3</v>
      </c>
      <c r="AE56" s="385">
        <v>1</v>
      </c>
      <c r="AF56" s="385">
        <v>0</v>
      </c>
      <c r="AG56" s="391">
        <f t="shared" si="20"/>
        <v>750</v>
      </c>
      <c r="AH56" s="303">
        <v>12</v>
      </c>
      <c r="AI56" s="392">
        <f t="shared" si="21"/>
        <v>282419.25452364044</v>
      </c>
      <c r="AJ56" s="394">
        <f t="shared" si="25"/>
        <v>5200</v>
      </c>
      <c r="AK56" s="394"/>
      <c r="AL56" s="394"/>
      <c r="AM56" s="394">
        <f t="shared" si="10"/>
        <v>10</v>
      </c>
      <c r="AN56" s="372">
        <f t="shared" si="11"/>
        <v>3.8</v>
      </c>
      <c r="AO56" s="390">
        <f t="shared" si="22"/>
        <v>3.5408350669528914E-5</v>
      </c>
      <c r="AP56" s="390">
        <f t="shared" si="26"/>
        <v>1.9230769230769232E-3</v>
      </c>
      <c r="AQ56" s="439"/>
      <c r="AR56" s="439"/>
      <c r="AS56" s="396">
        <f t="shared" si="13"/>
        <v>1</v>
      </c>
      <c r="AT56" s="396">
        <f t="shared" si="14"/>
        <v>0</v>
      </c>
      <c r="AU56" s="396">
        <f t="shared" si="15"/>
        <v>1</v>
      </c>
      <c r="AV56" s="396">
        <f t="shared" si="16"/>
        <v>0</v>
      </c>
      <c r="AW56" s="372"/>
      <c r="AX56" s="372"/>
      <c r="AY56" s="396"/>
      <c r="AZ56" s="396"/>
      <c r="BB56" s="372" t="s">
        <v>206</v>
      </c>
      <c r="BC56" s="372"/>
      <c r="BE56" s="303" t="s">
        <v>656</v>
      </c>
      <c r="BG56" s="472" t="s">
        <v>2409</v>
      </c>
      <c r="BH56" s="472" t="s">
        <v>2409</v>
      </c>
      <c r="BJ56" s="372" t="s">
        <v>533</v>
      </c>
      <c r="BK56" s="384" t="s">
        <v>1990</v>
      </c>
      <c r="BS56" s="386" t="s">
        <v>2057</v>
      </c>
      <c r="BW56" s="437"/>
      <c r="BX56" s="437"/>
      <c r="BY56" s="303" t="s">
        <v>451</v>
      </c>
      <c r="BZ56" s="303">
        <v>10</v>
      </c>
      <c r="CA56" s="303" t="s">
        <v>1396</v>
      </c>
      <c r="CD56" s="418" t="s">
        <v>1397</v>
      </c>
      <c r="CL56" s="303">
        <v>5200</v>
      </c>
      <c r="CM56" s="303" t="s">
        <v>1396</v>
      </c>
      <c r="CP56" s="303" t="s">
        <v>2044</v>
      </c>
      <c r="CZ56" s="416">
        <v>750</v>
      </c>
      <c r="DA56" s="303" t="s">
        <v>2046</v>
      </c>
      <c r="DD56" s="303" t="s">
        <v>2044</v>
      </c>
      <c r="DR56" s="418"/>
    </row>
    <row r="57" spans="1:123" s="37" customFormat="1" hidden="1" x14ac:dyDescent="0.2">
      <c r="A57" s="155" t="str">
        <f t="shared" si="0"/>
        <v>Billings PCE</v>
      </c>
      <c r="B57" s="155" t="s">
        <v>2057</v>
      </c>
      <c r="C57" s="156" t="s">
        <v>2587</v>
      </c>
      <c r="D57" s="156"/>
      <c r="E57" s="157" t="s">
        <v>371</v>
      </c>
      <c r="F57" s="155" t="str">
        <f t="shared" si="12"/>
        <v>Bldg 11</v>
      </c>
      <c r="G57" s="155" t="str">
        <f t="shared" si="3"/>
        <v>Residential</v>
      </c>
      <c r="H57" s="44" t="str">
        <f t="shared" si="4"/>
        <v>basement</v>
      </c>
      <c r="I57" s="38" t="s">
        <v>1397</v>
      </c>
      <c r="J57" s="38" t="str">
        <f t="shared" si="18"/>
        <v>Y</v>
      </c>
      <c r="K57" s="38" t="str">
        <f t="shared" si="23"/>
        <v>Y</v>
      </c>
      <c r="L57" s="155"/>
      <c r="M57" s="38" t="s">
        <v>1397</v>
      </c>
      <c r="N57" s="38" t="str">
        <f t="shared" si="6"/>
        <v>n</v>
      </c>
      <c r="O57" s="38" t="str">
        <f t="shared" si="24"/>
        <v>Y</v>
      </c>
      <c r="P57" s="155"/>
      <c r="Q57" s="155"/>
      <c r="R57" s="155"/>
      <c r="S57" s="155"/>
      <c r="T57" s="155"/>
      <c r="U57" s="155"/>
      <c r="V57" s="155"/>
      <c r="W57" s="155"/>
      <c r="X57" s="155"/>
      <c r="Y57" s="38" t="s">
        <v>1397</v>
      </c>
      <c r="Z57" s="38" t="str">
        <f t="shared" si="8"/>
        <v>n</v>
      </c>
      <c r="AA57" s="38" t="str">
        <f t="shared" si="9"/>
        <v>Y</v>
      </c>
      <c r="AC57" s="59">
        <v>140</v>
      </c>
      <c r="AD57" s="204">
        <v>1.3571428571428571E-2</v>
      </c>
      <c r="AE57" s="38">
        <v>1</v>
      </c>
      <c r="AF57" s="38">
        <v>0</v>
      </c>
      <c r="AG57" s="125">
        <f t="shared" si="20"/>
        <v>350</v>
      </c>
      <c r="AH57" s="37">
        <v>12</v>
      </c>
      <c r="AI57" s="123">
        <f t="shared" si="21"/>
        <v>131795.65211103219</v>
      </c>
      <c r="AJ57" s="40">
        <f t="shared" si="25"/>
        <v>140</v>
      </c>
      <c r="AK57" s="40"/>
      <c r="AL57" s="40"/>
      <c r="AM57" s="40">
        <f t="shared" si="10"/>
        <v>1.9</v>
      </c>
      <c r="AN57" s="39">
        <f t="shared" si="11"/>
        <v>3.8</v>
      </c>
      <c r="AO57" s="204">
        <f t="shared" si="22"/>
        <v>1.44162570583082E-5</v>
      </c>
      <c r="AP57" s="204">
        <f t="shared" si="26"/>
        <v>1.3571428571428571E-2</v>
      </c>
      <c r="AQ57" s="45"/>
      <c r="AR57" s="45"/>
      <c r="AS57" s="115">
        <f t="shared" si="13"/>
        <v>1</v>
      </c>
      <c r="AT57" s="115">
        <f t="shared" si="14"/>
        <v>0</v>
      </c>
      <c r="AU57" s="115">
        <f t="shared" si="15"/>
        <v>1</v>
      </c>
      <c r="AV57" s="115">
        <f t="shared" si="16"/>
        <v>0</v>
      </c>
      <c r="AW57" s="39"/>
      <c r="AX57" s="39"/>
      <c r="AY57" s="115"/>
      <c r="AZ57" s="115"/>
      <c r="BB57" s="39" t="s">
        <v>206</v>
      </c>
      <c r="BC57" s="39"/>
      <c r="BE57" s="37" t="s">
        <v>656</v>
      </c>
      <c r="BG57" s="158" t="s">
        <v>2410</v>
      </c>
      <c r="BH57" s="158" t="s">
        <v>2410</v>
      </c>
      <c r="BJ57" s="39" t="s">
        <v>533</v>
      </c>
      <c r="BK57" s="44" t="s">
        <v>1990</v>
      </c>
      <c r="BS57" s="155" t="s">
        <v>2057</v>
      </c>
      <c r="BW57" s="244"/>
      <c r="BX57" s="244"/>
      <c r="BY57" s="37" t="s">
        <v>451</v>
      </c>
      <c r="BZ57" s="37">
        <v>1.9</v>
      </c>
      <c r="CA57" s="37" t="s">
        <v>1396</v>
      </c>
      <c r="CD57" s="156" t="s">
        <v>1397</v>
      </c>
      <c r="CL57" s="37">
        <v>140</v>
      </c>
      <c r="CM57" s="37" t="s">
        <v>1396</v>
      </c>
      <c r="CP57" s="37" t="s">
        <v>2044</v>
      </c>
      <c r="CZ57" s="49">
        <v>350</v>
      </c>
      <c r="DA57" s="37" t="s">
        <v>2046</v>
      </c>
      <c r="DD57" s="37" t="s">
        <v>2044</v>
      </c>
      <c r="DR57" s="156"/>
    </row>
    <row r="58" spans="1:123" s="37" customFormat="1" x14ac:dyDescent="0.2">
      <c r="A58" s="155" t="str">
        <f t="shared" si="0"/>
        <v>Billings PCE</v>
      </c>
      <c r="B58" s="155" t="s">
        <v>2057</v>
      </c>
      <c r="C58" s="156" t="s">
        <v>2587</v>
      </c>
      <c r="D58" s="156"/>
      <c r="E58" s="159" t="s">
        <v>373</v>
      </c>
      <c r="F58" s="155" t="str">
        <f t="shared" si="12"/>
        <v>Bldg 12</v>
      </c>
      <c r="G58" s="155" t="str">
        <f t="shared" si="3"/>
        <v>Residential</v>
      </c>
      <c r="H58" s="44" t="str">
        <f t="shared" si="4"/>
        <v>basement</v>
      </c>
      <c r="I58" s="38" t="s">
        <v>1397</v>
      </c>
      <c r="J58" s="38" t="str">
        <f t="shared" si="18"/>
        <v>Y</v>
      </c>
      <c r="K58" s="38" t="str">
        <f t="shared" si="23"/>
        <v>Y</v>
      </c>
      <c r="L58" s="155"/>
      <c r="M58" s="38" t="s">
        <v>1397</v>
      </c>
      <c r="N58" s="38" t="str">
        <f t="shared" si="6"/>
        <v>Y</v>
      </c>
      <c r="O58" s="38" t="str">
        <f t="shared" si="24"/>
        <v>Y</v>
      </c>
      <c r="P58" s="155"/>
      <c r="Q58" s="155"/>
      <c r="R58" s="155"/>
      <c r="S58" s="155"/>
      <c r="T58" s="155"/>
      <c r="U58" s="155"/>
      <c r="V58" s="155"/>
      <c r="W58" s="155"/>
      <c r="X58" s="155"/>
      <c r="Y58" s="38" t="s">
        <v>1397</v>
      </c>
      <c r="Z58" s="38" t="str">
        <f t="shared" si="8"/>
        <v>n</v>
      </c>
      <c r="AA58" s="38" t="str">
        <f t="shared" si="9"/>
        <v>Y</v>
      </c>
      <c r="AC58" s="59">
        <v>960</v>
      </c>
      <c r="AD58" s="204">
        <v>8.8541666666666662E-4</v>
      </c>
      <c r="AE58" s="38">
        <v>1</v>
      </c>
      <c r="AF58" s="38">
        <v>0</v>
      </c>
      <c r="AG58" s="125">
        <f t="shared" si="20"/>
        <v>7</v>
      </c>
      <c r="AH58" s="37">
        <v>12</v>
      </c>
      <c r="AI58" s="123">
        <f t="shared" si="21"/>
        <v>2635.913042220644</v>
      </c>
      <c r="AJ58" s="40">
        <f t="shared" si="25"/>
        <v>960</v>
      </c>
      <c r="AK58" s="40"/>
      <c r="AL58" s="40"/>
      <c r="AM58" s="40">
        <f t="shared" si="10"/>
        <v>0.85</v>
      </c>
      <c r="AN58" s="39">
        <f t="shared" si="11"/>
        <v>3.8</v>
      </c>
      <c r="AO58" s="204">
        <f t="shared" si="22"/>
        <v>3.2246890788320971E-4</v>
      </c>
      <c r="AP58" s="204">
        <f t="shared" si="26"/>
        <v>8.8541666666666662E-4</v>
      </c>
      <c r="AQ58" s="45"/>
      <c r="AR58" s="45"/>
      <c r="AS58" s="115">
        <f t="shared" si="13"/>
        <v>1</v>
      </c>
      <c r="AT58" s="115">
        <f t="shared" si="14"/>
        <v>0</v>
      </c>
      <c r="AU58" s="115">
        <f t="shared" si="15"/>
        <v>1</v>
      </c>
      <c r="AV58" s="115">
        <f t="shared" si="16"/>
        <v>0</v>
      </c>
      <c r="AW58" s="39"/>
      <c r="AX58" s="39"/>
      <c r="AY58" s="115"/>
      <c r="AZ58" s="115"/>
      <c r="BB58" s="39" t="s">
        <v>206</v>
      </c>
      <c r="BC58" s="39"/>
      <c r="BE58" s="37" t="s">
        <v>656</v>
      </c>
      <c r="BG58" s="158" t="s">
        <v>2411</v>
      </c>
      <c r="BH58" s="158" t="s">
        <v>2411</v>
      </c>
      <c r="BJ58" s="39" t="s">
        <v>533</v>
      </c>
      <c r="BK58" s="44" t="s">
        <v>1990</v>
      </c>
      <c r="BS58" s="155" t="s">
        <v>2057</v>
      </c>
      <c r="BW58" s="244"/>
      <c r="BX58" s="244"/>
      <c r="BY58" s="37" t="s">
        <v>451</v>
      </c>
      <c r="BZ58" s="37">
        <v>0.85</v>
      </c>
      <c r="CA58" s="37" t="s">
        <v>1396</v>
      </c>
      <c r="CD58" s="156" t="s">
        <v>1397</v>
      </c>
      <c r="CL58" s="37">
        <v>960</v>
      </c>
      <c r="CM58" s="37" t="s">
        <v>1396</v>
      </c>
      <c r="CP58" s="37" t="s">
        <v>2044</v>
      </c>
      <c r="CZ58" s="49">
        <v>7</v>
      </c>
      <c r="DA58" s="37" t="s">
        <v>2046</v>
      </c>
      <c r="DD58" s="37" t="s">
        <v>2044</v>
      </c>
      <c r="DR58" s="156"/>
    </row>
    <row r="59" spans="1:123" s="37" customFormat="1" x14ac:dyDescent="0.2">
      <c r="A59" s="155" t="str">
        <f t="shared" si="0"/>
        <v>Billings PCE</v>
      </c>
      <c r="B59" s="155" t="s">
        <v>2057</v>
      </c>
      <c r="C59" s="156" t="s">
        <v>2587</v>
      </c>
      <c r="D59" s="156"/>
      <c r="E59" s="157" t="s">
        <v>371</v>
      </c>
      <c r="F59" s="155" t="str">
        <f t="shared" si="12"/>
        <v>Bldg 13</v>
      </c>
      <c r="G59" s="155" t="str">
        <f t="shared" si="3"/>
        <v>Residential</v>
      </c>
      <c r="H59" s="44" t="str">
        <f t="shared" si="4"/>
        <v>basement</v>
      </c>
      <c r="I59" s="38" t="s">
        <v>1397</v>
      </c>
      <c r="J59" s="38" t="str">
        <f t="shared" si="18"/>
        <v>Y</v>
      </c>
      <c r="K59" s="38" t="str">
        <f t="shared" si="23"/>
        <v>Y</v>
      </c>
      <c r="L59" s="155"/>
      <c r="M59" s="38" t="s">
        <v>1397</v>
      </c>
      <c r="N59" s="38" t="str">
        <f t="shared" si="6"/>
        <v>Y</v>
      </c>
      <c r="O59" s="38" t="str">
        <f t="shared" si="24"/>
        <v>Y</v>
      </c>
      <c r="P59" s="155"/>
      <c r="Q59" s="155"/>
      <c r="R59" s="155"/>
      <c r="S59" s="155"/>
      <c r="T59" s="155"/>
      <c r="U59" s="155"/>
      <c r="V59" s="155"/>
      <c r="W59" s="155"/>
      <c r="X59" s="155"/>
      <c r="Y59" s="38" t="s">
        <v>1397</v>
      </c>
      <c r="Z59" s="38" t="str">
        <f t="shared" si="8"/>
        <v>n</v>
      </c>
      <c r="AA59" s="38" t="str">
        <f t="shared" si="9"/>
        <v>Y</v>
      </c>
      <c r="AC59" s="59">
        <v>1900</v>
      </c>
      <c r="AD59" s="204">
        <v>1.4736842105263156E-3</v>
      </c>
      <c r="AE59" s="38">
        <v>1</v>
      </c>
      <c r="AF59" s="38">
        <v>0</v>
      </c>
      <c r="AG59" s="125">
        <f t="shared" si="20"/>
        <v>350</v>
      </c>
      <c r="AH59" s="37">
        <v>12</v>
      </c>
      <c r="AI59" s="123">
        <f t="shared" si="21"/>
        <v>131795.65211103219</v>
      </c>
      <c r="AJ59" s="40">
        <f t="shared" si="25"/>
        <v>1900</v>
      </c>
      <c r="AK59" s="40"/>
      <c r="AL59" s="40"/>
      <c r="AM59" s="40">
        <f t="shared" si="10"/>
        <v>2.8</v>
      </c>
      <c r="AN59" s="39">
        <f t="shared" si="11"/>
        <v>3.8</v>
      </c>
      <c r="AO59" s="204">
        <f t="shared" si="22"/>
        <v>2.1245010401717347E-5</v>
      </c>
      <c r="AP59" s="204">
        <f t="shared" si="26"/>
        <v>1.4736842105263156E-3</v>
      </c>
      <c r="AQ59" s="45"/>
      <c r="AR59" s="45"/>
      <c r="AS59" s="115">
        <f t="shared" si="13"/>
        <v>1</v>
      </c>
      <c r="AT59" s="115">
        <f t="shared" si="14"/>
        <v>0</v>
      </c>
      <c r="AU59" s="115">
        <f t="shared" si="15"/>
        <v>1</v>
      </c>
      <c r="AV59" s="115">
        <f t="shared" si="16"/>
        <v>0</v>
      </c>
      <c r="AW59" s="39"/>
      <c r="AX59" s="39"/>
      <c r="AY59" s="115"/>
      <c r="AZ59" s="115"/>
      <c r="BB59" s="39" t="s">
        <v>206</v>
      </c>
      <c r="BC59" s="39"/>
      <c r="BE59" s="37" t="s">
        <v>656</v>
      </c>
      <c r="BG59" s="158" t="s">
        <v>2412</v>
      </c>
      <c r="BH59" s="158" t="s">
        <v>2412</v>
      </c>
      <c r="BJ59" s="39" t="s">
        <v>533</v>
      </c>
      <c r="BK59" s="44" t="s">
        <v>1990</v>
      </c>
      <c r="BS59" s="155" t="s">
        <v>2057</v>
      </c>
      <c r="BW59" s="244"/>
      <c r="BX59" s="244"/>
      <c r="BY59" s="37" t="s">
        <v>451</v>
      </c>
      <c r="BZ59" s="37">
        <v>2.8</v>
      </c>
      <c r="CA59" s="37" t="s">
        <v>1396</v>
      </c>
      <c r="CD59" s="156" t="s">
        <v>1397</v>
      </c>
      <c r="CL59" s="37">
        <v>1900</v>
      </c>
      <c r="CM59" s="37" t="s">
        <v>1396</v>
      </c>
      <c r="CP59" s="37" t="s">
        <v>2044</v>
      </c>
      <c r="CZ59" s="49">
        <v>350</v>
      </c>
      <c r="DA59" s="37" t="s">
        <v>2046</v>
      </c>
      <c r="DD59" s="37" t="s">
        <v>2044</v>
      </c>
      <c r="DR59" s="156"/>
    </row>
    <row r="60" spans="1:123" s="37" customFormat="1" x14ac:dyDescent="0.2">
      <c r="A60" s="155" t="str">
        <f t="shared" si="0"/>
        <v>Billings PCE</v>
      </c>
      <c r="B60" s="155" t="s">
        <v>2057</v>
      </c>
      <c r="C60" s="156" t="s">
        <v>2587</v>
      </c>
      <c r="D60" s="156"/>
      <c r="E60" s="157" t="s">
        <v>371</v>
      </c>
      <c r="F60" s="155" t="str">
        <f t="shared" si="12"/>
        <v>Bldg 14</v>
      </c>
      <c r="G60" s="155" t="str">
        <f t="shared" si="3"/>
        <v>Residential</v>
      </c>
      <c r="H60" s="44" t="str">
        <f t="shared" si="4"/>
        <v>basement</v>
      </c>
      <c r="I60" s="38" t="s">
        <v>1397</v>
      </c>
      <c r="J60" s="38" t="str">
        <f t="shared" si="18"/>
        <v>Y</v>
      </c>
      <c r="K60" s="38" t="str">
        <f t="shared" si="23"/>
        <v>Y</v>
      </c>
      <c r="L60" s="155"/>
      <c r="M60" s="38" t="s">
        <v>1397</v>
      </c>
      <c r="N60" s="38" t="str">
        <f t="shared" si="6"/>
        <v>Y</v>
      </c>
      <c r="O60" s="38" t="str">
        <f t="shared" si="24"/>
        <v>Y</v>
      </c>
      <c r="P60" s="155"/>
      <c r="Q60" s="155"/>
      <c r="R60" s="155"/>
      <c r="S60" s="155"/>
      <c r="T60" s="155"/>
      <c r="U60" s="155"/>
      <c r="V60" s="155"/>
      <c r="W60" s="155"/>
      <c r="X60" s="155"/>
      <c r="Y60" s="38" t="s">
        <v>1397</v>
      </c>
      <c r="Z60" s="38" t="str">
        <f t="shared" si="8"/>
        <v>Y</v>
      </c>
      <c r="AA60" s="38" t="str">
        <f t="shared" si="9"/>
        <v>Y</v>
      </c>
      <c r="AC60" s="59">
        <v>9200</v>
      </c>
      <c r="AD60" s="204">
        <v>7.2826086956521746E-4</v>
      </c>
      <c r="AE60" s="38">
        <v>1</v>
      </c>
      <c r="AF60" s="38">
        <v>0</v>
      </c>
      <c r="AG60" s="125">
        <f t="shared" si="20"/>
        <v>450</v>
      </c>
      <c r="AH60" s="37">
        <v>12</v>
      </c>
      <c r="AI60" s="123">
        <f t="shared" si="21"/>
        <v>169451.55271418428</v>
      </c>
      <c r="AJ60" s="40">
        <f t="shared" si="25"/>
        <v>9200</v>
      </c>
      <c r="AK60" s="40"/>
      <c r="AL60" s="40"/>
      <c r="AM60" s="40">
        <f t="shared" si="10"/>
        <v>6.7</v>
      </c>
      <c r="AN60" s="39">
        <f t="shared" si="11"/>
        <v>3.8</v>
      </c>
      <c r="AO60" s="204">
        <f t="shared" si="22"/>
        <v>3.953932491430728E-5</v>
      </c>
      <c r="AP60" s="204">
        <f t="shared" si="26"/>
        <v>7.2826086956521746E-4</v>
      </c>
      <c r="AQ60" s="45"/>
      <c r="AR60" s="45"/>
      <c r="AS60" s="115">
        <f t="shared" si="13"/>
        <v>1</v>
      </c>
      <c r="AT60" s="115">
        <f t="shared" si="14"/>
        <v>0</v>
      </c>
      <c r="AU60" s="115">
        <f t="shared" si="15"/>
        <v>1</v>
      </c>
      <c r="AV60" s="115">
        <f t="shared" si="16"/>
        <v>0</v>
      </c>
      <c r="AW60" s="39"/>
      <c r="AX60" s="39"/>
      <c r="AY60" s="115"/>
      <c r="AZ60" s="115"/>
      <c r="BB60" s="39" t="s">
        <v>206</v>
      </c>
      <c r="BC60" s="39"/>
      <c r="BE60" s="37" t="s">
        <v>656</v>
      </c>
      <c r="BG60" s="158" t="s">
        <v>2413</v>
      </c>
      <c r="BH60" s="158" t="s">
        <v>2413</v>
      </c>
      <c r="BJ60" s="39" t="s">
        <v>533</v>
      </c>
      <c r="BK60" s="44" t="s">
        <v>1990</v>
      </c>
      <c r="BS60" s="155" t="s">
        <v>2057</v>
      </c>
      <c r="BW60" s="244"/>
      <c r="BX60" s="244"/>
      <c r="BY60" s="37" t="s">
        <v>451</v>
      </c>
      <c r="BZ60" s="37">
        <v>6.7</v>
      </c>
      <c r="CA60" s="37" t="s">
        <v>1396</v>
      </c>
      <c r="CD60" s="156" t="s">
        <v>1397</v>
      </c>
      <c r="CL60" s="37">
        <v>9200</v>
      </c>
      <c r="CM60" s="37" t="s">
        <v>1396</v>
      </c>
      <c r="CP60" s="37" t="s">
        <v>2044</v>
      </c>
      <c r="CZ60" s="49">
        <v>450</v>
      </c>
      <c r="DA60" s="37" t="s">
        <v>2046</v>
      </c>
      <c r="DD60" s="37" t="s">
        <v>2044</v>
      </c>
      <c r="DR60" s="156"/>
    </row>
    <row r="61" spans="1:123" s="303" customFormat="1" x14ac:dyDescent="0.2">
      <c r="A61" s="386" t="str">
        <f t="shared" si="0"/>
        <v>Billings PCE</v>
      </c>
      <c r="B61" s="386" t="s">
        <v>2057</v>
      </c>
      <c r="C61" s="418" t="s">
        <v>2587</v>
      </c>
      <c r="D61" s="418"/>
      <c r="E61" s="471" t="s">
        <v>371</v>
      </c>
      <c r="F61" s="386" t="str">
        <f t="shared" si="12"/>
        <v>Bldg 15</v>
      </c>
      <c r="G61" s="386" t="str">
        <f t="shared" si="3"/>
        <v>Residential</v>
      </c>
      <c r="H61" s="384" t="str">
        <f t="shared" si="4"/>
        <v>basement</v>
      </c>
      <c r="I61" s="385" t="s">
        <v>1397</v>
      </c>
      <c r="J61" s="385" t="str">
        <f t="shared" si="18"/>
        <v>Y</v>
      </c>
      <c r="K61" s="385" t="str">
        <f t="shared" si="23"/>
        <v>Y</v>
      </c>
      <c r="L61" s="386"/>
      <c r="M61" s="385" t="s">
        <v>1397</v>
      </c>
      <c r="N61" s="385" t="str">
        <f t="shared" si="6"/>
        <v>Y</v>
      </c>
      <c r="O61" s="385" t="str">
        <f t="shared" si="24"/>
        <v>Y</v>
      </c>
      <c r="P61" s="386"/>
      <c r="Q61" s="386"/>
      <c r="R61" s="386"/>
      <c r="S61" s="386"/>
      <c r="T61" s="386"/>
      <c r="U61" s="386"/>
      <c r="V61" s="386"/>
      <c r="W61" s="386"/>
      <c r="X61" s="386"/>
      <c r="Y61" s="385" t="s">
        <v>1397</v>
      </c>
      <c r="Z61" s="385" t="str">
        <f t="shared" si="8"/>
        <v>Y</v>
      </c>
      <c r="AA61" s="385" t="str">
        <f t="shared" si="9"/>
        <v>Y</v>
      </c>
      <c r="AC61" s="389">
        <v>16000</v>
      </c>
      <c r="AD61" s="390">
        <v>6.2500000000000001E-4</v>
      </c>
      <c r="AE61" s="385">
        <v>1</v>
      </c>
      <c r="AF61" s="385">
        <v>0</v>
      </c>
      <c r="AG61" s="391">
        <f t="shared" si="20"/>
        <v>300</v>
      </c>
      <c r="AH61" s="303">
        <v>12</v>
      </c>
      <c r="AI61" s="392">
        <f t="shared" si="21"/>
        <v>112967.70180945618</v>
      </c>
      <c r="AJ61" s="394">
        <f t="shared" si="25"/>
        <v>16000</v>
      </c>
      <c r="AK61" s="394"/>
      <c r="AL61" s="394"/>
      <c r="AM61" s="394">
        <f t="shared" si="10"/>
        <v>10</v>
      </c>
      <c r="AN61" s="372">
        <f t="shared" si="11"/>
        <v>3.8</v>
      </c>
      <c r="AO61" s="390">
        <f t="shared" si="22"/>
        <v>8.8520876673822281E-5</v>
      </c>
      <c r="AP61" s="390">
        <f t="shared" si="26"/>
        <v>6.2500000000000001E-4</v>
      </c>
      <c r="AQ61" s="439"/>
      <c r="AR61" s="439"/>
      <c r="AS61" s="396">
        <f t="shared" si="13"/>
        <v>1</v>
      </c>
      <c r="AT61" s="396">
        <f t="shared" si="14"/>
        <v>0</v>
      </c>
      <c r="AU61" s="396">
        <f t="shared" si="15"/>
        <v>1</v>
      </c>
      <c r="AV61" s="396">
        <f t="shared" si="16"/>
        <v>0</v>
      </c>
      <c r="AW61" s="372"/>
      <c r="AX61" s="372"/>
      <c r="AY61" s="396"/>
      <c r="AZ61" s="396"/>
      <c r="BB61" s="372" t="s">
        <v>206</v>
      </c>
      <c r="BC61" s="372"/>
      <c r="BE61" s="303" t="s">
        <v>656</v>
      </c>
      <c r="BG61" s="472" t="s">
        <v>2414</v>
      </c>
      <c r="BH61" s="472" t="s">
        <v>2414</v>
      </c>
      <c r="BJ61" s="372" t="s">
        <v>533</v>
      </c>
      <c r="BK61" s="384" t="s">
        <v>1990</v>
      </c>
      <c r="BS61" s="386" t="s">
        <v>2057</v>
      </c>
      <c r="BW61" s="437"/>
      <c r="BX61" s="437"/>
      <c r="BY61" s="303" t="s">
        <v>451</v>
      </c>
      <c r="BZ61" s="303">
        <v>10</v>
      </c>
      <c r="CA61" s="303" t="s">
        <v>1396</v>
      </c>
      <c r="CD61" s="418" t="s">
        <v>1397</v>
      </c>
      <c r="CL61" s="303">
        <v>16000</v>
      </c>
      <c r="CM61" s="303" t="s">
        <v>1396</v>
      </c>
      <c r="CP61" s="303" t="s">
        <v>2044</v>
      </c>
      <c r="CZ61" s="416">
        <v>300</v>
      </c>
      <c r="DA61" s="303" t="s">
        <v>2046</v>
      </c>
      <c r="DD61" s="303" t="s">
        <v>2044</v>
      </c>
      <c r="DR61" s="418"/>
    </row>
    <row r="62" spans="1:123" s="303" customFormat="1" x14ac:dyDescent="0.2">
      <c r="A62" s="386" t="str">
        <f t="shared" si="0"/>
        <v>Billings PCE</v>
      </c>
      <c r="B62" s="386" t="s">
        <v>2057</v>
      </c>
      <c r="C62" s="418" t="s">
        <v>2587</v>
      </c>
      <c r="D62" s="418"/>
      <c r="E62" s="473" t="s">
        <v>373</v>
      </c>
      <c r="F62" s="386" t="str">
        <f t="shared" si="12"/>
        <v>Bldg 16</v>
      </c>
      <c r="G62" s="386" t="str">
        <f t="shared" si="3"/>
        <v>Residential</v>
      </c>
      <c r="H62" s="384" t="str">
        <f t="shared" si="4"/>
        <v>basement</v>
      </c>
      <c r="I62" s="385" t="s">
        <v>1397</v>
      </c>
      <c r="J62" s="385" t="str">
        <f t="shared" si="18"/>
        <v>Y</v>
      </c>
      <c r="K62" s="385" t="str">
        <f t="shared" si="23"/>
        <v>Y</v>
      </c>
      <c r="L62" s="386"/>
      <c r="M62" s="385" t="s">
        <v>1397</v>
      </c>
      <c r="N62" s="385" t="str">
        <f t="shared" si="6"/>
        <v>Y</v>
      </c>
      <c r="O62" s="385" t="str">
        <f t="shared" si="24"/>
        <v>Y</v>
      </c>
      <c r="P62" s="386"/>
      <c r="Q62" s="386"/>
      <c r="R62" s="386"/>
      <c r="S62" s="386"/>
      <c r="T62" s="386"/>
      <c r="U62" s="386"/>
      <c r="V62" s="386"/>
      <c r="W62" s="386"/>
      <c r="X62" s="386"/>
      <c r="Y62" s="385" t="s">
        <v>1397</v>
      </c>
      <c r="Z62" s="385" t="str">
        <f t="shared" si="8"/>
        <v>Y</v>
      </c>
      <c r="AA62" s="385" t="str">
        <f t="shared" si="9"/>
        <v>Y</v>
      </c>
      <c r="AC62" s="389">
        <v>47000</v>
      </c>
      <c r="AD62" s="390">
        <v>2.553191489361702E-3</v>
      </c>
      <c r="AE62" s="385">
        <v>1</v>
      </c>
      <c r="AF62" s="385">
        <v>0</v>
      </c>
      <c r="AG62" s="391">
        <f t="shared" si="20"/>
        <v>400</v>
      </c>
      <c r="AH62" s="303">
        <v>12</v>
      </c>
      <c r="AI62" s="392">
        <f t="shared" si="21"/>
        <v>150623.60241260825</v>
      </c>
      <c r="AJ62" s="394">
        <f t="shared" si="25"/>
        <v>47000</v>
      </c>
      <c r="AK62" s="394"/>
      <c r="AL62" s="394"/>
      <c r="AM62" s="394">
        <f t="shared" si="10"/>
        <v>120</v>
      </c>
      <c r="AN62" s="372">
        <f t="shared" si="11"/>
        <v>3.8</v>
      </c>
      <c r="AO62" s="390">
        <f t="shared" si="22"/>
        <v>7.9668789006440046E-4</v>
      </c>
      <c r="AP62" s="390">
        <f t="shared" si="26"/>
        <v>2.553191489361702E-3</v>
      </c>
      <c r="AQ62" s="439"/>
      <c r="AR62" s="439"/>
      <c r="AS62" s="396">
        <f t="shared" si="13"/>
        <v>1</v>
      </c>
      <c r="AT62" s="396">
        <f t="shared" si="14"/>
        <v>0</v>
      </c>
      <c r="AU62" s="396">
        <f t="shared" si="15"/>
        <v>1</v>
      </c>
      <c r="AV62" s="396">
        <f t="shared" si="16"/>
        <v>0</v>
      </c>
      <c r="AW62" s="372"/>
      <c r="AX62" s="372"/>
      <c r="AY62" s="396"/>
      <c r="AZ62" s="396"/>
      <c r="BB62" s="372" t="s">
        <v>206</v>
      </c>
      <c r="BC62" s="372"/>
      <c r="BE62" s="303" t="s">
        <v>656</v>
      </c>
      <c r="BG62" s="472" t="s">
        <v>2415</v>
      </c>
      <c r="BH62" s="472" t="s">
        <v>2415</v>
      </c>
      <c r="BJ62" s="372" t="s">
        <v>533</v>
      </c>
      <c r="BK62" s="384" t="s">
        <v>1990</v>
      </c>
      <c r="BS62" s="386" t="s">
        <v>2057</v>
      </c>
      <c r="BW62" s="437"/>
      <c r="BX62" s="437"/>
      <c r="BY62" s="303" t="s">
        <v>451</v>
      </c>
      <c r="BZ62" s="303">
        <v>120</v>
      </c>
      <c r="CA62" s="303" t="s">
        <v>1396</v>
      </c>
      <c r="CD62" s="418" t="s">
        <v>1397</v>
      </c>
      <c r="CL62" s="303">
        <v>47000</v>
      </c>
      <c r="CM62" s="303" t="s">
        <v>1396</v>
      </c>
      <c r="CP62" s="303" t="s">
        <v>2044</v>
      </c>
      <c r="CZ62" s="416">
        <v>400</v>
      </c>
      <c r="DA62" s="303" t="s">
        <v>2046</v>
      </c>
      <c r="DD62" s="303" t="s">
        <v>2044</v>
      </c>
      <c r="DR62" s="418"/>
    </row>
    <row r="63" spans="1:123" s="303" customFormat="1" x14ac:dyDescent="0.2">
      <c r="A63" s="386" t="str">
        <f t="shared" si="0"/>
        <v>Billings PCE</v>
      </c>
      <c r="B63" s="386" t="s">
        <v>2057</v>
      </c>
      <c r="C63" s="418" t="s">
        <v>2587</v>
      </c>
      <c r="D63" s="418"/>
      <c r="E63" s="471" t="s">
        <v>371</v>
      </c>
      <c r="F63" s="386" t="str">
        <f t="shared" si="12"/>
        <v>Bldg 17</v>
      </c>
      <c r="G63" s="386" t="str">
        <f t="shared" si="3"/>
        <v>Residential</v>
      </c>
      <c r="H63" s="384" t="str">
        <f t="shared" si="4"/>
        <v>basement</v>
      </c>
      <c r="I63" s="385" t="s">
        <v>1397</v>
      </c>
      <c r="J63" s="385" t="str">
        <f t="shared" si="18"/>
        <v>Y</v>
      </c>
      <c r="K63" s="385" t="str">
        <f t="shared" si="23"/>
        <v>Y</v>
      </c>
      <c r="L63" s="386"/>
      <c r="M63" s="385" t="s">
        <v>1397</v>
      </c>
      <c r="N63" s="385" t="str">
        <f t="shared" si="6"/>
        <v>Y</v>
      </c>
      <c r="O63" s="385" t="str">
        <f t="shared" si="24"/>
        <v>Y</v>
      </c>
      <c r="P63" s="386"/>
      <c r="Q63" s="386"/>
      <c r="R63" s="386"/>
      <c r="S63" s="386"/>
      <c r="T63" s="386"/>
      <c r="U63" s="386"/>
      <c r="V63" s="386"/>
      <c r="W63" s="386"/>
      <c r="X63" s="386"/>
      <c r="Y63" s="385" t="s">
        <v>1397</v>
      </c>
      <c r="Z63" s="385" t="str">
        <f t="shared" si="8"/>
        <v>Y</v>
      </c>
      <c r="AA63" s="385" t="str">
        <f t="shared" si="9"/>
        <v>Y</v>
      </c>
      <c r="AC63" s="389">
        <v>16000</v>
      </c>
      <c r="AD63" s="390">
        <v>8.1249999999999996E-4</v>
      </c>
      <c r="AE63" s="385">
        <v>1</v>
      </c>
      <c r="AF63" s="385">
        <v>0</v>
      </c>
      <c r="AG63" s="391">
        <f t="shared" si="20"/>
        <v>750</v>
      </c>
      <c r="AH63" s="303">
        <v>12</v>
      </c>
      <c r="AI63" s="392">
        <f t="shared" si="21"/>
        <v>282419.25452364044</v>
      </c>
      <c r="AJ63" s="394">
        <f t="shared" si="25"/>
        <v>16000</v>
      </c>
      <c r="AK63" s="394"/>
      <c r="AL63" s="394"/>
      <c r="AM63" s="394">
        <f t="shared" si="10"/>
        <v>13</v>
      </c>
      <c r="AN63" s="372">
        <f t="shared" si="11"/>
        <v>3.8</v>
      </c>
      <c r="AO63" s="390">
        <f t="shared" si="22"/>
        <v>4.6030855870387587E-5</v>
      </c>
      <c r="AP63" s="390">
        <f t="shared" si="26"/>
        <v>8.1249999999999996E-4</v>
      </c>
      <c r="AQ63" s="439"/>
      <c r="AR63" s="439"/>
      <c r="AS63" s="396">
        <f t="shared" si="13"/>
        <v>1</v>
      </c>
      <c r="AT63" s="396">
        <f t="shared" si="14"/>
        <v>0</v>
      </c>
      <c r="AU63" s="396">
        <f t="shared" si="15"/>
        <v>1</v>
      </c>
      <c r="AV63" s="396">
        <f t="shared" si="16"/>
        <v>0</v>
      </c>
      <c r="AW63" s="372"/>
      <c r="AX63" s="372"/>
      <c r="AY63" s="396"/>
      <c r="AZ63" s="396"/>
      <c r="BB63" s="372" t="s">
        <v>206</v>
      </c>
      <c r="BC63" s="372"/>
      <c r="BE63" s="303" t="s">
        <v>656</v>
      </c>
      <c r="BG63" s="472" t="s">
        <v>2416</v>
      </c>
      <c r="BH63" s="472" t="s">
        <v>2416</v>
      </c>
      <c r="BJ63" s="372" t="s">
        <v>533</v>
      </c>
      <c r="BK63" s="384" t="s">
        <v>1990</v>
      </c>
      <c r="BS63" s="386" t="s">
        <v>2057</v>
      </c>
      <c r="BW63" s="437"/>
      <c r="BX63" s="437"/>
      <c r="BY63" s="303" t="s">
        <v>451</v>
      </c>
      <c r="BZ63" s="303">
        <v>13</v>
      </c>
      <c r="CA63" s="303" t="s">
        <v>1396</v>
      </c>
      <c r="CD63" s="418" t="s">
        <v>1397</v>
      </c>
      <c r="CL63" s="303">
        <v>16000</v>
      </c>
      <c r="CM63" s="303" t="s">
        <v>1396</v>
      </c>
      <c r="CP63" s="303" t="s">
        <v>2044</v>
      </c>
      <c r="CZ63" s="416">
        <v>750</v>
      </c>
      <c r="DA63" s="303" t="s">
        <v>2046</v>
      </c>
      <c r="DD63" s="303" t="s">
        <v>2044</v>
      </c>
      <c r="DR63" s="418"/>
    </row>
    <row r="64" spans="1:123" s="37" customFormat="1" x14ac:dyDescent="0.2">
      <c r="A64" s="155" t="str">
        <f t="shared" si="0"/>
        <v>Billings PCE</v>
      </c>
      <c r="B64" s="155" t="s">
        <v>2057</v>
      </c>
      <c r="C64" s="156" t="s">
        <v>2587</v>
      </c>
      <c r="D64" s="156"/>
      <c r="E64" s="157" t="s">
        <v>371</v>
      </c>
      <c r="F64" s="155" t="str">
        <f t="shared" si="12"/>
        <v>Bldg 18</v>
      </c>
      <c r="G64" s="155" t="str">
        <f t="shared" si="3"/>
        <v>Residential</v>
      </c>
      <c r="H64" s="44" t="str">
        <f t="shared" si="4"/>
        <v>basement</v>
      </c>
      <c r="I64" s="38" t="s">
        <v>1397</v>
      </c>
      <c r="J64" s="38" t="str">
        <f t="shared" si="18"/>
        <v>Y</v>
      </c>
      <c r="K64" s="38" t="str">
        <f t="shared" si="23"/>
        <v>Y</v>
      </c>
      <c r="L64" s="155"/>
      <c r="M64" s="38" t="s">
        <v>1397</v>
      </c>
      <c r="N64" s="38" t="str">
        <f t="shared" si="6"/>
        <v>Y</v>
      </c>
      <c r="O64" s="38" t="str">
        <f t="shared" si="24"/>
        <v>Y</v>
      </c>
      <c r="P64" s="155"/>
      <c r="Q64" s="155"/>
      <c r="R64" s="155"/>
      <c r="S64" s="155"/>
      <c r="T64" s="155"/>
      <c r="U64" s="155"/>
      <c r="V64" s="155"/>
      <c r="W64" s="155"/>
      <c r="X64" s="155"/>
      <c r="Y64" s="38" t="s">
        <v>1397</v>
      </c>
      <c r="Z64" s="38" t="str">
        <f t="shared" si="8"/>
        <v>Y</v>
      </c>
      <c r="AA64" s="38" t="str">
        <f t="shared" si="9"/>
        <v>Y</v>
      </c>
      <c r="AC64" s="59">
        <v>52000</v>
      </c>
      <c r="AD64" s="204">
        <v>9.6153846153846154E-5</v>
      </c>
      <c r="AE64" s="38">
        <v>1</v>
      </c>
      <c r="AF64" s="38">
        <v>0</v>
      </c>
      <c r="AG64" s="125">
        <f t="shared" si="20"/>
        <v>1000</v>
      </c>
      <c r="AH64" s="37">
        <v>12</v>
      </c>
      <c r="AI64" s="123">
        <f t="shared" si="21"/>
        <v>376559.00603152061</v>
      </c>
      <c r="AJ64" s="40">
        <f t="shared" si="25"/>
        <v>52000</v>
      </c>
      <c r="AK64" s="40"/>
      <c r="AL64" s="40"/>
      <c r="AM64" s="40">
        <f t="shared" si="10"/>
        <v>5</v>
      </c>
      <c r="AN64" s="39">
        <f t="shared" si="11"/>
        <v>3.8</v>
      </c>
      <c r="AO64" s="204">
        <f t="shared" si="22"/>
        <v>1.3278131501073342E-5</v>
      </c>
      <c r="AP64" s="204">
        <f t="shared" si="26"/>
        <v>9.6153846153846154E-5</v>
      </c>
      <c r="AQ64" s="45"/>
      <c r="AR64" s="45"/>
      <c r="AS64" s="115">
        <f t="shared" si="13"/>
        <v>1</v>
      </c>
      <c r="AT64" s="115">
        <f t="shared" si="14"/>
        <v>0</v>
      </c>
      <c r="AU64" s="115">
        <f t="shared" si="15"/>
        <v>1</v>
      </c>
      <c r="AV64" s="115">
        <f t="shared" si="16"/>
        <v>0</v>
      </c>
      <c r="AW64" s="39"/>
      <c r="AX64" s="39"/>
      <c r="AY64" s="115"/>
      <c r="AZ64" s="115"/>
      <c r="BB64" s="39" t="s">
        <v>206</v>
      </c>
      <c r="BC64" s="39"/>
      <c r="BE64" s="37" t="s">
        <v>656</v>
      </c>
      <c r="BG64" s="158" t="s">
        <v>2417</v>
      </c>
      <c r="BH64" s="158" t="s">
        <v>2417</v>
      </c>
      <c r="BJ64" s="39" t="s">
        <v>533</v>
      </c>
      <c r="BK64" s="44" t="s">
        <v>1990</v>
      </c>
      <c r="BS64" s="155" t="s">
        <v>2057</v>
      </c>
      <c r="BW64" s="244"/>
      <c r="BX64" s="244"/>
      <c r="BY64" s="37" t="s">
        <v>451</v>
      </c>
      <c r="BZ64" s="37">
        <v>5</v>
      </c>
      <c r="CA64" s="37" t="s">
        <v>1396</v>
      </c>
      <c r="CD64" s="156" t="s">
        <v>1397</v>
      </c>
      <c r="CL64" s="37">
        <v>52000</v>
      </c>
      <c r="CM64" s="37" t="s">
        <v>1396</v>
      </c>
      <c r="CP64" s="37" t="s">
        <v>2044</v>
      </c>
      <c r="CZ64" s="49">
        <v>1000</v>
      </c>
      <c r="DA64" s="37" t="s">
        <v>2046</v>
      </c>
      <c r="DD64" s="37" t="s">
        <v>2044</v>
      </c>
      <c r="DR64" s="156"/>
    </row>
    <row r="65" spans="1:122" s="37" customFormat="1" hidden="1" x14ac:dyDescent="0.2">
      <c r="A65" s="155" t="str">
        <f t="shared" si="0"/>
        <v>Billings PCE</v>
      </c>
      <c r="B65" s="155" t="s">
        <v>2057</v>
      </c>
      <c r="C65" s="156" t="s">
        <v>2587</v>
      </c>
      <c r="D65" s="156"/>
      <c r="E65" s="157" t="s">
        <v>371</v>
      </c>
      <c r="F65" s="155" t="str">
        <f t="shared" si="12"/>
        <v>Bldg 19</v>
      </c>
      <c r="G65" s="155" t="str">
        <f t="shared" si="3"/>
        <v>Residential</v>
      </c>
      <c r="H65" s="44" t="str">
        <f t="shared" si="4"/>
        <v>basement</v>
      </c>
      <c r="I65" s="38" t="s">
        <v>1397</v>
      </c>
      <c r="J65" s="38" t="str">
        <f t="shared" si="18"/>
        <v>Y</v>
      </c>
      <c r="K65" s="38" t="str">
        <f t="shared" si="23"/>
        <v>Y</v>
      </c>
      <c r="L65" s="155"/>
      <c r="M65" s="38" t="s">
        <v>1397</v>
      </c>
      <c r="N65" s="38" t="str">
        <f t="shared" si="6"/>
        <v>n</v>
      </c>
      <c r="O65" s="38" t="str">
        <f t="shared" si="24"/>
        <v>Y</v>
      </c>
      <c r="P65" s="155"/>
      <c r="Q65" s="155"/>
      <c r="R65" s="155"/>
      <c r="S65" s="155"/>
      <c r="T65" s="155"/>
      <c r="U65" s="155"/>
      <c r="V65" s="155"/>
      <c r="W65" s="155"/>
      <c r="X65" s="155"/>
      <c r="Y65" s="38" t="s">
        <v>1397</v>
      </c>
      <c r="Z65" s="38" t="str">
        <f t="shared" si="8"/>
        <v>n</v>
      </c>
      <c r="AA65" s="38" t="str">
        <f t="shared" si="9"/>
        <v>Y</v>
      </c>
      <c r="AC65" s="59">
        <v>0.64</v>
      </c>
      <c r="AD65" s="204">
        <v>0.375</v>
      </c>
      <c r="AE65" s="38">
        <v>1</v>
      </c>
      <c r="AF65" s="38">
        <v>0</v>
      </c>
      <c r="AG65" s="125">
        <f t="shared" si="20"/>
        <v>625</v>
      </c>
      <c r="AH65" s="37">
        <v>12</v>
      </c>
      <c r="AI65" s="123">
        <f t="shared" si="21"/>
        <v>235349.37876970036</v>
      </c>
      <c r="AJ65" s="40">
        <f t="shared" si="25"/>
        <v>0.64</v>
      </c>
      <c r="AK65" s="40"/>
      <c r="AL65" s="40"/>
      <c r="AM65" s="40">
        <f t="shared" si="10"/>
        <v>0.24</v>
      </c>
      <c r="AN65" s="39">
        <f t="shared" si="11"/>
        <v>3.8</v>
      </c>
      <c r="AO65" s="204">
        <f t="shared" si="22"/>
        <v>1.0197604992824327E-6</v>
      </c>
      <c r="AP65" s="204">
        <f t="shared" si="26"/>
        <v>0.375</v>
      </c>
      <c r="AQ65" s="45"/>
      <c r="AR65" s="45"/>
      <c r="AS65" s="115">
        <f t="shared" si="13"/>
        <v>1</v>
      </c>
      <c r="AT65" s="115">
        <f t="shared" si="14"/>
        <v>0</v>
      </c>
      <c r="AU65" s="115">
        <f t="shared" si="15"/>
        <v>1</v>
      </c>
      <c r="AV65" s="115">
        <f t="shared" si="16"/>
        <v>0</v>
      </c>
      <c r="AW65" s="39"/>
      <c r="AX65" s="39"/>
      <c r="AY65" s="115"/>
      <c r="AZ65" s="115"/>
      <c r="BB65" s="39" t="s">
        <v>206</v>
      </c>
      <c r="BC65" s="39"/>
      <c r="BE65" s="37" t="s">
        <v>656</v>
      </c>
      <c r="BG65" s="158" t="s">
        <v>2418</v>
      </c>
      <c r="BH65" s="158" t="s">
        <v>2418</v>
      </c>
      <c r="BJ65" s="39" t="s">
        <v>533</v>
      </c>
      <c r="BK65" s="44" t="s">
        <v>1990</v>
      </c>
      <c r="BS65" s="155" t="s">
        <v>2057</v>
      </c>
      <c r="BW65" s="244"/>
      <c r="BX65" s="244"/>
      <c r="BY65" s="37" t="s">
        <v>451</v>
      </c>
      <c r="BZ65" s="37">
        <v>0.24</v>
      </c>
      <c r="CA65" s="37" t="s">
        <v>1396</v>
      </c>
      <c r="CD65" s="156" t="s">
        <v>1397</v>
      </c>
      <c r="CL65" s="37">
        <v>0.64</v>
      </c>
      <c r="CM65" s="37" t="s">
        <v>1396</v>
      </c>
      <c r="CP65" s="37" t="s">
        <v>2044</v>
      </c>
      <c r="CZ65" s="49">
        <v>625</v>
      </c>
      <c r="DA65" s="37" t="s">
        <v>2046</v>
      </c>
      <c r="DD65" s="37" t="s">
        <v>2044</v>
      </c>
      <c r="DR65" s="156"/>
    </row>
    <row r="66" spans="1:122" s="303" customFormat="1" x14ac:dyDescent="0.2">
      <c r="A66" s="386" t="str">
        <f t="shared" si="0"/>
        <v>Billings PCE</v>
      </c>
      <c r="B66" s="386" t="s">
        <v>2057</v>
      </c>
      <c r="C66" s="418" t="s">
        <v>2587</v>
      </c>
      <c r="D66" s="418"/>
      <c r="E66" s="471" t="s">
        <v>371</v>
      </c>
      <c r="F66" s="386" t="str">
        <f t="shared" si="12"/>
        <v>Bldg 2</v>
      </c>
      <c r="G66" s="386" t="str">
        <f t="shared" si="3"/>
        <v>Residential</v>
      </c>
      <c r="H66" s="384" t="str">
        <f t="shared" si="4"/>
        <v>basement</v>
      </c>
      <c r="I66" s="385" t="s">
        <v>1397</v>
      </c>
      <c r="J66" s="385" t="str">
        <f t="shared" si="18"/>
        <v>Y</v>
      </c>
      <c r="K66" s="385" t="str">
        <f t="shared" si="23"/>
        <v>Y</v>
      </c>
      <c r="L66" s="386"/>
      <c r="M66" s="385" t="s">
        <v>1397</v>
      </c>
      <c r="N66" s="385" t="str">
        <f t="shared" si="6"/>
        <v>Y</v>
      </c>
      <c r="O66" s="385" t="str">
        <f t="shared" si="24"/>
        <v>Y</v>
      </c>
      <c r="P66" s="386"/>
      <c r="Q66" s="386"/>
      <c r="R66" s="386"/>
      <c r="S66" s="386"/>
      <c r="T66" s="386"/>
      <c r="U66" s="386"/>
      <c r="V66" s="386"/>
      <c r="W66" s="386"/>
      <c r="X66" s="386"/>
      <c r="Y66" s="385" t="s">
        <v>1397</v>
      </c>
      <c r="Z66" s="385" t="str">
        <f t="shared" si="8"/>
        <v>Y</v>
      </c>
      <c r="AA66" s="385" t="str">
        <f t="shared" si="9"/>
        <v>Y</v>
      </c>
      <c r="AC66" s="389">
        <v>58000</v>
      </c>
      <c r="AD66" s="390">
        <v>2.7586206896551725E-4</v>
      </c>
      <c r="AE66" s="385">
        <v>1</v>
      </c>
      <c r="AF66" s="385">
        <v>0</v>
      </c>
      <c r="AG66" s="391">
        <f t="shared" si="20"/>
        <v>2000</v>
      </c>
      <c r="AH66" s="303">
        <v>12</v>
      </c>
      <c r="AI66" s="392">
        <f t="shared" si="21"/>
        <v>753118.01206304121</v>
      </c>
      <c r="AJ66" s="394">
        <f t="shared" si="25"/>
        <v>58000</v>
      </c>
      <c r="AK66" s="394"/>
      <c r="AL66" s="394"/>
      <c r="AM66" s="394">
        <f t="shared" si="10"/>
        <v>16</v>
      </c>
      <c r="AN66" s="372">
        <f t="shared" si="11"/>
        <v>3.8</v>
      </c>
      <c r="AO66" s="390">
        <f t="shared" si="22"/>
        <v>2.1245010401717347E-5</v>
      </c>
      <c r="AP66" s="390">
        <f t="shared" si="26"/>
        <v>2.7586206896551725E-4</v>
      </c>
      <c r="AQ66" s="439"/>
      <c r="AR66" s="439"/>
      <c r="AS66" s="396">
        <f t="shared" si="13"/>
        <v>1</v>
      </c>
      <c r="AT66" s="396">
        <f t="shared" si="14"/>
        <v>0</v>
      </c>
      <c r="AU66" s="396">
        <f t="shared" si="15"/>
        <v>1</v>
      </c>
      <c r="AV66" s="396">
        <f t="shared" si="16"/>
        <v>0</v>
      </c>
      <c r="AW66" s="372"/>
      <c r="AX66" s="372"/>
      <c r="AY66" s="396"/>
      <c r="AZ66" s="396"/>
      <c r="BB66" s="372" t="s">
        <v>206</v>
      </c>
      <c r="BC66" s="372"/>
      <c r="BE66" s="303" t="s">
        <v>656</v>
      </c>
      <c r="BG66" s="472" t="s">
        <v>208</v>
      </c>
      <c r="BH66" s="472" t="s">
        <v>208</v>
      </c>
      <c r="BI66" s="303" t="s">
        <v>209</v>
      </c>
      <c r="BJ66" s="372" t="s">
        <v>533</v>
      </c>
      <c r="BK66" s="384" t="s">
        <v>1990</v>
      </c>
      <c r="BS66" s="386" t="s">
        <v>2057</v>
      </c>
      <c r="BW66" s="437"/>
      <c r="BX66" s="437"/>
      <c r="BY66" s="303" t="s">
        <v>451</v>
      </c>
      <c r="BZ66" s="303">
        <v>16</v>
      </c>
      <c r="CA66" s="303" t="s">
        <v>1396</v>
      </c>
      <c r="CD66" s="418" t="s">
        <v>1397</v>
      </c>
      <c r="CL66" s="303">
        <v>58000</v>
      </c>
      <c r="CM66" s="303" t="s">
        <v>1396</v>
      </c>
      <c r="CP66" s="303" t="s">
        <v>2044</v>
      </c>
      <c r="CZ66" s="416">
        <v>2000</v>
      </c>
      <c r="DA66" s="303" t="s">
        <v>2046</v>
      </c>
      <c r="DD66" s="303" t="s">
        <v>2044</v>
      </c>
      <c r="DR66" s="418"/>
    </row>
    <row r="67" spans="1:122" s="37" customFormat="1" x14ac:dyDescent="0.2">
      <c r="A67" s="155" t="str">
        <f t="shared" si="0"/>
        <v>Billings PCE</v>
      </c>
      <c r="B67" s="155" t="s">
        <v>2057</v>
      </c>
      <c r="C67" s="156" t="s">
        <v>2587</v>
      </c>
      <c r="D67" s="156"/>
      <c r="E67" s="157" t="s">
        <v>371</v>
      </c>
      <c r="F67" s="155" t="str">
        <f t="shared" si="12"/>
        <v>Bldg 20</v>
      </c>
      <c r="G67" s="155" t="str">
        <f t="shared" si="3"/>
        <v>Residential</v>
      </c>
      <c r="H67" s="44" t="str">
        <f t="shared" si="4"/>
        <v>basement</v>
      </c>
      <c r="I67" s="38" t="s">
        <v>1397</v>
      </c>
      <c r="J67" s="38" t="str">
        <f t="shared" si="18"/>
        <v>Y</v>
      </c>
      <c r="K67" s="38" t="str">
        <f t="shared" si="23"/>
        <v>Y</v>
      </c>
      <c r="L67" s="155"/>
      <c r="M67" s="38" t="s">
        <v>1397</v>
      </c>
      <c r="N67" s="38" t="str">
        <f t="shared" si="6"/>
        <v>Y</v>
      </c>
      <c r="O67" s="38" t="str">
        <f t="shared" si="24"/>
        <v>Y</v>
      </c>
      <c r="P67" s="155"/>
      <c r="Q67" s="155"/>
      <c r="R67" s="155"/>
      <c r="S67" s="155"/>
      <c r="T67" s="155"/>
      <c r="U67" s="155"/>
      <c r="V67" s="155"/>
      <c r="W67" s="155"/>
      <c r="X67" s="155"/>
      <c r="Y67" s="38" t="s">
        <v>1397</v>
      </c>
      <c r="Z67" s="38" t="str">
        <f t="shared" si="8"/>
        <v>n</v>
      </c>
      <c r="AA67" s="38" t="str">
        <f t="shared" si="9"/>
        <v>Y</v>
      </c>
      <c r="AC67" s="59">
        <v>8400</v>
      </c>
      <c r="AD67" s="204">
        <v>2.9761904761904765E-4</v>
      </c>
      <c r="AE67" s="38">
        <v>1</v>
      </c>
      <c r="AF67" s="38">
        <v>0</v>
      </c>
      <c r="AG67" s="125">
        <f t="shared" si="20"/>
        <v>625</v>
      </c>
      <c r="AH67" s="37">
        <v>12</v>
      </c>
      <c r="AI67" s="123">
        <f t="shared" si="21"/>
        <v>235349.37876970036</v>
      </c>
      <c r="AJ67" s="40">
        <f t="shared" si="25"/>
        <v>8400</v>
      </c>
      <c r="AK67" s="40"/>
      <c r="AL67" s="40"/>
      <c r="AM67" s="40">
        <f t="shared" si="10"/>
        <v>2.5</v>
      </c>
      <c r="AN67" s="39">
        <f t="shared" si="11"/>
        <v>3.8</v>
      </c>
      <c r="AO67" s="204">
        <f t="shared" si="22"/>
        <v>1.0622505200858673E-5</v>
      </c>
      <c r="AP67" s="204">
        <f t="shared" si="26"/>
        <v>2.9761904761904765E-4</v>
      </c>
      <c r="AQ67" s="45"/>
      <c r="AR67" s="45"/>
      <c r="AS67" s="115">
        <f t="shared" si="13"/>
        <v>1</v>
      </c>
      <c r="AT67" s="115">
        <f t="shared" si="14"/>
        <v>0</v>
      </c>
      <c r="AU67" s="115">
        <f t="shared" si="15"/>
        <v>1</v>
      </c>
      <c r="AV67" s="115">
        <f t="shared" si="16"/>
        <v>0</v>
      </c>
      <c r="AW67" s="39"/>
      <c r="AX67" s="39"/>
      <c r="AY67" s="115"/>
      <c r="AZ67" s="115"/>
      <c r="BB67" s="39" t="s">
        <v>206</v>
      </c>
      <c r="BC67" s="39"/>
      <c r="BE67" s="37" t="s">
        <v>656</v>
      </c>
      <c r="BG67" s="158" t="s">
        <v>2419</v>
      </c>
      <c r="BH67" s="158" t="s">
        <v>2419</v>
      </c>
      <c r="BJ67" s="39" t="s">
        <v>533</v>
      </c>
      <c r="BK67" s="44" t="s">
        <v>1990</v>
      </c>
      <c r="BS67" s="155" t="s">
        <v>2057</v>
      </c>
      <c r="BW67" s="244"/>
      <c r="BX67" s="244"/>
      <c r="BY67" s="37" t="s">
        <v>451</v>
      </c>
      <c r="BZ67" s="37">
        <v>2.5</v>
      </c>
      <c r="CA67" s="37" t="s">
        <v>1396</v>
      </c>
      <c r="CD67" s="156" t="s">
        <v>1397</v>
      </c>
      <c r="CL67" s="37">
        <v>8400</v>
      </c>
      <c r="CM67" s="37" t="s">
        <v>1396</v>
      </c>
      <c r="CP67" s="37" t="s">
        <v>2044</v>
      </c>
      <c r="CZ67" s="49">
        <v>625</v>
      </c>
      <c r="DA67" s="37" t="s">
        <v>2046</v>
      </c>
      <c r="DD67" s="37" t="s">
        <v>2044</v>
      </c>
      <c r="DR67" s="156"/>
    </row>
    <row r="68" spans="1:122" s="303" customFormat="1" x14ac:dyDescent="0.2">
      <c r="A68" s="386" t="str">
        <f t="shared" si="0"/>
        <v>Billings PCE</v>
      </c>
      <c r="B68" s="386" t="s">
        <v>2057</v>
      </c>
      <c r="C68" s="418" t="s">
        <v>2587</v>
      </c>
      <c r="D68" s="418"/>
      <c r="E68" s="473" t="s">
        <v>373</v>
      </c>
      <c r="F68" s="386" t="str">
        <f t="shared" si="12"/>
        <v>Bldg 21</v>
      </c>
      <c r="G68" s="386" t="str">
        <f t="shared" si="3"/>
        <v>Residential</v>
      </c>
      <c r="H68" s="384" t="str">
        <f t="shared" si="4"/>
        <v>basement</v>
      </c>
      <c r="I68" s="385" t="s">
        <v>1397</v>
      </c>
      <c r="J68" s="385" t="str">
        <f t="shared" si="18"/>
        <v>Y</v>
      </c>
      <c r="K68" s="385" t="str">
        <f t="shared" si="23"/>
        <v>Y</v>
      </c>
      <c r="L68" s="386"/>
      <c r="M68" s="385" t="s">
        <v>1397</v>
      </c>
      <c r="N68" s="385" t="str">
        <f t="shared" si="6"/>
        <v>Y</v>
      </c>
      <c r="O68" s="385" t="str">
        <f t="shared" si="24"/>
        <v>Y</v>
      </c>
      <c r="P68" s="386"/>
      <c r="Q68" s="386"/>
      <c r="R68" s="386"/>
      <c r="S68" s="386"/>
      <c r="T68" s="386"/>
      <c r="U68" s="386"/>
      <c r="V68" s="386"/>
      <c r="W68" s="386"/>
      <c r="X68" s="386"/>
      <c r="Y68" s="385" t="s">
        <v>1397</v>
      </c>
      <c r="Z68" s="385" t="str">
        <f t="shared" si="8"/>
        <v>Y</v>
      </c>
      <c r="AA68" s="385" t="str">
        <f t="shared" si="9"/>
        <v>Y</v>
      </c>
      <c r="AC68" s="389">
        <v>120000</v>
      </c>
      <c r="AD68" s="390">
        <v>8.3333333333333339E-4</v>
      </c>
      <c r="AE68" s="385">
        <v>1</v>
      </c>
      <c r="AF68" s="385">
        <v>0</v>
      </c>
      <c r="AG68" s="391">
        <f t="shared" si="20"/>
        <v>750</v>
      </c>
      <c r="AH68" s="303">
        <v>12</v>
      </c>
      <c r="AI68" s="392">
        <f t="shared" si="21"/>
        <v>282419.25452364044</v>
      </c>
      <c r="AJ68" s="394">
        <f t="shared" si="25"/>
        <v>120000</v>
      </c>
      <c r="AK68" s="394"/>
      <c r="AL68" s="394"/>
      <c r="AM68" s="394">
        <f t="shared" si="10"/>
        <v>100</v>
      </c>
      <c r="AN68" s="372">
        <f t="shared" si="11"/>
        <v>3.8</v>
      </c>
      <c r="AO68" s="390">
        <f t="shared" si="22"/>
        <v>3.5408350669528912E-4</v>
      </c>
      <c r="AP68" s="390">
        <f t="shared" si="26"/>
        <v>8.3333333333333339E-4</v>
      </c>
      <c r="AQ68" s="439"/>
      <c r="AR68" s="439"/>
      <c r="AS68" s="396">
        <f t="shared" si="13"/>
        <v>1</v>
      </c>
      <c r="AT68" s="396">
        <f t="shared" si="14"/>
        <v>0</v>
      </c>
      <c r="AU68" s="396">
        <f t="shared" si="15"/>
        <v>1</v>
      </c>
      <c r="AV68" s="396">
        <f t="shared" si="16"/>
        <v>0</v>
      </c>
      <c r="AW68" s="372"/>
      <c r="AX68" s="372"/>
      <c r="AY68" s="396"/>
      <c r="AZ68" s="396"/>
      <c r="BB68" s="372" t="s">
        <v>206</v>
      </c>
      <c r="BC68" s="372"/>
      <c r="BE68" s="303" t="s">
        <v>656</v>
      </c>
      <c r="BG68" s="472" t="s">
        <v>2420</v>
      </c>
      <c r="BH68" s="472" t="s">
        <v>2420</v>
      </c>
      <c r="BJ68" s="372" t="s">
        <v>533</v>
      </c>
      <c r="BK68" s="384" t="s">
        <v>1990</v>
      </c>
      <c r="BS68" s="386" t="s">
        <v>2057</v>
      </c>
      <c r="BW68" s="437"/>
      <c r="BX68" s="437"/>
      <c r="BY68" s="303" t="s">
        <v>451</v>
      </c>
      <c r="BZ68" s="303">
        <v>100</v>
      </c>
      <c r="CA68" s="303" t="s">
        <v>1396</v>
      </c>
      <c r="CD68" s="418" t="s">
        <v>1397</v>
      </c>
      <c r="CL68" s="303">
        <v>120000</v>
      </c>
      <c r="CM68" s="303" t="s">
        <v>1396</v>
      </c>
      <c r="CP68" s="303" t="s">
        <v>2044</v>
      </c>
      <c r="CZ68" s="416">
        <v>750</v>
      </c>
      <c r="DA68" s="303" t="s">
        <v>2046</v>
      </c>
      <c r="DD68" s="303" t="s">
        <v>2044</v>
      </c>
      <c r="DR68" s="418"/>
    </row>
    <row r="69" spans="1:122" s="303" customFormat="1" x14ac:dyDescent="0.2">
      <c r="A69" s="386" t="str">
        <f t="shared" si="0"/>
        <v>Billings PCE</v>
      </c>
      <c r="B69" s="386" t="s">
        <v>2057</v>
      </c>
      <c r="C69" s="418" t="s">
        <v>2587</v>
      </c>
      <c r="D69" s="418"/>
      <c r="E69" s="471" t="s">
        <v>371</v>
      </c>
      <c r="F69" s="386" t="str">
        <f t="shared" si="12"/>
        <v>Bldg 22</v>
      </c>
      <c r="G69" s="386" t="str">
        <f t="shared" si="3"/>
        <v>Residential</v>
      </c>
      <c r="H69" s="384" t="str">
        <f t="shared" si="4"/>
        <v>basement</v>
      </c>
      <c r="I69" s="385" t="s">
        <v>1397</v>
      </c>
      <c r="J69" s="385" t="str">
        <f t="shared" si="18"/>
        <v>Y</v>
      </c>
      <c r="K69" s="385" t="str">
        <f t="shared" si="23"/>
        <v>Y</v>
      </c>
      <c r="L69" s="386"/>
      <c r="M69" s="385" t="s">
        <v>1397</v>
      </c>
      <c r="N69" s="385" t="str">
        <f t="shared" si="6"/>
        <v>Y</v>
      </c>
      <c r="O69" s="385" t="str">
        <f t="shared" si="24"/>
        <v>Y</v>
      </c>
      <c r="P69" s="386"/>
      <c r="Q69" s="386"/>
      <c r="R69" s="386"/>
      <c r="S69" s="386"/>
      <c r="T69" s="386"/>
      <c r="U69" s="386"/>
      <c r="V69" s="386"/>
      <c r="W69" s="386"/>
      <c r="X69" s="386"/>
      <c r="Y69" s="385" t="s">
        <v>1397</v>
      </c>
      <c r="Z69" s="385" t="str">
        <f t="shared" si="8"/>
        <v>Y</v>
      </c>
      <c r="AA69" s="385" t="str">
        <f t="shared" si="9"/>
        <v>Y</v>
      </c>
      <c r="AC69" s="389">
        <v>10000</v>
      </c>
      <c r="AD69" s="390">
        <v>1.1000000000000001E-3</v>
      </c>
      <c r="AE69" s="385">
        <v>1</v>
      </c>
      <c r="AF69" s="385">
        <v>0</v>
      </c>
      <c r="AG69" s="391">
        <f t="shared" si="20"/>
        <v>500</v>
      </c>
      <c r="AH69" s="303">
        <v>12</v>
      </c>
      <c r="AI69" s="392">
        <f t="shared" si="21"/>
        <v>188279.5030157603</v>
      </c>
      <c r="AJ69" s="394">
        <f t="shared" si="25"/>
        <v>10000</v>
      </c>
      <c r="AK69" s="394"/>
      <c r="AL69" s="394"/>
      <c r="AM69" s="394">
        <f t="shared" si="10"/>
        <v>11</v>
      </c>
      <c r="AN69" s="372">
        <f t="shared" si="11"/>
        <v>3.8</v>
      </c>
      <c r="AO69" s="390">
        <f t="shared" si="22"/>
        <v>5.8423778604722701E-5</v>
      </c>
      <c r="AP69" s="390">
        <f t="shared" si="26"/>
        <v>1.1000000000000001E-3</v>
      </c>
      <c r="AQ69" s="439"/>
      <c r="AR69" s="439"/>
      <c r="AS69" s="396">
        <f t="shared" si="13"/>
        <v>1</v>
      </c>
      <c r="AT69" s="396">
        <f t="shared" si="14"/>
        <v>0</v>
      </c>
      <c r="AU69" s="396">
        <f t="shared" si="15"/>
        <v>1</v>
      </c>
      <c r="AV69" s="396">
        <f t="shared" si="16"/>
        <v>0</v>
      </c>
      <c r="AW69" s="372"/>
      <c r="AX69" s="372"/>
      <c r="AY69" s="396"/>
      <c r="AZ69" s="396"/>
      <c r="BB69" s="372" t="s">
        <v>206</v>
      </c>
      <c r="BC69" s="372"/>
      <c r="BE69" s="303" t="s">
        <v>656</v>
      </c>
      <c r="BG69" s="472" t="s">
        <v>2421</v>
      </c>
      <c r="BH69" s="472" t="s">
        <v>2421</v>
      </c>
      <c r="BJ69" s="372" t="s">
        <v>533</v>
      </c>
      <c r="BK69" s="384" t="s">
        <v>1990</v>
      </c>
      <c r="BS69" s="386" t="s">
        <v>2057</v>
      </c>
      <c r="BW69" s="437"/>
      <c r="BX69" s="437"/>
      <c r="BY69" s="303" t="s">
        <v>451</v>
      </c>
      <c r="BZ69" s="303">
        <v>11</v>
      </c>
      <c r="CA69" s="303" t="s">
        <v>1396</v>
      </c>
      <c r="CD69" s="418" t="s">
        <v>1397</v>
      </c>
      <c r="CL69" s="303">
        <v>10000</v>
      </c>
      <c r="CM69" s="303" t="s">
        <v>1396</v>
      </c>
      <c r="CP69" s="303" t="s">
        <v>2044</v>
      </c>
      <c r="CZ69" s="416">
        <v>500</v>
      </c>
      <c r="DA69" s="303" t="s">
        <v>2046</v>
      </c>
      <c r="DD69" s="303" t="s">
        <v>2044</v>
      </c>
      <c r="DR69" s="418"/>
    </row>
    <row r="70" spans="1:122" s="37" customFormat="1" x14ac:dyDescent="0.2">
      <c r="A70" s="155" t="str">
        <f t="shared" si="0"/>
        <v>Billings PCE</v>
      </c>
      <c r="B70" s="155" t="s">
        <v>2057</v>
      </c>
      <c r="C70" s="156" t="s">
        <v>2587</v>
      </c>
      <c r="D70" s="156"/>
      <c r="E70" s="157" t="s">
        <v>371</v>
      </c>
      <c r="F70" s="155" t="str">
        <f t="shared" si="12"/>
        <v>Bldg 23</v>
      </c>
      <c r="G70" s="155" t="str">
        <f t="shared" si="3"/>
        <v>Residential</v>
      </c>
      <c r="H70" s="44" t="str">
        <f t="shared" si="4"/>
        <v>basement</v>
      </c>
      <c r="I70" s="38" t="s">
        <v>1397</v>
      </c>
      <c r="J70" s="38" t="str">
        <f t="shared" si="18"/>
        <v>Y</v>
      </c>
      <c r="K70" s="38" t="str">
        <f t="shared" si="23"/>
        <v>Y</v>
      </c>
      <c r="L70" s="155"/>
      <c r="M70" s="38" t="s">
        <v>1397</v>
      </c>
      <c r="N70" s="38" t="str">
        <f t="shared" si="6"/>
        <v>Y</v>
      </c>
      <c r="O70" s="38" t="str">
        <f t="shared" si="24"/>
        <v>Y</v>
      </c>
      <c r="P70" s="155"/>
      <c r="Q70" s="155"/>
      <c r="R70" s="155"/>
      <c r="S70" s="155"/>
      <c r="T70" s="155"/>
      <c r="U70" s="155"/>
      <c r="V70" s="155"/>
      <c r="W70" s="155"/>
      <c r="X70" s="155"/>
      <c r="Y70" s="38" t="s">
        <v>1397</v>
      </c>
      <c r="Z70" s="38" t="str">
        <f t="shared" si="8"/>
        <v>n</v>
      </c>
      <c r="AA70" s="38" t="str">
        <f t="shared" si="9"/>
        <v>Y</v>
      </c>
      <c r="AC70" s="59">
        <v>4800</v>
      </c>
      <c r="AD70" s="204">
        <v>6.6666666666666675E-4</v>
      </c>
      <c r="AE70" s="38">
        <v>1</v>
      </c>
      <c r="AF70" s="38">
        <v>0</v>
      </c>
      <c r="AG70" s="125">
        <f t="shared" si="20"/>
        <v>375</v>
      </c>
      <c r="AH70" s="37">
        <v>12</v>
      </c>
      <c r="AI70" s="123">
        <f t="shared" si="21"/>
        <v>141209.62726182022</v>
      </c>
      <c r="AJ70" s="40">
        <f t="shared" si="25"/>
        <v>4800</v>
      </c>
      <c r="AK70" s="40"/>
      <c r="AL70" s="40"/>
      <c r="AM70" s="40">
        <f t="shared" si="10"/>
        <v>3.2</v>
      </c>
      <c r="AN70" s="39">
        <f t="shared" si="11"/>
        <v>3.8</v>
      </c>
      <c r="AO70" s="204">
        <f t="shared" si="22"/>
        <v>2.2661344428498504E-5</v>
      </c>
      <c r="AP70" s="204">
        <f t="shared" si="26"/>
        <v>6.6666666666666675E-4</v>
      </c>
      <c r="AQ70" s="45"/>
      <c r="AR70" s="45"/>
      <c r="AS70" s="115">
        <f t="shared" si="13"/>
        <v>1</v>
      </c>
      <c r="AT70" s="115">
        <f t="shared" si="14"/>
        <v>0</v>
      </c>
      <c r="AU70" s="115">
        <f t="shared" si="15"/>
        <v>1</v>
      </c>
      <c r="AV70" s="115">
        <f t="shared" si="16"/>
        <v>0</v>
      </c>
      <c r="AW70" s="39"/>
      <c r="AX70" s="39"/>
      <c r="AY70" s="115"/>
      <c r="AZ70" s="115"/>
      <c r="BB70" s="39" t="s">
        <v>206</v>
      </c>
      <c r="BC70" s="39"/>
      <c r="BE70" s="37" t="s">
        <v>656</v>
      </c>
      <c r="BG70" s="158" t="s">
        <v>2422</v>
      </c>
      <c r="BH70" s="158" t="s">
        <v>2422</v>
      </c>
      <c r="BJ70" s="39" t="s">
        <v>533</v>
      </c>
      <c r="BK70" s="44" t="s">
        <v>1990</v>
      </c>
      <c r="BS70" s="155" t="s">
        <v>2057</v>
      </c>
      <c r="BW70" s="244"/>
      <c r="BX70" s="244"/>
      <c r="BY70" s="37" t="s">
        <v>451</v>
      </c>
      <c r="BZ70" s="37">
        <v>3.2</v>
      </c>
      <c r="CA70" s="37" t="s">
        <v>1396</v>
      </c>
      <c r="CD70" s="156" t="s">
        <v>1397</v>
      </c>
      <c r="CL70" s="37">
        <v>4800</v>
      </c>
      <c r="CM70" s="37" t="s">
        <v>1396</v>
      </c>
      <c r="CP70" s="37" t="s">
        <v>2044</v>
      </c>
      <c r="CZ70" s="49">
        <v>375</v>
      </c>
      <c r="DA70" s="37" t="s">
        <v>2046</v>
      </c>
      <c r="DD70" s="37" t="s">
        <v>2044</v>
      </c>
      <c r="DR70" s="156"/>
    </row>
    <row r="71" spans="1:122" s="303" customFormat="1" x14ac:dyDescent="0.2">
      <c r="A71" s="386" t="str">
        <f t="shared" si="0"/>
        <v>Billings PCE</v>
      </c>
      <c r="B71" s="386" t="s">
        <v>2057</v>
      </c>
      <c r="C71" s="418" t="s">
        <v>2587</v>
      </c>
      <c r="D71" s="418"/>
      <c r="E71" s="471" t="s">
        <v>371</v>
      </c>
      <c r="F71" s="386" t="str">
        <f t="shared" si="12"/>
        <v>Bldg 24</v>
      </c>
      <c r="G71" s="386" t="str">
        <f t="shared" si="3"/>
        <v>Residential</v>
      </c>
      <c r="H71" s="384" t="str">
        <f t="shared" si="4"/>
        <v>basement</v>
      </c>
      <c r="I71" s="385" t="s">
        <v>1397</v>
      </c>
      <c r="J71" s="385" t="str">
        <f t="shared" si="18"/>
        <v>Y</v>
      </c>
      <c r="K71" s="385" t="str">
        <f t="shared" si="23"/>
        <v>Y</v>
      </c>
      <c r="L71" s="386"/>
      <c r="M71" s="385" t="s">
        <v>1397</v>
      </c>
      <c r="N71" s="385" t="str">
        <f t="shared" si="6"/>
        <v>Y</v>
      </c>
      <c r="O71" s="385" t="str">
        <f t="shared" si="24"/>
        <v>Y</v>
      </c>
      <c r="P71" s="386"/>
      <c r="Q71" s="386"/>
      <c r="R71" s="386"/>
      <c r="S71" s="386"/>
      <c r="T71" s="386"/>
      <c r="U71" s="386"/>
      <c r="V71" s="386"/>
      <c r="W71" s="386"/>
      <c r="X71" s="386"/>
      <c r="Y71" s="385" t="s">
        <v>1397</v>
      </c>
      <c r="Z71" s="385" t="str">
        <f t="shared" si="8"/>
        <v>Y</v>
      </c>
      <c r="AA71" s="385" t="str">
        <f t="shared" si="9"/>
        <v>Y</v>
      </c>
      <c r="AC71" s="389">
        <v>5000</v>
      </c>
      <c r="AD71" s="390">
        <v>2.5999999999999999E-3</v>
      </c>
      <c r="AE71" s="385">
        <v>1</v>
      </c>
      <c r="AF71" s="385">
        <v>0</v>
      </c>
      <c r="AG71" s="391">
        <f t="shared" si="20"/>
        <v>1200</v>
      </c>
      <c r="AH71" s="303">
        <v>12</v>
      </c>
      <c r="AI71" s="392">
        <f t="shared" si="21"/>
        <v>451870.80723782472</v>
      </c>
      <c r="AJ71" s="394">
        <f t="shared" si="25"/>
        <v>5000</v>
      </c>
      <c r="AK71" s="394"/>
      <c r="AL71" s="394"/>
      <c r="AM71" s="394">
        <f t="shared" si="10"/>
        <v>13</v>
      </c>
      <c r="AN71" s="372">
        <f t="shared" si="11"/>
        <v>3.8</v>
      </c>
      <c r="AO71" s="390">
        <f t="shared" si="22"/>
        <v>2.876928491899224E-5</v>
      </c>
      <c r="AP71" s="390">
        <f t="shared" si="26"/>
        <v>2.5999999999999999E-3</v>
      </c>
      <c r="AQ71" s="439"/>
      <c r="AR71" s="439"/>
      <c r="AS71" s="396">
        <f t="shared" si="13"/>
        <v>1</v>
      </c>
      <c r="AT71" s="396">
        <f t="shared" si="14"/>
        <v>0</v>
      </c>
      <c r="AU71" s="396">
        <f t="shared" si="15"/>
        <v>1</v>
      </c>
      <c r="AV71" s="396">
        <f t="shared" si="16"/>
        <v>0</v>
      </c>
      <c r="AW71" s="372"/>
      <c r="AX71" s="372"/>
      <c r="AY71" s="396"/>
      <c r="AZ71" s="396"/>
      <c r="BB71" s="372" t="s">
        <v>206</v>
      </c>
      <c r="BC71" s="372"/>
      <c r="BE71" s="303" t="s">
        <v>656</v>
      </c>
      <c r="BG71" s="472" t="s">
        <v>2423</v>
      </c>
      <c r="BH71" s="472" t="s">
        <v>2423</v>
      </c>
      <c r="BJ71" s="372" t="s">
        <v>533</v>
      </c>
      <c r="BK71" s="384" t="s">
        <v>1990</v>
      </c>
      <c r="BS71" s="386" t="s">
        <v>2057</v>
      </c>
      <c r="BW71" s="437"/>
      <c r="BX71" s="437"/>
      <c r="BY71" s="303" t="s">
        <v>451</v>
      </c>
      <c r="BZ71" s="303">
        <v>13</v>
      </c>
      <c r="CA71" s="303" t="s">
        <v>1396</v>
      </c>
      <c r="CD71" s="418" t="s">
        <v>1397</v>
      </c>
      <c r="CL71" s="303">
        <v>5000</v>
      </c>
      <c r="CM71" s="303" t="s">
        <v>1396</v>
      </c>
      <c r="CP71" s="303" t="s">
        <v>2044</v>
      </c>
      <c r="CZ71" s="416">
        <v>1200</v>
      </c>
      <c r="DA71" s="303" t="s">
        <v>2046</v>
      </c>
      <c r="DD71" s="303" t="s">
        <v>2044</v>
      </c>
      <c r="DR71" s="418"/>
    </row>
    <row r="72" spans="1:122" s="37" customFormat="1" x14ac:dyDescent="0.2">
      <c r="A72" s="155" t="str">
        <f t="shared" si="0"/>
        <v>Billings PCE</v>
      </c>
      <c r="B72" s="155" t="s">
        <v>2057</v>
      </c>
      <c r="C72" s="156" t="s">
        <v>2587</v>
      </c>
      <c r="D72" s="156"/>
      <c r="E72" s="157" t="s">
        <v>371</v>
      </c>
      <c r="F72" s="155" t="str">
        <f t="shared" si="12"/>
        <v>Bldg 25</v>
      </c>
      <c r="G72" s="155" t="str">
        <f t="shared" si="3"/>
        <v>Residential</v>
      </c>
      <c r="H72" s="44" t="str">
        <f t="shared" si="4"/>
        <v>basement</v>
      </c>
      <c r="I72" s="38" t="s">
        <v>1397</v>
      </c>
      <c r="J72" s="38" t="str">
        <f t="shared" si="18"/>
        <v>Y</v>
      </c>
      <c r="K72" s="38" t="str">
        <f t="shared" si="23"/>
        <v>Y</v>
      </c>
      <c r="L72" s="155"/>
      <c r="M72" s="38" t="s">
        <v>1397</v>
      </c>
      <c r="N72" s="38" t="str">
        <f t="shared" si="6"/>
        <v>Y</v>
      </c>
      <c r="O72" s="38" t="str">
        <f t="shared" si="24"/>
        <v>Y</v>
      </c>
      <c r="P72" s="155"/>
      <c r="Q72" s="155"/>
      <c r="R72" s="155"/>
      <c r="S72" s="155"/>
      <c r="T72" s="155"/>
      <c r="U72" s="155"/>
      <c r="V72" s="155"/>
      <c r="W72" s="155"/>
      <c r="X72" s="155"/>
      <c r="Y72" s="38" t="s">
        <v>1397</v>
      </c>
      <c r="Z72" s="38" t="str">
        <f t="shared" si="8"/>
        <v>n</v>
      </c>
      <c r="AA72" s="38" t="str">
        <f t="shared" si="9"/>
        <v>Y</v>
      </c>
      <c r="AC72" s="59">
        <v>280</v>
      </c>
      <c r="AD72" s="204">
        <v>1E-3</v>
      </c>
      <c r="AE72" s="38">
        <v>1</v>
      </c>
      <c r="AF72" s="38">
        <v>0</v>
      </c>
      <c r="AG72" s="125">
        <f t="shared" si="20"/>
        <v>10</v>
      </c>
      <c r="AH72" s="37">
        <v>12</v>
      </c>
      <c r="AI72" s="123">
        <f t="shared" si="21"/>
        <v>3765.5900603152058</v>
      </c>
      <c r="AJ72" s="40">
        <f t="shared" si="25"/>
        <v>280</v>
      </c>
      <c r="AK72" s="40"/>
      <c r="AL72" s="40"/>
      <c r="AM72" s="40">
        <f t="shared" si="10"/>
        <v>0.28000000000000003</v>
      </c>
      <c r="AN72" s="39">
        <f t="shared" si="11"/>
        <v>3.8</v>
      </c>
      <c r="AO72" s="204">
        <f t="shared" si="22"/>
        <v>7.4357536406010721E-5</v>
      </c>
      <c r="AP72" s="204">
        <f t="shared" si="26"/>
        <v>1E-3</v>
      </c>
      <c r="AQ72" s="45"/>
      <c r="AR72" s="45"/>
      <c r="AS72" s="115">
        <f t="shared" si="13"/>
        <v>1</v>
      </c>
      <c r="AT72" s="115">
        <f t="shared" si="14"/>
        <v>0</v>
      </c>
      <c r="AU72" s="115">
        <f t="shared" si="15"/>
        <v>1</v>
      </c>
      <c r="AV72" s="115">
        <f t="shared" si="16"/>
        <v>0</v>
      </c>
      <c r="AW72" s="39"/>
      <c r="AX72" s="39"/>
      <c r="AY72" s="115"/>
      <c r="AZ72" s="115"/>
      <c r="BB72" s="39" t="s">
        <v>206</v>
      </c>
      <c r="BC72" s="39"/>
      <c r="BE72" s="37" t="s">
        <v>656</v>
      </c>
      <c r="BG72" s="158" t="s">
        <v>2424</v>
      </c>
      <c r="BH72" s="158" t="s">
        <v>2424</v>
      </c>
      <c r="BJ72" s="39" t="s">
        <v>533</v>
      </c>
      <c r="BK72" s="44" t="s">
        <v>1990</v>
      </c>
      <c r="BS72" s="155" t="s">
        <v>2057</v>
      </c>
      <c r="BW72" s="244"/>
      <c r="BX72" s="244"/>
      <c r="BY72" s="37" t="s">
        <v>451</v>
      </c>
      <c r="BZ72" s="37">
        <v>0.28000000000000003</v>
      </c>
      <c r="CA72" s="37" t="s">
        <v>1396</v>
      </c>
      <c r="CD72" s="156" t="s">
        <v>1397</v>
      </c>
      <c r="CL72" s="37">
        <v>280</v>
      </c>
      <c r="CM72" s="37" t="s">
        <v>1396</v>
      </c>
      <c r="CP72" s="37" t="s">
        <v>2044</v>
      </c>
      <c r="CZ72" s="49">
        <v>10</v>
      </c>
      <c r="DA72" s="37" t="s">
        <v>2046</v>
      </c>
      <c r="DD72" s="37" t="s">
        <v>2044</v>
      </c>
      <c r="DR72" s="156"/>
    </row>
    <row r="73" spans="1:122" s="37" customFormat="1" x14ac:dyDescent="0.2">
      <c r="A73" s="155" t="str">
        <f t="shared" si="0"/>
        <v>Billings PCE</v>
      </c>
      <c r="B73" s="155" t="s">
        <v>2057</v>
      </c>
      <c r="C73" s="156" t="s">
        <v>2587</v>
      </c>
      <c r="D73" s="156"/>
      <c r="E73" s="159" t="s">
        <v>373</v>
      </c>
      <c r="F73" s="155" t="str">
        <f t="shared" si="12"/>
        <v>Bldg 26</v>
      </c>
      <c r="G73" s="155" t="str">
        <f t="shared" si="3"/>
        <v>Residential</v>
      </c>
      <c r="H73" s="44" t="str">
        <f t="shared" si="4"/>
        <v>basement</v>
      </c>
      <c r="I73" s="38" t="s">
        <v>1397</v>
      </c>
      <c r="J73" s="38" t="str">
        <f t="shared" si="18"/>
        <v>Y</v>
      </c>
      <c r="K73" s="38" t="str">
        <f t="shared" si="23"/>
        <v>Y</v>
      </c>
      <c r="L73" s="155"/>
      <c r="M73" s="38" t="s">
        <v>1397</v>
      </c>
      <c r="N73" s="38" t="str">
        <f t="shared" si="6"/>
        <v>Y</v>
      </c>
      <c r="O73" s="38" t="str">
        <f t="shared" si="24"/>
        <v>Y</v>
      </c>
      <c r="P73" s="155"/>
      <c r="Q73" s="155"/>
      <c r="R73" s="155"/>
      <c r="S73" s="155"/>
      <c r="T73" s="155"/>
      <c r="U73" s="155"/>
      <c r="V73" s="155"/>
      <c r="W73" s="155"/>
      <c r="X73" s="155"/>
      <c r="Y73" s="38" t="s">
        <v>1397</v>
      </c>
      <c r="Z73" s="38" t="str">
        <f t="shared" si="8"/>
        <v>n</v>
      </c>
      <c r="AA73" s="38" t="str">
        <f t="shared" si="9"/>
        <v>Y</v>
      </c>
      <c r="AC73" s="59">
        <v>1300</v>
      </c>
      <c r="AD73" s="204">
        <v>5.2307692307692309E-4</v>
      </c>
      <c r="AE73" s="38">
        <v>1</v>
      </c>
      <c r="AF73" s="38">
        <v>0</v>
      </c>
      <c r="AG73" s="125">
        <f t="shared" si="20"/>
        <v>10</v>
      </c>
      <c r="AH73" s="37">
        <v>12</v>
      </c>
      <c r="AI73" s="123">
        <f t="shared" si="21"/>
        <v>3765.5900603152058</v>
      </c>
      <c r="AJ73" s="40">
        <f t="shared" si="25"/>
        <v>1300</v>
      </c>
      <c r="AK73" s="40"/>
      <c r="AL73" s="40"/>
      <c r="AM73" s="40">
        <f t="shared" si="10"/>
        <v>0.68</v>
      </c>
      <c r="AN73" s="39">
        <f t="shared" si="11"/>
        <v>3.8</v>
      </c>
      <c r="AO73" s="204">
        <f t="shared" si="22"/>
        <v>1.8058258841459747E-4</v>
      </c>
      <c r="AP73" s="204">
        <f t="shared" si="26"/>
        <v>5.2307692307692309E-4</v>
      </c>
      <c r="AQ73" s="45"/>
      <c r="AR73" s="45"/>
      <c r="AS73" s="115">
        <f t="shared" si="13"/>
        <v>1</v>
      </c>
      <c r="AT73" s="115">
        <f t="shared" si="14"/>
        <v>0</v>
      </c>
      <c r="AU73" s="115">
        <f t="shared" si="15"/>
        <v>1</v>
      </c>
      <c r="AV73" s="115">
        <f t="shared" si="16"/>
        <v>0</v>
      </c>
      <c r="AW73" s="39"/>
      <c r="AX73" s="39"/>
      <c r="AY73" s="115"/>
      <c r="AZ73" s="115"/>
      <c r="BB73" s="39" t="s">
        <v>206</v>
      </c>
      <c r="BC73" s="39"/>
      <c r="BE73" s="37" t="s">
        <v>656</v>
      </c>
      <c r="BG73" s="158" t="s">
        <v>2425</v>
      </c>
      <c r="BH73" s="158" t="s">
        <v>2425</v>
      </c>
      <c r="BJ73" s="39" t="s">
        <v>533</v>
      </c>
      <c r="BK73" s="44" t="s">
        <v>1990</v>
      </c>
      <c r="BS73" s="155" t="s">
        <v>2057</v>
      </c>
      <c r="BW73" s="244"/>
      <c r="BX73" s="244"/>
      <c r="BY73" s="37" t="s">
        <v>451</v>
      </c>
      <c r="BZ73" s="37">
        <v>0.68</v>
      </c>
      <c r="CA73" s="37" t="s">
        <v>1396</v>
      </c>
      <c r="CD73" s="156" t="s">
        <v>1397</v>
      </c>
      <c r="CL73" s="37">
        <v>1300</v>
      </c>
      <c r="CM73" s="37" t="s">
        <v>1396</v>
      </c>
      <c r="CP73" s="37" t="s">
        <v>2044</v>
      </c>
      <c r="CZ73" s="49">
        <v>10</v>
      </c>
      <c r="DA73" s="37" t="s">
        <v>2046</v>
      </c>
      <c r="DD73" s="37" t="s">
        <v>2044</v>
      </c>
      <c r="DR73" s="156"/>
    </row>
    <row r="74" spans="1:122" s="303" customFormat="1" x14ac:dyDescent="0.2">
      <c r="A74" s="386" t="str">
        <f t="shared" si="0"/>
        <v>Billings PCE</v>
      </c>
      <c r="B74" s="386" t="s">
        <v>2057</v>
      </c>
      <c r="C74" s="418" t="s">
        <v>2587</v>
      </c>
      <c r="D74" s="418"/>
      <c r="E74" s="473" t="s">
        <v>373</v>
      </c>
      <c r="F74" s="386" t="str">
        <f t="shared" si="12"/>
        <v>Bldg 27</v>
      </c>
      <c r="G74" s="386" t="str">
        <f t="shared" si="3"/>
        <v>Residential</v>
      </c>
      <c r="H74" s="384" t="str">
        <f t="shared" si="4"/>
        <v>basement</v>
      </c>
      <c r="I74" s="385" t="s">
        <v>1397</v>
      </c>
      <c r="J74" s="385" t="str">
        <f t="shared" si="18"/>
        <v>Y</v>
      </c>
      <c r="K74" s="385" t="str">
        <f t="shared" si="23"/>
        <v>Y</v>
      </c>
      <c r="L74" s="386"/>
      <c r="M74" s="385" t="s">
        <v>1397</v>
      </c>
      <c r="N74" s="385" t="str">
        <f t="shared" si="6"/>
        <v>Y</v>
      </c>
      <c r="O74" s="385" t="str">
        <f t="shared" si="24"/>
        <v>Y</v>
      </c>
      <c r="P74" s="386"/>
      <c r="Q74" s="386"/>
      <c r="R74" s="386"/>
      <c r="S74" s="386"/>
      <c r="T74" s="386"/>
      <c r="U74" s="386"/>
      <c r="V74" s="386"/>
      <c r="W74" s="386"/>
      <c r="X74" s="386"/>
      <c r="Y74" s="385" t="s">
        <v>1397</v>
      </c>
      <c r="Z74" s="385" t="str">
        <f t="shared" si="8"/>
        <v>Y</v>
      </c>
      <c r="AA74" s="385" t="str">
        <f t="shared" si="9"/>
        <v>Y</v>
      </c>
      <c r="AC74" s="389">
        <v>150000</v>
      </c>
      <c r="AD74" s="390">
        <v>4.9739999999999995E-4</v>
      </c>
      <c r="AE74" s="385">
        <v>1</v>
      </c>
      <c r="AF74" s="385">
        <v>0</v>
      </c>
      <c r="AG74" s="391">
        <f t="shared" si="20"/>
        <v>625</v>
      </c>
      <c r="AH74" s="303">
        <v>12</v>
      </c>
      <c r="AI74" s="392">
        <f t="shared" si="21"/>
        <v>235349.37876970036</v>
      </c>
      <c r="AJ74" s="394">
        <f t="shared" si="25"/>
        <v>150000</v>
      </c>
      <c r="AK74" s="394"/>
      <c r="AL74" s="394"/>
      <c r="AM74" s="394">
        <f t="shared" si="10"/>
        <v>74.61</v>
      </c>
      <c r="AN74" s="372">
        <f t="shared" si="11"/>
        <v>3.8</v>
      </c>
      <c r="AO74" s="390">
        <f t="shared" si="22"/>
        <v>3.1701804521442624E-4</v>
      </c>
      <c r="AP74" s="390">
        <f t="shared" si="26"/>
        <v>4.9739999999999995E-4</v>
      </c>
      <c r="AQ74" s="439"/>
      <c r="AR74" s="439"/>
      <c r="AS74" s="396">
        <f t="shared" si="13"/>
        <v>1</v>
      </c>
      <c r="AT74" s="396">
        <f t="shared" si="14"/>
        <v>0</v>
      </c>
      <c r="AU74" s="396">
        <f t="shared" si="15"/>
        <v>1</v>
      </c>
      <c r="AV74" s="396">
        <f t="shared" si="16"/>
        <v>0</v>
      </c>
      <c r="AW74" s="372"/>
      <c r="AX74" s="372"/>
      <c r="AY74" s="396"/>
      <c r="AZ74" s="396"/>
      <c r="BB74" s="372" t="s">
        <v>206</v>
      </c>
      <c r="BC74" s="372"/>
      <c r="BE74" s="303" t="s">
        <v>656</v>
      </c>
      <c r="BG74" s="472" t="s">
        <v>2426</v>
      </c>
      <c r="BH74" s="472" t="s">
        <v>2426</v>
      </c>
      <c r="BJ74" s="372" t="s">
        <v>533</v>
      </c>
      <c r="BK74" s="384" t="s">
        <v>1990</v>
      </c>
      <c r="BS74" s="386" t="s">
        <v>2057</v>
      </c>
      <c r="BW74" s="437"/>
      <c r="BX74" s="437"/>
      <c r="BY74" s="303" t="s">
        <v>451</v>
      </c>
      <c r="BZ74" s="303">
        <v>74.61</v>
      </c>
      <c r="CA74" s="303" t="s">
        <v>1396</v>
      </c>
      <c r="CD74" s="418" t="s">
        <v>1397</v>
      </c>
      <c r="CL74" s="303">
        <v>150000</v>
      </c>
      <c r="CM74" s="303" t="s">
        <v>1396</v>
      </c>
      <c r="CP74" s="303" t="s">
        <v>2044</v>
      </c>
      <c r="CZ74" s="416">
        <v>625</v>
      </c>
      <c r="DA74" s="303" t="s">
        <v>2046</v>
      </c>
      <c r="DD74" s="303" t="s">
        <v>2044</v>
      </c>
      <c r="DR74" s="418"/>
    </row>
    <row r="75" spans="1:122" s="303" customFormat="1" x14ac:dyDescent="0.2">
      <c r="A75" s="386" t="str">
        <f t="shared" si="0"/>
        <v>Billings PCE</v>
      </c>
      <c r="B75" s="386" t="s">
        <v>2057</v>
      </c>
      <c r="C75" s="418" t="s">
        <v>2587</v>
      </c>
      <c r="D75" s="418"/>
      <c r="E75" s="471" t="s">
        <v>371</v>
      </c>
      <c r="F75" s="386" t="str">
        <f t="shared" si="12"/>
        <v>Bldg 28</v>
      </c>
      <c r="G75" s="386" t="str">
        <f t="shared" si="3"/>
        <v>Residential</v>
      </c>
      <c r="H75" s="384" t="str">
        <f t="shared" si="4"/>
        <v>basement</v>
      </c>
      <c r="I75" s="385" t="s">
        <v>1397</v>
      </c>
      <c r="J75" s="385" t="str">
        <f t="shared" si="18"/>
        <v>Y</v>
      </c>
      <c r="K75" s="385" t="str">
        <f t="shared" si="23"/>
        <v>Y</v>
      </c>
      <c r="L75" s="386"/>
      <c r="M75" s="385" t="s">
        <v>1397</v>
      </c>
      <c r="N75" s="385" t="str">
        <f t="shared" si="6"/>
        <v>Y</v>
      </c>
      <c r="O75" s="385" t="str">
        <f t="shared" si="24"/>
        <v>Y</v>
      </c>
      <c r="P75" s="386"/>
      <c r="Q75" s="386"/>
      <c r="R75" s="386"/>
      <c r="S75" s="386"/>
      <c r="T75" s="386"/>
      <c r="U75" s="386"/>
      <c r="V75" s="386"/>
      <c r="W75" s="386"/>
      <c r="X75" s="386"/>
      <c r="Y75" s="385" t="s">
        <v>1397</v>
      </c>
      <c r="Z75" s="385" t="str">
        <f t="shared" si="8"/>
        <v>Y</v>
      </c>
      <c r="AA75" s="385" t="str">
        <f t="shared" ref="AA75:AA104" si="27">IF(AM75="","",IF(Y75="N","n","Y"))</f>
        <v>Y</v>
      </c>
      <c r="AC75" s="389">
        <v>23000</v>
      </c>
      <c r="AD75" s="390">
        <v>6.9565217391304353E-4</v>
      </c>
      <c r="AE75" s="385">
        <v>1</v>
      </c>
      <c r="AF75" s="385">
        <v>0</v>
      </c>
      <c r="AG75" s="391">
        <f t="shared" si="20"/>
        <v>750</v>
      </c>
      <c r="AH75" s="303">
        <v>12</v>
      </c>
      <c r="AI75" s="392">
        <f t="shared" si="21"/>
        <v>282419.25452364044</v>
      </c>
      <c r="AJ75" s="394">
        <f t="shared" si="25"/>
        <v>23000</v>
      </c>
      <c r="AK75" s="394"/>
      <c r="AL75" s="394"/>
      <c r="AM75" s="394">
        <f t="shared" si="10"/>
        <v>16</v>
      </c>
      <c r="AN75" s="372">
        <f t="shared" si="11"/>
        <v>3.8</v>
      </c>
      <c r="AO75" s="390">
        <f t="shared" si="22"/>
        <v>5.6653361071246261E-5</v>
      </c>
      <c r="AP75" s="390">
        <f t="shared" si="26"/>
        <v>6.9565217391304353E-4</v>
      </c>
      <c r="AQ75" s="439"/>
      <c r="AR75" s="439"/>
      <c r="AS75" s="396">
        <f t="shared" si="13"/>
        <v>1</v>
      </c>
      <c r="AT75" s="396">
        <f t="shared" si="14"/>
        <v>0</v>
      </c>
      <c r="AU75" s="396">
        <f t="shared" si="15"/>
        <v>1</v>
      </c>
      <c r="AV75" s="396">
        <f t="shared" si="16"/>
        <v>0</v>
      </c>
      <c r="AW75" s="372"/>
      <c r="AX75" s="372"/>
      <c r="AY75" s="396"/>
      <c r="AZ75" s="396"/>
      <c r="BB75" s="372" t="s">
        <v>206</v>
      </c>
      <c r="BC75" s="372"/>
      <c r="BE75" s="303" t="s">
        <v>656</v>
      </c>
      <c r="BG75" s="472" t="s">
        <v>2427</v>
      </c>
      <c r="BH75" s="472" t="s">
        <v>2427</v>
      </c>
      <c r="BJ75" s="372" t="s">
        <v>533</v>
      </c>
      <c r="BK75" s="384" t="s">
        <v>1990</v>
      </c>
      <c r="BS75" s="386" t="s">
        <v>2057</v>
      </c>
      <c r="BW75" s="437"/>
      <c r="BX75" s="437"/>
      <c r="BY75" s="303" t="s">
        <v>451</v>
      </c>
      <c r="BZ75" s="303">
        <v>16</v>
      </c>
      <c r="CA75" s="303" t="s">
        <v>1396</v>
      </c>
      <c r="CD75" s="418" t="s">
        <v>1397</v>
      </c>
      <c r="CL75" s="303">
        <v>23000</v>
      </c>
      <c r="CM75" s="303" t="s">
        <v>1396</v>
      </c>
      <c r="CP75" s="303" t="s">
        <v>2044</v>
      </c>
      <c r="CZ75" s="416">
        <v>750</v>
      </c>
      <c r="DA75" s="303" t="s">
        <v>2046</v>
      </c>
      <c r="DD75" s="303" t="s">
        <v>2044</v>
      </c>
      <c r="DR75" s="418"/>
    </row>
    <row r="76" spans="1:122" s="303" customFormat="1" x14ac:dyDescent="0.2">
      <c r="A76" s="386" t="str">
        <f t="shared" si="0"/>
        <v>Billings PCE</v>
      </c>
      <c r="B76" s="386" t="s">
        <v>2057</v>
      </c>
      <c r="C76" s="418" t="s">
        <v>2587</v>
      </c>
      <c r="D76" s="418"/>
      <c r="E76" s="471" t="s">
        <v>371</v>
      </c>
      <c r="F76" s="386" t="str">
        <f t="shared" si="12"/>
        <v>Bldg 29</v>
      </c>
      <c r="G76" s="386" t="str">
        <f t="shared" si="3"/>
        <v>Residential</v>
      </c>
      <c r="H76" s="384" t="str">
        <f t="shared" si="4"/>
        <v>basement</v>
      </c>
      <c r="I76" s="385" t="s">
        <v>1397</v>
      </c>
      <c r="J76" s="385" t="str">
        <f t="shared" si="18"/>
        <v>Y</v>
      </c>
      <c r="K76" s="385" t="str">
        <f t="shared" si="23"/>
        <v>Y</v>
      </c>
      <c r="L76" s="386"/>
      <c r="M76" s="385" t="s">
        <v>1397</v>
      </c>
      <c r="N76" s="385" t="str">
        <f t="shared" si="6"/>
        <v>Y</v>
      </c>
      <c r="O76" s="385" t="str">
        <f t="shared" si="24"/>
        <v>Y</v>
      </c>
      <c r="P76" s="386"/>
      <c r="Q76" s="386"/>
      <c r="R76" s="386"/>
      <c r="S76" s="386"/>
      <c r="T76" s="386"/>
      <c r="U76" s="386"/>
      <c r="V76" s="386"/>
      <c r="W76" s="386"/>
      <c r="X76" s="386"/>
      <c r="Y76" s="385" t="s">
        <v>1397</v>
      </c>
      <c r="Z76" s="385" t="str">
        <f t="shared" si="8"/>
        <v>Y</v>
      </c>
      <c r="AA76" s="385" t="str">
        <f t="shared" si="27"/>
        <v>Y</v>
      </c>
      <c r="AC76" s="389">
        <v>66000</v>
      </c>
      <c r="AD76" s="390">
        <v>4.6969696969696972E-4</v>
      </c>
      <c r="AE76" s="385">
        <v>1</v>
      </c>
      <c r="AF76" s="385">
        <v>0</v>
      </c>
      <c r="AG76" s="391">
        <f t="shared" si="20"/>
        <v>600</v>
      </c>
      <c r="AH76" s="303">
        <v>12</v>
      </c>
      <c r="AI76" s="392">
        <f t="shared" si="21"/>
        <v>225935.40361891236</v>
      </c>
      <c r="AJ76" s="394">
        <f t="shared" si="25"/>
        <v>66000</v>
      </c>
      <c r="AK76" s="394"/>
      <c r="AL76" s="394"/>
      <c r="AM76" s="394">
        <f t="shared" si="10"/>
        <v>31</v>
      </c>
      <c r="AN76" s="372">
        <f t="shared" si="11"/>
        <v>3.8</v>
      </c>
      <c r="AO76" s="390">
        <f t="shared" si="22"/>
        <v>1.3720735884442453E-4</v>
      </c>
      <c r="AP76" s="390">
        <f t="shared" si="26"/>
        <v>4.6969696969696972E-4</v>
      </c>
      <c r="AQ76" s="439"/>
      <c r="AR76" s="439"/>
      <c r="AS76" s="396">
        <f t="shared" si="13"/>
        <v>1</v>
      </c>
      <c r="AT76" s="396">
        <f t="shared" si="14"/>
        <v>0</v>
      </c>
      <c r="AU76" s="396">
        <f t="shared" si="15"/>
        <v>1</v>
      </c>
      <c r="AV76" s="396">
        <f t="shared" si="16"/>
        <v>0</v>
      </c>
      <c r="AW76" s="372"/>
      <c r="AX76" s="372"/>
      <c r="AY76" s="396"/>
      <c r="AZ76" s="396"/>
      <c r="BB76" s="372" t="s">
        <v>206</v>
      </c>
      <c r="BC76" s="372"/>
      <c r="BE76" s="303" t="s">
        <v>656</v>
      </c>
      <c r="BG76" s="472" t="s">
        <v>2428</v>
      </c>
      <c r="BH76" s="472" t="s">
        <v>2428</v>
      </c>
      <c r="BJ76" s="372" t="s">
        <v>533</v>
      </c>
      <c r="BK76" s="384" t="s">
        <v>1990</v>
      </c>
      <c r="BS76" s="386" t="s">
        <v>2057</v>
      </c>
      <c r="BW76" s="437"/>
      <c r="BX76" s="437"/>
      <c r="BY76" s="303" t="s">
        <v>451</v>
      </c>
      <c r="BZ76" s="303">
        <v>31</v>
      </c>
      <c r="CA76" s="303" t="s">
        <v>1396</v>
      </c>
      <c r="CD76" s="418" t="s">
        <v>1397</v>
      </c>
      <c r="CL76" s="303">
        <v>66000</v>
      </c>
      <c r="CM76" s="303" t="s">
        <v>1396</v>
      </c>
      <c r="CP76" s="303" t="s">
        <v>2044</v>
      </c>
      <c r="CZ76" s="416">
        <v>600</v>
      </c>
      <c r="DA76" s="303" t="s">
        <v>2046</v>
      </c>
      <c r="DD76" s="303" t="s">
        <v>2044</v>
      </c>
      <c r="DR76" s="418"/>
    </row>
    <row r="77" spans="1:122" s="303" customFormat="1" x14ac:dyDescent="0.2">
      <c r="A77" s="386" t="str">
        <f t="shared" si="0"/>
        <v>Billings PCE</v>
      </c>
      <c r="B77" s="386" t="s">
        <v>2057</v>
      </c>
      <c r="C77" s="418" t="s">
        <v>2587</v>
      </c>
      <c r="D77" s="418"/>
      <c r="E77" s="471" t="s">
        <v>371</v>
      </c>
      <c r="F77" s="386" t="str">
        <f t="shared" si="12"/>
        <v>Bldg 3</v>
      </c>
      <c r="G77" s="386" t="str">
        <f t="shared" si="3"/>
        <v>Residential</v>
      </c>
      <c r="H77" s="384" t="str">
        <f t="shared" si="4"/>
        <v>basement</v>
      </c>
      <c r="I77" s="385" t="s">
        <v>1397</v>
      </c>
      <c r="J77" s="385" t="str">
        <f t="shared" si="18"/>
        <v>Y</v>
      </c>
      <c r="K77" s="385" t="str">
        <f t="shared" si="23"/>
        <v>Y</v>
      </c>
      <c r="L77" s="386"/>
      <c r="M77" s="385" t="s">
        <v>1397</v>
      </c>
      <c r="N77" s="385" t="str">
        <f t="shared" si="6"/>
        <v>Y</v>
      </c>
      <c r="O77" s="385" t="str">
        <f t="shared" si="24"/>
        <v>Y</v>
      </c>
      <c r="P77" s="386"/>
      <c r="Q77" s="386"/>
      <c r="R77" s="386"/>
      <c r="S77" s="386"/>
      <c r="T77" s="386"/>
      <c r="U77" s="386"/>
      <c r="V77" s="386"/>
      <c r="W77" s="386"/>
      <c r="X77" s="386"/>
      <c r="Y77" s="385" t="s">
        <v>1397</v>
      </c>
      <c r="Z77" s="385" t="str">
        <f t="shared" si="8"/>
        <v>Y</v>
      </c>
      <c r="AA77" s="385" t="str">
        <f t="shared" si="27"/>
        <v>Y</v>
      </c>
      <c r="AC77" s="389">
        <v>5100</v>
      </c>
      <c r="AD77" s="390">
        <v>1.6862745098039215E-3</v>
      </c>
      <c r="AE77" s="385">
        <v>1</v>
      </c>
      <c r="AF77" s="385">
        <v>0</v>
      </c>
      <c r="AG77" s="391">
        <f t="shared" si="20"/>
        <v>1600</v>
      </c>
      <c r="AH77" s="303">
        <v>12</v>
      </c>
      <c r="AI77" s="392">
        <f t="shared" si="21"/>
        <v>602494.40965043299</v>
      </c>
      <c r="AJ77" s="394">
        <f t="shared" si="25"/>
        <v>5100</v>
      </c>
      <c r="AK77" s="394"/>
      <c r="AL77" s="394"/>
      <c r="AM77" s="394">
        <f t="shared" si="10"/>
        <v>8.6</v>
      </c>
      <c r="AN77" s="372">
        <f t="shared" si="11"/>
        <v>3.8</v>
      </c>
      <c r="AO77" s="390">
        <f t="shared" si="22"/>
        <v>1.4273991363653841E-5</v>
      </c>
      <c r="AP77" s="390">
        <f t="shared" si="26"/>
        <v>1.6862745098039215E-3</v>
      </c>
      <c r="AQ77" s="439"/>
      <c r="AR77" s="439"/>
      <c r="AS77" s="396">
        <f t="shared" si="13"/>
        <v>1</v>
      </c>
      <c r="AT77" s="396">
        <f t="shared" si="14"/>
        <v>0</v>
      </c>
      <c r="AU77" s="396">
        <f t="shared" si="15"/>
        <v>1</v>
      </c>
      <c r="AV77" s="396">
        <f t="shared" si="16"/>
        <v>0</v>
      </c>
      <c r="AW77" s="372"/>
      <c r="AX77" s="372"/>
      <c r="AY77" s="396"/>
      <c r="AZ77" s="396"/>
      <c r="BB77" s="372" t="s">
        <v>206</v>
      </c>
      <c r="BC77" s="372"/>
      <c r="BE77" s="303" t="s">
        <v>656</v>
      </c>
      <c r="BG77" s="472" t="s">
        <v>210</v>
      </c>
      <c r="BH77" s="472" t="s">
        <v>210</v>
      </c>
      <c r="BI77" s="303" t="s">
        <v>209</v>
      </c>
      <c r="BJ77" s="372" t="s">
        <v>533</v>
      </c>
      <c r="BK77" s="384" t="s">
        <v>1990</v>
      </c>
      <c r="BS77" s="386" t="s">
        <v>2057</v>
      </c>
      <c r="BW77" s="437"/>
      <c r="BX77" s="437"/>
      <c r="BY77" s="303" t="s">
        <v>451</v>
      </c>
      <c r="BZ77" s="303">
        <v>8.6</v>
      </c>
      <c r="CA77" s="303" t="s">
        <v>1396</v>
      </c>
      <c r="CD77" s="418" t="s">
        <v>1397</v>
      </c>
      <c r="CL77" s="303">
        <v>5100</v>
      </c>
      <c r="CM77" s="303" t="s">
        <v>1396</v>
      </c>
      <c r="CP77" s="303" t="s">
        <v>2044</v>
      </c>
      <c r="CZ77" s="416">
        <v>1600</v>
      </c>
      <c r="DA77" s="303" t="s">
        <v>2046</v>
      </c>
      <c r="DD77" s="303" t="s">
        <v>2044</v>
      </c>
      <c r="DR77" s="418"/>
    </row>
    <row r="78" spans="1:122" s="303" customFormat="1" x14ac:dyDescent="0.2">
      <c r="A78" s="386" t="str">
        <f t="shared" si="0"/>
        <v>Billings PCE</v>
      </c>
      <c r="B78" s="386" t="s">
        <v>2057</v>
      </c>
      <c r="C78" s="418" t="s">
        <v>2587</v>
      </c>
      <c r="D78" s="418"/>
      <c r="E78" s="473" t="s">
        <v>373</v>
      </c>
      <c r="F78" s="386" t="str">
        <f t="shared" si="12"/>
        <v>Bldg 30</v>
      </c>
      <c r="G78" s="386" t="str">
        <f t="shared" si="3"/>
        <v>Residential</v>
      </c>
      <c r="H78" s="384" t="str">
        <f t="shared" si="4"/>
        <v>basement</v>
      </c>
      <c r="I78" s="385" t="s">
        <v>1397</v>
      </c>
      <c r="J78" s="385" t="str">
        <f t="shared" si="18"/>
        <v>Y</v>
      </c>
      <c r="K78" s="385" t="str">
        <f t="shared" si="23"/>
        <v>Y</v>
      </c>
      <c r="L78" s="386"/>
      <c r="M78" s="385" t="s">
        <v>1397</v>
      </c>
      <c r="N78" s="385" t="str">
        <f t="shared" si="6"/>
        <v>Y</v>
      </c>
      <c r="O78" s="385" t="str">
        <f t="shared" si="24"/>
        <v>Y</v>
      </c>
      <c r="P78" s="386"/>
      <c r="Q78" s="386"/>
      <c r="R78" s="386"/>
      <c r="S78" s="386"/>
      <c r="T78" s="386"/>
      <c r="U78" s="386"/>
      <c r="V78" s="386"/>
      <c r="W78" s="386"/>
      <c r="X78" s="386"/>
      <c r="Y78" s="385" t="s">
        <v>1397</v>
      </c>
      <c r="Z78" s="385" t="str">
        <f t="shared" si="8"/>
        <v>Y</v>
      </c>
      <c r="AA78" s="385" t="str">
        <f t="shared" si="27"/>
        <v>Y</v>
      </c>
      <c r="AC78" s="389">
        <v>28000</v>
      </c>
      <c r="AD78" s="390">
        <v>6.4285714285714282E-4</v>
      </c>
      <c r="AE78" s="385">
        <v>1</v>
      </c>
      <c r="AF78" s="385">
        <v>0</v>
      </c>
      <c r="AG78" s="391">
        <f t="shared" si="20"/>
        <v>250</v>
      </c>
      <c r="AH78" s="303">
        <v>12</v>
      </c>
      <c r="AI78" s="392">
        <f t="shared" si="21"/>
        <v>94139.751507880152</v>
      </c>
      <c r="AJ78" s="394">
        <f t="shared" si="25"/>
        <v>28000</v>
      </c>
      <c r="AK78" s="394"/>
      <c r="AL78" s="394"/>
      <c r="AM78" s="394">
        <f t="shared" si="10"/>
        <v>18</v>
      </c>
      <c r="AN78" s="372">
        <f t="shared" si="11"/>
        <v>3.8</v>
      </c>
      <c r="AO78" s="390">
        <f t="shared" si="22"/>
        <v>1.9120509361545611E-4</v>
      </c>
      <c r="AP78" s="390">
        <f t="shared" si="26"/>
        <v>6.4285714285714282E-4</v>
      </c>
      <c r="AQ78" s="439"/>
      <c r="AR78" s="439"/>
      <c r="AS78" s="396">
        <f t="shared" si="13"/>
        <v>1</v>
      </c>
      <c r="AT78" s="396">
        <f t="shared" si="14"/>
        <v>0</v>
      </c>
      <c r="AU78" s="396">
        <f t="shared" si="15"/>
        <v>1</v>
      </c>
      <c r="AV78" s="396">
        <f t="shared" si="16"/>
        <v>0</v>
      </c>
      <c r="AW78" s="372"/>
      <c r="AX78" s="372"/>
      <c r="AY78" s="396"/>
      <c r="AZ78" s="396"/>
      <c r="BB78" s="372" t="s">
        <v>206</v>
      </c>
      <c r="BC78" s="372"/>
      <c r="BE78" s="303" t="s">
        <v>656</v>
      </c>
      <c r="BG78" s="472" t="s">
        <v>2429</v>
      </c>
      <c r="BH78" s="472" t="s">
        <v>2429</v>
      </c>
      <c r="BJ78" s="372" t="s">
        <v>533</v>
      </c>
      <c r="BK78" s="384" t="s">
        <v>1990</v>
      </c>
      <c r="BS78" s="386" t="s">
        <v>2057</v>
      </c>
      <c r="BW78" s="437"/>
      <c r="BX78" s="437"/>
      <c r="BY78" s="303" t="s">
        <v>451</v>
      </c>
      <c r="BZ78" s="303">
        <v>18</v>
      </c>
      <c r="CA78" s="303" t="s">
        <v>1396</v>
      </c>
      <c r="CD78" s="418" t="s">
        <v>1397</v>
      </c>
      <c r="CL78" s="303">
        <v>28000</v>
      </c>
      <c r="CM78" s="303" t="s">
        <v>1396</v>
      </c>
      <c r="CP78" s="303" t="s">
        <v>2044</v>
      </c>
      <c r="CZ78" s="416">
        <v>250</v>
      </c>
      <c r="DA78" s="303" t="s">
        <v>2046</v>
      </c>
      <c r="DD78" s="303" t="s">
        <v>2044</v>
      </c>
      <c r="DR78" s="418"/>
    </row>
    <row r="79" spans="1:122" s="37" customFormat="1" x14ac:dyDescent="0.2">
      <c r="A79" s="155" t="str">
        <f t="shared" si="0"/>
        <v>Billings PCE</v>
      </c>
      <c r="B79" s="155" t="s">
        <v>2057</v>
      </c>
      <c r="C79" s="156" t="s">
        <v>2587</v>
      </c>
      <c r="D79" s="156"/>
      <c r="E79" s="157" t="s">
        <v>371</v>
      </c>
      <c r="F79" s="155" t="str">
        <f t="shared" si="12"/>
        <v>Bldg 31</v>
      </c>
      <c r="G79" s="155" t="str">
        <f t="shared" si="3"/>
        <v>Residential</v>
      </c>
      <c r="H79" s="44" t="str">
        <f t="shared" si="4"/>
        <v>basement</v>
      </c>
      <c r="I79" s="38" t="s">
        <v>1397</v>
      </c>
      <c r="J79" s="38" t="str">
        <f t="shared" si="18"/>
        <v>Y</v>
      </c>
      <c r="K79" s="38" t="str">
        <f t="shared" si="23"/>
        <v>Y</v>
      </c>
      <c r="L79" s="155"/>
      <c r="M79" s="38" t="s">
        <v>1397</v>
      </c>
      <c r="N79" s="38" t="str">
        <f t="shared" si="6"/>
        <v>Y</v>
      </c>
      <c r="O79" s="38" t="str">
        <f t="shared" si="24"/>
        <v>Y</v>
      </c>
      <c r="P79" s="155"/>
      <c r="Q79" s="155"/>
      <c r="R79" s="155"/>
      <c r="S79" s="155"/>
      <c r="T79" s="155"/>
      <c r="U79" s="155"/>
      <c r="V79" s="155"/>
      <c r="W79" s="155"/>
      <c r="X79" s="155"/>
      <c r="Y79" s="38" t="s">
        <v>1397</v>
      </c>
      <c r="Z79" s="38" t="str">
        <f t="shared" si="8"/>
        <v>n</v>
      </c>
      <c r="AA79" s="38" t="str">
        <f t="shared" si="27"/>
        <v>Y</v>
      </c>
      <c r="AC79" s="59">
        <v>6500</v>
      </c>
      <c r="AD79" s="204">
        <v>4.6153846153846153E-4</v>
      </c>
      <c r="AE79" s="38">
        <v>1</v>
      </c>
      <c r="AF79" s="38">
        <v>0</v>
      </c>
      <c r="AG79" s="125">
        <f t="shared" si="20"/>
        <v>200</v>
      </c>
      <c r="AH79" s="37">
        <v>12</v>
      </c>
      <c r="AI79" s="123">
        <f t="shared" si="21"/>
        <v>75311.801206304124</v>
      </c>
      <c r="AJ79" s="40">
        <f t="shared" si="25"/>
        <v>6500</v>
      </c>
      <c r="AK79" s="40"/>
      <c r="AL79" s="40"/>
      <c r="AM79" s="40">
        <f t="shared" si="10"/>
        <v>3</v>
      </c>
      <c r="AN79" s="39">
        <f t="shared" si="11"/>
        <v>3.8</v>
      </c>
      <c r="AO79" s="204">
        <f t="shared" si="22"/>
        <v>3.983439450322002E-5</v>
      </c>
      <c r="AP79" s="204">
        <f t="shared" si="26"/>
        <v>4.6153846153846153E-4</v>
      </c>
      <c r="AQ79" s="45"/>
      <c r="AR79" s="45"/>
      <c r="AS79" s="115">
        <f t="shared" si="13"/>
        <v>1</v>
      </c>
      <c r="AT79" s="115">
        <f t="shared" si="14"/>
        <v>0</v>
      </c>
      <c r="AU79" s="115">
        <f t="shared" si="15"/>
        <v>1</v>
      </c>
      <c r="AV79" s="115">
        <f t="shared" si="16"/>
        <v>0</v>
      </c>
      <c r="AW79" s="39"/>
      <c r="AX79" s="39"/>
      <c r="AY79" s="115"/>
      <c r="AZ79" s="115"/>
      <c r="BB79" s="39" t="s">
        <v>206</v>
      </c>
      <c r="BC79" s="39"/>
      <c r="BE79" s="37" t="s">
        <v>656</v>
      </c>
      <c r="BG79" s="158" t="s">
        <v>1754</v>
      </c>
      <c r="BH79" s="158" t="s">
        <v>1754</v>
      </c>
      <c r="BJ79" s="39" t="s">
        <v>533</v>
      </c>
      <c r="BK79" s="44" t="s">
        <v>1990</v>
      </c>
      <c r="BS79" s="155" t="s">
        <v>2057</v>
      </c>
      <c r="BW79" s="244"/>
      <c r="BX79" s="244"/>
      <c r="BY79" s="37" t="s">
        <v>451</v>
      </c>
      <c r="BZ79" s="37">
        <v>3</v>
      </c>
      <c r="CA79" s="37" t="s">
        <v>1396</v>
      </c>
      <c r="CD79" s="156" t="s">
        <v>1397</v>
      </c>
      <c r="CL79" s="37">
        <v>6500</v>
      </c>
      <c r="CM79" s="37" t="s">
        <v>1396</v>
      </c>
      <c r="CP79" s="37" t="s">
        <v>2044</v>
      </c>
      <c r="CZ79" s="49">
        <v>200</v>
      </c>
      <c r="DA79" s="37" t="s">
        <v>2046</v>
      </c>
      <c r="DD79" s="37" t="s">
        <v>2044</v>
      </c>
      <c r="DR79" s="156"/>
    </row>
    <row r="80" spans="1:122" s="303" customFormat="1" x14ac:dyDescent="0.2">
      <c r="A80" s="386" t="str">
        <f t="shared" si="0"/>
        <v>Billings PCE</v>
      </c>
      <c r="B80" s="386" t="s">
        <v>2057</v>
      </c>
      <c r="C80" s="418" t="s">
        <v>2587</v>
      </c>
      <c r="D80" s="418"/>
      <c r="E80" s="473" t="s">
        <v>373</v>
      </c>
      <c r="F80" s="386" t="str">
        <f t="shared" si="12"/>
        <v>Bldg 32</v>
      </c>
      <c r="G80" s="386" t="str">
        <f t="shared" si="3"/>
        <v>Residential</v>
      </c>
      <c r="H80" s="384" t="str">
        <f t="shared" si="4"/>
        <v>basement</v>
      </c>
      <c r="I80" s="385" t="s">
        <v>1397</v>
      </c>
      <c r="J80" s="385" t="str">
        <f t="shared" ref="J80:J111" si="28">IF(AG80="","",IF(AN80="","Y",IF(AI80&gt;AN80*$J$38,"Y","n")))</f>
        <v>Y</v>
      </c>
      <c r="K80" s="385" t="str">
        <f t="shared" si="23"/>
        <v>Y</v>
      </c>
      <c r="L80" s="386"/>
      <c r="M80" s="385" t="s">
        <v>1397</v>
      </c>
      <c r="N80" s="385" t="str">
        <f t="shared" si="6"/>
        <v>Y</v>
      </c>
      <c r="O80" s="385" t="str">
        <f t="shared" si="24"/>
        <v>Y</v>
      </c>
      <c r="P80" s="386"/>
      <c r="Q80" s="386"/>
      <c r="R80" s="386"/>
      <c r="S80" s="386"/>
      <c r="T80" s="386"/>
      <c r="U80" s="386"/>
      <c r="V80" s="386"/>
      <c r="W80" s="386"/>
      <c r="X80" s="386"/>
      <c r="Y80" s="385" t="s">
        <v>1397</v>
      </c>
      <c r="Z80" s="385" t="str">
        <f t="shared" si="8"/>
        <v>Y</v>
      </c>
      <c r="AA80" s="385" t="str">
        <f t="shared" si="27"/>
        <v>Y</v>
      </c>
      <c r="AC80" s="389">
        <v>12000</v>
      </c>
      <c r="AD80" s="390">
        <v>2.6666666666666666E-3</v>
      </c>
      <c r="AE80" s="385">
        <v>1</v>
      </c>
      <c r="AF80" s="385">
        <v>0</v>
      </c>
      <c r="AG80" s="391">
        <f t="shared" ref="AG80:AG111" si="29">IF(CZ80="","",IF(DA80="mg/l",1000*CZ80,CZ80))</f>
        <v>125</v>
      </c>
      <c r="AH80" s="303">
        <v>12</v>
      </c>
      <c r="AI80" s="392">
        <f t="shared" ref="AI80:AI109" si="30">IF(AG80="","",AG80*1000*(INDEX(Hatm25C,MATCH(B80,ChemNameChem,0))/(0.000082057*(AH80+273)))*EXP(-(INDEX(Evap,MATCH(B80,ChemNameChem,0))*((1-(AH80+273)/INDEX(Tcrit,MATCH(B80,ChemNameChem,0)))/(1-INDEX(Tboil,MATCH(B80,ChemNameChem,0))/INDEX(Tcrit,MATCH(B80,ChemNameChem,0))))^IF((INDEX(Tboil,MATCH(B80,ChemNameChem,0))/INDEX(Tcrit,MATCH(B80,ChemNameChem,0)))&lt;0.57,0.3,IF((INDEX(Tboil,MATCH(B80,ChemNameChem,0))/INDEX(Tcrit,MATCH(B80,ChemNameChem,0)))&gt;0.71,0.41,0.74*(INDEX(Tboil,MATCH(B80,ChemNameChem,0))/INDEX(Tcrit,MATCH(B80,ChemNameChem,0)))-0.116)))*0.5032*(1/(AH80+273)-1/298)))</f>
        <v>47069.875753940076</v>
      </c>
      <c r="AJ80" s="394">
        <f t="shared" si="25"/>
        <v>12000</v>
      </c>
      <c r="AK80" s="394"/>
      <c r="AL80" s="394"/>
      <c r="AM80" s="394">
        <f t="shared" si="10"/>
        <v>32</v>
      </c>
      <c r="AN80" s="372">
        <f t="shared" si="11"/>
        <v>3.8</v>
      </c>
      <c r="AO80" s="390">
        <f t="shared" ref="AO80:AO111" si="31">IF(AG80="","",AM80/AI80)</f>
        <v>6.798403328549551E-4</v>
      </c>
      <c r="AP80" s="390">
        <f t="shared" si="26"/>
        <v>2.6666666666666666E-3</v>
      </c>
      <c r="AQ80" s="439"/>
      <c r="AR80" s="439"/>
      <c r="AS80" s="396">
        <f t="shared" si="13"/>
        <v>1</v>
      </c>
      <c r="AT80" s="396">
        <f t="shared" si="14"/>
        <v>0</v>
      </c>
      <c r="AU80" s="396">
        <f t="shared" si="15"/>
        <v>1</v>
      </c>
      <c r="AV80" s="396">
        <f t="shared" si="16"/>
        <v>0</v>
      </c>
      <c r="AW80" s="372"/>
      <c r="AX80" s="372"/>
      <c r="AY80" s="396"/>
      <c r="AZ80" s="396"/>
      <c r="BB80" s="372" t="s">
        <v>206</v>
      </c>
      <c r="BC80" s="372"/>
      <c r="BE80" s="303" t="s">
        <v>656</v>
      </c>
      <c r="BG80" s="472" t="s">
        <v>1755</v>
      </c>
      <c r="BH80" s="472" t="s">
        <v>1755</v>
      </c>
      <c r="BJ80" s="372" t="s">
        <v>533</v>
      </c>
      <c r="BK80" s="384" t="s">
        <v>1990</v>
      </c>
      <c r="BS80" s="386" t="s">
        <v>2057</v>
      </c>
      <c r="BW80" s="437"/>
      <c r="BX80" s="437"/>
      <c r="BY80" s="303" t="s">
        <v>451</v>
      </c>
      <c r="BZ80" s="303">
        <v>32</v>
      </c>
      <c r="CA80" s="303" t="s">
        <v>1396</v>
      </c>
      <c r="CD80" s="418" t="s">
        <v>1397</v>
      </c>
      <c r="CL80" s="303">
        <v>12000</v>
      </c>
      <c r="CM80" s="303" t="s">
        <v>1396</v>
      </c>
      <c r="CP80" s="303" t="s">
        <v>2044</v>
      </c>
      <c r="CZ80" s="416">
        <v>125</v>
      </c>
      <c r="DA80" s="303" t="s">
        <v>2046</v>
      </c>
      <c r="DD80" s="303" t="s">
        <v>2044</v>
      </c>
      <c r="DR80" s="418"/>
    </row>
    <row r="81" spans="1:123" s="37" customFormat="1" x14ac:dyDescent="0.2">
      <c r="A81" s="155" t="str">
        <f t="shared" si="0"/>
        <v>Billings PCE</v>
      </c>
      <c r="B81" s="155" t="s">
        <v>2057</v>
      </c>
      <c r="C81" s="156" t="s">
        <v>2587</v>
      </c>
      <c r="D81" s="156"/>
      <c r="E81" s="157" t="s">
        <v>371</v>
      </c>
      <c r="F81" s="155" t="str">
        <f t="shared" si="12"/>
        <v>Bldg 4</v>
      </c>
      <c r="G81" s="155" t="str">
        <f t="shared" si="3"/>
        <v>Residential</v>
      </c>
      <c r="H81" s="44" t="str">
        <f t="shared" si="4"/>
        <v>basement</v>
      </c>
      <c r="I81" s="38" t="s">
        <v>1397</v>
      </c>
      <c r="J81" s="38" t="str">
        <f t="shared" si="28"/>
        <v>Y</v>
      </c>
      <c r="K81" s="38" t="str">
        <f t="shared" si="23"/>
        <v>Y</v>
      </c>
      <c r="L81" s="155"/>
      <c r="M81" s="38" t="s">
        <v>1397</v>
      </c>
      <c r="N81" s="38" t="str">
        <f t="shared" si="6"/>
        <v>Y</v>
      </c>
      <c r="O81" s="38" t="str">
        <f t="shared" si="24"/>
        <v>Y</v>
      </c>
      <c r="P81" s="155"/>
      <c r="Q81" s="155"/>
      <c r="R81" s="155"/>
      <c r="S81" s="155"/>
      <c r="T81" s="155"/>
      <c r="U81" s="155"/>
      <c r="V81" s="155"/>
      <c r="W81" s="155"/>
      <c r="X81" s="155"/>
      <c r="Y81" s="38" t="s">
        <v>1397</v>
      </c>
      <c r="Z81" s="38" t="str">
        <f t="shared" si="8"/>
        <v>n</v>
      </c>
      <c r="AA81" s="38" t="str">
        <f t="shared" si="27"/>
        <v>Y</v>
      </c>
      <c r="AC81" s="59">
        <v>8400</v>
      </c>
      <c r="AD81" s="204">
        <v>2.4999999999999998E-5</v>
      </c>
      <c r="AE81" s="38">
        <v>1</v>
      </c>
      <c r="AF81" s="38">
        <v>0</v>
      </c>
      <c r="AG81" s="125">
        <f t="shared" si="29"/>
        <v>10</v>
      </c>
      <c r="AH81" s="37">
        <v>12</v>
      </c>
      <c r="AI81" s="123">
        <f t="shared" si="30"/>
        <v>3765.5900603152058</v>
      </c>
      <c r="AJ81" s="40">
        <f t="shared" si="25"/>
        <v>8400</v>
      </c>
      <c r="AK81" s="40"/>
      <c r="AL81" s="40"/>
      <c r="AM81" s="40">
        <f t="shared" si="10"/>
        <v>0.21</v>
      </c>
      <c r="AN81" s="39">
        <f t="shared" si="11"/>
        <v>3.8</v>
      </c>
      <c r="AO81" s="204">
        <f t="shared" si="31"/>
        <v>5.5768152304508034E-5</v>
      </c>
      <c r="AP81" s="204">
        <f t="shared" si="26"/>
        <v>2.4999999999999998E-5</v>
      </c>
      <c r="AQ81" s="45"/>
      <c r="AR81" s="45"/>
      <c r="AS81" s="115">
        <f t="shared" si="13"/>
        <v>1</v>
      </c>
      <c r="AT81" s="115">
        <f t="shared" si="14"/>
        <v>0</v>
      </c>
      <c r="AU81" s="115">
        <f t="shared" si="15"/>
        <v>1</v>
      </c>
      <c r="AV81" s="115">
        <f t="shared" si="16"/>
        <v>0</v>
      </c>
      <c r="AW81" s="39"/>
      <c r="AX81" s="39"/>
      <c r="AY81" s="115"/>
      <c r="AZ81" s="115"/>
      <c r="BB81" s="39" t="s">
        <v>206</v>
      </c>
      <c r="BC81" s="39"/>
      <c r="BE81" s="37" t="s">
        <v>656</v>
      </c>
      <c r="BG81" s="158" t="s">
        <v>211</v>
      </c>
      <c r="BH81" s="158" t="s">
        <v>211</v>
      </c>
      <c r="BJ81" s="39" t="s">
        <v>533</v>
      </c>
      <c r="BK81" s="44" t="s">
        <v>1990</v>
      </c>
      <c r="BS81" s="155" t="s">
        <v>2057</v>
      </c>
      <c r="BW81" s="244"/>
      <c r="BX81" s="244"/>
      <c r="BY81" s="37" t="s">
        <v>451</v>
      </c>
      <c r="BZ81" s="37">
        <v>0.21</v>
      </c>
      <c r="CA81" s="37" t="s">
        <v>1396</v>
      </c>
      <c r="CD81" s="156" t="s">
        <v>1397</v>
      </c>
      <c r="CL81" s="37">
        <v>8400</v>
      </c>
      <c r="CM81" s="37" t="s">
        <v>1396</v>
      </c>
      <c r="CP81" s="37" t="s">
        <v>2044</v>
      </c>
      <c r="CZ81" s="49">
        <v>10</v>
      </c>
      <c r="DA81" s="37" t="s">
        <v>2046</v>
      </c>
      <c r="DD81" s="37" t="s">
        <v>2044</v>
      </c>
      <c r="DR81" s="156"/>
    </row>
    <row r="82" spans="1:123" s="37" customFormat="1" hidden="1" x14ac:dyDescent="0.2">
      <c r="A82" s="155" t="str">
        <f t="shared" si="0"/>
        <v>Billings PCE</v>
      </c>
      <c r="B82" s="155" t="s">
        <v>2057</v>
      </c>
      <c r="C82" s="156" t="s">
        <v>2587</v>
      </c>
      <c r="D82" s="156"/>
      <c r="E82" s="157" t="s">
        <v>371</v>
      </c>
      <c r="F82" s="155" t="str">
        <f t="shared" si="12"/>
        <v>Bldg 5</v>
      </c>
      <c r="G82" s="155" t="str">
        <f t="shared" si="3"/>
        <v>commercial</v>
      </c>
      <c r="H82" s="44" t="str">
        <f t="shared" si="4"/>
        <v>basement</v>
      </c>
      <c r="I82" s="38" t="s">
        <v>1397</v>
      </c>
      <c r="J82" s="38" t="str">
        <f t="shared" si="28"/>
        <v>Y</v>
      </c>
      <c r="K82" s="38" t="str">
        <f t="shared" si="23"/>
        <v>Y</v>
      </c>
      <c r="L82" s="155"/>
      <c r="M82" s="38" t="s">
        <v>1397</v>
      </c>
      <c r="N82" s="38" t="str">
        <f t="shared" si="6"/>
        <v>Y</v>
      </c>
      <c r="O82" s="38" t="str">
        <f t="shared" si="24"/>
        <v>Y</v>
      </c>
      <c r="P82" s="155"/>
      <c r="Q82" s="155"/>
      <c r="R82" s="155"/>
      <c r="S82" s="155"/>
      <c r="T82" s="155"/>
      <c r="U82" s="155"/>
      <c r="V82" s="155"/>
      <c r="W82" s="155"/>
      <c r="X82" s="155"/>
      <c r="Y82" s="38" t="s">
        <v>1397</v>
      </c>
      <c r="Z82" s="38" t="str">
        <f t="shared" si="8"/>
        <v>Y</v>
      </c>
      <c r="AA82" s="38" t="str">
        <f t="shared" si="27"/>
        <v>Y</v>
      </c>
      <c r="AC82" s="59">
        <v>3500</v>
      </c>
      <c r="AD82" s="204">
        <v>1.5714285714285715E-3</v>
      </c>
      <c r="AE82" s="38">
        <v>1</v>
      </c>
      <c r="AF82" s="38">
        <v>0</v>
      </c>
      <c r="AG82" s="125">
        <f t="shared" si="29"/>
        <v>400</v>
      </c>
      <c r="AH82" s="37">
        <v>12</v>
      </c>
      <c r="AI82" s="123">
        <f t="shared" si="30"/>
        <v>150623.60241260825</v>
      </c>
      <c r="AJ82" s="40">
        <f t="shared" si="25"/>
        <v>3500</v>
      </c>
      <c r="AK82" s="40"/>
      <c r="AL82" s="40"/>
      <c r="AM82" s="40">
        <f t="shared" si="10"/>
        <v>5.5</v>
      </c>
      <c r="AN82" s="39">
        <f t="shared" si="11"/>
        <v>3.8</v>
      </c>
      <c r="AO82" s="204">
        <f t="shared" si="31"/>
        <v>3.6514861627951689E-5</v>
      </c>
      <c r="AP82" s="204">
        <f t="shared" si="26"/>
        <v>1.5714285714285715E-3</v>
      </c>
      <c r="AQ82" s="45"/>
      <c r="AR82" s="45"/>
      <c r="AS82" s="115">
        <f t="shared" si="13"/>
        <v>1</v>
      </c>
      <c r="AT82" s="115">
        <f t="shared" si="14"/>
        <v>0</v>
      </c>
      <c r="AU82" s="115">
        <f t="shared" si="15"/>
        <v>1</v>
      </c>
      <c r="AV82" s="115">
        <f t="shared" si="16"/>
        <v>0</v>
      </c>
      <c r="AW82" s="39"/>
      <c r="AX82" s="39"/>
      <c r="AY82" s="115"/>
      <c r="AZ82" s="115"/>
      <c r="BB82" s="39" t="s">
        <v>206</v>
      </c>
      <c r="BC82" s="39"/>
      <c r="BE82" s="37" t="s">
        <v>656</v>
      </c>
      <c r="BG82" s="158" t="s">
        <v>212</v>
      </c>
      <c r="BH82" s="158" t="s">
        <v>212</v>
      </c>
      <c r="BI82" s="37" t="s">
        <v>213</v>
      </c>
      <c r="BJ82" s="39" t="s">
        <v>2054</v>
      </c>
      <c r="BK82" s="44" t="s">
        <v>1990</v>
      </c>
      <c r="BS82" s="155" t="s">
        <v>2057</v>
      </c>
      <c r="BW82" s="244"/>
      <c r="BX82" s="244"/>
      <c r="BY82" s="37" t="s">
        <v>451</v>
      </c>
      <c r="BZ82" s="37">
        <v>5.5</v>
      </c>
      <c r="CA82" s="37" t="s">
        <v>1396</v>
      </c>
      <c r="CD82" s="156" t="s">
        <v>1397</v>
      </c>
      <c r="CL82" s="37">
        <v>3500</v>
      </c>
      <c r="CM82" s="37" t="s">
        <v>1396</v>
      </c>
      <c r="CP82" s="37" t="s">
        <v>2044</v>
      </c>
      <c r="CZ82" s="49">
        <v>400</v>
      </c>
      <c r="DA82" s="37" t="s">
        <v>2046</v>
      </c>
      <c r="DD82" s="37" t="s">
        <v>2044</v>
      </c>
      <c r="DR82" s="156"/>
    </row>
    <row r="83" spans="1:123" s="37" customFormat="1" hidden="1" x14ac:dyDescent="0.2">
      <c r="A83" s="155" t="str">
        <f t="shared" si="0"/>
        <v>Billings PCE</v>
      </c>
      <c r="B83" s="155" t="s">
        <v>2057</v>
      </c>
      <c r="C83" s="156" t="s">
        <v>2587</v>
      </c>
      <c r="D83" s="156"/>
      <c r="E83" s="157" t="s">
        <v>371</v>
      </c>
      <c r="F83" s="155" t="str">
        <f t="shared" si="12"/>
        <v>Bldg 6</v>
      </c>
      <c r="G83" s="155" t="str">
        <f t="shared" si="3"/>
        <v>commercial</v>
      </c>
      <c r="H83" s="44" t="str">
        <f t="shared" si="4"/>
        <v>basement</v>
      </c>
      <c r="I83" s="38" t="s">
        <v>1397</v>
      </c>
      <c r="J83" s="38" t="str">
        <f t="shared" si="28"/>
        <v>Y</v>
      </c>
      <c r="K83" s="38" t="str">
        <f t="shared" si="23"/>
        <v>Y</v>
      </c>
      <c r="L83" s="155"/>
      <c r="M83" s="38" t="s">
        <v>1397</v>
      </c>
      <c r="N83" s="38" t="str">
        <f t="shared" si="6"/>
        <v>n</v>
      </c>
      <c r="O83" s="38" t="str">
        <f t="shared" si="24"/>
        <v>Y</v>
      </c>
      <c r="P83" s="155"/>
      <c r="Q83" s="155"/>
      <c r="R83" s="155"/>
      <c r="S83" s="155"/>
      <c r="T83" s="155"/>
      <c r="U83" s="155"/>
      <c r="V83" s="155"/>
      <c r="W83" s="155"/>
      <c r="X83" s="155"/>
      <c r="Y83" s="38" t="s">
        <v>1397</v>
      </c>
      <c r="Z83" s="38" t="str">
        <f t="shared" si="8"/>
        <v>Y</v>
      </c>
      <c r="AA83" s="38" t="str">
        <f t="shared" si="27"/>
        <v>Y</v>
      </c>
      <c r="AC83" s="59">
        <v>81</v>
      </c>
      <c r="AD83" s="204">
        <v>0.10123456790123456</v>
      </c>
      <c r="AE83" s="38">
        <v>1</v>
      </c>
      <c r="AF83" s="38">
        <v>0</v>
      </c>
      <c r="AG83" s="125">
        <f t="shared" si="29"/>
        <v>1500</v>
      </c>
      <c r="AH83" s="37">
        <v>12</v>
      </c>
      <c r="AI83" s="123">
        <f t="shared" si="30"/>
        <v>564838.50904728088</v>
      </c>
      <c r="AJ83" s="40">
        <f t="shared" si="25"/>
        <v>81</v>
      </c>
      <c r="AK83" s="40"/>
      <c r="AL83" s="40"/>
      <c r="AM83" s="40">
        <f t="shared" si="10"/>
        <v>8.1999999999999993</v>
      </c>
      <c r="AN83" s="39">
        <f t="shared" si="11"/>
        <v>3.8</v>
      </c>
      <c r="AO83" s="204">
        <f t="shared" si="31"/>
        <v>1.4517423774506853E-5</v>
      </c>
      <c r="AP83" s="204">
        <f t="shared" si="26"/>
        <v>0.10123456790123456</v>
      </c>
      <c r="AQ83" s="45"/>
      <c r="AR83" s="45"/>
      <c r="AS83" s="115">
        <f t="shared" si="13"/>
        <v>1</v>
      </c>
      <c r="AT83" s="115">
        <f t="shared" si="14"/>
        <v>0</v>
      </c>
      <c r="AU83" s="115">
        <f t="shared" si="15"/>
        <v>1</v>
      </c>
      <c r="AV83" s="115">
        <f t="shared" si="16"/>
        <v>0</v>
      </c>
      <c r="AW83" s="39"/>
      <c r="AX83" s="39"/>
      <c r="AY83" s="115"/>
      <c r="AZ83" s="115"/>
      <c r="BB83" s="39" t="s">
        <v>206</v>
      </c>
      <c r="BC83" s="39"/>
      <c r="BE83" s="37" t="s">
        <v>656</v>
      </c>
      <c r="BG83" s="158" t="s">
        <v>214</v>
      </c>
      <c r="BH83" s="158" t="s">
        <v>214</v>
      </c>
      <c r="BI83" s="37" t="s">
        <v>215</v>
      </c>
      <c r="BJ83" s="39" t="s">
        <v>2054</v>
      </c>
      <c r="BK83" s="44" t="s">
        <v>1990</v>
      </c>
      <c r="BS83" s="155" t="s">
        <v>2057</v>
      </c>
      <c r="BW83" s="244"/>
      <c r="BX83" s="244"/>
      <c r="BY83" s="37" t="s">
        <v>451</v>
      </c>
      <c r="BZ83" s="37">
        <v>8.1999999999999993</v>
      </c>
      <c r="CA83" s="37" t="s">
        <v>1396</v>
      </c>
      <c r="CD83" s="156" t="s">
        <v>1397</v>
      </c>
      <c r="CL83" s="37">
        <v>81</v>
      </c>
      <c r="CM83" s="37" t="s">
        <v>1396</v>
      </c>
      <c r="CP83" s="37" t="s">
        <v>2044</v>
      </c>
      <c r="CZ83" s="49">
        <v>1500</v>
      </c>
      <c r="DA83" s="37" t="s">
        <v>2046</v>
      </c>
      <c r="DD83" s="37" t="s">
        <v>2044</v>
      </c>
      <c r="DR83" s="156"/>
    </row>
    <row r="84" spans="1:123" s="37" customFormat="1" hidden="1" x14ac:dyDescent="0.2">
      <c r="A84" s="155" t="str">
        <f t="shared" si="0"/>
        <v>Billings PCE</v>
      </c>
      <c r="B84" s="155" t="s">
        <v>2057</v>
      </c>
      <c r="C84" s="156" t="s">
        <v>2587</v>
      </c>
      <c r="D84" s="156"/>
      <c r="E84" s="157" t="s">
        <v>371</v>
      </c>
      <c r="F84" s="155" t="str">
        <f t="shared" si="12"/>
        <v>Bldg 7</v>
      </c>
      <c r="G84" s="155" t="str">
        <f t="shared" si="3"/>
        <v>commercial</v>
      </c>
      <c r="H84" s="44" t="str">
        <f t="shared" si="4"/>
        <v>basement</v>
      </c>
      <c r="I84" s="38" t="s">
        <v>1397</v>
      </c>
      <c r="J84" s="38" t="str">
        <f t="shared" si="28"/>
        <v>Y</v>
      </c>
      <c r="K84" s="38" t="str">
        <f t="shared" si="23"/>
        <v>Y</v>
      </c>
      <c r="L84" s="155"/>
      <c r="M84" s="38" t="s">
        <v>1397</v>
      </c>
      <c r="N84" s="38" t="str">
        <f t="shared" si="6"/>
        <v>Y</v>
      </c>
      <c r="O84" s="38" t="str">
        <f t="shared" si="24"/>
        <v>Y</v>
      </c>
      <c r="P84" s="155"/>
      <c r="Q84" s="155"/>
      <c r="R84" s="155"/>
      <c r="S84" s="155"/>
      <c r="T84" s="155"/>
      <c r="U84" s="155"/>
      <c r="V84" s="155"/>
      <c r="W84" s="155"/>
      <c r="X84" s="155"/>
      <c r="Y84" s="38" t="s">
        <v>1397</v>
      </c>
      <c r="Z84" s="38" t="str">
        <f t="shared" si="8"/>
        <v>Y</v>
      </c>
      <c r="AA84" s="38" t="str">
        <f t="shared" si="27"/>
        <v>Y</v>
      </c>
      <c r="AC84" s="59">
        <v>1800000</v>
      </c>
      <c r="AD84" s="204">
        <v>7.2222222222222219E-5</v>
      </c>
      <c r="AE84" s="38">
        <v>1</v>
      </c>
      <c r="AF84" s="38">
        <v>0</v>
      </c>
      <c r="AG84" s="125">
        <f t="shared" si="29"/>
        <v>23100</v>
      </c>
      <c r="AH84" s="37">
        <v>12</v>
      </c>
      <c r="AI84" s="123">
        <f t="shared" si="30"/>
        <v>8698513.0393281244</v>
      </c>
      <c r="AJ84" s="40">
        <f t="shared" si="25"/>
        <v>1800000</v>
      </c>
      <c r="AK84" s="40"/>
      <c r="AL84" s="40"/>
      <c r="AM84" s="40">
        <f t="shared" si="10"/>
        <v>130</v>
      </c>
      <c r="AN84" s="39">
        <f t="shared" si="11"/>
        <v>3.8</v>
      </c>
      <c r="AO84" s="204">
        <f t="shared" si="31"/>
        <v>1.4945083074801167E-5</v>
      </c>
      <c r="AP84" s="204">
        <f t="shared" si="26"/>
        <v>7.2222222222222219E-5</v>
      </c>
      <c r="AQ84" s="45"/>
      <c r="AR84" s="45"/>
      <c r="AS84" s="115">
        <f t="shared" si="13"/>
        <v>1</v>
      </c>
      <c r="AT84" s="115">
        <f t="shared" si="14"/>
        <v>0</v>
      </c>
      <c r="AU84" s="115">
        <f t="shared" si="15"/>
        <v>1</v>
      </c>
      <c r="AV84" s="115">
        <f t="shared" si="16"/>
        <v>0</v>
      </c>
      <c r="AW84" s="39"/>
      <c r="AX84" s="39"/>
      <c r="AY84" s="115"/>
      <c r="AZ84" s="115"/>
      <c r="BB84" s="39" t="s">
        <v>206</v>
      </c>
      <c r="BC84" s="39"/>
      <c r="BE84" s="37" t="s">
        <v>656</v>
      </c>
      <c r="BG84" s="158" t="s">
        <v>216</v>
      </c>
      <c r="BH84" s="158" t="s">
        <v>216</v>
      </c>
      <c r="BI84" s="37" t="s">
        <v>235</v>
      </c>
      <c r="BJ84" s="39" t="s">
        <v>2054</v>
      </c>
      <c r="BK84" s="44" t="s">
        <v>1990</v>
      </c>
      <c r="BS84" s="155" t="s">
        <v>2057</v>
      </c>
      <c r="BW84" s="244"/>
      <c r="BX84" s="244"/>
      <c r="BY84" s="37" t="s">
        <v>451</v>
      </c>
      <c r="BZ84" s="37">
        <v>130</v>
      </c>
      <c r="CA84" s="37" t="s">
        <v>1396</v>
      </c>
      <c r="CD84" s="156" t="s">
        <v>1397</v>
      </c>
      <c r="CL84" s="37">
        <v>1800000</v>
      </c>
      <c r="CM84" s="37" t="s">
        <v>1396</v>
      </c>
      <c r="CP84" s="37" t="s">
        <v>2044</v>
      </c>
      <c r="CZ84" s="49">
        <v>23100</v>
      </c>
      <c r="DA84" s="37" t="s">
        <v>2046</v>
      </c>
      <c r="DD84" s="37" t="s">
        <v>2044</v>
      </c>
      <c r="DR84" s="156"/>
    </row>
    <row r="85" spans="1:123" s="303" customFormat="1" x14ac:dyDescent="0.2">
      <c r="A85" s="386" t="str">
        <f t="shared" si="0"/>
        <v>Billings PCE</v>
      </c>
      <c r="B85" s="386" t="s">
        <v>2057</v>
      </c>
      <c r="C85" s="418" t="s">
        <v>2587</v>
      </c>
      <c r="D85" s="418"/>
      <c r="E85" s="471" t="s">
        <v>371</v>
      </c>
      <c r="F85" s="386" t="str">
        <f t="shared" si="12"/>
        <v>Bldg 8</v>
      </c>
      <c r="G85" s="386" t="str">
        <f t="shared" si="3"/>
        <v>Residential</v>
      </c>
      <c r="H85" s="384" t="str">
        <f t="shared" si="4"/>
        <v>basement</v>
      </c>
      <c r="I85" s="385" t="s">
        <v>1397</v>
      </c>
      <c r="J85" s="385" t="str">
        <f t="shared" si="28"/>
        <v>Y</v>
      </c>
      <c r="K85" s="385" t="str">
        <f t="shared" si="23"/>
        <v>Y</v>
      </c>
      <c r="L85" s="386"/>
      <c r="M85" s="385" t="s">
        <v>1397</v>
      </c>
      <c r="N85" s="385" t="str">
        <f t="shared" si="6"/>
        <v>Y</v>
      </c>
      <c r="O85" s="385" t="str">
        <f t="shared" si="24"/>
        <v>Y</v>
      </c>
      <c r="P85" s="386"/>
      <c r="Q85" s="386"/>
      <c r="R85" s="386"/>
      <c r="S85" s="386"/>
      <c r="T85" s="386"/>
      <c r="U85" s="386"/>
      <c r="V85" s="386"/>
      <c r="W85" s="386"/>
      <c r="X85" s="386"/>
      <c r="Y85" s="385" t="s">
        <v>1397</v>
      </c>
      <c r="Z85" s="385" t="str">
        <f t="shared" si="8"/>
        <v>Y</v>
      </c>
      <c r="AA85" s="385" t="str">
        <f t="shared" si="27"/>
        <v>Y</v>
      </c>
      <c r="AC85" s="389">
        <v>47000</v>
      </c>
      <c r="AD85" s="390">
        <v>2.3404255319148937E-4</v>
      </c>
      <c r="AE85" s="385">
        <v>1</v>
      </c>
      <c r="AF85" s="385">
        <v>0</v>
      </c>
      <c r="AG85" s="391">
        <f t="shared" si="29"/>
        <v>750</v>
      </c>
      <c r="AH85" s="303">
        <v>12</v>
      </c>
      <c r="AI85" s="392">
        <f t="shared" si="30"/>
        <v>282419.25452364044</v>
      </c>
      <c r="AJ85" s="394">
        <f t="shared" si="25"/>
        <v>47000</v>
      </c>
      <c r="AK85" s="394"/>
      <c r="AL85" s="394"/>
      <c r="AM85" s="394">
        <f t="shared" si="10"/>
        <v>11</v>
      </c>
      <c r="AN85" s="372">
        <f t="shared" si="11"/>
        <v>3.8</v>
      </c>
      <c r="AO85" s="390">
        <f t="shared" si="31"/>
        <v>3.89491857364818E-5</v>
      </c>
      <c r="AP85" s="390">
        <f t="shared" si="26"/>
        <v>2.3404255319148937E-4</v>
      </c>
      <c r="AQ85" s="439"/>
      <c r="AR85" s="439"/>
      <c r="AS85" s="396">
        <f t="shared" si="13"/>
        <v>1</v>
      </c>
      <c r="AT85" s="396">
        <f t="shared" si="14"/>
        <v>0</v>
      </c>
      <c r="AU85" s="396">
        <f t="shared" si="15"/>
        <v>1</v>
      </c>
      <c r="AV85" s="396">
        <f t="shared" si="16"/>
        <v>0</v>
      </c>
      <c r="AW85" s="372"/>
      <c r="AX85" s="372"/>
      <c r="AY85" s="396"/>
      <c r="AZ85" s="396"/>
      <c r="BB85" s="372" t="s">
        <v>206</v>
      </c>
      <c r="BC85" s="372"/>
      <c r="BE85" s="303" t="s">
        <v>656</v>
      </c>
      <c r="BG85" s="472" t="s">
        <v>217</v>
      </c>
      <c r="BH85" s="472" t="s">
        <v>217</v>
      </c>
      <c r="BJ85" s="372" t="s">
        <v>533</v>
      </c>
      <c r="BK85" s="384" t="s">
        <v>1990</v>
      </c>
      <c r="BS85" s="386" t="s">
        <v>2057</v>
      </c>
      <c r="BW85" s="437"/>
      <c r="BX85" s="437"/>
      <c r="BY85" s="303" t="s">
        <v>451</v>
      </c>
      <c r="BZ85" s="303">
        <v>11</v>
      </c>
      <c r="CA85" s="303" t="s">
        <v>1396</v>
      </c>
      <c r="CD85" s="418" t="s">
        <v>1397</v>
      </c>
      <c r="CL85" s="303">
        <v>47000</v>
      </c>
      <c r="CM85" s="303" t="s">
        <v>1396</v>
      </c>
      <c r="CP85" s="303" t="s">
        <v>2044</v>
      </c>
      <c r="CZ85" s="416">
        <v>750</v>
      </c>
      <c r="DA85" s="303" t="s">
        <v>2046</v>
      </c>
      <c r="DD85" s="303" t="s">
        <v>2044</v>
      </c>
      <c r="DR85" s="418"/>
    </row>
    <row r="86" spans="1:123" s="303" customFormat="1" x14ac:dyDescent="0.2">
      <c r="A86" s="386" t="str">
        <f t="shared" si="0"/>
        <v>Billings PCE</v>
      </c>
      <c r="B86" s="386" t="s">
        <v>2057</v>
      </c>
      <c r="C86" s="418" t="s">
        <v>2587</v>
      </c>
      <c r="D86" s="418"/>
      <c r="E86" s="471" t="s">
        <v>371</v>
      </c>
      <c r="F86" s="386" t="str">
        <f t="shared" si="12"/>
        <v>Bldg 9</v>
      </c>
      <c r="G86" s="386" t="str">
        <f t="shared" si="3"/>
        <v>Residential</v>
      </c>
      <c r="H86" s="384" t="str">
        <f t="shared" si="4"/>
        <v>basement</v>
      </c>
      <c r="I86" s="385" t="s">
        <v>1397</v>
      </c>
      <c r="J86" s="385" t="str">
        <f t="shared" si="28"/>
        <v>Y</v>
      </c>
      <c r="K86" s="385" t="str">
        <f t="shared" si="23"/>
        <v>Y</v>
      </c>
      <c r="L86" s="386"/>
      <c r="M86" s="385" t="s">
        <v>1397</v>
      </c>
      <c r="N86" s="385" t="str">
        <f t="shared" si="6"/>
        <v>Y</v>
      </c>
      <c r="O86" s="385" t="str">
        <f t="shared" si="24"/>
        <v>Y</v>
      </c>
      <c r="P86" s="386"/>
      <c r="Q86" s="386"/>
      <c r="R86" s="386"/>
      <c r="S86" s="386"/>
      <c r="T86" s="386"/>
      <c r="U86" s="386"/>
      <c r="V86" s="386"/>
      <c r="W86" s="386"/>
      <c r="X86" s="386"/>
      <c r="Y86" s="385" t="s">
        <v>1397</v>
      </c>
      <c r="Z86" s="385" t="str">
        <f t="shared" si="8"/>
        <v>Y</v>
      </c>
      <c r="AA86" s="385" t="str">
        <f t="shared" si="27"/>
        <v>Y</v>
      </c>
      <c r="AC86" s="389">
        <v>160000</v>
      </c>
      <c r="AD86" s="390">
        <v>1.6875000000000001E-4</v>
      </c>
      <c r="AE86" s="385">
        <v>1</v>
      </c>
      <c r="AF86" s="385">
        <v>0</v>
      </c>
      <c r="AG86" s="391">
        <f t="shared" si="29"/>
        <v>2200</v>
      </c>
      <c r="AH86" s="303">
        <v>12</v>
      </c>
      <c r="AI86" s="392">
        <f t="shared" si="30"/>
        <v>828429.81326934532</v>
      </c>
      <c r="AJ86" s="394">
        <f t="shared" si="25"/>
        <v>160000</v>
      </c>
      <c r="AK86" s="394"/>
      <c r="AL86" s="394"/>
      <c r="AM86" s="394">
        <f t="shared" si="10"/>
        <v>27</v>
      </c>
      <c r="AN86" s="372">
        <f t="shared" si="11"/>
        <v>3.8</v>
      </c>
      <c r="AO86" s="390">
        <f t="shared" si="31"/>
        <v>3.2591777320816384E-5</v>
      </c>
      <c r="AP86" s="390">
        <f t="shared" si="26"/>
        <v>1.6875000000000001E-4</v>
      </c>
      <c r="AQ86" s="439"/>
      <c r="AR86" s="439"/>
      <c r="AS86" s="396">
        <f t="shared" si="13"/>
        <v>1</v>
      </c>
      <c r="AT86" s="396">
        <f t="shared" si="14"/>
        <v>0</v>
      </c>
      <c r="AU86" s="396">
        <f t="shared" si="15"/>
        <v>1</v>
      </c>
      <c r="AV86" s="396">
        <f t="shared" si="16"/>
        <v>0</v>
      </c>
      <c r="AW86" s="372"/>
      <c r="AX86" s="372"/>
      <c r="AY86" s="396"/>
      <c r="AZ86" s="396"/>
      <c r="BB86" s="372" t="s">
        <v>206</v>
      </c>
      <c r="BC86" s="372"/>
      <c r="BE86" s="303" t="s">
        <v>656</v>
      </c>
      <c r="BG86" s="472" t="s">
        <v>218</v>
      </c>
      <c r="BH86" s="472" t="s">
        <v>218</v>
      </c>
      <c r="BJ86" s="372" t="s">
        <v>533</v>
      </c>
      <c r="BK86" s="384" t="s">
        <v>1990</v>
      </c>
      <c r="BS86" s="386" t="s">
        <v>2057</v>
      </c>
      <c r="BW86" s="437"/>
      <c r="BX86" s="437"/>
      <c r="BY86" s="303" t="s">
        <v>451</v>
      </c>
      <c r="BZ86" s="303">
        <v>27</v>
      </c>
      <c r="CA86" s="303" t="s">
        <v>1396</v>
      </c>
      <c r="CD86" s="418" t="s">
        <v>1397</v>
      </c>
      <c r="CL86" s="303">
        <v>160000</v>
      </c>
      <c r="CM86" s="303" t="s">
        <v>1396</v>
      </c>
      <c r="CP86" s="303" t="s">
        <v>2044</v>
      </c>
      <c r="CZ86" s="416">
        <v>2200</v>
      </c>
      <c r="DA86" s="303" t="s">
        <v>2046</v>
      </c>
      <c r="DD86" s="303" t="s">
        <v>2044</v>
      </c>
      <c r="DR86" s="418"/>
    </row>
    <row r="87" spans="1:123" s="39" customFormat="1" hidden="1" x14ac:dyDescent="0.2">
      <c r="A87" s="44" t="str">
        <f t="shared" si="0"/>
        <v>BP Site</v>
      </c>
      <c r="B87" s="44" t="str">
        <f t="shared" ref="B87:B148" si="32">BS87</f>
        <v>Benzene</v>
      </c>
      <c r="C87" s="38" t="s">
        <v>2588</v>
      </c>
      <c r="D87" s="38" t="str">
        <f t="shared" ref="D87:D111" si="33">IF(BC87="","",BC87)</f>
        <v>LS</v>
      </c>
      <c r="E87" s="44" t="s">
        <v>372</v>
      </c>
      <c r="F87" s="155" t="str">
        <f t="shared" si="12"/>
        <v>House</v>
      </c>
      <c r="G87" s="44" t="str">
        <f t="shared" si="3"/>
        <v>residential</v>
      </c>
      <c r="H87" s="44" t="str">
        <f t="shared" si="4"/>
        <v>Basement</v>
      </c>
      <c r="I87" s="38" t="str">
        <f t="shared" ref="I87:I111" si="34">IF(DD87="","",IF(DD87="y","Y","n"))</f>
        <v>Y</v>
      </c>
      <c r="J87" s="38" t="str">
        <f t="shared" si="28"/>
        <v>Y</v>
      </c>
      <c r="K87" s="38" t="str">
        <f t="shared" si="23"/>
        <v>Y</v>
      </c>
      <c r="L87" s="44"/>
      <c r="M87" s="38" t="str">
        <f t="shared" ref="M87:M148" si="35">IF(CP87="","",IF(CP87="y","Y","n"))</f>
        <v/>
      </c>
      <c r="N87" s="38" t="str">
        <f t="shared" si="6"/>
        <v/>
      </c>
      <c r="O87" s="38" t="str">
        <f t="shared" ref="O87:O111" si="36">IF(AJ87="","",IF(OR(M87="N",N87="N"),"n","Y"))</f>
        <v/>
      </c>
      <c r="P87" s="38"/>
      <c r="Q87" s="38" t="str">
        <f>IF(DR87="","",IF(DR87="y","Y","n"))</f>
        <v>Y</v>
      </c>
      <c r="R87" s="38" t="str">
        <f>IF(AK87="","",IF(AN87="","Y",IF(AK87&gt;AN87*$R$38,"Y","n")))</f>
        <v>Y</v>
      </c>
      <c r="S87" s="38" t="str">
        <f>IF(AK87="","",IF(Q87="N","n","Y"))</f>
        <v>Y</v>
      </c>
      <c r="T87" s="38"/>
      <c r="U87" s="38"/>
      <c r="V87" s="38"/>
      <c r="W87" s="38"/>
      <c r="X87" s="38"/>
      <c r="Y87" s="38" t="str">
        <f t="shared" ref="Y87:Y148" si="37">IF(CD87="","",IF(CD87="y","Y","n"))</f>
        <v>Y</v>
      </c>
      <c r="Z87" s="38" t="str">
        <f t="shared" si="8"/>
        <v>n</v>
      </c>
      <c r="AA87" s="38" t="str">
        <f t="shared" si="27"/>
        <v>Y</v>
      </c>
      <c r="AC87" s="59"/>
      <c r="AD87" s="204"/>
      <c r="AE87" s="38"/>
      <c r="AF87" s="38"/>
      <c r="AG87" s="123">
        <f t="shared" si="29"/>
        <v>5350</v>
      </c>
      <c r="AH87" s="39">
        <v>15</v>
      </c>
      <c r="AI87" s="123">
        <f t="shared" si="30"/>
        <v>780717.89894687559</v>
      </c>
      <c r="AK87" s="47">
        <f>IF(DO87="","",IF(DO87="mg/m3",1000*DN87,IF(DO87="ppbv",DN87*INDEX(ppbv_ug_m3,MATCH(BS87,ChemName,0)),DN87)))</f>
        <v>595000</v>
      </c>
      <c r="AM87" s="40">
        <f t="shared" si="10"/>
        <v>2</v>
      </c>
      <c r="AN87" s="39">
        <f t="shared" si="11"/>
        <v>9.5</v>
      </c>
      <c r="AO87" s="204">
        <f t="shared" si="31"/>
        <v>2.5617447770799617E-6</v>
      </c>
      <c r="AP87" s="204"/>
      <c r="AQ87" s="204">
        <f>IF(AK87="","",AM87/AK87)</f>
        <v>3.3613445378151261E-6</v>
      </c>
      <c r="AR87" s="59"/>
      <c r="AS87" s="115">
        <f t="shared" si="13"/>
        <v>1</v>
      </c>
      <c r="AT87" s="115">
        <f t="shared" si="14"/>
        <v>0</v>
      </c>
      <c r="AU87" s="115"/>
      <c r="AV87" s="115"/>
      <c r="AW87" s="39">
        <f>IF(AQ87="","",IF(DR87="Y",1,0))</f>
        <v>1</v>
      </c>
      <c r="AX87" s="39">
        <f>IF(AQ87="","",IF(DR87="n",1,0))</f>
        <v>0</v>
      </c>
      <c r="AY87" s="115"/>
      <c r="AZ87" s="115"/>
      <c r="BA87" s="43">
        <v>34</v>
      </c>
      <c r="BB87" s="43" t="s">
        <v>1402</v>
      </c>
      <c r="BC87" s="43" t="s">
        <v>1403</v>
      </c>
      <c r="BD87" s="43" t="s">
        <v>1404</v>
      </c>
      <c r="BE87" s="37" t="s">
        <v>658</v>
      </c>
      <c r="BF87" s="43"/>
      <c r="BG87" s="43">
        <v>106</v>
      </c>
      <c r="BH87" s="43" t="s">
        <v>1405</v>
      </c>
      <c r="BI87" s="43" t="s">
        <v>1387</v>
      </c>
      <c r="BJ87" s="43" t="s">
        <v>1388</v>
      </c>
      <c r="BK87" s="43" t="s">
        <v>573</v>
      </c>
      <c r="BL87" s="43">
        <v>1.68</v>
      </c>
      <c r="BM87" s="48" t="s">
        <v>1390</v>
      </c>
      <c r="BN87" s="43">
        <v>3.2</v>
      </c>
      <c r="BO87" s="48" t="s">
        <v>1390</v>
      </c>
      <c r="BP87" s="48" t="s">
        <v>1406</v>
      </c>
      <c r="BR87" s="43" t="s">
        <v>1407</v>
      </c>
      <c r="BS87" s="48" t="s">
        <v>2040</v>
      </c>
      <c r="BT87" s="43" t="s">
        <v>2041</v>
      </c>
      <c r="BU87" s="43"/>
      <c r="BV87" s="43"/>
      <c r="BW87" s="243">
        <v>35649</v>
      </c>
      <c r="BX87" s="243"/>
      <c r="BY87" s="48" t="s">
        <v>451</v>
      </c>
      <c r="BZ87" s="43">
        <v>2</v>
      </c>
      <c r="CA87" s="43" t="s">
        <v>1396</v>
      </c>
      <c r="CD87" s="124" t="s">
        <v>2044</v>
      </c>
      <c r="CE87" s="43">
        <v>2634</v>
      </c>
      <c r="CR87" s="43" t="s">
        <v>2045</v>
      </c>
      <c r="CS87" s="251">
        <v>35419</v>
      </c>
      <c r="CT87" s="126"/>
      <c r="CY87" s="39" t="s">
        <v>560</v>
      </c>
      <c r="CZ87" s="43">
        <v>5350</v>
      </c>
      <c r="DA87" s="43" t="s">
        <v>2046</v>
      </c>
      <c r="DD87" s="43" t="s">
        <v>1397</v>
      </c>
      <c r="DE87" s="43">
        <v>2512</v>
      </c>
      <c r="DF87" s="43"/>
      <c r="DG87" s="253">
        <v>35649</v>
      </c>
      <c r="DH87" s="179"/>
      <c r="DI87" s="43">
        <f>16*0.3048</f>
        <v>4.8768000000000002</v>
      </c>
      <c r="DJ87" s="48" t="s">
        <v>1390</v>
      </c>
      <c r="DK87" s="43">
        <f>16*0.3048</f>
        <v>4.8768000000000002</v>
      </c>
      <c r="DL87" s="48" t="s">
        <v>1390</v>
      </c>
      <c r="DM87" s="43"/>
      <c r="DN87" s="43">
        <v>595</v>
      </c>
      <c r="DO87" s="48" t="s">
        <v>2043</v>
      </c>
      <c r="DP87" s="43"/>
      <c r="DQ87" s="43"/>
      <c r="DR87" s="115" t="s">
        <v>2044</v>
      </c>
      <c r="DS87" s="43">
        <v>2518</v>
      </c>
    </row>
    <row r="88" spans="1:123" s="39" customFormat="1" hidden="1" x14ac:dyDescent="0.2">
      <c r="A88" s="44" t="str">
        <f t="shared" si="0"/>
        <v>BP Site</v>
      </c>
      <c r="B88" s="44" t="str">
        <f t="shared" si="32"/>
        <v>Ethylbenzene</v>
      </c>
      <c r="C88" s="38" t="s">
        <v>2588</v>
      </c>
      <c r="D88" s="38" t="str">
        <f t="shared" si="33"/>
        <v>LS</v>
      </c>
      <c r="E88" s="44" t="s">
        <v>372</v>
      </c>
      <c r="F88" s="155" t="str">
        <f t="shared" si="12"/>
        <v>House</v>
      </c>
      <c r="G88" s="44" t="str">
        <f t="shared" si="3"/>
        <v>residential</v>
      </c>
      <c r="H88" s="44" t="str">
        <f t="shared" si="4"/>
        <v>Basement</v>
      </c>
      <c r="I88" s="38" t="str">
        <f t="shared" si="34"/>
        <v>Y</v>
      </c>
      <c r="J88" s="38" t="str">
        <f t="shared" si="28"/>
        <v>Y</v>
      </c>
      <c r="K88" s="38" t="str">
        <f t="shared" si="23"/>
        <v>Y</v>
      </c>
      <c r="L88" s="44"/>
      <c r="M88" s="38" t="str">
        <f t="shared" si="35"/>
        <v/>
      </c>
      <c r="N88" s="38" t="str">
        <f t="shared" si="6"/>
        <v/>
      </c>
      <c r="O88" s="38" t="str">
        <f t="shared" si="36"/>
        <v/>
      </c>
      <c r="P88" s="38"/>
      <c r="Q88" s="38" t="str">
        <f>IF(DR88="","",IF(DR88="y","Y","n"))</f>
        <v>Y</v>
      </c>
      <c r="R88" s="38" t="str">
        <f>IF(AK88="","",IF(AN88="","Y",IF(AK88&gt;AN88*$R$38,"Y","n")))</f>
        <v>Y</v>
      </c>
      <c r="S88" s="38" t="str">
        <f>IF(AK88="","",IF(Q88="N","n","Y"))</f>
        <v>Y</v>
      </c>
      <c r="T88" s="38"/>
      <c r="U88" s="38"/>
      <c r="V88" s="38"/>
      <c r="W88" s="38"/>
      <c r="X88" s="38"/>
      <c r="Y88" s="38" t="str">
        <f t="shared" si="37"/>
        <v>Y</v>
      </c>
      <c r="Z88" s="38" t="str">
        <f t="shared" si="8"/>
        <v>n</v>
      </c>
      <c r="AA88" s="38" t="str">
        <f t="shared" si="27"/>
        <v>Y</v>
      </c>
      <c r="AC88" s="59"/>
      <c r="AD88" s="204"/>
      <c r="AE88" s="38"/>
      <c r="AF88" s="38"/>
      <c r="AG88" s="123">
        <f t="shared" si="29"/>
        <v>980</v>
      </c>
      <c r="AH88" s="39">
        <v>15</v>
      </c>
      <c r="AI88" s="123">
        <f t="shared" si="30"/>
        <v>180292.2583017429</v>
      </c>
      <c r="AK88" s="47">
        <f>IF(DO88="","",IF(DO88="mg/m3",1000*DN88,IF(DO88="ppbv",DN88*INDEX(ppbv_ug_m3,MATCH(BS88,ChemName,0)),DN88)))</f>
        <v>227500</v>
      </c>
      <c r="AM88" s="40">
        <f t="shared" si="10"/>
        <v>3</v>
      </c>
      <c r="AN88" s="39">
        <f t="shared" si="11"/>
        <v>8.9</v>
      </c>
      <c r="AO88" s="204">
        <f t="shared" si="31"/>
        <v>1.6639649579290887E-5</v>
      </c>
      <c r="AP88" s="204"/>
      <c r="AQ88" s="204">
        <f>IF(AK88="","",AM88/AK88)</f>
        <v>1.3186813186813187E-5</v>
      </c>
      <c r="AR88" s="59"/>
      <c r="AS88" s="115">
        <f t="shared" si="13"/>
        <v>1</v>
      </c>
      <c r="AT88" s="115">
        <f t="shared" si="14"/>
        <v>0</v>
      </c>
      <c r="AU88" s="115"/>
      <c r="AV88" s="115"/>
      <c r="AW88" s="39">
        <f>IF(AQ88="","",IF(DR88="Y",1,0))</f>
        <v>1</v>
      </c>
      <c r="AX88" s="39">
        <f>IF(AQ88="","",IF(DR88="n",1,0))</f>
        <v>0</v>
      </c>
      <c r="AY88" s="115"/>
      <c r="AZ88" s="115"/>
      <c r="BA88" s="43">
        <v>34</v>
      </c>
      <c r="BB88" s="43" t="s">
        <v>1402</v>
      </c>
      <c r="BC88" s="43" t="s">
        <v>1403</v>
      </c>
      <c r="BD88" s="43" t="s">
        <v>1404</v>
      </c>
      <c r="BE88" s="37" t="s">
        <v>658</v>
      </c>
      <c r="BF88" s="43"/>
      <c r="BG88" s="43">
        <v>106</v>
      </c>
      <c r="BH88" s="43" t="s">
        <v>1405</v>
      </c>
      <c r="BI88" s="43" t="s">
        <v>1387</v>
      </c>
      <c r="BJ88" s="43" t="s">
        <v>1388</v>
      </c>
      <c r="BK88" s="43" t="s">
        <v>573</v>
      </c>
      <c r="BL88" s="43">
        <v>1.68</v>
      </c>
      <c r="BM88" s="48" t="s">
        <v>1390</v>
      </c>
      <c r="BN88" s="43">
        <v>3.2</v>
      </c>
      <c r="BO88" s="48" t="s">
        <v>1390</v>
      </c>
      <c r="BP88" s="48" t="s">
        <v>1406</v>
      </c>
      <c r="BR88" s="43" t="s">
        <v>1407</v>
      </c>
      <c r="BS88" s="43" t="s">
        <v>2047</v>
      </c>
      <c r="BT88" s="43" t="s">
        <v>2041</v>
      </c>
      <c r="BU88" s="43"/>
      <c r="BV88" s="43"/>
      <c r="BW88" s="243">
        <v>35649</v>
      </c>
      <c r="BX88" s="243"/>
      <c r="BY88" s="48" t="s">
        <v>451</v>
      </c>
      <c r="BZ88" s="43">
        <v>3</v>
      </c>
      <c r="CA88" s="43" t="s">
        <v>1396</v>
      </c>
      <c r="CD88" s="124" t="s">
        <v>2044</v>
      </c>
      <c r="CE88" s="43">
        <v>2636</v>
      </c>
      <c r="CR88" s="43" t="s">
        <v>2045</v>
      </c>
      <c r="CS88" s="251">
        <v>35419</v>
      </c>
      <c r="CT88" s="126"/>
      <c r="CY88" s="39" t="s">
        <v>560</v>
      </c>
      <c r="CZ88" s="43">
        <v>980</v>
      </c>
      <c r="DA88" s="43" t="s">
        <v>2046</v>
      </c>
      <c r="DD88" s="43" t="s">
        <v>1397</v>
      </c>
      <c r="DE88" s="43">
        <v>2514</v>
      </c>
      <c r="DF88" s="43"/>
      <c r="DG88" s="253">
        <v>35649</v>
      </c>
      <c r="DH88" s="179"/>
      <c r="DI88" s="43">
        <f>16*0.3048</f>
        <v>4.8768000000000002</v>
      </c>
      <c r="DJ88" s="48" t="s">
        <v>1390</v>
      </c>
      <c r="DK88" s="43">
        <f>16*0.3048</f>
        <v>4.8768000000000002</v>
      </c>
      <c r="DL88" s="48" t="s">
        <v>1390</v>
      </c>
      <c r="DM88" s="43"/>
      <c r="DN88" s="43">
        <v>227.5</v>
      </c>
      <c r="DO88" s="48" t="s">
        <v>2043</v>
      </c>
      <c r="DP88" s="43"/>
      <c r="DQ88" s="43"/>
      <c r="DR88" s="115" t="s">
        <v>2044</v>
      </c>
      <c r="DS88" s="43">
        <v>2519</v>
      </c>
    </row>
    <row r="89" spans="1:123" s="39" customFormat="1" hidden="1" x14ac:dyDescent="0.2">
      <c r="A89" s="44" t="str">
        <f t="shared" si="0"/>
        <v>BP Site</v>
      </c>
      <c r="B89" s="44" t="str">
        <f t="shared" si="32"/>
        <v>Toluene</v>
      </c>
      <c r="C89" s="38" t="s">
        <v>2588</v>
      </c>
      <c r="D89" s="38" t="str">
        <f t="shared" si="33"/>
        <v>LS</v>
      </c>
      <c r="E89" s="44" t="s">
        <v>372</v>
      </c>
      <c r="F89" s="155" t="str">
        <f t="shared" si="12"/>
        <v>House</v>
      </c>
      <c r="G89" s="44" t="str">
        <f t="shared" si="3"/>
        <v>residential</v>
      </c>
      <c r="H89" s="44" t="str">
        <f t="shared" si="4"/>
        <v>Basement</v>
      </c>
      <c r="I89" s="38" t="str">
        <f t="shared" si="34"/>
        <v>Y</v>
      </c>
      <c r="J89" s="38" t="str">
        <f t="shared" si="28"/>
        <v>Y</v>
      </c>
      <c r="K89" s="38" t="str">
        <f t="shared" si="23"/>
        <v>Y</v>
      </c>
      <c r="L89" s="44"/>
      <c r="M89" s="38" t="str">
        <f t="shared" si="35"/>
        <v/>
      </c>
      <c r="N89" s="38" t="str">
        <f t="shared" si="6"/>
        <v/>
      </c>
      <c r="O89" s="38" t="str">
        <f t="shared" si="36"/>
        <v/>
      </c>
      <c r="P89" s="38"/>
      <c r="Q89" s="38" t="str">
        <f>IF(DR89="","",IF(DR89="y","Y","n"))</f>
        <v>Y</v>
      </c>
      <c r="R89" s="38" t="str">
        <f>IF(AK89="","",IF(AN89="","Y",IF(AK89&gt;AN89*$R$38,"Y","n")))</f>
        <v>Y</v>
      </c>
      <c r="S89" s="38" t="str">
        <f>IF(AK89="","",IF(Q89="N","n","Y"))</f>
        <v>Y</v>
      </c>
      <c r="T89" s="38"/>
      <c r="U89" s="38"/>
      <c r="V89" s="38"/>
      <c r="W89" s="38"/>
      <c r="X89" s="38"/>
      <c r="Y89" s="38" t="str">
        <f t="shared" si="37"/>
        <v>Y</v>
      </c>
      <c r="Z89" s="38" t="str">
        <f t="shared" si="8"/>
        <v>n</v>
      </c>
      <c r="AA89" s="38" t="str">
        <f t="shared" si="27"/>
        <v>Y</v>
      </c>
      <c r="AC89" s="59"/>
      <c r="AD89" s="204"/>
      <c r="AE89" s="38"/>
      <c r="AF89" s="38"/>
      <c r="AG89" s="123">
        <f t="shared" si="29"/>
        <v>11250</v>
      </c>
      <c r="AH89" s="39">
        <v>15</v>
      </c>
      <c r="AI89" s="123">
        <f t="shared" si="30"/>
        <v>1849076.2145313001</v>
      </c>
      <c r="AK89" s="47">
        <f>IF(DO89="","",IF(DO89="mg/m3",1000*DN89,IF(DO89="ppbv",DN89*INDEX(ppbv_ug_m3,MATCH(BS89,ChemName,0)),DN89)))</f>
        <v>1482500</v>
      </c>
      <c r="AM89" s="47">
        <f t="shared" si="10"/>
        <v>8</v>
      </c>
      <c r="AN89" s="39">
        <f t="shared" si="11"/>
        <v>54</v>
      </c>
      <c r="AO89" s="204">
        <f t="shared" si="31"/>
        <v>4.3264847263355359E-6</v>
      </c>
      <c r="AP89" s="204"/>
      <c r="AQ89" s="204">
        <f>IF(AK89="","",AM89/AK89)</f>
        <v>5.3962900505902189E-6</v>
      </c>
      <c r="AR89" s="59"/>
      <c r="AS89" s="115">
        <f t="shared" si="13"/>
        <v>1</v>
      </c>
      <c r="AT89" s="115">
        <f t="shared" si="14"/>
        <v>0</v>
      </c>
      <c r="AU89" s="115"/>
      <c r="AV89" s="115"/>
      <c r="AW89" s="39">
        <f>IF(AQ89="","",IF(DR89="Y",1,0))</f>
        <v>1</v>
      </c>
      <c r="AX89" s="39">
        <f>IF(AQ89="","",IF(DR89="n",1,0))</f>
        <v>0</v>
      </c>
      <c r="AY89" s="115"/>
      <c r="AZ89" s="115"/>
      <c r="BA89" s="43">
        <v>34</v>
      </c>
      <c r="BB89" s="43" t="s">
        <v>1402</v>
      </c>
      <c r="BC89" s="43" t="s">
        <v>1403</v>
      </c>
      <c r="BD89" s="43" t="s">
        <v>1404</v>
      </c>
      <c r="BE89" s="37" t="s">
        <v>658</v>
      </c>
      <c r="BF89" s="43"/>
      <c r="BG89" s="43">
        <v>106</v>
      </c>
      <c r="BH89" s="43" t="s">
        <v>1405</v>
      </c>
      <c r="BI89" s="43" t="s">
        <v>1387</v>
      </c>
      <c r="BJ89" s="43" t="s">
        <v>1388</v>
      </c>
      <c r="BK89" s="43" t="s">
        <v>573</v>
      </c>
      <c r="BL89" s="43">
        <v>1.68</v>
      </c>
      <c r="BM89" s="48" t="s">
        <v>1390</v>
      </c>
      <c r="BN89" s="43">
        <v>3.2</v>
      </c>
      <c r="BO89" s="48" t="s">
        <v>1390</v>
      </c>
      <c r="BP89" s="48" t="s">
        <v>1406</v>
      </c>
      <c r="BR89" s="43" t="s">
        <v>1407</v>
      </c>
      <c r="BS89" s="48" t="s">
        <v>2048</v>
      </c>
      <c r="BT89" s="43" t="s">
        <v>2041</v>
      </c>
      <c r="BU89" s="43"/>
      <c r="BV89" s="43"/>
      <c r="BW89" s="243">
        <v>35649</v>
      </c>
      <c r="BX89" s="243"/>
      <c r="BY89" s="48" t="s">
        <v>451</v>
      </c>
      <c r="BZ89" s="43">
        <v>8.0000000000000002E-3</v>
      </c>
      <c r="CA89" s="43" t="s">
        <v>2043</v>
      </c>
      <c r="CD89" s="124" t="s">
        <v>2044</v>
      </c>
      <c r="CE89" s="43">
        <v>2635</v>
      </c>
      <c r="CR89" s="43" t="s">
        <v>2045</v>
      </c>
      <c r="CS89" s="251">
        <v>35419</v>
      </c>
      <c r="CT89" s="126"/>
      <c r="CY89" s="39" t="s">
        <v>560</v>
      </c>
      <c r="CZ89" s="43">
        <v>11250</v>
      </c>
      <c r="DA89" s="43" t="s">
        <v>2046</v>
      </c>
      <c r="DD89" s="43" t="s">
        <v>1397</v>
      </c>
      <c r="DE89" s="43">
        <v>2513</v>
      </c>
      <c r="DF89" s="43"/>
      <c r="DG89" s="253">
        <v>35649</v>
      </c>
      <c r="DH89" s="179"/>
      <c r="DI89" s="43">
        <f>16*0.3048</f>
        <v>4.8768000000000002</v>
      </c>
      <c r="DJ89" s="48" t="s">
        <v>1390</v>
      </c>
      <c r="DK89" s="43">
        <f>16*0.3048</f>
        <v>4.8768000000000002</v>
      </c>
      <c r="DL89" s="48" t="s">
        <v>1390</v>
      </c>
      <c r="DM89" s="43"/>
      <c r="DN89" s="43">
        <v>1482.5</v>
      </c>
      <c r="DO89" s="48" t="s">
        <v>2043</v>
      </c>
      <c r="DP89" s="43"/>
      <c r="DQ89" s="43"/>
      <c r="DR89" s="115" t="s">
        <v>2044</v>
      </c>
      <c r="DS89" s="43">
        <v>2520</v>
      </c>
    </row>
    <row r="90" spans="1:123" s="39" customFormat="1" hidden="1" x14ac:dyDescent="0.2">
      <c r="A90" s="44" t="str">
        <f t="shared" si="0"/>
        <v>BP Site</v>
      </c>
      <c r="B90" s="44" t="str">
        <f t="shared" si="32"/>
        <v>Total Xylenes</v>
      </c>
      <c r="C90" s="38" t="s">
        <v>2588</v>
      </c>
      <c r="D90" s="38" t="str">
        <f t="shared" si="33"/>
        <v>LS</v>
      </c>
      <c r="E90" s="44" t="s">
        <v>372</v>
      </c>
      <c r="F90" s="155" t="str">
        <f t="shared" si="12"/>
        <v>House</v>
      </c>
      <c r="G90" s="44" t="str">
        <f t="shared" si="3"/>
        <v>residential</v>
      </c>
      <c r="H90" s="44" t="str">
        <f t="shared" si="4"/>
        <v>Basement</v>
      </c>
      <c r="I90" s="38" t="str">
        <f t="shared" si="34"/>
        <v>Y</v>
      </c>
      <c r="J90" s="38" t="str">
        <f t="shared" si="28"/>
        <v>Y</v>
      </c>
      <c r="K90" s="38" t="str">
        <f t="shared" si="23"/>
        <v>Y</v>
      </c>
      <c r="L90" s="44"/>
      <c r="M90" s="38" t="str">
        <f t="shared" si="35"/>
        <v/>
      </c>
      <c r="N90" s="38" t="str">
        <f t="shared" si="6"/>
        <v/>
      </c>
      <c r="O90" s="38" t="str">
        <f t="shared" si="36"/>
        <v/>
      </c>
      <c r="P90" s="38"/>
      <c r="Q90" s="38" t="str">
        <f>IF(DR90="","",IF(DR90="y","Y","n"))</f>
        <v>Y</v>
      </c>
      <c r="R90" s="38" t="str">
        <f>IF(AK90="","",IF(AN90="","Y",IF(AK90&gt;AN90*$R$38,"Y","n")))</f>
        <v>Y</v>
      </c>
      <c r="S90" s="38" t="str">
        <f>IF(AK90="","",IF(Q90="N","n","Y"))</f>
        <v>Y</v>
      </c>
      <c r="T90" s="38"/>
      <c r="U90" s="38"/>
      <c r="V90" s="38"/>
      <c r="W90" s="38"/>
      <c r="X90" s="38"/>
      <c r="Y90" s="38" t="str">
        <f t="shared" si="37"/>
        <v>Y</v>
      </c>
      <c r="Z90" s="38" t="str">
        <f t="shared" si="8"/>
        <v>Y</v>
      </c>
      <c r="AA90" s="38" t="str">
        <f t="shared" si="27"/>
        <v>Y</v>
      </c>
      <c r="AC90" s="59"/>
      <c r="AD90" s="204"/>
      <c r="AE90" s="38"/>
      <c r="AF90" s="38"/>
      <c r="AG90" s="123">
        <f t="shared" si="29"/>
        <v>7800</v>
      </c>
      <c r="AH90" s="39">
        <v>15</v>
      </c>
      <c r="AI90" s="123">
        <f t="shared" si="30"/>
        <v>1358162.1304990056</v>
      </c>
      <c r="AK90" s="47">
        <f>IF(DO90="","",IF(DO90="mg/m3",1000*DN90,IF(DO90="ppbv",DN90*INDEX(ppbv_ug_m3,MATCH(BS90,ChemName,0)),DN90)))</f>
        <v>765000</v>
      </c>
      <c r="AM90" s="47">
        <f t="shared" si="10"/>
        <v>17</v>
      </c>
      <c r="AN90" s="39">
        <f t="shared" si="11"/>
        <v>12</v>
      </c>
      <c r="AO90" s="204">
        <f t="shared" si="31"/>
        <v>1.2516915041471514E-5</v>
      </c>
      <c r="AP90" s="204"/>
      <c r="AQ90" s="204">
        <f>IF(AK90="","",AM90/AK90)</f>
        <v>2.2222222222222223E-5</v>
      </c>
      <c r="AR90" s="59"/>
      <c r="AS90" s="115">
        <f t="shared" si="13"/>
        <v>1</v>
      </c>
      <c r="AT90" s="115">
        <f t="shared" si="14"/>
        <v>0</v>
      </c>
      <c r="AU90" s="115"/>
      <c r="AV90" s="115"/>
      <c r="AW90" s="39">
        <f>IF(AQ90="","",IF(DR90="Y",1,0))</f>
        <v>1</v>
      </c>
      <c r="AX90" s="39">
        <f>IF(AQ90="","",IF(DR90="n",1,0))</f>
        <v>0</v>
      </c>
      <c r="AY90" s="115"/>
      <c r="AZ90" s="115"/>
      <c r="BA90" s="43">
        <v>34</v>
      </c>
      <c r="BB90" s="43" t="s">
        <v>1402</v>
      </c>
      <c r="BC90" s="43" t="s">
        <v>1403</v>
      </c>
      <c r="BD90" s="43" t="s">
        <v>1404</v>
      </c>
      <c r="BE90" s="37" t="s">
        <v>658</v>
      </c>
      <c r="BF90" s="43"/>
      <c r="BG90" s="43">
        <v>106</v>
      </c>
      <c r="BH90" s="43" t="s">
        <v>1405</v>
      </c>
      <c r="BI90" s="43" t="s">
        <v>1387</v>
      </c>
      <c r="BJ90" s="43" t="s">
        <v>1388</v>
      </c>
      <c r="BK90" s="43" t="s">
        <v>573</v>
      </c>
      <c r="BL90" s="43">
        <v>1.68</v>
      </c>
      <c r="BM90" s="48" t="s">
        <v>1390</v>
      </c>
      <c r="BN90" s="43">
        <v>3.2</v>
      </c>
      <c r="BO90" s="48" t="s">
        <v>1390</v>
      </c>
      <c r="BP90" s="48" t="s">
        <v>1406</v>
      </c>
      <c r="BR90" s="43" t="s">
        <v>1407</v>
      </c>
      <c r="BS90" s="42" t="s">
        <v>1527</v>
      </c>
      <c r="BT90" s="43" t="s">
        <v>2041</v>
      </c>
      <c r="BU90" s="43"/>
      <c r="BV90" s="43"/>
      <c r="BW90" s="243">
        <v>35649</v>
      </c>
      <c r="BX90" s="243"/>
      <c r="BY90" s="48" t="s">
        <v>451</v>
      </c>
      <c r="BZ90" s="43">
        <v>1.7000000000000001E-2</v>
      </c>
      <c r="CA90" s="43" t="s">
        <v>2043</v>
      </c>
      <c r="CD90" s="124" t="s">
        <v>2044</v>
      </c>
      <c r="CE90" s="43">
        <v>2637</v>
      </c>
      <c r="CR90" s="43" t="s">
        <v>2045</v>
      </c>
      <c r="CS90" s="251">
        <v>35419</v>
      </c>
      <c r="CT90" s="126"/>
      <c r="CY90" s="39" t="s">
        <v>560</v>
      </c>
      <c r="CZ90" s="43">
        <v>7800</v>
      </c>
      <c r="DA90" s="43" t="s">
        <v>2046</v>
      </c>
      <c r="DD90" s="43" t="s">
        <v>1397</v>
      </c>
      <c r="DE90" s="43">
        <v>2515</v>
      </c>
      <c r="DF90" s="43"/>
      <c r="DG90" s="253">
        <v>35649</v>
      </c>
      <c r="DH90" s="179"/>
      <c r="DI90" s="43">
        <f>16*0.3048</f>
        <v>4.8768000000000002</v>
      </c>
      <c r="DJ90" s="48" t="s">
        <v>1390</v>
      </c>
      <c r="DK90" s="43">
        <f>16*0.3048</f>
        <v>4.8768000000000002</v>
      </c>
      <c r="DL90" s="48" t="s">
        <v>1390</v>
      </c>
      <c r="DM90" s="43"/>
      <c r="DN90" s="43">
        <v>765</v>
      </c>
      <c r="DO90" s="48" t="s">
        <v>2043</v>
      </c>
      <c r="DP90" s="43"/>
      <c r="DQ90" s="43"/>
      <c r="DR90" s="115" t="s">
        <v>2044</v>
      </c>
      <c r="DS90" s="43">
        <v>2521</v>
      </c>
    </row>
    <row r="91" spans="1:123" s="39" customFormat="1" hidden="1" x14ac:dyDescent="0.2">
      <c r="A91" s="44" t="str">
        <f t="shared" si="0"/>
        <v>CDOT</v>
      </c>
      <c r="B91" s="44" t="str">
        <f t="shared" si="32"/>
        <v>1,1,1-Trichloroethane</v>
      </c>
      <c r="C91" s="38" t="s">
        <v>2587</v>
      </c>
      <c r="D91" s="38" t="str">
        <f t="shared" si="33"/>
        <v>SI</v>
      </c>
      <c r="E91" s="44" t="s">
        <v>371</v>
      </c>
      <c r="F91" s="155" t="str">
        <f t="shared" si="12"/>
        <v>KAA</v>
      </c>
      <c r="G91" s="44" t="str">
        <f t="shared" si="3"/>
        <v>Residential</v>
      </c>
      <c r="H91" s="44" t="str">
        <f t="shared" si="4"/>
        <v>Slab on grade</v>
      </c>
      <c r="I91" s="38" t="str">
        <f t="shared" si="34"/>
        <v>Y</v>
      </c>
      <c r="J91" s="38" t="str">
        <f t="shared" si="28"/>
        <v>Y</v>
      </c>
      <c r="K91" s="38" t="str">
        <f t="shared" ref="K91:K111" si="38">IF(AG91="","",IF(I91="N","n","Y"))</f>
        <v>Y</v>
      </c>
      <c r="L91" s="44"/>
      <c r="M91" s="38" t="str">
        <f t="shared" si="35"/>
        <v/>
      </c>
      <c r="N91" s="38" t="str">
        <f t="shared" si="6"/>
        <v/>
      </c>
      <c r="O91" s="38" t="str">
        <f t="shared" si="36"/>
        <v/>
      </c>
      <c r="P91" s="44"/>
      <c r="Q91" s="44"/>
      <c r="R91" s="44"/>
      <c r="S91" s="44"/>
      <c r="T91" s="44"/>
      <c r="U91" s="44"/>
      <c r="V91" s="44"/>
      <c r="W91" s="44"/>
      <c r="X91" s="44"/>
      <c r="Y91" s="38" t="str">
        <f t="shared" si="37"/>
        <v>Y</v>
      </c>
      <c r="Z91" s="38" t="str">
        <f t="shared" si="8"/>
        <v>Y</v>
      </c>
      <c r="AA91" s="38" t="str">
        <f t="shared" si="27"/>
        <v>Y</v>
      </c>
      <c r="AC91" s="59"/>
      <c r="AD91" s="204"/>
      <c r="AE91" s="38"/>
      <c r="AF91" s="38"/>
      <c r="AG91" s="125">
        <f t="shared" si="29"/>
        <v>2400</v>
      </c>
      <c r="AH91" s="39">
        <v>11</v>
      </c>
      <c r="AI91" s="123">
        <f t="shared" si="30"/>
        <v>917271.15315694315</v>
      </c>
      <c r="AM91" s="40">
        <f t="shared" si="10"/>
        <v>140</v>
      </c>
      <c r="AN91" s="39">
        <f t="shared" si="11"/>
        <v>3.1</v>
      </c>
      <c r="AO91" s="204">
        <f t="shared" si="31"/>
        <v>1.5262662465527932E-4</v>
      </c>
      <c r="AP91" s="204"/>
      <c r="AQ91" s="59"/>
      <c r="AR91" s="59"/>
      <c r="AS91" s="115">
        <f t="shared" si="13"/>
        <v>1</v>
      </c>
      <c r="AT91" s="115">
        <f t="shared" si="14"/>
        <v>0</v>
      </c>
      <c r="AU91" s="115"/>
      <c r="AV91" s="115"/>
      <c r="AY91" s="115"/>
      <c r="AZ91" s="115"/>
      <c r="BA91" s="43">
        <v>46</v>
      </c>
      <c r="BB91" s="43" t="s">
        <v>553</v>
      </c>
      <c r="BC91" s="43" t="s">
        <v>554</v>
      </c>
      <c r="BD91" s="43" t="s">
        <v>555</v>
      </c>
      <c r="BE91" s="37" t="s">
        <v>656</v>
      </c>
      <c r="BF91" s="43"/>
      <c r="BG91" s="43">
        <v>157</v>
      </c>
      <c r="BH91" s="43" t="s">
        <v>556</v>
      </c>
      <c r="BI91" s="43" t="s">
        <v>557</v>
      </c>
      <c r="BJ91" s="43" t="s">
        <v>533</v>
      </c>
      <c r="BK91" s="43" t="s">
        <v>846</v>
      </c>
      <c r="BN91" s="43">
        <v>3.05</v>
      </c>
      <c r="BO91" s="43" t="s">
        <v>1390</v>
      </c>
      <c r="BP91" s="48" t="s">
        <v>1406</v>
      </c>
      <c r="BS91" s="43" t="s">
        <v>558</v>
      </c>
      <c r="BT91" s="43" t="s">
        <v>559</v>
      </c>
      <c r="BU91" s="43"/>
      <c r="BV91" s="43"/>
      <c r="BW91" s="243"/>
      <c r="BX91" s="243"/>
      <c r="BY91" s="43" t="s">
        <v>560</v>
      </c>
      <c r="BZ91" s="43">
        <v>140</v>
      </c>
      <c r="CA91" s="43" t="s">
        <v>1396</v>
      </c>
      <c r="CD91" s="124" t="s">
        <v>2044</v>
      </c>
      <c r="CE91" s="43">
        <v>3554</v>
      </c>
      <c r="CR91" s="43" t="s">
        <v>561</v>
      </c>
      <c r="CU91" s="43">
        <v>0</v>
      </c>
      <c r="CV91" s="43" t="s">
        <v>1390</v>
      </c>
      <c r="CY91" s="39" t="s">
        <v>2438</v>
      </c>
      <c r="CZ91" s="43">
        <v>2400</v>
      </c>
      <c r="DA91" s="43" t="s">
        <v>2046</v>
      </c>
      <c r="DD91" s="43" t="s">
        <v>2044</v>
      </c>
      <c r="DE91" s="43">
        <v>421</v>
      </c>
      <c r="DF91" s="43"/>
      <c r="DG91" s="43"/>
      <c r="DH91" s="43"/>
      <c r="DI91" s="43"/>
      <c r="DJ91" s="43"/>
      <c r="DK91" s="43"/>
      <c r="DL91" s="43"/>
      <c r="DM91" s="43"/>
      <c r="DN91" s="43"/>
      <c r="DO91" s="43"/>
      <c r="DP91" s="43"/>
      <c r="DQ91" s="43"/>
      <c r="DR91" s="124"/>
      <c r="DS91" s="43"/>
    </row>
    <row r="92" spans="1:123" s="39" customFormat="1" hidden="1" x14ac:dyDescent="0.2">
      <c r="A92" s="44" t="str">
        <f t="shared" si="0"/>
        <v>CDOT</v>
      </c>
      <c r="B92" s="44" t="str">
        <f t="shared" si="32"/>
        <v>1,1-Dichloroethylene</v>
      </c>
      <c r="C92" s="38" t="s">
        <v>2587</v>
      </c>
      <c r="D92" s="38" t="str">
        <f t="shared" si="33"/>
        <v>SI</v>
      </c>
      <c r="E92" s="44" t="s">
        <v>371</v>
      </c>
      <c r="F92" s="155" t="str">
        <f t="shared" si="12"/>
        <v>KAA</v>
      </c>
      <c r="G92" s="44" t="str">
        <f t="shared" si="3"/>
        <v>Residential</v>
      </c>
      <c r="H92" s="44" t="str">
        <f t="shared" si="4"/>
        <v>Slab on grade</v>
      </c>
      <c r="I92" s="38" t="str">
        <f t="shared" si="34"/>
        <v>Y</v>
      </c>
      <c r="J92" s="38" t="str">
        <f t="shared" si="28"/>
        <v>Y</v>
      </c>
      <c r="K92" s="38" t="str">
        <f t="shared" si="38"/>
        <v>Y</v>
      </c>
      <c r="L92" s="44"/>
      <c r="M92" s="38" t="str">
        <f t="shared" si="35"/>
        <v/>
      </c>
      <c r="N92" s="38" t="str">
        <f t="shared" si="6"/>
        <v/>
      </c>
      <c r="O92" s="38" t="str">
        <f t="shared" si="36"/>
        <v/>
      </c>
      <c r="P92" s="44"/>
      <c r="Q92" s="44"/>
      <c r="R92" s="44"/>
      <c r="S92" s="44"/>
      <c r="T92" s="44"/>
      <c r="U92" s="44"/>
      <c r="V92" s="44"/>
      <c r="W92" s="44"/>
      <c r="X92" s="44"/>
      <c r="Y92" s="38" t="str">
        <f t="shared" si="37"/>
        <v>Y</v>
      </c>
      <c r="Z92" s="38" t="str">
        <f t="shared" si="8"/>
        <v>Y</v>
      </c>
      <c r="AA92" s="38" t="str">
        <f t="shared" si="27"/>
        <v>Y</v>
      </c>
      <c r="AC92" s="59"/>
      <c r="AD92" s="204"/>
      <c r="AE92" s="38"/>
      <c r="AF92" s="38"/>
      <c r="AG92" s="125">
        <f t="shared" si="29"/>
        <v>4900</v>
      </c>
      <c r="AH92" s="39">
        <v>11</v>
      </c>
      <c r="AI92" s="123">
        <f t="shared" si="30"/>
        <v>3216814.3997816066</v>
      </c>
      <c r="AM92" s="40">
        <f t="shared" si="10"/>
        <v>31.8</v>
      </c>
      <c r="AN92" s="39">
        <f t="shared" si="11"/>
        <v>0.8</v>
      </c>
      <c r="AO92" s="204">
        <f t="shared" si="31"/>
        <v>9.8855563448605998E-6</v>
      </c>
      <c r="AP92" s="204"/>
      <c r="AQ92" s="59"/>
      <c r="AR92" s="59"/>
      <c r="AS92" s="115">
        <f t="shared" si="13"/>
        <v>1</v>
      </c>
      <c r="AT92" s="115">
        <f t="shared" si="14"/>
        <v>0</v>
      </c>
      <c r="AU92" s="115"/>
      <c r="AV92" s="115"/>
      <c r="AY92" s="115"/>
      <c r="AZ92" s="115"/>
      <c r="BA92" s="43">
        <v>46</v>
      </c>
      <c r="BB92" s="43" t="s">
        <v>553</v>
      </c>
      <c r="BC92" s="43" t="s">
        <v>554</v>
      </c>
      <c r="BD92" s="43" t="s">
        <v>555</v>
      </c>
      <c r="BE92" s="37" t="s">
        <v>656</v>
      </c>
      <c r="BF92" s="43"/>
      <c r="BG92" s="43">
        <v>157</v>
      </c>
      <c r="BH92" s="43" t="s">
        <v>556</v>
      </c>
      <c r="BI92" s="43" t="s">
        <v>557</v>
      </c>
      <c r="BJ92" s="43" t="s">
        <v>533</v>
      </c>
      <c r="BK92" s="43" t="s">
        <v>846</v>
      </c>
      <c r="BN92" s="43">
        <v>3.05</v>
      </c>
      <c r="BO92" s="43" t="s">
        <v>1390</v>
      </c>
      <c r="BP92" s="48" t="s">
        <v>1406</v>
      </c>
      <c r="BS92" s="43" t="s">
        <v>538</v>
      </c>
      <c r="BT92" s="43" t="s">
        <v>559</v>
      </c>
      <c r="BU92" s="43"/>
      <c r="BV92" s="43"/>
      <c r="BW92" s="243"/>
      <c r="BX92" s="243"/>
      <c r="BY92" s="43" t="s">
        <v>560</v>
      </c>
      <c r="BZ92" s="43">
        <v>31.8</v>
      </c>
      <c r="CA92" s="43" t="s">
        <v>1396</v>
      </c>
      <c r="CD92" s="124" t="s">
        <v>2044</v>
      </c>
      <c r="CE92" s="43">
        <v>3555</v>
      </c>
      <c r="CR92" s="43" t="s">
        <v>561</v>
      </c>
      <c r="CU92" s="43">
        <v>0</v>
      </c>
      <c r="CV92" s="43" t="s">
        <v>1390</v>
      </c>
      <c r="CY92" s="39" t="s">
        <v>2438</v>
      </c>
      <c r="CZ92" s="43">
        <v>4900</v>
      </c>
      <c r="DA92" s="43" t="s">
        <v>2046</v>
      </c>
      <c r="DD92" s="43" t="s">
        <v>2044</v>
      </c>
      <c r="DE92" s="43">
        <v>422</v>
      </c>
      <c r="DF92" s="43"/>
      <c r="DG92" s="43"/>
      <c r="DH92" s="43"/>
      <c r="DI92" s="43"/>
      <c r="DJ92" s="43"/>
      <c r="DK92" s="43"/>
      <c r="DL92" s="43"/>
      <c r="DM92" s="43"/>
      <c r="DN92" s="43"/>
      <c r="DO92" s="43"/>
      <c r="DP92" s="43"/>
      <c r="DQ92" s="43"/>
      <c r="DR92" s="124"/>
      <c r="DS92" s="43"/>
    </row>
    <row r="93" spans="1:123" s="39" customFormat="1" hidden="1" x14ac:dyDescent="0.2">
      <c r="A93" s="44" t="str">
        <f t="shared" si="0"/>
        <v>CDOT</v>
      </c>
      <c r="B93" s="44" t="str">
        <f t="shared" si="32"/>
        <v>Trichloroethylene</v>
      </c>
      <c r="C93" s="38" t="s">
        <v>2587</v>
      </c>
      <c r="D93" s="38" t="str">
        <f t="shared" si="33"/>
        <v>SI</v>
      </c>
      <c r="E93" s="44" t="s">
        <v>371</v>
      </c>
      <c r="F93" s="155" t="str">
        <f t="shared" si="12"/>
        <v>KAA</v>
      </c>
      <c r="G93" s="44" t="str">
        <f t="shared" si="3"/>
        <v>Residential</v>
      </c>
      <c r="H93" s="44" t="str">
        <f t="shared" si="4"/>
        <v>Slab on grade</v>
      </c>
      <c r="I93" s="38" t="str">
        <f t="shared" si="34"/>
        <v>Y</v>
      </c>
      <c r="J93" s="38" t="str">
        <f t="shared" si="28"/>
        <v>Y</v>
      </c>
      <c r="K93" s="38" t="str">
        <f t="shared" si="38"/>
        <v>Y</v>
      </c>
      <c r="L93" s="44"/>
      <c r="M93" s="38" t="str">
        <f t="shared" si="35"/>
        <v/>
      </c>
      <c r="N93" s="38" t="str">
        <f t="shared" si="6"/>
        <v/>
      </c>
      <c r="O93" s="38" t="str">
        <f t="shared" si="36"/>
        <v/>
      </c>
      <c r="P93" s="44"/>
      <c r="Q93" s="44"/>
      <c r="R93" s="44"/>
      <c r="S93" s="44"/>
      <c r="T93" s="44"/>
      <c r="U93" s="44"/>
      <c r="V93" s="44"/>
      <c r="W93" s="44"/>
      <c r="X93" s="44"/>
      <c r="Y93" s="38" t="str">
        <f t="shared" si="37"/>
        <v>Y</v>
      </c>
      <c r="Z93" s="38" t="str">
        <f t="shared" si="8"/>
        <v>Y</v>
      </c>
      <c r="AA93" s="38" t="str">
        <f t="shared" si="27"/>
        <v>Y</v>
      </c>
      <c r="AC93" s="59"/>
      <c r="AD93" s="204"/>
      <c r="AE93" s="38"/>
      <c r="AF93" s="38"/>
      <c r="AG93" s="125">
        <f t="shared" si="29"/>
        <v>1400</v>
      </c>
      <c r="AH93" s="39">
        <v>11</v>
      </c>
      <c r="AI93" s="123">
        <f t="shared" si="30"/>
        <v>303027.73217991187</v>
      </c>
      <c r="AM93" s="40">
        <f t="shared" si="10"/>
        <v>81</v>
      </c>
      <c r="AN93" s="39">
        <f t="shared" si="11"/>
        <v>0.5</v>
      </c>
      <c r="AO93" s="204">
        <f t="shared" si="31"/>
        <v>2.6730226774066061E-4</v>
      </c>
      <c r="AP93" s="204"/>
      <c r="AQ93" s="59"/>
      <c r="AR93" s="59"/>
      <c r="AS93" s="115">
        <f t="shared" si="13"/>
        <v>1</v>
      </c>
      <c r="AT93" s="115">
        <f t="shared" si="14"/>
        <v>0</v>
      </c>
      <c r="AU93" s="115"/>
      <c r="AV93" s="115"/>
      <c r="AY93" s="115"/>
      <c r="AZ93" s="115"/>
      <c r="BA93" s="43">
        <v>46</v>
      </c>
      <c r="BB93" s="43" t="s">
        <v>553</v>
      </c>
      <c r="BC93" s="43" t="s">
        <v>554</v>
      </c>
      <c r="BD93" s="43" t="s">
        <v>555</v>
      </c>
      <c r="BE93" s="37" t="s">
        <v>656</v>
      </c>
      <c r="BF93" s="43"/>
      <c r="BG93" s="43">
        <v>157</v>
      </c>
      <c r="BH93" s="43" t="s">
        <v>556</v>
      </c>
      <c r="BI93" s="43" t="s">
        <v>557</v>
      </c>
      <c r="BJ93" s="43" t="s">
        <v>533</v>
      </c>
      <c r="BK93" s="43" t="s">
        <v>846</v>
      </c>
      <c r="BN93" s="43">
        <v>3.05</v>
      </c>
      <c r="BO93" s="43" t="s">
        <v>1390</v>
      </c>
      <c r="BP93" s="48" t="s">
        <v>1406</v>
      </c>
      <c r="BS93" s="43" t="s">
        <v>1393</v>
      </c>
      <c r="BT93" s="43" t="s">
        <v>559</v>
      </c>
      <c r="BU93" s="43"/>
      <c r="BV93" s="43"/>
      <c r="BW93" s="243"/>
      <c r="BX93" s="243"/>
      <c r="BY93" s="43" t="s">
        <v>560</v>
      </c>
      <c r="BZ93" s="43">
        <v>81</v>
      </c>
      <c r="CA93" s="43" t="s">
        <v>1396</v>
      </c>
      <c r="CD93" s="124" t="s">
        <v>2044</v>
      </c>
      <c r="CE93" s="43">
        <v>3553</v>
      </c>
      <c r="CR93" s="43" t="s">
        <v>561</v>
      </c>
      <c r="CU93" s="43">
        <v>0</v>
      </c>
      <c r="CV93" s="43" t="s">
        <v>1390</v>
      </c>
      <c r="CY93" s="39" t="s">
        <v>2438</v>
      </c>
      <c r="CZ93" s="43">
        <v>1400</v>
      </c>
      <c r="DA93" s="43" t="s">
        <v>2046</v>
      </c>
      <c r="DD93" s="43" t="s">
        <v>2044</v>
      </c>
      <c r="DE93" s="43">
        <v>420</v>
      </c>
      <c r="DF93" s="43"/>
      <c r="DG93" s="43"/>
      <c r="DH93" s="43"/>
      <c r="DI93" s="43"/>
      <c r="DJ93" s="43"/>
      <c r="DK93" s="43"/>
      <c r="DL93" s="43"/>
      <c r="DM93" s="43"/>
      <c r="DN93" s="43"/>
      <c r="DO93" s="43"/>
      <c r="DP93" s="43"/>
      <c r="DQ93" s="43"/>
      <c r="DR93" s="124"/>
      <c r="DS93" s="43"/>
    </row>
    <row r="94" spans="1:123" s="39" customFormat="1" hidden="1" x14ac:dyDescent="0.2">
      <c r="A94" s="44" t="str">
        <f t="shared" si="0"/>
        <v>CDOT</v>
      </c>
      <c r="B94" s="44" t="str">
        <f t="shared" si="32"/>
        <v>Vinyl chloride (chloroethene)</v>
      </c>
      <c r="C94" s="38" t="s">
        <v>2587</v>
      </c>
      <c r="D94" s="38" t="str">
        <f t="shared" si="33"/>
        <v>SI</v>
      </c>
      <c r="E94" s="44" t="s">
        <v>371</v>
      </c>
      <c r="F94" s="155" t="str">
        <f t="shared" si="12"/>
        <v>KAA</v>
      </c>
      <c r="G94" s="44" t="str">
        <f t="shared" si="3"/>
        <v>Residential</v>
      </c>
      <c r="H94" s="44" t="str">
        <f t="shared" si="4"/>
        <v>Slab on grade</v>
      </c>
      <c r="I94" s="38" t="str">
        <f t="shared" si="34"/>
        <v>n</v>
      </c>
      <c r="J94" s="38" t="str">
        <f t="shared" si="28"/>
        <v>Y</v>
      </c>
      <c r="K94" s="38" t="str">
        <f t="shared" si="38"/>
        <v>n</v>
      </c>
      <c r="L94" s="44" t="s">
        <v>1451</v>
      </c>
      <c r="M94" s="38" t="str">
        <f t="shared" si="35"/>
        <v/>
      </c>
      <c r="N94" s="38" t="str">
        <f t="shared" si="6"/>
        <v/>
      </c>
      <c r="O94" s="38" t="str">
        <f t="shared" si="36"/>
        <v/>
      </c>
      <c r="P94" s="44"/>
      <c r="Q94" s="44"/>
      <c r="R94" s="44"/>
      <c r="S94" s="44"/>
      <c r="T94" s="44"/>
      <c r="U94" s="44"/>
      <c r="V94" s="44"/>
      <c r="W94" s="44"/>
      <c r="X94" s="44"/>
      <c r="Y94" s="38" t="str">
        <f t="shared" si="37"/>
        <v>Y</v>
      </c>
      <c r="Z94" s="38" t="str">
        <f t="shared" si="8"/>
        <v>Y</v>
      </c>
      <c r="AA94" s="38" t="str">
        <f t="shared" si="27"/>
        <v>Y</v>
      </c>
      <c r="AC94" s="59"/>
      <c r="AD94" s="204"/>
      <c r="AE94" s="38"/>
      <c r="AF94" s="38"/>
      <c r="AG94" s="125">
        <f t="shared" si="29"/>
        <v>0.5</v>
      </c>
      <c r="AH94" s="39">
        <v>11</v>
      </c>
      <c r="AI94" s="123">
        <f t="shared" si="30"/>
        <v>381.41950158631869</v>
      </c>
      <c r="AM94" s="40">
        <f t="shared" si="10"/>
        <v>7.0000000000000007E-2</v>
      </c>
      <c r="AN94" s="39">
        <f t="shared" si="11"/>
        <v>0.01</v>
      </c>
      <c r="AO94" s="204">
        <f t="shared" si="31"/>
        <v>1.8352496321994794E-4</v>
      </c>
      <c r="AP94" s="204"/>
      <c r="AQ94" s="59"/>
      <c r="AR94" s="59"/>
      <c r="AS94" s="115">
        <f t="shared" si="13"/>
        <v>1</v>
      </c>
      <c r="AT94" s="115">
        <f t="shared" si="14"/>
        <v>0</v>
      </c>
      <c r="AU94" s="115"/>
      <c r="AV94" s="115"/>
      <c r="AY94" s="115"/>
      <c r="AZ94" s="115"/>
      <c r="BA94" s="43">
        <v>46</v>
      </c>
      <c r="BB94" s="43" t="s">
        <v>553</v>
      </c>
      <c r="BC94" s="43" t="s">
        <v>554</v>
      </c>
      <c r="BD94" s="43" t="s">
        <v>555</v>
      </c>
      <c r="BE94" s="37" t="s">
        <v>656</v>
      </c>
      <c r="BF94" s="43"/>
      <c r="BG94" s="43">
        <v>157</v>
      </c>
      <c r="BH94" s="43" t="s">
        <v>556</v>
      </c>
      <c r="BI94" s="43" t="s">
        <v>557</v>
      </c>
      <c r="BJ94" s="43" t="s">
        <v>533</v>
      </c>
      <c r="BK94" s="43" t="s">
        <v>846</v>
      </c>
      <c r="BN94" s="43">
        <v>3.05</v>
      </c>
      <c r="BO94" s="43" t="s">
        <v>1390</v>
      </c>
      <c r="BP94" s="48" t="s">
        <v>1406</v>
      </c>
      <c r="BS94" s="43" t="s">
        <v>562</v>
      </c>
      <c r="BT94" s="43" t="s">
        <v>559</v>
      </c>
      <c r="BU94" s="43"/>
      <c r="BV94" s="43"/>
      <c r="BW94" s="243"/>
      <c r="BX94" s="243"/>
      <c r="BY94" s="43" t="s">
        <v>560</v>
      </c>
      <c r="BZ94" s="43">
        <v>7.0000000000000007E-2</v>
      </c>
      <c r="CA94" s="43" t="s">
        <v>1396</v>
      </c>
      <c r="CD94" s="124" t="s">
        <v>2044</v>
      </c>
      <c r="CE94" s="43">
        <v>3552</v>
      </c>
      <c r="CR94" s="43" t="s">
        <v>561</v>
      </c>
      <c r="CU94" s="43">
        <v>0</v>
      </c>
      <c r="CV94" s="43" t="s">
        <v>1390</v>
      </c>
      <c r="CY94" s="39" t="s">
        <v>2438</v>
      </c>
      <c r="CZ94" s="43">
        <v>0.5</v>
      </c>
      <c r="DA94" s="43" t="s">
        <v>2046</v>
      </c>
      <c r="DC94" s="43">
        <v>0.5</v>
      </c>
      <c r="DD94" s="43" t="s">
        <v>541</v>
      </c>
      <c r="DE94" s="43">
        <v>419</v>
      </c>
      <c r="DF94" s="43"/>
      <c r="DG94" s="43"/>
      <c r="DH94" s="43"/>
      <c r="DI94" s="43"/>
      <c r="DJ94" s="43"/>
      <c r="DK94" s="43"/>
      <c r="DL94" s="43"/>
      <c r="DM94" s="43"/>
      <c r="DN94" s="43"/>
      <c r="DO94" s="43"/>
      <c r="DP94" s="43"/>
      <c r="DQ94" s="43"/>
      <c r="DR94" s="124"/>
      <c r="DS94" s="43"/>
    </row>
    <row r="95" spans="1:123" s="39" customFormat="1" hidden="1" x14ac:dyDescent="0.2">
      <c r="A95" s="44" t="str">
        <f t="shared" si="0"/>
        <v>CDOT</v>
      </c>
      <c r="B95" s="44" t="str">
        <f t="shared" si="32"/>
        <v>1,1,1-Trichloroethane</v>
      </c>
      <c r="C95" s="38" t="s">
        <v>2587</v>
      </c>
      <c r="D95" s="38" t="str">
        <f t="shared" si="33"/>
        <v>SI</v>
      </c>
      <c r="E95" s="44" t="s">
        <v>371</v>
      </c>
      <c r="F95" s="155" t="str">
        <f t="shared" si="12"/>
        <v>SP1</v>
      </c>
      <c r="G95" s="44" t="str">
        <f t="shared" si="3"/>
        <v>Residential</v>
      </c>
      <c r="H95" s="44" t="str">
        <f t="shared" si="4"/>
        <v>Slab on grade</v>
      </c>
      <c r="I95" s="38" t="str">
        <f t="shared" si="34"/>
        <v>Y</v>
      </c>
      <c r="J95" s="38" t="str">
        <f t="shared" si="28"/>
        <v>Y</v>
      </c>
      <c r="K95" s="38" t="str">
        <f t="shared" si="38"/>
        <v>Y</v>
      </c>
      <c r="L95" s="44"/>
      <c r="M95" s="38" t="str">
        <f t="shared" si="35"/>
        <v/>
      </c>
      <c r="N95" s="38" t="str">
        <f t="shared" si="6"/>
        <v/>
      </c>
      <c r="O95" s="38" t="str">
        <f t="shared" si="36"/>
        <v/>
      </c>
      <c r="P95" s="44"/>
      <c r="Q95" s="44"/>
      <c r="R95" s="44"/>
      <c r="S95" s="44"/>
      <c r="T95" s="44"/>
      <c r="U95" s="44"/>
      <c r="V95" s="44"/>
      <c r="W95" s="44"/>
      <c r="X95" s="44"/>
      <c r="Y95" s="38" t="str">
        <f t="shared" si="37"/>
        <v>Y</v>
      </c>
      <c r="Z95" s="38" t="str">
        <f t="shared" si="8"/>
        <v>n</v>
      </c>
      <c r="AA95" s="38" t="str">
        <f t="shared" si="27"/>
        <v>Y</v>
      </c>
      <c r="AC95" s="59"/>
      <c r="AD95" s="204"/>
      <c r="AE95" s="38"/>
      <c r="AF95" s="38"/>
      <c r="AG95" s="125">
        <f t="shared" si="29"/>
        <v>11.2</v>
      </c>
      <c r="AH95" s="39">
        <v>11</v>
      </c>
      <c r="AI95" s="123">
        <f t="shared" si="30"/>
        <v>4280.5987147324013</v>
      </c>
      <c r="AM95" s="40">
        <f t="shared" si="10"/>
        <v>2.2999999999999998</v>
      </c>
      <c r="AN95" s="39">
        <f t="shared" si="11"/>
        <v>3.1</v>
      </c>
      <c r="AO95" s="204">
        <f t="shared" si="31"/>
        <v>5.3730801536807521E-4</v>
      </c>
      <c r="AP95" s="204"/>
      <c r="AQ95" s="59"/>
      <c r="AR95" s="59"/>
      <c r="AS95" s="115">
        <f t="shared" si="13"/>
        <v>1</v>
      </c>
      <c r="AT95" s="115">
        <f t="shared" si="14"/>
        <v>0</v>
      </c>
      <c r="AU95" s="115"/>
      <c r="AV95" s="115"/>
      <c r="AY95" s="115"/>
      <c r="AZ95" s="115"/>
      <c r="BA95" s="43">
        <v>46</v>
      </c>
      <c r="BB95" s="43" t="s">
        <v>553</v>
      </c>
      <c r="BC95" s="43" t="s">
        <v>554</v>
      </c>
      <c r="BD95" s="43" t="s">
        <v>555</v>
      </c>
      <c r="BE95" s="37" t="s">
        <v>656</v>
      </c>
      <c r="BF95" s="43"/>
      <c r="BG95" s="43">
        <v>158</v>
      </c>
      <c r="BH95" s="43" t="s">
        <v>563</v>
      </c>
      <c r="BI95" s="43" t="s">
        <v>557</v>
      </c>
      <c r="BJ95" s="43" t="s">
        <v>533</v>
      </c>
      <c r="BK95" s="43" t="s">
        <v>846</v>
      </c>
      <c r="BN95" s="43">
        <v>3.05</v>
      </c>
      <c r="BO95" s="43" t="s">
        <v>1390</v>
      </c>
      <c r="BP95" s="48" t="s">
        <v>1406</v>
      </c>
      <c r="BS95" s="43" t="s">
        <v>558</v>
      </c>
      <c r="BT95" s="43" t="s">
        <v>559</v>
      </c>
      <c r="BU95" s="43"/>
      <c r="BV95" s="43"/>
      <c r="BW95" s="243"/>
      <c r="BX95" s="243"/>
      <c r="BY95" s="43" t="s">
        <v>560</v>
      </c>
      <c r="BZ95" s="43">
        <v>2.2999999999999998</v>
      </c>
      <c r="CA95" s="43" t="s">
        <v>1396</v>
      </c>
      <c r="CD95" s="124" t="s">
        <v>2044</v>
      </c>
      <c r="CE95" s="43">
        <v>3557</v>
      </c>
      <c r="CR95" s="43" t="s">
        <v>564</v>
      </c>
      <c r="CU95" s="43">
        <v>0</v>
      </c>
      <c r="CV95" s="43" t="s">
        <v>1390</v>
      </c>
      <c r="CY95" s="39" t="s">
        <v>2438</v>
      </c>
      <c r="CZ95" s="43">
        <v>11.2</v>
      </c>
      <c r="DA95" s="43" t="s">
        <v>2046</v>
      </c>
      <c r="DD95" s="43" t="s">
        <v>2044</v>
      </c>
      <c r="DE95" s="43">
        <v>424</v>
      </c>
      <c r="DF95" s="43"/>
      <c r="DG95" s="43"/>
      <c r="DH95" s="43"/>
      <c r="DI95" s="43"/>
      <c r="DJ95" s="43"/>
      <c r="DK95" s="43"/>
      <c r="DL95" s="43"/>
      <c r="DM95" s="43"/>
      <c r="DN95" s="43"/>
      <c r="DO95" s="43"/>
      <c r="DP95" s="43"/>
      <c r="DQ95" s="43"/>
      <c r="DR95" s="124"/>
      <c r="DS95" s="43"/>
    </row>
    <row r="96" spans="1:123" s="39" customFormat="1" hidden="1" x14ac:dyDescent="0.2">
      <c r="A96" s="44" t="str">
        <f t="shared" si="0"/>
        <v>CDOT</v>
      </c>
      <c r="B96" s="44" t="str">
        <f t="shared" si="32"/>
        <v>1,1-Dichloroethylene</v>
      </c>
      <c r="C96" s="38" t="s">
        <v>2587</v>
      </c>
      <c r="D96" s="38" t="str">
        <f t="shared" si="33"/>
        <v>SI</v>
      </c>
      <c r="E96" s="44" t="s">
        <v>371</v>
      </c>
      <c r="F96" s="155" t="str">
        <f t="shared" si="12"/>
        <v>SP1</v>
      </c>
      <c r="G96" s="44" t="str">
        <f t="shared" si="3"/>
        <v>Residential</v>
      </c>
      <c r="H96" s="44" t="str">
        <f t="shared" si="4"/>
        <v>Slab on grade</v>
      </c>
      <c r="I96" s="38" t="str">
        <f t="shared" si="34"/>
        <v>Y</v>
      </c>
      <c r="J96" s="38" t="str">
        <f t="shared" si="28"/>
        <v>Y</v>
      </c>
      <c r="K96" s="38" t="str">
        <f t="shared" si="38"/>
        <v>Y</v>
      </c>
      <c r="L96" s="44"/>
      <c r="M96" s="38" t="str">
        <f t="shared" si="35"/>
        <v/>
      </c>
      <c r="N96" s="38" t="str">
        <f t="shared" si="6"/>
        <v/>
      </c>
      <c r="O96" s="38" t="str">
        <f t="shared" si="36"/>
        <v/>
      </c>
      <c r="P96" s="44"/>
      <c r="Q96" s="44"/>
      <c r="R96" s="44"/>
      <c r="S96" s="44"/>
      <c r="T96" s="44"/>
      <c r="U96" s="44"/>
      <c r="V96" s="44"/>
      <c r="W96" s="44"/>
      <c r="X96" s="44"/>
      <c r="Y96" s="38" t="str">
        <f t="shared" si="37"/>
        <v>Y</v>
      </c>
      <c r="Z96" s="38" t="str">
        <f t="shared" si="8"/>
        <v>n</v>
      </c>
      <c r="AA96" s="38" t="str">
        <f t="shared" si="27"/>
        <v>Y</v>
      </c>
      <c r="AC96" s="59"/>
      <c r="AD96" s="204"/>
      <c r="AE96" s="38"/>
      <c r="AF96" s="38"/>
      <c r="AG96" s="125">
        <f t="shared" si="29"/>
        <v>13.6</v>
      </c>
      <c r="AH96" s="39">
        <v>11</v>
      </c>
      <c r="AI96" s="123">
        <f t="shared" si="30"/>
        <v>8928.3011912305828</v>
      </c>
      <c r="AM96" s="40">
        <f t="shared" si="10"/>
        <v>0.03</v>
      </c>
      <c r="AN96" s="39">
        <f t="shared" si="11"/>
        <v>0.8</v>
      </c>
      <c r="AO96" s="204">
        <f t="shared" si="31"/>
        <v>3.3601016987941817E-6</v>
      </c>
      <c r="AP96" s="204"/>
      <c r="AQ96" s="59"/>
      <c r="AR96" s="59"/>
      <c r="AS96" s="115">
        <f t="shared" si="13"/>
        <v>1</v>
      </c>
      <c r="AT96" s="115">
        <f t="shared" si="14"/>
        <v>0</v>
      </c>
      <c r="AU96" s="115"/>
      <c r="AV96" s="115"/>
      <c r="AY96" s="115"/>
      <c r="AZ96" s="115"/>
      <c r="BA96" s="43">
        <v>46</v>
      </c>
      <c r="BB96" s="43" t="s">
        <v>553</v>
      </c>
      <c r="BC96" s="43" t="s">
        <v>554</v>
      </c>
      <c r="BD96" s="43" t="s">
        <v>555</v>
      </c>
      <c r="BE96" s="37" t="s">
        <v>656</v>
      </c>
      <c r="BF96" s="43"/>
      <c r="BG96" s="43">
        <v>158</v>
      </c>
      <c r="BH96" s="43" t="s">
        <v>563</v>
      </c>
      <c r="BI96" s="43" t="s">
        <v>557</v>
      </c>
      <c r="BJ96" s="43" t="s">
        <v>533</v>
      </c>
      <c r="BK96" s="43" t="s">
        <v>846</v>
      </c>
      <c r="BN96" s="43">
        <v>3.05</v>
      </c>
      <c r="BO96" s="43" t="s">
        <v>1390</v>
      </c>
      <c r="BP96" s="48" t="s">
        <v>1406</v>
      </c>
      <c r="BS96" s="43" t="s">
        <v>538</v>
      </c>
      <c r="BT96" s="43" t="s">
        <v>559</v>
      </c>
      <c r="BU96" s="43"/>
      <c r="BV96" s="43"/>
      <c r="BW96" s="243"/>
      <c r="BX96" s="243"/>
      <c r="BY96" s="43" t="s">
        <v>560</v>
      </c>
      <c r="BZ96" s="43">
        <v>0.03</v>
      </c>
      <c r="CA96" s="43" t="s">
        <v>1396</v>
      </c>
      <c r="CD96" s="124" t="s">
        <v>2044</v>
      </c>
      <c r="CE96" s="43">
        <v>3558</v>
      </c>
      <c r="CR96" s="43" t="s">
        <v>564</v>
      </c>
      <c r="CU96" s="43">
        <v>0</v>
      </c>
      <c r="CV96" s="43" t="s">
        <v>1390</v>
      </c>
      <c r="CY96" s="39" t="s">
        <v>2438</v>
      </c>
      <c r="CZ96" s="43">
        <v>13.6</v>
      </c>
      <c r="DA96" s="43" t="s">
        <v>2046</v>
      </c>
      <c r="DD96" s="43" t="s">
        <v>2044</v>
      </c>
      <c r="DE96" s="43">
        <v>425</v>
      </c>
      <c r="DF96" s="43"/>
      <c r="DG96" s="43"/>
      <c r="DH96" s="43"/>
      <c r="DI96" s="43"/>
      <c r="DJ96" s="43"/>
      <c r="DK96" s="43"/>
      <c r="DL96" s="43"/>
      <c r="DM96" s="43"/>
      <c r="DN96" s="43"/>
      <c r="DO96" s="43"/>
      <c r="DP96" s="43"/>
      <c r="DQ96" s="43"/>
      <c r="DR96" s="124"/>
      <c r="DS96" s="43"/>
    </row>
    <row r="97" spans="1:123" s="39" customFormat="1" hidden="1" x14ac:dyDescent="0.2">
      <c r="A97" s="44" t="str">
        <f t="shared" si="0"/>
        <v>CDOT</v>
      </c>
      <c r="B97" s="44" t="str">
        <f t="shared" si="32"/>
        <v>Trichloroethylene</v>
      </c>
      <c r="C97" s="38" t="s">
        <v>2587</v>
      </c>
      <c r="D97" s="38" t="str">
        <f t="shared" si="33"/>
        <v>SI</v>
      </c>
      <c r="E97" s="44" t="s">
        <v>371</v>
      </c>
      <c r="F97" s="155" t="str">
        <f t="shared" si="12"/>
        <v>SP1</v>
      </c>
      <c r="G97" s="44" t="str">
        <f t="shared" si="3"/>
        <v>Residential</v>
      </c>
      <c r="H97" s="44" t="str">
        <f t="shared" si="4"/>
        <v>Slab on grade</v>
      </c>
      <c r="I97" s="38" t="str">
        <f t="shared" si="34"/>
        <v>Y</v>
      </c>
      <c r="J97" s="38" t="str">
        <f t="shared" si="28"/>
        <v>Y</v>
      </c>
      <c r="K97" s="38" t="str">
        <f t="shared" si="38"/>
        <v>Y</v>
      </c>
      <c r="L97" s="44"/>
      <c r="M97" s="38" t="str">
        <f t="shared" si="35"/>
        <v/>
      </c>
      <c r="N97" s="38" t="str">
        <f t="shared" si="6"/>
        <v/>
      </c>
      <c r="O97" s="38" t="str">
        <f t="shared" si="36"/>
        <v/>
      </c>
      <c r="P97" s="44"/>
      <c r="Q97" s="44"/>
      <c r="R97" s="44"/>
      <c r="S97" s="44"/>
      <c r="T97" s="44"/>
      <c r="U97" s="44"/>
      <c r="V97" s="44"/>
      <c r="W97" s="44"/>
      <c r="X97" s="44"/>
      <c r="Y97" s="38" t="str">
        <f t="shared" si="37"/>
        <v>Y</v>
      </c>
      <c r="Z97" s="38" t="str">
        <f t="shared" si="8"/>
        <v>n</v>
      </c>
      <c r="AA97" s="38" t="str">
        <f t="shared" si="27"/>
        <v>Y</v>
      </c>
      <c r="AC97" s="59"/>
      <c r="AD97" s="204"/>
      <c r="AE97" s="38"/>
      <c r="AF97" s="38"/>
      <c r="AG97" s="125">
        <f t="shared" si="29"/>
        <v>2.11</v>
      </c>
      <c r="AH97" s="39">
        <v>11</v>
      </c>
      <c r="AI97" s="123">
        <f t="shared" si="30"/>
        <v>456.70608207115288</v>
      </c>
      <c r="AM97" s="40">
        <f t="shared" si="10"/>
        <v>0.41</v>
      </c>
      <c r="AN97" s="39">
        <f t="shared" si="11"/>
        <v>0.5</v>
      </c>
      <c r="AO97" s="204">
        <f t="shared" si="31"/>
        <v>8.9773273467403422E-4</v>
      </c>
      <c r="AP97" s="204"/>
      <c r="AQ97" s="59"/>
      <c r="AR97" s="59"/>
      <c r="AS97" s="115">
        <f t="shared" si="13"/>
        <v>1</v>
      </c>
      <c r="AT97" s="115">
        <f t="shared" si="14"/>
        <v>0</v>
      </c>
      <c r="AU97" s="115"/>
      <c r="AV97" s="115"/>
      <c r="AY97" s="115"/>
      <c r="AZ97" s="115"/>
      <c r="BA97" s="43">
        <v>46</v>
      </c>
      <c r="BB97" s="43" t="s">
        <v>553</v>
      </c>
      <c r="BC97" s="43" t="s">
        <v>554</v>
      </c>
      <c r="BD97" s="43" t="s">
        <v>555</v>
      </c>
      <c r="BE97" s="37" t="s">
        <v>656</v>
      </c>
      <c r="BF97" s="43"/>
      <c r="BG97" s="43">
        <v>158</v>
      </c>
      <c r="BH97" s="43" t="s">
        <v>563</v>
      </c>
      <c r="BI97" s="43" t="s">
        <v>557</v>
      </c>
      <c r="BJ97" s="43" t="s">
        <v>533</v>
      </c>
      <c r="BK97" s="43" t="s">
        <v>846</v>
      </c>
      <c r="BN97" s="43">
        <v>3.05</v>
      </c>
      <c r="BO97" s="43" t="s">
        <v>1390</v>
      </c>
      <c r="BP97" s="48" t="s">
        <v>1406</v>
      </c>
      <c r="BS97" s="43" t="s">
        <v>1393</v>
      </c>
      <c r="BT97" s="43" t="s">
        <v>559</v>
      </c>
      <c r="BU97" s="43"/>
      <c r="BV97" s="43"/>
      <c r="BW97" s="243"/>
      <c r="BX97" s="243"/>
      <c r="BY97" s="43" t="s">
        <v>560</v>
      </c>
      <c r="BZ97" s="43">
        <v>0.41</v>
      </c>
      <c r="CA97" s="43" t="s">
        <v>1396</v>
      </c>
      <c r="CD97" s="124" t="s">
        <v>2044</v>
      </c>
      <c r="CE97" s="43">
        <v>3556</v>
      </c>
      <c r="CR97" s="43" t="s">
        <v>564</v>
      </c>
      <c r="CU97" s="43">
        <v>0</v>
      </c>
      <c r="CV97" s="43" t="s">
        <v>1390</v>
      </c>
      <c r="CY97" s="39" t="s">
        <v>2438</v>
      </c>
      <c r="CZ97" s="43">
        <v>2.11</v>
      </c>
      <c r="DA97" s="43" t="s">
        <v>2046</v>
      </c>
      <c r="DD97" s="43" t="s">
        <v>2044</v>
      </c>
      <c r="DE97" s="43">
        <v>423</v>
      </c>
      <c r="DF97" s="43"/>
      <c r="DG97" s="43"/>
      <c r="DH97" s="43"/>
      <c r="DI97" s="43"/>
      <c r="DJ97" s="43"/>
      <c r="DK97" s="43"/>
      <c r="DL97" s="43"/>
      <c r="DM97" s="43"/>
      <c r="DN97" s="43"/>
      <c r="DO97" s="43"/>
      <c r="DP97" s="43"/>
      <c r="DQ97" s="43"/>
      <c r="DR97" s="124"/>
      <c r="DS97" s="43"/>
    </row>
    <row r="98" spans="1:123" s="39" customFormat="1" hidden="1" x14ac:dyDescent="0.2">
      <c r="A98" s="44" t="str">
        <f t="shared" si="0"/>
        <v>CDOT</v>
      </c>
      <c r="B98" s="44" t="str">
        <f t="shared" si="32"/>
        <v>1,1,1-Trichloroethane</v>
      </c>
      <c r="C98" s="38" t="s">
        <v>2587</v>
      </c>
      <c r="D98" s="38" t="str">
        <f t="shared" si="33"/>
        <v>SI</v>
      </c>
      <c r="E98" s="44" t="s">
        <v>371</v>
      </c>
      <c r="F98" s="155" t="str">
        <f t="shared" si="12"/>
        <v>SP2</v>
      </c>
      <c r="G98" s="44" t="str">
        <f t="shared" si="3"/>
        <v>Residential</v>
      </c>
      <c r="H98" s="44" t="str">
        <f t="shared" si="4"/>
        <v>Slab on grade</v>
      </c>
      <c r="I98" s="38" t="str">
        <f t="shared" si="34"/>
        <v>Y</v>
      </c>
      <c r="J98" s="38" t="str">
        <f t="shared" si="28"/>
        <v>Y</v>
      </c>
      <c r="K98" s="38" t="str">
        <f t="shared" si="38"/>
        <v>Y</v>
      </c>
      <c r="L98" s="44"/>
      <c r="M98" s="38" t="str">
        <f t="shared" si="35"/>
        <v/>
      </c>
      <c r="N98" s="38" t="str">
        <f t="shared" si="6"/>
        <v/>
      </c>
      <c r="O98" s="38" t="str">
        <f t="shared" si="36"/>
        <v/>
      </c>
      <c r="P98" s="44"/>
      <c r="Q98" s="44"/>
      <c r="R98" s="44"/>
      <c r="S98" s="44"/>
      <c r="T98" s="44"/>
      <c r="U98" s="44"/>
      <c r="V98" s="44"/>
      <c r="W98" s="44"/>
      <c r="X98" s="44"/>
      <c r="Y98" s="38" t="str">
        <f t="shared" si="37"/>
        <v>Y</v>
      </c>
      <c r="Z98" s="38" t="str">
        <f t="shared" si="8"/>
        <v>Y</v>
      </c>
      <c r="AA98" s="38" t="str">
        <f t="shared" si="27"/>
        <v>Y</v>
      </c>
      <c r="AC98" s="59"/>
      <c r="AD98" s="204"/>
      <c r="AE98" s="38"/>
      <c r="AF98" s="38"/>
      <c r="AG98" s="125">
        <f t="shared" si="29"/>
        <v>23.6</v>
      </c>
      <c r="AH98" s="39">
        <v>11</v>
      </c>
      <c r="AI98" s="123">
        <f t="shared" si="30"/>
        <v>9019.8330060432745</v>
      </c>
      <c r="AM98" s="40">
        <f t="shared" si="10"/>
        <v>3.8</v>
      </c>
      <c r="AN98" s="39">
        <f t="shared" si="11"/>
        <v>3.1</v>
      </c>
      <c r="AO98" s="204">
        <f t="shared" si="31"/>
        <v>4.2129383076759908E-4</v>
      </c>
      <c r="AP98" s="204"/>
      <c r="AQ98" s="59"/>
      <c r="AR98" s="59"/>
      <c r="AS98" s="115">
        <f t="shared" si="13"/>
        <v>1</v>
      </c>
      <c r="AT98" s="115">
        <f t="shared" si="14"/>
        <v>0</v>
      </c>
      <c r="AU98" s="115"/>
      <c r="AV98" s="115"/>
      <c r="AY98" s="115"/>
      <c r="AZ98" s="115"/>
      <c r="BA98" s="43">
        <v>46</v>
      </c>
      <c r="BB98" s="43" t="s">
        <v>553</v>
      </c>
      <c r="BC98" s="43" t="s">
        <v>554</v>
      </c>
      <c r="BD98" s="43" t="s">
        <v>555</v>
      </c>
      <c r="BE98" s="37" t="s">
        <v>656</v>
      </c>
      <c r="BF98" s="43"/>
      <c r="BG98" s="43">
        <v>159</v>
      </c>
      <c r="BH98" s="43" t="s">
        <v>565</v>
      </c>
      <c r="BI98" s="43" t="s">
        <v>557</v>
      </c>
      <c r="BJ98" s="43" t="s">
        <v>533</v>
      </c>
      <c r="BK98" s="43" t="s">
        <v>846</v>
      </c>
      <c r="BN98" s="43">
        <v>3.05</v>
      </c>
      <c r="BO98" s="43" t="s">
        <v>1390</v>
      </c>
      <c r="BP98" s="48" t="s">
        <v>1406</v>
      </c>
      <c r="BS98" s="43" t="s">
        <v>558</v>
      </c>
      <c r="BT98" s="43" t="s">
        <v>559</v>
      </c>
      <c r="BU98" s="43"/>
      <c r="BV98" s="43"/>
      <c r="BW98" s="243"/>
      <c r="BX98" s="243"/>
      <c r="BY98" s="43" t="s">
        <v>560</v>
      </c>
      <c r="BZ98" s="43">
        <v>3.8</v>
      </c>
      <c r="CA98" s="43" t="s">
        <v>1396</v>
      </c>
      <c r="CD98" s="124" t="s">
        <v>2044</v>
      </c>
      <c r="CE98" s="43">
        <v>3560</v>
      </c>
      <c r="CR98" s="43" t="s">
        <v>566</v>
      </c>
      <c r="CU98" s="43">
        <v>0</v>
      </c>
      <c r="CV98" s="43" t="s">
        <v>1390</v>
      </c>
      <c r="CY98" s="39" t="s">
        <v>2438</v>
      </c>
      <c r="CZ98" s="43">
        <v>23.6</v>
      </c>
      <c r="DA98" s="43" t="s">
        <v>2046</v>
      </c>
      <c r="DD98" s="43" t="s">
        <v>2044</v>
      </c>
      <c r="DE98" s="43">
        <v>427</v>
      </c>
      <c r="DF98" s="43"/>
      <c r="DG98" s="43"/>
      <c r="DH98" s="43"/>
      <c r="DI98" s="43"/>
      <c r="DJ98" s="43"/>
      <c r="DK98" s="43"/>
      <c r="DL98" s="43"/>
      <c r="DM98" s="43"/>
      <c r="DN98" s="43"/>
      <c r="DO98" s="43"/>
      <c r="DP98" s="43"/>
      <c r="DQ98" s="43"/>
      <c r="DR98" s="124"/>
      <c r="DS98" s="43"/>
    </row>
    <row r="99" spans="1:123" s="39" customFormat="1" hidden="1" x14ac:dyDescent="0.2">
      <c r="A99" s="44" t="str">
        <f t="shared" si="0"/>
        <v>CDOT</v>
      </c>
      <c r="B99" s="44" t="str">
        <f t="shared" si="32"/>
        <v>1,1-Dichloroethylene</v>
      </c>
      <c r="C99" s="38" t="s">
        <v>2587</v>
      </c>
      <c r="D99" s="38" t="str">
        <f t="shared" si="33"/>
        <v>SI</v>
      </c>
      <c r="E99" s="44" t="s">
        <v>371</v>
      </c>
      <c r="F99" s="155" t="str">
        <f t="shared" si="12"/>
        <v>SP2</v>
      </c>
      <c r="G99" s="44" t="str">
        <f t="shared" si="3"/>
        <v>Residential</v>
      </c>
      <c r="H99" s="44" t="str">
        <f t="shared" si="4"/>
        <v>Slab on grade</v>
      </c>
      <c r="I99" s="38" t="str">
        <f t="shared" si="34"/>
        <v>Y</v>
      </c>
      <c r="J99" s="38" t="str">
        <f t="shared" si="28"/>
        <v>Y</v>
      </c>
      <c r="K99" s="38" t="str">
        <f t="shared" si="38"/>
        <v>Y</v>
      </c>
      <c r="L99" s="44"/>
      <c r="M99" s="38" t="str">
        <f t="shared" si="35"/>
        <v/>
      </c>
      <c r="N99" s="38" t="str">
        <f t="shared" si="6"/>
        <v/>
      </c>
      <c r="O99" s="38" t="str">
        <f t="shared" si="36"/>
        <v/>
      </c>
      <c r="P99" s="44"/>
      <c r="Q99" s="44"/>
      <c r="R99" s="44"/>
      <c r="S99" s="44"/>
      <c r="T99" s="44"/>
      <c r="U99" s="44"/>
      <c r="V99" s="44"/>
      <c r="W99" s="44"/>
      <c r="X99" s="44"/>
      <c r="Y99" s="38" t="str">
        <f t="shared" si="37"/>
        <v>Y</v>
      </c>
      <c r="Z99" s="38" t="str">
        <f t="shared" si="8"/>
        <v>n</v>
      </c>
      <c r="AA99" s="38" t="str">
        <f t="shared" si="27"/>
        <v>Y</v>
      </c>
      <c r="AC99" s="59"/>
      <c r="AD99" s="204"/>
      <c r="AE99" s="38"/>
      <c r="AF99" s="38"/>
      <c r="AG99" s="125">
        <f t="shared" si="29"/>
        <v>41.92</v>
      </c>
      <c r="AH99" s="39">
        <v>11</v>
      </c>
      <c r="AI99" s="123">
        <f t="shared" si="30"/>
        <v>27520.175436498976</v>
      </c>
      <c r="AM99" s="40">
        <f t="shared" si="10"/>
        <v>0.05</v>
      </c>
      <c r="AN99" s="39">
        <f t="shared" si="11"/>
        <v>0.8</v>
      </c>
      <c r="AO99" s="204">
        <f t="shared" si="31"/>
        <v>1.8168488829357853E-6</v>
      </c>
      <c r="AP99" s="204"/>
      <c r="AQ99" s="59"/>
      <c r="AR99" s="59"/>
      <c r="AS99" s="115">
        <f t="shared" si="13"/>
        <v>1</v>
      </c>
      <c r="AT99" s="115">
        <f t="shared" si="14"/>
        <v>0</v>
      </c>
      <c r="AU99" s="115"/>
      <c r="AV99" s="115"/>
      <c r="AY99" s="115"/>
      <c r="AZ99" s="115"/>
      <c r="BA99" s="43">
        <v>46</v>
      </c>
      <c r="BB99" s="43" t="s">
        <v>553</v>
      </c>
      <c r="BC99" s="43" t="s">
        <v>554</v>
      </c>
      <c r="BD99" s="43" t="s">
        <v>555</v>
      </c>
      <c r="BE99" s="37" t="s">
        <v>656</v>
      </c>
      <c r="BF99" s="43"/>
      <c r="BG99" s="43">
        <v>159</v>
      </c>
      <c r="BH99" s="43" t="s">
        <v>565</v>
      </c>
      <c r="BI99" s="43" t="s">
        <v>557</v>
      </c>
      <c r="BJ99" s="43" t="s">
        <v>533</v>
      </c>
      <c r="BK99" s="43" t="s">
        <v>846</v>
      </c>
      <c r="BN99" s="43">
        <v>3.05</v>
      </c>
      <c r="BO99" s="43" t="s">
        <v>1390</v>
      </c>
      <c r="BP99" s="48" t="s">
        <v>1406</v>
      </c>
      <c r="BS99" s="43" t="s">
        <v>538</v>
      </c>
      <c r="BT99" s="43" t="s">
        <v>559</v>
      </c>
      <c r="BU99" s="43"/>
      <c r="BV99" s="43"/>
      <c r="BW99" s="243"/>
      <c r="BX99" s="243"/>
      <c r="BY99" s="43" t="s">
        <v>560</v>
      </c>
      <c r="BZ99" s="43">
        <v>0.05</v>
      </c>
      <c r="CA99" s="43" t="s">
        <v>1396</v>
      </c>
      <c r="CD99" s="124" t="s">
        <v>2044</v>
      </c>
      <c r="CE99" s="43">
        <v>3561</v>
      </c>
      <c r="CR99" s="43" t="s">
        <v>566</v>
      </c>
      <c r="CU99" s="43">
        <v>0</v>
      </c>
      <c r="CV99" s="43" t="s">
        <v>1390</v>
      </c>
      <c r="CY99" s="39" t="s">
        <v>2438</v>
      </c>
      <c r="CZ99" s="43">
        <v>41.92</v>
      </c>
      <c r="DA99" s="43" t="s">
        <v>2046</v>
      </c>
      <c r="DD99" s="43" t="s">
        <v>2044</v>
      </c>
      <c r="DE99" s="43">
        <v>428</v>
      </c>
      <c r="DF99" s="43"/>
      <c r="DG99" s="43"/>
      <c r="DH99" s="43"/>
      <c r="DI99" s="43"/>
      <c r="DJ99" s="43"/>
      <c r="DK99" s="43"/>
      <c r="DL99" s="43"/>
      <c r="DM99" s="43"/>
      <c r="DN99" s="43"/>
      <c r="DO99" s="43"/>
      <c r="DP99" s="43"/>
      <c r="DQ99" s="43"/>
      <c r="DR99" s="124"/>
      <c r="DS99" s="43"/>
    </row>
    <row r="100" spans="1:123" s="39" customFormat="1" hidden="1" x14ac:dyDescent="0.2">
      <c r="A100" s="44" t="str">
        <f t="shared" si="0"/>
        <v>CDOT</v>
      </c>
      <c r="B100" s="44" t="str">
        <f t="shared" si="32"/>
        <v>Trichloroethylene</v>
      </c>
      <c r="C100" s="38" t="s">
        <v>2587</v>
      </c>
      <c r="D100" s="38" t="str">
        <f t="shared" si="33"/>
        <v>SI</v>
      </c>
      <c r="E100" s="44" t="s">
        <v>371</v>
      </c>
      <c r="F100" s="155" t="str">
        <f t="shared" si="12"/>
        <v>SP2</v>
      </c>
      <c r="G100" s="44" t="str">
        <f t="shared" si="3"/>
        <v>Residential</v>
      </c>
      <c r="H100" s="44" t="str">
        <f t="shared" si="4"/>
        <v>Slab on grade</v>
      </c>
      <c r="I100" s="38" t="str">
        <f t="shared" si="34"/>
        <v>Y</v>
      </c>
      <c r="J100" s="38" t="str">
        <f t="shared" si="28"/>
        <v>Y</v>
      </c>
      <c r="K100" s="38" t="str">
        <f t="shared" si="38"/>
        <v>Y</v>
      </c>
      <c r="L100" s="44"/>
      <c r="M100" s="38" t="str">
        <f t="shared" si="35"/>
        <v/>
      </c>
      <c r="N100" s="38" t="str">
        <f t="shared" si="6"/>
        <v/>
      </c>
      <c r="O100" s="38" t="str">
        <f t="shared" si="36"/>
        <v/>
      </c>
      <c r="P100" s="44"/>
      <c r="Q100" s="44"/>
      <c r="R100" s="44"/>
      <c r="S100" s="44"/>
      <c r="T100" s="44"/>
      <c r="U100" s="44"/>
      <c r="V100" s="44"/>
      <c r="W100" s="44"/>
      <c r="X100" s="44"/>
      <c r="Y100" s="38" t="str">
        <f t="shared" si="37"/>
        <v>Y</v>
      </c>
      <c r="Z100" s="38" t="str">
        <f t="shared" si="8"/>
        <v>n</v>
      </c>
      <c r="AA100" s="38" t="str">
        <f t="shared" si="27"/>
        <v>Y</v>
      </c>
      <c r="AC100" s="59"/>
      <c r="AD100" s="204"/>
      <c r="AE100" s="38"/>
      <c r="AF100" s="38"/>
      <c r="AG100" s="125">
        <f t="shared" si="29"/>
        <v>6.58</v>
      </c>
      <c r="AH100" s="39">
        <v>11</v>
      </c>
      <c r="AI100" s="123">
        <f t="shared" si="30"/>
        <v>1424.2303412455856</v>
      </c>
      <c r="AM100" s="40">
        <f t="shared" si="10"/>
        <v>0.45</v>
      </c>
      <c r="AN100" s="39">
        <f t="shared" si="11"/>
        <v>0.5</v>
      </c>
      <c r="AO100" s="204">
        <f t="shared" si="31"/>
        <v>3.1596012735302678E-4</v>
      </c>
      <c r="AP100" s="204"/>
      <c r="AQ100" s="59"/>
      <c r="AR100" s="59"/>
      <c r="AS100" s="115">
        <f t="shared" si="13"/>
        <v>1</v>
      </c>
      <c r="AT100" s="115">
        <f t="shared" si="14"/>
        <v>0</v>
      </c>
      <c r="AU100" s="115"/>
      <c r="AV100" s="115"/>
      <c r="AY100" s="115"/>
      <c r="AZ100" s="115"/>
      <c r="BA100" s="43">
        <v>46</v>
      </c>
      <c r="BB100" s="43" t="s">
        <v>553</v>
      </c>
      <c r="BC100" s="43" t="s">
        <v>554</v>
      </c>
      <c r="BD100" s="43" t="s">
        <v>555</v>
      </c>
      <c r="BE100" s="37" t="s">
        <v>656</v>
      </c>
      <c r="BF100" s="43"/>
      <c r="BG100" s="43">
        <v>159</v>
      </c>
      <c r="BH100" s="43" t="s">
        <v>565</v>
      </c>
      <c r="BI100" s="43" t="s">
        <v>557</v>
      </c>
      <c r="BJ100" s="43" t="s">
        <v>533</v>
      </c>
      <c r="BK100" s="43" t="s">
        <v>846</v>
      </c>
      <c r="BN100" s="43">
        <v>3.05</v>
      </c>
      <c r="BO100" s="43" t="s">
        <v>1390</v>
      </c>
      <c r="BP100" s="48" t="s">
        <v>1406</v>
      </c>
      <c r="BS100" s="43" t="s">
        <v>1393</v>
      </c>
      <c r="BT100" s="43" t="s">
        <v>559</v>
      </c>
      <c r="BU100" s="43"/>
      <c r="BV100" s="43"/>
      <c r="BW100" s="243"/>
      <c r="BX100" s="243"/>
      <c r="BY100" s="43" t="s">
        <v>560</v>
      </c>
      <c r="BZ100" s="43">
        <v>0.45</v>
      </c>
      <c r="CA100" s="43" t="s">
        <v>1396</v>
      </c>
      <c r="CD100" s="124" t="s">
        <v>2044</v>
      </c>
      <c r="CE100" s="43">
        <v>3559</v>
      </c>
      <c r="CR100" s="43" t="s">
        <v>566</v>
      </c>
      <c r="CU100" s="43">
        <v>0</v>
      </c>
      <c r="CV100" s="43" t="s">
        <v>1390</v>
      </c>
      <c r="CY100" s="39" t="s">
        <v>2438</v>
      </c>
      <c r="CZ100" s="43">
        <v>6.58</v>
      </c>
      <c r="DA100" s="43" t="s">
        <v>2046</v>
      </c>
      <c r="DD100" s="43" t="s">
        <v>2044</v>
      </c>
      <c r="DE100" s="43">
        <v>426</v>
      </c>
      <c r="DF100" s="43"/>
      <c r="DG100" s="43"/>
      <c r="DH100" s="43"/>
      <c r="DI100" s="43"/>
      <c r="DJ100" s="43"/>
      <c r="DK100" s="43"/>
      <c r="DL100" s="43"/>
      <c r="DM100" s="43"/>
      <c r="DN100" s="43"/>
      <c r="DO100" s="43"/>
      <c r="DP100" s="43"/>
      <c r="DQ100" s="43"/>
      <c r="DR100" s="124"/>
      <c r="DS100" s="43"/>
    </row>
    <row r="101" spans="1:123" s="39" customFormat="1" hidden="1" x14ac:dyDescent="0.2">
      <c r="A101" s="44" t="str">
        <f t="shared" si="0"/>
        <v>CDOT</v>
      </c>
      <c r="B101" s="44" t="str">
        <f t="shared" si="32"/>
        <v>1,1,1-Trichloroethane</v>
      </c>
      <c r="C101" s="38" t="s">
        <v>2587</v>
      </c>
      <c r="D101" s="38" t="str">
        <f t="shared" si="33"/>
        <v>SI</v>
      </c>
      <c r="E101" s="44" t="s">
        <v>371</v>
      </c>
      <c r="F101" s="155" t="str">
        <f t="shared" si="12"/>
        <v>SP3</v>
      </c>
      <c r="G101" s="44" t="str">
        <f t="shared" si="3"/>
        <v>Residential</v>
      </c>
      <c r="H101" s="44" t="str">
        <f t="shared" si="4"/>
        <v>Slab on grade</v>
      </c>
      <c r="I101" s="38" t="str">
        <f t="shared" si="34"/>
        <v>Y</v>
      </c>
      <c r="J101" s="38" t="str">
        <f t="shared" si="28"/>
        <v>Y</v>
      </c>
      <c r="K101" s="38" t="str">
        <f t="shared" si="38"/>
        <v>Y</v>
      </c>
      <c r="L101" s="44"/>
      <c r="M101" s="38" t="str">
        <f t="shared" si="35"/>
        <v/>
      </c>
      <c r="N101" s="38" t="str">
        <f t="shared" si="6"/>
        <v/>
      </c>
      <c r="O101" s="38" t="str">
        <f t="shared" si="36"/>
        <v/>
      </c>
      <c r="P101" s="44"/>
      <c r="Q101" s="44"/>
      <c r="R101" s="44"/>
      <c r="S101" s="44"/>
      <c r="T101" s="44"/>
      <c r="U101" s="44"/>
      <c r="V101" s="44"/>
      <c r="W101" s="44"/>
      <c r="X101" s="44"/>
      <c r="Y101" s="38" t="str">
        <f t="shared" si="37"/>
        <v>Y</v>
      </c>
      <c r="Z101" s="38" t="str">
        <f t="shared" si="8"/>
        <v>Y</v>
      </c>
      <c r="AA101" s="38" t="str">
        <f t="shared" si="27"/>
        <v>Y</v>
      </c>
      <c r="AC101" s="59"/>
      <c r="AD101" s="204"/>
      <c r="AE101" s="38"/>
      <c r="AF101" s="38"/>
      <c r="AG101" s="125">
        <f t="shared" si="29"/>
        <v>610</v>
      </c>
      <c r="AH101" s="39">
        <v>11</v>
      </c>
      <c r="AI101" s="123">
        <f t="shared" si="30"/>
        <v>233139.75142738971</v>
      </c>
      <c r="AM101" s="40">
        <f t="shared" si="10"/>
        <v>4.5999999999999996</v>
      </c>
      <c r="AN101" s="39">
        <f t="shared" si="11"/>
        <v>3.1</v>
      </c>
      <c r="AO101" s="204">
        <f t="shared" si="31"/>
        <v>1.9730654990565382E-5</v>
      </c>
      <c r="AP101" s="204"/>
      <c r="AQ101" s="59"/>
      <c r="AR101" s="59"/>
      <c r="AS101" s="115">
        <f t="shared" si="13"/>
        <v>1</v>
      </c>
      <c r="AT101" s="115">
        <f t="shared" si="14"/>
        <v>0</v>
      </c>
      <c r="AU101" s="115"/>
      <c r="AV101" s="115"/>
      <c r="AY101" s="115"/>
      <c r="AZ101" s="115"/>
      <c r="BA101" s="43">
        <v>46</v>
      </c>
      <c r="BB101" s="43" t="s">
        <v>553</v>
      </c>
      <c r="BC101" s="43" t="s">
        <v>554</v>
      </c>
      <c r="BD101" s="43" t="s">
        <v>555</v>
      </c>
      <c r="BE101" s="37" t="s">
        <v>656</v>
      </c>
      <c r="BF101" s="43"/>
      <c r="BG101" s="43">
        <v>246</v>
      </c>
      <c r="BH101" s="43" t="s">
        <v>1987</v>
      </c>
      <c r="BI101" s="43" t="s">
        <v>557</v>
      </c>
      <c r="BJ101" s="43" t="s">
        <v>533</v>
      </c>
      <c r="BK101" s="43" t="s">
        <v>846</v>
      </c>
      <c r="BN101" s="43">
        <v>3.05</v>
      </c>
      <c r="BO101" s="43" t="s">
        <v>1390</v>
      </c>
      <c r="BP101" s="48" t="s">
        <v>1406</v>
      </c>
      <c r="BS101" s="43" t="s">
        <v>558</v>
      </c>
      <c r="BT101" s="43" t="s">
        <v>559</v>
      </c>
      <c r="BU101" s="43"/>
      <c r="BV101" s="43"/>
      <c r="BW101" s="243"/>
      <c r="BX101" s="243"/>
      <c r="BY101" s="43" t="s">
        <v>560</v>
      </c>
      <c r="BZ101" s="43">
        <v>4.5999999999999996</v>
      </c>
      <c r="CA101" s="43" t="s">
        <v>1396</v>
      </c>
      <c r="CD101" s="124" t="s">
        <v>2044</v>
      </c>
      <c r="CE101" s="43">
        <v>3563</v>
      </c>
      <c r="CR101" s="43" t="s">
        <v>1988</v>
      </c>
      <c r="CU101" s="43">
        <v>0</v>
      </c>
      <c r="CV101" s="43" t="s">
        <v>1390</v>
      </c>
      <c r="CY101" s="39" t="s">
        <v>2438</v>
      </c>
      <c r="CZ101" s="43">
        <v>610</v>
      </c>
      <c r="DA101" s="43" t="s">
        <v>2046</v>
      </c>
      <c r="DD101" s="43" t="s">
        <v>2044</v>
      </c>
      <c r="DE101" s="43">
        <v>430</v>
      </c>
      <c r="DF101" s="43"/>
      <c r="DG101" s="43"/>
      <c r="DH101" s="43"/>
      <c r="DI101" s="43"/>
      <c r="DJ101" s="43"/>
      <c r="DK101" s="43"/>
      <c r="DL101" s="43"/>
      <c r="DM101" s="43"/>
      <c r="DN101" s="43"/>
      <c r="DO101" s="43"/>
      <c r="DP101" s="43"/>
      <c r="DQ101" s="43"/>
      <c r="DR101" s="124"/>
      <c r="DS101" s="43"/>
    </row>
    <row r="102" spans="1:123" s="39" customFormat="1" hidden="1" x14ac:dyDescent="0.2">
      <c r="A102" s="44" t="str">
        <f t="shared" si="0"/>
        <v>CDOT</v>
      </c>
      <c r="B102" s="44" t="str">
        <f t="shared" si="32"/>
        <v>1,1-Dichloroethylene</v>
      </c>
      <c r="C102" s="38" t="s">
        <v>2587</v>
      </c>
      <c r="D102" s="38" t="str">
        <f t="shared" si="33"/>
        <v>SI</v>
      </c>
      <c r="E102" s="44" t="s">
        <v>371</v>
      </c>
      <c r="F102" s="155" t="str">
        <f t="shared" si="12"/>
        <v>SP3</v>
      </c>
      <c r="G102" s="44" t="str">
        <f t="shared" si="3"/>
        <v>Residential</v>
      </c>
      <c r="H102" s="44" t="str">
        <f t="shared" si="4"/>
        <v>Slab on grade</v>
      </c>
      <c r="I102" s="38" t="str">
        <f t="shared" si="34"/>
        <v>Y</v>
      </c>
      <c r="J102" s="38" t="str">
        <f t="shared" si="28"/>
        <v>Y</v>
      </c>
      <c r="K102" s="38" t="str">
        <f t="shared" si="38"/>
        <v>Y</v>
      </c>
      <c r="L102" s="44"/>
      <c r="M102" s="38" t="str">
        <f t="shared" si="35"/>
        <v/>
      </c>
      <c r="N102" s="38" t="str">
        <f t="shared" si="6"/>
        <v/>
      </c>
      <c r="O102" s="38" t="str">
        <f t="shared" si="36"/>
        <v/>
      </c>
      <c r="P102" s="44"/>
      <c r="Q102" s="44"/>
      <c r="R102" s="44"/>
      <c r="S102" s="44"/>
      <c r="T102" s="44"/>
      <c r="U102" s="44"/>
      <c r="V102" s="44"/>
      <c r="W102" s="44"/>
      <c r="X102" s="44"/>
      <c r="Y102" s="38" t="str">
        <f t="shared" si="37"/>
        <v>Y</v>
      </c>
      <c r="Z102" s="38" t="str">
        <f t="shared" si="8"/>
        <v>Y</v>
      </c>
      <c r="AA102" s="38" t="str">
        <f t="shared" si="27"/>
        <v>Y</v>
      </c>
      <c r="AC102" s="59"/>
      <c r="AD102" s="204"/>
      <c r="AE102" s="38"/>
      <c r="AF102" s="38"/>
      <c r="AG102" s="125">
        <f t="shared" si="29"/>
        <v>1464.8</v>
      </c>
      <c r="AH102" s="39">
        <v>11</v>
      </c>
      <c r="AI102" s="123">
        <f t="shared" si="30"/>
        <v>961630.5577143057</v>
      </c>
      <c r="AM102" s="40">
        <f t="shared" si="10"/>
        <v>7.28</v>
      </c>
      <c r="AN102" s="39">
        <f t="shared" si="11"/>
        <v>0.8</v>
      </c>
      <c r="AO102" s="204">
        <f t="shared" si="31"/>
        <v>7.5704748997409059E-6</v>
      </c>
      <c r="AP102" s="204"/>
      <c r="AQ102" s="59"/>
      <c r="AR102" s="59"/>
      <c r="AS102" s="115">
        <f t="shared" si="13"/>
        <v>1</v>
      </c>
      <c r="AT102" s="115">
        <f t="shared" si="14"/>
        <v>0</v>
      </c>
      <c r="AU102" s="115"/>
      <c r="AV102" s="115"/>
      <c r="AY102" s="115"/>
      <c r="AZ102" s="115"/>
      <c r="BA102" s="43">
        <v>46</v>
      </c>
      <c r="BB102" s="43" t="s">
        <v>553</v>
      </c>
      <c r="BC102" s="43" t="s">
        <v>554</v>
      </c>
      <c r="BD102" s="43" t="s">
        <v>555</v>
      </c>
      <c r="BE102" s="37" t="s">
        <v>656</v>
      </c>
      <c r="BF102" s="43"/>
      <c r="BG102" s="43">
        <v>246</v>
      </c>
      <c r="BH102" s="43" t="s">
        <v>1987</v>
      </c>
      <c r="BI102" s="43" t="s">
        <v>557</v>
      </c>
      <c r="BJ102" s="43" t="s">
        <v>533</v>
      </c>
      <c r="BK102" s="43" t="s">
        <v>846</v>
      </c>
      <c r="BN102" s="43">
        <v>3.05</v>
      </c>
      <c r="BO102" s="43" t="s">
        <v>1390</v>
      </c>
      <c r="BP102" s="48" t="s">
        <v>1406</v>
      </c>
      <c r="BS102" s="43" t="s">
        <v>538</v>
      </c>
      <c r="BT102" s="43" t="s">
        <v>559</v>
      </c>
      <c r="BU102" s="43"/>
      <c r="BV102" s="43"/>
      <c r="BW102" s="243"/>
      <c r="BX102" s="243"/>
      <c r="BY102" s="43" t="s">
        <v>560</v>
      </c>
      <c r="BZ102" s="43">
        <v>7.28</v>
      </c>
      <c r="CA102" s="43" t="s">
        <v>1396</v>
      </c>
      <c r="CD102" s="124" t="s">
        <v>2044</v>
      </c>
      <c r="CE102" s="43">
        <v>3564</v>
      </c>
      <c r="CR102" s="43" t="s">
        <v>1988</v>
      </c>
      <c r="CU102" s="43">
        <v>0</v>
      </c>
      <c r="CV102" s="43" t="s">
        <v>1390</v>
      </c>
      <c r="CY102" s="39" t="s">
        <v>2438</v>
      </c>
      <c r="CZ102" s="43">
        <v>1464.8</v>
      </c>
      <c r="DA102" s="43" t="s">
        <v>2046</v>
      </c>
      <c r="DD102" s="43" t="s">
        <v>2044</v>
      </c>
      <c r="DE102" s="43">
        <v>431</v>
      </c>
      <c r="DF102" s="43"/>
      <c r="DG102" s="43"/>
      <c r="DH102" s="43"/>
      <c r="DI102" s="43"/>
      <c r="DJ102" s="43"/>
      <c r="DK102" s="43"/>
      <c r="DL102" s="43"/>
      <c r="DM102" s="43"/>
      <c r="DN102" s="43"/>
      <c r="DO102" s="43"/>
      <c r="DP102" s="43"/>
      <c r="DQ102" s="43"/>
      <c r="DR102" s="124"/>
      <c r="DS102" s="43"/>
    </row>
    <row r="103" spans="1:123" s="39" customFormat="1" hidden="1" x14ac:dyDescent="0.2">
      <c r="A103" s="44" t="str">
        <f t="shared" si="0"/>
        <v>CDOT</v>
      </c>
      <c r="B103" s="44" t="str">
        <f t="shared" si="32"/>
        <v>Trichloroethylene</v>
      </c>
      <c r="C103" s="38" t="s">
        <v>2587</v>
      </c>
      <c r="D103" s="38" t="str">
        <f t="shared" si="33"/>
        <v>SI</v>
      </c>
      <c r="E103" s="44" t="s">
        <v>371</v>
      </c>
      <c r="F103" s="155" t="str">
        <f t="shared" si="12"/>
        <v>SP3</v>
      </c>
      <c r="G103" s="44" t="str">
        <f t="shared" si="3"/>
        <v>Residential</v>
      </c>
      <c r="H103" s="44" t="str">
        <f t="shared" si="4"/>
        <v>Slab on grade</v>
      </c>
      <c r="I103" s="38" t="str">
        <f t="shared" si="34"/>
        <v>Y</v>
      </c>
      <c r="J103" s="38" t="str">
        <f t="shared" si="28"/>
        <v>Y</v>
      </c>
      <c r="K103" s="38" t="str">
        <f t="shared" si="38"/>
        <v>Y</v>
      </c>
      <c r="L103" s="44"/>
      <c r="M103" s="38" t="str">
        <f t="shared" si="35"/>
        <v/>
      </c>
      <c r="N103" s="38" t="str">
        <f t="shared" si="6"/>
        <v/>
      </c>
      <c r="O103" s="38" t="str">
        <f t="shared" si="36"/>
        <v/>
      </c>
      <c r="P103" s="44"/>
      <c r="Q103" s="44"/>
      <c r="R103" s="44"/>
      <c r="S103" s="44"/>
      <c r="T103" s="44"/>
      <c r="U103" s="44"/>
      <c r="V103" s="44"/>
      <c r="W103" s="44"/>
      <c r="X103" s="44"/>
      <c r="Y103" s="38" t="str">
        <f t="shared" si="37"/>
        <v>Y</v>
      </c>
      <c r="Z103" s="38" t="str">
        <f t="shared" si="8"/>
        <v>Y</v>
      </c>
      <c r="AA103" s="38" t="str">
        <f t="shared" si="27"/>
        <v>Y</v>
      </c>
      <c r="AC103" s="59"/>
      <c r="AD103" s="204"/>
      <c r="AE103" s="38"/>
      <c r="AF103" s="38"/>
      <c r="AG103" s="125">
        <f t="shared" si="29"/>
        <v>252</v>
      </c>
      <c r="AH103" s="39">
        <v>11</v>
      </c>
      <c r="AI103" s="123">
        <f t="shared" si="30"/>
        <v>54544.991792384128</v>
      </c>
      <c r="AM103" s="40">
        <f t="shared" si="10"/>
        <v>0.61</v>
      </c>
      <c r="AN103" s="39">
        <f t="shared" si="11"/>
        <v>0.5</v>
      </c>
      <c r="AO103" s="204">
        <f t="shared" si="31"/>
        <v>1.1183428211371948E-5</v>
      </c>
      <c r="AP103" s="204"/>
      <c r="AQ103" s="59"/>
      <c r="AR103" s="59"/>
      <c r="AS103" s="115">
        <f t="shared" si="13"/>
        <v>1</v>
      </c>
      <c r="AT103" s="115">
        <f t="shared" si="14"/>
        <v>0</v>
      </c>
      <c r="AU103" s="115"/>
      <c r="AV103" s="115"/>
      <c r="AY103" s="115"/>
      <c r="AZ103" s="115"/>
      <c r="BA103" s="43">
        <v>46</v>
      </c>
      <c r="BB103" s="43" t="s">
        <v>553</v>
      </c>
      <c r="BC103" s="43" t="s">
        <v>554</v>
      </c>
      <c r="BD103" s="43" t="s">
        <v>555</v>
      </c>
      <c r="BE103" s="37" t="s">
        <v>656</v>
      </c>
      <c r="BF103" s="43"/>
      <c r="BG103" s="43">
        <v>246</v>
      </c>
      <c r="BH103" s="43" t="s">
        <v>1987</v>
      </c>
      <c r="BI103" s="43" t="s">
        <v>557</v>
      </c>
      <c r="BJ103" s="43" t="s">
        <v>533</v>
      </c>
      <c r="BK103" s="43" t="s">
        <v>846</v>
      </c>
      <c r="BN103" s="43">
        <v>3.05</v>
      </c>
      <c r="BO103" s="43" t="s">
        <v>1390</v>
      </c>
      <c r="BP103" s="48" t="s">
        <v>1406</v>
      </c>
      <c r="BS103" s="43" t="s">
        <v>1393</v>
      </c>
      <c r="BT103" s="43" t="s">
        <v>559</v>
      </c>
      <c r="BU103" s="43"/>
      <c r="BV103" s="43"/>
      <c r="BW103" s="243"/>
      <c r="BX103" s="243"/>
      <c r="BY103" s="43" t="s">
        <v>560</v>
      </c>
      <c r="BZ103" s="43">
        <v>0.61</v>
      </c>
      <c r="CA103" s="43" t="s">
        <v>1396</v>
      </c>
      <c r="CD103" s="124" t="s">
        <v>2044</v>
      </c>
      <c r="CE103" s="43">
        <v>3562</v>
      </c>
      <c r="CR103" s="43" t="s">
        <v>1988</v>
      </c>
      <c r="CU103" s="43">
        <v>0</v>
      </c>
      <c r="CV103" s="43" t="s">
        <v>1390</v>
      </c>
      <c r="CY103" s="39" t="s">
        <v>2438</v>
      </c>
      <c r="CZ103" s="43">
        <v>252</v>
      </c>
      <c r="DA103" s="43" t="s">
        <v>2046</v>
      </c>
      <c r="DD103" s="43" t="s">
        <v>2044</v>
      </c>
      <c r="DE103" s="43">
        <v>429</v>
      </c>
      <c r="DF103" s="43"/>
      <c r="DG103" s="43"/>
      <c r="DH103" s="43"/>
      <c r="DI103" s="43"/>
      <c r="DJ103" s="43"/>
      <c r="DK103" s="43"/>
      <c r="DL103" s="43"/>
      <c r="DM103" s="43"/>
      <c r="DN103" s="43"/>
      <c r="DO103" s="43"/>
      <c r="DP103" s="43"/>
      <c r="DQ103" s="43"/>
      <c r="DR103" s="124"/>
      <c r="DS103" s="43"/>
    </row>
    <row r="104" spans="1:123" s="39" customFormat="1" hidden="1" x14ac:dyDescent="0.2">
      <c r="A104" s="44" t="str">
        <f t="shared" si="0"/>
        <v>CDOT</v>
      </c>
      <c r="B104" s="44" t="str">
        <f t="shared" si="32"/>
        <v>1,1,1-Trichloroethane</v>
      </c>
      <c r="C104" s="38" t="s">
        <v>2587</v>
      </c>
      <c r="D104" s="38" t="str">
        <f t="shared" si="33"/>
        <v>SI</v>
      </c>
      <c r="E104" s="44" t="s">
        <v>371</v>
      </c>
      <c r="F104" s="155" t="str">
        <f t="shared" si="12"/>
        <v>SP4</v>
      </c>
      <c r="G104" s="44" t="str">
        <f t="shared" si="3"/>
        <v>Residential</v>
      </c>
      <c r="H104" s="44" t="str">
        <f t="shared" si="4"/>
        <v>Slab on grade</v>
      </c>
      <c r="I104" s="38" t="str">
        <f t="shared" si="34"/>
        <v>Y</v>
      </c>
      <c r="J104" s="38" t="str">
        <f t="shared" si="28"/>
        <v>Y</v>
      </c>
      <c r="K104" s="38" t="str">
        <f t="shared" si="38"/>
        <v>Y</v>
      </c>
      <c r="L104" s="44"/>
      <c r="M104" s="38" t="str">
        <f t="shared" si="35"/>
        <v/>
      </c>
      <c r="N104" s="38" t="str">
        <f t="shared" si="6"/>
        <v/>
      </c>
      <c r="O104" s="38" t="str">
        <f t="shared" si="36"/>
        <v/>
      </c>
      <c r="P104" s="44"/>
      <c r="Q104" s="44"/>
      <c r="R104" s="44"/>
      <c r="S104" s="44"/>
      <c r="T104" s="44"/>
      <c r="U104" s="44"/>
      <c r="V104" s="44"/>
      <c r="W104" s="44"/>
      <c r="X104" s="44"/>
      <c r="Y104" s="38" t="str">
        <f t="shared" si="37"/>
        <v>Y</v>
      </c>
      <c r="Z104" s="38" t="str">
        <f t="shared" si="8"/>
        <v>Y</v>
      </c>
      <c r="AA104" s="38" t="str">
        <f t="shared" si="27"/>
        <v>Y</v>
      </c>
      <c r="AC104" s="59"/>
      <c r="AD104" s="204"/>
      <c r="AE104" s="38"/>
      <c r="AF104" s="38"/>
      <c r="AG104" s="125">
        <f t="shared" si="29"/>
        <v>826</v>
      </c>
      <c r="AH104" s="39">
        <v>11</v>
      </c>
      <c r="AI104" s="123">
        <f t="shared" si="30"/>
        <v>315694.15521151462</v>
      </c>
      <c r="AM104" s="40">
        <f t="shared" si="10"/>
        <v>7.3</v>
      </c>
      <c r="AN104" s="39">
        <f t="shared" si="11"/>
        <v>3.1</v>
      </c>
      <c r="AO104" s="204">
        <f t="shared" si="31"/>
        <v>2.3123646350402056E-5</v>
      </c>
      <c r="AP104" s="204"/>
      <c r="AQ104" s="59"/>
      <c r="AR104" s="59"/>
      <c r="AS104" s="115">
        <f t="shared" si="13"/>
        <v>1</v>
      </c>
      <c r="AT104" s="115">
        <f t="shared" si="14"/>
        <v>0</v>
      </c>
      <c r="AU104" s="115"/>
      <c r="AV104" s="115"/>
      <c r="AY104" s="115"/>
      <c r="AZ104" s="115"/>
      <c r="BA104" s="43">
        <v>46</v>
      </c>
      <c r="BB104" s="43" t="s">
        <v>553</v>
      </c>
      <c r="BC104" s="43" t="s">
        <v>554</v>
      </c>
      <c r="BD104" s="43" t="s">
        <v>555</v>
      </c>
      <c r="BE104" s="37" t="s">
        <v>656</v>
      </c>
      <c r="BF104" s="43"/>
      <c r="BG104" s="43">
        <v>160</v>
      </c>
      <c r="BH104" s="43" t="s">
        <v>567</v>
      </c>
      <c r="BI104" s="43" t="s">
        <v>557</v>
      </c>
      <c r="BJ104" s="43" t="s">
        <v>533</v>
      </c>
      <c r="BK104" s="43" t="s">
        <v>846</v>
      </c>
      <c r="BN104" s="43">
        <v>3.05</v>
      </c>
      <c r="BO104" s="43" t="s">
        <v>1390</v>
      </c>
      <c r="BP104" s="48" t="s">
        <v>1406</v>
      </c>
      <c r="BS104" s="43" t="s">
        <v>558</v>
      </c>
      <c r="BT104" s="43" t="s">
        <v>559</v>
      </c>
      <c r="BU104" s="43"/>
      <c r="BV104" s="43"/>
      <c r="BW104" s="243"/>
      <c r="BX104" s="243"/>
      <c r="BY104" s="43" t="s">
        <v>560</v>
      </c>
      <c r="BZ104" s="43">
        <v>7.3</v>
      </c>
      <c r="CA104" s="43" t="s">
        <v>1396</v>
      </c>
      <c r="CD104" s="124" t="s">
        <v>2044</v>
      </c>
      <c r="CE104" s="43">
        <v>3566</v>
      </c>
      <c r="CR104" s="43" t="s">
        <v>568</v>
      </c>
      <c r="CU104" s="43">
        <v>0</v>
      </c>
      <c r="CV104" s="43" t="s">
        <v>1390</v>
      </c>
      <c r="CY104" s="39" t="s">
        <v>2438</v>
      </c>
      <c r="CZ104" s="43">
        <v>826</v>
      </c>
      <c r="DA104" s="43" t="s">
        <v>2046</v>
      </c>
      <c r="DD104" s="43" t="s">
        <v>2044</v>
      </c>
      <c r="DE104" s="43">
        <v>433</v>
      </c>
      <c r="DF104" s="43"/>
      <c r="DG104" s="43"/>
      <c r="DH104" s="43"/>
      <c r="DI104" s="43"/>
      <c r="DJ104" s="43"/>
      <c r="DK104" s="43"/>
      <c r="DL104" s="43"/>
      <c r="DM104" s="43"/>
      <c r="DN104" s="43"/>
      <c r="DO104" s="43"/>
      <c r="DP104" s="43"/>
      <c r="DQ104" s="43"/>
      <c r="DR104" s="124"/>
      <c r="DS104" s="43"/>
    </row>
    <row r="105" spans="1:123" s="39" customFormat="1" hidden="1" x14ac:dyDescent="0.2">
      <c r="A105" s="44" t="str">
        <f t="shared" ref="A105:A168" si="39">BB105</f>
        <v>CDOT</v>
      </c>
      <c r="B105" s="44" t="str">
        <f t="shared" si="32"/>
        <v>1,1-Dichloroethylene</v>
      </c>
      <c r="C105" s="38" t="s">
        <v>2587</v>
      </c>
      <c r="D105" s="38" t="str">
        <f t="shared" si="33"/>
        <v>SI</v>
      </c>
      <c r="E105" s="44" t="s">
        <v>371</v>
      </c>
      <c r="F105" s="155" t="str">
        <f t="shared" si="12"/>
        <v>SP4</v>
      </c>
      <c r="G105" s="44" t="str">
        <f t="shared" ref="G105:G168" si="40">BJ105</f>
        <v>Residential</v>
      </c>
      <c r="H105" s="44" t="str">
        <f t="shared" ref="H105:H168" si="41">IF(BK105="","",BK105)</f>
        <v>Slab on grade</v>
      </c>
      <c r="I105" s="38" t="str">
        <f t="shared" si="34"/>
        <v>Y</v>
      </c>
      <c r="J105" s="38" t="str">
        <f t="shared" si="28"/>
        <v>Y</v>
      </c>
      <c r="K105" s="38" t="str">
        <f t="shared" si="38"/>
        <v>Y</v>
      </c>
      <c r="L105" s="44"/>
      <c r="M105" s="38" t="str">
        <f t="shared" si="35"/>
        <v/>
      </c>
      <c r="N105" s="38" t="str">
        <f t="shared" ref="N105:N168" si="42">IF(AJ105="","",IF(AN105="","Y",IF(AJ105&gt;AN105*$N$38,"Y","n")))</f>
        <v/>
      </c>
      <c r="O105" s="38" t="str">
        <f t="shared" si="36"/>
        <v/>
      </c>
      <c r="P105" s="44"/>
      <c r="Q105" s="44"/>
      <c r="R105" s="44"/>
      <c r="S105" s="44"/>
      <c r="T105" s="44"/>
      <c r="U105" s="44"/>
      <c r="V105" s="44"/>
      <c r="W105" s="44"/>
      <c r="X105" s="44"/>
      <c r="Y105" s="38" t="str">
        <f t="shared" si="37"/>
        <v>Y</v>
      </c>
      <c r="Z105" s="38" t="str">
        <f t="shared" ref="Z105:Z168" si="43">IF(AM105="","",IF(AN105="","Y",IF(AM105&gt;AN105*$Z$38,"Y","n")))</f>
        <v>Y</v>
      </c>
      <c r="AA105" s="38" t="str">
        <f t="shared" ref="AA105:AA111" si="44">IF(AM105="","",IF(Y105="N","n","Y"))</f>
        <v>Y</v>
      </c>
      <c r="AC105" s="59"/>
      <c r="AD105" s="204"/>
      <c r="AE105" s="38"/>
      <c r="AF105" s="38"/>
      <c r="AG105" s="125">
        <f t="shared" si="29"/>
        <v>1945.4</v>
      </c>
      <c r="AH105" s="39">
        <v>11</v>
      </c>
      <c r="AI105" s="123">
        <f t="shared" si="30"/>
        <v>1277140.9659867629</v>
      </c>
      <c r="AM105" s="40">
        <f t="shared" si="10"/>
        <v>12.2</v>
      </c>
      <c r="AN105" s="39">
        <f t="shared" ref="AN105:AN168" si="45">IF(ISNA(MATCH(BS105,ChemName,0))=TRUE,"",IF(INDEX(Percent90,MATCH(BS105,ChemName,0))=0,"",INDEX(Percent90,MATCH(BS105,ChemName,0))))</f>
        <v>0.8</v>
      </c>
      <c r="AO105" s="204">
        <f t="shared" si="31"/>
        <v>9.5525868521286219E-6</v>
      </c>
      <c r="AP105" s="204"/>
      <c r="AQ105" s="59"/>
      <c r="AR105" s="59"/>
      <c r="AS105" s="115">
        <f t="shared" si="13"/>
        <v>1</v>
      </c>
      <c r="AT105" s="115">
        <f t="shared" si="14"/>
        <v>0</v>
      </c>
      <c r="AU105" s="115"/>
      <c r="AV105" s="115"/>
      <c r="AY105" s="115"/>
      <c r="AZ105" s="115"/>
      <c r="BA105" s="43">
        <v>46</v>
      </c>
      <c r="BB105" s="43" t="s">
        <v>553</v>
      </c>
      <c r="BC105" s="43" t="s">
        <v>554</v>
      </c>
      <c r="BD105" s="43" t="s">
        <v>555</v>
      </c>
      <c r="BE105" s="37" t="s">
        <v>656</v>
      </c>
      <c r="BF105" s="43"/>
      <c r="BG105" s="43">
        <v>160</v>
      </c>
      <c r="BH105" s="43" t="s">
        <v>567</v>
      </c>
      <c r="BI105" s="43" t="s">
        <v>557</v>
      </c>
      <c r="BJ105" s="43" t="s">
        <v>533</v>
      </c>
      <c r="BK105" s="43" t="s">
        <v>846</v>
      </c>
      <c r="BN105" s="43">
        <v>3.05</v>
      </c>
      <c r="BO105" s="43" t="s">
        <v>1390</v>
      </c>
      <c r="BP105" s="48" t="s">
        <v>1406</v>
      </c>
      <c r="BS105" s="43" t="s">
        <v>538</v>
      </c>
      <c r="BT105" s="43" t="s">
        <v>559</v>
      </c>
      <c r="BU105" s="43"/>
      <c r="BV105" s="43"/>
      <c r="BW105" s="243"/>
      <c r="BX105" s="243"/>
      <c r="BY105" s="43" t="s">
        <v>560</v>
      </c>
      <c r="BZ105" s="43">
        <v>12.2</v>
      </c>
      <c r="CA105" s="43" t="s">
        <v>1396</v>
      </c>
      <c r="CD105" s="124" t="s">
        <v>2044</v>
      </c>
      <c r="CE105" s="43">
        <v>3567</v>
      </c>
      <c r="CR105" s="43" t="s">
        <v>568</v>
      </c>
      <c r="CU105" s="43">
        <v>0</v>
      </c>
      <c r="CV105" s="43" t="s">
        <v>1390</v>
      </c>
      <c r="CY105" s="39" t="s">
        <v>2438</v>
      </c>
      <c r="CZ105" s="43">
        <v>1945.4</v>
      </c>
      <c r="DA105" s="43" t="s">
        <v>2046</v>
      </c>
      <c r="DD105" s="43" t="s">
        <v>2044</v>
      </c>
      <c r="DE105" s="43">
        <v>434</v>
      </c>
      <c r="DF105" s="43"/>
      <c r="DG105" s="43"/>
      <c r="DH105" s="43"/>
      <c r="DI105" s="43"/>
      <c r="DJ105" s="43"/>
      <c r="DK105" s="43"/>
      <c r="DL105" s="43"/>
      <c r="DM105" s="43"/>
      <c r="DN105" s="43"/>
      <c r="DO105" s="43"/>
      <c r="DP105" s="43"/>
      <c r="DQ105" s="43"/>
      <c r="DR105" s="124"/>
      <c r="DS105" s="43"/>
    </row>
    <row r="106" spans="1:123" s="39" customFormat="1" hidden="1" x14ac:dyDescent="0.2">
      <c r="A106" s="44" t="str">
        <f t="shared" si="39"/>
        <v>CDOT</v>
      </c>
      <c r="B106" s="44" t="str">
        <f t="shared" si="32"/>
        <v>Trichloroethylene</v>
      </c>
      <c r="C106" s="38" t="s">
        <v>2587</v>
      </c>
      <c r="D106" s="38" t="str">
        <f t="shared" si="33"/>
        <v>SI</v>
      </c>
      <c r="E106" s="44" t="s">
        <v>371</v>
      </c>
      <c r="F106" s="155" t="str">
        <f t="shared" ref="F106:F169" si="46">BH106</f>
        <v>SP4</v>
      </c>
      <c r="G106" s="44" t="str">
        <f t="shared" si="40"/>
        <v>Residential</v>
      </c>
      <c r="H106" s="44" t="str">
        <f t="shared" si="41"/>
        <v>Slab on grade</v>
      </c>
      <c r="I106" s="38" t="str">
        <f t="shared" si="34"/>
        <v>Y</v>
      </c>
      <c r="J106" s="38" t="str">
        <f t="shared" si="28"/>
        <v>Y</v>
      </c>
      <c r="K106" s="38" t="str">
        <f t="shared" si="38"/>
        <v>Y</v>
      </c>
      <c r="L106" s="44"/>
      <c r="M106" s="38" t="str">
        <f t="shared" si="35"/>
        <v/>
      </c>
      <c r="N106" s="38" t="str">
        <f t="shared" si="42"/>
        <v/>
      </c>
      <c r="O106" s="38" t="str">
        <f t="shared" si="36"/>
        <v/>
      </c>
      <c r="P106" s="44"/>
      <c r="Q106" s="44"/>
      <c r="R106" s="44"/>
      <c r="S106" s="44"/>
      <c r="T106" s="44"/>
      <c r="U106" s="44"/>
      <c r="V106" s="44"/>
      <c r="W106" s="44"/>
      <c r="X106" s="44"/>
      <c r="Y106" s="38" t="str">
        <f t="shared" si="37"/>
        <v>Y</v>
      </c>
      <c r="Z106" s="38" t="str">
        <f t="shared" si="43"/>
        <v>Y</v>
      </c>
      <c r="AA106" s="38" t="str">
        <f t="shared" si="44"/>
        <v>Y</v>
      </c>
      <c r="AC106" s="59"/>
      <c r="AD106" s="204"/>
      <c r="AE106" s="38"/>
      <c r="AF106" s="38"/>
      <c r="AG106" s="125">
        <f t="shared" si="29"/>
        <v>367</v>
      </c>
      <c r="AH106" s="39">
        <v>11</v>
      </c>
      <c r="AI106" s="123">
        <f t="shared" si="30"/>
        <v>79436.5555071626</v>
      </c>
      <c r="AM106" s="40">
        <f t="shared" si="10"/>
        <v>1.06</v>
      </c>
      <c r="AN106" s="39">
        <f t="shared" si="45"/>
        <v>0.5</v>
      </c>
      <c r="AO106" s="204">
        <f t="shared" si="31"/>
        <v>1.3343982417571246E-5</v>
      </c>
      <c r="AP106" s="204"/>
      <c r="AQ106" s="59"/>
      <c r="AR106" s="59"/>
      <c r="AS106" s="115">
        <f t="shared" si="13"/>
        <v>1</v>
      </c>
      <c r="AT106" s="115">
        <f t="shared" si="14"/>
        <v>0</v>
      </c>
      <c r="AU106" s="115"/>
      <c r="AV106" s="115"/>
      <c r="AY106" s="115"/>
      <c r="AZ106" s="115"/>
      <c r="BA106" s="43">
        <v>46</v>
      </c>
      <c r="BB106" s="43" t="s">
        <v>553</v>
      </c>
      <c r="BC106" s="43" t="s">
        <v>554</v>
      </c>
      <c r="BD106" s="43" t="s">
        <v>555</v>
      </c>
      <c r="BE106" s="37" t="s">
        <v>656</v>
      </c>
      <c r="BF106" s="43"/>
      <c r="BG106" s="43">
        <v>160</v>
      </c>
      <c r="BH106" s="43" t="s">
        <v>567</v>
      </c>
      <c r="BI106" s="43" t="s">
        <v>557</v>
      </c>
      <c r="BJ106" s="43" t="s">
        <v>533</v>
      </c>
      <c r="BK106" s="43" t="s">
        <v>846</v>
      </c>
      <c r="BN106" s="43">
        <v>3.05</v>
      </c>
      <c r="BO106" s="43" t="s">
        <v>1390</v>
      </c>
      <c r="BP106" s="48" t="s">
        <v>1406</v>
      </c>
      <c r="BS106" s="43" t="s">
        <v>1393</v>
      </c>
      <c r="BT106" s="43" t="s">
        <v>559</v>
      </c>
      <c r="BU106" s="43"/>
      <c r="BV106" s="43"/>
      <c r="BW106" s="243"/>
      <c r="BX106" s="243"/>
      <c r="BY106" s="43" t="s">
        <v>560</v>
      </c>
      <c r="BZ106" s="43">
        <v>1.06</v>
      </c>
      <c r="CA106" s="43" t="s">
        <v>1396</v>
      </c>
      <c r="CD106" s="124" t="s">
        <v>2044</v>
      </c>
      <c r="CE106" s="43">
        <v>3565</v>
      </c>
      <c r="CR106" s="43" t="s">
        <v>568</v>
      </c>
      <c r="CU106" s="43">
        <v>0</v>
      </c>
      <c r="CV106" s="43" t="s">
        <v>1390</v>
      </c>
      <c r="CY106" s="39" t="s">
        <v>2438</v>
      </c>
      <c r="CZ106" s="43">
        <v>367</v>
      </c>
      <c r="DA106" s="43" t="s">
        <v>2046</v>
      </c>
      <c r="DD106" s="43" t="s">
        <v>2044</v>
      </c>
      <c r="DE106" s="43">
        <v>432</v>
      </c>
      <c r="DF106" s="43"/>
      <c r="DG106" s="43"/>
      <c r="DH106" s="43"/>
      <c r="DI106" s="43"/>
      <c r="DJ106" s="43"/>
      <c r="DK106" s="43"/>
      <c r="DL106" s="43"/>
      <c r="DM106" s="43"/>
      <c r="DN106" s="43"/>
      <c r="DO106" s="43"/>
      <c r="DP106" s="43"/>
      <c r="DQ106" s="43"/>
      <c r="DR106" s="124"/>
      <c r="DS106" s="43"/>
    </row>
    <row r="107" spans="1:123" s="39" customFormat="1" hidden="1" x14ac:dyDescent="0.2">
      <c r="A107" s="44" t="str">
        <f t="shared" si="39"/>
        <v>CDOT</v>
      </c>
      <c r="B107" s="44" t="str">
        <f t="shared" si="32"/>
        <v>1,1,1-Trichloroethane</v>
      </c>
      <c r="C107" s="38" t="s">
        <v>2587</v>
      </c>
      <c r="D107" s="38" t="str">
        <f t="shared" si="33"/>
        <v>SI</v>
      </c>
      <c r="E107" s="44" t="s">
        <v>371</v>
      </c>
      <c r="F107" s="155" t="str">
        <f t="shared" si="46"/>
        <v>SP5</v>
      </c>
      <c r="G107" s="44" t="str">
        <f t="shared" si="40"/>
        <v>Residential</v>
      </c>
      <c r="H107" s="44" t="str">
        <f t="shared" si="41"/>
        <v>Slab on grade</v>
      </c>
      <c r="I107" s="38" t="str">
        <f t="shared" si="34"/>
        <v>Y</v>
      </c>
      <c r="J107" s="38" t="str">
        <f t="shared" si="28"/>
        <v>Y</v>
      </c>
      <c r="K107" s="38" t="str">
        <f t="shared" si="38"/>
        <v>Y</v>
      </c>
      <c r="L107" s="44"/>
      <c r="M107" s="38" t="str">
        <f t="shared" si="35"/>
        <v/>
      </c>
      <c r="N107" s="38" t="str">
        <f t="shared" si="42"/>
        <v/>
      </c>
      <c r="O107" s="38" t="str">
        <f t="shared" si="36"/>
        <v/>
      </c>
      <c r="P107" s="44"/>
      <c r="Q107" s="44"/>
      <c r="R107" s="44"/>
      <c r="S107" s="44"/>
      <c r="T107" s="44"/>
      <c r="U107" s="44"/>
      <c r="V107" s="44"/>
      <c r="W107" s="44"/>
      <c r="X107" s="44"/>
      <c r="Y107" s="38" t="str">
        <f t="shared" si="37"/>
        <v>Y</v>
      </c>
      <c r="Z107" s="38" t="str">
        <f t="shared" si="43"/>
        <v>Y</v>
      </c>
      <c r="AA107" s="38" t="str">
        <f t="shared" si="44"/>
        <v>Y</v>
      </c>
      <c r="AC107" s="59"/>
      <c r="AD107" s="204"/>
      <c r="AE107" s="38"/>
      <c r="AF107" s="38"/>
      <c r="AG107" s="125">
        <f t="shared" si="29"/>
        <v>1036</v>
      </c>
      <c r="AH107" s="39">
        <v>11</v>
      </c>
      <c r="AI107" s="123">
        <f t="shared" si="30"/>
        <v>395955.38111274713</v>
      </c>
      <c r="AM107" s="40">
        <f t="shared" ref="AM107:AM170" si="47">IF(BZ107="","",IF(CA107="mg/m3",1000*BZ107,IF(CA107="ppbv",BZ107*INDEX(ppbv_ug_m3,MATCH(BS107,ChemName,0)),BZ107)))</f>
        <v>16.32</v>
      </c>
      <c r="AN107" s="39">
        <f t="shared" si="45"/>
        <v>3.1</v>
      </c>
      <c r="AO107" s="204">
        <f t="shared" si="31"/>
        <v>4.1216765268187957E-5</v>
      </c>
      <c r="AP107" s="204"/>
      <c r="AQ107" s="59"/>
      <c r="AR107" s="59"/>
      <c r="AS107" s="115">
        <f t="shared" si="13"/>
        <v>1</v>
      </c>
      <c r="AT107" s="115">
        <f t="shared" si="14"/>
        <v>0</v>
      </c>
      <c r="AU107" s="115"/>
      <c r="AV107" s="115"/>
      <c r="AY107" s="115"/>
      <c r="AZ107" s="115"/>
      <c r="BA107" s="43">
        <v>46</v>
      </c>
      <c r="BB107" s="43" t="s">
        <v>553</v>
      </c>
      <c r="BC107" s="43" t="s">
        <v>554</v>
      </c>
      <c r="BD107" s="43" t="s">
        <v>555</v>
      </c>
      <c r="BE107" s="37" t="s">
        <v>656</v>
      </c>
      <c r="BF107" s="43"/>
      <c r="BG107" s="43">
        <v>161</v>
      </c>
      <c r="BH107" s="43" t="s">
        <v>569</v>
      </c>
      <c r="BI107" s="43" t="s">
        <v>557</v>
      </c>
      <c r="BJ107" s="43" t="s">
        <v>533</v>
      </c>
      <c r="BK107" s="43" t="s">
        <v>846</v>
      </c>
      <c r="BN107" s="43">
        <v>3.05</v>
      </c>
      <c r="BO107" s="43" t="s">
        <v>1390</v>
      </c>
      <c r="BP107" s="48" t="s">
        <v>1406</v>
      </c>
      <c r="BS107" s="43" t="s">
        <v>558</v>
      </c>
      <c r="BT107" s="43" t="s">
        <v>559</v>
      </c>
      <c r="BU107" s="43"/>
      <c r="BV107" s="43"/>
      <c r="BW107" s="243"/>
      <c r="BX107" s="243"/>
      <c r="BY107" s="43" t="s">
        <v>560</v>
      </c>
      <c r="BZ107" s="43">
        <v>16.32</v>
      </c>
      <c r="CA107" s="43" t="s">
        <v>1396</v>
      </c>
      <c r="CD107" s="124" t="s">
        <v>2044</v>
      </c>
      <c r="CE107" s="43">
        <v>3569</v>
      </c>
      <c r="CR107" s="43" t="s">
        <v>570</v>
      </c>
      <c r="CU107" s="43">
        <v>0</v>
      </c>
      <c r="CV107" s="43" t="s">
        <v>1390</v>
      </c>
      <c r="CY107" s="39" t="s">
        <v>2438</v>
      </c>
      <c r="CZ107" s="43">
        <v>1036</v>
      </c>
      <c r="DA107" s="43" t="s">
        <v>2046</v>
      </c>
      <c r="DD107" s="43" t="s">
        <v>2044</v>
      </c>
      <c r="DE107" s="43">
        <v>436</v>
      </c>
      <c r="DF107" s="43"/>
      <c r="DG107" s="43"/>
      <c r="DH107" s="43"/>
      <c r="DI107" s="43"/>
      <c r="DJ107" s="43"/>
      <c r="DK107" s="43"/>
      <c r="DL107" s="43"/>
      <c r="DM107" s="43"/>
      <c r="DN107" s="43"/>
      <c r="DO107" s="43"/>
      <c r="DP107" s="43"/>
      <c r="DQ107" s="43"/>
      <c r="DR107" s="124"/>
      <c r="DS107" s="43"/>
    </row>
    <row r="108" spans="1:123" s="39" customFormat="1" hidden="1" x14ac:dyDescent="0.2">
      <c r="A108" s="44" t="str">
        <f t="shared" si="39"/>
        <v>CDOT</v>
      </c>
      <c r="B108" s="44" t="str">
        <f t="shared" si="32"/>
        <v>1,1-Dichloroethylene</v>
      </c>
      <c r="C108" s="38" t="s">
        <v>2587</v>
      </c>
      <c r="D108" s="38" t="str">
        <f t="shared" si="33"/>
        <v>SI</v>
      </c>
      <c r="E108" s="44" t="s">
        <v>371</v>
      </c>
      <c r="F108" s="155" t="str">
        <f t="shared" si="46"/>
        <v>SP5</v>
      </c>
      <c r="G108" s="44" t="str">
        <f t="shared" si="40"/>
        <v>Residential</v>
      </c>
      <c r="H108" s="44" t="str">
        <f t="shared" si="41"/>
        <v>Slab on grade</v>
      </c>
      <c r="I108" s="38" t="str">
        <f t="shared" si="34"/>
        <v>Y</v>
      </c>
      <c r="J108" s="38" t="str">
        <f t="shared" si="28"/>
        <v>Y</v>
      </c>
      <c r="K108" s="38" t="str">
        <f t="shared" si="38"/>
        <v>Y</v>
      </c>
      <c r="L108" s="44"/>
      <c r="M108" s="38" t="str">
        <f t="shared" si="35"/>
        <v/>
      </c>
      <c r="N108" s="38" t="str">
        <f t="shared" si="42"/>
        <v/>
      </c>
      <c r="O108" s="38" t="str">
        <f t="shared" si="36"/>
        <v/>
      </c>
      <c r="P108" s="44"/>
      <c r="Q108" s="44"/>
      <c r="R108" s="44"/>
      <c r="S108" s="44"/>
      <c r="T108" s="44"/>
      <c r="U108" s="44"/>
      <c r="V108" s="44"/>
      <c r="W108" s="44"/>
      <c r="X108" s="44"/>
      <c r="Y108" s="38" t="str">
        <f t="shared" si="37"/>
        <v>Y</v>
      </c>
      <c r="Z108" s="38" t="str">
        <f t="shared" si="43"/>
        <v>Y</v>
      </c>
      <c r="AA108" s="38" t="str">
        <f t="shared" si="44"/>
        <v>Y</v>
      </c>
      <c r="AC108" s="59"/>
      <c r="AD108" s="204"/>
      <c r="AE108" s="38"/>
      <c r="AF108" s="38"/>
      <c r="AG108" s="125">
        <f t="shared" si="29"/>
        <v>2439</v>
      </c>
      <c r="AH108" s="39">
        <v>11</v>
      </c>
      <c r="AI108" s="123">
        <f t="shared" si="30"/>
        <v>1601185.779809661</v>
      </c>
      <c r="AM108" s="40">
        <f t="shared" si="47"/>
        <v>37.6</v>
      </c>
      <c r="AN108" s="39">
        <f t="shared" si="45"/>
        <v>0.8</v>
      </c>
      <c r="AO108" s="204">
        <f t="shared" si="31"/>
        <v>2.3482596756804609E-5</v>
      </c>
      <c r="AP108" s="204"/>
      <c r="AQ108" s="59"/>
      <c r="AR108" s="59"/>
      <c r="AS108" s="115">
        <f t="shared" si="13"/>
        <v>1</v>
      </c>
      <c r="AT108" s="115">
        <f t="shared" si="14"/>
        <v>0</v>
      </c>
      <c r="AU108" s="115"/>
      <c r="AV108" s="115"/>
      <c r="AY108" s="115"/>
      <c r="AZ108" s="115"/>
      <c r="BA108" s="43">
        <v>46</v>
      </c>
      <c r="BB108" s="43" t="s">
        <v>553</v>
      </c>
      <c r="BC108" s="43" t="s">
        <v>554</v>
      </c>
      <c r="BD108" s="43" t="s">
        <v>555</v>
      </c>
      <c r="BE108" s="37" t="s">
        <v>656</v>
      </c>
      <c r="BF108" s="43"/>
      <c r="BG108" s="43">
        <v>161</v>
      </c>
      <c r="BH108" s="43" t="s">
        <v>569</v>
      </c>
      <c r="BI108" s="43" t="s">
        <v>557</v>
      </c>
      <c r="BJ108" s="43" t="s">
        <v>533</v>
      </c>
      <c r="BK108" s="43" t="s">
        <v>846</v>
      </c>
      <c r="BN108" s="43">
        <v>3.05</v>
      </c>
      <c r="BO108" s="43" t="s">
        <v>1390</v>
      </c>
      <c r="BP108" s="48" t="s">
        <v>1406</v>
      </c>
      <c r="BS108" s="43" t="s">
        <v>538</v>
      </c>
      <c r="BT108" s="43" t="s">
        <v>559</v>
      </c>
      <c r="BU108" s="43"/>
      <c r="BV108" s="43"/>
      <c r="BW108" s="243"/>
      <c r="BX108" s="243"/>
      <c r="BY108" s="43" t="s">
        <v>560</v>
      </c>
      <c r="BZ108" s="43">
        <v>37.6</v>
      </c>
      <c r="CA108" s="43" t="s">
        <v>1396</v>
      </c>
      <c r="CD108" s="124" t="s">
        <v>2044</v>
      </c>
      <c r="CE108" s="43">
        <v>3570</v>
      </c>
      <c r="CR108" s="43" t="s">
        <v>570</v>
      </c>
      <c r="CU108" s="43">
        <v>0</v>
      </c>
      <c r="CV108" s="43" t="s">
        <v>1390</v>
      </c>
      <c r="CY108" s="39" t="s">
        <v>2438</v>
      </c>
      <c r="CZ108" s="43">
        <v>2439</v>
      </c>
      <c r="DA108" s="43" t="s">
        <v>2046</v>
      </c>
      <c r="DD108" s="43" t="s">
        <v>2044</v>
      </c>
      <c r="DE108" s="43">
        <v>437</v>
      </c>
      <c r="DF108" s="43"/>
      <c r="DG108" s="43"/>
      <c r="DH108" s="43"/>
      <c r="DI108" s="43"/>
      <c r="DJ108" s="43"/>
      <c r="DK108" s="43"/>
      <c r="DL108" s="43"/>
      <c r="DM108" s="43"/>
      <c r="DN108" s="43"/>
      <c r="DO108" s="43"/>
      <c r="DP108" s="43"/>
      <c r="DQ108" s="43"/>
      <c r="DR108" s="124"/>
      <c r="DS108" s="43"/>
    </row>
    <row r="109" spans="1:123" s="39" customFormat="1" hidden="1" x14ac:dyDescent="0.2">
      <c r="A109" s="44" t="str">
        <f t="shared" si="39"/>
        <v>CDOT</v>
      </c>
      <c r="B109" s="44" t="str">
        <f t="shared" si="32"/>
        <v>Trichloroethylene</v>
      </c>
      <c r="C109" s="38" t="s">
        <v>2587</v>
      </c>
      <c r="D109" s="38" t="str">
        <f t="shared" si="33"/>
        <v>SI</v>
      </c>
      <c r="E109" s="44" t="s">
        <v>371</v>
      </c>
      <c r="F109" s="155" t="str">
        <f t="shared" si="46"/>
        <v>SP5</v>
      </c>
      <c r="G109" s="44" t="str">
        <f t="shared" si="40"/>
        <v>Residential</v>
      </c>
      <c r="H109" s="44" t="str">
        <f t="shared" si="41"/>
        <v>Slab on grade</v>
      </c>
      <c r="I109" s="38" t="str">
        <f t="shared" si="34"/>
        <v>Y</v>
      </c>
      <c r="J109" s="38" t="str">
        <f t="shared" si="28"/>
        <v>Y</v>
      </c>
      <c r="K109" s="38" t="str">
        <f t="shared" si="38"/>
        <v>Y</v>
      </c>
      <c r="L109" s="44"/>
      <c r="M109" s="38" t="str">
        <f t="shared" si="35"/>
        <v/>
      </c>
      <c r="N109" s="38" t="str">
        <f t="shared" si="42"/>
        <v/>
      </c>
      <c r="O109" s="38" t="str">
        <f t="shared" si="36"/>
        <v/>
      </c>
      <c r="P109" s="44"/>
      <c r="Q109" s="44"/>
      <c r="R109" s="44"/>
      <c r="S109" s="44"/>
      <c r="T109" s="44"/>
      <c r="U109" s="44"/>
      <c r="V109" s="44"/>
      <c r="W109" s="44"/>
      <c r="X109" s="44"/>
      <c r="Y109" s="38" t="str">
        <f t="shared" si="37"/>
        <v>Y</v>
      </c>
      <c r="Z109" s="38" t="str">
        <f t="shared" si="43"/>
        <v>Y</v>
      </c>
      <c r="AA109" s="38" t="str">
        <f t="shared" si="44"/>
        <v>Y</v>
      </c>
      <c r="AC109" s="59"/>
      <c r="AD109" s="204"/>
      <c r="AE109" s="38"/>
      <c r="AF109" s="38"/>
      <c r="AG109" s="125">
        <f t="shared" si="29"/>
        <v>424</v>
      </c>
      <c r="AH109" s="39">
        <v>11</v>
      </c>
      <c r="AI109" s="123">
        <f t="shared" si="30"/>
        <v>91774.113174487575</v>
      </c>
      <c r="AM109" s="40">
        <f t="shared" si="47"/>
        <v>2.0499999999999998</v>
      </c>
      <c r="AN109" s="39">
        <f t="shared" si="45"/>
        <v>0.5</v>
      </c>
      <c r="AO109" s="204">
        <f t="shared" si="31"/>
        <v>2.2337453657573262E-5</v>
      </c>
      <c r="AP109" s="204"/>
      <c r="AQ109" s="59"/>
      <c r="AR109" s="59"/>
      <c r="AS109" s="115">
        <f>IF(AO109="","",IF(CD109="Y",1,0))</f>
        <v>1</v>
      </c>
      <c r="AT109" s="115">
        <f>IF(AO109="","",IF(CD109="n",1,0))</f>
        <v>0</v>
      </c>
      <c r="AU109" s="115"/>
      <c r="AV109" s="115"/>
      <c r="AY109" s="115"/>
      <c r="AZ109" s="115"/>
      <c r="BA109" s="43">
        <v>46</v>
      </c>
      <c r="BB109" s="43" t="s">
        <v>553</v>
      </c>
      <c r="BC109" s="43" t="s">
        <v>554</v>
      </c>
      <c r="BD109" s="43" t="s">
        <v>555</v>
      </c>
      <c r="BE109" s="37" t="s">
        <v>656</v>
      </c>
      <c r="BF109" s="43"/>
      <c r="BG109" s="43">
        <v>161</v>
      </c>
      <c r="BH109" s="43" t="s">
        <v>569</v>
      </c>
      <c r="BI109" s="43" t="s">
        <v>557</v>
      </c>
      <c r="BJ109" s="43" t="s">
        <v>533</v>
      </c>
      <c r="BK109" s="43" t="s">
        <v>846</v>
      </c>
      <c r="BN109" s="43">
        <v>3.05</v>
      </c>
      <c r="BO109" s="43" t="s">
        <v>1390</v>
      </c>
      <c r="BP109" s="48" t="s">
        <v>1406</v>
      </c>
      <c r="BS109" s="43" t="s">
        <v>1393</v>
      </c>
      <c r="BT109" s="43" t="s">
        <v>559</v>
      </c>
      <c r="BU109" s="43"/>
      <c r="BV109" s="43"/>
      <c r="BW109" s="243"/>
      <c r="BX109" s="243"/>
      <c r="BY109" s="43" t="s">
        <v>560</v>
      </c>
      <c r="BZ109" s="43">
        <v>2.0499999999999998</v>
      </c>
      <c r="CA109" s="43" t="s">
        <v>1396</v>
      </c>
      <c r="CD109" s="124" t="s">
        <v>2044</v>
      </c>
      <c r="CE109" s="43">
        <v>3568</v>
      </c>
      <c r="CR109" s="43" t="s">
        <v>570</v>
      </c>
      <c r="CU109" s="43">
        <v>0</v>
      </c>
      <c r="CV109" s="43" t="s">
        <v>1390</v>
      </c>
      <c r="CY109" s="39" t="s">
        <v>2438</v>
      </c>
      <c r="CZ109" s="43">
        <v>424</v>
      </c>
      <c r="DA109" s="43" t="s">
        <v>2046</v>
      </c>
      <c r="DD109" s="43" t="s">
        <v>2044</v>
      </c>
      <c r="DE109" s="43">
        <v>435</v>
      </c>
      <c r="DF109" s="43"/>
      <c r="DG109" s="43"/>
      <c r="DH109" s="43"/>
      <c r="DI109" s="43"/>
      <c r="DJ109" s="43"/>
      <c r="DK109" s="43"/>
      <c r="DL109" s="43"/>
      <c r="DM109" s="43"/>
      <c r="DN109" s="43"/>
      <c r="DO109" s="43"/>
      <c r="DP109" s="43"/>
      <c r="DQ109" s="43"/>
      <c r="DR109" s="124"/>
      <c r="DS109" s="43"/>
    </row>
    <row r="110" spans="1:123" s="39" customFormat="1" hidden="1" x14ac:dyDescent="0.2">
      <c r="A110" s="44" t="str">
        <f t="shared" si="39"/>
        <v>Davis</v>
      </c>
      <c r="B110" s="44" t="str">
        <f t="shared" si="32"/>
        <v>cis-1,2-Dichloroethylene</v>
      </c>
      <c r="C110" s="38" t="s">
        <v>2587</v>
      </c>
      <c r="D110" s="38" t="str">
        <f t="shared" si="33"/>
        <v>S</v>
      </c>
      <c r="E110" s="44" t="s">
        <v>372</v>
      </c>
      <c r="F110" s="155" t="str">
        <f t="shared" si="46"/>
        <v>residence</v>
      </c>
      <c r="G110" s="44" t="str">
        <f t="shared" si="40"/>
        <v>residential</v>
      </c>
      <c r="H110" s="44" t="str">
        <f t="shared" si="41"/>
        <v>Basement</v>
      </c>
      <c r="I110" s="38" t="str">
        <f t="shared" si="34"/>
        <v>Y</v>
      </c>
      <c r="J110" s="38" t="str">
        <f t="shared" si="28"/>
        <v>Y</v>
      </c>
      <c r="K110" s="38" t="str">
        <f t="shared" si="38"/>
        <v>Y</v>
      </c>
      <c r="L110" s="44"/>
      <c r="M110" s="38" t="str">
        <f t="shared" si="35"/>
        <v/>
      </c>
      <c r="N110" s="38" t="str">
        <f t="shared" si="42"/>
        <v/>
      </c>
      <c r="O110" s="38" t="str">
        <f t="shared" si="36"/>
        <v/>
      </c>
      <c r="P110" s="44"/>
      <c r="Q110" s="44"/>
      <c r="R110" s="44"/>
      <c r="S110" s="44"/>
      <c r="T110" s="44"/>
      <c r="U110" s="44"/>
      <c r="V110" s="44"/>
      <c r="W110" s="44"/>
      <c r="X110" s="44"/>
      <c r="Y110" s="38" t="str">
        <f t="shared" si="37"/>
        <v>Y</v>
      </c>
      <c r="Z110" s="38" t="str">
        <f t="shared" si="43"/>
        <v>Y</v>
      </c>
      <c r="AA110" s="38" t="str">
        <f t="shared" si="44"/>
        <v>Y</v>
      </c>
      <c r="AC110" s="59"/>
      <c r="AD110" s="204"/>
      <c r="AE110" s="38"/>
      <c r="AF110" s="38"/>
      <c r="AG110" s="125">
        <f t="shared" si="29"/>
        <v>3600</v>
      </c>
      <c r="AH110" s="39">
        <v>11</v>
      </c>
      <c r="AI110" s="123">
        <f>IF(AG110="","",AG110*1000*(INDEX(Hatm25C,MATCH(B110,ChemNameChem,0))/(0.000082057*(AH110+273)))*EXP(-(INDEX(Evap,MATCH(B110,ChemNameChem,0))*((1-(AH110+273)/INDEX(Tcrit,MATCH(B110,ChemNameChem,0)))/(1-INDEX(Tboil,MATCH(B110,ChemNameChem,0))/INDEX(Tcrit,MATCH(B110,ChemNameChem,0))))^IF((INDEX(Tboil,MATCH(B110,ChemNameChem,0))/INDEX(Tcrit,MATCH(B110,ChemNameChem,0)))&lt;0.57,0.3,IF((INDEX(Tboil,MATCH(B110,ChemNameChem,0))/INDEX(Tcrit,MATCH(B110,ChemNameChem,0)))&gt;0.71,0.41,0.74*(INDEX(Tboil,MATCH(B110,ChemNameChem,0))/INDEX(Tcrit,MATCH(B110,ChemNameChem,0)))-0.116)))*0.5032*(1/(AH110+273)-1/298)))</f>
        <v>330476.85094993742</v>
      </c>
      <c r="AM110" s="40">
        <f t="shared" si="47"/>
        <v>15.5</v>
      </c>
      <c r="AN110" s="39" t="str">
        <f t="shared" si="45"/>
        <v/>
      </c>
      <c r="AO110" s="204">
        <f t="shared" si="31"/>
        <v>4.6901923555147984E-5</v>
      </c>
      <c r="AP110" s="204"/>
      <c r="AQ110" s="59"/>
      <c r="AR110" s="59"/>
      <c r="AS110" s="115">
        <f>IF(AO110="","",IF(CD110="Y",1,0))</f>
        <v>1</v>
      </c>
      <c r="AT110" s="115">
        <f>IF(AO110="","",IF(CD110="n",1,0))</f>
        <v>0</v>
      </c>
      <c r="AU110" s="115"/>
      <c r="AV110" s="115"/>
      <c r="AY110" s="115"/>
      <c r="AZ110" s="115"/>
      <c r="BA110" s="43">
        <v>33</v>
      </c>
      <c r="BB110" s="48" t="s">
        <v>647</v>
      </c>
      <c r="BC110" s="43" t="s">
        <v>1385</v>
      </c>
      <c r="BD110" s="39" t="s">
        <v>225</v>
      </c>
      <c r="BE110" s="37" t="s">
        <v>2345</v>
      </c>
      <c r="BG110" s="43">
        <v>105</v>
      </c>
      <c r="BH110" s="43" t="s">
        <v>1386</v>
      </c>
      <c r="BI110" s="43" t="s">
        <v>1387</v>
      </c>
      <c r="BJ110" s="43" t="s">
        <v>1388</v>
      </c>
      <c r="BK110" s="43" t="s">
        <v>573</v>
      </c>
      <c r="BN110" s="43">
        <v>1.7</v>
      </c>
      <c r="BO110" s="43" t="s">
        <v>1390</v>
      </c>
      <c r="BP110" s="43" t="s">
        <v>1391</v>
      </c>
      <c r="BR110" s="43" t="s">
        <v>1392</v>
      </c>
      <c r="BS110" s="43" t="s">
        <v>1400</v>
      </c>
      <c r="BT110" s="43" t="s">
        <v>1394</v>
      </c>
      <c r="BU110" s="43"/>
      <c r="BV110" s="43"/>
      <c r="BW110" s="243">
        <v>36978</v>
      </c>
      <c r="BX110" s="243"/>
      <c r="BY110" s="43" t="s">
        <v>560</v>
      </c>
      <c r="BZ110" s="43">
        <v>15.5</v>
      </c>
      <c r="CA110" s="43" t="s">
        <v>1396</v>
      </c>
      <c r="CD110" s="124" t="s">
        <v>1397</v>
      </c>
      <c r="CE110" s="43">
        <v>14352</v>
      </c>
      <c r="CP110" s="520"/>
      <c r="CR110" s="43" t="s">
        <v>1401</v>
      </c>
      <c r="CS110" s="251">
        <v>36903</v>
      </c>
      <c r="CT110" s="126"/>
      <c r="CU110" s="43">
        <v>5</v>
      </c>
      <c r="CV110" s="43" t="s">
        <v>1395</v>
      </c>
      <c r="CW110" s="43">
        <v>7.5</v>
      </c>
      <c r="CX110" s="43" t="s">
        <v>1395</v>
      </c>
      <c r="CY110" s="39" t="s">
        <v>451</v>
      </c>
      <c r="CZ110" s="43">
        <v>3600</v>
      </c>
      <c r="DA110" s="43" t="s">
        <v>1399</v>
      </c>
      <c r="DD110" s="43" t="s">
        <v>1397</v>
      </c>
      <c r="DE110" s="43">
        <v>2516</v>
      </c>
      <c r="DF110" s="43"/>
      <c r="DG110" s="43"/>
      <c r="DH110" s="43"/>
      <c r="DI110" s="43"/>
      <c r="DJ110" s="43"/>
      <c r="DK110" s="43"/>
      <c r="DL110" s="43"/>
      <c r="DM110" s="43"/>
      <c r="DN110" s="43"/>
      <c r="DO110" s="43"/>
      <c r="DP110" s="43"/>
      <c r="DQ110" s="43"/>
      <c r="DR110" s="124"/>
      <c r="DS110" s="43"/>
    </row>
    <row r="111" spans="1:123" s="39" customFormat="1" hidden="1" x14ac:dyDescent="0.2">
      <c r="A111" s="44" t="str">
        <f t="shared" si="39"/>
        <v>Davis</v>
      </c>
      <c r="B111" s="44" t="str">
        <f t="shared" si="32"/>
        <v>Trichloroethylene</v>
      </c>
      <c r="C111" s="38" t="s">
        <v>2587</v>
      </c>
      <c r="D111" s="38" t="str">
        <f t="shared" si="33"/>
        <v>S</v>
      </c>
      <c r="E111" s="44" t="s">
        <v>372</v>
      </c>
      <c r="F111" s="155" t="str">
        <f t="shared" si="46"/>
        <v>residence</v>
      </c>
      <c r="G111" s="44" t="str">
        <f t="shared" si="40"/>
        <v>residential</v>
      </c>
      <c r="H111" s="44" t="str">
        <f t="shared" si="41"/>
        <v>Basement</v>
      </c>
      <c r="I111" s="38" t="str">
        <f t="shared" si="34"/>
        <v>Y</v>
      </c>
      <c r="J111" s="38" t="str">
        <f t="shared" si="28"/>
        <v>Y</v>
      </c>
      <c r="K111" s="38" t="str">
        <f t="shared" si="38"/>
        <v>Y</v>
      </c>
      <c r="L111" s="44"/>
      <c r="M111" s="38" t="str">
        <f t="shared" si="35"/>
        <v/>
      </c>
      <c r="N111" s="38" t="str">
        <f t="shared" si="42"/>
        <v/>
      </c>
      <c r="O111" s="38" t="str">
        <f t="shared" si="36"/>
        <v/>
      </c>
      <c r="P111" s="44"/>
      <c r="Q111" s="44"/>
      <c r="R111" s="44"/>
      <c r="S111" s="44"/>
      <c r="T111" s="44"/>
      <c r="U111" s="44"/>
      <c r="V111" s="44"/>
      <c r="W111" s="44"/>
      <c r="X111" s="44"/>
      <c r="Y111" s="38" t="str">
        <f t="shared" si="37"/>
        <v>Y</v>
      </c>
      <c r="Z111" s="38" t="str">
        <f t="shared" si="43"/>
        <v>Y</v>
      </c>
      <c r="AA111" s="38" t="str">
        <f t="shared" si="44"/>
        <v>Y</v>
      </c>
      <c r="AC111" s="59"/>
      <c r="AD111" s="204"/>
      <c r="AE111" s="38"/>
      <c r="AF111" s="38"/>
      <c r="AG111" s="125">
        <f t="shared" si="29"/>
        <v>9100</v>
      </c>
      <c r="AH111" s="39">
        <v>11</v>
      </c>
      <c r="AI111" s="123">
        <f>IF(AG111="","",AG111*1000*(INDEX(Hatm25C,MATCH(B111,ChemNameChem,0))/(0.000082057*(AH111+273)))*EXP(-(INDEX(Evap,MATCH(B111,ChemNameChem,0))*((1-(AH111+273)/INDEX(Tcrit,MATCH(B111,ChemNameChem,0)))/(1-INDEX(Tboil,MATCH(B111,ChemNameChem,0))/INDEX(Tcrit,MATCH(B111,ChemNameChem,0))))^IF((INDEX(Tboil,MATCH(B111,ChemNameChem,0))/INDEX(Tcrit,MATCH(B111,ChemNameChem,0)))&lt;0.57,0.3,IF((INDEX(Tboil,MATCH(B111,ChemNameChem,0))/INDEX(Tcrit,MATCH(B111,ChemNameChem,0)))&gt;0.71,0.41,0.74*(INDEX(Tboil,MATCH(B111,ChemNameChem,0))/INDEX(Tcrit,MATCH(B111,ChemNameChem,0)))-0.116)))*0.5032*(1/(AH111+273)-1/298)))</f>
        <v>1969680.2591694267</v>
      </c>
      <c r="AM111" s="40">
        <f t="shared" si="47"/>
        <v>850</v>
      </c>
      <c r="AN111" s="39">
        <f t="shared" si="45"/>
        <v>0.5</v>
      </c>
      <c r="AO111" s="204">
        <f t="shared" si="31"/>
        <v>4.3154212265823658E-4</v>
      </c>
      <c r="AP111" s="204"/>
      <c r="AQ111" s="59"/>
      <c r="AR111" s="59"/>
      <c r="AS111" s="115">
        <f>IF(AO111="","",IF(CD111="Y",1,0))</f>
        <v>1</v>
      </c>
      <c r="AT111" s="115">
        <f>IF(AO111="","",IF(CD111="n",1,0))</f>
        <v>0</v>
      </c>
      <c r="AU111" s="115"/>
      <c r="AV111" s="115"/>
      <c r="AY111" s="115"/>
      <c r="AZ111" s="115"/>
      <c r="BA111" s="43">
        <v>33</v>
      </c>
      <c r="BB111" s="48" t="s">
        <v>647</v>
      </c>
      <c r="BC111" s="43" t="s">
        <v>1385</v>
      </c>
      <c r="BD111" s="39" t="s">
        <v>225</v>
      </c>
      <c r="BE111" s="37" t="s">
        <v>2345</v>
      </c>
      <c r="BG111" s="43">
        <v>105</v>
      </c>
      <c r="BH111" s="43" t="s">
        <v>1386</v>
      </c>
      <c r="BI111" s="43" t="s">
        <v>1387</v>
      </c>
      <c r="BJ111" s="43" t="s">
        <v>1388</v>
      </c>
      <c r="BK111" s="43" t="s">
        <v>573</v>
      </c>
      <c r="BN111" s="43">
        <v>1.7</v>
      </c>
      <c r="BO111" s="43" t="s">
        <v>1390</v>
      </c>
      <c r="BP111" s="43" t="s">
        <v>1391</v>
      </c>
      <c r="BR111" s="43" t="s">
        <v>1392</v>
      </c>
      <c r="BS111" s="43" t="s">
        <v>1393</v>
      </c>
      <c r="BT111" s="43" t="s">
        <v>1394</v>
      </c>
      <c r="BU111" s="43"/>
      <c r="BV111" s="43"/>
      <c r="BW111" s="243">
        <v>36488</v>
      </c>
      <c r="BX111" s="243"/>
      <c r="BY111" s="48" t="s">
        <v>451</v>
      </c>
      <c r="BZ111" s="43">
        <v>850</v>
      </c>
      <c r="CA111" s="43" t="s">
        <v>1396</v>
      </c>
      <c r="CD111" s="124" t="s">
        <v>1397</v>
      </c>
      <c r="CE111" s="43">
        <v>2442</v>
      </c>
      <c r="CR111" s="43" t="s">
        <v>1398</v>
      </c>
      <c r="CS111" s="251">
        <v>36419</v>
      </c>
      <c r="CT111" s="126"/>
      <c r="CW111" s="43">
        <v>7</v>
      </c>
      <c r="CX111" s="43" t="s">
        <v>1395</v>
      </c>
      <c r="CY111" s="39" t="s">
        <v>560</v>
      </c>
      <c r="CZ111" s="43">
        <v>9100</v>
      </c>
      <c r="DA111" s="43" t="s">
        <v>1399</v>
      </c>
      <c r="DD111" s="43" t="s">
        <v>1397</v>
      </c>
      <c r="DE111" s="43">
        <v>2517</v>
      </c>
      <c r="DF111" s="43"/>
      <c r="DG111" s="43"/>
      <c r="DH111" s="43"/>
      <c r="DI111" s="43"/>
      <c r="DJ111" s="43"/>
      <c r="DK111" s="43"/>
      <c r="DL111" s="43"/>
      <c r="DM111" s="43"/>
      <c r="DN111" s="43"/>
      <c r="DO111" s="43"/>
      <c r="DP111" s="43"/>
      <c r="DQ111" s="43"/>
      <c r="DR111" s="124"/>
      <c r="DS111" s="43"/>
    </row>
    <row r="112" spans="1:123" s="39" customFormat="1" hidden="1" x14ac:dyDescent="0.2">
      <c r="A112" s="44" t="str">
        <f t="shared" si="39"/>
        <v>DenverPCEBB</v>
      </c>
      <c r="B112" s="44" t="str">
        <f t="shared" si="32"/>
        <v>Ethylbenzene</v>
      </c>
      <c r="C112" s="38" t="s">
        <v>2588</v>
      </c>
      <c r="D112" s="38" t="s">
        <v>554</v>
      </c>
      <c r="E112" s="38" t="s">
        <v>371</v>
      </c>
      <c r="F112" s="155" t="str">
        <f t="shared" si="46"/>
        <v>683SY</v>
      </c>
      <c r="G112" s="44" t="str">
        <f t="shared" si="40"/>
        <v>Residential</v>
      </c>
      <c r="H112" s="44" t="str">
        <f t="shared" si="41"/>
        <v>Basement</v>
      </c>
      <c r="I112" s="38"/>
      <c r="J112" s="38"/>
      <c r="K112" s="38"/>
      <c r="L112" s="44"/>
      <c r="M112" s="38" t="str">
        <f t="shared" si="35"/>
        <v>Y</v>
      </c>
      <c r="N112" s="38" t="str">
        <f t="shared" si="42"/>
        <v>n</v>
      </c>
      <c r="O112" s="38" t="s">
        <v>541</v>
      </c>
      <c r="P112" s="114" t="s">
        <v>342</v>
      </c>
      <c r="Q112" s="114"/>
      <c r="R112" s="114"/>
      <c r="S112" s="114"/>
      <c r="T112" s="114"/>
      <c r="U112" s="114"/>
      <c r="V112" s="114"/>
      <c r="W112" s="114"/>
      <c r="X112" s="114"/>
      <c r="Y112" s="38" t="str">
        <f t="shared" si="37"/>
        <v>Y</v>
      </c>
      <c r="Z112" s="38" t="str">
        <f t="shared" si="43"/>
        <v>n</v>
      </c>
      <c r="AA112" s="38" t="s">
        <v>541</v>
      </c>
      <c r="AC112" s="59">
        <v>0.51</v>
      </c>
      <c r="AD112" s="204">
        <v>3.725490196078431</v>
      </c>
      <c r="AE112" s="38">
        <v>1</v>
      </c>
      <c r="AF112" s="38">
        <v>0</v>
      </c>
      <c r="AG112" s="125"/>
      <c r="AI112" s="123"/>
      <c r="AJ112" s="40">
        <f t="shared" ref="AJ112:AJ147" si="48">IF(CL112="","",IF(CM112="mg/m3",1000*CL112,IF(CM112="ppbv",CL112*INDEX(ppbv_ug_m3,MATCH(BS112,ChemName,0)),CL112)))</f>
        <v>0.51</v>
      </c>
      <c r="AK112" s="40"/>
      <c r="AL112" s="40"/>
      <c r="AM112" s="40">
        <f t="shared" si="47"/>
        <v>1.9</v>
      </c>
      <c r="AN112" s="39">
        <f t="shared" si="45"/>
        <v>8.9</v>
      </c>
      <c r="AO112" s="204"/>
      <c r="AP112" s="204">
        <f t="shared" ref="AP112:AP147" si="49">IF(AJ112="","",AM112/AJ112)</f>
        <v>3.725490196078431</v>
      </c>
      <c r="AQ112" s="45"/>
      <c r="AR112" s="45"/>
      <c r="AS112" s="115"/>
      <c r="AT112" s="115"/>
      <c r="AU112" s="115">
        <f t="shared" ref="AU112:AU171" si="50">IF(AP112="","",IF(CD112="Y",1,0))</f>
        <v>1</v>
      </c>
      <c r="AV112" s="115">
        <f t="shared" ref="AV112:AV171" si="51">IF(AP112="","",IF(CD112="n",1,0))</f>
        <v>0</v>
      </c>
      <c r="AY112" s="115"/>
      <c r="AZ112" s="115"/>
      <c r="BA112" s="43">
        <v>69</v>
      </c>
      <c r="BB112" s="43" t="s">
        <v>230</v>
      </c>
      <c r="BE112" s="37" t="s">
        <v>656</v>
      </c>
      <c r="BG112" s="43">
        <v>537</v>
      </c>
      <c r="BH112" s="43" t="s">
        <v>231</v>
      </c>
      <c r="BI112" s="43" t="s">
        <v>1387</v>
      </c>
      <c r="BJ112" s="43" t="s">
        <v>533</v>
      </c>
      <c r="BK112" s="43" t="s">
        <v>573</v>
      </c>
      <c r="BP112" s="48" t="s">
        <v>1406</v>
      </c>
      <c r="BS112" s="43" t="s">
        <v>2047</v>
      </c>
      <c r="BT112" s="43" t="s">
        <v>573</v>
      </c>
      <c r="BU112" s="43"/>
      <c r="BV112" s="43"/>
      <c r="BW112" s="243">
        <v>38461</v>
      </c>
      <c r="BX112" s="243"/>
      <c r="BY112" s="48" t="s">
        <v>451</v>
      </c>
      <c r="BZ112" s="43">
        <v>1.9</v>
      </c>
      <c r="CA112" s="43" t="s">
        <v>1396</v>
      </c>
      <c r="CC112" s="43">
        <v>0.14000000000000001</v>
      </c>
      <c r="CD112" s="124" t="s">
        <v>2044</v>
      </c>
      <c r="CE112" s="43">
        <v>14263</v>
      </c>
      <c r="CF112" s="43" t="s">
        <v>1710</v>
      </c>
      <c r="CG112" s="251">
        <v>38461</v>
      </c>
      <c r="CH112" s="126"/>
      <c r="CK112" s="48" t="s">
        <v>451</v>
      </c>
      <c r="CL112" s="43">
        <v>0.51</v>
      </c>
      <c r="CM112" s="43" t="s">
        <v>1396</v>
      </c>
      <c r="CO112" s="43" t="s">
        <v>622</v>
      </c>
      <c r="CP112" s="43" t="s">
        <v>2044</v>
      </c>
      <c r="CQ112" s="43">
        <v>2472</v>
      </c>
      <c r="DR112" s="38"/>
    </row>
    <row r="113" spans="1:122" s="39" customFormat="1" hidden="1" x14ac:dyDescent="0.2">
      <c r="A113" s="44" t="str">
        <f t="shared" si="39"/>
        <v>DenverPCEBB</v>
      </c>
      <c r="B113" s="44" t="str">
        <f t="shared" si="32"/>
        <v>m,p-Xylene</v>
      </c>
      <c r="C113" s="38" t="s">
        <v>2588</v>
      </c>
      <c r="D113" s="38" t="s">
        <v>554</v>
      </c>
      <c r="E113" s="38" t="s">
        <v>371</v>
      </c>
      <c r="F113" s="155" t="str">
        <f t="shared" si="46"/>
        <v>683SY</v>
      </c>
      <c r="G113" s="44" t="str">
        <f t="shared" si="40"/>
        <v>Residential</v>
      </c>
      <c r="H113" s="44" t="str">
        <f t="shared" si="41"/>
        <v>Basement</v>
      </c>
      <c r="I113" s="38"/>
      <c r="J113" s="38"/>
      <c r="K113" s="38"/>
      <c r="L113" s="44"/>
      <c r="M113" s="38" t="str">
        <f t="shared" si="35"/>
        <v>Y</v>
      </c>
      <c r="N113" s="38" t="str">
        <f t="shared" si="42"/>
        <v>n</v>
      </c>
      <c r="O113" s="38" t="s">
        <v>541</v>
      </c>
      <c r="P113" s="114" t="s">
        <v>342</v>
      </c>
      <c r="Q113" s="114"/>
      <c r="R113" s="114"/>
      <c r="S113" s="114"/>
      <c r="T113" s="114"/>
      <c r="U113" s="114"/>
      <c r="V113" s="114"/>
      <c r="W113" s="114"/>
      <c r="X113" s="114"/>
      <c r="Y113" s="38" t="str">
        <f t="shared" si="37"/>
        <v>Y</v>
      </c>
      <c r="Z113" s="38" t="str">
        <f t="shared" si="43"/>
        <v>n</v>
      </c>
      <c r="AA113" s="38" t="s">
        <v>541</v>
      </c>
      <c r="AC113" s="59">
        <v>2.2000000000000002</v>
      </c>
      <c r="AD113" s="204">
        <v>3.0454545454545454</v>
      </c>
      <c r="AE113" s="38">
        <v>1</v>
      </c>
      <c r="AF113" s="38">
        <v>0</v>
      </c>
      <c r="AG113" s="125"/>
      <c r="AI113" s="123"/>
      <c r="AJ113" s="40">
        <f t="shared" si="48"/>
        <v>2.2000000000000002</v>
      </c>
      <c r="AK113" s="40"/>
      <c r="AL113" s="40"/>
      <c r="AM113" s="40">
        <f t="shared" si="47"/>
        <v>6.7</v>
      </c>
      <c r="AN113" s="39">
        <f t="shared" si="45"/>
        <v>21</v>
      </c>
      <c r="AO113" s="204"/>
      <c r="AP113" s="204">
        <f t="shared" si="49"/>
        <v>3.0454545454545454</v>
      </c>
      <c r="AQ113" s="45"/>
      <c r="AR113" s="45"/>
      <c r="AS113" s="115"/>
      <c r="AT113" s="115"/>
      <c r="AU113" s="115">
        <f t="shared" si="50"/>
        <v>1</v>
      </c>
      <c r="AV113" s="115">
        <f t="shared" si="51"/>
        <v>0</v>
      </c>
      <c r="AY113" s="115"/>
      <c r="AZ113" s="115"/>
      <c r="BA113" s="43">
        <v>69</v>
      </c>
      <c r="BB113" s="43" t="s">
        <v>230</v>
      </c>
      <c r="BE113" s="37" t="s">
        <v>656</v>
      </c>
      <c r="BG113" s="43">
        <v>537</v>
      </c>
      <c r="BH113" s="43" t="s">
        <v>231</v>
      </c>
      <c r="BI113" s="43" t="s">
        <v>1387</v>
      </c>
      <c r="BJ113" s="43" t="s">
        <v>533</v>
      </c>
      <c r="BK113" s="43" t="s">
        <v>573</v>
      </c>
      <c r="BP113" s="48" t="s">
        <v>1406</v>
      </c>
      <c r="BS113" s="43" t="s">
        <v>1937</v>
      </c>
      <c r="BT113" s="43" t="s">
        <v>573</v>
      </c>
      <c r="BU113" s="43"/>
      <c r="BV113" s="43"/>
      <c r="BW113" s="243">
        <v>38461</v>
      </c>
      <c r="BX113" s="243"/>
      <c r="BY113" s="48" t="s">
        <v>451</v>
      </c>
      <c r="BZ113" s="43">
        <v>6.7</v>
      </c>
      <c r="CA113" s="43" t="s">
        <v>1396</v>
      </c>
      <c r="CC113" s="43">
        <v>0.27</v>
      </c>
      <c r="CD113" s="124" t="s">
        <v>2044</v>
      </c>
      <c r="CE113" s="43">
        <v>14266</v>
      </c>
      <c r="CF113" s="43" t="s">
        <v>1710</v>
      </c>
      <c r="CG113" s="251">
        <v>38461</v>
      </c>
      <c r="CH113" s="126"/>
      <c r="CK113" s="48" t="s">
        <v>451</v>
      </c>
      <c r="CL113" s="43">
        <v>2.2000000000000002</v>
      </c>
      <c r="CM113" s="43" t="s">
        <v>1396</v>
      </c>
      <c r="CO113" s="43" t="s">
        <v>1511</v>
      </c>
      <c r="CP113" s="43" t="s">
        <v>2044</v>
      </c>
      <c r="CQ113" s="43">
        <v>2473</v>
      </c>
      <c r="DR113" s="38"/>
    </row>
    <row r="114" spans="1:122" s="39" customFormat="1" hidden="1" x14ac:dyDescent="0.2">
      <c r="A114" s="44" t="str">
        <f t="shared" si="39"/>
        <v>DenverPCEBB</v>
      </c>
      <c r="B114" s="44" t="str">
        <f t="shared" si="32"/>
        <v>o-Xylene</v>
      </c>
      <c r="C114" s="38" t="s">
        <v>2588</v>
      </c>
      <c r="D114" s="38" t="s">
        <v>554</v>
      </c>
      <c r="E114" s="38" t="s">
        <v>371</v>
      </c>
      <c r="F114" s="155" t="str">
        <f t="shared" si="46"/>
        <v>683SY</v>
      </c>
      <c r="G114" s="44" t="str">
        <f t="shared" si="40"/>
        <v>Residential</v>
      </c>
      <c r="H114" s="44" t="str">
        <f t="shared" si="41"/>
        <v>Basement</v>
      </c>
      <c r="I114" s="38"/>
      <c r="J114" s="38"/>
      <c r="K114" s="38"/>
      <c r="L114" s="44"/>
      <c r="M114" s="38" t="str">
        <f t="shared" si="35"/>
        <v>Y</v>
      </c>
      <c r="N114" s="38" t="str">
        <f t="shared" si="42"/>
        <v>n</v>
      </c>
      <c r="O114" s="38" t="s">
        <v>541</v>
      </c>
      <c r="P114" s="114" t="s">
        <v>342</v>
      </c>
      <c r="Q114" s="114"/>
      <c r="R114" s="114"/>
      <c r="S114" s="114"/>
      <c r="T114" s="114"/>
      <c r="U114" s="114"/>
      <c r="V114" s="114"/>
      <c r="W114" s="114"/>
      <c r="X114" s="114"/>
      <c r="Y114" s="38" t="str">
        <f t="shared" si="37"/>
        <v>Y</v>
      </c>
      <c r="Z114" s="38" t="str">
        <f t="shared" si="43"/>
        <v>n</v>
      </c>
      <c r="AA114" s="38" t="s">
        <v>541</v>
      </c>
      <c r="AC114" s="59">
        <v>0.87</v>
      </c>
      <c r="AD114" s="204">
        <v>2.4137931034482758</v>
      </c>
      <c r="AE114" s="38">
        <v>1</v>
      </c>
      <c r="AF114" s="38">
        <v>0</v>
      </c>
      <c r="AG114" s="125"/>
      <c r="AI114" s="123"/>
      <c r="AJ114" s="40">
        <f t="shared" si="48"/>
        <v>0.87</v>
      </c>
      <c r="AK114" s="40"/>
      <c r="AL114" s="40"/>
      <c r="AM114" s="40">
        <f t="shared" si="47"/>
        <v>2.1</v>
      </c>
      <c r="AN114" s="39">
        <f t="shared" si="45"/>
        <v>10.8</v>
      </c>
      <c r="AO114" s="204"/>
      <c r="AP114" s="204">
        <f t="shared" si="49"/>
        <v>2.4137931034482758</v>
      </c>
      <c r="AQ114" s="45"/>
      <c r="AR114" s="45"/>
      <c r="AS114" s="115"/>
      <c r="AT114" s="115"/>
      <c r="AU114" s="115">
        <f t="shared" si="50"/>
        <v>1</v>
      </c>
      <c r="AV114" s="115">
        <f t="shared" si="51"/>
        <v>0</v>
      </c>
      <c r="AY114" s="115"/>
      <c r="AZ114" s="115"/>
      <c r="BA114" s="43">
        <v>69</v>
      </c>
      <c r="BB114" s="43" t="s">
        <v>230</v>
      </c>
      <c r="BE114" s="37" t="s">
        <v>656</v>
      </c>
      <c r="BG114" s="43">
        <v>537</v>
      </c>
      <c r="BH114" s="43" t="s">
        <v>231</v>
      </c>
      <c r="BI114" s="43" t="s">
        <v>1387</v>
      </c>
      <c r="BJ114" s="43" t="s">
        <v>533</v>
      </c>
      <c r="BK114" s="43" t="s">
        <v>573</v>
      </c>
      <c r="BP114" s="48" t="s">
        <v>1406</v>
      </c>
      <c r="BS114" s="43" t="s">
        <v>1936</v>
      </c>
      <c r="BT114" s="43" t="s">
        <v>573</v>
      </c>
      <c r="BU114" s="43"/>
      <c r="BV114" s="43"/>
      <c r="BW114" s="243">
        <v>38461</v>
      </c>
      <c r="BX114" s="243"/>
      <c r="BY114" s="48" t="s">
        <v>451</v>
      </c>
      <c r="BZ114" s="43">
        <v>2.1</v>
      </c>
      <c r="CA114" s="43" t="s">
        <v>1396</v>
      </c>
      <c r="CC114" s="43">
        <v>0.14000000000000001</v>
      </c>
      <c r="CD114" s="124" t="s">
        <v>2044</v>
      </c>
      <c r="CE114" s="43">
        <v>14262</v>
      </c>
      <c r="CF114" s="43" t="s">
        <v>1710</v>
      </c>
      <c r="CG114" s="251">
        <v>38461</v>
      </c>
      <c r="CH114" s="126"/>
      <c r="CK114" s="48" t="s">
        <v>451</v>
      </c>
      <c r="CL114" s="43">
        <v>0.87</v>
      </c>
      <c r="CM114" s="43" t="s">
        <v>1396</v>
      </c>
      <c r="CO114" s="43" t="s">
        <v>622</v>
      </c>
      <c r="CP114" s="43" t="s">
        <v>2044</v>
      </c>
      <c r="CQ114" s="43">
        <v>2474</v>
      </c>
      <c r="DR114" s="38"/>
    </row>
    <row r="115" spans="1:122" s="39" customFormat="1" x14ac:dyDescent="0.2">
      <c r="A115" s="44" t="str">
        <f t="shared" si="39"/>
        <v>DenverPCEBB</v>
      </c>
      <c r="B115" s="44" t="str">
        <f t="shared" si="32"/>
        <v>Tetrachloroethylene</v>
      </c>
      <c r="C115" s="38" t="s">
        <v>2587</v>
      </c>
      <c r="D115" s="38" t="s">
        <v>554</v>
      </c>
      <c r="E115" s="38" t="s">
        <v>371</v>
      </c>
      <c r="F115" s="155" t="str">
        <f t="shared" si="46"/>
        <v>683SY</v>
      </c>
      <c r="G115" s="44" t="str">
        <f t="shared" si="40"/>
        <v>Residential</v>
      </c>
      <c r="H115" s="44" t="str">
        <f t="shared" si="41"/>
        <v>Basement</v>
      </c>
      <c r="I115" s="38"/>
      <c r="J115" s="38"/>
      <c r="K115" s="38"/>
      <c r="L115" s="44"/>
      <c r="M115" s="38" t="str">
        <f t="shared" si="35"/>
        <v>Y</v>
      </c>
      <c r="N115" s="38" t="str">
        <f t="shared" si="42"/>
        <v>Y</v>
      </c>
      <c r="O115" s="38" t="str">
        <f>IF(AJ115="","",IF(M115="N","n","Y"))</f>
        <v>Y</v>
      </c>
      <c r="P115" s="44"/>
      <c r="Q115" s="44"/>
      <c r="R115" s="44"/>
      <c r="S115" s="44"/>
      <c r="T115" s="44"/>
      <c r="U115" s="44"/>
      <c r="V115" s="44"/>
      <c r="W115" s="44"/>
      <c r="X115" s="44"/>
      <c r="Y115" s="38" t="str">
        <f t="shared" si="37"/>
        <v>Y</v>
      </c>
      <c r="Z115" s="38" t="str">
        <f t="shared" si="43"/>
        <v>n</v>
      </c>
      <c r="AA115" s="38" t="str">
        <f>IF(AM115="","",IF(Y115="N","n","Y"))</f>
        <v>Y</v>
      </c>
      <c r="AC115" s="59">
        <v>360</v>
      </c>
      <c r="AD115" s="204">
        <v>6.3888888888888884E-3</v>
      </c>
      <c r="AE115" s="38">
        <v>1</v>
      </c>
      <c r="AF115" s="38">
        <v>0</v>
      </c>
      <c r="AG115" s="125"/>
      <c r="AI115" s="123"/>
      <c r="AJ115" s="40">
        <f t="shared" si="48"/>
        <v>360</v>
      </c>
      <c r="AK115" s="40"/>
      <c r="AL115" s="40"/>
      <c r="AM115" s="40">
        <f t="shared" si="47"/>
        <v>2.2999999999999998</v>
      </c>
      <c r="AN115" s="39">
        <f t="shared" si="45"/>
        <v>3.8</v>
      </c>
      <c r="AO115" s="204"/>
      <c r="AP115" s="204">
        <f t="shared" si="49"/>
        <v>6.3888888888888884E-3</v>
      </c>
      <c r="AQ115" s="45"/>
      <c r="AR115" s="45"/>
      <c r="AS115" s="115"/>
      <c r="AT115" s="115"/>
      <c r="AU115" s="115">
        <f t="shared" si="50"/>
        <v>1</v>
      </c>
      <c r="AV115" s="115">
        <f t="shared" si="51"/>
        <v>0</v>
      </c>
      <c r="AY115" s="115"/>
      <c r="AZ115" s="115"/>
      <c r="BA115" s="43">
        <v>69</v>
      </c>
      <c r="BB115" s="43" t="s">
        <v>230</v>
      </c>
      <c r="BE115" s="37" t="s">
        <v>656</v>
      </c>
      <c r="BG115" s="43">
        <v>537</v>
      </c>
      <c r="BH115" s="43" t="s">
        <v>231</v>
      </c>
      <c r="BI115" s="43" t="s">
        <v>1387</v>
      </c>
      <c r="BJ115" s="43" t="s">
        <v>533</v>
      </c>
      <c r="BK115" s="43" t="s">
        <v>573</v>
      </c>
      <c r="BP115" s="48" t="s">
        <v>1406</v>
      </c>
      <c r="BS115" s="43" t="s">
        <v>2057</v>
      </c>
      <c r="BT115" s="43" t="s">
        <v>573</v>
      </c>
      <c r="BU115" s="43"/>
      <c r="BV115" s="43"/>
      <c r="BW115" s="243">
        <v>38461</v>
      </c>
      <c r="BX115" s="243"/>
      <c r="BY115" s="48" t="s">
        <v>451</v>
      </c>
      <c r="BZ115" s="43">
        <v>2.2999999999999998</v>
      </c>
      <c r="CA115" s="43" t="s">
        <v>1396</v>
      </c>
      <c r="CC115" s="43">
        <v>0.21</v>
      </c>
      <c r="CD115" s="124" t="s">
        <v>2044</v>
      </c>
      <c r="CE115" s="43">
        <v>14265</v>
      </c>
      <c r="CF115" s="43" t="s">
        <v>1710</v>
      </c>
      <c r="CG115" s="251">
        <v>38461</v>
      </c>
      <c r="CH115" s="126"/>
      <c r="CK115" s="48" t="s">
        <v>451</v>
      </c>
      <c r="CL115" s="43">
        <v>360</v>
      </c>
      <c r="CM115" s="43" t="s">
        <v>1396</v>
      </c>
      <c r="CO115" s="43" t="s">
        <v>1506</v>
      </c>
      <c r="CP115" s="43" t="s">
        <v>2044</v>
      </c>
      <c r="CQ115" s="43">
        <v>2475</v>
      </c>
      <c r="DR115" s="38"/>
    </row>
    <row r="116" spans="1:122" s="39" customFormat="1" hidden="1" x14ac:dyDescent="0.2">
      <c r="A116" s="44" t="str">
        <f t="shared" si="39"/>
        <v>DenverPCEBB</v>
      </c>
      <c r="B116" s="44" t="str">
        <f t="shared" si="32"/>
        <v>Toluene</v>
      </c>
      <c r="C116" s="38" t="s">
        <v>2588</v>
      </c>
      <c r="D116" s="38" t="s">
        <v>554</v>
      </c>
      <c r="E116" s="38" t="s">
        <v>371</v>
      </c>
      <c r="F116" s="155" t="str">
        <f t="shared" si="46"/>
        <v>683SY</v>
      </c>
      <c r="G116" s="44" t="str">
        <f t="shared" si="40"/>
        <v>Residential</v>
      </c>
      <c r="H116" s="44" t="str">
        <f t="shared" si="41"/>
        <v>Basement</v>
      </c>
      <c r="I116" s="38"/>
      <c r="J116" s="38"/>
      <c r="K116" s="38"/>
      <c r="L116" s="44"/>
      <c r="M116" s="38" t="str">
        <f t="shared" si="35"/>
        <v>Y</v>
      </c>
      <c r="N116" s="38" t="str">
        <f t="shared" si="42"/>
        <v>n</v>
      </c>
      <c r="O116" s="38" t="s">
        <v>541</v>
      </c>
      <c r="P116" s="114" t="s">
        <v>342</v>
      </c>
      <c r="Q116" s="114"/>
      <c r="R116" s="114"/>
      <c r="S116" s="114"/>
      <c r="T116" s="114"/>
      <c r="U116" s="114"/>
      <c r="V116" s="114"/>
      <c r="W116" s="114"/>
      <c r="X116" s="114"/>
      <c r="Y116" s="38" t="str">
        <f t="shared" si="37"/>
        <v>Y</v>
      </c>
      <c r="Z116" s="38" t="str">
        <f t="shared" si="43"/>
        <v>n</v>
      </c>
      <c r="AA116" s="38" t="s">
        <v>541</v>
      </c>
      <c r="AC116" s="59">
        <v>2.1</v>
      </c>
      <c r="AD116" s="204">
        <v>20</v>
      </c>
      <c r="AE116" s="38">
        <v>1</v>
      </c>
      <c r="AF116" s="38">
        <v>0</v>
      </c>
      <c r="AG116" s="125"/>
      <c r="AI116" s="123"/>
      <c r="AJ116" s="40">
        <f t="shared" si="48"/>
        <v>2.1</v>
      </c>
      <c r="AK116" s="40"/>
      <c r="AL116" s="40"/>
      <c r="AM116" s="40">
        <f t="shared" si="47"/>
        <v>42</v>
      </c>
      <c r="AN116" s="39">
        <f t="shared" si="45"/>
        <v>54</v>
      </c>
      <c r="AO116" s="204"/>
      <c r="AP116" s="204">
        <f t="shared" si="49"/>
        <v>20</v>
      </c>
      <c r="AQ116" s="45"/>
      <c r="AR116" s="45"/>
      <c r="AS116" s="115"/>
      <c r="AT116" s="115"/>
      <c r="AU116" s="115">
        <f t="shared" si="50"/>
        <v>1</v>
      </c>
      <c r="AV116" s="115">
        <f t="shared" si="51"/>
        <v>0</v>
      </c>
      <c r="AY116" s="115"/>
      <c r="AZ116" s="115"/>
      <c r="BA116" s="43">
        <v>69</v>
      </c>
      <c r="BB116" s="43" t="s">
        <v>230</v>
      </c>
      <c r="BE116" s="37" t="s">
        <v>656</v>
      </c>
      <c r="BG116" s="43">
        <v>537</v>
      </c>
      <c r="BH116" s="43" t="s">
        <v>231</v>
      </c>
      <c r="BI116" s="43" t="s">
        <v>1387</v>
      </c>
      <c r="BJ116" s="43" t="s">
        <v>533</v>
      </c>
      <c r="BK116" s="43" t="s">
        <v>573</v>
      </c>
      <c r="BP116" s="48" t="s">
        <v>1406</v>
      </c>
      <c r="BS116" s="43" t="s">
        <v>2048</v>
      </c>
      <c r="BT116" s="43" t="s">
        <v>573</v>
      </c>
      <c r="BU116" s="43"/>
      <c r="BV116" s="43"/>
      <c r="BW116" s="243">
        <v>38461</v>
      </c>
      <c r="BX116" s="243"/>
      <c r="BY116" s="48" t="s">
        <v>451</v>
      </c>
      <c r="BZ116" s="43">
        <v>42</v>
      </c>
      <c r="CA116" s="43" t="s">
        <v>1396</v>
      </c>
      <c r="CC116" s="43">
        <v>0.12</v>
      </c>
      <c r="CD116" s="124" t="s">
        <v>2044</v>
      </c>
      <c r="CE116" s="43">
        <v>14264</v>
      </c>
      <c r="CF116" s="43" t="s">
        <v>1710</v>
      </c>
      <c r="CG116" s="251">
        <v>38461</v>
      </c>
      <c r="CH116" s="126"/>
      <c r="CK116" s="48" t="s">
        <v>451</v>
      </c>
      <c r="CL116" s="43">
        <v>2.1</v>
      </c>
      <c r="CM116" s="43" t="s">
        <v>1396</v>
      </c>
      <c r="CO116" s="43" t="s">
        <v>1509</v>
      </c>
      <c r="CP116" s="43" t="s">
        <v>2044</v>
      </c>
      <c r="CQ116" s="43">
        <v>2476</v>
      </c>
      <c r="DR116" s="38"/>
    </row>
    <row r="117" spans="1:122" s="39" customFormat="1" hidden="1" x14ac:dyDescent="0.2">
      <c r="A117" s="44" t="str">
        <f t="shared" si="39"/>
        <v>DenverPCEBB</v>
      </c>
      <c r="B117" s="44" t="str">
        <f t="shared" si="32"/>
        <v>Trichloroethylene</v>
      </c>
      <c r="C117" s="38" t="s">
        <v>2587</v>
      </c>
      <c r="D117" s="38" t="s">
        <v>554</v>
      </c>
      <c r="E117" s="38" t="s">
        <v>371</v>
      </c>
      <c r="F117" s="155" t="str">
        <f t="shared" si="46"/>
        <v>683SY</v>
      </c>
      <c r="G117" s="44" t="str">
        <f t="shared" si="40"/>
        <v>Residential</v>
      </c>
      <c r="H117" s="44" t="str">
        <f t="shared" si="41"/>
        <v>Basement</v>
      </c>
      <c r="I117" s="38"/>
      <c r="J117" s="38"/>
      <c r="K117" s="38"/>
      <c r="L117" s="44"/>
      <c r="M117" s="38" t="str">
        <f t="shared" si="35"/>
        <v>Y</v>
      </c>
      <c r="N117" s="38" t="str">
        <f t="shared" si="42"/>
        <v>n</v>
      </c>
      <c r="O117" s="38" t="s">
        <v>541</v>
      </c>
      <c r="P117" s="114" t="s">
        <v>310</v>
      </c>
      <c r="Q117" s="114"/>
      <c r="R117" s="114"/>
      <c r="S117" s="114"/>
      <c r="T117" s="114"/>
      <c r="U117" s="114"/>
      <c r="V117" s="114"/>
      <c r="W117" s="114"/>
      <c r="X117" s="114"/>
      <c r="Y117" s="38" t="str">
        <f t="shared" si="37"/>
        <v>Y</v>
      </c>
      <c r="Z117" s="38" t="str">
        <f t="shared" si="43"/>
        <v>n</v>
      </c>
      <c r="AA117" s="38" t="s">
        <v>541</v>
      </c>
      <c r="AC117" s="59">
        <v>0.12</v>
      </c>
      <c r="AD117" s="204">
        <v>1.8333333333333335</v>
      </c>
      <c r="AE117" s="38">
        <v>1</v>
      </c>
      <c r="AF117" s="38">
        <v>0</v>
      </c>
      <c r="AG117" s="125"/>
      <c r="AI117" s="123"/>
      <c r="AJ117" s="40">
        <f t="shared" si="48"/>
        <v>0.12</v>
      </c>
      <c r="AK117" s="40"/>
      <c r="AL117" s="40"/>
      <c r="AM117" s="40">
        <f t="shared" si="47"/>
        <v>0.22</v>
      </c>
      <c r="AN117" s="39">
        <f t="shared" si="45"/>
        <v>0.5</v>
      </c>
      <c r="AO117" s="204"/>
      <c r="AP117" s="204">
        <f t="shared" si="49"/>
        <v>1.8333333333333335</v>
      </c>
      <c r="AQ117" s="45"/>
      <c r="AR117" s="45"/>
      <c r="AS117" s="115"/>
      <c r="AT117" s="115"/>
      <c r="AU117" s="115">
        <f t="shared" si="50"/>
        <v>1</v>
      </c>
      <c r="AV117" s="115">
        <f t="shared" si="51"/>
        <v>0</v>
      </c>
      <c r="AY117" s="115"/>
      <c r="AZ117" s="115"/>
      <c r="BA117" s="43">
        <v>69</v>
      </c>
      <c r="BB117" s="43" t="s">
        <v>230</v>
      </c>
      <c r="BE117" s="37" t="s">
        <v>656</v>
      </c>
      <c r="BG117" s="43">
        <v>537</v>
      </c>
      <c r="BH117" s="43" t="s">
        <v>231</v>
      </c>
      <c r="BI117" s="43" t="s">
        <v>1387</v>
      </c>
      <c r="BJ117" s="43" t="s">
        <v>533</v>
      </c>
      <c r="BK117" s="43" t="s">
        <v>573</v>
      </c>
      <c r="BP117" s="48" t="s">
        <v>1406</v>
      </c>
      <c r="BS117" s="43" t="s">
        <v>1393</v>
      </c>
      <c r="BT117" s="43" t="s">
        <v>573</v>
      </c>
      <c r="BU117" s="43"/>
      <c r="BV117" s="43"/>
      <c r="BW117" s="243">
        <v>38461</v>
      </c>
      <c r="BX117" s="243"/>
      <c r="BY117" s="48" t="s">
        <v>451</v>
      </c>
      <c r="BZ117" s="43">
        <v>0.22</v>
      </c>
      <c r="CA117" s="43" t="s">
        <v>1396</v>
      </c>
      <c r="CC117" s="43">
        <v>2.5000000000000001E-2</v>
      </c>
      <c r="CD117" s="124" t="s">
        <v>2044</v>
      </c>
      <c r="CE117" s="43">
        <v>14261</v>
      </c>
      <c r="CF117" s="43" t="s">
        <v>1710</v>
      </c>
      <c r="CG117" s="251">
        <v>38461</v>
      </c>
      <c r="CH117" s="126"/>
      <c r="CK117" s="48" t="s">
        <v>451</v>
      </c>
      <c r="CL117" s="43">
        <v>0.12</v>
      </c>
      <c r="CM117" s="43" t="s">
        <v>1396</v>
      </c>
      <c r="CO117" s="43" t="s">
        <v>237</v>
      </c>
      <c r="CP117" s="43" t="s">
        <v>2044</v>
      </c>
      <c r="CQ117" s="43">
        <v>2477</v>
      </c>
      <c r="DR117" s="38"/>
    </row>
    <row r="118" spans="1:122" s="39" customFormat="1" hidden="1" x14ac:dyDescent="0.2">
      <c r="A118" s="44" t="str">
        <f t="shared" si="39"/>
        <v>DenverPCEBB</v>
      </c>
      <c r="B118" s="44" t="str">
        <f t="shared" si="32"/>
        <v>Benzene</v>
      </c>
      <c r="C118" s="38" t="s">
        <v>2588</v>
      </c>
      <c r="D118" s="38" t="s">
        <v>554</v>
      </c>
      <c r="E118" s="38" t="s">
        <v>371</v>
      </c>
      <c r="F118" s="155" t="str">
        <f t="shared" si="46"/>
        <v>690SY</v>
      </c>
      <c r="G118" s="44" t="str">
        <f t="shared" si="40"/>
        <v>Residential</v>
      </c>
      <c r="H118" s="44" t="str">
        <f t="shared" si="41"/>
        <v>Basement</v>
      </c>
      <c r="I118" s="38"/>
      <c r="J118" s="38"/>
      <c r="K118" s="38"/>
      <c r="L118" s="44"/>
      <c r="M118" s="38" t="str">
        <f t="shared" si="35"/>
        <v>Y</v>
      </c>
      <c r="N118" s="38" t="str">
        <f t="shared" si="42"/>
        <v>n</v>
      </c>
      <c r="O118" s="38" t="s">
        <v>541</v>
      </c>
      <c r="P118" s="114" t="s">
        <v>342</v>
      </c>
      <c r="Q118" s="114"/>
      <c r="R118" s="114"/>
      <c r="S118" s="114"/>
      <c r="T118" s="114"/>
      <c r="U118" s="114"/>
      <c r="V118" s="114"/>
      <c r="W118" s="114"/>
      <c r="X118" s="114"/>
      <c r="Y118" s="38" t="str">
        <f t="shared" si="37"/>
        <v>Y</v>
      </c>
      <c r="Z118" s="38" t="str">
        <f t="shared" si="43"/>
        <v>n</v>
      </c>
      <c r="AA118" s="38" t="s">
        <v>541</v>
      </c>
      <c r="AC118" s="59">
        <v>0.44</v>
      </c>
      <c r="AD118" s="204">
        <v>2.6136363636363633</v>
      </c>
      <c r="AE118" s="38">
        <v>1</v>
      </c>
      <c r="AF118" s="38">
        <v>0</v>
      </c>
      <c r="AG118" s="125"/>
      <c r="AI118" s="123"/>
      <c r="AJ118" s="40">
        <f t="shared" si="48"/>
        <v>0.44</v>
      </c>
      <c r="AK118" s="40"/>
      <c r="AL118" s="40"/>
      <c r="AM118" s="40">
        <f t="shared" si="47"/>
        <v>1.1499999999999999</v>
      </c>
      <c r="AN118" s="39">
        <f t="shared" si="45"/>
        <v>9.5</v>
      </c>
      <c r="AO118" s="204"/>
      <c r="AP118" s="204">
        <f t="shared" si="49"/>
        <v>2.6136363636363633</v>
      </c>
      <c r="AQ118" s="45"/>
      <c r="AR118" s="45"/>
      <c r="AS118" s="115"/>
      <c r="AT118" s="115"/>
      <c r="AU118" s="115">
        <f t="shared" si="50"/>
        <v>1</v>
      </c>
      <c r="AV118" s="115">
        <f t="shared" si="51"/>
        <v>0</v>
      </c>
      <c r="AY118" s="115"/>
      <c r="AZ118" s="115"/>
      <c r="BA118" s="43">
        <v>69</v>
      </c>
      <c r="BB118" s="43" t="s">
        <v>230</v>
      </c>
      <c r="BE118" s="37" t="s">
        <v>656</v>
      </c>
      <c r="BG118" s="43">
        <v>538</v>
      </c>
      <c r="BH118" s="43" t="s">
        <v>1938</v>
      </c>
      <c r="BI118" s="43" t="s">
        <v>1387</v>
      </c>
      <c r="BJ118" s="43" t="s">
        <v>533</v>
      </c>
      <c r="BK118" s="43" t="s">
        <v>573</v>
      </c>
      <c r="BP118" s="48" t="s">
        <v>1406</v>
      </c>
      <c r="BS118" s="43" t="s">
        <v>2040</v>
      </c>
      <c r="BT118" s="43" t="s">
        <v>573</v>
      </c>
      <c r="BU118" s="43"/>
      <c r="BV118" s="43"/>
      <c r="BW118" s="243">
        <v>38018</v>
      </c>
      <c r="BX118" s="243"/>
      <c r="BY118" s="48" t="s">
        <v>451</v>
      </c>
      <c r="BZ118" s="43">
        <v>1.1499999999999999</v>
      </c>
      <c r="CA118" s="43" t="s">
        <v>1396</v>
      </c>
      <c r="CC118" s="43">
        <v>0.25</v>
      </c>
      <c r="CD118" s="124" t="s">
        <v>2044</v>
      </c>
      <c r="CE118" s="43">
        <v>14267</v>
      </c>
      <c r="CF118" s="43" t="s">
        <v>1710</v>
      </c>
      <c r="CG118" s="251">
        <v>38380</v>
      </c>
      <c r="CH118" s="126"/>
      <c r="CK118" s="48" t="s">
        <v>451</v>
      </c>
      <c r="CL118" s="43">
        <v>0.44</v>
      </c>
      <c r="CM118" s="43" t="s">
        <v>1396</v>
      </c>
      <c r="CO118" s="43" t="s">
        <v>1510</v>
      </c>
      <c r="CP118" s="43" t="s">
        <v>2044</v>
      </c>
      <c r="CQ118" s="43">
        <v>2478</v>
      </c>
      <c r="DR118" s="38"/>
    </row>
    <row r="119" spans="1:122" s="372" customFormat="1" hidden="1" x14ac:dyDescent="0.2">
      <c r="A119" s="384" t="str">
        <f t="shared" si="39"/>
        <v>DenverPCEBB</v>
      </c>
      <c r="B119" s="384" t="str">
        <f t="shared" si="32"/>
        <v>Tetrachloroethylene</v>
      </c>
      <c r="C119" s="385" t="s">
        <v>2587</v>
      </c>
      <c r="D119" s="385" t="s">
        <v>554</v>
      </c>
      <c r="E119" s="385" t="s">
        <v>371</v>
      </c>
      <c r="F119" s="386" t="str">
        <f t="shared" si="46"/>
        <v>690SY</v>
      </c>
      <c r="G119" s="384" t="str">
        <f t="shared" si="40"/>
        <v>Residential</v>
      </c>
      <c r="H119" s="384" t="str">
        <f t="shared" si="41"/>
        <v>Basement</v>
      </c>
      <c r="I119" s="385"/>
      <c r="J119" s="385"/>
      <c r="K119" s="385"/>
      <c r="L119" s="384"/>
      <c r="M119" s="385" t="str">
        <f t="shared" si="35"/>
        <v>Y</v>
      </c>
      <c r="N119" s="385" t="str">
        <f t="shared" si="42"/>
        <v>n</v>
      </c>
      <c r="O119" s="385" t="str">
        <f>IF(AJ119="","",IF(M119="N","n","Y"))</f>
        <v>Y</v>
      </c>
      <c r="P119" s="384"/>
      <c r="Q119" s="384"/>
      <c r="R119" s="384"/>
      <c r="S119" s="384"/>
      <c r="T119" s="384"/>
      <c r="U119" s="384"/>
      <c r="V119" s="384"/>
      <c r="W119" s="384"/>
      <c r="X119" s="384"/>
      <c r="Y119" s="385" t="str">
        <f t="shared" si="37"/>
        <v>Y</v>
      </c>
      <c r="Z119" s="385" t="str">
        <f t="shared" si="43"/>
        <v>Y</v>
      </c>
      <c r="AA119" s="385" t="str">
        <f>IF(AM119="","",IF(Y119="N","n","Y"))</f>
        <v>Y</v>
      </c>
      <c r="AC119" s="389">
        <v>42</v>
      </c>
      <c r="AD119" s="390">
        <v>0.3069047619047619</v>
      </c>
      <c r="AE119" s="385">
        <v>1</v>
      </c>
      <c r="AF119" s="385">
        <v>0</v>
      </c>
      <c r="AG119" s="391"/>
      <c r="AI119" s="392"/>
      <c r="AJ119" s="394">
        <f t="shared" si="48"/>
        <v>42</v>
      </c>
      <c r="AK119" s="394"/>
      <c r="AL119" s="394"/>
      <c r="AM119" s="394">
        <f t="shared" si="47"/>
        <v>12.89</v>
      </c>
      <c r="AN119" s="372">
        <f t="shared" si="45"/>
        <v>3.8</v>
      </c>
      <c r="AO119" s="390"/>
      <c r="AP119" s="390">
        <f t="shared" si="49"/>
        <v>0.3069047619047619</v>
      </c>
      <c r="AQ119" s="439"/>
      <c r="AR119" s="439"/>
      <c r="AS119" s="396"/>
      <c r="AT119" s="396"/>
      <c r="AU119" s="396">
        <f t="shared" si="50"/>
        <v>1</v>
      </c>
      <c r="AV119" s="396">
        <f t="shared" si="51"/>
        <v>0</v>
      </c>
      <c r="AY119" s="396"/>
      <c r="AZ119" s="396"/>
      <c r="BA119" s="397">
        <v>69</v>
      </c>
      <c r="BB119" s="397" t="s">
        <v>230</v>
      </c>
      <c r="BE119" s="303" t="s">
        <v>656</v>
      </c>
      <c r="BG119" s="397">
        <v>538</v>
      </c>
      <c r="BH119" s="397" t="s">
        <v>1938</v>
      </c>
      <c r="BI119" s="397" t="s">
        <v>1387</v>
      </c>
      <c r="BJ119" s="397" t="s">
        <v>533</v>
      </c>
      <c r="BK119" s="397" t="s">
        <v>573</v>
      </c>
      <c r="BP119" s="398" t="s">
        <v>1406</v>
      </c>
      <c r="BS119" s="397" t="s">
        <v>2057</v>
      </c>
      <c r="BT119" s="397" t="s">
        <v>573</v>
      </c>
      <c r="BU119" s="397"/>
      <c r="BV119" s="397"/>
      <c r="BW119" s="399">
        <v>38018</v>
      </c>
      <c r="BX119" s="399"/>
      <c r="BY119" s="398" t="s">
        <v>451</v>
      </c>
      <c r="BZ119" s="397">
        <v>12.89</v>
      </c>
      <c r="CA119" s="397" t="s">
        <v>1396</v>
      </c>
      <c r="CC119" s="397">
        <v>0.21</v>
      </c>
      <c r="CD119" s="400" t="s">
        <v>2044</v>
      </c>
      <c r="CE119" s="397">
        <v>14269</v>
      </c>
      <c r="CF119" s="397" t="s">
        <v>1710</v>
      </c>
      <c r="CG119" s="401">
        <v>38380</v>
      </c>
      <c r="CH119" s="402"/>
      <c r="CK119" s="398" t="s">
        <v>451</v>
      </c>
      <c r="CL119" s="397">
        <v>42</v>
      </c>
      <c r="CM119" s="397" t="s">
        <v>1396</v>
      </c>
      <c r="CO119" s="397" t="s">
        <v>1506</v>
      </c>
      <c r="CP119" s="397" t="s">
        <v>2044</v>
      </c>
      <c r="CQ119" s="397">
        <v>2479</v>
      </c>
      <c r="DR119" s="385"/>
    </row>
    <row r="120" spans="1:122" s="39" customFormat="1" hidden="1" x14ac:dyDescent="0.2">
      <c r="A120" s="44" t="str">
        <f t="shared" si="39"/>
        <v>DenverPCEBB</v>
      </c>
      <c r="B120" s="44" t="str">
        <f t="shared" si="32"/>
        <v>Toluene</v>
      </c>
      <c r="C120" s="38" t="s">
        <v>2588</v>
      </c>
      <c r="D120" s="38" t="s">
        <v>554</v>
      </c>
      <c r="E120" s="38" t="s">
        <v>371</v>
      </c>
      <c r="F120" s="155" t="str">
        <f t="shared" si="46"/>
        <v>690SY</v>
      </c>
      <c r="G120" s="44" t="str">
        <f t="shared" si="40"/>
        <v>Residential</v>
      </c>
      <c r="H120" s="44" t="str">
        <f t="shared" si="41"/>
        <v>Basement</v>
      </c>
      <c r="I120" s="38"/>
      <c r="J120" s="38"/>
      <c r="K120" s="38"/>
      <c r="L120" s="44"/>
      <c r="M120" s="38" t="str">
        <f t="shared" si="35"/>
        <v>Y</v>
      </c>
      <c r="N120" s="38" t="str">
        <f t="shared" si="42"/>
        <v>n</v>
      </c>
      <c r="O120" s="38" t="s">
        <v>541</v>
      </c>
      <c r="P120" s="114" t="s">
        <v>342</v>
      </c>
      <c r="Q120" s="114"/>
      <c r="R120" s="114"/>
      <c r="S120" s="114"/>
      <c r="T120" s="114"/>
      <c r="U120" s="114"/>
      <c r="V120" s="114"/>
      <c r="W120" s="114"/>
      <c r="X120" s="114"/>
      <c r="Y120" s="38" t="str">
        <f t="shared" si="37"/>
        <v>Y</v>
      </c>
      <c r="Z120" s="38" t="str">
        <f t="shared" si="43"/>
        <v>n</v>
      </c>
      <c r="AA120" s="38" t="s">
        <v>541</v>
      </c>
      <c r="AC120" s="59">
        <v>2.2000000000000002</v>
      </c>
      <c r="AD120" s="204">
        <v>1.5590909090909091</v>
      </c>
      <c r="AE120" s="38">
        <v>1</v>
      </c>
      <c r="AF120" s="38">
        <v>0</v>
      </c>
      <c r="AG120" s="125"/>
      <c r="AI120" s="123"/>
      <c r="AJ120" s="40">
        <f t="shared" si="48"/>
        <v>2.2000000000000002</v>
      </c>
      <c r="AK120" s="40"/>
      <c r="AL120" s="40"/>
      <c r="AM120" s="40">
        <f t="shared" si="47"/>
        <v>3.43</v>
      </c>
      <c r="AN120" s="39">
        <f t="shared" si="45"/>
        <v>54</v>
      </c>
      <c r="AO120" s="204"/>
      <c r="AP120" s="204">
        <f t="shared" si="49"/>
        <v>1.5590909090909091</v>
      </c>
      <c r="AQ120" s="45"/>
      <c r="AR120" s="45"/>
      <c r="AS120" s="115"/>
      <c r="AT120" s="115"/>
      <c r="AU120" s="115">
        <f t="shared" si="50"/>
        <v>1</v>
      </c>
      <c r="AV120" s="115">
        <f t="shared" si="51"/>
        <v>0</v>
      </c>
      <c r="AY120" s="115"/>
      <c r="AZ120" s="115"/>
      <c r="BA120" s="43">
        <v>69</v>
      </c>
      <c r="BB120" s="43" t="s">
        <v>230</v>
      </c>
      <c r="BE120" s="37" t="s">
        <v>656</v>
      </c>
      <c r="BG120" s="43">
        <v>538</v>
      </c>
      <c r="BH120" s="43" t="s">
        <v>1938</v>
      </c>
      <c r="BI120" s="43" t="s">
        <v>1387</v>
      </c>
      <c r="BJ120" s="43" t="s">
        <v>533</v>
      </c>
      <c r="BK120" s="43" t="s">
        <v>573</v>
      </c>
      <c r="BP120" s="48" t="s">
        <v>1406</v>
      </c>
      <c r="BS120" s="43" t="s">
        <v>2048</v>
      </c>
      <c r="BT120" s="43" t="s">
        <v>573</v>
      </c>
      <c r="BU120" s="43"/>
      <c r="BV120" s="43"/>
      <c r="BW120" s="243">
        <v>38018</v>
      </c>
      <c r="BX120" s="243"/>
      <c r="BY120" s="48" t="s">
        <v>451</v>
      </c>
      <c r="BZ120" s="43">
        <v>3.43</v>
      </c>
      <c r="CA120" s="43" t="s">
        <v>1396</v>
      </c>
      <c r="CC120" s="43">
        <v>0.12</v>
      </c>
      <c r="CD120" s="124" t="s">
        <v>2044</v>
      </c>
      <c r="CE120" s="43">
        <v>14268</v>
      </c>
      <c r="CF120" s="43" t="s">
        <v>1710</v>
      </c>
      <c r="CG120" s="251">
        <v>38380</v>
      </c>
      <c r="CH120" s="126"/>
      <c r="CK120" s="48" t="s">
        <v>451</v>
      </c>
      <c r="CL120" s="43">
        <v>2.2000000000000002</v>
      </c>
      <c r="CM120" s="43" t="s">
        <v>1396</v>
      </c>
      <c r="CO120" s="43" t="s">
        <v>1509</v>
      </c>
      <c r="CP120" s="43" t="s">
        <v>2044</v>
      </c>
      <c r="CQ120" s="43">
        <v>2480</v>
      </c>
      <c r="DR120" s="38"/>
    </row>
    <row r="121" spans="1:122" s="39" customFormat="1" x14ac:dyDescent="0.2">
      <c r="A121" s="44" t="str">
        <f t="shared" si="39"/>
        <v>DenverPCEBB</v>
      </c>
      <c r="B121" s="44" t="str">
        <f t="shared" si="32"/>
        <v>Tetrachloroethylene</v>
      </c>
      <c r="C121" s="38" t="s">
        <v>2587</v>
      </c>
      <c r="D121" s="38" t="s">
        <v>554</v>
      </c>
      <c r="E121" s="38" t="s">
        <v>371</v>
      </c>
      <c r="F121" s="155" t="str">
        <f t="shared" si="46"/>
        <v>691SY</v>
      </c>
      <c r="G121" s="44" t="str">
        <f t="shared" si="40"/>
        <v>Residential</v>
      </c>
      <c r="H121" s="44" t="str">
        <f t="shared" si="41"/>
        <v>Basement</v>
      </c>
      <c r="I121" s="38"/>
      <c r="J121" s="38"/>
      <c r="K121" s="38"/>
      <c r="L121" s="44"/>
      <c r="M121" s="38" t="str">
        <f t="shared" si="35"/>
        <v>Y</v>
      </c>
      <c r="N121" s="38" t="str">
        <f t="shared" si="42"/>
        <v>Y</v>
      </c>
      <c r="O121" s="38" t="str">
        <f>IF(AJ121="","",IF(M121="N","n","Y"))</f>
        <v>Y</v>
      </c>
      <c r="P121" s="131"/>
      <c r="Q121" s="131"/>
      <c r="R121" s="131"/>
      <c r="S121" s="131"/>
      <c r="T121" s="131"/>
      <c r="U121" s="131"/>
      <c r="V121" s="131"/>
      <c r="W121" s="131"/>
      <c r="X121" s="131"/>
      <c r="Y121" s="38" t="str">
        <f t="shared" si="37"/>
        <v>Y</v>
      </c>
      <c r="Z121" s="38" t="str">
        <f t="shared" si="43"/>
        <v>n</v>
      </c>
      <c r="AA121" s="38" t="str">
        <f>IF(AM121="","",IF(Y121="N","n","Y"))</f>
        <v>Y</v>
      </c>
      <c r="AB121" s="129"/>
      <c r="AC121" s="59">
        <v>660</v>
      </c>
      <c r="AD121" s="204">
        <v>3.787878787878788E-3</v>
      </c>
      <c r="AE121" s="38">
        <v>1</v>
      </c>
      <c r="AF121" s="38">
        <v>0</v>
      </c>
      <c r="AG121" s="125"/>
      <c r="AI121" s="123"/>
      <c r="AJ121" s="40">
        <f t="shared" si="48"/>
        <v>660</v>
      </c>
      <c r="AK121" s="40"/>
      <c r="AL121" s="40"/>
      <c r="AM121" s="40">
        <f t="shared" si="47"/>
        <v>2.5</v>
      </c>
      <c r="AN121" s="39">
        <f t="shared" si="45"/>
        <v>3.8</v>
      </c>
      <c r="AO121" s="204"/>
      <c r="AP121" s="204">
        <f t="shared" si="49"/>
        <v>3.787878787878788E-3</v>
      </c>
      <c r="AQ121" s="45"/>
      <c r="AR121" s="45"/>
      <c r="AS121" s="115"/>
      <c r="AT121" s="115"/>
      <c r="AU121" s="115">
        <f t="shared" si="50"/>
        <v>1</v>
      </c>
      <c r="AV121" s="115">
        <f t="shared" si="51"/>
        <v>0</v>
      </c>
      <c r="AY121" s="115"/>
      <c r="AZ121" s="115"/>
      <c r="BA121" s="43">
        <v>69</v>
      </c>
      <c r="BB121" s="43" t="s">
        <v>230</v>
      </c>
      <c r="BE121" s="37" t="s">
        <v>656</v>
      </c>
      <c r="BG121" s="43">
        <v>539</v>
      </c>
      <c r="BH121" s="43" t="s">
        <v>232</v>
      </c>
      <c r="BI121" s="43" t="s">
        <v>1387</v>
      </c>
      <c r="BJ121" s="43" t="s">
        <v>533</v>
      </c>
      <c r="BK121" s="43" t="s">
        <v>573</v>
      </c>
      <c r="BP121" s="48" t="s">
        <v>1406</v>
      </c>
      <c r="BS121" s="43" t="s">
        <v>2057</v>
      </c>
      <c r="BT121" s="43" t="s">
        <v>573</v>
      </c>
      <c r="BU121" s="43"/>
      <c r="BV121" s="43"/>
      <c r="BW121" s="243">
        <v>38307</v>
      </c>
      <c r="BX121" s="243"/>
      <c r="BY121" s="48" t="s">
        <v>451</v>
      </c>
      <c r="BZ121" s="43">
        <v>2.5</v>
      </c>
      <c r="CA121" s="43" t="s">
        <v>1396</v>
      </c>
      <c r="CC121" s="43">
        <v>0.21</v>
      </c>
      <c r="CD121" s="124" t="s">
        <v>2044</v>
      </c>
      <c r="CE121" s="43">
        <v>14271</v>
      </c>
      <c r="CF121" s="43" t="s">
        <v>1710</v>
      </c>
      <c r="CG121" s="251">
        <v>38377</v>
      </c>
      <c r="CH121" s="126"/>
      <c r="CK121" s="48" t="s">
        <v>451</v>
      </c>
      <c r="CL121" s="43">
        <v>660</v>
      </c>
      <c r="CM121" s="43" t="s">
        <v>1396</v>
      </c>
      <c r="CO121" s="43" t="s">
        <v>1506</v>
      </c>
      <c r="CP121" s="43" t="s">
        <v>2044</v>
      </c>
      <c r="CQ121" s="43">
        <v>2481</v>
      </c>
      <c r="DR121" s="38"/>
    </row>
    <row r="122" spans="1:122" s="39" customFormat="1" x14ac:dyDescent="0.2">
      <c r="A122" s="44" t="str">
        <f t="shared" si="39"/>
        <v>DenverPCEBB</v>
      </c>
      <c r="B122" s="44" t="str">
        <f t="shared" si="32"/>
        <v>Tetrachloroethylene</v>
      </c>
      <c r="C122" s="38" t="s">
        <v>2587</v>
      </c>
      <c r="D122" s="38" t="s">
        <v>554</v>
      </c>
      <c r="E122" s="38" t="s">
        <v>371</v>
      </c>
      <c r="F122" s="155" t="str">
        <f t="shared" si="46"/>
        <v>691SY</v>
      </c>
      <c r="G122" s="44" t="str">
        <f t="shared" si="40"/>
        <v>Residential</v>
      </c>
      <c r="H122" s="44" t="str">
        <f t="shared" si="41"/>
        <v>Basement</v>
      </c>
      <c r="I122" s="38"/>
      <c r="J122" s="38"/>
      <c r="K122" s="38"/>
      <c r="L122" s="44"/>
      <c r="M122" s="38" t="str">
        <f t="shared" si="35"/>
        <v>Y</v>
      </c>
      <c r="N122" s="38" t="str">
        <f t="shared" si="42"/>
        <v>Y</v>
      </c>
      <c r="O122" s="38" t="str">
        <f>IF(AJ122="","",IF(M122="N","n","Y"))</f>
        <v>Y</v>
      </c>
      <c r="P122" s="131"/>
      <c r="Q122" s="131"/>
      <c r="R122" s="131"/>
      <c r="S122" s="131"/>
      <c r="T122" s="131"/>
      <c r="U122" s="131"/>
      <c r="V122" s="131"/>
      <c r="W122" s="131"/>
      <c r="X122" s="131"/>
      <c r="Y122" s="38" t="str">
        <f t="shared" si="37"/>
        <v>Y</v>
      </c>
      <c r="Z122" s="38" t="str">
        <f t="shared" si="43"/>
        <v>n</v>
      </c>
      <c r="AA122" s="38" t="str">
        <f>IF(AM122="","",IF(Y122="N","n","Y"))</f>
        <v>Y</v>
      </c>
      <c r="AB122" s="129"/>
      <c r="AC122" s="59">
        <v>750</v>
      </c>
      <c r="AD122" s="204">
        <v>1.1333333333333332E-3</v>
      </c>
      <c r="AE122" s="38">
        <v>1</v>
      </c>
      <c r="AF122" s="38">
        <v>0</v>
      </c>
      <c r="AG122" s="125"/>
      <c r="AI122" s="123"/>
      <c r="AJ122" s="40">
        <f t="shared" si="48"/>
        <v>750</v>
      </c>
      <c r="AK122" s="40"/>
      <c r="AL122" s="40"/>
      <c r="AM122" s="40">
        <f t="shared" si="47"/>
        <v>0.85</v>
      </c>
      <c r="AN122" s="39">
        <f t="shared" si="45"/>
        <v>3.8</v>
      </c>
      <c r="AO122" s="204"/>
      <c r="AP122" s="204">
        <f t="shared" si="49"/>
        <v>1.1333333333333332E-3</v>
      </c>
      <c r="AQ122" s="45"/>
      <c r="AR122" s="45"/>
      <c r="AS122" s="115"/>
      <c r="AT122" s="115"/>
      <c r="AU122" s="115">
        <f t="shared" si="50"/>
        <v>1</v>
      </c>
      <c r="AV122" s="115">
        <f t="shared" si="51"/>
        <v>0</v>
      </c>
      <c r="AY122" s="115"/>
      <c r="AZ122" s="115"/>
      <c r="BA122" s="43">
        <v>69</v>
      </c>
      <c r="BB122" s="43" t="s">
        <v>230</v>
      </c>
      <c r="BE122" s="37" t="s">
        <v>656</v>
      </c>
      <c r="BG122" s="43">
        <v>539</v>
      </c>
      <c r="BH122" s="43" t="s">
        <v>232</v>
      </c>
      <c r="BI122" s="43" t="s">
        <v>1387</v>
      </c>
      <c r="BJ122" s="43" t="s">
        <v>533</v>
      </c>
      <c r="BK122" s="43" t="s">
        <v>573</v>
      </c>
      <c r="BP122" s="48" t="s">
        <v>1406</v>
      </c>
      <c r="BS122" s="43" t="s">
        <v>2057</v>
      </c>
      <c r="BT122" s="43" t="s">
        <v>573</v>
      </c>
      <c r="BU122" s="43"/>
      <c r="BV122" s="43"/>
      <c r="BW122" s="243">
        <v>38426</v>
      </c>
      <c r="BX122" s="243"/>
      <c r="BY122" s="48" t="s">
        <v>451</v>
      </c>
      <c r="BZ122" s="43">
        <v>0.85</v>
      </c>
      <c r="CA122" s="43" t="s">
        <v>1396</v>
      </c>
      <c r="CC122" s="43">
        <v>0.21</v>
      </c>
      <c r="CD122" s="124" t="s">
        <v>2044</v>
      </c>
      <c r="CE122" s="43">
        <v>14274</v>
      </c>
      <c r="CF122" s="43" t="s">
        <v>1710</v>
      </c>
      <c r="CG122" s="251">
        <v>38061</v>
      </c>
      <c r="CH122" s="126"/>
      <c r="CK122" s="48" t="s">
        <v>451</v>
      </c>
      <c r="CL122" s="43">
        <v>750</v>
      </c>
      <c r="CM122" s="43" t="s">
        <v>1396</v>
      </c>
      <c r="CO122" s="43" t="s">
        <v>1506</v>
      </c>
      <c r="CP122" s="43" t="s">
        <v>2044</v>
      </c>
      <c r="CQ122" s="43">
        <v>2482</v>
      </c>
      <c r="DR122" s="38"/>
    </row>
    <row r="123" spans="1:122" s="39" customFormat="1" hidden="1" x14ac:dyDescent="0.2">
      <c r="A123" s="44" t="str">
        <f t="shared" si="39"/>
        <v>DenverPCEBB</v>
      </c>
      <c r="B123" s="44" t="str">
        <f t="shared" si="32"/>
        <v>Toluene</v>
      </c>
      <c r="C123" s="38" t="s">
        <v>2588</v>
      </c>
      <c r="D123" s="38" t="s">
        <v>554</v>
      </c>
      <c r="E123" s="38" t="s">
        <v>371</v>
      </c>
      <c r="F123" s="155" t="str">
        <f t="shared" si="46"/>
        <v>691SY</v>
      </c>
      <c r="G123" s="44" t="str">
        <f t="shared" si="40"/>
        <v>Residential</v>
      </c>
      <c r="H123" s="44" t="str">
        <f t="shared" si="41"/>
        <v>Basement</v>
      </c>
      <c r="I123" s="38"/>
      <c r="J123" s="38"/>
      <c r="K123" s="38"/>
      <c r="L123" s="44"/>
      <c r="M123" s="38" t="str">
        <f t="shared" si="35"/>
        <v>Y</v>
      </c>
      <c r="N123" s="38" t="str">
        <f t="shared" si="42"/>
        <v>n</v>
      </c>
      <c r="O123" s="38" t="s">
        <v>541</v>
      </c>
      <c r="P123" s="114" t="s">
        <v>342</v>
      </c>
      <c r="Q123" s="114"/>
      <c r="R123" s="114"/>
      <c r="S123" s="114"/>
      <c r="T123" s="114"/>
      <c r="U123" s="114"/>
      <c r="V123" s="114"/>
      <c r="W123" s="114"/>
      <c r="X123" s="114"/>
      <c r="Y123" s="38" t="str">
        <f t="shared" si="37"/>
        <v>Y</v>
      </c>
      <c r="Z123" s="38" t="str">
        <f t="shared" si="43"/>
        <v>n</v>
      </c>
      <c r="AA123" s="38" t="s">
        <v>541</v>
      </c>
      <c r="AB123" s="129"/>
      <c r="AC123" s="59">
        <v>0.91</v>
      </c>
      <c r="AD123" s="204">
        <v>6.4835164835164836</v>
      </c>
      <c r="AE123" s="38">
        <v>1</v>
      </c>
      <c r="AF123" s="38">
        <v>0</v>
      </c>
      <c r="AG123" s="125"/>
      <c r="AI123" s="123"/>
      <c r="AJ123" s="40">
        <f t="shared" si="48"/>
        <v>0.91</v>
      </c>
      <c r="AK123" s="40"/>
      <c r="AL123" s="40"/>
      <c r="AM123" s="40">
        <f t="shared" si="47"/>
        <v>5.9</v>
      </c>
      <c r="AN123" s="39">
        <f t="shared" si="45"/>
        <v>54</v>
      </c>
      <c r="AO123" s="204"/>
      <c r="AP123" s="204">
        <f t="shared" si="49"/>
        <v>6.4835164835164836</v>
      </c>
      <c r="AQ123" s="45"/>
      <c r="AR123" s="45"/>
      <c r="AS123" s="115"/>
      <c r="AT123" s="115"/>
      <c r="AU123" s="115">
        <f t="shared" si="50"/>
        <v>1</v>
      </c>
      <c r="AV123" s="115">
        <f t="shared" si="51"/>
        <v>0</v>
      </c>
      <c r="AY123" s="115"/>
      <c r="AZ123" s="115"/>
      <c r="BA123" s="43">
        <v>69</v>
      </c>
      <c r="BB123" s="43" t="s">
        <v>230</v>
      </c>
      <c r="BE123" s="37" t="s">
        <v>656</v>
      </c>
      <c r="BG123" s="43">
        <v>539</v>
      </c>
      <c r="BH123" s="43" t="s">
        <v>232</v>
      </c>
      <c r="BI123" s="43" t="s">
        <v>1387</v>
      </c>
      <c r="BJ123" s="43" t="s">
        <v>533</v>
      </c>
      <c r="BK123" s="43" t="s">
        <v>573</v>
      </c>
      <c r="BP123" s="48" t="s">
        <v>1406</v>
      </c>
      <c r="BS123" s="43" t="s">
        <v>2048</v>
      </c>
      <c r="BT123" s="43" t="s">
        <v>573</v>
      </c>
      <c r="BU123" s="43"/>
      <c r="BV123" s="43"/>
      <c r="BW123" s="243">
        <v>38426</v>
      </c>
      <c r="BX123" s="243"/>
      <c r="BY123" s="48" t="s">
        <v>451</v>
      </c>
      <c r="BZ123" s="43">
        <v>5.9</v>
      </c>
      <c r="CA123" s="43" t="s">
        <v>1396</v>
      </c>
      <c r="CC123" s="43">
        <v>0.12</v>
      </c>
      <c r="CD123" s="124" t="s">
        <v>2044</v>
      </c>
      <c r="CE123" s="43">
        <v>14273</v>
      </c>
      <c r="CF123" s="43" t="s">
        <v>1710</v>
      </c>
      <c r="CG123" s="251">
        <v>38061</v>
      </c>
      <c r="CH123" s="126"/>
      <c r="CK123" s="48" t="s">
        <v>451</v>
      </c>
      <c r="CL123" s="43">
        <v>0.91</v>
      </c>
      <c r="CM123" s="43" t="s">
        <v>1396</v>
      </c>
      <c r="CO123" s="43" t="s">
        <v>1509</v>
      </c>
      <c r="CP123" s="43" t="s">
        <v>2044</v>
      </c>
      <c r="CQ123" s="43">
        <v>2483</v>
      </c>
      <c r="DR123" s="38"/>
    </row>
    <row r="124" spans="1:122" s="39" customFormat="1" hidden="1" x14ac:dyDescent="0.2">
      <c r="A124" s="44" t="str">
        <f t="shared" si="39"/>
        <v>DenverPCEBB</v>
      </c>
      <c r="B124" s="44" t="str">
        <f t="shared" si="32"/>
        <v>Trichloroethylene</v>
      </c>
      <c r="C124" s="38" t="s">
        <v>2587</v>
      </c>
      <c r="D124" s="38" t="s">
        <v>554</v>
      </c>
      <c r="E124" s="38" t="s">
        <v>371</v>
      </c>
      <c r="F124" s="155" t="str">
        <f t="shared" si="46"/>
        <v>691SY</v>
      </c>
      <c r="G124" s="44" t="str">
        <f t="shared" si="40"/>
        <v>Residential</v>
      </c>
      <c r="H124" s="44" t="str">
        <f t="shared" si="41"/>
        <v>Basement</v>
      </c>
      <c r="I124" s="38"/>
      <c r="J124" s="38"/>
      <c r="K124" s="38"/>
      <c r="L124" s="44"/>
      <c r="M124" s="38" t="str">
        <f t="shared" si="35"/>
        <v>Y</v>
      </c>
      <c r="N124" s="38" t="str">
        <f t="shared" si="42"/>
        <v>n</v>
      </c>
      <c r="O124" s="38" t="s">
        <v>541</v>
      </c>
      <c r="P124" s="131" t="s">
        <v>310</v>
      </c>
      <c r="Q124" s="131"/>
      <c r="R124" s="131"/>
      <c r="S124" s="131"/>
      <c r="T124" s="131"/>
      <c r="U124" s="131"/>
      <c r="V124" s="131"/>
      <c r="W124" s="131"/>
      <c r="X124" s="131"/>
      <c r="Y124" s="38" t="str">
        <f t="shared" si="37"/>
        <v>Y</v>
      </c>
      <c r="Z124" s="38" t="str">
        <f t="shared" si="43"/>
        <v>n</v>
      </c>
      <c r="AA124" s="38" t="s">
        <v>541</v>
      </c>
      <c r="AB124" s="129"/>
      <c r="AC124" s="59">
        <v>0.72</v>
      </c>
      <c r="AD124" s="204">
        <v>0.15277777777777779</v>
      </c>
      <c r="AE124" s="38">
        <v>1</v>
      </c>
      <c r="AF124" s="38">
        <v>0</v>
      </c>
      <c r="AG124" s="125"/>
      <c r="AI124" s="123"/>
      <c r="AJ124" s="40">
        <f t="shared" si="48"/>
        <v>0.72</v>
      </c>
      <c r="AK124" s="40"/>
      <c r="AL124" s="40"/>
      <c r="AM124" s="40">
        <f t="shared" si="47"/>
        <v>0.11</v>
      </c>
      <c r="AN124" s="39">
        <f t="shared" si="45"/>
        <v>0.5</v>
      </c>
      <c r="AO124" s="204"/>
      <c r="AP124" s="204">
        <f t="shared" si="49"/>
        <v>0.15277777777777779</v>
      </c>
      <c r="AQ124" s="45"/>
      <c r="AR124" s="45"/>
      <c r="AS124" s="115"/>
      <c r="AT124" s="115"/>
      <c r="AU124" s="115">
        <f t="shared" si="50"/>
        <v>1</v>
      </c>
      <c r="AV124" s="115">
        <f t="shared" si="51"/>
        <v>0</v>
      </c>
      <c r="AY124" s="115"/>
      <c r="AZ124" s="115"/>
      <c r="BA124" s="43">
        <v>69</v>
      </c>
      <c r="BB124" s="43" t="s">
        <v>230</v>
      </c>
      <c r="BE124" s="37" t="s">
        <v>656</v>
      </c>
      <c r="BG124" s="43">
        <v>539</v>
      </c>
      <c r="BH124" s="43" t="s">
        <v>232</v>
      </c>
      <c r="BI124" s="43" t="s">
        <v>1387</v>
      </c>
      <c r="BJ124" s="43" t="s">
        <v>533</v>
      </c>
      <c r="BK124" s="43" t="s">
        <v>573</v>
      </c>
      <c r="BP124" s="48" t="s">
        <v>1406</v>
      </c>
      <c r="BS124" s="43" t="s">
        <v>1393</v>
      </c>
      <c r="BT124" s="43" t="s">
        <v>573</v>
      </c>
      <c r="BU124" s="43"/>
      <c r="BV124" s="43"/>
      <c r="BW124" s="243">
        <v>38307</v>
      </c>
      <c r="BX124" s="243"/>
      <c r="BY124" s="48" t="s">
        <v>451</v>
      </c>
      <c r="BZ124" s="43">
        <v>0.11</v>
      </c>
      <c r="CA124" s="43" t="s">
        <v>1396</v>
      </c>
      <c r="CC124" s="43">
        <v>2.5000000000000001E-2</v>
      </c>
      <c r="CD124" s="124" t="s">
        <v>2044</v>
      </c>
      <c r="CE124" s="43">
        <v>14270</v>
      </c>
      <c r="CF124" s="43" t="s">
        <v>1710</v>
      </c>
      <c r="CG124" s="251">
        <v>38377</v>
      </c>
      <c r="CH124" s="126"/>
      <c r="CK124" s="48" t="s">
        <v>451</v>
      </c>
      <c r="CL124" s="43">
        <v>0.72</v>
      </c>
      <c r="CM124" s="43" t="s">
        <v>1396</v>
      </c>
      <c r="CO124" s="43" t="s">
        <v>237</v>
      </c>
      <c r="CP124" s="43" t="s">
        <v>2044</v>
      </c>
      <c r="CQ124" s="43">
        <v>2484</v>
      </c>
      <c r="DR124" s="38"/>
    </row>
    <row r="125" spans="1:122" s="39" customFormat="1" hidden="1" x14ac:dyDescent="0.2">
      <c r="A125" s="44" t="str">
        <f t="shared" si="39"/>
        <v>DenverPCEBB</v>
      </c>
      <c r="B125" s="44" t="str">
        <f t="shared" si="32"/>
        <v>Trichloroethylene</v>
      </c>
      <c r="C125" s="38" t="s">
        <v>2587</v>
      </c>
      <c r="D125" s="38" t="s">
        <v>554</v>
      </c>
      <c r="E125" s="38" t="s">
        <v>371</v>
      </c>
      <c r="F125" s="155" t="str">
        <f t="shared" si="46"/>
        <v>691SY</v>
      </c>
      <c r="G125" s="44" t="str">
        <f t="shared" si="40"/>
        <v>Residential</v>
      </c>
      <c r="H125" s="44" t="str">
        <f t="shared" si="41"/>
        <v>Basement</v>
      </c>
      <c r="I125" s="38"/>
      <c r="J125" s="38"/>
      <c r="K125" s="38"/>
      <c r="L125" s="44"/>
      <c r="M125" s="38" t="str">
        <f t="shared" si="35"/>
        <v>Y</v>
      </c>
      <c r="N125" s="38" t="str">
        <f t="shared" si="42"/>
        <v>n</v>
      </c>
      <c r="O125" s="38" t="s">
        <v>541</v>
      </c>
      <c r="P125" s="131" t="s">
        <v>310</v>
      </c>
      <c r="Q125" s="131"/>
      <c r="R125" s="131"/>
      <c r="S125" s="131"/>
      <c r="T125" s="131"/>
      <c r="U125" s="131"/>
      <c r="V125" s="131"/>
      <c r="W125" s="131"/>
      <c r="X125" s="131"/>
      <c r="Y125" s="38" t="str">
        <f t="shared" si="37"/>
        <v>Y</v>
      </c>
      <c r="Z125" s="38" t="str">
        <f t="shared" si="43"/>
        <v>n</v>
      </c>
      <c r="AA125" s="38" t="s">
        <v>541</v>
      </c>
      <c r="AB125" s="129"/>
      <c r="AC125" s="59">
        <v>0.56999999999999995</v>
      </c>
      <c r="AD125" s="204">
        <v>5.9649122807017556E-2</v>
      </c>
      <c r="AE125" s="38">
        <v>1</v>
      </c>
      <c r="AF125" s="38">
        <v>0</v>
      </c>
      <c r="AG125" s="125"/>
      <c r="AI125" s="123"/>
      <c r="AJ125" s="40">
        <f t="shared" si="48"/>
        <v>0.56999999999999995</v>
      </c>
      <c r="AK125" s="40"/>
      <c r="AL125" s="40"/>
      <c r="AM125" s="40">
        <f t="shared" si="47"/>
        <v>3.4000000000000002E-2</v>
      </c>
      <c r="AN125" s="39">
        <f t="shared" si="45"/>
        <v>0.5</v>
      </c>
      <c r="AO125" s="204"/>
      <c r="AP125" s="204">
        <f t="shared" si="49"/>
        <v>5.9649122807017556E-2</v>
      </c>
      <c r="AQ125" s="45"/>
      <c r="AR125" s="45"/>
      <c r="AS125" s="115"/>
      <c r="AT125" s="115"/>
      <c r="AU125" s="115">
        <f t="shared" si="50"/>
        <v>1</v>
      </c>
      <c r="AV125" s="115">
        <f t="shared" si="51"/>
        <v>0</v>
      </c>
      <c r="AY125" s="115"/>
      <c r="AZ125" s="115"/>
      <c r="BA125" s="43">
        <v>69</v>
      </c>
      <c r="BB125" s="43" t="s">
        <v>230</v>
      </c>
      <c r="BE125" s="37" t="s">
        <v>656</v>
      </c>
      <c r="BG125" s="43">
        <v>539</v>
      </c>
      <c r="BH125" s="43" t="s">
        <v>232</v>
      </c>
      <c r="BI125" s="43" t="s">
        <v>1387</v>
      </c>
      <c r="BJ125" s="43" t="s">
        <v>533</v>
      </c>
      <c r="BK125" s="43" t="s">
        <v>573</v>
      </c>
      <c r="BP125" s="48" t="s">
        <v>1406</v>
      </c>
      <c r="BS125" s="43" t="s">
        <v>1393</v>
      </c>
      <c r="BT125" s="43" t="s">
        <v>573</v>
      </c>
      <c r="BU125" s="43"/>
      <c r="BV125" s="43"/>
      <c r="BW125" s="243">
        <v>38426</v>
      </c>
      <c r="BX125" s="243"/>
      <c r="BY125" s="48" t="s">
        <v>451</v>
      </c>
      <c r="BZ125" s="43">
        <v>3.4000000000000002E-2</v>
      </c>
      <c r="CA125" s="43" t="s">
        <v>1396</v>
      </c>
      <c r="CC125" s="43">
        <v>2.5000000000000001E-2</v>
      </c>
      <c r="CD125" s="124" t="s">
        <v>2044</v>
      </c>
      <c r="CE125" s="43">
        <v>14272</v>
      </c>
      <c r="CF125" s="43" t="s">
        <v>1710</v>
      </c>
      <c r="CG125" s="251">
        <v>38061</v>
      </c>
      <c r="CH125" s="126"/>
      <c r="CK125" s="48" t="s">
        <v>451</v>
      </c>
      <c r="CL125" s="43">
        <v>0.56999999999999995</v>
      </c>
      <c r="CM125" s="43" t="s">
        <v>1396</v>
      </c>
      <c r="CO125" s="43" t="s">
        <v>237</v>
      </c>
      <c r="CP125" s="43" t="s">
        <v>2044</v>
      </c>
      <c r="CQ125" s="43">
        <v>2485</v>
      </c>
      <c r="DR125" s="38"/>
    </row>
    <row r="126" spans="1:122" s="39" customFormat="1" hidden="1" x14ac:dyDescent="0.2">
      <c r="A126" s="44" t="str">
        <f t="shared" si="39"/>
        <v>DenverPCEBB</v>
      </c>
      <c r="B126" s="44" t="str">
        <f t="shared" si="32"/>
        <v>Benzene</v>
      </c>
      <c r="C126" s="38" t="s">
        <v>2588</v>
      </c>
      <c r="D126" s="38" t="s">
        <v>554</v>
      </c>
      <c r="E126" s="38" t="s">
        <v>371</v>
      </c>
      <c r="F126" s="155" t="str">
        <f t="shared" si="46"/>
        <v>700SY</v>
      </c>
      <c r="G126" s="44" t="str">
        <f t="shared" si="40"/>
        <v>Residential</v>
      </c>
      <c r="H126" s="44" t="str">
        <f t="shared" si="41"/>
        <v>Basement</v>
      </c>
      <c r="I126" s="38"/>
      <c r="J126" s="38"/>
      <c r="K126" s="38"/>
      <c r="L126" s="44"/>
      <c r="M126" s="38" t="str">
        <f t="shared" si="35"/>
        <v>Y</v>
      </c>
      <c r="N126" s="38" t="str">
        <f t="shared" si="42"/>
        <v>n</v>
      </c>
      <c r="O126" s="38" t="s">
        <v>541</v>
      </c>
      <c r="P126" s="114" t="s">
        <v>342</v>
      </c>
      <c r="Q126" s="114"/>
      <c r="R126" s="114"/>
      <c r="S126" s="114"/>
      <c r="T126" s="114"/>
      <c r="U126" s="114"/>
      <c r="V126" s="114"/>
      <c r="W126" s="114"/>
      <c r="X126" s="114"/>
      <c r="Y126" s="38" t="str">
        <f t="shared" si="37"/>
        <v>Y</v>
      </c>
      <c r="Z126" s="38" t="str">
        <f t="shared" si="43"/>
        <v>n</v>
      </c>
      <c r="AA126" s="38" t="s">
        <v>541</v>
      </c>
      <c r="AB126" s="129"/>
      <c r="AC126" s="59">
        <v>0.83</v>
      </c>
      <c r="AD126" s="204">
        <v>2.4096385542168677</v>
      </c>
      <c r="AE126" s="38">
        <v>1</v>
      </c>
      <c r="AF126" s="38">
        <v>0</v>
      </c>
      <c r="AG126" s="125"/>
      <c r="AI126" s="123"/>
      <c r="AJ126" s="40">
        <f t="shared" si="48"/>
        <v>0.83</v>
      </c>
      <c r="AK126" s="40"/>
      <c r="AL126" s="40"/>
      <c r="AM126" s="40">
        <f t="shared" si="47"/>
        <v>2</v>
      </c>
      <c r="AN126" s="39">
        <f t="shared" si="45"/>
        <v>9.5</v>
      </c>
      <c r="AO126" s="204"/>
      <c r="AP126" s="204">
        <f t="shared" si="49"/>
        <v>2.4096385542168677</v>
      </c>
      <c r="AQ126" s="45"/>
      <c r="AR126" s="45"/>
      <c r="AS126" s="115"/>
      <c r="AT126" s="115"/>
      <c r="AU126" s="115">
        <f t="shared" si="50"/>
        <v>1</v>
      </c>
      <c r="AV126" s="115">
        <f t="shared" si="51"/>
        <v>0</v>
      </c>
      <c r="AY126" s="115"/>
      <c r="AZ126" s="115"/>
      <c r="BA126" s="43">
        <v>69</v>
      </c>
      <c r="BB126" s="43" t="s">
        <v>230</v>
      </c>
      <c r="BE126" s="37" t="s">
        <v>656</v>
      </c>
      <c r="BG126" s="43">
        <v>540</v>
      </c>
      <c r="BH126" s="43" t="s">
        <v>233</v>
      </c>
      <c r="BI126" s="43" t="s">
        <v>1387</v>
      </c>
      <c r="BJ126" s="43" t="s">
        <v>533</v>
      </c>
      <c r="BK126" s="43" t="s">
        <v>573</v>
      </c>
      <c r="BP126" s="48" t="s">
        <v>1406</v>
      </c>
      <c r="BS126" s="43" t="s">
        <v>2040</v>
      </c>
      <c r="BT126" s="43" t="s">
        <v>573</v>
      </c>
      <c r="BU126" s="43"/>
      <c r="BV126" s="43"/>
      <c r="BW126" s="243">
        <v>38308</v>
      </c>
      <c r="BX126" s="243"/>
      <c r="BY126" s="48" t="s">
        <v>451</v>
      </c>
      <c r="BZ126" s="43">
        <v>2</v>
      </c>
      <c r="CA126" s="43" t="s">
        <v>1396</v>
      </c>
      <c r="CC126" s="43">
        <v>0.25</v>
      </c>
      <c r="CD126" s="124" t="s">
        <v>2044</v>
      </c>
      <c r="CE126" s="43">
        <v>14276</v>
      </c>
      <c r="CF126" s="43" t="s">
        <v>1710</v>
      </c>
      <c r="CG126" s="251">
        <v>38372</v>
      </c>
      <c r="CH126" s="126"/>
      <c r="CK126" s="48" t="s">
        <v>451</v>
      </c>
      <c r="CL126" s="43">
        <v>0.83</v>
      </c>
      <c r="CM126" s="43" t="s">
        <v>1396</v>
      </c>
      <c r="CO126" s="43" t="s">
        <v>1510</v>
      </c>
      <c r="CP126" s="43" t="s">
        <v>2044</v>
      </c>
      <c r="CQ126" s="43">
        <v>2487</v>
      </c>
      <c r="DR126" s="38"/>
    </row>
    <row r="127" spans="1:122" s="39" customFormat="1" hidden="1" x14ac:dyDescent="0.2">
      <c r="A127" s="44" t="str">
        <f t="shared" si="39"/>
        <v>DenverPCEBB</v>
      </c>
      <c r="B127" s="44" t="str">
        <f t="shared" si="32"/>
        <v>Benzene</v>
      </c>
      <c r="C127" s="38" t="s">
        <v>2588</v>
      </c>
      <c r="D127" s="38" t="s">
        <v>554</v>
      </c>
      <c r="E127" s="38" t="s">
        <v>371</v>
      </c>
      <c r="F127" s="155" t="str">
        <f t="shared" si="46"/>
        <v>700SY</v>
      </c>
      <c r="G127" s="44" t="str">
        <f t="shared" si="40"/>
        <v>Residential</v>
      </c>
      <c r="H127" s="44" t="str">
        <f t="shared" si="41"/>
        <v>Basement</v>
      </c>
      <c r="I127" s="38"/>
      <c r="J127" s="38"/>
      <c r="K127" s="38"/>
      <c r="L127" s="44"/>
      <c r="M127" s="38" t="str">
        <f t="shared" si="35"/>
        <v>Y</v>
      </c>
      <c r="N127" s="38" t="str">
        <f t="shared" si="42"/>
        <v>n</v>
      </c>
      <c r="O127" s="38" t="s">
        <v>541</v>
      </c>
      <c r="P127" s="114" t="s">
        <v>342</v>
      </c>
      <c r="Q127" s="114"/>
      <c r="R127" s="114"/>
      <c r="S127" s="114"/>
      <c r="T127" s="114"/>
      <c r="U127" s="114"/>
      <c r="V127" s="114"/>
      <c r="W127" s="114"/>
      <c r="X127" s="114"/>
      <c r="Y127" s="38" t="str">
        <f t="shared" si="37"/>
        <v>Y</v>
      </c>
      <c r="Z127" s="38" t="str">
        <f t="shared" si="43"/>
        <v>n</v>
      </c>
      <c r="AA127" s="38" t="s">
        <v>541</v>
      </c>
      <c r="AB127" s="129"/>
      <c r="AC127" s="59">
        <v>1.2</v>
      </c>
      <c r="AD127" s="204">
        <v>1.6666666666666667</v>
      </c>
      <c r="AE127" s="38">
        <v>1</v>
      </c>
      <c r="AF127" s="38">
        <v>0</v>
      </c>
      <c r="AG127" s="125"/>
      <c r="AI127" s="123"/>
      <c r="AJ127" s="40">
        <f t="shared" si="48"/>
        <v>1.2</v>
      </c>
      <c r="AK127" s="40"/>
      <c r="AL127" s="40"/>
      <c r="AM127" s="40">
        <f t="shared" si="47"/>
        <v>2</v>
      </c>
      <c r="AN127" s="39">
        <f t="shared" si="45"/>
        <v>9.5</v>
      </c>
      <c r="AO127" s="204"/>
      <c r="AP127" s="204">
        <f t="shared" si="49"/>
        <v>1.6666666666666667</v>
      </c>
      <c r="AQ127" s="45"/>
      <c r="AR127" s="45"/>
      <c r="AS127" s="115"/>
      <c r="AT127" s="115"/>
      <c r="AU127" s="115">
        <f t="shared" si="50"/>
        <v>1</v>
      </c>
      <c r="AV127" s="115">
        <f t="shared" si="51"/>
        <v>0</v>
      </c>
      <c r="AY127" s="115"/>
      <c r="AZ127" s="115"/>
      <c r="BA127" s="43">
        <v>69</v>
      </c>
      <c r="BB127" s="43" t="s">
        <v>230</v>
      </c>
      <c r="BE127" s="37" t="s">
        <v>656</v>
      </c>
      <c r="BG127" s="43">
        <v>540</v>
      </c>
      <c r="BH127" s="43" t="s">
        <v>233</v>
      </c>
      <c r="BI127" s="43" t="s">
        <v>1387</v>
      </c>
      <c r="BJ127" s="43" t="s">
        <v>533</v>
      </c>
      <c r="BK127" s="43" t="s">
        <v>573</v>
      </c>
      <c r="BP127" s="48" t="s">
        <v>1406</v>
      </c>
      <c r="BS127" s="43" t="s">
        <v>2040</v>
      </c>
      <c r="BT127" s="43" t="s">
        <v>573</v>
      </c>
      <c r="BU127" s="43"/>
      <c r="BV127" s="43"/>
      <c r="BW127" s="243">
        <v>38308</v>
      </c>
      <c r="BX127" s="243"/>
      <c r="BY127" s="48" t="s">
        <v>451</v>
      </c>
      <c r="BZ127" s="43">
        <v>2</v>
      </c>
      <c r="CA127" s="43" t="s">
        <v>1396</v>
      </c>
      <c r="CC127" s="43">
        <v>0.25</v>
      </c>
      <c r="CD127" s="124" t="s">
        <v>2044</v>
      </c>
      <c r="CE127" s="43">
        <v>14276</v>
      </c>
      <c r="CF127" s="43" t="s">
        <v>1710</v>
      </c>
      <c r="CG127" s="251">
        <v>38372</v>
      </c>
      <c r="CH127" s="126"/>
      <c r="CK127" s="48" t="s">
        <v>451</v>
      </c>
      <c r="CL127" s="43">
        <v>1.2</v>
      </c>
      <c r="CM127" s="43" t="s">
        <v>1396</v>
      </c>
      <c r="CO127" s="43" t="s">
        <v>1510</v>
      </c>
      <c r="CP127" s="43" t="s">
        <v>2044</v>
      </c>
      <c r="CQ127" s="43">
        <v>2486</v>
      </c>
      <c r="DR127" s="38"/>
    </row>
    <row r="128" spans="1:122" s="39" customFormat="1" hidden="1" x14ac:dyDescent="0.2">
      <c r="A128" s="44" t="str">
        <f t="shared" si="39"/>
        <v>DenverPCEBB</v>
      </c>
      <c r="B128" s="44" t="str">
        <f t="shared" si="32"/>
        <v>Chloroform</v>
      </c>
      <c r="C128" s="38" t="s">
        <v>2587</v>
      </c>
      <c r="D128" s="38" t="s">
        <v>554</v>
      </c>
      <c r="E128" s="38" t="s">
        <v>371</v>
      </c>
      <c r="F128" s="155" t="str">
        <f t="shared" si="46"/>
        <v>700SY</v>
      </c>
      <c r="G128" s="44" t="str">
        <f t="shared" si="40"/>
        <v>Residential</v>
      </c>
      <c r="H128" s="44" t="str">
        <f t="shared" si="41"/>
        <v>Basement</v>
      </c>
      <c r="I128" s="38"/>
      <c r="J128" s="38"/>
      <c r="K128" s="38"/>
      <c r="L128" s="44"/>
      <c r="M128" s="38" t="str">
        <f t="shared" si="35"/>
        <v>Y</v>
      </c>
      <c r="N128" s="38" t="str">
        <f t="shared" si="42"/>
        <v>n</v>
      </c>
      <c r="O128" s="38" t="s">
        <v>541</v>
      </c>
      <c r="P128" s="130" t="s">
        <v>310</v>
      </c>
      <c r="Q128" s="130"/>
      <c r="R128" s="130"/>
      <c r="S128" s="130"/>
      <c r="T128" s="130"/>
      <c r="U128" s="130"/>
      <c r="V128" s="130"/>
      <c r="W128" s="130"/>
      <c r="X128" s="130"/>
      <c r="Y128" s="38" t="str">
        <f t="shared" si="37"/>
        <v>Y</v>
      </c>
      <c r="Z128" s="38" t="str">
        <f t="shared" si="43"/>
        <v>n</v>
      </c>
      <c r="AA128" s="38" t="s">
        <v>541</v>
      </c>
      <c r="AB128" s="129"/>
      <c r="AC128" s="59">
        <v>0.28000000000000003</v>
      </c>
      <c r="AD128" s="204">
        <v>4.6428571428571423</v>
      </c>
      <c r="AE128" s="38">
        <v>1</v>
      </c>
      <c r="AF128" s="38">
        <v>0</v>
      </c>
      <c r="AG128" s="125"/>
      <c r="AI128" s="123"/>
      <c r="AJ128" s="40">
        <f t="shared" si="48"/>
        <v>0.28000000000000003</v>
      </c>
      <c r="AK128" s="40"/>
      <c r="AL128" s="40"/>
      <c r="AM128" s="40">
        <f t="shared" si="47"/>
        <v>1.3</v>
      </c>
      <c r="AN128" s="39">
        <f t="shared" si="45"/>
        <v>4</v>
      </c>
      <c r="AO128" s="204"/>
      <c r="AP128" s="204">
        <f t="shared" si="49"/>
        <v>4.6428571428571423</v>
      </c>
      <c r="AQ128" s="45"/>
      <c r="AR128" s="45"/>
      <c r="AS128" s="115"/>
      <c r="AT128" s="115"/>
      <c r="AU128" s="115">
        <f t="shared" si="50"/>
        <v>1</v>
      </c>
      <c r="AV128" s="115">
        <f t="shared" si="51"/>
        <v>0</v>
      </c>
      <c r="AY128" s="115"/>
      <c r="AZ128" s="115"/>
      <c r="BA128" s="43">
        <v>69</v>
      </c>
      <c r="BB128" s="43" t="s">
        <v>230</v>
      </c>
      <c r="BE128" s="37" t="s">
        <v>656</v>
      </c>
      <c r="BG128" s="43">
        <v>540</v>
      </c>
      <c r="BH128" s="43" t="s">
        <v>233</v>
      </c>
      <c r="BI128" s="43" t="s">
        <v>1387</v>
      </c>
      <c r="BJ128" s="43" t="s">
        <v>533</v>
      </c>
      <c r="BK128" s="43" t="s">
        <v>573</v>
      </c>
      <c r="BP128" s="48" t="s">
        <v>1406</v>
      </c>
      <c r="BS128" s="43" t="s">
        <v>1714</v>
      </c>
      <c r="BT128" s="43" t="s">
        <v>573</v>
      </c>
      <c r="BU128" s="43"/>
      <c r="BV128" s="43"/>
      <c r="BW128" s="243">
        <v>38308</v>
      </c>
      <c r="BX128" s="243"/>
      <c r="BY128" s="48" t="s">
        <v>451</v>
      </c>
      <c r="BZ128" s="43">
        <v>1.3</v>
      </c>
      <c r="CA128" s="43" t="s">
        <v>1396</v>
      </c>
      <c r="CC128" s="43">
        <v>0.15</v>
      </c>
      <c r="CD128" s="124" t="s">
        <v>2044</v>
      </c>
      <c r="CE128" s="43">
        <v>14275</v>
      </c>
      <c r="CF128" s="43" t="s">
        <v>1710</v>
      </c>
      <c r="CG128" s="251">
        <v>38372</v>
      </c>
      <c r="CH128" s="126"/>
      <c r="CK128" s="48" t="s">
        <v>451</v>
      </c>
      <c r="CL128" s="43">
        <v>0.28000000000000003</v>
      </c>
      <c r="CM128" s="43" t="s">
        <v>1396</v>
      </c>
      <c r="CO128" s="43" t="s">
        <v>1498</v>
      </c>
      <c r="CP128" s="43" t="s">
        <v>2044</v>
      </c>
      <c r="CQ128" s="43">
        <v>2488</v>
      </c>
      <c r="DR128" s="38"/>
    </row>
    <row r="129" spans="1:122" s="39" customFormat="1" hidden="1" x14ac:dyDescent="0.2">
      <c r="A129" s="44" t="str">
        <f t="shared" si="39"/>
        <v>DenverPCEBB</v>
      </c>
      <c r="B129" s="44" t="str">
        <f t="shared" si="32"/>
        <v>Chloroform</v>
      </c>
      <c r="C129" s="38" t="s">
        <v>2587</v>
      </c>
      <c r="D129" s="38" t="s">
        <v>554</v>
      </c>
      <c r="E129" s="38" t="s">
        <v>371</v>
      </c>
      <c r="F129" s="155" t="str">
        <f t="shared" si="46"/>
        <v>700SY</v>
      </c>
      <c r="G129" s="44" t="str">
        <f t="shared" si="40"/>
        <v>Residential</v>
      </c>
      <c r="H129" s="44" t="str">
        <f t="shared" si="41"/>
        <v>Basement</v>
      </c>
      <c r="I129" s="38"/>
      <c r="J129" s="38"/>
      <c r="K129" s="38"/>
      <c r="L129" s="44"/>
      <c r="M129" s="38" t="str">
        <f t="shared" si="35"/>
        <v>Y</v>
      </c>
      <c r="N129" s="38" t="str">
        <f t="shared" si="42"/>
        <v>n</v>
      </c>
      <c r="O129" s="38" t="str">
        <f>IF(AJ129="","",IF(M129="N","n","Y"))</f>
        <v>Y</v>
      </c>
      <c r="P129" s="131"/>
      <c r="Q129" s="131"/>
      <c r="R129" s="131"/>
      <c r="S129" s="131"/>
      <c r="T129" s="131"/>
      <c r="U129" s="131"/>
      <c r="V129" s="131"/>
      <c r="W129" s="131"/>
      <c r="X129" s="131"/>
      <c r="Y129" s="38" t="str">
        <f t="shared" si="37"/>
        <v>Y</v>
      </c>
      <c r="Z129" s="38" t="str">
        <f t="shared" si="43"/>
        <v>n</v>
      </c>
      <c r="AA129" s="38" t="str">
        <f>IF(AM129="","",IF(Y129="N","n","Y"))</f>
        <v>Y</v>
      </c>
      <c r="AB129" s="129"/>
      <c r="AC129" s="59">
        <v>73</v>
      </c>
      <c r="AD129" s="204">
        <v>1.7808219178082191E-2</v>
      </c>
      <c r="AE129" s="38">
        <v>1</v>
      </c>
      <c r="AF129" s="38">
        <v>0</v>
      </c>
      <c r="AG129" s="125"/>
      <c r="AI129" s="123"/>
      <c r="AJ129" s="40">
        <f t="shared" si="48"/>
        <v>73</v>
      </c>
      <c r="AK129" s="40"/>
      <c r="AL129" s="40"/>
      <c r="AM129" s="40">
        <f t="shared" si="47"/>
        <v>1.3</v>
      </c>
      <c r="AN129" s="39">
        <f t="shared" si="45"/>
        <v>4</v>
      </c>
      <c r="AO129" s="204"/>
      <c r="AP129" s="204">
        <f t="shared" si="49"/>
        <v>1.7808219178082191E-2</v>
      </c>
      <c r="AQ129" s="45"/>
      <c r="AR129" s="45"/>
      <c r="AS129" s="115"/>
      <c r="AT129" s="115"/>
      <c r="AU129" s="115">
        <f t="shared" si="50"/>
        <v>1</v>
      </c>
      <c r="AV129" s="115">
        <f t="shared" si="51"/>
        <v>0</v>
      </c>
      <c r="AY129" s="115"/>
      <c r="AZ129" s="115"/>
      <c r="BA129" s="43">
        <v>69</v>
      </c>
      <c r="BB129" s="43" t="s">
        <v>230</v>
      </c>
      <c r="BE129" s="37" t="s">
        <v>656</v>
      </c>
      <c r="BG129" s="43">
        <v>540</v>
      </c>
      <c r="BH129" s="43" t="s">
        <v>233</v>
      </c>
      <c r="BI129" s="43" t="s">
        <v>1387</v>
      </c>
      <c r="BJ129" s="43" t="s">
        <v>533</v>
      </c>
      <c r="BK129" s="43" t="s">
        <v>573</v>
      </c>
      <c r="BP129" s="48" t="s">
        <v>1406</v>
      </c>
      <c r="BS129" s="43" t="s">
        <v>1714</v>
      </c>
      <c r="BT129" s="43" t="s">
        <v>573</v>
      </c>
      <c r="BU129" s="43"/>
      <c r="BV129" s="43"/>
      <c r="BW129" s="243">
        <v>38308</v>
      </c>
      <c r="BX129" s="243"/>
      <c r="BY129" s="48" t="s">
        <v>451</v>
      </c>
      <c r="BZ129" s="43">
        <v>1.3</v>
      </c>
      <c r="CA129" s="43" t="s">
        <v>1396</v>
      </c>
      <c r="CC129" s="43">
        <v>0.15</v>
      </c>
      <c r="CD129" s="124" t="s">
        <v>2044</v>
      </c>
      <c r="CE129" s="43">
        <v>14275</v>
      </c>
      <c r="CF129" s="43" t="s">
        <v>1710</v>
      </c>
      <c r="CG129" s="251">
        <v>38372</v>
      </c>
      <c r="CH129" s="126"/>
      <c r="CK129" s="48" t="s">
        <v>451</v>
      </c>
      <c r="CL129" s="43">
        <v>73</v>
      </c>
      <c r="CM129" s="43" t="s">
        <v>1396</v>
      </c>
      <c r="CO129" s="43" t="s">
        <v>1498</v>
      </c>
      <c r="CP129" s="43" t="s">
        <v>2044</v>
      </c>
      <c r="CQ129" s="43">
        <v>2489</v>
      </c>
      <c r="DR129" s="38"/>
    </row>
    <row r="130" spans="1:122" s="39" customFormat="1" hidden="1" x14ac:dyDescent="0.2">
      <c r="A130" s="44" t="str">
        <f t="shared" si="39"/>
        <v>DenverPCEBB</v>
      </c>
      <c r="B130" s="44" t="str">
        <f t="shared" si="32"/>
        <v>Tetrachloroethylene</v>
      </c>
      <c r="C130" s="38" t="s">
        <v>2587</v>
      </c>
      <c r="D130" s="38" t="s">
        <v>554</v>
      </c>
      <c r="E130" s="38" t="s">
        <v>371</v>
      </c>
      <c r="F130" s="155" t="str">
        <f t="shared" si="46"/>
        <v>700SY</v>
      </c>
      <c r="G130" s="44" t="str">
        <f t="shared" si="40"/>
        <v>Residential</v>
      </c>
      <c r="H130" s="44" t="str">
        <f t="shared" si="41"/>
        <v>Basement</v>
      </c>
      <c r="I130" s="38"/>
      <c r="J130" s="38"/>
      <c r="K130" s="38"/>
      <c r="L130" s="44"/>
      <c r="M130" s="38" t="str">
        <f t="shared" si="35"/>
        <v>Y</v>
      </c>
      <c r="N130" s="38" t="str">
        <f t="shared" si="42"/>
        <v>n</v>
      </c>
      <c r="O130" s="38" t="s">
        <v>541</v>
      </c>
      <c r="P130" s="131" t="s">
        <v>310</v>
      </c>
      <c r="Q130" s="131"/>
      <c r="R130" s="131"/>
      <c r="S130" s="131"/>
      <c r="T130" s="131"/>
      <c r="U130" s="131"/>
      <c r="V130" s="131"/>
      <c r="W130" s="131"/>
      <c r="X130" s="131"/>
      <c r="Y130" s="38" t="str">
        <f t="shared" si="37"/>
        <v>Y</v>
      </c>
      <c r="Z130" s="38" t="str">
        <f t="shared" si="43"/>
        <v>Y</v>
      </c>
      <c r="AA130" s="38" t="s">
        <v>541</v>
      </c>
      <c r="AB130" s="129"/>
      <c r="AC130" s="59">
        <v>110</v>
      </c>
      <c r="AD130" s="204">
        <v>0.24545454545454545</v>
      </c>
      <c r="AE130" s="38">
        <v>1</v>
      </c>
      <c r="AF130" s="38">
        <v>0</v>
      </c>
      <c r="AG130" s="125"/>
      <c r="AI130" s="123"/>
      <c r="AJ130" s="40">
        <f t="shared" si="48"/>
        <v>110</v>
      </c>
      <c r="AK130" s="40"/>
      <c r="AL130" s="40"/>
      <c r="AM130" s="40">
        <f t="shared" si="47"/>
        <v>27</v>
      </c>
      <c r="AN130" s="39">
        <f t="shared" si="45"/>
        <v>3.8</v>
      </c>
      <c r="AO130" s="204"/>
      <c r="AP130" s="204">
        <f t="shared" si="49"/>
        <v>0.24545454545454545</v>
      </c>
      <c r="AQ130" s="45"/>
      <c r="AR130" s="45"/>
      <c r="AS130" s="115"/>
      <c r="AT130" s="115"/>
      <c r="AU130" s="115">
        <f t="shared" si="50"/>
        <v>1</v>
      </c>
      <c r="AV130" s="115">
        <f t="shared" si="51"/>
        <v>0</v>
      </c>
      <c r="AY130" s="115"/>
      <c r="AZ130" s="115"/>
      <c r="BA130" s="43">
        <v>69</v>
      </c>
      <c r="BB130" s="43" t="s">
        <v>230</v>
      </c>
      <c r="BE130" s="37" t="s">
        <v>656</v>
      </c>
      <c r="BG130" s="43">
        <v>540</v>
      </c>
      <c r="BH130" s="43" t="s">
        <v>233</v>
      </c>
      <c r="BI130" s="43" t="s">
        <v>1387</v>
      </c>
      <c r="BJ130" s="43" t="s">
        <v>533</v>
      </c>
      <c r="BK130" s="43" t="s">
        <v>573</v>
      </c>
      <c r="BP130" s="48" t="s">
        <v>1406</v>
      </c>
      <c r="BS130" s="43" t="s">
        <v>2057</v>
      </c>
      <c r="BT130" s="43" t="s">
        <v>573</v>
      </c>
      <c r="BU130" s="43"/>
      <c r="BV130" s="43"/>
      <c r="BW130" s="243">
        <v>38308</v>
      </c>
      <c r="BX130" s="243"/>
      <c r="BY130" s="48" t="s">
        <v>451</v>
      </c>
      <c r="BZ130" s="43">
        <v>27</v>
      </c>
      <c r="CA130" s="43" t="s">
        <v>1396</v>
      </c>
      <c r="CC130" s="43">
        <v>0.21</v>
      </c>
      <c r="CD130" s="124" t="s">
        <v>2044</v>
      </c>
      <c r="CE130" s="43">
        <v>14278</v>
      </c>
      <c r="CF130" s="43" t="s">
        <v>1710</v>
      </c>
      <c r="CG130" s="251">
        <v>38372</v>
      </c>
      <c r="CH130" s="126"/>
      <c r="CK130" s="48" t="s">
        <v>451</v>
      </c>
      <c r="CL130" s="43">
        <v>110</v>
      </c>
      <c r="CM130" s="43" t="s">
        <v>1396</v>
      </c>
      <c r="CO130" s="43" t="s">
        <v>1506</v>
      </c>
      <c r="CP130" s="43" t="s">
        <v>2044</v>
      </c>
      <c r="CQ130" s="43">
        <v>2490</v>
      </c>
      <c r="DR130" s="38"/>
    </row>
    <row r="131" spans="1:122" s="39" customFormat="1" hidden="1" x14ac:dyDescent="0.2">
      <c r="A131" s="44" t="str">
        <f t="shared" si="39"/>
        <v>DenverPCEBB</v>
      </c>
      <c r="B131" s="44" t="str">
        <f t="shared" si="32"/>
        <v>Tetrachloroethylene</v>
      </c>
      <c r="C131" s="38" t="s">
        <v>2587</v>
      </c>
      <c r="D131" s="38" t="s">
        <v>554</v>
      </c>
      <c r="E131" s="38" t="s">
        <v>371</v>
      </c>
      <c r="F131" s="155" t="str">
        <f t="shared" si="46"/>
        <v>700SY</v>
      </c>
      <c r="G131" s="44" t="str">
        <f t="shared" si="40"/>
        <v>Residential</v>
      </c>
      <c r="H131" s="44" t="str">
        <f t="shared" si="41"/>
        <v>Basement</v>
      </c>
      <c r="I131" s="38"/>
      <c r="J131" s="38"/>
      <c r="K131" s="38"/>
      <c r="L131" s="44"/>
      <c r="M131" s="38" t="str">
        <f t="shared" si="35"/>
        <v>Y</v>
      </c>
      <c r="N131" s="38" t="str">
        <f t="shared" si="42"/>
        <v>n</v>
      </c>
      <c r="O131" s="38" t="s">
        <v>541</v>
      </c>
      <c r="P131" s="130" t="s">
        <v>310</v>
      </c>
      <c r="Q131" s="130"/>
      <c r="R131" s="130"/>
      <c r="S131" s="130"/>
      <c r="T131" s="130"/>
      <c r="U131" s="130"/>
      <c r="V131" s="130"/>
      <c r="W131" s="130"/>
      <c r="X131" s="130"/>
      <c r="Y131" s="38" t="str">
        <f t="shared" si="37"/>
        <v>Y</v>
      </c>
      <c r="Z131" s="38" t="str">
        <f t="shared" si="43"/>
        <v>Y</v>
      </c>
      <c r="AA131" s="38" t="s">
        <v>541</v>
      </c>
      <c r="AB131" s="129"/>
      <c r="AC131" s="59">
        <v>20</v>
      </c>
      <c r="AD131" s="204">
        <v>1.35</v>
      </c>
      <c r="AE131" s="38">
        <v>1</v>
      </c>
      <c r="AF131" s="38">
        <v>0</v>
      </c>
      <c r="AG131" s="125"/>
      <c r="AI131" s="123"/>
      <c r="AJ131" s="40">
        <f t="shared" si="48"/>
        <v>20</v>
      </c>
      <c r="AK131" s="40"/>
      <c r="AL131" s="40"/>
      <c r="AM131" s="40">
        <f t="shared" si="47"/>
        <v>27</v>
      </c>
      <c r="AN131" s="39">
        <f t="shared" si="45"/>
        <v>3.8</v>
      </c>
      <c r="AO131" s="204"/>
      <c r="AP131" s="204">
        <f t="shared" si="49"/>
        <v>1.35</v>
      </c>
      <c r="AQ131" s="45"/>
      <c r="AR131" s="45"/>
      <c r="AS131" s="115"/>
      <c r="AT131" s="115"/>
      <c r="AU131" s="115">
        <f t="shared" si="50"/>
        <v>1</v>
      </c>
      <c r="AV131" s="115">
        <f t="shared" si="51"/>
        <v>0</v>
      </c>
      <c r="AY131" s="115"/>
      <c r="AZ131" s="115"/>
      <c r="BA131" s="43">
        <v>69</v>
      </c>
      <c r="BB131" s="43" t="s">
        <v>230</v>
      </c>
      <c r="BE131" s="37" t="s">
        <v>656</v>
      </c>
      <c r="BG131" s="43">
        <v>540</v>
      </c>
      <c r="BH131" s="43" t="s">
        <v>233</v>
      </c>
      <c r="BI131" s="43" t="s">
        <v>1387</v>
      </c>
      <c r="BJ131" s="43" t="s">
        <v>533</v>
      </c>
      <c r="BK131" s="43" t="s">
        <v>573</v>
      </c>
      <c r="BP131" s="48" t="s">
        <v>1406</v>
      </c>
      <c r="BS131" s="43" t="s">
        <v>2057</v>
      </c>
      <c r="BT131" s="43" t="s">
        <v>573</v>
      </c>
      <c r="BU131" s="43"/>
      <c r="BV131" s="43"/>
      <c r="BW131" s="243">
        <v>38308</v>
      </c>
      <c r="BX131" s="243"/>
      <c r="BY131" s="48" t="s">
        <v>451</v>
      </c>
      <c r="BZ131" s="43">
        <v>27</v>
      </c>
      <c r="CA131" s="43" t="s">
        <v>1396</v>
      </c>
      <c r="CC131" s="43">
        <v>0.21</v>
      </c>
      <c r="CD131" s="124" t="s">
        <v>2044</v>
      </c>
      <c r="CE131" s="43">
        <v>14278</v>
      </c>
      <c r="CF131" s="43" t="s">
        <v>1710</v>
      </c>
      <c r="CG131" s="251">
        <v>38372</v>
      </c>
      <c r="CH131" s="126"/>
      <c r="CK131" s="48" t="s">
        <v>451</v>
      </c>
      <c r="CL131" s="43">
        <v>20</v>
      </c>
      <c r="CM131" s="43" t="s">
        <v>1396</v>
      </c>
      <c r="CO131" s="43" t="s">
        <v>1506</v>
      </c>
      <c r="CP131" s="43" t="s">
        <v>2044</v>
      </c>
      <c r="CQ131" s="43">
        <v>2491</v>
      </c>
      <c r="DR131" s="38"/>
    </row>
    <row r="132" spans="1:122" s="39" customFormat="1" hidden="1" x14ac:dyDescent="0.2">
      <c r="A132" s="44" t="str">
        <f t="shared" si="39"/>
        <v>DenverPCEBB</v>
      </c>
      <c r="B132" s="44" t="str">
        <f t="shared" si="32"/>
        <v>Trichloroethylene</v>
      </c>
      <c r="C132" s="38" t="s">
        <v>2587</v>
      </c>
      <c r="D132" s="38" t="s">
        <v>554</v>
      </c>
      <c r="E132" s="38" t="s">
        <v>371</v>
      </c>
      <c r="F132" s="155" t="str">
        <f t="shared" si="46"/>
        <v>700SY</v>
      </c>
      <c r="G132" s="44" t="str">
        <f t="shared" si="40"/>
        <v>Residential</v>
      </c>
      <c r="H132" s="44" t="str">
        <f t="shared" si="41"/>
        <v>Basement</v>
      </c>
      <c r="I132" s="38"/>
      <c r="J132" s="38"/>
      <c r="K132" s="38"/>
      <c r="L132" s="44"/>
      <c r="M132" s="38" t="str">
        <f t="shared" si="35"/>
        <v>Y</v>
      </c>
      <c r="N132" s="38" t="str">
        <f t="shared" si="42"/>
        <v>n</v>
      </c>
      <c r="O132" s="38" t="s">
        <v>541</v>
      </c>
      <c r="P132" s="130" t="s">
        <v>310</v>
      </c>
      <c r="Q132" s="130"/>
      <c r="R132" s="130"/>
      <c r="S132" s="130"/>
      <c r="T132" s="130"/>
      <c r="U132" s="130"/>
      <c r="V132" s="130"/>
      <c r="W132" s="130"/>
      <c r="X132" s="130"/>
      <c r="Y132" s="38" t="str">
        <f t="shared" si="37"/>
        <v>Y</v>
      </c>
      <c r="Z132" s="38" t="str">
        <f t="shared" si="43"/>
        <v>Y</v>
      </c>
      <c r="AA132" s="38" t="s">
        <v>541</v>
      </c>
      <c r="AB132" s="129"/>
      <c r="AC132" s="59">
        <v>4.4999999999999998E-2</v>
      </c>
      <c r="AD132" s="204">
        <v>88.888888888888886</v>
      </c>
      <c r="AE132" s="38">
        <v>1</v>
      </c>
      <c r="AF132" s="38">
        <v>0</v>
      </c>
      <c r="AG132" s="125"/>
      <c r="AI132" s="123"/>
      <c r="AJ132" s="40">
        <f t="shared" si="48"/>
        <v>4.4999999999999998E-2</v>
      </c>
      <c r="AK132" s="40"/>
      <c r="AL132" s="40"/>
      <c r="AM132" s="40">
        <f t="shared" si="47"/>
        <v>4</v>
      </c>
      <c r="AN132" s="39">
        <f t="shared" si="45"/>
        <v>0.5</v>
      </c>
      <c r="AO132" s="204"/>
      <c r="AP132" s="204">
        <f t="shared" si="49"/>
        <v>88.888888888888886</v>
      </c>
      <c r="AQ132" s="45"/>
      <c r="AR132" s="45"/>
      <c r="AS132" s="115"/>
      <c r="AT132" s="115"/>
      <c r="AU132" s="115">
        <f t="shared" si="50"/>
        <v>1</v>
      </c>
      <c r="AV132" s="115">
        <f t="shared" si="51"/>
        <v>0</v>
      </c>
      <c r="AY132" s="115"/>
      <c r="AZ132" s="115"/>
      <c r="BA132" s="43">
        <v>69</v>
      </c>
      <c r="BB132" s="43" t="s">
        <v>230</v>
      </c>
      <c r="BE132" s="37" t="s">
        <v>656</v>
      </c>
      <c r="BG132" s="43">
        <v>540</v>
      </c>
      <c r="BH132" s="43" t="s">
        <v>233</v>
      </c>
      <c r="BI132" s="43" t="s">
        <v>1387</v>
      </c>
      <c r="BJ132" s="43" t="s">
        <v>533</v>
      </c>
      <c r="BK132" s="43" t="s">
        <v>573</v>
      </c>
      <c r="BP132" s="48" t="s">
        <v>1406</v>
      </c>
      <c r="BS132" s="43" t="s">
        <v>1393</v>
      </c>
      <c r="BT132" s="43" t="s">
        <v>573</v>
      </c>
      <c r="BU132" s="43"/>
      <c r="BV132" s="43"/>
      <c r="BW132" s="243">
        <v>38308</v>
      </c>
      <c r="BX132" s="243"/>
      <c r="BY132" s="48" t="s">
        <v>451</v>
      </c>
      <c r="BZ132" s="43">
        <v>4</v>
      </c>
      <c r="CA132" s="43" t="s">
        <v>1396</v>
      </c>
      <c r="CC132" s="43">
        <v>2.5000000000000001E-2</v>
      </c>
      <c r="CD132" s="124" t="s">
        <v>2044</v>
      </c>
      <c r="CE132" s="43">
        <v>14277</v>
      </c>
      <c r="CF132" s="43" t="s">
        <v>1710</v>
      </c>
      <c r="CG132" s="251">
        <v>38372</v>
      </c>
      <c r="CH132" s="126"/>
      <c r="CK132" s="48" t="s">
        <v>451</v>
      </c>
      <c r="CL132" s="43">
        <v>4.4999999999999998E-2</v>
      </c>
      <c r="CM132" s="43" t="s">
        <v>1396</v>
      </c>
      <c r="CO132" s="43" t="s">
        <v>237</v>
      </c>
      <c r="CP132" s="43" t="s">
        <v>2044</v>
      </c>
      <c r="CQ132" s="43">
        <v>2493</v>
      </c>
      <c r="DR132" s="38"/>
    </row>
    <row r="133" spans="1:122" s="39" customFormat="1" hidden="1" x14ac:dyDescent="0.2">
      <c r="A133" s="44" t="str">
        <f t="shared" si="39"/>
        <v>DenverPCEBB</v>
      </c>
      <c r="B133" s="44" t="str">
        <f t="shared" si="32"/>
        <v>Trichloroethylene</v>
      </c>
      <c r="C133" s="38" t="s">
        <v>2587</v>
      </c>
      <c r="D133" s="38" t="s">
        <v>554</v>
      </c>
      <c r="E133" s="38" t="s">
        <v>371</v>
      </c>
      <c r="F133" s="155" t="str">
        <f t="shared" si="46"/>
        <v>700SY</v>
      </c>
      <c r="G133" s="44" t="str">
        <f t="shared" si="40"/>
        <v>Residential</v>
      </c>
      <c r="H133" s="44" t="str">
        <f t="shared" si="41"/>
        <v>Basement</v>
      </c>
      <c r="I133" s="38"/>
      <c r="J133" s="38"/>
      <c r="K133" s="38"/>
      <c r="L133" s="44"/>
      <c r="M133" s="38" t="str">
        <f t="shared" si="35"/>
        <v>Y</v>
      </c>
      <c r="N133" s="38" t="str">
        <f t="shared" si="42"/>
        <v>n</v>
      </c>
      <c r="O133" s="38" t="s">
        <v>541</v>
      </c>
      <c r="P133" s="130" t="s">
        <v>310</v>
      </c>
      <c r="Q133" s="130"/>
      <c r="R133" s="130"/>
      <c r="S133" s="130"/>
      <c r="T133" s="130"/>
      <c r="U133" s="130"/>
      <c r="V133" s="130"/>
      <c r="W133" s="130"/>
      <c r="X133" s="130"/>
      <c r="Y133" s="38" t="str">
        <f t="shared" si="37"/>
        <v>Y</v>
      </c>
      <c r="Z133" s="38" t="str">
        <f t="shared" si="43"/>
        <v>Y</v>
      </c>
      <c r="AA133" s="38" t="s">
        <v>541</v>
      </c>
      <c r="AB133" s="129"/>
      <c r="AC133" s="59">
        <v>2.4</v>
      </c>
      <c r="AD133" s="204">
        <v>1.6666666666666667</v>
      </c>
      <c r="AE133" s="38">
        <v>1</v>
      </c>
      <c r="AF133" s="38">
        <v>0</v>
      </c>
      <c r="AG133" s="125"/>
      <c r="AI133" s="123"/>
      <c r="AJ133" s="40">
        <f t="shared" si="48"/>
        <v>2.4</v>
      </c>
      <c r="AK133" s="40"/>
      <c r="AL133" s="40"/>
      <c r="AM133" s="40">
        <f t="shared" si="47"/>
        <v>4</v>
      </c>
      <c r="AN133" s="39">
        <f t="shared" si="45"/>
        <v>0.5</v>
      </c>
      <c r="AO133" s="204"/>
      <c r="AP133" s="204">
        <f t="shared" si="49"/>
        <v>1.6666666666666667</v>
      </c>
      <c r="AQ133" s="45"/>
      <c r="AR133" s="45"/>
      <c r="AS133" s="115"/>
      <c r="AT133" s="115"/>
      <c r="AU133" s="115">
        <f t="shared" si="50"/>
        <v>1</v>
      </c>
      <c r="AV133" s="115">
        <f t="shared" si="51"/>
        <v>0</v>
      </c>
      <c r="AY133" s="115"/>
      <c r="AZ133" s="115"/>
      <c r="BA133" s="43">
        <v>69</v>
      </c>
      <c r="BB133" s="43" t="s">
        <v>230</v>
      </c>
      <c r="BE133" s="37" t="s">
        <v>656</v>
      </c>
      <c r="BG133" s="43">
        <v>540</v>
      </c>
      <c r="BH133" s="43" t="s">
        <v>233</v>
      </c>
      <c r="BI133" s="43" t="s">
        <v>1387</v>
      </c>
      <c r="BJ133" s="43" t="s">
        <v>533</v>
      </c>
      <c r="BK133" s="43" t="s">
        <v>573</v>
      </c>
      <c r="BP133" s="48" t="s">
        <v>1406</v>
      </c>
      <c r="BS133" s="43" t="s">
        <v>1393</v>
      </c>
      <c r="BT133" s="43" t="s">
        <v>573</v>
      </c>
      <c r="BU133" s="43"/>
      <c r="BV133" s="43"/>
      <c r="BW133" s="243">
        <v>38308</v>
      </c>
      <c r="BX133" s="243"/>
      <c r="BY133" s="48" t="s">
        <v>451</v>
      </c>
      <c r="BZ133" s="43">
        <v>4</v>
      </c>
      <c r="CA133" s="43" t="s">
        <v>1396</v>
      </c>
      <c r="CC133" s="43">
        <v>2.5000000000000001E-2</v>
      </c>
      <c r="CD133" s="124" t="s">
        <v>2044</v>
      </c>
      <c r="CE133" s="43">
        <v>14277</v>
      </c>
      <c r="CF133" s="43" t="s">
        <v>1710</v>
      </c>
      <c r="CG133" s="251">
        <v>38372</v>
      </c>
      <c r="CH133" s="126"/>
      <c r="CK133" s="48" t="s">
        <v>451</v>
      </c>
      <c r="CL133" s="43">
        <v>2.4</v>
      </c>
      <c r="CM133" s="43" t="s">
        <v>1396</v>
      </c>
      <c r="CO133" s="43" t="s">
        <v>237</v>
      </c>
      <c r="CP133" s="43" t="s">
        <v>2044</v>
      </c>
      <c r="CQ133" s="43">
        <v>2492</v>
      </c>
      <c r="DR133" s="38"/>
    </row>
    <row r="134" spans="1:122" s="39" customFormat="1" hidden="1" x14ac:dyDescent="0.2">
      <c r="A134" s="44" t="str">
        <f t="shared" si="39"/>
        <v>DenverPCEBB</v>
      </c>
      <c r="B134" s="44" t="str">
        <f t="shared" si="32"/>
        <v>Benzene</v>
      </c>
      <c r="C134" s="38" t="s">
        <v>2588</v>
      </c>
      <c r="D134" s="38" t="s">
        <v>554</v>
      </c>
      <c r="E134" s="38" t="s">
        <v>371</v>
      </c>
      <c r="F134" s="155" t="str">
        <f t="shared" si="46"/>
        <v>701SU</v>
      </c>
      <c r="G134" s="44" t="str">
        <f t="shared" si="40"/>
        <v>Commercial</v>
      </c>
      <c r="H134" s="44" t="str">
        <f t="shared" si="41"/>
        <v>Basement</v>
      </c>
      <c r="I134" s="38"/>
      <c r="J134" s="38"/>
      <c r="K134" s="38"/>
      <c r="L134" s="44"/>
      <c r="M134" s="38" t="str">
        <f t="shared" si="35"/>
        <v>Y</v>
      </c>
      <c r="N134" s="38" t="str">
        <f t="shared" si="42"/>
        <v>n</v>
      </c>
      <c r="O134" s="38" t="s">
        <v>541</v>
      </c>
      <c r="P134" s="114" t="s">
        <v>342</v>
      </c>
      <c r="Q134" s="114"/>
      <c r="R134" s="114"/>
      <c r="S134" s="114"/>
      <c r="T134" s="114"/>
      <c r="U134" s="114"/>
      <c r="V134" s="114"/>
      <c r="W134" s="114"/>
      <c r="X134" s="114"/>
      <c r="Y134" s="38" t="str">
        <f t="shared" si="37"/>
        <v>Y</v>
      </c>
      <c r="Z134" s="38" t="str">
        <f t="shared" si="43"/>
        <v>n</v>
      </c>
      <c r="AA134" s="38" t="s">
        <v>541</v>
      </c>
      <c r="AB134" s="129"/>
      <c r="AC134" s="59">
        <v>2.6</v>
      </c>
      <c r="AD134" s="204">
        <v>1.6538461538461537</v>
      </c>
      <c r="AE134" s="38">
        <v>1</v>
      </c>
      <c r="AF134" s="38">
        <v>0</v>
      </c>
      <c r="AG134" s="125"/>
      <c r="AI134" s="123"/>
      <c r="AJ134" s="40">
        <f t="shared" si="48"/>
        <v>2.6</v>
      </c>
      <c r="AK134" s="40"/>
      <c r="AL134" s="40"/>
      <c r="AM134" s="40">
        <f t="shared" si="47"/>
        <v>4.3</v>
      </c>
      <c r="AN134" s="39">
        <f t="shared" si="45"/>
        <v>9.5</v>
      </c>
      <c r="AO134" s="204"/>
      <c r="AP134" s="204">
        <f t="shared" si="49"/>
        <v>1.6538461538461537</v>
      </c>
      <c r="AQ134" s="45"/>
      <c r="AR134" s="45"/>
      <c r="AS134" s="115"/>
      <c r="AT134" s="115"/>
      <c r="AU134" s="115">
        <f t="shared" si="50"/>
        <v>1</v>
      </c>
      <c r="AV134" s="115">
        <f t="shared" si="51"/>
        <v>0</v>
      </c>
      <c r="AY134" s="115"/>
      <c r="AZ134" s="115"/>
      <c r="BA134" s="43">
        <v>69</v>
      </c>
      <c r="BB134" s="43" t="s">
        <v>230</v>
      </c>
      <c r="BE134" s="37" t="s">
        <v>656</v>
      </c>
      <c r="BG134" s="43">
        <v>541</v>
      </c>
      <c r="BH134" s="43" t="s">
        <v>234</v>
      </c>
      <c r="BI134" s="43" t="s">
        <v>235</v>
      </c>
      <c r="BJ134" s="43" t="s">
        <v>235</v>
      </c>
      <c r="BK134" s="43" t="s">
        <v>573</v>
      </c>
      <c r="BP134" s="48" t="s">
        <v>1406</v>
      </c>
      <c r="BS134" s="43" t="s">
        <v>2040</v>
      </c>
      <c r="BT134" s="43" t="s">
        <v>573</v>
      </c>
      <c r="BU134" s="43"/>
      <c r="BV134" s="43"/>
      <c r="BW134" s="243">
        <v>38308</v>
      </c>
      <c r="BX134" s="243"/>
      <c r="BY134" s="48" t="s">
        <v>451</v>
      </c>
      <c r="BZ134" s="43">
        <v>4.3</v>
      </c>
      <c r="CA134" s="43" t="s">
        <v>1396</v>
      </c>
      <c r="CC134" s="43">
        <v>0.25</v>
      </c>
      <c r="CD134" s="124" t="s">
        <v>2044</v>
      </c>
      <c r="CE134" s="43">
        <v>14279</v>
      </c>
      <c r="CF134" s="43" t="s">
        <v>1710</v>
      </c>
      <c r="CG134" s="251">
        <v>38372</v>
      </c>
      <c r="CH134" s="126"/>
      <c r="CK134" s="48" t="s">
        <v>451</v>
      </c>
      <c r="CL134" s="43">
        <v>2.6</v>
      </c>
      <c r="CM134" s="43" t="s">
        <v>1396</v>
      </c>
      <c r="CO134" s="43" t="s">
        <v>1510</v>
      </c>
      <c r="CP134" s="43" t="s">
        <v>2044</v>
      </c>
      <c r="CQ134" s="43">
        <v>2494</v>
      </c>
      <c r="DR134" s="38"/>
    </row>
    <row r="135" spans="1:122" s="39" customFormat="1" hidden="1" x14ac:dyDescent="0.2">
      <c r="A135" s="44" t="str">
        <f t="shared" si="39"/>
        <v>DenverPCEBB</v>
      </c>
      <c r="B135" s="44" t="str">
        <f t="shared" si="32"/>
        <v>Tetrachloroethylene</v>
      </c>
      <c r="C135" s="38" t="s">
        <v>2587</v>
      </c>
      <c r="D135" s="38" t="s">
        <v>554</v>
      </c>
      <c r="E135" s="38" t="s">
        <v>371</v>
      </c>
      <c r="F135" s="155" t="str">
        <f t="shared" si="46"/>
        <v>701SU</v>
      </c>
      <c r="G135" s="44" t="str">
        <f t="shared" si="40"/>
        <v>Commercial</v>
      </c>
      <c r="H135" s="44" t="str">
        <f t="shared" si="41"/>
        <v>Basement</v>
      </c>
      <c r="I135" s="38"/>
      <c r="J135" s="38"/>
      <c r="K135" s="38"/>
      <c r="L135" s="44"/>
      <c r="M135" s="38" t="str">
        <f t="shared" si="35"/>
        <v>Y</v>
      </c>
      <c r="N135" s="38" t="str">
        <f t="shared" si="42"/>
        <v>Y</v>
      </c>
      <c r="O135" s="38" t="str">
        <f>IF(AJ135="","",IF(M135="N","n","Y"))</f>
        <v>Y</v>
      </c>
      <c r="P135" s="131"/>
      <c r="Q135" s="131"/>
      <c r="R135" s="131"/>
      <c r="S135" s="131"/>
      <c r="T135" s="131"/>
      <c r="U135" s="131"/>
      <c r="V135" s="131"/>
      <c r="W135" s="131"/>
      <c r="X135" s="131"/>
      <c r="Y135" s="38" t="str">
        <f t="shared" si="37"/>
        <v>Y</v>
      </c>
      <c r="Z135" s="38" t="str">
        <f t="shared" si="43"/>
        <v>n</v>
      </c>
      <c r="AA135" s="38" t="str">
        <f>IF(AM135="","",IF(Y135="N","n","Y"))</f>
        <v>Y</v>
      </c>
      <c r="AB135" s="129"/>
      <c r="AC135" s="59">
        <v>500</v>
      </c>
      <c r="AD135" s="204">
        <v>4.7999999999999996E-3</v>
      </c>
      <c r="AE135" s="38">
        <v>1</v>
      </c>
      <c r="AF135" s="38">
        <v>0</v>
      </c>
      <c r="AG135" s="125"/>
      <c r="AI135" s="123"/>
      <c r="AJ135" s="40">
        <f t="shared" si="48"/>
        <v>500</v>
      </c>
      <c r="AK135" s="40"/>
      <c r="AL135" s="40"/>
      <c r="AM135" s="40">
        <f t="shared" si="47"/>
        <v>2.4</v>
      </c>
      <c r="AN135" s="39">
        <f t="shared" si="45"/>
        <v>3.8</v>
      </c>
      <c r="AO135" s="204"/>
      <c r="AP135" s="204">
        <f t="shared" si="49"/>
        <v>4.7999999999999996E-3</v>
      </c>
      <c r="AQ135" s="45"/>
      <c r="AR135" s="45"/>
      <c r="AS135" s="115"/>
      <c r="AT135" s="115"/>
      <c r="AU135" s="115">
        <f t="shared" si="50"/>
        <v>1</v>
      </c>
      <c r="AV135" s="115">
        <f t="shared" si="51"/>
        <v>0</v>
      </c>
      <c r="AY135" s="115"/>
      <c r="AZ135" s="115"/>
      <c r="BA135" s="43">
        <v>69</v>
      </c>
      <c r="BB135" s="43" t="s">
        <v>230</v>
      </c>
      <c r="BE135" s="37" t="s">
        <v>656</v>
      </c>
      <c r="BG135" s="43">
        <v>541</v>
      </c>
      <c r="BH135" s="43" t="s">
        <v>234</v>
      </c>
      <c r="BI135" s="43" t="s">
        <v>235</v>
      </c>
      <c r="BJ135" s="43" t="s">
        <v>235</v>
      </c>
      <c r="BK135" s="43" t="s">
        <v>573</v>
      </c>
      <c r="BP135" s="48" t="s">
        <v>1406</v>
      </c>
      <c r="BS135" s="43" t="s">
        <v>2057</v>
      </c>
      <c r="BT135" s="43" t="s">
        <v>573</v>
      </c>
      <c r="BU135" s="43"/>
      <c r="BV135" s="43"/>
      <c r="BW135" s="243">
        <v>38308</v>
      </c>
      <c r="BX135" s="243"/>
      <c r="BY135" s="48" t="s">
        <v>451</v>
      </c>
      <c r="BZ135" s="43">
        <v>2.4</v>
      </c>
      <c r="CA135" s="43" t="s">
        <v>1396</v>
      </c>
      <c r="CC135" s="43">
        <v>0.21</v>
      </c>
      <c r="CD135" s="124" t="s">
        <v>2044</v>
      </c>
      <c r="CE135" s="43">
        <v>14281</v>
      </c>
      <c r="CF135" s="43" t="s">
        <v>1710</v>
      </c>
      <c r="CG135" s="251">
        <v>38372</v>
      </c>
      <c r="CH135" s="126"/>
      <c r="CK135" s="48" t="s">
        <v>451</v>
      </c>
      <c r="CL135" s="43">
        <v>500</v>
      </c>
      <c r="CM135" s="43" t="s">
        <v>1396</v>
      </c>
      <c r="CO135" s="43" t="s">
        <v>1506</v>
      </c>
      <c r="CP135" s="43" t="s">
        <v>2044</v>
      </c>
      <c r="CQ135" s="43">
        <v>2495</v>
      </c>
      <c r="DR135" s="38"/>
    </row>
    <row r="136" spans="1:122" s="39" customFormat="1" hidden="1" x14ac:dyDescent="0.2">
      <c r="A136" s="44" t="str">
        <f t="shared" si="39"/>
        <v>DenverPCEBB</v>
      </c>
      <c r="B136" s="44" t="str">
        <f t="shared" si="32"/>
        <v>Trichloroethylene</v>
      </c>
      <c r="C136" s="38" t="s">
        <v>2587</v>
      </c>
      <c r="D136" s="38" t="s">
        <v>554</v>
      </c>
      <c r="E136" s="38" t="s">
        <v>371</v>
      </c>
      <c r="F136" s="155" t="str">
        <f t="shared" si="46"/>
        <v>701SU</v>
      </c>
      <c r="G136" s="44" t="str">
        <f t="shared" si="40"/>
        <v>Commercial</v>
      </c>
      <c r="H136" s="44" t="str">
        <f t="shared" si="41"/>
        <v>Basement</v>
      </c>
      <c r="I136" s="38"/>
      <c r="J136" s="38"/>
      <c r="K136" s="38"/>
      <c r="L136" s="44"/>
      <c r="M136" s="38" t="str">
        <f t="shared" si="35"/>
        <v>Y</v>
      </c>
      <c r="N136" s="38" t="str">
        <f t="shared" si="42"/>
        <v>n</v>
      </c>
      <c r="O136" s="38" t="str">
        <f>IF(AJ136="","",IF(M136="N","n","Y"))</f>
        <v>Y</v>
      </c>
      <c r="P136" s="131"/>
      <c r="Q136" s="131"/>
      <c r="R136" s="131"/>
      <c r="S136" s="131"/>
      <c r="T136" s="131"/>
      <c r="U136" s="131"/>
      <c r="V136" s="131"/>
      <c r="W136" s="131"/>
      <c r="X136" s="131"/>
      <c r="Y136" s="38" t="str">
        <f t="shared" si="37"/>
        <v>Y</v>
      </c>
      <c r="Z136" s="38" t="str">
        <f t="shared" si="43"/>
        <v>n</v>
      </c>
      <c r="AA136" s="38" t="str">
        <f>IF(AM136="","",IF(Y136="N","n","Y"))</f>
        <v>Y</v>
      </c>
      <c r="AB136" s="129"/>
      <c r="AC136" s="59">
        <v>14</v>
      </c>
      <c r="AD136" s="204">
        <v>1.2142857142857144E-2</v>
      </c>
      <c r="AE136" s="38">
        <v>1</v>
      </c>
      <c r="AF136" s="38">
        <v>0</v>
      </c>
      <c r="AG136" s="125"/>
      <c r="AI136" s="123"/>
      <c r="AJ136" s="40">
        <f t="shared" si="48"/>
        <v>14</v>
      </c>
      <c r="AK136" s="40"/>
      <c r="AL136" s="40"/>
      <c r="AM136" s="40">
        <f t="shared" si="47"/>
        <v>0.17</v>
      </c>
      <c r="AN136" s="39">
        <f t="shared" si="45"/>
        <v>0.5</v>
      </c>
      <c r="AO136" s="204"/>
      <c r="AP136" s="204">
        <f t="shared" si="49"/>
        <v>1.2142857142857144E-2</v>
      </c>
      <c r="AQ136" s="45"/>
      <c r="AR136" s="45"/>
      <c r="AS136" s="115"/>
      <c r="AT136" s="115"/>
      <c r="AU136" s="115">
        <f t="shared" si="50"/>
        <v>1</v>
      </c>
      <c r="AV136" s="115">
        <f t="shared" si="51"/>
        <v>0</v>
      </c>
      <c r="AY136" s="115"/>
      <c r="AZ136" s="115"/>
      <c r="BA136" s="43">
        <v>69</v>
      </c>
      <c r="BB136" s="43" t="s">
        <v>230</v>
      </c>
      <c r="BE136" s="37" t="s">
        <v>656</v>
      </c>
      <c r="BG136" s="43">
        <v>541</v>
      </c>
      <c r="BH136" s="43" t="s">
        <v>234</v>
      </c>
      <c r="BI136" s="43" t="s">
        <v>235</v>
      </c>
      <c r="BJ136" s="43" t="s">
        <v>235</v>
      </c>
      <c r="BK136" s="43" t="s">
        <v>573</v>
      </c>
      <c r="BP136" s="48" t="s">
        <v>1406</v>
      </c>
      <c r="BS136" s="43" t="s">
        <v>1393</v>
      </c>
      <c r="BT136" s="43" t="s">
        <v>573</v>
      </c>
      <c r="BU136" s="43"/>
      <c r="BV136" s="43"/>
      <c r="BW136" s="243">
        <v>38308</v>
      </c>
      <c r="BX136" s="243"/>
      <c r="BY136" s="48" t="s">
        <v>451</v>
      </c>
      <c r="BZ136" s="43">
        <v>0.17</v>
      </c>
      <c r="CA136" s="43" t="s">
        <v>1396</v>
      </c>
      <c r="CC136" s="43">
        <v>2.5000000000000001E-2</v>
      </c>
      <c r="CD136" s="124" t="s">
        <v>2044</v>
      </c>
      <c r="CE136" s="43">
        <v>14280</v>
      </c>
      <c r="CF136" s="43" t="s">
        <v>1710</v>
      </c>
      <c r="CG136" s="251">
        <v>38372</v>
      </c>
      <c r="CH136" s="126"/>
      <c r="CK136" s="48" t="s">
        <v>451</v>
      </c>
      <c r="CL136" s="43">
        <v>14</v>
      </c>
      <c r="CM136" s="43" t="s">
        <v>1396</v>
      </c>
      <c r="CO136" s="43" t="s">
        <v>237</v>
      </c>
      <c r="CP136" s="43" t="s">
        <v>2044</v>
      </c>
      <c r="CQ136" s="43">
        <v>2496</v>
      </c>
      <c r="DR136" s="38"/>
    </row>
    <row r="137" spans="1:122" s="39" customFormat="1" hidden="1" x14ac:dyDescent="0.2">
      <c r="A137" s="44" t="str">
        <f t="shared" si="39"/>
        <v>DenverPCEBB</v>
      </c>
      <c r="B137" s="44" t="str">
        <f t="shared" si="32"/>
        <v>Benzene</v>
      </c>
      <c r="C137" s="38" t="s">
        <v>2588</v>
      </c>
      <c r="D137" s="38" t="s">
        <v>554</v>
      </c>
      <c r="E137" s="38" t="s">
        <v>371</v>
      </c>
      <c r="F137" s="155" t="str">
        <f t="shared" si="46"/>
        <v>706SY</v>
      </c>
      <c r="G137" s="44" t="str">
        <f t="shared" si="40"/>
        <v>Residential</v>
      </c>
      <c r="H137" s="44" t="str">
        <f t="shared" si="41"/>
        <v>Basement</v>
      </c>
      <c r="I137" s="38"/>
      <c r="J137" s="38"/>
      <c r="K137" s="38"/>
      <c r="L137" s="44"/>
      <c r="M137" s="38" t="str">
        <f t="shared" si="35"/>
        <v>Y</v>
      </c>
      <c r="N137" s="38" t="str">
        <f t="shared" si="42"/>
        <v>n</v>
      </c>
      <c r="O137" s="38" t="s">
        <v>541</v>
      </c>
      <c r="P137" s="114" t="s">
        <v>342</v>
      </c>
      <c r="Q137" s="114"/>
      <c r="R137" s="114"/>
      <c r="S137" s="114"/>
      <c r="T137" s="114"/>
      <c r="U137" s="114"/>
      <c r="V137" s="114"/>
      <c r="W137" s="114"/>
      <c r="X137" s="114"/>
      <c r="Y137" s="38" t="str">
        <f t="shared" si="37"/>
        <v>Y</v>
      </c>
      <c r="Z137" s="38" t="str">
        <f t="shared" si="43"/>
        <v>n</v>
      </c>
      <c r="AA137" s="38" t="s">
        <v>541</v>
      </c>
      <c r="AC137" s="59">
        <v>0.75</v>
      </c>
      <c r="AD137" s="204">
        <v>4.5333333333333332</v>
      </c>
      <c r="AE137" s="38">
        <v>1</v>
      </c>
      <c r="AF137" s="38">
        <v>0</v>
      </c>
      <c r="AG137" s="125"/>
      <c r="AI137" s="123"/>
      <c r="AJ137" s="40">
        <f t="shared" si="48"/>
        <v>0.75</v>
      </c>
      <c r="AK137" s="40"/>
      <c r="AL137" s="40"/>
      <c r="AM137" s="40">
        <f t="shared" si="47"/>
        <v>3.4</v>
      </c>
      <c r="AN137" s="39">
        <f t="shared" si="45"/>
        <v>9.5</v>
      </c>
      <c r="AO137" s="204"/>
      <c r="AP137" s="204">
        <f t="shared" si="49"/>
        <v>4.5333333333333332</v>
      </c>
      <c r="AQ137" s="45"/>
      <c r="AR137" s="45"/>
      <c r="AS137" s="115"/>
      <c r="AT137" s="115"/>
      <c r="AU137" s="115">
        <f t="shared" si="50"/>
        <v>1</v>
      </c>
      <c r="AV137" s="115">
        <f t="shared" si="51"/>
        <v>0</v>
      </c>
      <c r="AY137" s="115"/>
      <c r="AZ137" s="115"/>
      <c r="BA137" s="43">
        <v>69</v>
      </c>
      <c r="BB137" s="43" t="s">
        <v>230</v>
      </c>
      <c r="BE137" s="37" t="s">
        <v>656</v>
      </c>
      <c r="BG137" s="43">
        <v>542</v>
      </c>
      <c r="BH137" s="43" t="s">
        <v>238</v>
      </c>
      <c r="BI137" s="43" t="s">
        <v>1387</v>
      </c>
      <c r="BJ137" s="43" t="s">
        <v>533</v>
      </c>
      <c r="BK137" s="43" t="s">
        <v>573</v>
      </c>
      <c r="BP137" s="48" t="s">
        <v>1406</v>
      </c>
      <c r="BS137" s="43" t="s">
        <v>2040</v>
      </c>
      <c r="BT137" s="43" t="s">
        <v>573</v>
      </c>
      <c r="BU137" s="43"/>
      <c r="BV137" s="43"/>
      <c r="BW137" s="243">
        <v>38401</v>
      </c>
      <c r="BX137" s="243"/>
      <c r="BY137" s="48" t="s">
        <v>451</v>
      </c>
      <c r="BZ137" s="43">
        <v>3.4</v>
      </c>
      <c r="CA137" s="43" t="s">
        <v>1396</v>
      </c>
      <c r="CC137" s="43">
        <v>0.25</v>
      </c>
      <c r="CD137" s="124" t="s">
        <v>2044</v>
      </c>
      <c r="CE137" s="43">
        <v>14282</v>
      </c>
      <c r="CF137" s="43" t="s">
        <v>1710</v>
      </c>
      <c r="CG137" s="251">
        <v>38401</v>
      </c>
      <c r="CH137" s="126"/>
      <c r="CK137" s="48" t="s">
        <v>451</v>
      </c>
      <c r="CL137" s="43">
        <v>0.75</v>
      </c>
      <c r="CM137" s="43" t="s">
        <v>1396</v>
      </c>
      <c r="CO137" s="43" t="s">
        <v>1510</v>
      </c>
      <c r="CP137" s="43" t="s">
        <v>2044</v>
      </c>
      <c r="CQ137" s="43">
        <v>2497</v>
      </c>
      <c r="DR137" s="38"/>
    </row>
    <row r="138" spans="1:122" s="39" customFormat="1" hidden="1" x14ac:dyDescent="0.2">
      <c r="A138" s="44" t="str">
        <f t="shared" si="39"/>
        <v>DenverPCEBB</v>
      </c>
      <c r="B138" s="44" t="str">
        <f t="shared" si="32"/>
        <v>m,p-Xylene</v>
      </c>
      <c r="C138" s="38" t="s">
        <v>2588</v>
      </c>
      <c r="D138" s="38" t="s">
        <v>554</v>
      </c>
      <c r="E138" s="38" t="s">
        <v>371</v>
      </c>
      <c r="F138" s="155" t="str">
        <f t="shared" si="46"/>
        <v>706SY</v>
      </c>
      <c r="G138" s="44" t="str">
        <f t="shared" si="40"/>
        <v>Residential</v>
      </c>
      <c r="H138" s="44" t="str">
        <f t="shared" si="41"/>
        <v>Basement</v>
      </c>
      <c r="I138" s="38"/>
      <c r="J138" s="38"/>
      <c r="K138" s="38"/>
      <c r="L138" s="44"/>
      <c r="M138" s="38" t="str">
        <f t="shared" si="35"/>
        <v>Y</v>
      </c>
      <c r="N138" s="38" t="str">
        <f t="shared" si="42"/>
        <v>n</v>
      </c>
      <c r="O138" s="38" t="s">
        <v>541</v>
      </c>
      <c r="P138" s="114" t="s">
        <v>342</v>
      </c>
      <c r="Q138" s="114"/>
      <c r="R138" s="114"/>
      <c r="S138" s="114"/>
      <c r="T138" s="114"/>
      <c r="U138" s="114"/>
      <c r="V138" s="114"/>
      <c r="W138" s="114"/>
      <c r="X138" s="114"/>
      <c r="Y138" s="38" t="str">
        <f t="shared" si="37"/>
        <v>Y</v>
      </c>
      <c r="Z138" s="38" t="str">
        <f t="shared" si="43"/>
        <v>n</v>
      </c>
      <c r="AA138" s="38" t="s">
        <v>541</v>
      </c>
      <c r="AC138" s="59">
        <v>1.2</v>
      </c>
      <c r="AD138" s="204">
        <v>3.75</v>
      </c>
      <c r="AE138" s="38">
        <v>1</v>
      </c>
      <c r="AF138" s="38">
        <v>0</v>
      </c>
      <c r="AG138" s="125"/>
      <c r="AI138" s="123"/>
      <c r="AJ138" s="40">
        <f t="shared" si="48"/>
        <v>1.2</v>
      </c>
      <c r="AK138" s="40"/>
      <c r="AL138" s="40"/>
      <c r="AM138" s="40">
        <f t="shared" si="47"/>
        <v>4.5</v>
      </c>
      <c r="AN138" s="39">
        <f t="shared" si="45"/>
        <v>21</v>
      </c>
      <c r="AO138" s="204"/>
      <c r="AP138" s="204">
        <f t="shared" si="49"/>
        <v>3.75</v>
      </c>
      <c r="AQ138" s="45"/>
      <c r="AR138" s="45"/>
      <c r="AS138" s="115"/>
      <c r="AT138" s="115"/>
      <c r="AU138" s="115">
        <f t="shared" si="50"/>
        <v>1</v>
      </c>
      <c r="AV138" s="115">
        <f t="shared" si="51"/>
        <v>0</v>
      </c>
      <c r="AY138" s="115"/>
      <c r="AZ138" s="115"/>
      <c r="BA138" s="43">
        <v>69</v>
      </c>
      <c r="BB138" s="43" t="s">
        <v>230</v>
      </c>
      <c r="BE138" s="37" t="s">
        <v>656</v>
      </c>
      <c r="BG138" s="43">
        <v>542</v>
      </c>
      <c r="BH138" s="43" t="s">
        <v>238</v>
      </c>
      <c r="BI138" s="43" t="s">
        <v>1387</v>
      </c>
      <c r="BJ138" s="43" t="s">
        <v>533</v>
      </c>
      <c r="BK138" s="43" t="s">
        <v>573</v>
      </c>
      <c r="BP138" s="48" t="s">
        <v>1406</v>
      </c>
      <c r="BS138" s="43" t="s">
        <v>1937</v>
      </c>
      <c r="BT138" s="43" t="s">
        <v>573</v>
      </c>
      <c r="BU138" s="43"/>
      <c r="BV138" s="43"/>
      <c r="BW138" s="243">
        <v>38401</v>
      </c>
      <c r="BX138" s="243"/>
      <c r="BY138" s="48" t="s">
        <v>451</v>
      </c>
      <c r="BZ138" s="43">
        <v>4.5</v>
      </c>
      <c r="CA138" s="43" t="s">
        <v>1396</v>
      </c>
      <c r="CC138" s="43">
        <v>0.27</v>
      </c>
      <c r="CD138" s="124" t="s">
        <v>2044</v>
      </c>
      <c r="CE138" s="43">
        <v>14287</v>
      </c>
      <c r="CF138" s="43" t="s">
        <v>1710</v>
      </c>
      <c r="CG138" s="251">
        <v>38401</v>
      </c>
      <c r="CH138" s="126"/>
      <c r="CK138" s="48" t="s">
        <v>451</v>
      </c>
      <c r="CL138" s="43">
        <v>1.2</v>
      </c>
      <c r="CM138" s="43" t="s">
        <v>1396</v>
      </c>
      <c r="CO138" s="43" t="s">
        <v>1511</v>
      </c>
      <c r="CP138" s="43" t="s">
        <v>2044</v>
      </c>
      <c r="CQ138" s="43">
        <v>2498</v>
      </c>
      <c r="DR138" s="38"/>
    </row>
    <row r="139" spans="1:122" s="39" customFormat="1" hidden="1" x14ac:dyDescent="0.2">
      <c r="A139" s="44" t="str">
        <f t="shared" si="39"/>
        <v>DenverPCEBB</v>
      </c>
      <c r="B139" s="44" t="str">
        <f t="shared" si="32"/>
        <v>o-Xylene</v>
      </c>
      <c r="C139" s="38" t="s">
        <v>2588</v>
      </c>
      <c r="D139" s="38" t="s">
        <v>554</v>
      </c>
      <c r="E139" s="38" t="s">
        <v>371</v>
      </c>
      <c r="F139" s="155" t="str">
        <f t="shared" si="46"/>
        <v>706SY</v>
      </c>
      <c r="G139" s="44" t="str">
        <f t="shared" si="40"/>
        <v>Residential</v>
      </c>
      <c r="H139" s="44" t="str">
        <f t="shared" si="41"/>
        <v>Basement</v>
      </c>
      <c r="I139" s="38"/>
      <c r="J139" s="38"/>
      <c r="K139" s="38"/>
      <c r="L139" s="44"/>
      <c r="M139" s="38" t="str">
        <f t="shared" si="35"/>
        <v>Y</v>
      </c>
      <c r="N139" s="38" t="str">
        <f t="shared" si="42"/>
        <v>n</v>
      </c>
      <c r="O139" s="38" t="s">
        <v>541</v>
      </c>
      <c r="P139" s="114" t="s">
        <v>342</v>
      </c>
      <c r="Q139" s="114"/>
      <c r="R139" s="114"/>
      <c r="S139" s="114"/>
      <c r="T139" s="114"/>
      <c r="U139" s="114"/>
      <c r="V139" s="114"/>
      <c r="W139" s="114"/>
      <c r="X139" s="114"/>
      <c r="Y139" s="38" t="str">
        <f t="shared" si="37"/>
        <v>Y</v>
      </c>
      <c r="Z139" s="38" t="str">
        <f t="shared" si="43"/>
        <v>n</v>
      </c>
      <c r="AA139" s="38" t="s">
        <v>541</v>
      </c>
      <c r="AC139" s="59">
        <v>0.46</v>
      </c>
      <c r="AD139" s="204">
        <v>2.6086956521739126</v>
      </c>
      <c r="AE139" s="38">
        <v>1</v>
      </c>
      <c r="AF139" s="38">
        <v>0</v>
      </c>
      <c r="AG139" s="125"/>
      <c r="AI139" s="123"/>
      <c r="AJ139" s="40">
        <f t="shared" si="48"/>
        <v>0.46</v>
      </c>
      <c r="AK139" s="40"/>
      <c r="AL139" s="40"/>
      <c r="AM139" s="40">
        <f t="shared" si="47"/>
        <v>1.2</v>
      </c>
      <c r="AN139" s="39">
        <f t="shared" si="45"/>
        <v>10.8</v>
      </c>
      <c r="AO139" s="204"/>
      <c r="AP139" s="204">
        <f t="shared" si="49"/>
        <v>2.6086956521739126</v>
      </c>
      <c r="AQ139" s="45"/>
      <c r="AR139" s="45"/>
      <c r="AS139" s="115"/>
      <c r="AT139" s="115"/>
      <c r="AU139" s="115">
        <f t="shared" si="50"/>
        <v>1</v>
      </c>
      <c r="AV139" s="115">
        <f t="shared" si="51"/>
        <v>0</v>
      </c>
      <c r="AY139" s="115"/>
      <c r="AZ139" s="115"/>
      <c r="BA139" s="43">
        <v>69</v>
      </c>
      <c r="BB139" s="43" t="s">
        <v>230</v>
      </c>
      <c r="BE139" s="37" t="s">
        <v>656</v>
      </c>
      <c r="BG139" s="43">
        <v>542</v>
      </c>
      <c r="BH139" s="43" t="s">
        <v>238</v>
      </c>
      <c r="BI139" s="43" t="s">
        <v>1387</v>
      </c>
      <c r="BJ139" s="43" t="s">
        <v>533</v>
      </c>
      <c r="BK139" s="43" t="s">
        <v>573</v>
      </c>
      <c r="BP139" s="48" t="s">
        <v>1406</v>
      </c>
      <c r="BS139" s="43" t="s">
        <v>1936</v>
      </c>
      <c r="BT139" s="43" t="s">
        <v>573</v>
      </c>
      <c r="BU139" s="43"/>
      <c r="BV139" s="43"/>
      <c r="BW139" s="243">
        <v>38401</v>
      </c>
      <c r="BX139" s="243"/>
      <c r="BY139" s="48" t="s">
        <v>451</v>
      </c>
      <c r="BZ139" s="43">
        <v>1.2</v>
      </c>
      <c r="CA139" s="43" t="s">
        <v>1396</v>
      </c>
      <c r="CC139" s="43">
        <v>0.14000000000000001</v>
      </c>
      <c r="CD139" s="124" t="s">
        <v>2044</v>
      </c>
      <c r="CE139" s="43">
        <v>14284</v>
      </c>
      <c r="CF139" s="43" t="s">
        <v>1710</v>
      </c>
      <c r="CG139" s="251">
        <v>38401</v>
      </c>
      <c r="CH139" s="126"/>
      <c r="CK139" s="48" t="s">
        <v>451</v>
      </c>
      <c r="CL139" s="43">
        <v>0.46</v>
      </c>
      <c r="CM139" s="43" t="s">
        <v>1396</v>
      </c>
      <c r="CO139" s="43" t="s">
        <v>622</v>
      </c>
      <c r="CP139" s="43" t="s">
        <v>2044</v>
      </c>
      <c r="CQ139" s="43">
        <v>2499</v>
      </c>
      <c r="DR139" s="38"/>
    </row>
    <row r="140" spans="1:122" s="372" customFormat="1" x14ac:dyDescent="0.2">
      <c r="A140" s="384" t="str">
        <f t="shared" si="39"/>
        <v>DenverPCEBB</v>
      </c>
      <c r="B140" s="384" t="str">
        <f t="shared" si="32"/>
        <v>Tetrachloroethylene</v>
      </c>
      <c r="C140" s="385" t="s">
        <v>2587</v>
      </c>
      <c r="D140" s="385" t="s">
        <v>554</v>
      </c>
      <c r="E140" s="385" t="s">
        <v>371</v>
      </c>
      <c r="F140" s="386" t="str">
        <f t="shared" si="46"/>
        <v>706SY</v>
      </c>
      <c r="G140" s="384" t="str">
        <f t="shared" si="40"/>
        <v>Residential</v>
      </c>
      <c r="H140" s="384" t="str">
        <f t="shared" si="41"/>
        <v>Basement</v>
      </c>
      <c r="I140" s="385"/>
      <c r="J140" s="385"/>
      <c r="K140" s="385"/>
      <c r="L140" s="384"/>
      <c r="M140" s="385" t="str">
        <f t="shared" si="35"/>
        <v>Y</v>
      </c>
      <c r="N140" s="385" t="str">
        <f t="shared" si="42"/>
        <v>Y</v>
      </c>
      <c r="O140" s="385" t="str">
        <f>IF(AJ140="","",IF(M140="N","n","Y"))</f>
        <v>Y</v>
      </c>
      <c r="P140" s="384"/>
      <c r="Q140" s="384"/>
      <c r="R140" s="384"/>
      <c r="S140" s="384"/>
      <c r="T140" s="384"/>
      <c r="U140" s="384"/>
      <c r="V140" s="384"/>
      <c r="W140" s="384"/>
      <c r="X140" s="384"/>
      <c r="Y140" s="385" t="str">
        <f t="shared" si="37"/>
        <v>Y</v>
      </c>
      <c r="Z140" s="385" t="str">
        <f t="shared" si="43"/>
        <v>Y</v>
      </c>
      <c r="AA140" s="385" t="str">
        <f>IF(AM140="","",IF(Y140="N","n","Y"))</f>
        <v>Y</v>
      </c>
      <c r="AC140" s="389">
        <v>470</v>
      </c>
      <c r="AD140" s="390">
        <v>3.4042553191489362E-2</v>
      </c>
      <c r="AE140" s="385">
        <v>1</v>
      </c>
      <c r="AF140" s="385">
        <v>0</v>
      </c>
      <c r="AG140" s="391"/>
      <c r="AI140" s="392"/>
      <c r="AJ140" s="394">
        <f t="shared" si="48"/>
        <v>470</v>
      </c>
      <c r="AK140" s="394"/>
      <c r="AL140" s="394"/>
      <c r="AM140" s="394">
        <f t="shared" si="47"/>
        <v>16</v>
      </c>
      <c r="AN140" s="372">
        <f t="shared" si="45"/>
        <v>3.8</v>
      </c>
      <c r="AO140" s="390"/>
      <c r="AP140" s="390">
        <f t="shared" si="49"/>
        <v>3.4042553191489362E-2</v>
      </c>
      <c r="AQ140" s="439"/>
      <c r="AR140" s="439"/>
      <c r="AS140" s="396"/>
      <c r="AT140" s="396"/>
      <c r="AU140" s="396">
        <f t="shared" si="50"/>
        <v>1</v>
      </c>
      <c r="AV140" s="396">
        <f t="shared" si="51"/>
        <v>0</v>
      </c>
      <c r="AY140" s="396"/>
      <c r="AZ140" s="396"/>
      <c r="BA140" s="397">
        <v>69</v>
      </c>
      <c r="BB140" s="397" t="s">
        <v>230</v>
      </c>
      <c r="BE140" s="303" t="s">
        <v>656</v>
      </c>
      <c r="BG140" s="397">
        <v>542</v>
      </c>
      <c r="BH140" s="397" t="s">
        <v>238</v>
      </c>
      <c r="BI140" s="397" t="s">
        <v>1387</v>
      </c>
      <c r="BJ140" s="397" t="s">
        <v>533</v>
      </c>
      <c r="BK140" s="397" t="s">
        <v>573</v>
      </c>
      <c r="BP140" s="398" t="s">
        <v>1406</v>
      </c>
      <c r="BS140" s="397" t="s">
        <v>2057</v>
      </c>
      <c r="BT140" s="397" t="s">
        <v>573</v>
      </c>
      <c r="BU140" s="397"/>
      <c r="BV140" s="397"/>
      <c r="BW140" s="399">
        <v>38401</v>
      </c>
      <c r="BX140" s="399"/>
      <c r="BY140" s="398" t="s">
        <v>451</v>
      </c>
      <c r="BZ140" s="397">
        <v>16</v>
      </c>
      <c r="CA140" s="397" t="s">
        <v>1396</v>
      </c>
      <c r="CC140" s="397">
        <v>0.21</v>
      </c>
      <c r="CD140" s="400" t="s">
        <v>2044</v>
      </c>
      <c r="CE140" s="397">
        <v>14286</v>
      </c>
      <c r="CF140" s="397" t="s">
        <v>1710</v>
      </c>
      <c r="CG140" s="401">
        <v>38401</v>
      </c>
      <c r="CH140" s="402"/>
      <c r="CK140" s="398" t="s">
        <v>451</v>
      </c>
      <c r="CL140" s="397">
        <v>470</v>
      </c>
      <c r="CM140" s="397" t="s">
        <v>1396</v>
      </c>
      <c r="CO140" s="397" t="s">
        <v>1506</v>
      </c>
      <c r="CP140" s="397" t="s">
        <v>2044</v>
      </c>
      <c r="CQ140" s="397">
        <v>2500</v>
      </c>
      <c r="DR140" s="385"/>
    </row>
    <row r="141" spans="1:122" s="39" customFormat="1" hidden="1" x14ac:dyDescent="0.2">
      <c r="A141" s="44" t="str">
        <f t="shared" si="39"/>
        <v>DenverPCEBB</v>
      </c>
      <c r="B141" s="44" t="str">
        <f t="shared" si="32"/>
        <v>Toluene</v>
      </c>
      <c r="C141" s="38" t="s">
        <v>2588</v>
      </c>
      <c r="D141" s="38" t="s">
        <v>554</v>
      </c>
      <c r="E141" s="38" t="s">
        <v>371</v>
      </c>
      <c r="F141" s="155" t="str">
        <f t="shared" si="46"/>
        <v>706SY</v>
      </c>
      <c r="G141" s="44" t="str">
        <f t="shared" si="40"/>
        <v>Residential</v>
      </c>
      <c r="H141" s="44" t="str">
        <f t="shared" si="41"/>
        <v>Basement</v>
      </c>
      <c r="I141" s="38"/>
      <c r="J141" s="38"/>
      <c r="K141" s="38"/>
      <c r="L141" s="44"/>
      <c r="M141" s="38" t="str">
        <f t="shared" si="35"/>
        <v>Y</v>
      </c>
      <c r="N141" s="38" t="str">
        <f t="shared" si="42"/>
        <v>n</v>
      </c>
      <c r="O141" s="38" t="s">
        <v>541</v>
      </c>
      <c r="P141" s="114" t="s">
        <v>342</v>
      </c>
      <c r="Q141" s="114"/>
      <c r="R141" s="114"/>
      <c r="S141" s="114"/>
      <c r="T141" s="114"/>
      <c r="U141" s="114"/>
      <c r="V141" s="114"/>
      <c r="W141" s="114"/>
      <c r="X141" s="114"/>
      <c r="Y141" s="38" t="str">
        <f t="shared" si="37"/>
        <v>Y</v>
      </c>
      <c r="Z141" s="38" t="str">
        <f t="shared" si="43"/>
        <v>n</v>
      </c>
      <c r="AA141" s="38" t="s">
        <v>541</v>
      </c>
      <c r="AC141" s="59">
        <v>1.4</v>
      </c>
      <c r="AD141" s="204">
        <v>12.142857142857144</v>
      </c>
      <c r="AE141" s="38">
        <v>1</v>
      </c>
      <c r="AF141" s="38">
        <v>0</v>
      </c>
      <c r="AG141" s="125"/>
      <c r="AI141" s="123"/>
      <c r="AJ141" s="40">
        <f t="shared" si="48"/>
        <v>1.4</v>
      </c>
      <c r="AK141" s="40"/>
      <c r="AL141" s="40"/>
      <c r="AM141" s="40">
        <f t="shared" si="47"/>
        <v>17</v>
      </c>
      <c r="AN141" s="39">
        <f t="shared" si="45"/>
        <v>54</v>
      </c>
      <c r="AO141" s="204"/>
      <c r="AP141" s="204">
        <f t="shared" si="49"/>
        <v>12.142857142857144</v>
      </c>
      <c r="AQ141" s="45"/>
      <c r="AR141" s="45"/>
      <c r="AS141" s="115"/>
      <c r="AT141" s="115"/>
      <c r="AU141" s="115">
        <f t="shared" si="50"/>
        <v>1</v>
      </c>
      <c r="AV141" s="115">
        <f t="shared" si="51"/>
        <v>0</v>
      </c>
      <c r="AY141" s="115"/>
      <c r="AZ141" s="115"/>
      <c r="BA141" s="43">
        <v>69</v>
      </c>
      <c r="BB141" s="43" t="s">
        <v>230</v>
      </c>
      <c r="BE141" s="37" t="s">
        <v>656</v>
      </c>
      <c r="BG141" s="43">
        <v>542</v>
      </c>
      <c r="BH141" s="43" t="s">
        <v>238</v>
      </c>
      <c r="BI141" s="43" t="s">
        <v>1387</v>
      </c>
      <c r="BJ141" s="43" t="s">
        <v>533</v>
      </c>
      <c r="BK141" s="43" t="s">
        <v>573</v>
      </c>
      <c r="BP141" s="48" t="s">
        <v>1406</v>
      </c>
      <c r="BS141" s="43" t="s">
        <v>2048</v>
      </c>
      <c r="BT141" s="43" t="s">
        <v>573</v>
      </c>
      <c r="BU141" s="43"/>
      <c r="BV141" s="43"/>
      <c r="BW141" s="243">
        <v>38401</v>
      </c>
      <c r="BX141" s="243"/>
      <c r="BY141" s="48" t="s">
        <v>451</v>
      </c>
      <c r="BZ141" s="43">
        <v>17</v>
      </c>
      <c r="CA141" s="43" t="s">
        <v>1396</v>
      </c>
      <c r="CC141" s="43">
        <v>0.12</v>
      </c>
      <c r="CD141" s="124" t="s">
        <v>2044</v>
      </c>
      <c r="CE141" s="43">
        <v>14285</v>
      </c>
      <c r="CF141" s="43" t="s">
        <v>1710</v>
      </c>
      <c r="CG141" s="251">
        <v>38401</v>
      </c>
      <c r="CH141" s="126"/>
      <c r="CK141" s="48" t="s">
        <v>451</v>
      </c>
      <c r="CL141" s="43">
        <v>1.4</v>
      </c>
      <c r="CM141" s="43" t="s">
        <v>1396</v>
      </c>
      <c r="CO141" s="43" t="s">
        <v>1509</v>
      </c>
      <c r="CP141" s="43" t="s">
        <v>2044</v>
      </c>
      <c r="CQ141" s="43">
        <v>2501</v>
      </c>
      <c r="DR141" s="38"/>
    </row>
    <row r="142" spans="1:122" s="39" customFormat="1" hidden="1" x14ac:dyDescent="0.2">
      <c r="A142" s="44" t="str">
        <f t="shared" si="39"/>
        <v>DenverPCEBB</v>
      </c>
      <c r="B142" s="44" t="str">
        <f t="shared" si="32"/>
        <v>Trichloroethylene</v>
      </c>
      <c r="C142" s="38" t="s">
        <v>2587</v>
      </c>
      <c r="D142" s="38" t="s">
        <v>554</v>
      </c>
      <c r="E142" s="38" t="s">
        <v>371</v>
      </c>
      <c r="F142" s="155" t="str">
        <f t="shared" si="46"/>
        <v>706SY</v>
      </c>
      <c r="G142" s="44" t="str">
        <f t="shared" si="40"/>
        <v>Residential</v>
      </c>
      <c r="H142" s="44" t="str">
        <f t="shared" si="41"/>
        <v>Basement</v>
      </c>
      <c r="I142" s="38"/>
      <c r="J142" s="38"/>
      <c r="K142" s="38"/>
      <c r="L142" s="44"/>
      <c r="M142" s="38" t="str">
        <f t="shared" si="35"/>
        <v>Y</v>
      </c>
      <c r="N142" s="38" t="str">
        <f t="shared" si="42"/>
        <v>n</v>
      </c>
      <c r="O142" s="38" t="str">
        <f>IF(AJ142="","",IF(M142="N","n","Y"))</f>
        <v>Y</v>
      </c>
      <c r="P142" s="44"/>
      <c r="Q142" s="44"/>
      <c r="R142" s="44"/>
      <c r="S142" s="44"/>
      <c r="T142" s="44"/>
      <c r="U142" s="44"/>
      <c r="V142" s="44"/>
      <c r="W142" s="44"/>
      <c r="X142" s="44"/>
      <c r="Y142" s="38" t="str">
        <f t="shared" si="37"/>
        <v>Y</v>
      </c>
      <c r="Z142" s="38" t="str">
        <f t="shared" si="43"/>
        <v>Y</v>
      </c>
      <c r="AA142" s="38" t="str">
        <f>IF(AM142="","",IF(Y142="N","n","Y"))</f>
        <v>Y</v>
      </c>
      <c r="AC142" s="59">
        <v>8.8000000000000007</v>
      </c>
      <c r="AD142" s="204">
        <v>8.4090909090909077E-2</v>
      </c>
      <c r="AE142" s="38">
        <v>1</v>
      </c>
      <c r="AF142" s="38">
        <v>0</v>
      </c>
      <c r="AG142" s="125"/>
      <c r="AI142" s="123"/>
      <c r="AJ142" s="40">
        <f t="shared" si="48"/>
        <v>8.8000000000000007</v>
      </c>
      <c r="AK142" s="40"/>
      <c r="AL142" s="40"/>
      <c r="AM142" s="40">
        <f t="shared" si="47"/>
        <v>0.74</v>
      </c>
      <c r="AN142" s="39">
        <f t="shared" si="45"/>
        <v>0.5</v>
      </c>
      <c r="AO142" s="204"/>
      <c r="AP142" s="204">
        <f t="shared" si="49"/>
        <v>8.4090909090909077E-2</v>
      </c>
      <c r="AQ142" s="45"/>
      <c r="AR142" s="45"/>
      <c r="AS142" s="115"/>
      <c r="AT142" s="115"/>
      <c r="AU142" s="115">
        <f t="shared" si="50"/>
        <v>1</v>
      </c>
      <c r="AV142" s="115">
        <f t="shared" si="51"/>
        <v>0</v>
      </c>
      <c r="AY142" s="115"/>
      <c r="AZ142" s="115"/>
      <c r="BA142" s="43">
        <v>69</v>
      </c>
      <c r="BB142" s="43" t="s">
        <v>230</v>
      </c>
      <c r="BE142" s="37" t="s">
        <v>656</v>
      </c>
      <c r="BG142" s="43">
        <v>542</v>
      </c>
      <c r="BH142" s="43" t="s">
        <v>238</v>
      </c>
      <c r="BI142" s="43" t="s">
        <v>1387</v>
      </c>
      <c r="BJ142" s="43" t="s">
        <v>533</v>
      </c>
      <c r="BK142" s="43" t="s">
        <v>573</v>
      </c>
      <c r="BP142" s="48" t="s">
        <v>1406</v>
      </c>
      <c r="BS142" s="43" t="s">
        <v>1393</v>
      </c>
      <c r="BT142" s="43" t="s">
        <v>573</v>
      </c>
      <c r="BU142" s="43"/>
      <c r="BV142" s="43"/>
      <c r="BW142" s="243">
        <v>38401</v>
      </c>
      <c r="BX142" s="243"/>
      <c r="BY142" s="48" t="s">
        <v>451</v>
      </c>
      <c r="BZ142" s="43">
        <v>0.74</v>
      </c>
      <c r="CA142" s="43" t="s">
        <v>1396</v>
      </c>
      <c r="CC142" s="43">
        <v>2.5000000000000001E-2</v>
      </c>
      <c r="CD142" s="124" t="s">
        <v>2044</v>
      </c>
      <c r="CE142" s="43">
        <v>14283</v>
      </c>
      <c r="CF142" s="43" t="s">
        <v>1710</v>
      </c>
      <c r="CG142" s="251">
        <v>38401</v>
      </c>
      <c r="CH142" s="126"/>
      <c r="CK142" s="48" t="s">
        <v>451</v>
      </c>
      <c r="CL142" s="43">
        <v>8.8000000000000007</v>
      </c>
      <c r="CM142" s="43" t="s">
        <v>1396</v>
      </c>
      <c r="CO142" s="43" t="s">
        <v>237</v>
      </c>
      <c r="CP142" s="43" t="s">
        <v>2044</v>
      </c>
      <c r="CQ142" s="43">
        <v>2502</v>
      </c>
      <c r="DR142" s="38"/>
    </row>
    <row r="143" spans="1:122" s="39" customFormat="1" hidden="1" x14ac:dyDescent="0.2">
      <c r="A143" s="44" t="str">
        <f t="shared" si="39"/>
        <v>DenverPCEBB</v>
      </c>
      <c r="B143" s="44" t="str">
        <f t="shared" si="32"/>
        <v>1,1,1-Trichloroethane</v>
      </c>
      <c r="C143" s="38" t="s">
        <v>2587</v>
      </c>
      <c r="D143" s="38" t="s">
        <v>554</v>
      </c>
      <c r="E143" s="38" t="s">
        <v>371</v>
      </c>
      <c r="F143" s="155" t="str">
        <f t="shared" si="46"/>
        <v>709SY</v>
      </c>
      <c r="G143" s="44" t="str">
        <f t="shared" si="40"/>
        <v>Residential</v>
      </c>
      <c r="H143" s="44" t="str">
        <f t="shared" si="41"/>
        <v>Basement</v>
      </c>
      <c r="I143" s="38"/>
      <c r="J143" s="38"/>
      <c r="K143" s="38"/>
      <c r="L143" s="44"/>
      <c r="M143" s="38" t="str">
        <f t="shared" si="35"/>
        <v>Y</v>
      </c>
      <c r="N143" s="38" t="str">
        <f t="shared" si="42"/>
        <v>n</v>
      </c>
      <c r="O143" s="38" t="s">
        <v>541</v>
      </c>
      <c r="P143" s="114" t="s">
        <v>310</v>
      </c>
      <c r="Q143" s="114"/>
      <c r="R143" s="114"/>
      <c r="S143" s="114"/>
      <c r="T143" s="114"/>
      <c r="U143" s="114"/>
      <c r="V143" s="114"/>
      <c r="W143" s="114"/>
      <c r="X143" s="114"/>
      <c r="Y143" s="38" t="str">
        <f t="shared" si="37"/>
        <v>Y</v>
      </c>
      <c r="Z143" s="38" t="str">
        <f t="shared" si="43"/>
        <v>n</v>
      </c>
      <c r="AA143" s="38" t="s">
        <v>541</v>
      </c>
      <c r="AC143" s="59">
        <v>0.8</v>
      </c>
      <c r="AD143" s="204">
        <v>1.25</v>
      </c>
      <c r="AE143" s="38">
        <v>1</v>
      </c>
      <c r="AF143" s="38">
        <v>0</v>
      </c>
      <c r="AG143" s="125"/>
      <c r="AI143" s="123"/>
      <c r="AJ143" s="40">
        <f t="shared" si="48"/>
        <v>0.8</v>
      </c>
      <c r="AK143" s="40"/>
      <c r="AL143" s="40"/>
      <c r="AM143" s="40">
        <f t="shared" si="47"/>
        <v>1</v>
      </c>
      <c r="AN143" s="39">
        <f t="shared" si="45"/>
        <v>3.1</v>
      </c>
      <c r="AO143" s="204"/>
      <c r="AP143" s="204">
        <f t="shared" si="49"/>
        <v>1.25</v>
      </c>
      <c r="AQ143" s="45"/>
      <c r="AR143" s="45"/>
      <c r="AS143" s="115"/>
      <c r="AT143" s="115"/>
      <c r="AU143" s="115">
        <f t="shared" si="50"/>
        <v>1</v>
      </c>
      <c r="AV143" s="115">
        <f t="shared" si="51"/>
        <v>0</v>
      </c>
      <c r="AY143" s="115"/>
      <c r="AZ143" s="115"/>
      <c r="BA143" s="43">
        <v>69</v>
      </c>
      <c r="BB143" s="43" t="s">
        <v>230</v>
      </c>
      <c r="BE143" s="37" t="s">
        <v>656</v>
      </c>
      <c r="BG143" s="43">
        <v>543</v>
      </c>
      <c r="BH143" s="43" t="s">
        <v>239</v>
      </c>
      <c r="BI143" s="43" t="s">
        <v>1387</v>
      </c>
      <c r="BJ143" s="43" t="s">
        <v>533</v>
      </c>
      <c r="BK143" s="43" t="s">
        <v>573</v>
      </c>
      <c r="BP143" s="48" t="s">
        <v>1406</v>
      </c>
      <c r="BS143" s="43" t="s">
        <v>558</v>
      </c>
      <c r="BT143" s="43" t="s">
        <v>573</v>
      </c>
      <c r="BU143" s="43"/>
      <c r="BV143" s="43"/>
      <c r="BW143" s="243">
        <v>38306</v>
      </c>
      <c r="BX143" s="243"/>
      <c r="BY143" s="48" t="s">
        <v>451</v>
      </c>
      <c r="BZ143" s="43">
        <v>1</v>
      </c>
      <c r="CA143" s="43" t="s">
        <v>1396</v>
      </c>
      <c r="CC143" s="43">
        <v>0.17</v>
      </c>
      <c r="CD143" s="124" t="s">
        <v>2044</v>
      </c>
      <c r="CE143" s="43">
        <v>14290</v>
      </c>
      <c r="CF143" s="43" t="s">
        <v>1710</v>
      </c>
      <c r="CG143" s="251">
        <v>38386</v>
      </c>
      <c r="CH143" s="126"/>
      <c r="CK143" s="48" t="s">
        <v>451</v>
      </c>
      <c r="CL143" s="43">
        <v>0.8</v>
      </c>
      <c r="CM143" s="43" t="s">
        <v>1396</v>
      </c>
      <c r="CO143" s="43" t="s">
        <v>236</v>
      </c>
      <c r="CP143" s="43" t="s">
        <v>2044</v>
      </c>
      <c r="CQ143" s="43">
        <v>2503</v>
      </c>
      <c r="DR143" s="38"/>
    </row>
    <row r="144" spans="1:122" s="39" customFormat="1" hidden="1" x14ac:dyDescent="0.2">
      <c r="A144" s="44" t="str">
        <f t="shared" si="39"/>
        <v>DenverPCEBB</v>
      </c>
      <c r="B144" s="44" t="str">
        <f t="shared" si="32"/>
        <v>Benzene</v>
      </c>
      <c r="C144" s="38" t="s">
        <v>2588</v>
      </c>
      <c r="D144" s="38" t="s">
        <v>554</v>
      </c>
      <c r="E144" s="38" t="s">
        <v>371</v>
      </c>
      <c r="F144" s="155" t="str">
        <f t="shared" si="46"/>
        <v>709SY</v>
      </c>
      <c r="G144" s="44" t="str">
        <f t="shared" si="40"/>
        <v>Residential</v>
      </c>
      <c r="H144" s="44" t="str">
        <f t="shared" si="41"/>
        <v>Basement</v>
      </c>
      <c r="I144" s="38"/>
      <c r="J144" s="38"/>
      <c r="K144" s="38"/>
      <c r="L144" s="44"/>
      <c r="M144" s="38" t="str">
        <f t="shared" si="35"/>
        <v>Y</v>
      </c>
      <c r="N144" s="38" t="str">
        <f t="shared" si="42"/>
        <v>n</v>
      </c>
      <c r="O144" s="38" t="s">
        <v>541</v>
      </c>
      <c r="P144" s="114" t="s">
        <v>342</v>
      </c>
      <c r="Q144" s="114"/>
      <c r="R144" s="114"/>
      <c r="S144" s="114"/>
      <c r="T144" s="114"/>
      <c r="U144" s="114"/>
      <c r="V144" s="114"/>
      <c r="W144" s="114"/>
      <c r="X144" s="114"/>
      <c r="Y144" s="38" t="str">
        <f t="shared" si="37"/>
        <v>Y</v>
      </c>
      <c r="Z144" s="38" t="str">
        <f t="shared" si="43"/>
        <v>n</v>
      </c>
      <c r="AA144" s="38" t="s">
        <v>541</v>
      </c>
      <c r="AC144" s="59">
        <v>0.88</v>
      </c>
      <c r="AD144" s="204">
        <v>5.5681818181818183</v>
      </c>
      <c r="AE144" s="38">
        <v>1</v>
      </c>
      <c r="AF144" s="38">
        <v>0</v>
      </c>
      <c r="AG144" s="125"/>
      <c r="AI144" s="123"/>
      <c r="AJ144" s="40">
        <f t="shared" si="48"/>
        <v>0.88</v>
      </c>
      <c r="AK144" s="40"/>
      <c r="AL144" s="40"/>
      <c r="AM144" s="40">
        <f t="shared" si="47"/>
        <v>4.9000000000000004</v>
      </c>
      <c r="AN144" s="39">
        <f t="shared" si="45"/>
        <v>9.5</v>
      </c>
      <c r="AO144" s="204"/>
      <c r="AP144" s="204">
        <f t="shared" si="49"/>
        <v>5.5681818181818183</v>
      </c>
      <c r="AQ144" s="45"/>
      <c r="AR144" s="45"/>
      <c r="AS144" s="115"/>
      <c r="AT144" s="115"/>
      <c r="AU144" s="115">
        <f t="shared" si="50"/>
        <v>1</v>
      </c>
      <c r="AV144" s="115">
        <f t="shared" si="51"/>
        <v>0</v>
      </c>
      <c r="AY144" s="115"/>
      <c r="AZ144" s="115"/>
      <c r="BA144" s="43">
        <v>69</v>
      </c>
      <c r="BB144" s="43" t="s">
        <v>230</v>
      </c>
      <c r="BE144" s="37" t="s">
        <v>656</v>
      </c>
      <c r="BG144" s="43">
        <v>543</v>
      </c>
      <c r="BH144" s="43" t="s">
        <v>239</v>
      </c>
      <c r="BI144" s="43" t="s">
        <v>1387</v>
      </c>
      <c r="BJ144" s="43" t="s">
        <v>533</v>
      </c>
      <c r="BK144" s="43" t="s">
        <v>573</v>
      </c>
      <c r="BP144" s="48" t="s">
        <v>1406</v>
      </c>
      <c r="BS144" s="43" t="s">
        <v>2040</v>
      </c>
      <c r="BT144" s="43" t="s">
        <v>573</v>
      </c>
      <c r="BU144" s="43"/>
      <c r="BV144" s="43"/>
      <c r="BW144" s="243">
        <v>38306</v>
      </c>
      <c r="BX144" s="243"/>
      <c r="BY144" s="48" t="s">
        <v>451</v>
      </c>
      <c r="BZ144" s="43">
        <v>4.9000000000000004</v>
      </c>
      <c r="CA144" s="43" t="s">
        <v>1396</v>
      </c>
      <c r="CC144" s="43">
        <v>0.25</v>
      </c>
      <c r="CD144" s="124" t="s">
        <v>2044</v>
      </c>
      <c r="CE144" s="43">
        <v>14289</v>
      </c>
      <c r="CF144" s="43" t="s">
        <v>1710</v>
      </c>
      <c r="CG144" s="251">
        <v>38386</v>
      </c>
      <c r="CH144" s="126"/>
      <c r="CK144" s="48" t="s">
        <v>451</v>
      </c>
      <c r="CL144" s="43">
        <v>0.88</v>
      </c>
      <c r="CM144" s="43" t="s">
        <v>1396</v>
      </c>
      <c r="CO144" s="43" t="s">
        <v>1510</v>
      </c>
      <c r="CP144" s="43" t="s">
        <v>2044</v>
      </c>
      <c r="CQ144" s="43">
        <v>2504</v>
      </c>
      <c r="DR144" s="38"/>
    </row>
    <row r="145" spans="1:123" s="39" customFormat="1" hidden="1" x14ac:dyDescent="0.2">
      <c r="A145" s="44" t="str">
        <f t="shared" si="39"/>
        <v>DenverPCEBB</v>
      </c>
      <c r="B145" s="44" t="str">
        <f t="shared" si="32"/>
        <v>Chloroform</v>
      </c>
      <c r="C145" s="38" t="s">
        <v>2587</v>
      </c>
      <c r="D145" s="38" t="s">
        <v>554</v>
      </c>
      <c r="E145" s="38" t="s">
        <v>371</v>
      </c>
      <c r="F145" s="155" t="str">
        <f t="shared" si="46"/>
        <v>709SY</v>
      </c>
      <c r="G145" s="44" t="str">
        <f t="shared" si="40"/>
        <v>Residential</v>
      </c>
      <c r="H145" s="44" t="str">
        <f t="shared" si="41"/>
        <v>Basement</v>
      </c>
      <c r="I145" s="38"/>
      <c r="J145" s="38"/>
      <c r="K145" s="38"/>
      <c r="L145" s="44"/>
      <c r="M145" s="38" t="str">
        <f t="shared" si="35"/>
        <v>Y</v>
      </c>
      <c r="N145" s="38" t="str">
        <f t="shared" si="42"/>
        <v>n</v>
      </c>
      <c r="O145" s="38" t="s">
        <v>541</v>
      </c>
      <c r="P145" s="44" t="s">
        <v>310</v>
      </c>
      <c r="Q145" s="44"/>
      <c r="R145" s="44"/>
      <c r="S145" s="44"/>
      <c r="T145" s="44"/>
      <c r="U145" s="44"/>
      <c r="V145" s="44"/>
      <c r="W145" s="44"/>
      <c r="X145" s="44"/>
      <c r="Y145" s="38" t="str">
        <f t="shared" si="37"/>
        <v>Y</v>
      </c>
      <c r="Z145" s="38" t="str">
        <f t="shared" si="43"/>
        <v>n</v>
      </c>
      <c r="AA145" s="38" t="s">
        <v>541</v>
      </c>
      <c r="AC145" s="59">
        <v>2.6</v>
      </c>
      <c r="AD145" s="204">
        <v>0.53846153846153844</v>
      </c>
      <c r="AE145" s="38">
        <v>1</v>
      </c>
      <c r="AF145" s="38">
        <v>0</v>
      </c>
      <c r="AG145" s="125"/>
      <c r="AI145" s="123"/>
      <c r="AJ145" s="40">
        <f t="shared" si="48"/>
        <v>2.6</v>
      </c>
      <c r="AK145" s="40"/>
      <c r="AL145" s="40"/>
      <c r="AM145" s="40">
        <f t="shared" si="47"/>
        <v>1.4</v>
      </c>
      <c r="AN145" s="39">
        <f t="shared" si="45"/>
        <v>4</v>
      </c>
      <c r="AO145" s="204"/>
      <c r="AP145" s="204">
        <f t="shared" si="49"/>
        <v>0.53846153846153844</v>
      </c>
      <c r="AQ145" s="45"/>
      <c r="AR145" s="45"/>
      <c r="AS145" s="115"/>
      <c r="AT145" s="115"/>
      <c r="AU145" s="115">
        <f t="shared" si="50"/>
        <v>1</v>
      </c>
      <c r="AV145" s="115">
        <f t="shared" si="51"/>
        <v>0</v>
      </c>
      <c r="AY145" s="115"/>
      <c r="AZ145" s="115"/>
      <c r="BA145" s="43">
        <v>69</v>
      </c>
      <c r="BB145" s="43" t="s">
        <v>230</v>
      </c>
      <c r="BE145" s="37" t="s">
        <v>656</v>
      </c>
      <c r="BG145" s="43">
        <v>543</v>
      </c>
      <c r="BH145" s="43" t="s">
        <v>239</v>
      </c>
      <c r="BI145" s="43" t="s">
        <v>1387</v>
      </c>
      <c r="BJ145" s="43" t="s">
        <v>533</v>
      </c>
      <c r="BK145" s="43" t="s">
        <v>573</v>
      </c>
      <c r="BP145" s="48" t="s">
        <v>1406</v>
      </c>
      <c r="BS145" s="43" t="s">
        <v>1714</v>
      </c>
      <c r="BT145" s="43" t="s">
        <v>573</v>
      </c>
      <c r="BU145" s="43"/>
      <c r="BV145" s="43"/>
      <c r="BW145" s="243">
        <v>38306</v>
      </c>
      <c r="BX145" s="243"/>
      <c r="BY145" s="48" t="s">
        <v>451</v>
      </c>
      <c r="BZ145" s="43">
        <v>1.4</v>
      </c>
      <c r="CA145" s="43" t="s">
        <v>1396</v>
      </c>
      <c r="CC145" s="43">
        <v>0.15</v>
      </c>
      <c r="CD145" s="124" t="s">
        <v>2044</v>
      </c>
      <c r="CE145" s="43">
        <v>14288</v>
      </c>
      <c r="CF145" s="43" t="s">
        <v>1710</v>
      </c>
      <c r="CG145" s="251">
        <v>38386</v>
      </c>
      <c r="CH145" s="126"/>
      <c r="CK145" s="48" t="s">
        <v>451</v>
      </c>
      <c r="CL145" s="43">
        <v>2.6</v>
      </c>
      <c r="CM145" s="43" t="s">
        <v>1396</v>
      </c>
      <c r="CO145" s="43" t="s">
        <v>1498</v>
      </c>
      <c r="CP145" s="43" t="s">
        <v>2044</v>
      </c>
      <c r="CQ145" s="43">
        <v>2505</v>
      </c>
      <c r="DR145" s="38"/>
    </row>
    <row r="146" spans="1:123" s="372" customFormat="1" x14ac:dyDescent="0.2">
      <c r="A146" s="384" t="str">
        <f t="shared" si="39"/>
        <v>DenverPCEBB</v>
      </c>
      <c r="B146" s="384" t="str">
        <f t="shared" si="32"/>
        <v>Tetrachloroethylene</v>
      </c>
      <c r="C146" s="385" t="s">
        <v>2587</v>
      </c>
      <c r="D146" s="385" t="s">
        <v>554</v>
      </c>
      <c r="E146" s="385" t="s">
        <v>371</v>
      </c>
      <c r="F146" s="386" t="str">
        <f t="shared" si="46"/>
        <v>709SY</v>
      </c>
      <c r="G146" s="384" t="str">
        <f t="shared" si="40"/>
        <v>Residential</v>
      </c>
      <c r="H146" s="384" t="str">
        <f t="shared" si="41"/>
        <v>Basement</v>
      </c>
      <c r="I146" s="385"/>
      <c r="J146" s="385"/>
      <c r="K146" s="385"/>
      <c r="L146" s="384"/>
      <c r="M146" s="385" t="str">
        <f t="shared" si="35"/>
        <v>Y</v>
      </c>
      <c r="N146" s="385" t="str">
        <f t="shared" si="42"/>
        <v>Y</v>
      </c>
      <c r="O146" s="385" t="str">
        <f>IF(AJ146="","",IF(M146="N","n","Y"))</f>
        <v>Y</v>
      </c>
      <c r="P146" s="384"/>
      <c r="Q146" s="384"/>
      <c r="R146" s="384"/>
      <c r="S146" s="384"/>
      <c r="T146" s="384"/>
      <c r="U146" s="384"/>
      <c r="V146" s="384"/>
      <c r="W146" s="384"/>
      <c r="X146" s="384"/>
      <c r="Y146" s="385" t="str">
        <f t="shared" si="37"/>
        <v>Y</v>
      </c>
      <c r="Z146" s="385" t="str">
        <f t="shared" si="43"/>
        <v>Y</v>
      </c>
      <c r="AA146" s="385" t="str">
        <f>IF(AM146="","",IF(Y146="N","n","Y"))</f>
        <v>Y</v>
      </c>
      <c r="AC146" s="389">
        <v>230</v>
      </c>
      <c r="AD146" s="390">
        <v>4.0869565217391303E-2</v>
      </c>
      <c r="AE146" s="385">
        <v>1</v>
      </c>
      <c r="AF146" s="385">
        <v>0</v>
      </c>
      <c r="AG146" s="391"/>
      <c r="AI146" s="392"/>
      <c r="AJ146" s="394">
        <f t="shared" si="48"/>
        <v>230</v>
      </c>
      <c r="AK146" s="394"/>
      <c r="AL146" s="394"/>
      <c r="AM146" s="394">
        <f t="shared" si="47"/>
        <v>9.4</v>
      </c>
      <c r="AN146" s="372">
        <f t="shared" si="45"/>
        <v>3.8</v>
      </c>
      <c r="AO146" s="390"/>
      <c r="AP146" s="390">
        <f t="shared" si="49"/>
        <v>4.0869565217391303E-2</v>
      </c>
      <c r="AQ146" s="439"/>
      <c r="AR146" s="439"/>
      <c r="AS146" s="396"/>
      <c r="AT146" s="396"/>
      <c r="AU146" s="396">
        <f t="shared" si="50"/>
        <v>1</v>
      </c>
      <c r="AV146" s="396">
        <f t="shared" si="51"/>
        <v>0</v>
      </c>
      <c r="AY146" s="396"/>
      <c r="AZ146" s="396"/>
      <c r="BA146" s="397">
        <v>69</v>
      </c>
      <c r="BB146" s="397" t="s">
        <v>230</v>
      </c>
      <c r="BE146" s="303" t="s">
        <v>656</v>
      </c>
      <c r="BG146" s="397">
        <v>543</v>
      </c>
      <c r="BH146" s="397" t="s">
        <v>239</v>
      </c>
      <c r="BI146" s="397" t="s">
        <v>1387</v>
      </c>
      <c r="BJ146" s="397" t="s">
        <v>533</v>
      </c>
      <c r="BK146" s="397" t="s">
        <v>573</v>
      </c>
      <c r="BP146" s="398" t="s">
        <v>1406</v>
      </c>
      <c r="BS146" s="397" t="s">
        <v>2057</v>
      </c>
      <c r="BT146" s="397" t="s">
        <v>573</v>
      </c>
      <c r="BU146" s="397"/>
      <c r="BV146" s="397"/>
      <c r="BW146" s="399">
        <v>38306</v>
      </c>
      <c r="BX146" s="399"/>
      <c r="BY146" s="398" t="s">
        <v>451</v>
      </c>
      <c r="BZ146" s="397">
        <v>9.4</v>
      </c>
      <c r="CA146" s="397" t="s">
        <v>1396</v>
      </c>
      <c r="CC146" s="397">
        <v>0.21</v>
      </c>
      <c r="CD146" s="400" t="s">
        <v>2044</v>
      </c>
      <c r="CE146" s="397">
        <v>14292</v>
      </c>
      <c r="CF146" s="397" t="s">
        <v>1710</v>
      </c>
      <c r="CG146" s="401">
        <v>38386</v>
      </c>
      <c r="CH146" s="402"/>
      <c r="CK146" s="398" t="s">
        <v>451</v>
      </c>
      <c r="CL146" s="397">
        <v>230</v>
      </c>
      <c r="CM146" s="397" t="s">
        <v>1396</v>
      </c>
      <c r="CO146" s="397" t="s">
        <v>1506</v>
      </c>
      <c r="CP146" s="397" t="s">
        <v>2044</v>
      </c>
      <c r="CQ146" s="397">
        <v>2506</v>
      </c>
      <c r="DR146" s="385"/>
    </row>
    <row r="147" spans="1:123" s="39" customFormat="1" hidden="1" x14ac:dyDescent="0.2">
      <c r="A147" s="44" t="str">
        <f t="shared" si="39"/>
        <v>DenverPCEBB</v>
      </c>
      <c r="B147" s="44" t="str">
        <f t="shared" si="32"/>
        <v>Trichloroethylene</v>
      </c>
      <c r="C147" s="38" t="s">
        <v>2587</v>
      </c>
      <c r="D147" s="38" t="s">
        <v>554</v>
      </c>
      <c r="E147" s="38" t="s">
        <v>371</v>
      </c>
      <c r="F147" s="155" t="str">
        <f t="shared" si="46"/>
        <v>709SY</v>
      </c>
      <c r="G147" s="44" t="str">
        <f t="shared" si="40"/>
        <v>Residential</v>
      </c>
      <c r="H147" s="44" t="str">
        <f t="shared" si="41"/>
        <v>Basement</v>
      </c>
      <c r="I147" s="38"/>
      <c r="J147" s="38"/>
      <c r="K147" s="38"/>
      <c r="L147" s="44"/>
      <c r="M147" s="38" t="str">
        <f t="shared" si="35"/>
        <v>Y</v>
      </c>
      <c r="N147" s="38" t="str">
        <f t="shared" si="42"/>
        <v>n</v>
      </c>
      <c r="O147" s="38" t="s">
        <v>541</v>
      </c>
      <c r="P147" s="44" t="s">
        <v>310</v>
      </c>
      <c r="Q147" s="44"/>
      <c r="R147" s="44"/>
      <c r="S147" s="44"/>
      <c r="T147" s="44"/>
      <c r="U147" s="44"/>
      <c r="V147" s="44"/>
      <c r="W147" s="44"/>
      <c r="X147" s="44"/>
      <c r="Y147" s="38" t="str">
        <f t="shared" si="37"/>
        <v>Y</v>
      </c>
      <c r="Z147" s="38" t="str">
        <f t="shared" si="43"/>
        <v>n</v>
      </c>
      <c r="AA147" s="38" t="s">
        <v>541</v>
      </c>
      <c r="AC147" s="59">
        <v>0.36</v>
      </c>
      <c r="AD147" s="204">
        <v>0.58333333333333337</v>
      </c>
      <c r="AE147" s="38">
        <v>1</v>
      </c>
      <c r="AF147" s="38">
        <v>0</v>
      </c>
      <c r="AG147" s="125"/>
      <c r="AI147" s="123"/>
      <c r="AJ147" s="40">
        <f t="shared" si="48"/>
        <v>0.36</v>
      </c>
      <c r="AK147" s="40"/>
      <c r="AL147" s="40"/>
      <c r="AM147" s="40">
        <f t="shared" si="47"/>
        <v>0.21</v>
      </c>
      <c r="AN147" s="39">
        <f t="shared" si="45"/>
        <v>0.5</v>
      </c>
      <c r="AO147" s="204"/>
      <c r="AP147" s="204">
        <f t="shared" si="49"/>
        <v>0.58333333333333337</v>
      </c>
      <c r="AQ147" s="45"/>
      <c r="AR147" s="45"/>
      <c r="AS147" s="115"/>
      <c r="AT147" s="115"/>
      <c r="AU147" s="115">
        <f t="shared" si="50"/>
        <v>1</v>
      </c>
      <c r="AV147" s="115">
        <f t="shared" si="51"/>
        <v>0</v>
      </c>
      <c r="AY147" s="115"/>
      <c r="AZ147" s="115"/>
      <c r="BA147" s="43">
        <v>69</v>
      </c>
      <c r="BB147" s="43" t="s">
        <v>230</v>
      </c>
      <c r="BE147" s="37" t="s">
        <v>656</v>
      </c>
      <c r="BG147" s="43">
        <v>543</v>
      </c>
      <c r="BH147" s="43" t="s">
        <v>239</v>
      </c>
      <c r="BI147" s="43" t="s">
        <v>1387</v>
      </c>
      <c r="BJ147" s="43" t="s">
        <v>533</v>
      </c>
      <c r="BK147" s="43" t="s">
        <v>573</v>
      </c>
      <c r="BP147" s="48" t="s">
        <v>1406</v>
      </c>
      <c r="BS147" s="43" t="s">
        <v>1393</v>
      </c>
      <c r="BT147" s="43" t="s">
        <v>573</v>
      </c>
      <c r="BU147" s="43"/>
      <c r="BV147" s="43"/>
      <c r="BW147" s="243">
        <v>38306</v>
      </c>
      <c r="BX147" s="243"/>
      <c r="BY147" s="48" t="s">
        <v>451</v>
      </c>
      <c r="BZ147" s="43">
        <v>0.21</v>
      </c>
      <c r="CA147" s="43" t="s">
        <v>1396</v>
      </c>
      <c r="CC147" s="43">
        <v>2.5000000000000001E-2</v>
      </c>
      <c r="CD147" s="124" t="s">
        <v>2044</v>
      </c>
      <c r="CE147" s="43">
        <v>14291</v>
      </c>
      <c r="CF147" s="43" t="s">
        <v>1710</v>
      </c>
      <c r="CG147" s="251">
        <v>38386</v>
      </c>
      <c r="CH147" s="126"/>
      <c r="CK147" s="48" t="s">
        <v>451</v>
      </c>
      <c r="CL147" s="43">
        <v>0.36</v>
      </c>
      <c r="CM147" s="43" t="s">
        <v>1396</v>
      </c>
      <c r="CO147" s="43" t="s">
        <v>237</v>
      </c>
      <c r="CP147" s="43" t="s">
        <v>2044</v>
      </c>
      <c r="CQ147" s="43">
        <v>2507</v>
      </c>
      <c r="DR147" s="38"/>
    </row>
    <row r="148" spans="1:123" s="39" customFormat="1" hidden="1" x14ac:dyDescent="0.2">
      <c r="A148" s="44" t="str">
        <f t="shared" si="39"/>
        <v>Eau Claire</v>
      </c>
      <c r="B148" s="44" t="str">
        <f t="shared" si="32"/>
        <v>cis-1,2-Dichloroethylene</v>
      </c>
      <c r="C148" s="38" t="s">
        <v>2587</v>
      </c>
      <c r="D148" s="38" t="str">
        <f t="shared" ref="D148:D211" si="52">IF(BC148="","",BC148)</f>
        <v>S</v>
      </c>
      <c r="E148" s="44" t="s">
        <v>372</v>
      </c>
      <c r="F148" s="155" t="str">
        <f t="shared" si="46"/>
        <v>Residence F</v>
      </c>
      <c r="G148" s="44" t="str">
        <f t="shared" si="40"/>
        <v>Residential</v>
      </c>
      <c r="H148" s="44" t="str">
        <f t="shared" si="41"/>
        <v>Basement</v>
      </c>
      <c r="I148" s="38" t="str">
        <f t="shared" ref="I148:I161" si="53">IF(DD148="","",IF(DD148="y","Y","n"))</f>
        <v>Y</v>
      </c>
      <c r="J148" s="38" t="str">
        <f t="shared" ref="J148:J161" si="54">IF(AG148="","",IF(AN148="","Y",IF(AI148&gt;AN148*$J$38,"Y","n")))</f>
        <v>Y</v>
      </c>
      <c r="K148" s="38" t="s">
        <v>541</v>
      </c>
      <c r="L148" s="44" t="s">
        <v>310</v>
      </c>
      <c r="M148" s="38" t="str">
        <f t="shared" si="35"/>
        <v/>
      </c>
      <c r="N148" s="38" t="str">
        <f t="shared" si="42"/>
        <v/>
      </c>
      <c r="O148" s="38" t="str">
        <f t="shared" ref="O148:O161" si="55">IF(AJ148="","",IF(OR(M148="N",N148="N"),"n","Y"))</f>
        <v/>
      </c>
      <c r="P148" s="44"/>
      <c r="Q148" s="44"/>
      <c r="R148" s="44"/>
      <c r="S148" s="44"/>
      <c r="T148" s="44"/>
      <c r="U148" s="44"/>
      <c r="V148" s="44"/>
      <c r="W148" s="44"/>
      <c r="X148" s="44"/>
      <c r="Y148" s="38" t="str">
        <f t="shared" si="37"/>
        <v>Y</v>
      </c>
      <c r="Z148" s="38" t="str">
        <f t="shared" si="43"/>
        <v>Y</v>
      </c>
      <c r="AA148" s="38" t="str">
        <f t="shared" ref="AA148:AA177" si="56">IF(AM148="","",IF(Y148="N","n","Y"))</f>
        <v>Y</v>
      </c>
      <c r="AC148" s="59"/>
      <c r="AD148" s="204"/>
      <c r="AE148" s="38"/>
      <c r="AF148" s="38"/>
      <c r="AG148" s="125">
        <f t="shared" ref="AG148:AG161" si="57">IF(CZ148="","",IF(DA148="mg/l",1000*CZ148,CZ148))</f>
        <v>1</v>
      </c>
      <c r="AH148" s="39">
        <v>12</v>
      </c>
      <c r="AI148" s="123">
        <f t="shared" ref="AI148:AI161" si="58">IF(AG148="","",AG148*1000*(INDEX(Hatm25C,MATCH(B148,ChemNameChem,0))/(0.000082057*(AH148+273)))*EXP(-(INDEX(Evap,MATCH(B148,ChemNameChem,0))*((1-(AH148+273)/INDEX(Tcrit,MATCH(B148,ChemNameChem,0)))/(1-INDEX(Tboil,MATCH(B148,ChemNameChem,0))/INDEX(Tcrit,MATCH(B148,ChemNameChem,0))))^IF((INDEX(Tboil,MATCH(B148,ChemNameChem,0))/INDEX(Tcrit,MATCH(B148,ChemNameChem,0)))&lt;0.57,0.3,IF((INDEX(Tboil,MATCH(B148,ChemNameChem,0))/INDEX(Tcrit,MATCH(B148,ChemNameChem,0)))&gt;0.71,0.41,0.74*(INDEX(Tboil,MATCH(B148,ChemNameChem,0))/INDEX(Tcrit,MATCH(B148,ChemNameChem,0)))-0.116)))*0.5032*(1/(AH148+273)-1/298)))</f>
        <v>96.0523157740421</v>
      </c>
      <c r="AM148" s="40">
        <f t="shared" si="47"/>
        <v>2.2000000000000002</v>
      </c>
      <c r="AN148" s="39" t="str">
        <f t="shared" si="45"/>
        <v/>
      </c>
      <c r="AO148" s="204">
        <f t="shared" ref="AO148:AO161" si="59">IF(AG148="","",AM148/AI148)</f>
        <v>2.2904184894150619E-2</v>
      </c>
      <c r="AP148" s="204"/>
      <c r="AQ148" s="59"/>
      <c r="AR148" s="59"/>
      <c r="AS148" s="115">
        <f t="shared" ref="AS148:AS161" si="60">IF(AO148="","",IF(CD148="Y",1,0))</f>
        <v>1</v>
      </c>
      <c r="AT148" s="115">
        <f t="shared" ref="AT148:AT161" si="61">IF(AO148="","",IF(CD148="n",1,0))</f>
        <v>0</v>
      </c>
      <c r="AU148" s="115"/>
      <c r="AV148" s="115"/>
      <c r="AY148" s="115"/>
      <c r="AZ148" s="115"/>
      <c r="BA148" s="43">
        <v>47</v>
      </c>
      <c r="BB148" s="43" t="s">
        <v>571</v>
      </c>
      <c r="BC148" s="39" t="s">
        <v>1385</v>
      </c>
      <c r="BD148" s="39" t="s">
        <v>225</v>
      </c>
      <c r="BE148" s="37" t="s">
        <v>2345</v>
      </c>
      <c r="BG148" s="43">
        <v>162</v>
      </c>
      <c r="BH148" s="43" t="s">
        <v>572</v>
      </c>
      <c r="BI148" s="43" t="s">
        <v>1387</v>
      </c>
      <c r="BJ148" s="43" t="s">
        <v>533</v>
      </c>
      <c r="BK148" s="43" t="s">
        <v>573</v>
      </c>
      <c r="BN148" s="43">
        <v>0.70104</v>
      </c>
      <c r="BO148" s="43" t="s">
        <v>1390</v>
      </c>
      <c r="BP148" s="48" t="s">
        <v>1406</v>
      </c>
      <c r="BS148" s="43" t="s">
        <v>1400</v>
      </c>
      <c r="BT148" s="43" t="s">
        <v>573</v>
      </c>
      <c r="BU148" s="43"/>
      <c r="BV148" s="43"/>
      <c r="BW148" s="243">
        <v>36844</v>
      </c>
      <c r="BX148" s="243"/>
      <c r="BY148" s="43" t="s">
        <v>575</v>
      </c>
      <c r="BZ148" s="43">
        <v>2.2000000000000002</v>
      </c>
      <c r="CA148" s="43" t="s">
        <v>1396</v>
      </c>
      <c r="CC148" s="43">
        <v>0.74</v>
      </c>
      <c r="CD148" s="124" t="s">
        <v>2044</v>
      </c>
      <c r="CE148" s="43">
        <v>3576</v>
      </c>
      <c r="CP148" s="520"/>
      <c r="CR148" s="43" t="s">
        <v>574</v>
      </c>
      <c r="CS148" s="251">
        <v>36808</v>
      </c>
      <c r="CT148" s="126"/>
      <c r="CU148" s="43">
        <v>6</v>
      </c>
      <c r="CV148" s="43" t="s">
        <v>1390</v>
      </c>
      <c r="CY148" s="39" t="s">
        <v>451</v>
      </c>
      <c r="CZ148" s="43">
        <v>1</v>
      </c>
      <c r="DA148" s="43" t="s">
        <v>2046</v>
      </c>
      <c r="DC148" s="43">
        <v>1</v>
      </c>
      <c r="DD148" s="43" t="s">
        <v>2044</v>
      </c>
      <c r="DE148" s="43">
        <v>442</v>
      </c>
      <c r="DF148" s="43"/>
      <c r="DG148" s="43"/>
      <c r="DH148" s="43"/>
      <c r="DI148" s="43"/>
      <c r="DJ148" s="43"/>
      <c r="DK148" s="43"/>
      <c r="DL148" s="43"/>
      <c r="DM148" s="43"/>
      <c r="DN148" s="43"/>
      <c r="DO148" s="43"/>
      <c r="DP148" s="43"/>
      <c r="DQ148" s="43"/>
      <c r="DR148" s="124"/>
      <c r="DS148" s="43"/>
    </row>
    <row r="149" spans="1:123" s="39" customFormat="1" hidden="1" x14ac:dyDescent="0.2">
      <c r="A149" s="44" t="str">
        <f t="shared" si="39"/>
        <v>Eau Claire</v>
      </c>
      <c r="B149" s="44" t="str">
        <f t="shared" ref="B149:B212" si="62">BS149</f>
        <v>cis-1,2-Dichloroethylene</v>
      </c>
      <c r="C149" s="38" t="s">
        <v>2587</v>
      </c>
      <c r="D149" s="38" t="str">
        <f t="shared" si="52"/>
        <v>S</v>
      </c>
      <c r="E149" s="44" t="s">
        <v>372</v>
      </c>
      <c r="F149" s="155" t="str">
        <f t="shared" si="46"/>
        <v>Residence F</v>
      </c>
      <c r="G149" s="44" t="str">
        <f t="shared" si="40"/>
        <v>Residential</v>
      </c>
      <c r="H149" s="44" t="str">
        <f t="shared" si="41"/>
        <v>Basement</v>
      </c>
      <c r="I149" s="38" t="str">
        <f t="shared" si="53"/>
        <v>Y</v>
      </c>
      <c r="J149" s="38" t="str">
        <f t="shared" si="54"/>
        <v>Y</v>
      </c>
      <c r="K149" s="38" t="s">
        <v>541</v>
      </c>
      <c r="L149" s="44" t="s">
        <v>1452</v>
      </c>
      <c r="M149" s="38" t="str">
        <f t="shared" ref="M149:M212" si="63">IF(CP149="","",IF(CP149="y","Y","n"))</f>
        <v/>
      </c>
      <c r="N149" s="38" t="str">
        <f t="shared" si="42"/>
        <v/>
      </c>
      <c r="O149" s="38" t="str">
        <f t="shared" si="55"/>
        <v/>
      </c>
      <c r="P149" s="44"/>
      <c r="Q149" s="44"/>
      <c r="R149" s="44"/>
      <c r="S149" s="44"/>
      <c r="T149" s="44"/>
      <c r="U149" s="44"/>
      <c r="V149" s="44"/>
      <c r="W149" s="44"/>
      <c r="X149" s="44"/>
      <c r="Y149" s="38" t="str">
        <f t="shared" ref="Y149:Y212" si="64">IF(CD149="","",IF(CD149="y","Y","n"))</f>
        <v>Y</v>
      </c>
      <c r="Z149" s="38" t="str">
        <f t="shared" si="43"/>
        <v>Y</v>
      </c>
      <c r="AA149" s="38" t="str">
        <f t="shared" si="56"/>
        <v>Y</v>
      </c>
      <c r="AC149" s="59"/>
      <c r="AD149" s="204"/>
      <c r="AE149" s="38"/>
      <c r="AF149" s="38"/>
      <c r="AG149" s="125">
        <f t="shared" si="57"/>
        <v>1</v>
      </c>
      <c r="AH149" s="39">
        <v>12</v>
      </c>
      <c r="AI149" s="123">
        <f t="shared" si="58"/>
        <v>96.0523157740421</v>
      </c>
      <c r="AM149" s="40">
        <f t="shared" si="47"/>
        <v>1.9</v>
      </c>
      <c r="AN149" s="39" t="str">
        <f t="shared" si="45"/>
        <v/>
      </c>
      <c r="AO149" s="204">
        <f t="shared" si="59"/>
        <v>1.9780886954039168E-2</v>
      </c>
      <c r="AP149" s="204"/>
      <c r="AQ149" s="59"/>
      <c r="AR149" s="59"/>
      <c r="AS149" s="115">
        <f t="shared" si="60"/>
        <v>1</v>
      </c>
      <c r="AT149" s="115">
        <f t="shared" si="61"/>
        <v>0</v>
      </c>
      <c r="AU149" s="115"/>
      <c r="AV149" s="115"/>
      <c r="AY149" s="115"/>
      <c r="AZ149" s="115"/>
      <c r="BA149" s="43">
        <v>47</v>
      </c>
      <c r="BB149" s="43" t="s">
        <v>571</v>
      </c>
      <c r="BC149" s="39" t="s">
        <v>1385</v>
      </c>
      <c r="BD149" s="39" t="s">
        <v>225</v>
      </c>
      <c r="BE149" s="37" t="s">
        <v>2345</v>
      </c>
      <c r="BG149" s="43">
        <v>162</v>
      </c>
      <c r="BH149" s="43" t="s">
        <v>572</v>
      </c>
      <c r="BI149" s="43" t="s">
        <v>1387</v>
      </c>
      <c r="BJ149" s="43" t="s">
        <v>533</v>
      </c>
      <c r="BK149" s="43" t="s">
        <v>573</v>
      </c>
      <c r="BN149" s="43">
        <v>0.70104</v>
      </c>
      <c r="BO149" s="43" t="s">
        <v>1390</v>
      </c>
      <c r="BP149" s="48" t="s">
        <v>1406</v>
      </c>
      <c r="BS149" s="43" t="s">
        <v>1400</v>
      </c>
      <c r="BT149" s="43" t="s">
        <v>559</v>
      </c>
      <c r="BU149" s="43"/>
      <c r="BV149" s="43"/>
      <c r="BW149" s="243">
        <v>36844</v>
      </c>
      <c r="BX149" s="243"/>
      <c r="BY149" s="48" t="s">
        <v>451</v>
      </c>
      <c r="BZ149" s="43">
        <v>1.9</v>
      </c>
      <c r="CA149" s="43" t="s">
        <v>1396</v>
      </c>
      <c r="CC149" s="43">
        <v>0.74</v>
      </c>
      <c r="CD149" s="124" t="s">
        <v>2044</v>
      </c>
      <c r="CE149" s="43">
        <v>3573</v>
      </c>
      <c r="CP149" s="520"/>
      <c r="CR149" s="43" t="s">
        <v>574</v>
      </c>
      <c r="CS149" s="251">
        <v>36808</v>
      </c>
      <c r="CT149" s="126"/>
      <c r="CU149" s="43">
        <v>6</v>
      </c>
      <c r="CV149" s="43" t="s">
        <v>1390</v>
      </c>
      <c r="CY149" s="39" t="s">
        <v>451</v>
      </c>
      <c r="CZ149" s="43">
        <v>1</v>
      </c>
      <c r="DA149" s="43" t="s">
        <v>2046</v>
      </c>
      <c r="DC149" s="43">
        <v>1</v>
      </c>
      <c r="DD149" s="43" t="s">
        <v>2044</v>
      </c>
      <c r="DE149" s="43">
        <v>443</v>
      </c>
      <c r="DF149" s="43"/>
      <c r="DG149" s="43"/>
      <c r="DH149" s="43"/>
      <c r="DI149" s="43"/>
      <c r="DJ149" s="43"/>
      <c r="DK149" s="43"/>
      <c r="DL149" s="43"/>
      <c r="DM149" s="43"/>
      <c r="DN149" s="43"/>
      <c r="DO149" s="43"/>
      <c r="DP149" s="43"/>
      <c r="DQ149" s="43"/>
      <c r="DR149" s="124"/>
      <c r="DS149" s="43"/>
    </row>
    <row r="150" spans="1:123" s="39" customFormat="1" hidden="1" x14ac:dyDescent="0.2">
      <c r="A150" s="44" t="str">
        <f t="shared" si="39"/>
        <v>Eau Claire</v>
      </c>
      <c r="B150" s="44" t="str">
        <f t="shared" si="62"/>
        <v>Trichloroethylene</v>
      </c>
      <c r="C150" s="38" t="s">
        <v>2587</v>
      </c>
      <c r="D150" s="38" t="str">
        <f t="shared" si="52"/>
        <v>S</v>
      </c>
      <c r="E150" s="44" t="s">
        <v>372</v>
      </c>
      <c r="F150" s="155" t="str">
        <f t="shared" si="46"/>
        <v>Residence F</v>
      </c>
      <c r="G150" s="44" t="str">
        <f t="shared" si="40"/>
        <v>Residential</v>
      </c>
      <c r="H150" s="44" t="str">
        <f t="shared" si="41"/>
        <v>Basement</v>
      </c>
      <c r="I150" s="38" t="str">
        <f t="shared" si="53"/>
        <v>Y</v>
      </c>
      <c r="J150" s="38" t="str">
        <f t="shared" si="54"/>
        <v>Y</v>
      </c>
      <c r="K150" s="38" t="str">
        <f>IF(AG150="","",IF(I150="N","n","Y"))</f>
        <v>Y</v>
      </c>
      <c r="L150" s="44"/>
      <c r="M150" s="38" t="str">
        <f t="shared" si="63"/>
        <v/>
      </c>
      <c r="N150" s="38" t="str">
        <f t="shared" si="42"/>
        <v/>
      </c>
      <c r="O150" s="38" t="str">
        <f t="shared" si="55"/>
        <v/>
      </c>
      <c r="P150" s="44"/>
      <c r="Q150" s="44"/>
      <c r="R150" s="44"/>
      <c r="S150" s="44"/>
      <c r="T150" s="44"/>
      <c r="U150" s="44"/>
      <c r="V150" s="44"/>
      <c r="W150" s="44"/>
      <c r="X150" s="44"/>
      <c r="Y150" s="38" t="str">
        <f t="shared" si="64"/>
        <v>Y</v>
      </c>
      <c r="Z150" s="38" t="str">
        <f t="shared" si="43"/>
        <v>Y</v>
      </c>
      <c r="AA150" s="38" t="str">
        <f t="shared" si="56"/>
        <v>Y</v>
      </c>
      <c r="AC150" s="59"/>
      <c r="AD150" s="204"/>
      <c r="AE150" s="38"/>
      <c r="AF150" s="38"/>
      <c r="AG150" s="125">
        <f t="shared" si="57"/>
        <v>27</v>
      </c>
      <c r="AH150" s="39">
        <v>12</v>
      </c>
      <c r="AI150" s="123">
        <f t="shared" si="58"/>
        <v>6147.2074785715149</v>
      </c>
      <c r="AM150" s="40">
        <f t="shared" si="47"/>
        <v>5.7</v>
      </c>
      <c r="AN150" s="39">
        <f t="shared" si="45"/>
        <v>0.5</v>
      </c>
      <c r="AO150" s="204">
        <f t="shared" si="59"/>
        <v>9.2725030347024558E-4</v>
      </c>
      <c r="AP150" s="204"/>
      <c r="AQ150" s="59"/>
      <c r="AR150" s="59"/>
      <c r="AS150" s="115">
        <f t="shared" si="60"/>
        <v>1</v>
      </c>
      <c r="AT150" s="115">
        <f t="shared" si="61"/>
        <v>0</v>
      </c>
      <c r="AU150" s="115"/>
      <c r="AV150" s="115"/>
      <c r="AY150" s="115"/>
      <c r="AZ150" s="115"/>
      <c r="BA150" s="43">
        <v>47</v>
      </c>
      <c r="BB150" s="43" t="s">
        <v>571</v>
      </c>
      <c r="BC150" s="39" t="s">
        <v>1385</v>
      </c>
      <c r="BD150" s="39" t="s">
        <v>225</v>
      </c>
      <c r="BE150" s="37" t="s">
        <v>2345</v>
      </c>
      <c r="BG150" s="43">
        <v>162</v>
      </c>
      <c r="BH150" s="43" t="s">
        <v>572</v>
      </c>
      <c r="BI150" s="43" t="s">
        <v>1387</v>
      </c>
      <c r="BJ150" s="43" t="s">
        <v>533</v>
      </c>
      <c r="BK150" s="43" t="s">
        <v>573</v>
      </c>
      <c r="BN150" s="43">
        <v>0.70104</v>
      </c>
      <c r="BO150" s="43" t="s">
        <v>1390</v>
      </c>
      <c r="BP150" s="48" t="s">
        <v>1406</v>
      </c>
      <c r="BS150" s="43" t="s">
        <v>1393</v>
      </c>
      <c r="BT150" s="43" t="s">
        <v>573</v>
      </c>
      <c r="BU150" s="43"/>
      <c r="BV150" s="43"/>
      <c r="BW150" s="243">
        <v>36844</v>
      </c>
      <c r="BX150" s="243"/>
      <c r="BY150" s="43" t="s">
        <v>575</v>
      </c>
      <c r="BZ150" s="43">
        <v>5.7</v>
      </c>
      <c r="CA150" s="43" t="s">
        <v>1396</v>
      </c>
      <c r="CC150" s="43">
        <v>1</v>
      </c>
      <c r="CD150" s="124" t="s">
        <v>2044</v>
      </c>
      <c r="CE150" s="43">
        <v>3575</v>
      </c>
      <c r="CR150" s="43" t="s">
        <v>574</v>
      </c>
      <c r="CS150" s="251">
        <v>36808</v>
      </c>
      <c r="CT150" s="126"/>
      <c r="CU150" s="43">
        <v>6</v>
      </c>
      <c r="CV150" s="43" t="s">
        <v>1390</v>
      </c>
      <c r="CY150" s="39" t="s">
        <v>451</v>
      </c>
      <c r="CZ150" s="43">
        <v>27</v>
      </c>
      <c r="DA150" s="43" t="s">
        <v>2046</v>
      </c>
      <c r="DC150" s="43">
        <v>1</v>
      </c>
      <c r="DD150" s="43" t="s">
        <v>2044</v>
      </c>
      <c r="DE150" s="43">
        <v>440</v>
      </c>
      <c r="DF150" s="43"/>
      <c r="DG150" s="43"/>
      <c r="DH150" s="43"/>
      <c r="DI150" s="43"/>
      <c r="DJ150" s="43"/>
      <c r="DK150" s="43"/>
      <c r="DL150" s="43"/>
      <c r="DM150" s="43"/>
      <c r="DN150" s="43"/>
      <c r="DO150" s="43"/>
      <c r="DP150" s="43"/>
      <c r="DQ150" s="43"/>
      <c r="DR150" s="124"/>
      <c r="DS150" s="43"/>
    </row>
    <row r="151" spans="1:123" s="39" customFormat="1" hidden="1" x14ac:dyDescent="0.2">
      <c r="A151" s="44" t="str">
        <f t="shared" si="39"/>
        <v>Eau Claire</v>
      </c>
      <c r="B151" s="44" t="str">
        <f t="shared" si="62"/>
        <v>Trichloroethylene</v>
      </c>
      <c r="C151" s="38" t="s">
        <v>2587</v>
      </c>
      <c r="D151" s="38" t="str">
        <f t="shared" si="52"/>
        <v>S</v>
      </c>
      <c r="E151" s="44" t="s">
        <v>372</v>
      </c>
      <c r="F151" s="155" t="str">
        <f t="shared" si="46"/>
        <v>Residence F</v>
      </c>
      <c r="G151" s="44" t="str">
        <f t="shared" si="40"/>
        <v>Residential</v>
      </c>
      <c r="H151" s="44" t="str">
        <f t="shared" si="41"/>
        <v>Basement</v>
      </c>
      <c r="I151" s="38" t="str">
        <f t="shared" si="53"/>
        <v>Y</v>
      </c>
      <c r="J151" s="38" t="str">
        <f t="shared" si="54"/>
        <v>Y</v>
      </c>
      <c r="K151" s="38" t="s">
        <v>541</v>
      </c>
      <c r="L151" s="44" t="s">
        <v>1452</v>
      </c>
      <c r="M151" s="38" t="str">
        <f t="shared" si="63"/>
        <v/>
      </c>
      <c r="N151" s="38" t="str">
        <f t="shared" si="42"/>
        <v/>
      </c>
      <c r="O151" s="38" t="str">
        <f t="shared" si="55"/>
        <v/>
      </c>
      <c r="P151" s="44"/>
      <c r="Q151" s="44"/>
      <c r="R151" s="44"/>
      <c r="S151" s="44"/>
      <c r="T151" s="44"/>
      <c r="U151" s="44"/>
      <c r="V151" s="44"/>
      <c r="W151" s="44"/>
      <c r="X151" s="44"/>
      <c r="Y151" s="38" t="str">
        <f t="shared" si="64"/>
        <v>Y</v>
      </c>
      <c r="Z151" s="38" t="str">
        <f t="shared" si="43"/>
        <v>Y</v>
      </c>
      <c r="AA151" s="38" t="str">
        <f t="shared" si="56"/>
        <v>Y</v>
      </c>
      <c r="AC151" s="59"/>
      <c r="AD151" s="204"/>
      <c r="AE151" s="38"/>
      <c r="AF151" s="38"/>
      <c r="AG151" s="125">
        <f t="shared" si="57"/>
        <v>27</v>
      </c>
      <c r="AH151" s="39">
        <v>12</v>
      </c>
      <c r="AI151" s="123">
        <f t="shared" si="58"/>
        <v>6147.2074785715149</v>
      </c>
      <c r="AM151" s="40">
        <f t="shared" si="47"/>
        <v>4.8</v>
      </c>
      <c r="AN151" s="39">
        <f t="shared" si="45"/>
        <v>0.5</v>
      </c>
      <c r="AO151" s="204">
        <f t="shared" si="59"/>
        <v>7.8084236081704878E-4</v>
      </c>
      <c r="AP151" s="204"/>
      <c r="AQ151" s="59"/>
      <c r="AR151" s="59"/>
      <c r="AS151" s="115">
        <f t="shared" si="60"/>
        <v>1</v>
      </c>
      <c r="AT151" s="115">
        <f t="shared" si="61"/>
        <v>0</v>
      </c>
      <c r="AU151" s="115"/>
      <c r="AV151" s="115"/>
      <c r="AY151" s="115"/>
      <c r="AZ151" s="115"/>
      <c r="BA151" s="43">
        <v>47</v>
      </c>
      <c r="BB151" s="43" t="s">
        <v>571</v>
      </c>
      <c r="BC151" s="39" t="s">
        <v>1385</v>
      </c>
      <c r="BD151" s="39" t="s">
        <v>225</v>
      </c>
      <c r="BE151" s="37" t="s">
        <v>2345</v>
      </c>
      <c r="BG151" s="43">
        <v>162</v>
      </c>
      <c r="BH151" s="43" t="s">
        <v>572</v>
      </c>
      <c r="BI151" s="43" t="s">
        <v>1387</v>
      </c>
      <c r="BJ151" s="43" t="s">
        <v>533</v>
      </c>
      <c r="BK151" s="43" t="s">
        <v>573</v>
      </c>
      <c r="BN151" s="43">
        <v>0.70104</v>
      </c>
      <c r="BO151" s="43" t="s">
        <v>1390</v>
      </c>
      <c r="BP151" s="48" t="s">
        <v>1406</v>
      </c>
      <c r="BS151" s="43" t="s">
        <v>1393</v>
      </c>
      <c r="BT151" s="43" t="s">
        <v>559</v>
      </c>
      <c r="BU151" s="43"/>
      <c r="BV151" s="43"/>
      <c r="BW151" s="243">
        <v>36844</v>
      </c>
      <c r="BX151" s="243"/>
      <c r="BY151" s="48" t="s">
        <v>451</v>
      </c>
      <c r="BZ151" s="43">
        <v>4.8</v>
      </c>
      <c r="CA151" s="43" t="s">
        <v>1396</v>
      </c>
      <c r="CC151" s="43">
        <v>1</v>
      </c>
      <c r="CD151" s="124" t="s">
        <v>2044</v>
      </c>
      <c r="CE151" s="43">
        <v>3572</v>
      </c>
      <c r="CR151" s="43" t="s">
        <v>574</v>
      </c>
      <c r="CS151" s="251">
        <v>36808</v>
      </c>
      <c r="CT151" s="126"/>
      <c r="CU151" s="43">
        <v>6</v>
      </c>
      <c r="CV151" s="43" t="s">
        <v>1390</v>
      </c>
      <c r="CY151" s="39" t="s">
        <v>451</v>
      </c>
      <c r="CZ151" s="43">
        <v>27</v>
      </c>
      <c r="DA151" s="43" t="s">
        <v>2046</v>
      </c>
      <c r="DC151" s="43">
        <v>1</v>
      </c>
      <c r="DD151" s="43" t="s">
        <v>2044</v>
      </c>
      <c r="DE151" s="43">
        <v>441</v>
      </c>
      <c r="DF151" s="43"/>
      <c r="DG151" s="43"/>
      <c r="DH151" s="43"/>
      <c r="DI151" s="43"/>
      <c r="DJ151" s="43"/>
      <c r="DK151" s="43"/>
      <c r="DL151" s="43"/>
      <c r="DM151" s="43"/>
      <c r="DN151" s="43"/>
      <c r="DO151" s="43"/>
      <c r="DP151" s="43"/>
      <c r="DQ151" s="43"/>
      <c r="DR151" s="124"/>
      <c r="DS151" s="43"/>
    </row>
    <row r="152" spans="1:123" s="39" customFormat="1" hidden="1" x14ac:dyDescent="0.2">
      <c r="A152" s="44" t="str">
        <f t="shared" si="39"/>
        <v>Eau Claire</v>
      </c>
      <c r="B152" s="44" t="str">
        <f t="shared" si="62"/>
        <v>cis-1,2-Dichloroethylene</v>
      </c>
      <c r="C152" s="38" t="s">
        <v>2587</v>
      </c>
      <c r="D152" s="38" t="str">
        <f t="shared" si="52"/>
        <v>S</v>
      </c>
      <c r="E152" s="44" t="s">
        <v>372</v>
      </c>
      <c r="F152" s="155" t="str">
        <f t="shared" si="46"/>
        <v>Residence K</v>
      </c>
      <c r="G152" s="44" t="str">
        <f t="shared" si="40"/>
        <v>Residential</v>
      </c>
      <c r="H152" s="44" t="str">
        <f t="shared" si="41"/>
        <v>Basement</v>
      </c>
      <c r="I152" s="38" t="str">
        <f t="shared" si="53"/>
        <v>Y</v>
      </c>
      <c r="J152" s="38" t="str">
        <f t="shared" si="54"/>
        <v>Y</v>
      </c>
      <c r="K152" s="38" t="str">
        <f>IF(AG152="","",IF(I152="N","n","Y"))</f>
        <v>Y</v>
      </c>
      <c r="L152" s="44"/>
      <c r="M152" s="38" t="str">
        <f t="shared" si="63"/>
        <v/>
      </c>
      <c r="N152" s="38" t="str">
        <f t="shared" si="42"/>
        <v/>
      </c>
      <c r="O152" s="38" t="str">
        <f t="shared" si="55"/>
        <v/>
      </c>
      <c r="P152" s="44"/>
      <c r="Q152" s="44"/>
      <c r="R152" s="44"/>
      <c r="S152" s="44"/>
      <c r="T152" s="44"/>
      <c r="U152" s="44"/>
      <c r="V152" s="44"/>
      <c r="W152" s="44"/>
      <c r="X152" s="44"/>
      <c r="Y152" s="38" t="str">
        <f t="shared" si="64"/>
        <v>Y</v>
      </c>
      <c r="Z152" s="38" t="str">
        <f t="shared" si="43"/>
        <v>Y</v>
      </c>
      <c r="AA152" s="38" t="str">
        <f t="shared" si="56"/>
        <v>Y</v>
      </c>
      <c r="AC152" s="59"/>
      <c r="AD152" s="204"/>
      <c r="AE152" s="38"/>
      <c r="AF152" s="38"/>
      <c r="AG152" s="125">
        <f t="shared" si="57"/>
        <v>760</v>
      </c>
      <c r="AH152" s="39">
        <v>12</v>
      </c>
      <c r="AI152" s="123">
        <f t="shared" si="58"/>
        <v>72999.759988271995</v>
      </c>
      <c r="AM152" s="40">
        <f t="shared" si="47"/>
        <v>1.2</v>
      </c>
      <c r="AN152" s="39" t="str">
        <f t="shared" si="45"/>
        <v/>
      </c>
      <c r="AO152" s="204">
        <f t="shared" si="59"/>
        <v>1.6438410211112881E-5</v>
      </c>
      <c r="AP152" s="204"/>
      <c r="AQ152" s="59"/>
      <c r="AR152" s="59"/>
      <c r="AS152" s="115">
        <f t="shared" si="60"/>
        <v>1</v>
      </c>
      <c r="AT152" s="115">
        <f t="shared" si="61"/>
        <v>0</v>
      </c>
      <c r="AU152" s="115"/>
      <c r="AV152" s="115"/>
      <c r="AY152" s="115"/>
      <c r="AZ152" s="115"/>
      <c r="BA152" s="43">
        <v>47</v>
      </c>
      <c r="BB152" s="43" t="s">
        <v>571</v>
      </c>
      <c r="BC152" s="39" t="s">
        <v>1385</v>
      </c>
      <c r="BD152" s="39" t="s">
        <v>225</v>
      </c>
      <c r="BE152" s="37" t="s">
        <v>2345</v>
      </c>
      <c r="BG152" s="43">
        <v>163</v>
      </c>
      <c r="BH152" s="43" t="s">
        <v>576</v>
      </c>
      <c r="BI152" s="43" t="s">
        <v>1387</v>
      </c>
      <c r="BJ152" s="43" t="s">
        <v>533</v>
      </c>
      <c r="BK152" s="43" t="s">
        <v>573</v>
      </c>
      <c r="BN152" s="43">
        <v>0.60960000000000003</v>
      </c>
      <c r="BO152" s="43" t="s">
        <v>1390</v>
      </c>
      <c r="BP152" s="48" t="s">
        <v>1406</v>
      </c>
      <c r="BQ152" s="43" t="s">
        <v>2205</v>
      </c>
      <c r="BS152" s="43" t="s">
        <v>1400</v>
      </c>
      <c r="BT152" s="43" t="s">
        <v>573</v>
      </c>
      <c r="BU152" s="43"/>
      <c r="BV152" s="43"/>
      <c r="BW152" s="243">
        <v>36844</v>
      </c>
      <c r="BX152" s="243"/>
      <c r="BY152" s="43" t="s">
        <v>575</v>
      </c>
      <c r="BZ152" s="43">
        <v>1.2</v>
      </c>
      <c r="CA152" s="43" t="s">
        <v>1396</v>
      </c>
      <c r="CC152" s="43">
        <v>0.97</v>
      </c>
      <c r="CD152" s="124" t="s">
        <v>2044</v>
      </c>
      <c r="CE152" s="43">
        <v>3578</v>
      </c>
      <c r="CR152" s="43" t="s">
        <v>1702</v>
      </c>
      <c r="CS152" s="251">
        <v>36808</v>
      </c>
      <c r="CT152" s="126"/>
      <c r="CU152" s="43">
        <v>10</v>
      </c>
      <c r="CV152" s="43" t="s">
        <v>1390</v>
      </c>
      <c r="CY152" s="39" t="s">
        <v>451</v>
      </c>
      <c r="CZ152" s="43">
        <v>760</v>
      </c>
      <c r="DA152" s="43" t="s">
        <v>2046</v>
      </c>
      <c r="DC152" s="43">
        <v>1</v>
      </c>
      <c r="DD152" s="43" t="s">
        <v>2044</v>
      </c>
      <c r="DE152" s="43">
        <v>446</v>
      </c>
      <c r="DF152" s="43"/>
      <c r="DG152" s="43"/>
      <c r="DH152" s="43"/>
      <c r="DI152" s="43"/>
      <c r="DJ152" s="43"/>
      <c r="DK152" s="43"/>
      <c r="DL152" s="43"/>
      <c r="DM152" s="43"/>
      <c r="DN152" s="43"/>
      <c r="DO152" s="43"/>
      <c r="DP152" s="43"/>
      <c r="DQ152" s="43"/>
      <c r="DR152" s="124"/>
      <c r="DS152" s="43"/>
    </row>
    <row r="153" spans="1:123" s="39" customFormat="1" hidden="1" x14ac:dyDescent="0.2">
      <c r="A153" s="44" t="str">
        <f t="shared" si="39"/>
        <v>Eau Claire</v>
      </c>
      <c r="B153" s="44" t="str">
        <f t="shared" si="62"/>
        <v>cis-1,2-Dichloroethylene</v>
      </c>
      <c r="C153" s="38" t="s">
        <v>2587</v>
      </c>
      <c r="D153" s="38" t="str">
        <f t="shared" si="52"/>
        <v>S</v>
      </c>
      <c r="E153" s="44" t="s">
        <v>372</v>
      </c>
      <c r="F153" s="155" t="str">
        <f t="shared" si="46"/>
        <v>Residence K</v>
      </c>
      <c r="G153" s="44" t="str">
        <f t="shared" si="40"/>
        <v>Residential</v>
      </c>
      <c r="H153" s="44" t="str">
        <f t="shared" si="41"/>
        <v>Basement</v>
      </c>
      <c r="I153" s="38" t="str">
        <f t="shared" si="53"/>
        <v>Y</v>
      </c>
      <c r="J153" s="38" t="str">
        <f t="shared" si="54"/>
        <v>Y</v>
      </c>
      <c r="K153" s="38" t="s">
        <v>541</v>
      </c>
      <c r="L153" s="44" t="s">
        <v>1452</v>
      </c>
      <c r="M153" s="38" t="str">
        <f t="shared" si="63"/>
        <v/>
      </c>
      <c r="N153" s="38" t="str">
        <f t="shared" si="42"/>
        <v/>
      </c>
      <c r="O153" s="38" t="str">
        <f t="shared" si="55"/>
        <v/>
      </c>
      <c r="P153" s="44"/>
      <c r="Q153" s="44"/>
      <c r="R153" s="44"/>
      <c r="S153" s="44"/>
      <c r="T153" s="44"/>
      <c r="U153" s="44"/>
      <c r="V153" s="44"/>
      <c r="W153" s="44"/>
      <c r="X153" s="44"/>
      <c r="Y153" s="38" t="str">
        <f t="shared" si="64"/>
        <v>Y</v>
      </c>
      <c r="Z153" s="38" t="str">
        <f t="shared" si="43"/>
        <v>Y</v>
      </c>
      <c r="AA153" s="38" t="str">
        <f t="shared" si="56"/>
        <v>Y</v>
      </c>
      <c r="AC153" s="59"/>
      <c r="AD153" s="204"/>
      <c r="AE153" s="38"/>
      <c r="AF153" s="38"/>
      <c r="AG153" s="125">
        <f t="shared" si="57"/>
        <v>760</v>
      </c>
      <c r="AH153" s="39">
        <v>12</v>
      </c>
      <c r="AI153" s="123">
        <f t="shared" si="58"/>
        <v>72999.759988271995</v>
      </c>
      <c r="AM153" s="40">
        <f t="shared" si="47"/>
        <v>0.94</v>
      </c>
      <c r="AN153" s="39" t="str">
        <f t="shared" si="45"/>
        <v/>
      </c>
      <c r="AO153" s="204">
        <f t="shared" si="59"/>
        <v>1.2876754665371757E-5</v>
      </c>
      <c r="AP153" s="204"/>
      <c r="AQ153" s="59"/>
      <c r="AR153" s="59"/>
      <c r="AS153" s="115">
        <f t="shared" si="60"/>
        <v>1</v>
      </c>
      <c r="AT153" s="115">
        <f t="shared" si="61"/>
        <v>0</v>
      </c>
      <c r="AU153" s="115"/>
      <c r="AV153" s="115"/>
      <c r="AY153" s="115"/>
      <c r="AZ153" s="115"/>
      <c r="BA153" s="43">
        <v>47</v>
      </c>
      <c r="BB153" s="43" t="s">
        <v>571</v>
      </c>
      <c r="BC153" s="39" t="s">
        <v>1385</v>
      </c>
      <c r="BD153" s="39" t="s">
        <v>225</v>
      </c>
      <c r="BE153" s="37" t="s">
        <v>2345</v>
      </c>
      <c r="BG153" s="43">
        <v>163</v>
      </c>
      <c r="BH153" s="43" t="s">
        <v>576</v>
      </c>
      <c r="BI153" s="43" t="s">
        <v>1387</v>
      </c>
      <c r="BJ153" s="43" t="s">
        <v>533</v>
      </c>
      <c r="BK153" s="43" t="s">
        <v>573</v>
      </c>
      <c r="BN153" s="43">
        <v>0.60960000000000003</v>
      </c>
      <c r="BO153" s="43" t="s">
        <v>1390</v>
      </c>
      <c r="BP153" s="48" t="s">
        <v>1406</v>
      </c>
      <c r="BQ153" s="43" t="s">
        <v>2205</v>
      </c>
      <c r="BS153" s="43" t="s">
        <v>1400</v>
      </c>
      <c r="BT153" s="43" t="s">
        <v>559</v>
      </c>
      <c r="BU153" s="43"/>
      <c r="BV153" s="43"/>
      <c r="BW153" s="243">
        <v>36844</v>
      </c>
      <c r="BX153" s="243"/>
      <c r="BY153" s="48" t="s">
        <v>451</v>
      </c>
      <c r="BZ153" s="43">
        <v>0.94</v>
      </c>
      <c r="CA153" s="43" t="s">
        <v>1396</v>
      </c>
      <c r="CC153" s="43">
        <v>0.74</v>
      </c>
      <c r="CD153" s="124" t="s">
        <v>2044</v>
      </c>
      <c r="CE153" s="43">
        <v>3580</v>
      </c>
      <c r="CR153" s="43" t="s">
        <v>1702</v>
      </c>
      <c r="CS153" s="251">
        <v>36808</v>
      </c>
      <c r="CT153" s="126"/>
      <c r="CU153" s="43">
        <v>10</v>
      </c>
      <c r="CV153" s="43" t="s">
        <v>1390</v>
      </c>
      <c r="CY153" s="39" t="s">
        <v>451</v>
      </c>
      <c r="CZ153" s="43">
        <v>760</v>
      </c>
      <c r="DA153" s="43" t="s">
        <v>2046</v>
      </c>
      <c r="DC153" s="43">
        <v>1</v>
      </c>
      <c r="DD153" s="43" t="s">
        <v>2044</v>
      </c>
      <c r="DE153" s="43">
        <v>447</v>
      </c>
      <c r="DF153" s="43"/>
      <c r="DG153" s="43"/>
      <c r="DH153" s="43"/>
      <c r="DI153" s="43"/>
      <c r="DJ153" s="43"/>
      <c r="DK153" s="43"/>
      <c r="DL153" s="43"/>
      <c r="DM153" s="43"/>
      <c r="DN153" s="43"/>
      <c r="DO153" s="43"/>
      <c r="DP153" s="43"/>
      <c r="DQ153" s="43"/>
      <c r="DR153" s="124"/>
      <c r="DS153" s="43"/>
    </row>
    <row r="154" spans="1:123" s="39" customFormat="1" hidden="1" x14ac:dyDescent="0.2">
      <c r="A154" s="44" t="str">
        <f t="shared" si="39"/>
        <v>Eau Claire</v>
      </c>
      <c r="B154" s="44" t="str">
        <f t="shared" si="62"/>
        <v>Trichloroethylene</v>
      </c>
      <c r="C154" s="38" t="s">
        <v>2587</v>
      </c>
      <c r="D154" s="38" t="str">
        <f t="shared" si="52"/>
        <v>S</v>
      </c>
      <c r="E154" s="44" t="s">
        <v>372</v>
      </c>
      <c r="F154" s="155" t="str">
        <f t="shared" si="46"/>
        <v>Residence K</v>
      </c>
      <c r="G154" s="44" t="str">
        <f t="shared" si="40"/>
        <v>Residential</v>
      </c>
      <c r="H154" s="44" t="str">
        <f t="shared" si="41"/>
        <v>Basement</v>
      </c>
      <c r="I154" s="38" t="str">
        <f t="shared" si="53"/>
        <v>Y</v>
      </c>
      <c r="J154" s="38" t="str">
        <f t="shared" si="54"/>
        <v>Y</v>
      </c>
      <c r="K154" s="38" t="str">
        <f>IF(AG154="","",IF(I154="N","n","Y"))</f>
        <v>Y</v>
      </c>
      <c r="L154" s="44"/>
      <c r="M154" s="38" t="str">
        <f t="shared" si="63"/>
        <v/>
      </c>
      <c r="N154" s="38" t="str">
        <f t="shared" si="42"/>
        <v/>
      </c>
      <c r="O154" s="38" t="str">
        <f t="shared" si="55"/>
        <v/>
      </c>
      <c r="P154" s="44"/>
      <c r="Q154" s="44"/>
      <c r="R154" s="44"/>
      <c r="S154" s="44"/>
      <c r="T154" s="44"/>
      <c r="U154" s="44"/>
      <c r="V154" s="44"/>
      <c r="W154" s="44"/>
      <c r="X154" s="44"/>
      <c r="Y154" s="38" t="str">
        <f t="shared" si="64"/>
        <v>Y</v>
      </c>
      <c r="Z154" s="38" t="str">
        <f t="shared" si="43"/>
        <v>Y</v>
      </c>
      <c r="AA154" s="38" t="str">
        <f t="shared" si="56"/>
        <v>Y</v>
      </c>
      <c r="AC154" s="59"/>
      <c r="AD154" s="204"/>
      <c r="AE154" s="38"/>
      <c r="AF154" s="38"/>
      <c r="AG154" s="125">
        <f t="shared" si="57"/>
        <v>8100</v>
      </c>
      <c r="AH154" s="39">
        <v>12</v>
      </c>
      <c r="AI154" s="123">
        <f t="shared" si="58"/>
        <v>1844162.2435714544</v>
      </c>
      <c r="AM154" s="40">
        <f t="shared" si="47"/>
        <v>6.6</v>
      </c>
      <c r="AN154" s="39">
        <f t="shared" si="45"/>
        <v>0.5</v>
      </c>
      <c r="AO154" s="204">
        <f t="shared" si="59"/>
        <v>3.5788608204114737E-6</v>
      </c>
      <c r="AP154" s="204"/>
      <c r="AQ154" s="59"/>
      <c r="AR154" s="59"/>
      <c r="AS154" s="115">
        <f t="shared" si="60"/>
        <v>1</v>
      </c>
      <c r="AT154" s="115">
        <f t="shared" si="61"/>
        <v>0</v>
      </c>
      <c r="AU154" s="115"/>
      <c r="AV154" s="115"/>
      <c r="AY154" s="115"/>
      <c r="AZ154" s="115"/>
      <c r="BA154" s="43">
        <v>47</v>
      </c>
      <c r="BB154" s="43" t="s">
        <v>571</v>
      </c>
      <c r="BC154" s="39" t="s">
        <v>1385</v>
      </c>
      <c r="BD154" s="39" t="s">
        <v>225</v>
      </c>
      <c r="BE154" s="37" t="s">
        <v>2345</v>
      </c>
      <c r="BG154" s="43">
        <v>163</v>
      </c>
      <c r="BH154" s="43" t="s">
        <v>576</v>
      </c>
      <c r="BI154" s="43" t="s">
        <v>1387</v>
      </c>
      <c r="BJ154" s="43" t="s">
        <v>533</v>
      </c>
      <c r="BK154" s="43" t="s">
        <v>573</v>
      </c>
      <c r="BN154" s="43">
        <v>0.60960000000000003</v>
      </c>
      <c r="BO154" s="43" t="s">
        <v>1390</v>
      </c>
      <c r="BP154" s="48" t="s">
        <v>1406</v>
      </c>
      <c r="BQ154" s="43" t="s">
        <v>2205</v>
      </c>
      <c r="BS154" s="43" t="s">
        <v>1393</v>
      </c>
      <c r="BT154" s="43" t="s">
        <v>573</v>
      </c>
      <c r="BU154" s="43"/>
      <c r="BV154" s="43"/>
      <c r="BW154" s="243">
        <v>36844</v>
      </c>
      <c r="BX154" s="243"/>
      <c r="BY154" s="43" t="s">
        <v>575</v>
      </c>
      <c r="BZ154" s="43">
        <v>6.6</v>
      </c>
      <c r="CA154" s="43" t="s">
        <v>1396</v>
      </c>
      <c r="CC154" s="43">
        <v>1</v>
      </c>
      <c r="CD154" s="124" t="s">
        <v>2044</v>
      </c>
      <c r="CE154" s="43">
        <v>3577</v>
      </c>
      <c r="CR154" s="43" t="s">
        <v>1702</v>
      </c>
      <c r="CS154" s="251">
        <v>36808</v>
      </c>
      <c r="CT154" s="126"/>
      <c r="CU154" s="43">
        <v>10</v>
      </c>
      <c r="CV154" s="43" t="s">
        <v>1390</v>
      </c>
      <c r="CY154" s="39" t="s">
        <v>451</v>
      </c>
      <c r="CZ154" s="43">
        <v>8100</v>
      </c>
      <c r="DA154" s="43" t="s">
        <v>2046</v>
      </c>
      <c r="DC154" s="43">
        <v>1</v>
      </c>
      <c r="DD154" s="43" t="s">
        <v>2044</v>
      </c>
      <c r="DE154" s="43">
        <v>444</v>
      </c>
      <c r="DF154" s="43"/>
      <c r="DG154" s="43"/>
      <c r="DH154" s="43"/>
      <c r="DI154" s="43"/>
      <c r="DJ154" s="43"/>
      <c r="DK154" s="43"/>
      <c r="DL154" s="43"/>
      <c r="DM154" s="43"/>
      <c r="DN154" s="43"/>
      <c r="DO154" s="43"/>
      <c r="DP154" s="43"/>
      <c r="DQ154" s="43"/>
      <c r="DR154" s="124"/>
      <c r="DS154" s="43"/>
    </row>
    <row r="155" spans="1:123" s="39" customFormat="1" hidden="1" x14ac:dyDescent="0.2">
      <c r="A155" s="44" t="str">
        <f t="shared" si="39"/>
        <v>Eau Claire</v>
      </c>
      <c r="B155" s="44" t="str">
        <f t="shared" si="62"/>
        <v>Trichloroethylene</v>
      </c>
      <c r="C155" s="38" t="s">
        <v>2587</v>
      </c>
      <c r="D155" s="38" t="str">
        <f t="shared" si="52"/>
        <v>S</v>
      </c>
      <c r="E155" s="44" t="s">
        <v>372</v>
      </c>
      <c r="F155" s="155" t="str">
        <f t="shared" si="46"/>
        <v>Residence K</v>
      </c>
      <c r="G155" s="44" t="str">
        <f t="shared" si="40"/>
        <v>Residential</v>
      </c>
      <c r="H155" s="44" t="str">
        <f t="shared" si="41"/>
        <v>Basement</v>
      </c>
      <c r="I155" s="38" t="str">
        <f t="shared" si="53"/>
        <v>Y</v>
      </c>
      <c r="J155" s="38" t="str">
        <f t="shared" si="54"/>
        <v>Y</v>
      </c>
      <c r="K155" s="38" t="s">
        <v>541</v>
      </c>
      <c r="L155" s="44" t="s">
        <v>1452</v>
      </c>
      <c r="M155" s="38" t="str">
        <f t="shared" si="63"/>
        <v/>
      </c>
      <c r="N155" s="38" t="str">
        <f t="shared" si="42"/>
        <v/>
      </c>
      <c r="O155" s="38" t="str">
        <f t="shared" si="55"/>
        <v/>
      </c>
      <c r="P155" s="44"/>
      <c r="Q155" s="44"/>
      <c r="R155" s="44"/>
      <c r="S155" s="44"/>
      <c r="T155" s="44"/>
      <c r="U155" s="44"/>
      <c r="V155" s="44"/>
      <c r="W155" s="44"/>
      <c r="X155" s="44"/>
      <c r="Y155" s="38" t="str">
        <f t="shared" si="64"/>
        <v>Y</v>
      </c>
      <c r="Z155" s="38" t="str">
        <f t="shared" si="43"/>
        <v>Y</v>
      </c>
      <c r="AA155" s="38" t="str">
        <f t="shared" si="56"/>
        <v>Y</v>
      </c>
      <c r="AC155" s="59"/>
      <c r="AD155" s="204"/>
      <c r="AE155" s="38"/>
      <c r="AF155" s="38"/>
      <c r="AG155" s="125">
        <f t="shared" si="57"/>
        <v>8100</v>
      </c>
      <c r="AH155" s="39">
        <v>12</v>
      </c>
      <c r="AI155" s="123">
        <f t="shared" si="58"/>
        <v>1844162.2435714544</v>
      </c>
      <c r="AM155" s="40">
        <f t="shared" si="47"/>
        <v>4.0999999999999996</v>
      </c>
      <c r="AN155" s="39">
        <f t="shared" si="45"/>
        <v>0.5</v>
      </c>
      <c r="AO155" s="204">
        <f t="shared" si="59"/>
        <v>2.2232317217707639E-6</v>
      </c>
      <c r="AP155" s="204"/>
      <c r="AQ155" s="59"/>
      <c r="AR155" s="59"/>
      <c r="AS155" s="115">
        <f t="shared" si="60"/>
        <v>1</v>
      </c>
      <c r="AT155" s="115">
        <f t="shared" si="61"/>
        <v>0</v>
      </c>
      <c r="AU155" s="115"/>
      <c r="AV155" s="115"/>
      <c r="AY155" s="115"/>
      <c r="AZ155" s="115"/>
      <c r="BA155" s="43">
        <v>47</v>
      </c>
      <c r="BB155" s="43" t="s">
        <v>571</v>
      </c>
      <c r="BC155" s="39" t="s">
        <v>1385</v>
      </c>
      <c r="BD155" s="39" t="s">
        <v>225</v>
      </c>
      <c r="BE155" s="37" t="s">
        <v>2345</v>
      </c>
      <c r="BG155" s="43">
        <v>163</v>
      </c>
      <c r="BH155" s="43" t="s">
        <v>576</v>
      </c>
      <c r="BI155" s="43" t="s">
        <v>1387</v>
      </c>
      <c r="BJ155" s="43" t="s">
        <v>533</v>
      </c>
      <c r="BK155" s="43" t="s">
        <v>573</v>
      </c>
      <c r="BN155" s="43">
        <v>0.60960000000000003</v>
      </c>
      <c r="BO155" s="43" t="s">
        <v>1390</v>
      </c>
      <c r="BP155" s="48" t="s">
        <v>1406</v>
      </c>
      <c r="BQ155" s="43" t="s">
        <v>2205</v>
      </c>
      <c r="BS155" s="43" t="s">
        <v>1393</v>
      </c>
      <c r="BT155" s="43" t="s">
        <v>559</v>
      </c>
      <c r="BU155" s="43"/>
      <c r="BV155" s="43"/>
      <c r="BW155" s="243">
        <v>36844</v>
      </c>
      <c r="BX155" s="243"/>
      <c r="BY155" s="48" t="s">
        <v>451</v>
      </c>
      <c r="BZ155" s="43">
        <v>4.0999999999999996</v>
      </c>
      <c r="CA155" s="43" t="s">
        <v>1396</v>
      </c>
      <c r="CC155" s="43">
        <v>1</v>
      </c>
      <c r="CD155" s="124" t="s">
        <v>2044</v>
      </c>
      <c r="CE155" s="43">
        <v>3579</v>
      </c>
      <c r="CR155" s="43" t="s">
        <v>1702</v>
      </c>
      <c r="CS155" s="251">
        <v>36808</v>
      </c>
      <c r="CT155" s="126"/>
      <c r="CU155" s="43">
        <v>10</v>
      </c>
      <c r="CV155" s="43" t="s">
        <v>1390</v>
      </c>
      <c r="CY155" s="39" t="s">
        <v>451</v>
      </c>
      <c r="CZ155" s="43">
        <v>8100</v>
      </c>
      <c r="DA155" s="43" t="s">
        <v>2046</v>
      </c>
      <c r="DC155" s="43">
        <v>1</v>
      </c>
      <c r="DD155" s="43" t="s">
        <v>2044</v>
      </c>
      <c r="DE155" s="43">
        <v>445</v>
      </c>
      <c r="DF155" s="43"/>
      <c r="DG155" s="43"/>
      <c r="DH155" s="43"/>
      <c r="DI155" s="43"/>
      <c r="DJ155" s="43"/>
      <c r="DK155" s="43"/>
      <c r="DL155" s="43"/>
      <c r="DM155" s="43"/>
      <c r="DN155" s="43"/>
      <c r="DO155" s="43"/>
      <c r="DP155" s="43"/>
      <c r="DQ155" s="43"/>
      <c r="DR155" s="124"/>
      <c r="DS155" s="43"/>
    </row>
    <row r="156" spans="1:123" s="39" customFormat="1" hidden="1" x14ac:dyDescent="0.2">
      <c r="A156" s="44" t="str">
        <f t="shared" si="39"/>
        <v>Eau Claire</v>
      </c>
      <c r="B156" s="44" t="str">
        <f t="shared" si="62"/>
        <v>cis-1,2-Dichloroethylene</v>
      </c>
      <c r="C156" s="38" t="s">
        <v>2587</v>
      </c>
      <c r="D156" s="38" t="str">
        <f t="shared" si="52"/>
        <v>S</v>
      </c>
      <c r="E156" s="44" t="s">
        <v>372</v>
      </c>
      <c r="F156" s="155" t="str">
        <f t="shared" si="46"/>
        <v>Residence S</v>
      </c>
      <c r="G156" s="44" t="str">
        <f t="shared" si="40"/>
        <v>Residential</v>
      </c>
      <c r="H156" s="44" t="str">
        <f t="shared" si="41"/>
        <v>Basement</v>
      </c>
      <c r="I156" s="38" t="str">
        <f t="shared" si="53"/>
        <v>Y</v>
      </c>
      <c r="J156" s="38" t="str">
        <f t="shared" si="54"/>
        <v>Y</v>
      </c>
      <c r="K156" s="38" t="str">
        <f>IF(AG156="","",IF(I156="N","n","Y"))</f>
        <v>Y</v>
      </c>
      <c r="L156" s="44"/>
      <c r="M156" s="38" t="str">
        <f t="shared" si="63"/>
        <v/>
      </c>
      <c r="N156" s="38" t="str">
        <f t="shared" si="42"/>
        <v/>
      </c>
      <c r="O156" s="38" t="str">
        <f t="shared" si="55"/>
        <v/>
      </c>
      <c r="P156" s="44"/>
      <c r="Q156" s="44"/>
      <c r="R156" s="44"/>
      <c r="S156" s="44"/>
      <c r="T156" s="44"/>
      <c r="U156" s="44"/>
      <c r="V156" s="44"/>
      <c r="W156" s="44"/>
      <c r="X156" s="44"/>
      <c r="Y156" s="38" t="str">
        <f t="shared" si="64"/>
        <v>Y</v>
      </c>
      <c r="Z156" s="38" t="str">
        <f t="shared" si="43"/>
        <v>Y</v>
      </c>
      <c r="AA156" s="38" t="str">
        <f t="shared" si="56"/>
        <v>Y</v>
      </c>
      <c r="AC156" s="59"/>
      <c r="AD156" s="204"/>
      <c r="AE156" s="38"/>
      <c r="AF156" s="38"/>
      <c r="AG156" s="125">
        <f t="shared" si="57"/>
        <v>41</v>
      </c>
      <c r="AH156" s="39">
        <v>12</v>
      </c>
      <c r="AI156" s="123">
        <f t="shared" si="58"/>
        <v>3938.1449467357256</v>
      </c>
      <c r="AM156" s="40">
        <f t="shared" si="47"/>
        <v>6.1</v>
      </c>
      <c r="AN156" s="39" t="str">
        <f t="shared" si="45"/>
        <v/>
      </c>
      <c r="AO156" s="204">
        <f t="shared" si="59"/>
        <v>1.54895263696584E-3</v>
      </c>
      <c r="AP156" s="204"/>
      <c r="AQ156" s="59"/>
      <c r="AR156" s="59"/>
      <c r="AS156" s="115">
        <f t="shared" si="60"/>
        <v>1</v>
      </c>
      <c r="AT156" s="115">
        <f t="shared" si="61"/>
        <v>0</v>
      </c>
      <c r="AU156" s="115"/>
      <c r="AV156" s="115"/>
      <c r="AY156" s="115"/>
      <c r="AZ156" s="115"/>
      <c r="BA156" s="43">
        <v>47</v>
      </c>
      <c r="BB156" s="43" t="s">
        <v>571</v>
      </c>
      <c r="BC156" s="39" t="s">
        <v>1385</v>
      </c>
      <c r="BD156" s="39" t="s">
        <v>225</v>
      </c>
      <c r="BE156" s="37" t="s">
        <v>2345</v>
      </c>
      <c r="BG156" s="43">
        <v>164</v>
      </c>
      <c r="BH156" s="43" t="s">
        <v>1703</v>
      </c>
      <c r="BI156" s="43" t="s">
        <v>1387</v>
      </c>
      <c r="BJ156" s="43" t="s">
        <v>533</v>
      </c>
      <c r="BK156" s="43" t="s">
        <v>573</v>
      </c>
      <c r="BN156" s="43">
        <v>1.2192000000000001</v>
      </c>
      <c r="BO156" s="43" t="s">
        <v>1390</v>
      </c>
      <c r="BP156" s="48" t="s">
        <v>1406</v>
      </c>
      <c r="BQ156" s="43" t="s">
        <v>1704</v>
      </c>
      <c r="BS156" s="43" t="s">
        <v>1400</v>
      </c>
      <c r="BT156" s="43" t="s">
        <v>573</v>
      </c>
      <c r="BU156" s="43"/>
      <c r="BV156" s="43"/>
      <c r="BW156" s="243">
        <v>36844</v>
      </c>
      <c r="BX156" s="243"/>
      <c r="BY156" s="43" t="s">
        <v>575</v>
      </c>
      <c r="BZ156" s="43">
        <v>6.1</v>
      </c>
      <c r="CA156" s="43" t="s">
        <v>1396</v>
      </c>
      <c r="CC156" s="43">
        <v>0.74</v>
      </c>
      <c r="CD156" s="124" t="s">
        <v>2044</v>
      </c>
      <c r="CE156" s="43">
        <v>3583</v>
      </c>
      <c r="CR156" s="43" t="s">
        <v>1706</v>
      </c>
      <c r="CS156" s="251">
        <v>36808</v>
      </c>
      <c r="CT156" s="126"/>
      <c r="CU156" s="43">
        <v>6</v>
      </c>
      <c r="CV156" s="43" t="s">
        <v>1390</v>
      </c>
      <c r="CY156" s="39" t="s">
        <v>451</v>
      </c>
      <c r="CZ156" s="43">
        <v>41</v>
      </c>
      <c r="DA156" s="43" t="s">
        <v>2046</v>
      </c>
      <c r="DC156" s="43">
        <v>1</v>
      </c>
      <c r="DD156" s="43" t="s">
        <v>2044</v>
      </c>
      <c r="DE156" s="43">
        <v>452</v>
      </c>
      <c r="DF156" s="43"/>
      <c r="DG156" s="43"/>
      <c r="DH156" s="43"/>
      <c r="DI156" s="43"/>
      <c r="DJ156" s="43"/>
      <c r="DK156" s="43"/>
      <c r="DL156" s="43"/>
      <c r="DM156" s="43"/>
      <c r="DN156" s="43"/>
      <c r="DO156" s="43"/>
      <c r="DP156" s="43"/>
      <c r="DQ156" s="43"/>
      <c r="DR156" s="124"/>
      <c r="DS156" s="43"/>
    </row>
    <row r="157" spans="1:123" s="39" customFormat="1" hidden="1" x14ac:dyDescent="0.2">
      <c r="A157" s="44" t="str">
        <f t="shared" si="39"/>
        <v>Eau Claire</v>
      </c>
      <c r="B157" s="44" t="str">
        <f t="shared" si="62"/>
        <v>cis-1,2-Dichloroethylene</v>
      </c>
      <c r="C157" s="38" t="s">
        <v>2587</v>
      </c>
      <c r="D157" s="38" t="str">
        <f t="shared" si="52"/>
        <v>S</v>
      </c>
      <c r="E157" s="44" t="s">
        <v>372</v>
      </c>
      <c r="F157" s="155" t="str">
        <f t="shared" si="46"/>
        <v>Residence S</v>
      </c>
      <c r="G157" s="44" t="str">
        <f t="shared" si="40"/>
        <v>Residential</v>
      </c>
      <c r="H157" s="44" t="str">
        <f t="shared" si="41"/>
        <v>Basement</v>
      </c>
      <c r="I157" s="38" t="str">
        <f t="shared" si="53"/>
        <v>Y</v>
      </c>
      <c r="J157" s="38" t="str">
        <f t="shared" si="54"/>
        <v>Y</v>
      </c>
      <c r="K157" s="38" t="str">
        <f>IF(AG157="","",IF(I157="N","n","Y"))</f>
        <v>Y</v>
      </c>
      <c r="L157" s="44"/>
      <c r="M157" s="38" t="str">
        <f t="shared" si="63"/>
        <v/>
      </c>
      <c r="N157" s="38" t="str">
        <f t="shared" si="42"/>
        <v/>
      </c>
      <c r="O157" s="38" t="str">
        <f t="shared" si="55"/>
        <v/>
      </c>
      <c r="P157" s="44"/>
      <c r="Q157" s="44"/>
      <c r="R157" s="44"/>
      <c r="S157" s="44"/>
      <c r="T157" s="44"/>
      <c r="U157" s="44"/>
      <c r="V157" s="44"/>
      <c r="W157" s="44"/>
      <c r="X157" s="44"/>
      <c r="Y157" s="38" t="str">
        <f t="shared" si="64"/>
        <v>Y</v>
      </c>
      <c r="Z157" s="38" t="str">
        <f t="shared" si="43"/>
        <v>Y</v>
      </c>
      <c r="AA157" s="38" t="str">
        <f t="shared" si="56"/>
        <v>Y</v>
      </c>
      <c r="AC157" s="59"/>
      <c r="AD157" s="204"/>
      <c r="AE157" s="38"/>
      <c r="AF157" s="38"/>
      <c r="AG157" s="125">
        <f t="shared" si="57"/>
        <v>41</v>
      </c>
      <c r="AH157" s="39">
        <v>12</v>
      </c>
      <c r="AI157" s="123">
        <f t="shared" si="58"/>
        <v>3938.1449467357256</v>
      </c>
      <c r="AM157" s="40">
        <f t="shared" si="47"/>
        <v>7.4</v>
      </c>
      <c r="AN157" s="39" t="str">
        <f t="shared" si="45"/>
        <v/>
      </c>
      <c r="AO157" s="204">
        <f t="shared" si="59"/>
        <v>1.8790572973028225E-3</v>
      </c>
      <c r="AP157" s="204"/>
      <c r="AQ157" s="59"/>
      <c r="AR157" s="59"/>
      <c r="AS157" s="115">
        <f t="shared" si="60"/>
        <v>1</v>
      </c>
      <c r="AT157" s="115">
        <f t="shared" si="61"/>
        <v>0</v>
      </c>
      <c r="AU157" s="115"/>
      <c r="AV157" s="115"/>
      <c r="AY157" s="115"/>
      <c r="AZ157" s="115"/>
      <c r="BA157" s="43">
        <v>47</v>
      </c>
      <c r="BB157" s="43" t="s">
        <v>571</v>
      </c>
      <c r="BC157" s="39" t="s">
        <v>1385</v>
      </c>
      <c r="BD157" s="39" t="s">
        <v>225</v>
      </c>
      <c r="BE157" s="37" t="s">
        <v>2345</v>
      </c>
      <c r="BG157" s="43">
        <v>164</v>
      </c>
      <c r="BH157" s="43" t="s">
        <v>1703</v>
      </c>
      <c r="BI157" s="43" t="s">
        <v>1387</v>
      </c>
      <c r="BJ157" s="43" t="s">
        <v>533</v>
      </c>
      <c r="BK157" s="43" t="s">
        <v>573</v>
      </c>
      <c r="BN157" s="43">
        <v>1.2192000000000001</v>
      </c>
      <c r="BO157" s="43" t="s">
        <v>1390</v>
      </c>
      <c r="BP157" s="48" t="s">
        <v>1406</v>
      </c>
      <c r="BQ157" s="43" t="s">
        <v>1704</v>
      </c>
      <c r="BS157" s="43" t="s">
        <v>1400</v>
      </c>
      <c r="BT157" s="43" t="s">
        <v>559</v>
      </c>
      <c r="BU157" s="43"/>
      <c r="BV157" s="43"/>
      <c r="BW157" s="243">
        <v>36844</v>
      </c>
      <c r="BX157" s="243"/>
      <c r="BY157" s="48" t="s">
        <v>451</v>
      </c>
      <c r="BZ157" s="43">
        <v>7.4</v>
      </c>
      <c r="CA157" s="43" t="s">
        <v>1396</v>
      </c>
      <c r="CC157" s="43">
        <v>0.74</v>
      </c>
      <c r="CD157" s="124" t="s">
        <v>2044</v>
      </c>
      <c r="CE157" s="43">
        <v>3586</v>
      </c>
      <c r="CR157" s="43" t="s">
        <v>1706</v>
      </c>
      <c r="CS157" s="251">
        <v>36808</v>
      </c>
      <c r="CT157" s="126"/>
      <c r="CU157" s="43">
        <v>6</v>
      </c>
      <c r="CV157" s="43" t="s">
        <v>1390</v>
      </c>
      <c r="CY157" s="39" t="s">
        <v>451</v>
      </c>
      <c r="CZ157" s="43">
        <v>41</v>
      </c>
      <c r="DA157" s="43" t="s">
        <v>2046</v>
      </c>
      <c r="DC157" s="43">
        <v>1</v>
      </c>
      <c r="DD157" s="43" t="s">
        <v>2044</v>
      </c>
      <c r="DE157" s="43">
        <v>453</v>
      </c>
      <c r="DF157" s="43"/>
      <c r="DG157" s="43"/>
      <c r="DH157" s="43"/>
      <c r="DI157" s="43"/>
      <c r="DJ157" s="43"/>
      <c r="DK157" s="43"/>
      <c r="DL157" s="43"/>
      <c r="DM157" s="43"/>
      <c r="DN157" s="43"/>
      <c r="DO157" s="43"/>
      <c r="DP157" s="43"/>
      <c r="DQ157" s="43"/>
      <c r="DR157" s="124"/>
      <c r="DS157" s="43"/>
    </row>
    <row r="158" spans="1:123" s="39" customFormat="1" hidden="1" x14ac:dyDescent="0.2">
      <c r="A158" s="44" t="str">
        <f t="shared" si="39"/>
        <v>Eau Claire</v>
      </c>
      <c r="B158" s="44" t="str">
        <f t="shared" si="62"/>
        <v>Trichloroethylene</v>
      </c>
      <c r="C158" s="38" t="s">
        <v>2587</v>
      </c>
      <c r="D158" s="38" t="str">
        <f t="shared" si="52"/>
        <v>S</v>
      </c>
      <c r="E158" s="44" t="s">
        <v>372</v>
      </c>
      <c r="F158" s="155" t="str">
        <f t="shared" si="46"/>
        <v>Residence S</v>
      </c>
      <c r="G158" s="44" t="str">
        <f t="shared" si="40"/>
        <v>Residential</v>
      </c>
      <c r="H158" s="44" t="str">
        <f t="shared" si="41"/>
        <v>Basement</v>
      </c>
      <c r="I158" s="38" t="str">
        <f t="shared" si="53"/>
        <v>Y</v>
      </c>
      <c r="J158" s="38" t="str">
        <f t="shared" si="54"/>
        <v>Y</v>
      </c>
      <c r="K158" s="38" t="str">
        <f>IF(AG158="","",IF(I158="N","n","Y"))</f>
        <v>Y</v>
      </c>
      <c r="L158" s="44"/>
      <c r="M158" s="38" t="str">
        <f t="shared" si="63"/>
        <v/>
      </c>
      <c r="N158" s="38" t="str">
        <f t="shared" si="42"/>
        <v/>
      </c>
      <c r="O158" s="38" t="str">
        <f t="shared" si="55"/>
        <v/>
      </c>
      <c r="P158" s="44"/>
      <c r="Q158" s="44"/>
      <c r="R158" s="44"/>
      <c r="S158" s="44"/>
      <c r="T158" s="44"/>
      <c r="U158" s="44"/>
      <c r="V158" s="44"/>
      <c r="W158" s="44"/>
      <c r="X158" s="44"/>
      <c r="Y158" s="38" t="str">
        <f t="shared" si="64"/>
        <v>Y</v>
      </c>
      <c r="Z158" s="38" t="str">
        <f t="shared" si="43"/>
        <v>Y</v>
      </c>
      <c r="AA158" s="38" t="str">
        <f t="shared" si="56"/>
        <v>Y</v>
      </c>
      <c r="AC158" s="59"/>
      <c r="AD158" s="204"/>
      <c r="AE158" s="38"/>
      <c r="AF158" s="38"/>
      <c r="AG158" s="125">
        <f t="shared" si="57"/>
        <v>300</v>
      </c>
      <c r="AH158" s="39">
        <v>12</v>
      </c>
      <c r="AI158" s="123">
        <f t="shared" si="58"/>
        <v>68302.305317461272</v>
      </c>
      <c r="AM158" s="40">
        <f t="shared" si="47"/>
        <v>17</v>
      </c>
      <c r="AN158" s="39">
        <f t="shared" si="45"/>
        <v>0.5</v>
      </c>
      <c r="AO158" s="204">
        <f t="shared" si="59"/>
        <v>2.4889350251043434E-4</v>
      </c>
      <c r="AP158" s="204"/>
      <c r="AQ158" s="59"/>
      <c r="AR158" s="59"/>
      <c r="AS158" s="115">
        <f t="shared" si="60"/>
        <v>1</v>
      </c>
      <c r="AT158" s="115">
        <f t="shared" si="61"/>
        <v>0</v>
      </c>
      <c r="AU158" s="115"/>
      <c r="AV158" s="115"/>
      <c r="AY158" s="115"/>
      <c r="AZ158" s="115"/>
      <c r="BA158" s="43">
        <v>47</v>
      </c>
      <c r="BB158" s="43" t="s">
        <v>571</v>
      </c>
      <c r="BC158" s="39" t="s">
        <v>1385</v>
      </c>
      <c r="BD158" s="39" t="s">
        <v>225</v>
      </c>
      <c r="BE158" s="37" t="s">
        <v>2345</v>
      </c>
      <c r="BG158" s="43">
        <v>164</v>
      </c>
      <c r="BH158" s="43" t="s">
        <v>1703</v>
      </c>
      <c r="BI158" s="43" t="s">
        <v>1387</v>
      </c>
      <c r="BJ158" s="43" t="s">
        <v>533</v>
      </c>
      <c r="BK158" s="43" t="s">
        <v>573</v>
      </c>
      <c r="BN158" s="43">
        <v>1.2192000000000001</v>
      </c>
      <c r="BO158" s="43" t="s">
        <v>1390</v>
      </c>
      <c r="BP158" s="48" t="s">
        <v>1406</v>
      </c>
      <c r="BQ158" s="43" t="s">
        <v>1704</v>
      </c>
      <c r="BS158" s="43" t="s">
        <v>1393</v>
      </c>
      <c r="BT158" s="43" t="s">
        <v>573</v>
      </c>
      <c r="BU158" s="43"/>
      <c r="BV158" s="43"/>
      <c r="BW158" s="243">
        <v>36844</v>
      </c>
      <c r="BX158" s="243"/>
      <c r="BY158" s="43" t="s">
        <v>575</v>
      </c>
      <c r="BZ158" s="43">
        <v>17</v>
      </c>
      <c r="CA158" s="43" t="s">
        <v>1396</v>
      </c>
      <c r="CC158" s="43">
        <v>1</v>
      </c>
      <c r="CD158" s="124" t="s">
        <v>2044</v>
      </c>
      <c r="CE158" s="43">
        <v>3582</v>
      </c>
      <c r="CR158" s="43" t="s">
        <v>1706</v>
      </c>
      <c r="CS158" s="251">
        <v>36808</v>
      </c>
      <c r="CT158" s="126"/>
      <c r="CU158" s="43">
        <v>6</v>
      </c>
      <c r="CV158" s="43" t="s">
        <v>1390</v>
      </c>
      <c r="CY158" s="39" t="s">
        <v>451</v>
      </c>
      <c r="CZ158" s="43">
        <v>300</v>
      </c>
      <c r="DA158" s="43" t="s">
        <v>2046</v>
      </c>
      <c r="DC158" s="43">
        <v>1</v>
      </c>
      <c r="DD158" s="43" t="s">
        <v>2044</v>
      </c>
      <c r="DE158" s="43">
        <v>450</v>
      </c>
      <c r="DF158" s="43"/>
      <c r="DG158" s="43"/>
      <c r="DH158" s="43"/>
      <c r="DI158" s="43"/>
      <c r="DJ158" s="43"/>
      <c r="DK158" s="43"/>
      <c r="DL158" s="43"/>
      <c r="DM158" s="43"/>
      <c r="DN158" s="43"/>
      <c r="DO158" s="43"/>
      <c r="DP158" s="43"/>
      <c r="DQ158" s="43"/>
      <c r="DR158" s="124"/>
      <c r="DS158" s="43"/>
    </row>
    <row r="159" spans="1:123" s="39" customFormat="1" hidden="1" x14ac:dyDescent="0.2">
      <c r="A159" s="44" t="str">
        <f t="shared" si="39"/>
        <v>Eau Claire</v>
      </c>
      <c r="B159" s="44" t="str">
        <f t="shared" si="62"/>
        <v>Trichloroethylene</v>
      </c>
      <c r="C159" s="38" t="s">
        <v>2587</v>
      </c>
      <c r="D159" s="38" t="str">
        <f t="shared" si="52"/>
        <v>S</v>
      </c>
      <c r="E159" s="44" t="s">
        <v>372</v>
      </c>
      <c r="F159" s="155" t="str">
        <f t="shared" si="46"/>
        <v>Residence S</v>
      </c>
      <c r="G159" s="44" t="str">
        <f t="shared" si="40"/>
        <v>Residential</v>
      </c>
      <c r="H159" s="44" t="str">
        <f t="shared" si="41"/>
        <v>Basement</v>
      </c>
      <c r="I159" s="38" t="str">
        <f t="shared" si="53"/>
        <v>Y</v>
      </c>
      <c r="J159" s="38" t="str">
        <f t="shared" si="54"/>
        <v>Y</v>
      </c>
      <c r="K159" s="38" t="s">
        <v>541</v>
      </c>
      <c r="L159" s="44" t="s">
        <v>1452</v>
      </c>
      <c r="M159" s="38" t="str">
        <f t="shared" si="63"/>
        <v/>
      </c>
      <c r="N159" s="38" t="str">
        <f t="shared" si="42"/>
        <v/>
      </c>
      <c r="O159" s="38" t="str">
        <f t="shared" si="55"/>
        <v/>
      </c>
      <c r="P159" s="44"/>
      <c r="Q159" s="44"/>
      <c r="R159" s="44"/>
      <c r="S159" s="44"/>
      <c r="T159" s="44"/>
      <c r="U159" s="44"/>
      <c r="V159" s="44"/>
      <c r="W159" s="44"/>
      <c r="X159" s="44"/>
      <c r="Y159" s="38" t="str">
        <f t="shared" si="64"/>
        <v>Y</v>
      </c>
      <c r="Z159" s="38" t="str">
        <f t="shared" si="43"/>
        <v>Y</v>
      </c>
      <c r="AA159" s="38" t="str">
        <f t="shared" si="56"/>
        <v>Y</v>
      </c>
      <c r="AC159" s="59"/>
      <c r="AD159" s="204"/>
      <c r="AE159" s="38"/>
      <c r="AF159" s="38"/>
      <c r="AG159" s="125">
        <f t="shared" si="57"/>
        <v>300</v>
      </c>
      <c r="AH159" s="39">
        <v>12</v>
      </c>
      <c r="AI159" s="123">
        <f t="shared" si="58"/>
        <v>68302.305317461272</v>
      </c>
      <c r="AM159" s="40">
        <f t="shared" si="47"/>
        <v>19</v>
      </c>
      <c r="AN159" s="39">
        <f t="shared" si="45"/>
        <v>0.5</v>
      </c>
      <c r="AO159" s="204">
        <f t="shared" si="59"/>
        <v>2.7817509104107369E-4</v>
      </c>
      <c r="AP159" s="204"/>
      <c r="AQ159" s="59"/>
      <c r="AR159" s="59"/>
      <c r="AS159" s="115">
        <f t="shared" si="60"/>
        <v>1</v>
      </c>
      <c r="AT159" s="115">
        <f t="shared" si="61"/>
        <v>0</v>
      </c>
      <c r="AU159" s="115"/>
      <c r="AV159" s="115"/>
      <c r="AY159" s="115"/>
      <c r="AZ159" s="115"/>
      <c r="BA159" s="43">
        <v>47</v>
      </c>
      <c r="BB159" s="43" t="s">
        <v>571</v>
      </c>
      <c r="BC159" s="39" t="s">
        <v>1385</v>
      </c>
      <c r="BD159" s="39" t="s">
        <v>225</v>
      </c>
      <c r="BE159" s="37" t="s">
        <v>2345</v>
      </c>
      <c r="BG159" s="43">
        <v>164</v>
      </c>
      <c r="BH159" s="43" t="s">
        <v>1703</v>
      </c>
      <c r="BI159" s="43" t="s">
        <v>1387</v>
      </c>
      <c r="BJ159" s="43" t="s">
        <v>533</v>
      </c>
      <c r="BK159" s="43" t="s">
        <v>573</v>
      </c>
      <c r="BN159" s="43">
        <v>1.2192000000000001</v>
      </c>
      <c r="BO159" s="43" t="s">
        <v>1390</v>
      </c>
      <c r="BP159" s="48" t="s">
        <v>1406</v>
      </c>
      <c r="BQ159" s="43" t="s">
        <v>1704</v>
      </c>
      <c r="BS159" s="43" t="s">
        <v>1393</v>
      </c>
      <c r="BT159" s="43" t="s">
        <v>559</v>
      </c>
      <c r="BU159" s="43"/>
      <c r="BV159" s="43"/>
      <c r="BW159" s="243">
        <v>36844</v>
      </c>
      <c r="BX159" s="243"/>
      <c r="BY159" s="48" t="s">
        <v>451</v>
      </c>
      <c r="BZ159" s="43">
        <v>19</v>
      </c>
      <c r="CA159" s="43" t="s">
        <v>1396</v>
      </c>
      <c r="CC159" s="43">
        <v>1</v>
      </c>
      <c r="CD159" s="124" t="s">
        <v>2044</v>
      </c>
      <c r="CE159" s="43">
        <v>3585</v>
      </c>
      <c r="CR159" s="43" t="s">
        <v>1706</v>
      </c>
      <c r="CS159" s="251">
        <v>36808</v>
      </c>
      <c r="CT159" s="126"/>
      <c r="CU159" s="43">
        <v>6</v>
      </c>
      <c r="CV159" s="43" t="s">
        <v>1390</v>
      </c>
      <c r="CY159" s="39" t="s">
        <v>451</v>
      </c>
      <c r="CZ159" s="43">
        <v>300</v>
      </c>
      <c r="DA159" s="43" t="s">
        <v>2046</v>
      </c>
      <c r="DC159" s="43">
        <v>1</v>
      </c>
      <c r="DD159" s="43" t="s">
        <v>2044</v>
      </c>
      <c r="DE159" s="43">
        <v>451</v>
      </c>
      <c r="DF159" s="43"/>
      <c r="DG159" s="43"/>
      <c r="DH159" s="43"/>
      <c r="DI159" s="43"/>
      <c r="DJ159" s="43"/>
      <c r="DK159" s="43"/>
      <c r="DL159" s="43"/>
      <c r="DM159" s="43"/>
      <c r="DN159" s="43"/>
      <c r="DO159" s="43"/>
      <c r="DP159" s="43"/>
      <c r="DQ159" s="43"/>
      <c r="DR159" s="124"/>
      <c r="DS159" s="43"/>
    </row>
    <row r="160" spans="1:123" s="39" customFormat="1" hidden="1" x14ac:dyDescent="0.2">
      <c r="A160" s="44" t="str">
        <f t="shared" si="39"/>
        <v>Eau Claire</v>
      </c>
      <c r="B160" s="44" t="str">
        <f t="shared" si="62"/>
        <v>Vinyl chloride (chloroethene)</v>
      </c>
      <c r="C160" s="38" t="s">
        <v>2587</v>
      </c>
      <c r="D160" s="38" t="str">
        <f t="shared" si="52"/>
        <v>S</v>
      </c>
      <c r="E160" s="44" t="s">
        <v>372</v>
      </c>
      <c r="F160" s="155" t="str">
        <f t="shared" si="46"/>
        <v>Residence S</v>
      </c>
      <c r="G160" s="44" t="str">
        <f t="shared" si="40"/>
        <v>Residential</v>
      </c>
      <c r="H160" s="44" t="str">
        <f t="shared" si="41"/>
        <v>Basement</v>
      </c>
      <c r="I160" s="38" t="str">
        <f t="shared" si="53"/>
        <v>n</v>
      </c>
      <c r="J160" s="38" t="str">
        <f t="shared" si="54"/>
        <v>Y</v>
      </c>
      <c r="K160" s="38" t="str">
        <f>IF(AG160="","",IF(I160="N","n","Y"))</f>
        <v>n</v>
      </c>
      <c r="L160" s="44" t="s">
        <v>1451</v>
      </c>
      <c r="M160" s="38" t="str">
        <f t="shared" si="63"/>
        <v/>
      </c>
      <c r="N160" s="38" t="str">
        <f t="shared" si="42"/>
        <v/>
      </c>
      <c r="O160" s="38" t="str">
        <f t="shared" si="55"/>
        <v/>
      </c>
      <c r="P160" s="44"/>
      <c r="Q160" s="44"/>
      <c r="R160" s="44"/>
      <c r="S160" s="44"/>
      <c r="T160" s="44"/>
      <c r="U160" s="44"/>
      <c r="V160" s="44"/>
      <c r="W160" s="44"/>
      <c r="X160" s="44"/>
      <c r="Y160" s="38" t="str">
        <f t="shared" si="64"/>
        <v>Y</v>
      </c>
      <c r="Z160" s="38" t="str">
        <f t="shared" si="43"/>
        <v>Y</v>
      </c>
      <c r="AA160" s="38" t="str">
        <f t="shared" si="56"/>
        <v>Y</v>
      </c>
      <c r="AC160" s="59"/>
      <c r="AD160" s="204"/>
      <c r="AE160" s="38"/>
      <c r="AF160" s="38"/>
      <c r="AG160" s="125">
        <f t="shared" si="57"/>
        <v>10</v>
      </c>
      <c r="AH160" s="39">
        <v>12</v>
      </c>
      <c r="AI160" s="123">
        <f t="shared" si="58"/>
        <v>7847.85549045884</v>
      </c>
      <c r="AM160" s="40">
        <f t="shared" si="47"/>
        <v>1</v>
      </c>
      <c r="AN160" s="39">
        <f t="shared" si="45"/>
        <v>0.01</v>
      </c>
      <c r="AO160" s="204">
        <f t="shared" si="59"/>
        <v>1.2742334529678413E-4</v>
      </c>
      <c r="AP160" s="204"/>
      <c r="AQ160" s="59"/>
      <c r="AR160" s="59"/>
      <c r="AS160" s="115">
        <f t="shared" si="60"/>
        <v>1</v>
      </c>
      <c r="AT160" s="115">
        <f t="shared" si="61"/>
        <v>0</v>
      </c>
      <c r="AU160" s="115"/>
      <c r="AV160" s="115"/>
      <c r="AY160" s="115"/>
      <c r="AZ160" s="115"/>
      <c r="BA160" s="43">
        <v>47</v>
      </c>
      <c r="BB160" s="43" t="s">
        <v>571</v>
      </c>
      <c r="BC160" s="39" t="s">
        <v>1385</v>
      </c>
      <c r="BD160" s="39" t="s">
        <v>225</v>
      </c>
      <c r="BE160" s="37" t="s">
        <v>2345</v>
      </c>
      <c r="BG160" s="43">
        <v>164</v>
      </c>
      <c r="BH160" s="43" t="s">
        <v>1703</v>
      </c>
      <c r="BI160" s="43" t="s">
        <v>1387</v>
      </c>
      <c r="BJ160" s="43" t="s">
        <v>533</v>
      </c>
      <c r="BK160" s="43" t="s">
        <v>573</v>
      </c>
      <c r="BN160" s="43">
        <v>1.2192000000000001</v>
      </c>
      <c r="BO160" s="43" t="s">
        <v>1390</v>
      </c>
      <c r="BP160" s="48" t="s">
        <v>1406</v>
      </c>
      <c r="BQ160" s="43" t="s">
        <v>1704</v>
      </c>
      <c r="BS160" s="43" t="s">
        <v>562</v>
      </c>
      <c r="BT160" s="43" t="s">
        <v>573</v>
      </c>
      <c r="BU160" s="43"/>
      <c r="BV160" s="43"/>
      <c r="BW160" s="243">
        <v>36844</v>
      </c>
      <c r="BX160" s="243"/>
      <c r="BY160" s="43" t="s">
        <v>575</v>
      </c>
      <c r="BZ160" s="43">
        <v>1</v>
      </c>
      <c r="CA160" s="43" t="s">
        <v>1396</v>
      </c>
      <c r="CC160" s="43">
        <v>0.46</v>
      </c>
      <c r="CD160" s="124" t="s">
        <v>2044</v>
      </c>
      <c r="CE160" s="43">
        <v>3581</v>
      </c>
      <c r="CR160" s="43" t="s">
        <v>1706</v>
      </c>
      <c r="CS160" s="251">
        <v>36808</v>
      </c>
      <c r="CT160" s="126"/>
      <c r="CU160" s="43">
        <v>6</v>
      </c>
      <c r="CV160" s="43" t="s">
        <v>1390</v>
      </c>
      <c r="CY160" s="39" t="s">
        <v>451</v>
      </c>
      <c r="CZ160" s="43">
        <v>10</v>
      </c>
      <c r="DA160" s="43" t="s">
        <v>2046</v>
      </c>
      <c r="DC160" s="43">
        <v>10</v>
      </c>
      <c r="DD160" s="43" t="s">
        <v>541</v>
      </c>
      <c r="DE160" s="43">
        <v>448</v>
      </c>
      <c r="DF160" s="43"/>
      <c r="DG160" s="43"/>
      <c r="DH160" s="43"/>
      <c r="DI160" s="43"/>
      <c r="DJ160" s="43"/>
      <c r="DK160" s="43"/>
      <c r="DL160" s="43"/>
      <c r="DM160" s="43"/>
      <c r="DN160" s="43"/>
      <c r="DO160" s="43"/>
      <c r="DP160" s="43"/>
      <c r="DQ160" s="43"/>
      <c r="DR160" s="124"/>
      <c r="DS160" s="43"/>
    </row>
    <row r="161" spans="1:123" s="39" customFormat="1" hidden="1" x14ac:dyDescent="0.2">
      <c r="A161" s="44" t="str">
        <f t="shared" si="39"/>
        <v>Eau Claire</v>
      </c>
      <c r="B161" s="44" t="str">
        <f t="shared" si="62"/>
        <v>Vinyl chloride (chloroethene)</v>
      </c>
      <c r="C161" s="38" t="s">
        <v>2587</v>
      </c>
      <c r="D161" s="38" t="str">
        <f t="shared" si="52"/>
        <v>S</v>
      </c>
      <c r="E161" s="44" t="s">
        <v>372</v>
      </c>
      <c r="F161" s="155" t="str">
        <f t="shared" si="46"/>
        <v>Residence S</v>
      </c>
      <c r="G161" s="44" t="str">
        <f t="shared" si="40"/>
        <v>Residential</v>
      </c>
      <c r="H161" s="44" t="str">
        <f t="shared" si="41"/>
        <v>Basement</v>
      </c>
      <c r="I161" s="38" t="str">
        <f t="shared" si="53"/>
        <v>n</v>
      </c>
      <c r="J161" s="38" t="str">
        <f t="shared" si="54"/>
        <v>Y</v>
      </c>
      <c r="K161" s="38" t="str">
        <f>IF(AG161="","",IF(I161="N","n","Y"))</f>
        <v>n</v>
      </c>
      <c r="L161" s="44" t="s">
        <v>1451</v>
      </c>
      <c r="M161" s="38" t="str">
        <f t="shared" si="63"/>
        <v/>
      </c>
      <c r="N161" s="38" t="str">
        <f t="shared" si="42"/>
        <v/>
      </c>
      <c r="O161" s="38" t="str">
        <f t="shared" si="55"/>
        <v/>
      </c>
      <c r="P161" s="44"/>
      <c r="Q161" s="44"/>
      <c r="R161" s="44"/>
      <c r="S161" s="44"/>
      <c r="T161" s="44"/>
      <c r="U161" s="44"/>
      <c r="V161" s="44"/>
      <c r="W161" s="44"/>
      <c r="X161" s="44"/>
      <c r="Y161" s="38" t="str">
        <f t="shared" si="64"/>
        <v>Y</v>
      </c>
      <c r="Z161" s="38" t="str">
        <f t="shared" si="43"/>
        <v>Y</v>
      </c>
      <c r="AA161" s="38" t="str">
        <f t="shared" si="56"/>
        <v>Y</v>
      </c>
      <c r="AC161" s="59"/>
      <c r="AD161" s="204"/>
      <c r="AE161" s="38"/>
      <c r="AF161" s="38"/>
      <c r="AG161" s="125">
        <f t="shared" si="57"/>
        <v>10</v>
      </c>
      <c r="AH161" s="39">
        <v>12</v>
      </c>
      <c r="AI161" s="123">
        <f t="shared" si="58"/>
        <v>7847.85549045884</v>
      </c>
      <c r="AM161" s="40">
        <f t="shared" si="47"/>
        <v>1.1000000000000001</v>
      </c>
      <c r="AN161" s="39">
        <f t="shared" si="45"/>
        <v>0.01</v>
      </c>
      <c r="AO161" s="204">
        <f t="shared" si="59"/>
        <v>1.4016567982646255E-4</v>
      </c>
      <c r="AP161" s="204"/>
      <c r="AQ161" s="59"/>
      <c r="AR161" s="59"/>
      <c r="AS161" s="115">
        <f t="shared" si="60"/>
        <v>1</v>
      </c>
      <c r="AT161" s="115">
        <f t="shared" si="61"/>
        <v>0</v>
      </c>
      <c r="AU161" s="115"/>
      <c r="AV161" s="115"/>
      <c r="AY161" s="115"/>
      <c r="AZ161" s="115"/>
      <c r="BA161" s="43">
        <v>47</v>
      </c>
      <c r="BB161" s="43" t="s">
        <v>571</v>
      </c>
      <c r="BC161" s="39" t="s">
        <v>1385</v>
      </c>
      <c r="BD161" s="39" t="s">
        <v>225</v>
      </c>
      <c r="BE161" s="37" t="s">
        <v>2345</v>
      </c>
      <c r="BG161" s="43">
        <v>164</v>
      </c>
      <c r="BH161" s="43" t="s">
        <v>1703</v>
      </c>
      <c r="BI161" s="43" t="s">
        <v>1387</v>
      </c>
      <c r="BJ161" s="43" t="s">
        <v>533</v>
      </c>
      <c r="BK161" s="43" t="s">
        <v>573</v>
      </c>
      <c r="BN161" s="43">
        <v>1.2192000000000001</v>
      </c>
      <c r="BO161" s="43" t="s">
        <v>1390</v>
      </c>
      <c r="BP161" s="48" t="s">
        <v>1406</v>
      </c>
      <c r="BQ161" s="43" t="s">
        <v>1704</v>
      </c>
      <c r="BS161" s="43" t="s">
        <v>562</v>
      </c>
      <c r="BT161" s="43" t="s">
        <v>559</v>
      </c>
      <c r="BU161" s="43"/>
      <c r="BV161" s="43"/>
      <c r="BW161" s="243">
        <v>36844</v>
      </c>
      <c r="BX161" s="243"/>
      <c r="BY161" s="48" t="s">
        <v>451</v>
      </c>
      <c r="BZ161" s="43">
        <v>1.1000000000000001</v>
      </c>
      <c r="CA161" s="43" t="s">
        <v>1396</v>
      </c>
      <c r="CC161" s="43">
        <v>0.48</v>
      </c>
      <c r="CD161" s="124" t="s">
        <v>2044</v>
      </c>
      <c r="CE161" s="43">
        <v>3584</v>
      </c>
      <c r="CR161" s="43" t="s">
        <v>1706</v>
      </c>
      <c r="CS161" s="251">
        <v>36808</v>
      </c>
      <c r="CT161" s="126"/>
      <c r="CU161" s="43">
        <v>6</v>
      </c>
      <c r="CV161" s="43" t="s">
        <v>1390</v>
      </c>
      <c r="CY161" s="39" t="s">
        <v>451</v>
      </c>
      <c r="CZ161" s="43">
        <v>10</v>
      </c>
      <c r="DA161" s="43" t="s">
        <v>2046</v>
      </c>
      <c r="DC161" s="43">
        <v>10</v>
      </c>
      <c r="DD161" s="43" t="s">
        <v>541</v>
      </c>
      <c r="DE161" s="43">
        <v>449</v>
      </c>
      <c r="DF161" s="43"/>
      <c r="DG161" s="43"/>
      <c r="DH161" s="43"/>
      <c r="DI161" s="43"/>
      <c r="DJ161" s="43"/>
      <c r="DK161" s="43"/>
      <c r="DL161" s="43"/>
      <c r="DM161" s="43"/>
      <c r="DN161" s="43"/>
      <c r="DO161" s="43"/>
      <c r="DP161" s="43"/>
      <c r="DQ161" s="43"/>
      <c r="DR161" s="124"/>
      <c r="DS161" s="43"/>
    </row>
    <row r="162" spans="1:123" s="39" customFormat="1" hidden="1" x14ac:dyDescent="0.2">
      <c r="A162" s="44" t="str">
        <f t="shared" si="39"/>
        <v>Endicott</v>
      </c>
      <c r="B162" s="44" t="str">
        <f t="shared" si="62"/>
        <v>1,1,1-Trichloroethane</v>
      </c>
      <c r="C162" s="38" t="s">
        <v>2587</v>
      </c>
      <c r="D162" s="38" t="str">
        <f t="shared" si="52"/>
        <v>LS</v>
      </c>
      <c r="E162" s="44" t="s">
        <v>372</v>
      </c>
      <c r="F162" s="155" t="str">
        <f t="shared" si="46"/>
        <v>Commercial 001</v>
      </c>
      <c r="G162" s="44" t="str">
        <f t="shared" si="40"/>
        <v>commercial</v>
      </c>
      <c r="H162" s="44" t="str">
        <f t="shared" si="41"/>
        <v>Basement - full</v>
      </c>
      <c r="I162" s="38"/>
      <c r="J162" s="38"/>
      <c r="K162" s="38"/>
      <c r="L162" s="44"/>
      <c r="M162" s="38" t="str">
        <f t="shared" si="63"/>
        <v>Y</v>
      </c>
      <c r="N162" s="38" t="str">
        <f t="shared" si="42"/>
        <v>Y</v>
      </c>
      <c r="O162" s="38" t="str">
        <f t="shared" ref="O162:O177" si="65">IF(AJ162="","",IF(M162="N","n","Y"))</f>
        <v>Y</v>
      </c>
      <c r="P162" s="38"/>
      <c r="Q162" s="38"/>
      <c r="R162" s="38"/>
      <c r="S162" s="38"/>
      <c r="T162" s="38"/>
      <c r="U162" s="38"/>
      <c r="V162" s="38"/>
      <c r="W162" s="38"/>
      <c r="X162" s="38"/>
      <c r="Y162" s="38" t="str">
        <f t="shared" si="64"/>
        <v>Y</v>
      </c>
      <c r="Z162" s="38" t="str">
        <f t="shared" si="43"/>
        <v>n</v>
      </c>
      <c r="AA162" s="38" t="str">
        <f t="shared" si="56"/>
        <v>Y</v>
      </c>
      <c r="AC162" s="59">
        <v>550</v>
      </c>
      <c r="AD162" s="204">
        <v>1.8181818181818182E-3</v>
      </c>
      <c r="AE162" s="38">
        <v>1</v>
      </c>
      <c r="AF162" s="38">
        <v>0</v>
      </c>
      <c r="AG162" s="125"/>
      <c r="AI162" s="123"/>
      <c r="AJ162" s="40">
        <f t="shared" ref="AJ162:AJ225" si="66">IF(CL162="","",IF(CM162="mg/m3",1000*CL162,IF(CM162="ppbv",CL162*INDEX(ppbv_ug_m3,MATCH(BS162,ChemName,0)),CL162)))</f>
        <v>550</v>
      </c>
      <c r="AK162" s="40"/>
      <c r="AL162" s="40"/>
      <c r="AM162" s="40">
        <f t="shared" si="47"/>
        <v>1</v>
      </c>
      <c r="AN162" s="39">
        <f t="shared" si="45"/>
        <v>3.1</v>
      </c>
      <c r="AO162" s="204"/>
      <c r="AP162" s="204">
        <f t="shared" ref="AP162:AP225" si="67">IF(AJ162="","",AM162/AJ162)</f>
        <v>1.8181818181818182E-3</v>
      </c>
      <c r="AQ162" s="45"/>
      <c r="AR162" s="45"/>
      <c r="AS162" s="115"/>
      <c r="AT162" s="115"/>
      <c r="AU162" s="115">
        <f t="shared" si="50"/>
        <v>1</v>
      </c>
      <c r="AV162" s="115">
        <f t="shared" si="51"/>
        <v>0</v>
      </c>
      <c r="AY162" s="115"/>
      <c r="AZ162" s="115"/>
      <c r="BA162" s="43">
        <v>32</v>
      </c>
      <c r="BB162" s="43" t="s">
        <v>2013</v>
      </c>
      <c r="BC162" s="48" t="s">
        <v>1403</v>
      </c>
      <c r="BE162" s="37" t="s">
        <v>2345</v>
      </c>
      <c r="BG162" s="43">
        <v>64</v>
      </c>
      <c r="BH162" s="43" t="s">
        <v>346</v>
      </c>
      <c r="BJ162" s="43" t="s">
        <v>2054</v>
      </c>
      <c r="BK162" s="43" t="s">
        <v>1389</v>
      </c>
      <c r="BL162" s="43">
        <v>12</v>
      </c>
      <c r="BM162" s="43" t="s">
        <v>1395</v>
      </c>
      <c r="BN162" s="43">
        <v>25</v>
      </c>
      <c r="BO162" s="43" t="s">
        <v>347</v>
      </c>
      <c r="BP162" s="48" t="s">
        <v>1406</v>
      </c>
      <c r="BQ162" s="43" t="s">
        <v>442</v>
      </c>
      <c r="BR162" s="43" t="s">
        <v>443</v>
      </c>
      <c r="BS162" s="43" t="s">
        <v>558</v>
      </c>
      <c r="BT162" s="43" t="s">
        <v>1990</v>
      </c>
      <c r="BU162" s="43"/>
      <c r="BV162" s="43"/>
      <c r="BW162" s="243">
        <v>37631</v>
      </c>
      <c r="BX162" s="243"/>
      <c r="BY162" s="48" t="s">
        <v>451</v>
      </c>
      <c r="BZ162" s="43">
        <v>1</v>
      </c>
      <c r="CA162" s="43" t="s">
        <v>1396</v>
      </c>
      <c r="CD162" s="124" t="s">
        <v>2044</v>
      </c>
      <c r="CE162" s="43">
        <v>1465</v>
      </c>
      <c r="CF162" s="43" t="s">
        <v>444</v>
      </c>
      <c r="CG162" s="251">
        <v>37631</v>
      </c>
      <c r="CH162" s="126"/>
      <c r="CK162" s="43" t="s">
        <v>1316</v>
      </c>
      <c r="CL162" s="43">
        <v>550</v>
      </c>
      <c r="CM162" s="43" t="s">
        <v>1396</v>
      </c>
      <c r="CP162" s="43" t="s">
        <v>2044</v>
      </c>
      <c r="CQ162" s="43">
        <v>44</v>
      </c>
      <c r="DR162" s="38"/>
    </row>
    <row r="163" spans="1:123" s="39" customFormat="1" hidden="1" x14ac:dyDescent="0.2">
      <c r="A163" s="44" t="str">
        <f t="shared" si="39"/>
        <v>Endicott</v>
      </c>
      <c r="B163" s="44" t="str">
        <f t="shared" si="62"/>
        <v>1,1,1-Trichloroethane</v>
      </c>
      <c r="C163" s="38" t="s">
        <v>2587</v>
      </c>
      <c r="D163" s="38" t="str">
        <f t="shared" si="52"/>
        <v>LS</v>
      </c>
      <c r="E163" s="44" t="s">
        <v>372</v>
      </c>
      <c r="F163" s="155" t="str">
        <f t="shared" si="46"/>
        <v>Commercial 001</v>
      </c>
      <c r="G163" s="44" t="str">
        <f t="shared" si="40"/>
        <v>commercial</v>
      </c>
      <c r="H163" s="44" t="str">
        <f t="shared" si="41"/>
        <v>Basement - full</v>
      </c>
      <c r="I163" s="38"/>
      <c r="J163" s="38"/>
      <c r="K163" s="38"/>
      <c r="L163" s="44"/>
      <c r="M163" s="38" t="str">
        <f t="shared" si="63"/>
        <v>Y</v>
      </c>
      <c r="N163" s="38" t="str">
        <f t="shared" si="42"/>
        <v>Y</v>
      </c>
      <c r="O163" s="38" t="str">
        <f t="shared" si="65"/>
        <v>Y</v>
      </c>
      <c r="P163" s="38"/>
      <c r="Q163" s="38"/>
      <c r="R163" s="38"/>
      <c r="S163" s="38"/>
      <c r="T163" s="38"/>
      <c r="U163" s="38"/>
      <c r="V163" s="38"/>
      <c r="W163" s="38"/>
      <c r="X163" s="38"/>
      <c r="Y163" s="38" t="str">
        <f t="shared" si="64"/>
        <v>Y</v>
      </c>
      <c r="Z163" s="38" t="str">
        <f t="shared" si="43"/>
        <v>n</v>
      </c>
      <c r="AA163" s="38" t="str">
        <f t="shared" si="56"/>
        <v>Y</v>
      </c>
      <c r="AC163" s="59">
        <v>1400</v>
      </c>
      <c r="AD163" s="204">
        <v>8.571428571428571E-4</v>
      </c>
      <c r="AE163" s="38">
        <v>1</v>
      </c>
      <c r="AF163" s="38">
        <v>0</v>
      </c>
      <c r="AG163" s="125"/>
      <c r="AI163" s="123"/>
      <c r="AJ163" s="40">
        <f t="shared" si="66"/>
        <v>1400</v>
      </c>
      <c r="AK163" s="40"/>
      <c r="AL163" s="40"/>
      <c r="AM163" s="40">
        <f t="shared" si="47"/>
        <v>1.2</v>
      </c>
      <c r="AN163" s="39">
        <f t="shared" si="45"/>
        <v>3.1</v>
      </c>
      <c r="AO163" s="204"/>
      <c r="AP163" s="204">
        <f t="shared" si="67"/>
        <v>8.571428571428571E-4</v>
      </c>
      <c r="AQ163" s="45"/>
      <c r="AR163" s="45"/>
      <c r="AS163" s="115"/>
      <c r="AT163" s="115"/>
      <c r="AU163" s="115">
        <f t="shared" si="50"/>
        <v>1</v>
      </c>
      <c r="AV163" s="115">
        <f t="shared" si="51"/>
        <v>0</v>
      </c>
      <c r="AY163" s="115"/>
      <c r="AZ163" s="115"/>
      <c r="BA163" s="43">
        <v>32</v>
      </c>
      <c r="BB163" s="43" t="s">
        <v>2013</v>
      </c>
      <c r="BC163" s="48" t="s">
        <v>1403</v>
      </c>
      <c r="BE163" s="37" t="s">
        <v>2345</v>
      </c>
      <c r="BG163" s="43">
        <v>64</v>
      </c>
      <c r="BH163" s="43" t="s">
        <v>346</v>
      </c>
      <c r="BJ163" s="43" t="s">
        <v>2054</v>
      </c>
      <c r="BK163" s="43" t="s">
        <v>1389</v>
      </c>
      <c r="BL163" s="43">
        <v>12</v>
      </c>
      <c r="BM163" s="43" t="s">
        <v>1395</v>
      </c>
      <c r="BN163" s="43">
        <v>25</v>
      </c>
      <c r="BO163" s="43" t="s">
        <v>347</v>
      </c>
      <c r="BP163" s="48" t="s">
        <v>1406</v>
      </c>
      <c r="BQ163" s="43" t="s">
        <v>442</v>
      </c>
      <c r="BR163" s="43" t="s">
        <v>443</v>
      </c>
      <c r="BS163" s="43" t="s">
        <v>558</v>
      </c>
      <c r="BT163" s="43" t="s">
        <v>1990</v>
      </c>
      <c r="BU163" s="43"/>
      <c r="BV163" s="43"/>
      <c r="BW163" s="243">
        <v>37631</v>
      </c>
      <c r="BX163" s="243"/>
      <c r="BY163" s="48" t="s">
        <v>451</v>
      </c>
      <c r="BZ163" s="43">
        <v>1.2</v>
      </c>
      <c r="CA163" s="43" t="s">
        <v>1396</v>
      </c>
      <c r="CD163" s="124" t="s">
        <v>2044</v>
      </c>
      <c r="CE163" s="43">
        <v>1476</v>
      </c>
      <c r="CF163" s="43" t="s">
        <v>445</v>
      </c>
      <c r="CG163" s="251">
        <v>37631</v>
      </c>
      <c r="CH163" s="126"/>
      <c r="CK163" s="43" t="s">
        <v>2042</v>
      </c>
      <c r="CL163" s="43">
        <v>1400</v>
      </c>
      <c r="CM163" s="43" t="s">
        <v>1396</v>
      </c>
      <c r="CP163" s="43" t="s">
        <v>2044</v>
      </c>
      <c r="CQ163" s="43">
        <v>47</v>
      </c>
      <c r="DR163" s="38"/>
    </row>
    <row r="164" spans="1:123" s="39" customFormat="1" hidden="1" x14ac:dyDescent="0.2">
      <c r="A164" s="44" t="str">
        <f t="shared" si="39"/>
        <v>Endicott</v>
      </c>
      <c r="B164" s="44" t="str">
        <f t="shared" si="62"/>
        <v>1,1,2-Trichloro-1,2,2-trifluoroethane</v>
      </c>
      <c r="C164" s="38" t="s">
        <v>2587</v>
      </c>
      <c r="D164" s="38" t="str">
        <f t="shared" si="52"/>
        <v>LS</v>
      </c>
      <c r="E164" s="44" t="s">
        <v>372</v>
      </c>
      <c r="F164" s="155" t="str">
        <f t="shared" si="46"/>
        <v>Commercial 001</v>
      </c>
      <c r="G164" s="44" t="str">
        <f t="shared" si="40"/>
        <v>commercial</v>
      </c>
      <c r="H164" s="44" t="str">
        <f t="shared" si="41"/>
        <v>Basement - full</v>
      </c>
      <c r="I164" s="38"/>
      <c r="J164" s="38"/>
      <c r="K164" s="38"/>
      <c r="L164" s="44"/>
      <c r="M164" s="38" t="str">
        <f t="shared" si="63"/>
        <v>Y</v>
      </c>
      <c r="N164" s="38" t="str">
        <f t="shared" si="42"/>
        <v>Y</v>
      </c>
      <c r="O164" s="38" t="str">
        <f t="shared" si="65"/>
        <v>Y</v>
      </c>
      <c r="P164" s="38"/>
      <c r="Q164" s="38"/>
      <c r="R164" s="38"/>
      <c r="S164" s="38"/>
      <c r="T164" s="38"/>
      <c r="U164" s="38"/>
      <c r="V164" s="38"/>
      <c r="W164" s="38"/>
      <c r="X164" s="38"/>
      <c r="Y164" s="38" t="str">
        <f t="shared" si="64"/>
        <v>Y</v>
      </c>
      <c r="Z164" s="38" t="str">
        <f t="shared" si="43"/>
        <v>n</v>
      </c>
      <c r="AA164" s="38" t="str">
        <f t="shared" si="56"/>
        <v>Y</v>
      </c>
      <c r="AC164" s="59">
        <v>240</v>
      </c>
      <c r="AD164" s="204">
        <v>1.75E-3</v>
      </c>
      <c r="AE164" s="38">
        <v>1</v>
      </c>
      <c r="AF164" s="38">
        <v>0</v>
      </c>
      <c r="AG164" s="125"/>
      <c r="AI164" s="123"/>
      <c r="AJ164" s="40">
        <f t="shared" si="66"/>
        <v>240</v>
      </c>
      <c r="AK164" s="40"/>
      <c r="AL164" s="40"/>
      <c r="AM164" s="40">
        <f t="shared" si="47"/>
        <v>0.42</v>
      </c>
      <c r="AN164" s="39">
        <f t="shared" si="45"/>
        <v>1.8</v>
      </c>
      <c r="AO164" s="204"/>
      <c r="AP164" s="204">
        <f t="shared" si="67"/>
        <v>1.75E-3</v>
      </c>
      <c r="AQ164" s="45"/>
      <c r="AR164" s="45"/>
      <c r="AS164" s="115"/>
      <c r="AT164" s="115"/>
      <c r="AU164" s="115">
        <f t="shared" si="50"/>
        <v>1</v>
      </c>
      <c r="AV164" s="115">
        <f t="shared" si="51"/>
        <v>0</v>
      </c>
      <c r="AY164" s="115"/>
      <c r="AZ164" s="115"/>
      <c r="BA164" s="43">
        <v>32</v>
      </c>
      <c r="BB164" s="43" t="s">
        <v>2013</v>
      </c>
      <c r="BC164" s="48" t="s">
        <v>1403</v>
      </c>
      <c r="BE164" s="37" t="s">
        <v>2345</v>
      </c>
      <c r="BG164" s="43">
        <v>64</v>
      </c>
      <c r="BH164" s="43" t="s">
        <v>346</v>
      </c>
      <c r="BJ164" s="43" t="s">
        <v>2054</v>
      </c>
      <c r="BK164" s="43" t="s">
        <v>1389</v>
      </c>
      <c r="BL164" s="43">
        <v>12</v>
      </c>
      <c r="BM164" s="43" t="s">
        <v>1395</v>
      </c>
      <c r="BN164" s="43">
        <v>25</v>
      </c>
      <c r="BO164" s="43" t="s">
        <v>347</v>
      </c>
      <c r="BP164" s="48" t="s">
        <v>1406</v>
      </c>
      <c r="BQ164" s="43" t="s">
        <v>442</v>
      </c>
      <c r="BR164" s="43" t="s">
        <v>443</v>
      </c>
      <c r="BS164" s="43" t="s">
        <v>1132</v>
      </c>
      <c r="BT164" s="43" t="s">
        <v>1990</v>
      </c>
      <c r="BU164" s="43"/>
      <c r="BV164" s="43"/>
      <c r="BW164" s="243">
        <v>37631</v>
      </c>
      <c r="BX164" s="243"/>
      <c r="BY164" s="48" t="s">
        <v>451</v>
      </c>
      <c r="BZ164" s="43">
        <v>0.42</v>
      </c>
      <c r="CA164" s="43" t="s">
        <v>1396</v>
      </c>
      <c r="CD164" s="124" t="s">
        <v>2044</v>
      </c>
      <c r="CE164" s="43">
        <v>1480</v>
      </c>
      <c r="CF164" s="43" t="s">
        <v>445</v>
      </c>
      <c r="CG164" s="251">
        <v>37631</v>
      </c>
      <c r="CH164" s="126"/>
      <c r="CK164" s="43" t="s">
        <v>2042</v>
      </c>
      <c r="CL164" s="43">
        <v>240</v>
      </c>
      <c r="CM164" s="43" t="s">
        <v>1396</v>
      </c>
      <c r="CP164" s="43" t="s">
        <v>2044</v>
      </c>
      <c r="CQ164" s="43">
        <v>48</v>
      </c>
      <c r="DR164" s="38"/>
    </row>
    <row r="165" spans="1:123" s="39" customFormat="1" hidden="1" x14ac:dyDescent="0.2">
      <c r="A165" s="44" t="str">
        <f t="shared" si="39"/>
        <v>Endicott</v>
      </c>
      <c r="B165" s="44" t="str">
        <f t="shared" si="62"/>
        <v>cis-1,2-Dichloroethylene</v>
      </c>
      <c r="C165" s="38" t="s">
        <v>2587</v>
      </c>
      <c r="D165" s="38" t="str">
        <f t="shared" si="52"/>
        <v>LS</v>
      </c>
      <c r="E165" s="44" t="s">
        <v>372</v>
      </c>
      <c r="F165" s="155" t="str">
        <f t="shared" si="46"/>
        <v>Commercial 001</v>
      </c>
      <c r="G165" s="44" t="str">
        <f t="shared" si="40"/>
        <v>commercial</v>
      </c>
      <c r="H165" s="44" t="str">
        <f t="shared" si="41"/>
        <v>Basement - full</v>
      </c>
      <c r="I165" s="38"/>
      <c r="J165" s="38"/>
      <c r="K165" s="38"/>
      <c r="L165" s="44"/>
      <c r="M165" s="38" t="str">
        <f t="shared" si="63"/>
        <v>Y</v>
      </c>
      <c r="N165" s="38" t="str">
        <f t="shared" si="42"/>
        <v>Y</v>
      </c>
      <c r="O165" s="38" t="str">
        <f t="shared" si="65"/>
        <v>Y</v>
      </c>
      <c r="P165" s="38"/>
      <c r="Q165" s="38"/>
      <c r="R165" s="38"/>
      <c r="S165" s="38"/>
      <c r="T165" s="38"/>
      <c r="U165" s="38"/>
      <c r="V165" s="38"/>
      <c r="W165" s="38"/>
      <c r="X165" s="38"/>
      <c r="Y165" s="38" t="str">
        <f t="shared" si="64"/>
        <v>Y</v>
      </c>
      <c r="Z165" s="38" t="str">
        <f t="shared" si="43"/>
        <v>Y</v>
      </c>
      <c r="AA165" s="38" t="str">
        <f t="shared" si="56"/>
        <v>Y</v>
      </c>
      <c r="AC165" s="59">
        <v>1400</v>
      </c>
      <c r="AD165" s="204">
        <v>5.3571428571428574E-4</v>
      </c>
      <c r="AE165" s="38">
        <v>1</v>
      </c>
      <c r="AF165" s="38">
        <v>0</v>
      </c>
      <c r="AG165" s="125"/>
      <c r="AI165" s="123"/>
      <c r="AJ165" s="40">
        <f t="shared" si="66"/>
        <v>1400</v>
      </c>
      <c r="AK165" s="40"/>
      <c r="AL165" s="40"/>
      <c r="AM165" s="40">
        <f t="shared" si="47"/>
        <v>0.75</v>
      </c>
      <c r="AN165" s="39" t="str">
        <f t="shared" si="45"/>
        <v/>
      </c>
      <c r="AO165" s="204"/>
      <c r="AP165" s="204">
        <f t="shared" si="67"/>
        <v>5.3571428571428574E-4</v>
      </c>
      <c r="AQ165" s="45"/>
      <c r="AR165" s="45"/>
      <c r="AS165" s="115"/>
      <c r="AT165" s="115"/>
      <c r="AU165" s="115">
        <f t="shared" si="50"/>
        <v>1</v>
      </c>
      <c r="AV165" s="115">
        <f t="shared" si="51"/>
        <v>0</v>
      </c>
      <c r="AY165" s="115"/>
      <c r="AZ165" s="115"/>
      <c r="BA165" s="43">
        <v>32</v>
      </c>
      <c r="BB165" s="43" t="s">
        <v>2013</v>
      </c>
      <c r="BC165" s="48" t="s">
        <v>1403</v>
      </c>
      <c r="BE165" s="37" t="s">
        <v>2345</v>
      </c>
      <c r="BG165" s="43">
        <v>64</v>
      </c>
      <c r="BH165" s="43" t="s">
        <v>346</v>
      </c>
      <c r="BJ165" s="43" t="s">
        <v>2054</v>
      </c>
      <c r="BK165" s="43" t="s">
        <v>1389</v>
      </c>
      <c r="BL165" s="43">
        <v>12</v>
      </c>
      <c r="BM165" s="43" t="s">
        <v>1395</v>
      </c>
      <c r="BN165" s="43">
        <v>25</v>
      </c>
      <c r="BO165" s="43" t="s">
        <v>347</v>
      </c>
      <c r="BP165" s="48" t="s">
        <v>1406</v>
      </c>
      <c r="BQ165" s="43" t="s">
        <v>442</v>
      </c>
      <c r="BR165" s="43" t="s">
        <v>443</v>
      </c>
      <c r="BS165" s="43" t="s">
        <v>1400</v>
      </c>
      <c r="BT165" s="43" t="s">
        <v>1990</v>
      </c>
      <c r="BU165" s="43"/>
      <c r="BV165" s="43"/>
      <c r="BW165" s="243">
        <v>37631</v>
      </c>
      <c r="BX165" s="243"/>
      <c r="BY165" s="48" t="s">
        <v>451</v>
      </c>
      <c r="BZ165" s="43">
        <v>0.75</v>
      </c>
      <c r="CA165" s="43" t="s">
        <v>1396</v>
      </c>
      <c r="CD165" s="124" t="s">
        <v>2044</v>
      </c>
      <c r="CE165" s="43">
        <v>1473</v>
      </c>
      <c r="CF165" s="43" t="s">
        <v>445</v>
      </c>
      <c r="CG165" s="251">
        <v>37631</v>
      </c>
      <c r="CH165" s="126"/>
      <c r="CK165" s="43" t="s">
        <v>2042</v>
      </c>
      <c r="CL165" s="43">
        <v>1400</v>
      </c>
      <c r="CM165" s="43" t="s">
        <v>1396</v>
      </c>
      <c r="CP165" s="43" t="s">
        <v>2044</v>
      </c>
      <c r="CQ165" s="43">
        <v>46</v>
      </c>
      <c r="DR165" s="38"/>
    </row>
    <row r="166" spans="1:123" s="39" customFormat="1" hidden="1" x14ac:dyDescent="0.2">
      <c r="A166" s="44" t="str">
        <f t="shared" si="39"/>
        <v>Endicott</v>
      </c>
      <c r="B166" s="44" t="str">
        <f t="shared" si="62"/>
        <v>Tetrachloroethylene</v>
      </c>
      <c r="C166" s="38" t="s">
        <v>2587</v>
      </c>
      <c r="D166" s="38" t="str">
        <f t="shared" si="52"/>
        <v>LS</v>
      </c>
      <c r="E166" s="44" t="s">
        <v>372</v>
      </c>
      <c r="F166" s="155" t="str">
        <f t="shared" si="46"/>
        <v>Commercial 001</v>
      </c>
      <c r="G166" s="44" t="str">
        <f t="shared" si="40"/>
        <v>commercial</v>
      </c>
      <c r="H166" s="44" t="str">
        <f t="shared" si="41"/>
        <v>Basement - full</v>
      </c>
      <c r="I166" s="38"/>
      <c r="J166" s="38"/>
      <c r="K166" s="38"/>
      <c r="L166" s="44"/>
      <c r="M166" s="38" t="str">
        <f t="shared" si="63"/>
        <v>n</v>
      </c>
      <c r="N166" s="38" t="str">
        <f t="shared" si="42"/>
        <v>n</v>
      </c>
      <c r="O166" s="455" t="s">
        <v>1397</v>
      </c>
      <c r="P166" s="44" t="s">
        <v>1451</v>
      </c>
      <c r="Q166" s="44"/>
      <c r="R166" s="44"/>
      <c r="S166" s="44"/>
      <c r="T166" s="44"/>
      <c r="U166" s="44"/>
      <c r="V166" s="44"/>
      <c r="W166" s="44"/>
      <c r="X166" s="44"/>
      <c r="Y166" s="38" t="str">
        <f t="shared" si="64"/>
        <v>Y</v>
      </c>
      <c r="Z166" s="38" t="str">
        <f t="shared" si="43"/>
        <v>n</v>
      </c>
      <c r="AA166" s="38" t="str">
        <f t="shared" si="56"/>
        <v>Y</v>
      </c>
      <c r="AC166" s="59">
        <v>61</v>
      </c>
      <c r="AD166" s="204">
        <v>1.5245901639344262E-2</v>
      </c>
      <c r="AE166" s="38">
        <v>1</v>
      </c>
      <c r="AF166" s="38">
        <v>0</v>
      </c>
      <c r="AG166" s="125"/>
      <c r="AI166" s="123"/>
      <c r="AJ166" s="40">
        <f t="shared" si="66"/>
        <v>61</v>
      </c>
      <c r="AK166" s="40"/>
      <c r="AL166" s="40"/>
      <c r="AM166" s="40">
        <f t="shared" si="47"/>
        <v>0.93</v>
      </c>
      <c r="AN166" s="39">
        <f t="shared" si="45"/>
        <v>3.8</v>
      </c>
      <c r="AO166" s="204"/>
      <c r="AP166" s="204">
        <f t="shared" si="67"/>
        <v>1.5245901639344262E-2</v>
      </c>
      <c r="AQ166" s="45"/>
      <c r="AR166" s="45"/>
      <c r="AS166" s="115"/>
      <c r="AT166" s="115"/>
      <c r="AU166" s="115">
        <f t="shared" si="50"/>
        <v>1</v>
      </c>
      <c r="AV166" s="115">
        <f t="shared" si="51"/>
        <v>0</v>
      </c>
      <c r="AY166" s="115"/>
      <c r="AZ166" s="115"/>
      <c r="BA166" s="43">
        <v>32</v>
      </c>
      <c r="BB166" s="43" t="s">
        <v>2013</v>
      </c>
      <c r="BC166" s="48" t="s">
        <v>1403</v>
      </c>
      <c r="BE166" s="37" t="s">
        <v>2345</v>
      </c>
      <c r="BG166" s="43">
        <v>64</v>
      </c>
      <c r="BH166" s="43" t="s">
        <v>346</v>
      </c>
      <c r="BJ166" s="43" t="s">
        <v>2054</v>
      </c>
      <c r="BK166" s="43" t="s">
        <v>1389</v>
      </c>
      <c r="BL166" s="43">
        <v>12</v>
      </c>
      <c r="BM166" s="43" t="s">
        <v>1395</v>
      </c>
      <c r="BN166" s="43">
        <v>25</v>
      </c>
      <c r="BO166" s="43" t="s">
        <v>347</v>
      </c>
      <c r="BP166" s="48" t="s">
        <v>1406</v>
      </c>
      <c r="BQ166" s="43" t="s">
        <v>442</v>
      </c>
      <c r="BR166" s="43" t="s">
        <v>443</v>
      </c>
      <c r="BS166" s="43" t="s">
        <v>2057</v>
      </c>
      <c r="BT166" s="43" t="s">
        <v>1990</v>
      </c>
      <c r="BU166" s="43"/>
      <c r="BV166" s="43"/>
      <c r="BW166" s="243">
        <v>37631</v>
      </c>
      <c r="BX166" s="243"/>
      <c r="BY166" s="48" t="s">
        <v>451</v>
      </c>
      <c r="BZ166" s="43">
        <v>0.93</v>
      </c>
      <c r="CA166" s="43" t="s">
        <v>1396</v>
      </c>
      <c r="CD166" s="124" t="s">
        <v>2044</v>
      </c>
      <c r="CE166" s="43">
        <v>1460</v>
      </c>
      <c r="CF166" s="43" t="s">
        <v>444</v>
      </c>
      <c r="CG166" s="251">
        <v>37631</v>
      </c>
      <c r="CH166" s="126"/>
      <c r="CK166" s="43" t="s">
        <v>1316</v>
      </c>
      <c r="CL166" s="43">
        <v>61</v>
      </c>
      <c r="CM166" s="43" t="s">
        <v>1396</v>
      </c>
      <c r="CO166" s="43">
        <v>61</v>
      </c>
      <c r="CP166" s="43" t="s">
        <v>541</v>
      </c>
      <c r="CQ166" s="43">
        <v>42</v>
      </c>
      <c r="DR166" s="38"/>
    </row>
    <row r="167" spans="1:123" s="39" customFormat="1" hidden="1" x14ac:dyDescent="0.2">
      <c r="A167" s="44" t="str">
        <f t="shared" si="39"/>
        <v>Endicott</v>
      </c>
      <c r="B167" s="44" t="str">
        <f t="shared" si="62"/>
        <v>Trichloroethylene</v>
      </c>
      <c r="C167" s="38" t="s">
        <v>2587</v>
      </c>
      <c r="D167" s="38" t="str">
        <f t="shared" si="52"/>
        <v>LS</v>
      </c>
      <c r="E167" s="44" t="s">
        <v>372</v>
      </c>
      <c r="F167" s="155" t="str">
        <f t="shared" si="46"/>
        <v>Commercial 001</v>
      </c>
      <c r="G167" s="44" t="str">
        <f t="shared" si="40"/>
        <v>commercial</v>
      </c>
      <c r="H167" s="44" t="str">
        <f t="shared" si="41"/>
        <v>Basement - full</v>
      </c>
      <c r="I167" s="38"/>
      <c r="J167" s="38"/>
      <c r="K167" s="38"/>
      <c r="L167" s="44"/>
      <c r="M167" s="38" t="str">
        <f t="shared" si="63"/>
        <v>Y</v>
      </c>
      <c r="N167" s="38" t="str">
        <f t="shared" si="42"/>
        <v>Y</v>
      </c>
      <c r="O167" s="38" t="str">
        <f t="shared" si="65"/>
        <v>Y</v>
      </c>
      <c r="P167" s="38"/>
      <c r="Q167" s="38"/>
      <c r="R167" s="38"/>
      <c r="S167" s="38"/>
      <c r="T167" s="38"/>
      <c r="U167" s="38"/>
      <c r="V167" s="38"/>
      <c r="W167" s="38"/>
      <c r="X167" s="38"/>
      <c r="Y167" s="38" t="str">
        <f t="shared" si="64"/>
        <v>Y</v>
      </c>
      <c r="Z167" s="38" t="str">
        <f t="shared" si="43"/>
        <v>Y</v>
      </c>
      <c r="AA167" s="38" t="str">
        <f t="shared" si="56"/>
        <v>Y</v>
      </c>
      <c r="AC167" s="59">
        <v>13000</v>
      </c>
      <c r="AD167" s="204">
        <v>2.6923076923076922E-4</v>
      </c>
      <c r="AE167" s="38">
        <v>1</v>
      </c>
      <c r="AF167" s="38">
        <v>0</v>
      </c>
      <c r="AG167" s="125"/>
      <c r="AI167" s="123"/>
      <c r="AJ167" s="40">
        <f t="shared" si="66"/>
        <v>13000</v>
      </c>
      <c r="AK167" s="40"/>
      <c r="AL167" s="40"/>
      <c r="AM167" s="40">
        <f t="shared" si="47"/>
        <v>3.5</v>
      </c>
      <c r="AN167" s="39">
        <f t="shared" si="45"/>
        <v>0.5</v>
      </c>
      <c r="AO167" s="204"/>
      <c r="AP167" s="204">
        <f t="shared" si="67"/>
        <v>2.6923076923076922E-4</v>
      </c>
      <c r="AQ167" s="45"/>
      <c r="AR167" s="45"/>
      <c r="AS167" s="115"/>
      <c r="AT167" s="115"/>
      <c r="AU167" s="115">
        <f t="shared" si="50"/>
        <v>1</v>
      </c>
      <c r="AV167" s="115">
        <f t="shared" si="51"/>
        <v>0</v>
      </c>
      <c r="AY167" s="115"/>
      <c r="AZ167" s="115"/>
      <c r="BA167" s="43">
        <v>32</v>
      </c>
      <c r="BB167" s="43" t="s">
        <v>2013</v>
      </c>
      <c r="BC167" s="48" t="s">
        <v>1403</v>
      </c>
      <c r="BE167" s="37" t="s">
        <v>2345</v>
      </c>
      <c r="BG167" s="43">
        <v>64</v>
      </c>
      <c r="BH167" s="43" t="s">
        <v>346</v>
      </c>
      <c r="BJ167" s="43" t="s">
        <v>2054</v>
      </c>
      <c r="BK167" s="43" t="s">
        <v>1389</v>
      </c>
      <c r="BL167" s="43">
        <v>12</v>
      </c>
      <c r="BM167" s="43" t="s">
        <v>1395</v>
      </c>
      <c r="BN167" s="43">
        <v>25</v>
      </c>
      <c r="BO167" s="43" t="s">
        <v>347</v>
      </c>
      <c r="BP167" s="48" t="s">
        <v>1406</v>
      </c>
      <c r="BQ167" s="43" t="s">
        <v>442</v>
      </c>
      <c r="BR167" s="43" t="s">
        <v>443</v>
      </c>
      <c r="BS167" s="43" t="s">
        <v>1393</v>
      </c>
      <c r="BT167" s="43" t="s">
        <v>1990</v>
      </c>
      <c r="BU167" s="43"/>
      <c r="BV167" s="43"/>
      <c r="BW167" s="243">
        <v>37631</v>
      </c>
      <c r="BX167" s="243"/>
      <c r="BY167" s="48" t="s">
        <v>451</v>
      </c>
      <c r="BZ167" s="43">
        <v>3.5</v>
      </c>
      <c r="CA167" s="43" t="s">
        <v>1396</v>
      </c>
      <c r="CD167" s="124" t="s">
        <v>2044</v>
      </c>
      <c r="CE167" s="43">
        <v>1472</v>
      </c>
      <c r="CF167" s="43" t="s">
        <v>445</v>
      </c>
      <c r="CG167" s="251">
        <v>37631</v>
      </c>
      <c r="CH167" s="126"/>
      <c r="CK167" s="43" t="s">
        <v>2042</v>
      </c>
      <c r="CL167" s="43">
        <v>13000</v>
      </c>
      <c r="CM167" s="43" t="s">
        <v>1396</v>
      </c>
      <c r="CP167" s="43" t="s">
        <v>2044</v>
      </c>
      <c r="CQ167" s="43">
        <v>45</v>
      </c>
      <c r="DR167" s="38"/>
    </row>
    <row r="168" spans="1:123" s="39" customFormat="1" hidden="1" x14ac:dyDescent="0.2">
      <c r="A168" s="44" t="str">
        <f t="shared" si="39"/>
        <v>Endicott</v>
      </c>
      <c r="B168" s="44" t="str">
        <f t="shared" si="62"/>
        <v>Trichloroethylene</v>
      </c>
      <c r="C168" s="38" t="s">
        <v>2587</v>
      </c>
      <c r="D168" s="38" t="str">
        <f t="shared" si="52"/>
        <v>LS</v>
      </c>
      <c r="E168" s="44" t="s">
        <v>372</v>
      </c>
      <c r="F168" s="155" t="str">
        <f t="shared" si="46"/>
        <v>Commercial 001</v>
      </c>
      <c r="G168" s="44" t="str">
        <f t="shared" si="40"/>
        <v>commercial</v>
      </c>
      <c r="H168" s="44" t="str">
        <f t="shared" si="41"/>
        <v>Basement - full</v>
      </c>
      <c r="I168" s="38"/>
      <c r="J168" s="38"/>
      <c r="K168" s="38"/>
      <c r="L168" s="44"/>
      <c r="M168" s="38" t="str">
        <f t="shared" si="63"/>
        <v>Y</v>
      </c>
      <c r="N168" s="38" t="str">
        <f t="shared" si="42"/>
        <v>Y</v>
      </c>
      <c r="O168" s="38" t="str">
        <f t="shared" si="65"/>
        <v>Y</v>
      </c>
      <c r="P168" s="38"/>
      <c r="Q168" s="38"/>
      <c r="R168" s="38"/>
      <c r="S168" s="38"/>
      <c r="T168" s="38"/>
      <c r="U168" s="38"/>
      <c r="V168" s="38"/>
      <c r="W168" s="38"/>
      <c r="X168" s="38"/>
      <c r="Y168" s="38" t="str">
        <f t="shared" si="64"/>
        <v>Y</v>
      </c>
      <c r="Z168" s="38" t="str">
        <f t="shared" si="43"/>
        <v>Y</v>
      </c>
      <c r="AA168" s="38" t="str">
        <f t="shared" si="56"/>
        <v>Y</v>
      </c>
      <c r="AC168" s="59">
        <v>4000</v>
      </c>
      <c r="AD168" s="204">
        <v>1.1000000000000001E-3</v>
      </c>
      <c r="AE168" s="38">
        <v>1</v>
      </c>
      <c r="AF168" s="38">
        <v>0</v>
      </c>
      <c r="AG168" s="125"/>
      <c r="AI168" s="123"/>
      <c r="AJ168" s="40">
        <f t="shared" si="66"/>
        <v>4000</v>
      </c>
      <c r="AK168" s="40"/>
      <c r="AL168" s="40"/>
      <c r="AM168" s="40">
        <f t="shared" si="47"/>
        <v>4.4000000000000004</v>
      </c>
      <c r="AN168" s="39">
        <f t="shared" si="45"/>
        <v>0.5</v>
      </c>
      <c r="AO168" s="204"/>
      <c r="AP168" s="204">
        <f t="shared" si="67"/>
        <v>1.1000000000000001E-3</v>
      </c>
      <c r="AQ168" s="45"/>
      <c r="AR168" s="45"/>
      <c r="AS168" s="115"/>
      <c r="AT168" s="115"/>
      <c r="AU168" s="115">
        <f t="shared" si="50"/>
        <v>1</v>
      </c>
      <c r="AV168" s="115">
        <f t="shared" si="51"/>
        <v>0</v>
      </c>
      <c r="AY168" s="115"/>
      <c r="AZ168" s="115"/>
      <c r="BA168" s="43">
        <v>32</v>
      </c>
      <c r="BB168" s="43" t="s">
        <v>2013</v>
      </c>
      <c r="BC168" s="48" t="s">
        <v>1403</v>
      </c>
      <c r="BE168" s="37" t="s">
        <v>2345</v>
      </c>
      <c r="BG168" s="43">
        <v>64</v>
      </c>
      <c r="BH168" s="43" t="s">
        <v>346</v>
      </c>
      <c r="BJ168" s="43" t="s">
        <v>2054</v>
      </c>
      <c r="BK168" s="43" t="s">
        <v>1389</v>
      </c>
      <c r="BL168" s="43">
        <v>12</v>
      </c>
      <c r="BM168" s="43" t="s">
        <v>1395</v>
      </c>
      <c r="BN168" s="43">
        <v>25</v>
      </c>
      <c r="BO168" s="43" t="s">
        <v>347</v>
      </c>
      <c r="BP168" s="48" t="s">
        <v>1406</v>
      </c>
      <c r="BQ168" s="43" t="s">
        <v>442</v>
      </c>
      <c r="BR168" s="43" t="s">
        <v>443</v>
      </c>
      <c r="BS168" s="43" t="s">
        <v>1393</v>
      </c>
      <c r="BT168" s="43" t="s">
        <v>1990</v>
      </c>
      <c r="BU168" s="43"/>
      <c r="BV168" s="43"/>
      <c r="BW168" s="243">
        <v>37631</v>
      </c>
      <c r="BX168" s="243"/>
      <c r="BY168" s="48" t="s">
        <v>451</v>
      </c>
      <c r="BZ168" s="43">
        <v>4.4000000000000004</v>
      </c>
      <c r="CA168" s="43" t="s">
        <v>1396</v>
      </c>
      <c r="CD168" s="124" t="s">
        <v>2044</v>
      </c>
      <c r="CE168" s="43">
        <v>1461</v>
      </c>
      <c r="CF168" s="43" t="s">
        <v>444</v>
      </c>
      <c r="CG168" s="251">
        <v>37631</v>
      </c>
      <c r="CH168" s="126"/>
      <c r="CK168" s="43" t="s">
        <v>1316</v>
      </c>
      <c r="CL168" s="43">
        <v>4000</v>
      </c>
      <c r="CM168" s="43" t="s">
        <v>1396</v>
      </c>
      <c r="CP168" s="43" t="s">
        <v>2044</v>
      </c>
      <c r="CQ168" s="43">
        <v>43</v>
      </c>
      <c r="DR168" s="38"/>
    </row>
    <row r="169" spans="1:123" s="39" customFormat="1" hidden="1" x14ac:dyDescent="0.2">
      <c r="A169" s="44" t="str">
        <f t="shared" ref="A169:A232" si="68">BB169</f>
        <v>Endicott</v>
      </c>
      <c r="B169" s="44" t="str">
        <f t="shared" si="62"/>
        <v>1,1,1-Trichloroethane</v>
      </c>
      <c r="C169" s="38" t="s">
        <v>2587</v>
      </c>
      <c r="D169" s="38" t="str">
        <f t="shared" si="52"/>
        <v>LS</v>
      </c>
      <c r="E169" s="44" t="s">
        <v>372</v>
      </c>
      <c r="F169" s="155" t="str">
        <f t="shared" si="46"/>
        <v>Commercial 002A (House 3)</v>
      </c>
      <c r="G169" s="44" t="str">
        <f t="shared" ref="G169:G232" si="69">BJ169</f>
        <v>commercial</v>
      </c>
      <c r="H169" s="44" t="str">
        <f t="shared" ref="H169:H232" si="70">IF(BK169="","",BK169)</f>
        <v>Basement - full</v>
      </c>
      <c r="I169" s="38"/>
      <c r="J169" s="38"/>
      <c r="K169" s="38"/>
      <c r="L169" s="44"/>
      <c r="M169" s="38" t="str">
        <f t="shared" si="63"/>
        <v>Y</v>
      </c>
      <c r="N169" s="38" t="str">
        <f t="shared" ref="N169:N232" si="71">IF(AJ169="","",IF(AN169="","Y",IF(AJ169&gt;AN169*$N$38,"Y","n")))</f>
        <v>Y</v>
      </c>
      <c r="O169" s="38" t="str">
        <f t="shared" si="65"/>
        <v>Y</v>
      </c>
      <c r="P169" s="38"/>
      <c r="Q169" s="38"/>
      <c r="R169" s="38"/>
      <c r="S169" s="38"/>
      <c r="T169" s="38"/>
      <c r="U169" s="38"/>
      <c r="V169" s="38"/>
      <c r="W169" s="38"/>
      <c r="X169" s="38"/>
      <c r="Y169" s="38" t="str">
        <f t="shared" si="64"/>
        <v>Y</v>
      </c>
      <c r="Z169" s="38" t="str">
        <f t="shared" ref="Z169:Z232" si="72">IF(AM169="","",IF(AN169="","Y",IF(AM169&gt;AN169*$Z$38,"Y","n")))</f>
        <v>n</v>
      </c>
      <c r="AA169" s="38" t="str">
        <f t="shared" si="56"/>
        <v>Y</v>
      </c>
      <c r="AC169" s="59">
        <v>2800</v>
      </c>
      <c r="AD169" s="204">
        <v>1E-3</v>
      </c>
      <c r="AE169" s="38">
        <v>1</v>
      </c>
      <c r="AF169" s="38">
        <v>0</v>
      </c>
      <c r="AG169" s="125"/>
      <c r="AI169" s="123"/>
      <c r="AJ169" s="40">
        <f t="shared" si="66"/>
        <v>2800</v>
      </c>
      <c r="AK169" s="40"/>
      <c r="AL169" s="40"/>
      <c r="AM169" s="40">
        <f t="shared" si="47"/>
        <v>2.8</v>
      </c>
      <c r="AN169" s="39">
        <f t="shared" ref="AN169:AN232" si="73">IF(ISNA(MATCH(BS169,ChemName,0))=TRUE,"",IF(INDEX(Percent90,MATCH(BS169,ChemName,0))=0,"",INDEX(Percent90,MATCH(BS169,ChemName,0))))</f>
        <v>3.1</v>
      </c>
      <c r="AO169" s="204"/>
      <c r="AP169" s="204">
        <f t="shared" si="67"/>
        <v>1E-3</v>
      </c>
      <c r="AQ169" s="45"/>
      <c r="AR169" s="45"/>
      <c r="AS169" s="115"/>
      <c r="AT169" s="115"/>
      <c r="AU169" s="115">
        <f t="shared" si="50"/>
        <v>1</v>
      </c>
      <c r="AV169" s="115">
        <f t="shared" si="51"/>
        <v>0</v>
      </c>
      <c r="AY169" s="115"/>
      <c r="AZ169" s="115"/>
      <c r="BA169" s="43">
        <v>32</v>
      </c>
      <c r="BB169" s="43" t="s">
        <v>2013</v>
      </c>
      <c r="BC169" s="48" t="s">
        <v>1403</v>
      </c>
      <c r="BE169" s="37" t="s">
        <v>2345</v>
      </c>
      <c r="BG169" s="43">
        <v>65</v>
      </c>
      <c r="BH169" s="43" t="s">
        <v>609</v>
      </c>
      <c r="BJ169" s="43" t="s">
        <v>2054</v>
      </c>
      <c r="BK169" s="43" t="s">
        <v>1389</v>
      </c>
      <c r="BL169" s="43"/>
      <c r="BM169" s="43"/>
      <c r="BN169" s="133"/>
      <c r="BO169" s="38"/>
      <c r="BP169" s="48" t="s">
        <v>1406</v>
      </c>
      <c r="BQ169" s="43" t="s">
        <v>377</v>
      </c>
      <c r="BR169" s="43" t="s">
        <v>378</v>
      </c>
      <c r="BS169" s="43" t="s">
        <v>558</v>
      </c>
      <c r="BT169" s="43" t="s">
        <v>1990</v>
      </c>
      <c r="BU169" s="43"/>
      <c r="BV169" s="43"/>
      <c r="BW169" s="243">
        <v>37635</v>
      </c>
      <c r="BX169" s="243"/>
      <c r="BY169" s="48" t="s">
        <v>451</v>
      </c>
      <c r="BZ169" s="43">
        <v>2.8</v>
      </c>
      <c r="CA169" s="43" t="s">
        <v>1396</v>
      </c>
      <c r="CD169" s="124" t="s">
        <v>2044</v>
      </c>
      <c r="CE169" s="43">
        <v>1487</v>
      </c>
      <c r="CF169" s="43" t="s">
        <v>379</v>
      </c>
      <c r="CG169" s="251">
        <v>37635</v>
      </c>
      <c r="CH169" s="126"/>
      <c r="CK169" s="43" t="s">
        <v>2042</v>
      </c>
      <c r="CL169" s="43">
        <v>2800</v>
      </c>
      <c r="CM169" s="43" t="s">
        <v>1396</v>
      </c>
      <c r="CP169" s="43" t="s">
        <v>2044</v>
      </c>
      <c r="CQ169" s="43">
        <v>51</v>
      </c>
      <c r="DR169" s="38"/>
    </row>
    <row r="170" spans="1:123" s="39" customFormat="1" hidden="1" x14ac:dyDescent="0.2">
      <c r="A170" s="44" t="str">
        <f t="shared" si="68"/>
        <v>Endicott</v>
      </c>
      <c r="B170" s="44" t="str">
        <f t="shared" si="62"/>
        <v>1,1,1-Trichloroethane</v>
      </c>
      <c r="C170" s="38" t="s">
        <v>2587</v>
      </c>
      <c r="D170" s="38" t="str">
        <f t="shared" si="52"/>
        <v>LS</v>
      </c>
      <c r="E170" s="44" t="s">
        <v>372</v>
      </c>
      <c r="F170" s="155" t="str">
        <f t="shared" ref="F170:F233" si="74">BH170</f>
        <v>Commercial 002A (House 3)</v>
      </c>
      <c r="G170" s="44" t="str">
        <f t="shared" si="69"/>
        <v>commercial</v>
      </c>
      <c r="H170" s="44" t="str">
        <f t="shared" si="70"/>
        <v>Basement - full</v>
      </c>
      <c r="I170" s="38"/>
      <c r="J170" s="38"/>
      <c r="K170" s="38"/>
      <c r="L170" s="44"/>
      <c r="M170" s="38" t="str">
        <f t="shared" si="63"/>
        <v>Y</v>
      </c>
      <c r="N170" s="38" t="str">
        <f t="shared" si="71"/>
        <v>Y</v>
      </c>
      <c r="O170" s="38" t="str">
        <f t="shared" si="65"/>
        <v>Y</v>
      </c>
      <c r="P170" s="38"/>
      <c r="Q170" s="38"/>
      <c r="R170" s="38"/>
      <c r="S170" s="38"/>
      <c r="T170" s="38"/>
      <c r="U170" s="38"/>
      <c r="V170" s="38"/>
      <c r="W170" s="38"/>
      <c r="X170" s="38"/>
      <c r="Y170" s="38" t="str">
        <f t="shared" si="64"/>
        <v>Y</v>
      </c>
      <c r="Z170" s="38" t="str">
        <f t="shared" si="72"/>
        <v>Y</v>
      </c>
      <c r="AA170" s="38" t="str">
        <f t="shared" si="56"/>
        <v>Y</v>
      </c>
      <c r="AC170" s="59">
        <v>1100</v>
      </c>
      <c r="AD170" s="204">
        <v>4.0909090909090912E-3</v>
      </c>
      <c r="AE170" s="38">
        <v>1</v>
      </c>
      <c r="AF170" s="38">
        <v>0</v>
      </c>
      <c r="AG170" s="125"/>
      <c r="AI170" s="123"/>
      <c r="AJ170" s="40">
        <f t="shared" si="66"/>
        <v>1100</v>
      </c>
      <c r="AK170" s="40"/>
      <c r="AL170" s="40"/>
      <c r="AM170" s="40">
        <f t="shared" si="47"/>
        <v>4.5</v>
      </c>
      <c r="AN170" s="39">
        <f t="shared" si="73"/>
        <v>3.1</v>
      </c>
      <c r="AO170" s="204"/>
      <c r="AP170" s="204">
        <f t="shared" si="67"/>
        <v>4.0909090909090912E-3</v>
      </c>
      <c r="AQ170" s="45"/>
      <c r="AR170" s="45"/>
      <c r="AS170" s="115"/>
      <c r="AT170" s="115"/>
      <c r="AU170" s="115">
        <f t="shared" si="50"/>
        <v>1</v>
      </c>
      <c r="AV170" s="115">
        <f t="shared" si="51"/>
        <v>0</v>
      </c>
      <c r="AY170" s="115"/>
      <c r="AZ170" s="115"/>
      <c r="BA170" s="43">
        <v>32</v>
      </c>
      <c r="BB170" s="43" t="s">
        <v>2013</v>
      </c>
      <c r="BC170" s="48" t="s">
        <v>1403</v>
      </c>
      <c r="BE170" s="37" t="s">
        <v>2345</v>
      </c>
      <c r="BG170" s="43">
        <v>65</v>
      </c>
      <c r="BH170" s="43" t="s">
        <v>609</v>
      </c>
      <c r="BJ170" s="43" t="s">
        <v>2054</v>
      </c>
      <c r="BK170" s="43" t="s">
        <v>1389</v>
      </c>
      <c r="BL170" s="43"/>
      <c r="BM170" s="43"/>
      <c r="BN170" s="133"/>
      <c r="BO170" s="38"/>
      <c r="BP170" s="48" t="s">
        <v>1406</v>
      </c>
      <c r="BQ170" s="43" t="s">
        <v>377</v>
      </c>
      <c r="BR170" s="43" t="s">
        <v>378</v>
      </c>
      <c r="BS170" s="43" t="s">
        <v>558</v>
      </c>
      <c r="BT170" s="43" t="s">
        <v>1990</v>
      </c>
      <c r="BU170" s="43"/>
      <c r="BV170" s="43"/>
      <c r="BW170" s="243">
        <v>37635</v>
      </c>
      <c r="BX170" s="243"/>
      <c r="BY170" s="48" t="s">
        <v>451</v>
      </c>
      <c r="BZ170" s="43">
        <v>4.5</v>
      </c>
      <c r="CA170" s="43" t="s">
        <v>1396</v>
      </c>
      <c r="CD170" s="124" t="s">
        <v>2044</v>
      </c>
      <c r="CE170" s="43">
        <v>1498</v>
      </c>
      <c r="CF170" s="43" t="s">
        <v>380</v>
      </c>
      <c r="CG170" s="251">
        <v>37635</v>
      </c>
      <c r="CH170" s="126"/>
      <c r="CK170" s="43" t="s">
        <v>2042</v>
      </c>
      <c r="CL170" s="43">
        <v>1100</v>
      </c>
      <c r="CM170" s="43" t="s">
        <v>1396</v>
      </c>
      <c r="CP170" s="43" t="s">
        <v>2044</v>
      </c>
      <c r="CQ170" s="43">
        <v>56</v>
      </c>
      <c r="DR170" s="38"/>
    </row>
    <row r="171" spans="1:123" s="39" customFormat="1" hidden="1" x14ac:dyDescent="0.2">
      <c r="A171" s="44" t="str">
        <f t="shared" si="68"/>
        <v>Endicott</v>
      </c>
      <c r="B171" s="44" t="str">
        <f t="shared" si="62"/>
        <v>1,1-Dichloroethylene</v>
      </c>
      <c r="C171" s="38" t="s">
        <v>2587</v>
      </c>
      <c r="D171" s="38" t="str">
        <f t="shared" si="52"/>
        <v>LS</v>
      </c>
      <c r="E171" s="44" t="s">
        <v>372</v>
      </c>
      <c r="F171" s="155" t="str">
        <f t="shared" si="74"/>
        <v>Commercial 002A (House 3)</v>
      </c>
      <c r="G171" s="44" t="str">
        <f t="shared" si="69"/>
        <v>commercial</v>
      </c>
      <c r="H171" s="44" t="str">
        <f t="shared" si="70"/>
        <v>Basement - full</v>
      </c>
      <c r="I171" s="38"/>
      <c r="J171" s="38"/>
      <c r="K171" s="38"/>
      <c r="L171" s="44"/>
      <c r="M171" s="38" t="str">
        <f t="shared" si="63"/>
        <v>Y</v>
      </c>
      <c r="N171" s="38" t="str">
        <f t="shared" si="71"/>
        <v>n</v>
      </c>
      <c r="O171" s="38" t="str">
        <f t="shared" si="65"/>
        <v>Y</v>
      </c>
      <c r="P171" s="38"/>
      <c r="Q171" s="38"/>
      <c r="R171" s="38"/>
      <c r="S171" s="38"/>
      <c r="T171" s="38"/>
      <c r="U171" s="38"/>
      <c r="V171" s="38"/>
      <c r="W171" s="38"/>
      <c r="X171" s="38"/>
      <c r="Y171" s="38" t="str">
        <f t="shared" si="64"/>
        <v>Y</v>
      </c>
      <c r="Z171" s="38" t="str">
        <f t="shared" si="72"/>
        <v>n</v>
      </c>
      <c r="AA171" s="38" t="str">
        <f t="shared" si="56"/>
        <v>Y</v>
      </c>
      <c r="AC171" s="59">
        <v>40</v>
      </c>
      <c r="AD171" s="204">
        <v>3.5000000000000005E-3</v>
      </c>
      <c r="AE171" s="38">
        <v>1</v>
      </c>
      <c r="AF171" s="38">
        <v>0</v>
      </c>
      <c r="AG171" s="125"/>
      <c r="AI171" s="123"/>
      <c r="AJ171" s="40">
        <f t="shared" si="66"/>
        <v>40</v>
      </c>
      <c r="AK171" s="40"/>
      <c r="AL171" s="40"/>
      <c r="AM171" s="40">
        <f t="shared" ref="AM171:AM234" si="75">IF(BZ171="","",IF(CA171="mg/m3",1000*BZ171,IF(CA171="ppbv",BZ171*INDEX(ppbv_ug_m3,MATCH(BS171,ChemName,0)),BZ171)))</f>
        <v>0.14000000000000001</v>
      </c>
      <c r="AN171" s="39">
        <f t="shared" si="73"/>
        <v>0.8</v>
      </c>
      <c r="AO171" s="204"/>
      <c r="AP171" s="204">
        <f t="shared" si="67"/>
        <v>3.5000000000000005E-3</v>
      </c>
      <c r="AQ171" s="45"/>
      <c r="AR171" s="45"/>
      <c r="AS171" s="115"/>
      <c r="AT171" s="115"/>
      <c r="AU171" s="115">
        <f t="shared" si="50"/>
        <v>1</v>
      </c>
      <c r="AV171" s="115">
        <f t="shared" si="51"/>
        <v>0</v>
      </c>
      <c r="AY171" s="115"/>
      <c r="AZ171" s="115"/>
      <c r="BA171" s="43">
        <v>32</v>
      </c>
      <c r="BB171" s="43" t="s">
        <v>2013</v>
      </c>
      <c r="BC171" s="48" t="s">
        <v>1403</v>
      </c>
      <c r="BE171" s="37" t="s">
        <v>2345</v>
      </c>
      <c r="BG171" s="43">
        <v>65</v>
      </c>
      <c r="BH171" s="43" t="s">
        <v>609</v>
      </c>
      <c r="BJ171" s="43" t="s">
        <v>2054</v>
      </c>
      <c r="BK171" s="43" t="s">
        <v>1389</v>
      </c>
      <c r="BL171" s="43"/>
      <c r="BM171" s="43"/>
      <c r="BN171" s="133"/>
      <c r="BO171" s="38"/>
      <c r="BP171" s="48" t="s">
        <v>1406</v>
      </c>
      <c r="BQ171" s="43" t="s">
        <v>377</v>
      </c>
      <c r="BR171" s="43" t="s">
        <v>378</v>
      </c>
      <c r="BS171" s="43" t="s">
        <v>538</v>
      </c>
      <c r="BT171" s="43" t="s">
        <v>1990</v>
      </c>
      <c r="BU171" s="43"/>
      <c r="BV171" s="43"/>
      <c r="BW171" s="243">
        <v>37635</v>
      </c>
      <c r="BX171" s="243"/>
      <c r="BY171" s="48" t="s">
        <v>451</v>
      </c>
      <c r="BZ171" s="43">
        <v>0.14000000000000001</v>
      </c>
      <c r="CA171" s="43" t="s">
        <v>1396</v>
      </c>
      <c r="CD171" s="124" t="s">
        <v>2044</v>
      </c>
      <c r="CE171" s="43">
        <v>1499</v>
      </c>
      <c r="CF171" s="43" t="s">
        <v>380</v>
      </c>
      <c r="CG171" s="251">
        <v>37635</v>
      </c>
      <c r="CH171" s="126"/>
      <c r="CK171" s="43" t="s">
        <v>2042</v>
      </c>
      <c r="CL171" s="43">
        <v>40</v>
      </c>
      <c r="CM171" s="43" t="s">
        <v>1396</v>
      </c>
      <c r="CP171" s="43" t="s">
        <v>2044</v>
      </c>
      <c r="CQ171" s="43">
        <v>57</v>
      </c>
      <c r="DR171" s="38"/>
    </row>
    <row r="172" spans="1:123" s="39" customFormat="1" hidden="1" x14ac:dyDescent="0.2">
      <c r="A172" s="44" t="str">
        <f t="shared" si="68"/>
        <v>Endicott</v>
      </c>
      <c r="B172" s="44" t="str">
        <f t="shared" si="62"/>
        <v>1,1-Dichloroethylene</v>
      </c>
      <c r="C172" s="38" t="s">
        <v>2587</v>
      </c>
      <c r="D172" s="38" t="str">
        <f t="shared" si="52"/>
        <v>LS</v>
      </c>
      <c r="E172" s="44" t="s">
        <v>372</v>
      </c>
      <c r="F172" s="155" t="str">
        <f t="shared" si="74"/>
        <v>Commercial 002A (House 3)</v>
      </c>
      <c r="G172" s="44" t="str">
        <f t="shared" si="69"/>
        <v>commercial</v>
      </c>
      <c r="H172" s="44" t="str">
        <f t="shared" si="70"/>
        <v>Basement - full</v>
      </c>
      <c r="I172" s="38"/>
      <c r="J172" s="38"/>
      <c r="K172" s="38"/>
      <c r="L172" s="44"/>
      <c r="M172" s="38" t="str">
        <f t="shared" si="63"/>
        <v>Y</v>
      </c>
      <c r="N172" s="38" t="str">
        <f t="shared" si="71"/>
        <v>Y</v>
      </c>
      <c r="O172" s="38" t="str">
        <f t="shared" si="65"/>
        <v>Y</v>
      </c>
      <c r="P172" s="38"/>
      <c r="Q172" s="38"/>
      <c r="R172" s="38"/>
      <c r="S172" s="38"/>
      <c r="T172" s="38"/>
      <c r="U172" s="38"/>
      <c r="V172" s="38"/>
      <c r="W172" s="38"/>
      <c r="X172" s="38"/>
      <c r="Y172" s="38" t="str">
        <f t="shared" si="64"/>
        <v>Y</v>
      </c>
      <c r="Z172" s="38" t="str">
        <f t="shared" si="72"/>
        <v>n</v>
      </c>
      <c r="AA172" s="38" t="str">
        <f t="shared" si="56"/>
        <v>Y</v>
      </c>
      <c r="AC172" s="59">
        <v>300</v>
      </c>
      <c r="AD172" s="204">
        <v>6.6666666666666675E-4</v>
      </c>
      <c r="AE172" s="38">
        <v>1</v>
      </c>
      <c r="AF172" s="38">
        <v>0</v>
      </c>
      <c r="AG172" s="125"/>
      <c r="AI172" s="123"/>
      <c r="AJ172" s="40">
        <f t="shared" si="66"/>
        <v>300</v>
      </c>
      <c r="AK172" s="40"/>
      <c r="AL172" s="40"/>
      <c r="AM172" s="40">
        <f t="shared" si="75"/>
        <v>0.2</v>
      </c>
      <c r="AN172" s="39">
        <f t="shared" si="73"/>
        <v>0.8</v>
      </c>
      <c r="AO172" s="204"/>
      <c r="AP172" s="204">
        <f t="shared" si="67"/>
        <v>6.6666666666666675E-4</v>
      </c>
      <c r="AQ172" s="45"/>
      <c r="AR172" s="45"/>
      <c r="AS172" s="115"/>
      <c r="AT172" s="115"/>
      <c r="AU172" s="115">
        <f t="shared" ref="AU172:AU235" si="76">IF(AP172="","",IF(CD172="Y",1,0))</f>
        <v>1</v>
      </c>
      <c r="AV172" s="115">
        <f t="shared" ref="AV172:AV235" si="77">IF(AP172="","",IF(CD172="n",1,0))</f>
        <v>0</v>
      </c>
      <c r="AY172" s="115"/>
      <c r="AZ172" s="115"/>
      <c r="BA172" s="43">
        <v>32</v>
      </c>
      <c r="BB172" s="43" t="s">
        <v>2013</v>
      </c>
      <c r="BC172" s="48" t="s">
        <v>1403</v>
      </c>
      <c r="BE172" s="37" t="s">
        <v>2345</v>
      </c>
      <c r="BG172" s="43">
        <v>65</v>
      </c>
      <c r="BH172" s="43" t="s">
        <v>609</v>
      </c>
      <c r="BJ172" s="43" t="s">
        <v>2054</v>
      </c>
      <c r="BK172" s="43" t="s">
        <v>1389</v>
      </c>
      <c r="BL172" s="43"/>
      <c r="BM172" s="43"/>
      <c r="BN172" s="133"/>
      <c r="BO172" s="38"/>
      <c r="BP172" s="48" t="s">
        <v>1406</v>
      </c>
      <c r="BQ172" s="43" t="s">
        <v>377</v>
      </c>
      <c r="BR172" s="43" t="s">
        <v>378</v>
      </c>
      <c r="BS172" s="43" t="s">
        <v>538</v>
      </c>
      <c r="BT172" s="43" t="s">
        <v>1990</v>
      </c>
      <c r="BU172" s="43"/>
      <c r="BV172" s="43"/>
      <c r="BW172" s="243">
        <v>37635</v>
      </c>
      <c r="BX172" s="243"/>
      <c r="BY172" s="48" t="s">
        <v>451</v>
      </c>
      <c r="BZ172" s="43">
        <v>0.2</v>
      </c>
      <c r="CA172" s="43" t="s">
        <v>1396</v>
      </c>
      <c r="CD172" s="124" t="s">
        <v>2044</v>
      </c>
      <c r="CE172" s="43">
        <v>1488</v>
      </c>
      <c r="CF172" s="43" t="s">
        <v>379</v>
      </c>
      <c r="CG172" s="251">
        <v>37635</v>
      </c>
      <c r="CH172" s="126"/>
      <c r="CK172" s="43" t="s">
        <v>2042</v>
      </c>
      <c r="CL172" s="43">
        <v>300</v>
      </c>
      <c r="CM172" s="43" t="s">
        <v>1396</v>
      </c>
      <c r="CP172" s="43" t="s">
        <v>2044</v>
      </c>
      <c r="CQ172" s="43">
        <v>52</v>
      </c>
      <c r="DR172" s="38"/>
    </row>
    <row r="173" spans="1:123" s="39" customFormat="1" hidden="1" x14ac:dyDescent="0.2">
      <c r="A173" s="44" t="str">
        <f t="shared" si="68"/>
        <v>Endicott</v>
      </c>
      <c r="B173" s="44" t="str">
        <f t="shared" si="62"/>
        <v>cis-1,2-Dichloroethylene</v>
      </c>
      <c r="C173" s="38" t="s">
        <v>2587</v>
      </c>
      <c r="D173" s="38" t="str">
        <f t="shared" si="52"/>
        <v>LS</v>
      </c>
      <c r="E173" s="44" t="s">
        <v>372</v>
      </c>
      <c r="F173" s="155" t="str">
        <f t="shared" si="74"/>
        <v>Commercial 002A (House 3)</v>
      </c>
      <c r="G173" s="44" t="str">
        <f t="shared" si="69"/>
        <v>commercial</v>
      </c>
      <c r="H173" s="44" t="str">
        <f t="shared" si="70"/>
        <v>Basement - full</v>
      </c>
      <c r="I173" s="38"/>
      <c r="J173" s="38"/>
      <c r="K173" s="38"/>
      <c r="L173" s="44"/>
      <c r="M173" s="38" t="str">
        <f t="shared" si="63"/>
        <v>Y</v>
      </c>
      <c r="N173" s="38" t="str">
        <f t="shared" si="71"/>
        <v>Y</v>
      </c>
      <c r="O173" s="38" t="str">
        <f t="shared" si="65"/>
        <v>Y</v>
      </c>
      <c r="P173" s="38"/>
      <c r="Q173" s="38"/>
      <c r="R173" s="38"/>
      <c r="S173" s="38"/>
      <c r="T173" s="38"/>
      <c r="U173" s="38"/>
      <c r="V173" s="38"/>
      <c r="W173" s="38"/>
      <c r="X173" s="38"/>
      <c r="Y173" s="38" t="str">
        <f t="shared" si="64"/>
        <v>Y</v>
      </c>
      <c r="Z173" s="38" t="str">
        <f t="shared" si="72"/>
        <v>Y</v>
      </c>
      <c r="AA173" s="38" t="str">
        <f t="shared" si="56"/>
        <v>Y</v>
      </c>
      <c r="AC173" s="59">
        <v>95</v>
      </c>
      <c r="AD173" s="204">
        <v>1.031578947368421E-2</v>
      </c>
      <c r="AE173" s="38">
        <v>1</v>
      </c>
      <c r="AF173" s="38">
        <v>0</v>
      </c>
      <c r="AG173" s="125"/>
      <c r="AI173" s="123"/>
      <c r="AJ173" s="40">
        <f t="shared" si="66"/>
        <v>95</v>
      </c>
      <c r="AK173" s="40"/>
      <c r="AL173" s="40"/>
      <c r="AM173" s="40">
        <f t="shared" si="75"/>
        <v>0.98</v>
      </c>
      <c r="AN173" s="39" t="str">
        <f t="shared" si="73"/>
        <v/>
      </c>
      <c r="AO173" s="204"/>
      <c r="AP173" s="204">
        <f t="shared" si="67"/>
        <v>1.031578947368421E-2</v>
      </c>
      <c r="AQ173" s="45"/>
      <c r="AR173" s="45"/>
      <c r="AS173" s="115"/>
      <c r="AT173" s="115"/>
      <c r="AU173" s="115">
        <f t="shared" si="76"/>
        <v>1</v>
      </c>
      <c r="AV173" s="115">
        <f t="shared" si="77"/>
        <v>0</v>
      </c>
      <c r="AY173" s="115"/>
      <c r="AZ173" s="115"/>
      <c r="BA173" s="43">
        <v>32</v>
      </c>
      <c r="BB173" s="43" t="s">
        <v>2013</v>
      </c>
      <c r="BC173" s="48" t="s">
        <v>1403</v>
      </c>
      <c r="BE173" s="37" t="s">
        <v>2345</v>
      </c>
      <c r="BG173" s="43">
        <v>65</v>
      </c>
      <c r="BH173" s="43" t="s">
        <v>609</v>
      </c>
      <c r="BJ173" s="43" t="s">
        <v>2054</v>
      </c>
      <c r="BK173" s="43" t="s">
        <v>1389</v>
      </c>
      <c r="BL173" s="43"/>
      <c r="BM173" s="43"/>
      <c r="BN173" s="133"/>
      <c r="BO173" s="38"/>
      <c r="BP173" s="48" t="s">
        <v>1406</v>
      </c>
      <c r="BQ173" s="43" t="s">
        <v>377</v>
      </c>
      <c r="BR173" s="43" t="s">
        <v>378</v>
      </c>
      <c r="BS173" s="43" t="s">
        <v>1400</v>
      </c>
      <c r="BT173" s="43" t="s">
        <v>1990</v>
      </c>
      <c r="BU173" s="43"/>
      <c r="BV173" s="43"/>
      <c r="BW173" s="243">
        <v>37635</v>
      </c>
      <c r="BX173" s="243"/>
      <c r="BY173" s="48" t="s">
        <v>451</v>
      </c>
      <c r="BZ173" s="43">
        <v>0.98</v>
      </c>
      <c r="CA173" s="43" t="s">
        <v>1396</v>
      </c>
      <c r="CD173" s="124" t="s">
        <v>2044</v>
      </c>
      <c r="CE173" s="43">
        <v>1495</v>
      </c>
      <c r="CF173" s="43" t="s">
        <v>380</v>
      </c>
      <c r="CG173" s="251">
        <v>37635</v>
      </c>
      <c r="CH173" s="126"/>
      <c r="CK173" s="43" t="s">
        <v>2042</v>
      </c>
      <c r="CL173" s="43">
        <v>95</v>
      </c>
      <c r="CM173" s="43" t="s">
        <v>1396</v>
      </c>
      <c r="CP173" s="43" t="s">
        <v>2044</v>
      </c>
      <c r="CQ173" s="43">
        <v>55</v>
      </c>
      <c r="DR173" s="38"/>
    </row>
    <row r="174" spans="1:123" s="39" customFormat="1" hidden="1" x14ac:dyDescent="0.2">
      <c r="A174" s="44" t="str">
        <f t="shared" si="68"/>
        <v>Endicott</v>
      </c>
      <c r="B174" s="44" t="str">
        <f t="shared" si="62"/>
        <v>cis-1,2-Dichloroethylene</v>
      </c>
      <c r="C174" s="38" t="s">
        <v>2587</v>
      </c>
      <c r="D174" s="38" t="str">
        <f t="shared" si="52"/>
        <v>LS</v>
      </c>
      <c r="E174" s="44" t="s">
        <v>372</v>
      </c>
      <c r="F174" s="155" t="str">
        <f t="shared" si="74"/>
        <v>Commercial 002A (House 3)</v>
      </c>
      <c r="G174" s="44" t="str">
        <f t="shared" si="69"/>
        <v>commercial</v>
      </c>
      <c r="H174" s="44" t="str">
        <f t="shared" si="70"/>
        <v>Basement - full</v>
      </c>
      <c r="I174" s="38"/>
      <c r="J174" s="38"/>
      <c r="K174" s="38"/>
      <c r="L174" s="44"/>
      <c r="M174" s="38" t="str">
        <f t="shared" si="63"/>
        <v>Y</v>
      </c>
      <c r="N174" s="38" t="str">
        <f t="shared" si="71"/>
        <v>Y</v>
      </c>
      <c r="O174" s="38" t="str">
        <f t="shared" si="65"/>
        <v>Y</v>
      </c>
      <c r="P174" s="38"/>
      <c r="Q174" s="38"/>
      <c r="R174" s="38"/>
      <c r="S174" s="38"/>
      <c r="T174" s="38"/>
      <c r="U174" s="38"/>
      <c r="V174" s="38"/>
      <c r="W174" s="38"/>
      <c r="X174" s="38"/>
      <c r="Y174" s="38" t="str">
        <f t="shared" si="64"/>
        <v>Y</v>
      </c>
      <c r="Z174" s="38" t="str">
        <f t="shared" si="72"/>
        <v>Y</v>
      </c>
      <c r="AA174" s="38" t="str">
        <f t="shared" si="56"/>
        <v>Y</v>
      </c>
      <c r="AC174" s="59">
        <v>1300</v>
      </c>
      <c r="AD174" s="204">
        <v>1.153846153846154E-3</v>
      </c>
      <c r="AE174" s="38">
        <v>1</v>
      </c>
      <c r="AF174" s="38">
        <v>0</v>
      </c>
      <c r="AG174" s="125"/>
      <c r="AI174" s="123"/>
      <c r="AJ174" s="40">
        <f t="shared" si="66"/>
        <v>1300</v>
      </c>
      <c r="AK174" s="40"/>
      <c r="AL174" s="40"/>
      <c r="AM174" s="40">
        <f t="shared" si="75"/>
        <v>1.5</v>
      </c>
      <c r="AN174" s="39" t="str">
        <f t="shared" si="73"/>
        <v/>
      </c>
      <c r="AO174" s="204"/>
      <c r="AP174" s="204">
        <f t="shared" si="67"/>
        <v>1.153846153846154E-3</v>
      </c>
      <c r="AQ174" s="45"/>
      <c r="AR174" s="45"/>
      <c r="AS174" s="115"/>
      <c r="AT174" s="115"/>
      <c r="AU174" s="115">
        <f t="shared" si="76"/>
        <v>1</v>
      </c>
      <c r="AV174" s="115">
        <f t="shared" si="77"/>
        <v>0</v>
      </c>
      <c r="AY174" s="115"/>
      <c r="AZ174" s="115"/>
      <c r="BA174" s="43">
        <v>32</v>
      </c>
      <c r="BB174" s="43" t="s">
        <v>2013</v>
      </c>
      <c r="BC174" s="48" t="s">
        <v>1403</v>
      </c>
      <c r="BE174" s="37" t="s">
        <v>2345</v>
      </c>
      <c r="BG174" s="43">
        <v>65</v>
      </c>
      <c r="BH174" s="43" t="s">
        <v>609</v>
      </c>
      <c r="BJ174" s="43" t="s">
        <v>2054</v>
      </c>
      <c r="BK174" s="43" t="s">
        <v>1389</v>
      </c>
      <c r="BL174" s="43"/>
      <c r="BM174" s="43"/>
      <c r="BN174" s="133"/>
      <c r="BO174" s="38"/>
      <c r="BP174" s="48" t="s">
        <v>1406</v>
      </c>
      <c r="BQ174" s="43" t="s">
        <v>377</v>
      </c>
      <c r="BR174" s="43" t="s">
        <v>378</v>
      </c>
      <c r="BS174" s="43" t="s">
        <v>1400</v>
      </c>
      <c r="BT174" s="43" t="s">
        <v>1990</v>
      </c>
      <c r="BU174" s="43"/>
      <c r="BV174" s="43"/>
      <c r="BW174" s="243">
        <v>37635</v>
      </c>
      <c r="BX174" s="243"/>
      <c r="BY174" s="48" t="s">
        <v>451</v>
      </c>
      <c r="BZ174" s="43">
        <v>1.5</v>
      </c>
      <c r="CA174" s="43" t="s">
        <v>1396</v>
      </c>
      <c r="CD174" s="124" t="s">
        <v>2044</v>
      </c>
      <c r="CE174" s="43">
        <v>1484</v>
      </c>
      <c r="CF174" s="43" t="s">
        <v>379</v>
      </c>
      <c r="CG174" s="251">
        <v>37635</v>
      </c>
      <c r="CH174" s="126"/>
      <c r="CK174" s="43" t="s">
        <v>2042</v>
      </c>
      <c r="CL174" s="43">
        <v>1300</v>
      </c>
      <c r="CM174" s="43" t="s">
        <v>1396</v>
      </c>
      <c r="CP174" s="43" t="s">
        <v>2044</v>
      </c>
      <c r="CQ174" s="43">
        <v>50</v>
      </c>
      <c r="DR174" s="38"/>
    </row>
    <row r="175" spans="1:123" s="39" customFormat="1" hidden="1" x14ac:dyDescent="0.2">
      <c r="A175" s="44" t="str">
        <f t="shared" si="68"/>
        <v>Endicott</v>
      </c>
      <c r="B175" s="44" t="str">
        <f t="shared" si="62"/>
        <v>Tetrachloroethylene</v>
      </c>
      <c r="C175" s="38" t="s">
        <v>2587</v>
      </c>
      <c r="D175" s="38" t="str">
        <f t="shared" si="52"/>
        <v>LS</v>
      </c>
      <c r="E175" s="44" t="s">
        <v>372</v>
      </c>
      <c r="F175" s="155" t="str">
        <f t="shared" si="74"/>
        <v>Commercial 002A (House 3)</v>
      </c>
      <c r="G175" s="44" t="str">
        <f t="shared" si="69"/>
        <v>commercial</v>
      </c>
      <c r="H175" s="44" t="str">
        <f t="shared" si="70"/>
        <v>Basement - full</v>
      </c>
      <c r="I175" s="38"/>
      <c r="J175" s="38"/>
      <c r="K175" s="38"/>
      <c r="L175" s="44"/>
      <c r="M175" s="38" t="str">
        <f t="shared" si="63"/>
        <v>Y</v>
      </c>
      <c r="N175" s="38" t="str">
        <f t="shared" si="71"/>
        <v>n</v>
      </c>
      <c r="O175" s="38" t="str">
        <f t="shared" si="65"/>
        <v>Y</v>
      </c>
      <c r="P175" s="38"/>
      <c r="Q175" s="38"/>
      <c r="R175" s="38"/>
      <c r="S175" s="38"/>
      <c r="T175" s="38"/>
      <c r="U175" s="38"/>
      <c r="V175" s="38"/>
      <c r="W175" s="38"/>
      <c r="X175" s="38"/>
      <c r="Y175" s="38" t="str">
        <f t="shared" si="64"/>
        <v>Y</v>
      </c>
      <c r="Z175" s="38" t="str">
        <f t="shared" si="72"/>
        <v>n</v>
      </c>
      <c r="AA175" s="38" t="str">
        <f t="shared" si="56"/>
        <v>Y</v>
      </c>
      <c r="AC175" s="59">
        <v>56</v>
      </c>
      <c r="AD175" s="204">
        <v>5.3571428571428572E-3</v>
      </c>
      <c r="AE175" s="38">
        <v>1</v>
      </c>
      <c r="AF175" s="38">
        <v>0</v>
      </c>
      <c r="AG175" s="125"/>
      <c r="AI175" s="123"/>
      <c r="AJ175" s="40">
        <f t="shared" si="66"/>
        <v>56</v>
      </c>
      <c r="AK175" s="40"/>
      <c r="AL175" s="40"/>
      <c r="AM175" s="40">
        <f t="shared" si="75"/>
        <v>0.3</v>
      </c>
      <c r="AN175" s="39">
        <f t="shared" si="73"/>
        <v>3.8</v>
      </c>
      <c r="AO175" s="204"/>
      <c r="AP175" s="204">
        <f t="shared" si="67"/>
        <v>5.3571428571428572E-3</v>
      </c>
      <c r="AQ175" s="45"/>
      <c r="AR175" s="45"/>
      <c r="AS175" s="115"/>
      <c r="AT175" s="115"/>
      <c r="AU175" s="115">
        <f t="shared" si="76"/>
        <v>1</v>
      </c>
      <c r="AV175" s="115">
        <f t="shared" si="77"/>
        <v>0</v>
      </c>
      <c r="AY175" s="115"/>
      <c r="AZ175" s="115"/>
      <c r="BA175" s="43">
        <v>32</v>
      </c>
      <c r="BB175" s="43" t="s">
        <v>2013</v>
      </c>
      <c r="BC175" s="48" t="s">
        <v>1403</v>
      </c>
      <c r="BE175" s="37" t="s">
        <v>2345</v>
      </c>
      <c r="BG175" s="43">
        <v>65</v>
      </c>
      <c r="BH175" s="43" t="s">
        <v>609</v>
      </c>
      <c r="BJ175" s="43" t="s">
        <v>2054</v>
      </c>
      <c r="BK175" s="43" t="s">
        <v>1389</v>
      </c>
      <c r="BL175" s="43"/>
      <c r="BM175" s="43"/>
      <c r="BN175" s="133"/>
      <c r="BO175" s="38"/>
      <c r="BP175" s="48" t="s">
        <v>1406</v>
      </c>
      <c r="BQ175" s="43" t="s">
        <v>377</v>
      </c>
      <c r="BR175" s="43" t="s">
        <v>378</v>
      </c>
      <c r="BS175" s="43" t="s">
        <v>2057</v>
      </c>
      <c r="BT175" s="43" t="s">
        <v>1990</v>
      </c>
      <c r="BU175" s="43"/>
      <c r="BV175" s="43"/>
      <c r="BW175" s="243">
        <v>37635</v>
      </c>
      <c r="BX175" s="243"/>
      <c r="BY175" s="48" t="s">
        <v>451</v>
      </c>
      <c r="BZ175" s="43">
        <v>0.3</v>
      </c>
      <c r="CA175" s="43" t="s">
        <v>1396</v>
      </c>
      <c r="CD175" s="124" t="s">
        <v>2044</v>
      </c>
      <c r="CE175" s="43">
        <v>1493</v>
      </c>
      <c r="CF175" s="43" t="s">
        <v>380</v>
      </c>
      <c r="CG175" s="251">
        <v>37635</v>
      </c>
      <c r="CH175" s="126"/>
      <c r="CK175" s="43" t="s">
        <v>2042</v>
      </c>
      <c r="CL175" s="43">
        <v>56</v>
      </c>
      <c r="CM175" s="43" t="s">
        <v>1396</v>
      </c>
      <c r="CP175" s="43" t="s">
        <v>2044</v>
      </c>
      <c r="CQ175" s="43">
        <v>53</v>
      </c>
      <c r="DR175" s="38"/>
    </row>
    <row r="176" spans="1:123" s="39" customFormat="1" hidden="1" x14ac:dyDescent="0.2">
      <c r="A176" s="44" t="str">
        <f t="shared" si="68"/>
        <v>Endicott</v>
      </c>
      <c r="B176" s="44" t="str">
        <f t="shared" si="62"/>
        <v>Trichloroethylene</v>
      </c>
      <c r="C176" s="38" t="s">
        <v>2587</v>
      </c>
      <c r="D176" s="38" t="str">
        <f t="shared" si="52"/>
        <v>LS</v>
      </c>
      <c r="E176" s="44" t="s">
        <v>372</v>
      </c>
      <c r="F176" s="155" t="str">
        <f t="shared" si="74"/>
        <v>Commercial 002A (House 3)</v>
      </c>
      <c r="G176" s="44" t="str">
        <f t="shared" si="69"/>
        <v>commercial</v>
      </c>
      <c r="H176" s="44" t="str">
        <f t="shared" si="70"/>
        <v>Basement - full</v>
      </c>
      <c r="I176" s="38"/>
      <c r="J176" s="38"/>
      <c r="K176" s="38"/>
      <c r="L176" s="44"/>
      <c r="M176" s="38" t="str">
        <f t="shared" si="63"/>
        <v>Y</v>
      </c>
      <c r="N176" s="38" t="str">
        <f t="shared" si="71"/>
        <v>Y</v>
      </c>
      <c r="O176" s="38" t="str">
        <f t="shared" si="65"/>
        <v>Y</v>
      </c>
      <c r="P176" s="38"/>
      <c r="Q176" s="38"/>
      <c r="R176" s="38"/>
      <c r="S176" s="38"/>
      <c r="T176" s="38"/>
      <c r="U176" s="38"/>
      <c r="V176" s="38"/>
      <c r="W176" s="38"/>
      <c r="X176" s="38"/>
      <c r="Y176" s="38" t="str">
        <f t="shared" si="64"/>
        <v>Y</v>
      </c>
      <c r="Z176" s="38" t="str">
        <f t="shared" si="72"/>
        <v>Y</v>
      </c>
      <c r="AA176" s="38" t="str">
        <f t="shared" si="56"/>
        <v>Y</v>
      </c>
      <c r="AC176" s="59">
        <v>31000</v>
      </c>
      <c r="AD176" s="204">
        <v>7.419354838709677E-4</v>
      </c>
      <c r="AE176" s="38">
        <v>1</v>
      </c>
      <c r="AF176" s="38">
        <v>0</v>
      </c>
      <c r="AG176" s="125"/>
      <c r="AI176" s="123"/>
      <c r="AJ176" s="40">
        <f t="shared" si="66"/>
        <v>31000</v>
      </c>
      <c r="AK176" s="40"/>
      <c r="AL176" s="40"/>
      <c r="AM176" s="40">
        <f t="shared" si="75"/>
        <v>23</v>
      </c>
      <c r="AN176" s="39">
        <f t="shared" si="73"/>
        <v>0.5</v>
      </c>
      <c r="AO176" s="204"/>
      <c r="AP176" s="204">
        <f t="shared" si="67"/>
        <v>7.419354838709677E-4</v>
      </c>
      <c r="AQ176" s="45"/>
      <c r="AR176" s="45"/>
      <c r="AS176" s="115"/>
      <c r="AT176" s="115"/>
      <c r="AU176" s="115">
        <f t="shared" si="76"/>
        <v>1</v>
      </c>
      <c r="AV176" s="115">
        <f t="shared" si="77"/>
        <v>0</v>
      </c>
      <c r="AY176" s="115"/>
      <c r="AZ176" s="115"/>
      <c r="BA176" s="43">
        <v>32</v>
      </c>
      <c r="BB176" s="43" t="s">
        <v>2013</v>
      </c>
      <c r="BC176" s="48" t="s">
        <v>1403</v>
      </c>
      <c r="BE176" s="37" t="s">
        <v>2345</v>
      </c>
      <c r="BG176" s="43">
        <v>65</v>
      </c>
      <c r="BH176" s="43" t="s">
        <v>609</v>
      </c>
      <c r="BJ176" s="43" t="s">
        <v>2054</v>
      </c>
      <c r="BK176" s="43" t="s">
        <v>1389</v>
      </c>
      <c r="BL176" s="43"/>
      <c r="BM176" s="43"/>
      <c r="BN176" s="133"/>
      <c r="BO176" s="38"/>
      <c r="BP176" s="48" t="s">
        <v>1406</v>
      </c>
      <c r="BQ176" s="43" t="s">
        <v>377</v>
      </c>
      <c r="BR176" s="43" t="s">
        <v>378</v>
      </c>
      <c r="BS176" s="43" t="s">
        <v>1393</v>
      </c>
      <c r="BT176" s="43" t="s">
        <v>1990</v>
      </c>
      <c r="BU176" s="43"/>
      <c r="BV176" s="43"/>
      <c r="BW176" s="243">
        <v>37635</v>
      </c>
      <c r="BX176" s="243"/>
      <c r="BY176" s="48" t="s">
        <v>451</v>
      </c>
      <c r="BZ176" s="43">
        <v>23</v>
      </c>
      <c r="CA176" s="43" t="s">
        <v>1396</v>
      </c>
      <c r="CD176" s="124" t="s">
        <v>2044</v>
      </c>
      <c r="CE176" s="43">
        <v>1483</v>
      </c>
      <c r="CF176" s="43" t="s">
        <v>379</v>
      </c>
      <c r="CG176" s="251">
        <v>37635</v>
      </c>
      <c r="CH176" s="126"/>
      <c r="CK176" s="43" t="s">
        <v>2042</v>
      </c>
      <c r="CL176" s="43">
        <v>31000</v>
      </c>
      <c r="CM176" s="43" t="s">
        <v>1396</v>
      </c>
      <c r="CP176" s="43" t="s">
        <v>2044</v>
      </c>
      <c r="CQ176" s="43">
        <v>49</v>
      </c>
      <c r="DR176" s="38"/>
    </row>
    <row r="177" spans="1:122" s="39" customFormat="1" hidden="1" x14ac:dyDescent="0.2">
      <c r="A177" s="44" t="str">
        <f t="shared" si="68"/>
        <v>Endicott</v>
      </c>
      <c r="B177" s="44" t="str">
        <f t="shared" si="62"/>
        <v>Trichloroethylene</v>
      </c>
      <c r="C177" s="38" t="s">
        <v>2587</v>
      </c>
      <c r="D177" s="38" t="str">
        <f t="shared" si="52"/>
        <v>LS</v>
      </c>
      <c r="E177" s="44" t="s">
        <v>372</v>
      </c>
      <c r="F177" s="155" t="str">
        <f t="shared" si="74"/>
        <v>Commercial 002A (House 3)</v>
      </c>
      <c r="G177" s="44" t="str">
        <f t="shared" si="69"/>
        <v>commercial</v>
      </c>
      <c r="H177" s="44" t="str">
        <f t="shared" si="70"/>
        <v>Basement - full</v>
      </c>
      <c r="I177" s="38"/>
      <c r="J177" s="38"/>
      <c r="K177" s="38"/>
      <c r="L177" s="44"/>
      <c r="M177" s="38" t="str">
        <f t="shared" si="63"/>
        <v>Y</v>
      </c>
      <c r="N177" s="38" t="str">
        <f t="shared" si="71"/>
        <v>Y</v>
      </c>
      <c r="O177" s="38" t="str">
        <f t="shared" si="65"/>
        <v>Y</v>
      </c>
      <c r="P177" s="38"/>
      <c r="Q177" s="38"/>
      <c r="R177" s="38"/>
      <c r="S177" s="38"/>
      <c r="T177" s="38"/>
      <c r="U177" s="38"/>
      <c r="V177" s="38"/>
      <c r="W177" s="38"/>
      <c r="X177" s="38"/>
      <c r="Y177" s="38" t="str">
        <f t="shared" si="64"/>
        <v>Y</v>
      </c>
      <c r="Z177" s="38" t="str">
        <f t="shared" si="72"/>
        <v>Y</v>
      </c>
      <c r="AA177" s="38" t="str">
        <f t="shared" si="56"/>
        <v>Y</v>
      </c>
      <c r="AC177" s="59">
        <v>7300</v>
      </c>
      <c r="AD177" s="204">
        <v>3.8356164383561643E-3</v>
      </c>
      <c r="AE177" s="38">
        <v>1</v>
      </c>
      <c r="AF177" s="38">
        <v>0</v>
      </c>
      <c r="AG177" s="125"/>
      <c r="AI177" s="123"/>
      <c r="AJ177" s="40">
        <f t="shared" si="66"/>
        <v>7300</v>
      </c>
      <c r="AK177" s="40"/>
      <c r="AL177" s="40"/>
      <c r="AM177" s="40">
        <f t="shared" si="75"/>
        <v>28</v>
      </c>
      <c r="AN177" s="39">
        <f t="shared" si="73"/>
        <v>0.5</v>
      </c>
      <c r="AO177" s="204"/>
      <c r="AP177" s="204">
        <f t="shared" si="67"/>
        <v>3.8356164383561643E-3</v>
      </c>
      <c r="AQ177" s="45"/>
      <c r="AR177" s="45"/>
      <c r="AS177" s="115"/>
      <c r="AT177" s="115"/>
      <c r="AU177" s="115">
        <f t="shared" si="76"/>
        <v>1</v>
      </c>
      <c r="AV177" s="115">
        <f t="shared" si="77"/>
        <v>0</v>
      </c>
      <c r="AY177" s="115"/>
      <c r="AZ177" s="115"/>
      <c r="BA177" s="43">
        <v>32</v>
      </c>
      <c r="BB177" s="43" t="s">
        <v>2013</v>
      </c>
      <c r="BC177" s="48" t="s">
        <v>1403</v>
      </c>
      <c r="BE177" s="37" t="s">
        <v>2345</v>
      </c>
      <c r="BG177" s="43">
        <v>65</v>
      </c>
      <c r="BH177" s="43" t="s">
        <v>609</v>
      </c>
      <c r="BJ177" s="43" t="s">
        <v>2054</v>
      </c>
      <c r="BK177" s="43" t="s">
        <v>1389</v>
      </c>
      <c r="BL177" s="43"/>
      <c r="BM177" s="43"/>
      <c r="BN177" s="133"/>
      <c r="BO177" s="38"/>
      <c r="BP177" s="48" t="s">
        <v>1406</v>
      </c>
      <c r="BQ177" s="43" t="s">
        <v>377</v>
      </c>
      <c r="BR177" s="43" t="s">
        <v>378</v>
      </c>
      <c r="BS177" s="43" t="s">
        <v>1393</v>
      </c>
      <c r="BT177" s="43" t="s">
        <v>1990</v>
      </c>
      <c r="BU177" s="43"/>
      <c r="BV177" s="43"/>
      <c r="BW177" s="243">
        <v>37635</v>
      </c>
      <c r="BX177" s="243"/>
      <c r="BY177" s="48" t="s">
        <v>451</v>
      </c>
      <c r="BZ177" s="43">
        <v>28</v>
      </c>
      <c r="CA177" s="43" t="s">
        <v>1396</v>
      </c>
      <c r="CD177" s="124" t="s">
        <v>2044</v>
      </c>
      <c r="CE177" s="43">
        <v>1494</v>
      </c>
      <c r="CF177" s="43" t="s">
        <v>380</v>
      </c>
      <c r="CG177" s="251">
        <v>37635</v>
      </c>
      <c r="CH177" s="126"/>
      <c r="CK177" s="43" t="s">
        <v>2042</v>
      </c>
      <c r="CL177" s="43">
        <v>7300</v>
      </c>
      <c r="CM177" s="43" t="s">
        <v>1396</v>
      </c>
      <c r="CP177" s="43" t="s">
        <v>2044</v>
      </c>
      <c r="CQ177" s="43">
        <v>54</v>
      </c>
      <c r="DR177" s="38"/>
    </row>
    <row r="178" spans="1:122" s="39" customFormat="1" hidden="1" x14ac:dyDescent="0.2">
      <c r="A178" s="44" t="str">
        <f t="shared" si="68"/>
        <v>Endicott</v>
      </c>
      <c r="B178" s="44" t="str">
        <f t="shared" si="62"/>
        <v>1,1,1-Trichloroethane</v>
      </c>
      <c r="C178" s="38" t="s">
        <v>2587</v>
      </c>
      <c r="D178" s="38" t="str">
        <f t="shared" si="52"/>
        <v>LS</v>
      </c>
      <c r="E178" s="44" t="s">
        <v>372</v>
      </c>
      <c r="F178" s="155" t="str">
        <f t="shared" si="74"/>
        <v>Commercial 003</v>
      </c>
      <c r="G178" s="44" t="str">
        <f t="shared" si="69"/>
        <v>commercial</v>
      </c>
      <c r="H178" s="44" t="str">
        <f t="shared" si="70"/>
        <v>Basement - full</v>
      </c>
      <c r="I178" s="38"/>
      <c r="J178" s="38"/>
      <c r="K178" s="38"/>
      <c r="L178" s="44"/>
      <c r="M178" s="38" t="str">
        <f t="shared" si="63"/>
        <v>Y</v>
      </c>
      <c r="N178" s="38" t="str">
        <f t="shared" si="71"/>
        <v>Y</v>
      </c>
      <c r="O178" s="38" t="s">
        <v>541</v>
      </c>
      <c r="P178" s="44" t="s">
        <v>310</v>
      </c>
      <c r="Q178" s="44"/>
      <c r="R178" s="44"/>
      <c r="S178" s="44"/>
      <c r="T178" s="44"/>
      <c r="U178" s="44"/>
      <c r="V178" s="44"/>
      <c r="W178" s="44"/>
      <c r="X178" s="44"/>
      <c r="Y178" s="38" t="str">
        <f t="shared" si="64"/>
        <v>Y</v>
      </c>
      <c r="Z178" s="38" t="str">
        <f t="shared" si="72"/>
        <v>Y</v>
      </c>
      <c r="AA178" s="38" t="s">
        <v>541</v>
      </c>
      <c r="AC178" s="59">
        <v>1200</v>
      </c>
      <c r="AD178" s="204">
        <v>1.7500000000000002E-2</v>
      </c>
      <c r="AE178" s="38">
        <v>1</v>
      </c>
      <c r="AF178" s="38">
        <v>0</v>
      </c>
      <c r="AG178" s="125"/>
      <c r="AI178" s="123"/>
      <c r="AJ178" s="40">
        <f t="shared" si="66"/>
        <v>1200</v>
      </c>
      <c r="AK178" s="40"/>
      <c r="AL178" s="40"/>
      <c r="AM178" s="40">
        <f t="shared" si="75"/>
        <v>21</v>
      </c>
      <c r="AN178" s="39">
        <f t="shared" si="73"/>
        <v>3.1</v>
      </c>
      <c r="AO178" s="204"/>
      <c r="AP178" s="204">
        <f t="shared" si="67"/>
        <v>1.7500000000000002E-2</v>
      </c>
      <c r="AQ178" s="45"/>
      <c r="AR178" s="45"/>
      <c r="AS178" s="115"/>
      <c r="AT178" s="115"/>
      <c r="AU178" s="115">
        <f t="shared" si="76"/>
        <v>1</v>
      </c>
      <c r="AV178" s="115">
        <f t="shared" si="77"/>
        <v>0</v>
      </c>
      <c r="AY178" s="115"/>
      <c r="AZ178" s="115"/>
      <c r="BA178" s="43">
        <v>32</v>
      </c>
      <c r="BB178" s="43" t="s">
        <v>2013</v>
      </c>
      <c r="BC178" s="48" t="s">
        <v>1403</v>
      </c>
      <c r="BE178" s="37" t="s">
        <v>2345</v>
      </c>
      <c r="BG178" s="43">
        <v>66</v>
      </c>
      <c r="BH178" s="43" t="s">
        <v>381</v>
      </c>
      <c r="BJ178" s="43" t="s">
        <v>2054</v>
      </c>
      <c r="BK178" s="43" t="s">
        <v>1389</v>
      </c>
      <c r="BL178" s="43">
        <v>10</v>
      </c>
      <c r="BM178" s="43" t="s">
        <v>1395</v>
      </c>
      <c r="BN178" s="43">
        <v>25</v>
      </c>
      <c r="BO178" s="43" t="s">
        <v>347</v>
      </c>
      <c r="BP178" s="48" t="s">
        <v>1406</v>
      </c>
      <c r="BQ178" s="43" t="s">
        <v>1249</v>
      </c>
      <c r="BR178" s="43" t="s">
        <v>1250</v>
      </c>
      <c r="BS178" s="43" t="s">
        <v>558</v>
      </c>
      <c r="BT178" s="43" t="s">
        <v>1990</v>
      </c>
      <c r="BU178" s="43"/>
      <c r="BV178" s="43"/>
      <c r="BW178" s="243">
        <v>37629</v>
      </c>
      <c r="BX178" s="243"/>
      <c r="BY178" s="48" t="s">
        <v>451</v>
      </c>
      <c r="BZ178" s="43">
        <v>21</v>
      </c>
      <c r="CA178" s="43" t="s">
        <v>1396</v>
      </c>
      <c r="CD178" s="124" t="s">
        <v>2044</v>
      </c>
      <c r="CE178" s="43">
        <v>1718</v>
      </c>
      <c r="CF178" s="43" t="s">
        <v>1251</v>
      </c>
      <c r="CG178" s="251">
        <v>37629</v>
      </c>
      <c r="CH178" s="126"/>
      <c r="CK178" s="43" t="s">
        <v>2042</v>
      </c>
      <c r="CL178" s="43">
        <v>1200</v>
      </c>
      <c r="CM178" s="43" t="s">
        <v>1396</v>
      </c>
      <c r="CP178" s="43" t="s">
        <v>2044</v>
      </c>
      <c r="CQ178" s="43">
        <v>134</v>
      </c>
      <c r="DR178" s="38"/>
    </row>
    <row r="179" spans="1:122" s="39" customFormat="1" hidden="1" x14ac:dyDescent="0.2">
      <c r="A179" s="44" t="str">
        <f t="shared" si="68"/>
        <v>Endicott</v>
      </c>
      <c r="B179" s="44" t="str">
        <f t="shared" si="62"/>
        <v>1,1,1-Trichloroethane</v>
      </c>
      <c r="C179" s="38" t="s">
        <v>2587</v>
      </c>
      <c r="D179" s="38" t="str">
        <f t="shared" si="52"/>
        <v>LS</v>
      </c>
      <c r="E179" s="44" t="s">
        <v>372</v>
      </c>
      <c r="F179" s="155" t="str">
        <f t="shared" si="74"/>
        <v>Commercial 003</v>
      </c>
      <c r="G179" s="44" t="str">
        <f t="shared" si="69"/>
        <v>commercial</v>
      </c>
      <c r="H179" s="44" t="str">
        <f t="shared" si="70"/>
        <v>Basement - full</v>
      </c>
      <c r="I179" s="38"/>
      <c r="J179" s="38"/>
      <c r="K179" s="38"/>
      <c r="L179" s="44"/>
      <c r="M179" s="38" t="str">
        <f t="shared" si="63"/>
        <v>Y</v>
      </c>
      <c r="N179" s="38" t="str">
        <f t="shared" si="71"/>
        <v>Y</v>
      </c>
      <c r="O179" s="38" t="s">
        <v>541</v>
      </c>
      <c r="P179" s="44" t="s">
        <v>310</v>
      </c>
      <c r="Q179" s="44"/>
      <c r="R179" s="44"/>
      <c r="S179" s="44"/>
      <c r="T179" s="44"/>
      <c r="U179" s="44"/>
      <c r="V179" s="44"/>
      <c r="W179" s="44"/>
      <c r="X179" s="44"/>
      <c r="Y179" s="38" t="str">
        <f t="shared" si="64"/>
        <v>Y</v>
      </c>
      <c r="Z179" s="38" t="str">
        <f t="shared" si="72"/>
        <v>Y</v>
      </c>
      <c r="AA179" s="38" t="s">
        <v>541</v>
      </c>
      <c r="AC179" s="59">
        <v>1100</v>
      </c>
      <c r="AD179" s="204">
        <v>2.5454545454545455E-2</v>
      </c>
      <c r="AE179" s="38">
        <v>1</v>
      </c>
      <c r="AF179" s="38">
        <v>0</v>
      </c>
      <c r="AG179" s="125"/>
      <c r="AI179" s="123"/>
      <c r="AJ179" s="40">
        <f t="shared" si="66"/>
        <v>1100</v>
      </c>
      <c r="AK179" s="40"/>
      <c r="AL179" s="40"/>
      <c r="AM179" s="40">
        <f t="shared" si="75"/>
        <v>28</v>
      </c>
      <c r="AN179" s="39">
        <f t="shared" si="73"/>
        <v>3.1</v>
      </c>
      <c r="AO179" s="204"/>
      <c r="AP179" s="204">
        <f t="shared" si="67"/>
        <v>2.5454545454545455E-2</v>
      </c>
      <c r="AQ179" s="45"/>
      <c r="AR179" s="45"/>
      <c r="AS179" s="115"/>
      <c r="AT179" s="115"/>
      <c r="AU179" s="115">
        <f t="shared" si="76"/>
        <v>1</v>
      </c>
      <c r="AV179" s="115">
        <f t="shared" si="77"/>
        <v>0</v>
      </c>
      <c r="AY179" s="115"/>
      <c r="AZ179" s="115"/>
      <c r="BA179" s="43">
        <v>32</v>
      </c>
      <c r="BB179" s="43" t="s">
        <v>2013</v>
      </c>
      <c r="BC179" s="48" t="s">
        <v>1403</v>
      </c>
      <c r="BE179" s="37" t="s">
        <v>2345</v>
      </c>
      <c r="BG179" s="43">
        <v>66</v>
      </c>
      <c r="BH179" s="43" t="s">
        <v>381</v>
      </c>
      <c r="BJ179" s="43" t="s">
        <v>2054</v>
      </c>
      <c r="BK179" s="43" t="s">
        <v>1389</v>
      </c>
      <c r="BL179" s="43">
        <v>10</v>
      </c>
      <c r="BM179" s="43" t="s">
        <v>1395</v>
      </c>
      <c r="BN179" s="43">
        <v>25</v>
      </c>
      <c r="BO179" s="43" t="s">
        <v>347</v>
      </c>
      <c r="BP179" s="48" t="s">
        <v>1406</v>
      </c>
      <c r="BQ179" s="43" t="s">
        <v>1249</v>
      </c>
      <c r="BR179" s="43" t="s">
        <v>1250</v>
      </c>
      <c r="BS179" s="43" t="s">
        <v>558</v>
      </c>
      <c r="BT179" s="43" t="s">
        <v>1990</v>
      </c>
      <c r="BU179" s="43"/>
      <c r="BV179" s="43"/>
      <c r="BW179" s="243">
        <v>37629</v>
      </c>
      <c r="BX179" s="243"/>
      <c r="BY179" s="48" t="s">
        <v>451</v>
      </c>
      <c r="BZ179" s="43">
        <v>28</v>
      </c>
      <c r="CA179" s="43" t="s">
        <v>1396</v>
      </c>
      <c r="CD179" s="124" t="s">
        <v>2044</v>
      </c>
      <c r="CE179" s="43">
        <v>1729</v>
      </c>
      <c r="CF179" s="43" t="s">
        <v>1252</v>
      </c>
      <c r="CG179" s="251">
        <v>37629</v>
      </c>
      <c r="CH179" s="126"/>
      <c r="CK179" s="43" t="s">
        <v>2042</v>
      </c>
      <c r="CL179" s="43">
        <v>1100</v>
      </c>
      <c r="CM179" s="43" t="s">
        <v>1396</v>
      </c>
      <c r="CP179" s="43" t="s">
        <v>2044</v>
      </c>
      <c r="CQ179" s="43">
        <v>141</v>
      </c>
      <c r="DR179" s="38"/>
    </row>
    <row r="180" spans="1:122" s="39" customFormat="1" hidden="1" x14ac:dyDescent="0.2">
      <c r="A180" s="44" t="str">
        <f t="shared" si="68"/>
        <v>Endicott</v>
      </c>
      <c r="B180" s="44" t="str">
        <f t="shared" si="62"/>
        <v>1,1,2-Trichloro-1,2,2-trifluoroethane</v>
      </c>
      <c r="C180" s="38" t="s">
        <v>2587</v>
      </c>
      <c r="D180" s="38" t="str">
        <f t="shared" si="52"/>
        <v>LS</v>
      </c>
      <c r="E180" s="44" t="s">
        <v>372</v>
      </c>
      <c r="F180" s="155" t="str">
        <f t="shared" si="74"/>
        <v>Commercial 003</v>
      </c>
      <c r="G180" s="44" t="str">
        <f t="shared" si="69"/>
        <v>commercial</v>
      </c>
      <c r="H180" s="44" t="str">
        <f t="shared" si="70"/>
        <v>Basement - full</v>
      </c>
      <c r="I180" s="38"/>
      <c r="J180" s="38"/>
      <c r="K180" s="38"/>
      <c r="L180" s="44"/>
      <c r="M180" s="38" t="str">
        <f t="shared" si="63"/>
        <v>Y</v>
      </c>
      <c r="N180" s="38" t="str">
        <f t="shared" si="71"/>
        <v>n</v>
      </c>
      <c r="O180" s="38" t="s">
        <v>541</v>
      </c>
      <c r="P180" s="44" t="s">
        <v>310</v>
      </c>
      <c r="Q180" s="44"/>
      <c r="R180" s="44"/>
      <c r="S180" s="44"/>
      <c r="T180" s="44"/>
      <c r="U180" s="44"/>
      <c r="V180" s="44"/>
      <c r="W180" s="44"/>
      <c r="X180" s="44"/>
      <c r="Y180" s="38" t="str">
        <f t="shared" si="64"/>
        <v>Y</v>
      </c>
      <c r="Z180" s="38" t="str">
        <f t="shared" si="72"/>
        <v>n</v>
      </c>
      <c r="AA180" s="38" t="s">
        <v>541</v>
      </c>
      <c r="AC180" s="59">
        <v>56</v>
      </c>
      <c r="AD180" s="204">
        <v>1.9642857142857146E-2</v>
      </c>
      <c r="AE180" s="38">
        <v>1</v>
      </c>
      <c r="AF180" s="38">
        <v>0</v>
      </c>
      <c r="AG180" s="125"/>
      <c r="AI180" s="123"/>
      <c r="AJ180" s="40">
        <f t="shared" si="66"/>
        <v>56</v>
      </c>
      <c r="AK180" s="40"/>
      <c r="AL180" s="40"/>
      <c r="AM180" s="40">
        <f t="shared" si="75"/>
        <v>1.1000000000000001</v>
      </c>
      <c r="AN180" s="39">
        <f t="shared" si="73"/>
        <v>1.8</v>
      </c>
      <c r="AO180" s="204"/>
      <c r="AP180" s="204">
        <f t="shared" si="67"/>
        <v>1.9642857142857146E-2</v>
      </c>
      <c r="AQ180" s="45"/>
      <c r="AR180" s="45"/>
      <c r="AS180" s="115"/>
      <c r="AT180" s="115"/>
      <c r="AU180" s="115">
        <f t="shared" si="76"/>
        <v>1</v>
      </c>
      <c r="AV180" s="115">
        <f t="shared" si="77"/>
        <v>0</v>
      </c>
      <c r="AY180" s="115"/>
      <c r="AZ180" s="115"/>
      <c r="BA180" s="43">
        <v>32</v>
      </c>
      <c r="BB180" s="43" t="s">
        <v>2013</v>
      </c>
      <c r="BC180" s="48" t="s">
        <v>1403</v>
      </c>
      <c r="BE180" s="37" t="s">
        <v>2345</v>
      </c>
      <c r="BG180" s="43">
        <v>66</v>
      </c>
      <c r="BH180" s="43" t="s">
        <v>381</v>
      </c>
      <c r="BJ180" s="43" t="s">
        <v>2054</v>
      </c>
      <c r="BK180" s="43" t="s">
        <v>1389</v>
      </c>
      <c r="BL180" s="43">
        <v>10</v>
      </c>
      <c r="BM180" s="43" t="s">
        <v>1395</v>
      </c>
      <c r="BN180" s="43">
        <v>25</v>
      </c>
      <c r="BO180" s="43" t="s">
        <v>347</v>
      </c>
      <c r="BP180" s="48" t="s">
        <v>1406</v>
      </c>
      <c r="BQ180" s="43" t="s">
        <v>1249</v>
      </c>
      <c r="BR180" s="43" t="s">
        <v>1250</v>
      </c>
      <c r="BS180" s="43" t="s">
        <v>1132</v>
      </c>
      <c r="BT180" s="43" t="s">
        <v>1990</v>
      </c>
      <c r="BU180" s="43"/>
      <c r="BV180" s="43"/>
      <c r="BW180" s="243">
        <v>37629</v>
      </c>
      <c r="BX180" s="243"/>
      <c r="BY180" s="48" t="s">
        <v>451</v>
      </c>
      <c r="BZ180" s="43">
        <v>1.1000000000000001</v>
      </c>
      <c r="CA180" s="43" t="s">
        <v>1396</v>
      </c>
      <c r="CD180" s="124" t="s">
        <v>2044</v>
      </c>
      <c r="CE180" s="43">
        <v>1722</v>
      </c>
      <c r="CF180" s="43" t="s">
        <v>1251</v>
      </c>
      <c r="CG180" s="251">
        <v>37629</v>
      </c>
      <c r="CH180" s="126"/>
      <c r="CK180" s="43" t="s">
        <v>2042</v>
      </c>
      <c r="CL180" s="43">
        <v>56</v>
      </c>
      <c r="CM180" s="43" t="s">
        <v>1396</v>
      </c>
      <c r="CP180" s="43" t="s">
        <v>2044</v>
      </c>
      <c r="CQ180" s="43">
        <v>137</v>
      </c>
      <c r="DR180" s="38"/>
    </row>
    <row r="181" spans="1:122" s="39" customFormat="1" hidden="1" x14ac:dyDescent="0.2">
      <c r="A181" s="44" t="str">
        <f t="shared" si="68"/>
        <v>Endicott</v>
      </c>
      <c r="B181" s="44" t="str">
        <f t="shared" si="62"/>
        <v>1,1-Dichloroethane</v>
      </c>
      <c r="C181" s="38" t="s">
        <v>2587</v>
      </c>
      <c r="D181" s="38" t="str">
        <f t="shared" si="52"/>
        <v>LS</v>
      </c>
      <c r="E181" s="44" t="s">
        <v>372</v>
      </c>
      <c r="F181" s="155" t="str">
        <f t="shared" si="74"/>
        <v>Commercial 003</v>
      </c>
      <c r="G181" s="44" t="str">
        <f t="shared" si="69"/>
        <v>commercial</v>
      </c>
      <c r="H181" s="44" t="str">
        <f t="shared" si="70"/>
        <v>Basement - full</v>
      </c>
      <c r="I181" s="38"/>
      <c r="J181" s="38"/>
      <c r="K181" s="38"/>
      <c r="L181" s="44"/>
      <c r="M181" s="38" t="str">
        <f t="shared" si="63"/>
        <v>Y</v>
      </c>
      <c r="N181" s="38" t="str">
        <f t="shared" si="71"/>
        <v>Y</v>
      </c>
      <c r="O181" s="38" t="str">
        <f t="shared" ref="O181:O199" si="78">IF(AJ181="","",IF(M181="N","n","Y"))</f>
        <v>Y</v>
      </c>
      <c r="P181" s="38"/>
      <c r="Q181" s="38"/>
      <c r="R181" s="38"/>
      <c r="S181" s="38"/>
      <c r="T181" s="38"/>
      <c r="U181" s="38"/>
      <c r="V181" s="38"/>
      <c r="W181" s="38"/>
      <c r="X181" s="38"/>
      <c r="Y181" s="38" t="str">
        <f t="shared" si="64"/>
        <v>Y</v>
      </c>
      <c r="Z181" s="38" t="str">
        <f t="shared" si="72"/>
        <v>Y</v>
      </c>
      <c r="AA181" s="38" t="str">
        <f t="shared" ref="AA181:AA203" si="79">IF(AM181="","",IF(Y181="N","n","Y"))</f>
        <v>Y</v>
      </c>
      <c r="AC181" s="59">
        <v>440</v>
      </c>
      <c r="AD181" s="204">
        <v>2.7272727272727271E-3</v>
      </c>
      <c r="AE181" s="38">
        <v>1</v>
      </c>
      <c r="AF181" s="38">
        <v>0</v>
      </c>
      <c r="AG181" s="125"/>
      <c r="AI181" s="123"/>
      <c r="AJ181" s="40">
        <f t="shared" si="66"/>
        <v>440</v>
      </c>
      <c r="AK181" s="40"/>
      <c r="AL181" s="40"/>
      <c r="AM181" s="40">
        <f t="shared" si="75"/>
        <v>1.2</v>
      </c>
      <c r="AN181" s="39" t="str">
        <f t="shared" si="73"/>
        <v/>
      </c>
      <c r="AO181" s="204"/>
      <c r="AP181" s="204">
        <f t="shared" si="67"/>
        <v>2.7272727272727271E-3</v>
      </c>
      <c r="AQ181" s="45"/>
      <c r="AR181" s="45"/>
      <c r="AS181" s="115"/>
      <c r="AT181" s="115"/>
      <c r="AU181" s="115">
        <f t="shared" si="76"/>
        <v>1</v>
      </c>
      <c r="AV181" s="115">
        <f t="shared" si="77"/>
        <v>0</v>
      </c>
      <c r="AY181" s="115"/>
      <c r="AZ181" s="115"/>
      <c r="BA181" s="43">
        <v>32</v>
      </c>
      <c r="BB181" s="43" t="s">
        <v>2013</v>
      </c>
      <c r="BC181" s="48" t="s">
        <v>1403</v>
      </c>
      <c r="BE181" s="37" t="s">
        <v>2345</v>
      </c>
      <c r="BG181" s="43">
        <v>66</v>
      </c>
      <c r="BH181" s="43" t="s">
        <v>381</v>
      </c>
      <c r="BJ181" s="43" t="s">
        <v>2054</v>
      </c>
      <c r="BK181" s="43" t="s">
        <v>1389</v>
      </c>
      <c r="BL181" s="43">
        <v>10</v>
      </c>
      <c r="BM181" s="43" t="s">
        <v>1395</v>
      </c>
      <c r="BN181" s="43">
        <v>25</v>
      </c>
      <c r="BO181" s="43" t="s">
        <v>347</v>
      </c>
      <c r="BP181" s="48" t="s">
        <v>1406</v>
      </c>
      <c r="BQ181" s="43" t="s">
        <v>1249</v>
      </c>
      <c r="BR181" s="43" t="s">
        <v>1250</v>
      </c>
      <c r="BS181" s="43" t="s">
        <v>2619</v>
      </c>
      <c r="BT181" s="43" t="s">
        <v>1990</v>
      </c>
      <c r="BU181" s="43"/>
      <c r="BV181" s="43"/>
      <c r="BW181" s="243">
        <v>37629</v>
      </c>
      <c r="BX181" s="243"/>
      <c r="BY181" s="48" t="s">
        <v>451</v>
      </c>
      <c r="BZ181" s="43">
        <v>1.2</v>
      </c>
      <c r="CA181" s="43" t="s">
        <v>1396</v>
      </c>
      <c r="CD181" s="124" t="s">
        <v>2044</v>
      </c>
      <c r="CE181" s="43">
        <v>1731</v>
      </c>
      <c r="CF181" s="43" t="s">
        <v>1252</v>
      </c>
      <c r="CG181" s="251">
        <v>37629</v>
      </c>
      <c r="CH181" s="126"/>
      <c r="CK181" s="43" t="s">
        <v>2042</v>
      </c>
      <c r="CL181" s="43">
        <v>440</v>
      </c>
      <c r="CM181" s="43" t="s">
        <v>1396</v>
      </c>
      <c r="CP181" s="43" t="s">
        <v>2044</v>
      </c>
      <c r="CQ181" s="43">
        <v>143</v>
      </c>
      <c r="DR181" s="38"/>
    </row>
    <row r="182" spans="1:122" s="39" customFormat="1" hidden="1" x14ac:dyDescent="0.2">
      <c r="A182" s="44" t="str">
        <f t="shared" si="68"/>
        <v>Endicott</v>
      </c>
      <c r="B182" s="44" t="str">
        <f t="shared" si="62"/>
        <v>1,1-Dichloroethane</v>
      </c>
      <c r="C182" s="38" t="s">
        <v>2587</v>
      </c>
      <c r="D182" s="38" t="str">
        <f t="shared" si="52"/>
        <v>LS</v>
      </c>
      <c r="E182" s="44" t="s">
        <v>372</v>
      </c>
      <c r="F182" s="155" t="str">
        <f t="shared" si="74"/>
        <v>Commercial 003</v>
      </c>
      <c r="G182" s="44" t="str">
        <f t="shared" si="69"/>
        <v>commercial</v>
      </c>
      <c r="H182" s="44" t="str">
        <f t="shared" si="70"/>
        <v>Basement - full</v>
      </c>
      <c r="I182" s="38"/>
      <c r="J182" s="38"/>
      <c r="K182" s="38"/>
      <c r="L182" s="44"/>
      <c r="M182" s="38" t="str">
        <f t="shared" si="63"/>
        <v>Y</v>
      </c>
      <c r="N182" s="38" t="str">
        <f t="shared" si="71"/>
        <v>Y</v>
      </c>
      <c r="O182" s="38" t="str">
        <f t="shared" si="78"/>
        <v>Y</v>
      </c>
      <c r="P182" s="38"/>
      <c r="Q182" s="38"/>
      <c r="R182" s="38"/>
      <c r="S182" s="38"/>
      <c r="T182" s="38"/>
      <c r="U182" s="38"/>
      <c r="V182" s="38"/>
      <c r="W182" s="38"/>
      <c r="X182" s="38"/>
      <c r="Y182" s="38" t="str">
        <f t="shared" si="64"/>
        <v>Y</v>
      </c>
      <c r="Z182" s="38" t="str">
        <f t="shared" si="72"/>
        <v>Y</v>
      </c>
      <c r="AA182" s="38" t="str">
        <f t="shared" si="79"/>
        <v>Y</v>
      </c>
      <c r="AC182" s="59">
        <v>450</v>
      </c>
      <c r="AD182" s="204">
        <v>3.7777777777777775E-3</v>
      </c>
      <c r="AE182" s="38">
        <v>1</v>
      </c>
      <c r="AF182" s="38">
        <v>0</v>
      </c>
      <c r="AG182" s="125"/>
      <c r="AI182" s="123"/>
      <c r="AJ182" s="40">
        <f t="shared" si="66"/>
        <v>450</v>
      </c>
      <c r="AK182" s="40"/>
      <c r="AL182" s="40"/>
      <c r="AM182" s="40">
        <f t="shared" si="75"/>
        <v>1.7</v>
      </c>
      <c r="AN182" s="39" t="str">
        <f t="shared" si="73"/>
        <v/>
      </c>
      <c r="AO182" s="204"/>
      <c r="AP182" s="204">
        <f t="shared" si="67"/>
        <v>3.7777777777777775E-3</v>
      </c>
      <c r="AQ182" s="45"/>
      <c r="AR182" s="45"/>
      <c r="AS182" s="115"/>
      <c r="AT182" s="115"/>
      <c r="AU182" s="115">
        <f t="shared" si="76"/>
        <v>1</v>
      </c>
      <c r="AV182" s="115">
        <f t="shared" si="77"/>
        <v>0</v>
      </c>
      <c r="AY182" s="115"/>
      <c r="AZ182" s="115"/>
      <c r="BA182" s="43">
        <v>32</v>
      </c>
      <c r="BB182" s="43" t="s">
        <v>2013</v>
      </c>
      <c r="BC182" s="48" t="s">
        <v>1403</v>
      </c>
      <c r="BE182" s="37" t="s">
        <v>2345</v>
      </c>
      <c r="BG182" s="43">
        <v>66</v>
      </c>
      <c r="BH182" s="43" t="s">
        <v>381</v>
      </c>
      <c r="BJ182" s="43" t="s">
        <v>2054</v>
      </c>
      <c r="BK182" s="43" t="s">
        <v>1389</v>
      </c>
      <c r="BL182" s="43">
        <v>10</v>
      </c>
      <c r="BM182" s="43" t="s">
        <v>1395</v>
      </c>
      <c r="BN182" s="43">
        <v>25</v>
      </c>
      <c r="BO182" s="43" t="s">
        <v>347</v>
      </c>
      <c r="BP182" s="48" t="s">
        <v>1406</v>
      </c>
      <c r="BQ182" s="43" t="s">
        <v>1249</v>
      </c>
      <c r="BR182" s="43" t="s">
        <v>1250</v>
      </c>
      <c r="BS182" s="43" t="s">
        <v>2619</v>
      </c>
      <c r="BT182" s="43" t="s">
        <v>1990</v>
      </c>
      <c r="BU182" s="43"/>
      <c r="BV182" s="43"/>
      <c r="BW182" s="243">
        <v>37629</v>
      </c>
      <c r="BX182" s="243"/>
      <c r="BY182" s="48" t="s">
        <v>451</v>
      </c>
      <c r="BZ182" s="43">
        <v>1.7</v>
      </c>
      <c r="CA182" s="43" t="s">
        <v>1396</v>
      </c>
      <c r="CD182" s="124" t="s">
        <v>2044</v>
      </c>
      <c r="CE182" s="43">
        <v>1720</v>
      </c>
      <c r="CF182" s="43" t="s">
        <v>1251</v>
      </c>
      <c r="CG182" s="251">
        <v>37629</v>
      </c>
      <c r="CH182" s="126"/>
      <c r="CK182" s="43" t="s">
        <v>2042</v>
      </c>
      <c r="CL182" s="43">
        <v>450</v>
      </c>
      <c r="CM182" s="43" t="s">
        <v>1396</v>
      </c>
      <c r="CP182" s="43" t="s">
        <v>2044</v>
      </c>
      <c r="CQ182" s="43">
        <v>136</v>
      </c>
      <c r="DR182" s="38"/>
    </row>
    <row r="183" spans="1:122" s="39" customFormat="1" hidden="1" x14ac:dyDescent="0.2">
      <c r="A183" s="44" t="str">
        <f t="shared" si="68"/>
        <v>Endicott</v>
      </c>
      <c r="B183" s="44" t="str">
        <f t="shared" si="62"/>
        <v>1,1-Dichloroethylene</v>
      </c>
      <c r="C183" s="38" t="s">
        <v>2587</v>
      </c>
      <c r="D183" s="38" t="str">
        <f t="shared" si="52"/>
        <v>LS</v>
      </c>
      <c r="E183" s="44" t="s">
        <v>372</v>
      </c>
      <c r="F183" s="155" t="str">
        <f t="shared" si="74"/>
        <v>Commercial 003</v>
      </c>
      <c r="G183" s="44" t="str">
        <f t="shared" si="69"/>
        <v>commercial</v>
      </c>
      <c r="H183" s="44" t="str">
        <f t="shared" si="70"/>
        <v>Basement - full</v>
      </c>
      <c r="I183" s="38"/>
      <c r="J183" s="38"/>
      <c r="K183" s="38"/>
      <c r="L183" s="44"/>
      <c r="M183" s="38" t="str">
        <f t="shared" si="63"/>
        <v>Y</v>
      </c>
      <c r="N183" s="38" t="str">
        <f t="shared" si="71"/>
        <v>n</v>
      </c>
      <c r="O183" s="38" t="str">
        <f t="shared" si="78"/>
        <v>Y</v>
      </c>
      <c r="P183" s="38"/>
      <c r="Q183" s="38"/>
      <c r="R183" s="38"/>
      <c r="S183" s="38"/>
      <c r="T183" s="38"/>
      <c r="U183" s="38"/>
      <c r="V183" s="38"/>
      <c r="W183" s="38"/>
      <c r="X183" s="38"/>
      <c r="Y183" s="38" t="str">
        <f t="shared" si="64"/>
        <v>Y</v>
      </c>
      <c r="Z183" s="38" t="str">
        <f t="shared" si="72"/>
        <v>n</v>
      </c>
      <c r="AA183" s="38" t="str">
        <f t="shared" si="79"/>
        <v>Y</v>
      </c>
      <c r="AC183" s="59">
        <v>38</v>
      </c>
      <c r="AD183" s="204">
        <v>5.7894736842105266E-3</v>
      </c>
      <c r="AE183" s="38">
        <v>1</v>
      </c>
      <c r="AF183" s="38">
        <v>0</v>
      </c>
      <c r="AG183" s="125"/>
      <c r="AI183" s="123"/>
      <c r="AJ183" s="40">
        <f t="shared" si="66"/>
        <v>38</v>
      </c>
      <c r="AK183" s="40"/>
      <c r="AL183" s="40"/>
      <c r="AM183" s="40">
        <f t="shared" si="75"/>
        <v>0.22</v>
      </c>
      <c r="AN183" s="39">
        <f t="shared" si="73"/>
        <v>0.8</v>
      </c>
      <c r="AO183" s="204"/>
      <c r="AP183" s="204">
        <f t="shared" si="67"/>
        <v>5.7894736842105266E-3</v>
      </c>
      <c r="AQ183" s="45"/>
      <c r="AR183" s="45"/>
      <c r="AS183" s="115"/>
      <c r="AT183" s="115"/>
      <c r="AU183" s="115">
        <f t="shared" si="76"/>
        <v>1</v>
      </c>
      <c r="AV183" s="115">
        <f t="shared" si="77"/>
        <v>0</v>
      </c>
      <c r="AY183" s="115"/>
      <c r="AZ183" s="115"/>
      <c r="BA183" s="43">
        <v>32</v>
      </c>
      <c r="BB183" s="43" t="s">
        <v>2013</v>
      </c>
      <c r="BC183" s="48" t="s">
        <v>1403</v>
      </c>
      <c r="BE183" s="37" t="s">
        <v>2345</v>
      </c>
      <c r="BG183" s="43">
        <v>66</v>
      </c>
      <c r="BH183" s="43" t="s">
        <v>381</v>
      </c>
      <c r="BJ183" s="43" t="s">
        <v>2054</v>
      </c>
      <c r="BK183" s="43" t="s">
        <v>1389</v>
      </c>
      <c r="BL183" s="43">
        <v>10</v>
      </c>
      <c r="BM183" s="43" t="s">
        <v>1395</v>
      </c>
      <c r="BN183" s="43">
        <v>25</v>
      </c>
      <c r="BO183" s="43" t="s">
        <v>347</v>
      </c>
      <c r="BP183" s="48" t="s">
        <v>1406</v>
      </c>
      <c r="BQ183" s="43" t="s">
        <v>1249</v>
      </c>
      <c r="BR183" s="43" t="s">
        <v>1250</v>
      </c>
      <c r="BS183" s="43" t="s">
        <v>538</v>
      </c>
      <c r="BT183" s="43" t="s">
        <v>1990</v>
      </c>
      <c r="BU183" s="43"/>
      <c r="BV183" s="43"/>
      <c r="BW183" s="243">
        <v>37629</v>
      </c>
      <c r="BX183" s="243"/>
      <c r="BY183" s="48" t="s">
        <v>451</v>
      </c>
      <c r="BZ183" s="43">
        <v>0.22</v>
      </c>
      <c r="CA183" s="43" t="s">
        <v>1396</v>
      </c>
      <c r="CD183" s="124" t="s">
        <v>2044</v>
      </c>
      <c r="CE183" s="43">
        <v>1730</v>
      </c>
      <c r="CF183" s="43" t="s">
        <v>1252</v>
      </c>
      <c r="CG183" s="251">
        <v>37629</v>
      </c>
      <c r="CH183" s="126"/>
      <c r="CK183" s="43" t="s">
        <v>2042</v>
      </c>
      <c r="CL183" s="43">
        <v>38</v>
      </c>
      <c r="CM183" s="43" t="s">
        <v>1396</v>
      </c>
      <c r="CP183" s="43" t="s">
        <v>2044</v>
      </c>
      <c r="CQ183" s="43">
        <v>142</v>
      </c>
      <c r="DR183" s="38"/>
    </row>
    <row r="184" spans="1:122" s="39" customFormat="1" hidden="1" x14ac:dyDescent="0.2">
      <c r="A184" s="44" t="str">
        <f t="shared" si="68"/>
        <v>Endicott</v>
      </c>
      <c r="B184" s="44" t="str">
        <f t="shared" si="62"/>
        <v>1,1-Dichloroethylene</v>
      </c>
      <c r="C184" s="38" t="s">
        <v>2587</v>
      </c>
      <c r="D184" s="38" t="str">
        <f t="shared" si="52"/>
        <v>LS</v>
      </c>
      <c r="E184" s="44" t="s">
        <v>372</v>
      </c>
      <c r="F184" s="155" t="str">
        <f t="shared" si="74"/>
        <v>Commercial 003</v>
      </c>
      <c r="G184" s="44" t="str">
        <f t="shared" si="69"/>
        <v>commercial</v>
      </c>
      <c r="H184" s="44" t="str">
        <f t="shared" si="70"/>
        <v>Basement - full</v>
      </c>
      <c r="I184" s="38"/>
      <c r="J184" s="38"/>
      <c r="K184" s="38"/>
      <c r="L184" s="44"/>
      <c r="M184" s="38" t="str">
        <f t="shared" si="63"/>
        <v>Y</v>
      </c>
      <c r="N184" s="38" t="str">
        <f t="shared" si="71"/>
        <v>Y</v>
      </c>
      <c r="O184" s="38" t="str">
        <f t="shared" si="78"/>
        <v>Y</v>
      </c>
      <c r="P184" s="38"/>
      <c r="Q184" s="38"/>
      <c r="R184" s="38"/>
      <c r="S184" s="38"/>
      <c r="T184" s="38"/>
      <c r="U184" s="38"/>
      <c r="V184" s="38"/>
      <c r="W184" s="38"/>
      <c r="X184" s="38"/>
      <c r="Y184" s="38" t="str">
        <f t="shared" si="64"/>
        <v>Y</v>
      </c>
      <c r="Z184" s="38" t="str">
        <f t="shared" si="72"/>
        <v>n</v>
      </c>
      <c r="AA184" s="38" t="str">
        <f t="shared" si="79"/>
        <v>Y</v>
      </c>
      <c r="AC184" s="59">
        <v>57</v>
      </c>
      <c r="AD184" s="204">
        <v>5.6140350877192987E-3</v>
      </c>
      <c r="AE184" s="38">
        <v>1</v>
      </c>
      <c r="AF184" s="38">
        <v>0</v>
      </c>
      <c r="AG184" s="125"/>
      <c r="AI184" s="123"/>
      <c r="AJ184" s="40">
        <f t="shared" si="66"/>
        <v>57</v>
      </c>
      <c r="AK184" s="40"/>
      <c r="AL184" s="40"/>
      <c r="AM184" s="40">
        <f t="shared" si="75"/>
        <v>0.32</v>
      </c>
      <c r="AN184" s="39">
        <f t="shared" si="73"/>
        <v>0.8</v>
      </c>
      <c r="AO184" s="204"/>
      <c r="AP184" s="204">
        <f t="shared" si="67"/>
        <v>5.6140350877192987E-3</v>
      </c>
      <c r="AQ184" s="45"/>
      <c r="AR184" s="45"/>
      <c r="AS184" s="115"/>
      <c r="AT184" s="115"/>
      <c r="AU184" s="115">
        <f t="shared" si="76"/>
        <v>1</v>
      </c>
      <c r="AV184" s="115">
        <f t="shared" si="77"/>
        <v>0</v>
      </c>
      <c r="AY184" s="115"/>
      <c r="AZ184" s="115"/>
      <c r="BA184" s="43">
        <v>32</v>
      </c>
      <c r="BB184" s="43" t="s">
        <v>2013</v>
      </c>
      <c r="BC184" s="48" t="s">
        <v>1403</v>
      </c>
      <c r="BE184" s="37" t="s">
        <v>2345</v>
      </c>
      <c r="BG184" s="43">
        <v>66</v>
      </c>
      <c r="BH184" s="43" t="s">
        <v>381</v>
      </c>
      <c r="BJ184" s="43" t="s">
        <v>2054</v>
      </c>
      <c r="BK184" s="43" t="s">
        <v>1389</v>
      </c>
      <c r="BL184" s="43">
        <v>10</v>
      </c>
      <c r="BM184" s="43" t="s">
        <v>1395</v>
      </c>
      <c r="BN184" s="43">
        <v>25</v>
      </c>
      <c r="BO184" s="43" t="s">
        <v>347</v>
      </c>
      <c r="BP184" s="48" t="s">
        <v>1406</v>
      </c>
      <c r="BQ184" s="43" t="s">
        <v>1249</v>
      </c>
      <c r="BR184" s="43" t="s">
        <v>1250</v>
      </c>
      <c r="BS184" s="43" t="s">
        <v>538</v>
      </c>
      <c r="BT184" s="43" t="s">
        <v>1990</v>
      </c>
      <c r="BU184" s="43"/>
      <c r="BV184" s="43"/>
      <c r="BW184" s="243">
        <v>37629</v>
      </c>
      <c r="BX184" s="243"/>
      <c r="BY184" s="48" t="s">
        <v>451</v>
      </c>
      <c r="BZ184" s="43">
        <v>0.32</v>
      </c>
      <c r="CA184" s="43" t="s">
        <v>1396</v>
      </c>
      <c r="CD184" s="124" t="s">
        <v>2044</v>
      </c>
      <c r="CE184" s="43">
        <v>1719</v>
      </c>
      <c r="CF184" s="43" t="s">
        <v>1251</v>
      </c>
      <c r="CG184" s="251">
        <v>37629</v>
      </c>
      <c r="CH184" s="126"/>
      <c r="CK184" s="43" t="s">
        <v>2042</v>
      </c>
      <c r="CL184" s="43">
        <v>57</v>
      </c>
      <c r="CM184" s="43" t="s">
        <v>1396</v>
      </c>
      <c r="CP184" s="43" t="s">
        <v>2044</v>
      </c>
      <c r="CQ184" s="43">
        <v>135</v>
      </c>
      <c r="DR184" s="38"/>
    </row>
    <row r="185" spans="1:122" s="39" customFormat="1" hidden="1" x14ac:dyDescent="0.2">
      <c r="A185" s="44" t="str">
        <f t="shared" si="68"/>
        <v>Endicott</v>
      </c>
      <c r="B185" s="44" t="str">
        <f t="shared" si="62"/>
        <v>cis-1,2-Dichloroethylene</v>
      </c>
      <c r="C185" s="38" t="s">
        <v>2587</v>
      </c>
      <c r="D185" s="38" t="str">
        <f t="shared" si="52"/>
        <v>LS</v>
      </c>
      <c r="E185" s="44" t="s">
        <v>372</v>
      </c>
      <c r="F185" s="155" t="str">
        <f t="shared" si="74"/>
        <v>Commercial 003</v>
      </c>
      <c r="G185" s="44" t="str">
        <f t="shared" si="69"/>
        <v>commercial</v>
      </c>
      <c r="H185" s="44" t="str">
        <f t="shared" si="70"/>
        <v>Basement - full</v>
      </c>
      <c r="I185" s="38"/>
      <c r="J185" s="38"/>
      <c r="K185" s="38"/>
      <c r="L185" s="44"/>
      <c r="M185" s="38" t="str">
        <f t="shared" si="63"/>
        <v>Y</v>
      </c>
      <c r="N185" s="38" t="str">
        <f t="shared" si="71"/>
        <v>Y</v>
      </c>
      <c r="O185" s="38" t="str">
        <f t="shared" si="78"/>
        <v>Y</v>
      </c>
      <c r="P185" s="38"/>
      <c r="Q185" s="38"/>
      <c r="R185" s="38"/>
      <c r="S185" s="38"/>
      <c r="T185" s="38"/>
      <c r="U185" s="38"/>
      <c r="V185" s="38"/>
      <c r="W185" s="38"/>
      <c r="X185" s="38"/>
      <c r="Y185" s="38" t="str">
        <f t="shared" si="64"/>
        <v>Y</v>
      </c>
      <c r="Z185" s="38" t="str">
        <f t="shared" si="72"/>
        <v>Y</v>
      </c>
      <c r="AA185" s="38" t="str">
        <f t="shared" si="79"/>
        <v>Y</v>
      </c>
      <c r="AC185" s="59">
        <v>2000</v>
      </c>
      <c r="AD185" s="204">
        <v>2.5000000000000001E-3</v>
      </c>
      <c r="AE185" s="38">
        <v>1</v>
      </c>
      <c r="AF185" s="38">
        <v>0</v>
      </c>
      <c r="AG185" s="125"/>
      <c r="AI185" s="123"/>
      <c r="AJ185" s="40">
        <f t="shared" si="66"/>
        <v>2000</v>
      </c>
      <c r="AK185" s="40"/>
      <c r="AL185" s="40"/>
      <c r="AM185" s="40">
        <f t="shared" si="75"/>
        <v>5</v>
      </c>
      <c r="AN185" s="39" t="str">
        <f t="shared" si="73"/>
        <v/>
      </c>
      <c r="AO185" s="204"/>
      <c r="AP185" s="204">
        <f t="shared" si="67"/>
        <v>2.5000000000000001E-3</v>
      </c>
      <c r="AQ185" s="45"/>
      <c r="AR185" s="45"/>
      <c r="AS185" s="115"/>
      <c r="AT185" s="115"/>
      <c r="AU185" s="115">
        <f t="shared" si="76"/>
        <v>1</v>
      </c>
      <c r="AV185" s="115">
        <f t="shared" si="77"/>
        <v>0</v>
      </c>
      <c r="AY185" s="115"/>
      <c r="AZ185" s="115"/>
      <c r="BA185" s="43">
        <v>32</v>
      </c>
      <c r="BB185" s="43" t="s">
        <v>2013</v>
      </c>
      <c r="BC185" s="48" t="s">
        <v>1403</v>
      </c>
      <c r="BE185" s="37" t="s">
        <v>2345</v>
      </c>
      <c r="BG185" s="43">
        <v>66</v>
      </c>
      <c r="BH185" s="43" t="s">
        <v>381</v>
      </c>
      <c r="BJ185" s="43" t="s">
        <v>2054</v>
      </c>
      <c r="BK185" s="43" t="s">
        <v>1389</v>
      </c>
      <c r="BL185" s="43">
        <v>10</v>
      </c>
      <c r="BM185" s="43" t="s">
        <v>1395</v>
      </c>
      <c r="BN185" s="43">
        <v>25</v>
      </c>
      <c r="BO185" s="43" t="s">
        <v>347</v>
      </c>
      <c r="BP185" s="48" t="s">
        <v>1406</v>
      </c>
      <c r="BQ185" s="43" t="s">
        <v>1249</v>
      </c>
      <c r="BR185" s="43" t="s">
        <v>1250</v>
      </c>
      <c r="BS185" s="43" t="s">
        <v>1400</v>
      </c>
      <c r="BT185" s="43" t="s">
        <v>1990</v>
      </c>
      <c r="BU185" s="43"/>
      <c r="BV185" s="43"/>
      <c r="BW185" s="243">
        <v>37629</v>
      </c>
      <c r="BX185" s="243"/>
      <c r="BY185" s="48" t="s">
        <v>451</v>
      </c>
      <c r="BZ185" s="43">
        <v>5</v>
      </c>
      <c r="CA185" s="43" t="s">
        <v>1396</v>
      </c>
      <c r="CD185" s="124" t="s">
        <v>2044</v>
      </c>
      <c r="CE185" s="43">
        <v>1726</v>
      </c>
      <c r="CF185" s="43" t="s">
        <v>1252</v>
      </c>
      <c r="CG185" s="251">
        <v>37629</v>
      </c>
      <c r="CH185" s="126"/>
      <c r="CK185" s="43" t="s">
        <v>2042</v>
      </c>
      <c r="CL185" s="43">
        <v>2000</v>
      </c>
      <c r="CM185" s="43" t="s">
        <v>1396</v>
      </c>
      <c r="CP185" s="43" t="s">
        <v>2044</v>
      </c>
      <c r="CQ185" s="43">
        <v>140</v>
      </c>
      <c r="DR185" s="38"/>
    </row>
    <row r="186" spans="1:122" s="39" customFormat="1" hidden="1" x14ac:dyDescent="0.2">
      <c r="A186" s="44" t="str">
        <f t="shared" si="68"/>
        <v>Endicott</v>
      </c>
      <c r="B186" s="44" t="str">
        <f t="shared" si="62"/>
        <v>cis-1,2-Dichloroethylene</v>
      </c>
      <c r="C186" s="38" t="s">
        <v>2587</v>
      </c>
      <c r="D186" s="38" t="str">
        <f t="shared" si="52"/>
        <v>LS</v>
      </c>
      <c r="E186" s="44" t="s">
        <v>372</v>
      </c>
      <c r="F186" s="155" t="str">
        <f t="shared" si="74"/>
        <v>Commercial 003</v>
      </c>
      <c r="G186" s="44" t="str">
        <f t="shared" si="69"/>
        <v>commercial</v>
      </c>
      <c r="H186" s="44" t="str">
        <f t="shared" si="70"/>
        <v>Basement - full</v>
      </c>
      <c r="I186" s="38"/>
      <c r="J186" s="38"/>
      <c r="K186" s="38"/>
      <c r="L186" s="44"/>
      <c r="M186" s="38" t="str">
        <f t="shared" si="63"/>
        <v>Y</v>
      </c>
      <c r="N186" s="38" t="str">
        <f t="shared" si="71"/>
        <v>Y</v>
      </c>
      <c r="O186" s="38" t="str">
        <f t="shared" si="78"/>
        <v>Y</v>
      </c>
      <c r="P186" s="38"/>
      <c r="Q186" s="38"/>
      <c r="R186" s="38"/>
      <c r="S186" s="38"/>
      <c r="T186" s="38"/>
      <c r="U186" s="38"/>
      <c r="V186" s="38"/>
      <c r="W186" s="38"/>
      <c r="X186" s="38"/>
      <c r="Y186" s="38" t="str">
        <f t="shared" si="64"/>
        <v>Y</v>
      </c>
      <c r="Z186" s="38" t="str">
        <f t="shared" si="72"/>
        <v>Y</v>
      </c>
      <c r="AA186" s="38" t="str">
        <f t="shared" si="79"/>
        <v>Y</v>
      </c>
      <c r="AC186" s="59">
        <v>2400</v>
      </c>
      <c r="AD186" s="204">
        <v>2.875E-3</v>
      </c>
      <c r="AE186" s="38">
        <v>1</v>
      </c>
      <c r="AF186" s="38">
        <v>0</v>
      </c>
      <c r="AG186" s="125"/>
      <c r="AI186" s="123"/>
      <c r="AJ186" s="40">
        <f t="shared" si="66"/>
        <v>2400</v>
      </c>
      <c r="AK186" s="40"/>
      <c r="AL186" s="40"/>
      <c r="AM186" s="40">
        <f t="shared" si="75"/>
        <v>6.9</v>
      </c>
      <c r="AN186" s="39" t="str">
        <f t="shared" si="73"/>
        <v/>
      </c>
      <c r="AO186" s="204"/>
      <c r="AP186" s="204">
        <f t="shared" si="67"/>
        <v>2.875E-3</v>
      </c>
      <c r="AQ186" s="45"/>
      <c r="AR186" s="45"/>
      <c r="AS186" s="115"/>
      <c r="AT186" s="115"/>
      <c r="AU186" s="115">
        <f t="shared" si="76"/>
        <v>1</v>
      </c>
      <c r="AV186" s="115">
        <f t="shared" si="77"/>
        <v>0</v>
      </c>
      <c r="AY186" s="115"/>
      <c r="AZ186" s="115"/>
      <c r="BA186" s="43">
        <v>32</v>
      </c>
      <c r="BB186" s="43" t="s">
        <v>2013</v>
      </c>
      <c r="BC186" s="48" t="s">
        <v>1403</v>
      </c>
      <c r="BE186" s="37" t="s">
        <v>2345</v>
      </c>
      <c r="BG186" s="43">
        <v>66</v>
      </c>
      <c r="BH186" s="43" t="s">
        <v>381</v>
      </c>
      <c r="BJ186" s="43" t="s">
        <v>2054</v>
      </c>
      <c r="BK186" s="43" t="s">
        <v>1389</v>
      </c>
      <c r="BL186" s="43">
        <v>10</v>
      </c>
      <c r="BM186" s="43" t="s">
        <v>1395</v>
      </c>
      <c r="BN186" s="43">
        <v>25</v>
      </c>
      <c r="BO186" s="43" t="s">
        <v>347</v>
      </c>
      <c r="BP186" s="48" t="s">
        <v>1406</v>
      </c>
      <c r="BQ186" s="43" t="s">
        <v>1249</v>
      </c>
      <c r="BR186" s="43" t="s">
        <v>1250</v>
      </c>
      <c r="BS186" s="43" t="s">
        <v>1400</v>
      </c>
      <c r="BT186" s="43" t="s">
        <v>1990</v>
      </c>
      <c r="BU186" s="43"/>
      <c r="BV186" s="43"/>
      <c r="BW186" s="243">
        <v>37629</v>
      </c>
      <c r="BX186" s="243"/>
      <c r="BY186" s="48" t="s">
        <v>451</v>
      </c>
      <c r="BZ186" s="43">
        <v>6.9</v>
      </c>
      <c r="CA186" s="43" t="s">
        <v>1396</v>
      </c>
      <c r="CD186" s="124" t="s">
        <v>2044</v>
      </c>
      <c r="CE186" s="43">
        <v>1715</v>
      </c>
      <c r="CF186" s="43" t="s">
        <v>1251</v>
      </c>
      <c r="CG186" s="251">
        <v>37629</v>
      </c>
      <c r="CH186" s="126"/>
      <c r="CK186" s="43" t="s">
        <v>2042</v>
      </c>
      <c r="CL186" s="43">
        <v>2400</v>
      </c>
      <c r="CM186" s="43" t="s">
        <v>1396</v>
      </c>
      <c r="CP186" s="43" t="s">
        <v>2044</v>
      </c>
      <c r="CQ186" s="43">
        <v>133</v>
      </c>
      <c r="DR186" s="38"/>
    </row>
    <row r="187" spans="1:122" s="39" customFormat="1" hidden="1" x14ac:dyDescent="0.2">
      <c r="A187" s="44" t="str">
        <f t="shared" si="68"/>
        <v>Endicott</v>
      </c>
      <c r="B187" s="44" t="str">
        <f t="shared" si="62"/>
        <v>Tetrachloroethylene</v>
      </c>
      <c r="C187" s="38" t="s">
        <v>2587</v>
      </c>
      <c r="D187" s="38" t="str">
        <f t="shared" si="52"/>
        <v>LS</v>
      </c>
      <c r="E187" s="44" t="s">
        <v>372</v>
      </c>
      <c r="F187" s="155" t="str">
        <f t="shared" si="74"/>
        <v>Commercial 003</v>
      </c>
      <c r="G187" s="44" t="str">
        <f t="shared" si="69"/>
        <v>commercial</v>
      </c>
      <c r="H187" s="44" t="str">
        <f t="shared" si="70"/>
        <v>Basement - full</v>
      </c>
      <c r="I187" s="38"/>
      <c r="J187" s="38"/>
      <c r="K187" s="38"/>
      <c r="L187" s="44"/>
      <c r="M187" s="38" t="str">
        <f t="shared" si="63"/>
        <v>Y</v>
      </c>
      <c r="N187" s="38" t="str">
        <f t="shared" si="71"/>
        <v>Y</v>
      </c>
      <c r="O187" s="38" t="str">
        <f t="shared" si="78"/>
        <v>Y</v>
      </c>
      <c r="P187" s="38"/>
      <c r="Q187" s="38"/>
      <c r="R187" s="38"/>
      <c r="S187" s="38"/>
      <c r="T187" s="38"/>
      <c r="U187" s="38"/>
      <c r="V187" s="38"/>
      <c r="W187" s="38"/>
      <c r="X187" s="38"/>
      <c r="Y187" s="38" t="str">
        <f t="shared" si="64"/>
        <v>Y</v>
      </c>
      <c r="Z187" s="38" t="str">
        <f t="shared" si="72"/>
        <v>n</v>
      </c>
      <c r="AA187" s="38" t="str">
        <f t="shared" si="79"/>
        <v>Y</v>
      </c>
      <c r="AC187" s="59">
        <v>240</v>
      </c>
      <c r="AD187" s="204">
        <v>3.8750000000000004E-3</v>
      </c>
      <c r="AE187" s="38">
        <v>1</v>
      </c>
      <c r="AF187" s="38">
        <v>0</v>
      </c>
      <c r="AG187" s="125"/>
      <c r="AI187" s="123"/>
      <c r="AJ187" s="40">
        <f t="shared" si="66"/>
        <v>240</v>
      </c>
      <c r="AK187" s="40"/>
      <c r="AL187" s="40"/>
      <c r="AM187" s="40">
        <f t="shared" si="75"/>
        <v>0.93</v>
      </c>
      <c r="AN187" s="39">
        <f t="shared" si="73"/>
        <v>3.8</v>
      </c>
      <c r="AO187" s="204"/>
      <c r="AP187" s="204">
        <f t="shared" si="67"/>
        <v>3.8750000000000004E-3</v>
      </c>
      <c r="AQ187" s="45"/>
      <c r="AR187" s="45"/>
      <c r="AS187" s="115"/>
      <c r="AT187" s="115"/>
      <c r="AU187" s="115">
        <f t="shared" si="76"/>
        <v>1</v>
      </c>
      <c r="AV187" s="115">
        <f t="shared" si="77"/>
        <v>0</v>
      </c>
      <c r="AY187" s="115"/>
      <c r="AZ187" s="115"/>
      <c r="BA187" s="43">
        <v>32</v>
      </c>
      <c r="BB187" s="43" t="s">
        <v>2013</v>
      </c>
      <c r="BC187" s="48" t="s">
        <v>1403</v>
      </c>
      <c r="BE187" s="37" t="s">
        <v>2345</v>
      </c>
      <c r="BG187" s="43">
        <v>66</v>
      </c>
      <c r="BH187" s="43" t="s">
        <v>381</v>
      </c>
      <c r="BJ187" s="43" t="s">
        <v>2054</v>
      </c>
      <c r="BK187" s="43" t="s">
        <v>1389</v>
      </c>
      <c r="BL187" s="43">
        <v>10</v>
      </c>
      <c r="BM187" s="43" t="s">
        <v>1395</v>
      </c>
      <c r="BN187" s="43">
        <v>25</v>
      </c>
      <c r="BO187" s="43" t="s">
        <v>347</v>
      </c>
      <c r="BP187" s="48" t="s">
        <v>1406</v>
      </c>
      <c r="BQ187" s="43" t="s">
        <v>1249</v>
      </c>
      <c r="BR187" s="43" t="s">
        <v>1250</v>
      </c>
      <c r="BS187" s="43" t="s">
        <v>2057</v>
      </c>
      <c r="BT187" s="43" t="s">
        <v>1990</v>
      </c>
      <c r="BU187" s="43"/>
      <c r="BV187" s="43"/>
      <c r="BW187" s="243">
        <v>37629</v>
      </c>
      <c r="BX187" s="243"/>
      <c r="BY187" s="48" t="s">
        <v>451</v>
      </c>
      <c r="BZ187" s="43">
        <v>0.93</v>
      </c>
      <c r="CA187" s="43" t="s">
        <v>1396</v>
      </c>
      <c r="CD187" s="124" t="s">
        <v>2044</v>
      </c>
      <c r="CE187" s="43">
        <v>1724</v>
      </c>
      <c r="CF187" s="43" t="s">
        <v>1252</v>
      </c>
      <c r="CG187" s="251">
        <v>37629</v>
      </c>
      <c r="CH187" s="126"/>
      <c r="CK187" s="43" t="s">
        <v>2042</v>
      </c>
      <c r="CL187" s="43">
        <v>240</v>
      </c>
      <c r="CM187" s="43" t="s">
        <v>1396</v>
      </c>
      <c r="CP187" s="43" t="s">
        <v>2044</v>
      </c>
      <c r="CQ187" s="43">
        <v>138</v>
      </c>
      <c r="DR187" s="38"/>
    </row>
    <row r="188" spans="1:122" s="39" customFormat="1" hidden="1" x14ac:dyDescent="0.2">
      <c r="A188" s="44" t="str">
        <f t="shared" si="68"/>
        <v>Endicott</v>
      </c>
      <c r="B188" s="44" t="str">
        <f t="shared" si="62"/>
        <v>Tetrachloroethylene</v>
      </c>
      <c r="C188" s="38" t="s">
        <v>2587</v>
      </c>
      <c r="D188" s="38" t="str">
        <f t="shared" si="52"/>
        <v>LS</v>
      </c>
      <c r="E188" s="44" t="s">
        <v>372</v>
      </c>
      <c r="F188" s="155" t="str">
        <f t="shared" si="74"/>
        <v>Commercial 003</v>
      </c>
      <c r="G188" s="44" t="str">
        <f t="shared" si="69"/>
        <v>commercial</v>
      </c>
      <c r="H188" s="44" t="str">
        <f t="shared" si="70"/>
        <v>Basement - full</v>
      </c>
      <c r="I188" s="38"/>
      <c r="J188" s="38"/>
      <c r="K188" s="38"/>
      <c r="L188" s="44"/>
      <c r="M188" s="38" t="str">
        <f t="shared" si="63"/>
        <v>Y</v>
      </c>
      <c r="N188" s="38" t="str">
        <f t="shared" si="71"/>
        <v>Y</v>
      </c>
      <c r="O188" s="38" t="str">
        <f t="shared" si="78"/>
        <v>Y</v>
      </c>
      <c r="P188" s="38"/>
      <c r="Q188" s="38"/>
      <c r="R188" s="38"/>
      <c r="S188" s="38"/>
      <c r="T188" s="38"/>
      <c r="U188" s="38"/>
      <c r="V188" s="38"/>
      <c r="W188" s="38"/>
      <c r="X188" s="38"/>
      <c r="Y188" s="38" t="str">
        <f t="shared" si="64"/>
        <v>Y</v>
      </c>
      <c r="Z188" s="38" t="str">
        <f t="shared" si="72"/>
        <v>n</v>
      </c>
      <c r="AA188" s="38" t="str">
        <f t="shared" si="79"/>
        <v>Y</v>
      </c>
      <c r="AC188" s="59">
        <v>720</v>
      </c>
      <c r="AD188" s="204">
        <v>2.0833333333333333E-3</v>
      </c>
      <c r="AE188" s="38">
        <v>1</v>
      </c>
      <c r="AF188" s="38">
        <v>0</v>
      </c>
      <c r="AG188" s="125"/>
      <c r="AI188" s="123"/>
      <c r="AJ188" s="40">
        <f t="shared" si="66"/>
        <v>720</v>
      </c>
      <c r="AK188" s="40"/>
      <c r="AL188" s="40"/>
      <c r="AM188" s="40">
        <f t="shared" si="75"/>
        <v>1.5</v>
      </c>
      <c r="AN188" s="39">
        <f t="shared" si="73"/>
        <v>3.8</v>
      </c>
      <c r="AO188" s="204"/>
      <c r="AP188" s="204">
        <f t="shared" si="67"/>
        <v>2.0833333333333333E-3</v>
      </c>
      <c r="AQ188" s="45"/>
      <c r="AR188" s="45"/>
      <c r="AS188" s="115"/>
      <c r="AT188" s="115"/>
      <c r="AU188" s="115">
        <f t="shared" si="76"/>
        <v>1</v>
      </c>
      <c r="AV188" s="115">
        <f t="shared" si="77"/>
        <v>0</v>
      </c>
      <c r="AY188" s="115"/>
      <c r="AZ188" s="115"/>
      <c r="BA188" s="43">
        <v>32</v>
      </c>
      <c r="BB188" s="43" t="s">
        <v>2013</v>
      </c>
      <c r="BC188" s="48" t="s">
        <v>1403</v>
      </c>
      <c r="BE188" s="37" t="s">
        <v>2345</v>
      </c>
      <c r="BG188" s="43">
        <v>66</v>
      </c>
      <c r="BH188" s="43" t="s">
        <v>381</v>
      </c>
      <c r="BJ188" s="43" t="s">
        <v>2054</v>
      </c>
      <c r="BK188" s="43" t="s">
        <v>1389</v>
      </c>
      <c r="BL188" s="43">
        <v>10</v>
      </c>
      <c r="BM188" s="43" t="s">
        <v>1395</v>
      </c>
      <c r="BN188" s="43">
        <v>25</v>
      </c>
      <c r="BO188" s="43" t="s">
        <v>347</v>
      </c>
      <c r="BP188" s="48" t="s">
        <v>1406</v>
      </c>
      <c r="BQ188" s="43" t="s">
        <v>1249</v>
      </c>
      <c r="BR188" s="43" t="s">
        <v>1250</v>
      </c>
      <c r="BS188" s="43" t="s">
        <v>2057</v>
      </c>
      <c r="BT188" s="43" t="s">
        <v>1990</v>
      </c>
      <c r="BU188" s="43"/>
      <c r="BV188" s="43"/>
      <c r="BW188" s="243">
        <v>37629</v>
      </c>
      <c r="BX188" s="243"/>
      <c r="BY188" s="48" t="s">
        <v>451</v>
      </c>
      <c r="BZ188" s="43">
        <v>1.5</v>
      </c>
      <c r="CA188" s="43" t="s">
        <v>1396</v>
      </c>
      <c r="CD188" s="124" t="s">
        <v>2044</v>
      </c>
      <c r="CE188" s="43">
        <v>1713</v>
      </c>
      <c r="CF188" s="43" t="s">
        <v>1251</v>
      </c>
      <c r="CG188" s="251">
        <v>37629</v>
      </c>
      <c r="CH188" s="126"/>
      <c r="CK188" s="43" t="s">
        <v>2042</v>
      </c>
      <c r="CL188" s="43">
        <v>720</v>
      </c>
      <c r="CM188" s="43" t="s">
        <v>1396</v>
      </c>
      <c r="CP188" s="43" t="s">
        <v>2044</v>
      </c>
      <c r="CQ188" s="43">
        <v>131</v>
      </c>
      <c r="DR188" s="38"/>
    </row>
    <row r="189" spans="1:122" s="39" customFormat="1" hidden="1" x14ac:dyDescent="0.2">
      <c r="A189" s="44" t="str">
        <f t="shared" si="68"/>
        <v>Endicott</v>
      </c>
      <c r="B189" s="44" t="str">
        <f t="shared" si="62"/>
        <v>Trichloroethylene</v>
      </c>
      <c r="C189" s="38" t="s">
        <v>2587</v>
      </c>
      <c r="D189" s="38" t="str">
        <f t="shared" si="52"/>
        <v>LS</v>
      </c>
      <c r="E189" s="44" t="s">
        <v>372</v>
      </c>
      <c r="F189" s="155" t="str">
        <f t="shared" si="74"/>
        <v>Commercial 003</v>
      </c>
      <c r="G189" s="44" t="str">
        <f t="shared" si="69"/>
        <v>commercial</v>
      </c>
      <c r="H189" s="44" t="str">
        <f t="shared" si="70"/>
        <v>Basement - full</v>
      </c>
      <c r="I189" s="38"/>
      <c r="J189" s="38"/>
      <c r="K189" s="38"/>
      <c r="L189" s="44"/>
      <c r="M189" s="38" t="str">
        <f t="shared" si="63"/>
        <v>Y</v>
      </c>
      <c r="N189" s="38" t="str">
        <f t="shared" si="71"/>
        <v>Y</v>
      </c>
      <c r="O189" s="38" t="str">
        <f t="shared" si="78"/>
        <v>Y</v>
      </c>
      <c r="P189" s="38"/>
      <c r="Q189" s="38"/>
      <c r="R189" s="38"/>
      <c r="S189" s="38"/>
      <c r="T189" s="38"/>
      <c r="U189" s="38"/>
      <c r="V189" s="38"/>
      <c r="W189" s="38"/>
      <c r="X189" s="38"/>
      <c r="Y189" s="38" t="str">
        <f t="shared" si="64"/>
        <v>Y</v>
      </c>
      <c r="Z189" s="38" t="str">
        <f t="shared" si="72"/>
        <v>Y</v>
      </c>
      <c r="AA189" s="38" t="str">
        <f t="shared" si="79"/>
        <v>Y</v>
      </c>
      <c r="AC189" s="59">
        <v>7700</v>
      </c>
      <c r="AD189" s="204">
        <v>2.207792207792208E-3</v>
      </c>
      <c r="AE189" s="38">
        <v>1</v>
      </c>
      <c r="AF189" s="38">
        <v>0</v>
      </c>
      <c r="AG189" s="125"/>
      <c r="AI189" s="123"/>
      <c r="AJ189" s="40">
        <f t="shared" si="66"/>
        <v>7700</v>
      </c>
      <c r="AK189" s="40"/>
      <c r="AL189" s="40"/>
      <c r="AM189" s="40">
        <f t="shared" si="75"/>
        <v>17</v>
      </c>
      <c r="AN189" s="39">
        <f t="shared" si="73"/>
        <v>0.5</v>
      </c>
      <c r="AO189" s="204"/>
      <c r="AP189" s="204">
        <f t="shared" si="67"/>
        <v>2.207792207792208E-3</v>
      </c>
      <c r="AQ189" s="45"/>
      <c r="AR189" s="45"/>
      <c r="AS189" s="115"/>
      <c r="AT189" s="115"/>
      <c r="AU189" s="115">
        <f t="shared" si="76"/>
        <v>1</v>
      </c>
      <c r="AV189" s="115">
        <f t="shared" si="77"/>
        <v>0</v>
      </c>
      <c r="AY189" s="115"/>
      <c r="AZ189" s="115"/>
      <c r="BA189" s="43">
        <v>32</v>
      </c>
      <c r="BB189" s="43" t="s">
        <v>2013</v>
      </c>
      <c r="BC189" s="48" t="s">
        <v>1403</v>
      </c>
      <c r="BE189" s="37" t="s">
        <v>2345</v>
      </c>
      <c r="BG189" s="43">
        <v>66</v>
      </c>
      <c r="BH189" s="43" t="s">
        <v>381</v>
      </c>
      <c r="BJ189" s="43" t="s">
        <v>2054</v>
      </c>
      <c r="BK189" s="43" t="s">
        <v>1389</v>
      </c>
      <c r="BL189" s="43">
        <v>10</v>
      </c>
      <c r="BM189" s="43" t="s">
        <v>1395</v>
      </c>
      <c r="BN189" s="43">
        <v>25</v>
      </c>
      <c r="BO189" s="43" t="s">
        <v>347</v>
      </c>
      <c r="BP189" s="48" t="s">
        <v>1406</v>
      </c>
      <c r="BQ189" s="43" t="s">
        <v>1249</v>
      </c>
      <c r="BR189" s="43" t="s">
        <v>1250</v>
      </c>
      <c r="BS189" s="43" t="s">
        <v>1393</v>
      </c>
      <c r="BT189" s="43" t="s">
        <v>1990</v>
      </c>
      <c r="BU189" s="43"/>
      <c r="BV189" s="43"/>
      <c r="BW189" s="243">
        <v>37629</v>
      </c>
      <c r="BX189" s="243"/>
      <c r="BY189" s="48" t="s">
        <v>451</v>
      </c>
      <c r="BZ189" s="43">
        <v>17</v>
      </c>
      <c r="CA189" s="43" t="s">
        <v>1396</v>
      </c>
      <c r="CD189" s="124" t="s">
        <v>2044</v>
      </c>
      <c r="CE189" s="43">
        <v>1725</v>
      </c>
      <c r="CF189" s="43" t="s">
        <v>1252</v>
      </c>
      <c r="CG189" s="251">
        <v>37629</v>
      </c>
      <c r="CH189" s="126"/>
      <c r="CK189" s="43" t="s">
        <v>2042</v>
      </c>
      <c r="CL189" s="43">
        <v>7700</v>
      </c>
      <c r="CM189" s="43" t="s">
        <v>1396</v>
      </c>
      <c r="CP189" s="43" t="s">
        <v>2044</v>
      </c>
      <c r="CQ189" s="43">
        <v>139</v>
      </c>
      <c r="DR189" s="38"/>
    </row>
    <row r="190" spans="1:122" s="39" customFormat="1" hidden="1" x14ac:dyDescent="0.2">
      <c r="A190" s="44" t="str">
        <f t="shared" si="68"/>
        <v>Endicott</v>
      </c>
      <c r="B190" s="44" t="str">
        <f t="shared" si="62"/>
        <v>Trichloroethylene</v>
      </c>
      <c r="C190" s="38" t="s">
        <v>2587</v>
      </c>
      <c r="D190" s="38" t="str">
        <f t="shared" si="52"/>
        <v>LS</v>
      </c>
      <c r="E190" s="44" t="s">
        <v>372</v>
      </c>
      <c r="F190" s="155" t="str">
        <f t="shared" si="74"/>
        <v>Commercial 003</v>
      </c>
      <c r="G190" s="44" t="str">
        <f t="shared" si="69"/>
        <v>commercial</v>
      </c>
      <c r="H190" s="44" t="str">
        <f t="shared" si="70"/>
        <v>Basement - full</v>
      </c>
      <c r="I190" s="38"/>
      <c r="J190" s="38"/>
      <c r="K190" s="38"/>
      <c r="L190" s="44"/>
      <c r="M190" s="38" t="str">
        <f t="shared" si="63"/>
        <v>Y</v>
      </c>
      <c r="N190" s="38" t="str">
        <f t="shared" si="71"/>
        <v>Y</v>
      </c>
      <c r="O190" s="38" t="str">
        <f t="shared" si="78"/>
        <v>Y</v>
      </c>
      <c r="P190" s="38"/>
      <c r="Q190" s="38"/>
      <c r="R190" s="38"/>
      <c r="S190" s="38"/>
      <c r="T190" s="38"/>
      <c r="U190" s="38"/>
      <c r="V190" s="38"/>
      <c r="W190" s="38"/>
      <c r="X190" s="38"/>
      <c r="Y190" s="38" t="str">
        <f t="shared" si="64"/>
        <v>Y</v>
      </c>
      <c r="Z190" s="38" t="str">
        <f t="shared" si="72"/>
        <v>Y</v>
      </c>
      <c r="AA190" s="38" t="str">
        <f t="shared" si="79"/>
        <v>Y</v>
      </c>
      <c r="AC190" s="59">
        <v>8900</v>
      </c>
      <c r="AD190" s="204">
        <v>2.8089887640449437E-3</v>
      </c>
      <c r="AE190" s="38">
        <v>1</v>
      </c>
      <c r="AF190" s="38">
        <v>0</v>
      </c>
      <c r="AG190" s="125"/>
      <c r="AI190" s="123"/>
      <c r="AJ190" s="40">
        <f t="shared" si="66"/>
        <v>8900</v>
      </c>
      <c r="AK190" s="40"/>
      <c r="AL190" s="40"/>
      <c r="AM190" s="40">
        <f t="shared" si="75"/>
        <v>25</v>
      </c>
      <c r="AN190" s="39">
        <f t="shared" si="73"/>
        <v>0.5</v>
      </c>
      <c r="AO190" s="204"/>
      <c r="AP190" s="204">
        <f t="shared" si="67"/>
        <v>2.8089887640449437E-3</v>
      </c>
      <c r="AQ190" s="45"/>
      <c r="AR190" s="45"/>
      <c r="AS190" s="115"/>
      <c r="AT190" s="115"/>
      <c r="AU190" s="115">
        <f t="shared" si="76"/>
        <v>1</v>
      </c>
      <c r="AV190" s="115">
        <f t="shared" si="77"/>
        <v>0</v>
      </c>
      <c r="AY190" s="115"/>
      <c r="AZ190" s="115"/>
      <c r="BA190" s="43">
        <v>32</v>
      </c>
      <c r="BB190" s="43" t="s">
        <v>2013</v>
      </c>
      <c r="BC190" s="48" t="s">
        <v>1403</v>
      </c>
      <c r="BE190" s="37" t="s">
        <v>2345</v>
      </c>
      <c r="BG190" s="43">
        <v>66</v>
      </c>
      <c r="BH190" s="43" t="s">
        <v>381</v>
      </c>
      <c r="BJ190" s="43" t="s">
        <v>2054</v>
      </c>
      <c r="BK190" s="43" t="s">
        <v>1389</v>
      </c>
      <c r="BL190" s="43">
        <v>10</v>
      </c>
      <c r="BM190" s="43" t="s">
        <v>1395</v>
      </c>
      <c r="BN190" s="43">
        <v>25</v>
      </c>
      <c r="BO190" s="43" t="s">
        <v>347</v>
      </c>
      <c r="BP190" s="48" t="s">
        <v>1406</v>
      </c>
      <c r="BQ190" s="43" t="s">
        <v>1249</v>
      </c>
      <c r="BR190" s="43" t="s">
        <v>1250</v>
      </c>
      <c r="BS190" s="43" t="s">
        <v>1393</v>
      </c>
      <c r="BT190" s="43" t="s">
        <v>1990</v>
      </c>
      <c r="BU190" s="43"/>
      <c r="BV190" s="43"/>
      <c r="BW190" s="243">
        <v>37629</v>
      </c>
      <c r="BX190" s="243"/>
      <c r="BY190" s="48" t="s">
        <v>451</v>
      </c>
      <c r="BZ190" s="43">
        <v>25</v>
      </c>
      <c r="CA190" s="43" t="s">
        <v>1396</v>
      </c>
      <c r="CD190" s="124" t="s">
        <v>2044</v>
      </c>
      <c r="CE190" s="43">
        <v>1714</v>
      </c>
      <c r="CF190" s="43" t="s">
        <v>1251</v>
      </c>
      <c r="CG190" s="251">
        <v>37629</v>
      </c>
      <c r="CH190" s="126"/>
      <c r="CK190" s="43" t="s">
        <v>2042</v>
      </c>
      <c r="CL190" s="43">
        <v>8900</v>
      </c>
      <c r="CM190" s="43" t="s">
        <v>1396</v>
      </c>
      <c r="CP190" s="43" t="s">
        <v>2044</v>
      </c>
      <c r="CQ190" s="43">
        <v>132</v>
      </c>
      <c r="DR190" s="38"/>
    </row>
    <row r="191" spans="1:122" s="39" customFormat="1" hidden="1" x14ac:dyDescent="0.2">
      <c r="A191" s="44" t="str">
        <f t="shared" si="68"/>
        <v>Endicott</v>
      </c>
      <c r="B191" s="44" t="str">
        <f t="shared" si="62"/>
        <v>1,1,1-Trichloroethane</v>
      </c>
      <c r="C191" s="38" t="s">
        <v>2587</v>
      </c>
      <c r="D191" s="38" t="str">
        <f t="shared" si="52"/>
        <v>LS</v>
      </c>
      <c r="E191" s="44" t="s">
        <v>372</v>
      </c>
      <c r="F191" s="155" t="str">
        <f t="shared" si="74"/>
        <v>Commercial 005</v>
      </c>
      <c r="G191" s="44" t="str">
        <f t="shared" si="69"/>
        <v>commercial</v>
      </c>
      <c r="H191" s="44" t="str">
        <f t="shared" si="70"/>
        <v>Basement - full</v>
      </c>
      <c r="I191" s="38"/>
      <c r="J191" s="38"/>
      <c r="K191" s="38"/>
      <c r="L191" s="44"/>
      <c r="M191" s="38" t="str">
        <f t="shared" si="63"/>
        <v>Y</v>
      </c>
      <c r="N191" s="38" t="str">
        <f t="shared" si="71"/>
        <v>n</v>
      </c>
      <c r="O191" s="38" t="str">
        <f t="shared" si="78"/>
        <v>Y</v>
      </c>
      <c r="P191" s="38"/>
      <c r="Q191" s="38"/>
      <c r="R191" s="38"/>
      <c r="S191" s="38"/>
      <c r="T191" s="38"/>
      <c r="U191" s="38"/>
      <c r="V191" s="38"/>
      <c r="W191" s="38"/>
      <c r="X191" s="38"/>
      <c r="Y191" s="38" t="str">
        <f t="shared" si="64"/>
        <v>Y</v>
      </c>
      <c r="Z191" s="38" t="str">
        <f t="shared" si="72"/>
        <v>n</v>
      </c>
      <c r="AA191" s="38" t="str">
        <f t="shared" si="79"/>
        <v>Y</v>
      </c>
      <c r="AC191" s="59">
        <v>77</v>
      </c>
      <c r="AD191" s="204">
        <v>5.5844155844155842E-3</v>
      </c>
      <c r="AE191" s="38">
        <v>1</v>
      </c>
      <c r="AF191" s="38">
        <v>0</v>
      </c>
      <c r="AG191" s="125"/>
      <c r="AI191" s="123"/>
      <c r="AJ191" s="40">
        <f t="shared" si="66"/>
        <v>77</v>
      </c>
      <c r="AK191" s="40"/>
      <c r="AL191" s="40"/>
      <c r="AM191" s="40">
        <f t="shared" si="75"/>
        <v>0.43</v>
      </c>
      <c r="AN191" s="39">
        <f t="shared" si="73"/>
        <v>3.1</v>
      </c>
      <c r="AO191" s="204"/>
      <c r="AP191" s="204">
        <f t="shared" si="67"/>
        <v>5.5844155844155842E-3</v>
      </c>
      <c r="AQ191" s="45"/>
      <c r="AR191" s="45"/>
      <c r="AS191" s="115"/>
      <c r="AT191" s="115"/>
      <c r="AU191" s="115">
        <f t="shared" si="76"/>
        <v>1</v>
      </c>
      <c r="AV191" s="115">
        <f t="shared" si="77"/>
        <v>0</v>
      </c>
      <c r="AY191" s="115"/>
      <c r="AZ191" s="115"/>
      <c r="BA191" s="43">
        <v>32</v>
      </c>
      <c r="BB191" s="43" t="s">
        <v>2013</v>
      </c>
      <c r="BC191" s="48" t="s">
        <v>1403</v>
      </c>
      <c r="BE191" s="37" t="s">
        <v>2345</v>
      </c>
      <c r="BG191" s="43">
        <v>284</v>
      </c>
      <c r="BH191" s="43" t="s">
        <v>2014</v>
      </c>
      <c r="BJ191" s="43" t="s">
        <v>2054</v>
      </c>
      <c r="BK191" s="43" t="s">
        <v>1389</v>
      </c>
      <c r="BP191" s="48" t="s">
        <v>1406</v>
      </c>
      <c r="BQ191" s="43" t="s">
        <v>1310</v>
      </c>
      <c r="BR191" s="43" t="s">
        <v>1311</v>
      </c>
      <c r="BS191" s="43" t="s">
        <v>558</v>
      </c>
      <c r="BT191" s="43" t="s">
        <v>1990</v>
      </c>
      <c r="BU191" s="43"/>
      <c r="BV191" s="43"/>
      <c r="BW191" s="243">
        <v>37669</v>
      </c>
      <c r="BX191" s="243"/>
      <c r="BY191" s="48" t="s">
        <v>451</v>
      </c>
      <c r="BZ191" s="43">
        <v>0.43</v>
      </c>
      <c r="CA191" s="43" t="s">
        <v>1396</v>
      </c>
      <c r="CD191" s="124" t="s">
        <v>1397</v>
      </c>
      <c r="CE191" s="43">
        <v>5434</v>
      </c>
      <c r="CF191" s="43" t="s">
        <v>1990</v>
      </c>
      <c r="CG191" s="251">
        <v>37669</v>
      </c>
      <c r="CH191" s="126"/>
      <c r="CK191" s="39" t="s">
        <v>451</v>
      </c>
      <c r="CL191" s="43">
        <v>77</v>
      </c>
      <c r="CM191" s="43" t="s">
        <v>1396</v>
      </c>
      <c r="CP191" s="43" t="s">
        <v>1397</v>
      </c>
      <c r="CQ191" s="43">
        <v>1659</v>
      </c>
      <c r="DR191" s="38"/>
    </row>
    <row r="192" spans="1:122" s="39" customFormat="1" hidden="1" x14ac:dyDescent="0.2">
      <c r="A192" s="44" t="str">
        <f t="shared" si="68"/>
        <v>Endicott</v>
      </c>
      <c r="B192" s="44" t="str">
        <f t="shared" si="62"/>
        <v>1,1,1-Trichloroethane</v>
      </c>
      <c r="C192" s="38" t="s">
        <v>2587</v>
      </c>
      <c r="D192" s="38" t="str">
        <f t="shared" si="52"/>
        <v>LS</v>
      </c>
      <c r="E192" s="44" t="s">
        <v>372</v>
      </c>
      <c r="F192" s="155" t="str">
        <f t="shared" si="74"/>
        <v>Commercial 005</v>
      </c>
      <c r="G192" s="44" t="str">
        <f t="shared" si="69"/>
        <v>commercial</v>
      </c>
      <c r="H192" s="44" t="str">
        <f t="shared" si="70"/>
        <v>Basement - full</v>
      </c>
      <c r="I192" s="38"/>
      <c r="J192" s="38"/>
      <c r="K192" s="38"/>
      <c r="L192" s="44"/>
      <c r="M192" s="38" t="str">
        <f t="shared" si="63"/>
        <v>Y</v>
      </c>
      <c r="N192" s="38" t="str">
        <f t="shared" si="71"/>
        <v>n</v>
      </c>
      <c r="O192" s="38" t="str">
        <f t="shared" si="78"/>
        <v>Y</v>
      </c>
      <c r="P192" s="38"/>
      <c r="Q192" s="38"/>
      <c r="R192" s="38"/>
      <c r="S192" s="38"/>
      <c r="T192" s="38"/>
      <c r="U192" s="38"/>
      <c r="V192" s="38"/>
      <c r="W192" s="38"/>
      <c r="X192" s="38"/>
      <c r="Y192" s="38" t="str">
        <f t="shared" si="64"/>
        <v>Y</v>
      </c>
      <c r="Z192" s="38" t="str">
        <f t="shared" si="72"/>
        <v>n</v>
      </c>
      <c r="AA192" s="38" t="str">
        <f t="shared" si="79"/>
        <v>Y</v>
      </c>
      <c r="AC192" s="59">
        <v>77</v>
      </c>
      <c r="AD192" s="204">
        <v>4.415584415584416E-3</v>
      </c>
      <c r="AE192" s="38">
        <v>1</v>
      </c>
      <c r="AF192" s="38">
        <v>0</v>
      </c>
      <c r="AG192" s="125"/>
      <c r="AI192" s="123"/>
      <c r="AJ192" s="40">
        <f t="shared" si="66"/>
        <v>77</v>
      </c>
      <c r="AK192" s="40"/>
      <c r="AL192" s="40"/>
      <c r="AM192" s="40">
        <f t="shared" si="75"/>
        <v>0.34</v>
      </c>
      <c r="AN192" s="39">
        <f t="shared" si="73"/>
        <v>3.1</v>
      </c>
      <c r="AO192" s="204"/>
      <c r="AP192" s="204">
        <f t="shared" si="67"/>
        <v>4.415584415584416E-3</v>
      </c>
      <c r="AQ192" s="45"/>
      <c r="AR192" s="45"/>
      <c r="AS192" s="115"/>
      <c r="AT192" s="115"/>
      <c r="AU192" s="115">
        <f t="shared" si="76"/>
        <v>1</v>
      </c>
      <c r="AV192" s="115">
        <f t="shared" si="77"/>
        <v>0</v>
      </c>
      <c r="AY192" s="115"/>
      <c r="AZ192" s="115"/>
      <c r="BA192" s="43">
        <v>32</v>
      </c>
      <c r="BB192" s="43" t="s">
        <v>2013</v>
      </c>
      <c r="BC192" s="48" t="s">
        <v>1403</v>
      </c>
      <c r="BE192" s="37" t="s">
        <v>2345</v>
      </c>
      <c r="BG192" s="43">
        <v>284</v>
      </c>
      <c r="BH192" s="43" t="s">
        <v>2014</v>
      </c>
      <c r="BJ192" s="43" t="s">
        <v>2054</v>
      </c>
      <c r="BK192" s="43" t="s">
        <v>1389</v>
      </c>
      <c r="BP192" s="48" t="s">
        <v>1406</v>
      </c>
      <c r="BQ192" s="43" t="s">
        <v>1310</v>
      </c>
      <c r="BR192" s="43" t="s">
        <v>1311</v>
      </c>
      <c r="BS192" s="43" t="s">
        <v>558</v>
      </c>
      <c r="BT192" s="43" t="s">
        <v>303</v>
      </c>
      <c r="BU192" s="43"/>
      <c r="BV192" s="43"/>
      <c r="BW192" s="243">
        <v>37669</v>
      </c>
      <c r="BX192" s="243"/>
      <c r="BY192" s="48" t="s">
        <v>451</v>
      </c>
      <c r="BZ192" s="43">
        <v>0.34</v>
      </c>
      <c r="CA192" s="43" t="s">
        <v>1396</v>
      </c>
      <c r="CD192" s="124" t="s">
        <v>1397</v>
      </c>
      <c r="CE192" s="43">
        <v>5456</v>
      </c>
      <c r="CF192" s="43" t="s">
        <v>1990</v>
      </c>
      <c r="CG192" s="251">
        <v>37669</v>
      </c>
      <c r="CH192" s="126"/>
      <c r="CK192" s="39" t="s">
        <v>451</v>
      </c>
      <c r="CL192" s="43">
        <v>77</v>
      </c>
      <c r="CM192" s="43" t="s">
        <v>1396</v>
      </c>
      <c r="CP192" s="43" t="s">
        <v>1397</v>
      </c>
      <c r="CQ192" s="43">
        <v>1660</v>
      </c>
      <c r="DR192" s="38"/>
    </row>
    <row r="193" spans="1:122" s="39" customFormat="1" hidden="1" x14ac:dyDescent="0.2">
      <c r="A193" s="44" t="str">
        <f t="shared" si="68"/>
        <v>Endicott</v>
      </c>
      <c r="B193" s="44" t="str">
        <f t="shared" si="62"/>
        <v>1,1,2-Trichloro-1,2,2-trifluoroethane</v>
      </c>
      <c r="C193" s="38" t="s">
        <v>2587</v>
      </c>
      <c r="D193" s="38" t="str">
        <f t="shared" si="52"/>
        <v>LS</v>
      </c>
      <c r="E193" s="44" t="s">
        <v>372</v>
      </c>
      <c r="F193" s="155" t="str">
        <f t="shared" si="74"/>
        <v>Commercial 005</v>
      </c>
      <c r="G193" s="44" t="str">
        <f t="shared" si="69"/>
        <v>commercial</v>
      </c>
      <c r="H193" s="44" t="str">
        <f t="shared" si="70"/>
        <v>Basement - full</v>
      </c>
      <c r="I193" s="38"/>
      <c r="J193" s="38"/>
      <c r="K193" s="38"/>
      <c r="L193" s="44"/>
      <c r="M193" s="38" t="str">
        <f t="shared" si="63"/>
        <v>n</v>
      </c>
      <c r="N193" s="38" t="str">
        <f t="shared" si="71"/>
        <v>n</v>
      </c>
      <c r="O193" s="38" t="str">
        <f t="shared" si="78"/>
        <v>n</v>
      </c>
      <c r="P193" s="44" t="s">
        <v>1451</v>
      </c>
      <c r="Q193" s="44"/>
      <c r="R193" s="44"/>
      <c r="S193" s="44"/>
      <c r="T193" s="44"/>
      <c r="U193" s="44"/>
      <c r="V193" s="44"/>
      <c r="W193" s="44"/>
      <c r="X193" s="44"/>
      <c r="Y193" s="38" t="str">
        <f t="shared" si="64"/>
        <v>Y</v>
      </c>
      <c r="Z193" s="38" t="str">
        <f t="shared" si="72"/>
        <v>n</v>
      </c>
      <c r="AA193" s="454" t="s">
        <v>541</v>
      </c>
      <c r="AC193" s="59">
        <v>6</v>
      </c>
      <c r="AD193" s="204">
        <v>0.11666666666666665</v>
      </c>
      <c r="AE193" s="38">
        <v>1</v>
      </c>
      <c r="AF193" s="38">
        <v>0</v>
      </c>
      <c r="AG193" s="125"/>
      <c r="AI193" s="123"/>
      <c r="AJ193" s="40">
        <f t="shared" si="66"/>
        <v>6</v>
      </c>
      <c r="AK193" s="40"/>
      <c r="AL193" s="40"/>
      <c r="AM193" s="40">
        <f t="shared" si="75"/>
        <v>0.7</v>
      </c>
      <c r="AN193" s="39">
        <f t="shared" si="73"/>
        <v>1.8</v>
      </c>
      <c r="AO193" s="204"/>
      <c r="AP193" s="204">
        <f t="shared" si="67"/>
        <v>0.11666666666666665</v>
      </c>
      <c r="AQ193" s="45"/>
      <c r="AR193" s="45"/>
      <c r="AS193" s="115"/>
      <c r="AT193" s="115"/>
      <c r="AU193" s="115">
        <f t="shared" si="76"/>
        <v>1</v>
      </c>
      <c r="AV193" s="115">
        <f t="shared" si="77"/>
        <v>0</v>
      </c>
      <c r="AY193" s="115"/>
      <c r="AZ193" s="115"/>
      <c r="BA193" s="43">
        <v>32</v>
      </c>
      <c r="BB193" s="43" t="s">
        <v>2013</v>
      </c>
      <c r="BC193" s="48" t="s">
        <v>1403</v>
      </c>
      <c r="BE193" s="37" t="s">
        <v>2345</v>
      </c>
      <c r="BG193" s="43">
        <v>284</v>
      </c>
      <c r="BH193" s="43" t="s">
        <v>2014</v>
      </c>
      <c r="BJ193" s="43" t="s">
        <v>2054</v>
      </c>
      <c r="BK193" s="43" t="s">
        <v>1389</v>
      </c>
      <c r="BP193" s="48" t="s">
        <v>1406</v>
      </c>
      <c r="BQ193" s="43" t="s">
        <v>1310</v>
      </c>
      <c r="BR193" s="43" t="s">
        <v>1311</v>
      </c>
      <c r="BS193" s="43" t="s">
        <v>1132</v>
      </c>
      <c r="BT193" s="43" t="s">
        <v>303</v>
      </c>
      <c r="BU193" s="43"/>
      <c r="BV193" s="43"/>
      <c r="BW193" s="243">
        <v>37669</v>
      </c>
      <c r="BX193" s="243"/>
      <c r="BY193" s="48" t="s">
        <v>451</v>
      </c>
      <c r="BZ193" s="43">
        <v>0.7</v>
      </c>
      <c r="CA193" s="43" t="s">
        <v>1396</v>
      </c>
      <c r="CD193" s="124" t="s">
        <v>1397</v>
      </c>
      <c r="CE193" s="43">
        <v>5461</v>
      </c>
      <c r="CF193" s="43" t="s">
        <v>1990</v>
      </c>
      <c r="CG193" s="251">
        <v>37669</v>
      </c>
      <c r="CH193" s="126"/>
      <c r="CK193" s="39" t="s">
        <v>451</v>
      </c>
      <c r="CL193" s="43">
        <v>6</v>
      </c>
      <c r="CM193" s="43" t="s">
        <v>1396</v>
      </c>
      <c r="CO193" s="43">
        <v>6</v>
      </c>
      <c r="CP193" s="43" t="s">
        <v>767</v>
      </c>
      <c r="CQ193" s="43">
        <v>1746</v>
      </c>
      <c r="DR193" s="38"/>
    </row>
    <row r="194" spans="1:122" s="39" customFormat="1" hidden="1" x14ac:dyDescent="0.2">
      <c r="A194" s="44" t="str">
        <f t="shared" si="68"/>
        <v>Endicott</v>
      </c>
      <c r="B194" s="44" t="str">
        <f t="shared" si="62"/>
        <v>Trichloroethylene</v>
      </c>
      <c r="C194" s="38" t="s">
        <v>2587</v>
      </c>
      <c r="D194" s="38" t="str">
        <f t="shared" si="52"/>
        <v>LS</v>
      </c>
      <c r="E194" s="44" t="s">
        <v>372</v>
      </c>
      <c r="F194" s="155" t="str">
        <f t="shared" si="74"/>
        <v>Commercial 005</v>
      </c>
      <c r="G194" s="44" t="str">
        <f t="shared" si="69"/>
        <v>commercial</v>
      </c>
      <c r="H194" s="44" t="str">
        <f t="shared" si="70"/>
        <v>Basement - full</v>
      </c>
      <c r="I194" s="38"/>
      <c r="J194" s="38"/>
      <c r="K194" s="38"/>
      <c r="L194" s="44"/>
      <c r="M194" s="38" t="str">
        <f t="shared" si="63"/>
        <v>Y</v>
      </c>
      <c r="N194" s="38" t="str">
        <f t="shared" si="71"/>
        <v>Y</v>
      </c>
      <c r="O194" s="38" t="s">
        <v>541</v>
      </c>
      <c r="P194" s="44" t="s">
        <v>2370</v>
      </c>
      <c r="Q194" s="38"/>
      <c r="R194" s="38"/>
      <c r="S194" s="38"/>
      <c r="T194" s="38"/>
      <c r="U194" s="38"/>
      <c r="V194" s="38"/>
      <c r="W194" s="38"/>
      <c r="X194" s="38"/>
      <c r="Y194" s="38" t="str">
        <f t="shared" si="64"/>
        <v>Y</v>
      </c>
      <c r="Z194" s="38" t="str">
        <f t="shared" si="72"/>
        <v>Y</v>
      </c>
      <c r="AA194" s="38" t="str">
        <f t="shared" si="79"/>
        <v>Y</v>
      </c>
      <c r="AC194" s="59">
        <v>1200</v>
      </c>
      <c r="AD194" s="204">
        <v>1.9166666666666666E-3</v>
      </c>
      <c r="AE194" s="38">
        <v>1</v>
      </c>
      <c r="AF194" s="38">
        <v>0</v>
      </c>
      <c r="AG194" s="125"/>
      <c r="AI194" s="123"/>
      <c r="AJ194" s="40">
        <f t="shared" si="66"/>
        <v>1200</v>
      </c>
      <c r="AK194" s="40"/>
      <c r="AL194" s="40"/>
      <c r="AM194" s="40">
        <f t="shared" si="75"/>
        <v>2.2999999999999998</v>
      </c>
      <c r="AN194" s="39">
        <f t="shared" si="73"/>
        <v>0.5</v>
      </c>
      <c r="AO194" s="204"/>
      <c r="AP194" s="204">
        <f t="shared" si="67"/>
        <v>1.9166666666666666E-3</v>
      </c>
      <c r="AQ194" s="45"/>
      <c r="AR194" s="45"/>
      <c r="AS194" s="115"/>
      <c r="AT194" s="115"/>
      <c r="AU194" s="115">
        <f t="shared" si="76"/>
        <v>1</v>
      </c>
      <c r="AV194" s="115">
        <f t="shared" si="77"/>
        <v>0</v>
      </c>
      <c r="AY194" s="115"/>
      <c r="AZ194" s="115"/>
      <c r="BA194" s="43">
        <v>32</v>
      </c>
      <c r="BB194" s="43" t="s">
        <v>2013</v>
      </c>
      <c r="BC194" s="48" t="s">
        <v>1403</v>
      </c>
      <c r="BE194" s="37" t="s">
        <v>2345</v>
      </c>
      <c r="BG194" s="43">
        <v>284</v>
      </c>
      <c r="BH194" s="43" t="s">
        <v>2014</v>
      </c>
      <c r="BJ194" s="43" t="s">
        <v>2054</v>
      </c>
      <c r="BK194" s="43" t="s">
        <v>1389</v>
      </c>
      <c r="BP194" s="48" t="s">
        <v>1406</v>
      </c>
      <c r="BQ194" s="43" t="s">
        <v>1310</v>
      </c>
      <c r="BR194" s="43" t="s">
        <v>1311</v>
      </c>
      <c r="BS194" s="43" t="s">
        <v>1393</v>
      </c>
      <c r="BT194" s="43" t="s">
        <v>1312</v>
      </c>
      <c r="BU194" s="43"/>
      <c r="BV194" s="43"/>
      <c r="BW194" s="243">
        <v>37669</v>
      </c>
      <c r="BX194" s="243"/>
      <c r="BY194" s="43" t="s">
        <v>560</v>
      </c>
      <c r="BZ194" s="43">
        <v>2.2999999999999998</v>
      </c>
      <c r="CA194" s="43" t="s">
        <v>1396</v>
      </c>
      <c r="CD194" s="124" t="s">
        <v>1397</v>
      </c>
      <c r="CE194" s="43">
        <v>13859</v>
      </c>
      <c r="CF194" s="43" t="s">
        <v>1990</v>
      </c>
      <c r="CG194" s="251">
        <v>37669</v>
      </c>
      <c r="CH194" s="126"/>
      <c r="CK194" s="39" t="s">
        <v>451</v>
      </c>
      <c r="CL194" s="43">
        <v>1200</v>
      </c>
      <c r="CM194" s="43" t="s">
        <v>1396</v>
      </c>
      <c r="CP194" s="43" t="s">
        <v>1397</v>
      </c>
      <c r="CQ194" s="43">
        <v>1979</v>
      </c>
      <c r="DR194" s="38"/>
    </row>
    <row r="195" spans="1:122" s="39" customFormat="1" hidden="1" x14ac:dyDescent="0.2">
      <c r="A195" s="44" t="str">
        <f t="shared" si="68"/>
        <v>Endicott</v>
      </c>
      <c r="B195" s="44" t="str">
        <f t="shared" si="62"/>
        <v>Trichloroethylene</v>
      </c>
      <c r="C195" s="38" t="s">
        <v>2587</v>
      </c>
      <c r="D195" s="38" t="str">
        <f t="shared" si="52"/>
        <v>LS</v>
      </c>
      <c r="E195" s="44" t="s">
        <v>372</v>
      </c>
      <c r="F195" s="155" t="str">
        <f t="shared" si="74"/>
        <v>Commercial 005</v>
      </c>
      <c r="G195" s="44" t="str">
        <f t="shared" si="69"/>
        <v>commercial</v>
      </c>
      <c r="H195" s="44" t="str">
        <f t="shared" si="70"/>
        <v>Basement - full</v>
      </c>
      <c r="I195" s="38"/>
      <c r="J195" s="38"/>
      <c r="K195" s="38"/>
      <c r="L195" s="44"/>
      <c r="M195" s="38" t="str">
        <f t="shared" si="63"/>
        <v>Y</v>
      </c>
      <c r="N195" s="38" t="str">
        <f t="shared" si="71"/>
        <v>Y</v>
      </c>
      <c r="O195" s="38" t="str">
        <f t="shared" si="78"/>
        <v>Y</v>
      </c>
      <c r="P195" s="38"/>
      <c r="Q195" s="38"/>
      <c r="R195" s="38"/>
      <c r="S195" s="38"/>
      <c r="T195" s="38"/>
      <c r="U195" s="38"/>
      <c r="V195" s="38"/>
      <c r="W195" s="38"/>
      <c r="X195" s="38"/>
      <c r="Y195" s="38" t="str">
        <f t="shared" si="64"/>
        <v>Y</v>
      </c>
      <c r="Z195" s="38" t="str">
        <f t="shared" si="72"/>
        <v>Y</v>
      </c>
      <c r="AA195" s="38" t="str">
        <f t="shared" si="79"/>
        <v>Y</v>
      </c>
      <c r="AC195" s="59">
        <v>1200</v>
      </c>
      <c r="AD195" s="204">
        <v>2.1666666666666666E-3</v>
      </c>
      <c r="AE195" s="38">
        <v>1</v>
      </c>
      <c r="AF195" s="38">
        <v>0</v>
      </c>
      <c r="AG195" s="125"/>
      <c r="AI195" s="123"/>
      <c r="AJ195" s="40">
        <f t="shared" si="66"/>
        <v>1200</v>
      </c>
      <c r="AK195" s="40"/>
      <c r="AL195" s="40"/>
      <c r="AM195" s="40">
        <f t="shared" si="75"/>
        <v>2.6</v>
      </c>
      <c r="AN195" s="39">
        <f t="shared" si="73"/>
        <v>0.5</v>
      </c>
      <c r="AO195" s="204"/>
      <c r="AP195" s="204">
        <f t="shared" si="67"/>
        <v>2.1666666666666666E-3</v>
      </c>
      <c r="AQ195" s="45"/>
      <c r="AR195" s="45"/>
      <c r="AS195" s="115"/>
      <c r="AT195" s="115"/>
      <c r="AU195" s="115">
        <f t="shared" si="76"/>
        <v>1</v>
      </c>
      <c r="AV195" s="115">
        <f t="shared" si="77"/>
        <v>0</v>
      </c>
      <c r="AY195" s="115"/>
      <c r="AZ195" s="115"/>
      <c r="BA195" s="43">
        <v>32</v>
      </c>
      <c r="BB195" s="43" t="s">
        <v>2013</v>
      </c>
      <c r="BC195" s="48" t="s">
        <v>1403</v>
      </c>
      <c r="BE195" s="37" t="s">
        <v>2345</v>
      </c>
      <c r="BG195" s="43">
        <v>284</v>
      </c>
      <c r="BH195" s="43" t="s">
        <v>2014</v>
      </c>
      <c r="BJ195" s="43" t="s">
        <v>2054</v>
      </c>
      <c r="BK195" s="43" t="s">
        <v>1389</v>
      </c>
      <c r="BP195" s="48" t="s">
        <v>1406</v>
      </c>
      <c r="BQ195" s="43" t="s">
        <v>1310</v>
      </c>
      <c r="BR195" s="43" t="s">
        <v>1311</v>
      </c>
      <c r="BS195" s="43" t="s">
        <v>1393</v>
      </c>
      <c r="BT195" s="43" t="s">
        <v>1990</v>
      </c>
      <c r="BU195" s="43"/>
      <c r="BV195" s="43"/>
      <c r="BW195" s="243">
        <v>37669</v>
      </c>
      <c r="BX195" s="243"/>
      <c r="BY195" s="48" t="s">
        <v>451</v>
      </c>
      <c r="BZ195" s="43">
        <v>2.6</v>
      </c>
      <c r="CA195" s="43" t="s">
        <v>1396</v>
      </c>
      <c r="CD195" s="124" t="s">
        <v>1397</v>
      </c>
      <c r="CE195" s="43">
        <v>5443</v>
      </c>
      <c r="CF195" s="43" t="s">
        <v>1990</v>
      </c>
      <c r="CG195" s="251">
        <v>37669</v>
      </c>
      <c r="CH195" s="126"/>
      <c r="CK195" s="39" t="s">
        <v>451</v>
      </c>
      <c r="CL195" s="43">
        <v>1200</v>
      </c>
      <c r="CM195" s="43" t="s">
        <v>1396</v>
      </c>
      <c r="CP195" s="43" t="s">
        <v>1397</v>
      </c>
      <c r="CQ195" s="43">
        <v>1572</v>
      </c>
      <c r="DR195" s="38"/>
    </row>
    <row r="196" spans="1:122" s="39" customFormat="1" hidden="1" x14ac:dyDescent="0.2">
      <c r="A196" s="44" t="str">
        <f t="shared" si="68"/>
        <v>Endicott</v>
      </c>
      <c r="B196" s="44" t="str">
        <f t="shared" si="62"/>
        <v>Trichloroethylene</v>
      </c>
      <c r="C196" s="38" t="s">
        <v>2587</v>
      </c>
      <c r="D196" s="38" t="str">
        <f t="shared" si="52"/>
        <v>LS</v>
      </c>
      <c r="E196" s="44" t="s">
        <v>372</v>
      </c>
      <c r="F196" s="155" t="str">
        <f t="shared" si="74"/>
        <v>Commercial 005</v>
      </c>
      <c r="G196" s="44" t="str">
        <f t="shared" si="69"/>
        <v>commercial</v>
      </c>
      <c r="H196" s="44" t="str">
        <f t="shared" si="70"/>
        <v>Basement - full</v>
      </c>
      <c r="I196" s="38"/>
      <c r="J196" s="38"/>
      <c r="K196" s="38"/>
      <c r="L196" s="44"/>
      <c r="M196" s="38" t="str">
        <f t="shared" si="63"/>
        <v>Y</v>
      </c>
      <c r="N196" s="38" t="str">
        <f t="shared" si="71"/>
        <v>Y</v>
      </c>
      <c r="O196" s="38" t="str">
        <f t="shared" si="78"/>
        <v>Y</v>
      </c>
      <c r="P196" s="38"/>
      <c r="Q196" s="38"/>
      <c r="R196" s="38"/>
      <c r="S196" s="38"/>
      <c r="T196" s="38"/>
      <c r="U196" s="38"/>
      <c r="V196" s="38"/>
      <c r="W196" s="38"/>
      <c r="X196" s="38"/>
      <c r="Y196" s="38" t="str">
        <f t="shared" si="64"/>
        <v>Y</v>
      </c>
      <c r="Z196" s="38" t="str">
        <f t="shared" si="72"/>
        <v>Y</v>
      </c>
      <c r="AA196" s="38" t="str">
        <f t="shared" si="79"/>
        <v>Y</v>
      </c>
      <c r="AC196" s="59">
        <v>1200</v>
      </c>
      <c r="AD196" s="204">
        <v>1.6666666666666668E-3</v>
      </c>
      <c r="AE196" s="38">
        <v>1</v>
      </c>
      <c r="AF196" s="38">
        <v>0</v>
      </c>
      <c r="AG196" s="125"/>
      <c r="AI196" s="123"/>
      <c r="AJ196" s="40">
        <f t="shared" si="66"/>
        <v>1200</v>
      </c>
      <c r="AK196" s="40"/>
      <c r="AL196" s="40"/>
      <c r="AM196" s="40">
        <f t="shared" si="75"/>
        <v>2</v>
      </c>
      <c r="AN196" s="39">
        <f t="shared" si="73"/>
        <v>0.5</v>
      </c>
      <c r="AO196" s="204"/>
      <c r="AP196" s="204">
        <f t="shared" si="67"/>
        <v>1.6666666666666668E-3</v>
      </c>
      <c r="AQ196" s="45"/>
      <c r="AR196" s="45"/>
      <c r="AS196" s="115"/>
      <c r="AT196" s="115"/>
      <c r="AU196" s="115">
        <f t="shared" si="76"/>
        <v>1</v>
      </c>
      <c r="AV196" s="115">
        <f t="shared" si="77"/>
        <v>0</v>
      </c>
      <c r="AY196" s="115"/>
      <c r="AZ196" s="115"/>
      <c r="BA196" s="43">
        <v>32</v>
      </c>
      <c r="BB196" s="43" t="s">
        <v>2013</v>
      </c>
      <c r="BC196" s="48" t="s">
        <v>1403</v>
      </c>
      <c r="BE196" s="37" t="s">
        <v>2345</v>
      </c>
      <c r="BG196" s="43">
        <v>284</v>
      </c>
      <c r="BH196" s="43" t="s">
        <v>2014</v>
      </c>
      <c r="BJ196" s="43" t="s">
        <v>2054</v>
      </c>
      <c r="BK196" s="43" t="s">
        <v>1389</v>
      </c>
      <c r="BP196" s="48" t="s">
        <v>1406</v>
      </c>
      <c r="BQ196" s="43" t="s">
        <v>1310</v>
      </c>
      <c r="BR196" s="43" t="s">
        <v>1311</v>
      </c>
      <c r="BS196" s="43" t="s">
        <v>1393</v>
      </c>
      <c r="BT196" s="43" t="s">
        <v>303</v>
      </c>
      <c r="BU196" s="43"/>
      <c r="BV196" s="43"/>
      <c r="BW196" s="243">
        <v>37669</v>
      </c>
      <c r="BX196" s="243"/>
      <c r="BY196" s="48" t="s">
        <v>451</v>
      </c>
      <c r="BZ196" s="43">
        <v>2</v>
      </c>
      <c r="CA196" s="43" t="s">
        <v>1396</v>
      </c>
      <c r="CD196" s="124" t="s">
        <v>1397</v>
      </c>
      <c r="CE196" s="43">
        <v>5465</v>
      </c>
      <c r="CF196" s="43" t="s">
        <v>1990</v>
      </c>
      <c r="CG196" s="251">
        <v>37669</v>
      </c>
      <c r="CH196" s="126"/>
      <c r="CK196" s="39" t="s">
        <v>451</v>
      </c>
      <c r="CL196" s="43">
        <v>1200</v>
      </c>
      <c r="CM196" s="43" t="s">
        <v>1396</v>
      </c>
      <c r="CP196" s="43" t="s">
        <v>1397</v>
      </c>
      <c r="CQ196" s="43">
        <v>1573</v>
      </c>
      <c r="DR196" s="38"/>
    </row>
    <row r="197" spans="1:122" s="39" customFormat="1" hidden="1" x14ac:dyDescent="0.2">
      <c r="A197" s="44" t="str">
        <f t="shared" si="68"/>
        <v>Endicott</v>
      </c>
      <c r="B197" s="44" t="str">
        <f t="shared" si="62"/>
        <v>1,1,1-Trichloroethane</v>
      </c>
      <c r="C197" s="38" t="s">
        <v>2587</v>
      </c>
      <c r="D197" s="38" t="str">
        <f t="shared" si="52"/>
        <v>LS</v>
      </c>
      <c r="E197" s="44" t="s">
        <v>372</v>
      </c>
      <c r="F197" s="155" t="str">
        <f t="shared" si="74"/>
        <v>Commercial 007</v>
      </c>
      <c r="G197" s="44" t="str">
        <f t="shared" si="69"/>
        <v>commercial</v>
      </c>
      <c r="H197" s="44" t="str">
        <f t="shared" si="70"/>
        <v>Basement - full</v>
      </c>
      <c r="I197" s="38"/>
      <c r="J197" s="38"/>
      <c r="K197" s="38"/>
      <c r="L197" s="44"/>
      <c r="M197" s="38" t="str">
        <f t="shared" si="63"/>
        <v>Y</v>
      </c>
      <c r="N197" s="38" t="str">
        <f t="shared" si="71"/>
        <v>n</v>
      </c>
      <c r="O197" s="38" t="str">
        <f t="shared" si="78"/>
        <v>Y</v>
      </c>
      <c r="P197" s="38"/>
      <c r="Q197" s="38"/>
      <c r="R197" s="38"/>
      <c r="S197" s="38"/>
      <c r="T197" s="38"/>
      <c r="U197" s="38"/>
      <c r="V197" s="38"/>
      <c r="W197" s="38"/>
      <c r="X197" s="38"/>
      <c r="Y197" s="38" t="str">
        <f t="shared" si="64"/>
        <v>Y</v>
      </c>
      <c r="Z197" s="38" t="str">
        <f t="shared" si="72"/>
        <v>n</v>
      </c>
      <c r="AA197" s="38" t="str">
        <f t="shared" si="79"/>
        <v>Y</v>
      </c>
      <c r="AC197" s="59">
        <v>2.4</v>
      </c>
      <c r="AD197" s="204">
        <v>0.5</v>
      </c>
      <c r="AE197" s="38">
        <v>1</v>
      </c>
      <c r="AF197" s="38">
        <v>0</v>
      </c>
      <c r="AG197" s="125"/>
      <c r="AI197" s="123"/>
      <c r="AJ197" s="40">
        <f t="shared" si="66"/>
        <v>2.4</v>
      </c>
      <c r="AK197" s="40"/>
      <c r="AL197" s="40"/>
      <c r="AM197" s="40">
        <f t="shared" si="75"/>
        <v>1.2</v>
      </c>
      <c r="AN197" s="39">
        <f t="shared" si="73"/>
        <v>3.1</v>
      </c>
      <c r="AO197" s="204"/>
      <c r="AP197" s="204">
        <f t="shared" si="67"/>
        <v>0.5</v>
      </c>
      <c r="AQ197" s="45"/>
      <c r="AR197" s="45"/>
      <c r="AS197" s="115"/>
      <c r="AT197" s="115"/>
      <c r="AU197" s="115">
        <f t="shared" si="76"/>
        <v>1</v>
      </c>
      <c r="AV197" s="115">
        <f t="shared" si="77"/>
        <v>0</v>
      </c>
      <c r="AY197" s="115"/>
      <c r="AZ197" s="115"/>
      <c r="BA197" s="43">
        <v>32</v>
      </c>
      <c r="BB197" s="43" t="s">
        <v>2013</v>
      </c>
      <c r="BC197" s="48" t="s">
        <v>1403</v>
      </c>
      <c r="BE197" s="37" t="s">
        <v>2345</v>
      </c>
      <c r="BG197" s="43">
        <v>286</v>
      </c>
      <c r="BH197" s="43" t="s">
        <v>304</v>
      </c>
      <c r="BJ197" s="43" t="s">
        <v>2054</v>
      </c>
      <c r="BK197" s="43" t="s">
        <v>1389</v>
      </c>
      <c r="BP197" s="48" t="s">
        <v>1406</v>
      </c>
      <c r="BQ197" s="43" t="s">
        <v>305</v>
      </c>
      <c r="BR197" s="43" t="s">
        <v>306</v>
      </c>
      <c r="BS197" s="43" t="s">
        <v>558</v>
      </c>
      <c r="BT197" s="43" t="s">
        <v>1990</v>
      </c>
      <c r="BU197" s="43"/>
      <c r="BV197" s="43"/>
      <c r="BW197" s="243">
        <v>37672</v>
      </c>
      <c r="BX197" s="243"/>
      <c r="BY197" s="48" t="s">
        <v>451</v>
      </c>
      <c r="BZ197" s="43">
        <v>1.2</v>
      </c>
      <c r="CA197" s="43" t="s">
        <v>1396</v>
      </c>
      <c r="CD197" s="124" t="s">
        <v>1397</v>
      </c>
      <c r="CE197" s="43">
        <v>5775</v>
      </c>
      <c r="CF197" s="43" t="s">
        <v>1990</v>
      </c>
      <c r="CG197" s="251">
        <v>37672</v>
      </c>
      <c r="CH197" s="126"/>
      <c r="CK197" s="39" t="s">
        <v>451</v>
      </c>
      <c r="CL197" s="43">
        <v>2.4</v>
      </c>
      <c r="CM197" s="43" t="s">
        <v>1396</v>
      </c>
      <c r="CP197" s="43" t="s">
        <v>1397</v>
      </c>
      <c r="CQ197" s="43">
        <v>1666</v>
      </c>
      <c r="DR197" s="38"/>
    </row>
    <row r="198" spans="1:122" s="39" customFormat="1" hidden="1" x14ac:dyDescent="0.2">
      <c r="A198" s="44" t="str">
        <f t="shared" si="68"/>
        <v>Endicott</v>
      </c>
      <c r="B198" s="44" t="str">
        <f t="shared" si="62"/>
        <v>1,1,1-Trichloroethane</v>
      </c>
      <c r="C198" s="38" t="s">
        <v>2587</v>
      </c>
      <c r="D198" s="38" t="str">
        <f t="shared" si="52"/>
        <v>LS</v>
      </c>
      <c r="E198" s="44" t="s">
        <v>372</v>
      </c>
      <c r="F198" s="155" t="str">
        <f t="shared" si="74"/>
        <v>Commercial 007</v>
      </c>
      <c r="G198" s="44" t="str">
        <f t="shared" si="69"/>
        <v>commercial</v>
      </c>
      <c r="H198" s="44" t="str">
        <f t="shared" si="70"/>
        <v>Basement - full</v>
      </c>
      <c r="I198" s="38"/>
      <c r="J198" s="38"/>
      <c r="K198" s="38"/>
      <c r="L198" s="44"/>
      <c r="M198" s="38" t="str">
        <f t="shared" si="63"/>
        <v>Y</v>
      </c>
      <c r="N198" s="38" t="str">
        <f t="shared" si="71"/>
        <v>n</v>
      </c>
      <c r="O198" s="38" t="str">
        <f t="shared" si="78"/>
        <v>Y</v>
      </c>
      <c r="P198" s="38"/>
      <c r="Q198" s="38"/>
      <c r="R198" s="38"/>
      <c r="S198" s="38"/>
      <c r="T198" s="38"/>
      <c r="U198" s="38"/>
      <c r="V198" s="38"/>
      <c r="W198" s="38"/>
      <c r="X198" s="38"/>
      <c r="Y198" s="38" t="str">
        <f t="shared" si="64"/>
        <v>Y</v>
      </c>
      <c r="Z198" s="38" t="str">
        <f t="shared" si="72"/>
        <v>n</v>
      </c>
      <c r="AA198" s="38" t="str">
        <f t="shared" si="79"/>
        <v>Y</v>
      </c>
      <c r="AC198" s="59">
        <v>2.4</v>
      </c>
      <c r="AD198" s="204">
        <v>0.66666666666666674</v>
      </c>
      <c r="AE198" s="38">
        <v>1</v>
      </c>
      <c r="AF198" s="38">
        <v>0</v>
      </c>
      <c r="AG198" s="125"/>
      <c r="AI198" s="123"/>
      <c r="AJ198" s="40">
        <f t="shared" si="66"/>
        <v>2.4</v>
      </c>
      <c r="AK198" s="40"/>
      <c r="AL198" s="40"/>
      <c r="AM198" s="40">
        <f t="shared" si="75"/>
        <v>1.6</v>
      </c>
      <c r="AN198" s="39">
        <f t="shared" si="73"/>
        <v>3.1</v>
      </c>
      <c r="AO198" s="204"/>
      <c r="AP198" s="204">
        <f t="shared" si="67"/>
        <v>0.66666666666666674</v>
      </c>
      <c r="AQ198" s="45"/>
      <c r="AR198" s="45"/>
      <c r="AS198" s="115"/>
      <c r="AT198" s="115"/>
      <c r="AU198" s="115">
        <f t="shared" si="76"/>
        <v>1</v>
      </c>
      <c r="AV198" s="115">
        <f t="shared" si="77"/>
        <v>0</v>
      </c>
      <c r="AY198" s="115"/>
      <c r="AZ198" s="115"/>
      <c r="BA198" s="43">
        <v>32</v>
      </c>
      <c r="BB198" s="43" t="s">
        <v>2013</v>
      </c>
      <c r="BC198" s="48" t="s">
        <v>1403</v>
      </c>
      <c r="BE198" s="37" t="s">
        <v>2345</v>
      </c>
      <c r="BG198" s="43">
        <v>286</v>
      </c>
      <c r="BH198" s="43" t="s">
        <v>304</v>
      </c>
      <c r="BJ198" s="43" t="s">
        <v>2054</v>
      </c>
      <c r="BK198" s="43" t="s">
        <v>1389</v>
      </c>
      <c r="BP198" s="48" t="s">
        <v>1406</v>
      </c>
      <c r="BQ198" s="43" t="s">
        <v>305</v>
      </c>
      <c r="BR198" s="43" t="s">
        <v>306</v>
      </c>
      <c r="BS198" s="43" t="s">
        <v>558</v>
      </c>
      <c r="BT198" s="43" t="s">
        <v>307</v>
      </c>
      <c r="BU198" s="43"/>
      <c r="BV198" s="43"/>
      <c r="BW198" s="243">
        <v>37672</v>
      </c>
      <c r="BX198" s="243"/>
      <c r="BY198" s="48" t="s">
        <v>451</v>
      </c>
      <c r="BZ198" s="43">
        <v>1.6</v>
      </c>
      <c r="CA198" s="43" t="s">
        <v>1396</v>
      </c>
      <c r="CD198" s="124" t="s">
        <v>1397</v>
      </c>
      <c r="CE198" s="43">
        <v>5786</v>
      </c>
      <c r="CF198" s="43" t="s">
        <v>1990</v>
      </c>
      <c r="CG198" s="251">
        <v>37672</v>
      </c>
      <c r="CH198" s="126"/>
      <c r="CK198" s="39" t="s">
        <v>451</v>
      </c>
      <c r="CL198" s="43">
        <v>2.4</v>
      </c>
      <c r="CM198" s="43" t="s">
        <v>1396</v>
      </c>
      <c r="CP198" s="43" t="s">
        <v>1397</v>
      </c>
      <c r="CQ198" s="43">
        <v>1667</v>
      </c>
      <c r="DR198" s="38"/>
    </row>
    <row r="199" spans="1:122" s="39" customFormat="1" hidden="1" x14ac:dyDescent="0.2">
      <c r="A199" s="44" t="str">
        <f t="shared" si="68"/>
        <v>Endicott</v>
      </c>
      <c r="B199" s="44" t="str">
        <f t="shared" si="62"/>
        <v>1,1,2-Trichloro-1,2,2-trifluoroethane</v>
      </c>
      <c r="C199" s="38" t="s">
        <v>2587</v>
      </c>
      <c r="D199" s="38" t="str">
        <f t="shared" si="52"/>
        <v>LS</v>
      </c>
      <c r="E199" s="44" t="s">
        <v>372</v>
      </c>
      <c r="F199" s="155" t="str">
        <f t="shared" si="74"/>
        <v>Commercial 007</v>
      </c>
      <c r="G199" s="44" t="str">
        <f t="shared" si="69"/>
        <v>commercial</v>
      </c>
      <c r="H199" s="44" t="str">
        <f t="shared" si="70"/>
        <v>Basement - full</v>
      </c>
      <c r="I199" s="38"/>
      <c r="J199" s="38"/>
      <c r="K199" s="38"/>
      <c r="L199" s="44"/>
      <c r="M199" s="38" t="str">
        <f t="shared" si="63"/>
        <v>Y</v>
      </c>
      <c r="N199" s="38" t="str">
        <f t="shared" si="71"/>
        <v>n</v>
      </c>
      <c r="O199" s="38" t="str">
        <f t="shared" si="78"/>
        <v>Y</v>
      </c>
      <c r="P199" s="44"/>
      <c r="Q199" s="44"/>
      <c r="R199" s="44"/>
      <c r="S199" s="44"/>
      <c r="T199" s="44"/>
      <c r="U199" s="44"/>
      <c r="V199" s="44"/>
      <c r="W199" s="44"/>
      <c r="X199" s="44"/>
      <c r="Y199" s="38" t="str">
        <f t="shared" si="64"/>
        <v>Y</v>
      </c>
      <c r="Z199" s="38" t="str">
        <f t="shared" si="72"/>
        <v>n</v>
      </c>
      <c r="AA199" s="38" t="str">
        <f t="shared" si="79"/>
        <v>Y</v>
      </c>
      <c r="AC199" s="59">
        <v>0.65</v>
      </c>
      <c r="AD199" s="204">
        <v>0.92307692307692302</v>
      </c>
      <c r="AE199" s="38">
        <v>1</v>
      </c>
      <c r="AF199" s="38">
        <v>0</v>
      </c>
      <c r="AG199" s="125"/>
      <c r="AI199" s="123"/>
      <c r="AJ199" s="40">
        <f t="shared" si="66"/>
        <v>0.65</v>
      </c>
      <c r="AK199" s="40"/>
      <c r="AL199" s="40"/>
      <c r="AM199" s="40">
        <f t="shared" si="75"/>
        <v>0.6</v>
      </c>
      <c r="AN199" s="39">
        <f t="shared" si="73"/>
        <v>1.8</v>
      </c>
      <c r="AO199" s="204"/>
      <c r="AP199" s="204">
        <f t="shared" si="67"/>
        <v>0.92307692307692302</v>
      </c>
      <c r="AQ199" s="45"/>
      <c r="AR199" s="45"/>
      <c r="AS199" s="115"/>
      <c r="AT199" s="115"/>
      <c r="AU199" s="115">
        <f t="shared" si="76"/>
        <v>1</v>
      </c>
      <c r="AV199" s="115">
        <f t="shared" si="77"/>
        <v>0</v>
      </c>
      <c r="AY199" s="115"/>
      <c r="AZ199" s="115"/>
      <c r="BA199" s="43">
        <v>32</v>
      </c>
      <c r="BB199" s="43" t="s">
        <v>2013</v>
      </c>
      <c r="BC199" s="48" t="s">
        <v>1403</v>
      </c>
      <c r="BE199" s="37" t="s">
        <v>2345</v>
      </c>
      <c r="BG199" s="43">
        <v>286</v>
      </c>
      <c r="BH199" s="43" t="s">
        <v>304</v>
      </c>
      <c r="BJ199" s="43" t="s">
        <v>2054</v>
      </c>
      <c r="BK199" s="43" t="s">
        <v>1389</v>
      </c>
      <c r="BP199" s="48" t="s">
        <v>1406</v>
      </c>
      <c r="BQ199" s="43" t="s">
        <v>305</v>
      </c>
      <c r="BR199" s="43" t="s">
        <v>306</v>
      </c>
      <c r="BS199" s="43" t="s">
        <v>1132</v>
      </c>
      <c r="BT199" s="43" t="s">
        <v>1990</v>
      </c>
      <c r="BU199" s="43"/>
      <c r="BV199" s="43"/>
      <c r="BW199" s="243">
        <v>37672</v>
      </c>
      <c r="BX199" s="243"/>
      <c r="BY199" s="48" t="s">
        <v>451</v>
      </c>
      <c r="BZ199" s="43">
        <v>0.6</v>
      </c>
      <c r="CA199" s="43" t="s">
        <v>1396</v>
      </c>
      <c r="CD199" s="124" t="s">
        <v>1397</v>
      </c>
      <c r="CE199" s="43">
        <v>5780</v>
      </c>
      <c r="CF199" s="43" t="s">
        <v>1990</v>
      </c>
      <c r="CG199" s="251">
        <v>37672</v>
      </c>
      <c r="CH199" s="126"/>
      <c r="CK199" s="39" t="s">
        <v>451</v>
      </c>
      <c r="CL199" s="43">
        <v>0.65</v>
      </c>
      <c r="CM199" s="43" t="s">
        <v>1396</v>
      </c>
      <c r="CP199" s="43" t="s">
        <v>1397</v>
      </c>
      <c r="CQ199" s="43">
        <v>1752</v>
      </c>
      <c r="DR199" s="38"/>
    </row>
    <row r="200" spans="1:122" s="39" customFormat="1" hidden="1" x14ac:dyDescent="0.2">
      <c r="A200" s="44" t="str">
        <f t="shared" si="68"/>
        <v>Endicott</v>
      </c>
      <c r="B200" s="44" t="str">
        <f t="shared" si="62"/>
        <v>1,1,2-Trichloro-1,2,2-trifluoroethane</v>
      </c>
      <c r="C200" s="38" t="s">
        <v>2587</v>
      </c>
      <c r="D200" s="38" t="str">
        <f t="shared" si="52"/>
        <v>LS</v>
      </c>
      <c r="E200" s="44" t="s">
        <v>372</v>
      </c>
      <c r="F200" s="155" t="str">
        <f t="shared" si="74"/>
        <v>Commercial 007</v>
      </c>
      <c r="G200" s="44" t="str">
        <f t="shared" si="69"/>
        <v>commercial</v>
      </c>
      <c r="H200" s="44" t="str">
        <f t="shared" si="70"/>
        <v>Basement - full</v>
      </c>
      <c r="I200" s="38"/>
      <c r="J200" s="38"/>
      <c r="K200" s="38"/>
      <c r="L200" s="44"/>
      <c r="M200" s="38" t="str">
        <f t="shared" si="63"/>
        <v>Y</v>
      </c>
      <c r="N200" s="38" t="str">
        <f t="shared" si="71"/>
        <v>n</v>
      </c>
      <c r="O200" s="38" t="s">
        <v>541</v>
      </c>
      <c r="P200" s="44" t="s">
        <v>1154</v>
      </c>
      <c r="Q200" s="114"/>
      <c r="R200" s="114"/>
      <c r="S200" s="114"/>
      <c r="T200" s="114"/>
      <c r="U200" s="114"/>
      <c r="V200" s="114"/>
      <c r="W200" s="114"/>
      <c r="X200" s="114"/>
      <c r="Y200" s="38" t="str">
        <f t="shared" si="64"/>
        <v>Y</v>
      </c>
      <c r="Z200" s="38" t="str">
        <f t="shared" si="72"/>
        <v>n</v>
      </c>
      <c r="AA200" s="455" t="s">
        <v>541</v>
      </c>
      <c r="AB200" s="456" t="s">
        <v>2779</v>
      </c>
      <c r="AC200" s="59">
        <v>0.65</v>
      </c>
      <c r="AD200" s="204">
        <v>1.0153846153846153</v>
      </c>
      <c r="AE200" s="38">
        <v>1</v>
      </c>
      <c r="AF200" s="38">
        <v>0</v>
      </c>
      <c r="AG200" s="125"/>
      <c r="AI200" s="123"/>
      <c r="AJ200" s="40">
        <f t="shared" si="66"/>
        <v>0.65</v>
      </c>
      <c r="AK200" s="40"/>
      <c r="AL200" s="40"/>
      <c r="AM200" s="40">
        <f t="shared" si="75"/>
        <v>0.66</v>
      </c>
      <c r="AN200" s="39">
        <f t="shared" si="73"/>
        <v>1.8</v>
      </c>
      <c r="AO200" s="204"/>
      <c r="AP200" s="204">
        <f t="shared" si="67"/>
        <v>1.0153846153846153</v>
      </c>
      <c r="AQ200" s="45"/>
      <c r="AR200" s="45"/>
      <c r="AS200" s="115"/>
      <c r="AT200" s="115"/>
      <c r="AU200" s="115">
        <f t="shared" si="76"/>
        <v>1</v>
      </c>
      <c r="AV200" s="115">
        <f t="shared" si="77"/>
        <v>0</v>
      </c>
      <c r="AY200" s="115"/>
      <c r="AZ200" s="115"/>
      <c r="BA200" s="43">
        <v>32</v>
      </c>
      <c r="BB200" s="43" t="s">
        <v>2013</v>
      </c>
      <c r="BC200" s="48" t="s">
        <v>1403</v>
      </c>
      <c r="BE200" s="37" t="s">
        <v>2345</v>
      </c>
      <c r="BG200" s="43">
        <v>286</v>
      </c>
      <c r="BH200" s="43" t="s">
        <v>304</v>
      </c>
      <c r="BJ200" s="43" t="s">
        <v>2054</v>
      </c>
      <c r="BK200" s="43" t="s">
        <v>1389</v>
      </c>
      <c r="BP200" s="48" t="s">
        <v>1406</v>
      </c>
      <c r="BQ200" s="43" t="s">
        <v>305</v>
      </c>
      <c r="BR200" s="43" t="s">
        <v>306</v>
      </c>
      <c r="BS200" s="43" t="s">
        <v>1132</v>
      </c>
      <c r="BT200" s="43" t="s">
        <v>307</v>
      </c>
      <c r="BU200" s="43"/>
      <c r="BV200" s="43"/>
      <c r="BW200" s="243">
        <v>37672</v>
      </c>
      <c r="BX200" s="243"/>
      <c r="BY200" s="48" t="s">
        <v>451</v>
      </c>
      <c r="BZ200" s="43">
        <v>0.66</v>
      </c>
      <c r="CA200" s="43" t="s">
        <v>1396</v>
      </c>
      <c r="CD200" s="124" t="s">
        <v>1397</v>
      </c>
      <c r="CE200" s="43">
        <v>5791</v>
      </c>
      <c r="CF200" s="43" t="s">
        <v>1990</v>
      </c>
      <c r="CG200" s="251">
        <v>37672</v>
      </c>
      <c r="CH200" s="126"/>
      <c r="CK200" s="39" t="s">
        <v>451</v>
      </c>
      <c r="CL200" s="43">
        <v>0.65</v>
      </c>
      <c r="CM200" s="43" t="s">
        <v>1396</v>
      </c>
      <c r="CP200" s="43" t="s">
        <v>1397</v>
      </c>
      <c r="CQ200" s="43">
        <v>1753</v>
      </c>
      <c r="DR200" s="38"/>
    </row>
    <row r="201" spans="1:122" s="39" customFormat="1" hidden="1" x14ac:dyDescent="0.2">
      <c r="A201" s="44" t="str">
        <f t="shared" si="68"/>
        <v>Endicott</v>
      </c>
      <c r="B201" s="44" t="str">
        <f t="shared" si="62"/>
        <v>1,1,2-Trichloro-1,2,2-trifluoroethane</v>
      </c>
      <c r="C201" s="38" t="s">
        <v>2587</v>
      </c>
      <c r="D201" s="38" t="str">
        <f t="shared" si="52"/>
        <v>LS</v>
      </c>
      <c r="E201" s="44" t="s">
        <v>372</v>
      </c>
      <c r="F201" s="155" t="str">
        <f t="shared" si="74"/>
        <v>Commercial 008</v>
      </c>
      <c r="G201" s="44" t="str">
        <f t="shared" si="69"/>
        <v>commercial</v>
      </c>
      <c r="H201" s="44" t="str">
        <f t="shared" si="70"/>
        <v/>
      </c>
      <c r="I201" s="38"/>
      <c r="J201" s="38"/>
      <c r="K201" s="38"/>
      <c r="L201" s="44"/>
      <c r="M201" s="38" t="str">
        <f t="shared" si="63"/>
        <v>Y</v>
      </c>
      <c r="N201" s="38" t="str">
        <f t="shared" si="71"/>
        <v>Y</v>
      </c>
      <c r="O201" s="38" t="str">
        <f>IF(AJ201="","",IF(M201="N","n","Y"))</f>
        <v>Y</v>
      </c>
      <c r="P201" s="44"/>
      <c r="Q201" s="44"/>
      <c r="R201" s="44"/>
      <c r="S201" s="44"/>
      <c r="T201" s="44"/>
      <c r="U201" s="44"/>
      <c r="V201" s="44"/>
      <c r="W201" s="44"/>
      <c r="X201" s="44"/>
      <c r="Y201" s="38" t="str">
        <f t="shared" si="64"/>
        <v>Y</v>
      </c>
      <c r="Z201" s="38" t="str">
        <f t="shared" si="72"/>
        <v>Y</v>
      </c>
      <c r="AA201" s="38" t="str">
        <f t="shared" si="79"/>
        <v>Y</v>
      </c>
      <c r="AC201" s="59">
        <v>530</v>
      </c>
      <c r="AD201" s="204">
        <v>4.528301886792453E-3</v>
      </c>
      <c r="AE201" s="38">
        <v>1</v>
      </c>
      <c r="AF201" s="38">
        <v>0</v>
      </c>
      <c r="AG201" s="125"/>
      <c r="AI201" s="123"/>
      <c r="AJ201" s="40">
        <f t="shared" si="66"/>
        <v>530</v>
      </c>
      <c r="AK201" s="40"/>
      <c r="AL201" s="40"/>
      <c r="AM201" s="40">
        <f t="shared" si="75"/>
        <v>2.4</v>
      </c>
      <c r="AN201" s="39">
        <f t="shared" si="73"/>
        <v>1.8</v>
      </c>
      <c r="AO201" s="204"/>
      <c r="AP201" s="204">
        <f t="shared" si="67"/>
        <v>4.528301886792453E-3</v>
      </c>
      <c r="AQ201" s="45"/>
      <c r="AR201" s="45"/>
      <c r="AS201" s="115"/>
      <c r="AT201" s="115"/>
      <c r="AU201" s="115">
        <f t="shared" si="76"/>
        <v>1</v>
      </c>
      <c r="AV201" s="115">
        <f t="shared" si="77"/>
        <v>0</v>
      </c>
      <c r="AY201" s="115"/>
      <c r="AZ201" s="115"/>
      <c r="BA201" s="43">
        <v>32</v>
      </c>
      <c r="BB201" s="43" t="s">
        <v>2013</v>
      </c>
      <c r="BC201" s="48" t="s">
        <v>1403</v>
      </c>
      <c r="BE201" s="37" t="s">
        <v>2345</v>
      </c>
      <c r="BG201" s="43">
        <v>287</v>
      </c>
      <c r="BH201" s="43" t="s">
        <v>1313</v>
      </c>
      <c r="BJ201" s="43" t="s">
        <v>2054</v>
      </c>
      <c r="BP201" s="48" t="s">
        <v>1406</v>
      </c>
      <c r="BQ201" s="43" t="s">
        <v>1314</v>
      </c>
      <c r="BR201" s="43" t="s">
        <v>1315</v>
      </c>
      <c r="BS201" s="43" t="s">
        <v>1132</v>
      </c>
      <c r="BT201" s="43" t="s">
        <v>1990</v>
      </c>
      <c r="BU201" s="43"/>
      <c r="BV201" s="43"/>
      <c r="BW201" s="243">
        <v>37672</v>
      </c>
      <c r="BX201" s="243"/>
      <c r="BY201" s="48" t="s">
        <v>450</v>
      </c>
      <c r="BZ201" s="43">
        <v>2.4</v>
      </c>
      <c r="CA201" s="43" t="s">
        <v>1396</v>
      </c>
      <c r="CD201" s="124" t="s">
        <v>1397</v>
      </c>
      <c r="CE201" s="43">
        <v>7078</v>
      </c>
      <c r="CF201" s="43" t="s">
        <v>1990</v>
      </c>
      <c r="CG201" s="251">
        <v>37672</v>
      </c>
      <c r="CH201" s="126"/>
      <c r="CK201" s="39" t="s">
        <v>451</v>
      </c>
      <c r="CL201" s="43">
        <v>530</v>
      </c>
      <c r="CM201" s="43" t="s">
        <v>1396</v>
      </c>
      <c r="CP201" s="43" t="s">
        <v>1397</v>
      </c>
      <c r="CQ201" s="43">
        <v>1776</v>
      </c>
      <c r="DR201" s="38"/>
    </row>
    <row r="202" spans="1:122" s="39" customFormat="1" hidden="1" x14ac:dyDescent="0.2">
      <c r="A202" s="44" t="str">
        <f t="shared" si="68"/>
        <v>Endicott</v>
      </c>
      <c r="B202" s="44" t="str">
        <f t="shared" si="62"/>
        <v>1,1,2-Trichloro-1,2,2-trifluoroethane</v>
      </c>
      <c r="C202" s="38" t="s">
        <v>2587</v>
      </c>
      <c r="D202" s="38" t="str">
        <f t="shared" si="52"/>
        <v>LS</v>
      </c>
      <c r="E202" s="44" t="s">
        <v>372</v>
      </c>
      <c r="F202" s="155" t="str">
        <f t="shared" si="74"/>
        <v>Commercial 008</v>
      </c>
      <c r="G202" s="44" t="str">
        <f t="shared" si="69"/>
        <v>commercial</v>
      </c>
      <c r="H202" s="44" t="str">
        <f t="shared" si="70"/>
        <v/>
      </c>
      <c r="I202" s="38"/>
      <c r="J202" s="38"/>
      <c r="K202" s="38"/>
      <c r="L202" s="44"/>
      <c r="M202" s="38" t="str">
        <f t="shared" si="63"/>
        <v>Y</v>
      </c>
      <c r="N202" s="38" t="str">
        <f t="shared" si="71"/>
        <v>Y</v>
      </c>
      <c r="O202" s="38" t="str">
        <f>IF(AJ202="","",IF(M202="N","n","Y"))</f>
        <v>Y</v>
      </c>
      <c r="P202" s="38"/>
      <c r="Q202" s="38"/>
      <c r="R202" s="38"/>
      <c r="S202" s="38"/>
      <c r="T202" s="38"/>
      <c r="U202" s="38"/>
      <c r="V202" s="38"/>
      <c r="W202" s="38"/>
      <c r="X202" s="38"/>
      <c r="Y202" s="38" t="str">
        <f t="shared" si="64"/>
        <v>Y</v>
      </c>
      <c r="Z202" s="38" t="str">
        <f t="shared" si="72"/>
        <v>Y</v>
      </c>
      <c r="AA202" s="38" t="str">
        <f t="shared" si="79"/>
        <v>Y</v>
      </c>
      <c r="AC202" s="59">
        <v>6200</v>
      </c>
      <c r="AD202" s="204">
        <v>3.8709677419354838E-4</v>
      </c>
      <c r="AE202" s="38">
        <v>1</v>
      </c>
      <c r="AF202" s="38">
        <v>0</v>
      </c>
      <c r="AG202" s="125"/>
      <c r="AI202" s="123"/>
      <c r="AJ202" s="40">
        <f t="shared" si="66"/>
        <v>6200</v>
      </c>
      <c r="AK202" s="40"/>
      <c r="AL202" s="40"/>
      <c r="AM202" s="40">
        <f t="shared" si="75"/>
        <v>2.4</v>
      </c>
      <c r="AN202" s="39">
        <f t="shared" si="73"/>
        <v>1.8</v>
      </c>
      <c r="AO202" s="204"/>
      <c r="AP202" s="204">
        <f t="shared" si="67"/>
        <v>3.8709677419354838E-4</v>
      </c>
      <c r="AQ202" s="45"/>
      <c r="AR202" s="45"/>
      <c r="AS202" s="115"/>
      <c r="AT202" s="115"/>
      <c r="AU202" s="115">
        <f t="shared" si="76"/>
        <v>1</v>
      </c>
      <c r="AV202" s="115">
        <f t="shared" si="77"/>
        <v>0</v>
      </c>
      <c r="AY202" s="115"/>
      <c r="AZ202" s="115"/>
      <c r="BA202" s="43">
        <v>32</v>
      </c>
      <c r="BB202" s="43" t="s">
        <v>2013</v>
      </c>
      <c r="BC202" s="48" t="s">
        <v>1403</v>
      </c>
      <c r="BE202" s="37" t="s">
        <v>2345</v>
      </c>
      <c r="BG202" s="43">
        <v>287</v>
      </c>
      <c r="BH202" s="43" t="s">
        <v>1313</v>
      </c>
      <c r="BJ202" s="43" t="s">
        <v>2054</v>
      </c>
      <c r="BP202" s="48" t="s">
        <v>1406</v>
      </c>
      <c r="BQ202" s="43" t="s">
        <v>1314</v>
      </c>
      <c r="BR202" s="43" t="s">
        <v>1315</v>
      </c>
      <c r="BS202" s="43" t="s">
        <v>1132</v>
      </c>
      <c r="BT202" s="43" t="s">
        <v>1990</v>
      </c>
      <c r="BU202" s="43"/>
      <c r="BV202" s="43"/>
      <c r="BW202" s="243">
        <v>37672</v>
      </c>
      <c r="BX202" s="243"/>
      <c r="BY202" s="48" t="s">
        <v>450</v>
      </c>
      <c r="BZ202" s="43">
        <v>2.4</v>
      </c>
      <c r="CA202" s="43" t="s">
        <v>1396</v>
      </c>
      <c r="CD202" s="124" t="s">
        <v>1397</v>
      </c>
      <c r="CE202" s="43">
        <v>7078</v>
      </c>
      <c r="CF202" s="43" t="s">
        <v>1990</v>
      </c>
      <c r="CG202" s="251">
        <v>37672</v>
      </c>
      <c r="CH202" s="126"/>
      <c r="CK202" s="39" t="s">
        <v>451</v>
      </c>
      <c r="CL202" s="43">
        <v>6200</v>
      </c>
      <c r="CM202" s="43" t="s">
        <v>1396</v>
      </c>
      <c r="CP202" s="43" t="s">
        <v>1397</v>
      </c>
      <c r="CQ202" s="43">
        <v>1777</v>
      </c>
      <c r="DR202" s="38"/>
    </row>
    <row r="203" spans="1:122" s="39" customFormat="1" hidden="1" x14ac:dyDescent="0.2">
      <c r="A203" s="44" t="str">
        <f t="shared" si="68"/>
        <v>Endicott</v>
      </c>
      <c r="B203" s="44" t="str">
        <f t="shared" si="62"/>
        <v>Trichloroethylene</v>
      </c>
      <c r="C203" s="38" t="s">
        <v>2587</v>
      </c>
      <c r="D203" s="38" t="str">
        <f t="shared" si="52"/>
        <v>LS</v>
      </c>
      <c r="E203" s="44" t="s">
        <v>372</v>
      </c>
      <c r="F203" s="155" t="str">
        <f t="shared" si="74"/>
        <v>Commercial 008</v>
      </c>
      <c r="G203" s="44" t="str">
        <f t="shared" si="69"/>
        <v>commercial</v>
      </c>
      <c r="H203" s="44" t="str">
        <f t="shared" si="70"/>
        <v/>
      </c>
      <c r="I203" s="38"/>
      <c r="J203" s="38"/>
      <c r="K203" s="38"/>
      <c r="L203" s="44"/>
      <c r="M203" s="38" t="str">
        <f t="shared" si="63"/>
        <v>Y</v>
      </c>
      <c r="N203" s="38" t="str">
        <f t="shared" si="71"/>
        <v>Y</v>
      </c>
      <c r="O203" s="38" t="str">
        <f>IF(AJ203="","",IF(M203="N","n","Y"))</f>
        <v>Y</v>
      </c>
      <c r="P203" s="38"/>
      <c r="Q203" s="38"/>
      <c r="R203" s="38"/>
      <c r="S203" s="38"/>
      <c r="T203" s="38"/>
      <c r="U203" s="38"/>
      <c r="V203" s="38"/>
      <c r="W203" s="38"/>
      <c r="X203" s="38"/>
      <c r="Y203" s="38" t="str">
        <f t="shared" si="64"/>
        <v>Y</v>
      </c>
      <c r="Z203" s="38" t="str">
        <f t="shared" si="72"/>
        <v>n</v>
      </c>
      <c r="AA203" s="38" t="str">
        <f t="shared" si="79"/>
        <v>Y</v>
      </c>
      <c r="AC203" s="59">
        <v>150</v>
      </c>
      <c r="AD203" s="204">
        <v>3.3333333333333335E-3</v>
      </c>
      <c r="AE203" s="38">
        <v>1</v>
      </c>
      <c r="AF203" s="38">
        <v>0</v>
      </c>
      <c r="AG203" s="125"/>
      <c r="AI203" s="123"/>
      <c r="AJ203" s="40">
        <f t="shared" si="66"/>
        <v>150</v>
      </c>
      <c r="AK203" s="40"/>
      <c r="AL203" s="40"/>
      <c r="AM203" s="40">
        <f t="shared" si="75"/>
        <v>0.5</v>
      </c>
      <c r="AN203" s="39">
        <f t="shared" si="73"/>
        <v>0.5</v>
      </c>
      <c r="AO203" s="204"/>
      <c r="AP203" s="204">
        <f t="shared" si="67"/>
        <v>3.3333333333333335E-3</v>
      </c>
      <c r="AQ203" s="45"/>
      <c r="AR203" s="45"/>
      <c r="AS203" s="115"/>
      <c r="AT203" s="115"/>
      <c r="AU203" s="115">
        <f t="shared" si="76"/>
        <v>1</v>
      </c>
      <c r="AV203" s="115">
        <f t="shared" si="77"/>
        <v>0</v>
      </c>
      <c r="AY203" s="115"/>
      <c r="AZ203" s="115"/>
      <c r="BA203" s="43">
        <v>32</v>
      </c>
      <c r="BB203" s="43" t="s">
        <v>2013</v>
      </c>
      <c r="BC203" s="48" t="s">
        <v>1403</v>
      </c>
      <c r="BE203" s="37" t="s">
        <v>2345</v>
      </c>
      <c r="BG203" s="43">
        <v>287</v>
      </c>
      <c r="BH203" s="43" t="s">
        <v>1313</v>
      </c>
      <c r="BJ203" s="43" t="s">
        <v>2054</v>
      </c>
      <c r="BP203" s="48" t="s">
        <v>1406</v>
      </c>
      <c r="BQ203" s="43" t="s">
        <v>1314</v>
      </c>
      <c r="BR203" s="43" t="s">
        <v>1315</v>
      </c>
      <c r="BS203" s="43" t="s">
        <v>1393</v>
      </c>
      <c r="BT203" s="43" t="s">
        <v>1990</v>
      </c>
      <c r="BU203" s="43"/>
      <c r="BV203" s="43"/>
      <c r="BW203" s="243">
        <v>37672</v>
      </c>
      <c r="BX203" s="243"/>
      <c r="BY203" s="48" t="s">
        <v>450</v>
      </c>
      <c r="BZ203" s="43">
        <v>0.5</v>
      </c>
      <c r="CA203" s="43" t="s">
        <v>1396</v>
      </c>
      <c r="CD203" s="124" t="s">
        <v>1397</v>
      </c>
      <c r="CE203" s="43">
        <v>7082</v>
      </c>
      <c r="CF203" s="43" t="s">
        <v>1990</v>
      </c>
      <c r="CG203" s="251">
        <v>37672</v>
      </c>
      <c r="CH203" s="126"/>
      <c r="CK203" s="39" t="s">
        <v>451</v>
      </c>
      <c r="CL203" s="43">
        <v>150</v>
      </c>
      <c r="CM203" s="43" t="s">
        <v>1396</v>
      </c>
      <c r="CP203" s="43" t="s">
        <v>1397</v>
      </c>
      <c r="CQ203" s="43">
        <v>1609</v>
      </c>
      <c r="DR203" s="38"/>
    </row>
    <row r="204" spans="1:122" s="39" customFormat="1" hidden="1" x14ac:dyDescent="0.2">
      <c r="A204" s="44" t="str">
        <f t="shared" si="68"/>
        <v>Endicott</v>
      </c>
      <c r="B204" s="44" t="str">
        <f t="shared" si="62"/>
        <v>Trichloroethylene</v>
      </c>
      <c r="C204" s="38" t="s">
        <v>2587</v>
      </c>
      <c r="D204" s="38" t="str">
        <f t="shared" si="52"/>
        <v>LS</v>
      </c>
      <c r="E204" s="44" t="s">
        <v>372</v>
      </c>
      <c r="F204" s="155" t="str">
        <f t="shared" si="74"/>
        <v>Commercial 008</v>
      </c>
      <c r="G204" s="44" t="str">
        <f t="shared" si="69"/>
        <v>commercial</v>
      </c>
      <c r="H204" s="44" t="str">
        <f t="shared" si="70"/>
        <v/>
      </c>
      <c r="I204" s="38"/>
      <c r="J204" s="38"/>
      <c r="K204" s="38"/>
      <c r="L204" s="44"/>
      <c r="M204" s="38" t="str">
        <f t="shared" si="63"/>
        <v>Y</v>
      </c>
      <c r="N204" s="38" t="str">
        <f t="shared" si="71"/>
        <v>n</v>
      </c>
      <c r="O204" s="38" t="s">
        <v>541</v>
      </c>
      <c r="P204" s="44" t="s">
        <v>310</v>
      </c>
      <c r="Q204" s="44"/>
      <c r="R204" s="44"/>
      <c r="S204" s="44"/>
      <c r="T204" s="44"/>
      <c r="U204" s="44"/>
      <c r="V204" s="44"/>
      <c r="W204" s="44"/>
      <c r="X204" s="44"/>
      <c r="Y204" s="38" t="str">
        <f t="shared" si="64"/>
        <v>Y</v>
      </c>
      <c r="Z204" s="38" t="str">
        <f t="shared" si="72"/>
        <v>n</v>
      </c>
      <c r="AA204" s="38" t="s">
        <v>541</v>
      </c>
      <c r="AC204" s="59">
        <v>6.6</v>
      </c>
      <c r="AD204" s="204">
        <v>7.575757575757576E-2</v>
      </c>
      <c r="AE204" s="38">
        <v>1</v>
      </c>
      <c r="AF204" s="38">
        <v>0</v>
      </c>
      <c r="AG204" s="125"/>
      <c r="AI204" s="123"/>
      <c r="AJ204" s="40">
        <f t="shared" si="66"/>
        <v>6.6</v>
      </c>
      <c r="AK204" s="40"/>
      <c r="AL204" s="40"/>
      <c r="AM204" s="40">
        <f t="shared" si="75"/>
        <v>0.5</v>
      </c>
      <c r="AN204" s="39">
        <f t="shared" si="73"/>
        <v>0.5</v>
      </c>
      <c r="AO204" s="204"/>
      <c r="AP204" s="204">
        <f t="shared" si="67"/>
        <v>7.575757575757576E-2</v>
      </c>
      <c r="AQ204" s="45"/>
      <c r="AR204" s="45"/>
      <c r="AS204" s="115"/>
      <c r="AT204" s="115"/>
      <c r="AU204" s="115">
        <f t="shared" si="76"/>
        <v>1</v>
      </c>
      <c r="AV204" s="115">
        <f t="shared" si="77"/>
        <v>0</v>
      </c>
      <c r="AY204" s="115"/>
      <c r="AZ204" s="115"/>
      <c r="BA204" s="43">
        <v>32</v>
      </c>
      <c r="BB204" s="43" t="s">
        <v>2013</v>
      </c>
      <c r="BC204" s="48" t="s">
        <v>1403</v>
      </c>
      <c r="BE204" s="37" t="s">
        <v>2345</v>
      </c>
      <c r="BG204" s="43">
        <v>287</v>
      </c>
      <c r="BH204" s="43" t="s">
        <v>1313</v>
      </c>
      <c r="BJ204" s="43" t="s">
        <v>2054</v>
      </c>
      <c r="BP204" s="48" t="s">
        <v>1406</v>
      </c>
      <c r="BQ204" s="43" t="s">
        <v>1314</v>
      </c>
      <c r="BR204" s="43" t="s">
        <v>1315</v>
      </c>
      <c r="BS204" s="43" t="s">
        <v>1393</v>
      </c>
      <c r="BT204" s="43" t="s">
        <v>1990</v>
      </c>
      <c r="BU204" s="43"/>
      <c r="BV204" s="43"/>
      <c r="BW204" s="243">
        <v>37672</v>
      </c>
      <c r="BX204" s="243"/>
      <c r="BY204" s="48" t="s">
        <v>450</v>
      </c>
      <c r="BZ204" s="43">
        <v>0.5</v>
      </c>
      <c r="CA204" s="43" t="s">
        <v>1396</v>
      </c>
      <c r="CD204" s="124" t="s">
        <v>1397</v>
      </c>
      <c r="CE204" s="43">
        <v>7082</v>
      </c>
      <c r="CF204" s="43" t="s">
        <v>1990</v>
      </c>
      <c r="CG204" s="251">
        <v>37672</v>
      </c>
      <c r="CH204" s="126"/>
      <c r="CK204" s="39" t="s">
        <v>451</v>
      </c>
      <c r="CL204" s="43">
        <v>6.6</v>
      </c>
      <c r="CM204" s="43" t="s">
        <v>1396</v>
      </c>
      <c r="CP204" s="43" t="s">
        <v>1397</v>
      </c>
      <c r="CQ204" s="43">
        <v>1608</v>
      </c>
      <c r="DR204" s="38"/>
    </row>
    <row r="205" spans="1:122" s="39" customFormat="1" hidden="1" x14ac:dyDescent="0.2">
      <c r="A205" s="44" t="str">
        <f t="shared" si="68"/>
        <v>Endicott</v>
      </c>
      <c r="B205" s="44" t="str">
        <f t="shared" si="62"/>
        <v>1,1,1-Trichloroethane</v>
      </c>
      <c r="C205" s="38" t="s">
        <v>2587</v>
      </c>
      <c r="D205" s="38" t="str">
        <f t="shared" si="52"/>
        <v>LS</v>
      </c>
      <c r="E205" s="44" t="s">
        <v>372</v>
      </c>
      <c r="F205" s="155" t="str">
        <f t="shared" si="74"/>
        <v>Commercial 010</v>
      </c>
      <c r="G205" s="44" t="str">
        <f t="shared" si="69"/>
        <v>commercial</v>
      </c>
      <c r="H205" s="44" t="str">
        <f t="shared" si="70"/>
        <v>Basement - full</v>
      </c>
      <c r="I205" s="38"/>
      <c r="J205" s="38"/>
      <c r="K205" s="38"/>
      <c r="L205" s="44"/>
      <c r="M205" s="38" t="str">
        <f t="shared" si="63"/>
        <v>Y</v>
      </c>
      <c r="N205" s="38" t="str">
        <f t="shared" si="71"/>
        <v>n</v>
      </c>
      <c r="O205" s="38" t="str">
        <f>IF(AJ205="","",IF(M205="N","n","Y"))</f>
        <v>Y</v>
      </c>
      <c r="P205" s="38"/>
      <c r="Q205" s="38"/>
      <c r="R205" s="38"/>
      <c r="S205" s="38"/>
      <c r="T205" s="38"/>
      <c r="U205" s="38"/>
      <c r="V205" s="38"/>
      <c r="W205" s="38"/>
      <c r="X205" s="38"/>
      <c r="Y205" s="38" t="str">
        <f t="shared" si="64"/>
        <v>Y</v>
      </c>
      <c r="Z205" s="38" t="str">
        <f t="shared" si="72"/>
        <v>n</v>
      </c>
      <c r="AA205" s="38" t="str">
        <f>IF(AM205="","",IF(Y205="N","n","Y"))</f>
        <v>Y</v>
      </c>
      <c r="AC205" s="59">
        <v>47</v>
      </c>
      <c r="AD205" s="204">
        <v>6.3829787234042548E-2</v>
      </c>
      <c r="AE205" s="38">
        <v>1</v>
      </c>
      <c r="AF205" s="38">
        <v>0</v>
      </c>
      <c r="AG205" s="125"/>
      <c r="AI205" s="123"/>
      <c r="AJ205" s="40">
        <f t="shared" si="66"/>
        <v>47</v>
      </c>
      <c r="AK205" s="40"/>
      <c r="AL205" s="40"/>
      <c r="AM205" s="40">
        <f t="shared" si="75"/>
        <v>3</v>
      </c>
      <c r="AN205" s="39">
        <f t="shared" si="73"/>
        <v>3.1</v>
      </c>
      <c r="AO205" s="204"/>
      <c r="AP205" s="204">
        <f t="shared" si="67"/>
        <v>6.3829787234042548E-2</v>
      </c>
      <c r="AQ205" s="45"/>
      <c r="AR205" s="45"/>
      <c r="AS205" s="115"/>
      <c r="AT205" s="115"/>
      <c r="AU205" s="115">
        <f t="shared" si="76"/>
        <v>1</v>
      </c>
      <c r="AV205" s="115">
        <f t="shared" si="77"/>
        <v>0</v>
      </c>
      <c r="AY205" s="115"/>
      <c r="AZ205" s="115"/>
      <c r="BA205" s="43">
        <v>32</v>
      </c>
      <c r="BB205" s="43" t="s">
        <v>2013</v>
      </c>
      <c r="BC205" s="48" t="s">
        <v>1403</v>
      </c>
      <c r="BE205" s="37" t="s">
        <v>2345</v>
      </c>
      <c r="BG205" s="43">
        <v>289</v>
      </c>
      <c r="BH205" s="43" t="s">
        <v>308</v>
      </c>
      <c r="BJ205" s="43" t="s">
        <v>2054</v>
      </c>
      <c r="BK205" s="43" t="s">
        <v>1389</v>
      </c>
      <c r="BP205" s="48" t="s">
        <v>1406</v>
      </c>
      <c r="BQ205" s="43" t="s">
        <v>309</v>
      </c>
      <c r="BR205" s="43" t="s">
        <v>1319</v>
      </c>
      <c r="BS205" s="43" t="s">
        <v>558</v>
      </c>
      <c r="BT205" s="43" t="s">
        <v>1990</v>
      </c>
      <c r="BU205" s="43"/>
      <c r="BV205" s="43"/>
      <c r="BW205" s="243">
        <v>37698</v>
      </c>
      <c r="BX205" s="243"/>
      <c r="BY205" s="48" t="s">
        <v>451</v>
      </c>
      <c r="BZ205" s="43">
        <v>3</v>
      </c>
      <c r="CA205" s="43" t="s">
        <v>1396</v>
      </c>
      <c r="CD205" s="124" t="s">
        <v>1397</v>
      </c>
      <c r="CE205" s="43">
        <v>8294</v>
      </c>
      <c r="CF205" s="43" t="s">
        <v>1990</v>
      </c>
      <c r="CG205" s="251">
        <v>37698</v>
      </c>
      <c r="CH205" s="126"/>
      <c r="CK205" s="39" t="s">
        <v>451</v>
      </c>
      <c r="CL205" s="43">
        <v>47</v>
      </c>
      <c r="CM205" s="43" t="s">
        <v>1396</v>
      </c>
      <c r="CP205" s="43" t="s">
        <v>1397</v>
      </c>
      <c r="CQ205" s="43">
        <v>999</v>
      </c>
      <c r="DR205" s="38"/>
    </row>
    <row r="206" spans="1:122" s="39" customFormat="1" hidden="1" x14ac:dyDescent="0.2">
      <c r="A206" s="44" t="str">
        <f t="shared" si="68"/>
        <v>Endicott</v>
      </c>
      <c r="B206" s="44" t="str">
        <f t="shared" si="62"/>
        <v>1,1,2-Trichloro-1,2,2-trifluoroethane</v>
      </c>
      <c r="C206" s="38" t="s">
        <v>2587</v>
      </c>
      <c r="D206" s="38" t="str">
        <f t="shared" si="52"/>
        <v>LS</v>
      </c>
      <c r="E206" s="44" t="s">
        <v>372</v>
      </c>
      <c r="F206" s="155" t="str">
        <f t="shared" si="74"/>
        <v>Commercial 010</v>
      </c>
      <c r="G206" s="44" t="str">
        <f t="shared" si="69"/>
        <v>commercial</v>
      </c>
      <c r="H206" s="44" t="str">
        <f t="shared" si="70"/>
        <v>Basement - full</v>
      </c>
      <c r="I206" s="38"/>
      <c r="J206" s="38"/>
      <c r="K206" s="38"/>
      <c r="L206" s="44"/>
      <c r="M206" s="38" t="str">
        <f t="shared" si="63"/>
        <v>Y</v>
      </c>
      <c r="N206" s="38" t="str">
        <f t="shared" si="71"/>
        <v>n</v>
      </c>
      <c r="O206" s="38" t="s">
        <v>541</v>
      </c>
      <c r="P206" s="44" t="s">
        <v>310</v>
      </c>
      <c r="Q206" s="44"/>
      <c r="R206" s="44"/>
      <c r="S206" s="44"/>
      <c r="T206" s="44"/>
      <c r="U206" s="44"/>
      <c r="V206" s="44"/>
      <c r="W206" s="44"/>
      <c r="X206" s="44"/>
      <c r="Y206" s="38" t="str">
        <f t="shared" si="64"/>
        <v>Y</v>
      </c>
      <c r="Z206" s="38" t="str">
        <f t="shared" si="72"/>
        <v>n</v>
      </c>
      <c r="AA206" s="38" t="s">
        <v>541</v>
      </c>
      <c r="AC206" s="59">
        <v>0.81</v>
      </c>
      <c r="AD206" s="204">
        <v>0.65432098765432101</v>
      </c>
      <c r="AE206" s="38">
        <v>1</v>
      </c>
      <c r="AF206" s="38">
        <v>0</v>
      </c>
      <c r="AG206" s="125"/>
      <c r="AI206" s="123"/>
      <c r="AJ206" s="40">
        <f t="shared" si="66"/>
        <v>0.81</v>
      </c>
      <c r="AK206" s="40"/>
      <c r="AL206" s="40"/>
      <c r="AM206" s="40">
        <f t="shared" si="75"/>
        <v>0.53</v>
      </c>
      <c r="AN206" s="39">
        <f t="shared" si="73"/>
        <v>1.8</v>
      </c>
      <c r="AO206" s="204"/>
      <c r="AP206" s="204">
        <f t="shared" si="67"/>
        <v>0.65432098765432101</v>
      </c>
      <c r="AQ206" s="45"/>
      <c r="AR206" s="45"/>
      <c r="AS206" s="115"/>
      <c r="AT206" s="115"/>
      <c r="AU206" s="115">
        <f t="shared" si="76"/>
        <v>1</v>
      </c>
      <c r="AV206" s="115">
        <f t="shared" si="77"/>
        <v>0</v>
      </c>
      <c r="AY206" s="115"/>
      <c r="AZ206" s="115"/>
      <c r="BA206" s="43">
        <v>32</v>
      </c>
      <c r="BB206" s="43" t="s">
        <v>2013</v>
      </c>
      <c r="BC206" s="48" t="s">
        <v>1403</v>
      </c>
      <c r="BE206" s="37" t="s">
        <v>2345</v>
      </c>
      <c r="BG206" s="43">
        <v>289</v>
      </c>
      <c r="BH206" s="43" t="s">
        <v>308</v>
      </c>
      <c r="BJ206" s="43" t="s">
        <v>2054</v>
      </c>
      <c r="BK206" s="43" t="s">
        <v>1389</v>
      </c>
      <c r="BP206" s="48" t="s">
        <v>1406</v>
      </c>
      <c r="BQ206" s="43" t="s">
        <v>309</v>
      </c>
      <c r="BR206" s="43" t="s">
        <v>1319</v>
      </c>
      <c r="BS206" s="43" t="s">
        <v>1132</v>
      </c>
      <c r="BT206" s="43" t="s">
        <v>1990</v>
      </c>
      <c r="BU206" s="43"/>
      <c r="BV206" s="43"/>
      <c r="BW206" s="243">
        <v>37698</v>
      </c>
      <c r="BX206" s="243"/>
      <c r="BY206" s="48" t="s">
        <v>451</v>
      </c>
      <c r="BZ206" s="43">
        <v>0.53</v>
      </c>
      <c r="CA206" s="43" t="s">
        <v>1396</v>
      </c>
      <c r="CD206" s="124" t="s">
        <v>1397</v>
      </c>
      <c r="CE206" s="43">
        <v>8299</v>
      </c>
      <c r="CF206" s="43" t="s">
        <v>1990</v>
      </c>
      <c r="CG206" s="251">
        <v>37698</v>
      </c>
      <c r="CH206" s="126"/>
      <c r="CK206" s="39" t="s">
        <v>451</v>
      </c>
      <c r="CL206" s="43">
        <v>0.81</v>
      </c>
      <c r="CM206" s="43" t="s">
        <v>1396</v>
      </c>
      <c r="CP206" s="43" t="s">
        <v>1397</v>
      </c>
      <c r="CQ206" s="43">
        <v>1083</v>
      </c>
      <c r="DR206" s="38"/>
    </row>
    <row r="207" spans="1:122" s="39" customFormat="1" hidden="1" x14ac:dyDescent="0.2">
      <c r="A207" s="44" t="str">
        <f t="shared" si="68"/>
        <v>Endicott</v>
      </c>
      <c r="B207" s="44" t="str">
        <f t="shared" si="62"/>
        <v>Methylene chloride</v>
      </c>
      <c r="C207" s="38" t="s">
        <v>2587</v>
      </c>
      <c r="D207" s="38" t="str">
        <f t="shared" si="52"/>
        <v>LS</v>
      </c>
      <c r="E207" s="44" t="s">
        <v>372</v>
      </c>
      <c r="F207" s="155" t="str">
        <f t="shared" si="74"/>
        <v>Commercial 010</v>
      </c>
      <c r="G207" s="44" t="str">
        <f t="shared" si="69"/>
        <v>commercial</v>
      </c>
      <c r="H207" s="44" t="str">
        <f t="shared" si="70"/>
        <v>Basement - full</v>
      </c>
      <c r="I207" s="38"/>
      <c r="J207" s="38"/>
      <c r="K207" s="38"/>
      <c r="L207" s="44"/>
      <c r="M207" s="38" t="str">
        <f t="shared" si="63"/>
        <v>Y</v>
      </c>
      <c r="N207" s="38" t="str">
        <f t="shared" si="71"/>
        <v>n</v>
      </c>
      <c r="O207" s="38" t="s">
        <v>541</v>
      </c>
      <c r="P207" s="114" t="s">
        <v>1453</v>
      </c>
      <c r="Q207" s="114"/>
      <c r="R207" s="114"/>
      <c r="S207" s="114"/>
      <c r="T207" s="114"/>
      <c r="U207" s="114"/>
      <c r="V207" s="114"/>
      <c r="W207" s="114"/>
      <c r="X207" s="114"/>
      <c r="Y207" s="38" t="str">
        <f t="shared" si="64"/>
        <v>Y</v>
      </c>
      <c r="Z207" s="38" t="str">
        <f t="shared" si="72"/>
        <v>Y</v>
      </c>
      <c r="AA207" s="38" t="s">
        <v>541</v>
      </c>
      <c r="AC207" s="59">
        <v>6.7</v>
      </c>
      <c r="AD207" s="204">
        <v>6.2686567164179099</v>
      </c>
      <c r="AE207" s="38">
        <v>1</v>
      </c>
      <c r="AF207" s="38">
        <v>0</v>
      </c>
      <c r="AG207" s="125"/>
      <c r="AI207" s="123"/>
      <c r="AJ207" s="40">
        <f t="shared" si="66"/>
        <v>6.7</v>
      </c>
      <c r="AK207" s="40"/>
      <c r="AL207" s="40"/>
      <c r="AM207" s="40">
        <f t="shared" si="75"/>
        <v>42</v>
      </c>
      <c r="AN207" s="39">
        <f t="shared" si="73"/>
        <v>10.5</v>
      </c>
      <c r="AO207" s="204"/>
      <c r="AP207" s="204">
        <f t="shared" si="67"/>
        <v>6.2686567164179099</v>
      </c>
      <c r="AQ207" s="45"/>
      <c r="AR207" s="45"/>
      <c r="AS207" s="115"/>
      <c r="AT207" s="115"/>
      <c r="AU207" s="115">
        <f t="shared" si="76"/>
        <v>1</v>
      </c>
      <c r="AV207" s="115">
        <f t="shared" si="77"/>
        <v>0</v>
      </c>
      <c r="AY207" s="115"/>
      <c r="AZ207" s="115"/>
      <c r="BA207" s="43">
        <v>32</v>
      </c>
      <c r="BB207" s="43" t="s">
        <v>2013</v>
      </c>
      <c r="BC207" s="48" t="s">
        <v>1403</v>
      </c>
      <c r="BE207" s="37" t="s">
        <v>2345</v>
      </c>
      <c r="BG207" s="43">
        <v>289</v>
      </c>
      <c r="BH207" s="43" t="s">
        <v>308</v>
      </c>
      <c r="BJ207" s="43" t="s">
        <v>2054</v>
      </c>
      <c r="BK207" s="43" t="s">
        <v>1389</v>
      </c>
      <c r="BP207" s="48" t="s">
        <v>1406</v>
      </c>
      <c r="BQ207" s="43" t="s">
        <v>309</v>
      </c>
      <c r="BR207" s="43" t="s">
        <v>1319</v>
      </c>
      <c r="BS207" s="43" t="s">
        <v>837</v>
      </c>
      <c r="BT207" s="43" t="s">
        <v>1990</v>
      </c>
      <c r="BU207" s="43"/>
      <c r="BV207" s="43"/>
      <c r="BW207" s="243">
        <v>37698</v>
      </c>
      <c r="BX207" s="243"/>
      <c r="BY207" s="48" t="s">
        <v>451</v>
      </c>
      <c r="BZ207" s="43">
        <v>42</v>
      </c>
      <c r="CA207" s="43" t="s">
        <v>1396</v>
      </c>
      <c r="CD207" s="124" t="s">
        <v>1397</v>
      </c>
      <c r="CE207" s="43">
        <v>8300</v>
      </c>
      <c r="CF207" s="43" t="s">
        <v>1990</v>
      </c>
      <c r="CG207" s="251">
        <v>37698</v>
      </c>
      <c r="CH207" s="126"/>
      <c r="CK207" s="39" t="s">
        <v>451</v>
      </c>
      <c r="CL207" s="43">
        <v>6.7</v>
      </c>
      <c r="CM207" s="43" t="s">
        <v>1396</v>
      </c>
      <c r="CP207" s="43" t="s">
        <v>1397</v>
      </c>
      <c r="CQ207" s="43">
        <v>1119</v>
      </c>
      <c r="DR207" s="38"/>
    </row>
    <row r="208" spans="1:122" s="39" customFormat="1" hidden="1" x14ac:dyDescent="0.2">
      <c r="A208" s="44" t="str">
        <f t="shared" si="68"/>
        <v>Endicott</v>
      </c>
      <c r="B208" s="44" t="str">
        <f t="shared" si="62"/>
        <v>Tetrachloroethylene</v>
      </c>
      <c r="C208" s="38" t="s">
        <v>2587</v>
      </c>
      <c r="D208" s="38" t="str">
        <f t="shared" si="52"/>
        <v>LS</v>
      </c>
      <c r="E208" s="44" t="s">
        <v>372</v>
      </c>
      <c r="F208" s="155" t="str">
        <f t="shared" si="74"/>
        <v>Commercial 010</v>
      </c>
      <c r="G208" s="44" t="str">
        <f t="shared" si="69"/>
        <v>commercial</v>
      </c>
      <c r="H208" s="44" t="str">
        <f t="shared" si="70"/>
        <v>Basement - full</v>
      </c>
      <c r="I208" s="38"/>
      <c r="J208" s="38"/>
      <c r="K208" s="38"/>
      <c r="L208" s="44"/>
      <c r="M208" s="38" t="str">
        <f t="shared" si="63"/>
        <v>Y</v>
      </c>
      <c r="N208" s="38" t="str">
        <f t="shared" si="71"/>
        <v>n</v>
      </c>
      <c r="O208" s="38" t="str">
        <f>IF(AJ208="","",IF(M208="N","n","Y"))</f>
        <v>Y</v>
      </c>
      <c r="P208" s="38"/>
      <c r="Q208" s="38"/>
      <c r="R208" s="38"/>
      <c r="S208" s="38"/>
      <c r="T208" s="38"/>
      <c r="U208" s="38"/>
      <c r="V208" s="38"/>
      <c r="W208" s="38"/>
      <c r="X208" s="38"/>
      <c r="Y208" s="38" t="str">
        <f t="shared" si="64"/>
        <v>Y</v>
      </c>
      <c r="Z208" s="38" t="str">
        <f t="shared" si="72"/>
        <v>n</v>
      </c>
      <c r="AA208" s="38" t="str">
        <f>IF(AM208="","",IF(Y208="N","n","Y"))</f>
        <v>Y</v>
      </c>
      <c r="AC208" s="59">
        <v>74</v>
      </c>
      <c r="AD208" s="204">
        <v>1.8918918918918916E-2</v>
      </c>
      <c r="AE208" s="38">
        <v>1</v>
      </c>
      <c r="AF208" s="38">
        <v>0</v>
      </c>
      <c r="AG208" s="125"/>
      <c r="AI208" s="123"/>
      <c r="AJ208" s="40">
        <f t="shared" si="66"/>
        <v>74</v>
      </c>
      <c r="AK208" s="40"/>
      <c r="AL208" s="40"/>
      <c r="AM208" s="40">
        <f t="shared" si="75"/>
        <v>1.4</v>
      </c>
      <c r="AN208" s="39">
        <f t="shared" si="73"/>
        <v>3.8</v>
      </c>
      <c r="AO208" s="204"/>
      <c r="AP208" s="204">
        <f t="shared" si="67"/>
        <v>1.8918918918918916E-2</v>
      </c>
      <c r="AQ208" s="45"/>
      <c r="AR208" s="45"/>
      <c r="AS208" s="115"/>
      <c r="AT208" s="115"/>
      <c r="AU208" s="115">
        <f t="shared" si="76"/>
        <v>1</v>
      </c>
      <c r="AV208" s="115">
        <f t="shared" si="77"/>
        <v>0</v>
      </c>
      <c r="AY208" s="115"/>
      <c r="AZ208" s="115"/>
      <c r="BA208" s="43">
        <v>32</v>
      </c>
      <c r="BB208" s="43" t="s">
        <v>2013</v>
      </c>
      <c r="BC208" s="48" t="s">
        <v>1403</v>
      </c>
      <c r="BE208" s="37" t="s">
        <v>2345</v>
      </c>
      <c r="BG208" s="43">
        <v>289</v>
      </c>
      <c r="BH208" s="43" t="s">
        <v>308</v>
      </c>
      <c r="BJ208" s="43" t="s">
        <v>2054</v>
      </c>
      <c r="BK208" s="43" t="s">
        <v>1389</v>
      </c>
      <c r="BP208" s="48" t="s">
        <v>1406</v>
      </c>
      <c r="BQ208" s="43" t="s">
        <v>309</v>
      </c>
      <c r="BR208" s="43" t="s">
        <v>1319</v>
      </c>
      <c r="BS208" s="43" t="s">
        <v>2057</v>
      </c>
      <c r="BT208" s="43" t="s">
        <v>1990</v>
      </c>
      <c r="BU208" s="43"/>
      <c r="BV208" s="43"/>
      <c r="BW208" s="243">
        <v>37698</v>
      </c>
      <c r="BX208" s="243"/>
      <c r="BY208" s="48" t="s">
        <v>451</v>
      </c>
      <c r="BZ208" s="43">
        <v>1.4</v>
      </c>
      <c r="CA208" s="43" t="s">
        <v>1396</v>
      </c>
      <c r="CD208" s="124" t="s">
        <v>1397</v>
      </c>
      <c r="CE208" s="43">
        <v>8301</v>
      </c>
      <c r="CF208" s="43" t="s">
        <v>1990</v>
      </c>
      <c r="CG208" s="251">
        <v>37698</v>
      </c>
      <c r="CH208" s="126"/>
      <c r="CK208" s="39" t="s">
        <v>451</v>
      </c>
      <c r="CL208" s="43">
        <v>74</v>
      </c>
      <c r="CM208" s="43" t="s">
        <v>1396</v>
      </c>
      <c r="CP208" s="43" t="s">
        <v>1397</v>
      </c>
      <c r="CQ208" s="43">
        <v>851</v>
      </c>
      <c r="DR208" s="38"/>
    </row>
    <row r="209" spans="1:122" s="39" customFormat="1" hidden="1" x14ac:dyDescent="0.2">
      <c r="A209" s="44" t="str">
        <f t="shared" si="68"/>
        <v>Endicott</v>
      </c>
      <c r="B209" s="44" t="str">
        <f t="shared" si="62"/>
        <v>1,1,1-Trichloroethane</v>
      </c>
      <c r="C209" s="38" t="s">
        <v>2587</v>
      </c>
      <c r="D209" s="38" t="str">
        <f t="shared" si="52"/>
        <v>LS</v>
      </c>
      <c r="E209" s="44" t="s">
        <v>372</v>
      </c>
      <c r="F209" s="155" t="str">
        <f t="shared" si="74"/>
        <v>Commercial 011</v>
      </c>
      <c r="G209" s="44" t="str">
        <f t="shared" si="69"/>
        <v>commercial</v>
      </c>
      <c r="H209" s="44" t="str">
        <f t="shared" si="70"/>
        <v>Basement - full</v>
      </c>
      <c r="I209" s="38"/>
      <c r="J209" s="38"/>
      <c r="K209" s="38"/>
      <c r="L209" s="44"/>
      <c r="M209" s="38" t="str">
        <f t="shared" si="63"/>
        <v>Y</v>
      </c>
      <c r="N209" s="38" t="str">
        <f t="shared" si="71"/>
        <v>Y</v>
      </c>
      <c r="O209" s="38" t="str">
        <f>IF(AJ209="","",IF(M209="N","n","Y"))</f>
        <v>Y</v>
      </c>
      <c r="P209" s="38"/>
      <c r="Q209" s="38"/>
      <c r="R209" s="38"/>
      <c r="S209" s="38"/>
      <c r="T209" s="38"/>
      <c r="U209" s="38"/>
      <c r="V209" s="38"/>
      <c r="W209" s="38"/>
      <c r="X209" s="38"/>
      <c r="Y209" s="38" t="str">
        <f t="shared" si="64"/>
        <v>Y</v>
      </c>
      <c r="Z209" s="38" t="str">
        <f t="shared" si="72"/>
        <v>n</v>
      </c>
      <c r="AA209" s="38" t="str">
        <f>IF(AM209="","",IF(Y209="N","n","Y"))</f>
        <v>Y</v>
      </c>
      <c r="AC209" s="59">
        <v>220</v>
      </c>
      <c r="AD209" s="204">
        <v>1.4545454545454547E-3</v>
      </c>
      <c r="AE209" s="38">
        <v>1</v>
      </c>
      <c r="AF209" s="38">
        <v>0</v>
      </c>
      <c r="AG209" s="125"/>
      <c r="AI209" s="123"/>
      <c r="AJ209" s="40">
        <f t="shared" si="66"/>
        <v>220</v>
      </c>
      <c r="AK209" s="40"/>
      <c r="AL209" s="40"/>
      <c r="AM209" s="40">
        <f t="shared" si="75"/>
        <v>0.32</v>
      </c>
      <c r="AN209" s="39">
        <f t="shared" si="73"/>
        <v>3.1</v>
      </c>
      <c r="AO209" s="204"/>
      <c r="AP209" s="204">
        <f t="shared" si="67"/>
        <v>1.4545454545454547E-3</v>
      </c>
      <c r="AQ209" s="45"/>
      <c r="AR209" s="45"/>
      <c r="AS209" s="115"/>
      <c r="AT209" s="115"/>
      <c r="AU209" s="115">
        <f t="shared" si="76"/>
        <v>1</v>
      </c>
      <c r="AV209" s="115">
        <f t="shared" si="77"/>
        <v>0</v>
      </c>
      <c r="AY209" s="115"/>
      <c r="AZ209" s="115"/>
      <c r="BA209" s="43">
        <v>32</v>
      </c>
      <c r="BB209" s="43" t="s">
        <v>2013</v>
      </c>
      <c r="BC209" s="48" t="s">
        <v>1403</v>
      </c>
      <c r="BE209" s="37" t="s">
        <v>2345</v>
      </c>
      <c r="BG209" s="43">
        <v>290</v>
      </c>
      <c r="BH209" s="43" t="s">
        <v>1317</v>
      </c>
      <c r="BJ209" s="43" t="s">
        <v>2054</v>
      </c>
      <c r="BK209" s="43" t="s">
        <v>1389</v>
      </c>
      <c r="BP209" s="48" t="s">
        <v>1406</v>
      </c>
      <c r="BQ209" s="43" t="s">
        <v>1318</v>
      </c>
      <c r="BR209" s="43" t="s">
        <v>1319</v>
      </c>
      <c r="BS209" s="43" t="s">
        <v>558</v>
      </c>
      <c r="BT209" s="43" t="s">
        <v>1320</v>
      </c>
      <c r="BU209" s="43"/>
      <c r="BV209" s="43"/>
      <c r="BW209" s="243">
        <v>37707</v>
      </c>
      <c r="BX209" s="243"/>
      <c r="BY209" s="48" t="s">
        <v>451</v>
      </c>
      <c r="BZ209" s="43">
        <v>0.32</v>
      </c>
      <c r="CA209" s="43" t="s">
        <v>1396</v>
      </c>
      <c r="CD209" s="124" t="s">
        <v>1397</v>
      </c>
      <c r="CE209" s="43">
        <v>8371</v>
      </c>
      <c r="CF209" s="43" t="s">
        <v>1321</v>
      </c>
      <c r="CG209" s="251">
        <v>37707</v>
      </c>
      <c r="CH209" s="126"/>
      <c r="CK209" s="39" t="s">
        <v>451</v>
      </c>
      <c r="CL209" s="43">
        <v>220</v>
      </c>
      <c r="CM209" s="43" t="s">
        <v>1396</v>
      </c>
      <c r="CP209" s="43" t="s">
        <v>1397</v>
      </c>
      <c r="CQ209" s="43">
        <v>1000</v>
      </c>
      <c r="DR209" s="38"/>
    </row>
    <row r="210" spans="1:122" s="39" customFormat="1" hidden="1" x14ac:dyDescent="0.2">
      <c r="A210" s="44" t="str">
        <f t="shared" si="68"/>
        <v>Endicott</v>
      </c>
      <c r="B210" s="44" t="str">
        <f t="shared" si="62"/>
        <v>1,1,2-Trichloro-1,2,2-trifluoroethane</v>
      </c>
      <c r="C210" s="38" t="s">
        <v>2587</v>
      </c>
      <c r="D210" s="38" t="str">
        <f t="shared" si="52"/>
        <v>LS</v>
      </c>
      <c r="E210" s="44" t="s">
        <v>372</v>
      </c>
      <c r="F210" s="155" t="str">
        <f t="shared" si="74"/>
        <v>Commercial 011</v>
      </c>
      <c r="G210" s="44" t="str">
        <f t="shared" si="69"/>
        <v>commercial</v>
      </c>
      <c r="H210" s="44" t="str">
        <f t="shared" si="70"/>
        <v>Basement - full</v>
      </c>
      <c r="I210" s="38"/>
      <c r="J210" s="38"/>
      <c r="K210" s="38"/>
      <c r="L210" s="44"/>
      <c r="M210" s="38" t="str">
        <f t="shared" si="63"/>
        <v>Y</v>
      </c>
      <c r="N210" s="38" t="str">
        <f t="shared" si="71"/>
        <v>n</v>
      </c>
      <c r="O210" s="38" t="s">
        <v>541</v>
      </c>
      <c r="P210" s="44" t="s">
        <v>310</v>
      </c>
      <c r="Q210" s="44"/>
      <c r="R210" s="44"/>
      <c r="S210" s="44"/>
      <c r="T210" s="44"/>
      <c r="U210" s="44"/>
      <c r="V210" s="44"/>
      <c r="W210" s="44"/>
      <c r="X210" s="44"/>
      <c r="Y210" s="38" t="str">
        <f t="shared" si="64"/>
        <v>Y</v>
      </c>
      <c r="Z210" s="38" t="str">
        <f t="shared" si="72"/>
        <v>n</v>
      </c>
      <c r="AA210" s="38" t="s">
        <v>541</v>
      </c>
      <c r="AC210" s="59">
        <v>10</v>
      </c>
      <c r="AD210" s="204">
        <v>4.9000000000000002E-2</v>
      </c>
      <c r="AE210" s="38">
        <v>1</v>
      </c>
      <c r="AF210" s="38">
        <v>0</v>
      </c>
      <c r="AG210" s="125"/>
      <c r="AI210" s="123"/>
      <c r="AJ210" s="40">
        <f t="shared" si="66"/>
        <v>10</v>
      </c>
      <c r="AK210" s="40"/>
      <c r="AL210" s="40"/>
      <c r="AM210" s="40">
        <f t="shared" si="75"/>
        <v>0.49</v>
      </c>
      <c r="AN210" s="39">
        <f t="shared" si="73"/>
        <v>1.8</v>
      </c>
      <c r="AO210" s="204"/>
      <c r="AP210" s="204">
        <f t="shared" si="67"/>
        <v>4.9000000000000002E-2</v>
      </c>
      <c r="AQ210" s="45"/>
      <c r="AR210" s="45"/>
      <c r="AS210" s="115"/>
      <c r="AT210" s="115"/>
      <c r="AU210" s="115">
        <f t="shared" si="76"/>
        <v>1</v>
      </c>
      <c r="AV210" s="115">
        <f t="shared" si="77"/>
        <v>0</v>
      </c>
      <c r="AY210" s="115"/>
      <c r="AZ210" s="115"/>
      <c r="BA210" s="43">
        <v>32</v>
      </c>
      <c r="BB210" s="43" t="s">
        <v>2013</v>
      </c>
      <c r="BC210" s="48" t="s">
        <v>1403</v>
      </c>
      <c r="BE210" s="37" t="s">
        <v>2345</v>
      </c>
      <c r="BG210" s="43">
        <v>290</v>
      </c>
      <c r="BH210" s="43" t="s">
        <v>1317</v>
      </c>
      <c r="BJ210" s="43" t="s">
        <v>2054</v>
      </c>
      <c r="BK210" s="43" t="s">
        <v>1389</v>
      </c>
      <c r="BP210" s="48" t="s">
        <v>1406</v>
      </c>
      <c r="BQ210" s="43" t="s">
        <v>1318</v>
      </c>
      <c r="BR210" s="43" t="s">
        <v>1319</v>
      </c>
      <c r="BS210" s="43" t="s">
        <v>1132</v>
      </c>
      <c r="BT210" s="43" t="s">
        <v>1320</v>
      </c>
      <c r="BU210" s="43"/>
      <c r="BV210" s="43"/>
      <c r="BW210" s="243">
        <v>37707</v>
      </c>
      <c r="BX210" s="243"/>
      <c r="BY210" s="48" t="s">
        <v>451</v>
      </c>
      <c r="BZ210" s="43">
        <v>0.49</v>
      </c>
      <c r="CA210" s="43" t="s">
        <v>1396</v>
      </c>
      <c r="CD210" s="124" t="s">
        <v>1397</v>
      </c>
      <c r="CE210" s="43">
        <v>8376</v>
      </c>
      <c r="CF210" s="43" t="s">
        <v>1321</v>
      </c>
      <c r="CG210" s="251">
        <v>37707</v>
      </c>
      <c r="CH210" s="126"/>
      <c r="CK210" s="39" t="s">
        <v>451</v>
      </c>
      <c r="CL210" s="43">
        <v>10</v>
      </c>
      <c r="CM210" s="43" t="s">
        <v>1396</v>
      </c>
      <c r="CP210" s="43" t="s">
        <v>1397</v>
      </c>
      <c r="CQ210" s="43">
        <v>1084</v>
      </c>
      <c r="DR210" s="38"/>
    </row>
    <row r="211" spans="1:122" s="39" customFormat="1" hidden="1" x14ac:dyDescent="0.2">
      <c r="A211" s="44" t="str">
        <f t="shared" si="68"/>
        <v>Endicott</v>
      </c>
      <c r="B211" s="44" t="str">
        <f t="shared" si="62"/>
        <v>Tetrachloroethylene</v>
      </c>
      <c r="C211" s="38" t="s">
        <v>2587</v>
      </c>
      <c r="D211" s="38" t="str">
        <f t="shared" si="52"/>
        <v>LS</v>
      </c>
      <c r="E211" s="44" t="s">
        <v>372</v>
      </c>
      <c r="F211" s="155" t="str">
        <f t="shared" si="74"/>
        <v>Commercial 011</v>
      </c>
      <c r="G211" s="44" t="str">
        <f t="shared" si="69"/>
        <v>commercial</v>
      </c>
      <c r="H211" s="44" t="str">
        <f t="shared" si="70"/>
        <v>Basement - full</v>
      </c>
      <c r="I211" s="38"/>
      <c r="J211" s="38"/>
      <c r="K211" s="38"/>
      <c r="L211" s="44"/>
      <c r="M211" s="38" t="str">
        <f t="shared" si="63"/>
        <v>Y</v>
      </c>
      <c r="N211" s="38" t="str">
        <f t="shared" si="71"/>
        <v>Y</v>
      </c>
      <c r="O211" s="38" t="str">
        <f>IF(AJ211="","",IF(M211="N","n","Y"))</f>
        <v>Y</v>
      </c>
      <c r="P211" s="38"/>
      <c r="Q211" s="38"/>
      <c r="R211" s="38"/>
      <c r="S211" s="38"/>
      <c r="T211" s="38"/>
      <c r="U211" s="38"/>
      <c r="V211" s="38"/>
      <c r="W211" s="38"/>
      <c r="X211" s="38"/>
      <c r="Y211" s="38" t="str">
        <f t="shared" si="64"/>
        <v>Y</v>
      </c>
      <c r="Z211" s="38" t="str">
        <f t="shared" si="72"/>
        <v>n</v>
      </c>
      <c r="AA211" s="38" t="str">
        <f>IF(AM211="","",IF(Y211="N","n","Y"))</f>
        <v>Y</v>
      </c>
      <c r="AC211" s="59">
        <v>1000</v>
      </c>
      <c r="AD211" s="204">
        <v>7.0999999999999991E-4</v>
      </c>
      <c r="AE211" s="38">
        <v>1</v>
      </c>
      <c r="AF211" s="38">
        <v>0</v>
      </c>
      <c r="AG211" s="125"/>
      <c r="AI211" s="123"/>
      <c r="AJ211" s="40">
        <f t="shared" si="66"/>
        <v>1000</v>
      </c>
      <c r="AK211" s="40"/>
      <c r="AL211" s="40"/>
      <c r="AM211" s="40">
        <f t="shared" si="75"/>
        <v>0.71</v>
      </c>
      <c r="AN211" s="39">
        <f t="shared" si="73"/>
        <v>3.8</v>
      </c>
      <c r="AO211" s="204"/>
      <c r="AP211" s="204">
        <f t="shared" si="67"/>
        <v>7.0999999999999991E-4</v>
      </c>
      <c r="AQ211" s="45"/>
      <c r="AR211" s="45"/>
      <c r="AS211" s="115"/>
      <c r="AT211" s="115"/>
      <c r="AU211" s="115">
        <f t="shared" si="76"/>
        <v>1</v>
      </c>
      <c r="AV211" s="115">
        <f t="shared" si="77"/>
        <v>0</v>
      </c>
      <c r="AY211" s="115"/>
      <c r="AZ211" s="115"/>
      <c r="BA211" s="43">
        <v>32</v>
      </c>
      <c r="BB211" s="43" t="s">
        <v>2013</v>
      </c>
      <c r="BC211" s="48" t="s">
        <v>1403</v>
      </c>
      <c r="BE211" s="37" t="s">
        <v>2345</v>
      </c>
      <c r="BG211" s="43">
        <v>290</v>
      </c>
      <c r="BH211" s="43" t="s">
        <v>1317</v>
      </c>
      <c r="BJ211" s="43" t="s">
        <v>2054</v>
      </c>
      <c r="BK211" s="43" t="s">
        <v>1389</v>
      </c>
      <c r="BP211" s="48" t="s">
        <v>1406</v>
      </c>
      <c r="BQ211" s="43" t="s">
        <v>1318</v>
      </c>
      <c r="BR211" s="43" t="s">
        <v>1319</v>
      </c>
      <c r="BS211" s="43" t="s">
        <v>2057</v>
      </c>
      <c r="BT211" s="43" t="s">
        <v>1320</v>
      </c>
      <c r="BU211" s="43"/>
      <c r="BV211" s="43"/>
      <c r="BW211" s="243">
        <v>37707</v>
      </c>
      <c r="BX211" s="243"/>
      <c r="BY211" s="48" t="s">
        <v>451</v>
      </c>
      <c r="BZ211" s="43">
        <v>0.71</v>
      </c>
      <c r="CA211" s="43" t="s">
        <v>1396</v>
      </c>
      <c r="CD211" s="124" t="s">
        <v>1397</v>
      </c>
      <c r="CE211" s="43">
        <v>8378</v>
      </c>
      <c r="CF211" s="43" t="s">
        <v>1321</v>
      </c>
      <c r="CG211" s="251">
        <v>37707</v>
      </c>
      <c r="CH211" s="126"/>
      <c r="CK211" s="39" t="s">
        <v>451</v>
      </c>
      <c r="CL211" s="43">
        <v>1000</v>
      </c>
      <c r="CM211" s="43" t="s">
        <v>1396</v>
      </c>
      <c r="CP211" s="43" t="s">
        <v>1397</v>
      </c>
      <c r="CQ211" s="43">
        <v>853</v>
      </c>
      <c r="DR211" s="38"/>
    </row>
    <row r="212" spans="1:122" s="39" customFormat="1" hidden="1" x14ac:dyDescent="0.2">
      <c r="A212" s="44" t="str">
        <f t="shared" si="68"/>
        <v>Endicott</v>
      </c>
      <c r="B212" s="44" t="str">
        <f t="shared" si="62"/>
        <v>Trichloroethylene</v>
      </c>
      <c r="C212" s="38" t="s">
        <v>2587</v>
      </c>
      <c r="D212" s="38" t="str">
        <f t="shared" ref="D212:D275" si="80">IF(BC212="","",BC212)</f>
        <v>LS</v>
      </c>
      <c r="E212" s="44" t="s">
        <v>372</v>
      </c>
      <c r="F212" s="155" t="str">
        <f t="shared" si="74"/>
        <v>Commercial 011</v>
      </c>
      <c r="G212" s="44" t="str">
        <f t="shared" si="69"/>
        <v>commercial</v>
      </c>
      <c r="H212" s="44" t="str">
        <f t="shared" si="70"/>
        <v>Basement - full</v>
      </c>
      <c r="I212" s="38"/>
      <c r="J212" s="38"/>
      <c r="K212" s="38"/>
      <c r="L212" s="44"/>
      <c r="M212" s="38" t="str">
        <f t="shared" si="63"/>
        <v>Y</v>
      </c>
      <c r="N212" s="38" t="str">
        <f t="shared" si="71"/>
        <v>Y</v>
      </c>
      <c r="O212" s="38" t="str">
        <f>IF(AJ212="","",IF(M212="N","n","Y"))</f>
        <v>Y</v>
      </c>
      <c r="P212" s="38"/>
      <c r="Q212" s="38"/>
      <c r="R212" s="38"/>
      <c r="S212" s="38"/>
      <c r="T212" s="38"/>
      <c r="U212" s="38"/>
      <c r="V212" s="38"/>
      <c r="W212" s="38"/>
      <c r="X212" s="38"/>
      <c r="Y212" s="38" t="str">
        <f t="shared" si="64"/>
        <v>Y</v>
      </c>
      <c r="Z212" s="38" t="str">
        <f t="shared" si="72"/>
        <v>Y</v>
      </c>
      <c r="AA212" s="38" t="str">
        <f>IF(AM212="","",IF(Y212="N","n","Y"))</f>
        <v>Y</v>
      </c>
      <c r="AC212" s="59">
        <v>1400</v>
      </c>
      <c r="AD212" s="204">
        <v>1.2142857142857142E-3</v>
      </c>
      <c r="AE212" s="38">
        <v>1</v>
      </c>
      <c r="AF212" s="38">
        <v>0</v>
      </c>
      <c r="AG212" s="125"/>
      <c r="AI212" s="123"/>
      <c r="AJ212" s="40">
        <f t="shared" si="66"/>
        <v>1400</v>
      </c>
      <c r="AK212" s="40"/>
      <c r="AL212" s="40"/>
      <c r="AM212" s="40">
        <f t="shared" si="75"/>
        <v>1.7</v>
      </c>
      <c r="AN212" s="39">
        <f t="shared" si="73"/>
        <v>0.5</v>
      </c>
      <c r="AO212" s="204"/>
      <c r="AP212" s="204">
        <f t="shared" si="67"/>
        <v>1.2142857142857142E-3</v>
      </c>
      <c r="AQ212" s="45"/>
      <c r="AR212" s="45"/>
      <c r="AS212" s="115"/>
      <c r="AT212" s="115"/>
      <c r="AU212" s="115">
        <f t="shared" si="76"/>
        <v>1</v>
      </c>
      <c r="AV212" s="115">
        <f t="shared" si="77"/>
        <v>0</v>
      </c>
      <c r="AY212" s="115"/>
      <c r="AZ212" s="115"/>
      <c r="BA212" s="43">
        <v>32</v>
      </c>
      <c r="BB212" s="43" t="s">
        <v>2013</v>
      </c>
      <c r="BC212" s="48" t="s">
        <v>1403</v>
      </c>
      <c r="BE212" s="37" t="s">
        <v>2345</v>
      </c>
      <c r="BG212" s="43">
        <v>290</v>
      </c>
      <c r="BH212" s="43" t="s">
        <v>1317</v>
      </c>
      <c r="BJ212" s="43" t="s">
        <v>2054</v>
      </c>
      <c r="BK212" s="43" t="s">
        <v>1389</v>
      </c>
      <c r="BP212" s="48" t="s">
        <v>1406</v>
      </c>
      <c r="BQ212" s="43" t="s">
        <v>1318</v>
      </c>
      <c r="BR212" s="43" t="s">
        <v>1319</v>
      </c>
      <c r="BS212" s="43" t="s">
        <v>1393</v>
      </c>
      <c r="BT212" s="43" t="s">
        <v>1320</v>
      </c>
      <c r="BU212" s="43"/>
      <c r="BV212" s="43"/>
      <c r="BW212" s="243">
        <v>37707</v>
      </c>
      <c r="BX212" s="243"/>
      <c r="BY212" s="48" t="s">
        <v>451</v>
      </c>
      <c r="BZ212" s="43">
        <v>1.7</v>
      </c>
      <c r="CA212" s="43" t="s">
        <v>1396</v>
      </c>
      <c r="CD212" s="124" t="s">
        <v>1397</v>
      </c>
      <c r="CE212" s="43">
        <v>8380</v>
      </c>
      <c r="CF212" s="43" t="s">
        <v>1321</v>
      </c>
      <c r="CG212" s="251">
        <v>37707</v>
      </c>
      <c r="CH212" s="126"/>
      <c r="CK212" s="39" t="s">
        <v>451</v>
      </c>
      <c r="CL212" s="43">
        <v>1400</v>
      </c>
      <c r="CM212" s="43" t="s">
        <v>1396</v>
      </c>
      <c r="CP212" s="43" t="s">
        <v>1397</v>
      </c>
      <c r="CQ212" s="43">
        <v>909</v>
      </c>
      <c r="DR212" s="38"/>
    </row>
    <row r="213" spans="1:122" s="39" customFormat="1" hidden="1" x14ac:dyDescent="0.2">
      <c r="A213" s="44" t="str">
        <f t="shared" si="68"/>
        <v>Endicott</v>
      </c>
      <c r="B213" s="44" t="str">
        <f t="shared" ref="B213:B276" si="81">BS213</f>
        <v>1,1,2-Trichloro-1,2,2-trifluoroethane</v>
      </c>
      <c r="C213" s="38" t="s">
        <v>2587</v>
      </c>
      <c r="D213" s="38" t="str">
        <f t="shared" si="80"/>
        <v>LS</v>
      </c>
      <c r="E213" s="44" t="s">
        <v>372</v>
      </c>
      <c r="F213" s="155" t="str">
        <f t="shared" si="74"/>
        <v>Commercial 012</v>
      </c>
      <c r="G213" s="44" t="str">
        <f t="shared" si="69"/>
        <v>commercial</v>
      </c>
      <c r="H213" s="44" t="str">
        <f t="shared" si="70"/>
        <v>Basement - full</v>
      </c>
      <c r="I213" s="38"/>
      <c r="J213" s="38"/>
      <c r="K213" s="38"/>
      <c r="L213" s="44"/>
      <c r="M213" s="38" t="str">
        <f t="shared" ref="M213:M276" si="82">IF(CP213="","",IF(CP213="y","Y","n"))</f>
        <v>Y</v>
      </c>
      <c r="N213" s="38" t="str">
        <f t="shared" si="71"/>
        <v>n</v>
      </c>
      <c r="O213" s="38" t="s">
        <v>541</v>
      </c>
      <c r="P213" s="44" t="s">
        <v>310</v>
      </c>
      <c r="Q213" s="44"/>
      <c r="R213" s="44"/>
      <c r="S213" s="44"/>
      <c r="T213" s="44"/>
      <c r="U213" s="44"/>
      <c r="V213" s="44"/>
      <c r="W213" s="44"/>
      <c r="X213" s="44"/>
      <c r="Y213" s="38" t="str">
        <f t="shared" ref="Y213:Y276" si="83">IF(CD213="","",IF(CD213="y","Y","n"))</f>
        <v>Y</v>
      </c>
      <c r="Z213" s="38" t="str">
        <f t="shared" si="72"/>
        <v>n</v>
      </c>
      <c r="AA213" s="38" t="s">
        <v>541</v>
      </c>
      <c r="AC213" s="59">
        <v>0.54</v>
      </c>
      <c r="AD213" s="204">
        <v>0.98148148148148151</v>
      </c>
      <c r="AE213" s="38">
        <v>1</v>
      </c>
      <c r="AF213" s="38">
        <v>0</v>
      </c>
      <c r="AG213" s="125"/>
      <c r="AI213" s="123"/>
      <c r="AJ213" s="40">
        <f t="shared" si="66"/>
        <v>0.54</v>
      </c>
      <c r="AK213" s="40"/>
      <c r="AL213" s="40"/>
      <c r="AM213" s="40">
        <f t="shared" si="75"/>
        <v>0.53</v>
      </c>
      <c r="AN213" s="39">
        <f t="shared" si="73"/>
        <v>1.8</v>
      </c>
      <c r="AO213" s="204"/>
      <c r="AP213" s="204">
        <f t="shared" si="67"/>
        <v>0.98148148148148151</v>
      </c>
      <c r="AQ213" s="45"/>
      <c r="AR213" s="45"/>
      <c r="AS213" s="115"/>
      <c r="AT213" s="115"/>
      <c r="AU213" s="115">
        <f t="shared" si="76"/>
        <v>1</v>
      </c>
      <c r="AV213" s="115">
        <f t="shared" si="77"/>
        <v>0</v>
      </c>
      <c r="AY213" s="115"/>
      <c r="AZ213" s="115"/>
      <c r="BA213" s="43">
        <v>32</v>
      </c>
      <c r="BB213" s="43" t="s">
        <v>2013</v>
      </c>
      <c r="BC213" s="48" t="s">
        <v>1403</v>
      </c>
      <c r="BE213" s="37" t="s">
        <v>2345</v>
      </c>
      <c r="BG213" s="43">
        <v>291</v>
      </c>
      <c r="BH213" s="43" t="s">
        <v>880</v>
      </c>
      <c r="BJ213" s="43" t="s">
        <v>2054</v>
      </c>
      <c r="BK213" s="43" t="s">
        <v>1389</v>
      </c>
      <c r="BP213" s="48" t="s">
        <v>1406</v>
      </c>
      <c r="BQ213" s="43" t="s">
        <v>664</v>
      </c>
      <c r="BR213" s="43" t="s">
        <v>1319</v>
      </c>
      <c r="BS213" s="43" t="s">
        <v>1132</v>
      </c>
      <c r="BT213" s="43" t="s">
        <v>1990</v>
      </c>
      <c r="BU213" s="43"/>
      <c r="BV213" s="43"/>
      <c r="BW213" s="243">
        <v>37707</v>
      </c>
      <c r="BX213" s="243"/>
      <c r="BY213" s="48" t="s">
        <v>451</v>
      </c>
      <c r="BZ213" s="43">
        <v>0.53</v>
      </c>
      <c r="CA213" s="43" t="s">
        <v>1396</v>
      </c>
      <c r="CD213" s="124" t="s">
        <v>1397</v>
      </c>
      <c r="CE213" s="43">
        <v>8563</v>
      </c>
      <c r="CF213" s="43" t="s">
        <v>1990</v>
      </c>
      <c r="CG213" s="251">
        <v>37707</v>
      </c>
      <c r="CH213" s="126"/>
      <c r="CK213" s="39" t="s">
        <v>451</v>
      </c>
      <c r="CL213" s="43">
        <v>0.54</v>
      </c>
      <c r="CM213" s="43" t="s">
        <v>1396</v>
      </c>
      <c r="CP213" s="43" t="s">
        <v>1397</v>
      </c>
      <c r="CQ213" s="43">
        <v>1088</v>
      </c>
      <c r="DR213" s="38"/>
    </row>
    <row r="214" spans="1:122" s="39" customFormat="1" hidden="1" x14ac:dyDescent="0.2">
      <c r="A214" s="44" t="str">
        <f t="shared" si="68"/>
        <v>Endicott</v>
      </c>
      <c r="B214" s="44" t="str">
        <f t="shared" si="81"/>
        <v>Trichloroethylene</v>
      </c>
      <c r="C214" s="38" t="s">
        <v>2587</v>
      </c>
      <c r="D214" s="38" t="str">
        <f t="shared" si="80"/>
        <v>LS</v>
      </c>
      <c r="E214" s="44" t="s">
        <v>372</v>
      </c>
      <c r="F214" s="155" t="str">
        <f t="shared" si="74"/>
        <v>Commercial 012</v>
      </c>
      <c r="G214" s="44" t="str">
        <f t="shared" si="69"/>
        <v>commercial</v>
      </c>
      <c r="H214" s="44" t="str">
        <f t="shared" si="70"/>
        <v>Basement - full</v>
      </c>
      <c r="I214" s="38"/>
      <c r="J214" s="38"/>
      <c r="K214" s="38"/>
      <c r="L214" s="44"/>
      <c r="M214" s="38" t="str">
        <f t="shared" si="82"/>
        <v>Y</v>
      </c>
      <c r="N214" s="38" t="str">
        <f t="shared" si="71"/>
        <v>n</v>
      </c>
      <c r="O214" s="38" t="s">
        <v>541</v>
      </c>
      <c r="P214" s="44" t="s">
        <v>310</v>
      </c>
      <c r="Q214" s="38"/>
      <c r="R214" s="38"/>
      <c r="S214" s="38"/>
      <c r="T214" s="38"/>
      <c r="U214" s="38"/>
      <c r="V214" s="38"/>
      <c r="W214" s="38"/>
      <c r="X214" s="38"/>
      <c r="Y214" s="38" t="str">
        <f t="shared" si="83"/>
        <v>Y</v>
      </c>
      <c r="Z214" s="38" t="str">
        <f t="shared" si="72"/>
        <v>n</v>
      </c>
      <c r="AA214" s="38" t="str">
        <f>IF(AM214="","",IF(Y214="N","n","Y"))</f>
        <v>Y</v>
      </c>
      <c r="AC214" s="59">
        <v>0.72</v>
      </c>
      <c r="AD214" s="204">
        <v>0.38888888888888895</v>
      </c>
      <c r="AE214" s="38">
        <v>1</v>
      </c>
      <c r="AF214" s="38">
        <v>0</v>
      </c>
      <c r="AG214" s="125"/>
      <c r="AI214" s="123"/>
      <c r="AJ214" s="40">
        <f t="shared" si="66"/>
        <v>0.72</v>
      </c>
      <c r="AK214" s="40"/>
      <c r="AL214" s="40"/>
      <c r="AM214" s="40">
        <f t="shared" si="75"/>
        <v>0.28000000000000003</v>
      </c>
      <c r="AN214" s="39">
        <f t="shared" si="73"/>
        <v>0.5</v>
      </c>
      <c r="AO214" s="204"/>
      <c r="AP214" s="204">
        <f t="shared" si="67"/>
        <v>0.38888888888888895</v>
      </c>
      <c r="AQ214" s="45"/>
      <c r="AR214" s="45"/>
      <c r="AS214" s="115"/>
      <c r="AT214" s="115"/>
      <c r="AU214" s="115">
        <f t="shared" si="76"/>
        <v>1</v>
      </c>
      <c r="AV214" s="115">
        <f t="shared" si="77"/>
        <v>0</v>
      </c>
      <c r="AY214" s="115"/>
      <c r="AZ214" s="115"/>
      <c r="BA214" s="43">
        <v>32</v>
      </c>
      <c r="BB214" s="43" t="s">
        <v>2013</v>
      </c>
      <c r="BC214" s="48" t="s">
        <v>1403</v>
      </c>
      <c r="BE214" s="37" t="s">
        <v>2345</v>
      </c>
      <c r="BG214" s="43">
        <v>291</v>
      </c>
      <c r="BH214" s="43" t="s">
        <v>880</v>
      </c>
      <c r="BJ214" s="43" t="s">
        <v>2054</v>
      </c>
      <c r="BK214" s="43" t="s">
        <v>1389</v>
      </c>
      <c r="BP214" s="48" t="s">
        <v>1406</v>
      </c>
      <c r="BQ214" s="43" t="s">
        <v>664</v>
      </c>
      <c r="BR214" s="43" t="s">
        <v>1319</v>
      </c>
      <c r="BS214" s="43" t="s">
        <v>1393</v>
      </c>
      <c r="BT214" s="43" t="s">
        <v>1990</v>
      </c>
      <c r="BU214" s="43"/>
      <c r="BV214" s="43"/>
      <c r="BW214" s="243">
        <v>37707</v>
      </c>
      <c r="BX214" s="243"/>
      <c r="BY214" s="48" t="s">
        <v>451</v>
      </c>
      <c r="BZ214" s="43">
        <v>0.28000000000000003</v>
      </c>
      <c r="CA214" s="43" t="s">
        <v>1396</v>
      </c>
      <c r="CD214" s="124" t="s">
        <v>1397</v>
      </c>
      <c r="CE214" s="43">
        <v>8567</v>
      </c>
      <c r="CF214" s="43" t="s">
        <v>1990</v>
      </c>
      <c r="CG214" s="251">
        <v>37707</v>
      </c>
      <c r="CH214" s="126"/>
      <c r="CK214" s="39" t="s">
        <v>451</v>
      </c>
      <c r="CL214" s="43">
        <v>0.72</v>
      </c>
      <c r="CM214" s="43" t="s">
        <v>1396</v>
      </c>
      <c r="CP214" s="43" t="s">
        <v>1397</v>
      </c>
      <c r="CQ214" s="43">
        <v>913</v>
      </c>
      <c r="DR214" s="38"/>
    </row>
    <row r="215" spans="1:122" s="39" customFormat="1" hidden="1" x14ac:dyDescent="0.2">
      <c r="A215" s="44" t="str">
        <f t="shared" si="68"/>
        <v>Endicott</v>
      </c>
      <c r="B215" s="44" t="str">
        <f t="shared" si="81"/>
        <v>1,1,1-Trichloroethane</v>
      </c>
      <c r="C215" s="38" t="s">
        <v>2587</v>
      </c>
      <c r="D215" s="38" t="str">
        <f t="shared" si="80"/>
        <v>LS</v>
      </c>
      <c r="E215" s="44" t="s">
        <v>372</v>
      </c>
      <c r="F215" s="155" t="str">
        <f t="shared" si="74"/>
        <v>Commercial 013</v>
      </c>
      <c r="G215" s="44" t="str">
        <f t="shared" si="69"/>
        <v>commercial</v>
      </c>
      <c r="H215" s="44" t="str">
        <f t="shared" si="70"/>
        <v/>
      </c>
      <c r="I215" s="38"/>
      <c r="J215" s="38"/>
      <c r="K215" s="38"/>
      <c r="L215" s="44"/>
      <c r="M215" s="38" t="str">
        <f t="shared" si="82"/>
        <v>Y</v>
      </c>
      <c r="N215" s="38" t="str">
        <f t="shared" si="71"/>
        <v>n</v>
      </c>
      <c r="O215" s="38" t="str">
        <f>IF(AJ215="","",IF(M215="N","n","Y"))</f>
        <v>Y</v>
      </c>
      <c r="P215" s="38"/>
      <c r="Q215" s="38"/>
      <c r="R215" s="38"/>
      <c r="S215" s="38"/>
      <c r="T215" s="38"/>
      <c r="U215" s="38"/>
      <c r="V215" s="38"/>
      <c r="W215" s="38"/>
      <c r="X215" s="38"/>
      <c r="Y215" s="38" t="str">
        <f t="shared" si="83"/>
        <v>Y</v>
      </c>
      <c r="Z215" s="38" t="str">
        <f t="shared" si="72"/>
        <v>n</v>
      </c>
      <c r="AA215" s="38" t="str">
        <f>IF(AM215="","",IF(Y215="N","n","Y"))</f>
        <v>Y</v>
      </c>
      <c r="AC215" s="59">
        <v>68</v>
      </c>
      <c r="AD215" s="204">
        <v>4.7058823529411769E-3</v>
      </c>
      <c r="AE215" s="38">
        <v>1</v>
      </c>
      <c r="AF215" s="38">
        <v>0</v>
      </c>
      <c r="AG215" s="125"/>
      <c r="AI215" s="123"/>
      <c r="AJ215" s="40">
        <f t="shared" si="66"/>
        <v>68</v>
      </c>
      <c r="AK215" s="40"/>
      <c r="AL215" s="40"/>
      <c r="AM215" s="40">
        <f t="shared" si="75"/>
        <v>0.32</v>
      </c>
      <c r="AN215" s="39">
        <f t="shared" si="73"/>
        <v>3.1</v>
      </c>
      <c r="AO215" s="204"/>
      <c r="AP215" s="204">
        <f t="shared" si="67"/>
        <v>4.7058823529411769E-3</v>
      </c>
      <c r="AQ215" s="45"/>
      <c r="AR215" s="45"/>
      <c r="AS215" s="115"/>
      <c r="AT215" s="115"/>
      <c r="AU215" s="115">
        <f t="shared" si="76"/>
        <v>1</v>
      </c>
      <c r="AV215" s="115">
        <f t="shared" si="77"/>
        <v>0</v>
      </c>
      <c r="AY215" s="115"/>
      <c r="AZ215" s="115"/>
      <c r="BA215" s="43">
        <v>32</v>
      </c>
      <c r="BB215" s="43" t="s">
        <v>2013</v>
      </c>
      <c r="BC215" s="48" t="s">
        <v>1403</v>
      </c>
      <c r="BE215" s="37" t="s">
        <v>2345</v>
      </c>
      <c r="BG215" s="43">
        <v>292</v>
      </c>
      <c r="BH215" s="43" t="s">
        <v>881</v>
      </c>
      <c r="BJ215" s="43" t="s">
        <v>2054</v>
      </c>
      <c r="BP215" s="48" t="s">
        <v>1406</v>
      </c>
      <c r="BQ215" s="43" t="s">
        <v>882</v>
      </c>
      <c r="BS215" s="43" t="s">
        <v>558</v>
      </c>
      <c r="BT215" s="43" t="s">
        <v>883</v>
      </c>
      <c r="BU215" s="43"/>
      <c r="BV215" s="43"/>
      <c r="BW215" s="243">
        <v>37740</v>
      </c>
      <c r="BX215" s="243"/>
      <c r="BY215" s="48" t="s">
        <v>451</v>
      </c>
      <c r="BZ215" s="43">
        <v>0.32</v>
      </c>
      <c r="CA215" s="43" t="s">
        <v>1396</v>
      </c>
      <c r="CD215" s="124" t="s">
        <v>1397</v>
      </c>
      <c r="CE215" s="43">
        <v>10626</v>
      </c>
      <c r="CF215" s="43" t="s">
        <v>884</v>
      </c>
      <c r="CG215" s="251">
        <v>37740</v>
      </c>
      <c r="CH215" s="126"/>
      <c r="CK215" s="39" t="s">
        <v>451</v>
      </c>
      <c r="CL215" s="43">
        <v>68</v>
      </c>
      <c r="CM215" s="43" t="s">
        <v>1396</v>
      </c>
      <c r="CP215" s="43" t="s">
        <v>1397</v>
      </c>
      <c r="CQ215" s="43">
        <v>1301</v>
      </c>
      <c r="DR215" s="38"/>
    </row>
    <row r="216" spans="1:122" s="39" customFormat="1" hidden="1" x14ac:dyDescent="0.2">
      <c r="A216" s="44" t="str">
        <f t="shared" si="68"/>
        <v>Endicott</v>
      </c>
      <c r="B216" s="44" t="str">
        <f t="shared" si="81"/>
        <v>1,1,2-Trichloro-1,2,2-trifluoroethane</v>
      </c>
      <c r="C216" s="38" t="s">
        <v>2587</v>
      </c>
      <c r="D216" s="38" t="str">
        <f t="shared" si="80"/>
        <v>LS</v>
      </c>
      <c r="E216" s="44" t="s">
        <v>372</v>
      </c>
      <c r="F216" s="155" t="str">
        <f t="shared" si="74"/>
        <v>Commercial 013</v>
      </c>
      <c r="G216" s="44" t="str">
        <f t="shared" si="69"/>
        <v>commercial</v>
      </c>
      <c r="H216" s="44" t="str">
        <f t="shared" si="70"/>
        <v/>
      </c>
      <c r="I216" s="38"/>
      <c r="J216" s="38"/>
      <c r="K216" s="38"/>
      <c r="L216" s="44"/>
      <c r="M216" s="38" t="str">
        <f t="shared" si="82"/>
        <v>Y</v>
      </c>
      <c r="N216" s="38" t="str">
        <f t="shared" si="71"/>
        <v>n</v>
      </c>
      <c r="O216" s="38" t="str">
        <f>IF(AJ216="","",IF(M216="N","n","Y"))</f>
        <v>Y</v>
      </c>
      <c r="P216" s="38"/>
      <c r="Q216" s="38"/>
      <c r="R216" s="38"/>
      <c r="S216" s="38"/>
      <c r="T216" s="38"/>
      <c r="U216" s="38"/>
      <c r="V216" s="38"/>
      <c r="W216" s="38"/>
      <c r="X216" s="38"/>
      <c r="Y216" s="38" t="str">
        <f t="shared" si="83"/>
        <v>Y</v>
      </c>
      <c r="Z216" s="38" t="str">
        <f t="shared" si="72"/>
        <v>n</v>
      </c>
      <c r="AA216" s="38" t="str">
        <f>IF(AM216="","",IF(Y216="N","n","Y"))</f>
        <v>Y</v>
      </c>
      <c r="AC216" s="59">
        <v>29</v>
      </c>
      <c r="AD216" s="204">
        <v>3.2413793103448274E-2</v>
      </c>
      <c r="AE216" s="38">
        <v>1</v>
      </c>
      <c r="AF216" s="38">
        <v>0</v>
      </c>
      <c r="AG216" s="125"/>
      <c r="AI216" s="123"/>
      <c r="AJ216" s="40">
        <f t="shared" si="66"/>
        <v>29</v>
      </c>
      <c r="AK216" s="40"/>
      <c r="AL216" s="40"/>
      <c r="AM216" s="40">
        <f t="shared" si="75"/>
        <v>0.94</v>
      </c>
      <c r="AN216" s="39">
        <f t="shared" si="73"/>
        <v>1.8</v>
      </c>
      <c r="AO216" s="204"/>
      <c r="AP216" s="204">
        <f t="shared" si="67"/>
        <v>3.2413793103448274E-2</v>
      </c>
      <c r="AQ216" s="45"/>
      <c r="AR216" s="45"/>
      <c r="AS216" s="115"/>
      <c r="AT216" s="115"/>
      <c r="AU216" s="115">
        <f t="shared" si="76"/>
        <v>1</v>
      </c>
      <c r="AV216" s="115">
        <f t="shared" si="77"/>
        <v>0</v>
      </c>
      <c r="AY216" s="115"/>
      <c r="AZ216" s="115"/>
      <c r="BA216" s="43">
        <v>32</v>
      </c>
      <c r="BB216" s="43" t="s">
        <v>2013</v>
      </c>
      <c r="BC216" s="48" t="s">
        <v>1403</v>
      </c>
      <c r="BE216" s="37" t="s">
        <v>2345</v>
      </c>
      <c r="BG216" s="43">
        <v>292</v>
      </c>
      <c r="BH216" s="43" t="s">
        <v>881</v>
      </c>
      <c r="BJ216" s="43" t="s">
        <v>2054</v>
      </c>
      <c r="BP216" s="48" t="s">
        <v>1406</v>
      </c>
      <c r="BQ216" s="43" t="s">
        <v>882</v>
      </c>
      <c r="BS216" s="43" t="s">
        <v>1132</v>
      </c>
      <c r="BT216" s="43" t="s">
        <v>883</v>
      </c>
      <c r="BU216" s="43"/>
      <c r="BV216" s="43"/>
      <c r="BW216" s="243">
        <v>37740</v>
      </c>
      <c r="BX216" s="243"/>
      <c r="BY216" s="48" t="s">
        <v>451</v>
      </c>
      <c r="BZ216" s="43">
        <v>0.94</v>
      </c>
      <c r="CA216" s="43" t="s">
        <v>1396</v>
      </c>
      <c r="CD216" s="124" t="s">
        <v>1397</v>
      </c>
      <c r="CE216" s="43">
        <v>10631</v>
      </c>
      <c r="CF216" s="43" t="s">
        <v>884</v>
      </c>
      <c r="CG216" s="251">
        <v>37740</v>
      </c>
      <c r="CH216" s="126"/>
      <c r="CK216" s="39" t="s">
        <v>451</v>
      </c>
      <c r="CL216" s="43">
        <v>29</v>
      </c>
      <c r="CM216" s="43" t="s">
        <v>1396</v>
      </c>
      <c r="CP216" s="43" t="s">
        <v>1397</v>
      </c>
      <c r="CQ216" s="43">
        <v>1414</v>
      </c>
      <c r="DR216" s="38"/>
    </row>
    <row r="217" spans="1:122" s="39" customFormat="1" hidden="1" x14ac:dyDescent="0.2">
      <c r="A217" s="44" t="str">
        <f t="shared" si="68"/>
        <v>Endicott</v>
      </c>
      <c r="B217" s="44" t="str">
        <f t="shared" si="81"/>
        <v>Methylene chloride</v>
      </c>
      <c r="C217" s="38" t="s">
        <v>2587</v>
      </c>
      <c r="D217" s="38" t="str">
        <f t="shared" si="80"/>
        <v>LS</v>
      </c>
      <c r="E217" s="44" t="s">
        <v>372</v>
      </c>
      <c r="F217" s="155" t="str">
        <f t="shared" si="74"/>
        <v>Commercial 013</v>
      </c>
      <c r="G217" s="44" t="str">
        <f t="shared" si="69"/>
        <v>commercial</v>
      </c>
      <c r="H217" s="44" t="str">
        <f t="shared" si="70"/>
        <v/>
      </c>
      <c r="I217" s="38"/>
      <c r="J217" s="38"/>
      <c r="K217" s="38"/>
      <c r="L217" s="44"/>
      <c r="M217" s="38" t="str">
        <f t="shared" si="82"/>
        <v>Y</v>
      </c>
      <c r="N217" s="38" t="str">
        <f t="shared" si="71"/>
        <v>n</v>
      </c>
      <c r="O217" s="38" t="s">
        <v>541</v>
      </c>
      <c r="P217" s="114" t="s">
        <v>1453</v>
      </c>
      <c r="Q217" s="114"/>
      <c r="R217" s="114"/>
      <c r="S217" s="114"/>
      <c r="T217" s="114"/>
      <c r="U217" s="114"/>
      <c r="V217" s="114"/>
      <c r="W217" s="114"/>
      <c r="X217" s="114"/>
      <c r="Y217" s="38" t="str">
        <f t="shared" si="83"/>
        <v>Y</v>
      </c>
      <c r="Z217" s="38" t="str">
        <f t="shared" si="72"/>
        <v>Y</v>
      </c>
      <c r="AA217" s="38" t="s">
        <v>541</v>
      </c>
      <c r="AC217" s="59">
        <v>3.3</v>
      </c>
      <c r="AD217" s="204">
        <v>13.939393939393939</v>
      </c>
      <c r="AE217" s="38">
        <v>1</v>
      </c>
      <c r="AF217" s="38">
        <v>0</v>
      </c>
      <c r="AG217" s="125"/>
      <c r="AI217" s="123"/>
      <c r="AJ217" s="40">
        <f t="shared" si="66"/>
        <v>3.3</v>
      </c>
      <c r="AK217" s="40"/>
      <c r="AL217" s="40"/>
      <c r="AM217" s="40">
        <f t="shared" si="75"/>
        <v>46</v>
      </c>
      <c r="AN217" s="39">
        <f t="shared" si="73"/>
        <v>10.5</v>
      </c>
      <c r="AO217" s="204"/>
      <c r="AP217" s="204">
        <f t="shared" si="67"/>
        <v>13.939393939393939</v>
      </c>
      <c r="AQ217" s="45"/>
      <c r="AR217" s="45"/>
      <c r="AS217" s="115"/>
      <c r="AT217" s="115"/>
      <c r="AU217" s="115">
        <f t="shared" si="76"/>
        <v>1</v>
      </c>
      <c r="AV217" s="115">
        <f t="shared" si="77"/>
        <v>0</v>
      </c>
      <c r="AY217" s="115"/>
      <c r="AZ217" s="115"/>
      <c r="BA217" s="43">
        <v>32</v>
      </c>
      <c r="BB217" s="43" t="s">
        <v>2013</v>
      </c>
      <c r="BC217" s="48" t="s">
        <v>1403</v>
      </c>
      <c r="BE217" s="37" t="s">
        <v>2345</v>
      </c>
      <c r="BG217" s="43">
        <v>292</v>
      </c>
      <c r="BH217" s="43" t="s">
        <v>881</v>
      </c>
      <c r="BJ217" s="43" t="s">
        <v>2054</v>
      </c>
      <c r="BP217" s="48" t="s">
        <v>1406</v>
      </c>
      <c r="BQ217" s="43" t="s">
        <v>882</v>
      </c>
      <c r="BS217" s="43" t="s">
        <v>837</v>
      </c>
      <c r="BT217" s="43" t="s">
        <v>883</v>
      </c>
      <c r="BU217" s="43"/>
      <c r="BV217" s="43"/>
      <c r="BW217" s="243">
        <v>37740</v>
      </c>
      <c r="BX217" s="243"/>
      <c r="BY217" s="48" t="s">
        <v>451</v>
      </c>
      <c r="BZ217" s="43">
        <v>46</v>
      </c>
      <c r="CA217" s="43" t="s">
        <v>1396</v>
      </c>
      <c r="CD217" s="124" t="s">
        <v>1397</v>
      </c>
      <c r="CE217" s="43">
        <v>10632</v>
      </c>
      <c r="CF217" s="43" t="s">
        <v>884</v>
      </c>
      <c r="CG217" s="251">
        <v>37740</v>
      </c>
      <c r="CH217" s="126"/>
      <c r="CK217" s="39" t="s">
        <v>451</v>
      </c>
      <c r="CL217" s="43">
        <v>3.3</v>
      </c>
      <c r="CM217" s="43" t="s">
        <v>1396</v>
      </c>
      <c r="CP217" s="43" t="s">
        <v>1397</v>
      </c>
      <c r="CQ217" s="43">
        <v>1473</v>
      </c>
      <c r="DR217" s="38"/>
    </row>
    <row r="218" spans="1:122" s="39" customFormat="1" hidden="1" x14ac:dyDescent="0.2">
      <c r="A218" s="44" t="str">
        <f t="shared" si="68"/>
        <v>Endicott</v>
      </c>
      <c r="B218" s="44" t="str">
        <f t="shared" si="81"/>
        <v>Tetrachloroethylene</v>
      </c>
      <c r="C218" s="38" t="s">
        <v>2587</v>
      </c>
      <c r="D218" s="38" t="str">
        <f t="shared" si="80"/>
        <v>LS</v>
      </c>
      <c r="E218" s="44" t="s">
        <v>372</v>
      </c>
      <c r="F218" s="155" t="str">
        <f t="shared" si="74"/>
        <v>Commercial 013</v>
      </c>
      <c r="G218" s="44" t="str">
        <f t="shared" si="69"/>
        <v>commercial</v>
      </c>
      <c r="H218" s="44" t="str">
        <f t="shared" si="70"/>
        <v/>
      </c>
      <c r="I218" s="38"/>
      <c r="J218" s="38"/>
      <c r="K218" s="38"/>
      <c r="L218" s="44"/>
      <c r="M218" s="38" t="str">
        <f t="shared" si="82"/>
        <v>Y</v>
      </c>
      <c r="N218" s="38" t="str">
        <f t="shared" si="71"/>
        <v>Y</v>
      </c>
      <c r="O218" s="38" t="str">
        <f>IF(AJ218="","",IF(M218="N","n","Y"))</f>
        <v>Y</v>
      </c>
      <c r="P218" s="38"/>
      <c r="Q218" s="38"/>
      <c r="R218" s="38"/>
      <c r="S218" s="38"/>
      <c r="T218" s="38"/>
      <c r="U218" s="38"/>
      <c r="V218" s="38"/>
      <c r="W218" s="38"/>
      <c r="X218" s="38"/>
      <c r="Y218" s="38" t="str">
        <f t="shared" si="83"/>
        <v>Y</v>
      </c>
      <c r="Z218" s="38" t="str">
        <f t="shared" si="72"/>
        <v>Y</v>
      </c>
      <c r="AA218" s="38" t="str">
        <f>IF(AM218="","",IF(Y218="N","n","Y"))</f>
        <v>Y</v>
      </c>
      <c r="AC218" s="59">
        <v>340</v>
      </c>
      <c r="AD218" s="204">
        <v>9.7058823529411767E-2</v>
      </c>
      <c r="AE218" s="38">
        <v>1</v>
      </c>
      <c r="AF218" s="38">
        <v>0</v>
      </c>
      <c r="AG218" s="125"/>
      <c r="AI218" s="123"/>
      <c r="AJ218" s="40">
        <f t="shared" si="66"/>
        <v>340</v>
      </c>
      <c r="AK218" s="40"/>
      <c r="AL218" s="40"/>
      <c r="AM218" s="40">
        <f t="shared" si="75"/>
        <v>33</v>
      </c>
      <c r="AN218" s="39">
        <f t="shared" si="73"/>
        <v>3.8</v>
      </c>
      <c r="AO218" s="204"/>
      <c r="AP218" s="204">
        <f t="shared" si="67"/>
        <v>9.7058823529411767E-2</v>
      </c>
      <c r="AQ218" s="45"/>
      <c r="AR218" s="45"/>
      <c r="AS218" s="115"/>
      <c r="AT218" s="115"/>
      <c r="AU218" s="115">
        <f t="shared" si="76"/>
        <v>1</v>
      </c>
      <c r="AV218" s="115">
        <f t="shared" si="77"/>
        <v>0</v>
      </c>
      <c r="AY218" s="115"/>
      <c r="AZ218" s="115"/>
      <c r="BA218" s="43">
        <v>32</v>
      </c>
      <c r="BB218" s="43" t="s">
        <v>2013</v>
      </c>
      <c r="BC218" s="48" t="s">
        <v>1403</v>
      </c>
      <c r="BE218" s="37" t="s">
        <v>2345</v>
      </c>
      <c r="BG218" s="43">
        <v>292</v>
      </c>
      <c r="BH218" s="43" t="s">
        <v>881</v>
      </c>
      <c r="BJ218" s="43" t="s">
        <v>2054</v>
      </c>
      <c r="BP218" s="48" t="s">
        <v>1406</v>
      </c>
      <c r="BQ218" s="43" t="s">
        <v>882</v>
      </c>
      <c r="BS218" s="43" t="s">
        <v>2057</v>
      </c>
      <c r="BT218" s="43" t="s">
        <v>883</v>
      </c>
      <c r="BU218" s="43"/>
      <c r="BV218" s="43"/>
      <c r="BW218" s="243">
        <v>37740</v>
      </c>
      <c r="BX218" s="243"/>
      <c r="BY218" s="48" t="s">
        <v>451</v>
      </c>
      <c r="BZ218" s="43">
        <v>33</v>
      </c>
      <c r="CA218" s="43" t="s">
        <v>1396</v>
      </c>
      <c r="CD218" s="124" t="s">
        <v>1397</v>
      </c>
      <c r="CE218" s="43">
        <v>10633</v>
      </c>
      <c r="CF218" s="43" t="s">
        <v>884</v>
      </c>
      <c r="CG218" s="251">
        <v>37740</v>
      </c>
      <c r="CH218" s="126"/>
      <c r="CK218" s="39" t="s">
        <v>451</v>
      </c>
      <c r="CL218" s="43">
        <v>340</v>
      </c>
      <c r="CM218" s="43" t="s">
        <v>1396</v>
      </c>
      <c r="CP218" s="43" t="s">
        <v>1397</v>
      </c>
      <c r="CQ218" s="43">
        <v>1133</v>
      </c>
      <c r="DR218" s="38"/>
    </row>
    <row r="219" spans="1:122" s="39" customFormat="1" hidden="1" x14ac:dyDescent="0.2">
      <c r="A219" s="44" t="str">
        <f t="shared" si="68"/>
        <v>Endicott</v>
      </c>
      <c r="B219" s="44" t="str">
        <f t="shared" si="81"/>
        <v>Trichloroethylene</v>
      </c>
      <c r="C219" s="38" t="s">
        <v>2587</v>
      </c>
      <c r="D219" s="38" t="str">
        <f t="shared" si="80"/>
        <v>LS</v>
      </c>
      <c r="E219" s="44" t="s">
        <v>372</v>
      </c>
      <c r="F219" s="155" t="str">
        <f t="shared" si="74"/>
        <v>Commercial 013</v>
      </c>
      <c r="G219" s="44" t="str">
        <f t="shared" si="69"/>
        <v>commercial</v>
      </c>
      <c r="H219" s="44" t="str">
        <f t="shared" si="70"/>
        <v/>
      </c>
      <c r="I219" s="38"/>
      <c r="J219" s="38"/>
      <c r="K219" s="38"/>
      <c r="L219" s="44"/>
      <c r="M219" s="38" t="str">
        <f t="shared" si="82"/>
        <v>Y</v>
      </c>
      <c r="N219" s="38" t="str">
        <f t="shared" si="71"/>
        <v>n</v>
      </c>
      <c r="O219" s="38" t="s">
        <v>541</v>
      </c>
      <c r="P219" s="44" t="s">
        <v>310</v>
      </c>
      <c r="Q219" s="44"/>
      <c r="R219" s="44"/>
      <c r="S219" s="44"/>
      <c r="T219" s="44"/>
      <c r="U219" s="44"/>
      <c r="V219" s="44"/>
      <c r="W219" s="44"/>
      <c r="X219" s="44"/>
      <c r="Y219" s="38" t="str">
        <f t="shared" si="83"/>
        <v>Y</v>
      </c>
      <c r="Z219" s="38" t="str">
        <f t="shared" si="72"/>
        <v>Y</v>
      </c>
      <c r="AA219" s="38" t="s">
        <v>541</v>
      </c>
      <c r="AC219" s="59">
        <v>5.3</v>
      </c>
      <c r="AD219" s="204">
        <v>0.71698113207547165</v>
      </c>
      <c r="AE219" s="38">
        <v>1</v>
      </c>
      <c r="AF219" s="38">
        <v>0</v>
      </c>
      <c r="AG219" s="125"/>
      <c r="AI219" s="123"/>
      <c r="AJ219" s="40">
        <f t="shared" si="66"/>
        <v>5.3</v>
      </c>
      <c r="AK219" s="40"/>
      <c r="AL219" s="40"/>
      <c r="AM219" s="40">
        <f t="shared" si="75"/>
        <v>3.8</v>
      </c>
      <c r="AN219" s="39">
        <f t="shared" si="73"/>
        <v>0.5</v>
      </c>
      <c r="AO219" s="204"/>
      <c r="AP219" s="204">
        <f t="shared" si="67"/>
        <v>0.71698113207547165</v>
      </c>
      <c r="AQ219" s="45"/>
      <c r="AR219" s="45"/>
      <c r="AS219" s="115"/>
      <c r="AT219" s="115"/>
      <c r="AU219" s="115">
        <f t="shared" si="76"/>
        <v>1</v>
      </c>
      <c r="AV219" s="115">
        <f t="shared" si="77"/>
        <v>0</v>
      </c>
      <c r="AY219" s="115"/>
      <c r="AZ219" s="115"/>
      <c r="BA219" s="43">
        <v>32</v>
      </c>
      <c r="BB219" s="43" t="s">
        <v>2013</v>
      </c>
      <c r="BC219" s="48" t="s">
        <v>1403</v>
      </c>
      <c r="BE219" s="37" t="s">
        <v>2345</v>
      </c>
      <c r="BG219" s="43">
        <v>292</v>
      </c>
      <c r="BH219" s="43" t="s">
        <v>881</v>
      </c>
      <c r="BJ219" s="43" t="s">
        <v>2054</v>
      </c>
      <c r="BP219" s="48" t="s">
        <v>1406</v>
      </c>
      <c r="BQ219" s="43" t="s">
        <v>882</v>
      </c>
      <c r="BS219" s="43" t="s">
        <v>1393</v>
      </c>
      <c r="BT219" s="43" t="s">
        <v>883</v>
      </c>
      <c r="BU219" s="43"/>
      <c r="BV219" s="43"/>
      <c r="BW219" s="243">
        <v>37740</v>
      </c>
      <c r="BX219" s="243"/>
      <c r="BY219" s="48" t="s">
        <v>451</v>
      </c>
      <c r="BZ219" s="43">
        <v>3.8</v>
      </c>
      <c r="CA219" s="43" t="s">
        <v>1396</v>
      </c>
      <c r="CD219" s="124" t="s">
        <v>1397</v>
      </c>
      <c r="CE219" s="43">
        <v>10635</v>
      </c>
      <c r="CF219" s="43" t="s">
        <v>884</v>
      </c>
      <c r="CG219" s="251">
        <v>37740</v>
      </c>
      <c r="CH219" s="126"/>
      <c r="CK219" s="39" t="s">
        <v>451</v>
      </c>
      <c r="CL219" s="43">
        <v>5.3</v>
      </c>
      <c r="CM219" s="43" t="s">
        <v>1396</v>
      </c>
      <c r="CP219" s="43" t="s">
        <v>1397</v>
      </c>
      <c r="CQ219" s="43">
        <v>1207</v>
      </c>
      <c r="DR219" s="38"/>
    </row>
    <row r="220" spans="1:122" s="39" customFormat="1" hidden="1" x14ac:dyDescent="0.2">
      <c r="A220" s="44" t="str">
        <f t="shared" si="68"/>
        <v>Endicott</v>
      </c>
      <c r="B220" s="44" t="str">
        <f t="shared" si="81"/>
        <v>1,1,2-Trichloro-1,2,2-trifluoroethane</v>
      </c>
      <c r="C220" s="38" t="s">
        <v>2587</v>
      </c>
      <c r="D220" s="38" t="str">
        <f t="shared" si="80"/>
        <v>LS</v>
      </c>
      <c r="E220" s="44" t="s">
        <v>372</v>
      </c>
      <c r="F220" s="155" t="str">
        <f t="shared" si="74"/>
        <v>Commercial 014</v>
      </c>
      <c r="G220" s="44" t="str">
        <f t="shared" si="69"/>
        <v>commercial</v>
      </c>
      <c r="H220" s="44" t="str">
        <f t="shared" si="70"/>
        <v/>
      </c>
      <c r="I220" s="38"/>
      <c r="J220" s="38"/>
      <c r="K220" s="38"/>
      <c r="L220" s="44"/>
      <c r="M220" s="38" t="str">
        <f t="shared" si="82"/>
        <v>Y</v>
      </c>
      <c r="N220" s="38" t="str">
        <f t="shared" si="71"/>
        <v>n</v>
      </c>
      <c r="O220" s="38" t="s">
        <v>541</v>
      </c>
      <c r="P220" s="44" t="s">
        <v>1154</v>
      </c>
      <c r="Q220" s="114"/>
      <c r="R220" s="114"/>
      <c r="S220" s="114"/>
      <c r="T220" s="114"/>
      <c r="U220" s="114"/>
      <c r="V220" s="114"/>
      <c r="W220" s="114"/>
      <c r="X220" s="114"/>
      <c r="Y220" s="38" t="str">
        <f t="shared" si="83"/>
        <v>Y</v>
      </c>
      <c r="Z220" s="38" t="str">
        <f t="shared" si="72"/>
        <v>n</v>
      </c>
      <c r="AA220" s="38" t="str">
        <f>IF(AM220="","",IF(Y220="N","n","Y"))</f>
        <v>Y</v>
      </c>
      <c r="AC220" s="59">
        <v>0.56000000000000005</v>
      </c>
      <c r="AD220" s="204">
        <v>1.3035714285714284</v>
      </c>
      <c r="AE220" s="38">
        <v>1</v>
      </c>
      <c r="AF220" s="38">
        <v>0</v>
      </c>
      <c r="AG220" s="125"/>
      <c r="AI220" s="123"/>
      <c r="AJ220" s="40">
        <f t="shared" si="66"/>
        <v>0.56000000000000005</v>
      </c>
      <c r="AK220" s="40"/>
      <c r="AL220" s="40"/>
      <c r="AM220" s="40">
        <f t="shared" si="75"/>
        <v>0.73</v>
      </c>
      <c r="AN220" s="39">
        <f t="shared" si="73"/>
        <v>1.8</v>
      </c>
      <c r="AO220" s="204"/>
      <c r="AP220" s="204">
        <f t="shared" si="67"/>
        <v>1.3035714285714284</v>
      </c>
      <c r="AQ220" s="45"/>
      <c r="AR220" s="45"/>
      <c r="AS220" s="115"/>
      <c r="AT220" s="115"/>
      <c r="AU220" s="115">
        <f t="shared" si="76"/>
        <v>1</v>
      </c>
      <c r="AV220" s="115">
        <f t="shared" si="77"/>
        <v>0</v>
      </c>
      <c r="AY220" s="115"/>
      <c r="AZ220" s="115"/>
      <c r="BA220" s="43">
        <v>32</v>
      </c>
      <c r="BB220" s="43" t="s">
        <v>2013</v>
      </c>
      <c r="BC220" s="48" t="s">
        <v>1403</v>
      </c>
      <c r="BE220" s="37" t="s">
        <v>2345</v>
      </c>
      <c r="BG220" s="43">
        <v>293</v>
      </c>
      <c r="BH220" s="43" t="s">
        <v>885</v>
      </c>
      <c r="BJ220" s="43" t="s">
        <v>2054</v>
      </c>
      <c r="BP220" s="48" t="s">
        <v>1406</v>
      </c>
      <c r="BQ220" s="43" t="s">
        <v>1314</v>
      </c>
      <c r="BR220" s="43" t="s">
        <v>886</v>
      </c>
      <c r="BS220" s="43" t="s">
        <v>1132</v>
      </c>
      <c r="BT220" s="43" t="s">
        <v>889</v>
      </c>
      <c r="BU220" s="43"/>
      <c r="BV220" s="43"/>
      <c r="BW220" s="243">
        <v>37734</v>
      </c>
      <c r="BX220" s="243"/>
      <c r="BY220" s="48" t="s">
        <v>451</v>
      </c>
      <c r="BZ220" s="43">
        <v>0.73</v>
      </c>
      <c r="CA220" s="43" t="s">
        <v>1396</v>
      </c>
      <c r="CD220" s="124" t="s">
        <v>1397</v>
      </c>
      <c r="CE220" s="43">
        <v>10851</v>
      </c>
      <c r="CF220" s="43" t="s">
        <v>890</v>
      </c>
      <c r="CG220" s="251">
        <v>37734</v>
      </c>
      <c r="CH220" s="126"/>
      <c r="CK220" s="39" t="s">
        <v>451</v>
      </c>
      <c r="CL220" s="43">
        <v>0.56000000000000005</v>
      </c>
      <c r="CM220" s="43" t="s">
        <v>1396</v>
      </c>
      <c r="CP220" s="43" t="s">
        <v>1397</v>
      </c>
      <c r="CQ220" s="43">
        <v>1420</v>
      </c>
      <c r="DR220" s="38"/>
    </row>
    <row r="221" spans="1:122" s="39" customFormat="1" hidden="1" x14ac:dyDescent="0.2">
      <c r="A221" s="44" t="str">
        <f t="shared" si="68"/>
        <v>Endicott</v>
      </c>
      <c r="B221" s="44" t="str">
        <f t="shared" si="81"/>
        <v>Methylene chloride</v>
      </c>
      <c r="C221" s="38" t="s">
        <v>2587</v>
      </c>
      <c r="D221" s="38" t="str">
        <f t="shared" si="80"/>
        <v>LS</v>
      </c>
      <c r="E221" s="44" t="s">
        <v>372</v>
      </c>
      <c r="F221" s="155" t="str">
        <f t="shared" si="74"/>
        <v>Commercial 014</v>
      </c>
      <c r="G221" s="44" t="str">
        <f t="shared" si="69"/>
        <v>commercial</v>
      </c>
      <c r="H221" s="44" t="str">
        <f t="shared" si="70"/>
        <v/>
      </c>
      <c r="I221" s="38"/>
      <c r="J221" s="38"/>
      <c r="K221" s="38"/>
      <c r="L221" s="44"/>
      <c r="M221" s="38" t="str">
        <f t="shared" si="82"/>
        <v>Y</v>
      </c>
      <c r="N221" s="38" t="str">
        <f t="shared" si="71"/>
        <v>n</v>
      </c>
      <c r="O221" s="38" t="s">
        <v>541</v>
      </c>
      <c r="P221" s="38" t="s">
        <v>1453</v>
      </c>
      <c r="Q221" s="38"/>
      <c r="R221" s="38"/>
      <c r="S221" s="38"/>
      <c r="T221" s="38"/>
      <c r="U221" s="38"/>
      <c r="V221" s="38"/>
      <c r="W221" s="38"/>
      <c r="X221" s="38"/>
      <c r="Y221" s="38" t="str">
        <f t="shared" si="83"/>
        <v>Y</v>
      </c>
      <c r="Z221" s="38" t="str">
        <f t="shared" si="72"/>
        <v>n</v>
      </c>
      <c r="AA221" s="38" t="s">
        <v>541</v>
      </c>
      <c r="AC221" s="59">
        <v>4</v>
      </c>
      <c r="AD221" s="204">
        <v>0.3</v>
      </c>
      <c r="AE221" s="38">
        <v>1</v>
      </c>
      <c r="AF221" s="38">
        <v>0</v>
      </c>
      <c r="AG221" s="125"/>
      <c r="AI221" s="123"/>
      <c r="AJ221" s="40">
        <f t="shared" si="66"/>
        <v>4</v>
      </c>
      <c r="AK221" s="40"/>
      <c r="AL221" s="40"/>
      <c r="AM221" s="40">
        <f t="shared" si="75"/>
        <v>1.2</v>
      </c>
      <c r="AN221" s="39">
        <f t="shared" si="73"/>
        <v>10.5</v>
      </c>
      <c r="AO221" s="204"/>
      <c r="AP221" s="204">
        <f t="shared" si="67"/>
        <v>0.3</v>
      </c>
      <c r="AQ221" s="45"/>
      <c r="AR221" s="45"/>
      <c r="AS221" s="115"/>
      <c r="AT221" s="115"/>
      <c r="AU221" s="115">
        <f t="shared" si="76"/>
        <v>1</v>
      </c>
      <c r="AV221" s="115">
        <f t="shared" si="77"/>
        <v>0</v>
      </c>
      <c r="AY221" s="115"/>
      <c r="AZ221" s="115"/>
      <c r="BA221" s="43">
        <v>32</v>
      </c>
      <c r="BB221" s="43" t="s">
        <v>2013</v>
      </c>
      <c r="BC221" s="48" t="s">
        <v>1403</v>
      </c>
      <c r="BE221" s="37" t="s">
        <v>2345</v>
      </c>
      <c r="BG221" s="43">
        <v>293</v>
      </c>
      <c r="BH221" s="43" t="s">
        <v>885</v>
      </c>
      <c r="BJ221" s="43" t="s">
        <v>2054</v>
      </c>
      <c r="BP221" s="48" t="s">
        <v>1406</v>
      </c>
      <c r="BQ221" s="43" t="s">
        <v>1314</v>
      </c>
      <c r="BR221" s="43" t="s">
        <v>886</v>
      </c>
      <c r="BS221" s="43" t="s">
        <v>837</v>
      </c>
      <c r="BT221" s="43" t="s">
        <v>889</v>
      </c>
      <c r="BU221" s="43"/>
      <c r="BV221" s="43"/>
      <c r="BW221" s="243">
        <v>37734</v>
      </c>
      <c r="BX221" s="243"/>
      <c r="BY221" s="48" t="s">
        <v>451</v>
      </c>
      <c r="BZ221" s="43">
        <v>1.2</v>
      </c>
      <c r="CA221" s="43" t="s">
        <v>1396</v>
      </c>
      <c r="CD221" s="124" t="s">
        <v>1397</v>
      </c>
      <c r="CE221" s="43">
        <v>10852</v>
      </c>
      <c r="CF221" s="43" t="s">
        <v>890</v>
      </c>
      <c r="CG221" s="251">
        <v>37734</v>
      </c>
      <c r="CH221" s="126"/>
      <c r="CK221" s="39" t="s">
        <v>451</v>
      </c>
      <c r="CL221" s="43">
        <v>4</v>
      </c>
      <c r="CM221" s="43" t="s">
        <v>1396</v>
      </c>
      <c r="CP221" s="43" t="s">
        <v>1397</v>
      </c>
      <c r="CQ221" s="43">
        <v>1478</v>
      </c>
      <c r="DR221" s="38"/>
    </row>
    <row r="222" spans="1:122" s="39" customFormat="1" hidden="1" x14ac:dyDescent="0.2">
      <c r="A222" s="44" t="str">
        <f t="shared" si="68"/>
        <v>Endicott</v>
      </c>
      <c r="B222" s="44" t="str">
        <f t="shared" si="81"/>
        <v>Tetrachloroethylene</v>
      </c>
      <c r="C222" s="38" t="s">
        <v>2587</v>
      </c>
      <c r="D222" s="38" t="str">
        <f t="shared" si="80"/>
        <v>LS</v>
      </c>
      <c r="E222" s="44" t="s">
        <v>372</v>
      </c>
      <c r="F222" s="155" t="str">
        <f t="shared" si="74"/>
        <v>Commercial 014</v>
      </c>
      <c r="G222" s="44" t="str">
        <f t="shared" si="69"/>
        <v>commercial</v>
      </c>
      <c r="H222" s="44" t="str">
        <f t="shared" si="70"/>
        <v/>
      </c>
      <c r="I222" s="38"/>
      <c r="J222" s="38"/>
      <c r="K222" s="38"/>
      <c r="L222" s="44"/>
      <c r="M222" s="38" t="str">
        <f t="shared" si="82"/>
        <v>Y</v>
      </c>
      <c r="N222" s="38" t="str">
        <f t="shared" si="71"/>
        <v>n</v>
      </c>
      <c r="O222" s="38" t="s">
        <v>541</v>
      </c>
      <c r="P222" s="44" t="s">
        <v>310</v>
      </c>
      <c r="Q222" s="38"/>
      <c r="R222" s="38"/>
      <c r="S222" s="38"/>
      <c r="T222" s="38"/>
      <c r="U222" s="38"/>
      <c r="V222" s="38"/>
      <c r="W222" s="38"/>
      <c r="X222" s="38"/>
      <c r="Y222" s="38" t="str">
        <f t="shared" si="83"/>
        <v>Y</v>
      </c>
      <c r="Z222" s="38" t="str">
        <f t="shared" si="72"/>
        <v>n</v>
      </c>
      <c r="AA222" s="38" t="str">
        <f>IF(AM222="","",IF(Y222="N","n","Y"))</f>
        <v>Y</v>
      </c>
      <c r="AC222" s="59">
        <v>0.41</v>
      </c>
      <c r="AD222" s="204">
        <v>0.65853658536585369</v>
      </c>
      <c r="AE222" s="38">
        <v>1</v>
      </c>
      <c r="AF222" s="38">
        <v>0</v>
      </c>
      <c r="AG222" s="125"/>
      <c r="AI222" s="123"/>
      <c r="AJ222" s="40">
        <f t="shared" si="66"/>
        <v>0.41</v>
      </c>
      <c r="AK222" s="40"/>
      <c r="AL222" s="40"/>
      <c r="AM222" s="40">
        <f t="shared" si="75"/>
        <v>0.27</v>
      </c>
      <c r="AN222" s="39">
        <f t="shared" si="73"/>
        <v>3.8</v>
      </c>
      <c r="AO222" s="204"/>
      <c r="AP222" s="204">
        <f t="shared" si="67"/>
        <v>0.65853658536585369</v>
      </c>
      <c r="AQ222" s="45"/>
      <c r="AR222" s="45"/>
      <c r="AS222" s="115"/>
      <c r="AT222" s="115"/>
      <c r="AU222" s="115">
        <f t="shared" si="76"/>
        <v>1</v>
      </c>
      <c r="AV222" s="115">
        <f t="shared" si="77"/>
        <v>0</v>
      </c>
      <c r="AY222" s="115"/>
      <c r="AZ222" s="115"/>
      <c r="BA222" s="43">
        <v>32</v>
      </c>
      <c r="BB222" s="43" t="s">
        <v>2013</v>
      </c>
      <c r="BC222" s="48" t="s">
        <v>1403</v>
      </c>
      <c r="BE222" s="37" t="s">
        <v>2345</v>
      </c>
      <c r="BG222" s="43">
        <v>293</v>
      </c>
      <c r="BH222" s="43" t="s">
        <v>885</v>
      </c>
      <c r="BJ222" s="43" t="s">
        <v>2054</v>
      </c>
      <c r="BP222" s="48" t="s">
        <v>1406</v>
      </c>
      <c r="BQ222" s="43" t="s">
        <v>1314</v>
      </c>
      <c r="BR222" s="43" t="s">
        <v>886</v>
      </c>
      <c r="BS222" s="43" t="s">
        <v>2057</v>
      </c>
      <c r="BT222" s="43" t="s">
        <v>889</v>
      </c>
      <c r="BU222" s="43"/>
      <c r="BV222" s="43"/>
      <c r="BW222" s="243">
        <v>37734</v>
      </c>
      <c r="BX222" s="243"/>
      <c r="BY222" s="48" t="s">
        <v>451</v>
      </c>
      <c r="BZ222" s="43">
        <v>0.27</v>
      </c>
      <c r="CA222" s="43" t="s">
        <v>1396</v>
      </c>
      <c r="CD222" s="124" t="s">
        <v>1397</v>
      </c>
      <c r="CE222" s="43">
        <v>10853</v>
      </c>
      <c r="CF222" s="43" t="s">
        <v>890</v>
      </c>
      <c r="CG222" s="251">
        <v>37734</v>
      </c>
      <c r="CH222" s="126"/>
      <c r="CK222" s="39" t="s">
        <v>451</v>
      </c>
      <c r="CL222" s="43">
        <v>0.41</v>
      </c>
      <c r="CM222" s="43" t="s">
        <v>1396</v>
      </c>
      <c r="CP222" s="43" t="s">
        <v>1397</v>
      </c>
      <c r="CQ222" s="43">
        <v>1139</v>
      </c>
      <c r="DR222" s="38"/>
    </row>
    <row r="223" spans="1:122" s="39" customFormat="1" hidden="1" x14ac:dyDescent="0.2">
      <c r="A223" s="44" t="str">
        <f t="shared" si="68"/>
        <v>Endicott</v>
      </c>
      <c r="B223" s="44" t="str">
        <f t="shared" si="81"/>
        <v>1,1,1-Trichloroethane</v>
      </c>
      <c r="C223" s="38" t="s">
        <v>2587</v>
      </c>
      <c r="D223" s="38" t="str">
        <f t="shared" si="80"/>
        <v>LS</v>
      </c>
      <c r="E223" s="44" t="s">
        <v>372</v>
      </c>
      <c r="F223" s="155" t="str">
        <f t="shared" si="74"/>
        <v>Commercial 015</v>
      </c>
      <c r="G223" s="44" t="str">
        <f t="shared" si="69"/>
        <v>commercial</v>
      </c>
      <c r="H223" s="44" t="str">
        <f t="shared" si="70"/>
        <v/>
      </c>
      <c r="I223" s="38"/>
      <c r="J223" s="38"/>
      <c r="K223" s="38"/>
      <c r="L223" s="44"/>
      <c r="M223" s="38" t="str">
        <f t="shared" si="82"/>
        <v>Y</v>
      </c>
      <c r="N223" s="38" t="str">
        <f t="shared" si="71"/>
        <v>n</v>
      </c>
      <c r="O223" s="38" t="str">
        <f>IF(AJ223="","",IF(M223="N","n","Y"))</f>
        <v>Y</v>
      </c>
      <c r="P223" s="38"/>
      <c r="Q223" s="38"/>
      <c r="R223" s="38"/>
      <c r="S223" s="38"/>
      <c r="T223" s="38"/>
      <c r="U223" s="38"/>
      <c r="V223" s="38"/>
      <c r="W223" s="38"/>
      <c r="X223" s="38"/>
      <c r="Y223" s="38" t="str">
        <f t="shared" si="83"/>
        <v>Y</v>
      </c>
      <c r="Z223" s="38" t="str">
        <f t="shared" si="72"/>
        <v>n</v>
      </c>
      <c r="AA223" s="38" t="str">
        <f>IF(AM223="","",IF(Y223="N","n","Y"))</f>
        <v>Y</v>
      </c>
      <c r="AC223" s="59">
        <v>45</v>
      </c>
      <c r="AD223" s="204">
        <v>2.6666666666666665E-2</v>
      </c>
      <c r="AE223" s="38">
        <v>1</v>
      </c>
      <c r="AF223" s="38">
        <v>0</v>
      </c>
      <c r="AG223" s="125"/>
      <c r="AI223" s="123"/>
      <c r="AJ223" s="40">
        <f t="shared" si="66"/>
        <v>45</v>
      </c>
      <c r="AK223" s="40"/>
      <c r="AL223" s="40"/>
      <c r="AM223" s="40">
        <f t="shared" si="75"/>
        <v>1.2</v>
      </c>
      <c r="AN223" s="39">
        <f t="shared" si="73"/>
        <v>3.1</v>
      </c>
      <c r="AO223" s="204"/>
      <c r="AP223" s="204">
        <f t="shared" si="67"/>
        <v>2.6666666666666665E-2</v>
      </c>
      <c r="AQ223" s="45"/>
      <c r="AR223" s="45"/>
      <c r="AS223" s="115"/>
      <c r="AT223" s="115"/>
      <c r="AU223" s="115">
        <f t="shared" si="76"/>
        <v>1</v>
      </c>
      <c r="AV223" s="115">
        <f t="shared" si="77"/>
        <v>0</v>
      </c>
      <c r="AY223" s="115"/>
      <c r="AZ223" s="115"/>
      <c r="BA223" s="43">
        <v>32</v>
      </c>
      <c r="BB223" s="43" t="s">
        <v>2013</v>
      </c>
      <c r="BC223" s="48" t="s">
        <v>1403</v>
      </c>
      <c r="BE223" s="37" t="s">
        <v>2345</v>
      </c>
      <c r="BG223" s="43">
        <v>294</v>
      </c>
      <c r="BH223" s="43" t="s">
        <v>891</v>
      </c>
      <c r="BJ223" s="43" t="s">
        <v>2054</v>
      </c>
      <c r="BP223" s="48" t="s">
        <v>1406</v>
      </c>
      <c r="BQ223" s="43" t="s">
        <v>892</v>
      </c>
      <c r="BS223" s="43" t="s">
        <v>558</v>
      </c>
      <c r="BT223" s="43" t="s">
        <v>893</v>
      </c>
      <c r="BU223" s="43"/>
      <c r="BV223" s="43"/>
      <c r="BW223" s="243">
        <v>37736</v>
      </c>
      <c r="BX223" s="243"/>
      <c r="BY223" s="48" t="s">
        <v>451</v>
      </c>
      <c r="BZ223" s="43">
        <v>1.2</v>
      </c>
      <c r="CA223" s="43" t="s">
        <v>1396</v>
      </c>
      <c r="CD223" s="124" t="s">
        <v>1397</v>
      </c>
      <c r="CE223" s="43">
        <v>12551</v>
      </c>
      <c r="CF223" s="43" t="s">
        <v>894</v>
      </c>
      <c r="CG223" s="251">
        <v>37736</v>
      </c>
      <c r="CH223" s="126"/>
      <c r="CK223" s="39" t="s">
        <v>451</v>
      </c>
      <c r="CL223" s="43">
        <v>45</v>
      </c>
      <c r="CM223" s="43" t="s">
        <v>1396</v>
      </c>
      <c r="CP223" s="43" t="s">
        <v>1397</v>
      </c>
      <c r="CQ223" s="43">
        <v>1346</v>
      </c>
      <c r="DR223" s="38"/>
    </row>
    <row r="224" spans="1:122" s="39" customFormat="1" hidden="1" x14ac:dyDescent="0.2">
      <c r="A224" s="44" t="str">
        <f t="shared" si="68"/>
        <v>Endicott</v>
      </c>
      <c r="B224" s="44" t="str">
        <f t="shared" si="81"/>
        <v>1,1,2-Trichloro-1,2,2-trifluoroethane</v>
      </c>
      <c r="C224" s="38" t="s">
        <v>2587</v>
      </c>
      <c r="D224" s="38" t="str">
        <f t="shared" si="80"/>
        <v>LS</v>
      </c>
      <c r="E224" s="44" t="s">
        <v>372</v>
      </c>
      <c r="F224" s="155" t="str">
        <f t="shared" si="74"/>
        <v>Commercial 015</v>
      </c>
      <c r="G224" s="44" t="str">
        <f t="shared" si="69"/>
        <v>commercial</v>
      </c>
      <c r="H224" s="44" t="str">
        <f t="shared" si="70"/>
        <v/>
      </c>
      <c r="I224" s="38"/>
      <c r="J224" s="38"/>
      <c r="K224" s="38"/>
      <c r="L224" s="44"/>
      <c r="M224" s="38" t="str">
        <f t="shared" si="82"/>
        <v>Y</v>
      </c>
      <c r="N224" s="38" t="str">
        <f t="shared" si="71"/>
        <v>n</v>
      </c>
      <c r="O224" s="38" t="s">
        <v>541</v>
      </c>
      <c r="P224" s="44" t="s">
        <v>310</v>
      </c>
      <c r="Q224" s="38"/>
      <c r="R224" s="38"/>
      <c r="S224" s="38"/>
      <c r="T224" s="38"/>
      <c r="U224" s="38"/>
      <c r="V224" s="38"/>
      <c r="W224" s="38"/>
      <c r="X224" s="38"/>
      <c r="Y224" s="38" t="str">
        <f t="shared" si="83"/>
        <v>Y</v>
      </c>
      <c r="Z224" s="38" t="str">
        <f t="shared" si="72"/>
        <v>n</v>
      </c>
      <c r="AA224" s="38" t="str">
        <f>IF(AM224="","",IF(Y224="N","n","Y"))</f>
        <v>Y</v>
      </c>
      <c r="AC224" s="59">
        <v>2.4</v>
      </c>
      <c r="AD224" s="204">
        <v>0.28333333333333338</v>
      </c>
      <c r="AE224" s="38">
        <v>1</v>
      </c>
      <c r="AF224" s="38">
        <v>0</v>
      </c>
      <c r="AG224" s="125"/>
      <c r="AI224" s="123"/>
      <c r="AJ224" s="40">
        <f t="shared" si="66"/>
        <v>2.4</v>
      </c>
      <c r="AK224" s="40"/>
      <c r="AL224" s="40"/>
      <c r="AM224" s="40">
        <f t="shared" si="75"/>
        <v>0.68</v>
      </c>
      <c r="AN224" s="39">
        <f t="shared" si="73"/>
        <v>1.8</v>
      </c>
      <c r="AO224" s="204"/>
      <c r="AP224" s="204">
        <f t="shared" si="67"/>
        <v>0.28333333333333338</v>
      </c>
      <c r="AQ224" s="45"/>
      <c r="AR224" s="45"/>
      <c r="AS224" s="115"/>
      <c r="AT224" s="115"/>
      <c r="AU224" s="115">
        <f t="shared" si="76"/>
        <v>1</v>
      </c>
      <c r="AV224" s="115">
        <f t="shared" si="77"/>
        <v>0</v>
      </c>
      <c r="AY224" s="115"/>
      <c r="AZ224" s="115"/>
      <c r="BA224" s="43">
        <v>32</v>
      </c>
      <c r="BB224" s="43" t="s">
        <v>2013</v>
      </c>
      <c r="BC224" s="48" t="s">
        <v>1403</v>
      </c>
      <c r="BE224" s="37" t="s">
        <v>2345</v>
      </c>
      <c r="BG224" s="43">
        <v>294</v>
      </c>
      <c r="BH224" s="43" t="s">
        <v>891</v>
      </c>
      <c r="BJ224" s="43" t="s">
        <v>2054</v>
      </c>
      <c r="BP224" s="48" t="s">
        <v>1406</v>
      </c>
      <c r="BQ224" s="43" t="s">
        <v>892</v>
      </c>
      <c r="BS224" s="43" t="s">
        <v>1132</v>
      </c>
      <c r="BT224" s="43" t="s">
        <v>893</v>
      </c>
      <c r="BU224" s="43"/>
      <c r="BV224" s="43"/>
      <c r="BW224" s="243">
        <v>37736</v>
      </c>
      <c r="BX224" s="243"/>
      <c r="BY224" s="48" t="s">
        <v>451</v>
      </c>
      <c r="BZ224" s="43">
        <v>0.68</v>
      </c>
      <c r="CA224" s="43" t="s">
        <v>1396</v>
      </c>
      <c r="CD224" s="124" t="s">
        <v>1397</v>
      </c>
      <c r="CE224" s="43">
        <v>12556</v>
      </c>
      <c r="CF224" s="43" t="s">
        <v>894</v>
      </c>
      <c r="CG224" s="251">
        <v>37736</v>
      </c>
      <c r="CH224" s="126"/>
      <c r="CK224" s="39" t="s">
        <v>451</v>
      </c>
      <c r="CL224" s="43">
        <v>2.4</v>
      </c>
      <c r="CM224" s="43" t="s">
        <v>1396</v>
      </c>
      <c r="CP224" s="43" t="s">
        <v>1397</v>
      </c>
      <c r="CQ224" s="43">
        <v>1453</v>
      </c>
      <c r="DR224" s="38"/>
    </row>
    <row r="225" spans="1:122" s="39" customFormat="1" hidden="1" x14ac:dyDescent="0.2">
      <c r="A225" s="44" t="str">
        <f t="shared" si="68"/>
        <v>Endicott</v>
      </c>
      <c r="B225" s="44" t="str">
        <f t="shared" si="81"/>
        <v>Tetrachloroethylene</v>
      </c>
      <c r="C225" s="38" t="s">
        <v>2587</v>
      </c>
      <c r="D225" s="38" t="str">
        <f t="shared" si="80"/>
        <v>LS</v>
      </c>
      <c r="E225" s="44" t="s">
        <v>372</v>
      </c>
      <c r="F225" s="155" t="str">
        <f t="shared" si="74"/>
        <v>Commercial 015</v>
      </c>
      <c r="G225" s="44" t="str">
        <f t="shared" si="69"/>
        <v>commercial</v>
      </c>
      <c r="H225" s="44" t="str">
        <f t="shared" si="70"/>
        <v/>
      </c>
      <c r="I225" s="38"/>
      <c r="J225" s="38"/>
      <c r="K225" s="38"/>
      <c r="L225" s="44"/>
      <c r="M225" s="38" t="str">
        <f t="shared" si="82"/>
        <v>Y</v>
      </c>
      <c r="N225" s="38" t="str">
        <f t="shared" si="71"/>
        <v>n</v>
      </c>
      <c r="O225" s="38" t="s">
        <v>541</v>
      </c>
      <c r="P225" s="44" t="s">
        <v>310</v>
      </c>
      <c r="Q225" s="38"/>
      <c r="R225" s="38"/>
      <c r="S225" s="38"/>
      <c r="T225" s="38"/>
      <c r="U225" s="38"/>
      <c r="V225" s="38"/>
      <c r="W225" s="38"/>
      <c r="X225" s="38"/>
      <c r="Y225" s="38" t="str">
        <f t="shared" si="83"/>
        <v>Y</v>
      </c>
      <c r="Z225" s="38" t="str">
        <f t="shared" si="72"/>
        <v>n</v>
      </c>
      <c r="AA225" s="38" t="str">
        <f>IF(AM225="","",IF(Y225="N","n","Y"))</f>
        <v>Y</v>
      </c>
      <c r="AC225" s="59">
        <v>6.5</v>
      </c>
      <c r="AD225" s="204">
        <v>0.13538461538461538</v>
      </c>
      <c r="AE225" s="38">
        <v>1</v>
      </c>
      <c r="AF225" s="38">
        <v>0</v>
      </c>
      <c r="AG225" s="125"/>
      <c r="AI225" s="123"/>
      <c r="AJ225" s="40">
        <f t="shared" si="66"/>
        <v>6.5</v>
      </c>
      <c r="AK225" s="40"/>
      <c r="AL225" s="40"/>
      <c r="AM225" s="40">
        <f t="shared" si="75"/>
        <v>0.88</v>
      </c>
      <c r="AN225" s="39">
        <f t="shared" si="73"/>
        <v>3.8</v>
      </c>
      <c r="AO225" s="204"/>
      <c r="AP225" s="204">
        <f t="shared" si="67"/>
        <v>0.13538461538461538</v>
      </c>
      <c r="AQ225" s="45"/>
      <c r="AR225" s="45"/>
      <c r="AS225" s="115"/>
      <c r="AT225" s="115"/>
      <c r="AU225" s="115">
        <f t="shared" si="76"/>
        <v>1</v>
      </c>
      <c r="AV225" s="115">
        <f t="shared" si="77"/>
        <v>0</v>
      </c>
      <c r="AY225" s="115"/>
      <c r="AZ225" s="115"/>
      <c r="BA225" s="43">
        <v>32</v>
      </c>
      <c r="BB225" s="43" t="s">
        <v>2013</v>
      </c>
      <c r="BC225" s="48" t="s">
        <v>1403</v>
      </c>
      <c r="BE225" s="37" t="s">
        <v>2345</v>
      </c>
      <c r="BG225" s="43">
        <v>294</v>
      </c>
      <c r="BH225" s="43" t="s">
        <v>891</v>
      </c>
      <c r="BJ225" s="43" t="s">
        <v>2054</v>
      </c>
      <c r="BP225" s="48" t="s">
        <v>1406</v>
      </c>
      <c r="BQ225" s="43" t="s">
        <v>892</v>
      </c>
      <c r="BS225" s="43" t="s">
        <v>2057</v>
      </c>
      <c r="BT225" s="43" t="s">
        <v>893</v>
      </c>
      <c r="BU225" s="43"/>
      <c r="BV225" s="43"/>
      <c r="BW225" s="243">
        <v>37736</v>
      </c>
      <c r="BX225" s="243"/>
      <c r="BY225" s="48" t="s">
        <v>451</v>
      </c>
      <c r="BZ225" s="43">
        <v>0.88</v>
      </c>
      <c r="CA225" s="43" t="s">
        <v>1396</v>
      </c>
      <c r="CD225" s="124" t="s">
        <v>1397</v>
      </c>
      <c r="CE225" s="43">
        <v>12558</v>
      </c>
      <c r="CF225" s="43" t="s">
        <v>894</v>
      </c>
      <c r="CG225" s="251">
        <v>37736</v>
      </c>
      <c r="CH225" s="126"/>
      <c r="CK225" s="39" t="s">
        <v>451</v>
      </c>
      <c r="CL225" s="43">
        <v>6.5</v>
      </c>
      <c r="CM225" s="43" t="s">
        <v>1396</v>
      </c>
      <c r="CP225" s="43" t="s">
        <v>1397</v>
      </c>
      <c r="CQ225" s="43">
        <v>1179</v>
      </c>
      <c r="DR225" s="38"/>
    </row>
    <row r="226" spans="1:122" s="39" customFormat="1" hidden="1" x14ac:dyDescent="0.2">
      <c r="A226" s="44" t="str">
        <f t="shared" si="68"/>
        <v>Endicott</v>
      </c>
      <c r="B226" s="44" t="str">
        <f t="shared" si="81"/>
        <v>1,1,1-Trichloroethane</v>
      </c>
      <c r="C226" s="38" t="s">
        <v>2587</v>
      </c>
      <c r="D226" s="38" t="str">
        <f t="shared" si="80"/>
        <v>LS</v>
      </c>
      <c r="E226" s="44" t="s">
        <v>372</v>
      </c>
      <c r="F226" s="155" t="str">
        <f t="shared" si="74"/>
        <v>Commercial 016</v>
      </c>
      <c r="G226" s="44" t="str">
        <f t="shared" si="69"/>
        <v>commercial</v>
      </c>
      <c r="H226" s="44" t="str">
        <f t="shared" si="70"/>
        <v/>
      </c>
      <c r="I226" s="38"/>
      <c r="J226" s="38"/>
      <c r="K226" s="38"/>
      <c r="L226" s="44"/>
      <c r="M226" s="38" t="str">
        <f t="shared" si="82"/>
        <v>Y</v>
      </c>
      <c r="N226" s="38" t="str">
        <f t="shared" si="71"/>
        <v>n</v>
      </c>
      <c r="O226" s="38" t="s">
        <v>541</v>
      </c>
      <c r="P226" s="114" t="s">
        <v>310</v>
      </c>
      <c r="Q226" s="114"/>
      <c r="R226" s="114"/>
      <c r="S226" s="114"/>
      <c r="T226" s="114"/>
      <c r="U226" s="114"/>
      <c r="V226" s="114"/>
      <c r="W226" s="114"/>
      <c r="X226" s="114"/>
      <c r="Y226" s="38" t="str">
        <f t="shared" si="83"/>
        <v>Y</v>
      </c>
      <c r="Z226" s="38" t="str">
        <f t="shared" si="72"/>
        <v>Y</v>
      </c>
      <c r="AA226" s="38" t="s">
        <v>541</v>
      </c>
      <c r="AC226" s="59">
        <v>6.1</v>
      </c>
      <c r="AD226" s="204">
        <v>1.1967213114754098</v>
      </c>
      <c r="AE226" s="38">
        <v>1</v>
      </c>
      <c r="AF226" s="38">
        <v>0</v>
      </c>
      <c r="AG226" s="125"/>
      <c r="AI226" s="123"/>
      <c r="AJ226" s="40">
        <f t="shared" ref="AJ226:AJ289" si="84">IF(CL226="","",IF(CM226="mg/m3",1000*CL226,IF(CM226="ppbv",CL226*INDEX(ppbv_ug_m3,MATCH(BS226,ChemName,0)),CL226)))</f>
        <v>6.1</v>
      </c>
      <c r="AK226" s="40"/>
      <c r="AL226" s="40"/>
      <c r="AM226" s="40">
        <f t="shared" si="75"/>
        <v>7.3</v>
      </c>
      <c r="AN226" s="39">
        <f t="shared" si="73"/>
        <v>3.1</v>
      </c>
      <c r="AO226" s="204"/>
      <c r="AP226" s="204">
        <f t="shared" ref="AP226:AP289" si="85">IF(AJ226="","",AM226/AJ226)</f>
        <v>1.1967213114754098</v>
      </c>
      <c r="AQ226" s="45"/>
      <c r="AR226" s="45"/>
      <c r="AS226" s="115"/>
      <c r="AT226" s="115"/>
      <c r="AU226" s="115">
        <f t="shared" si="76"/>
        <v>1</v>
      </c>
      <c r="AV226" s="115">
        <f t="shared" si="77"/>
        <v>0</v>
      </c>
      <c r="AY226" s="115"/>
      <c r="AZ226" s="115"/>
      <c r="BA226" s="43">
        <v>32</v>
      </c>
      <c r="BB226" s="43" t="s">
        <v>2013</v>
      </c>
      <c r="BC226" s="48" t="s">
        <v>1403</v>
      </c>
      <c r="BE226" s="37" t="s">
        <v>2345</v>
      </c>
      <c r="BG226" s="43">
        <v>295</v>
      </c>
      <c r="BH226" s="43" t="s">
        <v>895</v>
      </c>
      <c r="BJ226" s="43" t="s">
        <v>2054</v>
      </c>
      <c r="BP226" s="48" t="s">
        <v>1406</v>
      </c>
      <c r="BQ226" s="43" t="s">
        <v>896</v>
      </c>
      <c r="BR226" s="43" t="s">
        <v>897</v>
      </c>
      <c r="BS226" s="43" t="s">
        <v>558</v>
      </c>
      <c r="BT226" s="43" t="s">
        <v>898</v>
      </c>
      <c r="BU226" s="43"/>
      <c r="BV226" s="43"/>
      <c r="BW226" s="243">
        <v>37726</v>
      </c>
      <c r="BX226" s="243"/>
      <c r="BY226" s="48" t="s">
        <v>450</v>
      </c>
      <c r="BZ226" s="43">
        <v>7.3</v>
      </c>
      <c r="CA226" s="43" t="s">
        <v>1396</v>
      </c>
      <c r="CD226" s="124" t="s">
        <v>1397</v>
      </c>
      <c r="CE226" s="43">
        <v>12793</v>
      </c>
      <c r="CF226" s="43" t="s">
        <v>899</v>
      </c>
      <c r="CG226" s="251">
        <v>37726</v>
      </c>
      <c r="CH226" s="126"/>
      <c r="CK226" s="39" t="s">
        <v>451</v>
      </c>
      <c r="CL226" s="43">
        <v>6.1</v>
      </c>
      <c r="CM226" s="43" t="s">
        <v>1396</v>
      </c>
      <c r="CP226" s="43" t="s">
        <v>1397</v>
      </c>
      <c r="CQ226" s="43">
        <v>1352</v>
      </c>
      <c r="DR226" s="38"/>
    </row>
    <row r="227" spans="1:122" s="39" customFormat="1" hidden="1" x14ac:dyDescent="0.2">
      <c r="A227" s="44" t="str">
        <f t="shared" si="68"/>
        <v>Endicott</v>
      </c>
      <c r="B227" s="44" t="str">
        <f t="shared" si="81"/>
        <v>Methylene chloride</v>
      </c>
      <c r="C227" s="38" t="s">
        <v>2587</v>
      </c>
      <c r="D227" s="38" t="str">
        <f t="shared" si="80"/>
        <v>LS</v>
      </c>
      <c r="E227" s="44" t="s">
        <v>372</v>
      </c>
      <c r="F227" s="155" t="str">
        <f t="shared" si="74"/>
        <v>Commercial 016</v>
      </c>
      <c r="G227" s="44" t="str">
        <f t="shared" si="69"/>
        <v>commercial</v>
      </c>
      <c r="H227" s="44" t="str">
        <f t="shared" si="70"/>
        <v/>
      </c>
      <c r="I227" s="38"/>
      <c r="J227" s="38"/>
      <c r="K227" s="38"/>
      <c r="L227" s="44"/>
      <c r="M227" s="38" t="str">
        <f t="shared" si="82"/>
        <v>Y</v>
      </c>
      <c r="N227" s="38" t="str">
        <f t="shared" si="71"/>
        <v>n</v>
      </c>
      <c r="O227" s="38" t="s">
        <v>541</v>
      </c>
      <c r="P227" s="114" t="s">
        <v>1453</v>
      </c>
      <c r="Q227" s="114"/>
      <c r="R227" s="114"/>
      <c r="S227" s="114"/>
      <c r="T227" s="114"/>
      <c r="U227" s="114"/>
      <c r="V227" s="114"/>
      <c r="W227" s="114"/>
      <c r="X227" s="114"/>
      <c r="Y227" s="38" t="str">
        <f t="shared" si="83"/>
        <v>Y</v>
      </c>
      <c r="Z227" s="38" t="str">
        <f t="shared" si="72"/>
        <v>Y</v>
      </c>
      <c r="AA227" s="38" t="s">
        <v>541</v>
      </c>
      <c r="AC227" s="59">
        <v>10</v>
      </c>
      <c r="AD227" s="204">
        <v>10</v>
      </c>
      <c r="AE227" s="38">
        <v>1</v>
      </c>
      <c r="AF227" s="38">
        <v>0</v>
      </c>
      <c r="AG227" s="125"/>
      <c r="AI227" s="123"/>
      <c r="AJ227" s="40">
        <f t="shared" si="84"/>
        <v>10</v>
      </c>
      <c r="AK227" s="40"/>
      <c r="AL227" s="40"/>
      <c r="AM227" s="40">
        <f t="shared" si="75"/>
        <v>100</v>
      </c>
      <c r="AN227" s="39">
        <f t="shared" si="73"/>
        <v>10.5</v>
      </c>
      <c r="AO227" s="204"/>
      <c r="AP227" s="204">
        <f t="shared" si="85"/>
        <v>10</v>
      </c>
      <c r="AQ227" s="45"/>
      <c r="AR227" s="45"/>
      <c r="AS227" s="115"/>
      <c r="AT227" s="115"/>
      <c r="AU227" s="115">
        <f t="shared" si="76"/>
        <v>1</v>
      </c>
      <c r="AV227" s="115">
        <f t="shared" si="77"/>
        <v>0</v>
      </c>
      <c r="AY227" s="115"/>
      <c r="AZ227" s="115"/>
      <c r="BA227" s="43">
        <v>32</v>
      </c>
      <c r="BB227" s="43" t="s">
        <v>2013</v>
      </c>
      <c r="BC227" s="48" t="s">
        <v>1403</v>
      </c>
      <c r="BE227" s="37" t="s">
        <v>2345</v>
      </c>
      <c r="BG227" s="43">
        <v>295</v>
      </c>
      <c r="BH227" s="43" t="s">
        <v>895</v>
      </c>
      <c r="BJ227" s="43" t="s">
        <v>2054</v>
      </c>
      <c r="BP227" s="48" t="s">
        <v>1406</v>
      </c>
      <c r="BQ227" s="43" t="s">
        <v>896</v>
      </c>
      <c r="BR227" s="43" t="s">
        <v>897</v>
      </c>
      <c r="BS227" s="43" t="s">
        <v>837</v>
      </c>
      <c r="BT227" s="43" t="s">
        <v>898</v>
      </c>
      <c r="BU227" s="43"/>
      <c r="BV227" s="43"/>
      <c r="BW227" s="243">
        <v>37726</v>
      </c>
      <c r="BX227" s="243"/>
      <c r="BY227" s="48" t="s">
        <v>450</v>
      </c>
      <c r="BZ227" s="43">
        <v>100</v>
      </c>
      <c r="CA227" s="43" t="s">
        <v>1396</v>
      </c>
      <c r="CD227" s="124" t="s">
        <v>1397</v>
      </c>
      <c r="CE227" s="43">
        <v>12799</v>
      </c>
      <c r="CF227" s="43" t="s">
        <v>899</v>
      </c>
      <c r="CG227" s="251">
        <v>37726</v>
      </c>
      <c r="CH227" s="126"/>
      <c r="CK227" s="39" t="s">
        <v>451</v>
      </c>
      <c r="CL227" s="43">
        <v>10</v>
      </c>
      <c r="CM227" s="43" t="s">
        <v>1396</v>
      </c>
      <c r="CP227" s="43" t="s">
        <v>1397</v>
      </c>
      <c r="CQ227" s="43">
        <v>1496</v>
      </c>
      <c r="DR227" s="38"/>
    </row>
    <row r="228" spans="1:122" s="39" customFormat="1" hidden="1" x14ac:dyDescent="0.2">
      <c r="A228" s="44" t="str">
        <f t="shared" si="68"/>
        <v>Endicott</v>
      </c>
      <c r="B228" s="44" t="str">
        <f t="shared" si="81"/>
        <v>Tetrachloroethylene</v>
      </c>
      <c r="C228" s="38" t="s">
        <v>2587</v>
      </c>
      <c r="D228" s="38" t="str">
        <f t="shared" si="80"/>
        <v>LS</v>
      </c>
      <c r="E228" s="44" t="s">
        <v>372</v>
      </c>
      <c r="F228" s="155" t="str">
        <f t="shared" si="74"/>
        <v>Commercial 016</v>
      </c>
      <c r="G228" s="44" t="str">
        <f t="shared" si="69"/>
        <v>commercial</v>
      </c>
      <c r="H228" s="44" t="str">
        <f t="shared" si="70"/>
        <v/>
      </c>
      <c r="I228" s="38"/>
      <c r="J228" s="38"/>
      <c r="K228" s="38"/>
      <c r="L228" s="44"/>
      <c r="M228" s="38" t="str">
        <f t="shared" si="82"/>
        <v>Y</v>
      </c>
      <c r="N228" s="38" t="str">
        <f t="shared" si="71"/>
        <v>Y</v>
      </c>
      <c r="O228" s="38" t="str">
        <f t="shared" ref="O228:O237" si="86">IF(AJ228="","",IF(M228="N","n","Y"))</f>
        <v>Y</v>
      </c>
      <c r="P228" s="38"/>
      <c r="Q228" s="38"/>
      <c r="R228" s="38"/>
      <c r="S228" s="38"/>
      <c r="T228" s="38"/>
      <c r="U228" s="38"/>
      <c r="V228" s="38"/>
      <c r="W228" s="38"/>
      <c r="X228" s="38"/>
      <c r="Y228" s="38" t="str">
        <f t="shared" si="83"/>
        <v>Y</v>
      </c>
      <c r="Z228" s="38" t="str">
        <f t="shared" si="72"/>
        <v>Y</v>
      </c>
      <c r="AA228" s="38" t="str">
        <f t="shared" ref="AA228:AA237" si="87">IF(AM228="","",IF(Y228="N","n","Y"))</f>
        <v>Y</v>
      </c>
      <c r="AC228" s="59">
        <v>940</v>
      </c>
      <c r="AD228" s="204">
        <v>5.3191489361702128E-2</v>
      </c>
      <c r="AE228" s="38">
        <v>1</v>
      </c>
      <c r="AF228" s="38">
        <v>0</v>
      </c>
      <c r="AG228" s="125"/>
      <c r="AI228" s="123"/>
      <c r="AJ228" s="40">
        <f t="shared" si="84"/>
        <v>940</v>
      </c>
      <c r="AK228" s="40"/>
      <c r="AL228" s="40"/>
      <c r="AM228" s="40">
        <f t="shared" si="75"/>
        <v>50</v>
      </c>
      <c r="AN228" s="39">
        <f t="shared" si="73"/>
        <v>3.8</v>
      </c>
      <c r="AO228" s="204"/>
      <c r="AP228" s="204">
        <f t="shared" si="85"/>
        <v>5.3191489361702128E-2</v>
      </c>
      <c r="AQ228" s="45"/>
      <c r="AR228" s="45"/>
      <c r="AS228" s="115"/>
      <c r="AT228" s="115"/>
      <c r="AU228" s="115">
        <f t="shared" si="76"/>
        <v>1</v>
      </c>
      <c r="AV228" s="115">
        <f t="shared" si="77"/>
        <v>0</v>
      </c>
      <c r="AY228" s="115"/>
      <c r="AZ228" s="115"/>
      <c r="BA228" s="43">
        <v>32</v>
      </c>
      <c r="BB228" s="43" t="s">
        <v>2013</v>
      </c>
      <c r="BC228" s="48" t="s">
        <v>1403</v>
      </c>
      <c r="BE228" s="37" t="s">
        <v>2345</v>
      </c>
      <c r="BG228" s="43">
        <v>295</v>
      </c>
      <c r="BH228" s="43" t="s">
        <v>895</v>
      </c>
      <c r="BJ228" s="43" t="s">
        <v>2054</v>
      </c>
      <c r="BP228" s="48" t="s">
        <v>1406</v>
      </c>
      <c r="BQ228" s="43" t="s">
        <v>896</v>
      </c>
      <c r="BR228" s="43" t="s">
        <v>897</v>
      </c>
      <c r="BS228" s="43" t="s">
        <v>2057</v>
      </c>
      <c r="BT228" s="43" t="s">
        <v>898</v>
      </c>
      <c r="BU228" s="43"/>
      <c r="BV228" s="43"/>
      <c r="BW228" s="243">
        <v>37726</v>
      </c>
      <c r="BX228" s="243"/>
      <c r="BY228" s="48" t="s">
        <v>450</v>
      </c>
      <c r="BZ228" s="43">
        <v>50</v>
      </c>
      <c r="CA228" s="43" t="s">
        <v>1396</v>
      </c>
      <c r="CD228" s="124" t="s">
        <v>1397</v>
      </c>
      <c r="CE228" s="43">
        <v>12800</v>
      </c>
      <c r="CF228" s="43" t="s">
        <v>899</v>
      </c>
      <c r="CG228" s="251">
        <v>37726</v>
      </c>
      <c r="CH228" s="126"/>
      <c r="CK228" s="39" t="s">
        <v>451</v>
      </c>
      <c r="CL228" s="43">
        <v>940</v>
      </c>
      <c r="CM228" s="43" t="s">
        <v>1396</v>
      </c>
      <c r="CP228" s="43" t="s">
        <v>1397</v>
      </c>
      <c r="CQ228" s="43">
        <v>1186</v>
      </c>
      <c r="DR228" s="38"/>
    </row>
    <row r="229" spans="1:122" s="39" customFormat="1" hidden="1" x14ac:dyDescent="0.2">
      <c r="A229" s="44" t="str">
        <f t="shared" si="68"/>
        <v>Endicott</v>
      </c>
      <c r="B229" s="44" t="str">
        <f t="shared" si="81"/>
        <v>Trichloroethylene</v>
      </c>
      <c r="C229" s="38" t="s">
        <v>2587</v>
      </c>
      <c r="D229" s="38" t="str">
        <f t="shared" si="80"/>
        <v>LS</v>
      </c>
      <c r="E229" s="44" t="s">
        <v>372</v>
      </c>
      <c r="F229" s="155" t="str">
        <f t="shared" si="74"/>
        <v>Commercial 016</v>
      </c>
      <c r="G229" s="44" t="str">
        <f t="shared" si="69"/>
        <v>commercial</v>
      </c>
      <c r="H229" s="44" t="str">
        <f t="shared" si="70"/>
        <v/>
      </c>
      <c r="I229" s="38"/>
      <c r="J229" s="38"/>
      <c r="K229" s="38"/>
      <c r="L229" s="44"/>
      <c r="M229" s="38" t="str">
        <f t="shared" si="82"/>
        <v>Y</v>
      </c>
      <c r="N229" s="38" t="str">
        <f t="shared" si="71"/>
        <v>n</v>
      </c>
      <c r="O229" s="38" t="str">
        <f t="shared" si="86"/>
        <v>Y</v>
      </c>
      <c r="P229" s="38"/>
      <c r="Q229" s="38"/>
      <c r="R229" s="38"/>
      <c r="S229" s="38"/>
      <c r="T229" s="38"/>
      <c r="U229" s="38"/>
      <c r="V229" s="38"/>
      <c r="W229" s="38"/>
      <c r="X229" s="38"/>
      <c r="Y229" s="38" t="str">
        <f t="shared" si="83"/>
        <v>Y</v>
      </c>
      <c r="Z229" s="38" t="str">
        <f t="shared" si="72"/>
        <v>Y</v>
      </c>
      <c r="AA229" s="38" t="str">
        <f t="shared" si="87"/>
        <v>Y</v>
      </c>
      <c r="AC229" s="59">
        <v>8.1999999999999993</v>
      </c>
      <c r="AD229" s="204">
        <v>0.29268292682926833</v>
      </c>
      <c r="AE229" s="38">
        <v>1</v>
      </c>
      <c r="AF229" s="38">
        <v>0</v>
      </c>
      <c r="AG229" s="125"/>
      <c r="AI229" s="123"/>
      <c r="AJ229" s="40">
        <f t="shared" si="84"/>
        <v>8.1999999999999993</v>
      </c>
      <c r="AK229" s="40"/>
      <c r="AL229" s="40"/>
      <c r="AM229" s="40">
        <f t="shared" si="75"/>
        <v>2.4</v>
      </c>
      <c r="AN229" s="39">
        <f t="shared" si="73"/>
        <v>0.5</v>
      </c>
      <c r="AO229" s="204"/>
      <c r="AP229" s="204">
        <f t="shared" si="85"/>
        <v>0.29268292682926833</v>
      </c>
      <c r="AQ229" s="45"/>
      <c r="AR229" s="45"/>
      <c r="AS229" s="115"/>
      <c r="AT229" s="115"/>
      <c r="AU229" s="115">
        <f t="shared" si="76"/>
        <v>1</v>
      </c>
      <c r="AV229" s="115">
        <f t="shared" si="77"/>
        <v>0</v>
      </c>
      <c r="AY229" s="115"/>
      <c r="AZ229" s="115"/>
      <c r="BA229" s="43">
        <v>32</v>
      </c>
      <c r="BB229" s="43" t="s">
        <v>2013</v>
      </c>
      <c r="BC229" s="48" t="s">
        <v>1403</v>
      </c>
      <c r="BE229" s="37" t="s">
        <v>2345</v>
      </c>
      <c r="BG229" s="43">
        <v>295</v>
      </c>
      <c r="BH229" s="43" t="s">
        <v>895</v>
      </c>
      <c r="BJ229" s="43" t="s">
        <v>2054</v>
      </c>
      <c r="BP229" s="48" t="s">
        <v>1406</v>
      </c>
      <c r="BQ229" s="43" t="s">
        <v>896</v>
      </c>
      <c r="BR229" s="43" t="s">
        <v>897</v>
      </c>
      <c r="BS229" s="43" t="s">
        <v>1393</v>
      </c>
      <c r="BT229" s="43" t="s">
        <v>898</v>
      </c>
      <c r="BU229" s="43"/>
      <c r="BV229" s="43"/>
      <c r="BW229" s="243">
        <v>37726</v>
      </c>
      <c r="BX229" s="243"/>
      <c r="BY229" s="48" t="s">
        <v>450</v>
      </c>
      <c r="BZ229" s="43">
        <v>2.4</v>
      </c>
      <c r="CA229" s="43" t="s">
        <v>1396</v>
      </c>
      <c r="CD229" s="124" t="s">
        <v>1397</v>
      </c>
      <c r="CE229" s="43">
        <v>12802</v>
      </c>
      <c r="CF229" s="43" t="s">
        <v>899</v>
      </c>
      <c r="CG229" s="251">
        <v>37726</v>
      </c>
      <c r="CH229" s="126"/>
      <c r="CK229" s="39" t="s">
        <v>451</v>
      </c>
      <c r="CL229" s="43">
        <v>8.1999999999999993</v>
      </c>
      <c r="CM229" s="43" t="s">
        <v>1396</v>
      </c>
      <c r="CP229" s="43" t="s">
        <v>1397</v>
      </c>
      <c r="CQ229" s="43">
        <v>1257</v>
      </c>
      <c r="DR229" s="38"/>
    </row>
    <row r="230" spans="1:122" s="39" customFormat="1" hidden="1" x14ac:dyDescent="0.2">
      <c r="A230" s="44" t="str">
        <f t="shared" si="68"/>
        <v>Endicott</v>
      </c>
      <c r="B230" s="44" t="str">
        <f t="shared" si="81"/>
        <v>1,1,1-Trichloroethane</v>
      </c>
      <c r="C230" s="38" t="s">
        <v>2587</v>
      </c>
      <c r="D230" s="38" t="str">
        <f t="shared" si="80"/>
        <v>LS</v>
      </c>
      <c r="E230" s="44" t="s">
        <v>372</v>
      </c>
      <c r="F230" s="155" t="str">
        <f t="shared" si="74"/>
        <v>Commercial 017</v>
      </c>
      <c r="G230" s="44" t="str">
        <f t="shared" si="69"/>
        <v>commercial</v>
      </c>
      <c r="H230" s="44" t="str">
        <f t="shared" si="70"/>
        <v/>
      </c>
      <c r="I230" s="38"/>
      <c r="J230" s="38"/>
      <c r="K230" s="38"/>
      <c r="L230" s="44"/>
      <c r="M230" s="38" t="str">
        <f t="shared" si="82"/>
        <v>Y</v>
      </c>
      <c r="N230" s="38" t="str">
        <f t="shared" si="71"/>
        <v>n</v>
      </c>
      <c r="O230" s="38" t="str">
        <f t="shared" si="86"/>
        <v>Y</v>
      </c>
      <c r="P230" s="38"/>
      <c r="Q230" s="38"/>
      <c r="R230" s="38"/>
      <c r="S230" s="38"/>
      <c r="T230" s="38"/>
      <c r="U230" s="38"/>
      <c r="V230" s="38"/>
      <c r="W230" s="38"/>
      <c r="X230" s="38"/>
      <c r="Y230" s="38" t="str">
        <f t="shared" si="83"/>
        <v>Y</v>
      </c>
      <c r="Z230" s="38" t="str">
        <f t="shared" si="72"/>
        <v>n</v>
      </c>
      <c r="AA230" s="38" t="str">
        <f t="shared" si="87"/>
        <v>Y</v>
      </c>
      <c r="AC230" s="59">
        <v>3.4</v>
      </c>
      <c r="AD230" s="204">
        <v>0.23823529411764707</v>
      </c>
      <c r="AE230" s="38">
        <v>1</v>
      </c>
      <c r="AF230" s="38">
        <v>0</v>
      </c>
      <c r="AG230" s="125"/>
      <c r="AI230" s="123"/>
      <c r="AJ230" s="40">
        <f t="shared" si="84"/>
        <v>3.4</v>
      </c>
      <c r="AK230" s="40"/>
      <c r="AL230" s="40"/>
      <c r="AM230" s="40">
        <f t="shared" si="75"/>
        <v>0.81</v>
      </c>
      <c r="AN230" s="39">
        <f t="shared" si="73"/>
        <v>3.1</v>
      </c>
      <c r="AO230" s="204"/>
      <c r="AP230" s="204">
        <f t="shared" si="85"/>
        <v>0.23823529411764707</v>
      </c>
      <c r="AQ230" s="45"/>
      <c r="AR230" s="45"/>
      <c r="AS230" s="115"/>
      <c r="AT230" s="115"/>
      <c r="AU230" s="115">
        <f t="shared" si="76"/>
        <v>1</v>
      </c>
      <c r="AV230" s="115">
        <f t="shared" si="77"/>
        <v>0</v>
      </c>
      <c r="AY230" s="115"/>
      <c r="AZ230" s="115"/>
      <c r="BA230" s="43">
        <v>32</v>
      </c>
      <c r="BB230" s="43" t="s">
        <v>2013</v>
      </c>
      <c r="BC230" s="48" t="s">
        <v>1403</v>
      </c>
      <c r="BE230" s="37" t="s">
        <v>2345</v>
      </c>
      <c r="BG230" s="43">
        <v>296</v>
      </c>
      <c r="BH230" s="43" t="s">
        <v>1322</v>
      </c>
      <c r="BJ230" s="43" t="s">
        <v>2054</v>
      </c>
      <c r="BP230" s="48" t="s">
        <v>1406</v>
      </c>
      <c r="BQ230" s="43" t="s">
        <v>1323</v>
      </c>
      <c r="BS230" s="43" t="s">
        <v>558</v>
      </c>
      <c r="BT230" s="43" t="s">
        <v>1990</v>
      </c>
      <c r="BU230" s="43"/>
      <c r="BV230" s="43"/>
      <c r="BW230" s="243">
        <v>37737</v>
      </c>
      <c r="BX230" s="243"/>
      <c r="BY230" s="48" t="s">
        <v>451</v>
      </c>
      <c r="BZ230" s="43">
        <v>0.81</v>
      </c>
      <c r="CA230" s="43" t="s">
        <v>1396</v>
      </c>
      <c r="CD230" s="124" t="s">
        <v>1397</v>
      </c>
      <c r="CE230" s="43">
        <v>13321</v>
      </c>
      <c r="CF230" s="43" t="s">
        <v>1990</v>
      </c>
      <c r="CG230" s="251">
        <v>37737</v>
      </c>
      <c r="CH230" s="126"/>
      <c r="CK230" s="39" t="s">
        <v>451</v>
      </c>
      <c r="CL230" s="43">
        <v>3.4</v>
      </c>
      <c r="CM230" s="43" t="s">
        <v>1396</v>
      </c>
      <c r="CP230" s="43" t="s">
        <v>1397</v>
      </c>
      <c r="CQ230" s="43">
        <v>1363</v>
      </c>
      <c r="DR230" s="38"/>
    </row>
    <row r="231" spans="1:122" s="39" customFormat="1" hidden="1" x14ac:dyDescent="0.2">
      <c r="A231" s="44" t="str">
        <f t="shared" si="68"/>
        <v>Endicott</v>
      </c>
      <c r="B231" s="44" t="str">
        <f t="shared" si="81"/>
        <v>1,1,1-Trichloroethane</v>
      </c>
      <c r="C231" s="38" t="s">
        <v>2587</v>
      </c>
      <c r="D231" s="38" t="str">
        <f t="shared" si="80"/>
        <v>LS</v>
      </c>
      <c r="E231" s="44" t="s">
        <v>372</v>
      </c>
      <c r="F231" s="155" t="str">
        <f t="shared" si="74"/>
        <v>Commercial 017</v>
      </c>
      <c r="G231" s="44" t="str">
        <f t="shared" si="69"/>
        <v>commercial</v>
      </c>
      <c r="H231" s="44" t="str">
        <f t="shared" si="70"/>
        <v/>
      </c>
      <c r="I231" s="38"/>
      <c r="J231" s="38"/>
      <c r="K231" s="38"/>
      <c r="L231" s="44"/>
      <c r="M231" s="38" t="str">
        <f t="shared" si="82"/>
        <v>Y</v>
      </c>
      <c r="N231" s="38" t="str">
        <f t="shared" si="71"/>
        <v>Y</v>
      </c>
      <c r="O231" s="38" t="str">
        <f t="shared" si="86"/>
        <v>Y</v>
      </c>
      <c r="P231" s="38"/>
      <c r="Q231" s="38"/>
      <c r="R231" s="38"/>
      <c r="S231" s="38"/>
      <c r="T231" s="38"/>
      <c r="U231" s="38"/>
      <c r="V231" s="38"/>
      <c r="W231" s="38"/>
      <c r="X231" s="38"/>
      <c r="Y231" s="38" t="str">
        <f t="shared" si="83"/>
        <v>Y</v>
      </c>
      <c r="Z231" s="38" t="str">
        <f t="shared" si="72"/>
        <v>Y</v>
      </c>
      <c r="AA231" s="38" t="str">
        <f t="shared" si="87"/>
        <v>Y</v>
      </c>
      <c r="AC231" s="59">
        <v>400</v>
      </c>
      <c r="AD231" s="204">
        <v>9.4999999999999998E-3</v>
      </c>
      <c r="AE231" s="38">
        <v>1</v>
      </c>
      <c r="AF231" s="38">
        <v>0</v>
      </c>
      <c r="AG231" s="125"/>
      <c r="AI231" s="123"/>
      <c r="AJ231" s="40">
        <f t="shared" si="84"/>
        <v>400</v>
      </c>
      <c r="AK231" s="40"/>
      <c r="AL231" s="40"/>
      <c r="AM231" s="40">
        <f t="shared" si="75"/>
        <v>3.8</v>
      </c>
      <c r="AN231" s="39">
        <f t="shared" si="73"/>
        <v>3.1</v>
      </c>
      <c r="AO231" s="204"/>
      <c r="AP231" s="204">
        <f t="shared" si="85"/>
        <v>9.4999999999999998E-3</v>
      </c>
      <c r="AQ231" s="45"/>
      <c r="AR231" s="45"/>
      <c r="AS231" s="115"/>
      <c r="AT231" s="115"/>
      <c r="AU231" s="115">
        <f t="shared" si="76"/>
        <v>1</v>
      </c>
      <c r="AV231" s="115">
        <f t="shared" si="77"/>
        <v>0</v>
      </c>
      <c r="AY231" s="115"/>
      <c r="AZ231" s="115"/>
      <c r="BA231" s="43">
        <v>32</v>
      </c>
      <c r="BB231" s="43" t="s">
        <v>2013</v>
      </c>
      <c r="BC231" s="48" t="s">
        <v>1403</v>
      </c>
      <c r="BE231" s="37" t="s">
        <v>2345</v>
      </c>
      <c r="BG231" s="43">
        <v>296</v>
      </c>
      <c r="BH231" s="43" t="s">
        <v>1322</v>
      </c>
      <c r="BJ231" s="43" t="s">
        <v>2054</v>
      </c>
      <c r="BP231" s="48" t="s">
        <v>1406</v>
      </c>
      <c r="BQ231" s="43" t="s">
        <v>1323</v>
      </c>
      <c r="BS231" s="43" t="s">
        <v>558</v>
      </c>
      <c r="BT231" s="43" t="s">
        <v>1990</v>
      </c>
      <c r="BU231" s="43"/>
      <c r="BV231" s="43"/>
      <c r="BW231" s="243">
        <v>37737</v>
      </c>
      <c r="BX231" s="243"/>
      <c r="BY231" s="48" t="s">
        <v>451</v>
      </c>
      <c r="BZ231" s="43">
        <v>3.8</v>
      </c>
      <c r="CA231" s="43" t="s">
        <v>1396</v>
      </c>
      <c r="CD231" s="124" t="s">
        <v>1397</v>
      </c>
      <c r="CE231" s="43">
        <v>13354</v>
      </c>
      <c r="CF231" s="43" t="s">
        <v>1990</v>
      </c>
      <c r="CG231" s="251">
        <v>37737</v>
      </c>
      <c r="CH231" s="126"/>
      <c r="CK231" s="39" t="s">
        <v>451</v>
      </c>
      <c r="CL231" s="43">
        <v>400</v>
      </c>
      <c r="CM231" s="43" t="s">
        <v>1396</v>
      </c>
      <c r="CP231" s="43" t="s">
        <v>1397</v>
      </c>
      <c r="CQ231" s="43">
        <v>1365</v>
      </c>
      <c r="DR231" s="38"/>
    </row>
    <row r="232" spans="1:122" s="39" customFormat="1" hidden="1" x14ac:dyDescent="0.2">
      <c r="A232" s="44" t="str">
        <f t="shared" si="68"/>
        <v>Endicott</v>
      </c>
      <c r="B232" s="44" t="str">
        <f t="shared" si="81"/>
        <v>1,1,1-Trichloroethane</v>
      </c>
      <c r="C232" s="38" t="s">
        <v>2587</v>
      </c>
      <c r="D232" s="38" t="str">
        <f t="shared" si="80"/>
        <v>LS</v>
      </c>
      <c r="E232" s="44" t="s">
        <v>372</v>
      </c>
      <c r="F232" s="155" t="str">
        <f t="shared" si="74"/>
        <v>Commercial 017</v>
      </c>
      <c r="G232" s="44" t="str">
        <f t="shared" si="69"/>
        <v>commercial</v>
      </c>
      <c r="H232" s="44" t="str">
        <f t="shared" si="70"/>
        <v/>
      </c>
      <c r="I232" s="38"/>
      <c r="J232" s="38"/>
      <c r="K232" s="38"/>
      <c r="L232" s="44"/>
      <c r="M232" s="38" t="str">
        <f t="shared" si="82"/>
        <v>Y</v>
      </c>
      <c r="N232" s="38" t="str">
        <f t="shared" si="71"/>
        <v>n</v>
      </c>
      <c r="O232" s="38" t="str">
        <f t="shared" si="86"/>
        <v>Y</v>
      </c>
      <c r="P232" s="38"/>
      <c r="Q232" s="38"/>
      <c r="R232" s="38"/>
      <c r="S232" s="38"/>
      <c r="T232" s="38"/>
      <c r="U232" s="38"/>
      <c r="V232" s="38"/>
      <c r="W232" s="38"/>
      <c r="X232" s="38"/>
      <c r="Y232" s="38" t="str">
        <f t="shared" si="83"/>
        <v>Y</v>
      </c>
      <c r="Z232" s="38" t="str">
        <f t="shared" si="72"/>
        <v>n</v>
      </c>
      <c r="AA232" s="38" t="str">
        <f t="shared" si="87"/>
        <v>Y</v>
      </c>
      <c r="AC232" s="59">
        <v>120</v>
      </c>
      <c r="AD232" s="204">
        <v>1.1666666666666665E-2</v>
      </c>
      <c r="AE232" s="38">
        <v>1</v>
      </c>
      <c r="AF232" s="38">
        <v>0</v>
      </c>
      <c r="AG232" s="125"/>
      <c r="AI232" s="123"/>
      <c r="AJ232" s="40">
        <f t="shared" si="84"/>
        <v>120</v>
      </c>
      <c r="AK232" s="40"/>
      <c r="AL232" s="40"/>
      <c r="AM232" s="40">
        <f t="shared" si="75"/>
        <v>1.4</v>
      </c>
      <c r="AN232" s="39">
        <f t="shared" si="73"/>
        <v>3.1</v>
      </c>
      <c r="AO232" s="204"/>
      <c r="AP232" s="204">
        <f t="shared" si="85"/>
        <v>1.1666666666666665E-2</v>
      </c>
      <c r="AQ232" s="45"/>
      <c r="AR232" s="45"/>
      <c r="AS232" s="115"/>
      <c r="AT232" s="115"/>
      <c r="AU232" s="115">
        <f t="shared" si="76"/>
        <v>1</v>
      </c>
      <c r="AV232" s="115">
        <f t="shared" si="77"/>
        <v>0</v>
      </c>
      <c r="AY232" s="115"/>
      <c r="AZ232" s="115"/>
      <c r="BA232" s="43">
        <v>32</v>
      </c>
      <c r="BB232" s="43" t="s">
        <v>2013</v>
      </c>
      <c r="BC232" s="48" t="s">
        <v>1403</v>
      </c>
      <c r="BE232" s="37" t="s">
        <v>2345</v>
      </c>
      <c r="BG232" s="43">
        <v>296</v>
      </c>
      <c r="BH232" s="43" t="s">
        <v>1322</v>
      </c>
      <c r="BJ232" s="43" t="s">
        <v>2054</v>
      </c>
      <c r="BP232" s="48" t="s">
        <v>1406</v>
      </c>
      <c r="BQ232" s="43" t="s">
        <v>1323</v>
      </c>
      <c r="BS232" s="43" t="s">
        <v>558</v>
      </c>
      <c r="BT232" s="43" t="s">
        <v>1990</v>
      </c>
      <c r="BU232" s="43"/>
      <c r="BV232" s="43"/>
      <c r="BW232" s="243">
        <v>37737</v>
      </c>
      <c r="BX232" s="243"/>
      <c r="BY232" s="48" t="s">
        <v>450</v>
      </c>
      <c r="BZ232" s="43">
        <v>1.4</v>
      </c>
      <c r="CA232" s="43" t="s">
        <v>1396</v>
      </c>
      <c r="CD232" s="124" t="s">
        <v>1397</v>
      </c>
      <c r="CE232" s="43">
        <v>13332</v>
      </c>
      <c r="CF232" s="43" t="s">
        <v>1990</v>
      </c>
      <c r="CG232" s="251">
        <v>37737</v>
      </c>
      <c r="CH232" s="126"/>
      <c r="CK232" s="39" t="s">
        <v>451</v>
      </c>
      <c r="CL232" s="43">
        <v>120</v>
      </c>
      <c r="CM232" s="43" t="s">
        <v>1396</v>
      </c>
      <c r="CP232" s="43" t="s">
        <v>1397</v>
      </c>
      <c r="CQ232" s="43">
        <v>1364</v>
      </c>
      <c r="DR232" s="38"/>
    </row>
    <row r="233" spans="1:122" s="39" customFormat="1" hidden="1" x14ac:dyDescent="0.2">
      <c r="A233" s="44" t="str">
        <f t="shared" ref="A233:A296" si="88">BB233</f>
        <v>Endicott</v>
      </c>
      <c r="B233" s="44" t="str">
        <f t="shared" si="81"/>
        <v>1,1-Dichloroethylene</v>
      </c>
      <c r="C233" s="38" t="s">
        <v>2587</v>
      </c>
      <c r="D233" s="38" t="str">
        <f t="shared" si="80"/>
        <v>LS</v>
      </c>
      <c r="E233" s="44" t="s">
        <v>372</v>
      </c>
      <c r="F233" s="155" t="str">
        <f t="shared" si="74"/>
        <v>Commercial 017</v>
      </c>
      <c r="G233" s="44" t="str">
        <f t="shared" ref="G233:G296" si="89">BJ233</f>
        <v>commercial</v>
      </c>
      <c r="H233" s="44" t="str">
        <f t="shared" ref="H233:H296" si="90">IF(BK233="","",BK233)</f>
        <v/>
      </c>
      <c r="I233" s="38"/>
      <c r="J233" s="38"/>
      <c r="K233" s="38"/>
      <c r="L233" s="44"/>
      <c r="M233" s="38" t="str">
        <f t="shared" si="82"/>
        <v>Y</v>
      </c>
      <c r="N233" s="38" t="str">
        <f t="shared" ref="N233:N296" si="91">IF(AJ233="","",IF(AN233="","Y",IF(AJ233&gt;AN233*$N$38,"Y","n")))</f>
        <v>Y</v>
      </c>
      <c r="O233" s="38" t="s">
        <v>541</v>
      </c>
      <c r="P233" s="44" t="s">
        <v>2370</v>
      </c>
      <c r="Q233" s="38"/>
      <c r="R233" s="38"/>
      <c r="S233" s="38"/>
      <c r="T233" s="38"/>
      <c r="U233" s="38"/>
      <c r="V233" s="38"/>
      <c r="W233" s="38"/>
      <c r="X233" s="38"/>
      <c r="Y233" s="38" t="str">
        <f t="shared" si="83"/>
        <v>Y</v>
      </c>
      <c r="Z233" s="38" t="str">
        <f t="shared" ref="Z233:Z296" si="92">IF(AM233="","",IF(AN233="","Y",IF(AM233&gt;AN233*$Z$38,"Y","n")))</f>
        <v>n</v>
      </c>
      <c r="AA233" s="38" t="str">
        <f t="shared" si="87"/>
        <v>Y</v>
      </c>
      <c r="AC233" s="59">
        <v>42</v>
      </c>
      <c r="AD233" s="204">
        <v>4.7619047619047623E-3</v>
      </c>
      <c r="AE233" s="38">
        <v>1</v>
      </c>
      <c r="AF233" s="38">
        <v>0</v>
      </c>
      <c r="AG233" s="125"/>
      <c r="AI233" s="123"/>
      <c r="AJ233" s="40">
        <f t="shared" si="84"/>
        <v>42</v>
      </c>
      <c r="AK233" s="40"/>
      <c r="AL233" s="40"/>
      <c r="AM233" s="40">
        <f t="shared" si="75"/>
        <v>0.2</v>
      </c>
      <c r="AN233" s="39">
        <f t="shared" ref="AN233:AN296" si="93">IF(ISNA(MATCH(BS233,ChemName,0))=TRUE,"",IF(INDEX(Percent90,MATCH(BS233,ChemName,0))=0,"",INDEX(Percent90,MATCH(BS233,ChemName,0))))</f>
        <v>0.8</v>
      </c>
      <c r="AO233" s="204"/>
      <c r="AP233" s="204">
        <f t="shared" si="85"/>
        <v>4.7619047619047623E-3</v>
      </c>
      <c r="AQ233" s="45"/>
      <c r="AR233" s="45"/>
      <c r="AS233" s="115"/>
      <c r="AT233" s="115"/>
      <c r="AU233" s="115">
        <f t="shared" si="76"/>
        <v>1</v>
      </c>
      <c r="AV233" s="115">
        <f t="shared" si="77"/>
        <v>0</v>
      </c>
      <c r="AY233" s="115"/>
      <c r="AZ233" s="115"/>
      <c r="BA233" s="43">
        <v>32</v>
      </c>
      <c r="BB233" s="43" t="s">
        <v>2013</v>
      </c>
      <c r="BC233" s="48" t="s">
        <v>1403</v>
      </c>
      <c r="BE233" s="37" t="s">
        <v>2345</v>
      </c>
      <c r="BG233" s="43">
        <v>296</v>
      </c>
      <c r="BH233" s="43" t="s">
        <v>1322</v>
      </c>
      <c r="BJ233" s="43" t="s">
        <v>2054</v>
      </c>
      <c r="BP233" s="48" t="s">
        <v>1406</v>
      </c>
      <c r="BQ233" s="43" t="s">
        <v>1323</v>
      </c>
      <c r="BS233" s="43" t="s">
        <v>538</v>
      </c>
      <c r="BT233" s="43" t="s">
        <v>1324</v>
      </c>
      <c r="BU233" s="43"/>
      <c r="BV233" s="43"/>
      <c r="BW233" s="243">
        <v>37737</v>
      </c>
      <c r="BX233" s="243"/>
      <c r="BY233" s="43" t="s">
        <v>560</v>
      </c>
      <c r="BZ233" s="43">
        <v>0.2</v>
      </c>
      <c r="CA233" s="43" t="s">
        <v>1396</v>
      </c>
      <c r="CD233" s="124" t="s">
        <v>1397</v>
      </c>
      <c r="CE233" s="43">
        <v>13858</v>
      </c>
      <c r="CF233" s="43" t="s">
        <v>1990</v>
      </c>
      <c r="CG233" s="251">
        <v>37737</v>
      </c>
      <c r="CH233" s="126"/>
      <c r="CK233" s="39" t="s">
        <v>451</v>
      </c>
      <c r="CL233" s="43">
        <v>42</v>
      </c>
      <c r="CM233" s="43" t="s">
        <v>1396</v>
      </c>
      <c r="CP233" s="43" t="s">
        <v>1397</v>
      </c>
      <c r="CQ233" s="43">
        <v>1976</v>
      </c>
      <c r="DR233" s="38"/>
    </row>
    <row r="234" spans="1:122" s="39" customFormat="1" hidden="1" x14ac:dyDescent="0.2">
      <c r="A234" s="44" t="str">
        <f t="shared" si="88"/>
        <v>Endicott</v>
      </c>
      <c r="B234" s="44" t="str">
        <f t="shared" si="81"/>
        <v>1,1-Dichloroethylene</v>
      </c>
      <c r="C234" s="38" t="s">
        <v>2587</v>
      </c>
      <c r="D234" s="38" t="str">
        <f t="shared" si="80"/>
        <v>LS</v>
      </c>
      <c r="E234" s="44" t="s">
        <v>372</v>
      </c>
      <c r="F234" s="155" t="str">
        <f t="shared" ref="F234:F297" si="94">BH234</f>
        <v>Commercial 017</v>
      </c>
      <c r="G234" s="44" t="str">
        <f t="shared" si="89"/>
        <v>commercial</v>
      </c>
      <c r="H234" s="44" t="str">
        <f t="shared" si="90"/>
        <v/>
      </c>
      <c r="I234" s="38"/>
      <c r="J234" s="38"/>
      <c r="K234" s="38"/>
      <c r="L234" s="44"/>
      <c r="M234" s="38" t="str">
        <f t="shared" si="82"/>
        <v>Y</v>
      </c>
      <c r="N234" s="38" t="str">
        <f t="shared" si="91"/>
        <v>n</v>
      </c>
      <c r="O234" s="38" t="str">
        <f t="shared" si="86"/>
        <v>Y</v>
      </c>
      <c r="P234" s="38"/>
      <c r="Q234" s="38"/>
      <c r="R234" s="38"/>
      <c r="S234" s="38"/>
      <c r="T234" s="38"/>
      <c r="U234" s="38"/>
      <c r="V234" s="38"/>
      <c r="W234" s="38"/>
      <c r="X234" s="38"/>
      <c r="Y234" s="38" t="str">
        <f t="shared" si="83"/>
        <v>Y</v>
      </c>
      <c r="Z234" s="38" t="str">
        <f t="shared" si="92"/>
        <v>n</v>
      </c>
      <c r="AA234" s="38" t="str">
        <f t="shared" si="87"/>
        <v>Y</v>
      </c>
      <c r="AC234" s="59">
        <v>11</v>
      </c>
      <c r="AD234" s="204">
        <v>1.7272727272727273E-2</v>
      </c>
      <c r="AE234" s="38">
        <v>1</v>
      </c>
      <c r="AF234" s="38">
        <v>0</v>
      </c>
      <c r="AG234" s="125"/>
      <c r="AI234" s="123"/>
      <c r="AJ234" s="40">
        <f t="shared" si="84"/>
        <v>11</v>
      </c>
      <c r="AK234" s="40"/>
      <c r="AL234" s="40"/>
      <c r="AM234" s="40">
        <f t="shared" si="75"/>
        <v>0.19</v>
      </c>
      <c r="AN234" s="39">
        <f t="shared" si="93"/>
        <v>0.8</v>
      </c>
      <c r="AO234" s="204"/>
      <c r="AP234" s="204">
        <f t="shared" si="85"/>
        <v>1.7272727272727273E-2</v>
      </c>
      <c r="AQ234" s="45"/>
      <c r="AR234" s="45"/>
      <c r="AS234" s="115"/>
      <c r="AT234" s="115"/>
      <c r="AU234" s="115">
        <f t="shared" si="76"/>
        <v>1</v>
      </c>
      <c r="AV234" s="115">
        <f t="shared" si="77"/>
        <v>0</v>
      </c>
      <c r="AY234" s="115"/>
      <c r="AZ234" s="115"/>
      <c r="BA234" s="43">
        <v>32</v>
      </c>
      <c r="BB234" s="43" t="s">
        <v>2013</v>
      </c>
      <c r="BC234" s="48" t="s">
        <v>1403</v>
      </c>
      <c r="BE234" s="37" t="s">
        <v>2345</v>
      </c>
      <c r="BG234" s="43">
        <v>296</v>
      </c>
      <c r="BH234" s="43" t="s">
        <v>1322</v>
      </c>
      <c r="BJ234" s="43" t="s">
        <v>2054</v>
      </c>
      <c r="BP234" s="48" t="s">
        <v>1406</v>
      </c>
      <c r="BQ234" s="43" t="s">
        <v>1323</v>
      </c>
      <c r="BS234" s="43" t="s">
        <v>538</v>
      </c>
      <c r="BT234" s="43" t="s">
        <v>1990</v>
      </c>
      <c r="BU234" s="43"/>
      <c r="BV234" s="43"/>
      <c r="BW234" s="243">
        <v>37737</v>
      </c>
      <c r="BX234" s="243"/>
      <c r="BY234" s="48" t="s">
        <v>451</v>
      </c>
      <c r="BZ234" s="43">
        <v>0.19</v>
      </c>
      <c r="CA234" s="43" t="s">
        <v>1396</v>
      </c>
      <c r="CD234" s="124" t="s">
        <v>1397</v>
      </c>
      <c r="CE234" s="43">
        <v>13334</v>
      </c>
      <c r="CF234" s="43" t="s">
        <v>1990</v>
      </c>
      <c r="CG234" s="251">
        <v>37737</v>
      </c>
      <c r="CH234" s="126"/>
      <c r="CK234" s="39" t="s">
        <v>451</v>
      </c>
      <c r="CL234" s="43">
        <v>11</v>
      </c>
      <c r="CM234" s="43" t="s">
        <v>1396</v>
      </c>
      <c r="CP234" s="43" t="s">
        <v>1397</v>
      </c>
      <c r="CQ234" s="43">
        <v>1386</v>
      </c>
      <c r="DR234" s="38"/>
    </row>
    <row r="235" spans="1:122" s="39" customFormat="1" hidden="1" x14ac:dyDescent="0.2">
      <c r="A235" s="44" t="str">
        <f t="shared" si="88"/>
        <v>Endicott</v>
      </c>
      <c r="B235" s="44" t="str">
        <f t="shared" si="81"/>
        <v>1,1-Dichloroethylene</v>
      </c>
      <c r="C235" s="38" t="s">
        <v>2587</v>
      </c>
      <c r="D235" s="38" t="str">
        <f t="shared" si="80"/>
        <v>LS</v>
      </c>
      <c r="E235" s="44" t="s">
        <v>372</v>
      </c>
      <c r="F235" s="155" t="str">
        <f t="shared" si="94"/>
        <v>Commercial 017</v>
      </c>
      <c r="G235" s="44" t="str">
        <f t="shared" si="89"/>
        <v>commercial</v>
      </c>
      <c r="H235" s="44" t="str">
        <f t="shared" si="90"/>
        <v/>
      </c>
      <c r="I235" s="38"/>
      <c r="J235" s="38"/>
      <c r="K235" s="38"/>
      <c r="L235" s="44"/>
      <c r="M235" s="38" t="str">
        <f t="shared" si="82"/>
        <v>Y</v>
      </c>
      <c r="N235" s="38" t="str">
        <f t="shared" si="91"/>
        <v>Y</v>
      </c>
      <c r="O235" s="38" t="str">
        <f t="shared" si="86"/>
        <v>Y</v>
      </c>
      <c r="P235" s="38"/>
      <c r="Q235" s="38"/>
      <c r="R235" s="38"/>
      <c r="S235" s="38"/>
      <c r="T235" s="38"/>
      <c r="U235" s="38"/>
      <c r="V235" s="38"/>
      <c r="W235" s="38"/>
      <c r="X235" s="38"/>
      <c r="Y235" s="38" t="str">
        <f t="shared" si="83"/>
        <v>Y</v>
      </c>
      <c r="Z235" s="38" t="str">
        <f t="shared" si="92"/>
        <v>n</v>
      </c>
      <c r="AA235" s="38" t="str">
        <f t="shared" si="87"/>
        <v>Y</v>
      </c>
      <c r="AC235" s="59">
        <v>42</v>
      </c>
      <c r="AD235" s="204">
        <v>5.0000000000000001E-3</v>
      </c>
      <c r="AE235" s="38">
        <v>1</v>
      </c>
      <c r="AF235" s="38">
        <v>0</v>
      </c>
      <c r="AG235" s="125"/>
      <c r="AI235" s="123"/>
      <c r="AJ235" s="40">
        <f t="shared" si="84"/>
        <v>42</v>
      </c>
      <c r="AK235" s="40"/>
      <c r="AL235" s="40"/>
      <c r="AM235" s="40">
        <f t="shared" ref="AM235:AM298" si="95">IF(BZ235="","",IF(CA235="mg/m3",1000*BZ235,IF(CA235="ppbv",BZ235*INDEX(ppbv_ug_m3,MATCH(BS235,ChemName,0)),BZ235)))</f>
        <v>0.21</v>
      </c>
      <c r="AN235" s="39">
        <f t="shared" si="93"/>
        <v>0.8</v>
      </c>
      <c r="AO235" s="204"/>
      <c r="AP235" s="204">
        <f t="shared" si="85"/>
        <v>5.0000000000000001E-3</v>
      </c>
      <c r="AQ235" s="45"/>
      <c r="AR235" s="45"/>
      <c r="AS235" s="115"/>
      <c r="AT235" s="115"/>
      <c r="AU235" s="115">
        <f t="shared" si="76"/>
        <v>1</v>
      </c>
      <c r="AV235" s="115">
        <f t="shared" si="77"/>
        <v>0</v>
      </c>
      <c r="AY235" s="115"/>
      <c r="AZ235" s="115"/>
      <c r="BA235" s="43">
        <v>32</v>
      </c>
      <c r="BB235" s="43" t="s">
        <v>2013</v>
      </c>
      <c r="BC235" s="48" t="s">
        <v>1403</v>
      </c>
      <c r="BE235" s="37" t="s">
        <v>2345</v>
      </c>
      <c r="BG235" s="43">
        <v>296</v>
      </c>
      <c r="BH235" s="43" t="s">
        <v>1322</v>
      </c>
      <c r="BJ235" s="43" t="s">
        <v>2054</v>
      </c>
      <c r="BP235" s="48" t="s">
        <v>1406</v>
      </c>
      <c r="BQ235" s="43" t="s">
        <v>1323</v>
      </c>
      <c r="BS235" s="43" t="s">
        <v>538</v>
      </c>
      <c r="BT235" s="43" t="s">
        <v>1990</v>
      </c>
      <c r="BU235" s="43"/>
      <c r="BV235" s="43"/>
      <c r="BW235" s="243">
        <v>37737</v>
      </c>
      <c r="BX235" s="243"/>
      <c r="BY235" s="48" t="s">
        <v>451</v>
      </c>
      <c r="BZ235" s="43">
        <v>0.21</v>
      </c>
      <c r="CA235" s="43" t="s">
        <v>1396</v>
      </c>
      <c r="CD235" s="124" t="s">
        <v>1397</v>
      </c>
      <c r="CE235" s="43">
        <v>13356</v>
      </c>
      <c r="CF235" s="43" t="s">
        <v>1990</v>
      </c>
      <c r="CG235" s="251">
        <v>37737</v>
      </c>
      <c r="CH235" s="126"/>
      <c r="CK235" s="39" t="s">
        <v>451</v>
      </c>
      <c r="CL235" s="43">
        <v>42</v>
      </c>
      <c r="CM235" s="43" t="s">
        <v>1396</v>
      </c>
      <c r="CP235" s="43" t="s">
        <v>1397</v>
      </c>
      <c r="CQ235" s="43">
        <v>1387</v>
      </c>
      <c r="DR235" s="38"/>
    </row>
    <row r="236" spans="1:122" s="39" customFormat="1" hidden="1" x14ac:dyDescent="0.2">
      <c r="A236" s="44" t="str">
        <f t="shared" si="88"/>
        <v>Endicott</v>
      </c>
      <c r="B236" s="44" t="str">
        <f t="shared" si="81"/>
        <v>cis-1,2-Dichloroethylene</v>
      </c>
      <c r="C236" s="38" t="s">
        <v>2587</v>
      </c>
      <c r="D236" s="38" t="str">
        <f t="shared" si="80"/>
        <v>LS</v>
      </c>
      <c r="E236" s="44" t="s">
        <v>372</v>
      </c>
      <c r="F236" s="155" t="str">
        <f t="shared" si="94"/>
        <v>Commercial 017</v>
      </c>
      <c r="G236" s="44" t="str">
        <f t="shared" si="89"/>
        <v>commercial</v>
      </c>
      <c r="H236" s="44" t="str">
        <f t="shared" si="90"/>
        <v/>
      </c>
      <c r="I236" s="38"/>
      <c r="J236" s="38"/>
      <c r="K236" s="38"/>
      <c r="L236" s="44"/>
      <c r="M236" s="38" t="str">
        <f t="shared" si="82"/>
        <v>Y</v>
      </c>
      <c r="N236" s="38" t="str">
        <f t="shared" si="91"/>
        <v>Y</v>
      </c>
      <c r="O236" s="38" t="str">
        <f t="shared" si="86"/>
        <v>Y</v>
      </c>
      <c r="P236" s="38"/>
      <c r="Q236" s="38"/>
      <c r="R236" s="38"/>
      <c r="S236" s="38"/>
      <c r="T236" s="38"/>
      <c r="U236" s="38"/>
      <c r="V236" s="38"/>
      <c r="W236" s="38"/>
      <c r="X236" s="38"/>
      <c r="Y236" s="38" t="str">
        <f t="shared" si="83"/>
        <v>Y</v>
      </c>
      <c r="Z236" s="38" t="str">
        <f t="shared" si="92"/>
        <v>Y</v>
      </c>
      <c r="AA236" s="38" t="str">
        <f t="shared" si="87"/>
        <v>Y</v>
      </c>
      <c r="AC236" s="59">
        <v>52</v>
      </c>
      <c r="AD236" s="204">
        <v>1.1346153846153846E-2</v>
      </c>
      <c r="AE236" s="38">
        <v>1</v>
      </c>
      <c r="AF236" s="38">
        <v>0</v>
      </c>
      <c r="AG236" s="125"/>
      <c r="AI236" s="123"/>
      <c r="AJ236" s="40">
        <f t="shared" si="84"/>
        <v>52</v>
      </c>
      <c r="AK236" s="40"/>
      <c r="AL236" s="40"/>
      <c r="AM236" s="40">
        <f t="shared" si="95"/>
        <v>0.59</v>
      </c>
      <c r="AN236" s="39" t="str">
        <f t="shared" si="93"/>
        <v/>
      </c>
      <c r="AO236" s="204"/>
      <c r="AP236" s="204">
        <f t="shared" si="85"/>
        <v>1.1346153846153846E-2</v>
      </c>
      <c r="AQ236" s="45"/>
      <c r="AR236" s="45"/>
      <c r="AS236" s="115"/>
      <c r="AT236" s="115"/>
      <c r="AU236" s="115">
        <f t="shared" ref="AU236:AU299" si="96">IF(AP236="","",IF(CD236="Y",1,0))</f>
        <v>1</v>
      </c>
      <c r="AV236" s="115">
        <f t="shared" ref="AV236:AV299" si="97">IF(AP236="","",IF(CD236="n",1,0))</f>
        <v>0</v>
      </c>
      <c r="AY236" s="115"/>
      <c r="AZ236" s="115"/>
      <c r="BA236" s="43">
        <v>32</v>
      </c>
      <c r="BB236" s="43" t="s">
        <v>2013</v>
      </c>
      <c r="BC236" s="48" t="s">
        <v>1403</v>
      </c>
      <c r="BE236" s="37" t="s">
        <v>2345</v>
      </c>
      <c r="BG236" s="43">
        <v>296</v>
      </c>
      <c r="BH236" s="43" t="s">
        <v>1322</v>
      </c>
      <c r="BJ236" s="43" t="s">
        <v>2054</v>
      </c>
      <c r="BP236" s="48" t="s">
        <v>1406</v>
      </c>
      <c r="BQ236" s="43" t="s">
        <v>1323</v>
      </c>
      <c r="BS236" s="43" t="s">
        <v>1400</v>
      </c>
      <c r="BT236" s="43" t="s">
        <v>1990</v>
      </c>
      <c r="BU236" s="43"/>
      <c r="BV236" s="43"/>
      <c r="BW236" s="243">
        <v>37737</v>
      </c>
      <c r="BX236" s="243"/>
      <c r="BY236" s="48" t="s">
        <v>451</v>
      </c>
      <c r="BZ236" s="43">
        <v>0.59</v>
      </c>
      <c r="CA236" s="43" t="s">
        <v>1396</v>
      </c>
      <c r="CD236" s="124" t="s">
        <v>1397</v>
      </c>
      <c r="CE236" s="43">
        <v>13335</v>
      </c>
      <c r="CF236" s="43" t="s">
        <v>1990</v>
      </c>
      <c r="CG236" s="251">
        <v>37737</v>
      </c>
      <c r="CH236" s="126"/>
      <c r="CK236" s="39" t="s">
        <v>451</v>
      </c>
      <c r="CL236" s="43">
        <v>52</v>
      </c>
      <c r="CM236" s="43" t="s">
        <v>1396</v>
      </c>
      <c r="CP236" s="43" t="s">
        <v>1397</v>
      </c>
      <c r="CQ236" s="43">
        <v>1287</v>
      </c>
      <c r="DR236" s="38"/>
    </row>
    <row r="237" spans="1:122" s="39" customFormat="1" hidden="1" x14ac:dyDescent="0.2">
      <c r="A237" s="44" t="str">
        <f t="shared" si="88"/>
        <v>Endicott</v>
      </c>
      <c r="B237" s="44" t="str">
        <f t="shared" si="81"/>
        <v>cis-1,2-Dichloroethylene</v>
      </c>
      <c r="C237" s="38" t="s">
        <v>2587</v>
      </c>
      <c r="D237" s="38" t="str">
        <f t="shared" si="80"/>
        <v>LS</v>
      </c>
      <c r="E237" s="44" t="s">
        <v>372</v>
      </c>
      <c r="F237" s="155" t="str">
        <f t="shared" si="94"/>
        <v>Commercial 017</v>
      </c>
      <c r="G237" s="44" t="str">
        <f t="shared" si="89"/>
        <v>commercial</v>
      </c>
      <c r="H237" s="44" t="str">
        <f t="shared" si="90"/>
        <v/>
      </c>
      <c r="I237" s="38"/>
      <c r="J237" s="38"/>
      <c r="K237" s="38"/>
      <c r="L237" s="44"/>
      <c r="M237" s="38" t="str">
        <f t="shared" si="82"/>
        <v>Y</v>
      </c>
      <c r="N237" s="38" t="str">
        <f t="shared" si="91"/>
        <v>Y</v>
      </c>
      <c r="O237" s="38" t="str">
        <f t="shared" si="86"/>
        <v>Y</v>
      </c>
      <c r="P237" s="38"/>
      <c r="Q237" s="38"/>
      <c r="R237" s="38"/>
      <c r="S237" s="38"/>
      <c r="T237" s="38"/>
      <c r="U237" s="38"/>
      <c r="V237" s="38"/>
      <c r="W237" s="38"/>
      <c r="X237" s="38"/>
      <c r="Y237" s="38" t="str">
        <f t="shared" si="83"/>
        <v>Y</v>
      </c>
      <c r="Z237" s="38" t="str">
        <f t="shared" si="92"/>
        <v>Y</v>
      </c>
      <c r="AA237" s="38" t="str">
        <f t="shared" si="87"/>
        <v>Y</v>
      </c>
      <c r="AC237" s="59">
        <v>210</v>
      </c>
      <c r="AD237" s="204">
        <v>5.7142857142857143E-3</v>
      </c>
      <c r="AE237" s="38">
        <v>1</v>
      </c>
      <c r="AF237" s="38">
        <v>0</v>
      </c>
      <c r="AG237" s="125"/>
      <c r="AI237" s="123"/>
      <c r="AJ237" s="40">
        <f t="shared" si="84"/>
        <v>210</v>
      </c>
      <c r="AK237" s="40"/>
      <c r="AL237" s="40"/>
      <c r="AM237" s="40">
        <f t="shared" si="95"/>
        <v>1.2</v>
      </c>
      <c r="AN237" s="39" t="str">
        <f t="shared" si="93"/>
        <v/>
      </c>
      <c r="AO237" s="204"/>
      <c r="AP237" s="204">
        <f t="shared" si="85"/>
        <v>5.7142857142857143E-3</v>
      </c>
      <c r="AQ237" s="45"/>
      <c r="AR237" s="45"/>
      <c r="AS237" s="115"/>
      <c r="AT237" s="115"/>
      <c r="AU237" s="115">
        <f t="shared" si="96"/>
        <v>1</v>
      </c>
      <c r="AV237" s="115">
        <f t="shared" si="97"/>
        <v>0</v>
      </c>
      <c r="AY237" s="115"/>
      <c r="AZ237" s="115"/>
      <c r="BA237" s="43">
        <v>32</v>
      </c>
      <c r="BB237" s="43" t="s">
        <v>2013</v>
      </c>
      <c r="BC237" s="48" t="s">
        <v>1403</v>
      </c>
      <c r="BE237" s="37" t="s">
        <v>2345</v>
      </c>
      <c r="BG237" s="43">
        <v>296</v>
      </c>
      <c r="BH237" s="43" t="s">
        <v>1322</v>
      </c>
      <c r="BJ237" s="43" t="s">
        <v>2054</v>
      </c>
      <c r="BP237" s="48" t="s">
        <v>1406</v>
      </c>
      <c r="BQ237" s="43" t="s">
        <v>1323</v>
      </c>
      <c r="BS237" s="43" t="s">
        <v>1400</v>
      </c>
      <c r="BT237" s="43" t="s">
        <v>1990</v>
      </c>
      <c r="BU237" s="43"/>
      <c r="BV237" s="43"/>
      <c r="BW237" s="243">
        <v>37737</v>
      </c>
      <c r="BX237" s="243"/>
      <c r="BY237" s="48" t="s">
        <v>451</v>
      </c>
      <c r="BZ237" s="43">
        <v>1.2</v>
      </c>
      <c r="CA237" s="43" t="s">
        <v>1396</v>
      </c>
      <c r="CD237" s="124" t="s">
        <v>1397</v>
      </c>
      <c r="CE237" s="43">
        <v>13357</v>
      </c>
      <c r="CF237" s="43" t="s">
        <v>1990</v>
      </c>
      <c r="CG237" s="251">
        <v>37737</v>
      </c>
      <c r="CH237" s="126"/>
      <c r="CK237" s="39" t="s">
        <v>451</v>
      </c>
      <c r="CL237" s="43">
        <v>210</v>
      </c>
      <c r="CM237" s="43" t="s">
        <v>1396</v>
      </c>
      <c r="CP237" s="43" t="s">
        <v>1397</v>
      </c>
      <c r="CQ237" s="43">
        <v>1288</v>
      </c>
      <c r="DR237" s="38"/>
    </row>
    <row r="238" spans="1:122" s="39" customFormat="1" hidden="1" x14ac:dyDescent="0.2">
      <c r="A238" s="44" t="str">
        <f t="shared" si="88"/>
        <v>Endicott</v>
      </c>
      <c r="B238" s="44" t="str">
        <f t="shared" si="81"/>
        <v>Methylene chloride</v>
      </c>
      <c r="C238" s="38" t="s">
        <v>2587</v>
      </c>
      <c r="D238" s="38" t="str">
        <f t="shared" si="80"/>
        <v>LS</v>
      </c>
      <c r="E238" s="44" t="s">
        <v>372</v>
      </c>
      <c r="F238" s="155" t="str">
        <f t="shared" si="94"/>
        <v>Commercial 017</v>
      </c>
      <c r="G238" s="44" t="str">
        <f t="shared" si="89"/>
        <v>commercial</v>
      </c>
      <c r="H238" s="44" t="str">
        <f t="shared" si="90"/>
        <v/>
      </c>
      <c r="I238" s="38"/>
      <c r="J238" s="38"/>
      <c r="K238" s="38"/>
      <c r="L238" s="44"/>
      <c r="M238" s="38" t="str">
        <f t="shared" si="82"/>
        <v>Y</v>
      </c>
      <c r="N238" s="38" t="str">
        <f t="shared" si="91"/>
        <v>n</v>
      </c>
      <c r="O238" s="38" t="s">
        <v>541</v>
      </c>
      <c r="P238" s="38" t="s">
        <v>1453</v>
      </c>
      <c r="Q238" s="38"/>
      <c r="R238" s="38"/>
      <c r="S238" s="38"/>
      <c r="T238" s="38"/>
      <c r="U238" s="38"/>
      <c r="V238" s="38"/>
      <c r="W238" s="38"/>
      <c r="X238" s="38"/>
      <c r="Y238" s="38" t="str">
        <f t="shared" si="83"/>
        <v>Y</v>
      </c>
      <c r="Z238" s="38" t="str">
        <f t="shared" si="92"/>
        <v>n</v>
      </c>
      <c r="AA238" s="38" t="s">
        <v>541</v>
      </c>
      <c r="AC238" s="59">
        <v>1</v>
      </c>
      <c r="AD238" s="204">
        <v>0.7</v>
      </c>
      <c r="AE238" s="38">
        <v>1</v>
      </c>
      <c r="AF238" s="38">
        <v>0</v>
      </c>
      <c r="AG238" s="125"/>
      <c r="AI238" s="123"/>
      <c r="AJ238" s="40">
        <f t="shared" si="84"/>
        <v>1</v>
      </c>
      <c r="AK238" s="40"/>
      <c r="AL238" s="40"/>
      <c r="AM238" s="40">
        <f t="shared" si="95"/>
        <v>0.7</v>
      </c>
      <c r="AN238" s="39">
        <f t="shared" si="93"/>
        <v>10.5</v>
      </c>
      <c r="AO238" s="204"/>
      <c r="AP238" s="204">
        <f t="shared" si="85"/>
        <v>0.7</v>
      </c>
      <c r="AQ238" s="45"/>
      <c r="AR238" s="45"/>
      <c r="AS238" s="115"/>
      <c r="AT238" s="115"/>
      <c r="AU238" s="115">
        <f t="shared" si="96"/>
        <v>1</v>
      </c>
      <c r="AV238" s="115">
        <f t="shared" si="97"/>
        <v>0</v>
      </c>
      <c r="AY238" s="115"/>
      <c r="AZ238" s="115"/>
      <c r="BA238" s="43">
        <v>32</v>
      </c>
      <c r="BB238" s="43" t="s">
        <v>2013</v>
      </c>
      <c r="BC238" s="48" t="s">
        <v>1403</v>
      </c>
      <c r="BE238" s="37" t="s">
        <v>2345</v>
      </c>
      <c r="BG238" s="43">
        <v>296</v>
      </c>
      <c r="BH238" s="43" t="s">
        <v>1322</v>
      </c>
      <c r="BJ238" s="43" t="s">
        <v>2054</v>
      </c>
      <c r="BP238" s="48" t="s">
        <v>1406</v>
      </c>
      <c r="BQ238" s="43" t="s">
        <v>1323</v>
      </c>
      <c r="BS238" s="43" t="s">
        <v>837</v>
      </c>
      <c r="BT238" s="43" t="s">
        <v>1990</v>
      </c>
      <c r="BU238" s="43"/>
      <c r="BV238" s="43"/>
      <c r="BW238" s="243">
        <v>37737</v>
      </c>
      <c r="BX238" s="243"/>
      <c r="BY238" s="48" t="s">
        <v>451</v>
      </c>
      <c r="BZ238" s="43">
        <v>0.7</v>
      </c>
      <c r="CA238" s="43" t="s">
        <v>1396</v>
      </c>
      <c r="CD238" s="124" t="s">
        <v>1397</v>
      </c>
      <c r="CE238" s="43">
        <v>13327</v>
      </c>
      <c r="CF238" s="43" t="s">
        <v>1990</v>
      </c>
      <c r="CG238" s="251">
        <v>37737</v>
      </c>
      <c r="CH238" s="126"/>
      <c r="CK238" s="39" t="s">
        <v>451</v>
      </c>
      <c r="CL238" s="43">
        <v>1</v>
      </c>
      <c r="CM238" s="43" t="s">
        <v>1396</v>
      </c>
      <c r="CP238" s="43" t="s">
        <v>1397</v>
      </c>
      <c r="CQ238" s="43">
        <v>1500</v>
      </c>
      <c r="DR238" s="38"/>
    </row>
    <row r="239" spans="1:122" s="39" customFormat="1" hidden="1" x14ac:dyDescent="0.2">
      <c r="A239" s="44" t="str">
        <f t="shared" si="88"/>
        <v>Endicott</v>
      </c>
      <c r="B239" s="44" t="str">
        <f t="shared" si="81"/>
        <v>Tetrachloroethylene</v>
      </c>
      <c r="C239" s="38" t="s">
        <v>2587</v>
      </c>
      <c r="D239" s="38" t="str">
        <f t="shared" si="80"/>
        <v>LS</v>
      </c>
      <c r="E239" s="44" t="s">
        <v>372</v>
      </c>
      <c r="F239" s="155" t="str">
        <f t="shared" si="94"/>
        <v>Commercial 017</v>
      </c>
      <c r="G239" s="44" t="str">
        <f t="shared" si="89"/>
        <v>commercial</v>
      </c>
      <c r="H239" s="44" t="str">
        <f t="shared" si="90"/>
        <v/>
      </c>
      <c r="I239" s="38"/>
      <c r="J239" s="38"/>
      <c r="K239" s="38"/>
      <c r="L239" s="44"/>
      <c r="M239" s="38" t="str">
        <f t="shared" si="82"/>
        <v>Y</v>
      </c>
      <c r="N239" s="38" t="str">
        <f t="shared" si="91"/>
        <v>n</v>
      </c>
      <c r="O239" s="38" t="str">
        <f t="shared" ref="O239:O285" si="98">IF(AJ239="","",IF(M239="N","n","Y"))</f>
        <v>Y</v>
      </c>
      <c r="P239" s="38"/>
      <c r="Q239" s="38"/>
      <c r="R239" s="38"/>
      <c r="S239" s="38"/>
      <c r="T239" s="38"/>
      <c r="U239" s="38"/>
      <c r="V239" s="38"/>
      <c r="W239" s="38"/>
      <c r="X239" s="38"/>
      <c r="Y239" s="38" t="str">
        <f t="shared" si="83"/>
        <v>Y</v>
      </c>
      <c r="Z239" s="38" t="str">
        <f t="shared" si="92"/>
        <v>n</v>
      </c>
      <c r="AA239" s="38" t="str">
        <f t="shared" ref="AA239:AA285" si="99">IF(AM239="","",IF(Y239="N","n","Y"))</f>
        <v>Y</v>
      </c>
      <c r="AC239" s="59">
        <v>1.2</v>
      </c>
      <c r="AD239" s="204">
        <v>0.27500000000000002</v>
      </c>
      <c r="AE239" s="38">
        <v>1</v>
      </c>
      <c r="AF239" s="38">
        <v>0</v>
      </c>
      <c r="AG239" s="125"/>
      <c r="AI239" s="123"/>
      <c r="AJ239" s="40">
        <f t="shared" si="84"/>
        <v>1.2</v>
      </c>
      <c r="AK239" s="40"/>
      <c r="AL239" s="40"/>
      <c r="AM239" s="40">
        <f t="shared" si="95"/>
        <v>0.33</v>
      </c>
      <c r="AN239" s="39">
        <f t="shared" si="93"/>
        <v>3.8</v>
      </c>
      <c r="AO239" s="204"/>
      <c r="AP239" s="204">
        <f t="shared" si="85"/>
        <v>0.27500000000000002</v>
      </c>
      <c r="AQ239" s="45"/>
      <c r="AR239" s="45"/>
      <c r="AS239" s="115"/>
      <c r="AT239" s="115"/>
      <c r="AU239" s="115">
        <f t="shared" si="96"/>
        <v>1</v>
      </c>
      <c r="AV239" s="115">
        <f t="shared" si="97"/>
        <v>0</v>
      </c>
      <c r="AY239" s="115"/>
      <c r="AZ239" s="115"/>
      <c r="BA239" s="43">
        <v>32</v>
      </c>
      <c r="BB239" s="43" t="s">
        <v>2013</v>
      </c>
      <c r="BC239" s="48" t="s">
        <v>1403</v>
      </c>
      <c r="BE239" s="37" t="s">
        <v>2345</v>
      </c>
      <c r="BG239" s="43">
        <v>296</v>
      </c>
      <c r="BH239" s="43" t="s">
        <v>1322</v>
      </c>
      <c r="BJ239" s="43" t="s">
        <v>2054</v>
      </c>
      <c r="BP239" s="48" t="s">
        <v>1406</v>
      </c>
      <c r="BQ239" s="43" t="s">
        <v>1323</v>
      </c>
      <c r="BS239" s="43" t="s">
        <v>2057</v>
      </c>
      <c r="BT239" s="43" t="s">
        <v>1990</v>
      </c>
      <c r="BU239" s="43"/>
      <c r="BV239" s="43"/>
      <c r="BW239" s="243">
        <v>37737</v>
      </c>
      <c r="BX239" s="243"/>
      <c r="BY239" s="48" t="s">
        <v>451</v>
      </c>
      <c r="BZ239" s="43">
        <v>0.33</v>
      </c>
      <c r="CA239" s="43" t="s">
        <v>1396</v>
      </c>
      <c r="CD239" s="124" t="s">
        <v>1397</v>
      </c>
      <c r="CE239" s="43">
        <v>13328</v>
      </c>
      <c r="CF239" s="43" t="s">
        <v>1990</v>
      </c>
      <c r="CG239" s="251">
        <v>37737</v>
      </c>
      <c r="CH239" s="126"/>
      <c r="CK239" s="39" t="s">
        <v>451</v>
      </c>
      <c r="CL239" s="43">
        <v>1.2</v>
      </c>
      <c r="CM239" s="43" t="s">
        <v>1396</v>
      </c>
      <c r="CP239" s="43" t="s">
        <v>1397</v>
      </c>
      <c r="CQ239" s="43">
        <v>1194</v>
      </c>
      <c r="DR239" s="38"/>
    </row>
    <row r="240" spans="1:122" s="39" customFormat="1" hidden="1" x14ac:dyDescent="0.2">
      <c r="A240" s="44" t="str">
        <f t="shared" si="88"/>
        <v>Endicott</v>
      </c>
      <c r="B240" s="44" t="str">
        <f t="shared" si="81"/>
        <v>Trichloroethylene</v>
      </c>
      <c r="C240" s="38" t="s">
        <v>2587</v>
      </c>
      <c r="D240" s="38" t="str">
        <f t="shared" si="80"/>
        <v>LS</v>
      </c>
      <c r="E240" s="44" t="s">
        <v>372</v>
      </c>
      <c r="F240" s="155" t="str">
        <f t="shared" si="94"/>
        <v>Commercial 017</v>
      </c>
      <c r="G240" s="44" t="str">
        <f t="shared" si="89"/>
        <v>commercial</v>
      </c>
      <c r="H240" s="44" t="str">
        <f t="shared" si="90"/>
        <v/>
      </c>
      <c r="I240" s="38"/>
      <c r="J240" s="38"/>
      <c r="K240" s="38"/>
      <c r="L240" s="44"/>
      <c r="M240" s="38" t="str">
        <f t="shared" si="82"/>
        <v>Y</v>
      </c>
      <c r="N240" s="38" t="str">
        <f t="shared" si="91"/>
        <v>Y</v>
      </c>
      <c r="O240" s="38" t="str">
        <f t="shared" si="98"/>
        <v>Y</v>
      </c>
      <c r="P240" s="38"/>
      <c r="Q240" s="38"/>
      <c r="R240" s="38"/>
      <c r="S240" s="38"/>
      <c r="T240" s="38"/>
      <c r="U240" s="38"/>
      <c r="V240" s="38"/>
      <c r="W240" s="38"/>
      <c r="X240" s="38"/>
      <c r="Y240" s="38" t="str">
        <f t="shared" si="83"/>
        <v>Y</v>
      </c>
      <c r="Z240" s="38" t="str">
        <f t="shared" si="92"/>
        <v>Y</v>
      </c>
      <c r="AA240" s="38" t="str">
        <f t="shared" si="99"/>
        <v>Y</v>
      </c>
      <c r="AC240" s="59">
        <v>2700</v>
      </c>
      <c r="AD240" s="204">
        <v>8.1481481481481474E-3</v>
      </c>
      <c r="AE240" s="38">
        <v>1</v>
      </c>
      <c r="AF240" s="38">
        <v>0</v>
      </c>
      <c r="AG240" s="125"/>
      <c r="AI240" s="123"/>
      <c r="AJ240" s="40">
        <f t="shared" si="84"/>
        <v>2700</v>
      </c>
      <c r="AK240" s="40"/>
      <c r="AL240" s="40"/>
      <c r="AM240" s="40">
        <f t="shared" si="95"/>
        <v>22</v>
      </c>
      <c r="AN240" s="39">
        <f t="shared" si="93"/>
        <v>0.5</v>
      </c>
      <c r="AO240" s="204"/>
      <c r="AP240" s="204">
        <f t="shared" si="85"/>
        <v>8.1481481481481474E-3</v>
      </c>
      <c r="AQ240" s="45"/>
      <c r="AR240" s="45"/>
      <c r="AS240" s="115"/>
      <c r="AT240" s="115"/>
      <c r="AU240" s="115">
        <f t="shared" si="96"/>
        <v>1</v>
      </c>
      <c r="AV240" s="115">
        <f t="shared" si="97"/>
        <v>0</v>
      </c>
      <c r="AY240" s="115"/>
      <c r="AZ240" s="115"/>
      <c r="BA240" s="43">
        <v>32</v>
      </c>
      <c r="BB240" s="43" t="s">
        <v>2013</v>
      </c>
      <c r="BC240" s="48" t="s">
        <v>1403</v>
      </c>
      <c r="BE240" s="37" t="s">
        <v>2345</v>
      </c>
      <c r="BG240" s="43">
        <v>296</v>
      </c>
      <c r="BH240" s="43" t="s">
        <v>1322</v>
      </c>
      <c r="BJ240" s="43" t="s">
        <v>2054</v>
      </c>
      <c r="BP240" s="48" t="s">
        <v>1406</v>
      </c>
      <c r="BQ240" s="43" t="s">
        <v>1323</v>
      </c>
      <c r="BS240" s="43" t="s">
        <v>1393</v>
      </c>
      <c r="BT240" s="43" t="s">
        <v>1990</v>
      </c>
      <c r="BU240" s="43"/>
      <c r="BV240" s="43"/>
      <c r="BW240" s="243">
        <v>37737</v>
      </c>
      <c r="BX240" s="243"/>
      <c r="BY240" s="48" t="s">
        <v>451</v>
      </c>
      <c r="BZ240" s="43">
        <v>22</v>
      </c>
      <c r="CA240" s="43" t="s">
        <v>1396</v>
      </c>
      <c r="CD240" s="124" t="s">
        <v>1397</v>
      </c>
      <c r="CE240" s="43">
        <v>13341</v>
      </c>
      <c r="CF240" s="43" t="s">
        <v>1990</v>
      </c>
      <c r="CG240" s="251">
        <v>37737</v>
      </c>
      <c r="CH240" s="126"/>
      <c r="CK240" s="39" t="s">
        <v>451</v>
      </c>
      <c r="CL240" s="43">
        <v>2700</v>
      </c>
      <c r="CM240" s="43" t="s">
        <v>1396</v>
      </c>
      <c r="CP240" s="43" t="s">
        <v>1397</v>
      </c>
      <c r="CQ240" s="43">
        <v>1269</v>
      </c>
      <c r="DR240" s="38"/>
    </row>
    <row r="241" spans="1:122" s="39" customFormat="1" hidden="1" x14ac:dyDescent="0.2">
      <c r="A241" s="44" t="str">
        <f t="shared" si="88"/>
        <v>Endicott</v>
      </c>
      <c r="B241" s="44" t="str">
        <f t="shared" si="81"/>
        <v>Trichloroethylene</v>
      </c>
      <c r="C241" s="38" t="s">
        <v>2587</v>
      </c>
      <c r="D241" s="38" t="str">
        <f t="shared" si="80"/>
        <v>LS</v>
      </c>
      <c r="E241" s="44" t="s">
        <v>372</v>
      </c>
      <c r="F241" s="155" t="str">
        <f t="shared" si="94"/>
        <v>Commercial 017</v>
      </c>
      <c r="G241" s="44" t="str">
        <f t="shared" si="89"/>
        <v>commercial</v>
      </c>
      <c r="H241" s="44" t="str">
        <f t="shared" si="90"/>
        <v/>
      </c>
      <c r="I241" s="38"/>
      <c r="J241" s="38"/>
      <c r="K241" s="38"/>
      <c r="L241" s="44"/>
      <c r="M241" s="38" t="str">
        <f t="shared" si="82"/>
        <v>Y</v>
      </c>
      <c r="N241" s="38" t="str">
        <f t="shared" si="91"/>
        <v>Y</v>
      </c>
      <c r="O241" s="38" t="str">
        <f t="shared" si="98"/>
        <v>Y</v>
      </c>
      <c r="P241" s="38"/>
      <c r="Q241" s="38"/>
      <c r="R241" s="38"/>
      <c r="S241" s="38"/>
      <c r="T241" s="38"/>
      <c r="U241" s="38"/>
      <c r="V241" s="38"/>
      <c r="W241" s="38"/>
      <c r="X241" s="38"/>
      <c r="Y241" s="38" t="str">
        <f t="shared" si="83"/>
        <v>Y</v>
      </c>
      <c r="Z241" s="38" t="str">
        <f t="shared" si="92"/>
        <v>Y</v>
      </c>
      <c r="AA241" s="38" t="str">
        <f t="shared" si="99"/>
        <v>Y</v>
      </c>
      <c r="AC241" s="59">
        <v>36</v>
      </c>
      <c r="AD241" s="204">
        <v>0.13055555555555556</v>
      </c>
      <c r="AE241" s="38">
        <v>1</v>
      </c>
      <c r="AF241" s="38">
        <v>0</v>
      </c>
      <c r="AG241" s="125"/>
      <c r="AI241" s="123"/>
      <c r="AJ241" s="40">
        <f t="shared" si="84"/>
        <v>36</v>
      </c>
      <c r="AK241" s="40"/>
      <c r="AL241" s="40"/>
      <c r="AM241" s="40">
        <f t="shared" si="95"/>
        <v>4.7</v>
      </c>
      <c r="AN241" s="39">
        <f t="shared" si="93"/>
        <v>0.5</v>
      </c>
      <c r="AO241" s="204"/>
      <c r="AP241" s="204">
        <f t="shared" si="85"/>
        <v>0.13055555555555556</v>
      </c>
      <c r="AQ241" s="45"/>
      <c r="AR241" s="45"/>
      <c r="AS241" s="115"/>
      <c r="AT241" s="115"/>
      <c r="AU241" s="115">
        <f t="shared" si="96"/>
        <v>1</v>
      </c>
      <c r="AV241" s="115">
        <f t="shared" si="97"/>
        <v>0</v>
      </c>
      <c r="AY241" s="115"/>
      <c r="AZ241" s="115"/>
      <c r="BA241" s="43">
        <v>32</v>
      </c>
      <c r="BB241" s="43" t="s">
        <v>2013</v>
      </c>
      <c r="BC241" s="48" t="s">
        <v>1403</v>
      </c>
      <c r="BE241" s="37" t="s">
        <v>2345</v>
      </c>
      <c r="BG241" s="43">
        <v>296</v>
      </c>
      <c r="BH241" s="43" t="s">
        <v>1322</v>
      </c>
      <c r="BJ241" s="43" t="s">
        <v>2054</v>
      </c>
      <c r="BP241" s="48" t="s">
        <v>1406</v>
      </c>
      <c r="BQ241" s="43" t="s">
        <v>1323</v>
      </c>
      <c r="BS241" s="43" t="s">
        <v>1393</v>
      </c>
      <c r="BT241" s="43" t="s">
        <v>1990</v>
      </c>
      <c r="BU241" s="43"/>
      <c r="BV241" s="43"/>
      <c r="BW241" s="243">
        <v>37737</v>
      </c>
      <c r="BX241" s="243"/>
      <c r="BY241" s="48" t="s">
        <v>451</v>
      </c>
      <c r="BZ241" s="43">
        <v>4.7</v>
      </c>
      <c r="CA241" s="43" t="s">
        <v>1396</v>
      </c>
      <c r="CD241" s="124" t="s">
        <v>1397</v>
      </c>
      <c r="CE241" s="43">
        <v>13330</v>
      </c>
      <c r="CF241" s="43" t="s">
        <v>1990</v>
      </c>
      <c r="CG241" s="251">
        <v>37737</v>
      </c>
      <c r="CH241" s="126"/>
      <c r="CK241" s="39" t="s">
        <v>451</v>
      </c>
      <c r="CL241" s="43">
        <v>36</v>
      </c>
      <c r="CM241" s="43" t="s">
        <v>1396</v>
      </c>
      <c r="CP241" s="43" t="s">
        <v>1397</v>
      </c>
      <c r="CQ241" s="43">
        <v>1268</v>
      </c>
      <c r="DR241" s="38"/>
    </row>
    <row r="242" spans="1:122" s="39" customFormat="1" hidden="1" x14ac:dyDescent="0.2">
      <c r="A242" s="44" t="str">
        <f t="shared" si="88"/>
        <v>Endicott</v>
      </c>
      <c r="B242" s="44" t="str">
        <f t="shared" si="81"/>
        <v>Trichloroethylene</v>
      </c>
      <c r="C242" s="38" t="s">
        <v>2587</v>
      </c>
      <c r="D242" s="38" t="str">
        <f t="shared" si="80"/>
        <v>LS</v>
      </c>
      <c r="E242" s="44" t="s">
        <v>372</v>
      </c>
      <c r="F242" s="155" t="str">
        <f t="shared" si="94"/>
        <v>Commercial 017</v>
      </c>
      <c r="G242" s="44" t="str">
        <f t="shared" si="89"/>
        <v>commercial</v>
      </c>
      <c r="H242" s="44" t="str">
        <f t="shared" si="90"/>
        <v/>
      </c>
      <c r="I242" s="38"/>
      <c r="J242" s="38"/>
      <c r="K242" s="38"/>
      <c r="L242" s="44"/>
      <c r="M242" s="38" t="str">
        <f t="shared" si="82"/>
        <v>Y</v>
      </c>
      <c r="N242" s="38" t="str">
        <f t="shared" si="91"/>
        <v>Y</v>
      </c>
      <c r="O242" s="38" t="str">
        <f t="shared" si="98"/>
        <v>Y</v>
      </c>
      <c r="P242" s="38"/>
      <c r="Q242" s="38"/>
      <c r="R242" s="38"/>
      <c r="S242" s="38"/>
      <c r="T242" s="38"/>
      <c r="U242" s="38"/>
      <c r="V242" s="38"/>
      <c r="W242" s="38"/>
      <c r="X242" s="38"/>
      <c r="Y242" s="38" t="str">
        <f t="shared" si="83"/>
        <v>Y</v>
      </c>
      <c r="Z242" s="38" t="str">
        <f t="shared" si="92"/>
        <v>Y</v>
      </c>
      <c r="AA242" s="38" t="str">
        <f t="shared" si="99"/>
        <v>Y</v>
      </c>
      <c r="AC242" s="59">
        <v>9500</v>
      </c>
      <c r="AD242" s="204">
        <v>5.3684210526315787E-3</v>
      </c>
      <c r="AE242" s="38">
        <v>1</v>
      </c>
      <c r="AF242" s="38">
        <v>0</v>
      </c>
      <c r="AG242" s="125"/>
      <c r="AI242" s="123"/>
      <c r="AJ242" s="40">
        <f t="shared" si="84"/>
        <v>9500</v>
      </c>
      <c r="AK242" s="40"/>
      <c r="AL242" s="40"/>
      <c r="AM242" s="40">
        <f t="shared" si="95"/>
        <v>51</v>
      </c>
      <c r="AN242" s="39">
        <f t="shared" si="93"/>
        <v>0.5</v>
      </c>
      <c r="AO242" s="204"/>
      <c r="AP242" s="204">
        <f t="shared" si="85"/>
        <v>5.3684210526315787E-3</v>
      </c>
      <c r="AQ242" s="45"/>
      <c r="AR242" s="45"/>
      <c r="AS242" s="115"/>
      <c r="AT242" s="115"/>
      <c r="AU242" s="115">
        <f t="shared" si="96"/>
        <v>1</v>
      </c>
      <c r="AV242" s="115">
        <f t="shared" si="97"/>
        <v>0</v>
      </c>
      <c r="AY242" s="115"/>
      <c r="AZ242" s="115"/>
      <c r="BA242" s="43">
        <v>32</v>
      </c>
      <c r="BB242" s="43" t="s">
        <v>2013</v>
      </c>
      <c r="BC242" s="48" t="s">
        <v>1403</v>
      </c>
      <c r="BE242" s="37" t="s">
        <v>2345</v>
      </c>
      <c r="BG242" s="43">
        <v>296</v>
      </c>
      <c r="BH242" s="43" t="s">
        <v>1322</v>
      </c>
      <c r="BJ242" s="43" t="s">
        <v>2054</v>
      </c>
      <c r="BP242" s="48" t="s">
        <v>1406</v>
      </c>
      <c r="BQ242" s="43" t="s">
        <v>1323</v>
      </c>
      <c r="BS242" s="43" t="s">
        <v>1393</v>
      </c>
      <c r="BT242" s="43" t="s">
        <v>1990</v>
      </c>
      <c r="BU242" s="43"/>
      <c r="BV242" s="43"/>
      <c r="BW242" s="243">
        <v>37737</v>
      </c>
      <c r="BX242" s="243"/>
      <c r="BY242" s="48" t="s">
        <v>451</v>
      </c>
      <c r="BZ242" s="43">
        <v>51</v>
      </c>
      <c r="CA242" s="43" t="s">
        <v>1396</v>
      </c>
      <c r="CD242" s="124" t="s">
        <v>1397</v>
      </c>
      <c r="CE242" s="43">
        <v>13363</v>
      </c>
      <c r="CF242" s="43" t="s">
        <v>1990</v>
      </c>
      <c r="CG242" s="251">
        <v>37737</v>
      </c>
      <c r="CH242" s="126"/>
      <c r="CK242" s="39" t="s">
        <v>451</v>
      </c>
      <c r="CL242" s="43">
        <v>9500</v>
      </c>
      <c r="CM242" s="43" t="s">
        <v>1396</v>
      </c>
      <c r="CP242" s="43" t="s">
        <v>1397</v>
      </c>
      <c r="CQ242" s="43">
        <v>1270</v>
      </c>
      <c r="DR242" s="38"/>
    </row>
    <row r="243" spans="1:122" s="39" customFormat="1" x14ac:dyDescent="0.2">
      <c r="A243" s="44" t="str">
        <f t="shared" si="88"/>
        <v>Endicott</v>
      </c>
      <c r="B243" s="44" t="str">
        <f t="shared" si="81"/>
        <v>Trichloroethylene</v>
      </c>
      <c r="C243" s="38" t="s">
        <v>2587</v>
      </c>
      <c r="D243" s="38" t="str">
        <f t="shared" si="80"/>
        <v>LS</v>
      </c>
      <c r="E243" s="44" t="s">
        <v>372</v>
      </c>
      <c r="F243" s="155" t="str">
        <f t="shared" si="94"/>
        <v>Residential 062 (House 1)</v>
      </c>
      <c r="G243" s="44" t="str">
        <f t="shared" si="89"/>
        <v>Residential</v>
      </c>
      <c r="H243" s="44" t="str">
        <f t="shared" si="90"/>
        <v>Basement</v>
      </c>
      <c r="I243" s="38" t="str">
        <f t="shared" ref="I243:I268" si="100">IF(DD243="","",IF(DD243="y","Y","n"))</f>
        <v>Y</v>
      </c>
      <c r="J243" s="38" t="str">
        <f t="shared" ref="J243:J268" si="101">IF(AG243="","",IF(AN243="","Y",IF(AI243&gt;AN243*$J$38,"Y","n")))</f>
        <v>Y</v>
      </c>
      <c r="K243" s="38" t="str">
        <f t="shared" ref="K243:K268" si="102">IF(AG243="","",IF(I243="N","n","Y"))</f>
        <v>Y</v>
      </c>
      <c r="L243" s="44"/>
      <c r="M243" s="38" t="str">
        <f t="shared" si="82"/>
        <v>Y</v>
      </c>
      <c r="N243" s="38" t="str">
        <f t="shared" si="91"/>
        <v>Y</v>
      </c>
      <c r="O243" s="38" t="str">
        <f t="shared" si="98"/>
        <v>Y</v>
      </c>
      <c r="P243" s="44"/>
      <c r="Q243" s="38" t="str">
        <f t="shared" ref="Q243:Q268" si="103">IF(DR243="","",IF(DR243="y","Y","n"))</f>
        <v>Y</v>
      </c>
      <c r="R243" s="38" t="str">
        <f t="shared" ref="R243:R268" si="104">IF(AK243="","",IF(AN243="","Y",IF(AK243&gt;AN243*$R$38,"Y","n")))</f>
        <v>Y</v>
      </c>
      <c r="S243" s="38" t="str">
        <f t="shared" ref="S243:S268" si="105">IF(AK243="","",IF(Q243="N","n","Y"))</f>
        <v>Y</v>
      </c>
      <c r="T243" s="44"/>
      <c r="U243" s="44"/>
      <c r="V243" s="44"/>
      <c r="W243" s="44"/>
      <c r="X243" s="44"/>
      <c r="Y243" s="38" t="str">
        <f t="shared" si="83"/>
        <v>Y</v>
      </c>
      <c r="Z243" s="38" t="str">
        <f t="shared" si="92"/>
        <v>n</v>
      </c>
      <c r="AA243" s="38" t="str">
        <f t="shared" si="99"/>
        <v>Y</v>
      </c>
      <c r="AC243" s="59">
        <v>260</v>
      </c>
      <c r="AD243" s="204">
        <v>1.2307692307692308E-3</v>
      </c>
      <c r="AE243" s="38">
        <v>1</v>
      </c>
      <c r="AF243" s="38">
        <v>0</v>
      </c>
      <c r="AG243" s="125">
        <f t="shared" ref="AG243:AG268" si="106">IF(CZ243="","",IF(DA243="mg/l",1000*CZ243,CZ243))</f>
        <v>47</v>
      </c>
      <c r="AH243" s="39">
        <v>13</v>
      </c>
      <c r="AI243" s="123">
        <f t="shared" ref="AI243:AI268" si="107">IF(AG243="","",AG243*1000*(INDEX(Hatm25C,MATCH(B243,ChemNameChem,0))/(0.000082057*(AH243+273)))*EXP(-(INDEX(Evap,MATCH(B243,ChemNameChem,0))*((1-(AH243+273)/INDEX(Tcrit,MATCH(B243,ChemNameChem,0)))/(1-INDEX(Tboil,MATCH(B243,ChemNameChem,0))/INDEX(Tcrit,MATCH(B243,ChemNameChem,0))))^IF((INDEX(Tboil,MATCH(B243,ChemNameChem,0))/INDEX(Tcrit,MATCH(B243,ChemNameChem,0)))&lt;0.57,0.3,IF((INDEX(Tboil,MATCH(B243,ChemNameChem,0))/INDEX(Tcrit,MATCH(B243,ChemNameChem,0)))&gt;0.71,0.41,0.74*(INDEX(Tboil,MATCH(B243,ChemNameChem,0))/INDEX(Tcrit,MATCH(B243,ChemNameChem,0)))-0.116)))*0.5032*(1/(AH243+273)-1/298)))</f>
        <v>11249.952277038408</v>
      </c>
      <c r="AJ243" s="40">
        <f t="shared" si="84"/>
        <v>260</v>
      </c>
      <c r="AK243" s="47">
        <f t="shared" ref="AK243:AK268" si="108">IF(DO243="","",IF(DO243="mg/m3",1000*DN243,IF(DO243="ppbv",DN243*INDEX(ppbv_ug_m3,MATCH(BS243,ChemName,0)),DN243)))</f>
        <v>170</v>
      </c>
      <c r="AL243" s="40"/>
      <c r="AM243" s="40">
        <f t="shared" si="95"/>
        <v>0.32</v>
      </c>
      <c r="AN243" s="39">
        <f t="shared" si="93"/>
        <v>0.5</v>
      </c>
      <c r="AO243" s="204">
        <f t="shared" ref="AO243:AO268" si="109">IF(AG243="","",AM243/AI243)</f>
        <v>2.8444565107456724E-5</v>
      </c>
      <c r="AP243" s="204">
        <f t="shared" si="85"/>
        <v>1.2307692307692308E-3</v>
      </c>
      <c r="AQ243" s="204">
        <f t="shared" ref="AQ243:AQ268" si="110">IF(AK243="","",AM243/AK243)</f>
        <v>1.8823529411764706E-3</v>
      </c>
      <c r="AR243" s="45"/>
      <c r="AS243" s="115">
        <f t="shared" ref="AS243:AS268" si="111">IF(AO243="","",IF(CD243="Y",1,0))</f>
        <v>1</v>
      </c>
      <c r="AT243" s="115">
        <f t="shared" ref="AT243:AT268" si="112">IF(AO243="","",IF(CD243="n",1,0))</f>
        <v>0</v>
      </c>
      <c r="AU243" s="115">
        <f t="shared" si="96"/>
        <v>1</v>
      </c>
      <c r="AV243" s="115">
        <f t="shared" si="97"/>
        <v>0</v>
      </c>
      <c r="AW243" s="39">
        <f t="shared" ref="AW243:AW268" si="113">IF(AQ243="","",IF(DR243="Y",1,0))</f>
        <v>1</v>
      </c>
      <c r="AX243" s="39">
        <f t="shared" ref="AX243:AX268" si="114">IF(AQ243="","",IF(DR243="n",1,0))</f>
        <v>0</v>
      </c>
      <c r="AY243" s="115"/>
      <c r="AZ243" s="115"/>
      <c r="BA243" s="43">
        <v>32</v>
      </c>
      <c r="BB243" s="38" t="s">
        <v>2013</v>
      </c>
      <c r="BC243" s="48" t="s">
        <v>1403</v>
      </c>
      <c r="BD243" s="44" t="s">
        <v>2621</v>
      </c>
      <c r="BE243" s="37" t="s">
        <v>2345</v>
      </c>
      <c r="BF243" s="44"/>
      <c r="BH243" s="43" t="s">
        <v>615</v>
      </c>
      <c r="BJ243" s="44" t="s">
        <v>533</v>
      </c>
      <c r="BK243" s="44" t="s">
        <v>573</v>
      </c>
      <c r="BL243" s="39">
        <v>2</v>
      </c>
      <c r="BM243" s="39" t="s">
        <v>1390</v>
      </c>
      <c r="BN243" s="133">
        <v>11.319110027430662</v>
      </c>
      <c r="BO243" s="38" t="s">
        <v>1390</v>
      </c>
      <c r="BP243" s="48" t="s">
        <v>1406</v>
      </c>
      <c r="BS243" s="44" t="s">
        <v>1393</v>
      </c>
      <c r="BW243" s="245">
        <v>38223</v>
      </c>
      <c r="BX243" s="245"/>
      <c r="BY243" s="48" t="s">
        <v>451</v>
      </c>
      <c r="BZ243">
        <v>0.32</v>
      </c>
      <c r="CA243" s="38" t="s">
        <v>1396</v>
      </c>
      <c r="CD243" s="115" t="s">
        <v>2044</v>
      </c>
      <c r="CL243">
        <v>260</v>
      </c>
      <c r="CM243" s="39" t="s">
        <v>1396</v>
      </c>
      <c r="CP243" s="39" t="s">
        <v>2044</v>
      </c>
      <c r="CR243" t="s">
        <v>707</v>
      </c>
      <c r="CS243" s="245">
        <v>38223</v>
      </c>
      <c r="CT243" s="184"/>
      <c r="CW243" s="164">
        <v>13.319110027430662</v>
      </c>
      <c r="CX243" s="39" t="s">
        <v>1390</v>
      </c>
      <c r="CZ243">
        <v>47</v>
      </c>
      <c r="DA243" s="38" t="s">
        <v>2046</v>
      </c>
      <c r="DD243" s="39" t="s">
        <v>2044</v>
      </c>
      <c r="DF243" t="s">
        <v>753</v>
      </c>
      <c r="DG243" s="245">
        <v>38223</v>
      </c>
      <c r="DH243" s="184"/>
      <c r="DI243">
        <v>80</v>
      </c>
      <c r="DJ243" s="39" t="s">
        <v>1395</v>
      </c>
      <c r="DK243" s="164">
        <v>10.21030173727522</v>
      </c>
      <c r="DL243" s="39" t="s">
        <v>1390</v>
      </c>
      <c r="DN243">
        <v>170</v>
      </c>
      <c r="DO243" s="39" t="s">
        <v>1396</v>
      </c>
      <c r="DR243" s="38" t="s">
        <v>2044</v>
      </c>
    </row>
    <row r="244" spans="1:122" s="39" customFormat="1" x14ac:dyDescent="0.2">
      <c r="A244" s="44" t="str">
        <f t="shared" si="88"/>
        <v>Endicott</v>
      </c>
      <c r="B244" s="44" t="str">
        <f t="shared" si="81"/>
        <v>Trichloroethylene</v>
      </c>
      <c r="C244" s="38" t="s">
        <v>2587</v>
      </c>
      <c r="D244" s="38" t="str">
        <f t="shared" si="80"/>
        <v>LS</v>
      </c>
      <c r="E244" s="44" t="s">
        <v>372</v>
      </c>
      <c r="F244" s="155" t="str">
        <f t="shared" si="94"/>
        <v>Residential 062 (House 1)</v>
      </c>
      <c r="G244" s="44" t="str">
        <f t="shared" si="89"/>
        <v>Residential</v>
      </c>
      <c r="H244" s="44" t="str">
        <f t="shared" si="90"/>
        <v>Basement</v>
      </c>
      <c r="I244" s="38" t="str">
        <f t="shared" si="100"/>
        <v>Y</v>
      </c>
      <c r="J244" s="38" t="str">
        <f t="shared" si="101"/>
        <v>Y</v>
      </c>
      <c r="K244" s="38" t="str">
        <f t="shared" si="102"/>
        <v>Y</v>
      </c>
      <c r="L244" s="44"/>
      <c r="M244" s="38" t="str">
        <f t="shared" si="82"/>
        <v>Y</v>
      </c>
      <c r="N244" s="38" t="str">
        <f t="shared" si="91"/>
        <v>Y</v>
      </c>
      <c r="O244" s="38" t="str">
        <f t="shared" si="98"/>
        <v>Y</v>
      </c>
      <c r="P244" s="44"/>
      <c r="Q244" s="38" t="str">
        <f t="shared" si="103"/>
        <v>Y</v>
      </c>
      <c r="R244" s="38" t="str">
        <f t="shared" si="104"/>
        <v>Y</v>
      </c>
      <c r="S244" s="38" t="str">
        <f t="shared" si="105"/>
        <v>Y</v>
      </c>
      <c r="T244" s="44"/>
      <c r="U244" s="44"/>
      <c r="V244" s="44"/>
      <c r="W244" s="44"/>
      <c r="X244" s="44"/>
      <c r="Y244" s="38" t="str">
        <f t="shared" si="83"/>
        <v>Y</v>
      </c>
      <c r="Z244" s="38" t="str">
        <f t="shared" si="92"/>
        <v>n</v>
      </c>
      <c r="AA244" s="38" t="str">
        <f t="shared" si="99"/>
        <v>Y</v>
      </c>
      <c r="AC244" s="59">
        <v>260</v>
      </c>
      <c r="AD244" s="204">
        <v>1.2307692307692308E-3</v>
      </c>
      <c r="AE244" s="38">
        <v>1</v>
      </c>
      <c r="AF244" s="38">
        <v>0</v>
      </c>
      <c r="AG244" s="125">
        <f t="shared" si="106"/>
        <v>70</v>
      </c>
      <c r="AH244" s="39">
        <v>13</v>
      </c>
      <c r="AI244" s="123">
        <f t="shared" si="107"/>
        <v>16755.248072184862</v>
      </c>
      <c r="AJ244" s="40">
        <f t="shared" si="84"/>
        <v>260</v>
      </c>
      <c r="AK244" s="47">
        <f t="shared" si="108"/>
        <v>4700</v>
      </c>
      <c r="AL244" s="40"/>
      <c r="AM244" s="40">
        <f t="shared" si="95"/>
        <v>0.32</v>
      </c>
      <c r="AN244" s="39">
        <f t="shared" si="93"/>
        <v>0.5</v>
      </c>
      <c r="AO244" s="204">
        <f t="shared" si="109"/>
        <v>1.9098493715006658E-5</v>
      </c>
      <c r="AP244" s="204">
        <f t="shared" si="85"/>
        <v>1.2307692307692308E-3</v>
      </c>
      <c r="AQ244" s="204">
        <f t="shared" si="110"/>
        <v>6.808510638297873E-5</v>
      </c>
      <c r="AR244" s="45"/>
      <c r="AS244" s="115">
        <f t="shared" si="111"/>
        <v>1</v>
      </c>
      <c r="AT244" s="115">
        <f t="shared" si="112"/>
        <v>0</v>
      </c>
      <c r="AU244" s="115">
        <f t="shared" si="96"/>
        <v>1</v>
      </c>
      <c r="AV244" s="115">
        <f t="shared" si="97"/>
        <v>0</v>
      </c>
      <c r="AW244" s="39">
        <f t="shared" si="113"/>
        <v>1</v>
      </c>
      <c r="AX244" s="39">
        <f t="shared" si="114"/>
        <v>0</v>
      </c>
      <c r="AY244" s="115"/>
      <c r="AZ244" s="115"/>
      <c r="BA244" s="43">
        <v>32</v>
      </c>
      <c r="BB244" s="38" t="s">
        <v>2013</v>
      </c>
      <c r="BC244" s="48" t="s">
        <v>1403</v>
      </c>
      <c r="BD244" s="44" t="s">
        <v>2621</v>
      </c>
      <c r="BE244" s="37" t="s">
        <v>2345</v>
      </c>
      <c r="BF244" s="44"/>
      <c r="BH244" s="43" t="s">
        <v>615</v>
      </c>
      <c r="BJ244" s="44" t="s">
        <v>533</v>
      </c>
      <c r="BK244" s="44" t="s">
        <v>573</v>
      </c>
      <c r="BL244" s="39">
        <v>2</v>
      </c>
      <c r="BM244" s="39" t="s">
        <v>1390</v>
      </c>
      <c r="BN244" s="133">
        <v>11.319110027430662</v>
      </c>
      <c r="BO244" s="38" t="s">
        <v>1390</v>
      </c>
      <c r="BP244" s="48" t="s">
        <v>1406</v>
      </c>
      <c r="BS244" s="44" t="s">
        <v>1393</v>
      </c>
      <c r="BW244" s="245">
        <v>38279</v>
      </c>
      <c r="BX244" s="245"/>
      <c r="BY244" s="48" t="s">
        <v>451</v>
      </c>
      <c r="BZ244">
        <v>0.32</v>
      </c>
      <c r="CA244" s="38" t="s">
        <v>1396</v>
      </c>
      <c r="CD244" s="115" t="s">
        <v>2044</v>
      </c>
      <c r="CL244">
        <v>260</v>
      </c>
      <c r="CM244" s="39" t="s">
        <v>1396</v>
      </c>
      <c r="CP244" s="39" t="s">
        <v>2044</v>
      </c>
      <c r="CR244" t="s">
        <v>707</v>
      </c>
      <c r="CS244" s="245">
        <v>38296</v>
      </c>
      <c r="CT244" s="184"/>
      <c r="CW244" s="164">
        <v>13.319110027430662</v>
      </c>
      <c r="CX244" s="39" t="s">
        <v>1390</v>
      </c>
      <c r="CZ244">
        <v>70</v>
      </c>
      <c r="DA244" s="38" t="s">
        <v>2046</v>
      </c>
      <c r="DD244" s="39" t="s">
        <v>2044</v>
      </c>
      <c r="DF244" t="s">
        <v>753</v>
      </c>
      <c r="DG244" s="245">
        <v>38279</v>
      </c>
      <c r="DH244" s="184"/>
      <c r="DI244">
        <v>80</v>
      </c>
      <c r="DJ244" s="39" t="s">
        <v>1395</v>
      </c>
      <c r="DK244" s="164">
        <v>10.21030173727522</v>
      </c>
      <c r="DL244" s="39" t="s">
        <v>1390</v>
      </c>
      <c r="DN244">
        <v>4700</v>
      </c>
      <c r="DO244" s="39" t="s">
        <v>1396</v>
      </c>
      <c r="DR244" s="38" t="s">
        <v>2044</v>
      </c>
    </row>
    <row r="245" spans="1:122" customFormat="1" x14ac:dyDescent="0.2">
      <c r="A245" s="44" t="str">
        <f t="shared" si="88"/>
        <v>Endicott</v>
      </c>
      <c r="B245" s="44" t="str">
        <f t="shared" si="81"/>
        <v>Trichloroethylene</v>
      </c>
      <c r="C245" s="38" t="s">
        <v>2587</v>
      </c>
      <c r="D245" s="38" t="str">
        <f t="shared" si="80"/>
        <v>LS</v>
      </c>
      <c r="E245" s="44" t="s">
        <v>372</v>
      </c>
      <c r="F245" s="155" t="str">
        <f t="shared" si="94"/>
        <v>House 10</v>
      </c>
      <c r="G245" s="44" t="str">
        <f t="shared" si="89"/>
        <v>Residential</v>
      </c>
      <c r="H245" s="44" t="str">
        <f t="shared" si="90"/>
        <v>Basement</v>
      </c>
      <c r="I245" s="38" t="str">
        <f t="shared" si="100"/>
        <v>Y</v>
      </c>
      <c r="J245" s="38" t="str">
        <f t="shared" si="101"/>
        <v>Y</v>
      </c>
      <c r="K245" s="38" t="str">
        <f t="shared" si="102"/>
        <v>Y</v>
      </c>
      <c r="L245" s="44"/>
      <c r="M245" s="38" t="str">
        <f t="shared" si="82"/>
        <v>Y</v>
      </c>
      <c r="N245" s="38" t="str">
        <f t="shared" si="91"/>
        <v>Y</v>
      </c>
      <c r="O245" s="38" t="str">
        <f t="shared" si="98"/>
        <v>Y</v>
      </c>
      <c r="P245" s="44"/>
      <c r="Q245" s="38" t="str">
        <f t="shared" si="103"/>
        <v>Y</v>
      </c>
      <c r="R245" s="38" t="str">
        <f t="shared" si="104"/>
        <v>Y</v>
      </c>
      <c r="S245" s="38" t="str">
        <f t="shared" si="105"/>
        <v>Y</v>
      </c>
      <c r="T245" s="44"/>
      <c r="U245" s="44"/>
      <c r="V245" s="44"/>
      <c r="W245" s="44"/>
      <c r="X245" s="44"/>
      <c r="Y245" s="38" t="str">
        <f t="shared" si="83"/>
        <v>Y</v>
      </c>
      <c r="Z245" s="38" t="str">
        <f t="shared" si="92"/>
        <v>n</v>
      </c>
      <c r="AA245" s="38" t="str">
        <f t="shared" si="99"/>
        <v>Y</v>
      </c>
      <c r="AB245" s="39"/>
      <c r="AC245" s="59">
        <v>328</v>
      </c>
      <c r="AD245" s="204">
        <v>8.8414634146341455E-4</v>
      </c>
      <c r="AE245" s="38">
        <v>1</v>
      </c>
      <c r="AF245" s="38">
        <v>0</v>
      </c>
      <c r="AG245" s="125">
        <f t="shared" si="106"/>
        <v>7</v>
      </c>
      <c r="AH245" s="39">
        <v>13</v>
      </c>
      <c r="AI245" s="123">
        <f t="shared" si="107"/>
        <v>1675.5248072184863</v>
      </c>
      <c r="AJ245" s="40">
        <f t="shared" si="84"/>
        <v>328</v>
      </c>
      <c r="AK245" s="47">
        <f t="shared" si="108"/>
        <v>4800</v>
      </c>
      <c r="AL245" s="40"/>
      <c r="AM245" s="40">
        <f t="shared" si="95"/>
        <v>0.28999999999999998</v>
      </c>
      <c r="AN245" s="39">
        <f t="shared" si="93"/>
        <v>0.5</v>
      </c>
      <c r="AO245" s="204">
        <f t="shared" si="109"/>
        <v>1.7308009929224781E-4</v>
      </c>
      <c r="AP245" s="204">
        <f t="shared" si="85"/>
        <v>8.8414634146341455E-4</v>
      </c>
      <c r="AQ245" s="204">
        <f t="shared" si="110"/>
        <v>6.041666666666666E-5</v>
      </c>
      <c r="AR245" s="45"/>
      <c r="AS245" s="115">
        <f t="shared" si="111"/>
        <v>1</v>
      </c>
      <c r="AT245" s="115">
        <f t="shared" si="112"/>
        <v>0</v>
      </c>
      <c r="AU245" s="115">
        <f t="shared" si="96"/>
        <v>1</v>
      </c>
      <c r="AV245" s="115">
        <f t="shared" si="97"/>
        <v>0</v>
      </c>
      <c r="AW245" s="39">
        <f t="shared" si="113"/>
        <v>1</v>
      </c>
      <c r="AX245" s="39">
        <f t="shared" si="114"/>
        <v>0</v>
      </c>
      <c r="AY245" s="115"/>
      <c r="AZ245" s="115"/>
      <c r="BA245" s="43">
        <v>32</v>
      </c>
      <c r="BB245" s="38" t="s">
        <v>2013</v>
      </c>
      <c r="BC245" s="48" t="s">
        <v>1403</v>
      </c>
      <c r="BD245" s="44" t="s">
        <v>2621</v>
      </c>
      <c r="BE245" s="37" t="s">
        <v>2345</v>
      </c>
      <c r="BF245" s="44"/>
      <c r="BH245" t="s">
        <v>608</v>
      </c>
      <c r="BJ245" s="44" t="s">
        <v>533</v>
      </c>
      <c r="BK245" s="44" t="s">
        <v>573</v>
      </c>
      <c r="BL245" s="164">
        <v>2.2858884486437061</v>
      </c>
      <c r="BM245" s="39" t="s">
        <v>1390</v>
      </c>
      <c r="BN245" s="164">
        <f>CW245-BL245</f>
        <v>7.9244132886315137</v>
      </c>
      <c r="BO245" s="132" t="s">
        <v>1390</v>
      </c>
      <c r="BP245" s="48" t="s">
        <v>1406</v>
      </c>
      <c r="BQ245" s="39"/>
      <c r="BR245" s="39"/>
      <c r="BS245" s="44" t="s">
        <v>1393</v>
      </c>
      <c r="BW245" s="245">
        <v>38223</v>
      </c>
      <c r="BX245" s="245"/>
      <c r="BY245" s="48" t="s">
        <v>451</v>
      </c>
      <c r="BZ245">
        <v>0.28999999999999998</v>
      </c>
      <c r="CA245" s="38" t="s">
        <v>1396</v>
      </c>
      <c r="CD245" s="115" t="s">
        <v>2044</v>
      </c>
      <c r="CL245">
        <v>328</v>
      </c>
      <c r="CM245" s="39" t="s">
        <v>1396</v>
      </c>
      <c r="CP245" s="39" t="s">
        <v>2044</v>
      </c>
      <c r="CR245" t="s">
        <v>715</v>
      </c>
      <c r="CS245" s="245">
        <v>38217</v>
      </c>
      <c r="CT245" s="184"/>
      <c r="CW245" s="164">
        <v>10.21030173727522</v>
      </c>
      <c r="CX245" t="s">
        <v>1390</v>
      </c>
      <c r="CZ245">
        <v>7</v>
      </c>
      <c r="DA245" s="38" t="s">
        <v>2046</v>
      </c>
      <c r="DD245" s="39" t="s">
        <v>2044</v>
      </c>
      <c r="DF245" t="s">
        <v>702</v>
      </c>
      <c r="DG245" s="245">
        <v>38223</v>
      </c>
      <c r="DH245" s="184"/>
      <c r="DI245">
        <v>75</v>
      </c>
      <c r="DJ245" s="39" t="s">
        <v>1395</v>
      </c>
      <c r="DK245" s="164">
        <v>7</v>
      </c>
      <c r="DL245" s="39" t="s">
        <v>1390</v>
      </c>
      <c r="DN245">
        <v>4800</v>
      </c>
      <c r="DO245" s="39" t="s">
        <v>1396</v>
      </c>
      <c r="DR245" s="38" t="s">
        <v>2044</v>
      </c>
    </row>
    <row r="246" spans="1:122" customFormat="1" hidden="1" x14ac:dyDescent="0.2">
      <c r="A246" s="44" t="str">
        <f t="shared" si="88"/>
        <v>Endicott</v>
      </c>
      <c r="B246" s="44" t="str">
        <f t="shared" si="81"/>
        <v>Trichloroethylene</v>
      </c>
      <c r="C246" s="38" t="s">
        <v>2587</v>
      </c>
      <c r="D246" s="38" t="str">
        <f t="shared" si="80"/>
        <v>LS</v>
      </c>
      <c r="E246" s="44" t="s">
        <v>372</v>
      </c>
      <c r="F246" s="155" t="str">
        <f t="shared" si="94"/>
        <v>House 10</v>
      </c>
      <c r="G246" s="44" t="str">
        <f t="shared" si="89"/>
        <v>Residential</v>
      </c>
      <c r="H246" s="44" t="str">
        <f t="shared" si="90"/>
        <v>Basement</v>
      </c>
      <c r="I246" s="38" t="str">
        <f t="shared" si="100"/>
        <v>Y</v>
      </c>
      <c r="J246" s="38" t="str">
        <f t="shared" si="101"/>
        <v>Y</v>
      </c>
      <c r="K246" s="455" t="s">
        <v>541</v>
      </c>
      <c r="L246" s="462" t="s">
        <v>1436</v>
      </c>
      <c r="M246" s="38" t="str">
        <f t="shared" si="82"/>
        <v>Y</v>
      </c>
      <c r="N246" s="38" t="str">
        <f t="shared" si="91"/>
        <v>Y</v>
      </c>
      <c r="O246" s="455" t="s">
        <v>541</v>
      </c>
      <c r="P246" s="462" t="s">
        <v>1436</v>
      </c>
      <c r="Q246" s="38" t="str">
        <f t="shared" si="103"/>
        <v>Y</v>
      </c>
      <c r="R246" s="38" t="str">
        <f t="shared" si="104"/>
        <v>Y</v>
      </c>
      <c r="S246" s="38" t="str">
        <f t="shared" si="105"/>
        <v>Y</v>
      </c>
      <c r="T246" s="44"/>
      <c r="U246" s="44"/>
      <c r="V246" s="44"/>
      <c r="W246" s="44"/>
      <c r="X246" s="44"/>
      <c r="Y246" s="38" t="str">
        <f t="shared" si="83"/>
        <v>Y</v>
      </c>
      <c r="Z246" s="38" t="str">
        <f t="shared" si="92"/>
        <v>n</v>
      </c>
      <c r="AA246" s="38" t="str">
        <f t="shared" si="99"/>
        <v>Y</v>
      </c>
      <c r="AB246" s="39"/>
      <c r="AC246" s="59">
        <v>328</v>
      </c>
      <c r="AD246" s="204">
        <v>8.8414634146341455E-4</v>
      </c>
      <c r="AE246" s="38">
        <v>1</v>
      </c>
      <c r="AF246" s="38">
        <v>0</v>
      </c>
      <c r="AG246" s="125">
        <f t="shared" si="106"/>
        <v>7</v>
      </c>
      <c r="AH246" s="39">
        <v>13</v>
      </c>
      <c r="AI246" s="123">
        <f t="shared" si="107"/>
        <v>1675.5248072184863</v>
      </c>
      <c r="AJ246" s="40">
        <f t="shared" si="84"/>
        <v>328</v>
      </c>
      <c r="AK246" s="47">
        <f t="shared" si="108"/>
        <v>3800</v>
      </c>
      <c r="AL246" s="40"/>
      <c r="AM246" s="40">
        <f t="shared" si="95"/>
        <v>0.28999999999999998</v>
      </c>
      <c r="AN246" s="39">
        <f t="shared" si="93"/>
        <v>0.5</v>
      </c>
      <c r="AO246" s="204">
        <f t="shared" si="109"/>
        <v>1.7308009929224781E-4</v>
      </c>
      <c r="AP246" s="204">
        <f t="shared" si="85"/>
        <v>8.8414634146341455E-4</v>
      </c>
      <c r="AQ246" s="204">
        <f t="shared" si="110"/>
        <v>7.6315789473684211E-5</v>
      </c>
      <c r="AR246" s="45"/>
      <c r="AS246" s="115">
        <f t="shared" si="111"/>
        <v>1</v>
      </c>
      <c r="AT246" s="115">
        <f t="shared" si="112"/>
        <v>0</v>
      </c>
      <c r="AU246" s="115">
        <f t="shared" si="96"/>
        <v>1</v>
      </c>
      <c r="AV246" s="115">
        <f t="shared" si="97"/>
        <v>0</v>
      </c>
      <c r="AW246" s="39">
        <f t="shared" si="113"/>
        <v>1</v>
      </c>
      <c r="AX246" s="39">
        <f t="shared" si="114"/>
        <v>0</v>
      </c>
      <c r="AY246" s="115"/>
      <c r="AZ246" s="115"/>
      <c r="BA246" s="43">
        <v>32</v>
      </c>
      <c r="BB246" s="38" t="s">
        <v>2013</v>
      </c>
      <c r="BC246" s="48" t="s">
        <v>1403</v>
      </c>
      <c r="BD246" s="44" t="s">
        <v>2621</v>
      </c>
      <c r="BE246" s="37" t="s">
        <v>2345</v>
      </c>
      <c r="BF246" s="44"/>
      <c r="BH246" t="s">
        <v>608</v>
      </c>
      <c r="BJ246" s="44" t="s">
        <v>533</v>
      </c>
      <c r="BK246" s="44" t="s">
        <v>573</v>
      </c>
      <c r="BL246" s="164">
        <v>2.2858884486437061</v>
      </c>
      <c r="BM246" s="39" t="s">
        <v>1390</v>
      </c>
      <c r="BN246" s="164">
        <f>CW246-BL246</f>
        <v>7.9244132886315137</v>
      </c>
      <c r="BO246" s="132" t="s">
        <v>1390</v>
      </c>
      <c r="BP246" s="48" t="s">
        <v>1406</v>
      </c>
      <c r="BQ246" s="39"/>
      <c r="BR246" s="39"/>
      <c r="BS246" s="44" t="s">
        <v>1393</v>
      </c>
      <c r="BW246" s="245">
        <v>38223</v>
      </c>
      <c r="BX246" s="245"/>
      <c r="BY246" s="48" t="s">
        <v>451</v>
      </c>
      <c r="BZ246">
        <v>0.28999999999999998</v>
      </c>
      <c r="CA246" s="38" t="s">
        <v>1396</v>
      </c>
      <c r="CD246" s="115" t="s">
        <v>2044</v>
      </c>
      <c r="CL246">
        <v>328</v>
      </c>
      <c r="CM246" s="39" t="s">
        <v>1396</v>
      </c>
      <c r="CP246" s="39" t="s">
        <v>2044</v>
      </c>
      <c r="CR246" t="s">
        <v>715</v>
      </c>
      <c r="CS246" s="245">
        <v>38217</v>
      </c>
      <c r="CT246" s="184"/>
      <c r="CW246" s="164">
        <v>10.21030173727522</v>
      </c>
      <c r="CX246" t="s">
        <v>1390</v>
      </c>
      <c r="CZ246">
        <v>7</v>
      </c>
      <c r="DA246" s="38" t="s">
        <v>2046</v>
      </c>
      <c r="DD246" s="39" t="s">
        <v>2044</v>
      </c>
      <c r="DF246" t="s">
        <v>702</v>
      </c>
      <c r="DG246" s="245">
        <v>38223</v>
      </c>
      <c r="DH246" s="184"/>
      <c r="DI246">
        <v>75</v>
      </c>
      <c r="DJ246" s="39" t="s">
        <v>1395</v>
      </c>
      <c r="DK246" s="164">
        <v>7</v>
      </c>
      <c r="DL246" s="39" t="s">
        <v>1390</v>
      </c>
      <c r="DN246">
        <v>3800</v>
      </c>
      <c r="DO246" s="39" t="s">
        <v>1396</v>
      </c>
      <c r="DR246" s="38" t="s">
        <v>2044</v>
      </c>
    </row>
    <row r="247" spans="1:122" s="303" customFormat="1" x14ac:dyDescent="0.2">
      <c r="A247" s="384" t="str">
        <f t="shared" si="88"/>
        <v>Endicott</v>
      </c>
      <c r="B247" s="384" t="str">
        <f t="shared" si="81"/>
        <v>Trichloroethylene</v>
      </c>
      <c r="C247" s="385" t="s">
        <v>2587</v>
      </c>
      <c r="D247" s="385" t="str">
        <f t="shared" si="80"/>
        <v>LS</v>
      </c>
      <c r="E247" s="384" t="s">
        <v>372</v>
      </c>
      <c r="F247" s="386" t="str">
        <f t="shared" si="94"/>
        <v>Residential 168 (House 14)</v>
      </c>
      <c r="G247" s="384" t="str">
        <f t="shared" si="89"/>
        <v>Residential</v>
      </c>
      <c r="H247" s="384" t="str">
        <f t="shared" si="90"/>
        <v>Basement</v>
      </c>
      <c r="I247" s="385" t="str">
        <f t="shared" si="100"/>
        <v>Y</v>
      </c>
      <c r="J247" s="385" t="str">
        <f t="shared" si="101"/>
        <v>Y</v>
      </c>
      <c r="K247" s="385" t="str">
        <f t="shared" si="102"/>
        <v>Y</v>
      </c>
      <c r="L247" s="384"/>
      <c r="M247" s="385" t="str">
        <f t="shared" si="82"/>
        <v>Y</v>
      </c>
      <c r="N247" s="385" t="str">
        <f t="shared" si="91"/>
        <v>Y</v>
      </c>
      <c r="O247" s="385" t="str">
        <f t="shared" si="98"/>
        <v>Y</v>
      </c>
      <c r="P247" s="384"/>
      <c r="Q247" s="385" t="str">
        <f t="shared" si="103"/>
        <v>Y</v>
      </c>
      <c r="R247" s="385" t="str">
        <f t="shared" si="104"/>
        <v>Y</v>
      </c>
      <c r="S247" s="385" t="str">
        <f t="shared" si="105"/>
        <v>Y</v>
      </c>
      <c r="T247" s="384"/>
      <c r="U247" s="384"/>
      <c r="V247" s="384"/>
      <c r="W247" s="384"/>
      <c r="X247" s="384"/>
      <c r="Y247" s="385" t="str">
        <f t="shared" si="83"/>
        <v>Y</v>
      </c>
      <c r="Z247" s="385" t="str">
        <f t="shared" si="92"/>
        <v>Y</v>
      </c>
      <c r="AA247" s="385" t="str">
        <f t="shared" si="99"/>
        <v>Y</v>
      </c>
      <c r="AB247" s="372"/>
      <c r="AC247" s="389">
        <v>1500</v>
      </c>
      <c r="AD247" s="390">
        <v>1.6666666666666668E-3</v>
      </c>
      <c r="AE247" s="385">
        <v>1</v>
      </c>
      <c r="AF247" s="385">
        <v>0</v>
      </c>
      <c r="AG247" s="391">
        <f t="shared" si="106"/>
        <v>14</v>
      </c>
      <c r="AH247" s="372">
        <v>13</v>
      </c>
      <c r="AI247" s="392">
        <f t="shared" si="107"/>
        <v>3351.0496144369727</v>
      </c>
      <c r="AJ247" s="394">
        <f t="shared" si="84"/>
        <v>1500</v>
      </c>
      <c r="AK247" s="404">
        <f t="shared" si="108"/>
        <v>4200</v>
      </c>
      <c r="AL247" s="394"/>
      <c r="AM247" s="394">
        <f t="shared" si="95"/>
        <v>2.5</v>
      </c>
      <c r="AN247" s="372">
        <f t="shared" si="93"/>
        <v>0.5</v>
      </c>
      <c r="AO247" s="390">
        <f t="shared" si="109"/>
        <v>7.4603491074244751E-4</v>
      </c>
      <c r="AP247" s="390">
        <f t="shared" si="85"/>
        <v>1.6666666666666668E-3</v>
      </c>
      <c r="AQ247" s="390">
        <f t="shared" si="110"/>
        <v>5.9523809523809529E-4</v>
      </c>
      <c r="AR247" s="439"/>
      <c r="AS247" s="396">
        <f t="shared" si="111"/>
        <v>1</v>
      </c>
      <c r="AT247" s="396">
        <f t="shared" si="112"/>
        <v>0</v>
      </c>
      <c r="AU247" s="396">
        <f t="shared" si="96"/>
        <v>1</v>
      </c>
      <c r="AV247" s="396">
        <f t="shared" si="97"/>
        <v>0</v>
      </c>
      <c r="AW247" s="372">
        <f t="shared" si="113"/>
        <v>1</v>
      </c>
      <c r="AX247" s="372">
        <f t="shared" si="114"/>
        <v>0</v>
      </c>
      <c r="AY247" s="396"/>
      <c r="AZ247" s="396"/>
      <c r="BA247" s="397">
        <v>32</v>
      </c>
      <c r="BB247" s="385" t="s">
        <v>2013</v>
      </c>
      <c r="BC247" s="398" t="s">
        <v>1403</v>
      </c>
      <c r="BD247" s="384" t="s">
        <v>2621</v>
      </c>
      <c r="BE247" s="303" t="s">
        <v>2345</v>
      </c>
      <c r="BF247" s="384"/>
      <c r="BH247" s="397" t="s">
        <v>614</v>
      </c>
      <c r="BJ247" s="384" t="s">
        <v>533</v>
      </c>
      <c r="BK247" s="384" t="s">
        <v>573</v>
      </c>
      <c r="BL247" s="408">
        <v>2.2858884486437061</v>
      </c>
      <c r="BM247" s="372" t="s">
        <v>1390</v>
      </c>
      <c r="BN247" s="408">
        <f>CW247-BL247</f>
        <v>3.0143249009448336</v>
      </c>
      <c r="BO247" s="411" t="s">
        <v>1390</v>
      </c>
      <c r="BP247" s="398" t="s">
        <v>1406</v>
      </c>
      <c r="BQ247" s="372"/>
      <c r="BR247" s="372"/>
      <c r="BS247" s="384" t="s">
        <v>1393</v>
      </c>
      <c r="BW247" s="437">
        <v>38252</v>
      </c>
      <c r="BX247" s="437"/>
      <c r="BY247" s="398" t="s">
        <v>451</v>
      </c>
      <c r="BZ247" s="303">
        <v>2.5</v>
      </c>
      <c r="CA247" s="385" t="s">
        <v>1396</v>
      </c>
      <c r="CD247" s="396" t="s">
        <v>2044</v>
      </c>
      <c r="CL247" s="303">
        <v>1500</v>
      </c>
      <c r="CM247" s="372" t="s">
        <v>1396</v>
      </c>
      <c r="CP247" s="372" t="s">
        <v>2044</v>
      </c>
      <c r="CR247" s="303" t="s">
        <v>719</v>
      </c>
      <c r="CS247" s="437">
        <v>38239</v>
      </c>
      <c r="CT247" s="474"/>
      <c r="CW247" s="408">
        <v>5.3002133495885397</v>
      </c>
      <c r="CX247" s="303" t="s">
        <v>1390</v>
      </c>
      <c r="CZ247" s="303">
        <v>14</v>
      </c>
      <c r="DA247" s="385" t="s">
        <v>2046</v>
      </c>
      <c r="DD247" s="372" t="s">
        <v>2044</v>
      </c>
      <c r="DF247" s="303" t="s">
        <v>706</v>
      </c>
      <c r="DG247" s="437">
        <v>38252</v>
      </c>
      <c r="DH247" s="474"/>
      <c r="DI247" s="303">
        <v>100</v>
      </c>
      <c r="DJ247" s="372" t="s">
        <v>1395</v>
      </c>
      <c r="DK247" s="408">
        <v>4.1145992075586708</v>
      </c>
      <c r="DL247" s="372" t="s">
        <v>1390</v>
      </c>
      <c r="DN247" s="303">
        <v>4200</v>
      </c>
      <c r="DO247" s="372" t="s">
        <v>1396</v>
      </c>
      <c r="DR247" s="385" t="s">
        <v>2044</v>
      </c>
    </row>
    <row r="248" spans="1:122" s="303" customFormat="1" x14ac:dyDescent="0.2">
      <c r="A248" s="384" t="str">
        <f t="shared" si="88"/>
        <v>Endicott</v>
      </c>
      <c r="B248" s="384" t="str">
        <f t="shared" si="81"/>
        <v>Trichloroethylene</v>
      </c>
      <c r="C248" s="385" t="s">
        <v>2587</v>
      </c>
      <c r="D248" s="385" t="str">
        <f t="shared" si="80"/>
        <v>LS</v>
      </c>
      <c r="E248" s="384" t="s">
        <v>372</v>
      </c>
      <c r="F248" s="386" t="str">
        <f t="shared" si="94"/>
        <v>Residential 168 (House 14)</v>
      </c>
      <c r="G248" s="384" t="str">
        <f t="shared" si="89"/>
        <v>Residential</v>
      </c>
      <c r="H248" s="384" t="str">
        <f t="shared" si="90"/>
        <v>Basement</v>
      </c>
      <c r="I248" s="385" t="str">
        <f t="shared" si="100"/>
        <v>Y</v>
      </c>
      <c r="J248" s="385" t="str">
        <f t="shared" si="101"/>
        <v>Y</v>
      </c>
      <c r="K248" s="385" t="str">
        <f t="shared" si="102"/>
        <v>Y</v>
      </c>
      <c r="L248" s="384"/>
      <c r="M248" s="385" t="str">
        <f t="shared" si="82"/>
        <v>Y</v>
      </c>
      <c r="N248" s="385" t="str">
        <f t="shared" si="91"/>
        <v>Y</v>
      </c>
      <c r="O248" s="385" t="str">
        <f t="shared" si="98"/>
        <v>Y</v>
      </c>
      <c r="P248" s="384"/>
      <c r="Q248" s="385" t="str">
        <f t="shared" si="103"/>
        <v>Y</v>
      </c>
      <c r="R248" s="385" t="str">
        <f t="shared" si="104"/>
        <v>Y</v>
      </c>
      <c r="S248" s="385" t="str">
        <f t="shared" si="105"/>
        <v>Y</v>
      </c>
      <c r="T248" s="384"/>
      <c r="U248" s="384"/>
      <c r="V248" s="384"/>
      <c r="W248" s="384"/>
      <c r="X248" s="384"/>
      <c r="Y248" s="385" t="str">
        <f t="shared" si="83"/>
        <v>Y</v>
      </c>
      <c r="Z248" s="385" t="str">
        <f t="shared" si="92"/>
        <v>Y</v>
      </c>
      <c r="AA248" s="385" t="str">
        <f t="shared" si="99"/>
        <v>Y</v>
      </c>
      <c r="AB248" s="372"/>
      <c r="AC248" s="389">
        <v>1500</v>
      </c>
      <c r="AD248" s="390">
        <v>1.6666666666666668E-3</v>
      </c>
      <c r="AE248" s="385">
        <v>1</v>
      </c>
      <c r="AF248" s="385">
        <v>0</v>
      </c>
      <c r="AG248" s="391">
        <f t="shared" si="106"/>
        <v>16</v>
      </c>
      <c r="AH248" s="372">
        <v>13</v>
      </c>
      <c r="AI248" s="392">
        <f t="shared" si="107"/>
        <v>3829.7709879279682</v>
      </c>
      <c r="AJ248" s="394">
        <f t="shared" si="84"/>
        <v>1500</v>
      </c>
      <c r="AK248" s="404">
        <f t="shared" si="108"/>
        <v>4600</v>
      </c>
      <c r="AL248" s="394"/>
      <c r="AM248" s="394">
        <f t="shared" si="95"/>
        <v>2.5</v>
      </c>
      <c r="AN248" s="372">
        <f t="shared" si="93"/>
        <v>0.5</v>
      </c>
      <c r="AO248" s="390">
        <f t="shared" si="109"/>
        <v>6.5278054689964162E-4</v>
      </c>
      <c r="AP248" s="390">
        <f t="shared" si="85"/>
        <v>1.6666666666666668E-3</v>
      </c>
      <c r="AQ248" s="390">
        <f t="shared" si="110"/>
        <v>5.4347826086956522E-4</v>
      </c>
      <c r="AR248" s="439"/>
      <c r="AS248" s="396">
        <f t="shared" si="111"/>
        <v>1</v>
      </c>
      <c r="AT248" s="396">
        <f t="shared" si="112"/>
        <v>0</v>
      </c>
      <c r="AU248" s="396">
        <f t="shared" si="96"/>
        <v>1</v>
      </c>
      <c r="AV248" s="396">
        <f t="shared" si="97"/>
        <v>0</v>
      </c>
      <c r="AW248" s="372">
        <f t="shared" si="113"/>
        <v>1</v>
      </c>
      <c r="AX248" s="372">
        <f t="shared" si="114"/>
        <v>0</v>
      </c>
      <c r="AY248" s="396"/>
      <c r="AZ248" s="396"/>
      <c r="BA248" s="397">
        <v>32</v>
      </c>
      <c r="BB248" s="385" t="s">
        <v>2013</v>
      </c>
      <c r="BC248" s="398" t="s">
        <v>1403</v>
      </c>
      <c r="BD248" s="384" t="s">
        <v>2621</v>
      </c>
      <c r="BE248" s="303" t="s">
        <v>2345</v>
      </c>
      <c r="BF248" s="384"/>
      <c r="BH248" s="397" t="s">
        <v>614</v>
      </c>
      <c r="BJ248" s="384" t="s">
        <v>533</v>
      </c>
      <c r="BK248" s="384" t="s">
        <v>573</v>
      </c>
      <c r="BL248" s="408">
        <v>2.2858884486437061</v>
      </c>
      <c r="BM248" s="372" t="s">
        <v>1390</v>
      </c>
      <c r="BN248" s="408">
        <f>CW248-BL248</f>
        <v>3.0143249009448336</v>
      </c>
      <c r="BO248" s="411" t="s">
        <v>1390</v>
      </c>
      <c r="BP248" s="398" t="s">
        <v>1406</v>
      </c>
      <c r="BQ248" s="372"/>
      <c r="BR248" s="372"/>
      <c r="BS248" s="384" t="s">
        <v>1393</v>
      </c>
      <c r="BW248" s="437">
        <v>38280</v>
      </c>
      <c r="BX248" s="437"/>
      <c r="BY248" s="398" t="s">
        <v>451</v>
      </c>
      <c r="BZ248" s="303">
        <v>2.5</v>
      </c>
      <c r="CA248" s="385" t="s">
        <v>1396</v>
      </c>
      <c r="CD248" s="396" t="s">
        <v>2044</v>
      </c>
      <c r="CL248" s="303">
        <v>1500</v>
      </c>
      <c r="CM248" s="372" t="s">
        <v>1396</v>
      </c>
      <c r="CP248" s="372" t="s">
        <v>2044</v>
      </c>
      <c r="CR248" s="303" t="s">
        <v>719</v>
      </c>
      <c r="CS248" s="437">
        <v>38295</v>
      </c>
      <c r="CT248" s="474"/>
      <c r="CW248" s="408">
        <v>5.3002133495885397</v>
      </c>
      <c r="CX248" s="303" t="s">
        <v>1390</v>
      </c>
      <c r="CZ248" s="303">
        <v>16</v>
      </c>
      <c r="DA248" s="385" t="s">
        <v>2046</v>
      </c>
      <c r="DD248" s="372" t="s">
        <v>2044</v>
      </c>
      <c r="DF248" s="303" t="s">
        <v>706</v>
      </c>
      <c r="DG248" s="437">
        <v>38280</v>
      </c>
      <c r="DH248" s="474"/>
      <c r="DI248" s="303">
        <v>100</v>
      </c>
      <c r="DJ248" s="372" t="s">
        <v>1395</v>
      </c>
      <c r="DK248" s="408">
        <v>4.1145992075586708</v>
      </c>
      <c r="DL248" s="372" t="s">
        <v>1390</v>
      </c>
      <c r="DN248" s="303">
        <v>4600</v>
      </c>
      <c r="DO248" s="372" t="s">
        <v>1396</v>
      </c>
      <c r="DR248" s="385" t="s">
        <v>2044</v>
      </c>
    </row>
    <row r="249" spans="1:122" s="303" customFormat="1" x14ac:dyDescent="0.2">
      <c r="A249" s="384" t="str">
        <f t="shared" si="88"/>
        <v>Endicott</v>
      </c>
      <c r="B249" s="384" t="str">
        <f t="shared" si="81"/>
        <v>Trichloroethylene</v>
      </c>
      <c r="C249" s="385" t="s">
        <v>2587</v>
      </c>
      <c r="D249" s="385" t="str">
        <f t="shared" si="80"/>
        <v>LS</v>
      </c>
      <c r="E249" s="384" t="s">
        <v>372</v>
      </c>
      <c r="F249" s="386" t="str">
        <f t="shared" si="94"/>
        <v>Residential 168 (House 14)</v>
      </c>
      <c r="G249" s="384" t="str">
        <f t="shared" si="89"/>
        <v>Residential</v>
      </c>
      <c r="H249" s="384" t="str">
        <f t="shared" si="90"/>
        <v>Basement</v>
      </c>
      <c r="I249" s="385" t="str">
        <f t="shared" si="100"/>
        <v>Y</v>
      </c>
      <c r="J249" s="385" t="str">
        <f t="shared" si="101"/>
        <v>Y</v>
      </c>
      <c r="K249" s="385" t="str">
        <f t="shared" si="102"/>
        <v>Y</v>
      </c>
      <c r="L249" s="384"/>
      <c r="M249" s="385" t="str">
        <f t="shared" si="82"/>
        <v>Y</v>
      </c>
      <c r="N249" s="385" t="str">
        <f t="shared" si="91"/>
        <v>Y</v>
      </c>
      <c r="O249" s="385" t="str">
        <f t="shared" si="98"/>
        <v>Y</v>
      </c>
      <c r="P249" s="384"/>
      <c r="Q249" s="385" t="str">
        <f t="shared" si="103"/>
        <v>Y</v>
      </c>
      <c r="R249" s="385" t="str">
        <f t="shared" si="104"/>
        <v>Y</v>
      </c>
      <c r="S249" s="385" t="str">
        <f t="shared" si="105"/>
        <v>Y</v>
      </c>
      <c r="T249" s="384"/>
      <c r="U249" s="384"/>
      <c r="V249" s="384"/>
      <c r="W249" s="384"/>
      <c r="X249" s="384"/>
      <c r="Y249" s="385" t="str">
        <f t="shared" si="83"/>
        <v>Y</v>
      </c>
      <c r="Z249" s="385" t="str">
        <f t="shared" si="92"/>
        <v>Y</v>
      </c>
      <c r="AA249" s="385" t="str">
        <f t="shared" si="99"/>
        <v>Y</v>
      </c>
      <c r="AB249" s="372"/>
      <c r="AC249" s="389">
        <v>1500</v>
      </c>
      <c r="AD249" s="390">
        <v>1.6666666666666668E-3</v>
      </c>
      <c r="AE249" s="385">
        <v>1</v>
      </c>
      <c r="AF249" s="385">
        <v>0</v>
      </c>
      <c r="AG249" s="391">
        <f t="shared" si="106"/>
        <v>15</v>
      </c>
      <c r="AH249" s="372">
        <v>13</v>
      </c>
      <c r="AI249" s="392">
        <f t="shared" si="107"/>
        <v>3590.41030118247</v>
      </c>
      <c r="AJ249" s="394">
        <f t="shared" si="84"/>
        <v>1500</v>
      </c>
      <c r="AK249" s="404">
        <f t="shared" si="108"/>
        <v>4000</v>
      </c>
      <c r="AL249" s="394"/>
      <c r="AM249" s="394">
        <f t="shared" si="95"/>
        <v>2.5</v>
      </c>
      <c r="AN249" s="372">
        <f t="shared" si="93"/>
        <v>0.5</v>
      </c>
      <c r="AO249" s="390">
        <f t="shared" si="109"/>
        <v>6.9629925002628445E-4</v>
      </c>
      <c r="AP249" s="390">
        <f t="shared" si="85"/>
        <v>1.6666666666666668E-3</v>
      </c>
      <c r="AQ249" s="390">
        <f t="shared" si="110"/>
        <v>6.2500000000000001E-4</v>
      </c>
      <c r="AR249" s="439"/>
      <c r="AS249" s="396">
        <f t="shared" si="111"/>
        <v>1</v>
      </c>
      <c r="AT249" s="396">
        <f t="shared" si="112"/>
        <v>0</v>
      </c>
      <c r="AU249" s="396">
        <f t="shared" si="96"/>
        <v>1</v>
      </c>
      <c r="AV249" s="396">
        <f t="shared" si="97"/>
        <v>0</v>
      </c>
      <c r="AW249" s="372">
        <f t="shared" si="113"/>
        <v>1</v>
      </c>
      <c r="AX249" s="372">
        <f t="shared" si="114"/>
        <v>0</v>
      </c>
      <c r="AY249" s="396"/>
      <c r="AZ249" s="396"/>
      <c r="BA249" s="397">
        <v>32</v>
      </c>
      <c r="BB249" s="385" t="s">
        <v>2013</v>
      </c>
      <c r="BC249" s="398" t="s">
        <v>1403</v>
      </c>
      <c r="BD249" s="384" t="s">
        <v>2621</v>
      </c>
      <c r="BE249" s="303" t="s">
        <v>2345</v>
      </c>
      <c r="BF249" s="384"/>
      <c r="BH249" s="397" t="s">
        <v>614</v>
      </c>
      <c r="BJ249" s="384" t="s">
        <v>533</v>
      </c>
      <c r="BK249" s="384" t="s">
        <v>573</v>
      </c>
      <c r="BL249" s="408">
        <v>2.2858884486437061</v>
      </c>
      <c r="BM249" s="372" t="s">
        <v>1390</v>
      </c>
      <c r="BN249" s="408">
        <f>CW249-BL249</f>
        <v>3.0143249009448336</v>
      </c>
      <c r="BO249" s="411" t="s">
        <v>1390</v>
      </c>
      <c r="BP249" s="398" t="s">
        <v>1406</v>
      </c>
      <c r="BQ249" s="372"/>
      <c r="BR249" s="372"/>
      <c r="BS249" s="384" t="s">
        <v>1393</v>
      </c>
      <c r="BW249" s="437">
        <v>38224</v>
      </c>
      <c r="BX249" s="437"/>
      <c r="BY249" s="398" t="s">
        <v>451</v>
      </c>
      <c r="BZ249" s="303">
        <v>2.5</v>
      </c>
      <c r="CA249" s="385" t="s">
        <v>1396</v>
      </c>
      <c r="CD249" s="396" t="s">
        <v>2044</v>
      </c>
      <c r="CL249" s="303">
        <v>1500</v>
      </c>
      <c r="CM249" s="372" t="s">
        <v>1396</v>
      </c>
      <c r="CP249" s="372" t="s">
        <v>2044</v>
      </c>
      <c r="CR249" s="303" t="s">
        <v>719</v>
      </c>
      <c r="CS249" s="437">
        <v>38223</v>
      </c>
      <c r="CT249" s="474"/>
      <c r="CW249" s="408">
        <v>5.3002133495885397</v>
      </c>
      <c r="CX249" s="303" t="s">
        <v>1390</v>
      </c>
      <c r="CZ249" s="303">
        <v>15</v>
      </c>
      <c r="DA249" s="385" t="s">
        <v>2046</v>
      </c>
      <c r="DD249" s="372" t="s">
        <v>2044</v>
      </c>
      <c r="DF249" s="303" t="s">
        <v>706</v>
      </c>
      <c r="DG249" s="437">
        <v>38224</v>
      </c>
      <c r="DH249" s="474"/>
      <c r="DI249" s="303">
        <v>100</v>
      </c>
      <c r="DJ249" s="372" t="s">
        <v>1395</v>
      </c>
      <c r="DK249" s="408">
        <v>4.1145992075586708</v>
      </c>
      <c r="DL249" s="372" t="s">
        <v>1390</v>
      </c>
      <c r="DN249" s="303">
        <v>4000</v>
      </c>
      <c r="DO249" s="372" t="s">
        <v>1396</v>
      </c>
      <c r="DR249" s="385" t="s">
        <v>2044</v>
      </c>
    </row>
    <row r="250" spans="1:122" s="372" customFormat="1" x14ac:dyDescent="0.2">
      <c r="A250" s="384" t="str">
        <f t="shared" si="88"/>
        <v>Endicott</v>
      </c>
      <c r="B250" s="384" t="str">
        <f t="shared" si="81"/>
        <v>Trichloroethylene</v>
      </c>
      <c r="C250" s="385" t="s">
        <v>2587</v>
      </c>
      <c r="D250" s="385" t="str">
        <f t="shared" si="80"/>
        <v>LS</v>
      </c>
      <c r="E250" s="384" t="s">
        <v>372</v>
      </c>
      <c r="F250" s="386" t="str">
        <f t="shared" si="94"/>
        <v>Residential 002 (House 2)</v>
      </c>
      <c r="G250" s="384" t="str">
        <f t="shared" si="89"/>
        <v>Residential</v>
      </c>
      <c r="H250" s="384" t="str">
        <f t="shared" si="90"/>
        <v>Basement</v>
      </c>
      <c r="I250" s="385" t="str">
        <f t="shared" si="100"/>
        <v>Y</v>
      </c>
      <c r="J250" s="385" t="str">
        <f t="shared" si="101"/>
        <v>Y</v>
      </c>
      <c r="K250" s="385" t="str">
        <f t="shared" si="102"/>
        <v>Y</v>
      </c>
      <c r="L250" s="384"/>
      <c r="M250" s="385" t="str">
        <f t="shared" si="82"/>
        <v>Y</v>
      </c>
      <c r="N250" s="385" t="str">
        <f t="shared" si="91"/>
        <v>Y</v>
      </c>
      <c r="O250" s="385" t="str">
        <f t="shared" si="98"/>
        <v>Y</v>
      </c>
      <c r="P250" s="384"/>
      <c r="Q250" s="385" t="str">
        <f t="shared" si="103"/>
        <v>Y</v>
      </c>
      <c r="R250" s="385" t="str">
        <f t="shared" si="104"/>
        <v>Y</v>
      </c>
      <c r="S250" s="385" t="str">
        <f t="shared" si="105"/>
        <v>Y</v>
      </c>
      <c r="T250" s="384"/>
      <c r="U250" s="384"/>
      <c r="V250" s="384"/>
      <c r="W250" s="384"/>
      <c r="X250" s="384"/>
      <c r="Y250" s="385" t="str">
        <f t="shared" si="83"/>
        <v>Y</v>
      </c>
      <c r="Z250" s="385" t="str">
        <f t="shared" si="92"/>
        <v>Y</v>
      </c>
      <c r="AA250" s="385" t="str">
        <f t="shared" si="99"/>
        <v>Y</v>
      </c>
      <c r="AC250" s="389">
        <v>13000</v>
      </c>
      <c r="AD250" s="390">
        <v>5.7692307692307696E-3</v>
      </c>
      <c r="AE250" s="385">
        <v>1</v>
      </c>
      <c r="AF250" s="385">
        <v>0</v>
      </c>
      <c r="AG250" s="391">
        <f t="shared" si="106"/>
        <v>270</v>
      </c>
      <c r="AH250" s="372">
        <v>13</v>
      </c>
      <c r="AI250" s="392">
        <f t="shared" si="107"/>
        <v>64627.38542128446</v>
      </c>
      <c r="AJ250" s="394">
        <f t="shared" si="84"/>
        <v>13000</v>
      </c>
      <c r="AK250" s="404">
        <f t="shared" si="108"/>
        <v>57000</v>
      </c>
      <c r="AL250" s="394"/>
      <c r="AM250" s="394">
        <f t="shared" si="95"/>
        <v>75</v>
      </c>
      <c r="AN250" s="372">
        <f t="shared" si="93"/>
        <v>0.5</v>
      </c>
      <c r="AO250" s="390">
        <f t="shared" si="109"/>
        <v>1.1604987500438075E-3</v>
      </c>
      <c r="AP250" s="390">
        <f t="shared" si="85"/>
        <v>5.7692307692307696E-3</v>
      </c>
      <c r="AQ250" s="390">
        <f t="shared" si="110"/>
        <v>1.3157894736842105E-3</v>
      </c>
      <c r="AR250" s="439"/>
      <c r="AS250" s="396">
        <f t="shared" si="111"/>
        <v>1</v>
      </c>
      <c r="AT250" s="396">
        <f t="shared" si="112"/>
        <v>0</v>
      </c>
      <c r="AU250" s="396">
        <f t="shared" si="96"/>
        <v>1</v>
      </c>
      <c r="AV250" s="396">
        <f t="shared" si="97"/>
        <v>0</v>
      </c>
      <c r="AW250" s="372">
        <f t="shared" si="113"/>
        <v>1</v>
      </c>
      <c r="AX250" s="372">
        <f t="shared" si="114"/>
        <v>0</v>
      </c>
      <c r="AY250" s="396"/>
      <c r="AZ250" s="396"/>
      <c r="BA250" s="397">
        <v>32</v>
      </c>
      <c r="BB250" s="385" t="s">
        <v>2013</v>
      </c>
      <c r="BC250" s="398" t="s">
        <v>1403</v>
      </c>
      <c r="BD250" s="384" t="s">
        <v>2621</v>
      </c>
      <c r="BE250" s="303" t="s">
        <v>2345</v>
      </c>
      <c r="BF250" s="384"/>
      <c r="BH250" s="303" t="s">
        <v>606</v>
      </c>
      <c r="BJ250" s="384" t="s">
        <v>533</v>
      </c>
      <c r="BK250" s="384" t="s">
        <v>573</v>
      </c>
      <c r="BL250" s="372">
        <v>2</v>
      </c>
      <c r="BM250" s="372" t="s">
        <v>1390</v>
      </c>
      <c r="BN250" s="424">
        <v>5.98537031392868</v>
      </c>
      <c r="BO250" s="385" t="s">
        <v>1390</v>
      </c>
      <c r="BP250" s="398" t="s">
        <v>1406</v>
      </c>
      <c r="BS250" s="384" t="s">
        <v>1393</v>
      </c>
      <c r="BW250" s="437">
        <v>38253</v>
      </c>
      <c r="BX250" s="437"/>
      <c r="BY250" s="398" t="s">
        <v>451</v>
      </c>
      <c r="BZ250" s="303">
        <v>75</v>
      </c>
      <c r="CA250" s="385" t="s">
        <v>1396</v>
      </c>
      <c r="CD250" s="396" t="s">
        <v>2044</v>
      </c>
      <c r="CF250" s="397" t="s">
        <v>2026</v>
      </c>
      <c r="CG250" s="437">
        <v>38253</v>
      </c>
      <c r="CH250" s="474"/>
      <c r="CK250" s="397" t="s">
        <v>2042</v>
      </c>
      <c r="CL250" s="303">
        <v>13000</v>
      </c>
      <c r="CM250" s="372" t="s">
        <v>1396</v>
      </c>
      <c r="CP250" s="372" t="s">
        <v>2044</v>
      </c>
      <c r="CR250" s="303" t="s">
        <v>708</v>
      </c>
      <c r="CS250" s="437">
        <v>38139</v>
      </c>
      <c r="CT250" s="474"/>
      <c r="CZ250" s="303">
        <v>270</v>
      </c>
      <c r="DA250" s="385" t="s">
        <v>2046</v>
      </c>
      <c r="DD250" s="372" t="s">
        <v>2044</v>
      </c>
      <c r="DF250" s="303" t="s">
        <v>754</v>
      </c>
      <c r="DG250" s="437">
        <v>38253</v>
      </c>
      <c r="DH250" s="474"/>
      <c r="DI250" s="303">
        <v>120</v>
      </c>
      <c r="DJ250" s="372" t="s">
        <v>1395</v>
      </c>
      <c r="DK250" s="408">
        <v>5.9433099664736355</v>
      </c>
      <c r="DL250" s="372" t="s">
        <v>1390</v>
      </c>
      <c r="DN250" s="303">
        <v>57000</v>
      </c>
      <c r="DO250" s="372" t="s">
        <v>1396</v>
      </c>
      <c r="DR250" s="385" t="s">
        <v>2044</v>
      </c>
    </row>
    <row r="251" spans="1:122" s="39" customFormat="1" hidden="1" x14ac:dyDescent="0.2">
      <c r="A251" s="44" t="str">
        <f t="shared" si="88"/>
        <v>Endicott</v>
      </c>
      <c r="B251" s="44" t="str">
        <f t="shared" si="81"/>
        <v>Trichloroethylene</v>
      </c>
      <c r="C251" s="38" t="s">
        <v>2587</v>
      </c>
      <c r="D251" s="38" t="str">
        <f t="shared" si="80"/>
        <v>LS</v>
      </c>
      <c r="E251" s="44" t="s">
        <v>372</v>
      </c>
      <c r="F251" s="155" t="str">
        <f t="shared" si="94"/>
        <v>Commercial 002A (House 3)</v>
      </c>
      <c r="G251" s="44" t="str">
        <f t="shared" si="89"/>
        <v>Commercial</v>
      </c>
      <c r="H251" s="44" t="str">
        <f t="shared" si="90"/>
        <v>Basement</v>
      </c>
      <c r="I251" s="38" t="str">
        <f t="shared" si="100"/>
        <v>Y</v>
      </c>
      <c r="J251" s="38" t="str">
        <f t="shared" si="101"/>
        <v>Y</v>
      </c>
      <c r="K251" s="38" t="str">
        <f t="shared" si="102"/>
        <v>Y</v>
      </c>
      <c r="L251" s="44"/>
      <c r="M251" s="38" t="str">
        <f t="shared" si="82"/>
        <v>Y</v>
      </c>
      <c r="N251" s="38" t="str">
        <f t="shared" si="91"/>
        <v>Y</v>
      </c>
      <c r="O251" s="38" t="str">
        <f t="shared" si="98"/>
        <v>Y</v>
      </c>
      <c r="P251" s="38"/>
      <c r="Q251" s="38" t="str">
        <f t="shared" si="103"/>
        <v>Y</v>
      </c>
      <c r="R251" s="38" t="str">
        <f t="shared" si="104"/>
        <v>Y</v>
      </c>
      <c r="S251" s="38" t="str">
        <f t="shared" si="105"/>
        <v>Y</v>
      </c>
      <c r="T251" s="38"/>
      <c r="U251" s="38"/>
      <c r="V251" s="38"/>
      <c r="W251" s="38"/>
      <c r="X251" s="38"/>
      <c r="Y251" s="38" t="str">
        <f t="shared" si="83"/>
        <v>Y</v>
      </c>
      <c r="Z251" s="38" t="str">
        <f t="shared" si="92"/>
        <v>Y</v>
      </c>
      <c r="AA251" s="38" t="str">
        <f t="shared" si="99"/>
        <v>Y</v>
      </c>
      <c r="AC251" s="59">
        <v>31000</v>
      </c>
      <c r="AD251" s="204">
        <v>7.419354838709677E-4</v>
      </c>
      <c r="AE251" s="38">
        <v>1</v>
      </c>
      <c r="AF251" s="38">
        <v>0</v>
      </c>
      <c r="AG251" s="125">
        <f t="shared" si="106"/>
        <v>120</v>
      </c>
      <c r="AH251" s="39">
        <v>13</v>
      </c>
      <c r="AI251" s="123">
        <f t="shared" si="107"/>
        <v>28723.28240945976</v>
      </c>
      <c r="AJ251" s="40">
        <f t="shared" si="84"/>
        <v>31000</v>
      </c>
      <c r="AK251" s="47">
        <f t="shared" si="108"/>
        <v>5000</v>
      </c>
      <c r="AL251" s="40"/>
      <c r="AM251" s="40">
        <f t="shared" si="95"/>
        <v>23</v>
      </c>
      <c r="AN251" s="39">
        <f t="shared" si="93"/>
        <v>0.5</v>
      </c>
      <c r="AO251" s="204">
        <f t="shared" si="109"/>
        <v>8.0074413753022716E-4</v>
      </c>
      <c r="AP251" s="204">
        <f t="shared" si="85"/>
        <v>7.419354838709677E-4</v>
      </c>
      <c r="AQ251" s="204">
        <f t="shared" si="110"/>
        <v>4.5999999999999999E-3</v>
      </c>
      <c r="AR251" s="45"/>
      <c r="AS251" s="115">
        <f t="shared" si="111"/>
        <v>1</v>
      </c>
      <c r="AT251" s="115">
        <f t="shared" si="112"/>
        <v>0</v>
      </c>
      <c r="AU251" s="115">
        <f t="shared" si="96"/>
        <v>1</v>
      </c>
      <c r="AV251" s="115">
        <f t="shared" si="97"/>
        <v>0</v>
      </c>
      <c r="AW251" s="39">
        <f t="shared" si="113"/>
        <v>1</v>
      </c>
      <c r="AX251" s="39">
        <f t="shared" si="114"/>
        <v>0</v>
      </c>
      <c r="AY251" s="115"/>
      <c r="AZ251" s="115"/>
      <c r="BA251" s="43">
        <v>32</v>
      </c>
      <c r="BB251" s="38" t="s">
        <v>2013</v>
      </c>
      <c r="BC251" s="48" t="s">
        <v>1403</v>
      </c>
      <c r="BD251" s="44" t="s">
        <v>2621</v>
      </c>
      <c r="BE251" s="37" t="s">
        <v>2345</v>
      </c>
      <c r="BF251" s="44"/>
      <c r="BH251" t="s">
        <v>609</v>
      </c>
      <c r="BJ251" s="44" t="s">
        <v>235</v>
      </c>
      <c r="BK251" s="44" t="s">
        <v>573</v>
      </c>
      <c r="BL251" s="43">
        <v>12</v>
      </c>
      <c r="BM251" s="43" t="s">
        <v>1395</v>
      </c>
      <c r="BN251" s="133">
        <v>13</v>
      </c>
      <c r="BO251" s="38" t="s">
        <v>1395</v>
      </c>
      <c r="BP251" s="48" t="s">
        <v>1406</v>
      </c>
      <c r="BS251" s="44" t="s">
        <v>1393</v>
      </c>
      <c r="BT251" s="43" t="s">
        <v>1990</v>
      </c>
      <c r="BU251" s="43"/>
      <c r="BV251" s="43"/>
      <c r="BW251" s="245">
        <v>38225</v>
      </c>
      <c r="BX251" s="245"/>
      <c r="BY251" s="48" t="s">
        <v>451</v>
      </c>
      <c r="BZ251">
        <v>23</v>
      </c>
      <c r="CA251" s="38" t="s">
        <v>1396</v>
      </c>
      <c r="CD251" s="115" t="s">
        <v>2044</v>
      </c>
      <c r="CF251" s="43" t="s">
        <v>380</v>
      </c>
      <c r="CG251" s="245">
        <v>38225</v>
      </c>
      <c r="CH251" s="184"/>
      <c r="CK251" s="43" t="s">
        <v>2042</v>
      </c>
      <c r="CL251">
        <v>31000</v>
      </c>
      <c r="CM251" s="39" t="s">
        <v>1396</v>
      </c>
      <c r="CP251" s="39" t="s">
        <v>2044</v>
      </c>
      <c r="CR251" t="s">
        <v>709</v>
      </c>
      <c r="CS251" s="245">
        <v>38224</v>
      </c>
      <c r="CT251" s="184"/>
      <c r="CZ251">
        <v>120</v>
      </c>
      <c r="DA251" s="38" t="s">
        <v>2046</v>
      </c>
      <c r="DD251" s="39" t="s">
        <v>2044</v>
      </c>
      <c r="DF251" t="s">
        <v>2402</v>
      </c>
      <c r="DG251" s="245">
        <v>38225</v>
      </c>
      <c r="DH251" s="184"/>
      <c r="DI251">
        <v>130</v>
      </c>
      <c r="DJ251" s="39" t="s">
        <v>1395</v>
      </c>
      <c r="DK251" s="164">
        <v>6.8576653459311183</v>
      </c>
      <c r="DL251" s="39" t="s">
        <v>1390</v>
      </c>
      <c r="DN251">
        <v>5000</v>
      </c>
      <c r="DO251" s="39" t="s">
        <v>1396</v>
      </c>
      <c r="DR251" s="38" t="s">
        <v>2044</v>
      </c>
    </row>
    <row r="252" spans="1:122" s="39" customFormat="1" hidden="1" x14ac:dyDescent="0.2">
      <c r="A252" s="44" t="str">
        <f t="shared" si="88"/>
        <v>Endicott</v>
      </c>
      <c r="B252" s="44" t="str">
        <f t="shared" si="81"/>
        <v>Trichloroethylene</v>
      </c>
      <c r="C252" s="38" t="s">
        <v>2587</v>
      </c>
      <c r="D252" s="38" t="str">
        <f t="shared" si="80"/>
        <v>LS</v>
      </c>
      <c r="E252" s="44" t="s">
        <v>372</v>
      </c>
      <c r="F252" s="155" t="str">
        <f t="shared" si="94"/>
        <v>Commercial 002A (House 3)</v>
      </c>
      <c r="G252" s="44" t="str">
        <f t="shared" si="89"/>
        <v>Commercial</v>
      </c>
      <c r="H252" s="44" t="str">
        <f t="shared" si="90"/>
        <v>Basement</v>
      </c>
      <c r="I252" s="38" t="str">
        <f t="shared" si="100"/>
        <v>Y</v>
      </c>
      <c r="J252" s="38" t="str">
        <f t="shared" si="101"/>
        <v>Y</v>
      </c>
      <c r="K252" s="38" t="str">
        <f t="shared" si="102"/>
        <v>Y</v>
      </c>
      <c r="L252" s="44"/>
      <c r="M252" s="38" t="str">
        <f t="shared" si="82"/>
        <v>Y</v>
      </c>
      <c r="N252" s="38" t="str">
        <f t="shared" si="91"/>
        <v>Y</v>
      </c>
      <c r="O252" s="38" t="str">
        <f t="shared" si="98"/>
        <v>Y</v>
      </c>
      <c r="P252" s="38"/>
      <c r="Q252" s="38" t="str">
        <f t="shared" si="103"/>
        <v>Y</v>
      </c>
      <c r="R252" s="38" t="str">
        <f t="shared" si="104"/>
        <v>Y</v>
      </c>
      <c r="S252" s="38" t="str">
        <f t="shared" si="105"/>
        <v>Y</v>
      </c>
      <c r="T252" s="38"/>
      <c r="U252" s="38"/>
      <c r="V252" s="38"/>
      <c r="W252" s="38"/>
      <c r="X252" s="38"/>
      <c r="Y252" s="38" t="str">
        <f t="shared" si="83"/>
        <v>Y</v>
      </c>
      <c r="Z252" s="38" t="str">
        <f t="shared" si="92"/>
        <v>Y</v>
      </c>
      <c r="AA252" s="38" t="str">
        <f t="shared" si="99"/>
        <v>Y</v>
      </c>
      <c r="AC252" s="59">
        <v>31000</v>
      </c>
      <c r="AD252" s="204">
        <v>7.419354838709677E-4</v>
      </c>
      <c r="AE252" s="38">
        <v>1</v>
      </c>
      <c r="AF252" s="38">
        <v>0</v>
      </c>
      <c r="AG252" s="125">
        <f t="shared" si="106"/>
        <v>160</v>
      </c>
      <c r="AH252" s="39">
        <v>13</v>
      </c>
      <c r="AI252" s="123">
        <f t="shared" si="107"/>
        <v>38297.709879279682</v>
      </c>
      <c r="AJ252" s="40">
        <f t="shared" si="84"/>
        <v>31000</v>
      </c>
      <c r="AK252" s="47">
        <f t="shared" si="108"/>
        <v>54000</v>
      </c>
      <c r="AL252" s="40"/>
      <c r="AM252" s="40">
        <f t="shared" si="95"/>
        <v>23</v>
      </c>
      <c r="AN252" s="39">
        <f t="shared" si="93"/>
        <v>0.5</v>
      </c>
      <c r="AO252" s="204">
        <f t="shared" si="109"/>
        <v>6.0055810314767037E-4</v>
      </c>
      <c r="AP252" s="204">
        <f t="shared" si="85"/>
        <v>7.419354838709677E-4</v>
      </c>
      <c r="AQ252" s="204">
        <f t="shared" si="110"/>
        <v>4.2592592592592595E-4</v>
      </c>
      <c r="AR252" s="45"/>
      <c r="AS252" s="115">
        <f t="shared" si="111"/>
        <v>1</v>
      </c>
      <c r="AT252" s="115">
        <f t="shared" si="112"/>
        <v>0</v>
      </c>
      <c r="AU252" s="115">
        <f t="shared" si="96"/>
        <v>1</v>
      </c>
      <c r="AV252" s="115">
        <f t="shared" si="97"/>
        <v>0</v>
      </c>
      <c r="AW252" s="39">
        <f t="shared" si="113"/>
        <v>1</v>
      </c>
      <c r="AX252" s="39">
        <f t="shared" si="114"/>
        <v>0</v>
      </c>
      <c r="AY252" s="115"/>
      <c r="AZ252" s="115"/>
      <c r="BA252" s="43">
        <v>32</v>
      </c>
      <c r="BB252" s="38" t="s">
        <v>2013</v>
      </c>
      <c r="BC252" s="48" t="s">
        <v>1403</v>
      </c>
      <c r="BD252" s="44" t="s">
        <v>2621</v>
      </c>
      <c r="BE252" s="37" t="s">
        <v>2345</v>
      </c>
      <c r="BF252" s="44"/>
      <c r="BH252" t="s">
        <v>609</v>
      </c>
      <c r="BJ252" s="44" t="s">
        <v>235</v>
      </c>
      <c r="BK252" s="44" t="s">
        <v>573</v>
      </c>
      <c r="BL252" s="43">
        <v>12</v>
      </c>
      <c r="BM252" s="43" t="s">
        <v>1395</v>
      </c>
      <c r="BN252" s="133">
        <v>13</v>
      </c>
      <c r="BO252" s="38" t="s">
        <v>1395</v>
      </c>
      <c r="BP252" s="48" t="s">
        <v>1406</v>
      </c>
      <c r="BS252" s="44" t="s">
        <v>1393</v>
      </c>
      <c r="BT252" s="43" t="s">
        <v>1990</v>
      </c>
      <c r="BU252" s="43"/>
      <c r="BV252" s="43"/>
      <c r="BW252" s="245">
        <v>38253</v>
      </c>
      <c r="BX252" s="245"/>
      <c r="BY252" s="48" t="s">
        <v>451</v>
      </c>
      <c r="BZ252">
        <v>23</v>
      </c>
      <c r="CA252" s="38" t="s">
        <v>1396</v>
      </c>
      <c r="CD252" s="115" t="s">
        <v>2044</v>
      </c>
      <c r="CF252" s="43" t="s">
        <v>380</v>
      </c>
      <c r="CG252" s="245">
        <v>38253</v>
      </c>
      <c r="CH252" s="184"/>
      <c r="CK252" s="43" t="s">
        <v>2042</v>
      </c>
      <c r="CL252">
        <v>31000</v>
      </c>
      <c r="CM252" s="39" t="s">
        <v>1396</v>
      </c>
      <c r="CP252" s="39" t="s">
        <v>2044</v>
      </c>
      <c r="CR252" t="s">
        <v>709</v>
      </c>
      <c r="CS252" s="245">
        <v>38238</v>
      </c>
      <c r="CT252" s="184"/>
      <c r="CZ252">
        <v>160</v>
      </c>
      <c r="DA252" s="38" t="s">
        <v>2046</v>
      </c>
      <c r="DD252" s="39" t="s">
        <v>2044</v>
      </c>
      <c r="DF252" t="s">
        <v>2402</v>
      </c>
      <c r="DG252" s="245">
        <v>38253</v>
      </c>
      <c r="DH252" s="184"/>
      <c r="DI252">
        <v>130</v>
      </c>
      <c r="DJ252" s="39" t="s">
        <v>1395</v>
      </c>
      <c r="DK252" s="164">
        <v>6.8576653459311183</v>
      </c>
      <c r="DL252" s="39" t="s">
        <v>1390</v>
      </c>
      <c r="DN252">
        <v>54000</v>
      </c>
      <c r="DO252" s="39" t="s">
        <v>1396</v>
      </c>
      <c r="DR252" s="38" t="s">
        <v>2044</v>
      </c>
    </row>
    <row r="253" spans="1:122" s="39" customFormat="1" hidden="1" x14ac:dyDescent="0.2">
      <c r="A253" s="44" t="str">
        <f t="shared" si="88"/>
        <v>Endicott</v>
      </c>
      <c r="B253" s="44" t="str">
        <f t="shared" si="81"/>
        <v>Trichloroethylene</v>
      </c>
      <c r="C253" s="38" t="s">
        <v>2587</v>
      </c>
      <c r="D253" s="38" t="str">
        <f t="shared" si="80"/>
        <v>LS</v>
      </c>
      <c r="E253" s="44" t="s">
        <v>372</v>
      </c>
      <c r="F253" s="155" t="str">
        <f t="shared" si="94"/>
        <v>Commercial 002A (House 3)</v>
      </c>
      <c r="G253" s="44" t="str">
        <f t="shared" si="89"/>
        <v>Commercial</v>
      </c>
      <c r="H253" s="44" t="str">
        <f t="shared" si="90"/>
        <v>Basement</v>
      </c>
      <c r="I253" s="38" t="str">
        <f t="shared" si="100"/>
        <v>Y</v>
      </c>
      <c r="J253" s="38" t="str">
        <f t="shared" si="101"/>
        <v>Y</v>
      </c>
      <c r="K253" s="38" t="str">
        <f t="shared" si="102"/>
        <v>Y</v>
      </c>
      <c r="L253" s="44"/>
      <c r="M253" s="38" t="str">
        <f t="shared" si="82"/>
        <v>Y</v>
      </c>
      <c r="N253" s="38" t="str">
        <f t="shared" si="91"/>
        <v>Y</v>
      </c>
      <c r="O253" s="38" t="str">
        <f t="shared" si="98"/>
        <v>Y</v>
      </c>
      <c r="P253" s="38"/>
      <c r="Q253" s="38" t="str">
        <f t="shared" si="103"/>
        <v>Y</v>
      </c>
      <c r="R253" s="38" t="str">
        <f t="shared" si="104"/>
        <v>Y</v>
      </c>
      <c r="S253" s="38" t="str">
        <f t="shared" si="105"/>
        <v>Y</v>
      </c>
      <c r="T253" s="38"/>
      <c r="U253" s="38"/>
      <c r="V253" s="38"/>
      <c r="W253" s="38"/>
      <c r="X253" s="38"/>
      <c r="Y253" s="38" t="str">
        <f t="shared" si="83"/>
        <v>Y</v>
      </c>
      <c r="Z253" s="38" t="str">
        <f t="shared" si="92"/>
        <v>Y</v>
      </c>
      <c r="AA253" s="38" t="str">
        <f t="shared" si="99"/>
        <v>Y</v>
      </c>
      <c r="AC253" s="59">
        <v>31000</v>
      </c>
      <c r="AD253" s="204">
        <v>7.419354838709677E-4</v>
      </c>
      <c r="AE253" s="38">
        <v>1</v>
      </c>
      <c r="AF253" s="38">
        <v>0</v>
      </c>
      <c r="AG253" s="125">
        <f t="shared" si="106"/>
        <v>160</v>
      </c>
      <c r="AH253" s="39">
        <v>13</v>
      </c>
      <c r="AI253" s="123">
        <f t="shared" si="107"/>
        <v>38297.709879279682</v>
      </c>
      <c r="AJ253" s="40">
        <f t="shared" si="84"/>
        <v>31000</v>
      </c>
      <c r="AK253" s="47">
        <f t="shared" si="108"/>
        <v>63000</v>
      </c>
      <c r="AL253" s="40"/>
      <c r="AM253" s="40">
        <f t="shared" si="95"/>
        <v>23</v>
      </c>
      <c r="AN253" s="39">
        <f t="shared" si="93"/>
        <v>0.5</v>
      </c>
      <c r="AO253" s="204">
        <f t="shared" si="109"/>
        <v>6.0055810314767037E-4</v>
      </c>
      <c r="AP253" s="204">
        <f t="shared" si="85"/>
        <v>7.419354838709677E-4</v>
      </c>
      <c r="AQ253" s="204">
        <f t="shared" si="110"/>
        <v>3.650793650793651E-4</v>
      </c>
      <c r="AR253" s="45"/>
      <c r="AS253" s="115">
        <f t="shared" si="111"/>
        <v>1</v>
      </c>
      <c r="AT253" s="115">
        <f t="shared" si="112"/>
        <v>0</v>
      </c>
      <c r="AU253" s="115">
        <f t="shared" si="96"/>
        <v>1</v>
      </c>
      <c r="AV253" s="115">
        <f t="shared" si="97"/>
        <v>0</v>
      </c>
      <c r="AW253" s="39">
        <f t="shared" si="113"/>
        <v>1</v>
      </c>
      <c r="AX253" s="39">
        <f t="shared" si="114"/>
        <v>0</v>
      </c>
      <c r="AY253" s="115"/>
      <c r="AZ253" s="115"/>
      <c r="BA253" s="43">
        <v>32</v>
      </c>
      <c r="BB253" s="38" t="s">
        <v>2013</v>
      </c>
      <c r="BC253" s="48" t="s">
        <v>1403</v>
      </c>
      <c r="BD253" s="44" t="s">
        <v>2621</v>
      </c>
      <c r="BE253" s="37" t="s">
        <v>2345</v>
      </c>
      <c r="BF253" s="44"/>
      <c r="BH253" t="s">
        <v>609</v>
      </c>
      <c r="BJ253" s="44" t="s">
        <v>235</v>
      </c>
      <c r="BK253" s="44" t="s">
        <v>573</v>
      </c>
      <c r="BL253" s="43">
        <v>12</v>
      </c>
      <c r="BM253" s="43" t="s">
        <v>1395</v>
      </c>
      <c r="BN253" s="133">
        <v>13</v>
      </c>
      <c r="BO253" s="38" t="s">
        <v>1395</v>
      </c>
      <c r="BP253" s="48" t="s">
        <v>1406</v>
      </c>
      <c r="BS253" s="44" t="s">
        <v>1393</v>
      </c>
      <c r="BT253" s="43" t="s">
        <v>1990</v>
      </c>
      <c r="BU253" s="43"/>
      <c r="BV253" s="43"/>
      <c r="BW253" s="245">
        <v>38281</v>
      </c>
      <c r="BX253" s="245"/>
      <c r="BY253" s="48" t="s">
        <v>451</v>
      </c>
      <c r="BZ253">
        <v>23</v>
      </c>
      <c r="CA253" s="38" t="s">
        <v>1396</v>
      </c>
      <c r="CD253" s="115" t="s">
        <v>2044</v>
      </c>
      <c r="CF253" s="43" t="s">
        <v>380</v>
      </c>
      <c r="CG253" s="245">
        <v>38281</v>
      </c>
      <c r="CH253" s="184"/>
      <c r="CK253" s="43" t="s">
        <v>2042</v>
      </c>
      <c r="CL253">
        <v>31000</v>
      </c>
      <c r="CM253" s="39" t="s">
        <v>1396</v>
      </c>
      <c r="CP253" s="39" t="s">
        <v>2044</v>
      </c>
      <c r="CR253" t="s">
        <v>709</v>
      </c>
      <c r="CS253" s="245">
        <v>38272</v>
      </c>
      <c r="CT253" s="184"/>
      <c r="CZ253">
        <v>160</v>
      </c>
      <c r="DA253" s="38" t="s">
        <v>2046</v>
      </c>
      <c r="DD253" s="39" t="s">
        <v>2044</v>
      </c>
      <c r="DF253" t="s">
        <v>2402</v>
      </c>
      <c r="DG253" s="245">
        <v>38281</v>
      </c>
      <c r="DH253" s="184"/>
      <c r="DI253">
        <v>130</v>
      </c>
      <c r="DJ253" s="39" t="s">
        <v>1395</v>
      </c>
      <c r="DK253" s="164">
        <v>6.8576653459311183</v>
      </c>
      <c r="DL253" s="39" t="s">
        <v>1390</v>
      </c>
      <c r="DN253">
        <v>63000</v>
      </c>
      <c r="DO253" s="39" t="s">
        <v>1396</v>
      </c>
      <c r="DR253" s="38" t="s">
        <v>2044</v>
      </c>
    </row>
    <row r="254" spans="1:122" s="372" customFormat="1" x14ac:dyDescent="0.2">
      <c r="A254" s="384" t="str">
        <f t="shared" si="88"/>
        <v>Endicott</v>
      </c>
      <c r="B254" s="384" t="str">
        <f t="shared" si="81"/>
        <v>Trichloroethylene</v>
      </c>
      <c r="C254" s="385" t="s">
        <v>2587</v>
      </c>
      <c r="D254" s="385" t="str">
        <f t="shared" si="80"/>
        <v>LS</v>
      </c>
      <c r="E254" s="384" t="s">
        <v>372</v>
      </c>
      <c r="F254" s="386" t="str">
        <f t="shared" si="94"/>
        <v>Multiuse 014 (House 4)</v>
      </c>
      <c r="G254" s="384" t="str">
        <f t="shared" si="89"/>
        <v>Residential</v>
      </c>
      <c r="H254" s="384" t="str">
        <f t="shared" si="90"/>
        <v>Basement</v>
      </c>
      <c r="I254" s="385" t="str">
        <f t="shared" si="100"/>
        <v>Y</v>
      </c>
      <c r="J254" s="385" t="str">
        <f t="shared" si="101"/>
        <v>Y</v>
      </c>
      <c r="K254" s="385" t="str">
        <f t="shared" si="102"/>
        <v>Y</v>
      </c>
      <c r="L254" s="384"/>
      <c r="M254" s="385" t="str">
        <f t="shared" si="82"/>
        <v>Y</v>
      </c>
      <c r="N254" s="385" t="str">
        <f t="shared" si="91"/>
        <v>Y</v>
      </c>
      <c r="O254" s="385" t="str">
        <f t="shared" si="98"/>
        <v>Y</v>
      </c>
      <c r="P254" s="384"/>
      <c r="Q254" s="385" t="str">
        <f t="shared" si="103"/>
        <v>Y</v>
      </c>
      <c r="R254" s="385" t="str">
        <f t="shared" si="104"/>
        <v>Y</v>
      </c>
      <c r="S254" s="385" t="str">
        <f t="shared" si="105"/>
        <v>Y</v>
      </c>
      <c r="T254" s="384"/>
      <c r="U254" s="384"/>
      <c r="V254" s="384"/>
      <c r="W254" s="384"/>
      <c r="X254" s="384"/>
      <c r="Y254" s="385" t="str">
        <f t="shared" si="83"/>
        <v>Y</v>
      </c>
      <c r="Z254" s="385" t="str">
        <f t="shared" si="92"/>
        <v>Y</v>
      </c>
      <c r="AA254" s="385" t="str">
        <f t="shared" si="99"/>
        <v>Y</v>
      </c>
      <c r="AC254" s="389">
        <v>6000</v>
      </c>
      <c r="AD254" s="390">
        <v>1.6666666666666668E-3</v>
      </c>
      <c r="AE254" s="385">
        <v>1</v>
      </c>
      <c r="AF254" s="385">
        <v>0</v>
      </c>
      <c r="AG254" s="391">
        <f t="shared" si="106"/>
        <v>350</v>
      </c>
      <c r="AH254" s="372">
        <v>13</v>
      </c>
      <c r="AI254" s="392">
        <f t="shared" si="107"/>
        <v>83776.240360924305</v>
      </c>
      <c r="AJ254" s="394">
        <f t="shared" si="84"/>
        <v>6000</v>
      </c>
      <c r="AK254" s="404">
        <f t="shared" si="108"/>
        <v>5300</v>
      </c>
      <c r="AL254" s="394"/>
      <c r="AM254" s="394">
        <f t="shared" si="95"/>
        <v>10</v>
      </c>
      <c r="AN254" s="372">
        <f t="shared" si="93"/>
        <v>0.5</v>
      </c>
      <c r="AO254" s="390">
        <f t="shared" si="109"/>
        <v>1.1936558571879162E-4</v>
      </c>
      <c r="AP254" s="390">
        <f t="shared" si="85"/>
        <v>1.6666666666666668E-3</v>
      </c>
      <c r="AQ254" s="390">
        <f t="shared" si="110"/>
        <v>1.8867924528301887E-3</v>
      </c>
      <c r="AR254" s="439"/>
      <c r="AS254" s="396">
        <f t="shared" si="111"/>
        <v>1</v>
      </c>
      <c r="AT254" s="396">
        <f t="shared" si="112"/>
        <v>0</v>
      </c>
      <c r="AU254" s="396">
        <f t="shared" si="96"/>
        <v>1</v>
      </c>
      <c r="AV254" s="396">
        <f t="shared" si="97"/>
        <v>0</v>
      </c>
      <c r="AW254" s="372">
        <f t="shared" si="113"/>
        <v>1</v>
      </c>
      <c r="AX254" s="372">
        <f t="shared" si="114"/>
        <v>0</v>
      </c>
      <c r="AY254" s="396"/>
      <c r="AZ254" s="396"/>
      <c r="BA254" s="397">
        <v>32</v>
      </c>
      <c r="BB254" s="385" t="s">
        <v>2013</v>
      </c>
      <c r="BC254" s="398" t="s">
        <v>1403</v>
      </c>
      <c r="BD254" s="384" t="s">
        <v>2621</v>
      </c>
      <c r="BE254" s="303" t="s">
        <v>2345</v>
      </c>
      <c r="BF254" s="384"/>
      <c r="BH254" s="397" t="s">
        <v>612</v>
      </c>
      <c r="BJ254" s="384" t="s">
        <v>533</v>
      </c>
      <c r="BK254" s="384" t="s">
        <v>573</v>
      </c>
      <c r="BL254" s="372">
        <v>2</v>
      </c>
      <c r="BM254" s="372" t="s">
        <v>1390</v>
      </c>
      <c r="BN254" s="424">
        <v>6.5644620542517522</v>
      </c>
      <c r="BO254" s="385" t="s">
        <v>1390</v>
      </c>
      <c r="BP254" s="398" t="s">
        <v>1406</v>
      </c>
      <c r="BS254" s="384" t="s">
        <v>1393</v>
      </c>
      <c r="BW254" s="437">
        <v>38222</v>
      </c>
      <c r="BX254" s="437"/>
      <c r="BY254" s="398" t="s">
        <v>451</v>
      </c>
      <c r="BZ254" s="303">
        <v>10</v>
      </c>
      <c r="CA254" s="385" t="s">
        <v>1396</v>
      </c>
      <c r="CD254" s="396" t="s">
        <v>2044</v>
      </c>
      <c r="CF254" s="397" t="s">
        <v>1990</v>
      </c>
      <c r="CG254" s="401">
        <v>37665</v>
      </c>
      <c r="CH254" s="402"/>
      <c r="CK254" s="372" t="s">
        <v>451</v>
      </c>
      <c r="CL254" s="303">
        <v>6000</v>
      </c>
      <c r="CM254" s="372" t="s">
        <v>1396</v>
      </c>
      <c r="CP254" s="372" t="s">
        <v>2044</v>
      </c>
      <c r="CR254" s="303" t="s">
        <v>710</v>
      </c>
      <c r="CS254" s="437">
        <v>38226</v>
      </c>
      <c r="CT254" s="474"/>
      <c r="CZ254" s="303">
        <v>350</v>
      </c>
      <c r="DA254" s="385" t="s">
        <v>2046</v>
      </c>
      <c r="DD254" s="372" t="s">
        <v>2044</v>
      </c>
      <c r="DF254" s="303" t="s">
        <v>2403</v>
      </c>
      <c r="DG254" s="437">
        <v>38222</v>
      </c>
      <c r="DH254" s="474"/>
      <c r="DI254" s="303">
        <v>30</v>
      </c>
      <c r="DJ254" s="372" t="s">
        <v>1395</v>
      </c>
      <c r="DK254" s="408">
        <v>6.2480950929594634</v>
      </c>
      <c r="DL254" s="372" t="s">
        <v>1390</v>
      </c>
      <c r="DN254" s="303">
        <v>5300</v>
      </c>
      <c r="DO254" s="372" t="s">
        <v>1396</v>
      </c>
      <c r="DR254" s="385" t="s">
        <v>2044</v>
      </c>
    </row>
    <row r="255" spans="1:122" s="372" customFormat="1" x14ac:dyDescent="0.2">
      <c r="A255" s="384" t="str">
        <f t="shared" si="88"/>
        <v>Endicott</v>
      </c>
      <c r="B255" s="384" t="str">
        <f t="shared" si="81"/>
        <v>Trichloroethylene</v>
      </c>
      <c r="C255" s="385" t="s">
        <v>2587</v>
      </c>
      <c r="D255" s="385" t="str">
        <f t="shared" si="80"/>
        <v>LS</v>
      </c>
      <c r="E255" s="384" t="s">
        <v>372</v>
      </c>
      <c r="F255" s="386" t="str">
        <f t="shared" si="94"/>
        <v>Multiuse 014 (House 4)</v>
      </c>
      <c r="G255" s="384" t="str">
        <f t="shared" si="89"/>
        <v>Residential</v>
      </c>
      <c r="H255" s="384" t="str">
        <f t="shared" si="90"/>
        <v>Basement</v>
      </c>
      <c r="I255" s="385" t="str">
        <f t="shared" si="100"/>
        <v>Y</v>
      </c>
      <c r="J255" s="385" t="str">
        <f t="shared" si="101"/>
        <v>Y</v>
      </c>
      <c r="K255" s="385" t="str">
        <f t="shared" si="102"/>
        <v>Y</v>
      </c>
      <c r="L255" s="384"/>
      <c r="M255" s="385" t="str">
        <f t="shared" si="82"/>
        <v>Y</v>
      </c>
      <c r="N255" s="385" t="str">
        <f t="shared" si="91"/>
        <v>Y</v>
      </c>
      <c r="O255" s="385" t="str">
        <f t="shared" si="98"/>
        <v>Y</v>
      </c>
      <c r="P255" s="384"/>
      <c r="Q255" s="385" t="str">
        <f t="shared" si="103"/>
        <v>Y</v>
      </c>
      <c r="R255" s="385" t="str">
        <f t="shared" si="104"/>
        <v>Y</v>
      </c>
      <c r="S255" s="385" t="str">
        <f t="shared" si="105"/>
        <v>Y</v>
      </c>
      <c r="T255" s="384"/>
      <c r="U255" s="384"/>
      <c r="V255" s="384"/>
      <c r="W255" s="384"/>
      <c r="X255" s="384"/>
      <c r="Y255" s="385" t="str">
        <f t="shared" si="83"/>
        <v>Y</v>
      </c>
      <c r="Z255" s="385" t="str">
        <f t="shared" si="92"/>
        <v>Y</v>
      </c>
      <c r="AA255" s="385" t="str">
        <f t="shared" si="99"/>
        <v>Y</v>
      </c>
      <c r="AC255" s="389">
        <v>6000</v>
      </c>
      <c r="AD255" s="390">
        <v>1.6666666666666668E-3</v>
      </c>
      <c r="AE255" s="385">
        <v>1</v>
      </c>
      <c r="AF255" s="385">
        <v>0</v>
      </c>
      <c r="AG255" s="391">
        <f t="shared" si="106"/>
        <v>350</v>
      </c>
      <c r="AH255" s="372">
        <v>13</v>
      </c>
      <c r="AI255" s="392">
        <f t="shared" si="107"/>
        <v>83776.240360924305</v>
      </c>
      <c r="AJ255" s="394">
        <f t="shared" si="84"/>
        <v>6000</v>
      </c>
      <c r="AK255" s="404">
        <f t="shared" si="108"/>
        <v>6500</v>
      </c>
      <c r="AL255" s="394"/>
      <c r="AM255" s="394">
        <f t="shared" si="95"/>
        <v>10</v>
      </c>
      <c r="AN255" s="372">
        <f t="shared" si="93"/>
        <v>0.5</v>
      </c>
      <c r="AO255" s="390">
        <f t="shared" si="109"/>
        <v>1.1936558571879162E-4</v>
      </c>
      <c r="AP255" s="390">
        <f t="shared" si="85"/>
        <v>1.6666666666666668E-3</v>
      </c>
      <c r="AQ255" s="390">
        <f t="shared" si="110"/>
        <v>1.5384615384615385E-3</v>
      </c>
      <c r="AR255" s="439"/>
      <c r="AS255" s="396">
        <f t="shared" si="111"/>
        <v>1</v>
      </c>
      <c r="AT255" s="396">
        <f t="shared" si="112"/>
        <v>0</v>
      </c>
      <c r="AU255" s="396">
        <f t="shared" si="96"/>
        <v>1</v>
      </c>
      <c r="AV255" s="396">
        <f t="shared" si="97"/>
        <v>0</v>
      </c>
      <c r="AW255" s="372">
        <f t="shared" si="113"/>
        <v>1</v>
      </c>
      <c r="AX255" s="372">
        <f t="shared" si="114"/>
        <v>0</v>
      </c>
      <c r="AY255" s="396"/>
      <c r="AZ255" s="396"/>
      <c r="BA255" s="397">
        <v>32</v>
      </c>
      <c r="BB255" s="385" t="s">
        <v>2013</v>
      </c>
      <c r="BC255" s="398" t="s">
        <v>1403</v>
      </c>
      <c r="BD255" s="384" t="s">
        <v>2621</v>
      </c>
      <c r="BE255" s="303" t="s">
        <v>2345</v>
      </c>
      <c r="BF255" s="384"/>
      <c r="BH255" s="397" t="s">
        <v>612</v>
      </c>
      <c r="BJ255" s="384" t="s">
        <v>533</v>
      </c>
      <c r="BK255" s="384" t="s">
        <v>573</v>
      </c>
      <c r="BL255" s="372">
        <v>2</v>
      </c>
      <c r="BM255" s="372" t="s">
        <v>1390</v>
      </c>
      <c r="BN255" s="424">
        <v>6.5644620542517522</v>
      </c>
      <c r="BO255" s="385" t="s">
        <v>1390</v>
      </c>
      <c r="BP255" s="398" t="s">
        <v>1406</v>
      </c>
      <c r="BS255" s="384" t="s">
        <v>1393</v>
      </c>
      <c r="BW255" s="437">
        <v>38252</v>
      </c>
      <c r="BX255" s="437"/>
      <c r="BY255" s="398" t="s">
        <v>451</v>
      </c>
      <c r="BZ255" s="303">
        <v>10</v>
      </c>
      <c r="CA255" s="385" t="s">
        <v>1396</v>
      </c>
      <c r="CD255" s="396" t="s">
        <v>2044</v>
      </c>
      <c r="CF255" s="397" t="s">
        <v>1990</v>
      </c>
      <c r="CG255" s="401">
        <v>37665</v>
      </c>
      <c r="CH255" s="402"/>
      <c r="CK255" s="372" t="s">
        <v>451</v>
      </c>
      <c r="CL255" s="303">
        <v>6000</v>
      </c>
      <c r="CM255" s="372" t="s">
        <v>1396</v>
      </c>
      <c r="CP255" s="372" t="s">
        <v>2044</v>
      </c>
      <c r="CR255" s="303" t="s">
        <v>710</v>
      </c>
      <c r="CS255" s="437">
        <v>38237</v>
      </c>
      <c r="CT255" s="474"/>
      <c r="CZ255" s="303">
        <v>350</v>
      </c>
      <c r="DA255" s="385" t="s">
        <v>2046</v>
      </c>
      <c r="DD255" s="372" t="s">
        <v>2044</v>
      </c>
      <c r="DF255" s="303" t="s">
        <v>2403</v>
      </c>
      <c r="DG255" s="437">
        <v>38252</v>
      </c>
      <c r="DH255" s="474"/>
      <c r="DI255" s="303">
        <v>30</v>
      </c>
      <c r="DJ255" s="372" t="s">
        <v>1395</v>
      </c>
      <c r="DK255" s="408">
        <v>6.2480950929594634</v>
      </c>
      <c r="DL255" s="372" t="s">
        <v>1390</v>
      </c>
      <c r="DN255" s="303">
        <v>6500</v>
      </c>
      <c r="DO255" s="372" t="s">
        <v>1396</v>
      </c>
      <c r="DR255" s="385" t="s">
        <v>2044</v>
      </c>
    </row>
    <row r="256" spans="1:122" s="372" customFormat="1" x14ac:dyDescent="0.2">
      <c r="A256" s="384" t="str">
        <f t="shared" si="88"/>
        <v>Endicott</v>
      </c>
      <c r="B256" s="384" t="str">
        <f t="shared" si="81"/>
        <v>Trichloroethylene</v>
      </c>
      <c r="C256" s="385" t="s">
        <v>2587</v>
      </c>
      <c r="D256" s="385" t="str">
        <f t="shared" si="80"/>
        <v>LS</v>
      </c>
      <c r="E256" s="384" t="s">
        <v>372</v>
      </c>
      <c r="F256" s="386" t="str">
        <f t="shared" si="94"/>
        <v>Multiuse 014 (House 4)</v>
      </c>
      <c r="G256" s="384" t="str">
        <f t="shared" si="89"/>
        <v>Residential</v>
      </c>
      <c r="H256" s="384" t="str">
        <f t="shared" si="90"/>
        <v>Basement</v>
      </c>
      <c r="I256" s="385" t="str">
        <f t="shared" si="100"/>
        <v>Y</v>
      </c>
      <c r="J256" s="385" t="str">
        <f t="shared" si="101"/>
        <v>Y</v>
      </c>
      <c r="K256" s="385" t="str">
        <f t="shared" si="102"/>
        <v>Y</v>
      </c>
      <c r="L256" s="384"/>
      <c r="M256" s="385" t="str">
        <f t="shared" si="82"/>
        <v>Y</v>
      </c>
      <c r="N256" s="385" t="str">
        <f t="shared" si="91"/>
        <v>Y</v>
      </c>
      <c r="O256" s="385" t="str">
        <f t="shared" si="98"/>
        <v>Y</v>
      </c>
      <c r="P256" s="384"/>
      <c r="Q256" s="385" t="str">
        <f t="shared" si="103"/>
        <v>Y</v>
      </c>
      <c r="R256" s="385" t="str">
        <f t="shared" si="104"/>
        <v>Y</v>
      </c>
      <c r="S256" s="385" t="str">
        <f t="shared" si="105"/>
        <v>Y</v>
      </c>
      <c r="T256" s="384"/>
      <c r="U256" s="384"/>
      <c r="V256" s="384"/>
      <c r="W256" s="384"/>
      <c r="X256" s="384"/>
      <c r="Y256" s="385" t="str">
        <f t="shared" si="83"/>
        <v>Y</v>
      </c>
      <c r="Z256" s="385" t="str">
        <f t="shared" si="92"/>
        <v>Y</v>
      </c>
      <c r="AA256" s="385" t="str">
        <f t="shared" si="99"/>
        <v>Y</v>
      </c>
      <c r="AC256" s="389">
        <v>6000</v>
      </c>
      <c r="AD256" s="390">
        <v>1.6666666666666668E-3</v>
      </c>
      <c r="AE256" s="385">
        <v>1</v>
      </c>
      <c r="AF256" s="385">
        <v>0</v>
      </c>
      <c r="AG256" s="391">
        <f t="shared" si="106"/>
        <v>300</v>
      </c>
      <c r="AH256" s="372">
        <v>13</v>
      </c>
      <c r="AI256" s="392">
        <f t="shared" si="107"/>
        <v>71808.2060236494</v>
      </c>
      <c r="AJ256" s="394">
        <f t="shared" si="84"/>
        <v>6000</v>
      </c>
      <c r="AK256" s="404">
        <f t="shared" si="108"/>
        <v>5800</v>
      </c>
      <c r="AL256" s="394"/>
      <c r="AM256" s="394">
        <f t="shared" si="95"/>
        <v>10</v>
      </c>
      <c r="AN256" s="372">
        <f t="shared" si="93"/>
        <v>0.5</v>
      </c>
      <c r="AO256" s="390">
        <f t="shared" si="109"/>
        <v>1.3925985000525688E-4</v>
      </c>
      <c r="AP256" s="390">
        <f t="shared" si="85"/>
        <v>1.6666666666666668E-3</v>
      </c>
      <c r="AQ256" s="390">
        <f t="shared" si="110"/>
        <v>1.7241379310344827E-3</v>
      </c>
      <c r="AR256" s="439"/>
      <c r="AS256" s="396">
        <f t="shared" si="111"/>
        <v>1</v>
      </c>
      <c r="AT256" s="396">
        <f t="shared" si="112"/>
        <v>0</v>
      </c>
      <c r="AU256" s="396">
        <f t="shared" si="96"/>
        <v>1</v>
      </c>
      <c r="AV256" s="396">
        <f t="shared" si="97"/>
        <v>0</v>
      </c>
      <c r="AW256" s="372">
        <f t="shared" si="113"/>
        <v>1</v>
      </c>
      <c r="AX256" s="372">
        <f t="shared" si="114"/>
        <v>0</v>
      </c>
      <c r="AY256" s="396"/>
      <c r="AZ256" s="396"/>
      <c r="BA256" s="397">
        <v>32</v>
      </c>
      <c r="BB256" s="385" t="s">
        <v>2013</v>
      </c>
      <c r="BC256" s="398" t="s">
        <v>1403</v>
      </c>
      <c r="BD256" s="384" t="s">
        <v>2621</v>
      </c>
      <c r="BE256" s="303" t="s">
        <v>2345</v>
      </c>
      <c r="BF256" s="384"/>
      <c r="BH256" s="397" t="s">
        <v>612</v>
      </c>
      <c r="BJ256" s="384" t="s">
        <v>533</v>
      </c>
      <c r="BK256" s="384" t="s">
        <v>573</v>
      </c>
      <c r="BL256" s="372">
        <v>2</v>
      </c>
      <c r="BM256" s="372" t="s">
        <v>1390</v>
      </c>
      <c r="BN256" s="424">
        <v>6.5644620542517522</v>
      </c>
      <c r="BO256" s="385" t="s">
        <v>1390</v>
      </c>
      <c r="BP256" s="398" t="s">
        <v>1406</v>
      </c>
      <c r="BS256" s="384" t="s">
        <v>1393</v>
      </c>
      <c r="BW256" s="437">
        <v>38279</v>
      </c>
      <c r="BX256" s="437"/>
      <c r="BY256" s="398" t="s">
        <v>451</v>
      </c>
      <c r="BZ256" s="303">
        <v>10</v>
      </c>
      <c r="CA256" s="385" t="s">
        <v>1396</v>
      </c>
      <c r="CD256" s="396" t="s">
        <v>2044</v>
      </c>
      <c r="CF256" s="397" t="s">
        <v>1990</v>
      </c>
      <c r="CG256" s="401">
        <v>37665</v>
      </c>
      <c r="CH256" s="402"/>
      <c r="CK256" s="372" t="s">
        <v>451</v>
      </c>
      <c r="CL256" s="303">
        <v>6000</v>
      </c>
      <c r="CM256" s="372" t="s">
        <v>1396</v>
      </c>
      <c r="CP256" s="372" t="s">
        <v>2044</v>
      </c>
      <c r="CR256" s="303" t="s">
        <v>710</v>
      </c>
      <c r="CS256" s="437">
        <v>38251</v>
      </c>
      <c r="CT256" s="474"/>
      <c r="CZ256" s="303">
        <v>300</v>
      </c>
      <c r="DA256" s="385" t="s">
        <v>2046</v>
      </c>
      <c r="DD256" s="372" t="s">
        <v>2044</v>
      </c>
      <c r="DF256" s="303" t="s">
        <v>2403</v>
      </c>
      <c r="DG256" s="437">
        <v>38279</v>
      </c>
      <c r="DH256" s="474"/>
      <c r="DI256" s="303">
        <v>30</v>
      </c>
      <c r="DJ256" s="372" t="s">
        <v>1395</v>
      </c>
      <c r="DK256" s="408">
        <v>6.2480950929594634</v>
      </c>
      <c r="DL256" s="372" t="s">
        <v>1390</v>
      </c>
      <c r="DN256" s="303">
        <v>5800</v>
      </c>
      <c r="DO256" s="372" t="s">
        <v>1396</v>
      </c>
      <c r="DR256" s="385" t="s">
        <v>2044</v>
      </c>
    </row>
    <row r="257" spans="1:122" s="372" customFormat="1" x14ac:dyDescent="0.2">
      <c r="A257" s="384" t="str">
        <f t="shared" si="88"/>
        <v>Endicott</v>
      </c>
      <c r="B257" s="384" t="str">
        <f t="shared" si="81"/>
        <v>Trichloroethylene</v>
      </c>
      <c r="C257" s="385" t="s">
        <v>2587</v>
      </c>
      <c r="D257" s="385" t="str">
        <f t="shared" si="80"/>
        <v>LS</v>
      </c>
      <c r="E257" s="384" t="s">
        <v>372</v>
      </c>
      <c r="F257" s="386" t="str">
        <f t="shared" si="94"/>
        <v>Residential 087 (House 5)</v>
      </c>
      <c r="G257" s="384" t="str">
        <f t="shared" si="89"/>
        <v>Residential</v>
      </c>
      <c r="H257" s="384" t="str">
        <f t="shared" si="90"/>
        <v>Basement</v>
      </c>
      <c r="I257" s="385" t="str">
        <f t="shared" si="100"/>
        <v>Y</v>
      </c>
      <c r="J257" s="385" t="str">
        <f t="shared" si="101"/>
        <v>Y</v>
      </c>
      <c r="K257" s="385" t="str">
        <f t="shared" si="102"/>
        <v>Y</v>
      </c>
      <c r="L257" s="384"/>
      <c r="M257" s="385" t="str">
        <f t="shared" si="82"/>
        <v>Y</v>
      </c>
      <c r="N257" s="385" t="str">
        <f t="shared" si="91"/>
        <v>Y</v>
      </c>
      <c r="O257" s="385" t="str">
        <f t="shared" si="98"/>
        <v>Y</v>
      </c>
      <c r="P257" s="384"/>
      <c r="Q257" s="385" t="str">
        <f t="shared" si="103"/>
        <v>Y</v>
      </c>
      <c r="R257" s="385" t="str">
        <f t="shared" si="104"/>
        <v>Y</v>
      </c>
      <c r="S257" s="385" t="str">
        <f t="shared" si="105"/>
        <v>Y</v>
      </c>
      <c r="T257" s="384"/>
      <c r="U257" s="384"/>
      <c r="V257" s="384"/>
      <c r="W257" s="384"/>
      <c r="X257" s="384"/>
      <c r="Y257" s="385" t="str">
        <f t="shared" si="83"/>
        <v>Y</v>
      </c>
      <c r="Z257" s="385" t="str">
        <f t="shared" si="92"/>
        <v>Y</v>
      </c>
      <c r="AA257" s="385" t="str">
        <f t="shared" si="99"/>
        <v>Y</v>
      </c>
      <c r="AC257" s="389">
        <v>1300</v>
      </c>
      <c r="AD257" s="390">
        <v>6.7692307692307696E-3</v>
      </c>
      <c r="AE257" s="385">
        <v>1</v>
      </c>
      <c r="AF257" s="385">
        <v>0</v>
      </c>
      <c r="AG257" s="391">
        <f t="shared" si="106"/>
        <v>57</v>
      </c>
      <c r="AH257" s="372">
        <v>13</v>
      </c>
      <c r="AI257" s="392">
        <f t="shared" si="107"/>
        <v>13643.559144493387</v>
      </c>
      <c r="AJ257" s="394">
        <f t="shared" si="84"/>
        <v>1300</v>
      </c>
      <c r="AK257" s="404">
        <f t="shared" si="108"/>
        <v>4000</v>
      </c>
      <c r="AL257" s="394"/>
      <c r="AM257" s="394">
        <f t="shared" si="95"/>
        <v>8.8000000000000007</v>
      </c>
      <c r="AN257" s="372">
        <f t="shared" si="93"/>
        <v>0.5</v>
      </c>
      <c r="AO257" s="390">
        <f t="shared" si="109"/>
        <v>6.4499298949803195E-4</v>
      </c>
      <c r="AP257" s="390">
        <f t="shared" si="85"/>
        <v>6.7692307692307696E-3</v>
      </c>
      <c r="AQ257" s="390">
        <f t="shared" si="110"/>
        <v>2.2000000000000001E-3</v>
      </c>
      <c r="AR257" s="439"/>
      <c r="AS257" s="396">
        <f t="shared" si="111"/>
        <v>1</v>
      </c>
      <c r="AT257" s="396">
        <f t="shared" si="112"/>
        <v>0</v>
      </c>
      <c r="AU257" s="396">
        <f t="shared" si="96"/>
        <v>1</v>
      </c>
      <c r="AV257" s="396">
        <f t="shared" si="97"/>
        <v>0</v>
      </c>
      <c r="AW257" s="372">
        <f t="shared" si="113"/>
        <v>1</v>
      </c>
      <c r="AX257" s="372">
        <f t="shared" si="114"/>
        <v>0</v>
      </c>
      <c r="AY257" s="396"/>
      <c r="AZ257" s="396"/>
      <c r="BA257" s="397">
        <v>32</v>
      </c>
      <c r="BB257" s="385" t="s">
        <v>2013</v>
      </c>
      <c r="BC257" s="398" t="s">
        <v>1403</v>
      </c>
      <c r="BD257" s="384" t="s">
        <v>2621</v>
      </c>
      <c r="BE257" s="303" t="s">
        <v>2345</v>
      </c>
      <c r="BF257" s="384"/>
      <c r="BH257" s="397" t="s">
        <v>613</v>
      </c>
      <c r="BJ257" s="384" t="s">
        <v>533</v>
      </c>
      <c r="BK257" s="384" t="s">
        <v>573</v>
      </c>
      <c r="BL257" s="372">
        <v>2</v>
      </c>
      <c r="BM257" s="372" t="s">
        <v>1390</v>
      </c>
      <c r="BN257" s="424">
        <v>10.221883572081682</v>
      </c>
      <c r="BO257" s="385" t="s">
        <v>1390</v>
      </c>
      <c r="BP257" s="398" t="s">
        <v>1406</v>
      </c>
      <c r="BS257" s="384" t="s">
        <v>1393</v>
      </c>
      <c r="BW257" s="437">
        <v>38222</v>
      </c>
      <c r="BX257" s="437"/>
      <c r="BY257" s="398" t="s">
        <v>451</v>
      </c>
      <c r="BZ257" s="303">
        <v>8.8000000000000007</v>
      </c>
      <c r="CA257" s="385" t="s">
        <v>1396</v>
      </c>
      <c r="CD257" s="396" t="s">
        <v>2044</v>
      </c>
      <c r="CL257" s="303">
        <v>1300</v>
      </c>
      <c r="CM257" s="372" t="s">
        <v>1396</v>
      </c>
      <c r="CP257" s="372" t="s">
        <v>2044</v>
      </c>
      <c r="CR257" s="303" t="s">
        <v>711</v>
      </c>
      <c r="CS257" s="437">
        <v>38223</v>
      </c>
      <c r="CT257" s="474"/>
      <c r="CZ257" s="303">
        <v>57</v>
      </c>
      <c r="DA257" s="385" t="s">
        <v>2046</v>
      </c>
      <c r="DD257" s="372" t="s">
        <v>2044</v>
      </c>
      <c r="DF257" s="303" t="s">
        <v>2404</v>
      </c>
      <c r="DG257" s="437">
        <v>38222</v>
      </c>
      <c r="DH257" s="474"/>
      <c r="DI257" s="303">
        <v>60</v>
      </c>
      <c r="DJ257" s="372" t="s">
        <v>1395</v>
      </c>
      <c r="DK257" s="408">
        <v>10.21030173727522</v>
      </c>
      <c r="DL257" s="372" t="s">
        <v>1390</v>
      </c>
      <c r="DN257" s="303">
        <v>4000</v>
      </c>
      <c r="DO257" s="372" t="s">
        <v>1396</v>
      </c>
      <c r="DR257" s="385" t="s">
        <v>2044</v>
      </c>
    </row>
    <row r="258" spans="1:122" s="372" customFormat="1" x14ac:dyDescent="0.2">
      <c r="A258" s="384" t="str">
        <f t="shared" si="88"/>
        <v>Endicott</v>
      </c>
      <c r="B258" s="384" t="str">
        <f t="shared" si="81"/>
        <v>Trichloroethylene</v>
      </c>
      <c r="C258" s="385" t="s">
        <v>2587</v>
      </c>
      <c r="D258" s="385" t="str">
        <f t="shared" si="80"/>
        <v>LS</v>
      </c>
      <c r="E258" s="384" t="s">
        <v>372</v>
      </c>
      <c r="F258" s="386" t="str">
        <f t="shared" si="94"/>
        <v>Residential 087 (House 5)</v>
      </c>
      <c r="G258" s="384" t="str">
        <f t="shared" si="89"/>
        <v>Residential</v>
      </c>
      <c r="H258" s="384" t="str">
        <f t="shared" si="90"/>
        <v>Basement</v>
      </c>
      <c r="I258" s="385" t="str">
        <f t="shared" si="100"/>
        <v>Y</v>
      </c>
      <c r="J258" s="385" t="str">
        <f t="shared" si="101"/>
        <v>Y</v>
      </c>
      <c r="K258" s="385" t="str">
        <f t="shared" si="102"/>
        <v>Y</v>
      </c>
      <c r="L258" s="384"/>
      <c r="M258" s="385" t="str">
        <f t="shared" si="82"/>
        <v>Y</v>
      </c>
      <c r="N258" s="385" t="str">
        <f t="shared" si="91"/>
        <v>Y</v>
      </c>
      <c r="O258" s="385" t="str">
        <f t="shared" si="98"/>
        <v>Y</v>
      </c>
      <c r="P258" s="384"/>
      <c r="Q258" s="385" t="str">
        <f t="shared" si="103"/>
        <v>Y</v>
      </c>
      <c r="R258" s="385" t="str">
        <f t="shared" si="104"/>
        <v>Y</v>
      </c>
      <c r="S258" s="385" t="str">
        <f t="shared" si="105"/>
        <v>Y</v>
      </c>
      <c r="T258" s="384"/>
      <c r="U258" s="384"/>
      <c r="V258" s="384"/>
      <c r="W258" s="384"/>
      <c r="X258" s="384"/>
      <c r="Y258" s="385" t="str">
        <f t="shared" si="83"/>
        <v>Y</v>
      </c>
      <c r="Z258" s="385" t="str">
        <f t="shared" si="92"/>
        <v>Y</v>
      </c>
      <c r="AA258" s="385" t="str">
        <f t="shared" si="99"/>
        <v>Y</v>
      </c>
      <c r="AC258" s="389">
        <v>1300</v>
      </c>
      <c r="AD258" s="390">
        <v>6.7692307692307696E-3</v>
      </c>
      <c r="AE258" s="385">
        <v>1</v>
      </c>
      <c r="AF258" s="385">
        <v>0</v>
      </c>
      <c r="AG258" s="391">
        <f t="shared" si="106"/>
        <v>60</v>
      </c>
      <c r="AH258" s="372">
        <v>13</v>
      </c>
      <c r="AI258" s="392">
        <f t="shared" si="107"/>
        <v>14361.64120472988</v>
      </c>
      <c r="AJ258" s="394">
        <f t="shared" si="84"/>
        <v>1300</v>
      </c>
      <c r="AK258" s="404">
        <f t="shared" si="108"/>
        <v>5100</v>
      </c>
      <c r="AL258" s="394"/>
      <c r="AM258" s="394">
        <f t="shared" si="95"/>
        <v>8.8000000000000007</v>
      </c>
      <c r="AN258" s="372">
        <f t="shared" si="93"/>
        <v>0.5</v>
      </c>
      <c r="AO258" s="390">
        <f t="shared" si="109"/>
        <v>6.1274334002313043E-4</v>
      </c>
      <c r="AP258" s="390">
        <f t="shared" si="85"/>
        <v>6.7692307692307696E-3</v>
      </c>
      <c r="AQ258" s="390">
        <f t="shared" si="110"/>
        <v>1.7254901960784316E-3</v>
      </c>
      <c r="AR258" s="439"/>
      <c r="AS258" s="396">
        <f t="shared" si="111"/>
        <v>1</v>
      </c>
      <c r="AT258" s="396">
        <f t="shared" si="112"/>
        <v>0</v>
      </c>
      <c r="AU258" s="396">
        <f t="shared" si="96"/>
        <v>1</v>
      </c>
      <c r="AV258" s="396">
        <f t="shared" si="97"/>
        <v>0</v>
      </c>
      <c r="AW258" s="372">
        <f t="shared" si="113"/>
        <v>1</v>
      </c>
      <c r="AX258" s="372">
        <f t="shared" si="114"/>
        <v>0</v>
      </c>
      <c r="AY258" s="396"/>
      <c r="AZ258" s="396"/>
      <c r="BA258" s="397">
        <v>32</v>
      </c>
      <c r="BB258" s="385" t="s">
        <v>2013</v>
      </c>
      <c r="BC258" s="398" t="s">
        <v>1403</v>
      </c>
      <c r="BD258" s="384" t="s">
        <v>2621</v>
      </c>
      <c r="BE258" s="303" t="s">
        <v>2345</v>
      </c>
      <c r="BF258" s="384"/>
      <c r="BH258" s="397" t="s">
        <v>613</v>
      </c>
      <c r="BJ258" s="384" t="s">
        <v>533</v>
      </c>
      <c r="BK258" s="384" t="s">
        <v>573</v>
      </c>
      <c r="BL258" s="372">
        <v>2</v>
      </c>
      <c r="BM258" s="372" t="s">
        <v>1390</v>
      </c>
      <c r="BN258" s="424">
        <v>10.221883572081682</v>
      </c>
      <c r="BO258" s="385" t="s">
        <v>1390</v>
      </c>
      <c r="BP258" s="398" t="s">
        <v>1406</v>
      </c>
      <c r="BS258" s="384" t="s">
        <v>1393</v>
      </c>
      <c r="BW258" s="437">
        <v>38251</v>
      </c>
      <c r="BX258" s="437"/>
      <c r="BY258" s="398" t="s">
        <v>451</v>
      </c>
      <c r="BZ258" s="303">
        <v>8.8000000000000007</v>
      </c>
      <c r="CA258" s="385" t="s">
        <v>1396</v>
      </c>
      <c r="CD258" s="396" t="s">
        <v>2044</v>
      </c>
      <c r="CL258" s="303">
        <v>1300</v>
      </c>
      <c r="CM258" s="372" t="s">
        <v>1396</v>
      </c>
      <c r="CP258" s="372" t="s">
        <v>2044</v>
      </c>
      <c r="CR258" s="303" t="s">
        <v>711</v>
      </c>
      <c r="CS258" s="437">
        <v>38238</v>
      </c>
      <c r="CT258" s="474"/>
      <c r="CZ258" s="303">
        <v>60</v>
      </c>
      <c r="DA258" s="385" t="s">
        <v>2046</v>
      </c>
      <c r="DD258" s="372" t="s">
        <v>2044</v>
      </c>
      <c r="DF258" s="303" t="s">
        <v>2404</v>
      </c>
      <c r="DG258" s="437">
        <v>38251</v>
      </c>
      <c r="DH258" s="474"/>
      <c r="DI258" s="303">
        <v>60</v>
      </c>
      <c r="DJ258" s="372" t="s">
        <v>1395</v>
      </c>
      <c r="DK258" s="408">
        <v>10.21030173727522</v>
      </c>
      <c r="DL258" s="372" t="s">
        <v>1390</v>
      </c>
      <c r="DN258" s="303">
        <v>5100</v>
      </c>
      <c r="DO258" s="372" t="s">
        <v>1396</v>
      </c>
      <c r="DR258" s="385" t="s">
        <v>2044</v>
      </c>
    </row>
    <row r="259" spans="1:122" s="372" customFormat="1" x14ac:dyDescent="0.2">
      <c r="A259" s="384" t="str">
        <f t="shared" si="88"/>
        <v>Endicott</v>
      </c>
      <c r="B259" s="384" t="str">
        <f t="shared" si="81"/>
        <v>Trichloroethylene</v>
      </c>
      <c r="C259" s="385" t="s">
        <v>2587</v>
      </c>
      <c r="D259" s="385" t="str">
        <f t="shared" si="80"/>
        <v>LS</v>
      </c>
      <c r="E259" s="384" t="s">
        <v>372</v>
      </c>
      <c r="F259" s="386" t="str">
        <f t="shared" si="94"/>
        <v>Residential 087 (House 5)</v>
      </c>
      <c r="G259" s="384" t="str">
        <f t="shared" si="89"/>
        <v>Residential</v>
      </c>
      <c r="H259" s="384" t="str">
        <f t="shared" si="90"/>
        <v>Basement</v>
      </c>
      <c r="I259" s="385" t="str">
        <f t="shared" si="100"/>
        <v>Y</v>
      </c>
      <c r="J259" s="385" t="str">
        <f t="shared" si="101"/>
        <v>Y</v>
      </c>
      <c r="K259" s="385" t="str">
        <f t="shared" si="102"/>
        <v>Y</v>
      </c>
      <c r="L259" s="384"/>
      <c r="M259" s="385" t="str">
        <f t="shared" si="82"/>
        <v>Y</v>
      </c>
      <c r="N259" s="385" t="str">
        <f t="shared" si="91"/>
        <v>Y</v>
      </c>
      <c r="O259" s="385" t="str">
        <f t="shared" si="98"/>
        <v>Y</v>
      </c>
      <c r="P259" s="384"/>
      <c r="Q259" s="385" t="str">
        <f t="shared" si="103"/>
        <v>Y</v>
      </c>
      <c r="R259" s="385" t="str">
        <f t="shared" si="104"/>
        <v>Y</v>
      </c>
      <c r="S259" s="385" t="str">
        <f t="shared" si="105"/>
        <v>Y</v>
      </c>
      <c r="T259" s="384"/>
      <c r="U259" s="384"/>
      <c r="V259" s="384"/>
      <c r="W259" s="384"/>
      <c r="X259" s="384"/>
      <c r="Y259" s="385" t="str">
        <f t="shared" si="83"/>
        <v>Y</v>
      </c>
      <c r="Z259" s="385" t="str">
        <f t="shared" si="92"/>
        <v>Y</v>
      </c>
      <c r="AA259" s="385" t="str">
        <f t="shared" si="99"/>
        <v>Y</v>
      </c>
      <c r="AC259" s="389">
        <v>1300</v>
      </c>
      <c r="AD259" s="390">
        <v>6.7692307692307696E-3</v>
      </c>
      <c r="AE259" s="385">
        <v>1</v>
      </c>
      <c r="AF259" s="385">
        <v>0</v>
      </c>
      <c r="AG259" s="391">
        <f t="shared" si="106"/>
        <v>58</v>
      </c>
      <c r="AH259" s="372">
        <v>13</v>
      </c>
      <c r="AI259" s="392">
        <f t="shared" si="107"/>
        <v>13882.919831238885</v>
      </c>
      <c r="AJ259" s="394">
        <f t="shared" si="84"/>
        <v>1300</v>
      </c>
      <c r="AK259" s="404">
        <f t="shared" si="108"/>
        <v>4100</v>
      </c>
      <c r="AL259" s="394"/>
      <c r="AM259" s="394">
        <f t="shared" si="95"/>
        <v>8.8000000000000007</v>
      </c>
      <c r="AN259" s="372">
        <f t="shared" si="93"/>
        <v>0.5</v>
      </c>
      <c r="AO259" s="390">
        <f t="shared" si="109"/>
        <v>6.3387242071358306E-4</v>
      </c>
      <c r="AP259" s="390">
        <f t="shared" si="85"/>
        <v>6.7692307692307696E-3</v>
      </c>
      <c r="AQ259" s="390">
        <f t="shared" si="110"/>
        <v>2.1463414634146343E-3</v>
      </c>
      <c r="AR259" s="439"/>
      <c r="AS259" s="396">
        <f t="shared" si="111"/>
        <v>1</v>
      </c>
      <c r="AT259" s="396">
        <f t="shared" si="112"/>
        <v>0</v>
      </c>
      <c r="AU259" s="396">
        <f t="shared" si="96"/>
        <v>1</v>
      </c>
      <c r="AV259" s="396">
        <f t="shared" si="97"/>
        <v>0</v>
      </c>
      <c r="AW259" s="372">
        <f t="shared" si="113"/>
        <v>1</v>
      </c>
      <c r="AX259" s="372">
        <f t="shared" si="114"/>
        <v>0</v>
      </c>
      <c r="AY259" s="396"/>
      <c r="AZ259" s="396"/>
      <c r="BA259" s="397">
        <v>32</v>
      </c>
      <c r="BB259" s="385" t="s">
        <v>2013</v>
      </c>
      <c r="BC259" s="398" t="s">
        <v>1403</v>
      </c>
      <c r="BD259" s="384" t="s">
        <v>2621</v>
      </c>
      <c r="BE259" s="303" t="s">
        <v>2345</v>
      </c>
      <c r="BF259" s="384"/>
      <c r="BH259" s="397" t="s">
        <v>613</v>
      </c>
      <c r="BJ259" s="384" t="s">
        <v>533</v>
      </c>
      <c r="BK259" s="384" t="s">
        <v>573</v>
      </c>
      <c r="BL259" s="372">
        <v>2</v>
      </c>
      <c r="BM259" s="372" t="s">
        <v>1390</v>
      </c>
      <c r="BN259" s="424">
        <v>10.221883572081682</v>
      </c>
      <c r="BO259" s="385" t="s">
        <v>1390</v>
      </c>
      <c r="BP259" s="398" t="s">
        <v>1406</v>
      </c>
      <c r="BS259" s="384" t="s">
        <v>1393</v>
      </c>
      <c r="BW259" s="437">
        <v>38280</v>
      </c>
      <c r="BX259" s="437"/>
      <c r="BY259" s="398" t="s">
        <v>451</v>
      </c>
      <c r="BZ259" s="303">
        <v>8.8000000000000007</v>
      </c>
      <c r="CA259" s="385" t="s">
        <v>1396</v>
      </c>
      <c r="CD259" s="396" t="s">
        <v>2044</v>
      </c>
      <c r="CL259" s="303">
        <v>1300</v>
      </c>
      <c r="CM259" s="372" t="s">
        <v>1396</v>
      </c>
      <c r="CP259" s="372" t="s">
        <v>2044</v>
      </c>
      <c r="CR259" s="303" t="s">
        <v>711</v>
      </c>
      <c r="CS259" s="437">
        <v>38295</v>
      </c>
      <c r="CT259" s="474"/>
      <c r="CZ259" s="303">
        <v>58</v>
      </c>
      <c r="DA259" s="385" t="s">
        <v>2046</v>
      </c>
      <c r="DD259" s="372" t="s">
        <v>2044</v>
      </c>
      <c r="DF259" s="303" t="s">
        <v>2404</v>
      </c>
      <c r="DG259" s="437">
        <v>38280</v>
      </c>
      <c r="DH259" s="474"/>
      <c r="DI259" s="303">
        <v>60</v>
      </c>
      <c r="DJ259" s="372" t="s">
        <v>1395</v>
      </c>
      <c r="DK259" s="408">
        <v>10.21030173727522</v>
      </c>
      <c r="DL259" s="372" t="s">
        <v>1390</v>
      </c>
      <c r="DN259" s="303">
        <v>4100</v>
      </c>
      <c r="DO259" s="372" t="s">
        <v>1396</v>
      </c>
      <c r="DR259" s="385" t="s">
        <v>2044</v>
      </c>
    </row>
    <row r="260" spans="1:122" s="372" customFormat="1" x14ac:dyDescent="0.2">
      <c r="A260" s="384" t="str">
        <f t="shared" si="88"/>
        <v>Endicott</v>
      </c>
      <c r="B260" s="384" t="str">
        <f t="shared" si="81"/>
        <v>Trichloroethylene</v>
      </c>
      <c r="C260" s="385" t="s">
        <v>2587</v>
      </c>
      <c r="D260" s="385" t="str">
        <f t="shared" si="80"/>
        <v>LS</v>
      </c>
      <c r="E260" s="384" t="s">
        <v>372</v>
      </c>
      <c r="F260" s="386" t="str">
        <f t="shared" si="94"/>
        <v>Residential 054 (House 6)</v>
      </c>
      <c r="G260" s="384" t="str">
        <f t="shared" si="89"/>
        <v>Residential</v>
      </c>
      <c r="H260" s="384" t="str">
        <f t="shared" si="90"/>
        <v>Basement</v>
      </c>
      <c r="I260" s="385" t="str">
        <f t="shared" si="100"/>
        <v>Y</v>
      </c>
      <c r="J260" s="385" t="str">
        <f t="shared" si="101"/>
        <v>Y</v>
      </c>
      <c r="K260" s="385" t="str">
        <f t="shared" si="102"/>
        <v>Y</v>
      </c>
      <c r="L260" s="384"/>
      <c r="M260" s="385" t="str">
        <f t="shared" si="82"/>
        <v>Y</v>
      </c>
      <c r="N260" s="385" t="str">
        <f t="shared" si="91"/>
        <v>Y</v>
      </c>
      <c r="O260" s="385" t="str">
        <f t="shared" si="98"/>
        <v>Y</v>
      </c>
      <c r="P260" s="384"/>
      <c r="Q260" s="385" t="str">
        <f t="shared" si="103"/>
        <v>Y</v>
      </c>
      <c r="R260" s="385" t="str">
        <f t="shared" si="104"/>
        <v>Y</v>
      </c>
      <c r="S260" s="385" t="str">
        <f t="shared" si="105"/>
        <v>Y</v>
      </c>
      <c r="T260" s="384"/>
      <c r="U260" s="384"/>
      <c r="V260" s="384"/>
      <c r="W260" s="384"/>
      <c r="X260" s="384"/>
      <c r="Y260" s="385" t="str">
        <f t="shared" si="83"/>
        <v>Y</v>
      </c>
      <c r="Z260" s="385" t="str">
        <f t="shared" si="92"/>
        <v>Y</v>
      </c>
      <c r="AA260" s="385" t="str">
        <f t="shared" si="99"/>
        <v>Y</v>
      </c>
      <c r="AC260" s="389">
        <v>3400</v>
      </c>
      <c r="AD260" s="390">
        <v>5.0000000000000001E-3</v>
      </c>
      <c r="AE260" s="385">
        <v>1</v>
      </c>
      <c r="AF260" s="385">
        <v>0</v>
      </c>
      <c r="AG260" s="391">
        <f t="shared" si="106"/>
        <v>68</v>
      </c>
      <c r="AH260" s="372">
        <v>13</v>
      </c>
      <c r="AI260" s="392">
        <f t="shared" si="107"/>
        <v>16276.526698693866</v>
      </c>
      <c r="AJ260" s="394">
        <f t="shared" si="84"/>
        <v>3400</v>
      </c>
      <c r="AK260" s="404">
        <f t="shared" si="108"/>
        <v>6900</v>
      </c>
      <c r="AL260" s="394"/>
      <c r="AM260" s="394">
        <f t="shared" si="95"/>
        <v>17</v>
      </c>
      <c r="AN260" s="372">
        <f t="shared" si="93"/>
        <v>0.5</v>
      </c>
      <c r="AO260" s="390">
        <f t="shared" si="109"/>
        <v>1.0444488750394267E-3</v>
      </c>
      <c r="AP260" s="390">
        <f t="shared" si="85"/>
        <v>5.0000000000000001E-3</v>
      </c>
      <c r="AQ260" s="390">
        <f t="shared" si="110"/>
        <v>2.4637681159420288E-3</v>
      </c>
      <c r="AR260" s="439"/>
      <c r="AS260" s="396">
        <f t="shared" si="111"/>
        <v>1</v>
      </c>
      <c r="AT260" s="396">
        <f t="shared" si="112"/>
        <v>0</v>
      </c>
      <c r="AU260" s="396">
        <f t="shared" si="96"/>
        <v>1</v>
      </c>
      <c r="AV260" s="396">
        <f t="shared" si="97"/>
        <v>0</v>
      </c>
      <c r="AW260" s="372">
        <f t="shared" si="113"/>
        <v>1</v>
      </c>
      <c r="AX260" s="372">
        <f t="shared" si="114"/>
        <v>0</v>
      </c>
      <c r="AY260" s="396"/>
      <c r="AZ260" s="396"/>
      <c r="BA260" s="397">
        <v>32</v>
      </c>
      <c r="BB260" s="385" t="s">
        <v>2013</v>
      </c>
      <c r="BC260" s="398" t="s">
        <v>1403</v>
      </c>
      <c r="BD260" s="384" t="s">
        <v>2621</v>
      </c>
      <c r="BE260" s="303" t="s">
        <v>2345</v>
      </c>
      <c r="BF260" s="384"/>
      <c r="BH260" s="397" t="s">
        <v>610</v>
      </c>
      <c r="BJ260" s="384" t="s">
        <v>533</v>
      </c>
      <c r="BK260" s="384" t="s">
        <v>573</v>
      </c>
      <c r="BL260" s="372">
        <v>2</v>
      </c>
      <c r="BM260" s="372" t="s">
        <v>1390</v>
      </c>
      <c r="BN260" s="424">
        <v>10.002430872075358</v>
      </c>
      <c r="BO260" s="385" t="s">
        <v>1390</v>
      </c>
      <c r="BP260" s="398" t="s">
        <v>1406</v>
      </c>
      <c r="BS260" s="384" t="s">
        <v>1393</v>
      </c>
      <c r="BW260" s="437">
        <v>38224</v>
      </c>
      <c r="BX260" s="437"/>
      <c r="BY260" s="398" t="s">
        <v>451</v>
      </c>
      <c r="BZ260" s="303">
        <v>17</v>
      </c>
      <c r="CA260" s="385" t="s">
        <v>1396</v>
      </c>
      <c r="CD260" s="396" t="s">
        <v>2044</v>
      </c>
      <c r="CL260" s="303">
        <v>3400</v>
      </c>
      <c r="CM260" s="372" t="s">
        <v>1396</v>
      </c>
      <c r="CP260" s="372" t="s">
        <v>2044</v>
      </c>
      <c r="CR260" s="303" t="s">
        <v>712</v>
      </c>
      <c r="CS260" s="437">
        <v>38223</v>
      </c>
      <c r="CT260" s="474"/>
      <c r="CZ260" s="303">
        <v>68</v>
      </c>
      <c r="DA260" s="385" t="s">
        <v>2046</v>
      </c>
      <c r="DD260" s="372" t="s">
        <v>2044</v>
      </c>
      <c r="DF260" s="303" t="s">
        <v>2405</v>
      </c>
      <c r="DG260" s="437">
        <v>38224</v>
      </c>
      <c r="DH260" s="474"/>
      <c r="DI260" s="303">
        <v>80</v>
      </c>
      <c r="DJ260" s="372" t="s">
        <v>1395</v>
      </c>
      <c r="DK260" s="408">
        <v>10.21030173727522</v>
      </c>
      <c r="DL260" s="372" t="s">
        <v>1390</v>
      </c>
      <c r="DN260" s="303">
        <v>6900</v>
      </c>
      <c r="DO260" s="372" t="s">
        <v>1396</v>
      </c>
      <c r="DR260" s="385" t="s">
        <v>2044</v>
      </c>
    </row>
    <row r="261" spans="1:122" s="372" customFormat="1" x14ac:dyDescent="0.2">
      <c r="A261" s="384" t="str">
        <f t="shared" si="88"/>
        <v>Endicott</v>
      </c>
      <c r="B261" s="384" t="str">
        <f t="shared" si="81"/>
        <v>Trichloroethylene</v>
      </c>
      <c r="C261" s="385" t="s">
        <v>2587</v>
      </c>
      <c r="D261" s="385" t="str">
        <f t="shared" si="80"/>
        <v>LS</v>
      </c>
      <c r="E261" s="384" t="s">
        <v>372</v>
      </c>
      <c r="F261" s="386" t="str">
        <f t="shared" si="94"/>
        <v>Residential 054 (House 6)</v>
      </c>
      <c r="G261" s="384" t="str">
        <f t="shared" si="89"/>
        <v>Residential</v>
      </c>
      <c r="H261" s="384" t="str">
        <f t="shared" si="90"/>
        <v>Basement</v>
      </c>
      <c r="I261" s="385" t="str">
        <f t="shared" si="100"/>
        <v>Y</v>
      </c>
      <c r="J261" s="385" t="str">
        <f t="shared" si="101"/>
        <v>Y</v>
      </c>
      <c r="K261" s="385" t="str">
        <f t="shared" si="102"/>
        <v>Y</v>
      </c>
      <c r="L261" s="384"/>
      <c r="M261" s="385" t="str">
        <f t="shared" si="82"/>
        <v>Y</v>
      </c>
      <c r="N261" s="385" t="str">
        <f t="shared" si="91"/>
        <v>Y</v>
      </c>
      <c r="O261" s="385" t="str">
        <f t="shared" si="98"/>
        <v>Y</v>
      </c>
      <c r="P261" s="384"/>
      <c r="Q261" s="385" t="str">
        <f t="shared" si="103"/>
        <v>Y</v>
      </c>
      <c r="R261" s="385" t="str">
        <f t="shared" si="104"/>
        <v>Y</v>
      </c>
      <c r="S261" s="385" t="str">
        <f t="shared" si="105"/>
        <v>Y</v>
      </c>
      <c r="T261" s="384"/>
      <c r="U261" s="384"/>
      <c r="V261" s="384"/>
      <c r="W261" s="384"/>
      <c r="X261" s="384"/>
      <c r="Y261" s="385" t="str">
        <f t="shared" si="83"/>
        <v>Y</v>
      </c>
      <c r="Z261" s="385" t="str">
        <f t="shared" si="92"/>
        <v>Y</v>
      </c>
      <c r="AA261" s="385" t="str">
        <f t="shared" si="99"/>
        <v>Y</v>
      </c>
      <c r="AC261" s="389">
        <v>3400</v>
      </c>
      <c r="AD261" s="390">
        <v>5.0000000000000001E-3</v>
      </c>
      <c r="AE261" s="385">
        <v>1</v>
      </c>
      <c r="AF261" s="385">
        <v>0</v>
      </c>
      <c r="AG261" s="391">
        <f t="shared" si="106"/>
        <v>76</v>
      </c>
      <c r="AH261" s="372">
        <v>13</v>
      </c>
      <c r="AI261" s="392">
        <f t="shared" si="107"/>
        <v>18191.412192657848</v>
      </c>
      <c r="AJ261" s="394">
        <f t="shared" si="84"/>
        <v>3400</v>
      </c>
      <c r="AK261" s="404">
        <f t="shared" si="108"/>
        <v>9900</v>
      </c>
      <c r="AL261" s="394"/>
      <c r="AM261" s="394">
        <f t="shared" si="95"/>
        <v>17</v>
      </c>
      <c r="AN261" s="372">
        <f t="shared" si="93"/>
        <v>0.5</v>
      </c>
      <c r="AO261" s="390">
        <f t="shared" si="109"/>
        <v>9.3450688819317123E-4</v>
      </c>
      <c r="AP261" s="390">
        <f t="shared" si="85"/>
        <v>5.0000000000000001E-3</v>
      </c>
      <c r="AQ261" s="390">
        <f t="shared" si="110"/>
        <v>1.7171717171717172E-3</v>
      </c>
      <c r="AR261" s="439"/>
      <c r="AS261" s="396">
        <f t="shared" si="111"/>
        <v>1</v>
      </c>
      <c r="AT261" s="396">
        <f t="shared" si="112"/>
        <v>0</v>
      </c>
      <c r="AU261" s="396">
        <f t="shared" si="96"/>
        <v>1</v>
      </c>
      <c r="AV261" s="396">
        <f t="shared" si="97"/>
        <v>0</v>
      </c>
      <c r="AW261" s="372">
        <f t="shared" si="113"/>
        <v>1</v>
      </c>
      <c r="AX261" s="372">
        <f t="shared" si="114"/>
        <v>0</v>
      </c>
      <c r="AY261" s="396"/>
      <c r="AZ261" s="396"/>
      <c r="BA261" s="397">
        <v>32</v>
      </c>
      <c r="BB261" s="385" t="s">
        <v>2013</v>
      </c>
      <c r="BC261" s="398" t="s">
        <v>1403</v>
      </c>
      <c r="BD261" s="384" t="s">
        <v>2621</v>
      </c>
      <c r="BE261" s="303" t="s">
        <v>2345</v>
      </c>
      <c r="BF261" s="384"/>
      <c r="BH261" s="397" t="s">
        <v>610</v>
      </c>
      <c r="BJ261" s="384" t="s">
        <v>533</v>
      </c>
      <c r="BK261" s="384" t="s">
        <v>573</v>
      </c>
      <c r="BL261" s="372">
        <v>2</v>
      </c>
      <c r="BM261" s="372" t="s">
        <v>1390</v>
      </c>
      <c r="BN261" s="424">
        <v>10.002430872075358</v>
      </c>
      <c r="BO261" s="385" t="s">
        <v>1390</v>
      </c>
      <c r="BP261" s="398" t="s">
        <v>1406</v>
      </c>
      <c r="BS261" s="384" t="s">
        <v>1393</v>
      </c>
      <c r="BW261" s="437">
        <v>38252</v>
      </c>
      <c r="BX261" s="437"/>
      <c r="BY261" s="398" t="s">
        <v>451</v>
      </c>
      <c r="BZ261" s="303">
        <v>17</v>
      </c>
      <c r="CA261" s="385" t="s">
        <v>1396</v>
      </c>
      <c r="CD261" s="396" t="s">
        <v>2044</v>
      </c>
      <c r="CL261" s="303">
        <v>3400</v>
      </c>
      <c r="CM261" s="372" t="s">
        <v>1396</v>
      </c>
      <c r="CP261" s="372" t="s">
        <v>2044</v>
      </c>
      <c r="CR261" s="303" t="s">
        <v>712</v>
      </c>
      <c r="CS261" s="437">
        <v>38239</v>
      </c>
      <c r="CT261" s="474"/>
      <c r="CZ261" s="303">
        <v>76</v>
      </c>
      <c r="DA261" s="385" t="s">
        <v>2046</v>
      </c>
      <c r="DD261" s="372" t="s">
        <v>2044</v>
      </c>
      <c r="DF261" s="303" t="s">
        <v>2405</v>
      </c>
      <c r="DG261" s="437">
        <v>38252</v>
      </c>
      <c r="DH261" s="474"/>
      <c r="DI261" s="303">
        <v>80</v>
      </c>
      <c r="DJ261" s="372" t="s">
        <v>1395</v>
      </c>
      <c r="DK261" s="408">
        <v>10.21030173727522</v>
      </c>
      <c r="DL261" s="372" t="s">
        <v>1390</v>
      </c>
      <c r="DN261" s="303">
        <v>9900</v>
      </c>
      <c r="DO261" s="372" t="s">
        <v>1396</v>
      </c>
      <c r="DR261" s="385" t="s">
        <v>2044</v>
      </c>
    </row>
    <row r="262" spans="1:122" s="372" customFormat="1" x14ac:dyDescent="0.2">
      <c r="A262" s="384" t="str">
        <f t="shared" si="88"/>
        <v>Endicott</v>
      </c>
      <c r="B262" s="384" t="str">
        <f t="shared" si="81"/>
        <v>Trichloroethylene</v>
      </c>
      <c r="C262" s="385" t="s">
        <v>2587</v>
      </c>
      <c r="D262" s="385" t="str">
        <f t="shared" si="80"/>
        <v>LS</v>
      </c>
      <c r="E262" s="384" t="s">
        <v>372</v>
      </c>
      <c r="F262" s="386" t="str">
        <f t="shared" si="94"/>
        <v>Residential 054 (House 6)</v>
      </c>
      <c r="G262" s="384" t="str">
        <f t="shared" si="89"/>
        <v>Residential</v>
      </c>
      <c r="H262" s="384" t="str">
        <f t="shared" si="90"/>
        <v>Basement</v>
      </c>
      <c r="I262" s="385" t="str">
        <f t="shared" si="100"/>
        <v>Y</v>
      </c>
      <c r="J262" s="385" t="str">
        <f t="shared" si="101"/>
        <v>Y</v>
      </c>
      <c r="K262" s="385" t="str">
        <f t="shared" si="102"/>
        <v>Y</v>
      </c>
      <c r="L262" s="384"/>
      <c r="M262" s="385" t="str">
        <f t="shared" si="82"/>
        <v>Y</v>
      </c>
      <c r="N262" s="385" t="str">
        <f t="shared" si="91"/>
        <v>Y</v>
      </c>
      <c r="O262" s="385" t="str">
        <f t="shared" si="98"/>
        <v>Y</v>
      </c>
      <c r="P262" s="384"/>
      <c r="Q262" s="385" t="str">
        <f t="shared" si="103"/>
        <v>Y</v>
      </c>
      <c r="R262" s="385" t="str">
        <f t="shared" si="104"/>
        <v>Y</v>
      </c>
      <c r="S262" s="385" t="str">
        <f t="shared" si="105"/>
        <v>Y</v>
      </c>
      <c r="T262" s="384"/>
      <c r="U262" s="384"/>
      <c r="V262" s="384"/>
      <c r="W262" s="384"/>
      <c r="X262" s="384"/>
      <c r="Y262" s="385" t="str">
        <f t="shared" si="83"/>
        <v>Y</v>
      </c>
      <c r="Z262" s="385" t="str">
        <f t="shared" si="92"/>
        <v>Y</v>
      </c>
      <c r="AA262" s="385" t="str">
        <f t="shared" si="99"/>
        <v>Y</v>
      </c>
      <c r="AC262" s="389">
        <v>3400</v>
      </c>
      <c r="AD262" s="390">
        <v>5.0000000000000001E-3</v>
      </c>
      <c r="AE262" s="385">
        <v>1</v>
      </c>
      <c r="AF262" s="385">
        <v>0</v>
      </c>
      <c r="AG262" s="391">
        <f t="shared" si="106"/>
        <v>82</v>
      </c>
      <c r="AH262" s="372">
        <v>13</v>
      </c>
      <c r="AI262" s="392">
        <f t="shared" si="107"/>
        <v>19627.576313130834</v>
      </c>
      <c r="AJ262" s="394">
        <f t="shared" si="84"/>
        <v>3400</v>
      </c>
      <c r="AK262" s="404">
        <f t="shared" si="108"/>
        <v>9200</v>
      </c>
      <c r="AL262" s="394"/>
      <c r="AM262" s="394">
        <f t="shared" si="95"/>
        <v>17</v>
      </c>
      <c r="AN262" s="372">
        <f t="shared" si="93"/>
        <v>0.5</v>
      </c>
      <c r="AO262" s="390">
        <f t="shared" si="109"/>
        <v>8.6612833539854907E-4</v>
      </c>
      <c r="AP262" s="390">
        <f t="shared" si="85"/>
        <v>5.0000000000000001E-3</v>
      </c>
      <c r="AQ262" s="390">
        <f t="shared" si="110"/>
        <v>1.8478260869565217E-3</v>
      </c>
      <c r="AR262" s="439"/>
      <c r="AS262" s="396">
        <f t="shared" si="111"/>
        <v>1</v>
      </c>
      <c r="AT262" s="396">
        <f t="shared" si="112"/>
        <v>0</v>
      </c>
      <c r="AU262" s="396">
        <f t="shared" si="96"/>
        <v>1</v>
      </c>
      <c r="AV262" s="396">
        <f t="shared" si="97"/>
        <v>0</v>
      </c>
      <c r="AW262" s="372">
        <f t="shared" si="113"/>
        <v>1</v>
      </c>
      <c r="AX262" s="372">
        <f t="shared" si="114"/>
        <v>0</v>
      </c>
      <c r="AY262" s="396"/>
      <c r="AZ262" s="396"/>
      <c r="BA262" s="397">
        <v>32</v>
      </c>
      <c r="BB262" s="385" t="s">
        <v>2013</v>
      </c>
      <c r="BC262" s="398" t="s">
        <v>1403</v>
      </c>
      <c r="BD262" s="384" t="s">
        <v>2621</v>
      </c>
      <c r="BE262" s="303" t="s">
        <v>2345</v>
      </c>
      <c r="BF262" s="384"/>
      <c r="BH262" s="397" t="s">
        <v>610</v>
      </c>
      <c r="BJ262" s="384" t="s">
        <v>533</v>
      </c>
      <c r="BK262" s="384" t="s">
        <v>573</v>
      </c>
      <c r="BL262" s="372">
        <v>2</v>
      </c>
      <c r="BM262" s="372" t="s">
        <v>1390</v>
      </c>
      <c r="BN262" s="424">
        <v>10.002430872075358</v>
      </c>
      <c r="BO262" s="385" t="s">
        <v>1390</v>
      </c>
      <c r="BP262" s="398" t="s">
        <v>1406</v>
      </c>
      <c r="BS262" s="384" t="s">
        <v>1393</v>
      </c>
      <c r="BW262" s="437">
        <v>38279</v>
      </c>
      <c r="BX262" s="437"/>
      <c r="BY262" s="398" t="s">
        <v>451</v>
      </c>
      <c r="BZ262" s="303">
        <v>17</v>
      </c>
      <c r="CA262" s="385" t="s">
        <v>1396</v>
      </c>
      <c r="CD262" s="396" t="s">
        <v>2044</v>
      </c>
      <c r="CL262" s="303">
        <v>3400</v>
      </c>
      <c r="CM262" s="372" t="s">
        <v>1396</v>
      </c>
      <c r="CP262" s="372" t="s">
        <v>2044</v>
      </c>
      <c r="CR262" s="303" t="s">
        <v>712</v>
      </c>
      <c r="CS262" s="437">
        <v>38296</v>
      </c>
      <c r="CT262" s="474"/>
      <c r="CZ262" s="303">
        <v>82</v>
      </c>
      <c r="DA262" s="385" t="s">
        <v>2046</v>
      </c>
      <c r="DD262" s="372" t="s">
        <v>2044</v>
      </c>
      <c r="DF262" s="303" t="s">
        <v>2405</v>
      </c>
      <c r="DG262" s="437">
        <v>38279</v>
      </c>
      <c r="DH262" s="474"/>
      <c r="DI262" s="303">
        <v>80</v>
      </c>
      <c r="DJ262" s="372" t="s">
        <v>1395</v>
      </c>
      <c r="DK262" s="408">
        <v>10.21030173727522</v>
      </c>
      <c r="DL262" s="372" t="s">
        <v>1390</v>
      </c>
      <c r="DN262" s="303">
        <v>9200</v>
      </c>
      <c r="DO262" s="372" t="s">
        <v>1396</v>
      </c>
      <c r="DR262" s="385" t="s">
        <v>2044</v>
      </c>
    </row>
    <row r="263" spans="1:122" s="372" customFormat="1" x14ac:dyDescent="0.2">
      <c r="A263" s="384" t="str">
        <f t="shared" si="88"/>
        <v>Endicott</v>
      </c>
      <c r="B263" s="384" t="str">
        <f t="shared" si="81"/>
        <v>Trichloroethylene</v>
      </c>
      <c r="C263" s="385" t="s">
        <v>2587</v>
      </c>
      <c r="D263" s="385" t="str">
        <f t="shared" si="80"/>
        <v>LS</v>
      </c>
      <c r="E263" s="384" t="s">
        <v>372</v>
      </c>
      <c r="F263" s="386" t="str">
        <f t="shared" si="94"/>
        <v>Residential 098 (House 7)</v>
      </c>
      <c r="G263" s="384" t="str">
        <f t="shared" si="89"/>
        <v>Residential</v>
      </c>
      <c r="H263" s="384" t="str">
        <f t="shared" si="90"/>
        <v>Basement</v>
      </c>
      <c r="I263" s="385" t="str">
        <f t="shared" si="100"/>
        <v>Y</v>
      </c>
      <c r="J263" s="385" t="str">
        <f t="shared" si="101"/>
        <v>Y</v>
      </c>
      <c r="K263" s="385" t="str">
        <f t="shared" si="102"/>
        <v>Y</v>
      </c>
      <c r="L263" s="384"/>
      <c r="M263" s="385" t="str">
        <f t="shared" si="82"/>
        <v>Y</v>
      </c>
      <c r="N263" s="385" t="str">
        <f t="shared" si="91"/>
        <v>Y</v>
      </c>
      <c r="O263" s="385" t="str">
        <f t="shared" si="98"/>
        <v>Y</v>
      </c>
      <c r="P263" s="384"/>
      <c r="Q263" s="385" t="str">
        <f t="shared" si="103"/>
        <v>Y</v>
      </c>
      <c r="R263" s="385" t="str">
        <f t="shared" si="104"/>
        <v>Y</v>
      </c>
      <c r="S263" s="385" t="str">
        <f t="shared" si="105"/>
        <v>Y</v>
      </c>
      <c r="T263" s="384"/>
      <c r="U263" s="384"/>
      <c r="V263" s="384"/>
      <c r="W263" s="384"/>
      <c r="X263" s="384"/>
      <c r="Y263" s="385" t="str">
        <f t="shared" si="83"/>
        <v>Y</v>
      </c>
      <c r="Z263" s="385" t="str">
        <f t="shared" si="92"/>
        <v>Y</v>
      </c>
      <c r="AA263" s="385" t="str">
        <f t="shared" si="99"/>
        <v>Y</v>
      </c>
      <c r="AC263" s="389">
        <v>4500</v>
      </c>
      <c r="AD263" s="390">
        <v>2.6666666666666666E-3</v>
      </c>
      <c r="AE263" s="385">
        <v>1</v>
      </c>
      <c r="AF263" s="385">
        <v>0</v>
      </c>
      <c r="AG263" s="391">
        <f t="shared" si="106"/>
        <v>220</v>
      </c>
      <c r="AH263" s="372">
        <v>13</v>
      </c>
      <c r="AI263" s="392">
        <f t="shared" si="107"/>
        <v>52659.351084009562</v>
      </c>
      <c r="AJ263" s="394">
        <f t="shared" si="84"/>
        <v>4500</v>
      </c>
      <c r="AK263" s="404">
        <f t="shared" si="108"/>
        <v>2500</v>
      </c>
      <c r="AL263" s="394"/>
      <c r="AM263" s="394">
        <f t="shared" si="95"/>
        <v>12</v>
      </c>
      <c r="AN263" s="372">
        <f t="shared" si="93"/>
        <v>0.5</v>
      </c>
      <c r="AO263" s="390">
        <f t="shared" si="109"/>
        <v>2.2787975455405672E-4</v>
      </c>
      <c r="AP263" s="390">
        <f t="shared" si="85"/>
        <v>2.6666666666666666E-3</v>
      </c>
      <c r="AQ263" s="390">
        <f t="shared" si="110"/>
        <v>4.7999999999999996E-3</v>
      </c>
      <c r="AR263" s="439"/>
      <c r="AS263" s="396">
        <f t="shared" si="111"/>
        <v>1</v>
      </c>
      <c r="AT263" s="396">
        <f t="shared" si="112"/>
        <v>0</v>
      </c>
      <c r="AU263" s="396">
        <f t="shared" si="96"/>
        <v>1</v>
      </c>
      <c r="AV263" s="396">
        <f t="shared" si="97"/>
        <v>0</v>
      </c>
      <c r="AW263" s="372">
        <f t="shared" si="113"/>
        <v>1</v>
      </c>
      <c r="AX263" s="372">
        <f t="shared" si="114"/>
        <v>0</v>
      </c>
      <c r="AY263" s="396"/>
      <c r="AZ263" s="396"/>
      <c r="BA263" s="397">
        <v>32</v>
      </c>
      <c r="BB263" s="385" t="s">
        <v>2013</v>
      </c>
      <c r="BC263" s="398" t="s">
        <v>1403</v>
      </c>
      <c r="BD263" s="384" t="s">
        <v>2621</v>
      </c>
      <c r="BE263" s="303" t="s">
        <v>2345</v>
      </c>
      <c r="BF263" s="384"/>
      <c r="BH263" s="397" t="s">
        <v>611</v>
      </c>
      <c r="BJ263" s="384" t="s">
        <v>533</v>
      </c>
      <c r="BK263" s="384" t="s">
        <v>573</v>
      </c>
      <c r="BL263" s="372">
        <v>2</v>
      </c>
      <c r="BM263" s="372" t="s">
        <v>1390</v>
      </c>
      <c r="BN263" s="424">
        <v>8.2103017372752198</v>
      </c>
      <c r="BO263" s="385" t="s">
        <v>1390</v>
      </c>
      <c r="BP263" s="398" t="s">
        <v>1406</v>
      </c>
      <c r="BS263" s="384" t="s">
        <v>1393</v>
      </c>
      <c r="BW263" s="437">
        <v>38223</v>
      </c>
      <c r="BX263" s="437"/>
      <c r="BY263" s="398" t="s">
        <v>451</v>
      </c>
      <c r="BZ263" s="303">
        <v>12</v>
      </c>
      <c r="CA263" s="385" t="s">
        <v>1396</v>
      </c>
      <c r="CD263" s="396" t="s">
        <v>2044</v>
      </c>
      <c r="CL263" s="303">
        <v>4500</v>
      </c>
      <c r="CM263" s="372" t="s">
        <v>1396</v>
      </c>
      <c r="CP263" s="372" t="s">
        <v>2044</v>
      </c>
      <c r="CR263" s="303" t="s">
        <v>713</v>
      </c>
      <c r="CS263" s="437">
        <v>38223</v>
      </c>
      <c r="CT263" s="474"/>
      <c r="CZ263" s="303">
        <v>220</v>
      </c>
      <c r="DA263" s="385" t="s">
        <v>2046</v>
      </c>
      <c r="DD263" s="372" t="s">
        <v>2044</v>
      </c>
      <c r="DF263" s="303" t="s">
        <v>2406</v>
      </c>
      <c r="DG263" s="437">
        <v>38223</v>
      </c>
      <c r="DH263" s="474"/>
      <c r="DI263" s="303">
        <v>120</v>
      </c>
      <c r="DJ263" s="372" t="s">
        <v>1395</v>
      </c>
      <c r="DK263" s="408">
        <v>8.381590978360256</v>
      </c>
      <c r="DL263" s="372" t="s">
        <v>1390</v>
      </c>
      <c r="DN263" s="303">
        <v>2500</v>
      </c>
      <c r="DO263" s="372" t="s">
        <v>1396</v>
      </c>
      <c r="DR263" s="385" t="s">
        <v>2044</v>
      </c>
    </row>
    <row r="264" spans="1:122" s="372" customFormat="1" x14ac:dyDescent="0.2">
      <c r="A264" s="384" t="str">
        <f t="shared" si="88"/>
        <v>Endicott</v>
      </c>
      <c r="B264" s="384" t="str">
        <f t="shared" si="81"/>
        <v>Trichloroethylene</v>
      </c>
      <c r="C264" s="385" t="s">
        <v>2587</v>
      </c>
      <c r="D264" s="385" t="str">
        <f t="shared" si="80"/>
        <v>LS</v>
      </c>
      <c r="E264" s="384" t="s">
        <v>372</v>
      </c>
      <c r="F264" s="386" t="str">
        <f t="shared" si="94"/>
        <v>Residential 098 (House 7)</v>
      </c>
      <c r="G264" s="384" t="str">
        <f t="shared" si="89"/>
        <v>Residential</v>
      </c>
      <c r="H264" s="384" t="str">
        <f t="shared" si="90"/>
        <v>Basement</v>
      </c>
      <c r="I264" s="385" t="str">
        <f t="shared" si="100"/>
        <v>Y</v>
      </c>
      <c r="J264" s="385" t="str">
        <f t="shared" si="101"/>
        <v>Y</v>
      </c>
      <c r="K264" s="385" t="str">
        <f t="shared" si="102"/>
        <v>Y</v>
      </c>
      <c r="L264" s="384"/>
      <c r="M264" s="385" t="str">
        <f t="shared" si="82"/>
        <v>Y</v>
      </c>
      <c r="N264" s="385" t="str">
        <f t="shared" si="91"/>
        <v>Y</v>
      </c>
      <c r="O264" s="385" t="str">
        <f t="shared" si="98"/>
        <v>Y</v>
      </c>
      <c r="P264" s="384"/>
      <c r="Q264" s="385" t="str">
        <f t="shared" si="103"/>
        <v>Y</v>
      </c>
      <c r="R264" s="385" t="str">
        <f t="shared" si="104"/>
        <v>Y</v>
      </c>
      <c r="S264" s="385" t="str">
        <f t="shared" si="105"/>
        <v>Y</v>
      </c>
      <c r="T264" s="384"/>
      <c r="U264" s="384"/>
      <c r="V264" s="384"/>
      <c r="W264" s="384"/>
      <c r="X264" s="384"/>
      <c r="Y264" s="385" t="str">
        <f t="shared" si="83"/>
        <v>Y</v>
      </c>
      <c r="Z264" s="385" t="str">
        <f t="shared" si="92"/>
        <v>Y</v>
      </c>
      <c r="AA264" s="385" t="str">
        <f t="shared" si="99"/>
        <v>Y</v>
      </c>
      <c r="AC264" s="389">
        <v>4500</v>
      </c>
      <c r="AD264" s="390">
        <v>2.6666666666666666E-3</v>
      </c>
      <c r="AE264" s="385">
        <v>1</v>
      </c>
      <c r="AF264" s="385">
        <v>0</v>
      </c>
      <c r="AG264" s="391">
        <f t="shared" si="106"/>
        <v>220</v>
      </c>
      <c r="AH264" s="372">
        <v>13</v>
      </c>
      <c r="AI264" s="392">
        <f t="shared" si="107"/>
        <v>52659.351084009562</v>
      </c>
      <c r="AJ264" s="394">
        <f t="shared" si="84"/>
        <v>4500</v>
      </c>
      <c r="AK264" s="404">
        <f t="shared" si="108"/>
        <v>2900</v>
      </c>
      <c r="AL264" s="394"/>
      <c r="AM264" s="394">
        <f t="shared" si="95"/>
        <v>12</v>
      </c>
      <c r="AN264" s="372">
        <f t="shared" si="93"/>
        <v>0.5</v>
      </c>
      <c r="AO264" s="390">
        <f t="shared" si="109"/>
        <v>2.2787975455405672E-4</v>
      </c>
      <c r="AP264" s="390">
        <f t="shared" si="85"/>
        <v>2.6666666666666666E-3</v>
      </c>
      <c r="AQ264" s="390">
        <f t="shared" si="110"/>
        <v>4.1379310344827587E-3</v>
      </c>
      <c r="AR264" s="439"/>
      <c r="AS264" s="396">
        <f t="shared" si="111"/>
        <v>1</v>
      </c>
      <c r="AT264" s="396">
        <f t="shared" si="112"/>
        <v>0</v>
      </c>
      <c r="AU264" s="396">
        <f t="shared" si="96"/>
        <v>1</v>
      </c>
      <c r="AV264" s="396">
        <f t="shared" si="97"/>
        <v>0</v>
      </c>
      <c r="AW264" s="372">
        <f t="shared" si="113"/>
        <v>1</v>
      </c>
      <c r="AX264" s="372">
        <f t="shared" si="114"/>
        <v>0</v>
      </c>
      <c r="AY264" s="396"/>
      <c r="AZ264" s="396"/>
      <c r="BA264" s="397">
        <v>32</v>
      </c>
      <c r="BB264" s="385" t="s">
        <v>2013</v>
      </c>
      <c r="BC264" s="398" t="s">
        <v>1403</v>
      </c>
      <c r="BD264" s="384" t="s">
        <v>2621</v>
      </c>
      <c r="BE264" s="303" t="s">
        <v>2345</v>
      </c>
      <c r="BF264" s="384"/>
      <c r="BH264" s="397" t="s">
        <v>611</v>
      </c>
      <c r="BJ264" s="384" t="s">
        <v>533</v>
      </c>
      <c r="BK264" s="384" t="s">
        <v>573</v>
      </c>
      <c r="BL264" s="372">
        <v>2</v>
      </c>
      <c r="BM264" s="372" t="s">
        <v>1390</v>
      </c>
      <c r="BN264" s="424">
        <v>8.2103017372752198</v>
      </c>
      <c r="BO264" s="385" t="s">
        <v>1390</v>
      </c>
      <c r="BP264" s="398" t="s">
        <v>1406</v>
      </c>
      <c r="BS264" s="384" t="s">
        <v>1393</v>
      </c>
      <c r="BW264" s="437">
        <v>38250</v>
      </c>
      <c r="BX264" s="437"/>
      <c r="BY264" s="398" t="s">
        <v>451</v>
      </c>
      <c r="BZ264" s="303">
        <v>12</v>
      </c>
      <c r="CA264" s="385" t="s">
        <v>1396</v>
      </c>
      <c r="CD264" s="396" t="s">
        <v>2044</v>
      </c>
      <c r="CL264" s="303">
        <v>4500</v>
      </c>
      <c r="CM264" s="372" t="s">
        <v>1396</v>
      </c>
      <c r="CP264" s="372" t="s">
        <v>2044</v>
      </c>
      <c r="CR264" s="303" t="s">
        <v>713</v>
      </c>
      <c r="CS264" s="437">
        <v>38239</v>
      </c>
      <c r="CT264" s="474"/>
      <c r="CZ264" s="303">
        <v>220</v>
      </c>
      <c r="DA264" s="385" t="s">
        <v>2046</v>
      </c>
      <c r="DD264" s="372" t="s">
        <v>2044</v>
      </c>
      <c r="DF264" s="303" t="s">
        <v>2406</v>
      </c>
      <c r="DG264" s="437">
        <v>38250</v>
      </c>
      <c r="DH264" s="474"/>
      <c r="DI264" s="303">
        <v>120</v>
      </c>
      <c r="DJ264" s="372" t="s">
        <v>1395</v>
      </c>
      <c r="DK264" s="408">
        <v>8.381590978360256</v>
      </c>
      <c r="DL264" s="372" t="s">
        <v>1390</v>
      </c>
      <c r="DN264" s="303">
        <v>2900</v>
      </c>
      <c r="DO264" s="372" t="s">
        <v>1396</v>
      </c>
      <c r="DR264" s="385" t="s">
        <v>2044</v>
      </c>
    </row>
    <row r="265" spans="1:122" s="372" customFormat="1" x14ac:dyDescent="0.2">
      <c r="A265" s="384" t="str">
        <f t="shared" si="88"/>
        <v>Endicott</v>
      </c>
      <c r="B265" s="384" t="str">
        <f t="shared" si="81"/>
        <v>Trichloroethylene</v>
      </c>
      <c r="C265" s="385" t="s">
        <v>2587</v>
      </c>
      <c r="D265" s="385" t="str">
        <f t="shared" si="80"/>
        <v>LS</v>
      </c>
      <c r="E265" s="384" t="s">
        <v>372</v>
      </c>
      <c r="F265" s="386" t="str">
        <f t="shared" si="94"/>
        <v>Residential 098 (House 7)</v>
      </c>
      <c r="G265" s="384" t="str">
        <f t="shared" si="89"/>
        <v>Residential</v>
      </c>
      <c r="H265" s="384" t="str">
        <f t="shared" si="90"/>
        <v>Basement</v>
      </c>
      <c r="I265" s="385" t="str">
        <f t="shared" si="100"/>
        <v>Y</v>
      </c>
      <c r="J265" s="385" t="str">
        <f t="shared" si="101"/>
        <v>Y</v>
      </c>
      <c r="K265" s="385" t="str">
        <f t="shared" si="102"/>
        <v>Y</v>
      </c>
      <c r="L265" s="384"/>
      <c r="M265" s="385" t="str">
        <f t="shared" si="82"/>
        <v>Y</v>
      </c>
      <c r="N265" s="385" t="str">
        <f t="shared" si="91"/>
        <v>Y</v>
      </c>
      <c r="O265" s="385" t="str">
        <f t="shared" si="98"/>
        <v>Y</v>
      </c>
      <c r="P265" s="384"/>
      <c r="Q265" s="385" t="str">
        <f t="shared" si="103"/>
        <v>Y</v>
      </c>
      <c r="R265" s="385" t="str">
        <f t="shared" si="104"/>
        <v>Y</v>
      </c>
      <c r="S265" s="385" t="str">
        <f t="shared" si="105"/>
        <v>Y</v>
      </c>
      <c r="T265" s="384"/>
      <c r="U265" s="384"/>
      <c r="V265" s="384"/>
      <c r="W265" s="384"/>
      <c r="X265" s="384"/>
      <c r="Y265" s="385" t="str">
        <f t="shared" si="83"/>
        <v>Y</v>
      </c>
      <c r="Z265" s="385" t="str">
        <f t="shared" si="92"/>
        <v>Y</v>
      </c>
      <c r="AA265" s="385" t="str">
        <f t="shared" si="99"/>
        <v>Y</v>
      </c>
      <c r="AC265" s="389">
        <v>4500</v>
      </c>
      <c r="AD265" s="390">
        <v>2.6666666666666666E-3</v>
      </c>
      <c r="AE265" s="385">
        <v>1</v>
      </c>
      <c r="AF265" s="385">
        <v>0</v>
      </c>
      <c r="AG265" s="391">
        <f t="shared" si="106"/>
        <v>210</v>
      </c>
      <c r="AH265" s="372">
        <v>13</v>
      </c>
      <c r="AI265" s="392">
        <f t="shared" si="107"/>
        <v>50265.74421655458</v>
      </c>
      <c r="AJ265" s="394">
        <f t="shared" si="84"/>
        <v>4500</v>
      </c>
      <c r="AK265" s="404">
        <f t="shared" si="108"/>
        <v>1600</v>
      </c>
      <c r="AL265" s="394"/>
      <c r="AM265" s="394">
        <f t="shared" si="95"/>
        <v>12</v>
      </c>
      <c r="AN265" s="372">
        <f t="shared" si="93"/>
        <v>0.5</v>
      </c>
      <c r="AO265" s="390">
        <f t="shared" si="109"/>
        <v>2.3873117143758323E-4</v>
      </c>
      <c r="AP265" s="390">
        <f t="shared" si="85"/>
        <v>2.6666666666666666E-3</v>
      </c>
      <c r="AQ265" s="390">
        <f t="shared" si="110"/>
        <v>7.4999999999999997E-3</v>
      </c>
      <c r="AR265" s="439"/>
      <c r="AS265" s="396">
        <f t="shared" si="111"/>
        <v>1</v>
      </c>
      <c r="AT265" s="396">
        <f t="shared" si="112"/>
        <v>0</v>
      </c>
      <c r="AU265" s="396">
        <f t="shared" si="96"/>
        <v>1</v>
      </c>
      <c r="AV265" s="396">
        <f t="shared" si="97"/>
        <v>0</v>
      </c>
      <c r="AW265" s="372">
        <f t="shared" si="113"/>
        <v>1</v>
      </c>
      <c r="AX265" s="372">
        <f t="shared" si="114"/>
        <v>0</v>
      </c>
      <c r="AY265" s="396"/>
      <c r="AZ265" s="396"/>
      <c r="BA265" s="397">
        <v>32</v>
      </c>
      <c r="BB265" s="385" t="s">
        <v>2013</v>
      </c>
      <c r="BC265" s="398" t="s">
        <v>1403</v>
      </c>
      <c r="BD265" s="384" t="s">
        <v>2621</v>
      </c>
      <c r="BE265" s="303" t="s">
        <v>2345</v>
      </c>
      <c r="BF265" s="384"/>
      <c r="BH265" s="397" t="s">
        <v>611</v>
      </c>
      <c r="BJ265" s="384" t="s">
        <v>533</v>
      </c>
      <c r="BK265" s="384" t="s">
        <v>573</v>
      </c>
      <c r="BL265" s="372">
        <v>2</v>
      </c>
      <c r="BM265" s="372" t="s">
        <v>1390</v>
      </c>
      <c r="BN265" s="424">
        <v>8.2103017372752198</v>
      </c>
      <c r="BO265" s="385" t="s">
        <v>1390</v>
      </c>
      <c r="BP265" s="398" t="s">
        <v>1406</v>
      </c>
      <c r="BS265" s="384" t="s">
        <v>1393</v>
      </c>
      <c r="BW265" s="437">
        <v>38278</v>
      </c>
      <c r="BX265" s="437"/>
      <c r="BY265" s="398" t="s">
        <v>451</v>
      </c>
      <c r="BZ265" s="303">
        <v>12</v>
      </c>
      <c r="CA265" s="385" t="s">
        <v>1396</v>
      </c>
      <c r="CD265" s="396" t="s">
        <v>2044</v>
      </c>
      <c r="CL265" s="303">
        <v>4500</v>
      </c>
      <c r="CM265" s="372" t="s">
        <v>1396</v>
      </c>
      <c r="CP265" s="372" t="s">
        <v>2044</v>
      </c>
      <c r="CR265" s="303" t="s">
        <v>713</v>
      </c>
      <c r="CS265" s="437">
        <v>38296</v>
      </c>
      <c r="CT265" s="474"/>
      <c r="CZ265" s="303">
        <v>210</v>
      </c>
      <c r="DA265" s="385" t="s">
        <v>2046</v>
      </c>
      <c r="DD265" s="372" t="s">
        <v>2044</v>
      </c>
      <c r="DF265" s="303" t="s">
        <v>2406</v>
      </c>
      <c r="DG265" s="437">
        <v>38278</v>
      </c>
      <c r="DH265" s="474"/>
      <c r="DI265" s="303">
        <v>120</v>
      </c>
      <c r="DJ265" s="372" t="s">
        <v>1395</v>
      </c>
      <c r="DK265" s="408">
        <v>8.381590978360256</v>
      </c>
      <c r="DL265" s="372" t="s">
        <v>1390</v>
      </c>
      <c r="DN265" s="303">
        <v>1600</v>
      </c>
      <c r="DO265" s="372" t="s">
        <v>1396</v>
      </c>
      <c r="DR265" s="385" t="s">
        <v>2044</v>
      </c>
    </row>
    <row r="266" spans="1:122" s="372" customFormat="1" x14ac:dyDescent="0.2">
      <c r="A266" s="384" t="str">
        <f t="shared" si="88"/>
        <v>Endicott</v>
      </c>
      <c r="B266" s="384" t="str">
        <f t="shared" si="81"/>
        <v>Trichloroethylene</v>
      </c>
      <c r="C266" s="385" t="s">
        <v>2587</v>
      </c>
      <c r="D266" s="385" t="str">
        <f t="shared" si="80"/>
        <v>LS</v>
      </c>
      <c r="E266" s="384" t="s">
        <v>372</v>
      </c>
      <c r="F266" s="386" t="str">
        <f t="shared" si="94"/>
        <v>Multiuse  (House 8)</v>
      </c>
      <c r="G266" s="384" t="str">
        <f t="shared" si="89"/>
        <v>Residential</v>
      </c>
      <c r="H266" s="384" t="str">
        <f t="shared" si="90"/>
        <v>Basement</v>
      </c>
      <c r="I266" s="385" t="str">
        <f t="shared" si="100"/>
        <v>Y</v>
      </c>
      <c r="J266" s="385" t="str">
        <f t="shared" si="101"/>
        <v>Y</v>
      </c>
      <c r="K266" s="385" t="str">
        <f t="shared" si="102"/>
        <v>Y</v>
      </c>
      <c r="L266" s="384"/>
      <c r="M266" s="385" t="str">
        <f t="shared" si="82"/>
        <v>Y</v>
      </c>
      <c r="N266" s="385" t="str">
        <f t="shared" si="91"/>
        <v>Y</v>
      </c>
      <c r="O266" s="385" t="str">
        <f t="shared" si="98"/>
        <v>Y</v>
      </c>
      <c r="P266" s="384"/>
      <c r="Q266" s="385" t="str">
        <f t="shared" si="103"/>
        <v>Y</v>
      </c>
      <c r="R266" s="385" t="str">
        <f t="shared" si="104"/>
        <v>Y</v>
      </c>
      <c r="S266" s="385" t="str">
        <f t="shared" si="105"/>
        <v>Y</v>
      </c>
      <c r="T266" s="384"/>
      <c r="U266" s="384"/>
      <c r="V266" s="384"/>
      <c r="W266" s="384"/>
      <c r="X266" s="384"/>
      <c r="Y266" s="385" t="str">
        <f t="shared" si="83"/>
        <v>Y</v>
      </c>
      <c r="Z266" s="385" t="str">
        <f t="shared" si="92"/>
        <v>Y</v>
      </c>
      <c r="AA266" s="385" t="str">
        <f t="shared" si="99"/>
        <v>Y</v>
      </c>
      <c r="AC266" s="389">
        <v>12000</v>
      </c>
      <c r="AD266" s="390">
        <v>5.4166666666666669E-3</v>
      </c>
      <c r="AE266" s="385">
        <v>1</v>
      </c>
      <c r="AF266" s="385">
        <v>0</v>
      </c>
      <c r="AG266" s="391">
        <f t="shared" si="106"/>
        <v>190</v>
      </c>
      <c r="AH266" s="372">
        <v>13</v>
      </c>
      <c r="AI266" s="392">
        <f t="shared" si="107"/>
        <v>45478.530481644622</v>
      </c>
      <c r="AJ266" s="394">
        <f t="shared" si="84"/>
        <v>12000</v>
      </c>
      <c r="AK266" s="404">
        <f t="shared" si="108"/>
        <v>16000</v>
      </c>
      <c r="AL266" s="394"/>
      <c r="AM266" s="394">
        <f t="shared" si="95"/>
        <v>65</v>
      </c>
      <c r="AN266" s="372">
        <f t="shared" si="93"/>
        <v>0.5</v>
      </c>
      <c r="AO266" s="390">
        <f t="shared" si="109"/>
        <v>1.4292458290013207E-3</v>
      </c>
      <c r="AP266" s="390">
        <f t="shared" si="85"/>
        <v>5.4166666666666669E-3</v>
      </c>
      <c r="AQ266" s="390">
        <f t="shared" si="110"/>
        <v>4.0625000000000001E-3</v>
      </c>
      <c r="AR266" s="439"/>
      <c r="AS266" s="396">
        <f t="shared" si="111"/>
        <v>1</v>
      </c>
      <c r="AT266" s="396">
        <f t="shared" si="112"/>
        <v>0</v>
      </c>
      <c r="AU266" s="396">
        <f t="shared" si="96"/>
        <v>1</v>
      </c>
      <c r="AV266" s="396">
        <f t="shared" si="97"/>
        <v>0</v>
      </c>
      <c r="AW266" s="372">
        <f t="shared" si="113"/>
        <v>1</v>
      </c>
      <c r="AX266" s="372">
        <f t="shared" si="114"/>
        <v>0</v>
      </c>
      <c r="AY266" s="396"/>
      <c r="AZ266" s="396"/>
      <c r="BA266" s="397">
        <v>32</v>
      </c>
      <c r="BB266" s="385" t="s">
        <v>2013</v>
      </c>
      <c r="BC266" s="398" t="s">
        <v>1403</v>
      </c>
      <c r="BD266" s="384" t="s">
        <v>2621</v>
      </c>
      <c r="BE266" s="303" t="s">
        <v>2345</v>
      </c>
      <c r="BF266" s="384"/>
      <c r="BH266" s="397" t="s">
        <v>607</v>
      </c>
      <c r="BJ266" s="384" t="s">
        <v>533</v>
      </c>
      <c r="BK266" s="384" t="s">
        <v>573</v>
      </c>
      <c r="BL266" s="372">
        <v>2</v>
      </c>
      <c r="BM266" s="372" t="s">
        <v>1390</v>
      </c>
      <c r="BN266" s="424">
        <v>4.3395306309052115</v>
      </c>
      <c r="BO266" s="385" t="s">
        <v>1390</v>
      </c>
      <c r="BP266" s="398" t="s">
        <v>1406</v>
      </c>
      <c r="BS266" s="384" t="s">
        <v>1393</v>
      </c>
      <c r="BW266" s="437">
        <v>38225</v>
      </c>
      <c r="BX266" s="437"/>
      <c r="BY266" s="398" t="s">
        <v>451</v>
      </c>
      <c r="BZ266" s="303">
        <v>65</v>
      </c>
      <c r="CA266" s="385" t="s">
        <v>1396</v>
      </c>
      <c r="CD266" s="396" t="s">
        <v>2044</v>
      </c>
      <c r="CL266" s="303">
        <v>12000</v>
      </c>
      <c r="CM266" s="372" t="s">
        <v>1396</v>
      </c>
      <c r="CP266" s="372" t="s">
        <v>2044</v>
      </c>
      <c r="CR266" s="303" t="s">
        <v>714</v>
      </c>
      <c r="CS266" s="437">
        <v>38223</v>
      </c>
      <c r="CT266" s="474"/>
      <c r="CZ266" s="303">
        <v>190</v>
      </c>
      <c r="DA266" s="385" t="s">
        <v>2046</v>
      </c>
      <c r="DD266" s="372" t="s">
        <v>2044</v>
      </c>
      <c r="DF266" s="303" t="s">
        <v>701</v>
      </c>
      <c r="DG266" s="437">
        <v>38225</v>
      </c>
      <c r="DH266" s="474"/>
      <c r="DI266" s="303">
        <v>80</v>
      </c>
      <c r="DJ266" s="372" t="s">
        <v>1395</v>
      </c>
      <c r="DK266" s="408">
        <v>3.5050289545870159</v>
      </c>
      <c r="DL266" s="372" t="s">
        <v>1390</v>
      </c>
      <c r="DN266" s="303">
        <v>16000</v>
      </c>
      <c r="DO266" s="372" t="s">
        <v>1396</v>
      </c>
      <c r="DR266" s="385" t="s">
        <v>2044</v>
      </c>
    </row>
    <row r="267" spans="1:122" s="372" customFormat="1" x14ac:dyDescent="0.2">
      <c r="A267" s="384" t="str">
        <f t="shared" si="88"/>
        <v>Endicott</v>
      </c>
      <c r="B267" s="384" t="str">
        <f t="shared" si="81"/>
        <v>Trichloroethylene</v>
      </c>
      <c r="C267" s="385" t="s">
        <v>2587</v>
      </c>
      <c r="D267" s="385" t="str">
        <f t="shared" si="80"/>
        <v>LS</v>
      </c>
      <c r="E267" s="384" t="s">
        <v>372</v>
      </c>
      <c r="F267" s="386" t="str">
        <f t="shared" si="94"/>
        <v>Multiuse  (House 8)</v>
      </c>
      <c r="G267" s="384" t="str">
        <f t="shared" si="89"/>
        <v>Residential</v>
      </c>
      <c r="H267" s="384" t="str">
        <f t="shared" si="90"/>
        <v>Basement</v>
      </c>
      <c r="I267" s="385" t="str">
        <f t="shared" si="100"/>
        <v>Y</v>
      </c>
      <c r="J267" s="385" t="str">
        <f t="shared" si="101"/>
        <v>Y</v>
      </c>
      <c r="K267" s="385" t="str">
        <f t="shared" si="102"/>
        <v>Y</v>
      </c>
      <c r="L267" s="384"/>
      <c r="M267" s="385" t="str">
        <f t="shared" si="82"/>
        <v>Y</v>
      </c>
      <c r="N267" s="385" t="str">
        <f t="shared" si="91"/>
        <v>Y</v>
      </c>
      <c r="O267" s="385" t="str">
        <f t="shared" si="98"/>
        <v>Y</v>
      </c>
      <c r="P267" s="384"/>
      <c r="Q267" s="385" t="str">
        <f t="shared" si="103"/>
        <v>Y</v>
      </c>
      <c r="R267" s="385" t="str">
        <f t="shared" si="104"/>
        <v>Y</v>
      </c>
      <c r="S267" s="385" t="str">
        <f t="shared" si="105"/>
        <v>Y</v>
      </c>
      <c r="T267" s="384"/>
      <c r="U267" s="384"/>
      <c r="V267" s="384"/>
      <c r="W267" s="384"/>
      <c r="X267" s="384"/>
      <c r="Y267" s="385" t="str">
        <f t="shared" si="83"/>
        <v>Y</v>
      </c>
      <c r="Z267" s="385" t="str">
        <f t="shared" si="92"/>
        <v>Y</v>
      </c>
      <c r="AA267" s="385" t="str">
        <f t="shared" si="99"/>
        <v>Y</v>
      </c>
      <c r="AC267" s="389">
        <v>12000</v>
      </c>
      <c r="AD267" s="390">
        <v>5.4166666666666669E-3</v>
      </c>
      <c r="AE267" s="385">
        <v>1</v>
      </c>
      <c r="AF267" s="385">
        <v>0</v>
      </c>
      <c r="AG267" s="391">
        <f t="shared" si="106"/>
        <v>220</v>
      </c>
      <c r="AH267" s="372">
        <v>13</v>
      </c>
      <c r="AI267" s="392">
        <f t="shared" si="107"/>
        <v>52659.351084009562</v>
      </c>
      <c r="AJ267" s="394">
        <f t="shared" si="84"/>
        <v>12000</v>
      </c>
      <c r="AK267" s="404">
        <f t="shared" si="108"/>
        <v>17000</v>
      </c>
      <c r="AL267" s="394"/>
      <c r="AM267" s="394">
        <f t="shared" si="95"/>
        <v>65</v>
      </c>
      <c r="AN267" s="372">
        <f t="shared" si="93"/>
        <v>0.5</v>
      </c>
      <c r="AO267" s="390">
        <f t="shared" si="109"/>
        <v>1.2343486705011406E-3</v>
      </c>
      <c r="AP267" s="390">
        <f t="shared" si="85"/>
        <v>5.4166666666666669E-3</v>
      </c>
      <c r="AQ267" s="390">
        <f t="shared" si="110"/>
        <v>3.8235294117647061E-3</v>
      </c>
      <c r="AR267" s="439"/>
      <c r="AS267" s="396">
        <f t="shared" si="111"/>
        <v>1</v>
      </c>
      <c r="AT267" s="396">
        <f t="shared" si="112"/>
        <v>0</v>
      </c>
      <c r="AU267" s="396">
        <f t="shared" si="96"/>
        <v>1</v>
      </c>
      <c r="AV267" s="396">
        <f t="shared" si="97"/>
        <v>0</v>
      </c>
      <c r="AW267" s="372">
        <f t="shared" si="113"/>
        <v>1</v>
      </c>
      <c r="AX267" s="372">
        <f t="shared" si="114"/>
        <v>0</v>
      </c>
      <c r="AY267" s="396"/>
      <c r="AZ267" s="396"/>
      <c r="BA267" s="397">
        <v>32</v>
      </c>
      <c r="BB267" s="385" t="s">
        <v>2013</v>
      </c>
      <c r="BC267" s="398" t="s">
        <v>1403</v>
      </c>
      <c r="BD267" s="384" t="s">
        <v>2621</v>
      </c>
      <c r="BE267" s="303" t="s">
        <v>2345</v>
      </c>
      <c r="BF267" s="384"/>
      <c r="BH267" s="397" t="s">
        <v>607</v>
      </c>
      <c r="BJ267" s="384" t="s">
        <v>533</v>
      </c>
      <c r="BK267" s="384" t="s">
        <v>573</v>
      </c>
      <c r="BL267" s="372">
        <v>2</v>
      </c>
      <c r="BM267" s="372" t="s">
        <v>1390</v>
      </c>
      <c r="BN267" s="424">
        <v>4.3395306309052115</v>
      </c>
      <c r="BO267" s="385" t="s">
        <v>1390</v>
      </c>
      <c r="BP267" s="398" t="s">
        <v>1406</v>
      </c>
      <c r="BS267" s="384" t="s">
        <v>1393</v>
      </c>
      <c r="BW267" s="437">
        <v>38253</v>
      </c>
      <c r="BX267" s="437"/>
      <c r="BY267" s="398" t="s">
        <v>451</v>
      </c>
      <c r="BZ267" s="303">
        <v>65</v>
      </c>
      <c r="CA267" s="385" t="s">
        <v>1396</v>
      </c>
      <c r="CD267" s="396" t="s">
        <v>2044</v>
      </c>
      <c r="CL267" s="303">
        <v>12000</v>
      </c>
      <c r="CM267" s="372" t="s">
        <v>1396</v>
      </c>
      <c r="CP267" s="372" t="s">
        <v>2044</v>
      </c>
      <c r="CR267" s="303" t="s">
        <v>714</v>
      </c>
      <c r="CS267" s="437">
        <v>38238</v>
      </c>
      <c r="CT267" s="474"/>
      <c r="CZ267" s="303">
        <v>220</v>
      </c>
      <c r="DA267" s="385" t="s">
        <v>2046</v>
      </c>
      <c r="DD267" s="372" t="s">
        <v>2044</v>
      </c>
      <c r="DF267" s="303" t="s">
        <v>701</v>
      </c>
      <c r="DG267" s="437">
        <v>38253</v>
      </c>
      <c r="DH267" s="474"/>
      <c r="DI267" s="303">
        <v>80</v>
      </c>
      <c r="DJ267" s="372" t="s">
        <v>1395</v>
      </c>
      <c r="DK267" s="408">
        <v>3.5050289545870159</v>
      </c>
      <c r="DL267" s="372" t="s">
        <v>1390</v>
      </c>
      <c r="DN267" s="303">
        <v>17000</v>
      </c>
      <c r="DO267" s="372" t="s">
        <v>1396</v>
      </c>
      <c r="DR267" s="385" t="s">
        <v>2044</v>
      </c>
    </row>
    <row r="268" spans="1:122" s="372" customFormat="1" x14ac:dyDescent="0.2">
      <c r="A268" s="384" t="str">
        <f t="shared" si="88"/>
        <v>Endicott</v>
      </c>
      <c r="B268" s="384" t="str">
        <f t="shared" si="81"/>
        <v>Trichloroethylene</v>
      </c>
      <c r="C268" s="385" t="s">
        <v>2587</v>
      </c>
      <c r="D268" s="385" t="str">
        <f t="shared" si="80"/>
        <v>LS</v>
      </c>
      <c r="E268" s="384" t="s">
        <v>372</v>
      </c>
      <c r="F268" s="386" t="str">
        <f t="shared" si="94"/>
        <v>Multiuse  (House 8)</v>
      </c>
      <c r="G268" s="384" t="str">
        <f t="shared" si="89"/>
        <v>Residential</v>
      </c>
      <c r="H268" s="384" t="str">
        <f t="shared" si="90"/>
        <v>Basement</v>
      </c>
      <c r="I268" s="385" t="str">
        <f t="shared" si="100"/>
        <v>Y</v>
      </c>
      <c r="J268" s="385" t="str">
        <f t="shared" si="101"/>
        <v>Y</v>
      </c>
      <c r="K268" s="385" t="str">
        <f t="shared" si="102"/>
        <v>Y</v>
      </c>
      <c r="L268" s="384"/>
      <c r="M268" s="385" t="str">
        <f t="shared" si="82"/>
        <v>Y</v>
      </c>
      <c r="N268" s="385" t="str">
        <f t="shared" si="91"/>
        <v>Y</v>
      </c>
      <c r="O268" s="385" t="str">
        <f t="shared" si="98"/>
        <v>Y</v>
      </c>
      <c r="P268" s="384"/>
      <c r="Q268" s="385" t="str">
        <f t="shared" si="103"/>
        <v>Y</v>
      </c>
      <c r="R268" s="385" t="str">
        <f t="shared" si="104"/>
        <v>Y</v>
      </c>
      <c r="S268" s="385" t="str">
        <f t="shared" si="105"/>
        <v>Y</v>
      </c>
      <c r="T268" s="384"/>
      <c r="U268" s="384"/>
      <c r="V268" s="384"/>
      <c r="W268" s="384"/>
      <c r="X268" s="384"/>
      <c r="Y268" s="385" t="str">
        <f t="shared" si="83"/>
        <v>Y</v>
      </c>
      <c r="Z268" s="385" t="str">
        <f t="shared" si="92"/>
        <v>Y</v>
      </c>
      <c r="AA268" s="385" t="str">
        <f t="shared" si="99"/>
        <v>Y</v>
      </c>
      <c r="AC268" s="389">
        <v>12000</v>
      </c>
      <c r="AD268" s="390">
        <v>5.4166666666666669E-3</v>
      </c>
      <c r="AE268" s="385">
        <v>1</v>
      </c>
      <c r="AF268" s="385">
        <v>0</v>
      </c>
      <c r="AG268" s="391">
        <f t="shared" si="106"/>
        <v>180</v>
      </c>
      <c r="AH268" s="372">
        <v>13</v>
      </c>
      <c r="AI268" s="392">
        <f t="shared" si="107"/>
        <v>43084.92361418964</v>
      </c>
      <c r="AJ268" s="394">
        <f t="shared" si="84"/>
        <v>12000</v>
      </c>
      <c r="AK268" s="404">
        <f t="shared" si="108"/>
        <v>16000</v>
      </c>
      <c r="AL268" s="394"/>
      <c r="AM268" s="394">
        <f t="shared" si="95"/>
        <v>65</v>
      </c>
      <c r="AN268" s="372">
        <f t="shared" si="93"/>
        <v>0.5</v>
      </c>
      <c r="AO268" s="390">
        <f t="shared" si="109"/>
        <v>1.5086483750569497E-3</v>
      </c>
      <c r="AP268" s="390">
        <f t="shared" si="85"/>
        <v>5.4166666666666669E-3</v>
      </c>
      <c r="AQ268" s="390">
        <f t="shared" si="110"/>
        <v>4.0625000000000001E-3</v>
      </c>
      <c r="AR268" s="439"/>
      <c r="AS268" s="396">
        <f t="shared" si="111"/>
        <v>1</v>
      </c>
      <c r="AT268" s="396">
        <f t="shared" si="112"/>
        <v>0</v>
      </c>
      <c r="AU268" s="396">
        <f t="shared" si="96"/>
        <v>1</v>
      </c>
      <c r="AV268" s="396">
        <f t="shared" si="97"/>
        <v>0</v>
      </c>
      <c r="AW268" s="372">
        <f t="shared" si="113"/>
        <v>1</v>
      </c>
      <c r="AX268" s="372">
        <f t="shared" si="114"/>
        <v>0</v>
      </c>
      <c r="AY268" s="396"/>
      <c r="AZ268" s="396"/>
      <c r="BA268" s="397">
        <v>32</v>
      </c>
      <c r="BB268" s="385" t="s">
        <v>2013</v>
      </c>
      <c r="BC268" s="398" t="s">
        <v>1403</v>
      </c>
      <c r="BD268" s="384" t="s">
        <v>2621</v>
      </c>
      <c r="BE268" s="303" t="s">
        <v>2345</v>
      </c>
      <c r="BF268" s="384"/>
      <c r="BH268" s="397" t="s">
        <v>607</v>
      </c>
      <c r="BJ268" s="384" t="s">
        <v>533</v>
      </c>
      <c r="BK268" s="384" t="s">
        <v>573</v>
      </c>
      <c r="BL268" s="372">
        <v>2</v>
      </c>
      <c r="BM268" s="372" t="s">
        <v>1390</v>
      </c>
      <c r="BN268" s="424">
        <v>4.3395306309052115</v>
      </c>
      <c r="BO268" s="411" t="s">
        <v>1390</v>
      </c>
      <c r="BP268" s="398" t="s">
        <v>1406</v>
      </c>
      <c r="BS268" s="384" t="s">
        <v>1393</v>
      </c>
      <c r="BW268" s="437">
        <v>38281</v>
      </c>
      <c r="BX268" s="437"/>
      <c r="BY268" s="398" t="s">
        <v>451</v>
      </c>
      <c r="BZ268" s="303">
        <v>65</v>
      </c>
      <c r="CA268" s="385" t="s">
        <v>1396</v>
      </c>
      <c r="CD268" s="396" t="s">
        <v>2044</v>
      </c>
      <c r="CL268" s="303">
        <v>12000</v>
      </c>
      <c r="CM268" s="372" t="s">
        <v>1396</v>
      </c>
      <c r="CP268" s="372" t="s">
        <v>2044</v>
      </c>
      <c r="CR268" s="303" t="s">
        <v>714</v>
      </c>
      <c r="CS268" s="437">
        <v>38296</v>
      </c>
      <c r="CT268" s="474"/>
      <c r="CZ268" s="303">
        <v>180</v>
      </c>
      <c r="DA268" s="385" t="s">
        <v>2046</v>
      </c>
      <c r="DD268" s="372" t="s">
        <v>2044</v>
      </c>
      <c r="DF268" s="303" t="s">
        <v>701</v>
      </c>
      <c r="DG268" s="437">
        <v>38281</v>
      </c>
      <c r="DH268" s="474"/>
      <c r="DI268" s="303">
        <v>80</v>
      </c>
      <c r="DJ268" s="372" t="s">
        <v>1395</v>
      </c>
      <c r="DK268" s="408">
        <v>3.5050289545870159</v>
      </c>
      <c r="DL268" s="372" t="s">
        <v>1390</v>
      </c>
      <c r="DN268" s="303">
        <v>16000</v>
      </c>
      <c r="DO268" s="372" t="s">
        <v>1396</v>
      </c>
      <c r="DR268" s="385" t="s">
        <v>2044</v>
      </c>
    </row>
    <row r="269" spans="1:122" s="39" customFormat="1" hidden="1" x14ac:dyDescent="0.2">
      <c r="A269" s="44" t="str">
        <f t="shared" si="88"/>
        <v>Endicott</v>
      </c>
      <c r="B269" s="44" t="str">
        <f t="shared" si="81"/>
        <v>1,1,1-Trichloroethane</v>
      </c>
      <c r="C269" s="38" t="s">
        <v>2587</v>
      </c>
      <c r="D269" s="38" t="str">
        <f t="shared" si="80"/>
        <v>LS</v>
      </c>
      <c r="E269" s="44" t="s">
        <v>372</v>
      </c>
      <c r="F269" s="155" t="str">
        <f t="shared" si="94"/>
        <v>Institutional 001</v>
      </c>
      <c r="G269" s="44" t="str">
        <f t="shared" si="89"/>
        <v>School/Commercial</v>
      </c>
      <c r="H269" s="44" t="str">
        <f t="shared" si="90"/>
        <v>Basement - full</v>
      </c>
      <c r="I269" s="38"/>
      <c r="J269" s="38"/>
      <c r="K269" s="38"/>
      <c r="L269" s="44"/>
      <c r="M269" s="38" t="str">
        <f t="shared" si="82"/>
        <v>Y</v>
      </c>
      <c r="N269" s="38" t="str">
        <f t="shared" si="91"/>
        <v>Y</v>
      </c>
      <c r="O269" s="38" t="str">
        <f t="shared" si="98"/>
        <v>Y</v>
      </c>
      <c r="P269" s="38"/>
      <c r="Q269" s="38"/>
      <c r="R269" s="38"/>
      <c r="S269" s="38"/>
      <c r="T269" s="38"/>
      <c r="U269" s="38"/>
      <c r="V269" s="38"/>
      <c r="W269" s="38"/>
      <c r="X269" s="38"/>
      <c r="Y269" s="38" t="str">
        <f t="shared" si="83"/>
        <v>Y</v>
      </c>
      <c r="Z269" s="38" t="str">
        <f t="shared" si="92"/>
        <v>Y</v>
      </c>
      <c r="AA269" s="38" t="str">
        <f t="shared" si="99"/>
        <v>Y</v>
      </c>
      <c r="AC269" s="59">
        <v>1700</v>
      </c>
      <c r="AD269" s="204">
        <v>7.6470588235294122E-3</v>
      </c>
      <c r="AE269" s="38">
        <v>1</v>
      </c>
      <c r="AF269" s="38">
        <v>0</v>
      </c>
      <c r="AG269" s="125"/>
      <c r="AI269" s="123"/>
      <c r="AJ269" s="40">
        <f t="shared" si="84"/>
        <v>1700</v>
      </c>
      <c r="AK269" s="40"/>
      <c r="AL269" s="40"/>
      <c r="AM269" s="40">
        <f t="shared" si="95"/>
        <v>13</v>
      </c>
      <c r="AN269" s="39">
        <f t="shared" si="93"/>
        <v>3.1</v>
      </c>
      <c r="AO269" s="204"/>
      <c r="AP269" s="204">
        <f t="shared" si="85"/>
        <v>7.6470588235294122E-3</v>
      </c>
      <c r="AQ269" s="45"/>
      <c r="AR269" s="45"/>
      <c r="AS269" s="115"/>
      <c r="AT269" s="115"/>
      <c r="AU269" s="115">
        <f t="shared" si="96"/>
        <v>1</v>
      </c>
      <c r="AV269" s="115">
        <f t="shared" si="97"/>
        <v>0</v>
      </c>
      <c r="AY269" s="115"/>
      <c r="AZ269" s="115"/>
      <c r="BA269" s="43">
        <v>32</v>
      </c>
      <c r="BB269" s="43" t="s">
        <v>2013</v>
      </c>
      <c r="BC269" s="48" t="s">
        <v>1403</v>
      </c>
      <c r="BE269" s="37" t="s">
        <v>2345</v>
      </c>
      <c r="BG269" s="43">
        <v>67</v>
      </c>
      <c r="BH269" s="43" t="s">
        <v>1253</v>
      </c>
      <c r="BJ269" s="43" t="s">
        <v>1254</v>
      </c>
      <c r="BK269" s="43" t="s">
        <v>1389</v>
      </c>
      <c r="BL269" s="43">
        <v>15</v>
      </c>
      <c r="BM269" s="43" t="s">
        <v>1395</v>
      </c>
      <c r="BN269" s="43">
        <v>25</v>
      </c>
      <c r="BO269" s="43" t="s">
        <v>347</v>
      </c>
      <c r="BP269" s="48" t="s">
        <v>1406</v>
      </c>
      <c r="BQ269" s="43" t="s">
        <v>2017</v>
      </c>
      <c r="BR269" s="43" t="s">
        <v>2018</v>
      </c>
      <c r="BS269" s="43" t="s">
        <v>558</v>
      </c>
      <c r="BT269" s="43" t="s">
        <v>1990</v>
      </c>
      <c r="BU269" s="43"/>
      <c r="BV269" s="43"/>
      <c r="BW269" s="243">
        <v>37635</v>
      </c>
      <c r="BX269" s="243"/>
      <c r="BY269" s="48" t="s">
        <v>451</v>
      </c>
      <c r="BZ269" s="43">
        <v>13</v>
      </c>
      <c r="CA269" s="43" t="s">
        <v>1396</v>
      </c>
      <c r="CD269" s="124" t="s">
        <v>2044</v>
      </c>
      <c r="CE269" s="43">
        <v>1410</v>
      </c>
      <c r="CF269" s="43" t="s">
        <v>2019</v>
      </c>
      <c r="CG269" s="251">
        <v>37635</v>
      </c>
      <c r="CH269" s="126"/>
      <c r="CK269" s="43" t="s">
        <v>2042</v>
      </c>
      <c r="CL269" s="43">
        <v>1700</v>
      </c>
      <c r="CM269" s="43" t="s">
        <v>1396</v>
      </c>
      <c r="CP269" s="43" t="s">
        <v>2044</v>
      </c>
      <c r="CQ269" s="43">
        <v>25</v>
      </c>
      <c r="DR269" s="38"/>
    </row>
    <row r="270" spans="1:122" s="39" customFormat="1" hidden="1" x14ac:dyDescent="0.2">
      <c r="A270" s="44" t="str">
        <f t="shared" si="88"/>
        <v>Endicott</v>
      </c>
      <c r="B270" s="44" t="str">
        <f t="shared" si="81"/>
        <v>1,1,1-Trichloroethane</v>
      </c>
      <c r="C270" s="38" t="s">
        <v>2587</v>
      </c>
      <c r="D270" s="38" t="str">
        <f t="shared" si="80"/>
        <v>LS</v>
      </c>
      <c r="E270" s="44" t="s">
        <v>372</v>
      </c>
      <c r="F270" s="155" t="str">
        <f t="shared" si="94"/>
        <v>Institutional 001</v>
      </c>
      <c r="G270" s="44" t="str">
        <f t="shared" si="89"/>
        <v>School/Commercial</v>
      </c>
      <c r="H270" s="44" t="str">
        <f t="shared" si="90"/>
        <v>Basement - full</v>
      </c>
      <c r="I270" s="38"/>
      <c r="J270" s="38"/>
      <c r="K270" s="38"/>
      <c r="L270" s="44"/>
      <c r="M270" s="38" t="str">
        <f t="shared" si="82"/>
        <v>Y</v>
      </c>
      <c r="N270" s="38" t="str">
        <f t="shared" si="91"/>
        <v>Y</v>
      </c>
      <c r="O270" s="38" t="str">
        <f t="shared" si="98"/>
        <v>Y</v>
      </c>
      <c r="P270" s="38"/>
      <c r="Q270" s="38"/>
      <c r="R270" s="38"/>
      <c r="S270" s="38"/>
      <c r="T270" s="38"/>
      <c r="U270" s="38"/>
      <c r="V270" s="38"/>
      <c r="W270" s="38"/>
      <c r="X270" s="38"/>
      <c r="Y270" s="38" t="str">
        <f t="shared" si="83"/>
        <v>Y</v>
      </c>
      <c r="Z270" s="38" t="str">
        <f t="shared" si="92"/>
        <v>Y</v>
      </c>
      <c r="AA270" s="38" t="str">
        <f t="shared" si="99"/>
        <v>Y</v>
      </c>
      <c r="AC270" s="59">
        <v>980</v>
      </c>
      <c r="AD270" s="204">
        <v>3.3673469387755098E-3</v>
      </c>
      <c r="AE270" s="38">
        <v>1</v>
      </c>
      <c r="AF270" s="38">
        <v>0</v>
      </c>
      <c r="AG270" s="125"/>
      <c r="AI270" s="123"/>
      <c r="AJ270" s="40">
        <f t="shared" si="84"/>
        <v>980</v>
      </c>
      <c r="AK270" s="40"/>
      <c r="AL270" s="40"/>
      <c r="AM270" s="40">
        <f t="shared" si="95"/>
        <v>3.3</v>
      </c>
      <c r="AN270" s="39">
        <f t="shared" si="93"/>
        <v>3.1</v>
      </c>
      <c r="AO270" s="204"/>
      <c r="AP270" s="204">
        <f t="shared" si="85"/>
        <v>3.3673469387755098E-3</v>
      </c>
      <c r="AQ270" s="45"/>
      <c r="AR270" s="45"/>
      <c r="AS270" s="115"/>
      <c r="AT270" s="115"/>
      <c r="AU270" s="115">
        <f t="shared" si="96"/>
        <v>1</v>
      </c>
      <c r="AV270" s="115">
        <f t="shared" si="97"/>
        <v>0</v>
      </c>
      <c r="AY270" s="115"/>
      <c r="AZ270" s="115"/>
      <c r="BA270" s="43">
        <v>32</v>
      </c>
      <c r="BB270" s="43" t="s">
        <v>2013</v>
      </c>
      <c r="BC270" s="48" t="s">
        <v>1403</v>
      </c>
      <c r="BE270" s="37" t="s">
        <v>2345</v>
      </c>
      <c r="BG270" s="43">
        <v>67</v>
      </c>
      <c r="BH270" s="43" t="s">
        <v>1253</v>
      </c>
      <c r="BJ270" s="43" t="s">
        <v>1254</v>
      </c>
      <c r="BK270" s="43" t="s">
        <v>1389</v>
      </c>
      <c r="BL270" s="43">
        <v>15</v>
      </c>
      <c r="BM270" s="43" t="s">
        <v>1395</v>
      </c>
      <c r="BN270" s="43">
        <v>25</v>
      </c>
      <c r="BO270" s="43" t="s">
        <v>347</v>
      </c>
      <c r="BP270" s="48" t="s">
        <v>1406</v>
      </c>
      <c r="BQ270" s="43" t="s">
        <v>2017</v>
      </c>
      <c r="BR270" s="43" t="s">
        <v>2018</v>
      </c>
      <c r="BS270" s="43" t="s">
        <v>558</v>
      </c>
      <c r="BT270" s="43" t="s">
        <v>1990</v>
      </c>
      <c r="BU270" s="43"/>
      <c r="BV270" s="43"/>
      <c r="BW270" s="243">
        <v>37635</v>
      </c>
      <c r="BX270" s="243"/>
      <c r="BY270" s="48" t="s">
        <v>451</v>
      </c>
      <c r="BZ270" s="43">
        <v>3.3</v>
      </c>
      <c r="CA270" s="43" t="s">
        <v>1396</v>
      </c>
      <c r="CD270" s="124" t="s">
        <v>2044</v>
      </c>
      <c r="CE270" s="43">
        <v>1388</v>
      </c>
      <c r="CF270" s="43" t="s">
        <v>2020</v>
      </c>
      <c r="CG270" s="251">
        <v>37635</v>
      </c>
      <c r="CH270" s="126"/>
      <c r="CK270" s="43" t="s">
        <v>2042</v>
      </c>
      <c r="CL270" s="43">
        <v>980</v>
      </c>
      <c r="CM270" s="43" t="s">
        <v>1396</v>
      </c>
      <c r="CP270" s="43" t="s">
        <v>2044</v>
      </c>
      <c r="CQ270" s="43">
        <v>20</v>
      </c>
      <c r="DR270" s="38"/>
    </row>
    <row r="271" spans="1:122" s="39" customFormat="1" hidden="1" x14ac:dyDescent="0.2">
      <c r="A271" s="44" t="str">
        <f t="shared" si="88"/>
        <v>Endicott</v>
      </c>
      <c r="B271" s="44" t="str">
        <f t="shared" si="81"/>
        <v>1,1-Dichloroethane</v>
      </c>
      <c r="C271" s="38" t="s">
        <v>2587</v>
      </c>
      <c r="D271" s="38" t="str">
        <f t="shared" si="80"/>
        <v>LS</v>
      </c>
      <c r="E271" s="44" t="s">
        <v>372</v>
      </c>
      <c r="F271" s="155" t="str">
        <f t="shared" si="94"/>
        <v>Institutional 001</v>
      </c>
      <c r="G271" s="44" t="str">
        <f t="shared" si="89"/>
        <v>School/Commercial</v>
      </c>
      <c r="H271" s="44" t="str">
        <f t="shared" si="90"/>
        <v>Basement - full</v>
      </c>
      <c r="I271" s="38"/>
      <c r="J271" s="38"/>
      <c r="K271" s="38"/>
      <c r="L271" s="44"/>
      <c r="M271" s="38" t="str">
        <f t="shared" si="82"/>
        <v>Y</v>
      </c>
      <c r="N271" s="38" t="str">
        <f t="shared" si="91"/>
        <v>Y</v>
      </c>
      <c r="O271" s="38" t="str">
        <f t="shared" si="98"/>
        <v>Y</v>
      </c>
      <c r="P271" s="38"/>
      <c r="Q271" s="38"/>
      <c r="R271" s="38"/>
      <c r="S271" s="38"/>
      <c r="T271" s="38"/>
      <c r="U271" s="38"/>
      <c r="V271" s="38"/>
      <c r="W271" s="38"/>
      <c r="X271" s="38"/>
      <c r="Y271" s="38" t="str">
        <f t="shared" si="83"/>
        <v>Y</v>
      </c>
      <c r="Z271" s="38" t="str">
        <f t="shared" si="92"/>
        <v>Y</v>
      </c>
      <c r="AA271" s="38" t="str">
        <f t="shared" si="99"/>
        <v>Y</v>
      </c>
      <c r="AC271" s="59">
        <v>45</v>
      </c>
      <c r="AD271" s="204">
        <v>5.1111111111111114E-3</v>
      </c>
      <c r="AE271" s="38">
        <v>1</v>
      </c>
      <c r="AF271" s="38">
        <v>0</v>
      </c>
      <c r="AG271" s="125"/>
      <c r="AI271" s="123"/>
      <c r="AJ271" s="40">
        <f t="shared" si="84"/>
        <v>45</v>
      </c>
      <c r="AK271" s="40"/>
      <c r="AL271" s="40"/>
      <c r="AM271" s="40">
        <f t="shared" si="95"/>
        <v>0.23</v>
      </c>
      <c r="AN271" s="39" t="str">
        <f t="shared" si="93"/>
        <v/>
      </c>
      <c r="AO271" s="204"/>
      <c r="AP271" s="204">
        <f t="shared" si="85"/>
        <v>5.1111111111111114E-3</v>
      </c>
      <c r="AQ271" s="45"/>
      <c r="AR271" s="45"/>
      <c r="AS271" s="115"/>
      <c r="AT271" s="115"/>
      <c r="AU271" s="115">
        <f t="shared" si="96"/>
        <v>1</v>
      </c>
      <c r="AV271" s="115">
        <f t="shared" si="97"/>
        <v>0</v>
      </c>
      <c r="AY271" s="115"/>
      <c r="AZ271" s="115"/>
      <c r="BA271" s="43">
        <v>32</v>
      </c>
      <c r="BB271" s="43" t="s">
        <v>2013</v>
      </c>
      <c r="BC271" s="48" t="s">
        <v>1403</v>
      </c>
      <c r="BE271" s="37" t="s">
        <v>2345</v>
      </c>
      <c r="BG271" s="43">
        <v>67</v>
      </c>
      <c r="BH271" s="43" t="s">
        <v>1253</v>
      </c>
      <c r="BJ271" s="43" t="s">
        <v>1254</v>
      </c>
      <c r="BK271" s="43" t="s">
        <v>1389</v>
      </c>
      <c r="BL271" s="43">
        <v>15</v>
      </c>
      <c r="BM271" s="43" t="s">
        <v>1395</v>
      </c>
      <c r="BN271" s="43">
        <v>25</v>
      </c>
      <c r="BO271" s="43" t="s">
        <v>347</v>
      </c>
      <c r="BP271" s="48" t="s">
        <v>1406</v>
      </c>
      <c r="BQ271" s="43" t="s">
        <v>2017</v>
      </c>
      <c r="BR271" s="43" t="s">
        <v>2018</v>
      </c>
      <c r="BS271" s="43" t="s">
        <v>2619</v>
      </c>
      <c r="BT271" s="43" t="s">
        <v>1990</v>
      </c>
      <c r="BU271" s="43"/>
      <c r="BV271" s="43"/>
      <c r="BW271" s="243">
        <v>37635</v>
      </c>
      <c r="BX271" s="243"/>
      <c r="BY271" s="48" t="s">
        <v>451</v>
      </c>
      <c r="BZ271" s="43">
        <v>0.23</v>
      </c>
      <c r="CA271" s="43" t="s">
        <v>1396</v>
      </c>
      <c r="CD271" s="124" t="s">
        <v>2044</v>
      </c>
      <c r="CE271" s="43">
        <v>1390</v>
      </c>
      <c r="CF271" s="43" t="s">
        <v>2020</v>
      </c>
      <c r="CG271" s="251">
        <v>37635</v>
      </c>
      <c r="CH271" s="126"/>
      <c r="CK271" s="43" t="s">
        <v>2042</v>
      </c>
      <c r="CL271" s="43">
        <v>45</v>
      </c>
      <c r="CM271" s="43" t="s">
        <v>1396</v>
      </c>
      <c r="CP271" s="43" t="s">
        <v>2044</v>
      </c>
      <c r="CQ271" s="43">
        <v>22</v>
      </c>
      <c r="DR271" s="38"/>
    </row>
    <row r="272" spans="1:122" s="39" customFormat="1" hidden="1" x14ac:dyDescent="0.2">
      <c r="A272" s="44" t="str">
        <f t="shared" si="88"/>
        <v>Endicott</v>
      </c>
      <c r="B272" s="44" t="str">
        <f t="shared" si="81"/>
        <v>1,1-Dichloroethane</v>
      </c>
      <c r="C272" s="38" t="s">
        <v>2587</v>
      </c>
      <c r="D272" s="38" t="str">
        <f t="shared" si="80"/>
        <v>LS</v>
      </c>
      <c r="E272" s="44" t="s">
        <v>372</v>
      </c>
      <c r="F272" s="155" t="str">
        <f t="shared" si="94"/>
        <v>Institutional 001</v>
      </c>
      <c r="G272" s="44" t="str">
        <f t="shared" si="89"/>
        <v>School/Commercial</v>
      </c>
      <c r="H272" s="44" t="str">
        <f t="shared" si="90"/>
        <v>Basement - full</v>
      </c>
      <c r="I272" s="38"/>
      <c r="J272" s="38"/>
      <c r="K272" s="38"/>
      <c r="L272" s="44"/>
      <c r="M272" s="38" t="str">
        <f t="shared" si="82"/>
        <v>Y</v>
      </c>
      <c r="N272" s="38" t="str">
        <f t="shared" si="91"/>
        <v>Y</v>
      </c>
      <c r="O272" s="38" t="str">
        <f t="shared" si="98"/>
        <v>Y</v>
      </c>
      <c r="P272" s="38"/>
      <c r="Q272" s="38"/>
      <c r="R272" s="38"/>
      <c r="S272" s="38"/>
      <c r="T272" s="38"/>
      <c r="U272" s="38"/>
      <c r="V272" s="38"/>
      <c r="W272" s="38"/>
      <c r="X272" s="38"/>
      <c r="Y272" s="38" t="str">
        <f t="shared" si="83"/>
        <v>Y</v>
      </c>
      <c r="Z272" s="38" t="str">
        <f t="shared" si="92"/>
        <v>Y</v>
      </c>
      <c r="AA272" s="38" t="str">
        <f t="shared" si="99"/>
        <v>Y</v>
      </c>
      <c r="AC272" s="59">
        <v>140</v>
      </c>
      <c r="AD272" s="204">
        <v>7.8571428571428577E-3</v>
      </c>
      <c r="AE272" s="38">
        <v>1</v>
      </c>
      <c r="AF272" s="38">
        <v>0</v>
      </c>
      <c r="AG272" s="125"/>
      <c r="AI272" s="123"/>
      <c r="AJ272" s="40">
        <f t="shared" si="84"/>
        <v>140</v>
      </c>
      <c r="AK272" s="40"/>
      <c r="AL272" s="40"/>
      <c r="AM272" s="40">
        <f t="shared" si="95"/>
        <v>1.1000000000000001</v>
      </c>
      <c r="AN272" s="39" t="str">
        <f t="shared" si="93"/>
        <v/>
      </c>
      <c r="AO272" s="204"/>
      <c r="AP272" s="204">
        <f t="shared" si="85"/>
        <v>7.8571428571428577E-3</v>
      </c>
      <c r="AQ272" s="45"/>
      <c r="AR272" s="45"/>
      <c r="AS272" s="115"/>
      <c r="AT272" s="115"/>
      <c r="AU272" s="115">
        <f t="shared" si="96"/>
        <v>1</v>
      </c>
      <c r="AV272" s="115">
        <f t="shared" si="97"/>
        <v>0</v>
      </c>
      <c r="AY272" s="115"/>
      <c r="AZ272" s="115"/>
      <c r="BA272" s="43">
        <v>32</v>
      </c>
      <c r="BB272" s="43" t="s">
        <v>2013</v>
      </c>
      <c r="BC272" s="48" t="s">
        <v>1403</v>
      </c>
      <c r="BE272" s="37" t="s">
        <v>2345</v>
      </c>
      <c r="BG272" s="43">
        <v>67</v>
      </c>
      <c r="BH272" s="43" t="s">
        <v>1253</v>
      </c>
      <c r="BJ272" s="43" t="s">
        <v>1254</v>
      </c>
      <c r="BK272" s="43" t="s">
        <v>1389</v>
      </c>
      <c r="BL272" s="43">
        <v>15</v>
      </c>
      <c r="BM272" s="43" t="s">
        <v>1395</v>
      </c>
      <c r="BN272" s="43">
        <v>25</v>
      </c>
      <c r="BO272" s="43" t="s">
        <v>347</v>
      </c>
      <c r="BP272" s="48" t="s">
        <v>1406</v>
      </c>
      <c r="BQ272" s="43" t="s">
        <v>2017</v>
      </c>
      <c r="BR272" s="43" t="s">
        <v>2018</v>
      </c>
      <c r="BS272" s="43" t="s">
        <v>2619</v>
      </c>
      <c r="BT272" s="43" t="s">
        <v>1990</v>
      </c>
      <c r="BU272" s="43"/>
      <c r="BV272" s="43"/>
      <c r="BW272" s="243">
        <v>37635</v>
      </c>
      <c r="BX272" s="243"/>
      <c r="BY272" s="48" t="s">
        <v>451</v>
      </c>
      <c r="BZ272" s="43">
        <v>1.1000000000000001</v>
      </c>
      <c r="CA272" s="43" t="s">
        <v>1396</v>
      </c>
      <c r="CD272" s="124" t="s">
        <v>2044</v>
      </c>
      <c r="CE272" s="43">
        <v>1412</v>
      </c>
      <c r="CF272" s="43" t="s">
        <v>2019</v>
      </c>
      <c r="CG272" s="251">
        <v>37635</v>
      </c>
      <c r="CH272" s="126"/>
      <c r="CK272" s="43" t="s">
        <v>2042</v>
      </c>
      <c r="CL272" s="43">
        <v>140</v>
      </c>
      <c r="CM272" s="43" t="s">
        <v>1396</v>
      </c>
      <c r="CP272" s="43" t="s">
        <v>2044</v>
      </c>
      <c r="CQ272" s="43">
        <v>27</v>
      </c>
      <c r="DR272" s="38"/>
    </row>
    <row r="273" spans="1:122" s="39" customFormat="1" hidden="1" x14ac:dyDescent="0.2">
      <c r="A273" s="44" t="str">
        <f t="shared" si="88"/>
        <v>Endicott</v>
      </c>
      <c r="B273" s="44" t="str">
        <f t="shared" si="81"/>
        <v>1,1-Dichloroethylene</v>
      </c>
      <c r="C273" s="38" t="s">
        <v>2587</v>
      </c>
      <c r="D273" s="38" t="str">
        <f t="shared" si="80"/>
        <v>LS</v>
      </c>
      <c r="E273" s="44" t="s">
        <v>372</v>
      </c>
      <c r="F273" s="155" t="str">
        <f t="shared" si="94"/>
        <v>Institutional 001</v>
      </c>
      <c r="G273" s="44" t="str">
        <f t="shared" si="89"/>
        <v>School/Commercial</v>
      </c>
      <c r="H273" s="44" t="str">
        <f t="shared" si="90"/>
        <v>Basement - full</v>
      </c>
      <c r="I273" s="38"/>
      <c r="J273" s="38"/>
      <c r="K273" s="38"/>
      <c r="L273" s="44"/>
      <c r="M273" s="38" t="str">
        <f t="shared" si="82"/>
        <v>Y</v>
      </c>
      <c r="N273" s="38" t="str">
        <f t="shared" si="91"/>
        <v>Y</v>
      </c>
      <c r="O273" s="38" t="str">
        <f t="shared" si="98"/>
        <v>Y</v>
      </c>
      <c r="P273" s="38"/>
      <c r="Q273" s="38"/>
      <c r="R273" s="38"/>
      <c r="S273" s="38"/>
      <c r="T273" s="38"/>
      <c r="U273" s="38"/>
      <c r="V273" s="38"/>
      <c r="W273" s="38"/>
      <c r="X273" s="38"/>
      <c r="Y273" s="38" t="str">
        <f t="shared" si="83"/>
        <v>Y</v>
      </c>
      <c r="Z273" s="38" t="str">
        <f t="shared" si="92"/>
        <v>n</v>
      </c>
      <c r="AA273" s="38" t="str">
        <f t="shared" si="99"/>
        <v>Y</v>
      </c>
      <c r="AC273" s="59">
        <v>90</v>
      </c>
      <c r="AD273" s="204">
        <v>5.1111111111111114E-3</v>
      </c>
      <c r="AE273" s="38">
        <v>1</v>
      </c>
      <c r="AF273" s="38">
        <v>0</v>
      </c>
      <c r="AG273" s="125"/>
      <c r="AI273" s="123"/>
      <c r="AJ273" s="40">
        <f t="shared" si="84"/>
        <v>90</v>
      </c>
      <c r="AK273" s="40"/>
      <c r="AL273" s="40"/>
      <c r="AM273" s="40">
        <f t="shared" si="95"/>
        <v>0.46</v>
      </c>
      <c r="AN273" s="39">
        <f t="shared" si="93"/>
        <v>0.8</v>
      </c>
      <c r="AO273" s="204"/>
      <c r="AP273" s="204">
        <f t="shared" si="85"/>
        <v>5.1111111111111114E-3</v>
      </c>
      <c r="AQ273" s="45"/>
      <c r="AR273" s="45"/>
      <c r="AS273" s="115"/>
      <c r="AT273" s="115"/>
      <c r="AU273" s="115">
        <f t="shared" si="96"/>
        <v>1</v>
      </c>
      <c r="AV273" s="115">
        <f t="shared" si="97"/>
        <v>0</v>
      </c>
      <c r="AY273" s="115"/>
      <c r="AZ273" s="115"/>
      <c r="BA273" s="43">
        <v>32</v>
      </c>
      <c r="BB273" s="43" t="s">
        <v>2013</v>
      </c>
      <c r="BC273" s="48" t="s">
        <v>1403</v>
      </c>
      <c r="BE273" s="37" t="s">
        <v>2345</v>
      </c>
      <c r="BG273" s="43">
        <v>67</v>
      </c>
      <c r="BH273" s="43" t="s">
        <v>1253</v>
      </c>
      <c r="BJ273" s="43" t="s">
        <v>1254</v>
      </c>
      <c r="BK273" s="43" t="s">
        <v>1389</v>
      </c>
      <c r="BL273" s="43">
        <v>15</v>
      </c>
      <c r="BM273" s="43" t="s">
        <v>1395</v>
      </c>
      <c r="BN273" s="43">
        <v>25</v>
      </c>
      <c r="BO273" s="43" t="s">
        <v>347</v>
      </c>
      <c r="BP273" s="48" t="s">
        <v>1406</v>
      </c>
      <c r="BQ273" s="43" t="s">
        <v>2017</v>
      </c>
      <c r="BR273" s="43" t="s">
        <v>2018</v>
      </c>
      <c r="BS273" s="43" t="s">
        <v>538</v>
      </c>
      <c r="BT273" s="43" t="s">
        <v>1990</v>
      </c>
      <c r="BU273" s="43"/>
      <c r="BV273" s="43"/>
      <c r="BW273" s="243">
        <v>37635</v>
      </c>
      <c r="BX273" s="243"/>
      <c r="BY273" s="48" t="s">
        <v>451</v>
      </c>
      <c r="BZ273" s="43">
        <v>0.46</v>
      </c>
      <c r="CA273" s="43" t="s">
        <v>1396</v>
      </c>
      <c r="CD273" s="124" t="s">
        <v>2044</v>
      </c>
      <c r="CE273" s="43">
        <v>1389</v>
      </c>
      <c r="CF273" s="43" t="s">
        <v>2020</v>
      </c>
      <c r="CG273" s="251">
        <v>37635</v>
      </c>
      <c r="CH273" s="126"/>
      <c r="CK273" s="43" t="s">
        <v>2042</v>
      </c>
      <c r="CL273" s="43">
        <v>90</v>
      </c>
      <c r="CM273" s="43" t="s">
        <v>1396</v>
      </c>
      <c r="CP273" s="43" t="s">
        <v>2044</v>
      </c>
      <c r="CQ273" s="43">
        <v>21</v>
      </c>
      <c r="DR273" s="38"/>
    </row>
    <row r="274" spans="1:122" s="39" customFormat="1" hidden="1" x14ac:dyDescent="0.2">
      <c r="A274" s="44" t="str">
        <f t="shared" si="88"/>
        <v>Endicott</v>
      </c>
      <c r="B274" s="44" t="str">
        <f t="shared" si="81"/>
        <v>1,1-Dichloroethylene</v>
      </c>
      <c r="C274" s="38" t="s">
        <v>2587</v>
      </c>
      <c r="D274" s="38" t="str">
        <f t="shared" si="80"/>
        <v>LS</v>
      </c>
      <c r="E274" s="44" t="s">
        <v>372</v>
      </c>
      <c r="F274" s="155" t="str">
        <f t="shared" si="94"/>
        <v>Institutional 001</v>
      </c>
      <c r="G274" s="44" t="str">
        <f t="shared" si="89"/>
        <v>School/Commercial</v>
      </c>
      <c r="H274" s="44" t="str">
        <f t="shared" si="90"/>
        <v>Basement - full</v>
      </c>
      <c r="I274" s="38"/>
      <c r="J274" s="38"/>
      <c r="K274" s="38"/>
      <c r="L274" s="44"/>
      <c r="M274" s="38" t="str">
        <f t="shared" si="82"/>
        <v>Y</v>
      </c>
      <c r="N274" s="38" t="str">
        <f t="shared" si="91"/>
        <v>Y</v>
      </c>
      <c r="O274" s="38" t="str">
        <f t="shared" si="98"/>
        <v>Y</v>
      </c>
      <c r="P274" s="38"/>
      <c r="Q274" s="38"/>
      <c r="R274" s="38"/>
      <c r="S274" s="38"/>
      <c r="T274" s="38"/>
      <c r="U274" s="38"/>
      <c r="V274" s="38"/>
      <c r="W274" s="38"/>
      <c r="X274" s="38"/>
      <c r="Y274" s="38" t="str">
        <f t="shared" si="83"/>
        <v>Y</v>
      </c>
      <c r="Z274" s="38" t="str">
        <f t="shared" si="92"/>
        <v>Y</v>
      </c>
      <c r="AA274" s="38" t="str">
        <f t="shared" si="99"/>
        <v>Y</v>
      </c>
      <c r="AC274" s="59">
        <v>270</v>
      </c>
      <c r="AD274" s="204">
        <v>7.7777777777777784E-3</v>
      </c>
      <c r="AE274" s="38">
        <v>1</v>
      </c>
      <c r="AF274" s="38">
        <v>0</v>
      </c>
      <c r="AG274" s="125"/>
      <c r="AI274" s="123"/>
      <c r="AJ274" s="40">
        <f t="shared" si="84"/>
        <v>270</v>
      </c>
      <c r="AK274" s="40"/>
      <c r="AL274" s="40"/>
      <c r="AM274" s="40">
        <f t="shared" si="95"/>
        <v>2.1</v>
      </c>
      <c r="AN274" s="39">
        <f t="shared" si="93"/>
        <v>0.8</v>
      </c>
      <c r="AO274" s="204"/>
      <c r="AP274" s="204">
        <f t="shared" si="85"/>
        <v>7.7777777777777784E-3</v>
      </c>
      <c r="AQ274" s="45"/>
      <c r="AR274" s="45"/>
      <c r="AS274" s="115"/>
      <c r="AT274" s="115"/>
      <c r="AU274" s="115">
        <f t="shared" si="96"/>
        <v>1</v>
      </c>
      <c r="AV274" s="115">
        <f t="shared" si="97"/>
        <v>0</v>
      </c>
      <c r="AY274" s="115"/>
      <c r="AZ274" s="115"/>
      <c r="BA274" s="43">
        <v>32</v>
      </c>
      <c r="BB274" s="43" t="s">
        <v>2013</v>
      </c>
      <c r="BC274" s="48" t="s">
        <v>1403</v>
      </c>
      <c r="BE274" s="37" t="s">
        <v>2345</v>
      </c>
      <c r="BG274" s="43">
        <v>67</v>
      </c>
      <c r="BH274" s="43" t="s">
        <v>1253</v>
      </c>
      <c r="BJ274" s="43" t="s">
        <v>1254</v>
      </c>
      <c r="BK274" s="43" t="s">
        <v>1389</v>
      </c>
      <c r="BL274" s="43">
        <v>15</v>
      </c>
      <c r="BM274" s="43" t="s">
        <v>1395</v>
      </c>
      <c r="BN274" s="43">
        <v>25</v>
      </c>
      <c r="BO274" s="43" t="s">
        <v>347</v>
      </c>
      <c r="BP274" s="48" t="s">
        <v>1406</v>
      </c>
      <c r="BQ274" s="43" t="s">
        <v>2017</v>
      </c>
      <c r="BR274" s="43" t="s">
        <v>2018</v>
      </c>
      <c r="BS274" s="43" t="s">
        <v>538</v>
      </c>
      <c r="BT274" s="43" t="s">
        <v>1990</v>
      </c>
      <c r="BU274" s="43"/>
      <c r="BV274" s="43"/>
      <c r="BW274" s="243">
        <v>37635</v>
      </c>
      <c r="BX274" s="243"/>
      <c r="BY274" s="48" t="s">
        <v>451</v>
      </c>
      <c r="BZ274" s="43">
        <v>2.1</v>
      </c>
      <c r="CA274" s="43" t="s">
        <v>1396</v>
      </c>
      <c r="CD274" s="124" t="s">
        <v>2044</v>
      </c>
      <c r="CE274" s="43">
        <v>1411</v>
      </c>
      <c r="CF274" s="43" t="s">
        <v>2019</v>
      </c>
      <c r="CG274" s="251">
        <v>37635</v>
      </c>
      <c r="CH274" s="126"/>
      <c r="CK274" s="43" t="s">
        <v>2042</v>
      </c>
      <c r="CL274" s="43">
        <v>270</v>
      </c>
      <c r="CM274" s="43" t="s">
        <v>1396</v>
      </c>
      <c r="CP274" s="43" t="s">
        <v>2044</v>
      </c>
      <c r="CQ274" s="43">
        <v>26</v>
      </c>
      <c r="DR274" s="38"/>
    </row>
    <row r="275" spans="1:122" s="39" customFormat="1" hidden="1" x14ac:dyDescent="0.2">
      <c r="A275" s="44" t="str">
        <f t="shared" si="88"/>
        <v>Endicott</v>
      </c>
      <c r="B275" s="44" t="str">
        <f t="shared" si="81"/>
        <v>cis-1,2-Dichloroethylene</v>
      </c>
      <c r="C275" s="38" t="s">
        <v>2587</v>
      </c>
      <c r="D275" s="38" t="str">
        <f t="shared" si="80"/>
        <v>LS</v>
      </c>
      <c r="E275" s="44" t="s">
        <v>372</v>
      </c>
      <c r="F275" s="155" t="str">
        <f t="shared" si="94"/>
        <v>Institutional 001</v>
      </c>
      <c r="G275" s="44" t="str">
        <f t="shared" si="89"/>
        <v>School/Commercial</v>
      </c>
      <c r="H275" s="44" t="str">
        <f t="shared" si="90"/>
        <v>Basement - full</v>
      </c>
      <c r="I275" s="38"/>
      <c r="J275" s="38"/>
      <c r="K275" s="38"/>
      <c r="L275" s="44"/>
      <c r="M275" s="38" t="str">
        <f t="shared" si="82"/>
        <v>Y</v>
      </c>
      <c r="N275" s="38" t="str">
        <f t="shared" si="91"/>
        <v>Y</v>
      </c>
      <c r="O275" s="38" t="str">
        <f t="shared" si="98"/>
        <v>Y</v>
      </c>
      <c r="P275" s="38"/>
      <c r="Q275" s="38"/>
      <c r="R275" s="38"/>
      <c r="S275" s="38"/>
      <c r="T275" s="38"/>
      <c r="U275" s="38"/>
      <c r="V275" s="38"/>
      <c r="W275" s="38"/>
      <c r="X275" s="38"/>
      <c r="Y275" s="38" t="str">
        <f t="shared" si="83"/>
        <v>Y</v>
      </c>
      <c r="Z275" s="38" t="str">
        <f t="shared" si="92"/>
        <v>Y</v>
      </c>
      <c r="AA275" s="38" t="str">
        <f t="shared" si="99"/>
        <v>Y</v>
      </c>
      <c r="AC275" s="59">
        <v>340</v>
      </c>
      <c r="AD275" s="204">
        <v>5.5882352941176465E-3</v>
      </c>
      <c r="AE275" s="38">
        <v>1</v>
      </c>
      <c r="AF275" s="38">
        <v>0</v>
      </c>
      <c r="AG275" s="125"/>
      <c r="AI275" s="123"/>
      <c r="AJ275" s="40">
        <f t="shared" si="84"/>
        <v>340</v>
      </c>
      <c r="AK275" s="40"/>
      <c r="AL275" s="40"/>
      <c r="AM275" s="40">
        <f t="shared" si="95"/>
        <v>1.9</v>
      </c>
      <c r="AN275" s="39" t="str">
        <f t="shared" si="93"/>
        <v/>
      </c>
      <c r="AO275" s="204"/>
      <c r="AP275" s="204">
        <f t="shared" si="85"/>
        <v>5.5882352941176465E-3</v>
      </c>
      <c r="AQ275" s="45"/>
      <c r="AR275" s="45"/>
      <c r="AS275" s="115"/>
      <c r="AT275" s="115"/>
      <c r="AU275" s="115">
        <f t="shared" si="96"/>
        <v>1</v>
      </c>
      <c r="AV275" s="115">
        <f t="shared" si="97"/>
        <v>0</v>
      </c>
      <c r="AY275" s="115"/>
      <c r="AZ275" s="115"/>
      <c r="BA275" s="43">
        <v>32</v>
      </c>
      <c r="BB275" s="43" t="s">
        <v>2013</v>
      </c>
      <c r="BC275" s="48" t="s">
        <v>1403</v>
      </c>
      <c r="BE275" s="37" t="s">
        <v>2345</v>
      </c>
      <c r="BG275" s="43">
        <v>67</v>
      </c>
      <c r="BH275" s="43" t="s">
        <v>1253</v>
      </c>
      <c r="BJ275" s="43" t="s">
        <v>1254</v>
      </c>
      <c r="BK275" s="43" t="s">
        <v>1389</v>
      </c>
      <c r="BL275" s="43">
        <v>15</v>
      </c>
      <c r="BM275" s="43" t="s">
        <v>1395</v>
      </c>
      <c r="BN275" s="43">
        <v>25</v>
      </c>
      <c r="BO275" s="43" t="s">
        <v>347</v>
      </c>
      <c r="BP275" s="48" t="s">
        <v>1406</v>
      </c>
      <c r="BQ275" s="43" t="s">
        <v>2017</v>
      </c>
      <c r="BR275" s="43" t="s">
        <v>2018</v>
      </c>
      <c r="BS275" s="43" t="s">
        <v>1400</v>
      </c>
      <c r="BT275" s="43" t="s">
        <v>1990</v>
      </c>
      <c r="BU275" s="43"/>
      <c r="BV275" s="43"/>
      <c r="BW275" s="243">
        <v>37635</v>
      </c>
      <c r="BX275" s="243"/>
      <c r="BY275" s="48" t="s">
        <v>451</v>
      </c>
      <c r="BZ275" s="43">
        <v>1.9</v>
      </c>
      <c r="CA275" s="43" t="s">
        <v>1396</v>
      </c>
      <c r="CD275" s="124" t="s">
        <v>2044</v>
      </c>
      <c r="CE275" s="43">
        <v>1385</v>
      </c>
      <c r="CF275" s="43" t="s">
        <v>2020</v>
      </c>
      <c r="CG275" s="251">
        <v>37635</v>
      </c>
      <c r="CH275" s="126"/>
      <c r="CK275" s="43" t="s">
        <v>2042</v>
      </c>
      <c r="CL275" s="43">
        <v>340</v>
      </c>
      <c r="CM275" s="43" t="s">
        <v>1396</v>
      </c>
      <c r="CP275" s="43" t="s">
        <v>2044</v>
      </c>
      <c r="CQ275" s="43">
        <v>19</v>
      </c>
      <c r="DR275" s="38"/>
    </row>
    <row r="276" spans="1:122" s="39" customFormat="1" hidden="1" x14ac:dyDescent="0.2">
      <c r="A276" s="44" t="str">
        <f t="shared" si="88"/>
        <v>Endicott</v>
      </c>
      <c r="B276" s="44" t="str">
        <f t="shared" si="81"/>
        <v>cis-1,2-Dichloroethylene</v>
      </c>
      <c r="C276" s="38" t="s">
        <v>2587</v>
      </c>
      <c r="D276" s="38" t="str">
        <f t="shared" ref="D276:D339" si="115">IF(BC276="","",BC276)</f>
        <v>LS</v>
      </c>
      <c r="E276" s="44" t="s">
        <v>372</v>
      </c>
      <c r="F276" s="155" t="str">
        <f t="shared" si="94"/>
        <v>Institutional 001</v>
      </c>
      <c r="G276" s="44" t="str">
        <f t="shared" si="89"/>
        <v>School/Commercial</v>
      </c>
      <c r="H276" s="44" t="str">
        <f t="shared" si="90"/>
        <v>Basement - full</v>
      </c>
      <c r="I276" s="38"/>
      <c r="J276" s="38"/>
      <c r="K276" s="38"/>
      <c r="L276" s="44"/>
      <c r="M276" s="38" t="str">
        <f t="shared" si="82"/>
        <v>Y</v>
      </c>
      <c r="N276" s="38" t="str">
        <f t="shared" si="91"/>
        <v>Y</v>
      </c>
      <c r="O276" s="38" t="str">
        <f t="shared" si="98"/>
        <v>Y</v>
      </c>
      <c r="P276" s="38"/>
      <c r="Q276" s="38"/>
      <c r="R276" s="38"/>
      <c r="S276" s="38"/>
      <c r="T276" s="38"/>
      <c r="U276" s="38"/>
      <c r="V276" s="38"/>
      <c r="W276" s="38"/>
      <c r="X276" s="38"/>
      <c r="Y276" s="38" t="str">
        <f t="shared" si="83"/>
        <v>Y</v>
      </c>
      <c r="Z276" s="38" t="str">
        <f t="shared" si="92"/>
        <v>Y</v>
      </c>
      <c r="AA276" s="38" t="str">
        <f t="shared" si="99"/>
        <v>Y</v>
      </c>
      <c r="AC276" s="59">
        <v>1300</v>
      </c>
      <c r="AD276" s="204">
        <v>7.6923076923076927E-3</v>
      </c>
      <c r="AE276" s="38">
        <v>1</v>
      </c>
      <c r="AF276" s="38">
        <v>0</v>
      </c>
      <c r="AG276" s="125"/>
      <c r="AI276" s="123"/>
      <c r="AJ276" s="40">
        <f t="shared" si="84"/>
        <v>1300</v>
      </c>
      <c r="AK276" s="40"/>
      <c r="AL276" s="40"/>
      <c r="AM276" s="40">
        <f t="shared" si="95"/>
        <v>10</v>
      </c>
      <c r="AN276" s="39" t="str">
        <f t="shared" si="93"/>
        <v/>
      </c>
      <c r="AO276" s="204"/>
      <c r="AP276" s="204">
        <f t="shared" si="85"/>
        <v>7.6923076923076927E-3</v>
      </c>
      <c r="AQ276" s="45"/>
      <c r="AR276" s="45"/>
      <c r="AS276" s="115"/>
      <c r="AT276" s="115"/>
      <c r="AU276" s="115">
        <f t="shared" si="96"/>
        <v>1</v>
      </c>
      <c r="AV276" s="115">
        <f t="shared" si="97"/>
        <v>0</v>
      </c>
      <c r="AY276" s="115"/>
      <c r="AZ276" s="115"/>
      <c r="BA276" s="43">
        <v>32</v>
      </c>
      <c r="BB276" s="43" t="s">
        <v>2013</v>
      </c>
      <c r="BC276" s="48" t="s">
        <v>1403</v>
      </c>
      <c r="BE276" s="37" t="s">
        <v>2345</v>
      </c>
      <c r="BG276" s="43">
        <v>67</v>
      </c>
      <c r="BH276" s="43" t="s">
        <v>1253</v>
      </c>
      <c r="BJ276" s="43" t="s">
        <v>1254</v>
      </c>
      <c r="BK276" s="43" t="s">
        <v>1389</v>
      </c>
      <c r="BL276" s="43">
        <v>15</v>
      </c>
      <c r="BM276" s="43" t="s">
        <v>1395</v>
      </c>
      <c r="BN276" s="43">
        <v>25</v>
      </c>
      <c r="BO276" s="43" t="s">
        <v>347</v>
      </c>
      <c r="BP276" s="48" t="s">
        <v>1406</v>
      </c>
      <c r="BQ276" s="43" t="s">
        <v>2017</v>
      </c>
      <c r="BR276" s="43" t="s">
        <v>2018</v>
      </c>
      <c r="BS276" s="43" t="s">
        <v>1400</v>
      </c>
      <c r="BT276" s="43" t="s">
        <v>1990</v>
      </c>
      <c r="BU276" s="43"/>
      <c r="BV276" s="43"/>
      <c r="BW276" s="243">
        <v>37635</v>
      </c>
      <c r="BX276" s="243"/>
      <c r="BY276" s="48" t="s">
        <v>451</v>
      </c>
      <c r="BZ276" s="43">
        <v>10</v>
      </c>
      <c r="CA276" s="43" t="s">
        <v>1396</v>
      </c>
      <c r="CD276" s="124" t="s">
        <v>2044</v>
      </c>
      <c r="CE276" s="43">
        <v>1407</v>
      </c>
      <c r="CF276" s="43" t="s">
        <v>2019</v>
      </c>
      <c r="CG276" s="251">
        <v>37635</v>
      </c>
      <c r="CH276" s="126"/>
      <c r="CK276" s="43" t="s">
        <v>2042</v>
      </c>
      <c r="CL276" s="43">
        <v>1300</v>
      </c>
      <c r="CM276" s="43" t="s">
        <v>1396</v>
      </c>
      <c r="CP276" s="43" t="s">
        <v>2044</v>
      </c>
      <c r="CQ276" s="43">
        <v>24</v>
      </c>
      <c r="DR276" s="38"/>
    </row>
    <row r="277" spans="1:122" s="39" customFormat="1" hidden="1" x14ac:dyDescent="0.2">
      <c r="A277" s="44" t="str">
        <f t="shared" si="88"/>
        <v>Endicott</v>
      </c>
      <c r="B277" s="44" t="str">
        <f t="shared" ref="B277:B340" si="116">BS277</f>
        <v>Trichloroethylene</v>
      </c>
      <c r="C277" s="38" t="s">
        <v>2587</v>
      </c>
      <c r="D277" s="38" t="str">
        <f t="shared" si="115"/>
        <v>LS</v>
      </c>
      <c r="E277" s="44" t="s">
        <v>372</v>
      </c>
      <c r="F277" s="155" t="str">
        <f t="shared" si="94"/>
        <v>Institutional 001</v>
      </c>
      <c r="G277" s="44" t="str">
        <f t="shared" si="89"/>
        <v>School/Commercial</v>
      </c>
      <c r="H277" s="44" t="str">
        <f t="shared" si="90"/>
        <v>Basement - full</v>
      </c>
      <c r="I277" s="38"/>
      <c r="J277" s="38"/>
      <c r="K277" s="38"/>
      <c r="L277" s="44"/>
      <c r="M277" s="38" t="str">
        <f t="shared" ref="M277:M340" si="117">IF(CP277="","",IF(CP277="y","Y","n"))</f>
        <v>Y</v>
      </c>
      <c r="N277" s="38" t="str">
        <f t="shared" si="91"/>
        <v>Y</v>
      </c>
      <c r="O277" s="38" t="str">
        <f t="shared" si="98"/>
        <v>Y</v>
      </c>
      <c r="P277" s="38"/>
      <c r="Q277" s="38"/>
      <c r="R277" s="38"/>
      <c r="S277" s="38"/>
      <c r="T277" s="38"/>
      <c r="U277" s="38"/>
      <c r="V277" s="38"/>
      <c r="W277" s="38"/>
      <c r="X277" s="38"/>
      <c r="Y277" s="38" t="str">
        <f t="shared" ref="Y277:Y340" si="118">IF(CD277="","",IF(CD277="y","Y","n"))</f>
        <v>Y</v>
      </c>
      <c r="Z277" s="38" t="str">
        <f t="shared" si="92"/>
        <v>Y</v>
      </c>
      <c r="AA277" s="38" t="str">
        <f t="shared" si="99"/>
        <v>Y</v>
      </c>
      <c r="AC277" s="59">
        <v>14000</v>
      </c>
      <c r="AD277" s="204">
        <v>9.285714285714286E-3</v>
      </c>
      <c r="AE277" s="38">
        <v>1</v>
      </c>
      <c r="AF277" s="38">
        <v>0</v>
      </c>
      <c r="AG277" s="125"/>
      <c r="AI277" s="123"/>
      <c r="AJ277" s="40">
        <f t="shared" si="84"/>
        <v>14000</v>
      </c>
      <c r="AK277" s="40"/>
      <c r="AL277" s="40"/>
      <c r="AM277" s="40">
        <f t="shared" si="95"/>
        <v>130</v>
      </c>
      <c r="AN277" s="39">
        <f t="shared" si="93"/>
        <v>0.5</v>
      </c>
      <c r="AO277" s="204"/>
      <c r="AP277" s="204">
        <f t="shared" si="85"/>
        <v>9.285714285714286E-3</v>
      </c>
      <c r="AQ277" s="45"/>
      <c r="AR277" s="45"/>
      <c r="AS277" s="115"/>
      <c r="AT277" s="115"/>
      <c r="AU277" s="115">
        <f t="shared" si="96"/>
        <v>1</v>
      </c>
      <c r="AV277" s="115">
        <f t="shared" si="97"/>
        <v>0</v>
      </c>
      <c r="AY277" s="115"/>
      <c r="AZ277" s="115"/>
      <c r="BA277" s="43">
        <v>32</v>
      </c>
      <c r="BB277" s="43" t="s">
        <v>2013</v>
      </c>
      <c r="BC277" s="48" t="s">
        <v>1403</v>
      </c>
      <c r="BE277" s="37" t="s">
        <v>2345</v>
      </c>
      <c r="BG277" s="43">
        <v>67</v>
      </c>
      <c r="BH277" s="43" t="s">
        <v>1253</v>
      </c>
      <c r="BJ277" s="43" t="s">
        <v>1254</v>
      </c>
      <c r="BK277" s="43" t="s">
        <v>1389</v>
      </c>
      <c r="BL277" s="43">
        <v>15</v>
      </c>
      <c r="BM277" s="43" t="s">
        <v>1395</v>
      </c>
      <c r="BN277" s="43">
        <v>25</v>
      </c>
      <c r="BO277" s="43" t="s">
        <v>347</v>
      </c>
      <c r="BP277" s="48" t="s">
        <v>1406</v>
      </c>
      <c r="BQ277" s="43" t="s">
        <v>2017</v>
      </c>
      <c r="BR277" s="43" t="s">
        <v>2018</v>
      </c>
      <c r="BS277" s="43" t="s">
        <v>1393</v>
      </c>
      <c r="BT277" s="43" t="s">
        <v>1990</v>
      </c>
      <c r="BU277" s="43"/>
      <c r="BV277" s="43"/>
      <c r="BW277" s="243">
        <v>37635</v>
      </c>
      <c r="BX277" s="243"/>
      <c r="BY277" s="48" t="s">
        <v>451</v>
      </c>
      <c r="BZ277" s="43">
        <v>130</v>
      </c>
      <c r="CA277" s="43" t="s">
        <v>1396</v>
      </c>
      <c r="CD277" s="124" t="s">
        <v>2044</v>
      </c>
      <c r="CE277" s="43">
        <v>1406</v>
      </c>
      <c r="CF277" s="43" t="s">
        <v>2019</v>
      </c>
      <c r="CG277" s="251">
        <v>37635</v>
      </c>
      <c r="CH277" s="126"/>
      <c r="CK277" s="43" t="s">
        <v>2042</v>
      </c>
      <c r="CL277" s="43">
        <v>14000</v>
      </c>
      <c r="CM277" s="43" t="s">
        <v>1396</v>
      </c>
      <c r="CP277" s="43" t="s">
        <v>2044</v>
      </c>
      <c r="CQ277" s="43">
        <v>23</v>
      </c>
      <c r="DR277" s="38"/>
    </row>
    <row r="278" spans="1:122" s="39" customFormat="1" hidden="1" x14ac:dyDescent="0.2">
      <c r="A278" s="44" t="str">
        <f t="shared" si="88"/>
        <v>Endicott</v>
      </c>
      <c r="B278" s="44" t="str">
        <f t="shared" si="116"/>
        <v>Trichloroethylene</v>
      </c>
      <c r="C278" s="38" t="s">
        <v>2587</v>
      </c>
      <c r="D278" s="38" t="str">
        <f t="shared" si="115"/>
        <v>LS</v>
      </c>
      <c r="E278" s="44" t="s">
        <v>372</v>
      </c>
      <c r="F278" s="155" t="str">
        <f t="shared" si="94"/>
        <v>Institutional 001</v>
      </c>
      <c r="G278" s="44" t="str">
        <f t="shared" si="89"/>
        <v>School/Commercial</v>
      </c>
      <c r="H278" s="44" t="str">
        <f t="shared" si="90"/>
        <v>Basement - full</v>
      </c>
      <c r="I278" s="38"/>
      <c r="J278" s="38"/>
      <c r="K278" s="38"/>
      <c r="L278" s="44"/>
      <c r="M278" s="38" t="str">
        <f t="shared" si="117"/>
        <v>Y</v>
      </c>
      <c r="N278" s="38" t="str">
        <f t="shared" si="91"/>
        <v>Y</v>
      </c>
      <c r="O278" s="38" t="str">
        <f t="shared" si="98"/>
        <v>Y</v>
      </c>
      <c r="P278" s="38"/>
      <c r="Q278" s="38"/>
      <c r="R278" s="38"/>
      <c r="S278" s="38"/>
      <c r="T278" s="38"/>
      <c r="U278" s="38"/>
      <c r="V278" s="38"/>
      <c r="W278" s="38"/>
      <c r="X278" s="38"/>
      <c r="Y278" s="38" t="str">
        <f t="shared" si="118"/>
        <v>Y</v>
      </c>
      <c r="Z278" s="38" t="str">
        <f t="shared" si="92"/>
        <v>Y</v>
      </c>
      <c r="AA278" s="38" t="str">
        <f t="shared" si="99"/>
        <v>Y</v>
      </c>
      <c r="AC278" s="59">
        <v>6000</v>
      </c>
      <c r="AD278" s="204">
        <v>4.3333333333333331E-3</v>
      </c>
      <c r="AE278" s="38">
        <v>1</v>
      </c>
      <c r="AF278" s="38">
        <v>0</v>
      </c>
      <c r="AG278" s="125"/>
      <c r="AI278" s="123"/>
      <c r="AJ278" s="40">
        <f t="shared" si="84"/>
        <v>6000</v>
      </c>
      <c r="AK278" s="40"/>
      <c r="AL278" s="40"/>
      <c r="AM278" s="40">
        <f t="shared" si="95"/>
        <v>26</v>
      </c>
      <c r="AN278" s="39">
        <f t="shared" si="93"/>
        <v>0.5</v>
      </c>
      <c r="AO278" s="204"/>
      <c r="AP278" s="204">
        <f t="shared" si="85"/>
        <v>4.3333333333333331E-3</v>
      </c>
      <c r="AQ278" s="45"/>
      <c r="AR278" s="45"/>
      <c r="AS278" s="115"/>
      <c r="AT278" s="115"/>
      <c r="AU278" s="115">
        <f t="shared" si="96"/>
        <v>1</v>
      </c>
      <c r="AV278" s="115">
        <f t="shared" si="97"/>
        <v>0</v>
      </c>
      <c r="AY278" s="115"/>
      <c r="AZ278" s="115"/>
      <c r="BA278" s="43">
        <v>32</v>
      </c>
      <c r="BB278" s="43" t="s">
        <v>2013</v>
      </c>
      <c r="BC278" s="48" t="s">
        <v>1403</v>
      </c>
      <c r="BE278" s="37" t="s">
        <v>2345</v>
      </c>
      <c r="BG278" s="43">
        <v>67</v>
      </c>
      <c r="BH278" s="43" t="s">
        <v>1253</v>
      </c>
      <c r="BJ278" s="43" t="s">
        <v>1254</v>
      </c>
      <c r="BK278" s="43" t="s">
        <v>1389</v>
      </c>
      <c r="BL278" s="43">
        <v>15</v>
      </c>
      <c r="BM278" s="43" t="s">
        <v>1395</v>
      </c>
      <c r="BN278" s="43">
        <v>25</v>
      </c>
      <c r="BO278" s="43" t="s">
        <v>347</v>
      </c>
      <c r="BP278" s="48" t="s">
        <v>1406</v>
      </c>
      <c r="BQ278" s="43" t="s">
        <v>2017</v>
      </c>
      <c r="BR278" s="43" t="s">
        <v>2018</v>
      </c>
      <c r="BS278" s="43" t="s">
        <v>1393</v>
      </c>
      <c r="BT278" s="43" t="s">
        <v>1990</v>
      </c>
      <c r="BU278" s="43"/>
      <c r="BV278" s="43"/>
      <c r="BW278" s="243">
        <v>37635</v>
      </c>
      <c r="BX278" s="243"/>
      <c r="BY278" s="48" t="s">
        <v>451</v>
      </c>
      <c r="BZ278" s="43">
        <v>26</v>
      </c>
      <c r="CA278" s="43" t="s">
        <v>1396</v>
      </c>
      <c r="CD278" s="124" t="s">
        <v>2044</v>
      </c>
      <c r="CE278" s="43">
        <v>1384</v>
      </c>
      <c r="CF278" s="43" t="s">
        <v>2020</v>
      </c>
      <c r="CG278" s="251">
        <v>37635</v>
      </c>
      <c r="CH278" s="126"/>
      <c r="CK278" s="43" t="s">
        <v>2042</v>
      </c>
      <c r="CL278" s="43">
        <v>6000</v>
      </c>
      <c r="CM278" s="43" t="s">
        <v>1396</v>
      </c>
      <c r="CP278" s="43" t="s">
        <v>2044</v>
      </c>
      <c r="CQ278" s="43">
        <v>18</v>
      </c>
      <c r="DR278" s="38"/>
    </row>
    <row r="279" spans="1:122" s="39" customFormat="1" hidden="1" x14ac:dyDescent="0.2">
      <c r="A279" s="44" t="str">
        <f t="shared" si="88"/>
        <v>Endicott</v>
      </c>
      <c r="B279" s="44" t="str">
        <f t="shared" si="116"/>
        <v>1,1,1-Trichloroethane</v>
      </c>
      <c r="C279" s="38" t="s">
        <v>2587</v>
      </c>
      <c r="D279" s="38" t="str">
        <f t="shared" si="115"/>
        <v>LS</v>
      </c>
      <c r="E279" s="44" t="s">
        <v>372</v>
      </c>
      <c r="F279" s="155" t="str">
        <f t="shared" si="94"/>
        <v>Institutional 002</v>
      </c>
      <c r="G279" s="44" t="str">
        <f t="shared" si="89"/>
        <v>Commercial</v>
      </c>
      <c r="H279" s="44" t="str">
        <f t="shared" si="90"/>
        <v>Basement - full</v>
      </c>
      <c r="I279" s="38"/>
      <c r="J279" s="38"/>
      <c r="K279" s="38"/>
      <c r="L279" s="44"/>
      <c r="M279" s="38" t="str">
        <f t="shared" si="117"/>
        <v>Y</v>
      </c>
      <c r="N279" s="38" t="str">
        <f t="shared" si="91"/>
        <v>Y</v>
      </c>
      <c r="O279" s="38" t="str">
        <f t="shared" si="98"/>
        <v>Y</v>
      </c>
      <c r="P279" s="38"/>
      <c r="Q279" s="38"/>
      <c r="R279" s="38"/>
      <c r="S279" s="38"/>
      <c r="T279" s="38"/>
      <c r="U279" s="38"/>
      <c r="V279" s="38"/>
      <c r="W279" s="38"/>
      <c r="X279" s="38"/>
      <c r="Y279" s="38" t="str">
        <f t="shared" si="118"/>
        <v>Y</v>
      </c>
      <c r="Z279" s="38" t="str">
        <f t="shared" si="92"/>
        <v>n</v>
      </c>
      <c r="AA279" s="38" t="str">
        <f t="shared" si="99"/>
        <v>Y</v>
      </c>
      <c r="AC279" s="59">
        <v>430</v>
      </c>
      <c r="AD279" s="204">
        <v>4.6511627906976744E-3</v>
      </c>
      <c r="AE279" s="38">
        <v>1</v>
      </c>
      <c r="AF279" s="38">
        <v>0</v>
      </c>
      <c r="AG279" s="125"/>
      <c r="AI279" s="123"/>
      <c r="AJ279" s="40">
        <f t="shared" si="84"/>
        <v>430</v>
      </c>
      <c r="AK279" s="40"/>
      <c r="AL279" s="40"/>
      <c r="AM279" s="40">
        <f t="shared" si="95"/>
        <v>2</v>
      </c>
      <c r="AN279" s="39">
        <f t="shared" si="93"/>
        <v>3.1</v>
      </c>
      <c r="AO279" s="204"/>
      <c r="AP279" s="204">
        <f t="shared" si="85"/>
        <v>4.6511627906976744E-3</v>
      </c>
      <c r="AQ279" s="45"/>
      <c r="AR279" s="45"/>
      <c r="AS279" s="115"/>
      <c r="AT279" s="115"/>
      <c r="AU279" s="115">
        <f t="shared" si="96"/>
        <v>1</v>
      </c>
      <c r="AV279" s="115">
        <f t="shared" si="97"/>
        <v>0</v>
      </c>
      <c r="AY279" s="115"/>
      <c r="AZ279" s="115"/>
      <c r="BA279" s="43">
        <v>32</v>
      </c>
      <c r="BB279" s="43" t="s">
        <v>2013</v>
      </c>
      <c r="BC279" s="48" t="s">
        <v>1403</v>
      </c>
      <c r="BE279" s="37" t="s">
        <v>2345</v>
      </c>
      <c r="BG279" s="43">
        <v>68</v>
      </c>
      <c r="BH279" s="43" t="s">
        <v>2021</v>
      </c>
      <c r="BJ279" s="43" t="s">
        <v>235</v>
      </c>
      <c r="BK279" s="43" t="s">
        <v>1389</v>
      </c>
      <c r="BL279" s="43">
        <v>8</v>
      </c>
      <c r="BM279" s="43" t="s">
        <v>1395</v>
      </c>
      <c r="BN279" s="43">
        <v>25</v>
      </c>
      <c r="BO279" s="43" t="s">
        <v>347</v>
      </c>
      <c r="BP279" s="48" t="s">
        <v>1406</v>
      </c>
      <c r="BR279" s="43" t="s">
        <v>2022</v>
      </c>
      <c r="BS279" s="43" t="s">
        <v>558</v>
      </c>
      <c r="BT279" s="43" t="s">
        <v>1990</v>
      </c>
      <c r="BU279" s="43"/>
      <c r="BV279" s="43"/>
      <c r="BW279" s="243">
        <v>37635</v>
      </c>
      <c r="BX279" s="243"/>
      <c r="BY279" s="48" t="s">
        <v>451</v>
      </c>
      <c r="BZ279" s="43">
        <v>2</v>
      </c>
      <c r="CA279" s="43" t="s">
        <v>1396</v>
      </c>
      <c r="CD279" s="124" t="s">
        <v>2044</v>
      </c>
      <c r="CE279" s="43">
        <v>1421</v>
      </c>
      <c r="CF279" s="43" t="s">
        <v>2023</v>
      </c>
      <c r="CG279" s="251">
        <v>37635</v>
      </c>
      <c r="CH279" s="126"/>
      <c r="CK279" s="43" t="s">
        <v>2042</v>
      </c>
      <c r="CL279" s="43">
        <v>430</v>
      </c>
      <c r="CM279" s="43" t="s">
        <v>1396</v>
      </c>
      <c r="CP279" s="43" t="s">
        <v>2044</v>
      </c>
      <c r="CQ279" s="43">
        <v>30</v>
      </c>
      <c r="DR279" s="38"/>
    </row>
    <row r="280" spans="1:122" s="39" customFormat="1" hidden="1" x14ac:dyDescent="0.2">
      <c r="A280" s="44" t="str">
        <f t="shared" si="88"/>
        <v>Endicott</v>
      </c>
      <c r="B280" s="44" t="str">
        <f t="shared" si="116"/>
        <v>1,1-Dichloroethylene</v>
      </c>
      <c r="C280" s="38" t="s">
        <v>2587</v>
      </c>
      <c r="D280" s="38" t="str">
        <f t="shared" si="115"/>
        <v>LS</v>
      </c>
      <c r="E280" s="44" t="s">
        <v>372</v>
      </c>
      <c r="F280" s="155" t="str">
        <f t="shared" si="94"/>
        <v>Institutional 002</v>
      </c>
      <c r="G280" s="44" t="str">
        <f t="shared" si="89"/>
        <v>Commercial</v>
      </c>
      <c r="H280" s="44" t="str">
        <f t="shared" si="90"/>
        <v>Basement - full</v>
      </c>
      <c r="I280" s="38"/>
      <c r="J280" s="38"/>
      <c r="K280" s="38"/>
      <c r="L280" s="44"/>
      <c r="M280" s="38" t="str">
        <f t="shared" si="117"/>
        <v>Y</v>
      </c>
      <c r="N280" s="38" t="str">
        <f t="shared" si="91"/>
        <v>n</v>
      </c>
      <c r="O280" s="38" t="str">
        <f t="shared" si="98"/>
        <v>Y</v>
      </c>
      <c r="P280" s="38"/>
      <c r="Q280" s="38"/>
      <c r="R280" s="38"/>
      <c r="S280" s="38"/>
      <c r="T280" s="38"/>
      <c r="U280" s="38"/>
      <c r="V280" s="38"/>
      <c r="W280" s="38"/>
      <c r="X280" s="38"/>
      <c r="Y280" s="38" t="str">
        <f t="shared" si="118"/>
        <v>Y</v>
      </c>
      <c r="Z280" s="38" t="str">
        <f t="shared" si="92"/>
        <v>n</v>
      </c>
      <c r="AA280" s="38" t="str">
        <f t="shared" si="99"/>
        <v>Y</v>
      </c>
      <c r="AC280" s="59">
        <v>37</v>
      </c>
      <c r="AD280" s="204">
        <v>5.1351351351351356E-3</v>
      </c>
      <c r="AE280" s="38">
        <v>1</v>
      </c>
      <c r="AF280" s="38">
        <v>0</v>
      </c>
      <c r="AG280" s="125"/>
      <c r="AI280" s="123"/>
      <c r="AJ280" s="40">
        <f t="shared" si="84"/>
        <v>37</v>
      </c>
      <c r="AK280" s="40"/>
      <c r="AL280" s="40"/>
      <c r="AM280" s="40">
        <f t="shared" si="95"/>
        <v>0.19</v>
      </c>
      <c r="AN280" s="39">
        <f t="shared" si="93"/>
        <v>0.8</v>
      </c>
      <c r="AO280" s="204"/>
      <c r="AP280" s="204">
        <f t="shared" si="85"/>
        <v>5.1351351351351356E-3</v>
      </c>
      <c r="AQ280" s="45"/>
      <c r="AR280" s="45"/>
      <c r="AS280" s="115"/>
      <c r="AT280" s="115"/>
      <c r="AU280" s="115">
        <f t="shared" si="96"/>
        <v>1</v>
      </c>
      <c r="AV280" s="115">
        <f t="shared" si="97"/>
        <v>0</v>
      </c>
      <c r="AY280" s="115"/>
      <c r="AZ280" s="115"/>
      <c r="BA280" s="43">
        <v>32</v>
      </c>
      <c r="BB280" s="43" t="s">
        <v>2013</v>
      </c>
      <c r="BC280" s="48" t="s">
        <v>1403</v>
      </c>
      <c r="BE280" s="37" t="s">
        <v>2345</v>
      </c>
      <c r="BG280" s="43">
        <v>68</v>
      </c>
      <c r="BH280" s="43" t="s">
        <v>2021</v>
      </c>
      <c r="BJ280" s="43" t="s">
        <v>235</v>
      </c>
      <c r="BK280" s="43" t="s">
        <v>1389</v>
      </c>
      <c r="BL280" s="43">
        <v>8</v>
      </c>
      <c r="BM280" s="43" t="s">
        <v>1395</v>
      </c>
      <c r="BN280" s="43">
        <v>25</v>
      </c>
      <c r="BO280" s="43" t="s">
        <v>347</v>
      </c>
      <c r="BP280" s="48" t="s">
        <v>1406</v>
      </c>
      <c r="BR280" s="43" t="s">
        <v>2022</v>
      </c>
      <c r="BS280" s="43" t="s">
        <v>538</v>
      </c>
      <c r="BT280" s="43" t="s">
        <v>1990</v>
      </c>
      <c r="BU280" s="43"/>
      <c r="BV280" s="43"/>
      <c r="BW280" s="243">
        <v>37635</v>
      </c>
      <c r="BX280" s="243"/>
      <c r="BY280" s="48" t="s">
        <v>451</v>
      </c>
      <c r="BZ280" s="43">
        <v>0.19</v>
      </c>
      <c r="CA280" s="43" t="s">
        <v>1396</v>
      </c>
      <c r="CD280" s="124" t="s">
        <v>2044</v>
      </c>
      <c r="CE280" s="43">
        <v>1422</v>
      </c>
      <c r="CF280" s="43" t="s">
        <v>2023</v>
      </c>
      <c r="CG280" s="251">
        <v>37635</v>
      </c>
      <c r="CH280" s="126"/>
      <c r="CK280" s="43" t="s">
        <v>2042</v>
      </c>
      <c r="CL280" s="43">
        <v>37</v>
      </c>
      <c r="CM280" s="43" t="s">
        <v>1396</v>
      </c>
      <c r="CP280" s="43" t="s">
        <v>2044</v>
      </c>
      <c r="CQ280" s="43">
        <v>31</v>
      </c>
      <c r="DR280" s="38"/>
    </row>
    <row r="281" spans="1:122" s="39" customFormat="1" hidden="1" x14ac:dyDescent="0.2">
      <c r="A281" s="44" t="str">
        <f t="shared" si="88"/>
        <v>Endicott</v>
      </c>
      <c r="B281" s="44" t="str">
        <f t="shared" si="116"/>
        <v>cis-1,2-Dichloroethylene</v>
      </c>
      <c r="C281" s="38" t="s">
        <v>2587</v>
      </c>
      <c r="D281" s="38" t="str">
        <f t="shared" si="115"/>
        <v>LS</v>
      </c>
      <c r="E281" s="44" t="s">
        <v>372</v>
      </c>
      <c r="F281" s="155" t="str">
        <f t="shared" si="94"/>
        <v>Institutional 002</v>
      </c>
      <c r="G281" s="44" t="str">
        <f t="shared" si="89"/>
        <v>Commercial</v>
      </c>
      <c r="H281" s="44" t="str">
        <f t="shared" si="90"/>
        <v>Basement - full</v>
      </c>
      <c r="I281" s="38"/>
      <c r="J281" s="38"/>
      <c r="K281" s="38"/>
      <c r="L281" s="44"/>
      <c r="M281" s="38" t="str">
        <f t="shared" si="117"/>
        <v>Y</v>
      </c>
      <c r="N281" s="38" t="str">
        <f t="shared" si="91"/>
        <v>Y</v>
      </c>
      <c r="O281" s="38" t="str">
        <f t="shared" si="98"/>
        <v>Y</v>
      </c>
      <c r="P281" s="38"/>
      <c r="Q281" s="38"/>
      <c r="R281" s="38"/>
      <c r="S281" s="38"/>
      <c r="T281" s="38"/>
      <c r="U281" s="38"/>
      <c r="V281" s="38"/>
      <c r="W281" s="38"/>
      <c r="X281" s="38"/>
      <c r="Y281" s="38" t="str">
        <f t="shared" si="118"/>
        <v>Y</v>
      </c>
      <c r="Z281" s="38" t="str">
        <f t="shared" si="92"/>
        <v>Y</v>
      </c>
      <c r="AA281" s="38" t="str">
        <f t="shared" si="99"/>
        <v>Y</v>
      </c>
      <c r="AC281" s="59">
        <v>120</v>
      </c>
      <c r="AD281" s="204">
        <v>0.01</v>
      </c>
      <c r="AE281" s="38">
        <v>1</v>
      </c>
      <c r="AF281" s="38">
        <v>0</v>
      </c>
      <c r="AG281" s="125"/>
      <c r="AI281" s="123"/>
      <c r="AJ281" s="40">
        <f t="shared" si="84"/>
        <v>120</v>
      </c>
      <c r="AK281" s="40"/>
      <c r="AL281" s="40"/>
      <c r="AM281" s="40">
        <f t="shared" si="95"/>
        <v>1.2</v>
      </c>
      <c r="AN281" s="39" t="str">
        <f t="shared" si="93"/>
        <v/>
      </c>
      <c r="AO281" s="204"/>
      <c r="AP281" s="204">
        <f t="shared" si="85"/>
        <v>0.01</v>
      </c>
      <c r="AQ281" s="45"/>
      <c r="AR281" s="45"/>
      <c r="AS281" s="115"/>
      <c r="AT281" s="115"/>
      <c r="AU281" s="115">
        <f t="shared" si="96"/>
        <v>1</v>
      </c>
      <c r="AV281" s="115">
        <f t="shared" si="97"/>
        <v>0</v>
      </c>
      <c r="AY281" s="115"/>
      <c r="AZ281" s="115"/>
      <c r="BA281" s="43">
        <v>32</v>
      </c>
      <c r="BB281" s="43" t="s">
        <v>2013</v>
      </c>
      <c r="BC281" s="48" t="s">
        <v>1403</v>
      </c>
      <c r="BE281" s="37" t="s">
        <v>2345</v>
      </c>
      <c r="BG281" s="43">
        <v>68</v>
      </c>
      <c r="BH281" s="43" t="s">
        <v>2021</v>
      </c>
      <c r="BJ281" s="43" t="s">
        <v>235</v>
      </c>
      <c r="BK281" s="43" t="s">
        <v>1389</v>
      </c>
      <c r="BL281" s="43">
        <v>8</v>
      </c>
      <c r="BM281" s="43" t="s">
        <v>1395</v>
      </c>
      <c r="BN281" s="43">
        <v>25</v>
      </c>
      <c r="BO281" s="43" t="s">
        <v>347</v>
      </c>
      <c r="BP281" s="48" t="s">
        <v>1406</v>
      </c>
      <c r="BR281" s="43" t="s">
        <v>2022</v>
      </c>
      <c r="BS281" s="43" t="s">
        <v>1400</v>
      </c>
      <c r="BT281" s="43" t="s">
        <v>1990</v>
      </c>
      <c r="BU281" s="43"/>
      <c r="BV281" s="43"/>
      <c r="BW281" s="243">
        <v>37635</v>
      </c>
      <c r="BX281" s="243"/>
      <c r="BY281" s="48" t="s">
        <v>451</v>
      </c>
      <c r="BZ281" s="43">
        <v>1.2</v>
      </c>
      <c r="CA281" s="43" t="s">
        <v>1396</v>
      </c>
      <c r="CD281" s="124" t="s">
        <v>2044</v>
      </c>
      <c r="CE281" s="43">
        <v>1418</v>
      </c>
      <c r="CF281" s="43" t="s">
        <v>2023</v>
      </c>
      <c r="CG281" s="251">
        <v>37635</v>
      </c>
      <c r="CH281" s="126"/>
      <c r="CK281" s="43" t="s">
        <v>2042</v>
      </c>
      <c r="CL281" s="43">
        <v>120</v>
      </c>
      <c r="CM281" s="43" t="s">
        <v>1396</v>
      </c>
      <c r="CP281" s="43" t="s">
        <v>2044</v>
      </c>
      <c r="CQ281" s="43">
        <v>29</v>
      </c>
      <c r="DR281" s="38"/>
    </row>
    <row r="282" spans="1:122" s="39" customFormat="1" hidden="1" x14ac:dyDescent="0.2">
      <c r="A282" s="44" t="str">
        <f t="shared" si="88"/>
        <v>Endicott</v>
      </c>
      <c r="B282" s="44" t="str">
        <f t="shared" si="116"/>
        <v>Trichloroethylene</v>
      </c>
      <c r="C282" s="38" t="s">
        <v>2587</v>
      </c>
      <c r="D282" s="38" t="str">
        <f t="shared" si="115"/>
        <v>LS</v>
      </c>
      <c r="E282" s="44" t="s">
        <v>372</v>
      </c>
      <c r="F282" s="155" t="str">
        <f t="shared" si="94"/>
        <v>Institutional 002</v>
      </c>
      <c r="G282" s="44" t="str">
        <f t="shared" si="89"/>
        <v>Commercial</v>
      </c>
      <c r="H282" s="44" t="str">
        <f t="shared" si="90"/>
        <v>Basement - full</v>
      </c>
      <c r="I282" s="38"/>
      <c r="J282" s="38"/>
      <c r="K282" s="38"/>
      <c r="L282" s="44"/>
      <c r="M282" s="38" t="str">
        <f t="shared" si="117"/>
        <v>Y</v>
      </c>
      <c r="N282" s="38" t="str">
        <f t="shared" si="91"/>
        <v>Y</v>
      </c>
      <c r="O282" s="38" t="str">
        <f t="shared" si="98"/>
        <v>Y</v>
      </c>
      <c r="P282" s="38"/>
      <c r="Q282" s="38"/>
      <c r="R282" s="38"/>
      <c r="S282" s="38"/>
      <c r="T282" s="38"/>
      <c r="U282" s="38"/>
      <c r="V282" s="38"/>
      <c r="W282" s="38"/>
      <c r="X282" s="38"/>
      <c r="Y282" s="38" t="str">
        <f t="shared" si="118"/>
        <v>Y</v>
      </c>
      <c r="Z282" s="38" t="str">
        <f t="shared" si="92"/>
        <v>Y</v>
      </c>
      <c r="AA282" s="38" t="str">
        <f t="shared" si="99"/>
        <v>Y</v>
      </c>
      <c r="AC282" s="59">
        <v>2400</v>
      </c>
      <c r="AD282" s="204">
        <v>6.2500000000000003E-3</v>
      </c>
      <c r="AE282" s="38">
        <v>1</v>
      </c>
      <c r="AF282" s="38">
        <v>0</v>
      </c>
      <c r="AG282" s="125"/>
      <c r="AI282" s="123"/>
      <c r="AJ282" s="40">
        <f t="shared" si="84"/>
        <v>2400</v>
      </c>
      <c r="AK282" s="40"/>
      <c r="AL282" s="40"/>
      <c r="AM282" s="40">
        <f t="shared" si="95"/>
        <v>15</v>
      </c>
      <c r="AN282" s="39">
        <f t="shared" si="93"/>
        <v>0.5</v>
      </c>
      <c r="AO282" s="204"/>
      <c r="AP282" s="204">
        <f t="shared" si="85"/>
        <v>6.2500000000000003E-3</v>
      </c>
      <c r="AQ282" s="45"/>
      <c r="AR282" s="45"/>
      <c r="AS282" s="115"/>
      <c r="AT282" s="115"/>
      <c r="AU282" s="115">
        <f t="shared" si="96"/>
        <v>1</v>
      </c>
      <c r="AV282" s="115">
        <f t="shared" si="97"/>
        <v>0</v>
      </c>
      <c r="AY282" s="115"/>
      <c r="AZ282" s="115"/>
      <c r="BA282" s="43">
        <v>32</v>
      </c>
      <c r="BB282" s="43" t="s">
        <v>2013</v>
      </c>
      <c r="BC282" s="48" t="s">
        <v>1403</v>
      </c>
      <c r="BE282" s="37" t="s">
        <v>2345</v>
      </c>
      <c r="BG282" s="43">
        <v>68</v>
      </c>
      <c r="BH282" s="43" t="s">
        <v>2021</v>
      </c>
      <c r="BJ282" s="43" t="s">
        <v>235</v>
      </c>
      <c r="BK282" s="43" t="s">
        <v>1389</v>
      </c>
      <c r="BL282" s="43">
        <v>8</v>
      </c>
      <c r="BM282" s="43" t="s">
        <v>1395</v>
      </c>
      <c r="BN282" s="43">
        <v>25</v>
      </c>
      <c r="BO282" s="43" t="s">
        <v>347</v>
      </c>
      <c r="BP282" s="48" t="s">
        <v>1406</v>
      </c>
      <c r="BR282" s="43" t="s">
        <v>2022</v>
      </c>
      <c r="BS282" s="43" t="s">
        <v>1393</v>
      </c>
      <c r="BT282" s="43" t="s">
        <v>1990</v>
      </c>
      <c r="BU282" s="43"/>
      <c r="BV282" s="43"/>
      <c r="BW282" s="243">
        <v>37635</v>
      </c>
      <c r="BX282" s="243"/>
      <c r="BY282" s="48" t="s">
        <v>451</v>
      </c>
      <c r="BZ282" s="43">
        <v>15</v>
      </c>
      <c r="CA282" s="43" t="s">
        <v>1396</v>
      </c>
      <c r="CD282" s="124" t="s">
        <v>2044</v>
      </c>
      <c r="CE282" s="43">
        <v>1417</v>
      </c>
      <c r="CF282" s="43" t="s">
        <v>2023</v>
      </c>
      <c r="CG282" s="251">
        <v>37635</v>
      </c>
      <c r="CH282" s="126"/>
      <c r="CK282" s="43" t="s">
        <v>2042</v>
      </c>
      <c r="CL282" s="43">
        <v>2400</v>
      </c>
      <c r="CM282" s="43" t="s">
        <v>1396</v>
      </c>
      <c r="CP282" s="43" t="s">
        <v>2044</v>
      </c>
      <c r="CQ282" s="43">
        <v>28</v>
      </c>
      <c r="DR282" s="38"/>
    </row>
    <row r="283" spans="1:122" s="39" customFormat="1" hidden="1" x14ac:dyDescent="0.2">
      <c r="A283" s="44" t="str">
        <f t="shared" si="88"/>
        <v>Endicott</v>
      </c>
      <c r="B283" s="44" t="str">
        <f t="shared" si="116"/>
        <v>1,1,1-Trichloroethane</v>
      </c>
      <c r="C283" s="38" t="s">
        <v>2587</v>
      </c>
      <c r="D283" s="38" t="str">
        <f t="shared" si="115"/>
        <v>LS</v>
      </c>
      <c r="E283" s="44" t="s">
        <v>372</v>
      </c>
      <c r="F283" s="155" t="str">
        <f t="shared" si="94"/>
        <v>Institutional 003</v>
      </c>
      <c r="G283" s="44" t="str">
        <f t="shared" si="89"/>
        <v>institutional</v>
      </c>
      <c r="H283" s="44" t="str">
        <f t="shared" si="90"/>
        <v>Basement - full</v>
      </c>
      <c r="I283" s="38"/>
      <c r="J283" s="38"/>
      <c r="K283" s="38"/>
      <c r="L283" s="44"/>
      <c r="M283" s="38" t="str">
        <f t="shared" si="117"/>
        <v>Y</v>
      </c>
      <c r="N283" s="38" t="str">
        <f t="shared" si="91"/>
        <v>Y</v>
      </c>
      <c r="O283" s="38" t="str">
        <f t="shared" si="98"/>
        <v>Y</v>
      </c>
      <c r="P283" s="38"/>
      <c r="Q283" s="38"/>
      <c r="R283" s="38"/>
      <c r="S283" s="38"/>
      <c r="T283" s="38"/>
      <c r="U283" s="38"/>
      <c r="V283" s="38"/>
      <c r="W283" s="38"/>
      <c r="X283" s="38"/>
      <c r="Y283" s="38" t="str">
        <f t="shared" si="118"/>
        <v>Y</v>
      </c>
      <c r="Z283" s="38" t="str">
        <f t="shared" si="92"/>
        <v>n</v>
      </c>
      <c r="AA283" s="38" t="str">
        <f t="shared" si="99"/>
        <v>Y</v>
      </c>
      <c r="AC283" s="59">
        <v>160</v>
      </c>
      <c r="AD283" s="204">
        <v>5.875E-3</v>
      </c>
      <c r="AE283" s="38">
        <v>1</v>
      </c>
      <c r="AF283" s="38">
        <v>0</v>
      </c>
      <c r="AG283" s="125"/>
      <c r="AI283" s="123"/>
      <c r="AJ283" s="40">
        <f t="shared" si="84"/>
        <v>160</v>
      </c>
      <c r="AK283" s="40"/>
      <c r="AL283" s="40"/>
      <c r="AM283" s="40">
        <f t="shared" si="95"/>
        <v>0.94</v>
      </c>
      <c r="AN283" s="39">
        <f t="shared" si="93"/>
        <v>3.1</v>
      </c>
      <c r="AO283" s="204"/>
      <c r="AP283" s="204">
        <f t="shared" si="85"/>
        <v>5.875E-3</v>
      </c>
      <c r="AQ283" s="45"/>
      <c r="AR283" s="45"/>
      <c r="AS283" s="115"/>
      <c r="AT283" s="115"/>
      <c r="AU283" s="115">
        <f t="shared" si="96"/>
        <v>1</v>
      </c>
      <c r="AV283" s="115">
        <f t="shared" si="97"/>
        <v>0</v>
      </c>
      <c r="AY283" s="115"/>
      <c r="AZ283" s="115"/>
      <c r="BA283" s="43">
        <v>32</v>
      </c>
      <c r="BB283" s="43" t="s">
        <v>2013</v>
      </c>
      <c r="BC283" s="48" t="s">
        <v>1403</v>
      </c>
      <c r="BE283" s="37" t="s">
        <v>2345</v>
      </c>
      <c r="BG283" s="43">
        <v>297</v>
      </c>
      <c r="BH283" s="43" t="s">
        <v>1325</v>
      </c>
      <c r="BJ283" s="43" t="s">
        <v>1976</v>
      </c>
      <c r="BK283" s="43" t="s">
        <v>1389</v>
      </c>
      <c r="BP283" s="48" t="s">
        <v>1406</v>
      </c>
      <c r="BR283" s="43" t="s">
        <v>1326</v>
      </c>
      <c r="BS283" s="43" t="s">
        <v>558</v>
      </c>
      <c r="BT283" s="43" t="s">
        <v>1990</v>
      </c>
      <c r="BU283" s="43"/>
      <c r="BV283" s="43"/>
      <c r="BW283" s="243">
        <v>37664</v>
      </c>
      <c r="BX283" s="243"/>
      <c r="BY283" s="48" t="s">
        <v>451</v>
      </c>
      <c r="BZ283" s="43">
        <v>0.94</v>
      </c>
      <c r="CA283" s="43" t="s">
        <v>1396</v>
      </c>
      <c r="CD283" s="124" t="s">
        <v>1397</v>
      </c>
      <c r="CE283" s="43">
        <v>6248</v>
      </c>
      <c r="CF283" s="43" t="s">
        <v>1990</v>
      </c>
      <c r="CG283" s="251">
        <v>37664</v>
      </c>
      <c r="CH283" s="126"/>
      <c r="CK283" s="39" t="s">
        <v>451</v>
      </c>
      <c r="CL283" s="43">
        <v>160</v>
      </c>
      <c r="CM283" s="43" t="s">
        <v>1396</v>
      </c>
      <c r="CP283" s="43" t="s">
        <v>1397</v>
      </c>
      <c r="CQ283" s="43">
        <v>1678</v>
      </c>
      <c r="DR283" s="38"/>
    </row>
    <row r="284" spans="1:122" s="39" customFormat="1" hidden="1" x14ac:dyDescent="0.2">
      <c r="A284" s="44" t="str">
        <f t="shared" si="88"/>
        <v>Endicott</v>
      </c>
      <c r="B284" s="44" t="str">
        <f t="shared" si="116"/>
        <v>1,1,1-Trichloroethane</v>
      </c>
      <c r="C284" s="38" t="s">
        <v>2587</v>
      </c>
      <c r="D284" s="38" t="str">
        <f t="shared" si="115"/>
        <v>LS</v>
      </c>
      <c r="E284" s="44" t="s">
        <v>372</v>
      </c>
      <c r="F284" s="155" t="str">
        <f t="shared" si="94"/>
        <v>Institutional 003</v>
      </c>
      <c r="G284" s="44" t="str">
        <f t="shared" si="89"/>
        <v>institutional</v>
      </c>
      <c r="H284" s="44" t="str">
        <f t="shared" si="90"/>
        <v>Basement - full</v>
      </c>
      <c r="I284" s="38"/>
      <c r="J284" s="38"/>
      <c r="K284" s="38"/>
      <c r="L284" s="44"/>
      <c r="M284" s="38" t="str">
        <f t="shared" si="117"/>
        <v>Y</v>
      </c>
      <c r="N284" s="38" t="str">
        <f t="shared" si="91"/>
        <v>Y</v>
      </c>
      <c r="O284" s="38" t="str">
        <f t="shared" si="98"/>
        <v>Y</v>
      </c>
      <c r="P284" s="38"/>
      <c r="Q284" s="38"/>
      <c r="R284" s="38"/>
      <c r="S284" s="38"/>
      <c r="T284" s="38"/>
      <c r="U284" s="38"/>
      <c r="V284" s="38"/>
      <c r="W284" s="38"/>
      <c r="X284" s="38"/>
      <c r="Y284" s="38" t="str">
        <f t="shared" si="118"/>
        <v>Y</v>
      </c>
      <c r="Z284" s="38" t="str">
        <f t="shared" si="92"/>
        <v>n</v>
      </c>
      <c r="AA284" s="38" t="str">
        <f t="shared" si="99"/>
        <v>Y</v>
      </c>
      <c r="AC284" s="59">
        <v>200</v>
      </c>
      <c r="AD284" s="204">
        <v>2.65E-3</v>
      </c>
      <c r="AE284" s="38">
        <v>1</v>
      </c>
      <c r="AF284" s="38">
        <v>0</v>
      </c>
      <c r="AG284" s="125"/>
      <c r="AI284" s="123"/>
      <c r="AJ284" s="40">
        <f t="shared" si="84"/>
        <v>200</v>
      </c>
      <c r="AK284" s="40"/>
      <c r="AL284" s="40"/>
      <c r="AM284" s="40">
        <f t="shared" si="95"/>
        <v>0.53</v>
      </c>
      <c r="AN284" s="39">
        <f t="shared" si="93"/>
        <v>3.1</v>
      </c>
      <c r="AO284" s="204"/>
      <c r="AP284" s="204">
        <f t="shared" si="85"/>
        <v>2.65E-3</v>
      </c>
      <c r="AQ284" s="45"/>
      <c r="AR284" s="45"/>
      <c r="AS284" s="115"/>
      <c r="AT284" s="115"/>
      <c r="AU284" s="115">
        <f t="shared" si="96"/>
        <v>1</v>
      </c>
      <c r="AV284" s="115">
        <f t="shared" si="97"/>
        <v>0</v>
      </c>
      <c r="AY284" s="115"/>
      <c r="AZ284" s="115"/>
      <c r="BA284" s="43">
        <v>32</v>
      </c>
      <c r="BB284" s="43" t="s">
        <v>2013</v>
      </c>
      <c r="BC284" s="48" t="s">
        <v>1403</v>
      </c>
      <c r="BE284" s="37" t="s">
        <v>2345</v>
      </c>
      <c r="BG284" s="43">
        <v>297</v>
      </c>
      <c r="BH284" s="43" t="s">
        <v>1325</v>
      </c>
      <c r="BJ284" s="43" t="s">
        <v>1976</v>
      </c>
      <c r="BK284" s="43" t="s">
        <v>1389</v>
      </c>
      <c r="BP284" s="48" t="s">
        <v>1406</v>
      </c>
      <c r="BR284" s="43" t="s">
        <v>1326</v>
      </c>
      <c r="BS284" s="43" t="s">
        <v>558</v>
      </c>
      <c r="BT284" s="43" t="s">
        <v>1990</v>
      </c>
      <c r="BU284" s="43"/>
      <c r="BV284" s="43"/>
      <c r="BW284" s="243">
        <v>37664</v>
      </c>
      <c r="BX284" s="243"/>
      <c r="BY284" s="48" t="s">
        <v>450</v>
      </c>
      <c r="BZ284" s="43">
        <v>0.53</v>
      </c>
      <c r="CA284" s="43" t="s">
        <v>1396</v>
      </c>
      <c r="CD284" s="124" t="s">
        <v>1397</v>
      </c>
      <c r="CE284" s="43">
        <v>6259</v>
      </c>
      <c r="CF284" s="43" t="s">
        <v>1990</v>
      </c>
      <c r="CG284" s="251">
        <v>37664</v>
      </c>
      <c r="CH284" s="126"/>
      <c r="CK284" s="39" t="s">
        <v>451</v>
      </c>
      <c r="CL284" s="43">
        <v>200</v>
      </c>
      <c r="CM284" s="43" t="s">
        <v>1396</v>
      </c>
      <c r="CP284" s="43" t="s">
        <v>1397</v>
      </c>
      <c r="CQ284" s="43">
        <v>1679</v>
      </c>
      <c r="DR284" s="38"/>
    </row>
    <row r="285" spans="1:122" s="39" customFormat="1" hidden="1" x14ac:dyDescent="0.2">
      <c r="A285" s="44" t="str">
        <f t="shared" si="88"/>
        <v>Endicott</v>
      </c>
      <c r="B285" s="44" t="str">
        <f t="shared" si="116"/>
        <v>1,1,1-Trichloroethane</v>
      </c>
      <c r="C285" s="38" t="s">
        <v>2587</v>
      </c>
      <c r="D285" s="38" t="str">
        <f t="shared" si="115"/>
        <v>LS</v>
      </c>
      <c r="E285" s="44" t="s">
        <v>372</v>
      </c>
      <c r="F285" s="155" t="str">
        <f t="shared" si="94"/>
        <v>Institutional 003</v>
      </c>
      <c r="G285" s="44" t="str">
        <f t="shared" si="89"/>
        <v>institutional</v>
      </c>
      <c r="H285" s="44" t="str">
        <f t="shared" si="90"/>
        <v>Basement - full</v>
      </c>
      <c r="I285" s="38"/>
      <c r="J285" s="38"/>
      <c r="K285" s="38"/>
      <c r="L285" s="44"/>
      <c r="M285" s="38" t="str">
        <f t="shared" si="117"/>
        <v>Y</v>
      </c>
      <c r="N285" s="38" t="str">
        <f t="shared" si="91"/>
        <v>Y</v>
      </c>
      <c r="O285" s="38" t="str">
        <f t="shared" si="98"/>
        <v>Y</v>
      </c>
      <c r="P285" s="38"/>
      <c r="Q285" s="38"/>
      <c r="R285" s="38"/>
      <c r="S285" s="38"/>
      <c r="T285" s="38"/>
      <c r="U285" s="38"/>
      <c r="V285" s="38"/>
      <c r="W285" s="38"/>
      <c r="X285" s="38"/>
      <c r="Y285" s="38" t="str">
        <f t="shared" si="118"/>
        <v>Y</v>
      </c>
      <c r="Z285" s="38" t="str">
        <f t="shared" si="92"/>
        <v>n</v>
      </c>
      <c r="AA285" s="38" t="str">
        <f t="shared" si="99"/>
        <v>Y</v>
      </c>
      <c r="AC285" s="59">
        <v>200</v>
      </c>
      <c r="AD285" s="204">
        <v>5.5000000000000005E-3</v>
      </c>
      <c r="AE285" s="38">
        <v>1</v>
      </c>
      <c r="AF285" s="38">
        <v>0</v>
      </c>
      <c r="AG285" s="125"/>
      <c r="AI285" s="123"/>
      <c r="AJ285" s="40">
        <f t="shared" si="84"/>
        <v>200</v>
      </c>
      <c r="AK285" s="40"/>
      <c r="AL285" s="40"/>
      <c r="AM285" s="40">
        <f t="shared" si="95"/>
        <v>1.1000000000000001</v>
      </c>
      <c r="AN285" s="39">
        <f t="shared" si="93"/>
        <v>3.1</v>
      </c>
      <c r="AO285" s="204"/>
      <c r="AP285" s="204">
        <f t="shared" si="85"/>
        <v>5.5000000000000005E-3</v>
      </c>
      <c r="AQ285" s="45"/>
      <c r="AR285" s="45"/>
      <c r="AS285" s="115"/>
      <c r="AT285" s="115"/>
      <c r="AU285" s="115">
        <f t="shared" si="96"/>
        <v>1</v>
      </c>
      <c r="AV285" s="115">
        <f t="shared" si="97"/>
        <v>0</v>
      </c>
      <c r="AY285" s="115"/>
      <c r="AZ285" s="115"/>
      <c r="BA285" s="43">
        <v>32</v>
      </c>
      <c r="BB285" s="43" t="s">
        <v>2013</v>
      </c>
      <c r="BC285" s="48" t="s">
        <v>1403</v>
      </c>
      <c r="BE285" s="37" t="s">
        <v>2345</v>
      </c>
      <c r="BG285" s="43">
        <v>297</v>
      </c>
      <c r="BH285" s="43" t="s">
        <v>1325</v>
      </c>
      <c r="BJ285" s="43" t="s">
        <v>1976</v>
      </c>
      <c r="BK285" s="43" t="s">
        <v>1389</v>
      </c>
      <c r="BP285" s="48" t="s">
        <v>1406</v>
      </c>
      <c r="BR285" s="43" t="s">
        <v>1326</v>
      </c>
      <c r="BS285" s="43" t="s">
        <v>558</v>
      </c>
      <c r="BT285" s="43" t="s">
        <v>900</v>
      </c>
      <c r="BU285" s="43"/>
      <c r="BV285" s="43"/>
      <c r="BW285" s="243">
        <v>37664</v>
      </c>
      <c r="BX285" s="243"/>
      <c r="BY285" s="48" t="s">
        <v>451</v>
      </c>
      <c r="BZ285" s="43">
        <v>1.1000000000000001</v>
      </c>
      <c r="CA285" s="43" t="s">
        <v>1396</v>
      </c>
      <c r="CD285" s="124" t="s">
        <v>1397</v>
      </c>
      <c r="CE285" s="43">
        <v>6292</v>
      </c>
      <c r="CF285" s="43" t="s">
        <v>1990</v>
      </c>
      <c r="CG285" s="251">
        <v>37664</v>
      </c>
      <c r="CH285" s="126"/>
      <c r="CK285" s="39" t="s">
        <v>451</v>
      </c>
      <c r="CL285" s="43">
        <v>200</v>
      </c>
      <c r="CM285" s="43" t="s">
        <v>1396</v>
      </c>
      <c r="CP285" s="43" t="s">
        <v>1397</v>
      </c>
      <c r="CQ285" s="43">
        <v>1680</v>
      </c>
      <c r="DR285" s="38"/>
    </row>
    <row r="286" spans="1:122" s="39" customFormat="1" hidden="1" x14ac:dyDescent="0.2">
      <c r="A286" s="44" t="str">
        <f t="shared" si="88"/>
        <v>Endicott</v>
      </c>
      <c r="B286" s="44" t="str">
        <f t="shared" si="116"/>
        <v>1,1,2-Trichloro-1,2,2-trifluoroethane</v>
      </c>
      <c r="C286" s="38" t="s">
        <v>2587</v>
      </c>
      <c r="D286" s="38" t="str">
        <f t="shared" si="115"/>
        <v>LS</v>
      </c>
      <c r="E286" s="44" t="s">
        <v>372</v>
      </c>
      <c r="F286" s="155" t="str">
        <f t="shared" si="94"/>
        <v>Institutional 003</v>
      </c>
      <c r="G286" s="44" t="str">
        <f t="shared" si="89"/>
        <v>institutional</v>
      </c>
      <c r="H286" s="44" t="str">
        <f t="shared" si="90"/>
        <v>Basement - full</v>
      </c>
      <c r="I286" s="38"/>
      <c r="J286" s="38"/>
      <c r="K286" s="38"/>
      <c r="L286" s="44"/>
      <c r="M286" s="38" t="str">
        <f t="shared" si="117"/>
        <v>Y</v>
      </c>
      <c r="N286" s="38" t="str">
        <f t="shared" si="91"/>
        <v>n</v>
      </c>
      <c r="O286" s="38" t="s">
        <v>541</v>
      </c>
      <c r="P286" s="38" t="s">
        <v>310</v>
      </c>
      <c r="Q286" s="38"/>
      <c r="R286" s="38"/>
      <c r="S286" s="38"/>
      <c r="T286" s="38"/>
      <c r="U286" s="38"/>
      <c r="V286" s="38"/>
      <c r="W286" s="38"/>
      <c r="X286" s="38"/>
      <c r="Y286" s="38" t="str">
        <f t="shared" si="118"/>
        <v>Y</v>
      </c>
      <c r="Z286" s="38" t="str">
        <f t="shared" si="92"/>
        <v>n</v>
      </c>
      <c r="AA286" s="38" t="s">
        <v>541</v>
      </c>
      <c r="AC286" s="59">
        <v>3</v>
      </c>
      <c r="AD286" s="204">
        <v>0.22999999999999998</v>
      </c>
      <c r="AE286" s="38">
        <v>1</v>
      </c>
      <c r="AF286" s="38">
        <v>0</v>
      </c>
      <c r="AG286" s="125"/>
      <c r="AI286" s="123"/>
      <c r="AJ286" s="40">
        <f t="shared" si="84"/>
        <v>3</v>
      </c>
      <c r="AK286" s="40"/>
      <c r="AL286" s="40"/>
      <c r="AM286" s="40">
        <f t="shared" si="95"/>
        <v>0.69</v>
      </c>
      <c r="AN286" s="39">
        <f t="shared" si="93"/>
        <v>1.8</v>
      </c>
      <c r="AO286" s="204"/>
      <c r="AP286" s="204">
        <f t="shared" si="85"/>
        <v>0.22999999999999998</v>
      </c>
      <c r="AQ286" s="45"/>
      <c r="AR286" s="45"/>
      <c r="AS286" s="115"/>
      <c r="AT286" s="115"/>
      <c r="AU286" s="115">
        <f t="shared" si="96"/>
        <v>1</v>
      </c>
      <c r="AV286" s="115">
        <f t="shared" si="97"/>
        <v>0</v>
      </c>
      <c r="AY286" s="115"/>
      <c r="AZ286" s="115"/>
      <c r="BA286" s="43">
        <v>32</v>
      </c>
      <c r="BB286" s="43" t="s">
        <v>2013</v>
      </c>
      <c r="BC286" s="48" t="s">
        <v>1403</v>
      </c>
      <c r="BE286" s="37" t="s">
        <v>2345</v>
      </c>
      <c r="BG286" s="43">
        <v>297</v>
      </c>
      <c r="BH286" s="43" t="s">
        <v>1325</v>
      </c>
      <c r="BJ286" s="43" t="s">
        <v>1976</v>
      </c>
      <c r="BK286" s="43" t="s">
        <v>1389</v>
      </c>
      <c r="BP286" s="48" t="s">
        <v>1406</v>
      </c>
      <c r="BR286" s="43" t="s">
        <v>1326</v>
      </c>
      <c r="BS286" s="43" t="s">
        <v>1132</v>
      </c>
      <c r="BT286" s="43" t="s">
        <v>1990</v>
      </c>
      <c r="BU286" s="43"/>
      <c r="BV286" s="43"/>
      <c r="BW286" s="243">
        <v>37664</v>
      </c>
      <c r="BX286" s="243"/>
      <c r="BY286" s="48" t="s">
        <v>450</v>
      </c>
      <c r="BZ286" s="43">
        <v>0.69</v>
      </c>
      <c r="CA286" s="43" t="s">
        <v>1396</v>
      </c>
      <c r="CD286" s="124" t="s">
        <v>1397</v>
      </c>
      <c r="CE286" s="43">
        <v>6264</v>
      </c>
      <c r="CF286" s="43" t="s">
        <v>1990</v>
      </c>
      <c r="CG286" s="251">
        <v>37664</v>
      </c>
      <c r="CH286" s="126"/>
      <c r="CK286" s="39" t="s">
        <v>451</v>
      </c>
      <c r="CL286" s="43">
        <v>3</v>
      </c>
      <c r="CM286" s="43" t="s">
        <v>1396</v>
      </c>
      <c r="CP286" s="43" t="s">
        <v>1397</v>
      </c>
      <c r="CQ286" s="43">
        <v>1761</v>
      </c>
      <c r="DR286" s="38"/>
    </row>
    <row r="287" spans="1:122" s="39" customFormat="1" hidden="1" x14ac:dyDescent="0.2">
      <c r="A287" s="44" t="str">
        <f t="shared" si="88"/>
        <v>Endicott</v>
      </c>
      <c r="B287" s="44" t="str">
        <f t="shared" si="116"/>
        <v>1,1,2-Trichloro-1,2,2-trifluoroethane</v>
      </c>
      <c r="C287" s="38" t="s">
        <v>2587</v>
      </c>
      <c r="D287" s="38" t="str">
        <f t="shared" si="115"/>
        <v>LS</v>
      </c>
      <c r="E287" s="44" t="s">
        <v>372</v>
      </c>
      <c r="F287" s="155" t="str">
        <f t="shared" si="94"/>
        <v>Institutional 003</v>
      </c>
      <c r="G287" s="44" t="str">
        <f t="shared" si="89"/>
        <v>institutional</v>
      </c>
      <c r="H287" s="44" t="str">
        <f t="shared" si="90"/>
        <v>Basement - full</v>
      </c>
      <c r="I287" s="38"/>
      <c r="J287" s="38"/>
      <c r="K287" s="38"/>
      <c r="L287" s="44"/>
      <c r="M287" s="38" t="str">
        <f t="shared" si="117"/>
        <v>Y</v>
      </c>
      <c r="N287" s="38" t="str">
        <f t="shared" si="91"/>
        <v>n</v>
      </c>
      <c r="O287" s="38" t="s">
        <v>541</v>
      </c>
      <c r="P287" s="38" t="s">
        <v>310</v>
      </c>
      <c r="Q287" s="38"/>
      <c r="R287" s="38"/>
      <c r="S287" s="38"/>
      <c r="T287" s="38"/>
      <c r="U287" s="38"/>
      <c r="V287" s="38"/>
      <c r="W287" s="38"/>
      <c r="X287" s="38"/>
      <c r="Y287" s="38" t="str">
        <f t="shared" si="118"/>
        <v>Y</v>
      </c>
      <c r="Z287" s="38" t="str">
        <f t="shared" si="92"/>
        <v>n</v>
      </c>
      <c r="AA287" s="38" t="s">
        <v>541</v>
      </c>
      <c r="AC287" s="59">
        <v>3</v>
      </c>
      <c r="AD287" s="204">
        <v>0.22666666666666668</v>
      </c>
      <c r="AE287" s="38">
        <v>1</v>
      </c>
      <c r="AF287" s="38">
        <v>0</v>
      </c>
      <c r="AG287" s="125"/>
      <c r="AI287" s="123"/>
      <c r="AJ287" s="40">
        <f t="shared" si="84"/>
        <v>3</v>
      </c>
      <c r="AK287" s="40"/>
      <c r="AL287" s="40"/>
      <c r="AM287" s="40">
        <f t="shared" si="95"/>
        <v>0.68</v>
      </c>
      <c r="AN287" s="39">
        <f t="shared" si="93"/>
        <v>1.8</v>
      </c>
      <c r="AO287" s="204"/>
      <c r="AP287" s="204">
        <f t="shared" si="85"/>
        <v>0.22666666666666668</v>
      </c>
      <c r="AQ287" s="45"/>
      <c r="AR287" s="45"/>
      <c r="AS287" s="115"/>
      <c r="AT287" s="115"/>
      <c r="AU287" s="115">
        <f t="shared" si="96"/>
        <v>1</v>
      </c>
      <c r="AV287" s="115">
        <f t="shared" si="97"/>
        <v>0</v>
      </c>
      <c r="AY287" s="115"/>
      <c r="AZ287" s="115"/>
      <c r="BA287" s="43">
        <v>32</v>
      </c>
      <c r="BB287" s="43" t="s">
        <v>2013</v>
      </c>
      <c r="BC287" s="48" t="s">
        <v>1403</v>
      </c>
      <c r="BE287" s="37" t="s">
        <v>2345</v>
      </c>
      <c r="BG287" s="43">
        <v>297</v>
      </c>
      <c r="BH287" s="43" t="s">
        <v>1325</v>
      </c>
      <c r="BJ287" s="43" t="s">
        <v>1976</v>
      </c>
      <c r="BK287" s="43" t="s">
        <v>1389</v>
      </c>
      <c r="BP287" s="48" t="s">
        <v>1406</v>
      </c>
      <c r="BR287" s="43" t="s">
        <v>1326</v>
      </c>
      <c r="BS287" s="43" t="s">
        <v>1132</v>
      </c>
      <c r="BT287" s="43" t="s">
        <v>900</v>
      </c>
      <c r="BU287" s="43"/>
      <c r="BV287" s="43"/>
      <c r="BW287" s="243">
        <v>37664</v>
      </c>
      <c r="BX287" s="243"/>
      <c r="BY287" s="48" t="s">
        <v>451</v>
      </c>
      <c r="BZ287" s="43">
        <v>0.68</v>
      </c>
      <c r="CA287" s="43" t="s">
        <v>1396</v>
      </c>
      <c r="CD287" s="124" t="s">
        <v>1397</v>
      </c>
      <c r="CE287" s="43">
        <v>6297</v>
      </c>
      <c r="CF287" s="43" t="s">
        <v>1990</v>
      </c>
      <c r="CG287" s="251">
        <v>37664</v>
      </c>
      <c r="CH287" s="126"/>
      <c r="CK287" s="39" t="s">
        <v>451</v>
      </c>
      <c r="CL287" s="43">
        <v>3</v>
      </c>
      <c r="CM287" s="43" t="s">
        <v>1396</v>
      </c>
      <c r="CP287" s="43" t="s">
        <v>1397</v>
      </c>
      <c r="CQ287" s="43">
        <v>1762</v>
      </c>
      <c r="DR287" s="38"/>
    </row>
    <row r="288" spans="1:122" s="39" customFormat="1" hidden="1" x14ac:dyDescent="0.2">
      <c r="A288" s="44" t="str">
        <f t="shared" si="88"/>
        <v>Endicott</v>
      </c>
      <c r="B288" s="44" t="str">
        <f t="shared" si="116"/>
        <v>cis-1,2-Dichloroethylene</v>
      </c>
      <c r="C288" s="38" t="s">
        <v>2587</v>
      </c>
      <c r="D288" s="38" t="str">
        <f t="shared" si="115"/>
        <v>LS</v>
      </c>
      <c r="E288" s="44" t="s">
        <v>372</v>
      </c>
      <c r="F288" s="155" t="str">
        <f t="shared" si="94"/>
        <v>Institutional 003</v>
      </c>
      <c r="G288" s="44" t="str">
        <f t="shared" si="89"/>
        <v>institutional</v>
      </c>
      <c r="H288" s="44" t="str">
        <f t="shared" si="90"/>
        <v>Basement - full</v>
      </c>
      <c r="I288" s="38"/>
      <c r="J288" s="38"/>
      <c r="K288" s="38"/>
      <c r="L288" s="44"/>
      <c r="M288" s="38" t="str">
        <f t="shared" si="117"/>
        <v>Y</v>
      </c>
      <c r="N288" s="38" t="str">
        <f t="shared" si="91"/>
        <v>Y</v>
      </c>
      <c r="O288" s="38" t="str">
        <f t="shared" ref="O288:O305" si="119">IF(AJ288="","",IF(M288="N","n","Y"))</f>
        <v>Y</v>
      </c>
      <c r="P288" s="38"/>
      <c r="Q288" s="38"/>
      <c r="R288" s="38"/>
      <c r="S288" s="38"/>
      <c r="T288" s="38"/>
      <c r="U288" s="38"/>
      <c r="V288" s="38"/>
      <c r="W288" s="38"/>
      <c r="X288" s="38"/>
      <c r="Y288" s="38" t="str">
        <f t="shared" si="118"/>
        <v>Y</v>
      </c>
      <c r="Z288" s="38" t="str">
        <f t="shared" si="92"/>
        <v>Y</v>
      </c>
      <c r="AA288" s="38" t="str">
        <f t="shared" ref="AA288:AA305" si="120">IF(AM288="","",IF(Y288="N","n","Y"))</f>
        <v>Y</v>
      </c>
      <c r="AC288" s="59">
        <v>61</v>
      </c>
      <c r="AD288" s="204">
        <v>3.9344262295081967E-3</v>
      </c>
      <c r="AE288" s="38">
        <v>1</v>
      </c>
      <c r="AF288" s="38">
        <v>0</v>
      </c>
      <c r="AG288" s="125"/>
      <c r="AI288" s="123"/>
      <c r="AJ288" s="40">
        <f t="shared" si="84"/>
        <v>61</v>
      </c>
      <c r="AK288" s="40"/>
      <c r="AL288" s="40"/>
      <c r="AM288" s="40">
        <f t="shared" si="95"/>
        <v>0.24</v>
      </c>
      <c r="AN288" s="39" t="str">
        <f t="shared" si="93"/>
        <v/>
      </c>
      <c r="AO288" s="204"/>
      <c r="AP288" s="204">
        <f t="shared" si="85"/>
        <v>3.9344262295081967E-3</v>
      </c>
      <c r="AQ288" s="45"/>
      <c r="AR288" s="45"/>
      <c r="AS288" s="115"/>
      <c r="AT288" s="115"/>
      <c r="AU288" s="115">
        <f t="shared" si="96"/>
        <v>1</v>
      </c>
      <c r="AV288" s="115">
        <f t="shared" si="97"/>
        <v>0</v>
      </c>
      <c r="AY288" s="115"/>
      <c r="AZ288" s="115"/>
      <c r="BA288" s="43">
        <v>32</v>
      </c>
      <c r="BB288" s="43" t="s">
        <v>2013</v>
      </c>
      <c r="BC288" s="48" t="s">
        <v>1403</v>
      </c>
      <c r="BE288" s="37" t="s">
        <v>2345</v>
      </c>
      <c r="BG288" s="43">
        <v>297</v>
      </c>
      <c r="BH288" s="43" t="s">
        <v>1325</v>
      </c>
      <c r="BJ288" s="43" t="s">
        <v>1976</v>
      </c>
      <c r="BK288" s="43" t="s">
        <v>1389</v>
      </c>
      <c r="BP288" s="48" t="s">
        <v>1406</v>
      </c>
      <c r="BR288" s="43" t="s">
        <v>1326</v>
      </c>
      <c r="BS288" s="43" t="s">
        <v>1400</v>
      </c>
      <c r="BT288" s="43" t="s">
        <v>1990</v>
      </c>
      <c r="BU288" s="43"/>
      <c r="BV288" s="43"/>
      <c r="BW288" s="243">
        <v>37664</v>
      </c>
      <c r="BX288" s="243"/>
      <c r="BY288" s="48" t="s">
        <v>451</v>
      </c>
      <c r="BZ288" s="43">
        <v>0.24</v>
      </c>
      <c r="CA288" s="43" t="s">
        <v>1396</v>
      </c>
      <c r="CD288" s="124" t="s">
        <v>1397</v>
      </c>
      <c r="CE288" s="43">
        <v>6251</v>
      </c>
      <c r="CF288" s="43" t="s">
        <v>1990</v>
      </c>
      <c r="CG288" s="251">
        <v>37664</v>
      </c>
      <c r="CH288" s="126"/>
      <c r="CK288" s="39" t="s">
        <v>451</v>
      </c>
      <c r="CL288" s="43">
        <v>61</v>
      </c>
      <c r="CM288" s="43" t="s">
        <v>1396</v>
      </c>
      <c r="CP288" s="43" t="s">
        <v>1397</v>
      </c>
      <c r="CQ288" s="43">
        <v>1627</v>
      </c>
      <c r="DR288" s="38"/>
    </row>
    <row r="289" spans="1:122" s="39" customFormat="1" hidden="1" x14ac:dyDescent="0.2">
      <c r="A289" s="44" t="str">
        <f t="shared" si="88"/>
        <v>Endicott</v>
      </c>
      <c r="B289" s="44" t="str">
        <f t="shared" si="116"/>
        <v>Tetrachloroethylene</v>
      </c>
      <c r="C289" s="38" t="s">
        <v>2587</v>
      </c>
      <c r="D289" s="38" t="str">
        <f t="shared" si="115"/>
        <v>LS</v>
      </c>
      <c r="E289" s="44" t="s">
        <v>372</v>
      </c>
      <c r="F289" s="155" t="str">
        <f t="shared" si="94"/>
        <v>Institutional 003</v>
      </c>
      <c r="G289" s="44" t="str">
        <f t="shared" si="89"/>
        <v>institutional</v>
      </c>
      <c r="H289" s="44" t="str">
        <f t="shared" si="90"/>
        <v>Basement - full</v>
      </c>
      <c r="I289" s="38"/>
      <c r="J289" s="38"/>
      <c r="K289" s="38"/>
      <c r="L289" s="44"/>
      <c r="M289" s="38" t="str">
        <f t="shared" si="117"/>
        <v>Y</v>
      </c>
      <c r="N289" s="38" t="str">
        <f t="shared" si="91"/>
        <v>Y</v>
      </c>
      <c r="O289" s="38" t="s">
        <v>541</v>
      </c>
      <c r="P289" s="44" t="s">
        <v>2370</v>
      </c>
      <c r="Q289" s="38"/>
      <c r="R289" s="38"/>
      <c r="S289" s="38"/>
      <c r="T289" s="38"/>
      <c r="U289" s="38"/>
      <c r="V289" s="38"/>
      <c r="W289" s="38"/>
      <c r="X289" s="38"/>
      <c r="Y289" s="38" t="str">
        <f t="shared" si="118"/>
        <v>Y</v>
      </c>
      <c r="Z289" s="38" t="str">
        <f t="shared" si="92"/>
        <v>n</v>
      </c>
      <c r="AA289" s="38" t="str">
        <f t="shared" si="120"/>
        <v>Y</v>
      </c>
      <c r="AC289" s="59">
        <v>3500</v>
      </c>
      <c r="AD289" s="204">
        <v>6.1904761904761998E-4</v>
      </c>
      <c r="AE289" s="38">
        <v>1</v>
      </c>
      <c r="AF289" s="38">
        <v>0</v>
      </c>
      <c r="AG289" s="125"/>
      <c r="AI289" s="123"/>
      <c r="AJ289" s="40">
        <f t="shared" si="84"/>
        <v>3500</v>
      </c>
      <c r="AK289" s="40"/>
      <c r="AL289" s="40"/>
      <c r="AM289" s="40">
        <f t="shared" si="95"/>
        <v>2.1666666666666701</v>
      </c>
      <c r="AN289" s="39">
        <f t="shared" si="93"/>
        <v>3.8</v>
      </c>
      <c r="AO289" s="204"/>
      <c r="AP289" s="204">
        <f t="shared" si="85"/>
        <v>6.1904761904761998E-4</v>
      </c>
      <c r="AQ289" s="45"/>
      <c r="AR289" s="45"/>
      <c r="AS289" s="115"/>
      <c r="AT289" s="115"/>
      <c r="AU289" s="115">
        <f t="shared" si="96"/>
        <v>1</v>
      </c>
      <c r="AV289" s="115">
        <f t="shared" si="97"/>
        <v>0</v>
      </c>
      <c r="AY289" s="115"/>
      <c r="AZ289" s="115"/>
      <c r="BA289" s="43">
        <v>32</v>
      </c>
      <c r="BB289" s="43" t="s">
        <v>2013</v>
      </c>
      <c r="BC289" s="48" t="s">
        <v>1403</v>
      </c>
      <c r="BE289" s="37" t="s">
        <v>2345</v>
      </c>
      <c r="BG289" s="43">
        <v>297</v>
      </c>
      <c r="BH289" s="43" t="s">
        <v>1325</v>
      </c>
      <c r="BJ289" s="43" t="s">
        <v>1976</v>
      </c>
      <c r="BK289" s="43" t="s">
        <v>1389</v>
      </c>
      <c r="BP289" s="48" t="s">
        <v>1406</v>
      </c>
      <c r="BR289" s="43" t="s">
        <v>1326</v>
      </c>
      <c r="BS289" s="43" t="s">
        <v>2057</v>
      </c>
      <c r="BT289" s="43" t="s">
        <v>1990</v>
      </c>
      <c r="BU289" s="43"/>
      <c r="BV289" s="43"/>
      <c r="BW289" s="243">
        <v>37664</v>
      </c>
      <c r="BX289" s="243"/>
      <c r="BY289" s="43" t="s">
        <v>560</v>
      </c>
      <c r="BZ289" s="43">
        <v>2.1666666666666701</v>
      </c>
      <c r="CA289" s="43" t="s">
        <v>1396</v>
      </c>
      <c r="CD289" s="124" t="s">
        <v>1397</v>
      </c>
      <c r="CE289" s="43">
        <v>13856</v>
      </c>
      <c r="CF289" s="43" t="s">
        <v>1990</v>
      </c>
      <c r="CG289" s="251">
        <v>37664</v>
      </c>
      <c r="CH289" s="126"/>
      <c r="CK289" s="39" t="s">
        <v>451</v>
      </c>
      <c r="CL289" s="43">
        <v>3500</v>
      </c>
      <c r="CM289" s="43" t="s">
        <v>1396</v>
      </c>
      <c r="CP289" s="43" t="s">
        <v>1397</v>
      </c>
      <c r="CQ289" s="43">
        <v>1978</v>
      </c>
      <c r="DR289" s="38"/>
    </row>
    <row r="290" spans="1:122" s="39" customFormat="1" hidden="1" x14ac:dyDescent="0.2">
      <c r="A290" s="44" t="str">
        <f t="shared" si="88"/>
        <v>Endicott</v>
      </c>
      <c r="B290" s="44" t="str">
        <f t="shared" si="116"/>
        <v>Tetrachloroethylene</v>
      </c>
      <c r="C290" s="38" t="s">
        <v>2587</v>
      </c>
      <c r="D290" s="38" t="str">
        <f t="shared" si="115"/>
        <v>LS</v>
      </c>
      <c r="E290" s="44" t="s">
        <v>372</v>
      </c>
      <c r="F290" s="155" t="str">
        <f t="shared" si="94"/>
        <v>Institutional 003</v>
      </c>
      <c r="G290" s="44" t="str">
        <f t="shared" si="89"/>
        <v>institutional</v>
      </c>
      <c r="H290" s="44" t="str">
        <f t="shared" si="90"/>
        <v>Basement - full</v>
      </c>
      <c r="I290" s="38"/>
      <c r="J290" s="38"/>
      <c r="K290" s="38"/>
      <c r="L290" s="44"/>
      <c r="M290" s="38" t="str">
        <f t="shared" si="117"/>
        <v>Y</v>
      </c>
      <c r="N290" s="38" t="str">
        <f t="shared" si="91"/>
        <v>Y</v>
      </c>
      <c r="O290" s="38" t="str">
        <f t="shared" si="119"/>
        <v>Y</v>
      </c>
      <c r="P290" s="38"/>
      <c r="Q290" s="38"/>
      <c r="R290" s="38"/>
      <c r="S290" s="38"/>
      <c r="T290" s="38"/>
      <c r="U290" s="38"/>
      <c r="V290" s="38"/>
      <c r="W290" s="38"/>
      <c r="X290" s="38"/>
      <c r="Y290" s="38" t="str">
        <f t="shared" si="118"/>
        <v>Y</v>
      </c>
      <c r="Z290" s="38" t="str">
        <f t="shared" si="92"/>
        <v>Y</v>
      </c>
      <c r="AA290" s="38" t="str">
        <f t="shared" si="120"/>
        <v>Y</v>
      </c>
      <c r="AC290" s="59">
        <v>3500</v>
      </c>
      <c r="AD290" s="204">
        <v>1.1428571428571429E-3</v>
      </c>
      <c r="AE290" s="38">
        <v>1</v>
      </c>
      <c r="AF290" s="38">
        <v>0</v>
      </c>
      <c r="AG290" s="125"/>
      <c r="AI290" s="123"/>
      <c r="AJ290" s="40">
        <f t="shared" ref="AJ290:AJ353" si="121">IF(CL290="","",IF(CM290="mg/m3",1000*CL290,IF(CM290="ppbv",CL290*INDEX(ppbv_ug_m3,MATCH(BS290,ChemName,0)),CL290)))</f>
        <v>3500</v>
      </c>
      <c r="AK290" s="40"/>
      <c r="AL290" s="40"/>
      <c r="AM290" s="40">
        <f t="shared" si="95"/>
        <v>4</v>
      </c>
      <c r="AN290" s="39">
        <f t="shared" si="93"/>
        <v>3.8</v>
      </c>
      <c r="AO290" s="204"/>
      <c r="AP290" s="204">
        <f t="shared" ref="AP290:AP353" si="122">IF(AJ290="","",AM290/AJ290)</f>
        <v>1.1428571428571429E-3</v>
      </c>
      <c r="AQ290" s="45"/>
      <c r="AR290" s="45"/>
      <c r="AS290" s="115"/>
      <c r="AT290" s="115"/>
      <c r="AU290" s="115">
        <f t="shared" si="96"/>
        <v>1</v>
      </c>
      <c r="AV290" s="115">
        <f t="shared" si="97"/>
        <v>0</v>
      </c>
      <c r="AY290" s="115"/>
      <c r="AZ290" s="115"/>
      <c r="BA290" s="43">
        <v>32</v>
      </c>
      <c r="BB290" s="43" t="s">
        <v>2013</v>
      </c>
      <c r="BC290" s="48" t="s">
        <v>1403</v>
      </c>
      <c r="BE290" s="37" t="s">
        <v>2345</v>
      </c>
      <c r="BG290" s="43">
        <v>297</v>
      </c>
      <c r="BH290" s="43" t="s">
        <v>1325</v>
      </c>
      <c r="BJ290" s="43" t="s">
        <v>1976</v>
      </c>
      <c r="BK290" s="43" t="s">
        <v>1389</v>
      </c>
      <c r="BP290" s="48" t="s">
        <v>1406</v>
      </c>
      <c r="BR290" s="43" t="s">
        <v>1326</v>
      </c>
      <c r="BS290" s="43" t="s">
        <v>2057</v>
      </c>
      <c r="BT290" s="43" t="s">
        <v>1990</v>
      </c>
      <c r="BU290" s="43"/>
      <c r="BV290" s="43"/>
      <c r="BW290" s="243">
        <v>37664</v>
      </c>
      <c r="BX290" s="243"/>
      <c r="BY290" s="48" t="s">
        <v>451</v>
      </c>
      <c r="BZ290" s="43">
        <v>4</v>
      </c>
      <c r="CA290" s="43" t="s">
        <v>1396</v>
      </c>
      <c r="CD290" s="124" t="s">
        <v>1397</v>
      </c>
      <c r="CE290" s="43">
        <v>6255</v>
      </c>
      <c r="CF290" s="43" t="s">
        <v>1990</v>
      </c>
      <c r="CG290" s="251">
        <v>37664</v>
      </c>
      <c r="CH290" s="126"/>
      <c r="CK290" s="39" t="s">
        <v>451</v>
      </c>
      <c r="CL290" s="43">
        <v>3500</v>
      </c>
      <c r="CM290" s="43" t="s">
        <v>1396</v>
      </c>
      <c r="CP290" s="43" t="s">
        <v>1397</v>
      </c>
      <c r="CQ290" s="43">
        <v>1534</v>
      </c>
      <c r="DR290" s="38"/>
    </row>
    <row r="291" spans="1:122" s="39" customFormat="1" hidden="1" x14ac:dyDescent="0.2">
      <c r="A291" s="44" t="str">
        <f t="shared" si="88"/>
        <v>Endicott</v>
      </c>
      <c r="B291" s="44" t="str">
        <f t="shared" si="116"/>
        <v>Tetrachloroethylene</v>
      </c>
      <c r="C291" s="38" t="s">
        <v>2587</v>
      </c>
      <c r="D291" s="38" t="str">
        <f t="shared" si="115"/>
        <v>LS</v>
      </c>
      <c r="E291" s="44" t="s">
        <v>372</v>
      </c>
      <c r="F291" s="155" t="str">
        <f t="shared" si="94"/>
        <v>Institutional 003</v>
      </c>
      <c r="G291" s="44" t="str">
        <f t="shared" si="89"/>
        <v>institutional</v>
      </c>
      <c r="H291" s="44" t="str">
        <f t="shared" si="90"/>
        <v>Basement - full</v>
      </c>
      <c r="I291" s="38"/>
      <c r="J291" s="38"/>
      <c r="K291" s="38"/>
      <c r="L291" s="44"/>
      <c r="M291" s="38" t="str">
        <f t="shared" si="117"/>
        <v>Y</v>
      </c>
      <c r="N291" s="38" t="str">
        <f t="shared" si="91"/>
        <v>n</v>
      </c>
      <c r="O291" s="38" t="str">
        <f t="shared" si="119"/>
        <v>Y</v>
      </c>
      <c r="P291" s="38"/>
      <c r="Q291" s="38"/>
      <c r="R291" s="38"/>
      <c r="S291" s="38"/>
      <c r="T291" s="38"/>
      <c r="U291" s="38"/>
      <c r="V291" s="38"/>
      <c r="W291" s="38"/>
      <c r="X291" s="38"/>
      <c r="Y291" s="38" t="str">
        <f t="shared" si="118"/>
        <v>Y</v>
      </c>
      <c r="Z291" s="38" t="str">
        <f t="shared" si="92"/>
        <v>n</v>
      </c>
      <c r="AA291" s="38" t="str">
        <f t="shared" si="120"/>
        <v>Y</v>
      </c>
      <c r="AC291" s="59">
        <v>130</v>
      </c>
      <c r="AD291" s="204">
        <v>7.6923076923076927E-3</v>
      </c>
      <c r="AE291" s="38">
        <v>1</v>
      </c>
      <c r="AF291" s="38">
        <v>0</v>
      </c>
      <c r="AG291" s="125"/>
      <c r="AI291" s="123"/>
      <c r="AJ291" s="40">
        <f t="shared" si="121"/>
        <v>130</v>
      </c>
      <c r="AK291" s="40"/>
      <c r="AL291" s="40"/>
      <c r="AM291" s="40">
        <f t="shared" si="95"/>
        <v>1</v>
      </c>
      <c r="AN291" s="39">
        <f t="shared" si="93"/>
        <v>3.8</v>
      </c>
      <c r="AO291" s="204"/>
      <c r="AP291" s="204">
        <f t="shared" si="122"/>
        <v>7.6923076923076927E-3</v>
      </c>
      <c r="AQ291" s="45"/>
      <c r="AR291" s="45"/>
      <c r="AS291" s="115"/>
      <c r="AT291" s="115"/>
      <c r="AU291" s="115">
        <f t="shared" si="96"/>
        <v>1</v>
      </c>
      <c r="AV291" s="115">
        <f t="shared" si="97"/>
        <v>0</v>
      </c>
      <c r="AY291" s="115"/>
      <c r="AZ291" s="115"/>
      <c r="BA291" s="43">
        <v>32</v>
      </c>
      <c r="BB291" s="43" t="s">
        <v>2013</v>
      </c>
      <c r="BC291" s="48" t="s">
        <v>1403</v>
      </c>
      <c r="BE291" s="37" t="s">
        <v>2345</v>
      </c>
      <c r="BG291" s="43">
        <v>297</v>
      </c>
      <c r="BH291" s="43" t="s">
        <v>1325</v>
      </c>
      <c r="BJ291" s="43" t="s">
        <v>1976</v>
      </c>
      <c r="BK291" s="43" t="s">
        <v>1389</v>
      </c>
      <c r="BP291" s="48" t="s">
        <v>1406</v>
      </c>
      <c r="BR291" s="43" t="s">
        <v>1326</v>
      </c>
      <c r="BS291" s="43" t="s">
        <v>2057</v>
      </c>
      <c r="BT291" s="43" t="s">
        <v>1990</v>
      </c>
      <c r="BU291" s="43"/>
      <c r="BV291" s="43"/>
      <c r="BW291" s="243">
        <v>37664</v>
      </c>
      <c r="BX291" s="243"/>
      <c r="BY291" s="48" t="s">
        <v>450</v>
      </c>
      <c r="BZ291" s="43">
        <v>1</v>
      </c>
      <c r="CA291" s="43" t="s">
        <v>1396</v>
      </c>
      <c r="CD291" s="124" t="s">
        <v>1397</v>
      </c>
      <c r="CE291" s="43">
        <v>6266</v>
      </c>
      <c r="CF291" s="43" t="s">
        <v>1990</v>
      </c>
      <c r="CG291" s="251">
        <v>37664</v>
      </c>
      <c r="CH291" s="126"/>
      <c r="CK291" s="39" t="s">
        <v>451</v>
      </c>
      <c r="CL291" s="43">
        <v>130</v>
      </c>
      <c r="CM291" s="43" t="s">
        <v>1396</v>
      </c>
      <c r="CP291" s="43" t="s">
        <v>1397</v>
      </c>
      <c r="CQ291" s="43">
        <v>1535</v>
      </c>
      <c r="DR291" s="38"/>
    </row>
    <row r="292" spans="1:122" s="39" customFormat="1" hidden="1" x14ac:dyDescent="0.2">
      <c r="A292" s="44" t="str">
        <f t="shared" si="88"/>
        <v>Endicott</v>
      </c>
      <c r="B292" s="44" t="str">
        <f t="shared" si="116"/>
        <v>Tetrachloroethylene</v>
      </c>
      <c r="C292" s="38" t="s">
        <v>2587</v>
      </c>
      <c r="D292" s="38" t="str">
        <f t="shared" si="115"/>
        <v>LS</v>
      </c>
      <c r="E292" s="44" t="s">
        <v>372</v>
      </c>
      <c r="F292" s="155" t="str">
        <f t="shared" si="94"/>
        <v>Institutional 003</v>
      </c>
      <c r="G292" s="44" t="str">
        <f t="shared" si="89"/>
        <v>institutional</v>
      </c>
      <c r="H292" s="44" t="str">
        <f t="shared" si="90"/>
        <v>Basement - full</v>
      </c>
      <c r="I292" s="38"/>
      <c r="J292" s="38"/>
      <c r="K292" s="38"/>
      <c r="L292" s="44"/>
      <c r="M292" s="38" t="str">
        <f t="shared" si="117"/>
        <v>Y</v>
      </c>
      <c r="N292" s="38" t="str">
        <f t="shared" si="91"/>
        <v>n</v>
      </c>
      <c r="O292" s="38" t="str">
        <f t="shared" si="119"/>
        <v>Y</v>
      </c>
      <c r="P292" s="38"/>
      <c r="Q292" s="38"/>
      <c r="R292" s="38"/>
      <c r="S292" s="38"/>
      <c r="T292" s="38"/>
      <c r="U292" s="38"/>
      <c r="V292" s="38"/>
      <c r="W292" s="38"/>
      <c r="X292" s="38"/>
      <c r="Y292" s="38" t="str">
        <f t="shared" si="118"/>
        <v>Y</v>
      </c>
      <c r="Z292" s="38" t="str">
        <f t="shared" si="92"/>
        <v>n</v>
      </c>
      <c r="AA292" s="38" t="str">
        <f t="shared" si="120"/>
        <v>Y</v>
      </c>
      <c r="AC292" s="59">
        <v>130</v>
      </c>
      <c r="AD292" s="204">
        <v>1.1538461538461539E-2</v>
      </c>
      <c r="AE292" s="38">
        <v>1</v>
      </c>
      <c r="AF292" s="38">
        <v>0</v>
      </c>
      <c r="AG292" s="125"/>
      <c r="AI292" s="123"/>
      <c r="AJ292" s="40">
        <f t="shared" si="121"/>
        <v>130</v>
      </c>
      <c r="AK292" s="40"/>
      <c r="AL292" s="40"/>
      <c r="AM292" s="40">
        <f t="shared" si="95"/>
        <v>1.5</v>
      </c>
      <c r="AN292" s="39">
        <f t="shared" si="93"/>
        <v>3.8</v>
      </c>
      <c r="AO292" s="204"/>
      <c r="AP292" s="204">
        <f t="shared" si="122"/>
        <v>1.1538461538461539E-2</v>
      </c>
      <c r="AQ292" s="45"/>
      <c r="AR292" s="45"/>
      <c r="AS292" s="115"/>
      <c r="AT292" s="115"/>
      <c r="AU292" s="115">
        <f t="shared" si="96"/>
        <v>1</v>
      </c>
      <c r="AV292" s="115">
        <f t="shared" si="97"/>
        <v>0</v>
      </c>
      <c r="AY292" s="115"/>
      <c r="AZ292" s="115"/>
      <c r="BA292" s="43">
        <v>32</v>
      </c>
      <c r="BB292" s="43" t="s">
        <v>2013</v>
      </c>
      <c r="BC292" s="48" t="s">
        <v>1403</v>
      </c>
      <c r="BE292" s="37" t="s">
        <v>2345</v>
      </c>
      <c r="BG292" s="43">
        <v>297</v>
      </c>
      <c r="BH292" s="43" t="s">
        <v>1325</v>
      </c>
      <c r="BJ292" s="43" t="s">
        <v>1976</v>
      </c>
      <c r="BK292" s="43" t="s">
        <v>1389</v>
      </c>
      <c r="BP292" s="48" t="s">
        <v>1406</v>
      </c>
      <c r="BR292" s="43" t="s">
        <v>1326</v>
      </c>
      <c r="BS292" s="43" t="s">
        <v>2057</v>
      </c>
      <c r="BT292" s="43" t="s">
        <v>900</v>
      </c>
      <c r="BU292" s="43"/>
      <c r="BV292" s="43"/>
      <c r="BW292" s="243">
        <v>37664</v>
      </c>
      <c r="BX292" s="243"/>
      <c r="BY292" s="48" t="s">
        <v>451</v>
      </c>
      <c r="BZ292" s="43">
        <v>1.5</v>
      </c>
      <c r="CA292" s="43" t="s">
        <v>1396</v>
      </c>
      <c r="CD292" s="124" t="s">
        <v>1397</v>
      </c>
      <c r="CE292" s="43">
        <v>6299</v>
      </c>
      <c r="CF292" s="43" t="s">
        <v>1990</v>
      </c>
      <c r="CG292" s="251">
        <v>37664</v>
      </c>
      <c r="CH292" s="126"/>
      <c r="CK292" s="39" t="s">
        <v>451</v>
      </c>
      <c r="CL292" s="43">
        <v>130</v>
      </c>
      <c r="CM292" s="43" t="s">
        <v>1396</v>
      </c>
      <c r="CP292" s="43" t="s">
        <v>1397</v>
      </c>
      <c r="CQ292" s="43">
        <v>1536</v>
      </c>
      <c r="DR292" s="38"/>
    </row>
    <row r="293" spans="1:122" s="39" customFormat="1" hidden="1" x14ac:dyDescent="0.2">
      <c r="A293" s="44" t="str">
        <f t="shared" si="88"/>
        <v>Endicott</v>
      </c>
      <c r="B293" s="44" t="str">
        <f t="shared" si="116"/>
        <v>Trichloroethylene</v>
      </c>
      <c r="C293" s="38" t="s">
        <v>2587</v>
      </c>
      <c r="D293" s="38" t="str">
        <f t="shared" si="115"/>
        <v>LS</v>
      </c>
      <c r="E293" s="44" t="s">
        <v>372</v>
      </c>
      <c r="F293" s="155" t="str">
        <f t="shared" si="94"/>
        <v>Institutional 003</v>
      </c>
      <c r="G293" s="44" t="str">
        <f t="shared" si="89"/>
        <v>institutional</v>
      </c>
      <c r="H293" s="44" t="str">
        <f t="shared" si="90"/>
        <v>Basement - full</v>
      </c>
      <c r="I293" s="38"/>
      <c r="J293" s="38"/>
      <c r="K293" s="38"/>
      <c r="L293" s="44"/>
      <c r="M293" s="38" t="str">
        <f t="shared" si="117"/>
        <v>Y</v>
      </c>
      <c r="N293" s="38" t="str">
        <f t="shared" si="91"/>
        <v>Y</v>
      </c>
      <c r="O293" s="38" t="str">
        <f t="shared" si="119"/>
        <v>Y</v>
      </c>
      <c r="P293" s="38"/>
      <c r="Q293" s="38"/>
      <c r="R293" s="38"/>
      <c r="S293" s="38"/>
      <c r="T293" s="38"/>
      <c r="U293" s="38"/>
      <c r="V293" s="38"/>
      <c r="W293" s="38"/>
      <c r="X293" s="38"/>
      <c r="Y293" s="38" t="str">
        <f t="shared" si="118"/>
        <v>Y</v>
      </c>
      <c r="Z293" s="38" t="str">
        <f t="shared" si="92"/>
        <v>Y</v>
      </c>
      <c r="AA293" s="38" t="str">
        <f t="shared" si="120"/>
        <v>Y</v>
      </c>
      <c r="AC293" s="59">
        <v>1900</v>
      </c>
      <c r="AD293" s="204">
        <v>2.5263157894736842E-3</v>
      </c>
      <c r="AE293" s="38">
        <v>1</v>
      </c>
      <c r="AF293" s="38">
        <v>0</v>
      </c>
      <c r="AG293" s="125"/>
      <c r="AI293" s="123"/>
      <c r="AJ293" s="40">
        <f t="shared" si="121"/>
        <v>1900</v>
      </c>
      <c r="AK293" s="40"/>
      <c r="AL293" s="40"/>
      <c r="AM293" s="40">
        <f t="shared" si="95"/>
        <v>4.8</v>
      </c>
      <c r="AN293" s="39">
        <f t="shared" si="93"/>
        <v>0.5</v>
      </c>
      <c r="AO293" s="204"/>
      <c r="AP293" s="204">
        <f t="shared" si="122"/>
        <v>2.5263157894736842E-3</v>
      </c>
      <c r="AQ293" s="45"/>
      <c r="AR293" s="45"/>
      <c r="AS293" s="115"/>
      <c r="AT293" s="115"/>
      <c r="AU293" s="115">
        <f t="shared" si="96"/>
        <v>1</v>
      </c>
      <c r="AV293" s="115">
        <f t="shared" si="97"/>
        <v>0</v>
      </c>
      <c r="AY293" s="115"/>
      <c r="AZ293" s="115"/>
      <c r="BA293" s="43">
        <v>32</v>
      </c>
      <c r="BB293" s="43" t="s">
        <v>2013</v>
      </c>
      <c r="BC293" s="48" t="s">
        <v>1403</v>
      </c>
      <c r="BE293" s="37" t="s">
        <v>2345</v>
      </c>
      <c r="BG293" s="43">
        <v>297</v>
      </c>
      <c r="BH293" s="43" t="s">
        <v>1325</v>
      </c>
      <c r="BJ293" s="43" t="s">
        <v>1976</v>
      </c>
      <c r="BK293" s="43" t="s">
        <v>1389</v>
      </c>
      <c r="BP293" s="48" t="s">
        <v>1406</v>
      </c>
      <c r="BR293" s="43" t="s">
        <v>1326</v>
      </c>
      <c r="BS293" s="43" t="s">
        <v>1393</v>
      </c>
      <c r="BT293" s="43" t="s">
        <v>1990</v>
      </c>
      <c r="BU293" s="43"/>
      <c r="BV293" s="43"/>
      <c r="BW293" s="243">
        <v>37664</v>
      </c>
      <c r="BX293" s="243"/>
      <c r="BY293" s="48" t="s">
        <v>451</v>
      </c>
      <c r="BZ293" s="43">
        <v>4.8</v>
      </c>
      <c r="CA293" s="43" t="s">
        <v>1396</v>
      </c>
      <c r="CD293" s="124" t="s">
        <v>1397</v>
      </c>
      <c r="CE293" s="43">
        <v>6257</v>
      </c>
      <c r="CF293" s="43" t="s">
        <v>1990</v>
      </c>
      <c r="CG293" s="251">
        <v>37664</v>
      </c>
      <c r="CH293" s="126"/>
      <c r="CK293" s="39" t="s">
        <v>451</v>
      </c>
      <c r="CL293" s="43">
        <v>1900</v>
      </c>
      <c r="CM293" s="43" t="s">
        <v>1396</v>
      </c>
      <c r="CP293" s="43" t="s">
        <v>1397</v>
      </c>
      <c r="CQ293" s="43">
        <v>1587</v>
      </c>
      <c r="DR293" s="38"/>
    </row>
    <row r="294" spans="1:122" s="39" customFormat="1" hidden="1" x14ac:dyDescent="0.2">
      <c r="A294" s="44" t="str">
        <f t="shared" si="88"/>
        <v>Endicott</v>
      </c>
      <c r="B294" s="44" t="str">
        <f t="shared" si="116"/>
        <v>Trichloroethylene</v>
      </c>
      <c r="C294" s="38" t="s">
        <v>2587</v>
      </c>
      <c r="D294" s="38" t="str">
        <f t="shared" si="115"/>
        <v>LS</v>
      </c>
      <c r="E294" s="44" t="s">
        <v>372</v>
      </c>
      <c r="F294" s="155" t="str">
        <f t="shared" si="94"/>
        <v>Institutional 003</v>
      </c>
      <c r="G294" s="44" t="str">
        <f t="shared" si="89"/>
        <v>institutional</v>
      </c>
      <c r="H294" s="44" t="str">
        <f t="shared" si="90"/>
        <v>Basement - full</v>
      </c>
      <c r="I294" s="38"/>
      <c r="J294" s="38"/>
      <c r="K294" s="38"/>
      <c r="L294" s="44"/>
      <c r="M294" s="38" t="str">
        <f t="shared" si="117"/>
        <v>Y</v>
      </c>
      <c r="N294" s="38" t="str">
        <f t="shared" si="91"/>
        <v>Y</v>
      </c>
      <c r="O294" s="38" t="str">
        <f t="shared" si="119"/>
        <v>Y</v>
      </c>
      <c r="P294" s="38"/>
      <c r="Q294" s="38"/>
      <c r="R294" s="38"/>
      <c r="S294" s="38"/>
      <c r="T294" s="38"/>
      <c r="U294" s="38"/>
      <c r="V294" s="38"/>
      <c r="W294" s="38"/>
      <c r="X294" s="38"/>
      <c r="Y294" s="38" t="str">
        <f t="shared" si="118"/>
        <v>Y</v>
      </c>
      <c r="Z294" s="38" t="str">
        <f t="shared" si="92"/>
        <v>Y</v>
      </c>
      <c r="AA294" s="38" t="str">
        <f t="shared" si="120"/>
        <v>Y</v>
      </c>
      <c r="AC294" s="59">
        <v>740</v>
      </c>
      <c r="AD294" s="204">
        <v>2.7027027027027029E-3</v>
      </c>
      <c r="AE294" s="38">
        <v>1</v>
      </c>
      <c r="AF294" s="38">
        <v>0</v>
      </c>
      <c r="AG294" s="125"/>
      <c r="AI294" s="123"/>
      <c r="AJ294" s="40">
        <f t="shared" si="121"/>
        <v>740</v>
      </c>
      <c r="AK294" s="40"/>
      <c r="AL294" s="40"/>
      <c r="AM294" s="40">
        <f t="shared" si="95"/>
        <v>2</v>
      </c>
      <c r="AN294" s="39">
        <f t="shared" si="93"/>
        <v>0.5</v>
      </c>
      <c r="AO294" s="204"/>
      <c r="AP294" s="204">
        <f t="shared" si="122"/>
        <v>2.7027027027027029E-3</v>
      </c>
      <c r="AQ294" s="45"/>
      <c r="AR294" s="45"/>
      <c r="AS294" s="115"/>
      <c r="AT294" s="115"/>
      <c r="AU294" s="115">
        <f t="shared" si="96"/>
        <v>1</v>
      </c>
      <c r="AV294" s="115">
        <f t="shared" si="97"/>
        <v>0</v>
      </c>
      <c r="AY294" s="115"/>
      <c r="AZ294" s="115"/>
      <c r="BA294" s="43">
        <v>32</v>
      </c>
      <c r="BB294" s="43" t="s">
        <v>2013</v>
      </c>
      <c r="BC294" s="48" t="s">
        <v>1403</v>
      </c>
      <c r="BE294" s="37" t="s">
        <v>2345</v>
      </c>
      <c r="BG294" s="43">
        <v>297</v>
      </c>
      <c r="BH294" s="43" t="s">
        <v>1325</v>
      </c>
      <c r="BJ294" s="43" t="s">
        <v>1976</v>
      </c>
      <c r="BK294" s="43" t="s">
        <v>1389</v>
      </c>
      <c r="BP294" s="48" t="s">
        <v>1406</v>
      </c>
      <c r="BR294" s="43" t="s">
        <v>1326</v>
      </c>
      <c r="BS294" s="43" t="s">
        <v>1393</v>
      </c>
      <c r="BT294" s="43" t="s">
        <v>1990</v>
      </c>
      <c r="BU294" s="43"/>
      <c r="BV294" s="43"/>
      <c r="BW294" s="243">
        <v>37664</v>
      </c>
      <c r="BX294" s="243"/>
      <c r="BY294" s="48" t="s">
        <v>450</v>
      </c>
      <c r="BZ294" s="43">
        <v>2</v>
      </c>
      <c r="CA294" s="43" t="s">
        <v>1396</v>
      </c>
      <c r="CD294" s="124" t="s">
        <v>1397</v>
      </c>
      <c r="CE294" s="43">
        <v>6268</v>
      </c>
      <c r="CF294" s="43" t="s">
        <v>1990</v>
      </c>
      <c r="CG294" s="251">
        <v>37664</v>
      </c>
      <c r="CH294" s="126"/>
      <c r="CK294" s="39" t="s">
        <v>451</v>
      </c>
      <c r="CL294" s="43">
        <v>740</v>
      </c>
      <c r="CM294" s="43" t="s">
        <v>1396</v>
      </c>
      <c r="CP294" s="43" t="s">
        <v>1397</v>
      </c>
      <c r="CQ294" s="43">
        <v>1588</v>
      </c>
      <c r="DR294" s="38"/>
    </row>
    <row r="295" spans="1:122" s="39" customFormat="1" hidden="1" x14ac:dyDescent="0.2">
      <c r="A295" s="44" t="str">
        <f t="shared" si="88"/>
        <v>Endicott</v>
      </c>
      <c r="B295" s="44" t="str">
        <f t="shared" si="116"/>
        <v>Trichloroethylene</v>
      </c>
      <c r="C295" s="38" t="s">
        <v>2587</v>
      </c>
      <c r="D295" s="38" t="str">
        <f t="shared" si="115"/>
        <v>LS</v>
      </c>
      <c r="E295" s="44" t="s">
        <v>372</v>
      </c>
      <c r="F295" s="155" t="str">
        <f t="shared" si="94"/>
        <v>Institutional 003</v>
      </c>
      <c r="G295" s="44" t="str">
        <f t="shared" si="89"/>
        <v>institutional</v>
      </c>
      <c r="H295" s="44" t="str">
        <f t="shared" si="90"/>
        <v>Basement - full</v>
      </c>
      <c r="I295" s="38"/>
      <c r="J295" s="38"/>
      <c r="K295" s="38"/>
      <c r="L295" s="44"/>
      <c r="M295" s="38" t="str">
        <f t="shared" si="117"/>
        <v>Y</v>
      </c>
      <c r="N295" s="38" t="str">
        <f t="shared" si="91"/>
        <v>Y</v>
      </c>
      <c r="O295" s="38" t="str">
        <f t="shared" si="119"/>
        <v>Y</v>
      </c>
      <c r="P295" s="38"/>
      <c r="Q295" s="38"/>
      <c r="R295" s="38"/>
      <c r="S295" s="38"/>
      <c r="T295" s="38"/>
      <c r="U295" s="38"/>
      <c r="V295" s="38"/>
      <c r="W295" s="38"/>
      <c r="X295" s="38"/>
      <c r="Y295" s="38" t="str">
        <f t="shared" si="118"/>
        <v>Y</v>
      </c>
      <c r="Z295" s="38" t="str">
        <f t="shared" si="92"/>
        <v>Y</v>
      </c>
      <c r="AA295" s="38" t="str">
        <f t="shared" si="120"/>
        <v>Y</v>
      </c>
      <c r="AC295" s="59">
        <v>740</v>
      </c>
      <c r="AD295" s="204">
        <v>7.1621621621621619E-3</v>
      </c>
      <c r="AE295" s="38">
        <v>1</v>
      </c>
      <c r="AF295" s="38">
        <v>0</v>
      </c>
      <c r="AG295" s="125"/>
      <c r="AI295" s="123"/>
      <c r="AJ295" s="40">
        <f t="shared" si="121"/>
        <v>740</v>
      </c>
      <c r="AK295" s="40"/>
      <c r="AL295" s="40"/>
      <c r="AM295" s="40">
        <f t="shared" si="95"/>
        <v>5.3</v>
      </c>
      <c r="AN295" s="39">
        <f t="shared" si="93"/>
        <v>0.5</v>
      </c>
      <c r="AO295" s="204"/>
      <c r="AP295" s="204">
        <f t="shared" si="122"/>
        <v>7.1621621621621619E-3</v>
      </c>
      <c r="AQ295" s="45"/>
      <c r="AR295" s="45"/>
      <c r="AS295" s="115"/>
      <c r="AT295" s="115"/>
      <c r="AU295" s="115">
        <f t="shared" si="96"/>
        <v>1</v>
      </c>
      <c r="AV295" s="115">
        <f t="shared" si="97"/>
        <v>0</v>
      </c>
      <c r="AY295" s="115"/>
      <c r="AZ295" s="115"/>
      <c r="BA295" s="43">
        <v>32</v>
      </c>
      <c r="BB295" s="43" t="s">
        <v>2013</v>
      </c>
      <c r="BC295" s="48" t="s">
        <v>1403</v>
      </c>
      <c r="BE295" s="37" t="s">
        <v>2345</v>
      </c>
      <c r="BG295" s="43">
        <v>297</v>
      </c>
      <c r="BH295" s="43" t="s">
        <v>1325</v>
      </c>
      <c r="BJ295" s="43" t="s">
        <v>1976</v>
      </c>
      <c r="BK295" s="43" t="s">
        <v>1389</v>
      </c>
      <c r="BP295" s="48" t="s">
        <v>1406</v>
      </c>
      <c r="BR295" s="43" t="s">
        <v>1326</v>
      </c>
      <c r="BS295" s="43" t="s">
        <v>1393</v>
      </c>
      <c r="BT295" s="43" t="s">
        <v>900</v>
      </c>
      <c r="BU295" s="43"/>
      <c r="BV295" s="43"/>
      <c r="BW295" s="243">
        <v>37664</v>
      </c>
      <c r="BX295" s="243"/>
      <c r="BY295" s="48" t="s">
        <v>451</v>
      </c>
      <c r="BZ295" s="43">
        <v>5.3</v>
      </c>
      <c r="CA295" s="43" t="s">
        <v>1396</v>
      </c>
      <c r="CD295" s="124" t="s">
        <v>1397</v>
      </c>
      <c r="CE295" s="43">
        <v>6301</v>
      </c>
      <c r="CF295" s="43" t="s">
        <v>1990</v>
      </c>
      <c r="CG295" s="251">
        <v>37664</v>
      </c>
      <c r="CH295" s="126"/>
      <c r="CK295" s="39" t="s">
        <v>451</v>
      </c>
      <c r="CL295" s="43">
        <v>740</v>
      </c>
      <c r="CM295" s="43" t="s">
        <v>1396</v>
      </c>
      <c r="CP295" s="43" t="s">
        <v>1397</v>
      </c>
      <c r="CQ295" s="43">
        <v>1589</v>
      </c>
      <c r="DR295" s="38"/>
    </row>
    <row r="296" spans="1:122" s="39" customFormat="1" hidden="1" x14ac:dyDescent="0.2">
      <c r="A296" s="44" t="str">
        <f t="shared" si="88"/>
        <v>Endicott</v>
      </c>
      <c r="B296" s="44" t="str">
        <f t="shared" si="116"/>
        <v>1,1,1-Trichloroethane</v>
      </c>
      <c r="C296" s="38" t="s">
        <v>2587</v>
      </c>
      <c r="D296" s="38" t="str">
        <f t="shared" si="115"/>
        <v>LS</v>
      </c>
      <c r="E296" s="44" t="s">
        <v>372</v>
      </c>
      <c r="F296" s="155" t="str">
        <f t="shared" si="94"/>
        <v>Institutional 004</v>
      </c>
      <c r="G296" s="44" t="str">
        <f t="shared" si="89"/>
        <v>institutional</v>
      </c>
      <c r="H296" s="44" t="str">
        <f t="shared" si="90"/>
        <v>Basement - full</v>
      </c>
      <c r="I296" s="38"/>
      <c r="J296" s="38"/>
      <c r="K296" s="38"/>
      <c r="L296" s="44"/>
      <c r="M296" s="38" t="str">
        <f t="shared" si="117"/>
        <v>Y</v>
      </c>
      <c r="N296" s="38" t="str">
        <f t="shared" si="91"/>
        <v>Y</v>
      </c>
      <c r="O296" s="38" t="str">
        <f t="shared" si="119"/>
        <v>Y</v>
      </c>
      <c r="P296" s="38"/>
      <c r="Q296" s="38"/>
      <c r="R296" s="38"/>
      <c r="S296" s="38"/>
      <c r="T296" s="38"/>
      <c r="U296" s="38"/>
      <c r="V296" s="38"/>
      <c r="W296" s="38"/>
      <c r="X296" s="38"/>
      <c r="Y296" s="38" t="str">
        <f t="shared" si="118"/>
        <v>Y</v>
      </c>
      <c r="Z296" s="38" t="str">
        <f t="shared" si="92"/>
        <v>n</v>
      </c>
      <c r="AA296" s="38" t="str">
        <f t="shared" si="120"/>
        <v>Y</v>
      </c>
      <c r="AC296" s="59">
        <v>1600</v>
      </c>
      <c r="AD296" s="204">
        <v>1.3125000000000001E-3</v>
      </c>
      <c r="AE296" s="38">
        <v>1</v>
      </c>
      <c r="AF296" s="38">
        <v>0</v>
      </c>
      <c r="AG296" s="125"/>
      <c r="AI296" s="123"/>
      <c r="AJ296" s="40">
        <f t="shared" si="121"/>
        <v>1600</v>
      </c>
      <c r="AK296" s="40"/>
      <c r="AL296" s="40"/>
      <c r="AM296" s="40">
        <f t="shared" si="95"/>
        <v>2.1</v>
      </c>
      <c r="AN296" s="39">
        <f t="shared" si="93"/>
        <v>3.1</v>
      </c>
      <c r="AO296" s="204"/>
      <c r="AP296" s="204">
        <f t="shared" si="122"/>
        <v>1.3125000000000001E-3</v>
      </c>
      <c r="AQ296" s="45"/>
      <c r="AR296" s="45"/>
      <c r="AS296" s="115"/>
      <c r="AT296" s="115"/>
      <c r="AU296" s="115">
        <f t="shared" si="96"/>
        <v>1</v>
      </c>
      <c r="AV296" s="115">
        <f t="shared" si="97"/>
        <v>0</v>
      </c>
      <c r="AY296" s="115"/>
      <c r="AZ296" s="115"/>
      <c r="BA296" s="43">
        <v>32</v>
      </c>
      <c r="BB296" s="43" t="s">
        <v>2013</v>
      </c>
      <c r="BC296" s="48" t="s">
        <v>1403</v>
      </c>
      <c r="BE296" s="37" t="s">
        <v>2345</v>
      </c>
      <c r="BG296" s="43">
        <v>298</v>
      </c>
      <c r="BH296" s="43" t="s">
        <v>1327</v>
      </c>
      <c r="BJ296" s="43" t="s">
        <v>1976</v>
      </c>
      <c r="BK296" s="43" t="s">
        <v>1389</v>
      </c>
      <c r="BP296" s="48" t="s">
        <v>1406</v>
      </c>
      <c r="BR296" s="43" t="s">
        <v>1328</v>
      </c>
      <c r="BS296" s="43" t="s">
        <v>558</v>
      </c>
      <c r="BT296" s="43" t="s">
        <v>1990</v>
      </c>
      <c r="BU296" s="43"/>
      <c r="BV296" s="43"/>
      <c r="BW296" s="243">
        <v>37665</v>
      </c>
      <c r="BX296" s="243"/>
      <c r="BY296" s="48" t="s">
        <v>451</v>
      </c>
      <c r="BZ296" s="43">
        <v>2.1</v>
      </c>
      <c r="CA296" s="43" t="s">
        <v>1396</v>
      </c>
      <c r="CD296" s="124" t="s">
        <v>1397</v>
      </c>
      <c r="CE296" s="43">
        <v>6567</v>
      </c>
      <c r="CF296" s="43" t="s">
        <v>1990</v>
      </c>
      <c r="CG296" s="251">
        <v>37665</v>
      </c>
      <c r="CH296" s="126"/>
      <c r="CK296" s="39" t="s">
        <v>451</v>
      </c>
      <c r="CL296" s="43">
        <v>1600</v>
      </c>
      <c r="CM296" s="43" t="s">
        <v>1396</v>
      </c>
      <c r="CP296" s="43" t="s">
        <v>1397</v>
      </c>
      <c r="CQ296" s="43">
        <v>1688</v>
      </c>
      <c r="DR296" s="38"/>
    </row>
    <row r="297" spans="1:122" s="39" customFormat="1" hidden="1" x14ac:dyDescent="0.2">
      <c r="A297" s="44" t="str">
        <f t="shared" ref="A297:A360" si="123">BB297</f>
        <v>Endicott</v>
      </c>
      <c r="B297" s="44" t="str">
        <f t="shared" si="116"/>
        <v>1,1,1-Trichloroethane</v>
      </c>
      <c r="C297" s="38" t="s">
        <v>2587</v>
      </c>
      <c r="D297" s="38" t="str">
        <f t="shared" si="115"/>
        <v>LS</v>
      </c>
      <c r="E297" s="44" t="s">
        <v>372</v>
      </c>
      <c r="F297" s="155" t="str">
        <f t="shared" si="94"/>
        <v>Institutional 004</v>
      </c>
      <c r="G297" s="44" t="str">
        <f t="shared" ref="G297:G360" si="124">BJ297</f>
        <v>institutional</v>
      </c>
      <c r="H297" s="44" t="str">
        <f t="shared" ref="H297:H360" si="125">IF(BK297="","",BK297)</f>
        <v>Basement - full</v>
      </c>
      <c r="I297" s="38"/>
      <c r="J297" s="38"/>
      <c r="K297" s="38"/>
      <c r="L297" s="44"/>
      <c r="M297" s="38" t="str">
        <f t="shared" si="117"/>
        <v>Y</v>
      </c>
      <c r="N297" s="38" t="str">
        <f t="shared" ref="N297:N360" si="126">IF(AJ297="","",IF(AN297="","Y",IF(AJ297&gt;AN297*$N$38,"Y","n")))</f>
        <v>Y</v>
      </c>
      <c r="O297" s="38" t="str">
        <f t="shared" si="119"/>
        <v>Y</v>
      </c>
      <c r="P297" s="38"/>
      <c r="Q297" s="38"/>
      <c r="R297" s="38"/>
      <c r="S297" s="38"/>
      <c r="T297" s="38"/>
      <c r="U297" s="38"/>
      <c r="V297" s="38"/>
      <c r="W297" s="38"/>
      <c r="X297" s="38"/>
      <c r="Y297" s="38" t="str">
        <f t="shared" si="118"/>
        <v>Y</v>
      </c>
      <c r="Z297" s="38" t="str">
        <f t="shared" ref="Z297:Z360" si="127">IF(AM297="","",IF(AN297="","Y",IF(AM297&gt;AN297*$Z$38,"Y","n")))</f>
        <v>n</v>
      </c>
      <c r="AA297" s="38" t="str">
        <f t="shared" si="120"/>
        <v>Y</v>
      </c>
      <c r="AC297" s="59">
        <v>1600</v>
      </c>
      <c r="AD297" s="204">
        <v>1.3750000000000001E-3</v>
      </c>
      <c r="AE297" s="38">
        <v>1</v>
      </c>
      <c r="AF297" s="38">
        <v>0</v>
      </c>
      <c r="AG297" s="125"/>
      <c r="AI297" s="123"/>
      <c r="AJ297" s="40">
        <f t="shared" si="121"/>
        <v>1600</v>
      </c>
      <c r="AK297" s="40"/>
      <c r="AL297" s="40"/>
      <c r="AM297" s="40">
        <f t="shared" si="95"/>
        <v>2.2000000000000002</v>
      </c>
      <c r="AN297" s="39">
        <f t="shared" ref="AN297:AN360" si="128">IF(ISNA(MATCH(BS297,ChemName,0))=TRUE,"",IF(INDEX(Percent90,MATCH(BS297,ChemName,0))=0,"",INDEX(Percent90,MATCH(BS297,ChemName,0))))</f>
        <v>3.1</v>
      </c>
      <c r="AO297" s="204"/>
      <c r="AP297" s="204">
        <f t="shared" si="122"/>
        <v>1.3750000000000001E-3</v>
      </c>
      <c r="AQ297" s="45"/>
      <c r="AR297" s="45"/>
      <c r="AS297" s="115"/>
      <c r="AT297" s="115"/>
      <c r="AU297" s="115">
        <f t="shared" si="96"/>
        <v>1</v>
      </c>
      <c r="AV297" s="115">
        <f t="shared" si="97"/>
        <v>0</v>
      </c>
      <c r="AY297" s="115"/>
      <c r="AZ297" s="115"/>
      <c r="BA297" s="43">
        <v>32</v>
      </c>
      <c r="BB297" s="43" t="s">
        <v>2013</v>
      </c>
      <c r="BC297" s="48" t="s">
        <v>1403</v>
      </c>
      <c r="BE297" s="37" t="s">
        <v>2345</v>
      </c>
      <c r="BG297" s="43">
        <v>298</v>
      </c>
      <c r="BH297" s="43" t="s">
        <v>1327</v>
      </c>
      <c r="BJ297" s="43" t="s">
        <v>1976</v>
      </c>
      <c r="BK297" s="43" t="s">
        <v>1389</v>
      </c>
      <c r="BP297" s="48" t="s">
        <v>1406</v>
      </c>
      <c r="BR297" s="43" t="s">
        <v>1328</v>
      </c>
      <c r="BS297" s="43" t="s">
        <v>558</v>
      </c>
      <c r="BT297" s="43" t="s">
        <v>901</v>
      </c>
      <c r="BU297" s="43"/>
      <c r="BV297" s="43"/>
      <c r="BW297" s="243">
        <v>37665</v>
      </c>
      <c r="BX297" s="243"/>
      <c r="BY297" s="48" t="s">
        <v>451</v>
      </c>
      <c r="BZ297" s="43">
        <v>2.2000000000000002</v>
      </c>
      <c r="CA297" s="43" t="s">
        <v>1396</v>
      </c>
      <c r="CD297" s="124" t="s">
        <v>1397</v>
      </c>
      <c r="CE297" s="43">
        <v>6578</v>
      </c>
      <c r="CF297" s="43" t="s">
        <v>1990</v>
      </c>
      <c r="CG297" s="251">
        <v>37665</v>
      </c>
      <c r="CH297" s="126"/>
      <c r="CK297" s="39" t="s">
        <v>451</v>
      </c>
      <c r="CL297" s="43">
        <v>1600</v>
      </c>
      <c r="CM297" s="43" t="s">
        <v>1396</v>
      </c>
      <c r="CP297" s="43" t="s">
        <v>1397</v>
      </c>
      <c r="CQ297" s="43">
        <v>1689</v>
      </c>
      <c r="DR297" s="38"/>
    </row>
    <row r="298" spans="1:122" s="39" customFormat="1" hidden="1" x14ac:dyDescent="0.2">
      <c r="A298" s="44" t="str">
        <f t="shared" si="123"/>
        <v>Endicott</v>
      </c>
      <c r="B298" s="44" t="str">
        <f t="shared" si="116"/>
        <v>1,1,2-Trichloro-1,2,2-trifluoroethane</v>
      </c>
      <c r="C298" s="38" t="s">
        <v>2587</v>
      </c>
      <c r="D298" s="38" t="str">
        <f t="shared" si="115"/>
        <v>LS</v>
      </c>
      <c r="E298" s="44" t="s">
        <v>372</v>
      </c>
      <c r="F298" s="155" t="str">
        <f t="shared" ref="F298:F361" si="129">BH298</f>
        <v>Institutional 004</v>
      </c>
      <c r="G298" s="44" t="str">
        <f t="shared" si="124"/>
        <v>institutional</v>
      </c>
      <c r="H298" s="44" t="str">
        <f t="shared" si="125"/>
        <v>Basement - full</v>
      </c>
      <c r="I298" s="38"/>
      <c r="J298" s="38"/>
      <c r="K298" s="38"/>
      <c r="L298" s="44"/>
      <c r="M298" s="38" t="str">
        <f t="shared" si="117"/>
        <v>n</v>
      </c>
      <c r="N298" s="38" t="str">
        <f t="shared" si="126"/>
        <v>Y</v>
      </c>
      <c r="O298" s="38" t="str">
        <f t="shared" si="119"/>
        <v>n</v>
      </c>
      <c r="P298" s="44" t="s">
        <v>1451</v>
      </c>
      <c r="Q298" s="44"/>
      <c r="R298" s="44"/>
      <c r="S298" s="44"/>
      <c r="T298" s="44"/>
      <c r="U298" s="44"/>
      <c r="V298" s="44"/>
      <c r="W298" s="44"/>
      <c r="X298" s="44"/>
      <c r="Y298" s="38" t="str">
        <f t="shared" si="118"/>
        <v>Y</v>
      </c>
      <c r="Z298" s="38" t="str">
        <f t="shared" si="127"/>
        <v>n</v>
      </c>
      <c r="AA298" s="38" t="str">
        <f t="shared" si="120"/>
        <v>Y</v>
      </c>
      <c r="AC298" s="59">
        <v>190</v>
      </c>
      <c r="AD298" s="204">
        <v>4.263157894736842E-3</v>
      </c>
      <c r="AE298" s="38">
        <v>1</v>
      </c>
      <c r="AF298" s="38">
        <v>0</v>
      </c>
      <c r="AG298" s="125"/>
      <c r="AI298" s="123"/>
      <c r="AJ298" s="40">
        <f t="shared" si="121"/>
        <v>190</v>
      </c>
      <c r="AK298" s="40"/>
      <c r="AL298" s="40"/>
      <c r="AM298" s="40">
        <f t="shared" si="95"/>
        <v>0.81</v>
      </c>
      <c r="AN298" s="39">
        <f t="shared" si="128"/>
        <v>1.8</v>
      </c>
      <c r="AO298" s="204"/>
      <c r="AP298" s="204">
        <f t="shared" si="122"/>
        <v>4.263157894736842E-3</v>
      </c>
      <c r="AQ298" s="45"/>
      <c r="AR298" s="45"/>
      <c r="AS298" s="115"/>
      <c r="AT298" s="115"/>
      <c r="AU298" s="115">
        <f t="shared" si="96"/>
        <v>1</v>
      </c>
      <c r="AV298" s="115">
        <f t="shared" si="97"/>
        <v>0</v>
      </c>
      <c r="AY298" s="115"/>
      <c r="AZ298" s="115"/>
      <c r="BA298" s="43">
        <v>32</v>
      </c>
      <c r="BB298" s="43" t="s">
        <v>2013</v>
      </c>
      <c r="BC298" s="48" t="s">
        <v>1403</v>
      </c>
      <c r="BE298" s="37" t="s">
        <v>2345</v>
      </c>
      <c r="BG298" s="43">
        <v>298</v>
      </c>
      <c r="BH298" s="43" t="s">
        <v>1327</v>
      </c>
      <c r="BJ298" s="43" t="s">
        <v>1976</v>
      </c>
      <c r="BK298" s="43" t="s">
        <v>1389</v>
      </c>
      <c r="BP298" s="48" t="s">
        <v>1406</v>
      </c>
      <c r="BR298" s="43" t="s">
        <v>1328</v>
      </c>
      <c r="BS298" s="43" t="s">
        <v>1132</v>
      </c>
      <c r="BT298" s="43" t="s">
        <v>1990</v>
      </c>
      <c r="BU298" s="43"/>
      <c r="BV298" s="43"/>
      <c r="BW298" s="243">
        <v>37665</v>
      </c>
      <c r="BX298" s="243"/>
      <c r="BY298" s="48" t="s">
        <v>451</v>
      </c>
      <c r="BZ298" s="43">
        <v>0.81</v>
      </c>
      <c r="CA298" s="43" t="s">
        <v>1396</v>
      </c>
      <c r="CD298" s="124" t="s">
        <v>1397</v>
      </c>
      <c r="CE298" s="43">
        <v>6572</v>
      </c>
      <c r="CF298" s="43" t="s">
        <v>1990</v>
      </c>
      <c r="CG298" s="251">
        <v>37665</v>
      </c>
      <c r="CH298" s="126"/>
      <c r="CK298" s="39" t="s">
        <v>451</v>
      </c>
      <c r="CL298" s="43">
        <v>190</v>
      </c>
      <c r="CM298" s="43" t="s">
        <v>1396</v>
      </c>
      <c r="CO298" s="43">
        <v>190</v>
      </c>
      <c r="CP298" s="43" t="s">
        <v>767</v>
      </c>
      <c r="CQ298" s="43">
        <v>1768</v>
      </c>
      <c r="DR298" s="38"/>
    </row>
    <row r="299" spans="1:122" s="39" customFormat="1" hidden="1" x14ac:dyDescent="0.2">
      <c r="A299" s="44" t="str">
        <f t="shared" si="123"/>
        <v>Endicott</v>
      </c>
      <c r="B299" s="44" t="str">
        <f t="shared" si="116"/>
        <v>1,1,2-Trichloro-1,2,2-trifluoroethane</v>
      </c>
      <c r="C299" s="38" t="s">
        <v>2587</v>
      </c>
      <c r="D299" s="38" t="str">
        <f t="shared" si="115"/>
        <v>LS</v>
      </c>
      <c r="E299" s="44" t="s">
        <v>372</v>
      </c>
      <c r="F299" s="155" t="str">
        <f t="shared" si="129"/>
        <v>Institutional 004</v>
      </c>
      <c r="G299" s="44" t="str">
        <f t="shared" si="124"/>
        <v>institutional</v>
      </c>
      <c r="H299" s="44" t="str">
        <f t="shared" si="125"/>
        <v>Basement - full</v>
      </c>
      <c r="I299" s="38"/>
      <c r="J299" s="38"/>
      <c r="K299" s="38"/>
      <c r="L299" s="44"/>
      <c r="M299" s="38" t="str">
        <f t="shared" si="117"/>
        <v>n</v>
      </c>
      <c r="N299" s="38" t="str">
        <f t="shared" si="126"/>
        <v>Y</v>
      </c>
      <c r="O299" s="38" t="str">
        <f t="shared" si="119"/>
        <v>n</v>
      </c>
      <c r="P299" s="44" t="s">
        <v>1451</v>
      </c>
      <c r="Q299" s="44"/>
      <c r="R299" s="44"/>
      <c r="S299" s="44"/>
      <c r="T299" s="44"/>
      <c r="U299" s="44"/>
      <c r="V299" s="44"/>
      <c r="W299" s="44"/>
      <c r="X299" s="44"/>
      <c r="Y299" s="38" t="str">
        <f t="shared" si="118"/>
        <v>Y</v>
      </c>
      <c r="Z299" s="38" t="str">
        <f t="shared" si="127"/>
        <v>n</v>
      </c>
      <c r="AA299" s="38" t="str">
        <f t="shared" si="120"/>
        <v>Y</v>
      </c>
      <c r="AC299" s="59">
        <v>190</v>
      </c>
      <c r="AD299" s="204">
        <v>4.4210526315789471E-3</v>
      </c>
      <c r="AE299" s="38">
        <v>1</v>
      </c>
      <c r="AF299" s="38">
        <v>0</v>
      </c>
      <c r="AG299" s="125"/>
      <c r="AI299" s="123"/>
      <c r="AJ299" s="40">
        <f t="shared" si="121"/>
        <v>190</v>
      </c>
      <c r="AK299" s="40"/>
      <c r="AL299" s="40"/>
      <c r="AM299" s="40">
        <f t="shared" ref="AM299:AM362" si="130">IF(BZ299="","",IF(CA299="mg/m3",1000*BZ299,IF(CA299="ppbv",BZ299*INDEX(ppbv_ug_m3,MATCH(BS299,ChemName,0)),BZ299)))</f>
        <v>0.84</v>
      </c>
      <c r="AN299" s="39">
        <f t="shared" si="128"/>
        <v>1.8</v>
      </c>
      <c r="AO299" s="204"/>
      <c r="AP299" s="204">
        <f t="shared" si="122"/>
        <v>4.4210526315789471E-3</v>
      </c>
      <c r="AQ299" s="45"/>
      <c r="AR299" s="45"/>
      <c r="AS299" s="115"/>
      <c r="AT299" s="115"/>
      <c r="AU299" s="115">
        <f t="shared" si="96"/>
        <v>1</v>
      </c>
      <c r="AV299" s="115">
        <f t="shared" si="97"/>
        <v>0</v>
      </c>
      <c r="AY299" s="115"/>
      <c r="AZ299" s="115"/>
      <c r="BA299" s="43">
        <v>32</v>
      </c>
      <c r="BB299" s="43" t="s">
        <v>2013</v>
      </c>
      <c r="BC299" s="48" t="s">
        <v>1403</v>
      </c>
      <c r="BE299" s="37" t="s">
        <v>2345</v>
      </c>
      <c r="BG299" s="43">
        <v>298</v>
      </c>
      <c r="BH299" s="43" t="s">
        <v>1327</v>
      </c>
      <c r="BJ299" s="43" t="s">
        <v>1976</v>
      </c>
      <c r="BK299" s="43" t="s">
        <v>1389</v>
      </c>
      <c r="BP299" s="48" t="s">
        <v>1406</v>
      </c>
      <c r="BR299" s="43" t="s">
        <v>1328</v>
      </c>
      <c r="BS299" s="43" t="s">
        <v>1132</v>
      </c>
      <c r="BT299" s="43" t="s">
        <v>901</v>
      </c>
      <c r="BU299" s="43"/>
      <c r="BV299" s="43"/>
      <c r="BW299" s="243">
        <v>37665</v>
      </c>
      <c r="BX299" s="243"/>
      <c r="BY299" s="48" t="s">
        <v>451</v>
      </c>
      <c r="BZ299" s="43">
        <v>0.84</v>
      </c>
      <c r="CA299" s="43" t="s">
        <v>1396</v>
      </c>
      <c r="CD299" s="124" t="s">
        <v>1397</v>
      </c>
      <c r="CE299" s="43">
        <v>6583</v>
      </c>
      <c r="CF299" s="43" t="s">
        <v>1990</v>
      </c>
      <c r="CG299" s="251">
        <v>37665</v>
      </c>
      <c r="CH299" s="126"/>
      <c r="CK299" s="39" t="s">
        <v>451</v>
      </c>
      <c r="CL299" s="43">
        <v>190</v>
      </c>
      <c r="CM299" s="43" t="s">
        <v>1396</v>
      </c>
      <c r="CO299" s="43">
        <v>190</v>
      </c>
      <c r="CP299" s="43" t="s">
        <v>767</v>
      </c>
      <c r="CQ299" s="43">
        <v>1769</v>
      </c>
      <c r="DR299" s="38"/>
    </row>
    <row r="300" spans="1:122" s="39" customFormat="1" hidden="1" x14ac:dyDescent="0.2">
      <c r="A300" s="44" t="str">
        <f t="shared" si="123"/>
        <v>Endicott</v>
      </c>
      <c r="B300" s="44" t="str">
        <f t="shared" si="116"/>
        <v>1,1-Dichloroethylene</v>
      </c>
      <c r="C300" s="38" t="s">
        <v>2587</v>
      </c>
      <c r="D300" s="38" t="str">
        <f t="shared" si="115"/>
        <v>LS</v>
      </c>
      <c r="E300" s="44" t="s">
        <v>372</v>
      </c>
      <c r="F300" s="155" t="str">
        <f t="shared" si="129"/>
        <v>Institutional 004</v>
      </c>
      <c r="G300" s="44" t="str">
        <f t="shared" si="124"/>
        <v>institutional</v>
      </c>
      <c r="H300" s="44" t="str">
        <f t="shared" si="125"/>
        <v>Basement - full</v>
      </c>
      <c r="I300" s="38"/>
      <c r="J300" s="38"/>
      <c r="K300" s="38"/>
      <c r="L300" s="44"/>
      <c r="M300" s="38" t="str">
        <f t="shared" si="117"/>
        <v>Y</v>
      </c>
      <c r="N300" s="38" t="str">
        <f t="shared" si="126"/>
        <v>Y</v>
      </c>
      <c r="O300" s="38" t="str">
        <f t="shared" si="119"/>
        <v>Y</v>
      </c>
      <c r="P300" s="38"/>
      <c r="Q300" s="38"/>
      <c r="R300" s="38"/>
      <c r="S300" s="38"/>
      <c r="T300" s="38"/>
      <c r="U300" s="38"/>
      <c r="V300" s="38"/>
      <c r="W300" s="38"/>
      <c r="X300" s="38"/>
      <c r="Y300" s="38" t="str">
        <f t="shared" si="118"/>
        <v>Y</v>
      </c>
      <c r="Z300" s="38" t="str">
        <f t="shared" si="127"/>
        <v>n</v>
      </c>
      <c r="AA300" s="38" t="str">
        <f t="shared" si="120"/>
        <v>Y</v>
      </c>
      <c r="AC300" s="59">
        <v>210</v>
      </c>
      <c r="AD300" s="204">
        <v>1E-3</v>
      </c>
      <c r="AE300" s="38">
        <v>1</v>
      </c>
      <c r="AF300" s="38">
        <v>0</v>
      </c>
      <c r="AG300" s="125"/>
      <c r="AI300" s="123"/>
      <c r="AJ300" s="40">
        <f t="shared" si="121"/>
        <v>210</v>
      </c>
      <c r="AK300" s="40"/>
      <c r="AL300" s="40"/>
      <c r="AM300" s="40">
        <f t="shared" si="130"/>
        <v>0.21</v>
      </c>
      <c r="AN300" s="39">
        <f t="shared" si="128"/>
        <v>0.8</v>
      </c>
      <c r="AO300" s="204"/>
      <c r="AP300" s="204">
        <f t="shared" si="122"/>
        <v>1E-3</v>
      </c>
      <c r="AQ300" s="45"/>
      <c r="AR300" s="45"/>
      <c r="AS300" s="115"/>
      <c r="AT300" s="115"/>
      <c r="AU300" s="115">
        <f t="shared" ref="AU300:AU363" si="131">IF(AP300="","",IF(CD300="Y",1,0))</f>
        <v>1</v>
      </c>
      <c r="AV300" s="115">
        <f t="shared" ref="AV300:AV363" si="132">IF(AP300="","",IF(CD300="n",1,0))</f>
        <v>0</v>
      </c>
      <c r="AY300" s="115"/>
      <c r="AZ300" s="115"/>
      <c r="BA300" s="43">
        <v>32</v>
      </c>
      <c r="BB300" s="43" t="s">
        <v>2013</v>
      </c>
      <c r="BC300" s="48" t="s">
        <v>1403</v>
      </c>
      <c r="BE300" s="37" t="s">
        <v>2345</v>
      </c>
      <c r="BG300" s="43">
        <v>298</v>
      </c>
      <c r="BH300" s="43" t="s">
        <v>1327</v>
      </c>
      <c r="BJ300" s="43" t="s">
        <v>1976</v>
      </c>
      <c r="BK300" s="43" t="s">
        <v>1389</v>
      </c>
      <c r="BP300" s="48" t="s">
        <v>1406</v>
      </c>
      <c r="BR300" s="43" t="s">
        <v>1328</v>
      </c>
      <c r="BS300" s="43" t="s">
        <v>538</v>
      </c>
      <c r="BT300" s="43" t="s">
        <v>1990</v>
      </c>
      <c r="BU300" s="43"/>
      <c r="BV300" s="43"/>
      <c r="BW300" s="243">
        <v>37665</v>
      </c>
      <c r="BX300" s="243"/>
      <c r="BY300" s="48" t="s">
        <v>451</v>
      </c>
      <c r="BZ300" s="43">
        <v>0.21</v>
      </c>
      <c r="CA300" s="43" t="s">
        <v>1396</v>
      </c>
      <c r="CD300" s="124" t="s">
        <v>1397</v>
      </c>
      <c r="CE300" s="43">
        <v>6569</v>
      </c>
      <c r="CF300" s="43" t="s">
        <v>1990</v>
      </c>
      <c r="CG300" s="251">
        <v>37665</v>
      </c>
      <c r="CH300" s="126"/>
      <c r="CK300" s="39" t="s">
        <v>451</v>
      </c>
      <c r="CL300" s="43">
        <v>210</v>
      </c>
      <c r="CM300" s="43" t="s">
        <v>1396</v>
      </c>
      <c r="CP300" s="43" t="s">
        <v>1397</v>
      </c>
      <c r="CQ300" s="43">
        <v>1715</v>
      </c>
      <c r="DR300" s="38"/>
    </row>
    <row r="301" spans="1:122" s="39" customFormat="1" hidden="1" x14ac:dyDescent="0.2">
      <c r="A301" s="44" t="str">
        <f t="shared" si="123"/>
        <v>Endicott</v>
      </c>
      <c r="B301" s="44" t="str">
        <f t="shared" si="116"/>
        <v>1,1-Dichloroethylene</v>
      </c>
      <c r="C301" s="38" t="s">
        <v>2587</v>
      </c>
      <c r="D301" s="38" t="str">
        <f t="shared" si="115"/>
        <v>LS</v>
      </c>
      <c r="E301" s="44" t="s">
        <v>372</v>
      </c>
      <c r="F301" s="155" t="str">
        <f t="shared" si="129"/>
        <v>Institutional 004</v>
      </c>
      <c r="G301" s="44" t="str">
        <f t="shared" si="124"/>
        <v>institutional</v>
      </c>
      <c r="H301" s="44" t="str">
        <f t="shared" si="125"/>
        <v>Basement - full</v>
      </c>
      <c r="I301" s="38"/>
      <c r="J301" s="38"/>
      <c r="K301" s="38"/>
      <c r="L301" s="44"/>
      <c r="M301" s="38" t="str">
        <f t="shared" si="117"/>
        <v>Y</v>
      </c>
      <c r="N301" s="38" t="str">
        <f t="shared" si="126"/>
        <v>Y</v>
      </c>
      <c r="O301" s="38" t="str">
        <f t="shared" si="119"/>
        <v>Y</v>
      </c>
      <c r="P301" s="38"/>
      <c r="Q301" s="38"/>
      <c r="R301" s="38"/>
      <c r="S301" s="38"/>
      <c r="T301" s="38"/>
      <c r="U301" s="38"/>
      <c r="V301" s="38"/>
      <c r="W301" s="38"/>
      <c r="X301" s="38"/>
      <c r="Y301" s="38" t="str">
        <f t="shared" si="118"/>
        <v>Y</v>
      </c>
      <c r="Z301" s="38" t="str">
        <f t="shared" si="127"/>
        <v>n</v>
      </c>
      <c r="AA301" s="38" t="str">
        <f t="shared" si="120"/>
        <v>Y</v>
      </c>
      <c r="AC301" s="59">
        <v>210</v>
      </c>
      <c r="AD301" s="204">
        <v>9.0476190476190474E-4</v>
      </c>
      <c r="AE301" s="38">
        <v>1</v>
      </c>
      <c r="AF301" s="38">
        <v>0</v>
      </c>
      <c r="AG301" s="125"/>
      <c r="AI301" s="123"/>
      <c r="AJ301" s="40">
        <f t="shared" si="121"/>
        <v>210</v>
      </c>
      <c r="AK301" s="40"/>
      <c r="AL301" s="40"/>
      <c r="AM301" s="40">
        <f t="shared" si="130"/>
        <v>0.19</v>
      </c>
      <c r="AN301" s="39">
        <f t="shared" si="128"/>
        <v>0.8</v>
      </c>
      <c r="AO301" s="204"/>
      <c r="AP301" s="204">
        <f t="shared" si="122"/>
        <v>9.0476190476190474E-4</v>
      </c>
      <c r="AQ301" s="45"/>
      <c r="AR301" s="45"/>
      <c r="AS301" s="115"/>
      <c r="AT301" s="115"/>
      <c r="AU301" s="115">
        <f t="shared" si="131"/>
        <v>1</v>
      </c>
      <c r="AV301" s="115">
        <f t="shared" si="132"/>
        <v>0</v>
      </c>
      <c r="AY301" s="115"/>
      <c r="AZ301" s="115"/>
      <c r="BA301" s="43">
        <v>32</v>
      </c>
      <c r="BB301" s="43" t="s">
        <v>2013</v>
      </c>
      <c r="BC301" s="48" t="s">
        <v>1403</v>
      </c>
      <c r="BE301" s="37" t="s">
        <v>2345</v>
      </c>
      <c r="BG301" s="43">
        <v>298</v>
      </c>
      <c r="BH301" s="43" t="s">
        <v>1327</v>
      </c>
      <c r="BJ301" s="43" t="s">
        <v>1976</v>
      </c>
      <c r="BK301" s="43" t="s">
        <v>1389</v>
      </c>
      <c r="BP301" s="48" t="s">
        <v>1406</v>
      </c>
      <c r="BR301" s="43" t="s">
        <v>1328</v>
      </c>
      <c r="BS301" s="43" t="s">
        <v>538</v>
      </c>
      <c r="BT301" s="43" t="s">
        <v>901</v>
      </c>
      <c r="BU301" s="43"/>
      <c r="BV301" s="43"/>
      <c r="BW301" s="243">
        <v>37665</v>
      </c>
      <c r="BX301" s="243"/>
      <c r="BY301" s="48" t="s">
        <v>451</v>
      </c>
      <c r="BZ301" s="43">
        <v>0.19</v>
      </c>
      <c r="CA301" s="43" t="s">
        <v>1396</v>
      </c>
      <c r="CD301" s="124" t="s">
        <v>1397</v>
      </c>
      <c r="CE301" s="43">
        <v>6580</v>
      </c>
      <c r="CF301" s="43" t="s">
        <v>1990</v>
      </c>
      <c r="CG301" s="251">
        <v>37665</v>
      </c>
      <c r="CH301" s="126"/>
      <c r="CK301" s="39" t="s">
        <v>451</v>
      </c>
      <c r="CL301" s="43">
        <v>210</v>
      </c>
      <c r="CM301" s="43" t="s">
        <v>1396</v>
      </c>
      <c r="CP301" s="43" t="s">
        <v>1397</v>
      </c>
      <c r="CQ301" s="43">
        <v>1716</v>
      </c>
      <c r="DR301" s="38"/>
    </row>
    <row r="302" spans="1:122" s="39" customFormat="1" hidden="1" x14ac:dyDescent="0.2">
      <c r="A302" s="44" t="str">
        <f t="shared" si="123"/>
        <v>Endicott</v>
      </c>
      <c r="B302" s="44" t="str">
        <f t="shared" si="116"/>
        <v>cis-1,2-Dichloroethylene</v>
      </c>
      <c r="C302" s="38" t="s">
        <v>2587</v>
      </c>
      <c r="D302" s="38" t="str">
        <f t="shared" si="115"/>
        <v>LS</v>
      </c>
      <c r="E302" s="44" t="s">
        <v>372</v>
      </c>
      <c r="F302" s="155" t="str">
        <f t="shared" si="129"/>
        <v>Institutional 004</v>
      </c>
      <c r="G302" s="44" t="str">
        <f t="shared" si="124"/>
        <v>institutional</v>
      </c>
      <c r="H302" s="44" t="str">
        <f t="shared" si="125"/>
        <v>Basement - full</v>
      </c>
      <c r="I302" s="38"/>
      <c r="J302" s="38"/>
      <c r="K302" s="38"/>
      <c r="L302" s="44"/>
      <c r="M302" s="38" t="str">
        <f t="shared" si="117"/>
        <v>Y</v>
      </c>
      <c r="N302" s="38" t="str">
        <f t="shared" si="126"/>
        <v>Y</v>
      </c>
      <c r="O302" s="38" t="s">
        <v>541</v>
      </c>
      <c r="P302" s="44" t="s">
        <v>2370</v>
      </c>
      <c r="Q302" s="38"/>
      <c r="R302" s="38"/>
      <c r="S302" s="38"/>
      <c r="T302" s="38"/>
      <c r="U302" s="38"/>
      <c r="V302" s="38"/>
      <c r="W302" s="38"/>
      <c r="X302" s="38"/>
      <c r="Y302" s="38" t="str">
        <f t="shared" si="118"/>
        <v>Y</v>
      </c>
      <c r="Z302" s="38" t="str">
        <f t="shared" si="127"/>
        <v>Y</v>
      </c>
      <c r="AA302" s="38" t="str">
        <f t="shared" si="120"/>
        <v>Y</v>
      </c>
      <c r="AC302" s="59">
        <v>1900</v>
      </c>
      <c r="AD302" s="204">
        <v>7.3684210526315781E-4</v>
      </c>
      <c r="AE302" s="38">
        <v>1</v>
      </c>
      <c r="AF302" s="38">
        <v>0</v>
      </c>
      <c r="AG302" s="125"/>
      <c r="AI302" s="123"/>
      <c r="AJ302" s="40">
        <f t="shared" si="121"/>
        <v>1900</v>
      </c>
      <c r="AK302" s="40"/>
      <c r="AL302" s="40"/>
      <c r="AM302" s="40">
        <f t="shared" si="130"/>
        <v>1.4</v>
      </c>
      <c r="AN302" s="39" t="str">
        <f t="shared" si="128"/>
        <v/>
      </c>
      <c r="AO302" s="204"/>
      <c r="AP302" s="204">
        <f t="shared" si="122"/>
        <v>7.3684210526315781E-4</v>
      </c>
      <c r="AQ302" s="45"/>
      <c r="AR302" s="45"/>
      <c r="AS302" s="115"/>
      <c r="AT302" s="115"/>
      <c r="AU302" s="115">
        <f t="shared" si="131"/>
        <v>1</v>
      </c>
      <c r="AV302" s="115">
        <f t="shared" si="132"/>
        <v>0</v>
      </c>
      <c r="AY302" s="115"/>
      <c r="AZ302" s="115"/>
      <c r="BA302" s="43">
        <v>32</v>
      </c>
      <c r="BB302" s="43" t="s">
        <v>2013</v>
      </c>
      <c r="BC302" s="48" t="s">
        <v>1403</v>
      </c>
      <c r="BE302" s="37" t="s">
        <v>2345</v>
      </c>
      <c r="BG302" s="43">
        <v>298</v>
      </c>
      <c r="BH302" s="43" t="s">
        <v>1327</v>
      </c>
      <c r="BJ302" s="43" t="s">
        <v>1976</v>
      </c>
      <c r="BK302" s="43" t="s">
        <v>1389</v>
      </c>
      <c r="BP302" s="48" t="s">
        <v>1406</v>
      </c>
      <c r="BR302" s="43" t="s">
        <v>1328</v>
      </c>
      <c r="BS302" s="43" t="s">
        <v>1400</v>
      </c>
      <c r="BT302" s="43" t="s">
        <v>1990</v>
      </c>
      <c r="BU302" s="43"/>
      <c r="BV302" s="43"/>
      <c r="BW302" s="243">
        <v>37665</v>
      </c>
      <c r="BX302" s="243"/>
      <c r="BY302" s="43" t="s">
        <v>560</v>
      </c>
      <c r="BZ302" s="43">
        <v>1.4</v>
      </c>
      <c r="CA302" s="43" t="s">
        <v>1396</v>
      </c>
      <c r="CD302" s="124" t="s">
        <v>1397</v>
      </c>
      <c r="CE302" s="43">
        <v>13857</v>
      </c>
      <c r="CF302" s="43" t="s">
        <v>1990</v>
      </c>
      <c r="CG302" s="251">
        <v>37665</v>
      </c>
      <c r="CH302" s="126"/>
      <c r="CK302" s="39" t="s">
        <v>451</v>
      </c>
      <c r="CL302" s="43">
        <v>1900</v>
      </c>
      <c r="CM302" s="43" t="s">
        <v>1396</v>
      </c>
      <c r="CP302" s="43" t="s">
        <v>1397</v>
      </c>
      <c r="CQ302" s="43">
        <v>1977</v>
      </c>
      <c r="DR302" s="38"/>
    </row>
    <row r="303" spans="1:122" s="39" customFormat="1" hidden="1" x14ac:dyDescent="0.2">
      <c r="A303" s="44" t="str">
        <f t="shared" si="123"/>
        <v>Endicott</v>
      </c>
      <c r="B303" s="44" t="str">
        <f t="shared" si="116"/>
        <v>cis-1,2-Dichloroethylene</v>
      </c>
      <c r="C303" s="38" t="s">
        <v>2587</v>
      </c>
      <c r="D303" s="38" t="str">
        <f t="shared" si="115"/>
        <v>LS</v>
      </c>
      <c r="E303" s="44" t="s">
        <v>372</v>
      </c>
      <c r="F303" s="155" t="str">
        <f t="shared" si="129"/>
        <v>Institutional 004</v>
      </c>
      <c r="G303" s="44" t="str">
        <f t="shared" si="124"/>
        <v>institutional</v>
      </c>
      <c r="H303" s="44" t="str">
        <f t="shared" si="125"/>
        <v>Basement - full</v>
      </c>
      <c r="I303" s="38"/>
      <c r="J303" s="38"/>
      <c r="K303" s="38"/>
      <c r="L303" s="44"/>
      <c r="M303" s="38" t="str">
        <f t="shared" si="117"/>
        <v>Y</v>
      </c>
      <c r="N303" s="38" t="str">
        <f t="shared" si="126"/>
        <v>Y</v>
      </c>
      <c r="O303" s="38" t="str">
        <f t="shared" si="119"/>
        <v>Y</v>
      </c>
      <c r="P303" s="38"/>
      <c r="Q303" s="38"/>
      <c r="R303" s="38"/>
      <c r="S303" s="38"/>
      <c r="T303" s="38"/>
      <c r="U303" s="38"/>
      <c r="V303" s="38"/>
      <c r="W303" s="38"/>
      <c r="X303" s="38"/>
      <c r="Y303" s="38" t="str">
        <f t="shared" si="118"/>
        <v>Y</v>
      </c>
      <c r="Z303" s="38" t="str">
        <f t="shared" si="127"/>
        <v>Y</v>
      </c>
      <c r="AA303" s="38" t="str">
        <f t="shared" si="120"/>
        <v>Y</v>
      </c>
      <c r="AC303" s="59">
        <v>1900</v>
      </c>
      <c r="AD303" s="204">
        <v>7.894736842105263E-4</v>
      </c>
      <c r="AE303" s="38">
        <v>1</v>
      </c>
      <c r="AF303" s="38">
        <v>0</v>
      </c>
      <c r="AG303" s="125"/>
      <c r="AI303" s="123"/>
      <c r="AJ303" s="40">
        <f t="shared" si="121"/>
        <v>1900</v>
      </c>
      <c r="AK303" s="40"/>
      <c r="AL303" s="40"/>
      <c r="AM303" s="40">
        <f t="shared" si="130"/>
        <v>1.5</v>
      </c>
      <c r="AN303" s="39" t="str">
        <f t="shared" si="128"/>
        <v/>
      </c>
      <c r="AO303" s="204"/>
      <c r="AP303" s="204">
        <f t="shared" si="122"/>
        <v>7.894736842105263E-4</v>
      </c>
      <c r="AQ303" s="45"/>
      <c r="AR303" s="45"/>
      <c r="AS303" s="115"/>
      <c r="AT303" s="115"/>
      <c r="AU303" s="115">
        <f t="shared" si="131"/>
        <v>1</v>
      </c>
      <c r="AV303" s="115">
        <f t="shared" si="132"/>
        <v>0</v>
      </c>
      <c r="AY303" s="115"/>
      <c r="AZ303" s="115"/>
      <c r="BA303" s="43">
        <v>32</v>
      </c>
      <c r="BB303" s="43" t="s">
        <v>2013</v>
      </c>
      <c r="BC303" s="48" t="s">
        <v>1403</v>
      </c>
      <c r="BE303" s="37" t="s">
        <v>2345</v>
      </c>
      <c r="BG303" s="43">
        <v>298</v>
      </c>
      <c r="BH303" s="43" t="s">
        <v>1327</v>
      </c>
      <c r="BJ303" s="43" t="s">
        <v>1976</v>
      </c>
      <c r="BK303" s="43" t="s">
        <v>1389</v>
      </c>
      <c r="BP303" s="48" t="s">
        <v>1406</v>
      </c>
      <c r="BR303" s="43" t="s">
        <v>1328</v>
      </c>
      <c r="BS303" s="43" t="s">
        <v>1400</v>
      </c>
      <c r="BT303" s="43" t="s">
        <v>1990</v>
      </c>
      <c r="BU303" s="43"/>
      <c r="BV303" s="43"/>
      <c r="BW303" s="243">
        <v>37665</v>
      </c>
      <c r="BX303" s="243"/>
      <c r="BY303" s="48" t="s">
        <v>451</v>
      </c>
      <c r="BZ303" s="43">
        <v>1.5</v>
      </c>
      <c r="CA303" s="43" t="s">
        <v>1396</v>
      </c>
      <c r="CD303" s="124" t="s">
        <v>1397</v>
      </c>
      <c r="CE303" s="43">
        <v>6570</v>
      </c>
      <c r="CF303" s="43" t="s">
        <v>1990</v>
      </c>
      <c r="CG303" s="251">
        <v>37665</v>
      </c>
      <c r="CH303" s="126"/>
      <c r="CK303" s="39" t="s">
        <v>451</v>
      </c>
      <c r="CL303" s="43">
        <v>1900</v>
      </c>
      <c r="CM303" s="43" t="s">
        <v>1396</v>
      </c>
      <c r="CP303" s="43" t="s">
        <v>1397</v>
      </c>
      <c r="CQ303" s="43">
        <v>1632</v>
      </c>
      <c r="DR303" s="38"/>
    </row>
    <row r="304" spans="1:122" s="39" customFormat="1" hidden="1" x14ac:dyDescent="0.2">
      <c r="A304" s="44" t="str">
        <f t="shared" si="123"/>
        <v>Endicott</v>
      </c>
      <c r="B304" s="44" t="str">
        <f t="shared" si="116"/>
        <v>cis-1,2-Dichloroethylene</v>
      </c>
      <c r="C304" s="38" t="s">
        <v>2587</v>
      </c>
      <c r="D304" s="38" t="str">
        <f t="shared" si="115"/>
        <v>LS</v>
      </c>
      <c r="E304" s="44" t="s">
        <v>372</v>
      </c>
      <c r="F304" s="155" t="str">
        <f t="shared" si="129"/>
        <v>Institutional 004</v>
      </c>
      <c r="G304" s="44" t="str">
        <f t="shared" si="124"/>
        <v>institutional</v>
      </c>
      <c r="H304" s="44" t="str">
        <f t="shared" si="125"/>
        <v>Basement - full</v>
      </c>
      <c r="I304" s="38"/>
      <c r="J304" s="38"/>
      <c r="K304" s="38"/>
      <c r="L304" s="44"/>
      <c r="M304" s="38" t="str">
        <f t="shared" si="117"/>
        <v>Y</v>
      </c>
      <c r="N304" s="38" t="str">
        <f t="shared" si="126"/>
        <v>Y</v>
      </c>
      <c r="O304" s="38" t="str">
        <f t="shared" si="119"/>
        <v>Y</v>
      </c>
      <c r="P304" s="38"/>
      <c r="Q304" s="38"/>
      <c r="R304" s="38"/>
      <c r="S304" s="38"/>
      <c r="T304" s="38"/>
      <c r="U304" s="38"/>
      <c r="V304" s="38"/>
      <c r="W304" s="38"/>
      <c r="X304" s="38"/>
      <c r="Y304" s="38" t="str">
        <f t="shared" si="118"/>
        <v>Y</v>
      </c>
      <c r="Z304" s="38" t="str">
        <f t="shared" si="127"/>
        <v>Y</v>
      </c>
      <c r="AA304" s="38" t="str">
        <f t="shared" si="120"/>
        <v>Y</v>
      </c>
      <c r="AC304" s="59">
        <v>1900</v>
      </c>
      <c r="AD304" s="204">
        <v>6.8421052631578954E-4</v>
      </c>
      <c r="AE304" s="38">
        <v>1</v>
      </c>
      <c r="AF304" s="38">
        <v>0</v>
      </c>
      <c r="AG304" s="125"/>
      <c r="AI304" s="123"/>
      <c r="AJ304" s="40">
        <f t="shared" si="121"/>
        <v>1900</v>
      </c>
      <c r="AK304" s="40"/>
      <c r="AL304" s="40"/>
      <c r="AM304" s="40">
        <f t="shared" si="130"/>
        <v>1.3</v>
      </c>
      <c r="AN304" s="39" t="str">
        <f t="shared" si="128"/>
        <v/>
      </c>
      <c r="AO304" s="204"/>
      <c r="AP304" s="204">
        <f t="shared" si="122"/>
        <v>6.8421052631578954E-4</v>
      </c>
      <c r="AQ304" s="45"/>
      <c r="AR304" s="45"/>
      <c r="AS304" s="115"/>
      <c r="AT304" s="115"/>
      <c r="AU304" s="115">
        <f t="shared" si="131"/>
        <v>1</v>
      </c>
      <c r="AV304" s="115">
        <f t="shared" si="132"/>
        <v>0</v>
      </c>
      <c r="AY304" s="115"/>
      <c r="AZ304" s="115"/>
      <c r="BA304" s="43">
        <v>32</v>
      </c>
      <c r="BB304" s="43" t="s">
        <v>2013</v>
      </c>
      <c r="BC304" s="48" t="s">
        <v>1403</v>
      </c>
      <c r="BE304" s="37" t="s">
        <v>2345</v>
      </c>
      <c r="BG304" s="43">
        <v>298</v>
      </c>
      <c r="BH304" s="43" t="s">
        <v>1327</v>
      </c>
      <c r="BJ304" s="43" t="s">
        <v>1976</v>
      </c>
      <c r="BK304" s="43" t="s">
        <v>1389</v>
      </c>
      <c r="BP304" s="48" t="s">
        <v>1406</v>
      </c>
      <c r="BR304" s="43" t="s">
        <v>1328</v>
      </c>
      <c r="BS304" s="43" t="s">
        <v>1400</v>
      </c>
      <c r="BT304" s="43" t="s">
        <v>901</v>
      </c>
      <c r="BU304" s="43"/>
      <c r="BV304" s="43"/>
      <c r="BW304" s="243">
        <v>37665</v>
      </c>
      <c r="BX304" s="243"/>
      <c r="BY304" s="48" t="s">
        <v>451</v>
      </c>
      <c r="BZ304" s="43">
        <v>1.3</v>
      </c>
      <c r="CA304" s="43" t="s">
        <v>1396</v>
      </c>
      <c r="CD304" s="124" t="s">
        <v>1397</v>
      </c>
      <c r="CE304" s="43">
        <v>6581</v>
      </c>
      <c r="CF304" s="43" t="s">
        <v>1990</v>
      </c>
      <c r="CG304" s="251">
        <v>37665</v>
      </c>
      <c r="CH304" s="126"/>
      <c r="CK304" s="39" t="s">
        <v>451</v>
      </c>
      <c r="CL304" s="43">
        <v>1900</v>
      </c>
      <c r="CM304" s="43" t="s">
        <v>1396</v>
      </c>
      <c r="CP304" s="43" t="s">
        <v>1397</v>
      </c>
      <c r="CQ304" s="43">
        <v>1633</v>
      </c>
      <c r="DR304" s="38"/>
    </row>
    <row r="305" spans="1:122" s="39" customFormat="1" hidden="1" x14ac:dyDescent="0.2">
      <c r="A305" s="44" t="str">
        <f t="shared" si="123"/>
        <v>Endicott</v>
      </c>
      <c r="B305" s="44" t="str">
        <f t="shared" si="116"/>
        <v>Tetrachloroethylene</v>
      </c>
      <c r="C305" s="38" t="s">
        <v>2587</v>
      </c>
      <c r="D305" s="38" t="str">
        <f t="shared" si="115"/>
        <v>LS</v>
      </c>
      <c r="E305" s="44" t="s">
        <v>372</v>
      </c>
      <c r="F305" s="155" t="str">
        <f t="shared" si="129"/>
        <v>Institutional 004</v>
      </c>
      <c r="G305" s="44" t="str">
        <f t="shared" si="124"/>
        <v>institutional</v>
      </c>
      <c r="H305" s="44" t="str">
        <f t="shared" si="125"/>
        <v>Basement - full</v>
      </c>
      <c r="I305" s="38"/>
      <c r="J305" s="38"/>
      <c r="K305" s="38"/>
      <c r="L305" s="44"/>
      <c r="M305" s="38" t="str">
        <f t="shared" si="117"/>
        <v>Y</v>
      </c>
      <c r="N305" s="38" t="str">
        <f t="shared" si="126"/>
        <v>n</v>
      </c>
      <c r="O305" s="38" t="str">
        <f t="shared" si="119"/>
        <v>Y</v>
      </c>
      <c r="P305" s="38"/>
      <c r="Q305" s="38"/>
      <c r="R305" s="38"/>
      <c r="S305" s="38"/>
      <c r="T305" s="38"/>
      <c r="U305" s="38"/>
      <c r="V305" s="38"/>
      <c r="W305" s="38"/>
      <c r="X305" s="38"/>
      <c r="Y305" s="38" t="str">
        <f t="shared" si="118"/>
        <v>Y</v>
      </c>
      <c r="Z305" s="38" t="str">
        <f t="shared" si="127"/>
        <v>n</v>
      </c>
      <c r="AA305" s="38" t="str">
        <f t="shared" si="120"/>
        <v>Y</v>
      </c>
      <c r="AC305" s="59">
        <v>170</v>
      </c>
      <c r="AD305" s="204">
        <v>1.5882352941176472E-3</v>
      </c>
      <c r="AE305" s="38">
        <v>1</v>
      </c>
      <c r="AF305" s="38">
        <v>0</v>
      </c>
      <c r="AG305" s="125"/>
      <c r="AI305" s="123"/>
      <c r="AJ305" s="40">
        <f t="shared" si="121"/>
        <v>170</v>
      </c>
      <c r="AK305" s="40"/>
      <c r="AL305" s="40"/>
      <c r="AM305" s="40">
        <f t="shared" si="130"/>
        <v>0.27</v>
      </c>
      <c r="AN305" s="39">
        <f t="shared" si="128"/>
        <v>3.8</v>
      </c>
      <c r="AO305" s="204"/>
      <c r="AP305" s="204">
        <f t="shared" si="122"/>
        <v>1.5882352941176472E-3</v>
      </c>
      <c r="AQ305" s="45"/>
      <c r="AR305" s="45"/>
      <c r="AS305" s="115"/>
      <c r="AT305" s="115"/>
      <c r="AU305" s="115">
        <f t="shared" si="131"/>
        <v>1</v>
      </c>
      <c r="AV305" s="115">
        <f t="shared" si="132"/>
        <v>0</v>
      </c>
      <c r="AY305" s="115"/>
      <c r="AZ305" s="115"/>
      <c r="BA305" s="43">
        <v>32</v>
      </c>
      <c r="BB305" s="43" t="s">
        <v>2013</v>
      </c>
      <c r="BC305" s="48" t="s">
        <v>1403</v>
      </c>
      <c r="BE305" s="37" t="s">
        <v>2345</v>
      </c>
      <c r="BG305" s="43">
        <v>298</v>
      </c>
      <c r="BH305" s="43" t="s">
        <v>1327</v>
      </c>
      <c r="BJ305" s="43" t="s">
        <v>1976</v>
      </c>
      <c r="BK305" s="43" t="s">
        <v>1389</v>
      </c>
      <c r="BP305" s="48" t="s">
        <v>1406</v>
      </c>
      <c r="BR305" s="43" t="s">
        <v>1328</v>
      </c>
      <c r="BS305" s="43" t="s">
        <v>2057</v>
      </c>
      <c r="BT305" s="43" t="s">
        <v>1990</v>
      </c>
      <c r="BU305" s="43"/>
      <c r="BV305" s="43"/>
      <c r="BW305" s="243">
        <v>37665</v>
      </c>
      <c r="BX305" s="243"/>
      <c r="BY305" s="48" t="s">
        <v>451</v>
      </c>
      <c r="BZ305" s="43">
        <v>0.27</v>
      </c>
      <c r="CA305" s="43" t="s">
        <v>1396</v>
      </c>
      <c r="CD305" s="124" t="s">
        <v>1397</v>
      </c>
      <c r="CE305" s="43">
        <v>6574</v>
      </c>
      <c r="CF305" s="43" t="s">
        <v>1990</v>
      </c>
      <c r="CG305" s="251">
        <v>37665</v>
      </c>
      <c r="CH305" s="126"/>
      <c r="CK305" s="39" t="s">
        <v>451</v>
      </c>
      <c r="CL305" s="43">
        <v>170</v>
      </c>
      <c r="CM305" s="43" t="s">
        <v>1396</v>
      </c>
      <c r="CP305" s="43" t="s">
        <v>1397</v>
      </c>
      <c r="CQ305" s="43">
        <v>1542</v>
      </c>
      <c r="DR305" s="38"/>
    </row>
    <row r="306" spans="1:122" s="39" customFormat="1" hidden="1" x14ac:dyDescent="0.2">
      <c r="A306" s="44" t="str">
        <f t="shared" si="123"/>
        <v>Endicott</v>
      </c>
      <c r="B306" s="44" t="str">
        <f t="shared" si="116"/>
        <v>Tetrachloroethylene</v>
      </c>
      <c r="C306" s="38" t="s">
        <v>2587</v>
      </c>
      <c r="D306" s="38" t="str">
        <f t="shared" si="115"/>
        <v>LS</v>
      </c>
      <c r="E306" s="44" t="s">
        <v>372</v>
      </c>
      <c r="F306" s="155" t="str">
        <f t="shared" si="129"/>
        <v>Institutional 004</v>
      </c>
      <c r="G306" s="44" t="str">
        <f t="shared" si="124"/>
        <v>institutional</v>
      </c>
      <c r="H306" s="44" t="str">
        <f t="shared" si="125"/>
        <v>Basement - full</v>
      </c>
      <c r="I306" s="38"/>
      <c r="J306" s="38"/>
      <c r="K306" s="38"/>
      <c r="L306" s="44"/>
      <c r="M306" s="38" t="str">
        <f t="shared" si="117"/>
        <v>Y</v>
      </c>
      <c r="N306" s="38" t="str">
        <f t="shared" si="126"/>
        <v>n</v>
      </c>
      <c r="O306" s="38" t="s">
        <v>541</v>
      </c>
      <c r="P306" s="38" t="s">
        <v>310</v>
      </c>
      <c r="Q306" s="38"/>
      <c r="R306" s="38"/>
      <c r="S306" s="38"/>
      <c r="T306" s="38"/>
      <c r="U306" s="38"/>
      <c r="V306" s="38"/>
      <c r="W306" s="38"/>
      <c r="X306" s="38"/>
      <c r="Y306" s="38" t="str">
        <f t="shared" si="118"/>
        <v>Y</v>
      </c>
      <c r="Z306" s="38" t="str">
        <f t="shared" si="127"/>
        <v>Y</v>
      </c>
      <c r="AA306" s="38" t="s">
        <v>541</v>
      </c>
      <c r="AC306" s="59">
        <v>170</v>
      </c>
      <c r="AD306" s="204">
        <v>0.10588235294117647</v>
      </c>
      <c r="AE306" s="38">
        <v>1</v>
      </c>
      <c r="AF306" s="38">
        <v>0</v>
      </c>
      <c r="AG306" s="125"/>
      <c r="AI306" s="123"/>
      <c r="AJ306" s="40">
        <f t="shared" si="121"/>
        <v>170</v>
      </c>
      <c r="AK306" s="40"/>
      <c r="AL306" s="40"/>
      <c r="AM306" s="40">
        <f t="shared" si="130"/>
        <v>18</v>
      </c>
      <c r="AN306" s="39">
        <f t="shared" si="128"/>
        <v>3.8</v>
      </c>
      <c r="AO306" s="204"/>
      <c r="AP306" s="204">
        <f t="shared" si="122"/>
        <v>0.10588235294117647</v>
      </c>
      <c r="AQ306" s="45"/>
      <c r="AR306" s="45"/>
      <c r="AS306" s="115"/>
      <c r="AT306" s="115"/>
      <c r="AU306" s="115">
        <f t="shared" si="131"/>
        <v>1</v>
      </c>
      <c r="AV306" s="115">
        <f t="shared" si="132"/>
        <v>0</v>
      </c>
      <c r="AY306" s="115"/>
      <c r="AZ306" s="115"/>
      <c r="BA306" s="43">
        <v>32</v>
      </c>
      <c r="BB306" s="43" t="s">
        <v>2013</v>
      </c>
      <c r="BC306" s="48" t="s">
        <v>1403</v>
      </c>
      <c r="BE306" s="37" t="s">
        <v>2345</v>
      </c>
      <c r="BG306" s="43">
        <v>298</v>
      </c>
      <c r="BH306" s="43" t="s">
        <v>1327</v>
      </c>
      <c r="BJ306" s="43" t="s">
        <v>1976</v>
      </c>
      <c r="BK306" s="43" t="s">
        <v>1389</v>
      </c>
      <c r="BP306" s="48" t="s">
        <v>1406</v>
      </c>
      <c r="BR306" s="43" t="s">
        <v>1328</v>
      </c>
      <c r="BS306" s="43" t="s">
        <v>2057</v>
      </c>
      <c r="BT306" s="43" t="s">
        <v>901</v>
      </c>
      <c r="BU306" s="43"/>
      <c r="BV306" s="43"/>
      <c r="BW306" s="243">
        <v>37665</v>
      </c>
      <c r="BX306" s="243"/>
      <c r="BY306" s="48" t="s">
        <v>451</v>
      </c>
      <c r="BZ306" s="43">
        <v>18</v>
      </c>
      <c r="CA306" s="43" t="s">
        <v>1396</v>
      </c>
      <c r="CD306" s="124" t="s">
        <v>1397</v>
      </c>
      <c r="CE306" s="43">
        <v>6585</v>
      </c>
      <c r="CF306" s="43" t="s">
        <v>1990</v>
      </c>
      <c r="CG306" s="251">
        <v>37665</v>
      </c>
      <c r="CH306" s="126"/>
      <c r="CK306" s="39" t="s">
        <v>451</v>
      </c>
      <c r="CL306" s="43">
        <v>170</v>
      </c>
      <c r="CM306" s="43" t="s">
        <v>1396</v>
      </c>
      <c r="CP306" s="43" t="s">
        <v>1397</v>
      </c>
      <c r="CQ306" s="43">
        <v>1543</v>
      </c>
      <c r="DR306" s="38"/>
    </row>
    <row r="307" spans="1:122" s="39" customFormat="1" hidden="1" x14ac:dyDescent="0.2">
      <c r="A307" s="44" t="str">
        <f t="shared" si="123"/>
        <v>Endicott</v>
      </c>
      <c r="B307" s="44" t="str">
        <f t="shared" si="116"/>
        <v>Trichloroethylene</v>
      </c>
      <c r="C307" s="38" t="s">
        <v>2587</v>
      </c>
      <c r="D307" s="38" t="str">
        <f t="shared" si="115"/>
        <v>LS</v>
      </c>
      <c r="E307" s="44" t="s">
        <v>372</v>
      </c>
      <c r="F307" s="155" t="str">
        <f t="shared" si="129"/>
        <v>Institutional 004</v>
      </c>
      <c r="G307" s="44" t="str">
        <f t="shared" si="124"/>
        <v>institutional</v>
      </c>
      <c r="H307" s="44" t="str">
        <f t="shared" si="125"/>
        <v>Basement - full</v>
      </c>
      <c r="I307" s="38"/>
      <c r="J307" s="38"/>
      <c r="K307" s="38"/>
      <c r="L307" s="44"/>
      <c r="M307" s="38" t="str">
        <f t="shared" si="117"/>
        <v>Y</v>
      </c>
      <c r="N307" s="38" t="str">
        <f t="shared" si="126"/>
        <v>Y</v>
      </c>
      <c r="O307" s="38" t="str">
        <f t="shared" ref="O307:O313" si="133">IF(AJ307="","",IF(M307="N","n","Y"))</f>
        <v>Y</v>
      </c>
      <c r="P307" s="38"/>
      <c r="Q307" s="38"/>
      <c r="R307" s="38"/>
      <c r="S307" s="38"/>
      <c r="T307" s="38"/>
      <c r="U307" s="38"/>
      <c r="V307" s="38"/>
      <c r="W307" s="38"/>
      <c r="X307" s="38"/>
      <c r="Y307" s="38" t="str">
        <f t="shared" si="118"/>
        <v>Y</v>
      </c>
      <c r="Z307" s="38" t="str">
        <f t="shared" si="127"/>
        <v>Y</v>
      </c>
      <c r="AA307" s="38" t="str">
        <f t="shared" ref="AA307:AA321" si="134">IF(AM307="","",IF(Y307="N","n","Y"))</f>
        <v>Y</v>
      </c>
      <c r="AC307" s="59">
        <v>42000</v>
      </c>
      <c r="AD307" s="204">
        <v>8.0952380952380957E-4</v>
      </c>
      <c r="AE307" s="38">
        <v>1</v>
      </c>
      <c r="AF307" s="38">
        <v>0</v>
      </c>
      <c r="AG307" s="125"/>
      <c r="AI307" s="123"/>
      <c r="AJ307" s="40">
        <f t="shared" si="121"/>
        <v>42000</v>
      </c>
      <c r="AK307" s="40"/>
      <c r="AL307" s="40"/>
      <c r="AM307" s="40">
        <f t="shared" si="130"/>
        <v>34</v>
      </c>
      <c r="AN307" s="39">
        <f t="shared" si="128"/>
        <v>0.5</v>
      </c>
      <c r="AO307" s="204"/>
      <c r="AP307" s="204">
        <f t="shared" si="122"/>
        <v>8.0952380952380957E-4</v>
      </c>
      <c r="AQ307" s="45"/>
      <c r="AR307" s="45"/>
      <c r="AS307" s="115"/>
      <c r="AT307" s="115"/>
      <c r="AU307" s="115">
        <f t="shared" si="131"/>
        <v>1</v>
      </c>
      <c r="AV307" s="115">
        <f t="shared" si="132"/>
        <v>0</v>
      </c>
      <c r="AY307" s="115"/>
      <c r="AZ307" s="115"/>
      <c r="BA307" s="43">
        <v>32</v>
      </c>
      <c r="BB307" s="43" t="s">
        <v>2013</v>
      </c>
      <c r="BC307" s="48" t="s">
        <v>1403</v>
      </c>
      <c r="BE307" s="37" t="s">
        <v>2345</v>
      </c>
      <c r="BG307" s="43">
        <v>298</v>
      </c>
      <c r="BH307" s="43" t="s">
        <v>1327</v>
      </c>
      <c r="BJ307" s="43" t="s">
        <v>1976</v>
      </c>
      <c r="BK307" s="43" t="s">
        <v>1389</v>
      </c>
      <c r="BP307" s="48" t="s">
        <v>1406</v>
      </c>
      <c r="BR307" s="43" t="s">
        <v>1328</v>
      </c>
      <c r="BS307" s="43" t="s">
        <v>1393</v>
      </c>
      <c r="BT307" s="43" t="s">
        <v>1990</v>
      </c>
      <c r="BU307" s="43"/>
      <c r="BV307" s="43"/>
      <c r="BW307" s="243">
        <v>37665</v>
      </c>
      <c r="BX307" s="243"/>
      <c r="BY307" s="48" t="s">
        <v>450</v>
      </c>
      <c r="BZ307" s="43">
        <v>34</v>
      </c>
      <c r="CA307" s="43" t="s">
        <v>1396</v>
      </c>
      <c r="CD307" s="124" t="s">
        <v>1397</v>
      </c>
      <c r="CE307" s="43">
        <v>6576</v>
      </c>
      <c r="CF307" s="43" t="s">
        <v>1990</v>
      </c>
      <c r="CG307" s="251">
        <v>37665</v>
      </c>
      <c r="CH307" s="126"/>
      <c r="CK307" s="39" t="s">
        <v>451</v>
      </c>
      <c r="CL307" s="43">
        <v>42000</v>
      </c>
      <c r="CM307" s="43" t="s">
        <v>1396</v>
      </c>
      <c r="CP307" s="43" t="s">
        <v>1397</v>
      </c>
      <c r="CQ307" s="43">
        <v>1596</v>
      </c>
      <c r="DR307" s="38"/>
    </row>
    <row r="308" spans="1:122" s="39" customFormat="1" hidden="1" x14ac:dyDescent="0.2">
      <c r="A308" s="44" t="str">
        <f t="shared" si="123"/>
        <v>Endicott</v>
      </c>
      <c r="B308" s="44" t="str">
        <f t="shared" si="116"/>
        <v>Trichloroethylene</v>
      </c>
      <c r="C308" s="38" t="s">
        <v>2587</v>
      </c>
      <c r="D308" s="38" t="str">
        <f t="shared" si="115"/>
        <v>LS</v>
      </c>
      <c r="E308" s="44" t="s">
        <v>372</v>
      </c>
      <c r="F308" s="155" t="str">
        <f t="shared" si="129"/>
        <v>Institutional 004</v>
      </c>
      <c r="G308" s="44" t="str">
        <f t="shared" si="124"/>
        <v>institutional</v>
      </c>
      <c r="H308" s="44" t="str">
        <f t="shared" si="125"/>
        <v>Basement - full</v>
      </c>
      <c r="I308" s="38"/>
      <c r="J308" s="38"/>
      <c r="K308" s="38"/>
      <c r="L308" s="44"/>
      <c r="M308" s="38" t="str">
        <f t="shared" si="117"/>
        <v>Y</v>
      </c>
      <c r="N308" s="38" t="str">
        <f t="shared" si="126"/>
        <v>Y</v>
      </c>
      <c r="O308" s="38" t="str">
        <f t="shared" si="133"/>
        <v>Y</v>
      </c>
      <c r="P308" s="38"/>
      <c r="Q308" s="38"/>
      <c r="R308" s="38"/>
      <c r="S308" s="38"/>
      <c r="T308" s="38"/>
      <c r="U308" s="38"/>
      <c r="V308" s="38"/>
      <c r="W308" s="38"/>
      <c r="X308" s="38"/>
      <c r="Y308" s="38" t="str">
        <f t="shared" si="118"/>
        <v>Y</v>
      </c>
      <c r="Z308" s="38" t="str">
        <f t="shared" si="127"/>
        <v>Y</v>
      </c>
      <c r="AA308" s="38" t="str">
        <f t="shared" si="134"/>
        <v>Y</v>
      </c>
      <c r="AC308" s="59">
        <v>42000</v>
      </c>
      <c r="AD308" s="204">
        <v>7.3809523809523811E-4</v>
      </c>
      <c r="AE308" s="38">
        <v>1</v>
      </c>
      <c r="AF308" s="38">
        <v>0</v>
      </c>
      <c r="AG308" s="125"/>
      <c r="AI308" s="123"/>
      <c r="AJ308" s="40">
        <f t="shared" si="121"/>
        <v>42000</v>
      </c>
      <c r="AK308" s="40"/>
      <c r="AL308" s="40"/>
      <c r="AM308" s="40">
        <f t="shared" si="130"/>
        <v>31</v>
      </c>
      <c r="AN308" s="39">
        <f t="shared" si="128"/>
        <v>0.5</v>
      </c>
      <c r="AO308" s="204"/>
      <c r="AP308" s="204">
        <f t="shared" si="122"/>
        <v>7.3809523809523811E-4</v>
      </c>
      <c r="AQ308" s="45"/>
      <c r="AR308" s="45"/>
      <c r="AS308" s="115"/>
      <c r="AT308" s="115"/>
      <c r="AU308" s="115">
        <f t="shared" si="131"/>
        <v>1</v>
      </c>
      <c r="AV308" s="115">
        <f t="shared" si="132"/>
        <v>0</v>
      </c>
      <c r="AY308" s="115"/>
      <c r="AZ308" s="115"/>
      <c r="BA308" s="43">
        <v>32</v>
      </c>
      <c r="BB308" s="43" t="s">
        <v>2013</v>
      </c>
      <c r="BC308" s="48" t="s">
        <v>1403</v>
      </c>
      <c r="BE308" s="37" t="s">
        <v>2345</v>
      </c>
      <c r="BG308" s="43">
        <v>298</v>
      </c>
      <c r="BH308" s="43" t="s">
        <v>1327</v>
      </c>
      <c r="BJ308" s="43" t="s">
        <v>1976</v>
      </c>
      <c r="BK308" s="43" t="s">
        <v>1389</v>
      </c>
      <c r="BP308" s="48" t="s">
        <v>1406</v>
      </c>
      <c r="BR308" s="43" t="s">
        <v>1328</v>
      </c>
      <c r="BS308" s="43" t="s">
        <v>1393</v>
      </c>
      <c r="BT308" s="43" t="s">
        <v>901</v>
      </c>
      <c r="BU308" s="43"/>
      <c r="BV308" s="43"/>
      <c r="BW308" s="243">
        <v>37665</v>
      </c>
      <c r="BX308" s="243"/>
      <c r="BY308" s="48" t="s">
        <v>451</v>
      </c>
      <c r="BZ308" s="43">
        <v>31</v>
      </c>
      <c r="CA308" s="43" t="s">
        <v>1396</v>
      </c>
      <c r="CD308" s="124" t="s">
        <v>1397</v>
      </c>
      <c r="CE308" s="43">
        <v>6587</v>
      </c>
      <c r="CF308" s="43" t="s">
        <v>1990</v>
      </c>
      <c r="CG308" s="251">
        <v>37665</v>
      </c>
      <c r="CH308" s="126"/>
      <c r="CK308" s="39" t="s">
        <v>451</v>
      </c>
      <c r="CL308" s="43">
        <v>42000</v>
      </c>
      <c r="CM308" s="43" t="s">
        <v>1396</v>
      </c>
      <c r="CP308" s="43" t="s">
        <v>1397</v>
      </c>
      <c r="CQ308" s="43">
        <v>1597</v>
      </c>
      <c r="DR308" s="38"/>
    </row>
    <row r="309" spans="1:122" s="39" customFormat="1" hidden="1" x14ac:dyDescent="0.2">
      <c r="A309" s="44" t="str">
        <f t="shared" si="123"/>
        <v>Endicott</v>
      </c>
      <c r="B309" s="44" t="str">
        <f t="shared" si="116"/>
        <v>1,1,1-Trichloroethane</v>
      </c>
      <c r="C309" s="38" t="s">
        <v>2587</v>
      </c>
      <c r="D309" s="38" t="str">
        <f t="shared" si="115"/>
        <v>LS</v>
      </c>
      <c r="E309" s="44" t="s">
        <v>372</v>
      </c>
      <c r="F309" s="155" t="str">
        <f t="shared" si="129"/>
        <v>Institutional 005</v>
      </c>
      <c r="G309" s="44" t="str">
        <f t="shared" si="124"/>
        <v>institutional</v>
      </c>
      <c r="H309" s="44" t="str">
        <f t="shared" si="125"/>
        <v>Slab on grade</v>
      </c>
      <c r="I309" s="38"/>
      <c r="J309" s="38"/>
      <c r="K309" s="38"/>
      <c r="L309" s="44"/>
      <c r="M309" s="38" t="str">
        <f t="shared" si="117"/>
        <v>Y</v>
      </c>
      <c r="N309" s="38" t="str">
        <f t="shared" si="126"/>
        <v>n</v>
      </c>
      <c r="O309" s="38" t="str">
        <f t="shared" si="133"/>
        <v>Y</v>
      </c>
      <c r="P309" s="38"/>
      <c r="Q309" s="38"/>
      <c r="R309" s="38"/>
      <c r="S309" s="38"/>
      <c r="T309" s="38"/>
      <c r="U309" s="38"/>
      <c r="V309" s="38"/>
      <c r="W309" s="38"/>
      <c r="X309" s="38"/>
      <c r="Y309" s="38" t="str">
        <f t="shared" si="118"/>
        <v>Y</v>
      </c>
      <c r="Z309" s="38" t="str">
        <f t="shared" si="127"/>
        <v>n</v>
      </c>
      <c r="AA309" s="38" t="str">
        <f t="shared" si="134"/>
        <v>Y</v>
      </c>
      <c r="AC309" s="59">
        <v>43</v>
      </c>
      <c r="AD309" s="204">
        <v>2.5581395348837212E-2</v>
      </c>
      <c r="AE309" s="38">
        <v>1</v>
      </c>
      <c r="AF309" s="38">
        <v>0</v>
      </c>
      <c r="AG309" s="125"/>
      <c r="AI309" s="123"/>
      <c r="AJ309" s="40">
        <f t="shared" si="121"/>
        <v>43</v>
      </c>
      <c r="AK309" s="40"/>
      <c r="AL309" s="40"/>
      <c r="AM309" s="40">
        <f t="shared" si="130"/>
        <v>1.1000000000000001</v>
      </c>
      <c r="AN309" s="39">
        <f t="shared" si="128"/>
        <v>3.1</v>
      </c>
      <c r="AO309" s="204"/>
      <c r="AP309" s="204">
        <f t="shared" si="122"/>
        <v>2.5581395348837212E-2</v>
      </c>
      <c r="AQ309" s="45"/>
      <c r="AR309" s="45"/>
      <c r="AS309" s="115"/>
      <c r="AT309" s="115"/>
      <c r="AU309" s="115">
        <f t="shared" si="131"/>
        <v>1</v>
      </c>
      <c r="AV309" s="115">
        <f t="shared" si="132"/>
        <v>0</v>
      </c>
      <c r="AY309" s="115"/>
      <c r="AZ309" s="115"/>
      <c r="BA309" s="43">
        <v>32</v>
      </c>
      <c r="BB309" s="43" t="s">
        <v>2013</v>
      </c>
      <c r="BC309" s="48" t="s">
        <v>1403</v>
      </c>
      <c r="BE309" s="37" t="s">
        <v>2345</v>
      </c>
      <c r="BG309" s="43">
        <v>299</v>
      </c>
      <c r="BH309" s="43" t="s">
        <v>902</v>
      </c>
      <c r="BJ309" s="43" t="s">
        <v>1976</v>
      </c>
      <c r="BK309" s="43" t="s">
        <v>846</v>
      </c>
      <c r="BP309" s="48" t="s">
        <v>1406</v>
      </c>
      <c r="BQ309" s="43" t="s">
        <v>903</v>
      </c>
      <c r="BS309" s="43" t="s">
        <v>558</v>
      </c>
      <c r="BT309" s="43" t="s">
        <v>1990</v>
      </c>
      <c r="BU309" s="43"/>
      <c r="BV309" s="43"/>
      <c r="BW309" s="243">
        <v>37667</v>
      </c>
      <c r="BX309" s="243"/>
      <c r="BY309" s="48" t="s">
        <v>451</v>
      </c>
      <c r="BZ309" s="43">
        <v>1.1000000000000001</v>
      </c>
      <c r="CA309" s="43" t="s">
        <v>1396</v>
      </c>
      <c r="CD309" s="124" t="s">
        <v>1397</v>
      </c>
      <c r="CE309" s="43">
        <v>6721</v>
      </c>
      <c r="CF309" s="43" t="s">
        <v>1990</v>
      </c>
      <c r="CG309" s="251">
        <v>37667</v>
      </c>
      <c r="CH309" s="126"/>
      <c r="CK309" s="39" t="s">
        <v>451</v>
      </c>
      <c r="CL309" s="43">
        <v>43</v>
      </c>
      <c r="CM309" s="43" t="s">
        <v>1396</v>
      </c>
      <c r="CP309" s="43" t="s">
        <v>1397</v>
      </c>
      <c r="CQ309" s="43">
        <v>1692</v>
      </c>
      <c r="DR309" s="38"/>
    </row>
    <row r="310" spans="1:122" s="39" customFormat="1" hidden="1" x14ac:dyDescent="0.2">
      <c r="A310" s="44" t="str">
        <f t="shared" si="123"/>
        <v>Endicott</v>
      </c>
      <c r="B310" s="44" t="str">
        <f t="shared" si="116"/>
        <v>cis-1,2-Dichloroethylene</v>
      </c>
      <c r="C310" s="38" t="s">
        <v>2587</v>
      </c>
      <c r="D310" s="38" t="str">
        <f t="shared" si="115"/>
        <v>LS</v>
      </c>
      <c r="E310" s="44" t="s">
        <v>372</v>
      </c>
      <c r="F310" s="155" t="str">
        <f t="shared" si="129"/>
        <v>Institutional 005</v>
      </c>
      <c r="G310" s="44" t="str">
        <f t="shared" si="124"/>
        <v>institutional</v>
      </c>
      <c r="H310" s="44" t="str">
        <f t="shared" si="125"/>
        <v>Slab on grade</v>
      </c>
      <c r="I310" s="38"/>
      <c r="J310" s="38"/>
      <c r="K310" s="38"/>
      <c r="L310" s="44"/>
      <c r="M310" s="38" t="str">
        <f t="shared" si="117"/>
        <v>Y</v>
      </c>
      <c r="N310" s="38" t="str">
        <f t="shared" si="126"/>
        <v>Y</v>
      </c>
      <c r="O310" s="38" t="str">
        <f t="shared" si="133"/>
        <v>Y</v>
      </c>
      <c r="P310" s="38"/>
      <c r="Q310" s="38"/>
      <c r="R310" s="38"/>
      <c r="S310" s="38"/>
      <c r="T310" s="38"/>
      <c r="U310" s="38"/>
      <c r="V310" s="38"/>
      <c r="W310" s="38"/>
      <c r="X310" s="38"/>
      <c r="Y310" s="38" t="str">
        <f t="shared" si="118"/>
        <v>Y</v>
      </c>
      <c r="Z310" s="38" t="str">
        <f t="shared" si="127"/>
        <v>Y</v>
      </c>
      <c r="AA310" s="38" t="str">
        <f t="shared" si="134"/>
        <v>Y</v>
      </c>
      <c r="AC310" s="59">
        <v>19</v>
      </c>
      <c r="AD310" s="204">
        <v>3.3157894736842108E-2</v>
      </c>
      <c r="AE310" s="38">
        <v>1</v>
      </c>
      <c r="AF310" s="38">
        <v>0</v>
      </c>
      <c r="AG310" s="125"/>
      <c r="AI310" s="123"/>
      <c r="AJ310" s="40">
        <f t="shared" si="121"/>
        <v>19</v>
      </c>
      <c r="AK310" s="40"/>
      <c r="AL310" s="40"/>
      <c r="AM310" s="40">
        <f t="shared" si="130"/>
        <v>0.63</v>
      </c>
      <c r="AN310" s="39" t="str">
        <f t="shared" si="128"/>
        <v/>
      </c>
      <c r="AO310" s="204"/>
      <c r="AP310" s="204">
        <f t="shared" si="122"/>
        <v>3.3157894736842108E-2</v>
      </c>
      <c r="AQ310" s="45"/>
      <c r="AR310" s="45"/>
      <c r="AS310" s="115"/>
      <c r="AT310" s="115"/>
      <c r="AU310" s="115">
        <f t="shared" si="131"/>
        <v>1</v>
      </c>
      <c r="AV310" s="115">
        <f t="shared" si="132"/>
        <v>0</v>
      </c>
      <c r="AY310" s="115"/>
      <c r="AZ310" s="115"/>
      <c r="BA310" s="43">
        <v>32</v>
      </c>
      <c r="BB310" s="43" t="s">
        <v>2013</v>
      </c>
      <c r="BC310" s="48" t="s">
        <v>1403</v>
      </c>
      <c r="BE310" s="37" t="s">
        <v>2345</v>
      </c>
      <c r="BG310" s="43">
        <v>299</v>
      </c>
      <c r="BH310" s="43" t="s">
        <v>902</v>
      </c>
      <c r="BJ310" s="43" t="s">
        <v>1976</v>
      </c>
      <c r="BK310" s="43" t="s">
        <v>846</v>
      </c>
      <c r="BP310" s="48" t="s">
        <v>1406</v>
      </c>
      <c r="BQ310" s="43" t="s">
        <v>903</v>
      </c>
      <c r="BS310" s="43" t="s">
        <v>1400</v>
      </c>
      <c r="BT310" s="43" t="s">
        <v>1990</v>
      </c>
      <c r="BU310" s="43"/>
      <c r="BV310" s="43"/>
      <c r="BW310" s="243">
        <v>37667</v>
      </c>
      <c r="BX310" s="243"/>
      <c r="BY310" s="48" t="s">
        <v>451</v>
      </c>
      <c r="BZ310" s="43">
        <v>0.63</v>
      </c>
      <c r="CA310" s="43" t="s">
        <v>1396</v>
      </c>
      <c r="CD310" s="124" t="s">
        <v>1397</v>
      </c>
      <c r="CE310" s="43">
        <v>6724</v>
      </c>
      <c r="CF310" s="43" t="s">
        <v>1990</v>
      </c>
      <c r="CG310" s="251">
        <v>37667</v>
      </c>
      <c r="CH310" s="126"/>
      <c r="CK310" s="39" t="s">
        <v>451</v>
      </c>
      <c r="CL310" s="43">
        <v>19</v>
      </c>
      <c r="CM310" s="43" t="s">
        <v>1396</v>
      </c>
      <c r="CP310" s="43" t="s">
        <v>1397</v>
      </c>
      <c r="CQ310" s="43">
        <v>1635</v>
      </c>
      <c r="DR310" s="38"/>
    </row>
    <row r="311" spans="1:122" s="39" customFormat="1" hidden="1" x14ac:dyDescent="0.2">
      <c r="A311" s="44" t="str">
        <f t="shared" si="123"/>
        <v>Endicott</v>
      </c>
      <c r="B311" s="44" t="str">
        <f t="shared" si="116"/>
        <v>Tetrachloroethylene</v>
      </c>
      <c r="C311" s="38" t="s">
        <v>2587</v>
      </c>
      <c r="D311" s="38" t="str">
        <f t="shared" si="115"/>
        <v>LS</v>
      </c>
      <c r="E311" s="44" t="s">
        <v>372</v>
      </c>
      <c r="F311" s="155" t="str">
        <f t="shared" si="129"/>
        <v>Institutional 005</v>
      </c>
      <c r="G311" s="44" t="str">
        <f t="shared" si="124"/>
        <v>institutional</v>
      </c>
      <c r="H311" s="44" t="str">
        <f t="shared" si="125"/>
        <v>Slab on grade</v>
      </c>
      <c r="I311" s="38"/>
      <c r="J311" s="38"/>
      <c r="K311" s="38"/>
      <c r="L311" s="44"/>
      <c r="M311" s="38" t="str">
        <f t="shared" si="117"/>
        <v>Y</v>
      </c>
      <c r="N311" s="38" t="str">
        <f t="shared" si="126"/>
        <v>n</v>
      </c>
      <c r="O311" s="38" t="str">
        <f t="shared" si="133"/>
        <v>Y</v>
      </c>
      <c r="P311" s="38"/>
      <c r="Q311" s="38"/>
      <c r="R311" s="38"/>
      <c r="S311" s="38"/>
      <c r="T311" s="38"/>
      <c r="U311" s="38"/>
      <c r="V311" s="38"/>
      <c r="W311" s="38"/>
      <c r="X311" s="38"/>
      <c r="Y311" s="38" t="str">
        <f t="shared" si="118"/>
        <v>Y</v>
      </c>
      <c r="Z311" s="38" t="str">
        <f t="shared" si="127"/>
        <v>n</v>
      </c>
      <c r="AA311" s="38" t="str">
        <f t="shared" si="134"/>
        <v>Y</v>
      </c>
      <c r="AC311" s="59">
        <v>60</v>
      </c>
      <c r="AD311" s="204">
        <v>1.4E-2</v>
      </c>
      <c r="AE311" s="38">
        <v>1</v>
      </c>
      <c r="AF311" s="38">
        <v>0</v>
      </c>
      <c r="AG311" s="125"/>
      <c r="AI311" s="123"/>
      <c r="AJ311" s="40">
        <f t="shared" si="121"/>
        <v>60</v>
      </c>
      <c r="AK311" s="40"/>
      <c r="AL311" s="40"/>
      <c r="AM311" s="40">
        <f t="shared" si="130"/>
        <v>0.84</v>
      </c>
      <c r="AN311" s="39">
        <f t="shared" si="128"/>
        <v>3.8</v>
      </c>
      <c r="AO311" s="204"/>
      <c r="AP311" s="204">
        <f t="shared" si="122"/>
        <v>1.4E-2</v>
      </c>
      <c r="AQ311" s="45"/>
      <c r="AR311" s="45"/>
      <c r="AS311" s="115"/>
      <c r="AT311" s="115"/>
      <c r="AU311" s="115">
        <f t="shared" si="131"/>
        <v>1</v>
      </c>
      <c r="AV311" s="115">
        <f t="shared" si="132"/>
        <v>0</v>
      </c>
      <c r="AY311" s="115"/>
      <c r="AZ311" s="115"/>
      <c r="BA311" s="43">
        <v>32</v>
      </c>
      <c r="BB311" s="43" t="s">
        <v>2013</v>
      </c>
      <c r="BC311" s="48" t="s">
        <v>1403</v>
      </c>
      <c r="BE311" s="37" t="s">
        <v>2345</v>
      </c>
      <c r="BG311" s="43">
        <v>299</v>
      </c>
      <c r="BH311" s="43" t="s">
        <v>902</v>
      </c>
      <c r="BJ311" s="43" t="s">
        <v>1976</v>
      </c>
      <c r="BK311" s="43" t="s">
        <v>846</v>
      </c>
      <c r="BP311" s="48" t="s">
        <v>1406</v>
      </c>
      <c r="BQ311" s="43" t="s">
        <v>903</v>
      </c>
      <c r="BS311" s="43" t="s">
        <v>2057</v>
      </c>
      <c r="BT311" s="43" t="s">
        <v>1990</v>
      </c>
      <c r="BU311" s="43"/>
      <c r="BV311" s="43"/>
      <c r="BW311" s="243">
        <v>37667</v>
      </c>
      <c r="BX311" s="243"/>
      <c r="BY311" s="48" t="s">
        <v>451</v>
      </c>
      <c r="BZ311" s="43">
        <v>0.84</v>
      </c>
      <c r="CA311" s="43" t="s">
        <v>1396</v>
      </c>
      <c r="CD311" s="124" t="s">
        <v>1397</v>
      </c>
      <c r="CE311" s="43">
        <v>6728</v>
      </c>
      <c r="CF311" s="43" t="s">
        <v>1990</v>
      </c>
      <c r="CG311" s="251">
        <v>37667</v>
      </c>
      <c r="CH311" s="126"/>
      <c r="CK311" s="39" t="s">
        <v>451</v>
      </c>
      <c r="CL311" s="43">
        <v>60</v>
      </c>
      <c r="CM311" s="43" t="s">
        <v>1396</v>
      </c>
      <c r="CP311" s="43" t="s">
        <v>1397</v>
      </c>
      <c r="CQ311" s="43">
        <v>1546</v>
      </c>
      <c r="DR311" s="38"/>
    </row>
    <row r="312" spans="1:122" s="39" customFormat="1" hidden="1" x14ac:dyDescent="0.2">
      <c r="A312" s="44" t="str">
        <f t="shared" si="123"/>
        <v>Endicott</v>
      </c>
      <c r="B312" s="44" t="str">
        <f t="shared" si="116"/>
        <v>Trichloroethylene</v>
      </c>
      <c r="C312" s="38" t="s">
        <v>2587</v>
      </c>
      <c r="D312" s="38" t="str">
        <f t="shared" si="115"/>
        <v>LS</v>
      </c>
      <c r="E312" s="44" t="s">
        <v>372</v>
      </c>
      <c r="F312" s="155" t="str">
        <f t="shared" si="129"/>
        <v>Institutional 005</v>
      </c>
      <c r="G312" s="44" t="str">
        <f t="shared" si="124"/>
        <v>institutional</v>
      </c>
      <c r="H312" s="44" t="str">
        <f t="shared" si="125"/>
        <v>Slab on grade</v>
      </c>
      <c r="I312" s="38"/>
      <c r="J312" s="38"/>
      <c r="K312" s="38"/>
      <c r="L312" s="44"/>
      <c r="M312" s="38" t="str">
        <f t="shared" si="117"/>
        <v>Y</v>
      </c>
      <c r="N312" s="38" t="str">
        <f t="shared" si="126"/>
        <v>Y</v>
      </c>
      <c r="O312" s="38" t="str">
        <f t="shared" si="133"/>
        <v>Y</v>
      </c>
      <c r="P312" s="38"/>
      <c r="Q312" s="38"/>
      <c r="R312" s="38"/>
      <c r="S312" s="38"/>
      <c r="T312" s="38"/>
      <c r="U312" s="38"/>
      <c r="V312" s="38"/>
      <c r="W312" s="38"/>
      <c r="X312" s="38"/>
      <c r="Y312" s="38" t="str">
        <f t="shared" si="118"/>
        <v>Y</v>
      </c>
      <c r="Z312" s="38" t="str">
        <f t="shared" si="127"/>
        <v>Y</v>
      </c>
      <c r="AA312" s="38" t="str">
        <f t="shared" si="134"/>
        <v>Y</v>
      </c>
      <c r="AC312" s="59">
        <v>1000</v>
      </c>
      <c r="AD312" s="204">
        <v>2.8000000000000001E-2</v>
      </c>
      <c r="AE312" s="38">
        <v>1</v>
      </c>
      <c r="AF312" s="38">
        <v>0</v>
      </c>
      <c r="AG312" s="125"/>
      <c r="AI312" s="123"/>
      <c r="AJ312" s="40">
        <f t="shared" si="121"/>
        <v>1000</v>
      </c>
      <c r="AK312" s="40"/>
      <c r="AL312" s="40"/>
      <c r="AM312" s="40">
        <f t="shared" si="130"/>
        <v>28</v>
      </c>
      <c r="AN312" s="39">
        <f t="shared" si="128"/>
        <v>0.5</v>
      </c>
      <c r="AO312" s="204"/>
      <c r="AP312" s="204">
        <f t="shared" si="122"/>
        <v>2.8000000000000001E-2</v>
      </c>
      <c r="AQ312" s="45"/>
      <c r="AR312" s="45"/>
      <c r="AS312" s="115"/>
      <c r="AT312" s="115"/>
      <c r="AU312" s="115">
        <f t="shared" si="131"/>
        <v>1</v>
      </c>
      <c r="AV312" s="115">
        <f t="shared" si="132"/>
        <v>0</v>
      </c>
      <c r="AY312" s="115"/>
      <c r="AZ312" s="115"/>
      <c r="BA312" s="43">
        <v>32</v>
      </c>
      <c r="BB312" s="43" t="s">
        <v>2013</v>
      </c>
      <c r="BC312" s="48" t="s">
        <v>1403</v>
      </c>
      <c r="BE312" s="37" t="s">
        <v>2345</v>
      </c>
      <c r="BG312" s="43">
        <v>299</v>
      </c>
      <c r="BH312" s="43" t="s">
        <v>902</v>
      </c>
      <c r="BJ312" s="43" t="s">
        <v>1976</v>
      </c>
      <c r="BK312" s="43" t="s">
        <v>846</v>
      </c>
      <c r="BP312" s="48" t="s">
        <v>1406</v>
      </c>
      <c r="BQ312" s="43" t="s">
        <v>903</v>
      </c>
      <c r="BS312" s="43" t="s">
        <v>1393</v>
      </c>
      <c r="BT312" s="43" t="s">
        <v>1990</v>
      </c>
      <c r="BU312" s="43"/>
      <c r="BV312" s="43"/>
      <c r="BW312" s="243">
        <v>37667</v>
      </c>
      <c r="BX312" s="243"/>
      <c r="BY312" s="48" t="s">
        <v>451</v>
      </c>
      <c r="BZ312" s="43">
        <v>28</v>
      </c>
      <c r="CA312" s="43" t="s">
        <v>1396</v>
      </c>
      <c r="CD312" s="124" t="s">
        <v>1397</v>
      </c>
      <c r="CE312" s="43">
        <v>6730</v>
      </c>
      <c r="CF312" s="43" t="s">
        <v>1990</v>
      </c>
      <c r="CG312" s="251">
        <v>37667</v>
      </c>
      <c r="CH312" s="126"/>
      <c r="CK312" s="39" t="s">
        <v>451</v>
      </c>
      <c r="CL312" s="43">
        <v>1000</v>
      </c>
      <c r="CM312" s="43" t="s">
        <v>1396</v>
      </c>
      <c r="CP312" s="43" t="s">
        <v>1397</v>
      </c>
      <c r="CQ312" s="43">
        <v>1600</v>
      </c>
      <c r="DR312" s="38"/>
    </row>
    <row r="313" spans="1:122" s="39" customFormat="1" hidden="1" x14ac:dyDescent="0.2">
      <c r="A313" s="44" t="str">
        <f t="shared" si="123"/>
        <v>Endicott</v>
      </c>
      <c r="B313" s="44" t="str">
        <f t="shared" si="116"/>
        <v>1,1,1-Trichloroethane</v>
      </c>
      <c r="C313" s="38" t="s">
        <v>2587</v>
      </c>
      <c r="D313" s="38" t="str">
        <f t="shared" si="115"/>
        <v>LS</v>
      </c>
      <c r="E313" s="44" t="s">
        <v>372</v>
      </c>
      <c r="F313" s="155" t="str">
        <f t="shared" si="129"/>
        <v>Institutional 006</v>
      </c>
      <c r="G313" s="44" t="str">
        <f t="shared" si="124"/>
        <v>institutional</v>
      </c>
      <c r="H313" s="44" t="str">
        <f t="shared" si="125"/>
        <v>Basement - full</v>
      </c>
      <c r="I313" s="38"/>
      <c r="J313" s="38"/>
      <c r="K313" s="38"/>
      <c r="L313" s="44"/>
      <c r="M313" s="38" t="str">
        <f t="shared" si="117"/>
        <v>Y</v>
      </c>
      <c r="N313" s="38" t="str">
        <f t="shared" si="126"/>
        <v>n</v>
      </c>
      <c r="O313" s="38" t="str">
        <f t="shared" si="133"/>
        <v>Y</v>
      </c>
      <c r="P313" s="38"/>
      <c r="Q313" s="38"/>
      <c r="R313" s="38"/>
      <c r="S313" s="38"/>
      <c r="T313" s="38"/>
      <c r="U313" s="38"/>
      <c r="V313" s="38"/>
      <c r="W313" s="38"/>
      <c r="X313" s="38"/>
      <c r="Y313" s="38" t="str">
        <f t="shared" si="118"/>
        <v>Y</v>
      </c>
      <c r="Z313" s="38" t="str">
        <f t="shared" si="127"/>
        <v>n</v>
      </c>
      <c r="AA313" s="38" t="str">
        <f t="shared" si="134"/>
        <v>Y</v>
      </c>
      <c r="AC313" s="59">
        <v>0.92</v>
      </c>
      <c r="AD313" s="204">
        <v>0.23913043478260868</v>
      </c>
      <c r="AE313" s="38">
        <v>1</v>
      </c>
      <c r="AF313" s="38">
        <v>0</v>
      </c>
      <c r="AG313" s="125"/>
      <c r="AI313" s="123"/>
      <c r="AJ313" s="40">
        <f t="shared" si="121"/>
        <v>0.92</v>
      </c>
      <c r="AK313" s="40"/>
      <c r="AL313" s="40"/>
      <c r="AM313" s="40">
        <f t="shared" si="130"/>
        <v>0.22</v>
      </c>
      <c r="AN313" s="39">
        <f t="shared" si="128"/>
        <v>3.1</v>
      </c>
      <c r="AO313" s="204"/>
      <c r="AP313" s="204">
        <f t="shared" si="122"/>
        <v>0.23913043478260868</v>
      </c>
      <c r="AQ313" s="45"/>
      <c r="AR313" s="45"/>
      <c r="AS313" s="115"/>
      <c r="AT313" s="115"/>
      <c r="AU313" s="115">
        <f t="shared" si="131"/>
        <v>1</v>
      </c>
      <c r="AV313" s="115">
        <f t="shared" si="132"/>
        <v>0</v>
      </c>
      <c r="AY313" s="115"/>
      <c r="AZ313" s="115"/>
      <c r="BA313" s="43">
        <v>32</v>
      </c>
      <c r="BB313" s="43" t="s">
        <v>2013</v>
      </c>
      <c r="BC313" s="48" t="s">
        <v>1403</v>
      </c>
      <c r="BE313" s="37" t="s">
        <v>2345</v>
      </c>
      <c r="BG313" s="43">
        <v>300</v>
      </c>
      <c r="BH313" s="43" t="s">
        <v>904</v>
      </c>
      <c r="BJ313" s="43" t="s">
        <v>1976</v>
      </c>
      <c r="BK313" s="43" t="s">
        <v>1389</v>
      </c>
      <c r="BP313" s="48" t="s">
        <v>1406</v>
      </c>
      <c r="BQ313" s="43" t="s">
        <v>905</v>
      </c>
      <c r="BR313" s="43" t="s">
        <v>906</v>
      </c>
      <c r="BS313" s="43" t="s">
        <v>558</v>
      </c>
      <c r="BT313" s="43" t="s">
        <v>1990</v>
      </c>
      <c r="BU313" s="43"/>
      <c r="BV313" s="43"/>
      <c r="BW313" s="243">
        <v>37708</v>
      </c>
      <c r="BX313" s="243"/>
      <c r="BY313" s="48" t="s">
        <v>451</v>
      </c>
      <c r="BZ313" s="43">
        <v>0.22</v>
      </c>
      <c r="CA313" s="43" t="s">
        <v>1396</v>
      </c>
      <c r="CD313" s="124" t="s">
        <v>1397</v>
      </c>
      <c r="CE313" s="43">
        <v>7909</v>
      </c>
      <c r="CF313" s="43" t="s">
        <v>1990</v>
      </c>
      <c r="CG313" s="251">
        <v>37708</v>
      </c>
      <c r="CH313" s="126"/>
      <c r="CK313" s="39" t="s">
        <v>451</v>
      </c>
      <c r="CL313" s="43">
        <v>0.92</v>
      </c>
      <c r="CM313" s="43" t="s">
        <v>1396</v>
      </c>
      <c r="CP313" s="43" t="s">
        <v>1397</v>
      </c>
      <c r="CQ313" s="43">
        <v>990</v>
      </c>
      <c r="DR313" s="38"/>
    </row>
    <row r="314" spans="1:122" s="39" customFormat="1" hidden="1" x14ac:dyDescent="0.2">
      <c r="A314" s="44" t="str">
        <f t="shared" si="123"/>
        <v>Endicott</v>
      </c>
      <c r="B314" s="44" t="str">
        <f t="shared" si="116"/>
        <v>1,1,2-Trichloro-1,2,2-trifluoroethane</v>
      </c>
      <c r="C314" s="38" t="s">
        <v>2587</v>
      </c>
      <c r="D314" s="38" t="str">
        <f t="shared" si="115"/>
        <v>LS</v>
      </c>
      <c r="E314" s="44" t="s">
        <v>372</v>
      </c>
      <c r="F314" s="155" t="str">
        <f t="shared" si="129"/>
        <v>Institutional 006</v>
      </c>
      <c r="G314" s="44" t="str">
        <f t="shared" si="124"/>
        <v>institutional</v>
      </c>
      <c r="H314" s="44" t="str">
        <f t="shared" si="125"/>
        <v>Basement - full</v>
      </c>
      <c r="I314" s="38"/>
      <c r="J314" s="38"/>
      <c r="K314" s="38"/>
      <c r="L314" s="44"/>
      <c r="M314" s="38" t="str">
        <f t="shared" si="117"/>
        <v>Y</v>
      </c>
      <c r="N314" s="38" t="str">
        <f t="shared" si="126"/>
        <v>n</v>
      </c>
      <c r="O314" s="38" t="s">
        <v>541</v>
      </c>
      <c r="P314" s="44" t="s">
        <v>1154</v>
      </c>
      <c r="Q314" s="114"/>
      <c r="R314" s="114"/>
      <c r="S314" s="114"/>
      <c r="T314" s="114"/>
      <c r="U314" s="114"/>
      <c r="V314" s="114"/>
      <c r="W314" s="114"/>
      <c r="X314" s="114"/>
      <c r="Y314" s="38" t="str">
        <f t="shared" si="118"/>
        <v>Y</v>
      </c>
      <c r="Z314" s="38" t="str">
        <f t="shared" si="127"/>
        <v>n</v>
      </c>
      <c r="AA314" s="38" t="str">
        <f t="shared" si="134"/>
        <v>Y</v>
      </c>
      <c r="AC314" s="59">
        <v>0.49</v>
      </c>
      <c r="AD314" s="204">
        <v>1</v>
      </c>
      <c r="AE314" s="38">
        <v>1</v>
      </c>
      <c r="AF314" s="38">
        <v>0</v>
      </c>
      <c r="AG314" s="125"/>
      <c r="AI314" s="123"/>
      <c r="AJ314" s="40">
        <f t="shared" si="121"/>
        <v>0.49</v>
      </c>
      <c r="AK314" s="40"/>
      <c r="AL314" s="40"/>
      <c r="AM314" s="40">
        <f t="shared" si="130"/>
        <v>0.49</v>
      </c>
      <c r="AN314" s="39">
        <f t="shared" si="128"/>
        <v>1.8</v>
      </c>
      <c r="AO314" s="204"/>
      <c r="AP314" s="204">
        <f t="shared" si="122"/>
        <v>1</v>
      </c>
      <c r="AQ314" s="45"/>
      <c r="AR314" s="45"/>
      <c r="AS314" s="115"/>
      <c r="AT314" s="115"/>
      <c r="AU314" s="115">
        <f t="shared" si="131"/>
        <v>1</v>
      </c>
      <c r="AV314" s="115">
        <f t="shared" si="132"/>
        <v>0</v>
      </c>
      <c r="AY314" s="115"/>
      <c r="AZ314" s="115"/>
      <c r="BA314" s="43">
        <v>32</v>
      </c>
      <c r="BB314" s="43" t="s">
        <v>2013</v>
      </c>
      <c r="BC314" s="48" t="s">
        <v>1403</v>
      </c>
      <c r="BE314" s="37" t="s">
        <v>2345</v>
      </c>
      <c r="BG314" s="43">
        <v>300</v>
      </c>
      <c r="BH314" s="43" t="s">
        <v>904</v>
      </c>
      <c r="BJ314" s="43" t="s">
        <v>1976</v>
      </c>
      <c r="BK314" s="43" t="s">
        <v>1389</v>
      </c>
      <c r="BP314" s="48" t="s">
        <v>1406</v>
      </c>
      <c r="BQ314" s="43" t="s">
        <v>905</v>
      </c>
      <c r="BR314" s="43" t="s">
        <v>906</v>
      </c>
      <c r="BS314" s="43" t="s">
        <v>1132</v>
      </c>
      <c r="BT314" s="43" t="s">
        <v>1990</v>
      </c>
      <c r="BU314" s="43"/>
      <c r="BV314" s="43"/>
      <c r="BW314" s="243">
        <v>37708</v>
      </c>
      <c r="BX314" s="243"/>
      <c r="BY314" s="48" t="s">
        <v>451</v>
      </c>
      <c r="BZ314" s="43">
        <v>0.49</v>
      </c>
      <c r="CA314" s="43" t="s">
        <v>1396</v>
      </c>
      <c r="CD314" s="124" t="s">
        <v>1397</v>
      </c>
      <c r="CE314" s="43">
        <v>7914</v>
      </c>
      <c r="CF314" s="43" t="s">
        <v>1990</v>
      </c>
      <c r="CG314" s="251">
        <v>37708</v>
      </c>
      <c r="CH314" s="126"/>
      <c r="CK314" s="39" t="s">
        <v>451</v>
      </c>
      <c r="CL314" s="43">
        <v>0.49</v>
      </c>
      <c r="CM314" s="43" t="s">
        <v>1396</v>
      </c>
      <c r="CP314" s="43" t="s">
        <v>1397</v>
      </c>
      <c r="CQ314" s="43">
        <v>1077</v>
      </c>
      <c r="DR314" s="38"/>
    </row>
    <row r="315" spans="1:122" s="39" customFormat="1" hidden="1" x14ac:dyDescent="0.2">
      <c r="A315" s="44" t="str">
        <f t="shared" si="123"/>
        <v>Endicott</v>
      </c>
      <c r="B315" s="44" t="str">
        <f t="shared" si="116"/>
        <v>Tetrachloroethylene</v>
      </c>
      <c r="C315" s="38" t="s">
        <v>2587</v>
      </c>
      <c r="D315" s="38" t="str">
        <f t="shared" si="115"/>
        <v>LS</v>
      </c>
      <c r="E315" s="44" t="s">
        <v>372</v>
      </c>
      <c r="F315" s="155" t="str">
        <f t="shared" si="129"/>
        <v>Institutional 006</v>
      </c>
      <c r="G315" s="44" t="str">
        <f t="shared" si="124"/>
        <v>institutional</v>
      </c>
      <c r="H315" s="44" t="str">
        <f t="shared" si="125"/>
        <v>Basement - full</v>
      </c>
      <c r="I315" s="38"/>
      <c r="J315" s="38"/>
      <c r="K315" s="38"/>
      <c r="L315" s="44"/>
      <c r="M315" s="38" t="str">
        <f t="shared" si="117"/>
        <v>Y</v>
      </c>
      <c r="N315" s="38" t="str">
        <f t="shared" si="126"/>
        <v>n</v>
      </c>
      <c r="O315" s="38" t="str">
        <f>IF(AJ315="","",IF(M315="N","n","Y"))</f>
        <v>Y</v>
      </c>
      <c r="P315" s="38"/>
      <c r="Q315" s="38"/>
      <c r="R315" s="38"/>
      <c r="S315" s="38"/>
      <c r="T315" s="38"/>
      <c r="U315" s="38"/>
      <c r="V315" s="38"/>
      <c r="W315" s="38"/>
      <c r="X315" s="38"/>
      <c r="Y315" s="38" t="str">
        <f t="shared" si="118"/>
        <v>Y</v>
      </c>
      <c r="Z315" s="38" t="str">
        <f t="shared" si="127"/>
        <v>n</v>
      </c>
      <c r="AA315" s="38" t="str">
        <f t="shared" si="134"/>
        <v>Y</v>
      </c>
      <c r="AC315" s="59">
        <v>1.6</v>
      </c>
      <c r="AD315" s="204">
        <v>0.22499999999999998</v>
      </c>
      <c r="AE315" s="38">
        <v>1</v>
      </c>
      <c r="AF315" s="38">
        <v>0</v>
      </c>
      <c r="AG315" s="125"/>
      <c r="AI315" s="123"/>
      <c r="AJ315" s="40">
        <f t="shared" si="121"/>
        <v>1.6</v>
      </c>
      <c r="AK315" s="40"/>
      <c r="AL315" s="40"/>
      <c r="AM315" s="40">
        <f t="shared" si="130"/>
        <v>0.36</v>
      </c>
      <c r="AN315" s="39">
        <f t="shared" si="128"/>
        <v>3.8</v>
      </c>
      <c r="AO315" s="204"/>
      <c r="AP315" s="204">
        <f t="shared" si="122"/>
        <v>0.22499999999999998</v>
      </c>
      <c r="AQ315" s="45"/>
      <c r="AR315" s="45"/>
      <c r="AS315" s="115"/>
      <c r="AT315" s="115"/>
      <c r="AU315" s="115">
        <f t="shared" si="131"/>
        <v>1</v>
      </c>
      <c r="AV315" s="115">
        <f t="shared" si="132"/>
        <v>0</v>
      </c>
      <c r="AY315" s="115"/>
      <c r="AZ315" s="115"/>
      <c r="BA315" s="43">
        <v>32</v>
      </c>
      <c r="BB315" s="43" t="s">
        <v>2013</v>
      </c>
      <c r="BC315" s="48" t="s">
        <v>1403</v>
      </c>
      <c r="BE315" s="37" t="s">
        <v>2345</v>
      </c>
      <c r="BG315" s="43">
        <v>300</v>
      </c>
      <c r="BH315" s="43" t="s">
        <v>904</v>
      </c>
      <c r="BJ315" s="43" t="s">
        <v>1976</v>
      </c>
      <c r="BK315" s="43" t="s">
        <v>1389</v>
      </c>
      <c r="BP315" s="48" t="s">
        <v>1406</v>
      </c>
      <c r="BQ315" s="43" t="s">
        <v>905</v>
      </c>
      <c r="BR315" s="43" t="s">
        <v>906</v>
      </c>
      <c r="BS315" s="43" t="s">
        <v>2057</v>
      </c>
      <c r="BT315" s="43" t="s">
        <v>1990</v>
      </c>
      <c r="BU315" s="43"/>
      <c r="BV315" s="43"/>
      <c r="BW315" s="243">
        <v>37708</v>
      </c>
      <c r="BX315" s="243"/>
      <c r="BY315" s="48" t="s">
        <v>451</v>
      </c>
      <c r="BZ315" s="43">
        <v>0.36</v>
      </c>
      <c r="CA315" s="43" t="s">
        <v>1396</v>
      </c>
      <c r="CD315" s="124" t="s">
        <v>1397</v>
      </c>
      <c r="CE315" s="43">
        <v>7916</v>
      </c>
      <c r="CF315" s="43" t="s">
        <v>1990</v>
      </c>
      <c r="CG315" s="251">
        <v>37708</v>
      </c>
      <c r="CH315" s="126"/>
      <c r="CK315" s="39" t="s">
        <v>451</v>
      </c>
      <c r="CL315" s="43">
        <v>1.6</v>
      </c>
      <c r="CM315" s="43" t="s">
        <v>1396</v>
      </c>
      <c r="CP315" s="43" t="s">
        <v>1397</v>
      </c>
      <c r="CQ315" s="43">
        <v>843</v>
      </c>
      <c r="DR315" s="38"/>
    </row>
    <row r="316" spans="1:122" s="39" customFormat="1" hidden="1" x14ac:dyDescent="0.2">
      <c r="A316" s="44" t="str">
        <f t="shared" si="123"/>
        <v>Endicott</v>
      </c>
      <c r="B316" s="44" t="str">
        <f t="shared" si="116"/>
        <v>Trichloroethylene</v>
      </c>
      <c r="C316" s="38" t="s">
        <v>2587</v>
      </c>
      <c r="D316" s="38" t="str">
        <f t="shared" si="115"/>
        <v>LS</v>
      </c>
      <c r="E316" s="44" t="s">
        <v>372</v>
      </c>
      <c r="F316" s="155" t="str">
        <f t="shared" si="129"/>
        <v>Institutional 007</v>
      </c>
      <c r="G316" s="44" t="str">
        <f t="shared" si="124"/>
        <v>institutional</v>
      </c>
      <c r="H316" s="44" t="str">
        <f t="shared" si="125"/>
        <v>Basement - full</v>
      </c>
      <c r="I316" s="38"/>
      <c r="J316" s="38"/>
      <c r="K316" s="38"/>
      <c r="L316" s="44"/>
      <c r="M316" s="38" t="str">
        <f t="shared" si="117"/>
        <v>Y</v>
      </c>
      <c r="N316" s="38" t="str">
        <f t="shared" si="126"/>
        <v>n</v>
      </c>
      <c r="O316" s="38" t="s">
        <v>541</v>
      </c>
      <c r="P316" s="44" t="s">
        <v>1154</v>
      </c>
      <c r="Q316" s="114"/>
      <c r="R316" s="114"/>
      <c r="S316" s="114"/>
      <c r="T316" s="114"/>
      <c r="U316" s="114"/>
      <c r="V316" s="114"/>
      <c r="W316" s="114"/>
      <c r="X316" s="114"/>
      <c r="Y316" s="38" t="str">
        <f t="shared" si="118"/>
        <v>Y</v>
      </c>
      <c r="Z316" s="38" t="str">
        <f t="shared" si="127"/>
        <v>Y</v>
      </c>
      <c r="AA316" s="38" t="str">
        <f t="shared" si="134"/>
        <v>Y</v>
      </c>
      <c r="AC316" s="59">
        <v>0.65</v>
      </c>
      <c r="AD316" s="204">
        <v>24.615384615384613</v>
      </c>
      <c r="AE316" s="38">
        <v>1</v>
      </c>
      <c r="AF316" s="38">
        <v>0</v>
      </c>
      <c r="AG316" s="125"/>
      <c r="AI316" s="123"/>
      <c r="AJ316" s="40">
        <f t="shared" si="121"/>
        <v>0.65</v>
      </c>
      <c r="AK316" s="40"/>
      <c r="AL316" s="40"/>
      <c r="AM316" s="40">
        <f t="shared" si="130"/>
        <v>16</v>
      </c>
      <c r="AN316" s="39">
        <f t="shared" si="128"/>
        <v>0.5</v>
      </c>
      <c r="AO316" s="204"/>
      <c r="AP316" s="204">
        <f t="shared" si="122"/>
        <v>24.615384615384613</v>
      </c>
      <c r="AQ316" s="45"/>
      <c r="AR316" s="45"/>
      <c r="AS316" s="115"/>
      <c r="AT316" s="115"/>
      <c r="AU316" s="115">
        <f t="shared" si="131"/>
        <v>1</v>
      </c>
      <c r="AV316" s="115">
        <f t="shared" si="132"/>
        <v>0</v>
      </c>
      <c r="AY316" s="115"/>
      <c r="AZ316" s="115"/>
      <c r="BA316" s="43">
        <v>32</v>
      </c>
      <c r="BB316" s="43" t="s">
        <v>2013</v>
      </c>
      <c r="BC316" s="48" t="s">
        <v>1403</v>
      </c>
      <c r="BE316" s="37" t="s">
        <v>2345</v>
      </c>
      <c r="BG316" s="43">
        <v>301</v>
      </c>
      <c r="BH316" s="43" t="s">
        <v>907</v>
      </c>
      <c r="BJ316" s="43" t="s">
        <v>1976</v>
      </c>
      <c r="BK316" s="43" t="s">
        <v>1389</v>
      </c>
      <c r="BP316" s="48" t="s">
        <v>1406</v>
      </c>
      <c r="BQ316" s="43" t="s">
        <v>908</v>
      </c>
      <c r="BR316" s="43" t="s">
        <v>909</v>
      </c>
      <c r="BS316" s="43" t="s">
        <v>1393</v>
      </c>
      <c r="BT316" s="43" t="s">
        <v>1990</v>
      </c>
      <c r="BU316" s="43"/>
      <c r="BV316" s="43"/>
      <c r="BW316" s="243">
        <v>37701</v>
      </c>
      <c r="BX316" s="243"/>
      <c r="BY316" s="48" t="s">
        <v>451</v>
      </c>
      <c r="BZ316" s="43">
        <v>16</v>
      </c>
      <c r="CA316" s="43" t="s">
        <v>1396</v>
      </c>
      <c r="CD316" s="124" t="s">
        <v>1397</v>
      </c>
      <c r="CE316" s="43">
        <v>8655</v>
      </c>
      <c r="CF316" s="43" t="s">
        <v>1990</v>
      </c>
      <c r="CG316" s="251">
        <v>37702</v>
      </c>
      <c r="CH316" s="126"/>
      <c r="CK316" s="39" t="s">
        <v>451</v>
      </c>
      <c r="CL316" s="43">
        <v>0.65</v>
      </c>
      <c r="CM316" s="43" t="s">
        <v>1396</v>
      </c>
      <c r="CP316" s="43" t="s">
        <v>1397</v>
      </c>
      <c r="CQ316" s="43">
        <v>915</v>
      </c>
      <c r="DR316" s="38"/>
    </row>
    <row r="317" spans="1:122" s="39" customFormat="1" hidden="1" x14ac:dyDescent="0.2">
      <c r="A317" s="44" t="str">
        <f t="shared" si="123"/>
        <v>Endicott</v>
      </c>
      <c r="B317" s="44" t="str">
        <f t="shared" si="116"/>
        <v>1,1,1-Trichloroethane</v>
      </c>
      <c r="C317" s="38" t="s">
        <v>2587</v>
      </c>
      <c r="D317" s="38" t="str">
        <f t="shared" si="115"/>
        <v>LS</v>
      </c>
      <c r="E317" s="44" t="s">
        <v>372</v>
      </c>
      <c r="F317" s="155" t="str">
        <f t="shared" si="129"/>
        <v>Institutional 008</v>
      </c>
      <c r="G317" s="44" t="str">
        <f t="shared" si="124"/>
        <v>institutional</v>
      </c>
      <c r="H317" s="44" t="str">
        <f t="shared" si="125"/>
        <v>Basement - full</v>
      </c>
      <c r="I317" s="38"/>
      <c r="J317" s="38"/>
      <c r="K317" s="38"/>
      <c r="L317" s="44"/>
      <c r="M317" s="38" t="str">
        <f t="shared" si="117"/>
        <v>Y</v>
      </c>
      <c r="N317" s="38" t="str">
        <f t="shared" si="126"/>
        <v>n</v>
      </c>
      <c r="O317" s="38" t="str">
        <f>IF(AJ317="","",IF(M317="N","n","Y"))</f>
        <v>Y</v>
      </c>
      <c r="P317" s="38"/>
      <c r="Q317" s="38"/>
      <c r="R317" s="38"/>
      <c r="S317" s="38"/>
      <c r="T317" s="38"/>
      <c r="U317" s="38"/>
      <c r="V317" s="38"/>
      <c r="W317" s="38"/>
      <c r="X317" s="38"/>
      <c r="Y317" s="38" t="str">
        <f t="shared" si="118"/>
        <v>Y</v>
      </c>
      <c r="Z317" s="38" t="str">
        <f t="shared" si="127"/>
        <v>n</v>
      </c>
      <c r="AA317" s="38" t="str">
        <f t="shared" si="134"/>
        <v>Y</v>
      </c>
      <c r="AC317" s="59">
        <v>90</v>
      </c>
      <c r="AD317" s="204">
        <v>1.5555555555555555E-2</v>
      </c>
      <c r="AE317" s="38">
        <v>1</v>
      </c>
      <c r="AF317" s="38">
        <v>0</v>
      </c>
      <c r="AG317" s="125"/>
      <c r="AI317" s="123"/>
      <c r="AJ317" s="40">
        <f t="shared" si="121"/>
        <v>90</v>
      </c>
      <c r="AK317" s="40"/>
      <c r="AL317" s="40"/>
      <c r="AM317" s="40">
        <f t="shared" si="130"/>
        <v>1.4</v>
      </c>
      <c r="AN317" s="39">
        <f t="shared" si="128"/>
        <v>3.1</v>
      </c>
      <c r="AO317" s="204"/>
      <c r="AP317" s="204">
        <f t="shared" si="122"/>
        <v>1.5555555555555555E-2</v>
      </c>
      <c r="AQ317" s="45"/>
      <c r="AR317" s="45"/>
      <c r="AS317" s="115"/>
      <c r="AT317" s="115"/>
      <c r="AU317" s="115">
        <f t="shared" si="131"/>
        <v>1</v>
      </c>
      <c r="AV317" s="115">
        <f t="shared" si="132"/>
        <v>0</v>
      </c>
      <c r="AY317" s="115"/>
      <c r="AZ317" s="115"/>
      <c r="BA317" s="43">
        <v>32</v>
      </c>
      <c r="BB317" s="43" t="s">
        <v>2013</v>
      </c>
      <c r="BC317" s="48" t="s">
        <v>1403</v>
      </c>
      <c r="BE317" s="37" t="s">
        <v>2345</v>
      </c>
      <c r="BG317" s="43">
        <v>302</v>
      </c>
      <c r="BH317" s="43" t="s">
        <v>1329</v>
      </c>
      <c r="BJ317" s="43" t="s">
        <v>1976</v>
      </c>
      <c r="BK317" s="43" t="s">
        <v>1389</v>
      </c>
      <c r="BP317" s="48" t="s">
        <v>1406</v>
      </c>
      <c r="BR317" s="43" t="s">
        <v>1326</v>
      </c>
      <c r="BS317" s="43" t="s">
        <v>558</v>
      </c>
      <c r="BT317" s="43" t="s">
        <v>1990</v>
      </c>
      <c r="BU317" s="43"/>
      <c r="BV317" s="43"/>
      <c r="BW317" s="243">
        <v>37698</v>
      </c>
      <c r="BX317" s="243"/>
      <c r="BY317" s="48" t="s">
        <v>451</v>
      </c>
      <c r="BZ317" s="43">
        <v>1.4</v>
      </c>
      <c r="CA317" s="43" t="s">
        <v>1396</v>
      </c>
      <c r="CD317" s="124" t="s">
        <v>1397</v>
      </c>
      <c r="CE317" s="43">
        <v>9229</v>
      </c>
      <c r="CF317" s="43" t="s">
        <v>1990</v>
      </c>
      <c r="CG317" s="251">
        <v>37698</v>
      </c>
      <c r="CH317" s="126"/>
      <c r="CK317" s="39" t="s">
        <v>451</v>
      </c>
      <c r="CL317" s="43">
        <v>90</v>
      </c>
      <c r="CM317" s="43" t="s">
        <v>1396</v>
      </c>
      <c r="CP317" s="43" t="s">
        <v>1397</v>
      </c>
      <c r="CQ317" s="43">
        <v>1021</v>
      </c>
      <c r="DR317" s="38"/>
    </row>
    <row r="318" spans="1:122" s="39" customFormat="1" hidden="1" x14ac:dyDescent="0.2">
      <c r="A318" s="44" t="str">
        <f t="shared" si="123"/>
        <v>Endicott</v>
      </c>
      <c r="B318" s="44" t="str">
        <f t="shared" si="116"/>
        <v>cis-1,2-Dichloroethylene</v>
      </c>
      <c r="C318" s="38" t="s">
        <v>2587</v>
      </c>
      <c r="D318" s="38" t="str">
        <f t="shared" si="115"/>
        <v>LS</v>
      </c>
      <c r="E318" s="44" t="s">
        <v>372</v>
      </c>
      <c r="F318" s="155" t="str">
        <f t="shared" si="129"/>
        <v>Institutional 008</v>
      </c>
      <c r="G318" s="44" t="str">
        <f t="shared" si="124"/>
        <v>institutional</v>
      </c>
      <c r="H318" s="44" t="str">
        <f t="shared" si="125"/>
        <v>Basement - full</v>
      </c>
      <c r="I318" s="38"/>
      <c r="J318" s="38"/>
      <c r="K318" s="38"/>
      <c r="L318" s="44"/>
      <c r="M318" s="38" t="str">
        <f t="shared" si="117"/>
        <v>Y</v>
      </c>
      <c r="N318" s="38" t="str">
        <f t="shared" si="126"/>
        <v>Y</v>
      </c>
      <c r="O318" s="38" t="str">
        <f>IF(AJ318="","",IF(M318="N","n","Y"))</f>
        <v>Y</v>
      </c>
      <c r="P318" s="38"/>
      <c r="Q318" s="38"/>
      <c r="R318" s="38"/>
      <c r="S318" s="38"/>
      <c r="T318" s="38"/>
      <c r="U318" s="38"/>
      <c r="V318" s="38"/>
      <c r="W318" s="38"/>
      <c r="X318" s="38"/>
      <c r="Y318" s="38" t="str">
        <f t="shared" si="118"/>
        <v>Y</v>
      </c>
      <c r="Z318" s="38" t="str">
        <f t="shared" si="127"/>
        <v>Y</v>
      </c>
      <c r="AA318" s="38" t="str">
        <f t="shared" si="134"/>
        <v>Y</v>
      </c>
      <c r="AC318" s="59">
        <v>38</v>
      </c>
      <c r="AD318" s="204">
        <v>1.1842105263157895E-2</v>
      </c>
      <c r="AE318" s="38">
        <v>1</v>
      </c>
      <c r="AF318" s="38">
        <v>0</v>
      </c>
      <c r="AG318" s="125"/>
      <c r="AI318" s="123"/>
      <c r="AJ318" s="40">
        <f t="shared" si="121"/>
        <v>38</v>
      </c>
      <c r="AK318" s="40"/>
      <c r="AL318" s="40"/>
      <c r="AM318" s="40">
        <f t="shared" si="130"/>
        <v>0.45</v>
      </c>
      <c r="AN318" s="39" t="str">
        <f t="shared" si="128"/>
        <v/>
      </c>
      <c r="AO318" s="204"/>
      <c r="AP318" s="204">
        <f t="shared" si="122"/>
        <v>1.1842105263157895E-2</v>
      </c>
      <c r="AQ318" s="45"/>
      <c r="AR318" s="45"/>
      <c r="AS318" s="115"/>
      <c r="AT318" s="115"/>
      <c r="AU318" s="115">
        <f t="shared" si="131"/>
        <v>1</v>
      </c>
      <c r="AV318" s="115">
        <f t="shared" si="132"/>
        <v>0</v>
      </c>
      <c r="AY318" s="115"/>
      <c r="AZ318" s="115"/>
      <c r="BA318" s="43">
        <v>32</v>
      </c>
      <c r="BB318" s="43" t="s">
        <v>2013</v>
      </c>
      <c r="BC318" s="48" t="s">
        <v>1403</v>
      </c>
      <c r="BE318" s="37" t="s">
        <v>2345</v>
      </c>
      <c r="BG318" s="43">
        <v>302</v>
      </c>
      <c r="BH318" s="43" t="s">
        <v>1329</v>
      </c>
      <c r="BJ318" s="43" t="s">
        <v>1976</v>
      </c>
      <c r="BK318" s="43" t="s">
        <v>1389</v>
      </c>
      <c r="BP318" s="48" t="s">
        <v>1406</v>
      </c>
      <c r="BR318" s="43" t="s">
        <v>1326</v>
      </c>
      <c r="BS318" s="43" t="s">
        <v>1400</v>
      </c>
      <c r="BT318" s="43" t="s">
        <v>1990</v>
      </c>
      <c r="BU318" s="43"/>
      <c r="BV318" s="43"/>
      <c r="BW318" s="243">
        <v>37698</v>
      </c>
      <c r="BX318" s="243"/>
      <c r="BY318" s="48" t="s">
        <v>451</v>
      </c>
      <c r="BZ318" s="43">
        <v>0.45</v>
      </c>
      <c r="CA318" s="43" t="s">
        <v>1396</v>
      </c>
      <c r="CD318" s="124" t="s">
        <v>1397</v>
      </c>
      <c r="CE318" s="43">
        <v>9232</v>
      </c>
      <c r="CF318" s="43" t="s">
        <v>1990</v>
      </c>
      <c r="CG318" s="251">
        <v>37698</v>
      </c>
      <c r="CH318" s="126"/>
      <c r="CK318" s="39" t="s">
        <v>451</v>
      </c>
      <c r="CL318" s="43">
        <v>38</v>
      </c>
      <c r="CM318" s="43" t="s">
        <v>1396</v>
      </c>
      <c r="CP318" s="43" t="s">
        <v>1397</v>
      </c>
      <c r="CQ318" s="43">
        <v>964</v>
      </c>
      <c r="DR318" s="38"/>
    </row>
    <row r="319" spans="1:122" s="39" customFormat="1" hidden="1" x14ac:dyDescent="0.2">
      <c r="A319" s="44" t="str">
        <f t="shared" si="123"/>
        <v>Endicott</v>
      </c>
      <c r="B319" s="44" t="str">
        <f t="shared" si="116"/>
        <v>Trichloroethylene</v>
      </c>
      <c r="C319" s="38" t="s">
        <v>2587</v>
      </c>
      <c r="D319" s="38" t="str">
        <f t="shared" si="115"/>
        <v>LS</v>
      </c>
      <c r="E319" s="44" t="s">
        <v>372</v>
      </c>
      <c r="F319" s="155" t="str">
        <f t="shared" si="129"/>
        <v>Institutional 008</v>
      </c>
      <c r="G319" s="44" t="str">
        <f t="shared" si="124"/>
        <v>institutional</v>
      </c>
      <c r="H319" s="44" t="str">
        <f t="shared" si="125"/>
        <v>Basement - full</v>
      </c>
      <c r="I319" s="38"/>
      <c r="J319" s="38"/>
      <c r="K319" s="38"/>
      <c r="L319" s="44"/>
      <c r="M319" s="38" t="str">
        <f t="shared" si="117"/>
        <v>Y</v>
      </c>
      <c r="N319" s="38" t="str">
        <f t="shared" si="126"/>
        <v>Y</v>
      </c>
      <c r="O319" s="38" t="str">
        <f>IF(AJ319="","",IF(M319="N","n","Y"))</f>
        <v>Y</v>
      </c>
      <c r="P319" s="38"/>
      <c r="Q319" s="38"/>
      <c r="R319" s="38"/>
      <c r="S319" s="38"/>
      <c r="T319" s="38"/>
      <c r="U319" s="38"/>
      <c r="V319" s="38"/>
      <c r="W319" s="38"/>
      <c r="X319" s="38"/>
      <c r="Y319" s="38" t="str">
        <f t="shared" si="118"/>
        <v>Y</v>
      </c>
      <c r="Z319" s="38" t="str">
        <f t="shared" si="127"/>
        <v>Y</v>
      </c>
      <c r="AA319" s="38" t="str">
        <f t="shared" si="134"/>
        <v>Y</v>
      </c>
      <c r="AC319" s="59">
        <v>4300</v>
      </c>
      <c r="AD319" s="204">
        <v>5.3488372093023259E-3</v>
      </c>
      <c r="AE319" s="38">
        <v>1</v>
      </c>
      <c r="AF319" s="38">
        <v>0</v>
      </c>
      <c r="AG319" s="125"/>
      <c r="AI319" s="123"/>
      <c r="AJ319" s="40">
        <f t="shared" si="121"/>
        <v>4300</v>
      </c>
      <c r="AK319" s="40"/>
      <c r="AL319" s="40"/>
      <c r="AM319" s="40">
        <f t="shared" si="130"/>
        <v>23</v>
      </c>
      <c r="AN319" s="39">
        <f t="shared" si="128"/>
        <v>0.5</v>
      </c>
      <c r="AO319" s="204"/>
      <c r="AP319" s="204">
        <f t="shared" si="122"/>
        <v>5.3488372093023259E-3</v>
      </c>
      <c r="AQ319" s="45"/>
      <c r="AR319" s="45"/>
      <c r="AS319" s="115"/>
      <c r="AT319" s="115"/>
      <c r="AU319" s="115">
        <f t="shared" si="131"/>
        <v>1</v>
      </c>
      <c r="AV319" s="115">
        <f t="shared" si="132"/>
        <v>0</v>
      </c>
      <c r="AY319" s="115"/>
      <c r="AZ319" s="115"/>
      <c r="BA319" s="43">
        <v>32</v>
      </c>
      <c r="BB319" s="43" t="s">
        <v>2013</v>
      </c>
      <c r="BC319" s="48" t="s">
        <v>1403</v>
      </c>
      <c r="BE319" s="37" t="s">
        <v>2345</v>
      </c>
      <c r="BG319" s="43">
        <v>302</v>
      </c>
      <c r="BH319" s="43" t="s">
        <v>1329</v>
      </c>
      <c r="BJ319" s="43" t="s">
        <v>1976</v>
      </c>
      <c r="BK319" s="43" t="s">
        <v>1389</v>
      </c>
      <c r="BP319" s="48" t="s">
        <v>1406</v>
      </c>
      <c r="BR319" s="43" t="s">
        <v>1326</v>
      </c>
      <c r="BS319" s="43" t="s">
        <v>1393</v>
      </c>
      <c r="BT319" s="43" t="s">
        <v>1990</v>
      </c>
      <c r="BU319" s="43"/>
      <c r="BV319" s="43"/>
      <c r="BW319" s="243">
        <v>37698</v>
      </c>
      <c r="BX319" s="243"/>
      <c r="BY319" s="48" t="s">
        <v>451</v>
      </c>
      <c r="BZ319" s="43">
        <v>23</v>
      </c>
      <c r="CA319" s="43" t="s">
        <v>1396</v>
      </c>
      <c r="CD319" s="124" t="s">
        <v>1397</v>
      </c>
      <c r="CE319" s="43">
        <v>9238</v>
      </c>
      <c r="CF319" s="43" t="s">
        <v>1990</v>
      </c>
      <c r="CG319" s="251">
        <v>37698</v>
      </c>
      <c r="CH319" s="126"/>
      <c r="CK319" s="39" t="s">
        <v>451</v>
      </c>
      <c r="CL319" s="43">
        <v>4300</v>
      </c>
      <c r="CM319" s="43" t="s">
        <v>1396</v>
      </c>
      <c r="CP319" s="43" t="s">
        <v>1397</v>
      </c>
      <c r="CQ319" s="43">
        <v>929</v>
      </c>
      <c r="DR319" s="38"/>
    </row>
    <row r="320" spans="1:122" s="39" customFormat="1" hidden="1" x14ac:dyDescent="0.2">
      <c r="A320" s="44" t="str">
        <f t="shared" si="123"/>
        <v>Endicott</v>
      </c>
      <c r="B320" s="44" t="str">
        <f t="shared" si="116"/>
        <v>1,1,1-Trichloroethane</v>
      </c>
      <c r="C320" s="38" t="s">
        <v>2587</v>
      </c>
      <c r="D320" s="38" t="str">
        <f t="shared" si="115"/>
        <v>LS</v>
      </c>
      <c r="E320" s="44" t="s">
        <v>372</v>
      </c>
      <c r="F320" s="155" t="str">
        <f t="shared" si="129"/>
        <v>Institutional 009</v>
      </c>
      <c r="G320" s="44" t="str">
        <f t="shared" si="124"/>
        <v>institutional</v>
      </c>
      <c r="H320" s="44" t="str">
        <f t="shared" si="125"/>
        <v>Slab on grade</v>
      </c>
      <c r="I320" s="38"/>
      <c r="J320" s="38"/>
      <c r="K320" s="38"/>
      <c r="L320" s="44"/>
      <c r="M320" s="38" t="str">
        <f t="shared" si="117"/>
        <v>Y</v>
      </c>
      <c r="N320" s="38" t="str">
        <f t="shared" si="126"/>
        <v>n</v>
      </c>
      <c r="O320" s="38" t="str">
        <f>IF(AJ320="","",IF(M320="N","n","Y"))</f>
        <v>Y</v>
      </c>
      <c r="P320" s="38"/>
      <c r="Q320" s="38"/>
      <c r="R320" s="38"/>
      <c r="S320" s="38"/>
      <c r="T320" s="38"/>
      <c r="U320" s="38"/>
      <c r="V320" s="38"/>
      <c r="W320" s="38"/>
      <c r="X320" s="38"/>
      <c r="Y320" s="38" t="str">
        <f t="shared" si="118"/>
        <v>Y</v>
      </c>
      <c r="Z320" s="38" t="str">
        <f t="shared" si="127"/>
        <v>n</v>
      </c>
      <c r="AA320" s="38" t="str">
        <f t="shared" si="134"/>
        <v>Y</v>
      </c>
      <c r="AC320" s="59">
        <v>24</v>
      </c>
      <c r="AD320" s="204">
        <v>2.1666666666666667E-2</v>
      </c>
      <c r="AE320" s="38">
        <v>1</v>
      </c>
      <c r="AF320" s="38">
        <v>0</v>
      </c>
      <c r="AG320" s="125"/>
      <c r="AI320" s="123"/>
      <c r="AJ320" s="40">
        <f t="shared" si="121"/>
        <v>24</v>
      </c>
      <c r="AK320" s="40"/>
      <c r="AL320" s="40"/>
      <c r="AM320" s="40">
        <f t="shared" si="130"/>
        <v>0.52</v>
      </c>
      <c r="AN320" s="39">
        <f t="shared" si="128"/>
        <v>3.1</v>
      </c>
      <c r="AO320" s="204"/>
      <c r="AP320" s="204">
        <f t="shared" si="122"/>
        <v>2.1666666666666667E-2</v>
      </c>
      <c r="AQ320" s="45"/>
      <c r="AR320" s="45"/>
      <c r="AS320" s="115"/>
      <c r="AT320" s="115"/>
      <c r="AU320" s="115">
        <f t="shared" si="131"/>
        <v>1</v>
      </c>
      <c r="AV320" s="115">
        <f t="shared" si="132"/>
        <v>0</v>
      </c>
      <c r="AY320" s="115"/>
      <c r="AZ320" s="115"/>
      <c r="BA320" s="43">
        <v>32</v>
      </c>
      <c r="BB320" s="43" t="s">
        <v>2013</v>
      </c>
      <c r="BC320" s="48" t="s">
        <v>1403</v>
      </c>
      <c r="BE320" s="37" t="s">
        <v>2345</v>
      </c>
      <c r="BG320" s="43">
        <v>303</v>
      </c>
      <c r="BH320" s="43" t="s">
        <v>1330</v>
      </c>
      <c r="BJ320" s="43" t="s">
        <v>1976</v>
      </c>
      <c r="BK320" s="43" t="s">
        <v>846</v>
      </c>
      <c r="BP320" s="48" t="s">
        <v>1406</v>
      </c>
      <c r="BQ320" s="43" t="s">
        <v>1331</v>
      </c>
      <c r="BR320" s="43" t="s">
        <v>1332</v>
      </c>
      <c r="BS320" s="43" t="s">
        <v>558</v>
      </c>
      <c r="BT320" s="43" t="s">
        <v>814</v>
      </c>
      <c r="BU320" s="43"/>
      <c r="BV320" s="43"/>
      <c r="BW320" s="243">
        <v>37705</v>
      </c>
      <c r="BX320" s="243"/>
      <c r="BY320" s="48" t="s">
        <v>451</v>
      </c>
      <c r="BZ320" s="43">
        <v>0.52</v>
      </c>
      <c r="CA320" s="43" t="s">
        <v>1396</v>
      </c>
      <c r="CD320" s="124" t="s">
        <v>1397</v>
      </c>
      <c r="CE320" s="43">
        <v>9735</v>
      </c>
      <c r="CF320" s="43" t="s">
        <v>910</v>
      </c>
      <c r="CG320" s="251">
        <v>37705</v>
      </c>
      <c r="CH320" s="126"/>
      <c r="CK320" s="39" t="s">
        <v>451</v>
      </c>
      <c r="CL320" s="43">
        <v>24</v>
      </c>
      <c r="CM320" s="43" t="s">
        <v>1396</v>
      </c>
      <c r="CP320" s="43" t="s">
        <v>1397</v>
      </c>
      <c r="CQ320" s="43">
        <v>1034</v>
      </c>
      <c r="DR320" s="38"/>
    </row>
    <row r="321" spans="1:122" s="39" customFormat="1" hidden="1" x14ac:dyDescent="0.2">
      <c r="A321" s="44" t="str">
        <f t="shared" si="123"/>
        <v>Endicott</v>
      </c>
      <c r="B321" s="44" t="str">
        <f t="shared" si="116"/>
        <v>1,1,1-Trichloroethane</v>
      </c>
      <c r="C321" s="38" t="s">
        <v>2587</v>
      </c>
      <c r="D321" s="38" t="str">
        <f t="shared" si="115"/>
        <v>LS</v>
      </c>
      <c r="E321" s="44" t="s">
        <v>372</v>
      </c>
      <c r="F321" s="155" t="str">
        <f t="shared" si="129"/>
        <v>Institutional 009</v>
      </c>
      <c r="G321" s="44" t="str">
        <f t="shared" si="124"/>
        <v>institutional</v>
      </c>
      <c r="H321" s="44" t="str">
        <f t="shared" si="125"/>
        <v>Slab on grade</v>
      </c>
      <c r="I321" s="38"/>
      <c r="J321" s="38"/>
      <c r="K321" s="38"/>
      <c r="L321" s="44"/>
      <c r="M321" s="38" t="str">
        <f t="shared" si="117"/>
        <v>Y</v>
      </c>
      <c r="N321" s="38" t="str">
        <f t="shared" si="126"/>
        <v>Y</v>
      </c>
      <c r="O321" s="38" t="str">
        <f>IF(AJ321="","",IF(M321="N","n","Y"))</f>
        <v>Y</v>
      </c>
      <c r="P321" s="38"/>
      <c r="Q321" s="38"/>
      <c r="R321" s="38"/>
      <c r="S321" s="38"/>
      <c r="T321" s="38"/>
      <c r="U321" s="38"/>
      <c r="V321" s="38"/>
      <c r="W321" s="38"/>
      <c r="X321" s="38"/>
      <c r="Y321" s="38" t="str">
        <f t="shared" si="118"/>
        <v>Y</v>
      </c>
      <c r="Z321" s="38" t="str">
        <f t="shared" si="127"/>
        <v>n</v>
      </c>
      <c r="AA321" s="38" t="str">
        <f t="shared" si="134"/>
        <v>Y</v>
      </c>
      <c r="AC321" s="59">
        <v>350</v>
      </c>
      <c r="AD321" s="204">
        <v>1.4857142857142857E-3</v>
      </c>
      <c r="AE321" s="38">
        <v>1</v>
      </c>
      <c r="AF321" s="38">
        <v>0</v>
      </c>
      <c r="AG321" s="125"/>
      <c r="AI321" s="123"/>
      <c r="AJ321" s="40">
        <f t="shared" si="121"/>
        <v>350</v>
      </c>
      <c r="AK321" s="40"/>
      <c r="AL321" s="40"/>
      <c r="AM321" s="40">
        <f t="shared" si="130"/>
        <v>0.52</v>
      </c>
      <c r="AN321" s="39">
        <f t="shared" si="128"/>
        <v>3.1</v>
      </c>
      <c r="AO321" s="204"/>
      <c r="AP321" s="204">
        <f t="shared" si="122"/>
        <v>1.4857142857142857E-3</v>
      </c>
      <c r="AQ321" s="45"/>
      <c r="AR321" s="45"/>
      <c r="AS321" s="115"/>
      <c r="AT321" s="115"/>
      <c r="AU321" s="115">
        <f t="shared" si="131"/>
        <v>1</v>
      </c>
      <c r="AV321" s="115">
        <f t="shared" si="132"/>
        <v>0</v>
      </c>
      <c r="AY321" s="115"/>
      <c r="AZ321" s="115"/>
      <c r="BA321" s="43">
        <v>32</v>
      </c>
      <c r="BB321" s="43" t="s">
        <v>2013</v>
      </c>
      <c r="BC321" s="48" t="s">
        <v>1403</v>
      </c>
      <c r="BE321" s="37" t="s">
        <v>2345</v>
      </c>
      <c r="BG321" s="43">
        <v>303</v>
      </c>
      <c r="BH321" s="43" t="s">
        <v>1330</v>
      </c>
      <c r="BJ321" s="43" t="s">
        <v>1976</v>
      </c>
      <c r="BK321" s="43" t="s">
        <v>846</v>
      </c>
      <c r="BP321" s="48" t="s">
        <v>1406</v>
      </c>
      <c r="BQ321" s="43" t="s">
        <v>1331</v>
      </c>
      <c r="BR321" s="43" t="s">
        <v>1332</v>
      </c>
      <c r="BS321" s="43" t="s">
        <v>558</v>
      </c>
      <c r="BT321" s="43" t="s">
        <v>814</v>
      </c>
      <c r="BU321" s="43"/>
      <c r="BV321" s="43"/>
      <c r="BW321" s="243">
        <v>37705</v>
      </c>
      <c r="BX321" s="243"/>
      <c r="BY321" s="48" t="s">
        <v>451</v>
      </c>
      <c r="BZ321" s="43">
        <v>0.52</v>
      </c>
      <c r="CA321" s="43" t="s">
        <v>1396</v>
      </c>
      <c r="CD321" s="124" t="s">
        <v>1397</v>
      </c>
      <c r="CE321" s="43">
        <v>9735</v>
      </c>
      <c r="CF321" s="43" t="s">
        <v>815</v>
      </c>
      <c r="CG321" s="251">
        <v>37705</v>
      </c>
      <c r="CH321" s="126"/>
      <c r="CK321" s="39" t="s">
        <v>451</v>
      </c>
      <c r="CL321" s="43">
        <v>350</v>
      </c>
      <c r="CM321" s="43" t="s">
        <v>1396</v>
      </c>
      <c r="CP321" s="43" t="s">
        <v>1397</v>
      </c>
      <c r="CQ321" s="43">
        <v>1035</v>
      </c>
      <c r="DR321" s="38"/>
    </row>
    <row r="322" spans="1:122" s="39" customFormat="1" hidden="1" x14ac:dyDescent="0.2">
      <c r="A322" s="44" t="str">
        <f t="shared" si="123"/>
        <v>Endicott</v>
      </c>
      <c r="B322" s="44" t="str">
        <f t="shared" si="116"/>
        <v>Methylene chloride</v>
      </c>
      <c r="C322" s="38" t="s">
        <v>2587</v>
      </c>
      <c r="D322" s="38" t="str">
        <f t="shared" si="115"/>
        <v>LS</v>
      </c>
      <c r="E322" s="44" t="s">
        <v>372</v>
      </c>
      <c r="F322" s="155" t="str">
        <f t="shared" si="129"/>
        <v>Institutional 009</v>
      </c>
      <c r="G322" s="44" t="str">
        <f t="shared" si="124"/>
        <v>institutional</v>
      </c>
      <c r="H322" s="44" t="str">
        <f t="shared" si="125"/>
        <v>Slab on grade</v>
      </c>
      <c r="I322" s="38"/>
      <c r="J322" s="38"/>
      <c r="K322" s="38"/>
      <c r="L322" s="44"/>
      <c r="M322" s="38" t="str">
        <f t="shared" si="117"/>
        <v>Y</v>
      </c>
      <c r="N322" s="38" t="str">
        <f t="shared" si="126"/>
        <v>n</v>
      </c>
      <c r="O322" s="38" t="s">
        <v>541</v>
      </c>
      <c r="P322" s="38" t="s">
        <v>1453</v>
      </c>
      <c r="Q322" s="38"/>
      <c r="R322" s="38"/>
      <c r="S322" s="38"/>
      <c r="T322" s="38"/>
      <c r="U322" s="38"/>
      <c r="V322" s="38"/>
      <c r="W322" s="38"/>
      <c r="X322" s="38"/>
      <c r="Y322" s="38" t="str">
        <f t="shared" si="118"/>
        <v>Y</v>
      </c>
      <c r="Z322" s="38" t="str">
        <f t="shared" si="127"/>
        <v>Y</v>
      </c>
      <c r="AA322" s="38" t="s">
        <v>541</v>
      </c>
      <c r="AC322" s="59">
        <v>290</v>
      </c>
      <c r="AD322" s="204">
        <v>4.8275862068965517E-2</v>
      </c>
      <c r="AE322" s="38">
        <v>1</v>
      </c>
      <c r="AF322" s="38">
        <v>0</v>
      </c>
      <c r="AG322" s="125"/>
      <c r="AI322" s="123"/>
      <c r="AJ322" s="40">
        <f t="shared" si="121"/>
        <v>290</v>
      </c>
      <c r="AK322" s="40"/>
      <c r="AL322" s="40"/>
      <c r="AM322" s="40">
        <f t="shared" si="130"/>
        <v>14</v>
      </c>
      <c r="AN322" s="39">
        <f t="shared" si="128"/>
        <v>10.5</v>
      </c>
      <c r="AO322" s="204"/>
      <c r="AP322" s="204">
        <f t="shared" si="122"/>
        <v>4.8275862068965517E-2</v>
      </c>
      <c r="AQ322" s="45"/>
      <c r="AR322" s="45"/>
      <c r="AS322" s="115"/>
      <c r="AT322" s="115"/>
      <c r="AU322" s="115">
        <f t="shared" si="131"/>
        <v>1</v>
      </c>
      <c r="AV322" s="115">
        <f t="shared" si="132"/>
        <v>0</v>
      </c>
      <c r="AY322" s="115"/>
      <c r="AZ322" s="115"/>
      <c r="BA322" s="43">
        <v>32</v>
      </c>
      <c r="BB322" s="43" t="s">
        <v>2013</v>
      </c>
      <c r="BC322" s="48" t="s">
        <v>1403</v>
      </c>
      <c r="BE322" s="37" t="s">
        <v>2345</v>
      </c>
      <c r="BG322" s="43">
        <v>303</v>
      </c>
      <c r="BH322" s="43" t="s">
        <v>1330</v>
      </c>
      <c r="BJ322" s="43" t="s">
        <v>1976</v>
      </c>
      <c r="BK322" s="43" t="s">
        <v>846</v>
      </c>
      <c r="BP322" s="48" t="s">
        <v>1406</v>
      </c>
      <c r="BQ322" s="43" t="s">
        <v>1331</v>
      </c>
      <c r="BR322" s="43" t="s">
        <v>1332</v>
      </c>
      <c r="BS322" s="43" t="s">
        <v>837</v>
      </c>
      <c r="BT322" s="43" t="s">
        <v>814</v>
      </c>
      <c r="BU322" s="43"/>
      <c r="BV322" s="43"/>
      <c r="BW322" s="243">
        <v>37705</v>
      </c>
      <c r="BX322" s="243"/>
      <c r="BY322" s="48" t="s">
        <v>451</v>
      </c>
      <c r="BZ322" s="43">
        <v>14</v>
      </c>
      <c r="CA322" s="43" t="s">
        <v>1396</v>
      </c>
      <c r="CD322" s="124" t="s">
        <v>1397</v>
      </c>
      <c r="CE322" s="43">
        <v>9741</v>
      </c>
      <c r="CF322" s="43" t="s">
        <v>910</v>
      </c>
      <c r="CG322" s="251">
        <v>37705</v>
      </c>
      <c r="CH322" s="126"/>
      <c r="CK322" s="39" t="s">
        <v>451</v>
      </c>
      <c r="CL322" s="43">
        <v>290</v>
      </c>
      <c r="CM322" s="43" t="s">
        <v>1396</v>
      </c>
      <c r="CP322" s="43" t="s">
        <v>1397</v>
      </c>
      <c r="CQ322" s="43">
        <v>1122</v>
      </c>
      <c r="DR322" s="38"/>
    </row>
    <row r="323" spans="1:122" s="39" customFormat="1" hidden="1" x14ac:dyDescent="0.2">
      <c r="A323" s="44" t="str">
        <f t="shared" si="123"/>
        <v>Endicott</v>
      </c>
      <c r="B323" s="44" t="str">
        <f t="shared" si="116"/>
        <v>Trichloroethylene</v>
      </c>
      <c r="C323" s="38" t="s">
        <v>2587</v>
      </c>
      <c r="D323" s="38" t="str">
        <f t="shared" si="115"/>
        <v>LS</v>
      </c>
      <c r="E323" s="44" t="s">
        <v>372</v>
      </c>
      <c r="F323" s="155" t="str">
        <f t="shared" si="129"/>
        <v>Institutional 009</v>
      </c>
      <c r="G323" s="44" t="str">
        <f t="shared" si="124"/>
        <v>institutional</v>
      </c>
      <c r="H323" s="44" t="str">
        <f t="shared" si="125"/>
        <v>Slab on grade</v>
      </c>
      <c r="I323" s="38"/>
      <c r="J323" s="38"/>
      <c r="K323" s="38"/>
      <c r="L323" s="44"/>
      <c r="M323" s="38" t="str">
        <f t="shared" si="117"/>
        <v>Y</v>
      </c>
      <c r="N323" s="38" t="str">
        <f t="shared" si="126"/>
        <v>Y</v>
      </c>
      <c r="O323" s="38" t="str">
        <f t="shared" ref="O323:O332" si="135">IF(AJ323="","",IF(M323="N","n","Y"))</f>
        <v>Y</v>
      </c>
      <c r="P323" s="38"/>
      <c r="Q323" s="38"/>
      <c r="R323" s="38"/>
      <c r="S323" s="38"/>
      <c r="T323" s="38"/>
      <c r="U323" s="38"/>
      <c r="V323" s="38"/>
      <c r="W323" s="38"/>
      <c r="X323" s="38"/>
      <c r="Y323" s="38" t="str">
        <f t="shared" si="118"/>
        <v>Y</v>
      </c>
      <c r="Z323" s="38" t="str">
        <f t="shared" si="127"/>
        <v>Y</v>
      </c>
      <c r="AA323" s="38" t="str">
        <f t="shared" ref="AA323:AA332" si="136">IF(AM323="","",IF(Y323="N","n","Y"))</f>
        <v>Y</v>
      </c>
      <c r="AC323" s="59">
        <v>130</v>
      </c>
      <c r="AD323" s="204">
        <v>2.8461538461538462E-2</v>
      </c>
      <c r="AE323" s="38">
        <v>1</v>
      </c>
      <c r="AF323" s="38">
        <v>0</v>
      </c>
      <c r="AG323" s="125"/>
      <c r="AI323" s="123"/>
      <c r="AJ323" s="40">
        <f t="shared" si="121"/>
        <v>130</v>
      </c>
      <c r="AK323" s="40"/>
      <c r="AL323" s="40"/>
      <c r="AM323" s="40">
        <f t="shared" si="130"/>
        <v>3.7</v>
      </c>
      <c r="AN323" s="39">
        <f t="shared" si="128"/>
        <v>0.5</v>
      </c>
      <c r="AO323" s="204"/>
      <c r="AP323" s="204">
        <f t="shared" si="122"/>
        <v>2.8461538461538462E-2</v>
      </c>
      <c r="AQ323" s="45"/>
      <c r="AR323" s="45"/>
      <c r="AS323" s="115"/>
      <c r="AT323" s="115"/>
      <c r="AU323" s="115">
        <f t="shared" si="131"/>
        <v>1</v>
      </c>
      <c r="AV323" s="115">
        <f t="shared" si="132"/>
        <v>0</v>
      </c>
      <c r="AY323" s="115"/>
      <c r="AZ323" s="115"/>
      <c r="BA323" s="43">
        <v>32</v>
      </c>
      <c r="BB323" s="43" t="s">
        <v>2013</v>
      </c>
      <c r="BC323" s="48" t="s">
        <v>1403</v>
      </c>
      <c r="BE323" s="37" t="s">
        <v>2345</v>
      </c>
      <c r="BG323" s="43">
        <v>303</v>
      </c>
      <c r="BH323" s="43" t="s">
        <v>1330</v>
      </c>
      <c r="BJ323" s="43" t="s">
        <v>1976</v>
      </c>
      <c r="BK323" s="43" t="s">
        <v>846</v>
      </c>
      <c r="BP323" s="48" t="s">
        <v>1406</v>
      </c>
      <c r="BQ323" s="43" t="s">
        <v>1331</v>
      </c>
      <c r="BR323" s="43" t="s">
        <v>1332</v>
      </c>
      <c r="BS323" s="43" t="s">
        <v>1393</v>
      </c>
      <c r="BT323" s="43" t="s">
        <v>814</v>
      </c>
      <c r="BU323" s="43"/>
      <c r="BV323" s="43"/>
      <c r="BW323" s="243">
        <v>37705</v>
      </c>
      <c r="BX323" s="243"/>
      <c r="BY323" s="48" t="s">
        <v>451</v>
      </c>
      <c r="BZ323" s="43">
        <v>3.7</v>
      </c>
      <c r="CA323" s="43" t="s">
        <v>1396</v>
      </c>
      <c r="CD323" s="124" t="s">
        <v>1397</v>
      </c>
      <c r="CE323" s="43">
        <v>9744</v>
      </c>
      <c r="CF323" s="43" t="s">
        <v>910</v>
      </c>
      <c r="CG323" s="251">
        <v>37705</v>
      </c>
      <c r="CH323" s="126"/>
      <c r="CK323" s="39" t="s">
        <v>451</v>
      </c>
      <c r="CL323" s="43">
        <v>130</v>
      </c>
      <c r="CM323" s="43" t="s">
        <v>1396</v>
      </c>
      <c r="CP323" s="43" t="s">
        <v>1397</v>
      </c>
      <c r="CQ323" s="43">
        <v>942</v>
      </c>
      <c r="DR323" s="38"/>
    </row>
    <row r="324" spans="1:122" s="39" customFormat="1" hidden="1" x14ac:dyDescent="0.2">
      <c r="A324" s="44" t="str">
        <f t="shared" si="123"/>
        <v>Endicott</v>
      </c>
      <c r="B324" s="44" t="str">
        <f t="shared" si="116"/>
        <v>Trichloroethylene</v>
      </c>
      <c r="C324" s="38" t="s">
        <v>2587</v>
      </c>
      <c r="D324" s="38" t="str">
        <f t="shared" si="115"/>
        <v>LS</v>
      </c>
      <c r="E324" s="44" t="s">
        <v>372</v>
      </c>
      <c r="F324" s="155" t="str">
        <f t="shared" si="129"/>
        <v>Institutional 009</v>
      </c>
      <c r="G324" s="44" t="str">
        <f t="shared" si="124"/>
        <v>institutional</v>
      </c>
      <c r="H324" s="44" t="str">
        <f t="shared" si="125"/>
        <v>Slab on grade</v>
      </c>
      <c r="I324" s="38"/>
      <c r="J324" s="38"/>
      <c r="K324" s="38"/>
      <c r="L324" s="44"/>
      <c r="M324" s="38" t="str">
        <f t="shared" si="117"/>
        <v>Y</v>
      </c>
      <c r="N324" s="38" t="str">
        <f t="shared" si="126"/>
        <v>Y</v>
      </c>
      <c r="O324" s="38" t="str">
        <f t="shared" si="135"/>
        <v>Y</v>
      </c>
      <c r="P324" s="38"/>
      <c r="Q324" s="38"/>
      <c r="R324" s="38"/>
      <c r="S324" s="38"/>
      <c r="T324" s="38"/>
      <c r="U324" s="38"/>
      <c r="V324" s="38"/>
      <c r="W324" s="38"/>
      <c r="X324" s="38"/>
      <c r="Y324" s="38" t="str">
        <f t="shared" si="118"/>
        <v>Y</v>
      </c>
      <c r="Z324" s="38" t="str">
        <f t="shared" si="127"/>
        <v>Y</v>
      </c>
      <c r="AA324" s="38" t="str">
        <f t="shared" si="136"/>
        <v>Y</v>
      </c>
      <c r="AC324" s="59">
        <v>5200</v>
      </c>
      <c r="AD324" s="204">
        <v>7.1153846153846159E-4</v>
      </c>
      <c r="AE324" s="38">
        <v>1</v>
      </c>
      <c r="AF324" s="38">
        <v>0</v>
      </c>
      <c r="AG324" s="125"/>
      <c r="AI324" s="123"/>
      <c r="AJ324" s="40">
        <f t="shared" si="121"/>
        <v>5200</v>
      </c>
      <c r="AK324" s="40"/>
      <c r="AL324" s="40"/>
      <c r="AM324" s="40">
        <f t="shared" si="130"/>
        <v>3.7</v>
      </c>
      <c r="AN324" s="39">
        <f t="shared" si="128"/>
        <v>0.5</v>
      </c>
      <c r="AO324" s="204"/>
      <c r="AP324" s="204">
        <f t="shared" si="122"/>
        <v>7.1153846153846159E-4</v>
      </c>
      <c r="AQ324" s="45"/>
      <c r="AR324" s="45"/>
      <c r="AS324" s="115"/>
      <c r="AT324" s="115"/>
      <c r="AU324" s="115">
        <f t="shared" si="131"/>
        <v>1</v>
      </c>
      <c r="AV324" s="115">
        <f t="shared" si="132"/>
        <v>0</v>
      </c>
      <c r="AY324" s="115"/>
      <c r="AZ324" s="115"/>
      <c r="BA324" s="43">
        <v>32</v>
      </c>
      <c r="BB324" s="43" t="s">
        <v>2013</v>
      </c>
      <c r="BC324" s="48" t="s">
        <v>1403</v>
      </c>
      <c r="BE324" s="37" t="s">
        <v>2345</v>
      </c>
      <c r="BG324" s="43">
        <v>303</v>
      </c>
      <c r="BH324" s="43" t="s">
        <v>1330</v>
      </c>
      <c r="BJ324" s="43" t="s">
        <v>1976</v>
      </c>
      <c r="BK324" s="43" t="s">
        <v>846</v>
      </c>
      <c r="BP324" s="48" t="s">
        <v>1406</v>
      </c>
      <c r="BQ324" s="43" t="s">
        <v>1331</v>
      </c>
      <c r="BR324" s="43" t="s">
        <v>1332</v>
      </c>
      <c r="BS324" s="43" t="s">
        <v>1393</v>
      </c>
      <c r="BT324" s="43" t="s">
        <v>814</v>
      </c>
      <c r="BU324" s="43"/>
      <c r="BV324" s="43"/>
      <c r="BW324" s="243">
        <v>37705</v>
      </c>
      <c r="BX324" s="243"/>
      <c r="BY324" s="48" t="s">
        <v>451</v>
      </c>
      <c r="BZ324" s="43">
        <v>3.7</v>
      </c>
      <c r="CA324" s="43" t="s">
        <v>1396</v>
      </c>
      <c r="CD324" s="124" t="s">
        <v>1397</v>
      </c>
      <c r="CE324" s="43">
        <v>9744</v>
      </c>
      <c r="CF324" s="43" t="s">
        <v>815</v>
      </c>
      <c r="CG324" s="251">
        <v>37705</v>
      </c>
      <c r="CH324" s="126"/>
      <c r="CK324" s="39" t="s">
        <v>451</v>
      </c>
      <c r="CL324" s="43">
        <v>5200</v>
      </c>
      <c r="CM324" s="43" t="s">
        <v>1396</v>
      </c>
      <c r="CP324" s="43" t="s">
        <v>1397</v>
      </c>
      <c r="CQ324" s="43">
        <v>943</v>
      </c>
      <c r="DR324" s="38"/>
    </row>
    <row r="325" spans="1:122" s="39" customFormat="1" hidden="1" x14ac:dyDescent="0.2">
      <c r="A325" s="44" t="str">
        <f t="shared" si="123"/>
        <v>Endicott</v>
      </c>
      <c r="B325" s="44" t="str">
        <f t="shared" si="116"/>
        <v>1,1,1-Trichloroethane</v>
      </c>
      <c r="C325" s="38" t="s">
        <v>2587</v>
      </c>
      <c r="D325" s="38" t="str">
        <f t="shared" si="115"/>
        <v>LS</v>
      </c>
      <c r="E325" s="44" t="s">
        <v>372</v>
      </c>
      <c r="F325" s="155" t="str">
        <f t="shared" si="129"/>
        <v>Multiuse 001</v>
      </c>
      <c r="G325" s="44" t="str">
        <f t="shared" si="124"/>
        <v>commercial</v>
      </c>
      <c r="H325" s="44" t="str">
        <f t="shared" si="125"/>
        <v>Basement - full</v>
      </c>
      <c r="I325" s="38"/>
      <c r="J325" s="38"/>
      <c r="K325" s="38"/>
      <c r="L325" s="44"/>
      <c r="M325" s="38" t="str">
        <f t="shared" si="117"/>
        <v>Y</v>
      </c>
      <c r="N325" s="38" t="str">
        <f t="shared" si="126"/>
        <v>Y</v>
      </c>
      <c r="O325" s="38" t="str">
        <f t="shared" si="135"/>
        <v>Y</v>
      </c>
      <c r="P325" s="38"/>
      <c r="Q325" s="38"/>
      <c r="R325" s="38"/>
      <c r="S325" s="38"/>
      <c r="T325" s="38"/>
      <c r="U325" s="38"/>
      <c r="V325" s="38"/>
      <c r="W325" s="38"/>
      <c r="X325" s="38"/>
      <c r="Y325" s="38" t="str">
        <f t="shared" si="118"/>
        <v>Y</v>
      </c>
      <c r="Z325" s="38" t="str">
        <f t="shared" si="127"/>
        <v>Y</v>
      </c>
      <c r="AA325" s="38" t="str">
        <f t="shared" si="136"/>
        <v>Y</v>
      </c>
      <c r="AC325" s="59">
        <v>1400</v>
      </c>
      <c r="AD325" s="204">
        <v>2.4285714285714284E-3</v>
      </c>
      <c r="AE325" s="38">
        <v>1</v>
      </c>
      <c r="AF325" s="38">
        <v>0</v>
      </c>
      <c r="AG325" s="125"/>
      <c r="AI325" s="123"/>
      <c r="AJ325" s="40">
        <f t="shared" si="121"/>
        <v>1400</v>
      </c>
      <c r="AK325" s="40"/>
      <c r="AL325" s="40"/>
      <c r="AM325" s="40">
        <f t="shared" si="130"/>
        <v>3.4</v>
      </c>
      <c r="AN325" s="39">
        <f t="shared" si="128"/>
        <v>3.1</v>
      </c>
      <c r="AO325" s="204"/>
      <c r="AP325" s="204">
        <f t="shared" si="122"/>
        <v>2.4285714285714284E-3</v>
      </c>
      <c r="AQ325" s="45"/>
      <c r="AR325" s="45"/>
      <c r="AS325" s="115"/>
      <c r="AT325" s="115"/>
      <c r="AU325" s="115">
        <f t="shared" si="131"/>
        <v>1</v>
      </c>
      <c r="AV325" s="115">
        <f t="shared" si="132"/>
        <v>0</v>
      </c>
      <c r="AY325" s="115"/>
      <c r="AZ325" s="115"/>
      <c r="BA325" s="43">
        <v>32</v>
      </c>
      <c r="BB325" s="43" t="s">
        <v>2013</v>
      </c>
      <c r="BC325" s="48" t="s">
        <v>1403</v>
      </c>
      <c r="BE325" s="37" t="s">
        <v>2345</v>
      </c>
      <c r="BG325" s="43">
        <v>69</v>
      </c>
      <c r="BH325" s="43" t="s">
        <v>2024</v>
      </c>
      <c r="BJ325" s="43" t="s">
        <v>2054</v>
      </c>
      <c r="BK325" s="43" t="s">
        <v>1389</v>
      </c>
      <c r="BL325" s="43">
        <v>7</v>
      </c>
      <c r="BM325" s="43" t="s">
        <v>1395</v>
      </c>
      <c r="BN325" s="43">
        <v>25</v>
      </c>
      <c r="BO325" s="43" t="s">
        <v>347</v>
      </c>
      <c r="BP325" s="48" t="s">
        <v>1406</v>
      </c>
      <c r="BQ325" s="43" t="s">
        <v>1331</v>
      </c>
      <c r="BR325" s="43" t="s">
        <v>2025</v>
      </c>
      <c r="BS325" s="43" t="s">
        <v>558</v>
      </c>
      <c r="BT325" s="43" t="s">
        <v>1990</v>
      </c>
      <c r="BU325" s="43"/>
      <c r="BV325" s="43"/>
      <c r="BW325" s="243">
        <v>37633</v>
      </c>
      <c r="BX325" s="243"/>
      <c r="BY325" s="48" t="s">
        <v>451</v>
      </c>
      <c r="BZ325" s="43">
        <v>3.4</v>
      </c>
      <c r="CA325" s="43" t="s">
        <v>1396</v>
      </c>
      <c r="CD325" s="124" t="s">
        <v>2044</v>
      </c>
      <c r="CE325" s="43">
        <v>1454</v>
      </c>
      <c r="CF325" s="43" t="s">
        <v>2026</v>
      </c>
      <c r="CG325" s="251">
        <v>37633</v>
      </c>
      <c r="CH325" s="126"/>
      <c r="CK325" s="43" t="s">
        <v>2042</v>
      </c>
      <c r="CL325" s="43">
        <v>1400</v>
      </c>
      <c r="CM325" s="43" t="s">
        <v>1396</v>
      </c>
      <c r="CP325" s="43" t="s">
        <v>2044</v>
      </c>
      <c r="CQ325" s="43">
        <v>38</v>
      </c>
      <c r="DR325" s="38"/>
    </row>
    <row r="326" spans="1:122" s="39" customFormat="1" hidden="1" x14ac:dyDescent="0.2">
      <c r="A326" s="44" t="str">
        <f t="shared" si="123"/>
        <v>Endicott</v>
      </c>
      <c r="B326" s="44" t="str">
        <f t="shared" si="116"/>
        <v>1,1,2-Trichloro-1,2,2-trifluoroethane</v>
      </c>
      <c r="C326" s="38" t="s">
        <v>2587</v>
      </c>
      <c r="D326" s="38" t="str">
        <f t="shared" si="115"/>
        <v>LS</v>
      </c>
      <c r="E326" s="44" t="s">
        <v>372</v>
      </c>
      <c r="F326" s="155" t="str">
        <f t="shared" si="129"/>
        <v>Multiuse 001</v>
      </c>
      <c r="G326" s="44" t="str">
        <f t="shared" si="124"/>
        <v>commercial</v>
      </c>
      <c r="H326" s="44" t="str">
        <f t="shared" si="125"/>
        <v>Basement - full</v>
      </c>
      <c r="I326" s="38"/>
      <c r="J326" s="38"/>
      <c r="K326" s="38"/>
      <c r="L326" s="44"/>
      <c r="M326" s="38" t="str">
        <f t="shared" si="117"/>
        <v>Y</v>
      </c>
      <c r="N326" s="38" t="str">
        <f t="shared" si="126"/>
        <v>Y</v>
      </c>
      <c r="O326" s="38" t="str">
        <f t="shared" si="135"/>
        <v>Y</v>
      </c>
      <c r="P326" s="38"/>
      <c r="Q326" s="38"/>
      <c r="R326" s="38"/>
      <c r="S326" s="38"/>
      <c r="T326" s="38"/>
      <c r="U326" s="38"/>
      <c r="V326" s="38"/>
      <c r="W326" s="38"/>
      <c r="X326" s="38"/>
      <c r="Y326" s="38" t="str">
        <f t="shared" si="118"/>
        <v>Y</v>
      </c>
      <c r="Z326" s="38" t="str">
        <f t="shared" si="127"/>
        <v>n</v>
      </c>
      <c r="AA326" s="38" t="str">
        <f t="shared" si="136"/>
        <v>Y</v>
      </c>
      <c r="AC326" s="59">
        <v>180</v>
      </c>
      <c r="AD326" s="204">
        <v>6.6666666666666662E-3</v>
      </c>
      <c r="AE326" s="38">
        <v>1</v>
      </c>
      <c r="AF326" s="38">
        <v>0</v>
      </c>
      <c r="AG326" s="125"/>
      <c r="AI326" s="123"/>
      <c r="AJ326" s="40">
        <f t="shared" si="121"/>
        <v>180</v>
      </c>
      <c r="AK326" s="40"/>
      <c r="AL326" s="40"/>
      <c r="AM326" s="40">
        <f t="shared" si="130"/>
        <v>1.2</v>
      </c>
      <c r="AN326" s="39">
        <f t="shared" si="128"/>
        <v>1.8</v>
      </c>
      <c r="AO326" s="204"/>
      <c r="AP326" s="204">
        <f t="shared" si="122"/>
        <v>6.6666666666666662E-3</v>
      </c>
      <c r="AQ326" s="45"/>
      <c r="AR326" s="45"/>
      <c r="AS326" s="115"/>
      <c r="AT326" s="115"/>
      <c r="AU326" s="115">
        <f t="shared" si="131"/>
        <v>1</v>
      </c>
      <c r="AV326" s="115">
        <f t="shared" si="132"/>
        <v>0</v>
      </c>
      <c r="AY326" s="115"/>
      <c r="AZ326" s="115"/>
      <c r="BA326" s="43">
        <v>32</v>
      </c>
      <c r="BB326" s="43" t="s">
        <v>2013</v>
      </c>
      <c r="BC326" s="48" t="s">
        <v>1403</v>
      </c>
      <c r="BE326" s="37" t="s">
        <v>2345</v>
      </c>
      <c r="BG326" s="43">
        <v>69</v>
      </c>
      <c r="BH326" s="43" t="s">
        <v>2024</v>
      </c>
      <c r="BJ326" s="43" t="s">
        <v>2054</v>
      </c>
      <c r="BK326" s="43" t="s">
        <v>1389</v>
      </c>
      <c r="BL326" s="43">
        <v>7</v>
      </c>
      <c r="BM326" s="43" t="s">
        <v>1395</v>
      </c>
      <c r="BN326" s="43">
        <v>25</v>
      </c>
      <c r="BO326" s="43" t="s">
        <v>347</v>
      </c>
      <c r="BP326" s="48" t="s">
        <v>1406</v>
      </c>
      <c r="BQ326" s="43" t="s">
        <v>1331</v>
      </c>
      <c r="BR326" s="43" t="s">
        <v>2025</v>
      </c>
      <c r="BS326" s="43" t="s">
        <v>1132</v>
      </c>
      <c r="BT326" s="43" t="s">
        <v>1990</v>
      </c>
      <c r="BU326" s="43"/>
      <c r="BV326" s="43"/>
      <c r="BW326" s="243">
        <v>37633</v>
      </c>
      <c r="BX326" s="243"/>
      <c r="BY326" s="48" t="s">
        <v>451</v>
      </c>
      <c r="BZ326" s="43">
        <v>1.2</v>
      </c>
      <c r="CA326" s="43" t="s">
        <v>1396</v>
      </c>
      <c r="CD326" s="124" t="s">
        <v>2044</v>
      </c>
      <c r="CE326" s="43">
        <v>1458</v>
      </c>
      <c r="CF326" s="43" t="s">
        <v>2026</v>
      </c>
      <c r="CG326" s="251">
        <v>37633</v>
      </c>
      <c r="CH326" s="126"/>
      <c r="CK326" s="43" t="s">
        <v>2042</v>
      </c>
      <c r="CL326" s="43">
        <v>180</v>
      </c>
      <c r="CM326" s="43" t="s">
        <v>1396</v>
      </c>
      <c r="CP326" s="43" t="s">
        <v>2044</v>
      </c>
      <c r="CQ326" s="43">
        <v>41</v>
      </c>
      <c r="DR326" s="38"/>
    </row>
    <row r="327" spans="1:122" s="39" customFormat="1" hidden="1" x14ac:dyDescent="0.2">
      <c r="A327" s="44" t="str">
        <f t="shared" si="123"/>
        <v>Endicott</v>
      </c>
      <c r="B327" s="44" t="str">
        <f t="shared" si="116"/>
        <v>1,1-Dichloroethane</v>
      </c>
      <c r="C327" s="38" t="s">
        <v>2587</v>
      </c>
      <c r="D327" s="38" t="str">
        <f t="shared" si="115"/>
        <v>LS</v>
      </c>
      <c r="E327" s="44" t="s">
        <v>372</v>
      </c>
      <c r="F327" s="155" t="str">
        <f t="shared" si="129"/>
        <v>Multiuse 001</v>
      </c>
      <c r="G327" s="44" t="str">
        <f t="shared" si="124"/>
        <v>commercial</v>
      </c>
      <c r="H327" s="44" t="str">
        <f t="shared" si="125"/>
        <v>Basement - full</v>
      </c>
      <c r="I327" s="38"/>
      <c r="J327" s="38"/>
      <c r="K327" s="38"/>
      <c r="L327" s="44"/>
      <c r="M327" s="38" t="str">
        <f t="shared" si="117"/>
        <v>Y</v>
      </c>
      <c r="N327" s="38" t="str">
        <f t="shared" si="126"/>
        <v>Y</v>
      </c>
      <c r="O327" s="38" t="str">
        <f t="shared" si="135"/>
        <v>Y</v>
      </c>
      <c r="P327" s="38"/>
      <c r="Q327" s="38"/>
      <c r="R327" s="38"/>
      <c r="S327" s="38"/>
      <c r="T327" s="38"/>
      <c r="U327" s="38"/>
      <c r="V327" s="38"/>
      <c r="W327" s="38"/>
      <c r="X327" s="38"/>
      <c r="Y327" s="38" t="str">
        <f t="shared" si="118"/>
        <v>Y</v>
      </c>
      <c r="Z327" s="38" t="str">
        <f t="shared" si="127"/>
        <v>Y</v>
      </c>
      <c r="AA327" s="38" t="str">
        <f t="shared" si="136"/>
        <v>Y</v>
      </c>
      <c r="AC327" s="59">
        <v>270</v>
      </c>
      <c r="AD327" s="204">
        <v>2.7777777777777779E-3</v>
      </c>
      <c r="AE327" s="38">
        <v>1</v>
      </c>
      <c r="AF327" s="38">
        <v>0</v>
      </c>
      <c r="AG327" s="125"/>
      <c r="AI327" s="123"/>
      <c r="AJ327" s="40">
        <f t="shared" si="121"/>
        <v>270</v>
      </c>
      <c r="AK327" s="40"/>
      <c r="AL327" s="40"/>
      <c r="AM327" s="40">
        <f t="shared" si="130"/>
        <v>0.75</v>
      </c>
      <c r="AN327" s="39" t="str">
        <f t="shared" si="128"/>
        <v/>
      </c>
      <c r="AO327" s="204"/>
      <c r="AP327" s="204">
        <f t="shared" si="122"/>
        <v>2.7777777777777779E-3</v>
      </c>
      <c r="AQ327" s="45"/>
      <c r="AR327" s="45"/>
      <c r="AS327" s="115"/>
      <c r="AT327" s="115"/>
      <c r="AU327" s="115">
        <f t="shared" si="131"/>
        <v>1</v>
      </c>
      <c r="AV327" s="115">
        <f t="shared" si="132"/>
        <v>0</v>
      </c>
      <c r="AY327" s="115"/>
      <c r="AZ327" s="115"/>
      <c r="BA327" s="43">
        <v>32</v>
      </c>
      <c r="BB327" s="43" t="s">
        <v>2013</v>
      </c>
      <c r="BC327" s="48" t="s">
        <v>1403</v>
      </c>
      <c r="BE327" s="37" t="s">
        <v>2345</v>
      </c>
      <c r="BG327" s="43">
        <v>69</v>
      </c>
      <c r="BH327" s="43" t="s">
        <v>2024</v>
      </c>
      <c r="BJ327" s="43" t="s">
        <v>2054</v>
      </c>
      <c r="BK327" s="43" t="s">
        <v>1389</v>
      </c>
      <c r="BL327" s="43">
        <v>7</v>
      </c>
      <c r="BM327" s="43" t="s">
        <v>1395</v>
      </c>
      <c r="BN327" s="43">
        <v>25</v>
      </c>
      <c r="BO327" s="43" t="s">
        <v>347</v>
      </c>
      <c r="BP327" s="48" t="s">
        <v>1406</v>
      </c>
      <c r="BQ327" s="43" t="s">
        <v>1331</v>
      </c>
      <c r="BR327" s="43" t="s">
        <v>2025</v>
      </c>
      <c r="BS327" s="43" t="s">
        <v>2619</v>
      </c>
      <c r="BT327" s="43" t="s">
        <v>1990</v>
      </c>
      <c r="BU327" s="43"/>
      <c r="BV327" s="43"/>
      <c r="BW327" s="243">
        <v>37633</v>
      </c>
      <c r="BX327" s="243"/>
      <c r="BY327" s="48" t="s">
        <v>451</v>
      </c>
      <c r="BZ327" s="43">
        <v>0.75</v>
      </c>
      <c r="CA327" s="43" t="s">
        <v>1396</v>
      </c>
      <c r="CD327" s="124" t="s">
        <v>2044</v>
      </c>
      <c r="CE327" s="43">
        <v>1456</v>
      </c>
      <c r="CF327" s="43" t="s">
        <v>2026</v>
      </c>
      <c r="CG327" s="251">
        <v>37633</v>
      </c>
      <c r="CH327" s="126"/>
      <c r="CK327" s="43" t="s">
        <v>2042</v>
      </c>
      <c r="CL327" s="43">
        <v>270</v>
      </c>
      <c r="CM327" s="43" t="s">
        <v>1396</v>
      </c>
      <c r="CP327" s="43" t="s">
        <v>2044</v>
      </c>
      <c r="CQ327" s="43">
        <v>40</v>
      </c>
      <c r="DR327" s="38"/>
    </row>
    <row r="328" spans="1:122" s="39" customFormat="1" hidden="1" x14ac:dyDescent="0.2">
      <c r="A328" s="44" t="str">
        <f t="shared" si="123"/>
        <v>Endicott</v>
      </c>
      <c r="B328" s="44" t="str">
        <f t="shared" si="116"/>
        <v>1,1-Dichloroethylene</v>
      </c>
      <c r="C328" s="38" t="s">
        <v>2587</v>
      </c>
      <c r="D328" s="38" t="str">
        <f t="shared" si="115"/>
        <v>LS</v>
      </c>
      <c r="E328" s="44" t="s">
        <v>372</v>
      </c>
      <c r="F328" s="155" t="str">
        <f t="shared" si="129"/>
        <v>Multiuse 001</v>
      </c>
      <c r="G328" s="44" t="str">
        <f t="shared" si="124"/>
        <v>commercial</v>
      </c>
      <c r="H328" s="44" t="str">
        <f t="shared" si="125"/>
        <v>Basement - full</v>
      </c>
      <c r="I328" s="38"/>
      <c r="J328" s="38"/>
      <c r="K328" s="38"/>
      <c r="L328" s="44"/>
      <c r="M328" s="38" t="str">
        <f t="shared" si="117"/>
        <v>Y</v>
      </c>
      <c r="N328" s="38" t="str">
        <f t="shared" si="126"/>
        <v>Y</v>
      </c>
      <c r="O328" s="38" t="str">
        <f t="shared" si="135"/>
        <v>Y</v>
      </c>
      <c r="P328" s="38"/>
      <c r="Q328" s="38"/>
      <c r="R328" s="38"/>
      <c r="S328" s="38"/>
      <c r="T328" s="38"/>
      <c r="U328" s="38"/>
      <c r="V328" s="38"/>
      <c r="W328" s="38"/>
      <c r="X328" s="38"/>
      <c r="Y328" s="38" t="str">
        <f t="shared" si="118"/>
        <v>Y</v>
      </c>
      <c r="Z328" s="38" t="str">
        <f t="shared" si="127"/>
        <v>n</v>
      </c>
      <c r="AA328" s="38" t="str">
        <f t="shared" si="136"/>
        <v>Y</v>
      </c>
      <c r="AC328" s="59">
        <v>260</v>
      </c>
      <c r="AD328" s="204">
        <v>2.1153846153846158E-3</v>
      </c>
      <c r="AE328" s="38">
        <v>1</v>
      </c>
      <c r="AF328" s="38">
        <v>0</v>
      </c>
      <c r="AG328" s="125"/>
      <c r="AI328" s="123"/>
      <c r="AJ328" s="40">
        <f t="shared" si="121"/>
        <v>260</v>
      </c>
      <c r="AK328" s="40"/>
      <c r="AL328" s="40"/>
      <c r="AM328" s="40">
        <f t="shared" si="130"/>
        <v>0.55000000000000004</v>
      </c>
      <c r="AN328" s="39">
        <f t="shared" si="128"/>
        <v>0.8</v>
      </c>
      <c r="AO328" s="204"/>
      <c r="AP328" s="204">
        <f t="shared" si="122"/>
        <v>2.1153846153846158E-3</v>
      </c>
      <c r="AQ328" s="45"/>
      <c r="AR328" s="45"/>
      <c r="AS328" s="115"/>
      <c r="AT328" s="115"/>
      <c r="AU328" s="115">
        <f t="shared" si="131"/>
        <v>1</v>
      </c>
      <c r="AV328" s="115">
        <f t="shared" si="132"/>
        <v>0</v>
      </c>
      <c r="AY328" s="115"/>
      <c r="AZ328" s="115"/>
      <c r="BA328" s="43">
        <v>32</v>
      </c>
      <c r="BB328" s="43" t="s">
        <v>2013</v>
      </c>
      <c r="BC328" s="48" t="s">
        <v>1403</v>
      </c>
      <c r="BE328" s="37" t="s">
        <v>2345</v>
      </c>
      <c r="BG328" s="43">
        <v>69</v>
      </c>
      <c r="BH328" s="43" t="s">
        <v>2024</v>
      </c>
      <c r="BJ328" s="43" t="s">
        <v>2054</v>
      </c>
      <c r="BK328" s="43" t="s">
        <v>1389</v>
      </c>
      <c r="BL328" s="43">
        <v>7</v>
      </c>
      <c r="BM328" s="43" t="s">
        <v>1395</v>
      </c>
      <c r="BN328" s="43">
        <v>25</v>
      </c>
      <c r="BO328" s="43" t="s">
        <v>347</v>
      </c>
      <c r="BP328" s="48" t="s">
        <v>1406</v>
      </c>
      <c r="BQ328" s="43" t="s">
        <v>1331</v>
      </c>
      <c r="BR328" s="43" t="s">
        <v>2025</v>
      </c>
      <c r="BS328" s="43" t="s">
        <v>538</v>
      </c>
      <c r="BT328" s="43" t="s">
        <v>1990</v>
      </c>
      <c r="BU328" s="43"/>
      <c r="BV328" s="43"/>
      <c r="BW328" s="243">
        <v>37633</v>
      </c>
      <c r="BX328" s="243"/>
      <c r="BY328" s="48" t="s">
        <v>451</v>
      </c>
      <c r="BZ328" s="43">
        <v>0.55000000000000004</v>
      </c>
      <c r="CA328" s="43" t="s">
        <v>1396</v>
      </c>
      <c r="CD328" s="124" t="s">
        <v>2044</v>
      </c>
      <c r="CE328" s="43">
        <v>1455</v>
      </c>
      <c r="CF328" s="43" t="s">
        <v>2026</v>
      </c>
      <c r="CG328" s="251">
        <v>37633</v>
      </c>
      <c r="CH328" s="126"/>
      <c r="CK328" s="43" t="s">
        <v>2042</v>
      </c>
      <c r="CL328" s="43">
        <v>260</v>
      </c>
      <c r="CM328" s="43" t="s">
        <v>1396</v>
      </c>
      <c r="CP328" s="43" t="s">
        <v>2044</v>
      </c>
      <c r="CQ328" s="43">
        <v>39</v>
      </c>
      <c r="DR328" s="38"/>
    </row>
    <row r="329" spans="1:122" s="39" customFormat="1" hidden="1" x14ac:dyDescent="0.2">
      <c r="A329" s="44" t="str">
        <f t="shared" si="123"/>
        <v>Endicott</v>
      </c>
      <c r="B329" s="44" t="str">
        <f t="shared" si="116"/>
        <v>cis-1,2-Dichloroethylene</v>
      </c>
      <c r="C329" s="38" t="s">
        <v>2587</v>
      </c>
      <c r="D329" s="38" t="str">
        <f t="shared" si="115"/>
        <v>LS</v>
      </c>
      <c r="E329" s="44" t="s">
        <v>372</v>
      </c>
      <c r="F329" s="155" t="str">
        <f t="shared" si="129"/>
        <v>Multiuse 001</v>
      </c>
      <c r="G329" s="44" t="str">
        <f t="shared" si="124"/>
        <v>commercial</v>
      </c>
      <c r="H329" s="44" t="str">
        <f t="shared" si="125"/>
        <v>Basement - full</v>
      </c>
      <c r="I329" s="38"/>
      <c r="J329" s="38"/>
      <c r="K329" s="38"/>
      <c r="L329" s="44"/>
      <c r="M329" s="38" t="str">
        <f t="shared" si="117"/>
        <v>Y</v>
      </c>
      <c r="N329" s="38" t="str">
        <f t="shared" si="126"/>
        <v>Y</v>
      </c>
      <c r="O329" s="38" t="str">
        <f t="shared" si="135"/>
        <v>Y</v>
      </c>
      <c r="P329" s="38"/>
      <c r="Q329" s="38"/>
      <c r="R329" s="38"/>
      <c r="S329" s="38"/>
      <c r="T329" s="38"/>
      <c r="U329" s="38"/>
      <c r="V329" s="38"/>
      <c r="W329" s="38"/>
      <c r="X329" s="38"/>
      <c r="Y329" s="38" t="str">
        <f t="shared" si="118"/>
        <v>Y</v>
      </c>
      <c r="Z329" s="38" t="str">
        <f t="shared" si="127"/>
        <v>Y</v>
      </c>
      <c r="AA329" s="38" t="str">
        <f t="shared" si="136"/>
        <v>Y</v>
      </c>
      <c r="AC329" s="59">
        <v>700</v>
      </c>
      <c r="AD329" s="204">
        <v>2.7142857142857142E-3</v>
      </c>
      <c r="AE329" s="38">
        <v>1</v>
      </c>
      <c r="AF329" s="38">
        <v>0</v>
      </c>
      <c r="AG329" s="125"/>
      <c r="AI329" s="123"/>
      <c r="AJ329" s="40">
        <f t="shared" si="121"/>
        <v>700</v>
      </c>
      <c r="AK329" s="40"/>
      <c r="AL329" s="40"/>
      <c r="AM329" s="40">
        <f t="shared" si="130"/>
        <v>1.9</v>
      </c>
      <c r="AN329" s="39" t="str">
        <f t="shared" si="128"/>
        <v/>
      </c>
      <c r="AO329" s="204"/>
      <c r="AP329" s="204">
        <f t="shared" si="122"/>
        <v>2.7142857142857142E-3</v>
      </c>
      <c r="AQ329" s="45"/>
      <c r="AR329" s="45"/>
      <c r="AS329" s="115"/>
      <c r="AT329" s="115"/>
      <c r="AU329" s="115">
        <f t="shared" si="131"/>
        <v>1</v>
      </c>
      <c r="AV329" s="115">
        <f t="shared" si="132"/>
        <v>0</v>
      </c>
      <c r="AY329" s="115"/>
      <c r="AZ329" s="115"/>
      <c r="BA329" s="43">
        <v>32</v>
      </c>
      <c r="BB329" s="43" t="s">
        <v>2013</v>
      </c>
      <c r="BC329" s="48" t="s">
        <v>1403</v>
      </c>
      <c r="BE329" s="37" t="s">
        <v>2345</v>
      </c>
      <c r="BG329" s="43">
        <v>69</v>
      </c>
      <c r="BH329" s="43" t="s">
        <v>2024</v>
      </c>
      <c r="BJ329" s="43" t="s">
        <v>2054</v>
      </c>
      <c r="BK329" s="43" t="s">
        <v>1389</v>
      </c>
      <c r="BL329" s="43">
        <v>7</v>
      </c>
      <c r="BM329" s="43" t="s">
        <v>1395</v>
      </c>
      <c r="BN329" s="43">
        <v>25</v>
      </c>
      <c r="BO329" s="43" t="s">
        <v>347</v>
      </c>
      <c r="BP329" s="48" t="s">
        <v>1406</v>
      </c>
      <c r="BQ329" s="43" t="s">
        <v>1331</v>
      </c>
      <c r="BR329" s="43" t="s">
        <v>2025</v>
      </c>
      <c r="BS329" s="43" t="s">
        <v>1400</v>
      </c>
      <c r="BT329" s="43" t="s">
        <v>1990</v>
      </c>
      <c r="BU329" s="43"/>
      <c r="BV329" s="43"/>
      <c r="BW329" s="243">
        <v>37633</v>
      </c>
      <c r="BX329" s="243"/>
      <c r="BY329" s="48" t="s">
        <v>451</v>
      </c>
      <c r="BZ329" s="43">
        <v>1.9</v>
      </c>
      <c r="CA329" s="43" t="s">
        <v>1396</v>
      </c>
      <c r="CD329" s="124" t="s">
        <v>2044</v>
      </c>
      <c r="CE329" s="43">
        <v>1451</v>
      </c>
      <c r="CF329" s="43" t="s">
        <v>2026</v>
      </c>
      <c r="CG329" s="251">
        <v>37633</v>
      </c>
      <c r="CH329" s="126"/>
      <c r="CK329" s="43" t="s">
        <v>2042</v>
      </c>
      <c r="CL329" s="43">
        <v>700</v>
      </c>
      <c r="CM329" s="43" t="s">
        <v>1396</v>
      </c>
      <c r="CP329" s="43" t="s">
        <v>2044</v>
      </c>
      <c r="CQ329" s="43">
        <v>37</v>
      </c>
      <c r="DR329" s="38"/>
    </row>
    <row r="330" spans="1:122" s="39" customFormat="1" hidden="1" x14ac:dyDescent="0.2">
      <c r="A330" s="44" t="str">
        <f t="shared" si="123"/>
        <v>Endicott</v>
      </c>
      <c r="B330" s="44" t="str">
        <f t="shared" si="116"/>
        <v>Trichloroethylene</v>
      </c>
      <c r="C330" s="38" t="s">
        <v>2587</v>
      </c>
      <c r="D330" s="38" t="str">
        <f t="shared" si="115"/>
        <v>LS</v>
      </c>
      <c r="E330" s="44" t="s">
        <v>372</v>
      </c>
      <c r="F330" s="155" t="str">
        <f t="shared" si="129"/>
        <v>Multiuse 001</v>
      </c>
      <c r="G330" s="44" t="str">
        <f t="shared" si="124"/>
        <v>commercial</v>
      </c>
      <c r="H330" s="44" t="str">
        <f t="shared" si="125"/>
        <v>Basement - full</v>
      </c>
      <c r="I330" s="38"/>
      <c r="J330" s="38"/>
      <c r="K330" s="38"/>
      <c r="L330" s="44"/>
      <c r="M330" s="38" t="str">
        <f t="shared" si="117"/>
        <v>Y</v>
      </c>
      <c r="N330" s="38" t="str">
        <f t="shared" si="126"/>
        <v>Y</v>
      </c>
      <c r="O330" s="38" t="str">
        <f t="shared" si="135"/>
        <v>Y</v>
      </c>
      <c r="P330" s="38"/>
      <c r="Q330" s="38"/>
      <c r="R330" s="38"/>
      <c r="S330" s="38"/>
      <c r="T330" s="38"/>
      <c r="U330" s="38"/>
      <c r="V330" s="38"/>
      <c r="W330" s="38"/>
      <c r="X330" s="38"/>
      <c r="Y330" s="38" t="str">
        <f t="shared" si="118"/>
        <v>Y</v>
      </c>
      <c r="Z330" s="38" t="str">
        <f t="shared" si="127"/>
        <v>Y</v>
      </c>
      <c r="AA330" s="38" t="str">
        <f t="shared" si="136"/>
        <v>Y</v>
      </c>
      <c r="AC330" s="59">
        <v>16000</v>
      </c>
      <c r="AD330" s="204">
        <v>2.3749999999999999E-3</v>
      </c>
      <c r="AE330" s="38">
        <v>1</v>
      </c>
      <c r="AF330" s="38">
        <v>0</v>
      </c>
      <c r="AG330" s="125"/>
      <c r="AI330" s="123"/>
      <c r="AJ330" s="40">
        <f t="shared" si="121"/>
        <v>16000</v>
      </c>
      <c r="AK330" s="40"/>
      <c r="AL330" s="40"/>
      <c r="AM330" s="40">
        <f t="shared" si="130"/>
        <v>38</v>
      </c>
      <c r="AN330" s="39">
        <f t="shared" si="128"/>
        <v>0.5</v>
      </c>
      <c r="AO330" s="204"/>
      <c r="AP330" s="204">
        <f t="shared" si="122"/>
        <v>2.3749999999999999E-3</v>
      </c>
      <c r="AQ330" s="45"/>
      <c r="AR330" s="45"/>
      <c r="AS330" s="115"/>
      <c r="AT330" s="115"/>
      <c r="AU330" s="115">
        <f t="shared" si="131"/>
        <v>1</v>
      </c>
      <c r="AV330" s="115">
        <f t="shared" si="132"/>
        <v>0</v>
      </c>
      <c r="AY330" s="115"/>
      <c r="AZ330" s="115"/>
      <c r="BA330" s="43">
        <v>32</v>
      </c>
      <c r="BB330" s="43" t="s">
        <v>2013</v>
      </c>
      <c r="BC330" s="48" t="s">
        <v>1403</v>
      </c>
      <c r="BE330" s="37" t="s">
        <v>2345</v>
      </c>
      <c r="BG330" s="43">
        <v>69</v>
      </c>
      <c r="BH330" s="43" t="s">
        <v>2024</v>
      </c>
      <c r="BJ330" s="43" t="s">
        <v>2054</v>
      </c>
      <c r="BK330" s="43" t="s">
        <v>1389</v>
      </c>
      <c r="BL330" s="43">
        <v>7</v>
      </c>
      <c r="BM330" s="43" t="s">
        <v>1395</v>
      </c>
      <c r="BN330" s="43">
        <v>25</v>
      </c>
      <c r="BO330" s="43" t="s">
        <v>347</v>
      </c>
      <c r="BP330" s="48" t="s">
        <v>1406</v>
      </c>
      <c r="BQ330" s="43" t="s">
        <v>1331</v>
      </c>
      <c r="BR330" s="43" t="s">
        <v>2025</v>
      </c>
      <c r="BS330" s="43" t="s">
        <v>1393</v>
      </c>
      <c r="BT330" s="43" t="s">
        <v>1990</v>
      </c>
      <c r="BU330" s="43"/>
      <c r="BV330" s="43"/>
      <c r="BW330" s="243">
        <v>37633</v>
      </c>
      <c r="BX330" s="243"/>
      <c r="BY330" s="48" t="s">
        <v>451</v>
      </c>
      <c r="BZ330" s="43">
        <v>38</v>
      </c>
      <c r="CA330" s="43" t="s">
        <v>1396</v>
      </c>
      <c r="CD330" s="124" t="s">
        <v>2044</v>
      </c>
      <c r="CE330" s="43">
        <v>1450</v>
      </c>
      <c r="CF330" s="43" t="s">
        <v>2026</v>
      </c>
      <c r="CG330" s="251">
        <v>37633</v>
      </c>
      <c r="CH330" s="126"/>
      <c r="CK330" s="43" t="s">
        <v>2042</v>
      </c>
      <c r="CL330" s="43">
        <v>16000</v>
      </c>
      <c r="CM330" s="43" t="s">
        <v>1396</v>
      </c>
      <c r="CP330" s="43" t="s">
        <v>2044</v>
      </c>
      <c r="CQ330" s="43">
        <v>36</v>
      </c>
      <c r="DR330" s="38"/>
    </row>
    <row r="331" spans="1:122" s="39" customFormat="1" hidden="1" x14ac:dyDescent="0.2">
      <c r="A331" s="44" t="str">
        <f t="shared" si="123"/>
        <v>Endicott</v>
      </c>
      <c r="B331" s="44" t="str">
        <f t="shared" si="116"/>
        <v>1,1,1-Trichloroethane</v>
      </c>
      <c r="C331" s="38" t="s">
        <v>2587</v>
      </c>
      <c r="D331" s="38" t="str">
        <f t="shared" si="115"/>
        <v>LS</v>
      </c>
      <c r="E331" s="44" t="s">
        <v>372</v>
      </c>
      <c r="F331" s="155" t="str">
        <f t="shared" si="129"/>
        <v>Multiuse 002</v>
      </c>
      <c r="G331" s="44" t="str">
        <f t="shared" si="124"/>
        <v>commercial</v>
      </c>
      <c r="H331" s="44" t="str">
        <f t="shared" si="125"/>
        <v>Basement - full</v>
      </c>
      <c r="I331" s="38"/>
      <c r="J331" s="38"/>
      <c r="K331" s="38"/>
      <c r="L331" s="44"/>
      <c r="M331" s="38" t="str">
        <f t="shared" si="117"/>
        <v>Y</v>
      </c>
      <c r="N331" s="38" t="str">
        <f t="shared" si="126"/>
        <v>n</v>
      </c>
      <c r="O331" s="38" t="str">
        <f t="shared" si="135"/>
        <v>Y</v>
      </c>
      <c r="P331" s="38"/>
      <c r="Q331" s="38"/>
      <c r="R331" s="38"/>
      <c r="S331" s="38"/>
      <c r="T331" s="38"/>
      <c r="U331" s="38"/>
      <c r="V331" s="38"/>
      <c r="W331" s="38"/>
      <c r="X331" s="38"/>
      <c r="Y331" s="38" t="str">
        <f t="shared" si="118"/>
        <v>Y</v>
      </c>
      <c r="Z331" s="38" t="str">
        <f t="shared" si="127"/>
        <v>Y</v>
      </c>
      <c r="AA331" s="38" t="str">
        <f t="shared" si="136"/>
        <v>Y</v>
      </c>
      <c r="AC331" s="59">
        <v>110</v>
      </c>
      <c r="AD331" s="204">
        <v>0.13636363636363635</v>
      </c>
      <c r="AE331" s="38">
        <v>1</v>
      </c>
      <c r="AF331" s="38">
        <v>0</v>
      </c>
      <c r="AG331" s="125"/>
      <c r="AI331" s="123"/>
      <c r="AJ331" s="40">
        <f t="shared" si="121"/>
        <v>110</v>
      </c>
      <c r="AK331" s="40"/>
      <c r="AL331" s="40"/>
      <c r="AM331" s="40">
        <f t="shared" si="130"/>
        <v>15</v>
      </c>
      <c r="AN331" s="39">
        <f t="shared" si="128"/>
        <v>3.1</v>
      </c>
      <c r="AO331" s="204"/>
      <c r="AP331" s="204">
        <f t="shared" si="122"/>
        <v>0.13636363636363635</v>
      </c>
      <c r="AQ331" s="45"/>
      <c r="AR331" s="45"/>
      <c r="AS331" s="115"/>
      <c r="AT331" s="115"/>
      <c r="AU331" s="115">
        <f t="shared" si="131"/>
        <v>1</v>
      </c>
      <c r="AV331" s="115">
        <f t="shared" si="132"/>
        <v>0</v>
      </c>
      <c r="AY331" s="115"/>
      <c r="AZ331" s="115"/>
      <c r="BA331" s="43">
        <v>32</v>
      </c>
      <c r="BB331" s="43" t="s">
        <v>2013</v>
      </c>
      <c r="BC331" s="48" t="s">
        <v>1403</v>
      </c>
      <c r="BE331" s="37" t="s">
        <v>2345</v>
      </c>
      <c r="BG331" s="43">
        <v>70</v>
      </c>
      <c r="BH331" s="43" t="s">
        <v>2027</v>
      </c>
      <c r="BJ331" s="43" t="s">
        <v>2054</v>
      </c>
      <c r="BK331" s="43" t="s">
        <v>1389</v>
      </c>
      <c r="BL331" s="43">
        <v>7</v>
      </c>
      <c r="BM331" s="43" t="s">
        <v>1395</v>
      </c>
      <c r="BN331" s="43">
        <v>25</v>
      </c>
      <c r="BO331" s="43" t="s">
        <v>347</v>
      </c>
      <c r="BP331" s="48" t="s">
        <v>1406</v>
      </c>
      <c r="BQ331" s="43" t="s">
        <v>835</v>
      </c>
      <c r="BR331" s="43" t="s">
        <v>836</v>
      </c>
      <c r="BS331" s="43" t="s">
        <v>558</v>
      </c>
      <c r="BT331" s="43" t="s">
        <v>1990</v>
      </c>
      <c r="BU331" s="43"/>
      <c r="BV331" s="43"/>
      <c r="BW331" s="243">
        <v>37629</v>
      </c>
      <c r="BX331" s="243"/>
      <c r="BY331" s="48" t="s">
        <v>450</v>
      </c>
      <c r="BZ331" s="43">
        <v>15</v>
      </c>
      <c r="CA331" s="43" t="s">
        <v>1396</v>
      </c>
      <c r="CD331" s="124" t="s">
        <v>2044</v>
      </c>
      <c r="CE331" s="43">
        <v>1575</v>
      </c>
      <c r="CF331" s="43" t="s">
        <v>2026</v>
      </c>
      <c r="CG331" s="251">
        <v>37629</v>
      </c>
      <c r="CH331" s="126"/>
      <c r="CK331" s="43" t="s">
        <v>2042</v>
      </c>
      <c r="CL331" s="43">
        <v>110</v>
      </c>
      <c r="CM331" s="43" t="s">
        <v>1396</v>
      </c>
      <c r="CP331" s="43" t="s">
        <v>2044</v>
      </c>
      <c r="CQ331" s="43">
        <v>80</v>
      </c>
      <c r="DR331" s="38"/>
    </row>
    <row r="332" spans="1:122" s="39" customFormat="1" hidden="1" x14ac:dyDescent="0.2">
      <c r="A332" s="44" t="str">
        <f t="shared" si="123"/>
        <v>Endicott</v>
      </c>
      <c r="B332" s="44" t="str">
        <f t="shared" si="116"/>
        <v>1,1,2-Trichloro-1,2,2-trifluoroethane</v>
      </c>
      <c r="C332" s="38" t="s">
        <v>2587</v>
      </c>
      <c r="D332" s="38" t="str">
        <f t="shared" si="115"/>
        <v>LS</v>
      </c>
      <c r="E332" s="44" t="s">
        <v>372</v>
      </c>
      <c r="F332" s="155" t="str">
        <f t="shared" si="129"/>
        <v>Multiuse 002</v>
      </c>
      <c r="G332" s="44" t="str">
        <f t="shared" si="124"/>
        <v>commercial</v>
      </c>
      <c r="H332" s="44" t="str">
        <f t="shared" si="125"/>
        <v>Basement - full</v>
      </c>
      <c r="I332" s="38"/>
      <c r="J332" s="38"/>
      <c r="K332" s="38"/>
      <c r="L332" s="44"/>
      <c r="M332" s="38" t="str">
        <f t="shared" si="117"/>
        <v>Y</v>
      </c>
      <c r="N332" s="38" t="str">
        <f t="shared" si="126"/>
        <v>n</v>
      </c>
      <c r="O332" s="38" t="str">
        <f t="shared" si="135"/>
        <v>Y</v>
      </c>
      <c r="P332" s="38"/>
      <c r="Q332" s="38"/>
      <c r="R332" s="38"/>
      <c r="S332" s="38"/>
      <c r="T332" s="38"/>
      <c r="U332" s="38"/>
      <c r="V332" s="38"/>
      <c r="W332" s="38"/>
      <c r="X332" s="38"/>
      <c r="Y332" s="38" t="str">
        <f t="shared" si="118"/>
        <v>Y</v>
      </c>
      <c r="Z332" s="38" t="str">
        <f t="shared" si="127"/>
        <v>Y</v>
      </c>
      <c r="AA332" s="38" t="str">
        <f t="shared" si="136"/>
        <v>Y</v>
      </c>
      <c r="AC332" s="59">
        <v>14</v>
      </c>
      <c r="AD332" s="204">
        <v>0.23571428571428571</v>
      </c>
      <c r="AE332" s="38">
        <v>1</v>
      </c>
      <c r="AF332" s="38">
        <v>0</v>
      </c>
      <c r="AG332" s="125"/>
      <c r="AI332" s="123"/>
      <c r="AJ332" s="40">
        <f t="shared" si="121"/>
        <v>14</v>
      </c>
      <c r="AK332" s="40"/>
      <c r="AL332" s="40"/>
      <c r="AM332" s="40">
        <f t="shared" si="130"/>
        <v>3.3</v>
      </c>
      <c r="AN332" s="39">
        <f t="shared" si="128"/>
        <v>1.8</v>
      </c>
      <c r="AO332" s="204"/>
      <c r="AP332" s="204">
        <f t="shared" si="122"/>
        <v>0.23571428571428571</v>
      </c>
      <c r="AQ332" s="45"/>
      <c r="AR332" s="45"/>
      <c r="AS332" s="115"/>
      <c r="AT332" s="115"/>
      <c r="AU332" s="115">
        <f t="shared" si="131"/>
        <v>1</v>
      </c>
      <c r="AV332" s="115">
        <f t="shared" si="132"/>
        <v>0</v>
      </c>
      <c r="AY332" s="115"/>
      <c r="AZ332" s="115"/>
      <c r="BA332" s="43">
        <v>32</v>
      </c>
      <c r="BB332" s="43" t="s">
        <v>2013</v>
      </c>
      <c r="BC332" s="48" t="s">
        <v>1403</v>
      </c>
      <c r="BE332" s="37" t="s">
        <v>2345</v>
      </c>
      <c r="BG332" s="43">
        <v>70</v>
      </c>
      <c r="BH332" s="43" t="s">
        <v>2027</v>
      </c>
      <c r="BJ332" s="43" t="s">
        <v>2054</v>
      </c>
      <c r="BK332" s="43" t="s">
        <v>1389</v>
      </c>
      <c r="BL332" s="43">
        <v>7</v>
      </c>
      <c r="BM332" s="43" t="s">
        <v>1395</v>
      </c>
      <c r="BN332" s="43">
        <v>25</v>
      </c>
      <c r="BO332" s="43" t="s">
        <v>347</v>
      </c>
      <c r="BP332" s="48" t="s">
        <v>1406</v>
      </c>
      <c r="BQ332" s="43" t="s">
        <v>835</v>
      </c>
      <c r="BR332" s="43" t="s">
        <v>836</v>
      </c>
      <c r="BS332" s="43" t="s">
        <v>1132</v>
      </c>
      <c r="BT332" s="43" t="s">
        <v>1990</v>
      </c>
      <c r="BU332" s="43"/>
      <c r="BV332" s="43"/>
      <c r="BW332" s="243">
        <v>37629</v>
      </c>
      <c r="BX332" s="243"/>
      <c r="BY332" s="48" t="s">
        <v>450</v>
      </c>
      <c r="BZ332" s="43">
        <v>3.3</v>
      </c>
      <c r="CA332" s="43" t="s">
        <v>1396</v>
      </c>
      <c r="CD332" s="124" t="s">
        <v>2044</v>
      </c>
      <c r="CE332" s="43">
        <v>1579</v>
      </c>
      <c r="CF332" s="43" t="s">
        <v>2026</v>
      </c>
      <c r="CG332" s="251">
        <v>37629</v>
      </c>
      <c r="CH332" s="126"/>
      <c r="CK332" s="43" t="s">
        <v>2042</v>
      </c>
      <c r="CL332" s="43">
        <v>14</v>
      </c>
      <c r="CM332" s="43" t="s">
        <v>1396</v>
      </c>
      <c r="CP332" s="43" t="s">
        <v>2044</v>
      </c>
      <c r="CQ332" s="43">
        <v>81</v>
      </c>
      <c r="DR332" s="38"/>
    </row>
    <row r="333" spans="1:122" s="39" customFormat="1" hidden="1" x14ac:dyDescent="0.2">
      <c r="A333" s="44" t="str">
        <f t="shared" si="123"/>
        <v>Endicott</v>
      </c>
      <c r="B333" s="44" t="str">
        <f t="shared" si="116"/>
        <v>Methylene chloride</v>
      </c>
      <c r="C333" s="38" t="s">
        <v>2587</v>
      </c>
      <c r="D333" s="38" t="str">
        <f t="shared" si="115"/>
        <v>LS</v>
      </c>
      <c r="E333" s="44" t="s">
        <v>372</v>
      </c>
      <c r="F333" s="155" t="str">
        <f t="shared" si="129"/>
        <v>Multiuse 002</v>
      </c>
      <c r="G333" s="44" t="str">
        <f t="shared" si="124"/>
        <v>commercial</v>
      </c>
      <c r="H333" s="44" t="str">
        <f t="shared" si="125"/>
        <v>Basement - full</v>
      </c>
      <c r="I333" s="38"/>
      <c r="J333" s="38"/>
      <c r="K333" s="38"/>
      <c r="L333" s="44"/>
      <c r="M333" s="38" t="str">
        <f t="shared" si="117"/>
        <v>Y</v>
      </c>
      <c r="N333" s="38" t="str">
        <f t="shared" si="126"/>
        <v>n</v>
      </c>
      <c r="O333" s="38" t="s">
        <v>541</v>
      </c>
      <c r="P333" s="38" t="s">
        <v>1453</v>
      </c>
      <c r="Q333" s="38"/>
      <c r="R333" s="38"/>
      <c r="S333" s="38"/>
      <c r="T333" s="38"/>
      <c r="U333" s="38"/>
      <c r="V333" s="38"/>
      <c r="W333" s="38"/>
      <c r="X333" s="38"/>
      <c r="Y333" s="38" t="str">
        <f t="shared" si="118"/>
        <v>Y</v>
      </c>
      <c r="Z333" s="38" t="str">
        <f t="shared" si="127"/>
        <v>n</v>
      </c>
      <c r="AA333" s="38" t="s">
        <v>541</v>
      </c>
      <c r="AC333" s="59">
        <v>1.8</v>
      </c>
      <c r="AD333" s="204">
        <v>0.31111111111111112</v>
      </c>
      <c r="AE333" s="38">
        <v>1</v>
      </c>
      <c r="AF333" s="38">
        <v>0</v>
      </c>
      <c r="AG333" s="125"/>
      <c r="AI333" s="123"/>
      <c r="AJ333" s="40">
        <f t="shared" si="121"/>
        <v>1.8</v>
      </c>
      <c r="AK333" s="40"/>
      <c r="AL333" s="40"/>
      <c r="AM333" s="40">
        <f t="shared" si="130"/>
        <v>0.56000000000000005</v>
      </c>
      <c r="AN333" s="39">
        <f t="shared" si="128"/>
        <v>10.5</v>
      </c>
      <c r="AO333" s="204"/>
      <c r="AP333" s="204">
        <f t="shared" si="122"/>
        <v>0.31111111111111112</v>
      </c>
      <c r="AQ333" s="45"/>
      <c r="AR333" s="45"/>
      <c r="AS333" s="115"/>
      <c r="AT333" s="115"/>
      <c r="AU333" s="115">
        <f t="shared" si="131"/>
        <v>1</v>
      </c>
      <c r="AV333" s="115">
        <f t="shared" si="132"/>
        <v>0</v>
      </c>
      <c r="AY333" s="115"/>
      <c r="AZ333" s="115"/>
      <c r="BA333" s="43">
        <v>32</v>
      </c>
      <c r="BB333" s="43" t="s">
        <v>2013</v>
      </c>
      <c r="BC333" s="48" t="s">
        <v>1403</v>
      </c>
      <c r="BE333" s="37" t="s">
        <v>2345</v>
      </c>
      <c r="BG333" s="43">
        <v>70</v>
      </c>
      <c r="BH333" s="43" t="s">
        <v>2027</v>
      </c>
      <c r="BJ333" s="43" t="s">
        <v>2054</v>
      </c>
      <c r="BK333" s="43" t="s">
        <v>1389</v>
      </c>
      <c r="BL333" s="43">
        <v>7</v>
      </c>
      <c r="BM333" s="43" t="s">
        <v>1395</v>
      </c>
      <c r="BN333" s="43">
        <v>25</v>
      </c>
      <c r="BO333" s="43" t="s">
        <v>347</v>
      </c>
      <c r="BP333" s="48" t="s">
        <v>1406</v>
      </c>
      <c r="BQ333" s="43" t="s">
        <v>835</v>
      </c>
      <c r="BR333" s="43" t="s">
        <v>836</v>
      </c>
      <c r="BS333" s="43" t="s">
        <v>837</v>
      </c>
      <c r="BT333" s="43" t="s">
        <v>1990</v>
      </c>
      <c r="BU333" s="43"/>
      <c r="BV333" s="43"/>
      <c r="BW333" s="243">
        <v>37629</v>
      </c>
      <c r="BX333" s="243"/>
      <c r="BY333" s="48" t="s">
        <v>451</v>
      </c>
      <c r="BZ333" s="43">
        <v>0.56000000000000005</v>
      </c>
      <c r="CA333" s="43" t="s">
        <v>1396</v>
      </c>
      <c r="CD333" s="124" t="s">
        <v>2044</v>
      </c>
      <c r="CE333" s="43">
        <v>1580</v>
      </c>
      <c r="CF333" s="43" t="s">
        <v>2026</v>
      </c>
      <c r="CG333" s="251">
        <v>37629</v>
      </c>
      <c r="CH333" s="126"/>
      <c r="CK333" s="43" t="s">
        <v>2042</v>
      </c>
      <c r="CL333" s="43">
        <v>1.8</v>
      </c>
      <c r="CM333" s="43" t="s">
        <v>1396</v>
      </c>
      <c r="CP333" s="43" t="s">
        <v>2044</v>
      </c>
      <c r="CQ333" s="43">
        <v>82</v>
      </c>
      <c r="DR333" s="38"/>
    </row>
    <row r="334" spans="1:122" s="39" customFormat="1" hidden="1" x14ac:dyDescent="0.2">
      <c r="A334" s="44" t="str">
        <f t="shared" si="123"/>
        <v>Endicott</v>
      </c>
      <c r="B334" s="44" t="str">
        <f t="shared" si="116"/>
        <v>Tetrachloroethylene</v>
      </c>
      <c r="C334" s="38" t="s">
        <v>2587</v>
      </c>
      <c r="D334" s="38" t="str">
        <f t="shared" si="115"/>
        <v>LS</v>
      </c>
      <c r="E334" s="44" t="s">
        <v>372</v>
      </c>
      <c r="F334" s="155" t="str">
        <f t="shared" si="129"/>
        <v>Multiuse 002</v>
      </c>
      <c r="G334" s="44" t="str">
        <f t="shared" si="124"/>
        <v>commercial</v>
      </c>
      <c r="H334" s="44" t="str">
        <f t="shared" si="125"/>
        <v>Basement - full</v>
      </c>
      <c r="I334" s="38"/>
      <c r="J334" s="38"/>
      <c r="K334" s="38"/>
      <c r="L334" s="44"/>
      <c r="M334" s="38" t="str">
        <f t="shared" si="117"/>
        <v>Y</v>
      </c>
      <c r="N334" s="38" t="str">
        <f t="shared" si="126"/>
        <v>n</v>
      </c>
      <c r="O334" s="38" t="s">
        <v>541</v>
      </c>
      <c r="P334" s="44" t="s">
        <v>310</v>
      </c>
      <c r="Q334" s="44"/>
      <c r="R334" s="44"/>
      <c r="S334" s="44"/>
      <c r="T334" s="44"/>
      <c r="U334" s="44"/>
      <c r="V334" s="44"/>
      <c r="W334" s="44"/>
      <c r="X334" s="44"/>
      <c r="Y334" s="38" t="str">
        <f t="shared" si="118"/>
        <v>Y</v>
      </c>
      <c r="Z334" s="38" t="str">
        <f t="shared" si="127"/>
        <v>n</v>
      </c>
      <c r="AA334" s="38" t="str">
        <f>IF(AM334="","",IF(Y334="N","n","Y"))</f>
        <v>Y</v>
      </c>
      <c r="AC334" s="59">
        <v>0.72</v>
      </c>
      <c r="AD334" s="204">
        <v>0.86111111111111116</v>
      </c>
      <c r="AE334" s="38">
        <v>1</v>
      </c>
      <c r="AF334" s="38">
        <v>0</v>
      </c>
      <c r="AG334" s="125"/>
      <c r="AI334" s="123"/>
      <c r="AJ334" s="40">
        <f t="shared" si="121"/>
        <v>0.72</v>
      </c>
      <c r="AK334" s="40"/>
      <c r="AL334" s="40"/>
      <c r="AM334" s="40">
        <f t="shared" si="130"/>
        <v>0.62</v>
      </c>
      <c r="AN334" s="39">
        <f t="shared" si="128"/>
        <v>3.8</v>
      </c>
      <c r="AO334" s="204"/>
      <c r="AP334" s="204">
        <f t="shared" si="122"/>
        <v>0.86111111111111116</v>
      </c>
      <c r="AQ334" s="45"/>
      <c r="AR334" s="45"/>
      <c r="AS334" s="115"/>
      <c r="AT334" s="115"/>
      <c r="AU334" s="115">
        <f t="shared" si="131"/>
        <v>1</v>
      </c>
      <c r="AV334" s="115">
        <f t="shared" si="132"/>
        <v>0</v>
      </c>
      <c r="AY334" s="115"/>
      <c r="AZ334" s="115"/>
      <c r="BA334" s="43">
        <v>32</v>
      </c>
      <c r="BB334" s="43" t="s">
        <v>2013</v>
      </c>
      <c r="BC334" s="48" t="s">
        <v>1403</v>
      </c>
      <c r="BE334" s="37" t="s">
        <v>2345</v>
      </c>
      <c r="BG334" s="43">
        <v>70</v>
      </c>
      <c r="BH334" s="43" t="s">
        <v>2027</v>
      </c>
      <c r="BJ334" s="43" t="s">
        <v>2054</v>
      </c>
      <c r="BK334" s="43" t="s">
        <v>1389</v>
      </c>
      <c r="BL334" s="43">
        <v>7</v>
      </c>
      <c r="BM334" s="43" t="s">
        <v>1395</v>
      </c>
      <c r="BN334" s="43">
        <v>25</v>
      </c>
      <c r="BO334" s="43" t="s">
        <v>347</v>
      </c>
      <c r="BP334" s="48" t="s">
        <v>1406</v>
      </c>
      <c r="BQ334" s="43" t="s">
        <v>835</v>
      </c>
      <c r="BR334" s="43" t="s">
        <v>836</v>
      </c>
      <c r="BS334" s="43" t="s">
        <v>2057</v>
      </c>
      <c r="BT334" s="43" t="s">
        <v>1990</v>
      </c>
      <c r="BU334" s="43"/>
      <c r="BV334" s="43"/>
      <c r="BW334" s="243">
        <v>37629</v>
      </c>
      <c r="BX334" s="243"/>
      <c r="BY334" s="48" t="s">
        <v>450</v>
      </c>
      <c r="BZ334" s="43">
        <v>0.62</v>
      </c>
      <c r="CA334" s="43" t="s">
        <v>1396</v>
      </c>
      <c r="CD334" s="124" t="s">
        <v>2044</v>
      </c>
      <c r="CE334" s="43">
        <v>1570</v>
      </c>
      <c r="CF334" s="43" t="s">
        <v>2026</v>
      </c>
      <c r="CG334" s="251">
        <v>37629</v>
      </c>
      <c r="CH334" s="126"/>
      <c r="CK334" s="43" t="s">
        <v>2042</v>
      </c>
      <c r="CL334" s="43">
        <v>0.72</v>
      </c>
      <c r="CM334" s="43" t="s">
        <v>1396</v>
      </c>
      <c r="CP334" s="43" t="s">
        <v>2044</v>
      </c>
      <c r="CQ334" s="43">
        <v>78</v>
      </c>
      <c r="DR334" s="38"/>
    </row>
    <row r="335" spans="1:122" s="39" customFormat="1" hidden="1" x14ac:dyDescent="0.2">
      <c r="A335" s="44" t="str">
        <f t="shared" si="123"/>
        <v>Endicott</v>
      </c>
      <c r="B335" s="44" t="str">
        <f t="shared" si="116"/>
        <v>Trichloroethylene</v>
      </c>
      <c r="C335" s="38" t="s">
        <v>2587</v>
      </c>
      <c r="D335" s="38" t="str">
        <f t="shared" si="115"/>
        <v>LS</v>
      </c>
      <c r="E335" s="44" t="s">
        <v>372</v>
      </c>
      <c r="F335" s="155" t="str">
        <f t="shared" si="129"/>
        <v>Multiuse 002</v>
      </c>
      <c r="G335" s="44" t="str">
        <f t="shared" si="124"/>
        <v>commercial</v>
      </c>
      <c r="H335" s="44" t="str">
        <f t="shared" si="125"/>
        <v>Basement - full</v>
      </c>
      <c r="I335" s="38"/>
      <c r="J335" s="38"/>
      <c r="K335" s="38"/>
      <c r="L335" s="44"/>
      <c r="M335" s="38" t="str">
        <f t="shared" si="117"/>
        <v>Y</v>
      </c>
      <c r="N335" s="38" t="str">
        <f t="shared" si="126"/>
        <v>Y</v>
      </c>
      <c r="O335" s="38" t="str">
        <f>IF(AJ335="","",IF(M335="N","n","Y"))</f>
        <v>Y</v>
      </c>
      <c r="P335" s="38"/>
      <c r="Q335" s="38"/>
      <c r="R335" s="38"/>
      <c r="S335" s="38"/>
      <c r="T335" s="38"/>
      <c r="U335" s="38"/>
      <c r="V335" s="38"/>
      <c r="W335" s="38"/>
      <c r="X335" s="38"/>
      <c r="Y335" s="38" t="str">
        <f t="shared" si="118"/>
        <v>Y</v>
      </c>
      <c r="Z335" s="38" t="str">
        <f t="shared" si="127"/>
        <v>Y</v>
      </c>
      <c r="AA335" s="38" t="str">
        <f>IF(AM335="","",IF(Y335="N","n","Y"))</f>
        <v>Y</v>
      </c>
      <c r="AC335" s="59">
        <v>390</v>
      </c>
      <c r="AD335" s="204">
        <v>6.6666666666666666E-2</v>
      </c>
      <c r="AE335" s="38">
        <v>1</v>
      </c>
      <c r="AF335" s="38">
        <v>0</v>
      </c>
      <c r="AG335" s="125"/>
      <c r="AI335" s="123"/>
      <c r="AJ335" s="40">
        <f t="shared" si="121"/>
        <v>390</v>
      </c>
      <c r="AK335" s="40"/>
      <c r="AL335" s="40"/>
      <c r="AM335" s="40">
        <f t="shared" si="130"/>
        <v>26</v>
      </c>
      <c r="AN335" s="39">
        <f t="shared" si="128"/>
        <v>0.5</v>
      </c>
      <c r="AO335" s="204"/>
      <c r="AP335" s="204">
        <f t="shared" si="122"/>
        <v>6.6666666666666666E-2</v>
      </c>
      <c r="AQ335" s="45"/>
      <c r="AR335" s="45"/>
      <c r="AS335" s="115"/>
      <c r="AT335" s="115"/>
      <c r="AU335" s="115">
        <f t="shared" si="131"/>
        <v>1</v>
      </c>
      <c r="AV335" s="115">
        <f t="shared" si="132"/>
        <v>0</v>
      </c>
      <c r="AY335" s="115"/>
      <c r="AZ335" s="115"/>
      <c r="BA335" s="43">
        <v>32</v>
      </c>
      <c r="BB335" s="43" t="s">
        <v>2013</v>
      </c>
      <c r="BC335" s="48" t="s">
        <v>1403</v>
      </c>
      <c r="BE335" s="37" t="s">
        <v>2345</v>
      </c>
      <c r="BG335" s="43">
        <v>70</v>
      </c>
      <c r="BH335" s="43" t="s">
        <v>2027</v>
      </c>
      <c r="BJ335" s="43" t="s">
        <v>2054</v>
      </c>
      <c r="BK335" s="43" t="s">
        <v>1389</v>
      </c>
      <c r="BL335" s="43">
        <v>7</v>
      </c>
      <c r="BM335" s="43" t="s">
        <v>1395</v>
      </c>
      <c r="BN335" s="43">
        <v>25</v>
      </c>
      <c r="BO335" s="43" t="s">
        <v>347</v>
      </c>
      <c r="BP335" s="48" t="s">
        <v>1406</v>
      </c>
      <c r="BQ335" s="43" t="s">
        <v>835</v>
      </c>
      <c r="BR335" s="43" t="s">
        <v>836</v>
      </c>
      <c r="BS335" s="43" t="s">
        <v>1393</v>
      </c>
      <c r="BT335" s="43" t="s">
        <v>1990</v>
      </c>
      <c r="BU335" s="43"/>
      <c r="BV335" s="43"/>
      <c r="BW335" s="243">
        <v>37629</v>
      </c>
      <c r="BX335" s="243"/>
      <c r="BY335" s="48" t="s">
        <v>450</v>
      </c>
      <c r="BZ335" s="43">
        <v>26</v>
      </c>
      <c r="CA335" s="43" t="s">
        <v>1396</v>
      </c>
      <c r="CD335" s="124" t="s">
        <v>2044</v>
      </c>
      <c r="CE335" s="43">
        <v>1571</v>
      </c>
      <c r="CF335" s="43" t="s">
        <v>2026</v>
      </c>
      <c r="CG335" s="251">
        <v>37629</v>
      </c>
      <c r="CH335" s="126"/>
      <c r="CK335" s="43" t="s">
        <v>2042</v>
      </c>
      <c r="CL335" s="43">
        <v>390</v>
      </c>
      <c r="CM335" s="43" t="s">
        <v>1396</v>
      </c>
      <c r="CP335" s="43" t="s">
        <v>2044</v>
      </c>
      <c r="CQ335" s="43">
        <v>79</v>
      </c>
      <c r="DR335" s="38"/>
    </row>
    <row r="336" spans="1:122" s="39" customFormat="1" hidden="1" x14ac:dyDescent="0.2">
      <c r="A336" s="44" t="str">
        <f t="shared" si="123"/>
        <v>Endicott</v>
      </c>
      <c r="B336" s="44" t="str">
        <f t="shared" si="116"/>
        <v>1,1,1-Trichloroethane</v>
      </c>
      <c r="C336" s="38" t="s">
        <v>2587</v>
      </c>
      <c r="D336" s="38" t="str">
        <f t="shared" si="115"/>
        <v>LS</v>
      </c>
      <c r="E336" s="44" t="s">
        <v>372</v>
      </c>
      <c r="F336" s="155" t="str">
        <f t="shared" si="129"/>
        <v>Multiuse 003</v>
      </c>
      <c r="G336" s="44" t="str">
        <f t="shared" si="124"/>
        <v>residential/commercial</v>
      </c>
      <c r="H336" s="44" t="str">
        <f t="shared" si="125"/>
        <v>Basement - full</v>
      </c>
      <c r="I336" s="38"/>
      <c r="J336" s="38"/>
      <c r="K336" s="38"/>
      <c r="L336" s="44"/>
      <c r="M336" s="38" t="str">
        <f t="shared" si="117"/>
        <v>Y</v>
      </c>
      <c r="N336" s="38" t="str">
        <f t="shared" si="126"/>
        <v>n</v>
      </c>
      <c r="O336" s="38" t="s">
        <v>541</v>
      </c>
      <c r="P336" s="44" t="s">
        <v>310</v>
      </c>
      <c r="Q336" s="44"/>
      <c r="R336" s="44"/>
      <c r="S336" s="44"/>
      <c r="T336" s="44"/>
      <c r="U336" s="44"/>
      <c r="V336" s="44"/>
      <c r="W336" s="44"/>
      <c r="X336" s="44"/>
      <c r="Y336" s="38" t="str">
        <f t="shared" si="118"/>
        <v>Y</v>
      </c>
      <c r="Z336" s="38" t="str">
        <f t="shared" si="127"/>
        <v>n</v>
      </c>
      <c r="AA336" s="38" t="s">
        <v>541</v>
      </c>
      <c r="AC336" s="59">
        <v>95</v>
      </c>
      <c r="AD336" s="204">
        <v>1.368421052631579E-2</v>
      </c>
      <c r="AE336" s="38">
        <v>1</v>
      </c>
      <c r="AF336" s="38">
        <v>0</v>
      </c>
      <c r="AG336" s="125"/>
      <c r="AI336" s="123"/>
      <c r="AJ336" s="40">
        <f t="shared" si="121"/>
        <v>95</v>
      </c>
      <c r="AK336" s="40"/>
      <c r="AL336" s="40"/>
      <c r="AM336" s="40">
        <f t="shared" si="130"/>
        <v>1.3</v>
      </c>
      <c r="AN336" s="39">
        <f t="shared" si="128"/>
        <v>3.1</v>
      </c>
      <c r="AO336" s="204"/>
      <c r="AP336" s="204">
        <f t="shared" si="122"/>
        <v>1.368421052631579E-2</v>
      </c>
      <c r="AQ336" s="45"/>
      <c r="AR336" s="45"/>
      <c r="AS336" s="115"/>
      <c r="AT336" s="115"/>
      <c r="AU336" s="115">
        <f t="shared" si="131"/>
        <v>1</v>
      </c>
      <c r="AV336" s="115">
        <f t="shared" si="132"/>
        <v>0</v>
      </c>
      <c r="AY336" s="115"/>
      <c r="AZ336" s="115"/>
      <c r="BA336" s="43">
        <v>32</v>
      </c>
      <c r="BB336" s="43" t="s">
        <v>2013</v>
      </c>
      <c r="BC336" s="48" t="s">
        <v>1403</v>
      </c>
      <c r="BE336" s="37" t="s">
        <v>2345</v>
      </c>
      <c r="BG336" s="43">
        <v>71</v>
      </c>
      <c r="BH336" s="43" t="s">
        <v>838</v>
      </c>
      <c r="BJ336" s="43" t="s">
        <v>2466</v>
      </c>
      <c r="BK336" s="43" t="s">
        <v>1389</v>
      </c>
      <c r="BL336" s="43">
        <v>9</v>
      </c>
      <c r="BM336" s="43" t="s">
        <v>1395</v>
      </c>
      <c r="BN336" s="43">
        <v>25</v>
      </c>
      <c r="BO336" s="43" t="s">
        <v>347</v>
      </c>
      <c r="BP336" s="48" t="s">
        <v>1406</v>
      </c>
      <c r="BQ336" s="43" t="s">
        <v>2467</v>
      </c>
      <c r="BR336" s="43" t="s">
        <v>2468</v>
      </c>
      <c r="BS336" s="43" t="s">
        <v>558</v>
      </c>
      <c r="BT336" s="43" t="s">
        <v>1990</v>
      </c>
      <c r="BU336" s="43"/>
      <c r="BV336" s="43"/>
      <c r="BW336" s="243">
        <v>37631</v>
      </c>
      <c r="BX336" s="243"/>
      <c r="BY336" s="48" t="s">
        <v>451</v>
      </c>
      <c r="BZ336" s="43">
        <v>1.3</v>
      </c>
      <c r="CA336" s="43" t="s">
        <v>1396</v>
      </c>
      <c r="CB336" s="43" t="s">
        <v>2469</v>
      </c>
      <c r="CD336" s="124" t="s">
        <v>2044</v>
      </c>
      <c r="CE336" s="43">
        <v>1619</v>
      </c>
      <c r="CF336" s="43" t="s">
        <v>2470</v>
      </c>
      <c r="CG336" s="251">
        <v>37631</v>
      </c>
      <c r="CH336" s="126"/>
      <c r="CK336" s="43" t="s">
        <v>1316</v>
      </c>
      <c r="CL336" s="43">
        <v>95</v>
      </c>
      <c r="CM336" s="43" t="s">
        <v>1396</v>
      </c>
      <c r="CP336" s="43" t="s">
        <v>2044</v>
      </c>
      <c r="CQ336" s="43">
        <v>103</v>
      </c>
      <c r="DR336" s="38"/>
    </row>
    <row r="337" spans="1:122" s="39" customFormat="1" hidden="1" x14ac:dyDescent="0.2">
      <c r="A337" s="44" t="str">
        <f t="shared" si="123"/>
        <v>Endicott</v>
      </c>
      <c r="B337" s="44" t="str">
        <f t="shared" si="116"/>
        <v>1,1,1-Trichloroethane</v>
      </c>
      <c r="C337" s="38" t="s">
        <v>2587</v>
      </c>
      <c r="D337" s="38" t="str">
        <f t="shared" si="115"/>
        <v>LS</v>
      </c>
      <c r="E337" s="44" t="s">
        <v>372</v>
      </c>
      <c r="F337" s="155" t="str">
        <f t="shared" si="129"/>
        <v>Multiuse 003</v>
      </c>
      <c r="G337" s="44" t="str">
        <f t="shared" si="124"/>
        <v>residential/commercial</v>
      </c>
      <c r="H337" s="44" t="str">
        <f t="shared" si="125"/>
        <v>Basement - full</v>
      </c>
      <c r="I337" s="38"/>
      <c r="J337" s="38"/>
      <c r="K337" s="38"/>
      <c r="L337" s="44"/>
      <c r="M337" s="38" t="str">
        <f t="shared" si="117"/>
        <v>Y</v>
      </c>
      <c r="N337" s="38" t="str">
        <f t="shared" si="126"/>
        <v>n</v>
      </c>
      <c r="O337" s="38" t="s">
        <v>541</v>
      </c>
      <c r="P337" s="44" t="s">
        <v>310</v>
      </c>
      <c r="Q337" s="44"/>
      <c r="R337" s="44"/>
      <c r="S337" s="44"/>
      <c r="T337" s="44"/>
      <c r="U337" s="44"/>
      <c r="V337" s="44"/>
      <c r="W337" s="44"/>
      <c r="X337" s="44"/>
      <c r="Y337" s="38" t="str">
        <f t="shared" si="118"/>
        <v>Y</v>
      </c>
      <c r="Z337" s="38" t="str">
        <f t="shared" si="127"/>
        <v>n</v>
      </c>
      <c r="AA337" s="38" t="s">
        <v>541</v>
      </c>
      <c r="AC337" s="59">
        <v>89</v>
      </c>
      <c r="AD337" s="204">
        <v>1.4606741573033709E-2</v>
      </c>
      <c r="AE337" s="38">
        <v>1</v>
      </c>
      <c r="AF337" s="38">
        <v>0</v>
      </c>
      <c r="AG337" s="125"/>
      <c r="AI337" s="123"/>
      <c r="AJ337" s="40">
        <f t="shared" si="121"/>
        <v>89</v>
      </c>
      <c r="AK337" s="40"/>
      <c r="AL337" s="40"/>
      <c r="AM337" s="40">
        <f t="shared" si="130"/>
        <v>1.3</v>
      </c>
      <c r="AN337" s="39">
        <f t="shared" si="128"/>
        <v>3.1</v>
      </c>
      <c r="AO337" s="204"/>
      <c r="AP337" s="204">
        <f t="shared" si="122"/>
        <v>1.4606741573033709E-2</v>
      </c>
      <c r="AQ337" s="45"/>
      <c r="AR337" s="45"/>
      <c r="AS337" s="115"/>
      <c r="AT337" s="115"/>
      <c r="AU337" s="115">
        <f t="shared" si="131"/>
        <v>1</v>
      </c>
      <c r="AV337" s="115">
        <f t="shared" si="132"/>
        <v>0</v>
      </c>
      <c r="AY337" s="115"/>
      <c r="AZ337" s="115"/>
      <c r="BA337" s="43">
        <v>32</v>
      </c>
      <c r="BB337" s="43" t="s">
        <v>2013</v>
      </c>
      <c r="BC337" s="48" t="s">
        <v>1403</v>
      </c>
      <c r="BE337" s="37" t="s">
        <v>2345</v>
      </c>
      <c r="BG337" s="43">
        <v>71</v>
      </c>
      <c r="BH337" s="43" t="s">
        <v>838</v>
      </c>
      <c r="BJ337" s="43" t="s">
        <v>2466</v>
      </c>
      <c r="BK337" s="43" t="s">
        <v>1389</v>
      </c>
      <c r="BL337" s="43">
        <v>9</v>
      </c>
      <c r="BM337" s="43" t="s">
        <v>1395</v>
      </c>
      <c r="BN337" s="43">
        <v>25</v>
      </c>
      <c r="BO337" s="43" t="s">
        <v>347</v>
      </c>
      <c r="BP337" s="48" t="s">
        <v>1406</v>
      </c>
      <c r="BQ337" s="43" t="s">
        <v>2467</v>
      </c>
      <c r="BR337" s="43" t="s">
        <v>2468</v>
      </c>
      <c r="BS337" s="43" t="s">
        <v>558</v>
      </c>
      <c r="BT337" s="43" t="s">
        <v>1990</v>
      </c>
      <c r="BU337" s="43"/>
      <c r="BV337" s="43"/>
      <c r="BW337" s="243">
        <v>37631</v>
      </c>
      <c r="BX337" s="243"/>
      <c r="BY337" s="48" t="s">
        <v>451</v>
      </c>
      <c r="BZ337" s="43">
        <v>1.3</v>
      </c>
      <c r="CA337" s="43" t="s">
        <v>1396</v>
      </c>
      <c r="CB337" s="43" t="s">
        <v>2469</v>
      </c>
      <c r="CD337" s="124" t="s">
        <v>2044</v>
      </c>
      <c r="CE337" s="43">
        <v>1619</v>
      </c>
      <c r="CF337" s="43" t="s">
        <v>2471</v>
      </c>
      <c r="CG337" s="251">
        <v>37631</v>
      </c>
      <c r="CH337" s="126"/>
      <c r="CK337" s="43" t="s">
        <v>2042</v>
      </c>
      <c r="CL337" s="43">
        <v>89</v>
      </c>
      <c r="CM337" s="43" t="s">
        <v>1396</v>
      </c>
      <c r="CP337" s="43" t="s">
        <v>2044</v>
      </c>
      <c r="CQ337" s="43">
        <v>107</v>
      </c>
      <c r="DR337" s="38"/>
    </row>
    <row r="338" spans="1:122" s="39" customFormat="1" hidden="1" x14ac:dyDescent="0.2">
      <c r="A338" s="44" t="str">
        <f t="shared" si="123"/>
        <v>Endicott</v>
      </c>
      <c r="B338" s="44" t="str">
        <f t="shared" si="116"/>
        <v>1,1,2-Trichloro-1,2,2-trifluoroethane</v>
      </c>
      <c r="C338" s="38" t="s">
        <v>2587</v>
      </c>
      <c r="D338" s="38" t="str">
        <f t="shared" si="115"/>
        <v>LS</v>
      </c>
      <c r="E338" s="44" t="s">
        <v>372</v>
      </c>
      <c r="F338" s="155" t="str">
        <f t="shared" si="129"/>
        <v>Multiuse 003</v>
      </c>
      <c r="G338" s="44" t="str">
        <f t="shared" si="124"/>
        <v>residential/commercial</v>
      </c>
      <c r="H338" s="44" t="str">
        <f t="shared" si="125"/>
        <v>Basement - full</v>
      </c>
      <c r="I338" s="38"/>
      <c r="J338" s="38"/>
      <c r="K338" s="38"/>
      <c r="L338" s="44"/>
      <c r="M338" s="38" t="str">
        <f t="shared" si="117"/>
        <v>Y</v>
      </c>
      <c r="N338" s="38" t="str">
        <f t="shared" si="126"/>
        <v>Y</v>
      </c>
      <c r="O338" s="38" t="str">
        <f t="shared" ref="O338:O345" si="137">IF(AJ338="","",IF(M338="N","n","Y"))</f>
        <v>Y</v>
      </c>
      <c r="P338" s="44"/>
      <c r="Q338" s="44"/>
      <c r="R338" s="44"/>
      <c r="S338" s="44"/>
      <c r="T338" s="44"/>
      <c r="U338" s="44"/>
      <c r="V338" s="44"/>
      <c r="W338" s="44"/>
      <c r="X338" s="44"/>
      <c r="Y338" s="38" t="str">
        <f t="shared" si="118"/>
        <v>Y</v>
      </c>
      <c r="Z338" s="38" t="str">
        <f t="shared" si="127"/>
        <v>n</v>
      </c>
      <c r="AA338" s="38" t="str">
        <f t="shared" ref="AA338:AA345" si="138">IF(AM338="","",IF(Y338="N","n","Y"))</f>
        <v>Y</v>
      </c>
      <c r="AC338" s="59">
        <v>140</v>
      </c>
      <c r="AD338" s="204">
        <v>2.8571428571428571E-3</v>
      </c>
      <c r="AE338" s="38">
        <v>1</v>
      </c>
      <c r="AF338" s="38">
        <v>0</v>
      </c>
      <c r="AG338" s="125"/>
      <c r="AI338" s="123"/>
      <c r="AJ338" s="40">
        <f t="shared" si="121"/>
        <v>140</v>
      </c>
      <c r="AK338" s="40"/>
      <c r="AL338" s="40"/>
      <c r="AM338" s="40">
        <f t="shared" si="130"/>
        <v>0.4</v>
      </c>
      <c r="AN338" s="39">
        <f t="shared" si="128"/>
        <v>1.8</v>
      </c>
      <c r="AO338" s="204"/>
      <c r="AP338" s="204">
        <f t="shared" si="122"/>
        <v>2.8571428571428571E-3</v>
      </c>
      <c r="AQ338" s="45"/>
      <c r="AR338" s="45"/>
      <c r="AS338" s="115"/>
      <c r="AT338" s="115"/>
      <c r="AU338" s="115">
        <f t="shared" si="131"/>
        <v>1</v>
      </c>
      <c r="AV338" s="115">
        <f t="shared" si="132"/>
        <v>0</v>
      </c>
      <c r="AY338" s="115"/>
      <c r="AZ338" s="115"/>
      <c r="BA338" s="43">
        <v>32</v>
      </c>
      <c r="BB338" s="43" t="s">
        <v>2013</v>
      </c>
      <c r="BC338" s="48" t="s">
        <v>1403</v>
      </c>
      <c r="BE338" s="37" t="s">
        <v>2345</v>
      </c>
      <c r="BG338" s="43">
        <v>71</v>
      </c>
      <c r="BH338" s="43" t="s">
        <v>838</v>
      </c>
      <c r="BJ338" s="43" t="s">
        <v>2466</v>
      </c>
      <c r="BK338" s="43" t="s">
        <v>1389</v>
      </c>
      <c r="BL338" s="43">
        <v>9</v>
      </c>
      <c r="BM338" s="43" t="s">
        <v>1395</v>
      </c>
      <c r="BN338" s="43">
        <v>25</v>
      </c>
      <c r="BO338" s="43" t="s">
        <v>347</v>
      </c>
      <c r="BP338" s="48" t="s">
        <v>1406</v>
      </c>
      <c r="BQ338" s="43" t="s">
        <v>2467</v>
      </c>
      <c r="BR338" s="43" t="s">
        <v>2468</v>
      </c>
      <c r="BS338" s="43" t="s">
        <v>1132</v>
      </c>
      <c r="BT338" s="43" t="s">
        <v>1990</v>
      </c>
      <c r="BU338" s="43"/>
      <c r="BV338" s="43"/>
      <c r="BW338" s="243">
        <v>37631</v>
      </c>
      <c r="BX338" s="243"/>
      <c r="BY338" s="48" t="s">
        <v>451</v>
      </c>
      <c r="BZ338" s="43">
        <v>0.4</v>
      </c>
      <c r="CA338" s="43" t="s">
        <v>1396</v>
      </c>
      <c r="CB338" s="43" t="s">
        <v>2469</v>
      </c>
      <c r="CD338" s="124" t="s">
        <v>2044</v>
      </c>
      <c r="CE338" s="43">
        <v>1623</v>
      </c>
      <c r="CF338" s="43" t="s">
        <v>2470</v>
      </c>
      <c r="CG338" s="251">
        <v>37631</v>
      </c>
      <c r="CH338" s="126"/>
      <c r="CK338" s="43" t="s">
        <v>1316</v>
      </c>
      <c r="CL338" s="43">
        <v>140</v>
      </c>
      <c r="CM338" s="43" t="s">
        <v>1396</v>
      </c>
      <c r="CP338" s="43" t="s">
        <v>2044</v>
      </c>
      <c r="CQ338" s="43">
        <v>104</v>
      </c>
      <c r="DR338" s="38"/>
    </row>
    <row r="339" spans="1:122" s="39" customFormat="1" hidden="1" x14ac:dyDescent="0.2">
      <c r="A339" s="44" t="str">
        <f t="shared" si="123"/>
        <v>Endicott</v>
      </c>
      <c r="B339" s="44" t="str">
        <f t="shared" si="116"/>
        <v>1,1,2-Trichloro-1,2,2-trifluoroethane</v>
      </c>
      <c r="C339" s="38" t="s">
        <v>2587</v>
      </c>
      <c r="D339" s="38" t="str">
        <f t="shared" si="115"/>
        <v>LS</v>
      </c>
      <c r="E339" s="44" t="s">
        <v>372</v>
      </c>
      <c r="F339" s="155" t="str">
        <f t="shared" si="129"/>
        <v>Multiuse 003</v>
      </c>
      <c r="G339" s="44" t="str">
        <f t="shared" si="124"/>
        <v>residential/commercial</v>
      </c>
      <c r="H339" s="44" t="str">
        <f t="shared" si="125"/>
        <v>Basement - full</v>
      </c>
      <c r="I339" s="38"/>
      <c r="J339" s="38"/>
      <c r="K339" s="38"/>
      <c r="L339" s="44"/>
      <c r="M339" s="38" t="str">
        <f t="shared" si="117"/>
        <v>Y</v>
      </c>
      <c r="N339" s="38" t="str">
        <f t="shared" si="126"/>
        <v>Y</v>
      </c>
      <c r="O339" s="38" t="str">
        <f t="shared" si="137"/>
        <v>Y</v>
      </c>
      <c r="P339" s="44"/>
      <c r="Q339" s="44"/>
      <c r="R339" s="44"/>
      <c r="S339" s="44"/>
      <c r="T339" s="44"/>
      <c r="U339" s="44"/>
      <c r="V339" s="44"/>
      <c r="W339" s="44"/>
      <c r="X339" s="44"/>
      <c r="Y339" s="38" t="str">
        <f t="shared" si="118"/>
        <v>Y</v>
      </c>
      <c r="Z339" s="38" t="str">
        <f t="shared" si="127"/>
        <v>n</v>
      </c>
      <c r="AA339" s="38" t="str">
        <f t="shared" si="138"/>
        <v>Y</v>
      </c>
      <c r="AC339" s="59">
        <v>110</v>
      </c>
      <c r="AD339" s="204">
        <v>3.6363636363636364E-3</v>
      </c>
      <c r="AE339" s="38">
        <v>1</v>
      </c>
      <c r="AF339" s="38">
        <v>0</v>
      </c>
      <c r="AG339" s="125"/>
      <c r="AI339" s="123"/>
      <c r="AJ339" s="40">
        <f t="shared" si="121"/>
        <v>110</v>
      </c>
      <c r="AK339" s="40"/>
      <c r="AL339" s="40"/>
      <c r="AM339" s="40">
        <f t="shared" si="130"/>
        <v>0.4</v>
      </c>
      <c r="AN339" s="39">
        <f t="shared" si="128"/>
        <v>1.8</v>
      </c>
      <c r="AO339" s="204"/>
      <c r="AP339" s="204">
        <f t="shared" si="122"/>
        <v>3.6363636363636364E-3</v>
      </c>
      <c r="AQ339" s="45"/>
      <c r="AR339" s="45"/>
      <c r="AS339" s="115"/>
      <c r="AT339" s="115"/>
      <c r="AU339" s="115">
        <f t="shared" si="131"/>
        <v>1</v>
      </c>
      <c r="AV339" s="115">
        <f t="shared" si="132"/>
        <v>0</v>
      </c>
      <c r="AY339" s="115"/>
      <c r="AZ339" s="115"/>
      <c r="BA339" s="43">
        <v>32</v>
      </c>
      <c r="BB339" s="43" t="s">
        <v>2013</v>
      </c>
      <c r="BC339" s="48" t="s">
        <v>1403</v>
      </c>
      <c r="BE339" s="37" t="s">
        <v>2345</v>
      </c>
      <c r="BG339" s="43">
        <v>71</v>
      </c>
      <c r="BH339" s="43" t="s">
        <v>838</v>
      </c>
      <c r="BJ339" s="43" t="s">
        <v>2466</v>
      </c>
      <c r="BK339" s="43" t="s">
        <v>1389</v>
      </c>
      <c r="BL339" s="43">
        <v>9</v>
      </c>
      <c r="BM339" s="43" t="s">
        <v>1395</v>
      </c>
      <c r="BN339" s="43">
        <v>25</v>
      </c>
      <c r="BO339" s="43" t="s">
        <v>347</v>
      </c>
      <c r="BP339" s="48" t="s">
        <v>1406</v>
      </c>
      <c r="BQ339" s="43" t="s">
        <v>2467</v>
      </c>
      <c r="BR339" s="43" t="s">
        <v>2468</v>
      </c>
      <c r="BS339" s="43" t="s">
        <v>1132</v>
      </c>
      <c r="BT339" s="43" t="s">
        <v>1990</v>
      </c>
      <c r="BU339" s="43"/>
      <c r="BV339" s="43"/>
      <c r="BW339" s="243">
        <v>37631</v>
      </c>
      <c r="BX339" s="243"/>
      <c r="BY339" s="48" t="s">
        <v>451</v>
      </c>
      <c r="BZ339" s="43">
        <v>0.4</v>
      </c>
      <c r="CA339" s="43" t="s">
        <v>1396</v>
      </c>
      <c r="CB339" s="43" t="s">
        <v>2469</v>
      </c>
      <c r="CD339" s="124" t="s">
        <v>2044</v>
      </c>
      <c r="CE339" s="43">
        <v>1623</v>
      </c>
      <c r="CF339" s="43" t="s">
        <v>2471</v>
      </c>
      <c r="CG339" s="251">
        <v>37631</v>
      </c>
      <c r="CH339" s="126"/>
      <c r="CK339" s="43" t="s">
        <v>2042</v>
      </c>
      <c r="CL339" s="43">
        <v>110</v>
      </c>
      <c r="CM339" s="43" t="s">
        <v>1396</v>
      </c>
      <c r="CP339" s="43" t="s">
        <v>2044</v>
      </c>
      <c r="CQ339" s="43">
        <v>108</v>
      </c>
      <c r="DR339" s="38"/>
    </row>
    <row r="340" spans="1:122" s="39" customFormat="1" hidden="1" x14ac:dyDescent="0.2">
      <c r="A340" s="44" t="str">
        <f t="shared" si="123"/>
        <v>Endicott</v>
      </c>
      <c r="B340" s="44" t="str">
        <f t="shared" si="116"/>
        <v>Tetrachloroethylene</v>
      </c>
      <c r="C340" s="38" t="s">
        <v>2587</v>
      </c>
      <c r="D340" s="38" t="str">
        <f t="shared" ref="D340:D403" si="139">IF(BC340="","",BC340)</f>
        <v>LS</v>
      </c>
      <c r="E340" s="44" t="s">
        <v>372</v>
      </c>
      <c r="F340" s="155" t="str">
        <f t="shared" si="129"/>
        <v>Multiuse 003</v>
      </c>
      <c r="G340" s="44" t="str">
        <f t="shared" si="124"/>
        <v>residential/commercial</v>
      </c>
      <c r="H340" s="44" t="str">
        <f t="shared" si="125"/>
        <v>Basement - full</v>
      </c>
      <c r="I340" s="38"/>
      <c r="J340" s="38"/>
      <c r="K340" s="38"/>
      <c r="L340" s="44"/>
      <c r="M340" s="38" t="str">
        <f t="shared" si="117"/>
        <v>Y</v>
      </c>
      <c r="N340" s="38" t="str">
        <f t="shared" si="126"/>
        <v>Y</v>
      </c>
      <c r="O340" s="38" t="str">
        <f t="shared" si="137"/>
        <v>Y</v>
      </c>
      <c r="P340" s="44"/>
      <c r="Q340" s="44"/>
      <c r="R340" s="44"/>
      <c r="S340" s="44"/>
      <c r="T340" s="44"/>
      <c r="U340" s="44"/>
      <c r="V340" s="44"/>
      <c r="W340" s="44"/>
      <c r="X340" s="44"/>
      <c r="Y340" s="38" t="str">
        <f t="shared" si="118"/>
        <v>Y</v>
      </c>
      <c r="Z340" s="38" t="str">
        <f t="shared" si="127"/>
        <v>n</v>
      </c>
      <c r="AA340" s="38" t="str">
        <f t="shared" si="138"/>
        <v>Y</v>
      </c>
      <c r="AC340" s="59">
        <v>990</v>
      </c>
      <c r="AD340" s="204">
        <v>5.5555555555555556E-4</v>
      </c>
      <c r="AE340" s="38">
        <v>1</v>
      </c>
      <c r="AF340" s="38">
        <v>0</v>
      </c>
      <c r="AG340" s="125"/>
      <c r="AI340" s="123"/>
      <c r="AJ340" s="40">
        <f t="shared" si="121"/>
        <v>990</v>
      </c>
      <c r="AK340" s="40"/>
      <c r="AL340" s="40"/>
      <c r="AM340" s="40">
        <f t="shared" si="130"/>
        <v>0.55000000000000004</v>
      </c>
      <c r="AN340" s="39">
        <f t="shared" si="128"/>
        <v>3.8</v>
      </c>
      <c r="AO340" s="204"/>
      <c r="AP340" s="204">
        <f t="shared" si="122"/>
        <v>5.5555555555555556E-4</v>
      </c>
      <c r="AQ340" s="45"/>
      <c r="AR340" s="45"/>
      <c r="AS340" s="115"/>
      <c r="AT340" s="115"/>
      <c r="AU340" s="115">
        <f t="shared" si="131"/>
        <v>1</v>
      </c>
      <c r="AV340" s="115">
        <f t="shared" si="132"/>
        <v>0</v>
      </c>
      <c r="AY340" s="115"/>
      <c r="AZ340" s="115"/>
      <c r="BA340" s="43">
        <v>32</v>
      </c>
      <c r="BB340" s="43" t="s">
        <v>2013</v>
      </c>
      <c r="BC340" s="48" t="s">
        <v>1403</v>
      </c>
      <c r="BE340" s="37" t="s">
        <v>2345</v>
      </c>
      <c r="BG340" s="43">
        <v>71</v>
      </c>
      <c r="BH340" s="43" t="s">
        <v>838</v>
      </c>
      <c r="BJ340" s="43" t="s">
        <v>2466</v>
      </c>
      <c r="BK340" s="43" t="s">
        <v>1389</v>
      </c>
      <c r="BL340" s="43">
        <v>9</v>
      </c>
      <c r="BM340" s="43" t="s">
        <v>1395</v>
      </c>
      <c r="BN340" s="43">
        <v>25</v>
      </c>
      <c r="BO340" s="43" t="s">
        <v>347</v>
      </c>
      <c r="BP340" s="48" t="s">
        <v>1406</v>
      </c>
      <c r="BQ340" s="43" t="s">
        <v>2467</v>
      </c>
      <c r="BR340" s="43" t="s">
        <v>2468</v>
      </c>
      <c r="BS340" s="43" t="s">
        <v>2057</v>
      </c>
      <c r="BT340" s="43" t="s">
        <v>1990</v>
      </c>
      <c r="BU340" s="43"/>
      <c r="BV340" s="43"/>
      <c r="BW340" s="243">
        <v>37631</v>
      </c>
      <c r="BX340" s="243"/>
      <c r="BY340" s="48" t="s">
        <v>451</v>
      </c>
      <c r="BZ340" s="43">
        <v>0.55000000000000004</v>
      </c>
      <c r="CA340" s="43" t="s">
        <v>1396</v>
      </c>
      <c r="CB340" s="43" t="s">
        <v>2469</v>
      </c>
      <c r="CD340" s="124" t="s">
        <v>2044</v>
      </c>
      <c r="CE340" s="43">
        <v>1614</v>
      </c>
      <c r="CF340" s="43" t="s">
        <v>2470</v>
      </c>
      <c r="CG340" s="251">
        <v>37631</v>
      </c>
      <c r="CH340" s="126"/>
      <c r="CK340" s="43" t="s">
        <v>1316</v>
      </c>
      <c r="CL340" s="43">
        <v>990</v>
      </c>
      <c r="CM340" s="43" t="s">
        <v>1396</v>
      </c>
      <c r="CP340" s="43" t="s">
        <v>2044</v>
      </c>
      <c r="CQ340" s="43">
        <v>101</v>
      </c>
      <c r="DR340" s="38"/>
    </row>
    <row r="341" spans="1:122" s="39" customFormat="1" hidden="1" x14ac:dyDescent="0.2">
      <c r="A341" s="44" t="str">
        <f t="shared" si="123"/>
        <v>Endicott</v>
      </c>
      <c r="B341" s="44" t="str">
        <f t="shared" ref="B341:B404" si="140">BS341</f>
        <v>Tetrachloroethylene</v>
      </c>
      <c r="C341" s="38" t="s">
        <v>2587</v>
      </c>
      <c r="D341" s="38" t="str">
        <f t="shared" si="139"/>
        <v>LS</v>
      </c>
      <c r="E341" s="44" t="s">
        <v>372</v>
      </c>
      <c r="F341" s="155" t="str">
        <f t="shared" si="129"/>
        <v>Multiuse 003</v>
      </c>
      <c r="G341" s="44" t="str">
        <f t="shared" si="124"/>
        <v>residential/commercial</v>
      </c>
      <c r="H341" s="44" t="str">
        <f t="shared" si="125"/>
        <v>Basement - full</v>
      </c>
      <c r="I341" s="38"/>
      <c r="J341" s="38"/>
      <c r="K341" s="38"/>
      <c r="L341" s="44"/>
      <c r="M341" s="38" t="str">
        <f t="shared" ref="M341:M404" si="141">IF(CP341="","",IF(CP341="y","Y","n"))</f>
        <v>Y</v>
      </c>
      <c r="N341" s="38" t="str">
        <f t="shared" si="126"/>
        <v>Y</v>
      </c>
      <c r="O341" s="38" t="str">
        <f t="shared" si="137"/>
        <v>Y</v>
      </c>
      <c r="P341" s="44"/>
      <c r="Q341" s="44"/>
      <c r="R341" s="44"/>
      <c r="S341" s="44"/>
      <c r="T341" s="44"/>
      <c r="U341" s="44"/>
      <c r="V341" s="44"/>
      <c r="W341" s="44"/>
      <c r="X341" s="44"/>
      <c r="Y341" s="38" t="str">
        <f t="shared" ref="Y341:Y404" si="142">IF(CD341="","",IF(CD341="y","Y","n"))</f>
        <v>Y</v>
      </c>
      <c r="Z341" s="38" t="str">
        <f t="shared" si="127"/>
        <v>n</v>
      </c>
      <c r="AA341" s="38" t="str">
        <f t="shared" si="138"/>
        <v>Y</v>
      </c>
      <c r="AC341" s="59">
        <v>1000</v>
      </c>
      <c r="AD341" s="204">
        <v>5.5000000000000003E-4</v>
      </c>
      <c r="AE341" s="38">
        <v>1</v>
      </c>
      <c r="AF341" s="38">
        <v>0</v>
      </c>
      <c r="AG341" s="125"/>
      <c r="AI341" s="123"/>
      <c r="AJ341" s="40">
        <f t="shared" si="121"/>
        <v>1000</v>
      </c>
      <c r="AK341" s="40"/>
      <c r="AL341" s="40"/>
      <c r="AM341" s="40">
        <f t="shared" si="130"/>
        <v>0.55000000000000004</v>
      </c>
      <c r="AN341" s="39">
        <f t="shared" si="128"/>
        <v>3.8</v>
      </c>
      <c r="AO341" s="204"/>
      <c r="AP341" s="204">
        <f t="shared" si="122"/>
        <v>5.5000000000000003E-4</v>
      </c>
      <c r="AQ341" s="45"/>
      <c r="AR341" s="45"/>
      <c r="AS341" s="115"/>
      <c r="AT341" s="115"/>
      <c r="AU341" s="115">
        <f t="shared" si="131"/>
        <v>1</v>
      </c>
      <c r="AV341" s="115">
        <f t="shared" si="132"/>
        <v>0</v>
      </c>
      <c r="AY341" s="115"/>
      <c r="AZ341" s="115"/>
      <c r="BA341" s="43">
        <v>32</v>
      </c>
      <c r="BB341" s="43" t="s">
        <v>2013</v>
      </c>
      <c r="BC341" s="48" t="s">
        <v>1403</v>
      </c>
      <c r="BE341" s="37" t="s">
        <v>2345</v>
      </c>
      <c r="BG341" s="43">
        <v>71</v>
      </c>
      <c r="BH341" s="43" t="s">
        <v>838</v>
      </c>
      <c r="BJ341" s="43" t="s">
        <v>2466</v>
      </c>
      <c r="BK341" s="43" t="s">
        <v>1389</v>
      </c>
      <c r="BL341" s="43">
        <v>9</v>
      </c>
      <c r="BM341" s="43" t="s">
        <v>1395</v>
      </c>
      <c r="BN341" s="43">
        <v>25</v>
      </c>
      <c r="BO341" s="43" t="s">
        <v>347</v>
      </c>
      <c r="BP341" s="48" t="s">
        <v>1406</v>
      </c>
      <c r="BQ341" s="43" t="s">
        <v>2467</v>
      </c>
      <c r="BR341" s="43" t="s">
        <v>2468</v>
      </c>
      <c r="BS341" s="43" t="s">
        <v>2057</v>
      </c>
      <c r="BT341" s="43" t="s">
        <v>1990</v>
      </c>
      <c r="BU341" s="43"/>
      <c r="BV341" s="43"/>
      <c r="BW341" s="243">
        <v>37631</v>
      </c>
      <c r="BX341" s="243"/>
      <c r="BY341" s="48" t="s">
        <v>451</v>
      </c>
      <c r="BZ341" s="43">
        <v>0.55000000000000004</v>
      </c>
      <c r="CA341" s="43" t="s">
        <v>1396</v>
      </c>
      <c r="CB341" s="43" t="s">
        <v>2469</v>
      </c>
      <c r="CD341" s="124" t="s">
        <v>2044</v>
      </c>
      <c r="CE341" s="43">
        <v>1614</v>
      </c>
      <c r="CF341" s="43" t="s">
        <v>2471</v>
      </c>
      <c r="CG341" s="251">
        <v>37631</v>
      </c>
      <c r="CH341" s="126"/>
      <c r="CK341" s="43" t="s">
        <v>2042</v>
      </c>
      <c r="CL341" s="43">
        <v>1000</v>
      </c>
      <c r="CM341" s="43" t="s">
        <v>1396</v>
      </c>
      <c r="CP341" s="43" t="s">
        <v>2044</v>
      </c>
      <c r="CQ341" s="43">
        <v>105</v>
      </c>
      <c r="DR341" s="38"/>
    </row>
    <row r="342" spans="1:122" s="39" customFormat="1" hidden="1" x14ac:dyDescent="0.2">
      <c r="A342" s="44" t="str">
        <f t="shared" si="123"/>
        <v>Endicott</v>
      </c>
      <c r="B342" s="44" t="str">
        <f t="shared" si="140"/>
        <v>Trichloroethylene</v>
      </c>
      <c r="C342" s="38" t="s">
        <v>2587</v>
      </c>
      <c r="D342" s="38" t="str">
        <f t="shared" si="139"/>
        <v>LS</v>
      </c>
      <c r="E342" s="44" t="s">
        <v>372</v>
      </c>
      <c r="F342" s="155" t="str">
        <f t="shared" si="129"/>
        <v>Multiuse 003</v>
      </c>
      <c r="G342" s="44" t="str">
        <f t="shared" si="124"/>
        <v>residential/commercial</v>
      </c>
      <c r="H342" s="44" t="str">
        <f t="shared" si="125"/>
        <v>Basement - full</v>
      </c>
      <c r="I342" s="38"/>
      <c r="J342" s="38"/>
      <c r="K342" s="38"/>
      <c r="L342" s="44"/>
      <c r="M342" s="38" t="str">
        <f t="shared" si="141"/>
        <v>Y</v>
      </c>
      <c r="N342" s="38" t="str">
        <f t="shared" si="126"/>
        <v>Y</v>
      </c>
      <c r="O342" s="38" t="str">
        <f t="shared" si="137"/>
        <v>Y</v>
      </c>
      <c r="P342" s="44"/>
      <c r="Q342" s="44"/>
      <c r="R342" s="44"/>
      <c r="S342" s="44"/>
      <c r="T342" s="44"/>
      <c r="U342" s="44"/>
      <c r="V342" s="44"/>
      <c r="W342" s="44"/>
      <c r="X342" s="44"/>
      <c r="Y342" s="38" t="str">
        <f t="shared" si="142"/>
        <v>Y</v>
      </c>
      <c r="Z342" s="38" t="str">
        <f t="shared" si="127"/>
        <v>n</v>
      </c>
      <c r="AA342" s="38" t="str">
        <f t="shared" si="138"/>
        <v>Y</v>
      </c>
      <c r="AC342" s="59">
        <v>100</v>
      </c>
      <c r="AD342" s="204">
        <v>1.8E-3</v>
      </c>
      <c r="AE342" s="38">
        <v>1</v>
      </c>
      <c r="AF342" s="38">
        <v>0</v>
      </c>
      <c r="AG342" s="125"/>
      <c r="AI342" s="123"/>
      <c r="AJ342" s="40">
        <f t="shared" si="121"/>
        <v>100</v>
      </c>
      <c r="AK342" s="40"/>
      <c r="AL342" s="40"/>
      <c r="AM342" s="40">
        <f t="shared" si="130"/>
        <v>0.18</v>
      </c>
      <c r="AN342" s="39">
        <f t="shared" si="128"/>
        <v>0.5</v>
      </c>
      <c r="AO342" s="204"/>
      <c r="AP342" s="204">
        <f t="shared" si="122"/>
        <v>1.8E-3</v>
      </c>
      <c r="AQ342" s="45"/>
      <c r="AR342" s="45"/>
      <c r="AS342" s="115"/>
      <c r="AT342" s="115"/>
      <c r="AU342" s="115">
        <f t="shared" si="131"/>
        <v>1</v>
      </c>
      <c r="AV342" s="115">
        <f t="shared" si="132"/>
        <v>0</v>
      </c>
      <c r="AY342" s="115"/>
      <c r="AZ342" s="115"/>
      <c r="BA342" s="43">
        <v>32</v>
      </c>
      <c r="BB342" s="43" t="s">
        <v>2013</v>
      </c>
      <c r="BC342" s="48" t="s">
        <v>1403</v>
      </c>
      <c r="BE342" s="37" t="s">
        <v>2345</v>
      </c>
      <c r="BG342" s="43">
        <v>71</v>
      </c>
      <c r="BH342" s="43" t="s">
        <v>838</v>
      </c>
      <c r="BJ342" s="43" t="s">
        <v>2466</v>
      </c>
      <c r="BK342" s="43" t="s">
        <v>1389</v>
      </c>
      <c r="BL342" s="43">
        <v>9</v>
      </c>
      <c r="BM342" s="43" t="s">
        <v>1395</v>
      </c>
      <c r="BN342" s="43">
        <v>25</v>
      </c>
      <c r="BO342" s="43" t="s">
        <v>347</v>
      </c>
      <c r="BP342" s="48" t="s">
        <v>1406</v>
      </c>
      <c r="BQ342" s="43" t="s">
        <v>2467</v>
      </c>
      <c r="BR342" s="43" t="s">
        <v>2468</v>
      </c>
      <c r="BS342" s="43" t="s">
        <v>1393</v>
      </c>
      <c r="BT342" s="43" t="s">
        <v>1990</v>
      </c>
      <c r="BU342" s="43"/>
      <c r="BV342" s="43"/>
      <c r="BW342" s="243">
        <v>37631</v>
      </c>
      <c r="BX342" s="243"/>
      <c r="BY342" s="48" t="s">
        <v>451</v>
      </c>
      <c r="BZ342" s="43">
        <v>0.18</v>
      </c>
      <c r="CA342" s="43" t="s">
        <v>1396</v>
      </c>
      <c r="CB342" s="43" t="s">
        <v>2469</v>
      </c>
      <c r="CD342" s="124" t="s">
        <v>2044</v>
      </c>
      <c r="CE342" s="43">
        <v>1615</v>
      </c>
      <c r="CF342" s="43" t="s">
        <v>2470</v>
      </c>
      <c r="CG342" s="251">
        <v>37631</v>
      </c>
      <c r="CH342" s="126"/>
      <c r="CK342" s="43" t="s">
        <v>1316</v>
      </c>
      <c r="CL342" s="43">
        <v>100</v>
      </c>
      <c r="CM342" s="43" t="s">
        <v>1396</v>
      </c>
      <c r="CP342" s="43" t="s">
        <v>2044</v>
      </c>
      <c r="CQ342" s="43">
        <v>102</v>
      </c>
      <c r="DR342" s="38"/>
    </row>
    <row r="343" spans="1:122" s="39" customFormat="1" hidden="1" x14ac:dyDescent="0.2">
      <c r="A343" s="44" t="str">
        <f t="shared" si="123"/>
        <v>Endicott</v>
      </c>
      <c r="B343" s="44" t="str">
        <f t="shared" si="140"/>
        <v>Trichloroethylene</v>
      </c>
      <c r="C343" s="38" t="s">
        <v>2587</v>
      </c>
      <c r="D343" s="38" t="str">
        <f t="shared" si="139"/>
        <v>LS</v>
      </c>
      <c r="E343" s="44" t="s">
        <v>372</v>
      </c>
      <c r="F343" s="155" t="str">
        <f t="shared" si="129"/>
        <v>Multiuse 003</v>
      </c>
      <c r="G343" s="44" t="str">
        <f t="shared" si="124"/>
        <v>residential/commercial</v>
      </c>
      <c r="H343" s="44" t="str">
        <f t="shared" si="125"/>
        <v>Basement - full</v>
      </c>
      <c r="I343" s="38"/>
      <c r="J343" s="38"/>
      <c r="K343" s="38"/>
      <c r="L343" s="44"/>
      <c r="M343" s="38" t="str">
        <f t="shared" si="141"/>
        <v>Y</v>
      </c>
      <c r="N343" s="38" t="str">
        <f t="shared" si="126"/>
        <v>Y</v>
      </c>
      <c r="O343" s="38" t="str">
        <f t="shared" si="137"/>
        <v>Y</v>
      </c>
      <c r="P343" s="44"/>
      <c r="Q343" s="44"/>
      <c r="R343" s="44"/>
      <c r="S343" s="44"/>
      <c r="T343" s="44"/>
      <c r="U343" s="44"/>
      <c r="V343" s="44"/>
      <c r="W343" s="44"/>
      <c r="X343" s="44"/>
      <c r="Y343" s="38" t="str">
        <f t="shared" si="142"/>
        <v>Y</v>
      </c>
      <c r="Z343" s="38" t="str">
        <f t="shared" si="127"/>
        <v>n</v>
      </c>
      <c r="AA343" s="38" t="str">
        <f t="shared" si="138"/>
        <v>Y</v>
      </c>
      <c r="AC343" s="59">
        <v>130</v>
      </c>
      <c r="AD343" s="204">
        <v>1.3846153846153845E-3</v>
      </c>
      <c r="AE343" s="38">
        <v>1</v>
      </c>
      <c r="AF343" s="38">
        <v>0</v>
      </c>
      <c r="AG343" s="125"/>
      <c r="AI343" s="123"/>
      <c r="AJ343" s="40">
        <f t="shared" si="121"/>
        <v>130</v>
      </c>
      <c r="AK343" s="40"/>
      <c r="AL343" s="40"/>
      <c r="AM343" s="40">
        <f t="shared" si="130"/>
        <v>0.18</v>
      </c>
      <c r="AN343" s="39">
        <f t="shared" si="128"/>
        <v>0.5</v>
      </c>
      <c r="AO343" s="204"/>
      <c r="AP343" s="204">
        <f t="shared" si="122"/>
        <v>1.3846153846153845E-3</v>
      </c>
      <c r="AQ343" s="45"/>
      <c r="AR343" s="45"/>
      <c r="AS343" s="115"/>
      <c r="AT343" s="115"/>
      <c r="AU343" s="115">
        <f t="shared" si="131"/>
        <v>1</v>
      </c>
      <c r="AV343" s="115">
        <f t="shared" si="132"/>
        <v>0</v>
      </c>
      <c r="AY343" s="115"/>
      <c r="AZ343" s="115"/>
      <c r="BA343" s="43">
        <v>32</v>
      </c>
      <c r="BB343" s="43" t="s">
        <v>2013</v>
      </c>
      <c r="BC343" s="48" t="s">
        <v>1403</v>
      </c>
      <c r="BE343" s="37" t="s">
        <v>2345</v>
      </c>
      <c r="BG343" s="43">
        <v>71</v>
      </c>
      <c r="BH343" s="43" t="s">
        <v>838</v>
      </c>
      <c r="BJ343" s="43" t="s">
        <v>2466</v>
      </c>
      <c r="BK343" s="43" t="s">
        <v>1389</v>
      </c>
      <c r="BL343" s="43">
        <v>9</v>
      </c>
      <c r="BM343" s="43" t="s">
        <v>1395</v>
      </c>
      <c r="BN343" s="43">
        <v>25</v>
      </c>
      <c r="BO343" s="43" t="s">
        <v>347</v>
      </c>
      <c r="BP343" s="48" t="s">
        <v>1406</v>
      </c>
      <c r="BQ343" s="43" t="s">
        <v>2467</v>
      </c>
      <c r="BR343" s="43" t="s">
        <v>2468</v>
      </c>
      <c r="BS343" s="43" t="s">
        <v>1393</v>
      </c>
      <c r="BT343" s="43" t="s">
        <v>1990</v>
      </c>
      <c r="BU343" s="43"/>
      <c r="BV343" s="43"/>
      <c r="BW343" s="243">
        <v>37631</v>
      </c>
      <c r="BX343" s="243"/>
      <c r="BY343" s="48" t="s">
        <v>451</v>
      </c>
      <c r="BZ343" s="43">
        <v>0.18</v>
      </c>
      <c r="CA343" s="43" t="s">
        <v>1396</v>
      </c>
      <c r="CB343" s="43" t="s">
        <v>2469</v>
      </c>
      <c r="CD343" s="124" t="s">
        <v>2044</v>
      </c>
      <c r="CE343" s="43">
        <v>1615</v>
      </c>
      <c r="CF343" s="43" t="s">
        <v>2471</v>
      </c>
      <c r="CG343" s="251">
        <v>37631</v>
      </c>
      <c r="CH343" s="126"/>
      <c r="CK343" s="43" t="s">
        <v>2042</v>
      </c>
      <c r="CL343" s="43">
        <v>130</v>
      </c>
      <c r="CM343" s="43" t="s">
        <v>1396</v>
      </c>
      <c r="CP343" s="43" t="s">
        <v>2044</v>
      </c>
      <c r="CQ343" s="43">
        <v>106</v>
      </c>
      <c r="DR343" s="38"/>
    </row>
    <row r="344" spans="1:122" s="39" customFormat="1" hidden="1" x14ac:dyDescent="0.2">
      <c r="A344" s="44" t="str">
        <f t="shared" si="123"/>
        <v>Endicott</v>
      </c>
      <c r="B344" s="44" t="str">
        <f t="shared" si="140"/>
        <v>1,1,1-Trichloroethane</v>
      </c>
      <c r="C344" s="38" t="s">
        <v>2587</v>
      </c>
      <c r="D344" s="38" t="str">
        <f t="shared" si="139"/>
        <v>LS</v>
      </c>
      <c r="E344" s="44" t="s">
        <v>372</v>
      </c>
      <c r="F344" s="155" t="str">
        <f t="shared" si="129"/>
        <v>Multiuse  (House 8)</v>
      </c>
      <c r="G344" s="44" t="str">
        <f t="shared" si="124"/>
        <v>residential/commercial</v>
      </c>
      <c r="H344" s="44" t="str">
        <f t="shared" si="125"/>
        <v>Basement - full</v>
      </c>
      <c r="I344" s="38"/>
      <c r="J344" s="38"/>
      <c r="K344" s="38"/>
      <c r="L344" s="44"/>
      <c r="M344" s="38" t="str">
        <f t="shared" si="141"/>
        <v>Y</v>
      </c>
      <c r="N344" s="38" t="str">
        <f t="shared" si="126"/>
        <v>Y</v>
      </c>
      <c r="O344" s="38" t="str">
        <f t="shared" si="137"/>
        <v>Y</v>
      </c>
      <c r="P344" s="44"/>
      <c r="Q344" s="44"/>
      <c r="R344" s="44"/>
      <c r="S344" s="44"/>
      <c r="T344" s="44"/>
      <c r="U344" s="44"/>
      <c r="V344" s="44"/>
      <c r="W344" s="44"/>
      <c r="X344" s="44"/>
      <c r="Y344" s="38" t="str">
        <f t="shared" si="142"/>
        <v>Y</v>
      </c>
      <c r="Z344" s="38" t="str">
        <f t="shared" si="127"/>
        <v>Y</v>
      </c>
      <c r="AA344" s="38" t="str">
        <f t="shared" si="138"/>
        <v>Y</v>
      </c>
      <c r="AC344" s="59">
        <v>6200</v>
      </c>
      <c r="AD344" s="204">
        <v>1.1290322580645161E-2</v>
      </c>
      <c r="AE344" s="38">
        <v>1</v>
      </c>
      <c r="AF344" s="38">
        <v>0</v>
      </c>
      <c r="AG344" s="125"/>
      <c r="AI344" s="123"/>
      <c r="AJ344" s="40">
        <f t="shared" si="121"/>
        <v>6200</v>
      </c>
      <c r="AK344" s="40"/>
      <c r="AL344" s="40"/>
      <c r="AM344" s="40">
        <f t="shared" si="130"/>
        <v>70</v>
      </c>
      <c r="AN344" s="39">
        <f t="shared" si="128"/>
        <v>3.1</v>
      </c>
      <c r="AO344" s="204"/>
      <c r="AP344" s="204">
        <f t="shared" si="122"/>
        <v>1.1290322580645161E-2</v>
      </c>
      <c r="AQ344" s="45"/>
      <c r="AR344" s="45"/>
      <c r="AS344" s="115"/>
      <c r="AT344" s="115"/>
      <c r="AU344" s="115">
        <f t="shared" si="131"/>
        <v>1</v>
      </c>
      <c r="AV344" s="115">
        <f t="shared" si="132"/>
        <v>0</v>
      </c>
      <c r="AY344" s="115"/>
      <c r="AZ344" s="115"/>
      <c r="BA344" s="43">
        <v>32</v>
      </c>
      <c r="BB344" s="43" t="s">
        <v>2013</v>
      </c>
      <c r="BC344" s="48" t="s">
        <v>1403</v>
      </c>
      <c r="BE344" s="37" t="s">
        <v>2345</v>
      </c>
      <c r="BG344" s="43">
        <v>72</v>
      </c>
      <c r="BH344" s="43" t="s">
        <v>607</v>
      </c>
      <c r="BJ344" s="43" t="s">
        <v>2466</v>
      </c>
      <c r="BK344" s="43" t="s">
        <v>1389</v>
      </c>
      <c r="BL344" s="43"/>
      <c r="BM344" s="43"/>
      <c r="BN344" s="43"/>
      <c r="BO344" s="43"/>
      <c r="BP344" s="48" t="s">
        <v>1406</v>
      </c>
      <c r="BQ344" s="43" t="s">
        <v>2472</v>
      </c>
      <c r="BR344" s="43" t="s">
        <v>279</v>
      </c>
      <c r="BS344" s="43" t="s">
        <v>558</v>
      </c>
      <c r="BT344" s="43" t="s">
        <v>1990</v>
      </c>
      <c r="BU344" s="43"/>
      <c r="BV344" s="43"/>
      <c r="BW344" s="243">
        <v>37633</v>
      </c>
      <c r="BX344" s="243"/>
      <c r="BY344" s="48" t="s">
        <v>451</v>
      </c>
      <c r="BZ344" s="43">
        <v>70</v>
      </c>
      <c r="CA344" s="43" t="s">
        <v>1396</v>
      </c>
      <c r="CD344" s="124" t="s">
        <v>2044</v>
      </c>
      <c r="CE344" s="43">
        <v>1641</v>
      </c>
      <c r="CF344" s="43" t="s">
        <v>2026</v>
      </c>
      <c r="CG344" s="251">
        <v>37633</v>
      </c>
      <c r="CH344" s="126"/>
      <c r="CK344" s="43" t="s">
        <v>2042</v>
      </c>
      <c r="CL344" s="43">
        <v>6200</v>
      </c>
      <c r="CM344" s="43" t="s">
        <v>1396</v>
      </c>
      <c r="CP344" s="43" t="s">
        <v>2044</v>
      </c>
      <c r="CQ344" s="43">
        <v>112</v>
      </c>
      <c r="DR344" s="38"/>
    </row>
    <row r="345" spans="1:122" s="39" customFormat="1" hidden="1" x14ac:dyDescent="0.2">
      <c r="A345" s="44" t="str">
        <f t="shared" si="123"/>
        <v>Endicott</v>
      </c>
      <c r="B345" s="44" t="str">
        <f t="shared" si="140"/>
        <v>1,1,2-Trichloro-1,2,2-trifluoroethane</v>
      </c>
      <c r="C345" s="38" t="s">
        <v>2587</v>
      </c>
      <c r="D345" s="38" t="str">
        <f t="shared" si="139"/>
        <v>LS</v>
      </c>
      <c r="E345" s="44" t="s">
        <v>372</v>
      </c>
      <c r="F345" s="155" t="str">
        <f t="shared" si="129"/>
        <v>Multiuse  (House 8)</v>
      </c>
      <c r="G345" s="44" t="str">
        <f t="shared" si="124"/>
        <v>residential/commercial</v>
      </c>
      <c r="H345" s="44" t="str">
        <f t="shared" si="125"/>
        <v>Basement - full</v>
      </c>
      <c r="I345" s="38"/>
      <c r="J345" s="38"/>
      <c r="K345" s="38"/>
      <c r="L345" s="44"/>
      <c r="M345" s="38" t="str">
        <f t="shared" si="141"/>
        <v>Y</v>
      </c>
      <c r="N345" s="38" t="str">
        <f t="shared" si="126"/>
        <v>Y</v>
      </c>
      <c r="O345" s="38" t="str">
        <f t="shared" si="137"/>
        <v>Y</v>
      </c>
      <c r="P345" s="44"/>
      <c r="Q345" s="44"/>
      <c r="R345" s="44"/>
      <c r="S345" s="44"/>
      <c r="T345" s="44"/>
      <c r="U345" s="44"/>
      <c r="V345" s="44"/>
      <c r="W345" s="44"/>
      <c r="X345" s="44"/>
      <c r="Y345" s="38" t="str">
        <f t="shared" si="142"/>
        <v>Y</v>
      </c>
      <c r="Z345" s="38" t="str">
        <f t="shared" si="127"/>
        <v>Y</v>
      </c>
      <c r="AA345" s="38" t="str">
        <f t="shared" si="138"/>
        <v>Y</v>
      </c>
      <c r="AC345" s="59">
        <v>4800</v>
      </c>
      <c r="AD345" s="204">
        <v>5.8333333333333336E-3</v>
      </c>
      <c r="AE345" s="38">
        <v>1</v>
      </c>
      <c r="AF345" s="38">
        <v>0</v>
      </c>
      <c r="AG345" s="125"/>
      <c r="AI345" s="123"/>
      <c r="AJ345" s="40">
        <f t="shared" si="121"/>
        <v>4800</v>
      </c>
      <c r="AK345" s="40"/>
      <c r="AL345" s="40"/>
      <c r="AM345" s="40">
        <f t="shared" si="130"/>
        <v>28</v>
      </c>
      <c r="AN345" s="39">
        <f t="shared" si="128"/>
        <v>1.8</v>
      </c>
      <c r="AO345" s="204"/>
      <c r="AP345" s="204">
        <f t="shared" si="122"/>
        <v>5.8333333333333336E-3</v>
      </c>
      <c r="AQ345" s="45"/>
      <c r="AR345" s="45"/>
      <c r="AS345" s="115"/>
      <c r="AT345" s="115"/>
      <c r="AU345" s="115">
        <f t="shared" si="131"/>
        <v>1</v>
      </c>
      <c r="AV345" s="115">
        <f t="shared" si="132"/>
        <v>0</v>
      </c>
      <c r="AY345" s="115"/>
      <c r="AZ345" s="115"/>
      <c r="BA345" s="43">
        <v>32</v>
      </c>
      <c r="BB345" s="43" t="s">
        <v>2013</v>
      </c>
      <c r="BC345" s="48" t="s">
        <v>1403</v>
      </c>
      <c r="BE345" s="37" t="s">
        <v>2345</v>
      </c>
      <c r="BG345" s="43">
        <v>72</v>
      </c>
      <c r="BH345" s="43" t="s">
        <v>607</v>
      </c>
      <c r="BJ345" s="43" t="s">
        <v>2466</v>
      </c>
      <c r="BK345" s="43" t="s">
        <v>1389</v>
      </c>
      <c r="BL345" s="43"/>
      <c r="BM345" s="43"/>
      <c r="BN345" s="43"/>
      <c r="BO345" s="43"/>
      <c r="BP345" s="48" t="s">
        <v>1406</v>
      </c>
      <c r="BQ345" s="43" t="s">
        <v>2472</v>
      </c>
      <c r="BR345" s="43" t="s">
        <v>279</v>
      </c>
      <c r="BS345" s="43" t="s">
        <v>1132</v>
      </c>
      <c r="BT345" s="43" t="s">
        <v>1990</v>
      </c>
      <c r="BU345" s="43"/>
      <c r="BV345" s="43"/>
      <c r="BW345" s="243">
        <v>37633</v>
      </c>
      <c r="BX345" s="243"/>
      <c r="BY345" s="48" t="s">
        <v>451</v>
      </c>
      <c r="BZ345" s="43">
        <v>28</v>
      </c>
      <c r="CA345" s="43" t="s">
        <v>1396</v>
      </c>
      <c r="CD345" s="124" t="s">
        <v>2044</v>
      </c>
      <c r="CE345" s="43">
        <v>1645</v>
      </c>
      <c r="CF345" s="43" t="s">
        <v>2026</v>
      </c>
      <c r="CG345" s="251">
        <v>37633</v>
      </c>
      <c r="CH345" s="126"/>
      <c r="CK345" s="43" t="s">
        <v>2042</v>
      </c>
      <c r="CL345" s="43">
        <v>4800</v>
      </c>
      <c r="CM345" s="43" t="s">
        <v>1396</v>
      </c>
      <c r="CP345" s="43" t="s">
        <v>2044</v>
      </c>
      <c r="CQ345" s="43">
        <v>115</v>
      </c>
      <c r="DR345" s="38"/>
    </row>
    <row r="346" spans="1:122" s="39" customFormat="1" hidden="1" x14ac:dyDescent="0.2">
      <c r="A346" s="44" t="str">
        <f t="shared" si="123"/>
        <v>Endicott</v>
      </c>
      <c r="B346" s="44" t="str">
        <f t="shared" si="140"/>
        <v>1,1-Dichloroethane</v>
      </c>
      <c r="C346" s="38" t="s">
        <v>2587</v>
      </c>
      <c r="D346" s="38" t="str">
        <f t="shared" si="139"/>
        <v>LS</v>
      </c>
      <c r="E346" s="44" t="s">
        <v>372</v>
      </c>
      <c r="F346" s="155" t="str">
        <f t="shared" si="129"/>
        <v>Multiuse  (House 8)</v>
      </c>
      <c r="G346" s="44" t="str">
        <f t="shared" si="124"/>
        <v>residential/commercial</v>
      </c>
      <c r="H346" s="44" t="str">
        <f t="shared" si="125"/>
        <v>Basement - full</v>
      </c>
      <c r="I346" s="38"/>
      <c r="J346" s="38"/>
      <c r="K346" s="38"/>
      <c r="L346" s="44"/>
      <c r="M346" s="38" t="str">
        <f t="shared" si="141"/>
        <v>Y</v>
      </c>
      <c r="N346" s="38" t="str">
        <f t="shared" si="126"/>
        <v>Y</v>
      </c>
      <c r="O346" s="38" t="s">
        <v>541</v>
      </c>
      <c r="P346" s="44" t="s">
        <v>310</v>
      </c>
      <c r="Q346" s="44"/>
      <c r="R346" s="44"/>
      <c r="S346" s="44"/>
      <c r="T346" s="44"/>
      <c r="U346" s="44"/>
      <c r="V346" s="44"/>
      <c r="W346" s="44"/>
      <c r="X346" s="44"/>
      <c r="Y346" s="38" t="str">
        <f t="shared" si="142"/>
        <v>Y</v>
      </c>
      <c r="Z346" s="38" t="str">
        <f t="shared" si="127"/>
        <v>Y</v>
      </c>
      <c r="AA346" s="38" t="s">
        <v>541</v>
      </c>
      <c r="AC346" s="59">
        <v>290</v>
      </c>
      <c r="AD346" s="204">
        <v>2.7586206896551724E-2</v>
      </c>
      <c r="AE346" s="38">
        <v>1</v>
      </c>
      <c r="AF346" s="38">
        <v>0</v>
      </c>
      <c r="AG346" s="125"/>
      <c r="AI346" s="123"/>
      <c r="AJ346" s="40">
        <f t="shared" si="121"/>
        <v>290</v>
      </c>
      <c r="AK346" s="40"/>
      <c r="AL346" s="40"/>
      <c r="AM346" s="40">
        <f t="shared" si="130"/>
        <v>8</v>
      </c>
      <c r="AN346" s="39" t="str">
        <f t="shared" si="128"/>
        <v/>
      </c>
      <c r="AO346" s="204"/>
      <c r="AP346" s="204">
        <f t="shared" si="122"/>
        <v>2.7586206896551724E-2</v>
      </c>
      <c r="AQ346" s="45"/>
      <c r="AR346" s="45"/>
      <c r="AS346" s="115"/>
      <c r="AT346" s="115"/>
      <c r="AU346" s="115">
        <f t="shared" si="131"/>
        <v>1</v>
      </c>
      <c r="AV346" s="115">
        <f t="shared" si="132"/>
        <v>0</v>
      </c>
      <c r="AY346" s="115"/>
      <c r="AZ346" s="115"/>
      <c r="BA346" s="43">
        <v>32</v>
      </c>
      <c r="BB346" s="43" t="s">
        <v>2013</v>
      </c>
      <c r="BC346" s="48" t="s">
        <v>1403</v>
      </c>
      <c r="BE346" s="37" t="s">
        <v>2345</v>
      </c>
      <c r="BG346" s="43">
        <v>72</v>
      </c>
      <c r="BH346" s="43" t="s">
        <v>607</v>
      </c>
      <c r="BJ346" s="43" t="s">
        <v>2466</v>
      </c>
      <c r="BK346" s="43" t="s">
        <v>1389</v>
      </c>
      <c r="BL346" s="43"/>
      <c r="BM346" s="43"/>
      <c r="BN346" s="43"/>
      <c r="BO346" s="43"/>
      <c r="BP346" s="48" t="s">
        <v>1406</v>
      </c>
      <c r="BQ346" s="43" t="s">
        <v>2472</v>
      </c>
      <c r="BR346" s="43" t="s">
        <v>279</v>
      </c>
      <c r="BS346" s="43" t="s">
        <v>2619</v>
      </c>
      <c r="BT346" s="43" t="s">
        <v>1990</v>
      </c>
      <c r="BU346" s="43"/>
      <c r="BV346" s="43"/>
      <c r="BW346" s="243">
        <v>37633</v>
      </c>
      <c r="BX346" s="243"/>
      <c r="BY346" s="48" t="s">
        <v>451</v>
      </c>
      <c r="BZ346" s="43">
        <v>8</v>
      </c>
      <c r="CA346" s="43" t="s">
        <v>1396</v>
      </c>
      <c r="CD346" s="124" t="s">
        <v>2044</v>
      </c>
      <c r="CE346" s="43">
        <v>1643</v>
      </c>
      <c r="CF346" s="43" t="s">
        <v>2026</v>
      </c>
      <c r="CG346" s="251">
        <v>37633</v>
      </c>
      <c r="CH346" s="126"/>
      <c r="CK346" s="43" t="s">
        <v>2042</v>
      </c>
      <c r="CL346" s="43">
        <v>290</v>
      </c>
      <c r="CM346" s="43" t="s">
        <v>1396</v>
      </c>
      <c r="CP346" s="43" t="s">
        <v>2044</v>
      </c>
      <c r="CQ346" s="43">
        <v>114</v>
      </c>
      <c r="DR346" s="38"/>
    </row>
    <row r="347" spans="1:122" s="39" customFormat="1" hidden="1" x14ac:dyDescent="0.2">
      <c r="A347" s="44" t="str">
        <f t="shared" si="123"/>
        <v>Endicott</v>
      </c>
      <c r="B347" s="44" t="str">
        <f t="shared" si="140"/>
        <v>1,1-Dichloroethylene</v>
      </c>
      <c r="C347" s="38" t="s">
        <v>2587</v>
      </c>
      <c r="D347" s="38" t="str">
        <f t="shared" si="139"/>
        <v>LS</v>
      </c>
      <c r="E347" s="44" t="s">
        <v>372</v>
      </c>
      <c r="F347" s="155" t="str">
        <f t="shared" si="129"/>
        <v>Multiuse  (House 8)</v>
      </c>
      <c r="G347" s="44" t="str">
        <f t="shared" si="124"/>
        <v>residential/commercial</v>
      </c>
      <c r="H347" s="44" t="str">
        <f t="shared" si="125"/>
        <v>Basement - full</v>
      </c>
      <c r="I347" s="38"/>
      <c r="J347" s="38"/>
      <c r="K347" s="38"/>
      <c r="L347" s="44"/>
      <c r="M347" s="38" t="str">
        <f t="shared" si="141"/>
        <v>Y</v>
      </c>
      <c r="N347" s="38" t="str">
        <f t="shared" si="126"/>
        <v>Y</v>
      </c>
      <c r="O347" s="38" t="str">
        <f>IF(AJ347="","",IF(M347="N","n","Y"))</f>
        <v>Y</v>
      </c>
      <c r="P347" s="44"/>
      <c r="Q347" s="44"/>
      <c r="R347" s="44"/>
      <c r="S347" s="44"/>
      <c r="T347" s="44"/>
      <c r="U347" s="44"/>
      <c r="V347" s="44"/>
      <c r="W347" s="44"/>
      <c r="X347" s="44"/>
      <c r="Y347" s="38" t="str">
        <f t="shared" si="142"/>
        <v>Y</v>
      </c>
      <c r="Z347" s="38" t="str">
        <f t="shared" si="127"/>
        <v>Y</v>
      </c>
      <c r="AA347" s="38" t="str">
        <f>IF(AM347="","",IF(Y347="N","n","Y"))</f>
        <v>Y</v>
      </c>
      <c r="AC347" s="59">
        <v>400</v>
      </c>
      <c r="AD347" s="204">
        <v>7.2499999999999995E-3</v>
      </c>
      <c r="AE347" s="38">
        <v>1</v>
      </c>
      <c r="AF347" s="38">
        <v>0</v>
      </c>
      <c r="AG347" s="125"/>
      <c r="AI347" s="123"/>
      <c r="AJ347" s="40">
        <f t="shared" si="121"/>
        <v>400</v>
      </c>
      <c r="AK347" s="40"/>
      <c r="AL347" s="40"/>
      <c r="AM347" s="40">
        <f t="shared" si="130"/>
        <v>2.9</v>
      </c>
      <c r="AN347" s="39">
        <f t="shared" si="128"/>
        <v>0.8</v>
      </c>
      <c r="AO347" s="204"/>
      <c r="AP347" s="204">
        <f t="shared" si="122"/>
        <v>7.2499999999999995E-3</v>
      </c>
      <c r="AQ347" s="45"/>
      <c r="AR347" s="45"/>
      <c r="AS347" s="115"/>
      <c r="AT347" s="115"/>
      <c r="AU347" s="115">
        <f t="shared" si="131"/>
        <v>1</v>
      </c>
      <c r="AV347" s="115">
        <f t="shared" si="132"/>
        <v>0</v>
      </c>
      <c r="AY347" s="115"/>
      <c r="AZ347" s="115"/>
      <c r="BA347" s="43">
        <v>32</v>
      </c>
      <c r="BB347" s="43" t="s">
        <v>2013</v>
      </c>
      <c r="BC347" s="48" t="s">
        <v>1403</v>
      </c>
      <c r="BE347" s="37" t="s">
        <v>2345</v>
      </c>
      <c r="BG347" s="43">
        <v>72</v>
      </c>
      <c r="BH347" s="43" t="s">
        <v>607</v>
      </c>
      <c r="BJ347" s="43" t="s">
        <v>2466</v>
      </c>
      <c r="BK347" s="43" t="s">
        <v>1389</v>
      </c>
      <c r="BL347" s="43"/>
      <c r="BM347" s="43"/>
      <c r="BN347" s="43"/>
      <c r="BO347" s="43"/>
      <c r="BP347" s="48" t="s">
        <v>1406</v>
      </c>
      <c r="BQ347" s="43" t="s">
        <v>2472</v>
      </c>
      <c r="BR347" s="43" t="s">
        <v>279</v>
      </c>
      <c r="BS347" s="43" t="s">
        <v>538</v>
      </c>
      <c r="BT347" s="43" t="s">
        <v>1990</v>
      </c>
      <c r="BU347" s="43"/>
      <c r="BV347" s="43"/>
      <c r="BW347" s="243">
        <v>37633</v>
      </c>
      <c r="BX347" s="243"/>
      <c r="BY347" s="48" t="s">
        <v>451</v>
      </c>
      <c r="BZ347" s="43">
        <v>2.9</v>
      </c>
      <c r="CA347" s="43" t="s">
        <v>1396</v>
      </c>
      <c r="CD347" s="124" t="s">
        <v>2044</v>
      </c>
      <c r="CE347" s="43">
        <v>1642</v>
      </c>
      <c r="CF347" s="43" t="s">
        <v>2026</v>
      </c>
      <c r="CG347" s="251">
        <v>37633</v>
      </c>
      <c r="CH347" s="126"/>
      <c r="CK347" s="43" t="s">
        <v>2042</v>
      </c>
      <c r="CL347" s="43">
        <v>400</v>
      </c>
      <c r="CM347" s="43" t="s">
        <v>1396</v>
      </c>
      <c r="CP347" s="43" t="s">
        <v>2044</v>
      </c>
      <c r="CQ347" s="43">
        <v>113</v>
      </c>
      <c r="DR347" s="38"/>
    </row>
    <row r="348" spans="1:122" s="39" customFormat="1" hidden="1" x14ac:dyDescent="0.2">
      <c r="A348" s="44" t="str">
        <f t="shared" si="123"/>
        <v>Endicott</v>
      </c>
      <c r="B348" s="44" t="str">
        <f t="shared" si="140"/>
        <v>cis-1,2-Dichloroethylene</v>
      </c>
      <c r="C348" s="38" t="s">
        <v>2587</v>
      </c>
      <c r="D348" s="38" t="str">
        <f t="shared" si="139"/>
        <v>LS</v>
      </c>
      <c r="E348" s="44" t="s">
        <v>372</v>
      </c>
      <c r="F348" s="155" t="str">
        <f t="shared" si="129"/>
        <v>Multiuse  (House 8)</v>
      </c>
      <c r="G348" s="44" t="str">
        <f t="shared" si="124"/>
        <v>residential/commercial</v>
      </c>
      <c r="H348" s="44" t="str">
        <f t="shared" si="125"/>
        <v>Basement - full</v>
      </c>
      <c r="I348" s="38"/>
      <c r="J348" s="38"/>
      <c r="K348" s="38"/>
      <c r="L348" s="44"/>
      <c r="M348" s="38" t="str">
        <f t="shared" si="141"/>
        <v>Y</v>
      </c>
      <c r="N348" s="38" t="str">
        <f t="shared" si="126"/>
        <v>Y</v>
      </c>
      <c r="O348" s="38" t="str">
        <f>IF(AJ348="","",IF(M348="N","n","Y"))</f>
        <v>Y</v>
      </c>
      <c r="P348" s="44"/>
      <c r="Q348" s="44"/>
      <c r="R348" s="44"/>
      <c r="S348" s="44"/>
      <c r="T348" s="44"/>
      <c r="U348" s="44"/>
      <c r="V348" s="44"/>
      <c r="W348" s="44"/>
      <c r="X348" s="44"/>
      <c r="Y348" s="38" t="str">
        <f t="shared" si="142"/>
        <v>Y</v>
      </c>
      <c r="Z348" s="38" t="str">
        <f t="shared" si="127"/>
        <v>Y</v>
      </c>
      <c r="AA348" s="38" t="str">
        <f>IF(AM348="","",IF(Y348="N","n","Y"))</f>
        <v>Y</v>
      </c>
      <c r="AC348" s="59">
        <v>800</v>
      </c>
      <c r="AD348" s="204">
        <v>4.5000000000000005E-3</v>
      </c>
      <c r="AE348" s="38">
        <v>1</v>
      </c>
      <c r="AF348" s="38">
        <v>0</v>
      </c>
      <c r="AG348" s="125"/>
      <c r="AI348" s="123"/>
      <c r="AJ348" s="40">
        <f t="shared" si="121"/>
        <v>800</v>
      </c>
      <c r="AK348" s="40"/>
      <c r="AL348" s="40"/>
      <c r="AM348" s="40">
        <f t="shared" si="130"/>
        <v>3.6</v>
      </c>
      <c r="AN348" s="39" t="str">
        <f t="shared" si="128"/>
        <v/>
      </c>
      <c r="AO348" s="204"/>
      <c r="AP348" s="204">
        <f t="shared" si="122"/>
        <v>4.5000000000000005E-3</v>
      </c>
      <c r="AQ348" s="45"/>
      <c r="AR348" s="45"/>
      <c r="AS348" s="115"/>
      <c r="AT348" s="115"/>
      <c r="AU348" s="115">
        <f t="shared" si="131"/>
        <v>1</v>
      </c>
      <c r="AV348" s="115">
        <f t="shared" si="132"/>
        <v>0</v>
      </c>
      <c r="AY348" s="115"/>
      <c r="AZ348" s="115"/>
      <c r="BA348" s="43">
        <v>32</v>
      </c>
      <c r="BB348" s="43" t="s">
        <v>2013</v>
      </c>
      <c r="BC348" s="48" t="s">
        <v>1403</v>
      </c>
      <c r="BE348" s="37" t="s">
        <v>2345</v>
      </c>
      <c r="BG348" s="43">
        <v>72</v>
      </c>
      <c r="BH348" s="43" t="s">
        <v>607</v>
      </c>
      <c r="BJ348" s="43" t="s">
        <v>2466</v>
      </c>
      <c r="BK348" s="43" t="s">
        <v>1389</v>
      </c>
      <c r="BL348" s="43"/>
      <c r="BM348" s="43"/>
      <c r="BN348" s="43"/>
      <c r="BO348" s="43"/>
      <c r="BP348" s="48" t="s">
        <v>1406</v>
      </c>
      <c r="BQ348" s="43" t="s">
        <v>2472</v>
      </c>
      <c r="BR348" s="43" t="s">
        <v>279</v>
      </c>
      <c r="BS348" s="43" t="s">
        <v>1400</v>
      </c>
      <c r="BT348" s="43" t="s">
        <v>1990</v>
      </c>
      <c r="BU348" s="43"/>
      <c r="BV348" s="43"/>
      <c r="BW348" s="243">
        <v>37633</v>
      </c>
      <c r="BX348" s="243"/>
      <c r="BY348" s="48" t="s">
        <v>451</v>
      </c>
      <c r="BZ348" s="43">
        <v>3.6</v>
      </c>
      <c r="CA348" s="43" t="s">
        <v>1396</v>
      </c>
      <c r="CD348" s="124" t="s">
        <v>2044</v>
      </c>
      <c r="CE348" s="43">
        <v>1638</v>
      </c>
      <c r="CF348" s="43" t="s">
        <v>2026</v>
      </c>
      <c r="CG348" s="251">
        <v>37633</v>
      </c>
      <c r="CH348" s="126"/>
      <c r="CK348" s="43" t="s">
        <v>2042</v>
      </c>
      <c r="CL348" s="43">
        <v>800</v>
      </c>
      <c r="CM348" s="43" t="s">
        <v>1396</v>
      </c>
      <c r="CP348" s="43" t="s">
        <v>2044</v>
      </c>
      <c r="CQ348" s="43">
        <v>111</v>
      </c>
      <c r="DR348" s="38"/>
    </row>
    <row r="349" spans="1:122" s="39" customFormat="1" hidden="1" x14ac:dyDescent="0.2">
      <c r="A349" s="44" t="str">
        <f t="shared" si="123"/>
        <v>Endicott</v>
      </c>
      <c r="B349" s="44" t="str">
        <f t="shared" si="140"/>
        <v>Tetrachloroethylene</v>
      </c>
      <c r="C349" s="38" t="s">
        <v>2587</v>
      </c>
      <c r="D349" s="38" t="str">
        <f t="shared" si="139"/>
        <v>LS</v>
      </c>
      <c r="E349" s="44" t="s">
        <v>372</v>
      </c>
      <c r="F349" s="155" t="str">
        <f t="shared" si="129"/>
        <v>Multiuse  (House 8)</v>
      </c>
      <c r="G349" s="44" t="str">
        <f t="shared" si="124"/>
        <v>residential/commercial</v>
      </c>
      <c r="H349" s="44" t="str">
        <f t="shared" si="125"/>
        <v>Basement - full</v>
      </c>
      <c r="I349" s="38"/>
      <c r="J349" s="38"/>
      <c r="K349" s="38"/>
      <c r="L349" s="44"/>
      <c r="M349" s="38" t="str">
        <f t="shared" si="141"/>
        <v>Y</v>
      </c>
      <c r="N349" s="38" t="str">
        <f t="shared" si="126"/>
        <v>Y</v>
      </c>
      <c r="O349" s="38" t="str">
        <f>IF(AJ349="","",IF(M349="N","n","Y"))</f>
        <v>Y</v>
      </c>
      <c r="P349" s="44"/>
      <c r="Q349" s="44"/>
      <c r="R349" s="44"/>
      <c r="S349" s="44"/>
      <c r="T349" s="44"/>
      <c r="U349" s="44"/>
      <c r="V349" s="44"/>
      <c r="W349" s="44"/>
      <c r="X349" s="44"/>
      <c r="Y349" s="38" t="str">
        <f t="shared" si="142"/>
        <v>Y</v>
      </c>
      <c r="Z349" s="38" t="str">
        <f t="shared" si="127"/>
        <v>Y</v>
      </c>
      <c r="AA349" s="38" t="str">
        <f>IF(AM349="","",IF(Y349="N","n","Y"))</f>
        <v>Y</v>
      </c>
      <c r="AC349" s="59">
        <v>5600</v>
      </c>
      <c r="AD349" s="204">
        <v>5.0000000000000001E-3</v>
      </c>
      <c r="AE349" s="38">
        <v>1</v>
      </c>
      <c r="AF349" s="38">
        <v>0</v>
      </c>
      <c r="AG349" s="125"/>
      <c r="AI349" s="123"/>
      <c r="AJ349" s="40">
        <f t="shared" si="121"/>
        <v>5600</v>
      </c>
      <c r="AK349" s="40"/>
      <c r="AL349" s="40"/>
      <c r="AM349" s="40">
        <f t="shared" si="130"/>
        <v>28</v>
      </c>
      <c r="AN349" s="39">
        <f t="shared" si="128"/>
        <v>3.8</v>
      </c>
      <c r="AO349" s="204"/>
      <c r="AP349" s="204">
        <f t="shared" si="122"/>
        <v>5.0000000000000001E-3</v>
      </c>
      <c r="AQ349" s="45"/>
      <c r="AR349" s="45"/>
      <c r="AS349" s="115"/>
      <c r="AT349" s="115"/>
      <c r="AU349" s="115">
        <f t="shared" si="131"/>
        <v>1</v>
      </c>
      <c r="AV349" s="115">
        <f t="shared" si="132"/>
        <v>0</v>
      </c>
      <c r="AY349" s="115"/>
      <c r="AZ349" s="115"/>
      <c r="BA349" s="43">
        <v>32</v>
      </c>
      <c r="BB349" s="43" t="s">
        <v>2013</v>
      </c>
      <c r="BC349" s="48" t="s">
        <v>1403</v>
      </c>
      <c r="BE349" s="37" t="s">
        <v>2345</v>
      </c>
      <c r="BG349" s="43">
        <v>72</v>
      </c>
      <c r="BH349" s="43" t="s">
        <v>607</v>
      </c>
      <c r="BJ349" s="43" t="s">
        <v>2466</v>
      </c>
      <c r="BK349" s="43" t="s">
        <v>1389</v>
      </c>
      <c r="BL349" s="43"/>
      <c r="BM349" s="43"/>
      <c r="BN349" s="43"/>
      <c r="BO349" s="43"/>
      <c r="BP349" s="48" t="s">
        <v>1406</v>
      </c>
      <c r="BQ349" s="43" t="s">
        <v>2472</v>
      </c>
      <c r="BR349" s="43" t="s">
        <v>279</v>
      </c>
      <c r="BS349" s="43" t="s">
        <v>2057</v>
      </c>
      <c r="BT349" s="43" t="s">
        <v>1990</v>
      </c>
      <c r="BU349" s="43"/>
      <c r="BV349" s="43"/>
      <c r="BW349" s="243">
        <v>37633</v>
      </c>
      <c r="BX349" s="243"/>
      <c r="BY349" s="48" t="s">
        <v>451</v>
      </c>
      <c r="BZ349" s="43">
        <v>28</v>
      </c>
      <c r="CA349" s="43" t="s">
        <v>1396</v>
      </c>
      <c r="CD349" s="124" t="s">
        <v>2044</v>
      </c>
      <c r="CE349" s="43">
        <v>1636</v>
      </c>
      <c r="CF349" s="43" t="s">
        <v>2026</v>
      </c>
      <c r="CG349" s="251">
        <v>37633</v>
      </c>
      <c r="CH349" s="126"/>
      <c r="CK349" s="43" t="s">
        <v>2042</v>
      </c>
      <c r="CL349" s="43">
        <v>5600</v>
      </c>
      <c r="CM349" s="43" t="s">
        <v>1396</v>
      </c>
      <c r="CP349" s="43" t="s">
        <v>2044</v>
      </c>
      <c r="CQ349" s="43">
        <v>109</v>
      </c>
      <c r="DR349" s="38"/>
    </row>
    <row r="350" spans="1:122" s="39" customFormat="1" hidden="1" x14ac:dyDescent="0.2">
      <c r="A350" s="44" t="str">
        <f t="shared" si="123"/>
        <v>Endicott</v>
      </c>
      <c r="B350" s="44" t="str">
        <f t="shared" si="140"/>
        <v>Trichloroethylene</v>
      </c>
      <c r="C350" s="38" t="s">
        <v>2587</v>
      </c>
      <c r="D350" s="38" t="str">
        <f t="shared" si="139"/>
        <v>LS</v>
      </c>
      <c r="E350" s="44" t="s">
        <v>372</v>
      </c>
      <c r="F350" s="155" t="str">
        <f t="shared" si="129"/>
        <v>Multiuse  (House 8)</v>
      </c>
      <c r="G350" s="44" t="str">
        <f t="shared" si="124"/>
        <v>residential/commercial</v>
      </c>
      <c r="H350" s="44" t="str">
        <f t="shared" si="125"/>
        <v>Basement - full</v>
      </c>
      <c r="I350" s="38"/>
      <c r="J350" s="38"/>
      <c r="K350" s="38"/>
      <c r="L350" s="44"/>
      <c r="M350" s="38" t="str">
        <f t="shared" si="141"/>
        <v>Y</v>
      </c>
      <c r="N350" s="38" t="str">
        <f t="shared" si="126"/>
        <v>Y</v>
      </c>
      <c r="O350" s="38" t="str">
        <f>IF(AJ350="","",IF(M350="N","n","Y"))</f>
        <v>Y</v>
      </c>
      <c r="P350" s="44"/>
      <c r="Q350" s="44"/>
      <c r="R350" s="44"/>
      <c r="S350" s="44"/>
      <c r="T350" s="44"/>
      <c r="U350" s="44"/>
      <c r="V350" s="44"/>
      <c r="W350" s="44"/>
      <c r="X350" s="44"/>
      <c r="Y350" s="38" t="str">
        <f t="shared" si="142"/>
        <v>Y</v>
      </c>
      <c r="Z350" s="38" t="str">
        <f t="shared" si="127"/>
        <v>Y</v>
      </c>
      <c r="AA350" s="38" t="str">
        <f>IF(AM350="","",IF(Y350="N","n","Y"))</f>
        <v>Y</v>
      </c>
      <c r="AC350" s="59">
        <v>12000</v>
      </c>
      <c r="AD350" s="204">
        <v>5.4166666666666669E-3</v>
      </c>
      <c r="AE350" s="38">
        <v>1</v>
      </c>
      <c r="AF350" s="38">
        <v>0</v>
      </c>
      <c r="AG350" s="125"/>
      <c r="AI350" s="123"/>
      <c r="AJ350" s="40">
        <f t="shared" si="121"/>
        <v>12000</v>
      </c>
      <c r="AK350" s="40"/>
      <c r="AL350" s="40"/>
      <c r="AM350" s="40">
        <f t="shared" si="130"/>
        <v>65</v>
      </c>
      <c r="AN350" s="39">
        <f t="shared" si="128"/>
        <v>0.5</v>
      </c>
      <c r="AO350" s="204"/>
      <c r="AP350" s="204">
        <f t="shared" si="122"/>
        <v>5.4166666666666669E-3</v>
      </c>
      <c r="AQ350" s="45"/>
      <c r="AR350" s="45"/>
      <c r="AS350" s="115"/>
      <c r="AT350" s="115"/>
      <c r="AU350" s="115">
        <f t="shared" si="131"/>
        <v>1</v>
      </c>
      <c r="AV350" s="115">
        <f t="shared" si="132"/>
        <v>0</v>
      </c>
      <c r="AY350" s="115"/>
      <c r="AZ350" s="115"/>
      <c r="BA350" s="43">
        <v>32</v>
      </c>
      <c r="BB350" s="43" t="s">
        <v>2013</v>
      </c>
      <c r="BC350" s="48" t="s">
        <v>1403</v>
      </c>
      <c r="BE350" s="37" t="s">
        <v>2345</v>
      </c>
      <c r="BG350" s="43">
        <v>72</v>
      </c>
      <c r="BH350" s="43" t="s">
        <v>607</v>
      </c>
      <c r="BJ350" s="43" t="s">
        <v>2466</v>
      </c>
      <c r="BK350" s="43" t="s">
        <v>1389</v>
      </c>
      <c r="BL350" s="43"/>
      <c r="BM350" s="43"/>
      <c r="BN350" s="43"/>
      <c r="BO350" s="43"/>
      <c r="BP350" s="48" t="s">
        <v>1406</v>
      </c>
      <c r="BQ350" s="43" t="s">
        <v>2472</v>
      </c>
      <c r="BR350" s="43" t="s">
        <v>279</v>
      </c>
      <c r="BS350" s="43" t="s">
        <v>1393</v>
      </c>
      <c r="BT350" s="43" t="s">
        <v>1990</v>
      </c>
      <c r="BU350" s="43"/>
      <c r="BV350" s="43"/>
      <c r="BW350" s="243">
        <v>37633</v>
      </c>
      <c r="BX350" s="243"/>
      <c r="BY350" s="48" t="s">
        <v>451</v>
      </c>
      <c r="BZ350" s="43">
        <v>65</v>
      </c>
      <c r="CA350" s="43" t="s">
        <v>1396</v>
      </c>
      <c r="CD350" s="124" t="s">
        <v>2044</v>
      </c>
      <c r="CE350" s="43">
        <v>1637</v>
      </c>
      <c r="CF350" s="43" t="s">
        <v>2026</v>
      </c>
      <c r="CG350" s="251">
        <v>37633</v>
      </c>
      <c r="CH350" s="126"/>
      <c r="CK350" s="43" t="s">
        <v>2042</v>
      </c>
      <c r="CL350" s="43">
        <v>12000</v>
      </c>
      <c r="CM350" s="43" t="s">
        <v>1396</v>
      </c>
      <c r="CP350" s="43" t="s">
        <v>2044</v>
      </c>
      <c r="CQ350" s="43">
        <v>110</v>
      </c>
      <c r="DR350" s="38"/>
    </row>
    <row r="351" spans="1:122" s="39" customFormat="1" hidden="1" x14ac:dyDescent="0.2">
      <c r="A351" s="44" t="str">
        <f t="shared" si="123"/>
        <v>Endicott</v>
      </c>
      <c r="B351" s="44" t="str">
        <f t="shared" si="140"/>
        <v>1,1,1-Trichloroethane</v>
      </c>
      <c r="C351" s="38" t="s">
        <v>2587</v>
      </c>
      <c r="D351" s="38" t="str">
        <f t="shared" si="139"/>
        <v>LS</v>
      </c>
      <c r="E351" s="44" t="s">
        <v>372</v>
      </c>
      <c r="F351" s="155" t="str">
        <f t="shared" si="129"/>
        <v>Multiuse 005</v>
      </c>
      <c r="G351" s="44" t="str">
        <f t="shared" si="124"/>
        <v>commercial</v>
      </c>
      <c r="H351" s="44" t="str">
        <f t="shared" si="125"/>
        <v>Basement - full</v>
      </c>
      <c r="I351" s="38"/>
      <c r="J351" s="38"/>
      <c r="K351" s="38"/>
      <c r="L351" s="44"/>
      <c r="M351" s="38" t="str">
        <f t="shared" si="141"/>
        <v>Y</v>
      </c>
      <c r="N351" s="38" t="str">
        <f t="shared" si="126"/>
        <v>Y</v>
      </c>
      <c r="O351" s="38" t="str">
        <f>IF(AJ351="","",IF(M351="N","n","Y"))</f>
        <v>Y</v>
      </c>
      <c r="P351" s="38"/>
      <c r="Q351" s="38"/>
      <c r="R351" s="38"/>
      <c r="S351" s="38"/>
      <c r="T351" s="38"/>
      <c r="U351" s="38"/>
      <c r="V351" s="38"/>
      <c r="W351" s="38"/>
      <c r="X351" s="38"/>
      <c r="Y351" s="38" t="str">
        <f t="shared" si="142"/>
        <v>Y</v>
      </c>
      <c r="Z351" s="38" t="str">
        <f t="shared" si="127"/>
        <v>n</v>
      </c>
      <c r="AA351" s="38" t="str">
        <f>IF(AM351="","",IF(Y351="N","n","Y"))</f>
        <v>Y</v>
      </c>
      <c r="AC351" s="59">
        <v>220</v>
      </c>
      <c r="AD351" s="204">
        <v>2.8181818181818182E-3</v>
      </c>
      <c r="AE351" s="38">
        <v>1</v>
      </c>
      <c r="AF351" s="38">
        <v>0</v>
      </c>
      <c r="AG351" s="125"/>
      <c r="AI351" s="123"/>
      <c r="AJ351" s="40">
        <f t="shared" si="121"/>
        <v>220</v>
      </c>
      <c r="AK351" s="40"/>
      <c r="AL351" s="40"/>
      <c r="AM351" s="40">
        <f t="shared" si="130"/>
        <v>0.62</v>
      </c>
      <c r="AN351" s="39">
        <f t="shared" si="128"/>
        <v>3.1</v>
      </c>
      <c r="AO351" s="204"/>
      <c r="AP351" s="204">
        <f t="shared" si="122"/>
        <v>2.8181818181818182E-3</v>
      </c>
      <c r="AQ351" s="45"/>
      <c r="AR351" s="45"/>
      <c r="AS351" s="115"/>
      <c r="AT351" s="115"/>
      <c r="AU351" s="115">
        <f t="shared" si="131"/>
        <v>1</v>
      </c>
      <c r="AV351" s="115">
        <f t="shared" si="132"/>
        <v>0</v>
      </c>
      <c r="AY351" s="115"/>
      <c r="AZ351" s="115"/>
      <c r="BA351" s="43">
        <v>32</v>
      </c>
      <c r="BB351" s="43" t="s">
        <v>2013</v>
      </c>
      <c r="BC351" s="48" t="s">
        <v>1403</v>
      </c>
      <c r="BE351" s="37" t="s">
        <v>2345</v>
      </c>
      <c r="BG351" s="43">
        <v>73</v>
      </c>
      <c r="BH351" s="43" t="s">
        <v>280</v>
      </c>
      <c r="BJ351" s="43" t="s">
        <v>2054</v>
      </c>
      <c r="BK351" s="43" t="s">
        <v>1389</v>
      </c>
      <c r="BL351" s="43">
        <v>7</v>
      </c>
      <c r="BM351" s="43" t="s">
        <v>1395</v>
      </c>
      <c r="BN351" s="43">
        <v>25</v>
      </c>
      <c r="BO351" s="43" t="s">
        <v>347</v>
      </c>
      <c r="BP351" s="48" t="s">
        <v>1406</v>
      </c>
      <c r="BQ351" s="43" t="s">
        <v>281</v>
      </c>
      <c r="BR351" s="43" t="s">
        <v>2524</v>
      </c>
      <c r="BS351" s="43" t="s">
        <v>558</v>
      </c>
      <c r="BT351" s="43" t="s">
        <v>1990</v>
      </c>
      <c r="BU351" s="43"/>
      <c r="BV351" s="43"/>
      <c r="BW351" s="243">
        <v>37633</v>
      </c>
      <c r="BX351" s="243"/>
      <c r="BY351" s="48" t="s">
        <v>451</v>
      </c>
      <c r="BZ351" s="43">
        <v>0.62</v>
      </c>
      <c r="CA351" s="43" t="s">
        <v>1396</v>
      </c>
      <c r="CD351" s="124" t="s">
        <v>2044</v>
      </c>
      <c r="CE351" s="43">
        <v>1663</v>
      </c>
      <c r="CF351" s="43" t="s">
        <v>2026</v>
      </c>
      <c r="CG351" s="251">
        <v>37633</v>
      </c>
      <c r="CH351" s="126"/>
      <c r="CK351" s="43" t="s">
        <v>1316</v>
      </c>
      <c r="CL351" s="43">
        <v>220</v>
      </c>
      <c r="CM351" s="43" t="s">
        <v>1396</v>
      </c>
      <c r="CP351" s="43" t="s">
        <v>2044</v>
      </c>
      <c r="CQ351" s="43">
        <v>119</v>
      </c>
      <c r="DR351" s="38"/>
    </row>
    <row r="352" spans="1:122" s="39" customFormat="1" hidden="1" x14ac:dyDescent="0.2">
      <c r="A352" s="44" t="str">
        <f t="shared" si="123"/>
        <v>Endicott</v>
      </c>
      <c r="B352" s="44" t="str">
        <f t="shared" si="140"/>
        <v>1,1,2-Trichloro-1,2,2-trifluoroethane</v>
      </c>
      <c r="C352" s="38" t="s">
        <v>2587</v>
      </c>
      <c r="D352" s="38" t="str">
        <f t="shared" si="139"/>
        <v>LS</v>
      </c>
      <c r="E352" s="44" t="s">
        <v>372</v>
      </c>
      <c r="F352" s="155" t="str">
        <f t="shared" si="129"/>
        <v>Multiuse 005</v>
      </c>
      <c r="G352" s="44" t="str">
        <f t="shared" si="124"/>
        <v>commercial</v>
      </c>
      <c r="H352" s="44" t="str">
        <f t="shared" si="125"/>
        <v>Basement - full</v>
      </c>
      <c r="I352" s="38"/>
      <c r="J352" s="38"/>
      <c r="K352" s="38"/>
      <c r="L352" s="44"/>
      <c r="M352" s="38" t="str">
        <f t="shared" si="141"/>
        <v>Y</v>
      </c>
      <c r="N352" s="38" t="str">
        <f t="shared" si="126"/>
        <v>n</v>
      </c>
      <c r="O352" s="38" t="s">
        <v>541</v>
      </c>
      <c r="P352" s="44" t="s">
        <v>310</v>
      </c>
      <c r="Q352" s="44"/>
      <c r="R352" s="44"/>
      <c r="S352" s="44"/>
      <c r="T352" s="44"/>
      <c r="U352" s="44"/>
      <c r="V352" s="44"/>
      <c r="W352" s="44"/>
      <c r="X352" s="44"/>
      <c r="Y352" s="38" t="str">
        <f t="shared" si="142"/>
        <v>Y</v>
      </c>
      <c r="Z352" s="38" t="str">
        <f t="shared" si="127"/>
        <v>n</v>
      </c>
      <c r="AA352" s="38" t="s">
        <v>541</v>
      </c>
      <c r="AC352" s="59">
        <v>14</v>
      </c>
      <c r="AD352" s="204">
        <v>4.7142857142857146E-2</v>
      </c>
      <c r="AE352" s="38">
        <v>1</v>
      </c>
      <c r="AF352" s="38">
        <v>0</v>
      </c>
      <c r="AG352" s="125"/>
      <c r="AI352" s="123"/>
      <c r="AJ352" s="40">
        <f t="shared" si="121"/>
        <v>14</v>
      </c>
      <c r="AK352" s="40"/>
      <c r="AL352" s="40"/>
      <c r="AM352" s="40">
        <f t="shared" si="130"/>
        <v>0.66</v>
      </c>
      <c r="AN352" s="39">
        <f t="shared" si="128"/>
        <v>1.8</v>
      </c>
      <c r="AO352" s="204"/>
      <c r="AP352" s="204">
        <f t="shared" si="122"/>
        <v>4.7142857142857146E-2</v>
      </c>
      <c r="AQ352" s="45"/>
      <c r="AR352" s="45"/>
      <c r="AS352" s="115"/>
      <c r="AT352" s="115"/>
      <c r="AU352" s="115">
        <f t="shared" si="131"/>
        <v>1</v>
      </c>
      <c r="AV352" s="115">
        <f t="shared" si="132"/>
        <v>0</v>
      </c>
      <c r="AY352" s="115"/>
      <c r="AZ352" s="115"/>
      <c r="BA352" s="43">
        <v>32</v>
      </c>
      <c r="BB352" s="43" t="s">
        <v>2013</v>
      </c>
      <c r="BC352" s="48" t="s">
        <v>1403</v>
      </c>
      <c r="BE352" s="37" t="s">
        <v>2345</v>
      </c>
      <c r="BG352" s="43">
        <v>73</v>
      </c>
      <c r="BH352" s="43" t="s">
        <v>280</v>
      </c>
      <c r="BJ352" s="43" t="s">
        <v>2054</v>
      </c>
      <c r="BK352" s="43" t="s">
        <v>1389</v>
      </c>
      <c r="BL352" s="43">
        <v>7</v>
      </c>
      <c r="BM352" s="43" t="s">
        <v>1395</v>
      </c>
      <c r="BN352" s="43">
        <v>25</v>
      </c>
      <c r="BO352" s="43" t="s">
        <v>347</v>
      </c>
      <c r="BP352" s="48" t="s">
        <v>1406</v>
      </c>
      <c r="BQ352" s="43" t="s">
        <v>281</v>
      </c>
      <c r="BR352" s="43" t="s">
        <v>2524</v>
      </c>
      <c r="BS352" s="43" t="s">
        <v>1132</v>
      </c>
      <c r="BT352" s="43" t="s">
        <v>1990</v>
      </c>
      <c r="BU352" s="43"/>
      <c r="BV352" s="43"/>
      <c r="BW352" s="243">
        <v>37633</v>
      </c>
      <c r="BX352" s="243"/>
      <c r="BY352" s="48" t="s">
        <v>451</v>
      </c>
      <c r="BZ352" s="43">
        <v>0.66</v>
      </c>
      <c r="CA352" s="43" t="s">
        <v>1396</v>
      </c>
      <c r="CD352" s="124" t="s">
        <v>2044</v>
      </c>
      <c r="CE352" s="43">
        <v>1667</v>
      </c>
      <c r="CF352" s="43" t="s">
        <v>2026</v>
      </c>
      <c r="CG352" s="251">
        <v>37633</v>
      </c>
      <c r="CH352" s="126"/>
      <c r="CK352" s="43" t="s">
        <v>1316</v>
      </c>
      <c r="CL352" s="43">
        <v>14</v>
      </c>
      <c r="CM352" s="43" t="s">
        <v>1396</v>
      </c>
      <c r="CP352" s="43" t="s">
        <v>2044</v>
      </c>
      <c r="CQ352" s="43">
        <v>120</v>
      </c>
      <c r="DR352" s="38"/>
    </row>
    <row r="353" spans="1:122" s="39" customFormat="1" hidden="1" x14ac:dyDescent="0.2">
      <c r="A353" s="44" t="str">
        <f t="shared" si="123"/>
        <v>Endicott</v>
      </c>
      <c r="B353" s="44" t="str">
        <f t="shared" si="140"/>
        <v>cis-1,2-Dichloroethylene</v>
      </c>
      <c r="C353" s="38" t="s">
        <v>2587</v>
      </c>
      <c r="D353" s="38" t="str">
        <f t="shared" si="139"/>
        <v>LS</v>
      </c>
      <c r="E353" s="44" t="s">
        <v>372</v>
      </c>
      <c r="F353" s="155" t="str">
        <f t="shared" si="129"/>
        <v>Multiuse 005</v>
      </c>
      <c r="G353" s="44" t="str">
        <f t="shared" si="124"/>
        <v>commercial</v>
      </c>
      <c r="H353" s="44" t="str">
        <f t="shared" si="125"/>
        <v>Basement - full</v>
      </c>
      <c r="I353" s="38"/>
      <c r="J353" s="38"/>
      <c r="K353" s="38"/>
      <c r="L353" s="44"/>
      <c r="M353" s="38" t="str">
        <f t="shared" si="141"/>
        <v>Y</v>
      </c>
      <c r="N353" s="38" t="str">
        <f t="shared" si="126"/>
        <v>Y</v>
      </c>
      <c r="O353" s="38" t="str">
        <f>IF(AJ353="","",IF(M353="N","n","Y"))</f>
        <v>Y</v>
      </c>
      <c r="P353" s="38"/>
      <c r="Q353" s="38"/>
      <c r="R353" s="38"/>
      <c r="S353" s="38"/>
      <c r="T353" s="38"/>
      <c r="U353" s="38"/>
      <c r="V353" s="38"/>
      <c r="W353" s="38"/>
      <c r="X353" s="38"/>
      <c r="Y353" s="38" t="str">
        <f t="shared" si="142"/>
        <v>Y</v>
      </c>
      <c r="Z353" s="38" t="str">
        <f t="shared" si="127"/>
        <v>Y</v>
      </c>
      <c r="AA353" s="38" t="str">
        <f>IF(AM353="","",IF(Y353="N","n","Y"))</f>
        <v>Y</v>
      </c>
      <c r="AC353" s="59">
        <v>89</v>
      </c>
      <c r="AD353" s="204">
        <v>3.9325842696629207E-3</v>
      </c>
      <c r="AE353" s="38">
        <v>1</v>
      </c>
      <c r="AF353" s="38">
        <v>0</v>
      </c>
      <c r="AG353" s="125"/>
      <c r="AI353" s="123"/>
      <c r="AJ353" s="40">
        <f t="shared" si="121"/>
        <v>89</v>
      </c>
      <c r="AK353" s="40"/>
      <c r="AL353" s="40"/>
      <c r="AM353" s="40">
        <f t="shared" si="130"/>
        <v>0.35</v>
      </c>
      <c r="AN353" s="39" t="str">
        <f t="shared" si="128"/>
        <v/>
      </c>
      <c r="AO353" s="204"/>
      <c r="AP353" s="204">
        <f t="shared" si="122"/>
        <v>3.9325842696629207E-3</v>
      </c>
      <c r="AQ353" s="45"/>
      <c r="AR353" s="45"/>
      <c r="AS353" s="115"/>
      <c r="AT353" s="115"/>
      <c r="AU353" s="115">
        <f t="shared" si="131"/>
        <v>1</v>
      </c>
      <c r="AV353" s="115">
        <f t="shared" si="132"/>
        <v>0</v>
      </c>
      <c r="AY353" s="115"/>
      <c r="AZ353" s="115"/>
      <c r="BA353" s="43">
        <v>32</v>
      </c>
      <c r="BB353" s="43" t="s">
        <v>2013</v>
      </c>
      <c r="BC353" s="48" t="s">
        <v>1403</v>
      </c>
      <c r="BE353" s="37" t="s">
        <v>2345</v>
      </c>
      <c r="BG353" s="43">
        <v>73</v>
      </c>
      <c r="BH353" s="43" t="s">
        <v>280</v>
      </c>
      <c r="BJ353" s="43" t="s">
        <v>2054</v>
      </c>
      <c r="BK353" s="43" t="s">
        <v>1389</v>
      </c>
      <c r="BL353" s="43">
        <v>7</v>
      </c>
      <c r="BM353" s="43" t="s">
        <v>1395</v>
      </c>
      <c r="BN353" s="43">
        <v>25</v>
      </c>
      <c r="BO353" s="43" t="s">
        <v>347</v>
      </c>
      <c r="BP353" s="48" t="s">
        <v>1406</v>
      </c>
      <c r="BQ353" s="43" t="s">
        <v>281</v>
      </c>
      <c r="BR353" s="43" t="s">
        <v>2524</v>
      </c>
      <c r="BS353" s="43" t="s">
        <v>1400</v>
      </c>
      <c r="BT353" s="43" t="s">
        <v>1990</v>
      </c>
      <c r="BU353" s="43"/>
      <c r="BV353" s="43"/>
      <c r="BW353" s="243">
        <v>37633</v>
      </c>
      <c r="BX353" s="243"/>
      <c r="BY353" s="48" t="s">
        <v>451</v>
      </c>
      <c r="BZ353" s="43">
        <v>0.35</v>
      </c>
      <c r="CA353" s="43" t="s">
        <v>1396</v>
      </c>
      <c r="CD353" s="124" t="s">
        <v>2044</v>
      </c>
      <c r="CE353" s="43">
        <v>1660</v>
      </c>
      <c r="CF353" s="43" t="s">
        <v>2026</v>
      </c>
      <c r="CG353" s="251">
        <v>37633</v>
      </c>
      <c r="CH353" s="126"/>
      <c r="CK353" s="43" t="s">
        <v>1316</v>
      </c>
      <c r="CL353" s="43">
        <v>89</v>
      </c>
      <c r="CM353" s="43" t="s">
        <v>1396</v>
      </c>
      <c r="CP353" s="43" t="s">
        <v>2044</v>
      </c>
      <c r="CQ353" s="43">
        <v>118</v>
      </c>
      <c r="DR353" s="38"/>
    </row>
    <row r="354" spans="1:122" s="39" customFormat="1" hidden="1" x14ac:dyDescent="0.2">
      <c r="A354" s="44" t="str">
        <f t="shared" si="123"/>
        <v>Endicott</v>
      </c>
      <c r="B354" s="44" t="str">
        <f t="shared" si="140"/>
        <v>Tetrachloroethylene</v>
      </c>
      <c r="C354" s="38" t="s">
        <v>2587</v>
      </c>
      <c r="D354" s="38" t="str">
        <f t="shared" si="139"/>
        <v>LS</v>
      </c>
      <c r="E354" s="44" t="s">
        <v>372</v>
      </c>
      <c r="F354" s="155" t="str">
        <f t="shared" si="129"/>
        <v>Multiuse 005</v>
      </c>
      <c r="G354" s="44" t="str">
        <f t="shared" si="124"/>
        <v>commercial</v>
      </c>
      <c r="H354" s="44" t="str">
        <f t="shared" si="125"/>
        <v>Basement - full</v>
      </c>
      <c r="I354" s="38"/>
      <c r="J354" s="38"/>
      <c r="K354" s="38"/>
      <c r="L354" s="44"/>
      <c r="M354" s="38" t="str">
        <f t="shared" si="141"/>
        <v>Y</v>
      </c>
      <c r="N354" s="38" t="str">
        <f t="shared" si="126"/>
        <v>Y</v>
      </c>
      <c r="O354" s="38" t="str">
        <f>IF(AJ354="","",IF(M354="N","n","Y"))</f>
        <v>Y</v>
      </c>
      <c r="P354" s="38"/>
      <c r="Q354" s="38"/>
      <c r="R354" s="38"/>
      <c r="S354" s="38"/>
      <c r="T354" s="38"/>
      <c r="U354" s="38"/>
      <c r="V354" s="38"/>
      <c r="W354" s="38"/>
      <c r="X354" s="38"/>
      <c r="Y354" s="38" t="str">
        <f t="shared" si="142"/>
        <v>Y</v>
      </c>
      <c r="Z354" s="38" t="str">
        <f t="shared" si="127"/>
        <v>n</v>
      </c>
      <c r="AA354" s="38" t="str">
        <f>IF(AM354="","",IF(Y354="N","n","Y"))</f>
        <v>Y</v>
      </c>
      <c r="AC354" s="59">
        <v>810</v>
      </c>
      <c r="AD354" s="204">
        <v>1.9753086419753087E-3</v>
      </c>
      <c r="AE354" s="38">
        <v>1</v>
      </c>
      <c r="AF354" s="38">
        <v>0</v>
      </c>
      <c r="AG354" s="125"/>
      <c r="AI354" s="123"/>
      <c r="AJ354" s="40">
        <f t="shared" ref="AJ354:AJ417" si="143">IF(CL354="","",IF(CM354="mg/m3",1000*CL354,IF(CM354="ppbv",CL354*INDEX(ppbv_ug_m3,MATCH(BS354,ChemName,0)),CL354)))</f>
        <v>810</v>
      </c>
      <c r="AK354" s="40"/>
      <c r="AL354" s="40"/>
      <c r="AM354" s="40">
        <f t="shared" si="130"/>
        <v>1.6</v>
      </c>
      <c r="AN354" s="39">
        <f t="shared" si="128"/>
        <v>3.8</v>
      </c>
      <c r="AO354" s="204"/>
      <c r="AP354" s="204">
        <f t="shared" ref="AP354:AP417" si="144">IF(AJ354="","",AM354/AJ354)</f>
        <v>1.9753086419753087E-3</v>
      </c>
      <c r="AQ354" s="45"/>
      <c r="AR354" s="45"/>
      <c r="AS354" s="115"/>
      <c r="AT354" s="115"/>
      <c r="AU354" s="115">
        <f t="shared" si="131"/>
        <v>1</v>
      </c>
      <c r="AV354" s="115">
        <f t="shared" si="132"/>
        <v>0</v>
      </c>
      <c r="AY354" s="115"/>
      <c r="AZ354" s="115"/>
      <c r="BA354" s="43">
        <v>32</v>
      </c>
      <c r="BB354" s="43" t="s">
        <v>2013</v>
      </c>
      <c r="BC354" s="48" t="s">
        <v>1403</v>
      </c>
      <c r="BE354" s="37" t="s">
        <v>2345</v>
      </c>
      <c r="BG354" s="43">
        <v>73</v>
      </c>
      <c r="BH354" s="43" t="s">
        <v>280</v>
      </c>
      <c r="BJ354" s="43" t="s">
        <v>2054</v>
      </c>
      <c r="BK354" s="43" t="s">
        <v>1389</v>
      </c>
      <c r="BL354" s="43">
        <v>7</v>
      </c>
      <c r="BM354" s="43" t="s">
        <v>1395</v>
      </c>
      <c r="BN354" s="43">
        <v>25</v>
      </c>
      <c r="BO354" s="43" t="s">
        <v>347</v>
      </c>
      <c r="BP354" s="48" t="s">
        <v>1406</v>
      </c>
      <c r="BQ354" s="43" t="s">
        <v>281</v>
      </c>
      <c r="BR354" s="43" t="s">
        <v>2524</v>
      </c>
      <c r="BS354" s="43" t="s">
        <v>2057</v>
      </c>
      <c r="BT354" s="43" t="s">
        <v>1990</v>
      </c>
      <c r="BU354" s="43"/>
      <c r="BV354" s="43"/>
      <c r="BW354" s="243">
        <v>37633</v>
      </c>
      <c r="BX354" s="243"/>
      <c r="BY354" s="48" t="s">
        <v>451</v>
      </c>
      <c r="BZ354" s="43">
        <v>1.6</v>
      </c>
      <c r="CA354" s="43" t="s">
        <v>1396</v>
      </c>
      <c r="CD354" s="124" t="s">
        <v>2044</v>
      </c>
      <c r="CE354" s="43">
        <v>1658</v>
      </c>
      <c r="CF354" s="43" t="s">
        <v>2026</v>
      </c>
      <c r="CG354" s="251">
        <v>37633</v>
      </c>
      <c r="CH354" s="126"/>
      <c r="CK354" s="43" t="s">
        <v>1316</v>
      </c>
      <c r="CL354" s="43">
        <v>810</v>
      </c>
      <c r="CM354" s="43" t="s">
        <v>1396</v>
      </c>
      <c r="CP354" s="43" t="s">
        <v>2044</v>
      </c>
      <c r="CQ354" s="43">
        <v>116</v>
      </c>
      <c r="DR354" s="38"/>
    </row>
    <row r="355" spans="1:122" s="39" customFormat="1" hidden="1" x14ac:dyDescent="0.2">
      <c r="A355" s="44" t="str">
        <f t="shared" si="123"/>
        <v>Endicott</v>
      </c>
      <c r="B355" s="44" t="str">
        <f t="shared" si="140"/>
        <v>Trichloroethylene</v>
      </c>
      <c r="C355" s="38" t="s">
        <v>2587</v>
      </c>
      <c r="D355" s="38" t="str">
        <f t="shared" si="139"/>
        <v>LS</v>
      </c>
      <c r="E355" s="44" t="s">
        <v>372</v>
      </c>
      <c r="F355" s="155" t="str">
        <f t="shared" si="129"/>
        <v>Multiuse 005</v>
      </c>
      <c r="G355" s="44" t="str">
        <f t="shared" si="124"/>
        <v>commercial</v>
      </c>
      <c r="H355" s="44" t="str">
        <f t="shared" si="125"/>
        <v>Basement - full</v>
      </c>
      <c r="I355" s="38"/>
      <c r="J355" s="38"/>
      <c r="K355" s="38"/>
      <c r="L355" s="44"/>
      <c r="M355" s="38" t="str">
        <f t="shared" si="141"/>
        <v>Y</v>
      </c>
      <c r="N355" s="38" t="str">
        <f t="shared" si="126"/>
        <v>Y</v>
      </c>
      <c r="O355" s="38" t="str">
        <f>IF(AJ355="","",IF(M355="N","n","Y"))</f>
        <v>Y</v>
      </c>
      <c r="P355" s="38"/>
      <c r="Q355" s="38"/>
      <c r="R355" s="38"/>
      <c r="S355" s="38"/>
      <c r="T355" s="38"/>
      <c r="U355" s="38"/>
      <c r="V355" s="38"/>
      <c r="W355" s="38"/>
      <c r="X355" s="38"/>
      <c r="Y355" s="38" t="str">
        <f t="shared" si="142"/>
        <v>Y</v>
      </c>
      <c r="Z355" s="38" t="str">
        <f t="shared" si="127"/>
        <v>Y</v>
      </c>
      <c r="AA355" s="38" t="str">
        <f>IF(AM355="","",IF(Y355="N","n","Y"))</f>
        <v>Y</v>
      </c>
      <c r="AC355" s="59">
        <v>1800</v>
      </c>
      <c r="AD355" s="204">
        <v>2.0555555555555557E-3</v>
      </c>
      <c r="AE355" s="38">
        <v>1</v>
      </c>
      <c r="AF355" s="38">
        <v>0</v>
      </c>
      <c r="AG355" s="125"/>
      <c r="AI355" s="123"/>
      <c r="AJ355" s="40">
        <f t="shared" si="143"/>
        <v>1800</v>
      </c>
      <c r="AK355" s="40"/>
      <c r="AL355" s="40"/>
      <c r="AM355" s="40">
        <f t="shared" si="130"/>
        <v>3.7</v>
      </c>
      <c r="AN355" s="39">
        <f t="shared" si="128"/>
        <v>0.5</v>
      </c>
      <c r="AO355" s="204"/>
      <c r="AP355" s="204">
        <f t="shared" si="144"/>
        <v>2.0555555555555557E-3</v>
      </c>
      <c r="AQ355" s="45"/>
      <c r="AR355" s="45"/>
      <c r="AS355" s="115"/>
      <c r="AT355" s="115"/>
      <c r="AU355" s="115">
        <f t="shared" si="131"/>
        <v>1</v>
      </c>
      <c r="AV355" s="115">
        <f t="shared" si="132"/>
        <v>0</v>
      </c>
      <c r="AY355" s="115"/>
      <c r="AZ355" s="115"/>
      <c r="BA355" s="43">
        <v>32</v>
      </c>
      <c r="BB355" s="43" t="s">
        <v>2013</v>
      </c>
      <c r="BC355" s="48" t="s">
        <v>1403</v>
      </c>
      <c r="BE355" s="37" t="s">
        <v>2345</v>
      </c>
      <c r="BG355" s="43">
        <v>73</v>
      </c>
      <c r="BH355" s="43" t="s">
        <v>280</v>
      </c>
      <c r="BJ355" s="43" t="s">
        <v>2054</v>
      </c>
      <c r="BK355" s="43" t="s">
        <v>1389</v>
      </c>
      <c r="BL355" s="43">
        <v>7</v>
      </c>
      <c r="BM355" s="43" t="s">
        <v>1395</v>
      </c>
      <c r="BN355" s="43">
        <v>25</v>
      </c>
      <c r="BO355" s="43" t="s">
        <v>347</v>
      </c>
      <c r="BP355" s="48" t="s">
        <v>1406</v>
      </c>
      <c r="BQ355" s="43" t="s">
        <v>281</v>
      </c>
      <c r="BR355" s="43" t="s">
        <v>2524</v>
      </c>
      <c r="BS355" s="43" t="s">
        <v>1393</v>
      </c>
      <c r="BT355" s="43" t="s">
        <v>1990</v>
      </c>
      <c r="BU355" s="43"/>
      <c r="BV355" s="43"/>
      <c r="BW355" s="243">
        <v>37633</v>
      </c>
      <c r="BX355" s="243"/>
      <c r="BY355" s="48" t="s">
        <v>451</v>
      </c>
      <c r="BZ355" s="43">
        <v>3.7</v>
      </c>
      <c r="CA355" s="43" t="s">
        <v>1396</v>
      </c>
      <c r="CD355" s="124" t="s">
        <v>2044</v>
      </c>
      <c r="CE355" s="43">
        <v>1659</v>
      </c>
      <c r="CF355" s="43" t="s">
        <v>2026</v>
      </c>
      <c r="CG355" s="251">
        <v>37633</v>
      </c>
      <c r="CH355" s="126"/>
      <c r="CK355" s="43" t="s">
        <v>1316</v>
      </c>
      <c r="CL355" s="43">
        <v>1800</v>
      </c>
      <c r="CM355" s="43" t="s">
        <v>1396</v>
      </c>
      <c r="CP355" s="43" t="s">
        <v>2044</v>
      </c>
      <c r="CQ355" s="43">
        <v>117</v>
      </c>
      <c r="DR355" s="38"/>
    </row>
    <row r="356" spans="1:122" s="39" customFormat="1" hidden="1" x14ac:dyDescent="0.2">
      <c r="A356" s="44" t="str">
        <f t="shared" si="123"/>
        <v>Endicott</v>
      </c>
      <c r="B356" s="44" t="str">
        <f t="shared" si="140"/>
        <v>1,1,1-Trichloroethane</v>
      </c>
      <c r="C356" s="38" t="s">
        <v>2587</v>
      </c>
      <c r="D356" s="38" t="str">
        <f t="shared" si="139"/>
        <v>LS</v>
      </c>
      <c r="E356" s="44" t="s">
        <v>372</v>
      </c>
      <c r="F356" s="155" t="str">
        <f t="shared" si="129"/>
        <v>Multiuse 006</v>
      </c>
      <c r="G356" s="44" t="str">
        <f t="shared" si="124"/>
        <v>commercial</v>
      </c>
      <c r="H356" s="44" t="str">
        <f t="shared" si="125"/>
        <v>Basement - full</v>
      </c>
      <c r="I356" s="38"/>
      <c r="J356" s="38"/>
      <c r="K356" s="38"/>
      <c r="L356" s="44"/>
      <c r="M356" s="38" t="str">
        <f t="shared" si="141"/>
        <v>Y</v>
      </c>
      <c r="N356" s="38" t="str">
        <f t="shared" si="126"/>
        <v>Y</v>
      </c>
      <c r="O356" s="38" t="str">
        <f>IF(AJ356="","",IF(M356="N","n","Y"))</f>
        <v>Y</v>
      </c>
      <c r="P356" s="38"/>
      <c r="Q356" s="38"/>
      <c r="R356" s="38"/>
      <c r="S356" s="38"/>
      <c r="T356" s="38"/>
      <c r="U356" s="38"/>
      <c r="V356" s="38"/>
      <c r="W356" s="38"/>
      <c r="X356" s="38"/>
      <c r="Y356" s="38" t="str">
        <f t="shared" si="142"/>
        <v>Y</v>
      </c>
      <c r="Z356" s="38" t="str">
        <f t="shared" si="127"/>
        <v>n</v>
      </c>
      <c r="AA356" s="38" t="str">
        <f>IF(AM356="","",IF(Y356="N","n","Y"))</f>
        <v>Y</v>
      </c>
      <c r="AC356" s="59">
        <v>410</v>
      </c>
      <c r="AD356" s="204">
        <v>1.1951219512195122E-3</v>
      </c>
      <c r="AE356" s="38">
        <v>1</v>
      </c>
      <c r="AF356" s="38">
        <v>0</v>
      </c>
      <c r="AG356" s="125"/>
      <c r="AI356" s="123"/>
      <c r="AJ356" s="40">
        <f t="shared" si="143"/>
        <v>410</v>
      </c>
      <c r="AK356" s="40"/>
      <c r="AL356" s="40"/>
      <c r="AM356" s="40">
        <f t="shared" si="130"/>
        <v>0.49</v>
      </c>
      <c r="AN356" s="39">
        <f t="shared" si="128"/>
        <v>3.1</v>
      </c>
      <c r="AO356" s="204"/>
      <c r="AP356" s="204">
        <f t="shared" si="144"/>
        <v>1.1951219512195122E-3</v>
      </c>
      <c r="AQ356" s="45"/>
      <c r="AR356" s="45"/>
      <c r="AS356" s="115"/>
      <c r="AT356" s="115"/>
      <c r="AU356" s="115">
        <f t="shared" si="131"/>
        <v>1</v>
      </c>
      <c r="AV356" s="115">
        <f t="shared" si="132"/>
        <v>0</v>
      </c>
      <c r="AY356" s="115"/>
      <c r="AZ356" s="115"/>
      <c r="BA356" s="43">
        <v>32</v>
      </c>
      <c r="BB356" s="43" t="s">
        <v>2013</v>
      </c>
      <c r="BC356" s="48" t="s">
        <v>1403</v>
      </c>
      <c r="BE356" s="37" t="s">
        <v>2345</v>
      </c>
      <c r="BG356" s="43">
        <v>74</v>
      </c>
      <c r="BH356" s="43" t="s">
        <v>2525</v>
      </c>
      <c r="BJ356" s="43" t="s">
        <v>2054</v>
      </c>
      <c r="BK356" s="43" t="s">
        <v>1389</v>
      </c>
      <c r="BL356" s="43">
        <v>6</v>
      </c>
      <c r="BM356" s="43" t="s">
        <v>1395</v>
      </c>
      <c r="BN356" s="43">
        <v>25</v>
      </c>
      <c r="BO356" s="43" t="s">
        <v>347</v>
      </c>
      <c r="BP356" s="48" t="s">
        <v>1406</v>
      </c>
      <c r="BQ356" s="43" t="s">
        <v>2676</v>
      </c>
      <c r="BR356" s="43" t="s">
        <v>2677</v>
      </c>
      <c r="BS356" s="43" t="s">
        <v>558</v>
      </c>
      <c r="BT356" s="43" t="s">
        <v>1990</v>
      </c>
      <c r="BU356" s="43"/>
      <c r="BV356" s="43"/>
      <c r="BW356" s="243">
        <v>37634</v>
      </c>
      <c r="BX356" s="243"/>
      <c r="BY356" s="48" t="s">
        <v>451</v>
      </c>
      <c r="BZ356" s="43">
        <v>0.49</v>
      </c>
      <c r="CA356" s="43" t="s">
        <v>1396</v>
      </c>
      <c r="CD356" s="124" t="s">
        <v>2044</v>
      </c>
      <c r="CE356" s="43">
        <v>1674</v>
      </c>
      <c r="CF356" s="43" t="s">
        <v>2026</v>
      </c>
      <c r="CG356" s="251">
        <v>37634</v>
      </c>
      <c r="CH356" s="126"/>
      <c r="CK356" s="43" t="s">
        <v>2042</v>
      </c>
      <c r="CL356" s="43">
        <v>410</v>
      </c>
      <c r="CM356" s="43" t="s">
        <v>1396</v>
      </c>
      <c r="CP356" s="43" t="s">
        <v>2044</v>
      </c>
      <c r="CQ356" s="43">
        <v>122</v>
      </c>
      <c r="DR356" s="38"/>
    </row>
    <row r="357" spans="1:122" s="39" customFormat="1" hidden="1" x14ac:dyDescent="0.2">
      <c r="A357" s="44" t="str">
        <f t="shared" si="123"/>
        <v>Endicott</v>
      </c>
      <c r="B357" s="44" t="str">
        <f t="shared" si="140"/>
        <v>1,1,2-Trichloro-1,2,2-trifluoroethane</v>
      </c>
      <c r="C357" s="38" t="s">
        <v>2587</v>
      </c>
      <c r="D357" s="38" t="str">
        <f t="shared" si="139"/>
        <v>LS</v>
      </c>
      <c r="E357" s="44" t="s">
        <v>372</v>
      </c>
      <c r="F357" s="155" t="str">
        <f t="shared" si="129"/>
        <v>Multiuse 006</v>
      </c>
      <c r="G357" s="44" t="str">
        <f t="shared" si="124"/>
        <v>commercial</v>
      </c>
      <c r="H357" s="44" t="str">
        <f t="shared" si="125"/>
        <v>Basement - full</v>
      </c>
      <c r="I357" s="38"/>
      <c r="J357" s="38"/>
      <c r="K357" s="38"/>
      <c r="L357" s="44"/>
      <c r="M357" s="38" t="str">
        <f t="shared" si="141"/>
        <v>Y</v>
      </c>
      <c r="N357" s="38" t="str">
        <f t="shared" si="126"/>
        <v>n</v>
      </c>
      <c r="O357" s="38" t="s">
        <v>541</v>
      </c>
      <c r="P357" s="44" t="s">
        <v>310</v>
      </c>
      <c r="Q357" s="44"/>
      <c r="R357" s="44"/>
      <c r="S357" s="44"/>
      <c r="T357" s="44"/>
      <c r="U357" s="44"/>
      <c r="V357" s="44"/>
      <c r="W357" s="44"/>
      <c r="X357" s="44"/>
      <c r="Y357" s="38" t="str">
        <f t="shared" si="142"/>
        <v>Y</v>
      </c>
      <c r="Z357" s="38" t="str">
        <f t="shared" si="127"/>
        <v>n</v>
      </c>
      <c r="AA357" s="38" t="s">
        <v>541</v>
      </c>
      <c r="AC357" s="59">
        <v>27</v>
      </c>
      <c r="AD357" s="204">
        <v>2.5185185185185185E-2</v>
      </c>
      <c r="AE357" s="38">
        <v>1</v>
      </c>
      <c r="AF357" s="38">
        <v>0</v>
      </c>
      <c r="AG357" s="125"/>
      <c r="AI357" s="123"/>
      <c r="AJ357" s="40">
        <f t="shared" si="143"/>
        <v>27</v>
      </c>
      <c r="AK357" s="40"/>
      <c r="AL357" s="40"/>
      <c r="AM357" s="40">
        <f t="shared" si="130"/>
        <v>0.68</v>
      </c>
      <c r="AN357" s="39">
        <f t="shared" si="128"/>
        <v>1.8</v>
      </c>
      <c r="AO357" s="204"/>
      <c r="AP357" s="204">
        <f t="shared" si="144"/>
        <v>2.5185185185185185E-2</v>
      </c>
      <c r="AQ357" s="45"/>
      <c r="AR357" s="45"/>
      <c r="AS357" s="115"/>
      <c r="AT357" s="115"/>
      <c r="AU357" s="115">
        <f t="shared" si="131"/>
        <v>1</v>
      </c>
      <c r="AV357" s="115">
        <f t="shared" si="132"/>
        <v>0</v>
      </c>
      <c r="AY357" s="115"/>
      <c r="AZ357" s="115"/>
      <c r="BA357" s="43">
        <v>32</v>
      </c>
      <c r="BB357" s="43" t="s">
        <v>2013</v>
      </c>
      <c r="BC357" s="48" t="s">
        <v>1403</v>
      </c>
      <c r="BE357" s="37" t="s">
        <v>2345</v>
      </c>
      <c r="BG357" s="43">
        <v>74</v>
      </c>
      <c r="BH357" s="43" t="s">
        <v>2525</v>
      </c>
      <c r="BJ357" s="43" t="s">
        <v>2054</v>
      </c>
      <c r="BK357" s="43" t="s">
        <v>1389</v>
      </c>
      <c r="BL357" s="43">
        <v>6</v>
      </c>
      <c r="BM357" s="43" t="s">
        <v>1395</v>
      </c>
      <c r="BN357" s="43">
        <v>25</v>
      </c>
      <c r="BO357" s="43" t="s">
        <v>347</v>
      </c>
      <c r="BP357" s="48" t="s">
        <v>1406</v>
      </c>
      <c r="BQ357" s="43" t="s">
        <v>2676</v>
      </c>
      <c r="BR357" s="43" t="s">
        <v>2677</v>
      </c>
      <c r="BS357" s="43" t="s">
        <v>1132</v>
      </c>
      <c r="BT357" s="43" t="s">
        <v>1990</v>
      </c>
      <c r="BU357" s="43"/>
      <c r="BV357" s="43"/>
      <c r="BW357" s="243">
        <v>37634</v>
      </c>
      <c r="BX357" s="243"/>
      <c r="BY357" s="48" t="s">
        <v>451</v>
      </c>
      <c r="BZ357" s="43">
        <v>0.68</v>
      </c>
      <c r="CA357" s="43" t="s">
        <v>1396</v>
      </c>
      <c r="CD357" s="124" t="s">
        <v>2044</v>
      </c>
      <c r="CE357" s="43">
        <v>1678</v>
      </c>
      <c r="CF357" s="43" t="s">
        <v>2026</v>
      </c>
      <c r="CG357" s="251">
        <v>37634</v>
      </c>
      <c r="CH357" s="126"/>
      <c r="CK357" s="43" t="s">
        <v>2042</v>
      </c>
      <c r="CL357" s="43">
        <v>27</v>
      </c>
      <c r="CM357" s="43" t="s">
        <v>1396</v>
      </c>
      <c r="CP357" s="43" t="s">
        <v>2044</v>
      </c>
      <c r="CQ357" s="43">
        <v>123</v>
      </c>
      <c r="DR357" s="38"/>
    </row>
    <row r="358" spans="1:122" s="39" customFormat="1" hidden="1" x14ac:dyDescent="0.2">
      <c r="A358" s="44" t="str">
        <f t="shared" si="123"/>
        <v>Endicott</v>
      </c>
      <c r="B358" s="44" t="str">
        <f t="shared" si="140"/>
        <v>Trichloroethylene</v>
      </c>
      <c r="C358" s="38" t="s">
        <v>2587</v>
      </c>
      <c r="D358" s="38" t="str">
        <f t="shared" si="139"/>
        <v>LS</v>
      </c>
      <c r="E358" s="44" t="s">
        <v>372</v>
      </c>
      <c r="F358" s="155" t="str">
        <f t="shared" si="129"/>
        <v>Multiuse 006</v>
      </c>
      <c r="G358" s="44" t="str">
        <f t="shared" si="124"/>
        <v>commercial</v>
      </c>
      <c r="H358" s="44" t="str">
        <f t="shared" si="125"/>
        <v>Basement - full</v>
      </c>
      <c r="I358" s="38"/>
      <c r="J358" s="38"/>
      <c r="K358" s="38"/>
      <c r="L358" s="44"/>
      <c r="M358" s="38" t="str">
        <f t="shared" si="141"/>
        <v>Y</v>
      </c>
      <c r="N358" s="38" t="str">
        <f t="shared" si="126"/>
        <v>Y</v>
      </c>
      <c r="O358" s="38" t="str">
        <f t="shared" ref="O358:O366" si="145">IF(AJ358="","",IF(M358="N","n","Y"))</f>
        <v>Y</v>
      </c>
      <c r="P358" s="38"/>
      <c r="Q358" s="38"/>
      <c r="R358" s="38"/>
      <c r="S358" s="38"/>
      <c r="T358" s="38"/>
      <c r="U358" s="38"/>
      <c r="V358" s="38"/>
      <c r="W358" s="38"/>
      <c r="X358" s="38"/>
      <c r="Y358" s="38" t="str">
        <f t="shared" si="142"/>
        <v>Y</v>
      </c>
      <c r="Z358" s="38" t="str">
        <f t="shared" si="127"/>
        <v>Y</v>
      </c>
      <c r="AA358" s="38" t="str">
        <f t="shared" ref="AA358:AA366" si="146">IF(AM358="","",IF(Y358="N","n","Y"))</f>
        <v>Y</v>
      </c>
      <c r="AC358" s="59">
        <v>2900</v>
      </c>
      <c r="AD358" s="204">
        <v>2.5862068965517242E-4</v>
      </c>
      <c r="AE358" s="38">
        <v>1</v>
      </c>
      <c r="AF358" s="38">
        <v>0</v>
      </c>
      <c r="AG358" s="125"/>
      <c r="AI358" s="123"/>
      <c r="AJ358" s="40">
        <f t="shared" si="143"/>
        <v>2900</v>
      </c>
      <c r="AK358" s="40"/>
      <c r="AL358" s="40"/>
      <c r="AM358" s="40">
        <f t="shared" si="130"/>
        <v>0.75</v>
      </c>
      <c r="AN358" s="39">
        <f t="shared" si="128"/>
        <v>0.5</v>
      </c>
      <c r="AO358" s="204"/>
      <c r="AP358" s="204">
        <f t="shared" si="144"/>
        <v>2.5862068965517242E-4</v>
      </c>
      <c r="AQ358" s="45"/>
      <c r="AR358" s="45"/>
      <c r="AS358" s="115"/>
      <c r="AT358" s="115"/>
      <c r="AU358" s="115">
        <f t="shared" si="131"/>
        <v>1</v>
      </c>
      <c r="AV358" s="115">
        <f t="shared" si="132"/>
        <v>0</v>
      </c>
      <c r="AY358" s="115"/>
      <c r="AZ358" s="115"/>
      <c r="BA358" s="43">
        <v>32</v>
      </c>
      <c r="BB358" s="43" t="s">
        <v>2013</v>
      </c>
      <c r="BC358" s="48" t="s">
        <v>1403</v>
      </c>
      <c r="BE358" s="37" t="s">
        <v>2345</v>
      </c>
      <c r="BG358" s="43">
        <v>74</v>
      </c>
      <c r="BH358" s="43" t="s">
        <v>2525</v>
      </c>
      <c r="BJ358" s="43" t="s">
        <v>2054</v>
      </c>
      <c r="BK358" s="43" t="s">
        <v>1389</v>
      </c>
      <c r="BL358" s="43">
        <v>6</v>
      </c>
      <c r="BM358" s="43" t="s">
        <v>1395</v>
      </c>
      <c r="BN358" s="43">
        <v>25</v>
      </c>
      <c r="BO358" s="43" t="s">
        <v>347</v>
      </c>
      <c r="BP358" s="48" t="s">
        <v>1406</v>
      </c>
      <c r="BQ358" s="43" t="s">
        <v>2676</v>
      </c>
      <c r="BR358" s="43" t="s">
        <v>2677</v>
      </c>
      <c r="BS358" s="43" t="s">
        <v>1393</v>
      </c>
      <c r="BT358" s="43" t="s">
        <v>1990</v>
      </c>
      <c r="BU358" s="43"/>
      <c r="BV358" s="43"/>
      <c r="BW358" s="243">
        <v>37634</v>
      </c>
      <c r="BX358" s="243"/>
      <c r="BY358" s="48" t="s">
        <v>451</v>
      </c>
      <c r="BZ358" s="43">
        <v>0.75</v>
      </c>
      <c r="CA358" s="43" t="s">
        <v>1396</v>
      </c>
      <c r="CD358" s="124" t="s">
        <v>2044</v>
      </c>
      <c r="CE358" s="43">
        <v>1670</v>
      </c>
      <c r="CF358" s="43" t="s">
        <v>2026</v>
      </c>
      <c r="CG358" s="251">
        <v>37634</v>
      </c>
      <c r="CH358" s="126"/>
      <c r="CK358" s="43" t="s">
        <v>2042</v>
      </c>
      <c r="CL358" s="43">
        <v>2900</v>
      </c>
      <c r="CM358" s="43" t="s">
        <v>1396</v>
      </c>
      <c r="CP358" s="43" t="s">
        <v>2044</v>
      </c>
      <c r="CQ358" s="43">
        <v>121</v>
      </c>
      <c r="DR358" s="38"/>
    </row>
    <row r="359" spans="1:122" s="39" customFormat="1" hidden="1" x14ac:dyDescent="0.2">
      <c r="A359" s="44" t="str">
        <f t="shared" si="123"/>
        <v>Endicott</v>
      </c>
      <c r="B359" s="44" t="str">
        <f t="shared" si="140"/>
        <v>1,1,1-Trichloroethane</v>
      </c>
      <c r="C359" s="38" t="s">
        <v>2587</v>
      </c>
      <c r="D359" s="38" t="str">
        <f t="shared" si="139"/>
        <v>LS</v>
      </c>
      <c r="E359" s="44" t="s">
        <v>372</v>
      </c>
      <c r="F359" s="155" t="str">
        <f t="shared" si="129"/>
        <v>Multiuse 007</v>
      </c>
      <c r="G359" s="44" t="str">
        <f t="shared" si="124"/>
        <v>commercial</v>
      </c>
      <c r="H359" s="44" t="str">
        <f t="shared" si="125"/>
        <v>Basement - full</v>
      </c>
      <c r="I359" s="38"/>
      <c r="J359" s="38"/>
      <c r="K359" s="38"/>
      <c r="L359" s="44"/>
      <c r="M359" s="38" t="str">
        <f t="shared" si="141"/>
        <v>Y</v>
      </c>
      <c r="N359" s="38" t="str">
        <f t="shared" si="126"/>
        <v>Y</v>
      </c>
      <c r="O359" s="38" t="str">
        <f t="shared" si="145"/>
        <v>Y</v>
      </c>
      <c r="P359" s="38"/>
      <c r="Q359" s="38"/>
      <c r="R359" s="38"/>
      <c r="S359" s="38"/>
      <c r="T359" s="38"/>
      <c r="U359" s="38"/>
      <c r="V359" s="38"/>
      <c r="W359" s="38"/>
      <c r="X359" s="38"/>
      <c r="Y359" s="38" t="str">
        <f t="shared" si="142"/>
        <v>Y</v>
      </c>
      <c r="Z359" s="38" t="str">
        <f t="shared" si="127"/>
        <v>Y</v>
      </c>
      <c r="AA359" s="38" t="str">
        <f t="shared" si="146"/>
        <v>Y</v>
      </c>
      <c r="AC359" s="59">
        <v>570</v>
      </c>
      <c r="AD359" s="204">
        <v>1.2982456140350878E-2</v>
      </c>
      <c r="AE359" s="38">
        <v>1</v>
      </c>
      <c r="AF359" s="38">
        <v>0</v>
      </c>
      <c r="AG359" s="125"/>
      <c r="AI359" s="123"/>
      <c r="AJ359" s="40">
        <f t="shared" si="143"/>
        <v>570</v>
      </c>
      <c r="AK359" s="40"/>
      <c r="AL359" s="40"/>
      <c r="AM359" s="40">
        <f t="shared" si="130"/>
        <v>7.4</v>
      </c>
      <c r="AN359" s="39">
        <f t="shared" si="128"/>
        <v>3.1</v>
      </c>
      <c r="AO359" s="204"/>
      <c r="AP359" s="204">
        <f t="shared" si="144"/>
        <v>1.2982456140350878E-2</v>
      </c>
      <c r="AQ359" s="45"/>
      <c r="AR359" s="45"/>
      <c r="AS359" s="115"/>
      <c r="AT359" s="115"/>
      <c r="AU359" s="115">
        <f t="shared" si="131"/>
        <v>1</v>
      </c>
      <c r="AV359" s="115">
        <f t="shared" si="132"/>
        <v>0</v>
      </c>
      <c r="AY359" s="115"/>
      <c r="AZ359" s="115"/>
      <c r="BA359" s="43">
        <v>32</v>
      </c>
      <c r="BB359" s="43" t="s">
        <v>2013</v>
      </c>
      <c r="BC359" s="48" t="s">
        <v>1403</v>
      </c>
      <c r="BE359" s="37" t="s">
        <v>2345</v>
      </c>
      <c r="BG359" s="43">
        <v>75</v>
      </c>
      <c r="BH359" s="43" t="s">
        <v>2678</v>
      </c>
      <c r="BJ359" s="43" t="s">
        <v>2054</v>
      </c>
      <c r="BK359" s="43" t="s">
        <v>1389</v>
      </c>
      <c r="BL359" s="43">
        <v>15</v>
      </c>
      <c r="BM359" s="43" t="s">
        <v>1395</v>
      </c>
      <c r="BN359" s="43">
        <v>25</v>
      </c>
      <c r="BO359" s="43" t="s">
        <v>347</v>
      </c>
      <c r="BP359" s="48" t="s">
        <v>1406</v>
      </c>
      <c r="BQ359" s="43" t="s">
        <v>2679</v>
      </c>
      <c r="BR359" s="43" t="s">
        <v>2680</v>
      </c>
      <c r="BS359" s="43" t="s">
        <v>558</v>
      </c>
      <c r="BT359" s="43" t="s">
        <v>1990</v>
      </c>
      <c r="BU359" s="43"/>
      <c r="BV359" s="43"/>
      <c r="BW359" s="243">
        <v>37632</v>
      </c>
      <c r="BX359" s="243"/>
      <c r="BY359" s="48" t="s">
        <v>451</v>
      </c>
      <c r="BZ359" s="43">
        <v>7.4</v>
      </c>
      <c r="CA359" s="43" t="s">
        <v>1396</v>
      </c>
      <c r="CD359" s="124" t="s">
        <v>2044</v>
      </c>
      <c r="CE359" s="43">
        <v>1696</v>
      </c>
      <c r="CF359" s="43" t="s">
        <v>2026</v>
      </c>
      <c r="CG359" s="251">
        <v>37632</v>
      </c>
      <c r="CH359" s="126"/>
      <c r="CK359" s="43" t="s">
        <v>2042</v>
      </c>
      <c r="CL359" s="43">
        <v>570</v>
      </c>
      <c r="CM359" s="43" t="s">
        <v>1396</v>
      </c>
      <c r="CP359" s="43" t="s">
        <v>2044</v>
      </c>
      <c r="CQ359" s="43">
        <v>127</v>
      </c>
      <c r="DR359" s="38"/>
    </row>
    <row r="360" spans="1:122" s="39" customFormat="1" hidden="1" x14ac:dyDescent="0.2">
      <c r="A360" s="44" t="str">
        <f t="shared" si="123"/>
        <v>Endicott</v>
      </c>
      <c r="B360" s="44" t="str">
        <f t="shared" si="140"/>
        <v>1,1,2-Trichloro-1,2,2-trifluoroethane</v>
      </c>
      <c r="C360" s="38" t="s">
        <v>2587</v>
      </c>
      <c r="D360" s="38" t="str">
        <f t="shared" si="139"/>
        <v>LS</v>
      </c>
      <c r="E360" s="44" t="s">
        <v>372</v>
      </c>
      <c r="F360" s="155" t="str">
        <f t="shared" si="129"/>
        <v>Multiuse 007</v>
      </c>
      <c r="G360" s="44" t="str">
        <f t="shared" si="124"/>
        <v>commercial</v>
      </c>
      <c r="H360" s="44" t="str">
        <f t="shared" si="125"/>
        <v>Basement - full</v>
      </c>
      <c r="I360" s="38"/>
      <c r="J360" s="38"/>
      <c r="K360" s="38"/>
      <c r="L360" s="44"/>
      <c r="M360" s="38" t="str">
        <f t="shared" si="141"/>
        <v>Y</v>
      </c>
      <c r="N360" s="38" t="str">
        <f t="shared" si="126"/>
        <v>n</v>
      </c>
      <c r="O360" s="38" t="str">
        <f t="shared" si="145"/>
        <v>Y</v>
      </c>
      <c r="P360" s="38"/>
      <c r="Q360" s="38"/>
      <c r="R360" s="38"/>
      <c r="S360" s="38"/>
      <c r="T360" s="38"/>
      <c r="U360" s="38"/>
      <c r="V360" s="38"/>
      <c r="W360" s="38"/>
      <c r="X360" s="38"/>
      <c r="Y360" s="38" t="str">
        <f t="shared" si="142"/>
        <v>Y</v>
      </c>
      <c r="Z360" s="38" t="str">
        <f t="shared" si="127"/>
        <v>n</v>
      </c>
      <c r="AA360" s="38" t="str">
        <f t="shared" si="146"/>
        <v>Y</v>
      </c>
      <c r="AC360" s="59">
        <v>37</v>
      </c>
      <c r="AD360" s="204">
        <v>1.8918918918918916E-2</v>
      </c>
      <c r="AE360" s="38">
        <v>1</v>
      </c>
      <c r="AF360" s="38">
        <v>0</v>
      </c>
      <c r="AG360" s="125"/>
      <c r="AI360" s="123"/>
      <c r="AJ360" s="40">
        <f t="shared" si="143"/>
        <v>37</v>
      </c>
      <c r="AK360" s="40"/>
      <c r="AL360" s="40"/>
      <c r="AM360" s="40">
        <f t="shared" si="130"/>
        <v>0.7</v>
      </c>
      <c r="AN360" s="39">
        <f t="shared" si="128"/>
        <v>1.8</v>
      </c>
      <c r="AO360" s="204"/>
      <c r="AP360" s="204">
        <f t="shared" si="144"/>
        <v>1.8918918918918916E-2</v>
      </c>
      <c r="AQ360" s="45"/>
      <c r="AR360" s="45"/>
      <c r="AS360" s="115"/>
      <c r="AT360" s="115"/>
      <c r="AU360" s="115">
        <f t="shared" si="131"/>
        <v>1</v>
      </c>
      <c r="AV360" s="115">
        <f t="shared" si="132"/>
        <v>0</v>
      </c>
      <c r="AY360" s="115"/>
      <c r="AZ360" s="115"/>
      <c r="BA360" s="43">
        <v>32</v>
      </c>
      <c r="BB360" s="43" t="s">
        <v>2013</v>
      </c>
      <c r="BC360" s="48" t="s">
        <v>1403</v>
      </c>
      <c r="BE360" s="37" t="s">
        <v>2345</v>
      </c>
      <c r="BG360" s="43">
        <v>75</v>
      </c>
      <c r="BH360" s="43" t="s">
        <v>2678</v>
      </c>
      <c r="BJ360" s="43" t="s">
        <v>2054</v>
      </c>
      <c r="BK360" s="43" t="s">
        <v>1389</v>
      </c>
      <c r="BL360" s="43">
        <v>15</v>
      </c>
      <c r="BM360" s="43" t="s">
        <v>1395</v>
      </c>
      <c r="BN360" s="43">
        <v>25</v>
      </c>
      <c r="BO360" s="43" t="s">
        <v>347</v>
      </c>
      <c r="BP360" s="48" t="s">
        <v>1406</v>
      </c>
      <c r="BQ360" s="43" t="s">
        <v>2679</v>
      </c>
      <c r="BR360" s="43" t="s">
        <v>2680</v>
      </c>
      <c r="BS360" s="43" t="s">
        <v>1132</v>
      </c>
      <c r="BT360" s="43" t="s">
        <v>1990</v>
      </c>
      <c r="BU360" s="43"/>
      <c r="BV360" s="43"/>
      <c r="BW360" s="243">
        <v>37632</v>
      </c>
      <c r="BX360" s="243"/>
      <c r="BY360" s="48" t="s">
        <v>451</v>
      </c>
      <c r="BZ360" s="43">
        <v>0.7</v>
      </c>
      <c r="CA360" s="43" t="s">
        <v>1396</v>
      </c>
      <c r="CD360" s="124" t="s">
        <v>2044</v>
      </c>
      <c r="CE360" s="43">
        <v>1700</v>
      </c>
      <c r="CF360" s="43" t="s">
        <v>2026</v>
      </c>
      <c r="CG360" s="251">
        <v>37632</v>
      </c>
      <c r="CH360" s="126"/>
      <c r="CK360" s="43" t="s">
        <v>2042</v>
      </c>
      <c r="CL360" s="43">
        <v>37</v>
      </c>
      <c r="CM360" s="43" t="s">
        <v>1396</v>
      </c>
      <c r="CP360" s="43" t="s">
        <v>2044</v>
      </c>
      <c r="CQ360" s="43">
        <v>130</v>
      </c>
      <c r="DR360" s="38"/>
    </row>
    <row r="361" spans="1:122" s="39" customFormat="1" hidden="1" x14ac:dyDescent="0.2">
      <c r="A361" s="44" t="str">
        <f t="shared" ref="A361:A424" si="147">BB361</f>
        <v>Endicott</v>
      </c>
      <c r="B361" s="44" t="str">
        <f t="shared" si="140"/>
        <v>1,1-Dichloroethane</v>
      </c>
      <c r="C361" s="38" t="s">
        <v>2587</v>
      </c>
      <c r="D361" s="38" t="str">
        <f t="shared" si="139"/>
        <v>LS</v>
      </c>
      <c r="E361" s="44" t="s">
        <v>372</v>
      </c>
      <c r="F361" s="155" t="str">
        <f t="shared" si="129"/>
        <v>Multiuse 007</v>
      </c>
      <c r="G361" s="44" t="str">
        <f t="shared" ref="G361:G424" si="148">BJ361</f>
        <v>commercial</v>
      </c>
      <c r="H361" s="44" t="str">
        <f t="shared" ref="H361:H424" si="149">IF(BK361="","",BK361)</f>
        <v>Basement - full</v>
      </c>
      <c r="I361" s="38"/>
      <c r="J361" s="38"/>
      <c r="K361" s="38"/>
      <c r="L361" s="44"/>
      <c r="M361" s="38" t="str">
        <f t="shared" si="141"/>
        <v>Y</v>
      </c>
      <c r="N361" s="38" t="str">
        <f t="shared" ref="N361:N424" si="150">IF(AJ361="","",IF(AN361="","Y",IF(AJ361&gt;AN361*$N$38,"Y","n")))</f>
        <v>Y</v>
      </c>
      <c r="O361" s="38" t="str">
        <f t="shared" si="145"/>
        <v>Y</v>
      </c>
      <c r="P361" s="38"/>
      <c r="Q361" s="38"/>
      <c r="R361" s="38"/>
      <c r="S361" s="38"/>
      <c r="T361" s="38"/>
      <c r="U361" s="38"/>
      <c r="V361" s="38"/>
      <c r="W361" s="38"/>
      <c r="X361" s="38"/>
      <c r="Y361" s="38" t="str">
        <f t="shared" si="142"/>
        <v>Y</v>
      </c>
      <c r="Z361" s="38" t="str">
        <f t="shared" ref="Z361:Z424" si="151">IF(AM361="","",IF(AN361="","Y",IF(AM361&gt;AN361*$Z$38,"Y","n")))</f>
        <v>Y</v>
      </c>
      <c r="AA361" s="38" t="str">
        <f t="shared" si="146"/>
        <v>Y</v>
      </c>
      <c r="AC361" s="59">
        <v>82</v>
      </c>
      <c r="AD361" s="204">
        <v>9.7560975609756097E-3</v>
      </c>
      <c r="AE361" s="38">
        <v>1</v>
      </c>
      <c r="AF361" s="38">
        <v>0</v>
      </c>
      <c r="AG361" s="125"/>
      <c r="AI361" s="123"/>
      <c r="AJ361" s="40">
        <f t="shared" si="143"/>
        <v>82</v>
      </c>
      <c r="AK361" s="40"/>
      <c r="AL361" s="40"/>
      <c r="AM361" s="40">
        <f t="shared" si="130"/>
        <v>0.8</v>
      </c>
      <c r="AN361" s="39" t="str">
        <f t="shared" ref="AN361:AN424" si="152">IF(ISNA(MATCH(BS361,ChemName,0))=TRUE,"",IF(INDEX(Percent90,MATCH(BS361,ChemName,0))=0,"",INDEX(Percent90,MATCH(BS361,ChemName,0))))</f>
        <v/>
      </c>
      <c r="AO361" s="204"/>
      <c r="AP361" s="204">
        <f t="shared" si="144"/>
        <v>9.7560975609756097E-3</v>
      </c>
      <c r="AQ361" s="45"/>
      <c r="AR361" s="45"/>
      <c r="AS361" s="115"/>
      <c r="AT361" s="115"/>
      <c r="AU361" s="115">
        <f t="shared" si="131"/>
        <v>1</v>
      </c>
      <c r="AV361" s="115">
        <f t="shared" si="132"/>
        <v>0</v>
      </c>
      <c r="AY361" s="115"/>
      <c r="AZ361" s="115"/>
      <c r="BA361" s="43">
        <v>32</v>
      </c>
      <c r="BB361" s="43" t="s">
        <v>2013</v>
      </c>
      <c r="BC361" s="48" t="s">
        <v>1403</v>
      </c>
      <c r="BE361" s="37" t="s">
        <v>2345</v>
      </c>
      <c r="BG361" s="43">
        <v>75</v>
      </c>
      <c r="BH361" s="43" t="s">
        <v>2678</v>
      </c>
      <c r="BJ361" s="43" t="s">
        <v>2054</v>
      </c>
      <c r="BK361" s="43" t="s">
        <v>1389</v>
      </c>
      <c r="BL361" s="43">
        <v>15</v>
      </c>
      <c r="BM361" s="43" t="s">
        <v>1395</v>
      </c>
      <c r="BN361" s="43">
        <v>25</v>
      </c>
      <c r="BO361" s="43" t="s">
        <v>347</v>
      </c>
      <c r="BP361" s="48" t="s">
        <v>1406</v>
      </c>
      <c r="BQ361" s="43" t="s">
        <v>2679</v>
      </c>
      <c r="BR361" s="43" t="s">
        <v>2680</v>
      </c>
      <c r="BS361" s="43" t="s">
        <v>2619</v>
      </c>
      <c r="BT361" s="43" t="s">
        <v>1990</v>
      </c>
      <c r="BU361" s="43"/>
      <c r="BV361" s="43"/>
      <c r="BW361" s="243">
        <v>37632</v>
      </c>
      <c r="BX361" s="243"/>
      <c r="BY361" s="48" t="s">
        <v>451</v>
      </c>
      <c r="BZ361" s="43">
        <v>0.8</v>
      </c>
      <c r="CA361" s="43" t="s">
        <v>1396</v>
      </c>
      <c r="CD361" s="124" t="s">
        <v>2044</v>
      </c>
      <c r="CE361" s="43">
        <v>1698</v>
      </c>
      <c r="CF361" s="43" t="s">
        <v>2026</v>
      </c>
      <c r="CG361" s="251">
        <v>37632</v>
      </c>
      <c r="CH361" s="126"/>
      <c r="CK361" s="43" t="s">
        <v>2042</v>
      </c>
      <c r="CL361" s="43">
        <v>82</v>
      </c>
      <c r="CM361" s="43" t="s">
        <v>1396</v>
      </c>
      <c r="CP361" s="43" t="s">
        <v>2044</v>
      </c>
      <c r="CQ361" s="43">
        <v>129</v>
      </c>
      <c r="DR361" s="38"/>
    </row>
    <row r="362" spans="1:122" s="39" customFormat="1" hidden="1" x14ac:dyDescent="0.2">
      <c r="A362" s="44" t="str">
        <f t="shared" si="147"/>
        <v>Endicott</v>
      </c>
      <c r="B362" s="44" t="str">
        <f t="shared" si="140"/>
        <v>1,1-Dichloroethylene</v>
      </c>
      <c r="C362" s="38" t="s">
        <v>2587</v>
      </c>
      <c r="D362" s="38" t="str">
        <f t="shared" si="139"/>
        <v>LS</v>
      </c>
      <c r="E362" s="44" t="s">
        <v>372</v>
      </c>
      <c r="F362" s="155" t="str">
        <f t="shared" ref="F362:F425" si="153">BH362</f>
        <v>Multiuse 007</v>
      </c>
      <c r="G362" s="44" t="str">
        <f t="shared" si="148"/>
        <v>commercial</v>
      </c>
      <c r="H362" s="44" t="str">
        <f t="shared" si="149"/>
        <v>Basement - full</v>
      </c>
      <c r="I362" s="38"/>
      <c r="J362" s="38"/>
      <c r="K362" s="38"/>
      <c r="L362" s="44"/>
      <c r="M362" s="38" t="str">
        <f t="shared" si="141"/>
        <v>Y</v>
      </c>
      <c r="N362" s="38" t="str">
        <f t="shared" si="150"/>
        <v>n</v>
      </c>
      <c r="O362" s="38" t="str">
        <f t="shared" si="145"/>
        <v>Y</v>
      </c>
      <c r="P362" s="38"/>
      <c r="Q362" s="38"/>
      <c r="R362" s="38"/>
      <c r="S362" s="38"/>
      <c r="T362" s="38"/>
      <c r="U362" s="38"/>
      <c r="V362" s="38"/>
      <c r="W362" s="38"/>
      <c r="X362" s="38"/>
      <c r="Y362" s="38" t="str">
        <f t="shared" si="142"/>
        <v>Y</v>
      </c>
      <c r="Z362" s="38" t="str">
        <f t="shared" si="151"/>
        <v>n</v>
      </c>
      <c r="AA362" s="38" t="str">
        <f t="shared" si="146"/>
        <v>Y</v>
      </c>
      <c r="AC362" s="59">
        <v>21</v>
      </c>
      <c r="AD362" s="204">
        <v>3.8571428571428572E-3</v>
      </c>
      <c r="AE362" s="38">
        <v>1</v>
      </c>
      <c r="AF362" s="38">
        <v>0</v>
      </c>
      <c r="AG362" s="125"/>
      <c r="AI362" s="123"/>
      <c r="AJ362" s="40">
        <f t="shared" si="143"/>
        <v>21</v>
      </c>
      <c r="AK362" s="40"/>
      <c r="AL362" s="40"/>
      <c r="AM362" s="40">
        <f t="shared" si="130"/>
        <v>8.1000000000000003E-2</v>
      </c>
      <c r="AN362" s="39">
        <f t="shared" si="152"/>
        <v>0.8</v>
      </c>
      <c r="AO362" s="204"/>
      <c r="AP362" s="204">
        <f t="shared" si="144"/>
        <v>3.8571428571428572E-3</v>
      </c>
      <c r="AQ362" s="45"/>
      <c r="AR362" s="45"/>
      <c r="AS362" s="115"/>
      <c r="AT362" s="115"/>
      <c r="AU362" s="115">
        <f t="shared" si="131"/>
        <v>1</v>
      </c>
      <c r="AV362" s="115">
        <f t="shared" si="132"/>
        <v>0</v>
      </c>
      <c r="AY362" s="115"/>
      <c r="AZ362" s="115"/>
      <c r="BA362" s="43">
        <v>32</v>
      </c>
      <c r="BB362" s="43" t="s">
        <v>2013</v>
      </c>
      <c r="BC362" s="48" t="s">
        <v>1403</v>
      </c>
      <c r="BE362" s="37" t="s">
        <v>2345</v>
      </c>
      <c r="BG362" s="43">
        <v>75</v>
      </c>
      <c r="BH362" s="43" t="s">
        <v>2678</v>
      </c>
      <c r="BJ362" s="43" t="s">
        <v>2054</v>
      </c>
      <c r="BK362" s="43" t="s">
        <v>1389</v>
      </c>
      <c r="BL362" s="43">
        <v>15</v>
      </c>
      <c r="BM362" s="43" t="s">
        <v>1395</v>
      </c>
      <c r="BN362" s="43">
        <v>25</v>
      </c>
      <c r="BO362" s="43" t="s">
        <v>347</v>
      </c>
      <c r="BP362" s="48" t="s">
        <v>1406</v>
      </c>
      <c r="BQ362" s="43" t="s">
        <v>2679</v>
      </c>
      <c r="BR362" s="43" t="s">
        <v>2680</v>
      </c>
      <c r="BS362" s="43" t="s">
        <v>538</v>
      </c>
      <c r="BT362" s="43" t="s">
        <v>1990</v>
      </c>
      <c r="BU362" s="43"/>
      <c r="BV362" s="43"/>
      <c r="BW362" s="243">
        <v>37632</v>
      </c>
      <c r="BX362" s="243"/>
      <c r="BY362" s="48" t="s">
        <v>451</v>
      </c>
      <c r="BZ362" s="43">
        <v>8.1000000000000003E-2</v>
      </c>
      <c r="CA362" s="43" t="s">
        <v>1396</v>
      </c>
      <c r="CD362" s="124" t="s">
        <v>2044</v>
      </c>
      <c r="CE362" s="43">
        <v>1697</v>
      </c>
      <c r="CF362" s="43" t="s">
        <v>2026</v>
      </c>
      <c r="CG362" s="251">
        <v>37632</v>
      </c>
      <c r="CH362" s="126"/>
      <c r="CK362" s="43" t="s">
        <v>2042</v>
      </c>
      <c r="CL362" s="43">
        <v>21</v>
      </c>
      <c r="CM362" s="43" t="s">
        <v>1396</v>
      </c>
      <c r="CP362" s="43" t="s">
        <v>2044</v>
      </c>
      <c r="CQ362" s="43">
        <v>128</v>
      </c>
      <c r="DR362" s="38"/>
    </row>
    <row r="363" spans="1:122" s="39" customFormat="1" hidden="1" x14ac:dyDescent="0.2">
      <c r="A363" s="44" t="str">
        <f t="shared" si="147"/>
        <v>Endicott</v>
      </c>
      <c r="B363" s="44" t="str">
        <f t="shared" si="140"/>
        <v>cis-1,2-Dichloroethylene</v>
      </c>
      <c r="C363" s="38" t="s">
        <v>2587</v>
      </c>
      <c r="D363" s="38" t="str">
        <f t="shared" si="139"/>
        <v>LS</v>
      </c>
      <c r="E363" s="44" t="s">
        <v>372</v>
      </c>
      <c r="F363" s="155" t="str">
        <f t="shared" si="153"/>
        <v>Multiuse 007</v>
      </c>
      <c r="G363" s="44" t="str">
        <f t="shared" si="148"/>
        <v>commercial</v>
      </c>
      <c r="H363" s="44" t="str">
        <f t="shared" si="149"/>
        <v>Basement - full</v>
      </c>
      <c r="I363" s="38"/>
      <c r="J363" s="38"/>
      <c r="K363" s="38"/>
      <c r="L363" s="44"/>
      <c r="M363" s="38" t="str">
        <f t="shared" si="141"/>
        <v>Y</v>
      </c>
      <c r="N363" s="38" t="str">
        <f t="shared" si="150"/>
        <v>Y</v>
      </c>
      <c r="O363" s="38" t="str">
        <f t="shared" si="145"/>
        <v>Y</v>
      </c>
      <c r="P363" s="38"/>
      <c r="Q363" s="38"/>
      <c r="R363" s="38"/>
      <c r="S363" s="38"/>
      <c r="T363" s="38"/>
      <c r="U363" s="38"/>
      <c r="V363" s="38"/>
      <c r="W363" s="38"/>
      <c r="X363" s="38"/>
      <c r="Y363" s="38" t="str">
        <f t="shared" si="142"/>
        <v>Y</v>
      </c>
      <c r="Z363" s="38" t="str">
        <f t="shared" si="151"/>
        <v>Y</v>
      </c>
      <c r="AA363" s="38" t="str">
        <f t="shared" si="146"/>
        <v>Y</v>
      </c>
      <c r="AC363" s="59">
        <v>320</v>
      </c>
      <c r="AD363" s="204">
        <v>7.4999999999999997E-3</v>
      </c>
      <c r="AE363" s="38">
        <v>1</v>
      </c>
      <c r="AF363" s="38">
        <v>0</v>
      </c>
      <c r="AG363" s="125"/>
      <c r="AI363" s="123"/>
      <c r="AJ363" s="40">
        <f t="shared" si="143"/>
        <v>320</v>
      </c>
      <c r="AK363" s="40"/>
      <c r="AL363" s="40"/>
      <c r="AM363" s="40">
        <f t="shared" ref="AM363:AM426" si="154">IF(BZ363="","",IF(CA363="mg/m3",1000*BZ363,IF(CA363="ppbv",BZ363*INDEX(ppbv_ug_m3,MATCH(BS363,ChemName,0)),BZ363)))</f>
        <v>2.4</v>
      </c>
      <c r="AN363" s="39" t="str">
        <f t="shared" si="152"/>
        <v/>
      </c>
      <c r="AO363" s="204"/>
      <c r="AP363" s="204">
        <f t="shared" si="144"/>
        <v>7.4999999999999997E-3</v>
      </c>
      <c r="AQ363" s="45"/>
      <c r="AR363" s="45"/>
      <c r="AS363" s="115"/>
      <c r="AT363" s="115"/>
      <c r="AU363" s="115">
        <f t="shared" si="131"/>
        <v>1</v>
      </c>
      <c r="AV363" s="115">
        <f t="shared" si="132"/>
        <v>0</v>
      </c>
      <c r="AY363" s="115"/>
      <c r="AZ363" s="115"/>
      <c r="BA363" s="43">
        <v>32</v>
      </c>
      <c r="BB363" s="43" t="s">
        <v>2013</v>
      </c>
      <c r="BC363" s="48" t="s">
        <v>1403</v>
      </c>
      <c r="BE363" s="37" t="s">
        <v>2345</v>
      </c>
      <c r="BG363" s="43">
        <v>75</v>
      </c>
      <c r="BH363" s="43" t="s">
        <v>2678</v>
      </c>
      <c r="BJ363" s="43" t="s">
        <v>2054</v>
      </c>
      <c r="BK363" s="43" t="s">
        <v>1389</v>
      </c>
      <c r="BL363" s="43">
        <v>15</v>
      </c>
      <c r="BM363" s="43" t="s">
        <v>1395</v>
      </c>
      <c r="BN363" s="43">
        <v>25</v>
      </c>
      <c r="BO363" s="43" t="s">
        <v>347</v>
      </c>
      <c r="BP363" s="48" t="s">
        <v>1406</v>
      </c>
      <c r="BQ363" s="43" t="s">
        <v>2679</v>
      </c>
      <c r="BR363" s="43" t="s">
        <v>2680</v>
      </c>
      <c r="BS363" s="43" t="s">
        <v>1400</v>
      </c>
      <c r="BT363" s="43" t="s">
        <v>1990</v>
      </c>
      <c r="BU363" s="43"/>
      <c r="BV363" s="43"/>
      <c r="BW363" s="243">
        <v>37632</v>
      </c>
      <c r="BX363" s="243"/>
      <c r="BY363" s="48" t="s">
        <v>451</v>
      </c>
      <c r="BZ363" s="43">
        <v>2.4</v>
      </c>
      <c r="CA363" s="43" t="s">
        <v>1396</v>
      </c>
      <c r="CD363" s="124" t="s">
        <v>2044</v>
      </c>
      <c r="CE363" s="43">
        <v>1693</v>
      </c>
      <c r="CF363" s="43" t="s">
        <v>2026</v>
      </c>
      <c r="CG363" s="251">
        <v>37632</v>
      </c>
      <c r="CH363" s="126"/>
      <c r="CK363" s="43" t="s">
        <v>2042</v>
      </c>
      <c r="CL363" s="43">
        <v>320</v>
      </c>
      <c r="CM363" s="43" t="s">
        <v>1396</v>
      </c>
      <c r="CP363" s="43" t="s">
        <v>2044</v>
      </c>
      <c r="CQ363" s="43">
        <v>126</v>
      </c>
      <c r="DR363" s="38"/>
    </row>
    <row r="364" spans="1:122" s="39" customFormat="1" hidden="1" x14ac:dyDescent="0.2">
      <c r="A364" s="44" t="str">
        <f t="shared" si="147"/>
        <v>Endicott</v>
      </c>
      <c r="B364" s="44" t="str">
        <f t="shared" si="140"/>
        <v>Tetrachloroethylene</v>
      </c>
      <c r="C364" s="38" t="s">
        <v>2587</v>
      </c>
      <c r="D364" s="38" t="str">
        <f t="shared" si="139"/>
        <v>LS</v>
      </c>
      <c r="E364" s="44" t="s">
        <v>372</v>
      </c>
      <c r="F364" s="155" t="str">
        <f t="shared" si="153"/>
        <v>Multiuse 007</v>
      </c>
      <c r="G364" s="44" t="str">
        <f t="shared" si="148"/>
        <v>commercial</v>
      </c>
      <c r="H364" s="44" t="str">
        <f t="shared" si="149"/>
        <v>Basement - full</v>
      </c>
      <c r="I364" s="38"/>
      <c r="J364" s="38"/>
      <c r="K364" s="38"/>
      <c r="L364" s="44"/>
      <c r="M364" s="38" t="str">
        <f t="shared" si="141"/>
        <v>Y</v>
      </c>
      <c r="N364" s="38" t="str">
        <f t="shared" si="150"/>
        <v>n</v>
      </c>
      <c r="O364" s="38" t="str">
        <f t="shared" si="145"/>
        <v>Y</v>
      </c>
      <c r="P364" s="38"/>
      <c r="Q364" s="38"/>
      <c r="R364" s="38"/>
      <c r="S364" s="38"/>
      <c r="T364" s="38"/>
      <c r="U364" s="38"/>
      <c r="V364" s="38"/>
      <c r="W364" s="38"/>
      <c r="X364" s="38"/>
      <c r="Y364" s="38" t="str">
        <f t="shared" si="142"/>
        <v>Y</v>
      </c>
      <c r="Z364" s="38" t="str">
        <f t="shared" si="151"/>
        <v>n</v>
      </c>
      <c r="AA364" s="38" t="str">
        <f t="shared" si="146"/>
        <v>Y</v>
      </c>
      <c r="AC364" s="59">
        <v>130</v>
      </c>
      <c r="AD364" s="204">
        <v>2.3076923076923078E-2</v>
      </c>
      <c r="AE364" s="38">
        <v>1</v>
      </c>
      <c r="AF364" s="38">
        <v>0</v>
      </c>
      <c r="AG364" s="125"/>
      <c r="AI364" s="123"/>
      <c r="AJ364" s="40">
        <f t="shared" si="143"/>
        <v>130</v>
      </c>
      <c r="AK364" s="40"/>
      <c r="AL364" s="40"/>
      <c r="AM364" s="40">
        <f t="shared" si="154"/>
        <v>3</v>
      </c>
      <c r="AN364" s="39">
        <f t="shared" si="152"/>
        <v>3.8</v>
      </c>
      <c r="AO364" s="204"/>
      <c r="AP364" s="204">
        <f t="shared" si="144"/>
        <v>2.3076923076923078E-2</v>
      </c>
      <c r="AQ364" s="45"/>
      <c r="AR364" s="45"/>
      <c r="AS364" s="115"/>
      <c r="AT364" s="115"/>
      <c r="AU364" s="115">
        <f t="shared" ref="AU364:AU427" si="155">IF(AP364="","",IF(CD364="Y",1,0))</f>
        <v>1</v>
      </c>
      <c r="AV364" s="115">
        <f t="shared" ref="AV364:AV427" si="156">IF(AP364="","",IF(CD364="n",1,0))</f>
        <v>0</v>
      </c>
      <c r="AY364" s="115"/>
      <c r="AZ364" s="115"/>
      <c r="BA364" s="43">
        <v>32</v>
      </c>
      <c r="BB364" s="43" t="s">
        <v>2013</v>
      </c>
      <c r="BC364" s="48" t="s">
        <v>1403</v>
      </c>
      <c r="BE364" s="37" t="s">
        <v>2345</v>
      </c>
      <c r="BG364" s="43">
        <v>75</v>
      </c>
      <c r="BH364" s="43" t="s">
        <v>2678</v>
      </c>
      <c r="BJ364" s="43" t="s">
        <v>2054</v>
      </c>
      <c r="BK364" s="43" t="s">
        <v>1389</v>
      </c>
      <c r="BL364" s="43">
        <v>15</v>
      </c>
      <c r="BM364" s="43" t="s">
        <v>1395</v>
      </c>
      <c r="BN364" s="43">
        <v>25</v>
      </c>
      <c r="BO364" s="43" t="s">
        <v>347</v>
      </c>
      <c r="BP364" s="48" t="s">
        <v>1406</v>
      </c>
      <c r="BQ364" s="43" t="s">
        <v>2679</v>
      </c>
      <c r="BR364" s="43" t="s">
        <v>2680</v>
      </c>
      <c r="BS364" s="43" t="s">
        <v>2057</v>
      </c>
      <c r="BT364" s="43" t="s">
        <v>1990</v>
      </c>
      <c r="BU364" s="43"/>
      <c r="BV364" s="43"/>
      <c r="BW364" s="243">
        <v>37632</v>
      </c>
      <c r="BX364" s="243"/>
      <c r="BY364" s="48" t="s">
        <v>451</v>
      </c>
      <c r="BZ364" s="43">
        <v>3</v>
      </c>
      <c r="CA364" s="43" t="s">
        <v>1396</v>
      </c>
      <c r="CD364" s="124" t="s">
        <v>2044</v>
      </c>
      <c r="CE364" s="43">
        <v>1691</v>
      </c>
      <c r="CF364" s="43" t="s">
        <v>2026</v>
      </c>
      <c r="CG364" s="251">
        <v>37632</v>
      </c>
      <c r="CH364" s="126"/>
      <c r="CK364" s="43" t="s">
        <v>2042</v>
      </c>
      <c r="CL364" s="43">
        <v>130</v>
      </c>
      <c r="CM364" s="43" t="s">
        <v>1396</v>
      </c>
      <c r="CP364" s="43" t="s">
        <v>2044</v>
      </c>
      <c r="CQ364" s="43">
        <v>124</v>
      </c>
      <c r="DR364" s="38"/>
    </row>
    <row r="365" spans="1:122" s="39" customFormat="1" hidden="1" x14ac:dyDescent="0.2">
      <c r="A365" s="44" t="str">
        <f t="shared" si="147"/>
        <v>Endicott</v>
      </c>
      <c r="B365" s="44" t="str">
        <f t="shared" si="140"/>
        <v>Trichloroethylene</v>
      </c>
      <c r="C365" s="38" t="s">
        <v>2587</v>
      </c>
      <c r="D365" s="38" t="str">
        <f t="shared" si="139"/>
        <v>LS</v>
      </c>
      <c r="E365" s="44" t="s">
        <v>372</v>
      </c>
      <c r="F365" s="155" t="str">
        <f t="shared" si="153"/>
        <v>Multiuse 007</v>
      </c>
      <c r="G365" s="44" t="str">
        <f t="shared" si="148"/>
        <v>commercial</v>
      </c>
      <c r="H365" s="44" t="str">
        <f t="shared" si="149"/>
        <v>Basement - full</v>
      </c>
      <c r="I365" s="38"/>
      <c r="J365" s="38"/>
      <c r="K365" s="38"/>
      <c r="L365" s="44"/>
      <c r="M365" s="38" t="str">
        <f t="shared" si="141"/>
        <v>Y</v>
      </c>
      <c r="N365" s="38" t="str">
        <f t="shared" si="150"/>
        <v>Y</v>
      </c>
      <c r="O365" s="38" t="str">
        <f t="shared" si="145"/>
        <v>Y</v>
      </c>
      <c r="P365" s="38"/>
      <c r="Q365" s="38"/>
      <c r="R365" s="38"/>
      <c r="S365" s="38"/>
      <c r="T365" s="38"/>
      <c r="U365" s="38"/>
      <c r="V365" s="38"/>
      <c r="W365" s="38"/>
      <c r="X365" s="38"/>
      <c r="Y365" s="38" t="str">
        <f t="shared" si="142"/>
        <v>Y</v>
      </c>
      <c r="Z365" s="38" t="str">
        <f t="shared" si="151"/>
        <v>Y</v>
      </c>
      <c r="AA365" s="38" t="str">
        <f t="shared" si="146"/>
        <v>Y</v>
      </c>
      <c r="AC365" s="59">
        <v>3000</v>
      </c>
      <c r="AD365" s="204">
        <v>8.0000000000000002E-3</v>
      </c>
      <c r="AE365" s="38">
        <v>1</v>
      </c>
      <c r="AF365" s="38">
        <v>0</v>
      </c>
      <c r="AG365" s="125"/>
      <c r="AI365" s="123"/>
      <c r="AJ365" s="40">
        <f t="shared" si="143"/>
        <v>3000</v>
      </c>
      <c r="AK365" s="40"/>
      <c r="AL365" s="40"/>
      <c r="AM365" s="40">
        <f t="shared" si="154"/>
        <v>24</v>
      </c>
      <c r="AN365" s="39">
        <f t="shared" si="152"/>
        <v>0.5</v>
      </c>
      <c r="AO365" s="204"/>
      <c r="AP365" s="204">
        <f t="shared" si="144"/>
        <v>8.0000000000000002E-3</v>
      </c>
      <c r="AQ365" s="45"/>
      <c r="AR365" s="45"/>
      <c r="AS365" s="115"/>
      <c r="AT365" s="115"/>
      <c r="AU365" s="115">
        <f t="shared" si="155"/>
        <v>1</v>
      </c>
      <c r="AV365" s="115">
        <f t="shared" si="156"/>
        <v>0</v>
      </c>
      <c r="AY365" s="115"/>
      <c r="AZ365" s="115"/>
      <c r="BA365" s="43">
        <v>32</v>
      </c>
      <c r="BB365" s="43" t="s">
        <v>2013</v>
      </c>
      <c r="BC365" s="48" t="s">
        <v>1403</v>
      </c>
      <c r="BE365" s="37" t="s">
        <v>2345</v>
      </c>
      <c r="BG365" s="43">
        <v>75</v>
      </c>
      <c r="BH365" s="43" t="s">
        <v>2678</v>
      </c>
      <c r="BJ365" s="43" t="s">
        <v>2054</v>
      </c>
      <c r="BK365" s="43" t="s">
        <v>1389</v>
      </c>
      <c r="BL365" s="43">
        <v>15</v>
      </c>
      <c r="BM365" s="43" t="s">
        <v>1395</v>
      </c>
      <c r="BN365" s="43">
        <v>25</v>
      </c>
      <c r="BO365" s="43" t="s">
        <v>347</v>
      </c>
      <c r="BP365" s="48" t="s">
        <v>1406</v>
      </c>
      <c r="BQ365" s="43" t="s">
        <v>2679</v>
      </c>
      <c r="BR365" s="43" t="s">
        <v>2680</v>
      </c>
      <c r="BS365" s="43" t="s">
        <v>1393</v>
      </c>
      <c r="BT365" s="43" t="s">
        <v>1990</v>
      </c>
      <c r="BU365" s="43"/>
      <c r="BV365" s="43"/>
      <c r="BW365" s="243">
        <v>37632</v>
      </c>
      <c r="BX365" s="243"/>
      <c r="BY365" s="48" t="s">
        <v>451</v>
      </c>
      <c r="BZ365" s="43">
        <v>24</v>
      </c>
      <c r="CA365" s="43" t="s">
        <v>1396</v>
      </c>
      <c r="CD365" s="124" t="s">
        <v>2044</v>
      </c>
      <c r="CE365" s="43">
        <v>1692</v>
      </c>
      <c r="CF365" s="43" t="s">
        <v>2026</v>
      </c>
      <c r="CG365" s="251">
        <v>37632</v>
      </c>
      <c r="CH365" s="126"/>
      <c r="CK365" s="43" t="s">
        <v>2042</v>
      </c>
      <c r="CL365" s="43">
        <v>3000</v>
      </c>
      <c r="CM365" s="43" t="s">
        <v>1396</v>
      </c>
      <c r="CP365" s="43" t="s">
        <v>2044</v>
      </c>
      <c r="CQ365" s="43">
        <v>125</v>
      </c>
      <c r="DR365" s="38"/>
    </row>
    <row r="366" spans="1:122" s="39" customFormat="1" hidden="1" x14ac:dyDescent="0.2">
      <c r="A366" s="44" t="str">
        <f t="shared" si="147"/>
        <v>Endicott</v>
      </c>
      <c r="B366" s="44" t="str">
        <f t="shared" si="140"/>
        <v>1,1,1-Trichloroethane</v>
      </c>
      <c r="C366" s="38" t="s">
        <v>2587</v>
      </c>
      <c r="D366" s="38" t="str">
        <f t="shared" si="139"/>
        <v>LS</v>
      </c>
      <c r="E366" s="44" t="s">
        <v>372</v>
      </c>
      <c r="F366" s="155" t="str">
        <f t="shared" si="153"/>
        <v>Multiuse 008</v>
      </c>
      <c r="G366" s="44" t="str">
        <f t="shared" si="148"/>
        <v>commercial/residential</v>
      </c>
      <c r="H366" s="44" t="str">
        <f t="shared" si="149"/>
        <v>Basement - full</v>
      </c>
      <c r="I366" s="38"/>
      <c r="J366" s="38"/>
      <c r="K366" s="38"/>
      <c r="L366" s="44"/>
      <c r="M366" s="38" t="str">
        <f t="shared" si="141"/>
        <v>Y</v>
      </c>
      <c r="N366" s="38" t="str">
        <f t="shared" si="150"/>
        <v>n</v>
      </c>
      <c r="O366" s="38" t="str">
        <f t="shared" si="145"/>
        <v>Y</v>
      </c>
      <c r="P366" s="38"/>
      <c r="Q366" s="38"/>
      <c r="R366" s="38"/>
      <c r="S366" s="38"/>
      <c r="T366" s="38"/>
      <c r="U366" s="38"/>
      <c r="V366" s="38"/>
      <c r="W366" s="38"/>
      <c r="X366" s="38"/>
      <c r="Y366" s="38" t="str">
        <f t="shared" si="142"/>
        <v>Y</v>
      </c>
      <c r="Z366" s="38" t="str">
        <f t="shared" si="151"/>
        <v>n</v>
      </c>
      <c r="AA366" s="38" t="str">
        <f t="shared" si="146"/>
        <v>Y</v>
      </c>
      <c r="AC366" s="59">
        <v>42</v>
      </c>
      <c r="AD366" s="204">
        <v>5.7142857142857143E-3</v>
      </c>
      <c r="AE366" s="38">
        <v>1</v>
      </c>
      <c r="AF366" s="38">
        <v>0</v>
      </c>
      <c r="AG366" s="125"/>
      <c r="AI366" s="123"/>
      <c r="AJ366" s="40">
        <f t="shared" si="143"/>
        <v>42</v>
      </c>
      <c r="AK366" s="40"/>
      <c r="AL366" s="40"/>
      <c r="AM366" s="40">
        <f t="shared" si="154"/>
        <v>0.24</v>
      </c>
      <c r="AN366" s="39">
        <f t="shared" si="152"/>
        <v>3.1</v>
      </c>
      <c r="AO366" s="204"/>
      <c r="AP366" s="204">
        <f t="shared" si="144"/>
        <v>5.7142857142857143E-3</v>
      </c>
      <c r="AQ366" s="45"/>
      <c r="AR366" s="45"/>
      <c r="AS366" s="115"/>
      <c r="AT366" s="115"/>
      <c r="AU366" s="115">
        <f t="shared" si="155"/>
        <v>1</v>
      </c>
      <c r="AV366" s="115">
        <f t="shared" si="156"/>
        <v>0</v>
      </c>
      <c r="AY366" s="115"/>
      <c r="AZ366" s="115"/>
      <c r="BA366" s="43">
        <v>32</v>
      </c>
      <c r="BB366" s="43" t="s">
        <v>2013</v>
      </c>
      <c r="BC366" s="48" t="s">
        <v>1403</v>
      </c>
      <c r="BE366" s="37" t="s">
        <v>2345</v>
      </c>
      <c r="BG366" s="43">
        <v>76</v>
      </c>
      <c r="BH366" s="43" t="s">
        <v>2681</v>
      </c>
      <c r="BJ366" s="43" t="s">
        <v>1514</v>
      </c>
      <c r="BK366" s="43" t="s">
        <v>1389</v>
      </c>
      <c r="BL366" s="43">
        <v>5.5</v>
      </c>
      <c r="BM366" s="43" t="s">
        <v>1395</v>
      </c>
      <c r="BN366" s="43">
        <v>25</v>
      </c>
      <c r="BO366" s="43" t="s">
        <v>347</v>
      </c>
      <c r="BP366" s="48" t="s">
        <v>1406</v>
      </c>
      <c r="BQ366" s="43" t="s">
        <v>2682</v>
      </c>
      <c r="BR366" s="43" t="s">
        <v>2683</v>
      </c>
      <c r="BS366" s="43" t="s">
        <v>558</v>
      </c>
      <c r="BT366" s="43" t="s">
        <v>1990</v>
      </c>
      <c r="BU366" s="43"/>
      <c r="BV366" s="43"/>
      <c r="BW366" s="243">
        <v>37633</v>
      </c>
      <c r="BX366" s="243"/>
      <c r="BY366" s="48" t="s">
        <v>451</v>
      </c>
      <c r="BZ366" s="43">
        <v>0.24</v>
      </c>
      <c r="CA366" s="43" t="s">
        <v>1396</v>
      </c>
      <c r="CD366" s="124" t="s">
        <v>2044</v>
      </c>
      <c r="CE366" s="43">
        <v>1751</v>
      </c>
      <c r="CF366" s="43" t="s">
        <v>2684</v>
      </c>
      <c r="CG366" s="251">
        <v>37633</v>
      </c>
      <c r="CH366" s="126"/>
      <c r="CK366" s="43" t="s">
        <v>2042</v>
      </c>
      <c r="CL366" s="43">
        <v>42</v>
      </c>
      <c r="CM366" s="43" t="s">
        <v>1396</v>
      </c>
      <c r="CP366" s="43" t="s">
        <v>2044</v>
      </c>
      <c r="CQ366" s="43">
        <v>145</v>
      </c>
      <c r="DR366" s="38"/>
    </row>
    <row r="367" spans="1:122" s="39" customFormat="1" hidden="1" x14ac:dyDescent="0.2">
      <c r="A367" s="44" t="str">
        <f t="shared" si="147"/>
        <v>Endicott</v>
      </c>
      <c r="B367" s="44" t="str">
        <f t="shared" si="140"/>
        <v>1,1,2-Trichloro-1,2,2-trifluoroethane</v>
      </c>
      <c r="C367" s="38" t="s">
        <v>2587</v>
      </c>
      <c r="D367" s="38" t="str">
        <f t="shared" si="139"/>
        <v>LS</v>
      </c>
      <c r="E367" s="44" t="s">
        <v>372</v>
      </c>
      <c r="F367" s="155" t="str">
        <f t="shared" si="153"/>
        <v>Multiuse 008</v>
      </c>
      <c r="G367" s="44" t="str">
        <f t="shared" si="148"/>
        <v>commercial/residential</v>
      </c>
      <c r="H367" s="44" t="str">
        <f t="shared" si="149"/>
        <v>Basement - full</v>
      </c>
      <c r="I367" s="38"/>
      <c r="J367" s="38"/>
      <c r="K367" s="38"/>
      <c r="L367" s="44"/>
      <c r="M367" s="38" t="str">
        <f t="shared" si="141"/>
        <v>Y</v>
      </c>
      <c r="N367" s="38" t="str">
        <f t="shared" si="150"/>
        <v>n</v>
      </c>
      <c r="O367" s="38" t="s">
        <v>541</v>
      </c>
      <c r="P367" s="44" t="s">
        <v>310</v>
      </c>
      <c r="Q367" s="44"/>
      <c r="R367" s="44"/>
      <c r="S367" s="44"/>
      <c r="T367" s="44"/>
      <c r="U367" s="44"/>
      <c r="V367" s="44"/>
      <c r="W367" s="44"/>
      <c r="X367" s="44"/>
      <c r="Y367" s="38" t="str">
        <f t="shared" si="142"/>
        <v>Y</v>
      </c>
      <c r="Z367" s="38" t="str">
        <f t="shared" si="151"/>
        <v>n</v>
      </c>
      <c r="AA367" s="38" t="s">
        <v>541</v>
      </c>
      <c r="AC367" s="59">
        <v>2.7</v>
      </c>
      <c r="AD367" s="204">
        <v>0.22222222222222221</v>
      </c>
      <c r="AE367" s="38">
        <v>1</v>
      </c>
      <c r="AF367" s="38">
        <v>0</v>
      </c>
      <c r="AG367" s="125"/>
      <c r="AI367" s="123"/>
      <c r="AJ367" s="40">
        <f t="shared" si="143"/>
        <v>2.7</v>
      </c>
      <c r="AK367" s="40"/>
      <c r="AL367" s="40"/>
      <c r="AM367" s="40">
        <f t="shared" si="154"/>
        <v>0.6</v>
      </c>
      <c r="AN367" s="39">
        <f t="shared" si="152"/>
        <v>1.8</v>
      </c>
      <c r="AO367" s="204"/>
      <c r="AP367" s="204">
        <f t="shared" si="144"/>
        <v>0.22222222222222221</v>
      </c>
      <c r="AQ367" s="45"/>
      <c r="AR367" s="45"/>
      <c r="AS367" s="115"/>
      <c r="AT367" s="115"/>
      <c r="AU367" s="115">
        <f t="shared" si="155"/>
        <v>1</v>
      </c>
      <c r="AV367" s="115">
        <f t="shared" si="156"/>
        <v>0</v>
      </c>
      <c r="AY367" s="115"/>
      <c r="AZ367" s="115"/>
      <c r="BA367" s="43">
        <v>32</v>
      </c>
      <c r="BB367" s="43" t="s">
        <v>2013</v>
      </c>
      <c r="BC367" s="48" t="s">
        <v>1403</v>
      </c>
      <c r="BE367" s="37" t="s">
        <v>2345</v>
      </c>
      <c r="BG367" s="43">
        <v>76</v>
      </c>
      <c r="BH367" s="43" t="s">
        <v>2681</v>
      </c>
      <c r="BJ367" s="43" t="s">
        <v>1514</v>
      </c>
      <c r="BK367" s="43" t="s">
        <v>1389</v>
      </c>
      <c r="BL367" s="43">
        <v>5.5</v>
      </c>
      <c r="BM367" s="43" t="s">
        <v>1395</v>
      </c>
      <c r="BN367" s="43">
        <v>25</v>
      </c>
      <c r="BO367" s="43" t="s">
        <v>347</v>
      </c>
      <c r="BP367" s="48" t="s">
        <v>1406</v>
      </c>
      <c r="BQ367" s="43" t="s">
        <v>2682</v>
      </c>
      <c r="BR367" s="43" t="s">
        <v>2683</v>
      </c>
      <c r="BS367" s="43" t="s">
        <v>1132</v>
      </c>
      <c r="BT367" s="43" t="s">
        <v>1990</v>
      </c>
      <c r="BU367" s="43"/>
      <c r="BV367" s="43"/>
      <c r="BW367" s="243">
        <v>37633</v>
      </c>
      <c r="BX367" s="243"/>
      <c r="BY367" s="48" t="s">
        <v>451</v>
      </c>
      <c r="BZ367" s="43">
        <v>0.6</v>
      </c>
      <c r="CA367" s="43" t="s">
        <v>1396</v>
      </c>
      <c r="CD367" s="124" t="s">
        <v>2044</v>
      </c>
      <c r="CE367" s="43">
        <v>1755</v>
      </c>
      <c r="CF367" s="43" t="s">
        <v>2684</v>
      </c>
      <c r="CG367" s="251">
        <v>37633</v>
      </c>
      <c r="CH367" s="126"/>
      <c r="CK367" s="43" t="s">
        <v>2042</v>
      </c>
      <c r="CL367" s="43">
        <v>2.7</v>
      </c>
      <c r="CM367" s="43" t="s">
        <v>1396</v>
      </c>
      <c r="CP367" s="43" t="s">
        <v>2044</v>
      </c>
      <c r="CQ367" s="43">
        <v>146</v>
      </c>
      <c r="DR367" s="38"/>
    </row>
    <row r="368" spans="1:122" s="39" customFormat="1" hidden="1" x14ac:dyDescent="0.2">
      <c r="A368" s="44" t="str">
        <f t="shared" si="147"/>
        <v>Endicott</v>
      </c>
      <c r="B368" s="44" t="str">
        <f t="shared" si="140"/>
        <v>Trichloroethylene</v>
      </c>
      <c r="C368" s="38" t="s">
        <v>2587</v>
      </c>
      <c r="D368" s="38" t="str">
        <f t="shared" si="139"/>
        <v>LS</v>
      </c>
      <c r="E368" s="44" t="s">
        <v>372</v>
      </c>
      <c r="F368" s="155" t="str">
        <f t="shared" si="153"/>
        <v>Multiuse 008</v>
      </c>
      <c r="G368" s="44" t="str">
        <f t="shared" si="148"/>
        <v>residential/commercial</v>
      </c>
      <c r="H368" s="44" t="str">
        <f t="shared" si="149"/>
        <v>Basement - full</v>
      </c>
      <c r="I368" s="38"/>
      <c r="J368" s="38"/>
      <c r="K368" s="38"/>
      <c r="L368" s="44"/>
      <c r="M368" s="38" t="str">
        <f t="shared" si="141"/>
        <v>Y</v>
      </c>
      <c r="N368" s="38" t="str">
        <f t="shared" si="150"/>
        <v>Y</v>
      </c>
      <c r="O368" s="38" t="str">
        <f>IF(AJ368="","",IF(M368="N","n","Y"))</f>
        <v>Y</v>
      </c>
      <c r="P368" s="38"/>
      <c r="Q368" s="38"/>
      <c r="R368" s="38"/>
      <c r="S368" s="38"/>
      <c r="T368" s="38"/>
      <c r="U368" s="38"/>
      <c r="V368" s="38"/>
      <c r="W368" s="38"/>
      <c r="X368" s="38"/>
      <c r="Y368" s="38" t="str">
        <f t="shared" si="142"/>
        <v>Y</v>
      </c>
      <c r="Z368" s="38" t="str">
        <f t="shared" si="151"/>
        <v>Y</v>
      </c>
      <c r="AA368" s="38" t="str">
        <f>IF(AM368="","",IF(Y368="N","n","Y"))</f>
        <v>Y</v>
      </c>
      <c r="AC368" s="59">
        <v>540</v>
      </c>
      <c r="AD368" s="204">
        <v>5.5555555555555558E-3</v>
      </c>
      <c r="AE368" s="38">
        <v>1</v>
      </c>
      <c r="AF368" s="38">
        <v>0</v>
      </c>
      <c r="AG368" s="125"/>
      <c r="AI368" s="123"/>
      <c r="AJ368" s="40">
        <f t="shared" si="143"/>
        <v>540</v>
      </c>
      <c r="AK368" s="40"/>
      <c r="AL368" s="40"/>
      <c r="AM368" s="40">
        <f t="shared" si="154"/>
        <v>3</v>
      </c>
      <c r="AN368" s="39">
        <f t="shared" si="152"/>
        <v>0.5</v>
      </c>
      <c r="AO368" s="204"/>
      <c r="AP368" s="204">
        <f t="shared" si="144"/>
        <v>5.5555555555555558E-3</v>
      </c>
      <c r="AQ368" s="45"/>
      <c r="AR368" s="45"/>
      <c r="AS368" s="115"/>
      <c r="AT368" s="115"/>
      <c r="AU368" s="115">
        <f t="shared" si="155"/>
        <v>1</v>
      </c>
      <c r="AV368" s="115">
        <f t="shared" si="156"/>
        <v>0</v>
      </c>
      <c r="AY368" s="115"/>
      <c r="AZ368" s="115"/>
      <c r="BA368" s="43">
        <v>32</v>
      </c>
      <c r="BB368" s="43" t="s">
        <v>2013</v>
      </c>
      <c r="BC368" s="48" t="s">
        <v>1403</v>
      </c>
      <c r="BE368" s="37" t="s">
        <v>2345</v>
      </c>
      <c r="BG368" s="43">
        <v>76</v>
      </c>
      <c r="BH368" s="43" t="s">
        <v>2681</v>
      </c>
      <c r="BJ368" s="48" t="s">
        <v>2466</v>
      </c>
      <c r="BK368" s="43" t="s">
        <v>1389</v>
      </c>
      <c r="BL368" s="43">
        <v>5.5</v>
      </c>
      <c r="BM368" s="43" t="s">
        <v>1395</v>
      </c>
      <c r="BN368" s="43">
        <v>25</v>
      </c>
      <c r="BO368" s="43" t="s">
        <v>347</v>
      </c>
      <c r="BP368" s="48" t="s">
        <v>1406</v>
      </c>
      <c r="BQ368" s="43" t="s">
        <v>2682</v>
      </c>
      <c r="BR368" s="43" t="s">
        <v>2683</v>
      </c>
      <c r="BS368" s="43" t="s">
        <v>1393</v>
      </c>
      <c r="BT368" s="43" t="s">
        <v>1990</v>
      </c>
      <c r="BU368" s="43"/>
      <c r="BV368" s="43"/>
      <c r="BW368" s="243">
        <v>37633</v>
      </c>
      <c r="BX368" s="243"/>
      <c r="BY368" s="48" t="s">
        <v>451</v>
      </c>
      <c r="BZ368" s="43">
        <v>3</v>
      </c>
      <c r="CA368" s="43" t="s">
        <v>1396</v>
      </c>
      <c r="CD368" s="124" t="s">
        <v>2044</v>
      </c>
      <c r="CE368" s="43">
        <v>1747</v>
      </c>
      <c r="CF368" s="43" t="s">
        <v>2684</v>
      </c>
      <c r="CG368" s="251">
        <v>37633</v>
      </c>
      <c r="CH368" s="126"/>
      <c r="CK368" s="43" t="s">
        <v>2042</v>
      </c>
      <c r="CL368" s="43">
        <v>540</v>
      </c>
      <c r="CM368" s="43" t="s">
        <v>1396</v>
      </c>
      <c r="CP368" s="43" t="s">
        <v>2044</v>
      </c>
      <c r="CQ368" s="43">
        <v>144</v>
      </c>
      <c r="DR368" s="38"/>
    </row>
    <row r="369" spans="1:122" s="39" customFormat="1" hidden="1" x14ac:dyDescent="0.2">
      <c r="A369" s="44" t="str">
        <f t="shared" si="147"/>
        <v>Endicott</v>
      </c>
      <c r="B369" s="44" t="str">
        <f t="shared" si="140"/>
        <v>1,1,1-Trichloroethane</v>
      </c>
      <c r="C369" s="38" t="s">
        <v>2587</v>
      </c>
      <c r="D369" s="38" t="str">
        <f t="shared" si="139"/>
        <v>LS</v>
      </c>
      <c r="E369" s="44" t="s">
        <v>372</v>
      </c>
      <c r="F369" s="155" t="str">
        <f t="shared" si="153"/>
        <v>Multiuse 009</v>
      </c>
      <c r="G369" s="44" t="str">
        <f t="shared" si="148"/>
        <v>commercial</v>
      </c>
      <c r="H369" s="44" t="str">
        <f t="shared" si="149"/>
        <v>Basement - full</v>
      </c>
      <c r="I369" s="38"/>
      <c r="J369" s="38"/>
      <c r="K369" s="38"/>
      <c r="L369" s="44"/>
      <c r="M369" s="38" t="str">
        <f t="shared" si="141"/>
        <v>Y</v>
      </c>
      <c r="N369" s="38" t="str">
        <f t="shared" si="150"/>
        <v>n</v>
      </c>
      <c r="O369" s="38" t="s">
        <v>541</v>
      </c>
      <c r="P369" s="44" t="s">
        <v>310</v>
      </c>
      <c r="Q369" s="44"/>
      <c r="R369" s="44"/>
      <c r="S369" s="44"/>
      <c r="T369" s="44"/>
      <c r="U369" s="44"/>
      <c r="V369" s="44"/>
      <c r="W369" s="44"/>
      <c r="X369" s="44"/>
      <c r="Y369" s="38" t="str">
        <f t="shared" si="142"/>
        <v>Y</v>
      </c>
      <c r="Z369" s="38" t="str">
        <f t="shared" si="151"/>
        <v>n</v>
      </c>
      <c r="AA369" s="38" t="s">
        <v>541</v>
      </c>
      <c r="AC369" s="59">
        <v>8.6</v>
      </c>
      <c r="AD369" s="204">
        <v>2.3255813953488375E-2</v>
      </c>
      <c r="AE369" s="38">
        <v>1</v>
      </c>
      <c r="AF369" s="38">
        <v>0</v>
      </c>
      <c r="AG369" s="125"/>
      <c r="AI369" s="123"/>
      <c r="AJ369" s="40">
        <f t="shared" si="143"/>
        <v>8.6</v>
      </c>
      <c r="AK369" s="40"/>
      <c r="AL369" s="40"/>
      <c r="AM369" s="40">
        <f t="shared" si="154"/>
        <v>0.2</v>
      </c>
      <c r="AN369" s="39">
        <f t="shared" si="152"/>
        <v>3.1</v>
      </c>
      <c r="AO369" s="204"/>
      <c r="AP369" s="204">
        <f t="shared" si="144"/>
        <v>2.3255813953488375E-2</v>
      </c>
      <c r="AQ369" s="45"/>
      <c r="AR369" s="45"/>
      <c r="AS369" s="115"/>
      <c r="AT369" s="115"/>
      <c r="AU369" s="115">
        <f t="shared" si="155"/>
        <v>1</v>
      </c>
      <c r="AV369" s="115">
        <f t="shared" si="156"/>
        <v>0</v>
      </c>
      <c r="AY369" s="115"/>
      <c r="AZ369" s="115"/>
      <c r="BA369" s="43">
        <v>32</v>
      </c>
      <c r="BB369" s="43" t="s">
        <v>2013</v>
      </c>
      <c r="BC369" s="48" t="s">
        <v>1403</v>
      </c>
      <c r="BE369" s="37" t="s">
        <v>2345</v>
      </c>
      <c r="BG369" s="43">
        <v>77</v>
      </c>
      <c r="BH369" s="43" t="s">
        <v>1725</v>
      </c>
      <c r="BJ369" s="43" t="s">
        <v>2054</v>
      </c>
      <c r="BK369" s="43" t="s">
        <v>1389</v>
      </c>
      <c r="BL369" s="43">
        <v>8</v>
      </c>
      <c r="BM369" s="43" t="s">
        <v>1395</v>
      </c>
      <c r="BN369" s="43">
        <v>25</v>
      </c>
      <c r="BO369" s="43" t="s">
        <v>347</v>
      </c>
      <c r="BP369" s="48" t="s">
        <v>1406</v>
      </c>
      <c r="BQ369" s="43" t="s">
        <v>1206</v>
      </c>
      <c r="BR369" s="43" t="s">
        <v>1207</v>
      </c>
      <c r="BS369" s="43" t="s">
        <v>558</v>
      </c>
      <c r="BT369" s="43" t="s">
        <v>1990</v>
      </c>
      <c r="BU369" s="43"/>
      <c r="BV369" s="43"/>
      <c r="BW369" s="243">
        <v>37635</v>
      </c>
      <c r="BX369" s="243"/>
      <c r="BY369" s="48" t="s">
        <v>451</v>
      </c>
      <c r="BZ369" s="43">
        <v>0.2</v>
      </c>
      <c r="CA369" s="43" t="s">
        <v>1396</v>
      </c>
      <c r="CD369" s="124" t="s">
        <v>2044</v>
      </c>
      <c r="CE369" s="43">
        <v>1762</v>
      </c>
      <c r="CF369" s="43" t="s">
        <v>2026</v>
      </c>
      <c r="CG369" s="251">
        <v>37635</v>
      </c>
      <c r="CH369" s="126"/>
      <c r="CK369" s="43" t="s">
        <v>2042</v>
      </c>
      <c r="CL369" s="43">
        <v>8.6</v>
      </c>
      <c r="CM369" s="43" t="s">
        <v>1396</v>
      </c>
      <c r="CP369" s="43" t="s">
        <v>2044</v>
      </c>
      <c r="CQ369" s="43">
        <v>148</v>
      </c>
      <c r="DR369" s="38"/>
    </row>
    <row r="370" spans="1:122" s="39" customFormat="1" hidden="1" x14ac:dyDescent="0.2">
      <c r="A370" s="44" t="str">
        <f t="shared" si="147"/>
        <v>Endicott</v>
      </c>
      <c r="B370" s="44" t="str">
        <f t="shared" si="140"/>
        <v>1,1,2-Trichloro-1,2,2-trifluoroethane</v>
      </c>
      <c r="C370" s="38" t="s">
        <v>2587</v>
      </c>
      <c r="D370" s="38" t="str">
        <f t="shared" si="139"/>
        <v>LS</v>
      </c>
      <c r="E370" s="44" t="s">
        <v>372</v>
      </c>
      <c r="F370" s="155" t="str">
        <f t="shared" si="153"/>
        <v>Multiuse 009</v>
      </c>
      <c r="G370" s="44" t="str">
        <f t="shared" si="148"/>
        <v>commercial</v>
      </c>
      <c r="H370" s="44" t="str">
        <f t="shared" si="149"/>
        <v>Basement - full</v>
      </c>
      <c r="I370" s="38"/>
      <c r="J370" s="38"/>
      <c r="K370" s="38"/>
      <c r="L370" s="44"/>
      <c r="M370" s="38" t="str">
        <f t="shared" si="141"/>
        <v>Y</v>
      </c>
      <c r="N370" s="38" t="str">
        <f t="shared" si="150"/>
        <v>n</v>
      </c>
      <c r="O370" s="38" t="s">
        <v>541</v>
      </c>
      <c r="P370" s="44" t="s">
        <v>310</v>
      </c>
      <c r="Q370" s="44"/>
      <c r="R370" s="44"/>
      <c r="S370" s="44"/>
      <c r="T370" s="44"/>
      <c r="U370" s="44"/>
      <c r="V370" s="44"/>
      <c r="W370" s="44"/>
      <c r="X370" s="44"/>
      <c r="Y370" s="38" t="str">
        <f t="shared" si="142"/>
        <v>Y</v>
      </c>
      <c r="Z370" s="38" t="str">
        <f t="shared" si="151"/>
        <v>n</v>
      </c>
      <c r="AA370" s="38" t="s">
        <v>541</v>
      </c>
      <c r="AC370" s="59">
        <v>0.7</v>
      </c>
      <c r="AD370" s="204">
        <v>0.97142857142857153</v>
      </c>
      <c r="AE370" s="38">
        <v>1</v>
      </c>
      <c r="AF370" s="38">
        <v>0</v>
      </c>
      <c r="AG370" s="125"/>
      <c r="AI370" s="123"/>
      <c r="AJ370" s="40">
        <f t="shared" si="143"/>
        <v>0.7</v>
      </c>
      <c r="AK370" s="40"/>
      <c r="AL370" s="40"/>
      <c r="AM370" s="40">
        <f t="shared" si="154"/>
        <v>0.68</v>
      </c>
      <c r="AN370" s="39">
        <f t="shared" si="152"/>
        <v>1.8</v>
      </c>
      <c r="AO370" s="204"/>
      <c r="AP370" s="204">
        <f t="shared" si="144"/>
        <v>0.97142857142857153</v>
      </c>
      <c r="AQ370" s="45"/>
      <c r="AR370" s="45"/>
      <c r="AS370" s="115"/>
      <c r="AT370" s="115"/>
      <c r="AU370" s="115">
        <f t="shared" si="155"/>
        <v>1</v>
      </c>
      <c r="AV370" s="115">
        <f t="shared" si="156"/>
        <v>0</v>
      </c>
      <c r="AY370" s="115"/>
      <c r="AZ370" s="115"/>
      <c r="BA370" s="43">
        <v>32</v>
      </c>
      <c r="BB370" s="43" t="s">
        <v>2013</v>
      </c>
      <c r="BC370" s="48" t="s">
        <v>1403</v>
      </c>
      <c r="BE370" s="37" t="s">
        <v>2345</v>
      </c>
      <c r="BG370" s="43">
        <v>77</v>
      </c>
      <c r="BH370" s="43" t="s">
        <v>1725</v>
      </c>
      <c r="BJ370" s="43" t="s">
        <v>2054</v>
      </c>
      <c r="BK370" s="43" t="s">
        <v>1389</v>
      </c>
      <c r="BL370" s="43">
        <v>8</v>
      </c>
      <c r="BM370" s="43" t="s">
        <v>1395</v>
      </c>
      <c r="BN370" s="43">
        <v>25</v>
      </c>
      <c r="BO370" s="43" t="s">
        <v>347</v>
      </c>
      <c r="BP370" s="48" t="s">
        <v>1406</v>
      </c>
      <c r="BQ370" s="43" t="s">
        <v>1206</v>
      </c>
      <c r="BR370" s="43" t="s">
        <v>1207</v>
      </c>
      <c r="BS370" s="43" t="s">
        <v>1132</v>
      </c>
      <c r="BT370" s="43" t="s">
        <v>1990</v>
      </c>
      <c r="BU370" s="43"/>
      <c r="BV370" s="43"/>
      <c r="BW370" s="243">
        <v>37635</v>
      </c>
      <c r="BX370" s="243"/>
      <c r="BY370" s="48" t="s">
        <v>451</v>
      </c>
      <c r="BZ370" s="43">
        <v>0.68</v>
      </c>
      <c r="CA370" s="43" t="s">
        <v>1396</v>
      </c>
      <c r="CD370" s="124" t="s">
        <v>2044</v>
      </c>
      <c r="CE370" s="43">
        <v>1766</v>
      </c>
      <c r="CF370" s="43" t="s">
        <v>2026</v>
      </c>
      <c r="CG370" s="251">
        <v>37635</v>
      </c>
      <c r="CH370" s="126"/>
      <c r="CK370" s="43" t="s">
        <v>2042</v>
      </c>
      <c r="CL370" s="43">
        <v>0.7</v>
      </c>
      <c r="CM370" s="43" t="s">
        <v>1396</v>
      </c>
      <c r="CP370" s="43" t="s">
        <v>2044</v>
      </c>
      <c r="CQ370" s="43">
        <v>149</v>
      </c>
      <c r="DR370" s="38"/>
    </row>
    <row r="371" spans="1:122" s="39" customFormat="1" hidden="1" x14ac:dyDescent="0.2">
      <c r="A371" s="44" t="str">
        <f t="shared" si="147"/>
        <v>Endicott</v>
      </c>
      <c r="B371" s="44" t="str">
        <f t="shared" si="140"/>
        <v>Trichloroethylene</v>
      </c>
      <c r="C371" s="38" t="s">
        <v>2587</v>
      </c>
      <c r="D371" s="38" t="str">
        <f t="shared" si="139"/>
        <v>LS</v>
      </c>
      <c r="E371" s="44" t="s">
        <v>372</v>
      </c>
      <c r="F371" s="155" t="str">
        <f t="shared" si="153"/>
        <v>Multiuse 009</v>
      </c>
      <c r="G371" s="44" t="str">
        <f t="shared" si="148"/>
        <v>commercial</v>
      </c>
      <c r="H371" s="44" t="str">
        <f t="shared" si="149"/>
        <v>Basement - full</v>
      </c>
      <c r="I371" s="38"/>
      <c r="J371" s="38"/>
      <c r="K371" s="38"/>
      <c r="L371" s="44"/>
      <c r="M371" s="38" t="str">
        <f t="shared" si="141"/>
        <v>Y</v>
      </c>
      <c r="N371" s="38" t="str">
        <f t="shared" si="150"/>
        <v>Y</v>
      </c>
      <c r="O371" s="38" t="str">
        <f>IF(AJ371="","",IF(M371="N","n","Y"))</f>
        <v>Y</v>
      </c>
      <c r="P371" s="38"/>
      <c r="Q371" s="38"/>
      <c r="R371" s="38"/>
      <c r="S371" s="38"/>
      <c r="T371" s="38"/>
      <c r="U371" s="38"/>
      <c r="V371" s="38"/>
      <c r="W371" s="38"/>
      <c r="X371" s="38"/>
      <c r="Y371" s="38" t="str">
        <f t="shared" si="142"/>
        <v>Y</v>
      </c>
      <c r="Z371" s="38" t="str">
        <f t="shared" si="151"/>
        <v>n</v>
      </c>
      <c r="AA371" s="38" t="str">
        <f>IF(AM371="","",IF(Y371="N","n","Y"))</f>
        <v>Y</v>
      </c>
      <c r="AC371" s="59">
        <v>200</v>
      </c>
      <c r="AD371" s="204">
        <v>1.3500000000000001E-3</v>
      </c>
      <c r="AE371" s="38">
        <v>1</v>
      </c>
      <c r="AF371" s="38">
        <v>0</v>
      </c>
      <c r="AG371" s="125"/>
      <c r="AI371" s="123"/>
      <c r="AJ371" s="40">
        <f t="shared" si="143"/>
        <v>200</v>
      </c>
      <c r="AK371" s="40"/>
      <c r="AL371" s="40"/>
      <c r="AM371" s="40">
        <f t="shared" si="154"/>
        <v>0.27</v>
      </c>
      <c r="AN371" s="39">
        <f t="shared" si="152"/>
        <v>0.5</v>
      </c>
      <c r="AO371" s="204"/>
      <c r="AP371" s="204">
        <f t="shared" si="144"/>
        <v>1.3500000000000001E-3</v>
      </c>
      <c r="AQ371" s="45"/>
      <c r="AR371" s="45"/>
      <c r="AS371" s="115"/>
      <c r="AT371" s="115"/>
      <c r="AU371" s="115">
        <f t="shared" si="155"/>
        <v>1</v>
      </c>
      <c r="AV371" s="115">
        <f t="shared" si="156"/>
        <v>0</v>
      </c>
      <c r="AY371" s="115"/>
      <c r="AZ371" s="115"/>
      <c r="BA371" s="43">
        <v>32</v>
      </c>
      <c r="BB371" s="43" t="s">
        <v>2013</v>
      </c>
      <c r="BC371" s="48" t="s">
        <v>1403</v>
      </c>
      <c r="BE371" s="37" t="s">
        <v>2345</v>
      </c>
      <c r="BG371" s="43">
        <v>77</v>
      </c>
      <c r="BH371" s="43" t="s">
        <v>1725</v>
      </c>
      <c r="BJ371" s="43" t="s">
        <v>2054</v>
      </c>
      <c r="BK371" s="43" t="s">
        <v>1389</v>
      </c>
      <c r="BL371" s="43">
        <v>8</v>
      </c>
      <c r="BM371" s="43" t="s">
        <v>1395</v>
      </c>
      <c r="BN371" s="43">
        <v>25</v>
      </c>
      <c r="BO371" s="43" t="s">
        <v>347</v>
      </c>
      <c r="BP371" s="48" t="s">
        <v>1406</v>
      </c>
      <c r="BQ371" s="43" t="s">
        <v>1206</v>
      </c>
      <c r="BR371" s="43" t="s">
        <v>1207</v>
      </c>
      <c r="BS371" s="43" t="s">
        <v>1393</v>
      </c>
      <c r="BT371" s="43" t="s">
        <v>1990</v>
      </c>
      <c r="BU371" s="43"/>
      <c r="BV371" s="43"/>
      <c r="BW371" s="243">
        <v>37635</v>
      </c>
      <c r="BX371" s="243"/>
      <c r="BY371" s="48" t="s">
        <v>451</v>
      </c>
      <c r="BZ371" s="43">
        <v>0.27</v>
      </c>
      <c r="CA371" s="43" t="s">
        <v>1396</v>
      </c>
      <c r="CD371" s="124" t="s">
        <v>2044</v>
      </c>
      <c r="CE371" s="43">
        <v>1758</v>
      </c>
      <c r="CF371" s="43" t="s">
        <v>2026</v>
      </c>
      <c r="CG371" s="251">
        <v>37635</v>
      </c>
      <c r="CH371" s="126"/>
      <c r="CK371" s="43" t="s">
        <v>2042</v>
      </c>
      <c r="CL371" s="43">
        <v>200</v>
      </c>
      <c r="CM371" s="43" t="s">
        <v>1396</v>
      </c>
      <c r="CP371" s="43" t="s">
        <v>2044</v>
      </c>
      <c r="CQ371" s="43">
        <v>147</v>
      </c>
      <c r="DR371" s="38"/>
    </row>
    <row r="372" spans="1:122" s="39" customFormat="1" hidden="1" x14ac:dyDescent="0.2">
      <c r="A372" s="44" t="str">
        <f t="shared" si="147"/>
        <v>Endicott</v>
      </c>
      <c r="B372" s="44" t="str">
        <f t="shared" si="140"/>
        <v>Methylene chloride</v>
      </c>
      <c r="C372" s="38" t="s">
        <v>2587</v>
      </c>
      <c r="D372" s="38" t="str">
        <f t="shared" si="139"/>
        <v>LS</v>
      </c>
      <c r="E372" s="44" t="s">
        <v>372</v>
      </c>
      <c r="F372" s="155" t="str">
        <f t="shared" si="153"/>
        <v>Multiuse 010</v>
      </c>
      <c r="G372" s="44" t="str">
        <f t="shared" si="148"/>
        <v>multiuse</v>
      </c>
      <c r="H372" s="44" t="str">
        <f t="shared" si="149"/>
        <v>Basement</v>
      </c>
      <c r="I372" s="38"/>
      <c r="J372" s="38"/>
      <c r="K372" s="38"/>
      <c r="L372" s="44"/>
      <c r="M372" s="38" t="str">
        <f t="shared" si="141"/>
        <v>Y</v>
      </c>
      <c r="N372" s="38" t="str">
        <f t="shared" si="150"/>
        <v>n</v>
      </c>
      <c r="O372" s="38" t="s">
        <v>541</v>
      </c>
      <c r="P372" s="114" t="s">
        <v>1453</v>
      </c>
      <c r="Q372" s="114"/>
      <c r="R372" s="114"/>
      <c r="S372" s="114"/>
      <c r="T372" s="114"/>
      <c r="U372" s="114"/>
      <c r="V372" s="114"/>
      <c r="W372" s="114"/>
      <c r="X372" s="114"/>
      <c r="Y372" s="38" t="str">
        <f t="shared" si="142"/>
        <v>Y</v>
      </c>
      <c r="Z372" s="38" t="str">
        <f t="shared" si="151"/>
        <v>n</v>
      </c>
      <c r="AA372" s="38" t="s">
        <v>541</v>
      </c>
      <c r="AC372" s="59">
        <v>1.1000000000000001</v>
      </c>
      <c r="AD372" s="204">
        <v>1.6363636363636362</v>
      </c>
      <c r="AE372" s="38">
        <v>1</v>
      </c>
      <c r="AF372" s="38">
        <v>0</v>
      </c>
      <c r="AG372" s="125"/>
      <c r="AI372" s="123"/>
      <c r="AJ372" s="40">
        <f t="shared" si="143"/>
        <v>1.1000000000000001</v>
      </c>
      <c r="AK372" s="40"/>
      <c r="AL372" s="40"/>
      <c r="AM372" s="40">
        <f t="shared" si="154"/>
        <v>1.8</v>
      </c>
      <c r="AN372" s="39">
        <f t="shared" si="152"/>
        <v>10.5</v>
      </c>
      <c r="AO372" s="204"/>
      <c r="AP372" s="204">
        <f t="shared" si="144"/>
        <v>1.6363636363636362</v>
      </c>
      <c r="AQ372" s="45"/>
      <c r="AR372" s="45"/>
      <c r="AS372" s="115"/>
      <c r="AT372" s="115"/>
      <c r="AU372" s="115">
        <f t="shared" si="155"/>
        <v>1</v>
      </c>
      <c r="AV372" s="115">
        <f t="shared" si="156"/>
        <v>0</v>
      </c>
      <c r="AY372" s="115"/>
      <c r="AZ372" s="115"/>
      <c r="BA372" s="43">
        <v>32</v>
      </c>
      <c r="BB372" s="43" t="s">
        <v>2013</v>
      </c>
      <c r="BC372" s="48" t="s">
        <v>1403</v>
      </c>
      <c r="BE372" s="37" t="s">
        <v>2345</v>
      </c>
      <c r="BG372" s="43">
        <v>304</v>
      </c>
      <c r="BH372" s="43" t="s">
        <v>674</v>
      </c>
      <c r="BJ372" s="43" t="s">
        <v>817</v>
      </c>
      <c r="BK372" s="43" t="s">
        <v>573</v>
      </c>
      <c r="BP372" s="48" t="s">
        <v>1406</v>
      </c>
      <c r="BQ372" s="43" t="s">
        <v>675</v>
      </c>
      <c r="BR372" s="43" t="s">
        <v>676</v>
      </c>
      <c r="BS372" s="43" t="s">
        <v>837</v>
      </c>
      <c r="BT372" s="43" t="s">
        <v>1990</v>
      </c>
      <c r="BU372" s="43"/>
      <c r="BV372" s="43"/>
      <c r="BW372" s="243">
        <v>37665</v>
      </c>
      <c r="BX372" s="243"/>
      <c r="BY372" s="48" t="s">
        <v>451</v>
      </c>
      <c r="BZ372" s="43">
        <v>1.8</v>
      </c>
      <c r="CA372" s="43" t="s">
        <v>1396</v>
      </c>
      <c r="CD372" s="124" t="s">
        <v>1397</v>
      </c>
      <c r="CE372" s="43">
        <v>5352</v>
      </c>
      <c r="CF372" s="43" t="s">
        <v>1990</v>
      </c>
      <c r="CG372" s="251">
        <v>37665</v>
      </c>
      <c r="CH372" s="126"/>
      <c r="CK372" s="39" t="s">
        <v>451</v>
      </c>
      <c r="CL372" s="43">
        <v>1.1000000000000001</v>
      </c>
      <c r="CM372" s="43" t="s">
        <v>1396</v>
      </c>
      <c r="CP372" s="43" t="s">
        <v>1397</v>
      </c>
      <c r="CQ372" s="43">
        <v>1786</v>
      </c>
      <c r="DR372" s="38"/>
    </row>
    <row r="373" spans="1:122" s="39" customFormat="1" hidden="1" x14ac:dyDescent="0.2">
      <c r="A373" s="44" t="str">
        <f t="shared" si="147"/>
        <v>Endicott</v>
      </c>
      <c r="B373" s="44" t="str">
        <f t="shared" si="140"/>
        <v>1,1,1-Trichloroethane</v>
      </c>
      <c r="C373" s="38" t="s">
        <v>2587</v>
      </c>
      <c r="D373" s="38" t="str">
        <f t="shared" si="139"/>
        <v>LS</v>
      </c>
      <c r="E373" s="44" t="s">
        <v>372</v>
      </c>
      <c r="F373" s="155" t="str">
        <f t="shared" si="153"/>
        <v>Multiuse 011</v>
      </c>
      <c r="G373" s="44" t="str">
        <f t="shared" si="148"/>
        <v>multiuse</v>
      </c>
      <c r="H373" s="44" t="str">
        <f t="shared" si="149"/>
        <v>Basement - full</v>
      </c>
      <c r="I373" s="38"/>
      <c r="J373" s="38"/>
      <c r="K373" s="38"/>
      <c r="L373" s="44"/>
      <c r="M373" s="38" t="str">
        <f t="shared" si="141"/>
        <v>Y</v>
      </c>
      <c r="N373" s="38" t="str">
        <f t="shared" si="150"/>
        <v>Y</v>
      </c>
      <c r="O373" s="38" t="str">
        <f t="shared" ref="O373:O381" si="157">IF(AJ373="","",IF(M373="N","n","Y"))</f>
        <v>Y</v>
      </c>
      <c r="P373" s="38"/>
      <c r="Q373" s="38"/>
      <c r="R373" s="38"/>
      <c r="S373" s="38"/>
      <c r="T373" s="38"/>
      <c r="U373" s="38"/>
      <c r="V373" s="38"/>
      <c r="W373" s="38"/>
      <c r="X373" s="38"/>
      <c r="Y373" s="38" t="str">
        <f t="shared" si="142"/>
        <v>Y</v>
      </c>
      <c r="Z373" s="38" t="str">
        <f t="shared" si="151"/>
        <v>n</v>
      </c>
      <c r="AA373" s="38" t="str">
        <f t="shared" ref="AA373:AA381" si="158">IF(AM373="","",IF(Y373="N","n","Y"))</f>
        <v>Y</v>
      </c>
      <c r="AC373" s="59">
        <v>2600</v>
      </c>
      <c r="AD373" s="204">
        <v>3.0000000000000003E-4</v>
      </c>
      <c r="AE373" s="38">
        <v>1</v>
      </c>
      <c r="AF373" s="38">
        <v>0</v>
      </c>
      <c r="AG373" s="125"/>
      <c r="AI373" s="123"/>
      <c r="AJ373" s="40">
        <f t="shared" si="143"/>
        <v>2600</v>
      </c>
      <c r="AK373" s="40"/>
      <c r="AL373" s="40"/>
      <c r="AM373" s="40">
        <f t="shared" si="154"/>
        <v>0.78</v>
      </c>
      <c r="AN373" s="39">
        <f t="shared" si="152"/>
        <v>3.1</v>
      </c>
      <c r="AO373" s="204"/>
      <c r="AP373" s="204">
        <f t="shared" si="144"/>
        <v>3.0000000000000003E-4</v>
      </c>
      <c r="AQ373" s="45"/>
      <c r="AR373" s="45"/>
      <c r="AS373" s="115"/>
      <c r="AT373" s="115"/>
      <c r="AU373" s="115">
        <f t="shared" si="155"/>
        <v>1</v>
      </c>
      <c r="AV373" s="115">
        <f t="shared" si="156"/>
        <v>0</v>
      </c>
      <c r="AY373" s="115"/>
      <c r="AZ373" s="115"/>
      <c r="BA373" s="43">
        <v>32</v>
      </c>
      <c r="BB373" s="43" t="s">
        <v>2013</v>
      </c>
      <c r="BC373" s="48" t="s">
        <v>1403</v>
      </c>
      <c r="BE373" s="37" t="s">
        <v>2345</v>
      </c>
      <c r="BG373" s="43">
        <v>305</v>
      </c>
      <c r="BH373" s="43" t="s">
        <v>816</v>
      </c>
      <c r="BJ373" s="43" t="s">
        <v>817</v>
      </c>
      <c r="BK373" s="43" t="s">
        <v>1389</v>
      </c>
      <c r="BP373" s="48" t="s">
        <v>1406</v>
      </c>
      <c r="BQ373" s="43" t="s">
        <v>818</v>
      </c>
      <c r="BR373" s="43" t="s">
        <v>819</v>
      </c>
      <c r="BS373" s="43" t="s">
        <v>558</v>
      </c>
      <c r="BT373" s="43" t="s">
        <v>1990</v>
      </c>
      <c r="BU373" s="43"/>
      <c r="BV373" s="43"/>
      <c r="BW373" s="243">
        <v>37672</v>
      </c>
      <c r="BX373" s="243"/>
      <c r="BY373" s="48" t="s">
        <v>451</v>
      </c>
      <c r="BZ373" s="43">
        <v>0.78</v>
      </c>
      <c r="CA373" s="43" t="s">
        <v>1396</v>
      </c>
      <c r="CD373" s="124" t="s">
        <v>1397</v>
      </c>
      <c r="CE373" s="43">
        <v>5995</v>
      </c>
      <c r="CF373" s="43" t="s">
        <v>1990</v>
      </c>
      <c r="CG373" s="251">
        <v>37672</v>
      </c>
      <c r="CH373" s="126"/>
      <c r="CK373" s="39" t="s">
        <v>451</v>
      </c>
      <c r="CL373" s="43">
        <v>2600</v>
      </c>
      <c r="CM373" s="43" t="s">
        <v>1396</v>
      </c>
      <c r="CP373" s="43" t="s">
        <v>1397</v>
      </c>
      <c r="CQ373" s="43">
        <v>1672</v>
      </c>
      <c r="DR373" s="38"/>
    </row>
    <row r="374" spans="1:122" s="39" customFormat="1" hidden="1" x14ac:dyDescent="0.2">
      <c r="A374" s="44" t="str">
        <f t="shared" si="147"/>
        <v>Endicott</v>
      </c>
      <c r="B374" s="44" t="str">
        <f t="shared" si="140"/>
        <v>1,1,2-Trichloro-1,2,2-trifluoroethane</v>
      </c>
      <c r="C374" s="38" t="s">
        <v>2587</v>
      </c>
      <c r="D374" s="38" t="str">
        <f t="shared" si="139"/>
        <v>LS</v>
      </c>
      <c r="E374" s="44" t="s">
        <v>372</v>
      </c>
      <c r="F374" s="155" t="str">
        <f t="shared" si="153"/>
        <v>Multiuse 011</v>
      </c>
      <c r="G374" s="44" t="str">
        <f t="shared" si="148"/>
        <v>multiuse</v>
      </c>
      <c r="H374" s="44" t="str">
        <f t="shared" si="149"/>
        <v>Basement - full</v>
      </c>
      <c r="I374" s="38"/>
      <c r="J374" s="38"/>
      <c r="K374" s="38"/>
      <c r="L374" s="44"/>
      <c r="M374" s="38" t="str">
        <f t="shared" si="141"/>
        <v>Y</v>
      </c>
      <c r="N374" s="38" t="str">
        <f t="shared" si="150"/>
        <v>Y</v>
      </c>
      <c r="O374" s="38" t="str">
        <f t="shared" si="157"/>
        <v>Y</v>
      </c>
      <c r="P374" s="38"/>
      <c r="Q374" s="38"/>
      <c r="R374" s="38"/>
      <c r="S374" s="38"/>
      <c r="T374" s="38"/>
      <c r="U374" s="38"/>
      <c r="V374" s="38"/>
      <c r="W374" s="38"/>
      <c r="X374" s="38"/>
      <c r="Y374" s="38" t="str">
        <f t="shared" si="142"/>
        <v>Y</v>
      </c>
      <c r="Z374" s="38" t="str">
        <f t="shared" si="151"/>
        <v>n</v>
      </c>
      <c r="AA374" s="38" t="str">
        <f t="shared" si="158"/>
        <v>Y</v>
      </c>
      <c r="AC374" s="59">
        <v>460</v>
      </c>
      <c r="AD374" s="204">
        <v>1.1956521739130436E-3</v>
      </c>
      <c r="AE374" s="38">
        <v>1</v>
      </c>
      <c r="AF374" s="38">
        <v>0</v>
      </c>
      <c r="AG374" s="125"/>
      <c r="AI374" s="123"/>
      <c r="AJ374" s="40">
        <f t="shared" si="143"/>
        <v>460</v>
      </c>
      <c r="AK374" s="40"/>
      <c r="AL374" s="40"/>
      <c r="AM374" s="40">
        <f t="shared" si="154"/>
        <v>0.55000000000000004</v>
      </c>
      <c r="AN374" s="39">
        <f t="shared" si="152"/>
        <v>1.8</v>
      </c>
      <c r="AO374" s="204"/>
      <c r="AP374" s="204">
        <f t="shared" si="144"/>
        <v>1.1956521739130436E-3</v>
      </c>
      <c r="AQ374" s="45"/>
      <c r="AR374" s="45"/>
      <c r="AS374" s="115"/>
      <c r="AT374" s="115"/>
      <c r="AU374" s="115">
        <f t="shared" si="155"/>
        <v>1</v>
      </c>
      <c r="AV374" s="115">
        <f t="shared" si="156"/>
        <v>0</v>
      </c>
      <c r="AY374" s="115"/>
      <c r="AZ374" s="115"/>
      <c r="BA374" s="43">
        <v>32</v>
      </c>
      <c r="BB374" s="43" t="s">
        <v>2013</v>
      </c>
      <c r="BC374" s="48" t="s">
        <v>1403</v>
      </c>
      <c r="BE374" s="37" t="s">
        <v>2345</v>
      </c>
      <c r="BG374" s="43">
        <v>305</v>
      </c>
      <c r="BH374" s="43" t="s">
        <v>816</v>
      </c>
      <c r="BJ374" s="43" t="s">
        <v>817</v>
      </c>
      <c r="BK374" s="43" t="s">
        <v>1389</v>
      </c>
      <c r="BP374" s="48" t="s">
        <v>1406</v>
      </c>
      <c r="BQ374" s="43" t="s">
        <v>818</v>
      </c>
      <c r="BR374" s="43" t="s">
        <v>819</v>
      </c>
      <c r="BS374" s="43" t="s">
        <v>1132</v>
      </c>
      <c r="BT374" s="43" t="s">
        <v>1990</v>
      </c>
      <c r="BU374" s="43"/>
      <c r="BV374" s="43"/>
      <c r="BW374" s="243">
        <v>37672</v>
      </c>
      <c r="BX374" s="243"/>
      <c r="BY374" s="48" t="s">
        <v>451</v>
      </c>
      <c r="BZ374" s="43">
        <v>0.55000000000000004</v>
      </c>
      <c r="CA374" s="43" t="s">
        <v>1396</v>
      </c>
      <c r="CD374" s="124" t="s">
        <v>1397</v>
      </c>
      <c r="CE374" s="43">
        <v>6000</v>
      </c>
      <c r="CF374" s="43" t="s">
        <v>1990</v>
      </c>
      <c r="CG374" s="251">
        <v>37672</v>
      </c>
      <c r="CH374" s="126"/>
      <c r="CK374" s="39" t="s">
        <v>451</v>
      </c>
      <c r="CL374" s="43">
        <v>460</v>
      </c>
      <c r="CM374" s="43" t="s">
        <v>1396</v>
      </c>
      <c r="CP374" s="43" t="s">
        <v>1397</v>
      </c>
      <c r="CQ374" s="43">
        <v>1758</v>
      </c>
      <c r="DR374" s="38"/>
    </row>
    <row r="375" spans="1:122" s="39" customFormat="1" hidden="1" x14ac:dyDescent="0.2">
      <c r="A375" s="44" t="str">
        <f t="shared" si="147"/>
        <v>Endicott</v>
      </c>
      <c r="B375" s="44" t="str">
        <f t="shared" si="140"/>
        <v>1,1-Dichloroethylene</v>
      </c>
      <c r="C375" s="38" t="s">
        <v>2587</v>
      </c>
      <c r="D375" s="38" t="str">
        <f t="shared" si="139"/>
        <v>LS</v>
      </c>
      <c r="E375" s="44" t="s">
        <v>372</v>
      </c>
      <c r="F375" s="155" t="str">
        <f t="shared" si="153"/>
        <v>Multiuse 011</v>
      </c>
      <c r="G375" s="44" t="str">
        <f t="shared" si="148"/>
        <v>multiuse</v>
      </c>
      <c r="H375" s="44" t="str">
        <f t="shared" si="149"/>
        <v>Basement - full</v>
      </c>
      <c r="I375" s="38"/>
      <c r="J375" s="38"/>
      <c r="K375" s="38"/>
      <c r="L375" s="44"/>
      <c r="M375" s="38" t="str">
        <f t="shared" si="141"/>
        <v>Y</v>
      </c>
      <c r="N375" s="38" t="str">
        <f t="shared" si="150"/>
        <v>Y</v>
      </c>
      <c r="O375" s="38" t="str">
        <f t="shared" si="157"/>
        <v>Y</v>
      </c>
      <c r="P375" s="38"/>
      <c r="Q375" s="38"/>
      <c r="R375" s="38"/>
      <c r="S375" s="38"/>
      <c r="T375" s="38"/>
      <c r="U375" s="38"/>
      <c r="V375" s="38"/>
      <c r="W375" s="38"/>
      <c r="X375" s="38"/>
      <c r="Y375" s="38" t="str">
        <f t="shared" si="142"/>
        <v>Y</v>
      </c>
      <c r="Z375" s="38" t="str">
        <f t="shared" si="151"/>
        <v>n</v>
      </c>
      <c r="AA375" s="38" t="str">
        <f t="shared" si="158"/>
        <v>Y</v>
      </c>
      <c r="AC375" s="59">
        <v>430</v>
      </c>
      <c r="AD375" s="204">
        <v>1.6744186046511626E-4</v>
      </c>
      <c r="AE375" s="38">
        <v>1</v>
      </c>
      <c r="AF375" s="38">
        <v>0</v>
      </c>
      <c r="AG375" s="125"/>
      <c r="AI375" s="123"/>
      <c r="AJ375" s="40">
        <f t="shared" si="143"/>
        <v>430</v>
      </c>
      <c r="AK375" s="40"/>
      <c r="AL375" s="40"/>
      <c r="AM375" s="40">
        <f t="shared" si="154"/>
        <v>7.1999999999999995E-2</v>
      </c>
      <c r="AN375" s="39">
        <f t="shared" si="152"/>
        <v>0.8</v>
      </c>
      <c r="AO375" s="204"/>
      <c r="AP375" s="204">
        <f t="shared" si="144"/>
        <v>1.6744186046511626E-4</v>
      </c>
      <c r="AQ375" s="45"/>
      <c r="AR375" s="45"/>
      <c r="AS375" s="115"/>
      <c r="AT375" s="115"/>
      <c r="AU375" s="115">
        <f t="shared" si="155"/>
        <v>1</v>
      </c>
      <c r="AV375" s="115">
        <f t="shared" si="156"/>
        <v>0</v>
      </c>
      <c r="AY375" s="115"/>
      <c r="AZ375" s="115"/>
      <c r="BA375" s="43">
        <v>32</v>
      </c>
      <c r="BB375" s="43" t="s">
        <v>2013</v>
      </c>
      <c r="BC375" s="48" t="s">
        <v>1403</v>
      </c>
      <c r="BE375" s="37" t="s">
        <v>2345</v>
      </c>
      <c r="BG375" s="43">
        <v>305</v>
      </c>
      <c r="BH375" s="43" t="s">
        <v>816</v>
      </c>
      <c r="BJ375" s="43" t="s">
        <v>817</v>
      </c>
      <c r="BK375" s="43" t="s">
        <v>1389</v>
      </c>
      <c r="BP375" s="48" t="s">
        <v>1406</v>
      </c>
      <c r="BQ375" s="43" t="s">
        <v>818</v>
      </c>
      <c r="BR375" s="43" t="s">
        <v>819</v>
      </c>
      <c r="BS375" s="43" t="s">
        <v>538</v>
      </c>
      <c r="BT375" s="43" t="s">
        <v>1990</v>
      </c>
      <c r="BU375" s="43"/>
      <c r="BV375" s="43"/>
      <c r="BW375" s="243">
        <v>37672</v>
      </c>
      <c r="BX375" s="243"/>
      <c r="BY375" s="48" t="s">
        <v>451</v>
      </c>
      <c r="BZ375" s="43">
        <v>7.1999999999999995E-2</v>
      </c>
      <c r="CA375" s="43" t="s">
        <v>1396</v>
      </c>
      <c r="CD375" s="124" t="s">
        <v>1397</v>
      </c>
      <c r="CE375" s="43">
        <v>5997</v>
      </c>
      <c r="CF375" s="43" t="s">
        <v>1990</v>
      </c>
      <c r="CG375" s="251">
        <v>37672</v>
      </c>
      <c r="CH375" s="126"/>
      <c r="CK375" s="39" t="s">
        <v>451</v>
      </c>
      <c r="CL375" s="43">
        <v>430</v>
      </c>
      <c r="CM375" s="43" t="s">
        <v>1396</v>
      </c>
      <c r="CP375" s="43" t="s">
        <v>1397</v>
      </c>
      <c r="CQ375" s="43">
        <v>1708</v>
      </c>
      <c r="DR375" s="38"/>
    </row>
    <row r="376" spans="1:122" s="39" customFormat="1" hidden="1" x14ac:dyDescent="0.2">
      <c r="A376" s="44" t="str">
        <f t="shared" si="147"/>
        <v>Endicott</v>
      </c>
      <c r="B376" s="44" t="str">
        <f t="shared" si="140"/>
        <v>cis-1,2-Dichloroethylene</v>
      </c>
      <c r="C376" s="38" t="s">
        <v>2587</v>
      </c>
      <c r="D376" s="38" t="str">
        <f t="shared" si="139"/>
        <v>LS</v>
      </c>
      <c r="E376" s="44" t="s">
        <v>372</v>
      </c>
      <c r="F376" s="155" t="str">
        <f t="shared" si="153"/>
        <v>Multiuse 011</v>
      </c>
      <c r="G376" s="44" t="str">
        <f t="shared" si="148"/>
        <v>multiuse</v>
      </c>
      <c r="H376" s="44" t="str">
        <f t="shared" si="149"/>
        <v>Basement - full</v>
      </c>
      <c r="I376" s="38"/>
      <c r="J376" s="38"/>
      <c r="K376" s="38"/>
      <c r="L376" s="44"/>
      <c r="M376" s="38" t="str">
        <f t="shared" si="141"/>
        <v>Y</v>
      </c>
      <c r="N376" s="38" t="str">
        <f t="shared" si="150"/>
        <v>Y</v>
      </c>
      <c r="O376" s="38" t="str">
        <f t="shared" si="157"/>
        <v>Y</v>
      </c>
      <c r="P376" s="38"/>
      <c r="Q376" s="38"/>
      <c r="R376" s="38"/>
      <c r="S376" s="38"/>
      <c r="T376" s="38"/>
      <c r="U376" s="38"/>
      <c r="V376" s="38"/>
      <c r="W376" s="38"/>
      <c r="X376" s="38"/>
      <c r="Y376" s="38" t="str">
        <f t="shared" si="142"/>
        <v>Y</v>
      </c>
      <c r="Z376" s="38" t="str">
        <f t="shared" si="151"/>
        <v>Y</v>
      </c>
      <c r="AA376" s="38" t="str">
        <f t="shared" si="158"/>
        <v>Y</v>
      </c>
      <c r="AC376" s="59">
        <v>1000</v>
      </c>
      <c r="AD376" s="204">
        <v>2.5000000000000001E-4</v>
      </c>
      <c r="AE376" s="38">
        <v>1</v>
      </c>
      <c r="AF376" s="38">
        <v>0</v>
      </c>
      <c r="AG376" s="125"/>
      <c r="AI376" s="123"/>
      <c r="AJ376" s="40">
        <f t="shared" si="143"/>
        <v>1000</v>
      </c>
      <c r="AK376" s="40"/>
      <c r="AL376" s="40"/>
      <c r="AM376" s="40">
        <f t="shared" si="154"/>
        <v>0.25</v>
      </c>
      <c r="AN376" s="39" t="str">
        <f t="shared" si="152"/>
        <v/>
      </c>
      <c r="AO376" s="204"/>
      <c r="AP376" s="204">
        <f t="shared" si="144"/>
        <v>2.5000000000000001E-4</v>
      </c>
      <c r="AQ376" s="45"/>
      <c r="AR376" s="45"/>
      <c r="AS376" s="115"/>
      <c r="AT376" s="115"/>
      <c r="AU376" s="115">
        <f t="shared" si="155"/>
        <v>1</v>
      </c>
      <c r="AV376" s="115">
        <f t="shared" si="156"/>
        <v>0</v>
      </c>
      <c r="AY376" s="115"/>
      <c r="AZ376" s="115"/>
      <c r="BA376" s="43">
        <v>32</v>
      </c>
      <c r="BB376" s="43" t="s">
        <v>2013</v>
      </c>
      <c r="BC376" s="48" t="s">
        <v>1403</v>
      </c>
      <c r="BE376" s="37" t="s">
        <v>2345</v>
      </c>
      <c r="BG376" s="43">
        <v>305</v>
      </c>
      <c r="BH376" s="43" t="s">
        <v>816</v>
      </c>
      <c r="BJ376" s="43" t="s">
        <v>817</v>
      </c>
      <c r="BK376" s="43" t="s">
        <v>1389</v>
      </c>
      <c r="BP376" s="48" t="s">
        <v>1406</v>
      </c>
      <c r="BQ376" s="43" t="s">
        <v>818</v>
      </c>
      <c r="BR376" s="43" t="s">
        <v>819</v>
      </c>
      <c r="BS376" s="43" t="s">
        <v>1400</v>
      </c>
      <c r="BT376" s="43" t="s">
        <v>1990</v>
      </c>
      <c r="BU376" s="43"/>
      <c r="BV376" s="43"/>
      <c r="BW376" s="243">
        <v>37672</v>
      </c>
      <c r="BX376" s="243"/>
      <c r="BY376" s="48" t="s">
        <v>451</v>
      </c>
      <c r="BZ376" s="43">
        <v>0.25</v>
      </c>
      <c r="CA376" s="43" t="s">
        <v>1396</v>
      </c>
      <c r="CD376" s="124" t="s">
        <v>1397</v>
      </c>
      <c r="CE376" s="43">
        <v>5998</v>
      </c>
      <c r="CF376" s="43" t="s">
        <v>1990</v>
      </c>
      <c r="CG376" s="251">
        <v>37672</v>
      </c>
      <c r="CH376" s="126"/>
      <c r="CK376" s="39" t="s">
        <v>451</v>
      </c>
      <c r="CL376" s="43">
        <v>1000</v>
      </c>
      <c r="CM376" s="43" t="s">
        <v>1396</v>
      </c>
      <c r="CP376" s="43" t="s">
        <v>1397</v>
      </c>
      <c r="CQ376" s="43">
        <v>1623</v>
      </c>
      <c r="DR376" s="38"/>
    </row>
    <row r="377" spans="1:122" s="39" customFormat="1" hidden="1" x14ac:dyDescent="0.2">
      <c r="A377" s="44" t="str">
        <f t="shared" si="147"/>
        <v>Endicott</v>
      </c>
      <c r="B377" s="44" t="str">
        <f t="shared" si="140"/>
        <v>Tetrachloroethylene</v>
      </c>
      <c r="C377" s="38" t="s">
        <v>2587</v>
      </c>
      <c r="D377" s="38" t="str">
        <f t="shared" si="139"/>
        <v>LS</v>
      </c>
      <c r="E377" s="44" t="s">
        <v>372</v>
      </c>
      <c r="F377" s="155" t="str">
        <f t="shared" si="153"/>
        <v>Multiuse 011</v>
      </c>
      <c r="G377" s="44" t="str">
        <f t="shared" si="148"/>
        <v>multiuse</v>
      </c>
      <c r="H377" s="44" t="str">
        <f t="shared" si="149"/>
        <v>Basement - full</v>
      </c>
      <c r="I377" s="38"/>
      <c r="J377" s="38"/>
      <c r="K377" s="38"/>
      <c r="L377" s="44"/>
      <c r="M377" s="38" t="str">
        <f t="shared" si="141"/>
        <v>Y</v>
      </c>
      <c r="N377" s="38" t="str">
        <f t="shared" si="150"/>
        <v>Y</v>
      </c>
      <c r="O377" s="38" t="str">
        <f t="shared" si="157"/>
        <v>Y</v>
      </c>
      <c r="P377" s="38"/>
      <c r="Q377" s="38"/>
      <c r="R377" s="38"/>
      <c r="S377" s="38"/>
      <c r="T377" s="38"/>
      <c r="U377" s="38"/>
      <c r="V377" s="38"/>
      <c r="W377" s="38"/>
      <c r="X377" s="38"/>
      <c r="Y377" s="38" t="str">
        <f t="shared" si="142"/>
        <v>Y</v>
      </c>
      <c r="Z377" s="38" t="str">
        <f t="shared" si="151"/>
        <v>n</v>
      </c>
      <c r="AA377" s="38" t="str">
        <f t="shared" si="158"/>
        <v>Y</v>
      </c>
      <c r="AC377" s="59">
        <v>680</v>
      </c>
      <c r="AD377" s="204">
        <v>5.4411764705882351E-4</v>
      </c>
      <c r="AE377" s="38">
        <v>1</v>
      </c>
      <c r="AF377" s="38">
        <v>0</v>
      </c>
      <c r="AG377" s="125"/>
      <c r="AI377" s="123"/>
      <c r="AJ377" s="40">
        <f t="shared" si="143"/>
        <v>680</v>
      </c>
      <c r="AK377" s="40"/>
      <c r="AL377" s="40"/>
      <c r="AM377" s="40">
        <f t="shared" si="154"/>
        <v>0.37</v>
      </c>
      <c r="AN377" s="39">
        <f t="shared" si="152"/>
        <v>3.8</v>
      </c>
      <c r="AO377" s="204"/>
      <c r="AP377" s="204">
        <f t="shared" si="144"/>
        <v>5.4411764705882351E-4</v>
      </c>
      <c r="AQ377" s="45"/>
      <c r="AR377" s="45"/>
      <c r="AS377" s="115"/>
      <c r="AT377" s="115"/>
      <c r="AU377" s="115">
        <f t="shared" si="155"/>
        <v>1</v>
      </c>
      <c r="AV377" s="115">
        <f t="shared" si="156"/>
        <v>0</v>
      </c>
      <c r="AY377" s="115"/>
      <c r="AZ377" s="115"/>
      <c r="BA377" s="43">
        <v>32</v>
      </c>
      <c r="BB377" s="43" t="s">
        <v>2013</v>
      </c>
      <c r="BC377" s="48" t="s">
        <v>1403</v>
      </c>
      <c r="BE377" s="37" t="s">
        <v>2345</v>
      </c>
      <c r="BG377" s="43">
        <v>305</v>
      </c>
      <c r="BH377" s="43" t="s">
        <v>816</v>
      </c>
      <c r="BJ377" s="43" t="s">
        <v>817</v>
      </c>
      <c r="BK377" s="43" t="s">
        <v>1389</v>
      </c>
      <c r="BP377" s="48" t="s">
        <v>1406</v>
      </c>
      <c r="BQ377" s="43" t="s">
        <v>818</v>
      </c>
      <c r="BR377" s="43" t="s">
        <v>819</v>
      </c>
      <c r="BS377" s="43" t="s">
        <v>2057</v>
      </c>
      <c r="BT377" s="43" t="s">
        <v>1990</v>
      </c>
      <c r="BU377" s="43"/>
      <c r="BV377" s="43"/>
      <c r="BW377" s="243">
        <v>37672</v>
      </c>
      <c r="BX377" s="243"/>
      <c r="BY377" s="48" t="s">
        <v>451</v>
      </c>
      <c r="BZ377" s="43">
        <v>0.37</v>
      </c>
      <c r="CA377" s="43" t="s">
        <v>1396</v>
      </c>
      <c r="CD377" s="124" t="s">
        <v>1397</v>
      </c>
      <c r="CE377" s="43">
        <v>6002</v>
      </c>
      <c r="CF377" s="43" t="s">
        <v>1990</v>
      </c>
      <c r="CG377" s="251">
        <v>37672</v>
      </c>
      <c r="CH377" s="126"/>
      <c r="CK377" s="39" t="s">
        <v>451</v>
      </c>
      <c r="CL377" s="43">
        <v>680</v>
      </c>
      <c r="CM377" s="43" t="s">
        <v>1396</v>
      </c>
      <c r="CP377" s="43" t="s">
        <v>1397</v>
      </c>
      <c r="CQ377" s="43">
        <v>1528</v>
      </c>
      <c r="DR377" s="38"/>
    </row>
    <row r="378" spans="1:122" s="39" customFormat="1" hidden="1" x14ac:dyDescent="0.2">
      <c r="A378" s="44" t="str">
        <f t="shared" si="147"/>
        <v>Endicott</v>
      </c>
      <c r="B378" s="44" t="str">
        <f t="shared" si="140"/>
        <v>Trichloroethylene</v>
      </c>
      <c r="C378" s="38" t="s">
        <v>2587</v>
      </c>
      <c r="D378" s="38" t="str">
        <f t="shared" si="139"/>
        <v>LS</v>
      </c>
      <c r="E378" s="44" t="s">
        <v>372</v>
      </c>
      <c r="F378" s="155" t="str">
        <f t="shared" si="153"/>
        <v>Multiuse 011</v>
      </c>
      <c r="G378" s="44" t="str">
        <f t="shared" si="148"/>
        <v>multiuse</v>
      </c>
      <c r="H378" s="44" t="str">
        <f t="shared" si="149"/>
        <v>Basement - full</v>
      </c>
      <c r="I378" s="38"/>
      <c r="J378" s="38"/>
      <c r="K378" s="38"/>
      <c r="L378" s="44"/>
      <c r="M378" s="38" t="str">
        <f t="shared" si="141"/>
        <v>Y</v>
      </c>
      <c r="N378" s="38" t="str">
        <f t="shared" si="150"/>
        <v>Y</v>
      </c>
      <c r="O378" s="38" t="str">
        <f t="shared" si="157"/>
        <v>Y</v>
      </c>
      <c r="P378" s="38"/>
      <c r="Q378" s="38"/>
      <c r="R378" s="38"/>
      <c r="S378" s="38"/>
      <c r="T378" s="38"/>
      <c r="U378" s="38"/>
      <c r="V378" s="38"/>
      <c r="W378" s="38"/>
      <c r="X378" s="38"/>
      <c r="Y378" s="38" t="str">
        <f t="shared" si="142"/>
        <v>Y</v>
      </c>
      <c r="Z378" s="38" t="str">
        <f t="shared" si="151"/>
        <v>Y</v>
      </c>
      <c r="AA378" s="38" t="str">
        <f t="shared" si="158"/>
        <v>Y</v>
      </c>
      <c r="AC378" s="59">
        <v>6900</v>
      </c>
      <c r="AD378" s="204">
        <v>1.3623188405797101E-4</v>
      </c>
      <c r="AE378" s="38">
        <v>1</v>
      </c>
      <c r="AF378" s="38">
        <v>0</v>
      </c>
      <c r="AG378" s="125"/>
      <c r="AI378" s="123"/>
      <c r="AJ378" s="40">
        <f t="shared" si="143"/>
        <v>6900</v>
      </c>
      <c r="AK378" s="40"/>
      <c r="AL378" s="40"/>
      <c r="AM378" s="40">
        <f t="shared" si="154"/>
        <v>0.94</v>
      </c>
      <c r="AN378" s="39">
        <f t="shared" si="152"/>
        <v>0.5</v>
      </c>
      <c r="AO378" s="204"/>
      <c r="AP378" s="204">
        <f t="shared" si="144"/>
        <v>1.3623188405797101E-4</v>
      </c>
      <c r="AQ378" s="45"/>
      <c r="AR378" s="45"/>
      <c r="AS378" s="115"/>
      <c r="AT378" s="115"/>
      <c r="AU378" s="115">
        <f t="shared" si="155"/>
        <v>1</v>
      </c>
      <c r="AV378" s="115">
        <f t="shared" si="156"/>
        <v>0</v>
      </c>
      <c r="AY378" s="115"/>
      <c r="AZ378" s="115"/>
      <c r="BA378" s="43">
        <v>32</v>
      </c>
      <c r="BB378" s="43" t="s">
        <v>2013</v>
      </c>
      <c r="BC378" s="48" t="s">
        <v>1403</v>
      </c>
      <c r="BE378" s="37" t="s">
        <v>2345</v>
      </c>
      <c r="BG378" s="43">
        <v>305</v>
      </c>
      <c r="BH378" s="43" t="s">
        <v>816</v>
      </c>
      <c r="BJ378" s="43" t="s">
        <v>817</v>
      </c>
      <c r="BK378" s="43" t="s">
        <v>1389</v>
      </c>
      <c r="BP378" s="48" t="s">
        <v>1406</v>
      </c>
      <c r="BQ378" s="43" t="s">
        <v>818</v>
      </c>
      <c r="BR378" s="43" t="s">
        <v>819</v>
      </c>
      <c r="BS378" s="43" t="s">
        <v>1393</v>
      </c>
      <c r="BT378" s="43" t="s">
        <v>1990</v>
      </c>
      <c r="BU378" s="43"/>
      <c r="BV378" s="43"/>
      <c r="BW378" s="243">
        <v>37672</v>
      </c>
      <c r="BX378" s="243"/>
      <c r="BY378" s="48" t="s">
        <v>451</v>
      </c>
      <c r="BZ378" s="43">
        <v>0.94</v>
      </c>
      <c r="CA378" s="43" t="s">
        <v>1396</v>
      </c>
      <c r="CD378" s="124" t="s">
        <v>1397</v>
      </c>
      <c r="CE378" s="43">
        <v>6004</v>
      </c>
      <c r="CF378" s="43" t="s">
        <v>1990</v>
      </c>
      <c r="CG378" s="251">
        <v>37672</v>
      </c>
      <c r="CH378" s="126"/>
      <c r="CK378" s="39" t="s">
        <v>451</v>
      </c>
      <c r="CL378" s="43">
        <v>6900</v>
      </c>
      <c r="CM378" s="43" t="s">
        <v>1396</v>
      </c>
      <c r="CP378" s="43" t="s">
        <v>1397</v>
      </c>
      <c r="CQ378" s="43">
        <v>1581</v>
      </c>
      <c r="DR378" s="38"/>
    </row>
    <row r="379" spans="1:122" s="39" customFormat="1" hidden="1" x14ac:dyDescent="0.2">
      <c r="A379" s="44" t="str">
        <f t="shared" si="147"/>
        <v>Endicott</v>
      </c>
      <c r="B379" s="44" t="str">
        <f t="shared" si="140"/>
        <v>1,1,1-Trichloroethane</v>
      </c>
      <c r="C379" s="38" t="s">
        <v>2587</v>
      </c>
      <c r="D379" s="38" t="str">
        <f t="shared" si="139"/>
        <v>LS</v>
      </c>
      <c r="E379" s="44" t="s">
        <v>372</v>
      </c>
      <c r="F379" s="155" t="str">
        <f t="shared" si="153"/>
        <v>Multiuse 012</v>
      </c>
      <c r="G379" s="44" t="str">
        <f t="shared" si="148"/>
        <v>multiuse</v>
      </c>
      <c r="H379" s="44" t="str">
        <f t="shared" si="149"/>
        <v>Basement</v>
      </c>
      <c r="I379" s="38"/>
      <c r="J379" s="38"/>
      <c r="K379" s="38"/>
      <c r="L379" s="44"/>
      <c r="M379" s="38" t="str">
        <f t="shared" si="141"/>
        <v>Y</v>
      </c>
      <c r="N379" s="38" t="str">
        <f t="shared" si="150"/>
        <v>n</v>
      </c>
      <c r="O379" s="38" t="str">
        <f t="shared" si="157"/>
        <v>Y</v>
      </c>
      <c r="P379" s="38"/>
      <c r="Q379" s="38"/>
      <c r="R379" s="38"/>
      <c r="S379" s="38"/>
      <c r="T379" s="38"/>
      <c r="U379" s="38"/>
      <c r="V379" s="38"/>
      <c r="W379" s="38"/>
      <c r="X379" s="38"/>
      <c r="Y379" s="38" t="str">
        <f t="shared" si="142"/>
        <v>Y</v>
      </c>
      <c r="Z379" s="38" t="str">
        <f t="shared" si="151"/>
        <v>n</v>
      </c>
      <c r="AA379" s="38" t="str">
        <f t="shared" si="158"/>
        <v>Y</v>
      </c>
      <c r="AC379" s="59">
        <v>5.3</v>
      </c>
      <c r="AD379" s="204">
        <v>4.9056603773584909E-2</v>
      </c>
      <c r="AE379" s="38">
        <v>1</v>
      </c>
      <c r="AF379" s="38">
        <v>0</v>
      </c>
      <c r="AG379" s="125"/>
      <c r="AI379" s="123"/>
      <c r="AJ379" s="40">
        <f t="shared" si="143"/>
        <v>5.3</v>
      </c>
      <c r="AK379" s="40"/>
      <c r="AL379" s="40"/>
      <c r="AM379" s="40">
        <f t="shared" si="154"/>
        <v>0.26</v>
      </c>
      <c r="AN379" s="39">
        <f t="shared" si="152"/>
        <v>3.1</v>
      </c>
      <c r="AO379" s="204"/>
      <c r="AP379" s="204">
        <f t="shared" si="144"/>
        <v>4.9056603773584909E-2</v>
      </c>
      <c r="AQ379" s="45"/>
      <c r="AR379" s="45"/>
      <c r="AS379" s="115"/>
      <c r="AT379" s="115"/>
      <c r="AU379" s="115">
        <f t="shared" si="155"/>
        <v>1</v>
      </c>
      <c r="AV379" s="115">
        <f t="shared" si="156"/>
        <v>0</v>
      </c>
      <c r="AY379" s="115"/>
      <c r="AZ379" s="115"/>
      <c r="BA379" s="43">
        <v>32</v>
      </c>
      <c r="BB379" s="43" t="s">
        <v>2013</v>
      </c>
      <c r="BC379" s="48" t="s">
        <v>1403</v>
      </c>
      <c r="BE379" s="37" t="s">
        <v>2345</v>
      </c>
      <c r="BG379" s="43">
        <v>306</v>
      </c>
      <c r="BH379" s="43" t="s">
        <v>677</v>
      </c>
      <c r="BJ379" s="43" t="s">
        <v>817</v>
      </c>
      <c r="BK379" s="43" t="s">
        <v>573</v>
      </c>
      <c r="BP379" s="48" t="s">
        <v>1406</v>
      </c>
      <c r="BR379" s="43" t="s">
        <v>822</v>
      </c>
      <c r="BS379" s="43" t="s">
        <v>558</v>
      </c>
      <c r="BT379" s="43" t="s">
        <v>1990</v>
      </c>
      <c r="BU379" s="43"/>
      <c r="BV379" s="43"/>
      <c r="BW379" s="243">
        <v>37671</v>
      </c>
      <c r="BX379" s="243"/>
      <c r="BY379" s="48" t="s">
        <v>451</v>
      </c>
      <c r="BZ379" s="43">
        <v>0.26</v>
      </c>
      <c r="CA379" s="43" t="s">
        <v>1396</v>
      </c>
      <c r="CD379" s="124" t="s">
        <v>1397</v>
      </c>
      <c r="CE379" s="43">
        <v>6501</v>
      </c>
      <c r="CF379" s="43" t="s">
        <v>1990</v>
      </c>
      <c r="CG379" s="251">
        <v>37671</v>
      </c>
      <c r="CH379" s="126"/>
      <c r="CK379" s="39" t="s">
        <v>451</v>
      </c>
      <c r="CL379" s="43">
        <v>5.3</v>
      </c>
      <c r="CM379" s="43" t="s">
        <v>1396</v>
      </c>
      <c r="CP379" s="43" t="s">
        <v>1397</v>
      </c>
      <c r="CQ379" s="43">
        <v>1686</v>
      </c>
      <c r="DR379" s="38"/>
    </row>
    <row r="380" spans="1:122" s="39" customFormat="1" hidden="1" x14ac:dyDescent="0.2">
      <c r="A380" s="44" t="str">
        <f t="shared" si="147"/>
        <v>Endicott</v>
      </c>
      <c r="B380" s="44" t="str">
        <f t="shared" si="140"/>
        <v>1,1,2-Trichloro-1,2,2-trifluoroethane</v>
      </c>
      <c r="C380" s="38" t="s">
        <v>2587</v>
      </c>
      <c r="D380" s="38" t="str">
        <f t="shared" si="139"/>
        <v>LS</v>
      </c>
      <c r="E380" s="44" t="s">
        <v>372</v>
      </c>
      <c r="F380" s="155" t="str">
        <f t="shared" si="153"/>
        <v>Multiuse 012</v>
      </c>
      <c r="G380" s="44" t="str">
        <f t="shared" si="148"/>
        <v>multiuse</v>
      </c>
      <c r="H380" s="44" t="str">
        <f t="shared" si="149"/>
        <v>Basement</v>
      </c>
      <c r="I380" s="38"/>
      <c r="J380" s="38"/>
      <c r="K380" s="38"/>
      <c r="L380" s="44"/>
      <c r="M380" s="38" t="str">
        <f t="shared" si="141"/>
        <v>Y</v>
      </c>
      <c r="N380" s="38" t="str">
        <f t="shared" si="150"/>
        <v>n</v>
      </c>
      <c r="O380" s="38" t="s">
        <v>541</v>
      </c>
      <c r="P380" s="44" t="s">
        <v>310</v>
      </c>
      <c r="Q380" s="38"/>
      <c r="R380" s="38"/>
      <c r="S380" s="38"/>
      <c r="T380" s="38"/>
      <c r="U380" s="38"/>
      <c r="V380" s="38"/>
      <c r="W380" s="38"/>
      <c r="X380" s="38"/>
      <c r="Y380" s="38" t="str">
        <f t="shared" si="142"/>
        <v>Y</v>
      </c>
      <c r="Z380" s="38" t="str">
        <f t="shared" si="151"/>
        <v>n</v>
      </c>
      <c r="AA380" s="38" t="str">
        <f t="shared" si="158"/>
        <v>Y</v>
      </c>
      <c r="AC380" s="59">
        <v>0.66</v>
      </c>
      <c r="AD380" s="204">
        <v>0.69696969696969702</v>
      </c>
      <c r="AE380" s="38">
        <v>1</v>
      </c>
      <c r="AF380" s="38">
        <v>0</v>
      </c>
      <c r="AG380" s="125"/>
      <c r="AI380" s="123"/>
      <c r="AJ380" s="40">
        <f t="shared" si="143"/>
        <v>0.66</v>
      </c>
      <c r="AK380" s="40"/>
      <c r="AL380" s="40"/>
      <c r="AM380" s="40">
        <f t="shared" si="154"/>
        <v>0.46</v>
      </c>
      <c r="AN380" s="39">
        <f t="shared" si="152"/>
        <v>1.8</v>
      </c>
      <c r="AO380" s="204"/>
      <c r="AP380" s="204">
        <f t="shared" si="144"/>
        <v>0.69696969696969702</v>
      </c>
      <c r="AQ380" s="45"/>
      <c r="AR380" s="45"/>
      <c r="AS380" s="115"/>
      <c r="AT380" s="115"/>
      <c r="AU380" s="115">
        <f t="shared" si="155"/>
        <v>1</v>
      </c>
      <c r="AV380" s="115">
        <f t="shared" si="156"/>
        <v>0</v>
      </c>
      <c r="AY380" s="115"/>
      <c r="AZ380" s="115"/>
      <c r="BA380" s="43">
        <v>32</v>
      </c>
      <c r="BB380" s="43" t="s">
        <v>2013</v>
      </c>
      <c r="BC380" s="48" t="s">
        <v>1403</v>
      </c>
      <c r="BE380" s="37" t="s">
        <v>2345</v>
      </c>
      <c r="BG380" s="43">
        <v>306</v>
      </c>
      <c r="BH380" s="43" t="s">
        <v>677</v>
      </c>
      <c r="BJ380" s="43" t="s">
        <v>817</v>
      </c>
      <c r="BK380" s="43" t="s">
        <v>573</v>
      </c>
      <c r="BP380" s="48" t="s">
        <v>1406</v>
      </c>
      <c r="BR380" s="43" t="s">
        <v>822</v>
      </c>
      <c r="BS380" s="43" t="s">
        <v>1132</v>
      </c>
      <c r="BT380" s="43" t="s">
        <v>1990</v>
      </c>
      <c r="BU380" s="43"/>
      <c r="BV380" s="43"/>
      <c r="BW380" s="243">
        <v>37671</v>
      </c>
      <c r="BX380" s="243"/>
      <c r="BY380" s="48" t="s">
        <v>451</v>
      </c>
      <c r="BZ380" s="43">
        <v>0.46</v>
      </c>
      <c r="CA380" s="43" t="s">
        <v>1396</v>
      </c>
      <c r="CD380" s="124" t="s">
        <v>1397</v>
      </c>
      <c r="CE380" s="43">
        <v>6506</v>
      </c>
      <c r="CF380" s="43" t="s">
        <v>1990</v>
      </c>
      <c r="CG380" s="251">
        <v>37671</v>
      </c>
      <c r="CH380" s="126"/>
      <c r="CK380" s="39" t="s">
        <v>451</v>
      </c>
      <c r="CL380" s="43">
        <v>0.66</v>
      </c>
      <c r="CM380" s="43" t="s">
        <v>1396</v>
      </c>
      <c r="CP380" s="43" t="s">
        <v>1397</v>
      </c>
      <c r="CQ380" s="43">
        <v>1766</v>
      </c>
      <c r="DR380" s="38"/>
    </row>
    <row r="381" spans="1:122" s="39" customFormat="1" hidden="1" x14ac:dyDescent="0.2">
      <c r="A381" s="44" t="str">
        <f t="shared" si="147"/>
        <v>Endicott</v>
      </c>
      <c r="B381" s="44" t="str">
        <f t="shared" si="140"/>
        <v>Tetrachloroethylene</v>
      </c>
      <c r="C381" s="38" t="s">
        <v>2587</v>
      </c>
      <c r="D381" s="38" t="str">
        <f t="shared" si="139"/>
        <v>LS</v>
      </c>
      <c r="E381" s="44" t="s">
        <v>372</v>
      </c>
      <c r="F381" s="155" t="str">
        <f t="shared" si="153"/>
        <v>Multiuse 012</v>
      </c>
      <c r="G381" s="44" t="str">
        <f t="shared" si="148"/>
        <v>multiuse</v>
      </c>
      <c r="H381" s="44" t="str">
        <f t="shared" si="149"/>
        <v>Basement</v>
      </c>
      <c r="I381" s="38"/>
      <c r="J381" s="38"/>
      <c r="K381" s="38"/>
      <c r="L381" s="44"/>
      <c r="M381" s="38" t="str">
        <f t="shared" si="141"/>
        <v>Y</v>
      </c>
      <c r="N381" s="38" t="str">
        <f t="shared" si="150"/>
        <v>n</v>
      </c>
      <c r="O381" s="38" t="str">
        <f t="shared" si="157"/>
        <v>Y</v>
      </c>
      <c r="P381" s="38"/>
      <c r="Q381" s="38"/>
      <c r="R381" s="38"/>
      <c r="S381" s="38"/>
      <c r="T381" s="38"/>
      <c r="U381" s="38"/>
      <c r="V381" s="38"/>
      <c r="W381" s="38"/>
      <c r="X381" s="38"/>
      <c r="Y381" s="38" t="str">
        <f t="shared" si="142"/>
        <v>Y</v>
      </c>
      <c r="Z381" s="38" t="str">
        <f t="shared" si="151"/>
        <v>n</v>
      </c>
      <c r="AA381" s="38" t="str">
        <f t="shared" si="158"/>
        <v>Y</v>
      </c>
      <c r="AC381" s="59">
        <v>1.3</v>
      </c>
      <c r="AD381" s="204">
        <v>0.2076923076923077</v>
      </c>
      <c r="AE381" s="38">
        <v>1</v>
      </c>
      <c r="AF381" s="38">
        <v>0</v>
      </c>
      <c r="AG381" s="125"/>
      <c r="AI381" s="123"/>
      <c r="AJ381" s="40">
        <f t="shared" si="143"/>
        <v>1.3</v>
      </c>
      <c r="AK381" s="40"/>
      <c r="AL381" s="40"/>
      <c r="AM381" s="40">
        <f t="shared" si="154"/>
        <v>0.27</v>
      </c>
      <c r="AN381" s="39">
        <f t="shared" si="152"/>
        <v>3.8</v>
      </c>
      <c r="AO381" s="204"/>
      <c r="AP381" s="204">
        <f t="shared" si="144"/>
        <v>0.2076923076923077</v>
      </c>
      <c r="AQ381" s="45"/>
      <c r="AR381" s="45"/>
      <c r="AS381" s="115"/>
      <c r="AT381" s="115"/>
      <c r="AU381" s="115">
        <f t="shared" si="155"/>
        <v>1</v>
      </c>
      <c r="AV381" s="115">
        <f t="shared" si="156"/>
        <v>0</v>
      </c>
      <c r="AY381" s="115"/>
      <c r="AZ381" s="115"/>
      <c r="BA381" s="43">
        <v>32</v>
      </c>
      <c r="BB381" s="43" t="s">
        <v>2013</v>
      </c>
      <c r="BC381" s="48" t="s">
        <v>1403</v>
      </c>
      <c r="BE381" s="37" t="s">
        <v>2345</v>
      </c>
      <c r="BG381" s="43">
        <v>306</v>
      </c>
      <c r="BH381" s="43" t="s">
        <v>677</v>
      </c>
      <c r="BJ381" s="43" t="s">
        <v>817</v>
      </c>
      <c r="BK381" s="43" t="s">
        <v>573</v>
      </c>
      <c r="BP381" s="48" t="s">
        <v>1406</v>
      </c>
      <c r="BR381" s="43" t="s">
        <v>822</v>
      </c>
      <c r="BS381" s="43" t="s">
        <v>2057</v>
      </c>
      <c r="BT381" s="43" t="s">
        <v>1990</v>
      </c>
      <c r="BU381" s="43"/>
      <c r="BV381" s="43"/>
      <c r="BW381" s="243">
        <v>37671</v>
      </c>
      <c r="BX381" s="243"/>
      <c r="BY381" s="48" t="s">
        <v>451</v>
      </c>
      <c r="BZ381" s="43">
        <v>0.27</v>
      </c>
      <c r="CA381" s="43" t="s">
        <v>1396</v>
      </c>
      <c r="CD381" s="124" t="s">
        <v>1397</v>
      </c>
      <c r="CE381" s="43">
        <v>6508</v>
      </c>
      <c r="CF381" s="43" t="s">
        <v>1990</v>
      </c>
      <c r="CG381" s="251">
        <v>37671</v>
      </c>
      <c r="CH381" s="126"/>
      <c r="CK381" s="39" t="s">
        <v>451</v>
      </c>
      <c r="CL381" s="43">
        <v>1.3</v>
      </c>
      <c r="CM381" s="43" t="s">
        <v>1396</v>
      </c>
      <c r="CP381" s="43" t="s">
        <v>1397</v>
      </c>
      <c r="CQ381" s="43">
        <v>1540</v>
      </c>
      <c r="DR381" s="38"/>
    </row>
    <row r="382" spans="1:122" s="39" customFormat="1" hidden="1" x14ac:dyDescent="0.2">
      <c r="A382" s="44" t="str">
        <f t="shared" si="147"/>
        <v>Endicott</v>
      </c>
      <c r="B382" s="44" t="str">
        <f t="shared" si="140"/>
        <v>1,1,1-Trichloroethane</v>
      </c>
      <c r="C382" s="38" t="s">
        <v>2587</v>
      </c>
      <c r="D382" s="38" t="str">
        <f t="shared" si="139"/>
        <v>LS</v>
      </c>
      <c r="E382" s="44" t="s">
        <v>372</v>
      </c>
      <c r="F382" s="155" t="str">
        <f t="shared" si="153"/>
        <v>Multiuse 013</v>
      </c>
      <c r="G382" s="44" t="str">
        <f t="shared" si="148"/>
        <v>multiuse</v>
      </c>
      <c r="H382" s="44" t="str">
        <f t="shared" si="149"/>
        <v>Basement</v>
      </c>
      <c r="I382" s="38"/>
      <c r="J382" s="38"/>
      <c r="K382" s="38"/>
      <c r="L382" s="44"/>
      <c r="M382" s="38" t="str">
        <f t="shared" si="141"/>
        <v>Y</v>
      </c>
      <c r="N382" s="38" t="str">
        <f t="shared" si="150"/>
        <v>n</v>
      </c>
      <c r="O382" s="38" t="s">
        <v>541</v>
      </c>
      <c r="P382" s="38" t="s">
        <v>310</v>
      </c>
      <c r="Q382" s="38"/>
      <c r="R382" s="38"/>
      <c r="S382" s="38"/>
      <c r="T382" s="38"/>
      <c r="U382" s="38"/>
      <c r="V382" s="38"/>
      <c r="W382" s="38"/>
      <c r="X382" s="38"/>
      <c r="Y382" s="38" t="str">
        <f t="shared" si="142"/>
        <v>Y</v>
      </c>
      <c r="Z382" s="38" t="str">
        <f t="shared" si="151"/>
        <v>n</v>
      </c>
      <c r="AA382" s="38" t="s">
        <v>541</v>
      </c>
      <c r="AC382" s="59">
        <v>0.86</v>
      </c>
      <c r="AD382" s="204">
        <v>0.40697674418604651</v>
      </c>
      <c r="AE382" s="38">
        <v>1</v>
      </c>
      <c r="AF382" s="38">
        <v>0</v>
      </c>
      <c r="AG382" s="125"/>
      <c r="AI382" s="123"/>
      <c r="AJ382" s="40">
        <f t="shared" si="143"/>
        <v>0.86</v>
      </c>
      <c r="AK382" s="40"/>
      <c r="AL382" s="40"/>
      <c r="AM382" s="40">
        <f t="shared" si="154"/>
        <v>0.35</v>
      </c>
      <c r="AN382" s="39">
        <f t="shared" si="152"/>
        <v>3.1</v>
      </c>
      <c r="AO382" s="204"/>
      <c r="AP382" s="204">
        <f t="shared" si="144"/>
        <v>0.40697674418604651</v>
      </c>
      <c r="AQ382" s="45"/>
      <c r="AR382" s="45"/>
      <c r="AS382" s="115"/>
      <c r="AT382" s="115"/>
      <c r="AU382" s="115">
        <f t="shared" si="155"/>
        <v>1</v>
      </c>
      <c r="AV382" s="115">
        <f t="shared" si="156"/>
        <v>0</v>
      </c>
      <c r="AY382" s="115"/>
      <c r="AZ382" s="115"/>
      <c r="BA382" s="43">
        <v>32</v>
      </c>
      <c r="BB382" s="43" t="s">
        <v>2013</v>
      </c>
      <c r="BC382" s="48" t="s">
        <v>1403</v>
      </c>
      <c r="BE382" s="37" t="s">
        <v>2345</v>
      </c>
      <c r="BG382" s="43">
        <v>307</v>
      </c>
      <c r="BH382" s="43" t="s">
        <v>678</v>
      </c>
      <c r="BJ382" s="43" t="s">
        <v>817</v>
      </c>
      <c r="BK382" s="43" t="s">
        <v>573</v>
      </c>
      <c r="BP382" s="48" t="s">
        <v>1406</v>
      </c>
      <c r="BQ382" s="43" t="s">
        <v>664</v>
      </c>
      <c r="BR382" s="43" t="s">
        <v>822</v>
      </c>
      <c r="BS382" s="43" t="s">
        <v>558</v>
      </c>
      <c r="BT382" s="43" t="s">
        <v>1990</v>
      </c>
      <c r="BU382" s="43"/>
      <c r="BV382" s="43"/>
      <c r="BW382" s="243">
        <v>37672</v>
      </c>
      <c r="BX382" s="243"/>
      <c r="BY382" s="48" t="s">
        <v>450</v>
      </c>
      <c r="BZ382" s="43">
        <v>0.35</v>
      </c>
      <c r="CA382" s="43" t="s">
        <v>1396</v>
      </c>
      <c r="CD382" s="124" t="s">
        <v>1397</v>
      </c>
      <c r="CE382" s="43">
        <v>6534</v>
      </c>
      <c r="CF382" s="43" t="s">
        <v>1990</v>
      </c>
      <c r="CG382" s="251">
        <v>37672</v>
      </c>
      <c r="CH382" s="126"/>
      <c r="CK382" s="39" t="s">
        <v>451</v>
      </c>
      <c r="CL382" s="43">
        <v>0.86</v>
      </c>
      <c r="CM382" s="43" t="s">
        <v>1396</v>
      </c>
      <c r="CP382" s="43" t="s">
        <v>1397</v>
      </c>
      <c r="CQ382" s="43">
        <v>1687</v>
      </c>
      <c r="DR382" s="38"/>
    </row>
    <row r="383" spans="1:122" s="39" customFormat="1" hidden="1" x14ac:dyDescent="0.2">
      <c r="A383" s="44" t="str">
        <f t="shared" si="147"/>
        <v>Endicott</v>
      </c>
      <c r="B383" s="44" t="str">
        <f t="shared" si="140"/>
        <v>1,1,2-Trichloro-1,2,2-trifluoroethane</v>
      </c>
      <c r="C383" s="38" t="s">
        <v>2587</v>
      </c>
      <c r="D383" s="38" t="str">
        <f t="shared" si="139"/>
        <v>LS</v>
      </c>
      <c r="E383" s="44" t="s">
        <v>372</v>
      </c>
      <c r="F383" s="155" t="str">
        <f t="shared" si="153"/>
        <v>Multiuse 013</v>
      </c>
      <c r="G383" s="44" t="str">
        <f t="shared" si="148"/>
        <v>multiuse</v>
      </c>
      <c r="H383" s="44" t="str">
        <f t="shared" si="149"/>
        <v>Basement</v>
      </c>
      <c r="I383" s="38"/>
      <c r="J383" s="38"/>
      <c r="K383" s="38"/>
      <c r="L383" s="44"/>
      <c r="M383" s="38" t="str">
        <f t="shared" si="141"/>
        <v>Y</v>
      </c>
      <c r="N383" s="38" t="str">
        <f t="shared" si="150"/>
        <v>n</v>
      </c>
      <c r="O383" s="38" t="s">
        <v>541</v>
      </c>
      <c r="P383" s="38" t="s">
        <v>310</v>
      </c>
      <c r="Q383" s="38"/>
      <c r="R383" s="38"/>
      <c r="S383" s="38"/>
      <c r="T383" s="38"/>
      <c r="U383" s="38"/>
      <c r="V383" s="38"/>
      <c r="W383" s="38"/>
      <c r="X383" s="38"/>
      <c r="Y383" s="38" t="str">
        <f t="shared" si="142"/>
        <v>Y</v>
      </c>
      <c r="Z383" s="38" t="str">
        <f t="shared" si="151"/>
        <v>n</v>
      </c>
      <c r="AA383" s="38" t="s">
        <v>541</v>
      </c>
      <c r="AC383" s="59">
        <v>0.79</v>
      </c>
      <c r="AD383" s="204">
        <v>0.89873417721518978</v>
      </c>
      <c r="AE383" s="38">
        <v>1</v>
      </c>
      <c r="AF383" s="38">
        <v>0</v>
      </c>
      <c r="AG383" s="125"/>
      <c r="AI383" s="123"/>
      <c r="AJ383" s="40">
        <f t="shared" si="143"/>
        <v>0.79</v>
      </c>
      <c r="AK383" s="40"/>
      <c r="AL383" s="40"/>
      <c r="AM383" s="40">
        <f t="shared" si="154"/>
        <v>0.71</v>
      </c>
      <c r="AN383" s="39">
        <f t="shared" si="152"/>
        <v>1.8</v>
      </c>
      <c r="AO383" s="204"/>
      <c r="AP383" s="204">
        <f t="shared" si="144"/>
        <v>0.89873417721518978</v>
      </c>
      <c r="AQ383" s="45"/>
      <c r="AR383" s="45"/>
      <c r="AS383" s="115"/>
      <c r="AT383" s="115"/>
      <c r="AU383" s="115">
        <f t="shared" si="155"/>
        <v>1</v>
      </c>
      <c r="AV383" s="115">
        <f t="shared" si="156"/>
        <v>0</v>
      </c>
      <c r="AY383" s="115"/>
      <c r="AZ383" s="115"/>
      <c r="BA383" s="43">
        <v>32</v>
      </c>
      <c r="BB383" s="43" t="s">
        <v>2013</v>
      </c>
      <c r="BC383" s="48" t="s">
        <v>1403</v>
      </c>
      <c r="BE383" s="37" t="s">
        <v>2345</v>
      </c>
      <c r="BG383" s="43">
        <v>307</v>
      </c>
      <c r="BH383" s="43" t="s">
        <v>678</v>
      </c>
      <c r="BJ383" s="43" t="s">
        <v>817</v>
      </c>
      <c r="BK383" s="43" t="s">
        <v>573</v>
      </c>
      <c r="BP383" s="48" t="s">
        <v>1406</v>
      </c>
      <c r="BQ383" s="43" t="s">
        <v>664</v>
      </c>
      <c r="BR383" s="43" t="s">
        <v>822</v>
      </c>
      <c r="BS383" s="43" t="s">
        <v>1132</v>
      </c>
      <c r="BT383" s="43" t="s">
        <v>1990</v>
      </c>
      <c r="BU383" s="43"/>
      <c r="BV383" s="43"/>
      <c r="BW383" s="243">
        <v>37672</v>
      </c>
      <c r="BX383" s="243"/>
      <c r="BY383" s="48" t="s">
        <v>451</v>
      </c>
      <c r="BZ383" s="43">
        <v>0.71</v>
      </c>
      <c r="CA383" s="43" t="s">
        <v>1396</v>
      </c>
      <c r="CD383" s="124" t="s">
        <v>1397</v>
      </c>
      <c r="CE383" s="43">
        <v>6539</v>
      </c>
      <c r="CF383" s="43" t="s">
        <v>1990</v>
      </c>
      <c r="CG383" s="251">
        <v>37672</v>
      </c>
      <c r="CH383" s="126"/>
      <c r="CK383" s="39" t="s">
        <v>451</v>
      </c>
      <c r="CL383" s="43">
        <v>0.79</v>
      </c>
      <c r="CM383" s="43" t="s">
        <v>1396</v>
      </c>
      <c r="CP383" s="43" t="s">
        <v>1397</v>
      </c>
      <c r="CQ383" s="43">
        <v>1767</v>
      </c>
      <c r="DR383" s="38"/>
    </row>
    <row r="384" spans="1:122" s="39" customFormat="1" hidden="1" x14ac:dyDescent="0.2">
      <c r="A384" s="44" t="str">
        <f t="shared" si="147"/>
        <v>Endicott</v>
      </c>
      <c r="B384" s="44" t="str">
        <f t="shared" si="140"/>
        <v>Trichloroethylene</v>
      </c>
      <c r="C384" s="38" t="s">
        <v>2587</v>
      </c>
      <c r="D384" s="38" t="str">
        <f t="shared" si="139"/>
        <v>LS</v>
      </c>
      <c r="E384" s="44" t="s">
        <v>372</v>
      </c>
      <c r="F384" s="155" t="str">
        <f t="shared" si="153"/>
        <v>Multiuse 013</v>
      </c>
      <c r="G384" s="44" t="str">
        <f t="shared" si="148"/>
        <v>multiuse</v>
      </c>
      <c r="H384" s="44" t="str">
        <f t="shared" si="149"/>
        <v>Basement</v>
      </c>
      <c r="I384" s="38"/>
      <c r="J384" s="38"/>
      <c r="K384" s="38"/>
      <c r="L384" s="44"/>
      <c r="M384" s="38" t="str">
        <f t="shared" si="141"/>
        <v>Y</v>
      </c>
      <c r="N384" s="38" t="str">
        <f t="shared" si="150"/>
        <v>n</v>
      </c>
      <c r="O384" s="38" t="str">
        <f t="shared" ref="O384:O390" si="159">IF(AJ384="","",IF(M384="N","n","Y"))</f>
        <v>Y</v>
      </c>
      <c r="P384" s="38"/>
      <c r="Q384" s="38"/>
      <c r="R384" s="38"/>
      <c r="S384" s="38"/>
      <c r="T384" s="38"/>
      <c r="U384" s="38"/>
      <c r="V384" s="38"/>
      <c r="W384" s="38"/>
      <c r="X384" s="38"/>
      <c r="Y384" s="38" t="str">
        <f t="shared" si="142"/>
        <v>Y</v>
      </c>
      <c r="Z384" s="38" t="str">
        <f t="shared" si="151"/>
        <v>n</v>
      </c>
      <c r="AA384" s="38" t="str">
        <f t="shared" ref="AA384:AA390" si="160">IF(AM384="","",IF(Y384="N","n","Y"))</f>
        <v>Y</v>
      </c>
      <c r="AC384" s="59">
        <v>5</v>
      </c>
      <c r="AD384" s="204">
        <v>0.05</v>
      </c>
      <c r="AE384" s="38">
        <v>1</v>
      </c>
      <c r="AF384" s="38">
        <v>0</v>
      </c>
      <c r="AG384" s="125"/>
      <c r="AI384" s="123"/>
      <c r="AJ384" s="40">
        <f t="shared" si="143"/>
        <v>5</v>
      </c>
      <c r="AK384" s="40"/>
      <c r="AL384" s="40"/>
      <c r="AM384" s="40">
        <f t="shared" si="154"/>
        <v>0.25</v>
      </c>
      <c r="AN384" s="39">
        <f t="shared" si="152"/>
        <v>0.5</v>
      </c>
      <c r="AO384" s="204"/>
      <c r="AP384" s="204">
        <f t="shared" si="144"/>
        <v>0.05</v>
      </c>
      <c r="AQ384" s="45"/>
      <c r="AR384" s="45"/>
      <c r="AS384" s="115"/>
      <c r="AT384" s="115"/>
      <c r="AU384" s="115">
        <f t="shared" si="155"/>
        <v>1</v>
      </c>
      <c r="AV384" s="115">
        <f t="shared" si="156"/>
        <v>0</v>
      </c>
      <c r="AY384" s="115"/>
      <c r="AZ384" s="115"/>
      <c r="BA384" s="43">
        <v>32</v>
      </c>
      <c r="BB384" s="43" t="s">
        <v>2013</v>
      </c>
      <c r="BC384" s="48" t="s">
        <v>1403</v>
      </c>
      <c r="BE384" s="37" t="s">
        <v>2345</v>
      </c>
      <c r="BG384" s="43">
        <v>307</v>
      </c>
      <c r="BH384" s="43" t="s">
        <v>678</v>
      </c>
      <c r="BJ384" s="43" t="s">
        <v>817</v>
      </c>
      <c r="BK384" s="43" t="s">
        <v>573</v>
      </c>
      <c r="BP384" s="48" t="s">
        <v>1406</v>
      </c>
      <c r="BQ384" s="43" t="s">
        <v>664</v>
      </c>
      <c r="BR384" s="43" t="s">
        <v>822</v>
      </c>
      <c r="BS384" s="43" t="s">
        <v>1393</v>
      </c>
      <c r="BT384" s="43" t="s">
        <v>1990</v>
      </c>
      <c r="BU384" s="43"/>
      <c r="BV384" s="43"/>
      <c r="BW384" s="243">
        <v>37672</v>
      </c>
      <c r="BX384" s="243"/>
      <c r="BY384" s="48" t="s">
        <v>451</v>
      </c>
      <c r="BZ384" s="43">
        <v>0.25</v>
      </c>
      <c r="CA384" s="43" t="s">
        <v>1396</v>
      </c>
      <c r="CD384" s="124" t="s">
        <v>1397</v>
      </c>
      <c r="CE384" s="43">
        <v>6543</v>
      </c>
      <c r="CF384" s="43" t="s">
        <v>1990</v>
      </c>
      <c r="CG384" s="251">
        <v>37672</v>
      </c>
      <c r="CH384" s="126"/>
      <c r="CK384" s="39" t="s">
        <v>451</v>
      </c>
      <c r="CL384" s="43">
        <v>5</v>
      </c>
      <c r="CM384" s="43" t="s">
        <v>1396</v>
      </c>
      <c r="CP384" s="43" t="s">
        <v>1397</v>
      </c>
      <c r="CQ384" s="43">
        <v>1595</v>
      </c>
      <c r="DR384" s="38"/>
    </row>
    <row r="385" spans="1:122" s="39" customFormat="1" hidden="1" x14ac:dyDescent="0.2">
      <c r="A385" s="44" t="str">
        <f t="shared" si="147"/>
        <v>Endicott</v>
      </c>
      <c r="B385" s="44" t="str">
        <f t="shared" si="140"/>
        <v>1,1,1-Trichloroethane</v>
      </c>
      <c r="C385" s="38" t="s">
        <v>2587</v>
      </c>
      <c r="D385" s="38" t="str">
        <f t="shared" si="139"/>
        <v>LS</v>
      </c>
      <c r="E385" s="44" t="s">
        <v>372</v>
      </c>
      <c r="F385" s="155" t="str">
        <f t="shared" si="153"/>
        <v>Multiuse 014 (House 4)</v>
      </c>
      <c r="G385" s="44" t="str">
        <f t="shared" si="148"/>
        <v>multiuse</v>
      </c>
      <c r="H385" s="44" t="str">
        <f t="shared" si="149"/>
        <v>Basement</v>
      </c>
      <c r="I385" s="38"/>
      <c r="J385" s="38"/>
      <c r="K385" s="38"/>
      <c r="L385" s="44"/>
      <c r="M385" s="38" t="str">
        <f t="shared" si="141"/>
        <v>Y</v>
      </c>
      <c r="N385" s="38" t="str">
        <f t="shared" si="150"/>
        <v>Y</v>
      </c>
      <c r="O385" s="38" t="str">
        <f t="shared" si="159"/>
        <v>Y</v>
      </c>
      <c r="P385" s="38"/>
      <c r="Q385" s="38"/>
      <c r="R385" s="38"/>
      <c r="S385" s="38"/>
      <c r="T385" s="38"/>
      <c r="U385" s="38"/>
      <c r="V385" s="38"/>
      <c r="W385" s="38"/>
      <c r="X385" s="38"/>
      <c r="Y385" s="38" t="str">
        <f t="shared" si="142"/>
        <v>Y</v>
      </c>
      <c r="Z385" s="38" t="str">
        <f t="shared" si="151"/>
        <v>n</v>
      </c>
      <c r="AA385" s="38" t="str">
        <f t="shared" si="160"/>
        <v>Y</v>
      </c>
      <c r="AC385" s="59">
        <v>360</v>
      </c>
      <c r="AD385" s="204">
        <v>2.0833333333333333E-3</v>
      </c>
      <c r="AE385" s="38">
        <v>1</v>
      </c>
      <c r="AF385" s="38">
        <v>0</v>
      </c>
      <c r="AG385" s="125"/>
      <c r="AI385" s="123"/>
      <c r="AJ385" s="40">
        <f t="shared" si="143"/>
        <v>360</v>
      </c>
      <c r="AK385" s="40"/>
      <c r="AL385" s="40"/>
      <c r="AM385" s="40">
        <f t="shared" si="154"/>
        <v>0.75</v>
      </c>
      <c r="AN385" s="39">
        <f t="shared" si="152"/>
        <v>3.1</v>
      </c>
      <c r="AO385" s="204"/>
      <c r="AP385" s="204">
        <f t="shared" si="144"/>
        <v>2.0833333333333333E-3</v>
      </c>
      <c r="AQ385" s="45"/>
      <c r="AR385" s="45"/>
      <c r="AS385" s="115"/>
      <c r="AT385" s="115"/>
      <c r="AU385" s="115">
        <f t="shared" si="155"/>
        <v>1</v>
      </c>
      <c r="AV385" s="115">
        <f t="shared" si="156"/>
        <v>0</v>
      </c>
      <c r="AY385" s="115"/>
      <c r="AZ385" s="115"/>
      <c r="BA385" s="43">
        <v>32</v>
      </c>
      <c r="BB385" s="43" t="s">
        <v>2013</v>
      </c>
      <c r="BC385" s="48" t="s">
        <v>1403</v>
      </c>
      <c r="BE385" s="37" t="s">
        <v>2345</v>
      </c>
      <c r="BG385" s="43">
        <v>308</v>
      </c>
      <c r="BH385" s="43" t="s">
        <v>612</v>
      </c>
      <c r="BJ385" s="43" t="s">
        <v>817</v>
      </c>
      <c r="BK385" s="43" t="s">
        <v>573</v>
      </c>
      <c r="BP385" s="48" t="s">
        <v>1406</v>
      </c>
      <c r="BQ385" s="43" t="s">
        <v>821</v>
      </c>
      <c r="BR385" s="43" t="s">
        <v>822</v>
      </c>
      <c r="BS385" s="43" t="s">
        <v>558</v>
      </c>
      <c r="BT385" s="43" t="s">
        <v>1990</v>
      </c>
      <c r="BU385" s="43"/>
      <c r="BV385" s="43"/>
      <c r="BW385" s="243">
        <v>37665</v>
      </c>
      <c r="BX385" s="243"/>
      <c r="BY385" s="48" t="s">
        <v>451</v>
      </c>
      <c r="BZ385" s="43">
        <v>0.75</v>
      </c>
      <c r="CA385" s="43" t="s">
        <v>1396</v>
      </c>
      <c r="CD385" s="124" t="s">
        <v>1397</v>
      </c>
      <c r="CE385" s="43">
        <v>6644</v>
      </c>
      <c r="CF385" s="43" t="s">
        <v>1990</v>
      </c>
      <c r="CG385" s="251">
        <v>37665</v>
      </c>
      <c r="CH385" s="126"/>
      <c r="CK385" s="39" t="s">
        <v>451</v>
      </c>
      <c r="CL385" s="43">
        <v>360</v>
      </c>
      <c r="CM385" s="43" t="s">
        <v>1396</v>
      </c>
      <c r="CP385" s="43" t="s">
        <v>1397</v>
      </c>
      <c r="CQ385" s="43">
        <v>1690</v>
      </c>
      <c r="DR385" s="38"/>
    </row>
    <row r="386" spans="1:122" s="39" customFormat="1" hidden="1" x14ac:dyDescent="0.2">
      <c r="A386" s="44" t="str">
        <f t="shared" si="147"/>
        <v>Endicott</v>
      </c>
      <c r="B386" s="44" t="str">
        <f t="shared" si="140"/>
        <v>Tetrachloroethylene</v>
      </c>
      <c r="C386" s="38" t="s">
        <v>2587</v>
      </c>
      <c r="D386" s="38" t="str">
        <f t="shared" si="139"/>
        <v>LS</v>
      </c>
      <c r="E386" s="44" t="s">
        <v>372</v>
      </c>
      <c r="F386" s="155" t="str">
        <f t="shared" si="153"/>
        <v>Multiuse 014 (House 4)</v>
      </c>
      <c r="G386" s="44" t="str">
        <f t="shared" si="148"/>
        <v>multiuse</v>
      </c>
      <c r="H386" s="44" t="str">
        <f t="shared" si="149"/>
        <v>Basement</v>
      </c>
      <c r="I386" s="38"/>
      <c r="J386" s="38"/>
      <c r="K386" s="38"/>
      <c r="L386" s="44"/>
      <c r="M386" s="38" t="str">
        <f t="shared" si="141"/>
        <v>Y</v>
      </c>
      <c r="N386" s="38" t="str">
        <f t="shared" si="150"/>
        <v>n</v>
      </c>
      <c r="O386" s="38" t="str">
        <f t="shared" si="159"/>
        <v>Y</v>
      </c>
      <c r="P386" s="38"/>
      <c r="Q386" s="38"/>
      <c r="R386" s="38"/>
      <c r="S386" s="38"/>
      <c r="T386" s="38"/>
      <c r="U386" s="38"/>
      <c r="V386" s="38"/>
      <c r="W386" s="38"/>
      <c r="X386" s="38"/>
      <c r="Y386" s="38" t="str">
        <f t="shared" si="142"/>
        <v>Y</v>
      </c>
      <c r="Z386" s="38" t="str">
        <f t="shared" si="151"/>
        <v>n</v>
      </c>
      <c r="AA386" s="38" t="str">
        <f t="shared" si="160"/>
        <v>Y</v>
      </c>
      <c r="AC386" s="59">
        <v>100</v>
      </c>
      <c r="AD386" s="204">
        <v>4.0999999999999995E-3</v>
      </c>
      <c r="AE386" s="38">
        <v>1</v>
      </c>
      <c r="AF386" s="38">
        <v>0</v>
      </c>
      <c r="AG386" s="125"/>
      <c r="AI386" s="123"/>
      <c r="AJ386" s="40">
        <f t="shared" si="143"/>
        <v>100</v>
      </c>
      <c r="AK386" s="40"/>
      <c r="AL386" s="40"/>
      <c r="AM386" s="40">
        <f t="shared" si="154"/>
        <v>0.41</v>
      </c>
      <c r="AN386" s="39">
        <f t="shared" si="152"/>
        <v>3.8</v>
      </c>
      <c r="AO386" s="204"/>
      <c r="AP386" s="204">
        <f t="shared" si="144"/>
        <v>4.0999999999999995E-3</v>
      </c>
      <c r="AQ386" s="45"/>
      <c r="AR386" s="45"/>
      <c r="AS386" s="115"/>
      <c r="AT386" s="115"/>
      <c r="AU386" s="115">
        <f t="shared" si="155"/>
        <v>1</v>
      </c>
      <c r="AV386" s="115">
        <f t="shared" si="156"/>
        <v>0</v>
      </c>
      <c r="AY386" s="115"/>
      <c r="AZ386" s="115"/>
      <c r="BA386" s="43">
        <v>32</v>
      </c>
      <c r="BB386" s="43" t="s">
        <v>2013</v>
      </c>
      <c r="BC386" s="48" t="s">
        <v>1403</v>
      </c>
      <c r="BE386" s="37" t="s">
        <v>2345</v>
      </c>
      <c r="BG386" s="43">
        <v>308</v>
      </c>
      <c r="BH386" s="43" t="s">
        <v>612</v>
      </c>
      <c r="BJ386" s="43" t="s">
        <v>817</v>
      </c>
      <c r="BK386" s="43" t="s">
        <v>573</v>
      </c>
      <c r="BP386" s="48" t="s">
        <v>1406</v>
      </c>
      <c r="BQ386" s="43" t="s">
        <v>821</v>
      </c>
      <c r="BR386" s="43" t="s">
        <v>822</v>
      </c>
      <c r="BS386" s="43" t="s">
        <v>2057</v>
      </c>
      <c r="BT386" s="43" t="s">
        <v>1990</v>
      </c>
      <c r="BU386" s="43"/>
      <c r="BV386" s="43"/>
      <c r="BW386" s="243">
        <v>37665</v>
      </c>
      <c r="BX386" s="243"/>
      <c r="BY386" s="48" t="s">
        <v>451</v>
      </c>
      <c r="BZ386" s="43">
        <v>0.41</v>
      </c>
      <c r="CA386" s="43" t="s">
        <v>1396</v>
      </c>
      <c r="CD386" s="124" t="s">
        <v>1397</v>
      </c>
      <c r="CE386" s="43">
        <v>6651</v>
      </c>
      <c r="CF386" s="43" t="s">
        <v>1990</v>
      </c>
      <c r="CG386" s="251">
        <v>37665</v>
      </c>
      <c r="CH386" s="126"/>
      <c r="CK386" s="39" t="s">
        <v>451</v>
      </c>
      <c r="CL386" s="43">
        <v>100</v>
      </c>
      <c r="CM386" s="43" t="s">
        <v>1396</v>
      </c>
      <c r="CP386" s="43" t="s">
        <v>1397</v>
      </c>
      <c r="CQ386" s="43">
        <v>1544</v>
      </c>
      <c r="DR386" s="38"/>
    </row>
    <row r="387" spans="1:122" s="39" customFormat="1" hidden="1" x14ac:dyDescent="0.2">
      <c r="A387" s="44" t="str">
        <f t="shared" si="147"/>
        <v>Endicott</v>
      </c>
      <c r="B387" s="44" t="str">
        <f t="shared" si="140"/>
        <v>Trichloroethylene</v>
      </c>
      <c r="C387" s="38" t="s">
        <v>2587</v>
      </c>
      <c r="D387" s="38" t="str">
        <f t="shared" si="139"/>
        <v>LS</v>
      </c>
      <c r="E387" s="44" t="s">
        <v>372</v>
      </c>
      <c r="F387" s="155" t="str">
        <f t="shared" si="153"/>
        <v>Multiuse 014 (House 4)</v>
      </c>
      <c r="G387" s="44" t="str">
        <f t="shared" si="148"/>
        <v>multiuse</v>
      </c>
      <c r="H387" s="44" t="str">
        <f t="shared" si="149"/>
        <v>Basement</v>
      </c>
      <c r="I387" s="38"/>
      <c r="J387" s="38"/>
      <c r="K387" s="38"/>
      <c r="L387" s="44"/>
      <c r="M387" s="38" t="str">
        <f t="shared" si="141"/>
        <v>Y</v>
      </c>
      <c r="N387" s="38" t="str">
        <f t="shared" si="150"/>
        <v>Y</v>
      </c>
      <c r="O387" s="38" t="str">
        <f t="shared" si="159"/>
        <v>Y</v>
      </c>
      <c r="P387" s="38"/>
      <c r="Q387" s="38"/>
      <c r="R387" s="38"/>
      <c r="S387" s="38"/>
      <c r="T387" s="38"/>
      <c r="U387" s="38"/>
      <c r="V387" s="38"/>
      <c r="W387" s="38"/>
      <c r="X387" s="38"/>
      <c r="Y387" s="38" t="str">
        <f t="shared" si="142"/>
        <v>Y</v>
      </c>
      <c r="Z387" s="38" t="str">
        <f t="shared" si="151"/>
        <v>Y</v>
      </c>
      <c r="AA387" s="38" t="str">
        <f t="shared" si="160"/>
        <v>Y</v>
      </c>
      <c r="AC387" s="59">
        <v>6000</v>
      </c>
      <c r="AD387" s="204">
        <v>1.6666666666666668E-3</v>
      </c>
      <c r="AE387" s="38">
        <v>1</v>
      </c>
      <c r="AF387" s="38">
        <v>0</v>
      </c>
      <c r="AG387" s="125"/>
      <c r="AI387" s="123"/>
      <c r="AJ387" s="40">
        <f t="shared" si="143"/>
        <v>6000</v>
      </c>
      <c r="AK387" s="40"/>
      <c r="AL387" s="40"/>
      <c r="AM387" s="40">
        <f t="shared" si="154"/>
        <v>10</v>
      </c>
      <c r="AN387" s="39">
        <f t="shared" si="152"/>
        <v>0.5</v>
      </c>
      <c r="AO387" s="204"/>
      <c r="AP387" s="204">
        <f t="shared" si="144"/>
        <v>1.6666666666666668E-3</v>
      </c>
      <c r="AQ387" s="45"/>
      <c r="AR387" s="45"/>
      <c r="AS387" s="115"/>
      <c r="AT387" s="115"/>
      <c r="AU387" s="115">
        <f t="shared" si="155"/>
        <v>1</v>
      </c>
      <c r="AV387" s="115">
        <f t="shared" si="156"/>
        <v>0</v>
      </c>
      <c r="AY387" s="115"/>
      <c r="AZ387" s="115"/>
      <c r="BA387" s="43">
        <v>32</v>
      </c>
      <c r="BB387" s="43" t="s">
        <v>2013</v>
      </c>
      <c r="BC387" s="48" t="s">
        <v>1403</v>
      </c>
      <c r="BE387" s="37" t="s">
        <v>2345</v>
      </c>
      <c r="BG387" s="43">
        <v>308</v>
      </c>
      <c r="BH387" s="43" t="s">
        <v>612</v>
      </c>
      <c r="BJ387" s="43" t="s">
        <v>817</v>
      </c>
      <c r="BK387" s="43" t="s">
        <v>573</v>
      </c>
      <c r="BP387" s="48" t="s">
        <v>1406</v>
      </c>
      <c r="BQ387" s="43" t="s">
        <v>821</v>
      </c>
      <c r="BR387" s="43" t="s">
        <v>822</v>
      </c>
      <c r="BS387" s="43" t="s">
        <v>1393</v>
      </c>
      <c r="BT387" s="43" t="s">
        <v>1990</v>
      </c>
      <c r="BU387" s="43"/>
      <c r="BV387" s="43"/>
      <c r="BW387" s="243">
        <v>37665</v>
      </c>
      <c r="BX387" s="243"/>
      <c r="BY387" s="48" t="s">
        <v>451</v>
      </c>
      <c r="BZ387" s="43">
        <v>10</v>
      </c>
      <c r="CA387" s="43" t="s">
        <v>1396</v>
      </c>
      <c r="CD387" s="124" t="s">
        <v>1397</v>
      </c>
      <c r="CE387" s="43">
        <v>6653</v>
      </c>
      <c r="CF387" s="43" t="s">
        <v>1990</v>
      </c>
      <c r="CG387" s="251">
        <v>37665</v>
      </c>
      <c r="CH387" s="126"/>
      <c r="CK387" s="39" t="s">
        <v>451</v>
      </c>
      <c r="CL387" s="43">
        <v>6000</v>
      </c>
      <c r="CM387" s="43" t="s">
        <v>1396</v>
      </c>
      <c r="CP387" s="43" t="s">
        <v>1397</v>
      </c>
      <c r="CQ387" s="43">
        <v>1598</v>
      </c>
      <c r="DR387" s="38"/>
    </row>
    <row r="388" spans="1:122" s="39" customFormat="1" hidden="1" x14ac:dyDescent="0.2">
      <c r="A388" s="44" t="str">
        <f t="shared" si="147"/>
        <v>Endicott</v>
      </c>
      <c r="B388" s="44" t="str">
        <f t="shared" si="140"/>
        <v>Trichloroethylene</v>
      </c>
      <c r="C388" s="38" t="s">
        <v>2587</v>
      </c>
      <c r="D388" s="38" t="str">
        <f t="shared" si="139"/>
        <v>LS</v>
      </c>
      <c r="E388" s="44" t="s">
        <v>372</v>
      </c>
      <c r="F388" s="155" t="str">
        <f t="shared" si="153"/>
        <v>Multiuse 015</v>
      </c>
      <c r="G388" s="44" t="str">
        <f t="shared" si="148"/>
        <v>multiuse</v>
      </c>
      <c r="H388" s="44" t="str">
        <f t="shared" si="149"/>
        <v>Basement - full</v>
      </c>
      <c r="I388" s="38"/>
      <c r="J388" s="38"/>
      <c r="K388" s="38"/>
      <c r="L388" s="44"/>
      <c r="M388" s="38" t="str">
        <f t="shared" si="141"/>
        <v>Y</v>
      </c>
      <c r="N388" s="38" t="str">
        <f t="shared" si="150"/>
        <v>Y</v>
      </c>
      <c r="O388" s="38" t="str">
        <f t="shared" si="159"/>
        <v>Y</v>
      </c>
      <c r="P388" s="38"/>
      <c r="Q388" s="38"/>
      <c r="R388" s="38"/>
      <c r="S388" s="38"/>
      <c r="T388" s="38"/>
      <c r="U388" s="38"/>
      <c r="V388" s="38"/>
      <c r="W388" s="38"/>
      <c r="X388" s="38"/>
      <c r="Y388" s="38" t="str">
        <f t="shared" si="142"/>
        <v>Y</v>
      </c>
      <c r="Z388" s="38" t="str">
        <f t="shared" si="151"/>
        <v>Y</v>
      </c>
      <c r="AA388" s="38" t="str">
        <f t="shared" si="160"/>
        <v>Y</v>
      </c>
      <c r="AC388" s="59">
        <v>1000</v>
      </c>
      <c r="AD388" s="204">
        <v>1E-3</v>
      </c>
      <c r="AE388" s="38">
        <v>1</v>
      </c>
      <c r="AF388" s="38">
        <v>0</v>
      </c>
      <c r="AG388" s="125"/>
      <c r="AI388" s="123"/>
      <c r="AJ388" s="40">
        <f t="shared" si="143"/>
        <v>1000</v>
      </c>
      <c r="AK388" s="40"/>
      <c r="AL388" s="40"/>
      <c r="AM388" s="40">
        <f t="shared" si="154"/>
        <v>1</v>
      </c>
      <c r="AN388" s="39">
        <f t="shared" si="152"/>
        <v>0.5</v>
      </c>
      <c r="AO388" s="204"/>
      <c r="AP388" s="204">
        <f t="shared" si="144"/>
        <v>1E-3</v>
      </c>
      <c r="AQ388" s="45"/>
      <c r="AR388" s="45"/>
      <c r="AS388" s="115"/>
      <c r="AT388" s="115"/>
      <c r="AU388" s="115">
        <f t="shared" si="155"/>
        <v>1</v>
      </c>
      <c r="AV388" s="115">
        <f t="shared" si="156"/>
        <v>0</v>
      </c>
      <c r="AY388" s="115"/>
      <c r="AZ388" s="115"/>
      <c r="BA388" s="43">
        <v>32</v>
      </c>
      <c r="BB388" s="43" t="s">
        <v>2013</v>
      </c>
      <c r="BC388" s="48" t="s">
        <v>1403</v>
      </c>
      <c r="BE388" s="37" t="s">
        <v>2345</v>
      </c>
      <c r="BG388" s="43">
        <v>309</v>
      </c>
      <c r="BH388" s="43" t="s">
        <v>823</v>
      </c>
      <c r="BJ388" s="43" t="s">
        <v>817</v>
      </c>
      <c r="BK388" s="43" t="s">
        <v>1389</v>
      </c>
      <c r="BP388" s="48" t="s">
        <v>1406</v>
      </c>
      <c r="BQ388" s="43" t="s">
        <v>824</v>
      </c>
      <c r="BR388" s="43" t="s">
        <v>825</v>
      </c>
      <c r="BS388" s="43" t="s">
        <v>1393</v>
      </c>
      <c r="BT388" s="43" t="s">
        <v>1990</v>
      </c>
      <c r="BU388" s="43"/>
      <c r="BV388" s="43"/>
      <c r="BW388" s="243">
        <v>37664</v>
      </c>
      <c r="BX388" s="243"/>
      <c r="BY388" s="48" t="s">
        <v>451</v>
      </c>
      <c r="BZ388" s="43">
        <v>1</v>
      </c>
      <c r="CA388" s="43" t="s">
        <v>1396</v>
      </c>
      <c r="CD388" s="124" t="s">
        <v>1397</v>
      </c>
      <c r="CE388" s="43">
        <v>6785</v>
      </c>
      <c r="CF388" s="43" t="s">
        <v>1990</v>
      </c>
      <c r="CG388" s="251">
        <v>37664</v>
      </c>
      <c r="CH388" s="126"/>
      <c r="CK388" s="39" t="s">
        <v>451</v>
      </c>
      <c r="CL388" s="43">
        <v>1000</v>
      </c>
      <c r="CM388" s="43" t="s">
        <v>1396</v>
      </c>
      <c r="CP388" s="43" t="s">
        <v>1397</v>
      </c>
      <c r="CQ388" s="43">
        <v>1601</v>
      </c>
      <c r="DR388" s="38"/>
    </row>
    <row r="389" spans="1:122" s="39" customFormat="1" hidden="1" x14ac:dyDescent="0.2">
      <c r="A389" s="44" t="str">
        <f t="shared" si="147"/>
        <v>Endicott</v>
      </c>
      <c r="B389" s="44" t="str">
        <f t="shared" si="140"/>
        <v>1,1,1-Trichloroethane</v>
      </c>
      <c r="C389" s="38" t="s">
        <v>2587</v>
      </c>
      <c r="D389" s="38" t="str">
        <f t="shared" si="139"/>
        <v>LS</v>
      </c>
      <c r="E389" s="44" t="s">
        <v>372</v>
      </c>
      <c r="F389" s="155" t="str">
        <f t="shared" si="153"/>
        <v>Multiuse 016</v>
      </c>
      <c r="G389" s="44" t="str">
        <f t="shared" si="148"/>
        <v>multiuse</v>
      </c>
      <c r="H389" s="44" t="str">
        <f t="shared" si="149"/>
        <v>Basement</v>
      </c>
      <c r="I389" s="38"/>
      <c r="J389" s="38"/>
      <c r="K389" s="38"/>
      <c r="L389" s="44"/>
      <c r="M389" s="38" t="str">
        <f t="shared" si="141"/>
        <v>Y</v>
      </c>
      <c r="N389" s="38" t="str">
        <f t="shared" si="150"/>
        <v>n</v>
      </c>
      <c r="O389" s="38" t="str">
        <f t="shared" si="159"/>
        <v>Y</v>
      </c>
      <c r="P389" s="38"/>
      <c r="Q389" s="38"/>
      <c r="R389" s="38"/>
      <c r="S389" s="38"/>
      <c r="T389" s="38"/>
      <c r="U389" s="38"/>
      <c r="V389" s="38"/>
      <c r="W389" s="38"/>
      <c r="X389" s="38"/>
      <c r="Y389" s="38" t="str">
        <f t="shared" si="142"/>
        <v>Y</v>
      </c>
      <c r="Z389" s="38" t="str">
        <f t="shared" si="151"/>
        <v>n</v>
      </c>
      <c r="AA389" s="38" t="str">
        <f t="shared" si="160"/>
        <v>Y</v>
      </c>
      <c r="AC389" s="59">
        <v>3.3</v>
      </c>
      <c r="AD389" s="204">
        <v>7.2727272727272724E-2</v>
      </c>
      <c r="AE389" s="38">
        <v>1</v>
      </c>
      <c r="AF389" s="38">
        <v>0</v>
      </c>
      <c r="AG389" s="125"/>
      <c r="AI389" s="123"/>
      <c r="AJ389" s="40">
        <f t="shared" si="143"/>
        <v>3.3</v>
      </c>
      <c r="AK389" s="40"/>
      <c r="AL389" s="40"/>
      <c r="AM389" s="40">
        <f t="shared" si="154"/>
        <v>0.24</v>
      </c>
      <c r="AN389" s="39">
        <f t="shared" si="152"/>
        <v>3.1</v>
      </c>
      <c r="AO389" s="204"/>
      <c r="AP389" s="204">
        <f t="shared" si="144"/>
        <v>7.2727272727272724E-2</v>
      </c>
      <c r="AQ389" s="45"/>
      <c r="AR389" s="45"/>
      <c r="AS389" s="115"/>
      <c r="AT389" s="115"/>
      <c r="AU389" s="115">
        <f t="shared" si="155"/>
        <v>1</v>
      </c>
      <c r="AV389" s="115">
        <f t="shared" si="156"/>
        <v>0</v>
      </c>
      <c r="AY389" s="115"/>
      <c r="AZ389" s="115"/>
      <c r="BA389" s="43">
        <v>32</v>
      </c>
      <c r="BB389" s="43" t="s">
        <v>2013</v>
      </c>
      <c r="BC389" s="48" t="s">
        <v>1403</v>
      </c>
      <c r="BE389" s="37" t="s">
        <v>2345</v>
      </c>
      <c r="BG389" s="43">
        <v>310</v>
      </c>
      <c r="BH389" s="43" t="s">
        <v>679</v>
      </c>
      <c r="BJ389" s="43" t="s">
        <v>817</v>
      </c>
      <c r="BK389" s="43" t="s">
        <v>573</v>
      </c>
      <c r="BP389" s="48" t="s">
        <v>1406</v>
      </c>
      <c r="BQ389" s="43" t="s">
        <v>680</v>
      </c>
      <c r="BR389" s="43" t="s">
        <v>822</v>
      </c>
      <c r="BS389" s="43" t="s">
        <v>558</v>
      </c>
      <c r="BT389" s="43" t="s">
        <v>1990</v>
      </c>
      <c r="BU389" s="43"/>
      <c r="BV389" s="43"/>
      <c r="BW389" s="243">
        <v>37672</v>
      </c>
      <c r="BX389" s="243"/>
      <c r="BY389" s="48" t="s">
        <v>450</v>
      </c>
      <c r="BZ389" s="43">
        <v>0.24</v>
      </c>
      <c r="CA389" s="43" t="s">
        <v>1396</v>
      </c>
      <c r="CD389" s="124" t="s">
        <v>1397</v>
      </c>
      <c r="CE389" s="43">
        <v>6853</v>
      </c>
      <c r="CF389" s="43" t="s">
        <v>1990</v>
      </c>
      <c r="CG389" s="251">
        <v>37672</v>
      </c>
      <c r="CH389" s="126"/>
      <c r="CK389" s="39" t="s">
        <v>451</v>
      </c>
      <c r="CL389" s="43">
        <v>3.3</v>
      </c>
      <c r="CM389" s="43" t="s">
        <v>1396</v>
      </c>
      <c r="CP389" s="43" t="s">
        <v>1397</v>
      </c>
      <c r="CQ389" s="43">
        <v>1695</v>
      </c>
      <c r="DR389" s="38"/>
    </row>
    <row r="390" spans="1:122" s="39" customFormat="1" hidden="1" x14ac:dyDescent="0.2">
      <c r="A390" s="44" t="str">
        <f t="shared" si="147"/>
        <v>Endicott</v>
      </c>
      <c r="B390" s="44" t="str">
        <f t="shared" si="140"/>
        <v>1,1,2-Trichloro-1,2,2-trifluoroethane</v>
      </c>
      <c r="C390" s="38" t="s">
        <v>2587</v>
      </c>
      <c r="D390" s="38" t="str">
        <f t="shared" si="139"/>
        <v>LS</v>
      </c>
      <c r="E390" s="44" t="s">
        <v>372</v>
      </c>
      <c r="F390" s="155" t="str">
        <f t="shared" si="153"/>
        <v>Multiuse 016</v>
      </c>
      <c r="G390" s="44" t="str">
        <f t="shared" si="148"/>
        <v>multiuse</v>
      </c>
      <c r="H390" s="44" t="str">
        <f t="shared" si="149"/>
        <v>Basement</v>
      </c>
      <c r="I390" s="38"/>
      <c r="J390" s="38"/>
      <c r="K390" s="38"/>
      <c r="L390" s="44"/>
      <c r="M390" s="38" t="str">
        <f t="shared" si="141"/>
        <v>Y</v>
      </c>
      <c r="N390" s="38" t="str">
        <f t="shared" si="150"/>
        <v>n</v>
      </c>
      <c r="O390" s="38" t="str">
        <f t="shared" si="159"/>
        <v>Y</v>
      </c>
      <c r="P390" s="38"/>
      <c r="Q390" s="38"/>
      <c r="R390" s="38"/>
      <c r="S390" s="38"/>
      <c r="T390" s="38"/>
      <c r="U390" s="38"/>
      <c r="V390" s="38"/>
      <c r="W390" s="38"/>
      <c r="X390" s="38"/>
      <c r="Y390" s="38" t="str">
        <f t="shared" si="142"/>
        <v>Y</v>
      </c>
      <c r="Z390" s="38" t="str">
        <f t="shared" si="151"/>
        <v>n</v>
      </c>
      <c r="AA390" s="38" t="str">
        <f t="shared" si="160"/>
        <v>Y</v>
      </c>
      <c r="AC390" s="59">
        <v>1.7</v>
      </c>
      <c r="AD390" s="204">
        <v>0.41176470588235292</v>
      </c>
      <c r="AE390" s="38">
        <v>1</v>
      </c>
      <c r="AF390" s="38">
        <v>0</v>
      </c>
      <c r="AG390" s="125"/>
      <c r="AI390" s="123"/>
      <c r="AJ390" s="40">
        <f t="shared" si="143"/>
        <v>1.7</v>
      </c>
      <c r="AK390" s="40"/>
      <c r="AL390" s="40"/>
      <c r="AM390" s="40">
        <f t="shared" si="154"/>
        <v>0.7</v>
      </c>
      <c r="AN390" s="39">
        <f t="shared" si="152"/>
        <v>1.8</v>
      </c>
      <c r="AO390" s="204"/>
      <c r="AP390" s="204">
        <f t="shared" si="144"/>
        <v>0.41176470588235292</v>
      </c>
      <c r="AQ390" s="45"/>
      <c r="AR390" s="45"/>
      <c r="AS390" s="115"/>
      <c r="AT390" s="115"/>
      <c r="AU390" s="115">
        <f t="shared" si="155"/>
        <v>1</v>
      </c>
      <c r="AV390" s="115">
        <f t="shared" si="156"/>
        <v>0</v>
      </c>
      <c r="AY390" s="115"/>
      <c r="AZ390" s="115"/>
      <c r="BA390" s="43">
        <v>32</v>
      </c>
      <c r="BB390" s="43" t="s">
        <v>2013</v>
      </c>
      <c r="BC390" s="48" t="s">
        <v>1403</v>
      </c>
      <c r="BE390" s="37" t="s">
        <v>2345</v>
      </c>
      <c r="BG390" s="43">
        <v>310</v>
      </c>
      <c r="BH390" s="43" t="s">
        <v>679</v>
      </c>
      <c r="BJ390" s="43" t="s">
        <v>817</v>
      </c>
      <c r="BK390" s="43" t="s">
        <v>573</v>
      </c>
      <c r="BP390" s="48" t="s">
        <v>1406</v>
      </c>
      <c r="BQ390" s="43" t="s">
        <v>680</v>
      </c>
      <c r="BR390" s="43" t="s">
        <v>822</v>
      </c>
      <c r="BS390" s="43" t="s">
        <v>1132</v>
      </c>
      <c r="BT390" s="43" t="s">
        <v>1990</v>
      </c>
      <c r="BU390" s="43"/>
      <c r="BV390" s="43"/>
      <c r="BW390" s="243">
        <v>37672</v>
      </c>
      <c r="BX390" s="243"/>
      <c r="BY390" s="48" t="s">
        <v>451</v>
      </c>
      <c r="BZ390" s="43">
        <v>0.7</v>
      </c>
      <c r="CA390" s="43" t="s">
        <v>1396</v>
      </c>
      <c r="CD390" s="124" t="s">
        <v>1397</v>
      </c>
      <c r="CE390" s="43">
        <v>6858</v>
      </c>
      <c r="CF390" s="43" t="s">
        <v>1990</v>
      </c>
      <c r="CG390" s="251">
        <v>37672</v>
      </c>
      <c r="CH390" s="126"/>
      <c r="CK390" s="39" t="s">
        <v>451</v>
      </c>
      <c r="CL390" s="43">
        <v>1.7</v>
      </c>
      <c r="CM390" s="43" t="s">
        <v>1396</v>
      </c>
      <c r="CP390" s="43" t="s">
        <v>1397</v>
      </c>
      <c r="CQ390" s="43">
        <v>1771</v>
      </c>
      <c r="DR390" s="38"/>
    </row>
    <row r="391" spans="1:122" s="39" customFormat="1" hidden="1" x14ac:dyDescent="0.2">
      <c r="A391" s="44" t="str">
        <f t="shared" si="147"/>
        <v>Endicott</v>
      </c>
      <c r="B391" s="44" t="str">
        <f t="shared" si="140"/>
        <v>1,1,2-Trichloro-1,2,2-trifluoroethane</v>
      </c>
      <c r="C391" s="38" t="s">
        <v>2587</v>
      </c>
      <c r="D391" s="38" t="str">
        <f t="shared" si="139"/>
        <v>LS</v>
      </c>
      <c r="E391" s="44" t="s">
        <v>372</v>
      </c>
      <c r="F391" s="155" t="str">
        <f t="shared" si="153"/>
        <v>Multiuse 017</v>
      </c>
      <c r="G391" s="44" t="str">
        <f t="shared" si="148"/>
        <v>multiuse</v>
      </c>
      <c r="H391" s="44" t="str">
        <f t="shared" si="149"/>
        <v>Basement</v>
      </c>
      <c r="I391" s="38"/>
      <c r="J391" s="38"/>
      <c r="K391" s="38"/>
      <c r="L391" s="44"/>
      <c r="M391" s="38" t="str">
        <f t="shared" si="141"/>
        <v>Y</v>
      </c>
      <c r="N391" s="38" t="str">
        <f t="shared" si="150"/>
        <v>n</v>
      </c>
      <c r="O391" s="38" t="s">
        <v>541</v>
      </c>
      <c r="P391" s="38" t="s">
        <v>310</v>
      </c>
      <c r="Q391" s="38"/>
      <c r="R391" s="38"/>
      <c r="S391" s="38"/>
      <c r="T391" s="38"/>
      <c r="U391" s="38"/>
      <c r="V391" s="38"/>
      <c r="W391" s="38"/>
      <c r="X391" s="38"/>
      <c r="Y391" s="38" t="str">
        <f t="shared" si="142"/>
        <v>Y</v>
      </c>
      <c r="Z391" s="38" t="str">
        <f t="shared" si="151"/>
        <v>n</v>
      </c>
      <c r="AA391" s="38" t="s">
        <v>541</v>
      </c>
      <c r="AC391" s="59">
        <v>2.8</v>
      </c>
      <c r="AD391" s="204">
        <v>0.22857142857142859</v>
      </c>
      <c r="AE391" s="38">
        <v>1</v>
      </c>
      <c r="AF391" s="38">
        <v>0</v>
      </c>
      <c r="AG391" s="125"/>
      <c r="AI391" s="123"/>
      <c r="AJ391" s="40">
        <f t="shared" si="143"/>
        <v>2.8</v>
      </c>
      <c r="AK391" s="40"/>
      <c r="AL391" s="40"/>
      <c r="AM391" s="40">
        <f t="shared" si="154"/>
        <v>0.64</v>
      </c>
      <c r="AN391" s="39">
        <f t="shared" si="152"/>
        <v>1.8</v>
      </c>
      <c r="AO391" s="204"/>
      <c r="AP391" s="204">
        <f t="shared" si="144"/>
        <v>0.22857142857142859</v>
      </c>
      <c r="AQ391" s="45"/>
      <c r="AR391" s="45"/>
      <c r="AS391" s="115"/>
      <c r="AT391" s="115"/>
      <c r="AU391" s="115">
        <f t="shared" si="155"/>
        <v>1</v>
      </c>
      <c r="AV391" s="115">
        <f t="shared" si="156"/>
        <v>0</v>
      </c>
      <c r="AY391" s="115"/>
      <c r="AZ391" s="115"/>
      <c r="BA391" s="43">
        <v>32</v>
      </c>
      <c r="BB391" s="43" t="s">
        <v>2013</v>
      </c>
      <c r="BC391" s="48" t="s">
        <v>1403</v>
      </c>
      <c r="BE391" s="37" t="s">
        <v>2345</v>
      </c>
      <c r="BG391" s="43">
        <v>311</v>
      </c>
      <c r="BH391" s="43" t="s">
        <v>681</v>
      </c>
      <c r="BJ391" s="43" t="s">
        <v>817</v>
      </c>
      <c r="BK391" s="43" t="s">
        <v>573</v>
      </c>
      <c r="BP391" s="48" t="s">
        <v>1406</v>
      </c>
      <c r="BQ391" s="43" t="s">
        <v>682</v>
      </c>
      <c r="BR391" s="43" t="s">
        <v>822</v>
      </c>
      <c r="BS391" s="43" t="s">
        <v>1132</v>
      </c>
      <c r="BT391" s="43" t="s">
        <v>1990</v>
      </c>
      <c r="BU391" s="43"/>
      <c r="BV391" s="43"/>
      <c r="BW391" s="243">
        <v>37672</v>
      </c>
      <c r="BX391" s="243"/>
      <c r="BY391" s="48" t="s">
        <v>451</v>
      </c>
      <c r="BZ391" s="43">
        <v>0.64</v>
      </c>
      <c r="CA391" s="43" t="s">
        <v>1396</v>
      </c>
      <c r="CD391" s="124" t="s">
        <v>1397</v>
      </c>
      <c r="CE391" s="43">
        <v>6979</v>
      </c>
      <c r="CF391" s="43" t="s">
        <v>1990</v>
      </c>
      <c r="CG391" s="251">
        <v>37672</v>
      </c>
      <c r="CH391" s="126"/>
      <c r="CK391" s="39" t="s">
        <v>451</v>
      </c>
      <c r="CL391" s="43">
        <v>2.8</v>
      </c>
      <c r="CM391" s="43" t="s">
        <v>1396</v>
      </c>
      <c r="CP391" s="43" t="s">
        <v>1397</v>
      </c>
      <c r="CQ391" s="43">
        <v>1774</v>
      </c>
      <c r="DR391" s="38"/>
    </row>
    <row r="392" spans="1:122" s="39" customFormat="1" hidden="1" x14ac:dyDescent="0.2">
      <c r="A392" s="44" t="str">
        <f t="shared" si="147"/>
        <v>Endicott</v>
      </c>
      <c r="B392" s="44" t="str">
        <f t="shared" si="140"/>
        <v>Methylene chloride</v>
      </c>
      <c r="C392" s="38" t="s">
        <v>2587</v>
      </c>
      <c r="D392" s="38" t="str">
        <f t="shared" si="139"/>
        <v>LS</v>
      </c>
      <c r="E392" s="44" t="s">
        <v>372</v>
      </c>
      <c r="F392" s="155" t="str">
        <f t="shared" si="153"/>
        <v>Multiuse 017</v>
      </c>
      <c r="G392" s="44" t="str">
        <f t="shared" si="148"/>
        <v>multiuse</v>
      </c>
      <c r="H392" s="44" t="str">
        <f t="shared" si="149"/>
        <v>Basement</v>
      </c>
      <c r="I392" s="38"/>
      <c r="J392" s="38"/>
      <c r="K392" s="38"/>
      <c r="L392" s="44"/>
      <c r="M392" s="38" t="str">
        <f t="shared" si="141"/>
        <v>Y</v>
      </c>
      <c r="N392" s="38" t="str">
        <f t="shared" si="150"/>
        <v>n</v>
      </c>
      <c r="O392" s="38" t="s">
        <v>541</v>
      </c>
      <c r="P392" s="114" t="s">
        <v>1453</v>
      </c>
      <c r="Q392" s="114"/>
      <c r="R392" s="114"/>
      <c r="S392" s="114"/>
      <c r="T392" s="114"/>
      <c r="U392" s="114"/>
      <c r="V392" s="114"/>
      <c r="W392" s="114"/>
      <c r="X392" s="114"/>
      <c r="Y392" s="38" t="str">
        <f t="shared" si="142"/>
        <v>Y</v>
      </c>
      <c r="Z392" s="38" t="str">
        <f t="shared" si="151"/>
        <v>n</v>
      </c>
      <c r="AA392" s="38" t="s">
        <v>541</v>
      </c>
      <c r="AC392" s="59">
        <v>0.74</v>
      </c>
      <c r="AD392" s="204">
        <v>1.3513513513513513</v>
      </c>
      <c r="AE392" s="38">
        <v>1</v>
      </c>
      <c r="AF392" s="38">
        <v>0</v>
      </c>
      <c r="AG392" s="125"/>
      <c r="AI392" s="123"/>
      <c r="AJ392" s="40">
        <f t="shared" si="143"/>
        <v>0.74</v>
      </c>
      <c r="AK392" s="40"/>
      <c r="AL392" s="40"/>
      <c r="AM392" s="40">
        <f t="shared" si="154"/>
        <v>1</v>
      </c>
      <c r="AN392" s="39">
        <f t="shared" si="152"/>
        <v>10.5</v>
      </c>
      <c r="AO392" s="204"/>
      <c r="AP392" s="204">
        <f t="shared" si="144"/>
        <v>1.3513513513513513</v>
      </c>
      <c r="AQ392" s="45"/>
      <c r="AR392" s="45"/>
      <c r="AS392" s="115"/>
      <c r="AT392" s="115"/>
      <c r="AU392" s="115">
        <f t="shared" si="155"/>
        <v>1</v>
      </c>
      <c r="AV392" s="115">
        <f t="shared" si="156"/>
        <v>0</v>
      </c>
      <c r="AY392" s="115"/>
      <c r="AZ392" s="115"/>
      <c r="BA392" s="43">
        <v>32</v>
      </c>
      <c r="BB392" s="43" t="s">
        <v>2013</v>
      </c>
      <c r="BC392" s="48" t="s">
        <v>1403</v>
      </c>
      <c r="BE392" s="37" t="s">
        <v>2345</v>
      </c>
      <c r="BG392" s="43">
        <v>311</v>
      </c>
      <c r="BH392" s="43" t="s">
        <v>681</v>
      </c>
      <c r="BJ392" s="43" t="s">
        <v>817</v>
      </c>
      <c r="BK392" s="43" t="s">
        <v>573</v>
      </c>
      <c r="BP392" s="48" t="s">
        <v>1406</v>
      </c>
      <c r="BQ392" s="43" t="s">
        <v>682</v>
      </c>
      <c r="BR392" s="43" t="s">
        <v>822</v>
      </c>
      <c r="BS392" s="43" t="s">
        <v>837</v>
      </c>
      <c r="BT392" s="43" t="s">
        <v>1990</v>
      </c>
      <c r="BU392" s="43"/>
      <c r="BV392" s="43"/>
      <c r="BW392" s="243">
        <v>37672</v>
      </c>
      <c r="BX392" s="243"/>
      <c r="BY392" s="48" t="s">
        <v>451</v>
      </c>
      <c r="BZ392" s="43">
        <v>1</v>
      </c>
      <c r="CA392" s="43" t="s">
        <v>1396</v>
      </c>
      <c r="CD392" s="124" t="s">
        <v>1397</v>
      </c>
      <c r="CE392" s="43">
        <v>6980</v>
      </c>
      <c r="CF392" s="43" t="s">
        <v>1990</v>
      </c>
      <c r="CG392" s="251">
        <v>37672</v>
      </c>
      <c r="CH392" s="126"/>
      <c r="CK392" s="39" t="s">
        <v>451</v>
      </c>
      <c r="CL392" s="43">
        <v>0.74</v>
      </c>
      <c r="CM392" s="43" t="s">
        <v>1396</v>
      </c>
      <c r="CP392" s="43" t="s">
        <v>1397</v>
      </c>
      <c r="CQ392" s="43">
        <v>1792</v>
      </c>
      <c r="DR392" s="38"/>
    </row>
    <row r="393" spans="1:122" s="39" customFormat="1" hidden="1" x14ac:dyDescent="0.2">
      <c r="A393" s="44" t="str">
        <f t="shared" si="147"/>
        <v>Endicott</v>
      </c>
      <c r="B393" s="44" t="str">
        <f t="shared" si="140"/>
        <v>Tetrachloroethylene</v>
      </c>
      <c r="C393" s="38" t="s">
        <v>2587</v>
      </c>
      <c r="D393" s="38" t="str">
        <f t="shared" si="139"/>
        <v>LS</v>
      </c>
      <c r="E393" s="44" t="s">
        <v>372</v>
      </c>
      <c r="F393" s="155" t="str">
        <f t="shared" si="153"/>
        <v>Multiuse 017</v>
      </c>
      <c r="G393" s="44" t="str">
        <f t="shared" si="148"/>
        <v>multiuse</v>
      </c>
      <c r="H393" s="44" t="str">
        <f t="shared" si="149"/>
        <v>Basement</v>
      </c>
      <c r="I393" s="38"/>
      <c r="J393" s="38"/>
      <c r="K393" s="38"/>
      <c r="L393" s="44"/>
      <c r="M393" s="38" t="str">
        <f t="shared" si="141"/>
        <v>Y</v>
      </c>
      <c r="N393" s="38" t="str">
        <f t="shared" si="150"/>
        <v>n</v>
      </c>
      <c r="O393" s="38" t="s">
        <v>541</v>
      </c>
      <c r="P393" s="38" t="s">
        <v>310</v>
      </c>
      <c r="Q393" s="38"/>
      <c r="R393" s="38"/>
      <c r="S393" s="38"/>
      <c r="T393" s="38"/>
      <c r="U393" s="38"/>
      <c r="V393" s="38"/>
      <c r="W393" s="38"/>
      <c r="X393" s="38"/>
      <c r="Y393" s="38" t="str">
        <f t="shared" si="142"/>
        <v>Y</v>
      </c>
      <c r="Z393" s="38" t="str">
        <f t="shared" si="151"/>
        <v>n</v>
      </c>
      <c r="AA393" s="38" t="s">
        <v>541</v>
      </c>
      <c r="AC393" s="59">
        <v>0.66</v>
      </c>
      <c r="AD393" s="204">
        <v>0.40909090909090912</v>
      </c>
      <c r="AE393" s="38">
        <v>1</v>
      </c>
      <c r="AF393" s="38">
        <v>0</v>
      </c>
      <c r="AG393" s="125"/>
      <c r="AI393" s="123"/>
      <c r="AJ393" s="40">
        <f t="shared" si="143"/>
        <v>0.66</v>
      </c>
      <c r="AK393" s="40"/>
      <c r="AL393" s="40"/>
      <c r="AM393" s="40">
        <f t="shared" si="154"/>
        <v>0.27</v>
      </c>
      <c r="AN393" s="39">
        <f t="shared" si="152"/>
        <v>3.8</v>
      </c>
      <c r="AO393" s="204"/>
      <c r="AP393" s="204">
        <f t="shared" si="144"/>
        <v>0.40909090909090912</v>
      </c>
      <c r="AQ393" s="45"/>
      <c r="AR393" s="45"/>
      <c r="AS393" s="115"/>
      <c r="AT393" s="115"/>
      <c r="AU393" s="115">
        <f t="shared" si="155"/>
        <v>1</v>
      </c>
      <c r="AV393" s="115">
        <f t="shared" si="156"/>
        <v>0</v>
      </c>
      <c r="AY393" s="115"/>
      <c r="AZ393" s="115"/>
      <c r="BA393" s="43">
        <v>32</v>
      </c>
      <c r="BB393" s="43" t="s">
        <v>2013</v>
      </c>
      <c r="BC393" s="48" t="s">
        <v>1403</v>
      </c>
      <c r="BE393" s="37" t="s">
        <v>2345</v>
      </c>
      <c r="BG393" s="43">
        <v>311</v>
      </c>
      <c r="BH393" s="43" t="s">
        <v>681</v>
      </c>
      <c r="BJ393" s="43" t="s">
        <v>817</v>
      </c>
      <c r="BK393" s="43" t="s">
        <v>573</v>
      </c>
      <c r="BP393" s="48" t="s">
        <v>1406</v>
      </c>
      <c r="BQ393" s="43" t="s">
        <v>682</v>
      </c>
      <c r="BR393" s="43" t="s">
        <v>822</v>
      </c>
      <c r="BS393" s="43" t="s">
        <v>2057</v>
      </c>
      <c r="BT393" s="43" t="s">
        <v>1990</v>
      </c>
      <c r="BU393" s="43"/>
      <c r="BV393" s="43"/>
      <c r="BW393" s="243">
        <v>37672</v>
      </c>
      <c r="BX393" s="243"/>
      <c r="BY393" s="48" t="s">
        <v>450</v>
      </c>
      <c r="BZ393" s="43">
        <v>0.27</v>
      </c>
      <c r="CA393" s="43" t="s">
        <v>1396</v>
      </c>
      <c r="CD393" s="124" t="s">
        <v>1397</v>
      </c>
      <c r="CE393" s="43">
        <v>6981</v>
      </c>
      <c r="CF393" s="43" t="s">
        <v>1990</v>
      </c>
      <c r="CG393" s="251">
        <v>37672</v>
      </c>
      <c r="CH393" s="126"/>
      <c r="CK393" s="39" t="s">
        <v>451</v>
      </c>
      <c r="CL393" s="43">
        <v>0.66</v>
      </c>
      <c r="CM393" s="43" t="s">
        <v>1396</v>
      </c>
      <c r="CP393" s="43" t="s">
        <v>1397</v>
      </c>
      <c r="CQ393" s="43">
        <v>1550</v>
      </c>
      <c r="DR393" s="38"/>
    </row>
    <row r="394" spans="1:122" s="39" customFormat="1" hidden="1" x14ac:dyDescent="0.2">
      <c r="A394" s="44" t="str">
        <f t="shared" si="147"/>
        <v>Endicott</v>
      </c>
      <c r="B394" s="44" t="str">
        <f t="shared" si="140"/>
        <v>Trichloroethylene</v>
      </c>
      <c r="C394" s="38" t="s">
        <v>2587</v>
      </c>
      <c r="D394" s="38" t="str">
        <f t="shared" si="139"/>
        <v>LS</v>
      </c>
      <c r="E394" s="44" t="s">
        <v>372</v>
      </c>
      <c r="F394" s="155" t="str">
        <f t="shared" si="153"/>
        <v>Multiuse 017</v>
      </c>
      <c r="G394" s="44" t="str">
        <f t="shared" si="148"/>
        <v>multiuse</v>
      </c>
      <c r="H394" s="44" t="str">
        <f t="shared" si="149"/>
        <v>Basement</v>
      </c>
      <c r="I394" s="38"/>
      <c r="J394" s="38"/>
      <c r="K394" s="38"/>
      <c r="L394" s="44"/>
      <c r="M394" s="38" t="str">
        <f t="shared" si="141"/>
        <v>Y</v>
      </c>
      <c r="N394" s="38" t="str">
        <f t="shared" si="150"/>
        <v>n</v>
      </c>
      <c r="O394" s="38" t="str">
        <f>IF(AJ394="","",IF(M394="N","n","Y"))</f>
        <v>Y</v>
      </c>
      <c r="P394" s="38"/>
      <c r="Q394" s="38"/>
      <c r="R394" s="38"/>
      <c r="S394" s="38"/>
      <c r="T394" s="38"/>
      <c r="U394" s="38"/>
      <c r="V394" s="38"/>
      <c r="W394" s="38"/>
      <c r="X394" s="38"/>
      <c r="Y394" s="38" t="str">
        <f t="shared" si="142"/>
        <v>Y</v>
      </c>
      <c r="Z394" s="38" t="str">
        <f t="shared" si="151"/>
        <v>n</v>
      </c>
      <c r="AA394" s="38" t="str">
        <f>IF(AM394="","",IF(Y394="N","n","Y"))</f>
        <v>Y</v>
      </c>
      <c r="AC394" s="59">
        <v>14</v>
      </c>
      <c r="AD394" s="204">
        <v>0.03</v>
      </c>
      <c r="AE394" s="38">
        <v>1</v>
      </c>
      <c r="AF394" s="38">
        <v>0</v>
      </c>
      <c r="AG394" s="125"/>
      <c r="AI394" s="123"/>
      <c r="AJ394" s="40">
        <f t="shared" si="143"/>
        <v>14</v>
      </c>
      <c r="AK394" s="40"/>
      <c r="AL394" s="40"/>
      <c r="AM394" s="40">
        <f t="shared" si="154"/>
        <v>0.42</v>
      </c>
      <c r="AN394" s="39">
        <f t="shared" si="152"/>
        <v>0.5</v>
      </c>
      <c r="AO394" s="204"/>
      <c r="AP394" s="204">
        <f t="shared" si="144"/>
        <v>0.03</v>
      </c>
      <c r="AQ394" s="45"/>
      <c r="AR394" s="45"/>
      <c r="AS394" s="115"/>
      <c r="AT394" s="115"/>
      <c r="AU394" s="115">
        <f t="shared" si="155"/>
        <v>1</v>
      </c>
      <c r="AV394" s="115">
        <f t="shared" si="156"/>
        <v>0</v>
      </c>
      <c r="AY394" s="115"/>
      <c r="AZ394" s="115"/>
      <c r="BA394" s="43">
        <v>32</v>
      </c>
      <c r="BB394" s="43" t="s">
        <v>2013</v>
      </c>
      <c r="BC394" s="48" t="s">
        <v>1403</v>
      </c>
      <c r="BE394" s="37" t="s">
        <v>2345</v>
      </c>
      <c r="BG394" s="43">
        <v>311</v>
      </c>
      <c r="BH394" s="43" t="s">
        <v>681</v>
      </c>
      <c r="BJ394" s="43" t="s">
        <v>817</v>
      </c>
      <c r="BK394" s="43" t="s">
        <v>573</v>
      </c>
      <c r="BP394" s="48" t="s">
        <v>1406</v>
      </c>
      <c r="BQ394" s="43" t="s">
        <v>682</v>
      </c>
      <c r="BR394" s="43" t="s">
        <v>822</v>
      </c>
      <c r="BS394" s="43" t="s">
        <v>1393</v>
      </c>
      <c r="BT394" s="43" t="s">
        <v>1990</v>
      </c>
      <c r="BU394" s="43"/>
      <c r="BV394" s="43"/>
      <c r="BW394" s="243">
        <v>37672</v>
      </c>
      <c r="BX394" s="243"/>
      <c r="BY394" s="48" t="s">
        <v>451</v>
      </c>
      <c r="BZ394" s="43">
        <v>0.42</v>
      </c>
      <c r="CA394" s="43" t="s">
        <v>1396</v>
      </c>
      <c r="CD394" s="124" t="s">
        <v>1397</v>
      </c>
      <c r="CE394" s="43">
        <v>6983</v>
      </c>
      <c r="CF394" s="43" t="s">
        <v>1990</v>
      </c>
      <c r="CG394" s="251">
        <v>37672</v>
      </c>
      <c r="CH394" s="126"/>
      <c r="CK394" s="39" t="s">
        <v>451</v>
      </c>
      <c r="CL394" s="43">
        <v>14</v>
      </c>
      <c r="CM394" s="43" t="s">
        <v>1396</v>
      </c>
      <c r="CP394" s="43" t="s">
        <v>1397</v>
      </c>
      <c r="CQ394" s="43">
        <v>1606</v>
      </c>
      <c r="DR394" s="38"/>
    </row>
    <row r="395" spans="1:122" s="39" customFormat="1" hidden="1" x14ac:dyDescent="0.2">
      <c r="A395" s="44" t="str">
        <f t="shared" si="147"/>
        <v>Endicott</v>
      </c>
      <c r="B395" s="44" t="str">
        <f t="shared" si="140"/>
        <v>1,1,1-Trichloroethane</v>
      </c>
      <c r="C395" s="38" t="s">
        <v>2587</v>
      </c>
      <c r="D395" s="38" t="str">
        <f t="shared" si="139"/>
        <v>LS</v>
      </c>
      <c r="E395" s="44" t="s">
        <v>372</v>
      </c>
      <c r="F395" s="155" t="str">
        <f t="shared" si="153"/>
        <v>Multiuse 018</v>
      </c>
      <c r="G395" s="44" t="str">
        <f t="shared" si="148"/>
        <v>multiuse</v>
      </c>
      <c r="H395" s="44" t="str">
        <f t="shared" si="149"/>
        <v>Basement</v>
      </c>
      <c r="I395" s="38"/>
      <c r="J395" s="38"/>
      <c r="K395" s="38"/>
      <c r="L395" s="44"/>
      <c r="M395" s="38" t="str">
        <f t="shared" si="141"/>
        <v>Y</v>
      </c>
      <c r="N395" s="38" t="str">
        <f t="shared" si="150"/>
        <v>n</v>
      </c>
      <c r="O395" s="38" t="s">
        <v>541</v>
      </c>
      <c r="P395" s="38" t="s">
        <v>310</v>
      </c>
      <c r="Q395" s="38"/>
      <c r="R395" s="38"/>
      <c r="S395" s="38"/>
      <c r="T395" s="38"/>
      <c r="U395" s="38"/>
      <c r="V395" s="38"/>
      <c r="W395" s="38"/>
      <c r="X395" s="38"/>
      <c r="Y395" s="38" t="str">
        <f t="shared" si="142"/>
        <v>Y</v>
      </c>
      <c r="Z395" s="38" t="str">
        <f t="shared" si="151"/>
        <v>n</v>
      </c>
      <c r="AA395" s="38" t="s">
        <v>541</v>
      </c>
      <c r="AC395" s="59">
        <v>3.2</v>
      </c>
      <c r="AD395" s="204">
        <v>0.11249999999999999</v>
      </c>
      <c r="AE395" s="38">
        <v>1</v>
      </c>
      <c r="AF395" s="38">
        <v>0</v>
      </c>
      <c r="AG395" s="125"/>
      <c r="AI395" s="123"/>
      <c r="AJ395" s="40">
        <f t="shared" si="143"/>
        <v>3.2</v>
      </c>
      <c r="AK395" s="40"/>
      <c r="AL395" s="40"/>
      <c r="AM395" s="40">
        <f t="shared" si="154"/>
        <v>0.36</v>
      </c>
      <c r="AN395" s="39">
        <f t="shared" si="152"/>
        <v>3.1</v>
      </c>
      <c r="AO395" s="204"/>
      <c r="AP395" s="204">
        <f t="shared" si="144"/>
        <v>0.11249999999999999</v>
      </c>
      <c r="AQ395" s="45"/>
      <c r="AR395" s="45"/>
      <c r="AS395" s="115"/>
      <c r="AT395" s="115"/>
      <c r="AU395" s="115">
        <f t="shared" si="155"/>
        <v>1</v>
      </c>
      <c r="AV395" s="115">
        <f t="shared" si="156"/>
        <v>0</v>
      </c>
      <c r="AY395" s="115"/>
      <c r="AZ395" s="115"/>
      <c r="BA395" s="43">
        <v>32</v>
      </c>
      <c r="BB395" s="43" t="s">
        <v>2013</v>
      </c>
      <c r="BC395" s="48" t="s">
        <v>1403</v>
      </c>
      <c r="BE395" s="37" t="s">
        <v>2345</v>
      </c>
      <c r="BG395" s="43">
        <v>312</v>
      </c>
      <c r="BH395" s="43" t="s">
        <v>826</v>
      </c>
      <c r="BJ395" s="43" t="s">
        <v>817</v>
      </c>
      <c r="BK395" s="43" t="s">
        <v>573</v>
      </c>
      <c r="BP395" s="48" t="s">
        <v>1406</v>
      </c>
      <c r="BQ395" s="43" t="s">
        <v>827</v>
      </c>
      <c r="BR395" s="43" t="s">
        <v>822</v>
      </c>
      <c r="BS395" s="43" t="s">
        <v>558</v>
      </c>
      <c r="BT395" s="43" t="s">
        <v>1990</v>
      </c>
      <c r="BU395" s="43"/>
      <c r="BV395" s="43"/>
      <c r="BW395" s="243">
        <v>37673</v>
      </c>
      <c r="BX395" s="243"/>
      <c r="BY395" s="48" t="s">
        <v>450</v>
      </c>
      <c r="BZ395" s="43">
        <v>0.36</v>
      </c>
      <c r="CA395" s="43" t="s">
        <v>1396</v>
      </c>
      <c r="CD395" s="124" t="s">
        <v>1397</v>
      </c>
      <c r="CE395" s="43">
        <v>7040</v>
      </c>
      <c r="CF395" s="43" t="s">
        <v>1990</v>
      </c>
      <c r="CG395" s="251">
        <v>37673</v>
      </c>
      <c r="CH395" s="126"/>
      <c r="CK395" s="39" t="s">
        <v>451</v>
      </c>
      <c r="CL395" s="43">
        <v>3.2</v>
      </c>
      <c r="CM395" s="43" t="s">
        <v>1396</v>
      </c>
      <c r="CP395" s="43" t="s">
        <v>1397</v>
      </c>
      <c r="CQ395" s="43">
        <v>1699</v>
      </c>
      <c r="DR395" s="38"/>
    </row>
    <row r="396" spans="1:122" s="39" customFormat="1" hidden="1" x14ac:dyDescent="0.2">
      <c r="A396" s="44" t="str">
        <f t="shared" si="147"/>
        <v>Endicott</v>
      </c>
      <c r="B396" s="44" t="str">
        <f t="shared" si="140"/>
        <v>1,1,2-Trichloro-1,2,2-trifluoroethane</v>
      </c>
      <c r="C396" s="38" t="s">
        <v>2587</v>
      </c>
      <c r="D396" s="38" t="str">
        <f t="shared" si="139"/>
        <v>LS</v>
      </c>
      <c r="E396" s="44" t="s">
        <v>372</v>
      </c>
      <c r="F396" s="155" t="str">
        <f t="shared" si="153"/>
        <v>Multiuse 018</v>
      </c>
      <c r="G396" s="44" t="str">
        <f t="shared" si="148"/>
        <v>multiuse</v>
      </c>
      <c r="H396" s="44" t="str">
        <f t="shared" si="149"/>
        <v>Basement</v>
      </c>
      <c r="I396" s="38"/>
      <c r="J396" s="38"/>
      <c r="K396" s="38"/>
      <c r="L396" s="44"/>
      <c r="M396" s="38" t="str">
        <f t="shared" si="141"/>
        <v>Y</v>
      </c>
      <c r="N396" s="38" t="str">
        <f t="shared" si="150"/>
        <v>n</v>
      </c>
      <c r="O396" s="38" t="s">
        <v>541</v>
      </c>
      <c r="P396" s="38" t="s">
        <v>310</v>
      </c>
      <c r="Q396" s="38"/>
      <c r="R396" s="38"/>
      <c r="S396" s="38"/>
      <c r="T396" s="38"/>
      <c r="U396" s="38"/>
      <c r="V396" s="38"/>
      <c r="W396" s="38"/>
      <c r="X396" s="38"/>
      <c r="Y396" s="38" t="str">
        <f t="shared" si="142"/>
        <v>Y</v>
      </c>
      <c r="Z396" s="38" t="str">
        <f t="shared" si="151"/>
        <v>n</v>
      </c>
      <c r="AA396" s="38" t="s">
        <v>541</v>
      </c>
      <c r="AC396" s="59">
        <v>2.5</v>
      </c>
      <c r="AD396" s="204">
        <v>0.3</v>
      </c>
      <c r="AE396" s="38">
        <v>1</v>
      </c>
      <c r="AF396" s="38">
        <v>0</v>
      </c>
      <c r="AG396" s="125"/>
      <c r="AI396" s="123"/>
      <c r="AJ396" s="40">
        <f t="shared" si="143"/>
        <v>2.5</v>
      </c>
      <c r="AK396" s="40"/>
      <c r="AL396" s="40"/>
      <c r="AM396" s="40">
        <f t="shared" si="154"/>
        <v>0.75</v>
      </c>
      <c r="AN396" s="39">
        <f t="shared" si="152"/>
        <v>1.8</v>
      </c>
      <c r="AO396" s="204"/>
      <c r="AP396" s="204">
        <f t="shared" si="144"/>
        <v>0.3</v>
      </c>
      <c r="AQ396" s="45"/>
      <c r="AR396" s="45"/>
      <c r="AS396" s="115"/>
      <c r="AT396" s="115"/>
      <c r="AU396" s="115">
        <f t="shared" si="155"/>
        <v>1</v>
      </c>
      <c r="AV396" s="115">
        <f t="shared" si="156"/>
        <v>0</v>
      </c>
      <c r="AY396" s="115"/>
      <c r="AZ396" s="115"/>
      <c r="BA396" s="43">
        <v>32</v>
      </c>
      <c r="BB396" s="43" t="s">
        <v>2013</v>
      </c>
      <c r="BC396" s="48" t="s">
        <v>1403</v>
      </c>
      <c r="BE396" s="37" t="s">
        <v>2345</v>
      </c>
      <c r="BG396" s="43">
        <v>312</v>
      </c>
      <c r="BH396" s="43" t="s">
        <v>826</v>
      </c>
      <c r="BJ396" s="43" t="s">
        <v>817</v>
      </c>
      <c r="BK396" s="43" t="s">
        <v>573</v>
      </c>
      <c r="BP396" s="48" t="s">
        <v>1406</v>
      </c>
      <c r="BQ396" s="43" t="s">
        <v>827</v>
      </c>
      <c r="BR396" s="43" t="s">
        <v>822</v>
      </c>
      <c r="BS396" s="43" t="s">
        <v>1132</v>
      </c>
      <c r="BT396" s="43" t="s">
        <v>1990</v>
      </c>
      <c r="BU396" s="43"/>
      <c r="BV396" s="43"/>
      <c r="BW396" s="243">
        <v>37673</v>
      </c>
      <c r="BX396" s="243"/>
      <c r="BY396" s="48" t="s">
        <v>451</v>
      </c>
      <c r="BZ396" s="43">
        <v>0.75</v>
      </c>
      <c r="CA396" s="43" t="s">
        <v>1396</v>
      </c>
      <c r="CD396" s="124" t="s">
        <v>1397</v>
      </c>
      <c r="CE396" s="43">
        <v>7045</v>
      </c>
      <c r="CF396" s="43" t="s">
        <v>1990</v>
      </c>
      <c r="CG396" s="251">
        <v>37673</v>
      </c>
      <c r="CH396" s="126"/>
      <c r="CK396" s="39" t="s">
        <v>451</v>
      </c>
      <c r="CL396" s="43">
        <v>2.5</v>
      </c>
      <c r="CM396" s="43" t="s">
        <v>1396</v>
      </c>
      <c r="CP396" s="43" t="s">
        <v>1397</v>
      </c>
      <c r="CQ396" s="43">
        <v>1775</v>
      </c>
      <c r="DR396" s="38"/>
    </row>
    <row r="397" spans="1:122" s="39" customFormat="1" hidden="1" x14ac:dyDescent="0.2">
      <c r="A397" s="44" t="str">
        <f t="shared" si="147"/>
        <v>Endicott</v>
      </c>
      <c r="B397" s="44" t="str">
        <f t="shared" si="140"/>
        <v>Methylene chloride</v>
      </c>
      <c r="C397" s="38" t="s">
        <v>2587</v>
      </c>
      <c r="D397" s="38" t="str">
        <f t="shared" si="139"/>
        <v>LS</v>
      </c>
      <c r="E397" s="44" t="s">
        <v>372</v>
      </c>
      <c r="F397" s="155" t="str">
        <f t="shared" si="153"/>
        <v>Multiuse 018</v>
      </c>
      <c r="G397" s="44" t="str">
        <f t="shared" si="148"/>
        <v>multiuse</v>
      </c>
      <c r="H397" s="44" t="str">
        <f t="shared" si="149"/>
        <v>Basement</v>
      </c>
      <c r="I397" s="38"/>
      <c r="J397" s="38"/>
      <c r="K397" s="38"/>
      <c r="L397" s="44"/>
      <c r="M397" s="38" t="str">
        <f t="shared" si="141"/>
        <v>Y</v>
      </c>
      <c r="N397" s="38" t="str">
        <f t="shared" si="150"/>
        <v>n</v>
      </c>
      <c r="O397" s="38" t="s">
        <v>541</v>
      </c>
      <c r="P397" s="114" t="s">
        <v>1453</v>
      </c>
      <c r="Q397" s="114"/>
      <c r="R397" s="114"/>
      <c r="S397" s="114"/>
      <c r="T397" s="114"/>
      <c r="U397" s="114"/>
      <c r="V397" s="114"/>
      <c r="W397" s="114"/>
      <c r="X397" s="114"/>
      <c r="Y397" s="38" t="str">
        <f t="shared" si="142"/>
        <v>Y</v>
      </c>
      <c r="Z397" s="38" t="str">
        <f t="shared" si="151"/>
        <v>n</v>
      </c>
      <c r="AA397" s="38" t="s">
        <v>541</v>
      </c>
      <c r="AC397" s="59">
        <v>0.76</v>
      </c>
      <c r="AD397" s="204">
        <v>2.236842105263158</v>
      </c>
      <c r="AE397" s="38">
        <v>1</v>
      </c>
      <c r="AF397" s="38">
        <v>0</v>
      </c>
      <c r="AG397" s="125"/>
      <c r="AI397" s="123"/>
      <c r="AJ397" s="40">
        <f t="shared" si="143"/>
        <v>0.76</v>
      </c>
      <c r="AK397" s="40"/>
      <c r="AL397" s="40"/>
      <c r="AM397" s="40">
        <f t="shared" si="154"/>
        <v>1.7</v>
      </c>
      <c r="AN397" s="39">
        <f t="shared" si="152"/>
        <v>10.5</v>
      </c>
      <c r="AO397" s="204"/>
      <c r="AP397" s="204">
        <f t="shared" si="144"/>
        <v>2.236842105263158</v>
      </c>
      <c r="AQ397" s="45"/>
      <c r="AR397" s="45"/>
      <c r="AS397" s="115"/>
      <c r="AT397" s="115"/>
      <c r="AU397" s="115">
        <f t="shared" si="155"/>
        <v>1</v>
      </c>
      <c r="AV397" s="115">
        <f t="shared" si="156"/>
        <v>0</v>
      </c>
      <c r="AY397" s="115"/>
      <c r="AZ397" s="115"/>
      <c r="BA397" s="43">
        <v>32</v>
      </c>
      <c r="BB397" s="43" t="s">
        <v>2013</v>
      </c>
      <c r="BC397" s="48" t="s">
        <v>1403</v>
      </c>
      <c r="BE397" s="37" t="s">
        <v>2345</v>
      </c>
      <c r="BG397" s="43">
        <v>312</v>
      </c>
      <c r="BH397" s="43" t="s">
        <v>826</v>
      </c>
      <c r="BJ397" s="43" t="s">
        <v>817</v>
      </c>
      <c r="BK397" s="43" t="s">
        <v>573</v>
      </c>
      <c r="BP397" s="48" t="s">
        <v>1406</v>
      </c>
      <c r="BQ397" s="43" t="s">
        <v>827</v>
      </c>
      <c r="BR397" s="43" t="s">
        <v>822</v>
      </c>
      <c r="BS397" s="43" t="s">
        <v>837</v>
      </c>
      <c r="BT397" s="43" t="s">
        <v>1990</v>
      </c>
      <c r="BU397" s="43"/>
      <c r="BV397" s="43"/>
      <c r="BW397" s="243">
        <v>37673</v>
      </c>
      <c r="BX397" s="243"/>
      <c r="BY397" s="48" t="s">
        <v>451</v>
      </c>
      <c r="BZ397" s="43">
        <v>1.7</v>
      </c>
      <c r="CA397" s="43" t="s">
        <v>1396</v>
      </c>
      <c r="CD397" s="124" t="s">
        <v>1397</v>
      </c>
      <c r="CE397" s="43">
        <v>7046</v>
      </c>
      <c r="CF397" s="43" t="s">
        <v>1990</v>
      </c>
      <c r="CG397" s="251">
        <v>37673</v>
      </c>
      <c r="CH397" s="126"/>
      <c r="CK397" s="39" t="s">
        <v>451</v>
      </c>
      <c r="CL397" s="43">
        <v>0.76</v>
      </c>
      <c r="CM397" s="43" t="s">
        <v>1396</v>
      </c>
      <c r="CP397" s="43" t="s">
        <v>1397</v>
      </c>
      <c r="CQ397" s="43">
        <v>1793</v>
      </c>
      <c r="DR397" s="38"/>
    </row>
    <row r="398" spans="1:122" s="39" customFormat="1" hidden="1" x14ac:dyDescent="0.2">
      <c r="A398" s="44" t="str">
        <f t="shared" si="147"/>
        <v>Endicott</v>
      </c>
      <c r="B398" s="44" t="str">
        <f t="shared" si="140"/>
        <v>Tetrachloroethylene</v>
      </c>
      <c r="C398" s="38" t="s">
        <v>2587</v>
      </c>
      <c r="D398" s="38" t="str">
        <f t="shared" si="139"/>
        <v>LS</v>
      </c>
      <c r="E398" s="44" t="s">
        <v>372</v>
      </c>
      <c r="F398" s="155" t="str">
        <f t="shared" si="153"/>
        <v>Multiuse 018</v>
      </c>
      <c r="G398" s="44" t="str">
        <f t="shared" si="148"/>
        <v>multiuse</v>
      </c>
      <c r="H398" s="44" t="str">
        <f t="shared" si="149"/>
        <v>Basement</v>
      </c>
      <c r="I398" s="38"/>
      <c r="J398" s="38"/>
      <c r="K398" s="38"/>
      <c r="L398" s="44"/>
      <c r="M398" s="38" t="str">
        <f t="shared" si="141"/>
        <v>Y</v>
      </c>
      <c r="N398" s="38" t="str">
        <f t="shared" si="150"/>
        <v>n</v>
      </c>
      <c r="O398" s="38" t="str">
        <f>IF(AJ398="","",IF(M398="N","n","Y"))</f>
        <v>Y</v>
      </c>
      <c r="P398" s="38"/>
      <c r="Q398" s="38"/>
      <c r="R398" s="38"/>
      <c r="S398" s="38"/>
      <c r="T398" s="38"/>
      <c r="U398" s="38"/>
      <c r="V398" s="38"/>
      <c r="W398" s="38"/>
      <c r="X398" s="38"/>
      <c r="Y398" s="38" t="str">
        <f t="shared" si="142"/>
        <v>Y</v>
      </c>
      <c r="Z398" s="38" t="str">
        <f t="shared" si="151"/>
        <v>n</v>
      </c>
      <c r="AA398" s="38" t="str">
        <f>IF(AM398="","",IF(Y398="N","n","Y"))</f>
        <v>Y</v>
      </c>
      <c r="AC398" s="59">
        <v>36</v>
      </c>
      <c r="AD398" s="204">
        <v>1.5000000000000001E-2</v>
      </c>
      <c r="AE398" s="38">
        <v>1</v>
      </c>
      <c r="AF398" s="38">
        <v>0</v>
      </c>
      <c r="AG398" s="125"/>
      <c r="AI398" s="123"/>
      <c r="AJ398" s="40">
        <f t="shared" si="143"/>
        <v>36</v>
      </c>
      <c r="AK398" s="40"/>
      <c r="AL398" s="40"/>
      <c r="AM398" s="40">
        <f t="shared" si="154"/>
        <v>0.54</v>
      </c>
      <c r="AN398" s="39">
        <f t="shared" si="152"/>
        <v>3.8</v>
      </c>
      <c r="AO398" s="204"/>
      <c r="AP398" s="204">
        <f t="shared" si="144"/>
        <v>1.5000000000000001E-2</v>
      </c>
      <c r="AQ398" s="45"/>
      <c r="AR398" s="45"/>
      <c r="AS398" s="115"/>
      <c r="AT398" s="115"/>
      <c r="AU398" s="115">
        <f t="shared" si="155"/>
        <v>1</v>
      </c>
      <c r="AV398" s="115">
        <f t="shared" si="156"/>
        <v>0</v>
      </c>
      <c r="AY398" s="115"/>
      <c r="AZ398" s="115"/>
      <c r="BA398" s="43">
        <v>32</v>
      </c>
      <c r="BB398" s="43" t="s">
        <v>2013</v>
      </c>
      <c r="BC398" s="48" t="s">
        <v>1403</v>
      </c>
      <c r="BE398" s="37" t="s">
        <v>2345</v>
      </c>
      <c r="BG398" s="43">
        <v>312</v>
      </c>
      <c r="BH398" s="43" t="s">
        <v>826</v>
      </c>
      <c r="BJ398" s="43" t="s">
        <v>817</v>
      </c>
      <c r="BK398" s="43" t="s">
        <v>573</v>
      </c>
      <c r="BP398" s="48" t="s">
        <v>1406</v>
      </c>
      <c r="BQ398" s="43" t="s">
        <v>827</v>
      </c>
      <c r="BR398" s="43" t="s">
        <v>822</v>
      </c>
      <c r="BS398" s="43" t="s">
        <v>2057</v>
      </c>
      <c r="BT398" s="43" t="s">
        <v>1990</v>
      </c>
      <c r="BU398" s="43"/>
      <c r="BV398" s="43"/>
      <c r="BW398" s="243">
        <v>37673</v>
      </c>
      <c r="BX398" s="243"/>
      <c r="BY398" s="48" t="s">
        <v>451</v>
      </c>
      <c r="BZ398" s="43">
        <v>0.54</v>
      </c>
      <c r="CA398" s="43" t="s">
        <v>1396</v>
      </c>
      <c r="CD398" s="124" t="s">
        <v>1397</v>
      </c>
      <c r="CE398" s="43">
        <v>7047</v>
      </c>
      <c r="CF398" s="43" t="s">
        <v>1990</v>
      </c>
      <c r="CG398" s="251">
        <v>37673</v>
      </c>
      <c r="CH398" s="126"/>
      <c r="CK398" s="39" t="s">
        <v>451</v>
      </c>
      <c r="CL398" s="43">
        <v>36</v>
      </c>
      <c r="CM398" s="43" t="s">
        <v>1396</v>
      </c>
      <c r="CP398" s="43" t="s">
        <v>1397</v>
      </c>
      <c r="CQ398" s="43">
        <v>1551</v>
      </c>
      <c r="DR398" s="38"/>
    </row>
    <row r="399" spans="1:122" s="39" customFormat="1" hidden="1" x14ac:dyDescent="0.2">
      <c r="A399" s="44" t="str">
        <f t="shared" si="147"/>
        <v>Endicott</v>
      </c>
      <c r="B399" s="44" t="str">
        <f t="shared" si="140"/>
        <v>Trichloroethylene</v>
      </c>
      <c r="C399" s="38" t="s">
        <v>2587</v>
      </c>
      <c r="D399" s="38" t="str">
        <f t="shared" si="139"/>
        <v>LS</v>
      </c>
      <c r="E399" s="44" t="s">
        <v>372</v>
      </c>
      <c r="F399" s="155" t="str">
        <f t="shared" si="153"/>
        <v>Multiuse 018</v>
      </c>
      <c r="G399" s="44" t="str">
        <f t="shared" si="148"/>
        <v>multiuse</v>
      </c>
      <c r="H399" s="44" t="str">
        <f t="shared" si="149"/>
        <v>Basement</v>
      </c>
      <c r="I399" s="38"/>
      <c r="J399" s="38"/>
      <c r="K399" s="38"/>
      <c r="L399" s="44"/>
      <c r="M399" s="38" t="str">
        <f t="shared" si="141"/>
        <v>Y</v>
      </c>
      <c r="N399" s="38" t="str">
        <f t="shared" si="150"/>
        <v>n</v>
      </c>
      <c r="O399" s="38" t="str">
        <f>IF(AJ399="","",IF(M399="N","n","Y"))</f>
        <v>Y</v>
      </c>
      <c r="P399" s="38"/>
      <c r="Q399" s="38"/>
      <c r="R399" s="38"/>
      <c r="S399" s="38"/>
      <c r="T399" s="38"/>
      <c r="U399" s="38"/>
      <c r="V399" s="38"/>
      <c r="W399" s="38"/>
      <c r="X399" s="38"/>
      <c r="Y399" s="38" t="str">
        <f t="shared" si="142"/>
        <v>Y</v>
      </c>
      <c r="Z399" s="38" t="str">
        <f t="shared" si="151"/>
        <v>n</v>
      </c>
      <c r="AA399" s="38" t="str">
        <f>IF(AM399="","",IF(Y399="N","n","Y"))</f>
        <v>Y</v>
      </c>
      <c r="AC399" s="59">
        <v>11</v>
      </c>
      <c r="AD399" s="204">
        <v>2.2727272727272728E-2</v>
      </c>
      <c r="AE399" s="38">
        <v>1</v>
      </c>
      <c r="AF399" s="38">
        <v>0</v>
      </c>
      <c r="AG399" s="125"/>
      <c r="AI399" s="123"/>
      <c r="AJ399" s="40">
        <f t="shared" si="143"/>
        <v>11</v>
      </c>
      <c r="AK399" s="40"/>
      <c r="AL399" s="40"/>
      <c r="AM399" s="40">
        <f t="shared" si="154"/>
        <v>0.25</v>
      </c>
      <c r="AN399" s="39">
        <f t="shared" si="152"/>
        <v>0.5</v>
      </c>
      <c r="AO399" s="204"/>
      <c r="AP399" s="204">
        <f t="shared" si="144"/>
        <v>2.2727272727272728E-2</v>
      </c>
      <c r="AQ399" s="45"/>
      <c r="AR399" s="45"/>
      <c r="AS399" s="115"/>
      <c r="AT399" s="115"/>
      <c r="AU399" s="115">
        <f t="shared" si="155"/>
        <v>1</v>
      </c>
      <c r="AV399" s="115">
        <f t="shared" si="156"/>
        <v>0</v>
      </c>
      <c r="AY399" s="115"/>
      <c r="AZ399" s="115"/>
      <c r="BA399" s="43">
        <v>32</v>
      </c>
      <c r="BB399" s="43" t="s">
        <v>2013</v>
      </c>
      <c r="BC399" s="48" t="s">
        <v>1403</v>
      </c>
      <c r="BE399" s="37" t="s">
        <v>2345</v>
      </c>
      <c r="BG399" s="43">
        <v>312</v>
      </c>
      <c r="BH399" s="43" t="s">
        <v>826</v>
      </c>
      <c r="BJ399" s="43" t="s">
        <v>817</v>
      </c>
      <c r="BK399" s="43" t="s">
        <v>573</v>
      </c>
      <c r="BP399" s="48" t="s">
        <v>1406</v>
      </c>
      <c r="BQ399" s="43" t="s">
        <v>827</v>
      </c>
      <c r="BR399" s="43" t="s">
        <v>822</v>
      </c>
      <c r="BS399" s="43" t="s">
        <v>1393</v>
      </c>
      <c r="BT399" s="43" t="s">
        <v>1990</v>
      </c>
      <c r="BU399" s="43"/>
      <c r="BV399" s="43"/>
      <c r="BW399" s="243">
        <v>37673</v>
      </c>
      <c r="BX399" s="243"/>
      <c r="BY399" s="48" t="s">
        <v>451</v>
      </c>
      <c r="BZ399" s="43">
        <v>0.25</v>
      </c>
      <c r="CA399" s="43" t="s">
        <v>1396</v>
      </c>
      <c r="CD399" s="124" t="s">
        <v>1397</v>
      </c>
      <c r="CE399" s="43">
        <v>7049</v>
      </c>
      <c r="CF399" s="43" t="s">
        <v>1990</v>
      </c>
      <c r="CG399" s="251">
        <v>37673</v>
      </c>
      <c r="CH399" s="126"/>
      <c r="CK399" s="39" t="s">
        <v>451</v>
      </c>
      <c r="CL399" s="43">
        <v>11</v>
      </c>
      <c r="CM399" s="43" t="s">
        <v>1396</v>
      </c>
      <c r="CP399" s="43" t="s">
        <v>1397</v>
      </c>
      <c r="CQ399" s="43">
        <v>1607</v>
      </c>
      <c r="DR399" s="38"/>
    </row>
    <row r="400" spans="1:122" s="39" customFormat="1" hidden="1" x14ac:dyDescent="0.2">
      <c r="A400" s="44" t="str">
        <f t="shared" si="147"/>
        <v>Endicott</v>
      </c>
      <c r="B400" s="44" t="str">
        <f t="shared" si="140"/>
        <v>1,1,2-Trichloro-1,2,2-trifluoroethane</v>
      </c>
      <c r="C400" s="38" t="s">
        <v>2587</v>
      </c>
      <c r="D400" s="38" t="str">
        <f t="shared" si="139"/>
        <v>LS</v>
      </c>
      <c r="E400" s="44" t="s">
        <v>372</v>
      </c>
      <c r="F400" s="155" t="str">
        <f t="shared" si="153"/>
        <v>Multiuse 019</v>
      </c>
      <c r="G400" s="44" t="str">
        <f t="shared" si="148"/>
        <v>multiuse</v>
      </c>
      <c r="H400" s="44" t="str">
        <f t="shared" si="149"/>
        <v>Basement</v>
      </c>
      <c r="I400" s="38"/>
      <c r="J400" s="38"/>
      <c r="K400" s="38"/>
      <c r="L400" s="44"/>
      <c r="M400" s="38" t="str">
        <f t="shared" si="141"/>
        <v>Y</v>
      </c>
      <c r="N400" s="38" t="str">
        <f t="shared" si="150"/>
        <v>n</v>
      </c>
      <c r="O400" s="38" t="s">
        <v>541</v>
      </c>
      <c r="P400" s="114" t="s">
        <v>1453</v>
      </c>
      <c r="Q400" s="114"/>
      <c r="R400" s="114"/>
      <c r="S400" s="114"/>
      <c r="T400" s="114"/>
      <c r="U400" s="114"/>
      <c r="V400" s="114"/>
      <c r="W400" s="114"/>
      <c r="X400" s="114"/>
      <c r="Y400" s="38" t="str">
        <f t="shared" si="142"/>
        <v>Y</v>
      </c>
      <c r="Z400" s="38" t="str">
        <f t="shared" si="151"/>
        <v>n</v>
      </c>
      <c r="AA400" s="38" t="s">
        <v>541</v>
      </c>
      <c r="AC400" s="59">
        <v>0.65</v>
      </c>
      <c r="AD400" s="204">
        <v>1</v>
      </c>
      <c r="AE400" s="38">
        <v>1</v>
      </c>
      <c r="AF400" s="38">
        <v>0</v>
      </c>
      <c r="AG400" s="125"/>
      <c r="AI400" s="123"/>
      <c r="AJ400" s="40">
        <f t="shared" si="143"/>
        <v>0.65</v>
      </c>
      <c r="AK400" s="40"/>
      <c r="AL400" s="40"/>
      <c r="AM400" s="40">
        <f t="shared" si="154"/>
        <v>0.65</v>
      </c>
      <c r="AN400" s="39">
        <f t="shared" si="152"/>
        <v>1.8</v>
      </c>
      <c r="AO400" s="204"/>
      <c r="AP400" s="204">
        <f t="shared" si="144"/>
        <v>1</v>
      </c>
      <c r="AQ400" s="45"/>
      <c r="AR400" s="45"/>
      <c r="AS400" s="115"/>
      <c r="AT400" s="115"/>
      <c r="AU400" s="115">
        <f t="shared" si="155"/>
        <v>1</v>
      </c>
      <c r="AV400" s="115">
        <f t="shared" si="156"/>
        <v>0</v>
      </c>
      <c r="AY400" s="115"/>
      <c r="AZ400" s="115"/>
      <c r="BA400" s="43">
        <v>32</v>
      </c>
      <c r="BB400" s="43" t="s">
        <v>2013</v>
      </c>
      <c r="BC400" s="48" t="s">
        <v>1403</v>
      </c>
      <c r="BE400" s="37" t="s">
        <v>2345</v>
      </c>
      <c r="BG400" s="43">
        <v>313</v>
      </c>
      <c r="BH400" s="43" t="s">
        <v>683</v>
      </c>
      <c r="BJ400" s="43" t="s">
        <v>817</v>
      </c>
      <c r="BK400" s="43" t="s">
        <v>573</v>
      </c>
      <c r="BP400" s="48" t="s">
        <v>1406</v>
      </c>
      <c r="BR400" s="43" t="s">
        <v>822</v>
      </c>
      <c r="BS400" s="43" t="s">
        <v>1132</v>
      </c>
      <c r="BT400" s="43" t="s">
        <v>1990</v>
      </c>
      <c r="BU400" s="43"/>
      <c r="BV400" s="43"/>
      <c r="BW400" s="243">
        <v>37665</v>
      </c>
      <c r="BX400" s="243"/>
      <c r="BY400" s="48" t="s">
        <v>451</v>
      </c>
      <c r="BZ400" s="43">
        <v>0.65</v>
      </c>
      <c r="CA400" s="43" t="s">
        <v>1396</v>
      </c>
      <c r="CD400" s="124" t="s">
        <v>1397</v>
      </c>
      <c r="CE400" s="43">
        <v>7265</v>
      </c>
      <c r="CF400" s="43" t="s">
        <v>1990</v>
      </c>
      <c r="CG400" s="251">
        <v>37665</v>
      </c>
      <c r="CH400" s="126"/>
      <c r="CK400" s="39" t="s">
        <v>451</v>
      </c>
      <c r="CL400" s="43">
        <v>0.65</v>
      </c>
      <c r="CM400" s="43" t="s">
        <v>1396</v>
      </c>
      <c r="CP400" s="43" t="s">
        <v>1397</v>
      </c>
      <c r="CQ400" s="43">
        <v>1779</v>
      </c>
      <c r="DR400" s="38"/>
    </row>
    <row r="401" spans="1:122" s="39" customFormat="1" hidden="1" x14ac:dyDescent="0.2">
      <c r="A401" s="44" t="str">
        <f t="shared" si="147"/>
        <v>Endicott</v>
      </c>
      <c r="B401" s="44" t="str">
        <f t="shared" si="140"/>
        <v>Methylene chloride</v>
      </c>
      <c r="C401" s="38" t="s">
        <v>2587</v>
      </c>
      <c r="D401" s="38" t="str">
        <f t="shared" si="139"/>
        <v>LS</v>
      </c>
      <c r="E401" s="44" t="s">
        <v>372</v>
      </c>
      <c r="F401" s="155" t="str">
        <f t="shared" si="153"/>
        <v>Multiuse 019</v>
      </c>
      <c r="G401" s="44" t="str">
        <f t="shared" si="148"/>
        <v>multiuse</v>
      </c>
      <c r="H401" s="44" t="str">
        <f t="shared" si="149"/>
        <v>Basement</v>
      </c>
      <c r="I401" s="38"/>
      <c r="J401" s="38"/>
      <c r="K401" s="38"/>
      <c r="L401" s="44"/>
      <c r="M401" s="38" t="str">
        <f t="shared" si="141"/>
        <v>n</v>
      </c>
      <c r="N401" s="38" t="str">
        <f t="shared" si="150"/>
        <v>n</v>
      </c>
      <c r="O401" s="38" t="s">
        <v>541</v>
      </c>
      <c r="P401" s="114" t="s">
        <v>1453</v>
      </c>
      <c r="Q401" s="114"/>
      <c r="R401" s="114"/>
      <c r="S401" s="114"/>
      <c r="T401" s="114"/>
      <c r="U401" s="114"/>
      <c r="V401" s="114"/>
      <c r="W401" s="114"/>
      <c r="X401" s="114"/>
      <c r="Y401" s="38" t="str">
        <f t="shared" si="142"/>
        <v>Y</v>
      </c>
      <c r="Z401" s="38" t="str">
        <f t="shared" si="151"/>
        <v>n</v>
      </c>
      <c r="AA401" s="38" t="s">
        <v>541</v>
      </c>
      <c r="AC401" s="59">
        <v>0.56999999999999995</v>
      </c>
      <c r="AD401" s="204">
        <v>2.8070175438596494</v>
      </c>
      <c r="AE401" s="38">
        <v>1</v>
      </c>
      <c r="AF401" s="38">
        <v>0</v>
      </c>
      <c r="AG401" s="125"/>
      <c r="AI401" s="123"/>
      <c r="AJ401" s="40">
        <f t="shared" si="143"/>
        <v>0.56999999999999995</v>
      </c>
      <c r="AK401" s="40"/>
      <c r="AL401" s="40"/>
      <c r="AM401" s="40">
        <f t="shared" si="154"/>
        <v>1.6</v>
      </c>
      <c r="AN401" s="39">
        <f t="shared" si="152"/>
        <v>10.5</v>
      </c>
      <c r="AO401" s="204"/>
      <c r="AP401" s="204">
        <f t="shared" si="144"/>
        <v>2.8070175438596494</v>
      </c>
      <c r="AQ401" s="45"/>
      <c r="AR401" s="45"/>
      <c r="AS401" s="115"/>
      <c r="AT401" s="115"/>
      <c r="AU401" s="115">
        <f t="shared" si="155"/>
        <v>1</v>
      </c>
      <c r="AV401" s="115">
        <f t="shared" si="156"/>
        <v>0</v>
      </c>
      <c r="AY401" s="115"/>
      <c r="AZ401" s="115"/>
      <c r="BA401" s="43">
        <v>32</v>
      </c>
      <c r="BB401" s="43" t="s">
        <v>2013</v>
      </c>
      <c r="BC401" s="48" t="s">
        <v>1403</v>
      </c>
      <c r="BE401" s="37" t="s">
        <v>2345</v>
      </c>
      <c r="BG401" s="43">
        <v>313</v>
      </c>
      <c r="BH401" s="43" t="s">
        <v>683</v>
      </c>
      <c r="BJ401" s="43" t="s">
        <v>817</v>
      </c>
      <c r="BK401" s="43" t="s">
        <v>573</v>
      </c>
      <c r="BP401" s="48" t="s">
        <v>1406</v>
      </c>
      <c r="BR401" s="43" t="s">
        <v>822</v>
      </c>
      <c r="BS401" s="43" t="s">
        <v>837</v>
      </c>
      <c r="BT401" s="43" t="s">
        <v>1990</v>
      </c>
      <c r="BU401" s="43"/>
      <c r="BV401" s="43"/>
      <c r="BW401" s="243">
        <v>37665</v>
      </c>
      <c r="BX401" s="243"/>
      <c r="BY401" s="48" t="s">
        <v>451</v>
      </c>
      <c r="BZ401" s="43">
        <v>1.6</v>
      </c>
      <c r="CA401" s="43" t="s">
        <v>1396</v>
      </c>
      <c r="CD401" s="124" t="s">
        <v>1397</v>
      </c>
      <c r="CE401" s="43">
        <v>7266</v>
      </c>
      <c r="CF401" s="43" t="s">
        <v>1990</v>
      </c>
      <c r="CG401" s="251">
        <v>37665</v>
      </c>
      <c r="CH401" s="126"/>
      <c r="CK401" s="39" t="s">
        <v>451</v>
      </c>
      <c r="CL401" s="43">
        <v>0.56999999999999995</v>
      </c>
      <c r="CM401" s="43" t="s">
        <v>1396</v>
      </c>
      <c r="CO401" s="43">
        <v>0.56999999999999995</v>
      </c>
      <c r="CP401" s="43" t="s">
        <v>767</v>
      </c>
      <c r="CQ401" s="43">
        <v>1794</v>
      </c>
      <c r="DR401" s="38"/>
    </row>
    <row r="402" spans="1:122" s="39" customFormat="1" hidden="1" x14ac:dyDescent="0.2">
      <c r="A402" s="44" t="str">
        <f t="shared" si="147"/>
        <v>Endicott</v>
      </c>
      <c r="B402" s="44" t="str">
        <f t="shared" si="140"/>
        <v>1,1,1-Trichloroethane</v>
      </c>
      <c r="C402" s="38" t="s">
        <v>2587</v>
      </c>
      <c r="D402" s="38" t="str">
        <f t="shared" si="139"/>
        <v>LS</v>
      </c>
      <c r="E402" s="44" t="s">
        <v>372</v>
      </c>
      <c r="F402" s="155" t="str">
        <f t="shared" si="153"/>
        <v>Multiuse 020</v>
      </c>
      <c r="G402" s="44" t="str">
        <f t="shared" si="148"/>
        <v>multiuse</v>
      </c>
      <c r="H402" s="44" t="str">
        <f t="shared" si="149"/>
        <v>Basement - full</v>
      </c>
      <c r="I402" s="38"/>
      <c r="J402" s="38"/>
      <c r="K402" s="38"/>
      <c r="L402" s="44"/>
      <c r="M402" s="38" t="str">
        <f t="shared" si="141"/>
        <v>Y</v>
      </c>
      <c r="N402" s="38" t="str">
        <f t="shared" si="150"/>
        <v>n</v>
      </c>
      <c r="O402" s="38" t="s">
        <v>541</v>
      </c>
      <c r="P402" s="38" t="s">
        <v>310</v>
      </c>
      <c r="Q402" s="38"/>
      <c r="R402" s="38"/>
      <c r="S402" s="38"/>
      <c r="T402" s="38"/>
      <c r="U402" s="38"/>
      <c r="V402" s="38"/>
      <c r="W402" s="38"/>
      <c r="X402" s="38"/>
      <c r="Y402" s="38" t="str">
        <f t="shared" si="142"/>
        <v>Y</v>
      </c>
      <c r="Z402" s="38" t="str">
        <f t="shared" si="151"/>
        <v>n</v>
      </c>
      <c r="AA402" s="38" t="s">
        <v>541</v>
      </c>
      <c r="AC402" s="59">
        <v>19</v>
      </c>
      <c r="AD402" s="204">
        <v>1.6315789473684211E-2</v>
      </c>
      <c r="AE402" s="38">
        <v>1</v>
      </c>
      <c r="AF402" s="38">
        <v>0</v>
      </c>
      <c r="AG402" s="125"/>
      <c r="AI402" s="123"/>
      <c r="AJ402" s="40">
        <f t="shared" si="143"/>
        <v>19</v>
      </c>
      <c r="AK402" s="40"/>
      <c r="AL402" s="40"/>
      <c r="AM402" s="40">
        <f t="shared" si="154"/>
        <v>0.31</v>
      </c>
      <c r="AN402" s="39">
        <f t="shared" si="152"/>
        <v>3.1</v>
      </c>
      <c r="AO402" s="204"/>
      <c r="AP402" s="204">
        <f t="shared" si="144"/>
        <v>1.6315789473684211E-2</v>
      </c>
      <c r="AQ402" s="45"/>
      <c r="AR402" s="45"/>
      <c r="AS402" s="115"/>
      <c r="AT402" s="115"/>
      <c r="AU402" s="115">
        <f t="shared" si="155"/>
        <v>1</v>
      </c>
      <c r="AV402" s="115">
        <f t="shared" si="156"/>
        <v>0</v>
      </c>
      <c r="AY402" s="115"/>
      <c r="AZ402" s="115"/>
      <c r="BA402" s="43">
        <v>32</v>
      </c>
      <c r="BB402" s="43" t="s">
        <v>2013</v>
      </c>
      <c r="BC402" s="48" t="s">
        <v>1403</v>
      </c>
      <c r="BE402" s="37" t="s">
        <v>2345</v>
      </c>
      <c r="BG402" s="43">
        <v>314</v>
      </c>
      <c r="BH402" s="43" t="s">
        <v>684</v>
      </c>
      <c r="BJ402" s="43" t="s">
        <v>817</v>
      </c>
      <c r="BK402" s="43" t="s">
        <v>1389</v>
      </c>
      <c r="BP402" s="48" t="s">
        <v>1406</v>
      </c>
      <c r="BQ402" s="43" t="s">
        <v>2398</v>
      </c>
      <c r="BR402" s="43" t="s">
        <v>2399</v>
      </c>
      <c r="BS402" s="43" t="s">
        <v>558</v>
      </c>
      <c r="BT402" s="43" t="s">
        <v>1990</v>
      </c>
      <c r="BU402" s="43"/>
      <c r="BV402" s="43"/>
      <c r="BW402" s="243">
        <v>37672</v>
      </c>
      <c r="BX402" s="243"/>
      <c r="BY402" s="48" t="s">
        <v>451</v>
      </c>
      <c r="BZ402" s="43">
        <v>0.31</v>
      </c>
      <c r="CA402" s="43" t="s">
        <v>1396</v>
      </c>
      <c r="CD402" s="124" t="s">
        <v>1397</v>
      </c>
      <c r="CE402" s="43">
        <v>7304</v>
      </c>
      <c r="CF402" s="43" t="s">
        <v>1990</v>
      </c>
      <c r="CG402" s="251">
        <v>37672</v>
      </c>
      <c r="CH402" s="126"/>
      <c r="CK402" s="39" t="s">
        <v>451</v>
      </c>
      <c r="CL402" s="43">
        <v>19</v>
      </c>
      <c r="CM402" s="43" t="s">
        <v>1396</v>
      </c>
      <c r="CP402" s="43" t="s">
        <v>1397</v>
      </c>
      <c r="CQ402" s="43">
        <v>1706</v>
      </c>
      <c r="DR402" s="38"/>
    </row>
    <row r="403" spans="1:122" s="39" customFormat="1" hidden="1" x14ac:dyDescent="0.2">
      <c r="A403" s="44" t="str">
        <f t="shared" si="147"/>
        <v>Endicott</v>
      </c>
      <c r="B403" s="44" t="str">
        <f t="shared" si="140"/>
        <v>1,1,1-Trichloroethane</v>
      </c>
      <c r="C403" s="38" t="s">
        <v>2587</v>
      </c>
      <c r="D403" s="38" t="str">
        <f t="shared" si="139"/>
        <v>LS</v>
      </c>
      <c r="E403" s="44" t="s">
        <v>372</v>
      </c>
      <c r="F403" s="155" t="str">
        <f t="shared" si="153"/>
        <v>Multiuse 020</v>
      </c>
      <c r="G403" s="44" t="str">
        <f t="shared" si="148"/>
        <v>multiuse</v>
      </c>
      <c r="H403" s="44" t="str">
        <f t="shared" si="149"/>
        <v>Basement - full</v>
      </c>
      <c r="I403" s="38"/>
      <c r="J403" s="38"/>
      <c r="K403" s="38"/>
      <c r="L403" s="44"/>
      <c r="M403" s="38" t="str">
        <f t="shared" si="141"/>
        <v>Y</v>
      </c>
      <c r="N403" s="38" t="str">
        <f t="shared" si="150"/>
        <v>n</v>
      </c>
      <c r="O403" s="38" t="s">
        <v>541</v>
      </c>
      <c r="P403" s="38" t="s">
        <v>310</v>
      </c>
      <c r="Q403" s="38"/>
      <c r="R403" s="38"/>
      <c r="S403" s="38"/>
      <c r="T403" s="38"/>
      <c r="U403" s="38"/>
      <c r="V403" s="38"/>
      <c r="W403" s="38"/>
      <c r="X403" s="38"/>
      <c r="Y403" s="38" t="str">
        <f t="shared" si="142"/>
        <v>Y</v>
      </c>
      <c r="Z403" s="38" t="str">
        <f t="shared" si="151"/>
        <v>n</v>
      </c>
      <c r="AA403" s="38" t="s">
        <v>541</v>
      </c>
      <c r="AC403" s="59">
        <v>14</v>
      </c>
      <c r="AD403" s="204">
        <v>2.2857142857142857E-2</v>
      </c>
      <c r="AE403" s="38">
        <v>1</v>
      </c>
      <c r="AF403" s="38">
        <v>0</v>
      </c>
      <c r="AG403" s="125"/>
      <c r="AI403" s="123"/>
      <c r="AJ403" s="40">
        <f t="shared" si="143"/>
        <v>14</v>
      </c>
      <c r="AK403" s="40"/>
      <c r="AL403" s="40"/>
      <c r="AM403" s="40">
        <f t="shared" si="154"/>
        <v>0.32</v>
      </c>
      <c r="AN403" s="39">
        <f t="shared" si="152"/>
        <v>3.1</v>
      </c>
      <c r="AO403" s="204"/>
      <c r="AP403" s="204">
        <f t="shared" si="144"/>
        <v>2.2857142857142857E-2</v>
      </c>
      <c r="AQ403" s="45"/>
      <c r="AR403" s="45"/>
      <c r="AS403" s="115"/>
      <c r="AT403" s="115"/>
      <c r="AU403" s="115">
        <f t="shared" si="155"/>
        <v>1</v>
      </c>
      <c r="AV403" s="115">
        <f t="shared" si="156"/>
        <v>0</v>
      </c>
      <c r="AY403" s="115"/>
      <c r="AZ403" s="115"/>
      <c r="BA403" s="43">
        <v>32</v>
      </c>
      <c r="BB403" s="43" t="s">
        <v>2013</v>
      </c>
      <c r="BC403" s="48" t="s">
        <v>1403</v>
      </c>
      <c r="BE403" s="37" t="s">
        <v>2345</v>
      </c>
      <c r="BG403" s="43">
        <v>314</v>
      </c>
      <c r="BH403" s="43" t="s">
        <v>684</v>
      </c>
      <c r="BJ403" s="43" t="s">
        <v>817</v>
      </c>
      <c r="BK403" s="43" t="s">
        <v>1389</v>
      </c>
      <c r="BP403" s="48" t="s">
        <v>1406</v>
      </c>
      <c r="BQ403" s="43" t="s">
        <v>2398</v>
      </c>
      <c r="BR403" s="43" t="s">
        <v>2399</v>
      </c>
      <c r="BS403" s="43" t="s">
        <v>558</v>
      </c>
      <c r="BT403" s="43" t="s">
        <v>1990</v>
      </c>
      <c r="BU403" s="43"/>
      <c r="BV403" s="43"/>
      <c r="BW403" s="243">
        <v>37672</v>
      </c>
      <c r="BX403" s="243"/>
      <c r="BY403" s="48" t="s">
        <v>451</v>
      </c>
      <c r="BZ403" s="43">
        <v>0.32</v>
      </c>
      <c r="CA403" s="43" t="s">
        <v>1396</v>
      </c>
      <c r="CD403" s="124" t="s">
        <v>1397</v>
      </c>
      <c r="CE403" s="43">
        <v>7315</v>
      </c>
      <c r="CF403" s="43" t="s">
        <v>1990</v>
      </c>
      <c r="CG403" s="251">
        <v>37672</v>
      </c>
      <c r="CH403" s="126"/>
      <c r="CK403" s="39" t="s">
        <v>451</v>
      </c>
      <c r="CL403" s="43">
        <v>14</v>
      </c>
      <c r="CM403" s="43" t="s">
        <v>1396</v>
      </c>
      <c r="CP403" s="43" t="s">
        <v>1397</v>
      </c>
      <c r="CQ403" s="43">
        <v>1707</v>
      </c>
      <c r="DR403" s="38"/>
    </row>
    <row r="404" spans="1:122" s="39" customFormat="1" hidden="1" x14ac:dyDescent="0.2">
      <c r="A404" s="44" t="str">
        <f t="shared" si="147"/>
        <v>Endicott</v>
      </c>
      <c r="B404" s="44" t="str">
        <f t="shared" si="140"/>
        <v>1,1,2-Trichloro-1,2,2-trifluoroethane</v>
      </c>
      <c r="C404" s="38" t="s">
        <v>2587</v>
      </c>
      <c r="D404" s="38" t="str">
        <f t="shared" ref="D404:D467" si="161">IF(BC404="","",BC404)</f>
        <v>LS</v>
      </c>
      <c r="E404" s="44" t="s">
        <v>372</v>
      </c>
      <c r="F404" s="155" t="str">
        <f t="shared" si="153"/>
        <v>Multiuse 020</v>
      </c>
      <c r="G404" s="44" t="str">
        <f t="shared" si="148"/>
        <v>multiuse</v>
      </c>
      <c r="H404" s="44" t="str">
        <f t="shared" si="149"/>
        <v>Basement - full</v>
      </c>
      <c r="I404" s="38"/>
      <c r="J404" s="38"/>
      <c r="K404" s="38"/>
      <c r="L404" s="44"/>
      <c r="M404" s="38" t="str">
        <f t="shared" si="141"/>
        <v>Y</v>
      </c>
      <c r="N404" s="38" t="str">
        <f t="shared" si="150"/>
        <v>n</v>
      </c>
      <c r="O404" s="38" t="s">
        <v>541</v>
      </c>
      <c r="P404" s="38" t="s">
        <v>310</v>
      </c>
      <c r="Q404" s="38"/>
      <c r="R404" s="38"/>
      <c r="S404" s="38"/>
      <c r="T404" s="38"/>
      <c r="U404" s="38"/>
      <c r="V404" s="38"/>
      <c r="W404" s="38"/>
      <c r="X404" s="38"/>
      <c r="Y404" s="38" t="str">
        <f t="shared" si="142"/>
        <v>Y</v>
      </c>
      <c r="Z404" s="38" t="str">
        <f t="shared" si="151"/>
        <v>n</v>
      </c>
      <c r="AA404" s="38" t="s">
        <v>541</v>
      </c>
      <c r="AC404" s="59">
        <v>0.86</v>
      </c>
      <c r="AD404" s="204">
        <v>0.62790697674418605</v>
      </c>
      <c r="AE404" s="38">
        <v>1</v>
      </c>
      <c r="AF404" s="38">
        <v>0</v>
      </c>
      <c r="AG404" s="125"/>
      <c r="AI404" s="123"/>
      <c r="AJ404" s="40">
        <f t="shared" si="143"/>
        <v>0.86</v>
      </c>
      <c r="AK404" s="40"/>
      <c r="AL404" s="40"/>
      <c r="AM404" s="40">
        <f t="shared" si="154"/>
        <v>0.54</v>
      </c>
      <c r="AN404" s="39">
        <f t="shared" si="152"/>
        <v>1.8</v>
      </c>
      <c r="AO404" s="204"/>
      <c r="AP404" s="204">
        <f t="shared" si="144"/>
        <v>0.62790697674418605</v>
      </c>
      <c r="AQ404" s="45"/>
      <c r="AR404" s="45"/>
      <c r="AS404" s="115"/>
      <c r="AT404" s="115"/>
      <c r="AU404" s="115">
        <f t="shared" si="155"/>
        <v>1</v>
      </c>
      <c r="AV404" s="115">
        <f t="shared" si="156"/>
        <v>0</v>
      </c>
      <c r="AY404" s="115"/>
      <c r="AZ404" s="115"/>
      <c r="BA404" s="43">
        <v>32</v>
      </c>
      <c r="BB404" s="43" t="s">
        <v>2013</v>
      </c>
      <c r="BC404" s="48" t="s">
        <v>1403</v>
      </c>
      <c r="BE404" s="37" t="s">
        <v>2345</v>
      </c>
      <c r="BG404" s="43">
        <v>314</v>
      </c>
      <c r="BH404" s="43" t="s">
        <v>684</v>
      </c>
      <c r="BJ404" s="43" t="s">
        <v>817</v>
      </c>
      <c r="BK404" s="43" t="s">
        <v>1389</v>
      </c>
      <c r="BP404" s="48" t="s">
        <v>1406</v>
      </c>
      <c r="BQ404" s="43" t="s">
        <v>2398</v>
      </c>
      <c r="BR404" s="43" t="s">
        <v>2399</v>
      </c>
      <c r="BS404" s="43" t="s">
        <v>1132</v>
      </c>
      <c r="BT404" s="43" t="s">
        <v>1990</v>
      </c>
      <c r="BU404" s="43"/>
      <c r="BV404" s="43"/>
      <c r="BW404" s="243">
        <v>37672</v>
      </c>
      <c r="BX404" s="243"/>
      <c r="BY404" s="48" t="s">
        <v>451</v>
      </c>
      <c r="BZ404" s="43">
        <v>0.54</v>
      </c>
      <c r="CA404" s="43" t="s">
        <v>1396</v>
      </c>
      <c r="CD404" s="124" t="s">
        <v>1397</v>
      </c>
      <c r="CE404" s="43">
        <v>7309</v>
      </c>
      <c r="CF404" s="43" t="s">
        <v>1990</v>
      </c>
      <c r="CG404" s="251">
        <v>37672</v>
      </c>
      <c r="CH404" s="126"/>
      <c r="CK404" s="39" t="s">
        <v>451</v>
      </c>
      <c r="CL404" s="43">
        <v>0.86</v>
      </c>
      <c r="CM404" s="43" t="s">
        <v>1396</v>
      </c>
      <c r="CP404" s="43" t="s">
        <v>1397</v>
      </c>
      <c r="CQ404" s="43">
        <v>1780</v>
      </c>
      <c r="DR404" s="38"/>
    </row>
    <row r="405" spans="1:122" s="39" customFormat="1" hidden="1" x14ac:dyDescent="0.2">
      <c r="A405" s="44" t="str">
        <f t="shared" si="147"/>
        <v>Endicott</v>
      </c>
      <c r="B405" s="44" t="str">
        <f t="shared" ref="B405:B468" si="162">BS405</f>
        <v>1,1,2-Trichloro-1,2,2-trifluoroethane</v>
      </c>
      <c r="C405" s="38" t="s">
        <v>2587</v>
      </c>
      <c r="D405" s="38" t="str">
        <f t="shared" si="161"/>
        <v>LS</v>
      </c>
      <c r="E405" s="44" t="s">
        <v>372</v>
      </c>
      <c r="F405" s="155" t="str">
        <f t="shared" si="153"/>
        <v>Multiuse 020</v>
      </c>
      <c r="G405" s="44" t="str">
        <f t="shared" si="148"/>
        <v>multiuse</v>
      </c>
      <c r="H405" s="44" t="str">
        <f t="shared" si="149"/>
        <v>Basement - full</v>
      </c>
      <c r="I405" s="38"/>
      <c r="J405" s="38"/>
      <c r="K405" s="38"/>
      <c r="L405" s="44"/>
      <c r="M405" s="38" t="str">
        <f t="shared" ref="M405:M468" si="163">IF(CP405="","",IF(CP405="y","Y","n"))</f>
        <v>Y</v>
      </c>
      <c r="N405" s="38" t="str">
        <f t="shared" si="150"/>
        <v>n</v>
      </c>
      <c r="O405" s="38" t="s">
        <v>541</v>
      </c>
      <c r="P405" s="38" t="s">
        <v>310</v>
      </c>
      <c r="Q405" s="38"/>
      <c r="R405" s="38"/>
      <c r="S405" s="38"/>
      <c r="T405" s="38"/>
      <c r="U405" s="38"/>
      <c r="V405" s="38"/>
      <c r="W405" s="38"/>
      <c r="X405" s="38"/>
      <c r="Y405" s="38" t="str">
        <f t="shared" ref="Y405:Y468" si="164">IF(CD405="","",IF(CD405="y","Y","n"))</f>
        <v>Y</v>
      </c>
      <c r="Z405" s="38" t="str">
        <f t="shared" si="151"/>
        <v>n</v>
      </c>
      <c r="AA405" s="38" t="s">
        <v>541</v>
      </c>
      <c r="AC405" s="59">
        <v>0.84</v>
      </c>
      <c r="AD405" s="204">
        <v>0.6428571428571429</v>
      </c>
      <c r="AE405" s="38">
        <v>1</v>
      </c>
      <c r="AF405" s="38">
        <v>0</v>
      </c>
      <c r="AG405" s="125"/>
      <c r="AI405" s="123"/>
      <c r="AJ405" s="40">
        <f t="shared" si="143"/>
        <v>0.84</v>
      </c>
      <c r="AK405" s="40"/>
      <c r="AL405" s="40"/>
      <c r="AM405" s="40">
        <f t="shared" si="154"/>
        <v>0.54</v>
      </c>
      <c r="AN405" s="39">
        <f t="shared" si="152"/>
        <v>1.8</v>
      </c>
      <c r="AO405" s="204"/>
      <c r="AP405" s="204">
        <f t="shared" si="144"/>
        <v>0.6428571428571429</v>
      </c>
      <c r="AQ405" s="45"/>
      <c r="AR405" s="45"/>
      <c r="AS405" s="115"/>
      <c r="AT405" s="115"/>
      <c r="AU405" s="115">
        <f t="shared" si="155"/>
        <v>1</v>
      </c>
      <c r="AV405" s="115">
        <f t="shared" si="156"/>
        <v>0</v>
      </c>
      <c r="AY405" s="115"/>
      <c r="AZ405" s="115"/>
      <c r="BA405" s="43">
        <v>32</v>
      </c>
      <c r="BB405" s="43" t="s">
        <v>2013</v>
      </c>
      <c r="BC405" s="48" t="s">
        <v>1403</v>
      </c>
      <c r="BE405" s="37" t="s">
        <v>2345</v>
      </c>
      <c r="BG405" s="43">
        <v>314</v>
      </c>
      <c r="BH405" s="43" t="s">
        <v>684</v>
      </c>
      <c r="BJ405" s="43" t="s">
        <v>817</v>
      </c>
      <c r="BK405" s="43" t="s">
        <v>1389</v>
      </c>
      <c r="BP405" s="48" t="s">
        <v>1406</v>
      </c>
      <c r="BQ405" s="43" t="s">
        <v>2398</v>
      </c>
      <c r="BR405" s="43" t="s">
        <v>2399</v>
      </c>
      <c r="BS405" s="43" t="s">
        <v>1132</v>
      </c>
      <c r="BT405" s="43" t="s">
        <v>1990</v>
      </c>
      <c r="BU405" s="43"/>
      <c r="BV405" s="43"/>
      <c r="BW405" s="243">
        <v>37672</v>
      </c>
      <c r="BX405" s="243"/>
      <c r="BY405" s="48" t="s">
        <v>451</v>
      </c>
      <c r="BZ405" s="43">
        <v>0.54</v>
      </c>
      <c r="CA405" s="43" t="s">
        <v>1396</v>
      </c>
      <c r="CD405" s="124" t="s">
        <v>1397</v>
      </c>
      <c r="CE405" s="43">
        <v>7320</v>
      </c>
      <c r="CF405" s="43" t="s">
        <v>1990</v>
      </c>
      <c r="CG405" s="251">
        <v>37672</v>
      </c>
      <c r="CH405" s="126"/>
      <c r="CK405" s="39" t="s">
        <v>451</v>
      </c>
      <c r="CL405" s="43">
        <v>0.84</v>
      </c>
      <c r="CM405" s="43" t="s">
        <v>1396</v>
      </c>
      <c r="CP405" s="43" t="s">
        <v>1397</v>
      </c>
      <c r="CQ405" s="43">
        <v>1781</v>
      </c>
      <c r="DR405" s="38"/>
    </row>
    <row r="406" spans="1:122" s="39" customFormat="1" hidden="1" x14ac:dyDescent="0.2">
      <c r="A406" s="44" t="str">
        <f t="shared" si="147"/>
        <v>Endicott</v>
      </c>
      <c r="B406" s="44" t="str">
        <f t="shared" si="162"/>
        <v>Methylene chloride</v>
      </c>
      <c r="C406" s="38" t="s">
        <v>2587</v>
      </c>
      <c r="D406" s="38" t="str">
        <f t="shared" si="161"/>
        <v>LS</v>
      </c>
      <c r="E406" s="44" t="s">
        <v>372</v>
      </c>
      <c r="F406" s="155" t="str">
        <f t="shared" si="153"/>
        <v>Multiuse 020</v>
      </c>
      <c r="G406" s="44" t="str">
        <f t="shared" si="148"/>
        <v>multiuse</v>
      </c>
      <c r="H406" s="44" t="str">
        <f t="shared" si="149"/>
        <v>Basement - full</v>
      </c>
      <c r="I406" s="38"/>
      <c r="J406" s="38"/>
      <c r="K406" s="38"/>
      <c r="L406" s="44"/>
      <c r="M406" s="38" t="str">
        <f t="shared" si="163"/>
        <v>n</v>
      </c>
      <c r="N406" s="38" t="str">
        <f t="shared" si="150"/>
        <v>n</v>
      </c>
      <c r="O406" s="38" t="s">
        <v>541</v>
      </c>
      <c r="P406" s="114" t="s">
        <v>1453</v>
      </c>
      <c r="Q406" s="114"/>
      <c r="R406" s="114"/>
      <c r="S406" s="114"/>
      <c r="T406" s="114"/>
      <c r="U406" s="114"/>
      <c r="V406" s="114"/>
      <c r="W406" s="114"/>
      <c r="X406" s="114"/>
      <c r="Y406" s="38" t="str">
        <f t="shared" si="164"/>
        <v>Y</v>
      </c>
      <c r="Z406" s="38" t="str">
        <f t="shared" si="151"/>
        <v>n</v>
      </c>
      <c r="AA406" s="38" t="s">
        <v>541</v>
      </c>
      <c r="AC406" s="59">
        <v>0.62</v>
      </c>
      <c r="AD406" s="204">
        <v>1.774193548387097</v>
      </c>
      <c r="AE406" s="38">
        <v>1</v>
      </c>
      <c r="AF406" s="38">
        <v>0</v>
      </c>
      <c r="AG406" s="125"/>
      <c r="AI406" s="123"/>
      <c r="AJ406" s="40">
        <f t="shared" si="143"/>
        <v>0.62</v>
      </c>
      <c r="AK406" s="40"/>
      <c r="AL406" s="40"/>
      <c r="AM406" s="40">
        <f t="shared" si="154"/>
        <v>1.1000000000000001</v>
      </c>
      <c r="AN406" s="39">
        <f t="shared" si="152"/>
        <v>10.5</v>
      </c>
      <c r="AO406" s="204"/>
      <c r="AP406" s="204">
        <f t="shared" si="144"/>
        <v>1.774193548387097</v>
      </c>
      <c r="AQ406" s="45"/>
      <c r="AR406" s="45"/>
      <c r="AS406" s="115"/>
      <c r="AT406" s="115"/>
      <c r="AU406" s="115">
        <f t="shared" si="155"/>
        <v>1</v>
      </c>
      <c r="AV406" s="115">
        <f t="shared" si="156"/>
        <v>0</v>
      </c>
      <c r="AY406" s="115"/>
      <c r="AZ406" s="115"/>
      <c r="BA406" s="43">
        <v>32</v>
      </c>
      <c r="BB406" s="43" t="s">
        <v>2013</v>
      </c>
      <c r="BC406" s="48" t="s">
        <v>1403</v>
      </c>
      <c r="BE406" s="37" t="s">
        <v>2345</v>
      </c>
      <c r="BG406" s="43">
        <v>314</v>
      </c>
      <c r="BH406" s="43" t="s">
        <v>684</v>
      </c>
      <c r="BJ406" s="43" t="s">
        <v>817</v>
      </c>
      <c r="BK406" s="43" t="s">
        <v>1389</v>
      </c>
      <c r="BP406" s="48" t="s">
        <v>1406</v>
      </c>
      <c r="BQ406" s="43" t="s">
        <v>2398</v>
      </c>
      <c r="BR406" s="43" t="s">
        <v>2399</v>
      </c>
      <c r="BS406" s="43" t="s">
        <v>837</v>
      </c>
      <c r="BT406" s="43" t="s">
        <v>1990</v>
      </c>
      <c r="BU406" s="43"/>
      <c r="BV406" s="43"/>
      <c r="BW406" s="243">
        <v>37672</v>
      </c>
      <c r="BX406" s="243"/>
      <c r="BY406" s="48" t="s">
        <v>451</v>
      </c>
      <c r="BZ406" s="43">
        <v>1.1000000000000001</v>
      </c>
      <c r="CA406" s="43" t="s">
        <v>1396</v>
      </c>
      <c r="CD406" s="124" t="s">
        <v>1397</v>
      </c>
      <c r="CE406" s="43">
        <v>7321</v>
      </c>
      <c r="CF406" s="43" t="s">
        <v>1990</v>
      </c>
      <c r="CG406" s="251">
        <v>37672</v>
      </c>
      <c r="CH406" s="126"/>
      <c r="CK406" s="39" t="s">
        <v>451</v>
      </c>
      <c r="CL406" s="43">
        <v>0.62</v>
      </c>
      <c r="CM406" s="43" t="s">
        <v>1396</v>
      </c>
      <c r="CO406" s="43">
        <v>0.62</v>
      </c>
      <c r="CP406" s="43" t="s">
        <v>767</v>
      </c>
      <c r="CQ406" s="43">
        <v>1796</v>
      </c>
      <c r="DR406" s="38"/>
    </row>
    <row r="407" spans="1:122" s="39" customFormat="1" hidden="1" x14ac:dyDescent="0.2">
      <c r="A407" s="44" t="str">
        <f t="shared" si="147"/>
        <v>Endicott</v>
      </c>
      <c r="B407" s="44" t="str">
        <f t="shared" si="162"/>
        <v>Methylene chloride</v>
      </c>
      <c r="C407" s="38" t="s">
        <v>2587</v>
      </c>
      <c r="D407" s="38" t="str">
        <f t="shared" si="161"/>
        <v>LS</v>
      </c>
      <c r="E407" s="44" t="s">
        <v>372</v>
      </c>
      <c r="F407" s="155" t="str">
        <f t="shared" si="153"/>
        <v>Multiuse 020</v>
      </c>
      <c r="G407" s="44" t="str">
        <f t="shared" si="148"/>
        <v>multiuse</v>
      </c>
      <c r="H407" s="44" t="str">
        <f t="shared" si="149"/>
        <v>Basement - full</v>
      </c>
      <c r="I407" s="38"/>
      <c r="J407" s="38"/>
      <c r="K407" s="38"/>
      <c r="L407" s="44"/>
      <c r="M407" s="38" t="str">
        <f t="shared" si="163"/>
        <v>Y</v>
      </c>
      <c r="N407" s="38" t="str">
        <f t="shared" si="150"/>
        <v>n</v>
      </c>
      <c r="O407" s="38" t="s">
        <v>541</v>
      </c>
      <c r="P407" s="114" t="s">
        <v>1453</v>
      </c>
      <c r="Q407" s="114"/>
      <c r="R407" s="114"/>
      <c r="S407" s="114"/>
      <c r="T407" s="114"/>
      <c r="U407" s="114"/>
      <c r="V407" s="114"/>
      <c r="W407" s="114"/>
      <c r="X407" s="114"/>
      <c r="Y407" s="38" t="str">
        <f t="shared" si="164"/>
        <v>Y</v>
      </c>
      <c r="Z407" s="38" t="str">
        <f t="shared" si="151"/>
        <v>n</v>
      </c>
      <c r="AA407" s="38" t="s">
        <v>541</v>
      </c>
      <c r="AC407" s="59">
        <v>0.69</v>
      </c>
      <c r="AD407" s="204">
        <v>3.1884057971014497</v>
      </c>
      <c r="AE407" s="38">
        <v>1</v>
      </c>
      <c r="AF407" s="38">
        <v>0</v>
      </c>
      <c r="AG407" s="125"/>
      <c r="AI407" s="123"/>
      <c r="AJ407" s="40">
        <f t="shared" si="143"/>
        <v>0.69</v>
      </c>
      <c r="AK407" s="40"/>
      <c r="AL407" s="40"/>
      <c r="AM407" s="40">
        <f t="shared" si="154"/>
        <v>2.2000000000000002</v>
      </c>
      <c r="AN407" s="39">
        <f t="shared" si="152"/>
        <v>10.5</v>
      </c>
      <c r="AO407" s="204"/>
      <c r="AP407" s="204">
        <f t="shared" si="144"/>
        <v>3.1884057971014497</v>
      </c>
      <c r="AQ407" s="45"/>
      <c r="AR407" s="45"/>
      <c r="AS407" s="115"/>
      <c r="AT407" s="115"/>
      <c r="AU407" s="115">
        <f t="shared" si="155"/>
        <v>1</v>
      </c>
      <c r="AV407" s="115">
        <f t="shared" si="156"/>
        <v>0</v>
      </c>
      <c r="AY407" s="115"/>
      <c r="AZ407" s="115"/>
      <c r="BA407" s="43">
        <v>32</v>
      </c>
      <c r="BB407" s="43" t="s">
        <v>2013</v>
      </c>
      <c r="BC407" s="48" t="s">
        <v>1403</v>
      </c>
      <c r="BE407" s="37" t="s">
        <v>2345</v>
      </c>
      <c r="BG407" s="43">
        <v>314</v>
      </c>
      <c r="BH407" s="43" t="s">
        <v>684</v>
      </c>
      <c r="BJ407" s="43" t="s">
        <v>817</v>
      </c>
      <c r="BK407" s="43" t="s">
        <v>1389</v>
      </c>
      <c r="BP407" s="48" t="s">
        <v>1406</v>
      </c>
      <c r="BQ407" s="43" t="s">
        <v>2398</v>
      </c>
      <c r="BR407" s="43" t="s">
        <v>2399</v>
      </c>
      <c r="BS407" s="43" t="s">
        <v>837</v>
      </c>
      <c r="BT407" s="43" t="s">
        <v>1990</v>
      </c>
      <c r="BU407" s="43"/>
      <c r="BV407" s="43"/>
      <c r="BW407" s="243">
        <v>37672</v>
      </c>
      <c r="BX407" s="243"/>
      <c r="BY407" s="48" t="s">
        <v>451</v>
      </c>
      <c r="BZ407" s="43">
        <v>2.2000000000000002</v>
      </c>
      <c r="CA407" s="43" t="s">
        <v>1396</v>
      </c>
      <c r="CD407" s="124" t="s">
        <v>1397</v>
      </c>
      <c r="CE407" s="43">
        <v>7310</v>
      </c>
      <c r="CF407" s="43" t="s">
        <v>1990</v>
      </c>
      <c r="CG407" s="251">
        <v>37672</v>
      </c>
      <c r="CH407" s="126"/>
      <c r="CK407" s="39" t="s">
        <v>451</v>
      </c>
      <c r="CL407" s="43">
        <v>0.69</v>
      </c>
      <c r="CM407" s="43" t="s">
        <v>1396</v>
      </c>
      <c r="CP407" s="43" t="s">
        <v>1397</v>
      </c>
      <c r="CQ407" s="43">
        <v>1795</v>
      </c>
      <c r="DR407" s="38"/>
    </row>
    <row r="408" spans="1:122" s="39" customFormat="1" hidden="1" x14ac:dyDescent="0.2">
      <c r="A408" s="44" t="str">
        <f t="shared" si="147"/>
        <v>Endicott</v>
      </c>
      <c r="B408" s="44" t="str">
        <f t="shared" si="162"/>
        <v>Tetrachloroethylene</v>
      </c>
      <c r="C408" s="38" t="s">
        <v>2587</v>
      </c>
      <c r="D408" s="38" t="str">
        <f t="shared" si="161"/>
        <v>LS</v>
      </c>
      <c r="E408" s="44" t="s">
        <v>372</v>
      </c>
      <c r="F408" s="155" t="str">
        <f t="shared" si="153"/>
        <v>Multiuse 020</v>
      </c>
      <c r="G408" s="44" t="str">
        <f t="shared" si="148"/>
        <v>multiuse</v>
      </c>
      <c r="H408" s="44" t="str">
        <f t="shared" si="149"/>
        <v>Basement - full</v>
      </c>
      <c r="I408" s="38"/>
      <c r="J408" s="38"/>
      <c r="K408" s="38"/>
      <c r="L408" s="44"/>
      <c r="M408" s="38" t="str">
        <f t="shared" si="163"/>
        <v>Y</v>
      </c>
      <c r="N408" s="38" t="str">
        <f t="shared" si="150"/>
        <v>n</v>
      </c>
      <c r="O408" s="38" t="s">
        <v>541</v>
      </c>
      <c r="P408" s="38" t="s">
        <v>310</v>
      </c>
      <c r="Q408" s="38"/>
      <c r="R408" s="38"/>
      <c r="S408" s="38"/>
      <c r="T408" s="38"/>
      <c r="U408" s="38"/>
      <c r="V408" s="38"/>
      <c r="W408" s="38"/>
      <c r="X408" s="38"/>
      <c r="Y408" s="38" t="str">
        <f t="shared" si="164"/>
        <v>Y</v>
      </c>
      <c r="Z408" s="38" t="str">
        <f t="shared" si="151"/>
        <v>n</v>
      </c>
      <c r="AA408" s="38" t="s">
        <v>541</v>
      </c>
      <c r="AC408" s="59">
        <v>1.3</v>
      </c>
      <c r="AD408" s="204">
        <v>0.22307692307692306</v>
      </c>
      <c r="AE408" s="38">
        <v>1</v>
      </c>
      <c r="AF408" s="38">
        <v>0</v>
      </c>
      <c r="AG408" s="125"/>
      <c r="AI408" s="123"/>
      <c r="AJ408" s="40">
        <f t="shared" si="143"/>
        <v>1.3</v>
      </c>
      <c r="AK408" s="40"/>
      <c r="AL408" s="40"/>
      <c r="AM408" s="40">
        <f t="shared" si="154"/>
        <v>0.28999999999999998</v>
      </c>
      <c r="AN408" s="39">
        <f t="shared" si="152"/>
        <v>3.8</v>
      </c>
      <c r="AO408" s="204"/>
      <c r="AP408" s="204">
        <f t="shared" si="144"/>
        <v>0.22307692307692306</v>
      </c>
      <c r="AQ408" s="45"/>
      <c r="AR408" s="45"/>
      <c r="AS408" s="115"/>
      <c r="AT408" s="115"/>
      <c r="AU408" s="115">
        <f t="shared" si="155"/>
        <v>1</v>
      </c>
      <c r="AV408" s="115">
        <f t="shared" si="156"/>
        <v>0</v>
      </c>
      <c r="AY408" s="115"/>
      <c r="AZ408" s="115"/>
      <c r="BA408" s="43">
        <v>32</v>
      </c>
      <c r="BB408" s="43" t="s">
        <v>2013</v>
      </c>
      <c r="BC408" s="48" t="s">
        <v>1403</v>
      </c>
      <c r="BE408" s="37" t="s">
        <v>2345</v>
      </c>
      <c r="BG408" s="43">
        <v>314</v>
      </c>
      <c r="BH408" s="43" t="s">
        <v>684</v>
      </c>
      <c r="BJ408" s="43" t="s">
        <v>817</v>
      </c>
      <c r="BK408" s="43" t="s">
        <v>1389</v>
      </c>
      <c r="BP408" s="48" t="s">
        <v>1406</v>
      </c>
      <c r="BQ408" s="43" t="s">
        <v>2398</v>
      </c>
      <c r="BR408" s="43" t="s">
        <v>2399</v>
      </c>
      <c r="BS408" s="43" t="s">
        <v>2057</v>
      </c>
      <c r="BT408" s="43" t="s">
        <v>1990</v>
      </c>
      <c r="BU408" s="43"/>
      <c r="BV408" s="43"/>
      <c r="BW408" s="243">
        <v>37672</v>
      </c>
      <c r="BX408" s="243"/>
      <c r="BY408" s="48" t="s">
        <v>451</v>
      </c>
      <c r="BZ408" s="43">
        <v>0.28999999999999998</v>
      </c>
      <c r="CA408" s="43" t="s">
        <v>1396</v>
      </c>
      <c r="CD408" s="124" t="s">
        <v>1397</v>
      </c>
      <c r="CE408" s="43">
        <v>7322</v>
      </c>
      <c r="CF408" s="43" t="s">
        <v>1990</v>
      </c>
      <c r="CG408" s="251">
        <v>37672</v>
      </c>
      <c r="CH408" s="126"/>
      <c r="CK408" s="39" t="s">
        <v>451</v>
      </c>
      <c r="CL408" s="43">
        <v>1.3</v>
      </c>
      <c r="CM408" s="43" t="s">
        <v>1396</v>
      </c>
      <c r="CP408" s="43" t="s">
        <v>1397</v>
      </c>
      <c r="CQ408" s="43">
        <v>1559</v>
      </c>
      <c r="DR408" s="38"/>
    </row>
    <row r="409" spans="1:122" s="39" customFormat="1" hidden="1" x14ac:dyDescent="0.2">
      <c r="A409" s="44" t="str">
        <f t="shared" si="147"/>
        <v>Endicott</v>
      </c>
      <c r="B409" s="44" t="str">
        <f t="shared" si="162"/>
        <v>Tetrachloroethylene</v>
      </c>
      <c r="C409" s="38" t="s">
        <v>2587</v>
      </c>
      <c r="D409" s="38" t="str">
        <f t="shared" si="161"/>
        <v>LS</v>
      </c>
      <c r="E409" s="44" t="s">
        <v>372</v>
      </c>
      <c r="F409" s="155" t="str">
        <f t="shared" si="153"/>
        <v>Multiuse 020</v>
      </c>
      <c r="G409" s="44" t="str">
        <f t="shared" si="148"/>
        <v>multiuse</v>
      </c>
      <c r="H409" s="44" t="str">
        <f t="shared" si="149"/>
        <v>Basement - full</v>
      </c>
      <c r="I409" s="38"/>
      <c r="J409" s="38"/>
      <c r="K409" s="38"/>
      <c r="L409" s="44"/>
      <c r="M409" s="38" t="str">
        <f t="shared" si="163"/>
        <v>Y</v>
      </c>
      <c r="N409" s="38" t="str">
        <f t="shared" si="150"/>
        <v>n</v>
      </c>
      <c r="O409" s="38" t="s">
        <v>541</v>
      </c>
      <c r="P409" s="38" t="s">
        <v>310</v>
      </c>
      <c r="Q409" s="38"/>
      <c r="R409" s="38"/>
      <c r="S409" s="38"/>
      <c r="T409" s="38"/>
      <c r="U409" s="38"/>
      <c r="V409" s="38"/>
      <c r="W409" s="38"/>
      <c r="X409" s="38"/>
      <c r="Y409" s="38" t="str">
        <f t="shared" si="164"/>
        <v>Y</v>
      </c>
      <c r="Z409" s="38" t="str">
        <f t="shared" si="151"/>
        <v>n</v>
      </c>
      <c r="AA409" s="38" t="s">
        <v>541</v>
      </c>
      <c r="AC409" s="59">
        <v>2.4</v>
      </c>
      <c r="AD409" s="204">
        <v>0.14166666666666669</v>
      </c>
      <c r="AE409" s="38">
        <v>1</v>
      </c>
      <c r="AF409" s="38">
        <v>0</v>
      </c>
      <c r="AG409" s="125"/>
      <c r="AI409" s="123"/>
      <c r="AJ409" s="40">
        <f t="shared" si="143"/>
        <v>2.4</v>
      </c>
      <c r="AK409" s="40"/>
      <c r="AL409" s="40"/>
      <c r="AM409" s="40">
        <f t="shared" si="154"/>
        <v>0.34</v>
      </c>
      <c r="AN409" s="39">
        <f t="shared" si="152"/>
        <v>3.8</v>
      </c>
      <c r="AO409" s="204"/>
      <c r="AP409" s="204">
        <f t="shared" si="144"/>
        <v>0.14166666666666669</v>
      </c>
      <c r="AQ409" s="45"/>
      <c r="AR409" s="45"/>
      <c r="AS409" s="115"/>
      <c r="AT409" s="115"/>
      <c r="AU409" s="115">
        <f t="shared" si="155"/>
        <v>1</v>
      </c>
      <c r="AV409" s="115">
        <f t="shared" si="156"/>
        <v>0</v>
      </c>
      <c r="AY409" s="115"/>
      <c r="AZ409" s="115"/>
      <c r="BA409" s="43">
        <v>32</v>
      </c>
      <c r="BB409" s="43" t="s">
        <v>2013</v>
      </c>
      <c r="BC409" s="48" t="s">
        <v>1403</v>
      </c>
      <c r="BE409" s="37" t="s">
        <v>2345</v>
      </c>
      <c r="BG409" s="43">
        <v>314</v>
      </c>
      <c r="BH409" s="43" t="s">
        <v>684</v>
      </c>
      <c r="BJ409" s="43" t="s">
        <v>817</v>
      </c>
      <c r="BK409" s="43" t="s">
        <v>1389</v>
      </c>
      <c r="BP409" s="48" t="s">
        <v>1406</v>
      </c>
      <c r="BQ409" s="43" t="s">
        <v>2398</v>
      </c>
      <c r="BR409" s="43" t="s">
        <v>2399</v>
      </c>
      <c r="BS409" s="43" t="s">
        <v>2057</v>
      </c>
      <c r="BT409" s="43" t="s">
        <v>1990</v>
      </c>
      <c r="BU409" s="43"/>
      <c r="BV409" s="43"/>
      <c r="BW409" s="243">
        <v>37672</v>
      </c>
      <c r="BX409" s="243"/>
      <c r="BY409" s="48" t="s">
        <v>451</v>
      </c>
      <c r="BZ409" s="43">
        <v>0.34</v>
      </c>
      <c r="CA409" s="43" t="s">
        <v>1396</v>
      </c>
      <c r="CD409" s="124" t="s">
        <v>1397</v>
      </c>
      <c r="CE409" s="43">
        <v>7311</v>
      </c>
      <c r="CF409" s="43" t="s">
        <v>1990</v>
      </c>
      <c r="CG409" s="251">
        <v>37672</v>
      </c>
      <c r="CH409" s="126"/>
      <c r="CK409" s="39" t="s">
        <v>451</v>
      </c>
      <c r="CL409" s="43">
        <v>2.4</v>
      </c>
      <c r="CM409" s="43" t="s">
        <v>1396</v>
      </c>
      <c r="CP409" s="43" t="s">
        <v>1397</v>
      </c>
      <c r="CQ409" s="43">
        <v>1558</v>
      </c>
      <c r="DR409" s="38"/>
    </row>
    <row r="410" spans="1:122" s="39" customFormat="1" hidden="1" x14ac:dyDescent="0.2">
      <c r="A410" s="44" t="str">
        <f t="shared" si="147"/>
        <v>Endicott</v>
      </c>
      <c r="B410" s="44" t="str">
        <f t="shared" si="162"/>
        <v>Tetrachloroethylene</v>
      </c>
      <c r="C410" s="38" t="s">
        <v>2587</v>
      </c>
      <c r="D410" s="38" t="str">
        <f t="shared" si="161"/>
        <v>LS</v>
      </c>
      <c r="E410" s="44" t="s">
        <v>372</v>
      </c>
      <c r="F410" s="155" t="str">
        <f t="shared" si="153"/>
        <v>Multiuse 021</v>
      </c>
      <c r="G410" s="44" t="str">
        <f t="shared" si="148"/>
        <v>multiuse</v>
      </c>
      <c r="H410" s="44" t="str">
        <f t="shared" si="149"/>
        <v>Basement</v>
      </c>
      <c r="I410" s="38"/>
      <c r="J410" s="38"/>
      <c r="K410" s="38"/>
      <c r="L410" s="44"/>
      <c r="M410" s="38" t="str">
        <f t="shared" si="163"/>
        <v>Y</v>
      </c>
      <c r="N410" s="38" t="str">
        <f t="shared" si="150"/>
        <v>Y</v>
      </c>
      <c r="O410" s="38" t="str">
        <f t="shared" ref="O410:O424" si="165">IF(AJ410="","",IF(M410="N","n","Y"))</f>
        <v>Y</v>
      </c>
      <c r="P410" s="38"/>
      <c r="Q410" s="38"/>
      <c r="R410" s="38"/>
      <c r="S410" s="38"/>
      <c r="T410" s="38"/>
      <c r="U410" s="38"/>
      <c r="V410" s="38"/>
      <c r="W410" s="38"/>
      <c r="X410" s="38"/>
      <c r="Y410" s="38" t="str">
        <f t="shared" si="164"/>
        <v>Y</v>
      </c>
      <c r="Z410" s="38" t="str">
        <f t="shared" si="151"/>
        <v>Y</v>
      </c>
      <c r="AA410" s="38" t="str">
        <f t="shared" ref="AA410:AA424" si="166">IF(AM410="","",IF(Y410="N","n","Y"))</f>
        <v>Y</v>
      </c>
      <c r="AC410" s="59">
        <v>2400</v>
      </c>
      <c r="AD410" s="204">
        <v>2.0416666666666669E-3</v>
      </c>
      <c r="AE410" s="38">
        <v>1</v>
      </c>
      <c r="AF410" s="38">
        <v>0</v>
      </c>
      <c r="AG410" s="125"/>
      <c r="AI410" s="123"/>
      <c r="AJ410" s="40">
        <f t="shared" si="143"/>
        <v>2400</v>
      </c>
      <c r="AK410" s="40"/>
      <c r="AL410" s="40"/>
      <c r="AM410" s="40">
        <f t="shared" si="154"/>
        <v>4.9000000000000004</v>
      </c>
      <c r="AN410" s="39">
        <f t="shared" si="152"/>
        <v>3.8</v>
      </c>
      <c r="AO410" s="204"/>
      <c r="AP410" s="204">
        <f t="shared" si="144"/>
        <v>2.0416666666666669E-3</v>
      </c>
      <c r="AQ410" s="45"/>
      <c r="AR410" s="45"/>
      <c r="AS410" s="115"/>
      <c r="AT410" s="115"/>
      <c r="AU410" s="115">
        <f t="shared" si="155"/>
        <v>1</v>
      </c>
      <c r="AV410" s="115">
        <f t="shared" si="156"/>
        <v>0</v>
      </c>
      <c r="AY410" s="115"/>
      <c r="AZ410" s="115"/>
      <c r="BA410" s="43">
        <v>32</v>
      </c>
      <c r="BB410" s="43" t="s">
        <v>2013</v>
      </c>
      <c r="BC410" s="48" t="s">
        <v>1403</v>
      </c>
      <c r="BE410" s="37" t="s">
        <v>2345</v>
      </c>
      <c r="BG410" s="43">
        <v>315</v>
      </c>
      <c r="BH410" s="43" t="s">
        <v>828</v>
      </c>
      <c r="BJ410" s="43" t="s">
        <v>817</v>
      </c>
      <c r="BK410" s="43" t="s">
        <v>573</v>
      </c>
      <c r="BP410" s="48" t="s">
        <v>1406</v>
      </c>
      <c r="BQ410" s="43" t="s">
        <v>829</v>
      </c>
      <c r="BR410" s="43" t="s">
        <v>830</v>
      </c>
      <c r="BS410" s="43" t="s">
        <v>2057</v>
      </c>
      <c r="BT410" s="43" t="s">
        <v>1990</v>
      </c>
      <c r="BU410" s="43"/>
      <c r="BV410" s="43"/>
      <c r="BW410" s="243">
        <v>37702</v>
      </c>
      <c r="BX410" s="243"/>
      <c r="BY410" s="48" t="s">
        <v>451</v>
      </c>
      <c r="BZ410" s="43">
        <v>4.9000000000000004</v>
      </c>
      <c r="CA410" s="43" t="s">
        <v>1396</v>
      </c>
      <c r="CD410" s="124" t="s">
        <v>1397</v>
      </c>
      <c r="CE410" s="43">
        <v>8345</v>
      </c>
      <c r="CF410" s="43" t="s">
        <v>1990</v>
      </c>
      <c r="CG410" s="251">
        <v>37702</v>
      </c>
      <c r="CH410" s="126"/>
      <c r="CK410" s="39" t="s">
        <v>451</v>
      </c>
      <c r="CL410" s="43">
        <v>2400</v>
      </c>
      <c r="CM410" s="43" t="s">
        <v>1396</v>
      </c>
      <c r="CP410" s="43" t="s">
        <v>1397</v>
      </c>
      <c r="CQ410" s="43">
        <v>852</v>
      </c>
      <c r="DR410" s="38"/>
    </row>
    <row r="411" spans="1:122" s="39" customFormat="1" hidden="1" x14ac:dyDescent="0.2">
      <c r="A411" s="44" t="str">
        <f t="shared" si="147"/>
        <v>Endicott</v>
      </c>
      <c r="B411" s="44" t="str">
        <f t="shared" si="162"/>
        <v>1,1,1-Trichloroethane</v>
      </c>
      <c r="C411" s="38" t="s">
        <v>2587</v>
      </c>
      <c r="D411" s="38" t="str">
        <f t="shared" si="161"/>
        <v>LS</v>
      </c>
      <c r="E411" s="44" t="s">
        <v>372</v>
      </c>
      <c r="F411" s="155" t="str">
        <f t="shared" si="153"/>
        <v>Multiuse 022</v>
      </c>
      <c r="G411" s="44" t="str">
        <f t="shared" si="148"/>
        <v>multiuse</v>
      </c>
      <c r="H411" s="44" t="str">
        <f t="shared" si="149"/>
        <v>Basement</v>
      </c>
      <c r="I411" s="38"/>
      <c r="J411" s="38"/>
      <c r="K411" s="38"/>
      <c r="L411" s="44"/>
      <c r="M411" s="38" t="str">
        <f t="shared" si="163"/>
        <v>Y</v>
      </c>
      <c r="N411" s="38" t="str">
        <f t="shared" si="150"/>
        <v>n</v>
      </c>
      <c r="O411" s="38" t="str">
        <f t="shared" si="165"/>
        <v>Y</v>
      </c>
      <c r="P411" s="38"/>
      <c r="Q411" s="38"/>
      <c r="R411" s="38"/>
      <c r="S411" s="38"/>
      <c r="T411" s="38"/>
      <c r="U411" s="38"/>
      <c r="V411" s="38"/>
      <c r="W411" s="38"/>
      <c r="X411" s="38"/>
      <c r="Y411" s="38" t="str">
        <f t="shared" si="164"/>
        <v>Y</v>
      </c>
      <c r="Z411" s="38" t="str">
        <f t="shared" si="151"/>
        <v>n</v>
      </c>
      <c r="AA411" s="38" t="str">
        <f t="shared" si="166"/>
        <v>Y</v>
      </c>
      <c r="AC411" s="59">
        <v>1.4</v>
      </c>
      <c r="AD411" s="204">
        <v>0.45</v>
      </c>
      <c r="AE411" s="38">
        <v>1</v>
      </c>
      <c r="AF411" s="38">
        <v>0</v>
      </c>
      <c r="AG411" s="125"/>
      <c r="AI411" s="123"/>
      <c r="AJ411" s="40">
        <f t="shared" si="143"/>
        <v>1.4</v>
      </c>
      <c r="AK411" s="40"/>
      <c r="AL411" s="40"/>
      <c r="AM411" s="40">
        <f t="shared" si="154"/>
        <v>0.63</v>
      </c>
      <c r="AN411" s="39">
        <f t="shared" si="152"/>
        <v>3.1</v>
      </c>
      <c r="AO411" s="204"/>
      <c r="AP411" s="204">
        <f t="shared" si="144"/>
        <v>0.45</v>
      </c>
      <c r="AQ411" s="45"/>
      <c r="AR411" s="45"/>
      <c r="AS411" s="115"/>
      <c r="AT411" s="115"/>
      <c r="AU411" s="115">
        <f t="shared" si="155"/>
        <v>1</v>
      </c>
      <c r="AV411" s="115">
        <f t="shared" si="156"/>
        <v>0</v>
      </c>
      <c r="AY411" s="115"/>
      <c r="AZ411" s="115"/>
      <c r="BA411" s="43">
        <v>32</v>
      </c>
      <c r="BB411" s="43" t="s">
        <v>2013</v>
      </c>
      <c r="BC411" s="48" t="s">
        <v>1403</v>
      </c>
      <c r="BE411" s="37" t="s">
        <v>2345</v>
      </c>
      <c r="BG411" s="43">
        <v>316</v>
      </c>
      <c r="BH411" s="43" t="s">
        <v>2400</v>
      </c>
      <c r="BJ411" s="43" t="s">
        <v>817</v>
      </c>
      <c r="BK411" s="43" t="s">
        <v>573</v>
      </c>
      <c r="BP411" s="48" t="s">
        <v>1406</v>
      </c>
      <c r="BQ411" s="43" t="s">
        <v>664</v>
      </c>
      <c r="BR411" s="43" t="s">
        <v>830</v>
      </c>
      <c r="BS411" s="43" t="s">
        <v>558</v>
      </c>
      <c r="BT411" s="43" t="s">
        <v>1990</v>
      </c>
      <c r="BU411" s="43"/>
      <c r="BV411" s="43"/>
      <c r="BW411" s="243">
        <v>37698</v>
      </c>
      <c r="BX411" s="243"/>
      <c r="BY411" s="48" t="s">
        <v>451</v>
      </c>
      <c r="BZ411" s="43">
        <v>0.63</v>
      </c>
      <c r="CA411" s="43" t="s">
        <v>1396</v>
      </c>
      <c r="CD411" s="124" t="s">
        <v>1397</v>
      </c>
      <c r="CE411" s="43">
        <v>8426</v>
      </c>
      <c r="CF411" s="43" t="s">
        <v>1990</v>
      </c>
      <c r="CG411" s="251">
        <v>37698</v>
      </c>
      <c r="CH411" s="126"/>
      <c r="CK411" s="39" t="s">
        <v>451</v>
      </c>
      <c r="CL411" s="43">
        <v>1.4</v>
      </c>
      <c r="CM411" s="43" t="s">
        <v>1396</v>
      </c>
      <c r="CP411" s="43" t="s">
        <v>1397</v>
      </c>
      <c r="CQ411" s="43">
        <v>1001</v>
      </c>
      <c r="DR411" s="38"/>
    </row>
    <row r="412" spans="1:122" s="39" customFormat="1" hidden="1" x14ac:dyDescent="0.2">
      <c r="A412" s="44" t="str">
        <f t="shared" si="147"/>
        <v>Endicott</v>
      </c>
      <c r="B412" s="44" t="str">
        <f t="shared" si="162"/>
        <v>1,1,2-Trichloro-1,2,2-trifluoroethane</v>
      </c>
      <c r="C412" s="38" t="s">
        <v>2587</v>
      </c>
      <c r="D412" s="38" t="str">
        <f t="shared" si="161"/>
        <v>LS</v>
      </c>
      <c r="E412" s="44" t="s">
        <v>372</v>
      </c>
      <c r="F412" s="155" t="str">
        <f t="shared" si="153"/>
        <v>Multiuse 022</v>
      </c>
      <c r="G412" s="44" t="str">
        <f t="shared" si="148"/>
        <v>multiuse</v>
      </c>
      <c r="H412" s="44" t="str">
        <f t="shared" si="149"/>
        <v>Basement</v>
      </c>
      <c r="I412" s="38"/>
      <c r="J412" s="38"/>
      <c r="K412" s="38"/>
      <c r="L412" s="44"/>
      <c r="M412" s="38" t="str">
        <f t="shared" si="163"/>
        <v>Y</v>
      </c>
      <c r="N412" s="38" t="str">
        <f t="shared" si="150"/>
        <v>n</v>
      </c>
      <c r="O412" s="38" t="str">
        <f t="shared" si="165"/>
        <v>Y</v>
      </c>
      <c r="P412" s="44"/>
      <c r="Q412" s="44"/>
      <c r="R412" s="44"/>
      <c r="S412" s="44"/>
      <c r="T412" s="44"/>
      <c r="U412" s="44"/>
      <c r="V412" s="44"/>
      <c r="W412" s="44"/>
      <c r="X412" s="44"/>
      <c r="Y412" s="38" t="str">
        <f t="shared" si="164"/>
        <v>Y</v>
      </c>
      <c r="Z412" s="38" t="str">
        <f t="shared" si="151"/>
        <v>n</v>
      </c>
      <c r="AA412" s="38" t="str">
        <f t="shared" si="166"/>
        <v>Y</v>
      </c>
      <c r="AC412" s="59">
        <v>0.47</v>
      </c>
      <c r="AD412" s="204">
        <v>0.95744680851063835</v>
      </c>
      <c r="AE412" s="38">
        <v>1</v>
      </c>
      <c r="AF412" s="38">
        <v>0</v>
      </c>
      <c r="AG412" s="125"/>
      <c r="AI412" s="123"/>
      <c r="AJ412" s="40">
        <f t="shared" si="143"/>
        <v>0.47</v>
      </c>
      <c r="AK412" s="40"/>
      <c r="AL412" s="40"/>
      <c r="AM412" s="40">
        <f t="shared" si="154"/>
        <v>0.45</v>
      </c>
      <c r="AN412" s="39">
        <f t="shared" si="152"/>
        <v>1.8</v>
      </c>
      <c r="AO412" s="204"/>
      <c r="AP412" s="204">
        <f t="shared" si="144"/>
        <v>0.95744680851063835</v>
      </c>
      <c r="AQ412" s="45"/>
      <c r="AR412" s="45"/>
      <c r="AS412" s="115"/>
      <c r="AT412" s="115"/>
      <c r="AU412" s="115">
        <f t="shared" si="155"/>
        <v>1</v>
      </c>
      <c r="AV412" s="115">
        <f t="shared" si="156"/>
        <v>0</v>
      </c>
      <c r="AY412" s="115"/>
      <c r="AZ412" s="115"/>
      <c r="BA412" s="43">
        <v>32</v>
      </c>
      <c r="BB412" s="43" t="s">
        <v>2013</v>
      </c>
      <c r="BC412" s="48" t="s">
        <v>1403</v>
      </c>
      <c r="BE412" s="37" t="s">
        <v>2345</v>
      </c>
      <c r="BG412" s="43">
        <v>316</v>
      </c>
      <c r="BH412" s="43" t="s">
        <v>2400</v>
      </c>
      <c r="BJ412" s="43" t="s">
        <v>817</v>
      </c>
      <c r="BK412" s="43" t="s">
        <v>573</v>
      </c>
      <c r="BP412" s="48" t="s">
        <v>1406</v>
      </c>
      <c r="BQ412" s="43" t="s">
        <v>664</v>
      </c>
      <c r="BR412" s="43" t="s">
        <v>830</v>
      </c>
      <c r="BS412" s="43" t="s">
        <v>1132</v>
      </c>
      <c r="BT412" s="43" t="s">
        <v>1990</v>
      </c>
      <c r="BU412" s="43"/>
      <c r="BV412" s="43"/>
      <c r="BW412" s="243">
        <v>37698</v>
      </c>
      <c r="BX412" s="243"/>
      <c r="BY412" s="48" t="s">
        <v>451</v>
      </c>
      <c r="BZ412" s="43">
        <v>0.45</v>
      </c>
      <c r="CA412" s="43" t="s">
        <v>1396</v>
      </c>
      <c r="CD412" s="124" t="s">
        <v>1397</v>
      </c>
      <c r="CE412" s="43">
        <v>8431</v>
      </c>
      <c r="CF412" s="43" t="s">
        <v>1990</v>
      </c>
      <c r="CG412" s="251">
        <v>37698</v>
      </c>
      <c r="CH412" s="126"/>
      <c r="CK412" s="39" t="s">
        <v>451</v>
      </c>
      <c r="CL412" s="43">
        <v>0.47</v>
      </c>
      <c r="CM412" s="43" t="s">
        <v>1396</v>
      </c>
      <c r="CP412" s="43" t="s">
        <v>1397</v>
      </c>
      <c r="CQ412" s="43">
        <v>1085</v>
      </c>
      <c r="DR412" s="38"/>
    </row>
    <row r="413" spans="1:122" s="39" customFormat="1" hidden="1" x14ac:dyDescent="0.2">
      <c r="A413" s="44" t="str">
        <f t="shared" si="147"/>
        <v>Endicott</v>
      </c>
      <c r="B413" s="44" t="str">
        <f t="shared" si="162"/>
        <v>Tetrachloroethylene</v>
      </c>
      <c r="C413" s="38" t="s">
        <v>2587</v>
      </c>
      <c r="D413" s="38" t="str">
        <f t="shared" si="161"/>
        <v>LS</v>
      </c>
      <c r="E413" s="44" t="s">
        <v>372</v>
      </c>
      <c r="F413" s="155" t="str">
        <f t="shared" si="153"/>
        <v>Multiuse 022</v>
      </c>
      <c r="G413" s="44" t="str">
        <f t="shared" si="148"/>
        <v>multiuse</v>
      </c>
      <c r="H413" s="44" t="str">
        <f t="shared" si="149"/>
        <v>Basement</v>
      </c>
      <c r="I413" s="38"/>
      <c r="J413" s="38"/>
      <c r="K413" s="38"/>
      <c r="L413" s="44"/>
      <c r="M413" s="38" t="str">
        <f t="shared" si="163"/>
        <v>Y</v>
      </c>
      <c r="N413" s="38" t="str">
        <f t="shared" si="150"/>
        <v>n</v>
      </c>
      <c r="O413" s="38" t="str">
        <f t="shared" si="165"/>
        <v>Y</v>
      </c>
      <c r="P413" s="38"/>
      <c r="Q413" s="38"/>
      <c r="R413" s="38"/>
      <c r="S413" s="38"/>
      <c r="T413" s="38"/>
      <c r="U413" s="38"/>
      <c r="V413" s="38"/>
      <c r="W413" s="38"/>
      <c r="X413" s="38"/>
      <c r="Y413" s="38" t="str">
        <f t="shared" si="164"/>
        <v>Y</v>
      </c>
      <c r="Z413" s="38" t="str">
        <f t="shared" si="151"/>
        <v>n</v>
      </c>
      <c r="AA413" s="38" t="str">
        <f t="shared" si="166"/>
        <v>Y</v>
      </c>
      <c r="AC413" s="59">
        <v>0.64</v>
      </c>
      <c r="AD413" s="204">
        <v>0.484375</v>
      </c>
      <c r="AE413" s="38">
        <v>1</v>
      </c>
      <c r="AF413" s="38">
        <v>0</v>
      </c>
      <c r="AG413" s="125"/>
      <c r="AI413" s="123"/>
      <c r="AJ413" s="40">
        <f t="shared" si="143"/>
        <v>0.64</v>
      </c>
      <c r="AK413" s="40"/>
      <c r="AL413" s="40"/>
      <c r="AM413" s="40">
        <f t="shared" si="154"/>
        <v>0.31</v>
      </c>
      <c r="AN413" s="39">
        <f t="shared" si="152"/>
        <v>3.8</v>
      </c>
      <c r="AO413" s="204"/>
      <c r="AP413" s="204">
        <f t="shared" si="144"/>
        <v>0.484375</v>
      </c>
      <c r="AQ413" s="45"/>
      <c r="AR413" s="45"/>
      <c r="AS413" s="115"/>
      <c r="AT413" s="115"/>
      <c r="AU413" s="115">
        <f t="shared" si="155"/>
        <v>1</v>
      </c>
      <c r="AV413" s="115">
        <f t="shared" si="156"/>
        <v>0</v>
      </c>
      <c r="AY413" s="115"/>
      <c r="AZ413" s="115"/>
      <c r="BA413" s="43">
        <v>32</v>
      </c>
      <c r="BB413" s="43" t="s">
        <v>2013</v>
      </c>
      <c r="BC413" s="48" t="s">
        <v>1403</v>
      </c>
      <c r="BE413" s="37" t="s">
        <v>2345</v>
      </c>
      <c r="BG413" s="43">
        <v>316</v>
      </c>
      <c r="BH413" s="43" t="s">
        <v>2400</v>
      </c>
      <c r="BJ413" s="43" t="s">
        <v>817</v>
      </c>
      <c r="BK413" s="43" t="s">
        <v>573</v>
      </c>
      <c r="BP413" s="48" t="s">
        <v>1406</v>
      </c>
      <c r="BQ413" s="43" t="s">
        <v>664</v>
      </c>
      <c r="BR413" s="43" t="s">
        <v>830</v>
      </c>
      <c r="BS413" s="43" t="s">
        <v>2057</v>
      </c>
      <c r="BT413" s="43" t="s">
        <v>1990</v>
      </c>
      <c r="BU413" s="43"/>
      <c r="BV413" s="43"/>
      <c r="BW413" s="243">
        <v>37698</v>
      </c>
      <c r="BX413" s="243"/>
      <c r="BY413" s="48" t="s">
        <v>451</v>
      </c>
      <c r="BZ413" s="43">
        <v>0.31</v>
      </c>
      <c r="CA413" s="43" t="s">
        <v>1396</v>
      </c>
      <c r="CD413" s="124" t="s">
        <v>1397</v>
      </c>
      <c r="CE413" s="43">
        <v>8433</v>
      </c>
      <c r="CF413" s="43" t="s">
        <v>1990</v>
      </c>
      <c r="CG413" s="251">
        <v>37698</v>
      </c>
      <c r="CH413" s="126"/>
      <c r="CK413" s="39" t="s">
        <v>451</v>
      </c>
      <c r="CL413" s="43">
        <v>0.64</v>
      </c>
      <c r="CM413" s="43" t="s">
        <v>1396</v>
      </c>
      <c r="CP413" s="43" t="s">
        <v>1397</v>
      </c>
      <c r="CQ413" s="43">
        <v>854</v>
      </c>
      <c r="DR413" s="38"/>
    </row>
    <row r="414" spans="1:122" s="39" customFormat="1" hidden="1" x14ac:dyDescent="0.2">
      <c r="A414" s="44" t="str">
        <f t="shared" si="147"/>
        <v>Endicott</v>
      </c>
      <c r="B414" s="44" t="str">
        <f t="shared" si="162"/>
        <v>1,1,1-Trichloroethane</v>
      </c>
      <c r="C414" s="38" t="s">
        <v>2587</v>
      </c>
      <c r="D414" s="38" t="str">
        <f t="shared" si="161"/>
        <v>LS</v>
      </c>
      <c r="E414" s="44" t="s">
        <v>372</v>
      </c>
      <c r="F414" s="155" t="str">
        <f t="shared" si="153"/>
        <v>Multiuse 023</v>
      </c>
      <c r="G414" s="44" t="str">
        <f t="shared" si="148"/>
        <v>multiuse</v>
      </c>
      <c r="H414" s="44" t="str">
        <f t="shared" si="149"/>
        <v/>
      </c>
      <c r="I414" s="38"/>
      <c r="J414" s="38"/>
      <c r="K414" s="38"/>
      <c r="L414" s="44"/>
      <c r="M414" s="38" t="str">
        <f t="shared" si="163"/>
        <v>Y</v>
      </c>
      <c r="N414" s="38" t="str">
        <f t="shared" si="150"/>
        <v>n</v>
      </c>
      <c r="O414" s="38" t="str">
        <f t="shared" si="165"/>
        <v>Y</v>
      </c>
      <c r="P414" s="38"/>
      <c r="Q414" s="38"/>
      <c r="R414" s="38"/>
      <c r="S414" s="38"/>
      <c r="T414" s="38"/>
      <c r="U414" s="38"/>
      <c r="V414" s="38"/>
      <c r="W414" s="38"/>
      <c r="X414" s="38"/>
      <c r="Y414" s="38" t="str">
        <f t="shared" si="164"/>
        <v>Y</v>
      </c>
      <c r="Z414" s="38" t="str">
        <f t="shared" si="151"/>
        <v>n</v>
      </c>
      <c r="AA414" s="38" t="str">
        <f t="shared" si="166"/>
        <v>Y</v>
      </c>
      <c r="AC414" s="59">
        <v>140</v>
      </c>
      <c r="AD414" s="204">
        <v>2.142857142857143E-3</v>
      </c>
      <c r="AE414" s="38">
        <v>1</v>
      </c>
      <c r="AF414" s="38">
        <v>0</v>
      </c>
      <c r="AG414" s="125"/>
      <c r="AI414" s="123"/>
      <c r="AJ414" s="40">
        <f t="shared" si="143"/>
        <v>140</v>
      </c>
      <c r="AK414" s="40"/>
      <c r="AL414" s="40"/>
      <c r="AM414" s="40">
        <f t="shared" si="154"/>
        <v>0.3</v>
      </c>
      <c r="AN414" s="39">
        <f t="shared" si="152"/>
        <v>3.1</v>
      </c>
      <c r="AO414" s="204"/>
      <c r="AP414" s="204">
        <f t="shared" si="144"/>
        <v>2.142857142857143E-3</v>
      </c>
      <c r="AQ414" s="45"/>
      <c r="AR414" s="45"/>
      <c r="AS414" s="115"/>
      <c r="AT414" s="115"/>
      <c r="AU414" s="115">
        <f t="shared" si="155"/>
        <v>1</v>
      </c>
      <c r="AV414" s="115">
        <f t="shared" si="156"/>
        <v>0</v>
      </c>
      <c r="AY414" s="115"/>
      <c r="AZ414" s="115"/>
      <c r="BA414" s="43">
        <v>32</v>
      </c>
      <c r="BB414" s="43" t="s">
        <v>2013</v>
      </c>
      <c r="BC414" s="48" t="s">
        <v>1403</v>
      </c>
      <c r="BE414" s="37" t="s">
        <v>2345</v>
      </c>
      <c r="BG414" s="43">
        <v>317</v>
      </c>
      <c r="BH414" s="43" t="s">
        <v>831</v>
      </c>
      <c r="BJ414" s="43" t="s">
        <v>817</v>
      </c>
      <c r="BP414" s="48" t="s">
        <v>1406</v>
      </c>
      <c r="BQ414" s="43" t="s">
        <v>832</v>
      </c>
      <c r="BS414" s="43" t="s">
        <v>558</v>
      </c>
      <c r="BT414" s="43" t="s">
        <v>1990</v>
      </c>
      <c r="BU414" s="43"/>
      <c r="BV414" s="43"/>
      <c r="BW414" s="243">
        <v>37736</v>
      </c>
      <c r="BX414" s="243"/>
      <c r="BY414" s="48" t="s">
        <v>451</v>
      </c>
      <c r="BZ414" s="43">
        <v>0.3</v>
      </c>
      <c r="CA414" s="43" t="s">
        <v>1396</v>
      </c>
      <c r="CD414" s="124" t="s">
        <v>1397</v>
      </c>
      <c r="CE414" s="43">
        <v>11088</v>
      </c>
      <c r="CF414" s="43" t="s">
        <v>1990</v>
      </c>
      <c r="CG414" s="251">
        <v>37736</v>
      </c>
      <c r="CH414" s="126"/>
      <c r="CK414" s="39" t="s">
        <v>451</v>
      </c>
      <c r="CL414" s="43">
        <v>140</v>
      </c>
      <c r="CM414" s="43" t="s">
        <v>1396</v>
      </c>
      <c r="CP414" s="43" t="s">
        <v>1397</v>
      </c>
      <c r="CQ414" s="43">
        <v>1313</v>
      </c>
      <c r="DR414" s="38"/>
    </row>
    <row r="415" spans="1:122" s="39" customFormat="1" hidden="1" x14ac:dyDescent="0.2">
      <c r="A415" s="44" t="str">
        <f t="shared" si="147"/>
        <v>Endicott</v>
      </c>
      <c r="B415" s="44" t="str">
        <f t="shared" si="162"/>
        <v>1,1,2-Trichloro-1,2,2-trifluoroethane</v>
      </c>
      <c r="C415" s="38" t="s">
        <v>2587</v>
      </c>
      <c r="D415" s="38" t="str">
        <f t="shared" si="161"/>
        <v>LS</v>
      </c>
      <c r="E415" s="44" t="s">
        <v>372</v>
      </c>
      <c r="F415" s="155" t="str">
        <f t="shared" si="153"/>
        <v>Multiuse 023</v>
      </c>
      <c r="G415" s="44" t="str">
        <f t="shared" si="148"/>
        <v>multiuse</v>
      </c>
      <c r="H415" s="44" t="str">
        <f t="shared" si="149"/>
        <v/>
      </c>
      <c r="I415" s="38"/>
      <c r="J415" s="38"/>
      <c r="K415" s="38"/>
      <c r="L415" s="44"/>
      <c r="M415" s="38" t="str">
        <f t="shared" si="163"/>
        <v>Y</v>
      </c>
      <c r="N415" s="38" t="str">
        <f t="shared" si="150"/>
        <v>n</v>
      </c>
      <c r="O415" s="38" t="str">
        <f t="shared" si="165"/>
        <v>Y</v>
      </c>
      <c r="P415" s="38"/>
      <c r="Q415" s="38"/>
      <c r="R415" s="38"/>
      <c r="S415" s="38"/>
      <c r="T415" s="38"/>
      <c r="U415" s="38"/>
      <c r="V415" s="38"/>
      <c r="W415" s="38"/>
      <c r="X415" s="38"/>
      <c r="Y415" s="38" t="str">
        <f t="shared" si="164"/>
        <v>Y</v>
      </c>
      <c r="Z415" s="38" t="str">
        <f t="shared" si="151"/>
        <v>n</v>
      </c>
      <c r="AA415" s="38" t="str">
        <f t="shared" si="166"/>
        <v>Y</v>
      </c>
      <c r="AC415" s="59">
        <v>8</v>
      </c>
      <c r="AD415" s="204">
        <v>8.2500000000000004E-2</v>
      </c>
      <c r="AE415" s="38">
        <v>1</v>
      </c>
      <c r="AF415" s="38">
        <v>0</v>
      </c>
      <c r="AG415" s="125"/>
      <c r="AI415" s="123"/>
      <c r="AJ415" s="40">
        <f t="shared" si="143"/>
        <v>8</v>
      </c>
      <c r="AK415" s="40"/>
      <c r="AL415" s="40"/>
      <c r="AM415" s="40">
        <f t="shared" si="154"/>
        <v>0.66</v>
      </c>
      <c r="AN415" s="39">
        <f t="shared" si="152"/>
        <v>1.8</v>
      </c>
      <c r="AO415" s="204"/>
      <c r="AP415" s="204">
        <f t="shared" si="144"/>
        <v>8.2500000000000004E-2</v>
      </c>
      <c r="AQ415" s="45"/>
      <c r="AR415" s="45"/>
      <c r="AS415" s="115"/>
      <c r="AT415" s="115"/>
      <c r="AU415" s="115">
        <f t="shared" si="155"/>
        <v>1</v>
      </c>
      <c r="AV415" s="115">
        <f t="shared" si="156"/>
        <v>0</v>
      </c>
      <c r="AY415" s="115"/>
      <c r="AZ415" s="115"/>
      <c r="BA415" s="43">
        <v>32</v>
      </c>
      <c r="BB415" s="43" t="s">
        <v>2013</v>
      </c>
      <c r="BC415" s="48" t="s">
        <v>1403</v>
      </c>
      <c r="BE415" s="37" t="s">
        <v>2345</v>
      </c>
      <c r="BG415" s="43">
        <v>317</v>
      </c>
      <c r="BH415" s="43" t="s">
        <v>831</v>
      </c>
      <c r="BJ415" s="43" t="s">
        <v>817</v>
      </c>
      <c r="BP415" s="48" t="s">
        <v>1406</v>
      </c>
      <c r="BQ415" s="43" t="s">
        <v>832</v>
      </c>
      <c r="BS415" s="43" t="s">
        <v>1132</v>
      </c>
      <c r="BT415" s="43" t="s">
        <v>1990</v>
      </c>
      <c r="BU415" s="43"/>
      <c r="BV415" s="43"/>
      <c r="BW415" s="243">
        <v>37736</v>
      </c>
      <c r="BX415" s="243"/>
      <c r="BY415" s="48" t="s">
        <v>451</v>
      </c>
      <c r="BZ415" s="43">
        <v>0.66</v>
      </c>
      <c r="CA415" s="43" t="s">
        <v>1396</v>
      </c>
      <c r="CD415" s="124" t="s">
        <v>1397</v>
      </c>
      <c r="CE415" s="43">
        <v>11093</v>
      </c>
      <c r="CF415" s="43" t="s">
        <v>1990</v>
      </c>
      <c r="CG415" s="251">
        <v>37736</v>
      </c>
      <c r="CH415" s="126"/>
      <c r="CK415" s="39" t="s">
        <v>451</v>
      </c>
      <c r="CL415" s="43">
        <v>8</v>
      </c>
      <c r="CM415" s="43" t="s">
        <v>1396</v>
      </c>
      <c r="CP415" s="43" t="s">
        <v>1397</v>
      </c>
      <c r="CQ415" s="43">
        <v>1425</v>
      </c>
      <c r="DR415" s="38"/>
    </row>
    <row r="416" spans="1:122" s="39" customFormat="1" hidden="1" x14ac:dyDescent="0.2">
      <c r="A416" s="44" t="str">
        <f t="shared" si="147"/>
        <v>Endicott</v>
      </c>
      <c r="B416" s="44" t="str">
        <f t="shared" si="162"/>
        <v>Trichloroethylene</v>
      </c>
      <c r="C416" s="38" t="s">
        <v>2587</v>
      </c>
      <c r="D416" s="38" t="str">
        <f t="shared" si="161"/>
        <v>LS</v>
      </c>
      <c r="E416" s="44" t="s">
        <v>372</v>
      </c>
      <c r="F416" s="155" t="str">
        <f t="shared" si="153"/>
        <v>Multiuse 023</v>
      </c>
      <c r="G416" s="44" t="str">
        <f t="shared" si="148"/>
        <v>multiuse</v>
      </c>
      <c r="H416" s="44" t="str">
        <f t="shared" si="149"/>
        <v/>
      </c>
      <c r="I416" s="38"/>
      <c r="J416" s="38"/>
      <c r="K416" s="38"/>
      <c r="L416" s="44"/>
      <c r="M416" s="38" t="str">
        <f t="shared" si="163"/>
        <v>Y</v>
      </c>
      <c r="N416" s="38" t="str">
        <f t="shared" si="150"/>
        <v>Y</v>
      </c>
      <c r="O416" s="38" t="str">
        <f t="shared" si="165"/>
        <v>Y</v>
      </c>
      <c r="P416" s="38"/>
      <c r="Q416" s="38"/>
      <c r="R416" s="38"/>
      <c r="S416" s="38"/>
      <c r="T416" s="38"/>
      <c r="U416" s="38"/>
      <c r="V416" s="38"/>
      <c r="W416" s="38"/>
      <c r="X416" s="38"/>
      <c r="Y416" s="38" t="str">
        <f t="shared" si="164"/>
        <v>Y</v>
      </c>
      <c r="Z416" s="38" t="str">
        <f t="shared" si="151"/>
        <v>Y</v>
      </c>
      <c r="AA416" s="38" t="str">
        <f t="shared" si="166"/>
        <v>Y</v>
      </c>
      <c r="AC416" s="59">
        <v>780</v>
      </c>
      <c r="AD416" s="204">
        <v>7.9487179487179485E-4</v>
      </c>
      <c r="AE416" s="38">
        <v>1</v>
      </c>
      <c r="AF416" s="38">
        <v>0</v>
      </c>
      <c r="AG416" s="125"/>
      <c r="AI416" s="123"/>
      <c r="AJ416" s="40">
        <f t="shared" si="143"/>
        <v>780</v>
      </c>
      <c r="AK416" s="40"/>
      <c r="AL416" s="40"/>
      <c r="AM416" s="40">
        <f t="shared" si="154"/>
        <v>0.62</v>
      </c>
      <c r="AN416" s="39">
        <f t="shared" si="152"/>
        <v>0.5</v>
      </c>
      <c r="AO416" s="204"/>
      <c r="AP416" s="204">
        <f t="shared" si="144"/>
        <v>7.9487179487179485E-4</v>
      </c>
      <c r="AQ416" s="45"/>
      <c r="AR416" s="45"/>
      <c r="AS416" s="115"/>
      <c r="AT416" s="115"/>
      <c r="AU416" s="115">
        <f t="shared" si="155"/>
        <v>1</v>
      </c>
      <c r="AV416" s="115">
        <f t="shared" si="156"/>
        <v>0</v>
      </c>
      <c r="AY416" s="115"/>
      <c r="AZ416" s="115"/>
      <c r="BA416" s="43">
        <v>32</v>
      </c>
      <c r="BB416" s="43" t="s">
        <v>2013</v>
      </c>
      <c r="BC416" s="48" t="s">
        <v>1403</v>
      </c>
      <c r="BE416" s="37" t="s">
        <v>2345</v>
      </c>
      <c r="BG416" s="43">
        <v>317</v>
      </c>
      <c r="BH416" s="43" t="s">
        <v>831</v>
      </c>
      <c r="BJ416" s="43" t="s">
        <v>817</v>
      </c>
      <c r="BP416" s="48" t="s">
        <v>1406</v>
      </c>
      <c r="BQ416" s="43" t="s">
        <v>832</v>
      </c>
      <c r="BS416" s="43" t="s">
        <v>1393</v>
      </c>
      <c r="BT416" s="43" t="s">
        <v>1990</v>
      </c>
      <c r="BU416" s="43"/>
      <c r="BV416" s="43"/>
      <c r="BW416" s="243">
        <v>37736</v>
      </c>
      <c r="BX416" s="243"/>
      <c r="BY416" s="48" t="s">
        <v>451</v>
      </c>
      <c r="BZ416" s="43">
        <v>0.62</v>
      </c>
      <c r="CA416" s="43" t="s">
        <v>1396</v>
      </c>
      <c r="CD416" s="124" t="s">
        <v>1397</v>
      </c>
      <c r="CE416" s="43">
        <v>11097</v>
      </c>
      <c r="CF416" s="43" t="s">
        <v>1990</v>
      </c>
      <c r="CG416" s="251">
        <v>37736</v>
      </c>
      <c r="CH416" s="126"/>
      <c r="CK416" s="39" t="s">
        <v>451</v>
      </c>
      <c r="CL416" s="43">
        <v>780</v>
      </c>
      <c r="CM416" s="43" t="s">
        <v>1396</v>
      </c>
      <c r="CP416" s="43" t="s">
        <v>1397</v>
      </c>
      <c r="CQ416" s="43">
        <v>1219</v>
      </c>
      <c r="DR416" s="38"/>
    </row>
    <row r="417" spans="1:122" s="39" customFormat="1" hidden="1" x14ac:dyDescent="0.2">
      <c r="A417" s="44" t="str">
        <f t="shared" si="147"/>
        <v>Endicott</v>
      </c>
      <c r="B417" s="44" t="str">
        <f t="shared" si="162"/>
        <v>1,1,1-Trichloroethane</v>
      </c>
      <c r="C417" s="38" t="s">
        <v>2587</v>
      </c>
      <c r="D417" s="38" t="str">
        <f t="shared" si="161"/>
        <v>LS</v>
      </c>
      <c r="E417" s="44" t="s">
        <v>372</v>
      </c>
      <c r="F417" s="155" t="str">
        <f t="shared" si="153"/>
        <v>Multiuse 024</v>
      </c>
      <c r="G417" s="44" t="str">
        <f t="shared" si="148"/>
        <v>multiuse</v>
      </c>
      <c r="H417" s="44" t="str">
        <f t="shared" si="149"/>
        <v/>
      </c>
      <c r="I417" s="38"/>
      <c r="J417" s="38"/>
      <c r="K417" s="38"/>
      <c r="L417" s="44"/>
      <c r="M417" s="38" t="str">
        <f t="shared" si="163"/>
        <v>Y</v>
      </c>
      <c r="N417" s="38" t="str">
        <f t="shared" si="150"/>
        <v>n</v>
      </c>
      <c r="O417" s="38" t="str">
        <f t="shared" si="165"/>
        <v>Y</v>
      </c>
      <c r="P417" s="38"/>
      <c r="Q417" s="38"/>
      <c r="R417" s="38"/>
      <c r="S417" s="38"/>
      <c r="T417" s="38"/>
      <c r="U417" s="38"/>
      <c r="V417" s="38"/>
      <c r="W417" s="38"/>
      <c r="X417" s="38"/>
      <c r="Y417" s="38" t="str">
        <f t="shared" si="164"/>
        <v>Y</v>
      </c>
      <c r="Z417" s="38" t="str">
        <f t="shared" si="151"/>
        <v>Y</v>
      </c>
      <c r="AA417" s="38" t="str">
        <f t="shared" si="166"/>
        <v>Y</v>
      </c>
      <c r="AC417" s="59">
        <v>150</v>
      </c>
      <c r="AD417" s="204">
        <v>3.7999999999999999E-2</v>
      </c>
      <c r="AE417" s="38">
        <v>1</v>
      </c>
      <c r="AF417" s="38">
        <v>0</v>
      </c>
      <c r="AG417" s="125"/>
      <c r="AI417" s="123"/>
      <c r="AJ417" s="40">
        <f t="shared" si="143"/>
        <v>150</v>
      </c>
      <c r="AK417" s="40"/>
      <c r="AL417" s="40"/>
      <c r="AM417" s="40">
        <f t="shared" si="154"/>
        <v>5.7</v>
      </c>
      <c r="AN417" s="39">
        <f t="shared" si="152"/>
        <v>3.1</v>
      </c>
      <c r="AO417" s="204"/>
      <c r="AP417" s="204">
        <f t="shared" si="144"/>
        <v>3.7999999999999999E-2</v>
      </c>
      <c r="AQ417" s="45"/>
      <c r="AR417" s="45"/>
      <c r="AS417" s="115"/>
      <c r="AT417" s="115"/>
      <c r="AU417" s="115">
        <f t="shared" si="155"/>
        <v>1</v>
      </c>
      <c r="AV417" s="115">
        <f t="shared" si="156"/>
        <v>0</v>
      </c>
      <c r="AY417" s="115"/>
      <c r="AZ417" s="115"/>
      <c r="BA417" s="43">
        <v>32</v>
      </c>
      <c r="BB417" s="43" t="s">
        <v>2013</v>
      </c>
      <c r="BC417" s="48" t="s">
        <v>1403</v>
      </c>
      <c r="BE417" s="37" t="s">
        <v>2345</v>
      </c>
      <c r="BG417" s="43">
        <v>318</v>
      </c>
      <c r="BH417" s="43" t="s">
        <v>833</v>
      </c>
      <c r="BJ417" s="43" t="s">
        <v>817</v>
      </c>
      <c r="BP417" s="48" t="s">
        <v>1406</v>
      </c>
      <c r="BQ417" s="43" t="s">
        <v>834</v>
      </c>
      <c r="BS417" s="43" t="s">
        <v>558</v>
      </c>
      <c r="BT417" s="43" t="s">
        <v>2401</v>
      </c>
      <c r="BU417" s="43"/>
      <c r="BV417" s="43"/>
      <c r="BW417" s="243">
        <v>37738</v>
      </c>
      <c r="BX417" s="243"/>
      <c r="BY417" s="48" t="s">
        <v>451</v>
      </c>
      <c r="BZ417" s="43">
        <v>5.7</v>
      </c>
      <c r="CA417" s="43" t="s">
        <v>1396</v>
      </c>
      <c r="CD417" s="124" t="s">
        <v>1397</v>
      </c>
      <c r="CE417" s="43">
        <v>12595</v>
      </c>
      <c r="CF417" s="43" t="s">
        <v>1280</v>
      </c>
      <c r="CG417" s="251">
        <v>37738</v>
      </c>
      <c r="CH417" s="126"/>
      <c r="CK417" s="39" t="s">
        <v>451</v>
      </c>
      <c r="CL417" s="43">
        <v>150</v>
      </c>
      <c r="CM417" s="43" t="s">
        <v>1396</v>
      </c>
      <c r="CP417" s="43" t="s">
        <v>1397</v>
      </c>
      <c r="CQ417" s="43">
        <v>1347</v>
      </c>
      <c r="DR417" s="38"/>
    </row>
    <row r="418" spans="1:122" s="39" customFormat="1" hidden="1" x14ac:dyDescent="0.2">
      <c r="A418" s="44" t="str">
        <f t="shared" si="147"/>
        <v>Endicott</v>
      </c>
      <c r="B418" s="44" t="str">
        <f t="shared" si="162"/>
        <v>1,1,2-Trichloro-1,2,2-trifluoroethane</v>
      </c>
      <c r="C418" s="38" t="s">
        <v>2587</v>
      </c>
      <c r="D418" s="38" t="str">
        <f t="shared" si="161"/>
        <v>LS</v>
      </c>
      <c r="E418" s="44" t="s">
        <v>372</v>
      </c>
      <c r="F418" s="155" t="str">
        <f t="shared" si="153"/>
        <v>Multiuse 024</v>
      </c>
      <c r="G418" s="44" t="str">
        <f t="shared" si="148"/>
        <v>multiuse</v>
      </c>
      <c r="H418" s="44" t="str">
        <f t="shared" si="149"/>
        <v/>
      </c>
      <c r="I418" s="38"/>
      <c r="J418" s="38"/>
      <c r="K418" s="38"/>
      <c r="L418" s="44"/>
      <c r="M418" s="38" t="str">
        <f t="shared" si="163"/>
        <v>Y</v>
      </c>
      <c r="N418" s="38" t="str">
        <f t="shared" si="150"/>
        <v>n</v>
      </c>
      <c r="O418" s="38" t="str">
        <f t="shared" si="165"/>
        <v>Y</v>
      </c>
      <c r="P418" s="38"/>
      <c r="Q418" s="38"/>
      <c r="R418" s="38"/>
      <c r="S418" s="38"/>
      <c r="T418" s="38"/>
      <c r="U418" s="38"/>
      <c r="V418" s="38"/>
      <c r="W418" s="38"/>
      <c r="X418" s="38"/>
      <c r="Y418" s="38" t="str">
        <f t="shared" si="164"/>
        <v>Y</v>
      </c>
      <c r="Z418" s="38" t="str">
        <f t="shared" si="151"/>
        <v>n</v>
      </c>
      <c r="AA418" s="38" t="str">
        <f t="shared" si="166"/>
        <v>Y</v>
      </c>
      <c r="AC418" s="59">
        <v>12</v>
      </c>
      <c r="AD418" s="204">
        <v>6.9166666666666668E-2</v>
      </c>
      <c r="AE418" s="38">
        <v>1</v>
      </c>
      <c r="AF418" s="38">
        <v>0</v>
      </c>
      <c r="AG418" s="125"/>
      <c r="AI418" s="123"/>
      <c r="AJ418" s="40">
        <f t="shared" ref="AJ418:AJ481" si="167">IF(CL418="","",IF(CM418="mg/m3",1000*CL418,IF(CM418="ppbv",CL418*INDEX(ppbv_ug_m3,MATCH(BS418,ChemName,0)),CL418)))</f>
        <v>12</v>
      </c>
      <c r="AK418" s="40"/>
      <c r="AL418" s="40"/>
      <c r="AM418" s="40">
        <f t="shared" si="154"/>
        <v>0.83</v>
      </c>
      <c r="AN418" s="39">
        <f t="shared" si="152"/>
        <v>1.8</v>
      </c>
      <c r="AO418" s="204"/>
      <c r="AP418" s="204">
        <f t="shared" ref="AP418:AP481" si="168">IF(AJ418="","",AM418/AJ418)</f>
        <v>6.9166666666666668E-2</v>
      </c>
      <c r="AQ418" s="45"/>
      <c r="AR418" s="45"/>
      <c r="AS418" s="115"/>
      <c r="AT418" s="115"/>
      <c r="AU418" s="115">
        <f t="shared" si="155"/>
        <v>1</v>
      </c>
      <c r="AV418" s="115">
        <f t="shared" si="156"/>
        <v>0</v>
      </c>
      <c r="AY418" s="115"/>
      <c r="AZ418" s="115"/>
      <c r="BA418" s="43">
        <v>32</v>
      </c>
      <c r="BB418" s="43" t="s">
        <v>2013</v>
      </c>
      <c r="BC418" s="48" t="s">
        <v>1403</v>
      </c>
      <c r="BE418" s="37" t="s">
        <v>2345</v>
      </c>
      <c r="BG418" s="43">
        <v>318</v>
      </c>
      <c r="BH418" s="43" t="s">
        <v>833</v>
      </c>
      <c r="BJ418" s="43" t="s">
        <v>817</v>
      </c>
      <c r="BP418" s="48" t="s">
        <v>1406</v>
      </c>
      <c r="BQ418" s="43" t="s">
        <v>834</v>
      </c>
      <c r="BS418" s="43" t="s">
        <v>1132</v>
      </c>
      <c r="BT418" s="43" t="s">
        <v>1990</v>
      </c>
      <c r="BU418" s="43"/>
      <c r="BV418" s="43"/>
      <c r="BW418" s="243">
        <v>37738</v>
      </c>
      <c r="BX418" s="243"/>
      <c r="BY418" s="48" t="s">
        <v>451</v>
      </c>
      <c r="BZ418" s="43">
        <v>0.83</v>
      </c>
      <c r="CA418" s="43" t="s">
        <v>1396</v>
      </c>
      <c r="CD418" s="124" t="s">
        <v>1397</v>
      </c>
      <c r="CE418" s="43">
        <v>12633</v>
      </c>
      <c r="CF418" s="43" t="s">
        <v>1990</v>
      </c>
      <c r="CG418" s="251">
        <v>37738</v>
      </c>
      <c r="CH418" s="126"/>
      <c r="CK418" s="39" t="s">
        <v>451</v>
      </c>
      <c r="CL418" s="43">
        <v>12</v>
      </c>
      <c r="CM418" s="43" t="s">
        <v>1396</v>
      </c>
      <c r="CP418" s="43" t="s">
        <v>1397</v>
      </c>
      <c r="CQ418" s="43">
        <v>1454</v>
      </c>
      <c r="DR418" s="38"/>
    </row>
    <row r="419" spans="1:122" s="39" customFormat="1" hidden="1" x14ac:dyDescent="0.2">
      <c r="A419" s="44" t="str">
        <f t="shared" si="147"/>
        <v>Endicott</v>
      </c>
      <c r="B419" s="44" t="str">
        <f t="shared" si="162"/>
        <v>Tetrachloroethylene</v>
      </c>
      <c r="C419" s="38" t="s">
        <v>2587</v>
      </c>
      <c r="D419" s="38" t="str">
        <f t="shared" si="161"/>
        <v>LS</v>
      </c>
      <c r="E419" s="44" t="s">
        <v>372</v>
      </c>
      <c r="F419" s="155" t="str">
        <f t="shared" si="153"/>
        <v>Multiuse 024</v>
      </c>
      <c r="G419" s="44" t="str">
        <f t="shared" si="148"/>
        <v>multiuse</v>
      </c>
      <c r="H419" s="44" t="str">
        <f t="shared" si="149"/>
        <v/>
      </c>
      <c r="I419" s="38"/>
      <c r="J419" s="38"/>
      <c r="K419" s="38"/>
      <c r="L419" s="44"/>
      <c r="M419" s="38" t="str">
        <f t="shared" si="163"/>
        <v>Y</v>
      </c>
      <c r="N419" s="38" t="str">
        <f t="shared" si="150"/>
        <v>Y</v>
      </c>
      <c r="O419" s="38" t="str">
        <f t="shared" si="165"/>
        <v>Y</v>
      </c>
      <c r="P419" s="38"/>
      <c r="Q419" s="38"/>
      <c r="R419" s="38"/>
      <c r="S419" s="38"/>
      <c r="T419" s="38"/>
      <c r="U419" s="38"/>
      <c r="V419" s="38"/>
      <c r="W419" s="38"/>
      <c r="X419" s="38"/>
      <c r="Y419" s="38" t="str">
        <f t="shared" si="164"/>
        <v>Y</v>
      </c>
      <c r="Z419" s="38" t="str">
        <f t="shared" si="151"/>
        <v>Y</v>
      </c>
      <c r="AA419" s="38" t="str">
        <f t="shared" si="166"/>
        <v>Y</v>
      </c>
      <c r="AC419" s="59">
        <v>2600</v>
      </c>
      <c r="AD419" s="204">
        <v>0.13076923076923078</v>
      </c>
      <c r="AE419" s="38">
        <v>1</v>
      </c>
      <c r="AF419" s="38">
        <v>0</v>
      </c>
      <c r="AG419" s="125"/>
      <c r="AI419" s="123"/>
      <c r="AJ419" s="40">
        <f t="shared" si="167"/>
        <v>2600</v>
      </c>
      <c r="AK419" s="40"/>
      <c r="AL419" s="40"/>
      <c r="AM419" s="40">
        <f t="shared" si="154"/>
        <v>340</v>
      </c>
      <c r="AN419" s="39">
        <f t="shared" si="152"/>
        <v>3.8</v>
      </c>
      <c r="AO419" s="204"/>
      <c r="AP419" s="204">
        <f t="shared" si="168"/>
        <v>0.13076923076923078</v>
      </c>
      <c r="AQ419" s="45"/>
      <c r="AR419" s="45"/>
      <c r="AS419" s="115"/>
      <c r="AT419" s="115"/>
      <c r="AU419" s="115">
        <f t="shared" si="155"/>
        <v>1</v>
      </c>
      <c r="AV419" s="115">
        <f t="shared" si="156"/>
        <v>0</v>
      </c>
      <c r="AY419" s="115"/>
      <c r="AZ419" s="115"/>
      <c r="BA419" s="43">
        <v>32</v>
      </c>
      <c r="BB419" s="43" t="s">
        <v>2013</v>
      </c>
      <c r="BC419" s="48" t="s">
        <v>1403</v>
      </c>
      <c r="BE419" s="37" t="s">
        <v>2345</v>
      </c>
      <c r="BG419" s="43">
        <v>318</v>
      </c>
      <c r="BH419" s="43" t="s">
        <v>833</v>
      </c>
      <c r="BJ419" s="43" t="s">
        <v>817</v>
      </c>
      <c r="BP419" s="48" t="s">
        <v>1406</v>
      </c>
      <c r="BQ419" s="43" t="s">
        <v>834</v>
      </c>
      <c r="BS419" s="43" t="s">
        <v>2057</v>
      </c>
      <c r="BT419" s="43" t="s">
        <v>1990</v>
      </c>
      <c r="BU419" s="43"/>
      <c r="BV419" s="43"/>
      <c r="BW419" s="243">
        <v>37738</v>
      </c>
      <c r="BX419" s="243"/>
      <c r="BY419" s="48" t="s">
        <v>451</v>
      </c>
      <c r="BZ419" s="43">
        <v>340</v>
      </c>
      <c r="CA419" s="43" t="s">
        <v>1396</v>
      </c>
      <c r="CD419" s="124" t="s">
        <v>1397</v>
      </c>
      <c r="CE419" s="43">
        <v>12635</v>
      </c>
      <c r="CF419" s="43" t="s">
        <v>1990</v>
      </c>
      <c r="CG419" s="251">
        <v>37738</v>
      </c>
      <c r="CH419" s="126"/>
      <c r="CK419" s="39" t="s">
        <v>451</v>
      </c>
      <c r="CL419" s="43">
        <v>2600</v>
      </c>
      <c r="CM419" s="43" t="s">
        <v>1396</v>
      </c>
      <c r="CP419" s="43" t="s">
        <v>1397</v>
      </c>
      <c r="CQ419" s="43">
        <v>1182</v>
      </c>
      <c r="DR419" s="38"/>
    </row>
    <row r="420" spans="1:122" s="39" customFormat="1" hidden="1" x14ac:dyDescent="0.2">
      <c r="A420" s="44" t="str">
        <f t="shared" si="147"/>
        <v>Endicott</v>
      </c>
      <c r="B420" s="44" t="str">
        <f t="shared" si="162"/>
        <v>Tetrachloroethylene</v>
      </c>
      <c r="C420" s="38" t="s">
        <v>2587</v>
      </c>
      <c r="D420" s="38" t="str">
        <f t="shared" si="161"/>
        <v>LS</v>
      </c>
      <c r="E420" s="44" t="s">
        <v>372</v>
      </c>
      <c r="F420" s="155" t="str">
        <f t="shared" si="153"/>
        <v>Multiuse 024</v>
      </c>
      <c r="G420" s="44" t="str">
        <f t="shared" si="148"/>
        <v>multiuse</v>
      </c>
      <c r="H420" s="44" t="str">
        <f t="shared" si="149"/>
        <v/>
      </c>
      <c r="I420" s="38"/>
      <c r="J420" s="38"/>
      <c r="K420" s="38"/>
      <c r="L420" s="44"/>
      <c r="M420" s="38" t="str">
        <f t="shared" si="163"/>
        <v>Y</v>
      </c>
      <c r="N420" s="38" t="str">
        <f t="shared" si="150"/>
        <v>Y</v>
      </c>
      <c r="O420" s="38" t="str">
        <f t="shared" si="165"/>
        <v>Y</v>
      </c>
      <c r="P420" s="38"/>
      <c r="Q420" s="38"/>
      <c r="R420" s="38"/>
      <c r="S420" s="38"/>
      <c r="T420" s="38"/>
      <c r="U420" s="38"/>
      <c r="V420" s="38"/>
      <c r="W420" s="38"/>
      <c r="X420" s="38"/>
      <c r="Y420" s="38" t="str">
        <f t="shared" si="164"/>
        <v>Y</v>
      </c>
      <c r="Z420" s="38" t="str">
        <f t="shared" si="151"/>
        <v>Y</v>
      </c>
      <c r="AA420" s="38" t="str">
        <f t="shared" si="166"/>
        <v>Y</v>
      </c>
      <c r="AC420" s="59">
        <v>130000</v>
      </c>
      <c r="AD420" s="204">
        <v>2.6153846153846153E-3</v>
      </c>
      <c r="AE420" s="38">
        <v>1</v>
      </c>
      <c r="AF420" s="38">
        <v>0</v>
      </c>
      <c r="AG420" s="125"/>
      <c r="AI420" s="123"/>
      <c r="AJ420" s="40">
        <f t="shared" si="167"/>
        <v>130000</v>
      </c>
      <c r="AK420" s="40"/>
      <c r="AL420" s="40"/>
      <c r="AM420" s="40">
        <f t="shared" si="154"/>
        <v>340</v>
      </c>
      <c r="AN420" s="39">
        <f t="shared" si="152"/>
        <v>3.8</v>
      </c>
      <c r="AO420" s="204"/>
      <c r="AP420" s="204">
        <f t="shared" si="168"/>
        <v>2.6153846153846153E-3</v>
      </c>
      <c r="AQ420" s="45"/>
      <c r="AR420" s="45"/>
      <c r="AS420" s="115"/>
      <c r="AT420" s="115"/>
      <c r="AU420" s="115">
        <f t="shared" si="155"/>
        <v>1</v>
      </c>
      <c r="AV420" s="115">
        <f t="shared" si="156"/>
        <v>0</v>
      </c>
      <c r="AY420" s="115"/>
      <c r="AZ420" s="115"/>
      <c r="BA420" s="43">
        <v>32</v>
      </c>
      <c r="BB420" s="43" t="s">
        <v>2013</v>
      </c>
      <c r="BC420" s="48" t="s">
        <v>1403</v>
      </c>
      <c r="BE420" s="37" t="s">
        <v>2345</v>
      </c>
      <c r="BG420" s="43">
        <v>318</v>
      </c>
      <c r="BH420" s="43" t="s">
        <v>833</v>
      </c>
      <c r="BJ420" s="43" t="s">
        <v>817</v>
      </c>
      <c r="BP420" s="48" t="s">
        <v>1406</v>
      </c>
      <c r="BQ420" s="43" t="s">
        <v>834</v>
      </c>
      <c r="BS420" s="43" t="s">
        <v>2057</v>
      </c>
      <c r="BT420" s="43" t="s">
        <v>1990</v>
      </c>
      <c r="BU420" s="43"/>
      <c r="BV420" s="43"/>
      <c r="BW420" s="243">
        <v>37738</v>
      </c>
      <c r="BX420" s="243"/>
      <c r="BY420" s="48" t="s">
        <v>451</v>
      </c>
      <c r="BZ420" s="43">
        <v>340</v>
      </c>
      <c r="CA420" s="43" t="s">
        <v>1396</v>
      </c>
      <c r="CD420" s="124" t="s">
        <v>1397</v>
      </c>
      <c r="CE420" s="43">
        <v>12635</v>
      </c>
      <c r="CF420" s="43" t="s">
        <v>2648</v>
      </c>
      <c r="CG420" s="251">
        <v>37738</v>
      </c>
      <c r="CH420" s="126"/>
      <c r="CK420" s="39" t="s">
        <v>451</v>
      </c>
      <c r="CL420" s="43">
        <v>130000</v>
      </c>
      <c r="CM420" s="43" t="s">
        <v>1396</v>
      </c>
      <c r="CP420" s="43" t="s">
        <v>1397</v>
      </c>
      <c r="CQ420" s="43">
        <v>1981</v>
      </c>
      <c r="DR420" s="38"/>
    </row>
    <row r="421" spans="1:122" s="39" customFormat="1" hidden="1" x14ac:dyDescent="0.2">
      <c r="A421" s="44" t="str">
        <f t="shared" si="147"/>
        <v>Endicott</v>
      </c>
      <c r="B421" s="44" t="str">
        <f t="shared" si="162"/>
        <v>Tetrachloroethylene</v>
      </c>
      <c r="C421" s="38" t="s">
        <v>2587</v>
      </c>
      <c r="D421" s="38" t="str">
        <f t="shared" si="161"/>
        <v>LS</v>
      </c>
      <c r="E421" s="44" t="s">
        <v>372</v>
      </c>
      <c r="F421" s="155" t="str">
        <f t="shared" si="153"/>
        <v>Multiuse 024</v>
      </c>
      <c r="G421" s="44" t="str">
        <f t="shared" si="148"/>
        <v>multiuse</v>
      </c>
      <c r="H421" s="44" t="str">
        <f t="shared" si="149"/>
        <v/>
      </c>
      <c r="I421" s="38"/>
      <c r="J421" s="38"/>
      <c r="K421" s="38"/>
      <c r="L421" s="44"/>
      <c r="M421" s="38" t="str">
        <f t="shared" si="163"/>
        <v>Y</v>
      </c>
      <c r="N421" s="38" t="str">
        <f t="shared" si="150"/>
        <v>Y</v>
      </c>
      <c r="O421" s="38" t="str">
        <f t="shared" si="165"/>
        <v>Y</v>
      </c>
      <c r="P421" s="38"/>
      <c r="Q421" s="38"/>
      <c r="R421" s="38"/>
      <c r="S421" s="38"/>
      <c r="T421" s="38"/>
      <c r="U421" s="38"/>
      <c r="V421" s="38"/>
      <c r="W421" s="38"/>
      <c r="X421" s="38"/>
      <c r="Y421" s="38" t="str">
        <f t="shared" si="164"/>
        <v>Y</v>
      </c>
      <c r="Z421" s="38" t="str">
        <f t="shared" si="151"/>
        <v>Y</v>
      </c>
      <c r="AA421" s="38" t="str">
        <f t="shared" si="166"/>
        <v>Y</v>
      </c>
      <c r="AC421" s="59">
        <v>25000</v>
      </c>
      <c r="AD421" s="204">
        <v>7.1999999999999995E-2</v>
      </c>
      <c r="AE421" s="38">
        <v>1</v>
      </c>
      <c r="AF421" s="38">
        <v>0</v>
      </c>
      <c r="AG421" s="125"/>
      <c r="AI421" s="123"/>
      <c r="AJ421" s="40">
        <f t="shared" si="167"/>
        <v>25000</v>
      </c>
      <c r="AK421" s="40"/>
      <c r="AL421" s="40"/>
      <c r="AM421" s="40">
        <f t="shared" si="154"/>
        <v>1800</v>
      </c>
      <c r="AN421" s="39">
        <f t="shared" si="152"/>
        <v>3.8</v>
      </c>
      <c r="AO421" s="204"/>
      <c r="AP421" s="204">
        <f t="shared" si="168"/>
        <v>7.1999999999999995E-2</v>
      </c>
      <c r="AQ421" s="45"/>
      <c r="AR421" s="45"/>
      <c r="AS421" s="115"/>
      <c r="AT421" s="115"/>
      <c r="AU421" s="115">
        <f t="shared" si="155"/>
        <v>1</v>
      </c>
      <c r="AV421" s="115">
        <f t="shared" si="156"/>
        <v>0</v>
      </c>
      <c r="AY421" s="115"/>
      <c r="AZ421" s="115"/>
      <c r="BA421" s="43">
        <v>32</v>
      </c>
      <c r="BB421" s="43" t="s">
        <v>2013</v>
      </c>
      <c r="BC421" s="48" t="s">
        <v>1403</v>
      </c>
      <c r="BE421" s="37" t="s">
        <v>2345</v>
      </c>
      <c r="BG421" s="43">
        <v>318</v>
      </c>
      <c r="BH421" s="43" t="s">
        <v>833</v>
      </c>
      <c r="BJ421" s="43" t="s">
        <v>817</v>
      </c>
      <c r="BP421" s="48" t="s">
        <v>1406</v>
      </c>
      <c r="BQ421" s="43" t="s">
        <v>834</v>
      </c>
      <c r="BS421" s="43" t="s">
        <v>2057</v>
      </c>
      <c r="BT421" s="43" t="s">
        <v>2401</v>
      </c>
      <c r="BU421" s="43"/>
      <c r="BV421" s="43"/>
      <c r="BW421" s="243">
        <v>37738</v>
      </c>
      <c r="BX421" s="243"/>
      <c r="BY421" s="48" t="s">
        <v>451</v>
      </c>
      <c r="BZ421" s="43">
        <v>1800</v>
      </c>
      <c r="CA421" s="43" t="s">
        <v>1396</v>
      </c>
      <c r="CD421" s="124" t="s">
        <v>1397</v>
      </c>
      <c r="CE421" s="43">
        <v>12602</v>
      </c>
      <c r="CF421" s="43" t="s">
        <v>1280</v>
      </c>
      <c r="CG421" s="251">
        <v>37738</v>
      </c>
      <c r="CH421" s="126"/>
      <c r="CK421" s="39" t="s">
        <v>451</v>
      </c>
      <c r="CL421" s="43">
        <v>25000</v>
      </c>
      <c r="CM421" s="43" t="s">
        <v>1396</v>
      </c>
      <c r="CP421" s="43" t="s">
        <v>1397</v>
      </c>
      <c r="CQ421" s="43">
        <v>1180</v>
      </c>
      <c r="DR421" s="38"/>
    </row>
    <row r="422" spans="1:122" s="39" customFormat="1" hidden="1" x14ac:dyDescent="0.2">
      <c r="A422" s="44" t="str">
        <f t="shared" si="147"/>
        <v>Endicott</v>
      </c>
      <c r="B422" s="44" t="str">
        <f t="shared" si="162"/>
        <v>Tetrachloroethylene</v>
      </c>
      <c r="C422" s="38" t="s">
        <v>2587</v>
      </c>
      <c r="D422" s="38" t="str">
        <f t="shared" si="161"/>
        <v>LS</v>
      </c>
      <c r="E422" s="44" t="s">
        <v>372</v>
      </c>
      <c r="F422" s="155" t="str">
        <f t="shared" si="153"/>
        <v>Multiuse 024</v>
      </c>
      <c r="G422" s="44" t="str">
        <f t="shared" si="148"/>
        <v>multiuse</v>
      </c>
      <c r="H422" s="44" t="str">
        <f t="shared" si="149"/>
        <v/>
      </c>
      <c r="I422" s="38"/>
      <c r="J422" s="38"/>
      <c r="K422" s="38"/>
      <c r="L422" s="44"/>
      <c r="M422" s="38" t="str">
        <f t="shared" si="163"/>
        <v>Y</v>
      </c>
      <c r="N422" s="38" t="str">
        <f t="shared" si="150"/>
        <v>Y</v>
      </c>
      <c r="O422" s="38" t="str">
        <f t="shared" si="165"/>
        <v>Y</v>
      </c>
      <c r="P422" s="38"/>
      <c r="Q422" s="38"/>
      <c r="R422" s="38"/>
      <c r="S422" s="38"/>
      <c r="T422" s="38"/>
      <c r="U422" s="38"/>
      <c r="V422" s="38"/>
      <c r="W422" s="38"/>
      <c r="X422" s="38"/>
      <c r="Y422" s="38" t="str">
        <f t="shared" si="164"/>
        <v>Y</v>
      </c>
      <c r="Z422" s="38" t="str">
        <f t="shared" si="151"/>
        <v>Y</v>
      </c>
      <c r="AA422" s="38" t="str">
        <f t="shared" si="166"/>
        <v>Y</v>
      </c>
      <c r="AC422" s="59">
        <v>130000</v>
      </c>
      <c r="AD422" s="204">
        <v>1.5384615384615385E-3</v>
      </c>
      <c r="AE422" s="38">
        <v>1</v>
      </c>
      <c r="AF422" s="38">
        <v>0</v>
      </c>
      <c r="AG422" s="125"/>
      <c r="AI422" s="123"/>
      <c r="AJ422" s="40">
        <f t="shared" si="167"/>
        <v>130000</v>
      </c>
      <c r="AK422" s="40"/>
      <c r="AL422" s="40"/>
      <c r="AM422" s="40">
        <f t="shared" si="154"/>
        <v>200</v>
      </c>
      <c r="AN422" s="39">
        <f t="shared" si="152"/>
        <v>3.8</v>
      </c>
      <c r="AO422" s="204"/>
      <c r="AP422" s="204">
        <f t="shared" si="168"/>
        <v>1.5384615384615385E-3</v>
      </c>
      <c r="AQ422" s="45"/>
      <c r="AR422" s="45"/>
      <c r="AS422" s="115"/>
      <c r="AT422" s="115"/>
      <c r="AU422" s="115">
        <f t="shared" si="155"/>
        <v>1</v>
      </c>
      <c r="AV422" s="115">
        <f t="shared" si="156"/>
        <v>0</v>
      </c>
      <c r="AY422" s="115"/>
      <c r="AZ422" s="115"/>
      <c r="BA422" s="43">
        <v>32</v>
      </c>
      <c r="BB422" s="43" t="s">
        <v>2013</v>
      </c>
      <c r="BC422" s="48" t="s">
        <v>1403</v>
      </c>
      <c r="BE422" s="37" t="s">
        <v>2345</v>
      </c>
      <c r="BG422" s="43">
        <v>318</v>
      </c>
      <c r="BH422" s="43" t="s">
        <v>833</v>
      </c>
      <c r="BJ422" s="43" t="s">
        <v>817</v>
      </c>
      <c r="BP422" s="48" t="s">
        <v>1406</v>
      </c>
      <c r="BQ422" s="43" t="s">
        <v>834</v>
      </c>
      <c r="BS422" s="43" t="s">
        <v>2057</v>
      </c>
      <c r="BT422" s="43" t="s">
        <v>720</v>
      </c>
      <c r="BU422" s="43"/>
      <c r="BV422" s="43"/>
      <c r="BW422" s="243">
        <v>37738</v>
      </c>
      <c r="BX422" s="243"/>
      <c r="BY422" s="48" t="s">
        <v>451</v>
      </c>
      <c r="BZ422" s="43">
        <v>200</v>
      </c>
      <c r="CA422" s="43" t="s">
        <v>1396</v>
      </c>
      <c r="CD422" s="124" t="s">
        <v>1397</v>
      </c>
      <c r="CE422" s="43">
        <v>12624</v>
      </c>
      <c r="CF422" s="43" t="s">
        <v>2648</v>
      </c>
      <c r="CG422" s="251">
        <v>37738</v>
      </c>
      <c r="CH422" s="126"/>
      <c r="CK422" s="39" t="s">
        <v>451</v>
      </c>
      <c r="CL422" s="43">
        <v>130000</v>
      </c>
      <c r="CM422" s="43" t="s">
        <v>1396</v>
      </c>
      <c r="CP422" s="43" t="s">
        <v>1397</v>
      </c>
      <c r="CQ422" s="43">
        <v>1181</v>
      </c>
      <c r="DR422" s="38"/>
    </row>
    <row r="423" spans="1:122" s="39" customFormat="1" hidden="1" x14ac:dyDescent="0.2">
      <c r="A423" s="44" t="str">
        <f t="shared" si="147"/>
        <v>Endicott</v>
      </c>
      <c r="B423" s="44" t="str">
        <f t="shared" si="162"/>
        <v>Trichloroethylene</v>
      </c>
      <c r="C423" s="38" t="s">
        <v>2587</v>
      </c>
      <c r="D423" s="38" t="str">
        <f t="shared" si="161"/>
        <v>LS</v>
      </c>
      <c r="E423" s="44" t="s">
        <v>372</v>
      </c>
      <c r="F423" s="155" t="str">
        <f t="shared" si="153"/>
        <v>Multiuse 024</v>
      </c>
      <c r="G423" s="44" t="str">
        <f t="shared" si="148"/>
        <v>multiuse</v>
      </c>
      <c r="H423" s="44" t="str">
        <f t="shared" si="149"/>
        <v/>
      </c>
      <c r="I423" s="38"/>
      <c r="J423" s="38"/>
      <c r="K423" s="38"/>
      <c r="L423" s="44"/>
      <c r="M423" s="38" t="str">
        <f t="shared" si="163"/>
        <v>Y</v>
      </c>
      <c r="N423" s="38" t="str">
        <f t="shared" si="150"/>
        <v>Y</v>
      </c>
      <c r="O423" s="38" t="str">
        <f t="shared" si="165"/>
        <v>Y</v>
      </c>
      <c r="P423" s="38"/>
      <c r="Q423" s="38"/>
      <c r="R423" s="38"/>
      <c r="S423" s="38"/>
      <c r="T423" s="38"/>
      <c r="U423" s="38"/>
      <c r="V423" s="38"/>
      <c r="W423" s="38"/>
      <c r="X423" s="38"/>
      <c r="Y423" s="38" t="str">
        <f t="shared" si="164"/>
        <v>Y</v>
      </c>
      <c r="Z423" s="38" t="str">
        <f t="shared" si="151"/>
        <v>Y</v>
      </c>
      <c r="AA423" s="38" t="str">
        <f t="shared" si="166"/>
        <v>Y</v>
      </c>
      <c r="AC423" s="59">
        <v>30</v>
      </c>
      <c r="AD423" s="204">
        <v>0.28000000000000003</v>
      </c>
      <c r="AE423" s="38">
        <v>1</v>
      </c>
      <c r="AF423" s="38">
        <v>0</v>
      </c>
      <c r="AG423" s="125"/>
      <c r="AI423" s="123"/>
      <c r="AJ423" s="40">
        <f t="shared" si="167"/>
        <v>30</v>
      </c>
      <c r="AK423" s="40"/>
      <c r="AL423" s="40"/>
      <c r="AM423" s="40">
        <f t="shared" si="154"/>
        <v>8.4</v>
      </c>
      <c r="AN423" s="39">
        <f t="shared" si="152"/>
        <v>0.5</v>
      </c>
      <c r="AO423" s="204"/>
      <c r="AP423" s="204">
        <f t="shared" si="168"/>
        <v>0.28000000000000003</v>
      </c>
      <c r="AQ423" s="45"/>
      <c r="AR423" s="45"/>
      <c r="AS423" s="115"/>
      <c r="AT423" s="115"/>
      <c r="AU423" s="115">
        <f t="shared" si="155"/>
        <v>1</v>
      </c>
      <c r="AV423" s="115">
        <f t="shared" si="156"/>
        <v>0</v>
      </c>
      <c r="AY423" s="115"/>
      <c r="AZ423" s="115"/>
      <c r="BA423" s="43">
        <v>32</v>
      </c>
      <c r="BB423" s="43" t="s">
        <v>2013</v>
      </c>
      <c r="BC423" s="48" t="s">
        <v>1403</v>
      </c>
      <c r="BE423" s="37" t="s">
        <v>2345</v>
      </c>
      <c r="BG423" s="43">
        <v>318</v>
      </c>
      <c r="BH423" s="43" t="s">
        <v>833</v>
      </c>
      <c r="BJ423" s="43" t="s">
        <v>817</v>
      </c>
      <c r="BP423" s="48" t="s">
        <v>1406</v>
      </c>
      <c r="BQ423" s="43" t="s">
        <v>834</v>
      </c>
      <c r="BS423" s="43" t="s">
        <v>1393</v>
      </c>
      <c r="BT423" s="43" t="s">
        <v>1990</v>
      </c>
      <c r="BU423" s="43"/>
      <c r="BV423" s="43"/>
      <c r="BW423" s="243">
        <v>37738</v>
      </c>
      <c r="BX423" s="243"/>
      <c r="BY423" s="48" t="s">
        <v>451</v>
      </c>
      <c r="BZ423" s="43">
        <v>8.4</v>
      </c>
      <c r="CA423" s="43" t="s">
        <v>1396</v>
      </c>
      <c r="CD423" s="124" t="s">
        <v>1397</v>
      </c>
      <c r="CE423" s="43">
        <v>12637</v>
      </c>
      <c r="CF423" s="43" t="s">
        <v>1990</v>
      </c>
      <c r="CG423" s="251">
        <v>37738</v>
      </c>
      <c r="CH423" s="126"/>
      <c r="CK423" s="39" t="s">
        <v>451</v>
      </c>
      <c r="CL423" s="43">
        <v>30</v>
      </c>
      <c r="CM423" s="43" t="s">
        <v>1396</v>
      </c>
      <c r="CP423" s="43" t="s">
        <v>1397</v>
      </c>
      <c r="CQ423" s="43">
        <v>1253</v>
      </c>
      <c r="DR423" s="38"/>
    </row>
    <row r="424" spans="1:122" s="39" customFormat="1" hidden="1" x14ac:dyDescent="0.2">
      <c r="A424" s="44" t="str">
        <f t="shared" si="147"/>
        <v>Endicott</v>
      </c>
      <c r="B424" s="44" t="str">
        <f t="shared" si="162"/>
        <v>1,1,1-Trichloroethane</v>
      </c>
      <c r="C424" s="38" t="s">
        <v>2587</v>
      </c>
      <c r="D424" s="38" t="str">
        <f t="shared" si="161"/>
        <v>LS</v>
      </c>
      <c r="E424" s="44" t="s">
        <v>372</v>
      </c>
      <c r="F424" s="155" t="str">
        <f t="shared" si="153"/>
        <v>Multiuse 025</v>
      </c>
      <c r="G424" s="44" t="str">
        <f t="shared" si="148"/>
        <v>multiuse</v>
      </c>
      <c r="H424" s="44" t="str">
        <f t="shared" si="149"/>
        <v/>
      </c>
      <c r="I424" s="38"/>
      <c r="J424" s="38"/>
      <c r="K424" s="38"/>
      <c r="L424" s="44"/>
      <c r="M424" s="38" t="str">
        <f t="shared" si="163"/>
        <v>Y</v>
      </c>
      <c r="N424" s="38" t="str">
        <f t="shared" si="150"/>
        <v>n</v>
      </c>
      <c r="O424" s="38" t="str">
        <f t="shared" si="165"/>
        <v>Y</v>
      </c>
      <c r="P424" s="38"/>
      <c r="Q424" s="38"/>
      <c r="R424" s="38"/>
      <c r="S424" s="38"/>
      <c r="T424" s="38"/>
      <c r="U424" s="38"/>
      <c r="V424" s="38"/>
      <c r="W424" s="38"/>
      <c r="X424" s="38"/>
      <c r="Y424" s="38" t="str">
        <f t="shared" si="164"/>
        <v>Y</v>
      </c>
      <c r="Z424" s="38" t="str">
        <f t="shared" si="151"/>
        <v>n</v>
      </c>
      <c r="AA424" s="38" t="str">
        <f t="shared" si="166"/>
        <v>Y</v>
      </c>
      <c r="AC424" s="59">
        <v>4</v>
      </c>
      <c r="AD424" s="204">
        <v>6.25E-2</v>
      </c>
      <c r="AE424" s="38">
        <v>1</v>
      </c>
      <c r="AF424" s="38">
        <v>0</v>
      </c>
      <c r="AG424" s="125"/>
      <c r="AI424" s="123"/>
      <c r="AJ424" s="40">
        <f t="shared" si="167"/>
        <v>4</v>
      </c>
      <c r="AK424" s="40"/>
      <c r="AL424" s="40"/>
      <c r="AM424" s="40">
        <f t="shared" si="154"/>
        <v>0.25</v>
      </c>
      <c r="AN424" s="39">
        <f t="shared" si="152"/>
        <v>3.1</v>
      </c>
      <c r="AO424" s="204"/>
      <c r="AP424" s="204">
        <f t="shared" si="168"/>
        <v>6.25E-2</v>
      </c>
      <c r="AQ424" s="45"/>
      <c r="AR424" s="45"/>
      <c r="AS424" s="115"/>
      <c r="AT424" s="115"/>
      <c r="AU424" s="115">
        <f t="shared" si="155"/>
        <v>1</v>
      </c>
      <c r="AV424" s="115">
        <f t="shared" si="156"/>
        <v>0</v>
      </c>
      <c r="AY424" s="115"/>
      <c r="AZ424" s="115"/>
      <c r="BA424" s="43">
        <v>32</v>
      </c>
      <c r="BB424" s="43" t="s">
        <v>2013</v>
      </c>
      <c r="BC424" s="48" t="s">
        <v>1403</v>
      </c>
      <c r="BE424" s="37" t="s">
        <v>2345</v>
      </c>
      <c r="BG424" s="43">
        <v>319</v>
      </c>
      <c r="BH424" s="43" t="s">
        <v>721</v>
      </c>
      <c r="BJ424" s="43" t="s">
        <v>817</v>
      </c>
      <c r="BP424" s="48" t="s">
        <v>1406</v>
      </c>
      <c r="BQ424" s="43" t="s">
        <v>722</v>
      </c>
      <c r="BS424" s="43" t="s">
        <v>558</v>
      </c>
      <c r="BT424" s="43" t="s">
        <v>1990</v>
      </c>
      <c r="BU424" s="43"/>
      <c r="BV424" s="43"/>
      <c r="BW424" s="243">
        <v>37740</v>
      </c>
      <c r="BX424" s="243"/>
      <c r="BY424" s="48" t="s">
        <v>451</v>
      </c>
      <c r="BZ424" s="43">
        <v>0.25</v>
      </c>
      <c r="CA424" s="43" t="s">
        <v>1396</v>
      </c>
      <c r="CD424" s="124" t="s">
        <v>1397</v>
      </c>
      <c r="CE424" s="43">
        <v>12848</v>
      </c>
      <c r="CF424" s="43" t="s">
        <v>1990</v>
      </c>
      <c r="CG424" s="251">
        <v>37740</v>
      </c>
      <c r="CH424" s="126"/>
      <c r="CK424" s="39" t="s">
        <v>451</v>
      </c>
      <c r="CL424" s="43">
        <v>4</v>
      </c>
      <c r="CM424" s="43" t="s">
        <v>1396</v>
      </c>
      <c r="CP424" s="43" t="s">
        <v>1397</v>
      </c>
      <c r="CQ424" s="43">
        <v>1353</v>
      </c>
      <c r="DR424" s="38"/>
    </row>
    <row r="425" spans="1:122" s="39" customFormat="1" hidden="1" x14ac:dyDescent="0.2">
      <c r="A425" s="44" t="str">
        <f t="shared" ref="A425:A488" si="169">BB425</f>
        <v>Endicott</v>
      </c>
      <c r="B425" s="44" t="str">
        <f t="shared" si="162"/>
        <v>1,1,2-Trichloro-1,2,2-trifluoroethane</v>
      </c>
      <c r="C425" s="38" t="s">
        <v>2587</v>
      </c>
      <c r="D425" s="38" t="str">
        <f t="shared" si="161"/>
        <v>LS</v>
      </c>
      <c r="E425" s="44" t="s">
        <v>372</v>
      </c>
      <c r="F425" s="155" t="str">
        <f t="shared" si="153"/>
        <v>Multiuse 025</v>
      </c>
      <c r="G425" s="44" t="str">
        <f t="shared" ref="G425:G488" si="170">BJ425</f>
        <v>multiuse</v>
      </c>
      <c r="H425" s="44" t="str">
        <f t="shared" ref="H425:H488" si="171">IF(BK425="","",BK425)</f>
        <v/>
      </c>
      <c r="I425" s="38"/>
      <c r="J425" s="38"/>
      <c r="K425" s="38"/>
      <c r="L425" s="44"/>
      <c r="M425" s="38" t="str">
        <f t="shared" si="163"/>
        <v>Y</v>
      </c>
      <c r="N425" s="38" t="str">
        <f t="shared" ref="N425:N488" si="172">IF(AJ425="","",IF(AN425="","Y",IF(AJ425&gt;AN425*$N$38,"Y","n")))</f>
        <v>n</v>
      </c>
      <c r="O425" s="38" t="s">
        <v>541</v>
      </c>
      <c r="P425" s="38" t="s">
        <v>310</v>
      </c>
      <c r="Q425" s="38"/>
      <c r="R425" s="38"/>
      <c r="S425" s="38"/>
      <c r="T425" s="38"/>
      <c r="U425" s="38"/>
      <c r="V425" s="38"/>
      <c r="W425" s="38"/>
      <c r="X425" s="38"/>
      <c r="Y425" s="38" t="str">
        <f t="shared" si="164"/>
        <v>Y</v>
      </c>
      <c r="Z425" s="38" t="str">
        <f t="shared" ref="Z425:Z488" si="173">IF(AM425="","",IF(AN425="","Y",IF(AM425&gt;AN425*$Z$38,"Y","n")))</f>
        <v>n</v>
      </c>
      <c r="AA425" s="38" t="s">
        <v>541</v>
      </c>
      <c r="AC425" s="59">
        <v>0.86</v>
      </c>
      <c r="AD425" s="204">
        <v>0.98837209302325579</v>
      </c>
      <c r="AE425" s="38">
        <v>1</v>
      </c>
      <c r="AF425" s="38">
        <v>0</v>
      </c>
      <c r="AG425" s="125"/>
      <c r="AI425" s="123"/>
      <c r="AJ425" s="40">
        <f t="shared" si="167"/>
        <v>0.86</v>
      </c>
      <c r="AK425" s="40"/>
      <c r="AL425" s="40"/>
      <c r="AM425" s="40">
        <f t="shared" si="154"/>
        <v>0.85</v>
      </c>
      <c r="AN425" s="39">
        <f t="shared" ref="AN425:AN488" si="174">IF(ISNA(MATCH(BS425,ChemName,0))=TRUE,"",IF(INDEX(Percent90,MATCH(BS425,ChemName,0))=0,"",INDEX(Percent90,MATCH(BS425,ChemName,0))))</f>
        <v>1.8</v>
      </c>
      <c r="AO425" s="204"/>
      <c r="AP425" s="204">
        <f t="shared" si="168"/>
        <v>0.98837209302325579</v>
      </c>
      <c r="AQ425" s="45"/>
      <c r="AR425" s="45"/>
      <c r="AS425" s="115"/>
      <c r="AT425" s="115"/>
      <c r="AU425" s="115">
        <f t="shared" si="155"/>
        <v>1</v>
      </c>
      <c r="AV425" s="115">
        <f t="shared" si="156"/>
        <v>0</v>
      </c>
      <c r="AY425" s="115"/>
      <c r="AZ425" s="115"/>
      <c r="BA425" s="43">
        <v>32</v>
      </c>
      <c r="BB425" s="43" t="s">
        <v>2013</v>
      </c>
      <c r="BC425" s="48" t="s">
        <v>1403</v>
      </c>
      <c r="BE425" s="37" t="s">
        <v>2345</v>
      </c>
      <c r="BG425" s="43">
        <v>319</v>
      </c>
      <c r="BH425" s="43" t="s">
        <v>721</v>
      </c>
      <c r="BJ425" s="43" t="s">
        <v>817</v>
      </c>
      <c r="BP425" s="48" t="s">
        <v>1406</v>
      </c>
      <c r="BQ425" s="43" t="s">
        <v>722</v>
      </c>
      <c r="BS425" s="43" t="s">
        <v>1132</v>
      </c>
      <c r="BT425" s="43" t="s">
        <v>1990</v>
      </c>
      <c r="BU425" s="43"/>
      <c r="BV425" s="43"/>
      <c r="BW425" s="243">
        <v>37740</v>
      </c>
      <c r="BX425" s="243"/>
      <c r="BY425" s="48" t="s">
        <v>451</v>
      </c>
      <c r="BZ425" s="43">
        <v>0.85</v>
      </c>
      <c r="CA425" s="43" t="s">
        <v>1396</v>
      </c>
      <c r="CD425" s="124" t="s">
        <v>1397</v>
      </c>
      <c r="CE425" s="43">
        <v>12853</v>
      </c>
      <c r="CF425" s="43" t="s">
        <v>1990</v>
      </c>
      <c r="CG425" s="251">
        <v>37740</v>
      </c>
      <c r="CH425" s="126"/>
      <c r="CK425" s="39" t="s">
        <v>451</v>
      </c>
      <c r="CL425" s="43">
        <v>0.86</v>
      </c>
      <c r="CM425" s="43" t="s">
        <v>1396</v>
      </c>
      <c r="CP425" s="43" t="s">
        <v>1397</v>
      </c>
      <c r="CQ425" s="43">
        <v>1458</v>
      </c>
      <c r="DR425" s="38"/>
    </row>
    <row r="426" spans="1:122" s="39" customFormat="1" hidden="1" x14ac:dyDescent="0.2">
      <c r="A426" s="44" t="str">
        <f t="shared" si="169"/>
        <v>Endicott</v>
      </c>
      <c r="B426" s="44" t="str">
        <f t="shared" si="162"/>
        <v>Methylene chloride</v>
      </c>
      <c r="C426" s="38" t="s">
        <v>2587</v>
      </c>
      <c r="D426" s="38" t="str">
        <f t="shared" si="161"/>
        <v>LS</v>
      </c>
      <c r="E426" s="44" t="s">
        <v>372</v>
      </c>
      <c r="F426" s="155" t="str">
        <f t="shared" ref="F426:F489" si="175">BH426</f>
        <v>Multiuse 025</v>
      </c>
      <c r="G426" s="44" t="str">
        <f t="shared" si="170"/>
        <v>multiuse</v>
      </c>
      <c r="H426" s="44" t="str">
        <f t="shared" si="171"/>
        <v/>
      </c>
      <c r="I426" s="38"/>
      <c r="J426" s="38"/>
      <c r="K426" s="38"/>
      <c r="L426" s="44"/>
      <c r="M426" s="38" t="str">
        <f t="shared" si="163"/>
        <v>Y</v>
      </c>
      <c r="N426" s="38" t="str">
        <f t="shared" si="172"/>
        <v>n</v>
      </c>
      <c r="O426" s="38" t="s">
        <v>541</v>
      </c>
      <c r="P426" s="114" t="s">
        <v>1453</v>
      </c>
      <c r="Q426" s="114"/>
      <c r="R426" s="114"/>
      <c r="S426" s="114"/>
      <c r="T426" s="114"/>
      <c r="U426" s="114"/>
      <c r="V426" s="114"/>
      <c r="W426" s="114"/>
      <c r="X426" s="114"/>
      <c r="Y426" s="38" t="str">
        <f t="shared" si="164"/>
        <v>Y</v>
      </c>
      <c r="Z426" s="38" t="str">
        <f t="shared" si="173"/>
        <v>n</v>
      </c>
      <c r="AA426" s="38" t="s">
        <v>541</v>
      </c>
      <c r="AC426" s="59">
        <v>1</v>
      </c>
      <c r="AD426" s="204">
        <v>1</v>
      </c>
      <c r="AE426" s="38">
        <v>1</v>
      </c>
      <c r="AF426" s="38">
        <v>0</v>
      </c>
      <c r="AG426" s="125"/>
      <c r="AI426" s="123"/>
      <c r="AJ426" s="40">
        <f t="shared" si="167"/>
        <v>1</v>
      </c>
      <c r="AK426" s="40"/>
      <c r="AL426" s="40"/>
      <c r="AM426" s="40">
        <f t="shared" si="154"/>
        <v>1</v>
      </c>
      <c r="AN426" s="39">
        <f t="shared" si="174"/>
        <v>10.5</v>
      </c>
      <c r="AO426" s="204"/>
      <c r="AP426" s="204">
        <f t="shared" si="168"/>
        <v>1</v>
      </c>
      <c r="AQ426" s="45"/>
      <c r="AR426" s="45"/>
      <c r="AS426" s="115"/>
      <c r="AT426" s="115"/>
      <c r="AU426" s="115">
        <f t="shared" si="155"/>
        <v>1</v>
      </c>
      <c r="AV426" s="115">
        <f t="shared" si="156"/>
        <v>0</v>
      </c>
      <c r="AY426" s="115"/>
      <c r="AZ426" s="115"/>
      <c r="BA426" s="43">
        <v>32</v>
      </c>
      <c r="BB426" s="43" t="s">
        <v>2013</v>
      </c>
      <c r="BC426" s="48" t="s">
        <v>1403</v>
      </c>
      <c r="BE426" s="37" t="s">
        <v>2345</v>
      </c>
      <c r="BG426" s="43">
        <v>319</v>
      </c>
      <c r="BH426" s="43" t="s">
        <v>721</v>
      </c>
      <c r="BJ426" s="43" t="s">
        <v>817</v>
      </c>
      <c r="BP426" s="48" t="s">
        <v>1406</v>
      </c>
      <c r="BQ426" s="43" t="s">
        <v>722</v>
      </c>
      <c r="BS426" s="43" t="s">
        <v>837</v>
      </c>
      <c r="BT426" s="43" t="s">
        <v>1990</v>
      </c>
      <c r="BU426" s="43"/>
      <c r="BV426" s="43"/>
      <c r="BW426" s="243">
        <v>37740</v>
      </c>
      <c r="BX426" s="243"/>
      <c r="BY426" s="48" t="s">
        <v>451</v>
      </c>
      <c r="BZ426" s="43">
        <v>1</v>
      </c>
      <c r="CA426" s="43" t="s">
        <v>1396</v>
      </c>
      <c r="CD426" s="124" t="s">
        <v>1397</v>
      </c>
      <c r="CE426" s="43">
        <v>12854</v>
      </c>
      <c r="CF426" s="43" t="s">
        <v>1990</v>
      </c>
      <c r="CG426" s="251">
        <v>37740</v>
      </c>
      <c r="CH426" s="126"/>
      <c r="CK426" s="39" t="s">
        <v>451</v>
      </c>
      <c r="CL426" s="43">
        <v>1</v>
      </c>
      <c r="CM426" s="43" t="s">
        <v>1396</v>
      </c>
      <c r="CP426" s="43" t="s">
        <v>1397</v>
      </c>
      <c r="CQ426" s="43">
        <v>1497</v>
      </c>
      <c r="DR426" s="38"/>
    </row>
    <row r="427" spans="1:122" s="39" customFormat="1" hidden="1" x14ac:dyDescent="0.2">
      <c r="A427" s="44" t="str">
        <f t="shared" si="169"/>
        <v>Endicott</v>
      </c>
      <c r="B427" s="44" t="str">
        <f t="shared" si="162"/>
        <v>Tetrachloroethylene</v>
      </c>
      <c r="C427" s="38" t="s">
        <v>2587</v>
      </c>
      <c r="D427" s="38" t="str">
        <f t="shared" si="161"/>
        <v>LS</v>
      </c>
      <c r="E427" s="44" t="s">
        <v>372</v>
      </c>
      <c r="F427" s="155" t="str">
        <f t="shared" si="175"/>
        <v>Multiuse 025</v>
      </c>
      <c r="G427" s="44" t="str">
        <f t="shared" si="170"/>
        <v>multiuse</v>
      </c>
      <c r="H427" s="44" t="str">
        <f t="shared" si="171"/>
        <v/>
      </c>
      <c r="I427" s="38"/>
      <c r="J427" s="38"/>
      <c r="K427" s="38"/>
      <c r="L427" s="44"/>
      <c r="M427" s="38" t="str">
        <f t="shared" si="163"/>
        <v>Y</v>
      </c>
      <c r="N427" s="38" t="str">
        <f t="shared" si="172"/>
        <v>n</v>
      </c>
      <c r="O427" s="38" t="s">
        <v>541</v>
      </c>
      <c r="P427" s="38" t="s">
        <v>310</v>
      </c>
      <c r="Q427" s="38"/>
      <c r="R427" s="38"/>
      <c r="S427" s="38"/>
      <c r="T427" s="38"/>
      <c r="U427" s="38"/>
      <c r="V427" s="38"/>
      <c r="W427" s="38"/>
      <c r="X427" s="38"/>
      <c r="Y427" s="38" t="str">
        <f t="shared" si="164"/>
        <v>Y</v>
      </c>
      <c r="Z427" s="38" t="str">
        <f t="shared" si="173"/>
        <v>n</v>
      </c>
      <c r="AA427" s="38" t="s">
        <v>541</v>
      </c>
      <c r="AC427" s="59">
        <v>2</v>
      </c>
      <c r="AD427" s="204">
        <v>0.65</v>
      </c>
      <c r="AE427" s="38">
        <v>1</v>
      </c>
      <c r="AF427" s="38">
        <v>0</v>
      </c>
      <c r="AG427" s="125"/>
      <c r="AI427" s="123"/>
      <c r="AJ427" s="40">
        <f t="shared" si="167"/>
        <v>2</v>
      </c>
      <c r="AK427" s="40"/>
      <c r="AL427" s="40"/>
      <c r="AM427" s="40">
        <f t="shared" ref="AM427:AM490" si="176">IF(BZ427="","",IF(CA427="mg/m3",1000*BZ427,IF(CA427="ppbv",BZ427*INDEX(ppbv_ug_m3,MATCH(BS427,ChemName,0)),BZ427)))</f>
        <v>1.3</v>
      </c>
      <c r="AN427" s="39">
        <f t="shared" si="174"/>
        <v>3.8</v>
      </c>
      <c r="AO427" s="204"/>
      <c r="AP427" s="204">
        <f t="shared" si="168"/>
        <v>0.65</v>
      </c>
      <c r="AQ427" s="45"/>
      <c r="AR427" s="45"/>
      <c r="AS427" s="115"/>
      <c r="AT427" s="115"/>
      <c r="AU427" s="115">
        <f t="shared" si="155"/>
        <v>1</v>
      </c>
      <c r="AV427" s="115">
        <f t="shared" si="156"/>
        <v>0</v>
      </c>
      <c r="AY427" s="115"/>
      <c r="AZ427" s="115"/>
      <c r="BA427" s="43">
        <v>32</v>
      </c>
      <c r="BB427" s="43" t="s">
        <v>2013</v>
      </c>
      <c r="BC427" s="48" t="s">
        <v>1403</v>
      </c>
      <c r="BE427" s="37" t="s">
        <v>2345</v>
      </c>
      <c r="BG427" s="43">
        <v>319</v>
      </c>
      <c r="BH427" s="43" t="s">
        <v>721</v>
      </c>
      <c r="BJ427" s="43" t="s">
        <v>817</v>
      </c>
      <c r="BP427" s="48" t="s">
        <v>1406</v>
      </c>
      <c r="BQ427" s="43" t="s">
        <v>722</v>
      </c>
      <c r="BS427" s="43" t="s">
        <v>2057</v>
      </c>
      <c r="BT427" s="43" t="s">
        <v>1990</v>
      </c>
      <c r="BU427" s="43"/>
      <c r="BV427" s="43"/>
      <c r="BW427" s="243">
        <v>37740</v>
      </c>
      <c r="BX427" s="243"/>
      <c r="BY427" s="48" t="s">
        <v>451</v>
      </c>
      <c r="BZ427" s="43">
        <v>1.3</v>
      </c>
      <c r="CA427" s="43" t="s">
        <v>1396</v>
      </c>
      <c r="CD427" s="124" t="s">
        <v>1397</v>
      </c>
      <c r="CE427" s="43">
        <v>12855</v>
      </c>
      <c r="CF427" s="43" t="s">
        <v>1990</v>
      </c>
      <c r="CG427" s="251">
        <v>37740</v>
      </c>
      <c r="CH427" s="126"/>
      <c r="CK427" s="39" t="s">
        <v>451</v>
      </c>
      <c r="CL427" s="43">
        <v>2</v>
      </c>
      <c r="CM427" s="43" t="s">
        <v>1396</v>
      </c>
      <c r="CP427" s="43" t="s">
        <v>1397</v>
      </c>
      <c r="CQ427" s="43">
        <v>1187</v>
      </c>
      <c r="DR427" s="38"/>
    </row>
    <row r="428" spans="1:122" s="39" customFormat="1" hidden="1" x14ac:dyDescent="0.2">
      <c r="A428" s="44" t="str">
        <f t="shared" si="169"/>
        <v>Endicott</v>
      </c>
      <c r="B428" s="44" t="str">
        <f t="shared" si="162"/>
        <v>1,1,1-Trichloroethane</v>
      </c>
      <c r="C428" s="38" t="s">
        <v>2587</v>
      </c>
      <c r="D428" s="38" t="str">
        <f t="shared" si="161"/>
        <v>LS</v>
      </c>
      <c r="E428" s="44" t="s">
        <v>372</v>
      </c>
      <c r="F428" s="155" t="str">
        <f t="shared" si="175"/>
        <v>Multiuse 026</v>
      </c>
      <c r="G428" s="44" t="str">
        <f t="shared" si="170"/>
        <v>multiuse</v>
      </c>
      <c r="H428" s="44" t="str">
        <f t="shared" si="171"/>
        <v/>
      </c>
      <c r="I428" s="38"/>
      <c r="J428" s="38"/>
      <c r="K428" s="38"/>
      <c r="L428" s="44"/>
      <c r="M428" s="38" t="str">
        <f t="shared" si="163"/>
        <v>Y</v>
      </c>
      <c r="N428" s="38" t="str">
        <f t="shared" si="172"/>
        <v>Y</v>
      </c>
      <c r="O428" s="38" t="str">
        <f>IF(AJ428="","",IF(M428="N","n","Y"))</f>
        <v>Y</v>
      </c>
      <c r="P428" s="38"/>
      <c r="Q428" s="38"/>
      <c r="R428" s="38"/>
      <c r="S428" s="38"/>
      <c r="T428" s="38"/>
      <c r="U428" s="38"/>
      <c r="V428" s="38"/>
      <c r="W428" s="38"/>
      <c r="X428" s="38"/>
      <c r="Y428" s="38" t="str">
        <f t="shared" si="164"/>
        <v>Y</v>
      </c>
      <c r="Z428" s="38" t="str">
        <f t="shared" si="173"/>
        <v>n</v>
      </c>
      <c r="AA428" s="38" t="str">
        <f>IF(AM428="","",IF(Y428="N","n","Y"))</f>
        <v>Y</v>
      </c>
      <c r="AC428" s="59">
        <v>610</v>
      </c>
      <c r="AD428" s="204">
        <v>1.4426229508196721E-3</v>
      </c>
      <c r="AE428" s="38">
        <v>1</v>
      </c>
      <c r="AF428" s="38">
        <v>0</v>
      </c>
      <c r="AG428" s="125"/>
      <c r="AI428" s="123"/>
      <c r="AJ428" s="40">
        <f t="shared" si="167"/>
        <v>610</v>
      </c>
      <c r="AK428" s="40"/>
      <c r="AL428" s="40"/>
      <c r="AM428" s="40">
        <f t="shared" si="176"/>
        <v>0.88</v>
      </c>
      <c r="AN428" s="39">
        <f t="shared" si="174"/>
        <v>3.1</v>
      </c>
      <c r="AO428" s="204"/>
      <c r="AP428" s="204">
        <f t="shared" si="168"/>
        <v>1.4426229508196721E-3</v>
      </c>
      <c r="AQ428" s="45"/>
      <c r="AR428" s="45"/>
      <c r="AS428" s="115"/>
      <c r="AT428" s="115"/>
      <c r="AU428" s="115">
        <f t="shared" ref="AU428:AU491" si="177">IF(AP428="","",IF(CD428="Y",1,0))</f>
        <v>1</v>
      </c>
      <c r="AV428" s="115">
        <f t="shared" ref="AV428:AV491" si="178">IF(AP428="","",IF(CD428="n",1,0))</f>
        <v>0</v>
      </c>
      <c r="AY428" s="115"/>
      <c r="AZ428" s="115"/>
      <c r="BA428" s="43">
        <v>32</v>
      </c>
      <c r="BB428" s="43" t="s">
        <v>2013</v>
      </c>
      <c r="BC428" s="48" t="s">
        <v>1403</v>
      </c>
      <c r="BE428" s="37" t="s">
        <v>2345</v>
      </c>
      <c r="BG428" s="43">
        <v>320</v>
      </c>
      <c r="BH428" s="43" t="s">
        <v>2649</v>
      </c>
      <c r="BJ428" s="43" t="s">
        <v>817</v>
      </c>
      <c r="BP428" s="48" t="s">
        <v>1406</v>
      </c>
      <c r="BS428" s="43" t="s">
        <v>558</v>
      </c>
      <c r="BT428" s="43" t="s">
        <v>1990</v>
      </c>
      <c r="BU428" s="43"/>
      <c r="BV428" s="43"/>
      <c r="BW428" s="243">
        <v>37736</v>
      </c>
      <c r="BX428" s="243"/>
      <c r="BY428" s="48" t="s">
        <v>451</v>
      </c>
      <c r="BZ428" s="43">
        <v>0.88</v>
      </c>
      <c r="CA428" s="43" t="s">
        <v>1396</v>
      </c>
      <c r="CD428" s="124" t="s">
        <v>1397</v>
      </c>
      <c r="CE428" s="43">
        <v>12958</v>
      </c>
      <c r="CF428" s="43" t="s">
        <v>1990</v>
      </c>
      <c r="CG428" s="251">
        <v>37736</v>
      </c>
      <c r="CH428" s="126"/>
      <c r="CK428" s="39" t="s">
        <v>451</v>
      </c>
      <c r="CL428" s="43">
        <v>610</v>
      </c>
      <c r="CM428" s="43" t="s">
        <v>1396</v>
      </c>
      <c r="CP428" s="43" t="s">
        <v>1397</v>
      </c>
      <c r="CQ428" s="43">
        <v>1356</v>
      </c>
      <c r="DR428" s="38"/>
    </row>
    <row r="429" spans="1:122" s="39" customFormat="1" hidden="1" x14ac:dyDescent="0.2">
      <c r="A429" s="44" t="str">
        <f t="shared" si="169"/>
        <v>Endicott</v>
      </c>
      <c r="B429" s="44" t="str">
        <f t="shared" si="162"/>
        <v>1,1,2-Trichloro-1,2,2-trifluoroethane</v>
      </c>
      <c r="C429" s="38" t="s">
        <v>2587</v>
      </c>
      <c r="D429" s="38" t="str">
        <f t="shared" si="161"/>
        <v>LS</v>
      </c>
      <c r="E429" s="44" t="s">
        <v>372</v>
      </c>
      <c r="F429" s="155" t="str">
        <f t="shared" si="175"/>
        <v>Multiuse 026</v>
      </c>
      <c r="G429" s="44" t="str">
        <f t="shared" si="170"/>
        <v>multiuse</v>
      </c>
      <c r="H429" s="44" t="str">
        <f t="shared" si="171"/>
        <v/>
      </c>
      <c r="I429" s="38"/>
      <c r="J429" s="38"/>
      <c r="K429" s="38"/>
      <c r="L429" s="44"/>
      <c r="M429" s="38" t="str">
        <f t="shared" si="163"/>
        <v>Y</v>
      </c>
      <c r="N429" s="38" t="str">
        <f t="shared" si="172"/>
        <v>n</v>
      </c>
      <c r="O429" s="38" t="s">
        <v>541</v>
      </c>
      <c r="P429" s="38" t="s">
        <v>310</v>
      </c>
      <c r="Q429" s="38"/>
      <c r="R429" s="38"/>
      <c r="S429" s="38"/>
      <c r="T429" s="38"/>
      <c r="U429" s="38"/>
      <c r="V429" s="38"/>
      <c r="W429" s="38"/>
      <c r="X429" s="38"/>
      <c r="Y429" s="38" t="str">
        <f t="shared" si="164"/>
        <v>Y</v>
      </c>
      <c r="Z429" s="38" t="str">
        <f t="shared" si="173"/>
        <v>n</v>
      </c>
      <c r="AA429" s="38" t="s">
        <v>541</v>
      </c>
      <c r="AC429" s="59">
        <v>4.5</v>
      </c>
      <c r="AD429" s="204">
        <v>0.16666666666666666</v>
      </c>
      <c r="AE429" s="38">
        <v>1</v>
      </c>
      <c r="AF429" s="38">
        <v>0</v>
      </c>
      <c r="AG429" s="125"/>
      <c r="AI429" s="123"/>
      <c r="AJ429" s="40">
        <f t="shared" si="167"/>
        <v>4.5</v>
      </c>
      <c r="AK429" s="40"/>
      <c r="AL429" s="40"/>
      <c r="AM429" s="40">
        <f t="shared" si="176"/>
        <v>0.75</v>
      </c>
      <c r="AN429" s="39">
        <f t="shared" si="174"/>
        <v>1.8</v>
      </c>
      <c r="AO429" s="204"/>
      <c r="AP429" s="204">
        <f t="shared" si="168"/>
        <v>0.16666666666666666</v>
      </c>
      <c r="AQ429" s="45"/>
      <c r="AR429" s="45"/>
      <c r="AS429" s="115"/>
      <c r="AT429" s="115"/>
      <c r="AU429" s="115">
        <f t="shared" si="177"/>
        <v>1</v>
      </c>
      <c r="AV429" s="115">
        <f t="shared" si="178"/>
        <v>0</v>
      </c>
      <c r="AY429" s="115"/>
      <c r="AZ429" s="115"/>
      <c r="BA429" s="43">
        <v>32</v>
      </c>
      <c r="BB429" s="43" t="s">
        <v>2013</v>
      </c>
      <c r="BC429" s="48" t="s">
        <v>1403</v>
      </c>
      <c r="BE429" s="37" t="s">
        <v>2345</v>
      </c>
      <c r="BG429" s="43">
        <v>320</v>
      </c>
      <c r="BH429" s="43" t="s">
        <v>2649</v>
      </c>
      <c r="BJ429" s="43" t="s">
        <v>817</v>
      </c>
      <c r="BP429" s="48" t="s">
        <v>1406</v>
      </c>
      <c r="BS429" s="43" t="s">
        <v>1132</v>
      </c>
      <c r="BT429" s="43" t="s">
        <v>1990</v>
      </c>
      <c r="BU429" s="43"/>
      <c r="BV429" s="43"/>
      <c r="BW429" s="243">
        <v>37736</v>
      </c>
      <c r="BX429" s="243"/>
      <c r="BY429" s="48" t="s">
        <v>451</v>
      </c>
      <c r="BZ429" s="43">
        <v>0.75</v>
      </c>
      <c r="CA429" s="43" t="s">
        <v>1396</v>
      </c>
      <c r="CD429" s="124" t="s">
        <v>1397</v>
      </c>
      <c r="CE429" s="43">
        <v>12963</v>
      </c>
      <c r="CF429" s="43" t="s">
        <v>1990</v>
      </c>
      <c r="CG429" s="251">
        <v>37736</v>
      </c>
      <c r="CH429" s="126"/>
      <c r="CK429" s="39" t="s">
        <v>451</v>
      </c>
      <c r="CL429" s="43">
        <v>4.5</v>
      </c>
      <c r="CM429" s="43" t="s">
        <v>1396</v>
      </c>
      <c r="CP429" s="43" t="s">
        <v>1397</v>
      </c>
      <c r="CQ429" s="43">
        <v>1460</v>
      </c>
      <c r="DR429" s="38"/>
    </row>
    <row r="430" spans="1:122" s="39" customFormat="1" hidden="1" x14ac:dyDescent="0.2">
      <c r="A430" s="44" t="str">
        <f t="shared" si="169"/>
        <v>Endicott</v>
      </c>
      <c r="B430" s="44" t="str">
        <f t="shared" si="162"/>
        <v>1,1-Dichloroethylene</v>
      </c>
      <c r="C430" s="38" t="s">
        <v>2587</v>
      </c>
      <c r="D430" s="38" t="str">
        <f t="shared" si="161"/>
        <v>LS</v>
      </c>
      <c r="E430" s="44" t="s">
        <v>372</v>
      </c>
      <c r="F430" s="155" t="str">
        <f t="shared" si="175"/>
        <v>Multiuse 026</v>
      </c>
      <c r="G430" s="44" t="str">
        <f t="shared" si="170"/>
        <v>multiuse</v>
      </c>
      <c r="H430" s="44" t="str">
        <f t="shared" si="171"/>
        <v/>
      </c>
      <c r="I430" s="38"/>
      <c r="J430" s="38"/>
      <c r="K430" s="38"/>
      <c r="L430" s="44"/>
      <c r="M430" s="38" t="str">
        <f t="shared" si="163"/>
        <v>Y</v>
      </c>
      <c r="N430" s="38" t="str">
        <f t="shared" si="172"/>
        <v>n</v>
      </c>
      <c r="O430" s="38" t="str">
        <f>IF(AJ430="","",IF(M430="N","n","Y"))</f>
        <v>Y</v>
      </c>
      <c r="P430" s="38"/>
      <c r="Q430" s="38"/>
      <c r="R430" s="38"/>
      <c r="S430" s="38"/>
      <c r="T430" s="38"/>
      <c r="U430" s="38"/>
      <c r="V430" s="38"/>
      <c r="W430" s="38"/>
      <c r="X430" s="38"/>
      <c r="Y430" s="38" t="str">
        <f t="shared" si="164"/>
        <v>Y</v>
      </c>
      <c r="Z430" s="38" t="str">
        <f t="shared" si="173"/>
        <v>n</v>
      </c>
      <c r="AA430" s="38" t="str">
        <f>IF(AM430="","",IF(Y430="N","n","Y"))</f>
        <v>Y</v>
      </c>
      <c r="AC430" s="59">
        <v>21</v>
      </c>
      <c r="AD430" s="204">
        <v>4.2380952380952379E-3</v>
      </c>
      <c r="AE430" s="38">
        <v>1</v>
      </c>
      <c r="AF430" s="38">
        <v>0</v>
      </c>
      <c r="AG430" s="125"/>
      <c r="AI430" s="123"/>
      <c r="AJ430" s="40">
        <f t="shared" si="167"/>
        <v>21</v>
      </c>
      <c r="AK430" s="40"/>
      <c r="AL430" s="40"/>
      <c r="AM430" s="40">
        <f t="shared" si="176"/>
        <v>8.8999999999999996E-2</v>
      </c>
      <c r="AN430" s="39">
        <f t="shared" si="174"/>
        <v>0.8</v>
      </c>
      <c r="AO430" s="204"/>
      <c r="AP430" s="204">
        <f t="shared" si="168"/>
        <v>4.2380952380952379E-3</v>
      </c>
      <c r="AQ430" s="45"/>
      <c r="AR430" s="45"/>
      <c r="AS430" s="115"/>
      <c r="AT430" s="115"/>
      <c r="AU430" s="115">
        <f t="shared" si="177"/>
        <v>1</v>
      </c>
      <c r="AV430" s="115">
        <f t="shared" si="178"/>
        <v>0</v>
      </c>
      <c r="AY430" s="115"/>
      <c r="AZ430" s="115"/>
      <c r="BA430" s="43">
        <v>32</v>
      </c>
      <c r="BB430" s="43" t="s">
        <v>2013</v>
      </c>
      <c r="BC430" s="48" t="s">
        <v>1403</v>
      </c>
      <c r="BE430" s="37" t="s">
        <v>2345</v>
      </c>
      <c r="BG430" s="43">
        <v>320</v>
      </c>
      <c r="BH430" s="43" t="s">
        <v>2649</v>
      </c>
      <c r="BJ430" s="43" t="s">
        <v>817</v>
      </c>
      <c r="BP430" s="48" t="s">
        <v>1406</v>
      </c>
      <c r="BS430" s="43" t="s">
        <v>538</v>
      </c>
      <c r="BT430" s="43" t="s">
        <v>1990</v>
      </c>
      <c r="BU430" s="43"/>
      <c r="BV430" s="43"/>
      <c r="BW430" s="243">
        <v>37736</v>
      </c>
      <c r="BX430" s="243"/>
      <c r="BY430" s="48" t="s">
        <v>451</v>
      </c>
      <c r="BZ430" s="43">
        <v>8.8999999999999996E-2</v>
      </c>
      <c r="CA430" s="43" t="s">
        <v>1396</v>
      </c>
      <c r="CD430" s="124" t="s">
        <v>1397</v>
      </c>
      <c r="CE430" s="43">
        <v>12960</v>
      </c>
      <c r="CF430" s="43" t="s">
        <v>1990</v>
      </c>
      <c r="CG430" s="251">
        <v>37736</v>
      </c>
      <c r="CH430" s="126"/>
      <c r="CK430" s="39" t="s">
        <v>451</v>
      </c>
      <c r="CL430" s="43">
        <v>21</v>
      </c>
      <c r="CM430" s="43" t="s">
        <v>1396</v>
      </c>
      <c r="CP430" s="43" t="s">
        <v>1397</v>
      </c>
      <c r="CQ430" s="43">
        <v>1383</v>
      </c>
      <c r="DR430" s="38"/>
    </row>
    <row r="431" spans="1:122" s="39" customFormat="1" hidden="1" x14ac:dyDescent="0.2">
      <c r="A431" s="44" t="str">
        <f t="shared" si="169"/>
        <v>Endicott</v>
      </c>
      <c r="B431" s="44" t="str">
        <f t="shared" si="162"/>
        <v>1,1,1-Trichloroethane</v>
      </c>
      <c r="C431" s="38" t="s">
        <v>2587</v>
      </c>
      <c r="D431" s="38" t="str">
        <f t="shared" si="161"/>
        <v>LS</v>
      </c>
      <c r="E431" s="44" t="s">
        <v>372</v>
      </c>
      <c r="F431" s="155" t="str">
        <f t="shared" si="175"/>
        <v>Multiuse 027</v>
      </c>
      <c r="G431" s="44" t="str">
        <f t="shared" si="170"/>
        <v>multiuse</v>
      </c>
      <c r="H431" s="44" t="str">
        <f t="shared" si="171"/>
        <v/>
      </c>
      <c r="I431" s="38"/>
      <c r="J431" s="38"/>
      <c r="K431" s="38"/>
      <c r="L431" s="44"/>
      <c r="M431" s="38" t="str">
        <f t="shared" si="163"/>
        <v>Y</v>
      </c>
      <c r="N431" s="38" t="str">
        <f t="shared" si="172"/>
        <v>n</v>
      </c>
      <c r="O431" s="38" t="s">
        <v>541</v>
      </c>
      <c r="P431" s="38" t="s">
        <v>310</v>
      </c>
      <c r="Q431" s="38"/>
      <c r="R431" s="38"/>
      <c r="S431" s="38"/>
      <c r="T431" s="38"/>
      <c r="U431" s="38"/>
      <c r="V431" s="38"/>
      <c r="W431" s="38"/>
      <c r="X431" s="38"/>
      <c r="Y431" s="38" t="str">
        <f t="shared" si="164"/>
        <v>Y</v>
      </c>
      <c r="Z431" s="38" t="str">
        <f t="shared" si="173"/>
        <v>n</v>
      </c>
      <c r="AA431" s="38" t="s">
        <v>541</v>
      </c>
      <c r="AC431" s="59">
        <v>0.55000000000000004</v>
      </c>
      <c r="AD431" s="204">
        <v>0.72727272727272729</v>
      </c>
      <c r="AE431" s="38">
        <v>1</v>
      </c>
      <c r="AF431" s="38">
        <v>0</v>
      </c>
      <c r="AG431" s="125"/>
      <c r="AI431" s="123"/>
      <c r="AJ431" s="40">
        <f t="shared" si="167"/>
        <v>0.55000000000000004</v>
      </c>
      <c r="AK431" s="40"/>
      <c r="AL431" s="40"/>
      <c r="AM431" s="40">
        <f t="shared" si="176"/>
        <v>0.4</v>
      </c>
      <c r="AN431" s="39">
        <f t="shared" si="174"/>
        <v>3.1</v>
      </c>
      <c r="AO431" s="204"/>
      <c r="AP431" s="204">
        <f t="shared" si="168"/>
        <v>0.72727272727272729</v>
      </c>
      <c r="AQ431" s="45"/>
      <c r="AR431" s="45"/>
      <c r="AS431" s="115"/>
      <c r="AT431" s="115"/>
      <c r="AU431" s="115">
        <f t="shared" si="177"/>
        <v>1</v>
      </c>
      <c r="AV431" s="115">
        <f t="shared" si="178"/>
        <v>0</v>
      </c>
      <c r="AY431" s="115"/>
      <c r="AZ431" s="115"/>
      <c r="BA431" s="43">
        <v>32</v>
      </c>
      <c r="BB431" s="43" t="s">
        <v>2013</v>
      </c>
      <c r="BC431" s="48" t="s">
        <v>1403</v>
      </c>
      <c r="BE431" s="37" t="s">
        <v>2345</v>
      </c>
      <c r="BG431" s="43">
        <v>321</v>
      </c>
      <c r="BH431" s="43" t="s">
        <v>723</v>
      </c>
      <c r="BJ431" s="43" t="s">
        <v>817</v>
      </c>
      <c r="BP431" s="48" t="s">
        <v>1406</v>
      </c>
      <c r="BQ431" s="43" t="s">
        <v>1775</v>
      </c>
      <c r="BS431" s="43" t="s">
        <v>558</v>
      </c>
      <c r="BT431" s="43" t="s">
        <v>1990</v>
      </c>
      <c r="BU431" s="43"/>
      <c r="BV431" s="43"/>
      <c r="BW431" s="243">
        <v>37741</v>
      </c>
      <c r="BX431" s="243"/>
      <c r="BY431" s="48" t="s">
        <v>451</v>
      </c>
      <c r="BZ431" s="43">
        <v>0.4</v>
      </c>
      <c r="CA431" s="43" t="s">
        <v>1396</v>
      </c>
      <c r="CD431" s="124" t="s">
        <v>1397</v>
      </c>
      <c r="CE431" s="43">
        <v>12991</v>
      </c>
      <c r="CF431" s="43" t="s">
        <v>1990</v>
      </c>
      <c r="CG431" s="251">
        <v>37741</v>
      </c>
      <c r="CH431" s="126"/>
      <c r="CK431" s="39" t="s">
        <v>451</v>
      </c>
      <c r="CL431" s="43">
        <v>0.55000000000000004</v>
      </c>
      <c r="CM431" s="43" t="s">
        <v>1396</v>
      </c>
      <c r="CP431" s="43" t="s">
        <v>1397</v>
      </c>
      <c r="CQ431" s="43">
        <v>1357</v>
      </c>
      <c r="DR431" s="38"/>
    </row>
    <row r="432" spans="1:122" s="39" customFormat="1" hidden="1" x14ac:dyDescent="0.2">
      <c r="A432" s="44" t="str">
        <f t="shared" si="169"/>
        <v>Endicott</v>
      </c>
      <c r="B432" s="44" t="str">
        <f t="shared" si="162"/>
        <v>1,1,2-Trichloro-1,2,2-trifluoroethane</v>
      </c>
      <c r="C432" s="38" t="s">
        <v>2587</v>
      </c>
      <c r="D432" s="38" t="str">
        <f t="shared" si="161"/>
        <v>LS</v>
      </c>
      <c r="E432" s="44" t="s">
        <v>372</v>
      </c>
      <c r="F432" s="155" t="str">
        <f t="shared" si="175"/>
        <v>Multiuse 027</v>
      </c>
      <c r="G432" s="44" t="str">
        <f t="shared" si="170"/>
        <v>multiuse</v>
      </c>
      <c r="H432" s="44" t="str">
        <f t="shared" si="171"/>
        <v/>
      </c>
      <c r="I432" s="38"/>
      <c r="J432" s="38"/>
      <c r="K432" s="38"/>
      <c r="L432" s="44"/>
      <c r="M432" s="38" t="str">
        <f t="shared" si="163"/>
        <v>Y</v>
      </c>
      <c r="N432" s="38" t="str">
        <f t="shared" si="172"/>
        <v>n</v>
      </c>
      <c r="O432" s="38" t="s">
        <v>541</v>
      </c>
      <c r="P432" s="114" t="s">
        <v>310</v>
      </c>
      <c r="Q432" s="114"/>
      <c r="R432" s="114"/>
      <c r="S432" s="114"/>
      <c r="T432" s="114"/>
      <c r="U432" s="114"/>
      <c r="V432" s="114"/>
      <c r="W432" s="114"/>
      <c r="X432" s="114"/>
      <c r="Y432" s="38" t="str">
        <f t="shared" si="164"/>
        <v>Y</v>
      </c>
      <c r="Z432" s="38" t="str">
        <f t="shared" si="173"/>
        <v>n</v>
      </c>
      <c r="AA432" s="38" t="s">
        <v>541</v>
      </c>
      <c r="AC432" s="59">
        <v>0.35</v>
      </c>
      <c r="AD432" s="204">
        <v>1.5714285714285716</v>
      </c>
      <c r="AE432" s="38">
        <v>1</v>
      </c>
      <c r="AF432" s="38">
        <v>0</v>
      </c>
      <c r="AG432" s="125"/>
      <c r="AI432" s="123"/>
      <c r="AJ432" s="40">
        <f t="shared" si="167"/>
        <v>0.35</v>
      </c>
      <c r="AK432" s="40"/>
      <c r="AL432" s="40"/>
      <c r="AM432" s="40">
        <f t="shared" si="176"/>
        <v>0.55000000000000004</v>
      </c>
      <c r="AN432" s="39">
        <f t="shared" si="174"/>
        <v>1.8</v>
      </c>
      <c r="AO432" s="204"/>
      <c r="AP432" s="204">
        <f t="shared" si="168"/>
        <v>1.5714285714285716</v>
      </c>
      <c r="AQ432" s="45"/>
      <c r="AR432" s="45"/>
      <c r="AS432" s="115"/>
      <c r="AT432" s="115"/>
      <c r="AU432" s="115">
        <f t="shared" si="177"/>
        <v>1</v>
      </c>
      <c r="AV432" s="115">
        <f t="shared" si="178"/>
        <v>0</v>
      </c>
      <c r="AY432" s="115"/>
      <c r="AZ432" s="115"/>
      <c r="BA432" s="43">
        <v>32</v>
      </c>
      <c r="BB432" s="43" t="s">
        <v>2013</v>
      </c>
      <c r="BC432" s="48" t="s">
        <v>1403</v>
      </c>
      <c r="BE432" s="37" t="s">
        <v>2345</v>
      </c>
      <c r="BG432" s="43">
        <v>321</v>
      </c>
      <c r="BH432" s="43" t="s">
        <v>723</v>
      </c>
      <c r="BJ432" s="43" t="s">
        <v>817</v>
      </c>
      <c r="BP432" s="48" t="s">
        <v>1406</v>
      </c>
      <c r="BQ432" s="43" t="s">
        <v>1775</v>
      </c>
      <c r="BS432" s="43" t="s">
        <v>1132</v>
      </c>
      <c r="BT432" s="43" t="s">
        <v>1990</v>
      </c>
      <c r="BU432" s="43"/>
      <c r="BV432" s="43"/>
      <c r="BW432" s="243">
        <v>37741</v>
      </c>
      <c r="BX432" s="243"/>
      <c r="BY432" s="48" t="s">
        <v>451</v>
      </c>
      <c r="BZ432" s="43">
        <v>0.55000000000000004</v>
      </c>
      <c r="CA432" s="43" t="s">
        <v>1396</v>
      </c>
      <c r="CD432" s="124" t="s">
        <v>1397</v>
      </c>
      <c r="CE432" s="43">
        <v>12996</v>
      </c>
      <c r="CF432" s="43" t="s">
        <v>1990</v>
      </c>
      <c r="CG432" s="251">
        <v>37741</v>
      </c>
      <c r="CH432" s="126"/>
      <c r="CK432" s="39" t="s">
        <v>451</v>
      </c>
      <c r="CL432" s="43">
        <v>0.35</v>
      </c>
      <c r="CM432" s="43" t="s">
        <v>1396</v>
      </c>
      <c r="CP432" s="43" t="s">
        <v>1397</v>
      </c>
      <c r="CQ432" s="43">
        <v>1461</v>
      </c>
      <c r="DR432" s="38"/>
    </row>
    <row r="433" spans="1:122" s="39" customFormat="1" hidden="1" x14ac:dyDescent="0.2">
      <c r="A433" s="44" t="str">
        <f t="shared" si="169"/>
        <v>Endicott</v>
      </c>
      <c r="B433" s="44" t="str">
        <f t="shared" si="162"/>
        <v>Tetrachloroethylene</v>
      </c>
      <c r="C433" s="38" t="s">
        <v>2587</v>
      </c>
      <c r="D433" s="38" t="str">
        <f t="shared" si="161"/>
        <v>LS</v>
      </c>
      <c r="E433" s="44" t="s">
        <v>372</v>
      </c>
      <c r="F433" s="155" t="str">
        <f t="shared" si="175"/>
        <v>Multiuse 027</v>
      </c>
      <c r="G433" s="44" t="str">
        <f t="shared" si="170"/>
        <v>multiuse</v>
      </c>
      <c r="H433" s="44" t="str">
        <f t="shared" si="171"/>
        <v/>
      </c>
      <c r="I433" s="38"/>
      <c r="J433" s="38"/>
      <c r="K433" s="38"/>
      <c r="L433" s="44"/>
      <c r="M433" s="38" t="str">
        <f t="shared" si="163"/>
        <v>Y</v>
      </c>
      <c r="N433" s="38" t="str">
        <f t="shared" si="172"/>
        <v>n</v>
      </c>
      <c r="O433" s="38" t="str">
        <f>IF(AJ433="","",IF(M433="N","n","Y"))</f>
        <v>Y</v>
      </c>
      <c r="P433" s="38"/>
      <c r="Q433" s="38"/>
      <c r="R433" s="38"/>
      <c r="S433" s="38"/>
      <c r="T433" s="38"/>
      <c r="U433" s="38"/>
      <c r="V433" s="38"/>
      <c r="W433" s="38"/>
      <c r="X433" s="38"/>
      <c r="Y433" s="38" t="str">
        <f t="shared" si="164"/>
        <v>Y</v>
      </c>
      <c r="Z433" s="38" t="str">
        <f t="shared" si="173"/>
        <v>n</v>
      </c>
      <c r="AA433" s="38" t="str">
        <f>IF(AM433="","",IF(Y433="N","n","Y"))</f>
        <v>Y</v>
      </c>
      <c r="AC433" s="59">
        <v>4.9000000000000004</v>
      </c>
      <c r="AD433" s="204">
        <v>4.8979591836734691E-2</v>
      </c>
      <c r="AE433" s="38">
        <v>1</v>
      </c>
      <c r="AF433" s="38">
        <v>0</v>
      </c>
      <c r="AG433" s="125"/>
      <c r="AI433" s="123"/>
      <c r="AJ433" s="40">
        <f t="shared" si="167"/>
        <v>4.9000000000000004</v>
      </c>
      <c r="AK433" s="40"/>
      <c r="AL433" s="40"/>
      <c r="AM433" s="40">
        <f t="shared" si="176"/>
        <v>0.24</v>
      </c>
      <c r="AN433" s="39">
        <f t="shared" si="174"/>
        <v>3.8</v>
      </c>
      <c r="AO433" s="204"/>
      <c r="AP433" s="204">
        <f t="shared" si="168"/>
        <v>4.8979591836734691E-2</v>
      </c>
      <c r="AQ433" s="45"/>
      <c r="AR433" s="45"/>
      <c r="AS433" s="115"/>
      <c r="AT433" s="115"/>
      <c r="AU433" s="115">
        <f t="shared" si="177"/>
        <v>1</v>
      </c>
      <c r="AV433" s="115">
        <f t="shared" si="178"/>
        <v>0</v>
      </c>
      <c r="AY433" s="115"/>
      <c r="AZ433" s="115"/>
      <c r="BA433" s="43">
        <v>32</v>
      </c>
      <c r="BB433" s="43" t="s">
        <v>2013</v>
      </c>
      <c r="BC433" s="48" t="s">
        <v>1403</v>
      </c>
      <c r="BE433" s="37" t="s">
        <v>2345</v>
      </c>
      <c r="BG433" s="43">
        <v>321</v>
      </c>
      <c r="BH433" s="43" t="s">
        <v>723</v>
      </c>
      <c r="BJ433" s="43" t="s">
        <v>817</v>
      </c>
      <c r="BP433" s="48" t="s">
        <v>1406</v>
      </c>
      <c r="BQ433" s="43" t="s">
        <v>1775</v>
      </c>
      <c r="BS433" s="43" t="s">
        <v>2057</v>
      </c>
      <c r="BT433" s="43" t="s">
        <v>1990</v>
      </c>
      <c r="BU433" s="43"/>
      <c r="BV433" s="43"/>
      <c r="BW433" s="243">
        <v>37741</v>
      </c>
      <c r="BX433" s="243"/>
      <c r="BY433" s="48" t="s">
        <v>451</v>
      </c>
      <c r="BZ433" s="43">
        <v>0.24</v>
      </c>
      <c r="CA433" s="43" t="s">
        <v>1396</v>
      </c>
      <c r="CD433" s="124" t="s">
        <v>1397</v>
      </c>
      <c r="CE433" s="43">
        <v>12998</v>
      </c>
      <c r="CF433" s="43" t="s">
        <v>1990</v>
      </c>
      <c r="CG433" s="251">
        <v>37741</v>
      </c>
      <c r="CH433" s="126"/>
      <c r="CK433" s="39" t="s">
        <v>451</v>
      </c>
      <c r="CL433" s="43">
        <v>4.9000000000000004</v>
      </c>
      <c r="CM433" s="43" t="s">
        <v>1396</v>
      </c>
      <c r="CP433" s="43" t="s">
        <v>1397</v>
      </c>
      <c r="CQ433" s="43">
        <v>1189</v>
      </c>
      <c r="DR433" s="38"/>
    </row>
    <row r="434" spans="1:122" s="39" customFormat="1" hidden="1" x14ac:dyDescent="0.2">
      <c r="A434" s="44" t="str">
        <f t="shared" si="169"/>
        <v>Endicott</v>
      </c>
      <c r="B434" s="44" t="str">
        <f t="shared" si="162"/>
        <v>1,1,1-Trichloroethane</v>
      </c>
      <c r="C434" s="38" t="s">
        <v>2587</v>
      </c>
      <c r="D434" s="38" t="str">
        <f t="shared" si="161"/>
        <v>LS</v>
      </c>
      <c r="E434" s="44" t="s">
        <v>372</v>
      </c>
      <c r="F434" s="155" t="str">
        <f t="shared" si="175"/>
        <v>Multiuse 028</v>
      </c>
      <c r="G434" s="44" t="str">
        <f t="shared" si="170"/>
        <v>multiuse</v>
      </c>
      <c r="H434" s="44" t="str">
        <f t="shared" si="171"/>
        <v/>
      </c>
      <c r="I434" s="38"/>
      <c r="J434" s="38"/>
      <c r="K434" s="38"/>
      <c r="L434" s="44"/>
      <c r="M434" s="38" t="str">
        <f t="shared" si="163"/>
        <v>Y</v>
      </c>
      <c r="N434" s="38" t="str">
        <f t="shared" si="172"/>
        <v>n</v>
      </c>
      <c r="O434" s="38" t="str">
        <f>IF(AJ434="","",IF(M434="N","n","Y"))</f>
        <v>Y</v>
      </c>
      <c r="P434" s="38"/>
      <c r="Q434" s="38"/>
      <c r="R434" s="38"/>
      <c r="S434" s="38"/>
      <c r="T434" s="38"/>
      <c r="U434" s="38"/>
      <c r="V434" s="38"/>
      <c r="W434" s="38"/>
      <c r="X434" s="38"/>
      <c r="Y434" s="38" t="str">
        <f t="shared" si="164"/>
        <v>Y</v>
      </c>
      <c r="Z434" s="38" t="str">
        <f t="shared" si="173"/>
        <v>n</v>
      </c>
      <c r="AA434" s="38" t="str">
        <f>IF(AM434="","",IF(Y434="N","n","Y"))</f>
        <v>Y</v>
      </c>
      <c r="AC434" s="59">
        <v>29</v>
      </c>
      <c r="AD434" s="204">
        <v>7.2413793103448271E-3</v>
      </c>
      <c r="AE434" s="38">
        <v>1</v>
      </c>
      <c r="AF434" s="38">
        <v>0</v>
      </c>
      <c r="AG434" s="125"/>
      <c r="AI434" s="123"/>
      <c r="AJ434" s="40">
        <f t="shared" si="167"/>
        <v>29</v>
      </c>
      <c r="AK434" s="40"/>
      <c r="AL434" s="40"/>
      <c r="AM434" s="40">
        <f t="shared" si="176"/>
        <v>0.21</v>
      </c>
      <c r="AN434" s="39">
        <f t="shared" si="174"/>
        <v>3.1</v>
      </c>
      <c r="AO434" s="204"/>
      <c r="AP434" s="204">
        <f t="shared" si="168"/>
        <v>7.2413793103448271E-3</v>
      </c>
      <c r="AQ434" s="45"/>
      <c r="AR434" s="45"/>
      <c r="AS434" s="115"/>
      <c r="AT434" s="115"/>
      <c r="AU434" s="115">
        <f t="shared" si="177"/>
        <v>1</v>
      </c>
      <c r="AV434" s="115">
        <f t="shared" si="178"/>
        <v>0</v>
      </c>
      <c r="AY434" s="115"/>
      <c r="AZ434" s="115"/>
      <c r="BA434" s="43">
        <v>32</v>
      </c>
      <c r="BB434" s="43" t="s">
        <v>2013</v>
      </c>
      <c r="BC434" s="48" t="s">
        <v>1403</v>
      </c>
      <c r="BE434" s="37" t="s">
        <v>2345</v>
      </c>
      <c r="BG434" s="43">
        <v>322</v>
      </c>
      <c r="BH434" s="43" t="s">
        <v>2650</v>
      </c>
      <c r="BJ434" s="43" t="s">
        <v>817</v>
      </c>
      <c r="BP434" s="48" t="s">
        <v>1406</v>
      </c>
      <c r="BQ434" s="43" t="s">
        <v>452</v>
      </c>
      <c r="BS434" s="43" t="s">
        <v>558</v>
      </c>
      <c r="BT434" s="43" t="s">
        <v>1990</v>
      </c>
      <c r="BU434" s="43"/>
      <c r="BV434" s="43"/>
      <c r="BW434" s="243">
        <v>37734</v>
      </c>
      <c r="BX434" s="243"/>
      <c r="BY434" s="48" t="s">
        <v>451</v>
      </c>
      <c r="BZ434" s="43">
        <v>0.21</v>
      </c>
      <c r="CA434" s="43" t="s">
        <v>1396</v>
      </c>
      <c r="CD434" s="124" t="s">
        <v>1397</v>
      </c>
      <c r="CE434" s="43">
        <v>13024</v>
      </c>
      <c r="CF434" s="43" t="s">
        <v>1990</v>
      </c>
      <c r="CG434" s="251">
        <v>37734</v>
      </c>
      <c r="CH434" s="126"/>
      <c r="CK434" s="39" t="s">
        <v>451</v>
      </c>
      <c r="CL434" s="43">
        <v>29</v>
      </c>
      <c r="CM434" s="43" t="s">
        <v>1396</v>
      </c>
      <c r="CP434" s="43" t="s">
        <v>1397</v>
      </c>
      <c r="CQ434" s="43">
        <v>1358</v>
      </c>
      <c r="DR434" s="38"/>
    </row>
    <row r="435" spans="1:122" s="39" customFormat="1" hidden="1" x14ac:dyDescent="0.2">
      <c r="A435" s="44" t="str">
        <f t="shared" si="169"/>
        <v>Endicott</v>
      </c>
      <c r="B435" s="44" t="str">
        <f t="shared" si="162"/>
        <v>1,1,2-Trichloro-1,2,2-trifluoroethane</v>
      </c>
      <c r="C435" s="38" t="s">
        <v>2587</v>
      </c>
      <c r="D435" s="38" t="str">
        <f t="shared" si="161"/>
        <v>LS</v>
      </c>
      <c r="E435" s="44" t="s">
        <v>372</v>
      </c>
      <c r="F435" s="155" t="str">
        <f t="shared" si="175"/>
        <v>Multiuse 028</v>
      </c>
      <c r="G435" s="44" t="str">
        <f t="shared" si="170"/>
        <v>multiuse</v>
      </c>
      <c r="H435" s="44" t="str">
        <f t="shared" si="171"/>
        <v/>
      </c>
      <c r="I435" s="38"/>
      <c r="J435" s="38"/>
      <c r="K435" s="38"/>
      <c r="L435" s="44"/>
      <c r="M435" s="38" t="str">
        <f t="shared" si="163"/>
        <v>Y</v>
      </c>
      <c r="N435" s="38" t="str">
        <f t="shared" si="172"/>
        <v>n</v>
      </c>
      <c r="O435" s="38" t="s">
        <v>541</v>
      </c>
      <c r="P435" s="38" t="s">
        <v>310</v>
      </c>
      <c r="Q435" s="38"/>
      <c r="R435" s="38"/>
      <c r="S435" s="38"/>
      <c r="T435" s="38"/>
      <c r="U435" s="38"/>
      <c r="V435" s="38"/>
      <c r="W435" s="38"/>
      <c r="X435" s="38"/>
      <c r="Y435" s="38" t="str">
        <f t="shared" si="164"/>
        <v>Y</v>
      </c>
      <c r="Z435" s="38" t="str">
        <f t="shared" si="173"/>
        <v>n</v>
      </c>
      <c r="AA435" s="38" t="s">
        <v>541</v>
      </c>
      <c r="AC435" s="59">
        <v>0.88</v>
      </c>
      <c r="AD435" s="204">
        <v>0.79545454545454541</v>
      </c>
      <c r="AE435" s="38">
        <v>1</v>
      </c>
      <c r="AF435" s="38">
        <v>0</v>
      </c>
      <c r="AG435" s="125"/>
      <c r="AI435" s="123"/>
      <c r="AJ435" s="40">
        <f t="shared" si="167"/>
        <v>0.88</v>
      </c>
      <c r="AK435" s="40"/>
      <c r="AL435" s="40"/>
      <c r="AM435" s="40">
        <f t="shared" si="176"/>
        <v>0.7</v>
      </c>
      <c r="AN435" s="39">
        <f t="shared" si="174"/>
        <v>1.8</v>
      </c>
      <c r="AO435" s="204"/>
      <c r="AP435" s="204">
        <f t="shared" si="168"/>
        <v>0.79545454545454541</v>
      </c>
      <c r="AQ435" s="45"/>
      <c r="AR435" s="45"/>
      <c r="AS435" s="115"/>
      <c r="AT435" s="115"/>
      <c r="AU435" s="115">
        <f t="shared" si="177"/>
        <v>1</v>
      </c>
      <c r="AV435" s="115">
        <f t="shared" si="178"/>
        <v>0</v>
      </c>
      <c r="AY435" s="115"/>
      <c r="AZ435" s="115"/>
      <c r="BA435" s="43">
        <v>32</v>
      </c>
      <c r="BB435" s="43" t="s">
        <v>2013</v>
      </c>
      <c r="BC435" s="48" t="s">
        <v>1403</v>
      </c>
      <c r="BE435" s="37" t="s">
        <v>2345</v>
      </c>
      <c r="BG435" s="43">
        <v>322</v>
      </c>
      <c r="BH435" s="43" t="s">
        <v>2650</v>
      </c>
      <c r="BJ435" s="43" t="s">
        <v>817</v>
      </c>
      <c r="BP435" s="48" t="s">
        <v>1406</v>
      </c>
      <c r="BQ435" s="43" t="s">
        <v>452</v>
      </c>
      <c r="BS435" s="43" t="s">
        <v>1132</v>
      </c>
      <c r="BT435" s="43" t="s">
        <v>1990</v>
      </c>
      <c r="BU435" s="43"/>
      <c r="BV435" s="43"/>
      <c r="BW435" s="243">
        <v>37734</v>
      </c>
      <c r="BX435" s="243"/>
      <c r="BY435" s="48" t="s">
        <v>451</v>
      </c>
      <c r="BZ435" s="43">
        <v>0.7</v>
      </c>
      <c r="CA435" s="43" t="s">
        <v>1396</v>
      </c>
      <c r="CD435" s="124" t="s">
        <v>1397</v>
      </c>
      <c r="CE435" s="43">
        <v>13029</v>
      </c>
      <c r="CF435" s="43" t="s">
        <v>1990</v>
      </c>
      <c r="CG435" s="251">
        <v>37734</v>
      </c>
      <c r="CH435" s="126"/>
      <c r="CK435" s="39" t="s">
        <v>451</v>
      </c>
      <c r="CL435" s="43">
        <v>0.88</v>
      </c>
      <c r="CM435" s="43" t="s">
        <v>1396</v>
      </c>
      <c r="CP435" s="43" t="s">
        <v>1397</v>
      </c>
      <c r="CQ435" s="43">
        <v>1462</v>
      </c>
      <c r="DR435" s="38"/>
    </row>
    <row r="436" spans="1:122" s="39" customFormat="1" hidden="1" x14ac:dyDescent="0.2">
      <c r="A436" s="44" t="str">
        <f t="shared" si="169"/>
        <v>Endicott</v>
      </c>
      <c r="B436" s="44" t="str">
        <f t="shared" si="162"/>
        <v>Methylene chloride</v>
      </c>
      <c r="C436" s="38" t="s">
        <v>2587</v>
      </c>
      <c r="D436" s="38" t="str">
        <f t="shared" si="161"/>
        <v>LS</v>
      </c>
      <c r="E436" s="44" t="s">
        <v>372</v>
      </c>
      <c r="F436" s="155" t="str">
        <f t="shared" si="175"/>
        <v>Multiuse 028</v>
      </c>
      <c r="G436" s="44" t="str">
        <f t="shared" si="170"/>
        <v>multiuse</v>
      </c>
      <c r="H436" s="44" t="str">
        <f t="shared" si="171"/>
        <v/>
      </c>
      <c r="I436" s="38"/>
      <c r="J436" s="38"/>
      <c r="K436" s="38"/>
      <c r="L436" s="44"/>
      <c r="M436" s="38" t="str">
        <f t="shared" si="163"/>
        <v>Y</v>
      </c>
      <c r="N436" s="38" t="str">
        <f t="shared" si="172"/>
        <v>n</v>
      </c>
      <c r="O436" s="38" t="s">
        <v>541</v>
      </c>
      <c r="P436" s="38" t="s">
        <v>1453</v>
      </c>
      <c r="Q436" s="38"/>
      <c r="R436" s="38"/>
      <c r="S436" s="38"/>
      <c r="T436" s="38"/>
      <c r="U436" s="38"/>
      <c r="V436" s="38"/>
      <c r="W436" s="38"/>
      <c r="X436" s="38"/>
      <c r="Y436" s="38" t="str">
        <f t="shared" si="164"/>
        <v>Y</v>
      </c>
      <c r="Z436" s="38" t="str">
        <f t="shared" si="173"/>
        <v>n</v>
      </c>
      <c r="AA436" s="38" t="s">
        <v>541</v>
      </c>
      <c r="AC436" s="59">
        <v>6.2</v>
      </c>
      <c r="AD436" s="204">
        <v>0.15645161290322579</v>
      </c>
      <c r="AE436" s="38">
        <v>1</v>
      </c>
      <c r="AF436" s="38">
        <v>0</v>
      </c>
      <c r="AG436" s="125"/>
      <c r="AI436" s="123"/>
      <c r="AJ436" s="40">
        <f t="shared" si="167"/>
        <v>6.2</v>
      </c>
      <c r="AK436" s="40"/>
      <c r="AL436" s="40"/>
      <c r="AM436" s="40">
        <f t="shared" si="176"/>
        <v>0.97</v>
      </c>
      <c r="AN436" s="39">
        <f t="shared" si="174"/>
        <v>10.5</v>
      </c>
      <c r="AO436" s="204"/>
      <c r="AP436" s="204">
        <f t="shared" si="168"/>
        <v>0.15645161290322579</v>
      </c>
      <c r="AQ436" s="45"/>
      <c r="AR436" s="45"/>
      <c r="AS436" s="115"/>
      <c r="AT436" s="115"/>
      <c r="AU436" s="115">
        <f t="shared" si="177"/>
        <v>1</v>
      </c>
      <c r="AV436" s="115">
        <f t="shared" si="178"/>
        <v>0</v>
      </c>
      <c r="AY436" s="115"/>
      <c r="AZ436" s="115"/>
      <c r="BA436" s="43">
        <v>32</v>
      </c>
      <c r="BB436" s="43" t="s">
        <v>2013</v>
      </c>
      <c r="BC436" s="48" t="s">
        <v>1403</v>
      </c>
      <c r="BE436" s="37" t="s">
        <v>2345</v>
      </c>
      <c r="BG436" s="43">
        <v>322</v>
      </c>
      <c r="BH436" s="43" t="s">
        <v>2650</v>
      </c>
      <c r="BJ436" s="43" t="s">
        <v>817</v>
      </c>
      <c r="BP436" s="48" t="s">
        <v>1406</v>
      </c>
      <c r="BQ436" s="43" t="s">
        <v>452</v>
      </c>
      <c r="BS436" s="43" t="s">
        <v>837</v>
      </c>
      <c r="BT436" s="43" t="s">
        <v>1990</v>
      </c>
      <c r="BU436" s="43"/>
      <c r="BV436" s="43"/>
      <c r="BW436" s="243">
        <v>37734</v>
      </c>
      <c r="BX436" s="243"/>
      <c r="BY436" s="48" t="s">
        <v>451</v>
      </c>
      <c r="BZ436" s="43">
        <v>0.97</v>
      </c>
      <c r="CA436" s="43" t="s">
        <v>1396</v>
      </c>
      <c r="CD436" s="124" t="s">
        <v>1397</v>
      </c>
      <c r="CE436" s="43">
        <v>13030</v>
      </c>
      <c r="CF436" s="43" t="s">
        <v>1990</v>
      </c>
      <c r="CG436" s="251">
        <v>37734</v>
      </c>
      <c r="CH436" s="126"/>
      <c r="CK436" s="39" t="s">
        <v>451</v>
      </c>
      <c r="CL436" s="43">
        <v>6.2</v>
      </c>
      <c r="CM436" s="43" t="s">
        <v>1396</v>
      </c>
      <c r="CP436" s="43" t="s">
        <v>1397</v>
      </c>
      <c r="CQ436" s="43">
        <v>1498</v>
      </c>
      <c r="DR436" s="38"/>
    </row>
    <row r="437" spans="1:122" s="39" customFormat="1" hidden="1" x14ac:dyDescent="0.2">
      <c r="A437" s="44" t="str">
        <f t="shared" si="169"/>
        <v>Endicott</v>
      </c>
      <c r="B437" s="44" t="str">
        <f t="shared" si="162"/>
        <v>Trichloroethylene</v>
      </c>
      <c r="C437" s="38" t="s">
        <v>2587</v>
      </c>
      <c r="D437" s="38" t="str">
        <f t="shared" si="161"/>
        <v>LS</v>
      </c>
      <c r="E437" s="44" t="s">
        <v>372</v>
      </c>
      <c r="F437" s="155" t="str">
        <f t="shared" si="175"/>
        <v>Multiuse 028</v>
      </c>
      <c r="G437" s="44" t="str">
        <f t="shared" si="170"/>
        <v>multiuse</v>
      </c>
      <c r="H437" s="44" t="str">
        <f t="shared" si="171"/>
        <v/>
      </c>
      <c r="I437" s="38"/>
      <c r="J437" s="38"/>
      <c r="K437" s="38"/>
      <c r="L437" s="44"/>
      <c r="M437" s="38" t="str">
        <f t="shared" si="163"/>
        <v>Y</v>
      </c>
      <c r="N437" s="38" t="str">
        <f t="shared" si="172"/>
        <v>n</v>
      </c>
      <c r="O437" s="38" t="s">
        <v>541</v>
      </c>
      <c r="P437" s="38" t="s">
        <v>310</v>
      </c>
      <c r="Q437" s="38"/>
      <c r="R437" s="38"/>
      <c r="S437" s="38"/>
      <c r="T437" s="38"/>
      <c r="U437" s="38"/>
      <c r="V437" s="38"/>
      <c r="W437" s="38"/>
      <c r="X437" s="38"/>
      <c r="Y437" s="38" t="str">
        <f t="shared" si="164"/>
        <v>Y</v>
      </c>
      <c r="Z437" s="38" t="str">
        <f t="shared" si="173"/>
        <v>n</v>
      </c>
      <c r="AA437" s="38" t="s">
        <v>541</v>
      </c>
      <c r="AC437" s="59">
        <v>0.52</v>
      </c>
      <c r="AD437" s="204">
        <v>0.44230769230769229</v>
      </c>
      <c r="AE437" s="38">
        <v>1</v>
      </c>
      <c r="AF437" s="38">
        <v>0</v>
      </c>
      <c r="AG437" s="125"/>
      <c r="AI437" s="123"/>
      <c r="AJ437" s="40">
        <f t="shared" si="167"/>
        <v>0.52</v>
      </c>
      <c r="AK437" s="40"/>
      <c r="AL437" s="40"/>
      <c r="AM437" s="40">
        <f t="shared" si="176"/>
        <v>0.23</v>
      </c>
      <c r="AN437" s="39">
        <f t="shared" si="174"/>
        <v>0.5</v>
      </c>
      <c r="AO437" s="204"/>
      <c r="AP437" s="204">
        <f t="shared" si="168"/>
        <v>0.44230769230769229</v>
      </c>
      <c r="AQ437" s="45"/>
      <c r="AR437" s="45"/>
      <c r="AS437" s="115"/>
      <c r="AT437" s="115"/>
      <c r="AU437" s="115">
        <f t="shared" si="177"/>
        <v>1</v>
      </c>
      <c r="AV437" s="115">
        <f t="shared" si="178"/>
        <v>0</v>
      </c>
      <c r="AY437" s="115"/>
      <c r="AZ437" s="115"/>
      <c r="BA437" s="43">
        <v>32</v>
      </c>
      <c r="BB437" s="43" t="s">
        <v>2013</v>
      </c>
      <c r="BC437" s="48" t="s">
        <v>1403</v>
      </c>
      <c r="BE437" s="37" t="s">
        <v>2345</v>
      </c>
      <c r="BG437" s="43">
        <v>322</v>
      </c>
      <c r="BH437" s="43" t="s">
        <v>2650</v>
      </c>
      <c r="BJ437" s="43" t="s">
        <v>817</v>
      </c>
      <c r="BP437" s="48" t="s">
        <v>1406</v>
      </c>
      <c r="BQ437" s="43" t="s">
        <v>452</v>
      </c>
      <c r="BS437" s="43" t="s">
        <v>1393</v>
      </c>
      <c r="BT437" s="43" t="s">
        <v>1990</v>
      </c>
      <c r="BU437" s="43"/>
      <c r="BV437" s="43"/>
      <c r="BW437" s="243">
        <v>37734</v>
      </c>
      <c r="BX437" s="243"/>
      <c r="BY437" s="48" t="s">
        <v>451</v>
      </c>
      <c r="BZ437" s="43">
        <v>0.23</v>
      </c>
      <c r="CA437" s="43" t="s">
        <v>1396</v>
      </c>
      <c r="CD437" s="124" t="s">
        <v>1397</v>
      </c>
      <c r="CE437" s="43">
        <v>13033</v>
      </c>
      <c r="CF437" s="43" t="s">
        <v>1990</v>
      </c>
      <c r="CG437" s="251">
        <v>37734</v>
      </c>
      <c r="CH437" s="126"/>
      <c r="CK437" s="39" t="s">
        <v>451</v>
      </c>
      <c r="CL437" s="43">
        <v>0.52</v>
      </c>
      <c r="CM437" s="43" t="s">
        <v>1396</v>
      </c>
      <c r="CP437" s="43" t="s">
        <v>1397</v>
      </c>
      <c r="CQ437" s="43">
        <v>1263</v>
      </c>
      <c r="DR437" s="38"/>
    </row>
    <row r="438" spans="1:122" s="39" customFormat="1" hidden="1" x14ac:dyDescent="0.2">
      <c r="A438" s="44" t="str">
        <f t="shared" si="169"/>
        <v>Endicott</v>
      </c>
      <c r="B438" s="44" t="str">
        <f t="shared" si="162"/>
        <v>1,1,1-Trichloroethane</v>
      </c>
      <c r="C438" s="38" t="s">
        <v>2587</v>
      </c>
      <c r="D438" s="38" t="str">
        <f t="shared" si="161"/>
        <v>LS</v>
      </c>
      <c r="E438" s="44" t="s">
        <v>372</v>
      </c>
      <c r="F438" s="155" t="str">
        <f t="shared" si="175"/>
        <v>Multiuse 029</v>
      </c>
      <c r="G438" s="44" t="str">
        <f t="shared" si="170"/>
        <v>multiuse</v>
      </c>
      <c r="H438" s="44" t="str">
        <f t="shared" si="171"/>
        <v>Slab on grade</v>
      </c>
      <c r="I438" s="38"/>
      <c r="J438" s="38"/>
      <c r="K438" s="38"/>
      <c r="L438" s="44"/>
      <c r="M438" s="38" t="str">
        <f t="shared" si="163"/>
        <v>Y</v>
      </c>
      <c r="N438" s="38" t="str">
        <f t="shared" si="172"/>
        <v>n</v>
      </c>
      <c r="O438" s="38" t="str">
        <f>IF(AJ438="","",IF(M438="N","n","Y"))</f>
        <v>Y</v>
      </c>
      <c r="P438" s="38"/>
      <c r="Q438" s="38"/>
      <c r="R438" s="38"/>
      <c r="S438" s="38"/>
      <c r="T438" s="38"/>
      <c r="U438" s="38"/>
      <c r="V438" s="38"/>
      <c r="W438" s="38"/>
      <c r="X438" s="38"/>
      <c r="Y438" s="38" t="str">
        <f t="shared" si="164"/>
        <v>Y</v>
      </c>
      <c r="Z438" s="38" t="str">
        <f t="shared" si="173"/>
        <v>n</v>
      </c>
      <c r="AA438" s="38" t="str">
        <f>IF(AM438="","",IF(Y438="N","n","Y"))</f>
        <v>Y</v>
      </c>
      <c r="AC438" s="59">
        <v>110</v>
      </c>
      <c r="AD438" s="204">
        <v>6.8181818181818179E-3</v>
      </c>
      <c r="AE438" s="38">
        <v>1</v>
      </c>
      <c r="AF438" s="38">
        <v>0</v>
      </c>
      <c r="AG438" s="125"/>
      <c r="AI438" s="123"/>
      <c r="AJ438" s="40">
        <f t="shared" si="167"/>
        <v>110</v>
      </c>
      <c r="AK438" s="40"/>
      <c r="AL438" s="40"/>
      <c r="AM438" s="40">
        <f t="shared" si="176"/>
        <v>0.75</v>
      </c>
      <c r="AN438" s="39">
        <f t="shared" si="174"/>
        <v>3.1</v>
      </c>
      <c r="AO438" s="204"/>
      <c r="AP438" s="204">
        <f t="shared" si="168"/>
        <v>6.8181818181818179E-3</v>
      </c>
      <c r="AQ438" s="45"/>
      <c r="AR438" s="45"/>
      <c r="AS438" s="115"/>
      <c r="AT438" s="115"/>
      <c r="AU438" s="115">
        <f t="shared" si="177"/>
        <v>1</v>
      </c>
      <c r="AV438" s="115">
        <f t="shared" si="178"/>
        <v>0</v>
      </c>
      <c r="AY438" s="115"/>
      <c r="AZ438" s="115"/>
      <c r="BA438" s="43">
        <v>32</v>
      </c>
      <c r="BB438" s="43" t="s">
        <v>2013</v>
      </c>
      <c r="BC438" s="48" t="s">
        <v>1403</v>
      </c>
      <c r="BE438" s="37" t="s">
        <v>2345</v>
      </c>
      <c r="BG438" s="43">
        <v>323</v>
      </c>
      <c r="BH438" s="43" t="s">
        <v>453</v>
      </c>
      <c r="BJ438" s="43" t="s">
        <v>817</v>
      </c>
      <c r="BK438" s="43" t="s">
        <v>846</v>
      </c>
      <c r="BP438" s="48" t="s">
        <v>1406</v>
      </c>
      <c r="BQ438" s="43" t="s">
        <v>454</v>
      </c>
      <c r="BR438" s="43" t="s">
        <v>455</v>
      </c>
      <c r="BS438" s="43" t="s">
        <v>558</v>
      </c>
      <c r="BT438" s="43" t="s">
        <v>1990</v>
      </c>
      <c r="BU438" s="43"/>
      <c r="BV438" s="43"/>
      <c r="BW438" s="243">
        <v>37740</v>
      </c>
      <c r="BX438" s="243"/>
      <c r="BY438" s="48" t="s">
        <v>451</v>
      </c>
      <c r="BZ438" s="43">
        <v>0.75</v>
      </c>
      <c r="CA438" s="43" t="s">
        <v>1396</v>
      </c>
      <c r="CD438" s="124" t="s">
        <v>1397</v>
      </c>
      <c r="CE438" s="43">
        <v>13420</v>
      </c>
      <c r="CF438" s="43" t="s">
        <v>1990</v>
      </c>
      <c r="CG438" s="251">
        <v>37740</v>
      </c>
      <c r="CH438" s="126"/>
      <c r="CK438" s="39" t="s">
        <v>451</v>
      </c>
      <c r="CL438" s="43">
        <v>110</v>
      </c>
      <c r="CM438" s="43" t="s">
        <v>1396</v>
      </c>
      <c r="CP438" s="43" t="s">
        <v>1397</v>
      </c>
      <c r="CQ438" s="43">
        <v>1366</v>
      </c>
      <c r="DR438" s="38"/>
    </row>
    <row r="439" spans="1:122" s="39" customFormat="1" hidden="1" x14ac:dyDescent="0.2">
      <c r="A439" s="44" t="str">
        <f t="shared" si="169"/>
        <v>Endicott</v>
      </c>
      <c r="B439" s="44" t="str">
        <f t="shared" si="162"/>
        <v>1,1,2-Trichloro-1,2,2-trifluoroethane</v>
      </c>
      <c r="C439" s="38" t="s">
        <v>2587</v>
      </c>
      <c r="D439" s="38" t="str">
        <f t="shared" si="161"/>
        <v>LS</v>
      </c>
      <c r="E439" s="44" t="s">
        <v>372</v>
      </c>
      <c r="F439" s="155" t="str">
        <f t="shared" si="175"/>
        <v>Multiuse 029</v>
      </c>
      <c r="G439" s="44" t="str">
        <f t="shared" si="170"/>
        <v>multiuse</v>
      </c>
      <c r="H439" s="44" t="str">
        <f t="shared" si="171"/>
        <v>Slab on grade</v>
      </c>
      <c r="I439" s="38"/>
      <c r="J439" s="38"/>
      <c r="K439" s="38"/>
      <c r="L439" s="44"/>
      <c r="M439" s="38" t="str">
        <f t="shared" si="163"/>
        <v>Y</v>
      </c>
      <c r="N439" s="38" t="str">
        <f t="shared" si="172"/>
        <v>n</v>
      </c>
      <c r="O439" s="38" t="s">
        <v>541</v>
      </c>
      <c r="P439" s="38" t="s">
        <v>310</v>
      </c>
      <c r="Q439" s="38"/>
      <c r="R439" s="38"/>
      <c r="S439" s="38"/>
      <c r="T439" s="38"/>
      <c r="U439" s="38"/>
      <c r="V439" s="38"/>
      <c r="W439" s="38"/>
      <c r="X439" s="38"/>
      <c r="Y439" s="38" t="str">
        <f t="shared" si="164"/>
        <v>Y</v>
      </c>
      <c r="Z439" s="38" t="str">
        <f t="shared" si="173"/>
        <v>n</v>
      </c>
      <c r="AA439" s="38" t="s">
        <v>541</v>
      </c>
      <c r="AC439" s="59">
        <v>3.6</v>
      </c>
      <c r="AD439" s="204">
        <v>0.21666666666666667</v>
      </c>
      <c r="AE439" s="38">
        <v>1</v>
      </c>
      <c r="AF439" s="38">
        <v>0</v>
      </c>
      <c r="AG439" s="125"/>
      <c r="AI439" s="123"/>
      <c r="AJ439" s="40">
        <f t="shared" si="167"/>
        <v>3.6</v>
      </c>
      <c r="AK439" s="40"/>
      <c r="AL439" s="40"/>
      <c r="AM439" s="40">
        <f t="shared" si="176"/>
        <v>0.78</v>
      </c>
      <c r="AN439" s="39">
        <f t="shared" si="174"/>
        <v>1.8</v>
      </c>
      <c r="AO439" s="204"/>
      <c r="AP439" s="204">
        <f t="shared" si="168"/>
        <v>0.21666666666666667</v>
      </c>
      <c r="AQ439" s="45"/>
      <c r="AR439" s="45"/>
      <c r="AS439" s="115"/>
      <c r="AT439" s="115"/>
      <c r="AU439" s="115">
        <f t="shared" si="177"/>
        <v>1</v>
      </c>
      <c r="AV439" s="115">
        <f t="shared" si="178"/>
        <v>0</v>
      </c>
      <c r="AY439" s="115"/>
      <c r="AZ439" s="115"/>
      <c r="BA439" s="43">
        <v>32</v>
      </c>
      <c r="BB439" s="43" t="s">
        <v>2013</v>
      </c>
      <c r="BC439" s="48" t="s">
        <v>1403</v>
      </c>
      <c r="BE439" s="37" t="s">
        <v>2345</v>
      </c>
      <c r="BG439" s="43">
        <v>323</v>
      </c>
      <c r="BH439" s="43" t="s">
        <v>453</v>
      </c>
      <c r="BJ439" s="43" t="s">
        <v>817</v>
      </c>
      <c r="BK439" s="43" t="s">
        <v>846</v>
      </c>
      <c r="BP439" s="48" t="s">
        <v>1406</v>
      </c>
      <c r="BQ439" s="43" t="s">
        <v>454</v>
      </c>
      <c r="BR439" s="43" t="s">
        <v>455</v>
      </c>
      <c r="BS439" s="43" t="s">
        <v>1132</v>
      </c>
      <c r="BT439" s="43" t="s">
        <v>1990</v>
      </c>
      <c r="BU439" s="43"/>
      <c r="BV439" s="43"/>
      <c r="BW439" s="243">
        <v>37740</v>
      </c>
      <c r="BX439" s="243"/>
      <c r="BY439" s="48" t="s">
        <v>451</v>
      </c>
      <c r="BZ439" s="43">
        <v>0.78</v>
      </c>
      <c r="CA439" s="43" t="s">
        <v>1396</v>
      </c>
      <c r="CD439" s="124" t="s">
        <v>1397</v>
      </c>
      <c r="CE439" s="43">
        <v>13425</v>
      </c>
      <c r="CF439" s="43" t="s">
        <v>1990</v>
      </c>
      <c r="CG439" s="251">
        <v>37740</v>
      </c>
      <c r="CH439" s="126"/>
      <c r="CK439" s="39" t="s">
        <v>451</v>
      </c>
      <c r="CL439" s="43">
        <v>3.6</v>
      </c>
      <c r="CM439" s="43" t="s">
        <v>1396</v>
      </c>
      <c r="CP439" s="43" t="s">
        <v>1397</v>
      </c>
      <c r="CQ439" s="43">
        <v>1467</v>
      </c>
      <c r="DR439" s="38"/>
    </row>
    <row r="440" spans="1:122" s="39" customFormat="1" hidden="1" x14ac:dyDescent="0.2">
      <c r="A440" s="44" t="str">
        <f t="shared" si="169"/>
        <v>Endicott</v>
      </c>
      <c r="B440" s="44" t="str">
        <f t="shared" si="162"/>
        <v>Tetrachloroethylene</v>
      </c>
      <c r="C440" s="38" t="s">
        <v>2587</v>
      </c>
      <c r="D440" s="38" t="str">
        <f t="shared" si="161"/>
        <v>LS</v>
      </c>
      <c r="E440" s="44" t="s">
        <v>372</v>
      </c>
      <c r="F440" s="155" t="str">
        <f t="shared" si="175"/>
        <v>Multiuse 029</v>
      </c>
      <c r="G440" s="44" t="str">
        <f t="shared" si="170"/>
        <v>multiuse</v>
      </c>
      <c r="H440" s="44" t="str">
        <f t="shared" si="171"/>
        <v>Slab on grade</v>
      </c>
      <c r="I440" s="38"/>
      <c r="J440" s="38"/>
      <c r="K440" s="38"/>
      <c r="L440" s="44"/>
      <c r="M440" s="38" t="str">
        <f t="shared" si="163"/>
        <v>Y</v>
      </c>
      <c r="N440" s="38" t="str">
        <f t="shared" si="172"/>
        <v>Y</v>
      </c>
      <c r="O440" s="38" t="str">
        <f>IF(AJ440="","",IF(M440="N","n","Y"))</f>
        <v>Y</v>
      </c>
      <c r="P440" s="38"/>
      <c r="Q440" s="38"/>
      <c r="R440" s="38"/>
      <c r="S440" s="38"/>
      <c r="T440" s="38"/>
      <c r="U440" s="38"/>
      <c r="V440" s="38"/>
      <c r="W440" s="38"/>
      <c r="X440" s="38"/>
      <c r="Y440" s="38" t="str">
        <f t="shared" si="164"/>
        <v>Y</v>
      </c>
      <c r="Z440" s="38" t="str">
        <f t="shared" si="173"/>
        <v>n</v>
      </c>
      <c r="AA440" s="38" t="str">
        <f>IF(AM440="","",IF(Y440="N","n","Y"))</f>
        <v>Y</v>
      </c>
      <c r="AC440" s="59">
        <v>210</v>
      </c>
      <c r="AD440" s="204">
        <v>2.4285714285714288E-3</v>
      </c>
      <c r="AE440" s="38">
        <v>1</v>
      </c>
      <c r="AF440" s="38">
        <v>0</v>
      </c>
      <c r="AG440" s="125"/>
      <c r="AI440" s="123"/>
      <c r="AJ440" s="40">
        <f t="shared" si="167"/>
        <v>210</v>
      </c>
      <c r="AK440" s="40"/>
      <c r="AL440" s="40"/>
      <c r="AM440" s="40">
        <f t="shared" si="176"/>
        <v>0.51</v>
      </c>
      <c r="AN440" s="39">
        <f t="shared" si="174"/>
        <v>3.8</v>
      </c>
      <c r="AO440" s="204"/>
      <c r="AP440" s="204">
        <f t="shared" si="168"/>
        <v>2.4285714285714288E-3</v>
      </c>
      <c r="AQ440" s="45"/>
      <c r="AR440" s="45"/>
      <c r="AS440" s="115"/>
      <c r="AT440" s="115"/>
      <c r="AU440" s="115">
        <f t="shared" si="177"/>
        <v>1</v>
      </c>
      <c r="AV440" s="115">
        <f t="shared" si="178"/>
        <v>0</v>
      </c>
      <c r="AY440" s="115"/>
      <c r="AZ440" s="115"/>
      <c r="BA440" s="43">
        <v>32</v>
      </c>
      <c r="BB440" s="43" t="s">
        <v>2013</v>
      </c>
      <c r="BC440" s="48" t="s">
        <v>1403</v>
      </c>
      <c r="BE440" s="37" t="s">
        <v>2345</v>
      </c>
      <c r="BG440" s="43">
        <v>323</v>
      </c>
      <c r="BH440" s="43" t="s">
        <v>453</v>
      </c>
      <c r="BJ440" s="43" t="s">
        <v>817</v>
      </c>
      <c r="BK440" s="43" t="s">
        <v>846</v>
      </c>
      <c r="BP440" s="48" t="s">
        <v>1406</v>
      </c>
      <c r="BQ440" s="43" t="s">
        <v>454</v>
      </c>
      <c r="BR440" s="43" t="s">
        <v>455</v>
      </c>
      <c r="BS440" s="43" t="s">
        <v>2057</v>
      </c>
      <c r="BT440" s="43" t="s">
        <v>1990</v>
      </c>
      <c r="BU440" s="43"/>
      <c r="BV440" s="43"/>
      <c r="BW440" s="243">
        <v>37740</v>
      </c>
      <c r="BX440" s="243"/>
      <c r="BY440" s="48" t="s">
        <v>451</v>
      </c>
      <c r="BZ440" s="43">
        <v>0.51</v>
      </c>
      <c r="CA440" s="43" t="s">
        <v>1396</v>
      </c>
      <c r="CD440" s="124" t="s">
        <v>1397</v>
      </c>
      <c r="CE440" s="43">
        <v>13427</v>
      </c>
      <c r="CF440" s="43" t="s">
        <v>1990</v>
      </c>
      <c r="CG440" s="251">
        <v>37740</v>
      </c>
      <c r="CH440" s="126"/>
      <c r="CK440" s="39" t="s">
        <v>451</v>
      </c>
      <c r="CL440" s="43">
        <v>210</v>
      </c>
      <c r="CM440" s="43" t="s">
        <v>1396</v>
      </c>
      <c r="CP440" s="43" t="s">
        <v>1397</v>
      </c>
      <c r="CQ440" s="43">
        <v>1195</v>
      </c>
      <c r="DR440" s="38"/>
    </row>
    <row r="441" spans="1:122" s="39" customFormat="1" hidden="1" x14ac:dyDescent="0.2">
      <c r="A441" s="44" t="str">
        <f t="shared" si="169"/>
        <v>Endicott</v>
      </c>
      <c r="B441" s="44" t="str">
        <f t="shared" si="162"/>
        <v>Trichloroethylene</v>
      </c>
      <c r="C441" s="38" t="s">
        <v>2587</v>
      </c>
      <c r="D441" s="38" t="str">
        <f t="shared" si="161"/>
        <v>LS</v>
      </c>
      <c r="E441" s="44" t="s">
        <v>372</v>
      </c>
      <c r="F441" s="155" t="str">
        <f t="shared" si="175"/>
        <v>Multiuse 029</v>
      </c>
      <c r="G441" s="44" t="str">
        <f t="shared" si="170"/>
        <v>multiuse</v>
      </c>
      <c r="H441" s="44" t="str">
        <f t="shared" si="171"/>
        <v>Slab on grade</v>
      </c>
      <c r="I441" s="38"/>
      <c r="J441" s="38"/>
      <c r="K441" s="38"/>
      <c r="L441" s="44"/>
      <c r="M441" s="38" t="str">
        <f t="shared" si="163"/>
        <v>Y</v>
      </c>
      <c r="N441" s="38" t="str">
        <f t="shared" si="172"/>
        <v>Y</v>
      </c>
      <c r="O441" s="38" t="str">
        <f>IF(AJ441="","",IF(M441="N","n","Y"))</f>
        <v>Y</v>
      </c>
      <c r="P441" s="38"/>
      <c r="Q441" s="38"/>
      <c r="R441" s="38"/>
      <c r="S441" s="38"/>
      <c r="T441" s="38"/>
      <c r="U441" s="38"/>
      <c r="V441" s="38"/>
      <c r="W441" s="38"/>
      <c r="X441" s="38"/>
      <c r="Y441" s="38" t="str">
        <f t="shared" si="164"/>
        <v>Y</v>
      </c>
      <c r="Z441" s="38" t="str">
        <f t="shared" si="173"/>
        <v>Y</v>
      </c>
      <c r="AA441" s="38" t="str">
        <f>IF(AM441="","",IF(Y441="N","n","Y"))</f>
        <v>Y</v>
      </c>
      <c r="AC441" s="59">
        <v>1000</v>
      </c>
      <c r="AD441" s="204">
        <v>9.1000000000000004E-3</v>
      </c>
      <c r="AE441" s="38">
        <v>1</v>
      </c>
      <c r="AF441" s="38">
        <v>0</v>
      </c>
      <c r="AG441" s="125"/>
      <c r="AI441" s="123"/>
      <c r="AJ441" s="40">
        <f t="shared" si="167"/>
        <v>1000</v>
      </c>
      <c r="AK441" s="40"/>
      <c r="AL441" s="40"/>
      <c r="AM441" s="40">
        <f t="shared" si="176"/>
        <v>9.1</v>
      </c>
      <c r="AN441" s="39">
        <f t="shared" si="174"/>
        <v>0.5</v>
      </c>
      <c r="AO441" s="204"/>
      <c r="AP441" s="204">
        <f t="shared" si="168"/>
        <v>9.1000000000000004E-3</v>
      </c>
      <c r="AQ441" s="45"/>
      <c r="AR441" s="45"/>
      <c r="AS441" s="115"/>
      <c r="AT441" s="115"/>
      <c r="AU441" s="115">
        <f t="shared" si="177"/>
        <v>1</v>
      </c>
      <c r="AV441" s="115">
        <f t="shared" si="178"/>
        <v>0</v>
      </c>
      <c r="AY441" s="115"/>
      <c r="AZ441" s="115"/>
      <c r="BA441" s="43">
        <v>32</v>
      </c>
      <c r="BB441" s="43" t="s">
        <v>2013</v>
      </c>
      <c r="BC441" s="48" t="s">
        <v>1403</v>
      </c>
      <c r="BE441" s="37" t="s">
        <v>2345</v>
      </c>
      <c r="BG441" s="43">
        <v>323</v>
      </c>
      <c r="BH441" s="43" t="s">
        <v>453</v>
      </c>
      <c r="BJ441" s="43" t="s">
        <v>817</v>
      </c>
      <c r="BK441" s="43" t="s">
        <v>846</v>
      </c>
      <c r="BP441" s="48" t="s">
        <v>1406</v>
      </c>
      <c r="BQ441" s="43" t="s">
        <v>454</v>
      </c>
      <c r="BR441" s="43" t="s">
        <v>455</v>
      </c>
      <c r="BS441" s="43" t="s">
        <v>1393</v>
      </c>
      <c r="BT441" s="43" t="s">
        <v>1990</v>
      </c>
      <c r="BU441" s="43"/>
      <c r="BV441" s="43"/>
      <c r="BW441" s="243">
        <v>37740</v>
      </c>
      <c r="BX441" s="243"/>
      <c r="BY441" s="48" t="s">
        <v>451</v>
      </c>
      <c r="BZ441" s="43">
        <v>9.1</v>
      </c>
      <c r="CA441" s="43" t="s">
        <v>1396</v>
      </c>
      <c r="CD441" s="124" t="s">
        <v>1397</v>
      </c>
      <c r="CE441" s="43">
        <v>13429</v>
      </c>
      <c r="CF441" s="43" t="s">
        <v>1990</v>
      </c>
      <c r="CG441" s="251">
        <v>37740</v>
      </c>
      <c r="CH441" s="126"/>
      <c r="CK441" s="39" t="s">
        <v>451</v>
      </c>
      <c r="CL441" s="43">
        <v>1000</v>
      </c>
      <c r="CM441" s="43" t="s">
        <v>1396</v>
      </c>
      <c r="CP441" s="43" t="s">
        <v>1397</v>
      </c>
      <c r="CQ441" s="43">
        <v>1271</v>
      </c>
      <c r="DR441" s="38"/>
    </row>
    <row r="442" spans="1:122" s="39" customFormat="1" hidden="1" x14ac:dyDescent="0.2">
      <c r="A442" s="44" t="str">
        <f t="shared" si="169"/>
        <v>Endicott</v>
      </c>
      <c r="B442" s="44" t="str">
        <f t="shared" si="162"/>
        <v>1,1,1-Trichloroethane</v>
      </c>
      <c r="C442" s="38" t="s">
        <v>2587</v>
      </c>
      <c r="D442" s="38" t="str">
        <f t="shared" si="161"/>
        <v>LS</v>
      </c>
      <c r="E442" s="44" t="s">
        <v>372</v>
      </c>
      <c r="F442" s="155" t="str">
        <f t="shared" si="175"/>
        <v>Multiuse 030</v>
      </c>
      <c r="G442" s="44" t="str">
        <f t="shared" si="170"/>
        <v>multiuse</v>
      </c>
      <c r="H442" s="44" t="str">
        <f t="shared" si="171"/>
        <v>Slab on grade</v>
      </c>
      <c r="I442" s="38"/>
      <c r="J442" s="38"/>
      <c r="K442" s="38"/>
      <c r="L442" s="44"/>
      <c r="M442" s="38" t="str">
        <f t="shared" si="163"/>
        <v>Y</v>
      </c>
      <c r="N442" s="38" t="str">
        <f t="shared" si="172"/>
        <v>Y</v>
      </c>
      <c r="O442" s="38" t="str">
        <f>IF(AJ442="","",IF(M442="N","n","Y"))</f>
        <v>Y</v>
      </c>
      <c r="P442" s="38"/>
      <c r="Q442" s="38"/>
      <c r="R442" s="38"/>
      <c r="S442" s="38"/>
      <c r="T442" s="38"/>
      <c r="U442" s="38"/>
      <c r="V442" s="38"/>
      <c r="W442" s="38"/>
      <c r="X442" s="38"/>
      <c r="Y442" s="38" t="str">
        <f t="shared" si="164"/>
        <v>Y</v>
      </c>
      <c r="Z442" s="38" t="str">
        <f t="shared" si="173"/>
        <v>n</v>
      </c>
      <c r="AA442" s="38" t="str">
        <f>IF(AM442="","",IF(Y442="N","n","Y"))</f>
        <v>Y</v>
      </c>
      <c r="AC442" s="59">
        <v>160</v>
      </c>
      <c r="AD442" s="204">
        <v>2.4375E-3</v>
      </c>
      <c r="AE442" s="38">
        <v>1</v>
      </c>
      <c r="AF442" s="38">
        <v>0</v>
      </c>
      <c r="AG442" s="125"/>
      <c r="AI442" s="123"/>
      <c r="AJ442" s="40">
        <f t="shared" si="167"/>
        <v>160</v>
      </c>
      <c r="AK442" s="40"/>
      <c r="AL442" s="40"/>
      <c r="AM442" s="40">
        <f t="shared" si="176"/>
        <v>0.39</v>
      </c>
      <c r="AN442" s="39">
        <f t="shared" si="174"/>
        <v>3.1</v>
      </c>
      <c r="AO442" s="204"/>
      <c r="AP442" s="204">
        <f t="shared" si="168"/>
        <v>2.4375E-3</v>
      </c>
      <c r="AQ442" s="45"/>
      <c r="AR442" s="45"/>
      <c r="AS442" s="115"/>
      <c r="AT442" s="115"/>
      <c r="AU442" s="115">
        <f t="shared" si="177"/>
        <v>1</v>
      </c>
      <c r="AV442" s="115">
        <f t="shared" si="178"/>
        <v>0</v>
      </c>
      <c r="AY442" s="115"/>
      <c r="AZ442" s="115"/>
      <c r="BA442" s="43">
        <v>32</v>
      </c>
      <c r="BB442" s="43" t="s">
        <v>2013</v>
      </c>
      <c r="BC442" s="48" t="s">
        <v>1403</v>
      </c>
      <c r="BE442" s="37" t="s">
        <v>2345</v>
      </c>
      <c r="BG442" s="43">
        <v>324</v>
      </c>
      <c r="BH442" s="43" t="s">
        <v>456</v>
      </c>
      <c r="BJ442" s="43" t="s">
        <v>817</v>
      </c>
      <c r="BK442" s="43" t="s">
        <v>846</v>
      </c>
      <c r="BP442" s="48" t="s">
        <v>1406</v>
      </c>
      <c r="BQ442" s="43" t="s">
        <v>457</v>
      </c>
      <c r="BR442" s="43" t="s">
        <v>2674</v>
      </c>
      <c r="BS442" s="43" t="s">
        <v>558</v>
      </c>
      <c r="BT442" s="43" t="s">
        <v>1990</v>
      </c>
      <c r="BU442" s="43"/>
      <c r="BV442" s="43"/>
      <c r="BW442" s="243">
        <v>37740</v>
      </c>
      <c r="BX442" s="243"/>
      <c r="BY442" s="48" t="s">
        <v>451</v>
      </c>
      <c r="BZ442" s="43">
        <v>0.39</v>
      </c>
      <c r="CA442" s="43" t="s">
        <v>1396</v>
      </c>
      <c r="CD442" s="124" t="s">
        <v>1397</v>
      </c>
      <c r="CE442" s="43">
        <v>13453</v>
      </c>
      <c r="CF442" s="43" t="s">
        <v>1990</v>
      </c>
      <c r="CG442" s="251">
        <v>37740</v>
      </c>
      <c r="CH442" s="126"/>
      <c r="CK442" s="39" t="s">
        <v>451</v>
      </c>
      <c r="CL442" s="43">
        <v>160</v>
      </c>
      <c r="CM442" s="43" t="s">
        <v>1396</v>
      </c>
      <c r="CP442" s="43" t="s">
        <v>1397</v>
      </c>
      <c r="CQ442" s="43">
        <v>1367</v>
      </c>
      <c r="DR442" s="38"/>
    </row>
    <row r="443" spans="1:122" s="39" customFormat="1" hidden="1" x14ac:dyDescent="0.2">
      <c r="A443" s="44" t="str">
        <f t="shared" si="169"/>
        <v>Endicott</v>
      </c>
      <c r="B443" s="44" t="str">
        <f t="shared" si="162"/>
        <v>1,1,2-Trichloro-1,2,2-trifluoroethane</v>
      </c>
      <c r="C443" s="38" t="s">
        <v>2587</v>
      </c>
      <c r="D443" s="38" t="str">
        <f t="shared" si="161"/>
        <v>LS</v>
      </c>
      <c r="E443" s="44" t="s">
        <v>372</v>
      </c>
      <c r="F443" s="155" t="str">
        <f t="shared" si="175"/>
        <v>Multiuse 030</v>
      </c>
      <c r="G443" s="44" t="str">
        <f t="shared" si="170"/>
        <v>multiuse</v>
      </c>
      <c r="H443" s="44" t="str">
        <f t="shared" si="171"/>
        <v>Slab on grade</v>
      </c>
      <c r="I443" s="38"/>
      <c r="J443" s="38"/>
      <c r="K443" s="38"/>
      <c r="L443" s="44"/>
      <c r="M443" s="38" t="str">
        <f t="shared" si="163"/>
        <v>Y</v>
      </c>
      <c r="N443" s="38" t="str">
        <f t="shared" si="172"/>
        <v>n</v>
      </c>
      <c r="O443" s="38" t="s">
        <v>541</v>
      </c>
      <c r="P443" s="38" t="s">
        <v>310</v>
      </c>
      <c r="Q443" s="38"/>
      <c r="R443" s="38"/>
      <c r="S443" s="38"/>
      <c r="T443" s="38"/>
      <c r="U443" s="38"/>
      <c r="V443" s="38"/>
      <c r="W443" s="38"/>
      <c r="X443" s="38"/>
      <c r="Y443" s="38" t="str">
        <f t="shared" si="164"/>
        <v>Y</v>
      </c>
      <c r="Z443" s="38" t="str">
        <f t="shared" si="173"/>
        <v>n</v>
      </c>
      <c r="AA443" s="38" t="s">
        <v>541</v>
      </c>
      <c r="AC443" s="59">
        <v>1.6</v>
      </c>
      <c r="AD443" s="204">
        <v>0.53125</v>
      </c>
      <c r="AE443" s="38">
        <v>1</v>
      </c>
      <c r="AF443" s="38">
        <v>0</v>
      </c>
      <c r="AG443" s="125"/>
      <c r="AI443" s="123"/>
      <c r="AJ443" s="40">
        <f t="shared" si="167"/>
        <v>1.6</v>
      </c>
      <c r="AK443" s="40"/>
      <c r="AL443" s="40"/>
      <c r="AM443" s="40">
        <f t="shared" si="176"/>
        <v>0.85</v>
      </c>
      <c r="AN443" s="39">
        <f t="shared" si="174"/>
        <v>1.8</v>
      </c>
      <c r="AO443" s="204"/>
      <c r="AP443" s="204">
        <f t="shared" si="168"/>
        <v>0.53125</v>
      </c>
      <c r="AQ443" s="45"/>
      <c r="AR443" s="45"/>
      <c r="AS443" s="115"/>
      <c r="AT443" s="115"/>
      <c r="AU443" s="115">
        <f t="shared" si="177"/>
        <v>1</v>
      </c>
      <c r="AV443" s="115">
        <f t="shared" si="178"/>
        <v>0</v>
      </c>
      <c r="AY443" s="115"/>
      <c r="AZ443" s="115"/>
      <c r="BA443" s="43">
        <v>32</v>
      </c>
      <c r="BB443" s="43" t="s">
        <v>2013</v>
      </c>
      <c r="BC443" s="48" t="s">
        <v>1403</v>
      </c>
      <c r="BE443" s="37" t="s">
        <v>2345</v>
      </c>
      <c r="BG443" s="43">
        <v>324</v>
      </c>
      <c r="BH443" s="43" t="s">
        <v>456</v>
      </c>
      <c r="BJ443" s="43" t="s">
        <v>817</v>
      </c>
      <c r="BK443" s="43" t="s">
        <v>846</v>
      </c>
      <c r="BP443" s="48" t="s">
        <v>1406</v>
      </c>
      <c r="BQ443" s="43" t="s">
        <v>457</v>
      </c>
      <c r="BR443" s="43" t="s">
        <v>2674</v>
      </c>
      <c r="BS443" s="43" t="s">
        <v>1132</v>
      </c>
      <c r="BT443" s="43" t="s">
        <v>1990</v>
      </c>
      <c r="BU443" s="43"/>
      <c r="BV443" s="43"/>
      <c r="BW443" s="243">
        <v>37740</v>
      </c>
      <c r="BX443" s="243"/>
      <c r="BY443" s="48" t="s">
        <v>451</v>
      </c>
      <c r="BZ443" s="43">
        <v>0.85</v>
      </c>
      <c r="CA443" s="43" t="s">
        <v>1396</v>
      </c>
      <c r="CD443" s="124" t="s">
        <v>1397</v>
      </c>
      <c r="CE443" s="43">
        <v>13458</v>
      </c>
      <c r="CF443" s="43" t="s">
        <v>1990</v>
      </c>
      <c r="CG443" s="251">
        <v>37740</v>
      </c>
      <c r="CH443" s="126"/>
      <c r="CK443" s="39" t="s">
        <v>451</v>
      </c>
      <c r="CL443" s="43">
        <v>1.6</v>
      </c>
      <c r="CM443" s="43" t="s">
        <v>1396</v>
      </c>
      <c r="CP443" s="43" t="s">
        <v>1397</v>
      </c>
      <c r="CQ443" s="43">
        <v>1468</v>
      </c>
      <c r="DR443" s="38"/>
    </row>
    <row r="444" spans="1:122" s="39" customFormat="1" hidden="1" x14ac:dyDescent="0.2">
      <c r="A444" s="44" t="str">
        <f t="shared" si="169"/>
        <v>Endicott</v>
      </c>
      <c r="B444" s="44" t="str">
        <f t="shared" si="162"/>
        <v>Methylene chloride</v>
      </c>
      <c r="C444" s="38" t="s">
        <v>2587</v>
      </c>
      <c r="D444" s="38" t="str">
        <f t="shared" si="161"/>
        <v>LS</v>
      </c>
      <c r="E444" s="44" t="s">
        <v>372</v>
      </c>
      <c r="F444" s="155" t="str">
        <f t="shared" si="175"/>
        <v>Multiuse 030</v>
      </c>
      <c r="G444" s="44" t="str">
        <f t="shared" si="170"/>
        <v>multiuse</v>
      </c>
      <c r="H444" s="44" t="str">
        <f t="shared" si="171"/>
        <v>Slab on grade</v>
      </c>
      <c r="I444" s="38"/>
      <c r="J444" s="38"/>
      <c r="K444" s="38"/>
      <c r="L444" s="44"/>
      <c r="M444" s="38" t="str">
        <f t="shared" si="163"/>
        <v>Y</v>
      </c>
      <c r="N444" s="38" t="str">
        <f t="shared" si="172"/>
        <v>n</v>
      </c>
      <c r="O444" s="38" t="s">
        <v>541</v>
      </c>
      <c r="P444" s="38" t="s">
        <v>1453</v>
      </c>
      <c r="Q444" s="38"/>
      <c r="R444" s="38"/>
      <c r="S444" s="38"/>
      <c r="T444" s="38"/>
      <c r="U444" s="38"/>
      <c r="V444" s="38"/>
      <c r="W444" s="38"/>
      <c r="X444" s="38"/>
      <c r="Y444" s="38" t="str">
        <f t="shared" si="164"/>
        <v>Y</v>
      </c>
      <c r="Z444" s="38" t="str">
        <f t="shared" si="173"/>
        <v>n</v>
      </c>
      <c r="AA444" s="38" t="s">
        <v>541</v>
      </c>
      <c r="AC444" s="59">
        <v>2</v>
      </c>
      <c r="AD444" s="204">
        <v>0.65</v>
      </c>
      <c r="AE444" s="38">
        <v>1</v>
      </c>
      <c r="AF444" s="38">
        <v>0</v>
      </c>
      <c r="AG444" s="125"/>
      <c r="AI444" s="123"/>
      <c r="AJ444" s="40">
        <f t="shared" si="167"/>
        <v>2</v>
      </c>
      <c r="AK444" s="40"/>
      <c r="AL444" s="40"/>
      <c r="AM444" s="40">
        <f t="shared" si="176"/>
        <v>1.3</v>
      </c>
      <c r="AN444" s="39">
        <f t="shared" si="174"/>
        <v>10.5</v>
      </c>
      <c r="AO444" s="204"/>
      <c r="AP444" s="204">
        <f t="shared" si="168"/>
        <v>0.65</v>
      </c>
      <c r="AQ444" s="45"/>
      <c r="AR444" s="45"/>
      <c r="AS444" s="115"/>
      <c r="AT444" s="115"/>
      <c r="AU444" s="115">
        <f t="shared" si="177"/>
        <v>1</v>
      </c>
      <c r="AV444" s="115">
        <f t="shared" si="178"/>
        <v>0</v>
      </c>
      <c r="AY444" s="115"/>
      <c r="AZ444" s="115"/>
      <c r="BA444" s="43">
        <v>32</v>
      </c>
      <c r="BB444" s="43" t="s">
        <v>2013</v>
      </c>
      <c r="BC444" s="48" t="s">
        <v>1403</v>
      </c>
      <c r="BE444" s="37" t="s">
        <v>2345</v>
      </c>
      <c r="BG444" s="43">
        <v>324</v>
      </c>
      <c r="BH444" s="43" t="s">
        <v>456</v>
      </c>
      <c r="BJ444" s="43" t="s">
        <v>817</v>
      </c>
      <c r="BK444" s="43" t="s">
        <v>846</v>
      </c>
      <c r="BP444" s="48" t="s">
        <v>1406</v>
      </c>
      <c r="BQ444" s="43" t="s">
        <v>457</v>
      </c>
      <c r="BR444" s="43" t="s">
        <v>2674</v>
      </c>
      <c r="BS444" s="43" t="s">
        <v>837</v>
      </c>
      <c r="BT444" s="43" t="s">
        <v>1990</v>
      </c>
      <c r="BU444" s="43"/>
      <c r="BV444" s="43"/>
      <c r="BW444" s="243">
        <v>37740</v>
      </c>
      <c r="BX444" s="243"/>
      <c r="BY444" s="48" t="s">
        <v>451</v>
      </c>
      <c r="BZ444" s="43">
        <v>1.3</v>
      </c>
      <c r="CA444" s="43" t="s">
        <v>1396</v>
      </c>
      <c r="CD444" s="124" t="s">
        <v>1397</v>
      </c>
      <c r="CE444" s="43">
        <v>13459</v>
      </c>
      <c r="CF444" s="43" t="s">
        <v>1990</v>
      </c>
      <c r="CG444" s="251">
        <v>37740</v>
      </c>
      <c r="CH444" s="126"/>
      <c r="CK444" s="39" t="s">
        <v>451</v>
      </c>
      <c r="CL444" s="43">
        <v>2</v>
      </c>
      <c r="CM444" s="43" t="s">
        <v>1396</v>
      </c>
      <c r="CP444" s="43" t="s">
        <v>1397</v>
      </c>
      <c r="CQ444" s="43">
        <v>1501</v>
      </c>
      <c r="DR444" s="38"/>
    </row>
    <row r="445" spans="1:122" s="39" customFormat="1" hidden="1" x14ac:dyDescent="0.2">
      <c r="A445" s="44" t="str">
        <f t="shared" si="169"/>
        <v>Endicott</v>
      </c>
      <c r="B445" s="44" t="str">
        <f t="shared" si="162"/>
        <v>Tetrachloroethylene</v>
      </c>
      <c r="C445" s="38" t="s">
        <v>2587</v>
      </c>
      <c r="D445" s="38" t="str">
        <f t="shared" si="161"/>
        <v>LS</v>
      </c>
      <c r="E445" s="44" t="s">
        <v>372</v>
      </c>
      <c r="F445" s="155" t="str">
        <f t="shared" si="175"/>
        <v>Multiuse 030</v>
      </c>
      <c r="G445" s="44" t="str">
        <f t="shared" si="170"/>
        <v>multiuse</v>
      </c>
      <c r="H445" s="44" t="str">
        <f t="shared" si="171"/>
        <v>Slab on grade</v>
      </c>
      <c r="I445" s="38"/>
      <c r="J445" s="38"/>
      <c r="K445" s="38"/>
      <c r="L445" s="44"/>
      <c r="M445" s="38" t="str">
        <f t="shared" si="163"/>
        <v>Y</v>
      </c>
      <c r="N445" s="38" t="str">
        <f t="shared" si="172"/>
        <v>n</v>
      </c>
      <c r="O445" s="38" t="s">
        <v>541</v>
      </c>
      <c r="P445" s="38" t="s">
        <v>310</v>
      </c>
      <c r="Q445" s="38"/>
      <c r="R445" s="38"/>
      <c r="S445" s="38"/>
      <c r="T445" s="38"/>
      <c r="U445" s="38"/>
      <c r="V445" s="38"/>
      <c r="W445" s="38"/>
      <c r="X445" s="38"/>
      <c r="Y445" s="38" t="str">
        <f t="shared" si="164"/>
        <v>Y</v>
      </c>
      <c r="Z445" s="38" t="str">
        <f t="shared" si="173"/>
        <v>n</v>
      </c>
      <c r="AA445" s="38" t="s">
        <v>541</v>
      </c>
      <c r="AC445" s="59">
        <v>0.92</v>
      </c>
      <c r="AD445" s="204">
        <v>0.28260869565217389</v>
      </c>
      <c r="AE445" s="38">
        <v>1</v>
      </c>
      <c r="AF445" s="38">
        <v>0</v>
      </c>
      <c r="AG445" s="125"/>
      <c r="AI445" s="123"/>
      <c r="AJ445" s="40">
        <f t="shared" si="167"/>
        <v>0.92</v>
      </c>
      <c r="AK445" s="40"/>
      <c r="AL445" s="40"/>
      <c r="AM445" s="40">
        <f t="shared" si="176"/>
        <v>0.26</v>
      </c>
      <c r="AN445" s="39">
        <f t="shared" si="174"/>
        <v>3.8</v>
      </c>
      <c r="AO445" s="204"/>
      <c r="AP445" s="204">
        <f t="shared" si="168"/>
        <v>0.28260869565217389</v>
      </c>
      <c r="AQ445" s="45"/>
      <c r="AR445" s="45"/>
      <c r="AS445" s="115"/>
      <c r="AT445" s="115"/>
      <c r="AU445" s="115">
        <f t="shared" si="177"/>
        <v>1</v>
      </c>
      <c r="AV445" s="115">
        <f t="shared" si="178"/>
        <v>0</v>
      </c>
      <c r="AY445" s="115"/>
      <c r="AZ445" s="115"/>
      <c r="BA445" s="43">
        <v>32</v>
      </c>
      <c r="BB445" s="43" t="s">
        <v>2013</v>
      </c>
      <c r="BC445" s="48" t="s">
        <v>1403</v>
      </c>
      <c r="BE445" s="37" t="s">
        <v>2345</v>
      </c>
      <c r="BG445" s="43">
        <v>324</v>
      </c>
      <c r="BH445" s="43" t="s">
        <v>456</v>
      </c>
      <c r="BJ445" s="43" t="s">
        <v>817</v>
      </c>
      <c r="BK445" s="43" t="s">
        <v>846</v>
      </c>
      <c r="BP445" s="48" t="s">
        <v>1406</v>
      </c>
      <c r="BQ445" s="43" t="s">
        <v>457</v>
      </c>
      <c r="BR445" s="43" t="s">
        <v>2674</v>
      </c>
      <c r="BS445" s="43" t="s">
        <v>2057</v>
      </c>
      <c r="BT445" s="43" t="s">
        <v>1990</v>
      </c>
      <c r="BU445" s="43"/>
      <c r="BV445" s="43"/>
      <c r="BW445" s="243">
        <v>37740</v>
      </c>
      <c r="BX445" s="243"/>
      <c r="BY445" s="48" t="s">
        <v>451</v>
      </c>
      <c r="BZ445" s="43">
        <v>0.26</v>
      </c>
      <c r="CA445" s="43" t="s">
        <v>1396</v>
      </c>
      <c r="CD445" s="124" t="s">
        <v>1397</v>
      </c>
      <c r="CE445" s="43">
        <v>13460</v>
      </c>
      <c r="CF445" s="43" t="s">
        <v>1990</v>
      </c>
      <c r="CG445" s="251">
        <v>37740</v>
      </c>
      <c r="CH445" s="126"/>
      <c r="CK445" s="39" t="s">
        <v>451</v>
      </c>
      <c r="CL445" s="43">
        <v>0.92</v>
      </c>
      <c r="CM445" s="43" t="s">
        <v>1396</v>
      </c>
      <c r="CP445" s="43" t="s">
        <v>1397</v>
      </c>
      <c r="CQ445" s="43">
        <v>1196</v>
      </c>
      <c r="DR445" s="38"/>
    </row>
    <row r="446" spans="1:122" s="39" customFormat="1" hidden="1" x14ac:dyDescent="0.2">
      <c r="A446" s="44" t="str">
        <f t="shared" si="169"/>
        <v>Endicott</v>
      </c>
      <c r="B446" s="44" t="str">
        <f t="shared" si="162"/>
        <v>Trichloroethylene</v>
      </c>
      <c r="C446" s="38" t="s">
        <v>2587</v>
      </c>
      <c r="D446" s="38" t="str">
        <f t="shared" si="161"/>
        <v>LS</v>
      </c>
      <c r="E446" s="44" t="s">
        <v>372</v>
      </c>
      <c r="F446" s="155" t="str">
        <f t="shared" si="175"/>
        <v>Multiuse 030</v>
      </c>
      <c r="G446" s="44" t="str">
        <f t="shared" si="170"/>
        <v>multiuse</v>
      </c>
      <c r="H446" s="44" t="str">
        <f t="shared" si="171"/>
        <v>Slab on grade</v>
      </c>
      <c r="I446" s="38"/>
      <c r="J446" s="38"/>
      <c r="K446" s="38"/>
      <c r="L446" s="44"/>
      <c r="M446" s="38" t="str">
        <f t="shared" si="163"/>
        <v>Y</v>
      </c>
      <c r="N446" s="38" t="str">
        <f t="shared" si="172"/>
        <v>Y</v>
      </c>
      <c r="O446" s="38" t="str">
        <f>IF(AJ446="","",IF(M446="N","n","Y"))</f>
        <v>Y</v>
      </c>
      <c r="P446" s="38"/>
      <c r="Q446" s="38"/>
      <c r="R446" s="38"/>
      <c r="S446" s="38"/>
      <c r="T446" s="38"/>
      <c r="U446" s="38"/>
      <c r="V446" s="38"/>
      <c r="W446" s="38"/>
      <c r="X446" s="38"/>
      <c r="Y446" s="38" t="str">
        <f t="shared" si="164"/>
        <v>Y</v>
      </c>
      <c r="Z446" s="38" t="str">
        <f t="shared" si="173"/>
        <v>n</v>
      </c>
      <c r="AA446" s="38" t="str">
        <f>IF(AM446="","",IF(Y446="N","n","Y"))</f>
        <v>Y</v>
      </c>
      <c r="AC446" s="59">
        <v>410</v>
      </c>
      <c r="AD446" s="204">
        <v>8.5365853658536585E-4</v>
      </c>
      <c r="AE446" s="38">
        <v>1</v>
      </c>
      <c r="AF446" s="38">
        <v>0</v>
      </c>
      <c r="AG446" s="125"/>
      <c r="AI446" s="123"/>
      <c r="AJ446" s="40">
        <f t="shared" si="167"/>
        <v>410</v>
      </c>
      <c r="AK446" s="40"/>
      <c r="AL446" s="40"/>
      <c r="AM446" s="40">
        <f t="shared" si="176"/>
        <v>0.35</v>
      </c>
      <c r="AN446" s="39">
        <f t="shared" si="174"/>
        <v>0.5</v>
      </c>
      <c r="AO446" s="204"/>
      <c r="AP446" s="204">
        <f t="shared" si="168"/>
        <v>8.5365853658536585E-4</v>
      </c>
      <c r="AQ446" s="45"/>
      <c r="AR446" s="45"/>
      <c r="AS446" s="115"/>
      <c r="AT446" s="115"/>
      <c r="AU446" s="115">
        <f t="shared" si="177"/>
        <v>1</v>
      </c>
      <c r="AV446" s="115">
        <f t="shared" si="178"/>
        <v>0</v>
      </c>
      <c r="AY446" s="115"/>
      <c r="AZ446" s="115"/>
      <c r="BA446" s="43">
        <v>32</v>
      </c>
      <c r="BB446" s="43" t="s">
        <v>2013</v>
      </c>
      <c r="BC446" s="48" t="s">
        <v>1403</v>
      </c>
      <c r="BE446" s="37" t="s">
        <v>2345</v>
      </c>
      <c r="BG446" s="43">
        <v>324</v>
      </c>
      <c r="BH446" s="43" t="s">
        <v>456</v>
      </c>
      <c r="BJ446" s="43" t="s">
        <v>817</v>
      </c>
      <c r="BK446" s="43" t="s">
        <v>846</v>
      </c>
      <c r="BP446" s="48" t="s">
        <v>1406</v>
      </c>
      <c r="BQ446" s="43" t="s">
        <v>457</v>
      </c>
      <c r="BR446" s="43" t="s">
        <v>2674</v>
      </c>
      <c r="BS446" s="43" t="s">
        <v>1393</v>
      </c>
      <c r="BT446" s="43" t="s">
        <v>1990</v>
      </c>
      <c r="BU446" s="43"/>
      <c r="BV446" s="43"/>
      <c r="BW446" s="243">
        <v>37740</v>
      </c>
      <c r="BX446" s="243"/>
      <c r="BY446" s="48" t="s">
        <v>451</v>
      </c>
      <c r="BZ446" s="43">
        <v>0.35</v>
      </c>
      <c r="CA446" s="43" t="s">
        <v>1396</v>
      </c>
      <c r="CD446" s="124" t="s">
        <v>1397</v>
      </c>
      <c r="CE446" s="43">
        <v>13462</v>
      </c>
      <c r="CF446" s="43" t="s">
        <v>1990</v>
      </c>
      <c r="CG446" s="251">
        <v>37740</v>
      </c>
      <c r="CH446" s="126"/>
      <c r="CK446" s="39" t="s">
        <v>451</v>
      </c>
      <c r="CL446" s="43">
        <v>410</v>
      </c>
      <c r="CM446" s="43" t="s">
        <v>1396</v>
      </c>
      <c r="CP446" s="43" t="s">
        <v>1397</v>
      </c>
      <c r="CQ446" s="43">
        <v>1272</v>
      </c>
      <c r="DR446" s="38"/>
    </row>
    <row r="447" spans="1:122" s="372" customFormat="1" x14ac:dyDescent="0.2">
      <c r="A447" s="384" t="str">
        <f t="shared" si="169"/>
        <v>Endicott</v>
      </c>
      <c r="B447" s="384" t="str">
        <f t="shared" si="162"/>
        <v>1,1,1-Trichloroethane</v>
      </c>
      <c r="C447" s="385" t="s">
        <v>2587</v>
      </c>
      <c r="D447" s="385" t="str">
        <f t="shared" si="161"/>
        <v>LS</v>
      </c>
      <c r="E447" s="384" t="s">
        <v>372</v>
      </c>
      <c r="F447" s="386" t="str">
        <f t="shared" si="175"/>
        <v>Residential 001</v>
      </c>
      <c r="G447" s="384" t="str">
        <f t="shared" si="170"/>
        <v>residential</v>
      </c>
      <c r="H447" s="384" t="str">
        <f t="shared" si="171"/>
        <v>Basement - full</v>
      </c>
      <c r="I447" s="385"/>
      <c r="J447" s="385"/>
      <c r="K447" s="385"/>
      <c r="L447" s="384"/>
      <c r="M447" s="385" t="str">
        <f t="shared" si="163"/>
        <v>Y</v>
      </c>
      <c r="N447" s="385" t="str">
        <f t="shared" si="172"/>
        <v>Y</v>
      </c>
      <c r="O447" s="385" t="str">
        <f>IF(AJ447="","",IF(M447="N","n","Y"))</f>
        <v>Y</v>
      </c>
      <c r="P447" s="384"/>
      <c r="Q447" s="384"/>
      <c r="R447" s="384"/>
      <c r="S447" s="384"/>
      <c r="T447" s="384"/>
      <c r="U447" s="384"/>
      <c r="V447" s="384"/>
      <c r="W447" s="384"/>
      <c r="X447" s="384"/>
      <c r="Y447" s="385" t="str">
        <f t="shared" si="164"/>
        <v>Y</v>
      </c>
      <c r="Z447" s="385" t="str">
        <f t="shared" si="173"/>
        <v>Y</v>
      </c>
      <c r="AA447" s="385" t="str">
        <f>IF(AM447="","",IF(Y447="N","n","Y"))</f>
        <v>Y</v>
      </c>
      <c r="AC447" s="389">
        <v>1300</v>
      </c>
      <c r="AD447" s="390">
        <v>2.6153846153846153E-2</v>
      </c>
      <c r="AE447" s="385">
        <v>1</v>
      </c>
      <c r="AF447" s="385">
        <v>0</v>
      </c>
      <c r="AG447" s="391"/>
      <c r="AI447" s="392"/>
      <c r="AJ447" s="394">
        <f t="shared" si="167"/>
        <v>1300</v>
      </c>
      <c r="AK447" s="394"/>
      <c r="AL447" s="394"/>
      <c r="AM447" s="394">
        <f t="shared" si="176"/>
        <v>34</v>
      </c>
      <c r="AN447" s="372">
        <f t="shared" si="174"/>
        <v>3.1</v>
      </c>
      <c r="AO447" s="390"/>
      <c r="AP447" s="390">
        <f t="shared" si="168"/>
        <v>2.6153846153846153E-2</v>
      </c>
      <c r="AQ447" s="439"/>
      <c r="AR447" s="439"/>
      <c r="AS447" s="396"/>
      <c r="AT447" s="396"/>
      <c r="AU447" s="396">
        <f t="shared" si="177"/>
        <v>1</v>
      </c>
      <c r="AV447" s="396">
        <f t="shared" si="178"/>
        <v>0</v>
      </c>
      <c r="AY447" s="396"/>
      <c r="AZ447" s="396"/>
      <c r="BA447" s="397">
        <v>32</v>
      </c>
      <c r="BB447" s="397" t="s">
        <v>2013</v>
      </c>
      <c r="BC447" s="398" t="s">
        <v>1403</v>
      </c>
      <c r="BE447" s="303" t="s">
        <v>2345</v>
      </c>
      <c r="BG447" s="397">
        <v>78</v>
      </c>
      <c r="BH447" s="397" t="s">
        <v>1208</v>
      </c>
      <c r="BJ447" s="397" t="s">
        <v>1388</v>
      </c>
      <c r="BK447" s="397" t="s">
        <v>1389</v>
      </c>
      <c r="BL447" s="397">
        <v>5</v>
      </c>
      <c r="BM447" s="397" t="s">
        <v>1395</v>
      </c>
      <c r="BN447" s="397">
        <v>25</v>
      </c>
      <c r="BO447" s="397" t="s">
        <v>347</v>
      </c>
      <c r="BP447" s="398" t="s">
        <v>1406</v>
      </c>
      <c r="BQ447" s="397" t="s">
        <v>664</v>
      </c>
      <c r="BR447" s="397" t="s">
        <v>1209</v>
      </c>
      <c r="BS447" s="397" t="s">
        <v>558</v>
      </c>
      <c r="BT447" s="397" t="s">
        <v>1990</v>
      </c>
      <c r="BU447" s="397"/>
      <c r="BV447" s="397"/>
      <c r="BW447" s="399">
        <v>37629</v>
      </c>
      <c r="BX447" s="399"/>
      <c r="BY447" s="398" t="s">
        <v>451</v>
      </c>
      <c r="BZ447" s="397">
        <v>34</v>
      </c>
      <c r="CA447" s="397" t="s">
        <v>1396</v>
      </c>
      <c r="CD447" s="400" t="s">
        <v>2044</v>
      </c>
      <c r="CE447" s="397">
        <v>1355</v>
      </c>
      <c r="CF447" s="397" t="s">
        <v>1210</v>
      </c>
      <c r="CG447" s="401">
        <v>37629</v>
      </c>
      <c r="CH447" s="402"/>
      <c r="CK447" s="397" t="s">
        <v>2042</v>
      </c>
      <c r="CL447" s="397">
        <v>1300</v>
      </c>
      <c r="CM447" s="397" t="s">
        <v>1396</v>
      </c>
      <c r="CP447" s="397" t="s">
        <v>2044</v>
      </c>
      <c r="CQ447" s="397">
        <v>5</v>
      </c>
      <c r="DR447" s="385"/>
    </row>
    <row r="448" spans="1:122" s="39" customFormat="1" hidden="1" x14ac:dyDescent="0.2">
      <c r="A448" s="44" t="str">
        <f t="shared" si="169"/>
        <v>Endicott</v>
      </c>
      <c r="B448" s="44" t="str">
        <f t="shared" si="162"/>
        <v>1,1-Dichloroethane</v>
      </c>
      <c r="C448" s="38" t="s">
        <v>2587</v>
      </c>
      <c r="D448" s="38" t="str">
        <f t="shared" si="161"/>
        <v>LS</v>
      </c>
      <c r="E448" s="44" t="s">
        <v>372</v>
      </c>
      <c r="F448" s="155" t="str">
        <f t="shared" si="175"/>
        <v>Residential 001</v>
      </c>
      <c r="G448" s="44" t="str">
        <f t="shared" si="170"/>
        <v>residential</v>
      </c>
      <c r="H448" s="44" t="str">
        <f t="shared" si="171"/>
        <v>Basement - full</v>
      </c>
      <c r="I448" s="38"/>
      <c r="J448" s="38"/>
      <c r="K448" s="38"/>
      <c r="L448" s="44"/>
      <c r="M448" s="38" t="str">
        <f t="shared" si="163"/>
        <v>Y</v>
      </c>
      <c r="N448" s="38" t="str">
        <f t="shared" si="172"/>
        <v>Y</v>
      </c>
      <c r="O448" s="38" t="s">
        <v>541</v>
      </c>
      <c r="P448" s="44" t="s">
        <v>310</v>
      </c>
      <c r="Q448" s="44"/>
      <c r="R448" s="44"/>
      <c r="S448" s="44"/>
      <c r="T448" s="44"/>
      <c r="U448" s="44"/>
      <c r="V448" s="44"/>
      <c r="W448" s="44"/>
      <c r="X448" s="44"/>
      <c r="Y448" s="38" t="str">
        <f t="shared" si="164"/>
        <v>Y</v>
      </c>
      <c r="Z448" s="38" t="str">
        <f t="shared" si="173"/>
        <v>Y</v>
      </c>
      <c r="AA448" s="38" t="s">
        <v>541</v>
      </c>
      <c r="AC448" s="59">
        <v>170</v>
      </c>
      <c r="AD448" s="204">
        <v>0.1</v>
      </c>
      <c r="AE448" s="38">
        <v>1</v>
      </c>
      <c r="AF448" s="38">
        <v>0</v>
      </c>
      <c r="AG448" s="125"/>
      <c r="AI448" s="123"/>
      <c r="AJ448" s="40">
        <f t="shared" si="167"/>
        <v>170</v>
      </c>
      <c r="AK448" s="40"/>
      <c r="AL448" s="40"/>
      <c r="AM448" s="40">
        <f t="shared" si="176"/>
        <v>17</v>
      </c>
      <c r="AN448" s="39" t="str">
        <f t="shared" si="174"/>
        <v/>
      </c>
      <c r="AO448" s="204"/>
      <c r="AP448" s="204">
        <f t="shared" si="168"/>
        <v>0.1</v>
      </c>
      <c r="AQ448" s="45"/>
      <c r="AR448" s="45"/>
      <c r="AS448" s="115"/>
      <c r="AT448" s="115"/>
      <c r="AU448" s="115">
        <f t="shared" si="177"/>
        <v>1</v>
      </c>
      <c r="AV448" s="115">
        <f t="shared" si="178"/>
        <v>0</v>
      </c>
      <c r="AY448" s="115"/>
      <c r="AZ448" s="115"/>
      <c r="BA448" s="43">
        <v>32</v>
      </c>
      <c r="BB448" s="43" t="s">
        <v>2013</v>
      </c>
      <c r="BC448" s="48" t="s">
        <v>1403</v>
      </c>
      <c r="BE448" s="37" t="s">
        <v>2345</v>
      </c>
      <c r="BG448" s="43">
        <v>78</v>
      </c>
      <c r="BH448" s="43" t="s">
        <v>1208</v>
      </c>
      <c r="BJ448" s="43" t="s">
        <v>1388</v>
      </c>
      <c r="BK448" s="43" t="s">
        <v>1389</v>
      </c>
      <c r="BL448" s="43">
        <v>5</v>
      </c>
      <c r="BM448" s="43" t="s">
        <v>1395</v>
      </c>
      <c r="BN448" s="43">
        <v>25</v>
      </c>
      <c r="BO448" s="43" t="s">
        <v>347</v>
      </c>
      <c r="BP448" s="48" t="s">
        <v>1406</v>
      </c>
      <c r="BQ448" s="43" t="s">
        <v>664</v>
      </c>
      <c r="BR448" s="43" t="s">
        <v>1209</v>
      </c>
      <c r="BS448" s="43" t="s">
        <v>2619</v>
      </c>
      <c r="BT448" s="43" t="s">
        <v>1990</v>
      </c>
      <c r="BU448" s="43"/>
      <c r="BV448" s="43"/>
      <c r="BW448" s="243">
        <v>37629</v>
      </c>
      <c r="BX448" s="243"/>
      <c r="BY448" s="48" t="s">
        <v>451</v>
      </c>
      <c r="BZ448" s="43">
        <v>17</v>
      </c>
      <c r="CA448" s="43" t="s">
        <v>1396</v>
      </c>
      <c r="CD448" s="124" t="s">
        <v>2044</v>
      </c>
      <c r="CE448" s="43">
        <v>1357</v>
      </c>
      <c r="CF448" s="43" t="s">
        <v>1210</v>
      </c>
      <c r="CG448" s="251">
        <v>37629</v>
      </c>
      <c r="CH448" s="126"/>
      <c r="CK448" s="43" t="s">
        <v>2042</v>
      </c>
      <c r="CL448" s="43">
        <v>170</v>
      </c>
      <c r="CM448" s="43" t="s">
        <v>1396</v>
      </c>
      <c r="CP448" s="43" t="s">
        <v>2044</v>
      </c>
      <c r="CQ448" s="43">
        <v>7</v>
      </c>
      <c r="DR448" s="38"/>
    </row>
    <row r="449" spans="1:122" s="372" customFormat="1" x14ac:dyDescent="0.2">
      <c r="A449" s="384" t="str">
        <f t="shared" si="169"/>
        <v>Endicott</v>
      </c>
      <c r="B449" s="384" t="str">
        <f t="shared" si="162"/>
        <v>1,1-Dichloroethylene</v>
      </c>
      <c r="C449" s="385" t="s">
        <v>2587</v>
      </c>
      <c r="D449" s="385" t="str">
        <f t="shared" si="161"/>
        <v>LS</v>
      </c>
      <c r="E449" s="384" t="s">
        <v>372</v>
      </c>
      <c r="F449" s="386" t="str">
        <f t="shared" si="175"/>
        <v>Residential 001</v>
      </c>
      <c r="G449" s="384" t="str">
        <f t="shared" si="170"/>
        <v>residential</v>
      </c>
      <c r="H449" s="384" t="str">
        <f t="shared" si="171"/>
        <v>Basement - full</v>
      </c>
      <c r="I449" s="385"/>
      <c r="J449" s="385"/>
      <c r="K449" s="385"/>
      <c r="L449" s="384"/>
      <c r="M449" s="385" t="str">
        <f t="shared" si="163"/>
        <v>Y</v>
      </c>
      <c r="N449" s="385" t="str">
        <f t="shared" si="172"/>
        <v>Y</v>
      </c>
      <c r="O449" s="385" t="str">
        <f t="shared" ref="O449:O465" si="179">IF(AJ449="","",IF(M449="N","n","Y"))</f>
        <v>Y</v>
      </c>
      <c r="P449" s="384"/>
      <c r="Q449" s="384"/>
      <c r="R449" s="384"/>
      <c r="S449" s="384"/>
      <c r="T449" s="384"/>
      <c r="U449" s="384"/>
      <c r="V449" s="384"/>
      <c r="W449" s="384"/>
      <c r="X449" s="384"/>
      <c r="Y449" s="385" t="str">
        <f t="shared" si="164"/>
        <v>Y</v>
      </c>
      <c r="Z449" s="385" t="str">
        <f t="shared" si="173"/>
        <v>Y</v>
      </c>
      <c r="AA449" s="385" t="str">
        <f t="shared" ref="AA449:AA465" si="180">IF(AM449="","",IF(Y449="N","n","Y"))</f>
        <v>Y</v>
      </c>
      <c r="AC449" s="389">
        <v>240</v>
      </c>
      <c r="AD449" s="390">
        <v>1.7916666666666668E-2</v>
      </c>
      <c r="AE449" s="385">
        <v>1</v>
      </c>
      <c r="AF449" s="385">
        <v>0</v>
      </c>
      <c r="AG449" s="391"/>
      <c r="AI449" s="392"/>
      <c r="AJ449" s="394">
        <f t="shared" si="167"/>
        <v>240</v>
      </c>
      <c r="AK449" s="394"/>
      <c r="AL449" s="394"/>
      <c r="AM449" s="394">
        <f t="shared" si="176"/>
        <v>4.3</v>
      </c>
      <c r="AN449" s="372">
        <f t="shared" si="174"/>
        <v>0.8</v>
      </c>
      <c r="AO449" s="390"/>
      <c r="AP449" s="390">
        <f t="shared" si="168"/>
        <v>1.7916666666666668E-2</v>
      </c>
      <c r="AQ449" s="439"/>
      <c r="AR449" s="439"/>
      <c r="AS449" s="396"/>
      <c r="AT449" s="396"/>
      <c r="AU449" s="396">
        <f t="shared" si="177"/>
        <v>1</v>
      </c>
      <c r="AV449" s="396">
        <f t="shared" si="178"/>
        <v>0</v>
      </c>
      <c r="AY449" s="396"/>
      <c r="AZ449" s="396"/>
      <c r="BA449" s="397">
        <v>32</v>
      </c>
      <c r="BB449" s="397" t="s">
        <v>2013</v>
      </c>
      <c r="BC449" s="398" t="s">
        <v>1403</v>
      </c>
      <c r="BE449" s="303" t="s">
        <v>2345</v>
      </c>
      <c r="BG449" s="397">
        <v>78</v>
      </c>
      <c r="BH449" s="397" t="s">
        <v>1208</v>
      </c>
      <c r="BJ449" s="397" t="s">
        <v>1388</v>
      </c>
      <c r="BK449" s="397" t="s">
        <v>1389</v>
      </c>
      <c r="BL449" s="397">
        <v>5</v>
      </c>
      <c r="BM449" s="397" t="s">
        <v>1395</v>
      </c>
      <c r="BN449" s="397">
        <v>25</v>
      </c>
      <c r="BO449" s="397" t="s">
        <v>347</v>
      </c>
      <c r="BP449" s="398" t="s">
        <v>1406</v>
      </c>
      <c r="BQ449" s="397" t="s">
        <v>664</v>
      </c>
      <c r="BR449" s="397" t="s">
        <v>1209</v>
      </c>
      <c r="BS449" s="397" t="s">
        <v>538</v>
      </c>
      <c r="BT449" s="397" t="s">
        <v>1990</v>
      </c>
      <c r="BU449" s="397"/>
      <c r="BV449" s="397"/>
      <c r="BW449" s="399">
        <v>37629</v>
      </c>
      <c r="BX449" s="399"/>
      <c r="BY449" s="398" t="s">
        <v>451</v>
      </c>
      <c r="BZ449" s="397">
        <v>4.3</v>
      </c>
      <c r="CA449" s="397" t="s">
        <v>1396</v>
      </c>
      <c r="CD449" s="400" t="s">
        <v>2044</v>
      </c>
      <c r="CE449" s="397">
        <v>1356</v>
      </c>
      <c r="CF449" s="397" t="s">
        <v>1210</v>
      </c>
      <c r="CG449" s="401">
        <v>37629</v>
      </c>
      <c r="CH449" s="402"/>
      <c r="CK449" s="397" t="s">
        <v>2042</v>
      </c>
      <c r="CL449" s="397">
        <v>240</v>
      </c>
      <c r="CM449" s="397" t="s">
        <v>1396</v>
      </c>
      <c r="CP449" s="397" t="s">
        <v>2044</v>
      </c>
      <c r="CQ449" s="397">
        <v>6</v>
      </c>
      <c r="DR449" s="385"/>
    </row>
    <row r="450" spans="1:122" s="372" customFormat="1" x14ac:dyDescent="0.2">
      <c r="A450" s="384" t="str">
        <f t="shared" si="169"/>
        <v>Endicott</v>
      </c>
      <c r="B450" s="384" t="str">
        <f t="shared" si="162"/>
        <v>cis-1,2-Dichloroethylene</v>
      </c>
      <c r="C450" s="385" t="s">
        <v>2587</v>
      </c>
      <c r="D450" s="385" t="str">
        <f t="shared" si="161"/>
        <v>LS</v>
      </c>
      <c r="E450" s="384" t="s">
        <v>372</v>
      </c>
      <c r="F450" s="386" t="str">
        <f t="shared" si="175"/>
        <v>Residential 001</v>
      </c>
      <c r="G450" s="384" t="str">
        <f t="shared" si="170"/>
        <v>residential</v>
      </c>
      <c r="H450" s="384" t="str">
        <f t="shared" si="171"/>
        <v>Basement - full</v>
      </c>
      <c r="I450" s="385"/>
      <c r="J450" s="385"/>
      <c r="K450" s="385"/>
      <c r="L450" s="384"/>
      <c r="M450" s="385" t="str">
        <f t="shared" si="163"/>
        <v>Y</v>
      </c>
      <c r="N450" s="385" t="str">
        <f t="shared" si="172"/>
        <v>Y</v>
      </c>
      <c r="O450" s="385" t="str">
        <f t="shared" si="179"/>
        <v>Y</v>
      </c>
      <c r="P450" s="384"/>
      <c r="Q450" s="384"/>
      <c r="R450" s="384"/>
      <c r="S450" s="384"/>
      <c r="T450" s="384"/>
      <c r="U450" s="384"/>
      <c r="V450" s="384"/>
      <c r="W450" s="384"/>
      <c r="X450" s="384"/>
      <c r="Y450" s="385" t="str">
        <f t="shared" si="164"/>
        <v>Y</v>
      </c>
      <c r="Z450" s="385" t="str">
        <f t="shared" si="173"/>
        <v>Y</v>
      </c>
      <c r="AA450" s="385" t="str">
        <f t="shared" si="180"/>
        <v>Y</v>
      </c>
      <c r="AC450" s="389">
        <v>820</v>
      </c>
      <c r="AD450" s="390">
        <v>2.9268292682926831E-2</v>
      </c>
      <c r="AE450" s="385">
        <v>1</v>
      </c>
      <c r="AF450" s="385">
        <v>0</v>
      </c>
      <c r="AG450" s="391"/>
      <c r="AI450" s="392"/>
      <c r="AJ450" s="394">
        <f t="shared" si="167"/>
        <v>820</v>
      </c>
      <c r="AK450" s="394"/>
      <c r="AL450" s="394"/>
      <c r="AM450" s="394">
        <f t="shared" si="176"/>
        <v>24</v>
      </c>
      <c r="AN450" s="372" t="str">
        <f t="shared" si="174"/>
        <v/>
      </c>
      <c r="AO450" s="390"/>
      <c r="AP450" s="390">
        <f t="shared" si="168"/>
        <v>2.9268292682926831E-2</v>
      </c>
      <c r="AQ450" s="439"/>
      <c r="AR450" s="439"/>
      <c r="AS450" s="396"/>
      <c r="AT450" s="396"/>
      <c r="AU450" s="396">
        <f t="shared" si="177"/>
        <v>1</v>
      </c>
      <c r="AV450" s="396">
        <f t="shared" si="178"/>
        <v>0</v>
      </c>
      <c r="AY450" s="396"/>
      <c r="AZ450" s="396"/>
      <c r="BA450" s="397">
        <v>32</v>
      </c>
      <c r="BB450" s="397" t="s">
        <v>2013</v>
      </c>
      <c r="BC450" s="398" t="s">
        <v>1403</v>
      </c>
      <c r="BE450" s="303" t="s">
        <v>2345</v>
      </c>
      <c r="BG450" s="397">
        <v>78</v>
      </c>
      <c r="BH450" s="397" t="s">
        <v>1208</v>
      </c>
      <c r="BJ450" s="397" t="s">
        <v>1388</v>
      </c>
      <c r="BK450" s="397" t="s">
        <v>1389</v>
      </c>
      <c r="BL450" s="397">
        <v>5</v>
      </c>
      <c r="BM450" s="397" t="s">
        <v>1395</v>
      </c>
      <c r="BN450" s="397">
        <v>25</v>
      </c>
      <c r="BO450" s="397" t="s">
        <v>347</v>
      </c>
      <c r="BP450" s="398" t="s">
        <v>1406</v>
      </c>
      <c r="BQ450" s="397" t="s">
        <v>664</v>
      </c>
      <c r="BR450" s="397" t="s">
        <v>1209</v>
      </c>
      <c r="BS450" s="397" t="s">
        <v>1400</v>
      </c>
      <c r="BT450" s="397" t="s">
        <v>1990</v>
      </c>
      <c r="BU450" s="397"/>
      <c r="BV450" s="397"/>
      <c r="BW450" s="399">
        <v>37629</v>
      </c>
      <c r="BX450" s="399"/>
      <c r="BY450" s="398" t="s">
        <v>451</v>
      </c>
      <c r="BZ450" s="397">
        <v>24</v>
      </c>
      <c r="CA450" s="397" t="s">
        <v>1396</v>
      </c>
      <c r="CD450" s="400" t="s">
        <v>2044</v>
      </c>
      <c r="CE450" s="397">
        <v>1352</v>
      </c>
      <c r="CF450" s="397" t="s">
        <v>1210</v>
      </c>
      <c r="CG450" s="401">
        <v>37629</v>
      </c>
      <c r="CH450" s="402"/>
      <c r="CK450" s="397" t="s">
        <v>2042</v>
      </c>
      <c r="CL450" s="397">
        <v>820</v>
      </c>
      <c r="CM450" s="397" t="s">
        <v>1396</v>
      </c>
      <c r="CP450" s="397" t="s">
        <v>2044</v>
      </c>
      <c r="CQ450" s="397">
        <v>4</v>
      </c>
      <c r="DR450" s="385"/>
    </row>
    <row r="451" spans="1:122" s="372" customFormat="1" x14ac:dyDescent="0.2">
      <c r="A451" s="384" t="str">
        <f t="shared" si="169"/>
        <v>Endicott</v>
      </c>
      <c r="B451" s="384" t="str">
        <f t="shared" si="162"/>
        <v>Trichloroethylene</v>
      </c>
      <c r="C451" s="385" t="s">
        <v>2587</v>
      </c>
      <c r="D451" s="385" t="str">
        <f t="shared" si="161"/>
        <v>LS</v>
      </c>
      <c r="E451" s="384" t="s">
        <v>372</v>
      </c>
      <c r="F451" s="386" t="str">
        <f t="shared" si="175"/>
        <v>Residential 001</v>
      </c>
      <c r="G451" s="384" t="str">
        <f t="shared" si="170"/>
        <v>residential</v>
      </c>
      <c r="H451" s="384" t="str">
        <f t="shared" si="171"/>
        <v>Basement - full</v>
      </c>
      <c r="I451" s="385"/>
      <c r="J451" s="385"/>
      <c r="K451" s="385"/>
      <c r="L451" s="384"/>
      <c r="M451" s="385" t="str">
        <f t="shared" si="163"/>
        <v>Y</v>
      </c>
      <c r="N451" s="385" t="str">
        <f t="shared" si="172"/>
        <v>Y</v>
      </c>
      <c r="O451" s="385" t="str">
        <f t="shared" si="179"/>
        <v>Y</v>
      </c>
      <c r="P451" s="384"/>
      <c r="Q451" s="384"/>
      <c r="R451" s="384"/>
      <c r="S451" s="384"/>
      <c r="T451" s="384"/>
      <c r="U451" s="384"/>
      <c r="V451" s="384"/>
      <c r="W451" s="384"/>
      <c r="X451" s="384"/>
      <c r="Y451" s="385" t="str">
        <f t="shared" si="164"/>
        <v>Y</v>
      </c>
      <c r="Z451" s="385" t="str">
        <f t="shared" si="173"/>
        <v>Y</v>
      </c>
      <c r="AA451" s="385" t="str">
        <f t="shared" si="180"/>
        <v>Y</v>
      </c>
      <c r="AC451" s="389">
        <v>10000</v>
      </c>
      <c r="AD451" s="390">
        <v>1.4E-2</v>
      </c>
      <c r="AE451" s="385">
        <v>1</v>
      </c>
      <c r="AF451" s="385">
        <v>0</v>
      </c>
      <c r="AG451" s="391"/>
      <c r="AI451" s="392"/>
      <c r="AJ451" s="394">
        <f t="shared" si="167"/>
        <v>10000</v>
      </c>
      <c r="AK451" s="394"/>
      <c r="AL451" s="394"/>
      <c r="AM451" s="394">
        <f t="shared" si="176"/>
        <v>140</v>
      </c>
      <c r="AN451" s="372">
        <f t="shared" si="174"/>
        <v>0.5</v>
      </c>
      <c r="AO451" s="390"/>
      <c r="AP451" s="390">
        <f t="shared" si="168"/>
        <v>1.4E-2</v>
      </c>
      <c r="AQ451" s="439"/>
      <c r="AR451" s="439"/>
      <c r="AS451" s="396"/>
      <c r="AT451" s="396"/>
      <c r="AU451" s="396">
        <f t="shared" si="177"/>
        <v>1</v>
      </c>
      <c r="AV451" s="396">
        <f t="shared" si="178"/>
        <v>0</v>
      </c>
      <c r="AY451" s="396"/>
      <c r="AZ451" s="396"/>
      <c r="BA451" s="397">
        <v>32</v>
      </c>
      <c r="BB451" s="397" t="s">
        <v>2013</v>
      </c>
      <c r="BC451" s="398" t="s">
        <v>1403</v>
      </c>
      <c r="BE451" s="303" t="s">
        <v>2345</v>
      </c>
      <c r="BG451" s="397">
        <v>78</v>
      </c>
      <c r="BH451" s="397" t="s">
        <v>1208</v>
      </c>
      <c r="BJ451" s="397" t="s">
        <v>1388</v>
      </c>
      <c r="BK451" s="397" t="s">
        <v>1389</v>
      </c>
      <c r="BL451" s="397">
        <v>5</v>
      </c>
      <c r="BM451" s="397" t="s">
        <v>1395</v>
      </c>
      <c r="BN451" s="397">
        <v>25</v>
      </c>
      <c r="BO451" s="397" t="s">
        <v>347</v>
      </c>
      <c r="BP451" s="398" t="s">
        <v>1406</v>
      </c>
      <c r="BQ451" s="397" t="s">
        <v>664</v>
      </c>
      <c r="BR451" s="397" t="s">
        <v>1209</v>
      </c>
      <c r="BS451" s="397" t="s">
        <v>1393</v>
      </c>
      <c r="BT451" s="397" t="s">
        <v>1990</v>
      </c>
      <c r="BU451" s="397"/>
      <c r="BV451" s="397"/>
      <c r="BW451" s="399">
        <v>37629</v>
      </c>
      <c r="BX451" s="399"/>
      <c r="BY451" s="398" t="s">
        <v>451</v>
      </c>
      <c r="BZ451" s="397">
        <v>140</v>
      </c>
      <c r="CA451" s="397" t="s">
        <v>1396</v>
      </c>
      <c r="CD451" s="400" t="s">
        <v>2044</v>
      </c>
      <c r="CE451" s="397">
        <v>1351</v>
      </c>
      <c r="CF451" s="397" t="s">
        <v>1210</v>
      </c>
      <c r="CG451" s="401">
        <v>37629</v>
      </c>
      <c r="CH451" s="402"/>
      <c r="CK451" s="397" t="s">
        <v>2042</v>
      </c>
      <c r="CL451" s="397">
        <v>10000</v>
      </c>
      <c r="CM451" s="397" t="s">
        <v>1396</v>
      </c>
      <c r="CP451" s="397" t="s">
        <v>2044</v>
      </c>
      <c r="CQ451" s="397">
        <v>3</v>
      </c>
      <c r="DR451" s="385"/>
    </row>
    <row r="452" spans="1:122" s="372" customFormat="1" x14ac:dyDescent="0.2">
      <c r="A452" s="384" t="str">
        <f t="shared" si="169"/>
        <v>Endicott</v>
      </c>
      <c r="B452" s="384" t="str">
        <f t="shared" si="162"/>
        <v>1,1,1-Trichloroethane</v>
      </c>
      <c r="C452" s="385" t="s">
        <v>2587</v>
      </c>
      <c r="D452" s="385" t="str">
        <f t="shared" si="161"/>
        <v>LS</v>
      </c>
      <c r="E452" s="384" t="s">
        <v>372</v>
      </c>
      <c r="F452" s="386" t="str">
        <f t="shared" si="175"/>
        <v>Residential 002 (House 2)</v>
      </c>
      <c r="G452" s="384" t="str">
        <f t="shared" si="170"/>
        <v>residential</v>
      </c>
      <c r="H452" s="384" t="str">
        <f t="shared" si="171"/>
        <v>Basement - full</v>
      </c>
      <c r="I452" s="385"/>
      <c r="J452" s="385"/>
      <c r="K452" s="385"/>
      <c r="L452" s="384"/>
      <c r="M452" s="385" t="str">
        <f t="shared" si="163"/>
        <v>Y</v>
      </c>
      <c r="N452" s="385" t="str">
        <f t="shared" si="172"/>
        <v>Y</v>
      </c>
      <c r="O452" s="385" t="str">
        <f t="shared" si="179"/>
        <v>Y</v>
      </c>
      <c r="P452" s="384"/>
      <c r="Q452" s="384"/>
      <c r="R452" s="384"/>
      <c r="S452" s="384"/>
      <c r="T452" s="384"/>
      <c r="U452" s="384"/>
      <c r="V452" s="384"/>
      <c r="W452" s="384"/>
      <c r="X452" s="384"/>
      <c r="Y452" s="385" t="str">
        <f t="shared" si="164"/>
        <v>Y</v>
      </c>
      <c r="Z452" s="385" t="str">
        <f t="shared" si="173"/>
        <v>Y</v>
      </c>
      <c r="AA452" s="385" t="str">
        <f t="shared" si="180"/>
        <v>Y</v>
      </c>
      <c r="AC452" s="389">
        <v>2000</v>
      </c>
      <c r="AD452" s="390">
        <v>8.9999999999999993E-3</v>
      </c>
      <c r="AE452" s="385">
        <v>1</v>
      </c>
      <c r="AF452" s="385">
        <v>0</v>
      </c>
      <c r="AG452" s="391"/>
      <c r="AI452" s="392"/>
      <c r="AJ452" s="394">
        <f t="shared" si="167"/>
        <v>2000</v>
      </c>
      <c r="AK452" s="394"/>
      <c r="AL452" s="394"/>
      <c r="AM452" s="394">
        <f t="shared" si="176"/>
        <v>18</v>
      </c>
      <c r="AN452" s="372">
        <f t="shared" si="174"/>
        <v>3.1</v>
      </c>
      <c r="AO452" s="390"/>
      <c r="AP452" s="390">
        <f t="shared" si="168"/>
        <v>8.9999999999999993E-3</v>
      </c>
      <c r="AQ452" s="439"/>
      <c r="AR452" s="439"/>
      <c r="AS452" s="396"/>
      <c r="AT452" s="396"/>
      <c r="AU452" s="396">
        <f t="shared" si="177"/>
        <v>1</v>
      </c>
      <c r="AV452" s="396">
        <f t="shared" si="178"/>
        <v>0</v>
      </c>
      <c r="AY452" s="396"/>
      <c r="AZ452" s="396"/>
      <c r="BA452" s="397">
        <v>32</v>
      </c>
      <c r="BB452" s="397" t="s">
        <v>2013</v>
      </c>
      <c r="BC452" s="398" t="s">
        <v>1403</v>
      </c>
      <c r="BE452" s="303" t="s">
        <v>2345</v>
      </c>
      <c r="BG452" s="397">
        <v>79</v>
      </c>
      <c r="BH452" s="303" t="s">
        <v>606</v>
      </c>
      <c r="BJ452" s="397" t="s">
        <v>1388</v>
      </c>
      <c r="BK452" s="397" t="s">
        <v>1389</v>
      </c>
      <c r="BL452" s="397"/>
      <c r="BM452" s="397"/>
      <c r="BN452" s="397"/>
      <c r="BO452" s="397"/>
      <c r="BP452" s="398" t="s">
        <v>1406</v>
      </c>
      <c r="BR452" s="397" t="s">
        <v>1925</v>
      </c>
      <c r="BS452" s="397" t="s">
        <v>558</v>
      </c>
      <c r="BT452" s="397" t="s">
        <v>1990</v>
      </c>
      <c r="BU452" s="397"/>
      <c r="BV452" s="397"/>
      <c r="BW452" s="399">
        <v>37629</v>
      </c>
      <c r="BX452" s="399"/>
      <c r="BY452" s="398" t="s">
        <v>451</v>
      </c>
      <c r="BZ452" s="397">
        <v>18</v>
      </c>
      <c r="CA452" s="397" t="s">
        <v>1396</v>
      </c>
      <c r="CD452" s="400" t="s">
        <v>2044</v>
      </c>
      <c r="CE452" s="397">
        <v>1366</v>
      </c>
      <c r="CF452" s="397" t="s">
        <v>2026</v>
      </c>
      <c r="CG452" s="401">
        <v>37629</v>
      </c>
      <c r="CH452" s="402"/>
      <c r="CK452" s="397" t="s">
        <v>2042</v>
      </c>
      <c r="CL452" s="397">
        <v>2000</v>
      </c>
      <c r="CM452" s="397" t="s">
        <v>1396</v>
      </c>
      <c r="CP452" s="397" t="s">
        <v>2044</v>
      </c>
      <c r="CQ452" s="397">
        <v>11</v>
      </c>
      <c r="DR452" s="385"/>
    </row>
    <row r="453" spans="1:122" s="39" customFormat="1" x14ac:dyDescent="0.2">
      <c r="A453" s="44" t="str">
        <f t="shared" si="169"/>
        <v>Endicott</v>
      </c>
      <c r="B453" s="44" t="str">
        <f t="shared" si="162"/>
        <v>1,1,2-Trichloro-1,2,2-trifluoroethane</v>
      </c>
      <c r="C453" s="38" t="s">
        <v>2587</v>
      </c>
      <c r="D453" s="38" t="str">
        <f t="shared" si="161"/>
        <v>LS</v>
      </c>
      <c r="E453" s="44" t="s">
        <v>372</v>
      </c>
      <c r="F453" s="155" t="str">
        <f t="shared" si="175"/>
        <v>Residential 002 (House 2)</v>
      </c>
      <c r="G453" s="44" t="str">
        <f t="shared" si="170"/>
        <v>residential</v>
      </c>
      <c r="H453" s="44" t="str">
        <f t="shared" si="171"/>
        <v>Basement - full</v>
      </c>
      <c r="I453" s="38"/>
      <c r="J453" s="38"/>
      <c r="K453" s="38"/>
      <c r="L453" s="44"/>
      <c r="M453" s="38" t="str">
        <f t="shared" si="163"/>
        <v>Y</v>
      </c>
      <c r="N453" s="38" t="str">
        <f t="shared" si="172"/>
        <v>Y</v>
      </c>
      <c r="O453" s="38" t="str">
        <f t="shared" si="179"/>
        <v>Y</v>
      </c>
      <c r="P453" s="44"/>
      <c r="Q453" s="44"/>
      <c r="R453" s="44"/>
      <c r="S453" s="44"/>
      <c r="T453" s="44"/>
      <c r="U453" s="44"/>
      <c r="V453" s="44"/>
      <c r="W453" s="44"/>
      <c r="X453" s="44"/>
      <c r="Y453" s="38" t="str">
        <f t="shared" si="164"/>
        <v>Y</v>
      </c>
      <c r="Z453" s="38" t="str">
        <f t="shared" si="173"/>
        <v>Y</v>
      </c>
      <c r="AA453" s="38" t="str">
        <f t="shared" si="180"/>
        <v>Y</v>
      </c>
      <c r="AC453" s="59">
        <v>270</v>
      </c>
      <c r="AD453" s="204">
        <v>7.7777777777777784E-3</v>
      </c>
      <c r="AE453" s="38">
        <v>1</v>
      </c>
      <c r="AF453" s="38">
        <v>0</v>
      </c>
      <c r="AG453" s="125"/>
      <c r="AI453" s="123"/>
      <c r="AJ453" s="40">
        <f t="shared" si="167"/>
        <v>270</v>
      </c>
      <c r="AK453" s="40"/>
      <c r="AL453" s="40"/>
      <c r="AM453" s="40">
        <f t="shared" si="176"/>
        <v>2.1</v>
      </c>
      <c r="AN453" s="39">
        <f t="shared" si="174"/>
        <v>1.8</v>
      </c>
      <c r="AO453" s="204"/>
      <c r="AP453" s="204">
        <f t="shared" si="168"/>
        <v>7.7777777777777784E-3</v>
      </c>
      <c r="AQ453" s="45"/>
      <c r="AR453" s="45"/>
      <c r="AS453" s="115"/>
      <c r="AT453" s="115"/>
      <c r="AU453" s="115">
        <f t="shared" si="177"/>
        <v>1</v>
      </c>
      <c r="AV453" s="115">
        <f t="shared" si="178"/>
        <v>0</v>
      </c>
      <c r="AY453" s="115"/>
      <c r="AZ453" s="115"/>
      <c r="BA453" s="43">
        <v>32</v>
      </c>
      <c r="BB453" s="43" t="s">
        <v>2013</v>
      </c>
      <c r="BC453" s="48" t="s">
        <v>1403</v>
      </c>
      <c r="BE453" s="37" t="s">
        <v>2345</v>
      </c>
      <c r="BG453" s="43">
        <v>79</v>
      </c>
      <c r="BH453" t="s">
        <v>606</v>
      </c>
      <c r="BJ453" s="43" t="s">
        <v>1388</v>
      </c>
      <c r="BK453" s="43" t="s">
        <v>1389</v>
      </c>
      <c r="BL453" s="43"/>
      <c r="BM453" s="43"/>
      <c r="BN453" s="43"/>
      <c r="BO453" s="43"/>
      <c r="BP453" s="48" t="s">
        <v>1406</v>
      </c>
      <c r="BR453" s="43" t="s">
        <v>1925</v>
      </c>
      <c r="BS453" s="43" t="s">
        <v>1132</v>
      </c>
      <c r="BT453" s="43" t="s">
        <v>1990</v>
      </c>
      <c r="BU453" s="43"/>
      <c r="BV453" s="43"/>
      <c r="BW453" s="243">
        <v>37629</v>
      </c>
      <c r="BX453" s="243"/>
      <c r="BY453" s="48" t="s">
        <v>451</v>
      </c>
      <c r="BZ453" s="43">
        <v>2.1</v>
      </c>
      <c r="CA453" s="43" t="s">
        <v>1396</v>
      </c>
      <c r="CD453" s="124" t="s">
        <v>2044</v>
      </c>
      <c r="CE453" s="43">
        <v>1370</v>
      </c>
      <c r="CF453" s="43" t="s">
        <v>2026</v>
      </c>
      <c r="CG453" s="251">
        <v>37629</v>
      </c>
      <c r="CH453" s="126"/>
      <c r="CK453" s="43" t="s">
        <v>2042</v>
      </c>
      <c r="CL453" s="43">
        <v>270</v>
      </c>
      <c r="CM453" s="43" t="s">
        <v>1396</v>
      </c>
      <c r="CP453" s="43" t="s">
        <v>2044</v>
      </c>
      <c r="CQ453" s="43">
        <v>14</v>
      </c>
      <c r="DR453" s="38"/>
    </row>
    <row r="454" spans="1:122" s="372" customFormat="1" x14ac:dyDescent="0.2">
      <c r="A454" s="384" t="str">
        <f t="shared" si="169"/>
        <v>Endicott</v>
      </c>
      <c r="B454" s="384" t="str">
        <f t="shared" si="162"/>
        <v>1,1-Dichloroethane</v>
      </c>
      <c r="C454" s="385" t="s">
        <v>2587</v>
      </c>
      <c r="D454" s="385" t="str">
        <f t="shared" si="161"/>
        <v>LS</v>
      </c>
      <c r="E454" s="384" t="s">
        <v>372</v>
      </c>
      <c r="F454" s="386" t="str">
        <f t="shared" si="175"/>
        <v>Residential 002 (House 2)</v>
      </c>
      <c r="G454" s="384" t="str">
        <f t="shared" si="170"/>
        <v>residential</v>
      </c>
      <c r="H454" s="384" t="str">
        <f t="shared" si="171"/>
        <v>Basement - full</v>
      </c>
      <c r="I454" s="385"/>
      <c r="J454" s="385"/>
      <c r="K454" s="385"/>
      <c r="L454" s="384"/>
      <c r="M454" s="385" t="str">
        <f t="shared" si="163"/>
        <v>Y</v>
      </c>
      <c r="N454" s="385" t="str">
        <f t="shared" si="172"/>
        <v>Y</v>
      </c>
      <c r="O454" s="385" t="str">
        <f t="shared" si="179"/>
        <v>Y</v>
      </c>
      <c r="P454" s="384"/>
      <c r="Q454" s="384"/>
      <c r="R454" s="384"/>
      <c r="S454" s="384"/>
      <c r="T454" s="384"/>
      <c r="U454" s="384"/>
      <c r="V454" s="384"/>
      <c r="W454" s="384"/>
      <c r="X454" s="384"/>
      <c r="Y454" s="385" t="str">
        <f t="shared" si="164"/>
        <v>Y</v>
      </c>
      <c r="Z454" s="385" t="str">
        <f t="shared" si="173"/>
        <v>Y</v>
      </c>
      <c r="AA454" s="385" t="str">
        <f t="shared" si="180"/>
        <v>Y</v>
      </c>
      <c r="AC454" s="389">
        <v>130</v>
      </c>
      <c r="AD454" s="390">
        <v>1.0769230769230769E-2</v>
      </c>
      <c r="AE454" s="385">
        <v>1</v>
      </c>
      <c r="AF454" s="385">
        <v>0</v>
      </c>
      <c r="AG454" s="391"/>
      <c r="AI454" s="392"/>
      <c r="AJ454" s="394">
        <f t="shared" si="167"/>
        <v>130</v>
      </c>
      <c r="AK454" s="394"/>
      <c r="AL454" s="394"/>
      <c r="AM454" s="394">
        <f t="shared" si="176"/>
        <v>1.4</v>
      </c>
      <c r="AN454" s="372" t="str">
        <f t="shared" si="174"/>
        <v/>
      </c>
      <c r="AO454" s="390"/>
      <c r="AP454" s="390">
        <f t="shared" si="168"/>
        <v>1.0769230769230769E-2</v>
      </c>
      <c r="AQ454" s="439"/>
      <c r="AR454" s="439"/>
      <c r="AS454" s="396"/>
      <c r="AT454" s="396"/>
      <c r="AU454" s="396">
        <f t="shared" si="177"/>
        <v>1</v>
      </c>
      <c r="AV454" s="396">
        <f t="shared" si="178"/>
        <v>0</v>
      </c>
      <c r="AY454" s="396"/>
      <c r="AZ454" s="396"/>
      <c r="BA454" s="397">
        <v>32</v>
      </c>
      <c r="BB454" s="397" t="s">
        <v>2013</v>
      </c>
      <c r="BC454" s="398" t="s">
        <v>1403</v>
      </c>
      <c r="BE454" s="303" t="s">
        <v>2345</v>
      </c>
      <c r="BG454" s="397">
        <v>79</v>
      </c>
      <c r="BH454" s="303" t="s">
        <v>606</v>
      </c>
      <c r="BJ454" s="397" t="s">
        <v>1388</v>
      </c>
      <c r="BK454" s="397" t="s">
        <v>1389</v>
      </c>
      <c r="BL454" s="397"/>
      <c r="BM454" s="397"/>
      <c r="BN454" s="397"/>
      <c r="BO454" s="397"/>
      <c r="BP454" s="398" t="s">
        <v>1406</v>
      </c>
      <c r="BR454" s="397" t="s">
        <v>1925</v>
      </c>
      <c r="BS454" s="397" t="s">
        <v>2619</v>
      </c>
      <c r="BT454" s="397" t="s">
        <v>1990</v>
      </c>
      <c r="BU454" s="397"/>
      <c r="BV454" s="397"/>
      <c r="BW454" s="399">
        <v>37629</v>
      </c>
      <c r="BX454" s="399"/>
      <c r="BY454" s="398" t="s">
        <v>451</v>
      </c>
      <c r="BZ454" s="397">
        <v>1.4</v>
      </c>
      <c r="CA454" s="397" t="s">
        <v>1396</v>
      </c>
      <c r="CD454" s="400" t="s">
        <v>2044</v>
      </c>
      <c r="CE454" s="397">
        <v>1368</v>
      </c>
      <c r="CF454" s="397" t="s">
        <v>2026</v>
      </c>
      <c r="CG454" s="401">
        <v>37629</v>
      </c>
      <c r="CH454" s="402"/>
      <c r="CK454" s="397" t="s">
        <v>2042</v>
      </c>
      <c r="CL454" s="397">
        <v>130</v>
      </c>
      <c r="CM454" s="397" t="s">
        <v>1396</v>
      </c>
      <c r="CP454" s="397" t="s">
        <v>2044</v>
      </c>
      <c r="CQ454" s="397">
        <v>13</v>
      </c>
      <c r="DR454" s="385"/>
    </row>
    <row r="455" spans="1:122" s="372" customFormat="1" hidden="1" x14ac:dyDescent="0.2">
      <c r="A455" s="384" t="str">
        <f t="shared" si="169"/>
        <v>Endicott</v>
      </c>
      <c r="B455" s="384" t="str">
        <f t="shared" si="162"/>
        <v>1,1-Dichloroethylene</v>
      </c>
      <c r="C455" s="385" t="s">
        <v>2587</v>
      </c>
      <c r="D455" s="385" t="str">
        <f t="shared" si="161"/>
        <v>LS</v>
      </c>
      <c r="E455" s="384" t="s">
        <v>372</v>
      </c>
      <c r="F455" s="386" t="str">
        <f t="shared" si="175"/>
        <v>Residential 002 (House 2)</v>
      </c>
      <c r="G455" s="384" t="str">
        <f t="shared" si="170"/>
        <v>residential</v>
      </c>
      <c r="H455" s="384" t="str">
        <f t="shared" si="171"/>
        <v>Basement - full</v>
      </c>
      <c r="I455" s="385"/>
      <c r="J455" s="385"/>
      <c r="K455" s="385"/>
      <c r="L455" s="384"/>
      <c r="M455" s="385" t="str">
        <f t="shared" si="163"/>
        <v>Y</v>
      </c>
      <c r="N455" s="385" t="str">
        <f t="shared" si="172"/>
        <v>n</v>
      </c>
      <c r="O455" s="385" t="str">
        <f t="shared" si="179"/>
        <v>Y</v>
      </c>
      <c r="P455" s="384"/>
      <c r="Q455" s="384"/>
      <c r="R455" s="384"/>
      <c r="S455" s="384"/>
      <c r="T455" s="384"/>
      <c r="U455" s="384"/>
      <c r="V455" s="384"/>
      <c r="W455" s="384"/>
      <c r="X455" s="384"/>
      <c r="Y455" s="385" t="str">
        <f t="shared" si="164"/>
        <v>Y</v>
      </c>
      <c r="Z455" s="385" t="str">
        <f t="shared" si="173"/>
        <v>n</v>
      </c>
      <c r="AA455" s="385" t="str">
        <f t="shared" si="180"/>
        <v>Y</v>
      </c>
      <c r="AC455" s="389">
        <v>36</v>
      </c>
      <c r="AD455" s="390">
        <v>6.6666666666666662E-3</v>
      </c>
      <c r="AE455" s="385">
        <v>1</v>
      </c>
      <c r="AF455" s="385">
        <v>0</v>
      </c>
      <c r="AG455" s="391"/>
      <c r="AI455" s="392"/>
      <c r="AJ455" s="394">
        <f t="shared" si="167"/>
        <v>36</v>
      </c>
      <c r="AK455" s="394"/>
      <c r="AL455" s="394"/>
      <c r="AM455" s="394">
        <f t="shared" si="176"/>
        <v>0.24</v>
      </c>
      <c r="AN455" s="372">
        <f t="shared" si="174"/>
        <v>0.8</v>
      </c>
      <c r="AO455" s="390"/>
      <c r="AP455" s="390">
        <f t="shared" si="168"/>
        <v>6.6666666666666662E-3</v>
      </c>
      <c r="AQ455" s="439"/>
      <c r="AR455" s="439"/>
      <c r="AS455" s="396"/>
      <c r="AT455" s="396"/>
      <c r="AU455" s="396">
        <f t="shared" si="177"/>
        <v>1</v>
      </c>
      <c r="AV455" s="396">
        <f t="shared" si="178"/>
        <v>0</v>
      </c>
      <c r="AY455" s="396"/>
      <c r="AZ455" s="396"/>
      <c r="BA455" s="397">
        <v>32</v>
      </c>
      <c r="BB455" s="397" t="s">
        <v>2013</v>
      </c>
      <c r="BC455" s="398" t="s">
        <v>1403</v>
      </c>
      <c r="BE455" s="303" t="s">
        <v>2345</v>
      </c>
      <c r="BG455" s="397">
        <v>79</v>
      </c>
      <c r="BH455" s="303" t="s">
        <v>606</v>
      </c>
      <c r="BJ455" s="397" t="s">
        <v>1388</v>
      </c>
      <c r="BK455" s="397" t="s">
        <v>1389</v>
      </c>
      <c r="BL455" s="397"/>
      <c r="BM455" s="397"/>
      <c r="BN455" s="397"/>
      <c r="BO455" s="397"/>
      <c r="BP455" s="398" t="s">
        <v>1406</v>
      </c>
      <c r="BR455" s="397" t="s">
        <v>1925</v>
      </c>
      <c r="BS455" s="397" t="s">
        <v>538</v>
      </c>
      <c r="BT455" s="397" t="s">
        <v>1990</v>
      </c>
      <c r="BU455" s="397"/>
      <c r="BV455" s="397"/>
      <c r="BW455" s="399">
        <v>37629</v>
      </c>
      <c r="BX455" s="399"/>
      <c r="BY455" s="398" t="s">
        <v>451</v>
      </c>
      <c r="BZ455" s="397">
        <v>0.24</v>
      </c>
      <c r="CA455" s="397" t="s">
        <v>1396</v>
      </c>
      <c r="CD455" s="400" t="s">
        <v>2044</v>
      </c>
      <c r="CE455" s="397">
        <v>1367</v>
      </c>
      <c r="CF455" s="397" t="s">
        <v>2026</v>
      </c>
      <c r="CG455" s="401">
        <v>37629</v>
      </c>
      <c r="CH455" s="402"/>
      <c r="CK455" s="397" t="s">
        <v>2042</v>
      </c>
      <c r="CL455" s="397">
        <v>36</v>
      </c>
      <c r="CM455" s="397" t="s">
        <v>1396</v>
      </c>
      <c r="CP455" s="397" t="s">
        <v>2044</v>
      </c>
      <c r="CQ455" s="397">
        <v>12</v>
      </c>
      <c r="DR455" s="385"/>
    </row>
    <row r="456" spans="1:122" s="372" customFormat="1" x14ac:dyDescent="0.2">
      <c r="A456" s="384" t="str">
        <f t="shared" si="169"/>
        <v>Endicott</v>
      </c>
      <c r="B456" s="384" t="str">
        <f t="shared" si="162"/>
        <v>cis-1,2-Dichloroethylene</v>
      </c>
      <c r="C456" s="385" t="s">
        <v>2587</v>
      </c>
      <c r="D456" s="385" t="str">
        <f t="shared" si="161"/>
        <v>LS</v>
      </c>
      <c r="E456" s="384" t="s">
        <v>372</v>
      </c>
      <c r="F456" s="386" t="str">
        <f t="shared" si="175"/>
        <v>Residential 002 (House 2)</v>
      </c>
      <c r="G456" s="384" t="str">
        <f t="shared" si="170"/>
        <v>residential</v>
      </c>
      <c r="H456" s="384" t="str">
        <f t="shared" si="171"/>
        <v>Basement - full</v>
      </c>
      <c r="I456" s="385"/>
      <c r="J456" s="385"/>
      <c r="K456" s="385"/>
      <c r="L456" s="384"/>
      <c r="M456" s="385" t="str">
        <f t="shared" si="163"/>
        <v>Y</v>
      </c>
      <c r="N456" s="385" t="str">
        <f t="shared" si="172"/>
        <v>Y</v>
      </c>
      <c r="O456" s="385" t="str">
        <f t="shared" si="179"/>
        <v>Y</v>
      </c>
      <c r="P456" s="384"/>
      <c r="Q456" s="384"/>
      <c r="R456" s="384"/>
      <c r="S456" s="384"/>
      <c r="T456" s="384"/>
      <c r="U456" s="384"/>
      <c r="V456" s="384"/>
      <c r="W456" s="384"/>
      <c r="X456" s="384"/>
      <c r="Y456" s="385" t="str">
        <f t="shared" si="164"/>
        <v>Y</v>
      </c>
      <c r="Z456" s="385" t="str">
        <f t="shared" si="173"/>
        <v>Y</v>
      </c>
      <c r="AA456" s="385" t="str">
        <f t="shared" si="180"/>
        <v>Y</v>
      </c>
      <c r="AC456" s="389">
        <v>270</v>
      </c>
      <c r="AD456" s="390">
        <v>7.7777777777777784E-3</v>
      </c>
      <c r="AE456" s="385">
        <v>1</v>
      </c>
      <c r="AF456" s="385">
        <v>0</v>
      </c>
      <c r="AG456" s="391"/>
      <c r="AI456" s="392"/>
      <c r="AJ456" s="394">
        <f t="shared" si="167"/>
        <v>270</v>
      </c>
      <c r="AK456" s="394"/>
      <c r="AL456" s="394"/>
      <c r="AM456" s="394">
        <f t="shared" si="176"/>
        <v>2.1</v>
      </c>
      <c r="AN456" s="372" t="str">
        <f t="shared" si="174"/>
        <v/>
      </c>
      <c r="AO456" s="390"/>
      <c r="AP456" s="390">
        <f t="shared" si="168"/>
        <v>7.7777777777777784E-3</v>
      </c>
      <c r="AQ456" s="439"/>
      <c r="AR456" s="439"/>
      <c r="AS456" s="396"/>
      <c r="AT456" s="396"/>
      <c r="AU456" s="396">
        <f t="shared" si="177"/>
        <v>1</v>
      </c>
      <c r="AV456" s="396">
        <f t="shared" si="178"/>
        <v>0</v>
      </c>
      <c r="AY456" s="396"/>
      <c r="AZ456" s="396"/>
      <c r="BA456" s="397">
        <v>32</v>
      </c>
      <c r="BB456" s="397" t="s">
        <v>2013</v>
      </c>
      <c r="BC456" s="398" t="s">
        <v>1403</v>
      </c>
      <c r="BE456" s="303" t="s">
        <v>2345</v>
      </c>
      <c r="BG456" s="397">
        <v>79</v>
      </c>
      <c r="BH456" s="303" t="s">
        <v>606</v>
      </c>
      <c r="BJ456" s="397" t="s">
        <v>1388</v>
      </c>
      <c r="BK456" s="397" t="s">
        <v>1389</v>
      </c>
      <c r="BL456" s="397"/>
      <c r="BM456" s="397"/>
      <c r="BN456" s="397"/>
      <c r="BO456" s="397"/>
      <c r="BP456" s="398" t="s">
        <v>1406</v>
      </c>
      <c r="BR456" s="397" t="s">
        <v>1925</v>
      </c>
      <c r="BS456" s="397" t="s">
        <v>1400</v>
      </c>
      <c r="BT456" s="397" t="s">
        <v>1990</v>
      </c>
      <c r="BU456" s="397"/>
      <c r="BV456" s="397"/>
      <c r="BW456" s="399">
        <v>37629</v>
      </c>
      <c r="BX456" s="399"/>
      <c r="BY456" s="398" t="s">
        <v>451</v>
      </c>
      <c r="BZ456" s="397">
        <v>2.1</v>
      </c>
      <c r="CA456" s="397" t="s">
        <v>1396</v>
      </c>
      <c r="CD456" s="400" t="s">
        <v>2044</v>
      </c>
      <c r="CE456" s="397">
        <v>1363</v>
      </c>
      <c r="CF456" s="397" t="s">
        <v>2026</v>
      </c>
      <c r="CG456" s="401">
        <v>37629</v>
      </c>
      <c r="CH456" s="402"/>
      <c r="CK456" s="397" t="s">
        <v>2042</v>
      </c>
      <c r="CL456" s="397">
        <v>270</v>
      </c>
      <c r="CM456" s="397" t="s">
        <v>1396</v>
      </c>
      <c r="CP456" s="397" t="s">
        <v>2044</v>
      </c>
      <c r="CQ456" s="397">
        <v>10</v>
      </c>
      <c r="DR456" s="385"/>
    </row>
    <row r="457" spans="1:122" s="39" customFormat="1" x14ac:dyDescent="0.2">
      <c r="A457" s="44" t="str">
        <f t="shared" si="169"/>
        <v>Endicott</v>
      </c>
      <c r="B457" s="44" t="str">
        <f t="shared" si="162"/>
        <v>Tetrachloroethylene</v>
      </c>
      <c r="C457" s="38" t="s">
        <v>2587</v>
      </c>
      <c r="D457" s="38" t="str">
        <f t="shared" si="161"/>
        <v>LS</v>
      </c>
      <c r="E457" s="44" t="s">
        <v>372</v>
      </c>
      <c r="F457" s="155" t="str">
        <f t="shared" si="175"/>
        <v>Residential 002 (House 2)</v>
      </c>
      <c r="G457" s="44" t="str">
        <f t="shared" si="170"/>
        <v>residential</v>
      </c>
      <c r="H457" s="44" t="str">
        <f t="shared" si="171"/>
        <v>Basement - full</v>
      </c>
      <c r="I457" s="38"/>
      <c r="J457" s="38"/>
      <c r="K457" s="38"/>
      <c r="L457" s="44"/>
      <c r="M457" s="38" t="str">
        <f t="shared" si="163"/>
        <v>Y</v>
      </c>
      <c r="N457" s="38" t="str">
        <f t="shared" si="172"/>
        <v>Y</v>
      </c>
      <c r="O457" s="38" t="str">
        <f t="shared" si="179"/>
        <v>Y</v>
      </c>
      <c r="P457" s="44"/>
      <c r="Q457" s="44"/>
      <c r="R457" s="44"/>
      <c r="S457" s="44"/>
      <c r="T457" s="44"/>
      <c r="U457" s="44"/>
      <c r="V457" s="44"/>
      <c r="W457" s="44"/>
      <c r="X457" s="44"/>
      <c r="Y457" s="38" t="str">
        <f t="shared" si="164"/>
        <v>Y</v>
      </c>
      <c r="Z457" s="38" t="str">
        <f t="shared" si="173"/>
        <v>Y</v>
      </c>
      <c r="AA457" s="38" t="str">
        <f t="shared" si="180"/>
        <v>Y</v>
      </c>
      <c r="AC457" s="59">
        <v>880</v>
      </c>
      <c r="AD457" s="204">
        <v>4.4318181818181817E-3</v>
      </c>
      <c r="AE457" s="38">
        <v>1</v>
      </c>
      <c r="AF457" s="38">
        <v>0</v>
      </c>
      <c r="AG457" s="125"/>
      <c r="AI457" s="123"/>
      <c r="AJ457" s="40">
        <f t="shared" si="167"/>
        <v>880</v>
      </c>
      <c r="AK457" s="40"/>
      <c r="AL457" s="40"/>
      <c r="AM457" s="40">
        <f t="shared" si="176"/>
        <v>3.9</v>
      </c>
      <c r="AN457" s="39">
        <f t="shared" si="174"/>
        <v>3.8</v>
      </c>
      <c r="AO457" s="204"/>
      <c r="AP457" s="204">
        <f t="shared" si="168"/>
        <v>4.4318181818181817E-3</v>
      </c>
      <c r="AQ457" s="45"/>
      <c r="AR457" s="45"/>
      <c r="AS457" s="115"/>
      <c r="AT457" s="115"/>
      <c r="AU457" s="115">
        <f t="shared" si="177"/>
        <v>1</v>
      </c>
      <c r="AV457" s="115">
        <f t="shared" si="178"/>
        <v>0</v>
      </c>
      <c r="AY457" s="115"/>
      <c r="AZ457" s="115"/>
      <c r="BA457" s="43">
        <v>32</v>
      </c>
      <c r="BB457" s="43" t="s">
        <v>2013</v>
      </c>
      <c r="BC457" s="48" t="s">
        <v>1403</v>
      </c>
      <c r="BE457" s="37" t="s">
        <v>2345</v>
      </c>
      <c r="BG457" s="43">
        <v>79</v>
      </c>
      <c r="BH457" t="s">
        <v>606</v>
      </c>
      <c r="BJ457" s="43" t="s">
        <v>1388</v>
      </c>
      <c r="BK457" s="43" t="s">
        <v>1389</v>
      </c>
      <c r="BL457" s="43"/>
      <c r="BM457" s="43"/>
      <c r="BN457" s="43"/>
      <c r="BO457" s="43"/>
      <c r="BP457" s="48" t="s">
        <v>1406</v>
      </c>
      <c r="BR457" s="43" t="s">
        <v>1925</v>
      </c>
      <c r="BS457" s="43" t="s">
        <v>2057</v>
      </c>
      <c r="BT457" s="43" t="s">
        <v>1990</v>
      </c>
      <c r="BU457" s="43"/>
      <c r="BV457" s="43"/>
      <c r="BW457" s="243">
        <v>37629</v>
      </c>
      <c r="BX457" s="243"/>
      <c r="BY457" s="48" t="s">
        <v>451</v>
      </c>
      <c r="BZ457" s="43">
        <v>3.9</v>
      </c>
      <c r="CA457" s="43" t="s">
        <v>1396</v>
      </c>
      <c r="CD457" s="124" t="s">
        <v>2044</v>
      </c>
      <c r="CE457" s="43">
        <v>1361</v>
      </c>
      <c r="CF457" s="43" t="s">
        <v>2026</v>
      </c>
      <c r="CG457" s="251">
        <v>37629</v>
      </c>
      <c r="CH457" s="126"/>
      <c r="CK457" s="43" t="s">
        <v>2042</v>
      </c>
      <c r="CL457" s="43">
        <v>880</v>
      </c>
      <c r="CM457" s="43" t="s">
        <v>1396</v>
      </c>
      <c r="CP457" s="43" t="s">
        <v>2044</v>
      </c>
      <c r="CQ457" s="43">
        <v>8</v>
      </c>
      <c r="DR457" s="38"/>
    </row>
    <row r="458" spans="1:122" s="372" customFormat="1" x14ac:dyDescent="0.2">
      <c r="A458" s="384" t="str">
        <f t="shared" si="169"/>
        <v>Endicott</v>
      </c>
      <c r="B458" s="384" t="str">
        <f t="shared" si="162"/>
        <v>Trichloroethylene</v>
      </c>
      <c r="C458" s="385" t="s">
        <v>2587</v>
      </c>
      <c r="D458" s="385" t="str">
        <f t="shared" si="161"/>
        <v>LS</v>
      </c>
      <c r="E458" s="384" t="s">
        <v>372</v>
      </c>
      <c r="F458" s="386" t="str">
        <f t="shared" si="175"/>
        <v>Residential 002 (House 2)</v>
      </c>
      <c r="G458" s="384" t="str">
        <f t="shared" si="170"/>
        <v>residential</v>
      </c>
      <c r="H458" s="384" t="str">
        <f t="shared" si="171"/>
        <v>Basement - full</v>
      </c>
      <c r="I458" s="385"/>
      <c r="J458" s="385"/>
      <c r="K458" s="385"/>
      <c r="L458" s="384"/>
      <c r="M458" s="385" t="str">
        <f t="shared" si="163"/>
        <v>Y</v>
      </c>
      <c r="N458" s="385" t="str">
        <f t="shared" si="172"/>
        <v>Y</v>
      </c>
      <c r="O458" s="385" t="str">
        <f t="shared" si="179"/>
        <v>Y</v>
      </c>
      <c r="P458" s="384"/>
      <c r="Q458" s="384"/>
      <c r="R458" s="384"/>
      <c r="S458" s="384"/>
      <c r="T458" s="384"/>
      <c r="U458" s="384"/>
      <c r="V458" s="384"/>
      <c r="W458" s="384"/>
      <c r="X458" s="384"/>
      <c r="Y458" s="385" t="str">
        <f t="shared" si="164"/>
        <v>Y</v>
      </c>
      <c r="Z458" s="385" t="str">
        <f t="shared" si="173"/>
        <v>Y</v>
      </c>
      <c r="AA458" s="385" t="str">
        <f t="shared" si="180"/>
        <v>Y</v>
      </c>
      <c r="AC458" s="389">
        <v>13000</v>
      </c>
      <c r="AD458" s="390">
        <v>5.7692307692307696E-3</v>
      </c>
      <c r="AE458" s="385">
        <v>1</v>
      </c>
      <c r="AF458" s="385">
        <v>0</v>
      </c>
      <c r="AG458" s="391"/>
      <c r="AI458" s="392"/>
      <c r="AJ458" s="394">
        <f t="shared" si="167"/>
        <v>13000</v>
      </c>
      <c r="AK458" s="394"/>
      <c r="AL458" s="394"/>
      <c r="AM458" s="394">
        <f t="shared" si="176"/>
        <v>75</v>
      </c>
      <c r="AN458" s="372">
        <f t="shared" si="174"/>
        <v>0.5</v>
      </c>
      <c r="AO458" s="390"/>
      <c r="AP458" s="390">
        <f t="shared" si="168"/>
        <v>5.7692307692307696E-3</v>
      </c>
      <c r="AQ458" s="439"/>
      <c r="AR458" s="439"/>
      <c r="AS458" s="396"/>
      <c r="AT458" s="396"/>
      <c r="AU458" s="396">
        <f t="shared" si="177"/>
        <v>1</v>
      </c>
      <c r="AV458" s="396">
        <f t="shared" si="178"/>
        <v>0</v>
      </c>
      <c r="AY458" s="396"/>
      <c r="AZ458" s="396"/>
      <c r="BA458" s="397">
        <v>32</v>
      </c>
      <c r="BB458" s="397" t="s">
        <v>2013</v>
      </c>
      <c r="BC458" s="398" t="s">
        <v>1403</v>
      </c>
      <c r="BE458" s="303" t="s">
        <v>2345</v>
      </c>
      <c r="BG458" s="397">
        <v>79</v>
      </c>
      <c r="BH458" s="303" t="s">
        <v>606</v>
      </c>
      <c r="BJ458" s="397" t="s">
        <v>1388</v>
      </c>
      <c r="BK458" s="397" t="s">
        <v>1389</v>
      </c>
      <c r="BL458" s="397"/>
      <c r="BM458" s="397"/>
      <c r="BN458" s="397"/>
      <c r="BO458" s="397"/>
      <c r="BP458" s="398" t="s">
        <v>1406</v>
      </c>
      <c r="BR458" s="397" t="s">
        <v>1925</v>
      </c>
      <c r="BS458" s="397" t="s">
        <v>1393</v>
      </c>
      <c r="BT458" s="397" t="s">
        <v>1990</v>
      </c>
      <c r="BU458" s="397"/>
      <c r="BV458" s="397"/>
      <c r="BW458" s="399">
        <v>37629</v>
      </c>
      <c r="BX458" s="399"/>
      <c r="BY458" s="398" t="s">
        <v>451</v>
      </c>
      <c r="BZ458" s="397">
        <v>75</v>
      </c>
      <c r="CA458" s="397" t="s">
        <v>1396</v>
      </c>
      <c r="CD458" s="400" t="s">
        <v>2044</v>
      </c>
      <c r="CE458" s="397">
        <v>1362</v>
      </c>
      <c r="CF458" s="397" t="s">
        <v>2026</v>
      </c>
      <c r="CG458" s="401">
        <v>37629</v>
      </c>
      <c r="CH458" s="402"/>
      <c r="CK458" s="397" t="s">
        <v>2042</v>
      </c>
      <c r="CL458" s="397">
        <v>13000</v>
      </c>
      <c r="CM458" s="397" t="s">
        <v>1396</v>
      </c>
      <c r="CP458" s="397" t="s">
        <v>2044</v>
      </c>
      <c r="CQ458" s="397">
        <v>9</v>
      </c>
      <c r="DR458" s="385"/>
    </row>
    <row r="459" spans="1:122" s="39" customFormat="1" x14ac:dyDescent="0.2">
      <c r="A459" s="44" t="str">
        <f t="shared" si="169"/>
        <v>Endicott</v>
      </c>
      <c r="B459" s="44" t="str">
        <f t="shared" si="162"/>
        <v>1,1,1-Trichloroethane</v>
      </c>
      <c r="C459" s="38" t="s">
        <v>2587</v>
      </c>
      <c r="D459" s="38" t="str">
        <f t="shared" si="161"/>
        <v>LS</v>
      </c>
      <c r="E459" s="44" t="s">
        <v>372</v>
      </c>
      <c r="F459" s="155" t="str">
        <f t="shared" si="175"/>
        <v>Residential 003</v>
      </c>
      <c r="G459" s="44" t="str">
        <f t="shared" si="170"/>
        <v>residential</v>
      </c>
      <c r="H459" s="44" t="str">
        <f t="shared" si="171"/>
        <v>Basement - full</v>
      </c>
      <c r="I459" s="38"/>
      <c r="J459" s="38"/>
      <c r="K459" s="38"/>
      <c r="L459" s="44"/>
      <c r="M459" s="38" t="str">
        <f t="shared" si="163"/>
        <v>Y</v>
      </c>
      <c r="N459" s="38" t="str">
        <f t="shared" si="172"/>
        <v>Y</v>
      </c>
      <c r="O459" s="38" t="str">
        <f t="shared" si="179"/>
        <v>Y</v>
      </c>
      <c r="P459" s="44"/>
      <c r="Q459" s="44"/>
      <c r="R459" s="44"/>
      <c r="S459" s="44"/>
      <c r="T459" s="44"/>
      <c r="U459" s="44"/>
      <c r="V459" s="44"/>
      <c r="W459" s="44"/>
      <c r="X459" s="44"/>
      <c r="Y459" s="38" t="str">
        <f t="shared" si="164"/>
        <v>Y</v>
      </c>
      <c r="Z459" s="38" t="str">
        <f t="shared" si="173"/>
        <v>n</v>
      </c>
      <c r="AA459" s="38" t="str">
        <f t="shared" si="180"/>
        <v>Y</v>
      </c>
      <c r="AC459" s="59">
        <v>370</v>
      </c>
      <c r="AD459" s="204">
        <v>1.5135135135135136E-3</v>
      </c>
      <c r="AE459" s="38">
        <v>1</v>
      </c>
      <c r="AF459" s="38">
        <v>0</v>
      </c>
      <c r="AG459" s="125"/>
      <c r="AI459" s="123"/>
      <c r="AJ459" s="40">
        <f t="shared" si="167"/>
        <v>370</v>
      </c>
      <c r="AK459" s="40"/>
      <c r="AL459" s="40"/>
      <c r="AM459" s="40">
        <f t="shared" si="176"/>
        <v>0.56000000000000005</v>
      </c>
      <c r="AN459" s="39">
        <f t="shared" si="174"/>
        <v>3.1</v>
      </c>
      <c r="AO459" s="204"/>
      <c r="AP459" s="204">
        <f t="shared" si="168"/>
        <v>1.5135135135135136E-3</v>
      </c>
      <c r="AQ459" s="45"/>
      <c r="AR459" s="45"/>
      <c r="AS459" s="115"/>
      <c r="AT459" s="115"/>
      <c r="AU459" s="115">
        <f t="shared" si="177"/>
        <v>1</v>
      </c>
      <c r="AV459" s="115">
        <f t="shared" si="178"/>
        <v>0</v>
      </c>
      <c r="AY459" s="115"/>
      <c r="AZ459" s="115"/>
      <c r="BA459" s="43">
        <v>32</v>
      </c>
      <c r="BB459" s="43" t="s">
        <v>2013</v>
      </c>
      <c r="BC459" s="48" t="s">
        <v>1403</v>
      </c>
      <c r="BE459" s="37" t="s">
        <v>2345</v>
      </c>
      <c r="BG459" s="43">
        <v>80</v>
      </c>
      <c r="BH459" s="43" t="s">
        <v>1211</v>
      </c>
      <c r="BJ459" s="43" t="s">
        <v>1388</v>
      </c>
      <c r="BK459" s="43" t="s">
        <v>1389</v>
      </c>
      <c r="BL459" s="43">
        <v>4</v>
      </c>
      <c r="BM459" s="43" t="s">
        <v>1395</v>
      </c>
      <c r="BN459" s="43">
        <v>25</v>
      </c>
      <c r="BO459" s="43" t="s">
        <v>347</v>
      </c>
      <c r="BP459" s="48" t="s">
        <v>1406</v>
      </c>
      <c r="BQ459" s="43" t="s">
        <v>664</v>
      </c>
      <c r="BR459" s="43" t="s">
        <v>1212</v>
      </c>
      <c r="BS459" s="43" t="s">
        <v>558</v>
      </c>
      <c r="BT459" s="43" t="s">
        <v>1990</v>
      </c>
      <c r="BU459" s="43"/>
      <c r="BV459" s="43"/>
      <c r="BW459" s="243">
        <v>37635</v>
      </c>
      <c r="BX459" s="243"/>
      <c r="BY459" s="48" t="s">
        <v>451</v>
      </c>
      <c r="BZ459" s="43">
        <v>0.56000000000000005</v>
      </c>
      <c r="CA459" s="43" t="s">
        <v>1396</v>
      </c>
      <c r="CD459" s="124" t="s">
        <v>2044</v>
      </c>
      <c r="CE459" s="43">
        <v>1377</v>
      </c>
      <c r="CF459" s="43" t="s">
        <v>2354</v>
      </c>
      <c r="CG459" s="251">
        <v>37635</v>
      </c>
      <c r="CH459" s="126"/>
      <c r="CK459" s="43" t="s">
        <v>2042</v>
      </c>
      <c r="CL459" s="43">
        <v>370</v>
      </c>
      <c r="CM459" s="43" t="s">
        <v>1396</v>
      </c>
      <c r="CP459" s="43" t="s">
        <v>2044</v>
      </c>
      <c r="CQ459" s="43">
        <v>17</v>
      </c>
      <c r="DR459" s="38"/>
    </row>
    <row r="460" spans="1:122" s="372" customFormat="1" x14ac:dyDescent="0.2">
      <c r="A460" s="384" t="str">
        <f t="shared" si="169"/>
        <v>Endicott</v>
      </c>
      <c r="B460" s="384" t="str">
        <f t="shared" si="162"/>
        <v>cis-1,2-Dichloroethylene</v>
      </c>
      <c r="C460" s="385" t="s">
        <v>2587</v>
      </c>
      <c r="D460" s="385" t="str">
        <f t="shared" si="161"/>
        <v>LS</v>
      </c>
      <c r="E460" s="384" t="s">
        <v>372</v>
      </c>
      <c r="F460" s="386" t="str">
        <f t="shared" si="175"/>
        <v>Residential 003</v>
      </c>
      <c r="G460" s="384" t="str">
        <f t="shared" si="170"/>
        <v>residential</v>
      </c>
      <c r="H460" s="384" t="str">
        <f t="shared" si="171"/>
        <v>Basement - full</v>
      </c>
      <c r="I460" s="385"/>
      <c r="J460" s="385"/>
      <c r="K460" s="385"/>
      <c r="L460" s="384"/>
      <c r="M460" s="385" t="str">
        <f t="shared" si="163"/>
        <v>Y</v>
      </c>
      <c r="N460" s="385" t="str">
        <f t="shared" si="172"/>
        <v>Y</v>
      </c>
      <c r="O460" s="385" t="str">
        <f t="shared" si="179"/>
        <v>Y</v>
      </c>
      <c r="P460" s="384"/>
      <c r="Q460" s="384"/>
      <c r="R460" s="384"/>
      <c r="S460" s="384"/>
      <c r="T460" s="384"/>
      <c r="U460" s="384"/>
      <c r="V460" s="384"/>
      <c r="W460" s="384"/>
      <c r="X460" s="384"/>
      <c r="Y460" s="385" t="str">
        <f t="shared" si="164"/>
        <v>Y</v>
      </c>
      <c r="Z460" s="385" t="str">
        <f t="shared" si="173"/>
        <v>Y</v>
      </c>
      <c r="AA460" s="385" t="str">
        <f t="shared" si="180"/>
        <v>Y</v>
      </c>
      <c r="AC460" s="389">
        <v>120</v>
      </c>
      <c r="AD460" s="390">
        <v>1.5E-3</v>
      </c>
      <c r="AE460" s="385">
        <v>1</v>
      </c>
      <c r="AF460" s="385">
        <v>0</v>
      </c>
      <c r="AG460" s="391"/>
      <c r="AI460" s="392"/>
      <c r="AJ460" s="394">
        <f t="shared" si="167"/>
        <v>120</v>
      </c>
      <c r="AK460" s="394"/>
      <c r="AL460" s="394"/>
      <c r="AM460" s="394">
        <f t="shared" si="176"/>
        <v>0.18</v>
      </c>
      <c r="AN460" s="372" t="str">
        <f t="shared" si="174"/>
        <v/>
      </c>
      <c r="AO460" s="390"/>
      <c r="AP460" s="390">
        <f t="shared" si="168"/>
        <v>1.5E-3</v>
      </c>
      <c r="AQ460" s="439"/>
      <c r="AR460" s="439"/>
      <c r="AS460" s="396"/>
      <c r="AT460" s="396"/>
      <c r="AU460" s="396">
        <f t="shared" si="177"/>
        <v>1</v>
      </c>
      <c r="AV460" s="396">
        <f t="shared" si="178"/>
        <v>0</v>
      </c>
      <c r="AY460" s="396"/>
      <c r="AZ460" s="396"/>
      <c r="BA460" s="397">
        <v>32</v>
      </c>
      <c r="BB460" s="397" t="s">
        <v>2013</v>
      </c>
      <c r="BC460" s="398" t="s">
        <v>1403</v>
      </c>
      <c r="BE460" s="303" t="s">
        <v>2345</v>
      </c>
      <c r="BG460" s="397">
        <v>80</v>
      </c>
      <c r="BH460" s="397" t="s">
        <v>1211</v>
      </c>
      <c r="BJ460" s="397" t="s">
        <v>1388</v>
      </c>
      <c r="BK460" s="397" t="s">
        <v>1389</v>
      </c>
      <c r="BL460" s="397">
        <v>4</v>
      </c>
      <c r="BM460" s="397" t="s">
        <v>1395</v>
      </c>
      <c r="BN460" s="397">
        <v>25</v>
      </c>
      <c r="BO460" s="397" t="s">
        <v>347</v>
      </c>
      <c r="BP460" s="398" t="s">
        <v>1406</v>
      </c>
      <c r="BQ460" s="397" t="s">
        <v>664</v>
      </c>
      <c r="BR460" s="397" t="s">
        <v>1212</v>
      </c>
      <c r="BS460" s="397" t="s">
        <v>1400</v>
      </c>
      <c r="BT460" s="397" t="s">
        <v>1990</v>
      </c>
      <c r="BU460" s="397"/>
      <c r="BV460" s="397"/>
      <c r="BW460" s="399">
        <v>37635</v>
      </c>
      <c r="BX460" s="399"/>
      <c r="BY460" s="398" t="s">
        <v>451</v>
      </c>
      <c r="BZ460" s="397">
        <v>0.18</v>
      </c>
      <c r="CA460" s="397" t="s">
        <v>1396</v>
      </c>
      <c r="CD460" s="400" t="s">
        <v>2044</v>
      </c>
      <c r="CE460" s="397">
        <v>1374</v>
      </c>
      <c r="CF460" s="397" t="s">
        <v>2354</v>
      </c>
      <c r="CG460" s="401">
        <v>37635</v>
      </c>
      <c r="CH460" s="402"/>
      <c r="CK460" s="397" t="s">
        <v>2042</v>
      </c>
      <c r="CL460" s="397">
        <v>120</v>
      </c>
      <c r="CM460" s="397" t="s">
        <v>1396</v>
      </c>
      <c r="CP460" s="397" t="s">
        <v>2044</v>
      </c>
      <c r="CQ460" s="397">
        <v>16</v>
      </c>
      <c r="DR460" s="385"/>
    </row>
    <row r="461" spans="1:122" s="372" customFormat="1" x14ac:dyDescent="0.2">
      <c r="A461" s="384" t="str">
        <f t="shared" si="169"/>
        <v>Endicott</v>
      </c>
      <c r="B461" s="384" t="str">
        <f t="shared" si="162"/>
        <v>Trichloroethylene</v>
      </c>
      <c r="C461" s="385" t="s">
        <v>2587</v>
      </c>
      <c r="D461" s="385" t="str">
        <f t="shared" si="161"/>
        <v>LS</v>
      </c>
      <c r="E461" s="384" t="s">
        <v>372</v>
      </c>
      <c r="F461" s="386" t="str">
        <f t="shared" si="175"/>
        <v>Residential 003</v>
      </c>
      <c r="G461" s="384" t="str">
        <f t="shared" si="170"/>
        <v>residential</v>
      </c>
      <c r="H461" s="384" t="str">
        <f t="shared" si="171"/>
        <v>Basement - full</v>
      </c>
      <c r="I461" s="385"/>
      <c r="J461" s="385"/>
      <c r="K461" s="385"/>
      <c r="L461" s="384"/>
      <c r="M461" s="385" t="str">
        <f t="shared" si="163"/>
        <v>Y</v>
      </c>
      <c r="N461" s="385" t="str">
        <f t="shared" si="172"/>
        <v>Y</v>
      </c>
      <c r="O461" s="385" t="str">
        <f t="shared" si="179"/>
        <v>Y</v>
      </c>
      <c r="P461" s="384"/>
      <c r="Q461" s="384"/>
      <c r="R461" s="384"/>
      <c r="S461" s="384"/>
      <c r="T461" s="384"/>
      <c r="U461" s="384"/>
      <c r="V461" s="384"/>
      <c r="W461" s="384"/>
      <c r="X461" s="384"/>
      <c r="Y461" s="385" t="str">
        <f t="shared" si="164"/>
        <v>Y</v>
      </c>
      <c r="Z461" s="385" t="str">
        <f t="shared" si="173"/>
        <v>Y</v>
      </c>
      <c r="AA461" s="385" t="str">
        <f t="shared" si="180"/>
        <v>Y</v>
      </c>
      <c r="AC461" s="389">
        <v>2200</v>
      </c>
      <c r="AD461" s="390">
        <v>1.1363636363636363E-3</v>
      </c>
      <c r="AE461" s="385">
        <v>1</v>
      </c>
      <c r="AF461" s="385">
        <v>0</v>
      </c>
      <c r="AG461" s="391"/>
      <c r="AI461" s="392"/>
      <c r="AJ461" s="394">
        <f t="shared" si="167"/>
        <v>2200</v>
      </c>
      <c r="AK461" s="394"/>
      <c r="AL461" s="394"/>
      <c r="AM461" s="394">
        <f t="shared" si="176"/>
        <v>2.5</v>
      </c>
      <c r="AN461" s="372">
        <f t="shared" si="174"/>
        <v>0.5</v>
      </c>
      <c r="AO461" s="390"/>
      <c r="AP461" s="390">
        <f t="shared" si="168"/>
        <v>1.1363636363636363E-3</v>
      </c>
      <c r="AQ461" s="439"/>
      <c r="AR461" s="439"/>
      <c r="AS461" s="396"/>
      <c r="AT461" s="396"/>
      <c r="AU461" s="396">
        <f t="shared" si="177"/>
        <v>1</v>
      </c>
      <c r="AV461" s="396">
        <f t="shared" si="178"/>
        <v>0</v>
      </c>
      <c r="AY461" s="396"/>
      <c r="AZ461" s="396"/>
      <c r="BA461" s="397">
        <v>32</v>
      </c>
      <c r="BB461" s="397" t="s">
        <v>2013</v>
      </c>
      <c r="BC461" s="398" t="s">
        <v>1403</v>
      </c>
      <c r="BE461" s="303" t="s">
        <v>2345</v>
      </c>
      <c r="BG461" s="397">
        <v>80</v>
      </c>
      <c r="BH461" s="397" t="s">
        <v>1211</v>
      </c>
      <c r="BJ461" s="397" t="s">
        <v>1388</v>
      </c>
      <c r="BK461" s="397" t="s">
        <v>1389</v>
      </c>
      <c r="BL461" s="397">
        <v>4</v>
      </c>
      <c r="BM461" s="397" t="s">
        <v>1395</v>
      </c>
      <c r="BN461" s="397">
        <v>25</v>
      </c>
      <c r="BO461" s="397" t="s">
        <v>347</v>
      </c>
      <c r="BP461" s="398" t="s">
        <v>1406</v>
      </c>
      <c r="BQ461" s="397" t="s">
        <v>664</v>
      </c>
      <c r="BR461" s="397" t="s">
        <v>1212</v>
      </c>
      <c r="BS461" s="397" t="s">
        <v>1393</v>
      </c>
      <c r="BT461" s="397" t="s">
        <v>1990</v>
      </c>
      <c r="BU461" s="397"/>
      <c r="BV461" s="397"/>
      <c r="BW461" s="399">
        <v>37635</v>
      </c>
      <c r="BX461" s="399"/>
      <c r="BY461" s="398" t="s">
        <v>451</v>
      </c>
      <c r="BZ461" s="397">
        <v>2.5</v>
      </c>
      <c r="CA461" s="397" t="s">
        <v>1396</v>
      </c>
      <c r="CD461" s="400" t="s">
        <v>2044</v>
      </c>
      <c r="CE461" s="397">
        <v>1373</v>
      </c>
      <c r="CF461" s="397" t="s">
        <v>2354</v>
      </c>
      <c r="CG461" s="401">
        <v>37635</v>
      </c>
      <c r="CH461" s="402"/>
      <c r="CK461" s="397" t="s">
        <v>2042</v>
      </c>
      <c r="CL461" s="397">
        <v>2200</v>
      </c>
      <c r="CM461" s="397" t="s">
        <v>1396</v>
      </c>
      <c r="CP461" s="397" t="s">
        <v>2044</v>
      </c>
      <c r="CQ461" s="397">
        <v>15</v>
      </c>
      <c r="DR461" s="385"/>
    </row>
    <row r="462" spans="1:122" s="39" customFormat="1" x14ac:dyDescent="0.2">
      <c r="A462" s="44" t="str">
        <f t="shared" si="169"/>
        <v>Endicott</v>
      </c>
      <c r="B462" s="44" t="str">
        <f t="shared" si="162"/>
        <v>1,1,1-Trichloroethane</v>
      </c>
      <c r="C462" s="38" t="s">
        <v>2587</v>
      </c>
      <c r="D462" s="38" t="str">
        <f t="shared" si="161"/>
        <v>LS</v>
      </c>
      <c r="E462" s="44" t="s">
        <v>372</v>
      </c>
      <c r="F462" s="155" t="str">
        <f t="shared" si="175"/>
        <v>Residential 004</v>
      </c>
      <c r="G462" s="44" t="str">
        <f t="shared" si="170"/>
        <v>residential</v>
      </c>
      <c r="H462" s="44" t="str">
        <f t="shared" si="171"/>
        <v>Basement - full</v>
      </c>
      <c r="I462" s="38"/>
      <c r="J462" s="38"/>
      <c r="K462" s="38"/>
      <c r="L462" s="44"/>
      <c r="M462" s="38" t="str">
        <f t="shared" si="163"/>
        <v>Y</v>
      </c>
      <c r="N462" s="38" t="str">
        <f t="shared" si="172"/>
        <v>Y</v>
      </c>
      <c r="O462" s="38" t="str">
        <f t="shared" si="179"/>
        <v>Y</v>
      </c>
      <c r="P462" s="44"/>
      <c r="Q462" s="44"/>
      <c r="R462" s="44"/>
      <c r="S462" s="44"/>
      <c r="T462" s="44"/>
      <c r="U462" s="44"/>
      <c r="V462" s="44"/>
      <c r="W462" s="44"/>
      <c r="X462" s="44"/>
      <c r="Y462" s="38" t="str">
        <f t="shared" si="164"/>
        <v>Y</v>
      </c>
      <c r="Z462" s="38" t="str">
        <f t="shared" si="173"/>
        <v>n</v>
      </c>
      <c r="AA462" s="38" t="str">
        <f t="shared" si="180"/>
        <v>Y</v>
      </c>
      <c r="AC462" s="59">
        <v>350</v>
      </c>
      <c r="AD462" s="204">
        <v>3.142857142857143E-3</v>
      </c>
      <c r="AE462" s="38">
        <v>1</v>
      </c>
      <c r="AF462" s="38">
        <v>0</v>
      </c>
      <c r="AG462" s="125"/>
      <c r="AI462" s="123"/>
      <c r="AJ462" s="40">
        <f t="shared" si="167"/>
        <v>350</v>
      </c>
      <c r="AK462" s="40"/>
      <c r="AL462" s="40"/>
      <c r="AM462" s="40">
        <f t="shared" si="176"/>
        <v>1.1000000000000001</v>
      </c>
      <c r="AN462" s="39">
        <f t="shared" si="174"/>
        <v>3.1</v>
      </c>
      <c r="AO462" s="204"/>
      <c r="AP462" s="204">
        <f t="shared" si="168"/>
        <v>3.142857142857143E-3</v>
      </c>
      <c r="AQ462" s="45"/>
      <c r="AR462" s="45"/>
      <c r="AS462" s="115"/>
      <c r="AT462" s="115"/>
      <c r="AU462" s="115">
        <f t="shared" si="177"/>
        <v>1</v>
      </c>
      <c r="AV462" s="115">
        <f t="shared" si="178"/>
        <v>0</v>
      </c>
      <c r="AY462" s="115"/>
      <c r="AZ462" s="115"/>
      <c r="BA462" s="43">
        <v>32</v>
      </c>
      <c r="BB462" s="43" t="s">
        <v>2013</v>
      </c>
      <c r="BC462" s="48" t="s">
        <v>1403</v>
      </c>
      <c r="BE462" s="37" t="s">
        <v>2345</v>
      </c>
      <c r="BG462" s="43">
        <v>81</v>
      </c>
      <c r="BH462" s="43" t="s">
        <v>2355</v>
      </c>
      <c r="BJ462" s="43" t="s">
        <v>1388</v>
      </c>
      <c r="BK462" s="43" t="s">
        <v>1389</v>
      </c>
      <c r="BL462" s="43">
        <v>4.5</v>
      </c>
      <c r="BM462" s="43" t="s">
        <v>1395</v>
      </c>
      <c r="BN462" s="43">
        <v>25</v>
      </c>
      <c r="BO462" s="43" t="s">
        <v>347</v>
      </c>
      <c r="BP462" s="48" t="s">
        <v>1406</v>
      </c>
      <c r="BQ462" s="43" t="s">
        <v>1331</v>
      </c>
      <c r="BR462" s="43" t="s">
        <v>1212</v>
      </c>
      <c r="BS462" s="43" t="s">
        <v>558</v>
      </c>
      <c r="BT462" s="43" t="s">
        <v>1990</v>
      </c>
      <c r="BU462" s="43"/>
      <c r="BV462" s="43"/>
      <c r="BW462" s="243">
        <v>37635</v>
      </c>
      <c r="BX462" s="243"/>
      <c r="BY462" s="48" t="s">
        <v>451</v>
      </c>
      <c r="BZ462" s="43">
        <v>1.1000000000000001</v>
      </c>
      <c r="CA462" s="43" t="s">
        <v>1396</v>
      </c>
      <c r="CD462" s="124" t="s">
        <v>2044</v>
      </c>
      <c r="CE462" s="43">
        <v>1443</v>
      </c>
      <c r="CF462" s="43" t="s">
        <v>2026</v>
      </c>
      <c r="CG462" s="251">
        <v>37635</v>
      </c>
      <c r="CH462" s="126"/>
      <c r="CK462" s="43" t="s">
        <v>2042</v>
      </c>
      <c r="CL462" s="43">
        <v>350</v>
      </c>
      <c r="CM462" s="43" t="s">
        <v>1396</v>
      </c>
      <c r="CP462" s="43" t="s">
        <v>2044</v>
      </c>
      <c r="CQ462" s="43">
        <v>35</v>
      </c>
      <c r="DR462" s="38"/>
    </row>
    <row r="463" spans="1:122" s="372" customFormat="1" x14ac:dyDescent="0.2">
      <c r="A463" s="384" t="str">
        <f t="shared" si="169"/>
        <v>Endicott</v>
      </c>
      <c r="B463" s="384" t="str">
        <f t="shared" si="162"/>
        <v>cis-1,2-Dichloroethylene</v>
      </c>
      <c r="C463" s="385" t="s">
        <v>2587</v>
      </c>
      <c r="D463" s="385" t="str">
        <f t="shared" si="161"/>
        <v>LS</v>
      </c>
      <c r="E463" s="384" t="s">
        <v>372</v>
      </c>
      <c r="F463" s="386" t="str">
        <f t="shared" si="175"/>
        <v>Residential 004</v>
      </c>
      <c r="G463" s="384" t="str">
        <f t="shared" si="170"/>
        <v>residential</v>
      </c>
      <c r="H463" s="384" t="str">
        <f t="shared" si="171"/>
        <v>Basement - full</v>
      </c>
      <c r="I463" s="385"/>
      <c r="J463" s="385"/>
      <c r="K463" s="385"/>
      <c r="L463" s="384"/>
      <c r="M463" s="385" t="str">
        <f t="shared" si="163"/>
        <v>Y</v>
      </c>
      <c r="N463" s="385" t="str">
        <f t="shared" si="172"/>
        <v>Y</v>
      </c>
      <c r="O463" s="385" t="str">
        <f t="shared" si="179"/>
        <v>Y</v>
      </c>
      <c r="P463" s="384"/>
      <c r="Q463" s="384"/>
      <c r="R463" s="384"/>
      <c r="S463" s="384"/>
      <c r="T463" s="384"/>
      <c r="U463" s="384"/>
      <c r="V463" s="384"/>
      <c r="W463" s="384"/>
      <c r="X463" s="384"/>
      <c r="Y463" s="385" t="str">
        <f t="shared" si="164"/>
        <v>Y</v>
      </c>
      <c r="Z463" s="385" t="str">
        <f t="shared" si="173"/>
        <v>Y</v>
      </c>
      <c r="AA463" s="385" t="str">
        <f t="shared" si="180"/>
        <v>Y</v>
      </c>
      <c r="AC463" s="389">
        <v>46</v>
      </c>
      <c r="AD463" s="390">
        <v>4.3478260869565218E-3</v>
      </c>
      <c r="AE463" s="385">
        <v>1</v>
      </c>
      <c r="AF463" s="385">
        <v>0</v>
      </c>
      <c r="AG463" s="391"/>
      <c r="AI463" s="392"/>
      <c r="AJ463" s="394">
        <f t="shared" si="167"/>
        <v>46</v>
      </c>
      <c r="AK463" s="394"/>
      <c r="AL463" s="394"/>
      <c r="AM463" s="394">
        <f t="shared" si="176"/>
        <v>0.2</v>
      </c>
      <c r="AN463" s="372" t="str">
        <f t="shared" si="174"/>
        <v/>
      </c>
      <c r="AO463" s="390"/>
      <c r="AP463" s="390">
        <f t="shared" si="168"/>
        <v>4.3478260869565218E-3</v>
      </c>
      <c r="AQ463" s="439"/>
      <c r="AR463" s="439"/>
      <c r="AS463" s="396"/>
      <c r="AT463" s="396"/>
      <c r="AU463" s="396">
        <f t="shared" si="177"/>
        <v>1</v>
      </c>
      <c r="AV463" s="396">
        <f t="shared" si="178"/>
        <v>0</v>
      </c>
      <c r="AY463" s="396"/>
      <c r="AZ463" s="396"/>
      <c r="BA463" s="397">
        <v>32</v>
      </c>
      <c r="BB463" s="397" t="s">
        <v>2013</v>
      </c>
      <c r="BC463" s="398" t="s">
        <v>1403</v>
      </c>
      <c r="BE463" s="303" t="s">
        <v>2345</v>
      </c>
      <c r="BG463" s="397">
        <v>81</v>
      </c>
      <c r="BH463" s="397" t="s">
        <v>2355</v>
      </c>
      <c r="BJ463" s="397" t="s">
        <v>1388</v>
      </c>
      <c r="BK463" s="397" t="s">
        <v>1389</v>
      </c>
      <c r="BL463" s="397">
        <v>4.5</v>
      </c>
      <c r="BM463" s="397" t="s">
        <v>1395</v>
      </c>
      <c r="BN463" s="397">
        <v>25</v>
      </c>
      <c r="BO463" s="397" t="s">
        <v>347</v>
      </c>
      <c r="BP463" s="398" t="s">
        <v>1406</v>
      </c>
      <c r="BQ463" s="397" t="s">
        <v>1331</v>
      </c>
      <c r="BR463" s="397" t="s">
        <v>1212</v>
      </c>
      <c r="BS463" s="397" t="s">
        <v>1400</v>
      </c>
      <c r="BT463" s="397" t="s">
        <v>1990</v>
      </c>
      <c r="BU463" s="397"/>
      <c r="BV463" s="397"/>
      <c r="BW463" s="399">
        <v>37635</v>
      </c>
      <c r="BX463" s="399"/>
      <c r="BY463" s="398" t="s">
        <v>451</v>
      </c>
      <c r="BZ463" s="397">
        <v>0.2</v>
      </c>
      <c r="CA463" s="397" t="s">
        <v>1396</v>
      </c>
      <c r="CD463" s="400" t="s">
        <v>2044</v>
      </c>
      <c r="CE463" s="397">
        <v>1440</v>
      </c>
      <c r="CF463" s="397" t="s">
        <v>2026</v>
      </c>
      <c r="CG463" s="401">
        <v>37635</v>
      </c>
      <c r="CH463" s="402"/>
      <c r="CK463" s="397" t="s">
        <v>2042</v>
      </c>
      <c r="CL463" s="397">
        <v>46</v>
      </c>
      <c r="CM463" s="397" t="s">
        <v>1396</v>
      </c>
      <c r="CP463" s="397" t="s">
        <v>2044</v>
      </c>
      <c r="CQ463" s="397">
        <v>34</v>
      </c>
      <c r="DR463" s="385"/>
    </row>
    <row r="464" spans="1:122" s="372" customFormat="1" x14ac:dyDescent="0.2">
      <c r="A464" s="384" t="str">
        <f t="shared" si="169"/>
        <v>Endicott</v>
      </c>
      <c r="B464" s="384" t="str">
        <f t="shared" si="162"/>
        <v>Trichloroethylene</v>
      </c>
      <c r="C464" s="385" t="s">
        <v>2587</v>
      </c>
      <c r="D464" s="385" t="str">
        <f t="shared" si="161"/>
        <v>LS</v>
      </c>
      <c r="E464" s="384" t="s">
        <v>372</v>
      </c>
      <c r="F464" s="386" t="str">
        <f t="shared" si="175"/>
        <v>Residential 004</v>
      </c>
      <c r="G464" s="384" t="str">
        <f t="shared" si="170"/>
        <v>residential</v>
      </c>
      <c r="H464" s="384" t="str">
        <f t="shared" si="171"/>
        <v>Basement - full</v>
      </c>
      <c r="I464" s="385"/>
      <c r="J464" s="385"/>
      <c r="K464" s="385"/>
      <c r="L464" s="384"/>
      <c r="M464" s="385" t="str">
        <f t="shared" si="163"/>
        <v>Y</v>
      </c>
      <c r="N464" s="385" t="str">
        <f t="shared" si="172"/>
        <v>Y</v>
      </c>
      <c r="O464" s="385" t="str">
        <f t="shared" si="179"/>
        <v>Y</v>
      </c>
      <c r="P464" s="384"/>
      <c r="Q464" s="384"/>
      <c r="R464" s="384"/>
      <c r="S464" s="384"/>
      <c r="T464" s="384"/>
      <c r="U464" s="384"/>
      <c r="V464" s="384"/>
      <c r="W464" s="384"/>
      <c r="X464" s="384"/>
      <c r="Y464" s="385" t="str">
        <f t="shared" si="164"/>
        <v>Y</v>
      </c>
      <c r="Z464" s="385" t="str">
        <f t="shared" si="173"/>
        <v>Y</v>
      </c>
      <c r="AA464" s="385" t="str">
        <f t="shared" si="180"/>
        <v>Y</v>
      </c>
      <c r="AC464" s="389">
        <v>1700</v>
      </c>
      <c r="AD464" s="390">
        <v>2.6470588235294116E-3</v>
      </c>
      <c r="AE464" s="385">
        <v>1</v>
      </c>
      <c r="AF464" s="385">
        <v>0</v>
      </c>
      <c r="AG464" s="391"/>
      <c r="AI464" s="392"/>
      <c r="AJ464" s="394">
        <f t="shared" si="167"/>
        <v>1700</v>
      </c>
      <c r="AK464" s="394"/>
      <c r="AL464" s="394"/>
      <c r="AM464" s="394">
        <f t="shared" si="176"/>
        <v>4.5</v>
      </c>
      <c r="AN464" s="372">
        <f t="shared" si="174"/>
        <v>0.5</v>
      </c>
      <c r="AO464" s="390"/>
      <c r="AP464" s="390">
        <f t="shared" si="168"/>
        <v>2.6470588235294116E-3</v>
      </c>
      <c r="AQ464" s="439"/>
      <c r="AR464" s="439"/>
      <c r="AS464" s="396"/>
      <c r="AT464" s="396"/>
      <c r="AU464" s="396">
        <f t="shared" si="177"/>
        <v>1</v>
      </c>
      <c r="AV464" s="396">
        <f t="shared" si="178"/>
        <v>0</v>
      </c>
      <c r="AY464" s="396"/>
      <c r="AZ464" s="396"/>
      <c r="BA464" s="397">
        <v>32</v>
      </c>
      <c r="BB464" s="397" t="s">
        <v>2013</v>
      </c>
      <c r="BC464" s="398" t="s">
        <v>1403</v>
      </c>
      <c r="BE464" s="303" t="s">
        <v>2345</v>
      </c>
      <c r="BG464" s="397">
        <v>81</v>
      </c>
      <c r="BH464" s="397" t="s">
        <v>2355</v>
      </c>
      <c r="BJ464" s="397" t="s">
        <v>1388</v>
      </c>
      <c r="BK464" s="397" t="s">
        <v>1389</v>
      </c>
      <c r="BL464" s="397">
        <v>4.5</v>
      </c>
      <c r="BM464" s="397" t="s">
        <v>1395</v>
      </c>
      <c r="BN464" s="397">
        <v>25</v>
      </c>
      <c r="BO464" s="397" t="s">
        <v>347</v>
      </c>
      <c r="BP464" s="398" t="s">
        <v>1406</v>
      </c>
      <c r="BQ464" s="397" t="s">
        <v>1331</v>
      </c>
      <c r="BR464" s="397" t="s">
        <v>1212</v>
      </c>
      <c r="BS464" s="397" t="s">
        <v>1393</v>
      </c>
      <c r="BT464" s="397" t="s">
        <v>1990</v>
      </c>
      <c r="BU464" s="397"/>
      <c r="BV464" s="397"/>
      <c r="BW464" s="399">
        <v>37635</v>
      </c>
      <c r="BX464" s="399"/>
      <c r="BY464" s="398" t="s">
        <v>451</v>
      </c>
      <c r="BZ464" s="397">
        <v>4.5</v>
      </c>
      <c r="CA464" s="397" t="s">
        <v>1396</v>
      </c>
      <c r="CD464" s="400" t="s">
        <v>2044</v>
      </c>
      <c r="CE464" s="397">
        <v>1439</v>
      </c>
      <c r="CF464" s="397" t="s">
        <v>2026</v>
      </c>
      <c r="CG464" s="401">
        <v>37635</v>
      </c>
      <c r="CH464" s="402"/>
      <c r="CK464" s="397" t="s">
        <v>2042</v>
      </c>
      <c r="CL464" s="397">
        <v>1700</v>
      </c>
      <c r="CM464" s="397" t="s">
        <v>1396</v>
      </c>
      <c r="CP464" s="397" t="s">
        <v>2044</v>
      </c>
      <c r="CQ464" s="397">
        <v>33</v>
      </c>
      <c r="DR464" s="385"/>
    </row>
    <row r="465" spans="1:122" s="39" customFormat="1" x14ac:dyDescent="0.2">
      <c r="A465" s="44" t="str">
        <f t="shared" si="169"/>
        <v>Endicott</v>
      </c>
      <c r="B465" s="44" t="str">
        <f t="shared" si="162"/>
        <v>1,1,1-Trichloroethane</v>
      </c>
      <c r="C465" s="38" t="s">
        <v>2587</v>
      </c>
      <c r="D465" s="38" t="str">
        <f t="shared" si="161"/>
        <v>LS</v>
      </c>
      <c r="E465" s="44" t="s">
        <v>372</v>
      </c>
      <c r="F465" s="155" t="str">
        <f t="shared" si="175"/>
        <v>Residential 005</v>
      </c>
      <c r="G465" s="44" t="str">
        <f t="shared" si="170"/>
        <v>residential</v>
      </c>
      <c r="H465" s="44" t="str">
        <f t="shared" si="171"/>
        <v>Basement - full</v>
      </c>
      <c r="I465" s="38"/>
      <c r="J465" s="38"/>
      <c r="K465" s="38"/>
      <c r="L465" s="44"/>
      <c r="M465" s="38" t="str">
        <f t="shared" si="163"/>
        <v>Y</v>
      </c>
      <c r="N465" s="38" t="str">
        <f t="shared" si="172"/>
        <v>Y</v>
      </c>
      <c r="O465" s="38" t="str">
        <f t="shared" si="179"/>
        <v>Y</v>
      </c>
      <c r="P465" s="44"/>
      <c r="Q465" s="44"/>
      <c r="R465" s="44"/>
      <c r="S465" s="44"/>
      <c r="T465" s="44"/>
      <c r="U465" s="44"/>
      <c r="V465" s="44"/>
      <c r="W465" s="44"/>
      <c r="X465" s="44"/>
      <c r="Y465" s="38" t="str">
        <f t="shared" si="164"/>
        <v>Y</v>
      </c>
      <c r="Z465" s="38" t="str">
        <f t="shared" si="173"/>
        <v>n</v>
      </c>
      <c r="AA465" s="38" t="str">
        <f t="shared" si="180"/>
        <v>Y</v>
      </c>
      <c r="AC465" s="59">
        <v>310</v>
      </c>
      <c r="AD465" s="204">
        <v>1.4516129032258066E-3</v>
      </c>
      <c r="AE465" s="38">
        <v>1</v>
      </c>
      <c r="AF465" s="38">
        <v>0</v>
      </c>
      <c r="AG465" s="125"/>
      <c r="AI465" s="123"/>
      <c r="AJ465" s="40">
        <f t="shared" si="167"/>
        <v>310</v>
      </c>
      <c r="AK465" s="40"/>
      <c r="AL465" s="40"/>
      <c r="AM465" s="40">
        <f t="shared" si="176"/>
        <v>0.45</v>
      </c>
      <c r="AN465" s="39">
        <f t="shared" si="174"/>
        <v>3.1</v>
      </c>
      <c r="AO465" s="204"/>
      <c r="AP465" s="204">
        <f t="shared" si="168"/>
        <v>1.4516129032258066E-3</v>
      </c>
      <c r="AQ465" s="45"/>
      <c r="AR465" s="45"/>
      <c r="AS465" s="115"/>
      <c r="AT465" s="115"/>
      <c r="AU465" s="115">
        <f t="shared" si="177"/>
        <v>1</v>
      </c>
      <c r="AV465" s="115">
        <f t="shared" si="178"/>
        <v>0</v>
      </c>
      <c r="AY465" s="115"/>
      <c r="AZ465" s="115"/>
      <c r="BA465" s="43">
        <v>32</v>
      </c>
      <c r="BB465" s="43" t="s">
        <v>2013</v>
      </c>
      <c r="BC465" s="48" t="s">
        <v>1403</v>
      </c>
      <c r="BE465" s="37" t="s">
        <v>2345</v>
      </c>
      <c r="BG465" s="43">
        <v>82</v>
      </c>
      <c r="BH465" s="43" t="s">
        <v>2356</v>
      </c>
      <c r="BI465" s="43" t="s">
        <v>557</v>
      </c>
      <c r="BJ465" s="43" t="s">
        <v>1388</v>
      </c>
      <c r="BK465" s="43" t="s">
        <v>1389</v>
      </c>
      <c r="BL465" s="43">
        <v>5.5</v>
      </c>
      <c r="BM465" s="43" t="s">
        <v>1395</v>
      </c>
      <c r="BN465" s="43">
        <v>25</v>
      </c>
      <c r="BO465" s="43" t="s">
        <v>347</v>
      </c>
      <c r="BP465" s="48" t="s">
        <v>1406</v>
      </c>
      <c r="BQ465" s="43" t="s">
        <v>2375</v>
      </c>
      <c r="BR465" s="43" t="s">
        <v>2376</v>
      </c>
      <c r="BS465" s="43" t="s">
        <v>558</v>
      </c>
      <c r="BT465" s="43" t="s">
        <v>1990</v>
      </c>
      <c r="BU465" s="43"/>
      <c r="BV465" s="43"/>
      <c r="BW465" s="243">
        <v>37631</v>
      </c>
      <c r="BX465" s="243"/>
      <c r="BY465" s="48" t="s">
        <v>451</v>
      </c>
      <c r="BZ465" s="43">
        <v>0.45</v>
      </c>
      <c r="CA465" s="43" t="s">
        <v>1396</v>
      </c>
      <c r="CD465" s="124" t="s">
        <v>2044</v>
      </c>
      <c r="CE465" s="43">
        <v>1509</v>
      </c>
      <c r="CF465" s="43" t="s">
        <v>2377</v>
      </c>
      <c r="CG465" s="251">
        <v>37631</v>
      </c>
      <c r="CH465" s="126"/>
      <c r="CK465" s="43" t="s">
        <v>2042</v>
      </c>
      <c r="CL465" s="43">
        <v>310</v>
      </c>
      <c r="CM465" s="43" t="s">
        <v>1396</v>
      </c>
      <c r="CP465" s="43" t="s">
        <v>2044</v>
      </c>
      <c r="CQ465" s="43">
        <v>60</v>
      </c>
      <c r="DR465" s="38"/>
    </row>
    <row r="466" spans="1:122" s="39" customFormat="1" hidden="1" x14ac:dyDescent="0.2">
      <c r="A466" s="44" t="str">
        <f t="shared" si="169"/>
        <v>Endicott</v>
      </c>
      <c r="B466" s="44" t="str">
        <f t="shared" si="162"/>
        <v>1,1,2-Trichloro-1,2,2-trifluoroethane</v>
      </c>
      <c r="C466" s="38" t="s">
        <v>2587</v>
      </c>
      <c r="D466" s="38" t="str">
        <f t="shared" si="161"/>
        <v>LS</v>
      </c>
      <c r="E466" s="44" t="s">
        <v>372</v>
      </c>
      <c r="F466" s="155" t="str">
        <f t="shared" si="175"/>
        <v>Residential 005</v>
      </c>
      <c r="G466" s="44" t="str">
        <f t="shared" si="170"/>
        <v>residential</v>
      </c>
      <c r="H466" s="44" t="str">
        <f t="shared" si="171"/>
        <v>Basement - full</v>
      </c>
      <c r="I466" s="38"/>
      <c r="J466" s="38"/>
      <c r="K466" s="38"/>
      <c r="L466" s="44"/>
      <c r="M466" s="38" t="str">
        <f t="shared" si="163"/>
        <v>Y</v>
      </c>
      <c r="N466" s="38" t="str">
        <f t="shared" si="172"/>
        <v>n</v>
      </c>
      <c r="O466" s="38" t="s">
        <v>541</v>
      </c>
      <c r="P466" s="44" t="s">
        <v>310</v>
      </c>
      <c r="Q466" s="44"/>
      <c r="R466" s="44"/>
      <c r="S466" s="44"/>
      <c r="T466" s="44"/>
      <c r="U466" s="44"/>
      <c r="V466" s="44"/>
      <c r="W466" s="44"/>
      <c r="X466" s="44"/>
      <c r="Y466" s="38" t="str">
        <f t="shared" si="164"/>
        <v>Y</v>
      </c>
      <c r="Z466" s="38" t="str">
        <f t="shared" si="173"/>
        <v>n</v>
      </c>
      <c r="AA466" s="38" t="s">
        <v>541</v>
      </c>
      <c r="AC466" s="59">
        <v>2.8</v>
      </c>
      <c r="AD466" s="204">
        <v>0.14642857142857144</v>
      </c>
      <c r="AE466" s="38">
        <v>1</v>
      </c>
      <c r="AF466" s="38">
        <v>0</v>
      </c>
      <c r="AG466" s="125"/>
      <c r="AI466" s="123"/>
      <c r="AJ466" s="40">
        <f t="shared" si="167"/>
        <v>2.8</v>
      </c>
      <c r="AK466" s="40"/>
      <c r="AL466" s="40"/>
      <c r="AM466" s="40">
        <f t="shared" si="176"/>
        <v>0.41</v>
      </c>
      <c r="AN466" s="39">
        <f t="shared" si="174"/>
        <v>1.8</v>
      </c>
      <c r="AO466" s="204"/>
      <c r="AP466" s="204">
        <f t="shared" si="168"/>
        <v>0.14642857142857144</v>
      </c>
      <c r="AQ466" s="45"/>
      <c r="AR466" s="45"/>
      <c r="AS466" s="115"/>
      <c r="AT466" s="115"/>
      <c r="AU466" s="115">
        <f t="shared" si="177"/>
        <v>1</v>
      </c>
      <c r="AV466" s="115">
        <f t="shared" si="178"/>
        <v>0</v>
      </c>
      <c r="AY466" s="115"/>
      <c r="AZ466" s="115"/>
      <c r="BA466" s="43">
        <v>32</v>
      </c>
      <c r="BB466" s="43" t="s">
        <v>2013</v>
      </c>
      <c r="BC466" s="48" t="s">
        <v>1403</v>
      </c>
      <c r="BE466" s="37" t="s">
        <v>2345</v>
      </c>
      <c r="BG466" s="43">
        <v>82</v>
      </c>
      <c r="BH466" s="43" t="s">
        <v>2356</v>
      </c>
      <c r="BI466" s="43" t="s">
        <v>557</v>
      </c>
      <c r="BJ466" s="43" t="s">
        <v>1388</v>
      </c>
      <c r="BK466" s="43" t="s">
        <v>1389</v>
      </c>
      <c r="BL466" s="43">
        <v>5.5</v>
      </c>
      <c r="BM466" s="43" t="s">
        <v>1395</v>
      </c>
      <c r="BN466" s="43">
        <v>25</v>
      </c>
      <c r="BO466" s="43" t="s">
        <v>347</v>
      </c>
      <c r="BP466" s="48" t="s">
        <v>1406</v>
      </c>
      <c r="BQ466" s="43" t="s">
        <v>2375</v>
      </c>
      <c r="BR466" s="43" t="s">
        <v>2376</v>
      </c>
      <c r="BS466" s="43" t="s">
        <v>1132</v>
      </c>
      <c r="BT466" s="43" t="s">
        <v>1990</v>
      </c>
      <c r="BU466" s="43"/>
      <c r="BV466" s="43"/>
      <c r="BW466" s="243">
        <v>37631</v>
      </c>
      <c r="BX466" s="243"/>
      <c r="BY466" s="48" t="s">
        <v>451</v>
      </c>
      <c r="BZ466" s="43">
        <v>0.41</v>
      </c>
      <c r="CA466" s="43" t="s">
        <v>1396</v>
      </c>
      <c r="CD466" s="124" t="s">
        <v>2044</v>
      </c>
      <c r="CE466" s="43">
        <v>1513</v>
      </c>
      <c r="CF466" s="43" t="s">
        <v>2377</v>
      </c>
      <c r="CG466" s="251">
        <v>37631</v>
      </c>
      <c r="CH466" s="126"/>
      <c r="CK466" s="43" t="s">
        <v>2042</v>
      </c>
      <c r="CL466" s="43">
        <v>2.8</v>
      </c>
      <c r="CM466" s="43" t="s">
        <v>1396</v>
      </c>
      <c r="CP466" s="43" t="s">
        <v>2044</v>
      </c>
      <c r="CQ466" s="43">
        <v>61</v>
      </c>
      <c r="DR466" s="38"/>
    </row>
    <row r="467" spans="1:122" s="39" customFormat="1" hidden="1" x14ac:dyDescent="0.2">
      <c r="A467" s="44" t="str">
        <f t="shared" si="169"/>
        <v>Endicott</v>
      </c>
      <c r="B467" s="44" t="str">
        <f t="shared" si="162"/>
        <v>Tetrachloroethylene</v>
      </c>
      <c r="C467" s="38" t="s">
        <v>2587</v>
      </c>
      <c r="D467" s="38" t="str">
        <f t="shared" si="161"/>
        <v>LS</v>
      </c>
      <c r="E467" s="44" t="s">
        <v>372</v>
      </c>
      <c r="F467" s="155" t="str">
        <f t="shared" si="175"/>
        <v>Residential 005</v>
      </c>
      <c r="G467" s="44" t="str">
        <f t="shared" si="170"/>
        <v>residential</v>
      </c>
      <c r="H467" s="44" t="str">
        <f t="shared" si="171"/>
        <v>Basement - full</v>
      </c>
      <c r="I467" s="38"/>
      <c r="J467" s="38"/>
      <c r="K467" s="38"/>
      <c r="L467" s="44"/>
      <c r="M467" s="38" t="str">
        <f t="shared" si="163"/>
        <v>Y</v>
      </c>
      <c r="N467" s="38" t="str">
        <f t="shared" si="172"/>
        <v>n</v>
      </c>
      <c r="O467" s="38" t="s">
        <v>541</v>
      </c>
      <c r="P467" s="114" t="s">
        <v>310</v>
      </c>
      <c r="Q467" s="114"/>
      <c r="R467" s="114"/>
      <c r="S467" s="114"/>
      <c r="T467" s="114"/>
      <c r="U467" s="114"/>
      <c r="V467" s="114"/>
      <c r="W467" s="114"/>
      <c r="X467" s="114"/>
      <c r="Y467" s="38" t="str">
        <f t="shared" si="164"/>
        <v>Y</v>
      </c>
      <c r="Z467" s="38" t="str">
        <f t="shared" si="173"/>
        <v>n</v>
      </c>
      <c r="AA467" s="38" t="s">
        <v>541</v>
      </c>
      <c r="AC467" s="59">
        <v>1.8</v>
      </c>
      <c r="AD467" s="204">
        <v>1.6666666666666665</v>
      </c>
      <c r="AE467" s="38">
        <v>1</v>
      </c>
      <c r="AF467" s="38">
        <v>0</v>
      </c>
      <c r="AG467" s="125"/>
      <c r="AI467" s="123"/>
      <c r="AJ467" s="40">
        <f t="shared" si="167"/>
        <v>1.8</v>
      </c>
      <c r="AK467" s="40"/>
      <c r="AL467" s="40"/>
      <c r="AM467" s="40">
        <f t="shared" si="176"/>
        <v>3</v>
      </c>
      <c r="AN467" s="39">
        <f t="shared" si="174"/>
        <v>3.8</v>
      </c>
      <c r="AO467" s="204"/>
      <c r="AP467" s="204">
        <f t="shared" si="168"/>
        <v>1.6666666666666665</v>
      </c>
      <c r="AQ467" s="45"/>
      <c r="AR467" s="45"/>
      <c r="AS467" s="115"/>
      <c r="AT467" s="115"/>
      <c r="AU467" s="115">
        <f t="shared" si="177"/>
        <v>1</v>
      </c>
      <c r="AV467" s="115">
        <f t="shared" si="178"/>
        <v>0</v>
      </c>
      <c r="AY467" s="115"/>
      <c r="AZ467" s="115"/>
      <c r="BA467" s="43">
        <v>32</v>
      </c>
      <c r="BB467" s="43" t="s">
        <v>2013</v>
      </c>
      <c r="BC467" s="48" t="s">
        <v>1403</v>
      </c>
      <c r="BE467" s="37" t="s">
        <v>2345</v>
      </c>
      <c r="BG467" s="43">
        <v>82</v>
      </c>
      <c r="BH467" s="43" t="s">
        <v>2356</v>
      </c>
      <c r="BI467" s="43" t="s">
        <v>557</v>
      </c>
      <c r="BJ467" s="43" t="s">
        <v>1388</v>
      </c>
      <c r="BK467" s="43" t="s">
        <v>1389</v>
      </c>
      <c r="BL467" s="43">
        <v>5.5</v>
      </c>
      <c r="BM467" s="43" t="s">
        <v>1395</v>
      </c>
      <c r="BN467" s="43">
        <v>25</v>
      </c>
      <c r="BO467" s="43" t="s">
        <v>347</v>
      </c>
      <c r="BP467" s="48" t="s">
        <v>1406</v>
      </c>
      <c r="BQ467" s="43" t="s">
        <v>2375</v>
      </c>
      <c r="BR467" s="43" t="s">
        <v>2376</v>
      </c>
      <c r="BS467" s="43" t="s">
        <v>2057</v>
      </c>
      <c r="BT467" s="43" t="s">
        <v>1990</v>
      </c>
      <c r="BU467" s="43"/>
      <c r="BV467" s="43"/>
      <c r="BW467" s="243">
        <v>37631</v>
      </c>
      <c r="BX467" s="243"/>
      <c r="BY467" s="48" t="s">
        <v>451</v>
      </c>
      <c r="BZ467" s="43">
        <v>3</v>
      </c>
      <c r="CA467" s="43" t="s">
        <v>1396</v>
      </c>
      <c r="CD467" s="124" t="s">
        <v>2044</v>
      </c>
      <c r="CE467" s="43">
        <v>1504</v>
      </c>
      <c r="CF467" s="43" t="s">
        <v>2377</v>
      </c>
      <c r="CG467" s="251">
        <v>37631</v>
      </c>
      <c r="CH467" s="126"/>
      <c r="CK467" s="43" t="s">
        <v>2042</v>
      </c>
      <c r="CL467" s="43">
        <v>1.8</v>
      </c>
      <c r="CM467" s="43" t="s">
        <v>1396</v>
      </c>
      <c r="CP467" s="43" t="s">
        <v>2044</v>
      </c>
      <c r="CQ467" s="43">
        <v>58</v>
      </c>
      <c r="DR467" s="38"/>
    </row>
    <row r="468" spans="1:122" s="39" customFormat="1" x14ac:dyDescent="0.2">
      <c r="A468" s="44" t="str">
        <f t="shared" si="169"/>
        <v>Endicott</v>
      </c>
      <c r="B468" s="44" t="str">
        <f t="shared" si="162"/>
        <v>Trichloroethylene</v>
      </c>
      <c r="C468" s="38" t="s">
        <v>2587</v>
      </c>
      <c r="D468" s="38" t="str">
        <f t="shared" ref="D468:D531" si="181">IF(BC468="","",BC468)</f>
        <v>LS</v>
      </c>
      <c r="E468" s="44" t="s">
        <v>372</v>
      </c>
      <c r="F468" s="155" t="str">
        <f t="shared" si="175"/>
        <v>Residential 005</v>
      </c>
      <c r="G468" s="44" t="str">
        <f t="shared" si="170"/>
        <v>residential</v>
      </c>
      <c r="H468" s="44" t="str">
        <f t="shared" si="171"/>
        <v>Basement - full</v>
      </c>
      <c r="I468" s="38"/>
      <c r="J468" s="38"/>
      <c r="K468" s="38"/>
      <c r="L468" s="44"/>
      <c r="M468" s="38" t="str">
        <f t="shared" si="163"/>
        <v>Y</v>
      </c>
      <c r="N468" s="38" t="str">
        <f t="shared" si="172"/>
        <v>Y</v>
      </c>
      <c r="O468" s="38" t="str">
        <f>IF(AJ468="","",IF(M468="N","n","Y"))</f>
        <v>Y</v>
      </c>
      <c r="P468" s="44"/>
      <c r="Q468" s="44"/>
      <c r="R468" s="44"/>
      <c r="S468" s="44"/>
      <c r="T468" s="44"/>
      <c r="U468" s="44"/>
      <c r="V468" s="44"/>
      <c r="W468" s="44"/>
      <c r="X468" s="44"/>
      <c r="Y468" s="38" t="str">
        <f t="shared" si="164"/>
        <v>Y</v>
      </c>
      <c r="Z468" s="38" t="str">
        <f t="shared" si="173"/>
        <v>n</v>
      </c>
      <c r="AA468" s="38" t="str">
        <f>IF(AM468="","",IF(Y468="N","n","Y"))</f>
        <v>Y</v>
      </c>
      <c r="AC468" s="59">
        <v>540</v>
      </c>
      <c r="AD468" s="204">
        <v>5.7407407407407407E-4</v>
      </c>
      <c r="AE468" s="38">
        <v>1</v>
      </c>
      <c r="AF468" s="38">
        <v>0</v>
      </c>
      <c r="AG468" s="125"/>
      <c r="AI468" s="123"/>
      <c r="AJ468" s="40">
        <f t="shared" si="167"/>
        <v>540</v>
      </c>
      <c r="AK468" s="40"/>
      <c r="AL468" s="40"/>
      <c r="AM468" s="40">
        <f t="shared" si="176"/>
        <v>0.31</v>
      </c>
      <c r="AN468" s="39">
        <f t="shared" si="174"/>
        <v>0.5</v>
      </c>
      <c r="AO468" s="204"/>
      <c r="AP468" s="204">
        <f t="shared" si="168"/>
        <v>5.7407407407407407E-4</v>
      </c>
      <c r="AQ468" s="45"/>
      <c r="AR468" s="45"/>
      <c r="AS468" s="115"/>
      <c r="AT468" s="115"/>
      <c r="AU468" s="115">
        <f t="shared" si="177"/>
        <v>1</v>
      </c>
      <c r="AV468" s="115">
        <f t="shared" si="178"/>
        <v>0</v>
      </c>
      <c r="AY468" s="115"/>
      <c r="AZ468" s="115"/>
      <c r="BA468" s="43">
        <v>32</v>
      </c>
      <c r="BB468" s="43" t="s">
        <v>2013</v>
      </c>
      <c r="BC468" s="48" t="s">
        <v>1403</v>
      </c>
      <c r="BE468" s="37" t="s">
        <v>2345</v>
      </c>
      <c r="BG468" s="43">
        <v>82</v>
      </c>
      <c r="BH468" s="43" t="s">
        <v>2356</v>
      </c>
      <c r="BI468" s="43" t="s">
        <v>557</v>
      </c>
      <c r="BJ468" s="43" t="s">
        <v>1388</v>
      </c>
      <c r="BK468" s="43" t="s">
        <v>1389</v>
      </c>
      <c r="BL468" s="43">
        <v>5.5</v>
      </c>
      <c r="BM468" s="43" t="s">
        <v>1395</v>
      </c>
      <c r="BN468" s="43">
        <v>25</v>
      </c>
      <c r="BO468" s="43" t="s">
        <v>347</v>
      </c>
      <c r="BP468" s="48" t="s">
        <v>1406</v>
      </c>
      <c r="BQ468" s="43" t="s">
        <v>2375</v>
      </c>
      <c r="BR468" s="43" t="s">
        <v>2376</v>
      </c>
      <c r="BS468" s="43" t="s">
        <v>1393</v>
      </c>
      <c r="BT468" s="43" t="s">
        <v>1990</v>
      </c>
      <c r="BU468" s="43"/>
      <c r="BV468" s="43"/>
      <c r="BW468" s="243">
        <v>37631</v>
      </c>
      <c r="BX468" s="243"/>
      <c r="BY468" s="48" t="s">
        <v>451</v>
      </c>
      <c r="BZ468" s="43">
        <v>0.31</v>
      </c>
      <c r="CA468" s="43" t="s">
        <v>1396</v>
      </c>
      <c r="CD468" s="124" t="s">
        <v>2044</v>
      </c>
      <c r="CE468" s="43">
        <v>1505</v>
      </c>
      <c r="CF468" s="43" t="s">
        <v>2377</v>
      </c>
      <c r="CG468" s="251">
        <v>37631</v>
      </c>
      <c r="CH468" s="126"/>
      <c r="CK468" s="43" t="s">
        <v>2042</v>
      </c>
      <c r="CL468" s="43">
        <v>540</v>
      </c>
      <c r="CM468" s="43" t="s">
        <v>1396</v>
      </c>
      <c r="CP468" s="43" t="s">
        <v>2044</v>
      </c>
      <c r="CQ468" s="43">
        <v>59</v>
      </c>
      <c r="DR468" s="38"/>
    </row>
    <row r="469" spans="1:122" s="39" customFormat="1" x14ac:dyDescent="0.2">
      <c r="A469" s="44" t="str">
        <f t="shared" si="169"/>
        <v>Endicott</v>
      </c>
      <c r="B469" s="44" t="str">
        <f t="shared" ref="B469:B532" si="182">BS469</f>
        <v>1,1,1-Trichloroethane</v>
      </c>
      <c r="C469" s="38" t="s">
        <v>2587</v>
      </c>
      <c r="D469" s="38" t="str">
        <f t="shared" si="181"/>
        <v>LS</v>
      </c>
      <c r="E469" s="44" t="s">
        <v>372</v>
      </c>
      <c r="F469" s="155" t="str">
        <f t="shared" si="175"/>
        <v>Residential 006</v>
      </c>
      <c r="G469" s="44" t="str">
        <f t="shared" si="170"/>
        <v>residential</v>
      </c>
      <c r="H469" s="44" t="str">
        <f t="shared" si="171"/>
        <v>Slab on grade</v>
      </c>
      <c r="I469" s="38"/>
      <c r="J469" s="38"/>
      <c r="K469" s="38"/>
      <c r="L469" s="44"/>
      <c r="M469" s="38" t="str">
        <f t="shared" ref="M469:M532" si="183">IF(CP469="","",IF(CP469="y","Y","n"))</f>
        <v>Y</v>
      </c>
      <c r="N469" s="38" t="str">
        <f t="shared" si="172"/>
        <v>Y</v>
      </c>
      <c r="O469" s="38" t="str">
        <f>IF(AJ469="","",IF(M469="N","n","Y"))</f>
        <v>Y</v>
      </c>
      <c r="P469" s="44"/>
      <c r="Q469" s="44"/>
      <c r="R469" s="44"/>
      <c r="S469" s="44"/>
      <c r="T469" s="44"/>
      <c r="U469" s="44"/>
      <c r="V469" s="44"/>
      <c r="W469" s="44"/>
      <c r="X469" s="44"/>
      <c r="Y469" s="38" t="str">
        <f t="shared" ref="Y469:Y532" si="184">IF(CD469="","",IF(CD469="y","Y","n"))</f>
        <v>Y</v>
      </c>
      <c r="Z469" s="38" t="str">
        <f t="shared" si="173"/>
        <v>n</v>
      </c>
      <c r="AA469" s="38" t="str">
        <f>IF(AM469="","",IF(Y469="N","n","Y"))</f>
        <v>Y</v>
      </c>
      <c r="AC469" s="59">
        <v>210</v>
      </c>
      <c r="AD469" s="204">
        <v>1.3333333333333335E-3</v>
      </c>
      <c r="AE469" s="38">
        <v>1</v>
      </c>
      <c r="AF469" s="38">
        <v>0</v>
      </c>
      <c r="AG469" s="125"/>
      <c r="AI469" s="123"/>
      <c r="AJ469" s="40">
        <f t="shared" si="167"/>
        <v>210</v>
      </c>
      <c r="AK469" s="40"/>
      <c r="AL469" s="40"/>
      <c r="AM469" s="40">
        <f t="shared" si="176"/>
        <v>0.28000000000000003</v>
      </c>
      <c r="AN469" s="39">
        <f t="shared" si="174"/>
        <v>3.1</v>
      </c>
      <c r="AO469" s="204"/>
      <c r="AP469" s="204">
        <f t="shared" si="168"/>
        <v>1.3333333333333335E-3</v>
      </c>
      <c r="AQ469" s="45"/>
      <c r="AR469" s="45"/>
      <c r="AS469" s="115"/>
      <c r="AT469" s="115"/>
      <c r="AU469" s="115">
        <f t="shared" si="177"/>
        <v>1</v>
      </c>
      <c r="AV469" s="115">
        <f t="shared" si="178"/>
        <v>0</v>
      </c>
      <c r="AY469" s="115"/>
      <c r="AZ469" s="115"/>
      <c r="BA469" s="43">
        <v>32</v>
      </c>
      <c r="BB469" s="43" t="s">
        <v>2013</v>
      </c>
      <c r="BC469" s="48" t="s">
        <v>1403</v>
      </c>
      <c r="BE469" s="37" t="s">
        <v>2345</v>
      </c>
      <c r="BG469" s="43">
        <v>83</v>
      </c>
      <c r="BH469" s="43" t="s">
        <v>2378</v>
      </c>
      <c r="BI469" s="43" t="s">
        <v>557</v>
      </c>
      <c r="BJ469" s="43" t="s">
        <v>1388</v>
      </c>
      <c r="BK469" s="43" t="s">
        <v>846</v>
      </c>
      <c r="BL469" s="43">
        <v>0</v>
      </c>
      <c r="BM469" s="43" t="s">
        <v>1395</v>
      </c>
      <c r="BN469" s="43">
        <v>25</v>
      </c>
      <c r="BO469" s="43" t="s">
        <v>347</v>
      </c>
      <c r="BP469" s="48" t="s">
        <v>1406</v>
      </c>
      <c r="BQ469" s="43" t="s">
        <v>2379</v>
      </c>
      <c r="BR469" s="43" t="s">
        <v>2380</v>
      </c>
      <c r="BS469" s="43" t="s">
        <v>558</v>
      </c>
      <c r="BT469" s="43" t="s">
        <v>2381</v>
      </c>
      <c r="BU469" s="43"/>
      <c r="BV469" s="43"/>
      <c r="BW469" s="243">
        <v>37631</v>
      </c>
      <c r="BX469" s="243"/>
      <c r="BY469" s="48" t="s">
        <v>451</v>
      </c>
      <c r="BZ469" s="43">
        <v>0.28000000000000003</v>
      </c>
      <c r="CA469" s="43" t="s">
        <v>1396</v>
      </c>
      <c r="CD469" s="124" t="s">
        <v>2044</v>
      </c>
      <c r="CE469" s="43">
        <v>1520</v>
      </c>
      <c r="CF469" s="43" t="s">
        <v>573</v>
      </c>
      <c r="CG469" s="251">
        <v>37631</v>
      </c>
      <c r="CH469" s="126"/>
      <c r="CK469" s="43" t="s">
        <v>2042</v>
      </c>
      <c r="CL469" s="43">
        <v>210</v>
      </c>
      <c r="CM469" s="43" t="s">
        <v>1396</v>
      </c>
      <c r="CP469" s="43" t="s">
        <v>2044</v>
      </c>
      <c r="CQ469" s="43">
        <v>64</v>
      </c>
      <c r="DR469" s="38"/>
    </row>
    <row r="470" spans="1:122" s="39" customFormat="1" hidden="1" x14ac:dyDescent="0.2">
      <c r="A470" s="44" t="str">
        <f t="shared" si="169"/>
        <v>Endicott</v>
      </c>
      <c r="B470" s="44" t="str">
        <f t="shared" si="182"/>
        <v>1,1,2-Trichloro-1,2,2-trifluoroethane</v>
      </c>
      <c r="C470" s="38" t="s">
        <v>2587</v>
      </c>
      <c r="D470" s="38" t="str">
        <f t="shared" si="181"/>
        <v>LS</v>
      </c>
      <c r="E470" s="44" t="s">
        <v>372</v>
      </c>
      <c r="F470" s="155" t="str">
        <f t="shared" si="175"/>
        <v>Residential 006</v>
      </c>
      <c r="G470" s="44" t="str">
        <f t="shared" si="170"/>
        <v>residential</v>
      </c>
      <c r="H470" s="44" t="str">
        <f t="shared" si="171"/>
        <v>Slab on grade</v>
      </c>
      <c r="I470" s="38"/>
      <c r="J470" s="38"/>
      <c r="K470" s="38"/>
      <c r="L470" s="44"/>
      <c r="M470" s="38" t="str">
        <f t="shared" si="183"/>
        <v>Y</v>
      </c>
      <c r="N470" s="38" t="str">
        <f t="shared" si="172"/>
        <v>n</v>
      </c>
      <c r="O470" s="38" t="s">
        <v>541</v>
      </c>
      <c r="P470" s="44" t="s">
        <v>310</v>
      </c>
      <c r="Q470" s="44"/>
      <c r="R470" s="44"/>
      <c r="S470" s="44"/>
      <c r="T470" s="44"/>
      <c r="U470" s="44"/>
      <c r="V470" s="44"/>
      <c r="W470" s="44"/>
      <c r="X470" s="44"/>
      <c r="Y470" s="38" t="str">
        <f t="shared" si="184"/>
        <v>Y</v>
      </c>
      <c r="Z470" s="38" t="str">
        <f t="shared" si="173"/>
        <v>n</v>
      </c>
      <c r="AA470" s="38" t="s">
        <v>541</v>
      </c>
      <c r="AC470" s="59">
        <v>3.3</v>
      </c>
      <c r="AD470" s="204">
        <v>0.12121212121212123</v>
      </c>
      <c r="AE470" s="38">
        <v>1</v>
      </c>
      <c r="AF470" s="38">
        <v>0</v>
      </c>
      <c r="AG470" s="125"/>
      <c r="AI470" s="123"/>
      <c r="AJ470" s="40">
        <f t="shared" si="167"/>
        <v>3.3</v>
      </c>
      <c r="AK470" s="40"/>
      <c r="AL470" s="40"/>
      <c r="AM470" s="40">
        <f t="shared" si="176"/>
        <v>0.4</v>
      </c>
      <c r="AN470" s="39">
        <f t="shared" si="174"/>
        <v>1.8</v>
      </c>
      <c r="AO470" s="204"/>
      <c r="AP470" s="204">
        <f t="shared" si="168"/>
        <v>0.12121212121212123</v>
      </c>
      <c r="AQ470" s="45"/>
      <c r="AR470" s="45"/>
      <c r="AS470" s="115"/>
      <c r="AT470" s="115"/>
      <c r="AU470" s="115">
        <f t="shared" si="177"/>
        <v>1</v>
      </c>
      <c r="AV470" s="115">
        <f t="shared" si="178"/>
        <v>0</v>
      </c>
      <c r="AY470" s="115"/>
      <c r="AZ470" s="115"/>
      <c r="BA470" s="43">
        <v>32</v>
      </c>
      <c r="BB470" s="43" t="s">
        <v>2013</v>
      </c>
      <c r="BC470" s="48" t="s">
        <v>1403</v>
      </c>
      <c r="BE470" s="37" t="s">
        <v>2345</v>
      </c>
      <c r="BG470" s="43">
        <v>83</v>
      </c>
      <c r="BH470" s="43" t="s">
        <v>2378</v>
      </c>
      <c r="BI470" s="43" t="s">
        <v>557</v>
      </c>
      <c r="BJ470" s="43" t="s">
        <v>1388</v>
      </c>
      <c r="BK470" s="43" t="s">
        <v>846</v>
      </c>
      <c r="BL470" s="43">
        <v>0</v>
      </c>
      <c r="BM470" s="43" t="s">
        <v>1395</v>
      </c>
      <c r="BN470" s="43">
        <v>25</v>
      </c>
      <c r="BO470" s="43" t="s">
        <v>347</v>
      </c>
      <c r="BP470" s="48" t="s">
        <v>1406</v>
      </c>
      <c r="BQ470" s="43" t="s">
        <v>2379</v>
      </c>
      <c r="BR470" s="43" t="s">
        <v>2380</v>
      </c>
      <c r="BS470" s="43" t="s">
        <v>1132</v>
      </c>
      <c r="BT470" s="43" t="s">
        <v>2381</v>
      </c>
      <c r="BU470" s="43"/>
      <c r="BV470" s="43"/>
      <c r="BW470" s="243">
        <v>37631</v>
      </c>
      <c r="BX470" s="243"/>
      <c r="BY470" s="48" t="s">
        <v>451</v>
      </c>
      <c r="BZ470" s="43">
        <v>0.4</v>
      </c>
      <c r="CA470" s="43" t="s">
        <v>1396</v>
      </c>
      <c r="CD470" s="124" t="s">
        <v>2044</v>
      </c>
      <c r="CE470" s="43">
        <v>1524</v>
      </c>
      <c r="CF470" s="43" t="s">
        <v>573</v>
      </c>
      <c r="CG470" s="251">
        <v>37631</v>
      </c>
      <c r="CH470" s="126"/>
      <c r="CK470" s="43" t="s">
        <v>2042</v>
      </c>
      <c r="CL470" s="43">
        <v>3.3</v>
      </c>
      <c r="CM470" s="43" t="s">
        <v>1396</v>
      </c>
      <c r="CP470" s="43" t="s">
        <v>2044</v>
      </c>
      <c r="CQ470" s="43">
        <v>65</v>
      </c>
      <c r="DR470" s="38"/>
    </row>
    <row r="471" spans="1:122" s="39" customFormat="1" hidden="1" x14ac:dyDescent="0.2">
      <c r="A471" s="44" t="str">
        <f t="shared" si="169"/>
        <v>Endicott</v>
      </c>
      <c r="B471" s="44" t="str">
        <f t="shared" si="182"/>
        <v>Tetrachloroethylene</v>
      </c>
      <c r="C471" s="38" t="s">
        <v>2587</v>
      </c>
      <c r="D471" s="38" t="str">
        <f t="shared" si="181"/>
        <v>LS</v>
      </c>
      <c r="E471" s="44" t="s">
        <v>372</v>
      </c>
      <c r="F471" s="155" t="str">
        <f t="shared" si="175"/>
        <v>Residential 006</v>
      </c>
      <c r="G471" s="44" t="str">
        <f t="shared" si="170"/>
        <v>residential</v>
      </c>
      <c r="H471" s="44" t="str">
        <f t="shared" si="171"/>
        <v>Slab on grade</v>
      </c>
      <c r="I471" s="38"/>
      <c r="J471" s="38"/>
      <c r="K471" s="38"/>
      <c r="L471" s="44"/>
      <c r="M471" s="38" t="str">
        <f t="shared" si="183"/>
        <v>Y</v>
      </c>
      <c r="N471" s="38" t="str">
        <f t="shared" si="172"/>
        <v>n</v>
      </c>
      <c r="O471" s="38" t="s">
        <v>541</v>
      </c>
      <c r="P471" s="44" t="s">
        <v>310</v>
      </c>
      <c r="Q471" s="44"/>
      <c r="R471" s="44"/>
      <c r="S471" s="44"/>
      <c r="T471" s="44"/>
      <c r="U471" s="44"/>
      <c r="V471" s="44"/>
      <c r="W471" s="44"/>
      <c r="X471" s="44"/>
      <c r="Y471" s="38" t="str">
        <f t="shared" si="184"/>
        <v>Y</v>
      </c>
      <c r="Z471" s="38" t="str">
        <f t="shared" si="173"/>
        <v>n</v>
      </c>
      <c r="AA471" s="38" t="s">
        <v>541</v>
      </c>
      <c r="AC471" s="59">
        <v>2.1</v>
      </c>
      <c r="AD471" s="204">
        <v>0.27619047619047615</v>
      </c>
      <c r="AE471" s="38">
        <v>1</v>
      </c>
      <c r="AF471" s="38">
        <v>0</v>
      </c>
      <c r="AG471" s="125"/>
      <c r="AI471" s="123"/>
      <c r="AJ471" s="40">
        <f t="shared" si="167"/>
        <v>2.1</v>
      </c>
      <c r="AK471" s="40"/>
      <c r="AL471" s="40"/>
      <c r="AM471" s="40">
        <f t="shared" si="176"/>
        <v>0.57999999999999996</v>
      </c>
      <c r="AN471" s="39">
        <f t="shared" si="174"/>
        <v>3.8</v>
      </c>
      <c r="AO471" s="204"/>
      <c r="AP471" s="204">
        <f t="shared" si="168"/>
        <v>0.27619047619047615</v>
      </c>
      <c r="AQ471" s="45"/>
      <c r="AR471" s="45"/>
      <c r="AS471" s="115"/>
      <c r="AT471" s="115"/>
      <c r="AU471" s="115">
        <f t="shared" si="177"/>
        <v>1</v>
      </c>
      <c r="AV471" s="115">
        <f t="shared" si="178"/>
        <v>0</v>
      </c>
      <c r="AY471" s="115"/>
      <c r="AZ471" s="115"/>
      <c r="BA471" s="43">
        <v>32</v>
      </c>
      <c r="BB471" s="43" t="s">
        <v>2013</v>
      </c>
      <c r="BC471" s="48" t="s">
        <v>1403</v>
      </c>
      <c r="BE471" s="37" t="s">
        <v>2345</v>
      </c>
      <c r="BG471" s="43">
        <v>83</v>
      </c>
      <c r="BH471" s="43" t="s">
        <v>2378</v>
      </c>
      <c r="BI471" s="43" t="s">
        <v>557</v>
      </c>
      <c r="BJ471" s="43" t="s">
        <v>1388</v>
      </c>
      <c r="BK471" s="43" t="s">
        <v>846</v>
      </c>
      <c r="BL471" s="43">
        <v>0</v>
      </c>
      <c r="BM471" s="43" t="s">
        <v>1395</v>
      </c>
      <c r="BN471" s="43">
        <v>25</v>
      </c>
      <c r="BO471" s="43" t="s">
        <v>347</v>
      </c>
      <c r="BP471" s="48" t="s">
        <v>1406</v>
      </c>
      <c r="BQ471" s="43" t="s">
        <v>2379</v>
      </c>
      <c r="BR471" s="43" t="s">
        <v>2380</v>
      </c>
      <c r="BS471" s="43" t="s">
        <v>2057</v>
      </c>
      <c r="BT471" s="43" t="s">
        <v>2381</v>
      </c>
      <c r="BU471" s="43"/>
      <c r="BV471" s="43"/>
      <c r="BW471" s="243">
        <v>37631</v>
      </c>
      <c r="BX471" s="243"/>
      <c r="BY471" s="48" t="s">
        <v>451</v>
      </c>
      <c r="BZ471" s="43">
        <v>0.57999999999999996</v>
      </c>
      <c r="CA471" s="43" t="s">
        <v>1396</v>
      </c>
      <c r="CD471" s="124" t="s">
        <v>2044</v>
      </c>
      <c r="CE471" s="43">
        <v>1515</v>
      </c>
      <c r="CF471" s="43" t="s">
        <v>573</v>
      </c>
      <c r="CG471" s="251">
        <v>37631</v>
      </c>
      <c r="CH471" s="126"/>
      <c r="CK471" s="43" t="s">
        <v>2042</v>
      </c>
      <c r="CL471" s="43">
        <v>2.1</v>
      </c>
      <c r="CM471" s="43" t="s">
        <v>1396</v>
      </c>
      <c r="CP471" s="43" t="s">
        <v>2044</v>
      </c>
      <c r="CQ471" s="43">
        <v>62</v>
      </c>
      <c r="DR471" s="38"/>
    </row>
    <row r="472" spans="1:122" s="39" customFormat="1" x14ac:dyDescent="0.2">
      <c r="A472" s="44" t="str">
        <f t="shared" si="169"/>
        <v>Endicott</v>
      </c>
      <c r="B472" s="44" t="str">
        <f t="shared" si="182"/>
        <v>Trichloroethylene</v>
      </c>
      <c r="C472" s="38" t="s">
        <v>2587</v>
      </c>
      <c r="D472" s="38" t="str">
        <f t="shared" si="181"/>
        <v>LS</v>
      </c>
      <c r="E472" s="44" t="s">
        <v>372</v>
      </c>
      <c r="F472" s="155" t="str">
        <f t="shared" si="175"/>
        <v>Residential 006</v>
      </c>
      <c r="G472" s="44" t="str">
        <f t="shared" si="170"/>
        <v>residential</v>
      </c>
      <c r="H472" s="44" t="str">
        <f t="shared" si="171"/>
        <v>Slab on grade</v>
      </c>
      <c r="I472" s="38"/>
      <c r="J472" s="38"/>
      <c r="K472" s="38"/>
      <c r="L472" s="44"/>
      <c r="M472" s="38" t="str">
        <f t="shared" si="183"/>
        <v>Y</v>
      </c>
      <c r="N472" s="38" t="str">
        <f t="shared" si="172"/>
        <v>Y</v>
      </c>
      <c r="O472" s="38" t="str">
        <f>IF(AJ472="","",IF(M472="N","n","Y"))</f>
        <v>Y</v>
      </c>
      <c r="P472" s="44"/>
      <c r="Q472" s="44"/>
      <c r="R472" s="44"/>
      <c r="S472" s="44"/>
      <c r="T472" s="44"/>
      <c r="U472" s="44"/>
      <c r="V472" s="44"/>
      <c r="W472" s="44"/>
      <c r="X472" s="44"/>
      <c r="Y472" s="38" t="str">
        <f t="shared" si="184"/>
        <v>Y</v>
      </c>
      <c r="Z472" s="38" t="str">
        <f t="shared" si="173"/>
        <v>n</v>
      </c>
      <c r="AA472" s="38" t="str">
        <f>IF(AM472="","",IF(Y472="N","n","Y"))</f>
        <v>Y</v>
      </c>
      <c r="AC472" s="59">
        <v>260</v>
      </c>
      <c r="AD472" s="204">
        <v>8.0769230769230766E-4</v>
      </c>
      <c r="AE472" s="38">
        <v>1</v>
      </c>
      <c r="AF472" s="38">
        <v>0</v>
      </c>
      <c r="AG472" s="125"/>
      <c r="AI472" s="123"/>
      <c r="AJ472" s="40">
        <f t="shared" si="167"/>
        <v>260</v>
      </c>
      <c r="AK472" s="40"/>
      <c r="AL472" s="40"/>
      <c r="AM472" s="40">
        <f t="shared" si="176"/>
        <v>0.21</v>
      </c>
      <c r="AN472" s="39">
        <f t="shared" si="174"/>
        <v>0.5</v>
      </c>
      <c r="AO472" s="204"/>
      <c r="AP472" s="204">
        <f t="shared" si="168"/>
        <v>8.0769230769230766E-4</v>
      </c>
      <c r="AQ472" s="45"/>
      <c r="AR472" s="45"/>
      <c r="AS472" s="115"/>
      <c r="AT472" s="115"/>
      <c r="AU472" s="115">
        <f t="shared" si="177"/>
        <v>1</v>
      </c>
      <c r="AV472" s="115">
        <f t="shared" si="178"/>
        <v>0</v>
      </c>
      <c r="AY472" s="115"/>
      <c r="AZ472" s="115"/>
      <c r="BA472" s="43">
        <v>32</v>
      </c>
      <c r="BB472" s="43" t="s">
        <v>2013</v>
      </c>
      <c r="BC472" s="48" t="s">
        <v>1403</v>
      </c>
      <c r="BE472" s="37" t="s">
        <v>2345</v>
      </c>
      <c r="BG472" s="43">
        <v>83</v>
      </c>
      <c r="BH472" s="43" t="s">
        <v>2378</v>
      </c>
      <c r="BI472" s="43" t="s">
        <v>557</v>
      </c>
      <c r="BJ472" s="43" t="s">
        <v>1388</v>
      </c>
      <c r="BK472" s="43" t="s">
        <v>846</v>
      </c>
      <c r="BL472" s="43">
        <v>0</v>
      </c>
      <c r="BM472" s="43" t="s">
        <v>1395</v>
      </c>
      <c r="BN472" s="43">
        <v>25</v>
      </c>
      <c r="BO472" s="43" t="s">
        <v>347</v>
      </c>
      <c r="BP472" s="48" t="s">
        <v>1406</v>
      </c>
      <c r="BQ472" s="43" t="s">
        <v>2379</v>
      </c>
      <c r="BR472" s="43" t="s">
        <v>2380</v>
      </c>
      <c r="BS472" s="43" t="s">
        <v>1393</v>
      </c>
      <c r="BT472" s="43" t="s">
        <v>2381</v>
      </c>
      <c r="BU472" s="43"/>
      <c r="BV472" s="43"/>
      <c r="BW472" s="243">
        <v>37631</v>
      </c>
      <c r="BX472" s="243"/>
      <c r="BY472" s="48" t="s">
        <v>451</v>
      </c>
      <c r="BZ472" s="43">
        <v>0.21</v>
      </c>
      <c r="CA472" s="43" t="s">
        <v>1396</v>
      </c>
      <c r="CD472" s="124" t="s">
        <v>2044</v>
      </c>
      <c r="CE472" s="43">
        <v>1516</v>
      </c>
      <c r="CF472" s="43" t="s">
        <v>573</v>
      </c>
      <c r="CG472" s="251">
        <v>37631</v>
      </c>
      <c r="CH472" s="126"/>
      <c r="CK472" s="43" t="s">
        <v>2042</v>
      </c>
      <c r="CL472" s="43">
        <v>260</v>
      </c>
      <c r="CM472" s="43" t="s">
        <v>1396</v>
      </c>
      <c r="CP472" s="43" t="s">
        <v>2044</v>
      </c>
      <c r="CQ472" s="43">
        <v>63</v>
      </c>
      <c r="DR472" s="38"/>
    </row>
    <row r="473" spans="1:122" s="39" customFormat="1" x14ac:dyDescent="0.2">
      <c r="A473" s="44" t="str">
        <f t="shared" si="169"/>
        <v>Endicott</v>
      </c>
      <c r="B473" s="44" t="str">
        <f t="shared" si="182"/>
        <v>1,1,1-Trichloroethane</v>
      </c>
      <c r="C473" s="38" t="s">
        <v>2587</v>
      </c>
      <c r="D473" s="38" t="str">
        <f t="shared" si="181"/>
        <v>LS</v>
      </c>
      <c r="E473" s="44" t="s">
        <v>372</v>
      </c>
      <c r="F473" s="155" t="str">
        <f t="shared" si="175"/>
        <v>Residential 007</v>
      </c>
      <c r="G473" s="44" t="str">
        <f t="shared" si="170"/>
        <v>residential</v>
      </c>
      <c r="H473" s="44" t="str">
        <f t="shared" si="171"/>
        <v>Basement - partial</v>
      </c>
      <c r="I473" s="38"/>
      <c r="J473" s="38"/>
      <c r="K473" s="38"/>
      <c r="L473" s="44"/>
      <c r="M473" s="38" t="str">
        <f t="shared" si="183"/>
        <v>Y</v>
      </c>
      <c r="N473" s="38" t="str">
        <f t="shared" si="172"/>
        <v>Y</v>
      </c>
      <c r="O473" s="38" t="str">
        <f>IF(AJ473="","",IF(M473="N","n","Y"))</f>
        <v>Y</v>
      </c>
      <c r="P473" s="44"/>
      <c r="Q473" s="44"/>
      <c r="R473" s="44"/>
      <c r="S473" s="44"/>
      <c r="T473" s="44"/>
      <c r="U473" s="44"/>
      <c r="V473" s="44"/>
      <c r="W473" s="44"/>
      <c r="X473" s="44"/>
      <c r="Y473" s="38" t="str">
        <f t="shared" si="184"/>
        <v>Y</v>
      </c>
      <c r="Z473" s="38" t="str">
        <f t="shared" si="173"/>
        <v>n</v>
      </c>
      <c r="AA473" s="38" t="str">
        <f>IF(AM473="","",IF(Y473="N","n","Y"))</f>
        <v>Y</v>
      </c>
      <c r="AC473" s="59">
        <v>330</v>
      </c>
      <c r="AD473" s="204">
        <v>3.6363636363636364E-3</v>
      </c>
      <c r="AE473" s="38">
        <v>1</v>
      </c>
      <c r="AF473" s="38">
        <v>0</v>
      </c>
      <c r="AG473" s="125"/>
      <c r="AI473" s="123"/>
      <c r="AJ473" s="40">
        <f t="shared" si="167"/>
        <v>330</v>
      </c>
      <c r="AK473" s="40"/>
      <c r="AL473" s="40"/>
      <c r="AM473" s="40">
        <f t="shared" si="176"/>
        <v>1.2</v>
      </c>
      <c r="AN473" s="39">
        <f t="shared" si="174"/>
        <v>3.1</v>
      </c>
      <c r="AO473" s="204"/>
      <c r="AP473" s="204">
        <f t="shared" si="168"/>
        <v>3.6363636363636364E-3</v>
      </c>
      <c r="AQ473" s="45"/>
      <c r="AR473" s="45"/>
      <c r="AS473" s="115"/>
      <c r="AT473" s="115"/>
      <c r="AU473" s="115">
        <f t="shared" si="177"/>
        <v>1</v>
      </c>
      <c r="AV473" s="115">
        <f t="shared" si="178"/>
        <v>0</v>
      </c>
      <c r="AY473" s="115"/>
      <c r="AZ473" s="115"/>
      <c r="BA473" s="43">
        <v>32</v>
      </c>
      <c r="BB473" s="43" t="s">
        <v>2013</v>
      </c>
      <c r="BC473" s="48" t="s">
        <v>1403</v>
      </c>
      <c r="BE473" s="37" t="s">
        <v>2345</v>
      </c>
      <c r="BG473" s="43">
        <v>84</v>
      </c>
      <c r="BH473" s="43" t="s">
        <v>2382</v>
      </c>
      <c r="BI473" s="43" t="s">
        <v>557</v>
      </c>
      <c r="BJ473" s="43" t="s">
        <v>1388</v>
      </c>
      <c r="BK473" s="43" t="s">
        <v>1503</v>
      </c>
      <c r="BL473" s="43">
        <v>5</v>
      </c>
      <c r="BM473" s="43" t="s">
        <v>1395</v>
      </c>
      <c r="BN473" s="43">
        <v>25</v>
      </c>
      <c r="BO473" s="43" t="s">
        <v>347</v>
      </c>
      <c r="BP473" s="48" t="s">
        <v>1406</v>
      </c>
      <c r="BQ473" s="43" t="s">
        <v>2383</v>
      </c>
      <c r="BR473" s="43" t="s">
        <v>180</v>
      </c>
      <c r="BS473" s="43" t="s">
        <v>558</v>
      </c>
      <c r="BT473" s="43" t="s">
        <v>1990</v>
      </c>
      <c r="BU473" s="43"/>
      <c r="BV473" s="43"/>
      <c r="BW473" s="243">
        <v>37631</v>
      </c>
      <c r="BX473" s="243"/>
      <c r="BY473" s="48" t="s">
        <v>451</v>
      </c>
      <c r="BZ473" s="43">
        <v>1.2</v>
      </c>
      <c r="CA473" s="43" t="s">
        <v>1396</v>
      </c>
      <c r="CD473" s="124" t="s">
        <v>2044</v>
      </c>
      <c r="CE473" s="43">
        <v>1531</v>
      </c>
      <c r="CF473" s="43" t="s">
        <v>181</v>
      </c>
      <c r="CG473" s="251">
        <v>37631</v>
      </c>
      <c r="CH473" s="126"/>
      <c r="CK473" s="43" t="s">
        <v>2042</v>
      </c>
      <c r="CL473" s="43">
        <v>330</v>
      </c>
      <c r="CM473" s="43" t="s">
        <v>1396</v>
      </c>
      <c r="CP473" s="43" t="s">
        <v>2044</v>
      </c>
      <c r="CQ473" s="43">
        <v>68</v>
      </c>
      <c r="DR473" s="38"/>
    </row>
    <row r="474" spans="1:122" s="39" customFormat="1" hidden="1" x14ac:dyDescent="0.2">
      <c r="A474" s="44" t="str">
        <f t="shared" si="169"/>
        <v>Endicott</v>
      </c>
      <c r="B474" s="44" t="str">
        <f t="shared" si="182"/>
        <v>1,1,2-Trichloro-1,2,2-trifluoroethane</v>
      </c>
      <c r="C474" s="38" t="s">
        <v>2587</v>
      </c>
      <c r="D474" s="38" t="str">
        <f t="shared" si="181"/>
        <v>LS</v>
      </c>
      <c r="E474" s="44" t="s">
        <v>372</v>
      </c>
      <c r="F474" s="155" t="str">
        <f t="shared" si="175"/>
        <v>Residential 007</v>
      </c>
      <c r="G474" s="44" t="str">
        <f t="shared" si="170"/>
        <v>residential</v>
      </c>
      <c r="H474" s="44" t="str">
        <f t="shared" si="171"/>
        <v>Basement - partial</v>
      </c>
      <c r="I474" s="38"/>
      <c r="J474" s="38"/>
      <c r="K474" s="38"/>
      <c r="L474" s="44"/>
      <c r="M474" s="38" t="str">
        <f t="shared" si="183"/>
        <v>Y</v>
      </c>
      <c r="N474" s="38" t="str">
        <f t="shared" si="172"/>
        <v>n</v>
      </c>
      <c r="O474" s="38" t="s">
        <v>541</v>
      </c>
      <c r="P474" s="44" t="s">
        <v>310</v>
      </c>
      <c r="Q474" s="44"/>
      <c r="R474" s="44"/>
      <c r="S474" s="44"/>
      <c r="T474" s="44"/>
      <c r="U474" s="44"/>
      <c r="V474" s="44"/>
      <c r="W474" s="44"/>
      <c r="X474" s="44"/>
      <c r="Y474" s="38" t="str">
        <f t="shared" si="184"/>
        <v>Y</v>
      </c>
      <c r="Z474" s="38" t="str">
        <f t="shared" si="173"/>
        <v>n</v>
      </c>
      <c r="AA474" s="38" t="s">
        <v>541</v>
      </c>
      <c r="AC474" s="59">
        <v>3</v>
      </c>
      <c r="AD474" s="204">
        <v>0.12666666666666668</v>
      </c>
      <c r="AE474" s="38">
        <v>1</v>
      </c>
      <c r="AF474" s="38">
        <v>0</v>
      </c>
      <c r="AG474" s="125"/>
      <c r="AI474" s="123"/>
      <c r="AJ474" s="40">
        <f t="shared" si="167"/>
        <v>3</v>
      </c>
      <c r="AK474" s="40"/>
      <c r="AL474" s="40"/>
      <c r="AM474" s="40">
        <f t="shared" si="176"/>
        <v>0.38</v>
      </c>
      <c r="AN474" s="39">
        <f t="shared" si="174"/>
        <v>1.8</v>
      </c>
      <c r="AO474" s="204"/>
      <c r="AP474" s="204">
        <f t="shared" si="168"/>
        <v>0.12666666666666668</v>
      </c>
      <c r="AQ474" s="45"/>
      <c r="AR474" s="45"/>
      <c r="AS474" s="115"/>
      <c r="AT474" s="115"/>
      <c r="AU474" s="115">
        <f t="shared" si="177"/>
        <v>1</v>
      </c>
      <c r="AV474" s="115">
        <f t="shared" si="178"/>
        <v>0</v>
      </c>
      <c r="AY474" s="115"/>
      <c r="AZ474" s="115"/>
      <c r="BA474" s="43">
        <v>32</v>
      </c>
      <c r="BB474" s="43" t="s">
        <v>2013</v>
      </c>
      <c r="BC474" s="48" t="s">
        <v>1403</v>
      </c>
      <c r="BE474" s="37" t="s">
        <v>2345</v>
      </c>
      <c r="BG474" s="43">
        <v>84</v>
      </c>
      <c r="BH474" s="43" t="s">
        <v>2382</v>
      </c>
      <c r="BI474" s="43" t="s">
        <v>557</v>
      </c>
      <c r="BJ474" s="43" t="s">
        <v>1388</v>
      </c>
      <c r="BK474" s="43" t="s">
        <v>1503</v>
      </c>
      <c r="BL474" s="43">
        <v>5</v>
      </c>
      <c r="BM474" s="43" t="s">
        <v>1395</v>
      </c>
      <c r="BN474" s="43">
        <v>25</v>
      </c>
      <c r="BO474" s="43" t="s">
        <v>347</v>
      </c>
      <c r="BP474" s="48" t="s">
        <v>1406</v>
      </c>
      <c r="BQ474" s="43" t="s">
        <v>2383</v>
      </c>
      <c r="BR474" s="43" t="s">
        <v>180</v>
      </c>
      <c r="BS474" s="43" t="s">
        <v>1132</v>
      </c>
      <c r="BT474" s="43" t="s">
        <v>1990</v>
      </c>
      <c r="BU474" s="43"/>
      <c r="BV474" s="43"/>
      <c r="BW474" s="243">
        <v>37631</v>
      </c>
      <c r="BX474" s="243"/>
      <c r="BY474" s="48" t="s">
        <v>451</v>
      </c>
      <c r="BZ474" s="43">
        <v>0.38</v>
      </c>
      <c r="CA474" s="43" t="s">
        <v>1396</v>
      </c>
      <c r="CD474" s="124" t="s">
        <v>2044</v>
      </c>
      <c r="CE474" s="43">
        <v>1535</v>
      </c>
      <c r="CF474" s="43" t="s">
        <v>181</v>
      </c>
      <c r="CG474" s="251">
        <v>37631</v>
      </c>
      <c r="CH474" s="126"/>
      <c r="CK474" s="43" t="s">
        <v>2042</v>
      </c>
      <c r="CL474" s="43">
        <v>3</v>
      </c>
      <c r="CM474" s="43" t="s">
        <v>1396</v>
      </c>
      <c r="CP474" s="43" t="s">
        <v>2044</v>
      </c>
      <c r="CQ474" s="43">
        <v>69</v>
      </c>
      <c r="DR474" s="38"/>
    </row>
    <row r="475" spans="1:122" s="39" customFormat="1" hidden="1" x14ac:dyDescent="0.2">
      <c r="A475" s="44" t="str">
        <f t="shared" si="169"/>
        <v>Endicott</v>
      </c>
      <c r="B475" s="44" t="str">
        <f t="shared" si="182"/>
        <v>Tetrachloroethylene</v>
      </c>
      <c r="C475" s="38" t="s">
        <v>2587</v>
      </c>
      <c r="D475" s="38" t="str">
        <f t="shared" si="181"/>
        <v>LS</v>
      </c>
      <c r="E475" s="44" t="s">
        <v>372</v>
      </c>
      <c r="F475" s="155" t="str">
        <f t="shared" si="175"/>
        <v>Residential 007</v>
      </c>
      <c r="G475" s="44" t="str">
        <f t="shared" si="170"/>
        <v>residential</v>
      </c>
      <c r="H475" s="44" t="str">
        <f t="shared" si="171"/>
        <v>Basement - partial</v>
      </c>
      <c r="I475" s="38"/>
      <c r="J475" s="38"/>
      <c r="K475" s="38"/>
      <c r="L475" s="44"/>
      <c r="M475" s="38" t="str">
        <f t="shared" si="183"/>
        <v>Y</v>
      </c>
      <c r="N475" s="38" t="str">
        <f t="shared" si="172"/>
        <v>n</v>
      </c>
      <c r="O475" s="38" t="s">
        <v>541</v>
      </c>
      <c r="P475" s="44" t="s">
        <v>310</v>
      </c>
      <c r="Q475" s="44"/>
      <c r="R475" s="44"/>
      <c r="S475" s="44"/>
      <c r="T475" s="44"/>
      <c r="U475" s="44"/>
      <c r="V475" s="44"/>
      <c r="W475" s="44"/>
      <c r="X475" s="44"/>
      <c r="Y475" s="38" t="str">
        <f t="shared" si="184"/>
        <v>Y</v>
      </c>
      <c r="Z475" s="38" t="str">
        <f t="shared" si="173"/>
        <v>n</v>
      </c>
      <c r="AA475" s="38" t="s">
        <v>541</v>
      </c>
      <c r="AC475" s="59">
        <v>2.8</v>
      </c>
      <c r="AD475" s="204">
        <v>0.24642857142857141</v>
      </c>
      <c r="AE475" s="38">
        <v>1</v>
      </c>
      <c r="AF475" s="38">
        <v>0</v>
      </c>
      <c r="AG475" s="125"/>
      <c r="AI475" s="123"/>
      <c r="AJ475" s="40">
        <f t="shared" si="167"/>
        <v>2.8</v>
      </c>
      <c r="AK475" s="40"/>
      <c r="AL475" s="40"/>
      <c r="AM475" s="40">
        <f t="shared" si="176"/>
        <v>0.69</v>
      </c>
      <c r="AN475" s="39">
        <f t="shared" si="174"/>
        <v>3.8</v>
      </c>
      <c r="AO475" s="204"/>
      <c r="AP475" s="204">
        <f t="shared" si="168"/>
        <v>0.24642857142857141</v>
      </c>
      <c r="AQ475" s="45"/>
      <c r="AR475" s="45"/>
      <c r="AS475" s="115"/>
      <c r="AT475" s="115"/>
      <c r="AU475" s="115">
        <f t="shared" si="177"/>
        <v>1</v>
      </c>
      <c r="AV475" s="115">
        <f t="shared" si="178"/>
        <v>0</v>
      </c>
      <c r="AY475" s="115"/>
      <c r="AZ475" s="115"/>
      <c r="BA475" s="43">
        <v>32</v>
      </c>
      <c r="BB475" s="43" t="s">
        <v>2013</v>
      </c>
      <c r="BC475" s="48" t="s">
        <v>1403</v>
      </c>
      <c r="BE475" s="37" t="s">
        <v>2345</v>
      </c>
      <c r="BG475" s="43">
        <v>84</v>
      </c>
      <c r="BH475" s="43" t="s">
        <v>2382</v>
      </c>
      <c r="BI475" s="43" t="s">
        <v>557</v>
      </c>
      <c r="BJ475" s="43" t="s">
        <v>1388</v>
      </c>
      <c r="BK475" s="43" t="s">
        <v>1503</v>
      </c>
      <c r="BL475" s="43">
        <v>5</v>
      </c>
      <c r="BM475" s="43" t="s">
        <v>1395</v>
      </c>
      <c r="BN475" s="43">
        <v>25</v>
      </c>
      <c r="BO475" s="43" t="s">
        <v>347</v>
      </c>
      <c r="BP475" s="48" t="s">
        <v>1406</v>
      </c>
      <c r="BQ475" s="43" t="s">
        <v>2383</v>
      </c>
      <c r="BR475" s="43" t="s">
        <v>180</v>
      </c>
      <c r="BS475" s="43" t="s">
        <v>2057</v>
      </c>
      <c r="BT475" s="43" t="s">
        <v>1990</v>
      </c>
      <c r="BU475" s="43"/>
      <c r="BV475" s="43"/>
      <c r="BW475" s="243">
        <v>37631</v>
      </c>
      <c r="BX475" s="243"/>
      <c r="BY475" s="48" t="s">
        <v>451</v>
      </c>
      <c r="BZ475" s="43">
        <v>0.69</v>
      </c>
      <c r="CA475" s="43" t="s">
        <v>1396</v>
      </c>
      <c r="CD475" s="124" t="s">
        <v>2044</v>
      </c>
      <c r="CE475" s="43">
        <v>1526</v>
      </c>
      <c r="CF475" s="43" t="s">
        <v>181</v>
      </c>
      <c r="CG475" s="251">
        <v>37631</v>
      </c>
      <c r="CH475" s="126"/>
      <c r="CK475" s="43" t="s">
        <v>2042</v>
      </c>
      <c r="CL475" s="43">
        <v>2.8</v>
      </c>
      <c r="CM475" s="43" t="s">
        <v>1396</v>
      </c>
      <c r="CP475" s="43" t="s">
        <v>2044</v>
      </c>
      <c r="CQ475" s="43">
        <v>66</v>
      </c>
      <c r="DR475" s="38"/>
    </row>
    <row r="476" spans="1:122" s="39" customFormat="1" x14ac:dyDescent="0.2">
      <c r="A476" s="44" t="str">
        <f t="shared" si="169"/>
        <v>Endicott</v>
      </c>
      <c r="B476" s="44" t="str">
        <f t="shared" si="182"/>
        <v>Trichloroethylene</v>
      </c>
      <c r="C476" s="38" t="s">
        <v>2587</v>
      </c>
      <c r="D476" s="38" t="str">
        <f t="shared" si="181"/>
        <v>LS</v>
      </c>
      <c r="E476" s="44" t="s">
        <v>372</v>
      </c>
      <c r="F476" s="155" t="str">
        <f t="shared" si="175"/>
        <v>Residential 007</v>
      </c>
      <c r="G476" s="44" t="str">
        <f t="shared" si="170"/>
        <v>residential</v>
      </c>
      <c r="H476" s="44" t="str">
        <f t="shared" si="171"/>
        <v>Basement - partial</v>
      </c>
      <c r="I476" s="38"/>
      <c r="J476" s="38"/>
      <c r="K476" s="38"/>
      <c r="L476" s="44"/>
      <c r="M476" s="38" t="str">
        <f t="shared" si="183"/>
        <v>Y</v>
      </c>
      <c r="N476" s="38" t="str">
        <f t="shared" si="172"/>
        <v>Y</v>
      </c>
      <c r="O476" s="38" t="str">
        <f>IF(AJ476="","",IF(M476="N","n","Y"))</f>
        <v>Y</v>
      </c>
      <c r="P476" s="44"/>
      <c r="Q476" s="44"/>
      <c r="R476" s="44"/>
      <c r="S476" s="44"/>
      <c r="T476" s="44"/>
      <c r="U476" s="44"/>
      <c r="V476" s="44"/>
      <c r="W476" s="44"/>
      <c r="X476" s="44"/>
      <c r="Y476" s="38" t="str">
        <f t="shared" si="184"/>
        <v>Y</v>
      </c>
      <c r="Z476" s="38" t="str">
        <f t="shared" si="173"/>
        <v>Y</v>
      </c>
      <c r="AA476" s="38" t="str">
        <f>IF(AM476="","",IF(Y476="N","n","Y"))</f>
        <v>Y</v>
      </c>
      <c r="AC476" s="59">
        <v>780</v>
      </c>
      <c r="AD476" s="204">
        <v>1.5384615384615385E-3</v>
      </c>
      <c r="AE476" s="38">
        <v>1</v>
      </c>
      <c r="AF476" s="38">
        <v>0</v>
      </c>
      <c r="AG476" s="125"/>
      <c r="AI476" s="123"/>
      <c r="AJ476" s="40">
        <f t="shared" si="167"/>
        <v>780</v>
      </c>
      <c r="AK476" s="40"/>
      <c r="AL476" s="40"/>
      <c r="AM476" s="40">
        <f t="shared" si="176"/>
        <v>1.2</v>
      </c>
      <c r="AN476" s="39">
        <f t="shared" si="174"/>
        <v>0.5</v>
      </c>
      <c r="AO476" s="204"/>
      <c r="AP476" s="204">
        <f t="shared" si="168"/>
        <v>1.5384615384615385E-3</v>
      </c>
      <c r="AQ476" s="45"/>
      <c r="AR476" s="45"/>
      <c r="AS476" s="115"/>
      <c r="AT476" s="115"/>
      <c r="AU476" s="115">
        <f t="shared" si="177"/>
        <v>1</v>
      </c>
      <c r="AV476" s="115">
        <f t="shared" si="178"/>
        <v>0</v>
      </c>
      <c r="AY476" s="115"/>
      <c r="AZ476" s="115"/>
      <c r="BA476" s="43">
        <v>32</v>
      </c>
      <c r="BB476" s="43" t="s">
        <v>2013</v>
      </c>
      <c r="BC476" s="48" t="s">
        <v>1403</v>
      </c>
      <c r="BE476" s="37" t="s">
        <v>2345</v>
      </c>
      <c r="BG476" s="43">
        <v>84</v>
      </c>
      <c r="BH476" s="43" t="s">
        <v>2382</v>
      </c>
      <c r="BI476" s="43" t="s">
        <v>557</v>
      </c>
      <c r="BJ476" s="43" t="s">
        <v>1388</v>
      </c>
      <c r="BK476" s="43" t="s">
        <v>1503</v>
      </c>
      <c r="BL476" s="43">
        <v>5</v>
      </c>
      <c r="BM476" s="43" t="s">
        <v>1395</v>
      </c>
      <c r="BN476" s="43">
        <v>25</v>
      </c>
      <c r="BO476" s="43" t="s">
        <v>347</v>
      </c>
      <c r="BP476" s="48" t="s">
        <v>1406</v>
      </c>
      <c r="BQ476" s="43" t="s">
        <v>2383</v>
      </c>
      <c r="BR476" s="43" t="s">
        <v>180</v>
      </c>
      <c r="BS476" s="43" t="s">
        <v>1393</v>
      </c>
      <c r="BT476" s="43" t="s">
        <v>1990</v>
      </c>
      <c r="BU476" s="43"/>
      <c r="BV476" s="43"/>
      <c r="BW476" s="243">
        <v>37631</v>
      </c>
      <c r="BX476" s="243"/>
      <c r="BY476" s="48" t="s">
        <v>451</v>
      </c>
      <c r="BZ476" s="43">
        <v>1.2</v>
      </c>
      <c r="CA476" s="43" t="s">
        <v>1396</v>
      </c>
      <c r="CD476" s="124" t="s">
        <v>2044</v>
      </c>
      <c r="CE476" s="43">
        <v>1527</v>
      </c>
      <c r="CF476" s="43" t="s">
        <v>181</v>
      </c>
      <c r="CG476" s="251">
        <v>37631</v>
      </c>
      <c r="CH476" s="126"/>
      <c r="CK476" s="43" t="s">
        <v>2042</v>
      </c>
      <c r="CL476" s="43">
        <v>780</v>
      </c>
      <c r="CM476" s="43" t="s">
        <v>1396</v>
      </c>
      <c r="CP476" s="43" t="s">
        <v>2044</v>
      </c>
      <c r="CQ476" s="43">
        <v>67</v>
      </c>
      <c r="DR476" s="38"/>
    </row>
    <row r="477" spans="1:122" s="39" customFormat="1" x14ac:dyDescent="0.2">
      <c r="A477" s="44" t="str">
        <f t="shared" si="169"/>
        <v>Endicott</v>
      </c>
      <c r="B477" s="44" t="str">
        <f t="shared" si="182"/>
        <v>1,1,1-Trichloroethane</v>
      </c>
      <c r="C477" s="38" t="s">
        <v>2587</v>
      </c>
      <c r="D477" s="38" t="str">
        <f t="shared" si="181"/>
        <v>LS</v>
      </c>
      <c r="E477" s="44" t="s">
        <v>372</v>
      </c>
      <c r="F477" s="155" t="str">
        <f t="shared" si="175"/>
        <v>Residential 008</v>
      </c>
      <c r="G477" s="44" t="str">
        <f t="shared" si="170"/>
        <v>residential</v>
      </c>
      <c r="H477" s="44" t="str">
        <f t="shared" si="171"/>
        <v>Basement - full</v>
      </c>
      <c r="I477" s="38"/>
      <c r="J477" s="38"/>
      <c r="K477" s="38"/>
      <c r="L477" s="44"/>
      <c r="M477" s="38" t="str">
        <f t="shared" si="183"/>
        <v>Y</v>
      </c>
      <c r="N477" s="38" t="str">
        <f t="shared" si="172"/>
        <v>Y</v>
      </c>
      <c r="O477" s="38" t="str">
        <f>IF(AJ477="","",IF(M477="N","n","Y"))</f>
        <v>Y</v>
      </c>
      <c r="P477" s="44"/>
      <c r="Q477" s="44"/>
      <c r="R477" s="44"/>
      <c r="S477" s="44"/>
      <c r="T477" s="44"/>
      <c r="U477" s="44"/>
      <c r="V477" s="44"/>
      <c r="W477" s="44"/>
      <c r="X477" s="44"/>
      <c r="Y477" s="38" t="str">
        <f t="shared" si="184"/>
        <v>Y</v>
      </c>
      <c r="Z477" s="38" t="str">
        <f t="shared" si="173"/>
        <v>n</v>
      </c>
      <c r="AA477" s="38" t="str">
        <f>IF(AM477="","",IF(Y477="N","n","Y"))</f>
        <v>Y</v>
      </c>
      <c r="AC477" s="59">
        <v>920</v>
      </c>
      <c r="AD477" s="204">
        <v>1.7391304347826088E-3</v>
      </c>
      <c r="AE477" s="38">
        <v>1</v>
      </c>
      <c r="AF477" s="38">
        <v>0</v>
      </c>
      <c r="AG477" s="125"/>
      <c r="AI477" s="123"/>
      <c r="AJ477" s="40">
        <f t="shared" si="167"/>
        <v>920</v>
      </c>
      <c r="AK477" s="40"/>
      <c r="AL477" s="40"/>
      <c r="AM477" s="40">
        <f t="shared" si="176"/>
        <v>1.6</v>
      </c>
      <c r="AN477" s="39">
        <f t="shared" si="174"/>
        <v>3.1</v>
      </c>
      <c r="AO477" s="204"/>
      <c r="AP477" s="204">
        <f t="shared" si="168"/>
        <v>1.7391304347826088E-3</v>
      </c>
      <c r="AQ477" s="45"/>
      <c r="AR477" s="45"/>
      <c r="AS477" s="115"/>
      <c r="AT477" s="115"/>
      <c r="AU477" s="115">
        <f t="shared" si="177"/>
        <v>1</v>
      </c>
      <c r="AV477" s="115">
        <f t="shared" si="178"/>
        <v>0</v>
      </c>
      <c r="AY477" s="115"/>
      <c r="AZ477" s="115"/>
      <c r="BA477" s="43">
        <v>32</v>
      </c>
      <c r="BB477" s="43" t="s">
        <v>2013</v>
      </c>
      <c r="BC477" s="48" t="s">
        <v>1403</v>
      </c>
      <c r="BE477" s="37" t="s">
        <v>2345</v>
      </c>
      <c r="BG477" s="43">
        <v>85</v>
      </c>
      <c r="BH477" s="43" t="s">
        <v>182</v>
      </c>
      <c r="BI477" s="43" t="s">
        <v>557</v>
      </c>
      <c r="BJ477" s="43" t="s">
        <v>1388</v>
      </c>
      <c r="BK477" s="43" t="s">
        <v>1389</v>
      </c>
      <c r="BL477" s="43">
        <v>8</v>
      </c>
      <c r="BM477" s="43" t="s">
        <v>1395</v>
      </c>
      <c r="BN477" s="43">
        <v>25</v>
      </c>
      <c r="BO477" s="43" t="s">
        <v>347</v>
      </c>
      <c r="BP477" s="48" t="s">
        <v>1406</v>
      </c>
      <c r="BQ477" s="43" t="s">
        <v>183</v>
      </c>
      <c r="BR477" s="43" t="s">
        <v>1441</v>
      </c>
      <c r="BS477" s="43" t="s">
        <v>558</v>
      </c>
      <c r="BT477" s="43" t="s">
        <v>1990</v>
      </c>
      <c r="BU477" s="43"/>
      <c r="BV477" s="43"/>
      <c r="BW477" s="243">
        <v>37631</v>
      </c>
      <c r="BX477" s="243"/>
      <c r="BY477" s="48" t="s">
        <v>451</v>
      </c>
      <c r="BZ477" s="43">
        <v>1.6</v>
      </c>
      <c r="CA477" s="43" t="s">
        <v>1396</v>
      </c>
      <c r="CD477" s="124" t="s">
        <v>2044</v>
      </c>
      <c r="CE477" s="43">
        <v>1542</v>
      </c>
      <c r="CF477" s="43" t="s">
        <v>1442</v>
      </c>
      <c r="CG477" s="251">
        <v>37631</v>
      </c>
      <c r="CH477" s="126"/>
      <c r="CK477" s="43" t="s">
        <v>2042</v>
      </c>
      <c r="CL477" s="43">
        <v>920</v>
      </c>
      <c r="CM477" s="43" t="s">
        <v>1396</v>
      </c>
      <c r="CP477" s="43" t="s">
        <v>2044</v>
      </c>
      <c r="CQ477" s="43">
        <v>71</v>
      </c>
      <c r="DR477" s="38"/>
    </row>
    <row r="478" spans="1:122" s="372" customFormat="1" x14ac:dyDescent="0.2">
      <c r="A478" s="384" t="str">
        <f t="shared" si="169"/>
        <v>Endicott</v>
      </c>
      <c r="B478" s="384" t="str">
        <f t="shared" si="182"/>
        <v>Trichloroethylene</v>
      </c>
      <c r="C478" s="385" t="s">
        <v>2587</v>
      </c>
      <c r="D478" s="385" t="str">
        <f t="shared" si="181"/>
        <v>LS</v>
      </c>
      <c r="E478" s="384" t="s">
        <v>372</v>
      </c>
      <c r="F478" s="386" t="str">
        <f t="shared" si="175"/>
        <v>Residential 008</v>
      </c>
      <c r="G478" s="384" t="str">
        <f t="shared" si="170"/>
        <v>residential</v>
      </c>
      <c r="H478" s="384" t="str">
        <f t="shared" si="171"/>
        <v>Basement - full</v>
      </c>
      <c r="I478" s="385"/>
      <c r="J478" s="385"/>
      <c r="K478" s="385"/>
      <c r="L478" s="384"/>
      <c r="M478" s="385" t="str">
        <f t="shared" si="183"/>
        <v>Y</v>
      </c>
      <c r="N478" s="385" t="str">
        <f t="shared" si="172"/>
        <v>Y</v>
      </c>
      <c r="O478" s="385" t="str">
        <f>IF(AJ478="","",IF(M478="N","n","Y"))</f>
        <v>Y</v>
      </c>
      <c r="P478" s="384"/>
      <c r="Q478" s="384"/>
      <c r="R478" s="384"/>
      <c r="S478" s="384"/>
      <c r="T478" s="384"/>
      <c r="U478" s="384"/>
      <c r="V478" s="384"/>
      <c r="W478" s="384"/>
      <c r="X478" s="384"/>
      <c r="Y478" s="385" t="str">
        <f t="shared" si="184"/>
        <v>Y</v>
      </c>
      <c r="Z478" s="385" t="str">
        <f t="shared" si="173"/>
        <v>Y</v>
      </c>
      <c r="AA478" s="385" t="str">
        <f>IF(AM478="","",IF(Y478="N","n","Y"))</f>
        <v>Y</v>
      </c>
      <c r="AC478" s="389">
        <v>6100</v>
      </c>
      <c r="AD478" s="390">
        <v>1.3114754098360656E-3</v>
      </c>
      <c r="AE478" s="385">
        <v>1</v>
      </c>
      <c r="AF478" s="385">
        <v>0</v>
      </c>
      <c r="AG478" s="391"/>
      <c r="AI478" s="392"/>
      <c r="AJ478" s="394">
        <f t="shared" si="167"/>
        <v>6100</v>
      </c>
      <c r="AK478" s="394"/>
      <c r="AL478" s="394"/>
      <c r="AM478" s="394">
        <f t="shared" si="176"/>
        <v>8</v>
      </c>
      <c r="AN478" s="372">
        <f t="shared" si="174"/>
        <v>0.5</v>
      </c>
      <c r="AO478" s="390"/>
      <c r="AP478" s="390">
        <f t="shared" si="168"/>
        <v>1.3114754098360656E-3</v>
      </c>
      <c r="AQ478" s="439"/>
      <c r="AR478" s="439"/>
      <c r="AS478" s="396"/>
      <c r="AT478" s="396"/>
      <c r="AU478" s="396">
        <f t="shared" si="177"/>
        <v>1</v>
      </c>
      <c r="AV478" s="396">
        <f t="shared" si="178"/>
        <v>0</v>
      </c>
      <c r="AY478" s="396"/>
      <c r="AZ478" s="396"/>
      <c r="BA478" s="397">
        <v>32</v>
      </c>
      <c r="BB478" s="397" t="s">
        <v>2013</v>
      </c>
      <c r="BC478" s="398" t="s">
        <v>1403</v>
      </c>
      <c r="BE478" s="303" t="s">
        <v>2345</v>
      </c>
      <c r="BG478" s="397">
        <v>85</v>
      </c>
      <c r="BH478" s="397" t="s">
        <v>182</v>
      </c>
      <c r="BI478" s="397" t="s">
        <v>557</v>
      </c>
      <c r="BJ478" s="397" t="s">
        <v>1388</v>
      </c>
      <c r="BK478" s="397" t="s">
        <v>1389</v>
      </c>
      <c r="BL478" s="397">
        <v>8</v>
      </c>
      <c r="BM478" s="397" t="s">
        <v>1395</v>
      </c>
      <c r="BN478" s="397">
        <v>25</v>
      </c>
      <c r="BO478" s="397" t="s">
        <v>347</v>
      </c>
      <c r="BP478" s="398" t="s">
        <v>1406</v>
      </c>
      <c r="BQ478" s="397" t="s">
        <v>183</v>
      </c>
      <c r="BR478" s="397" t="s">
        <v>1441</v>
      </c>
      <c r="BS478" s="397" t="s">
        <v>1393</v>
      </c>
      <c r="BT478" s="397" t="s">
        <v>1990</v>
      </c>
      <c r="BU478" s="397"/>
      <c r="BV478" s="397"/>
      <c r="BW478" s="399">
        <v>37631</v>
      </c>
      <c r="BX478" s="399"/>
      <c r="BY478" s="398" t="s">
        <v>451</v>
      </c>
      <c r="BZ478" s="397">
        <v>8</v>
      </c>
      <c r="CA478" s="397" t="s">
        <v>1396</v>
      </c>
      <c r="CD478" s="400" t="s">
        <v>2044</v>
      </c>
      <c r="CE478" s="397">
        <v>1538</v>
      </c>
      <c r="CF478" s="397" t="s">
        <v>1442</v>
      </c>
      <c r="CG478" s="401">
        <v>37631</v>
      </c>
      <c r="CH478" s="402"/>
      <c r="CK478" s="397" t="s">
        <v>2042</v>
      </c>
      <c r="CL478" s="397">
        <v>6100</v>
      </c>
      <c r="CM478" s="397" t="s">
        <v>1396</v>
      </c>
      <c r="CP478" s="397" t="s">
        <v>2044</v>
      </c>
      <c r="CQ478" s="397">
        <v>70</v>
      </c>
      <c r="DR478" s="385"/>
    </row>
    <row r="479" spans="1:122" s="39" customFormat="1" x14ac:dyDescent="0.2">
      <c r="A479" s="44" t="str">
        <f t="shared" si="169"/>
        <v>Endicott</v>
      </c>
      <c r="B479" s="44" t="str">
        <f t="shared" si="182"/>
        <v>1,1,1-Trichloroethane</v>
      </c>
      <c r="C479" s="38" t="s">
        <v>2587</v>
      </c>
      <c r="D479" s="38" t="str">
        <f t="shared" si="181"/>
        <v>LS</v>
      </c>
      <c r="E479" s="44" t="s">
        <v>372</v>
      </c>
      <c r="F479" s="155" t="str">
        <f t="shared" si="175"/>
        <v>Residential 009</v>
      </c>
      <c r="G479" s="44" t="str">
        <f t="shared" si="170"/>
        <v>residential</v>
      </c>
      <c r="H479" s="44" t="str">
        <f t="shared" si="171"/>
        <v>Basement - full</v>
      </c>
      <c r="I479" s="38"/>
      <c r="J479" s="38"/>
      <c r="K479" s="38"/>
      <c r="L479" s="44"/>
      <c r="M479" s="38" t="str">
        <f t="shared" si="183"/>
        <v>Y</v>
      </c>
      <c r="N479" s="38" t="str">
        <f t="shared" si="172"/>
        <v>Y</v>
      </c>
      <c r="O479" s="38" t="str">
        <f>IF(AJ479="","",IF(M479="N","n","Y"))</f>
        <v>Y</v>
      </c>
      <c r="P479" s="44"/>
      <c r="Q479" s="44"/>
      <c r="R479" s="44"/>
      <c r="S479" s="44"/>
      <c r="T479" s="44"/>
      <c r="U479" s="44"/>
      <c r="V479" s="44"/>
      <c r="W479" s="44"/>
      <c r="X479" s="44"/>
      <c r="Y479" s="38" t="str">
        <f t="shared" si="184"/>
        <v>Y</v>
      </c>
      <c r="Z479" s="38" t="str">
        <f t="shared" si="173"/>
        <v>n</v>
      </c>
      <c r="AA479" s="38" t="str">
        <f>IF(AM479="","",IF(Y479="N","n","Y"))</f>
        <v>Y</v>
      </c>
      <c r="AC479" s="59">
        <v>250</v>
      </c>
      <c r="AD479" s="204">
        <v>5.5999999999999999E-3</v>
      </c>
      <c r="AE479" s="38">
        <v>1</v>
      </c>
      <c r="AF479" s="38">
        <v>0</v>
      </c>
      <c r="AG479" s="125"/>
      <c r="AI479" s="123"/>
      <c r="AJ479" s="40">
        <f t="shared" si="167"/>
        <v>250</v>
      </c>
      <c r="AK479" s="40"/>
      <c r="AL479" s="40"/>
      <c r="AM479" s="40">
        <f t="shared" si="176"/>
        <v>1.4</v>
      </c>
      <c r="AN479" s="39">
        <f t="shared" si="174"/>
        <v>3.1</v>
      </c>
      <c r="AO479" s="204"/>
      <c r="AP479" s="204">
        <f t="shared" si="168"/>
        <v>5.5999999999999999E-3</v>
      </c>
      <c r="AQ479" s="45"/>
      <c r="AR479" s="45"/>
      <c r="AS479" s="115"/>
      <c r="AT479" s="115"/>
      <c r="AU479" s="115">
        <f t="shared" si="177"/>
        <v>1</v>
      </c>
      <c r="AV479" s="115">
        <f t="shared" si="178"/>
        <v>0</v>
      </c>
      <c r="AY479" s="115"/>
      <c r="AZ479" s="115"/>
      <c r="BA479" s="43">
        <v>32</v>
      </c>
      <c r="BB479" s="43" t="s">
        <v>2013</v>
      </c>
      <c r="BC479" s="48" t="s">
        <v>1403</v>
      </c>
      <c r="BE479" s="37" t="s">
        <v>2345</v>
      </c>
      <c r="BG479" s="43">
        <v>86</v>
      </c>
      <c r="BH479" s="43" t="s">
        <v>1443</v>
      </c>
      <c r="BJ479" s="43" t="s">
        <v>1388</v>
      </c>
      <c r="BK479" s="43" t="s">
        <v>1389</v>
      </c>
      <c r="BL479" s="43">
        <v>4</v>
      </c>
      <c r="BM479" s="43" t="s">
        <v>1395</v>
      </c>
      <c r="BN479" s="43">
        <v>25</v>
      </c>
      <c r="BO479" s="43" t="s">
        <v>347</v>
      </c>
      <c r="BP479" s="48" t="s">
        <v>1406</v>
      </c>
      <c r="BQ479" s="43" t="s">
        <v>1444</v>
      </c>
      <c r="BR479" s="43" t="s">
        <v>1925</v>
      </c>
      <c r="BS479" s="43" t="s">
        <v>558</v>
      </c>
      <c r="BT479" s="43" t="s">
        <v>1990</v>
      </c>
      <c r="BU479" s="43"/>
      <c r="BV479" s="43"/>
      <c r="BW479" s="243">
        <v>37631</v>
      </c>
      <c r="BX479" s="243"/>
      <c r="BY479" s="48" t="s">
        <v>451</v>
      </c>
      <c r="BZ479" s="43">
        <v>1.4</v>
      </c>
      <c r="CA479" s="43" t="s">
        <v>1396</v>
      </c>
      <c r="CD479" s="124" t="s">
        <v>2044</v>
      </c>
      <c r="CE479" s="43">
        <v>1553</v>
      </c>
      <c r="CF479" s="43" t="s">
        <v>2026</v>
      </c>
      <c r="CG479" s="251">
        <v>37631</v>
      </c>
      <c r="CH479" s="126"/>
      <c r="CK479" s="43" t="s">
        <v>2042</v>
      </c>
      <c r="CL479" s="43">
        <v>250</v>
      </c>
      <c r="CM479" s="43" t="s">
        <v>1396</v>
      </c>
      <c r="CP479" s="43" t="s">
        <v>2044</v>
      </c>
      <c r="CQ479" s="43">
        <v>73</v>
      </c>
      <c r="DR479" s="38"/>
    </row>
    <row r="480" spans="1:122" s="39" customFormat="1" hidden="1" x14ac:dyDescent="0.2">
      <c r="A480" s="44" t="str">
        <f t="shared" si="169"/>
        <v>Endicott</v>
      </c>
      <c r="B480" s="44" t="str">
        <f t="shared" si="182"/>
        <v>1,1,2-Trichloro-1,2,2-trifluoroethane</v>
      </c>
      <c r="C480" s="38" t="s">
        <v>2587</v>
      </c>
      <c r="D480" s="38" t="str">
        <f t="shared" si="181"/>
        <v>LS</v>
      </c>
      <c r="E480" s="44" t="s">
        <v>372</v>
      </c>
      <c r="F480" s="155" t="str">
        <f t="shared" si="175"/>
        <v>Residential 009</v>
      </c>
      <c r="G480" s="44" t="str">
        <f t="shared" si="170"/>
        <v>residential</v>
      </c>
      <c r="H480" s="44" t="str">
        <f t="shared" si="171"/>
        <v>Basement - full</v>
      </c>
      <c r="I480" s="38"/>
      <c r="J480" s="38"/>
      <c r="K480" s="38"/>
      <c r="L480" s="44"/>
      <c r="M480" s="38" t="str">
        <f t="shared" si="183"/>
        <v>Y</v>
      </c>
      <c r="N480" s="38" t="str">
        <f t="shared" si="172"/>
        <v>n</v>
      </c>
      <c r="O480" s="38" t="s">
        <v>541</v>
      </c>
      <c r="P480" s="44" t="s">
        <v>310</v>
      </c>
      <c r="Q480" s="44"/>
      <c r="R480" s="44"/>
      <c r="S480" s="44"/>
      <c r="T480" s="44"/>
      <c r="U480" s="44"/>
      <c r="V480" s="44"/>
      <c r="W480" s="44"/>
      <c r="X480" s="44"/>
      <c r="Y480" s="38" t="str">
        <f t="shared" si="184"/>
        <v>Y</v>
      </c>
      <c r="Z480" s="38" t="str">
        <f t="shared" si="173"/>
        <v>n</v>
      </c>
      <c r="AA480" s="38" t="s">
        <v>541</v>
      </c>
      <c r="AC480" s="59">
        <v>2.4</v>
      </c>
      <c r="AD480" s="204">
        <v>0.16250000000000001</v>
      </c>
      <c r="AE480" s="38">
        <v>1</v>
      </c>
      <c r="AF480" s="38">
        <v>0</v>
      </c>
      <c r="AG480" s="125"/>
      <c r="AI480" s="123"/>
      <c r="AJ480" s="40">
        <f t="shared" si="167"/>
        <v>2.4</v>
      </c>
      <c r="AK480" s="40"/>
      <c r="AL480" s="40"/>
      <c r="AM480" s="40">
        <f t="shared" si="176"/>
        <v>0.39</v>
      </c>
      <c r="AN480" s="39">
        <f t="shared" si="174"/>
        <v>1.8</v>
      </c>
      <c r="AO480" s="204"/>
      <c r="AP480" s="204">
        <f t="shared" si="168"/>
        <v>0.16250000000000001</v>
      </c>
      <c r="AQ480" s="45"/>
      <c r="AR480" s="45"/>
      <c r="AS480" s="115"/>
      <c r="AT480" s="115"/>
      <c r="AU480" s="115">
        <f t="shared" si="177"/>
        <v>1</v>
      </c>
      <c r="AV480" s="115">
        <f t="shared" si="178"/>
        <v>0</v>
      </c>
      <c r="AY480" s="115"/>
      <c r="AZ480" s="115"/>
      <c r="BA480" s="43">
        <v>32</v>
      </c>
      <c r="BB480" s="43" t="s">
        <v>2013</v>
      </c>
      <c r="BC480" s="48" t="s">
        <v>1403</v>
      </c>
      <c r="BE480" s="37" t="s">
        <v>2345</v>
      </c>
      <c r="BG480" s="43">
        <v>86</v>
      </c>
      <c r="BH480" s="43" t="s">
        <v>1443</v>
      </c>
      <c r="BJ480" s="43" t="s">
        <v>1388</v>
      </c>
      <c r="BK480" s="43" t="s">
        <v>1389</v>
      </c>
      <c r="BL480" s="43">
        <v>4</v>
      </c>
      <c r="BM480" s="43" t="s">
        <v>1395</v>
      </c>
      <c r="BN480" s="43">
        <v>25</v>
      </c>
      <c r="BO480" s="43" t="s">
        <v>347</v>
      </c>
      <c r="BP480" s="48" t="s">
        <v>1406</v>
      </c>
      <c r="BQ480" s="43" t="s">
        <v>1444</v>
      </c>
      <c r="BR480" s="43" t="s">
        <v>1925</v>
      </c>
      <c r="BS480" s="43" t="s">
        <v>1132</v>
      </c>
      <c r="BT480" s="43" t="s">
        <v>1990</v>
      </c>
      <c r="BU480" s="43"/>
      <c r="BV480" s="43"/>
      <c r="BW480" s="243">
        <v>37631</v>
      </c>
      <c r="BX480" s="243"/>
      <c r="BY480" s="48" t="s">
        <v>451</v>
      </c>
      <c r="BZ480" s="43">
        <v>0.39</v>
      </c>
      <c r="CA480" s="43" t="s">
        <v>1396</v>
      </c>
      <c r="CD480" s="124" t="s">
        <v>2044</v>
      </c>
      <c r="CE480" s="43">
        <v>1557</v>
      </c>
      <c r="CF480" s="43" t="s">
        <v>2026</v>
      </c>
      <c r="CG480" s="251">
        <v>37631</v>
      </c>
      <c r="CH480" s="126"/>
      <c r="CK480" s="43" t="s">
        <v>2042</v>
      </c>
      <c r="CL480" s="43">
        <v>2.4</v>
      </c>
      <c r="CM480" s="43" t="s">
        <v>1396</v>
      </c>
      <c r="CP480" s="43" t="s">
        <v>2044</v>
      </c>
      <c r="CQ480" s="43">
        <v>74</v>
      </c>
      <c r="DR480" s="38"/>
    </row>
    <row r="481" spans="1:122" s="39" customFormat="1" x14ac:dyDescent="0.2">
      <c r="A481" s="44" t="str">
        <f t="shared" si="169"/>
        <v>Endicott</v>
      </c>
      <c r="B481" s="44" t="str">
        <f t="shared" si="182"/>
        <v>Trichloroethylene</v>
      </c>
      <c r="C481" s="38" t="s">
        <v>2587</v>
      </c>
      <c r="D481" s="38" t="str">
        <f t="shared" si="181"/>
        <v>LS</v>
      </c>
      <c r="E481" s="44" t="s">
        <v>372</v>
      </c>
      <c r="F481" s="155" t="str">
        <f t="shared" si="175"/>
        <v>Residential 009</v>
      </c>
      <c r="G481" s="44" t="str">
        <f t="shared" si="170"/>
        <v>residential</v>
      </c>
      <c r="H481" s="44" t="str">
        <f t="shared" si="171"/>
        <v>Basement - full</v>
      </c>
      <c r="I481" s="38"/>
      <c r="J481" s="38"/>
      <c r="K481" s="38"/>
      <c r="L481" s="44"/>
      <c r="M481" s="38" t="str">
        <f t="shared" si="183"/>
        <v>Y</v>
      </c>
      <c r="N481" s="38" t="str">
        <f t="shared" si="172"/>
        <v>Y</v>
      </c>
      <c r="O481" s="38" t="str">
        <f>IF(AJ481="","",IF(M481="N","n","Y"))</f>
        <v>Y</v>
      </c>
      <c r="P481" s="44"/>
      <c r="Q481" s="44"/>
      <c r="R481" s="44"/>
      <c r="S481" s="44"/>
      <c r="T481" s="44"/>
      <c r="U481" s="44"/>
      <c r="V481" s="44"/>
      <c r="W481" s="44"/>
      <c r="X481" s="44"/>
      <c r="Y481" s="38" t="str">
        <f t="shared" si="184"/>
        <v>Y</v>
      </c>
      <c r="Z481" s="38" t="str">
        <f t="shared" si="173"/>
        <v>n</v>
      </c>
      <c r="AA481" s="38" t="str">
        <f>IF(AM481="","",IF(Y481="N","n","Y"))</f>
        <v>Y</v>
      </c>
      <c r="AC481" s="59">
        <v>650</v>
      </c>
      <c r="AD481" s="204">
        <v>6.4615384615384611E-4</v>
      </c>
      <c r="AE481" s="38">
        <v>1</v>
      </c>
      <c r="AF481" s="38">
        <v>0</v>
      </c>
      <c r="AG481" s="125"/>
      <c r="AI481" s="123"/>
      <c r="AJ481" s="40">
        <f t="shared" si="167"/>
        <v>650</v>
      </c>
      <c r="AK481" s="40"/>
      <c r="AL481" s="40"/>
      <c r="AM481" s="40">
        <f t="shared" si="176"/>
        <v>0.42</v>
      </c>
      <c r="AN481" s="39">
        <f t="shared" si="174"/>
        <v>0.5</v>
      </c>
      <c r="AO481" s="204"/>
      <c r="AP481" s="204">
        <f t="shared" si="168"/>
        <v>6.4615384615384611E-4</v>
      </c>
      <c r="AQ481" s="45"/>
      <c r="AR481" s="45"/>
      <c r="AS481" s="115"/>
      <c r="AT481" s="115"/>
      <c r="AU481" s="115">
        <f t="shared" si="177"/>
        <v>1</v>
      </c>
      <c r="AV481" s="115">
        <f t="shared" si="178"/>
        <v>0</v>
      </c>
      <c r="AY481" s="115"/>
      <c r="AZ481" s="115"/>
      <c r="BA481" s="43">
        <v>32</v>
      </c>
      <c r="BB481" s="43" t="s">
        <v>2013</v>
      </c>
      <c r="BC481" s="48" t="s">
        <v>1403</v>
      </c>
      <c r="BE481" s="37" t="s">
        <v>2345</v>
      </c>
      <c r="BG481" s="43">
        <v>86</v>
      </c>
      <c r="BH481" s="43" t="s">
        <v>1443</v>
      </c>
      <c r="BJ481" s="43" t="s">
        <v>1388</v>
      </c>
      <c r="BK481" s="43" t="s">
        <v>1389</v>
      </c>
      <c r="BL481" s="43">
        <v>4</v>
      </c>
      <c r="BM481" s="43" t="s">
        <v>1395</v>
      </c>
      <c r="BN481" s="43">
        <v>25</v>
      </c>
      <c r="BO481" s="43" t="s">
        <v>347</v>
      </c>
      <c r="BP481" s="48" t="s">
        <v>1406</v>
      </c>
      <c r="BQ481" s="43" t="s">
        <v>1444</v>
      </c>
      <c r="BR481" s="43" t="s">
        <v>1925</v>
      </c>
      <c r="BS481" s="43" t="s">
        <v>1393</v>
      </c>
      <c r="BT481" s="43" t="s">
        <v>1990</v>
      </c>
      <c r="BU481" s="43"/>
      <c r="BV481" s="43"/>
      <c r="BW481" s="243">
        <v>37631</v>
      </c>
      <c r="BX481" s="243"/>
      <c r="BY481" s="48" t="s">
        <v>451</v>
      </c>
      <c r="BZ481" s="43">
        <v>0.42</v>
      </c>
      <c r="CA481" s="43" t="s">
        <v>1396</v>
      </c>
      <c r="CD481" s="124" t="s">
        <v>2044</v>
      </c>
      <c r="CE481" s="43">
        <v>1549</v>
      </c>
      <c r="CF481" s="43" t="s">
        <v>2026</v>
      </c>
      <c r="CG481" s="251">
        <v>37631</v>
      </c>
      <c r="CH481" s="126"/>
      <c r="CK481" s="43" t="s">
        <v>2042</v>
      </c>
      <c r="CL481" s="43">
        <v>650</v>
      </c>
      <c r="CM481" s="43" t="s">
        <v>1396</v>
      </c>
      <c r="CP481" s="43" t="s">
        <v>2044</v>
      </c>
      <c r="CQ481" s="43">
        <v>72</v>
      </c>
      <c r="DR481" s="38"/>
    </row>
    <row r="482" spans="1:122" s="39" customFormat="1" x14ac:dyDescent="0.2">
      <c r="A482" s="44" t="str">
        <f t="shared" si="169"/>
        <v>Endicott</v>
      </c>
      <c r="B482" s="44" t="str">
        <f t="shared" si="182"/>
        <v>1,1,1-Trichloroethane</v>
      </c>
      <c r="C482" s="38" t="s">
        <v>2587</v>
      </c>
      <c r="D482" s="38" t="str">
        <f t="shared" si="181"/>
        <v>LS</v>
      </c>
      <c r="E482" s="44" t="s">
        <v>372</v>
      </c>
      <c r="F482" s="155" t="str">
        <f t="shared" si="175"/>
        <v>Residential 010</v>
      </c>
      <c r="G482" s="44" t="str">
        <f t="shared" si="170"/>
        <v>residential</v>
      </c>
      <c r="H482" s="44" t="str">
        <f t="shared" si="171"/>
        <v>Basement - full</v>
      </c>
      <c r="I482" s="38"/>
      <c r="J482" s="38"/>
      <c r="K482" s="38"/>
      <c r="L482" s="44"/>
      <c r="M482" s="38" t="str">
        <f t="shared" si="183"/>
        <v>Y</v>
      </c>
      <c r="N482" s="38" t="str">
        <f t="shared" si="172"/>
        <v>Y</v>
      </c>
      <c r="O482" s="38" t="str">
        <f>IF(AJ482="","",IF(M482="N","n","Y"))</f>
        <v>Y</v>
      </c>
      <c r="P482" s="44"/>
      <c r="Q482" s="44"/>
      <c r="R482" s="44"/>
      <c r="S482" s="44"/>
      <c r="T482" s="44"/>
      <c r="U482" s="44"/>
      <c r="V482" s="44"/>
      <c r="W482" s="44"/>
      <c r="X482" s="44"/>
      <c r="Y482" s="38" t="str">
        <f t="shared" si="184"/>
        <v>Y</v>
      </c>
      <c r="Z482" s="38" t="str">
        <f t="shared" si="173"/>
        <v>n</v>
      </c>
      <c r="AA482" s="38" t="str">
        <f>IF(AM482="","",IF(Y482="N","n","Y"))</f>
        <v>Y</v>
      </c>
      <c r="AC482" s="59">
        <v>230</v>
      </c>
      <c r="AD482" s="204">
        <v>5.2173913043478256E-3</v>
      </c>
      <c r="AE482" s="38">
        <v>1</v>
      </c>
      <c r="AF482" s="38">
        <v>0</v>
      </c>
      <c r="AG482" s="125"/>
      <c r="AI482" s="123"/>
      <c r="AJ482" s="40">
        <f t="shared" ref="AJ482:AJ545" si="185">IF(CL482="","",IF(CM482="mg/m3",1000*CL482,IF(CM482="ppbv",CL482*INDEX(ppbv_ug_m3,MATCH(BS482,ChemName,0)),CL482)))</f>
        <v>230</v>
      </c>
      <c r="AK482" s="40"/>
      <c r="AL482" s="40"/>
      <c r="AM482" s="40">
        <f t="shared" si="176"/>
        <v>1.2</v>
      </c>
      <c r="AN482" s="39">
        <f t="shared" si="174"/>
        <v>3.1</v>
      </c>
      <c r="AO482" s="204"/>
      <c r="AP482" s="204">
        <f t="shared" ref="AP482:AP545" si="186">IF(AJ482="","",AM482/AJ482)</f>
        <v>5.2173913043478256E-3</v>
      </c>
      <c r="AQ482" s="45"/>
      <c r="AR482" s="45"/>
      <c r="AS482" s="115"/>
      <c r="AT482" s="115"/>
      <c r="AU482" s="115">
        <f t="shared" si="177"/>
        <v>1</v>
      </c>
      <c r="AV482" s="115">
        <f t="shared" si="178"/>
        <v>0</v>
      </c>
      <c r="AY482" s="115"/>
      <c r="AZ482" s="115"/>
      <c r="BA482" s="43">
        <v>32</v>
      </c>
      <c r="BB482" s="43" t="s">
        <v>2013</v>
      </c>
      <c r="BC482" s="48" t="s">
        <v>1403</v>
      </c>
      <c r="BE482" s="37" t="s">
        <v>2345</v>
      </c>
      <c r="BG482" s="43">
        <v>87</v>
      </c>
      <c r="BH482" s="43" t="s">
        <v>1445</v>
      </c>
      <c r="BJ482" s="43" t="s">
        <v>1388</v>
      </c>
      <c r="BK482" s="43" t="s">
        <v>1389</v>
      </c>
      <c r="BL482" s="43">
        <v>4</v>
      </c>
      <c r="BM482" s="43" t="s">
        <v>1395</v>
      </c>
      <c r="BN482" s="43">
        <v>25</v>
      </c>
      <c r="BO482" s="43" t="s">
        <v>347</v>
      </c>
      <c r="BP482" s="48" t="s">
        <v>1406</v>
      </c>
      <c r="BQ482" s="43" t="s">
        <v>1446</v>
      </c>
      <c r="BR482" s="43" t="s">
        <v>1925</v>
      </c>
      <c r="BS482" s="43" t="s">
        <v>558</v>
      </c>
      <c r="BT482" s="43" t="s">
        <v>1990</v>
      </c>
      <c r="BU482" s="43"/>
      <c r="BV482" s="43"/>
      <c r="BW482" s="243">
        <v>37629</v>
      </c>
      <c r="BX482" s="243"/>
      <c r="BY482" s="48" t="s">
        <v>451</v>
      </c>
      <c r="BZ482" s="43">
        <v>1.2</v>
      </c>
      <c r="CA482" s="43" t="s">
        <v>1396</v>
      </c>
      <c r="CD482" s="124" t="s">
        <v>2044</v>
      </c>
      <c r="CE482" s="43">
        <v>1564</v>
      </c>
      <c r="CF482" s="43" t="s">
        <v>2026</v>
      </c>
      <c r="CG482" s="251">
        <v>37629</v>
      </c>
      <c r="CH482" s="126"/>
      <c r="CK482" s="43" t="s">
        <v>2042</v>
      </c>
      <c r="CL482" s="43">
        <v>230</v>
      </c>
      <c r="CM482" s="43" t="s">
        <v>1396</v>
      </c>
      <c r="CP482" s="43" t="s">
        <v>2044</v>
      </c>
      <c r="CQ482" s="43">
        <v>77</v>
      </c>
      <c r="DR482" s="38"/>
    </row>
    <row r="483" spans="1:122" s="39" customFormat="1" hidden="1" x14ac:dyDescent="0.2">
      <c r="A483" s="44" t="str">
        <f t="shared" si="169"/>
        <v>Endicott</v>
      </c>
      <c r="B483" s="44" t="str">
        <f t="shared" si="182"/>
        <v>cis-1,2-Dichloroethylene</v>
      </c>
      <c r="C483" s="38" t="s">
        <v>2587</v>
      </c>
      <c r="D483" s="38" t="str">
        <f t="shared" si="181"/>
        <v>LS</v>
      </c>
      <c r="E483" s="44" t="s">
        <v>372</v>
      </c>
      <c r="F483" s="155" t="str">
        <f t="shared" si="175"/>
        <v>Residential 010</v>
      </c>
      <c r="G483" s="44" t="str">
        <f t="shared" si="170"/>
        <v>residential</v>
      </c>
      <c r="H483" s="44" t="str">
        <f t="shared" si="171"/>
        <v>Basement - full</v>
      </c>
      <c r="I483" s="38"/>
      <c r="J483" s="38"/>
      <c r="K483" s="38"/>
      <c r="L483" s="44"/>
      <c r="M483" s="38" t="str">
        <f t="shared" si="183"/>
        <v>Y</v>
      </c>
      <c r="N483" s="38" t="str">
        <f t="shared" si="172"/>
        <v>Y</v>
      </c>
      <c r="O483" s="38" t="s">
        <v>541</v>
      </c>
      <c r="P483" s="44" t="s">
        <v>310</v>
      </c>
      <c r="Q483" s="44"/>
      <c r="R483" s="44"/>
      <c r="S483" s="44"/>
      <c r="T483" s="44"/>
      <c r="U483" s="44"/>
      <c r="V483" s="44"/>
      <c r="W483" s="44"/>
      <c r="X483" s="44"/>
      <c r="Y483" s="38" t="str">
        <f t="shared" si="184"/>
        <v>Y</v>
      </c>
      <c r="Z483" s="38" t="str">
        <f t="shared" si="173"/>
        <v>Y</v>
      </c>
      <c r="AA483" s="38" t="s">
        <v>541</v>
      </c>
      <c r="AC483" s="59">
        <v>7.8</v>
      </c>
      <c r="AD483" s="204">
        <v>2.8205128205128206E-2</v>
      </c>
      <c r="AE483" s="38">
        <v>1</v>
      </c>
      <c r="AF483" s="38">
        <v>0</v>
      </c>
      <c r="AG483" s="125"/>
      <c r="AI483" s="123"/>
      <c r="AJ483" s="40">
        <f t="shared" si="185"/>
        <v>7.8</v>
      </c>
      <c r="AK483" s="40"/>
      <c r="AL483" s="40"/>
      <c r="AM483" s="40">
        <f t="shared" si="176"/>
        <v>0.22</v>
      </c>
      <c r="AN483" s="39" t="str">
        <f t="shared" si="174"/>
        <v/>
      </c>
      <c r="AO483" s="204"/>
      <c r="AP483" s="204">
        <f t="shared" si="186"/>
        <v>2.8205128205128206E-2</v>
      </c>
      <c r="AQ483" s="45"/>
      <c r="AR483" s="45"/>
      <c r="AS483" s="115"/>
      <c r="AT483" s="115"/>
      <c r="AU483" s="115">
        <f t="shared" si="177"/>
        <v>1</v>
      </c>
      <c r="AV483" s="115">
        <f t="shared" si="178"/>
        <v>0</v>
      </c>
      <c r="AY483" s="115"/>
      <c r="AZ483" s="115"/>
      <c r="BA483" s="43">
        <v>32</v>
      </c>
      <c r="BB483" s="43" t="s">
        <v>2013</v>
      </c>
      <c r="BC483" s="48" t="s">
        <v>1403</v>
      </c>
      <c r="BE483" s="37" t="s">
        <v>2345</v>
      </c>
      <c r="BG483" s="43">
        <v>87</v>
      </c>
      <c r="BH483" s="43" t="s">
        <v>1445</v>
      </c>
      <c r="BJ483" s="43" t="s">
        <v>1388</v>
      </c>
      <c r="BK483" s="43" t="s">
        <v>1389</v>
      </c>
      <c r="BL483" s="43">
        <v>4</v>
      </c>
      <c r="BM483" s="43" t="s">
        <v>1395</v>
      </c>
      <c r="BN483" s="43">
        <v>25</v>
      </c>
      <c r="BO483" s="43" t="s">
        <v>347</v>
      </c>
      <c r="BP483" s="48" t="s">
        <v>1406</v>
      </c>
      <c r="BQ483" s="43" t="s">
        <v>1446</v>
      </c>
      <c r="BR483" s="43" t="s">
        <v>1925</v>
      </c>
      <c r="BS483" s="43" t="s">
        <v>1400</v>
      </c>
      <c r="BT483" s="43" t="s">
        <v>1990</v>
      </c>
      <c r="BU483" s="43"/>
      <c r="BV483" s="43"/>
      <c r="BW483" s="243">
        <v>37629</v>
      </c>
      <c r="BX483" s="243"/>
      <c r="BY483" s="48" t="s">
        <v>451</v>
      </c>
      <c r="BZ483" s="43">
        <v>0.22</v>
      </c>
      <c r="CA483" s="43" t="s">
        <v>1396</v>
      </c>
      <c r="CD483" s="124" t="s">
        <v>2044</v>
      </c>
      <c r="CE483" s="43">
        <v>1561</v>
      </c>
      <c r="CF483" s="43" t="s">
        <v>2026</v>
      </c>
      <c r="CG483" s="251">
        <v>37629</v>
      </c>
      <c r="CH483" s="126"/>
      <c r="CK483" s="43" t="s">
        <v>2042</v>
      </c>
      <c r="CL483" s="43">
        <v>7.8</v>
      </c>
      <c r="CM483" s="43" t="s">
        <v>1396</v>
      </c>
      <c r="CP483" s="43" t="s">
        <v>2044</v>
      </c>
      <c r="CQ483" s="43">
        <v>76</v>
      </c>
      <c r="DR483" s="38"/>
    </row>
    <row r="484" spans="1:122" s="372" customFormat="1" x14ac:dyDescent="0.2">
      <c r="A484" s="384" t="str">
        <f t="shared" si="169"/>
        <v>Endicott</v>
      </c>
      <c r="B484" s="384" t="str">
        <f t="shared" si="182"/>
        <v>Trichloroethylene</v>
      </c>
      <c r="C484" s="385" t="s">
        <v>2587</v>
      </c>
      <c r="D484" s="385" t="str">
        <f t="shared" si="181"/>
        <v>LS</v>
      </c>
      <c r="E484" s="384" t="s">
        <v>372</v>
      </c>
      <c r="F484" s="386" t="str">
        <f t="shared" si="175"/>
        <v>Residential 010</v>
      </c>
      <c r="G484" s="384" t="str">
        <f t="shared" si="170"/>
        <v>residential</v>
      </c>
      <c r="H484" s="384" t="str">
        <f t="shared" si="171"/>
        <v>Basement - full</v>
      </c>
      <c r="I484" s="385"/>
      <c r="J484" s="385"/>
      <c r="K484" s="385"/>
      <c r="L484" s="384"/>
      <c r="M484" s="385" t="str">
        <f t="shared" si="183"/>
        <v>Y</v>
      </c>
      <c r="N484" s="385" t="str">
        <f t="shared" si="172"/>
        <v>Y</v>
      </c>
      <c r="O484" s="385" t="str">
        <f t="shared" ref="O484:O502" si="187">IF(AJ484="","",IF(M484="N","n","Y"))</f>
        <v>Y</v>
      </c>
      <c r="P484" s="384"/>
      <c r="Q484" s="384"/>
      <c r="R484" s="384"/>
      <c r="S484" s="384"/>
      <c r="T484" s="384"/>
      <c r="U484" s="384"/>
      <c r="V484" s="384"/>
      <c r="W484" s="384"/>
      <c r="X484" s="384"/>
      <c r="Y484" s="385" t="str">
        <f t="shared" si="184"/>
        <v>Y</v>
      </c>
      <c r="Z484" s="385" t="str">
        <f t="shared" si="173"/>
        <v>Y</v>
      </c>
      <c r="AA484" s="385" t="str">
        <f t="shared" ref="AA484:AA502" si="188">IF(AM484="","",IF(Y484="N","n","Y"))</f>
        <v>Y</v>
      </c>
      <c r="AC484" s="389">
        <v>1200</v>
      </c>
      <c r="AD484" s="390">
        <v>3.5000000000000001E-3</v>
      </c>
      <c r="AE484" s="385">
        <v>1</v>
      </c>
      <c r="AF484" s="385">
        <v>0</v>
      </c>
      <c r="AG484" s="391"/>
      <c r="AI484" s="392"/>
      <c r="AJ484" s="394">
        <f t="shared" si="185"/>
        <v>1200</v>
      </c>
      <c r="AK484" s="394"/>
      <c r="AL484" s="394"/>
      <c r="AM484" s="394">
        <f t="shared" si="176"/>
        <v>4.2</v>
      </c>
      <c r="AN484" s="372">
        <f t="shared" si="174"/>
        <v>0.5</v>
      </c>
      <c r="AO484" s="390"/>
      <c r="AP484" s="390">
        <f t="shared" si="186"/>
        <v>3.5000000000000001E-3</v>
      </c>
      <c r="AQ484" s="439"/>
      <c r="AR484" s="439"/>
      <c r="AS484" s="396"/>
      <c r="AT484" s="396"/>
      <c r="AU484" s="396">
        <f t="shared" si="177"/>
        <v>1</v>
      </c>
      <c r="AV484" s="396">
        <f t="shared" si="178"/>
        <v>0</v>
      </c>
      <c r="AY484" s="396"/>
      <c r="AZ484" s="396"/>
      <c r="BA484" s="397">
        <v>32</v>
      </c>
      <c r="BB484" s="397" t="s">
        <v>2013</v>
      </c>
      <c r="BC484" s="398" t="s">
        <v>1403</v>
      </c>
      <c r="BE484" s="303" t="s">
        <v>2345</v>
      </c>
      <c r="BG484" s="397">
        <v>87</v>
      </c>
      <c r="BH484" s="397" t="s">
        <v>1445</v>
      </c>
      <c r="BJ484" s="397" t="s">
        <v>1388</v>
      </c>
      <c r="BK484" s="397" t="s">
        <v>1389</v>
      </c>
      <c r="BL484" s="397">
        <v>4</v>
      </c>
      <c r="BM484" s="397" t="s">
        <v>1395</v>
      </c>
      <c r="BN484" s="397">
        <v>25</v>
      </c>
      <c r="BO484" s="397" t="s">
        <v>347</v>
      </c>
      <c r="BP484" s="398" t="s">
        <v>1406</v>
      </c>
      <c r="BQ484" s="397" t="s">
        <v>1446</v>
      </c>
      <c r="BR484" s="397" t="s">
        <v>1925</v>
      </c>
      <c r="BS484" s="397" t="s">
        <v>1393</v>
      </c>
      <c r="BT484" s="397" t="s">
        <v>1990</v>
      </c>
      <c r="BU484" s="397"/>
      <c r="BV484" s="397"/>
      <c r="BW484" s="399">
        <v>37629</v>
      </c>
      <c r="BX484" s="399"/>
      <c r="BY484" s="398" t="s">
        <v>451</v>
      </c>
      <c r="BZ484" s="397">
        <v>4.2</v>
      </c>
      <c r="CA484" s="397" t="s">
        <v>1396</v>
      </c>
      <c r="CD484" s="400" t="s">
        <v>2044</v>
      </c>
      <c r="CE484" s="397">
        <v>1560</v>
      </c>
      <c r="CF484" s="397" t="s">
        <v>2026</v>
      </c>
      <c r="CG484" s="401">
        <v>37629</v>
      </c>
      <c r="CH484" s="402"/>
      <c r="CK484" s="397" t="s">
        <v>2042</v>
      </c>
      <c r="CL484" s="397">
        <v>1200</v>
      </c>
      <c r="CM484" s="397" t="s">
        <v>1396</v>
      </c>
      <c r="CP484" s="397" t="s">
        <v>2044</v>
      </c>
      <c r="CQ484" s="397">
        <v>75</v>
      </c>
      <c r="DR484" s="385"/>
    </row>
    <row r="485" spans="1:122" s="39" customFormat="1" x14ac:dyDescent="0.2">
      <c r="A485" s="44" t="str">
        <f t="shared" si="169"/>
        <v>Endicott</v>
      </c>
      <c r="B485" s="44" t="str">
        <f t="shared" si="182"/>
        <v>1,1,1-Trichloroethane</v>
      </c>
      <c r="C485" s="38" t="s">
        <v>2587</v>
      </c>
      <c r="D485" s="38" t="str">
        <f t="shared" si="181"/>
        <v>LS</v>
      </c>
      <c r="E485" s="44" t="s">
        <v>372</v>
      </c>
      <c r="F485" s="155" t="str">
        <f t="shared" si="175"/>
        <v>Residential 011</v>
      </c>
      <c r="G485" s="44" t="str">
        <f t="shared" si="170"/>
        <v>residential</v>
      </c>
      <c r="H485" s="44" t="str">
        <f t="shared" si="171"/>
        <v>Basement - full</v>
      </c>
      <c r="I485" s="38"/>
      <c r="J485" s="38"/>
      <c r="K485" s="38"/>
      <c r="L485" s="44"/>
      <c r="M485" s="38" t="str">
        <f t="shared" si="183"/>
        <v>Y</v>
      </c>
      <c r="N485" s="38" t="str">
        <f t="shared" si="172"/>
        <v>Y</v>
      </c>
      <c r="O485" s="38" t="str">
        <f t="shared" si="187"/>
        <v>Y</v>
      </c>
      <c r="P485" s="44"/>
      <c r="Q485" s="44"/>
      <c r="R485" s="44"/>
      <c r="S485" s="44"/>
      <c r="T485" s="44"/>
      <c r="U485" s="44"/>
      <c r="V485" s="44"/>
      <c r="W485" s="44"/>
      <c r="X485" s="44"/>
      <c r="Y485" s="38" t="str">
        <f t="shared" si="184"/>
        <v>Y</v>
      </c>
      <c r="Z485" s="38" t="str">
        <f t="shared" si="173"/>
        <v>n</v>
      </c>
      <c r="AA485" s="38" t="str">
        <f t="shared" si="188"/>
        <v>Y</v>
      </c>
      <c r="AC485" s="59">
        <v>1300</v>
      </c>
      <c r="AD485" s="204">
        <v>1.8461538461538461E-3</v>
      </c>
      <c r="AE485" s="38">
        <v>1</v>
      </c>
      <c r="AF485" s="38">
        <v>0</v>
      </c>
      <c r="AG485" s="125"/>
      <c r="AI485" s="123"/>
      <c r="AJ485" s="40">
        <f t="shared" si="185"/>
        <v>1300</v>
      </c>
      <c r="AK485" s="40"/>
      <c r="AL485" s="40"/>
      <c r="AM485" s="40">
        <f t="shared" si="176"/>
        <v>2.4</v>
      </c>
      <c r="AN485" s="39">
        <f t="shared" si="174"/>
        <v>3.1</v>
      </c>
      <c r="AO485" s="204"/>
      <c r="AP485" s="204">
        <f t="shared" si="186"/>
        <v>1.8461538461538461E-3</v>
      </c>
      <c r="AQ485" s="45"/>
      <c r="AR485" s="45"/>
      <c r="AS485" s="115"/>
      <c r="AT485" s="115"/>
      <c r="AU485" s="115">
        <f t="shared" si="177"/>
        <v>1</v>
      </c>
      <c r="AV485" s="115">
        <f t="shared" si="178"/>
        <v>0</v>
      </c>
      <c r="AY485" s="115"/>
      <c r="AZ485" s="115"/>
      <c r="BA485" s="43">
        <v>32</v>
      </c>
      <c r="BB485" s="43" t="s">
        <v>2013</v>
      </c>
      <c r="BC485" s="48" t="s">
        <v>1403</v>
      </c>
      <c r="BE485" s="37" t="s">
        <v>2345</v>
      </c>
      <c r="BG485" s="43">
        <v>88</v>
      </c>
      <c r="BH485" s="43" t="s">
        <v>1447</v>
      </c>
      <c r="BI485" s="43" t="s">
        <v>557</v>
      </c>
      <c r="BJ485" s="43" t="s">
        <v>1388</v>
      </c>
      <c r="BK485" s="43" t="s">
        <v>1389</v>
      </c>
      <c r="BL485" s="43">
        <v>8</v>
      </c>
      <c r="BM485" s="43" t="s">
        <v>1395</v>
      </c>
      <c r="BN485" s="43">
        <v>25</v>
      </c>
      <c r="BO485" s="43" t="s">
        <v>347</v>
      </c>
      <c r="BP485" s="48" t="s">
        <v>1406</v>
      </c>
      <c r="BQ485" s="43" t="s">
        <v>760</v>
      </c>
      <c r="BR485" s="43" t="s">
        <v>761</v>
      </c>
      <c r="BS485" s="43" t="s">
        <v>558</v>
      </c>
      <c r="BT485" s="43" t="s">
        <v>1990</v>
      </c>
      <c r="BU485" s="43"/>
      <c r="BV485" s="43"/>
      <c r="BW485" s="243">
        <v>37631</v>
      </c>
      <c r="BX485" s="243"/>
      <c r="BY485" s="48" t="s">
        <v>451</v>
      </c>
      <c r="BZ485" s="43">
        <v>2.4</v>
      </c>
      <c r="CA485" s="43" t="s">
        <v>1396</v>
      </c>
      <c r="CD485" s="124" t="s">
        <v>2044</v>
      </c>
      <c r="CE485" s="43">
        <v>1586</v>
      </c>
      <c r="CF485" s="43" t="s">
        <v>762</v>
      </c>
      <c r="CG485" s="251">
        <v>37631</v>
      </c>
      <c r="CH485" s="126"/>
      <c r="CK485" s="43" t="s">
        <v>2042</v>
      </c>
      <c r="CL485" s="43">
        <v>1300</v>
      </c>
      <c r="CM485" s="43" t="s">
        <v>1396</v>
      </c>
      <c r="CP485" s="43" t="s">
        <v>2044</v>
      </c>
      <c r="CQ485" s="43">
        <v>86</v>
      </c>
      <c r="DR485" s="38"/>
    </row>
    <row r="486" spans="1:122" s="39" customFormat="1" x14ac:dyDescent="0.2">
      <c r="A486" s="44" t="str">
        <f t="shared" si="169"/>
        <v>Endicott</v>
      </c>
      <c r="B486" s="44" t="str">
        <f t="shared" si="182"/>
        <v>1,1,2-Trichloro-1,2,2-trifluoroethane</v>
      </c>
      <c r="C486" s="38" t="s">
        <v>2587</v>
      </c>
      <c r="D486" s="38" t="str">
        <f t="shared" si="181"/>
        <v>LS</v>
      </c>
      <c r="E486" s="44" t="s">
        <v>372</v>
      </c>
      <c r="F486" s="155" t="str">
        <f t="shared" si="175"/>
        <v>Residential 011</v>
      </c>
      <c r="G486" s="44" t="str">
        <f t="shared" si="170"/>
        <v>residential</v>
      </c>
      <c r="H486" s="44" t="str">
        <f t="shared" si="171"/>
        <v>Basement - full</v>
      </c>
      <c r="I486" s="38"/>
      <c r="J486" s="38"/>
      <c r="K486" s="38"/>
      <c r="L486" s="44"/>
      <c r="M486" s="38" t="str">
        <f t="shared" si="183"/>
        <v>Y</v>
      </c>
      <c r="N486" s="38" t="str">
        <f t="shared" si="172"/>
        <v>Y</v>
      </c>
      <c r="O486" s="38" t="str">
        <f t="shared" si="187"/>
        <v>Y</v>
      </c>
      <c r="P486" s="44"/>
      <c r="Q486" s="44"/>
      <c r="R486" s="44"/>
      <c r="S486" s="44"/>
      <c r="T486" s="44"/>
      <c r="U486" s="44"/>
      <c r="V486" s="44"/>
      <c r="W486" s="44"/>
      <c r="X486" s="44"/>
      <c r="Y486" s="38" t="str">
        <f t="shared" si="184"/>
        <v>Y</v>
      </c>
      <c r="Z486" s="38" t="str">
        <f t="shared" si="173"/>
        <v>n</v>
      </c>
      <c r="AA486" s="38" t="str">
        <f t="shared" si="188"/>
        <v>Y</v>
      </c>
      <c r="AC486" s="59">
        <v>170</v>
      </c>
      <c r="AD486" s="204">
        <v>3.2941176470588237E-3</v>
      </c>
      <c r="AE486" s="38">
        <v>1</v>
      </c>
      <c r="AF486" s="38">
        <v>0</v>
      </c>
      <c r="AG486" s="125"/>
      <c r="AI486" s="123"/>
      <c r="AJ486" s="40">
        <f t="shared" si="185"/>
        <v>170</v>
      </c>
      <c r="AK486" s="40"/>
      <c r="AL486" s="40"/>
      <c r="AM486" s="40">
        <f t="shared" si="176"/>
        <v>0.56000000000000005</v>
      </c>
      <c r="AN486" s="39">
        <f t="shared" si="174"/>
        <v>1.8</v>
      </c>
      <c r="AO486" s="204"/>
      <c r="AP486" s="204">
        <f t="shared" si="186"/>
        <v>3.2941176470588237E-3</v>
      </c>
      <c r="AQ486" s="45"/>
      <c r="AR486" s="45"/>
      <c r="AS486" s="115"/>
      <c r="AT486" s="115"/>
      <c r="AU486" s="115">
        <f t="shared" si="177"/>
        <v>1</v>
      </c>
      <c r="AV486" s="115">
        <f t="shared" si="178"/>
        <v>0</v>
      </c>
      <c r="AY486" s="115"/>
      <c r="AZ486" s="115"/>
      <c r="BA486" s="43">
        <v>32</v>
      </c>
      <c r="BB486" s="43" t="s">
        <v>2013</v>
      </c>
      <c r="BC486" s="48" t="s">
        <v>1403</v>
      </c>
      <c r="BE486" s="37" t="s">
        <v>2345</v>
      </c>
      <c r="BG486" s="43">
        <v>88</v>
      </c>
      <c r="BH486" s="43" t="s">
        <v>1447</v>
      </c>
      <c r="BI486" s="43" t="s">
        <v>557</v>
      </c>
      <c r="BJ486" s="43" t="s">
        <v>1388</v>
      </c>
      <c r="BK486" s="43" t="s">
        <v>1389</v>
      </c>
      <c r="BL486" s="43">
        <v>8</v>
      </c>
      <c r="BM486" s="43" t="s">
        <v>1395</v>
      </c>
      <c r="BN486" s="43">
        <v>25</v>
      </c>
      <c r="BO486" s="43" t="s">
        <v>347</v>
      </c>
      <c r="BP486" s="48" t="s">
        <v>1406</v>
      </c>
      <c r="BQ486" s="43" t="s">
        <v>760</v>
      </c>
      <c r="BR486" s="43" t="s">
        <v>761</v>
      </c>
      <c r="BS486" s="43" t="s">
        <v>1132</v>
      </c>
      <c r="BT486" s="43" t="s">
        <v>1990</v>
      </c>
      <c r="BU486" s="43"/>
      <c r="BV486" s="43"/>
      <c r="BW486" s="243">
        <v>37631</v>
      </c>
      <c r="BX486" s="243"/>
      <c r="BY486" s="48" t="s">
        <v>451</v>
      </c>
      <c r="BZ486" s="43">
        <v>0.56000000000000005</v>
      </c>
      <c r="CA486" s="43" t="s">
        <v>1396</v>
      </c>
      <c r="CD486" s="124" t="s">
        <v>2044</v>
      </c>
      <c r="CE486" s="43">
        <v>1590</v>
      </c>
      <c r="CF486" s="43" t="s">
        <v>762</v>
      </c>
      <c r="CG486" s="251">
        <v>37631</v>
      </c>
      <c r="CH486" s="126"/>
      <c r="CK486" s="43" t="s">
        <v>2042</v>
      </c>
      <c r="CL486" s="43">
        <v>170</v>
      </c>
      <c r="CM486" s="43" t="s">
        <v>1396</v>
      </c>
      <c r="CP486" s="43" t="s">
        <v>2044</v>
      </c>
      <c r="CQ486" s="43">
        <v>89</v>
      </c>
      <c r="DR486" s="38"/>
    </row>
    <row r="487" spans="1:122" s="372" customFormat="1" x14ac:dyDescent="0.2">
      <c r="A487" s="384" t="str">
        <f t="shared" si="169"/>
        <v>Endicott</v>
      </c>
      <c r="B487" s="384" t="str">
        <f t="shared" si="182"/>
        <v>1,1-Dichloroethane</v>
      </c>
      <c r="C487" s="385" t="s">
        <v>2587</v>
      </c>
      <c r="D487" s="385" t="str">
        <f t="shared" si="181"/>
        <v>LS</v>
      </c>
      <c r="E487" s="384" t="s">
        <v>372</v>
      </c>
      <c r="F487" s="386" t="str">
        <f t="shared" si="175"/>
        <v>Residential 011</v>
      </c>
      <c r="G487" s="384" t="str">
        <f t="shared" si="170"/>
        <v>residential</v>
      </c>
      <c r="H487" s="384" t="str">
        <f t="shared" si="171"/>
        <v>Basement - full</v>
      </c>
      <c r="I487" s="385"/>
      <c r="J487" s="385"/>
      <c r="K487" s="385"/>
      <c r="L487" s="384"/>
      <c r="M487" s="385" t="str">
        <f t="shared" si="183"/>
        <v>Y</v>
      </c>
      <c r="N487" s="385" t="str">
        <f t="shared" si="172"/>
        <v>Y</v>
      </c>
      <c r="O487" s="385" t="str">
        <f t="shared" si="187"/>
        <v>Y</v>
      </c>
      <c r="P487" s="384"/>
      <c r="Q487" s="384"/>
      <c r="R487" s="384"/>
      <c r="S487" s="384"/>
      <c r="T487" s="384"/>
      <c r="U487" s="384"/>
      <c r="V487" s="384"/>
      <c r="W487" s="384"/>
      <c r="X487" s="384"/>
      <c r="Y487" s="385" t="str">
        <f t="shared" si="184"/>
        <v>Y</v>
      </c>
      <c r="Z487" s="385" t="str">
        <f t="shared" si="173"/>
        <v>Y</v>
      </c>
      <c r="AA487" s="385" t="str">
        <f t="shared" si="188"/>
        <v>Y</v>
      </c>
      <c r="AC487" s="389">
        <v>140</v>
      </c>
      <c r="AD487" s="390">
        <v>1.5714285714285715E-3</v>
      </c>
      <c r="AE487" s="385">
        <v>1</v>
      </c>
      <c r="AF487" s="385">
        <v>0</v>
      </c>
      <c r="AG487" s="391"/>
      <c r="AI487" s="392"/>
      <c r="AJ487" s="394">
        <f t="shared" si="185"/>
        <v>140</v>
      </c>
      <c r="AK487" s="394"/>
      <c r="AL487" s="394"/>
      <c r="AM487" s="394">
        <f t="shared" si="176"/>
        <v>0.22</v>
      </c>
      <c r="AN487" s="372" t="str">
        <f t="shared" si="174"/>
        <v/>
      </c>
      <c r="AO487" s="390"/>
      <c r="AP487" s="390">
        <f t="shared" si="186"/>
        <v>1.5714285714285715E-3</v>
      </c>
      <c r="AQ487" s="439"/>
      <c r="AR487" s="439"/>
      <c r="AS487" s="396"/>
      <c r="AT487" s="396"/>
      <c r="AU487" s="396">
        <f t="shared" si="177"/>
        <v>1</v>
      </c>
      <c r="AV487" s="396">
        <f t="shared" si="178"/>
        <v>0</v>
      </c>
      <c r="AY487" s="396"/>
      <c r="AZ487" s="396"/>
      <c r="BA487" s="397">
        <v>32</v>
      </c>
      <c r="BB487" s="397" t="s">
        <v>2013</v>
      </c>
      <c r="BC487" s="398" t="s">
        <v>1403</v>
      </c>
      <c r="BE487" s="303" t="s">
        <v>2345</v>
      </c>
      <c r="BG487" s="397">
        <v>88</v>
      </c>
      <c r="BH487" s="397" t="s">
        <v>1447</v>
      </c>
      <c r="BI487" s="397" t="s">
        <v>557</v>
      </c>
      <c r="BJ487" s="397" t="s">
        <v>1388</v>
      </c>
      <c r="BK487" s="397" t="s">
        <v>1389</v>
      </c>
      <c r="BL487" s="397">
        <v>8</v>
      </c>
      <c r="BM487" s="397" t="s">
        <v>1395</v>
      </c>
      <c r="BN487" s="397">
        <v>25</v>
      </c>
      <c r="BO487" s="397" t="s">
        <v>347</v>
      </c>
      <c r="BP487" s="398" t="s">
        <v>1406</v>
      </c>
      <c r="BQ487" s="397" t="s">
        <v>760</v>
      </c>
      <c r="BR487" s="397" t="s">
        <v>761</v>
      </c>
      <c r="BS487" s="397" t="s">
        <v>2619</v>
      </c>
      <c r="BT487" s="397" t="s">
        <v>1990</v>
      </c>
      <c r="BU487" s="397"/>
      <c r="BV487" s="397"/>
      <c r="BW487" s="399">
        <v>37631</v>
      </c>
      <c r="BX487" s="399"/>
      <c r="BY487" s="398" t="s">
        <v>451</v>
      </c>
      <c r="BZ487" s="397">
        <v>0.22</v>
      </c>
      <c r="CA487" s="397" t="s">
        <v>1396</v>
      </c>
      <c r="CD487" s="400" t="s">
        <v>2044</v>
      </c>
      <c r="CE487" s="397">
        <v>1588</v>
      </c>
      <c r="CF487" s="397" t="s">
        <v>762</v>
      </c>
      <c r="CG487" s="401">
        <v>37631</v>
      </c>
      <c r="CH487" s="402"/>
      <c r="CK487" s="397" t="s">
        <v>2042</v>
      </c>
      <c r="CL487" s="397">
        <v>140</v>
      </c>
      <c r="CM487" s="397" t="s">
        <v>1396</v>
      </c>
      <c r="CP487" s="397" t="s">
        <v>2044</v>
      </c>
      <c r="CQ487" s="397">
        <v>88</v>
      </c>
      <c r="DR487" s="385"/>
    </row>
    <row r="488" spans="1:122" s="372" customFormat="1" x14ac:dyDescent="0.2">
      <c r="A488" s="384" t="str">
        <f t="shared" si="169"/>
        <v>Endicott</v>
      </c>
      <c r="B488" s="384" t="str">
        <f t="shared" si="182"/>
        <v>1,1-Dichloroethylene</v>
      </c>
      <c r="C488" s="385" t="s">
        <v>2587</v>
      </c>
      <c r="D488" s="385" t="str">
        <f t="shared" si="181"/>
        <v>LS</v>
      </c>
      <c r="E488" s="384" t="s">
        <v>372</v>
      </c>
      <c r="F488" s="386" t="str">
        <f t="shared" si="175"/>
        <v>Residential 011</v>
      </c>
      <c r="G488" s="384" t="str">
        <f t="shared" si="170"/>
        <v>residential</v>
      </c>
      <c r="H488" s="384" t="str">
        <f t="shared" si="171"/>
        <v>Basement - full</v>
      </c>
      <c r="I488" s="385"/>
      <c r="J488" s="385"/>
      <c r="K488" s="385"/>
      <c r="L488" s="384"/>
      <c r="M488" s="385" t="str">
        <f t="shared" si="183"/>
        <v>Y</v>
      </c>
      <c r="N488" s="385" t="str">
        <f t="shared" si="172"/>
        <v>Y</v>
      </c>
      <c r="O488" s="385" t="str">
        <f t="shared" si="187"/>
        <v>Y</v>
      </c>
      <c r="P488" s="384"/>
      <c r="Q488" s="384"/>
      <c r="R488" s="384"/>
      <c r="S488" s="384"/>
      <c r="T488" s="384"/>
      <c r="U488" s="384"/>
      <c r="V488" s="384"/>
      <c r="W488" s="384"/>
      <c r="X488" s="384"/>
      <c r="Y488" s="385" t="str">
        <f t="shared" si="184"/>
        <v>Y</v>
      </c>
      <c r="Z488" s="385" t="str">
        <f t="shared" si="173"/>
        <v>n</v>
      </c>
      <c r="AA488" s="385" t="str">
        <f t="shared" si="188"/>
        <v>Y</v>
      </c>
      <c r="AC488" s="389">
        <v>130</v>
      </c>
      <c r="AD488" s="390">
        <v>9.2307692307692305E-4</v>
      </c>
      <c r="AE488" s="385">
        <v>1</v>
      </c>
      <c r="AF488" s="385">
        <v>0</v>
      </c>
      <c r="AG488" s="391"/>
      <c r="AI488" s="392"/>
      <c r="AJ488" s="394">
        <f t="shared" si="185"/>
        <v>130</v>
      </c>
      <c r="AK488" s="394"/>
      <c r="AL488" s="394"/>
      <c r="AM488" s="394">
        <f t="shared" si="176"/>
        <v>0.12</v>
      </c>
      <c r="AN488" s="372">
        <f t="shared" si="174"/>
        <v>0.8</v>
      </c>
      <c r="AO488" s="390"/>
      <c r="AP488" s="390">
        <f t="shared" si="186"/>
        <v>9.2307692307692305E-4</v>
      </c>
      <c r="AQ488" s="439"/>
      <c r="AR488" s="439"/>
      <c r="AS488" s="396"/>
      <c r="AT488" s="396"/>
      <c r="AU488" s="396">
        <f t="shared" si="177"/>
        <v>1</v>
      </c>
      <c r="AV488" s="396">
        <f t="shared" si="178"/>
        <v>0</v>
      </c>
      <c r="AY488" s="396"/>
      <c r="AZ488" s="396"/>
      <c r="BA488" s="397">
        <v>32</v>
      </c>
      <c r="BB488" s="397" t="s">
        <v>2013</v>
      </c>
      <c r="BC488" s="398" t="s">
        <v>1403</v>
      </c>
      <c r="BE488" s="303" t="s">
        <v>2345</v>
      </c>
      <c r="BG488" s="397">
        <v>88</v>
      </c>
      <c r="BH488" s="397" t="s">
        <v>1447</v>
      </c>
      <c r="BI488" s="397" t="s">
        <v>557</v>
      </c>
      <c r="BJ488" s="397" t="s">
        <v>1388</v>
      </c>
      <c r="BK488" s="397" t="s">
        <v>1389</v>
      </c>
      <c r="BL488" s="397">
        <v>8</v>
      </c>
      <c r="BM488" s="397" t="s">
        <v>1395</v>
      </c>
      <c r="BN488" s="397">
        <v>25</v>
      </c>
      <c r="BO488" s="397" t="s">
        <v>347</v>
      </c>
      <c r="BP488" s="398" t="s">
        <v>1406</v>
      </c>
      <c r="BQ488" s="397" t="s">
        <v>760</v>
      </c>
      <c r="BR488" s="397" t="s">
        <v>761</v>
      </c>
      <c r="BS488" s="397" t="s">
        <v>538</v>
      </c>
      <c r="BT488" s="397" t="s">
        <v>1990</v>
      </c>
      <c r="BU488" s="397"/>
      <c r="BV488" s="397"/>
      <c r="BW488" s="399">
        <v>37631</v>
      </c>
      <c r="BX488" s="399"/>
      <c r="BY488" s="398" t="s">
        <v>451</v>
      </c>
      <c r="BZ488" s="397">
        <v>0.12</v>
      </c>
      <c r="CA488" s="397" t="s">
        <v>1396</v>
      </c>
      <c r="CD488" s="400" t="s">
        <v>2044</v>
      </c>
      <c r="CE488" s="397">
        <v>1587</v>
      </c>
      <c r="CF488" s="397" t="s">
        <v>762</v>
      </c>
      <c r="CG488" s="401">
        <v>37631</v>
      </c>
      <c r="CH488" s="402"/>
      <c r="CK488" s="397" t="s">
        <v>2042</v>
      </c>
      <c r="CL488" s="397">
        <v>130</v>
      </c>
      <c r="CM488" s="397" t="s">
        <v>1396</v>
      </c>
      <c r="CP488" s="397" t="s">
        <v>2044</v>
      </c>
      <c r="CQ488" s="397">
        <v>87</v>
      </c>
      <c r="DR488" s="385"/>
    </row>
    <row r="489" spans="1:122" s="372" customFormat="1" x14ac:dyDescent="0.2">
      <c r="A489" s="384" t="str">
        <f t="shared" ref="A489:A552" si="189">BB489</f>
        <v>Endicott</v>
      </c>
      <c r="B489" s="384" t="str">
        <f t="shared" si="182"/>
        <v>cis-1,2-Dichloroethylene</v>
      </c>
      <c r="C489" s="385" t="s">
        <v>2587</v>
      </c>
      <c r="D489" s="385" t="str">
        <f t="shared" si="181"/>
        <v>LS</v>
      </c>
      <c r="E489" s="384" t="s">
        <v>372</v>
      </c>
      <c r="F489" s="386" t="str">
        <f t="shared" si="175"/>
        <v>Residential 011</v>
      </c>
      <c r="G489" s="384" t="str">
        <f t="shared" ref="G489:G552" si="190">BJ489</f>
        <v>residential</v>
      </c>
      <c r="H489" s="384" t="str">
        <f t="shared" ref="H489:H552" si="191">IF(BK489="","",BK489)</f>
        <v>Basement - full</v>
      </c>
      <c r="I489" s="385"/>
      <c r="J489" s="385"/>
      <c r="K489" s="385"/>
      <c r="L489" s="384"/>
      <c r="M489" s="385" t="str">
        <f t="shared" si="183"/>
        <v>Y</v>
      </c>
      <c r="N489" s="385" t="str">
        <f t="shared" ref="N489:N552" si="192">IF(AJ489="","",IF(AN489="","Y",IF(AJ489&gt;AN489*$N$38,"Y","n")))</f>
        <v>Y</v>
      </c>
      <c r="O489" s="385" t="str">
        <f t="shared" si="187"/>
        <v>Y</v>
      </c>
      <c r="P489" s="384"/>
      <c r="Q489" s="384"/>
      <c r="R489" s="384"/>
      <c r="S489" s="384"/>
      <c r="T489" s="384"/>
      <c r="U489" s="384"/>
      <c r="V489" s="384"/>
      <c r="W489" s="384"/>
      <c r="X489" s="384"/>
      <c r="Y489" s="385" t="str">
        <f t="shared" si="184"/>
        <v>Y</v>
      </c>
      <c r="Z489" s="385" t="str">
        <f t="shared" ref="Z489:Z552" si="193">IF(AM489="","",IF(AN489="","Y",IF(AM489&gt;AN489*$Z$38,"Y","n")))</f>
        <v>Y</v>
      </c>
      <c r="AA489" s="385" t="str">
        <f t="shared" si="188"/>
        <v>Y</v>
      </c>
      <c r="AC489" s="389">
        <v>480</v>
      </c>
      <c r="AD489" s="390">
        <v>2.0625000000000001E-3</v>
      </c>
      <c r="AE489" s="385">
        <v>1</v>
      </c>
      <c r="AF489" s="385">
        <v>0</v>
      </c>
      <c r="AG489" s="391"/>
      <c r="AI489" s="392"/>
      <c r="AJ489" s="394">
        <f t="shared" si="185"/>
        <v>480</v>
      </c>
      <c r="AK489" s="394"/>
      <c r="AL489" s="394"/>
      <c r="AM489" s="394">
        <f t="shared" si="176"/>
        <v>0.99</v>
      </c>
      <c r="AN489" s="372" t="str">
        <f t="shared" ref="AN489:AN552" si="194">IF(ISNA(MATCH(BS489,ChemName,0))=TRUE,"",IF(INDEX(Percent90,MATCH(BS489,ChemName,0))=0,"",INDEX(Percent90,MATCH(BS489,ChemName,0))))</f>
        <v/>
      </c>
      <c r="AO489" s="390"/>
      <c r="AP489" s="390">
        <f t="shared" si="186"/>
        <v>2.0625000000000001E-3</v>
      </c>
      <c r="AQ489" s="439"/>
      <c r="AR489" s="439"/>
      <c r="AS489" s="396"/>
      <c r="AT489" s="396"/>
      <c r="AU489" s="396">
        <f t="shared" si="177"/>
        <v>1</v>
      </c>
      <c r="AV489" s="396">
        <f t="shared" si="178"/>
        <v>0</v>
      </c>
      <c r="AY489" s="396"/>
      <c r="AZ489" s="396"/>
      <c r="BA489" s="397">
        <v>32</v>
      </c>
      <c r="BB489" s="397" t="s">
        <v>2013</v>
      </c>
      <c r="BC489" s="398" t="s">
        <v>1403</v>
      </c>
      <c r="BE489" s="303" t="s">
        <v>2345</v>
      </c>
      <c r="BG489" s="397">
        <v>88</v>
      </c>
      <c r="BH489" s="397" t="s">
        <v>1447</v>
      </c>
      <c r="BI489" s="397" t="s">
        <v>557</v>
      </c>
      <c r="BJ489" s="397" t="s">
        <v>1388</v>
      </c>
      <c r="BK489" s="397" t="s">
        <v>1389</v>
      </c>
      <c r="BL489" s="397">
        <v>8</v>
      </c>
      <c r="BM489" s="397" t="s">
        <v>1395</v>
      </c>
      <c r="BN489" s="397">
        <v>25</v>
      </c>
      <c r="BO489" s="397" t="s">
        <v>347</v>
      </c>
      <c r="BP489" s="398" t="s">
        <v>1406</v>
      </c>
      <c r="BQ489" s="397" t="s">
        <v>760</v>
      </c>
      <c r="BR489" s="397" t="s">
        <v>761</v>
      </c>
      <c r="BS489" s="397" t="s">
        <v>1400</v>
      </c>
      <c r="BT489" s="397" t="s">
        <v>1990</v>
      </c>
      <c r="BU489" s="397"/>
      <c r="BV489" s="397"/>
      <c r="BW489" s="399">
        <v>37631</v>
      </c>
      <c r="BX489" s="399"/>
      <c r="BY489" s="398" t="s">
        <v>451</v>
      </c>
      <c r="BZ489" s="397">
        <v>0.99</v>
      </c>
      <c r="CA489" s="397" t="s">
        <v>1396</v>
      </c>
      <c r="CD489" s="400" t="s">
        <v>2044</v>
      </c>
      <c r="CE489" s="397">
        <v>1583</v>
      </c>
      <c r="CF489" s="397" t="s">
        <v>762</v>
      </c>
      <c r="CG489" s="401">
        <v>37631</v>
      </c>
      <c r="CH489" s="402"/>
      <c r="CK489" s="397" t="s">
        <v>2042</v>
      </c>
      <c r="CL489" s="397">
        <v>480</v>
      </c>
      <c r="CM489" s="397" t="s">
        <v>1396</v>
      </c>
      <c r="CP489" s="397" t="s">
        <v>2044</v>
      </c>
      <c r="CQ489" s="397">
        <v>85</v>
      </c>
      <c r="DR489" s="385"/>
    </row>
    <row r="490" spans="1:122" s="39" customFormat="1" hidden="1" x14ac:dyDescent="0.2">
      <c r="A490" s="44" t="str">
        <f t="shared" si="189"/>
        <v>Endicott</v>
      </c>
      <c r="B490" s="44" t="str">
        <f t="shared" si="182"/>
        <v>Tetrachloroethylene</v>
      </c>
      <c r="C490" s="38" t="s">
        <v>2587</v>
      </c>
      <c r="D490" s="38" t="str">
        <f t="shared" si="181"/>
        <v>LS</v>
      </c>
      <c r="E490" s="44" t="s">
        <v>372</v>
      </c>
      <c r="F490" s="155" t="str">
        <f t="shared" ref="F490:F553" si="195">BH490</f>
        <v>Residential 011</v>
      </c>
      <c r="G490" s="44" t="str">
        <f t="shared" si="190"/>
        <v>residential</v>
      </c>
      <c r="H490" s="44" t="str">
        <f t="shared" si="191"/>
        <v>Basement - full</v>
      </c>
      <c r="I490" s="38"/>
      <c r="J490" s="38"/>
      <c r="K490" s="38"/>
      <c r="L490" s="44"/>
      <c r="M490" s="38" t="str">
        <f t="shared" si="183"/>
        <v>Y</v>
      </c>
      <c r="N490" s="38" t="str">
        <f t="shared" si="192"/>
        <v>n</v>
      </c>
      <c r="O490" s="38" t="str">
        <f t="shared" si="187"/>
        <v>Y</v>
      </c>
      <c r="P490" s="44"/>
      <c r="Q490" s="44"/>
      <c r="R490" s="44"/>
      <c r="S490" s="44"/>
      <c r="T490" s="44"/>
      <c r="U490" s="44"/>
      <c r="V490" s="44"/>
      <c r="W490" s="44"/>
      <c r="X490" s="44"/>
      <c r="Y490" s="38" t="str">
        <f t="shared" si="184"/>
        <v>Y</v>
      </c>
      <c r="Z490" s="38" t="str">
        <f t="shared" si="193"/>
        <v>n</v>
      </c>
      <c r="AA490" s="38" t="str">
        <f t="shared" si="188"/>
        <v>Y</v>
      </c>
      <c r="AC490" s="59">
        <v>130</v>
      </c>
      <c r="AD490" s="204">
        <v>5.0000000000000001E-3</v>
      </c>
      <c r="AE490" s="38">
        <v>1</v>
      </c>
      <c r="AF490" s="38">
        <v>0</v>
      </c>
      <c r="AG490" s="125"/>
      <c r="AI490" s="123"/>
      <c r="AJ490" s="40">
        <f t="shared" si="185"/>
        <v>130</v>
      </c>
      <c r="AK490" s="40"/>
      <c r="AL490" s="40"/>
      <c r="AM490" s="40">
        <f t="shared" si="176"/>
        <v>0.65</v>
      </c>
      <c r="AN490" s="39">
        <f t="shared" si="194"/>
        <v>3.8</v>
      </c>
      <c r="AO490" s="204"/>
      <c r="AP490" s="204">
        <f t="shared" si="186"/>
        <v>5.0000000000000001E-3</v>
      </c>
      <c r="AQ490" s="45"/>
      <c r="AR490" s="45"/>
      <c r="AS490" s="115"/>
      <c r="AT490" s="115"/>
      <c r="AU490" s="115">
        <f t="shared" si="177"/>
        <v>1</v>
      </c>
      <c r="AV490" s="115">
        <f t="shared" si="178"/>
        <v>0</v>
      </c>
      <c r="AY490" s="115"/>
      <c r="AZ490" s="115"/>
      <c r="BA490" s="43">
        <v>32</v>
      </c>
      <c r="BB490" s="43" t="s">
        <v>2013</v>
      </c>
      <c r="BC490" s="48" t="s">
        <v>1403</v>
      </c>
      <c r="BE490" s="37" t="s">
        <v>2345</v>
      </c>
      <c r="BG490" s="43">
        <v>88</v>
      </c>
      <c r="BH490" s="43" t="s">
        <v>1447</v>
      </c>
      <c r="BI490" s="43" t="s">
        <v>557</v>
      </c>
      <c r="BJ490" s="43" t="s">
        <v>1388</v>
      </c>
      <c r="BK490" s="43" t="s">
        <v>1389</v>
      </c>
      <c r="BL490" s="43">
        <v>8</v>
      </c>
      <c r="BM490" s="43" t="s">
        <v>1395</v>
      </c>
      <c r="BN490" s="43">
        <v>25</v>
      </c>
      <c r="BO490" s="43" t="s">
        <v>347</v>
      </c>
      <c r="BP490" s="48" t="s">
        <v>1406</v>
      </c>
      <c r="BQ490" s="43" t="s">
        <v>760</v>
      </c>
      <c r="BR490" s="43" t="s">
        <v>761</v>
      </c>
      <c r="BS490" s="43" t="s">
        <v>2057</v>
      </c>
      <c r="BT490" s="43" t="s">
        <v>1990</v>
      </c>
      <c r="BU490" s="43"/>
      <c r="BV490" s="43"/>
      <c r="BW490" s="243">
        <v>37631</v>
      </c>
      <c r="BX490" s="243"/>
      <c r="BY490" s="48" t="s">
        <v>451</v>
      </c>
      <c r="BZ490" s="43">
        <v>0.65</v>
      </c>
      <c r="CA490" s="43" t="s">
        <v>1396</v>
      </c>
      <c r="CD490" s="124" t="s">
        <v>2044</v>
      </c>
      <c r="CE490" s="43">
        <v>1581</v>
      </c>
      <c r="CF490" s="43" t="s">
        <v>762</v>
      </c>
      <c r="CG490" s="251">
        <v>37631</v>
      </c>
      <c r="CH490" s="126"/>
      <c r="CK490" s="43" t="s">
        <v>2042</v>
      </c>
      <c r="CL490" s="43">
        <v>130</v>
      </c>
      <c r="CM490" s="43" t="s">
        <v>1396</v>
      </c>
      <c r="CP490" s="43" t="s">
        <v>2044</v>
      </c>
      <c r="CQ490" s="43">
        <v>83</v>
      </c>
      <c r="DR490" s="38"/>
    </row>
    <row r="491" spans="1:122" s="372" customFormat="1" x14ac:dyDescent="0.2">
      <c r="A491" s="384" t="str">
        <f t="shared" si="189"/>
        <v>Endicott</v>
      </c>
      <c r="B491" s="384" t="str">
        <f t="shared" si="182"/>
        <v>Trichloroethylene</v>
      </c>
      <c r="C491" s="385" t="s">
        <v>2587</v>
      </c>
      <c r="D491" s="385" t="str">
        <f t="shared" si="181"/>
        <v>LS</v>
      </c>
      <c r="E491" s="384" t="s">
        <v>372</v>
      </c>
      <c r="F491" s="386" t="str">
        <f t="shared" si="195"/>
        <v>Residential 011</v>
      </c>
      <c r="G491" s="384" t="str">
        <f t="shared" si="190"/>
        <v>residential</v>
      </c>
      <c r="H491" s="384" t="str">
        <f t="shared" si="191"/>
        <v>Basement - full</v>
      </c>
      <c r="I491" s="385"/>
      <c r="J491" s="385"/>
      <c r="K491" s="385"/>
      <c r="L491" s="384"/>
      <c r="M491" s="385" t="str">
        <f t="shared" si="183"/>
        <v>Y</v>
      </c>
      <c r="N491" s="385" t="str">
        <f t="shared" si="192"/>
        <v>Y</v>
      </c>
      <c r="O491" s="385" t="str">
        <f t="shared" si="187"/>
        <v>Y</v>
      </c>
      <c r="P491" s="384"/>
      <c r="Q491" s="384"/>
      <c r="R491" s="384"/>
      <c r="S491" s="384"/>
      <c r="T491" s="384"/>
      <c r="U491" s="384"/>
      <c r="V491" s="384"/>
      <c r="W491" s="384"/>
      <c r="X491" s="384"/>
      <c r="Y491" s="385" t="str">
        <f t="shared" si="184"/>
        <v>Y</v>
      </c>
      <c r="Z491" s="385" t="str">
        <f t="shared" si="193"/>
        <v>Y</v>
      </c>
      <c r="AA491" s="385" t="str">
        <f t="shared" si="188"/>
        <v>Y</v>
      </c>
      <c r="AC491" s="389">
        <v>13000</v>
      </c>
      <c r="AD491" s="390">
        <v>1.6923076923076924E-3</v>
      </c>
      <c r="AE491" s="385">
        <v>1</v>
      </c>
      <c r="AF491" s="385">
        <v>0</v>
      </c>
      <c r="AG491" s="391"/>
      <c r="AI491" s="392"/>
      <c r="AJ491" s="394">
        <f t="shared" si="185"/>
        <v>13000</v>
      </c>
      <c r="AK491" s="394"/>
      <c r="AL491" s="394"/>
      <c r="AM491" s="394">
        <f t="shared" ref="AM491:AM554" si="196">IF(BZ491="","",IF(CA491="mg/m3",1000*BZ491,IF(CA491="ppbv",BZ491*INDEX(ppbv_ug_m3,MATCH(BS491,ChemName,0)),BZ491)))</f>
        <v>22</v>
      </c>
      <c r="AN491" s="372">
        <f t="shared" si="194"/>
        <v>0.5</v>
      </c>
      <c r="AO491" s="390"/>
      <c r="AP491" s="390">
        <f t="shared" si="186"/>
        <v>1.6923076923076924E-3</v>
      </c>
      <c r="AQ491" s="439"/>
      <c r="AR491" s="439"/>
      <c r="AS491" s="396"/>
      <c r="AT491" s="396"/>
      <c r="AU491" s="396">
        <f t="shared" si="177"/>
        <v>1</v>
      </c>
      <c r="AV491" s="396">
        <f t="shared" si="178"/>
        <v>0</v>
      </c>
      <c r="AY491" s="396"/>
      <c r="AZ491" s="396"/>
      <c r="BA491" s="397">
        <v>32</v>
      </c>
      <c r="BB491" s="397" t="s">
        <v>2013</v>
      </c>
      <c r="BC491" s="398" t="s">
        <v>1403</v>
      </c>
      <c r="BE491" s="303" t="s">
        <v>2345</v>
      </c>
      <c r="BG491" s="397">
        <v>88</v>
      </c>
      <c r="BH491" s="397" t="s">
        <v>1447</v>
      </c>
      <c r="BI491" s="397" t="s">
        <v>557</v>
      </c>
      <c r="BJ491" s="397" t="s">
        <v>1388</v>
      </c>
      <c r="BK491" s="397" t="s">
        <v>1389</v>
      </c>
      <c r="BL491" s="397">
        <v>8</v>
      </c>
      <c r="BM491" s="397" t="s">
        <v>1395</v>
      </c>
      <c r="BN491" s="397">
        <v>25</v>
      </c>
      <c r="BO491" s="397" t="s">
        <v>347</v>
      </c>
      <c r="BP491" s="398" t="s">
        <v>1406</v>
      </c>
      <c r="BQ491" s="397" t="s">
        <v>760</v>
      </c>
      <c r="BR491" s="397" t="s">
        <v>761</v>
      </c>
      <c r="BS491" s="397" t="s">
        <v>1393</v>
      </c>
      <c r="BT491" s="397" t="s">
        <v>1990</v>
      </c>
      <c r="BU491" s="397"/>
      <c r="BV491" s="397"/>
      <c r="BW491" s="399">
        <v>37631</v>
      </c>
      <c r="BX491" s="399"/>
      <c r="BY491" s="398" t="s">
        <v>451</v>
      </c>
      <c r="BZ491" s="397">
        <v>22</v>
      </c>
      <c r="CA491" s="397" t="s">
        <v>1396</v>
      </c>
      <c r="CD491" s="400" t="s">
        <v>2044</v>
      </c>
      <c r="CE491" s="397">
        <v>1582</v>
      </c>
      <c r="CF491" s="397" t="s">
        <v>762</v>
      </c>
      <c r="CG491" s="401">
        <v>37631</v>
      </c>
      <c r="CH491" s="402"/>
      <c r="CK491" s="397" t="s">
        <v>2042</v>
      </c>
      <c r="CL491" s="397">
        <v>13000</v>
      </c>
      <c r="CM491" s="397" t="s">
        <v>1396</v>
      </c>
      <c r="CP491" s="397" t="s">
        <v>2044</v>
      </c>
      <c r="CQ491" s="397">
        <v>84</v>
      </c>
      <c r="DR491" s="385"/>
    </row>
    <row r="492" spans="1:122" s="39" customFormat="1" x14ac:dyDescent="0.2">
      <c r="A492" s="44" t="str">
        <f t="shared" si="189"/>
        <v>Endicott</v>
      </c>
      <c r="B492" s="44" t="str">
        <f t="shared" si="182"/>
        <v>1,1,1-Trichloroethane</v>
      </c>
      <c r="C492" s="38" t="s">
        <v>2587</v>
      </c>
      <c r="D492" s="38" t="str">
        <f t="shared" si="181"/>
        <v>LS</v>
      </c>
      <c r="E492" s="44" t="s">
        <v>372</v>
      </c>
      <c r="F492" s="155" t="str">
        <f t="shared" si="195"/>
        <v>Residential 012</v>
      </c>
      <c r="G492" s="44" t="str">
        <f t="shared" si="190"/>
        <v>residential</v>
      </c>
      <c r="H492" s="44" t="str">
        <f t="shared" si="191"/>
        <v>Basement - full</v>
      </c>
      <c r="I492" s="38"/>
      <c r="J492" s="38"/>
      <c r="K492" s="38"/>
      <c r="L492" s="44"/>
      <c r="M492" s="38" t="str">
        <f t="shared" si="183"/>
        <v>Y</v>
      </c>
      <c r="N492" s="38" t="str">
        <f t="shared" si="192"/>
        <v>Y</v>
      </c>
      <c r="O492" s="38" t="str">
        <f t="shared" si="187"/>
        <v>Y</v>
      </c>
      <c r="P492" s="44"/>
      <c r="Q492" s="44"/>
      <c r="R492" s="44"/>
      <c r="S492" s="44"/>
      <c r="T492" s="44"/>
      <c r="U492" s="44"/>
      <c r="V492" s="44"/>
      <c r="W492" s="44"/>
      <c r="X492" s="44"/>
      <c r="Y492" s="38" t="str">
        <f t="shared" si="184"/>
        <v>Y</v>
      </c>
      <c r="Z492" s="38" t="str">
        <f t="shared" si="193"/>
        <v>n</v>
      </c>
      <c r="AA492" s="38" t="str">
        <f t="shared" si="188"/>
        <v>Y</v>
      </c>
      <c r="AC492" s="59">
        <v>750</v>
      </c>
      <c r="AD492" s="204">
        <v>2.8E-3</v>
      </c>
      <c r="AE492" s="38">
        <v>1</v>
      </c>
      <c r="AF492" s="38">
        <v>0</v>
      </c>
      <c r="AG492" s="125"/>
      <c r="AI492" s="123"/>
      <c r="AJ492" s="40">
        <f t="shared" si="185"/>
        <v>750</v>
      </c>
      <c r="AK492" s="40"/>
      <c r="AL492" s="40"/>
      <c r="AM492" s="40">
        <f t="shared" si="196"/>
        <v>2.1</v>
      </c>
      <c r="AN492" s="39">
        <f t="shared" si="194"/>
        <v>3.1</v>
      </c>
      <c r="AO492" s="204"/>
      <c r="AP492" s="204">
        <f t="shared" si="186"/>
        <v>2.8E-3</v>
      </c>
      <c r="AQ492" s="45"/>
      <c r="AR492" s="45"/>
      <c r="AS492" s="115"/>
      <c r="AT492" s="115"/>
      <c r="AU492" s="115">
        <f t="shared" ref="AU492:AU555" si="197">IF(AP492="","",IF(CD492="Y",1,0))</f>
        <v>1</v>
      </c>
      <c r="AV492" s="115">
        <f t="shared" ref="AV492:AV555" si="198">IF(AP492="","",IF(CD492="n",1,0))</f>
        <v>0</v>
      </c>
      <c r="AY492" s="115"/>
      <c r="AZ492" s="115"/>
      <c r="BA492" s="43">
        <v>32</v>
      </c>
      <c r="BB492" s="43" t="s">
        <v>2013</v>
      </c>
      <c r="BC492" s="48" t="s">
        <v>1403</v>
      </c>
      <c r="BE492" s="37" t="s">
        <v>2345</v>
      </c>
      <c r="BG492" s="43">
        <v>89</v>
      </c>
      <c r="BH492" s="43" t="s">
        <v>763</v>
      </c>
      <c r="BI492" s="43" t="s">
        <v>557</v>
      </c>
      <c r="BJ492" s="43" t="s">
        <v>1388</v>
      </c>
      <c r="BK492" s="43" t="s">
        <v>1389</v>
      </c>
      <c r="BL492" s="43">
        <v>4.5</v>
      </c>
      <c r="BM492" s="43" t="s">
        <v>1395</v>
      </c>
      <c r="BN492" s="43">
        <v>25</v>
      </c>
      <c r="BO492" s="43" t="s">
        <v>347</v>
      </c>
      <c r="BP492" s="48" t="s">
        <v>1406</v>
      </c>
      <c r="BQ492" s="43" t="s">
        <v>1331</v>
      </c>
      <c r="BR492" s="43" t="s">
        <v>764</v>
      </c>
      <c r="BS492" s="43" t="s">
        <v>558</v>
      </c>
      <c r="BT492" s="43" t="s">
        <v>1990</v>
      </c>
      <c r="BU492" s="43"/>
      <c r="BV492" s="43"/>
      <c r="BW492" s="243">
        <v>37635</v>
      </c>
      <c r="BX492" s="243"/>
      <c r="BY492" s="48" t="s">
        <v>451</v>
      </c>
      <c r="BZ492" s="43">
        <v>2.1</v>
      </c>
      <c r="CA492" s="43" t="s">
        <v>1396</v>
      </c>
      <c r="CB492" s="43" t="s">
        <v>2469</v>
      </c>
      <c r="CD492" s="124" t="s">
        <v>2044</v>
      </c>
      <c r="CE492" s="43">
        <v>1597</v>
      </c>
      <c r="CF492" s="43" t="s">
        <v>765</v>
      </c>
      <c r="CG492" s="251">
        <v>37635</v>
      </c>
      <c r="CH492" s="126"/>
      <c r="CK492" s="43" t="s">
        <v>2042</v>
      </c>
      <c r="CL492" s="43">
        <v>750</v>
      </c>
      <c r="CM492" s="43" t="s">
        <v>1396</v>
      </c>
      <c r="CP492" s="43" t="s">
        <v>2044</v>
      </c>
      <c r="CQ492" s="43">
        <v>92</v>
      </c>
      <c r="DR492" s="38"/>
    </row>
    <row r="493" spans="1:122" s="39" customFormat="1" x14ac:dyDescent="0.2">
      <c r="A493" s="44" t="str">
        <f t="shared" si="189"/>
        <v>Endicott</v>
      </c>
      <c r="B493" s="44" t="str">
        <f t="shared" si="182"/>
        <v>1,1,1-Trichloroethane</v>
      </c>
      <c r="C493" s="38" t="s">
        <v>2587</v>
      </c>
      <c r="D493" s="38" t="str">
        <f t="shared" si="181"/>
        <v>LS</v>
      </c>
      <c r="E493" s="44" t="s">
        <v>372</v>
      </c>
      <c r="F493" s="155" t="str">
        <f t="shared" si="195"/>
        <v>Residential 012</v>
      </c>
      <c r="G493" s="44" t="str">
        <f t="shared" si="190"/>
        <v>residential</v>
      </c>
      <c r="H493" s="44" t="str">
        <f t="shared" si="191"/>
        <v>Basement - full</v>
      </c>
      <c r="I493" s="38"/>
      <c r="J493" s="38"/>
      <c r="K493" s="38"/>
      <c r="L493" s="44"/>
      <c r="M493" s="38" t="str">
        <f t="shared" si="183"/>
        <v>Y</v>
      </c>
      <c r="N493" s="38" t="str">
        <f t="shared" si="192"/>
        <v>Y</v>
      </c>
      <c r="O493" s="38" t="str">
        <f t="shared" si="187"/>
        <v>Y</v>
      </c>
      <c r="P493" s="44"/>
      <c r="Q493" s="44"/>
      <c r="R493" s="44"/>
      <c r="S493" s="44"/>
      <c r="T493" s="44"/>
      <c r="U493" s="44"/>
      <c r="V493" s="44"/>
      <c r="W493" s="44"/>
      <c r="X493" s="44"/>
      <c r="Y493" s="38" t="str">
        <f t="shared" si="184"/>
        <v>Y</v>
      </c>
      <c r="Z493" s="38" t="str">
        <f t="shared" si="193"/>
        <v>n</v>
      </c>
      <c r="AA493" s="38" t="str">
        <f t="shared" si="188"/>
        <v>Y</v>
      </c>
      <c r="AC493" s="59">
        <v>980</v>
      </c>
      <c r="AD493" s="204">
        <v>2.142857142857143E-3</v>
      </c>
      <c r="AE493" s="38">
        <v>1</v>
      </c>
      <c r="AF493" s="38">
        <v>0</v>
      </c>
      <c r="AG493" s="125"/>
      <c r="AI493" s="123"/>
      <c r="AJ493" s="40">
        <f t="shared" si="185"/>
        <v>980</v>
      </c>
      <c r="AK493" s="40"/>
      <c r="AL493" s="40"/>
      <c r="AM493" s="40">
        <f t="shared" si="196"/>
        <v>2.1</v>
      </c>
      <c r="AN493" s="39">
        <f t="shared" si="194"/>
        <v>3.1</v>
      </c>
      <c r="AO493" s="204"/>
      <c r="AP493" s="204">
        <f t="shared" si="186"/>
        <v>2.142857142857143E-3</v>
      </c>
      <c r="AQ493" s="45"/>
      <c r="AR493" s="45"/>
      <c r="AS493" s="115"/>
      <c r="AT493" s="115"/>
      <c r="AU493" s="115">
        <f t="shared" si="197"/>
        <v>1</v>
      </c>
      <c r="AV493" s="115">
        <f t="shared" si="198"/>
        <v>0</v>
      </c>
      <c r="AY493" s="115"/>
      <c r="AZ493" s="115"/>
      <c r="BA493" s="43">
        <v>32</v>
      </c>
      <c r="BB493" s="43" t="s">
        <v>2013</v>
      </c>
      <c r="BC493" s="48" t="s">
        <v>1403</v>
      </c>
      <c r="BE493" s="37" t="s">
        <v>2345</v>
      </c>
      <c r="BG493" s="43">
        <v>89</v>
      </c>
      <c r="BH493" s="43" t="s">
        <v>763</v>
      </c>
      <c r="BI493" s="43" t="s">
        <v>557</v>
      </c>
      <c r="BJ493" s="43" t="s">
        <v>1388</v>
      </c>
      <c r="BK493" s="43" t="s">
        <v>1389</v>
      </c>
      <c r="BL493" s="43">
        <v>4.5</v>
      </c>
      <c r="BM493" s="43" t="s">
        <v>1395</v>
      </c>
      <c r="BN493" s="43">
        <v>25</v>
      </c>
      <c r="BO493" s="43" t="s">
        <v>347</v>
      </c>
      <c r="BP493" s="48" t="s">
        <v>1406</v>
      </c>
      <c r="BQ493" s="43" t="s">
        <v>1331</v>
      </c>
      <c r="BR493" s="43" t="s">
        <v>764</v>
      </c>
      <c r="BS493" s="43" t="s">
        <v>558</v>
      </c>
      <c r="BT493" s="43" t="s">
        <v>1990</v>
      </c>
      <c r="BU493" s="43"/>
      <c r="BV493" s="43"/>
      <c r="BW493" s="243">
        <v>37635</v>
      </c>
      <c r="BX493" s="243"/>
      <c r="BY493" s="48" t="s">
        <v>451</v>
      </c>
      <c r="BZ493" s="43">
        <v>2.1</v>
      </c>
      <c r="CA493" s="43" t="s">
        <v>1396</v>
      </c>
      <c r="CB493" s="43" t="s">
        <v>2469</v>
      </c>
      <c r="CD493" s="124" t="s">
        <v>2044</v>
      </c>
      <c r="CE493" s="43">
        <v>1608</v>
      </c>
      <c r="CF493" s="43" t="s">
        <v>766</v>
      </c>
      <c r="CG493" s="251">
        <v>37635</v>
      </c>
      <c r="CH493" s="126"/>
      <c r="CK493" s="43" t="s">
        <v>2042</v>
      </c>
      <c r="CL493" s="43">
        <v>980</v>
      </c>
      <c r="CM493" s="43" t="s">
        <v>1396</v>
      </c>
      <c r="CP493" s="43" t="s">
        <v>2044</v>
      </c>
      <c r="CQ493" s="43">
        <v>97</v>
      </c>
      <c r="DR493" s="38"/>
    </row>
    <row r="494" spans="1:122" s="39" customFormat="1" hidden="1" x14ac:dyDescent="0.2">
      <c r="A494" s="44" t="str">
        <f t="shared" si="189"/>
        <v>Endicott</v>
      </c>
      <c r="B494" s="44" t="str">
        <f t="shared" si="182"/>
        <v>1,1,2-Trichloro-1,2,2-trifluoroethane</v>
      </c>
      <c r="C494" s="38" t="s">
        <v>2587</v>
      </c>
      <c r="D494" s="38" t="str">
        <f t="shared" si="181"/>
        <v>LS</v>
      </c>
      <c r="E494" s="44" t="s">
        <v>372</v>
      </c>
      <c r="F494" s="155" t="str">
        <f t="shared" si="195"/>
        <v>Residential 012</v>
      </c>
      <c r="G494" s="44" t="str">
        <f t="shared" si="190"/>
        <v>residential</v>
      </c>
      <c r="H494" s="44" t="str">
        <f t="shared" si="191"/>
        <v>Basement - full</v>
      </c>
      <c r="I494" s="38"/>
      <c r="J494" s="38"/>
      <c r="K494" s="38"/>
      <c r="L494" s="44"/>
      <c r="M494" s="38" t="str">
        <f t="shared" si="183"/>
        <v>Y</v>
      </c>
      <c r="N494" s="38" t="str">
        <f t="shared" si="192"/>
        <v>n</v>
      </c>
      <c r="O494" s="38" t="str">
        <f t="shared" si="187"/>
        <v>Y</v>
      </c>
      <c r="P494" s="44"/>
      <c r="Q494" s="44"/>
      <c r="R494" s="44"/>
      <c r="S494" s="44"/>
      <c r="T494" s="44"/>
      <c r="U494" s="44"/>
      <c r="V494" s="44"/>
      <c r="W494" s="44"/>
      <c r="X494" s="44"/>
      <c r="Y494" s="38" t="str">
        <f t="shared" si="184"/>
        <v>Y</v>
      </c>
      <c r="Z494" s="38" t="str">
        <f t="shared" si="193"/>
        <v>n</v>
      </c>
      <c r="AA494" s="38" t="str">
        <f t="shared" si="188"/>
        <v>Y</v>
      </c>
      <c r="AC494" s="59">
        <v>81</v>
      </c>
      <c r="AD494" s="204">
        <v>6.9135802469135806E-3</v>
      </c>
      <c r="AE494" s="38">
        <v>1</v>
      </c>
      <c r="AF494" s="38">
        <v>0</v>
      </c>
      <c r="AG494" s="125"/>
      <c r="AI494" s="123"/>
      <c r="AJ494" s="40">
        <f t="shared" si="185"/>
        <v>81</v>
      </c>
      <c r="AK494" s="40"/>
      <c r="AL494" s="40"/>
      <c r="AM494" s="40">
        <f t="shared" si="196"/>
        <v>0.56000000000000005</v>
      </c>
      <c r="AN494" s="39">
        <f t="shared" si="194"/>
        <v>1.8</v>
      </c>
      <c r="AO494" s="204"/>
      <c r="AP494" s="204">
        <f t="shared" si="186"/>
        <v>6.9135802469135806E-3</v>
      </c>
      <c r="AQ494" s="45"/>
      <c r="AR494" s="45"/>
      <c r="AS494" s="115"/>
      <c r="AT494" s="115"/>
      <c r="AU494" s="115">
        <f t="shared" si="197"/>
        <v>1</v>
      </c>
      <c r="AV494" s="115">
        <f t="shared" si="198"/>
        <v>0</v>
      </c>
      <c r="AY494" s="115"/>
      <c r="AZ494" s="115"/>
      <c r="BA494" s="43">
        <v>32</v>
      </c>
      <c r="BB494" s="43" t="s">
        <v>2013</v>
      </c>
      <c r="BC494" s="48" t="s">
        <v>1403</v>
      </c>
      <c r="BE494" s="37" t="s">
        <v>2345</v>
      </c>
      <c r="BG494" s="43">
        <v>89</v>
      </c>
      <c r="BH494" s="43" t="s">
        <v>763</v>
      </c>
      <c r="BI494" s="43" t="s">
        <v>557</v>
      </c>
      <c r="BJ494" s="43" t="s">
        <v>1388</v>
      </c>
      <c r="BK494" s="43" t="s">
        <v>1389</v>
      </c>
      <c r="BL494" s="43">
        <v>4.5</v>
      </c>
      <c r="BM494" s="43" t="s">
        <v>1395</v>
      </c>
      <c r="BN494" s="43">
        <v>25</v>
      </c>
      <c r="BO494" s="43" t="s">
        <v>347</v>
      </c>
      <c r="BP494" s="48" t="s">
        <v>1406</v>
      </c>
      <c r="BQ494" s="43" t="s">
        <v>1331</v>
      </c>
      <c r="BR494" s="43" t="s">
        <v>764</v>
      </c>
      <c r="BS494" s="43" t="s">
        <v>1132</v>
      </c>
      <c r="BT494" s="43" t="s">
        <v>1990</v>
      </c>
      <c r="BU494" s="43"/>
      <c r="BV494" s="43"/>
      <c r="BW494" s="243">
        <v>37635</v>
      </c>
      <c r="BX494" s="243"/>
      <c r="BY494" s="48" t="s">
        <v>451</v>
      </c>
      <c r="BZ494" s="43">
        <v>0.56000000000000005</v>
      </c>
      <c r="CA494" s="43" t="s">
        <v>1396</v>
      </c>
      <c r="CB494" s="43" t="s">
        <v>2469</v>
      </c>
      <c r="CD494" s="124" t="s">
        <v>2044</v>
      </c>
      <c r="CE494" s="43">
        <v>1612</v>
      </c>
      <c r="CF494" s="43" t="s">
        <v>766</v>
      </c>
      <c r="CG494" s="251">
        <v>37635</v>
      </c>
      <c r="CH494" s="126"/>
      <c r="CK494" s="43" t="s">
        <v>2042</v>
      </c>
      <c r="CL494" s="43">
        <v>81</v>
      </c>
      <c r="CM494" s="43" t="s">
        <v>1396</v>
      </c>
      <c r="CP494" s="43" t="s">
        <v>2044</v>
      </c>
      <c r="CQ494" s="43">
        <v>100</v>
      </c>
      <c r="DR494" s="38"/>
    </row>
    <row r="495" spans="1:122" s="372" customFormat="1" x14ac:dyDescent="0.2">
      <c r="A495" s="384" t="str">
        <f t="shared" si="189"/>
        <v>Endicott</v>
      </c>
      <c r="B495" s="384" t="str">
        <f t="shared" si="182"/>
        <v>1,1-Dichloroethane</v>
      </c>
      <c r="C495" s="385" t="s">
        <v>2587</v>
      </c>
      <c r="D495" s="385" t="str">
        <f t="shared" si="181"/>
        <v>LS</v>
      </c>
      <c r="E495" s="384" t="s">
        <v>372</v>
      </c>
      <c r="F495" s="386" t="str">
        <f t="shared" si="195"/>
        <v>Residential 012</v>
      </c>
      <c r="G495" s="384" t="str">
        <f t="shared" si="190"/>
        <v>residential</v>
      </c>
      <c r="H495" s="384" t="str">
        <f t="shared" si="191"/>
        <v>Basement - full</v>
      </c>
      <c r="I495" s="385"/>
      <c r="J495" s="385"/>
      <c r="K495" s="385"/>
      <c r="L495" s="384"/>
      <c r="M495" s="385" t="str">
        <f t="shared" si="183"/>
        <v>Y</v>
      </c>
      <c r="N495" s="385" t="str">
        <f t="shared" si="192"/>
        <v>Y</v>
      </c>
      <c r="O495" s="385" t="str">
        <f t="shared" si="187"/>
        <v>Y</v>
      </c>
      <c r="P495" s="384"/>
      <c r="Q495" s="384"/>
      <c r="R495" s="384"/>
      <c r="S495" s="384"/>
      <c r="T495" s="384"/>
      <c r="U495" s="384"/>
      <c r="V495" s="384"/>
      <c r="W495" s="384"/>
      <c r="X495" s="384"/>
      <c r="Y495" s="385" t="str">
        <f t="shared" si="184"/>
        <v>Y</v>
      </c>
      <c r="Z495" s="385" t="str">
        <f t="shared" si="193"/>
        <v>Y</v>
      </c>
      <c r="AA495" s="385" t="str">
        <f t="shared" si="188"/>
        <v>Y</v>
      </c>
      <c r="AC495" s="389">
        <v>51</v>
      </c>
      <c r="AD495" s="390">
        <v>3.1372549019607842E-3</v>
      </c>
      <c r="AE495" s="385">
        <v>1</v>
      </c>
      <c r="AF495" s="385">
        <v>0</v>
      </c>
      <c r="AG495" s="391"/>
      <c r="AI495" s="392"/>
      <c r="AJ495" s="394">
        <f t="shared" si="185"/>
        <v>51</v>
      </c>
      <c r="AK495" s="394"/>
      <c r="AL495" s="394"/>
      <c r="AM495" s="394">
        <f t="shared" si="196"/>
        <v>0.16</v>
      </c>
      <c r="AN495" s="372" t="str">
        <f t="shared" si="194"/>
        <v/>
      </c>
      <c r="AO495" s="390"/>
      <c r="AP495" s="390">
        <f t="shared" si="186"/>
        <v>3.1372549019607842E-3</v>
      </c>
      <c r="AQ495" s="439"/>
      <c r="AR495" s="439"/>
      <c r="AS495" s="396"/>
      <c r="AT495" s="396"/>
      <c r="AU495" s="396">
        <f t="shared" si="197"/>
        <v>1</v>
      </c>
      <c r="AV495" s="396">
        <f t="shared" si="198"/>
        <v>0</v>
      </c>
      <c r="AY495" s="396"/>
      <c r="AZ495" s="396"/>
      <c r="BA495" s="397">
        <v>32</v>
      </c>
      <c r="BB495" s="397" t="s">
        <v>2013</v>
      </c>
      <c r="BC495" s="398" t="s">
        <v>1403</v>
      </c>
      <c r="BE495" s="303" t="s">
        <v>2345</v>
      </c>
      <c r="BG495" s="397">
        <v>89</v>
      </c>
      <c r="BH495" s="397" t="s">
        <v>763</v>
      </c>
      <c r="BI495" s="397" t="s">
        <v>557</v>
      </c>
      <c r="BJ495" s="397" t="s">
        <v>1388</v>
      </c>
      <c r="BK495" s="397" t="s">
        <v>1389</v>
      </c>
      <c r="BL495" s="397">
        <v>4.5</v>
      </c>
      <c r="BM495" s="397" t="s">
        <v>1395</v>
      </c>
      <c r="BN495" s="397">
        <v>25</v>
      </c>
      <c r="BO495" s="397" t="s">
        <v>347</v>
      </c>
      <c r="BP495" s="398" t="s">
        <v>1406</v>
      </c>
      <c r="BQ495" s="397" t="s">
        <v>1331</v>
      </c>
      <c r="BR495" s="397" t="s">
        <v>764</v>
      </c>
      <c r="BS495" s="397" t="s">
        <v>2619</v>
      </c>
      <c r="BT495" s="397" t="s">
        <v>1990</v>
      </c>
      <c r="BU495" s="397"/>
      <c r="BV495" s="397"/>
      <c r="BW495" s="399">
        <v>37635</v>
      </c>
      <c r="BX495" s="399"/>
      <c r="BY495" s="398" t="s">
        <v>451</v>
      </c>
      <c r="BZ495" s="397">
        <v>0.16</v>
      </c>
      <c r="CA495" s="397" t="s">
        <v>1396</v>
      </c>
      <c r="CB495" s="397" t="s">
        <v>2469</v>
      </c>
      <c r="CD495" s="400" t="s">
        <v>2044</v>
      </c>
      <c r="CE495" s="397">
        <v>1599</v>
      </c>
      <c r="CF495" s="397" t="s">
        <v>765</v>
      </c>
      <c r="CG495" s="401">
        <v>37635</v>
      </c>
      <c r="CH495" s="402"/>
      <c r="CK495" s="397" t="s">
        <v>2042</v>
      </c>
      <c r="CL495" s="397">
        <v>51</v>
      </c>
      <c r="CM495" s="397" t="s">
        <v>1396</v>
      </c>
      <c r="CP495" s="397" t="s">
        <v>2044</v>
      </c>
      <c r="CQ495" s="397">
        <v>94</v>
      </c>
      <c r="DR495" s="385"/>
    </row>
    <row r="496" spans="1:122" s="372" customFormat="1" x14ac:dyDescent="0.2">
      <c r="A496" s="384" t="str">
        <f t="shared" si="189"/>
        <v>Endicott</v>
      </c>
      <c r="B496" s="384" t="str">
        <f t="shared" si="182"/>
        <v>1,1-Dichloroethane</v>
      </c>
      <c r="C496" s="385" t="s">
        <v>2587</v>
      </c>
      <c r="D496" s="385" t="str">
        <f t="shared" si="181"/>
        <v>LS</v>
      </c>
      <c r="E496" s="384" t="s">
        <v>372</v>
      </c>
      <c r="F496" s="386" t="str">
        <f t="shared" si="195"/>
        <v>Residential 012</v>
      </c>
      <c r="G496" s="384" t="str">
        <f t="shared" si="190"/>
        <v>residential</v>
      </c>
      <c r="H496" s="384" t="str">
        <f t="shared" si="191"/>
        <v>Basement - full</v>
      </c>
      <c r="I496" s="385"/>
      <c r="J496" s="385"/>
      <c r="K496" s="385"/>
      <c r="L496" s="384"/>
      <c r="M496" s="385" t="str">
        <f t="shared" si="183"/>
        <v>Y</v>
      </c>
      <c r="N496" s="385" t="str">
        <f t="shared" si="192"/>
        <v>Y</v>
      </c>
      <c r="O496" s="385" t="str">
        <f t="shared" si="187"/>
        <v>Y</v>
      </c>
      <c r="P496" s="384"/>
      <c r="Q496" s="384"/>
      <c r="R496" s="384"/>
      <c r="S496" s="384"/>
      <c r="T496" s="384"/>
      <c r="U496" s="384"/>
      <c r="V496" s="384"/>
      <c r="W496" s="384"/>
      <c r="X496" s="384"/>
      <c r="Y496" s="385" t="str">
        <f t="shared" si="184"/>
        <v>Y</v>
      </c>
      <c r="Z496" s="385" t="str">
        <f t="shared" si="193"/>
        <v>Y</v>
      </c>
      <c r="AA496" s="385" t="str">
        <f t="shared" si="188"/>
        <v>Y</v>
      </c>
      <c r="AC496" s="389">
        <v>87</v>
      </c>
      <c r="AD496" s="390">
        <v>1.8390804597701149E-3</v>
      </c>
      <c r="AE496" s="385">
        <v>1</v>
      </c>
      <c r="AF496" s="385">
        <v>0</v>
      </c>
      <c r="AG496" s="391"/>
      <c r="AI496" s="392"/>
      <c r="AJ496" s="394">
        <f t="shared" si="185"/>
        <v>87</v>
      </c>
      <c r="AK496" s="394"/>
      <c r="AL496" s="394"/>
      <c r="AM496" s="394">
        <f t="shared" si="196"/>
        <v>0.16</v>
      </c>
      <c r="AN496" s="372" t="str">
        <f t="shared" si="194"/>
        <v/>
      </c>
      <c r="AO496" s="390"/>
      <c r="AP496" s="390">
        <f t="shared" si="186"/>
        <v>1.8390804597701149E-3</v>
      </c>
      <c r="AQ496" s="439"/>
      <c r="AR496" s="439"/>
      <c r="AS496" s="396"/>
      <c r="AT496" s="396"/>
      <c r="AU496" s="396">
        <f t="shared" si="197"/>
        <v>1</v>
      </c>
      <c r="AV496" s="396">
        <f t="shared" si="198"/>
        <v>0</v>
      </c>
      <c r="AY496" s="396"/>
      <c r="AZ496" s="396"/>
      <c r="BA496" s="397">
        <v>32</v>
      </c>
      <c r="BB496" s="397" t="s">
        <v>2013</v>
      </c>
      <c r="BC496" s="398" t="s">
        <v>1403</v>
      </c>
      <c r="BE496" s="303" t="s">
        <v>2345</v>
      </c>
      <c r="BG496" s="397">
        <v>89</v>
      </c>
      <c r="BH496" s="397" t="s">
        <v>763</v>
      </c>
      <c r="BI496" s="397" t="s">
        <v>557</v>
      </c>
      <c r="BJ496" s="397" t="s">
        <v>1388</v>
      </c>
      <c r="BK496" s="397" t="s">
        <v>1389</v>
      </c>
      <c r="BL496" s="397">
        <v>4.5</v>
      </c>
      <c r="BM496" s="397" t="s">
        <v>1395</v>
      </c>
      <c r="BN496" s="397">
        <v>25</v>
      </c>
      <c r="BO496" s="397" t="s">
        <v>347</v>
      </c>
      <c r="BP496" s="398" t="s">
        <v>1406</v>
      </c>
      <c r="BQ496" s="397" t="s">
        <v>1331</v>
      </c>
      <c r="BR496" s="397" t="s">
        <v>764</v>
      </c>
      <c r="BS496" s="397" t="s">
        <v>2619</v>
      </c>
      <c r="BT496" s="397" t="s">
        <v>1990</v>
      </c>
      <c r="BU496" s="397"/>
      <c r="BV496" s="397"/>
      <c r="BW496" s="399">
        <v>37635</v>
      </c>
      <c r="BX496" s="399"/>
      <c r="BY496" s="398" t="s">
        <v>451</v>
      </c>
      <c r="BZ496" s="397">
        <v>0.16</v>
      </c>
      <c r="CA496" s="397" t="s">
        <v>1396</v>
      </c>
      <c r="CB496" s="397" t="s">
        <v>2469</v>
      </c>
      <c r="CD496" s="400" t="s">
        <v>2044</v>
      </c>
      <c r="CE496" s="397">
        <v>1610</v>
      </c>
      <c r="CF496" s="397" t="s">
        <v>766</v>
      </c>
      <c r="CG496" s="401">
        <v>37635</v>
      </c>
      <c r="CH496" s="402"/>
      <c r="CK496" s="397" t="s">
        <v>2042</v>
      </c>
      <c r="CL496" s="397">
        <v>87</v>
      </c>
      <c r="CM496" s="397" t="s">
        <v>1396</v>
      </c>
      <c r="CP496" s="397" t="s">
        <v>2044</v>
      </c>
      <c r="CQ496" s="397">
        <v>99</v>
      </c>
      <c r="DR496" s="385"/>
    </row>
    <row r="497" spans="1:122" s="372" customFormat="1" x14ac:dyDescent="0.2">
      <c r="A497" s="384" t="str">
        <f t="shared" si="189"/>
        <v>Endicott</v>
      </c>
      <c r="B497" s="384" t="str">
        <f t="shared" si="182"/>
        <v>1,1-Dichloroethylene</v>
      </c>
      <c r="C497" s="385" t="s">
        <v>2587</v>
      </c>
      <c r="D497" s="385" t="str">
        <f t="shared" si="181"/>
        <v>LS</v>
      </c>
      <c r="E497" s="384" t="s">
        <v>372</v>
      </c>
      <c r="F497" s="386" t="str">
        <f t="shared" si="195"/>
        <v>Residential 012</v>
      </c>
      <c r="G497" s="384" t="str">
        <f t="shared" si="190"/>
        <v>residential</v>
      </c>
      <c r="H497" s="384" t="str">
        <f t="shared" si="191"/>
        <v>Basement - full</v>
      </c>
      <c r="I497" s="385"/>
      <c r="J497" s="385"/>
      <c r="K497" s="385"/>
      <c r="L497" s="384"/>
      <c r="M497" s="385" t="str">
        <f t="shared" si="183"/>
        <v>Y</v>
      </c>
      <c r="N497" s="385" t="str">
        <f t="shared" si="192"/>
        <v>Y</v>
      </c>
      <c r="O497" s="385" t="str">
        <f t="shared" si="187"/>
        <v>Y</v>
      </c>
      <c r="P497" s="384"/>
      <c r="Q497" s="384"/>
      <c r="R497" s="384"/>
      <c r="S497" s="384"/>
      <c r="T497" s="384"/>
      <c r="U497" s="384"/>
      <c r="V497" s="384"/>
      <c r="W497" s="384"/>
      <c r="X497" s="384"/>
      <c r="Y497" s="385" t="str">
        <f t="shared" si="184"/>
        <v>Y</v>
      </c>
      <c r="Z497" s="385" t="str">
        <f t="shared" si="193"/>
        <v>n</v>
      </c>
      <c r="AA497" s="385" t="str">
        <f t="shared" si="188"/>
        <v>Y</v>
      </c>
      <c r="AC497" s="389">
        <v>110</v>
      </c>
      <c r="AD497" s="390">
        <v>2.2727272727272726E-3</v>
      </c>
      <c r="AE497" s="385">
        <v>1</v>
      </c>
      <c r="AF497" s="385">
        <v>0</v>
      </c>
      <c r="AG497" s="391"/>
      <c r="AI497" s="392"/>
      <c r="AJ497" s="394">
        <f t="shared" si="185"/>
        <v>110</v>
      </c>
      <c r="AK497" s="394"/>
      <c r="AL497" s="394"/>
      <c r="AM497" s="394">
        <f t="shared" si="196"/>
        <v>0.25</v>
      </c>
      <c r="AN497" s="372">
        <f t="shared" si="194"/>
        <v>0.8</v>
      </c>
      <c r="AO497" s="390"/>
      <c r="AP497" s="390">
        <f t="shared" si="186"/>
        <v>2.2727272727272726E-3</v>
      </c>
      <c r="AQ497" s="439"/>
      <c r="AR497" s="439"/>
      <c r="AS497" s="396"/>
      <c r="AT497" s="396"/>
      <c r="AU497" s="396">
        <f t="shared" si="197"/>
        <v>1</v>
      </c>
      <c r="AV497" s="396">
        <f t="shared" si="198"/>
        <v>0</v>
      </c>
      <c r="AY497" s="396"/>
      <c r="AZ497" s="396"/>
      <c r="BA497" s="397">
        <v>32</v>
      </c>
      <c r="BB497" s="397" t="s">
        <v>2013</v>
      </c>
      <c r="BC497" s="398" t="s">
        <v>1403</v>
      </c>
      <c r="BE497" s="303" t="s">
        <v>2345</v>
      </c>
      <c r="BG497" s="397">
        <v>89</v>
      </c>
      <c r="BH497" s="397" t="s">
        <v>763</v>
      </c>
      <c r="BI497" s="397" t="s">
        <v>557</v>
      </c>
      <c r="BJ497" s="397" t="s">
        <v>1388</v>
      </c>
      <c r="BK497" s="397" t="s">
        <v>1389</v>
      </c>
      <c r="BL497" s="397">
        <v>4.5</v>
      </c>
      <c r="BM497" s="397" t="s">
        <v>1395</v>
      </c>
      <c r="BN497" s="397">
        <v>25</v>
      </c>
      <c r="BO497" s="397" t="s">
        <v>347</v>
      </c>
      <c r="BP497" s="398" t="s">
        <v>1406</v>
      </c>
      <c r="BQ497" s="397" t="s">
        <v>1331</v>
      </c>
      <c r="BR497" s="397" t="s">
        <v>764</v>
      </c>
      <c r="BS497" s="397" t="s">
        <v>538</v>
      </c>
      <c r="BT497" s="397" t="s">
        <v>1990</v>
      </c>
      <c r="BU497" s="397"/>
      <c r="BV497" s="397"/>
      <c r="BW497" s="399">
        <v>37635</v>
      </c>
      <c r="BX497" s="399"/>
      <c r="BY497" s="398" t="s">
        <v>451</v>
      </c>
      <c r="BZ497" s="397">
        <v>0.25</v>
      </c>
      <c r="CA497" s="397" t="s">
        <v>1396</v>
      </c>
      <c r="CB497" s="397" t="s">
        <v>2469</v>
      </c>
      <c r="CD497" s="400" t="s">
        <v>2044</v>
      </c>
      <c r="CE497" s="397">
        <v>1598</v>
      </c>
      <c r="CF497" s="397" t="s">
        <v>765</v>
      </c>
      <c r="CG497" s="401">
        <v>37635</v>
      </c>
      <c r="CH497" s="402"/>
      <c r="CK497" s="397" t="s">
        <v>2042</v>
      </c>
      <c r="CL497" s="397">
        <v>110</v>
      </c>
      <c r="CM497" s="397" t="s">
        <v>1396</v>
      </c>
      <c r="CP497" s="397" t="s">
        <v>2044</v>
      </c>
      <c r="CQ497" s="397">
        <v>93</v>
      </c>
      <c r="DR497" s="385"/>
    </row>
    <row r="498" spans="1:122" s="372" customFormat="1" x14ac:dyDescent="0.2">
      <c r="A498" s="384" t="str">
        <f t="shared" si="189"/>
        <v>Endicott</v>
      </c>
      <c r="B498" s="384" t="str">
        <f t="shared" si="182"/>
        <v>1,1-Dichloroethylene</v>
      </c>
      <c r="C498" s="385" t="s">
        <v>2587</v>
      </c>
      <c r="D498" s="385" t="str">
        <f t="shared" si="181"/>
        <v>LS</v>
      </c>
      <c r="E498" s="384" t="s">
        <v>372</v>
      </c>
      <c r="F498" s="386" t="str">
        <f t="shared" si="195"/>
        <v>Residential 012</v>
      </c>
      <c r="G498" s="384" t="str">
        <f t="shared" si="190"/>
        <v>residential</v>
      </c>
      <c r="H498" s="384" t="str">
        <f t="shared" si="191"/>
        <v>Basement - full</v>
      </c>
      <c r="I498" s="385"/>
      <c r="J498" s="385"/>
      <c r="K498" s="385"/>
      <c r="L498" s="384"/>
      <c r="M498" s="385" t="str">
        <f t="shared" si="183"/>
        <v>Y</v>
      </c>
      <c r="N498" s="385" t="str">
        <f t="shared" si="192"/>
        <v>Y</v>
      </c>
      <c r="O498" s="385" t="str">
        <f t="shared" si="187"/>
        <v>Y</v>
      </c>
      <c r="P498" s="384"/>
      <c r="Q498" s="384"/>
      <c r="R498" s="384"/>
      <c r="S498" s="384"/>
      <c r="T498" s="384"/>
      <c r="U498" s="384"/>
      <c r="V498" s="384"/>
      <c r="W498" s="384"/>
      <c r="X498" s="384"/>
      <c r="Y498" s="385" t="str">
        <f t="shared" si="184"/>
        <v>Y</v>
      </c>
      <c r="Z498" s="385" t="str">
        <f t="shared" si="193"/>
        <v>n</v>
      </c>
      <c r="AA498" s="385" t="str">
        <f t="shared" si="188"/>
        <v>Y</v>
      </c>
      <c r="AC498" s="389">
        <v>190</v>
      </c>
      <c r="AD498" s="390">
        <v>1.3157894736842105E-3</v>
      </c>
      <c r="AE498" s="385">
        <v>1</v>
      </c>
      <c r="AF498" s="385">
        <v>0</v>
      </c>
      <c r="AG498" s="391"/>
      <c r="AI498" s="392"/>
      <c r="AJ498" s="394">
        <f t="shared" si="185"/>
        <v>190</v>
      </c>
      <c r="AK498" s="394"/>
      <c r="AL498" s="394"/>
      <c r="AM498" s="394">
        <f t="shared" si="196"/>
        <v>0.25</v>
      </c>
      <c r="AN498" s="372">
        <f t="shared" si="194"/>
        <v>0.8</v>
      </c>
      <c r="AO498" s="390"/>
      <c r="AP498" s="390">
        <f t="shared" si="186"/>
        <v>1.3157894736842105E-3</v>
      </c>
      <c r="AQ498" s="439"/>
      <c r="AR498" s="439"/>
      <c r="AS498" s="396"/>
      <c r="AT498" s="396"/>
      <c r="AU498" s="396">
        <f t="shared" si="197"/>
        <v>1</v>
      </c>
      <c r="AV498" s="396">
        <f t="shared" si="198"/>
        <v>0</v>
      </c>
      <c r="AY498" s="396"/>
      <c r="AZ498" s="396"/>
      <c r="BA498" s="397">
        <v>32</v>
      </c>
      <c r="BB498" s="397" t="s">
        <v>2013</v>
      </c>
      <c r="BC498" s="398" t="s">
        <v>1403</v>
      </c>
      <c r="BE498" s="303" t="s">
        <v>2345</v>
      </c>
      <c r="BG498" s="397">
        <v>89</v>
      </c>
      <c r="BH498" s="397" t="s">
        <v>763</v>
      </c>
      <c r="BI498" s="397" t="s">
        <v>557</v>
      </c>
      <c r="BJ498" s="397" t="s">
        <v>1388</v>
      </c>
      <c r="BK498" s="397" t="s">
        <v>1389</v>
      </c>
      <c r="BL498" s="397">
        <v>4.5</v>
      </c>
      <c r="BM498" s="397" t="s">
        <v>1395</v>
      </c>
      <c r="BN498" s="397">
        <v>25</v>
      </c>
      <c r="BO498" s="397" t="s">
        <v>347</v>
      </c>
      <c r="BP498" s="398" t="s">
        <v>1406</v>
      </c>
      <c r="BQ498" s="397" t="s">
        <v>1331</v>
      </c>
      <c r="BR498" s="397" t="s">
        <v>764</v>
      </c>
      <c r="BS498" s="397" t="s">
        <v>538</v>
      </c>
      <c r="BT498" s="397" t="s">
        <v>1990</v>
      </c>
      <c r="BU498" s="397"/>
      <c r="BV498" s="397"/>
      <c r="BW498" s="399">
        <v>37635</v>
      </c>
      <c r="BX498" s="399"/>
      <c r="BY498" s="398" t="s">
        <v>451</v>
      </c>
      <c r="BZ498" s="397">
        <v>0.25</v>
      </c>
      <c r="CA498" s="397" t="s">
        <v>1396</v>
      </c>
      <c r="CB498" s="397" t="s">
        <v>2469</v>
      </c>
      <c r="CD498" s="400" t="s">
        <v>2044</v>
      </c>
      <c r="CE498" s="397">
        <v>1609</v>
      </c>
      <c r="CF498" s="397" t="s">
        <v>766</v>
      </c>
      <c r="CG498" s="401">
        <v>37635</v>
      </c>
      <c r="CH498" s="402"/>
      <c r="CK498" s="397" t="s">
        <v>2042</v>
      </c>
      <c r="CL498" s="397">
        <v>190</v>
      </c>
      <c r="CM498" s="397" t="s">
        <v>1396</v>
      </c>
      <c r="CP498" s="397" t="s">
        <v>2044</v>
      </c>
      <c r="CQ498" s="397">
        <v>98</v>
      </c>
      <c r="DR498" s="385"/>
    </row>
    <row r="499" spans="1:122" s="372" customFormat="1" x14ac:dyDescent="0.2">
      <c r="A499" s="384" t="str">
        <f t="shared" si="189"/>
        <v>Endicott</v>
      </c>
      <c r="B499" s="384" t="str">
        <f t="shared" si="182"/>
        <v>cis-1,2-Dichloroethylene</v>
      </c>
      <c r="C499" s="385" t="s">
        <v>2587</v>
      </c>
      <c r="D499" s="385" t="str">
        <f t="shared" si="181"/>
        <v>LS</v>
      </c>
      <c r="E499" s="384" t="s">
        <v>372</v>
      </c>
      <c r="F499" s="386" t="str">
        <f t="shared" si="195"/>
        <v>Residential 012</v>
      </c>
      <c r="G499" s="384" t="str">
        <f t="shared" si="190"/>
        <v>residential</v>
      </c>
      <c r="H499" s="384" t="str">
        <f t="shared" si="191"/>
        <v>Basement - full</v>
      </c>
      <c r="I499" s="385"/>
      <c r="J499" s="385"/>
      <c r="K499" s="385"/>
      <c r="L499" s="384"/>
      <c r="M499" s="385" t="str">
        <f t="shared" si="183"/>
        <v>Y</v>
      </c>
      <c r="N499" s="385" t="str">
        <f t="shared" si="192"/>
        <v>Y</v>
      </c>
      <c r="O499" s="385" t="str">
        <f t="shared" si="187"/>
        <v>Y</v>
      </c>
      <c r="P499" s="384"/>
      <c r="Q499" s="384"/>
      <c r="R499" s="384"/>
      <c r="S499" s="384"/>
      <c r="T499" s="384"/>
      <c r="U499" s="384"/>
      <c r="V499" s="384"/>
      <c r="W499" s="384"/>
      <c r="X499" s="384"/>
      <c r="Y499" s="385" t="str">
        <f t="shared" si="184"/>
        <v>Y</v>
      </c>
      <c r="Z499" s="385" t="str">
        <f t="shared" si="193"/>
        <v>Y</v>
      </c>
      <c r="AA499" s="385" t="str">
        <f t="shared" si="188"/>
        <v>Y</v>
      </c>
      <c r="AC499" s="389">
        <v>440</v>
      </c>
      <c r="AD499" s="390">
        <v>2.5000000000000001E-3</v>
      </c>
      <c r="AE499" s="385">
        <v>1</v>
      </c>
      <c r="AF499" s="385">
        <v>0</v>
      </c>
      <c r="AG499" s="391"/>
      <c r="AI499" s="392"/>
      <c r="AJ499" s="394">
        <f t="shared" si="185"/>
        <v>440</v>
      </c>
      <c r="AK499" s="394"/>
      <c r="AL499" s="394"/>
      <c r="AM499" s="394">
        <f t="shared" si="196"/>
        <v>1.1000000000000001</v>
      </c>
      <c r="AN499" s="372" t="str">
        <f t="shared" si="194"/>
        <v/>
      </c>
      <c r="AO499" s="390"/>
      <c r="AP499" s="390">
        <f t="shared" si="186"/>
        <v>2.5000000000000001E-3</v>
      </c>
      <c r="AQ499" s="439"/>
      <c r="AR499" s="439"/>
      <c r="AS499" s="396"/>
      <c r="AT499" s="396"/>
      <c r="AU499" s="396">
        <f t="shared" si="197"/>
        <v>1</v>
      </c>
      <c r="AV499" s="396">
        <f t="shared" si="198"/>
        <v>0</v>
      </c>
      <c r="AY499" s="396"/>
      <c r="AZ499" s="396"/>
      <c r="BA499" s="397">
        <v>32</v>
      </c>
      <c r="BB499" s="397" t="s">
        <v>2013</v>
      </c>
      <c r="BC499" s="398" t="s">
        <v>1403</v>
      </c>
      <c r="BE499" s="303" t="s">
        <v>2345</v>
      </c>
      <c r="BG499" s="397">
        <v>89</v>
      </c>
      <c r="BH499" s="397" t="s">
        <v>763</v>
      </c>
      <c r="BI499" s="397" t="s">
        <v>557</v>
      </c>
      <c r="BJ499" s="397" t="s">
        <v>1388</v>
      </c>
      <c r="BK499" s="397" t="s">
        <v>1389</v>
      </c>
      <c r="BL499" s="397">
        <v>4.5</v>
      </c>
      <c r="BM499" s="397" t="s">
        <v>1395</v>
      </c>
      <c r="BN499" s="397">
        <v>25</v>
      </c>
      <c r="BO499" s="397" t="s">
        <v>347</v>
      </c>
      <c r="BP499" s="398" t="s">
        <v>1406</v>
      </c>
      <c r="BQ499" s="397" t="s">
        <v>1331</v>
      </c>
      <c r="BR499" s="397" t="s">
        <v>764</v>
      </c>
      <c r="BS499" s="397" t="s">
        <v>1400</v>
      </c>
      <c r="BT499" s="397" t="s">
        <v>1990</v>
      </c>
      <c r="BU499" s="397"/>
      <c r="BV499" s="397"/>
      <c r="BW499" s="399">
        <v>37635</v>
      </c>
      <c r="BX499" s="399"/>
      <c r="BY499" s="398" t="s">
        <v>451</v>
      </c>
      <c r="BZ499" s="397">
        <v>1.1000000000000001</v>
      </c>
      <c r="CA499" s="397" t="s">
        <v>1396</v>
      </c>
      <c r="CB499" s="397" t="s">
        <v>2469</v>
      </c>
      <c r="CD499" s="400" t="s">
        <v>2044</v>
      </c>
      <c r="CE499" s="397">
        <v>1594</v>
      </c>
      <c r="CF499" s="397" t="s">
        <v>765</v>
      </c>
      <c r="CG499" s="401">
        <v>37635</v>
      </c>
      <c r="CH499" s="402"/>
      <c r="CK499" s="397" t="s">
        <v>2042</v>
      </c>
      <c r="CL499" s="397">
        <v>440</v>
      </c>
      <c r="CM499" s="397" t="s">
        <v>1396</v>
      </c>
      <c r="CP499" s="397" t="s">
        <v>2044</v>
      </c>
      <c r="CQ499" s="397">
        <v>91</v>
      </c>
      <c r="DR499" s="385"/>
    </row>
    <row r="500" spans="1:122" s="372" customFormat="1" x14ac:dyDescent="0.2">
      <c r="A500" s="384" t="str">
        <f t="shared" si="189"/>
        <v>Endicott</v>
      </c>
      <c r="B500" s="384" t="str">
        <f t="shared" si="182"/>
        <v>cis-1,2-Dichloroethylene</v>
      </c>
      <c r="C500" s="385" t="s">
        <v>2587</v>
      </c>
      <c r="D500" s="385" t="str">
        <f t="shared" si="181"/>
        <v>LS</v>
      </c>
      <c r="E500" s="384" t="s">
        <v>372</v>
      </c>
      <c r="F500" s="386" t="str">
        <f t="shared" si="195"/>
        <v>Residential 012</v>
      </c>
      <c r="G500" s="384" t="str">
        <f t="shared" si="190"/>
        <v>residential</v>
      </c>
      <c r="H500" s="384" t="str">
        <f t="shared" si="191"/>
        <v>Basement - full</v>
      </c>
      <c r="I500" s="385"/>
      <c r="J500" s="385"/>
      <c r="K500" s="385"/>
      <c r="L500" s="384"/>
      <c r="M500" s="385" t="str">
        <f t="shared" si="183"/>
        <v>Y</v>
      </c>
      <c r="N500" s="385" t="str">
        <f t="shared" si="192"/>
        <v>Y</v>
      </c>
      <c r="O500" s="385" t="str">
        <f t="shared" si="187"/>
        <v>Y</v>
      </c>
      <c r="P500" s="384"/>
      <c r="Q500" s="384"/>
      <c r="R500" s="384"/>
      <c r="S500" s="384"/>
      <c r="T500" s="384"/>
      <c r="U500" s="384"/>
      <c r="V500" s="384"/>
      <c r="W500" s="384"/>
      <c r="X500" s="384"/>
      <c r="Y500" s="385" t="str">
        <f t="shared" si="184"/>
        <v>Y</v>
      </c>
      <c r="Z500" s="385" t="str">
        <f t="shared" si="193"/>
        <v>Y</v>
      </c>
      <c r="AA500" s="385" t="str">
        <f t="shared" si="188"/>
        <v>Y</v>
      </c>
      <c r="AC500" s="389">
        <v>480</v>
      </c>
      <c r="AD500" s="390">
        <v>2.2916666666666667E-3</v>
      </c>
      <c r="AE500" s="385">
        <v>1</v>
      </c>
      <c r="AF500" s="385">
        <v>0</v>
      </c>
      <c r="AG500" s="391"/>
      <c r="AI500" s="392"/>
      <c r="AJ500" s="394">
        <f t="shared" si="185"/>
        <v>480</v>
      </c>
      <c r="AK500" s="394"/>
      <c r="AL500" s="394"/>
      <c r="AM500" s="394">
        <f t="shared" si="196"/>
        <v>1.1000000000000001</v>
      </c>
      <c r="AN500" s="372" t="str">
        <f t="shared" si="194"/>
        <v/>
      </c>
      <c r="AO500" s="390"/>
      <c r="AP500" s="390">
        <f t="shared" si="186"/>
        <v>2.2916666666666667E-3</v>
      </c>
      <c r="AQ500" s="439"/>
      <c r="AR500" s="439"/>
      <c r="AS500" s="396"/>
      <c r="AT500" s="396"/>
      <c r="AU500" s="396">
        <f t="shared" si="197"/>
        <v>1</v>
      </c>
      <c r="AV500" s="396">
        <f t="shared" si="198"/>
        <v>0</v>
      </c>
      <c r="AY500" s="396"/>
      <c r="AZ500" s="396"/>
      <c r="BA500" s="397">
        <v>32</v>
      </c>
      <c r="BB500" s="397" t="s">
        <v>2013</v>
      </c>
      <c r="BC500" s="398" t="s">
        <v>1403</v>
      </c>
      <c r="BE500" s="303" t="s">
        <v>2345</v>
      </c>
      <c r="BG500" s="397">
        <v>89</v>
      </c>
      <c r="BH500" s="397" t="s">
        <v>763</v>
      </c>
      <c r="BI500" s="397" t="s">
        <v>557</v>
      </c>
      <c r="BJ500" s="397" t="s">
        <v>1388</v>
      </c>
      <c r="BK500" s="397" t="s">
        <v>1389</v>
      </c>
      <c r="BL500" s="397">
        <v>4.5</v>
      </c>
      <c r="BM500" s="397" t="s">
        <v>1395</v>
      </c>
      <c r="BN500" s="397">
        <v>25</v>
      </c>
      <c r="BO500" s="397" t="s">
        <v>347</v>
      </c>
      <c r="BP500" s="398" t="s">
        <v>1406</v>
      </c>
      <c r="BQ500" s="397" t="s">
        <v>1331</v>
      </c>
      <c r="BR500" s="397" t="s">
        <v>764</v>
      </c>
      <c r="BS500" s="397" t="s">
        <v>1400</v>
      </c>
      <c r="BT500" s="397" t="s">
        <v>1990</v>
      </c>
      <c r="BU500" s="397"/>
      <c r="BV500" s="397"/>
      <c r="BW500" s="399">
        <v>37635</v>
      </c>
      <c r="BX500" s="399"/>
      <c r="BY500" s="398" t="s">
        <v>451</v>
      </c>
      <c r="BZ500" s="397">
        <v>1.1000000000000001</v>
      </c>
      <c r="CA500" s="397" t="s">
        <v>1396</v>
      </c>
      <c r="CB500" s="397" t="s">
        <v>2469</v>
      </c>
      <c r="CD500" s="400" t="s">
        <v>2044</v>
      </c>
      <c r="CE500" s="397">
        <v>1605</v>
      </c>
      <c r="CF500" s="397" t="s">
        <v>766</v>
      </c>
      <c r="CG500" s="401">
        <v>37635</v>
      </c>
      <c r="CH500" s="402"/>
      <c r="CK500" s="397" t="s">
        <v>2042</v>
      </c>
      <c r="CL500" s="397">
        <v>480</v>
      </c>
      <c r="CM500" s="397" t="s">
        <v>1396</v>
      </c>
      <c r="CP500" s="397" t="s">
        <v>2044</v>
      </c>
      <c r="CQ500" s="397">
        <v>96</v>
      </c>
      <c r="DR500" s="385"/>
    </row>
    <row r="501" spans="1:122" s="372" customFormat="1" x14ac:dyDescent="0.2">
      <c r="A501" s="384" t="str">
        <f t="shared" si="189"/>
        <v>Endicott</v>
      </c>
      <c r="B501" s="384" t="str">
        <f t="shared" si="182"/>
        <v>Trichloroethylene</v>
      </c>
      <c r="C501" s="385" t="s">
        <v>2587</v>
      </c>
      <c r="D501" s="385" t="str">
        <f t="shared" si="181"/>
        <v>LS</v>
      </c>
      <c r="E501" s="384" t="s">
        <v>372</v>
      </c>
      <c r="F501" s="386" t="str">
        <f t="shared" si="195"/>
        <v>Residential 012</v>
      </c>
      <c r="G501" s="384" t="str">
        <f t="shared" si="190"/>
        <v>residential</v>
      </c>
      <c r="H501" s="384" t="str">
        <f t="shared" si="191"/>
        <v>Basement - full</v>
      </c>
      <c r="I501" s="385"/>
      <c r="J501" s="385"/>
      <c r="K501" s="385"/>
      <c r="L501" s="384"/>
      <c r="M501" s="385" t="str">
        <f t="shared" si="183"/>
        <v>Y</v>
      </c>
      <c r="N501" s="385" t="str">
        <f t="shared" si="192"/>
        <v>Y</v>
      </c>
      <c r="O501" s="385" t="str">
        <f t="shared" si="187"/>
        <v>Y</v>
      </c>
      <c r="P501" s="384"/>
      <c r="Q501" s="384"/>
      <c r="R501" s="384"/>
      <c r="S501" s="384"/>
      <c r="T501" s="384"/>
      <c r="U501" s="384"/>
      <c r="V501" s="384"/>
      <c r="W501" s="384"/>
      <c r="X501" s="384"/>
      <c r="Y501" s="385" t="str">
        <f t="shared" si="184"/>
        <v>Y</v>
      </c>
      <c r="Z501" s="385" t="str">
        <f t="shared" si="193"/>
        <v>Y</v>
      </c>
      <c r="AA501" s="385" t="str">
        <f t="shared" si="188"/>
        <v>Y</v>
      </c>
      <c r="AC501" s="389">
        <v>9200</v>
      </c>
      <c r="AD501" s="390">
        <v>2.1739130434782609E-3</v>
      </c>
      <c r="AE501" s="385">
        <v>1</v>
      </c>
      <c r="AF501" s="385">
        <v>0</v>
      </c>
      <c r="AG501" s="391"/>
      <c r="AI501" s="392"/>
      <c r="AJ501" s="394">
        <f t="shared" si="185"/>
        <v>9200</v>
      </c>
      <c r="AK501" s="394"/>
      <c r="AL501" s="394"/>
      <c r="AM501" s="394">
        <f t="shared" si="196"/>
        <v>20</v>
      </c>
      <c r="AN501" s="372">
        <f t="shared" si="194"/>
        <v>0.5</v>
      </c>
      <c r="AO501" s="390"/>
      <c r="AP501" s="390">
        <f t="shared" si="186"/>
        <v>2.1739130434782609E-3</v>
      </c>
      <c r="AQ501" s="439"/>
      <c r="AR501" s="439"/>
      <c r="AS501" s="396"/>
      <c r="AT501" s="396"/>
      <c r="AU501" s="396">
        <f t="shared" si="197"/>
        <v>1</v>
      </c>
      <c r="AV501" s="396">
        <f t="shared" si="198"/>
        <v>0</v>
      </c>
      <c r="AY501" s="396"/>
      <c r="AZ501" s="396"/>
      <c r="BA501" s="397">
        <v>32</v>
      </c>
      <c r="BB501" s="397" t="s">
        <v>2013</v>
      </c>
      <c r="BC501" s="398" t="s">
        <v>1403</v>
      </c>
      <c r="BE501" s="303" t="s">
        <v>2345</v>
      </c>
      <c r="BG501" s="397">
        <v>89</v>
      </c>
      <c r="BH501" s="397" t="s">
        <v>763</v>
      </c>
      <c r="BI501" s="397" t="s">
        <v>557</v>
      </c>
      <c r="BJ501" s="397" t="s">
        <v>1388</v>
      </c>
      <c r="BK501" s="397" t="s">
        <v>1389</v>
      </c>
      <c r="BL501" s="397">
        <v>4.5</v>
      </c>
      <c r="BM501" s="397" t="s">
        <v>1395</v>
      </c>
      <c r="BN501" s="397">
        <v>25</v>
      </c>
      <c r="BO501" s="397" t="s">
        <v>347</v>
      </c>
      <c r="BP501" s="398" t="s">
        <v>1406</v>
      </c>
      <c r="BQ501" s="397" t="s">
        <v>1331</v>
      </c>
      <c r="BR501" s="397" t="s">
        <v>764</v>
      </c>
      <c r="BS501" s="397" t="s">
        <v>1393</v>
      </c>
      <c r="BT501" s="397" t="s">
        <v>1990</v>
      </c>
      <c r="BU501" s="397"/>
      <c r="BV501" s="397"/>
      <c r="BW501" s="399">
        <v>37635</v>
      </c>
      <c r="BX501" s="399"/>
      <c r="BY501" s="398" t="s">
        <v>451</v>
      </c>
      <c r="BZ501" s="397">
        <v>20</v>
      </c>
      <c r="CA501" s="397" t="s">
        <v>1396</v>
      </c>
      <c r="CB501" s="397" t="s">
        <v>2469</v>
      </c>
      <c r="CD501" s="400" t="s">
        <v>2044</v>
      </c>
      <c r="CE501" s="397">
        <v>1593</v>
      </c>
      <c r="CF501" s="397" t="s">
        <v>765</v>
      </c>
      <c r="CG501" s="401">
        <v>37635</v>
      </c>
      <c r="CH501" s="402"/>
      <c r="CK501" s="397" t="s">
        <v>2042</v>
      </c>
      <c r="CL501" s="397">
        <v>9200</v>
      </c>
      <c r="CM501" s="397" t="s">
        <v>1396</v>
      </c>
      <c r="CP501" s="397" t="s">
        <v>2044</v>
      </c>
      <c r="CQ501" s="397">
        <v>90</v>
      </c>
      <c r="DR501" s="385"/>
    </row>
    <row r="502" spans="1:122" s="372" customFormat="1" x14ac:dyDescent="0.2">
      <c r="A502" s="384" t="str">
        <f t="shared" si="189"/>
        <v>Endicott</v>
      </c>
      <c r="B502" s="384" t="str">
        <f t="shared" si="182"/>
        <v>Trichloroethylene</v>
      </c>
      <c r="C502" s="385" t="s">
        <v>2587</v>
      </c>
      <c r="D502" s="385" t="str">
        <f t="shared" si="181"/>
        <v>LS</v>
      </c>
      <c r="E502" s="384" t="s">
        <v>372</v>
      </c>
      <c r="F502" s="386" t="str">
        <f t="shared" si="195"/>
        <v>Residential 012</v>
      </c>
      <c r="G502" s="384" t="str">
        <f t="shared" si="190"/>
        <v>residential</v>
      </c>
      <c r="H502" s="384" t="str">
        <f t="shared" si="191"/>
        <v>Basement - full</v>
      </c>
      <c r="I502" s="385"/>
      <c r="J502" s="385"/>
      <c r="K502" s="385"/>
      <c r="L502" s="384"/>
      <c r="M502" s="385" t="str">
        <f t="shared" si="183"/>
        <v>Y</v>
      </c>
      <c r="N502" s="385" t="str">
        <f t="shared" si="192"/>
        <v>Y</v>
      </c>
      <c r="O502" s="385" t="str">
        <f t="shared" si="187"/>
        <v>Y</v>
      </c>
      <c r="P502" s="384"/>
      <c r="Q502" s="384"/>
      <c r="R502" s="384"/>
      <c r="S502" s="384"/>
      <c r="T502" s="384"/>
      <c r="U502" s="384"/>
      <c r="V502" s="384"/>
      <c r="W502" s="384"/>
      <c r="X502" s="384"/>
      <c r="Y502" s="385" t="str">
        <f t="shared" si="184"/>
        <v>Y</v>
      </c>
      <c r="Z502" s="385" t="str">
        <f t="shared" si="193"/>
        <v>Y</v>
      </c>
      <c r="AA502" s="385" t="str">
        <f t="shared" si="188"/>
        <v>Y</v>
      </c>
      <c r="AC502" s="389">
        <v>10000</v>
      </c>
      <c r="AD502" s="390">
        <v>2E-3</v>
      </c>
      <c r="AE502" s="385">
        <v>1</v>
      </c>
      <c r="AF502" s="385">
        <v>0</v>
      </c>
      <c r="AG502" s="391"/>
      <c r="AI502" s="392"/>
      <c r="AJ502" s="394">
        <f t="shared" si="185"/>
        <v>10000</v>
      </c>
      <c r="AK502" s="394"/>
      <c r="AL502" s="394"/>
      <c r="AM502" s="394">
        <f t="shared" si="196"/>
        <v>20</v>
      </c>
      <c r="AN502" s="372">
        <f t="shared" si="194"/>
        <v>0.5</v>
      </c>
      <c r="AO502" s="390"/>
      <c r="AP502" s="390">
        <f t="shared" si="186"/>
        <v>2E-3</v>
      </c>
      <c r="AQ502" s="439"/>
      <c r="AR502" s="439"/>
      <c r="AS502" s="396"/>
      <c r="AT502" s="396"/>
      <c r="AU502" s="396">
        <f t="shared" si="197"/>
        <v>1</v>
      </c>
      <c r="AV502" s="396">
        <f t="shared" si="198"/>
        <v>0</v>
      </c>
      <c r="AY502" s="396"/>
      <c r="AZ502" s="396"/>
      <c r="BA502" s="397">
        <v>32</v>
      </c>
      <c r="BB502" s="397" t="s">
        <v>2013</v>
      </c>
      <c r="BC502" s="398" t="s">
        <v>1403</v>
      </c>
      <c r="BE502" s="303" t="s">
        <v>2345</v>
      </c>
      <c r="BG502" s="397">
        <v>89</v>
      </c>
      <c r="BH502" s="397" t="s">
        <v>763</v>
      </c>
      <c r="BI502" s="397" t="s">
        <v>557</v>
      </c>
      <c r="BJ502" s="397" t="s">
        <v>1388</v>
      </c>
      <c r="BK502" s="397" t="s">
        <v>1389</v>
      </c>
      <c r="BL502" s="397">
        <v>4.5</v>
      </c>
      <c r="BM502" s="397" t="s">
        <v>1395</v>
      </c>
      <c r="BN502" s="397">
        <v>25</v>
      </c>
      <c r="BO502" s="397" t="s">
        <v>347</v>
      </c>
      <c r="BP502" s="398" t="s">
        <v>1406</v>
      </c>
      <c r="BQ502" s="397" t="s">
        <v>1331</v>
      </c>
      <c r="BR502" s="397" t="s">
        <v>764</v>
      </c>
      <c r="BS502" s="397" t="s">
        <v>1393</v>
      </c>
      <c r="BT502" s="397" t="s">
        <v>1990</v>
      </c>
      <c r="BU502" s="397"/>
      <c r="BV502" s="397"/>
      <c r="BW502" s="399">
        <v>37635</v>
      </c>
      <c r="BX502" s="399"/>
      <c r="BY502" s="398" t="s">
        <v>451</v>
      </c>
      <c r="BZ502" s="397">
        <v>20</v>
      </c>
      <c r="CA502" s="397" t="s">
        <v>1396</v>
      </c>
      <c r="CB502" s="397" t="s">
        <v>2469</v>
      </c>
      <c r="CD502" s="400" t="s">
        <v>2044</v>
      </c>
      <c r="CE502" s="397">
        <v>1604</v>
      </c>
      <c r="CF502" s="397" t="s">
        <v>766</v>
      </c>
      <c r="CG502" s="401">
        <v>37635</v>
      </c>
      <c r="CH502" s="402"/>
      <c r="CK502" s="397" t="s">
        <v>2042</v>
      </c>
      <c r="CL502" s="397">
        <v>10000</v>
      </c>
      <c r="CM502" s="397" t="s">
        <v>1396</v>
      </c>
      <c r="CP502" s="397" t="s">
        <v>2044</v>
      </c>
      <c r="CQ502" s="397">
        <v>95</v>
      </c>
      <c r="DR502" s="385"/>
    </row>
    <row r="503" spans="1:122" s="39" customFormat="1" hidden="1" x14ac:dyDescent="0.2">
      <c r="A503" s="44" t="str">
        <f t="shared" si="189"/>
        <v>Endicott</v>
      </c>
      <c r="B503" s="44" t="str">
        <f t="shared" si="182"/>
        <v>1,1,1-Trichloroethane</v>
      </c>
      <c r="C503" s="38" t="s">
        <v>2587</v>
      </c>
      <c r="D503" s="38" t="str">
        <f t="shared" si="181"/>
        <v>LS</v>
      </c>
      <c r="E503" s="44" t="s">
        <v>372</v>
      </c>
      <c r="F503" s="155" t="str">
        <f t="shared" si="195"/>
        <v>Residential 013</v>
      </c>
      <c r="G503" s="44" t="str">
        <f t="shared" si="190"/>
        <v>residential</v>
      </c>
      <c r="H503" s="44" t="str">
        <f t="shared" si="191"/>
        <v>Basement</v>
      </c>
      <c r="I503" s="38"/>
      <c r="J503" s="38"/>
      <c r="K503" s="38"/>
      <c r="L503" s="44"/>
      <c r="M503" s="38" t="str">
        <f t="shared" si="183"/>
        <v>Y</v>
      </c>
      <c r="N503" s="38" t="str">
        <f t="shared" si="192"/>
        <v>n</v>
      </c>
      <c r="O503" s="38" t="s">
        <v>541</v>
      </c>
      <c r="P503" s="44" t="s">
        <v>310</v>
      </c>
      <c r="Q503" s="44"/>
      <c r="R503" s="44"/>
      <c r="S503" s="44"/>
      <c r="T503" s="44"/>
      <c r="U503" s="44"/>
      <c r="V503" s="44"/>
      <c r="W503" s="44"/>
      <c r="X503" s="44"/>
      <c r="Y503" s="38" t="str">
        <f t="shared" si="184"/>
        <v>Y</v>
      </c>
      <c r="Z503" s="38" t="str">
        <f t="shared" si="193"/>
        <v>n</v>
      </c>
      <c r="AA503" s="38" t="s">
        <v>541</v>
      </c>
      <c r="AC503" s="59">
        <v>6.7</v>
      </c>
      <c r="AD503" s="204">
        <v>2.9850746268656716E-2</v>
      </c>
      <c r="AE503" s="38">
        <v>1</v>
      </c>
      <c r="AF503" s="38">
        <v>0</v>
      </c>
      <c r="AG503" s="125"/>
      <c r="AI503" s="123"/>
      <c r="AJ503" s="40">
        <f t="shared" si="185"/>
        <v>6.7</v>
      </c>
      <c r="AK503" s="40"/>
      <c r="AL503" s="40"/>
      <c r="AM503" s="40">
        <f t="shared" si="196"/>
        <v>0.2</v>
      </c>
      <c r="AN503" s="39">
        <f t="shared" si="194"/>
        <v>3.1</v>
      </c>
      <c r="AO503" s="204"/>
      <c r="AP503" s="204">
        <f t="shared" si="186"/>
        <v>2.9850746268656716E-2</v>
      </c>
      <c r="AQ503" s="45"/>
      <c r="AR503" s="45"/>
      <c r="AS503" s="115"/>
      <c r="AT503" s="115"/>
      <c r="AU503" s="115">
        <f t="shared" si="197"/>
        <v>1</v>
      </c>
      <c r="AV503" s="115">
        <f t="shared" si="198"/>
        <v>0</v>
      </c>
      <c r="AY503" s="115"/>
      <c r="AZ503" s="115"/>
      <c r="BA503" s="43">
        <v>32</v>
      </c>
      <c r="BB503" s="43" t="s">
        <v>2013</v>
      </c>
      <c r="BC503" s="48" t="s">
        <v>1403</v>
      </c>
      <c r="BE503" s="37" t="s">
        <v>2345</v>
      </c>
      <c r="BG503" s="43">
        <v>325</v>
      </c>
      <c r="BH503" s="43" t="s">
        <v>1000</v>
      </c>
      <c r="BJ503" s="43" t="s">
        <v>1388</v>
      </c>
      <c r="BK503" s="43" t="s">
        <v>573</v>
      </c>
      <c r="BP503" s="48" t="s">
        <v>1406</v>
      </c>
      <c r="BQ503" s="43" t="s">
        <v>1001</v>
      </c>
      <c r="BR503" s="43" t="s">
        <v>822</v>
      </c>
      <c r="BS503" s="43" t="s">
        <v>558</v>
      </c>
      <c r="BT503" s="43" t="s">
        <v>1990</v>
      </c>
      <c r="BU503" s="43"/>
      <c r="BV503" s="43"/>
      <c r="BW503" s="243">
        <v>37666</v>
      </c>
      <c r="BX503" s="243"/>
      <c r="BY503" s="48" t="s">
        <v>451</v>
      </c>
      <c r="BZ503" s="43">
        <v>0.2</v>
      </c>
      <c r="CA503" s="43" t="s">
        <v>1396</v>
      </c>
      <c r="CD503" s="124" t="s">
        <v>1397</v>
      </c>
      <c r="CE503" s="43">
        <v>4950</v>
      </c>
      <c r="CF503" s="43" t="s">
        <v>1990</v>
      </c>
      <c r="CG503" s="251">
        <v>37667</v>
      </c>
      <c r="CH503" s="126"/>
      <c r="CK503" s="39" t="s">
        <v>451</v>
      </c>
      <c r="CL503" s="43">
        <v>6.7</v>
      </c>
      <c r="CM503" s="43" t="s">
        <v>1396</v>
      </c>
      <c r="CP503" s="43" t="s">
        <v>1397</v>
      </c>
      <c r="CQ503" s="43">
        <v>1646</v>
      </c>
      <c r="DR503" s="38"/>
    </row>
    <row r="504" spans="1:122" s="39" customFormat="1" hidden="1" x14ac:dyDescent="0.2">
      <c r="A504" s="44" t="str">
        <f t="shared" si="189"/>
        <v>Endicott</v>
      </c>
      <c r="B504" s="44" t="str">
        <f t="shared" si="182"/>
        <v>1,1,2-Trichloro-1,2,2-trifluoroethane</v>
      </c>
      <c r="C504" s="38" t="s">
        <v>2587</v>
      </c>
      <c r="D504" s="38" t="str">
        <f t="shared" si="181"/>
        <v>LS</v>
      </c>
      <c r="E504" s="44" t="s">
        <v>372</v>
      </c>
      <c r="F504" s="155" t="str">
        <f t="shared" si="195"/>
        <v>Residential 013</v>
      </c>
      <c r="G504" s="44" t="str">
        <f t="shared" si="190"/>
        <v>residential</v>
      </c>
      <c r="H504" s="44" t="str">
        <f t="shared" si="191"/>
        <v>Basement</v>
      </c>
      <c r="I504" s="38"/>
      <c r="J504" s="38"/>
      <c r="K504" s="38"/>
      <c r="L504" s="44"/>
      <c r="M504" s="38" t="str">
        <f t="shared" si="183"/>
        <v>Y</v>
      </c>
      <c r="N504" s="38" t="str">
        <f t="shared" si="192"/>
        <v>n</v>
      </c>
      <c r="O504" s="38" t="s">
        <v>541</v>
      </c>
      <c r="P504" s="44" t="s">
        <v>310</v>
      </c>
      <c r="Q504" s="44"/>
      <c r="R504" s="44"/>
      <c r="S504" s="44"/>
      <c r="T504" s="44"/>
      <c r="U504" s="44"/>
      <c r="V504" s="44"/>
      <c r="W504" s="44"/>
      <c r="X504" s="44"/>
      <c r="Y504" s="38" t="str">
        <f t="shared" si="184"/>
        <v>Y</v>
      </c>
      <c r="Z504" s="38" t="str">
        <f t="shared" si="193"/>
        <v>n</v>
      </c>
      <c r="AA504" s="38" t="s">
        <v>541</v>
      </c>
      <c r="AC504" s="59">
        <v>2.7</v>
      </c>
      <c r="AD504" s="204">
        <v>0.18148148148148147</v>
      </c>
      <c r="AE504" s="38">
        <v>1</v>
      </c>
      <c r="AF504" s="38">
        <v>0</v>
      </c>
      <c r="AG504" s="125"/>
      <c r="AI504" s="123"/>
      <c r="AJ504" s="40">
        <f t="shared" si="185"/>
        <v>2.7</v>
      </c>
      <c r="AK504" s="40"/>
      <c r="AL504" s="40"/>
      <c r="AM504" s="40">
        <f t="shared" si="196"/>
        <v>0.49</v>
      </c>
      <c r="AN504" s="39">
        <f t="shared" si="194"/>
        <v>1.8</v>
      </c>
      <c r="AO504" s="204"/>
      <c r="AP504" s="204">
        <f t="shared" si="186"/>
        <v>0.18148148148148147</v>
      </c>
      <c r="AQ504" s="45"/>
      <c r="AR504" s="45"/>
      <c r="AS504" s="115"/>
      <c r="AT504" s="115"/>
      <c r="AU504" s="115">
        <f t="shared" si="197"/>
        <v>1</v>
      </c>
      <c r="AV504" s="115">
        <f t="shared" si="198"/>
        <v>0</v>
      </c>
      <c r="AY504" s="115"/>
      <c r="AZ504" s="115"/>
      <c r="BA504" s="43">
        <v>32</v>
      </c>
      <c r="BB504" s="43" t="s">
        <v>2013</v>
      </c>
      <c r="BC504" s="48" t="s">
        <v>1403</v>
      </c>
      <c r="BE504" s="37" t="s">
        <v>2345</v>
      </c>
      <c r="BG504" s="43">
        <v>325</v>
      </c>
      <c r="BH504" s="43" t="s">
        <v>1000</v>
      </c>
      <c r="BJ504" s="43" t="s">
        <v>1388</v>
      </c>
      <c r="BK504" s="43" t="s">
        <v>573</v>
      </c>
      <c r="BP504" s="48" t="s">
        <v>1406</v>
      </c>
      <c r="BQ504" s="43" t="s">
        <v>1001</v>
      </c>
      <c r="BR504" s="43" t="s">
        <v>822</v>
      </c>
      <c r="BS504" s="43" t="s">
        <v>1132</v>
      </c>
      <c r="BT504" s="43" t="s">
        <v>1990</v>
      </c>
      <c r="BU504" s="43"/>
      <c r="BV504" s="43"/>
      <c r="BW504" s="243">
        <v>37666</v>
      </c>
      <c r="BX504" s="243"/>
      <c r="BY504" s="48" t="s">
        <v>451</v>
      </c>
      <c r="BZ504" s="43">
        <v>0.49</v>
      </c>
      <c r="CA504" s="43" t="s">
        <v>1396</v>
      </c>
      <c r="CD504" s="124" t="s">
        <v>1397</v>
      </c>
      <c r="CE504" s="43">
        <v>4955</v>
      </c>
      <c r="CF504" s="43" t="s">
        <v>1990</v>
      </c>
      <c r="CG504" s="251">
        <v>37667</v>
      </c>
      <c r="CH504" s="126"/>
      <c r="CK504" s="39" t="s">
        <v>451</v>
      </c>
      <c r="CL504" s="43">
        <v>2.7</v>
      </c>
      <c r="CM504" s="43" t="s">
        <v>1396</v>
      </c>
      <c r="CP504" s="43" t="s">
        <v>1397</v>
      </c>
      <c r="CQ504" s="43">
        <v>1734</v>
      </c>
      <c r="DR504" s="38"/>
    </row>
    <row r="505" spans="1:122" s="372" customFormat="1" x14ac:dyDescent="0.2">
      <c r="A505" s="384" t="str">
        <f t="shared" si="189"/>
        <v>Endicott</v>
      </c>
      <c r="B505" s="384" t="str">
        <f t="shared" si="182"/>
        <v>cis-1,2-Dichloroethylene</v>
      </c>
      <c r="C505" s="385" t="s">
        <v>2587</v>
      </c>
      <c r="D505" s="385" t="str">
        <f t="shared" si="181"/>
        <v>LS</v>
      </c>
      <c r="E505" s="384" t="s">
        <v>372</v>
      </c>
      <c r="F505" s="386" t="str">
        <f t="shared" si="195"/>
        <v>Residential 013</v>
      </c>
      <c r="G505" s="384" t="str">
        <f t="shared" si="190"/>
        <v>residential</v>
      </c>
      <c r="H505" s="384" t="str">
        <f t="shared" si="191"/>
        <v>Basement</v>
      </c>
      <c r="I505" s="385"/>
      <c r="J505" s="385"/>
      <c r="K505" s="385"/>
      <c r="L505" s="384"/>
      <c r="M505" s="385" t="str">
        <f t="shared" si="183"/>
        <v>Y</v>
      </c>
      <c r="N505" s="385" t="str">
        <f t="shared" si="192"/>
        <v>Y</v>
      </c>
      <c r="O505" s="385" t="str">
        <f>IF(AJ505="","",IF(M505="N","n","Y"))</f>
        <v>Y</v>
      </c>
      <c r="P505" s="384"/>
      <c r="Q505" s="384"/>
      <c r="R505" s="384"/>
      <c r="S505" s="384"/>
      <c r="T505" s="384"/>
      <c r="U505" s="384"/>
      <c r="V505" s="384"/>
      <c r="W505" s="384"/>
      <c r="X505" s="384"/>
      <c r="Y505" s="385" t="str">
        <f t="shared" si="184"/>
        <v>Y</v>
      </c>
      <c r="Z505" s="385" t="str">
        <f t="shared" si="193"/>
        <v>Y</v>
      </c>
      <c r="AA505" s="385" t="str">
        <f>IF(AM505="","",IF(Y505="N","n","Y"))</f>
        <v>Y</v>
      </c>
      <c r="AC505" s="389">
        <v>800</v>
      </c>
      <c r="AD505" s="390">
        <v>2.3749999999999999E-3</v>
      </c>
      <c r="AE505" s="385">
        <v>1</v>
      </c>
      <c r="AF505" s="385">
        <v>0</v>
      </c>
      <c r="AG505" s="391"/>
      <c r="AI505" s="392"/>
      <c r="AJ505" s="394">
        <f t="shared" si="185"/>
        <v>800</v>
      </c>
      <c r="AK505" s="394"/>
      <c r="AL505" s="394"/>
      <c r="AM505" s="394">
        <f t="shared" si="196"/>
        <v>1.9</v>
      </c>
      <c r="AN505" s="372" t="str">
        <f t="shared" si="194"/>
        <v/>
      </c>
      <c r="AO505" s="390"/>
      <c r="AP505" s="390">
        <f t="shared" si="186"/>
        <v>2.3749999999999999E-3</v>
      </c>
      <c r="AQ505" s="439"/>
      <c r="AR505" s="439"/>
      <c r="AS505" s="396"/>
      <c r="AT505" s="396"/>
      <c r="AU505" s="396">
        <f t="shared" si="197"/>
        <v>1</v>
      </c>
      <c r="AV505" s="396">
        <f t="shared" si="198"/>
        <v>0</v>
      </c>
      <c r="AY505" s="396"/>
      <c r="AZ505" s="396"/>
      <c r="BA505" s="397">
        <v>32</v>
      </c>
      <c r="BB505" s="397" t="s">
        <v>2013</v>
      </c>
      <c r="BC505" s="398" t="s">
        <v>1403</v>
      </c>
      <c r="BE505" s="303" t="s">
        <v>2345</v>
      </c>
      <c r="BG505" s="397">
        <v>325</v>
      </c>
      <c r="BH505" s="397" t="s">
        <v>1000</v>
      </c>
      <c r="BJ505" s="397" t="s">
        <v>1388</v>
      </c>
      <c r="BK505" s="397" t="s">
        <v>573</v>
      </c>
      <c r="BP505" s="398" t="s">
        <v>1406</v>
      </c>
      <c r="BQ505" s="397" t="s">
        <v>1001</v>
      </c>
      <c r="BR505" s="397" t="s">
        <v>822</v>
      </c>
      <c r="BS505" s="397" t="s">
        <v>1400</v>
      </c>
      <c r="BT505" s="397" t="s">
        <v>1990</v>
      </c>
      <c r="BU505" s="397"/>
      <c r="BV505" s="397"/>
      <c r="BW505" s="399">
        <v>37666</v>
      </c>
      <c r="BX505" s="399"/>
      <c r="BY505" s="398" t="s">
        <v>451</v>
      </c>
      <c r="BZ505" s="397">
        <v>1.9</v>
      </c>
      <c r="CA505" s="397" t="s">
        <v>1396</v>
      </c>
      <c r="CD505" s="400" t="s">
        <v>1397</v>
      </c>
      <c r="CE505" s="397">
        <v>4953</v>
      </c>
      <c r="CF505" s="397" t="s">
        <v>1990</v>
      </c>
      <c r="CG505" s="401">
        <v>37667</v>
      </c>
      <c r="CH505" s="402"/>
      <c r="CK505" s="372" t="s">
        <v>451</v>
      </c>
      <c r="CL505" s="397">
        <v>800</v>
      </c>
      <c r="CM505" s="397" t="s">
        <v>1396</v>
      </c>
      <c r="CP505" s="397" t="s">
        <v>1397</v>
      </c>
      <c r="CQ505" s="397">
        <v>1616</v>
      </c>
      <c r="DR505" s="385"/>
    </row>
    <row r="506" spans="1:122" s="39" customFormat="1" hidden="1" x14ac:dyDescent="0.2">
      <c r="A506" s="44" t="str">
        <f t="shared" si="189"/>
        <v>Endicott</v>
      </c>
      <c r="B506" s="44" t="str">
        <f t="shared" si="182"/>
        <v>1,1,2-Trichloro-1,2,2-trifluoroethane</v>
      </c>
      <c r="C506" s="38" t="s">
        <v>2587</v>
      </c>
      <c r="D506" s="38" t="str">
        <f t="shared" si="181"/>
        <v>LS</v>
      </c>
      <c r="E506" s="44" t="s">
        <v>372</v>
      </c>
      <c r="F506" s="155" t="str">
        <f t="shared" si="195"/>
        <v>Residential 014</v>
      </c>
      <c r="G506" s="44" t="str">
        <f t="shared" si="190"/>
        <v>residential</v>
      </c>
      <c r="H506" s="44" t="str">
        <f t="shared" si="191"/>
        <v>Basement</v>
      </c>
      <c r="I506" s="38"/>
      <c r="J506" s="38"/>
      <c r="K506" s="38"/>
      <c r="L506" s="44"/>
      <c r="M506" s="38" t="str">
        <f t="shared" si="183"/>
        <v>Y</v>
      </c>
      <c r="N506" s="38" t="str">
        <f t="shared" si="192"/>
        <v>n</v>
      </c>
      <c r="O506" s="38" t="str">
        <f>IF(AJ506="","",IF(M506="N","n","Y"))</f>
        <v>Y</v>
      </c>
      <c r="P506" s="44"/>
      <c r="Q506" s="44"/>
      <c r="R506" s="44"/>
      <c r="S506" s="44"/>
      <c r="T506" s="44"/>
      <c r="U506" s="44"/>
      <c r="V506" s="44"/>
      <c r="W506" s="44"/>
      <c r="X506" s="44"/>
      <c r="Y506" s="38" t="str">
        <f t="shared" si="184"/>
        <v>Y</v>
      </c>
      <c r="Z506" s="38" t="str">
        <f t="shared" si="193"/>
        <v>n</v>
      </c>
      <c r="AA506" s="38" t="str">
        <f>IF(AM506="","",IF(Y506="N","n","Y"))</f>
        <v>Y</v>
      </c>
      <c r="AC506" s="59">
        <v>1.8</v>
      </c>
      <c r="AD506" s="204">
        <v>0.38888888888888884</v>
      </c>
      <c r="AE506" s="38">
        <v>1</v>
      </c>
      <c r="AF506" s="38">
        <v>0</v>
      </c>
      <c r="AG506" s="125"/>
      <c r="AI506" s="123"/>
      <c r="AJ506" s="40">
        <f t="shared" si="185"/>
        <v>1.8</v>
      </c>
      <c r="AK506" s="40"/>
      <c r="AL506" s="40"/>
      <c r="AM506" s="40">
        <f t="shared" si="196"/>
        <v>0.7</v>
      </c>
      <c r="AN506" s="39">
        <f t="shared" si="194"/>
        <v>1.8</v>
      </c>
      <c r="AO506" s="204"/>
      <c r="AP506" s="204">
        <f t="shared" si="186"/>
        <v>0.38888888888888884</v>
      </c>
      <c r="AQ506" s="45"/>
      <c r="AR506" s="45"/>
      <c r="AS506" s="115"/>
      <c r="AT506" s="115"/>
      <c r="AU506" s="115">
        <f t="shared" si="197"/>
        <v>1</v>
      </c>
      <c r="AV506" s="115">
        <f t="shared" si="198"/>
        <v>0</v>
      </c>
      <c r="AY506" s="115"/>
      <c r="AZ506" s="115"/>
      <c r="BA506" s="43">
        <v>32</v>
      </c>
      <c r="BB506" s="43" t="s">
        <v>2013</v>
      </c>
      <c r="BC506" s="48" t="s">
        <v>1403</v>
      </c>
      <c r="BE506" s="37" t="s">
        <v>2345</v>
      </c>
      <c r="BG506" s="43">
        <v>326</v>
      </c>
      <c r="BH506" s="43" t="s">
        <v>724</v>
      </c>
      <c r="BJ506" s="43" t="s">
        <v>1388</v>
      </c>
      <c r="BK506" s="43" t="s">
        <v>573</v>
      </c>
      <c r="BP506" s="48" t="s">
        <v>1406</v>
      </c>
      <c r="BQ506" s="43" t="s">
        <v>725</v>
      </c>
      <c r="BR506" s="43" t="s">
        <v>726</v>
      </c>
      <c r="BS506" s="43" t="s">
        <v>1132</v>
      </c>
      <c r="BT506" s="43" t="s">
        <v>727</v>
      </c>
      <c r="BU506" s="43"/>
      <c r="BV506" s="43"/>
      <c r="BW506" s="243">
        <v>37664</v>
      </c>
      <c r="BX506" s="243"/>
      <c r="BY506" s="48" t="s">
        <v>451</v>
      </c>
      <c r="BZ506" s="43">
        <v>0.7</v>
      </c>
      <c r="CA506" s="43" t="s">
        <v>1396</v>
      </c>
      <c r="CD506" s="124" t="s">
        <v>1397</v>
      </c>
      <c r="CE506" s="43">
        <v>5021</v>
      </c>
      <c r="CF506" s="43" t="s">
        <v>728</v>
      </c>
      <c r="CG506" s="251">
        <v>37664</v>
      </c>
      <c r="CH506" s="126"/>
      <c r="CK506" s="39" t="s">
        <v>451</v>
      </c>
      <c r="CL506" s="43">
        <v>1.8</v>
      </c>
      <c r="CM506" s="43" t="s">
        <v>1396</v>
      </c>
      <c r="CP506" s="43" t="s">
        <v>1397</v>
      </c>
      <c r="CQ506" s="43">
        <v>1735</v>
      </c>
      <c r="DR506" s="38"/>
    </row>
    <row r="507" spans="1:122" s="39" customFormat="1" hidden="1" x14ac:dyDescent="0.2">
      <c r="A507" s="44" t="str">
        <f t="shared" si="189"/>
        <v>Endicott</v>
      </c>
      <c r="B507" s="44" t="str">
        <f t="shared" si="182"/>
        <v>Tetrachloroethylene</v>
      </c>
      <c r="C507" s="38" t="s">
        <v>2587</v>
      </c>
      <c r="D507" s="38" t="str">
        <f t="shared" si="181"/>
        <v>LS</v>
      </c>
      <c r="E507" s="44" t="s">
        <v>372</v>
      </c>
      <c r="F507" s="155" t="str">
        <f t="shared" si="195"/>
        <v>Residential 014</v>
      </c>
      <c r="G507" s="44" t="str">
        <f t="shared" si="190"/>
        <v>residential</v>
      </c>
      <c r="H507" s="44" t="str">
        <f t="shared" si="191"/>
        <v>Basement</v>
      </c>
      <c r="I507" s="38"/>
      <c r="J507" s="38"/>
      <c r="K507" s="38"/>
      <c r="L507" s="44"/>
      <c r="M507" s="38" t="str">
        <f t="shared" si="183"/>
        <v>Y</v>
      </c>
      <c r="N507" s="38" t="str">
        <f t="shared" si="192"/>
        <v>n</v>
      </c>
      <c r="O507" s="38" t="str">
        <f>IF(AJ507="","",IF(M507="N","n","Y"))</f>
        <v>Y</v>
      </c>
      <c r="P507" s="44"/>
      <c r="Q507" s="44"/>
      <c r="R507" s="44"/>
      <c r="S507" s="44"/>
      <c r="T507" s="44"/>
      <c r="U507" s="44"/>
      <c r="V507" s="44"/>
      <c r="W507" s="44"/>
      <c r="X507" s="44"/>
      <c r="Y507" s="38" t="str">
        <f t="shared" si="184"/>
        <v>Y</v>
      </c>
      <c r="Z507" s="38" t="str">
        <f t="shared" si="193"/>
        <v>n</v>
      </c>
      <c r="AA507" s="38" t="str">
        <f>IF(AM507="","",IF(Y507="N","n","Y"))</f>
        <v>Y</v>
      </c>
      <c r="AC507" s="59">
        <v>1.2</v>
      </c>
      <c r="AD507" s="204">
        <v>0.21666666666666667</v>
      </c>
      <c r="AE507" s="38">
        <v>1</v>
      </c>
      <c r="AF507" s="38">
        <v>0</v>
      </c>
      <c r="AG507" s="125"/>
      <c r="AI507" s="123"/>
      <c r="AJ507" s="40">
        <f t="shared" si="185"/>
        <v>1.2</v>
      </c>
      <c r="AK507" s="40"/>
      <c r="AL507" s="40"/>
      <c r="AM507" s="40">
        <f t="shared" si="196"/>
        <v>0.26</v>
      </c>
      <c r="AN507" s="39">
        <f t="shared" si="194"/>
        <v>3.8</v>
      </c>
      <c r="AO507" s="204"/>
      <c r="AP507" s="204">
        <f t="shared" si="186"/>
        <v>0.21666666666666667</v>
      </c>
      <c r="AQ507" s="45"/>
      <c r="AR507" s="45"/>
      <c r="AS507" s="115"/>
      <c r="AT507" s="115"/>
      <c r="AU507" s="115">
        <f t="shared" si="197"/>
        <v>1</v>
      </c>
      <c r="AV507" s="115">
        <f t="shared" si="198"/>
        <v>0</v>
      </c>
      <c r="AY507" s="115"/>
      <c r="AZ507" s="115"/>
      <c r="BA507" s="43">
        <v>32</v>
      </c>
      <c r="BB507" s="43" t="s">
        <v>2013</v>
      </c>
      <c r="BC507" s="48" t="s">
        <v>1403</v>
      </c>
      <c r="BE507" s="37" t="s">
        <v>2345</v>
      </c>
      <c r="BG507" s="43">
        <v>326</v>
      </c>
      <c r="BH507" s="43" t="s">
        <v>724</v>
      </c>
      <c r="BJ507" s="43" t="s">
        <v>1388</v>
      </c>
      <c r="BK507" s="43" t="s">
        <v>573</v>
      </c>
      <c r="BP507" s="48" t="s">
        <v>1406</v>
      </c>
      <c r="BQ507" s="43" t="s">
        <v>725</v>
      </c>
      <c r="BR507" s="43" t="s">
        <v>726</v>
      </c>
      <c r="BS507" s="43" t="s">
        <v>2057</v>
      </c>
      <c r="BT507" s="43" t="s">
        <v>727</v>
      </c>
      <c r="BU507" s="43"/>
      <c r="BV507" s="43"/>
      <c r="BW507" s="243">
        <v>37664</v>
      </c>
      <c r="BX507" s="243"/>
      <c r="BY507" s="48" t="s">
        <v>451</v>
      </c>
      <c r="BZ507" s="43">
        <v>0.26</v>
      </c>
      <c r="CA507" s="43" t="s">
        <v>1396</v>
      </c>
      <c r="CD507" s="124" t="s">
        <v>1397</v>
      </c>
      <c r="CE507" s="43">
        <v>5023</v>
      </c>
      <c r="CF507" s="43" t="s">
        <v>728</v>
      </c>
      <c r="CG507" s="251">
        <v>37664</v>
      </c>
      <c r="CH507" s="126"/>
      <c r="CK507" s="39" t="s">
        <v>451</v>
      </c>
      <c r="CL507" s="43">
        <v>1.2</v>
      </c>
      <c r="CM507" s="43" t="s">
        <v>1396</v>
      </c>
      <c r="CP507" s="43" t="s">
        <v>1397</v>
      </c>
      <c r="CQ507" s="43">
        <v>1505</v>
      </c>
      <c r="DR507" s="38"/>
    </row>
    <row r="508" spans="1:122" s="39" customFormat="1" hidden="1" x14ac:dyDescent="0.2">
      <c r="A508" s="44" t="str">
        <f t="shared" si="189"/>
        <v>Endicott</v>
      </c>
      <c r="B508" s="44" t="str">
        <f t="shared" si="182"/>
        <v>1,1,1-Trichloroethane</v>
      </c>
      <c r="C508" s="38" t="s">
        <v>2587</v>
      </c>
      <c r="D508" s="38" t="str">
        <f t="shared" si="181"/>
        <v>LS</v>
      </c>
      <c r="E508" s="44" t="s">
        <v>372</v>
      </c>
      <c r="F508" s="155" t="str">
        <f t="shared" si="195"/>
        <v>Residential 015</v>
      </c>
      <c r="G508" s="44" t="str">
        <f t="shared" si="190"/>
        <v>residential</v>
      </c>
      <c r="H508" s="44" t="str">
        <f t="shared" si="191"/>
        <v>Basement - full</v>
      </c>
      <c r="I508" s="38"/>
      <c r="J508" s="38"/>
      <c r="K508" s="38"/>
      <c r="L508" s="44"/>
      <c r="M508" s="38" t="str">
        <f t="shared" si="183"/>
        <v>Y</v>
      </c>
      <c r="N508" s="38" t="str">
        <f t="shared" si="192"/>
        <v>n</v>
      </c>
      <c r="O508" s="38" t="s">
        <v>541</v>
      </c>
      <c r="P508" s="44" t="s">
        <v>310</v>
      </c>
      <c r="Q508" s="44"/>
      <c r="R508" s="44"/>
      <c r="S508" s="44"/>
      <c r="T508" s="44"/>
      <c r="U508" s="44"/>
      <c r="V508" s="44"/>
      <c r="W508" s="44"/>
      <c r="X508" s="44"/>
      <c r="Y508" s="38" t="str">
        <f t="shared" si="184"/>
        <v>Y</v>
      </c>
      <c r="Z508" s="38" t="str">
        <f t="shared" si="193"/>
        <v>n</v>
      </c>
      <c r="AA508" s="38" t="s">
        <v>541</v>
      </c>
      <c r="AC508" s="59">
        <v>2.5</v>
      </c>
      <c r="AD508" s="204">
        <v>0.88000000000000012</v>
      </c>
      <c r="AE508" s="38">
        <v>1</v>
      </c>
      <c r="AF508" s="38">
        <v>0</v>
      </c>
      <c r="AG508" s="125"/>
      <c r="AI508" s="123"/>
      <c r="AJ508" s="40">
        <f t="shared" si="185"/>
        <v>2.5</v>
      </c>
      <c r="AK508" s="40"/>
      <c r="AL508" s="40"/>
      <c r="AM508" s="40">
        <f t="shared" si="196"/>
        <v>2.2000000000000002</v>
      </c>
      <c r="AN508" s="39">
        <f t="shared" si="194"/>
        <v>3.1</v>
      </c>
      <c r="AO508" s="204"/>
      <c r="AP508" s="204">
        <f t="shared" si="186"/>
        <v>0.88000000000000012</v>
      </c>
      <c r="AQ508" s="45"/>
      <c r="AR508" s="45"/>
      <c r="AS508" s="115"/>
      <c r="AT508" s="115"/>
      <c r="AU508" s="115">
        <f t="shared" si="197"/>
        <v>1</v>
      </c>
      <c r="AV508" s="115">
        <f t="shared" si="198"/>
        <v>0</v>
      </c>
      <c r="AY508" s="115"/>
      <c r="AZ508" s="115"/>
      <c r="BA508" s="43">
        <v>32</v>
      </c>
      <c r="BB508" s="43" t="s">
        <v>2013</v>
      </c>
      <c r="BC508" s="48" t="s">
        <v>1403</v>
      </c>
      <c r="BE508" s="37" t="s">
        <v>2345</v>
      </c>
      <c r="BG508" s="43">
        <v>327</v>
      </c>
      <c r="BH508" s="43" t="s">
        <v>729</v>
      </c>
      <c r="BJ508" s="43" t="s">
        <v>1388</v>
      </c>
      <c r="BK508" s="43" t="s">
        <v>1389</v>
      </c>
      <c r="BP508" s="48" t="s">
        <v>1406</v>
      </c>
      <c r="BQ508" s="43" t="s">
        <v>730</v>
      </c>
      <c r="BR508" s="43" t="s">
        <v>731</v>
      </c>
      <c r="BS508" s="43" t="s">
        <v>558</v>
      </c>
      <c r="BT508" s="43" t="s">
        <v>732</v>
      </c>
      <c r="BU508" s="43"/>
      <c r="BV508" s="43"/>
      <c r="BW508" s="243">
        <v>37664</v>
      </c>
      <c r="BX508" s="243"/>
      <c r="BY508" s="48" t="s">
        <v>451</v>
      </c>
      <c r="BZ508" s="43">
        <v>2.2000000000000002</v>
      </c>
      <c r="CA508" s="43" t="s">
        <v>1396</v>
      </c>
      <c r="CD508" s="124" t="s">
        <v>1397</v>
      </c>
      <c r="CE508" s="43">
        <v>5060</v>
      </c>
      <c r="CF508" s="43" t="s">
        <v>1289</v>
      </c>
      <c r="CG508" s="251">
        <v>37664</v>
      </c>
      <c r="CH508" s="126"/>
      <c r="CK508" s="39" t="s">
        <v>451</v>
      </c>
      <c r="CL508" s="43">
        <v>2.5</v>
      </c>
      <c r="CM508" s="43" t="s">
        <v>1396</v>
      </c>
      <c r="CP508" s="43" t="s">
        <v>1397</v>
      </c>
      <c r="CQ508" s="43">
        <v>1648</v>
      </c>
      <c r="DR508" s="38"/>
    </row>
    <row r="509" spans="1:122" s="39" customFormat="1" hidden="1" x14ac:dyDescent="0.2">
      <c r="A509" s="44" t="str">
        <f t="shared" si="189"/>
        <v>Endicott</v>
      </c>
      <c r="B509" s="44" t="str">
        <f t="shared" si="182"/>
        <v>1,1,1-Trichloroethane</v>
      </c>
      <c r="C509" s="38" t="s">
        <v>2587</v>
      </c>
      <c r="D509" s="38" t="str">
        <f t="shared" si="181"/>
        <v>LS</v>
      </c>
      <c r="E509" s="44" t="s">
        <v>372</v>
      </c>
      <c r="F509" s="155" t="str">
        <f t="shared" si="195"/>
        <v>Residential 015</v>
      </c>
      <c r="G509" s="44" t="str">
        <f t="shared" si="190"/>
        <v>residential</v>
      </c>
      <c r="H509" s="44" t="str">
        <f t="shared" si="191"/>
        <v>Basement - full</v>
      </c>
      <c r="I509" s="38"/>
      <c r="J509" s="38"/>
      <c r="K509" s="38"/>
      <c r="L509" s="44"/>
      <c r="M509" s="38" t="str">
        <f t="shared" si="183"/>
        <v>Y</v>
      </c>
      <c r="N509" s="38" t="str">
        <f t="shared" si="192"/>
        <v>n</v>
      </c>
      <c r="O509" s="38" t="s">
        <v>541</v>
      </c>
      <c r="P509" s="44" t="s">
        <v>310</v>
      </c>
      <c r="Q509" s="44"/>
      <c r="R509" s="44"/>
      <c r="S509" s="44"/>
      <c r="T509" s="44"/>
      <c r="U509" s="44"/>
      <c r="V509" s="44"/>
      <c r="W509" s="44"/>
      <c r="X509" s="44"/>
      <c r="Y509" s="38" t="str">
        <f t="shared" si="184"/>
        <v>Y</v>
      </c>
      <c r="Z509" s="38" t="str">
        <f t="shared" si="193"/>
        <v>n</v>
      </c>
      <c r="AA509" s="38" t="s">
        <v>541</v>
      </c>
      <c r="AC509" s="59">
        <v>2.5</v>
      </c>
      <c r="AD509" s="204">
        <v>0.188</v>
      </c>
      <c r="AE509" s="38">
        <v>1</v>
      </c>
      <c r="AF509" s="38">
        <v>0</v>
      </c>
      <c r="AG509" s="125"/>
      <c r="AI509" s="123"/>
      <c r="AJ509" s="40">
        <f t="shared" si="185"/>
        <v>2.5</v>
      </c>
      <c r="AK509" s="40"/>
      <c r="AL509" s="40"/>
      <c r="AM509" s="40">
        <f t="shared" si="196"/>
        <v>0.47</v>
      </c>
      <c r="AN509" s="39">
        <f t="shared" si="194"/>
        <v>3.1</v>
      </c>
      <c r="AO509" s="204"/>
      <c r="AP509" s="204">
        <f t="shared" si="186"/>
        <v>0.188</v>
      </c>
      <c r="AQ509" s="45"/>
      <c r="AR509" s="45"/>
      <c r="AS509" s="115"/>
      <c r="AT509" s="115"/>
      <c r="AU509" s="115">
        <f t="shared" si="197"/>
        <v>1</v>
      </c>
      <c r="AV509" s="115">
        <f t="shared" si="198"/>
        <v>0</v>
      </c>
      <c r="AY509" s="115"/>
      <c r="AZ509" s="115"/>
      <c r="BA509" s="43">
        <v>32</v>
      </c>
      <c r="BB509" s="43" t="s">
        <v>2013</v>
      </c>
      <c r="BC509" s="48" t="s">
        <v>1403</v>
      </c>
      <c r="BE509" s="37" t="s">
        <v>2345</v>
      </c>
      <c r="BG509" s="43">
        <v>327</v>
      </c>
      <c r="BH509" s="43" t="s">
        <v>729</v>
      </c>
      <c r="BJ509" s="43" t="s">
        <v>1388</v>
      </c>
      <c r="BK509" s="43" t="s">
        <v>1389</v>
      </c>
      <c r="BP509" s="48" t="s">
        <v>1406</v>
      </c>
      <c r="BQ509" s="43" t="s">
        <v>730</v>
      </c>
      <c r="BR509" s="43" t="s">
        <v>731</v>
      </c>
      <c r="BS509" s="43" t="s">
        <v>558</v>
      </c>
      <c r="BT509" s="43" t="s">
        <v>1290</v>
      </c>
      <c r="BU509" s="43"/>
      <c r="BV509" s="43"/>
      <c r="BW509" s="243">
        <v>37664</v>
      </c>
      <c r="BX509" s="243"/>
      <c r="BY509" s="48" t="s">
        <v>451</v>
      </c>
      <c r="BZ509" s="43">
        <v>0.47</v>
      </c>
      <c r="CA509" s="43" t="s">
        <v>1396</v>
      </c>
      <c r="CD509" s="124" t="s">
        <v>1397</v>
      </c>
      <c r="CE509" s="43">
        <v>5071</v>
      </c>
      <c r="CF509" s="43" t="s">
        <v>1289</v>
      </c>
      <c r="CG509" s="251">
        <v>37664</v>
      </c>
      <c r="CH509" s="126"/>
      <c r="CK509" s="39" t="s">
        <v>451</v>
      </c>
      <c r="CL509" s="43">
        <v>2.5</v>
      </c>
      <c r="CM509" s="43" t="s">
        <v>1396</v>
      </c>
      <c r="CP509" s="43" t="s">
        <v>1397</v>
      </c>
      <c r="CQ509" s="43">
        <v>1649</v>
      </c>
      <c r="DR509" s="38"/>
    </row>
    <row r="510" spans="1:122" s="39" customFormat="1" hidden="1" x14ac:dyDescent="0.2">
      <c r="A510" s="44" t="str">
        <f t="shared" si="189"/>
        <v>Endicott</v>
      </c>
      <c r="B510" s="44" t="str">
        <f t="shared" si="182"/>
        <v>1,1,2-Trichloro-1,2,2-trifluoroethane</v>
      </c>
      <c r="C510" s="38" t="s">
        <v>2587</v>
      </c>
      <c r="D510" s="38" t="str">
        <f t="shared" si="181"/>
        <v>LS</v>
      </c>
      <c r="E510" s="44" t="s">
        <v>372</v>
      </c>
      <c r="F510" s="155" t="str">
        <f t="shared" si="195"/>
        <v>Residential 015</v>
      </c>
      <c r="G510" s="44" t="str">
        <f t="shared" si="190"/>
        <v>residential</v>
      </c>
      <c r="H510" s="44" t="str">
        <f t="shared" si="191"/>
        <v>Basement - full</v>
      </c>
      <c r="I510" s="38"/>
      <c r="J510" s="38"/>
      <c r="K510" s="38"/>
      <c r="L510" s="44"/>
      <c r="M510" s="38" t="str">
        <f t="shared" si="183"/>
        <v>Y</v>
      </c>
      <c r="N510" s="38" t="str">
        <f t="shared" si="192"/>
        <v>n</v>
      </c>
      <c r="O510" s="38" t="s">
        <v>541</v>
      </c>
      <c r="P510" s="44" t="s">
        <v>310</v>
      </c>
      <c r="Q510" s="44"/>
      <c r="R510" s="44"/>
      <c r="S510" s="44"/>
      <c r="T510" s="44"/>
      <c r="U510" s="44"/>
      <c r="V510" s="44"/>
      <c r="W510" s="44"/>
      <c r="X510" s="44"/>
      <c r="Y510" s="38" t="str">
        <f t="shared" si="184"/>
        <v>Y</v>
      </c>
      <c r="Z510" s="38" t="str">
        <f t="shared" si="193"/>
        <v>n</v>
      </c>
      <c r="AA510" s="38" t="s">
        <v>541</v>
      </c>
      <c r="AC510" s="59">
        <v>0.54</v>
      </c>
      <c r="AD510" s="204">
        <v>0.90740740740740733</v>
      </c>
      <c r="AE510" s="38">
        <v>1</v>
      </c>
      <c r="AF510" s="38">
        <v>0</v>
      </c>
      <c r="AG510" s="125"/>
      <c r="AI510" s="123"/>
      <c r="AJ510" s="40">
        <f t="shared" si="185"/>
        <v>0.54</v>
      </c>
      <c r="AK510" s="40"/>
      <c r="AL510" s="40"/>
      <c r="AM510" s="40">
        <f t="shared" si="196"/>
        <v>0.49</v>
      </c>
      <c r="AN510" s="39">
        <f t="shared" si="194"/>
        <v>1.8</v>
      </c>
      <c r="AO510" s="204"/>
      <c r="AP510" s="204">
        <f t="shared" si="186"/>
        <v>0.90740740740740733</v>
      </c>
      <c r="AQ510" s="45"/>
      <c r="AR510" s="45"/>
      <c r="AS510" s="115"/>
      <c r="AT510" s="115"/>
      <c r="AU510" s="115">
        <f t="shared" si="197"/>
        <v>1</v>
      </c>
      <c r="AV510" s="115">
        <f t="shared" si="198"/>
        <v>0</v>
      </c>
      <c r="AY510" s="115"/>
      <c r="AZ510" s="115"/>
      <c r="BA510" s="43">
        <v>32</v>
      </c>
      <c r="BB510" s="43" t="s">
        <v>2013</v>
      </c>
      <c r="BC510" s="48" t="s">
        <v>1403</v>
      </c>
      <c r="BE510" s="37" t="s">
        <v>2345</v>
      </c>
      <c r="BG510" s="43">
        <v>327</v>
      </c>
      <c r="BH510" s="43" t="s">
        <v>729</v>
      </c>
      <c r="BJ510" s="43" t="s">
        <v>1388</v>
      </c>
      <c r="BK510" s="43" t="s">
        <v>1389</v>
      </c>
      <c r="BP510" s="48" t="s">
        <v>1406</v>
      </c>
      <c r="BQ510" s="43" t="s">
        <v>730</v>
      </c>
      <c r="BR510" s="43" t="s">
        <v>731</v>
      </c>
      <c r="BS510" s="43" t="s">
        <v>1132</v>
      </c>
      <c r="BT510" s="43" t="s">
        <v>732</v>
      </c>
      <c r="BU510" s="43"/>
      <c r="BV510" s="43"/>
      <c r="BW510" s="243">
        <v>37664</v>
      </c>
      <c r="BX510" s="243"/>
      <c r="BY510" s="48" t="s">
        <v>451</v>
      </c>
      <c r="BZ510" s="43">
        <v>0.49</v>
      </c>
      <c r="CA510" s="43" t="s">
        <v>1396</v>
      </c>
      <c r="CD510" s="124" t="s">
        <v>1397</v>
      </c>
      <c r="CE510" s="43">
        <v>5065</v>
      </c>
      <c r="CF510" s="43" t="s">
        <v>1289</v>
      </c>
      <c r="CG510" s="251">
        <v>37664</v>
      </c>
      <c r="CH510" s="126"/>
      <c r="CK510" s="39" t="s">
        <v>451</v>
      </c>
      <c r="CL510" s="43">
        <v>0.54</v>
      </c>
      <c r="CM510" s="43" t="s">
        <v>1396</v>
      </c>
      <c r="CP510" s="43" t="s">
        <v>1397</v>
      </c>
      <c r="CQ510" s="43">
        <v>1736</v>
      </c>
      <c r="DR510" s="38"/>
    </row>
    <row r="511" spans="1:122" s="39" customFormat="1" hidden="1" x14ac:dyDescent="0.2">
      <c r="A511" s="44" t="str">
        <f t="shared" si="189"/>
        <v>Endicott</v>
      </c>
      <c r="B511" s="44" t="str">
        <f t="shared" si="182"/>
        <v>1,1,2-Trichloro-1,2,2-trifluoroethane</v>
      </c>
      <c r="C511" s="38" t="s">
        <v>2587</v>
      </c>
      <c r="D511" s="38" t="str">
        <f t="shared" si="181"/>
        <v>LS</v>
      </c>
      <c r="E511" s="44" t="s">
        <v>372</v>
      </c>
      <c r="F511" s="155" t="str">
        <f t="shared" si="195"/>
        <v>Residential 015</v>
      </c>
      <c r="G511" s="44" t="str">
        <f t="shared" si="190"/>
        <v>residential</v>
      </c>
      <c r="H511" s="44" t="str">
        <f t="shared" si="191"/>
        <v>Basement - full</v>
      </c>
      <c r="I511" s="38"/>
      <c r="J511" s="38"/>
      <c r="K511" s="38"/>
      <c r="L511" s="44"/>
      <c r="M511" s="38" t="str">
        <f t="shared" si="183"/>
        <v>Y</v>
      </c>
      <c r="N511" s="38" t="str">
        <f t="shared" si="192"/>
        <v>n</v>
      </c>
      <c r="O511" s="38" t="s">
        <v>541</v>
      </c>
      <c r="P511" s="114" t="s">
        <v>310</v>
      </c>
      <c r="Q511" s="114"/>
      <c r="R511" s="114"/>
      <c r="S511" s="114"/>
      <c r="T511" s="114"/>
      <c r="U511" s="114"/>
      <c r="V511" s="114"/>
      <c r="W511" s="114"/>
      <c r="X511" s="114"/>
      <c r="Y511" s="38" t="str">
        <f t="shared" si="184"/>
        <v>Y</v>
      </c>
      <c r="Z511" s="38" t="str">
        <f t="shared" si="193"/>
        <v>n</v>
      </c>
      <c r="AA511" s="38" t="s">
        <v>541</v>
      </c>
      <c r="AC511" s="59">
        <v>0.54</v>
      </c>
      <c r="AD511" s="204">
        <v>1.2592592592592593</v>
      </c>
      <c r="AE511" s="38">
        <v>1</v>
      </c>
      <c r="AF511" s="38">
        <v>0</v>
      </c>
      <c r="AG511" s="125"/>
      <c r="AI511" s="123"/>
      <c r="AJ511" s="40">
        <f t="shared" si="185"/>
        <v>0.54</v>
      </c>
      <c r="AK511" s="40"/>
      <c r="AL511" s="40"/>
      <c r="AM511" s="40">
        <f t="shared" si="196"/>
        <v>0.68</v>
      </c>
      <c r="AN511" s="39">
        <f t="shared" si="194"/>
        <v>1.8</v>
      </c>
      <c r="AO511" s="204"/>
      <c r="AP511" s="204">
        <f t="shared" si="186"/>
        <v>1.2592592592592593</v>
      </c>
      <c r="AQ511" s="45"/>
      <c r="AR511" s="45"/>
      <c r="AS511" s="115"/>
      <c r="AT511" s="115"/>
      <c r="AU511" s="115">
        <f t="shared" si="197"/>
        <v>1</v>
      </c>
      <c r="AV511" s="115">
        <f t="shared" si="198"/>
        <v>0</v>
      </c>
      <c r="AY511" s="115"/>
      <c r="AZ511" s="115"/>
      <c r="BA511" s="43">
        <v>32</v>
      </c>
      <c r="BB511" s="43" t="s">
        <v>2013</v>
      </c>
      <c r="BC511" s="48" t="s">
        <v>1403</v>
      </c>
      <c r="BE511" s="37" t="s">
        <v>2345</v>
      </c>
      <c r="BG511" s="43">
        <v>327</v>
      </c>
      <c r="BH511" s="43" t="s">
        <v>729</v>
      </c>
      <c r="BJ511" s="43" t="s">
        <v>1388</v>
      </c>
      <c r="BK511" s="43" t="s">
        <v>1389</v>
      </c>
      <c r="BP511" s="48" t="s">
        <v>1406</v>
      </c>
      <c r="BQ511" s="43" t="s">
        <v>730</v>
      </c>
      <c r="BR511" s="43" t="s">
        <v>731</v>
      </c>
      <c r="BS511" s="43" t="s">
        <v>1132</v>
      </c>
      <c r="BT511" s="43" t="s">
        <v>1290</v>
      </c>
      <c r="BU511" s="43"/>
      <c r="BV511" s="43"/>
      <c r="BW511" s="243">
        <v>37664</v>
      </c>
      <c r="BX511" s="243"/>
      <c r="BY511" s="48" t="s">
        <v>451</v>
      </c>
      <c r="BZ511" s="43">
        <v>0.68</v>
      </c>
      <c r="CA511" s="43" t="s">
        <v>1396</v>
      </c>
      <c r="CD511" s="124" t="s">
        <v>1397</v>
      </c>
      <c r="CE511" s="43">
        <v>5076</v>
      </c>
      <c r="CF511" s="43" t="s">
        <v>1289</v>
      </c>
      <c r="CG511" s="251">
        <v>37664</v>
      </c>
      <c r="CH511" s="126"/>
      <c r="CK511" s="39" t="s">
        <v>451</v>
      </c>
      <c r="CL511" s="43">
        <v>0.54</v>
      </c>
      <c r="CM511" s="43" t="s">
        <v>1396</v>
      </c>
      <c r="CP511" s="43" t="s">
        <v>1397</v>
      </c>
      <c r="CQ511" s="43">
        <v>1737</v>
      </c>
      <c r="DR511" s="38"/>
    </row>
    <row r="512" spans="1:122" s="39" customFormat="1" hidden="1" x14ac:dyDescent="0.2">
      <c r="A512" s="44" t="str">
        <f t="shared" si="189"/>
        <v>Endicott</v>
      </c>
      <c r="B512" s="44" t="str">
        <f t="shared" si="182"/>
        <v>Methylene chloride</v>
      </c>
      <c r="C512" s="38" t="s">
        <v>2587</v>
      </c>
      <c r="D512" s="38" t="str">
        <f t="shared" si="181"/>
        <v>LS</v>
      </c>
      <c r="E512" s="44" t="s">
        <v>372</v>
      </c>
      <c r="F512" s="155" t="str">
        <f t="shared" si="195"/>
        <v>Residential 015</v>
      </c>
      <c r="G512" s="44" t="str">
        <f t="shared" si="190"/>
        <v>residential</v>
      </c>
      <c r="H512" s="44" t="str">
        <f t="shared" si="191"/>
        <v>Basement - full</v>
      </c>
      <c r="I512" s="38"/>
      <c r="J512" s="38"/>
      <c r="K512" s="38"/>
      <c r="L512" s="44"/>
      <c r="M512" s="38" t="str">
        <f t="shared" si="183"/>
        <v>n</v>
      </c>
      <c r="N512" s="38" t="str">
        <f t="shared" si="192"/>
        <v>n</v>
      </c>
      <c r="O512" s="38" t="s">
        <v>541</v>
      </c>
      <c r="P512" s="114" t="s">
        <v>1453</v>
      </c>
      <c r="Q512" s="114"/>
      <c r="R512" s="114"/>
      <c r="S512" s="114"/>
      <c r="T512" s="114"/>
      <c r="U512" s="114"/>
      <c r="V512" s="114"/>
      <c r="W512" s="114"/>
      <c r="X512" s="114"/>
      <c r="Y512" s="38" t="str">
        <f t="shared" si="184"/>
        <v>Y</v>
      </c>
      <c r="Z512" s="38" t="str">
        <f t="shared" si="193"/>
        <v>n</v>
      </c>
      <c r="AA512" s="38" t="s">
        <v>541</v>
      </c>
      <c r="AC512" s="59">
        <v>0.56999999999999995</v>
      </c>
      <c r="AD512" s="204">
        <v>13.684210526315791</v>
      </c>
      <c r="AE512" s="38">
        <v>1</v>
      </c>
      <c r="AF512" s="38">
        <v>0</v>
      </c>
      <c r="AG512" s="125"/>
      <c r="AI512" s="123"/>
      <c r="AJ512" s="40">
        <f t="shared" si="185"/>
        <v>0.56999999999999995</v>
      </c>
      <c r="AK512" s="40"/>
      <c r="AL512" s="40"/>
      <c r="AM512" s="40">
        <f t="shared" si="196"/>
        <v>7.8</v>
      </c>
      <c r="AN512" s="39">
        <f t="shared" si="194"/>
        <v>10.5</v>
      </c>
      <c r="AO512" s="204"/>
      <c r="AP512" s="204">
        <f t="shared" si="186"/>
        <v>13.684210526315791</v>
      </c>
      <c r="AQ512" s="45"/>
      <c r="AR512" s="45"/>
      <c r="AS512" s="115"/>
      <c r="AT512" s="115"/>
      <c r="AU512" s="115">
        <f t="shared" si="197"/>
        <v>1</v>
      </c>
      <c r="AV512" s="115">
        <f t="shared" si="198"/>
        <v>0</v>
      </c>
      <c r="AY512" s="115"/>
      <c r="AZ512" s="115"/>
      <c r="BA512" s="43">
        <v>32</v>
      </c>
      <c r="BB512" s="43" t="s">
        <v>2013</v>
      </c>
      <c r="BC512" s="48" t="s">
        <v>1403</v>
      </c>
      <c r="BE512" s="37" t="s">
        <v>2345</v>
      </c>
      <c r="BG512" s="43">
        <v>327</v>
      </c>
      <c r="BH512" s="43" t="s">
        <v>729</v>
      </c>
      <c r="BJ512" s="43" t="s">
        <v>1388</v>
      </c>
      <c r="BK512" s="43" t="s">
        <v>1389</v>
      </c>
      <c r="BP512" s="48" t="s">
        <v>1406</v>
      </c>
      <c r="BQ512" s="43" t="s">
        <v>730</v>
      </c>
      <c r="BR512" s="43" t="s">
        <v>731</v>
      </c>
      <c r="BS512" s="43" t="s">
        <v>837</v>
      </c>
      <c r="BT512" s="43" t="s">
        <v>732</v>
      </c>
      <c r="BU512" s="43"/>
      <c r="BV512" s="43"/>
      <c r="BW512" s="243">
        <v>37664</v>
      </c>
      <c r="BX512" s="243"/>
      <c r="BY512" s="48" t="s">
        <v>451</v>
      </c>
      <c r="BZ512" s="43">
        <v>7.8</v>
      </c>
      <c r="CA512" s="43" t="s">
        <v>1396</v>
      </c>
      <c r="CD512" s="124" t="s">
        <v>1397</v>
      </c>
      <c r="CE512" s="43">
        <v>5066</v>
      </c>
      <c r="CF512" s="43" t="s">
        <v>1289</v>
      </c>
      <c r="CG512" s="251">
        <v>37664</v>
      </c>
      <c r="CH512" s="126"/>
      <c r="CK512" s="39" t="s">
        <v>451</v>
      </c>
      <c r="CL512" s="43">
        <v>0.56999999999999995</v>
      </c>
      <c r="CM512" s="43" t="s">
        <v>1396</v>
      </c>
      <c r="CO512" s="43">
        <v>0.56999999999999995</v>
      </c>
      <c r="CP512" s="43" t="s">
        <v>767</v>
      </c>
      <c r="CQ512" s="43">
        <v>1782</v>
      </c>
      <c r="DR512" s="38"/>
    </row>
    <row r="513" spans="1:122" s="39" customFormat="1" hidden="1" x14ac:dyDescent="0.2">
      <c r="A513" s="44" t="str">
        <f t="shared" si="189"/>
        <v>Endicott</v>
      </c>
      <c r="B513" s="44" t="str">
        <f t="shared" si="182"/>
        <v>Methylene chloride</v>
      </c>
      <c r="C513" s="38" t="s">
        <v>2587</v>
      </c>
      <c r="D513" s="38" t="str">
        <f t="shared" si="181"/>
        <v>LS</v>
      </c>
      <c r="E513" s="44" t="s">
        <v>372</v>
      </c>
      <c r="F513" s="155" t="str">
        <f t="shared" si="195"/>
        <v>Residential 015</v>
      </c>
      <c r="G513" s="44" t="str">
        <f t="shared" si="190"/>
        <v>residential</v>
      </c>
      <c r="H513" s="44" t="str">
        <f t="shared" si="191"/>
        <v>Basement - full</v>
      </c>
      <c r="I513" s="38"/>
      <c r="J513" s="38"/>
      <c r="K513" s="38"/>
      <c r="L513" s="44"/>
      <c r="M513" s="38" t="str">
        <f t="shared" si="183"/>
        <v>n</v>
      </c>
      <c r="N513" s="38" t="str">
        <f t="shared" si="192"/>
        <v>n</v>
      </c>
      <c r="O513" s="38" t="s">
        <v>541</v>
      </c>
      <c r="P513" s="114" t="s">
        <v>1453</v>
      </c>
      <c r="Q513" s="114"/>
      <c r="R513" s="114"/>
      <c r="S513" s="114"/>
      <c r="T513" s="114"/>
      <c r="U513" s="114"/>
      <c r="V513" s="114"/>
      <c r="W513" s="114"/>
      <c r="X513" s="114"/>
      <c r="Y513" s="38" t="str">
        <f t="shared" si="184"/>
        <v>Y</v>
      </c>
      <c r="Z513" s="38" t="str">
        <f t="shared" si="193"/>
        <v>n</v>
      </c>
      <c r="AA513" s="38" t="s">
        <v>541</v>
      </c>
      <c r="AC513" s="59">
        <v>0.56999999999999995</v>
      </c>
      <c r="AD513" s="204">
        <v>2.8070175438596494</v>
      </c>
      <c r="AE513" s="38">
        <v>1</v>
      </c>
      <c r="AF513" s="38">
        <v>0</v>
      </c>
      <c r="AG513" s="125"/>
      <c r="AI513" s="123"/>
      <c r="AJ513" s="40">
        <f t="shared" si="185"/>
        <v>0.56999999999999995</v>
      </c>
      <c r="AK513" s="40"/>
      <c r="AL513" s="40"/>
      <c r="AM513" s="40">
        <f t="shared" si="196"/>
        <v>1.6</v>
      </c>
      <c r="AN513" s="39">
        <f t="shared" si="194"/>
        <v>10.5</v>
      </c>
      <c r="AO513" s="204"/>
      <c r="AP513" s="204">
        <f t="shared" si="186"/>
        <v>2.8070175438596494</v>
      </c>
      <c r="AQ513" s="45"/>
      <c r="AR513" s="45"/>
      <c r="AS513" s="115"/>
      <c r="AT513" s="115"/>
      <c r="AU513" s="115">
        <f t="shared" si="197"/>
        <v>1</v>
      </c>
      <c r="AV513" s="115">
        <f t="shared" si="198"/>
        <v>0</v>
      </c>
      <c r="AY513" s="115"/>
      <c r="AZ513" s="115"/>
      <c r="BA513" s="43">
        <v>32</v>
      </c>
      <c r="BB513" s="43" t="s">
        <v>2013</v>
      </c>
      <c r="BC513" s="48" t="s">
        <v>1403</v>
      </c>
      <c r="BE513" s="37" t="s">
        <v>2345</v>
      </c>
      <c r="BG513" s="43">
        <v>327</v>
      </c>
      <c r="BH513" s="43" t="s">
        <v>729</v>
      </c>
      <c r="BJ513" s="43" t="s">
        <v>1388</v>
      </c>
      <c r="BK513" s="43" t="s">
        <v>1389</v>
      </c>
      <c r="BP513" s="48" t="s">
        <v>1406</v>
      </c>
      <c r="BQ513" s="43" t="s">
        <v>730</v>
      </c>
      <c r="BR513" s="43" t="s">
        <v>731</v>
      </c>
      <c r="BS513" s="43" t="s">
        <v>837</v>
      </c>
      <c r="BT513" s="43" t="s">
        <v>1290</v>
      </c>
      <c r="BU513" s="43"/>
      <c r="BV513" s="43"/>
      <c r="BW513" s="243">
        <v>37664</v>
      </c>
      <c r="BX513" s="243"/>
      <c r="BY513" s="48" t="s">
        <v>451</v>
      </c>
      <c r="BZ513" s="43">
        <v>1.6</v>
      </c>
      <c r="CA513" s="43" t="s">
        <v>1396</v>
      </c>
      <c r="CD513" s="124" t="s">
        <v>1397</v>
      </c>
      <c r="CE513" s="43">
        <v>5077</v>
      </c>
      <c r="CF513" s="43" t="s">
        <v>1289</v>
      </c>
      <c r="CG513" s="251">
        <v>37664</v>
      </c>
      <c r="CH513" s="126"/>
      <c r="CK513" s="39" t="s">
        <v>451</v>
      </c>
      <c r="CL513" s="43">
        <v>0.56999999999999995</v>
      </c>
      <c r="CM513" s="43" t="s">
        <v>1396</v>
      </c>
      <c r="CO513" s="43">
        <v>0.56999999999999995</v>
      </c>
      <c r="CP513" s="43" t="s">
        <v>767</v>
      </c>
      <c r="CQ513" s="43">
        <v>1783</v>
      </c>
      <c r="DR513" s="38"/>
    </row>
    <row r="514" spans="1:122" s="39" customFormat="1" hidden="1" x14ac:dyDescent="0.2">
      <c r="A514" s="44" t="str">
        <f t="shared" si="189"/>
        <v>Endicott</v>
      </c>
      <c r="B514" s="44" t="str">
        <f t="shared" si="182"/>
        <v>Tetrachloroethylene</v>
      </c>
      <c r="C514" s="38" t="s">
        <v>2587</v>
      </c>
      <c r="D514" s="38" t="str">
        <f t="shared" si="181"/>
        <v>LS</v>
      </c>
      <c r="E514" s="44" t="s">
        <v>372</v>
      </c>
      <c r="F514" s="155" t="str">
        <f t="shared" si="195"/>
        <v>Residential 015</v>
      </c>
      <c r="G514" s="44" t="str">
        <f t="shared" si="190"/>
        <v>residential</v>
      </c>
      <c r="H514" s="44" t="str">
        <f t="shared" si="191"/>
        <v>Basement - full</v>
      </c>
      <c r="I514" s="38"/>
      <c r="J514" s="38"/>
      <c r="K514" s="38"/>
      <c r="L514" s="44"/>
      <c r="M514" s="38" t="str">
        <f t="shared" si="183"/>
        <v>Y</v>
      </c>
      <c r="N514" s="38" t="str">
        <f t="shared" si="192"/>
        <v>n</v>
      </c>
      <c r="O514" s="38" t="s">
        <v>541</v>
      </c>
      <c r="P514" s="114" t="s">
        <v>310</v>
      </c>
      <c r="Q514" s="114"/>
      <c r="R514" s="114"/>
      <c r="S514" s="114"/>
      <c r="T514" s="114"/>
      <c r="U514" s="114"/>
      <c r="V514" s="114"/>
      <c r="W514" s="114"/>
      <c r="X514" s="114"/>
      <c r="Y514" s="38" t="str">
        <f t="shared" si="184"/>
        <v>Y</v>
      </c>
      <c r="Z514" s="38" t="str">
        <f t="shared" si="193"/>
        <v>n</v>
      </c>
      <c r="AA514" s="38" t="s">
        <v>541</v>
      </c>
      <c r="AC514" s="59">
        <v>0.5</v>
      </c>
      <c r="AD514" s="204">
        <v>1.38</v>
      </c>
      <c r="AE514" s="38">
        <v>1</v>
      </c>
      <c r="AF514" s="38">
        <v>0</v>
      </c>
      <c r="AG514" s="125"/>
      <c r="AI514" s="123"/>
      <c r="AJ514" s="40">
        <f t="shared" si="185"/>
        <v>0.5</v>
      </c>
      <c r="AK514" s="40"/>
      <c r="AL514" s="40"/>
      <c r="AM514" s="40">
        <f t="shared" si="196"/>
        <v>0.69</v>
      </c>
      <c r="AN514" s="39">
        <f t="shared" si="194"/>
        <v>3.8</v>
      </c>
      <c r="AO514" s="204"/>
      <c r="AP514" s="204">
        <f t="shared" si="186"/>
        <v>1.38</v>
      </c>
      <c r="AQ514" s="45"/>
      <c r="AR514" s="45"/>
      <c r="AS514" s="115"/>
      <c r="AT514" s="115"/>
      <c r="AU514" s="115">
        <f t="shared" si="197"/>
        <v>1</v>
      </c>
      <c r="AV514" s="115">
        <f t="shared" si="198"/>
        <v>0</v>
      </c>
      <c r="AY514" s="115"/>
      <c r="AZ514" s="115"/>
      <c r="BA514" s="43">
        <v>32</v>
      </c>
      <c r="BB514" s="43" t="s">
        <v>2013</v>
      </c>
      <c r="BC514" s="48" t="s">
        <v>1403</v>
      </c>
      <c r="BE514" s="37" t="s">
        <v>2345</v>
      </c>
      <c r="BG514" s="43">
        <v>327</v>
      </c>
      <c r="BH514" s="43" t="s">
        <v>729</v>
      </c>
      <c r="BJ514" s="43" t="s">
        <v>1388</v>
      </c>
      <c r="BK514" s="43" t="s">
        <v>1389</v>
      </c>
      <c r="BP514" s="48" t="s">
        <v>1406</v>
      </c>
      <c r="BQ514" s="43" t="s">
        <v>730</v>
      </c>
      <c r="BR514" s="43" t="s">
        <v>731</v>
      </c>
      <c r="BS514" s="43" t="s">
        <v>2057</v>
      </c>
      <c r="BT514" s="43" t="s">
        <v>732</v>
      </c>
      <c r="BU514" s="43"/>
      <c r="BV514" s="43"/>
      <c r="BW514" s="243">
        <v>37664</v>
      </c>
      <c r="BX514" s="243"/>
      <c r="BY514" s="48" t="s">
        <v>451</v>
      </c>
      <c r="BZ514" s="43">
        <v>0.69</v>
      </c>
      <c r="CA514" s="43" t="s">
        <v>1396</v>
      </c>
      <c r="CD514" s="124" t="s">
        <v>1397</v>
      </c>
      <c r="CE514" s="43">
        <v>5067</v>
      </c>
      <c r="CF514" s="43" t="s">
        <v>1289</v>
      </c>
      <c r="CG514" s="251">
        <v>37664</v>
      </c>
      <c r="CH514" s="126"/>
      <c r="CK514" s="39" t="s">
        <v>451</v>
      </c>
      <c r="CL514" s="43">
        <v>0.5</v>
      </c>
      <c r="CM514" s="43" t="s">
        <v>1396</v>
      </c>
      <c r="CP514" s="43" t="s">
        <v>1397</v>
      </c>
      <c r="CQ514" s="43">
        <v>1506</v>
      </c>
      <c r="DR514" s="38"/>
    </row>
    <row r="515" spans="1:122" s="39" customFormat="1" hidden="1" x14ac:dyDescent="0.2">
      <c r="A515" s="44" t="str">
        <f t="shared" si="189"/>
        <v>Endicott</v>
      </c>
      <c r="B515" s="44" t="str">
        <f t="shared" si="182"/>
        <v>Tetrachloroethylene</v>
      </c>
      <c r="C515" s="38" t="s">
        <v>2587</v>
      </c>
      <c r="D515" s="38" t="str">
        <f t="shared" si="181"/>
        <v>LS</v>
      </c>
      <c r="E515" s="44" t="s">
        <v>372</v>
      </c>
      <c r="F515" s="155" t="str">
        <f t="shared" si="195"/>
        <v>Residential 015</v>
      </c>
      <c r="G515" s="44" t="str">
        <f t="shared" si="190"/>
        <v>residential</v>
      </c>
      <c r="H515" s="44" t="str">
        <f t="shared" si="191"/>
        <v>Basement - full</v>
      </c>
      <c r="I515" s="38"/>
      <c r="J515" s="38"/>
      <c r="K515" s="38"/>
      <c r="L515" s="44"/>
      <c r="M515" s="38" t="str">
        <f t="shared" si="183"/>
        <v>Y</v>
      </c>
      <c r="N515" s="38" t="str">
        <f t="shared" si="192"/>
        <v>n</v>
      </c>
      <c r="O515" s="38" t="s">
        <v>541</v>
      </c>
      <c r="P515" s="44" t="s">
        <v>310</v>
      </c>
      <c r="Q515" s="44"/>
      <c r="R515" s="44"/>
      <c r="S515" s="44"/>
      <c r="T515" s="44"/>
      <c r="U515" s="44"/>
      <c r="V515" s="44"/>
      <c r="W515" s="44"/>
      <c r="X515" s="44"/>
      <c r="Y515" s="38" t="str">
        <f t="shared" si="184"/>
        <v>Y</v>
      </c>
      <c r="Z515" s="38" t="str">
        <f t="shared" si="193"/>
        <v>n</v>
      </c>
      <c r="AA515" s="38" t="s">
        <v>541</v>
      </c>
      <c r="AC515" s="59">
        <v>0.5</v>
      </c>
      <c r="AD515" s="204">
        <v>0.52</v>
      </c>
      <c r="AE515" s="38">
        <v>1</v>
      </c>
      <c r="AF515" s="38">
        <v>0</v>
      </c>
      <c r="AG515" s="125"/>
      <c r="AI515" s="123"/>
      <c r="AJ515" s="40">
        <f t="shared" si="185"/>
        <v>0.5</v>
      </c>
      <c r="AK515" s="40"/>
      <c r="AL515" s="40"/>
      <c r="AM515" s="40">
        <f t="shared" si="196"/>
        <v>0.26</v>
      </c>
      <c r="AN515" s="39">
        <f t="shared" si="194"/>
        <v>3.8</v>
      </c>
      <c r="AO515" s="204"/>
      <c r="AP515" s="204">
        <f t="shared" si="186"/>
        <v>0.52</v>
      </c>
      <c r="AQ515" s="45"/>
      <c r="AR515" s="45"/>
      <c r="AS515" s="115"/>
      <c r="AT515" s="115"/>
      <c r="AU515" s="115">
        <f t="shared" si="197"/>
        <v>1</v>
      </c>
      <c r="AV515" s="115">
        <f t="shared" si="198"/>
        <v>0</v>
      </c>
      <c r="AY515" s="115"/>
      <c r="AZ515" s="115"/>
      <c r="BA515" s="43">
        <v>32</v>
      </c>
      <c r="BB515" s="43" t="s">
        <v>2013</v>
      </c>
      <c r="BC515" s="48" t="s">
        <v>1403</v>
      </c>
      <c r="BE515" s="37" t="s">
        <v>2345</v>
      </c>
      <c r="BG515" s="43">
        <v>327</v>
      </c>
      <c r="BH515" s="43" t="s">
        <v>729</v>
      </c>
      <c r="BJ515" s="43" t="s">
        <v>1388</v>
      </c>
      <c r="BK515" s="43" t="s">
        <v>1389</v>
      </c>
      <c r="BP515" s="48" t="s">
        <v>1406</v>
      </c>
      <c r="BQ515" s="43" t="s">
        <v>730</v>
      </c>
      <c r="BR515" s="43" t="s">
        <v>731</v>
      </c>
      <c r="BS515" s="43" t="s">
        <v>2057</v>
      </c>
      <c r="BT515" s="43" t="s">
        <v>1290</v>
      </c>
      <c r="BU515" s="43"/>
      <c r="BV515" s="43"/>
      <c r="BW515" s="243">
        <v>37664</v>
      </c>
      <c r="BX515" s="243"/>
      <c r="BY515" s="48" t="s">
        <v>451</v>
      </c>
      <c r="BZ515" s="43">
        <v>0.26</v>
      </c>
      <c r="CA515" s="43" t="s">
        <v>1396</v>
      </c>
      <c r="CD515" s="124" t="s">
        <v>1397</v>
      </c>
      <c r="CE515" s="43">
        <v>5078</v>
      </c>
      <c r="CF515" s="43" t="s">
        <v>1289</v>
      </c>
      <c r="CG515" s="251">
        <v>37664</v>
      </c>
      <c r="CH515" s="126"/>
      <c r="CK515" s="39" t="s">
        <v>451</v>
      </c>
      <c r="CL515" s="43">
        <v>0.5</v>
      </c>
      <c r="CM515" s="43" t="s">
        <v>1396</v>
      </c>
      <c r="CP515" s="43" t="s">
        <v>1397</v>
      </c>
      <c r="CQ515" s="43">
        <v>1507</v>
      </c>
      <c r="DR515" s="38"/>
    </row>
    <row r="516" spans="1:122" s="39" customFormat="1" hidden="1" x14ac:dyDescent="0.2">
      <c r="A516" s="44" t="str">
        <f t="shared" si="189"/>
        <v>Endicott</v>
      </c>
      <c r="B516" s="44" t="str">
        <f t="shared" si="182"/>
        <v>1,1,1-Trichloroethane</v>
      </c>
      <c r="C516" s="38" t="s">
        <v>2587</v>
      </c>
      <c r="D516" s="38" t="str">
        <f t="shared" si="181"/>
        <v>LS</v>
      </c>
      <c r="E516" s="44" t="s">
        <v>372</v>
      </c>
      <c r="F516" s="155" t="str">
        <f t="shared" si="195"/>
        <v>Residential 016</v>
      </c>
      <c r="G516" s="44" t="str">
        <f t="shared" si="190"/>
        <v>residential</v>
      </c>
      <c r="H516" s="44" t="str">
        <f t="shared" si="191"/>
        <v>Basement</v>
      </c>
      <c r="I516" s="38"/>
      <c r="J516" s="38"/>
      <c r="K516" s="38"/>
      <c r="L516" s="44"/>
      <c r="M516" s="38" t="str">
        <f t="shared" si="183"/>
        <v>Y</v>
      </c>
      <c r="N516" s="38" t="str">
        <f t="shared" si="192"/>
        <v>n</v>
      </c>
      <c r="O516" s="38" t="str">
        <f>IF(AJ516="","",IF(M516="N","n","Y"))</f>
        <v>Y</v>
      </c>
      <c r="P516" s="44"/>
      <c r="Q516" s="44"/>
      <c r="R516" s="44"/>
      <c r="S516" s="44"/>
      <c r="T516" s="44"/>
      <c r="U516" s="44"/>
      <c r="V516" s="44"/>
      <c r="W516" s="44"/>
      <c r="X516" s="44"/>
      <c r="Y516" s="38" t="str">
        <f t="shared" si="184"/>
        <v>Y</v>
      </c>
      <c r="Z516" s="38" t="str">
        <f t="shared" si="193"/>
        <v>n</v>
      </c>
      <c r="AA516" s="38" t="str">
        <f>IF(AM516="","",IF(Y516="N","n","Y"))</f>
        <v>Y</v>
      </c>
      <c r="AC516" s="59">
        <v>11</v>
      </c>
      <c r="AD516" s="204">
        <v>2.8181818181818183E-2</v>
      </c>
      <c r="AE516" s="38">
        <v>1</v>
      </c>
      <c r="AF516" s="38">
        <v>0</v>
      </c>
      <c r="AG516" s="125"/>
      <c r="AI516" s="123"/>
      <c r="AJ516" s="40">
        <f t="shared" si="185"/>
        <v>11</v>
      </c>
      <c r="AK516" s="40"/>
      <c r="AL516" s="40"/>
      <c r="AM516" s="40">
        <f t="shared" si="196"/>
        <v>0.31</v>
      </c>
      <c r="AN516" s="39">
        <f t="shared" si="194"/>
        <v>3.1</v>
      </c>
      <c r="AO516" s="204"/>
      <c r="AP516" s="204">
        <f t="shared" si="186"/>
        <v>2.8181818181818183E-2</v>
      </c>
      <c r="AQ516" s="45"/>
      <c r="AR516" s="45"/>
      <c r="AS516" s="115"/>
      <c r="AT516" s="115"/>
      <c r="AU516" s="115">
        <f t="shared" si="197"/>
        <v>1</v>
      </c>
      <c r="AV516" s="115">
        <f t="shared" si="198"/>
        <v>0</v>
      </c>
      <c r="AY516" s="115"/>
      <c r="AZ516" s="115"/>
      <c r="BA516" s="43">
        <v>32</v>
      </c>
      <c r="BB516" s="43" t="s">
        <v>2013</v>
      </c>
      <c r="BC516" s="48" t="s">
        <v>1403</v>
      </c>
      <c r="BE516" s="37" t="s">
        <v>2345</v>
      </c>
      <c r="BG516" s="43">
        <v>328</v>
      </c>
      <c r="BH516" s="43" t="s">
        <v>1291</v>
      </c>
      <c r="BJ516" s="43" t="s">
        <v>1388</v>
      </c>
      <c r="BK516" s="43" t="s">
        <v>573</v>
      </c>
      <c r="BP516" s="48" t="s">
        <v>1406</v>
      </c>
      <c r="BQ516" s="43" t="s">
        <v>1292</v>
      </c>
      <c r="BR516" s="43" t="s">
        <v>822</v>
      </c>
      <c r="BS516" s="43" t="s">
        <v>558</v>
      </c>
      <c r="BT516" s="43" t="s">
        <v>1990</v>
      </c>
      <c r="BU516" s="43"/>
      <c r="BV516" s="43"/>
      <c r="BW516" s="243">
        <v>37666</v>
      </c>
      <c r="BX516" s="243"/>
      <c r="BY516" s="48" t="s">
        <v>451</v>
      </c>
      <c r="BZ516" s="43">
        <v>0.31</v>
      </c>
      <c r="CA516" s="43" t="s">
        <v>1396</v>
      </c>
      <c r="CD516" s="124" t="s">
        <v>1397</v>
      </c>
      <c r="CE516" s="43">
        <v>5104</v>
      </c>
      <c r="CF516" s="43" t="s">
        <v>1990</v>
      </c>
      <c r="CG516" s="251">
        <v>37666</v>
      </c>
      <c r="CH516" s="126"/>
      <c r="CK516" s="39" t="s">
        <v>451</v>
      </c>
      <c r="CL516" s="43">
        <v>11</v>
      </c>
      <c r="CM516" s="43" t="s">
        <v>1396</v>
      </c>
      <c r="CP516" s="43" t="s">
        <v>1397</v>
      </c>
      <c r="CQ516" s="43">
        <v>1650</v>
      </c>
      <c r="DR516" s="38"/>
    </row>
    <row r="517" spans="1:122" s="39" customFormat="1" hidden="1" x14ac:dyDescent="0.2">
      <c r="A517" s="44" t="str">
        <f t="shared" si="189"/>
        <v>Endicott</v>
      </c>
      <c r="B517" s="44" t="str">
        <f t="shared" si="182"/>
        <v>1,1,2-Trichloro-1,2,2-trifluoroethane</v>
      </c>
      <c r="C517" s="38" t="s">
        <v>2587</v>
      </c>
      <c r="D517" s="38" t="str">
        <f t="shared" si="181"/>
        <v>LS</v>
      </c>
      <c r="E517" s="44" t="s">
        <v>372</v>
      </c>
      <c r="F517" s="155" t="str">
        <f t="shared" si="195"/>
        <v>Residential 016</v>
      </c>
      <c r="G517" s="44" t="str">
        <f t="shared" si="190"/>
        <v>residential</v>
      </c>
      <c r="H517" s="44" t="str">
        <f t="shared" si="191"/>
        <v>Basement</v>
      </c>
      <c r="I517" s="38"/>
      <c r="J517" s="38"/>
      <c r="K517" s="38"/>
      <c r="L517" s="44"/>
      <c r="M517" s="38" t="str">
        <f t="shared" si="183"/>
        <v>Y</v>
      </c>
      <c r="N517" s="38" t="str">
        <f t="shared" si="192"/>
        <v>n</v>
      </c>
      <c r="O517" s="38" t="str">
        <f>IF(AJ517="","",IF(M517="N","n","Y"))</f>
        <v>Y</v>
      </c>
      <c r="P517" s="44"/>
      <c r="Q517" s="44"/>
      <c r="R517" s="44"/>
      <c r="S517" s="44"/>
      <c r="T517" s="44"/>
      <c r="U517" s="44"/>
      <c r="V517" s="44"/>
      <c r="W517" s="44"/>
      <c r="X517" s="44"/>
      <c r="Y517" s="38" t="str">
        <f t="shared" si="184"/>
        <v>Y</v>
      </c>
      <c r="Z517" s="38" t="str">
        <f t="shared" si="193"/>
        <v>n</v>
      </c>
      <c r="AA517" s="38" t="str">
        <f>IF(AM517="","",IF(Y517="N","n","Y"))</f>
        <v>Y</v>
      </c>
      <c r="AC517" s="59">
        <v>24</v>
      </c>
      <c r="AD517" s="204">
        <v>2.6249999999999999E-2</v>
      </c>
      <c r="AE517" s="38">
        <v>1</v>
      </c>
      <c r="AF517" s="38">
        <v>0</v>
      </c>
      <c r="AG517" s="125"/>
      <c r="AI517" s="123"/>
      <c r="AJ517" s="40">
        <f t="shared" si="185"/>
        <v>24</v>
      </c>
      <c r="AK517" s="40"/>
      <c r="AL517" s="40"/>
      <c r="AM517" s="40">
        <f t="shared" si="196"/>
        <v>0.63</v>
      </c>
      <c r="AN517" s="39">
        <f t="shared" si="194"/>
        <v>1.8</v>
      </c>
      <c r="AO517" s="204"/>
      <c r="AP517" s="204">
        <f t="shared" si="186"/>
        <v>2.6249999999999999E-2</v>
      </c>
      <c r="AQ517" s="45"/>
      <c r="AR517" s="45"/>
      <c r="AS517" s="115"/>
      <c r="AT517" s="115"/>
      <c r="AU517" s="115">
        <f t="shared" si="197"/>
        <v>1</v>
      </c>
      <c r="AV517" s="115">
        <f t="shared" si="198"/>
        <v>0</v>
      </c>
      <c r="AY517" s="115"/>
      <c r="AZ517" s="115"/>
      <c r="BA517" s="43">
        <v>32</v>
      </c>
      <c r="BB517" s="43" t="s">
        <v>2013</v>
      </c>
      <c r="BC517" s="48" t="s">
        <v>1403</v>
      </c>
      <c r="BE517" s="37" t="s">
        <v>2345</v>
      </c>
      <c r="BG517" s="43">
        <v>328</v>
      </c>
      <c r="BH517" s="43" t="s">
        <v>1291</v>
      </c>
      <c r="BJ517" s="43" t="s">
        <v>1388</v>
      </c>
      <c r="BK517" s="43" t="s">
        <v>573</v>
      </c>
      <c r="BP517" s="48" t="s">
        <v>1406</v>
      </c>
      <c r="BQ517" s="43" t="s">
        <v>1292</v>
      </c>
      <c r="BR517" s="43" t="s">
        <v>822</v>
      </c>
      <c r="BS517" s="43" t="s">
        <v>1132</v>
      </c>
      <c r="BT517" s="43" t="s">
        <v>1990</v>
      </c>
      <c r="BU517" s="43"/>
      <c r="BV517" s="43"/>
      <c r="BW517" s="243">
        <v>37666</v>
      </c>
      <c r="BX517" s="243"/>
      <c r="BY517" s="48" t="s">
        <v>451</v>
      </c>
      <c r="BZ517" s="43">
        <v>0.63</v>
      </c>
      <c r="CA517" s="43" t="s">
        <v>1396</v>
      </c>
      <c r="CD517" s="124" t="s">
        <v>1397</v>
      </c>
      <c r="CE517" s="43">
        <v>5109</v>
      </c>
      <c r="CF517" s="43" t="s">
        <v>1990</v>
      </c>
      <c r="CG517" s="251">
        <v>37666</v>
      </c>
      <c r="CH517" s="126"/>
      <c r="CK517" s="39" t="s">
        <v>451</v>
      </c>
      <c r="CL517" s="43">
        <v>24</v>
      </c>
      <c r="CM517" s="43" t="s">
        <v>1396</v>
      </c>
      <c r="CP517" s="43" t="s">
        <v>1397</v>
      </c>
      <c r="CQ517" s="43">
        <v>1738</v>
      </c>
      <c r="DR517" s="38"/>
    </row>
    <row r="518" spans="1:122" s="39" customFormat="1" hidden="1" x14ac:dyDescent="0.2">
      <c r="A518" s="44" t="str">
        <f t="shared" si="189"/>
        <v>Endicott</v>
      </c>
      <c r="B518" s="44" t="str">
        <f t="shared" si="182"/>
        <v>Tetrachloroethylene</v>
      </c>
      <c r="C518" s="38" t="s">
        <v>2587</v>
      </c>
      <c r="D518" s="38" t="str">
        <f t="shared" si="181"/>
        <v>LS</v>
      </c>
      <c r="E518" s="44" t="s">
        <v>372</v>
      </c>
      <c r="F518" s="155" t="str">
        <f t="shared" si="195"/>
        <v>Residential 016</v>
      </c>
      <c r="G518" s="44" t="str">
        <f t="shared" si="190"/>
        <v>residential</v>
      </c>
      <c r="H518" s="44" t="str">
        <f t="shared" si="191"/>
        <v>Basement</v>
      </c>
      <c r="I518" s="38"/>
      <c r="J518" s="38"/>
      <c r="K518" s="38"/>
      <c r="L518" s="44"/>
      <c r="M518" s="38" t="str">
        <f t="shared" si="183"/>
        <v>Y</v>
      </c>
      <c r="N518" s="38" t="str">
        <f t="shared" si="192"/>
        <v>n</v>
      </c>
      <c r="O518" s="38" t="str">
        <f>IF(AJ518="","",IF(M518="N","n","Y"))</f>
        <v>Y</v>
      </c>
      <c r="P518" s="44"/>
      <c r="Q518" s="44"/>
      <c r="R518" s="44"/>
      <c r="S518" s="44"/>
      <c r="T518" s="44"/>
      <c r="U518" s="44"/>
      <c r="V518" s="44"/>
      <c r="W518" s="44"/>
      <c r="X518" s="44"/>
      <c r="Y518" s="38" t="str">
        <f t="shared" si="184"/>
        <v>Y</v>
      </c>
      <c r="Z518" s="38" t="str">
        <f t="shared" si="193"/>
        <v>Y</v>
      </c>
      <c r="AA518" s="38" t="str">
        <f>IF(AM518="","",IF(Y518="N","n","Y"))</f>
        <v>Y</v>
      </c>
      <c r="AC518" s="59">
        <v>90</v>
      </c>
      <c r="AD518" s="204">
        <v>5.1111111111111107E-2</v>
      </c>
      <c r="AE518" s="38">
        <v>1</v>
      </c>
      <c r="AF518" s="38">
        <v>0</v>
      </c>
      <c r="AG518" s="125"/>
      <c r="AI518" s="123"/>
      <c r="AJ518" s="40">
        <f t="shared" si="185"/>
        <v>90</v>
      </c>
      <c r="AK518" s="40"/>
      <c r="AL518" s="40"/>
      <c r="AM518" s="40">
        <f t="shared" si="196"/>
        <v>4.5999999999999996</v>
      </c>
      <c r="AN518" s="39">
        <f t="shared" si="194"/>
        <v>3.8</v>
      </c>
      <c r="AO518" s="204"/>
      <c r="AP518" s="204">
        <f t="shared" si="186"/>
        <v>5.1111111111111107E-2</v>
      </c>
      <c r="AQ518" s="45"/>
      <c r="AR518" s="45"/>
      <c r="AS518" s="115"/>
      <c r="AT518" s="115"/>
      <c r="AU518" s="115">
        <f t="shared" si="197"/>
        <v>1</v>
      </c>
      <c r="AV518" s="115">
        <f t="shared" si="198"/>
        <v>0</v>
      </c>
      <c r="AY518" s="115"/>
      <c r="AZ518" s="115"/>
      <c r="BA518" s="43">
        <v>32</v>
      </c>
      <c r="BB518" s="43" t="s">
        <v>2013</v>
      </c>
      <c r="BC518" s="48" t="s">
        <v>1403</v>
      </c>
      <c r="BE518" s="37" t="s">
        <v>2345</v>
      </c>
      <c r="BG518" s="43">
        <v>328</v>
      </c>
      <c r="BH518" s="43" t="s">
        <v>1291</v>
      </c>
      <c r="BJ518" s="43" t="s">
        <v>1388</v>
      </c>
      <c r="BK518" s="43" t="s">
        <v>573</v>
      </c>
      <c r="BP518" s="48" t="s">
        <v>1406</v>
      </c>
      <c r="BQ518" s="43" t="s">
        <v>1292</v>
      </c>
      <c r="BR518" s="43" t="s">
        <v>822</v>
      </c>
      <c r="BS518" s="43" t="s">
        <v>2057</v>
      </c>
      <c r="BT518" s="43" t="s">
        <v>1990</v>
      </c>
      <c r="BU518" s="43"/>
      <c r="BV518" s="43"/>
      <c r="BW518" s="243">
        <v>37666</v>
      </c>
      <c r="BX518" s="243"/>
      <c r="BY518" s="48" t="s">
        <v>451</v>
      </c>
      <c r="BZ518" s="43">
        <v>4.5999999999999996</v>
      </c>
      <c r="CA518" s="43" t="s">
        <v>1396</v>
      </c>
      <c r="CD518" s="124" t="s">
        <v>1397</v>
      </c>
      <c r="CE518" s="43">
        <v>5111</v>
      </c>
      <c r="CF518" s="43" t="s">
        <v>1990</v>
      </c>
      <c r="CG518" s="251">
        <v>37666</v>
      </c>
      <c r="CH518" s="126"/>
      <c r="CK518" s="39" t="s">
        <v>451</v>
      </c>
      <c r="CL518" s="43">
        <v>90</v>
      </c>
      <c r="CM518" s="43" t="s">
        <v>1396</v>
      </c>
      <c r="CP518" s="43" t="s">
        <v>1397</v>
      </c>
      <c r="CQ518" s="43">
        <v>1508</v>
      </c>
      <c r="DR518" s="38"/>
    </row>
    <row r="519" spans="1:122" s="39" customFormat="1" hidden="1" x14ac:dyDescent="0.2">
      <c r="A519" s="44" t="str">
        <f t="shared" si="189"/>
        <v>Endicott</v>
      </c>
      <c r="B519" s="44" t="str">
        <f t="shared" si="182"/>
        <v>1,1,2-Trichloro-1,2,2-trifluoroethane</v>
      </c>
      <c r="C519" s="38" t="s">
        <v>2587</v>
      </c>
      <c r="D519" s="38" t="str">
        <f t="shared" si="181"/>
        <v>LS</v>
      </c>
      <c r="E519" s="44" t="s">
        <v>372</v>
      </c>
      <c r="F519" s="155" t="str">
        <f t="shared" si="195"/>
        <v>Residential 017</v>
      </c>
      <c r="G519" s="44" t="str">
        <f t="shared" si="190"/>
        <v>residential</v>
      </c>
      <c r="H519" s="44" t="str">
        <f t="shared" si="191"/>
        <v>Basement</v>
      </c>
      <c r="I519" s="38"/>
      <c r="J519" s="38"/>
      <c r="K519" s="38"/>
      <c r="L519" s="44"/>
      <c r="M519" s="38" t="str">
        <f t="shared" si="183"/>
        <v>Y</v>
      </c>
      <c r="N519" s="38" t="str">
        <f t="shared" si="192"/>
        <v>n</v>
      </c>
      <c r="O519" s="38" t="s">
        <v>541</v>
      </c>
      <c r="P519" s="44" t="s">
        <v>1453</v>
      </c>
      <c r="Q519" s="44"/>
      <c r="R519" s="44"/>
      <c r="S519" s="44"/>
      <c r="T519" s="44"/>
      <c r="U519" s="44"/>
      <c r="V519" s="44"/>
      <c r="W519" s="44"/>
      <c r="X519" s="44"/>
      <c r="Y519" s="38" t="str">
        <f t="shared" si="184"/>
        <v>Y</v>
      </c>
      <c r="Z519" s="38" t="str">
        <f t="shared" si="193"/>
        <v>n</v>
      </c>
      <c r="AA519" s="38" t="s">
        <v>541</v>
      </c>
      <c r="AC519" s="59">
        <v>0.8</v>
      </c>
      <c r="AD519" s="204">
        <v>0.77499999999999991</v>
      </c>
      <c r="AE519" s="38">
        <v>1</v>
      </c>
      <c r="AF519" s="38">
        <v>0</v>
      </c>
      <c r="AG519" s="125"/>
      <c r="AI519" s="123"/>
      <c r="AJ519" s="40">
        <f t="shared" si="185"/>
        <v>0.8</v>
      </c>
      <c r="AK519" s="40"/>
      <c r="AL519" s="40"/>
      <c r="AM519" s="40">
        <f t="shared" si="196"/>
        <v>0.62</v>
      </c>
      <c r="AN519" s="39">
        <f t="shared" si="194"/>
        <v>1.8</v>
      </c>
      <c r="AO519" s="204"/>
      <c r="AP519" s="204">
        <f t="shared" si="186"/>
        <v>0.77499999999999991</v>
      </c>
      <c r="AQ519" s="45"/>
      <c r="AR519" s="45"/>
      <c r="AS519" s="115"/>
      <c r="AT519" s="115"/>
      <c r="AU519" s="115">
        <f t="shared" si="197"/>
        <v>1</v>
      </c>
      <c r="AV519" s="115">
        <f t="shared" si="198"/>
        <v>0</v>
      </c>
      <c r="AY519" s="115"/>
      <c r="AZ519" s="115"/>
      <c r="BA519" s="43">
        <v>32</v>
      </c>
      <c r="BB519" s="43" t="s">
        <v>2013</v>
      </c>
      <c r="BC519" s="48" t="s">
        <v>1403</v>
      </c>
      <c r="BE519" s="37" t="s">
        <v>2345</v>
      </c>
      <c r="BG519" s="43">
        <v>329</v>
      </c>
      <c r="BH519" s="43" t="s">
        <v>1293</v>
      </c>
      <c r="BJ519" s="43" t="s">
        <v>1388</v>
      </c>
      <c r="BK519" s="43" t="s">
        <v>573</v>
      </c>
      <c r="BP519" s="48" t="s">
        <v>1406</v>
      </c>
      <c r="BR519" s="43" t="s">
        <v>822</v>
      </c>
      <c r="BS519" s="43" t="s">
        <v>1132</v>
      </c>
      <c r="BT519" s="43" t="s">
        <v>1990</v>
      </c>
      <c r="BU519" s="43"/>
      <c r="BV519" s="43"/>
      <c r="BW519" s="243">
        <v>37670</v>
      </c>
      <c r="BX519" s="243"/>
      <c r="BY519" s="48" t="s">
        <v>451</v>
      </c>
      <c r="BZ519" s="43">
        <v>0.62</v>
      </c>
      <c r="CA519" s="43" t="s">
        <v>1396</v>
      </c>
      <c r="CD519" s="124" t="s">
        <v>1397</v>
      </c>
      <c r="CE519" s="43">
        <v>5153</v>
      </c>
      <c r="CF519" s="43" t="s">
        <v>1990</v>
      </c>
      <c r="CG519" s="251">
        <v>37670</v>
      </c>
      <c r="CH519" s="126"/>
      <c r="CK519" s="39" t="s">
        <v>451</v>
      </c>
      <c r="CL519" s="43">
        <v>0.8</v>
      </c>
      <c r="CM519" s="43" t="s">
        <v>1396</v>
      </c>
      <c r="CP519" s="43" t="s">
        <v>1397</v>
      </c>
      <c r="CQ519" s="43">
        <v>1739</v>
      </c>
      <c r="DR519" s="38"/>
    </row>
    <row r="520" spans="1:122" s="39" customFormat="1" hidden="1" x14ac:dyDescent="0.2">
      <c r="A520" s="44" t="str">
        <f t="shared" si="189"/>
        <v>Endicott</v>
      </c>
      <c r="B520" s="44" t="str">
        <f t="shared" si="182"/>
        <v>1,1,1-Trichloroethane</v>
      </c>
      <c r="C520" s="38" t="s">
        <v>2587</v>
      </c>
      <c r="D520" s="38" t="str">
        <f t="shared" si="181"/>
        <v>LS</v>
      </c>
      <c r="E520" s="44" t="s">
        <v>372</v>
      </c>
      <c r="F520" s="155" t="str">
        <f t="shared" si="195"/>
        <v>Residential 018</v>
      </c>
      <c r="G520" s="44" t="str">
        <f t="shared" si="190"/>
        <v>residential</v>
      </c>
      <c r="H520" s="44" t="str">
        <f t="shared" si="191"/>
        <v>Basement</v>
      </c>
      <c r="I520" s="38"/>
      <c r="J520" s="38"/>
      <c r="K520" s="38"/>
      <c r="L520" s="44"/>
      <c r="M520" s="38" t="str">
        <f t="shared" si="183"/>
        <v>Y</v>
      </c>
      <c r="N520" s="38" t="str">
        <f t="shared" si="192"/>
        <v>n</v>
      </c>
      <c r="O520" s="38" t="s">
        <v>541</v>
      </c>
      <c r="P520" s="44" t="s">
        <v>310</v>
      </c>
      <c r="Q520" s="44"/>
      <c r="R520" s="44"/>
      <c r="S520" s="44"/>
      <c r="T520" s="44"/>
      <c r="U520" s="44"/>
      <c r="V520" s="44"/>
      <c r="W520" s="44"/>
      <c r="X520" s="44"/>
      <c r="Y520" s="38" t="str">
        <f t="shared" si="184"/>
        <v>Y</v>
      </c>
      <c r="Z520" s="38" t="str">
        <f t="shared" si="193"/>
        <v>Y</v>
      </c>
      <c r="AA520" s="38" t="s">
        <v>541</v>
      </c>
      <c r="AC520" s="59">
        <v>93</v>
      </c>
      <c r="AD520" s="204">
        <v>8.4946236559139784E-2</v>
      </c>
      <c r="AE520" s="38">
        <v>1</v>
      </c>
      <c r="AF520" s="38">
        <v>0</v>
      </c>
      <c r="AG520" s="125"/>
      <c r="AI520" s="123"/>
      <c r="AJ520" s="40">
        <f t="shared" si="185"/>
        <v>93</v>
      </c>
      <c r="AK520" s="40"/>
      <c r="AL520" s="40"/>
      <c r="AM520" s="40">
        <f t="shared" si="196"/>
        <v>7.9</v>
      </c>
      <c r="AN520" s="39">
        <f t="shared" si="194"/>
        <v>3.1</v>
      </c>
      <c r="AO520" s="204"/>
      <c r="AP520" s="204">
        <f t="shared" si="186"/>
        <v>8.4946236559139784E-2</v>
      </c>
      <c r="AQ520" s="45"/>
      <c r="AR520" s="45"/>
      <c r="AS520" s="115"/>
      <c r="AT520" s="115"/>
      <c r="AU520" s="115">
        <f t="shared" si="197"/>
        <v>1</v>
      </c>
      <c r="AV520" s="115">
        <f t="shared" si="198"/>
        <v>0</v>
      </c>
      <c r="AY520" s="115"/>
      <c r="AZ520" s="115"/>
      <c r="BA520" s="43">
        <v>32</v>
      </c>
      <c r="BB520" s="43" t="s">
        <v>2013</v>
      </c>
      <c r="BC520" s="48" t="s">
        <v>1403</v>
      </c>
      <c r="BE520" s="37" t="s">
        <v>2345</v>
      </c>
      <c r="BG520" s="43">
        <v>330</v>
      </c>
      <c r="BH520" s="43" t="s">
        <v>1002</v>
      </c>
      <c r="BJ520" s="43" t="s">
        <v>1388</v>
      </c>
      <c r="BK520" s="43" t="s">
        <v>573</v>
      </c>
      <c r="BP520" s="48" t="s">
        <v>1406</v>
      </c>
      <c r="BQ520" s="43" t="s">
        <v>1003</v>
      </c>
      <c r="BR520" s="43" t="s">
        <v>822</v>
      </c>
      <c r="BS520" s="43" t="s">
        <v>558</v>
      </c>
      <c r="BT520" s="43" t="s">
        <v>1990</v>
      </c>
      <c r="BU520" s="43"/>
      <c r="BV520" s="43"/>
      <c r="BW520" s="243">
        <v>37672</v>
      </c>
      <c r="BX520" s="243"/>
      <c r="BY520" s="48" t="s">
        <v>451</v>
      </c>
      <c r="BZ520" s="43">
        <v>7.9</v>
      </c>
      <c r="CA520" s="43" t="s">
        <v>1396</v>
      </c>
      <c r="CD520" s="124" t="s">
        <v>1397</v>
      </c>
      <c r="CE520" s="43">
        <v>5181</v>
      </c>
      <c r="CF520" s="43" t="s">
        <v>1990</v>
      </c>
      <c r="CG520" s="251">
        <v>37672</v>
      </c>
      <c r="CH520" s="126"/>
      <c r="CK520" s="39" t="s">
        <v>451</v>
      </c>
      <c r="CL520" s="43">
        <v>93</v>
      </c>
      <c r="CM520" s="43" t="s">
        <v>1396</v>
      </c>
      <c r="CP520" s="43" t="s">
        <v>1397</v>
      </c>
      <c r="CQ520" s="43">
        <v>1652</v>
      </c>
      <c r="DR520" s="38"/>
    </row>
    <row r="521" spans="1:122" s="372" customFormat="1" x14ac:dyDescent="0.2">
      <c r="A521" s="384" t="str">
        <f t="shared" si="189"/>
        <v>Endicott</v>
      </c>
      <c r="B521" s="384" t="str">
        <f t="shared" si="182"/>
        <v>cis-1,2-Dichloroethylene</v>
      </c>
      <c r="C521" s="385" t="s">
        <v>2587</v>
      </c>
      <c r="D521" s="385" t="str">
        <f t="shared" si="181"/>
        <v>LS</v>
      </c>
      <c r="E521" s="384" t="s">
        <v>372</v>
      </c>
      <c r="F521" s="386" t="str">
        <f t="shared" si="195"/>
        <v>Residential 018</v>
      </c>
      <c r="G521" s="384" t="str">
        <f t="shared" si="190"/>
        <v>residential</v>
      </c>
      <c r="H521" s="384" t="str">
        <f t="shared" si="191"/>
        <v>Basement</v>
      </c>
      <c r="I521" s="385"/>
      <c r="J521" s="385"/>
      <c r="K521" s="385"/>
      <c r="L521" s="384"/>
      <c r="M521" s="385" t="str">
        <f t="shared" si="183"/>
        <v>Y</v>
      </c>
      <c r="N521" s="385" t="str">
        <f t="shared" si="192"/>
        <v>Y</v>
      </c>
      <c r="O521" s="385" t="str">
        <f>IF(AJ521="","",IF(M521="N","n","Y"))</f>
        <v>Y</v>
      </c>
      <c r="P521" s="384"/>
      <c r="Q521" s="384"/>
      <c r="R521" s="384"/>
      <c r="S521" s="384"/>
      <c r="T521" s="384"/>
      <c r="U521" s="384"/>
      <c r="V521" s="384"/>
      <c r="W521" s="384"/>
      <c r="X521" s="384"/>
      <c r="Y521" s="385" t="str">
        <f t="shared" si="184"/>
        <v>Y</v>
      </c>
      <c r="Z521" s="385" t="str">
        <f t="shared" si="193"/>
        <v>Y</v>
      </c>
      <c r="AA521" s="385" t="str">
        <f>IF(AM521="","",IF(Y521="N","n","Y"))</f>
        <v>Y</v>
      </c>
      <c r="AC521" s="389">
        <v>660</v>
      </c>
      <c r="AD521" s="390">
        <v>2.7272727272727275E-3</v>
      </c>
      <c r="AE521" s="385">
        <v>1</v>
      </c>
      <c r="AF521" s="385">
        <v>0</v>
      </c>
      <c r="AG521" s="391"/>
      <c r="AI521" s="392"/>
      <c r="AJ521" s="394">
        <f t="shared" si="185"/>
        <v>660</v>
      </c>
      <c r="AK521" s="394"/>
      <c r="AL521" s="394"/>
      <c r="AM521" s="394">
        <f t="shared" si="196"/>
        <v>1.8</v>
      </c>
      <c r="AN521" s="372" t="str">
        <f t="shared" si="194"/>
        <v/>
      </c>
      <c r="AO521" s="390"/>
      <c r="AP521" s="390">
        <f t="shared" si="186"/>
        <v>2.7272727272727275E-3</v>
      </c>
      <c r="AQ521" s="439"/>
      <c r="AR521" s="439"/>
      <c r="AS521" s="396"/>
      <c r="AT521" s="396"/>
      <c r="AU521" s="396">
        <f t="shared" si="197"/>
        <v>1</v>
      </c>
      <c r="AV521" s="396">
        <f t="shared" si="198"/>
        <v>0</v>
      </c>
      <c r="AY521" s="396"/>
      <c r="AZ521" s="396"/>
      <c r="BA521" s="397">
        <v>32</v>
      </c>
      <c r="BB521" s="397" t="s">
        <v>2013</v>
      </c>
      <c r="BC521" s="398" t="s">
        <v>1403</v>
      </c>
      <c r="BE521" s="303" t="s">
        <v>2345</v>
      </c>
      <c r="BG521" s="397">
        <v>330</v>
      </c>
      <c r="BH521" s="397" t="s">
        <v>1002</v>
      </c>
      <c r="BJ521" s="397" t="s">
        <v>1388</v>
      </c>
      <c r="BK521" s="397" t="s">
        <v>573</v>
      </c>
      <c r="BP521" s="398" t="s">
        <v>1406</v>
      </c>
      <c r="BQ521" s="397" t="s">
        <v>1003</v>
      </c>
      <c r="BR521" s="397" t="s">
        <v>822</v>
      </c>
      <c r="BS521" s="397" t="s">
        <v>1400</v>
      </c>
      <c r="BT521" s="397" t="s">
        <v>1990</v>
      </c>
      <c r="BU521" s="397"/>
      <c r="BV521" s="397"/>
      <c r="BW521" s="399">
        <v>37672</v>
      </c>
      <c r="BX521" s="399"/>
      <c r="BY521" s="398" t="s">
        <v>451</v>
      </c>
      <c r="BZ521" s="397">
        <v>1.8</v>
      </c>
      <c r="CA521" s="397" t="s">
        <v>1396</v>
      </c>
      <c r="CD521" s="400" t="s">
        <v>1397</v>
      </c>
      <c r="CE521" s="397">
        <v>5184</v>
      </c>
      <c r="CF521" s="397" t="s">
        <v>1990</v>
      </c>
      <c r="CG521" s="401">
        <v>37672</v>
      </c>
      <c r="CH521" s="402"/>
      <c r="CK521" s="372" t="s">
        <v>451</v>
      </c>
      <c r="CL521" s="397">
        <v>660</v>
      </c>
      <c r="CM521" s="397" t="s">
        <v>1396</v>
      </c>
      <c r="CP521" s="397" t="s">
        <v>1397</v>
      </c>
      <c r="CQ521" s="397">
        <v>1617</v>
      </c>
      <c r="DR521" s="385"/>
    </row>
    <row r="522" spans="1:122" s="39" customFormat="1" hidden="1" x14ac:dyDescent="0.2">
      <c r="A522" s="44" t="str">
        <f t="shared" si="189"/>
        <v>Endicott</v>
      </c>
      <c r="B522" s="44" t="str">
        <f t="shared" si="182"/>
        <v>Tetrachloroethylene</v>
      </c>
      <c r="C522" s="38" t="s">
        <v>2587</v>
      </c>
      <c r="D522" s="38" t="str">
        <f t="shared" si="181"/>
        <v>LS</v>
      </c>
      <c r="E522" s="44" t="s">
        <v>372</v>
      </c>
      <c r="F522" s="155" t="str">
        <f t="shared" si="195"/>
        <v>Residential 018</v>
      </c>
      <c r="G522" s="44" t="str">
        <f t="shared" si="190"/>
        <v>residential</v>
      </c>
      <c r="H522" s="44" t="str">
        <f t="shared" si="191"/>
        <v>Basement</v>
      </c>
      <c r="I522" s="38"/>
      <c r="J522" s="38"/>
      <c r="K522" s="38"/>
      <c r="L522" s="44"/>
      <c r="M522" s="38" t="str">
        <f t="shared" si="183"/>
        <v>Y</v>
      </c>
      <c r="N522" s="38" t="str">
        <f t="shared" si="192"/>
        <v>n</v>
      </c>
      <c r="O522" s="38" t="str">
        <f>IF(AJ522="","",IF(M522="N","n","Y"))</f>
        <v>Y</v>
      </c>
      <c r="P522" s="44"/>
      <c r="Q522" s="44"/>
      <c r="R522" s="44"/>
      <c r="S522" s="44"/>
      <c r="T522" s="44"/>
      <c r="U522" s="44"/>
      <c r="V522" s="44"/>
      <c r="W522" s="44"/>
      <c r="X522" s="44"/>
      <c r="Y522" s="38" t="str">
        <f t="shared" si="184"/>
        <v>Y</v>
      </c>
      <c r="Z522" s="38" t="str">
        <f t="shared" si="193"/>
        <v>n</v>
      </c>
      <c r="AA522" s="38" t="str">
        <f>IF(AM522="","",IF(Y522="N","n","Y"))</f>
        <v>Y</v>
      </c>
      <c r="AC522" s="59">
        <v>56</v>
      </c>
      <c r="AD522" s="204">
        <v>2.8571428571428574E-2</v>
      </c>
      <c r="AE522" s="38">
        <v>1</v>
      </c>
      <c r="AF522" s="38">
        <v>0</v>
      </c>
      <c r="AG522" s="125"/>
      <c r="AI522" s="123"/>
      <c r="AJ522" s="40">
        <f t="shared" si="185"/>
        <v>56</v>
      </c>
      <c r="AK522" s="40"/>
      <c r="AL522" s="40"/>
      <c r="AM522" s="40">
        <f t="shared" si="196"/>
        <v>1.6</v>
      </c>
      <c r="AN522" s="39">
        <f t="shared" si="194"/>
        <v>3.8</v>
      </c>
      <c r="AO522" s="204"/>
      <c r="AP522" s="204">
        <f t="shared" si="186"/>
        <v>2.8571428571428574E-2</v>
      </c>
      <c r="AQ522" s="45"/>
      <c r="AR522" s="45"/>
      <c r="AS522" s="115"/>
      <c r="AT522" s="115"/>
      <c r="AU522" s="115">
        <f t="shared" si="197"/>
        <v>1</v>
      </c>
      <c r="AV522" s="115">
        <f t="shared" si="198"/>
        <v>0</v>
      </c>
      <c r="AY522" s="115"/>
      <c r="AZ522" s="115"/>
      <c r="BA522" s="43">
        <v>32</v>
      </c>
      <c r="BB522" s="43" t="s">
        <v>2013</v>
      </c>
      <c r="BC522" s="48" t="s">
        <v>1403</v>
      </c>
      <c r="BE522" s="37" t="s">
        <v>2345</v>
      </c>
      <c r="BG522" s="43">
        <v>330</v>
      </c>
      <c r="BH522" s="43" t="s">
        <v>1002</v>
      </c>
      <c r="BJ522" s="43" t="s">
        <v>1388</v>
      </c>
      <c r="BK522" s="43" t="s">
        <v>573</v>
      </c>
      <c r="BP522" s="48" t="s">
        <v>1406</v>
      </c>
      <c r="BQ522" s="43" t="s">
        <v>1003</v>
      </c>
      <c r="BR522" s="43" t="s">
        <v>822</v>
      </c>
      <c r="BS522" s="43" t="s">
        <v>2057</v>
      </c>
      <c r="BT522" s="43" t="s">
        <v>1990</v>
      </c>
      <c r="BU522" s="43"/>
      <c r="BV522" s="43"/>
      <c r="BW522" s="243">
        <v>37672</v>
      </c>
      <c r="BX522" s="243"/>
      <c r="BY522" s="48" t="s">
        <v>451</v>
      </c>
      <c r="BZ522" s="43">
        <v>1.6</v>
      </c>
      <c r="CA522" s="43" t="s">
        <v>1396</v>
      </c>
      <c r="CD522" s="124" t="s">
        <v>1397</v>
      </c>
      <c r="CE522" s="43">
        <v>5188</v>
      </c>
      <c r="CF522" s="43" t="s">
        <v>1990</v>
      </c>
      <c r="CG522" s="251">
        <v>37672</v>
      </c>
      <c r="CH522" s="126"/>
      <c r="CK522" s="39" t="s">
        <v>451</v>
      </c>
      <c r="CL522" s="43">
        <v>56</v>
      </c>
      <c r="CM522" s="43" t="s">
        <v>1396</v>
      </c>
      <c r="CP522" s="43" t="s">
        <v>1397</v>
      </c>
      <c r="CQ522" s="43">
        <v>1510</v>
      </c>
      <c r="DR522" s="38"/>
    </row>
    <row r="523" spans="1:122" s="39" customFormat="1" x14ac:dyDescent="0.2">
      <c r="A523" s="44" t="str">
        <f t="shared" si="189"/>
        <v>Endicott</v>
      </c>
      <c r="B523" s="44" t="str">
        <f t="shared" si="182"/>
        <v>Trichloroethylene</v>
      </c>
      <c r="C523" s="38" t="s">
        <v>2587</v>
      </c>
      <c r="D523" s="38" t="str">
        <f t="shared" si="181"/>
        <v>LS</v>
      </c>
      <c r="E523" s="44" t="s">
        <v>372</v>
      </c>
      <c r="F523" s="155" t="str">
        <f t="shared" si="195"/>
        <v>Residential 018</v>
      </c>
      <c r="G523" s="44" t="str">
        <f t="shared" si="190"/>
        <v>residential</v>
      </c>
      <c r="H523" s="44" t="str">
        <f t="shared" si="191"/>
        <v>Basement</v>
      </c>
      <c r="I523" s="38"/>
      <c r="J523" s="38"/>
      <c r="K523" s="38"/>
      <c r="L523" s="44"/>
      <c r="M523" s="38" t="str">
        <f t="shared" si="183"/>
        <v>Y</v>
      </c>
      <c r="N523" s="38" t="str">
        <f t="shared" si="192"/>
        <v>Y</v>
      </c>
      <c r="O523" s="38" t="str">
        <f>IF(AJ523="","",IF(M523="N","n","Y"))</f>
        <v>Y</v>
      </c>
      <c r="P523" s="44"/>
      <c r="Q523" s="44"/>
      <c r="R523" s="44"/>
      <c r="S523" s="44"/>
      <c r="T523" s="44"/>
      <c r="U523" s="44"/>
      <c r="V523" s="44"/>
      <c r="W523" s="44"/>
      <c r="X523" s="44"/>
      <c r="Y523" s="38" t="str">
        <f t="shared" si="184"/>
        <v>Y</v>
      </c>
      <c r="Z523" s="38" t="str">
        <f t="shared" si="193"/>
        <v>n</v>
      </c>
      <c r="AA523" s="38" t="str">
        <f>IF(AM523="","",IF(Y523="N","n","Y"))</f>
        <v>Y</v>
      </c>
      <c r="AC523" s="59">
        <v>80</v>
      </c>
      <c r="AD523" s="204">
        <v>4.4999999999999997E-3</v>
      </c>
      <c r="AE523" s="38">
        <v>1</v>
      </c>
      <c r="AF523" s="38">
        <v>0</v>
      </c>
      <c r="AG523" s="125"/>
      <c r="AI523" s="123"/>
      <c r="AJ523" s="40">
        <f t="shared" si="185"/>
        <v>80</v>
      </c>
      <c r="AK523" s="40"/>
      <c r="AL523" s="40"/>
      <c r="AM523" s="40">
        <f t="shared" si="196"/>
        <v>0.36</v>
      </c>
      <c r="AN523" s="39">
        <f t="shared" si="194"/>
        <v>0.5</v>
      </c>
      <c r="AO523" s="204"/>
      <c r="AP523" s="204">
        <f t="shared" si="186"/>
        <v>4.4999999999999997E-3</v>
      </c>
      <c r="AQ523" s="45"/>
      <c r="AR523" s="45"/>
      <c r="AS523" s="115"/>
      <c r="AT523" s="115"/>
      <c r="AU523" s="115">
        <f t="shared" si="197"/>
        <v>1</v>
      </c>
      <c r="AV523" s="115">
        <f t="shared" si="198"/>
        <v>0</v>
      </c>
      <c r="AY523" s="115"/>
      <c r="AZ523" s="115"/>
      <c r="BA523" s="43">
        <v>32</v>
      </c>
      <c r="BB523" s="43" t="s">
        <v>2013</v>
      </c>
      <c r="BC523" s="48" t="s">
        <v>1403</v>
      </c>
      <c r="BE523" s="37" t="s">
        <v>2345</v>
      </c>
      <c r="BG523" s="43">
        <v>330</v>
      </c>
      <c r="BH523" s="43" t="s">
        <v>1002</v>
      </c>
      <c r="BJ523" s="43" t="s">
        <v>1388</v>
      </c>
      <c r="BK523" s="43" t="s">
        <v>573</v>
      </c>
      <c r="BP523" s="48" t="s">
        <v>1406</v>
      </c>
      <c r="BQ523" s="43" t="s">
        <v>1003</v>
      </c>
      <c r="BR523" s="43" t="s">
        <v>822</v>
      </c>
      <c r="BS523" s="43" t="s">
        <v>1393</v>
      </c>
      <c r="BT523" s="43" t="s">
        <v>1990</v>
      </c>
      <c r="BU523" s="43"/>
      <c r="BV523" s="43"/>
      <c r="BW523" s="243">
        <v>37672</v>
      </c>
      <c r="BX523" s="243"/>
      <c r="BY523" s="48" t="s">
        <v>451</v>
      </c>
      <c r="BZ523" s="43">
        <v>0.36</v>
      </c>
      <c r="CA523" s="43" t="s">
        <v>1396</v>
      </c>
      <c r="CD523" s="124" t="s">
        <v>1397</v>
      </c>
      <c r="CE523" s="43">
        <v>5190</v>
      </c>
      <c r="CF523" s="43" t="s">
        <v>1990</v>
      </c>
      <c r="CG523" s="251">
        <v>37672</v>
      </c>
      <c r="CH523" s="126"/>
      <c r="CK523" s="39" t="s">
        <v>451</v>
      </c>
      <c r="CL523" s="43">
        <v>80</v>
      </c>
      <c r="CM523" s="43" t="s">
        <v>1396</v>
      </c>
      <c r="CP523" s="43" t="s">
        <v>1397</v>
      </c>
      <c r="CQ523" s="43">
        <v>1566</v>
      </c>
      <c r="DR523" s="38"/>
    </row>
    <row r="524" spans="1:122" s="39" customFormat="1" hidden="1" x14ac:dyDescent="0.2">
      <c r="A524" s="44" t="str">
        <f t="shared" si="189"/>
        <v>Endicott</v>
      </c>
      <c r="B524" s="44" t="str">
        <f t="shared" si="182"/>
        <v>1,1,1-Trichloroethane</v>
      </c>
      <c r="C524" s="38" t="s">
        <v>2587</v>
      </c>
      <c r="D524" s="38" t="str">
        <f t="shared" si="181"/>
        <v>LS</v>
      </c>
      <c r="E524" s="44" t="s">
        <v>372</v>
      </c>
      <c r="F524" s="155" t="str">
        <f t="shared" si="195"/>
        <v>Residential 019</v>
      </c>
      <c r="G524" s="44" t="str">
        <f t="shared" si="190"/>
        <v>residential</v>
      </c>
      <c r="H524" s="44" t="str">
        <f t="shared" si="191"/>
        <v>Basement</v>
      </c>
      <c r="I524" s="38"/>
      <c r="J524" s="38"/>
      <c r="K524" s="38"/>
      <c r="L524" s="44"/>
      <c r="M524" s="38" t="str">
        <f t="shared" si="183"/>
        <v>Y</v>
      </c>
      <c r="N524" s="38" t="str">
        <f t="shared" si="192"/>
        <v>n</v>
      </c>
      <c r="O524" s="38" t="s">
        <v>541</v>
      </c>
      <c r="P524" s="44" t="s">
        <v>310</v>
      </c>
      <c r="Q524" s="44"/>
      <c r="R524" s="44"/>
      <c r="S524" s="44"/>
      <c r="T524" s="44"/>
      <c r="U524" s="44"/>
      <c r="V524" s="44"/>
      <c r="W524" s="44"/>
      <c r="X524" s="44"/>
      <c r="Y524" s="38" t="str">
        <f t="shared" si="184"/>
        <v>Y</v>
      </c>
      <c r="Z524" s="38" t="str">
        <f t="shared" si="193"/>
        <v>n</v>
      </c>
      <c r="AA524" s="38" t="s">
        <v>541</v>
      </c>
      <c r="AC524" s="59">
        <v>0.56000000000000005</v>
      </c>
      <c r="AD524" s="204">
        <v>0.33928571428571425</v>
      </c>
      <c r="AE524" s="38">
        <v>1</v>
      </c>
      <c r="AF524" s="38">
        <v>0</v>
      </c>
      <c r="AG524" s="125"/>
      <c r="AI524" s="123"/>
      <c r="AJ524" s="40">
        <f t="shared" si="185"/>
        <v>0.56000000000000005</v>
      </c>
      <c r="AK524" s="40"/>
      <c r="AL524" s="40"/>
      <c r="AM524" s="40">
        <f t="shared" si="196"/>
        <v>0.19</v>
      </c>
      <c r="AN524" s="39">
        <f t="shared" si="194"/>
        <v>3.1</v>
      </c>
      <c r="AO524" s="204"/>
      <c r="AP524" s="204">
        <f t="shared" si="186"/>
        <v>0.33928571428571425</v>
      </c>
      <c r="AQ524" s="45"/>
      <c r="AR524" s="45"/>
      <c r="AS524" s="115"/>
      <c r="AT524" s="115"/>
      <c r="AU524" s="115">
        <f t="shared" si="197"/>
        <v>1</v>
      </c>
      <c r="AV524" s="115">
        <f t="shared" si="198"/>
        <v>0</v>
      </c>
      <c r="AY524" s="115"/>
      <c r="AZ524" s="115"/>
      <c r="BA524" s="43">
        <v>32</v>
      </c>
      <c r="BB524" s="43" t="s">
        <v>2013</v>
      </c>
      <c r="BC524" s="48" t="s">
        <v>1403</v>
      </c>
      <c r="BE524" s="37" t="s">
        <v>2345</v>
      </c>
      <c r="BG524" s="43">
        <v>331</v>
      </c>
      <c r="BH524" s="43" t="s">
        <v>1004</v>
      </c>
      <c r="BJ524" s="43" t="s">
        <v>1388</v>
      </c>
      <c r="BK524" s="43" t="s">
        <v>573</v>
      </c>
      <c r="BP524" s="48" t="s">
        <v>1406</v>
      </c>
      <c r="BQ524" s="43" t="s">
        <v>1005</v>
      </c>
      <c r="BR524" s="43" t="s">
        <v>825</v>
      </c>
      <c r="BS524" s="43" t="s">
        <v>558</v>
      </c>
      <c r="BT524" s="43" t="s">
        <v>1990</v>
      </c>
      <c r="BU524" s="43"/>
      <c r="BV524" s="43"/>
      <c r="BW524" s="243">
        <v>37664</v>
      </c>
      <c r="BX524" s="243"/>
      <c r="BY524" s="48" t="s">
        <v>451</v>
      </c>
      <c r="BZ524" s="43">
        <v>0.19</v>
      </c>
      <c r="CA524" s="43" t="s">
        <v>1396</v>
      </c>
      <c r="CD524" s="124" t="s">
        <v>1397</v>
      </c>
      <c r="CE524" s="43">
        <v>5225</v>
      </c>
      <c r="CF524" s="43" t="s">
        <v>1990</v>
      </c>
      <c r="CG524" s="251">
        <v>37664</v>
      </c>
      <c r="CH524" s="126"/>
      <c r="CK524" s="39" t="s">
        <v>451</v>
      </c>
      <c r="CL524" s="43">
        <v>0.56000000000000005</v>
      </c>
      <c r="CM524" s="43" t="s">
        <v>1396</v>
      </c>
      <c r="CP524" s="43" t="s">
        <v>1397</v>
      </c>
      <c r="CQ524" s="43">
        <v>1654</v>
      </c>
      <c r="DR524" s="38"/>
    </row>
    <row r="525" spans="1:122" s="39" customFormat="1" hidden="1" x14ac:dyDescent="0.2">
      <c r="A525" s="44" t="str">
        <f t="shared" si="189"/>
        <v>Endicott</v>
      </c>
      <c r="B525" s="44" t="str">
        <f t="shared" si="182"/>
        <v>1,1,1-Trichloroethane</v>
      </c>
      <c r="C525" s="38" t="s">
        <v>2587</v>
      </c>
      <c r="D525" s="38" t="str">
        <f t="shared" si="181"/>
        <v>LS</v>
      </c>
      <c r="E525" s="44" t="s">
        <v>372</v>
      </c>
      <c r="F525" s="155" t="str">
        <f t="shared" si="195"/>
        <v>Residential 019</v>
      </c>
      <c r="G525" s="44" t="str">
        <f t="shared" si="190"/>
        <v>residential</v>
      </c>
      <c r="H525" s="44" t="str">
        <f t="shared" si="191"/>
        <v>Basement</v>
      </c>
      <c r="I525" s="38"/>
      <c r="J525" s="38"/>
      <c r="K525" s="38"/>
      <c r="L525" s="44"/>
      <c r="M525" s="38" t="str">
        <f t="shared" si="183"/>
        <v>Y</v>
      </c>
      <c r="N525" s="38" t="str">
        <f t="shared" si="192"/>
        <v>n</v>
      </c>
      <c r="O525" s="38" t="s">
        <v>541</v>
      </c>
      <c r="P525" s="44" t="s">
        <v>310</v>
      </c>
      <c r="Q525" s="44"/>
      <c r="R525" s="44"/>
      <c r="S525" s="44"/>
      <c r="T525" s="44"/>
      <c r="U525" s="44"/>
      <c r="V525" s="44"/>
      <c r="W525" s="44"/>
      <c r="X525" s="44"/>
      <c r="Y525" s="38" t="str">
        <f t="shared" si="184"/>
        <v>Y</v>
      </c>
      <c r="Z525" s="38" t="str">
        <f t="shared" si="193"/>
        <v>n</v>
      </c>
      <c r="AA525" s="38" t="s">
        <v>541</v>
      </c>
      <c r="AC525" s="59">
        <v>2.4</v>
      </c>
      <c r="AD525" s="204">
        <v>7.9166666666666677E-2</v>
      </c>
      <c r="AE525" s="38">
        <v>1</v>
      </c>
      <c r="AF525" s="38">
        <v>0</v>
      </c>
      <c r="AG525" s="125"/>
      <c r="AI525" s="123"/>
      <c r="AJ525" s="40">
        <f t="shared" si="185"/>
        <v>2.4</v>
      </c>
      <c r="AK525" s="40"/>
      <c r="AL525" s="40"/>
      <c r="AM525" s="40">
        <f t="shared" si="196"/>
        <v>0.19</v>
      </c>
      <c r="AN525" s="39">
        <f t="shared" si="194"/>
        <v>3.1</v>
      </c>
      <c r="AO525" s="204"/>
      <c r="AP525" s="204">
        <f t="shared" si="186"/>
        <v>7.9166666666666677E-2</v>
      </c>
      <c r="AQ525" s="45"/>
      <c r="AR525" s="45"/>
      <c r="AS525" s="115"/>
      <c r="AT525" s="115"/>
      <c r="AU525" s="115">
        <f t="shared" si="197"/>
        <v>1</v>
      </c>
      <c r="AV525" s="115">
        <f t="shared" si="198"/>
        <v>0</v>
      </c>
      <c r="AY525" s="115"/>
      <c r="AZ525" s="115"/>
      <c r="BA525" s="43">
        <v>32</v>
      </c>
      <c r="BB525" s="43" t="s">
        <v>2013</v>
      </c>
      <c r="BC525" s="48" t="s">
        <v>1403</v>
      </c>
      <c r="BE525" s="37" t="s">
        <v>2345</v>
      </c>
      <c r="BG525" s="43">
        <v>331</v>
      </c>
      <c r="BH525" s="43" t="s">
        <v>1004</v>
      </c>
      <c r="BJ525" s="43" t="s">
        <v>1388</v>
      </c>
      <c r="BK525" s="43" t="s">
        <v>573</v>
      </c>
      <c r="BP525" s="48" t="s">
        <v>1406</v>
      </c>
      <c r="BQ525" s="43" t="s">
        <v>1005</v>
      </c>
      <c r="BR525" s="43" t="s">
        <v>825</v>
      </c>
      <c r="BS525" s="43" t="s">
        <v>558</v>
      </c>
      <c r="BT525" s="43" t="s">
        <v>1990</v>
      </c>
      <c r="BU525" s="43"/>
      <c r="BV525" s="43"/>
      <c r="BW525" s="243">
        <v>37664</v>
      </c>
      <c r="BX525" s="243"/>
      <c r="BY525" s="48" t="s">
        <v>451</v>
      </c>
      <c r="BZ525" s="43">
        <v>0.19</v>
      </c>
      <c r="CA525" s="43" t="s">
        <v>1396</v>
      </c>
      <c r="CD525" s="124" t="s">
        <v>1397</v>
      </c>
      <c r="CE525" s="43">
        <v>5225</v>
      </c>
      <c r="CF525" s="43" t="s">
        <v>1990</v>
      </c>
      <c r="CG525" s="251">
        <v>37664</v>
      </c>
      <c r="CH525" s="126"/>
      <c r="CK525" s="39" t="s">
        <v>451</v>
      </c>
      <c r="CL525" s="43">
        <v>2.4</v>
      </c>
      <c r="CM525" s="43" t="s">
        <v>1396</v>
      </c>
      <c r="CP525" s="43" t="s">
        <v>1397</v>
      </c>
      <c r="CQ525" s="43">
        <v>1653</v>
      </c>
      <c r="DR525" s="38"/>
    </row>
    <row r="526" spans="1:122" s="39" customFormat="1" hidden="1" x14ac:dyDescent="0.2">
      <c r="A526" s="44" t="str">
        <f t="shared" si="189"/>
        <v>Endicott</v>
      </c>
      <c r="B526" s="44" t="str">
        <f t="shared" si="182"/>
        <v>1,1,2-Trichloro-1,2,2-trifluoroethane</v>
      </c>
      <c r="C526" s="38" t="s">
        <v>2587</v>
      </c>
      <c r="D526" s="38" t="str">
        <f t="shared" si="181"/>
        <v>LS</v>
      </c>
      <c r="E526" s="44" t="s">
        <v>372</v>
      </c>
      <c r="F526" s="155" t="str">
        <f t="shared" si="195"/>
        <v>Residential 019</v>
      </c>
      <c r="G526" s="44" t="str">
        <f t="shared" si="190"/>
        <v>residential</v>
      </c>
      <c r="H526" s="44" t="str">
        <f t="shared" si="191"/>
        <v>Basement</v>
      </c>
      <c r="I526" s="38"/>
      <c r="J526" s="38"/>
      <c r="K526" s="38"/>
      <c r="L526" s="44"/>
      <c r="M526" s="38" t="str">
        <f t="shared" si="183"/>
        <v>Y</v>
      </c>
      <c r="N526" s="38" t="str">
        <f t="shared" si="192"/>
        <v>n</v>
      </c>
      <c r="O526" s="38" t="s">
        <v>541</v>
      </c>
      <c r="P526" s="44" t="s">
        <v>310</v>
      </c>
      <c r="Q526" s="44"/>
      <c r="R526" s="44"/>
      <c r="S526" s="44"/>
      <c r="T526" s="44"/>
      <c r="U526" s="44"/>
      <c r="V526" s="44"/>
      <c r="W526" s="44"/>
      <c r="X526" s="44"/>
      <c r="Y526" s="38" t="str">
        <f t="shared" si="184"/>
        <v>Y</v>
      </c>
      <c r="Z526" s="38" t="str">
        <f t="shared" si="193"/>
        <v>n</v>
      </c>
      <c r="AA526" s="38" t="s">
        <v>541</v>
      </c>
      <c r="AC526" s="59">
        <v>3</v>
      </c>
      <c r="AD526" s="204">
        <v>0.26666666666666666</v>
      </c>
      <c r="AE526" s="38">
        <v>1</v>
      </c>
      <c r="AF526" s="38">
        <v>0</v>
      </c>
      <c r="AG526" s="125"/>
      <c r="AI526" s="123"/>
      <c r="AJ526" s="40">
        <f t="shared" si="185"/>
        <v>3</v>
      </c>
      <c r="AK526" s="40"/>
      <c r="AL526" s="40"/>
      <c r="AM526" s="40">
        <f t="shared" si="196"/>
        <v>0.8</v>
      </c>
      <c r="AN526" s="39">
        <f t="shared" si="194"/>
        <v>1.8</v>
      </c>
      <c r="AO526" s="204"/>
      <c r="AP526" s="204">
        <f t="shared" si="186"/>
        <v>0.26666666666666666</v>
      </c>
      <c r="AQ526" s="45"/>
      <c r="AR526" s="45"/>
      <c r="AS526" s="115"/>
      <c r="AT526" s="115"/>
      <c r="AU526" s="115">
        <f t="shared" si="197"/>
        <v>1</v>
      </c>
      <c r="AV526" s="115">
        <f t="shared" si="198"/>
        <v>0</v>
      </c>
      <c r="AY526" s="115"/>
      <c r="AZ526" s="115"/>
      <c r="BA526" s="43">
        <v>32</v>
      </c>
      <c r="BB526" s="43" t="s">
        <v>2013</v>
      </c>
      <c r="BC526" s="48" t="s">
        <v>1403</v>
      </c>
      <c r="BE526" s="37" t="s">
        <v>2345</v>
      </c>
      <c r="BG526" s="43">
        <v>331</v>
      </c>
      <c r="BH526" s="43" t="s">
        <v>1004</v>
      </c>
      <c r="BJ526" s="43" t="s">
        <v>1388</v>
      </c>
      <c r="BK526" s="43" t="s">
        <v>573</v>
      </c>
      <c r="BP526" s="48" t="s">
        <v>1406</v>
      </c>
      <c r="BQ526" s="43" t="s">
        <v>1005</v>
      </c>
      <c r="BR526" s="43" t="s">
        <v>825</v>
      </c>
      <c r="BS526" s="43" t="s">
        <v>1132</v>
      </c>
      <c r="BT526" s="43" t="s">
        <v>1990</v>
      </c>
      <c r="BU526" s="43"/>
      <c r="BV526" s="43"/>
      <c r="BW526" s="243">
        <v>37664</v>
      </c>
      <c r="BX526" s="243"/>
      <c r="BY526" s="48" t="s">
        <v>451</v>
      </c>
      <c r="BZ526" s="43">
        <v>0.8</v>
      </c>
      <c r="CA526" s="43" t="s">
        <v>1396</v>
      </c>
      <c r="CD526" s="124" t="s">
        <v>1397</v>
      </c>
      <c r="CE526" s="43">
        <v>5230</v>
      </c>
      <c r="CF526" s="43" t="s">
        <v>1990</v>
      </c>
      <c r="CG526" s="251">
        <v>37664</v>
      </c>
      <c r="CH526" s="126"/>
      <c r="CK526" s="39" t="s">
        <v>451</v>
      </c>
      <c r="CL526" s="43">
        <v>3</v>
      </c>
      <c r="CM526" s="43" t="s">
        <v>1396</v>
      </c>
      <c r="CP526" s="43" t="s">
        <v>1397</v>
      </c>
      <c r="CQ526" s="43">
        <v>1741</v>
      </c>
      <c r="DR526" s="38"/>
    </row>
    <row r="527" spans="1:122" s="39" customFormat="1" hidden="1" x14ac:dyDescent="0.2">
      <c r="A527" s="44" t="str">
        <f t="shared" si="189"/>
        <v>Endicott</v>
      </c>
      <c r="B527" s="44" t="str">
        <f t="shared" si="182"/>
        <v>1,1,2-Trichloro-1,2,2-trifluoroethane</v>
      </c>
      <c r="C527" s="38" t="s">
        <v>2587</v>
      </c>
      <c r="D527" s="38" t="str">
        <f t="shared" si="181"/>
        <v>LS</v>
      </c>
      <c r="E527" s="44" t="s">
        <v>372</v>
      </c>
      <c r="F527" s="155" t="str">
        <f t="shared" si="195"/>
        <v>Residential 019</v>
      </c>
      <c r="G527" s="44" t="str">
        <f t="shared" si="190"/>
        <v>residential</v>
      </c>
      <c r="H527" s="44" t="str">
        <f t="shared" si="191"/>
        <v>Basement</v>
      </c>
      <c r="I527" s="38"/>
      <c r="J527" s="38"/>
      <c r="K527" s="38"/>
      <c r="L527" s="44"/>
      <c r="M527" s="38" t="str">
        <f t="shared" si="183"/>
        <v>Y</v>
      </c>
      <c r="N527" s="38" t="str">
        <f t="shared" si="192"/>
        <v>n</v>
      </c>
      <c r="O527" s="38" t="s">
        <v>541</v>
      </c>
      <c r="P527" s="44" t="s">
        <v>310</v>
      </c>
      <c r="Q527" s="44"/>
      <c r="R527" s="44"/>
      <c r="S527" s="44"/>
      <c r="T527" s="44"/>
      <c r="U527" s="44"/>
      <c r="V527" s="44"/>
      <c r="W527" s="44"/>
      <c r="X527" s="44"/>
      <c r="Y527" s="38" t="str">
        <f t="shared" si="184"/>
        <v>Y</v>
      </c>
      <c r="Z527" s="38" t="str">
        <f t="shared" si="193"/>
        <v>n</v>
      </c>
      <c r="AA527" s="38" t="s">
        <v>541</v>
      </c>
      <c r="AC527" s="59">
        <v>5.4</v>
      </c>
      <c r="AD527" s="204">
        <v>0.14814814814814814</v>
      </c>
      <c r="AE527" s="38">
        <v>1</v>
      </c>
      <c r="AF527" s="38">
        <v>0</v>
      </c>
      <c r="AG527" s="125"/>
      <c r="AI527" s="123"/>
      <c r="AJ527" s="40">
        <f t="shared" si="185"/>
        <v>5.4</v>
      </c>
      <c r="AK527" s="40"/>
      <c r="AL527" s="40"/>
      <c r="AM527" s="40">
        <f t="shared" si="196"/>
        <v>0.8</v>
      </c>
      <c r="AN527" s="39">
        <f t="shared" si="194"/>
        <v>1.8</v>
      </c>
      <c r="AO527" s="204"/>
      <c r="AP527" s="204">
        <f t="shared" si="186"/>
        <v>0.14814814814814814</v>
      </c>
      <c r="AQ527" s="45"/>
      <c r="AR527" s="45"/>
      <c r="AS527" s="115"/>
      <c r="AT527" s="115"/>
      <c r="AU527" s="115">
        <f t="shared" si="197"/>
        <v>1</v>
      </c>
      <c r="AV527" s="115">
        <f t="shared" si="198"/>
        <v>0</v>
      </c>
      <c r="AY527" s="115"/>
      <c r="AZ527" s="115"/>
      <c r="BA527" s="43">
        <v>32</v>
      </c>
      <c r="BB527" s="43" t="s">
        <v>2013</v>
      </c>
      <c r="BC527" s="48" t="s">
        <v>1403</v>
      </c>
      <c r="BE527" s="37" t="s">
        <v>2345</v>
      </c>
      <c r="BG527" s="43">
        <v>331</v>
      </c>
      <c r="BH527" s="43" t="s">
        <v>1004</v>
      </c>
      <c r="BJ527" s="43" t="s">
        <v>1388</v>
      </c>
      <c r="BK527" s="43" t="s">
        <v>573</v>
      </c>
      <c r="BP527" s="48" t="s">
        <v>1406</v>
      </c>
      <c r="BQ527" s="43" t="s">
        <v>1005</v>
      </c>
      <c r="BR527" s="43" t="s">
        <v>825</v>
      </c>
      <c r="BS527" s="43" t="s">
        <v>1132</v>
      </c>
      <c r="BT527" s="43" t="s">
        <v>1990</v>
      </c>
      <c r="BU527" s="43"/>
      <c r="BV527" s="43"/>
      <c r="BW527" s="243">
        <v>37664</v>
      </c>
      <c r="BX527" s="243"/>
      <c r="BY527" s="48" t="s">
        <v>451</v>
      </c>
      <c r="BZ527" s="43">
        <v>0.8</v>
      </c>
      <c r="CA527" s="43" t="s">
        <v>1396</v>
      </c>
      <c r="CD527" s="124" t="s">
        <v>1397</v>
      </c>
      <c r="CE527" s="43">
        <v>5230</v>
      </c>
      <c r="CF527" s="43" t="s">
        <v>1990</v>
      </c>
      <c r="CG527" s="251">
        <v>37664</v>
      </c>
      <c r="CH527" s="126"/>
      <c r="CK527" s="39" t="s">
        <v>451</v>
      </c>
      <c r="CL527" s="43">
        <v>5.4</v>
      </c>
      <c r="CM527" s="43" t="s">
        <v>1396</v>
      </c>
      <c r="CP527" s="43" t="s">
        <v>1397</v>
      </c>
      <c r="CQ527" s="43">
        <v>1740</v>
      </c>
      <c r="DR527" s="38"/>
    </row>
    <row r="528" spans="1:122" s="39" customFormat="1" hidden="1" x14ac:dyDescent="0.2">
      <c r="A528" s="44" t="str">
        <f t="shared" si="189"/>
        <v>Endicott</v>
      </c>
      <c r="B528" s="44" t="str">
        <f t="shared" si="182"/>
        <v>cis-1,2-Dichloroethylene</v>
      </c>
      <c r="C528" s="38" t="s">
        <v>2587</v>
      </c>
      <c r="D528" s="38" t="str">
        <f t="shared" si="181"/>
        <v>LS</v>
      </c>
      <c r="E528" s="44" t="s">
        <v>372</v>
      </c>
      <c r="F528" s="155" t="str">
        <f t="shared" si="195"/>
        <v>Residential 019</v>
      </c>
      <c r="G528" s="44" t="str">
        <f t="shared" si="190"/>
        <v>residential</v>
      </c>
      <c r="H528" s="44" t="str">
        <f t="shared" si="191"/>
        <v>Basement</v>
      </c>
      <c r="I528" s="38"/>
      <c r="J528" s="38"/>
      <c r="K528" s="38"/>
      <c r="L528" s="44"/>
      <c r="M528" s="38" t="str">
        <f t="shared" si="183"/>
        <v>Y</v>
      </c>
      <c r="N528" s="38" t="str">
        <f t="shared" si="192"/>
        <v>Y</v>
      </c>
      <c r="O528" s="38" t="s">
        <v>541</v>
      </c>
      <c r="P528" s="44" t="s">
        <v>310</v>
      </c>
      <c r="Q528" s="44"/>
      <c r="R528" s="44"/>
      <c r="S528" s="44"/>
      <c r="T528" s="44"/>
      <c r="U528" s="44"/>
      <c r="V528" s="44"/>
      <c r="W528" s="44"/>
      <c r="X528" s="44"/>
      <c r="Y528" s="38" t="str">
        <f t="shared" si="184"/>
        <v>Y</v>
      </c>
      <c r="Z528" s="38" t="str">
        <f t="shared" si="193"/>
        <v>Y</v>
      </c>
      <c r="AA528" s="38" t="s">
        <v>541</v>
      </c>
      <c r="AC528" s="59">
        <v>3.5</v>
      </c>
      <c r="AD528" s="204">
        <v>0.17142857142857143</v>
      </c>
      <c r="AE528" s="38">
        <v>1</v>
      </c>
      <c r="AF528" s="38">
        <v>0</v>
      </c>
      <c r="AG528" s="125"/>
      <c r="AI528" s="123"/>
      <c r="AJ528" s="40">
        <f t="shared" si="185"/>
        <v>3.5</v>
      </c>
      <c r="AK528" s="40"/>
      <c r="AL528" s="40"/>
      <c r="AM528" s="40">
        <f t="shared" si="196"/>
        <v>0.6</v>
      </c>
      <c r="AN528" s="39" t="str">
        <f t="shared" si="194"/>
        <v/>
      </c>
      <c r="AO528" s="204"/>
      <c r="AP528" s="204">
        <f t="shared" si="186"/>
        <v>0.17142857142857143</v>
      </c>
      <c r="AQ528" s="45"/>
      <c r="AR528" s="45"/>
      <c r="AS528" s="115"/>
      <c r="AT528" s="115"/>
      <c r="AU528" s="115">
        <f t="shared" si="197"/>
        <v>1</v>
      </c>
      <c r="AV528" s="115">
        <f t="shared" si="198"/>
        <v>0</v>
      </c>
      <c r="AY528" s="115"/>
      <c r="AZ528" s="115"/>
      <c r="BA528" s="43">
        <v>32</v>
      </c>
      <c r="BB528" s="43" t="s">
        <v>2013</v>
      </c>
      <c r="BC528" s="48" t="s">
        <v>1403</v>
      </c>
      <c r="BE528" s="37" t="s">
        <v>2345</v>
      </c>
      <c r="BG528" s="43">
        <v>331</v>
      </c>
      <c r="BH528" s="43" t="s">
        <v>1004</v>
      </c>
      <c r="BJ528" s="43" t="s">
        <v>1388</v>
      </c>
      <c r="BK528" s="43" t="s">
        <v>573</v>
      </c>
      <c r="BP528" s="48" t="s">
        <v>1406</v>
      </c>
      <c r="BQ528" s="43" t="s">
        <v>1005</v>
      </c>
      <c r="BR528" s="43" t="s">
        <v>825</v>
      </c>
      <c r="BS528" s="43" t="s">
        <v>1400</v>
      </c>
      <c r="BT528" s="43" t="s">
        <v>1990</v>
      </c>
      <c r="BU528" s="43"/>
      <c r="BV528" s="43"/>
      <c r="BW528" s="243">
        <v>37664</v>
      </c>
      <c r="BX528" s="243"/>
      <c r="BY528" s="48" t="s">
        <v>451</v>
      </c>
      <c r="BZ528" s="43">
        <v>0.6</v>
      </c>
      <c r="CA528" s="43" t="s">
        <v>1396</v>
      </c>
      <c r="CD528" s="124" t="s">
        <v>1397</v>
      </c>
      <c r="CE528" s="43">
        <v>5228</v>
      </c>
      <c r="CF528" s="43" t="s">
        <v>1990</v>
      </c>
      <c r="CG528" s="251">
        <v>37664</v>
      </c>
      <c r="CH528" s="126"/>
      <c r="CK528" s="39" t="s">
        <v>451</v>
      </c>
      <c r="CL528" s="43">
        <v>3.5</v>
      </c>
      <c r="CM528" s="43" t="s">
        <v>1396</v>
      </c>
      <c r="CP528" s="43" t="s">
        <v>1397</v>
      </c>
      <c r="CQ528" s="43">
        <v>1619</v>
      </c>
      <c r="DR528" s="38"/>
    </row>
    <row r="529" spans="1:122" s="39" customFormat="1" hidden="1" x14ac:dyDescent="0.2">
      <c r="A529" s="44" t="str">
        <f t="shared" si="189"/>
        <v>Endicott</v>
      </c>
      <c r="B529" s="44" t="str">
        <f t="shared" si="182"/>
        <v>cis-1,2-Dichloroethylene</v>
      </c>
      <c r="C529" s="38" t="s">
        <v>2587</v>
      </c>
      <c r="D529" s="38" t="str">
        <f t="shared" si="181"/>
        <v>LS</v>
      </c>
      <c r="E529" s="44" t="s">
        <v>372</v>
      </c>
      <c r="F529" s="155" t="str">
        <f t="shared" si="195"/>
        <v>Residential 019</v>
      </c>
      <c r="G529" s="44" t="str">
        <f t="shared" si="190"/>
        <v>residential</v>
      </c>
      <c r="H529" s="44" t="str">
        <f t="shared" si="191"/>
        <v>Basement</v>
      </c>
      <c r="I529" s="38"/>
      <c r="J529" s="38"/>
      <c r="K529" s="38"/>
      <c r="L529" s="44"/>
      <c r="M529" s="38" t="str">
        <f t="shared" si="183"/>
        <v>Y</v>
      </c>
      <c r="N529" s="38" t="str">
        <f t="shared" si="192"/>
        <v>Y</v>
      </c>
      <c r="O529" s="38" t="s">
        <v>541</v>
      </c>
      <c r="P529" s="44" t="s">
        <v>310</v>
      </c>
      <c r="Q529" s="44"/>
      <c r="R529" s="44"/>
      <c r="S529" s="44"/>
      <c r="T529" s="44"/>
      <c r="U529" s="44"/>
      <c r="V529" s="44"/>
      <c r="W529" s="44"/>
      <c r="X529" s="44"/>
      <c r="Y529" s="38" t="str">
        <f t="shared" si="184"/>
        <v>Y</v>
      </c>
      <c r="Z529" s="38" t="str">
        <f t="shared" si="193"/>
        <v>Y</v>
      </c>
      <c r="AA529" s="38" t="s">
        <v>541</v>
      </c>
      <c r="AC529" s="59">
        <v>9.1999999999999993</v>
      </c>
      <c r="AD529" s="204">
        <v>6.5217391304347824E-2</v>
      </c>
      <c r="AE529" s="38">
        <v>1</v>
      </c>
      <c r="AF529" s="38">
        <v>0</v>
      </c>
      <c r="AG529" s="125"/>
      <c r="AI529" s="123"/>
      <c r="AJ529" s="40">
        <f t="shared" si="185"/>
        <v>9.1999999999999993</v>
      </c>
      <c r="AK529" s="40"/>
      <c r="AL529" s="40"/>
      <c r="AM529" s="40">
        <f t="shared" si="196"/>
        <v>0.6</v>
      </c>
      <c r="AN529" s="39" t="str">
        <f t="shared" si="194"/>
        <v/>
      </c>
      <c r="AO529" s="204"/>
      <c r="AP529" s="204">
        <f t="shared" si="186"/>
        <v>6.5217391304347824E-2</v>
      </c>
      <c r="AQ529" s="45"/>
      <c r="AR529" s="45"/>
      <c r="AS529" s="115"/>
      <c r="AT529" s="115"/>
      <c r="AU529" s="115">
        <f t="shared" si="197"/>
        <v>1</v>
      </c>
      <c r="AV529" s="115">
        <f t="shared" si="198"/>
        <v>0</v>
      </c>
      <c r="AY529" s="115"/>
      <c r="AZ529" s="115"/>
      <c r="BA529" s="43">
        <v>32</v>
      </c>
      <c r="BB529" s="43" t="s">
        <v>2013</v>
      </c>
      <c r="BC529" s="48" t="s">
        <v>1403</v>
      </c>
      <c r="BE529" s="37" t="s">
        <v>2345</v>
      </c>
      <c r="BG529" s="43">
        <v>331</v>
      </c>
      <c r="BH529" s="43" t="s">
        <v>1004</v>
      </c>
      <c r="BJ529" s="43" t="s">
        <v>1388</v>
      </c>
      <c r="BK529" s="43" t="s">
        <v>573</v>
      </c>
      <c r="BP529" s="48" t="s">
        <v>1406</v>
      </c>
      <c r="BQ529" s="43" t="s">
        <v>1005</v>
      </c>
      <c r="BR529" s="43" t="s">
        <v>825</v>
      </c>
      <c r="BS529" s="43" t="s">
        <v>1400</v>
      </c>
      <c r="BT529" s="43" t="s">
        <v>1990</v>
      </c>
      <c r="BU529" s="43"/>
      <c r="BV529" s="43"/>
      <c r="BW529" s="243">
        <v>37664</v>
      </c>
      <c r="BX529" s="243"/>
      <c r="BY529" s="48" t="s">
        <v>451</v>
      </c>
      <c r="BZ529" s="43">
        <v>0.6</v>
      </c>
      <c r="CA529" s="43" t="s">
        <v>1396</v>
      </c>
      <c r="CD529" s="124" t="s">
        <v>1397</v>
      </c>
      <c r="CE529" s="43">
        <v>5228</v>
      </c>
      <c r="CF529" s="43" t="s">
        <v>1990</v>
      </c>
      <c r="CG529" s="251">
        <v>37664</v>
      </c>
      <c r="CH529" s="126"/>
      <c r="CK529" s="39" t="s">
        <v>451</v>
      </c>
      <c r="CL529" s="43">
        <v>9.1999999999999993</v>
      </c>
      <c r="CM529" s="43" t="s">
        <v>1396</v>
      </c>
      <c r="CP529" s="43" t="s">
        <v>1397</v>
      </c>
      <c r="CQ529" s="43">
        <v>1618</v>
      </c>
      <c r="DR529" s="38"/>
    </row>
    <row r="530" spans="1:122" s="39" customFormat="1" hidden="1" x14ac:dyDescent="0.2">
      <c r="A530" s="44" t="str">
        <f t="shared" si="189"/>
        <v>Endicott</v>
      </c>
      <c r="B530" s="44" t="str">
        <f t="shared" si="182"/>
        <v>Methylene chloride</v>
      </c>
      <c r="C530" s="38" t="s">
        <v>2587</v>
      </c>
      <c r="D530" s="38" t="str">
        <f t="shared" si="181"/>
        <v>LS</v>
      </c>
      <c r="E530" s="44" t="s">
        <v>372</v>
      </c>
      <c r="F530" s="155" t="str">
        <f t="shared" si="195"/>
        <v>Residential 019</v>
      </c>
      <c r="G530" s="44" t="str">
        <f t="shared" si="190"/>
        <v>residential</v>
      </c>
      <c r="H530" s="44" t="str">
        <f t="shared" si="191"/>
        <v>Basement</v>
      </c>
      <c r="I530" s="38"/>
      <c r="J530" s="38"/>
      <c r="K530" s="38"/>
      <c r="L530" s="44"/>
      <c r="M530" s="38" t="str">
        <f t="shared" si="183"/>
        <v>Y</v>
      </c>
      <c r="N530" s="38" t="str">
        <f t="shared" si="192"/>
        <v>n</v>
      </c>
      <c r="O530" s="38" t="s">
        <v>541</v>
      </c>
      <c r="P530" s="44" t="s">
        <v>1453</v>
      </c>
      <c r="Q530" s="44"/>
      <c r="R530" s="44"/>
      <c r="S530" s="44"/>
      <c r="T530" s="44"/>
      <c r="U530" s="44"/>
      <c r="V530" s="44"/>
      <c r="W530" s="44"/>
      <c r="X530" s="44"/>
      <c r="Y530" s="38" t="str">
        <f t="shared" si="184"/>
        <v>Y</v>
      </c>
      <c r="Z530" s="38" t="str">
        <f t="shared" si="193"/>
        <v>n</v>
      </c>
      <c r="AA530" s="38" t="s">
        <v>541</v>
      </c>
      <c r="AC530" s="59">
        <v>1.4</v>
      </c>
      <c r="AD530" s="204">
        <v>0.92857142857142871</v>
      </c>
      <c r="AE530" s="38">
        <v>1</v>
      </c>
      <c r="AF530" s="38">
        <v>0</v>
      </c>
      <c r="AG530" s="125"/>
      <c r="AI530" s="123"/>
      <c r="AJ530" s="40">
        <f t="shared" si="185"/>
        <v>1.4</v>
      </c>
      <c r="AK530" s="40"/>
      <c r="AL530" s="40"/>
      <c r="AM530" s="40">
        <f t="shared" si="196"/>
        <v>1.3</v>
      </c>
      <c r="AN530" s="39">
        <f t="shared" si="194"/>
        <v>10.5</v>
      </c>
      <c r="AO530" s="204"/>
      <c r="AP530" s="204">
        <f t="shared" si="186"/>
        <v>0.92857142857142871</v>
      </c>
      <c r="AQ530" s="45"/>
      <c r="AR530" s="45"/>
      <c r="AS530" s="115"/>
      <c r="AT530" s="115"/>
      <c r="AU530" s="115">
        <f t="shared" si="197"/>
        <v>1</v>
      </c>
      <c r="AV530" s="115">
        <f t="shared" si="198"/>
        <v>0</v>
      </c>
      <c r="AY530" s="115"/>
      <c r="AZ530" s="115"/>
      <c r="BA530" s="43">
        <v>32</v>
      </c>
      <c r="BB530" s="43" t="s">
        <v>2013</v>
      </c>
      <c r="BC530" s="48" t="s">
        <v>1403</v>
      </c>
      <c r="BE530" s="37" t="s">
        <v>2345</v>
      </c>
      <c r="BG530" s="43">
        <v>331</v>
      </c>
      <c r="BH530" s="43" t="s">
        <v>1004</v>
      </c>
      <c r="BJ530" s="43" t="s">
        <v>1388</v>
      </c>
      <c r="BK530" s="43" t="s">
        <v>573</v>
      </c>
      <c r="BP530" s="48" t="s">
        <v>1406</v>
      </c>
      <c r="BQ530" s="43" t="s">
        <v>1005</v>
      </c>
      <c r="BR530" s="43" t="s">
        <v>825</v>
      </c>
      <c r="BS530" s="43" t="s">
        <v>837</v>
      </c>
      <c r="BT530" s="43" t="s">
        <v>1990</v>
      </c>
      <c r="BU530" s="43"/>
      <c r="BV530" s="43"/>
      <c r="BW530" s="243">
        <v>37664</v>
      </c>
      <c r="BX530" s="243"/>
      <c r="BY530" s="48" t="s">
        <v>451</v>
      </c>
      <c r="BZ530" s="43">
        <v>1.3</v>
      </c>
      <c r="CA530" s="43" t="s">
        <v>1396</v>
      </c>
      <c r="CD530" s="124" t="s">
        <v>1397</v>
      </c>
      <c r="CE530" s="43">
        <v>5231</v>
      </c>
      <c r="CF530" s="43" t="s">
        <v>1990</v>
      </c>
      <c r="CG530" s="251">
        <v>37664</v>
      </c>
      <c r="CH530" s="126"/>
      <c r="CK530" s="39" t="s">
        <v>451</v>
      </c>
      <c r="CL530" s="43">
        <v>1.4</v>
      </c>
      <c r="CM530" s="43" t="s">
        <v>1396</v>
      </c>
      <c r="CP530" s="43" t="s">
        <v>1397</v>
      </c>
      <c r="CQ530" s="43">
        <v>1785</v>
      </c>
      <c r="DR530" s="38"/>
    </row>
    <row r="531" spans="1:122" s="39" customFormat="1" hidden="1" x14ac:dyDescent="0.2">
      <c r="A531" s="44" t="str">
        <f t="shared" si="189"/>
        <v>Endicott</v>
      </c>
      <c r="B531" s="44" t="str">
        <f t="shared" si="182"/>
        <v>Methylene chloride</v>
      </c>
      <c r="C531" s="38" t="s">
        <v>2587</v>
      </c>
      <c r="D531" s="38" t="str">
        <f t="shared" si="181"/>
        <v>LS</v>
      </c>
      <c r="E531" s="44" t="s">
        <v>372</v>
      </c>
      <c r="F531" s="155" t="str">
        <f t="shared" si="195"/>
        <v>Residential 019</v>
      </c>
      <c r="G531" s="44" t="str">
        <f t="shared" si="190"/>
        <v>residential</v>
      </c>
      <c r="H531" s="44" t="str">
        <f t="shared" si="191"/>
        <v>Basement</v>
      </c>
      <c r="I531" s="38"/>
      <c r="J531" s="38"/>
      <c r="K531" s="38"/>
      <c r="L531" s="44"/>
      <c r="M531" s="38" t="str">
        <f t="shared" si="183"/>
        <v>Y</v>
      </c>
      <c r="N531" s="38" t="str">
        <f t="shared" si="192"/>
        <v>n</v>
      </c>
      <c r="O531" s="38" t="s">
        <v>541</v>
      </c>
      <c r="P531" s="44" t="s">
        <v>1453</v>
      </c>
      <c r="Q531" s="44"/>
      <c r="R531" s="44"/>
      <c r="S531" s="44"/>
      <c r="T531" s="44"/>
      <c r="U531" s="44"/>
      <c r="V531" s="44"/>
      <c r="W531" s="44"/>
      <c r="X531" s="44"/>
      <c r="Y531" s="38" t="str">
        <f t="shared" si="184"/>
        <v>Y</v>
      </c>
      <c r="Z531" s="38" t="str">
        <f t="shared" si="193"/>
        <v>n</v>
      </c>
      <c r="AA531" s="38" t="s">
        <v>541</v>
      </c>
      <c r="AC531" s="59">
        <v>2.2000000000000002</v>
      </c>
      <c r="AD531" s="204">
        <v>0.59090909090909083</v>
      </c>
      <c r="AE531" s="38">
        <v>1</v>
      </c>
      <c r="AF531" s="38">
        <v>0</v>
      </c>
      <c r="AG531" s="125"/>
      <c r="AI531" s="123"/>
      <c r="AJ531" s="40">
        <f t="shared" si="185"/>
        <v>2.2000000000000002</v>
      </c>
      <c r="AK531" s="40"/>
      <c r="AL531" s="40"/>
      <c r="AM531" s="40">
        <f t="shared" si="196"/>
        <v>1.3</v>
      </c>
      <c r="AN531" s="39">
        <f t="shared" si="194"/>
        <v>10.5</v>
      </c>
      <c r="AO531" s="204"/>
      <c r="AP531" s="204">
        <f t="shared" si="186"/>
        <v>0.59090909090909083</v>
      </c>
      <c r="AQ531" s="45"/>
      <c r="AR531" s="45"/>
      <c r="AS531" s="115"/>
      <c r="AT531" s="115"/>
      <c r="AU531" s="115">
        <f t="shared" si="197"/>
        <v>1</v>
      </c>
      <c r="AV531" s="115">
        <f t="shared" si="198"/>
        <v>0</v>
      </c>
      <c r="AY531" s="115"/>
      <c r="AZ531" s="115"/>
      <c r="BA531" s="43">
        <v>32</v>
      </c>
      <c r="BB531" s="43" t="s">
        <v>2013</v>
      </c>
      <c r="BC531" s="48" t="s">
        <v>1403</v>
      </c>
      <c r="BE531" s="37" t="s">
        <v>2345</v>
      </c>
      <c r="BG531" s="43">
        <v>331</v>
      </c>
      <c r="BH531" s="43" t="s">
        <v>1004</v>
      </c>
      <c r="BJ531" s="43" t="s">
        <v>1388</v>
      </c>
      <c r="BK531" s="43" t="s">
        <v>573</v>
      </c>
      <c r="BP531" s="48" t="s">
        <v>1406</v>
      </c>
      <c r="BQ531" s="43" t="s">
        <v>1005</v>
      </c>
      <c r="BR531" s="43" t="s">
        <v>825</v>
      </c>
      <c r="BS531" s="43" t="s">
        <v>837</v>
      </c>
      <c r="BT531" s="43" t="s">
        <v>1990</v>
      </c>
      <c r="BU531" s="43"/>
      <c r="BV531" s="43"/>
      <c r="BW531" s="243">
        <v>37664</v>
      </c>
      <c r="BX531" s="243"/>
      <c r="BY531" s="48" t="s">
        <v>451</v>
      </c>
      <c r="BZ531" s="43">
        <v>1.3</v>
      </c>
      <c r="CA531" s="43" t="s">
        <v>1396</v>
      </c>
      <c r="CD531" s="124" t="s">
        <v>1397</v>
      </c>
      <c r="CE531" s="43">
        <v>5231</v>
      </c>
      <c r="CF531" s="43" t="s">
        <v>1990</v>
      </c>
      <c r="CG531" s="251">
        <v>37664</v>
      </c>
      <c r="CH531" s="126"/>
      <c r="CK531" s="39" t="s">
        <v>451</v>
      </c>
      <c r="CL531" s="43">
        <v>2.2000000000000002</v>
      </c>
      <c r="CM531" s="43" t="s">
        <v>1396</v>
      </c>
      <c r="CP531" s="43" t="s">
        <v>1397</v>
      </c>
      <c r="CQ531" s="43">
        <v>1784</v>
      </c>
      <c r="DR531" s="38"/>
    </row>
    <row r="532" spans="1:122" s="39" customFormat="1" hidden="1" x14ac:dyDescent="0.2">
      <c r="A532" s="44" t="str">
        <f t="shared" si="189"/>
        <v>Endicott</v>
      </c>
      <c r="B532" s="44" t="str">
        <f t="shared" si="182"/>
        <v>Tetrachloroethylene</v>
      </c>
      <c r="C532" s="38" t="s">
        <v>2587</v>
      </c>
      <c r="D532" s="38" t="str">
        <f t="shared" ref="D532:D595" si="199">IF(BC532="","",BC532)</f>
        <v>LS</v>
      </c>
      <c r="E532" s="44" t="s">
        <v>372</v>
      </c>
      <c r="F532" s="155" t="str">
        <f t="shared" si="195"/>
        <v>Residential 019</v>
      </c>
      <c r="G532" s="44" t="str">
        <f t="shared" si="190"/>
        <v>residential</v>
      </c>
      <c r="H532" s="44" t="str">
        <f t="shared" si="191"/>
        <v>Basement</v>
      </c>
      <c r="I532" s="38"/>
      <c r="J532" s="38"/>
      <c r="K532" s="38"/>
      <c r="L532" s="44"/>
      <c r="M532" s="38" t="str">
        <f t="shared" si="183"/>
        <v>Y</v>
      </c>
      <c r="N532" s="38" t="str">
        <f t="shared" si="192"/>
        <v>n</v>
      </c>
      <c r="O532" s="38" t="str">
        <f>IF(AJ532="","",IF(M532="N","n","Y"))</f>
        <v>Y</v>
      </c>
      <c r="P532" s="44"/>
      <c r="Q532" s="44"/>
      <c r="R532" s="44"/>
      <c r="S532" s="44"/>
      <c r="T532" s="44"/>
      <c r="U532" s="44"/>
      <c r="V532" s="44"/>
      <c r="W532" s="44"/>
      <c r="X532" s="44"/>
      <c r="Y532" s="38" t="str">
        <f t="shared" si="184"/>
        <v>Y</v>
      </c>
      <c r="Z532" s="38" t="str">
        <f t="shared" si="193"/>
        <v>n</v>
      </c>
      <c r="AA532" s="38" t="str">
        <f>IF(AM532="","",IF(Y532="N","n","Y"))</f>
        <v>Y</v>
      </c>
      <c r="AC532" s="59">
        <v>11</v>
      </c>
      <c r="AD532" s="204">
        <v>3.6363636363636369E-2</v>
      </c>
      <c r="AE532" s="38">
        <v>1</v>
      </c>
      <c r="AF532" s="38">
        <v>0</v>
      </c>
      <c r="AG532" s="125"/>
      <c r="AI532" s="123"/>
      <c r="AJ532" s="40">
        <f t="shared" si="185"/>
        <v>11</v>
      </c>
      <c r="AK532" s="40"/>
      <c r="AL532" s="40"/>
      <c r="AM532" s="40">
        <f t="shared" si="196"/>
        <v>0.4</v>
      </c>
      <c r="AN532" s="39">
        <f t="shared" si="194"/>
        <v>3.8</v>
      </c>
      <c r="AO532" s="204"/>
      <c r="AP532" s="204">
        <f t="shared" si="186"/>
        <v>3.6363636363636369E-2</v>
      </c>
      <c r="AQ532" s="45"/>
      <c r="AR532" s="45"/>
      <c r="AS532" s="115"/>
      <c r="AT532" s="115"/>
      <c r="AU532" s="115">
        <f t="shared" si="197"/>
        <v>1</v>
      </c>
      <c r="AV532" s="115">
        <f t="shared" si="198"/>
        <v>0</v>
      </c>
      <c r="AY532" s="115"/>
      <c r="AZ532" s="115"/>
      <c r="BA532" s="43">
        <v>32</v>
      </c>
      <c r="BB532" s="43" t="s">
        <v>2013</v>
      </c>
      <c r="BC532" s="48" t="s">
        <v>1403</v>
      </c>
      <c r="BE532" s="37" t="s">
        <v>2345</v>
      </c>
      <c r="BG532" s="43">
        <v>331</v>
      </c>
      <c r="BH532" s="43" t="s">
        <v>1004</v>
      </c>
      <c r="BJ532" s="43" t="s">
        <v>1388</v>
      </c>
      <c r="BK532" s="43" t="s">
        <v>573</v>
      </c>
      <c r="BP532" s="48" t="s">
        <v>1406</v>
      </c>
      <c r="BQ532" s="43" t="s">
        <v>1005</v>
      </c>
      <c r="BR532" s="43" t="s">
        <v>825</v>
      </c>
      <c r="BS532" s="43" t="s">
        <v>2057</v>
      </c>
      <c r="BT532" s="43" t="s">
        <v>1990</v>
      </c>
      <c r="BU532" s="43"/>
      <c r="BV532" s="43"/>
      <c r="BW532" s="243">
        <v>37664</v>
      </c>
      <c r="BX532" s="243"/>
      <c r="BY532" s="48" t="s">
        <v>451</v>
      </c>
      <c r="BZ532" s="43">
        <v>0.4</v>
      </c>
      <c r="CA532" s="43" t="s">
        <v>1396</v>
      </c>
      <c r="CD532" s="124" t="s">
        <v>1397</v>
      </c>
      <c r="CE532" s="43">
        <v>5232</v>
      </c>
      <c r="CF532" s="43" t="s">
        <v>1990</v>
      </c>
      <c r="CG532" s="251">
        <v>37664</v>
      </c>
      <c r="CH532" s="126"/>
      <c r="CK532" s="39" t="s">
        <v>451</v>
      </c>
      <c r="CL532" s="43">
        <v>11</v>
      </c>
      <c r="CM532" s="43" t="s">
        <v>1396</v>
      </c>
      <c r="CP532" s="43" t="s">
        <v>1397</v>
      </c>
      <c r="CQ532" s="43">
        <v>1512</v>
      </c>
      <c r="DR532" s="38"/>
    </row>
    <row r="533" spans="1:122" s="39" customFormat="1" hidden="1" x14ac:dyDescent="0.2">
      <c r="A533" s="44" t="str">
        <f t="shared" si="189"/>
        <v>Endicott</v>
      </c>
      <c r="B533" s="44" t="str">
        <f t="shared" ref="B533:B596" si="200">BS533</f>
        <v>Tetrachloroethylene</v>
      </c>
      <c r="C533" s="38" t="s">
        <v>2587</v>
      </c>
      <c r="D533" s="38" t="str">
        <f t="shared" si="199"/>
        <v>LS</v>
      </c>
      <c r="E533" s="44" t="s">
        <v>372</v>
      </c>
      <c r="F533" s="155" t="str">
        <f t="shared" si="195"/>
        <v>Residential 019</v>
      </c>
      <c r="G533" s="44" t="str">
        <f t="shared" si="190"/>
        <v>residential</v>
      </c>
      <c r="H533" s="44" t="str">
        <f t="shared" si="191"/>
        <v>Basement</v>
      </c>
      <c r="I533" s="38"/>
      <c r="J533" s="38"/>
      <c r="K533" s="38"/>
      <c r="L533" s="44"/>
      <c r="M533" s="38" t="str">
        <f t="shared" ref="M533:M596" si="201">IF(CP533="","",IF(CP533="y","Y","n"))</f>
        <v>Y</v>
      </c>
      <c r="N533" s="38" t="str">
        <f t="shared" si="192"/>
        <v>n</v>
      </c>
      <c r="O533" s="38" t="str">
        <f>IF(AJ533="","",IF(M533="N","n","Y"))</f>
        <v>Y</v>
      </c>
      <c r="P533" s="44"/>
      <c r="Q533" s="44"/>
      <c r="R533" s="44"/>
      <c r="S533" s="44"/>
      <c r="T533" s="44"/>
      <c r="U533" s="44"/>
      <c r="V533" s="44"/>
      <c r="W533" s="44"/>
      <c r="X533" s="44"/>
      <c r="Y533" s="38" t="str">
        <f t="shared" ref="Y533:Y596" si="202">IF(CD533="","",IF(CD533="y","Y","n"))</f>
        <v>Y</v>
      </c>
      <c r="Z533" s="38" t="str">
        <f t="shared" si="193"/>
        <v>n</v>
      </c>
      <c r="AA533" s="38" t="str">
        <f>IF(AM533="","",IF(Y533="N","n","Y"))</f>
        <v>Y</v>
      </c>
      <c r="AC533" s="59">
        <v>39</v>
      </c>
      <c r="AD533" s="204">
        <v>1.0256410256410256E-2</v>
      </c>
      <c r="AE533" s="38">
        <v>1</v>
      </c>
      <c r="AF533" s="38">
        <v>0</v>
      </c>
      <c r="AG533" s="125"/>
      <c r="AI533" s="123"/>
      <c r="AJ533" s="40">
        <f t="shared" si="185"/>
        <v>39</v>
      </c>
      <c r="AK533" s="40"/>
      <c r="AL533" s="40"/>
      <c r="AM533" s="40">
        <f t="shared" si="196"/>
        <v>0.4</v>
      </c>
      <c r="AN533" s="39">
        <f t="shared" si="194"/>
        <v>3.8</v>
      </c>
      <c r="AO533" s="204"/>
      <c r="AP533" s="204">
        <f t="shared" si="186"/>
        <v>1.0256410256410256E-2</v>
      </c>
      <c r="AQ533" s="45"/>
      <c r="AR533" s="45"/>
      <c r="AS533" s="115"/>
      <c r="AT533" s="115"/>
      <c r="AU533" s="115">
        <f t="shared" si="197"/>
        <v>1</v>
      </c>
      <c r="AV533" s="115">
        <f t="shared" si="198"/>
        <v>0</v>
      </c>
      <c r="AY533" s="115"/>
      <c r="AZ533" s="115"/>
      <c r="BA533" s="43">
        <v>32</v>
      </c>
      <c r="BB533" s="43" t="s">
        <v>2013</v>
      </c>
      <c r="BC533" s="48" t="s">
        <v>1403</v>
      </c>
      <c r="BE533" s="37" t="s">
        <v>2345</v>
      </c>
      <c r="BG533" s="43">
        <v>331</v>
      </c>
      <c r="BH533" s="43" t="s">
        <v>1004</v>
      </c>
      <c r="BJ533" s="43" t="s">
        <v>1388</v>
      </c>
      <c r="BK533" s="43" t="s">
        <v>573</v>
      </c>
      <c r="BP533" s="48" t="s">
        <v>1406</v>
      </c>
      <c r="BQ533" s="43" t="s">
        <v>1005</v>
      </c>
      <c r="BR533" s="43" t="s">
        <v>825</v>
      </c>
      <c r="BS533" s="43" t="s">
        <v>2057</v>
      </c>
      <c r="BT533" s="43" t="s">
        <v>1990</v>
      </c>
      <c r="BU533" s="43"/>
      <c r="BV533" s="43"/>
      <c r="BW533" s="243">
        <v>37664</v>
      </c>
      <c r="BX533" s="243"/>
      <c r="BY533" s="48" t="s">
        <v>451</v>
      </c>
      <c r="BZ533" s="43">
        <v>0.4</v>
      </c>
      <c r="CA533" s="43" t="s">
        <v>1396</v>
      </c>
      <c r="CD533" s="124" t="s">
        <v>1397</v>
      </c>
      <c r="CE533" s="43">
        <v>5232</v>
      </c>
      <c r="CF533" s="43" t="s">
        <v>1990</v>
      </c>
      <c r="CG533" s="251">
        <v>37664</v>
      </c>
      <c r="CH533" s="126"/>
      <c r="CK533" s="39" t="s">
        <v>451</v>
      </c>
      <c r="CL533" s="43">
        <v>39</v>
      </c>
      <c r="CM533" s="43" t="s">
        <v>1396</v>
      </c>
      <c r="CP533" s="43" t="s">
        <v>1397</v>
      </c>
      <c r="CQ533" s="43">
        <v>1511</v>
      </c>
      <c r="DR533" s="38"/>
    </row>
    <row r="534" spans="1:122" s="39" customFormat="1" x14ac:dyDescent="0.2">
      <c r="A534" s="44" t="str">
        <f t="shared" si="189"/>
        <v>Endicott</v>
      </c>
      <c r="B534" s="44" t="str">
        <f t="shared" si="200"/>
        <v>Trichloroethylene</v>
      </c>
      <c r="C534" s="38" t="s">
        <v>2587</v>
      </c>
      <c r="D534" s="38" t="str">
        <f t="shared" si="199"/>
        <v>LS</v>
      </c>
      <c r="E534" s="44" t="s">
        <v>372</v>
      </c>
      <c r="F534" s="155" t="str">
        <f t="shared" si="195"/>
        <v>Residential 019</v>
      </c>
      <c r="G534" s="44" t="str">
        <f t="shared" si="190"/>
        <v>residential</v>
      </c>
      <c r="H534" s="44" t="str">
        <f t="shared" si="191"/>
        <v>Basement</v>
      </c>
      <c r="I534" s="38"/>
      <c r="J534" s="38"/>
      <c r="K534" s="38"/>
      <c r="L534" s="44"/>
      <c r="M534" s="38" t="str">
        <f t="shared" si="201"/>
        <v>Y</v>
      </c>
      <c r="N534" s="38" t="str">
        <f t="shared" si="192"/>
        <v>Y</v>
      </c>
      <c r="O534" s="38" t="str">
        <f>IF(AJ534="","",IF(M534="N","n","Y"))</f>
        <v>Y</v>
      </c>
      <c r="P534" s="44"/>
      <c r="Q534" s="44"/>
      <c r="R534" s="44"/>
      <c r="S534" s="44"/>
      <c r="T534" s="44"/>
      <c r="U534" s="44"/>
      <c r="V534" s="44"/>
      <c r="W534" s="44"/>
      <c r="X534" s="44"/>
      <c r="Y534" s="38" t="str">
        <f t="shared" si="202"/>
        <v>Y</v>
      </c>
      <c r="Z534" s="38" t="str">
        <f t="shared" si="193"/>
        <v>Y</v>
      </c>
      <c r="AA534" s="38" t="str">
        <f>IF(AM534="","",IF(Y534="N","n","Y"))</f>
        <v>Y</v>
      </c>
      <c r="AC534" s="59">
        <v>120</v>
      </c>
      <c r="AD534" s="204">
        <v>4.3333333333333331E-3</v>
      </c>
      <c r="AE534" s="38">
        <v>1</v>
      </c>
      <c r="AF534" s="38">
        <v>0</v>
      </c>
      <c r="AG534" s="125"/>
      <c r="AI534" s="123"/>
      <c r="AJ534" s="40">
        <f t="shared" si="185"/>
        <v>120</v>
      </c>
      <c r="AK534" s="40"/>
      <c r="AL534" s="40"/>
      <c r="AM534" s="40">
        <f t="shared" si="196"/>
        <v>0.52</v>
      </c>
      <c r="AN534" s="39">
        <f t="shared" si="194"/>
        <v>0.5</v>
      </c>
      <c r="AO534" s="204"/>
      <c r="AP534" s="204">
        <f t="shared" si="186"/>
        <v>4.3333333333333331E-3</v>
      </c>
      <c r="AQ534" s="45"/>
      <c r="AR534" s="45"/>
      <c r="AS534" s="115"/>
      <c r="AT534" s="115"/>
      <c r="AU534" s="115">
        <f t="shared" si="197"/>
        <v>1</v>
      </c>
      <c r="AV534" s="115">
        <f t="shared" si="198"/>
        <v>0</v>
      </c>
      <c r="AY534" s="115"/>
      <c r="AZ534" s="115"/>
      <c r="BA534" s="43">
        <v>32</v>
      </c>
      <c r="BB534" s="43" t="s">
        <v>2013</v>
      </c>
      <c r="BC534" s="48" t="s">
        <v>1403</v>
      </c>
      <c r="BE534" s="37" t="s">
        <v>2345</v>
      </c>
      <c r="BG534" s="43">
        <v>331</v>
      </c>
      <c r="BH534" s="43" t="s">
        <v>1004</v>
      </c>
      <c r="BJ534" s="43" t="s">
        <v>1388</v>
      </c>
      <c r="BK534" s="43" t="s">
        <v>573</v>
      </c>
      <c r="BP534" s="48" t="s">
        <v>1406</v>
      </c>
      <c r="BQ534" s="43" t="s">
        <v>1005</v>
      </c>
      <c r="BR534" s="43" t="s">
        <v>825</v>
      </c>
      <c r="BS534" s="43" t="s">
        <v>1393</v>
      </c>
      <c r="BT534" s="43" t="s">
        <v>1990</v>
      </c>
      <c r="BU534" s="43"/>
      <c r="BV534" s="43"/>
      <c r="BW534" s="243">
        <v>37664</v>
      </c>
      <c r="BX534" s="243"/>
      <c r="BY534" s="48" t="s">
        <v>451</v>
      </c>
      <c r="BZ534" s="43">
        <v>0.52</v>
      </c>
      <c r="CA534" s="43" t="s">
        <v>1396</v>
      </c>
      <c r="CD534" s="124" t="s">
        <v>1397</v>
      </c>
      <c r="CE534" s="43">
        <v>5234</v>
      </c>
      <c r="CF534" s="43" t="s">
        <v>1990</v>
      </c>
      <c r="CG534" s="251">
        <v>37664</v>
      </c>
      <c r="CH534" s="126"/>
      <c r="CK534" s="39" t="s">
        <v>451</v>
      </c>
      <c r="CL534" s="43">
        <v>120</v>
      </c>
      <c r="CM534" s="43" t="s">
        <v>1396</v>
      </c>
      <c r="CP534" s="43" t="s">
        <v>1397</v>
      </c>
      <c r="CQ534" s="43">
        <v>1567</v>
      </c>
      <c r="DR534" s="38"/>
    </row>
    <row r="535" spans="1:122" s="39" customFormat="1" hidden="1" x14ac:dyDescent="0.2">
      <c r="A535" s="44" t="str">
        <f t="shared" si="189"/>
        <v>Endicott</v>
      </c>
      <c r="B535" s="44" t="str">
        <f t="shared" si="200"/>
        <v>Trichloroethylene</v>
      </c>
      <c r="C535" s="38" t="s">
        <v>2587</v>
      </c>
      <c r="D535" s="38" t="str">
        <f t="shared" si="199"/>
        <v>LS</v>
      </c>
      <c r="E535" s="44" t="s">
        <v>372</v>
      </c>
      <c r="F535" s="155" t="str">
        <f t="shared" si="195"/>
        <v>Residential 019</v>
      </c>
      <c r="G535" s="44" t="str">
        <f t="shared" si="190"/>
        <v>residential</v>
      </c>
      <c r="H535" s="44" t="str">
        <f t="shared" si="191"/>
        <v>Basement</v>
      </c>
      <c r="I535" s="38"/>
      <c r="J535" s="38"/>
      <c r="K535" s="38"/>
      <c r="L535" s="44"/>
      <c r="M535" s="38" t="str">
        <f t="shared" si="201"/>
        <v>Y</v>
      </c>
      <c r="N535" s="38" t="str">
        <f t="shared" si="192"/>
        <v>n</v>
      </c>
      <c r="O535" s="38" t="str">
        <f>IF(AJ535="","",IF(M535="N","n","Y"))</f>
        <v>Y</v>
      </c>
      <c r="P535" s="44"/>
      <c r="Q535" s="44"/>
      <c r="R535" s="44"/>
      <c r="S535" s="44"/>
      <c r="T535" s="44"/>
      <c r="U535" s="44"/>
      <c r="V535" s="44"/>
      <c r="W535" s="44"/>
      <c r="X535" s="44"/>
      <c r="Y535" s="38" t="str">
        <f t="shared" si="202"/>
        <v>Y</v>
      </c>
      <c r="Z535" s="38" t="str">
        <f t="shared" si="193"/>
        <v>Y</v>
      </c>
      <c r="AA535" s="38" t="str">
        <f>IF(AM535="","",IF(Y535="N","n","Y"))</f>
        <v>Y</v>
      </c>
      <c r="AC535" s="59">
        <v>13</v>
      </c>
      <c r="AD535" s="204">
        <v>0.04</v>
      </c>
      <c r="AE535" s="38">
        <v>1</v>
      </c>
      <c r="AF535" s="38">
        <v>0</v>
      </c>
      <c r="AG535" s="125"/>
      <c r="AI535" s="123"/>
      <c r="AJ535" s="40">
        <f t="shared" si="185"/>
        <v>13</v>
      </c>
      <c r="AK535" s="40"/>
      <c r="AL535" s="40"/>
      <c r="AM535" s="40">
        <f t="shared" si="196"/>
        <v>0.52</v>
      </c>
      <c r="AN535" s="39">
        <f t="shared" si="194"/>
        <v>0.5</v>
      </c>
      <c r="AO535" s="204"/>
      <c r="AP535" s="204">
        <f t="shared" si="186"/>
        <v>0.04</v>
      </c>
      <c r="AQ535" s="45"/>
      <c r="AR535" s="45"/>
      <c r="AS535" s="115"/>
      <c r="AT535" s="115"/>
      <c r="AU535" s="115">
        <f t="shared" si="197"/>
        <v>1</v>
      </c>
      <c r="AV535" s="115">
        <f t="shared" si="198"/>
        <v>0</v>
      </c>
      <c r="AY535" s="115"/>
      <c r="AZ535" s="115"/>
      <c r="BA535" s="43">
        <v>32</v>
      </c>
      <c r="BB535" s="43" t="s">
        <v>2013</v>
      </c>
      <c r="BC535" s="48" t="s">
        <v>1403</v>
      </c>
      <c r="BE535" s="37" t="s">
        <v>2345</v>
      </c>
      <c r="BG535" s="43">
        <v>331</v>
      </c>
      <c r="BH535" s="43" t="s">
        <v>1004</v>
      </c>
      <c r="BJ535" s="43" t="s">
        <v>1388</v>
      </c>
      <c r="BK535" s="43" t="s">
        <v>573</v>
      </c>
      <c r="BP535" s="48" t="s">
        <v>1406</v>
      </c>
      <c r="BQ535" s="43" t="s">
        <v>1005</v>
      </c>
      <c r="BR535" s="43" t="s">
        <v>825</v>
      </c>
      <c r="BS535" s="43" t="s">
        <v>1393</v>
      </c>
      <c r="BT535" s="43" t="s">
        <v>1990</v>
      </c>
      <c r="BU535" s="43"/>
      <c r="BV535" s="43"/>
      <c r="BW535" s="243">
        <v>37664</v>
      </c>
      <c r="BX535" s="243"/>
      <c r="BY535" s="48" t="s">
        <v>451</v>
      </c>
      <c r="BZ535" s="43">
        <v>0.52</v>
      </c>
      <c r="CA535" s="43" t="s">
        <v>1396</v>
      </c>
      <c r="CD535" s="124" t="s">
        <v>1397</v>
      </c>
      <c r="CE535" s="43">
        <v>5234</v>
      </c>
      <c r="CF535" s="43" t="s">
        <v>1990</v>
      </c>
      <c r="CG535" s="251">
        <v>37664</v>
      </c>
      <c r="CH535" s="126"/>
      <c r="CK535" s="39" t="s">
        <v>451</v>
      </c>
      <c r="CL535" s="43">
        <v>13</v>
      </c>
      <c r="CM535" s="43" t="s">
        <v>1396</v>
      </c>
      <c r="CP535" s="43" t="s">
        <v>1397</v>
      </c>
      <c r="CQ535" s="43">
        <v>1568</v>
      </c>
      <c r="DR535" s="38"/>
    </row>
    <row r="536" spans="1:122" s="39" customFormat="1" hidden="1" x14ac:dyDescent="0.2">
      <c r="A536" s="44" t="str">
        <f t="shared" si="189"/>
        <v>Endicott</v>
      </c>
      <c r="B536" s="44" t="str">
        <f t="shared" si="200"/>
        <v>1,1,1-Trichloroethane</v>
      </c>
      <c r="C536" s="38" t="s">
        <v>2587</v>
      </c>
      <c r="D536" s="38" t="str">
        <f t="shared" si="199"/>
        <v>LS</v>
      </c>
      <c r="E536" s="44" t="s">
        <v>372</v>
      </c>
      <c r="F536" s="155" t="str">
        <f t="shared" si="195"/>
        <v>Residential 020</v>
      </c>
      <c r="G536" s="44" t="str">
        <f t="shared" si="190"/>
        <v>residential</v>
      </c>
      <c r="H536" s="44" t="str">
        <f t="shared" si="191"/>
        <v>Basement</v>
      </c>
      <c r="I536" s="38"/>
      <c r="J536" s="38"/>
      <c r="K536" s="38"/>
      <c r="L536" s="44"/>
      <c r="M536" s="38" t="str">
        <f t="shared" si="201"/>
        <v>Y</v>
      </c>
      <c r="N536" s="38" t="str">
        <f t="shared" si="192"/>
        <v>n</v>
      </c>
      <c r="O536" s="38" t="s">
        <v>541</v>
      </c>
      <c r="P536" s="44" t="s">
        <v>310</v>
      </c>
      <c r="Q536" s="44"/>
      <c r="R536" s="44"/>
      <c r="S536" s="44"/>
      <c r="T536" s="44"/>
      <c r="U536" s="44"/>
      <c r="V536" s="44"/>
      <c r="W536" s="44"/>
      <c r="X536" s="44"/>
      <c r="Y536" s="38" t="str">
        <f t="shared" si="202"/>
        <v>Y</v>
      </c>
      <c r="Z536" s="38" t="str">
        <f t="shared" si="193"/>
        <v>n</v>
      </c>
      <c r="AA536" s="38" t="s">
        <v>541</v>
      </c>
      <c r="AC536" s="59">
        <v>2.1</v>
      </c>
      <c r="AD536" s="204">
        <v>0.10952380952380952</v>
      </c>
      <c r="AE536" s="38">
        <v>1</v>
      </c>
      <c r="AF536" s="38">
        <v>0</v>
      </c>
      <c r="AG536" s="125"/>
      <c r="AI536" s="123"/>
      <c r="AJ536" s="40">
        <f t="shared" si="185"/>
        <v>2.1</v>
      </c>
      <c r="AK536" s="40"/>
      <c r="AL536" s="40"/>
      <c r="AM536" s="40">
        <f t="shared" si="196"/>
        <v>0.23</v>
      </c>
      <c r="AN536" s="39">
        <f t="shared" si="194"/>
        <v>3.1</v>
      </c>
      <c r="AO536" s="204"/>
      <c r="AP536" s="204">
        <f t="shared" si="186"/>
        <v>0.10952380952380952</v>
      </c>
      <c r="AQ536" s="45"/>
      <c r="AR536" s="45"/>
      <c r="AS536" s="115"/>
      <c r="AT536" s="115"/>
      <c r="AU536" s="115">
        <f t="shared" si="197"/>
        <v>1</v>
      </c>
      <c r="AV536" s="115">
        <f t="shared" si="198"/>
        <v>0</v>
      </c>
      <c r="AY536" s="115"/>
      <c r="AZ536" s="115"/>
      <c r="BA536" s="43">
        <v>32</v>
      </c>
      <c r="BB536" s="43" t="s">
        <v>2013</v>
      </c>
      <c r="BC536" s="48" t="s">
        <v>1403</v>
      </c>
      <c r="BE536" s="37" t="s">
        <v>2345</v>
      </c>
      <c r="BG536" s="43">
        <v>332</v>
      </c>
      <c r="BH536" s="43" t="s">
        <v>1294</v>
      </c>
      <c r="BJ536" s="43" t="s">
        <v>1388</v>
      </c>
      <c r="BK536" s="43" t="s">
        <v>573</v>
      </c>
      <c r="BP536" s="48" t="s">
        <v>1406</v>
      </c>
      <c r="BQ536" s="43" t="s">
        <v>1295</v>
      </c>
      <c r="BR536" s="43" t="s">
        <v>822</v>
      </c>
      <c r="BS536" s="43" t="s">
        <v>558</v>
      </c>
      <c r="BT536" s="43" t="s">
        <v>1990</v>
      </c>
      <c r="BU536" s="43"/>
      <c r="BV536" s="43"/>
      <c r="BW536" s="243">
        <v>37672</v>
      </c>
      <c r="BX536" s="243"/>
      <c r="BY536" s="48" t="s">
        <v>451</v>
      </c>
      <c r="BZ536" s="43">
        <v>0.23</v>
      </c>
      <c r="CA536" s="43" t="s">
        <v>1396</v>
      </c>
      <c r="CD536" s="124" t="s">
        <v>1397</v>
      </c>
      <c r="CE536" s="43">
        <v>5280</v>
      </c>
      <c r="CF536" s="43" t="s">
        <v>1990</v>
      </c>
      <c r="CG536" s="251">
        <v>37672</v>
      </c>
      <c r="CH536" s="126"/>
      <c r="CK536" s="39" t="s">
        <v>451</v>
      </c>
      <c r="CL536" s="43">
        <v>2.1</v>
      </c>
      <c r="CM536" s="43" t="s">
        <v>1396</v>
      </c>
      <c r="CP536" s="43" t="s">
        <v>1397</v>
      </c>
      <c r="CQ536" s="43">
        <v>1655</v>
      </c>
      <c r="DR536" s="38"/>
    </row>
    <row r="537" spans="1:122" s="39" customFormat="1" hidden="1" x14ac:dyDescent="0.2">
      <c r="A537" s="44" t="str">
        <f t="shared" si="189"/>
        <v>Endicott</v>
      </c>
      <c r="B537" s="44" t="str">
        <f t="shared" si="200"/>
        <v>1,1,2-Trichloro-1,2,2-trifluoroethane</v>
      </c>
      <c r="C537" s="38" t="s">
        <v>2587</v>
      </c>
      <c r="D537" s="38" t="str">
        <f t="shared" si="199"/>
        <v>LS</v>
      </c>
      <c r="E537" s="44" t="s">
        <v>372</v>
      </c>
      <c r="F537" s="155" t="str">
        <f t="shared" si="195"/>
        <v>Residential 020</v>
      </c>
      <c r="G537" s="44" t="str">
        <f t="shared" si="190"/>
        <v>residential</v>
      </c>
      <c r="H537" s="44" t="str">
        <f t="shared" si="191"/>
        <v>Basement</v>
      </c>
      <c r="I537" s="38"/>
      <c r="J537" s="38"/>
      <c r="K537" s="38"/>
      <c r="L537" s="44"/>
      <c r="M537" s="38" t="str">
        <f t="shared" si="201"/>
        <v>Y</v>
      </c>
      <c r="N537" s="38" t="str">
        <f t="shared" si="192"/>
        <v>n</v>
      </c>
      <c r="O537" s="38" t="s">
        <v>541</v>
      </c>
      <c r="P537" s="44" t="s">
        <v>310</v>
      </c>
      <c r="Q537" s="44"/>
      <c r="R537" s="44"/>
      <c r="S537" s="44"/>
      <c r="T537" s="44"/>
      <c r="U537" s="44"/>
      <c r="V537" s="44"/>
      <c r="W537" s="44"/>
      <c r="X537" s="44"/>
      <c r="Y537" s="38" t="str">
        <f t="shared" si="202"/>
        <v>Y</v>
      </c>
      <c r="Z537" s="38" t="str">
        <f t="shared" si="193"/>
        <v>n</v>
      </c>
      <c r="AA537" s="38" t="s">
        <v>541</v>
      </c>
      <c r="AC537" s="59">
        <v>7.3</v>
      </c>
      <c r="AD537" s="204">
        <v>9.3150684931506855E-2</v>
      </c>
      <c r="AE537" s="38">
        <v>1</v>
      </c>
      <c r="AF537" s="38">
        <v>0</v>
      </c>
      <c r="AG537" s="125"/>
      <c r="AI537" s="123"/>
      <c r="AJ537" s="40">
        <f t="shared" si="185"/>
        <v>7.3</v>
      </c>
      <c r="AK537" s="40"/>
      <c r="AL537" s="40"/>
      <c r="AM537" s="40">
        <f t="shared" si="196"/>
        <v>0.68</v>
      </c>
      <c r="AN537" s="39">
        <f t="shared" si="194"/>
        <v>1.8</v>
      </c>
      <c r="AO537" s="204"/>
      <c r="AP537" s="204">
        <f t="shared" si="186"/>
        <v>9.3150684931506855E-2</v>
      </c>
      <c r="AQ537" s="45"/>
      <c r="AR537" s="45"/>
      <c r="AS537" s="115"/>
      <c r="AT537" s="115"/>
      <c r="AU537" s="115">
        <f t="shared" si="197"/>
        <v>1</v>
      </c>
      <c r="AV537" s="115">
        <f t="shared" si="198"/>
        <v>0</v>
      </c>
      <c r="AY537" s="115"/>
      <c r="AZ537" s="115"/>
      <c r="BA537" s="43">
        <v>32</v>
      </c>
      <c r="BB537" s="43" t="s">
        <v>2013</v>
      </c>
      <c r="BC537" s="48" t="s">
        <v>1403</v>
      </c>
      <c r="BE537" s="37" t="s">
        <v>2345</v>
      </c>
      <c r="BG537" s="43">
        <v>332</v>
      </c>
      <c r="BH537" s="43" t="s">
        <v>1294</v>
      </c>
      <c r="BJ537" s="43" t="s">
        <v>1388</v>
      </c>
      <c r="BK537" s="43" t="s">
        <v>573</v>
      </c>
      <c r="BP537" s="48" t="s">
        <v>1406</v>
      </c>
      <c r="BQ537" s="43" t="s">
        <v>1295</v>
      </c>
      <c r="BR537" s="43" t="s">
        <v>822</v>
      </c>
      <c r="BS537" s="43" t="s">
        <v>1132</v>
      </c>
      <c r="BT537" s="43" t="s">
        <v>1990</v>
      </c>
      <c r="BU537" s="43"/>
      <c r="BV537" s="43"/>
      <c r="BW537" s="243">
        <v>37672</v>
      </c>
      <c r="BX537" s="243"/>
      <c r="BY537" s="48" t="s">
        <v>451</v>
      </c>
      <c r="BZ537" s="43">
        <v>0.68</v>
      </c>
      <c r="CA537" s="43" t="s">
        <v>1396</v>
      </c>
      <c r="CD537" s="124" t="s">
        <v>1397</v>
      </c>
      <c r="CE537" s="43">
        <v>5285</v>
      </c>
      <c r="CF537" s="43" t="s">
        <v>1990</v>
      </c>
      <c r="CG537" s="251">
        <v>37672</v>
      </c>
      <c r="CH537" s="126"/>
      <c r="CK537" s="39" t="s">
        <v>451</v>
      </c>
      <c r="CL537" s="43">
        <v>7.3</v>
      </c>
      <c r="CM537" s="43" t="s">
        <v>1396</v>
      </c>
      <c r="CP537" s="43" t="s">
        <v>1397</v>
      </c>
      <c r="CQ537" s="43">
        <v>1742</v>
      </c>
      <c r="DR537" s="38"/>
    </row>
    <row r="538" spans="1:122" s="39" customFormat="1" x14ac:dyDescent="0.2">
      <c r="A538" s="44" t="str">
        <f t="shared" si="189"/>
        <v>Endicott</v>
      </c>
      <c r="B538" s="44" t="str">
        <f t="shared" si="200"/>
        <v>Trichloroethylene</v>
      </c>
      <c r="C538" s="38" t="s">
        <v>2587</v>
      </c>
      <c r="D538" s="38" t="str">
        <f t="shared" si="199"/>
        <v>LS</v>
      </c>
      <c r="E538" s="44" t="s">
        <v>372</v>
      </c>
      <c r="F538" s="155" t="str">
        <f t="shared" si="195"/>
        <v>Residential 020</v>
      </c>
      <c r="G538" s="44" t="str">
        <f t="shared" si="190"/>
        <v>residential</v>
      </c>
      <c r="H538" s="44" t="str">
        <f t="shared" si="191"/>
        <v>Basement</v>
      </c>
      <c r="I538" s="38"/>
      <c r="J538" s="38"/>
      <c r="K538" s="38"/>
      <c r="L538" s="44"/>
      <c r="M538" s="38" t="str">
        <f t="shared" si="201"/>
        <v>Y</v>
      </c>
      <c r="N538" s="38" t="str">
        <f t="shared" si="192"/>
        <v>Y</v>
      </c>
      <c r="O538" s="38" t="str">
        <f>IF(AJ538="","",IF(M538="N","n","Y"))</f>
        <v>Y</v>
      </c>
      <c r="P538" s="44"/>
      <c r="Q538" s="44"/>
      <c r="R538" s="44"/>
      <c r="S538" s="44"/>
      <c r="T538" s="44"/>
      <c r="U538" s="44"/>
      <c r="V538" s="44"/>
      <c r="W538" s="44"/>
      <c r="X538" s="44"/>
      <c r="Y538" s="38" t="str">
        <f t="shared" si="202"/>
        <v>Y</v>
      </c>
      <c r="Z538" s="38" t="str">
        <f t="shared" si="193"/>
        <v>Y</v>
      </c>
      <c r="AA538" s="38" t="str">
        <f>IF(AM538="","",IF(Y538="N","n","Y"))</f>
        <v>Y</v>
      </c>
      <c r="AC538" s="59">
        <v>170</v>
      </c>
      <c r="AD538" s="204">
        <v>4.3529411764705881E-3</v>
      </c>
      <c r="AE538" s="38">
        <v>1</v>
      </c>
      <c r="AF538" s="38">
        <v>0</v>
      </c>
      <c r="AG538" s="125"/>
      <c r="AI538" s="123"/>
      <c r="AJ538" s="40">
        <f t="shared" si="185"/>
        <v>170</v>
      </c>
      <c r="AK538" s="40"/>
      <c r="AL538" s="40"/>
      <c r="AM538" s="40">
        <f t="shared" si="196"/>
        <v>0.74</v>
      </c>
      <c r="AN538" s="39">
        <f t="shared" si="194"/>
        <v>0.5</v>
      </c>
      <c r="AO538" s="204"/>
      <c r="AP538" s="204">
        <f t="shared" si="186"/>
        <v>4.3529411764705881E-3</v>
      </c>
      <c r="AQ538" s="45"/>
      <c r="AR538" s="45"/>
      <c r="AS538" s="115"/>
      <c r="AT538" s="115"/>
      <c r="AU538" s="115">
        <f t="shared" si="197"/>
        <v>1</v>
      </c>
      <c r="AV538" s="115">
        <f t="shared" si="198"/>
        <v>0</v>
      </c>
      <c r="AY538" s="115"/>
      <c r="AZ538" s="115"/>
      <c r="BA538" s="43">
        <v>32</v>
      </c>
      <c r="BB538" s="43" t="s">
        <v>2013</v>
      </c>
      <c r="BC538" s="48" t="s">
        <v>1403</v>
      </c>
      <c r="BE538" s="37" t="s">
        <v>2345</v>
      </c>
      <c r="BG538" s="43">
        <v>332</v>
      </c>
      <c r="BH538" s="43" t="s">
        <v>1294</v>
      </c>
      <c r="BJ538" s="43" t="s">
        <v>1388</v>
      </c>
      <c r="BK538" s="43" t="s">
        <v>573</v>
      </c>
      <c r="BP538" s="48" t="s">
        <v>1406</v>
      </c>
      <c r="BQ538" s="43" t="s">
        <v>1295</v>
      </c>
      <c r="BR538" s="43" t="s">
        <v>822</v>
      </c>
      <c r="BS538" s="43" t="s">
        <v>1393</v>
      </c>
      <c r="BT538" s="43" t="s">
        <v>1990</v>
      </c>
      <c r="BU538" s="43"/>
      <c r="BV538" s="43"/>
      <c r="BW538" s="243">
        <v>37672</v>
      </c>
      <c r="BX538" s="243"/>
      <c r="BY538" s="48" t="s">
        <v>451</v>
      </c>
      <c r="BZ538" s="43">
        <v>0.74</v>
      </c>
      <c r="CA538" s="43" t="s">
        <v>1396</v>
      </c>
      <c r="CD538" s="124" t="s">
        <v>1397</v>
      </c>
      <c r="CE538" s="43">
        <v>5289</v>
      </c>
      <c r="CF538" s="43" t="s">
        <v>1990</v>
      </c>
      <c r="CG538" s="251">
        <v>37672</v>
      </c>
      <c r="CH538" s="126"/>
      <c r="CK538" s="39" t="s">
        <v>451</v>
      </c>
      <c r="CL538" s="43">
        <v>170</v>
      </c>
      <c r="CM538" s="43" t="s">
        <v>1396</v>
      </c>
      <c r="CP538" s="43" t="s">
        <v>1397</v>
      </c>
      <c r="CQ538" s="43">
        <v>1569</v>
      </c>
      <c r="DR538" s="38"/>
    </row>
    <row r="539" spans="1:122" s="39" customFormat="1" hidden="1" x14ac:dyDescent="0.2">
      <c r="A539" s="44" t="str">
        <f t="shared" si="189"/>
        <v>Endicott</v>
      </c>
      <c r="B539" s="44" t="str">
        <f t="shared" si="200"/>
        <v>1,1,1-Trichloroethane</v>
      </c>
      <c r="C539" s="38" t="s">
        <v>2587</v>
      </c>
      <c r="D539" s="38" t="str">
        <f t="shared" si="199"/>
        <v>LS</v>
      </c>
      <c r="E539" s="44" t="s">
        <v>372</v>
      </c>
      <c r="F539" s="155" t="str">
        <f t="shared" si="195"/>
        <v>Residential 021</v>
      </c>
      <c r="G539" s="44" t="str">
        <f t="shared" si="190"/>
        <v>residential</v>
      </c>
      <c r="H539" s="44" t="str">
        <f t="shared" si="191"/>
        <v>Basement</v>
      </c>
      <c r="I539" s="38"/>
      <c r="J539" s="38"/>
      <c r="K539" s="38"/>
      <c r="L539" s="44"/>
      <c r="M539" s="38" t="str">
        <f t="shared" si="201"/>
        <v>Y</v>
      </c>
      <c r="N539" s="38" t="str">
        <f t="shared" si="192"/>
        <v>n</v>
      </c>
      <c r="O539" s="38" t="str">
        <f>IF(AJ539="","",IF(M539="N","n","Y"))</f>
        <v>Y</v>
      </c>
      <c r="P539" s="44"/>
      <c r="Q539" s="44"/>
      <c r="R539" s="44"/>
      <c r="S539" s="44"/>
      <c r="T539" s="44"/>
      <c r="U539" s="44"/>
      <c r="V539" s="44"/>
      <c r="W539" s="44"/>
      <c r="X539" s="44"/>
      <c r="Y539" s="38" t="str">
        <f t="shared" si="202"/>
        <v>Y</v>
      </c>
      <c r="Z539" s="38" t="str">
        <f t="shared" si="193"/>
        <v>n</v>
      </c>
      <c r="AA539" s="38" t="str">
        <f>IF(AM539="","",IF(Y539="N","n","Y"))</f>
        <v>Y</v>
      </c>
      <c r="AC539" s="59">
        <v>1.4</v>
      </c>
      <c r="AD539" s="204">
        <v>0.12142857142857144</v>
      </c>
      <c r="AE539" s="38">
        <v>1</v>
      </c>
      <c r="AF539" s="38">
        <v>0</v>
      </c>
      <c r="AG539" s="125"/>
      <c r="AI539" s="123"/>
      <c r="AJ539" s="40">
        <f t="shared" si="185"/>
        <v>1.4</v>
      </c>
      <c r="AK539" s="40"/>
      <c r="AL539" s="40"/>
      <c r="AM539" s="40">
        <f t="shared" si="196"/>
        <v>0.17</v>
      </c>
      <c r="AN539" s="39">
        <f t="shared" si="194"/>
        <v>3.1</v>
      </c>
      <c r="AO539" s="204"/>
      <c r="AP539" s="204">
        <f t="shared" si="186"/>
        <v>0.12142857142857144</v>
      </c>
      <c r="AQ539" s="45"/>
      <c r="AR539" s="45"/>
      <c r="AS539" s="115"/>
      <c r="AT539" s="115"/>
      <c r="AU539" s="115">
        <f t="shared" si="197"/>
        <v>1</v>
      </c>
      <c r="AV539" s="115">
        <f t="shared" si="198"/>
        <v>0</v>
      </c>
      <c r="AY539" s="115"/>
      <c r="AZ539" s="115"/>
      <c r="BA539" s="43">
        <v>32</v>
      </c>
      <c r="BB539" s="43" t="s">
        <v>2013</v>
      </c>
      <c r="BC539" s="48" t="s">
        <v>1403</v>
      </c>
      <c r="BE539" s="37" t="s">
        <v>2345</v>
      </c>
      <c r="BG539" s="43">
        <v>333</v>
      </c>
      <c r="BH539" s="43" t="s">
        <v>1296</v>
      </c>
      <c r="BJ539" s="43" t="s">
        <v>1388</v>
      </c>
      <c r="BK539" s="43" t="s">
        <v>573</v>
      </c>
      <c r="BP539" s="48" t="s">
        <v>1406</v>
      </c>
      <c r="BQ539" s="43" t="s">
        <v>1297</v>
      </c>
      <c r="BR539" s="43" t="s">
        <v>825</v>
      </c>
      <c r="BS539" s="43" t="s">
        <v>558</v>
      </c>
      <c r="BT539" s="43" t="s">
        <v>1990</v>
      </c>
      <c r="BU539" s="43"/>
      <c r="BV539" s="43"/>
      <c r="BW539" s="243">
        <v>37670</v>
      </c>
      <c r="BX539" s="243"/>
      <c r="BY539" s="48" t="s">
        <v>451</v>
      </c>
      <c r="BZ539" s="43">
        <v>0.17</v>
      </c>
      <c r="CA539" s="43" t="s">
        <v>1396</v>
      </c>
      <c r="CD539" s="124" t="s">
        <v>1397</v>
      </c>
      <c r="CE539" s="43">
        <v>5313</v>
      </c>
      <c r="CF539" s="43" t="s">
        <v>1990</v>
      </c>
      <c r="CG539" s="251">
        <v>37670</v>
      </c>
      <c r="CH539" s="126"/>
      <c r="CK539" s="39" t="s">
        <v>451</v>
      </c>
      <c r="CL539" s="43">
        <v>1.4</v>
      </c>
      <c r="CM539" s="43" t="s">
        <v>1396</v>
      </c>
      <c r="CP539" s="43" t="s">
        <v>1397</v>
      </c>
      <c r="CQ539" s="43">
        <v>1656</v>
      </c>
      <c r="DR539" s="38"/>
    </row>
    <row r="540" spans="1:122" s="39" customFormat="1" hidden="1" x14ac:dyDescent="0.2">
      <c r="A540" s="44" t="str">
        <f t="shared" si="189"/>
        <v>Endicott</v>
      </c>
      <c r="B540" s="44" t="str">
        <f t="shared" si="200"/>
        <v>1,1,2-Trichloro-1,2,2-trifluoroethane</v>
      </c>
      <c r="C540" s="38" t="s">
        <v>2587</v>
      </c>
      <c r="D540" s="38" t="str">
        <f t="shared" si="199"/>
        <v>LS</v>
      </c>
      <c r="E540" s="44" t="s">
        <v>372</v>
      </c>
      <c r="F540" s="155" t="str">
        <f t="shared" si="195"/>
        <v>Residential 021</v>
      </c>
      <c r="G540" s="44" t="str">
        <f t="shared" si="190"/>
        <v>residential</v>
      </c>
      <c r="H540" s="44" t="str">
        <f t="shared" si="191"/>
        <v>Basement</v>
      </c>
      <c r="I540" s="38"/>
      <c r="J540" s="38"/>
      <c r="K540" s="38"/>
      <c r="L540" s="44"/>
      <c r="M540" s="38" t="str">
        <f t="shared" si="201"/>
        <v>Y</v>
      </c>
      <c r="N540" s="38" t="str">
        <f t="shared" si="192"/>
        <v>n</v>
      </c>
      <c r="O540" s="38" t="s">
        <v>541</v>
      </c>
      <c r="P540" s="114" t="s">
        <v>1453</v>
      </c>
      <c r="Q540" s="114"/>
      <c r="R540" s="114"/>
      <c r="S540" s="114"/>
      <c r="T540" s="114"/>
      <c r="U540" s="114"/>
      <c r="V540" s="114"/>
      <c r="W540" s="114"/>
      <c r="X540" s="114"/>
      <c r="Y540" s="38" t="str">
        <f t="shared" si="202"/>
        <v>Y</v>
      </c>
      <c r="Z540" s="38" t="str">
        <f t="shared" si="193"/>
        <v>n</v>
      </c>
      <c r="AA540" s="38" t="s">
        <v>541</v>
      </c>
      <c r="AC540" s="59">
        <v>0.56000000000000005</v>
      </c>
      <c r="AD540" s="204">
        <v>1.1785714285714286</v>
      </c>
      <c r="AE540" s="38">
        <v>1</v>
      </c>
      <c r="AF540" s="38">
        <v>0</v>
      </c>
      <c r="AG540" s="125"/>
      <c r="AI540" s="123"/>
      <c r="AJ540" s="40">
        <f t="shared" si="185"/>
        <v>0.56000000000000005</v>
      </c>
      <c r="AK540" s="40"/>
      <c r="AL540" s="40"/>
      <c r="AM540" s="40">
        <f t="shared" si="196"/>
        <v>0.66</v>
      </c>
      <c r="AN540" s="39">
        <f t="shared" si="194"/>
        <v>1.8</v>
      </c>
      <c r="AO540" s="204"/>
      <c r="AP540" s="204">
        <f t="shared" si="186"/>
        <v>1.1785714285714286</v>
      </c>
      <c r="AQ540" s="45"/>
      <c r="AR540" s="45"/>
      <c r="AS540" s="115"/>
      <c r="AT540" s="115"/>
      <c r="AU540" s="115">
        <f t="shared" si="197"/>
        <v>1</v>
      </c>
      <c r="AV540" s="115">
        <f t="shared" si="198"/>
        <v>0</v>
      </c>
      <c r="AY540" s="115"/>
      <c r="AZ540" s="115"/>
      <c r="BA540" s="43">
        <v>32</v>
      </c>
      <c r="BB540" s="43" t="s">
        <v>2013</v>
      </c>
      <c r="BC540" s="48" t="s">
        <v>1403</v>
      </c>
      <c r="BE540" s="37" t="s">
        <v>2345</v>
      </c>
      <c r="BG540" s="43">
        <v>333</v>
      </c>
      <c r="BH540" s="43" t="s">
        <v>1296</v>
      </c>
      <c r="BJ540" s="43" t="s">
        <v>1388</v>
      </c>
      <c r="BK540" s="43" t="s">
        <v>573</v>
      </c>
      <c r="BP540" s="48" t="s">
        <v>1406</v>
      </c>
      <c r="BQ540" s="43" t="s">
        <v>1297</v>
      </c>
      <c r="BR540" s="43" t="s">
        <v>825</v>
      </c>
      <c r="BS540" s="43" t="s">
        <v>1132</v>
      </c>
      <c r="BT540" s="43" t="s">
        <v>1990</v>
      </c>
      <c r="BU540" s="43"/>
      <c r="BV540" s="43"/>
      <c r="BW540" s="243">
        <v>37670</v>
      </c>
      <c r="BX540" s="243"/>
      <c r="BY540" s="48" t="s">
        <v>451</v>
      </c>
      <c r="BZ540" s="43">
        <v>0.66</v>
      </c>
      <c r="CA540" s="43" t="s">
        <v>1396</v>
      </c>
      <c r="CD540" s="124" t="s">
        <v>1397</v>
      </c>
      <c r="CE540" s="43">
        <v>5318</v>
      </c>
      <c r="CF540" s="43" t="s">
        <v>1990</v>
      </c>
      <c r="CG540" s="251">
        <v>37670</v>
      </c>
      <c r="CH540" s="126"/>
      <c r="CK540" s="39" t="s">
        <v>451</v>
      </c>
      <c r="CL540" s="43">
        <v>0.56000000000000005</v>
      </c>
      <c r="CM540" s="43" t="s">
        <v>1396</v>
      </c>
      <c r="CP540" s="43" t="s">
        <v>1397</v>
      </c>
      <c r="CQ540" s="43">
        <v>1743</v>
      </c>
      <c r="DR540" s="38"/>
    </row>
    <row r="541" spans="1:122" s="39" customFormat="1" hidden="1" x14ac:dyDescent="0.2">
      <c r="A541" s="44" t="str">
        <f t="shared" si="189"/>
        <v>Endicott</v>
      </c>
      <c r="B541" s="44" t="str">
        <f t="shared" si="200"/>
        <v>Tetrachloroethylene</v>
      </c>
      <c r="C541" s="38" t="s">
        <v>2587</v>
      </c>
      <c r="D541" s="38" t="str">
        <f t="shared" si="199"/>
        <v>LS</v>
      </c>
      <c r="E541" s="44" t="s">
        <v>372</v>
      </c>
      <c r="F541" s="155" t="str">
        <f t="shared" si="195"/>
        <v>Residential 022</v>
      </c>
      <c r="G541" s="44" t="str">
        <f t="shared" si="190"/>
        <v>residential</v>
      </c>
      <c r="H541" s="44" t="str">
        <f t="shared" si="191"/>
        <v>Basement</v>
      </c>
      <c r="I541" s="38"/>
      <c r="J541" s="38"/>
      <c r="K541" s="38"/>
      <c r="L541" s="44"/>
      <c r="M541" s="38" t="str">
        <f t="shared" si="201"/>
        <v>Y</v>
      </c>
      <c r="N541" s="38" t="str">
        <f t="shared" si="192"/>
        <v>n</v>
      </c>
      <c r="O541" s="38" t="str">
        <f>IF(AJ541="","",IF(M541="N","n","Y"))</f>
        <v>Y</v>
      </c>
      <c r="P541" s="44"/>
      <c r="Q541" s="44"/>
      <c r="R541" s="44"/>
      <c r="S541" s="44"/>
      <c r="T541" s="44"/>
      <c r="U541" s="44"/>
      <c r="V541" s="44"/>
      <c r="W541" s="44"/>
      <c r="X541" s="44"/>
      <c r="Y541" s="38" t="str">
        <f t="shared" si="202"/>
        <v>Y</v>
      </c>
      <c r="Z541" s="38" t="str">
        <f t="shared" si="193"/>
        <v>n</v>
      </c>
      <c r="AA541" s="38" t="str">
        <f>IF(AM541="","",IF(Y541="N","n","Y"))</f>
        <v>Y</v>
      </c>
      <c r="AC541" s="59">
        <v>1</v>
      </c>
      <c r="AD541" s="204">
        <v>0.36</v>
      </c>
      <c r="AE541" s="38">
        <v>1</v>
      </c>
      <c r="AF541" s="38">
        <v>0</v>
      </c>
      <c r="AG541" s="125"/>
      <c r="AI541" s="123"/>
      <c r="AJ541" s="40">
        <f t="shared" si="185"/>
        <v>1</v>
      </c>
      <c r="AK541" s="40"/>
      <c r="AL541" s="40"/>
      <c r="AM541" s="40">
        <f t="shared" si="196"/>
        <v>0.36</v>
      </c>
      <c r="AN541" s="39">
        <f t="shared" si="194"/>
        <v>3.8</v>
      </c>
      <c r="AO541" s="204"/>
      <c r="AP541" s="204">
        <f t="shared" si="186"/>
        <v>0.36</v>
      </c>
      <c r="AQ541" s="45"/>
      <c r="AR541" s="45"/>
      <c r="AS541" s="115"/>
      <c r="AT541" s="115"/>
      <c r="AU541" s="115">
        <f t="shared" si="197"/>
        <v>1</v>
      </c>
      <c r="AV541" s="115">
        <f t="shared" si="198"/>
        <v>0</v>
      </c>
      <c r="AY541" s="115"/>
      <c r="AZ541" s="115"/>
      <c r="BA541" s="43">
        <v>32</v>
      </c>
      <c r="BB541" s="43" t="s">
        <v>2013</v>
      </c>
      <c r="BC541" s="48" t="s">
        <v>1403</v>
      </c>
      <c r="BE541" s="37" t="s">
        <v>2345</v>
      </c>
      <c r="BG541" s="43">
        <v>334</v>
      </c>
      <c r="BH541" s="43" t="s">
        <v>1006</v>
      </c>
      <c r="BJ541" s="43" t="s">
        <v>1388</v>
      </c>
      <c r="BK541" s="43" t="s">
        <v>573</v>
      </c>
      <c r="BP541" s="48" t="s">
        <v>1406</v>
      </c>
      <c r="BQ541" s="43" t="s">
        <v>1007</v>
      </c>
      <c r="BR541" s="43" t="s">
        <v>822</v>
      </c>
      <c r="BS541" s="43" t="s">
        <v>2057</v>
      </c>
      <c r="BT541" s="43" t="s">
        <v>1990</v>
      </c>
      <c r="BU541" s="43"/>
      <c r="BV541" s="43"/>
      <c r="BW541" s="243">
        <v>37673</v>
      </c>
      <c r="BX541" s="243"/>
      <c r="BY541" s="48" t="s">
        <v>451</v>
      </c>
      <c r="BZ541" s="43">
        <v>0.36</v>
      </c>
      <c r="CA541" s="43" t="s">
        <v>1396</v>
      </c>
      <c r="CD541" s="124" t="s">
        <v>1397</v>
      </c>
      <c r="CE541" s="43">
        <v>5397</v>
      </c>
      <c r="CF541" s="43" t="s">
        <v>1990</v>
      </c>
      <c r="CG541" s="251">
        <v>37673</v>
      </c>
      <c r="CH541" s="126"/>
      <c r="CK541" s="39" t="s">
        <v>451</v>
      </c>
      <c r="CL541" s="43">
        <v>1</v>
      </c>
      <c r="CM541" s="43" t="s">
        <v>1396</v>
      </c>
      <c r="CP541" s="43" t="s">
        <v>1397</v>
      </c>
      <c r="CQ541" s="43">
        <v>1516</v>
      </c>
      <c r="DR541" s="38"/>
    </row>
    <row r="542" spans="1:122" s="39" customFormat="1" x14ac:dyDescent="0.2">
      <c r="A542" s="44" t="str">
        <f t="shared" si="189"/>
        <v>Endicott</v>
      </c>
      <c r="B542" s="44" t="str">
        <f t="shared" si="200"/>
        <v>Trichloroethylene</v>
      </c>
      <c r="C542" s="38" t="s">
        <v>2587</v>
      </c>
      <c r="D542" s="38" t="str">
        <f t="shared" si="199"/>
        <v>LS</v>
      </c>
      <c r="E542" s="44" t="s">
        <v>372</v>
      </c>
      <c r="F542" s="155" t="str">
        <f t="shared" si="195"/>
        <v>Residential 022</v>
      </c>
      <c r="G542" s="44" t="str">
        <f t="shared" si="190"/>
        <v>residential</v>
      </c>
      <c r="H542" s="44" t="str">
        <f t="shared" si="191"/>
        <v>Basement</v>
      </c>
      <c r="I542" s="38"/>
      <c r="J542" s="38"/>
      <c r="K542" s="38"/>
      <c r="L542" s="44"/>
      <c r="M542" s="38" t="str">
        <f t="shared" si="201"/>
        <v>Y</v>
      </c>
      <c r="N542" s="38" t="str">
        <f t="shared" si="192"/>
        <v>Y</v>
      </c>
      <c r="O542" s="38" t="str">
        <f>IF(AJ542="","",IF(M542="N","n","Y"))</f>
        <v>Y</v>
      </c>
      <c r="P542" s="44"/>
      <c r="Q542" s="44"/>
      <c r="R542" s="44"/>
      <c r="S542" s="44"/>
      <c r="T542" s="44"/>
      <c r="U542" s="44"/>
      <c r="V542" s="44"/>
      <c r="W542" s="44"/>
      <c r="X542" s="44"/>
      <c r="Y542" s="38" t="str">
        <f t="shared" si="202"/>
        <v>Y</v>
      </c>
      <c r="Z542" s="38" t="str">
        <f t="shared" si="193"/>
        <v>Y</v>
      </c>
      <c r="AA542" s="38" t="str">
        <f>IF(AM542="","",IF(Y542="N","n","Y"))</f>
        <v>Y</v>
      </c>
      <c r="AC542" s="59">
        <v>94</v>
      </c>
      <c r="AD542" s="204">
        <v>1.276595744680851E-2</v>
      </c>
      <c r="AE542" s="38">
        <v>1</v>
      </c>
      <c r="AF542" s="38">
        <v>0</v>
      </c>
      <c r="AG542" s="125"/>
      <c r="AI542" s="123"/>
      <c r="AJ542" s="40">
        <f t="shared" si="185"/>
        <v>94</v>
      </c>
      <c r="AK542" s="40"/>
      <c r="AL542" s="40"/>
      <c r="AM542" s="40">
        <f t="shared" si="196"/>
        <v>1.2</v>
      </c>
      <c r="AN542" s="39">
        <f t="shared" si="194"/>
        <v>0.5</v>
      </c>
      <c r="AO542" s="204"/>
      <c r="AP542" s="204">
        <f t="shared" si="186"/>
        <v>1.276595744680851E-2</v>
      </c>
      <c r="AQ542" s="45"/>
      <c r="AR542" s="45"/>
      <c r="AS542" s="115"/>
      <c r="AT542" s="115"/>
      <c r="AU542" s="115">
        <f t="shared" si="197"/>
        <v>1</v>
      </c>
      <c r="AV542" s="115">
        <f t="shared" si="198"/>
        <v>0</v>
      </c>
      <c r="AY542" s="115"/>
      <c r="AZ542" s="115"/>
      <c r="BA542" s="43">
        <v>32</v>
      </c>
      <c r="BB542" s="43" t="s">
        <v>2013</v>
      </c>
      <c r="BC542" s="48" t="s">
        <v>1403</v>
      </c>
      <c r="BE542" s="37" t="s">
        <v>2345</v>
      </c>
      <c r="BG542" s="43">
        <v>334</v>
      </c>
      <c r="BH542" s="43" t="s">
        <v>1006</v>
      </c>
      <c r="BJ542" s="43" t="s">
        <v>1388</v>
      </c>
      <c r="BK542" s="43" t="s">
        <v>573</v>
      </c>
      <c r="BP542" s="48" t="s">
        <v>1406</v>
      </c>
      <c r="BQ542" s="43" t="s">
        <v>1007</v>
      </c>
      <c r="BR542" s="43" t="s">
        <v>822</v>
      </c>
      <c r="BS542" s="43" t="s">
        <v>1393</v>
      </c>
      <c r="BT542" s="43" t="s">
        <v>1990</v>
      </c>
      <c r="BU542" s="43"/>
      <c r="BV542" s="43"/>
      <c r="BW542" s="243">
        <v>37673</v>
      </c>
      <c r="BX542" s="243"/>
      <c r="BY542" s="48" t="s">
        <v>451</v>
      </c>
      <c r="BZ542" s="43">
        <v>1.2</v>
      </c>
      <c r="CA542" s="43" t="s">
        <v>1396</v>
      </c>
      <c r="CD542" s="124" t="s">
        <v>1397</v>
      </c>
      <c r="CE542" s="43">
        <v>5399</v>
      </c>
      <c r="CF542" s="43" t="s">
        <v>1990</v>
      </c>
      <c r="CG542" s="251">
        <v>37673</v>
      </c>
      <c r="CH542" s="126"/>
      <c r="CK542" s="39" t="s">
        <v>451</v>
      </c>
      <c r="CL542" s="43">
        <v>94</v>
      </c>
      <c r="CM542" s="43" t="s">
        <v>1396</v>
      </c>
      <c r="CP542" s="43" t="s">
        <v>1397</v>
      </c>
      <c r="CQ542" s="43">
        <v>1571</v>
      </c>
      <c r="DR542" s="38"/>
    </row>
    <row r="543" spans="1:122" s="39" customFormat="1" hidden="1" x14ac:dyDescent="0.2">
      <c r="A543" s="44" t="str">
        <f t="shared" si="189"/>
        <v>Endicott</v>
      </c>
      <c r="B543" s="44" t="str">
        <f t="shared" si="200"/>
        <v>1,1,1-Trichloroethane</v>
      </c>
      <c r="C543" s="38" t="s">
        <v>2587</v>
      </c>
      <c r="D543" s="38" t="str">
        <f t="shared" si="199"/>
        <v>LS</v>
      </c>
      <c r="E543" s="44" t="s">
        <v>372</v>
      </c>
      <c r="F543" s="155" t="str">
        <f t="shared" si="195"/>
        <v>Residential 023</v>
      </c>
      <c r="G543" s="44" t="str">
        <f t="shared" si="190"/>
        <v>residential</v>
      </c>
      <c r="H543" s="44" t="str">
        <f t="shared" si="191"/>
        <v>Basement</v>
      </c>
      <c r="I543" s="38"/>
      <c r="J543" s="38"/>
      <c r="K543" s="38"/>
      <c r="L543" s="44"/>
      <c r="M543" s="38" t="str">
        <f t="shared" si="201"/>
        <v>Y</v>
      </c>
      <c r="N543" s="38" t="str">
        <f t="shared" si="192"/>
        <v>n</v>
      </c>
      <c r="O543" s="38" t="s">
        <v>541</v>
      </c>
      <c r="P543" s="114" t="s">
        <v>310</v>
      </c>
      <c r="Q543" s="114"/>
      <c r="R543" s="114"/>
      <c r="S543" s="114"/>
      <c r="T543" s="114"/>
      <c r="U543" s="114"/>
      <c r="V543" s="114"/>
      <c r="W543" s="114"/>
      <c r="X543" s="114"/>
      <c r="Y543" s="38" t="str">
        <f t="shared" si="202"/>
        <v>Y</v>
      </c>
      <c r="Z543" s="38" t="str">
        <f t="shared" si="193"/>
        <v>n</v>
      </c>
      <c r="AA543" s="38" t="s">
        <v>541</v>
      </c>
      <c r="AC543" s="59">
        <v>0.77</v>
      </c>
      <c r="AD543" s="204">
        <v>1.1948051948051948</v>
      </c>
      <c r="AE543" s="38">
        <v>1</v>
      </c>
      <c r="AF543" s="38">
        <v>0</v>
      </c>
      <c r="AG543" s="125"/>
      <c r="AI543" s="123"/>
      <c r="AJ543" s="40">
        <f t="shared" si="185"/>
        <v>0.77</v>
      </c>
      <c r="AK543" s="40"/>
      <c r="AL543" s="40"/>
      <c r="AM543" s="40">
        <f t="shared" si="196"/>
        <v>0.92</v>
      </c>
      <c r="AN543" s="39">
        <f t="shared" si="194"/>
        <v>3.1</v>
      </c>
      <c r="AO543" s="204"/>
      <c r="AP543" s="204">
        <f t="shared" si="186"/>
        <v>1.1948051948051948</v>
      </c>
      <c r="AQ543" s="45"/>
      <c r="AR543" s="45"/>
      <c r="AS543" s="115"/>
      <c r="AT543" s="115"/>
      <c r="AU543" s="115">
        <f t="shared" si="197"/>
        <v>1</v>
      </c>
      <c r="AV543" s="115">
        <f t="shared" si="198"/>
        <v>0</v>
      </c>
      <c r="AY543" s="115"/>
      <c r="AZ543" s="115"/>
      <c r="BA543" s="43">
        <v>32</v>
      </c>
      <c r="BB543" s="43" t="s">
        <v>2013</v>
      </c>
      <c r="BC543" s="48" t="s">
        <v>1403</v>
      </c>
      <c r="BE543" s="37" t="s">
        <v>2345</v>
      </c>
      <c r="BG543" s="43">
        <v>335</v>
      </c>
      <c r="BH543" s="43" t="s">
        <v>1298</v>
      </c>
      <c r="BJ543" s="43" t="s">
        <v>1388</v>
      </c>
      <c r="BK543" s="43" t="s">
        <v>573</v>
      </c>
      <c r="BP543" s="48" t="s">
        <v>1406</v>
      </c>
      <c r="BQ543" s="43" t="s">
        <v>1299</v>
      </c>
      <c r="BR543" s="43" t="s">
        <v>825</v>
      </c>
      <c r="BS543" s="43" t="s">
        <v>558</v>
      </c>
      <c r="BT543" s="43" t="s">
        <v>1990</v>
      </c>
      <c r="BU543" s="43"/>
      <c r="BV543" s="43"/>
      <c r="BW543" s="243">
        <v>37668</v>
      </c>
      <c r="BX543" s="243"/>
      <c r="BY543" s="48" t="s">
        <v>451</v>
      </c>
      <c r="BZ543" s="43">
        <v>0.92</v>
      </c>
      <c r="CA543" s="43" t="s">
        <v>1396</v>
      </c>
      <c r="CD543" s="124" t="s">
        <v>1397</v>
      </c>
      <c r="CE543" s="43">
        <v>5489</v>
      </c>
      <c r="CF543" s="43" t="s">
        <v>1990</v>
      </c>
      <c r="CG543" s="251">
        <v>37668</v>
      </c>
      <c r="CH543" s="126"/>
      <c r="CK543" s="39" t="s">
        <v>451</v>
      </c>
      <c r="CL543" s="43">
        <v>0.77</v>
      </c>
      <c r="CM543" s="43" t="s">
        <v>1396</v>
      </c>
      <c r="CP543" s="43" t="s">
        <v>1397</v>
      </c>
      <c r="CQ543" s="43">
        <v>1661</v>
      </c>
      <c r="DR543" s="38"/>
    </row>
    <row r="544" spans="1:122" s="39" customFormat="1" hidden="1" x14ac:dyDescent="0.2">
      <c r="A544" s="44" t="str">
        <f t="shared" si="189"/>
        <v>Endicott</v>
      </c>
      <c r="B544" s="44" t="str">
        <f t="shared" si="200"/>
        <v>1,1,2-Trichloro-1,2,2-trifluoroethane</v>
      </c>
      <c r="C544" s="38" t="s">
        <v>2587</v>
      </c>
      <c r="D544" s="38" t="str">
        <f t="shared" si="199"/>
        <v>LS</v>
      </c>
      <c r="E544" s="44" t="s">
        <v>372</v>
      </c>
      <c r="F544" s="155" t="str">
        <f t="shared" si="195"/>
        <v>Residential 023</v>
      </c>
      <c r="G544" s="44" t="str">
        <f t="shared" si="190"/>
        <v>residential</v>
      </c>
      <c r="H544" s="44" t="str">
        <f t="shared" si="191"/>
        <v>Basement</v>
      </c>
      <c r="I544" s="38"/>
      <c r="J544" s="38"/>
      <c r="K544" s="38"/>
      <c r="L544" s="44"/>
      <c r="M544" s="38" t="str">
        <f t="shared" si="201"/>
        <v>Y</v>
      </c>
      <c r="N544" s="38" t="str">
        <f t="shared" si="192"/>
        <v>n</v>
      </c>
      <c r="O544" s="38" t="s">
        <v>541</v>
      </c>
      <c r="P544" s="114" t="s">
        <v>310</v>
      </c>
      <c r="Q544" s="114"/>
      <c r="R544" s="114"/>
      <c r="S544" s="114"/>
      <c r="T544" s="114"/>
      <c r="U544" s="114"/>
      <c r="V544" s="114"/>
      <c r="W544" s="114"/>
      <c r="X544" s="114"/>
      <c r="Y544" s="38" t="str">
        <f t="shared" si="202"/>
        <v>Y</v>
      </c>
      <c r="Z544" s="38" t="str">
        <f t="shared" si="193"/>
        <v>n</v>
      </c>
      <c r="AA544" s="38" t="s">
        <v>541</v>
      </c>
      <c r="AC544" s="59">
        <v>0.5</v>
      </c>
      <c r="AD544" s="204">
        <v>1.28</v>
      </c>
      <c r="AE544" s="38">
        <v>1</v>
      </c>
      <c r="AF544" s="38">
        <v>0</v>
      </c>
      <c r="AG544" s="125"/>
      <c r="AI544" s="123"/>
      <c r="AJ544" s="40">
        <f t="shared" si="185"/>
        <v>0.5</v>
      </c>
      <c r="AK544" s="40"/>
      <c r="AL544" s="40"/>
      <c r="AM544" s="40">
        <f t="shared" si="196"/>
        <v>0.64</v>
      </c>
      <c r="AN544" s="39">
        <f t="shared" si="194"/>
        <v>1.8</v>
      </c>
      <c r="AO544" s="204"/>
      <c r="AP544" s="204">
        <f t="shared" si="186"/>
        <v>1.28</v>
      </c>
      <c r="AQ544" s="45"/>
      <c r="AR544" s="45"/>
      <c r="AS544" s="115"/>
      <c r="AT544" s="115"/>
      <c r="AU544" s="115">
        <f t="shared" si="197"/>
        <v>1</v>
      </c>
      <c r="AV544" s="115">
        <f t="shared" si="198"/>
        <v>0</v>
      </c>
      <c r="AY544" s="115"/>
      <c r="AZ544" s="115"/>
      <c r="BA544" s="43">
        <v>32</v>
      </c>
      <c r="BB544" s="43" t="s">
        <v>2013</v>
      </c>
      <c r="BC544" s="48" t="s">
        <v>1403</v>
      </c>
      <c r="BE544" s="37" t="s">
        <v>2345</v>
      </c>
      <c r="BG544" s="43">
        <v>335</v>
      </c>
      <c r="BH544" s="43" t="s">
        <v>1298</v>
      </c>
      <c r="BJ544" s="43" t="s">
        <v>1388</v>
      </c>
      <c r="BK544" s="43" t="s">
        <v>573</v>
      </c>
      <c r="BP544" s="48" t="s">
        <v>1406</v>
      </c>
      <c r="BQ544" s="43" t="s">
        <v>1299</v>
      </c>
      <c r="BR544" s="43" t="s">
        <v>825</v>
      </c>
      <c r="BS544" s="43" t="s">
        <v>1132</v>
      </c>
      <c r="BT544" s="43" t="s">
        <v>1990</v>
      </c>
      <c r="BU544" s="43"/>
      <c r="BV544" s="43"/>
      <c r="BW544" s="243">
        <v>37668</v>
      </c>
      <c r="BX544" s="243"/>
      <c r="BY544" s="48" t="s">
        <v>451</v>
      </c>
      <c r="BZ544" s="43">
        <v>0.64</v>
      </c>
      <c r="CA544" s="43" t="s">
        <v>1396</v>
      </c>
      <c r="CD544" s="124" t="s">
        <v>1397</v>
      </c>
      <c r="CE544" s="43">
        <v>5494</v>
      </c>
      <c r="CF544" s="43" t="s">
        <v>1990</v>
      </c>
      <c r="CG544" s="251">
        <v>37668</v>
      </c>
      <c r="CH544" s="126"/>
      <c r="CK544" s="39" t="s">
        <v>451</v>
      </c>
      <c r="CL544" s="43">
        <v>0.5</v>
      </c>
      <c r="CM544" s="43" t="s">
        <v>1396</v>
      </c>
      <c r="CP544" s="43" t="s">
        <v>1397</v>
      </c>
      <c r="CQ544" s="43">
        <v>1747</v>
      </c>
      <c r="DR544" s="38"/>
    </row>
    <row r="545" spans="1:122" s="39" customFormat="1" hidden="1" x14ac:dyDescent="0.2">
      <c r="A545" s="44" t="str">
        <f t="shared" si="189"/>
        <v>Endicott</v>
      </c>
      <c r="B545" s="44" t="str">
        <f t="shared" si="200"/>
        <v>Tetrachloroethylene</v>
      </c>
      <c r="C545" s="38" t="s">
        <v>2587</v>
      </c>
      <c r="D545" s="38" t="str">
        <f t="shared" si="199"/>
        <v>LS</v>
      </c>
      <c r="E545" s="44" t="s">
        <v>372</v>
      </c>
      <c r="F545" s="155" t="str">
        <f t="shared" si="195"/>
        <v>Residential 023</v>
      </c>
      <c r="G545" s="44" t="str">
        <f t="shared" si="190"/>
        <v>residential</v>
      </c>
      <c r="H545" s="44" t="str">
        <f t="shared" si="191"/>
        <v>Basement</v>
      </c>
      <c r="I545" s="38"/>
      <c r="J545" s="38"/>
      <c r="K545" s="38"/>
      <c r="L545" s="44"/>
      <c r="M545" s="38" t="str">
        <f t="shared" si="201"/>
        <v>Y</v>
      </c>
      <c r="N545" s="38" t="str">
        <f t="shared" si="192"/>
        <v>n</v>
      </c>
      <c r="O545" s="38" t="str">
        <f>IF(AJ545="","",IF(M545="N","n","Y"))</f>
        <v>Y</v>
      </c>
      <c r="P545" s="44"/>
      <c r="Q545" s="44"/>
      <c r="R545" s="44"/>
      <c r="S545" s="44"/>
      <c r="T545" s="44"/>
      <c r="U545" s="44"/>
      <c r="V545" s="44"/>
      <c r="W545" s="44"/>
      <c r="X545" s="44"/>
      <c r="Y545" s="38" t="str">
        <f t="shared" si="202"/>
        <v>Y</v>
      </c>
      <c r="Z545" s="38" t="str">
        <f t="shared" si="193"/>
        <v>n</v>
      </c>
      <c r="AA545" s="38" t="str">
        <f t="shared" ref="AA545:AA553" si="203">IF(AM545="","",IF(Y545="N","n","Y"))</f>
        <v>Y</v>
      </c>
      <c r="AC545" s="59">
        <v>5.2</v>
      </c>
      <c r="AD545" s="204">
        <v>8.4615384615384606E-2</v>
      </c>
      <c r="AE545" s="38">
        <v>1</v>
      </c>
      <c r="AF545" s="38">
        <v>0</v>
      </c>
      <c r="AG545" s="125"/>
      <c r="AI545" s="123"/>
      <c r="AJ545" s="40">
        <f t="shared" si="185"/>
        <v>5.2</v>
      </c>
      <c r="AK545" s="40"/>
      <c r="AL545" s="40"/>
      <c r="AM545" s="40">
        <f t="shared" si="196"/>
        <v>0.44</v>
      </c>
      <c r="AN545" s="39">
        <f t="shared" si="194"/>
        <v>3.8</v>
      </c>
      <c r="AO545" s="204"/>
      <c r="AP545" s="204">
        <f t="shared" si="186"/>
        <v>8.4615384615384606E-2</v>
      </c>
      <c r="AQ545" s="45"/>
      <c r="AR545" s="45"/>
      <c r="AS545" s="115"/>
      <c r="AT545" s="115"/>
      <c r="AU545" s="115">
        <f t="shared" si="197"/>
        <v>1</v>
      </c>
      <c r="AV545" s="115">
        <f t="shared" si="198"/>
        <v>0</v>
      </c>
      <c r="AY545" s="115"/>
      <c r="AZ545" s="115"/>
      <c r="BA545" s="43">
        <v>32</v>
      </c>
      <c r="BB545" s="43" t="s">
        <v>2013</v>
      </c>
      <c r="BC545" s="48" t="s">
        <v>1403</v>
      </c>
      <c r="BE545" s="37" t="s">
        <v>2345</v>
      </c>
      <c r="BG545" s="43">
        <v>335</v>
      </c>
      <c r="BH545" s="43" t="s">
        <v>1298</v>
      </c>
      <c r="BJ545" s="43" t="s">
        <v>1388</v>
      </c>
      <c r="BK545" s="43" t="s">
        <v>573</v>
      </c>
      <c r="BP545" s="48" t="s">
        <v>1406</v>
      </c>
      <c r="BQ545" s="43" t="s">
        <v>1299</v>
      </c>
      <c r="BR545" s="43" t="s">
        <v>825</v>
      </c>
      <c r="BS545" s="43" t="s">
        <v>2057</v>
      </c>
      <c r="BT545" s="43" t="s">
        <v>1990</v>
      </c>
      <c r="BU545" s="43"/>
      <c r="BV545" s="43"/>
      <c r="BW545" s="243">
        <v>37668</v>
      </c>
      <c r="BX545" s="243"/>
      <c r="BY545" s="48" t="s">
        <v>451</v>
      </c>
      <c r="BZ545" s="43">
        <v>0.44</v>
      </c>
      <c r="CA545" s="43" t="s">
        <v>1396</v>
      </c>
      <c r="CD545" s="124" t="s">
        <v>1397</v>
      </c>
      <c r="CE545" s="43">
        <v>5496</v>
      </c>
      <c r="CF545" s="43" t="s">
        <v>1990</v>
      </c>
      <c r="CG545" s="251">
        <v>37668</v>
      </c>
      <c r="CH545" s="126"/>
      <c r="CK545" s="39" t="s">
        <v>451</v>
      </c>
      <c r="CL545" s="43">
        <v>5.2</v>
      </c>
      <c r="CM545" s="43" t="s">
        <v>1396</v>
      </c>
      <c r="CP545" s="43" t="s">
        <v>1397</v>
      </c>
      <c r="CQ545" s="43">
        <v>1518</v>
      </c>
      <c r="DR545" s="38"/>
    </row>
    <row r="546" spans="1:122" s="372" customFormat="1" x14ac:dyDescent="0.2">
      <c r="A546" s="384" t="str">
        <f t="shared" si="189"/>
        <v>Endicott</v>
      </c>
      <c r="B546" s="384" t="str">
        <f t="shared" si="200"/>
        <v>cis-1,2-Dichloroethylene</v>
      </c>
      <c r="C546" s="385" t="s">
        <v>2587</v>
      </c>
      <c r="D546" s="385" t="str">
        <f t="shared" si="199"/>
        <v>LS</v>
      </c>
      <c r="E546" s="384" t="s">
        <v>372</v>
      </c>
      <c r="F546" s="386" t="str">
        <f t="shared" si="195"/>
        <v>Residential 024</v>
      </c>
      <c r="G546" s="384" t="str">
        <f t="shared" si="190"/>
        <v>residential</v>
      </c>
      <c r="H546" s="384" t="str">
        <f t="shared" si="191"/>
        <v>Basement</v>
      </c>
      <c r="I546" s="385"/>
      <c r="J546" s="385"/>
      <c r="K546" s="385"/>
      <c r="L546" s="384"/>
      <c r="M546" s="385" t="str">
        <f t="shared" si="201"/>
        <v>Y</v>
      </c>
      <c r="N546" s="385" t="str">
        <f t="shared" si="192"/>
        <v>Y</v>
      </c>
      <c r="O546" s="385" t="str">
        <f>IF(AJ546="","",IF(M546="N","n","Y"))</f>
        <v>Y</v>
      </c>
      <c r="P546" s="384"/>
      <c r="Q546" s="384"/>
      <c r="R546" s="384"/>
      <c r="S546" s="384"/>
      <c r="T546" s="384"/>
      <c r="U546" s="384"/>
      <c r="V546" s="384"/>
      <c r="W546" s="384"/>
      <c r="X546" s="384"/>
      <c r="Y546" s="385" t="str">
        <f t="shared" si="202"/>
        <v>Y</v>
      </c>
      <c r="Z546" s="385" t="str">
        <f t="shared" si="193"/>
        <v>Y</v>
      </c>
      <c r="AA546" s="385" t="str">
        <f t="shared" si="203"/>
        <v>Y</v>
      </c>
      <c r="AC546" s="389">
        <v>2200</v>
      </c>
      <c r="AD546" s="390">
        <v>1.1363636363636363E-3</v>
      </c>
      <c r="AE546" s="385">
        <v>1</v>
      </c>
      <c r="AF546" s="385">
        <v>0</v>
      </c>
      <c r="AG546" s="391"/>
      <c r="AI546" s="392"/>
      <c r="AJ546" s="394">
        <f t="shared" ref="AJ546:AJ609" si="204">IF(CL546="","",IF(CM546="mg/m3",1000*CL546,IF(CM546="ppbv",CL546*INDEX(ppbv_ug_m3,MATCH(BS546,ChemName,0)),CL546)))</f>
        <v>2200</v>
      </c>
      <c r="AK546" s="394"/>
      <c r="AL546" s="394"/>
      <c r="AM546" s="394">
        <f t="shared" si="196"/>
        <v>2.5</v>
      </c>
      <c r="AN546" s="372" t="str">
        <f t="shared" si="194"/>
        <v/>
      </c>
      <c r="AO546" s="390"/>
      <c r="AP546" s="390">
        <f t="shared" ref="AP546:AP609" si="205">IF(AJ546="","",AM546/AJ546)</f>
        <v>1.1363636363636363E-3</v>
      </c>
      <c r="AQ546" s="439"/>
      <c r="AR546" s="439"/>
      <c r="AS546" s="396"/>
      <c r="AT546" s="396"/>
      <c r="AU546" s="396">
        <f t="shared" si="197"/>
        <v>1</v>
      </c>
      <c r="AV546" s="396">
        <f t="shared" si="198"/>
        <v>0</v>
      </c>
      <c r="AY546" s="396"/>
      <c r="AZ546" s="396"/>
      <c r="BA546" s="397">
        <v>32</v>
      </c>
      <c r="BB546" s="397" t="s">
        <v>2013</v>
      </c>
      <c r="BC546" s="398" t="s">
        <v>1403</v>
      </c>
      <c r="BE546" s="303" t="s">
        <v>2345</v>
      </c>
      <c r="BG546" s="397">
        <v>336</v>
      </c>
      <c r="BH546" s="397" t="s">
        <v>1008</v>
      </c>
      <c r="BJ546" s="397" t="s">
        <v>1388</v>
      </c>
      <c r="BK546" s="397" t="s">
        <v>573</v>
      </c>
      <c r="BP546" s="398" t="s">
        <v>1406</v>
      </c>
      <c r="BQ546" s="397" t="s">
        <v>1009</v>
      </c>
      <c r="BR546" s="397" t="s">
        <v>1010</v>
      </c>
      <c r="BS546" s="397" t="s">
        <v>1400</v>
      </c>
      <c r="BT546" s="397" t="s">
        <v>1990</v>
      </c>
      <c r="BU546" s="397"/>
      <c r="BV546" s="397"/>
      <c r="BW546" s="399">
        <v>37669</v>
      </c>
      <c r="BX546" s="399"/>
      <c r="BY546" s="398" t="s">
        <v>451</v>
      </c>
      <c r="BZ546" s="397">
        <v>2.5</v>
      </c>
      <c r="CA546" s="397" t="s">
        <v>1396</v>
      </c>
      <c r="CD546" s="400" t="s">
        <v>1397</v>
      </c>
      <c r="CE546" s="397">
        <v>5536</v>
      </c>
      <c r="CF546" s="397" t="s">
        <v>1990</v>
      </c>
      <c r="CG546" s="401">
        <v>37669</v>
      </c>
      <c r="CH546" s="402"/>
      <c r="CK546" s="372" t="s">
        <v>451</v>
      </c>
      <c r="CL546" s="397">
        <v>2200</v>
      </c>
      <c r="CM546" s="397" t="s">
        <v>1396</v>
      </c>
      <c r="CP546" s="397" t="s">
        <v>1397</v>
      </c>
      <c r="CQ546" s="397">
        <v>1620</v>
      </c>
      <c r="DR546" s="385"/>
    </row>
    <row r="547" spans="1:122" s="372" customFormat="1" x14ac:dyDescent="0.2">
      <c r="A547" s="384" t="str">
        <f t="shared" si="189"/>
        <v>Endicott</v>
      </c>
      <c r="B547" s="384" t="str">
        <f t="shared" si="200"/>
        <v>Tetrachloroethylene</v>
      </c>
      <c r="C547" s="385" t="s">
        <v>2587</v>
      </c>
      <c r="D547" s="385" t="str">
        <f t="shared" si="199"/>
        <v>LS</v>
      </c>
      <c r="E547" s="384" t="s">
        <v>372</v>
      </c>
      <c r="F547" s="386" t="str">
        <f t="shared" si="195"/>
        <v>Residential 024</v>
      </c>
      <c r="G547" s="384" t="str">
        <f t="shared" si="190"/>
        <v>residential</v>
      </c>
      <c r="H547" s="384" t="str">
        <f t="shared" si="191"/>
        <v>Basement</v>
      </c>
      <c r="I547" s="385"/>
      <c r="J547" s="385"/>
      <c r="K547" s="385"/>
      <c r="L547" s="384"/>
      <c r="M547" s="385" t="str">
        <f t="shared" si="201"/>
        <v>Y</v>
      </c>
      <c r="N547" s="385" t="str">
        <f t="shared" si="192"/>
        <v>Y</v>
      </c>
      <c r="O547" s="385" t="str">
        <f>IF(AJ547="","",IF(M547="N","n","Y"))</f>
        <v>Y</v>
      </c>
      <c r="P547" s="384"/>
      <c r="Q547" s="384"/>
      <c r="R547" s="384"/>
      <c r="S547" s="384"/>
      <c r="T547" s="384"/>
      <c r="U547" s="384"/>
      <c r="V547" s="384"/>
      <c r="W547" s="384"/>
      <c r="X547" s="384"/>
      <c r="Y547" s="385" t="str">
        <f t="shared" si="202"/>
        <v>Y</v>
      </c>
      <c r="Z547" s="385" t="str">
        <f t="shared" si="193"/>
        <v>Y</v>
      </c>
      <c r="AA547" s="385" t="str">
        <f t="shared" si="203"/>
        <v>Y</v>
      </c>
      <c r="AC547" s="389">
        <v>17000</v>
      </c>
      <c r="AD547" s="390">
        <v>8.2352941176470592E-4</v>
      </c>
      <c r="AE547" s="385">
        <v>1</v>
      </c>
      <c r="AF547" s="385">
        <v>0</v>
      </c>
      <c r="AG547" s="391"/>
      <c r="AI547" s="392"/>
      <c r="AJ547" s="394">
        <f t="shared" si="204"/>
        <v>17000</v>
      </c>
      <c r="AK547" s="394"/>
      <c r="AL547" s="394"/>
      <c r="AM547" s="394">
        <f t="shared" si="196"/>
        <v>14</v>
      </c>
      <c r="AN547" s="372">
        <f t="shared" si="194"/>
        <v>3.8</v>
      </c>
      <c r="AO547" s="390"/>
      <c r="AP547" s="390">
        <f t="shared" si="205"/>
        <v>8.2352941176470592E-4</v>
      </c>
      <c r="AQ547" s="439"/>
      <c r="AR547" s="439"/>
      <c r="AS547" s="396"/>
      <c r="AT547" s="396"/>
      <c r="AU547" s="396">
        <f t="shared" si="197"/>
        <v>1</v>
      </c>
      <c r="AV547" s="396">
        <f t="shared" si="198"/>
        <v>0</v>
      </c>
      <c r="AY547" s="396"/>
      <c r="AZ547" s="396"/>
      <c r="BA547" s="397">
        <v>32</v>
      </c>
      <c r="BB547" s="397" t="s">
        <v>2013</v>
      </c>
      <c r="BC547" s="398" t="s">
        <v>1403</v>
      </c>
      <c r="BE547" s="303" t="s">
        <v>2345</v>
      </c>
      <c r="BG547" s="397">
        <v>336</v>
      </c>
      <c r="BH547" s="397" t="s">
        <v>1008</v>
      </c>
      <c r="BJ547" s="397" t="s">
        <v>1388</v>
      </c>
      <c r="BK547" s="397" t="s">
        <v>573</v>
      </c>
      <c r="BP547" s="398" t="s">
        <v>1406</v>
      </c>
      <c r="BQ547" s="397" t="s">
        <v>1009</v>
      </c>
      <c r="BR547" s="397" t="s">
        <v>1010</v>
      </c>
      <c r="BS547" s="397" t="s">
        <v>2057</v>
      </c>
      <c r="BT547" s="397" t="s">
        <v>1990</v>
      </c>
      <c r="BU547" s="397"/>
      <c r="BV547" s="397"/>
      <c r="BW547" s="399">
        <v>37669</v>
      </c>
      <c r="BX547" s="399"/>
      <c r="BY547" s="398" t="s">
        <v>451</v>
      </c>
      <c r="BZ547" s="397">
        <v>14</v>
      </c>
      <c r="CA547" s="397" t="s">
        <v>1396</v>
      </c>
      <c r="CD547" s="400" t="s">
        <v>1397</v>
      </c>
      <c r="CE547" s="397">
        <v>5540</v>
      </c>
      <c r="CF547" s="397" t="s">
        <v>1990</v>
      </c>
      <c r="CG547" s="401">
        <v>37669</v>
      </c>
      <c r="CH547" s="402"/>
      <c r="CK547" s="372" t="s">
        <v>451</v>
      </c>
      <c r="CL547" s="397">
        <v>17000</v>
      </c>
      <c r="CM547" s="397" t="s">
        <v>1396</v>
      </c>
      <c r="CP547" s="397" t="s">
        <v>1397</v>
      </c>
      <c r="CQ547" s="397">
        <v>1519</v>
      </c>
      <c r="DR547" s="385"/>
    </row>
    <row r="548" spans="1:122" s="372" customFormat="1" x14ac:dyDescent="0.2">
      <c r="A548" s="384" t="str">
        <f t="shared" si="189"/>
        <v>Endicott</v>
      </c>
      <c r="B548" s="384" t="str">
        <f t="shared" si="200"/>
        <v>Trichloroethylene</v>
      </c>
      <c r="C548" s="385" t="s">
        <v>2587</v>
      </c>
      <c r="D548" s="385" t="str">
        <f t="shared" si="199"/>
        <v>LS</v>
      </c>
      <c r="E548" s="384" t="s">
        <v>372</v>
      </c>
      <c r="F548" s="386" t="str">
        <f t="shared" si="195"/>
        <v>Residential 024</v>
      </c>
      <c r="G548" s="384" t="str">
        <f t="shared" si="190"/>
        <v>residential</v>
      </c>
      <c r="H548" s="384" t="str">
        <f t="shared" si="191"/>
        <v>Basement</v>
      </c>
      <c r="I548" s="385"/>
      <c r="J548" s="385"/>
      <c r="K548" s="385"/>
      <c r="L548" s="384"/>
      <c r="M548" s="385" t="str">
        <f t="shared" si="201"/>
        <v>Y</v>
      </c>
      <c r="N548" s="385" t="str">
        <f t="shared" si="192"/>
        <v>Y</v>
      </c>
      <c r="O548" s="385" t="str">
        <f>IF(AJ548="","",IF(M548="N","n","Y"))</f>
        <v>Y</v>
      </c>
      <c r="P548" s="384"/>
      <c r="Q548" s="384"/>
      <c r="R548" s="384"/>
      <c r="S548" s="384"/>
      <c r="T548" s="384"/>
      <c r="U548" s="384"/>
      <c r="V548" s="384"/>
      <c r="W548" s="384"/>
      <c r="X548" s="384"/>
      <c r="Y548" s="385" t="str">
        <f t="shared" si="202"/>
        <v>Y</v>
      </c>
      <c r="Z548" s="385" t="str">
        <f t="shared" si="193"/>
        <v>Y</v>
      </c>
      <c r="AA548" s="385" t="str">
        <f t="shared" si="203"/>
        <v>Y</v>
      </c>
      <c r="AC548" s="389">
        <v>4200</v>
      </c>
      <c r="AD548" s="390">
        <v>5.2380952380952383E-4</v>
      </c>
      <c r="AE548" s="385">
        <v>1</v>
      </c>
      <c r="AF548" s="385">
        <v>0</v>
      </c>
      <c r="AG548" s="391"/>
      <c r="AI548" s="392"/>
      <c r="AJ548" s="394">
        <f t="shared" si="204"/>
        <v>4200</v>
      </c>
      <c r="AK548" s="394"/>
      <c r="AL548" s="394"/>
      <c r="AM548" s="394">
        <f t="shared" si="196"/>
        <v>2.2000000000000002</v>
      </c>
      <c r="AN548" s="372">
        <f t="shared" si="194"/>
        <v>0.5</v>
      </c>
      <c r="AO548" s="390"/>
      <c r="AP548" s="390">
        <f t="shared" si="205"/>
        <v>5.2380952380952383E-4</v>
      </c>
      <c r="AQ548" s="439"/>
      <c r="AR548" s="439"/>
      <c r="AS548" s="396"/>
      <c r="AT548" s="396"/>
      <c r="AU548" s="396">
        <f t="shared" si="197"/>
        <v>1</v>
      </c>
      <c r="AV548" s="396">
        <f t="shared" si="198"/>
        <v>0</v>
      </c>
      <c r="AY548" s="396"/>
      <c r="AZ548" s="396"/>
      <c r="BA548" s="397">
        <v>32</v>
      </c>
      <c r="BB548" s="397" t="s">
        <v>2013</v>
      </c>
      <c r="BC548" s="398" t="s">
        <v>1403</v>
      </c>
      <c r="BE548" s="303" t="s">
        <v>2345</v>
      </c>
      <c r="BG548" s="397">
        <v>336</v>
      </c>
      <c r="BH548" s="397" t="s">
        <v>1008</v>
      </c>
      <c r="BJ548" s="397" t="s">
        <v>1388</v>
      </c>
      <c r="BK548" s="397" t="s">
        <v>573</v>
      </c>
      <c r="BP548" s="398" t="s">
        <v>1406</v>
      </c>
      <c r="BQ548" s="397" t="s">
        <v>1009</v>
      </c>
      <c r="BR548" s="397" t="s">
        <v>1010</v>
      </c>
      <c r="BS548" s="397" t="s">
        <v>1393</v>
      </c>
      <c r="BT548" s="397" t="s">
        <v>1990</v>
      </c>
      <c r="BU548" s="397"/>
      <c r="BV548" s="397"/>
      <c r="BW548" s="399">
        <v>37669</v>
      </c>
      <c r="BX548" s="399"/>
      <c r="BY548" s="398" t="s">
        <v>451</v>
      </c>
      <c r="BZ548" s="397">
        <v>2.2000000000000002</v>
      </c>
      <c r="CA548" s="397" t="s">
        <v>1396</v>
      </c>
      <c r="CD548" s="400" t="s">
        <v>1397</v>
      </c>
      <c r="CE548" s="397">
        <v>5542</v>
      </c>
      <c r="CF548" s="397" t="s">
        <v>1990</v>
      </c>
      <c r="CG548" s="401">
        <v>37669</v>
      </c>
      <c r="CH548" s="402"/>
      <c r="CK548" s="372" t="s">
        <v>451</v>
      </c>
      <c r="CL548" s="397">
        <v>4200</v>
      </c>
      <c r="CM548" s="397" t="s">
        <v>1396</v>
      </c>
      <c r="CP548" s="397" t="s">
        <v>1397</v>
      </c>
      <c r="CQ548" s="397">
        <v>1575</v>
      </c>
      <c r="DR548" s="385"/>
    </row>
    <row r="549" spans="1:122" s="39" customFormat="1" hidden="1" x14ac:dyDescent="0.2">
      <c r="A549" s="44" t="str">
        <f t="shared" si="189"/>
        <v>Endicott</v>
      </c>
      <c r="B549" s="44" t="str">
        <f t="shared" si="200"/>
        <v>1,1,1-Trichloroethane</v>
      </c>
      <c r="C549" s="38" t="s">
        <v>2587</v>
      </c>
      <c r="D549" s="38" t="str">
        <f t="shared" si="199"/>
        <v>LS</v>
      </c>
      <c r="E549" s="44" t="s">
        <v>372</v>
      </c>
      <c r="F549" s="155" t="str">
        <f t="shared" si="195"/>
        <v>Residential 025</v>
      </c>
      <c r="G549" s="44" t="str">
        <f t="shared" si="190"/>
        <v>residential</v>
      </c>
      <c r="H549" s="44" t="str">
        <f t="shared" si="191"/>
        <v>Basement</v>
      </c>
      <c r="I549" s="38"/>
      <c r="J549" s="38"/>
      <c r="K549" s="38"/>
      <c r="L549" s="44"/>
      <c r="M549" s="38" t="str">
        <f t="shared" si="201"/>
        <v>Y</v>
      </c>
      <c r="N549" s="38" t="str">
        <f t="shared" si="192"/>
        <v>n</v>
      </c>
      <c r="O549" s="38" t="str">
        <f>IF(AJ549="","",IF(M549="N","n","Y"))</f>
        <v>Y</v>
      </c>
      <c r="P549" s="44"/>
      <c r="Q549" s="44"/>
      <c r="R549" s="44"/>
      <c r="S549" s="44"/>
      <c r="T549" s="44"/>
      <c r="U549" s="44"/>
      <c r="V549" s="44"/>
      <c r="W549" s="44"/>
      <c r="X549" s="44"/>
      <c r="Y549" s="38" t="str">
        <f t="shared" si="202"/>
        <v>Y</v>
      </c>
      <c r="Z549" s="38" t="str">
        <f t="shared" si="193"/>
        <v>n</v>
      </c>
      <c r="AA549" s="38" t="str">
        <f t="shared" si="203"/>
        <v>Y</v>
      </c>
      <c r="AC549" s="59">
        <v>2.4</v>
      </c>
      <c r="AD549" s="204">
        <v>0.21666666666666667</v>
      </c>
      <c r="AE549" s="38">
        <v>1</v>
      </c>
      <c r="AF549" s="38">
        <v>0</v>
      </c>
      <c r="AG549" s="125"/>
      <c r="AI549" s="123"/>
      <c r="AJ549" s="40">
        <f t="shared" si="204"/>
        <v>2.4</v>
      </c>
      <c r="AK549" s="40"/>
      <c r="AL549" s="40"/>
      <c r="AM549" s="40">
        <f t="shared" si="196"/>
        <v>0.52</v>
      </c>
      <c r="AN549" s="39">
        <f t="shared" si="194"/>
        <v>3.1</v>
      </c>
      <c r="AO549" s="204"/>
      <c r="AP549" s="204">
        <f t="shared" si="205"/>
        <v>0.21666666666666667</v>
      </c>
      <c r="AQ549" s="45"/>
      <c r="AR549" s="45"/>
      <c r="AS549" s="115"/>
      <c r="AT549" s="115"/>
      <c r="AU549" s="115">
        <f t="shared" si="197"/>
        <v>1</v>
      </c>
      <c r="AV549" s="115">
        <f t="shared" si="198"/>
        <v>0</v>
      </c>
      <c r="AY549" s="115"/>
      <c r="AZ549" s="115"/>
      <c r="BA549" s="43">
        <v>32</v>
      </c>
      <c r="BB549" s="43" t="s">
        <v>2013</v>
      </c>
      <c r="BC549" s="48" t="s">
        <v>1403</v>
      </c>
      <c r="BE549" s="37" t="s">
        <v>2345</v>
      </c>
      <c r="BG549" s="43">
        <v>337</v>
      </c>
      <c r="BH549" s="43" t="s">
        <v>1300</v>
      </c>
      <c r="BJ549" s="43" t="s">
        <v>1388</v>
      </c>
      <c r="BK549" s="43" t="s">
        <v>573</v>
      </c>
      <c r="BP549" s="48" t="s">
        <v>1406</v>
      </c>
      <c r="BQ549" s="43" t="s">
        <v>1301</v>
      </c>
      <c r="BR549" s="43" t="s">
        <v>1302</v>
      </c>
      <c r="BS549" s="43" t="s">
        <v>558</v>
      </c>
      <c r="BT549" s="43" t="s">
        <v>1990</v>
      </c>
      <c r="BU549" s="43"/>
      <c r="BV549" s="43"/>
      <c r="BW549" s="243">
        <v>37667</v>
      </c>
      <c r="BX549" s="243"/>
      <c r="BY549" s="48" t="s">
        <v>451</v>
      </c>
      <c r="BZ549" s="43">
        <v>0.52</v>
      </c>
      <c r="CA549" s="43" t="s">
        <v>1396</v>
      </c>
      <c r="CD549" s="124" t="s">
        <v>1397</v>
      </c>
      <c r="CE549" s="43">
        <v>5577</v>
      </c>
      <c r="CF549" s="43" t="s">
        <v>1990</v>
      </c>
      <c r="CG549" s="251">
        <v>37667</v>
      </c>
      <c r="CH549" s="126"/>
      <c r="CK549" s="39" t="s">
        <v>451</v>
      </c>
      <c r="CL549" s="43">
        <v>2.4</v>
      </c>
      <c r="CM549" s="43" t="s">
        <v>1396</v>
      </c>
      <c r="CP549" s="43" t="s">
        <v>1397</v>
      </c>
      <c r="CQ549" s="43">
        <v>1662</v>
      </c>
      <c r="DR549" s="38"/>
    </row>
    <row r="550" spans="1:122" s="39" customFormat="1" hidden="1" x14ac:dyDescent="0.2">
      <c r="A550" s="44" t="str">
        <f t="shared" si="189"/>
        <v>Endicott</v>
      </c>
      <c r="B550" s="44" t="str">
        <f t="shared" si="200"/>
        <v>1,1,2-Trichloro-1,2,2-trifluoroethane</v>
      </c>
      <c r="C550" s="38" t="s">
        <v>2587</v>
      </c>
      <c r="D550" s="38" t="str">
        <f t="shared" si="199"/>
        <v>LS</v>
      </c>
      <c r="E550" s="44" t="s">
        <v>372</v>
      </c>
      <c r="F550" s="155" t="str">
        <f t="shared" si="195"/>
        <v>Residential 025</v>
      </c>
      <c r="G550" s="44" t="str">
        <f t="shared" si="190"/>
        <v>residential</v>
      </c>
      <c r="H550" s="44" t="str">
        <f t="shared" si="191"/>
        <v>Basement</v>
      </c>
      <c r="I550" s="38"/>
      <c r="J550" s="38"/>
      <c r="K550" s="38"/>
      <c r="L550" s="44"/>
      <c r="M550" s="38" t="str">
        <f t="shared" si="201"/>
        <v>Y</v>
      </c>
      <c r="N550" s="38" t="str">
        <f t="shared" si="192"/>
        <v>n</v>
      </c>
      <c r="O550" s="38" t="s">
        <v>541</v>
      </c>
      <c r="P550" s="44" t="s">
        <v>1154</v>
      </c>
      <c r="Q550" s="114"/>
      <c r="R550" s="114"/>
      <c r="S550" s="114"/>
      <c r="T550" s="114"/>
      <c r="U550" s="114"/>
      <c r="V550" s="114"/>
      <c r="W550" s="114"/>
      <c r="X550" s="114"/>
      <c r="Y550" s="38" t="str">
        <f t="shared" si="202"/>
        <v>Y</v>
      </c>
      <c r="Z550" s="38" t="str">
        <f t="shared" si="193"/>
        <v>n</v>
      </c>
      <c r="AA550" s="38" t="str">
        <f t="shared" si="203"/>
        <v>Y</v>
      </c>
      <c r="AC550" s="59">
        <v>0.45</v>
      </c>
      <c r="AD550" s="204">
        <v>1.4666666666666668</v>
      </c>
      <c r="AE550" s="38">
        <v>1</v>
      </c>
      <c r="AF550" s="38">
        <v>0</v>
      </c>
      <c r="AG550" s="125"/>
      <c r="AI550" s="123"/>
      <c r="AJ550" s="40">
        <f t="shared" si="204"/>
        <v>0.45</v>
      </c>
      <c r="AK550" s="40"/>
      <c r="AL550" s="40"/>
      <c r="AM550" s="40">
        <f t="shared" si="196"/>
        <v>0.66</v>
      </c>
      <c r="AN550" s="39">
        <f t="shared" si="194"/>
        <v>1.8</v>
      </c>
      <c r="AO550" s="204"/>
      <c r="AP550" s="204">
        <f t="shared" si="205"/>
        <v>1.4666666666666668</v>
      </c>
      <c r="AQ550" s="45"/>
      <c r="AR550" s="45"/>
      <c r="AS550" s="115"/>
      <c r="AT550" s="115"/>
      <c r="AU550" s="115">
        <f t="shared" si="197"/>
        <v>1</v>
      </c>
      <c r="AV550" s="115">
        <f t="shared" si="198"/>
        <v>0</v>
      </c>
      <c r="AY550" s="115"/>
      <c r="AZ550" s="115"/>
      <c r="BA550" s="43">
        <v>32</v>
      </c>
      <c r="BB550" s="43" t="s">
        <v>2013</v>
      </c>
      <c r="BC550" s="48" t="s">
        <v>1403</v>
      </c>
      <c r="BE550" s="37" t="s">
        <v>2345</v>
      </c>
      <c r="BG550" s="43">
        <v>337</v>
      </c>
      <c r="BH550" s="43" t="s">
        <v>1300</v>
      </c>
      <c r="BJ550" s="43" t="s">
        <v>1388</v>
      </c>
      <c r="BK550" s="43" t="s">
        <v>573</v>
      </c>
      <c r="BP550" s="48" t="s">
        <v>1406</v>
      </c>
      <c r="BQ550" s="43" t="s">
        <v>1301</v>
      </c>
      <c r="BR550" s="43" t="s">
        <v>1302</v>
      </c>
      <c r="BS550" s="43" t="s">
        <v>1132</v>
      </c>
      <c r="BT550" s="43" t="s">
        <v>1990</v>
      </c>
      <c r="BU550" s="43"/>
      <c r="BV550" s="43"/>
      <c r="BW550" s="243">
        <v>37667</v>
      </c>
      <c r="BX550" s="243"/>
      <c r="BY550" s="48" t="s">
        <v>451</v>
      </c>
      <c r="BZ550" s="43">
        <v>0.66</v>
      </c>
      <c r="CA550" s="43" t="s">
        <v>1396</v>
      </c>
      <c r="CD550" s="124" t="s">
        <v>1397</v>
      </c>
      <c r="CE550" s="43">
        <v>5582</v>
      </c>
      <c r="CF550" s="43" t="s">
        <v>1990</v>
      </c>
      <c r="CG550" s="251">
        <v>37667</v>
      </c>
      <c r="CH550" s="126"/>
      <c r="CK550" s="39" t="s">
        <v>451</v>
      </c>
      <c r="CL550" s="43">
        <v>0.45</v>
      </c>
      <c r="CM550" s="43" t="s">
        <v>1396</v>
      </c>
      <c r="CP550" s="43" t="s">
        <v>1397</v>
      </c>
      <c r="CQ550" s="43">
        <v>1748</v>
      </c>
      <c r="DR550" s="38"/>
    </row>
    <row r="551" spans="1:122" s="39" customFormat="1" hidden="1" x14ac:dyDescent="0.2">
      <c r="A551" s="44" t="str">
        <f t="shared" si="189"/>
        <v>Endicott</v>
      </c>
      <c r="B551" s="44" t="str">
        <f t="shared" si="200"/>
        <v>1,1,1-Trichloroethane</v>
      </c>
      <c r="C551" s="38" t="s">
        <v>2587</v>
      </c>
      <c r="D551" s="38" t="str">
        <f t="shared" si="199"/>
        <v>LS</v>
      </c>
      <c r="E551" s="44" t="s">
        <v>372</v>
      </c>
      <c r="F551" s="155" t="str">
        <f t="shared" si="195"/>
        <v>Residential 026</v>
      </c>
      <c r="G551" s="44" t="str">
        <f t="shared" si="190"/>
        <v>residential</v>
      </c>
      <c r="H551" s="44" t="str">
        <f t="shared" si="191"/>
        <v>Basement</v>
      </c>
      <c r="I551" s="38"/>
      <c r="J551" s="38"/>
      <c r="K551" s="38"/>
      <c r="L551" s="44"/>
      <c r="M551" s="38" t="str">
        <f t="shared" si="201"/>
        <v>Y</v>
      </c>
      <c r="N551" s="38" t="str">
        <f t="shared" si="192"/>
        <v>n</v>
      </c>
      <c r="O551" s="38" t="str">
        <f>IF(AJ551="","",IF(M551="N","n","Y"))</f>
        <v>Y</v>
      </c>
      <c r="P551" s="44"/>
      <c r="Q551" s="44"/>
      <c r="R551" s="44"/>
      <c r="S551" s="44"/>
      <c r="T551" s="44"/>
      <c r="U551" s="44"/>
      <c r="V551" s="44"/>
      <c r="W551" s="44"/>
      <c r="X551" s="44"/>
      <c r="Y551" s="38" t="str">
        <f t="shared" si="202"/>
        <v>Y</v>
      </c>
      <c r="Z551" s="38" t="str">
        <f t="shared" si="193"/>
        <v>n</v>
      </c>
      <c r="AA551" s="38" t="str">
        <f t="shared" si="203"/>
        <v>Y</v>
      </c>
      <c r="AC551" s="59">
        <v>0.68</v>
      </c>
      <c r="AD551" s="204">
        <v>0.51470588235294112</v>
      </c>
      <c r="AE551" s="38">
        <v>1</v>
      </c>
      <c r="AF551" s="38">
        <v>0</v>
      </c>
      <c r="AG551" s="125"/>
      <c r="AI551" s="123"/>
      <c r="AJ551" s="40">
        <f t="shared" si="204"/>
        <v>0.68</v>
      </c>
      <c r="AK551" s="40"/>
      <c r="AL551" s="40"/>
      <c r="AM551" s="40">
        <f t="shared" si="196"/>
        <v>0.35</v>
      </c>
      <c r="AN551" s="39">
        <f t="shared" si="194"/>
        <v>3.1</v>
      </c>
      <c r="AO551" s="204"/>
      <c r="AP551" s="204">
        <f t="shared" si="205"/>
        <v>0.51470588235294112</v>
      </c>
      <c r="AQ551" s="45"/>
      <c r="AR551" s="45"/>
      <c r="AS551" s="115"/>
      <c r="AT551" s="115"/>
      <c r="AU551" s="115">
        <f t="shared" si="197"/>
        <v>1</v>
      </c>
      <c r="AV551" s="115">
        <f t="shared" si="198"/>
        <v>0</v>
      </c>
      <c r="AY551" s="115"/>
      <c r="AZ551" s="115"/>
      <c r="BA551" s="43">
        <v>32</v>
      </c>
      <c r="BB551" s="43" t="s">
        <v>2013</v>
      </c>
      <c r="BC551" s="48" t="s">
        <v>1403</v>
      </c>
      <c r="BE551" s="37" t="s">
        <v>2345</v>
      </c>
      <c r="BG551" s="43">
        <v>338</v>
      </c>
      <c r="BH551" s="43" t="s">
        <v>1303</v>
      </c>
      <c r="BJ551" s="43" t="s">
        <v>1388</v>
      </c>
      <c r="BK551" s="43" t="s">
        <v>573</v>
      </c>
      <c r="BP551" s="48" t="s">
        <v>1406</v>
      </c>
      <c r="BQ551" s="43" t="s">
        <v>1304</v>
      </c>
      <c r="BR551" s="43" t="s">
        <v>822</v>
      </c>
      <c r="BS551" s="43" t="s">
        <v>558</v>
      </c>
      <c r="BT551" s="43" t="s">
        <v>1990</v>
      </c>
      <c r="BU551" s="43"/>
      <c r="BV551" s="43"/>
      <c r="BW551" s="243">
        <v>37673</v>
      </c>
      <c r="BX551" s="243"/>
      <c r="BY551" s="48" t="s">
        <v>450</v>
      </c>
      <c r="BZ551" s="43">
        <v>0.35</v>
      </c>
      <c r="CA551" s="43" t="s">
        <v>1396</v>
      </c>
      <c r="CD551" s="124" t="s">
        <v>1397</v>
      </c>
      <c r="CE551" s="43">
        <v>5610</v>
      </c>
      <c r="CF551" s="43" t="s">
        <v>1990</v>
      </c>
      <c r="CG551" s="251">
        <v>37673</v>
      </c>
      <c r="CH551" s="126"/>
      <c r="CK551" s="39" t="s">
        <v>451</v>
      </c>
      <c r="CL551" s="43">
        <v>0.68</v>
      </c>
      <c r="CM551" s="43" t="s">
        <v>1396</v>
      </c>
      <c r="CP551" s="43" t="s">
        <v>1397</v>
      </c>
      <c r="CQ551" s="43">
        <v>1663</v>
      </c>
      <c r="DR551" s="38"/>
    </row>
    <row r="552" spans="1:122" s="39" customFormat="1" hidden="1" x14ac:dyDescent="0.2">
      <c r="A552" s="44" t="str">
        <f t="shared" si="189"/>
        <v>Endicott</v>
      </c>
      <c r="B552" s="44" t="str">
        <f t="shared" si="200"/>
        <v>1,1,2-Trichloro-1,2,2-trifluoroethane</v>
      </c>
      <c r="C552" s="38" t="s">
        <v>2587</v>
      </c>
      <c r="D552" s="38" t="str">
        <f t="shared" si="199"/>
        <v>LS</v>
      </c>
      <c r="E552" s="44" t="s">
        <v>372</v>
      </c>
      <c r="F552" s="155" t="str">
        <f t="shared" si="195"/>
        <v>Residential 026</v>
      </c>
      <c r="G552" s="44" t="str">
        <f t="shared" si="190"/>
        <v>residential</v>
      </c>
      <c r="H552" s="44" t="str">
        <f t="shared" si="191"/>
        <v>Basement</v>
      </c>
      <c r="I552" s="38"/>
      <c r="J552" s="38"/>
      <c r="K552" s="38"/>
      <c r="L552" s="44"/>
      <c r="M552" s="38" t="str">
        <f t="shared" si="201"/>
        <v>Y</v>
      </c>
      <c r="N552" s="38" t="str">
        <f t="shared" si="192"/>
        <v>n</v>
      </c>
      <c r="O552" s="38" t="str">
        <f>IF(AJ552="","",IF(M552="N","n","Y"))</f>
        <v>Y</v>
      </c>
      <c r="P552" s="44"/>
      <c r="Q552" s="44"/>
      <c r="R552" s="44"/>
      <c r="S552" s="44"/>
      <c r="T552" s="44"/>
      <c r="U552" s="44"/>
      <c r="V552" s="44"/>
      <c r="W552" s="44"/>
      <c r="X552" s="44"/>
      <c r="Y552" s="38" t="str">
        <f t="shared" si="202"/>
        <v>Y</v>
      </c>
      <c r="Z552" s="38" t="str">
        <f t="shared" si="193"/>
        <v>n</v>
      </c>
      <c r="AA552" s="38" t="str">
        <f t="shared" si="203"/>
        <v>Y</v>
      </c>
      <c r="AC552" s="59">
        <v>0.88</v>
      </c>
      <c r="AD552" s="204">
        <v>0.81818181818181812</v>
      </c>
      <c r="AE552" s="38">
        <v>1</v>
      </c>
      <c r="AF552" s="38">
        <v>0</v>
      </c>
      <c r="AG552" s="125"/>
      <c r="AI552" s="123"/>
      <c r="AJ552" s="40">
        <f t="shared" si="204"/>
        <v>0.88</v>
      </c>
      <c r="AK552" s="40"/>
      <c r="AL552" s="40"/>
      <c r="AM552" s="40">
        <f t="shared" si="196"/>
        <v>0.72</v>
      </c>
      <c r="AN552" s="39">
        <f t="shared" si="194"/>
        <v>1.8</v>
      </c>
      <c r="AO552" s="204"/>
      <c r="AP552" s="204">
        <f t="shared" si="205"/>
        <v>0.81818181818181812</v>
      </c>
      <c r="AQ552" s="45"/>
      <c r="AR552" s="45"/>
      <c r="AS552" s="115"/>
      <c r="AT552" s="115"/>
      <c r="AU552" s="115">
        <f t="shared" si="197"/>
        <v>1</v>
      </c>
      <c r="AV552" s="115">
        <f t="shared" si="198"/>
        <v>0</v>
      </c>
      <c r="AY552" s="115"/>
      <c r="AZ552" s="115"/>
      <c r="BA552" s="43">
        <v>32</v>
      </c>
      <c r="BB552" s="43" t="s">
        <v>2013</v>
      </c>
      <c r="BC552" s="48" t="s">
        <v>1403</v>
      </c>
      <c r="BE552" s="37" t="s">
        <v>2345</v>
      </c>
      <c r="BG552" s="43">
        <v>338</v>
      </c>
      <c r="BH552" s="43" t="s">
        <v>1303</v>
      </c>
      <c r="BJ552" s="43" t="s">
        <v>1388</v>
      </c>
      <c r="BK552" s="43" t="s">
        <v>573</v>
      </c>
      <c r="BP552" s="48" t="s">
        <v>1406</v>
      </c>
      <c r="BQ552" s="43" t="s">
        <v>1304</v>
      </c>
      <c r="BR552" s="43" t="s">
        <v>822</v>
      </c>
      <c r="BS552" s="43" t="s">
        <v>1132</v>
      </c>
      <c r="BT552" s="43" t="s">
        <v>1990</v>
      </c>
      <c r="BU552" s="43"/>
      <c r="BV552" s="43"/>
      <c r="BW552" s="243">
        <v>37673</v>
      </c>
      <c r="BX552" s="243"/>
      <c r="BY552" s="48" t="s">
        <v>451</v>
      </c>
      <c r="BZ552" s="43">
        <v>0.72</v>
      </c>
      <c r="CA552" s="43" t="s">
        <v>1396</v>
      </c>
      <c r="CD552" s="124" t="s">
        <v>1397</v>
      </c>
      <c r="CE552" s="43">
        <v>5615</v>
      </c>
      <c r="CF552" s="43" t="s">
        <v>1990</v>
      </c>
      <c r="CG552" s="251">
        <v>37673</v>
      </c>
      <c r="CH552" s="126"/>
      <c r="CK552" s="39" t="s">
        <v>451</v>
      </c>
      <c r="CL552" s="43">
        <v>0.88</v>
      </c>
      <c r="CM552" s="43" t="s">
        <v>1396</v>
      </c>
      <c r="CP552" s="43" t="s">
        <v>1397</v>
      </c>
      <c r="CQ552" s="43">
        <v>1749</v>
      </c>
      <c r="DR552" s="38"/>
    </row>
    <row r="553" spans="1:122" s="39" customFormat="1" hidden="1" x14ac:dyDescent="0.2">
      <c r="A553" s="44" t="str">
        <f t="shared" ref="A553:A616" si="206">BB553</f>
        <v>Endicott</v>
      </c>
      <c r="B553" s="44" t="str">
        <f t="shared" si="200"/>
        <v>Tetrachloroethylene</v>
      </c>
      <c r="C553" s="38" t="s">
        <v>2587</v>
      </c>
      <c r="D553" s="38" t="str">
        <f t="shared" si="199"/>
        <v>LS</v>
      </c>
      <c r="E553" s="44" t="s">
        <v>372</v>
      </c>
      <c r="F553" s="155" t="str">
        <f t="shared" si="195"/>
        <v>Residential 026</v>
      </c>
      <c r="G553" s="44" t="str">
        <f t="shared" ref="G553:G616" si="207">BJ553</f>
        <v>residential</v>
      </c>
      <c r="H553" s="44" t="str">
        <f t="shared" ref="H553:H616" si="208">IF(BK553="","",BK553)</f>
        <v>Basement</v>
      </c>
      <c r="I553" s="38"/>
      <c r="J553" s="38"/>
      <c r="K553" s="38"/>
      <c r="L553" s="44"/>
      <c r="M553" s="38" t="str">
        <f t="shared" si="201"/>
        <v>Y</v>
      </c>
      <c r="N553" s="38" t="str">
        <f t="shared" ref="N553:N616" si="209">IF(AJ553="","",IF(AN553="","Y",IF(AJ553&gt;AN553*$N$38,"Y","n")))</f>
        <v>n</v>
      </c>
      <c r="O553" s="38" t="str">
        <f>IF(AJ553="","",IF(M553="N","n","Y"))</f>
        <v>Y</v>
      </c>
      <c r="P553" s="44"/>
      <c r="Q553" s="44"/>
      <c r="R553" s="44"/>
      <c r="S553" s="44"/>
      <c r="T553" s="44"/>
      <c r="U553" s="44"/>
      <c r="V553" s="44"/>
      <c r="W553" s="44"/>
      <c r="X553" s="44"/>
      <c r="Y553" s="38" t="str">
        <f t="shared" si="202"/>
        <v>Y</v>
      </c>
      <c r="Z553" s="38" t="str">
        <f t="shared" ref="Z553:Z616" si="210">IF(AM553="","",IF(AN553="","Y",IF(AM553&gt;AN553*$Z$38,"Y","n")))</f>
        <v>n</v>
      </c>
      <c r="AA553" s="38" t="str">
        <f t="shared" si="203"/>
        <v>Y</v>
      </c>
      <c r="AC553" s="59">
        <v>1.1000000000000001</v>
      </c>
      <c r="AD553" s="204">
        <v>0.50909090909090915</v>
      </c>
      <c r="AE553" s="38">
        <v>1</v>
      </c>
      <c r="AF553" s="38">
        <v>0</v>
      </c>
      <c r="AG553" s="125"/>
      <c r="AI553" s="123"/>
      <c r="AJ553" s="40">
        <f t="shared" si="204"/>
        <v>1.1000000000000001</v>
      </c>
      <c r="AK553" s="40"/>
      <c r="AL553" s="40"/>
      <c r="AM553" s="40">
        <f t="shared" si="196"/>
        <v>0.56000000000000005</v>
      </c>
      <c r="AN553" s="39">
        <f t="shared" ref="AN553:AN616" si="211">IF(ISNA(MATCH(BS553,ChemName,0))=TRUE,"",IF(INDEX(Percent90,MATCH(BS553,ChemName,0))=0,"",INDEX(Percent90,MATCH(BS553,ChemName,0))))</f>
        <v>3.8</v>
      </c>
      <c r="AO553" s="204"/>
      <c r="AP553" s="204">
        <f t="shared" si="205"/>
        <v>0.50909090909090915</v>
      </c>
      <c r="AQ553" s="45"/>
      <c r="AR553" s="45"/>
      <c r="AS553" s="115"/>
      <c r="AT553" s="115"/>
      <c r="AU553" s="115">
        <f t="shared" si="197"/>
        <v>1</v>
      </c>
      <c r="AV553" s="115">
        <f t="shared" si="198"/>
        <v>0</v>
      </c>
      <c r="AY553" s="115"/>
      <c r="AZ553" s="115"/>
      <c r="BA553" s="43">
        <v>32</v>
      </c>
      <c r="BB553" s="43" t="s">
        <v>2013</v>
      </c>
      <c r="BC553" s="48" t="s">
        <v>1403</v>
      </c>
      <c r="BE553" s="37" t="s">
        <v>2345</v>
      </c>
      <c r="BG553" s="43">
        <v>338</v>
      </c>
      <c r="BH553" s="43" t="s">
        <v>1303</v>
      </c>
      <c r="BJ553" s="43" t="s">
        <v>1388</v>
      </c>
      <c r="BK553" s="43" t="s">
        <v>573</v>
      </c>
      <c r="BP553" s="48" t="s">
        <v>1406</v>
      </c>
      <c r="BQ553" s="43" t="s">
        <v>1304</v>
      </c>
      <c r="BR553" s="43" t="s">
        <v>822</v>
      </c>
      <c r="BS553" s="43" t="s">
        <v>2057</v>
      </c>
      <c r="BT553" s="43" t="s">
        <v>1990</v>
      </c>
      <c r="BU553" s="43"/>
      <c r="BV553" s="43"/>
      <c r="BW553" s="243">
        <v>37673</v>
      </c>
      <c r="BX553" s="243"/>
      <c r="BY553" s="48" t="s">
        <v>451</v>
      </c>
      <c r="BZ553" s="43">
        <v>0.56000000000000005</v>
      </c>
      <c r="CA553" s="43" t="s">
        <v>1396</v>
      </c>
      <c r="CD553" s="124" t="s">
        <v>1397</v>
      </c>
      <c r="CE553" s="43">
        <v>5617</v>
      </c>
      <c r="CF553" s="43" t="s">
        <v>1990</v>
      </c>
      <c r="CG553" s="251">
        <v>37673</v>
      </c>
      <c r="CH553" s="126"/>
      <c r="CK553" s="39" t="s">
        <v>451</v>
      </c>
      <c r="CL553" s="43">
        <v>1.1000000000000001</v>
      </c>
      <c r="CM553" s="43" t="s">
        <v>1396</v>
      </c>
      <c r="CP553" s="43" t="s">
        <v>1397</v>
      </c>
      <c r="CQ553" s="43">
        <v>1521</v>
      </c>
      <c r="DR553" s="38"/>
    </row>
    <row r="554" spans="1:122" s="39" customFormat="1" hidden="1" x14ac:dyDescent="0.2">
      <c r="A554" s="44" t="str">
        <f t="shared" si="206"/>
        <v>Endicott</v>
      </c>
      <c r="B554" s="44" t="str">
        <f t="shared" si="200"/>
        <v>1,1,2-Trichloro-1,2,2-trifluoroethane</v>
      </c>
      <c r="C554" s="38" t="s">
        <v>2587</v>
      </c>
      <c r="D554" s="38" t="str">
        <f t="shared" si="199"/>
        <v>LS</v>
      </c>
      <c r="E554" s="44" t="s">
        <v>372</v>
      </c>
      <c r="F554" s="155" t="str">
        <f t="shared" ref="F554:F617" si="212">BH554</f>
        <v>Residential 027</v>
      </c>
      <c r="G554" s="44" t="str">
        <f t="shared" si="207"/>
        <v>residential</v>
      </c>
      <c r="H554" s="44" t="str">
        <f t="shared" si="208"/>
        <v>Basement</v>
      </c>
      <c r="I554" s="38"/>
      <c r="J554" s="38"/>
      <c r="K554" s="38"/>
      <c r="L554" s="44"/>
      <c r="M554" s="38" t="str">
        <f t="shared" si="201"/>
        <v>Y</v>
      </c>
      <c r="N554" s="38" t="str">
        <f t="shared" si="209"/>
        <v>n</v>
      </c>
      <c r="O554" s="38" t="s">
        <v>541</v>
      </c>
      <c r="P554" s="44" t="s">
        <v>1453</v>
      </c>
      <c r="Q554" s="44"/>
      <c r="R554" s="44"/>
      <c r="S554" s="44"/>
      <c r="T554" s="44"/>
      <c r="U554" s="44"/>
      <c r="V554" s="44"/>
      <c r="W554" s="44"/>
      <c r="X554" s="44"/>
      <c r="Y554" s="38" t="str">
        <f t="shared" si="202"/>
        <v>Y</v>
      </c>
      <c r="Z554" s="38" t="str">
        <f t="shared" si="210"/>
        <v>n</v>
      </c>
      <c r="AA554" s="38" t="s">
        <v>541</v>
      </c>
      <c r="AC554" s="59">
        <v>0.69</v>
      </c>
      <c r="AD554" s="204">
        <v>0.92753623188405809</v>
      </c>
      <c r="AE554" s="38">
        <v>1</v>
      </c>
      <c r="AF554" s="38">
        <v>0</v>
      </c>
      <c r="AG554" s="125"/>
      <c r="AI554" s="123"/>
      <c r="AJ554" s="40">
        <f t="shared" si="204"/>
        <v>0.69</v>
      </c>
      <c r="AK554" s="40"/>
      <c r="AL554" s="40"/>
      <c r="AM554" s="40">
        <f t="shared" si="196"/>
        <v>0.64</v>
      </c>
      <c r="AN554" s="39">
        <f t="shared" si="211"/>
        <v>1.8</v>
      </c>
      <c r="AO554" s="204"/>
      <c r="AP554" s="204">
        <f t="shared" si="205"/>
        <v>0.92753623188405809</v>
      </c>
      <c r="AQ554" s="45"/>
      <c r="AR554" s="45"/>
      <c r="AS554" s="115"/>
      <c r="AT554" s="115"/>
      <c r="AU554" s="115">
        <f t="shared" si="197"/>
        <v>1</v>
      </c>
      <c r="AV554" s="115">
        <f t="shared" si="198"/>
        <v>0</v>
      </c>
      <c r="AY554" s="115"/>
      <c r="AZ554" s="115"/>
      <c r="BA554" s="43">
        <v>32</v>
      </c>
      <c r="BB554" s="43" t="s">
        <v>2013</v>
      </c>
      <c r="BC554" s="48" t="s">
        <v>1403</v>
      </c>
      <c r="BE554" s="37" t="s">
        <v>2345</v>
      </c>
      <c r="BG554" s="43">
        <v>339</v>
      </c>
      <c r="BH554" s="43" t="s">
        <v>1305</v>
      </c>
      <c r="BJ554" s="43" t="s">
        <v>1388</v>
      </c>
      <c r="BK554" s="43" t="s">
        <v>573</v>
      </c>
      <c r="BP554" s="48" t="s">
        <v>1406</v>
      </c>
      <c r="BQ554" s="43" t="s">
        <v>1306</v>
      </c>
      <c r="BR554" s="43" t="s">
        <v>830</v>
      </c>
      <c r="BS554" s="43" t="s">
        <v>1132</v>
      </c>
      <c r="BT554" s="43" t="s">
        <v>1990</v>
      </c>
      <c r="BU554" s="43"/>
      <c r="BV554" s="43"/>
      <c r="BW554" s="243">
        <v>37672</v>
      </c>
      <c r="BX554" s="243"/>
      <c r="BY554" s="48" t="s">
        <v>451</v>
      </c>
      <c r="BZ554" s="43">
        <v>0.64</v>
      </c>
      <c r="CA554" s="43" t="s">
        <v>1396</v>
      </c>
      <c r="CD554" s="124" t="s">
        <v>1397</v>
      </c>
      <c r="CE554" s="43">
        <v>5659</v>
      </c>
      <c r="CF554" s="43" t="s">
        <v>1990</v>
      </c>
      <c r="CG554" s="251">
        <v>37672</v>
      </c>
      <c r="CH554" s="126"/>
      <c r="CK554" s="39" t="s">
        <v>451</v>
      </c>
      <c r="CL554" s="43">
        <v>0.69</v>
      </c>
      <c r="CM554" s="43" t="s">
        <v>1396</v>
      </c>
      <c r="CP554" s="43" t="s">
        <v>1397</v>
      </c>
      <c r="CQ554" s="43">
        <v>1750</v>
      </c>
      <c r="DR554" s="38"/>
    </row>
    <row r="555" spans="1:122" s="39" customFormat="1" hidden="1" x14ac:dyDescent="0.2">
      <c r="A555" s="44" t="str">
        <f t="shared" si="206"/>
        <v>Endicott</v>
      </c>
      <c r="B555" s="44" t="str">
        <f t="shared" si="200"/>
        <v>1,1,1-Trichloroethane</v>
      </c>
      <c r="C555" s="38" t="s">
        <v>2587</v>
      </c>
      <c r="D555" s="38" t="str">
        <f t="shared" si="199"/>
        <v>LS</v>
      </c>
      <c r="E555" s="44" t="s">
        <v>372</v>
      </c>
      <c r="F555" s="155" t="str">
        <f t="shared" si="212"/>
        <v>Residential 028</v>
      </c>
      <c r="G555" s="44" t="str">
        <f t="shared" si="207"/>
        <v>residential</v>
      </c>
      <c r="H555" s="44" t="str">
        <f t="shared" si="208"/>
        <v>Basement</v>
      </c>
      <c r="I555" s="38"/>
      <c r="J555" s="38"/>
      <c r="K555" s="38"/>
      <c r="L555" s="44"/>
      <c r="M555" s="38" t="str">
        <f t="shared" si="201"/>
        <v>Y</v>
      </c>
      <c r="N555" s="38" t="str">
        <f t="shared" si="209"/>
        <v>n</v>
      </c>
      <c r="O555" s="38" t="s">
        <v>541</v>
      </c>
      <c r="P555" s="44" t="s">
        <v>1453</v>
      </c>
      <c r="Q555" s="44"/>
      <c r="R555" s="44"/>
      <c r="S555" s="44"/>
      <c r="T555" s="44"/>
      <c r="U555" s="44"/>
      <c r="V555" s="44"/>
      <c r="W555" s="44"/>
      <c r="X555" s="44"/>
      <c r="Y555" s="38" t="str">
        <f t="shared" si="202"/>
        <v>Y</v>
      </c>
      <c r="Z555" s="38" t="str">
        <f t="shared" si="210"/>
        <v>n</v>
      </c>
      <c r="AA555" s="38" t="s">
        <v>541</v>
      </c>
      <c r="AC555" s="59">
        <v>1.3</v>
      </c>
      <c r="AD555" s="204">
        <v>0.29230769230769232</v>
      </c>
      <c r="AE555" s="38">
        <v>1</v>
      </c>
      <c r="AF555" s="38">
        <v>0</v>
      </c>
      <c r="AG555" s="125"/>
      <c r="AI555" s="123"/>
      <c r="AJ555" s="40">
        <f t="shared" si="204"/>
        <v>1.3</v>
      </c>
      <c r="AK555" s="40"/>
      <c r="AL555" s="40"/>
      <c r="AM555" s="40">
        <f t="shared" ref="AM555:AM618" si="213">IF(BZ555="","",IF(CA555="mg/m3",1000*BZ555,IF(CA555="ppbv",BZ555*INDEX(ppbv_ug_m3,MATCH(BS555,ChemName,0)),BZ555)))</f>
        <v>0.38</v>
      </c>
      <c r="AN555" s="39">
        <f t="shared" si="211"/>
        <v>3.1</v>
      </c>
      <c r="AO555" s="204"/>
      <c r="AP555" s="204">
        <f t="shared" si="205"/>
        <v>0.29230769230769232</v>
      </c>
      <c r="AQ555" s="45"/>
      <c r="AR555" s="45"/>
      <c r="AS555" s="115"/>
      <c r="AT555" s="115"/>
      <c r="AU555" s="115">
        <f t="shared" si="197"/>
        <v>1</v>
      </c>
      <c r="AV555" s="115">
        <f t="shared" si="198"/>
        <v>0</v>
      </c>
      <c r="AY555" s="115"/>
      <c r="AZ555" s="115"/>
      <c r="BA555" s="43">
        <v>32</v>
      </c>
      <c r="BB555" s="43" t="s">
        <v>2013</v>
      </c>
      <c r="BC555" s="48" t="s">
        <v>1403</v>
      </c>
      <c r="BE555" s="37" t="s">
        <v>2345</v>
      </c>
      <c r="BG555" s="43">
        <v>340</v>
      </c>
      <c r="BH555" s="43" t="s">
        <v>1307</v>
      </c>
      <c r="BJ555" s="43" t="s">
        <v>1388</v>
      </c>
      <c r="BK555" s="43" t="s">
        <v>573</v>
      </c>
      <c r="BP555" s="48" t="s">
        <v>1406</v>
      </c>
      <c r="BQ555" s="43" t="s">
        <v>1308</v>
      </c>
      <c r="BR555" s="43" t="s">
        <v>822</v>
      </c>
      <c r="BS555" s="43" t="s">
        <v>558</v>
      </c>
      <c r="BT555" s="43" t="s">
        <v>1990</v>
      </c>
      <c r="BU555" s="43"/>
      <c r="BV555" s="43"/>
      <c r="BW555" s="243">
        <v>37670</v>
      </c>
      <c r="BX555" s="243"/>
      <c r="BY555" s="48" t="s">
        <v>451</v>
      </c>
      <c r="BZ555" s="43">
        <v>0.38</v>
      </c>
      <c r="CA555" s="43" t="s">
        <v>1396</v>
      </c>
      <c r="CD555" s="124" t="s">
        <v>1397</v>
      </c>
      <c r="CE555" s="43">
        <v>5676</v>
      </c>
      <c r="CF555" s="43" t="s">
        <v>1990</v>
      </c>
      <c r="CG555" s="251">
        <v>37670</v>
      </c>
      <c r="CH555" s="126"/>
      <c r="CK555" s="39" t="s">
        <v>451</v>
      </c>
      <c r="CL555" s="43">
        <v>1.3</v>
      </c>
      <c r="CM555" s="43" t="s">
        <v>1396</v>
      </c>
      <c r="CP555" s="43" t="s">
        <v>1397</v>
      </c>
      <c r="CQ555" s="43">
        <v>1665</v>
      </c>
      <c r="DR555" s="38"/>
    </row>
    <row r="556" spans="1:122" s="39" customFormat="1" hidden="1" x14ac:dyDescent="0.2">
      <c r="A556" s="44" t="str">
        <f t="shared" si="206"/>
        <v>Endicott</v>
      </c>
      <c r="B556" s="44" t="str">
        <f t="shared" si="200"/>
        <v>1,1,2-Trichloro-1,2,2-trifluoroethane</v>
      </c>
      <c r="C556" s="38" t="s">
        <v>2587</v>
      </c>
      <c r="D556" s="38" t="str">
        <f t="shared" si="199"/>
        <v>LS</v>
      </c>
      <c r="E556" s="44" t="s">
        <v>372</v>
      </c>
      <c r="F556" s="155" t="str">
        <f t="shared" si="212"/>
        <v>Residential 028</v>
      </c>
      <c r="G556" s="44" t="str">
        <f t="shared" si="207"/>
        <v>residential</v>
      </c>
      <c r="H556" s="44" t="str">
        <f t="shared" si="208"/>
        <v>Basement</v>
      </c>
      <c r="I556" s="38"/>
      <c r="J556" s="38"/>
      <c r="K556" s="38"/>
      <c r="L556" s="44"/>
      <c r="M556" s="38" t="str">
        <f t="shared" si="201"/>
        <v>Y</v>
      </c>
      <c r="N556" s="38" t="str">
        <f t="shared" si="209"/>
        <v>n</v>
      </c>
      <c r="O556" s="38" t="s">
        <v>541</v>
      </c>
      <c r="P556" s="44" t="s">
        <v>1453</v>
      </c>
      <c r="Q556" s="44"/>
      <c r="R556" s="44"/>
      <c r="S556" s="44"/>
      <c r="T556" s="44"/>
      <c r="U556" s="44"/>
      <c r="V556" s="44"/>
      <c r="W556" s="44"/>
      <c r="X556" s="44"/>
      <c r="Y556" s="38" t="str">
        <f t="shared" si="202"/>
        <v>Y</v>
      </c>
      <c r="Z556" s="38" t="str">
        <f t="shared" si="210"/>
        <v>n</v>
      </c>
      <c r="AA556" s="38" t="s">
        <v>541</v>
      </c>
      <c r="AC556" s="59">
        <v>1.2</v>
      </c>
      <c r="AD556" s="204">
        <v>0.68333333333333335</v>
      </c>
      <c r="AE556" s="38">
        <v>1</v>
      </c>
      <c r="AF556" s="38">
        <v>0</v>
      </c>
      <c r="AG556" s="125"/>
      <c r="AI556" s="123"/>
      <c r="AJ556" s="40">
        <f t="shared" si="204"/>
        <v>1.2</v>
      </c>
      <c r="AK556" s="40"/>
      <c r="AL556" s="40"/>
      <c r="AM556" s="40">
        <f t="shared" si="213"/>
        <v>0.82</v>
      </c>
      <c r="AN556" s="39">
        <f t="shared" si="211"/>
        <v>1.8</v>
      </c>
      <c r="AO556" s="204"/>
      <c r="AP556" s="204">
        <f t="shared" si="205"/>
        <v>0.68333333333333335</v>
      </c>
      <c r="AQ556" s="45"/>
      <c r="AR556" s="45"/>
      <c r="AS556" s="115"/>
      <c r="AT556" s="115"/>
      <c r="AU556" s="115">
        <f t="shared" ref="AU556:AU619" si="214">IF(AP556="","",IF(CD556="Y",1,0))</f>
        <v>1</v>
      </c>
      <c r="AV556" s="115">
        <f t="shared" ref="AV556:AV619" si="215">IF(AP556="","",IF(CD556="n",1,0))</f>
        <v>0</v>
      </c>
      <c r="AY556" s="115"/>
      <c r="AZ556" s="115"/>
      <c r="BA556" s="43">
        <v>32</v>
      </c>
      <c r="BB556" s="43" t="s">
        <v>2013</v>
      </c>
      <c r="BC556" s="48" t="s">
        <v>1403</v>
      </c>
      <c r="BE556" s="37" t="s">
        <v>2345</v>
      </c>
      <c r="BG556" s="43">
        <v>340</v>
      </c>
      <c r="BH556" s="43" t="s">
        <v>1307</v>
      </c>
      <c r="BJ556" s="43" t="s">
        <v>1388</v>
      </c>
      <c r="BK556" s="43" t="s">
        <v>573</v>
      </c>
      <c r="BP556" s="48" t="s">
        <v>1406</v>
      </c>
      <c r="BQ556" s="43" t="s">
        <v>1308</v>
      </c>
      <c r="BR556" s="43" t="s">
        <v>822</v>
      </c>
      <c r="BS556" s="43" t="s">
        <v>1132</v>
      </c>
      <c r="BT556" s="43" t="s">
        <v>1990</v>
      </c>
      <c r="BU556" s="43"/>
      <c r="BV556" s="43"/>
      <c r="BW556" s="243">
        <v>37670</v>
      </c>
      <c r="BX556" s="243"/>
      <c r="BY556" s="48" t="s">
        <v>451</v>
      </c>
      <c r="BZ556" s="43">
        <v>0.82</v>
      </c>
      <c r="CA556" s="43" t="s">
        <v>1396</v>
      </c>
      <c r="CD556" s="124" t="s">
        <v>1397</v>
      </c>
      <c r="CE556" s="43">
        <v>5681</v>
      </c>
      <c r="CF556" s="43" t="s">
        <v>1990</v>
      </c>
      <c r="CG556" s="251">
        <v>37670</v>
      </c>
      <c r="CH556" s="126"/>
      <c r="CK556" s="39" t="s">
        <v>451</v>
      </c>
      <c r="CL556" s="43">
        <v>1.2</v>
      </c>
      <c r="CM556" s="43" t="s">
        <v>1396</v>
      </c>
      <c r="CP556" s="43" t="s">
        <v>1397</v>
      </c>
      <c r="CQ556" s="43">
        <v>1751</v>
      </c>
      <c r="DR556" s="38"/>
    </row>
    <row r="557" spans="1:122" s="39" customFormat="1" hidden="1" x14ac:dyDescent="0.2">
      <c r="A557" s="44" t="str">
        <f t="shared" si="206"/>
        <v>Endicott</v>
      </c>
      <c r="B557" s="44" t="str">
        <f t="shared" si="200"/>
        <v>Tetrachloroethylene</v>
      </c>
      <c r="C557" s="38" t="s">
        <v>2587</v>
      </c>
      <c r="D557" s="38" t="str">
        <f t="shared" si="199"/>
        <v>LS</v>
      </c>
      <c r="E557" s="44" t="s">
        <v>372</v>
      </c>
      <c r="F557" s="155" t="str">
        <f t="shared" si="212"/>
        <v>Residential 028</v>
      </c>
      <c r="G557" s="44" t="str">
        <f t="shared" si="207"/>
        <v>residential</v>
      </c>
      <c r="H557" s="44" t="str">
        <f t="shared" si="208"/>
        <v>Basement</v>
      </c>
      <c r="I557" s="38"/>
      <c r="J557" s="38"/>
      <c r="K557" s="38"/>
      <c r="L557" s="44"/>
      <c r="M557" s="38" t="str">
        <f t="shared" si="201"/>
        <v>Y</v>
      </c>
      <c r="N557" s="38" t="str">
        <f t="shared" si="209"/>
        <v>n</v>
      </c>
      <c r="O557" s="38" t="s">
        <v>541</v>
      </c>
      <c r="P557" s="114" t="s">
        <v>1453</v>
      </c>
      <c r="Q557" s="114"/>
      <c r="R557" s="114"/>
      <c r="S557" s="114"/>
      <c r="T557" s="114"/>
      <c r="U557" s="114"/>
      <c r="V557" s="114"/>
      <c r="W557" s="114"/>
      <c r="X557" s="114"/>
      <c r="Y557" s="38" t="str">
        <f t="shared" si="202"/>
        <v>Y</v>
      </c>
      <c r="Z557" s="38" t="str">
        <f t="shared" si="210"/>
        <v>Y</v>
      </c>
      <c r="AA557" s="38" t="s">
        <v>541</v>
      </c>
      <c r="AC557" s="59">
        <v>1.1000000000000001</v>
      </c>
      <c r="AD557" s="204">
        <v>4.3636363636363633</v>
      </c>
      <c r="AE557" s="38">
        <v>1</v>
      </c>
      <c r="AF557" s="38">
        <v>0</v>
      </c>
      <c r="AG557" s="125"/>
      <c r="AI557" s="123"/>
      <c r="AJ557" s="40">
        <f t="shared" si="204"/>
        <v>1.1000000000000001</v>
      </c>
      <c r="AK557" s="40"/>
      <c r="AL557" s="40"/>
      <c r="AM557" s="40">
        <f t="shared" si="213"/>
        <v>4.8</v>
      </c>
      <c r="AN557" s="39">
        <f t="shared" si="211"/>
        <v>3.8</v>
      </c>
      <c r="AO557" s="204"/>
      <c r="AP557" s="204">
        <f t="shared" si="205"/>
        <v>4.3636363636363633</v>
      </c>
      <c r="AQ557" s="45"/>
      <c r="AR557" s="45"/>
      <c r="AS557" s="115"/>
      <c r="AT557" s="115"/>
      <c r="AU557" s="115">
        <f t="shared" si="214"/>
        <v>1</v>
      </c>
      <c r="AV557" s="115">
        <f t="shared" si="215"/>
        <v>0</v>
      </c>
      <c r="AY557" s="115"/>
      <c r="AZ557" s="115"/>
      <c r="BA557" s="43">
        <v>32</v>
      </c>
      <c r="BB557" s="43" t="s">
        <v>2013</v>
      </c>
      <c r="BC557" s="48" t="s">
        <v>1403</v>
      </c>
      <c r="BE557" s="37" t="s">
        <v>2345</v>
      </c>
      <c r="BG557" s="43">
        <v>340</v>
      </c>
      <c r="BH557" s="43" t="s">
        <v>1307</v>
      </c>
      <c r="BJ557" s="43" t="s">
        <v>1388</v>
      </c>
      <c r="BK557" s="43" t="s">
        <v>573</v>
      </c>
      <c r="BP557" s="48" t="s">
        <v>1406</v>
      </c>
      <c r="BQ557" s="43" t="s">
        <v>1308</v>
      </c>
      <c r="BR557" s="43" t="s">
        <v>822</v>
      </c>
      <c r="BS557" s="43" t="s">
        <v>2057</v>
      </c>
      <c r="BT557" s="43" t="s">
        <v>1990</v>
      </c>
      <c r="BU557" s="43"/>
      <c r="BV557" s="43"/>
      <c r="BW557" s="243">
        <v>37670</v>
      </c>
      <c r="BX557" s="243"/>
      <c r="BY557" s="48" t="s">
        <v>451</v>
      </c>
      <c r="BZ557" s="43">
        <v>4.8</v>
      </c>
      <c r="CA557" s="43" t="s">
        <v>1396</v>
      </c>
      <c r="CD557" s="124" t="s">
        <v>1397</v>
      </c>
      <c r="CE557" s="43">
        <v>5683</v>
      </c>
      <c r="CF557" s="43" t="s">
        <v>1990</v>
      </c>
      <c r="CG557" s="251">
        <v>37670</v>
      </c>
      <c r="CH557" s="126"/>
      <c r="CK557" s="39" t="s">
        <v>451</v>
      </c>
      <c r="CL557" s="43">
        <v>1.1000000000000001</v>
      </c>
      <c r="CM557" s="43" t="s">
        <v>1396</v>
      </c>
      <c r="CP557" s="43" t="s">
        <v>1397</v>
      </c>
      <c r="CQ557" s="43">
        <v>1523</v>
      </c>
      <c r="DR557" s="38"/>
    </row>
    <row r="558" spans="1:122" s="39" customFormat="1" hidden="1" x14ac:dyDescent="0.2">
      <c r="A558" s="44" t="str">
        <f t="shared" si="206"/>
        <v>Endicott</v>
      </c>
      <c r="B558" s="44" t="str">
        <f t="shared" si="200"/>
        <v>Vinyl chloride (chloroethene)</v>
      </c>
      <c r="C558" s="38" t="s">
        <v>2587</v>
      </c>
      <c r="D558" s="38" t="str">
        <f t="shared" si="199"/>
        <v>LS</v>
      </c>
      <c r="E558" s="44" t="s">
        <v>372</v>
      </c>
      <c r="F558" s="155" t="str">
        <f t="shared" si="212"/>
        <v>Residential 028</v>
      </c>
      <c r="G558" s="44" t="str">
        <f t="shared" si="207"/>
        <v>residential</v>
      </c>
      <c r="H558" s="44" t="str">
        <f t="shared" si="208"/>
        <v>Basement</v>
      </c>
      <c r="I558" s="38"/>
      <c r="J558" s="38"/>
      <c r="K558" s="38"/>
      <c r="L558" s="44"/>
      <c r="M558" s="38" t="str">
        <f t="shared" si="201"/>
        <v>Y</v>
      </c>
      <c r="N558" s="38" t="str">
        <f t="shared" si="209"/>
        <v>n</v>
      </c>
      <c r="O558" s="38" t="s">
        <v>541</v>
      </c>
      <c r="P558" s="114" t="s">
        <v>1453</v>
      </c>
      <c r="Q558" s="114"/>
      <c r="R558" s="114"/>
      <c r="S558" s="114"/>
      <c r="T558" s="114"/>
      <c r="U558" s="114"/>
      <c r="V558" s="114"/>
      <c r="W558" s="114"/>
      <c r="X558" s="114"/>
      <c r="Y558" s="38" t="str">
        <f t="shared" si="202"/>
        <v>Y</v>
      </c>
      <c r="Z558" s="38" t="str">
        <f t="shared" si="210"/>
        <v>Y</v>
      </c>
      <c r="AA558" s="38" t="s">
        <v>541</v>
      </c>
      <c r="AC558" s="59">
        <v>3.7999999999999999E-2</v>
      </c>
      <c r="AD558" s="204">
        <v>8.9473684210526319</v>
      </c>
      <c r="AE558" s="38">
        <v>1</v>
      </c>
      <c r="AF558" s="38">
        <v>0</v>
      </c>
      <c r="AG558" s="125"/>
      <c r="AI558" s="123"/>
      <c r="AJ558" s="40">
        <f t="shared" si="204"/>
        <v>3.7999999999999999E-2</v>
      </c>
      <c r="AK558" s="40"/>
      <c r="AL558" s="40"/>
      <c r="AM558" s="40">
        <f t="shared" si="213"/>
        <v>0.34</v>
      </c>
      <c r="AN558" s="39">
        <f t="shared" si="211"/>
        <v>0.01</v>
      </c>
      <c r="AO558" s="204"/>
      <c r="AP558" s="204">
        <f t="shared" si="205"/>
        <v>8.9473684210526319</v>
      </c>
      <c r="AQ558" s="45"/>
      <c r="AR558" s="45"/>
      <c r="AS558" s="115"/>
      <c r="AT558" s="115"/>
      <c r="AU558" s="115">
        <f t="shared" si="214"/>
        <v>1</v>
      </c>
      <c r="AV558" s="115">
        <f t="shared" si="215"/>
        <v>0</v>
      </c>
      <c r="AY558" s="115"/>
      <c r="AZ558" s="115"/>
      <c r="BA558" s="43">
        <v>32</v>
      </c>
      <c r="BB558" s="43" t="s">
        <v>2013</v>
      </c>
      <c r="BC558" s="48" t="s">
        <v>1403</v>
      </c>
      <c r="BE558" s="37" t="s">
        <v>2345</v>
      </c>
      <c r="BG558" s="43">
        <v>340</v>
      </c>
      <c r="BH558" s="43" t="s">
        <v>1307</v>
      </c>
      <c r="BJ558" s="43" t="s">
        <v>1388</v>
      </c>
      <c r="BK558" s="43" t="s">
        <v>573</v>
      </c>
      <c r="BP558" s="48" t="s">
        <v>1406</v>
      </c>
      <c r="BQ558" s="43" t="s">
        <v>1308</v>
      </c>
      <c r="BR558" s="43" t="s">
        <v>822</v>
      </c>
      <c r="BS558" s="43" t="s">
        <v>562</v>
      </c>
      <c r="BT558" s="43" t="s">
        <v>1990</v>
      </c>
      <c r="BU558" s="43"/>
      <c r="BV558" s="43"/>
      <c r="BW558" s="243">
        <v>37670</v>
      </c>
      <c r="BX558" s="243"/>
      <c r="BY558" s="48" t="s">
        <v>451</v>
      </c>
      <c r="BZ558" s="43">
        <v>0.34</v>
      </c>
      <c r="CA558" s="43" t="s">
        <v>1396</v>
      </c>
      <c r="CD558" s="124" t="s">
        <v>1397</v>
      </c>
      <c r="CE558" s="43">
        <v>5686</v>
      </c>
      <c r="CF558" s="43" t="s">
        <v>1990</v>
      </c>
      <c r="CG558" s="251">
        <v>37670</v>
      </c>
      <c r="CH558" s="126"/>
      <c r="CK558" s="39" t="s">
        <v>451</v>
      </c>
      <c r="CL558" s="43">
        <v>3.7999999999999999E-2</v>
      </c>
      <c r="CM558" s="43" t="s">
        <v>1396</v>
      </c>
      <c r="CP558" s="43" t="s">
        <v>1397</v>
      </c>
      <c r="CQ558" s="43">
        <v>1645</v>
      </c>
      <c r="DR558" s="38"/>
    </row>
    <row r="559" spans="1:122" s="39" customFormat="1" hidden="1" x14ac:dyDescent="0.2">
      <c r="A559" s="44" t="str">
        <f t="shared" si="206"/>
        <v>Endicott</v>
      </c>
      <c r="B559" s="44" t="str">
        <f t="shared" si="200"/>
        <v>1,1,1-Trichloroethane</v>
      </c>
      <c r="C559" s="38" t="s">
        <v>2587</v>
      </c>
      <c r="D559" s="38" t="str">
        <f t="shared" si="199"/>
        <v>LS</v>
      </c>
      <c r="E559" s="44" t="s">
        <v>372</v>
      </c>
      <c r="F559" s="155" t="str">
        <f t="shared" si="212"/>
        <v>Residential 030</v>
      </c>
      <c r="G559" s="44" t="str">
        <f t="shared" si="207"/>
        <v>residential</v>
      </c>
      <c r="H559" s="44" t="str">
        <f t="shared" si="208"/>
        <v>Slab on grade</v>
      </c>
      <c r="I559" s="38"/>
      <c r="J559" s="38"/>
      <c r="K559" s="38"/>
      <c r="L559" s="44"/>
      <c r="M559" s="38" t="str">
        <f t="shared" si="201"/>
        <v>Y</v>
      </c>
      <c r="N559" s="38" t="str">
        <f t="shared" si="209"/>
        <v>n</v>
      </c>
      <c r="O559" s="38" t="s">
        <v>541</v>
      </c>
      <c r="P559" s="44" t="s">
        <v>1453</v>
      </c>
      <c r="Q559" s="44"/>
      <c r="R559" s="44"/>
      <c r="S559" s="44"/>
      <c r="T559" s="44"/>
      <c r="U559" s="44"/>
      <c r="V559" s="44"/>
      <c r="W559" s="44"/>
      <c r="X559" s="44"/>
      <c r="Y559" s="38" t="str">
        <f t="shared" si="202"/>
        <v>Y</v>
      </c>
      <c r="Z559" s="38" t="str">
        <f t="shared" si="210"/>
        <v>n</v>
      </c>
      <c r="AA559" s="38" t="s">
        <v>541</v>
      </c>
      <c r="AC559" s="59">
        <v>1.6</v>
      </c>
      <c r="AD559" s="204">
        <v>0.625</v>
      </c>
      <c r="AE559" s="38">
        <v>1</v>
      </c>
      <c r="AF559" s="38">
        <v>0</v>
      </c>
      <c r="AG559" s="125"/>
      <c r="AI559" s="123"/>
      <c r="AJ559" s="40">
        <f t="shared" si="204"/>
        <v>1.6</v>
      </c>
      <c r="AK559" s="40"/>
      <c r="AL559" s="40"/>
      <c r="AM559" s="40">
        <f t="shared" si="213"/>
        <v>1</v>
      </c>
      <c r="AN559" s="39">
        <f t="shared" si="211"/>
        <v>3.1</v>
      </c>
      <c r="AO559" s="204"/>
      <c r="AP559" s="204">
        <f t="shared" si="205"/>
        <v>0.625</v>
      </c>
      <c r="AQ559" s="45"/>
      <c r="AR559" s="45"/>
      <c r="AS559" s="115"/>
      <c r="AT559" s="115"/>
      <c r="AU559" s="115">
        <f t="shared" si="214"/>
        <v>1</v>
      </c>
      <c r="AV559" s="115">
        <f t="shared" si="215"/>
        <v>0</v>
      </c>
      <c r="AY559" s="115"/>
      <c r="AZ559" s="115"/>
      <c r="BA559" s="43">
        <v>32</v>
      </c>
      <c r="BB559" s="43" t="s">
        <v>2013</v>
      </c>
      <c r="BC559" s="48" t="s">
        <v>1403</v>
      </c>
      <c r="BE559" s="37" t="s">
        <v>2345</v>
      </c>
      <c r="BG559" s="43">
        <v>342</v>
      </c>
      <c r="BH559" s="43" t="s">
        <v>1011</v>
      </c>
      <c r="BJ559" s="43" t="s">
        <v>1388</v>
      </c>
      <c r="BK559" s="43" t="s">
        <v>846</v>
      </c>
      <c r="BP559" s="48" t="s">
        <v>1406</v>
      </c>
      <c r="BQ559" s="43" t="s">
        <v>1012</v>
      </c>
      <c r="BR559" s="43" t="s">
        <v>1013</v>
      </c>
      <c r="BS559" s="43" t="s">
        <v>558</v>
      </c>
      <c r="BT559" s="43" t="s">
        <v>1014</v>
      </c>
      <c r="BU559" s="43"/>
      <c r="BV559" s="43"/>
      <c r="BW559" s="243">
        <v>37671</v>
      </c>
      <c r="BX559" s="243"/>
      <c r="BY559" s="48" t="s">
        <v>451</v>
      </c>
      <c r="BZ559" s="43">
        <v>1</v>
      </c>
      <c r="CA559" s="43" t="s">
        <v>1396</v>
      </c>
      <c r="CD559" s="124" t="s">
        <v>1397</v>
      </c>
      <c r="CE559" s="43">
        <v>5830</v>
      </c>
      <c r="CF559" s="43" t="s">
        <v>1015</v>
      </c>
      <c r="CG559" s="251">
        <v>37671</v>
      </c>
      <c r="CH559" s="126"/>
      <c r="CK559" s="39" t="s">
        <v>451</v>
      </c>
      <c r="CL559" s="43">
        <v>1.6</v>
      </c>
      <c r="CM559" s="43" t="s">
        <v>1396</v>
      </c>
      <c r="CP559" s="43" t="s">
        <v>1397</v>
      </c>
      <c r="CQ559" s="43">
        <v>1668</v>
      </c>
      <c r="DR559" s="38"/>
    </row>
    <row r="560" spans="1:122" s="39" customFormat="1" hidden="1" x14ac:dyDescent="0.2">
      <c r="A560" s="44" t="str">
        <f t="shared" si="206"/>
        <v>Endicott</v>
      </c>
      <c r="B560" s="44" t="str">
        <f t="shared" si="200"/>
        <v>1,1,2-Trichloro-1,2,2-trifluoroethane</v>
      </c>
      <c r="C560" s="38" t="s">
        <v>2587</v>
      </c>
      <c r="D560" s="38" t="str">
        <f t="shared" si="199"/>
        <v>LS</v>
      </c>
      <c r="E560" s="44" t="s">
        <v>372</v>
      </c>
      <c r="F560" s="155" t="str">
        <f t="shared" si="212"/>
        <v>Residential 030</v>
      </c>
      <c r="G560" s="44" t="str">
        <f t="shared" si="207"/>
        <v>residential</v>
      </c>
      <c r="H560" s="44" t="str">
        <f t="shared" si="208"/>
        <v>Slab on grade</v>
      </c>
      <c r="I560" s="38"/>
      <c r="J560" s="38"/>
      <c r="K560" s="38"/>
      <c r="L560" s="44"/>
      <c r="M560" s="38" t="str">
        <f t="shared" si="201"/>
        <v>Y</v>
      </c>
      <c r="N560" s="38" t="str">
        <f t="shared" si="209"/>
        <v>n</v>
      </c>
      <c r="O560" s="38" t="s">
        <v>541</v>
      </c>
      <c r="P560" s="44" t="s">
        <v>1453</v>
      </c>
      <c r="Q560" s="44"/>
      <c r="R560" s="44"/>
      <c r="S560" s="44"/>
      <c r="T560" s="44"/>
      <c r="U560" s="44"/>
      <c r="V560" s="44"/>
      <c r="W560" s="44"/>
      <c r="X560" s="44"/>
      <c r="Y560" s="38" t="str">
        <f t="shared" si="202"/>
        <v>Y</v>
      </c>
      <c r="Z560" s="38" t="str">
        <f t="shared" si="210"/>
        <v>n</v>
      </c>
      <c r="AA560" s="38" t="s">
        <v>541</v>
      </c>
      <c r="AC560" s="59">
        <v>0.94</v>
      </c>
      <c r="AD560" s="204">
        <v>0.67021276595744683</v>
      </c>
      <c r="AE560" s="38">
        <v>1</v>
      </c>
      <c r="AF560" s="38">
        <v>0</v>
      </c>
      <c r="AG560" s="125"/>
      <c r="AI560" s="123"/>
      <c r="AJ560" s="40">
        <f t="shared" si="204"/>
        <v>0.94</v>
      </c>
      <c r="AK560" s="40"/>
      <c r="AL560" s="40"/>
      <c r="AM560" s="40">
        <f t="shared" si="213"/>
        <v>0.63</v>
      </c>
      <c r="AN560" s="39">
        <f t="shared" si="211"/>
        <v>1.8</v>
      </c>
      <c r="AO560" s="204"/>
      <c r="AP560" s="204">
        <f t="shared" si="205"/>
        <v>0.67021276595744683</v>
      </c>
      <c r="AQ560" s="45"/>
      <c r="AR560" s="45"/>
      <c r="AS560" s="115"/>
      <c r="AT560" s="115"/>
      <c r="AU560" s="115">
        <f t="shared" si="214"/>
        <v>1</v>
      </c>
      <c r="AV560" s="115">
        <f t="shared" si="215"/>
        <v>0</v>
      </c>
      <c r="AY560" s="115"/>
      <c r="AZ560" s="115"/>
      <c r="BA560" s="43">
        <v>32</v>
      </c>
      <c r="BB560" s="43" t="s">
        <v>2013</v>
      </c>
      <c r="BC560" s="48" t="s">
        <v>1403</v>
      </c>
      <c r="BE560" s="37" t="s">
        <v>2345</v>
      </c>
      <c r="BG560" s="43">
        <v>342</v>
      </c>
      <c r="BH560" s="43" t="s">
        <v>1011</v>
      </c>
      <c r="BJ560" s="43" t="s">
        <v>1388</v>
      </c>
      <c r="BK560" s="43" t="s">
        <v>846</v>
      </c>
      <c r="BP560" s="48" t="s">
        <v>1406</v>
      </c>
      <c r="BQ560" s="43" t="s">
        <v>1012</v>
      </c>
      <c r="BR560" s="43" t="s">
        <v>1013</v>
      </c>
      <c r="BS560" s="43" t="s">
        <v>1132</v>
      </c>
      <c r="BT560" s="43" t="s">
        <v>1014</v>
      </c>
      <c r="BU560" s="43"/>
      <c r="BV560" s="43"/>
      <c r="BW560" s="243">
        <v>37671</v>
      </c>
      <c r="BX560" s="243"/>
      <c r="BY560" s="48" t="s">
        <v>451</v>
      </c>
      <c r="BZ560" s="43">
        <v>0.63</v>
      </c>
      <c r="CA560" s="43" t="s">
        <v>1396</v>
      </c>
      <c r="CD560" s="124" t="s">
        <v>1397</v>
      </c>
      <c r="CE560" s="43">
        <v>5835</v>
      </c>
      <c r="CF560" s="43" t="s">
        <v>1015</v>
      </c>
      <c r="CG560" s="251">
        <v>37671</v>
      </c>
      <c r="CH560" s="126"/>
      <c r="CK560" s="39" t="s">
        <v>451</v>
      </c>
      <c r="CL560" s="43">
        <v>0.94</v>
      </c>
      <c r="CM560" s="43" t="s">
        <v>1396</v>
      </c>
      <c r="CP560" s="43" t="s">
        <v>1397</v>
      </c>
      <c r="CQ560" s="43">
        <v>1754</v>
      </c>
      <c r="DR560" s="38"/>
    </row>
    <row r="561" spans="1:122" s="39" customFormat="1" x14ac:dyDescent="0.2">
      <c r="A561" s="44" t="str">
        <f t="shared" si="206"/>
        <v>Endicott</v>
      </c>
      <c r="B561" s="44" t="str">
        <f t="shared" si="200"/>
        <v>Tetrachloroethylene</v>
      </c>
      <c r="C561" s="38" t="s">
        <v>2587</v>
      </c>
      <c r="D561" s="38" t="str">
        <f t="shared" si="199"/>
        <v>LS</v>
      </c>
      <c r="E561" s="44" t="s">
        <v>372</v>
      </c>
      <c r="F561" s="155" t="str">
        <f t="shared" si="212"/>
        <v>Residential 030</v>
      </c>
      <c r="G561" s="44" t="str">
        <f t="shared" si="207"/>
        <v>residential</v>
      </c>
      <c r="H561" s="44" t="str">
        <f t="shared" si="208"/>
        <v>Slab on grade</v>
      </c>
      <c r="I561" s="38"/>
      <c r="J561" s="38"/>
      <c r="K561" s="38"/>
      <c r="L561" s="44"/>
      <c r="M561" s="38" t="str">
        <f t="shared" si="201"/>
        <v>Y</v>
      </c>
      <c r="N561" s="38" t="str">
        <f t="shared" si="209"/>
        <v>Y</v>
      </c>
      <c r="O561" s="38" t="str">
        <f>IF(AJ561="","",IF(M561="N","n","Y"))</f>
        <v>Y</v>
      </c>
      <c r="P561" s="44"/>
      <c r="Q561" s="44"/>
      <c r="R561" s="44"/>
      <c r="S561" s="44"/>
      <c r="T561" s="44"/>
      <c r="U561" s="44"/>
      <c r="V561" s="44"/>
      <c r="W561" s="44"/>
      <c r="X561" s="44"/>
      <c r="Y561" s="38" t="str">
        <f t="shared" si="202"/>
        <v>Y</v>
      </c>
      <c r="Z561" s="38" t="str">
        <f t="shared" si="210"/>
        <v>n</v>
      </c>
      <c r="AA561" s="38" t="str">
        <f>IF(AM561="","",IF(Y561="N","n","Y"))</f>
        <v>Y</v>
      </c>
      <c r="AC561" s="59">
        <v>390</v>
      </c>
      <c r="AD561" s="204">
        <v>8.7179487179487182E-4</v>
      </c>
      <c r="AE561" s="38">
        <v>1</v>
      </c>
      <c r="AF561" s="38">
        <v>0</v>
      </c>
      <c r="AG561" s="125"/>
      <c r="AI561" s="123"/>
      <c r="AJ561" s="40">
        <f t="shared" si="204"/>
        <v>390</v>
      </c>
      <c r="AK561" s="40"/>
      <c r="AL561" s="40"/>
      <c r="AM561" s="40">
        <f t="shared" si="213"/>
        <v>0.34</v>
      </c>
      <c r="AN561" s="39">
        <f t="shared" si="211"/>
        <v>3.8</v>
      </c>
      <c r="AO561" s="204"/>
      <c r="AP561" s="204">
        <f t="shared" si="205"/>
        <v>8.7179487179487182E-4</v>
      </c>
      <c r="AQ561" s="45"/>
      <c r="AR561" s="45"/>
      <c r="AS561" s="115"/>
      <c r="AT561" s="115"/>
      <c r="AU561" s="115">
        <f t="shared" si="214"/>
        <v>1</v>
      </c>
      <c r="AV561" s="115">
        <f t="shared" si="215"/>
        <v>0</v>
      </c>
      <c r="AY561" s="115"/>
      <c r="AZ561" s="115"/>
      <c r="BA561" s="43">
        <v>32</v>
      </c>
      <c r="BB561" s="43" t="s">
        <v>2013</v>
      </c>
      <c r="BC561" s="48" t="s">
        <v>1403</v>
      </c>
      <c r="BE561" s="37" t="s">
        <v>2345</v>
      </c>
      <c r="BG561" s="43">
        <v>342</v>
      </c>
      <c r="BH561" s="43" t="s">
        <v>1011</v>
      </c>
      <c r="BJ561" s="43" t="s">
        <v>1388</v>
      </c>
      <c r="BK561" s="43" t="s">
        <v>846</v>
      </c>
      <c r="BP561" s="48" t="s">
        <v>1406</v>
      </c>
      <c r="BQ561" s="43" t="s">
        <v>1012</v>
      </c>
      <c r="BR561" s="43" t="s">
        <v>1013</v>
      </c>
      <c r="BS561" s="43" t="s">
        <v>2057</v>
      </c>
      <c r="BT561" s="43" t="s">
        <v>1014</v>
      </c>
      <c r="BU561" s="43"/>
      <c r="BV561" s="43"/>
      <c r="BW561" s="243">
        <v>37671</v>
      </c>
      <c r="BX561" s="243"/>
      <c r="BY561" s="48" t="s">
        <v>451</v>
      </c>
      <c r="BZ561" s="43">
        <v>0.34</v>
      </c>
      <c r="CA561" s="43" t="s">
        <v>1396</v>
      </c>
      <c r="CD561" s="124" t="s">
        <v>1397</v>
      </c>
      <c r="CE561" s="43">
        <v>5837</v>
      </c>
      <c r="CF561" s="43" t="s">
        <v>1015</v>
      </c>
      <c r="CG561" s="251">
        <v>37671</v>
      </c>
      <c r="CH561" s="126"/>
      <c r="CK561" s="39" t="s">
        <v>451</v>
      </c>
      <c r="CL561" s="43">
        <v>390</v>
      </c>
      <c r="CM561" s="43" t="s">
        <v>1396</v>
      </c>
      <c r="CP561" s="43" t="s">
        <v>1397</v>
      </c>
      <c r="CQ561" s="43">
        <v>1524</v>
      </c>
      <c r="DR561" s="38"/>
    </row>
    <row r="562" spans="1:122" s="39" customFormat="1" hidden="1" x14ac:dyDescent="0.2">
      <c r="A562" s="44" t="str">
        <f t="shared" si="206"/>
        <v>Endicott</v>
      </c>
      <c r="B562" s="44" t="str">
        <f t="shared" si="200"/>
        <v>1,1,1-Trichloroethane</v>
      </c>
      <c r="C562" s="38" t="s">
        <v>2587</v>
      </c>
      <c r="D562" s="38" t="str">
        <f t="shared" si="199"/>
        <v>LS</v>
      </c>
      <c r="E562" s="44" t="s">
        <v>372</v>
      </c>
      <c r="F562" s="155" t="str">
        <f t="shared" si="212"/>
        <v>Residential 031</v>
      </c>
      <c r="G562" s="44" t="str">
        <f t="shared" si="207"/>
        <v>residential</v>
      </c>
      <c r="H562" s="44" t="str">
        <f t="shared" si="208"/>
        <v>Basement</v>
      </c>
      <c r="I562" s="38"/>
      <c r="J562" s="38"/>
      <c r="K562" s="38"/>
      <c r="L562" s="44"/>
      <c r="M562" s="38" t="str">
        <f t="shared" si="201"/>
        <v>Y</v>
      </c>
      <c r="N562" s="38" t="str">
        <f t="shared" si="209"/>
        <v>n</v>
      </c>
      <c r="O562" s="38" t="s">
        <v>541</v>
      </c>
      <c r="P562" s="44" t="s">
        <v>1453</v>
      </c>
      <c r="Q562" s="44"/>
      <c r="R562" s="44"/>
      <c r="S562" s="44"/>
      <c r="T562" s="44"/>
      <c r="U562" s="44"/>
      <c r="V562" s="44"/>
      <c r="W562" s="44"/>
      <c r="X562" s="44"/>
      <c r="Y562" s="38" t="str">
        <f t="shared" si="202"/>
        <v>Y</v>
      </c>
      <c r="Z562" s="38" t="str">
        <f t="shared" si="210"/>
        <v>n</v>
      </c>
      <c r="AA562" s="38" t="s">
        <v>541</v>
      </c>
      <c r="AC562" s="59">
        <v>1.1000000000000001</v>
      </c>
      <c r="AD562" s="204">
        <v>0.29090909090909089</v>
      </c>
      <c r="AE562" s="38">
        <v>1</v>
      </c>
      <c r="AF562" s="38">
        <v>0</v>
      </c>
      <c r="AG562" s="125"/>
      <c r="AI562" s="123"/>
      <c r="AJ562" s="40">
        <f t="shared" si="204"/>
        <v>1.1000000000000001</v>
      </c>
      <c r="AK562" s="40"/>
      <c r="AL562" s="40"/>
      <c r="AM562" s="40">
        <f t="shared" si="213"/>
        <v>0.32</v>
      </c>
      <c r="AN562" s="39">
        <f t="shared" si="211"/>
        <v>3.1</v>
      </c>
      <c r="AO562" s="204"/>
      <c r="AP562" s="204">
        <f t="shared" si="205"/>
        <v>0.29090909090909089</v>
      </c>
      <c r="AQ562" s="45"/>
      <c r="AR562" s="45"/>
      <c r="AS562" s="115"/>
      <c r="AT562" s="115"/>
      <c r="AU562" s="115">
        <f t="shared" si="214"/>
        <v>1</v>
      </c>
      <c r="AV562" s="115">
        <f t="shared" si="215"/>
        <v>0</v>
      </c>
      <c r="AY562" s="115"/>
      <c r="AZ562" s="115"/>
      <c r="BA562" s="43">
        <v>32</v>
      </c>
      <c r="BB562" s="43" t="s">
        <v>2013</v>
      </c>
      <c r="BC562" s="48" t="s">
        <v>1403</v>
      </c>
      <c r="BE562" s="37" t="s">
        <v>2345</v>
      </c>
      <c r="BG562" s="43">
        <v>343</v>
      </c>
      <c r="BH562" s="43" t="s">
        <v>1309</v>
      </c>
      <c r="BJ562" s="43" t="s">
        <v>1388</v>
      </c>
      <c r="BK562" s="43" t="s">
        <v>573</v>
      </c>
      <c r="BP562" s="48" t="s">
        <v>1406</v>
      </c>
      <c r="BQ562" s="43" t="s">
        <v>2635</v>
      </c>
      <c r="BR562" s="43" t="s">
        <v>822</v>
      </c>
      <c r="BS562" s="43" t="s">
        <v>558</v>
      </c>
      <c r="BT562" s="43" t="s">
        <v>1990</v>
      </c>
      <c r="BU562" s="43"/>
      <c r="BV562" s="43"/>
      <c r="BW562" s="243">
        <v>37674</v>
      </c>
      <c r="BX562" s="243"/>
      <c r="BY562" s="48" t="s">
        <v>451</v>
      </c>
      <c r="BZ562" s="43">
        <v>0.32</v>
      </c>
      <c r="CA562" s="43" t="s">
        <v>1396</v>
      </c>
      <c r="CD562" s="124" t="s">
        <v>1397</v>
      </c>
      <c r="CE562" s="43">
        <v>5874</v>
      </c>
      <c r="CF562" s="43" t="s">
        <v>1990</v>
      </c>
      <c r="CG562" s="251">
        <v>37674</v>
      </c>
      <c r="CH562" s="126"/>
      <c r="CK562" s="39" t="s">
        <v>451</v>
      </c>
      <c r="CL562" s="43">
        <v>1.1000000000000001</v>
      </c>
      <c r="CM562" s="43" t="s">
        <v>1396</v>
      </c>
      <c r="CP562" s="43" t="s">
        <v>1397</v>
      </c>
      <c r="CQ562" s="43">
        <v>1669</v>
      </c>
      <c r="DR562" s="38"/>
    </row>
    <row r="563" spans="1:122" s="39" customFormat="1" hidden="1" x14ac:dyDescent="0.2">
      <c r="A563" s="44" t="str">
        <f t="shared" si="206"/>
        <v>Endicott</v>
      </c>
      <c r="B563" s="44" t="str">
        <f t="shared" si="200"/>
        <v>1,1,2-Trichloro-1,2,2-trifluoroethane</v>
      </c>
      <c r="C563" s="38" t="s">
        <v>2587</v>
      </c>
      <c r="D563" s="38" t="str">
        <f t="shared" si="199"/>
        <v>LS</v>
      </c>
      <c r="E563" s="44" t="s">
        <v>372</v>
      </c>
      <c r="F563" s="155" t="str">
        <f t="shared" si="212"/>
        <v>Residential 031</v>
      </c>
      <c r="G563" s="44" t="str">
        <f t="shared" si="207"/>
        <v>residential</v>
      </c>
      <c r="H563" s="44" t="str">
        <f t="shared" si="208"/>
        <v>Basement</v>
      </c>
      <c r="I563" s="38"/>
      <c r="J563" s="38"/>
      <c r="K563" s="38"/>
      <c r="L563" s="44"/>
      <c r="M563" s="38" t="str">
        <f t="shared" si="201"/>
        <v>Y</v>
      </c>
      <c r="N563" s="38" t="str">
        <f t="shared" si="209"/>
        <v>n</v>
      </c>
      <c r="O563" s="38" t="s">
        <v>541</v>
      </c>
      <c r="P563" s="44" t="s">
        <v>1453</v>
      </c>
      <c r="Q563" s="44"/>
      <c r="R563" s="44"/>
      <c r="S563" s="44"/>
      <c r="T563" s="44"/>
      <c r="U563" s="44"/>
      <c r="V563" s="44"/>
      <c r="W563" s="44"/>
      <c r="X563" s="44"/>
      <c r="Y563" s="38" t="str">
        <f t="shared" si="202"/>
        <v>Y</v>
      </c>
      <c r="Z563" s="38" t="str">
        <f t="shared" si="210"/>
        <v>n</v>
      </c>
      <c r="AA563" s="38" t="s">
        <v>541</v>
      </c>
      <c r="AC563" s="59">
        <v>0.62</v>
      </c>
      <c r="AD563" s="204">
        <v>0.83870967741935487</v>
      </c>
      <c r="AE563" s="38">
        <v>1</v>
      </c>
      <c r="AF563" s="38">
        <v>0</v>
      </c>
      <c r="AG563" s="125"/>
      <c r="AI563" s="123"/>
      <c r="AJ563" s="40">
        <f t="shared" si="204"/>
        <v>0.62</v>
      </c>
      <c r="AK563" s="40"/>
      <c r="AL563" s="40"/>
      <c r="AM563" s="40">
        <f t="shared" si="213"/>
        <v>0.52</v>
      </c>
      <c r="AN563" s="39">
        <f t="shared" si="211"/>
        <v>1.8</v>
      </c>
      <c r="AO563" s="204"/>
      <c r="AP563" s="204">
        <f t="shared" si="205"/>
        <v>0.83870967741935487</v>
      </c>
      <c r="AQ563" s="45"/>
      <c r="AR563" s="45"/>
      <c r="AS563" s="115"/>
      <c r="AT563" s="115"/>
      <c r="AU563" s="115">
        <f t="shared" si="214"/>
        <v>1</v>
      </c>
      <c r="AV563" s="115">
        <f t="shared" si="215"/>
        <v>0</v>
      </c>
      <c r="AY563" s="115"/>
      <c r="AZ563" s="115"/>
      <c r="BA563" s="43">
        <v>32</v>
      </c>
      <c r="BB563" s="43" t="s">
        <v>2013</v>
      </c>
      <c r="BC563" s="48" t="s">
        <v>1403</v>
      </c>
      <c r="BE563" s="37" t="s">
        <v>2345</v>
      </c>
      <c r="BG563" s="43">
        <v>343</v>
      </c>
      <c r="BH563" s="43" t="s">
        <v>1309</v>
      </c>
      <c r="BJ563" s="43" t="s">
        <v>1388</v>
      </c>
      <c r="BK563" s="43" t="s">
        <v>573</v>
      </c>
      <c r="BP563" s="48" t="s">
        <v>1406</v>
      </c>
      <c r="BQ563" s="43" t="s">
        <v>2635</v>
      </c>
      <c r="BR563" s="43" t="s">
        <v>822</v>
      </c>
      <c r="BS563" s="43" t="s">
        <v>1132</v>
      </c>
      <c r="BT563" s="43" t="s">
        <v>1990</v>
      </c>
      <c r="BU563" s="43"/>
      <c r="BV563" s="43"/>
      <c r="BW563" s="243">
        <v>37674</v>
      </c>
      <c r="BX563" s="243"/>
      <c r="BY563" s="48" t="s">
        <v>451</v>
      </c>
      <c r="BZ563" s="43">
        <v>0.52</v>
      </c>
      <c r="CA563" s="43" t="s">
        <v>1396</v>
      </c>
      <c r="CD563" s="124" t="s">
        <v>1397</v>
      </c>
      <c r="CE563" s="43">
        <v>5879</v>
      </c>
      <c r="CF563" s="43" t="s">
        <v>1990</v>
      </c>
      <c r="CG563" s="251">
        <v>37674</v>
      </c>
      <c r="CH563" s="126"/>
      <c r="CK563" s="39" t="s">
        <v>451</v>
      </c>
      <c r="CL563" s="43">
        <v>0.62</v>
      </c>
      <c r="CM563" s="43" t="s">
        <v>1396</v>
      </c>
      <c r="CP563" s="43" t="s">
        <v>1397</v>
      </c>
      <c r="CQ563" s="43">
        <v>1755</v>
      </c>
      <c r="DR563" s="38"/>
    </row>
    <row r="564" spans="1:122" s="39" customFormat="1" hidden="1" x14ac:dyDescent="0.2">
      <c r="A564" s="44" t="str">
        <f t="shared" si="206"/>
        <v>Endicott</v>
      </c>
      <c r="B564" s="44" t="str">
        <f t="shared" si="200"/>
        <v>Methylene chloride</v>
      </c>
      <c r="C564" s="38" t="s">
        <v>2587</v>
      </c>
      <c r="D564" s="38" t="str">
        <f t="shared" si="199"/>
        <v>LS</v>
      </c>
      <c r="E564" s="44" t="s">
        <v>372</v>
      </c>
      <c r="F564" s="155" t="str">
        <f t="shared" si="212"/>
        <v>Residential 031</v>
      </c>
      <c r="G564" s="44" t="str">
        <f t="shared" si="207"/>
        <v>residential</v>
      </c>
      <c r="H564" s="44" t="str">
        <f t="shared" si="208"/>
        <v>Basement</v>
      </c>
      <c r="I564" s="38"/>
      <c r="J564" s="38"/>
      <c r="K564" s="38"/>
      <c r="L564" s="44"/>
      <c r="M564" s="38" t="str">
        <f t="shared" si="201"/>
        <v>Y</v>
      </c>
      <c r="N564" s="38" t="str">
        <f t="shared" si="209"/>
        <v>n</v>
      </c>
      <c r="O564" s="38" t="s">
        <v>541</v>
      </c>
      <c r="P564" s="114" t="s">
        <v>1453</v>
      </c>
      <c r="Q564" s="114"/>
      <c r="R564" s="114"/>
      <c r="S564" s="114"/>
      <c r="T564" s="114"/>
      <c r="U564" s="114"/>
      <c r="V564" s="114"/>
      <c r="W564" s="114"/>
      <c r="X564" s="114"/>
      <c r="Y564" s="38" t="str">
        <f t="shared" si="202"/>
        <v>Y</v>
      </c>
      <c r="Z564" s="38" t="str">
        <f t="shared" si="210"/>
        <v>n</v>
      </c>
      <c r="AA564" s="38" t="s">
        <v>541</v>
      </c>
      <c r="AC564" s="59">
        <v>0.79</v>
      </c>
      <c r="AD564" s="204">
        <v>2.5316455696202529</v>
      </c>
      <c r="AE564" s="38">
        <v>1</v>
      </c>
      <c r="AF564" s="38">
        <v>0</v>
      </c>
      <c r="AG564" s="125"/>
      <c r="AI564" s="123"/>
      <c r="AJ564" s="40">
        <f t="shared" si="204"/>
        <v>0.79</v>
      </c>
      <c r="AK564" s="40"/>
      <c r="AL564" s="40"/>
      <c r="AM564" s="40">
        <f t="shared" si="213"/>
        <v>2</v>
      </c>
      <c r="AN564" s="39">
        <f t="shared" si="211"/>
        <v>10.5</v>
      </c>
      <c r="AO564" s="204"/>
      <c r="AP564" s="204">
        <f t="shared" si="205"/>
        <v>2.5316455696202529</v>
      </c>
      <c r="AQ564" s="45"/>
      <c r="AR564" s="45"/>
      <c r="AS564" s="115"/>
      <c r="AT564" s="115"/>
      <c r="AU564" s="115">
        <f t="shared" si="214"/>
        <v>1</v>
      </c>
      <c r="AV564" s="115">
        <f t="shared" si="215"/>
        <v>0</v>
      </c>
      <c r="AY564" s="115"/>
      <c r="AZ564" s="115"/>
      <c r="BA564" s="43">
        <v>32</v>
      </c>
      <c r="BB564" s="43" t="s">
        <v>2013</v>
      </c>
      <c r="BC564" s="48" t="s">
        <v>1403</v>
      </c>
      <c r="BE564" s="37" t="s">
        <v>2345</v>
      </c>
      <c r="BG564" s="43">
        <v>343</v>
      </c>
      <c r="BH564" s="43" t="s">
        <v>1309</v>
      </c>
      <c r="BJ564" s="43" t="s">
        <v>1388</v>
      </c>
      <c r="BK564" s="43" t="s">
        <v>573</v>
      </c>
      <c r="BP564" s="48" t="s">
        <v>1406</v>
      </c>
      <c r="BQ564" s="43" t="s">
        <v>2635</v>
      </c>
      <c r="BR564" s="43" t="s">
        <v>822</v>
      </c>
      <c r="BS564" s="43" t="s">
        <v>837</v>
      </c>
      <c r="BT564" s="43" t="s">
        <v>1990</v>
      </c>
      <c r="BU564" s="43"/>
      <c r="BV564" s="43"/>
      <c r="BW564" s="243">
        <v>37674</v>
      </c>
      <c r="BX564" s="243"/>
      <c r="BY564" s="48" t="s">
        <v>451</v>
      </c>
      <c r="BZ564" s="43">
        <v>2</v>
      </c>
      <c r="CA564" s="43" t="s">
        <v>1396</v>
      </c>
      <c r="CD564" s="124" t="s">
        <v>1397</v>
      </c>
      <c r="CE564" s="43">
        <v>5880</v>
      </c>
      <c r="CF564" s="43" t="s">
        <v>1990</v>
      </c>
      <c r="CG564" s="251">
        <v>37674</v>
      </c>
      <c r="CH564" s="126"/>
      <c r="CK564" s="39" t="s">
        <v>451</v>
      </c>
      <c r="CL564" s="43">
        <v>0.79</v>
      </c>
      <c r="CM564" s="43" t="s">
        <v>1396</v>
      </c>
      <c r="CP564" s="43" t="s">
        <v>1397</v>
      </c>
      <c r="CQ564" s="43">
        <v>1787</v>
      </c>
      <c r="DR564" s="38"/>
    </row>
    <row r="565" spans="1:122" s="39" customFormat="1" hidden="1" x14ac:dyDescent="0.2">
      <c r="A565" s="44" t="str">
        <f t="shared" si="206"/>
        <v>Endicott</v>
      </c>
      <c r="B565" s="44" t="str">
        <f t="shared" si="200"/>
        <v>Tetrachloroethylene</v>
      </c>
      <c r="C565" s="38" t="s">
        <v>2587</v>
      </c>
      <c r="D565" s="38" t="str">
        <f t="shared" si="199"/>
        <v>LS</v>
      </c>
      <c r="E565" s="44" t="s">
        <v>372</v>
      </c>
      <c r="F565" s="155" t="str">
        <f t="shared" si="212"/>
        <v>Residential 031</v>
      </c>
      <c r="G565" s="44" t="str">
        <f t="shared" si="207"/>
        <v>residential</v>
      </c>
      <c r="H565" s="44" t="str">
        <f t="shared" si="208"/>
        <v>Basement</v>
      </c>
      <c r="I565" s="38"/>
      <c r="J565" s="38"/>
      <c r="K565" s="38"/>
      <c r="L565" s="44"/>
      <c r="M565" s="38" t="str">
        <f t="shared" si="201"/>
        <v>Y</v>
      </c>
      <c r="N565" s="38" t="str">
        <f t="shared" si="209"/>
        <v>n</v>
      </c>
      <c r="O565" s="38" t="str">
        <f>IF(AJ565="","",IF(M565="N","n","Y"))</f>
        <v>Y</v>
      </c>
      <c r="P565" s="44"/>
      <c r="Q565" s="44"/>
      <c r="R565" s="44"/>
      <c r="S565" s="44"/>
      <c r="T565" s="44"/>
      <c r="U565" s="44"/>
      <c r="V565" s="44"/>
      <c r="W565" s="44"/>
      <c r="X565" s="44"/>
      <c r="Y565" s="38" t="str">
        <f t="shared" si="202"/>
        <v>Y</v>
      </c>
      <c r="Z565" s="38" t="str">
        <f t="shared" si="210"/>
        <v>n</v>
      </c>
      <c r="AA565" s="38" t="str">
        <f>IF(AM565="","",IF(Y565="N","n","Y"))</f>
        <v>Y</v>
      </c>
      <c r="AC565" s="59">
        <v>5.3</v>
      </c>
      <c r="AD565" s="204">
        <v>0.13018867924528302</v>
      </c>
      <c r="AE565" s="38">
        <v>1</v>
      </c>
      <c r="AF565" s="38">
        <v>0</v>
      </c>
      <c r="AG565" s="125"/>
      <c r="AI565" s="123"/>
      <c r="AJ565" s="40">
        <f t="shared" si="204"/>
        <v>5.3</v>
      </c>
      <c r="AK565" s="40"/>
      <c r="AL565" s="40"/>
      <c r="AM565" s="40">
        <f t="shared" si="213"/>
        <v>0.69</v>
      </c>
      <c r="AN565" s="39">
        <f t="shared" si="211"/>
        <v>3.8</v>
      </c>
      <c r="AO565" s="204"/>
      <c r="AP565" s="204">
        <f t="shared" si="205"/>
        <v>0.13018867924528302</v>
      </c>
      <c r="AQ565" s="45"/>
      <c r="AR565" s="45"/>
      <c r="AS565" s="115"/>
      <c r="AT565" s="115"/>
      <c r="AU565" s="115">
        <f t="shared" si="214"/>
        <v>1</v>
      </c>
      <c r="AV565" s="115">
        <f t="shared" si="215"/>
        <v>0</v>
      </c>
      <c r="AY565" s="115"/>
      <c r="AZ565" s="115"/>
      <c r="BA565" s="43">
        <v>32</v>
      </c>
      <c r="BB565" s="43" t="s">
        <v>2013</v>
      </c>
      <c r="BC565" s="48" t="s">
        <v>1403</v>
      </c>
      <c r="BE565" s="37" t="s">
        <v>2345</v>
      </c>
      <c r="BG565" s="43">
        <v>343</v>
      </c>
      <c r="BH565" s="43" t="s">
        <v>1309</v>
      </c>
      <c r="BJ565" s="43" t="s">
        <v>1388</v>
      </c>
      <c r="BK565" s="43" t="s">
        <v>573</v>
      </c>
      <c r="BP565" s="48" t="s">
        <v>1406</v>
      </c>
      <c r="BQ565" s="43" t="s">
        <v>2635</v>
      </c>
      <c r="BR565" s="43" t="s">
        <v>822</v>
      </c>
      <c r="BS565" s="43" t="s">
        <v>2057</v>
      </c>
      <c r="BT565" s="43" t="s">
        <v>1990</v>
      </c>
      <c r="BU565" s="43"/>
      <c r="BV565" s="43"/>
      <c r="BW565" s="243">
        <v>37674</v>
      </c>
      <c r="BX565" s="243"/>
      <c r="BY565" s="48" t="s">
        <v>451</v>
      </c>
      <c r="BZ565" s="43">
        <v>0.69</v>
      </c>
      <c r="CA565" s="43" t="s">
        <v>1396</v>
      </c>
      <c r="CD565" s="124" t="s">
        <v>1397</v>
      </c>
      <c r="CE565" s="43">
        <v>5881</v>
      </c>
      <c r="CF565" s="43" t="s">
        <v>1990</v>
      </c>
      <c r="CG565" s="251">
        <v>37674</v>
      </c>
      <c r="CH565" s="126"/>
      <c r="CK565" s="39" t="s">
        <v>451</v>
      </c>
      <c r="CL565" s="43">
        <v>5.3</v>
      </c>
      <c r="CM565" s="43" t="s">
        <v>1396</v>
      </c>
      <c r="CP565" s="43" t="s">
        <v>1397</v>
      </c>
      <c r="CQ565" s="43">
        <v>1525</v>
      </c>
      <c r="DR565" s="38"/>
    </row>
    <row r="566" spans="1:122" s="39" customFormat="1" hidden="1" x14ac:dyDescent="0.2">
      <c r="A566" s="44" t="str">
        <f t="shared" si="206"/>
        <v>Endicott</v>
      </c>
      <c r="B566" s="44" t="str">
        <f t="shared" si="200"/>
        <v>1,1,1-Trichloroethane</v>
      </c>
      <c r="C566" s="38" t="s">
        <v>2587</v>
      </c>
      <c r="D566" s="38" t="str">
        <f t="shared" si="199"/>
        <v>LS</v>
      </c>
      <c r="E566" s="44" t="s">
        <v>372</v>
      </c>
      <c r="F566" s="155" t="str">
        <f t="shared" si="212"/>
        <v>Residential 032</v>
      </c>
      <c r="G566" s="44" t="str">
        <f t="shared" si="207"/>
        <v>residential</v>
      </c>
      <c r="H566" s="44" t="str">
        <f t="shared" si="208"/>
        <v>Basement</v>
      </c>
      <c r="I566" s="38"/>
      <c r="J566" s="38"/>
      <c r="K566" s="38"/>
      <c r="L566" s="44"/>
      <c r="M566" s="38" t="str">
        <f t="shared" si="201"/>
        <v>Y</v>
      </c>
      <c r="N566" s="38" t="str">
        <f t="shared" si="209"/>
        <v>n</v>
      </c>
      <c r="O566" s="38" t="str">
        <f>IF(AJ566="","",IF(M566="N","n","Y"))</f>
        <v>Y</v>
      </c>
      <c r="P566" s="44"/>
      <c r="Q566" s="44"/>
      <c r="R566" s="44"/>
      <c r="S566" s="44"/>
      <c r="T566" s="44"/>
      <c r="U566" s="44"/>
      <c r="V566" s="44"/>
      <c r="W566" s="44"/>
      <c r="X566" s="44"/>
      <c r="Y566" s="38" t="str">
        <f t="shared" si="202"/>
        <v>Y</v>
      </c>
      <c r="Z566" s="38" t="str">
        <f t="shared" si="210"/>
        <v>n</v>
      </c>
      <c r="AA566" s="38" t="str">
        <f>IF(AM566="","",IF(Y566="N","n","Y"))</f>
        <v>Y</v>
      </c>
      <c r="AC566" s="59">
        <v>5.7</v>
      </c>
      <c r="AD566" s="204">
        <v>8.2456140350877186E-2</v>
      </c>
      <c r="AE566" s="38">
        <v>1</v>
      </c>
      <c r="AF566" s="38">
        <v>0</v>
      </c>
      <c r="AG566" s="125"/>
      <c r="AI566" s="123"/>
      <c r="AJ566" s="40">
        <f t="shared" si="204"/>
        <v>5.7</v>
      </c>
      <c r="AK566" s="40"/>
      <c r="AL566" s="40"/>
      <c r="AM566" s="40">
        <f t="shared" si="213"/>
        <v>0.47</v>
      </c>
      <c r="AN566" s="39">
        <f t="shared" si="211"/>
        <v>3.1</v>
      </c>
      <c r="AO566" s="204"/>
      <c r="AP566" s="204">
        <f t="shared" si="205"/>
        <v>8.2456140350877186E-2</v>
      </c>
      <c r="AQ566" s="45"/>
      <c r="AR566" s="45"/>
      <c r="AS566" s="115"/>
      <c r="AT566" s="115"/>
      <c r="AU566" s="115">
        <f t="shared" si="214"/>
        <v>1</v>
      </c>
      <c r="AV566" s="115">
        <f t="shared" si="215"/>
        <v>0</v>
      </c>
      <c r="AY566" s="115"/>
      <c r="AZ566" s="115"/>
      <c r="BA566" s="43">
        <v>32</v>
      </c>
      <c r="BB566" s="43" t="s">
        <v>2013</v>
      </c>
      <c r="BC566" s="48" t="s">
        <v>1403</v>
      </c>
      <c r="BE566" s="37" t="s">
        <v>2345</v>
      </c>
      <c r="BG566" s="43">
        <v>344</v>
      </c>
      <c r="BH566" s="43" t="s">
        <v>2636</v>
      </c>
      <c r="BJ566" s="43" t="s">
        <v>1388</v>
      </c>
      <c r="BK566" s="43" t="s">
        <v>573</v>
      </c>
      <c r="BP566" s="48" t="s">
        <v>1406</v>
      </c>
      <c r="BQ566" s="43" t="s">
        <v>2637</v>
      </c>
      <c r="BR566" s="43" t="s">
        <v>822</v>
      </c>
      <c r="BS566" s="43" t="s">
        <v>558</v>
      </c>
      <c r="BT566" s="43" t="s">
        <v>1990</v>
      </c>
      <c r="BU566" s="43"/>
      <c r="BV566" s="43"/>
      <c r="BW566" s="243">
        <v>37667</v>
      </c>
      <c r="BX566" s="243"/>
      <c r="BY566" s="48" t="s">
        <v>450</v>
      </c>
      <c r="BZ566" s="43">
        <v>0.47</v>
      </c>
      <c r="CA566" s="43" t="s">
        <v>1396</v>
      </c>
      <c r="CD566" s="124" t="s">
        <v>1397</v>
      </c>
      <c r="CE566" s="43">
        <v>5918</v>
      </c>
      <c r="CF566" s="43" t="s">
        <v>1990</v>
      </c>
      <c r="CG566" s="251">
        <v>37667</v>
      </c>
      <c r="CH566" s="126"/>
      <c r="CK566" s="39" t="s">
        <v>451</v>
      </c>
      <c r="CL566" s="43">
        <v>5.7</v>
      </c>
      <c r="CM566" s="43" t="s">
        <v>1396</v>
      </c>
      <c r="CP566" s="43" t="s">
        <v>1397</v>
      </c>
      <c r="CQ566" s="43">
        <v>1670</v>
      </c>
      <c r="DR566" s="38"/>
    </row>
    <row r="567" spans="1:122" s="39" customFormat="1" hidden="1" x14ac:dyDescent="0.2">
      <c r="A567" s="44" t="str">
        <f t="shared" si="206"/>
        <v>Endicott</v>
      </c>
      <c r="B567" s="44" t="str">
        <f t="shared" si="200"/>
        <v>1,1,2-Trichloro-1,2,2-trifluoroethane</v>
      </c>
      <c r="C567" s="38" t="s">
        <v>2587</v>
      </c>
      <c r="D567" s="38" t="str">
        <f t="shared" si="199"/>
        <v>LS</v>
      </c>
      <c r="E567" s="44" t="s">
        <v>372</v>
      </c>
      <c r="F567" s="155" t="str">
        <f t="shared" si="212"/>
        <v>Residential 032</v>
      </c>
      <c r="G567" s="44" t="str">
        <f t="shared" si="207"/>
        <v>residential</v>
      </c>
      <c r="H567" s="44" t="str">
        <f t="shared" si="208"/>
        <v>Basement</v>
      </c>
      <c r="I567" s="38"/>
      <c r="J567" s="38"/>
      <c r="K567" s="38"/>
      <c r="L567" s="44"/>
      <c r="M567" s="38" t="str">
        <f t="shared" si="201"/>
        <v>Y</v>
      </c>
      <c r="N567" s="38" t="str">
        <f t="shared" si="209"/>
        <v>n</v>
      </c>
      <c r="O567" s="38" t="s">
        <v>541</v>
      </c>
      <c r="P567" s="114" t="s">
        <v>1453</v>
      </c>
      <c r="Q567" s="114"/>
      <c r="R567" s="114"/>
      <c r="S567" s="114"/>
      <c r="T567" s="114"/>
      <c r="U567" s="114"/>
      <c r="V567" s="114"/>
      <c r="W567" s="114"/>
      <c r="X567" s="114"/>
      <c r="Y567" s="38" t="str">
        <f t="shared" si="202"/>
        <v>Y</v>
      </c>
      <c r="Z567" s="38" t="str">
        <f t="shared" si="210"/>
        <v>n</v>
      </c>
      <c r="AA567" s="38" t="s">
        <v>541</v>
      </c>
      <c r="AC567" s="59">
        <v>0.6</v>
      </c>
      <c r="AD567" s="204">
        <v>1.0833333333333335</v>
      </c>
      <c r="AE567" s="38">
        <v>1</v>
      </c>
      <c r="AF567" s="38">
        <v>0</v>
      </c>
      <c r="AG567" s="125"/>
      <c r="AI567" s="123"/>
      <c r="AJ567" s="40">
        <f t="shared" si="204"/>
        <v>0.6</v>
      </c>
      <c r="AK567" s="40"/>
      <c r="AL567" s="40"/>
      <c r="AM567" s="40">
        <f t="shared" si="213"/>
        <v>0.65</v>
      </c>
      <c r="AN567" s="39">
        <f t="shared" si="211"/>
        <v>1.8</v>
      </c>
      <c r="AO567" s="204"/>
      <c r="AP567" s="204">
        <f t="shared" si="205"/>
        <v>1.0833333333333335</v>
      </c>
      <c r="AQ567" s="45"/>
      <c r="AR567" s="45"/>
      <c r="AS567" s="115"/>
      <c r="AT567" s="115"/>
      <c r="AU567" s="115">
        <f t="shared" si="214"/>
        <v>1</v>
      </c>
      <c r="AV567" s="115">
        <f t="shared" si="215"/>
        <v>0</v>
      </c>
      <c r="AY567" s="115"/>
      <c r="AZ567" s="115"/>
      <c r="BA567" s="43">
        <v>32</v>
      </c>
      <c r="BB567" s="43" t="s">
        <v>2013</v>
      </c>
      <c r="BC567" s="48" t="s">
        <v>1403</v>
      </c>
      <c r="BE567" s="37" t="s">
        <v>2345</v>
      </c>
      <c r="BG567" s="43">
        <v>344</v>
      </c>
      <c r="BH567" s="43" t="s">
        <v>2636</v>
      </c>
      <c r="BJ567" s="43" t="s">
        <v>1388</v>
      </c>
      <c r="BK567" s="43" t="s">
        <v>573</v>
      </c>
      <c r="BP567" s="48" t="s">
        <v>1406</v>
      </c>
      <c r="BQ567" s="43" t="s">
        <v>2637</v>
      </c>
      <c r="BR567" s="43" t="s">
        <v>822</v>
      </c>
      <c r="BS567" s="43" t="s">
        <v>1132</v>
      </c>
      <c r="BT567" s="43" t="s">
        <v>1990</v>
      </c>
      <c r="BU567" s="43"/>
      <c r="BV567" s="43"/>
      <c r="BW567" s="243">
        <v>37667</v>
      </c>
      <c r="BX567" s="243"/>
      <c r="BY567" s="48" t="s">
        <v>451</v>
      </c>
      <c r="BZ567" s="43">
        <v>0.65</v>
      </c>
      <c r="CA567" s="43" t="s">
        <v>1396</v>
      </c>
      <c r="CD567" s="124" t="s">
        <v>1397</v>
      </c>
      <c r="CE567" s="43">
        <v>5923</v>
      </c>
      <c r="CF567" s="43" t="s">
        <v>1990</v>
      </c>
      <c r="CG567" s="251">
        <v>37667</v>
      </c>
      <c r="CH567" s="126"/>
      <c r="CK567" s="39" t="s">
        <v>451</v>
      </c>
      <c r="CL567" s="43">
        <v>0.6</v>
      </c>
      <c r="CM567" s="43" t="s">
        <v>1396</v>
      </c>
      <c r="CP567" s="43" t="s">
        <v>1397</v>
      </c>
      <c r="CQ567" s="43">
        <v>1756</v>
      </c>
      <c r="DR567" s="38"/>
    </row>
    <row r="568" spans="1:122" s="39" customFormat="1" hidden="1" x14ac:dyDescent="0.2">
      <c r="A568" s="44" t="str">
        <f t="shared" si="206"/>
        <v>Endicott</v>
      </c>
      <c r="B568" s="44" t="str">
        <f t="shared" si="200"/>
        <v>1,1,1-Trichloroethane</v>
      </c>
      <c r="C568" s="38" t="s">
        <v>2587</v>
      </c>
      <c r="D568" s="38" t="str">
        <f t="shared" si="199"/>
        <v>LS</v>
      </c>
      <c r="E568" s="44" t="s">
        <v>372</v>
      </c>
      <c r="F568" s="155" t="str">
        <f t="shared" si="212"/>
        <v>Residential 033</v>
      </c>
      <c r="G568" s="44" t="str">
        <f t="shared" si="207"/>
        <v>residential</v>
      </c>
      <c r="H568" s="44" t="str">
        <f t="shared" si="208"/>
        <v>Basement</v>
      </c>
      <c r="I568" s="38"/>
      <c r="J568" s="38"/>
      <c r="K568" s="38"/>
      <c r="L568" s="44"/>
      <c r="M568" s="38" t="str">
        <f t="shared" si="201"/>
        <v>Y</v>
      </c>
      <c r="N568" s="38" t="str">
        <f t="shared" si="209"/>
        <v>n</v>
      </c>
      <c r="O568" s="38" t="str">
        <f>IF(AJ568="","",IF(M568="N","n","Y"))</f>
        <v>Y</v>
      </c>
      <c r="P568" s="44"/>
      <c r="Q568" s="44"/>
      <c r="R568" s="44"/>
      <c r="S568" s="44"/>
      <c r="T568" s="44"/>
      <c r="U568" s="44"/>
      <c r="V568" s="44"/>
      <c r="W568" s="44"/>
      <c r="X568" s="44"/>
      <c r="Y568" s="38" t="str">
        <f t="shared" si="202"/>
        <v>Y</v>
      </c>
      <c r="Z568" s="38" t="str">
        <f t="shared" si="210"/>
        <v>n</v>
      </c>
      <c r="AA568" s="38" t="str">
        <f>IF(AM568="","",IF(Y568="N","n","Y"))</f>
        <v>Y</v>
      </c>
      <c r="AC568" s="59">
        <v>0.28000000000000003</v>
      </c>
      <c r="AD568" s="204">
        <v>0.7142857142857143</v>
      </c>
      <c r="AE568" s="38">
        <v>1</v>
      </c>
      <c r="AF568" s="38">
        <v>0</v>
      </c>
      <c r="AG568" s="125"/>
      <c r="AI568" s="123"/>
      <c r="AJ568" s="40">
        <f t="shared" si="204"/>
        <v>0.28000000000000003</v>
      </c>
      <c r="AK568" s="40"/>
      <c r="AL568" s="40"/>
      <c r="AM568" s="40">
        <f t="shared" si="213"/>
        <v>0.2</v>
      </c>
      <c r="AN568" s="39">
        <f t="shared" si="211"/>
        <v>3.1</v>
      </c>
      <c r="AO568" s="204"/>
      <c r="AP568" s="204">
        <f t="shared" si="205"/>
        <v>0.7142857142857143</v>
      </c>
      <c r="AQ568" s="45"/>
      <c r="AR568" s="45"/>
      <c r="AS568" s="115"/>
      <c r="AT568" s="115"/>
      <c r="AU568" s="115">
        <f t="shared" si="214"/>
        <v>1</v>
      </c>
      <c r="AV568" s="115">
        <f t="shared" si="215"/>
        <v>0</v>
      </c>
      <c r="AY568" s="115"/>
      <c r="AZ568" s="115"/>
      <c r="BA568" s="43">
        <v>32</v>
      </c>
      <c r="BB568" s="43" t="s">
        <v>2013</v>
      </c>
      <c r="BC568" s="48" t="s">
        <v>1403</v>
      </c>
      <c r="BE568" s="37" t="s">
        <v>2345</v>
      </c>
      <c r="BG568" s="43">
        <v>345</v>
      </c>
      <c r="BH568" s="43" t="s">
        <v>2638</v>
      </c>
      <c r="BJ568" s="43" t="s">
        <v>1388</v>
      </c>
      <c r="BK568" s="43" t="s">
        <v>573</v>
      </c>
      <c r="BP568" s="48" t="s">
        <v>1406</v>
      </c>
      <c r="BQ568" s="43" t="s">
        <v>2639</v>
      </c>
      <c r="BR568" s="43" t="s">
        <v>825</v>
      </c>
      <c r="BS568" s="43" t="s">
        <v>558</v>
      </c>
      <c r="BT568" s="43" t="s">
        <v>1990</v>
      </c>
      <c r="BU568" s="43"/>
      <c r="BV568" s="43"/>
      <c r="BW568" s="243">
        <v>37670</v>
      </c>
      <c r="BX568" s="243"/>
      <c r="BY568" s="48" t="s">
        <v>451</v>
      </c>
      <c r="BZ568" s="43">
        <v>0.2</v>
      </c>
      <c r="CA568" s="43" t="s">
        <v>1396</v>
      </c>
      <c r="CD568" s="124" t="s">
        <v>1397</v>
      </c>
      <c r="CE568" s="43">
        <v>5951</v>
      </c>
      <c r="CF568" s="43" t="s">
        <v>1990</v>
      </c>
      <c r="CG568" s="251">
        <v>37670</v>
      </c>
      <c r="CH568" s="126"/>
      <c r="CK568" s="39" t="s">
        <v>451</v>
      </c>
      <c r="CL568" s="43">
        <v>0.28000000000000003</v>
      </c>
      <c r="CM568" s="43" t="s">
        <v>1396</v>
      </c>
      <c r="CP568" s="43" t="s">
        <v>1397</v>
      </c>
      <c r="CQ568" s="43">
        <v>1671</v>
      </c>
      <c r="DR568" s="38"/>
    </row>
    <row r="569" spans="1:122" s="39" customFormat="1" hidden="1" x14ac:dyDescent="0.2">
      <c r="A569" s="44" t="str">
        <f t="shared" si="206"/>
        <v>Endicott</v>
      </c>
      <c r="B569" s="44" t="str">
        <f t="shared" si="200"/>
        <v>1,1,2-Trichloro-1,2,2-trifluoroethane</v>
      </c>
      <c r="C569" s="38" t="s">
        <v>2587</v>
      </c>
      <c r="D569" s="38" t="str">
        <f t="shared" si="199"/>
        <v>LS</v>
      </c>
      <c r="E569" s="44" t="s">
        <v>372</v>
      </c>
      <c r="F569" s="155" t="str">
        <f t="shared" si="212"/>
        <v>Residential 033</v>
      </c>
      <c r="G569" s="44" t="str">
        <f t="shared" si="207"/>
        <v>residential</v>
      </c>
      <c r="H569" s="44" t="str">
        <f t="shared" si="208"/>
        <v>Basement</v>
      </c>
      <c r="I569" s="38"/>
      <c r="J569" s="38"/>
      <c r="K569" s="38"/>
      <c r="L569" s="44"/>
      <c r="M569" s="38" t="str">
        <f t="shared" si="201"/>
        <v>Y</v>
      </c>
      <c r="N569" s="38" t="str">
        <f t="shared" si="209"/>
        <v>n</v>
      </c>
      <c r="O569" s="38" t="str">
        <f>IF(AJ569="","",IF(M569="N","n","Y"))</f>
        <v>Y</v>
      </c>
      <c r="P569" s="44"/>
      <c r="Q569" s="44"/>
      <c r="R569" s="44"/>
      <c r="S569" s="44"/>
      <c r="T569" s="44"/>
      <c r="U569" s="44"/>
      <c r="V569" s="44"/>
      <c r="W569" s="44"/>
      <c r="X569" s="44"/>
      <c r="Y569" s="38" t="str">
        <f t="shared" si="202"/>
        <v>Y</v>
      </c>
      <c r="Z569" s="38" t="str">
        <f t="shared" si="210"/>
        <v>n</v>
      </c>
      <c r="AA569" s="38" t="str">
        <f>IF(AM569="","",IF(Y569="N","n","Y"))</f>
        <v>Y</v>
      </c>
      <c r="AC569" s="59">
        <v>0.74</v>
      </c>
      <c r="AD569" s="204">
        <v>0.90540540540540548</v>
      </c>
      <c r="AE569" s="38">
        <v>1</v>
      </c>
      <c r="AF569" s="38">
        <v>0</v>
      </c>
      <c r="AG569" s="125"/>
      <c r="AI569" s="123"/>
      <c r="AJ569" s="40">
        <f t="shared" si="204"/>
        <v>0.74</v>
      </c>
      <c r="AK569" s="40"/>
      <c r="AL569" s="40"/>
      <c r="AM569" s="40">
        <f t="shared" si="213"/>
        <v>0.67</v>
      </c>
      <c r="AN569" s="39">
        <f t="shared" si="211"/>
        <v>1.8</v>
      </c>
      <c r="AO569" s="204"/>
      <c r="AP569" s="204">
        <f t="shared" si="205"/>
        <v>0.90540540540540548</v>
      </c>
      <c r="AQ569" s="45"/>
      <c r="AR569" s="45"/>
      <c r="AS569" s="115"/>
      <c r="AT569" s="115"/>
      <c r="AU569" s="115">
        <f t="shared" si="214"/>
        <v>1</v>
      </c>
      <c r="AV569" s="115">
        <f t="shared" si="215"/>
        <v>0</v>
      </c>
      <c r="AY569" s="115"/>
      <c r="AZ569" s="115"/>
      <c r="BA569" s="43">
        <v>32</v>
      </c>
      <c r="BB569" s="43" t="s">
        <v>2013</v>
      </c>
      <c r="BC569" s="48" t="s">
        <v>1403</v>
      </c>
      <c r="BE569" s="37" t="s">
        <v>2345</v>
      </c>
      <c r="BG569" s="43">
        <v>345</v>
      </c>
      <c r="BH569" s="43" t="s">
        <v>2638</v>
      </c>
      <c r="BJ569" s="43" t="s">
        <v>1388</v>
      </c>
      <c r="BK569" s="43" t="s">
        <v>573</v>
      </c>
      <c r="BP569" s="48" t="s">
        <v>1406</v>
      </c>
      <c r="BQ569" s="43" t="s">
        <v>2639</v>
      </c>
      <c r="BR569" s="43" t="s">
        <v>825</v>
      </c>
      <c r="BS569" s="43" t="s">
        <v>1132</v>
      </c>
      <c r="BT569" s="43" t="s">
        <v>1990</v>
      </c>
      <c r="BU569" s="43"/>
      <c r="BV569" s="43"/>
      <c r="BW569" s="243">
        <v>37670</v>
      </c>
      <c r="BX569" s="243"/>
      <c r="BY569" s="48" t="s">
        <v>451</v>
      </c>
      <c r="BZ569" s="43">
        <v>0.67</v>
      </c>
      <c r="CA569" s="43" t="s">
        <v>1396</v>
      </c>
      <c r="CD569" s="124" t="s">
        <v>1397</v>
      </c>
      <c r="CE569" s="43">
        <v>5956</v>
      </c>
      <c r="CF569" s="43" t="s">
        <v>1990</v>
      </c>
      <c r="CG569" s="251">
        <v>37670</v>
      </c>
      <c r="CH569" s="126"/>
      <c r="CK569" s="39" t="s">
        <v>451</v>
      </c>
      <c r="CL569" s="43">
        <v>0.74</v>
      </c>
      <c r="CM569" s="43" t="s">
        <v>1396</v>
      </c>
      <c r="CP569" s="43" t="s">
        <v>1397</v>
      </c>
      <c r="CQ569" s="43">
        <v>1757</v>
      </c>
      <c r="DR569" s="38"/>
    </row>
    <row r="570" spans="1:122" s="39" customFormat="1" x14ac:dyDescent="0.2">
      <c r="A570" s="44" t="str">
        <f t="shared" si="206"/>
        <v>Endicott</v>
      </c>
      <c r="B570" s="44" t="str">
        <f t="shared" si="200"/>
        <v>1,1,1-Trichloroethane</v>
      </c>
      <c r="C570" s="38" t="s">
        <v>2587</v>
      </c>
      <c r="D570" s="38" t="str">
        <f t="shared" si="199"/>
        <v>LS</v>
      </c>
      <c r="E570" s="44" t="s">
        <v>372</v>
      </c>
      <c r="F570" s="155" t="str">
        <f t="shared" si="212"/>
        <v>Residential 034</v>
      </c>
      <c r="G570" s="44" t="str">
        <f t="shared" si="207"/>
        <v>residential</v>
      </c>
      <c r="H570" s="44" t="str">
        <f t="shared" si="208"/>
        <v>Basement</v>
      </c>
      <c r="I570" s="38"/>
      <c r="J570" s="38"/>
      <c r="K570" s="38"/>
      <c r="L570" s="44"/>
      <c r="M570" s="38" t="str">
        <f t="shared" si="201"/>
        <v>Y</v>
      </c>
      <c r="N570" s="38" t="str">
        <f t="shared" si="209"/>
        <v>Y</v>
      </c>
      <c r="O570" s="38" t="str">
        <f>IF(AJ570="","",IF(M570="N","n","Y"))</f>
        <v>Y</v>
      </c>
      <c r="P570" s="44"/>
      <c r="Q570" s="44"/>
      <c r="R570" s="44"/>
      <c r="S570" s="44"/>
      <c r="T570" s="44"/>
      <c r="U570" s="44"/>
      <c r="V570" s="44"/>
      <c r="W570" s="44"/>
      <c r="X570" s="44"/>
      <c r="Y570" s="38" t="str">
        <f t="shared" si="202"/>
        <v>Y</v>
      </c>
      <c r="Z570" s="38" t="str">
        <f t="shared" si="210"/>
        <v>n</v>
      </c>
      <c r="AA570" s="38" t="str">
        <f>IF(AM570="","",IF(Y570="N","n","Y"))</f>
        <v>Y</v>
      </c>
      <c r="AC570" s="59">
        <v>670</v>
      </c>
      <c r="AD570" s="204">
        <v>1.0746268656716418E-3</v>
      </c>
      <c r="AE570" s="38">
        <v>1</v>
      </c>
      <c r="AF570" s="38">
        <v>0</v>
      </c>
      <c r="AG570" s="125"/>
      <c r="AI570" s="123"/>
      <c r="AJ570" s="40">
        <f t="shared" si="204"/>
        <v>670</v>
      </c>
      <c r="AK570" s="40"/>
      <c r="AL570" s="40"/>
      <c r="AM570" s="40">
        <f t="shared" si="213"/>
        <v>0.72</v>
      </c>
      <c r="AN570" s="39">
        <f t="shared" si="211"/>
        <v>3.1</v>
      </c>
      <c r="AO570" s="204"/>
      <c r="AP570" s="204">
        <f t="shared" si="205"/>
        <v>1.0746268656716418E-3</v>
      </c>
      <c r="AQ570" s="45"/>
      <c r="AR570" s="45"/>
      <c r="AS570" s="115"/>
      <c r="AT570" s="115"/>
      <c r="AU570" s="115">
        <f t="shared" si="214"/>
        <v>1</v>
      </c>
      <c r="AV570" s="115">
        <f t="shared" si="215"/>
        <v>0</v>
      </c>
      <c r="AY570" s="115"/>
      <c r="AZ570" s="115"/>
      <c r="BA570" s="43">
        <v>32</v>
      </c>
      <c r="BB570" s="43" t="s">
        <v>2013</v>
      </c>
      <c r="BC570" s="48" t="s">
        <v>1403</v>
      </c>
      <c r="BE570" s="37" t="s">
        <v>2345</v>
      </c>
      <c r="BG570" s="43">
        <v>346</v>
      </c>
      <c r="BH570" s="43" t="s">
        <v>1016</v>
      </c>
      <c r="BJ570" s="43" t="s">
        <v>1388</v>
      </c>
      <c r="BK570" s="43" t="s">
        <v>573</v>
      </c>
      <c r="BP570" s="48" t="s">
        <v>1406</v>
      </c>
      <c r="BQ570" s="43" t="s">
        <v>1225</v>
      </c>
      <c r="BR570" s="43" t="s">
        <v>822</v>
      </c>
      <c r="BS570" s="43" t="s">
        <v>558</v>
      </c>
      <c r="BT570" s="43" t="s">
        <v>1990</v>
      </c>
      <c r="BU570" s="43"/>
      <c r="BV570" s="43"/>
      <c r="BW570" s="243">
        <v>37671</v>
      </c>
      <c r="BX570" s="243"/>
      <c r="BY570" s="48" t="s">
        <v>451</v>
      </c>
      <c r="BZ570" s="43">
        <v>0.72</v>
      </c>
      <c r="CA570" s="43" t="s">
        <v>1396</v>
      </c>
      <c r="CD570" s="124" t="s">
        <v>1397</v>
      </c>
      <c r="CE570" s="43">
        <v>6039</v>
      </c>
      <c r="CF570" s="43" t="s">
        <v>1990</v>
      </c>
      <c r="CG570" s="251">
        <v>37671</v>
      </c>
      <c r="CH570" s="126"/>
      <c r="CK570" s="39" t="s">
        <v>451</v>
      </c>
      <c r="CL570" s="43">
        <v>670</v>
      </c>
      <c r="CM570" s="43" t="s">
        <v>1396</v>
      </c>
      <c r="CP570" s="43" t="s">
        <v>1397</v>
      </c>
      <c r="CQ570" s="43">
        <v>1673</v>
      </c>
      <c r="DR570" s="38"/>
    </row>
    <row r="571" spans="1:122" s="372" customFormat="1" x14ac:dyDescent="0.2">
      <c r="A571" s="384" t="str">
        <f t="shared" si="206"/>
        <v>Endicott</v>
      </c>
      <c r="B571" s="384" t="str">
        <f t="shared" si="200"/>
        <v>Trichloroethylene</v>
      </c>
      <c r="C571" s="385" t="s">
        <v>2587</v>
      </c>
      <c r="D571" s="385" t="str">
        <f t="shared" si="199"/>
        <v>LS</v>
      </c>
      <c r="E571" s="384" t="s">
        <v>372</v>
      </c>
      <c r="F571" s="386" t="str">
        <f t="shared" si="212"/>
        <v>Residential 034</v>
      </c>
      <c r="G571" s="384" t="str">
        <f t="shared" si="207"/>
        <v>residential</v>
      </c>
      <c r="H571" s="384" t="str">
        <f t="shared" si="208"/>
        <v>Basement</v>
      </c>
      <c r="I571" s="385"/>
      <c r="J571" s="385"/>
      <c r="K571" s="385"/>
      <c r="L571" s="384"/>
      <c r="M571" s="385" t="str">
        <f t="shared" si="201"/>
        <v>Y</v>
      </c>
      <c r="N571" s="385" t="str">
        <f t="shared" si="209"/>
        <v>Y</v>
      </c>
      <c r="O571" s="385" t="str">
        <f>IF(AJ571="","",IF(M571="N","n","Y"))</f>
        <v>Y</v>
      </c>
      <c r="P571" s="384"/>
      <c r="Q571" s="384"/>
      <c r="R571" s="384"/>
      <c r="S571" s="384"/>
      <c r="T571" s="384"/>
      <c r="U571" s="384"/>
      <c r="V571" s="384"/>
      <c r="W571" s="384"/>
      <c r="X571" s="384"/>
      <c r="Y571" s="385" t="str">
        <f t="shared" si="202"/>
        <v>Y</v>
      </c>
      <c r="Z571" s="385" t="str">
        <f t="shared" si="210"/>
        <v>Y</v>
      </c>
      <c r="AA571" s="385" t="str">
        <f>IF(AM571="","",IF(Y571="N","n","Y"))</f>
        <v>Y</v>
      </c>
      <c r="AC571" s="389">
        <v>4100</v>
      </c>
      <c r="AD571" s="390">
        <v>7.3170731707317073E-4</v>
      </c>
      <c r="AE571" s="385">
        <v>1</v>
      </c>
      <c r="AF571" s="385">
        <v>0</v>
      </c>
      <c r="AG571" s="391"/>
      <c r="AI571" s="392"/>
      <c r="AJ571" s="394">
        <f t="shared" si="204"/>
        <v>4100</v>
      </c>
      <c r="AK571" s="394"/>
      <c r="AL571" s="394"/>
      <c r="AM571" s="394">
        <f t="shared" si="213"/>
        <v>3</v>
      </c>
      <c r="AN571" s="372">
        <f t="shared" si="211"/>
        <v>0.5</v>
      </c>
      <c r="AO571" s="390"/>
      <c r="AP571" s="390">
        <f t="shared" si="205"/>
        <v>7.3170731707317073E-4</v>
      </c>
      <c r="AQ571" s="439"/>
      <c r="AR571" s="439"/>
      <c r="AS571" s="396"/>
      <c r="AT571" s="396"/>
      <c r="AU571" s="396">
        <f t="shared" si="214"/>
        <v>1</v>
      </c>
      <c r="AV571" s="396">
        <f t="shared" si="215"/>
        <v>0</v>
      </c>
      <c r="AY571" s="396"/>
      <c r="AZ571" s="396"/>
      <c r="BA571" s="397">
        <v>32</v>
      </c>
      <c r="BB571" s="397" t="s">
        <v>2013</v>
      </c>
      <c r="BC571" s="398" t="s">
        <v>1403</v>
      </c>
      <c r="BE571" s="303" t="s">
        <v>2345</v>
      </c>
      <c r="BG571" s="397">
        <v>346</v>
      </c>
      <c r="BH571" s="397" t="s">
        <v>1016</v>
      </c>
      <c r="BJ571" s="397" t="s">
        <v>1388</v>
      </c>
      <c r="BK571" s="397" t="s">
        <v>573</v>
      </c>
      <c r="BP571" s="398" t="s">
        <v>1406</v>
      </c>
      <c r="BQ571" s="397" t="s">
        <v>1225</v>
      </c>
      <c r="BR571" s="397" t="s">
        <v>822</v>
      </c>
      <c r="BS571" s="397" t="s">
        <v>1393</v>
      </c>
      <c r="BT571" s="397" t="s">
        <v>1990</v>
      </c>
      <c r="BU571" s="397"/>
      <c r="BV571" s="397"/>
      <c r="BW571" s="399">
        <v>37671</v>
      </c>
      <c r="BX571" s="399"/>
      <c r="BY571" s="398" t="s">
        <v>451</v>
      </c>
      <c r="BZ571" s="397">
        <v>3</v>
      </c>
      <c r="CA571" s="397" t="s">
        <v>1396</v>
      </c>
      <c r="CD571" s="400" t="s">
        <v>1397</v>
      </c>
      <c r="CE571" s="397">
        <v>6048</v>
      </c>
      <c r="CF571" s="397" t="s">
        <v>1990</v>
      </c>
      <c r="CG571" s="401">
        <v>37671</v>
      </c>
      <c r="CH571" s="402"/>
      <c r="CK571" s="372" t="s">
        <v>451</v>
      </c>
      <c r="CL571" s="397">
        <v>4100</v>
      </c>
      <c r="CM571" s="397" t="s">
        <v>1396</v>
      </c>
      <c r="CP571" s="397" t="s">
        <v>1397</v>
      </c>
      <c r="CQ571" s="397">
        <v>1582</v>
      </c>
      <c r="DR571" s="385"/>
    </row>
    <row r="572" spans="1:122" s="39" customFormat="1" hidden="1" x14ac:dyDescent="0.2">
      <c r="A572" s="44" t="str">
        <f t="shared" si="206"/>
        <v>Endicott</v>
      </c>
      <c r="B572" s="44" t="str">
        <f t="shared" si="200"/>
        <v>1,1,1-Trichloroethane</v>
      </c>
      <c r="C572" s="38" t="s">
        <v>2587</v>
      </c>
      <c r="D572" s="38" t="str">
        <f t="shared" si="199"/>
        <v>LS</v>
      </c>
      <c r="E572" s="44" t="s">
        <v>372</v>
      </c>
      <c r="F572" s="155" t="str">
        <f t="shared" si="212"/>
        <v>Residential 035</v>
      </c>
      <c r="G572" s="44" t="str">
        <f t="shared" si="207"/>
        <v>residential</v>
      </c>
      <c r="H572" s="44" t="str">
        <f t="shared" si="208"/>
        <v>Basement</v>
      </c>
      <c r="I572" s="38"/>
      <c r="J572" s="38"/>
      <c r="K572" s="38"/>
      <c r="L572" s="44"/>
      <c r="M572" s="38" t="str">
        <f t="shared" si="201"/>
        <v>Y</v>
      </c>
      <c r="N572" s="38" t="str">
        <f t="shared" si="209"/>
        <v>n</v>
      </c>
      <c r="O572" s="38" t="str">
        <f>IF(AJ572="","",IF(M572="N","n","Y"))</f>
        <v>Y</v>
      </c>
      <c r="P572" s="44"/>
      <c r="Q572" s="44"/>
      <c r="R572" s="44"/>
      <c r="S572" s="44"/>
      <c r="T572" s="44"/>
      <c r="U572" s="44"/>
      <c r="V572" s="44"/>
      <c r="W572" s="44"/>
      <c r="X572" s="44"/>
      <c r="Y572" s="38" t="str">
        <f t="shared" si="202"/>
        <v>Y</v>
      </c>
      <c r="Z572" s="38" t="str">
        <f t="shared" si="210"/>
        <v>n</v>
      </c>
      <c r="AA572" s="38" t="str">
        <f>IF(AM572="","",IF(Y572="N","n","Y"))</f>
        <v>Y</v>
      </c>
      <c r="AC572" s="59">
        <v>28</v>
      </c>
      <c r="AD572" s="204">
        <v>8.9285714285714281E-3</v>
      </c>
      <c r="AE572" s="38">
        <v>1</v>
      </c>
      <c r="AF572" s="38">
        <v>0</v>
      </c>
      <c r="AG572" s="125"/>
      <c r="AI572" s="123"/>
      <c r="AJ572" s="40">
        <f t="shared" si="204"/>
        <v>28</v>
      </c>
      <c r="AK572" s="40"/>
      <c r="AL572" s="40"/>
      <c r="AM572" s="40">
        <f t="shared" si="213"/>
        <v>0.25</v>
      </c>
      <c r="AN572" s="39">
        <f t="shared" si="211"/>
        <v>3.1</v>
      </c>
      <c r="AO572" s="204"/>
      <c r="AP572" s="204">
        <f t="shared" si="205"/>
        <v>8.9285714285714281E-3</v>
      </c>
      <c r="AQ572" s="45"/>
      <c r="AR572" s="45"/>
      <c r="AS572" s="115"/>
      <c r="AT572" s="115"/>
      <c r="AU572" s="115">
        <f t="shared" si="214"/>
        <v>1</v>
      </c>
      <c r="AV572" s="115">
        <f t="shared" si="215"/>
        <v>0</v>
      </c>
      <c r="AY572" s="115"/>
      <c r="AZ572" s="115"/>
      <c r="BA572" s="43">
        <v>32</v>
      </c>
      <c r="BB572" s="43" t="s">
        <v>2013</v>
      </c>
      <c r="BC572" s="48" t="s">
        <v>1403</v>
      </c>
      <c r="BE572" s="37" t="s">
        <v>2345</v>
      </c>
      <c r="BG572" s="43">
        <v>347</v>
      </c>
      <c r="BH572" s="43" t="s">
        <v>1226</v>
      </c>
      <c r="BJ572" s="43" t="s">
        <v>1388</v>
      </c>
      <c r="BK572" s="43" t="s">
        <v>573</v>
      </c>
      <c r="BP572" s="48" t="s">
        <v>1406</v>
      </c>
      <c r="BQ572" s="43" t="s">
        <v>1227</v>
      </c>
      <c r="BR572" s="43" t="s">
        <v>822</v>
      </c>
      <c r="BS572" s="43" t="s">
        <v>558</v>
      </c>
      <c r="BT572" s="43" t="s">
        <v>1990</v>
      </c>
      <c r="BU572" s="43"/>
      <c r="BV572" s="43"/>
      <c r="BW572" s="243">
        <v>37671</v>
      </c>
      <c r="BX572" s="243"/>
      <c r="BY572" s="48" t="s">
        <v>451</v>
      </c>
      <c r="BZ572" s="43">
        <v>0.25</v>
      </c>
      <c r="CA572" s="43" t="s">
        <v>1396</v>
      </c>
      <c r="CD572" s="124" t="s">
        <v>1397</v>
      </c>
      <c r="CE572" s="43">
        <v>6083</v>
      </c>
      <c r="CF572" s="43" t="s">
        <v>1990</v>
      </c>
      <c r="CG572" s="251">
        <v>37671</v>
      </c>
      <c r="CH572" s="126"/>
      <c r="CK572" s="39" t="s">
        <v>451</v>
      </c>
      <c r="CL572" s="43">
        <v>28</v>
      </c>
      <c r="CM572" s="43" t="s">
        <v>1396</v>
      </c>
      <c r="CP572" s="43" t="s">
        <v>1397</v>
      </c>
      <c r="CQ572" s="43">
        <v>1674</v>
      </c>
      <c r="DR572" s="38"/>
    </row>
    <row r="573" spans="1:122" s="39" customFormat="1" hidden="1" x14ac:dyDescent="0.2">
      <c r="A573" s="44" t="str">
        <f t="shared" si="206"/>
        <v>Endicott</v>
      </c>
      <c r="B573" s="44" t="str">
        <f t="shared" si="200"/>
        <v>1,1,2-Trichloro-1,2,2-trifluoroethane</v>
      </c>
      <c r="C573" s="38" t="s">
        <v>2587</v>
      </c>
      <c r="D573" s="38" t="str">
        <f t="shared" si="199"/>
        <v>LS</v>
      </c>
      <c r="E573" s="44" t="s">
        <v>372</v>
      </c>
      <c r="F573" s="155" t="str">
        <f t="shared" si="212"/>
        <v>Residential 035</v>
      </c>
      <c r="G573" s="44" t="str">
        <f t="shared" si="207"/>
        <v>residential</v>
      </c>
      <c r="H573" s="44" t="str">
        <f t="shared" si="208"/>
        <v>Basement</v>
      </c>
      <c r="I573" s="38"/>
      <c r="J573" s="38"/>
      <c r="K573" s="38"/>
      <c r="L573" s="44"/>
      <c r="M573" s="38" t="str">
        <f t="shared" si="201"/>
        <v>Y</v>
      </c>
      <c r="N573" s="38" t="str">
        <f t="shared" si="209"/>
        <v>n</v>
      </c>
      <c r="O573" s="38" t="s">
        <v>541</v>
      </c>
      <c r="P573" s="44" t="s">
        <v>1453</v>
      </c>
      <c r="Q573" s="44"/>
      <c r="R573" s="44"/>
      <c r="S573" s="44"/>
      <c r="T573" s="44"/>
      <c r="U573" s="44"/>
      <c r="V573" s="44"/>
      <c r="W573" s="44"/>
      <c r="X573" s="44"/>
      <c r="Y573" s="38" t="str">
        <f t="shared" si="202"/>
        <v>Y</v>
      </c>
      <c r="Z573" s="38" t="str">
        <f t="shared" si="210"/>
        <v>n</v>
      </c>
      <c r="AA573" s="38" t="s">
        <v>541</v>
      </c>
      <c r="AC573" s="59">
        <v>3.4</v>
      </c>
      <c r="AD573" s="204">
        <v>0.19117647058823531</v>
      </c>
      <c r="AE573" s="38">
        <v>1</v>
      </c>
      <c r="AF573" s="38">
        <v>0</v>
      </c>
      <c r="AG573" s="125"/>
      <c r="AI573" s="123"/>
      <c r="AJ573" s="40">
        <f t="shared" si="204"/>
        <v>3.4</v>
      </c>
      <c r="AK573" s="40"/>
      <c r="AL573" s="40"/>
      <c r="AM573" s="40">
        <f t="shared" si="213"/>
        <v>0.65</v>
      </c>
      <c r="AN573" s="39">
        <f t="shared" si="211"/>
        <v>1.8</v>
      </c>
      <c r="AO573" s="204"/>
      <c r="AP573" s="204">
        <f t="shared" si="205"/>
        <v>0.19117647058823531</v>
      </c>
      <c r="AQ573" s="45"/>
      <c r="AR573" s="45"/>
      <c r="AS573" s="115"/>
      <c r="AT573" s="115"/>
      <c r="AU573" s="115">
        <f t="shared" si="214"/>
        <v>1</v>
      </c>
      <c r="AV573" s="115">
        <f t="shared" si="215"/>
        <v>0</v>
      </c>
      <c r="AY573" s="115"/>
      <c r="AZ573" s="115"/>
      <c r="BA573" s="43">
        <v>32</v>
      </c>
      <c r="BB573" s="43" t="s">
        <v>2013</v>
      </c>
      <c r="BC573" s="48" t="s">
        <v>1403</v>
      </c>
      <c r="BE573" s="37" t="s">
        <v>2345</v>
      </c>
      <c r="BG573" s="43">
        <v>347</v>
      </c>
      <c r="BH573" s="43" t="s">
        <v>1226</v>
      </c>
      <c r="BJ573" s="43" t="s">
        <v>1388</v>
      </c>
      <c r="BK573" s="43" t="s">
        <v>573</v>
      </c>
      <c r="BP573" s="48" t="s">
        <v>1406</v>
      </c>
      <c r="BQ573" s="43" t="s">
        <v>1227</v>
      </c>
      <c r="BR573" s="43" t="s">
        <v>822</v>
      </c>
      <c r="BS573" s="43" t="s">
        <v>1132</v>
      </c>
      <c r="BT573" s="43" t="s">
        <v>1990</v>
      </c>
      <c r="BU573" s="43"/>
      <c r="BV573" s="43"/>
      <c r="BW573" s="243">
        <v>37671</v>
      </c>
      <c r="BX573" s="243"/>
      <c r="BY573" s="48" t="s">
        <v>451</v>
      </c>
      <c r="BZ573" s="43">
        <v>0.65</v>
      </c>
      <c r="CA573" s="43" t="s">
        <v>1396</v>
      </c>
      <c r="CD573" s="124" t="s">
        <v>1397</v>
      </c>
      <c r="CE573" s="43">
        <v>6088</v>
      </c>
      <c r="CF573" s="43" t="s">
        <v>1990</v>
      </c>
      <c r="CG573" s="251">
        <v>37671</v>
      </c>
      <c r="CH573" s="126"/>
      <c r="CK573" s="39" t="s">
        <v>451</v>
      </c>
      <c r="CL573" s="43">
        <v>3.4</v>
      </c>
      <c r="CM573" s="43" t="s">
        <v>1396</v>
      </c>
      <c r="CP573" s="43" t="s">
        <v>1397</v>
      </c>
      <c r="CQ573" s="43">
        <v>1759</v>
      </c>
      <c r="DR573" s="38"/>
    </row>
    <row r="574" spans="1:122" s="39" customFormat="1" hidden="1" x14ac:dyDescent="0.2">
      <c r="A574" s="44" t="str">
        <f t="shared" si="206"/>
        <v>Endicott</v>
      </c>
      <c r="B574" s="44" t="str">
        <f t="shared" si="200"/>
        <v>1,1,1-Trichloroethane</v>
      </c>
      <c r="C574" s="38" t="s">
        <v>2587</v>
      </c>
      <c r="D574" s="38" t="str">
        <f t="shared" si="199"/>
        <v>LS</v>
      </c>
      <c r="E574" s="44" t="s">
        <v>372</v>
      </c>
      <c r="F574" s="155" t="str">
        <f t="shared" si="212"/>
        <v>Residential 036</v>
      </c>
      <c r="G574" s="44" t="str">
        <f t="shared" si="207"/>
        <v>residential</v>
      </c>
      <c r="H574" s="44" t="str">
        <f t="shared" si="208"/>
        <v>Basement</v>
      </c>
      <c r="I574" s="38"/>
      <c r="J574" s="38"/>
      <c r="K574" s="38"/>
      <c r="L574" s="44"/>
      <c r="M574" s="38" t="str">
        <f t="shared" si="201"/>
        <v>Y</v>
      </c>
      <c r="N574" s="38" t="str">
        <f t="shared" si="209"/>
        <v>n</v>
      </c>
      <c r="O574" s="38" t="str">
        <f>IF(AJ574="","",IF(M574="N","n","Y"))</f>
        <v>Y</v>
      </c>
      <c r="P574" s="44"/>
      <c r="Q574" s="44"/>
      <c r="R574" s="44"/>
      <c r="S574" s="44"/>
      <c r="T574" s="44"/>
      <c r="U574" s="44"/>
      <c r="V574" s="44"/>
      <c r="W574" s="44"/>
      <c r="X574" s="44"/>
      <c r="Y574" s="38" t="str">
        <f t="shared" si="202"/>
        <v>Y</v>
      </c>
      <c r="Z574" s="38" t="str">
        <f t="shared" si="210"/>
        <v>n</v>
      </c>
      <c r="AA574" s="38" t="str">
        <f>IF(AM574="","",IF(Y574="N","n","Y"))</f>
        <v>Y</v>
      </c>
      <c r="AC574" s="59">
        <v>60</v>
      </c>
      <c r="AD574" s="204">
        <v>1.8333333333333333E-2</v>
      </c>
      <c r="AE574" s="38">
        <v>1</v>
      </c>
      <c r="AF574" s="38">
        <v>0</v>
      </c>
      <c r="AG574" s="125"/>
      <c r="AI574" s="123"/>
      <c r="AJ574" s="40">
        <f t="shared" si="204"/>
        <v>60</v>
      </c>
      <c r="AK574" s="40"/>
      <c r="AL574" s="40"/>
      <c r="AM574" s="40">
        <f t="shared" si="213"/>
        <v>1.1000000000000001</v>
      </c>
      <c r="AN574" s="39">
        <f t="shared" si="211"/>
        <v>3.1</v>
      </c>
      <c r="AO574" s="204"/>
      <c r="AP574" s="204">
        <f t="shared" si="205"/>
        <v>1.8333333333333333E-2</v>
      </c>
      <c r="AQ574" s="45"/>
      <c r="AR574" s="45"/>
      <c r="AS574" s="115"/>
      <c r="AT574" s="115"/>
      <c r="AU574" s="115">
        <f t="shared" si="214"/>
        <v>1</v>
      </c>
      <c r="AV574" s="115">
        <f t="shared" si="215"/>
        <v>0</v>
      </c>
      <c r="AY574" s="115"/>
      <c r="AZ574" s="115"/>
      <c r="BA574" s="43">
        <v>32</v>
      </c>
      <c r="BB574" s="43" t="s">
        <v>2013</v>
      </c>
      <c r="BC574" s="48" t="s">
        <v>1403</v>
      </c>
      <c r="BE574" s="37" t="s">
        <v>2345</v>
      </c>
      <c r="BG574" s="43">
        <v>348</v>
      </c>
      <c r="BH574" s="43" t="s">
        <v>1228</v>
      </c>
      <c r="BJ574" s="43" t="s">
        <v>1388</v>
      </c>
      <c r="BK574" s="43" t="s">
        <v>573</v>
      </c>
      <c r="BP574" s="48" t="s">
        <v>1406</v>
      </c>
      <c r="BQ574" s="43" t="s">
        <v>1229</v>
      </c>
      <c r="BR574" s="43" t="s">
        <v>822</v>
      </c>
      <c r="BS574" s="43" t="s">
        <v>558</v>
      </c>
      <c r="BT574" s="43" t="s">
        <v>1990</v>
      </c>
      <c r="BU574" s="43"/>
      <c r="BV574" s="43"/>
      <c r="BW574" s="243">
        <v>37672</v>
      </c>
      <c r="BX574" s="243"/>
      <c r="BY574" s="48" t="s">
        <v>451</v>
      </c>
      <c r="BZ574" s="43">
        <v>1.1000000000000001</v>
      </c>
      <c r="CA574" s="43" t="s">
        <v>1396</v>
      </c>
      <c r="CD574" s="124" t="s">
        <v>1397</v>
      </c>
      <c r="CE574" s="43">
        <v>6116</v>
      </c>
      <c r="CF574" s="43" t="s">
        <v>1990</v>
      </c>
      <c r="CG574" s="251">
        <v>37672</v>
      </c>
      <c r="CH574" s="126"/>
      <c r="CK574" s="39" t="s">
        <v>451</v>
      </c>
      <c r="CL574" s="43">
        <v>60</v>
      </c>
      <c r="CM574" s="43" t="s">
        <v>1396</v>
      </c>
      <c r="CP574" s="43" t="s">
        <v>1397</v>
      </c>
      <c r="CQ574" s="43">
        <v>1675</v>
      </c>
      <c r="DR574" s="38"/>
    </row>
    <row r="575" spans="1:122" s="39" customFormat="1" hidden="1" x14ac:dyDescent="0.2">
      <c r="A575" s="44" t="str">
        <f t="shared" si="206"/>
        <v>Endicott</v>
      </c>
      <c r="B575" s="44" t="str">
        <f t="shared" si="200"/>
        <v>1,1,2-Trichloro-1,2,2-trifluoroethane</v>
      </c>
      <c r="C575" s="38" t="s">
        <v>2587</v>
      </c>
      <c r="D575" s="38" t="str">
        <f t="shared" si="199"/>
        <v>LS</v>
      </c>
      <c r="E575" s="44" t="s">
        <v>372</v>
      </c>
      <c r="F575" s="155" t="str">
        <f t="shared" si="212"/>
        <v>Residential 036</v>
      </c>
      <c r="G575" s="44" t="str">
        <f t="shared" si="207"/>
        <v>residential</v>
      </c>
      <c r="H575" s="44" t="str">
        <f t="shared" si="208"/>
        <v>Basement</v>
      </c>
      <c r="I575" s="38"/>
      <c r="J575" s="38"/>
      <c r="K575" s="38"/>
      <c r="L575" s="44"/>
      <c r="M575" s="38" t="str">
        <f t="shared" si="201"/>
        <v>Y</v>
      </c>
      <c r="N575" s="38" t="str">
        <f t="shared" si="209"/>
        <v>n</v>
      </c>
      <c r="O575" s="38" t="s">
        <v>541</v>
      </c>
      <c r="P575" s="44" t="s">
        <v>1453</v>
      </c>
      <c r="Q575" s="44"/>
      <c r="R575" s="44"/>
      <c r="S575" s="44"/>
      <c r="T575" s="44"/>
      <c r="U575" s="44"/>
      <c r="V575" s="44"/>
      <c r="W575" s="44"/>
      <c r="X575" s="44"/>
      <c r="Y575" s="38" t="str">
        <f t="shared" si="202"/>
        <v>Y</v>
      </c>
      <c r="Z575" s="38" t="str">
        <f t="shared" si="210"/>
        <v>n</v>
      </c>
      <c r="AA575" s="38" t="s">
        <v>541</v>
      </c>
      <c r="AC575" s="59">
        <v>5.5</v>
      </c>
      <c r="AD575" s="204">
        <v>0.11636363636363636</v>
      </c>
      <c r="AE575" s="38">
        <v>1</v>
      </c>
      <c r="AF575" s="38">
        <v>0</v>
      </c>
      <c r="AG575" s="125"/>
      <c r="AI575" s="123"/>
      <c r="AJ575" s="40">
        <f t="shared" si="204"/>
        <v>5.5</v>
      </c>
      <c r="AK575" s="40"/>
      <c r="AL575" s="40"/>
      <c r="AM575" s="40">
        <f t="shared" si="213"/>
        <v>0.64</v>
      </c>
      <c r="AN575" s="39">
        <f t="shared" si="211"/>
        <v>1.8</v>
      </c>
      <c r="AO575" s="204"/>
      <c r="AP575" s="204">
        <f t="shared" si="205"/>
        <v>0.11636363636363636</v>
      </c>
      <c r="AQ575" s="45"/>
      <c r="AR575" s="45"/>
      <c r="AS575" s="115"/>
      <c r="AT575" s="115"/>
      <c r="AU575" s="115">
        <f t="shared" si="214"/>
        <v>1</v>
      </c>
      <c r="AV575" s="115">
        <f t="shared" si="215"/>
        <v>0</v>
      </c>
      <c r="AY575" s="115"/>
      <c r="AZ575" s="115"/>
      <c r="BA575" s="43">
        <v>32</v>
      </c>
      <c r="BB575" s="43" t="s">
        <v>2013</v>
      </c>
      <c r="BC575" s="48" t="s">
        <v>1403</v>
      </c>
      <c r="BE575" s="37" t="s">
        <v>2345</v>
      </c>
      <c r="BG575" s="43">
        <v>348</v>
      </c>
      <c r="BH575" s="43" t="s">
        <v>1228</v>
      </c>
      <c r="BJ575" s="43" t="s">
        <v>1388</v>
      </c>
      <c r="BK575" s="43" t="s">
        <v>573</v>
      </c>
      <c r="BP575" s="48" t="s">
        <v>1406</v>
      </c>
      <c r="BQ575" s="43" t="s">
        <v>1229</v>
      </c>
      <c r="BR575" s="43" t="s">
        <v>822</v>
      </c>
      <c r="BS575" s="43" t="s">
        <v>1132</v>
      </c>
      <c r="BT575" s="43" t="s">
        <v>1990</v>
      </c>
      <c r="BU575" s="43"/>
      <c r="BV575" s="43"/>
      <c r="BW575" s="243">
        <v>37672</v>
      </c>
      <c r="BX575" s="243"/>
      <c r="BY575" s="48" t="s">
        <v>451</v>
      </c>
      <c r="BZ575" s="43">
        <v>0.64</v>
      </c>
      <c r="CA575" s="43" t="s">
        <v>1396</v>
      </c>
      <c r="CD575" s="124" t="s">
        <v>1397</v>
      </c>
      <c r="CE575" s="43">
        <v>6121</v>
      </c>
      <c r="CF575" s="43" t="s">
        <v>1990</v>
      </c>
      <c r="CG575" s="251">
        <v>37672</v>
      </c>
      <c r="CH575" s="126"/>
      <c r="CK575" s="39" t="s">
        <v>451</v>
      </c>
      <c r="CL575" s="43">
        <v>5.5</v>
      </c>
      <c r="CM575" s="43" t="s">
        <v>1396</v>
      </c>
      <c r="CP575" s="43" t="s">
        <v>1397</v>
      </c>
      <c r="CQ575" s="43">
        <v>1760</v>
      </c>
      <c r="DR575" s="38"/>
    </row>
    <row r="576" spans="1:122" s="39" customFormat="1" x14ac:dyDescent="0.2">
      <c r="A576" s="44" t="str">
        <f t="shared" si="206"/>
        <v>Endicott</v>
      </c>
      <c r="B576" s="44" t="str">
        <f t="shared" si="200"/>
        <v>Trichloroethylene</v>
      </c>
      <c r="C576" s="38" t="s">
        <v>2587</v>
      </c>
      <c r="D576" s="38" t="str">
        <f t="shared" si="199"/>
        <v>LS</v>
      </c>
      <c r="E576" s="44" t="s">
        <v>372</v>
      </c>
      <c r="F576" s="155" t="str">
        <f t="shared" si="212"/>
        <v>Residential 036</v>
      </c>
      <c r="G576" s="44" t="str">
        <f t="shared" si="207"/>
        <v>residential</v>
      </c>
      <c r="H576" s="44" t="str">
        <f t="shared" si="208"/>
        <v>Basement</v>
      </c>
      <c r="I576" s="38"/>
      <c r="J576" s="38"/>
      <c r="K576" s="38"/>
      <c r="L576" s="44"/>
      <c r="M576" s="38" t="str">
        <f t="shared" si="201"/>
        <v>Y</v>
      </c>
      <c r="N576" s="38" t="str">
        <f t="shared" si="209"/>
        <v>Y</v>
      </c>
      <c r="O576" s="38" t="str">
        <f t="shared" ref="O576:O597" si="216">IF(AJ576="","",IF(M576="N","n","Y"))</f>
        <v>Y</v>
      </c>
      <c r="P576" s="44"/>
      <c r="Q576" s="44"/>
      <c r="R576" s="44"/>
      <c r="S576" s="44"/>
      <c r="T576" s="44"/>
      <c r="U576" s="44"/>
      <c r="V576" s="44"/>
      <c r="W576" s="44"/>
      <c r="X576" s="44"/>
      <c r="Y576" s="38" t="str">
        <f t="shared" si="202"/>
        <v>Y</v>
      </c>
      <c r="Z576" s="38" t="str">
        <f t="shared" si="210"/>
        <v>n</v>
      </c>
      <c r="AA576" s="38" t="str">
        <f t="shared" ref="AA576:AA600" si="217">IF(AM576="","",IF(Y576="N","n","Y"))</f>
        <v>Y</v>
      </c>
      <c r="AC576" s="59">
        <v>180</v>
      </c>
      <c r="AD576" s="204">
        <v>1.9444444444444444E-3</v>
      </c>
      <c r="AE576" s="38">
        <v>1</v>
      </c>
      <c r="AF576" s="38">
        <v>0</v>
      </c>
      <c r="AG576" s="125"/>
      <c r="AI576" s="123"/>
      <c r="AJ576" s="40">
        <f t="shared" si="204"/>
        <v>180</v>
      </c>
      <c r="AK576" s="40"/>
      <c r="AL576" s="40"/>
      <c r="AM576" s="40">
        <f t="shared" si="213"/>
        <v>0.35</v>
      </c>
      <c r="AN576" s="39">
        <f t="shared" si="211"/>
        <v>0.5</v>
      </c>
      <c r="AO576" s="204"/>
      <c r="AP576" s="204">
        <f t="shared" si="205"/>
        <v>1.9444444444444444E-3</v>
      </c>
      <c r="AQ576" s="45"/>
      <c r="AR576" s="45"/>
      <c r="AS576" s="115"/>
      <c r="AT576" s="115"/>
      <c r="AU576" s="115">
        <f t="shared" si="214"/>
        <v>1</v>
      </c>
      <c r="AV576" s="115">
        <f t="shared" si="215"/>
        <v>0</v>
      </c>
      <c r="AY576" s="115"/>
      <c r="AZ576" s="115"/>
      <c r="BA576" s="43">
        <v>32</v>
      </c>
      <c r="BB576" s="43" t="s">
        <v>2013</v>
      </c>
      <c r="BC576" s="48" t="s">
        <v>1403</v>
      </c>
      <c r="BE576" s="37" t="s">
        <v>2345</v>
      </c>
      <c r="BG576" s="43">
        <v>348</v>
      </c>
      <c r="BH576" s="43" t="s">
        <v>1228</v>
      </c>
      <c r="BJ576" s="43" t="s">
        <v>1388</v>
      </c>
      <c r="BK576" s="43" t="s">
        <v>573</v>
      </c>
      <c r="BP576" s="48" t="s">
        <v>1406</v>
      </c>
      <c r="BQ576" s="43" t="s">
        <v>1229</v>
      </c>
      <c r="BR576" s="43" t="s">
        <v>822</v>
      </c>
      <c r="BS576" s="43" t="s">
        <v>1393</v>
      </c>
      <c r="BT576" s="43" t="s">
        <v>1990</v>
      </c>
      <c r="BU576" s="43"/>
      <c r="BV576" s="43"/>
      <c r="BW576" s="243">
        <v>37672</v>
      </c>
      <c r="BX576" s="243"/>
      <c r="BY576" s="48" t="s">
        <v>451</v>
      </c>
      <c r="BZ576" s="43">
        <v>0.35</v>
      </c>
      <c r="CA576" s="43" t="s">
        <v>1396</v>
      </c>
      <c r="CD576" s="124" t="s">
        <v>1397</v>
      </c>
      <c r="CE576" s="43">
        <v>6125</v>
      </c>
      <c r="CF576" s="43" t="s">
        <v>1990</v>
      </c>
      <c r="CG576" s="251">
        <v>37672</v>
      </c>
      <c r="CH576" s="126"/>
      <c r="CK576" s="39" t="s">
        <v>451</v>
      </c>
      <c r="CL576" s="43">
        <v>180</v>
      </c>
      <c r="CM576" s="43" t="s">
        <v>1396</v>
      </c>
      <c r="CP576" s="43" t="s">
        <v>1397</v>
      </c>
      <c r="CQ576" s="43">
        <v>1584</v>
      </c>
      <c r="DR576" s="38"/>
    </row>
    <row r="577" spans="1:122" s="39" customFormat="1" x14ac:dyDescent="0.2">
      <c r="A577" s="44" t="str">
        <f t="shared" si="206"/>
        <v>Endicott</v>
      </c>
      <c r="B577" s="44" t="str">
        <f t="shared" si="200"/>
        <v>1,1,1-Trichloroethane</v>
      </c>
      <c r="C577" s="38" t="s">
        <v>2587</v>
      </c>
      <c r="D577" s="38" t="str">
        <f t="shared" si="199"/>
        <v>LS</v>
      </c>
      <c r="E577" s="44" t="s">
        <v>372</v>
      </c>
      <c r="F577" s="155" t="str">
        <f t="shared" si="212"/>
        <v>Residential 037</v>
      </c>
      <c r="G577" s="44" t="str">
        <f t="shared" si="207"/>
        <v>residential</v>
      </c>
      <c r="H577" s="44" t="str">
        <f t="shared" si="208"/>
        <v>Basement</v>
      </c>
      <c r="I577" s="38"/>
      <c r="J577" s="38"/>
      <c r="K577" s="38"/>
      <c r="L577" s="44"/>
      <c r="M577" s="38" t="str">
        <f t="shared" si="201"/>
        <v>Y</v>
      </c>
      <c r="N577" s="38" t="str">
        <f t="shared" si="209"/>
        <v>Y</v>
      </c>
      <c r="O577" s="38" t="str">
        <f t="shared" si="216"/>
        <v>Y</v>
      </c>
      <c r="P577" s="44"/>
      <c r="Q577" s="44"/>
      <c r="R577" s="44"/>
      <c r="S577" s="44"/>
      <c r="T577" s="44"/>
      <c r="U577" s="44"/>
      <c r="V577" s="44"/>
      <c r="W577" s="44"/>
      <c r="X577" s="44"/>
      <c r="Y577" s="38" t="str">
        <f t="shared" si="202"/>
        <v>Y</v>
      </c>
      <c r="Z577" s="38" t="str">
        <f t="shared" si="210"/>
        <v>n</v>
      </c>
      <c r="AA577" s="38" t="str">
        <f t="shared" si="217"/>
        <v>Y</v>
      </c>
      <c r="AC577" s="59">
        <v>260</v>
      </c>
      <c r="AD577" s="204">
        <v>5.7692307692307696E-3</v>
      </c>
      <c r="AE577" s="38">
        <v>1</v>
      </c>
      <c r="AF577" s="38">
        <v>0</v>
      </c>
      <c r="AG577" s="125"/>
      <c r="AI577" s="123"/>
      <c r="AJ577" s="40">
        <f t="shared" si="204"/>
        <v>260</v>
      </c>
      <c r="AK577" s="40"/>
      <c r="AL577" s="40"/>
      <c r="AM577" s="40">
        <f t="shared" si="213"/>
        <v>1.5</v>
      </c>
      <c r="AN577" s="39">
        <f t="shared" si="211"/>
        <v>3.1</v>
      </c>
      <c r="AO577" s="204"/>
      <c r="AP577" s="204">
        <f t="shared" si="205"/>
        <v>5.7692307692307696E-3</v>
      </c>
      <c r="AQ577" s="45"/>
      <c r="AR577" s="45"/>
      <c r="AS577" s="115"/>
      <c r="AT577" s="115"/>
      <c r="AU577" s="115">
        <f t="shared" si="214"/>
        <v>1</v>
      </c>
      <c r="AV577" s="115">
        <f t="shared" si="215"/>
        <v>0</v>
      </c>
      <c r="AY577" s="115"/>
      <c r="AZ577" s="115"/>
      <c r="BA577" s="43">
        <v>32</v>
      </c>
      <c r="BB577" s="43" t="s">
        <v>2013</v>
      </c>
      <c r="BC577" s="48" t="s">
        <v>1403</v>
      </c>
      <c r="BE577" s="37" t="s">
        <v>2345</v>
      </c>
      <c r="BG577" s="43">
        <v>349</v>
      </c>
      <c r="BH577" s="43" t="s">
        <v>1230</v>
      </c>
      <c r="BJ577" s="43" t="s">
        <v>1388</v>
      </c>
      <c r="BK577" s="43" t="s">
        <v>573</v>
      </c>
      <c r="BP577" s="48" t="s">
        <v>1406</v>
      </c>
      <c r="BQ577" s="43" t="s">
        <v>1231</v>
      </c>
      <c r="BR577" s="43" t="s">
        <v>822</v>
      </c>
      <c r="BS577" s="43" t="s">
        <v>558</v>
      </c>
      <c r="BT577" s="43" t="s">
        <v>1990</v>
      </c>
      <c r="BU577" s="43"/>
      <c r="BV577" s="43"/>
      <c r="BW577" s="243">
        <v>37664</v>
      </c>
      <c r="BX577" s="243"/>
      <c r="BY577" s="48" t="s">
        <v>451</v>
      </c>
      <c r="BZ577" s="43">
        <v>1.5</v>
      </c>
      <c r="CA577" s="43" t="s">
        <v>1396</v>
      </c>
      <c r="CD577" s="124" t="s">
        <v>1397</v>
      </c>
      <c r="CE577" s="43">
        <v>6149</v>
      </c>
      <c r="CF577" s="43" t="s">
        <v>1990</v>
      </c>
      <c r="CG577" s="251">
        <v>37664</v>
      </c>
      <c r="CH577" s="126"/>
      <c r="CK577" s="39" t="s">
        <v>451</v>
      </c>
      <c r="CL577" s="43">
        <v>260</v>
      </c>
      <c r="CM577" s="43" t="s">
        <v>1396</v>
      </c>
      <c r="CP577" s="43" t="s">
        <v>1397</v>
      </c>
      <c r="CQ577" s="43">
        <v>1676</v>
      </c>
      <c r="DR577" s="38"/>
    </row>
    <row r="578" spans="1:122" s="372" customFormat="1" hidden="1" x14ac:dyDescent="0.2">
      <c r="A578" s="384" t="str">
        <f t="shared" si="206"/>
        <v>Endicott</v>
      </c>
      <c r="B578" s="384" t="str">
        <f t="shared" si="200"/>
        <v>1,1-Dichloroethylene</v>
      </c>
      <c r="C578" s="385" t="s">
        <v>2587</v>
      </c>
      <c r="D578" s="385" t="str">
        <f t="shared" si="199"/>
        <v>LS</v>
      </c>
      <c r="E578" s="384" t="s">
        <v>372</v>
      </c>
      <c r="F578" s="386" t="str">
        <f t="shared" si="212"/>
        <v>Residential 037</v>
      </c>
      <c r="G578" s="384" t="str">
        <f t="shared" si="207"/>
        <v>residential</v>
      </c>
      <c r="H578" s="384" t="str">
        <f t="shared" si="208"/>
        <v>Basement</v>
      </c>
      <c r="I578" s="385"/>
      <c r="J578" s="385"/>
      <c r="K578" s="385"/>
      <c r="L578" s="384"/>
      <c r="M578" s="385" t="str">
        <f t="shared" si="201"/>
        <v>Y</v>
      </c>
      <c r="N578" s="385" t="str">
        <f t="shared" si="209"/>
        <v>n</v>
      </c>
      <c r="O578" s="385" t="str">
        <f t="shared" si="216"/>
        <v>Y</v>
      </c>
      <c r="P578" s="384"/>
      <c r="Q578" s="384"/>
      <c r="R578" s="384"/>
      <c r="S578" s="384"/>
      <c r="T578" s="384"/>
      <c r="U578" s="384"/>
      <c r="V578" s="384"/>
      <c r="W578" s="384"/>
      <c r="X578" s="384"/>
      <c r="Y578" s="385" t="str">
        <f t="shared" si="202"/>
        <v>Y</v>
      </c>
      <c r="Z578" s="385" t="str">
        <f t="shared" si="210"/>
        <v>n</v>
      </c>
      <c r="AA578" s="385" t="str">
        <f t="shared" si="217"/>
        <v>Y</v>
      </c>
      <c r="AC578" s="389">
        <v>31</v>
      </c>
      <c r="AD578" s="390">
        <v>3.2258064516129032E-3</v>
      </c>
      <c r="AE578" s="385">
        <v>1</v>
      </c>
      <c r="AF578" s="385">
        <v>0</v>
      </c>
      <c r="AG578" s="391"/>
      <c r="AI578" s="392"/>
      <c r="AJ578" s="394">
        <f t="shared" si="204"/>
        <v>31</v>
      </c>
      <c r="AK578" s="394"/>
      <c r="AL578" s="394"/>
      <c r="AM578" s="394">
        <f t="shared" si="213"/>
        <v>0.1</v>
      </c>
      <c r="AN578" s="372">
        <f t="shared" si="211"/>
        <v>0.8</v>
      </c>
      <c r="AO578" s="390"/>
      <c r="AP578" s="390">
        <f t="shared" si="205"/>
        <v>3.2258064516129032E-3</v>
      </c>
      <c r="AQ578" s="439"/>
      <c r="AR578" s="439"/>
      <c r="AS578" s="396"/>
      <c r="AT578" s="396"/>
      <c r="AU578" s="396">
        <f t="shared" si="214"/>
        <v>1</v>
      </c>
      <c r="AV578" s="396">
        <f t="shared" si="215"/>
        <v>0</v>
      </c>
      <c r="AY578" s="396"/>
      <c r="AZ578" s="396"/>
      <c r="BA578" s="397">
        <v>32</v>
      </c>
      <c r="BB578" s="397" t="s">
        <v>2013</v>
      </c>
      <c r="BC578" s="398" t="s">
        <v>1403</v>
      </c>
      <c r="BE578" s="303" t="s">
        <v>2345</v>
      </c>
      <c r="BG578" s="397">
        <v>349</v>
      </c>
      <c r="BH578" s="397" t="s">
        <v>1230</v>
      </c>
      <c r="BJ578" s="397" t="s">
        <v>1388</v>
      </c>
      <c r="BK578" s="397" t="s">
        <v>573</v>
      </c>
      <c r="BP578" s="398" t="s">
        <v>1406</v>
      </c>
      <c r="BQ578" s="397" t="s">
        <v>1231</v>
      </c>
      <c r="BR578" s="397" t="s">
        <v>822</v>
      </c>
      <c r="BS578" s="397" t="s">
        <v>538</v>
      </c>
      <c r="BT578" s="397" t="s">
        <v>1990</v>
      </c>
      <c r="BU578" s="397"/>
      <c r="BV578" s="397"/>
      <c r="BW578" s="399">
        <v>37664</v>
      </c>
      <c r="BX578" s="399"/>
      <c r="BY578" s="398" t="s">
        <v>451</v>
      </c>
      <c r="BZ578" s="397">
        <v>0.1</v>
      </c>
      <c r="CA578" s="397" t="s">
        <v>1396</v>
      </c>
      <c r="CD578" s="400" t="s">
        <v>1397</v>
      </c>
      <c r="CE578" s="397">
        <v>6151</v>
      </c>
      <c r="CF578" s="397" t="s">
        <v>1990</v>
      </c>
      <c r="CG578" s="401">
        <v>37664</v>
      </c>
      <c r="CH578" s="402"/>
      <c r="CK578" s="372" t="s">
        <v>451</v>
      </c>
      <c r="CL578" s="397">
        <v>31</v>
      </c>
      <c r="CM578" s="397" t="s">
        <v>1396</v>
      </c>
      <c r="CP578" s="397" t="s">
        <v>1397</v>
      </c>
      <c r="CQ578" s="397">
        <v>1710</v>
      </c>
      <c r="DR578" s="385"/>
    </row>
    <row r="579" spans="1:122" s="372" customFormat="1" x14ac:dyDescent="0.2">
      <c r="A579" s="384" t="str">
        <f t="shared" si="206"/>
        <v>Endicott</v>
      </c>
      <c r="B579" s="384" t="str">
        <f t="shared" si="200"/>
        <v>cis-1,2-Dichloroethylene</v>
      </c>
      <c r="C579" s="385" t="s">
        <v>2587</v>
      </c>
      <c r="D579" s="385" t="str">
        <f t="shared" si="199"/>
        <v>LS</v>
      </c>
      <c r="E579" s="384" t="s">
        <v>372</v>
      </c>
      <c r="F579" s="386" t="str">
        <f t="shared" si="212"/>
        <v>Residential 037</v>
      </c>
      <c r="G579" s="384" t="str">
        <f t="shared" si="207"/>
        <v>residential</v>
      </c>
      <c r="H579" s="384" t="str">
        <f t="shared" si="208"/>
        <v>Basement</v>
      </c>
      <c r="I579" s="385"/>
      <c r="J579" s="385"/>
      <c r="K579" s="385"/>
      <c r="L579" s="384"/>
      <c r="M579" s="385" t="str">
        <f t="shared" si="201"/>
        <v>Y</v>
      </c>
      <c r="N579" s="385" t="str">
        <f t="shared" si="209"/>
        <v>Y</v>
      </c>
      <c r="O579" s="385" t="str">
        <f t="shared" si="216"/>
        <v>Y</v>
      </c>
      <c r="P579" s="384"/>
      <c r="Q579" s="384"/>
      <c r="R579" s="384"/>
      <c r="S579" s="384"/>
      <c r="T579" s="384"/>
      <c r="U579" s="384"/>
      <c r="V579" s="384"/>
      <c r="W579" s="384"/>
      <c r="X579" s="384"/>
      <c r="Y579" s="385" t="str">
        <f t="shared" si="202"/>
        <v>Y</v>
      </c>
      <c r="Z579" s="385" t="str">
        <f t="shared" si="210"/>
        <v>Y</v>
      </c>
      <c r="AA579" s="385" t="str">
        <f t="shared" si="217"/>
        <v>Y</v>
      </c>
      <c r="AC579" s="389">
        <v>27</v>
      </c>
      <c r="AD579" s="390">
        <v>3.0370370370370367E-2</v>
      </c>
      <c r="AE579" s="385">
        <v>1</v>
      </c>
      <c r="AF579" s="385">
        <v>0</v>
      </c>
      <c r="AG579" s="391"/>
      <c r="AI579" s="392"/>
      <c r="AJ579" s="394">
        <f t="shared" si="204"/>
        <v>27</v>
      </c>
      <c r="AK579" s="394"/>
      <c r="AL579" s="394"/>
      <c r="AM579" s="394">
        <f t="shared" si="213"/>
        <v>0.82</v>
      </c>
      <c r="AN579" s="372" t="str">
        <f t="shared" si="211"/>
        <v/>
      </c>
      <c r="AO579" s="390"/>
      <c r="AP579" s="390">
        <f t="shared" si="205"/>
        <v>3.0370370370370367E-2</v>
      </c>
      <c r="AQ579" s="439"/>
      <c r="AR579" s="439"/>
      <c r="AS579" s="396"/>
      <c r="AT579" s="396"/>
      <c r="AU579" s="396">
        <f t="shared" si="214"/>
        <v>1</v>
      </c>
      <c r="AV579" s="396">
        <f t="shared" si="215"/>
        <v>0</v>
      </c>
      <c r="AY579" s="396"/>
      <c r="AZ579" s="396"/>
      <c r="BA579" s="397">
        <v>32</v>
      </c>
      <c r="BB579" s="397" t="s">
        <v>2013</v>
      </c>
      <c r="BC579" s="398" t="s">
        <v>1403</v>
      </c>
      <c r="BE579" s="303" t="s">
        <v>2345</v>
      </c>
      <c r="BG579" s="397">
        <v>349</v>
      </c>
      <c r="BH579" s="397" t="s">
        <v>1230</v>
      </c>
      <c r="BJ579" s="397" t="s">
        <v>1388</v>
      </c>
      <c r="BK579" s="397" t="s">
        <v>573</v>
      </c>
      <c r="BP579" s="398" t="s">
        <v>1406</v>
      </c>
      <c r="BQ579" s="397" t="s">
        <v>1231</v>
      </c>
      <c r="BR579" s="397" t="s">
        <v>822</v>
      </c>
      <c r="BS579" s="397" t="s">
        <v>1400</v>
      </c>
      <c r="BT579" s="397" t="s">
        <v>1990</v>
      </c>
      <c r="BU579" s="397"/>
      <c r="BV579" s="397"/>
      <c r="BW579" s="399">
        <v>37664</v>
      </c>
      <c r="BX579" s="399"/>
      <c r="BY579" s="398" t="s">
        <v>451</v>
      </c>
      <c r="BZ579" s="397">
        <v>0.82</v>
      </c>
      <c r="CA579" s="397" t="s">
        <v>1396</v>
      </c>
      <c r="CD579" s="400" t="s">
        <v>1397</v>
      </c>
      <c r="CE579" s="397">
        <v>6152</v>
      </c>
      <c r="CF579" s="397" t="s">
        <v>1990</v>
      </c>
      <c r="CG579" s="401">
        <v>37664</v>
      </c>
      <c r="CH579" s="402"/>
      <c r="CK579" s="372" t="s">
        <v>451</v>
      </c>
      <c r="CL579" s="397">
        <v>27</v>
      </c>
      <c r="CM579" s="397" t="s">
        <v>1396</v>
      </c>
      <c r="CP579" s="397" t="s">
        <v>1397</v>
      </c>
      <c r="CQ579" s="397">
        <v>1625</v>
      </c>
      <c r="DR579" s="385"/>
    </row>
    <row r="580" spans="1:122" s="372" customFormat="1" x14ac:dyDescent="0.2">
      <c r="A580" s="384" t="str">
        <f t="shared" si="206"/>
        <v>Endicott</v>
      </c>
      <c r="B580" s="384" t="str">
        <f t="shared" si="200"/>
        <v>Trichloroethylene</v>
      </c>
      <c r="C580" s="385" t="s">
        <v>2587</v>
      </c>
      <c r="D580" s="385" t="str">
        <f t="shared" si="199"/>
        <v>LS</v>
      </c>
      <c r="E580" s="384" t="s">
        <v>372</v>
      </c>
      <c r="F580" s="386" t="str">
        <f t="shared" si="212"/>
        <v>Residential 037</v>
      </c>
      <c r="G580" s="384" t="str">
        <f t="shared" si="207"/>
        <v>residential</v>
      </c>
      <c r="H580" s="384" t="str">
        <f t="shared" si="208"/>
        <v>Basement</v>
      </c>
      <c r="I580" s="385"/>
      <c r="J580" s="385"/>
      <c r="K580" s="385"/>
      <c r="L580" s="384"/>
      <c r="M580" s="385" t="str">
        <f t="shared" si="201"/>
        <v>Y</v>
      </c>
      <c r="N580" s="385" t="str">
        <f t="shared" si="209"/>
        <v>Y</v>
      </c>
      <c r="O580" s="385" t="str">
        <f t="shared" si="216"/>
        <v>Y</v>
      </c>
      <c r="P580" s="384"/>
      <c r="Q580" s="384"/>
      <c r="R580" s="384"/>
      <c r="S580" s="384"/>
      <c r="T580" s="384"/>
      <c r="U580" s="384"/>
      <c r="V580" s="384"/>
      <c r="W580" s="384"/>
      <c r="X580" s="384"/>
      <c r="Y580" s="385" t="str">
        <f t="shared" si="202"/>
        <v>Y</v>
      </c>
      <c r="Z580" s="385" t="str">
        <f t="shared" si="210"/>
        <v>Y</v>
      </c>
      <c r="AA580" s="385" t="str">
        <f t="shared" si="217"/>
        <v>Y</v>
      </c>
      <c r="AC580" s="389">
        <v>1500</v>
      </c>
      <c r="AD580" s="390">
        <v>3.0000000000000001E-3</v>
      </c>
      <c r="AE580" s="385">
        <v>1</v>
      </c>
      <c r="AF580" s="385">
        <v>0</v>
      </c>
      <c r="AG580" s="391"/>
      <c r="AI580" s="392"/>
      <c r="AJ580" s="394">
        <f t="shared" si="204"/>
        <v>1500</v>
      </c>
      <c r="AK580" s="394"/>
      <c r="AL580" s="394"/>
      <c r="AM580" s="394">
        <f t="shared" si="213"/>
        <v>4.5</v>
      </c>
      <c r="AN580" s="372">
        <f t="shared" si="211"/>
        <v>0.5</v>
      </c>
      <c r="AO580" s="390"/>
      <c r="AP580" s="390">
        <f t="shared" si="205"/>
        <v>3.0000000000000001E-3</v>
      </c>
      <c r="AQ580" s="439"/>
      <c r="AR580" s="439"/>
      <c r="AS580" s="396"/>
      <c r="AT580" s="396"/>
      <c r="AU580" s="396">
        <f t="shared" si="214"/>
        <v>1</v>
      </c>
      <c r="AV580" s="396">
        <f t="shared" si="215"/>
        <v>0</v>
      </c>
      <c r="AY580" s="396"/>
      <c r="AZ580" s="396"/>
      <c r="BA580" s="397">
        <v>32</v>
      </c>
      <c r="BB580" s="397" t="s">
        <v>2013</v>
      </c>
      <c r="BC580" s="398" t="s">
        <v>1403</v>
      </c>
      <c r="BE580" s="303" t="s">
        <v>2345</v>
      </c>
      <c r="BG580" s="397">
        <v>349</v>
      </c>
      <c r="BH580" s="397" t="s">
        <v>1230</v>
      </c>
      <c r="BJ580" s="397" t="s">
        <v>1388</v>
      </c>
      <c r="BK580" s="397" t="s">
        <v>573</v>
      </c>
      <c r="BP580" s="398" t="s">
        <v>1406</v>
      </c>
      <c r="BQ580" s="397" t="s">
        <v>1231</v>
      </c>
      <c r="BR580" s="397" t="s">
        <v>822</v>
      </c>
      <c r="BS580" s="397" t="s">
        <v>1393</v>
      </c>
      <c r="BT580" s="397" t="s">
        <v>1990</v>
      </c>
      <c r="BU580" s="397"/>
      <c r="BV580" s="397"/>
      <c r="BW580" s="399">
        <v>37664</v>
      </c>
      <c r="BX580" s="399"/>
      <c r="BY580" s="398" t="s">
        <v>451</v>
      </c>
      <c r="BZ580" s="397">
        <v>4.5</v>
      </c>
      <c r="CA580" s="397" t="s">
        <v>1396</v>
      </c>
      <c r="CD580" s="400" t="s">
        <v>1397</v>
      </c>
      <c r="CE580" s="397">
        <v>6158</v>
      </c>
      <c r="CF580" s="397" t="s">
        <v>1990</v>
      </c>
      <c r="CG580" s="401">
        <v>37664</v>
      </c>
      <c r="CH580" s="402"/>
      <c r="CK580" s="372" t="s">
        <v>451</v>
      </c>
      <c r="CL580" s="397">
        <v>1500</v>
      </c>
      <c r="CM580" s="397" t="s">
        <v>1396</v>
      </c>
      <c r="CP580" s="397" t="s">
        <v>1397</v>
      </c>
      <c r="CQ580" s="397">
        <v>1585</v>
      </c>
      <c r="DR580" s="385"/>
    </row>
    <row r="581" spans="1:122" s="39" customFormat="1" x14ac:dyDescent="0.2">
      <c r="A581" s="44" t="str">
        <f t="shared" si="206"/>
        <v>Endicott</v>
      </c>
      <c r="B581" s="44" t="str">
        <f t="shared" si="200"/>
        <v>1,1,1-Trichloroethane</v>
      </c>
      <c r="C581" s="38" t="s">
        <v>2587</v>
      </c>
      <c r="D581" s="38" t="str">
        <f t="shared" si="199"/>
        <v>LS</v>
      </c>
      <c r="E581" s="44" t="s">
        <v>372</v>
      </c>
      <c r="F581" s="155" t="str">
        <f t="shared" si="212"/>
        <v>Residential 038</v>
      </c>
      <c r="G581" s="44" t="str">
        <f t="shared" si="207"/>
        <v>residential</v>
      </c>
      <c r="H581" s="44" t="str">
        <f t="shared" si="208"/>
        <v>Basement</v>
      </c>
      <c r="I581" s="38"/>
      <c r="J581" s="38"/>
      <c r="K581" s="38"/>
      <c r="L581" s="44"/>
      <c r="M581" s="38" t="str">
        <f t="shared" si="201"/>
        <v>Y</v>
      </c>
      <c r="N581" s="38" t="str">
        <f t="shared" si="209"/>
        <v>Y</v>
      </c>
      <c r="O581" s="38" t="str">
        <f t="shared" si="216"/>
        <v>Y</v>
      </c>
      <c r="P581" s="44"/>
      <c r="Q581" s="44"/>
      <c r="R581" s="44"/>
      <c r="S581" s="44"/>
      <c r="T581" s="44"/>
      <c r="U581" s="44"/>
      <c r="V581" s="44"/>
      <c r="W581" s="44"/>
      <c r="X581" s="44"/>
      <c r="Y581" s="38" t="str">
        <f t="shared" si="202"/>
        <v>Y</v>
      </c>
      <c r="Z581" s="38" t="str">
        <f t="shared" si="210"/>
        <v>n</v>
      </c>
      <c r="AA581" s="38" t="str">
        <f t="shared" si="217"/>
        <v>Y</v>
      </c>
      <c r="AC581" s="59">
        <v>290</v>
      </c>
      <c r="AD581" s="204">
        <v>8.6206896551724137E-3</v>
      </c>
      <c r="AE581" s="38">
        <v>1</v>
      </c>
      <c r="AF581" s="38">
        <v>0</v>
      </c>
      <c r="AG581" s="125"/>
      <c r="AI581" s="123"/>
      <c r="AJ581" s="40">
        <f t="shared" si="204"/>
        <v>290</v>
      </c>
      <c r="AK581" s="40"/>
      <c r="AL581" s="40"/>
      <c r="AM581" s="40">
        <f t="shared" si="213"/>
        <v>2.5</v>
      </c>
      <c r="AN581" s="39">
        <f t="shared" si="211"/>
        <v>3.1</v>
      </c>
      <c r="AO581" s="204"/>
      <c r="AP581" s="204">
        <f t="shared" si="205"/>
        <v>8.6206896551724137E-3</v>
      </c>
      <c r="AQ581" s="45"/>
      <c r="AR581" s="45"/>
      <c r="AS581" s="115"/>
      <c r="AT581" s="115"/>
      <c r="AU581" s="115">
        <f t="shared" si="214"/>
        <v>1</v>
      </c>
      <c r="AV581" s="115">
        <f t="shared" si="215"/>
        <v>0</v>
      </c>
      <c r="AY581" s="115"/>
      <c r="AZ581" s="115"/>
      <c r="BA581" s="43">
        <v>32</v>
      </c>
      <c r="BB581" s="43" t="s">
        <v>2013</v>
      </c>
      <c r="BC581" s="48" t="s">
        <v>1403</v>
      </c>
      <c r="BE581" s="37" t="s">
        <v>2345</v>
      </c>
      <c r="BG581" s="43">
        <v>350</v>
      </c>
      <c r="BH581" s="43" t="s">
        <v>659</v>
      </c>
      <c r="BJ581" s="43" t="s">
        <v>1388</v>
      </c>
      <c r="BK581" s="43" t="s">
        <v>573</v>
      </c>
      <c r="BP581" s="48" t="s">
        <v>1406</v>
      </c>
      <c r="BR581" s="43" t="s">
        <v>822</v>
      </c>
      <c r="BS581" s="43" t="s">
        <v>558</v>
      </c>
      <c r="BT581" s="43" t="s">
        <v>1990</v>
      </c>
      <c r="BU581" s="43"/>
      <c r="BV581" s="43"/>
      <c r="BW581" s="243">
        <v>37668</v>
      </c>
      <c r="BX581" s="243"/>
      <c r="BY581" s="48" t="s">
        <v>450</v>
      </c>
      <c r="BZ581" s="43">
        <v>2.5</v>
      </c>
      <c r="CA581" s="43" t="s">
        <v>1396</v>
      </c>
      <c r="CD581" s="124" t="s">
        <v>1397</v>
      </c>
      <c r="CE581" s="43">
        <v>6193</v>
      </c>
      <c r="CF581" s="43" t="s">
        <v>1990</v>
      </c>
      <c r="CG581" s="251">
        <v>37668</v>
      </c>
      <c r="CH581" s="126"/>
      <c r="CK581" s="39" t="s">
        <v>451</v>
      </c>
      <c r="CL581" s="43">
        <v>290</v>
      </c>
      <c r="CM581" s="43" t="s">
        <v>1396</v>
      </c>
      <c r="CP581" s="43" t="s">
        <v>1397</v>
      </c>
      <c r="CQ581" s="43">
        <v>1677</v>
      </c>
      <c r="DR581" s="38"/>
    </row>
    <row r="582" spans="1:122" s="372" customFormat="1" hidden="1" x14ac:dyDescent="0.2">
      <c r="A582" s="384" t="str">
        <f t="shared" si="206"/>
        <v>Endicott</v>
      </c>
      <c r="B582" s="384" t="str">
        <f t="shared" si="200"/>
        <v>1,1-Dichloroethylene</v>
      </c>
      <c r="C582" s="385" t="s">
        <v>2587</v>
      </c>
      <c r="D582" s="385" t="str">
        <f t="shared" si="199"/>
        <v>LS</v>
      </c>
      <c r="E582" s="384" t="s">
        <v>372</v>
      </c>
      <c r="F582" s="386" t="str">
        <f t="shared" si="212"/>
        <v>Residential 038</v>
      </c>
      <c r="G582" s="384" t="str">
        <f t="shared" si="207"/>
        <v>residential</v>
      </c>
      <c r="H582" s="384" t="str">
        <f t="shared" si="208"/>
        <v>Basement</v>
      </c>
      <c r="I582" s="385"/>
      <c r="J582" s="385"/>
      <c r="K582" s="385"/>
      <c r="L582" s="384"/>
      <c r="M582" s="385" t="str">
        <f t="shared" si="201"/>
        <v>Y</v>
      </c>
      <c r="N582" s="385" t="str">
        <f t="shared" si="209"/>
        <v>n</v>
      </c>
      <c r="O582" s="385" t="str">
        <f t="shared" si="216"/>
        <v>Y</v>
      </c>
      <c r="P582" s="384"/>
      <c r="Q582" s="384"/>
      <c r="R582" s="384"/>
      <c r="S582" s="384"/>
      <c r="T582" s="384"/>
      <c r="U582" s="384"/>
      <c r="V582" s="384"/>
      <c r="W582" s="384"/>
      <c r="X582" s="384"/>
      <c r="Y582" s="385" t="str">
        <f t="shared" si="202"/>
        <v>Y</v>
      </c>
      <c r="Z582" s="385" t="str">
        <f t="shared" si="210"/>
        <v>n</v>
      </c>
      <c r="AA582" s="385" t="str">
        <f t="shared" si="217"/>
        <v>Y</v>
      </c>
      <c r="AC582" s="389">
        <v>20</v>
      </c>
      <c r="AD582" s="390">
        <v>5.4999999999999997E-3</v>
      </c>
      <c r="AE582" s="385">
        <v>1</v>
      </c>
      <c r="AF582" s="385">
        <v>0</v>
      </c>
      <c r="AG582" s="391"/>
      <c r="AI582" s="392"/>
      <c r="AJ582" s="394">
        <f t="shared" si="204"/>
        <v>20</v>
      </c>
      <c r="AK582" s="394"/>
      <c r="AL582" s="394"/>
      <c r="AM582" s="394">
        <f t="shared" si="213"/>
        <v>0.11</v>
      </c>
      <c r="AN582" s="372">
        <f t="shared" si="211"/>
        <v>0.8</v>
      </c>
      <c r="AO582" s="390"/>
      <c r="AP582" s="390">
        <f t="shared" si="205"/>
        <v>5.4999999999999997E-3</v>
      </c>
      <c r="AQ582" s="439"/>
      <c r="AR582" s="439"/>
      <c r="AS582" s="396"/>
      <c r="AT582" s="396"/>
      <c r="AU582" s="396">
        <f t="shared" si="214"/>
        <v>1</v>
      </c>
      <c r="AV582" s="396">
        <f t="shared" si="215"/>
        <v>0</v>
      </c>
      <c r="AY582" s="396"/>
      <c r="AZ582" s="396"/>
      <c r="BA582" s="397">
        <v>32</v>
      </c>
      <c r="BB582" s="397" t="s">
        <v>2013</v>
      </c>
      <c r="BC582" s="398" t="s">
        <v>1403</v>
      </c>
      <c r="BE582" s="303" t="s">
        <v>2345</v>
      </c>
      <c r="BG582" s="397">
        <v>350</v>
      </c>
      <c r="BH582" s="397" t="s">
        <v>659</v>
      </c>
      <c r="BJ582" s="397" t="s">
        <v>1388</v>
      </c>
      <c r="BK582" s="397" t="s">
        <v>573</v>
      </c>
      <c r="BP582" s="398" t="s">
        <v>1406</v>
      </c>
      <c r="BR582" s="397" t="s">
        <v>822</v>
      </c>
      <c r="BS582" s="397" t="s">
        <v>538</v>
      </c>
      <c r="BT582" s="397" t="s">
        <v>1990</v>
      </c>
      <c r="BU582" s="397"/>
      <c r="BV582" s="397"/>
      <c r="BW582" s="399">
        <v>37668</v>
      </c>
      <c r="BX582" s="399"/>
      <c r="BY582" s="398" t="s">
        <v>451</v>
      </c>
      <c r="BZ582" s="397">
        <v>0.11</v>
      </c>
      <c r="CA582" s="397" t="s">
        <v>1396</v>
      </c>
      <c r="CD582" s="400" t="s">
        <v>1397</v>
      </c>
      <c r="CE582" s="397">
        <v>6195</v>
      </c>
      <c r="CF582" s="397" t="s">
        <v>1990</v>
      </c>
      <c r="CG582" s="401">
        <v>37668</v>
      </c>
      <c r="CH582" s="402"/>
      <c r="CK582" s="372" t="s">
        <v>451</v>
      </c>
      <c r="CL582" s="397">
        <v>20</v>
      </c>
      <c r="CM582" s="397" t="s">
        <v>1396</v>
      </c>
      <c r="CP582" s="397" t="s">
        <v>1397</v>
      </c>
      <c r="CQ582" s="397">
        <v>1711</v>
      </c>
      <c r="DR582" s="385"/>
    </row>
    <row r="583" spans="1:122" s="372" customFormat="1" x14ac:dyDescent="0.2">
      <c r="A583" s="384" t="str">
        <f t="shared" si="206"/>
        <v>Endicott</v>
      </c>
      <c r="B583" s="384" t="str">
        <f t="shared" si="200"/>
        <v>cis-1,2-Dichloroethylene</v>
      </c>
      <c r="C583" s="385" t="s">
        <v>2587</v>
      </c>
      <c r="D583" s="385" t="str">
        <f t="shared" si="199"/>
        <v>LS</v>
      </c>
      <c r="E583" s="384" t="s">
        <v>372</v>
      </c>
      <c r="F583" s="386" t="str">
        <f t="shared" si="212"/>
        <v>Residential 038</v>
      </c>
      <c r="G583" s="384" t="str">
        <f t="shared" si="207"/>
        <v>residential</v>
      </c>
      <c r="H583" s="384" t="str">
        <f t="shared" si="208"/>
        <v>Basement</v>
      </c>
      <c r="I583" s="385"/>
      <c r="J583" s="385"/>
      <c r="K583" s="385"/>
      <c r="L583" s="384"/>
      <c r="M583" s="385" t="str">
        <f t="shared" si="201"/>
        <v>Y</v>
      </c>
      <c r="N583" s="385" t="str">
        <f t="shared" si="209"/>
        <v>Y</v>
      </c>
      <c r="O583" s="385" t="str">
        <f t="shared" si="216"/>
        <v>Y</v>
      </c>
      <c r="P583" s="384"/>
      <c r="Q583" s="384"/>
      <c r="R583" s="384"/>
      <c r="S583" s="384"/>
      <c r="T583" s="384"/>
      <c r="U583" s="384"/>
      <c r="V583" s="384"/>
      <c r="W583" s="384"/>
      <c r="X583" s="384"/>
      <c r="Y583" s="385" t="str">
        <f t="shared" si="202"/>
        <v>Y</v>
      </c>
      <c r="Z583" s="385" t="str">
        <f t="shared" si="210"/>
        <v>Y</v>
      </c>
      <c r="AA583" s="385" t="str">
        <f t="shared" si="217"/>
        <v>Y</v>
      </c>
      <c r="AC583" s="389">
        <v>38</v>
      </c>
      <c r="AD583" s="390">
        <v>8.1578947368421053E-3</v>
      </c>
      <c r="AE583" s="385">
        <v>1</v>
      </c>
      <c r="AF583" s="385">
        <v>0</v>
      </c>
      <c r="AG583" s="391"/>
      <c r="AI583" s="392"/>
      <c r="AJ583" s="394">
        <f t="shared" si="204"/>
        <v>38</v>
      </c>
      <c r="AK583" s="394"/>
      <c r="AL583" s="394"/>
      <c r="AM583" s="394">
        <f t="shared" si="213"/>
        <v>0.31</v>
      </c>
      <c r="AN583" s="372" t="str">
        <f t="shared" si="211"/>
        <v/>
      </c>
      <c r="AO583" s="390"/>
      <c r="AP583" s="390">
        <f t="shared" si="205"/>
        <v>8.1578947368421053E-3</v>
      </c>
      <c r="AQ583" s="439"/>
      <c r="AR583" s="439"/>
      <c r="AS583" s="396"/>
      <c r="AT583" s="396"/>
      <c r="AU583" s="396">
        <f t="shared" si="214"/>
        <v>1</v>
      </c>
      <c r="AV583" s="396">
        <f t="shared" si="215"/>
        <v>0</v>
      </c>
      <c r="AY583" s="396"/>
      <c r="AZ583" s="396"/>
      <c r="BA583" s="397">
        <v>32</v>
      </c>
      <c r="BB583" s="397" t="s">
        <v>2013</v>
      </c>
      <c r="BC583" s="398" t="s">
        <v>1403</v>
      </c>
      <c r="BE583" s="303" t="s">
        <v>2345</v>
      </c>
      <c r="BG583" s="397">
        <v>350</v>
      </c>
      <c r="BH583" s="397" t="s">
        <v>659</v>
      </c>
      <c r="BJ583" s="397" t="s">
        <v>1388</v>
      </c>
      <c r="BK583" s="397" t="s">
        <v>573</v>
      </c>
      <c r="BP583" s="398" t="s">
        <v>1406</v>
      </c>
      <c r="BR583" s="397" t="s">
        <v>822</v>
      </c>
      <c r="BS583" s="397" t="s">
        <v>1400</v>
      </c>
      <c r="BT583" s="397" t="s">
        <v>1990</v>
      </c>
      <c r="BU583" s="397"/>
      <c r="BV583" s="397"/>
      <c r="BW583" s="399">
        <v>37668</v>
      </c>
      <c r="BX583" s="399"/>
      <c r="BY583" s="398" t="s">
        <v>451</v>
      </c>
      <c r="BZ583" s="397">
        <v>0.31</v>
      </c>
      <c r="CA583" s="397" t="s">
        <v>1396</v>
      </c>
      <c r="CD583" s="400" t="s">
        <v>1397</v>
      </c>
      <c r="CE583" s="397">
        <v>6196</v>
      </c>
      <c r="CF583" s="397" t="s">
        <v>1990</v>
      </c>
      <c r="CG583" s="401">
        <v>37668</v>
      </c>
      <c r="CH583" s="402"/>
      <c r="CK583" s="372" t="s">
        <v>451</v>
      </c>
      <c r="CL583" s="397">
        <v>38</v>
      </c>
      <c r="CM583" s="397" t="s">
        <v>1396</v>
      </c>
      <c r="CP583" s="397" t="s">
        <v>1397</v>
      </c>
      <c r="CQ583" s="397">
        <v>1626</v>
      </c>
      <c r="DR583" s="385"/>
    </row>
    <row r="584" spans="1:122" s="39" customFormat="1" hidden="1" x14ac:dyDescent="0.2">
      <c r="A584" s="44" t="str">
        <f t="shared" si="206"/>
        <v>Endicott</v>
      </c>
      <c r="B584" s="44" t="str">
        <f t="shared" si="200"/>
        <v>Tetrachloroethylene</v>
      </c>
      <c r="C584" s="38" t="s">
        <v>2587</v>
      </c>
      <c r="D584" s="38" t="str">
        <f t="shared" si="199"/>
        <v>LS</v>
      </c>
      <c r="E584" s="44" t="s">
        <v>372</v>
      </c>
      <c r="F584" s="155" t="str">
        <f t="shared" si="212"/>
        <v>Residential 038</v>
      </c>
      <c r="G584" s="44" t="str">
        <f t="shared" si="207"/>
        <v>residential</v>
      </c>
      <c r="H584" s="44" t="str">
        <f t="shared" si="208"/>
        <v>Basement</v>
      </c>
      <c r="I584" s="38"/>
      <c r="J584" s="38"/>
      <c r="K584" s="38"/>
      <c r="L584" s="44"/>
      <c r="M584" s="38" t="str">
        <f t="shared" si="201"/>
        <v>Y</v>
      </c>
      <c r="N584" s="38" t="str">
        <f t="shared" si="209"/>
        <v>n</v>
      </c>
      <c r="O584" s="38" t="str">
        <f t="shared" si="216"/>
        <v>Y</v>
      </c>
      <c r="P584" s="44"/>
      <c r="Q584" s="44"/>
      <c r="R584" s="44"/>
      <c r="S584" s="44"/>
      <c r="T584" s="44"/>
      <c r="U584" s="44"/>
      <c r="V584" s="44"/>
      <c r="W584" s="44"/>
      <c r="X584" s="44"/>
      <c r="Y584" s="38" t="str">
        <f t="shared" si="202"/>
        <v>Y</v>
      </c>
      <c r="Z584" s="38" t="str">
        <f t="shared" si="210"/>
        <v>n</v>
      </c>
      <c r="AA584" s="38" t="str">
        <f t="shared" si="217"/>
        <v>Y</v>
      </c>
      <c r="AC584" s="59">
        <v>100</v>
      </c>
      <c r="AD584" s="204">
        <v>2.1000000000000001E-2</v>
      </c>
      <c r="AE584" s="38">
        <v>1</v>
      </c>
      <c r="AF584" s="38">
        <v>0</v>
      </c>
      <c r="AG584" s="125"/>
      <c r="AI584" s="123"/>
      <c r="AJ584" s="40">
        <f t="shared" si="204"/>
        <v>100</v>
      </c>
      <c r="AK584" s="40"/>
      <c r="AL584" s="40"/>
      <c r="AM584" s="40">
        <f t="shared" si="213"/>
        <v>2.1</v>
      </c>
      <c r="AN584" s="39">
        <f t="shared" si="211"/>
        <v>3.8</v>
      </c>
      <c r="AO584" s="204"/>
      <c r="AP584" s="204">
        <f t="shared" si="205"/>
        <v>2.1000000000000001E-2</v>
      </c>
      <c r="AQ584" s="45"/>
      <c r="AR584" s="45"/>
      <c r="AS584" s="115"/>
      <c r="AT584" s="115"/>
      <c r="AU584" s="115">
        <f t="shared" si="214"/>
        <v>1</v>
      </c>
      <c r="AV584" s="115">
        <f t="shared" si="215"/>
        <v>0</v>
      </c>
      <c r="AY584" s="115"/>
      <c r="AZ584" s="115"/>
      <c r="BA584" s="43">
        <v>32</v>
      </c>
      <c r="BB584" s="43" t="s">
        <v>2013</v>
      </c>
      <c r="BC584" s="48" t="s">
        <v>1403</v>
      </c>
      <c r="BE584" s="37" t="s">
        <v>2345</v>
      </c>
      <c r="BG584" s="43">
        <v>350</v>
      </c>
      <c r="BH584" s="43" t="s">
        <v>659</v>
      </c>
      <c r="BJ584" s="43" t="s">
        <v>1388</v>
      </c>
      <c r="BK584" s="43" t="s">
        <v>573</v>
      </c>
      <c r="BP584" s="48" t="s">
        <v>1406</v>
      </c>
      <c r="BR584" s="43" t="s">
        <v>822</v>
      </c>
      <c r="BS584" s="43" t="s">
        <v>2057</v>
      </c>
      <c r="BT584" s="43" t="s">
        <v>1990</v>
      </c>
      <c r="BU584" s="43"/>
      <c r="BV584" s="43"/>
      <c r="BW584" s="243">
        <v>37668</v>
      </c>
      <c r="BX584" s="243"/>
      <c r="BY584" s="48" t="s">
        <v>451</v>
      </c>
      <c r="BZ584" s="43">
        <v>2.1</v>
      </c>
      <c r="CA584" s="43" t="s">
        <v>1396</v>
      </c>
      <c r="CD584" s="124" t="s">
        <v>1397</v>
      </c>
      <c r="CE584" s="43">
        <v>6200</v>
      </c>
      <c r="CF584" s="43" t="s">
        <v>1990</v>
      </c>
      <c r="CG584" s="251">
        <v>37668</v>
      </c>
      <c r="CH584" s="126"/>
      <c r="CK584" s="39" t="s">
        <v>451</v>
      </c>
      <c r="CL584" s="43">
        <v>100</v>
      </c>
      <c r="CM584" s="43" t="s">
        <v>1396</v>
      </c>
      <c r="CP584" s="43" t="s">
        <v>1397</v>
      </c>
      <c r="CQ584" s="43">
        <v>1533</v>
      </c>
      <c r="DR584" s="38"/>
    </row>
    <row r="585" spans="1:122" s="372" customFormat="1" x14ac:dyDescent="0.2">
      <c r="A585" s="384" t="str">
        <f t="shared" si="206"/>
        <v>Endicott</v>
      </c>
      <c r="B585" s="384" t="str">
        <f t="shared" si="200"/>
        <v>Trichloroethylene</v>
      </c>
      <c r="C585" s="385" t="s">
        <v>2587</v>
      </c>
      <c r="D585" s="385" t="str">
        <f t="shared" si="199"/>
        <v>LS</v>
      </c>
      <c r="E585" s="384" t="s">
        <v>372</v>
      </c>
      <c r="F585" s="386" t="str">
        <f t="shared" si="212"/>
        <v>Residential 038</v>
      </c>
      <c r="G585" s="384" t="str">
        <f t="shared" si="207"/>
        <v>residential</v>
      </c>
      <c r="H585" s="384" t="str">
        <f t="shared" si="208"/>
        <v>Basement</v>
      </c>
      <c r="I585" s="385"/>
      <c r="J585" s="385"/>
      <c r="K585" s="385"/>
      <c r="L585" s="384"/>
      <c r="M585" s="385" t="str">
        <f t="shared" si="201"/>
        <v>Y</v>
      </c>
      <c r="N585" s="385" t="str">
        <f t="shared" si="209"/>
        <v>Y</v>
      </c>
      <c r="O585" s="385" t="str">
        <f t="shared" si="216"/>
        <v>Y</v>
      </c>
      <c r="P585" s="384"/>
      <c r="Q585" s="384"/>
      <c r="R585" s="384"/>
      <c r="S585" s="384"/>
      <c r="T585" s="384"/>
      <c r="U585" s="384"/>
      <c r="V585" s="384"/>
      <c r="W585" s="384"/>
      <c r="X585" s="384"/>
      <c r="Y585" s="385" t="str">
        <f t="shared" si="202"/>
        <v>Y</v>
      </c>
      <c r="Z585" s="385" t="str">
        <f t="shared" si="210"/>
        <v>Y</v>
      </c>
      <c r="AA585" s="385" t="str">
        <f t="shared" si="217"/>
        <v>Y</v>
      </c>
      <c r="AC585" s="389">
        <v>1900</v>
      </c>
      <c r="AD585" s="390">
        <v>5.7894736842105266E-3</v>
      </c>
      <c r="AE585" s="385">
        <v>1</v>
      </c>
      <c r="AF585" s="385">
        <v>0</v>
      </c>
      <c r="AG585" s="391"/>
      <c r="AI585" s="392"/>
      <c r="AJ585" s="394">
        <f t="shared" si="204"/>
        <v>1900</v>
      </c>
      <c r="AK585" s="394"/>
      <c r="AL585" s="394"/>
      <c r="AM585" s="394">
        <f t="shared" si="213"/>
        <v>11</v>
      </c>
      <c r="AN585" s="372">
        <f t="shared" si="211"/>
        <v>0.5</v>
      </c>
      <c r="AO585" s="390"/>
      <c r="AP585" s="390">
        <f t="shared" si="205"/>
        <v>5.7894736842105266E-3</v>
      </c>
      <c r="AQ585" s="439"/>
      <c r="AR585" s="439"/>
      <c r="AS585" s="396"/>
      <c r="AT585" s="396"/>
      <c r="AU585" s="396">
        <f t="shared" si="214"/>
        <v>1</v>
      </c>
      <c r="AV585" s="396">
        <f t="shared" si="215"/>
        <v>0</v>
      </c>
      <c r="AY585" s="396"/>
      <c r="AZ585" s="396"/>
      <c r="BA585" s="397">
        <v>32</v>
      </c>
      <c r="BB585" s="397" t="s">
        <v>2013</v>
      </c>
      <c r="BC585" s="398" t="s">
        <v>1403</v>
      </c>
      <c r="BE585" s="303" t="s">
        <v>2345</v>
      </c>
      <c r="BG585" s="397">
        <v>350</v>
      </c>
      <c r="BH585" s="397" t="s">
        <v>659</v>
      </c>
      <c r="BJ585" s="397" t="s">
        <v>1388</v>
      </c>
      <c r="BK585" s="397" t="s">
        <v>573</v>
      </c>
      <c r="BP585" s="398" t="s">
        <v>1406</v>
      </c>
      <c r="BR585" s="397" t="s">
        <v>822</v>
      </c>
      <c r="BS585" s="397" t="s">
        <v>1393</v>
      </c>
      <c r="BT585" s="397" t="s">
        <v>1990</v>
      </c>
      <c r="BU585" s="397"/>
      <c r="BV585" s="397"/>
      <c r="BW585" s="399">
        <v>37668</v>
      </c>
      <c r="BX585" s="399"/>
      <c r="BY585" s="398" t="s">
        <v>450</v>
      </c>
      <c r="BZ585" s="397">
        <v>11</v>
      </c>
      <c r="CA585" s="397" t="s">
        <v>1396</v>
      </c>
      <c r="CD585" s="400" t="s">
        <v>1397</v>
      </c>
      <c r="CE585" s="397">
        <v>6202</v>
      </c>
      <c r="CF585" s="397" t="s">
        <v>1990</v>
      </c>
      <c r="CG585" s="401">
        <v>37668</v>
      </c>
      <c r="CH585" s="402"/>
      <c r="CK585" s="372" t="s">
        <v>451</v>
      </c>
      <c r="CL585" s="397">
        <v>1900</v>
      </c>
      <c r="CM585" s="397" t="s">
        <v>1396</v>
      </c>
      <c r="CP585" s="397" t="s">
        <v>1397</v>
      </c>
      <c r="CQ585" s="397">
        <v>1586</v>
      </c>
      <c r="DR585" s="385"/>
    </row>
    <row r="586" spans="1:122" s="39" customFormat="1" x14ac:dyDescent="0.2">
      <c r="A586" s="44" t="str">
        <f t="shared" si="206"/>
        <v>Endicott</v>
      </c>
      <c r="B586" s="44" t="str">
        <f t="shared" si="200"/>
        <v>1,1,1-Trichloroethane</v>
      </c>
      <c r="C586" s="38" t="s">
        <v>2587</v>
      </c>
      <c r="D586" s="38" t="str">
        <f t="shared" si="199"/>
        <v>LS</v>
      </c>
      <c r="E586" s="44" t="s">
        <v>372</v>
      </c>
      <c r="F586" s="155" t="str">
        <f t="shared" si="212"/>
        <v>Residential 039</v>
      </c>
      <c r="G586" s="44" t="str">
        <f t="shared" si="207"/>
        <v>residential</v>
      </c>
      <c r="H586" s="44" t="str">
        <f t="shared" si="208"/>
        <v>Basement</v>
      </c>
      <c r="I586" s="38"/>
      <c r="J586" s="38"/>
      <c r="K586" s="38"/>
      <c r="L586" s="44"/>
      <c r="M586" s="38" t="str">
        <f t="shared" si="201"/>
        <v>Y</v>
      </c>
      <c r="N586" s="38" t="str">
        <f t="shared" si="209"/>
        <v>Y</v>
      </c>
      <c r="O586" s="38" t="str">
        <f t="shared" si="216"/>
        <v>Y</v>
      </c>
      <c r="P586" s="44"/>
      <c r="Q586" s="44"/>
      <c r="R586" s="44"/>
      <c r="S586" s="44"/>
      <c r="T586" s="44"/>
      <c r="U586" s="44"/>
      <c r="V586" s="44"/>
      <c r="W586" s="44"/>
      <c r="X586" s="44"/>
      <c r="Y586" s="38" t="str">
        <f t="shared" si="202"/>
        <v>Y</v>
      </c>
      <c r="Z586" s="38" t="str">
        <f t="shared" si="210"/>
        <v>n</v>
      </c>
      <c r="AA586" s="38" t="str">
        <f t="shared" si="217"/>
        <v>Y</v>
      </c>
      <c r="AC586" s="59">
        <v>200</v>
      </c>
      <c r="AD586" s="204">
        <v>0.01</v>
      </c>
      <c r="AE586" s="38">
        <v>1</v>
      </c>
      <c r="AF586" s="38">
        <v>0</v>
      </c>
      <c r="AG586" s="125"/>
      <c r="AI586" s="123"/>
      <c r="AJ586" s="40">
        <f t="shared" si="204"/>
        <v>200</v>
      </c>
      <c r="AK586" s="40"/>
      <c r="AL586" s="40"/>
      <c r="AM586" s="40">
        <f t="shared" si="213"/>
        <v>2</v>
      </c>
      <c r="AN586" s="39">
        <f t="shared" si="211"/>
        <v>3.1</v>
      </c>
      <c r="AO586" s="204"/>
      <c r="AP586" s="204">
        <f t="shared" si="205"/>
        <v>0.01</v>
      </c>
      <c r="AQ586" s="45"/>
      <c r="AR586" s="45"/>
      <c r="AS586" s="115"/>
      <c r="AT586" s="115"/>
      <c r="AU586" s="115">
        <f t="shared" si="214"/>
        <v>1</v>
      </c>
      <c r="AV586" s="115">
        <f t="shared" si="215"/>
        <v>0</v>
      </c>
      <c r="AY586" s="115"/>
      <c r="AZ586" s="115"/>
      <c r="BA586" s="43">
        <v>32</v>
      </c>
      <c r="BB586" s="43" t="s">
        <v>2013</v>
      </c>
      <c r="BC586" s="48" t="s">
        <v>1403</v>
      </c>
      <c r="BE586" s="37" t="s">
        <v>2345</v>
      </c>
      <c r="BG586" s="43">
        <v>351</v>
      </c>
      <c r="BH586" s="43" t="s">
        <v>660</v>
      </c>
      <c r="BJ586" s="43" t="s">
        <v>1388</v>
      </c>
      <c r="BK586" s="43" t="s">
        <v>573</v>
      </c>
      <c r="BP586" s="48" t="s">
        <v>1406</v>
      </c>
      <c r="BQ586" s="43" t="s">
        <v>1331</v>
      </c>
      <c r="BR586" s="43" t="s">
        <v>822</v>
      </c>
      <c r="BS586" s="43" t="s">
        <v>558</v>
      </c>
      <c r="BT586" s="43" t="s">
        <v>1990</v>
      </c>
      <c r="BU586" s="43"/>
      <c r="BV586" s="43"/>
      <c r="BW586" s="243">
        <v>37664</v>
      </c>
      <c r="BX586" s="243"/>
      <c r="BY586" s="48" t="s">
        <v>451</v>
      </c>
      <c r="BZ586" s="43">
        <v>2</v>
      </c>
      <c r="CA586" s="43" t="s">
        <v>1396</v>
      </c>
      <c r="CD586" s="124" t="s">
        <v>1397</v>
      </c>
      <c r="CE586" s="43">
        <v>6314</v>
      </c>
      <c r="CF586" s="43" t="s">
        <v>1990</v>
      </c>
      <c r="CG586" s="251">
        <v>37664</v>
      </c>
      <c r="CH586" s="126"/>
      <c r="CK586" s="39" t="s">
        <v>451</v>
      </c>
      <c r="CL586" s="43">
        <v>200</v>
      </c>
      <c r="CM586" s="43" t="s">
        <v>1396</v>
      </c>
      <c r="CP586" s="43" t="s">
        <v>1397</v>
      </c>
      <c r="CQ586" s="43">
        <v>1681</v>
      </c>
      <c r="DR586" s="38"/>
    </row>
    <row r="587" spans="1:122" s="372" customFormat="1" x14ac:dyDescent="0.2">
      <c r="A587" s="384" t="str">
        <f t="shared" si="206"/>
        <v>Endicott</v>
      </c>
      <c r="B587" s="384" t="str">
        <f t="shared" si="200"/>
        <v>cis-1,2-Dichloroethylene</v>
      </c>
      <c r="C587" s="385" t="s">
        <v>2587</v>
      </c>
      <c r="D587" s="385" t="str">
        <f t="shared" si="199"/>
        <v>LS</v>
      </c>
      <c r="E587" s="384" t="s">
        <v>372</v>
      </c>
      <c r="F587" s="386" t="str">
        <f t="shared" si="212"/>
        <v>Residential 039</v>
      </c>
      <c r="G587" s="384" t="str">
        <f t="shared" si="207"/>
        <v>residential</v>
      </c>
      <c r="H587" s="384" t="str">
        <f t="shared" si="208"/>
        <v>Basement</v>
      </c>
      <c r="I587" s="385"/>
      <c r="J587" s="385"/>
      <c r="K587" s="385"/>
      <c r="L587" s="384"/>
      <c r="M587" s="385" t="str">
        <f t="shared" si="201"/>
        <v>Y</v>
      </c>
      <c r="N587" s="385" t="str">
        <f t="shared" si="209"/>
        <v>Y</v>
      </c>
      <c r="O587" s="385" t="str">
        <f t="shared" si="216"/>
        <v>Y</v>
      </c>
      <c r="P587" s="384"/>
      <c r="Q587" s="384"/>
      <c r="R587" s="384"/>
      <c r="S587" s="384"/>
      <c r="T587" s="384"/>
      <c r="U587" s="384"/>
      <c r="V587" s="384"/>
      <c r="W587" s="384"/>
      <c r="X587" s="384"/>
      <c r="Y587" s="385" t="str">
        <f t="shared" si="202"/>
        <v>Y</v>
      </c>
      <c r="Z587" s="385" t="str">
        <f t="shared" si="210"/>
        <v>Y</v>
      </c>
      <c r="AA587" s="385" t="str">
        <f t="shared" si="217"/>
        <v>Y</v>
      </c>
      <c r="AC587" s="389">
        <v>54</v>
      </c>
      <c r="AD587" s="390">
        <v>8.7037037037037031E-3</v>
      </c>
      <c r="AE587" s="385">
        <v>1</v>
      </c>
      <c r="AF587" s="385">
        <v>0</v>
      </c>
      <c r="AG587" s="391"/>
      <c r="AI587" s="392"/>
      <c r="AJ587" s="394">
        <f t="shared" si="204"/>
        <v>54</v>
      </c>
      <c r="AK587" s="394"/>
      <c r="AL587" s="394"/>
      <c r="AM587" s="394">
        <f t="shared" si="213"/>
        <v>0.47</v>
      </c>
      <c r="AN587" s="372" t="str">
        <f t="shared" si="211"/>
        <v/>
      </c>
      <c r="AO587" s="390"/>
      <c r="AP587" s="390">
        <f t="shared" si="205"/>
        <v>8.7037037037037031E-3</v>
      </c>
      <c r="AQ587" s="439"/>
      <c r="AR587" s="439"/>
      <c r="AS587" s="396"/>
      <c r="AT587" s="396"/>
      <c r="AU587" s="396">
        <f t="shared" si="214"/>
        <v>1</v>
      </c>
      <c r="AV587" s="396">
        <f t="shared" si="215"/>
        <v>0</v>
      </c>
      <c r="AY587" s="396"/>
      <c r="AZ587" s="396"/>
      <c r="BA587" s="397">
        <v>32</v>
      </c>
      <c r="BB587" s="397" t="s">
        <v>2013</v>
      </c>
      <c r="BC587" s="398" t="s">
        <v>1403</v>
      </c>
      <c r="BE587" s="303" t="s">
        <v>2345</v>
      </c>
      <c r="BG587" s="397">
        <v>351</v>
      </c>
      <c r="BH587" s="397" t="s">
        <v>660</v>
      </c>
      <c r="BJ587" s="397" t="s">
        <v>1388</v>
      </c>
      <c r="BK587" s="397" t="s">
        <v>573</v>
      </c>
      <c r="BP587" s="398" t="s">
        <v>1406</v>
      </c>
      <c r="BQ587" s="397" t="s">
        <v>1331</v>
      </c>
      <c r="BR587" s="397" t="s">
        <v>822</v>
      </c>
      <c r="BS587" s="397" t="s">
        <v>1400</v>
      </c>
      <c r="BT587" s="397" t="s">
        <v>1990</v>
      </c>
      <c r="BU587" s="397"/>
      <c r="BV587" s="397"/>
      <c r="BW587" s="399">
        <v>37664</v>
      </c>
      <c r="BX587" s="399"/>
      <c r="BY587" s="398" t="s">
        <v>451</v>
      </c>
      <c r="BZ587" s="397">
        <v>0.47</v>
      </c>
      <c r="CA587" s="397" t="s">
        <v>1396</v>
      </c>
      <c r="CD587" s="400" t="s">
        <v>1397</v>
      </c>
      <c r="CE587" s="397">
        <v>6317</v>
      </c>
      <c r="CF587" s="397" t="s">
        <v>1990</v>
      </c>
      <c r="CG587" s="401">
        <v>37664</v>
      </c>
      <c r="CH587" s="402"/>
      <c r="CK587" s="372" t="s">
        <v>451</v>
      </c>
      <c r="CL587" s="397">
        <v>54</v>
      </c>
      <c r="CM587" s="397" t="s">
        <v>1396</v>
      </c>
      <c r="CP587" s="397" t="s">
        <v>1397</v>
      </c>
      <c r="CQ587" s="397">
        <v>1630</v>
      </c>
      <c r="DR587" s="385"/>
    </row>
    <row r="588" spans="1:122" s="39" customFormat="1" x14ac:dyDescent="0.2">
      <c r="A588" s="44" t="str">
        <f t="shared" si="206"/>
        <v>Endicott</v>
      </c>
      <c r="B588" s="44" t="str">
        <f t="shared" si="200"/>
        <v>Tetrachloroethylene</v>
      </c>
      <c r="C588" s="38" t="s">
        <v>2587</v>
      </c>
      <c r="D588" s="38" t="str">
        <f t="shared" si="199"/>
        <v>LS</v>
      </c>
      <c r="E588" s="44" t="s">
        <v>372</v>
      </c>
      <c r="F588" s="155" t="str">
        <f t="shared" si="212"/>
        <v>Residential 039</v>
      </c>
      <c r="G588" s="44" t="str">
        <f t="shared" si="207"/>
        <v>residential</v>
      </c>
      <c r="H588" s="44" t="str">
        <f t="shared" si="208"/>
        <v>Basement</v>
      </c>
      <c r="I588" s="38"/>
      <c r="J588" s="38"/>
      <c r="K588" s="38"/>
      <c r="L588" s="44"/>
      <c r="M588" s="38" t="str">
        <f t="shared" si="201"/>
        <v>Y</v>
      </c>
      <c r="N588" s="38" t="str">
        <f t="shared" si="209"/>
        <v>Y</v>
      </c>
      <c r="O588" s="38" t="str">
        <f t="shared" si="216"/>
        <v>Y</v>
      </c>
      <c r="P588" s="44"/>
      <c r="Q588" s="44"/>
      <c r="R588" s="44"/>
      <c r="S588" s="44"/>
      <c r="T588" s="44"/>
      <c r="U588" s="44"/>
      <c r="V588" s="44"/>
      <c r="W588" s="44"/>
      <c r="X588" s="44"/>
      <c r="Y588" s="38" t="str">
        <f t="shared" si="202"/>
        <v>Y</v>
      </c>
      <c r="Z588" s="38" t="str">
        <f t="shared" si="210"/>
        <v>n</v>
      </c>
      <c r="AA588" s="38" t="str">
        <f t="shared" si="217"/>
        <v>Y</v>
      </c>
      <c r="AC588" s="59">
        <v>320</v>
      </c>
      <c r="AD588" s="204">
        <v>0.01</v>
      </c>
      <c r="AE588" s="38">
        <v>1</v>
      </c>
      <c r="AF588" s="38">
        <v>0</v>
      </c>
      <c r="AG588" s="125"/>
      <c r="AI588" s="123"/>
      <c r="AJ588" s="40">
        <f t="shared" si="204"/>
        <v>320</v>
      </c>
      <c r="AK588" s="40"/>
      <c r="AL588" s="40"/>
      <c r="AM588" s="40">
        <f t="shared" si="213"/>
        <v>3.2</v>
      </c>
      <c r="AN588" s="39">
        <f t="shared" si="211"/>
        <v>3.8</v>
      </c>
      <c r="AO588" s="204"/>
      <c r="AP588" s="204">
        <f t="shared" si="205"/>
        <v>0.01</v>
      </c>
      <c r="AQ588" s="45"/>
      <c r="AR588" s="45"/>
      <c r="AS588" s="115"/>
      <c r="AT588" s="115"/>
      <c r="AU588" s="115">
        <f t="shared" si="214"/>
        <v>1</v>
      </c>
      <c r="AV588" s="115">
        <f t="shared" si="215"/>
        <v>0</v>
      </c>
      <c r="AY588" s="115"/>
      <c r="AZ588" s="115"/>
      <c r="BA588" s="43">
        <v>32</v>
      </c>
      <c r="BB588" s="43" t="s">
        <v>2013</v>
      </c>
      <c r="BC588" s="48" t="s">
        <v>1403</v>
      </c>
      <c r="BE588" s="37" t="s">
        <v>2345</v>
      </c>
      <c r="BG588" s="43">
        <v>351</v>
      </c>
      <c r="BH588" s="43" t="s">
        <v>660</v>
      </c>
      <c r="BJ588" s="43" t="s">
        <v>1388</v>
      </c>
      <c r="BK588" s="43" t="s">
        <v>573</v>
      </c>
      <c r="BP588" s="48" t="s">
        <v>1406</v>
      </c>
      <c r="BQ588" s="43" t="s">
        <v>1331</v>
      </c>
      <c r="BR588" s="43" t="s">
        <v>822</v>
      </c>
      <c r="BS588" s="43" t="s">
        <v>2057</v>
      </c>
      <c r="BT588" s="43" t="s">
        <v>1990</v>
      </c>
      <c r="BU588" s="43"/>
      <c r="BV588" s="43"/>
      <c r="BW588" s="243">
        <v>37664</v>
      </c>
      <c r="BX588" s="243"/>
      <c r="BY588" s="48" t="s">
        <v>451</v>
      </c>
      <c r="BZ588" s="43">
        <v>3.2</v>
      </c>
      <c r="CA588" s="43" t="s">
        <v>1396</v>
      </c>
      <c r="CD588" s="124" t="s">
        <v>1397</v>
      </c>
      <c r="CE588" s="43">
        <v>6321</v>
      </c>
      <c r="CF588" s="43" t="s">
        <v>1990</v>
      </c>
      <c r="CG588" s="251">
        <v>37664</v>
      </c>
      <c r="CH588" s="126"/>
      <c r="CK588" s="39" t="s">
        <v>451</v>
      </c>
      <c r="CL588" s="43">
        <v>320</v>
      </c>
      <c r="CM588" s="43" t="s">
        <v>1396</v>
      </c>
      <c r="CP588" s="43" t="s">
        <v>1397</v>
      </c>
      <c r="CQ588" s="43">
        <v>1537</v>
      </c>
      <c r="DR588" s="38"/>
    </row>
    <row r="589" spans="1:122" s="372" customFormat="1" x14ac:dyDescent="0.2">
      <c r="A589" s="384" t="str">
        <f t="shared" si="206"/>
        <v>Endicott</v>
      </c>
      <c r="B589" s="384" t="str">
        <f t="shared" si="200"/>
        <v>Trichloroethylene</v>
      </c>
      <c r="C589" s="385" t="s">
        <v>2587</v>
      </c>
      <c r="D589" s="385" t="str">
        <f t="shared" si="199"/>
        <v>LS</v>
      </c>
      <c r="E589" s="384" t="s">
        <v>372</v>
      </c>
      <c r="F589" s="386" t="str">
        <f t="shared" si="212"/>
        <v>Residential 039</v>
      </c>
      <c r="G589" s="384" t="str">
        <f t="shared" si="207"/>
        <v>residential</v>
      </c>
      <c r="H589" s="384" t="str">
        <f t="shared" si="208"/>
        <v>Basement</v>
      </c>
      <c r="I589" s="385"/>
      <c r="J589" s="385"/>
      <c r="K589" s="385"/>
      <c r="L589" s="384"/>
      <c r="M589" s="385" t="str">
        <f t="shared" si="201"/>
        <v>Y</v>
      </c>
      <c r="N589" s="385" t="str">
        <f t="shared" si="209"/>
        <v>Y</v>
      </c>
      <c r="O589" s="385" t="str">
        <f t="shared" si="216"/>
        <v>Y</v>
      </c>
      <c r="P589" s="384"/>
      <c r="Q589" s="384"/>
      <c r="R589" s="384"/>
      <c r="S589" s="384"/>
      <c r="T589" s="384"/>
      <c r="U589" s="384"/>
      <c r="V589" s="384"/>
      <c r="W589" s="384"/>
      <c r="X589" s="384"/>
      <c r="Y589" s="385" t="str">
        <f t="shared" si="202"/>
        <v>Y</v>
      </c>
      <c r="Z589" s="385" t="str">
        <f t="shared" si="210"/>
        <v>Y</v>
      </c>
      <c r="AA589" s="385" t="str">
        <f t="shared" si="217"/>
        <v>Y</v>
      </c>
      <c r="AC589" s="389">
        <v>3800</v>
      </c>
      <c r="AD589" s="390">
        <v>5.5263157894736839E-3</v>
      </c>
      <c r="AE589" s="385">
        <v>1</v>
      </c>
      <c r="AF589" s="385">
        <v>0</v>
      </c>
      <c r="AG589" s="391"/>
      <c r="AI589" s="392"/>
      <c r="AJ589" s="394">
        <f t="shared" si="204"/>
        <v>3800</v>
      </c>
      <c r="AK589" s="394"/>
      <c r="AL589" s="394"/>
      <c r="AM589" s="394">
        <f t="shared" si="213"/>
        <v>21</v>
      </c>
      <c r="AN589" s="372">
        <f t="shared" si="211"/>
        <v>0.5</v>
      </c>
      <c r="AO589" s="390"/>
      <c r="AP589" s="390">
        <f t="shared" si="205"/>
        <v>5.5263157894736839E-3</v>
      </c>
      <c r="AQ589" s="439"/>
      <c r="AR589" s="439"/>
      <c r="AS589" s="396"/>
      <c r="AT589" s="396"/>
      <c r="AU589" s="396">
        <f t="shared" si="214"/>
        <v>1</v>
      </c>
      <c r="AV589" s="396">
        <f t="shared" si="215"/>
        <v>0</v>
      </c>
      <c r="AY589" s="396"/>
      <c r="AZ589" s="396"/>
      <c r="BA589" s="397">
        <v>32</v>
      </c>
      <c r="BB589" s="397" t="s">
        <v>2013</v>
      </c>
      <c r="BC589" s="398" t="s">
        <v>1403</v>
      </c>
      <c r="BE589" s="303" t="s">
        <v>2345</v>
      </c>
      <c r="BG589" s="397">
        <v>351</v>
      </c>
      <c r="BH589" s="397" t="s">
        <v>660</v>
      </c>
      <c r="BJ589" s="397" t="s">
        <v>1388</v>
      </c>
      <c r="BK589" s="397" t="s">
        <v>573</v>
      </c>
      <c r="BP589" s="398" t="s">
        <v>1406</v>
      </c>
      <c r="BQ589" s="397" t="s">
        <v>1331</v>
      </c>
      <c r="BR589" s="397" t="s">
        <v>822</v>
      </c>
      <c r="BS589" s="397" t="s">
        <v>1393</v>
      </c>
      <c r="BT589" s="397" t="s">
        <v>1990</v>
      </c>
      <c r="BU589" s="397"/>
      <c r="BV589" s="397"/>
      <c r="BW589" s="399">
        <v>37664</v>
      </c>
      <c r="BX589" s="399"/>
      <c r="BY589" s="398" t="s">
        <v>451</v>
      </c>
      <c r="BZ589" s="397">
        <v>21</v>
      </c>
      <c r="CA589" s="397" t="s">
        <v>1396</v>
      </c>
      <c r="CD589" s="400" t="s">
        <v>1397</v>
      </c>
      <c r="CE589" s="397">
        <v>6323</v>
      </c>
      <c r="CF589" s="397" t="s">
        <v>1990</v>
      </c>
      <c r="CG589" s="401">
        <v>37664</v>
      </c>
      <c r="CH589" s="402"/>
      <c r="CK589" s="372" t="s">
        <v>451</v>
      </c>
      <c r="CL589" s="397">
        <v>3800</v>
      </c>
      <c r="CM589" s="397" t="s">
        <v>1396</v>
      </c>
      <c r="CP589" s="397" t="s">
        <v>1397</v>
      </c>
      <c r="CQ589" s="397">
        <v>1590</v>
      </c>
      <c r="DR589" s="385"/>
    </row>
    <row r="590" spans="1:122" s="39" customFormat="1" hidden="1" x14ac:dyDescent="0.2">
      <c r="A590" s="44" t="str">
        <f t="shared" si="206"/>
        <v>Endicott</v>
      </c>
      <c r="B590" s="44" t="str">
        <f t="shared" si="200"/>
        <v>1,1,1-Trichloroethane</v>
      </c>
      <c r="C590" s="38" t="s">
        <v>2587</v>
      </c>
      <c r="D590" s="38" t="str">
        <f t="shared" si="199"/>
        <v>LS</v>
      </c>
      <c r="E590" s="44" t="s">
        <v>372</v>
      </c>
      <c r="F590" s="155" t="str">
        <f t="shared" si="212"/>
        <v>Residential 040</v>
      </c>
      <c r="G590" s="44" t="str">
        <f t="shared" si="207"/>
        <v>residential</v>
      </c>
      <c r="H590" s="44" t="str">
        <f t="shared" si="208"/>
        <v>Basement</v>
      </c>
      <c r="I590" s="38"/>
      <c r="J590" s="38"/>
      <c r="K590" s="38"/>
      <c r="L590" s="44"/>
      <c r="M590" s="38" t="str">
        <f t="shared" si="201"/>
        <v>Y</v>
      </c>
      <c r="N590" s="38" t="str">
        <f t="shared" si="209"/>
        <v>n</v>
      </c>
      <c r="O590" s="38" t="str">
        <f t="shared" si="216"/>
        <v>Y</v>
      </c>
      <c r="P590" s="44"/>
      <c r="Q590" s="44"/>
      <c r="R590" s="44"/>
      <c r="S590" s="44"/>
      <c r="T590" s="44"/>
      <c r="U590" s="44"/>
      <c r="V590" s="44"/>
      <c r="W590" s="44"/>
      <c r="X590" s="44"/>
      <c r="Y590" s="38" t="str">
        <f t="shared" si="202"/>
        <v>Y</v>
      </c>
      <c r="Z590" s="38" t="str">
        <f t="shared" si="210"/>
        <v>n</v>
      </c>
      <c r="AA590" s="38" t="str">
        <f t="shared" si="217"/>
        <v>Y</v>
      </c>
      <c r="AC590" s="59">
        <v>99</v>
      </c>
      <c r="AD590" s="204">
        <v>1.2121212121212121E-2</v>
      </c>
      <c r="AE590" s="38">
        <v>1</v>
      </c>
      <c r="AF590" s="38">
        <v>0</v>
      </c>
      <c r="AG590" s="125"/>
      <c r="AI590" s="123"/>
      <c r="AJ590" s="40">
        <f t="shared" si="204"/>
        <v>99</v>
      </c>
      <c r="AK590" s="40"/>
      <c r="AL590" s="40"/>
      <c r="AM590" s="40">
        <f t="shared" si="213"/>
        <v>1.2</v>
      </c>
      <c r="AN590" s="39">
        <f t="shared" si="211"/>
        <v>3.1</v>
      </c>
      <c r="AO590" s="204"/>
      <c r="AP590" s="204">
        <f t="shared" si="205"/>
        <v>1.2121212121212121E-2</v>
      </c>
      <c r="AQ590" s="45"/>
      <c r="AR590" s="45"/>
      <c r="AS590" s="115"/>
      <c r="AT590" s="115"/>
      <c r="AU590" s="115">
        <f t="shared" si="214"/>
        <v>1</v>
      </c>
      <c r="AV590" s="115">
        <f t="shared" si="215"/>
        <v>0</v>
      </c>
      <c r="AY590" s="115"/>
      <c r="AZ590" s="115"/>
      <c r="BA590" s="43">
        <v>32</v>
      </c>
      <c r="BB590" s="43" t="s">
        <v>2013</v>
      </c>
      <c r="BC590" s="48" t="s">
        <v>1403</v>
      </c>
      <c r="BE590" s="37" t="s">
        <v>2345</v>
      </c>
      <c r="BG590" s="43">
        <v>352</v>
      </c>
      <c r="BH590" s="43" t="s">
        <v>661</v>
      </c>
      <c r="BJ590" s="43" t="s">
        <v>1388</v>
      </c>
      <c r="BK590" s="43" t="s">
        <v>573</v>
      </c>
      <c r="BP590" s="48" t="s">
        <v>1406</v>
      </c>
      <c r="BQ590" s="43" t="s">
        <v>662</v>
      </c>
      <c r="BR590" s="43" t="s">
        <v>822</v>
      </c>
      <c r="BS590" s="43" t="s">
        <v>558</v>
      </c>
      <c r="BT590" s="43" t="s">
        <v>1990</v>
      </c>
      <c r="BU590" s="43"/>
      <c r="BV590" s="43"/>
      <c r="BW590" s="243">
        <v>37670</v>
      </c>
      <c r="BX590" s="243"/>
      <c r="BY590" s="48" t="s">
        <v>450</v>
      </c>
      <c r="BZ590" s="43">
        <v>1.2</v>
      </c>
      <c r="CA590" s="43" t="s">
        <v>1396</v>
      </c>
      <c r="CD590" s="124" t="s">
        <v>1397</v>
      </c>
      <c r="CE590" s="43">
        <v>6347</v>
      </c>
      <c r="CF590" s="43" t="s">
        <v>1990</v>
      </c>
      <c r="CG590" s="251">
        <v>37670</v>
      </c>
      <c r="CH590" s="126"/>
      <c r="CK590" s="39" t="s">
        <v>451</v>
      </c>
      <c r="CL590" s="43">
        <v>99</v>
      </c>
      <c r="CM590" s="43" t="s">
        <v>1396</v>
      </c>
      <c r="CP590" s="43" t="s">
        <v>1397</v>
      </c>
      <c r="CQ590" s="43">
        <v>1682</v>
      </c>
      <c r="DR590" s="38"/>
    </row>
    <row r="591" spans="1:122" s="39" customFormat="1" hidden="1" x14ac:dyDescent="0.2">
      <c r="A591" s="44" t="str">
        <f t="shared" si="206"/>
        <v>Endicott</v>
      </c>
      <c r="B591" s="44" t="str">
        <f t="shared" si="200"/>
        <v>1,1,2-Trichloro-1,2,2-trifluoroethane</v>
      </c>
      <c r="C591" s="38" t="s">
        <v>2587</v>
      </c>
      <c r="D591" s="38" t="str">
        <f t="shared" si="199"/>
        <v>LS</v>
      </c>
      <c r="E591" s="44" t="s">
        <v>372</v>
      </c>
      <c r="F591" s="155" t="str">
        <f t="shared" si="212"/>
        <v>Residential 040</v>
      </c>
      <c r="G591" s="44" t="str">
        <f t="shared" si="207"/>
        <v>residential</v>
      </c>
      <c r="H591" s="44" t="str">
        <f t="shared" si="208"/>
        <v>Basement</v>
      </c>
      <c r="I591" s="38"/>
      <c r="J591" s="38"/>
      <c r="K591" s="38"/>
      <c r="L591" s="44"/>
      <c r="M591" s="38" t="str">
        <f t="shared" si="201"/>
        <v>n</v>
      </c>
      <c r="N591" s="38" t="str">
        <f t="shared" si="209"/>
        <v>n</v>
      </c>
      <c r="O591" s="38" t="str">
        <f t="shared" si="216"/>
        <v>n</v>
      </c>
      <c r="P591" s="44" t="s">
        <v>1451</v>
      </c>
      <c r="Q591" s="44"/>
      <c r="R591" s="44"/>
      <c r="S591" s="44"/>
      <c r="T591" s="44"/>
      <c r="U591" s="44"/>
      <c r="V591" s="44"/>
      <c r="W591" s="44"/>
      <c r="X591" s="44"/>
      <c r="Y591" s="38" t="str">
        <f t="shared" si="202"/>
        <v>Y</v>
      </c>
      <c r="Z591" s="38" t="str">
        <f t="shared" si="210"/>
        <v>n</v>
      </c>
      <c r="AA591" s="38" t="str">
        <f t="shared" si="217"/>
        <v>Y</v>
      </c>
      <c r="AC591" s="59">
        <v>26</v>
      </c>
      <c r="AD591" s="204">
        <v>2.4615384615384615E-2</v>
      </c>
      <c r="AE591" s="38">
        <v>1</v>
      </c>
      <c r="AF591" s="38">
        <v>0</v>
      </c>
      <c r="AG591" s="125"/>
      <c r="AI591" s="123"/>
      <c r="AJ591" s="40">
        <f t="shared" si="204"/>
        <v>26</v>
      </c>
      <c r="AK591" s="40"/>
      <c r="AL591" s="40"/>
      <c r="AM591" s="40">
        <f t="shared" si="213"/>
        <v>0.64</v>
      </c>
      <c r="AN591" s="39">
        <f t="shared" si="211"/>
        <v>1.8</v>
      </c>
      <c r="AO591" s="204"/>
      <c r="AP591" s="204">
        <f t="shared" si="205"/>
        <v>2.4615384615384615E-2</v>
      </c>
      <c r="AQ591" s="45"/>
      <c r="AR591" s="45"/>
      <c r="AS591" s="115"/>
      <c r="AT591" s="115"/>
      <c r="AU591" s="115">
        <f t="shared" si="214"/>
        <v>1</v>
      </c>
      <c r="AV591" s="115">
        <f t="shared" si="215"/>
        <v>0</v>
      </c>
      <c r="AY591" s="115"/>
      <c r="AZ591" s="115"/>
      <c r="BA591" s="43">
        <v>32</v>
      </c>
      <c r="BB591" s="43" t="s">
        <v>2013</v>
      </c>
      <c r="BC591" s="48" t="s">
        <v>1403</v>
      </c>
      <c r="BE591" s="37" t="s">
        <v>2345</v>
      </c>
      <c r="BG591" s="43">
        <v>352</v>
      </c>
      <c r="BH591" s="43" t="s">
        <v>661</v>
      </c>
      <c r="BJ591" s="43" t="s">
        <v>1388</v>
      </c>
      <c r="BK591" s="43" t="s">
        <v>573</v>
      </c>
      <c r="BP591" s="48" t="s">
        <v>1406</v>
      </c>
      <c r="BQ591" s="43" t="s">
        <v>662</v>
      </c>
      <c r="BR591" s="43" t="s">
        <v>822</v>
      </c>
      <c r="BS591" s="43" t="s">
        <v>1132</v>
      </c>
      <c r="BT591" s="43" t="s">
        <v>1990</v>
      </c>
      <c r="BU591" s="43"/>
      <c r="BV591" s="43"/>
      <c r="BW591" s="243">
        <v>37670</v>
      </c>
      <c r="BX591" s="243"/>
      <c r="BY591" s="48" t="s">
        <v>450</v>
      </c>
      <c r="BZ591" s="43">
        <v>0.64</v>
      </c>
      <c r="CA591" s="43" t="s">
        <v>1396</v>
      </c>
      <c r="CD591" s="124" t="s">
        <v>1397</v>
      </c>
      <c r="CE591" s="43">
        <v>6352</v>
      </c>
      <c r="CF591" s="43" t="s">
        <v>1990</v>
      </c>
      <c r="CG591" s="251">
        <v>37670</v>
      </c>
      <c r="CH591" s="126"/>
      <c r="CK591" s="39" t="s">
        <v>451</v>
      </c>
      <c r="CL591" s="43">
        <v>26</v>
      </c>
      <c r="CM591" s="43" t="s">
        <v>1396</v>
      </c>
      <c r="CO591" s="43">
        <v>26</v>
      </c>
      <c r="CP591" s="43" t="s">
        <v>767</v>
      </c>
      <c r="CQ591" s="43">
        <v>1763</v>
      </c>
      <c r="DR591" s="38"/>
    </row>
    <row r="592" spans="1:122" s="372" customFormat="1" x14ac:dyDescent="0.2">
      <c r="A592" s="384" t="str">
        <f t="shared" si="206"/>
        <v>Endicott</v>
      </c>
      <c r="B592" s="384" t="str">
        <f t="shared" si="200"/>
        <v>cis-1,2-Dichloroethylene</v>
      </c>
      <c r="C592" s="385" t="s">
        <v>2587</v>
      </c>
      <c r="D592" s="385" t="str">
        <f t="shared" si="199"/>
        <v>LS</v>
      </c>
      <c r="E592" s="384" t="s">
        <v>372</v>
      </c>
      <c r="F592" s="386" t="str">
        <f t="shared" si="212"/>
        <v>Residential 040</v>
      </c>
      <c r="G592" s="384" t="str">
        <f t="shared" si="207"/>
        <v>residential</v>
      </c>
      <c r="H592" s="384" t="str">
        <f t="shared" si="208"/>
        <v>Basement</v>
      </c>
      <c r="I592" s="385"/>
      <c r="J592" s="385"/>
      <c r="K592" s="385"/>
      <c r="L592" s="384"/>
      <c r="M592" s="385" t="str">
        <f t="shared" si="201"/>
        <v>Y</v>
      </c>
      <c r="N592" s="385" t="str">
        <f t="shared" si="209"/>
        <v>Y</v>
      </c>
      <c r="O592" s="385" t="str">
        <f t="shared" si="216"/>
        <v>Y</v>
      </c>
      <c r="P592" s="384"/>
      <c r="Q592" s="384"/>
      <c r="R592" s="384"/>
      <c r="S592" s="384"/>
      <c r="T592" s="384"/>
      <c r="U592" s="384"/>
      <c r="V592" s="384"/>
      <c r="W592" s="384"/>
      <c r="X592" s="384"/>
      <c r="Y592" s="385" t="str">
        <f t="shared" si="202"/>
        <v>Y</v>
      </c>
      <c r="Z592" s="385" t="str">
        <f t="shared" si="210"/>
        <v>Y</v>
      </c>
      <c r="AA592" s="385" t="str">
        <f t="shared" si="217"/>
        <v>Y</v>
      </c>
      <c r="AC592" s="389">
        <v>140</v>
      </c>
      <c r="AD592" s="390">
        <v>2.4285714285714288E-3</v>
      </c>
      <c r="AE592" s="385">
        <v>1</v>
      </c>
      <c r="AF592" s="385">
        <v>0</v>
      </c>
      <c r="AG592" s="391"/>
      <c r="AI592" s="392"/>
      <c r="AJ592" s="394">
        <f t="shared" si="204"/>
        <v>140</v>
      </c>
      <c r="AK592" s="394"/>
      <c r="AL592" s="394"/>
      <c r="AM592" s="394">
        <f t="shared" si="213"/>
        <v>0.34</v>
      </c>
      <c r="AN592" s="372" t="str">
        <f t="shared" si="211"/>
        <v/>
      </c>
      <c r="AO592" s="390"/>
      <c r="AP592" s="390">
        <f t="shared" si="205"/>
        <v>2.4285714285714288E-3</v>
      </c>
      <c r="AQ592" s="439"/>
      <c r="AR592" s="439"/>
      <c r="AS592" s="396"/>
      <c r="AT592" s="396"/>
      <c r="AU592" s="396">
        <f t="shared" si="214"/>
        <v>1</v>
      </c>
      <c r="AV592" s="396">
        <f t="shared" si="215"/>
        <v>0</v>
      </c>
      <c r="AY592" s="396"/>
      <c r="AZ592" s="396"/>
      <c r="BA592" s="397">
        <v>32</v>
      </c>
      <c r="BB592" s="397" t="s">
        <v>2013</v>
      </c>
      <c r="BC592" s="398" t="s">
        <v>1403</v>
      </c>
      <c r="BE592" s="303" t="s">
        <v>2345</v>
      </c>
      <c r="BG592" s="397">
        <v>352</v>
      </c>
      <c r="BH592" s="397" t="s">
        <v>661</v>
      </c>
      <c r="BJ592" s="397" t="s">
        <v>1388</v>
      </c>
      <c r="BK592" s="397" t="s">
        <v>573</v>
      </c>
      <c r="BP592" s="398" t="s">
        <v>1406</v>
      </c>
      <c r="BQ592" s="397" t="s">
        <v>662</v>
      </c>
      <c r="BR592" s="397" t="s">
        <v>822</v>
      </c>
      <c r="BS592" s="397" t="s">
        <v>1400</v>
      </c>
      <c r="BT592" s="397" t="s">
        <v>1990</v>
      </c>
      <c r="BU592" s="397"/>
      <c r="BV592" s="397"/>
      <c r="BW592" s="399">
        <v>37670</v>
      </c>
      <c r="BX592" s="399"/>
      <c r="BY592" s="398" t="s">
        <v>450</v>
      </c>
      <c r="BZ592" s="397">
        <v>0.34</v>
      </c>
      <c r="CA592" s="397" t="s">
        <v>1396</v>
      </c>
      <c r="CD592" s="400" t="s">
        <v>1397</v>
      </c>
      <c r="CE592" s="397">
        <v>6350</v>
      </c>
      <c r="CF592" s="397" t="s">
        <v>1990</v>
      </c>
      <c r="CG592" s="401">
        <v>37670</v>
      </c>
      <c r="CH592" s="402"/>
      <c r="CK592" s="372" t="s">
        <v>451</v>
      </c>
      <c r="CL592" s="397">
        <v>140</v>
      </c>
      <c r="CM592" s="397" t="s">
        <v>1396</v>
      </c>
      <c r="CP592" s="397" t="s">
        <v>1397</v>
      </c>
      <c r="CQ592" s="397">
        <v>1631</v>
      </c>
      <c r="DR592" s="385"/>
    </row>
    <row r="593" spans="1:122" s="372" customFormat="1" x14ac:dyDescent="0.2">
      <c r="A593" s="384" t="str">
        <f t="shared" si="206"/>
        <v>Endicott</v>
      </c>
      <c r="B593" s="384" t="str">
        <f t="shared" si="200"/>
        <v>Trichloroethylene</v>
      </c>
      <c r="C593" s="385" t="s">
        <v>2587</v>
      </c>
      <c r="D593" s="385" t="str">
        <f t="shared" si="199"/>
        <v>LS</v>
      </c>
      <c r="E593" s="384" t="s">
        <v>372</v>
      </c>
      <c r="F593" s="386" t="str">
        <f t="shared" si="212"/>
        <v>Residential 040</v>
      </c>
      <c r="G593" s="384" t="str">
        <f t="shared" si="207"/>
        <v>residential</v>
      </c>
      <c r="H593" s="384" t="str">
        <f t="shared" si="208"/>
        <v>Basement</v>
      </c>
      <c r="I593" s="385"/>
      <c r="J593" s="385"/>
      <c r="K593" s="385"/>
      <c r="L593" s="384"/>
      <c r="M593" s="385" t="str">
        <f t="shared" si="201"/>
        <v>Y</v>
      </c>
      <c r="N593" s="385" t="str">
        <f t="shared" si="209"/>
        <v>Y</v>
      </c>
      <c r="O593" s="385" t="str">
        <f t="shared" si="216"/>
        <v>Y</v>
      </c>
      <c r="P593" s="384"/>
      <c r="Q593" s="384"/>
      <c r="R593" s="384"/>
      <c r="S593" s="384"/>
      <c r="T593" s="384"/>
      <c r="U593" s="384"/>
      <c r="V593" s="384"/>
      <c r="W593" s="384"/>
      <c r="X593" s="384"/>
      <c r="Y593" s="385" t="str">
        <f t="shared" si="202"/>
        <v>Y</v>
      </c>
      <c r="Z593" s="385" t="str">
        <f t="shared" si="210"/>
        <v>Y</v>
      </c>
      <c r="AA593" s="385" t="str">
        <f t="shared" si="217"/>
        <v>Y</v>
      </c>
      <c r="AC593" s="389">
        <v>5700</v>
      </c>
      <c r="AD593" s="390">
        <v>3.6842105263157894E-3</v>
      </c>
      <c r="AE593" s="385">
        <v>1</v>
      </c>
      <c r="AF593" s="385">
        <v>0</v>
      </c>
      <c r="AG593" s="391"/>
      <c r="AI593" s="392"/>
      <c r="AJ593" s="394">
        <f t="shared" si="204"/>
        <v>5700</v>
      </c>
      <c r="AK593" s="394"/>
      <c r="AL593" s="394"/>
      <c r="AM593" s="394">
        <f t="shared" si="213"/>
        <v>21</v>
      </c>
      <c r="AN593" s="372">
        <f t="shared" si="211"/>
        <v>0.5</v>
      </c>
      <c r="AO593" s="390"/>
      <c r="AP593" s="390">
        <f t="shared" si="205"/>
        <v>3.6842105263157894E-3</v>
      </c>
      <c r="AQ593" s="439"/>
      <c r="AR593" s="439"/>
      <c r="AS593" s="396"/>
      <c r="AT593" s="396"/>
      <c r="AU593" s="396">
        <f t="shared" si="214"/>
        <v>1</v>
      </c>
      <c r="AV593" s="396">
        <f t="shared" si="215"/>
        <v>0</v>
      </c>
      <c r="AY593" s="396"/>
      <c r="AZ593" s="396"/>
      <c r="BA593" s="397">
        <v>32</v>
      </c>
      <c r="BB593" s="397" t="s">
        <v>2013</v>
      </c>
      <c r="BC593" s="398" t="s">
        <v>1403</v>
      </c>
      <c r="BE593" s="303" t="s">
        <v>2345</v>
      </c>
      <c r="BG593" s="397">
        <v>352</v>
      </c>
      <c r="BH593" s="397" t="s">
        <v>661</v>
      </c>
      <c r="BJ593" s="397" t="s">
        <v>1388</v>
      </c>
      <c r="BK593" s="397" t="s">
        <v>573</v>
      </c>
      <c r="BP593" s="398" t="s">
        <v>1406</v>
      </c>
      <c r="BQ593" s="397" t="s">
        <v>662</v>
      </c>
      <c r="BR593" s="397" t="s">
        <v>822</v>
      </c>
      <c r="BS593" s="397" t="s">
        <v>1393</v>
      </c>
      <c r="BT593" s="397" t="s">
        <v>1990</v>
      </c>
      <c r="BU593" s="397"/>
      <c r="BV593" s="397"/>
      <c r="BW593" s="399">
        <v>37670</v>
      </c>
      <c r="BX593" s="399"/>
      <c r="BY593" s="398" t="s">
        <v>450</v>
      </c>
      <c r="BZ593" s="397">
        <v>21</v>
      </c>
      <c r="CA593" s="397" t="s">
        <v>1396</v>
      </c>
      <c r="CD593" s="400" t="s">
        <v>1397</v>
      </c>
      <c r="CE593" s="397">
        <v>6356</v>
      </c>
      <c r="CF593" s="397" t="s">
        <v>1990</v>
      </c>
      <c r="CG593" s="401">
        <v>37670</v>
      </c>
      <c r="CH593" s="402"/>
      <c r="CK593" s="372" t="s">
        <v>451</v>
      </c>
      <c r="CL593" s="397">
        <v>5700</v>
      </c>
      <c r="CM593" s="397" t="s">
        <v>1396</v>
      </c>
      <c r="CP593" s="397" t="s">
        <v>1397</v>
      </c>
      <c r="CQ593" s="397">
        <v>1591</v>
      </c>
      <c r="DR593" s="385"/>
    </row>
    <row r="594" spans="1:122" s="39" customFormat="1" hidden="1" x14ac:dyDescent="0.2">
      <c r="A594" s="44" t="str">
        <f t="shared" si="206"/>
        <v>Endicott</v>
      </c>
      <c r="B594" s="44" t="str">
        <f t="shared" si="200"/>
        <v>1,1,1-Trichloroethane</v>
      </c>
      <c r="C594" s="38" t="s">
        <v>2587</v>
      </c>
      <c r="D594" s="38" t="str">
        <f t="shared" si="199"/>
        <v>LS</v>
      </c>
      <c r="E594" s="44" t="s">
        <v>372</v>
      </c>
      <c r="F594" s="155" t="str">
        <f t="shared" si="212"/>
        <v>Residential 041</v>
      </c>
      <c r="G594" s="44" t="str">
        <f t="shared" si="207"/>
        <v>residential</v>
      </c>
      <c r="H594" s="44" t="str">
        <f t="shared" si="208"/>
        <v>Basement - full</v>
      </c>
      <c r="I594" s="38"/>
      <c r="J594" s="38"/>
      <c r="K594" s="38"/>
      <c r="L594" s="44"/>
      <c r="M594" s="38" t="str">
        <f t="shared" si="201"/>
        <v>Y</v>
      </c>
      <c r="N594" s="38" t="str">
        <f t="shared" si="209"/>
        <v>n</v>
      </c>
      <c r="O594" s="38" t="str">
        <f t="shared" si="216"/>
        <v>Y</v>
      </c>
      <c r="P594" s="44"/>
      <c r="Q594" s="44"/>
      <c r="R594" s="44"/>
      <c r="S594" s="44"/>
      <c r="T594" s="44"/>
      <c r="U594" s="44"/>
      <c r="V594" s="44"/>
      <c r="W594" s="44"/>
      <c r="X594" s="44"/>
      <c r="Y594" s="38" t="str">
        <f t="shared" si="202"/>
        <v>Y</v>
      </c>
      <c r="Z594" s="38" t="str">
        <f t="shared" si="210"/>
        <v>n</v>
      </c>
      <c r="AA594" s="38" t="str">
        <f t="shared" si="217"/>
        <v>Y</v>
      </c>
      <c r="AC594" s="59">
        <v>91</v>
      </c>
      <c r="AD594" s="204">
        <v>4.6153846153846149E-3</v>
      </c>
      <c r="AE594" s="38">
        <v>1</v>
      </c>
      <c r="AF594" s="38">
        <v>0</v>
      </c>
      <c r="AG594" s="125"/>
      <c r="AI594" s="123"/>
      <c r="AJ594" s="40">
        <f t="shared" si="204"/>
        <v>91</v>
      </c>
      <c r="AK594" s="40"/>
      <c r="AL594" s="40"/>
      <c r="AM594" s="40">
        <f t="shared" si="213"/>
        <v>0.42</v>
      </c>
      <c r="AN594" s="39">
        <f t="shared" si="211"/>
        <v>3.1</v>
      </c>
      <c r="AO594" s="204"/>
      <c r="AP594" s="204">
        <f t="shared" si="205"/>
        <v>4.6153846153846149E-3</v>
      </c>
      <c r="AQ594" s="45"/>
      <c r="AR594" s="45"/>
      <c r="AS594" s="115"/>
      <c r="AT594" s="115"/>
      <c r="AU594" s="115">
        <f t="shared" si="214"/>
        <v>1</v>
      </c>
      <c r="AV594" s="115">
        <f t="shared" si="215"/>
        <v>0</v>
      </c>
      <c r="AY594" s="115"/>
      <c r="AZ594" s="115"/>
      <c r="BA594" s="43">
        <v>32</v>
      </c>
      <c r="BB594" s="43" t="s">
        <v>2013</v>
      </c>
      <c r="BC594" s="48" t="s">
        <v>1403</v>
      </c>
      <c r="BE594" s="37" t="s">
        <v>2345</v>
      </c>
      <c r="BG594" s="43">
        <v>353</v>
      </c>
      <c r="BH594" s="43" t="s">
        <v>663</v>
      </c>
      <c r="BJ594" s="43" t="s">
        <v>1388</v>
      </c>
      <c r="BK594" s="43" t="s">
        <v>1389</v>
      </c>
      <c r="BP594" s="48" t="s">
        <v>1406</v>
      </c>
      <c r="BQ594" s="43" t="s">
        <v>664</v>
      </c>
      <c r="BR594" s="43" t="s">
        <v>665</v>
      </c>
      <c r="BS594" s="43" t="s">
        <v>558</v>
      </c>
      <c r="BT594" s="43" t="s">
        <v>1990</v>
      </c>
      <c r="BU594" s="43"/>
      <c r="BV594" s="43"/>
      <c r="BW594" s="243">
        <v>37671</v>
      </c>
      <c r="BX594" s="243"/>
      <c r="BY594" s="48" t="s">
        <v>451</v>
      </c>
      <c r="BZ594" s="43">
        <v>0.42</v>
      </c>
      <c r="CA594" s="43" t="s">
        <v>1396</v>
      </c>
      <c r="CD594" s="124" t="s">
        <v>1397</v>
      </c>
      <c r="CE594" s="43">
        <v>6391</v>
      </c>
      <c r="CF594" s="43" t="s">
        <v>1990</v>
      </c>
      <c r="CG594" s="251">
        <v>37671</v>
      </c>
      <c r="CH594" s="126"/>
      <c r="CK594" s="39" t="s">
        <v>451</v>
      </c>
      <c r="CL594" s="43">
        <v>91</v>
      </c>
      <c r="CM594" s="43" t="s">
        <v>1396</v>
      </c>
      <c r="CP594" s="43" t="s">
        <v>1397</v>
      </c>
      <c r="CQ594" s="43">
        <v>1683</v>
      </c>
      <c r="DR594" s="38"/>
    </row>
    <row r="595" spans="1:122" s="372" customFormat="1" x14ac:dyDescent="0.2">
      <c r="A595" s="384" t="str">
        <f t="shared" si="206"/>
        <v>Endicott</v>
      </c>
      <c r="B595" s="384" t="str">
        <f t="shared" si="200"/>
        <v>Trichloroethylene</v>
      </c>
      <c r="C595" s="385" t="s">
        <v>2587</v>
      </c>
      <c r="D595" s="385" t="str">
        <f t="shared" si="199"/>
        <v>LS</v>
      </c>
      <c r="E595" s="384" t="s">
        <v>372</v>
      </c>
      <c r="F595" s="386" t="str">
        <f t="shared" si="212"/>
        <v>Residential 041</v>
      </c>
      <c r="G595" s="384" t="str">
        <f t="shared" si="207"/>
        <v>residential</v>
      </c>
      <c r="H595" s="384" t="str">
        <f t="shared" si="208"/>
        <v>Basement - full</v>
      </c>
      <c r="I595" s="385"/>
      <c r="J595" s="385"/>
      <c r="K595" s="385"/>
      <c r="L595" s="384"/>
      <c r="M595" s="385" t="str">
        <f t="shared" si="201"/>
        <v>Y</v>
      </c>
      <c r="N595" s="385" t="str">
        <f t="shared" si="209"/>
        <v>Y</v>
      </c>
      <c r="O595" s="385" t="str">
        <f t="shared" si="216"/>
        <v>Y</v>
      </c>
      <c r="P595" s="384"/>
      <c r="Q595" s="384"/>
      <c r="R595" s="384"/>
      <c r="S595" s="384"/>
      <c r="T595" s="384"/>
      <c r="U595" s="384"/>
      <c r="V595" s="384"/>
      <c r="W595" s="384"/>
      <c r="X595" s="384"/>
      <c r="Y595" s="385" t="str">
        <f t="shared" si="202"/>
        <v>Y</v>
      </c>
      <c r="Z595" s="385" t="str">
        <f t="shared" si="210"/>
        <v>Y</v>
      </c>
      <c r="AA595" s="385" t="str">
        <f t="shared" si="217"/>
        <v>Y</v>
      </c>
      <c r="AC595" s="389">
        <v>2500</v>
      </c>
      <c r="AD595" s="390">
        <v>9.5999999999999992E-4</v>
      </c>
      <c r="AE595" s="385">
        <v>1</v>
      </c>
      <c r="AF595" s="385">
        <v>0</v>
      </c>
      <c r="AG595" s="391"/>
      <c r="AI595" s="392"/>
      <c r="AJ595" s="394">
        <f t="shared" si="204"/>
        <v>2500</v>
      </c>
      <c r="AK595" s="394"/>
      <c r="AL595" s="394"/>
      <c r="AM595" s="394">
        <f t="shared" si="213"/>
        <v>2.4</v>
      </c>
      <c r="AN595" s="372">
        <f t="shared" si="211"/>
        <v>0.5</v>
      </c>
      <c r="AO595" s="390"/>
      <c r="AP595" s="390">
        <f t="shared" si="205"/>
        <v>9.5999999999999992E-4</v>
      </c>
      <c r="AQ595" s="439"/>
      <c r="AR595" s="439"/>
      <c r="AS595" s="396"/>
      <c r="AT595" s="396"/>
      <c r="AU595" s="396">
        <f t="shared" si="214"/>
        <v>1</v>
      </c>
      <c r="AV595" s="396">
        <f t="shared" si="215"/>
        <v>0</v>
      </c>
      <c r="AY595" s="396"/>
      <c r="AZ595" s="396"/>
      <c r="BA595" s="397">
        <v>32</v>
      </c>
      <c r="BB595" s="397" t="s">
        <v>2013</v>
      </c>
      <c r="BC595" s="398" t="s">
        <v>1403</v>
      </c>
      <c r="BE595" s="303" t="s">
        <v>2345</v>
      </c>
      <c r="BG595" s="397">
        <v>353</v>
      </c>
      <c r="BH595" s="397" t="s">
        <v>663</v>
      </c>
      <c r="BJ595" s="397" t="s">
        <v>1388</v>
      </c>
      <c r="BK595" s="397" t="s">
        <v>1389</v>
      </c>
      <c r="BP595" s="398" t="s">
        <v>1406</v>
      </c>
      <c r="BQ595" s="397" t="s">
        <v>664</v>
      </c>
      <c r="BR595" s="397" t="s">
        <v>665</v>
      </c>
      <c r="BS595" s="397" t="s">
        <v>1393</v>
      </c>
      <c r="BT595" s="397" t="s">
        <v>1990</v>
      </c>
      <c r="BU595" s="397"/>
      <c r="BV595" s="397"/>
      <c r="BW595" s="399">
        <v>37671</v>
      </c>
      <c r="BX595" s="399"/>
      <c r="BY595" s="398" t="s">
        <v>451</v>
      </c>
      <c r="BZ595" s="397">
        <v>2.4</v>
      </c>
      <c r="CA595" s="397" t="s">
        <v>1396</v>
      </c>
      <c r="CD595" s="400" t="s">
        <v>1397</v>
      </c>
      <c r="CE595" s="397">
        <v>6400</v>
      </c>
      <c r="CF595" s="397" t="s">
        <v>1990</v>
      </c>
      <c r="CG595" s="401">
        <v>37671</v>
      </c>
      <c r="CH595" s="402"/>
      <c r="CK595" s="372" t="s">
        <v>451</v>
      </c>
      <c r="CL595" s="397">
        <v>2500</v>
      </c>
      <c r="CM595" s="397" t="s">
        <v>1396</v>
      </c>
      <c r="CP595" s="397" t="s">
        <v>1397</v>
      </c>
      <c r="CQ595" s="397">
        <v>1592</v>
      </c>
      <c r="DR595" s="385"/>
    </row>
    <row r="596" spans="1:122" s="39" customFormat="1" hidden="1" x14ac:dyDescent="0.2">
      <c r="A596" s="44" t="str">
        <f t="shared" si="206"/>
        <v>Endicott</v>
      </c>
      <c r="B596" s="44" t="str">
        <f t="shared" si="200"/>
        <v>1,1,1-Trichloroethane</v>
      </c>
      <c r="C596" s="38" t="s">
        <v>2587</v>
      </c>
      <c r="D596" s="38" t="str">
        <f t="shared" ref="D596:D659" si="218">IF(BC596="","",BC596)</f>
        <v>LS</v>
      </c>
      <c r="E596" s="44" t="s">
        <v>372</v>
      </c>
      <c r="F596" s="155" t="str">
        <f t="shared" si="212"/>
        <v>Residential 042</v>
      </c>
      <c r="G596" s="44" t="str">
        <f t="shared" si="207"/>
        <v>residential</v>
      </c>
      <c r="H596" s="44" t="str">
        <f t="shared" si="208"/>
        <v>Basement</v>
      </c>
      <c r="I596" s="38"/>
      <c r="J596" s="38"/>
      <c r="K596" s="38"/>
      <c r="L596" s="44"/>
      <c r="M596" s="38" t="str">
        <f t="shared" si="201"/>
        <v>Y</v>
      </c>
      <c r="N596" s="38" t="str">
        <f t="shared" si="209"/>
        <v>n</v>
      </c>
      <c r="O596" s="38" t="str">
        <f t="shared" si="216"/>
        <v>Y</v>
      </c>
      <c r="P596" s="44"/>
      <c r="Q596" s="44"/>
      <c r="R596" s="44"/>
      <c r="S596" s="44"/>
      <c r="T596" s="44"/>
      <c r="U596" s="44"/>
      <c r="V596" s="44"/>
      <c r="W596" s="44"/>
      <c r="X596" s="44"/>
      <c r="Y596" s="38" t="str">
        <f t="shared" si="202"/>
        <v>Y</v>
      </c>
      <c r="Z596" s="38" t="str">
        <f t="shared" si="210"/>
        <v>n</v>
      </c>
      <c r="AA596" s="38" t="str">
        <f t="shared" si="217"/>
        <v>Y</v>
      </c>
      <c r="AC596" s="59">
        <v>1.4</v>
      </c>
      <c r="AD596" s="204">
        <v>0.85714285714285721</v>
      </c>
      <c r="AE596" s="38">
        <v>1</v>
      </c>
      <c r="AF596" s="38">
        <v>0</v>
      </c>
      <c r="AG596" s="125"/>
      <c r="AI596" s="123"/>
      <c r="AJ596" s="40">
        <f t="shared" si="204"/>
        <v>1.4</v>
      </c>
      <c r="AK596" s="40"/>
      <c r="AL596" s="40"/>
      <c r="AM596" s="40">
        <f t="shared" si="213"/>
        <v>1.2</v>
      </c>
      <c r="AN596" s="39">
        <f t="shared" si="211"/>
        <v>3.1</v>
      </c>
      <c r="AO596" s="204"/>
      <c r="AP596" s="204">
        <f t="shared" si="205"/>
        <v>0.85714285714285721</v>
      </c>
      <c r="AQ596" s="45"/>
      <c r="AR596" s="45"/>
      <c r="AS596" s="115"/>
      <c r="AT596" s="115"/>
      <c r="AU596" s="115">
        <f t="shared" si="214"/>
        <v>1</v>
      </c>
      <c r="AV596" s="115">
        <f t="shared" si="215"/>
        <v>0</v>
      </c>
      <c r="AY596" s="115"/>
      <c r="AZ596" s="115"/>
      <c r="BA596" s="43">
        <v>32</v>
      </c>
      <c r="BB596" s="43" t="s">
        <v>2013</v>
      </c>
      <c r="BC596" s="48" t="s">
        <v>1403</v>
      </c>
      <c r="BE596" s="37" t="s">
        <v>2345</v>
      </c>
      <c r="BG596" s="43">
        <v>354</v>
      </c>
      <c r="BH596" s="43" t="s">
        <v>2640</v>
      </c>
      <c r="BJ596" s="43" t="s">
        <v>1388</v>
      </c>
      <c r="BK596" s="43" t="s">
        <v>573</v>
      </c>
      <c r="BP596" s="48" t="s">
        <v>1406</v>
      </c>
      <c r="BQ596" s="43" t="s">
        <v>2641</v>
      </c>
      <c r="BR596" s="43" t="s">
        <v>822</v>
      </c>
      <c r="BS596" s="43" t="s">
        <v>558</v>
      </c>
      <c r="BT596" s="43" t="s">
        <v>1990</v>
      </c>
      <c r="BU596" s="43"/>
      <c r="BV596" s="43"/>
      <c r="BW596" s="243">
        <v>37673</v>
      </c>
      <c r="BX596" s="243"/>
      <c r="BY596" s="48" t="s">
        <v>450</v>
      </c>
      <c r="BZ596" s="43">
        <v>1.2</v>
      </c>
      <c r="CA596" s="43" t="s">
        <v>1396</v>
      </c>
      <c r="CD596" s="124" t="s">
        <v>1397</v>
      </c>
      <c r="CE596" s="43">
        <v>6435</v>
      </c>
      <c r="CF596" s="43" t="s">
        <v>1990</v>
      </c>
      <c r="CG596" s="251">
        <v>37673</v>
      </c>
      <c r="CH596" s="126"/>
      <c r="CK596" s="39" t="s">
        <v>451</v>
      </c>
      <c r="CL596" s="43">
        <v>1.4</v>
      </c>
      <c r="CM596" s="43" t="s">
        <v>1396</v>
      </c>
      <c r="CP596" s="43" t="s">
        <v>1397</v>
      </c>
      <c r="CQ596" s="43">
        <v>1684</v>
      </c>
      <c r="DR596" s="38"/>
    </row>
    <row r="597" spans="1:122" s="39" customFormat="1" hidden="1" x14ac:dyDescent="0.2">
      <c r="A597" s="44" t="str">
        <f t="shared" si="206"/>
        <v>Endicott</v>
      </c>
      <c r="B597" s="44" t="str">
        <f t="shared" ref="B597:B660" si="219">BS597</f>
        <v>1,1,2-Trichloro-1,2,2-trifluoroethane</v>
      </c>
      <c r="C597" s="38" t="s">
        <v>2587</v>
      </c>
      <c r="D597" s="38" t="str">
        <f t="shared" si="218"/>
        <v>LS</v>
      </c>
      <c r="E597" s="44" t="s">
        <v>372</v>
      </c>
      <c r="F597" s="155" t="str">
        <f t="shared" si="212"/>
        <v>Residential 042</v>
      </c>
      <c r="G597" s="44" t="str">
        <f t="shared" si="207"/>
        <v>residential</v>
      </c>
      <c r="H597" s="44" t="str">
        <f t="shared" si="208"/>
        <v>Basement</v>
      </c>
      <c r="I597" s="38"/>
      <c r="J597" s="38"/>
      <c r="K597" s="38"/>
      <c r="L597" s="44"/>
      <c r="M597" s="38" t="str">
        <f t="shared" ref="M597:M660" si="220">IF(CP597="","",IF(CP597="y","Y","n"))</f>
        <v>Y</v>
      </c>
      <c r="N597" s="38" t="str">
        <f t="shared" si="209"/>
        <v>n</v>
      </c>
      <c r="O597" s="38" t="str">
        <f t="shared" si="216"/>
        <v>Y</v>
      </c>
      <c r="P597" s="44"/>
      <c r="Q597" s="44"/>
      <c r="R597" s="44"/>
      <c r="S597" s="44"/>
      <c r="T597" s="44"/>
      <c r="U597" s="44"/>
      <c r="V597" s="44"/>
      <c r="W597" s="44"/>
      <c r="X597" s="44"/>
      <c r="Y597" s="38" t="str">
        <f t="shared" ref="Y597:Y660" si="221">IF(CD597="","",IF(CD597="y","Y","n"))</f>
        <v>Y</v>
      </c>
      <c r="Z597" s="38" t="str">
        <f t="shared" si="210"/>
        <v>n</v>
      </c>
      <c r="AA597" s="38" t="str">
        <f t="shared" si="217"/>
        <v>Y</v>
      </c>
      <c r="AC597" s="59">
        <v>1.2</v>
      </c>
      <c r="AD597" s="204">
        <v>0.64166666666666672</v>
      </c>
      <c r="AE597" s="38">
        <v>1</v>
      </c>
      <c r="AF597" s="38">
        <v>0</v>
      </c>
      <c r="AG597" s="125"/>
      <c r="AI597" s="123"/>
      <c r="AJ597" s="40">
        <f t="shared" si="204"/>
        <v>1.2</v>
      </c>
      <c r="AK597" s="40"/>
      <c r="AL597" s="40"/>
      <c r="AM597" s="40">
        <f t="shared" si="213"/>
        <v>0.77</v>
      </c>
      <c r="AN597" s="39">
        <f t="shared" si="211"/>
        <v>1.8</v>
      </c>
      <c r="AO597" s="204"/>
      <c r="AP597" s="204">
        <f t="shared" si="205"/>
        <v>0.64166666666666672</v>
      </c>
      <c r="AQ597" s="45"/>
      <c r="AR597" s="45"/>
      <c r="AS597" s="115"/>
      <c r="AT597" s="115"/>
      <c r="AU597" s="115">
        <f t="shared" si="214"/>
        <v>1</v>
      </c>
      <c r="AV597" s="115">
        <f t="shared" si="215"/>
        <v>0</v>
      </c>
      <c r="AY597" s="115"/>
      <c r="AZ597" s="115"/>
      <c r="BA597" s="43">
        <v>32</v>
      </c>
      <c r="BB597" s="43" t="s">
        <v>2013</v>
      </c>
      <c r="BC597" s="48" t="s">
        <v>1403</v>
      </c>
      <c r="BE597" s="37" t="s">
        <v>2345</v>
      </c>
      <c r="BG597" s="43">
        <v>354</v>
      </c>
      <c r="BH597" s="43" t="s">
        <v>2640</v>
      </c>
      <c r="BJ597" s="43" t="s">
        <v>1388</v>
      </c>
      <c r="BK597" s="43" t="s">
        <v>573</v>
      </c>
      <c r="BP597" s="48" t="s">
        <v>1406</v>
      </c>
      <c r="BQ597" s="43" t="s">
        <v>2641</v>
      </c>
      <c r="BR597" s="43" t="s">
        <v>822</v>
      </c>
      <c r="BS597" s="43" t="s">
        <v>1132</v>
      </c>
      <c r="BT597" s="43" t="s">
        <v>1990</v>
      </c>
      <c r="BU597" s="43"/>
      <c r="BV597" s="43"/>
      <c r="BW597" s="243">
        <v>37673</v>
      </c>
      <c r="BX597" s="243"/>
      <c r="BY597" s="48" t="s">
        <v>451</v>
      </c>
      <c r="BZ597" s="43">
        <v>0.77</v>
      </c>
      <c r="CA597" s="43" t="s">
        <v>1396</v>
      </c>
      <c r="CD597" s="124" t="s">
        <v>1397</v>
      </c>
      <c r="CE597" s="43">
        <v>6440</v>
      </c>
      <c r="CF597" s="43" t="s">
        <v>1990</v>
      </c>
      <c r="CG597" s="251">
        <v>37673</v>
      </c>
      <c r="CH597" s="126"/>
      <c r="CK597" s="39" t="s">
        <v>451</v>
      </c>
      <c r="CL597" s="43">
        <v>1.2</v>
      </c>
      <c r="CM597" s="43" t="s">
        <v>1396</v>
      </c>
      <c r="CP597" s="43" t="s">
        <v>1397</v>
      </c>
      <c r="CQ597" s="43">
        <v>1764</v>
      </c>
      <c r="DR597" s="38"/>
    </row>
    <row r="598" spans="1:122" s="39" customFormat="1" hidden="1" x14ac:dyDescent="0.2">
      <c r="A598" s="44" t="str">
        <f t="shared" si="206"/>
        <v>Endicott</v>
      </c>
      <c r="B598" s="44" t="str">
        <f t="shared" si="219"/>
        <v>Tetrachloroethylene</v>
      </c>
      <c r="C598" s="38" t="s">
        <v>2587</v>
      </c>
      <c r="D598" s="38" t="str">
        <f t="shared" si="218"/>
        <v>LS</v>
      </c>
      <c r="E598" s="44" t="s">
        <v>372</v>
      </c>
      <c r="F598" s="155" t="str">
        <f t="shared" si="212"/>
        <v>Residential 042</v>
      </c>
      <c r="G598" s="44" t="str">
        <f t="shared" si="207"/>
        <v>residential</v>
      </c>
      <c r="H598" s="44" t="str">
        <f t="shared" si="208"/>
        <v>Basement</v>
      </c>
      <c r="I598" s="38"/>
      <c r="J598" s="38"/>
      <c r="K598" s="38"/>
      <c r="L598" s="44"/>
      <c r="M598" s="38" t="str">
        <f t="shared" si="220"/>
        <v>Y</v>
      </c>
      <c r="N598" s="38" t="str">
        <f t="shared" si="209"/>
        <v>n</v>
      </c>
      <c r="O598" s="38" t="s">
        <v>541</v>
      </c>
      <c r="P598" s="44" t="s">
        <v>1154</v>
      </c>
      <c r="Q598" s="114"/>
      <c r="R598" s="114"/>
      <c r="S598" s="114"/>
      <c r="T598" s="114"/>
      <c r="U598" s="114"/>
      <c r="V598" s="114"/>
      <c r="W598" s="114"/>
      <c r="X598" s="114"/>
      <c r="Y598" s="38" t="str">
        <f t="shared" si="221"/>
        <v>Y</v>
      </c>
      <c r="Z598" s="38" t="str">
        <f t="shared" si="210"/>
        <v>n</v>
      </c>
      <c r="AA598" s="38" t="str">
        <f t="shared" si="217"/>
        <v>Y</v>
      </c>
      <c r="AC598" s="59">
        <v>0.54</v>
      </c>
      <c r="AD598" s="204">
        <v>1.5370370370370368</v>
      </c>
      <c r="AE598" s="38">
        <v>1</v>
      </c>
      <c r="AF598" s="38">
        <v>0</v>
      </c>
      <c r="AG598" s="125"/>
      <c r="AI598" s="123"/>
      <c r="AJ598" s="40">
        <f t="shared" si="204"/>
        <v>0.54</v>
      </c>
      <c r="AK598" s="40"/>
      <c r="AL598" s="40"/>
      <c r="AM598" s="40">
        <f t="shared" si="213"/>
        <v>0.83</v>
      </c>
      <c r="AN598" s="39">
        <f t="shared" si="211"/>
        <v>3.8</v>
      </c>
      <c r="AO598" s="204"/>
      <c r="AP598" s="204">
        <f t="shared" si="205"/>
        <v>1.5370370370370368</v>
      </c>
      <c r="AQ598" s="45"/>
      <c r="AR598" s="45"/>
      <c r="AS598" s="115"/>
      <c r="AT598" s="115"/>
      <c r="AU598" s="115">
        <f t="shared" si="214"/>
        <v>1</v>
      </c>
      <c r="AV598" s="115">
        <f t="shared" si="215"/>
        <v>0</v>
      </c>
      <c r="AY598" s="115"/>
      <c r="AZ598" s="115"/>
      <c r="BA598" s="43">
        <v>32</v>
      </c>
      <c r="BB598" s="43" t="s">
        <v>2013</v>
      </c>
      <c r="BC598" s="48" t="s">
        <v>1403</v>
      </c>
      <c r="BE598" s="37" t="s">
        <v>2345</v>
      </c>
      <c r="BG598" s="43">
        <v>354</v>
      </c>
      <c r="BH598" s="43" t="s">
        <v>2640</v>
      </c>
      <c r="BJ598" s="43" t="s">
        <v>1388</v>
      </c>
      <c r="BK598" s="43" t="s">
        <v>573</v>
      </c>
      <c r="BP598" s="48" t="s">
        <v>1406</v>
      </c>
      <c r="BQ598" s="43" t="s">
        <v>2641</v>
      </c>
      <c r="BR598" s="43" t="s">
        <v>822</v>
      </c>
      <c r="BS598" s="43" t="s">
        <v>2057</v>
      </c>
      <c r="BT598" s="43" t="s">
        <v>1990</v>
      </c>
      <c r="BU598" s="43"/>
      <c r="BV598" s="43"/>
      <c r="BW598" s="243">
        <v>37673</v>
      </c>
      <c r="BX598" s="243"/>
      <c r="BY598" s="48" t="s">
        <v>451</v>
      </c>
      <c r="BZ598" s="43">
        <v>0.83</v>
      </c>
      <c r="CA598" s="43" t="s">
        <v>1396</v>
      </c>
      <c r="CD598" s="124" t="s">
        <v>1397</v>
      </c>
      <c r="CE598" s="43">
        <v>6442</v>
      </c>
      <c r="CF598" s="43" t="s">
        <v>1990</v>
      </c>
      <c r="CG598" s="251">
        <v>37673</v>
      </c>
      <c r="CH598" s="126"/>
      <c r="CK598" s="39" t="s">
        <v>451</v>
      </c>
      <c r="CL598" s="43">
        <v>0.54</v>
      </c>
      <c r="CM598" s="43" t="s">
        <v>1396</v>
      </c>
      <c r="CP598" s="43" t="s">
        <v>1397</v>
      </c>
      <c r="CQ598" s="43">
        <v>1538</v>
      </c>
      <c r="DR598" s="38"/>
    </row>
    <row r="599" spans="1:122" s="39" customFormat="1" hidden="1" x14ac:dyDescent="0.2">
      <c r="A599" s="44" t="str">
        <f t="shared" si="206"/>
        <v>Endicott</v>
      </c>
      <c r="B599" s="44" t="str">
        <f t="shared" si="219"/>
        <v>1,1,1-Trichloroethane</v>
      </c>
      <c r="C599" s="38" t="s">
        <v>2587</v>
      </c>
      <c r="D599" s="38" t="str">
        <f t="shared" si="218"/>
        <v>LS</v>
      </c>
      <c r="E599" s="44" t="s">
        <v>372</v>
      </c>
      <c r="F599" s="155" t="str">
        <f t="shared" si="212"/>
        <v>Residential 043</v>
      </c>
      <c r="G599" s="44" t="str">
        <f t="shared" si="207"/>
        <v>residential</v>
      </c>
      <c r="H599" s="44" t="str">
        <f t="shared" si="208"/>
        <v>Basement</v>
      </c>
      <c r="I599" s="38"/>
      <c r="J599" s="38"/>
      <c r="K599" s="38"/>
      <c r="L599" s="44"/>
      <c r="M599" s="38" t="str">
        <f t="shared" si="220"/>
        <v>Y</v>
      </c>
      <c r="N599" s="38" t="str">
        <f t="shared" si="209"/>
        <v>n</v>
      </c>
      <c r="O599" s="38" t="str">
        <f>IF(AJ599="","",IF(M599="N","n","Y"))</f>
        <v>Y</v>
      </c>
      <c r="P599" s="44"/>
      <c r="Q599" s="44"/>
      <c r="R599" s="44"/>
      <c r="S599" s="44"/>
      <c r="T599" s="44"/>
      <c r="U599" s="44"/>
      <c r="V599" s="44"/>
      <c r="W599" s="44"/>
      <c r="X599" s="44"/>
      <c r="Y599" s="38" t="str">
        <f t="shared" si="221"/>
        <v>Y</v>
      </c>
      <c r="Z599" s="38" t="str">
        <f t="shared" si="210"/>
        <v>n</v>
      </c>
      <c r="AA599" s="38" t="str">
        <f t="shared" si="217"/>
        <v>Y</v>
      </c>
      <c r="AC599" s="59">
        <v>2.6</v>
      </c>
      <c r="AD599" s="204">
        <v>0.11538461538461538</v>
      </c>
      <c r="AE599" s="38">
        <v>1</v>
      </c>
      <c r="AF599" s="38">
        <v>0</v>
      </c>
      <c r="AG599" s="125"/>
      <c r="AI599" s="123"/>
      <c r="AJ599" s="40">
        <f t="shared" si="204"/>
        <v>2.6</v>
      </c>
      <c r="AK599" s="40"/>
      <c r="AL599" s="40"/>
      <c r="AM599" s="40">
        <f t="shared" si="213"/>
        <v>0.3</v>
      </c>
      <c r="AN599" s="39">
        <f t="shared" si="211"/>
        <v>3.1</v>
      </c>
      <c r="AO599" s="204"/>
      <c r="AP599" s="204">
        <f t="shared" si="205"/>
        <v>0.11538461538461538</v>
      </c>
      <c r="AQ599" s="45"/>
      <c r="AR599" s="45"/>
      <c r="AS599" s="115"/>
      <c r="AT599" s="115"/>
      <c r="AU599" s="115">
        <f t="shared" si="214"/>
        <v>1</v>
      </c>
      <c r="AV599" s="115">
        <f t="shared" si="215"/>
        <v>0</v>
      </c>
      <c r="AY599" s="115"/>
      <c r="AZ599" s="115"/>
      <c r="BA599" s="43">
        <v>32</v>
      </c>
      <c r="BB599" s="43" t="s">
        <v>2013</v>
      </c>
      <c r="BC599" s="48" t="s">
        <v>1403</v>
      </c>
      <c r="BE599" s="37" t="s">
        <v>2345</v>
      </c>
      <c r="BG599" s="43">
        <v>355</v>
      </c>
      <c r="BH599" s="43" t="s">
        <v>2642</v>
      </c>
      <c r="BJ599" s="43" t="s">
        <v>1388</v>
      </c>
      <c r="BK599" s="43" t="s">
        <v>573</v>
      </c>
      <c r="BP599" s="48" t="s">
        <v>1406</v>
      </c>
      <c r="BR599" s="43" t="s">
        <v>822</v>
      </c>
      <c r="BS599" s="43" t="s">
        <v>558</v>
      </c>
      <c r="BT599" s="43" t="s">
        <v>1990</v>
      </c>
      <c r="BU599" s="43"/>
      <c r="BV599" s="43"/>
      <c r="BW599" s="243">
        <v>37668</v>
      </c>
      <c r="BX599" s="243"/>
      <c r="BY599" s="48" t="s">
        <v>451</v>
      </c>
      <c r="BZ599" s="43">
        <v>0.3</v>
      </c>
      <c r="CA599" s="43" t="s">
        <v>1396</v>
      </c>
      <c r="CD599" s="124" t="s">
        <v>1397</v>
      </c>
      <c r="CE599" s="43">
        <v>6468</v>
      </c>
      <c r="CF599" s="43" t="s">
        <v>1990</v>
      </c>
      <c r="CG599" s="251">
        <v>37668</v>
      </c>
      <c r="CH599" s="126"/>
      <c r="CK599" s="39" t="s">
        <v>451</v>
      </c>
      <c r="CL599" s="43">
        <v>2.6</v>
      </c>
      <c r="CM599" s="43" t="s">
        <v>1396</v>
      </c>
      <c r="CP599" s="43" t="s">
        <v>1397</v>
      </c>
      <c r="CQ599" s="43">
        <v>1685</v>
      </c>
      <c r="DR599" s="38"/>
    </row>
    <row r="600" spans="1:122" s="39" customFormat="1" hidden="1" x14ac:dyDescent="0.2">
      <c r="A600" s="44" t="str">
        <f t="shared" si="206"/>
        <v>Endicott</v>
      </c>
      <c r="B600" s="44" t="str">
        <f t="shared" si="219"/>
        <v>1,1,2-Trichloro-1,2,2-trifluoroethane</v>
      </c>
      <c r="C600" s="38" t="s">
        <v>2587</v>
      </c>
      <c r="D600" s="38" t="str">
        <f t="shared" si="218"/>
        <v>LS</v>
      </c>
      <c r="E600" s="44" t="s">
        <v>372</v>
      </c>
      <c r="F600" s="155" t="str">
        <f t="shared" si="212"/>
        <v>Residential 043</v>
      </c>
      <c r="G600" s="44" t="str">
        <f t="shared" si="207"/>
        <v>residential</v>
      </c>
      <c r="H600" s="44" t="str">
        <f t="shared" si="208"/>
        <v>Basement</v>
      </c>
      <c r="I600" s="38"/>
      <c r="J600" s="38"/>
      <c r="K600" s="38"/>
      <c r="L600" s="44"/>
      <c r="M600" s="38" t="str">
        <f t="shared" si="220"/>
        <v>Y</v>
      </c>
      <c r="N600" s="38" t="str">
        <f t="shared" si="209"/>
        <v>n</v>
      </c>
      <c r="O600" s="38" t="str">
        <f>IF(AJ600="","",IF(M600="N","n","Y"))</f>
        <v>Y</v>
      </c>
      <c r="P600" s="44"/>
      <c r="Q600" s="44"/>
      <c r="R600" s="44"/>
      <c r="S600" s="44"/>
      <c r="T600" s="44"/>
      <c r="U600" s="44"/>
      <c r="V600" s="44"/>
      <c r="W600" s="44"/>
      <c r="X600" s="44"/>
      <c r="Y600" s="38" t="str">
        <f t="shared" si="221"/>
        <v>Y</v>
      </c>
      <c r="Z600" s="38" t="str">
        <f t="shared" si="210"/>
        <v>n</v>
      </c>
      <c r="AA600" s="38" t="str">
        <f t="shared" si="217"/>
        <v>Y</v>
      </c>
      <c r="AC600" s="59">
        <v>0.81</v>
      </c>
      <c r="AD600" s="204">
        <v>0.77777777777777768</v>
      </c>
      <c r="AE600" s="38">
        <v>1</v>
      </c>
      <c r="AF600" s="38">
        <v>0</v>
      </c>
      <c r="AG600" s="125"/>
      <c r="AI600" s="123"/>
      <c r="AJ600" s="40">
        <f t="shared" si="204"/>
        <v>0.81</v>
      </c>
      <c r="AK600" s="40"/>
      <c r="AL600" s="40"/>
      <c r="AM600" s="40">
        <f t="shared" si="213"/>
        <v>0.63</v>
      </c>
      <c r="AN600" s="39">
        <f t="shared" si="211"/>
        <v>1.8</v>
      </c>
      <c r="AO600" s="204"/>
      <c r="AP600" s="204">
        <f t="shared" si="205"/>
        <v>0.77777777777777768</v>
      </c>
      <c r="AQ600" s="45"/>
      <c r="AR600" s="45"/>
      <c r="AS600" s="115"/>
      <c r="AT600" s="115"/>
      <c r="AU600" s="115">
        <f t="shared" si="214"/>
        <v>1</v>
      </c>
      <c r="AV600" s="115">
        <f t="shared" si="215"/>
        <v>0</v>
      </c>
      <c r="AY600" s="115"/>
      <c r="AZ600" s="115"/>
      <c r="BA600" s="43">
        <v>32</v>
      </c>
      <c r="BB600" s="43" t="s">
        <v>2013</v>
      </c>
      <c r="BC600" s="48" t="s">
        <v>1403</v>
      </c>
      <c r="BE600" s="37" t="s">
        <v>2345</v>
      </c>
      <c r="BG600" s="43">
        <v>355</v>
      </c>
      <c r="BH600" s="43" t="s">
        <v>2642</v>
      </c>
      <c r="BJ600" s="43" t="s">
        <v>1388</v>
      </c>
      <c r="BK600" s="43" t="s">
        <v>573</v>
      </c>
      <c r="BP600" s="48" t="s">
        <v>1406</v>
      </c>
      <c r="BR600" s="43" t="s">
        <v>822</v>
      </c>
      <c r="BS600" s="43" t="s">
        <v>1132</v>
      </c>
      <c r="BT600" s="43" t="s">
        <v>1990</v>
      </c>
      <c r="BU600" s="43"/>
      <c r="BV600" s="43"/>
      <c r="BW600" s="243">
        <v>37668</v>
      </c>
      <c r="BX600" s="243"/>
      <c r="BY600" s="48" t="s">
        <v>451</v>
      </c>
      <c r="BZ600" s="43">
        <v>0.63</v>
      </c>
      <c r="CA600" s="43" t="s">
        <v>1396</v>
      </c>
      <c r="CD600" s="124" t="s">
        <v>1397</v>
      </c>
      <c r="CE600" s="43">
        <v>6473</v>
      </c>
      <c r="CF600" s="43" t="s">
        <v>1990</v>
      </c>
      <c r="CG600" s="251">
        <v>37668</v>
      </c>
      <c r="CH600" s="126"/>
      <c r="CK600" s="39" t="s">
        <v>451</v>
      </c>
      <c r="CL600" s="43">
        <v>0.81</v>
      </c>
      <c r="CM600" s="43" t="s">
        <v>1396</v>
      </c>
      <c r="CP600" s="43" t="s">
        <v>1397</v>
      </c>
      <c r="CQ600" s="43">
        <v>1765</v>
      </c>
      <c r="DR600" s="38"/>
    </row>
    <row r="601" spans="1:122" s="39" customFormat="1" hidden="1" x14ac:dyDescent="0.2">
      <c r="A601" s="44" t="str">
        <f t="shared" si="206"/>
        <v>Endicott</v>
      </c>
      <c r="B601" s="44" t="str">
        <f t="shared" si="219"/>
        <v>1,1,1-Trichloroethane</v>
      </c>
      <c r="C601" s="38" t="s">
        <v>2587</v>
      </c>
      <c r="D601" s="38" t="str">
        <f t="shared" si="218"/>
        <v>LS</v>
      </c>
      <c r="E601" s="44" t="s">
        <v>372</v>
      </c>
      <c r="F601" s="155" t="str">
        <f t="shared" si="212"/>
        <v>Residential 044</v>
      </c>
      <c r="G601" s="44" t="str">
        <f t="shared" si="207"/>
        <v>residential</v>
      </c>
      <c r="H601" s="44" t="str">
        <f t="shared" si="208"/>
        <v>Basement</v>
      </c>
      <c r="I601" s="38"/>
      <c r="J601" s="38"/>
      <c r="K601" s="38"/>
      <c r="L601" s="44"/>
      <c r="M601" s="38" t="str">
        <f t="shared" si="220"/>
        <v>Y</v>
      </c>
      <c r="N601" s="38" t="str">
        <f t="shared" si="209"/>
        <v>n</v>
      </c>
      <c r="O601" s="38" t="s">
        <v>541</v>
      </c>
      <c r="P601" s="44" t="s">
        <v>310</v>
      </c>
      <c r="Q601" s="44"/>
      <c r="R601" s="44"/>
      <c r="S601" s="44"/>
      <c r="T601" s="44"/>
      <c r="U601" s="44"/>
      <c r="V601" s="44"/>
      <c r="W601" s="44"/>
      <c r="X601" s="44"/>
      <c r="Y601" s="38" t="str">
        <f t="shared" si="221"/>
        <v>Y</v>
      </c>
      <c r="Z601" s="38" t="str">
        <f t="shared" si="210"/>
        <v>Y</v>
      </c>
      <c r="AA601" s="38" t="s">
        <v>541</v>
      </c>
      <c r="AC601" s="59">
        <v>96</v>
      </c>
      <c r="AD601" s="204">
        <v>3.5416666666666666E-2</v>
      </c>
      <c r="AE601" s="38">
        <v>1</v>
      </c>
      <c r="AF601" s="38">
        <v>0</v>
      </c>
      <c r="AG601" s="125"/>
      <c r="AI601" s="123"/>
      <c r="AJ601" s="40">
        <f t="shared" si="204"/>
        <v>96</v>
      </c>
      <c r="AK601" s="40"/>
      <c r="AL601" s="40"/>
      <c r="AM601" s="40">
        <f t="shared" si="213"/>
        <v>3.4</v>
      </c>
      <c r="AN601" s="39">
        <f t="shared" si="211"/>
        <v>3.1</v>
      </c>
      <c r="AO601" s="204"/>
      <c r="AP601" s="204">
        <f t="shared" si="205"/>
        <v>3.5416666666666666E-2</v>
      </c>
      <c r="AQ601" s="45"/>
      <c r="AR601" s="45"/>
      <c r="AS601" s="115"/>
      <c r="AT601" s="115"/>
      <c r="AU601" s="115">
        <f t="shared" si="214"/>
        <v>1</v>
      </c>
      <c r="AV601" s="115">
        <f t="shared" si="215"/>
        <v>0</v>
      </c>
      <c r="AY601" s="115"/>
      <c r="AZ601" s="115"/>
      <c r="BA601" s="43">
        <v>32</v>
      </c>
      <c r="BB601" s="43" t="s">
        <v>2013</v>
      </c>
      <c r="BC601" s="48" t="s">
        <v>1403</v>
      </c>
      <c r="BE601" s="37" t="s">
        <v>2345</v>
      </c>
      <c r="BG601" s="43">
        <v>356</v>
      </c>
      <c r="BH601" s="43" t="s">
        <v>666</v>
      </c>
      <c r="BJ601" s="43" t="s">
        <v>1388</v>
      </c>
      <c r="BK601" s="43" t="s">
        <v>573</v>
      </c>
      <c r="BP601" s="48" t="s">
        <v>1406</v>
      </c>
      <c r="BQ601" s="43" t="s">
        <v>667</v>
      </c>
      <c r="BR601" s="43" t="s">
        <v>822</v>
      </c>
      <c r="BS601" s="43" t="s">
        <v>558</v>
      </c>
      <c r="BT601" s="43" t="s">
        <v>1990</v>
      </c>
      <c r="BU601" s="43"/>
      <c r="BV601" s="43"/>
      <c r="BW601" s="243">
        <v>37672</v>
      </c>
      <c r="BX601" s="243"/>
      <c r="BY601" s="48" t="s">
        <v>451</v>
      </c>
      <c r="BZ601" s="43">
        <v>3.4</v>
      </c>
      <c r="CA601" s="43" t="s">
        <v>1396</v>
      </c>
      <c r="CD601" s="124" t="s">
        <v>1397</v>
      </c>
      <c r="CE601" s="43">
        <v>6677</v>
      </c>
      <c r="CF601" s="43" t="s">
        <v>1990</v>
      </c>
      <c r="CG601" s="251">
        <v>37672</v>
      </c>
      <c r="CH601" s="126"/>
      <c r="CK601" s="39" t="s">
        <v>451</v>
      </c>
      <c r="CL601" s="43">
        <v>96</v>
      </c>
      <c r="CM601" s="43" t="s">
        <v>1396</v>
      </c>
      <c r="CP601" s="43" t="s">
        <v>1397</v>
      </c>
      <c r="CQ601" s="43">
        <v>1691</v>
      </c>
      <c r="DR601" s="38"/>
    </row>
    <row r="602" spans="1:122" s="39" customFormat="1" x14ac:dyDescent="0.2">
      <c r="A602" s="44" t="str">
        <f t="shared" si="206"/>
        <v>Endicott</v>
      </c>
      <c r="B602" s="44" t="str">
        <f t="shared" si="219"/>
        <v>Tetrachloroethylene</v>
      </c>
      <c r="C602" s="38" t="s">
        <v>2587</v>
      </c>
      <c r="D602" s="38" t="str">
        <f t="shared" si="218"/>
        <v>LS</v>
      </c>
      <c r="E602" s="44" t="s">
        <v>372</v>
      </c>
      <c r="F602" s="155" t="str">
        <f t="shared" si="212"/>
        <v>Residential 044</v>
      </c>
      <c r="G602" s="44" t="str">
        <f t="shared" si="207"/>
        <v>residential</v>
      </c>
      <c r="H602" s="44" t="str">
        <f t="shared" si="208"/>
        <v>Basement</v>
      </c>
      <c r="I602" s="38"/>
      <c r="J602" s="38"/>
      <c r="K602" s="38"/>
      <c r="L602" s="44"/>
      <c r="M602" s="38" t="str">
        <f t="shared" si="220"/>
        <v>Y</v>
      </c>
      <c r="N602" s="38" t="str">
        <f t="shared" si="209"/>
        <v>Y</v>
      </c>
      <c r="O602" s="38" t="str">
        <f>IF(AJ602="","",IF(M602="N","n","Y"))</f>
        <v>Y</v>
      </c>
      <c r="P602" s="44"/>
      <c r="Q602" s="44"/>
      <c r="R602" s="44"/>
      <c r="S602" s="44"/>
      <c r="T602" s="44"/>
      <c r="U602" s="44"/>
      <c r="V602" s="44"/>
      <c r="W602" s="44"/>
      <c r="X602" s="44"/>
      <c r="Y602" s="38" t="str">
        <f t="shared" si="221"/>
        <v>Y</v>
      </c>
      <c r="Z602" s="38" t="str">
        <f t="shared" si="210"/>
        <v>n</v>
      </c>
      <c r="AA602" s="38" t="str">
        <f>IF(AM602="","",IF(Y602="N","n","Y"))</f>
        <v>Y</v>
      </c>
      <c r="AC602" s="59">
        <v>1700</v>
      </c>
      <c r="AD602" s="204">
        <v>1.9411764705882352E-3</v>
      </c>
      <c r="AE602" s="38">
        <v>1</v>
      </c>
      <c r="AF602" s="38">
        <v>0</v>
      </c>
      <c r="AG602" s="125"/>
      <c r="AI602" s="123"/>
      <c r="AJ602" s="40">
        <f t="shared" si="204"/>
        <v>1700</v>
      </c>
      <c r="AK602" s="40"/>
      <c r="AL602" s="40"/>
      <c r="AM602" s="40">
        <f t="shared" si="213"/>
        <v>3.3</v>
      </c>
      <c r="AN602" s="39">
        <f t="shared" si="211"/>
        <v>3.8</v>
      </c>
      <c r="AO602" s="204"/>
      <c r="AP602" s="204">
        <f t="shared" si="205"/>
        <v>1.9411764705882352E-3</v>
      </c>
      <c r="AQ602" s="45"/>
      <c r="AR602" s="45"/>
      <c r="AS602" s="115"/>
      <c r="AT602" s="115"/>
      <c r="AU602" s="115">
        <f t="shared" si="214"/>
        <v>1</v>
      </c>
      <c r="AV602" s="115">
        <f t="shared" si="215"/>
        <v>0</v>
      </c>
      <c r="AY602" s="115"/>
      <c r="AZ602" s="115"/>
      <c r="BA602" s="43">
        <v>32</v>
      </c>
      <c r="BB602" s="43" t="s">
        <v>2013</v>
      </c>
      <c r="BC602" s="48" t="s">
        <v>1403</v>
      </c>
      <c r="BE602" s="37" t="s">
        <v>2345</v>
      </c>
      <c r="BG602" s="43">
        <v>356</v>
      </c>
      <c r="BH602" s="43" t="s">
        <v>666</v>
      </c>
      <c r="BJ602" s="43" t="s">
        <v>1388</v>
      </c>
      <c r="BK602" s="43" t="s">
        <v>573</v>
      </c>
      <c r="BP602" s="48" t="s">
        <v>1406</v>
      </c>
      <c r="BQ602" s="43" t="s">
        <v>667</v>
      </c>
      <c r="BR602" s="43" t="s">
        <v>822</v>
      </c>
      <c r="BS602" s="43" t="s">
        <v>2057</v>
      </c>
      <c r="BT602" s="43" t="s">
        <v>1990</v>
      </c>
      <c r="BU602" s="43"/>
      <c r="BV602" s="43"/>
      <c r="BW602" s="243">
        <v>37672</v>
      </c>
      <c r="BX602" s="243"/>
      <c r="BY602" s="48" t="s">
        <v>451</v>
      </c>
      <c r="BZ602" s="43">
        <v>3.3</v>
      </c>
      <c r="CA602" s="43" t="s">
        <v>1396</v>
      </c>
      <c r="CD602" s="124" t="s">
        <v>1397</v>
      </c>
      <c r="CE602" s="43">
        <v>6684</v>
      </c>
      <c r="CF602" s="43" t="s">
        <v>1990</v>
      </c>
      <c r="CG602" s="251">
        <v>37672</v>
      </c>
      <c r="CH602" s="126"/>
      <c r="CK602" s="39" t="s">
        <v>451</v>
      </c>
      <c r="CL602" s="43">
        <v>1700</v>
      </c>
      <c r="CM602" s="43" t="s">
        <v>1396</v>
      </c>
      <c r="CP602" s="43" t="s">
        <v>1397</v>
      </c>
      <c r="CQ602" s="43">
        <v>1545</v>
      </c>
      <c r="DR602" s="38"/>
    </row>
    <row r="603" spans="1:122" s="39" customFormat="1" x14ac:dyDescent="0.2">
      <c r="A603" s="44" t="str">
        <f t="shared" si="206"/>
        <v>Endicott</v>
      </c>
      <c r="B603" s="44" t="str">
        <f t="shared" si="219"/>
        <v>Trichloroethylene</v>
      </c>
      <c r="C603" s="38" t="s">
        <v>2587</v>
      </c>
      <c r="D603" s="38" t="str">
        <f t="shared" si="218"/>
        <v>LS</v>
      </c>
      <c r="E603" s="44" t="s">
        <v>372</v>
      </c>
      <c r="F603" s="155" t="str">
        <f t="shared" si="212"/>
        <v>Residential 044</v>
      </c>
      <c r="G603" s="44" t="str">
        <f t="shared" si="207"/>
        <v>residential</v>
      </c>
      <c r="H603" s="44" t="str">
        <f t="shared" si="208"/>
        <v>Basement</v>
      </c>
      <c r="I603" s="38"/>
      <c r="J603" s="38"/>
      <c r="K603" s="38"/>
      <c r="L603" s="44"/>
      <c r="M603" s="38" t="str">
        <f t="shared" si="220"/>
        <v>Y</v>
      </c>
      <c r="N603" s="38" t="str">
        <f t="shared" si="209"/>
        <v>Y</v>
      </c>
      <c r="O603" s="38" t="str">
        <f>IF(AJ603="","",IF(M603="N","n","Y"))</f>
        <v>Y</v>
      </c>
      <c r="P603" s="44"/>
      <c r="Q603" s="44"/>
      <c r="R603" s="44"/>
      <c r="S603" s="44"/>
      <c r="T603" s="44"/>
      <c r="U603" s="44"/>
      <c r="V603" s="44"/>
      <c r="W603" s="44"/>
      <c r="X603" s="44"/>
      <c r="Y603" s="38" t="str">
        <f t="shared" si="221"/>
        <v>Y</v>
      </c>
      <c r="Z603" s="38" t="str">
        <f t="shared" si="210"/>
        <v>Y</v>
      </c>
      <c r="AA603" s="38" t="str">
        <f>IF(AM603="","",IF(Y603="N","n","Y"))</f>
        <v>Y</v>
      </c>
      <c r="AC603" s="59">
        <v>1600</v>
      </c>
      <c r="AD603" s="204">
        <v>8.7499999999999991E-4</v>
      </c>
      <c r="AE603" s="38">
        <v>1</v>
      </c>
      <c r="AF603" s="38">
        <v>0</v>
      </c>
      <c r="AG603" s="125"/>
      <c r="AI603" s="123"/>
      <c r="AJ603" s="40">
        <f t="shared" si="204"/>
        <v>1600</v>
      </c>
      <c r="AK603" s="40"/>
      <c r="AL603" s="40"/>
      <c r="AM603" s="40">
        <f t="shared" si="213"/>
        <v>1.4</v>
      </c>
      <c r="AN603" s="39">
        <f t="shared" si="211"/>
        <v>0.5</v>
      </c>
      <c r="AO603" s="204"/>
      <c r="AP603" s="204">
        <f t="shared" si="205"/>
        <v>8.7499999999999991E-4</v>
      </c>
      <c r="AQ603" s="45"/>
      <c r="AR603" s="45"/>
      <c r="AS603" s="115"/>
      <c r="AT603" s="115"/>
      <c r="AU603" s="115">
        <f t="shared" si="214"/>
        <v>1</v>
      </c>
      <c r="AV603" s="115">
        <f t="shared" si="215"/>
        <v>0</v>
      </c>
      <c r="AY603" s="115"/>
      <c r="AZ603" s="115"/>
      <c r="BA603" s="43">
        <v>32</v>
      </c>
      <c r="BB603" s="43" t="s">
        <v>2013</v>
      </c>
      <c r="BC603" s="48" t="s">
        <v>1403</v>
      </c>
      <c r="BE603" s="37" t="s">
        <v>2345</v>
      </c>
      <c r="BG603" s="43">
        <v>356</v>
      </c>
      <c r="BH603" s="43" t="s">
        <v>666</v>
      </c>
      <c r="BJ603" s="43" t="s">
        <v>1388</v>
      </c>
      <c r="BK603" s="43" t="s">
        <v>573</v>
      </c>
      <c r="BP603" s="48" t="s">
        <v>1406</v>
      </c>
      <c r="BQ603" s="43" t="s">
        <v>667</v>
      </c>
      <c r="BR603" s="43" t="s">
        <v>822</v>
      </c>
      <c r="BS603" s="43" t="s">
        <v>1393</v>
      </c>
      <c r="BT603" s="43" t="s">
        <v>1990</v>
      </c>
      <c r="BU603" s="43"/>
      <c r="BV603" s="43"/>
      <c r="BW603" s="243">
        <v>37672</v>
      </c>
      <c r="BX603" s="243"/>
      <c r="BY603" s="48" t="s">
        <v>451</v>
      </c>
      <c r="BZ603" s="43">
        <v>1.4</v>
      </c>
      <c r="CA603" s="43" t="s">
        <v>1396</v>
      </c>
      <c r="CD603" s="124" t="s">
        <v>1397</v>
      </c>
      <c r="CE603" s="43">
        <v>6686</v>
      </c>
      <c r="CF603" s="43" t="s">
        <v>1990</v>
      </c>
      <c r="CG603" s="251">
        <v>37672</v>
      </c>
      <c r="CH603" s="126"/>
      <c r="CK603" s="39" t="s">
        <v>451</v>
      </c>
      <c r="CL603" s="43">
        <v>1600</v>
      </c>
      <c r="CM603" s="43" t="s">
        <v>1396</v>
      </c>
      <c r="CP603" s="43" t="s">
        <v>1397</v>
      </c>
      <c r="CQ603" s="43">
        <v>1599</v>
      </c>
      <c r="DR603" s="38"/>
    </row>
    <row r="604" spans="1:122" s="39" customFormat="1" hidden="1" x14ac:dyDescent="0.2">
      <c r="A604" s="44" t="str">
        <f t="shared" si="206"/>
        <v>Endicott</v>
      </c>
      <c r="B604" s="44" t="str">
        <f t="shared" si="219"/>
        <v>1,1,1-Trichloroethane</v>
      </c>
      <c r="C604" s="38" t="s">
        <v>2587</v>
      </c>
      <c r="D604" s="38" t="str">
        <f t="shared" si="218"/>
        <v>LS</v>
      </c>
      <c r="E604" s="44" t="s">
        <v>372</v>
      </c>
      <c r="F604" s="155" t="str">
        <f t="shared" si="212"/>
        <v>Residential 045</v>
      </c>
      <c r="G604" s="44" t="str">
        <f t="shared" si="207"/>
        <v>residential</v>
      </c>
      <c r="H604" s="44" t="str">
        <f t="shared" si="208"/>
        <v>Basement - full</v>
      </c>
      <c r="I604" s="38"/>
      <c r="J604" s="38"/>
      <c r="K604" s="38"/>
      <c r="L604" s="44"/>
      <c r="M604" s="38" t="str">
        <f t="shared" si="220"/>
        <v>Y</v>
      </c>
      <c r="N604" s="38" t="str">
        <f t="shared" si="209"/>
        <v>n</v>
      </c>
      <c r="O604" s="38" t="str">
        <f>IF(AJ604="","",IF(M604="N","n","Y"))</f>
        <v>Y</v>
      </c>
      <c r="P604" s="44"/>
      <c r="Q604" s="44"/>
      <c r="R604" s="44"/>
      <c r="S604" s="44"/>
      <c r="T604" s="44"/>
      <c r="U604" s="44"/>
      <c r="V604" s="44"/>
      <c r="W604" s="44"/>
      <c r="X604" s="44"/>
      <c r="Y604" s="38" t="str">
        <f t="shared" si="221"/>
        <v>Y</v>
      </c>
      <c r="Z604" s="38" t="str">
        <f t="shared" si="210"/>
        <v>n</v>
      </c>
      <c r="AA604" s="38" t="str">
        <f>IF(AM604="","",IF(Y604="N","n","Y"))</f>
        <v>Y</v>
      </c>
      <c r="AC604" s="59">
        <v>37</v>
      </c>
      <c r="AD604" s="204">
        <v>8.6486486486486488E-3</v>
      </c>
      <c r="AE604" s="38">
        <v>1</v>
      </c>
      <c r="AF604" s="38">
        <v>0</v>
      </c>
      <c r="AG604" s="125"/>
      <c r="AI604" s="123"/>
      <c r="AJ604" s="40">
        <f t="shared" si="204"/>
        <v>37</v>
      </c>
      <c r="AK604" s="40"/>
      <c r="AL604" s="40"/>
      <c r="AM604" s="40">
        <f t="shared" si="213"/>
        <v>0.32</v>
      </c>
      <c r="AN604" s="39">
        <f t="shared" si="211"/>
        <v>3.1</v>
      </c>
      <c r="AO604" s="204"/>
      <c r="AP604" s="204">
        <f t="shared" si="205"/>
        <v>8.6486486486486488E-3</v>
      </c>
      <c r="AQ604" s="45"/>
      <c r="AR604" s="45"/>
      <c r="AS604" s="115"/>
      <c r="AT604" s="115"/>
      <c r="AU604" s="115">
        <f t="shared" si="214"/>
        <v>1</v>
      </c>
      <c r="AV604" s="115">
        <f t="shared" si="215"/>
        <v>0</v>
      </c>
      <c r="AY604" s="115"/>
      <c r="AZ604" s="115"/>
      <c r="BA604" s="43">
        <v>32</v>
      </c>
      <c r="BB604" s="43" t="s">
        <v>2013</v>
      </c>
      <c r="BC604" s="48" t="s">
        <v>1403</v>
      </c>
      <c r="BE604" s="37" t="s">
        <v>2345</v>
      </c>
      <c r="BG604" s="43">
        <v>357</v>
      </c>
      <c r="BH604" s="43" t="s">
        <v>668</v>
      </c>
      <c r="BJ604" s="43" t="s">
        <v>1388</v>
      </c>
      <c r="BK604" s="43" t="s">
        <v>1389</v>
      </c>
      <c r="BP604" s="48" t="s">
        <v>1406</v>
      </c>
      <c r="BQ604" s="43" t="s">
        <v>669</v>
      </c>
      <c r="BR604" s="43" t="s">
        <v>822</v>
      </c>
      <c r="BS604" s="43" t="s">
        <v>558</v>
      </c>
      <c r="BT604" s="43" t="s">
        <v>1990</v>
      </c>
      <c r="BU604" s="43"/>
      <c r="BV604" s="43"/>
      <c r="BW604" s="243">
        <v>37668</v>
      </c>
      <c r="BX604" s="243"/>
      <c r="BY604" s="48" t="s">
        <v>450</v>
      </c>
      <c r="BZ604" s="43">
        <v>0.32</v>
      </c>
      <c r="CA604" s="43" t="s">
        <v>1396</v>
      </c>
      <c r="CD604" s="124" t="s">
        <v>1397</v>
      </c>
      <c r="CE604" s="43">
        <v>6809</v>
      </c>
      <c r="CF604" s="43" t="s">
        <v>1990</v>
      </c>
      <c r="CG604" s="251">
        <v>37668</v>
      </c>
      <c r="CH604" s="126"/>
      <c r="CK604" s="39" t="s">
        <v>451</v>
      </c>
      <c r="CL604" s="43">
        <v>37</v>
      </c>
      <c r="CM604" s="43" t="s">
        <v>1396</v>
      </c>
      <c r="CP604" s="43" t="s">
        <v>1397</v>
      </c>
      <c r="CQ604" s="43">
        <v>1694</v>
      </c>
      <c r="DR604" s="38"/>
    </row>
    <row r="605" spans="1:122" s="39" customFormat="1" hidden="1" x14ac:dyDescent="0.2">
      <c r="A605" s="44" t="str">
        <f t="shared" si="206"/>
        <v>Endicott</v>
      </c>
      <c r="B605" s="44" t="str">
        <f t="shared" si="219"/>
        <v>1,1,2-Trichloro-1,2,2-trifluoroethane</v>
      </c>
      <c r="C605" s="38" t="s">
        <v>2587</v>
      </c>
      <c r="D605" s="38" t="str">
        <f t="shared" si="218"/>
        <v>LS</v>
      </c>
      <c r="E605" s="44" t="s">
        <v>372</v>
      </c>
      <c r="F605" s="155" t="str">
        <f t="shared" si="212"/>
        <v>Residential 045</v>
      </c>
      <c r="G605" s="44" t="str">
        <f t="shared" si="207"/>
        <v>residential</v>
      </c>
      <c r="H605" s="44" t="str">
        <f t="shared" si="208"/>
        <v>Basement - full</v>
      </c>
      <c r="I605" s="38"/>
      <c r="J605" s="38"/>
      <c r="K605" s="38"/>
      <c r="L605" s="44"/>
      <c r="M605" s="38" t="str">
        <f t="shared" si="220"/>
        <v>Y</v>
      </c>
      <c r="N605" s="38" t="str">
        <f t="shared" si="209"/>
        <v>n</v>
      </c>
      <c r="O605" s="38" t="s">
        <v>541</v>
      </c>
      <c r="P605" s="44" t="s">
        <v>310</v>
      </c>
      <c r="Q605" s="44"/>
      <c r="R605" s="44"/>
      <c r="S605" s="44"/>
      <c r="T605" s="44"/>
      <c r="U605" s="44"/>
      <c r="V605" s="44"/>
      <c r="W605" s="44"/>
      <c r="X605" s="44"/>
      <c r="Y605" s="38" t="str">
        <f t="shared" si="221"/>
        <v>Y</v>
      </c>
      <c r="Z605" s="38" t="str">
        <f t="shared" si="210"/>
        <v>n</v>
      </c>
      <c r="AA605" s="38" t="s">
        <v>541</v>
      </c>
      <c r="AC605" s="59">
        <v>5.9</v>
      </c>
      <c r="AD605" s="204">
        <v>0.11864406779661016</v>
      </c>
      <c r="AE605" s="38">
        <v>1</v>
      </c>
      <c r="AF605" s="38">
        <v>0</v>
      </c>
      <c r="AG605" s="125"/>
      <c r="AI605" s="123"/>
      <c r="AJ605" s="40">
        <f t="shared" si="204"/>
        <v>5.9</v>
      </c>
      <c r="AK605" s="40"/>
      <c r="AL605" s="40"/>
      <c r="AM605" s="40">
        <f t="shared" si="213"/>
        <v>0.7</v>
      </c>
      <c r="AN605" s="39">
        <f t="shared" si="211"/>
        <v>1.8</v>
      </c>
      <c r="AO605" s="204"/>
      <c r="AP605" s="204">
        <f t="shared" si="205"/>
        <v>0.11864406779661016</v>
      </c>
      <c r="AQ605" s="45"/>
      <c r="AR605" s="45"/>
      <c r="AS605" s="115"/>
      <c r="AT605" s="115"/>
      <c r="AU605" s="115">
        <f t="shared" si="214"/>
        <v>1</v>
      </c>
      <c r="AV605" s="115">
        <f t="shared" si="215"/>
        <v>0</v>
      </c>
      <c r="AY605" s="115"/>
      <c r="AZ605" s="115"/>
      <c r="BA605" s="43">
        <v>32</v>
      </c>
      <c r="BB605" s="43" t="s">
        <v>2013</v>
      </c>
      <c r="BC605" s="48" t="s">
        <v>1403</v>
      </c>
      <c r="BE605" s="37" t="s">
        <v>2345</v>
      </c>
      <c r="BG605" s="43">
        <v>357</v>
      </c>
      <c r="BH605" s="43" t="s">
        <v>668</v>
      </c>
      <c r="BJ605" s="43" t="s">
        <v>1388</v>
      </c>
      <c r="BK605" s="43" t="s">
        <v>1389</v>
      </c>
      <c r="BP605" s="48" t="s">
        <v>1406</v>
      </c>
      <c r="BQ605" s="43" t="s">
        <v>669</v>
      </c>
      <c r="BR605" s="43" t="s">
        <v>822</v>
      </c>
      <c r="BS605" s="43" t="s">
        <v>1132</v>
      </c>
      <c r="BT605" s="43" t="s">
        <v>1990</v>
      </c>
      <c r="BU605" s="43"/>
      <c r="BV605" s="43"/>
      <c r="BW605" s="243">
        <v>37668</v>
      </c>
      <c r="BX605" s="243"/>
      <c r="BY605" s="48" t="s">
        <v>451</v>
      </c>
      <c r="BZ605" s="43">
        <v>0.7</v>
      </c>
      <c r="CA605" s="43" t="s">
        <v>1396</v>
      </c>
      <c r="CD605" s="124" t="s">
        <v>1397</v>
      </c>
      <c r="CE605" s="43">
        <v>6814</v>
      </c>
      <c r="CF605" s="43" t="s">
        <v>1990</v>
      </c>
      <c r="CG605" s="251">
        <v>37668</v>
      </c>
      <c r="CH605" s="126"/>
      <c r="CK605" s="39" t="s">
        <v>451</v>
      </c>
      <c r="CL605" s="43">
        <v>5.9</v>
      </c>
      <c r="CM605" s="43" t="s">
        <v>1396</v>
      </c>
      <c r="CP605" s="43" t="s">
        <v>1397</v>
      </c>
      <c r="CQ605" s="43">
        <v>1770</v>
      </c>
      <c r="DR605" s="38"/>
    </row>
    <row r="606" spans="1:122" s="39" customFormat="1" hidden="1" x14ac:dyDescent="0.2">
      <c r="A606" s="44" t="str">
        <f t="shared" si="206"/>
        <v>Endicott</v>
      </c>
      <c r="B606" s="44" t="str">
        <f t="shared" si="219"/>
        <v>Tetrachloroethylene</v>
      </c>
      <c r="C606" s="38" t="s">
        <v>2587</v>
      </c>
      <c r="D606" s="38" t="str">
        <f t="shared" si="218"/>
        <v>LS</v>
      </c>
      <c r="E606" s="44" t="s">
        <v>372</v>
      </c>
      <c r="F606" s="155" t="str">
        <f t="shared" si="212"/>
        <v>Residential 045</v>
      </c>
      <c r="G606" s="44" t="str">
        <f t="shared" si="207"/>
        <v>residential</v>
      </c>
      <c r="H606" s="44" t="str">
        <f t="shared" si="208"/>
        <v>Basement - full</v>
      </c>
      <c r="I606" s="38"/>
      <c r="J606" s="38"/>
      <c r="K606" s="38"/>
      <c r="L606" s="44"/>
      <c r="M606" s="38" t="str">
        <f t="shared" si="220"/>
        <v>Y</v>
      </c>
      <c r="N606" s="38" t="str">
        <f t="shared" si="209"/>
        <v>n</v>
      </c>
      <c r="O606" s="38" t="s">
        <v>541</v>
      </c>
      <c r="P606" s="114" t="s">
        <v>310</v>
      </c>
      <c r="Q606" s="114"/>
      <c r="R606" s="114"/>
      <c r="S606" s="114"/>
      <c r="T606" s="114"/>
      <c r="U606" s="114"/>
      <c r="V606" s="114"/>
      <c r="W606" s="114"/>
      <c r="X606" s="114"/>
      <c r="Y606" s="38" t="str">
        <f t="shared" si="221"/>
        <v>Y</v>
      </c>
      <c r="Z606" s="38" t="str">
        <f t="shared" si="210"/>
        <v>Y</v>
      </c>
      <c r="AA606" s="38" t="s">
        <v>541</v>
      </c>
      <c r="AC606" s="59">
        <v>11</v>
      </c>
      <c r="AD606" s="204">
        <v>2</v>
      </c>
      <c r="AE606" s="38">
        <v>1</v>
      </c>
      <c r="AF606" s="38">
        <v>0</v>
      </c>
      <c r="AG606" s="125"/>
      <c r="AI606" s="123"/>
      <c r="AJ606" s="40">
        <f t="shared" si="204"/>
        <v>11</v>
      </c>
      <c r="AK606" s="40"/>
      <c r="AL606" s="40"/>
      <c r="AM606" s="40">
        <f t="shared" si="213"/>
        <v>22</v>
      </c>
      <c r="AN606" s="39">
        <f t="shared" si="211"/>
        <v>3.8</v>
      </c>
      <c r="AO606" s="204"/>
      <c r="AP606" s="204">
        <f t="shared" si="205"/>
        <v>2</v>
      </c>
      <c r="AQ606" s="45"/>
      <c r="AR606" s="45"/>
      <c r="AS606" s="115"/>
      <c r="AT606" s="115"/>
      <c r="AU606" s="115">
        <f t="shared" si="214"/>
        <v>1</v>
      </c>
      <c r="AV606" s="115">
        <f t="shared" si="215"/>
        <v>0</v>
      </c>
      <c r="AY606" s="115"/>
      <c r="AZ606" s="115"/>
      <c r="BA606" s="43">
        <v>32</v>
      </c>
      <c r="BB606" s="43" t="s">
        <v>2013</v>
      </c>
      <c r="BC606" s="48" t="s">
        <v>1403</v>
      </c>
      <c r="BE606" s="37" t="s">
        <v>2345</v>
      </c>
      <c r="BG606" s="43">
        <v>357</v>
      </c>
      <c r="BH606" s="43" t="s">
        <v>668</v>
      </c>
      <c r="BJ606" s="43" t="s">
        <v>1388</v>
      </c>
      <c r="BK606" s="43" t="s">
        <v>1389</v>
      </c>
      <c r="BP606" s="48" t="s">
        <v>1406</v>
      </c>
      <c r="BQ606" s="43" t="s">
        <v>669</v>
      </c>
      <c r="BR606" s="43" t="s">
        <v>822</v>
      </c>
      <c r="BS606" s="43" t="s">
        <v>2057</v>
      </c>
      <c r="BT606" s="43" t="s">
        <v>1990</v>
      </c>
      <c r="BU606" s="43"/>
      <c r="BV606" s="43"/>
      <c r="BW606" s="243">
        <v>37668</v>
      </c>
      <c r="BX606" s="243"/>
      <c r="BY606" s="48" t="s">
        <v>451</v>
      </c>
      <c r="BZ606" s="43">
        <v>22</v>
      </c>
      <c r="CA606" s="43" t="s">
        <v>1396</v>
      </c>
      <c r="CD606" s="124" t="s">
        <v>1397</v>
      </c>
      <c r="CE606" s="43">
        <v>6816</v>
      </c>
      <c r="CF606" s="43" t="s">
        <v>1990</v>
      </c>
      <c r="CG606" s="251">
        <v>37668</v>
      </c>
      <c r="CH606" s="126"/>
      <c r="CK606" s="39" t="s">
        <v>451</v>
      </c>
      <c r="CL606" s="43">
        <v>11</v>
      </c>
      <c r="CM606" s="43" t="s">
        <v>1396</v>
      </c>
      <c r="CP606" s="43" t="s">
        <v>1397</v>
      </c>
      <c r="CQ606" s="43">
        <v>1547</v>
      </c>
      <c r="DR606" s="38"/>
    </row>
    <row r="607" spans="1:122" s="39" customFormat="1" x14ac:dyDescent="0.2">
      <c r="A607" s="44" t="str">
        <f t="shared" si="206"/>
        <v>Endicott</v>
      </c>
      <c r="B607" s="44" t="str">
        <f t="shared" si="219"/>
        <v>Trichloroethylene</v>
      </c>
      <c r="C607" s="38" t="s">
        <v>2587</v>
      </c>
      <c r="D607" s="38" t="str">
        <f t="shared" si="218"/>
        <v>LS</v>
      </c>
      <c r="E607" s="44" t="s">
        <v>372</v>
      </c>
      <c r="F607" s="155" t="str">
        <f t="shared" si="212"/>
        <v>Residential 045</v>
      </c>
      <c r="G607" s="44" t="str">
        <f t="shared" si="207"/>
        <v>residential</v>
      </c>
      <c r="H607" s="44" t="str">
        <f t="shared" si="208"/>
        <v>Basement - full</v>
      </c>
      <c r="I607" s="38"/>
      <c r="J607" s="38"/>
      <c r="K607" s="38"/>
      <c r="L607" s="44"/>
      <c r="M607" s="38" t="str">
        <f t="shared" si="220"/>
        <v>Y</v>
      </c>
      <c r="N607" s="38" t="str">
        <f t="shared" si="209"/>
        <v>Y</v>
      </c>
      <c r="O607" s="38" t="str">
        <f>IF(AJ607="","",IF(M607="N","n","Y"))</f>
        <v>Y</v>
      </c>
      <c r="P607" s="44"/>
      <c r="Q607" s="44"/>
      <c r="R607" s="44"/>
      <c r="S607" s="44"/>
      <c r="T607" s="44"/>
      <c r="U607" s="44"/>
      <c r="V607" s="44"/>
      <c r="W607" s="44"/>
      <c r="X607" s="44"/>
      <c r="Y607" s="38" t="str">
        <f t="shared" si="221"/>
        <v>Y</v>
      </c>
      <c r="Z607" s="38" t="str">
        <f t="shared" si="210"/>
        <v>n</v>
      </c>
      <c r="AA607" s="38" t="str">
        <f>IF(AM607="","",IF(Y607="N","n","Y"))</f>
        <v>Y</v>
      </c>
      <c r="AC607" s="59">
        <v>130</v>
      </c>
      <c r="AD607" s="204">
        <v>2.4615384615384616E-3</v>
      </c>
      <c r="AE607" s="38">
        <v>1</v>
      </c>
      <c r="AF607" s="38">
        <v>0</v>
      </c>
      <c r="AG607" s="125"/>
      <c r="AI607" s="123"/>
      <c r="AJ607" s="40">
        <f t="shared" si="204"/>
        <v>130</v>
      </c>
      <c r="AK607" s="40"/>
      <c r="AL607" s="40"/>
      <c r="AM607" s="40">
        <f t="shared" si="213"/>
        <v>0.32</v>
      </c>
      <c r="AN607" s="39">
        <f t="shared" si="211"/>
        <v>0.5</v>
      </c>
      <c r="AO607" s="204"/>
      <c r="AP607" s="204">
        <f t="shared" si="205"/>
        <v>2.4615384615384616E-3</v>
      </c>
      <c r="AQ607" s="45"/>
      <c r="AR607" s="45"/>
      <c r="AS607" s="115"/>
      <c r="AT607" s="115"/>
      <c r="AU607" s="115">
        <f t="shared" si="214"/>
        <v>1</v>
      </c>
      <c r="AV607" s="115">
        <f t="shared" si="215"/>
        <v>0</v>
      </c>
      <c r="AY607" s="115"/>
      <c r="AZ607" s="115"/>
      <c r="BA607" s="43">
        <v>32</v>
      </c>
      <c r="BB607" s="43" t="s">
        <v>2013</v>
      </c>
      <c r="BC607" s="48" t="s">
        <v>1403</v>
      </c>
      <c r="BE607" s="37" t="s">
        <v>2345</v>
      </c>
      <c r="BG607" s="43">
        <v>357</v>
      </c>
      <c r="BH607" s="43" t="s">
        <v>668</v>
      </c>
      <c r="BJ607" s="43" t="s">
        <v>1388</v>
      </c>
      <c r="BK607" s="43" t="s">
        <v>1389</v>
      </c>
      <c r="BP607" s="48" t="s">
        <v>1406</v>
      </c>
      <c r="BQ607" s="43" t="s">
        <v>669</v>
      </c>
      <c r="BR607" s="43" t="s">
        <v>822</v>
      </c>
      <c r="BS607" s="43" t="s">
        <v>1393</v>
      </c>
      <c r="BT607" s="43" t="s">
        <v>1990</v>
      </c>
      <c r="BU607" s="43"/>
      <c r="BV607" s="43"/>
      <c r="BW607" s="243">
        <v>37668</v>
      </c>
      <c r="BX607" s="243"/>
      <c r="BY607" s="48" t="s">
        <v>451</v>
      </c>
      <c r="BZ607" s="43">
        <v>0.32</v>
      </c>
      <c r="CA607" s="43" t="s">
        <v>1396</v>
      </c>
      <c r="CD607" s="124" t="s">
        <v>1397</v>
      </c>
      <c r="CE607" s="43">
        <v>6818</v>
      </c>
      <c r="CF607" s="43" t="s">
        <v>1990</v>
      </c>
      <c r="CG607" s="251">
        <v>37668</v>
      </c>
      <c r="CH607" s="126"/>
      <c r="CK607" s="39" t="s">
        <v>451</v>
      </c>
      <c r="CL607" s="43">
        <v>130</v>
      </c>
      <c r="CM607" s="43" t="s">
        <v>1396</v>
      </c>
      <c r="CP607" s="43" t="s">
        <v>1397</v>
      </c>
      <c r="CQ607" s="43">
        <v>1602</v>
      </c>
      <c r="DR607" s="38"/>
    </row>
    <row r="608" spans="1:122" s="39" customFormat="1" hidden="1" x14ac:dyDescent="0.2">
      <c r="A608" s="44" t="str">
        <f t="shared" si="206"/>
        <v>Endicott</v>
      </c>
      <c r="B608" s="44" t="str">
        <f t="shared" si="219"/>
        <v>1,1,1-Trichloroethane</v>
      </c>
      <c r="C608" s="38" t="s">
        <v>2587</v>
      </c>
      <c r="D608" s="38" t="str">
        <f t="shared" si="218"/>
        <v>LS</v>
      </c>
      <c r="E608" s="44" t="s">
        <v>372</v>
      </c>
      <c r="F608" s="155" t="str">
        <f t="shared" si="212"/>
        <v>Residential 046 (House 9)</v>
      </c>
      <c r="G608" s="44" t="str">
        <f t="shared" si="207"/>
        <v>residential</v>
      </c>
      <c r="H608" s="44" t="str">
        <f t="shared" si="208"/>
        <v>Basement</v>
      </c>
      <c r="I608" s="38"/>
      <c r="J608" s="38"/>
      <c r="K608" s="38"/>
      <c r="L608" s="44"/>
      <c r="M608" s="38" t="str">
        <f t="shared" si="220"/>
        <v>Y</v>
      </c>
      <c r="N608" s="38" t="str">
        <f t="shared" si="209"/>
        <v>n</v>
      </c>
      <c r="O608" s="38" t="s">
        <v>541</v>
      </c>
      <c r="P608" s="44" t="s">
        <v>1453</v>
      </c>
      <c r="Q608" s="44"/>
      <c r="R608" s="44"/>
      <c r="S608" s="44"/>
      <c r="T608" s="44"/>
      <c r="U608" s="44"/>
      <c r="V608" s="44"/>
      <c r="W608" s="44"/>
      <c r="X608" s="44"/>
      <c r="Y608" s="38" t="str">
        <f t="shared" si="221"/>
        <v>Y</v>
      </c>
      <c r="Z608" s="38" t="str">
        <f t="shared" si="210"/>
        <v>n</v>
      </c>
      <c r="AA608" s="38" t="s">
        <v>541</v>
      </c>
      <c r="AC608" s="59">
        <v>2</v>
      </c>
      <c r="AD608" s="204">
        <v>0.115</v>
      </c>
      <c r="AE608" s="38">
        <v>1</v>
      </c>
      <c r="AF608" s="38">
        <v>0</v>
      </c>
      <c r="AG608" s="125"/>
      <c r="AI608" s="123"/>
      <c r="AJ608" s="40">
        <f t="shared" si="204"/>
        <v>2</v>
      </c>
      <c r="AK608" s="40"/>
      <c r="AL608" s="40"/>
      <c r="AM608" s="40">
        <f t="shared" si="213"/>
        <v>0.23</v>
      </c>
      <c r="AN608" s="39">
        <f t="shared" si="211"/>
        <v>3.1</v>
      </c>
      <c r="AO608" s="204"/>
      <c r="AP608" s="204">
        <f t="shared" si="205"/>
        <v>0.115</v>
      </c>
      <c r="AQ608" s="45"/>
      <c r="AR608" s="45"/>
      <c r="AS608" s="115"/>
      <c r="AT608" s="115"/>
      <c r="AU608" s="115">
        <f t="shared" si="214"/>
        <v>1</v>
      </c>
      <c r="AV608" s="115">
        <f t="shared" si="215"/>
        <v>0</v>
      </c>
      <c r="AY608" s="115"/>
      <c r="AZ608" s="115"/>
      <c r="BA608" s="43">
        <v>32</v>
      </c>
      <c r="BB608" s="43" t="s">
        <v>2013</v>
      </c>
      <c r="BC608" s="48" t="s">
        <v>1403</v>
      </c>
      <c r="BE608" s="37" t="s">
        <v>2345</v>
      </c>
      <c r="BG608" s="43">
        <v>358</v>
      </c>
      <c r="BH608" s="43" t="s">
        <v>619</v>
      </c>
      <c r="BJ608" s="43" t="s">
        <v>1388</v>
      </c>
      <c r="BK608" s="43" t="s">
        <v>573</v>
      </c>
      <c r="BP608" s="48" t="s">
        <v>1406</v>
      </c>
      <c r="BQ608" s="43" t="s">
        <v>2643</v>
      </c>
      <c r="BR608" s="43" t="s">
        <v>822</v>
      </c>
      <c r="BS608" s="43" t="s">
        <v>558</v>
      </c>
      <c r="BT608" s="43" t="s">
        <v>1990</v>
      </c>
      <c r="BU608" s="43"/>
      <c r="BV608" s="43"/>
      <c r="BW608" s="243">
        <v>37672</v>
      </c>
      <c r="BX608" s="243"/>
      <c r="BY608" s="48" t="s">
        <v>450</v>
      </c>
      <c r="BZ608" s="43">
        <v>0.23</v>
      </c>
      <c r="CA608" s="43" t="s">
        <v>1396</v>
      </c>
      <c r="CD608" s="124" t="s">
        <v>1397</v>
      </c>
      <c r="CE608" s="43">
        <v>6897</v>
      </c>
      <c r="CF608" s="43" t="s">
        <v>1990</v>
      </c>
      <c r="CG608" s="251">
        <v>37672</v>
      </c>
      <c r="CH608" s="126"/>
      <c r="CK608" s="39" t="s">
        <v>451</v>
      </c>
      <c r="CL608" s="43">
        <v>2</v>
      </c>
      <c r="CM608" s="43" t="s">
        <v>1396</v>
      </c>
      <c r="CP608" s="43" t="s">
        <v>1397</v>
      </c>
      <c r="CQ608" s="43">
        <v>1696</v>
      </c>
      <c r="DR608" s="38"/>
    </row>
    <row r="609" spans="1:122" s="39" customFormat="1" hidden="1" x14ac:dyDescent="0.2">
      <c r="A609" s="44" t="str">
        <f t="shared" si="206"/>
        <v>Endicott</v>
      </c>
      <c r="B609" s="44" t="str">
        <f t="shared" si="219"/>
        <v>1,1,2-Trichloro-1,2,2-trifluoroethane</v>
      </c>
      <c r="C609" s="38" t="s">
        <v>2587</v>
      </c>
      <c r="D609" s="38" t="str">
        <f t="shared" si="218"/>
        <v>LS</v>
      </c>
      <c r="E609" s="44" t="s">
        <v>372</v>
      </c>
      <c r="F609" s="155" t="str">
        <f t="shared" si="212"/>
        <v>Residential 046 (House 9)</v>
      </c>
      <c r="G609" s="44" t="str">
        <f t="shared" si="207"/>
        <v>residential</v>
      </c>
      <c r="H609" s="44" t="str">
        <f t="shared" si="208"/>
        <v>Basement</v>
      </c>
      <c r="I609" s="38"/>
      <c r="J609" s="38"/>
      <c r="K609" s="38"/>
      <c r="L609" s="44"/>
      <c r="M609" s="38" t="str">
        <f t="shared" si="220"/>
        <v>Y</v>
      </c>
      <c r="N609" s="38" t="str">
        <f t="shared" si="209"/>
        <v>n</v>
      </c>
      <c r="O609" s="38" t="s">
        <v>541</v>
      </c>
      <c r="P609" s="44" t="s">
        <v>1453</v>
      </c>
      <c r="Q609" s="44"/>
      <c r="R609" s="44"/>
      <c r="S609" s="44"/>
      <c r="T609" s="44"/>
      <c r="U609" s="44"/>
      <c r="V609" s="44"/>
      <c r="W609" s="44"/>
      <c r="X609" s="44"/>
      <c r="Y609" s="38" t="str">
        <f t="shared" si="221"/>
        <v>Y</v>
      </c>
      <c r="Z609" s="38" t="str">
        <f t="shared" si="210"/>
        <v>n</v>
      </c>
      <c r="AA609" s="38" t="s">
        <v>541</v>
      </c>
      <c r="AC609" s="59">
        <v>2.2000000000000002</v>
      </c>
      <c r="AD609" s="204">
        <v>0.32727272727272722</v>
      </c>
      <c r="AE609" s="38">
        <v>1</v>
      </c>
      <c r="AF609" s="38">
        <v>0</v>
      </c>
      <c r="AG609" s="125"/>
      <c r="AI609" s="123"/>
      <c r="AJ609" s="40">
        <f t="shared" si="204"/>
        <v>2.2000000000000002</v>
      </c>
      <c r="AK609" s="40"/>
      <c r="AL609" s="40"/>
      <c r="AM609" s="40">
        <f t="shared" si="213"/>
        <v>0.72</v>
      </c>
      <c r="AN609" s="39">
        <f t="shared" si="211"/>
        <v>1.8</v>
      </c>
      <c r="AO609" s="204"/>
      <c r="AP609" s="204">
        <f t="shared" si="205"/>
        <v>0.32727272727272722</v>
      </c>
      <c r="AQ609" s="45"/>
      <c r="AR609" s="45"/>
      <c r="AS609" s="115"/>
      <c r="AT609" s="115"/>
      <c r="AU609" s="115">
        <f t="shared" si="214"/>
        <v>1</v>
      </c>
      <c r="AV609" s="115">
        <f t="shared" si="215"/>
        <v>0</v>
      </c>
      <c r="AY609" s="115"/>
      <c r="AZ609" s="115"/>
      <c r="BA609" s="43">
        <v>32</v>
      </c>
      <c r="BB609" s="43" t="s">
        <v>2013</v>
      </c>
      <c r="BC609" s="48" t="s">
        <v>1403</v>
      </c>
      <c r="BE609" s="37" t="s">
        <v>2345</v>
      </c>
      <c r="BG609" s="43">
        <v>358</v>
      </c>
      <c r="BH609" s="43" t="s">
        <v>619</v>
      </c>
      <c r="BJ609" s="43" t="s">
        <v>1388</v>
      </c>
      <c r="BK609" s="43" t="s">
        <v>573</v>
      </c>
      <c r="BP609" s="48" t="s">
        <v>1406</v>
      </c>
      <c r="BQ609" s="43" t="s">
        <v>2643</v>
      </c>
      <c r="BR609" s="43" t="s">
        <v>822</v>
      </c>
      <c r="BS609" s="43" t="s">
        <v>1132</v>
      </c>
      <c r="BT609" s="43" t="s">
        <v>1990</v>
      </c>
      <c r="BU609" s="43"/>
      <c r="BV609" s="43"/>
      <c r="BW609" s="243">
        <v>37672</v>
      </c>
      <c r="BX609" s="243"/>
      <c r="BY609" s="48" t="s">
        <v>451</v>
      </c>
      <c r="BZ609" s="43">
        <v>0.72</v>
      </c>
      <c r="CA609" s="43" t="s">
        <v>1396</v>
      </c>
      <c r="CD609" s="124" t="s">
        <v>1397</v>
      </c>
      <c r="CE609" s="43">
        <v>6902</v>
      </c>
      <c r="CF609" s="43" t="s">
        <v>1990</v>
      </c>
      <c r="CG609" s="251">
        <v>37672</v>
      </c>
      <c r="CH609" s="126"/>
      <c r="CK609" s="39" t="s">
        <v>451</v>
      </c>
      <c r="CL609" s="43">
        <v>2.2000000000000002</v>
      </c>
      <c r="CM609" s="43" t="s">
        <v>1396</v>
      </c>
      <c r="CP609" s="43" t="s">
        <v>1397</v>
      </c>
      <c r="CQ609" s="43">
        <v>1772</v>
      </c>
      <c r="DR609" s="38"/>
    </row>
    <row r="610" spans="1:122" s="39" customFormat="1" hidden="1" x14ac:dyDescent="0.2">
      <c r="A610" s="44" t="str">
        <f t="shared" si="206"/>
        <v>Endicott</v>
      </c>
      <c r="B610" s="44" t="str">
        <f t="shared" si="219"/>
        <v>1,1,1-Trichloroethane</v>
      </c>
      <c r="C610" s="38" t="s">
        <v>2587</v>
      </c>
      <c r="D610" s="38" t="str">
        <f t="shared" si="218"/>
        <v>LS</v>
      </c>
      <c r="E610" s="44" t="s">
        <v>372</v>
      </c>
      <c r="F610" s="155" t="str">
        <f t="shared" si="212"/>
        <v>Residential 047</v>
      </c>
      <c r="G610" s="44" t="str">
        <f t="shared" si="207"/>
        <v>residential</v>
      </c>
      <c r="H610" s="44" t="str">
        <f t="shared" si="208"/>
        <v>Basement</v>
      </c>
      <c r="I610" s="38"/>
      <c r="J610" s="38"/>
      <c r="K610" s="38"/>
      <c r="L610" s="44"/>
      <c r="M610" s="38" t="str">
        <f t="shared" si="220"/>
        <v>Y</v>
      </c>
      <c r="N610" s="38" t="str">
        <f t="shared" si="209"/>
        <v>n</v>
      </c>
      <c r="O610" s="38" t="str">
        <f>IF(AJ610="","",IF(M610="N","n","Y"))</f>
        <v>Y</v>
      </c>
      <c r="P610" s="44"/>
      <c r="Q610" s="44"/>
      <c r="R610" s="44"/>
      <c r="S610" s="44"/>
      <c r="T610" s="44"/>
      <c r="U610" s="44"/>
      <c r="V610" s="44"/>
      <c r="W610" s="44"/>
      <c r="X610" s="44"/>
      <c r="Y610" s="38" t="str">
        <f t="shared" si="221"/>
        <v>Y</v>
      </c>
      <c r="Z610" s="38" t="str">
        <f t="shared" si="210"/>
        <v>n</v>
      </c>
      <c r="AA610" s="38" t="str">
        <f>IF(AM610="","",IF(Y610="N","n","Y"))</f>
        <v>Y</v>
      </c>
      <c r="AC610" s="59">
        <v>8.6</v>
      </c>
      <c r="AD610" s="204">
        <v>4.4186046511627906E-2</v>
      </c>
      <c r="AE610" s="38">
        <v>1</v>
      </c>
      <c r="AF610" s="38">
        <v>0</v>
      </c>
      <c r="AG610" s="125"/>
      <c r="AI610" s="123"/>
      <c r="AJ610" s="40">
        <f t="shared" ref="AJ610:AJ673" si="222">IF(CL610="","",IF(CM610="mg/m3",1000*CL610,IF(CM610="ppbv",CL610*INDEX(ppbv_ug_m3,MATCH(BS610,ChemName,0)),CL610)))</f>
        <v>8.6</v>
      </c>
      <c r="AK610" s="40"/>
      <c r="AL610" s="40"/>
      <c r="AM610" s="40">
        <f t="shared" si="213"/>
        <v>0.38</v>
      </c>
      <c r="AN610" s="39">
        <f t="shared" si="211"/>
        <v>3.1</v>
      </c>
      <c r="AO610" s="204"/>
      <c r="AP610" s="204">
        <f t="shared" ref="AP610:AP673" si="223">IF(AJ610="","",AM610/AJ610)</f>
        <v>4.4186046511627906E-2</v>
      </c>
      <c r="AQ610" s="45"/>
      <c r="AR610" s="45"/>
      <c r="AS610" s="115"/>
      <c r="AT610" s="115"/>
      <c r="AU610" s="115">
        <f t="shared" si="214"/>
        <v>1</v>
      </c>
      <c r="AV610" s="115">
        <f t="shared" si="215"/>
        <v>0</v>
      </c>
      <c r="AY610" s="115"/>
      <c r="AZ610" s="115"/>
      <c r="BA610" s="43">
        <v>32</v>
      </c>
      <c r="BB610" s="43" t="s">
        <v>2013</v>
      </c>
      <c r="BC610" s="48" t="s">
        <v>1403</v>
      </c>
      <c r="BE610" s="37" t="s">
        <v>2345</v>
      </c>
      <c r="BG610" s="43">
        <v>359</v>
      </c>
      <c r="BH610" s="43" t="s">
        <v>2644</v>
      </c>
      <c r="BJ610" s="43" t="s">
        <v>1388</v>
      </c>
      <c r="BK610" s="43" t="s">
        <v>573</v>
      </c>
      <c r="BP610" s="48" t="s">
        <v>1406</v>
      </c>
      <c r="BQ610" s="43" t="s">
        <v>2218</v>
      </c>
      <c r="BR610" s="43" t="s">
        <v>822</v>
      </c>
      <c r="BS610" s="43" t="s">
        <v>558</v>
      </c>
      <c r="BT610" s="43" t="s">
        <v>1990</v>
      </c>
      <c r="BU610" s="43"/>
      <c r="BV610" s="43"/>
      <c r="BW610" s="243">
        <v>37673</v>
      </c>
      <c r="BX610" s="243"/>
      <c r="BY610" s="48" t="s">
        <v>450</v>
      </c>
      <c r="BZ610" s="43">
        <v>0.38</v>
      </c>
      <c r="CA610" s="43" t="s">
        <v>1396</v>
      </c>
      <c r="CD610" s="124" t="s">
        <v>1397</v>
      </c>
      <c r="CE610" s="43">
        <v>6930</v>
      </c>
      <c r="CF610" s="43" t="s">
        <v>1990</v>
      </c>
      <c r="CG610" s="251">
        <v>37673</v>
      </c>
      <c r="CH610" s="126"/>
      <c r="CK610" s="39" t="s">
        <v>451</v>
      </c>
      <c r="CL610" s="43">
        <v>8.6</v>
      </c>
      <c r="CM610" s="43" t="s">
        <v>1396</v>
      </c>
      <c r="CP610" s="43" t="s">
        <v>1397</v>
      </c>
      <c r="CQ610" s="43">
        <v>1697</v>
      </c>
      <c r="DR610" s="38"/>
    </row>
    <row r="611" spans="1:122" s="39" customFormat="1" hidden="1" x14ac:dyDescent="0.2">
      <c r="A611" s="44" t="str">
        <f t="shared" si="206"/>
        <v>Endicott</v>
      </c>
      <c r="B611" s="44" t="str">
        <f t="shared" si="219"/>
        <v>1,1,2-Trichloro-1,2,2-trifluoroethane</v>
      </c>
      <c r="C611" s="38" t="s">
        <v>2587</v>
      </c>
      <c r="D611" s="38" t="str">
        <f t="shared" si="218"/>
        <v>LS</v>
      </c>
      <c r="E611" s="44" t="s">
        <v>372</v>
      </c>
      <c r="F611" s="155" t="str">
        <f t="shared" si="212"/>
        <v>Residential 047</v>
      </c>
      <c r="G611" s="44" t="str">
        <f t="shared" si="207"/>
        <v>residential</v>
      </c>
      <c r="H611" s="44" t="str">
        <f t="shared" si="208"/>
        <v>Basement</v>
      </c>
      <c r="I611" s="38"/>
      <c r="J611" s="38"/>
      <c r="K611" s="38"/>
      <c r="L611" s="44"/>
      <c r="M611" s="38" t="str">
        <f t="shared" si="220"/>
        <v>Y</v>
      </c>
      <c r="N611" s="38" t="str">
        <f t="shared" si="209"/>
        <v>n</v>
      </c>
      <c r="O611" s="38" t="s">
        <v>541</v>
      </c>
      <c r="P611" s="44" t="s">
        <v>1453</v>
      </c>
      <c r="Q611" s="44"/>
      <c r="R611" s="44"/>
      <c r="S611" s="44"/>
      <c r="T611" s="44"/>
      <c r="U611" s="44"/>
      <c r="V611" s="44"/>
      <c r="W611" s="44"/>
      <c r="X611" s="44"/>
      <c r="Y611" s="38" t="str">
        <f t="shared" si="221"/>
        <v>Y</v>
      </c>
      <c r="Z611" s="38" t="str">
        <f t="shared" si="210"/>
        <v>n</v>
      </c>
      <c r="AA611" s="38" t="s">
        <v>541</v>
      </c>
      <c r="AC611" s="59">
        <v>1.6</v>
      </c>
      <c r="AD611" s="204">
        <v>0.43749999999999994</v>
      </c>
      <c r="AE611" s="38">
        <v>1</v>
      </c>
      <c r="AF611" s="38">
        <v>0</v>
      </c>
      <c r="AG611" s="125"/>
      <c r="AI611" s="123"/>
      <c r="AJ611" s="40">
        <f t="shared" si="222"/>
        <v>1.6</v>
      </c>
      <c r="AK611" s="40"/>
      <c r="AL611" s="40"/>
      <c r="AM611" s="40">
        <f t="shared" si="213"/>
        <v>0.7</v>
      </c>
      <c r="AN611" s="39">
        <f t="shared" si="211"/>
        <v>1.8</v>
      </c>
      <c r="AO611" s="204"/>
      <c r="AP611" s="204">
        <f t="shared" si="223"/>
        <v>0.43749999999999994</v>
      </c>
      <c r="AQ611" s="45"/>
      <c r="AR611" s="45"/>
      <c r="AS611" s="115"/>
      <c r="AT611" s="115"/>
      <c r="AU611" s="115">
        <f t="shared" si="214"/>
        <v>1</v>
      </c>
      <c r="AV611" s="115">
        <f t="shared" si="215"/>
        <v>0</v>
      </c>
      <c r="AY611" s="115"/>
      <c r="AZ611" s="115"/>
      <c r="BA611" s="43">
        <v>32</v>
      </c>
      <c r="BB611" s="43" t="s">
        <v>2013</v>
      </c>
      <c r="BC611" s="48" t="s">
        <v>1403</v>
      </c>
      <c r="BE611" s="37" t="s">
        <v>2345</v>
      </c>
      <c r="BG611" s="43">
        <v>359</v>
      </c>
      <c r="BH611" s="43" t="s">
        <v>2644</v>
      </c>
      <c r="BJ611" s="43" t="s">
        <v>1388</v>
      </c>
      <c r="BK611" s="43" t="s">
        <v>573</v>
      </c>
      <c r="BP611" s="48" t="s">
        <v>1406</v>
      </c>
      <c r="BQ611" s="43" t="s">
        <v>2218</v>
      </c>
      <c r="BR611" s="43" t="s">
        <v>822</v>
      </c>
      <c r="BS611" s="43" t="s">
        <v>1132</v>
      </c>
      <c r="BT611" s="43" t="s">
        <v>1990</v>
      </c>
      <c r="BU611" s="43"/>
      <c r="BV611" s="43"/>
      <c r="BW611" s="243">
        <v>37673</v>
      </c>
      <c r="BX611" s="243"/>
      <c r="BY611" s="48" t="s">
        <v>451</v>
      </c>
      <c r="BZ611" s="43">
        <v>0.7</v>
      </c>
      <c r="CA611" s="43" t="s">
        <v>1396</v>
      </c>
      <c r="CD611" s="124" t="s">
        <v>1397</v>
      </c>
      <c r="CE611" s="43">
        <v>6935</v>
      </c>
      <c r="CF611" s="43" t="s">
        <v>1990</v>
      </c>
      <c r="CG611" s="251">
        <v>37673</v>
      </c>
      <c r="CH611" s="126"/>
      <c r="CK611" s="39" t="s">
        <v>451</v>
      </c>
      <c r="CL611" s="43">
        <v>1.6</v>
      </c>
      <c r="CM611" s="43" t="s">
        <v>1396</v>
      </c>
      <c r="CP611" s="43" t="s">
        <v>1397</v>
      </c>
      <c r="CQ611" s="43">
        <v>1773</v>
      </c>
      <c r="DR611" s="38"/>
    </row>
    <row r="612" spans="1:122" s="39" customFormat="1" hidden="1" x14ac:dyDescent="0.2">
      <c r="A612" s="44" t="str">
        <f t="shared" si="206"/>
        <v>Endicott</v>
      </c>
      <c r="B612" s="44" t="str">
        <f t="shared" si="219"/>
        <v>Methylene chloride</v>
      </c>
      <c r="C612" s="38" t="s">
        <v>2587</v>
      </c>
      <c r="D612" s="38" t="str">
        <f t="shared" si="218"/>
        <v>LS</v>
      </c>
      <c r="E612" s="44" t="s">
        <v>372</v>
      </c>
      <c r="F612" s="155" t="str">
        <f t="shared" si="212"/>
        <v>Residential 047</v>
      </c>
      <c r="G612" s="44" t="str">
        <f t="shared" si="207"/>
        <v>residential</v>
      </c>
      <c r="H612" s="44" t="str">
        <f t="shared" si="208"/>
        <v>Basement</v>
      </c>
      <c r="I612" s="38"/>
      <c r="J612" s="38"/>
      <c r="K612" s="38"/>
      <c r="L612" s="44"/>
      <c r="M612" s="38" t="str">
        <f t="shared" si="220"/>
        <v>Y</v>
      </c>
      <c r="N612" s="38" t="str">
        <f t="shared" si="209"/>
        <v>n</v>
      </c>
      <c r="O612" s="38" t="s">
        <v>541</v>
      </c>
      <c r="P612" s="114" t="s">
        <v>1453</v>
      </c>
      <c r="Q612" s="114"/>
      <c r="R612" s="114"/>
      <c r="S612" s="114"/>
      <c r="T612" s="114"/>
      <c r="U612" s="114"/>
      <c r="V612" s="114"/>
      <c r="W612" s="114"/>
      <c r="X612" s="114"/>
      <c r="Y612" s="38" t="str">
        <f t="shared" si="221"/>
        <v>Y</v>
      </c>
      <c r="Z612" s="38" t="str">
        <f t="shared" si="210"/>
        <v>n</v>
      </c>
      <c r="AA612" s="38" t="s">
        <v>541</v>
      </c>
      <c r="AC612" s="59">
        <v>1.2</v>
      </c>
      <c r="AD612" s="204">
        <v>5.166666666666667</v>
      </c>
      <c r="AE612" s="38">
        <v>1</v>
      </c>
      <c r="AF612" s="38">
        <v>0</v>
      </c>
      <c r="AG612" s="125"/>
      <c r="AI612" s="123"/>
      <c r="AJ612" s="40">
        <f t="shared" si="222"/>
        <v>1.2</v>
      </c>
      <c r="AK612" s="40"/>
      <c r="AL612" s="40"/>
      <c r="AM612" s="40">
        <f t="shared" si="213"/>
        <v>6.2</v>
      </c>
      <c r="AN612" s="39">
        <f t="shared" si="211"/>
        <v>10.5</v>
      </c>
      <c r="AO612" s="204"/>
      <c r="AP612" s="204">
        <f t="shared" si="223"/>
        <v>5.166666666666667</v>
      </c>
      <c r="AQ612" s="45"/>
      <c r="AR612" s="45"/>
      <c r="AS612" s="115"/>
      <c r="AT612" s="115"/>
      <c r="AU612" s="115">
        <f t="shared" si="214"/>
        <v>1</v>
      </c>
      <c r="AV612" s="115">
        <f t="shared" si="215"/>
        <v>0</v>
      </c>
      <c r="AY612" s="115"/>
      <c r="AZ612" s="115"/>
      <c r="BA612" s="43">
        <v>32</v>
      </c>
      <c r="BB612" s="43" t="s">
        <v>2013</v>
      </c>
      <c r="BC612" s="48" t="s">
        <v>1403</v>
      </c>
      <c r="BE612" s="37" t="s">
        <v>2345</v>
      </c>
      <c r="BG612" s="43">
        <v>359</v>
      </c>
      <c r="BH612" s="43" t="s">
        <v>2644</v>
      </c>
      <c r="BJ612" s="43" t="s">
        <v>1388</v>
      </c>
      <c r="BK612" s="43" t="s">
        <v>573</v>
      </c>
      <c r="BP612" s="48" t="s">
        <v>1406</v>
      </c>
      <c r="BQ612" s="43" t="s">
        <v>2218</v>
      </c>
      <c r="BR612" s="43" t="s">
        <v>822</v>
      </c>
      <c r="BS612" s="43" t="s">
        <v>837</v>
      </c>
      <c r="BT612" s="43" t="s">
        <v>1990</v>
      </c>
      <c r="BU612" s="43"/>
      <c r="BV612" s="43"/>
      <c r="BW612" s="243">
        <v>37673</v>
      </c>
      <c r="BX612" s="243"/>
      <c r="BY612" s="48" t="s">
        <v>451</v>
      </c>
      <c r="BZ612" s="43">
        <v>6.2</v>
      </c>
      <c r="CA612" s="43" t="s">
        <v>1396</v>
      </c>
      <c r="CD612" s="124" t="s">
        <v>1397</v>
      </c>
      <c r="CE612" s="43">
        <v>6936</v>
      </c>
      <c r="CF612" s="43" t="s">
        <v>1990</v>
      </c>
      <c r="CG612" s="251">
        <v>37673</v>
      </c>
      <c r="CH612" s="126"/>
      <c r="CK612" s="39" t="s">
        <v>451</v>
      </c>
      <c r="CL612" s="43">
        <v>1.2</v>
      </c>
      <c r="CM612" s="43" t="s">
        <v>1396</v>
      </c>
      <c r="CP612" s="43" t="s">
        <v>1397</v>
      </c>
      <c r="CQ612" s="43">
        <v>1791</v>
      </c>
      <c r="DR612" s="38"/>
    </row>
    <row r="613" spans="1:122" s="39" customFormat="1" hidden="1" x14ac:dyDescent="0.2">
      <c r="A613" s="44" t="str">
        <f t="shared" si="206"/>
        <v>Endicott</v>
      </c>
      <c r="B613" s="44" t="str">
        <f t="shared" si="219"/>
        <v>Tetrachloroethylene</v>
      </c>
      <c r="C613" s="38" t="s">
        <v>2587</v>
      </c>
      <c r="D613" s="38" t="str">
        <f t="shared" si="218"/>
        <v>LS</v>
      </c>
      <c r="E613" s="44" t="s">
        <v>372</v>
      </c>
      <c r="F613" s="155" t="str">
        <f t="shared" si="212"/>
        <v>Residential 047</v>
      </c>
      <c r="G613" s="44" t="str">
        <f t="shared" si="207"/>
        <v>residential</v>
      </c>
      <c r="H613" s="44" t="str">
        <f t="shared" si="208"/>
        <v>Basement</v>
      </c>
      <c r="I613" s="38"/>
      <c r="J613" s="38"/>
      <c r="K613" s="38"/>
      <c r="L613" s="44"/>
      <c r="M613" s="38" t="str">
        <f t="shared" si="220"/>
        <v>Y</v>
      </c>
      <c r="N613" s="38" t="str">
        <f t="shared" si="209"/>
        <v>n</v>
      </c>
      <c r="O613" s="38" t="s">
        <v>541</v>
      </c>
      <c r="P613" s="44" t="s">
        <v>1453</v>
      </c>
      <c r="Q613" s="44"/>
      <c r="R613" s="44"/>
      <c r="S613" s="44"/>
      <c r="T613" s="44"/>
      <c r="U613" s="44"/>
      <c r="V613" s="44"/>
      <c r="W613" s="44"/>
      <c r="X613" s="44"/>
      <c r="Y613" s="38" t="str">
        <f t="shared" si="221"/>
        <v>Y</v>
      </c>
      <c r="Z613" s="38" t="str">
        <f t="shared" si="210"/>
        <v>n</v>
      </c>
      <c r="AA613" s="38" t="s">
        <v>541</v>
      </c>
      <c r="AC613" s="59">
        <v>1.3</v>
      </c>
      <c r="AD613" s="204">
        <v>0.53076923076923066</v>
      </c>
      <c r="AE613" s="38">
        <v>1</v>
      </c>
      <c r="AF613" s="38">
        <v>0</v>
      </c>
      <c r="AG613" s="125"/>
      <c r="AI613" s="123"/>
      <c r="AJ613" s="40">
        <f t="shared" si="222"/>
        <v>1.3</v>
      </c>
      <c r="AK613" s="40"/>
      <c r="AL613" s="40"/>
      <c r="AM613" s="40">
        <f t="shared" si="213"/>
        <v>0.69</v>
      </c>
      <c r="AN613" s="39">
        <f t="shared" si="211"/>
        <v>3.8</v>
      </c>
      <c r="AO613" s="204"/>
      <c r="AP613" s="204">
        <f t="shared" si="223"/>
        <v>0.53076923076923066</v>
      </c>
      <c r="AQ613" s="45"/>
      <c r="AR613" s="45"/>
      <c r="AS613" s="115"/>
      <c r="AT613" s="115"/>
      <c r="AU613" s="115">
        <f t="shared" si="214"/>
        <v>1</v>
      </c>
      <c r="AV613" s="115">
        <f t="shared" si="215"/>
        <v>0</v>
      </c>
      <c r="AY613" s="115"/>
      <c r="AZ613" s="115"/>
      <c r="BA613" s="43">
        <v>32</v>
      </c>
      <c r="BB613" s="43" t="s">
        <v>2013</v>
      </c>
      <c r="BC613" s="48" t="s">
        <v>1403</v>
      </c>
      <c r="BE613" s="37" t="s">
        <v>2345</v>
      </c>
      <c r="BG613" s="43">
        <v>359</v>
      </c>
      <c r="BH613" s="43" t="s">
        <v>2644</v>
      </c>
      <c r="BJ613" s="43" t="s">
        <v>1388</v>
      </c>
      <c r="BK613" s="43" t="s">
        <v>573</v>
      </c>
      <c r="BP613" s="48" t="s">
        <v>1406</v>
      </c>
      <c r="BQ613" s="43" t="s">
        <v>2218</v>
      </c>
      <c r="BR613" s="43" t="s">
        <v>822</v>
      </c>
      <c r="BS613" s="43" t="s">
        <v>2057</v>
      </c>
      <c r="BT613" s="43" t="s">
        <v>1990</v>
      </c>
      <c r="BU613" s="43"/>
      <c r="BV613" s="43"/>
      <c r="BW613" s="243">
        <v>37673</v>
      </c>
      <c r="BX613" s="243"/>
      <c r="BY613" s="48" t="s">
        <v>451</v>
      </c>
      <c r="BZ613" s="43">
        <v>0.69</v>
      </c>
      <c r="CA613" s="43" t="s">
        <v>1396</v>
      </c>
      <c r="CD613" s="124" t="s">
        <v>1397</v>
      </c>
      <c r="CE613" s="43">
        <v>6937</v>
      </c>
      <c r="CF613" s="43" t="s">
        <v>1990</v>
      </c>
      <c r="CG613" s="251">
        <v>37673</v>
      </c>
      <c r="CH613" s="126"/>
      <c r="CK613" s="39" t="s">
        <v>451</v>
      </c>
      <c r="CL613" s="43">
        <v>1.3</v>
      </c>
      <c r="CM613" s="43" t="s">
        <v>1396</v>
      </c>
      <c r="CP613" s="43" t="s">
        <v>1397</v>
      </c>
      <c r="CQ613" s="43">
        <v>1549</v>
      </c>
      <c r="DR613" s="38"/>
    </row>
    <row r="614" spans="1:122" s="39" customFormat="1" hidden="1" x14ac:dyDescent="0.2">
      <c r="A614" s="44" t="str">
        <f t="shared" si="206"/>
        <v>Endicott</v>
      </c>
      <c r="B614" s="44" t="str">
        <f t="shared" si="219"/>
        <v>1,1,1-Trichloroethane</v>
      </c>
      <c r="C614" s="38" t="s">
        <v>2587</v>
      </c>
      <c r="D614" s="38" t="str">
        <f t="shared" si="218"/>
        <v>LS</v>
      </c>
      <c r="E614" s="44" t="s">
        <v>372</v>
      </c>
      <c r="F614" s="155" t="str">
        <f t="shared" si="212"/>
        <v>Residential 048</v>
      </c>
      <c r="G614" s="44" t="str">
        <f t="shared" si="207"/>
        <v>residential</v>
      </c>
      <c r="H614" s="44" t="str">
        <f t="shared" si="208"/>
        <v>Basement</v>
      </c>
      <c r="I614" s="38"/>
      <c r="J614" s="38"/>
      <c r="K614" s="38"/>
      <c r="L614" s="44"/>
      <c r="M614" s="38" t="str">
        <f t="shared" si="220"/>
        <v>Y</v>
      </c>
      <c r="N614" s="38" t="str">
        <f t="shared" si="209"/>
        <v>n</v>
      </c>
      <c r="O614" s="38" t="str">
        <f t="shared" ref="O614:O622" si="224">IF(AJ614="","",IF(M614="N","n","Y"))</f>
        <v>Y</v>
      </c>
      <c r="P614" s="44"/>
      <c r="Q614" s="44"/>
      <c r="R614" s="44"/>
      <c r="S614" s="44"/>
      <c r="T614" s="44"/>
      <c r="U614" s="44"/>
      <c r="V614" s="44"/>
      <c r="W614" s="44"/>
      <c r="X614" s="44"/>
      <c r="Y614" s="38" t="str">
        <f t="shared" si="221"/>
        <v>Y</v>
      </c>
      <c r="Z614" s="38" t="str">
        <f t="shared" si="210"/>
        <v>n</v>
      </c>
      <c r="AA614" s="38" t="str">
        <f t="shared" ref="AA614:AA622" si="225">IF(AM614="","",IF(Y614="N","n","Y"))</f>
        <v>Y</v>
      </c>
      <c r="AC614" s="59">
        <v>60</v>
      </c>
      <c r="AD614" s="204">
        <v>3.5000000000000001E-3</v>
      </c>
      <c r="AE614" s="38">
        <v>1</v>
      </c>
      <c r="AF614" s="38">
        <v>0</v>
      </c>
      <c r="AG614" s="125"/>
      <c r="AI614" s="123"/>
      <c r="AJ614" s="40">
        <f t="shared" si="222"/>
        <v>60</v>
      </c>
      <c r="AK614" s="40"/>
      <c r="AL614" s="40"/>
      <c r="AM614" s="40">
        <f t="shared" si="213"/>
        <v>0.21</v>
      </c>
      <c r="AN614" s="39">
        <f t="shared" si="211"/>
        <v>3.1</v>
      </c>
      <c r="AO614" s="204"/>
      <c r="AP614" s="204">
        <f t="shared" si="223"/>
        <v>3.5000000000000001E-3</v>
      </c>
      <c r="AQ614" s="45"/>
      <c r="AR614" s="45"/>
      <c r="AS614" s="115"/>
      <c r="AT614" s="115"/>
      <c r="AU614" s="115">
        <f t="shared" si="214"/>
        <v>1</v>
      </c>
      <c r="AV614" s="115">
        <f t="shared" si="215"/>
        <v>0</v>
      </c>
      <c r="AY614" s="115"/>
      <c r="AZ614" s="115"/>
      <c r="BA614" s="43">
        <v>32</v>
      </c>
      <c r="BB614" s="43" t="s">
        <v>2013</v>
      </c>
      <c r="BC614" s="48" t="s">
        <v>1403</v>
      </c>
      <c r="BE614" s="37" t="s">
        <v>2345</v>
      </c>
      <c r="BG614" s="43">
        <v>360</v>
      </c>
      <c r="BH614" s="43" t="s">
        <v>670</v>
      </c>
      <c r="BJ614" s="43" t="s">
        <v>1388</v>
      </c>
      <c r="BK614" s="43" t="s">
        <v>573</v>
      </c>
      <c r="BP614" s="48" t="s">
        <v>1406</v>
      </c>
      <c r="BQ614" s="43" t="s">
        <v>671</v>
      </c>
      <c r="BR614" s="43" t="s">
        <v>822</v>
      </c>
      <c r="BS614" s="43" t="s">
        <v>558</v>
      </c>
      <c r="BT614" s="43" t="s">
        <v>1990</v>
      </c>
      <c r="BU614" s="43"/>
      <c r="BV614" s="43"/>
      <c r="BW614" s="243">
        <v>37670</v>
      </c>
      <c r="BX614" s="243"/>
      <c r="BY614" s="48" t="s">
        <v>451</v>
      </c>
      <c r="BZ614" s="43">
        <v>0.21</v>
      </c>
      <c r="CA614" s="43" t="s">
        <v>1396</v>
      </c>
      <c r="CD614" s="124" t="s">
        <v>1397</v>
      </c>
      <c r="CE614" s="43">
        <v>7128</v>
      </c>
      <c r="CF614" s="43" t="s">
        <v>1990</v>
      </c>
      <c r="CG614" s="251">
        <v>37670</v>
      </c>
      <c r="CH614" s="126"/>
      <c r="CK614" s="39" t="s">
        <v>451</v>
      </c>
      <c r="CL614" s="43">
        <v>60</v>
      </c>
      <c r="CM614" s="43" t="s">
        <v>1396</v>
      </c>
      <c r="CP614" s="43" t="s">
        <v>1397</v>
      </c>
      <c r="CQ614" s="43">
        <v>1702</v>
      </c>
      <c r="DR614" s="38"/>
    </row>
    <row r="615" spans="1:122" s="39" customFormat="1" x14ac:dyDescent="0.2">
      <c r="A615" s="44" t="str">
        <f t="shared" si="206"/>
        <v>Endicott</v>
      </c>
      <c r="B615" s="44" t="str">
        <f t="shared" si="219"/>
        <v>Trichloroethylene</v>
      </c>
      <c r="C615" s="38" t="s">
        <v>2587</v>
      </c>
      <c r="D615" s="38" t="str">
        <f t="shared" si="218"/>
        <v>LS</v>
      </c>
      <c r="E615" s="44" t="s">
        <v>372</v>
      </c>
      <c r="F615" s="155" t="str">
        <f t="shared" si="212"/>
        <v>Residential 048</v>
      </c>
      <c r="G615" s="44" t="str">
        <f t="shared" si="207"/>
        <v>residential</v>
      </c>
      <c r="H615" s="44" t="str">
        <f t="shared" si="208"/>
        <v>Basement</v>
      </c>
      <c r="I615" s="38"/>
      <c r="J615" s="38"/>
      <c r="K615" s="38"/>
      <c r="L615" s="44"/>
      <c r="M615" s="38" t="str">
        <f t="shared" si="220"/>
        <v>Y</v>
      </c>
      <c r="N615" s="38" t="str">
        <f t="shared" si="209"/>
        <v>Y</v>
      </c>
      <c r="O615" s="38" t="str">
        <f t="shared" si="224"/>
        <v>Y</v>
      </c>
      <c r="P615" s="44"/>
      <c r="Q615" s="44"/>
      <c r="R615" s="44"/>
      <c r="S615" s="44"/>
      <c r="T615" s="44"/>
      <c r="U615" s="44"/>
      <c r="V615" s="44"/>
      <c r="W615" s="44"/>
      <c r="X615" s="44"/>
      <c r="Y615" s="38" t="str">
        <f t="shared" si="221"/>
        <v>Y</v>
      </c>
      <c r="Z615" s="38" t="str">
        <f t="shared" si="210"/>
        <v>Y</v>
      </c>
      <c r="AA615" s="38" t="str">
        <f t="shared" si="225"/>
        <v>Y</v>
      </c>
      <c r="AC615" s="59">
        <v>1400</v>
      </c>
      <c r="AD615" s="204">
        <v>6.9999999999999999E-4</v>
      </c>
      <c r="AE615" s="38">
        <v>1</v>
      </c>
      <c r="AF615" s="38">
        <v>0</v>
      </c>
      <c r="AG615" s="125"/>
      <c r="AI615" s="123"/>
      <c r="AJ615" s="40">
        <f t="shared" si="222"/>
        <v>1400</v>
      </c>
      <c r="AK615" s="40"/>
      <c r="AL615" s="40"/>
      <c r="AM615" s="40">
        <f t="shared" si="213"/>
        <v>0.98</v>
      </c>
      <c r="AN615" s="39">
        <f t="shared" si="211"/>
        <v>0.5</v>
      </c>
      <c r="AO615" s="204"/>
      <c r="AP615" s="204">
        <f t="shared" si="223"/>
        <v>6.9999999999999999E-4</v>
      </c>
      <c r="AQ615" s="45"/>
      <c r="AR615" s="45"/>
      <c r="AS615" s="115"/>
      <c r="AT615" s="115"/>
      <c r="AU615" s="115">
        <f t="shared" si="214"/>
        <v>1</v>
      </c>
      <c r="AV615" s="115">
        <f t="shared" si="215"/>
        <v>0</v>
      </c>
      <c r="AY615" s="115"/>
      <c r="AZ615" s="115"/>
      <c r="BA615" s="43">
        <v>32</v>
      </c>
      <c r="BB615" s="43" t="s">
        <v>2013</v>
      </c>
      <c r="BC615" s="48" t="s">
        <v>1403</v>
      </c>
      <c r="BE615" s="37" t="s">
        <v>2345</v>
      </c>
      <c r="BG615" s="43">
        <v>360</v>
      </c>
      <c r="BH615" s="43" t="s">
        <v>670</v>
      </c>
      <c r="BJ615" s="43" t="s">
        <v>1388</v>
      </c>
      <c r="BK615" s="43" t="s">
        <v>573</v>
      </c>
      <c r="BP615" s="48" t="s">
        <v>1406</v>
      </c>
      <c r="BQ615" s="43" t="s">
        <v>671</v>
      </c>
      <c r="BR615" s="43" t="s">
        <v>822</v>
      </c>
      <c r="BS615" s="43" t="s">
        <v>1393</v>
      </c>
      <c r="BT615" s="43" t="s">
        <v>1990</v>
      </c>
      <c r="BU615" s="43"/>
      <c r="BV615" s="43"/>
      <c r="BW615" s="243">
        <v>37670</v>
      </c>
      <c r="BX615" s="243"/>
      <c r="BY615" s="48" t="s">
        <v>451</v>
      </c>
      <c r="BZ615" s="43">
        <v>0.98</v>
      </c>
      <c r="CA615" s="43" t="s">
        <v>1396</v>
      </c>
      <c r="CD615" s="124" t="s">
        <v>1397</v>
      </c>
      <c r="CE615" s="43">
        <v>7137</v>
      </c>
      <c r="CF615" s="43" t="s">
        <v>1990</v>
      </c>
      <c r="CG615" s="251">
        <v>37670</v>
      </c>
      <c r="CH615" s="126"/>
      <c r="CK615" s="39" t="s">
        <v>451</v>
      </c>
      <c r="CL615" s="43">
        <v>1400</v>
      </c>
      <c r="CM615" s="43" t="s">
        <v>1396</v>
      </c>
      <c r="CP615" s="43" t="s">
        <v>1397</v>
      </c>
      <c r="CQ615" s="43">
        <v>1610</v>
      </c>
      <c r="DR615" s="38"/>
    </row>
    <row r="616" spans="1:122" s="39" customFormat="1" hidden="1" x14ac:dyDescent="0.2">
      <c r="A616" s="44" t="str">
        <f t="shared" si="206"/>
        <v>Endicott</v>
      </c>
      <c r="B616" s="44" t="str">
        <f t="shared" si="219"/>
        <v>1,1,1-Trichloroethane</v>
      </c>
      <c r="C616" s="38" t="s">
        <v>2587</v>
      </c>
      <c r="D616" s="38" t="str">
        <f t="shared" si="218"/>
        <v>LS</v>
      </c>
      <c r="E616" s="44" t="s">
        <v>372</v>
      </c>
      <c r="F616" s="155" t="str">
        <f t="shared" si="212"/>
        <v>Residential 049</v>
      </c>
      <c r="G616" s="44" t="str">
        <f t="shared" si="207"/>
        <v>residential</v>
      </c>
      <c r="H616" s="44" t="str">
        <f t="shared" si="208"/>
        <v>Basement</v>
      </c>
      <c r="I616" s="38"/>
      <c r="J616" s="38"/>
      <c r="K616" s="38"/>
      <c r="L616" s="44"/>
      <c r="M616" s="38" t="str">
        <f t="shared" si="220"/>
        <v>Y</v>
      </c>
      <c r="N616" s="38" t="str">
        <f t="shared" si="209"/>
        <v>n</v>
      </c>
      <c r="O616" s="38" t="str">
        <f t="shared" si="224"/>
        <v>Y</v>
      </c>
      <c r="P616" s="44"/>
      <c r="Q616" s="44"/>
      <c r="R616" s="44"/>
      <c r="S616" s="44"/>
      <c r="T616" s="44"/>
      <c r="U616" s="44"/>
      <c r="V616" s="44"/>
      <c r="W616" s="44"/>
      <c r="X616" s="44"/>
      <c r="Y616" s="38" t="str">
        <f t="shared" si="221"/>
        <v>Y</v>
      </c>
      <c r="Z616" s="38" t="str">
        <f t="shared" si="210"/>
        <v>n</v>
      </c>
      <c r="AA616" s="38" t="str">
        <f t="shared" si="225"/>
        <v>Y</v>
      </c>
      <c r="AC616" s="59">
        <v>46</v>
      </c>
      <c r="AD616" s="204">
        <v>7.3913043478260878E-3</v>
      </c>
      <c r="AE616" s="38">
        <v>1</v>
      </c>
      <c r="AF616" s="38">
        <v>0</v>
      </c>
      <c r="AG616" s="125"/>
      <c r="AI616" s="123"/>
      <c r="AJ616" s="40">
        <f t="shared" si="222"/>
        <v>46</v>
      </c>
      <c r="AK616" s="40"/>
      <c r="AL616" s="40"/>
      <c r="AM616" s="40">
        <f t="shared" si="213"/>
        <v>0.34</v>
      </c>
      <c r="AN616" s="39">
        <f t="shared" si="211"/>
        <v>3.1</v>
      </c>
      <c r="AO616" s="204"/>
      <c r="AP616" s="204">
        <f t="shared" si="223"/>
        <v>7.3913043478260878E-3</v>
      </c>
      <c r="AQ616" s="45"/>
      <c r="AR616" s="45"/>
      <c r="AS616" s="115"/>
      <c r="AT616" s="115"/>
      <c r="AU616" s="115">
        <f t="shared" si="214"/>
        <v>1</v>
      </c>
      <c r="AV616" s="115">
        <f t="shared" si="215"/>
        <v>0</v>
      </c>
      <c r="AY616" s="115"/>
      <c r="AZ616" s="115"/>
      <c r="BA616" s="43">
        <v>32</v>
      </c>
      <c r="BB616" s="43" t="s">
        <v>2013</v>
      </c>
      <c r="BC616" s="48" t="s">
        <v>1403</v>
      </c>
      <c r="BE616" s="37" t="s">
        <v>2345</v>
      </c>
      <c r="BG616" s="43">
        <v>361</v>
      </c>
      <c r="BH616" s="43" t="s">
        <v>2219</v>
      </c>
      <c r="BJ616" s="43" t="s">
        <v>1388</v>
      </c>
      <c r="BK616" s="43" t="s">
        <v>573</v>
      </c>
      <c r="BP616" s="48" t="s">
        <v>1406</v>
      </c>
      <c r="BQ616" s="43" t="s">
        <v>2220</v>
      </c>
      <c r="BR616" s="43" t="s">
        <v>825</v>
      </c>
      <c r="BS616" s="43" t="s">
        <v>558</v>
      </c>
      <c r="BT616" s="43" t="s">
        <v>1990</v>
      </c>
      <c r="BU616" s="43"/>
      <c r="BV616" s="43"/>
      <c r="BW616" s="243">
        <v>37668</v>
      </c>
      <c r="BX616" s="243"/>
      <c r="BY616" s="48" t="s">
        <v>450</v>
      </c>
      <c r="BZ616" s="43">
        <v>0.34</v>
      </c>
      <c r="CA616" s="43" t="s">
        <v>1396</v>
      </c>
      <c r="CD616" s="124" t="s">
        <v>1397</v>
      </c>
      <c r="CE616" s="43">
        <v>7172</v>
      </c>
      <c r="CF616" s="43" t="s">
        <v>1990</v>
      </c>
      <c r="CG616" s="251">
        <v>37668</v>
      </c>
      <c r="CH616" s="126"/>
      <c r="CK616" s="39" t="s">
        <v>451</v>
      </c>
      <c r="CL616" s="43">
        <v>46</v>
      </c>
      <c r="CM616" s="43" t="s">
        <v>1396</v>
      </c>
      <c r="CP616" s="43" t="s">
        <v>1397</v>
      </c>
      <c r="CQ616" s="43">
        <v>1703</v>
      </c>
      <c r="DR616" s="38"/>
    </row>
    <row r="617" spans="1:122" s="39" customFormat="1" hidden="1" x14ac:dyDescent="0.2">
      <c r="A617" s="44" t="str">
        <f t="shared" ref="A617:A680" si="226">BB617</f>
        <v>Endicott</v>
      </c>
      <c r="B617" s="44" t="str">
        <f t="shared" si="219"/>
        <v>1,1,2-Trichloro-1,2,2-trifluoroethane</v>
      </c>
      <c r="C617" s="38" t="s">
        <v>2587</v>
      </c>
      <c r="D617" s="38" t="str">
        <f t="shared" si="218"/>
        <v>LS</v>
      </c>
      <c r="E617" s="44" t="s">
        <v>372</v>
      </c>
      <c r="F617" s="155" t="str">
        <f t="shared" si="212"/>
        <v>Residential 049</v>
      </c>
      <c r="G617" s="44" t="str">
        <f t="shared" ref="G617:G680" si="227">BJ617</f>
        <v>residential</v>
      </c>
      <c r="H617" s="44" t="str">
        <f t="shared" ref="H617:H680" si="228">IF(BK617="","",BK617)</f>
        <v>Basement</v>
      </c>
      <c r="I617" s="38"/>
      <c r="J617" s="38"/>
      <c r="K617" s="38"/>
      <c r="L617" s="44"/>
      <c r="M617" s="38" t="str">
        <f t="shared" si="220"/>
        <v>n</v>
      </c>
      <c r="N617" s="38" t="str">
        <f t="shared" ref="N617:N680" si="229">IF(AJ617="","",IF(AN617="","Y",IF(AJ617&gt;AN617*$N$38,"Y","n")))</f>
        <v>n</v>
      </c>
      <c r="O617" s="38" t="str">
        <f t="shared" si="224"/>
        <v>n</v>
      </c>
      <c r="P617" s="44" t="s">
        <v>1451</v>
      </c>
      <c r="Q617" s="44"/>
      <c r="R617" s="44"/>
      <c r="S617" s="44"/>
      <c r="T617" s="44"/>
      <c r="U617" s="44"/>
      <c r="V617" s="44"/>
      <c r="W617" s="44"/>
      <c r="X617" s="44"/>
      <c r="Y617" s="38" t="str">
        <f t="shared" si="221"/>
        <v>Y</v>
      </c>
      <c r="Z617" s="38" t="str">
        <f t="shared" ref="Z617:Z680" si="230">IF(AM617="","",IF(AN617="","Y",IF(AM617&gt;AN617*$Z$38,"Y","n")))</f>
        <v>n</v>
      </c>
      <c r="AA617" s="38" t="str">
        <f t="shared" si="225"/>
        <v>Y</v>
      </c>
      <c r="AC617" s="59">
        <v>1.4</v>
      </c>
      <c r="AD617" s="204">
        <v>0.5</v>
      </c>
      <c r="AE617" s="38">
        <v>1</v>
      </c>
      <c r="AF617" s="38">
        <v>0</v>
      </c>
      <c r="AG617" s="125"/>
      <c r="AI617" s="123"/>
      <c r="AJ617" s="40">
        <f t="shared" si="222"/>
        <v>1.4</v>
      </c>
      <c r="AK617" s="40"/>
      <c r="AL617" s="40"/>
      <c r="AM617" s="40">
        <f t="shared" si="213"/>
        <v>0.7</v>
      </c>
      <c r="AN617" s="39">
        <f t="shared" ref="AN617:AN680" si="231">IF(ISNA(MATCH(BS617,ChemName,0))=TRUE,"",IF(INDEX(Percent90,MATCH(BS617,ChemName,0))=0,"",INDEX(Percent90,MATCH(BS617,ChemName,0))))</f>
        <v>1.8</v>
      </c>
      <c r="AO617" s="204"/>
      <c r="AP617" s="204">
        <f t="shared" si="223"/>
        <v>0.5</v>
      </c>
      <c r="AQ617" s="45"/>
      <c r="AR617" s="45"/>
      <c r="AS617" s="115"/>
      <c r="AT617" s="115"/>
      <c r="AU617" s="115">
        <f t="shared" si="214"/>
        <v>1</v>
      </c>
      <c r="AV617" s="115">
        <f t="shared" si="215"/>
        <v>0</v>
      </c>
      <c r="AY617" s="115"/>
      <c r="AZ617" s="115"/>
      <c r="BA617" s="43">
        <v>32</v>
      </c>
      <c r="BB617" s="43" t="s">
        <v>2013</v>
      </c>
      <c r="BC617" s="48" t="s">
        <v>1403</v>
      </c>
      <c r="BE617" s="37" t="s">
        <v>2345</v>
      </c>
      <c r="BG617" s="43">
        <v>361</v>
      </c>
      <c r="BH617" s="43" t="s">
        <v>2219</v>
      </c>
      <c r="BJ617" s="43" t="s">
        <v>1388</v>
      </c>
      <c r="BK617" s="43" t="s">
        <v>573</v>
      </c>
      <c r="BP617" s="48" t="s">
        <v>1406</v>
      </c>
      <c r="BQ617" s="43" t="s">
        <v>2220</v>
      </c>
      <c r="BR617" s="43" t="s">
        <v>825</v>
      </c>
      <c r="BS617" s="43" t="s">
        <v>1132</v>
      </c>
      <c r="BT617" s="43" t="s">
        <v>1990</v>
      </c>
      <c r="BU617" s="43"/>
      <c r="BV617" s="43"/>
      <c r="BW617" s="243">
        <v>37668</v>
      </c>
      <c r="BX617" s="243"/>
      <c r="BY617" s="48" t="s">
        <v>451</v>
      </c>
      <c r="BZ617" s="43">
        <v>0.7</v>
      </c>
      <c r="CA617" s="43" t="s">
        <v>1396</v>
      </c>
      <c r="CD617" s="124" t="s">
        <v>1397</v>
      </c>
      <c r="CE617" s="43">
        <v>7177</v>
      </c>
      <c r="CF617" s="43" t="s">
        <v>1990</v>
      </c>
      <c r="CG617" s="251">
        <v>37668</v>
      </c>
      <c r="CH617" s="126"/>
      <c r="CK617" s="39" t="s">
        <v>451</v>
      </c>
      <c r="CL617" s="43">
        <v>1.4</v>
      </c>
      <c r="CM617" s="43" t="s">
        <v>1396</v>
      </c>
      <c r="CO617" s="43">
        <v>1.4</v>
      </c>
      <c r="CP617" s="43" t="s">
        <v>767</v>
      </c>
      <c r="CQ617" s="43">
        <v>1778</v>
      </c>
      <c r="DR617" s="38"/>
    </row>
    <row r="618" spans="1:122" s="372" customFormat="1" x14ac:dyDescent="0.2">
      <c r="A618" s="384" t="str">
        <f t="shared" si="226"/>
        <v>Endicott</v>
      </c>
      <c r="B618" s="384" t="str">
        <f t="shared" si="219"/>
        <v>Trichloroethylene</v>
      </c>
      <c r="C618" s="385" t="s">
        <v>2587</v>
      </c>
      <c r="D618" s="385" t="str">
        <f t="shared" si="218"/>
        <v>LS</v>
      </c>
      <c r="E618" s="384" t="s">
        <v>372</v>
      </c>
      <c r="F618" s="386" t="str">
        <f t="shared" ref="F618:F681" si="232">BH618</f>
        <v>Residential 049</v>
      </c>
      <c r="G618" s="384" t="str">
        <f t="shared" si="227"/>
        <v>residential</v>
      </c>
      <c r="H618" s="384" t="str">
        <f t="shared" si="228"/>
        <v>Basement</v>
      </c>
      <c r="I618" s="385"/>
      <c r="J618" s="385"/>
      <c r="K618" s="385"/>
      <c r="L618" s="384"/>
      <c r="M618" s="385" t="str">
        <f t="shared" si="220"/>
        <v>Y</v>
      </c>
      <c r="N618" s="385" t="str">
        <f t="shared" si="229"/>
        <v>Y</v>
      </c>
      <c r="O618" s="385" t="str">
        <f t="shared" si="224"/>
        <v>Y</v>
      </c>
      <c r="P618" s="384"/>
      <c r="Q618" s="384"/>
      <c r="R618" s="384"/>
      <c r="S618" s="384"/>
      <c r="T618" s="384"/>
      <c r="U618" s="384"/>
      <c r="V618" s="384"/>
      <c r="W618" s="384"/>
      <c r="X618" s="384"/>
      <c r="Y618" s="385" t="str">
        <f t="shared" si="221"/>
        <v>Y</v>
      </c>
      <c r="Z618" s="385" t="str">
        <f t="shared" si="230"/>
        <v>Y</v>
      </c>
      <c r="AA618" s="385" t="str">
        <f t="shared" si="225"/>
        <v>Y</v>
      </c>
      <c r="AC618" s="389">
        <v>550</v>
      </c>
      <c r="AD618" s="390">
        <v>3.6363636363636364E-3</v>
      </c>
      <c r="AE618" s="385">
        <v>1</v>
      </c>
      <c r="AF618" s="385">
        <v>0</v>
      </c>
      <c r="AG618" s="391"/>
      <c r="AI618" s="392"/>
      <c r="AJ618" s="394">
        <f t="shared" si="222"/>
        <v>550</v>
      </c>
      <c r="AK618" s="394"/>
      <c r="AL618" s="394"/>
      <c r="AM618" s="394">
        <f t="shared" si="213"/>
        <v>2</v>
      </c>
      <c r="AN618" s="372">
        <f t="shared" si="231"/>
        <v>0.5</v>
      </c>
      <c r="AO618" s="390"/>
      <c r="AP618" s="390">
        <f t="shared" si="223"/>
        <v>3.6363636363636364E-3</v>
      </c>
      <c r="AQ618" s="439"/>
      <c r="AR618" s="439"/>
      <c r="AS618" s="396"/>
      <c r="AT618" s="396"/>
      <c r="AU618" s="396">
        <f t="shared" si="214"/>
        <v>1</v>
      </c>
      <c r="AV618" s="396">
        <f t="shared" si="215"/>
        <v>0</v>
      </c>
      <c r="AY618" s="396"/>
      <c r="AZ618" s="396"/>
      <c r="BA618" s="397">
        <v>32</v>
      </c>
      <c r="BB618" s="397" t="s">
        <v>2013</v>
      </c>
      <c r="BC618" s="398" t="s">
        <v>1403</v>
      </c>
      <c r="BE618" s="303" t="s">
        <v>2345</v>
      </c>
      <c r="BG618" s="397">
        <v>361</v>
      </c>
      <c r="BH618" s="397" t="s">
        <v>2219</v>
      </c>
      <c r="BJ618" s="397" t="s">
        <v>1388</v>
      </c>
      <c r="BK618" s="397" t="s">
        <v>573</v>
      </c>
      <c r="BP618" s="398" t="s">
        <v>1406</v>
      </c>
      <c r="BQ618" s="397" t="s">
        <v>2220</v>
      </c>
      <c r="BR618" s="397" t="s">
        <v>825</v>
      </c>
      <c r="BS618" s="397" t="s">
        <v>1393</v>
      </c>
      <c r="BT618" s="397" t="s">
        <v>1990</v>
      </c>
      <c r="BU618" s="397"/>
      <c r="BV618" s="397"/>
      <c r="BW618" s="399">
        <v>37668</v>
      </c>
      <c r="BX618" s="399"/>
      <c r="BY618" s="398" t="s">
        <v>451</v>
      </c>
      <c r="BZ618" s="397">
        <v>2</v>
      </c>
      <c r="CA618" s="397" t="s">
        <v>1396</v>
      </c>
      <c r="CD618" s="400" t="s">
        <v>1397</v>
      </c>
      <c r="CE618" s="397">
        <v>7181</v>
      </c>
      <c r="CF618" s="397" t="s">
        <v>1990</v>
      </c>
      <c r="CG618" s="401">
        <v>37668</v>
      </c>
      <c r="CH618" s="402"/>
      <c r="CK618" s="372" t="s">
        <v>451</v>
      </c>
      <c r="CL618" s="397">
        <v>550</v>
      </c>
      <c r="CM618" s="397" t="s">
        <v>1396</v>
      </c>
      <c r="CP618" s="397" t="s">
        <v>1397</v>
      </c>
      <c r="CQ618" s="397">
        <v>1611</v>
      </c>
      <c r="DR618" s="385"/>
    </row>
    <row r="619" spans="1:122" s="39" customFormat="1" x14ac:dyDescent="0.2">
      <c r="A619" s="44" t="str">
        <f t="shared" si="226"/>
        <v>Endicott</v>
      </c>
      <c r="B619" s="44" t="str">
        <f t="shared" si="219"/>
        <v>1,1,1-Trichloroethane</v>
      </c>
      <c r="C619" s="38" t="s">
        <v>2587</v>
      </c>
      <c r="D619" s="38" t="str">
        <f t="shared" si="218"/>
        <v>LS</v>
      </c>
      <c r="E619" s="44" t="s">
        <v>372</v>
      </c>
      <c r="F619" s="155" t="str">
        <f t="shared" si="232"/>
        <v>Residential 050</v>
      </c>
      <c r="G619" s="44" t="str">
        <f t="shared" si="227"/>
        <v>residential</v>
      </c>
      <c r="H619" s="44" t="str">
        <f t="shared" si="228"/>
        <v>Basement</v>
      </c>
      <c r="I619" s="38"/>
      <c r="J619" s="38"/>
      <c r="K619" s="38"/>
      <c r="L619" s="44"/>
      <c r="M619" s="38" t="str">
        <f t="shared" si="220"/>
        <v>Y</v>
      </c>
      <c r="N619" s="38" t="str">
        <f t="shared" si="229"/>
        <v>Y</v>
      </c>
      <c r="O619" s="38" t="str">
        <f t="shared" si="224"/>
        <v>Y</v>
      </c>
      <c r="P619" s="44"/>
      <c r="Q619" s="44"/>
      <c r="R619" s="44"/>
      <c r="S619" s="44"/>
      <c r="T619" s="44"/>
      <c r="U619" s="44"/>
      <c r="V619" s="44"/>
      <c r="W619" s="44"/>
      <c r="X619" s="44"/>
      <c r="Y619" s="38" t="str">
        <f t="shared" si="221"/>
        <v>Y</v>
      </c>
      <c r="Z619" s="38" t="str">
        <f t="shared" si="230"/>
        <v>n</v>
      </c>
      <c r="AA619" s="38" t="str">
        <f t="shared" si="225"/>
        <v>Y</v>
      </c>
      <c r="AC619" s="59">
        <v>350</v>
      </c>
      <c r="AD619" s="204">
        <v>7.7142857142857145E-4</v>
      </c>
      <c r="AE619" s="38">
        <v>1</v>
      </c>
      <c r="AF619" s="38">
        <v>0</v>
      </c>
      <c r="AG619" s="125"/>
      <c r="AI619" s="123"/>
      <c r="AJ619" s="40">
        <f t="shared" si="222"/>
        <v>350</v>
      </c>
      <c r="AK619" s="40"/>
      <c r="AL619" s="40"/>
      <c r="AM619" s="40">
        <f t="shared" ref="AM619:AM682" si="233">IF(BZ619="","",IF(CA619="mg/m3",1000*BZ619,IF(CA619="ppbv",BZ619*INDEX(ppbv_ug_m3,MATCH(BS619,ChemName,0)),BZ619)))</f>
        <v>0.27</v>
      </c>
      <c r="AN619" s="39">
        <f t="shared" si="231"/>
        <v>3.1</v>
      </c>
      <c r="AO619" s="204"/>
      <c r="AP619" s="204">
        <f t="shared" si="223"/>
        <v>7.7142857142857145E-4</v>
      </c>
      <c r="AQ619" s="45"/>
      <c r="AR619" s="45"/>
      <c r="AS619" s="115"/>
      <c r="AT619" s="115"/>
      <c r="AU619" s="115">
        <f t="shared" si="214"/>
        <v>1</v>
      </c>
      <c r="AV619" s="115">
        <f t="shared" si="215"/>
        <v>0</v>
      </c>
      <c r="AY619" s="115"/>
      <c r="AZ619" s="115"/>
      <c r="BA619" s="43">
        <v>32</v>
      </c>
      <c r="BB619" s="43" t="s">
        <v>2013</v>
      </c>
      <c r="BC619" s="48" t="s">
        <v>1403</v>
      </c>
      <c r="BE619" s="37" t="s">
        <v>2345</v>
      </c>
      <c r="BG619" s="43">
        <v>362</v>
      </c>
      <c r="BH619" s="43" t="s">
        <v>672</v>
      </c>
      <c r="BJ619" s="43" t="s">
        <v>1388</v>
      </c>
      <c r="BK619" s="43" t="s">
        <v>573</v>
      </c>
      <c r="BP619" s="48" t="s">
        <v>1406</v>
      </c>
      <c r="BR619" s="43" t="s">
        <v>822</v>
      </c>
      <c r="BS619" s="43" t="s">
        <v>558</v>
      </c>
      <c r="BT619" s="43" t="s">
        <v>1990</v>
      </c>
      <c r="BU619" s="43"/>
      <c r="BV619" s="43"/>
      <c r="BW619" s="243">
        <v>37667</v>
      </c>
      <c r="BX619" s="243"/>
      <c r="BY619" s="48" t="s">
        <v>451</v>
      </c>
      <c r="BZ619" s="43">
        <v>0.27</v>
      </c>
      <c r="CA619" s="43" t="s">
        <v>1396</v>
      </c>
      <c r="CD619" s="124" t="s">
        <v>1397</v>
      </c>
      <c r="CE619" s="43">
        <v>7227</v>
      </c>
      <c r="CF619" s="43" t="s">
        <v>1990</v>
      </c>
      <c r="CG619" s="251">
        <v>37667</v>
      </c>
      <c r="CH619" s="126"/>
      <c r="CK619" s="39" t="s">
        <v>451</v>
      </c>
      <c r="CL619" s="43">
        <v>350</v>
      </c>
      <c r="CM619" s="43" t="s">
        <v>1396</v>
      </c>
      <c r="CP619" s="43" t="s">
        <v>1397</v>
      </c>
      <c r="CQ619" s="43">
        <v>1704</v>
      </c>
      <c r="DR619" s="38"/>
    </row>
    <row r="620" spans="1:122" s="39" customFormat="1" x14ac:dyDescent="0.2">
      <c r="A620" s="44" t="str">
        <f t="shared" si="226"/>
        <v>Endicott</v>
      </c>
      <c r="B620" s="44" t="str">
        <f t="shared" si="219"/>
        <v>Tetrachloroethylene</v>
      </c>
      <c r="C620" s="38" t="s">
        <v>2587</v>
      </c>
      <c r="D620" s="38" t="str">
        <f t="shared" si="218"/>
        <v>LS</v>
      </c>
      <c r="E620" s="44" t="s">
        <v>372</v>
      </c>
      <c r="F620" s="155" t="str">
        <f t="shared" si="232"/>
        <v>Residential 050</v>
      </c>
      <c r="G620" s="44" t="str">
        <f t="shared" si="227"/>
        <v>residential</v>
      </c>
      <c r="H620" s="44" t="str">
        <f t="shared" si="228"/>
        <v>Basement</v>
      </c>
      <c r="I620" s="38"/>
      <c r="J620" s="38"/>
      <c r="K620" s="38"/>
      <c r="L620" s="44"/>
      <c r="M620" s="38" t="str">
        <f t="shared" si="220"/>
        <v>Y</v>
      </c>
      <c r="N620" s="38" t="str">
        <f t="shared" si="229"/>
        <v>Y</v>
      </c>
      <c r="O620" s="38" t="str">
        <f t="shared" si="224"/>
        <v>Y</v>
      </c>
      <c r="P620" s="44"/>
      <c r="Q620" s="44"/>
      <c r="R620" s="44"/>
      <c r="S620" s="44"/>
      <c r="T620" s="44"/>
      <c r="U620" s="44"/>
      <c r="V620" s="44"/>
      <c r="W620" s="44"/>
      <c r="X620" s="44"/>
      <c r="Y620" s="38" t="str">
        <f t="shared" si="221"/>
        <v>Y</v>
      </c>
      <c r="Z620" s="38" t="str">
        <f t="shared" si="230"/>
        <v>n</v>
      </c>
      <c r="AA620" s="38" t="str">
        <f t="shared" si="225"/>
        <v>Y</v>
      </c>
      <c r="AC620" s="59">
        <v>940</v>
      </c>
      <c r="AD620" s="204">
        <v>4.1489361702127663E-4</v>
      </c>
      <c r="AE620" s="38">
        <v>1</v>
      </c>
      <c r="AF620" s="38">
        <v>0</v>
      </c>
      <c r="AG620" s="125"/>
      <c r="AI620" s="123"/>
      <c r="AJ620" s="40">
        <f t="shared" si="222"/>
        <v>940</v>
      </c>
      <c r="AK620" s="40"/>
      <c r="AL620" s="40"/>
      <c r="AM620" s="40">
        <f t="shared" si="233"/>
        <v>0.39</v>
      </c>
      <c r="AN620" s="39">
        <f t="shared" si="231"/>
        <v>3.8</v>
      </c>
      <c r="AO620" s="204"/>
      <c r="AP620" s="204">
        <f t="shared" si="223"/>
        <v>4.1489361702127663E-4</v>
      </c>
      <c r="AQ620" s="45"/>
      <c r="AR620" s="45"/>
      <c r="AS620" s="115"/>
      <c r="AT620" s="115"/>
      <c r="AU620" s="115">
        <f t="shared" ref="AU620:AU683" si="234">IF(AP620="","",IF(CD620="Y",1,0))</f>
        <v>1</v>
      </c>
      <c r="AV620" s="115">
        <f t="shared" ref="AV620:AV683" si="235">IF(AP620="","",IF(CD620="n",1,0))</f>
        <v>0</v>
      </c>
      <c r="AY620" s="115"/>
      <c r="AZ620" s="115"/>
      <c r="BA620" s="43">
        <v>32</v>
      </c>
      <c r="BB620" s="43" t="s">
        <v>2013</v>
      </c>
      <c r="BC620" s="48" t="s">
        <v>1403</v>
      </c>
      <c r="BE620" s="37" t="s">
        <v>2345</v>
      </c>
      <c r="BG620" s="43">
        <v>362</v>
      </c>
      <c r="BH620" s="43" t="s">
        <v>672</v>
      </c>
      <c r="BJ620" s="43" t="s">
        <v>1388</v>
      </c>
      <c r="BK620" s="43" t="s">
        <v>573</v>
      </c>
      <c r="BP620" s="48" t="s">
        <v>1406</v>
      </c>
      <c r="BR620" s="43" t="s">
        <v>822</v>
      </c>
      <c r="BS620" s="43" t="s">
        <v>2057</v>
      </c>
      <c r="BT620" s="43" t="s">
        <v>1990</v>
      </c>
      <c r="BU620" s="43"/>
      <c r="BV620" s="43"/>
      <c r="BW620" s="243">
        <v>37667</v>
      </c>
      <c r="BX620" s="243"/>
      <c r="BY620" s="48" t="s">
        <v>451</v>
      </c>
      <c r="BZ620" s="43">
        <v>0.39</v>
      </c>
      <c r="CA620" s="43" t="s">
        <v>1396</v>
      </c>
      <c r="CD620" s="124" t="s">
        <v>1397</v>
      </c>
      <c r="CE620" s="43">
        <v>7234</v>
      </c>
      <c r="CF620" s="43" t="s">
        <v>1990</v>
      </c>
      <c r="CG620" s="251">
        <v>37667</v>
      </c>
      <c r="CH620" s="126"/>
      <c r="CK620" s="39" t="s">
        <v>451</v>
      </c>
      <c r="CL620" s="43">
        <v>940</v>
      </c>
      <c r="CM620" s="43" t="s">
        <v>1396</v>
      </c>
      <c r="CP620" s="43" t="s">
        <v>1397</v>
      </c>
      <c r="CQ620" s="43">
        <v>1556</v>
      </c>
      <c r="DR620" s="38"/>
    </row>
    <row r="621" spans="1:122" s="39" customFormat="1" x14ac:dyDescent="0.2">
      <c r="A621" s="44" t="str">
        <f t="shared" si="226"/>
        <v>Endicott</v>
      </c>
      <c r="B621" s="44" t="str">
        <f t="shared" si="219"/>
        <v>Trichloroethylene</v>
      </c>
      <c r="C621" s="38" t="s">
        <v>2587</v>
      </c>
      <c r="D621" s="38" t="str">
        <f t="shared" si="218"/>
        <v>LS</v>
      </c>
      <c r="E621" s="44" t="s">
        <v>372</v>
      </c>
      <c r="F621" s="155" t="str">
        <f t="shared" si="232"/>
        <v>Residential 050</v>
      </c>
      <c r="G621" s="44" t="str">
        <f t="shared" si="227"/>
        <v>residential</v>
      </c>
      <c r="H621" s="44" t="str">
        <f t="shared" si="228"/>
        <v>Basement</v>
      </c>
      <c r="I621" s="38"/>
      <c r="J621" s="38"/>
      <c r="K621" s="38"/>
      <c r="L621" s="44"/>
      <c r="M621" s="38" t="str">
        <f t="shared" si="220"/>
        <v>Y</v>
      </c>
      <c r="N621" s="38" t="str">
        <f t="shared" si="229"/>
        <v>Y</v>
      </c>
      <c r="O621" s="38" t="str">
        <f t="shared" si="224"/>
        <v>Y</v>
      </c>
      <c r="P621" s="44"/>
      <c r="Q621" s="44"/>
      <c r="R621" s="44"/>
      <c r="S621" s="44"/>
      <c r="T621" s="44"/>
      <c r="U621" s="44"/>
      <c r="V621" s="44"/>
      <c r="W621" s="44"/>
      <c r="X621" s="44"/>
      <c r="Y621" s="38" t="str">
        <f t="shared" si="221"/>
        <v>Y</v>
      </c>
      <c r="Z621" s="38" t="str">
        <f t="shared" si="230"/>
        <v>Y</v>
      </c>
      <c r="AA621" s="38" t="str">
        <f t="shared" si="225"/>
        <v>Y</v>
      </c>
      <c r="AC621" s="59">
        <v>3800</v>
      </c>
      <c r="AD621" s="204">
        <v>2.5789473684210528E-4</v>
      </c>
      <c r="AE621" s="38">
        <v>1</v>
      </c>
      <c r="AF621" s="38">
        <v>0</v>
      </c>
      <c r="AG621" s="125"/>
      <c r="AI621" s="123"/>
      <c r="AJ621" s="40">
        <f t="shared" si="222"/>
        <v>3800</v>
      </c>
      <c r="AK621" s="40"/>
      <c r="AL621" s="40"/>
      <c r="AM621" s="40">
        <f t="shared" si="233"/>
        <v>0.98</v>
      </c>
      <c r="AN621" s="39">
        <f t="shared" si="231"/>
        <v>0.5</v>
      </c>
      <c r="AO621" s="204"/>
      <c r="AP621" s="204">
        <f t="shared" si="223"/>
        <v>2.5789473684210528E-4</v>
      </c>
      <c r="AQ621" s="45"/>
      <c r="AR621" s="45"/>
      <c r="AS621" s="115"/>
      <c r="AT621" s="115"/>
      <c r="AU621" s="115">
        <f t="shared" si="234"/>
        <v>1</v>
      </c>
      <c r="AV621" s="115">
        <f t="shared" si="235"/>
        <v>0</v>
      </c>
      <c r="AY621" s="115"/>
      <c r="AZ621" s="115"/>
      <c r="BA621" s="43">
        <v>32</v>
      </c>
      <c r="BB621" s="43" t="s">
        <v>2013</v>
      </c>
      <c r="BC621" s="48" t="s">
        <v>1403</v>
      </c>
      <c r="BE621" s="37" t="s">
        <v>2345</v>
      </c>
      <c r="BG621" s="43">
        <v>362</v>
      </c>
      <c r="BH621" s="43" t="s">
        <v>672</v>
      </c>
      <c r="BJ621" s="43" t="s">
        <v>1388</v>
      </c>
      <c r="BK621" s="43" t="s">
        <v>573</v>
      </c>
      <c r="BP621" s="48" t="s">
        <v>1406</v>
      </c>
      <c r="BR621" s="43" t="s">
        <v>822</v>
      </c>
      <c r="BS621" s="43" t="s">
        <v>1393</v>
      </c>
      <c r="BT621" s="43" t="s">
        <v>1990</v>
      </c>
      <c r="BU621" s="43"/>
      <c r="BV621" s="43"/>
      <c r="BW621" s="243">
        <v>37667</v>
      </c>
      <c r="BX621" s="243"/>
      <c r="BY621" s="48" t="s">
        <v>451</v>
      </c>
      <c r="BZ621" s="43">
        <v>0.98</v>
      </c>
      <c r="CA621" s="43" t="s">
        <v>1396</v>
      </c>
      <c r="CD621" s="124" t="s">
        <v>1397</v>
      </c>
      <c r="CE621" s="43">
        <v>7236</v>
      </c>
      <c r="CF621" s="43" t="s">
        <v>1990</v>
      </c>
      <c r="CG621" s="251">
        <v>37667</v>
      </c>
      <c r="CH621" s="126"/>
      <c r="CK621" s="39" t="s">
        <v>451</v>
      </c>
      <c r="CL621" s="43">
        <v>3800</v>
      </c>
      <c r="CM621" s="43" t="s">
        <v>1396</v>
      </c>
      <c r="CP621" s="43" t="s">
        <v>1397</v>
      </c>
      <c r="CQ621" s="43">
        <v>1612</v>
      </c>
      <c r="DR621" s="38"/>
    </row>
    <row r="622" spans="1:122" s="39" customFormat="1" x14ac:dyDescent="0.2">
      <c r="A622" s="44" t="str">
        <f t="shared" si="226"/>
        <v>Endicott</v>
      </c>
      <c r="B622" s="44" t="str">
        <f t="shared" si="219"/>
        <v>1,1,1-Trichloroethane</v>
      </c>
      <c r="C622" s="38" t="s">
        <v>2587</v>
      </c>
      <c r="D622" s="38" t="str">
        <f t="shared" si="218"/>
        <v>LS</v>
      </c>
      <c r="E622" s="44" t="s">
        <v>372</v>
      </c>
      <c r="F622" s="155" t="str">
        <f t="shared" si="232"/>
        <v>Residential 051</v>
      </c>
      <c r="G622" s="44" t="str">
        <f t="shared" si="227"/>
        <v>residential</v>
      </c>
      <c r="H622" s="44" t="str">
        <f t="shared" si="228"/>
        <v>Basement</v>
      </c>
      <c r="I622" s="38"/>
      <c r="J622" s="38"/>
      <c r="K622" s="38"/>
      <c r="L622" s="44"/>
      <c r="M622" s="38" t="str">
        <f t="shared" si="220"/>
        <v>Y</v>
      </c>
      <c r="N622" s="38" t="str">
        <f t="shared" si="229"/>
        <v>Y</v>
      </c>
      <c r="O622" s="38" t="str">
        <f t="shared" si="224"/>
        <v>Y</v>
      </c>
      <c r="P622" s="44"/>
      <c r="Q622" s="44"/>
      <c r="R622" s="44"/>
      <c r="S622" s="44"/>
      <c r="T622" s="44"/>
      <c r="U622" s="44"/>
      <c r="V622" s="44"/>
      <c r="W622" s="44"/>
      <c r="X622" s="44"/>
      <c r="Y622" s="38" t="str">
        <f t="shared" si="221"/>
        <v>Y</v>
      </c>
      <c r="Z622" s="38" t="str">
        <f t="shared" si="230"/>
        <v>n</v>
      </c>
      <c r="AA622" s="38" t="str">
        <f t="shared" si="225"/>
        <v>Y</v>
      </c>
      <c r="AC622" s="59">
        <v>300</v>
      </c>
      <c r="AD622" s="204">
        <v>2.0333333333333332E-3</v>
      </c>
      <c r="AE622" s="38">
        <v>1</v>
      </c>
      <c r="AF622" s="38">
        <v>0</v>
      </c>
      <c r="AG622" s="125"/>
      <c r="AI622" s="123"/>
      <c r="AJ622" s="40">
        <f t="shared" si="222"/>
        <v>300</v>
      </c>
      <c r="AK622" s="40"/>
      <c r="AL622" s="40"/>
      <c r="AM622" s="40">
        <f t="shared" si="233"/>
        <v>0.61</v>
      </c>
      <c r="AN622" s="39">
        <f t="shared" si="231"/>
        <v>3.1</v>
      </c>
      <c r="AO622" s="204"/>
      <c r="AP622" s="204">
        <f t="shared" si="223"/>
        <v>2.0333333333333332E-3</v>
      </c>
      <c r="AQ622" s="45"/>
      <c r="AR622" s="45"/>
      <c r="AS622" s="115"/>
      <c r="AT622" s="115"/>
      <c r="AU622" s="115">
        <f t="shared" si="234"/>
        <v>1</v>
      </c>
      <c r="AV622" s="115">
        <f t="shared" si="235"/>
        <v>0</v>
      </c>
      <c r="AY622" s="115"/>
      <c r="AZ622" s="115"/>
      <c r="BA622" s="43">
        <v>32</v>
      </c>
      <c r="BB622" s="43" t="s">
        <v>2013</v>
      </c>
      <c r="BC622" s="48" t="s">
        <v>1403</v>
      </c>
      <c r="BE622" s="37" t="s">
        <v>2345</v>
      </c>
      <c r="BG622" s="43">
        <v>363</v>
      </c>
      <c r="BH622" s="43" t="s">
        <v>673</v>
      </c>
      <c r="BJ622" s="43" t="s">
        <v>1388</v>
      </c>
      <c r="BK622" s="43" t="s">
        <v>573</v>
      </c>
      <c r="BP622" s="48" t="s">
        <v>1406</v>
      </c>
      <c r="BQ622" s="43" t="s">
        <v>643</v>
      </c>
      <c r="BR622" s="43" t="s">
        <v>644</v>
      </c>
      <c r="BS622" s="43" t="s">
        <v>558</v>
      </c>
      <c r="BT622" s="43" t="s">
        <v>1990</v>
      </c>
      <c r="BU622" s="43"/>
      <c r="BV622" s="43"/>
      <c r="BW622" s="243">
        <v>37705</v>
      </c>
      <c r="BX622" s="243"/>
      <c r="BY622" s="48" t="s">
        <v>451</v>
      </c>
      <c r="BZ622" s="43">
        <v>0.61</v>
      </c>
      <c r="CA622" s="43" t="s">
        <v>1396</v>
      </c>
      <c r="CD622" s="124" t="s">
        <v>1397</v>
      </c>
      <c r="CE622" s="43">
        <v>7370</v>
      </c>
      <c r="CF622" s="43" t="s">
        <v>1990</v>
      </c>
      <c r="CG622" s="251">
        <v>37705</v>
      </c>
      <c r="CH622" s="126"/>
      <c r="CK622" s="39" t="s">
        <v>451</v>
      </c>
      <c r="CL622" s="43">
        <v>300</v>
      </c>
      <c r="CM622" s="43" t="s">
        <v>1396</v>
      </c>
      <c r="CP622" s="43" t="s">
        <v>1397</v>
      </c>
      <c r="CQ622" s="43">
        <v>977</v>
      </c>
      <c r="DR622" s="38"/>
    </row>
    <row r="623" spans="1:122" s="39" customFormat="1" hidden="1" x14ac:dyDescent="0.2">
      <c r="A623" s="44" t="str">
        <f t="shared" si="226"/>
        <v>Endicott</v>
      </c>
      <c r="B623" s="44" t="str">
        <f t="shared" si="219"/>
        <v>Tetrachloroethylene</v>
      </c>
      <c r="C623" s="38" t="s">
        <v>2587</v>
      </c>
      <c r="D623" s="38" t="str">
        <f t="shared" si="218"/>
        <v>LS</v>
      </c>
      <c r="E623" s="44" t="s">
        <v>372</v>
      </c>
      <c r="F623" s="155" t="str">
        <f t="shared" si="232"/>
        <v>Residential 051</v>
      </c>
      <c r="G623" s="44" t="str">
        <f t="shared" si="227"/>
        <v>residential</v>
      </c>
      <c r="H623" s="44" t="str">
        <f t="shared" si="228"/>
        <v>Basement</v>
      </c>
      <c r="I623" s="38"/>
      <c r="J623" s="38"/>
      <c r="K623" s="38"/>
      <c r="L623" s="44"/>
      <c r="M623" s="38" t="str">
        <f t="shared" si="220"/>
        <v>Y</v>
      </c>
      <c r="N623" s="38" t="str">
        <f t="shared" si="229"/>
        <v>n</v>
      </c>
      <c r="O623" s="38" t="s">
        <v>541</v>
      </c>
      <c r="P623" s="114" t="s">
        <v>310</v>
      </c>
      <c r="Q623" s="114"/>
      <c r="R623" s="114"/>
      <c r="S623" s="114"/>
      <c r="T623" s="114"/>
      <c r="U623" s="114"/>
      <c r="V623" s="114"/>
      <c r="W623" s="114"/>
      <c r="X623" s="114"/>
      <c r="Y623" s="38" t="str">
        <f t="shared" si="221"/>
        <v>Y</v>
      </c>
      <c r="Z623" s="38" t="str">
        <f t="shared" si="230"/>
        <v>Y</v>
      </c>
      <c r="AA623" s="38" t="s">
        <v>541</v>
      </c>
      <c r="AC623" s="59">
        <v>10</v>
      </c>
      <c r="AD623" s="204">
        <v>1.2</v>
      </c>
      <c r="AE623" s="38">
        <v>1</v>
      </c>
      <c r="AF623" s="38">
        <v>0</v>
      </c>
      <c r="AG623" s="125"/>
      <c r="AI623" s="123"/>
      <c r="AJ623" s="40">
        <f t="shared" si="222"/>
        <v>10</v>
      </c>
      <c r="AK623" s="40"/>
      <c r="AL623" s="40"/>
      <c r="AM623" s="40">
        <f t="shared" si="233"/>
        <v>12</v>
      </c>
      <c r="AN623" s="39">
        <f t="shared" si="231"/>
        <v>3.8</v>
      </c>
      <c r="AO623" s="204"/>
      <c r="AP623" s="204">
        <f t="shared" si="223"/>
        <v>1.2</v>
      </c>
      <c r="AQ623" s="45"/>
      <c r="AR623" s="45"/>
      <c r="AS623" s="115"/>
      <c r="AT623" s="115"/>
      <c r="AU623" s="115">
        <f t="shared" si="234"/>
        <v>1</v>
      </c>
      <c r="AV623" s="115">
        <f t="shared" si="235"/>
        <v>0</v>
      </c>
      <c r="AY623" s="115"/>
      <c r="AZ623" s="115"/>
      <c r="BA623" s="43">
        <v>32</v>
      </c>
      <c r="BB623" s="43" t="s">
        <v>2013</v>
      </c>
      <c r="BC623" s="48" t="s">
        <v>1403</v>
      </c>
      <c r="BE623" s="37" t="s">
        <v>2345</v>
      </c>
      <c r="BG623" s="43">
        <v>363</v>
      </c>
      <c r="BH623" s="43" t="s">
        <v>673</v>
      </c>
      <c r="BJ623" s="43" t="s">
        <v>1388</v>
      </c>
      <c r="BK623" s="43" t="s">
        <v>573</v>
      </c>
      <c r="BP623" s="48" t="s">
        <v>1406</v>
      </c>
      <c r="BQ623" s="43" t="s">
        <v>643</v>
      </c>
      <c r="BR623" s="43" t="s">
        <v>644</v>
      </c>
      <c r="BS623" s="43" t="s">
        <v>2057</v>
      </c>
      <c r="BT623" s="43" t="s">
        <v>1990</v>
      </c>
      <c r="BU623" s="43"/>
      <c r="BV623" s="43"/>
      <c r="BW623" s="243">
        <v>37705</v>
      </c>
      <c r="BX623" s="243"/>
      <c r="BY623" s="48" t="s">
        <v>451</v>
      </c>
      <c r="BZ623" s="43">
        <v>12</v>
      </c>
      <c r="CA623" s="43" t="s">
        <v>1396</v>
      </c>
      <c r="CD623" s="124" t="s">
        <v>1397</v>
      </c>
      <c r="CE623" s="43">
        <v>7377</v>
      </c>
      <c r="CF623" s="43" t="s">
        <v>1990</v>
      </c>
      <c r="CG623" s="251">
        <v>37705</v>
      </c>
      <c r="CH623" s="126"/>
      <c r="CK623" s="39" t="s">
        <v>451</v>
      </c>
      <c r="CL623" s="43">
        <v>10</v>
      </c>
      <c r="CM623" s="43" t="s">
        <v>1396</v>
      </c>
      <c r="CP623" s="43" t="s">
        <v>1397</v>
      </c>
      <c r="CQ623" s="43">
        <v>835</v>
      </c>
      <c r="DR623" s="38"/>
    </row>
    <row r="624" spans="1:122" s="372" customFormat="1" x14ac:dyDescent="0.2">
      <c r="A624" s="384" t="str">
        <f t="shared" si="226"/>
        <v>Endicott</v>
      </c>
      <c r="B624" s="384" t="str">
        <f t="shared" si="219"/>
        <v>Trichloroethylene</v>
      </c>
      <c r="C624" s="385" t="s">
        <v>2587</v>
      </c>
      <c r="D624" s="385" t="str">
        <f t="shared" si="218"/>
        <v>LS</v>
      </c>
      <c r="E624" s="384" t="s">
        <v>372</v>
      </c>
      <c r="F624" s="386" t="str">
        <f t="shared" si="232"/>
        <v>Residential 051</v>
      </c>
      <c r="G624" s="384" t="str">
        <f t="shared" si="227"/>
        <v>residential</v>
      </c>
      <c r="H624" s="384" t="str">
        <f t="shared" si="228"/>
        <v>Basement</v>
      </c>
      <c r="I624" s="385"/>
      <c r="J624" s="385"/>
      <c r="K624" s="385"/>
      <c r="L624" s="384"/>
      <c r="M624" s="385" t="str">
        <f t="shared" si="220"/>
        <v>Y</v>
      </c>
      <c r="N624" s="385" t="str">
        <f t="shared" si="229"/>
        <v>Y</v>
      </c>
      <c r="O624" s="385" t="str">
        <f>IF(AJ624="","",IF(M624="N","n","Y"))</f>
        <v>Y</v>
      </c>
      <c r="P624" s="384"/>
      <c r="Q624" s="384"/>
      <c r="R624" s="384"/>
      <c r="S624" s="384"/>
      <c r="T624" s="384"/>
      <c r="U624" s="384"/>
      <c r="V624" s="384"/>
      <c r="W624" s="384"/>
      <c r="X624" s="384"/>
      <c r="Y624" s="385" t="str">
        <f t="shared" si="221"/>
        <v>Y</v>
      </c>
      <c r="Z624" s="385" t="str">
        <f t="shared" si="230"/>
        <v>Y</v>
      </c>
      <c r="AA624" s="385" t="str">
        <f>IF(AM624="","",IF(Y624="N","n","Y"))</f>
        <v>Y</v>
      </c>
      <c r="AC624" s="389">
        <v>1200</v>
      </c>
      <c r="AD624" s="390">
        <v>1.75E-3</v>
      </c>
      <c r="AE624" s="385">
        <v>1</v>
      </c>
      <c r="AF624" s="385">
        <v>0</v>
      </c>
      <c r="AG624" s="391"/>
      <c r="AI624" s="392"/>
      <c r="AJ624" s="394">
        <f t="shared" si="222"/>
        <v>1200</v>
      </c>
      <c r="AK624" s="394"/>
      <c r="AL624" s="394"/>
      <c r="AM624" s="394">
        <f t="shared" si="233"/>
        <v>2.1</v>
      </c>
      <c r="AN624" s="372">
        <f t="shared" si="231"/>
        <v>0.5</v>
      </c>
      <c r="AO624" s="390"/>
      <c r="AP624" s="390">
        <f t="shared" si="223"/>
        <v>1.75E-3</v>
      </c>
      <c r="AQ624" s="439"/>
      <c r="AR624" s="439"/>
      <c r="AS624" s="396"/>
      <c r="AT624" s="396"/>
      <c r="AU624" s="396">
        <f t="shared" si="234"/>
        <v>1</v>
      </c>
      <c r="AV624" s="396">
        <f t="shared" si="235"/>
        <v>0</v>
      </c>
      <c r="AY624" s="396"/>
      <c r="AZ624" s="396"/>
      <c r="BA624" s="397">
        <v>32</v>
      </c>
      <c r="BB624" s="397" t="s">
        <v>2013</v>
      </c>
      <c r="BC624" s="398" t="s">
        <v>1403</v>
      </c>
      <c r="BE624" s="303" t="s">
        <v>2345</v>
      </c>
      <c r="BG624" s="397">
        <v>363</v>
      </c>
      <c r="BH624" s="397" t="s">
        <v>673</v>
      </c>
      <c r="BJ624" s="397" t="s">
        <v>1388</v>
      </c>
      <c r="BK624" s="397" t="s">
        <v>573</v>
      </c>
      <c r="BP624" s="398" t="s">
        <v>1406</v>
      </c>
      <c r="BQ624" s="397" t="s">
        <v>643</v>
      </c>
      <c r="BR624" s="397" t="s">
        <v>644</v>
      </c>
      <c r="BS624" s="397" t="s">
        <v>1393</v>
      </c>
      <c r="BT624" s="397" t="s">
        <v>1990</v>
      </c>
      <c r="BU624" s="397"/>
      <c r="BV624" s="397"/>
      <c r="BW624" s="399">
        <v>37705</v>
      </c>
      <c r="BX624" s="399"/>
      <c r="BY624" s="398" t="s">
        <v>451</v>
      </c>
      <c r="BZ624" s="397">
        <v>2.1</v>
      </c>
      <c r="CA624" s="397" t="s">
        <v>1396</v>
      </c>
      <c r="CD624" s="400" t="s">
        <v>1397</v>
      </c>
      <c r="CE624" s="397">
        <v>7379</v>
      </c>
      <c r="CF624" s="397" t="s">
        <v>1990</v>
      </c>
      <c r="CG624" s="401">
        <v>37705</v>
      </c>
      <c r="CH624" s="402"/>
      <c r="CK624" s="372" t="s">
        <v>451</v>
      </c>
      <c r="CL624" s="397">
        <v>1200</v>
      </c>
      <c r="CM624" s="397" t="s">
        <v>1396</v>
      </c>
      <c r="CP624" s="397" t="s">
        <v>1397</v>
      </c>
      <c r="CQ624" s="397">
        <v>887</v>
      </c>
      <c r="DR624" s="385"/>
    </row>
    <row r="625" spans="1:122" s="39" customFormat="1" hidden="1" x14ac:dyDescent="0.2">
      <c r="A625" s="44" t="str">
        <f t="shared" si="226"/>
        <v>Endicott</v>
      </c>
      <c r="B625" s="44" t="str">
        <f t="shared" si="219"/>
        <v>1,1,1-Trichloroethane</v>
      </c>
      <c r="C625" s="38" t="s">
        <v>2587</v>
      </c>
      <c r="D625" s="38" t="str">
        <f t="shared" si="218"/>
        <v>LS</v>
      </c>
      <c r="E625" s="44" t="s">
        <v>372</v>
      </c>
      <c r="F625" s="155" t="str">
        <f t="shared" si="232"/>
        <v>Residential 052</v>
      </c>
      <c r="G625" s="44" t="str">
        <f t="shared" si="227"/>
        <v>residential</v>
      </c>
      <c r="H625" s="44" t="str">
        <f t="shared" si="228"/>
        <v>Basement</v>
      </c>
      <c r="I625" s="38"/>
      <c r="J625" s="38"/>
      <c r="K625" s="38"/>
      <c r="L625" s="44"/>
      <c r="M625" s="38" t="str">
        <f t="shared" si="220"/>
        <v>Y</v>
      </c>
      <c r="N625" s="38" t="str">
        <f t="shared" si="229"/>
        <v>n</v>
      </c>
      <c r="O625" s="38" t="str">
        <f>IF(AJ625="","",IF(M625="N","n","Y"))</f>
        <v>Y</v>
      </c>
      <c r="P625" s="44"/>
      <c r="Q625" s="44"/>
      <c r="R625" s="44"/>
      <c r="S625" s="44"/>
      <c r="T625" s="44"/>
      <c r="U625" s="44"/>
      <c r="V625" s="44"/>
      <c r="W625" s="44"/>
      <c r="X625" s="44"/>
      <c r="Y625" s="38" t="str">
        <f t="shared" si="221"/>
        <v>Y</v>
      </c>
      <c r="Z625" s="38" t="str">
        <f t="shared" si="230"/>
        <v>n</v>
      </c>
      <c r="AA625" s="38" t="str">
        <f>IF(AM625="","",IF(Y625="N","n","Y"))</f>
        <v>Y</v>
      </c>
      <c r="AC625" s="59">
        <v>3.6</v>
      </c>
      <c r="AD625" s="204">
        <v>0.17222222222222222</v>
      </c>
      <c r="AE625" s="38">
        <v>1</v>
      </c>
      <c r="AF625" s="38">
        <v>0</v>
      </c>
      <c r="AG625" s="125"/>
      <c r="AI625" s="123"/>
      <c r="AJ625" s="40">
        <f t="shared" si="222"/>
        <v>3.6</v>
      </c>
      <c r="AK625" s="40"/>
      <c r="AL625" s="40"/>
      <c r="AM625" s="40">
        <f t="shared" si="233"/>
        <v>0.62</v>
      </c>
      <c r="AN625" s="39">
        <f t="shared" si="231"/>
        <v>3.1</v>
      </c>
      <c r="AO625" s="204"/>
      <c r="AP625" s="204">
        <f t="shared" si="223"/>
        <v>0.17222222222222222</v>
      </c>
      <c r="AQ625" s="45"/>
      <c r="AR625" s="45"/>
      <c r="AS625" s="115"/>
      <c r="AT625" s="115"/>
      <c r="AU625" s="115">
        <f t="shared" si="234"/>
        <v>1</v>
      </c>
      <c r="AV625" s="115">
        <f t="shared" si="235"/>
        <v>0</v>
      </c>
      <c r="AY625" s="115"/>
      <c r="AZ625" s="115"/>
      <c r="BA625" s="43">
        <v>32</v>
      </c>
      <c r="BB625" s="43" t="s">
        <v>2013</v>
      </c>
      <c r="BC625" s="48" t="s">
        <v>1403</v>
      </c>
      <c r="BE625" s="37" t="s">
        <v>2345</v>
      </c>
      <c r="BG625" s="43">
        <v>364</v>
      </c>
      <c r="BH625" s="43" t="s">
        <v>2221</v>
      </c>
      <c r="BJ625" s="43" t="s">
        <v>1388</v>
      </c>
      <c r="BK625" s="43" t="s">
        <v>573</v>
      </c>
      <c r="BP625" s="48" t="s">
        <v>1406</v>
      </c>
      <c r="BQ625" s="43" t="s">
        <v>2222</v>
      </c>
      <c r="BR625" s="43" t="s">
        <v>2223</v>
      </c>
      <c r="BS625" s="43" t="s">
        <v>558</v>
      </c>
      <c r="BT625" s="43" t="s">
        <v>1990</v>
      </c>
      <c r="BU625" s="43"/>
      <c r="BV625" s="43"/>
      <c r="BW625" s="243">
        <v>37708</v>
      </c>
      <c r="BX625" s="243"/>
      <c r="BY625" s="48" t="s">
        <v>451</v>
      </c>
      <c r="BZ625" s="43">
        <v>0.62</v>
      </c>
      <c r="CA625" s="43" t="s">
        <v>1396</v>
      </c>
      <c r="CD625" s="124" t="s">
        <v>1397</v>
      </c>
      <c r="CE625" s="43">
        <v>7403</v>
      </c>
      <c r="CF625" s="43" t="s">
        <v>1990</v>
      </c>
      <c r="CG625" s="251">
        <v>37708</v>
      </c>
      <c r="CH625" s="126"/>
      <c r="CK625" s="39" t="s">
        <v>451</v>
      </c>
      <c r="CL625" s="43">
        <v>3.6</v>
      </c>
      <c r="CM625" s="43" t="s">
        <v>1396</v>
      </c>
      <c r="CP625" s="43" t="s">
        <v>1397</v>
      </c>
      <c r="CQ625" s="43">
        <v>978</v>
      </c>
      <c r="DR625" s="38"/>
    </row>
    <row r="626" spans="1:122" s="39" customFormat="1" hidden="1" x14ac:dyDescent="0.2">
      <c r="A626" s="44" t="str">
        <f t="shared" si="226"/>
        <v>Endicott</v>
      </c>
      <c r="B626" s="44" t="str">
        <f t="shared" si="219"/>
        <v>1,1,2-Trichloro-1,2,2-trifluoroethane</v>
      </c>
      <c r="C626" s="38" t="s">
        <v>2587</v>
      </c>
      <c r="D626" s="38" t="str">
        <f t="shared" si="218"/>
        <v>LS</v>
      </c>
      <c r="E626" s="44" t="s">
        <v>372</v>
      </c>
      <c r="F626" s="155" t="str">
        <f t="shared" si="232"/>
        <v>Residential 052</v>
      </c>
      <c r="G626" s="44" t="str">
        <f t="shared" si="227"/>
        <v>residential</v>
      </c>
      <c r="H626" s="44" t="str">
        <f t="shared" si="228"/>
        <v>Basement</v>
      </c>
      <c r="I626" s="38"/>
      <c r="J626" s="38"/>
      <c r="K626" s="38"/>
      <c r="L626" s="44"/>
      <c r="M626" s="38" t="str">
        <f t="shared" si="220"/>
        <v>Y</v>
      </c>
      <c r="N626" s="38" t="str">
        <f t="shared" si="229"/>
        <v>n</v>
      </c>
      <c r="O626" s="38" t="str">
        <f>IF(AJ626="","",IF(M626="N","n","Y"))</f>
        <v>Y</v>
      </c>
      <c r="P626" s="44"/>
      <c r="Q626" s="44"/>
      <c r="R626" s="44"/>
      <c r="S626" s="44"/>
      <c r="T626" s="44"/>
      <c r="U626" s="44"/>
      <c r="V626" s="44"/>
      <c r="W626" s="44"/>
      <c r="X626" s="44"/>
      <c r="Y626" s="38" t="str">
        <f t="shared" si="221"/>
        <v>Y</v>
      </c>
      <c r="Z626" s="38" t="str">
        <f t="shared" si="230"/>
        <v>n</v>
      </c>
      <c r="AA626" s="38" t="str">
        <f>IF(AM626="","",IF(Y626="N","n","Y"))</f>
        <v>Y</v>
      </c>
      <c r="AC626" s="59">
        <v>0.54</v>
      </c>
      <c r="AD626" s="204">
        <v>0.83333333333333326</v>
      </c>
      <c r="AE626" s="38">
        <v>1</v>
      </c>
      <c r="AF626" s="38">
        <v>0</v>
      </c>
      <c r="AG626" s="125"/>
      <c r="AI626" s="123"/>
      <c r="AJ626" s="40">
        <f t="shared" si="222"/>
        <v>0.54</v>
      </c>
      <c r="AK626" s="40"/>
      <c r="AL626" s="40"/>
      <c r="AM626" s="40">
        <f t="shared" si="233"/>
        <v>0.45</v>
      </c>
      <c r="AN626" s="39">
        <f t="shared" si="231"/>
        <v>1.8</v>
      </c>
      <c r="AO626" s="204"/>
      <c r="AP626" s="204">
        <f t="shared" si="223"/>
        <v>0.83333333333333326</v>
      </c>
      <c r="AQ626" s="45"/>
      <c r="AR626" s="45"/>
      <c r="AS626" s="115"/>
      <c r="AT626" s="115"/>
      <c r="AU626" s="115">
        <f t="shared" si="234"/>
        <v>1</v>
      </c>
      <c r="AV626" s="115">
        <f t="shared" si="235"/>
        <v>0</v>
      </c>
      <c r="AY626" s="115"/>
      <c r="AZ626" s="115"/>
      <c r="BA626" s="43">
        <v>32</v>
      </c>
      <c r="BB626" s="43" t="s">
        <v>2013</v>
      </c>
      <c r="BC626" s="48" t="s">
        <v>1403</v>
      </c>
      <c r="BE626" s="37" t="s">
        <v>2345</v>
      </c>
      <c r="BG626" s="43">
        <v>364</v>
      </c>
      <c r="BH626" s="43" t="s">
        <v>2221</v>
      </c>
      <c r="BJ626" s="43" t="s">
        <v>1388</v>
      </c>
      <c r="BK626" s="43" t="s">
        <v>573</v>
      </c>
      <c r="BP626" s="48" t="s">
        <v>1406</v>
      </c>
      <c r="BQ626" s="43" t="s">
        <v>2222</v>
      </c>
      <c r="BR626" s="43" t="s">
        <v>2223</v>
      </c>
      <c r="BS626" s="43" t="s">
        <v>1132</v>
      </c>
      <c r="BT626" s="43" t="s">
        <v>1990</v>
      </c>
      <c r="BU626" s="43"/>
      <c r="BV626" s="43"/>
      <c r="BW626" s="243">
        <v>37708</v>
      </c>
      <c r="BX626" s="243"/>
      <c r="BY626" s="48" t="s">
        <v>451</v>
      </c>
      <c r="BZ626" s="43">
        <v>0.45</v>
      </c>
      <c r="CA626" s="43" t="s">
        <v>1396</v>
      </c>
      <c r="CD626" s="124" t="s">
        <v>1397</v>
      </c>
      <c r="CE626" s="43">
        <v>7408</v>
      </c>
      <c r="CF626" s="43" t="s">
        <v>1990</v>
      </c>
      <c r="CG626" s="251">
        <v>37708</v>
      </c>
      <c r="CH626" s="126"/>
      <c r="CK626" s="39" t="s">
        <v>451</v>
      </c>
      <c r="CL626" s="43">
        <v>0.54</v>
      </c>
      <c r="CM626" s="43" t="s">
        <v>1396</v>
      </c>
      <c r="CP626" s="43" t="s">
        <v>1397</v>
      </c>
      <c r="CQ626" s="43">
        <v>1072</v>
      </c>
      <c r="DR626" s="38"/>
    </row>
    <row r="627" spans="1:122" s="372" customFormat="1" x14ac:dyDescent="0.2">
      <c r="A627" s="384" t="str">
        <f t="shared" si="226"/>
        <v>Endicott</v>
      </c>
      <c r="B627" s="384" t="str">
        <f t="shared" si="219"/>
        <v>cis-1,2-Dichloroethylene</v>
      </c>
      <c r="C627" s="385" t="s">
        <v>2587</v>
      </c>
      <c r="D627" s="385" t="str">
        <f t="shared" si="218"/>
        <v>LS</v>
      </c>
      <c r="E627" s="384" t="s">
        <v>372</v>
      </c>
      <c r="F627" s="386" t="str">
        <f t="shared" si="232"/>
        <v>Residential 052</v>
      </c>
      <c r="G627" s="384" t="str">
        <f t="shared" si="227"/>
        <v>residential</v>
      </c>
      <c r="H627" s="384" t="str">
        <f t="shared" si="228"/>
        <v>Basement</v>
      </c>
      <c r="I627" s="385"/>
      <c r="J627" s="385"/>
      <c r="K627" s="385"/>
      <c r="L627" s="384"/>
      <c r="M627" s="385" t="str">
        <f t="shared" si="220"/>
        <v>Y</v>
      </c>
      <c r="N627" s="385" t="str">
        <f t="shared" si="229"/>
        <v>Y</v>
      </c>
      <c r="O627" s="385" t="str">
        <f>IF(AJ627="","",IF(M627="N","n","Y"))</f>
        <v>Y</v>
      </c>
      <c r="P627" s="384"/>
      <c r="Q627" s="384"/>
      <c r="R627" s="384"/>
      <c r="S627" s="384"/>
      <c r="T627" s="384"/>
      <c r="U627" s="384"/>
      <c r="V627" s="384"/>
      <c r="W627" s="384"/>
      <c r="X627" s="384"/>
      <c r="Y627" s="385" t="str">
        <f t="shared" si="221"/>
        <v>Y</v>
      </c>
      <c r="Z627" s="385" t="str">
        <f t="shared" si="230"/>
        <v>Y</v>
      </c>
      <c r="AA627" s="385" t="str">
        <f>IF(AM627="","",IF(Y627="N","n","Y"))</f>
        <v>Y</v>
      </c>
      <c r="AC627" s="389">
        <v>0.49</v>
      </c>
      <c r="AD627" s="390">
        <v>0.93877551020408168</v>
      </c>
      <c r="AE627" s="385">
        <v>1</v>
      </c>
      <c r="AF627" s="385">
        <v>0</v>
      </c>
      <c r="AG627" s="391"/>
      <c r="AI627" s="392"/>
      <c r="AJ627" s="394">
        <f t="shared" si="222"/>
        <v>0.49</v>
      </c>
      <c r="AK627" s="394"/>
      <c r="AL627" s="394"/>
      <c r="AM627" s="394">
        <f t="shared" si="233"/>
        <v>0.46</v>
      </c>
      <c r="AN627" s="372" t="str">
        <f t="shared" si="231"/>
        <v/>
      </c>
      <c r="AO627" s="390"/>
      <c r="AP627" s="390">
        <f t="shared" si="223"/>
        <v>0.93877551020408168</v>
      </c>
      <c r="AQ627" s="439"/>
      <c r="AR627" s="439"/>
      <c r="AS627" s="396"/>
      <c r="AT627" s="396"/>
      <c r="AU627" s="396">
        <f t="shared" si="234"/>
        <v>1</v>
      </c>
      <c r="AV627" s="396">
        <f t="shared" si="235"/>
        <v>0</v>
      </c>
      <c r="AY627" s="396"/>
      <c r="AZ627" s="396"/>
      <c r="BA627" s="397">
        <v>32</v>
      </c>
      <c r="BB627" s="397" t="s">
        <v>2013</v>
      </c>
      <c r="BC627" s="398" t="s">
        <v>1403</v>
      </c>
      <c r="BE627" s="303" t="s">
        <v>2345</v>
      </c>
      <c r="BG627" s="397">
        <v>364</v>
      </c>
      <c r="BH627" s="397" t="s">
        <v>2221</v>
      </c>
      <c r="BJ627" s="397" t="s">
        <v>1388</v>
      </c>
      <c r="BK627" s="397" t="s">
        <v>573</v>
      </c>
      <c r="BP627" s="398" t="s">
        <v>1406</v>
      </c>
      <c r="BQ627" s="397" t="s">
        <v>2222</v>
      </c>
      <c r="BR627" s="397" t="s">
        <v>2223</v>
      </c>
      <c r="BS627" s="397" t="s">
        <v>1400</v>
      </c>
      <c r="BT627" s="397" t="s">
        <v>1990</v>
      </c>
      <c r="BU627" s="397"/>
      <c r="BV627" s="397"/>
      <c r="BW627" s="399">
        <v>37708</v>
      </c>
      <c r="BX627" s="399"/>
      <c r="BY627" s="398" t="s">
        <v>451</v>
      </c>
      <c r="BZ627" s="397">
        <v>0.46</v>
      </c>
      <c r="CA627" s="397" t="s">
        <v>1396</v>
      </c>
      <c r="CD627" s="400" t="s">
        <v>1397</v>
      </c>
      <c r="CE627" s="397">
        <v>7406</v>
      </c>
      <c r="CF627" s="397" t="s">
        <v>1990</v>
      </c>
      <c r="CG627" s="401">
        <v>37708</v>
      </c>
      <c r="CH627" s="402"/>
      <c r="CK627" s="372" t="s">
        <v>451</v>
      </c>
      <c r="CL627" s="397">
        <v>0.49</v>
      </c>
      <c r="CM627" s="397" t="s">
        <v>1396</v>
      </c>
      <c r="CP627" s="397" t="s">
        <v>1397</v>
      </c>
      <c r="CQ627" s="397">
        <v>955</v>
      </c>
      <c r="DR627" s="385"/>
    </row>
    <row r="628" spans="1:122" s="39" customFormat="1" hidden="1" x14ac:dyDescent="0.2">
      <c r="A628" s="44" t="str">
        <f t="shared" si="226"/>
        <v>Endicott</v>
      </c>
      <c r="B628" s="44" t="str">
        <f t="shared" si="219"/>
        <v>Methylene chloride</v>
      </c>
      <c r="C628" s="38" t="s">
        <v>2587</v>
      </c>
      <c r="D628" s="38" t="str">
        <f t="shared" si="218"/>
        <v>LS</v>
      </c>
      <c r="E628" s="44" t="s">
        <v>372</v>
      </c>
      <c r="F628" s="155" t="str">
        <f t="shared" si="232"/>
        <v>Residential 052</v>
      </c>
      <c r="G628" s="44" t="str">
        <f t="shared" si="227"/>
        <v>residential</v>
      </c>
      <c r="H628" s="44" t="str">
        <f t="shared" si="228"/>
        <v>Basement</v>
      </c>
      <c r="I628" s="38"/>
      <c r="J628" s="38"/>
      <c r="K628" s="38"/>
      <c r="L628" s="44"/>
      <c r="M628" s="38" t="str">
        <f t="shared" si="220"/>
        <v>Y</v>
      </c>
      <c r="N628" s="38" t="str">
        <f t="shared" si="229"/>
        <v>n</v>
      </c>
      <c r="O628" s="38" t="s">
        <v>541</v>
      </c>
      <c r="P628" s="44" t="s">
        <v>1453</v>
      </c>
      <c r="Q628" s="44"/>
      <c r="R628" s="44"/>
      <c r="S628" s="44"/>
      <c r="T628" s="44"/>
      <c r="U628" s="44"/>
      <c r="V628" s="44"/>
      <c r="W628" s="44"/>
      <c r="X628" s="44"/>
      <c r="Y628" s="38" t="str">
        <f t="shared" si="221"/>
        <v>Y</v>
      </c>
      <c r="Z628" s="38" t="str">
        <f t="shared" si="230"/>
        <v>n</v>
      </c>
      <c r="AA628" s="38" t="s">
        <v>541</v>
      </c>
      <c r="AC628" s="59">
        <v>3.3</v>
      </c>
      <c r="AD628" s="204">
        <v>0.81818181818181823</v>
      </c>
      <c r="AE628" s="38">
        <v>1</v>
      </c>
      <c r="AF628" s="38">
        <v>0</v>
      </c>
      <c r="AG628" s="125"/>
      <c r="AI628" s="123"/>
      <c r="AJ628" s="40">
        <f t="shared" si="222"/>
        <v>3.3</v>
      </c>
      <c r="AK628" s="40"/>
      <c r="AL628" s="40"/>
      <c r="AM628" s="40">
        <f t="shared" si="233"/>
        <v>2.7</v>
      </c>
      <c r="AN628" s="39">
        <f t="shared" si="231"/>
        <v>10.5</v>
      </c>
      <c r="AO628" s="204"/>
      <c r="AP628" s="204">
        <f t="shared" si="223"/>
        <v>0.81818181818181823</v>
      </c>
      <c r="AQ628" s="45"/>
      <c r="AR628" s="45"/>
      <c r="AS628" s="115"/>
      <c r="AT628" s="115"/>
      <c r="AU628" s="115">
        <f t="shared" si="234"/>
        <v>1</v>
      </c>
      <c r="AV628" s="115">
        <f t="shared" si="235"/>
        <v>0</v>
      </c>
      <c r="AY628" s="115"/>
      <c r="AZ628" s="115"/>
      <c r="BA628" s="43">
        <v>32</v>
      </c>
      <c r="BB628" s="43" t="s">
        <v>2013</v>
      </c>
      <c r="BC628" s="48" t="s">
        <v>1403</v>
      </c>
      <c r="BE628" s="37" t="s">
        <v>2345</v>
      </c>
      <c r="BG628" s="43">
        <v>364</v>
      </c>
      <c r="BH628" s="43" t="s">
        <v>2221</v>
      </c>
      <c r="BJ628" s="43" t="s">
        <v>1388</v>
      </c>
      <c r="BK628" s="43" t="s">
        <v>573</v>
      </c>
      <c r="BP628" s="48" t="s">
        <v>1406</v>
      </c>
      <c r="BQ628" s="43" t="s">
        <v>2222</v>
      </c>
      <c r="BR628" s="43" t="s">
        <v>2223</v>
      </c>
      <c r="BS628" s="43" t="s">
        <v>837</v>
      </c>
      <c r="BT628" s="43" t="s">
        <v>1990</v>
      </c>
      <c r="BU628" s="43"/>
      <c r="BV628" s="43"/>
      <c r="BW628" s="243">
        <v>37708</v>
      </c>
      <c r="BX628" s="243"/>
      <c r="BY628" s="48" t="s">
        <v>451</v>
      </c>
      <c r="BZ628" s="43">
        <v>2.7</v>
      </c>
      <c r="CA628" s="43" t="s">
        <v>1396</v>
      </c>
      <c r="CD628" s="124" t="s">
        <v>1397</v>
      </c>
      <c r="CE628" s="43">
        <v>7409</v>
      </c>
      <c r="CF628" s="43" t="s">
        <v>1990</v>
      </c>
      <c r="CG628" s="251">
        <v>37708</v>
      </c>
      <c r="CH628" s="126"/>
      <c r="CK628" s="39" t="s">
        <v>451</v>
      </c>
      <c r="CL628" s="43">
        <v>3.3</v>
      </c>
      <c r="CM628" s="43" t="s">
        <v>1396</v>
      </c>
      <c r="CP628" s="43" t="s">
        <v>1397</v>
      </c>
      <c r="CQ628" s="43">
        <v>1114</v>
      </c>
      <c r="DR628" s="38"/>
    </row>
    <row r="629" spans="1:122" s="39" customFormat="1" hidden="1" x14ac:dyDescent="0.2">
      <c r="A629" s="44" t="str">
        <f t="shared" si="226"/>
        <v>Endicott</v>
      </c>
      <c r="B629" s="44" t="str">
        <f t="shared" si="219"/>
        <v>Tetrachloroethylene</v>
      </c>
      <c r="C629" s="38" t="s">
        <v>2587</v>
      </c>
      <c r="D629" s="38" t="str">
        <f t="shared" si="218"/>
        <v>LS</v>
      </c>
      <c r="E629" s="44" t="s">
        <v>372</v>
      </c>
      <c r="F629" s="155" t="str">
        <f t="shared" si="232"/>
        <v>Residential 052</v>
      </c>
      <c r="G629" s="44" t="str">
        <f t="shared" si="227"/>
        <v>residential</v>
      </c>
      <c r="H629" s="44" t="str">
        <f t="shared" si="228"/>
        <v>Basement</v>
      </c>
      <c r="I629" s="38"/>
      <c r="J629" s="38"/>
      <c r="K629" s="38"/>
      <c r="L629" s="44"/>
      <c r="M629" s="38" t="str">
        <f t="shared" si="220"/>
        <v>Y</v>
      </c>
      <c r="N629" s="38" t="str">
        <f t="shared" si="229"/>
        <v>n</v>
      </c>
      <c r="O629" s="38" t="str">
        <f>IF(AJ629="","",IF(M629="N","n","Y"))</f>
        <v>Y</v>
      </c>
      <c r="P629" s="44"/>
      <c r="Q629" s="44"/>
      <c r="R629" s="44"/>
      <c r="S629" s="44"/>
      <c r="T629" s="44"/>
      <c r="U629" s="44"/>
      <c r="V629" s="44"/>
      <c r="W629" s="44"/>
      <c r="X629" s="44"/>
      <c r="Y629" s="38" t="str">
        <f t="shared" si="221"/>
        <v>Y</v>
      </c>
      <c r="Z629" s="38" t="str">
        <f t="shared" si="230"/>
        <v>n</v>
      </c>
      <c r="AA629" s="38" t="str">
        <f>IF(AM629="","",IF(Y629="N","n","Y"))</f>
        <v>Y</v>
      </c>
      <c r="AC629" s="59">
        <v>1.7</v>
      </c>
      <c r="AD629" s="204">
        <v>0.76470588235294124</v>
      </c>
      <c r="AE629" s="38">
        <v>1</v>
      </c>
      <c r="AF629" s="38">
        <v>0</v>
      </c>
      <c r="AG629" s="125"/>
      <c r="AI629" s="123"/>
      <c r="AJ629" s="40">
        <f t="shared" si="222"/>
        <v>1.7</v>
      </c>
      <c r="AK629" s="40"/>
      <c r="AL629" s="40"/>
      <c r="AM629" s="40">
        <f t="shared" si="233"/>
        <v>1.3</v>
      </c>
      <c r="AN629" s="39">
        <f t="shared" si="231"/>
        <v>3.8</v>
      </c>
      <c r="AO629" s="204"/>
      <c r="AP629" s="204">
        <f t="shared" si="223"/>
        <v>0.76470588235294124</v>
      </c>
      <c r="AQ629" s="45"/>
      <c r="AR629" s="45"/>
      <c r="AS629" s="115"/>
      <c r="AT629" s="115"/>
      <c r="AU629" s="115">
        <f t="shared" si="234"/>
        <v>1</v>
      </c>
      <c r="AV629" s="115">
        <f t="shared" si="235"/>
        <v>0</v>
      </c>
      <c r="AY629" s="115"/>
      <c r="AZ629" s="115"/>
      <c r="BA629" s="43">
        <v>32</v>
      </c>
      <c r="BB629" s="43" t="s">
        <v>2013</v>
      </c>
      <c r="BC629" s="48" t="s">
        <v>1403</v>
      </c>
      <c r="BE629" s="37" t="s">
        <v>2345</v>
      </c>
      <c r="BG629" s="43">
        <v>364</v>
      </c>
      <c r="BH629" s="43" t="s">
        <v>2221</v>
      </c>
      <c r="BJ629" s="43" t="s">
        <v>1388</v>
      </c>
      <c r="BK629" s="43" t="s">
        <v>573</v>
      </c>
      <c r="BP629" s="48" t="s">
        <v>1406</v>
      </c>
      <c r="BQ629" s="43" t="s">
        <v>2222</v>
      </c>
      <c r="BR629" s="43" t="s">
        <v>2223</v>
      </c>
      <c r="BS629" s="43" t="s">
        <v>2057</v>
      </c>
      <c r="BT629" s="43" t="s">
        <v>1990</v>
      </c>
      <c r="BU629" s="43"/>
      <c r="BV629" s="43"/>
      <c r="BW629" s="243">
        <v>37708</v>
      </c>
      <c r="BX629" s="243"/>
      <c r="BY629" s="48" t="s">
        <v>451</v>
      </c>
      <c r="BZ629" s="43">
        <v>1.3</v>
      </c>
      <c r="CA629" s="43" t="s">
        <v>1396</v>
      </c>
      <c r="CD629" s="124" t="s">
        <v>1397</v>
      </c>
      <c r="CE629" s="43">
        <v>7410</v>
      </c>
      <c r="CF629" s="43" t="s">
        <v>1990</v>
      </c>
      <c r="CG629" s="251">
        <v>37708</v>
      </c>
      <c r="CH629" s="126"/>
      <c r="CK629" s="39" t="s">
        <v>451</v>
      </c>
      <c r="CL629" s="43">
        <v>1.7</v>
      </c>
      <c r="CM629" s="43" t="s">
        <v>1396</v>
      </c>
      <c r="CP629" s="43" t="s">
        <v>1397</v>
      </c>
      <c r="CQ629" s="43">
        <v>836</v>
      </c>
      <c r="DR629" s="38"/>
    </row>
    <row r="630" spans="1:122" s="372" customFormat="1" hidden="1" x14ac:dyDescent="0.2">
      <c r="A630" s="384" t="str">
        <f t="shared" si="226"/>
        <v>Endicott</v>
      </c>
      <c r="B630" s="384" t="str">
        <f t="shared" si="219"/>
        <v>Trichloroethylene</v>
      </c>
      <c r="C630" s="385" t="s">
        <v>2587</v>
      </c>
      <c r="D630" s="385" t="str">
        <f t="shared" si="218"/>
        <v>LS</v>
      </c>
      <c r="E630" s="384" t="s">
        <v>372</v>
      </c>
      <c r="F630" s="386" t="str">
        <f t="shared" si="232"/>
        <v>Residential 052</v>
      </c>
      <c r="G630" s="384" t="str">
        <f t="shared" si="227"/>
        <v>residential</v>
      </c>
      <c r="H630" s="384" t="str">
        <f t="shared" si="228"/>
        <v>Basement</v>
      </c>
      <c r="I630" s="385"/>
      <c r="J630" s="385"/>
      <c r="K630" s="385"/>
      <c r="L630" s="384"/>
      <c r="M630" s="385" t="str">
        <f t="shared" si="220"/>
        <v>Y</v>
      </c>
      <c r="N630" s="385" t="str">
        <f t="shared" si="229"/>
        <v>n</v>
      </c>
      <c r="O630" s="385" t="str">
        <f>IF(AJ630="","",IF(M630="N","n","Y"))</f>
        <v>Y</v>
      </c>
      <c r="P630" s="384"/>
      <c r="Q630" s="384"/>
      <c r="R630" s="384"/>
      <c r="S630" s="384"/>
      <c r="T630" s="384"/>
      <c r="U630" s="384"/>
      <c r="V630" s="384"/>
      <c r="W630" s="384"/>
      <c r="X630" s="384"/>
      <c r="Y630" s="385" t="str">
        <f t="shared" si="221"/>
        <v>Y</v>
      </c>
      <c r="Z630" s="385" t="str">
        <f t="shared" si="230"/>
        <v>Y</v>
      </c>
      <c r="AA630" s="385" t="str">
        <f>IF(AM630="","",IF(Y630="N","n","Y"))</f>
        <v>Y</v>
      </c>
      <c r="AC630" s="389">
        <v>22</v>
      </c>
      <c r="AD630" s="390">
        <v>0.1409090909090909</v>
      </c>
      <c r="AE630" s="385">
        <v>1</v>
      </c>
      <c r="AF630" s="385">
        <v>0</v>
      </c>
      <c r="AG630" s="391"/>
      <c r="AI630" s="392"/>
      <c r="AJ630" s="394">
        <f t="shared" si="222"/>
        <v>22</v>
      </c>
      <c r="AK630" s="394"/>
      <c r="AL630" s="394"/>
      <c r="AM630" s="394">
        <f t="shared" si="233"/>
        <v>3.1</v>
      </c>
      <c r="AN630" s="372">
        <f t="shared" si="231"/>
        <v>0.5</v>
      </c>
      <c r="AO630" s="390"/>
      <c r="AP630" s="390">
        <f t="shared" si="223"/>
        <v>0.1409090909090909</v>
      </c>
      <c r="AQ630" s="439"/>
      <c r="AR630" s="439"/>
      <c r="AS630" s="396"/>
      <c r="AT630" s="396"/>
      <c r="AU630" s="396">
        <f t="shared" si="234"/>
        <v>1</v>
      </c>
      <c r="AV630" s="396">
        <f t="shared" si="235"/>
        <v>0</v>
      </c>
      <c r="AY630" s="396"/>
      <c r="AZ630" s="396"/>
      <c r="BA630" s="397">
        <v>32</v>
      </c>
      <c r="BB630" s="397" t="s">
        <v>2013</v>
      </c>
      <c r="BC630" s="398" t="s">
        <v>1403</v>
      </c>
      <c r="BE630" s="303" t="s">
        <v>2345</v>
      </c>
      <c r="BG630" s="397">
        <v>364</v>
      </c>
      <c r="BH630" s="397" t="s">
        <v>2221</v>
      </c>
      <c r="BJ630" s="397" t="s">
        <v>1388</v>
      </c>
      <c r="BK630" s="397" t="s">
        <v>573</v>
      </c>
      <c r="BP630" s="398" t="s">
        <v>1406</v>
      </c>
      <c r="BQ630" s="397" t="s">
        <v>2222</v>
      </c>
      <c r="BR630" s="397" t="s">
        <v>2223</v>
      </c>
      <c r="BS630" s="397" t="s">
        <v>1393</v>
      </c>
      <c r="BT630" s="397" t="s">
        <v>1990</v>
      </c>
      <c r="BU630" s="397"/>
      <c r="BV630" s="397"/>
      <c r="BW630" s="399">
        <v>37708</v>
      </c>
      <c r="BX630" s="399"/>
      <c r="BY630" s="398" t="s">
        <v>451</v>
      </c>
      <c r="BZ630" s="397">
        <v>3.1</v>
      </c>
      <c r="CA630" s="397" t="s">
        <v>1396</v>
      </c>
      <c r="CD630" s="400" t="s">
        <v>1397</v>
      </c>
      <c r="CE630" s="397">
        <v>7412</v>
      </c>
      <c r="CF630" s="397" t="s">
        <v>1990</v>
      </c>
      <c r="CG630" s="401">
        <v>37708</v>
      </c>
      <c r="CH630" s="402"/>
      <c r="CK630" s="372" t="s">
        <v>451</v>
      </c>
      <c r="CL630" s="397">
        <v>22</v>
      </c>
      <c r="CM630" s="397" t="s">
        <v>1396</v>
      </c>
      <c r="CP630" s="397" t="s">
        <v>1397</v>
      </c>
      <c r="CQ630" s="397">
        <v>888</v>
      </c>
      <c r="DR630" s="385"/>
    </row>
    <row r="631" spans="1:122" s="39" customFormat="1" x14ac:dyDescent="0.2">
      <c r="A631" s="44" t="str">
        <f t="shared" si="226"/>
        <v>Endicott</v>
      </c>
      <c r="B631" s="44" t="str">
        <f t="shared" si="219"/>
        <v>1,1,1-Trichloroethane</v>
      </c>
      <c r="C631" s="38" t="s">
        <v>2587</v>
      </c>
      <c r="D631" s="38" t="str">
        <f t="shared" si="218"/>
        <v>LS</v>
      </c>
      <c r="E631" s="44" t="s">
        <v>372</v>
      </c>
      <c r="F631" s="155" t="str">
        <f t="shared" si="232"/>
        <v>Residential 053</v>
      </c>
      <c r="G631" s="44" t="str">
        <f t="shared" si="227"/>
        <v>residential</v>
      </c>
      <c r="H631" s="44" t="str">
        <f t="shared" si="228"/>
        <v>Basement</v>
      </c>
      <c r="I631" s="38"/>
      <c r="J631" s="38"/>
      <c r="K631" s="38"/>
      <c r="L631" s="44"/>
      <c r="M631" s="38" t="str">
        <f t="shared" si="220"/>
        <v>Y</v>
      </c>
      <c r="N631" s="38" t="str">
        <f t="shared" si="229"/>
        <v>Y</v>
      </c>
      <c r="O631" s="38" t="str">
        <f>IF(AJ631="","",IF(M631="N","n","Y"))</f>
        <v>Y</v>
      </c>
      <c r="P631" s="44"/>
      <c r="Q631" s="44"/>
      <c r="R631" s="44"/>
      <c r="S631" s="44"/>
      <c r="T631" s="44"/>
      <c r="U631" s="44"/>
      <c r="V631" s="44"/>
      <c r="W631" s="44"/>
      <c r="X631" s="44"/>
      <c r="Y631" s="38" t="str">
        <f t="shared" si="221"/>
        <v>Y</v>
      </c>
      <c r="Z631" s="38" t="str">
        <f t="shared" si="230"/>
        <v>n</v>
      </c>
      <c r="AA631" s="38" t="str">
        <f>IF(AM631="","",IF(Y631="N","n","Y"))</f>
        <v>Y</v>
      </c>
      <c r="AC631" s="59">
        <v>460</v>
      </c>
      <c r="AD631" s="204">
        <v>2.1304347826086958E-3</v>
      </c>
      <c r="AE631" s="38">
        <v>1</v>
      </c>
      <c r="AF631" s="38">
        <v>0</v>
      </c>
      <c r="AG631" s="125"/>
      <c r="AI631" s="123"/>
      <c r="AJ631" s="40">
        <f t="shared" si="222"/>
        <v>460</v>
      </c>
      <c r="AK631" s="40"/>
      <c r="AL631" s="40"/>
      <c r="AM631" s="40">
        <f t="shared" si="233"/>
        <v>0.98</v>
      </c>
      <c r="AN631" s="39">
        <f t="shared" si="231"/>
        <v>3.1</v>
      </c>
      <c r="AO631" s="204"/>
      <c r="AP631" s="204">
        <f t="shared" si="223"/>
        <v>2.1304347826086958E-3</v>
      </c>
      <c r="AQ631" s="45"/>
      <c r="AR631" s="45"/>
      <c r="AS631" s="115"/>
      <c r="AT631" s="115"/>
      <c r="AU631" s="115">
        <f t="shared" si="234"/>
        <v>1</v>
      </c>
      <c r="AV631" s="115">
        <f t="shared" si="235"/>
        <v>0</v>
      </c>
      <c r="AY631" s="115"/>
      <c r="AZ631" s="115"/>
      <c r="BA631" s="43">
        <v>32</v>
      </c>
      <c r="BB631" s="43" t="s">
        <v>2013</v>
      </c>
      <c r="BC631" s="48" t="s">
        <v>1403</v>
      </c>
      <c r="BE631" s="37" t="s">
        <v>2345</v>
      </c>
      <c r="BG631" s="43">
        <v>365</v>
      </c>
      <c r="BH631" s="43" t="s">
        <v>645</v>
      </c>
      <c r="BJ631" s="43" t="s">
        <v>1388</v>
      </c>
      <c r="BK631" s="43" t="s">
        <v>573</v>
      </c>
      <c r="BP631" s="48" t="s">
        <v>1406</v>
      </c>
      <c r="BQ631" s="43" t="s">
        <v>581</v>
      </c>
      <c r="BR631" s="43" t="s">
        <v>582</v>
      </c>
      <c r="BS631" s="43" t="s">
        <v>558</v>
      </c>
      <c r="BT631" s="43" t="s">
        <v>1990</v>
      </c>
      <c r="BU631" s="43"/>
      <c r="BV631" s="43"/>
      <c r="BW631" s="243">
        <v>37698</v>
      </c>
      <c r="BX631" s="243"/>
      <c r="BY631" s="48" t="s">
        <v>451</v>
      </c>
      <c r="BZ631" s="43">
        <v>0.98</v>
      </c>
      <c r="CA631" s="43" t="s">
        <v>1396</v>
      </c>
      <c r="CD631" s="124" t="s">
        <v>1397</v>
      </c>
      <c r="CE631" s="43">
        <v>7447</v>
      </c>
      <c r="CF631" s="43" t="s">
        <v>1990</v>
      </c>
      <c r="CG631" s="251">
        <v>37698</v>
      </c>
      <c r="CH631" s="126"/>
      <c r="CK631" s="39" t="s">
        <v>451</v>
      </c>
      <c r="CL631" s="43">
        <v>460</v>
      </c>
      <c r="CM631" s="43" t="s">
        <v>1396</v>
      </c>
      <c r="CP631" s="43" t="s">
        <v>1397</v>
      </c>
      <c r="CQ631" s="43">
        <v>979</v>
      </c>
      <c r="DR631" s="38"/>
    </row>
    <row r="632" spans="1:122" s="39" customFormat="1" hidden="1" x14ac:dyDescent="0.2">
      <c r="A632" s="44" t="str">
        <f t="shared" si="226"/>
        <v>Endicott</v>
      </c>
      <c r="B632" s="44" t="str">
        <f t="shared" si="219"/>
        <v>cis-1,2-Dichloroethylene</v>
      </c>
      <c r="C632" s="38" t="s">
        <v>2587</v>
      </c>
      <c r="D632" s="38" t="str">
        <f t="shared" si="218"/>
        <v>LS</v>
      </c>
      <c r="E632" s="44" t="s">
        <v>372</v>
      </c>
      <c r="F632" s="155" t="str">
        <f t="shared" si="232"/>
        <v>Residential 053</v>
      </c>
      <c r="G632" s="44" t="str">
        <f t="shared" si="227"/>
        <v>residential</v>
      </c>
      <c r="H632" s="44" t="str">
        <f t="shared" si="228"/>
        <v>Basement</v>
      </c>
      <c r="I632" s="38"/>
      <c r="J632" s="38"/>
      <c r="K632" s="38"/>
      <c r="L632" s="44"/>
      <c r="M632" s="38" t="str">
        <f t="shared" si="220"/>
        <v>Y</v>
      </c>
      <c r="N632" s="38" t="str">
        <f t="shared" si="229"/>
        <v>Y</v>
      </c>
      <c r="O632" s="38" t="s">
        <v>541</v>
      </c>
      <c r="P632" s="44" t="s">
        <v>310</v>
      </c>
      <c r="Q632" s="44"/>
      <c r="R632" s="44"/>
      <c r="S632" s="44"/>
      <c r="T632" s="44"/>
      <c r="U632" s="44"/>
      <c r="V632" s="44"/>
      <c r="W632" s="44"/>
      <c r="X632" s="44"/>
      <c r="Y632" s="38" t="str">
        <f t="shared" si="221"/>
        <v>Y</v>
      </c>
      <c r="Z632" s="38" t="str">
        <f t="shared" si="230"/>
        <v>Y</v>
      </c>
      <c r="AA632" s="38" t="s">
        <v>541</v>
      </c>
      <c r="AC632" s="59">
        <v>24</v>
      </c>
      <c r="AD632" s="204">
        <v>1.8333333333333333E-2</v>
      </c>
      <c r="AE632" s="38">
        <v>1</v>
      </c>
      <c r="AF632" s="38">
        <v>0</v>
      </c>
      <c r="AG632" s="125"/>
      <c r="AI632" s="123"/>
      <c r="AJ632" s="40">
        <f t="shared" si="222"/>
        <v>24</v>
      </c>
      <c r="AK632" s="40"/>
      <c r="AL632" s="40"/>
      <c r="AM632" s="40">
        <f t="shared" si="233"/>
        <v>0.44</v>
      </c>
      <c r="AN632" s="39" t="str">
        <f t="shared" si="231"/>
        <v/>
      </c>
      <c r="AO632" s="204"/>
      <c r="AP632" s="204">
        <f t="shared" si="223"/>
        <v>1.8333333333333333E-2</v>
      </c>
      <c r="AQ632" s="45"/>
      <c r="AR632" s="45"/>
      <c r="AS632" s="115"/>
      <c r="AT632" s="115"/>
      <c r="AU632" s="115">
        <f t="shared" si="234"/>
        <v>1</v>
      </c>
      <c r="AV632" s="115">
        <f t="shared" si="235"/>
        <v>0</v>
      </c>
      <c r="AY632" s="115"/>
      <c r="AZ632" s="115"/>
      <c r="BA632" s="43">
        <v>32</v>
      </c>
      <c r="BB632" s="43" t="s">
        <v>2013</v>
      </c>
      <c r="BC632" s="48" t="s">
        <v>1403</v>
      </c>
      <c r="BE632" s="37" t="s">
        <v>2345</v>
      </c>
      <c r="BG632" s="43">
        <v>365</v>
      </c>
      <c r="BH632" s="43" t="s">
        <v>645</v>
      </c>
      <c r="BJ632" s="43" t="s">
        <v>1388</v>
      </c>
      <c r="BK632" s="43" t="s">
        <v>573</v>
      </c>
      <c r="BP632" s="48" t="s">
        <v>1406</v>
      </c>
      <c r="BQ632" s="43" t="s">
        <v>581</v>
      </c>
      <c r="BR632" s="43" t="s">
        <v>582</v>
      </c>
      <c r="BS632" s="43" t="s">
        <v>1400</v>
      </c>
      <c r="BT632" s="43" t="s">
        <v>1990</v>
      </c>
      <c r="BU632" s="43"/>
      <c r="BV632" s="43"/>
      <c r="BW632" s="243">
        <v>37698</v>
      </c>
      <c r="BX632" s="243"/>
      <c r="BY632" s="48" t="s">
        <v>451</v>
      </c>
      <c r="BZ632" s="43">
        <v>0.44</v>
      </c>
      <c r="CA632" s="43" t="s">
        <v>1396</v>
      </c>
      <c r="CD632" s="124" t="s">
        <v>1397</v>
      </c>
      <c r="CE632" s="43">
        <v>7450</v>
      </c>
      <c r="CF632" s="43" t="s">
        <v>1990</v>
      </c>
      <c r="CG632" s="251">
        <v>37698</v>
      </c>
      <c r="CH632" s="126"/>
      <c r="CK632" s="39" t="s">
        <v>451</v>
      </c>
      <c r="CL632" s="43">
        <v>24</v>
      </c>
      <c r="CM632" s="43" t="s">
        <v>1396</v>
      </c>
      <c r="CP632" s="43" t="s">
        <v>1397</v>
      </c>
      <c r="CQ632" s="43">
        <v>956</v>
      </c>
      <c r="DR632" s="38"/>
    </row>
    <row r="633" spans="1:122" s="372" customFormat="1" x14ac:dyDescent="0.2">
      <c r="A633" s="384" t="str">
        <f t="shared" si="226"/>
        <v>Endicott</v>
      </c>
      <c r="B633" s="384" t="str">
        <f t="shared" si="219"/>
        <v>Trichloroethylene</v>
      </c>
      <c r="C633" s="385" t="s">
        <v>2587</v>
      </c>
      <c r="D633" s="385" t="str">
        <f t="shared" si="218"/>
        <v>LS</v>
      </c>
      <c r="E633" s="384" t="s">
        <v>372</v>
      </c>
      <c r="F633" s="386" t="str">
        <f t="shared" si="232"/>
        <v>Residential 053</v>
      </c>
      <c r="G633" s="384" t="str">
        <f t="shared" si="227"/>
        <v>residential</v>
      </c>
      <c r="H633" s="384" t="str">
        <f t="shared" si="228"/>
        <v>Basement</v>
      </c>
      <c r="I633" s="385"/>
      <c r="J633" s="385"/>
      <c r="K633" s="385"/>
      <c r="L633" s="384"/>
      <c r="M633" s="385" t="str">
        <f t="shared" si="220"/>
        <v>Y</v>
      </c>
      <c r="N633" s="385" t="str">
        <f t="shared" si="229"/>
        <v>Y</v>
      </c>
      <c r="O633" s="385" t="str">
        <f>IF(AJ633="","",IF(M633="N","n","Y"))</f>
        <v>Y</v>
      </c>
      <c r="P633" s="384"/>
      <c r="Q633" s="384"/>
      <c r="R633" s="384"/>
      <c r="S633" s="384"/>
      <c r="T633" s="384"/>
      <c r="U633" s="384"/>
      <c r="V633" s="384"/>
      <c r="W633" s="384"/>
      <c r="X633" s="384"/>
      <c r="Y633" s="385" t="str">
        <f t="shared" si="221"/>
        <v>Y</v>
      </c>
      <c r="Z633" s="385" t="str">
        <f t="shared" si="230"/>
        <v>Y</v>
      </c>
      <c r="AA633" s="385" t="str">
        <f>IF(AM633="","",IF(Y633="N","n","Y"))</f>
        <v>Y</v>
      </c>
      <c r="AC633" s="389">
        <v>4500</v>
      </c>
      <c r="AD633" s="390">
        <v>1.9555555555555559E-3</v>
      </c>
      <c r="AE633" s="385">
        <v>1</v>
      </c>
      <c r="AF633" s="385">
        <v>0</v>
      </c>
      <c r="AG633" s="391"/>
      <c r="AI633" s="392"/>
      <c r="AJ633" s="394">
        <f t="shared" si="222"/>
        <v>4500</v>
      </c>
      <c r="AK633" s="394"/>
      <c r="AL633" s="394"/>
      <c r="AM633" s="394">
        <f t="shared" si="233"/>
        <v>8.8000000000000007</v>
      </c>
      <c r="AN633" s="372">
        <f t="shared" si="231"/>
        <v>0.5</v>
      </c>
      <c r="AO633" s="390"/>
      <c r="AP633" s="390">
        <f t="shared" si="223"/>
        <v>1.9555555555555559E-3</v>
      </c>
      <c r="AQ633" s="439"/>
      <c r="AR633" s="439"/>
      <c r="AS633" s="396"/>
      <c r="AT633" s="396"/>
      <c r="AU633" s="396">
        <f t="shared" si="234"/>
        <v>1</v>
      </c>
      <c r="AV633" s="396">
        <f t="shared" si="235"/>
        <v>0</v>
      </c>
      <c r="AY633" s="396"/>
      <c r="AZ633" s="396"/>
      <c r="BA633" s="397">
        <v>32</v>
      </c>
      <c r="BB633" s="397" t="s">
        <v>2013</v>
      </c>
      <c r="BC633" s="398" t="s">
        <v>1403</v>
      </c>
      <c r="BE633" s="303" t="s">
        <v>2345</v>
      </c>
      <c r="BG633" s="397">
        <v>365</v>
      </c>
      <c r="BH633" s="397" t="s">
        <v>645</v>
      </c>
      <c r="BJ633" s="397" t="s">
        <v>1388</v>
      </c>
      <c r="BK633" s="397" t="s">
        <v>573</v>
      </c>
      <c r="BP633" s="398" t="s">
        <v>1406</v>
      </c>
      <c r="BQ633" s="397" t="s">
        <v>581</v>
      </c>
      <c r="BR633" s="397" t="s">
        <v>582</v>
      </c>
      <c r="BS633" s="397" t="s">
        <v>1393</v>
      </c>
      <c r="BT633" s="397" t="s">
        <v>1990</v>
      </c>
      <c r="BU633" s="397"/>
      <c r="BV633" s="397"/>
      <c r="BW633" s="399">
        <v>37698</v>
      </c>
      <c r="BX633" s="399"/>
      <c r="BY633" s="398" t="s">
        <v>451</v>
      </c>
      <c r="BZ633" s="397">
        <v>8.8000000000000007</v>
      </c>
      <c r="CA633" s="397" t="s">
        <v>1396</v>
      </c>
      <c r="CD633" s="400" t="s">
        <v>1397</v>
      </c>
      <c r="CE633" s="397">
        <v>7456</v>
      </c>
      <c r="CF633" s="397" t="s">
        <v>1990</v>
      </c>
      <c r="CG633" s="401">
        <v>37698</v>
      </c>
      <c r="CH633" s="402"/>
      <c r="CK633" s="372" t="s">
        <v>451</v>
      </c>
      <c r="CL633" s="397">
        <v>4500</v>
      </c>
      <c r="CM633" s="397" t="s">
        <v>1396</v>
      </c>
      <c r="CP633" s="397" t="s">
        <v>1397</v>
      </c>
      <c r="CQ633" s="397">
        <v>889</v>
      </c>
      <c r="DR633" s="385"/>
    </row>
    <row r="634" spans="1:122" s="39" customFormat="1" x14ac:dyDescent="0.2">
      <c r="A634" s="44" t="str">
        <f t="shared" si="226"/>
        <v>Endicott</v>
      </c>
      <c r="B634" s="44" t="str">
        <f t="shared" si="219"/>
        <v>1,1,1-Trichloroethane</v>
      </c>
      <c r="C634" s="38" t="s">
        <v>2587</v>
      </c>
      <c r="D634" s="38" t="str">
        <f t="shared" si="218"/>
        <v>LS</v>
      </c>
      <c r="E634" s="44" t="s">
        <v>372</v>
      </c>
      <c r="F634" s="155" t="str">
        <f t="shared" si="232"/>
        <v>Residential 054 (House 6)</v>
      </c>
      <c r="G634" s="44" t="str">
        <f t="shared" si="227"/>
        <v>residential</v>
      </c>
      <c r="H634" s="44" t="str">
        <f t="shared" si="228"/>
        <v>Slab on grade</v>
      </c>
      <c r="I634" s="38"/>
      <c r="J634" s="38"/>
      <c r="K634" s="38"/>
      <c r="L634" s="44"/>
      <c r="M634" s="38" t="str">
        <f t="shared" si="220"/>
        <v>Y</v>
      </c>
      <c r="N634" s="38" t="str">
        <f t="shared" si="229"/>
        <v>Y</v>
      </c>
      <c r="O634" s="38" t="str">
        <f>IF(AJ634="","",IF(M634="N","n","Y"))</f>
        <v>Y</v>
      </c>
      <c r="P634" s="44"/>
      <c r="Q634" s="44"/>
      <c r="R634" s="44"/>
      <c r="S634" s="44"/>
      <c r="T634" s="44"/>
      <c r="U634" s="44"/>
      <c r="V634" s="44"/>
      <c r="W634" s="44"/>
      <c r="X634" s="44"/>
      <c r="Y634" s="38" t="str">
        <f t="shared" si="221"/>
        <v>Y</v>
      </c>
      <c r="Z634" s="38" t="str">
        <f t="shared" si="230"/>
        <v>n</v>
      </c>
      <c r="AA634" s="38" t="str">
        <f>IF(AM634="","",IF(Y634="N","n","Y"))</f>
        <v>Y</v>
      </c>
      <c r="AC634" s="59">
        <v>360</v>
      </c>
      <c r="AD634" s="204">
        <v>6.1111111111111114E-3</v>
      </c>
      <c r="AE634" s="38">
        <v>1</v>
      </c>
      <c r="AF634" s="38">
        <v>0</v>
      </c>
      <c r="AG634" s="125"/>
      <c r="AI634" s="123"/>
      <c r="AJ634" s="40">
        <f t="shared" si="222"/>
        <v>360</v>
      </c>
      <c r="AK634" s="40"/>
      <c r="AL634" s="40"/>
      <c r="AM634" s="40">
        <f t="shared" si="233"/>
        <v>2.2000000000000002</v>
      </c>
      <c r="AN634" s="39">
        <f t="shared" si="231"/>
        <v>3.1</v>
      </c>
      <c r="AO634" s="204"/>
      <c r="AP634" s="204">
        <f t="shared" si="223"/>
        <v>6.1111111111111114E-3</v>
      </c>
      <c r="AQ634" s="45"/>
      <c r="AR634" s="45"/>
      <c r="AS634" s="115"/>
      <c r="AT634" s="115"/>
      <c r="AU634" s="115">
        <f t="shared" si="234"/>
        <v>1</v>
      </c>
      <c r="AV634" s="115">
        <f t="shared" si="235"/>
        <v>0</v>
      </c>
      <c r="AY634" s="115"/>
      <c r="AZ634" s="115"/>
      <c r="BA634" s="43">
        <v>32</v>
      </c>
      <c r="BB634" s="43" t="s">
        <v>2013</v>
      </c>
      <c r="BC634" s="48" t="s">
        <v>1403</v>
      </c>
      <c r="BE634" s="37" t="s">
        <v>2345</v>
      </c>
      <c r="BG634" s="43">
        <v>366</v>
      </c>
      <c r="BH634" s="43" t="s">
        <v>610</v>
      </c>
      <c r="BJ634" s="43" t="s">
        <v>1388</v>
      </c>
      <c r="BK634" s="43" t="s">
        <v>846</v>
      </c>
      <c r="BP634" s="48" t="s">
        <v>1406</v>
      </c>
      <c r="BQ634" s="43" t="s">
        <v>2225</v>
      </c>
      <c r="BR634" s="43" t="s">
        <v>2226</v>
      </c>
      <c r="BS634" s="43" t="s">
        <v>558</v>
      </c>
      <c r="BT634" s="43" t="s">
        <v>2227</v>
      </c>
      <c r="BU634" s="43"/>
      <c r="BV634" s="43"/>
      <c r="BW634" s="243">
        <v>37706</v>
      </c>
      <c r="BX634" s="243"/>
      <c r="BY634" s="48" t="s">
        <v>451</v>
      </c>
      <c r="BZ634" s="43">
        <v>2.2000000000000002</v>
      </c>
      <c r="CA634" s="43" t="s">
        <v>1396</v>
      </c>
      <c r="CD634" s="124" t="s">
        <v>1397</v>
      </c>
      <c r="CE634" s="43">
        <v>7480</v>
      </c>
      <c r="CF634" s="43" t="s">
        <v>2228</v>
      </c>
      <c r="CG634" s="251">
        <v>37706</v>
      </c>
      <c r="CH634" s="126"/>
      <c r="CK634" s="39" t="s">
        <v>451</v>
      </c>
      <c r="CL634" s="43">
        <v>360</v>
      </c>
      <c r="CM634" s="43" t="s">
        <v>1396</v>
      </c>
      <c r="CP634" s="43" t="s">
        <v>1397</v>
      </c>
      <c r="CQ634" s="43">
        <v>980</v>
      </c>
      <c r="DR634" s="38"/>
    </row>
    <row r="635" spans="1:122" s="39" customFormat="1" hidden="1" x14ac:dyDescent="0.2">
      <c r="A635" s="44" t="str">
        <f t="shared" si="226"/>
        <v>Endicott</v>
      </c>
      <c r="B635" s="44" t="str">
        <f t="shared" si="219"/>
        <v>Tetrachloroethylene</v>
      </c>
      <c r="C635" s="38" t="s">
        <v>2587</v>
      </c>
      <c r="D635" s="38" t="str">
        <f t="shared" si="218"/>
        <v>LS</v>
      </c>
      <c r="E635" s="44" t="s">
        <v>372</v>
      </c>
      <c r="F635" s="155" t="str">
        <f t="shared" si="232"/>
        <v>Residential 054 (House 6)</v>
      </c>
      <c r="G635" s="44" t="str">
        <f t="shared" si="227"/>
        <v>residential</v>
      </c>
      <c r="H635" s="44" t="str">
        <f t="shared" si="228"/>
        <v>Slab on grade</v>
      </c>
      <c r="I635" s="38"/>
      <c r="J635" s="38"/>
      <c r="K635" s="38"/>
      <c r="L635" s="44"/>
      <c r="M635" s="38" t="str">
        <f t="shared" si="220"/>
        <v>Y</v>
      </c>
      <c r="N635" s="38" t="str">
        <f t="shared" si="229"/>
        <v>n</v>
      </c>
      <c r="O635" s="38" t="s">
        <v>541</v>
      </c>
      <c r="P635" s="44" t="s">
        <v>310</v>
      </c>
      <c r="Q635" s="44"/>
      <c r="R635" s="44"/>
      <c r="S635" s="44"/>
      <c r="T635" s="44"/>
      <c r="U635" s="44"/>
      <c r="V635" s="44"/>
      <c r="W635" s="44"/>
      <c r="X635" s="44"/>
      <c r="Y635" s="38" t="str">
        <f t="shared" si="221"/>
        <v>Y</v>
      </c>
      <c r="Z635" s="38" t="str">
        <f t="shared" si="230"/>
        <v>n</v>
      </c>
      <c r="AA635" s="38" t="s">
        <v>541</v>
      </c>
      <c r="AC635" s="59">
        <v>20</v>
      </c>
      <c r="AD635" s="204">
        <v>2.2499999999999999E-2</v>
      </c>
      <c r="AE635" s="38">
        <v>1</v>
      </c>
      <c r="AF635" s="38">
        <v>0</v>
      </c>
      <c r="AG635" s="125"/>
      <c r="AI635" s="123"/>
      <c r="AJ635" s="40">
        <f t="shared" si="222"/>
        <v>20</v>
      </c>
      <c r="AK635" s="40"/>
      <c r="AL635" s="40"/>
      <c r="AM635" s="40">
        <f t="shared" si="233"/>
        <v>0.45</v>
      </c>
      <c r="AN635" s="39">
        <f t="shared" si="231"/>
        <v>3.8</v>
      </c>
      <c r="AO635" s="204"/>
      <c r="AP635" s="204">
        <f t="shared" si="223"/>
        <v>2.2499999999999999E-2</v>
      </c>
      <c r="AQ635" s="45"/>
      <c r="AR635" s="45"/>
      <c r="AS635" s="115"/>
      <c r="AT635" s="115"/>
      <c r="AU635" s="115">
        <f t="shared" si="234"/>
        <v>1</v>
      </c>
      <c r="AV635" s="115">
        <f t="shared" si="235"/>
        <v>0</v>
      </c>
      <c r="AY635" s="115"/>
      <c r="AZ635" s="115"/>
      <c r="BA635" s="43">
        <v>32</v>
      </c>
      <c r="BB635" s="43" t="s">
        <v>2013</v>
      </c>
      <c r="BC635" s="48" t="s">
        <v>1403</v>
      </c>
      <c r="BE635" s="37" t="s">
        <v>2345</v>
      </c>
      <c r="BG635" s="43">
        <v>366</v>
      </c>
      <c r="BH635" s="43" t="s">
        <v>610</v>
      </c>
      <c r="BJ635" s="43" t="s">
        <v>1388</v>
      </c>
      <c r="BK635" s="43" t="s">
        <v>846</v>
      </c>
      <c r="BP635" s="48" t="s">
        <v>1406</v>
      </c>
      <c r="BQ635" s="43" t="s">
        <v>2225</v>
      </c>
      <c r="BR635" s="43" t="s">
        <v>2226</v>
      </c>
      <c r="BS635" s="43" t="s">
        <v>2057</v>
      </c>
      <c r="BT635" s="43" t="s">
        <v>2227</v>
      </c>
      <c r="BU635" s="43"/>
      <c r="BV635" s="43"/>
      <c r="BW635" s="243">
        <v>37706</v>
      </c>
      <c r="BX635" s="243"/>
      <c r="BY635" s="48" t="s">
        <v>451</v>
      </c>
      <c r="BZ635" s="43">
        <v>0.45</v>
      </c>
      <c r="CA635" s="43" t="s">
        <v>1396</v>
      </c>
      <c r="CD635" s="124" t="s">
        <v>1397</v>
      </c>
      <c r="CE635" s="43">
        <v>7487</v>
      </c>
      <c r="CF635" s="43" t="s">
        <v>2228</v>
      </c>
      <c r="CG635" s="251">
        <v>37706</v>
      </c>
      <c r="CH635" s="126"/>
      <c r="CK635" s="39" t="s">
        <v>451</v>
      </c>
      <c r="CL635" s="43">
        <v>20</v>
      </c>
      <c r="CM635" s="43" t="s">
        <v>1396</v>
      </c>
      <c r="CP635" s="43" t="s">
        <v>1397</v>
      </c>
      <c r="CQ635" s="43">
        <v>837</v>
      </c>
      <c r="DR635" s="38"/>
    </row>
    <row r="636" spans="1:122" s="372" customFormat="1" x14ac:dyDescent="0.2">
      <c r="A636" s="384" t="str">
        <f t="shared" si="226"/>
        <v>Endicott</v>
      </c>
      <c r="B636" s="384" t="str">
        <f t="shared" si="219"/>
        <v>Trichloroethylene</v>
      </c>
      <c r="C636" s="385" t="s">
        <v>2587</v>
      </c>
      <c r="D636" s="385" t="str">
        <f t="shared" si="218"/>
        <v>LS</v>
      </c>
      <c r="E636" s="384" t="s">
        <v>372</v>
      </c>
      <c r="F636" s="386" t="str">
        <f t="shared" si="232"/>
        <v>Residential 054 (House 6)</v>
      </c>
      <c r="G636" s="384" t="str">
        <f t="shared" si="227"/>
        <v>residential</v>
      </c>
      <c r="H636" s="384" t="str">
        <f t="shared" si="228"/>
        <v>Slab on grade</v>
      </c>
      <c r="I636" s="385"/>
      <c r="J636" s="385"/>
      <c r="K636" s="385"/>
      <c r="L636" s="384"/>
      <c r="M636" s="385" t="str">
        <f t="shared" si="220"/>
        <v>Y</v>
      </c>
      <c r="N636" s="385" t="str">
        <f t="shared" si="229"/>
        <v>Y</v>
      </c>
      <c r="O636" s="385" t="str">
        <f>IF(AJ636="","",IF(M636="N","n","Y"))</f>
        <v>Y</v>
      </c>
      <c r="P636" s="384"/>
      <c r="Q636" s="384"/>
      <c r="R636" s="384"/>
      <c r="S636" s="384"/>
      <c r="T636" s="384"/>
      <c r="U636" s="384"/>
      <c r="V636" s="384"/>
      <c r="W636" s="384"/>
      <c r="X636" s="384"/>
      <c r="Y636" s="385" t="str">
        <f t="shared" si="221"/>
        <v>Y</v>
      </c>
      <c r="Z636" s="385" t="str">
        <f t="shared" si="230"/>
        <v>Y</v>
      </c>
      <c r="AA636" s="385" t="str">
        <f>IF(AM636="","",IF(Y636="N","n","Y"))</f>
        <v>Y</v>
      </c>
      <c r="AC636" s="389">
        <v>3400</v>
      </c>
      <c r="AD636" s="390">
        <v>5.0000000000000001E-3</v>
      </c>
      <c r="AE636" s="385">
        <v>1</v>
      </c>
      <c r="AF636" s="385">
        <v>0</v>
      </c>
      <c r="AG636" s="391"/>
      <c r="AI636" s="392"/>
      <c r="AJ636" s="394">
        <f t="shared" si="222"/>
        <v>3400</v>
      </c>
      <c r="AK636" s="394"/>
      <c r="AL636" s="394"/>
      <c r="AM636" s="394">
        <f t="shared" si="233"/>
        <v>17</v>
      </c>
      <c r="AN636" s="372">
        <f t="shared" si="231"/>
        <v>0.5</v>
      </c>
      <c r="AO636" s="390"/>
      <c r="AP636" s="390">
        <f t="shared" si="223"/>
        <v>5.0000000000000001E-3</v>
      </c>
      <c r="AQ636" s="439"/>
      <c r="AR636" s="439"/>
      <c r="AS636" s="396"/>
      <c r="AT636" s="396"/>
      <c r="AU636" s="396">
        <f t="shared" si="234"/>
        <v>1</v>
      </c>
      <c r="AV636" s="396">
        <f t="shared" si="235"/>
        <v>0</v>
      </c>
      <c r="AY636" s="396"/>
      <c r="AZ636" s="396"/>
      <c r="BA636" s="397">
        <v>32</v>
      </c>
      <c r="BB636" s="397" t="s">
        <v>2013</v>
      </c>
      <c r="BC636" s="398" t="s">
        <v>1403</v>
      </c>
      <c r="BE636" s="303" t="s">
        <v>2345</v>
      </c>
      <c r="BG636" s="397">
        <v>366</v>
      </c>
      <c r="BH636" s="397" t="s">
        <v>610</v>
      </c>
      <c r="BJ636" s="397" t="s">
        <v>1388</v>
      </c>
      <c r="BK636" s="397" t="s">
        <v>846</v>
      </c>
      <c r="BP636" s="398" t="s">
        <v>1406</v>
      </c>
      <c r="BQ636" s="397" t="s">
        <v>2225</v>
      </c>
      <c r="BR636" s="397" t="s">
        <v>2226</v>
      </c>
      <c r="BS636" s="397" t="s">
        <v>1393</v>
      </c>
      <c r="BT636" s="397" t="s">
        <v>2227</v>
      </c>
      <c r="BU636" s="397"/>
      <c r="BV636" s="397"/>
      <c r="BW636" s="399">
        <v>37706</v>
      </c>
      <c r="BX636" s="399"/>
      <c r="BY636" s="398" t="s">
        <v>451</v>
      </c>
      <c r="BZ636" s="397">
        <v>17</v>
      </c>
      <c r="CA636" s="397" t="s">
        <v>1396</v>
      </c>
      <c r="CD636" s="400" t="s">
        <v>1397</v>
      </c>
      <c r="CE636" s="397">
        <v>7489</v>
      </c>
      <c r="CF636" s="397" t="s">
        <v>2228</v>
      </c>
      <c r="CG636" s="401">
        <v>37706</v>
      </c>
      <c r="CH636" s="402"/>
      <c r="CK636" s="372" t="s">
        <v>451</v>
      </c>
      <c r="CL636" s="397">
        <v>3400</v>
      </c>
      <c r="CM636" s="397" t="s">
        <v>1396</v>
      </c>
      <c r="CP636" s="397" t="s">
        <v>1397</v>
      </c>
      <c r="CQ636" s="397">
        <v>890</v>
      </c>
      <c r="DR636" s="385"/>
    </row>
    <row r="637" spans="1:122" s="39" customFormat="1" hidden="1" x14ac:dyDescent="0.2">
      <c r="A637" s="44" t="str">
        <f t="shared" si="226"/>
        <v>Endicott</v>
      </c>
      <c r="B637" s="44" t="str">
        <f t="shared" si="219"/>
        <v>1,1,1-Trichloroethane</v>
      </c>
      <c r="C637" s="38" t="s">
        <v>2587</v>
      </c>
      <c r="D637" s="38" t="str">
        <f t="shared" si="218"/>
        <v>LS</v>
      </c>
      <c r="E637" s="44" t="s">
        <v>372</v>
      </c>
      <c r="F637" s="155" t="str">
        <f t="shared" si="232"/>
        <v>Residential 055</v>
      </c>
      <c r="G637" s="44" t="str">
        <f t="shared" si="227"/>
        <v>residential</v>
      </c>
      <c r="H637" s="44" t="str">
        <f t="shared" si="228"/>
        <v>Basement</v>
      </c>
      <c r="I637" s="38"/>
      <c r="J637" s="38"/>
      <c r="K637" s="38"/>
      <c r="L637" s="44"/>
      <c r="M637" s="38" t="str">
        <f t="shared" si="220"/>
        <v>Y</v>
      </c>
      <c r="N637" s="38" t="str">
        <f t="shared" si="229"/>
        <v>n</v>
      </c>
      <c r="O637" s="38" t="str">
        <f>IF(AJ637="","",IF(M637="N","n","Y"))</f>
        <v>Y</v>
      </c>
      <c r="P637" s="44"/>
      <c r="Q637" s="44"/>
      <c r="R637" s="44"/>
      <c r="S637" s="44"/>
      <c r="T637" s="44"/>
      <c r="U637" s="44"/>
      <c r="V637" s="44"/>
      <c r="W637" s="44"/>
      <c r="X637" s="44"/>
      <c r="Y637" s="38" t="str">
        <f t="shared" si="221"/>
        <v>Y</v>
      </c>
      <c r="Z637" s="38" t="str">
        <f t="shared" si="230"/>
        <v>n</v>
      </c>
      <c r="AA637" s="38" t="str">
        <f>IF(AM637="","",IF(Y637="N","n","Y"))</f>
        <v>Y</v>
      </c>
      <c r="AC637" s="59">
        <v>100</v>
      </c>
      <c r="AD637" s="204">
        <v>3.8E-3</v>
      </c>
      <c r="AE637" s="38">
        <v>1</v>
      </c>
      <c r="AF637" s="38">
        <v>0</v>
      </c>
      <c r="AG637" s="125"/>
      <c r="AI637" s="123"/>
      <c r="AJ637" s="40">
        <f t="shared" si="222"/>
        <v>100</v>
      </c>
      <c r="AK637" s="40"/>
      <c r="AL637" s="40"/>
      <c r="AM637" s="40">
        <f t="shared" si="233"/>
        <v>0.38</v>
      </c>
      <c r="AN637" s="39">
        <f t="shared" si="231"/>
        <v>3.1</v>
      </c>
      <c r="AO637" s="204"/>
      <c r="AP637" s="204">
        <f t="shared" si="223"/>
        <v>3.8E-3</v>
      </c>
      <c r="AQ637" s="45"/>
      <c r="AR637" s="45"/>
      <c r="AS637" s="115"/>
      <c r="AT637" s="115"/>
      <c r="AU637" s="115">
        <f t="shared" si="234"/>
        <v>1</v>
      </c>
      <c r="AV637" s="115">
        <f t="shared" si="235"/>
        <v>0</v>
      </c>
      <c r="AY637" s="115"/>
      <c r="AZ637" s="115"/>
      <c r="BA637" s="43">
        <v>32</v>
      </c>
      <c r="BB637" s="43" t="s">
        <v>2013</v>
      </c>
      <c r="BC637" s="48" t="s">
        <v>1403</v>
      </c>
      <c r="BE637" s="37" t="s">
        <v>2345</v>
      </c>
      <c r="BG637" s="43">
        <v>367</v>
      </c>
      <c r="BH637" s="43" t="s">
        <v>583</v>
      </c>
      <c r="BJ637" s="43" t="s">
        <v>1388</v>
      </c>
      <c r="BK637" s="43" t="s">
        <v>573</v>
      </c>
      <c r="BP637" s="48" t="s">
        <v>1406</v>
      </c>
      <c r="BR637" s="43" t="s">
        <v>584</v>
      </c>
      <c r="BS637" s="43" t="s">
        <v>558</v>
      </c>
      <c r="BT637" s="43" t="s">
        <v>1990</v>
      </c>
      <c r="BU637" s="43"/>
      <c r="BV637" s="43"/>
      <c r="BW637" s="243">
        <v>37706</v>
      </c>
      <c r="BX637" s="243"/>
      <c r="BY637" s="48" t="s">
        <v>451</v>
      </c>
      <c r="BZ637" s="43">
        <v>0.38</v>
      </c>
      <c r="CA637" s="43" t="s">
        <v>1396</v>
      </c>
      <c r="CD637" s="124" t="s">
        <v>1397</v>
      </c>
      <c r="CE637" s="43">
        <v>7524</v>
      </c>
      <c r="CF637" s="43" t="s">
        <v>1990</v>
      </c>
      <c r="CG637" s="251">
        <v>37706</v>
      </c>
      <c r="CH637" s="126"/>
      <c r="CK637" s="39" t="s">
        <v>451</v>
      </c>
      <c r="CL637" s="43">
        <v>100</v>
      </c>
      <c r="CM637" s="43" t="s">
        <v>1396</v>
      </c>
      <c r="CP637" s="43" t="s">
        <v>1397</v>
      </c>
      <c r="CQ637" s="43">
        <v>981</v>
      </c>
      <c r="DR637" s="38"/>
    </row>
    <row r="638" spans="1:122" s="39" customFormat="1" hidden="1" x14ac:dyDescent="0.2">
      <c r="A638" s="44" t="str">
        <f t="shared" si="226"/>
        <v>Endicott</v>
      </c>
      <c r="B638" s="44" t="str">
        <f t="shared" si="219"/>
        <v>1,1,2-Trichloro-1,2,2-trifluoroethane</v>
      </c>
      <c r="C638" s="38" t="s">
        <v>2587</v>
      </c>
      <c r="D638" s="38" t="str">
        <f t="shared" si="218"/>
        <v>LS</v>
      </c>
      <c r="E638" s="44" t="s">
        <v>372</v>
      </c>
      <c r="F638" s="155" t="str">
        <f t="shared" si="232"/>
        <v>Residential 055</v>
      </c>
      <c r="G638" s="44" t="str">
        <f t="shared" si="227"/>
        <v>residential</v>
      </c>
      <c r="H638" s="44" t="str">
        <f t="shared" si="228"/>
        <v>Basement</v>
      </c>
      <c r="I638" s="38"/>
      <c r="J638" s="38"/>
      <c r="K638" s="38"/>
      <c r="L638" s="44"/>
      <c r="M638" s="38" t="str">
        <f t="shared" si="220"/>
        <v>Y</v>
      </c>
      <c r="N638" s="38" t="str">
        <f t="shared" si="229"/>
        <v>n</v>
      </c>
      <c r="O638" s="38" t="s">
        <v>541</v>
      </c>
      <c r="P638" s="44" t="s">
        <v>310</v>
      </c>
      <c r="Q638" s="44"/>
      <c r="R638" s="44"/>
      <c r="S638" s="44"/>
      <c r="T638" s="44"/>
      <c r="U638" s="44"/>
      <c r="V638" s="44"/>
      <c r="W638" s="44"/>
      <c r="X638" s="44"/>
      <c r="Y638" s="38" t="str">
        <f t="shared" si="221"/>
        <v>Y</v>
      </c>
      <c r="Z638" s="38" t="str">
        <f t="shared" si="230"/>
        <v>n</v>
      </c>
      <c r="AA638" s="38" t="s">
        <v>541</v>
      </c>
      <c r="AC638" s="59">
        <v>2.5</v>
      </c>
      <c r="AD638" s="204">
        <v>0.20800000000000002</v>
      </c>
      <c r="AE638" s="38">
        <v>1</v>
      </c>
      <c r="AF638" s="38">
        <v>0</v>
      </c>
      <c r="AG638" s="125"/>
      <c r="AI638" s="123"/>
      <c r="AJ638" s="40">
        <f t="shared" si="222"/>
        <v>2.5</v>
      </c>
      <c r="AK638" s="40"/>
      <c r="AL638" s="40"/>
      <c r="AM638" s="40">
        <f t="shared" si="233"/>
        <v>0.52</v>
      </c>
      <c r="AN638" s="39">
        <f t="shared" si="231"/>
        <v>1.8</v>
      </c>
      <c r="AO638" s="204"/>
      <c r="AP638" s="204">
        <f t="shared" si="223"/>
        <v>0.20800000000000002</v>
      </c>
      <c r="AQ638" s="45"/>
      <c r="AR638" s="45"/>
      <c r="AS638" s="115"/>
      <c r="AT638" s="115"/>
      <c r="AU638" s="115">
        <f t="shared" si="234"/>
        <v>1</v>
      </c>
      <c r="AV638" s="115">
        <f t="shared" si="235"/>
        <v>0</v>
      </c>
      <c r="AY638" s="115"/>
      <c r="AZ638" s="115"/>
      <c r="BA638" s="43">
        <v>32</v>
      </c>
      <c r="BB638" s="43" t="s">
        <v>2013</v>
      </c>
      <c r="BC638" s="48" t="s">
        <v>1403</v>
      </c>
      <c r="BE638" s="37" t="s">
        <v>2345</v>
      </c>
      <c r="BG638" s="43">
        <v>367</v>
      </c>
      <c r="BH638" s="43" t="s">
        <v>583</v>
      </c>
      <c r="BJ638" s="43" t="s">
        <v>1388</v>
      </c>
      <c r="BK638" s="43" t="s">
        <v>573</v>
      </c>
      <c r="BP638" s="48" t="s">
        <v>1406</v>
      </c>
      <c r="BR638" s="43" t="s">
        <v>584</v>
      </c>
      <c r="BS638" s="43" t="s">
        <v>1132</v>
      </c>
      <c r="BT638" s="43" t="s">
        <v>1990</v>
      </c>
      <c r="BU638" s="43"/>
      <c r="BV638" s="43"/>
      <c r="BW638" s="243">
        <v>37706</v>
      </c>
      <c r="BX638" s="243"/>
      <c r="BY638" s="48" t="s">
        <v>451</v>
      </c>
      <c r="BZ638" s="43">
        <v>0.52</v>
      </c>
      <c r="CA638" s="43" t="s">
        <v>1396</v>
      </c>
      <c r="CD638" s="124" t="s">
        <v>1397</v>
      </c>
      <c r="CE638" s="43">
        <v>7529</v>
      </c>
      <c r="CF638" s="43" t="s">
        <v>1990</v>
      </c>
      <c r="CG638" s="251">
        <v>37706</v>
      </c>
      <c r="CH638" s="126"/>
      <c r="CK638" s="39" t="s">
        <v>451</v>
      </c>
      <c r="CL638" s="43">
        <v>2.5</v>
      </c>
      <c r="CM638" s="43" t="s">
        <v>1396</v>
      </c>
      <c r="CP638" s="43" t="s">
        <v>1397</v>
      </c>
      <c r="CQ638" s="43">
        <v>1073</v>
      </c>
      <c r="DR638" s="38"/>
    </row>
    <row r="639" spans="1:122" s="39" customFormat="1" x14ac:dyDescent="0.2">
      <c r="A639" s="44" t="str">
        <f t="shared" si="226"/>
        <v>Endicott</v>
      </c>
      <c r="B639" s="44" t="str">
        <f t="shared" si="219"/>
        <v>Trichloroethylene</v>
      </c>
      <c r="C639" s="38" t="s">
        <v>2587</v>
      </c>
      <c r="D639" s="38" t="str">
        <f t="shared" si="218"/>
        <v>LS</v>
      </c>
      <c r="E639" s="44" t="s">
        <v>372</v>
      </c>
      <c r="F639" s="155" t="str">
        <f t="shared" si="232"/>
        <v>Residential 055</v>
      </c>
      <c r="G639" s="44" t="str">
        <f t="shared" si="227"/>
        <v>residential</v>
      </c>
      <c r="H639" s="44" t="str">
        <f t="shared" si="228"/>
        <v>Basement</v>
      </c>
      <c r="I639" s="38"/>
      <c r="J639" s="38"/>
      <c r="K639" s="38"/>
      <c r="L639" s="44"/>
      <c r="M639" s="38" t="str">
        <f t="shared" si="220"/>
        <v>Y</v>
      </c>
      <c r="N639" s="38" t="str">
        <f t="shared" si="229"/>
        <v>Y</v>
      </c>
      <c r="O639" s="38" t="str">
        <f t="shared" ref="O639:O644" si="236">IF(AJ639="","",IF(M639="N","n","Y"))</f>
        <v>Y</v>
      </c>
      <c r="P639" s="44"/>
      <c r="Q639" s="44"/>
      <c r="R639" s="44"/>
      <c r="S639" s="44"/>
      <c r="T639" s="44"/>
      <c r="U639" s="44"/>
      <c r="V639" s="44"/>
      <c r="W639" s="44"/>
      <c r="X639" s="44"/>
      <c r="Y639" s="38" t="str">
        <f t="shared" si="221"/>
        <v>Y</v>
      </c>
      <c r="Z639" s="38" t="str">
        <f t="shared" si="230"/>
        <v>Y</v>
      </c>
      <c r="AA639" s="38" t="str">
        <f t="shared" ref="AA639:AA644" si="237">IF(AM639="","",IF(Y639="N","n","Y"))</f>
        <v>Y</v>
      </c>
      <c r="AC639" s="59">
        <v>530</v>
      </c>
      <c r="AD639" s="204">
        <v>2.0754716981132076E-3</v>
      </c>
      <c r="AE639" s="38">
        <v>1</v>
      </c>
      <c r="AF639" s="38">
        <v>0</v>
      </c>
      <c r="AG639" s="125"/>
      <c r="AI639" s="123"/>
      <c r="AJ639" s="40">
        <f t="shared" si="222"/>
        <v>530</v>
      </c>
      <c r="AK639" s="40"/>
      <c r="AL639" s="40"/>
      <c r="AM639" s="40">
        <f t="shared" si="233"/>
        <v>1.1000000000000001</v>
      </c>
      <c r="AN639" s="39">
        <f t="shared" si="231"/>
        <v>0.5</v>
      </c>
      <c r="AO639" s="204"/>
      <c r="AP639" s="204">
        <f t="shared" si="223"/>
        <v>2.0754716981132076E-3</v>
      </c>
      <c r="AQ639" s="45"/>
      <c r="AR639" s="45"/>
      <c r="AS639" s="115"/>
      <c r="AT639" s="115"/>
      <c r="AU639" s="115">
        <f t="shared" si="234"/>
        <v>1</v>
      </c>
      <c r="AV639" s="115">
        <f t="shared" si="235"/>
        <v>0</v>
      </c>
      <c r="AY639" s="115"/>
      <c r="AZ639" s="115"/>
      <c r="BA639" s="43">
        <v>32</v>
      </c>
      <c r="BB639" s="43" t="s">
        <v>2013</v>
      </c>
      <c r="BC639" s="48" t="s">
        <v>1403</v>
      </c>
      <c r="BE639" s="37" t="s">
        <v>2345</v>
      </c>
      <c r="BG639" s="43">
        <v>367</v>
      </c>
      <c r="BH639" s="43" t="s">
        <v>583</v>
      </c>
      <c r="BJ639" s="43" t="s">
        <v>1388</v>
      </c>
      <c r="BK639" s="43" t="s">
        <v>573</v>
      </c>
      <c r="BP639" s="48" t="s">
        <v>1406</v>
      </c>
      <c r="BR639" s="43" t="s">
        <v>584</v>
      </c>
      <c r="BS639" s="43" t="s">
        <v>1393</v>
      </c>
      <c r="BT639" s="43" t="s">
        <v>1990</v>
      </c>
      <c r="BU639" s="43"/>
      <c r="BV639" s="43"/>
      <c r="BW639" s="243">
        <v>37706</v>
      </c>
      <c r="BX639" s="243"/>
      <c r="BY639" s="48" t="s">
        <v>451</v>
      </c>
      <c r="BZ639" s="43">
        <v>1.1000000000000001</v>
      </c>
      <c r="CA639" s="43" t="s">
        <v>1396</v>
      </c>
      <c r="CD639" s="124" t="s">
        <v>1397</v>
      </c>
      <c r="CE639" s="43">
        <v>7533</v>
      </c>
      <c r="CF639" s="43" t="s">
        <v>1990</v>
      </c>
      <c r="CG639" s="251">
        <v>37706</v>
      </c>
      <c r="CH639" s="126"/>
      <c r="CK639" s="39" t="s">
        <v>451</v>
      </c>
      <c r="CL639" s="43">
        <v>530</v>
      </c>
      <c r="CM639" s="43" t="s">
        <v>1396</v>
      </c>
      <c r="CP639" s="43" t="s">
        <v>1397</v>
      </c>
      <c r="CQ639" s="43">
        <v>891</v>
      </c>
      <c r="DR639" s="38"/>
    </row>
    <row r="640" spans="1:122" s="39" customFormat="1" x14ac:dyDescent="0.2">
      <c r="A640" s="44" t="str">
        <f t="shared" si="226"/>
        <v>Endicott</v>
      </c>
      <c r="B640" s="44" t="str">
        <f t="shared" si="219"/>
        <v>1,1,1-Trichloroethane</v>
      </c>
      <c r="C640" s="38" t="s">
        <v>2587</v>
      </c>
      <c r="D640" s="38" t="str">
        <f t="shared" si="218"/>
        <v>LS</v>
      </c>
      <c r="E640" s="44" t="s">
        <v>372</v>
      </c>
      <c r="F640" s="155" t="str">
        <f t="shared" si="232"/>
        <v>Residential 056</v>
      </c>
      <c r="G640" s="44" t="str">
        <f t="shared" si="227"/>
        <v>residential</v>
      </c>
      <c r="H640" s="44" t="str">
        <f t="shared" si="228"/>
        <v>Basement</v>
      </c>
      <c r="I640" s="38"/>
      <c r="J640" s="38"/>
      <c r="K640" s="38"/>
      <c r="L640" s="44"/>
      <c r="M640" s="38" t="str">
        <f t="shared" si="220"/>
        <v>Y</v>
      </c>
      <c r="N640" s="38" t="str">
        <f t="shared" si="229"/>
        <v>Y</v>
      </c>
      <c r="O640" s="38" t="str">
        <f t="shared" si="236"/>
        <v>Y</v>
      </c>
      <c r="P640" s="44"/>
      <c r="Q640" s="44"/>
      <c r="R640" s="44"/>
      <c r="S640" s="44"/>
      <c r="T640" s="44"/>
      <c r="U640" s="44"/>
      <c r="V640" s="44"/>
      <c r="W640" s="44"/>
      <c r="X640" s="44"/>
      <c r="Y640" s="38" t="str">
        <f t="shared" si="221"/>
        <v>Y</v>
      </c>
      <c r="Z640" s="38" t="str">
        <f t="shared" si="230"/>
        <v>n</v>
      </c>
      <c r="AA640" s="38" t="str">
        <f t="shared" si="237"/>
        <v>Y</v>
      </c>
      <c r="AC640" s="59">
        <v>360</v>
      </c>
      <c r="AD640" s="204">
        <v>3.0555555555555557E-3</v>
      </c>
      <c r="AE640" s="38">
        <v>1</v>
      </c>
      <c r="AF640" s="38">
        <v>0</v>
      </c>
      <c r="AG640" s="125"/>
      <c r="AI640" s="123"/>
      <c r="AJ640" s="40">
        <f t="shared" si="222"/>
        <v>360</v>
      </c>
      <c r="AK640" s="40"/>
      <c r="AL640" s="40"/>
      <c r="AM640" s="40">
        <f t="shared" si="233"/>
        <v>1.1000000000000001</v>
      </c>
      <c r="AN640" s="39">
        <f t="shared" si="231"/>
        <v>3.1</v>
      </c>
      <c r="AO640" s="204"/>
      <c r="AP640" s="204">
        <f t="shared" si="223"/>
        <v>3.0555555555555557E-3</v>
      </c>
      <c r="AQ640" s="45"/>
      <c r="AR640" s="45"/>
      <c r="AS640" s="115"/>
      <c r="AT640" s="115"/>
      <c r="AU640" s="115">
        <f t="shared" si="234"/>
        <v>1</v>
      </c>
      <c r="AV640" s="115">
        <f t="shared" si="235"/>
        <v>0</v>
      </c>
      <c r="AY640" s="115"/>
      <c r="AZ640" s="115"/>
      <c r="BA640" s="43">
        <v>32</v>
      </c>
      <c r="BB640" s="43" t="s">
        <v>2013</v>
      </c>
      <c r="BC640" s="48" t="s">
        <v>1403</v>
      </c>
      <c r="BE640" s="37" t="s">
        <v>2345</v>
      </c>
      <c r="BG640" s="43">
        <v>368</v>
      </c>
      <c r="BH640" s="43" t="s">
        <v>585</v>
      </c>
      <c r="BJ640" s="43" t="s">
        <v>1388</v>
      </c>
      <c r="BK640" s="43" t="s">
        <v>573</v>
      </c>
      <c r="BP640" s="48" t="s">
        <v>1406</v>
      </c>
      <c r="BQ640" s="43" t="s">
        <v>586</v>
      </c>
      <c r="BR640" s="43" t="s">
        <v>587</v>
      </c>
      <c r="BS640" s="43" t="s">
        <v>558</v>
      </c>
      <c r="BT640" s="43" t="s">
        <v>1990</v>
      </c>
      <c r="BU640" s="43"/>
      <c r="BV640" s="43"/>
      <c r="BW640" s="243">
        <v>37707</v>
      </c>
      <c r="BX640" s="243"/>
      <c r="BY640" s="48" t="s">
        <v>451</v>
      </c>
      <c r="BZ640" s="43">
        <v>1.1000000000000001</v>
      </c>
      <c r="CA640" s="43" t="s">
        <v>1396</v>
      </c>
      <c r="CD640" s="124" t="s">
        <v>1397</v>
      </c>
      <c r="CE640" s="43">
        <v>7557</v>
      </c>
      <c r="CF640" s="43" t="s">
        <v>1990</v>
      </c>
      <c r="CG640" s="251">
        <v>37707</v>
      </c>
      <c r="CH640" s="126"/>
      <c r="CK640" s="39" t="s">
        <v>451</v>
      </c>
      <c r="CL640" s="43">
        <v>360</v>
      </c>
      <c r="CM640" s="43" t="s">
        <v>1396</v>
      </c>
      <c r="CP640" s="43" t="s">
        <v>1397</v>
      </c>
      <c r="CQ640" s="43">
        <v>982</v>
      </c>
      <c r="DR640" s="38"/>
    </row>
    <row r="641" spans="1:122" s="372" customFormat="1" x14ac:dyDescent="0.2">
      <c r="A641" s="384" t="str">
        <f t="shared" si="226"/>
        <v>Endicott</v>
      </c>
      <c r="B641" s="384" t="str">
        <f t="shared" si="219"/>
        <v>Trichloroethylene</v>
      </c>
      <c r="C641" s="385" t="s">
        <v>2587</v>
      </c>
      <c r="D641" s="385" t="str">
        <f t="shared" si="218"/>
        <v>LS</v>
      </c>
      <c r="E641" s="384" t="s">
        <v>372</v>
      </c>
      <c r="F641" s="386" t="str">
        <f t="shared" si="232"/>
        <v>Residential 056</v>
      </c>
      <c r="G641" s="384" t="str">
        <f t="shared" si="227"/>
        <v>residential</v>
      </c>
      <c r="H641" s="384" t="str">
        <f t="shared" si="228"/>
        <v>Basement</v>
      </c>
      <c r="I641" s="385"/>
      <c r="J641" s="385"/>
      <c r="K641" s="385"/>
      <c r="L641" s="384"/>
      <c r="M641" s="385" t="str">
        <f t="shared" si="220"/>
        <v>Y</v>
      </c>
      <c r="N641" s="385" t="str">
        <f t="shared" si="229"/>
        <v>Y</v>
      </c>
      <c r="O641" s="385" t="str">
        <f t="shared" si="236"/>
        <v>Y</v>
      </c>
      <c r="P641" s="384"/>
      <c r="Q641" s="384"/>
      <c r="R641" s="384"/>
      <c r="S641" s="384"/>
      <c r="T641" s="384"/>
      <c r="U641" s="384"/>
      <c r="V641" s="384"/>
      <c r="W641" s="384"/>
      <c r="X641" s="384"/>
      <c r="Y641" s="385" t="str">
        <f t="shared" si="221"/>
        <v>Y</v>
      </c>
      <c r="Z641" s="385" t="str">
        <f t="shared" si="230"/>
        <v>Y</v>
      </c>
      <c r="AA641" s="385" t="str">
        <f t="shared" si="237"/>
        <v>Y</v>
      </c>
      <c r="AC641" s="389">
        <v>3900</v>
      </c>
      <c r="AD641" s="390">
        <v>6.4102564102564103E-4</v>
      </c>
      <c r="AE641" s="385">
        <v>1</v>
      </c>
      <c r="AF641" s="385">
        <v>0</v>
      </c>
      <c r="AG641" s="391"/>
      <c r="AI641" s="392"/>
      <c r="AJ641" s="394">
        <f t="shared" si="222"/>
        <v>3900</v>
      </c>
      <c r="AK641" s="394"/>
      <c r="AL641" s="394"/>
      <c r="AM641" s="394">
        <f t="shared" si="233"/>
        <v>2.5</v>
      </c>
      <c r="AN641" s="372">
        <f t="shared" si="231"/>
        <v>0.5</v>
      </c>
      <c r="AO641" s="390"/>
      <c r="AP641" s="390">
        <f t="shared" si="223"/>
        <v>6.4102564102564103E-4</v>
      </c>
      <c r="AQ641" s="439"/>
      <c r="AR641" s="439"/>
      <c r="AS641" s="396"/>
      <c r="AT641" s="396"/>
      <c r="AU641" s="396">
        <f t="shared" si="234"/>
        <v>1</v>
      </c>
      <c r="AV641" s="396">
        <f t="shared" si="235"/>
        <v>0</v>
      </c>
      <c r="AY641" s="396"/>
      <c r="AZ641" s="396"/>
      <c r="BA641" s="397">
        <v>32</v>
      </c>
      <c r="BB641" s="397" t="s">
        <v>2013</v>
      </c>
      <c r="BC641" s="398" t="s">
        <v>1403</v>
      </c>
      <c r="BE641" s="303" t="s">
        <v>2345</v>
      </c>
      <c r="BG641" s="397">
        <v>368</v>
      </c>
      <c r="BH641" s="397" t="s">
        <v>585</v>
      </c>
      <c r="BJ641" s="397" t="s">
        <v>1388</v>
      </c>
      <c r="BK641" s="397" t="s">
        <v>573</v>
      </c>
      <c r="BP641" s="398" t="s">
        <v>1406</v>
      </c>
      <c r="BQ641" s="397" t="s">
        <v>586</v>
      </c>
      <c r="BR641" s="397" t="s">
        <v>587</v>
      </c>
      <c r="BS641" s="397" t="s">
        <v>1393</v>
      </c>
      <c r="BT641" s="397" t="s">
        <v>1990</v>
      </c>
      <c r="BU641" s="397"/>
      <c r="BV641" s="397"/>
      <c r="BW641" s="399">
        <v>37707</v>
      </c>
      <c r="BX641" s="399"/>
      <c r="BY641" s="398" t="s">
        <v>451</v>
      </c>
      <c r="BZ641" s="397">
        <v>2.5</v>
      </c>
      <c r="CA641" s="397" t="s">
        <v>1396</v>
      </c>
      <c r="CD641" s="400" t="s">
        <v>1397</v>
      </c>
      <c r="CE641" s="397">
        <v>7566</v>
      </c>
      <c r="CF641" s="397" t="s">
        <v>1990</v>
      </c>
      <c r="CG641" s="401">
        <v>37707</v>
      </c>
      <c r="CH641" s="402"/>
      <c r="CK641" s="372" t="s">
        <v>451</v>
      </c>
      <c r="CL641" s="397">
        <v>3900</v>
      </c>
      <c r="CM641" s="397" t="s">
        <v>1396</v>
      </c>
      <c r="CP641" s="397" t="s">
        <v>1397</v>
      </c>
      <c r="CQ641" s="397">
        <v>892</v>
      </c>
      <c r="DR641" s="385"/>
    </row>
    <row r="642" spans="1:122" s="39" customFormat="1" x14ac:dyDescent="0.2">
      <c r="A642" s="44" t="str">
        <f t="shared" si="226"/>
        <v>Endicott</v>
      </c>
      <c r="B642" s="44" t="str">
        <f t="shared" si="219"/>
        <v>1,1,1-Trichloroethane</v>
      </c>
      <c r="C642" s="38" t="s">
        <v>2587</v>
      </c>
      <c r="D642" s="38" t="str">
        <f t="shared" si="218"/>
        <v>LS</v>
      </c>
      <c r="E642" s="44" t="s">
        <v>372</v>
      </c>
      <c r="F642" s="155" t="str">
        <f t="shared" si="232"/>
        <v>Residential 057</v>
      </c>
      <c r="G642" s="44" t="str">
        <f t="shared" si="227"/>
        <v>residential</v>
      </c>
      <c r="H642" s="44" t="str">
        <f t="shared" si="228"/>
        <v>Basement - partial</v>
      </c>
      <c r="I642" s="38"/>
      <c r="J642" s="38"/>
      <c r="K642" s="38"/>
      <c r="L642" s="44"/>
      <c r="M642" s="38" t="str">
        <f t="shared" si="220"/>
        <v>Y</v>
      </c>
      <c r="N642" s="38" t="str">
        <f t="shared" si="229"/>
        <v>Y</v>
      </c>
      <c r="O642" s="38" t="str">
        <f t="shared" si="236"/>
        <v>Y</v>
      </c>
      <c r="P642" s="44"/>
      <c r="Q642" s="44"/>
      <c r="R642" s="44"/>
      <c r="S642" s="44"/>
      <c r="T642" s="44"/>
      <c r="U642" s="44"/>
      <c r="V642" s="44"/>
      <c r="W642" s="44"/>
      <c r="X642" s="44"/>
      <c r="Y642" s="38" t="str">
        <f t="shared" si="221"/>
        <v>Y</v>
      </c>
      <c r="Z642" s="38" t="str">
        <f t="shared" si="230"/>
        <v>Y</v>
      </c>
      <c r="AA642" s="38" t="str">
        <f t="shared" si="237"/>
        <v>Y</v>
      </c>
      <c r="AC642" s="59">
        <v>460</v>
      </c>
      <c r="AD642" s="204">
        <v>1.326086956521739E-2</v>
      </c>
      <c r="AE642" s="38">
        <v>1</v>
      </c>
      <c r="AF642" s="38">
        <v>0</v>
      </c>
      <c r="AG642" s="125"/>
      <c r="AI642" s="123"/>
      <c r="AJ642" s="40">
        <f t="shared" si="222"/>
        <v>460</v>
      </c>
      <c r="AK642" s="40"/>
      <c r="AL642" s="40"/>
      <c r="AM642" s="40">
        <f t="shared" si="233"/>
        <v>6.1</v>
      </c>
      <c r="AN642" s="39">
        <f t="shared" si="231"/>
        <v>3.1</v>
      </c>
      <c r="AO642" s="204"/>
      <c r="AP642" s="204">
        <f t="shared" si="223"/>
        <v>1.326086956521739E-2</v>
      </c>
      <c r="AQ642" s="45"/>
      <c r="AR642" s="45"/>
      <c r="AS642" s="115"/>
      <c r="AT642" s="115"/>
      <c r="AU642" s="115">
        <f t="shared" si="234"/>
        <v>1</v>
      </c>
      <c r="AV642" s="115">
        <f t="shared" si="235"/>
        <v>0</v>
      </c>
      <c r="AY642" s="115"/>
      <c r="AZ642" s="115"/>
      <c r="BA642" s="43">
        <v>32</v>
      </c>
      <c r="BB642" s="43" t="s">
        <v>2013</v>
      </c>
      <c r="BC642" s="48" t="s">
        <v>1403</v>
      </c>
      <c r="BE642" s="37" t="s">
        <v>2345</v>
      </c>
      <c r="BG642" s="43">
        <v>369</v>
      </c>
      <c r="BH642" s="43" t="s">
        <v>588</v>
      </c>
      <c r="BJ642" s="43" t="s">
        <v>1388</v>
      </c>
      <c r="BK642" s="43" t="s">
        <v>1503</v>
      </c>
      <c r="BP642" s="48" t="s">
        <v>1406</v>
      </c>
      <c r="BQ642" s="43" t="s">
        <v>589</v>
      </c>
      <c r="BR642" s="43" t="s">
        <v>590</v>
      </c>
      <c r="BS642" s="43" t="s">
        <v>558</v>
      </c>
      <c r="BT642" s="43" t="s">
        <v>1990</v>
      </c>
      <c r="BU642" s="43"/>
      <c r="BV642" s="43"/>
      <c r="BW642" s="243">
        <v>37708</v>
      </c>
      <c r="BX642" s="243"/>
      <c r="BY642" s="48" t="s">
        <v>451</v>
      </c>
      <c r="BZ642" s="43">
        <v>6.1</v>
      </c>
      <c r="CA642" s="43" t="s">
        <v>1396</v>
      </c>
      <c r="CD642" s="124" t="s">
        <v>1397</v>
      </c>
      <c r="CE642" s="43">
        <v>7601</v>
      </c>
      <c r="CF642" s="43" t="s">
        <v>1990</v>
      </c>
      <c r="CG642" s="251">
        <v>37708</v>
      </c>
      <c r="CH642" s="126"/>
      <c r="CK642" s="39" t="s">
        <v>451</v>
      </c>
      <c r="CL642" s="43">
        <v>460</v>
      </c>
      <c r="CM642" s="43" t="s">
        <v>1396</v>
      </c>
      <c r="CP642" s="43" t="s">
        <v>1397</v>
      </c>
      <c r="CQ642" s="43">
        <v>983</v>
      </c>
      <c r="DR642" s="38"/>
    </row>
    <row r="643" spans="1:122" s="372" customFormat="1" x14ac:dyDescent="0.2">
      <c r="A643" s="384" t="str">
        <f t="shared" si="226"/>
        <v>Endicott</v>
      </c>
      <c r="B643" s="384" t="str">
        <f t="shared" si="219"/>
        <v>Trichloroethylene</v>
      </c>
      <c r="C643" s="385" t="s">
        <v>2587</v>
      </c>
      <c r="D643" s="385" t="str">
        <f t="shared" si="218"/>
        <v>LS</v>
      </c>
      <c r="E643" s="384" t="s">
        <v>372</v>
      </c>
      <c r="F643" s="386" t="str">
        <f t="shared" si="232"/>
        <v>Residential 057</v>
      </c>
      <c r="G643" s="384" t="str">
        <f t="shared" si="227"/>
        <v>residential</v>
      </c>
      <c r="H643" s="384" t="str">
        <f t="shared" si="228"/>
        <v>Basement - partial</v>
      </c>
      <c r="I643" s="385"/>
      <c r="J643" s="385"/>
      <c r="K643" s="385"/>
      <c r="L643" s="384"/>
      <c r="M643" s="385" t="str">
        <f t="shared" si="220"/>
        <v>Y</v>
      </c>
      <c r="N643" s="385" t="str">
        <f t="shared" si="229"/>
        <v>Y</v>
      </c>
      <c r="O643" s="385" t="str">
        <f t="shared" si="236"/>
        <v>Y</v>
      </c>
      <c r="P643" s="384"/>
      <c r="Q643" s="384"/>
      <c r="R643" s="384"/>
      <c r="S643" s="384"/>
      <c r="T643" s="384"/>
      <c r="U643" s="384"/>
      <c r="V643" s="384"/>
      <c r="W643" s="384"/>
      <c r="X643" s="384"/>
      <c r="Y643" s="385" t="str">
        <f t="shared" si="221"/>
        <v>Y</v>
      </c>
      <c r="Z643" s="385" t="str">
        <f t="shared" si="230"/>
        <v>Y</v>
      </c>
      <c r="AA643" s="385" t="str">
        <f t="shared" si="237"/>
        <v>Y</v>
      </c>
      <c r="AC643" s="389">
        <v>5300</v>
      </c>
      <c r="AD643" s="390">
        <v>1.7358490566037733E-3</v>
      </c>
      <c r="AE643" s="385">
        <v>1</v>
      </c>
      <c r="AF643" s="385">
        <v>0</v>
      </c>
      <c r="AG643" s="391"/>
      <c r="AI643" s="392"/>
      <c r="AJ643" s="394">
        <f t="shared" si="222"/>
        <v>5300</v>
      </c>
      <c r="AK643" s="394"/>
      <c r="AL643" s="394"/>
      <c r="AM643" s="394">
        <f t="shared" si="233"/>
        <v>9.1999999999999993</v>
      </c>
      <c r="AN643" s="372">
        <f t="shared" si="231"/>
        <v>0.5</v>
      </c>
      <c r="AO643" s="390"/>
      <c r="AP643" s="390">
        <f t="shared" si="223"/>
        <v>1.7358490566037733E-3</v>
      </c>
      <c r="AQ643" s="439"/>
      <c r="AR643" s="439"/>
      <c r="AS643" s="396"/>
      <c r="AT643" s="396"/>
      <c r="AU643" s="396">
        <f t="shared" si="234"/>
        <v>1</v>
      </c>
      <c r="AV643" s="396">
        <f t="shared" si="235"/>
        <v>0</v>
      </c>
      <c r="AY643" s="396"/>
      <c r="AZ643" s="396"/>
      <c r="BA643" s="397">
        <v>32</v>
      </c>
      <c r="BB643" s="397" t="s">
        <v>2013</v>
      </c>
      <c r="BC643" s="398" t="s">
        <v>1403</v>
      </c>
      <c r="BE643" s="303" t="s">
        <v>2345</v>
      </c>
      <c r="BG643" s="397">
        <v>369</v>
      </c>
      <c r="BH643" s="397" t="s">
        <v>588</v>
      </c>
      <c r="BJ643" s="397" t="s">
        <v>1388</v>
      </c>
      <c r="BK643" s="397" t="s">
        <v>1503</v>
      </c>
      <c r="BP643" s="398" t="s">
        <v>1406</v>
      </c>
      <c r="BQ643" s="397" t="s">
        <v>589</v>
      </c>
      <c r="BR643" s="397" t="s">
        <v>590</v>
      </c>
      <c r="BS643" s="397" t="s">
        <v>1393</v>
      </c>
      <c r="BT643" s="397" t="s">
        <v>1990</v>
      </c>
      <c r="BU643" s="397"/>
      <c r="BV643" s="397"/>
      <c r="BW643" s="399">
        <v>37708</v>
      </c>
      <c r="BX643" s="399"/>
      <c r="BY643" s="398" t="s">
        <v>451</v>
      </c>
      <c r="BZ643" s="397">
        <v>9.1999999999999993</v>
      </c>
      <c r="CA643" s="397" t="s">
        <v>1396</v>
      </c>
      <c r="CD643" s="400" t="s">
        <v>1397</v>
      </c>
      <c r="CE643" s="397">
        <v>7610</v>
      </c>
      <c r="CF643" s="397" t="s">
        <v>1990</v>
      </c>
      <c r="CG643" s="401">
        <v>37708</v>
      </c>
      <c r="CH643" s="402"/>
      <c r="CK643" s="372" t="s">
        <v>451</v>
      </c>
      <c r="CL643" s="397">
        <v>5300</v>
      </c>
      <c r="CM643" s="397" t="s">
        <v>1396</v>
      </c>
      <c r="CP643" s="397" t="s">
        <v>1397</v>
      </c>
      <c r="CQ643" s="397">
        <v>893</v>
      </c>
      <c r="DR643" s="385"/>
    </row>
    <row r="644" spans="1:122" s="39" customFormat="1" hidden="1" x14ac:dyDescent="0.2">
      <c r="A644" s="44" t="str">
        <f t="shared" si="226"/>
        <v>Endicott</v>
      </c>
      <c r="B644" s="44" t="str">
        <f t="shared" si="219"/>
        <v>1,1,1-Trichloroethane</v>
      </c>
      <c r="C644" s="38" t="s">
        <v>2587</v>
      </c>
      <c r="D644" s="38" t="str">
        <f t="shared" si="218"/>
        <v>LS</v>
      </c>
      <c r="E644" s="44" t="s">
        <v>372</v>
      </c>
      <c r="F644" s="155" t="str">
        <f t="shared" si="232"/>
        <v>Residential 058</v>
      </c>
      <c r="G644" s="44" t="str">
        <f t="shared" si="227"/>
        <v>residential</v>
      </c>
      <c r="H644" s="44" t="str">
        <f t="shared" si="228"/>
        <v>Basement - partial</v>
      </c>
      <c r="I644" s="38"/>
      <c r="J644" s="38"/>
      <c r="K644" s="38"/>
      <c r="L644" s="44"/>
      <c r="M644" s="38" t="str">
        <f t="shared" si="220"/>
        <v>Y</v>
      </c>
      <c r="N644" s="38" t="str">
        <f t="shared" si="229"/>
        <v>n</v>
      </c>
      <c r="O644" s="38" t="str">
        <f t="shared" si="236"/>
        <v>Y</v>
      </c>
      <c r="P644" s="44"/>
      <c r="Q644" s="44"/>
      <c r="R644" s="44"/>
      <c r="S644" s="44"/>
      <c r="T644" s="44"/>
      <c r="U644" s="44"/>
      <c r="V644" s="44"/>
      <c r="W644" s="44"/>
      <c r="X644" s="44"/>
      <c r="Y644" s="38" t="str">
        <f t="shared" si="221"/>
        <v>Y</v>
      </c>
      <c r="Z644" s="38" t="str">
        <f t="shared" si="230"/>
        <v>n</v>
      </c>
      <c r="AA644" s="38" t="str">
        <f t="shared" si="237"/>
        <v>Y</v>
      </c>
      <c r="AC644" s="59">
        <v>44</v>
      </c>
      <c r="AD644" s="204">
        <v>1.3636363636363636E-2</v>
      </c>
      <c r="AE644" s="38">
        <v>1</v>
      </c>
      <c r="AF644" s="38">
        <v>0</v>
      </c>
      <c r="AG644" s="125"/>
      <c r="AI644" s="123"/>
      <c r="AJ644" s="40">
        <f t="shared" si="222"/>
        <v>44</v>
      </c>
      <c r="AK644" s="40"/>
      <c r="AL644" s="40"/>
      <c r="AM644" s="40">
        <f t="shared" si="233"/>
        <v>0.6</v>
      </c>
      <c r="AN644" s="39">
        <f t="shared" si="231"/>
        <v>3.1</v>
      </c>
      <c r="AO644" s="204"/>
      <c r="AP644" s="204">
        <f t="shared" si="223"/>
        <v>1.3636363636363636E-2</v>
      </c>
      <c r="AQ644" s="45"/>
      <c r="AR644" s="45"/>
      <c r="AS644" s="115"/>
      <c r="AT644" s="115"/>
      <c r="AU644" s="115">
        <f t="shared" si="234"/>
        <v>1</v>
      </c>
      <c r="AV644" s="115">
        <f t="shared" si="235"/>
        <v>0</v>
      </c>
      <c r="AY644" s="115"/>
      <c r="AZ644" s="115"/>
      <c r="BA644" s="43">
        <v>32</v>
      </c>
      <c r="BB644" s="43" t="s">
        <v>2013</v>
      </c>
      <c r="BC644" s="48" t="s">
        <v>1403</v>
      </c>
      <c r="BE644" s="37" t="s">
        <v>2345</v>
      </c>
      <c r="BG644" s="43">
        <v>370</v>
      </c>
      <c r="BH644" s="43" t="s">
        <v>591</v>
      </c>
      <c r="BJ644" s="43" t="s">
        <v>1388</v>
      </c>
      <c r="BK644" s="43" t="s">
        <v>1503</v>
      </c>
      <c r="BP644" s="48" t="s">
        <v>1406</v>
      </c>
      <c r="BQ644" s="43" t="s">
        <v>592</v>
      </c>
      <c r="BR644" s="43" t="s">
        <v>593</v>
      </c>
      <c r="BS644" s="43" t="s">
        <v>558</v>
      </c>
      <c r="BT644" s="43" t="s">
        <v>1990</v>
      </c>
      <c r="BU644" s="43"/>
      <c r="BV644" s="43"/>
      <c r="BW644" s="243">
        <v>37708</v>
      </c>
      <c r="BX644" s="243"/>
      <c r="BY644" s="48" t="s">
        <v>451</v>
      </c>
      <c r="BZ644" s="43">
        <v>0.6</v>
      </c>
      <c r="CA644" s="43" t="s">
        <v>1396</v>
      </c>
      <c r="CD644" s="124" t="s">
        <v>1397</v>
      </c>
      <c r="CE644" s="43">
        <v>7645</v>
      </c>
      <c r="CF644" s="43" t="s">
        <v>1990</v>
      </c>
      <c r="CG644" s="251">
        <v>37708</v>
      </c>
      <c r="CH644" s="126"/>
      <c r="CK644" s="39" t="s">
        <v>451</v>
      </c>
      <c r="CL644" s="43">
        <v>44</v>
      </c>
      <c r="CM644" s="43" t="s">
        <v>1396</v>
      </c>
      <c r="CP644" s="43" t="s">
        <v>1397</v>
      </c>
      <c r="CQ644" s="43">
        <v>984</v>
      </c>
      <c r="DR644" s="38"/>
    </row>
    <row r="645" spans="1:122" s="39" customFormat="1" hidden="1" x14ac:dyDescent="0.2">
      <c r="A645" s="44" t="str">
        <f t="shared" si="226"/>
        <v>Endicott</v>
      </c>
      <c r="B645" s="44" t="str">
        <f t="shared" si="219"/>
        <v>Tetrachloroethylene</v>
      </c>
      <c r="C645" s="38" t="s">
        <v>2587</v>
      </c>
      <c r="D645" s="38" t="str">
        <f t="shared" si="218"/>
        <v>LS</v>
      </c>
      <c r="E645" s="44" t="s">
        <v>372</v>
      </c>
      <c r="F645" s="155" t="str">
        <f t="shared" si="232"/>
        <v>Residential 058</v>
      </c>
      <c r="G645" s="44" t="str">
        <f t="shared" si="227"/>
        <v>residential</v>
      </c>
      <c r="H645" s="44" t="str">
        <f t="shared" si="228"/>
        <v>Basement - partial</v>
      </c>
      <c r="I645" s="38"/>
      <c r="J645" s="38"/>
      <c r="K645" s="38"/>
      <c r="L645" s="44"/>
      <c r="M645" s="38" t="str">
        <f t="shared" si="220"/>
        <v>Y</v>
      </c>
      <c r="N645" s="38" t="str">
        <f t="shared" si="229"/>
        <v>n</v>
      </c>
      <c r="O645" s="38" t="s">
        <v>541</v>
      </c>
      <c r="P645" s="44" t="s">
        <v>310</v>
      </c>
      <c r="Q645" s="44"/>
      <c r="R645" s="44"/>
      <c r="S645" s="44"/>
      <c r="T645" s="44"/>
      <c r="U645" s="44"/>
      <c r="V645" s="44"/>
      <c r="W645" s="44"/>
      <c r="X645" s="44"/>
      <c r="Y645" s="38" t="str">
        <f t="shared" si="221"/>
        <v>Y</v>
      </c>
      <c r="Z645" s="38" t="str">
        <f t="shared" si="230"/>
        <v>n</v>
      </c>
      <c r="AA645" s="38" t="s">
        <v>541</v>
      </c>
      <c r="AC645" s="59">
        <v>1.6</v>
      </c>
      <c r="AD645" s="204">
        <v>0.18124999999999997</v>
      </c>
      <c r="AE645" s="38">
        <v>1</v>
      </c>
      <c r="AF645" s="38">
        <v>0</v>
      </c>
      <c r="AG645" s="125"/>
      <c r="AI645" s="123"/>
      <c r="AJ645" s="40">
        <f t="shared" si="222"/>
        <v>1.6</v>
      </c>
      <c r="AK645" s="40"/>
      <c r="AL645" s="40"/>
      <c r="AM645" s="40">
        <f t="shared" si="233"/>
        <v>0.28999999999999998</v>
      </c>
      <c r="AN645" s="39">
        <f t="shared" si="231"/>
        <v>3.8</v>
      </c>
      <c r="AO645" s="204"/>
      <c r="AP645" s="204">
        <f t="shared" si="223"/>
        <v>0.18124999999999997</v>
      </c>
      <c r="AQ645" s="45"/>
      <c r="AR645" s="45"/>
      <c r="AS645" s="115"/>
      <c r="AT645" s="115"/>
      <c r="AU645" s="115">
        <f t="shared" si="234"/>
        <v>1</v>
      </c>
      <c r="AV645" s="115">
        <f t="shared" si="235"/>
        <v>0</v>
      </c>
      <c r="AY645" s="115"/>
      <c r="AZ645" s="115"/>
      <c r="BA645" s="43">
        <v>32</v>
      </c>
      <c r="BB645" s="43" t="s">
        <v>2013</v>
      </c>
      <c r="BC645" s="48" t="s">
        <v>1403</v>
      </c>
      <c r="BE645" s="37" t="s">
        <v>2345</v>
      </c>
      <c r="BG645" s="43">
        <v>370</v>
      </c>
      <c r="BH645" s="43" t="s">
        <v>591</v>
      </c>
      <c r="BJ645" s="43" t="s">
        <v>1388</v>
      </c>
      <c r="BK645" s="43" t="s">
        <v>1503</v>
      </c>
      <c r="BP645" s="48" t="s">
        <v>1406</v>
      </c>
      <c r="BQ645" s="43" t="s">
        <v>592</v>
      </c>
      <c r="BR645" s="43" t="s">
        <v>593</v>
      </c>
      <c r="BS645" s="43" t="s">
        <v>2057</v>
      </c>
      <c r="BT645" s="43" t="s">
        <v>1990</v>
      </c>
      <c r="BU645" s="43"/>
      <c r="BV645" s="43"/>
      <c r="BW645" s="243">
        <v>37708</v>
      </c>
      <c r="BX645" s="243"/>
      <c r="BY645" s="48" t="s">
        <v>451</v>
      </c>
      <c r="BZ645" s="43">
        <v>0.28999999999999998</v>
      </c>
      <c r="CA645" s="43" t="s">
        <v>1396</v>
      </c>
      <c r="CD645" s="124" t="s">
        <v>1397</v>
      </c>
      <c r="CE645" s="43">
        <v>7652</v>
      </c>
      <c r="CF645" s="43" t="s">
        <v>1990</v>
      </c>
      <c r="CG645" s="251">
        <v>37708</v>
      </c>
      <c r="CH645" s="126"/>
      <c r="CK645" s="39" t="s">
        <v>451</v>
      </c>
      <c r="CL645" s="43">
        <v>1.6</v>
      </c>
      <c r="CM645" s="43" t="s">
        <v>1396</v>
      </c>
      <c r="CP645" s="43" t="s">
        <v>1397</v>
      </c>
      <c r="CQ645" s="43">
        <v>838</v>
      </c>
      <c r="DR645" s="38"/>
    </row>
    <row r="646" spans="1:122" s="372" customFormat="1" x14ac:dyDescent="0.2">
      <c r="A646" s="384" t="str">
        <f t="shared" si="226"/>
        <v>Endicott</v>
      </c>
      <c r="B646" s="384" t="str">
        <f t="shared" si="219"/>
        <v>Trichloroethylene</v>
      </c>
      <c r="C646" s="385" t="s">
        <v>2587</v>
      </c>
      <c r="D646" s="385" t="str">
        <f t="shared" si="218"/>
        <v>LS</v>
      </c>
      <c r="E646" s="384" t="s">
        <v>372</v>
      </c>
      <c r="F646" s="386" t="str">
        <f t="shared" si="232"/>
        <v>Residential 058</v>
      </c>
      <c r="G646" s="384" t="str">
        <f t="shared" si="227"/>
        <v>residential</v>
      </c>
      <c r="H646" s="384" t="str">
        <f t="shared" si="228"/>
        <v>Basement - partial</v>
      </c>
      <c r="I646" s="385"/>
      <c r="J646" s="385"/>
      <c r="K646" s="385"/>
      <c r="L646" s="384"/>
      <c r="M646" s="385" t="str">
        <f t="shared" si="220"/>
        <v>Y</v>
      </c>
      <c r="N646" s="385" t="str">
        <f t="shared" si="229"/>
        <v>Y</v>
      </c>
      <c r="O646" s="385" t="str">
        <f>IF(AJ646="","",IF(M646="N","n","Y"))</f>
        <v>Y</v>
      </c>
      <c r="P646" s="384"/>
      <c r="Q646" s="384"/>
      <c r="R646" s="384"/>
      <c r="S646" s="384"/>
      <c r="T646" s="384"/>
      <c r="U646" s="384"/>
      <c r="V646" s="384"/>
      <c r="W646" s="384"/>
      <c r="X646" s="384"/>
      <c r="Y646" s="385" t="str">
        <f t="shared" si="221"/>
        <v>Y</v>
      </c>
      <c r="Z646" s="385" t="str">
        <f t="shared" si="230"/>
        <v>Y</v>
      </c>
      <c r="AA646" s="385" t="str">
        <f>IF(AM646="","",IF(Y646="N","n","Y"))</f>
        <v>Y</v>
      </c>
      <c r="AC646" s="389">
        <v>630</v>
      </c>
      <c r="AD646" s="390">
        <v>8.2539682539682548E-3</v>
      </c>
      <c r="AE646" s="385">
        <v>1</v>
      </c>
      <c r="AF646" s="385">
        <v>0</v>
      </c>
      <c r="AG646" s="391"/>
      <c r="AI646" s="392"/>
      <c r="AJ646" s="394">
        <f t="shared" si="222"/>
        <v>630</v>
      </c>
      <c r="AK646" s="394"/>
      <c r="AL646" s="394"/>
      <c r="AM646" s="394">
        <f t="shared" si="233"/>
        <v>5.2</v>
      </c>
      <c r="AN646" s="372">
        <f t="shared" si="231"/>
        <v>0.5</v>
      </c>
      <c r="AO646" s="390"/>
      <c r="AP646" s="390">
        <f t="shared" si="223"/>
        <v>8.2539682539682548E-3</v>
      </c>
      <c r="AQ646" s="439"/>
      <c r="AR646" s="439"/>
      <c r="AS646" s="396"/>
      <c r="AT646" s="396"/>
      <c r="AU646" s="396">
        <f t="shared" si="234"/>
        <v>1</v>
      </c>
      <c r="AV646" s="396">
        <f t="shared" si="235"/>
        <v>0</v>
      </c>
      <c r="AY646" s="396"/>
      <c r="AZ646" s="396"/>
      <c r="BA646" s="397">
        <v>32</v>
      </c>
      <c r="BB646" s="397" t="s">
        <v>2013</v>
      </c>
      <c r="BC646" s="398" t="s">
        <v>1403</v>
      </c>
      <c r="BE646" s="303" t="s">
        <v>2345</v>
      </c>
      <c r="BG646" s="397">
        <v>370</v>
      </c>
      <c r="BH646" s="397" t="s">
        <v>591</v>
      </c>
      <c r="BJ646" s="397" t="s">
        <v>1388</v>
      </c>
      <c r="BK646" s="397" t="s">
        <v>1503</v>
      </c>
      <c r="BP646" s="398" t="s">
        <v>1406</v>
      </c>
      <c r="BQ646" s="397" t="s">
        <v>592</v>
      </c>
      <c r="BR646" s="397" t="s">
        <v>593</v>
      </c>
      <c r="BS646" s="397" t="s">
        <v>1393</v>
      </c>
      <c r="BT646" s="397" t="s">
        <v>1990</v>
      </c>
      <c r="BU646" s="397"/>
      <c r="BV646" s="397"/>
      <c r="BW646" s="399">
        <v>37708</v>
      </c>
      <c r="BX646" s="399"/>
      <c r="BY646" s="398" t="s">
        <v>451</v>
      </c>
      <c r="BZ646" s="397">
        <v>5.2</v>
      </c>
      <c r="CA646" s="397" t="s">
        <v>1396</v>
      </c>
      <c r="CD646" s="400" t="s">
        <v>1397</v>
      </c>
      <c r="CE646" s="397">
        <v>7654</v>
      </c>
      <c r="CF646" s="397" t="s">
        <v>1990</v>
      </c>
      <c r="CG646" s="401">
        <v>37708</v>
      </c>
      <c r="CH646" s="402"/>
      <c r="CK646" s="372" t="s">
        <v>451</v>
      </c>
      <c r="CL646" s="397">
        <v>630</v>
      </c>
      <c r="CM646" s="397" t="s">
        <v>1396</v>
      </c>
      <c r="CP646" s="397" t="s">
        <v>1397</v>
      </c>
      <c r="CQ646" s="397">
        <v>894</v>
      </c>
      <c r="DR646" s="385"/>
    </row>
    <row r="647" spans="1:122" s="39" customFormat="1" x14ac:dyDescent="0.2">
      <c r="A647" s="44" t="str">
        <f t="shared" si="226"/>
        <v>Endicott</v>
      </c>
      <c r="B647" s="44" t="str">
        <f t="shared" si="219"/>
        <v>1,1,1-Trichloroethane</v>
      </c>
      <c r="C647" s="38" t="s">
        <v>2587</v>
      </c>
      <c r="D647" s="38" t="str">
        <f t="shared" si="218"/>
        <v>LS</v>
      </c>
      <c r="E647" s="44" t="s">
        <v>372</v>
      </c>
      <c r="F647" s="155" t="str">
        <f t="shared" si="232"/>
        <v>Residential 059</v>
      </c>
      <c r="G647" s="44" t="str">
        <f t="shared" si="227"/>
        <v>residential</v>
      </c>
      <c r="H647" s="44" t="str">
        <f t="shared" si="228"/>
        <v>Basement</v>
      </c>
      <c r="I647" s="38"/>
      <c r="J647" s="38"/>
      <c r="K647" s="38"/>
      <c r="L647" s="44"/>
      <c r="M647" s="38" t="str">
        <f t="shared" si="220"/>
        <v>Y</v>
      </c>
      <c r="N647" s="38" t="str">
        <f t="shared" si="229"/>
        <v>Y</v>
      </c>
      <c r="O647" s="38" t="str">
        <f>IF(AJ647="","",IF(M647="N","n","Y"))</f>
        <v>Y</v>
      </c>
      <c r="P647" s="44"/>
      <c r="Q647" s="44"/>
      <c r="R647" s="44"/>
      <c r="S647" s="44"/>
      <c r="T647" s="44"/>
      <c r="U647" s="44"/>
      <c r="V647" s="44"/>
      <c r="W647" s="44"/>
      <c r="X647" s="44"/>
      <c r="Y647" s="38" t="str">
        <f t="shared" si="221"/>
        <v>Y</v>
      </c>
      <c r="Z647" s="38" t="str">
        <f t="shared" si="230"/>
        <v>n</v>
      </c>
      <c r="AA647" s="38" t="str">
        <f>IF(AM647="","",IF(Y647="N","n","Y"))</f>
        <v>Y</v>
      </c>
      <c r="AC647" s="59">
        <v>460</v>
      </c>
      <c r="AD647" s="204">
        <v>6.7391304347826086E-3</v>
      </c>
      <c r="AE647" s="38">
        <v>1</v>
      </c>
      <c r="AF647" s="38">
        <v>0</v>
      </c>
      <c r="AG647" s="125"/>
      <c r="AI647" s="123"/>
      <c r="AJ647" s="40">
        <f t="shared" si="222"/>
        <v>460</v>
      </c>
      <c r="AK647" s="40"/>
      <c r="AL647" s="40"/>
      <c r="AM647" s="40">
        <f t="shared" si="233"/>
        <v>3.1</v>
      </c>
      <c r="AN647" s="39">
        <f t="shared" si="231"/>
        <v>3.1</v>
      </c>
      <c r="AO647" s="204"/>
      <c r="AP647" s="204">
        <f t="shared" si="223"/>
        <v>6.7391304347826086E-3</v>
      </c>
      <c r="AQ647" s="45"/>
      <c r="AR647" s="45"/>
      <c r="AS647" s="115"/>
      <c r="AT647" s="115"/>
      <c r="AU647" s="115">
        <f t="shared" si="234"/>
        <v>1</v>
      </c>
      <c r="AV647" s="115">
        <f t="shared" si="235"/>
        <v>0</v>
      </c>
      <c r="AY647" s="115"/>
      <c r="AZ647" s="115"/>
      <c r="BA647" s="43">
        <v>32</v>
      </c>
      <c r="BB647" s="43" t="s">
        <v>2013</v>
      </c>
      <c r="BC647" s="48" t="s">
        <v>1403</v>
      </c>
      <c r="BE647" s="37" t="s">
        <v>2345</v>
      </c>
      <c r="BG647" s="43">
        <v>371</v>
      </c>
      <c r="BH647" s="43" t="s">
        <v>594</v>
      </c>
      <c r="BJ647" s="43" t="s">
        <v>1388</v>
      </c>
      <c r="BK647" s="43" t="s">
        <v>573</v>
      </c>
      <c r="BP647" s="48" t="s">
        <v>1406</v>
      </c>
      <c r="BQ647" s="43" t="s">
        <v>1173</v>
      </c>
      <c r="BR647" s="43" t="s">
        <v>830</v>
      </c>
      <c r="BS647" s="43" t="s">
        <v>558</v>
      </c>
      <c r="BT647" s="43" t="s">
        <v>1990</v>
      </c>
      <c r="BU647" s="43"/>
      <c r="BV647" s="43"/>
      <c r="BW647" s="243">
        <v>37705</v>
      </c>
      <c r="BX647" s="243"/>
      <c r="BY647" s="48" t="s">
        <v>451</v>
      </c>
      <c r="BZ647" s="43">
        <v>3.1</v>
      </c>
      <c r="CA647" s="43" t="s">
        <v>1396</v>
      </c>
      <c r="CD647" s="124" t="s">
        <v>1397</v>
      </c>
      <c r="CE647" s="43">
        <v>7689</v>
      </c>
      <c r="CF647" s="43" t="s">
        <v>1990</v>
      </c>
      <c r="CG647" s="251">
        <v>37705</v>
      </c>
      <c r="CH647" s="126"/>
      <c r="CK647" s="39" t="s">
        <v>451</v>
      </c>
      <c r="CL647" s="43">
        <v>460</v>
      </c>
      <c r="CM647" s="43" t="s">
        <v>1396</v>
      </c>
      <c r="CP647" s="43" t="s">
        <v>1397</v>
      </c>
      <c r="CQ647" s="43">
        <v>985</v>
      </c>
      <c r="DR647" s="38"/>
    </row>
    <row r="648" spans="1:122" s="372" customFormat="1" x14ac:dyDescent="0.2">
      <c r="A648" s="384" t="str">
        <f t="shared" si="226"/>
        <v>Endicott</v>
      </c>
      <c r="B648" s="384" t="str">
        <f t="shared" si="219"/>
        <v>cis-1,2-Dichloroethylene</v>
      </c>
      <c r="C648" s="385" t="s">
        <v>2587</v>
      </c>
      <c r="D648" s="385" t="str">
        <f t="shared" si="218"/>
        <v>LS</v>
      </c>
      <c r="E648" s="384" t="s">
        <v>372</v>
      </c>
      <c r="F648" s="386" t="str">
        <f t="shared" si="232"/>
        <v>Residential 059</v>
      </c>
      <c r="G648" s="384" t="str">
        <f t="shared" si="227"/>
        <v>residential</v>
      </c>
      <c r="H648" s="384" t="str">
        <f t="shared" si="228"/>
        <v>Basement</v>
      </c>
      <c r="I648" s="385"/>
      <c r="J648" s="385"/>
      <c r="K648" s="385"/>
      <c r="L648" s="384"/>
      <c r="M648" s="385" t="str">
        <f t="shared" si="220"/>
        <v>Y</v>
      </c>
      <c r="N648" s="385" t="str">
        <f t="shared" si="229"/>
        <v>Y</v>
      </c>
      <c r="O648" s="385" t="str">
        <f>IF(AJ648="","",IF(M648="N","n","Y"))</f>
        <v>Y</v>
      </c>
      <c r="P648" s="384"/>
      <c r="Q648" s="384"/>
      <c r="R648" s="384"/>
      <c r="S648" s="384"/>
      <c r="T648" s="384"/>
      <c r="U648" s="384"/>
      <c r="V648" s="384"/>
      <c r="W648" s="384"/>
      <c r="X648" s="384"/>
      <c r="Y648" s="385" t="str">
        <f t="shared" si="221"/>
        <v>Y</v>
      </c>
      <c r="Z648" s="385" t="str">
        <f t="shared" si="230"/>
        <v>Y</v>
      </c>
      <c r="AA648" s="385" t="str">
        <f>IF(AM648="","",IF(Y648="N","n","Y"))</f>
        <v>Y</v>
      </c>
      <c r="AC648" s="389">
        <v>74</v>
      </c>
      <c r="AD648" s="390">
        <v>4.8648648648648646E-3</v>
      </c>
      <c r="AE648" s="385">
        <v>1</v>
      </c>
      <c r="AF648" s="385">
        <v>0</v>
      </c>
      <c r="AG648" s="391"/>
      <c r="AI648" s="392"/>
      <c r="AJ648" s="394">
        <f t="shared" si="222"/>
        <v>74</v>
      </c>
      <c r="AK648" s="394"/>
      <c r="AL648" s="394"/>
      <c r="AM648" s="394">
        <f t="shared" si="233"/>
        <v>0.36</v>
      </c>
      <c r="AN648" s="372" t="str">
        <f t="shared" si="231"/>
        <v/>
      </c>
      <c r="AO648" s="390"/>
      <c r="AP648" s="390">
        <f t="shared" si="223"/>
        <v>4.8648648648648646E-3</v>
      </c>
      <c r="AQ648" s="439"/>
      <c r="AR648" s="439"/>
      <c r="AS648" s="396"/>
      <c r="AT648" s="396"/>
      <c r="AU648" s="396">
        <f t="shared" si="234"/>
        <v>1</v>
      </c>
      <c r="AV648" s="396">
        <f t="shared" si="235"/>
        <v>0</v>
      </c>
      <c r="AY648" s="396"/>
      <c r="AZ648" s="396"/>
      <c r="BA648" s="397">
        <v>32</v>
      </c>
      <c r="BB648" s="397" t="s">
        <v>2013</v>
      </c>
      <c r="BC648" s="398" t="s">
        <v>1403</v>
      </c>
      <c r="BE648" s="303" t="s">
        <v>2345</v>
      </c>
      <c r="BG648" s="397">
        <v>371</v>
      </c>
      <c r="BH648" s="397" t="s">
        <v>594</v>
      </c>
      <c r="BJ648" s="397" t="s">
        <v>1388</v>
      </c>
      <c r="BK648" s="397" t="s">
        <v>573</v>
      </c>
      <c r="BP648" s="398" t="s">
        <v>1406</v>
      </c>
      <c r="BQ648" s="397" t="s">
        <v>1173</v>
      </c>
      <c r="BR648" s="397" t="s">
        <v>830</v>
      </c>
      <c r="BS648" s="397" t="s">
        <v>1400</v>
      </c>
      <c r="BT648" s="397" t="s">
        <v>1990</v>
      </c>
      <c r="BU648" s="397"/>
      <c r="BV648" s="397"/>
      <c r="BW648" s="399">
        <v>37705</v>
      </c>
      <c r="BX648" s="399"/>
      <c r="BY648" s="398" t="s">
        <v>451</v>
      </c>
      <c r="BZ648" s="397">
        <v>0.36</v>
      </c>
      <c r="CA648" s="397" t="s">
        <v>1396</v>
      </c>
      <c r="CD648" s="400" t="s">
        <v>1397</v>
      </c>
      <c r="CE648" s="397">
        <v>7692</v>
      </c>
      <c r="CF648" s="397" t="s">
        <v>1990</v>
      </c>
      <c r="CG648" s="401">
        <v>37705</v>
      </c>
      <c r="CH648" s="402"/>
      <c r="CK648" s="372" t="s">
        <v>451</v>
      </c>
      <c r="CL648" s="397">
        <v>74</v>
      </c>
      <c r="CM648" s="397" t="s">
        <v>1396</v>
      </c>
      <c r="CP648" s="397" t="s">
        <v>1397</v>
      </c>
      <c r="CQ648" s="397">
        <v>960</v>
      </c>
      <c r="DR648" s="385"/>
    </row>
    <row r="649" spans="1:122" s="372" customFormat="1" x14ac:dyDescent="0.2">
      <c r="A649" s="384" t="str">
        <f t="shared" si="226"/>
        <v>Endicott</v>
      </c>
      <c r="B649" s="384" t="str">
        <f t="shared" si="219"/>
        <v>Trichloroethylene</v>
      </c>
      <c r="C649" s="385" t="s">
        <v>2587</v>
      </c>
      <c r="D649" s="385" t="str">
        <f t="shared" si="218"/>
        <v>LS</v>
      </c>
      <c r="E649" s="384" t="s">
        <v>372</v>
      </c>
      <c r="F649" s="386" t="str">
        <f t="shared" si="232"/>
        <v>Residential 059</v>
      </c>
      <c r="G649" s="384" t="str">
        <f t="shared" si="227"/>
        <v>residential</v>
      </c>
      <c r="H649" s="384" t="str">
        <f t="shared" si="228"/>
        <v>Basement</v>
      </c>
      <c r="I649" s="385"/>
      <c r="J649" s="385"/>
      <c r="K649" s="385"/>
      <c r="L649" s="384"/>
      <c r="M649" s="385" t="str">
        <f t="shared" si="220"/>
        <v>Y</v>
      </c>
      <c r="N649" s="385" t="str">
        <f t="shared" si="229"/>
        <v>Y</v>
      </c>
      <c r="O649" s="385" t="str">
        <f>IF(AJ649="","",IF(M649="N","n","Y"))</f>
        <v>Y</v>
      </c>
      <c r="P649" s="384"/>
      <c r="Q649" s="384"/>
      <c r="R649" s="384"/>
      <c r="S649" s="384"/>
      <c r="T649" s="384"/>
      <c r="U649" s="384"/>
      <c r="V649" s="384"/>
      <c r="W649" s="384"/>
      <c r="X649" s="384"/>
      <c r="Y649" s="385" t="str">
        <f t="shared" si="221"/>
        <v>Y</v>
      </c>
      <c r="Z649" s="385" t="str">
        <f t="shared" si="230"/>
        <v>Y</v>
      </c>
      <c r="AA649" s="385" t="str">
        <f>IF(AM649="","",IF(Y649="N","n","Y"))</f>
        <v>Y</v>
      </c>
      <c r="AC649" s="389">
        <v>9700</v>
      </c>
      <c r="AD649" s="390">
        <v>3.9175257731958761E-3</v>
      </c>
      <c r="AE649" s="385">
        <v>1</v>
      </c>
      <c r="AF649" s="385">
        <v>0</v>
      </c>
      <c r="AG649" s="391"/>
      <c r="AI649" s="392"/>
      <c r="AJ649" s="394">
        <f t="shared" si="222"/>
        <v>9700</v>
      </c>
      <c r="AK649" s="394"/>
      <c r="AL649" s="394"/>
      <c r="AM649" s="394">
        <f t="shared" si="233"/>
        <v>38</v>
      </c>
      <c r="AN649" s="372">
        <f t="shared" si="231"/>
        <v>0.5</v>
      </c>
      <c r="AO649" s="390"/>
      <c r="AP649" s="390">
        <f t="shared" si="223"/>
        <v>3.9175257731958761E-3</v>
      </c>
      <c r="AQ649" s="439"/>
      <c r="AR649" s="439"/>
      <c r="AS649" s="396"/>
      <c r="AT649" s="396"/>
      <c r="AU649" s="396">
        <f t="shared" si="234"/>
        <v>1</v>
      </c>
      <c r="AV649" s="396">
        <f t="shared" si="235"/>
        <v>0</v>
      </c>
      <c r="AY649" s="396"/>
      <c r="AZ649" s="396"/>
      <c r="BA649" s="397">
        <v>32</v>
      </c>
      <c r="BB649" s="397" t="s">
        <v>2013</v>
      </c>
      <c r="BC649" s="398" t="s">
        <v>1403</v>
      </c>
      <c r="BE649" s="303" t="s">
        <v>2345</v>
      </c>
      <c r="BG649" s="397">
        <v>371</v>
      </c>
      <c r="BH649" s="397" t="s">
        <v>594</v>
      </c>
      <c r="BJ649" s="397" t="s">
        <v>1388</v>
      </c>
      <c r="BK649" s="397" t="s">
        <v>573</v>
      </c>
      <c r="BP649" s="398" t="s">
        <v>1406</v>
      </c>
      <c r="BQ649" s="397" t="s">
        <v>1173</v>
      </c>
      <c r="BR649" s="397" t="s">
        <v>830</v>
      </c>
      <c r="BS649" s="397" t="s">
        <v>1393</v>
      </c>
      <c r="BT649" s="397" t="s">
        <v>1990</v>
      </c>
      <c r="BU649" s="397"/>
      <c r="BV649" s="397"/>
      <c r="BW649" s="399">
        <v>37705</v>
      </c>
      <c r="BX649" s="399"/>
      <c r="BY649" s="398" t="s">
        <v>451</v>
      </c>
      <c r="BZ649" s="397">
        <v>38</v>
      </c>
      <c r="CA649" s="397" t="s">
        <v>1396</v>
      </c>
      <c r="CD649" s="400" t="s">
        <v>1397</v>
      </c>
      <c r="CE649" s="397">
        <v>7698</v>
      </c>
      <c r="CF649" s="397" t="s">
        <v>1990</v>
      </c>
      <c r="CG649" s="401">
        <v>37705</v>
      </c>
      <c r="CH649" s="402"/>
      <c r="CK649" s="372" t="s">
        <v>451</v>
      </c>
      <c r="CL649" s="397">
        <v>9700</v>
      </c>
      <c r="CM649" s="397" t="s">
        <v>1396</v>
      </c>
      <c r="CP649" s="397" t="s">
        <v>1397</v>
      </c>
      <c r="CQ649" s="397">
        <v>895</v>
      </c>
      <c r="DR649" s="385"/>
    </row>
    <row r="650" spans="1:122" s="39" customFormat="1" hidden="1" x14ac:dyDescent="0.2">
      <c r="A650" s="44" t="str">
        <f t="shared" si="226"/>
        <v>Endicott</v>
      </c>
      <c r="B650" s="44" t="str">
        <f t="shared" si="219"/>
        <v>1,1,1-Trichloroethane</v>
      </c>
      <c r="C650" s="38" t="s">
        <v>2587</v>
      </c>
      <c r="D650" s="38" t="str">
        <f t="shared" si="218"/>
        <v>LS</v>
      </c>
      <c r="E650" s="44" t="s">
        <v>372</v>
      </c>
      <c r="F650" s="155" t="str">
        <f t="shared" si="232"/>
        <v>Residential 060</v>
      </c>
      <c r="G650" s="44" t="str">
        <f t="shared" si="227"/>
        <v>residential</v>
      </c>
      <c r="H650" s="44" t="str">
        <f t="shared" si="228"/>
        <v>Basement</v>
      </c>
      <c r="I650" s="38"/>
      <c r="J650" s="38"/>
      <c r="K650" s="38"/>
      <c r="L650" s="44"/>
      <c r="M650" s="38" t="str">
        <f t="shared" si="220"/>
        <v>Y</v>
      </c>
      <c r="N650" s="38" t="str">
        <f t="shared" si="229"/>
        <v>n</v>
      </c>
      <c r="O650" s="38" t="s">
        <v>541</v>
      </c>
      <c r="P650" s="44" t="s">
        <v>310</v>
      </c>
      <c r="Q650" s="44"/>
      <c r="R650" s="44"/>
      <c r="S650" s="44"/>
      <c r="T650" s="44"/>
      <c r="U650" s="44"/>
      <c r="V650" s="44"/>
      <c r="W650" s="44"/>
      <c r="X650" s="44"/>
      <c r="Y650" s="38" t="str">
        <f t="shared" si="221"/>
        <v>Y</v>
      </c>
      <c r="Z650" s="38" t="str">
        <f t="shared" si="230"/>
        <v>n</v>
      </c>
      <c r="AA650" s="38" t="s">
        <v>541</v>
      </c>
      <c r="AC650" s="59">
        <v>3.6</v>
      </c>
      <c r="AD650" s="204">
        <v>6.6666666666666666E-2</v>
      </c>
      <c r="AE650" s="38">
        <v>1</v>
      </c>
      <c r="AF650" s="38">
        <v>0</v>
      </c>
      <c r="AG650" s="125"/>
      <c r="AI650" s="123"/>
      <c r="AJ650" s="40">
        <f t="shared" si="222"/>
        <v>3.6</v>
      </c>
      <c r="AK650" s="40"/>
      <c r="AL650" s="40"/>
      <c r="AM650" s="40">
        <f t="shared" si="233"/>
        <v>0.24</v>
      </c>
      <c r="AN650" s="39">
        <f t="shared" si="231"/>
        <v>3.1</v>
      </c>
      <c r="AO650" s="204"/>
      <c r="AP650" s="204">
        <f t="shared" si="223"/>
        <v>6.6666666666666666E-2</v>
      </c>
      <c r="AQ650" s="45"/>
      <c r="AR650" s="45"/>
      <c r="AS650" s="115"/>
      <c r="AT650" s="115"/>
      <c r="AU650" s="115">
        <f t="shared" si="234"/>
        <v>1</v>
      </c>
      <c r="AV650" s="115">
        <f t="shared" si="235"/>
        <v>0</v>
      </c>
      <c r="AY650" s="115"/>
      <c r="AZ650" s="115"/>
      <c r="BA650" s="43">
        <v>32</v>
      </c>
      <c r="BB650" s="43" t="s">
        <v>2013</v>
      </c>
      <c r="BC650" s="48" t="s">
        <v>1403</v>
      </c>
      <c r="BE650" s="37" t="s">
        <v>2345</v>
      </c>
      <c r="BG650" s="43">
        <v>372</v>
      </c>
      <c r="BH650" s="43" t="s">
        <v>1174</v>
      </c>
      <c r="BJ650" s="43" t="s">
        <v>1388</v>
      </c>
      <c r="BK650" s="43" t="s">
        <v>573</v>
      </c>
      <c r="BP650" s="48" t="s">
        <v>1406</v>
      </c>
      <c r="BQ650" s="43" t="s">
        <v>1203</v>
      </c>
      <c r="BR650" s="43" t="s">
        <v>830</v>
      </c>
      <c r="BS650" s="43" t="s">
        <v>558</v>
      </c>
      <c r="BT650" s="43" t="s">
        <v>1990</v>
      </c>
      <c r="BU650" s="43"/>
      <c r="BV650" s="43"/>
      <c r="BW650" s="243">
        <v>37699</v>
      </c>
      <c r="BX650" s="243"/>
      <c r="BY650" s="48" t="s">
        <v>451</v>
      </c>
      <c r="BZ650" s="43">
        <v>0.24</v>
      </c>
      <c r="CA650" s="43" t="s">
        <v>1396</v>
      </c>
      <c r="CD650" s="124" t="s">
        <v>1397</v>
      </c>
      <c r="CE650" s="43">
        <v>7744</v>
      </c>
      <c r="CF650" s="43" t="s">
        <v>1990</v>
      </c>
      <c r="CG650" s="251">
        <v>37699</v>
      </c>
      <c r="CH650" s="126"/>
      <c r="CK650" s="39" t="s">
        <v>451</v>
      </c>
      <c r="CL650" s="43">
        <v>3.6</v>
      </c>
      <c r="CM650" s="43" t="s">
        <v>1396</v>
      </c>
      <c r="CP650" s="43" t="s">
        <v>1397</v>
      </c>
      <c r="CQ650" s="43">
        <v>986</v>
      </c>
      <c r="DR650" s="38"/>
    </row>
    <row r="651" spans="1:122" s="39" customFormat="1" hidden="1" x14ac:dyDescent="0.2">
      <c r="A651" s="44" t="str">
        <f t="shared" si="226"/>
        <v>Endicott</v>
      </c>
      <c r="B651" s="44" t="str">
        <f t="shared" si="219"/>
        <v>1,1,2-Trichloro-1,2,2-trifluoroethane</v>
      </c>
      <c r="C651" s="38" t="s">
        <v>2587</v>
      </c>
      <c r="D651" s="38" t="str">
        <f t="shared" si="218"/>
        <v>LS</v>
      </c>
      <c r="E651" s="44" t="s">
        <v>372</v>
      </c>
      <c r="F651" s="155" t="str">
        <f t="shared" si="232"/>
        <v>Residential 060</v>
      </c>
      <c r="G651" s="44" t="str">
        <f t="shared" si="227"/>
        <v>residential</v>
      </c>
      <c r="H651" s="44" t="str">
        <f t="shared" si="228"/>
        <v>Basement</v>
      </c>
      <c r="I651" s="38"/>
      <c r="J651" s="38"/>
      <c r="K651" s="38"/>
      <c r="L651" s="44"/>
      <c r="M651" s="38" t="str">
        <f t="shared" si="220"/>
        <v>Y</v>
      </c>
      <c r="N651" s="38" t="str">
        <f t="shared" si="229"/>
        <v>n</v>
      </c>
      <c r="O651" s="38" t="s">
        <v>541</v>
      </c>
      <c r="P651" s="44" t="s">
        <v>310</v>
      </c>
      <c r="Q651" s="44"/>
      <c r="R651" s="44"/>
      <c r="S651" s="44"/>
      <c r="T651" s="44"/>
      <c r="U651" s="44"/>
      <c r="V651" s="44"/>
      <c r="W651" s="44"/>
      <c r="X651" s="44"/>
      <c r="Y651" s="38" t="str">
        <f t="shared" si="221"/>
        <v>Y</v>
      </c>
      <c r="Z651" s="38" t="str">
        <f t="shared" si="230"/>
        <v>n</v>
      </c>
      <c r="AA651" s="38" t="s">
        <v>541</v>
      </c>
      <c r="AC651" s="59">
        <v>0.97</v>
      </c>
      <c r="AD651" s="204">
        <v>0.59793814432989689</v>
      </c>
      <c r="AE651" s="38">
        <v>1</v>
      </c>
      <c r="AF651" s="38">
        <v>0</v>
      </c>
      <c r="AG651" s="125"/>
      <c r="AI651" s="123"/>
      <c r="AJ651" s="40">
        <f t="shared" si="222"/>
        <v>0.97</v>
      </c>
      <c r="AK651" s="40"/>
      <c r="AL651" s="40"/>
      <c r="AM651" s="40">
        <f t="shared" si="233"/>
        <v>0.57999999999999996</v>
      </c>
      <c r="AN651" s="39">
        <f t="shared" si="231"/>
        <v>1.8</v>
      </c>
      <c r="AO651" s="204"/>
      <c r="AP651" s="204">
        <f t="shared" si="223"/>
        <v>0.59793814432989689</v>
      </c>
      <c r="AQ651" s="45"/>
      <c r="AR651" s="45"/>
      <c r="AS651" s="115"/>
      <c r="AT651" s="115"/>
      <c r="AU651" s="115">
        <f t="shared" si="234"/>
        <v>1</v>
      </c>
      <c r="AV651" s="115">
        <f t="shared" si="235"/>
        <v>0</v>
      </c>
      <c r="AY651" s="115"/>
      <c r="AZ651" s="115"/>
      <c r="BA651" s="43">
        <v>32</v>
      </c>
      <c r="BB651" s="43" t="s">
        <v>2013</v>
      </c>
      <c r="BC651" s="48" t="s">
        <v>1403</v>
      </c>
      <c r="BE651" s="37" t="s">
        <v>2345</v>
      </c>
      <c r="BG651" s="43">
        <v>372</v>
      </c>
      <c r="BH651" s="43" t="s">
        <v>1174</v>
      </c>
      <c r="BJ651" s="43" t="s">
        <v>1388</v>
      </c>
      <c r="BK651" s="43" t="s">
        <v>573</v>
      </c>
      <c r="BP651" s="48" t="s">
        <v>1406</v>
      </c>
      <c r="BQ651" s="43" t="s">
        <v>1203</v>
      </c>
      <c r="BR651" s="43" t="s">
        <v>830</v>
      </c>
      <c r="BS651" s="43" t="s">
        <v>1132</v>
      </c>
      <c r="BT651" s="43" t="s">
        <v>1990</v>
      </c>
      <c r="BU651" s="43"/>
      <c r="BV651" s="43"/>
      <c r="BW651" s="243">
        <v>37699</v>
      </c>
      <c r="BX651" s="243"/>
      <c r="BY651" s="48" t="s">
        <v>451</v>
      </c>
      <c r="BZ651" s="43">
        <v>0.57999999999999996</v>
      </c>
      <c r="CA651" s="43" t="s">
        <v>1396</v>
      </c>
      <c r="CD651" s="124" t="s">
        <v>1397</v>
      </c>
      <c r="CE651" s="43">
        <v>7749</v>
      </c>
      <c r="CF651" s="43" t="s">
        <v>1990</v>
      </c>
      <c r="CG651" s="251">
        <v>37699</v>
      </c>
      <c r="CH651" s="126"/>
      <c r="CK651" s="39" t="s">
        <v>451</v>
      </c>
      <c r="CL651" s="43">
        <v>0.97</v>
      </c>
      <c r="CM651" s="43" t="s">
        <v>1396</v>
      </c>
      <c r="CP651" s="43" t="s">
        <v>1397</v>
      </c>
      <c r="CQ651" s="43">
        <v>1074</v>
      </c>
      <c r="DR651" s="38"/>
    </row>
    <row r="652" spans="1:122" s="39" customFormat="1" x14ac:dyDescent="0.2">
      <c r="A652" s="44" t="str">
        <f t="shared" si="226"/>
        <v>Endicott</v>
      </c>
      <c r="B652" s="44" t="str">
        <f t="shared" si="219"/>
        <v>Tetrachloroethylene</v>
      </c>
      <c r="C652" s="38" t="s">
        <v>2587</v>
      </c>
      <c r="D652" s="38" t="str">
        <f t="shared" si="218"/>
        <v>LS</v>
      </c>
      <c r="E652" s="44" t="s">
        <v>372</v>
      </c>
      <c r="F652" s="155" t="str">
        <f t="shared" si="232"/>
        <v>Residential 060</v>
      </c>
      <c r="G652" s="44" t="str">
        <f t="shared" si="227"/>
        <v>residential</v>
      </c>
      <c r="H652" s="44" t="str">
        <f t="shared" si="228"/>
        <v>Basement</v>
      </c>
      <c r="I652" s="38"/>
      <c r="J652" s="38"/>
      <c r="K652" s="38"/>
      <c r="L652" s="44"/>
      <c r="M652" s="38" t="str">
        <f t="shared" si="220"/>
        <v>Y</v>
      </c>
      <c r="N652" s="38" t="str">
        <f t="shared" si="229"/>
        <v>Y</v>
      </c>
      <c r="O652" s="38" t="str">
        <f>IF(AJ652="","",IF(M652="N","n","Y"))</f>
        <v>Y</v>
      </c>
      <c r="P652" s="44"/>
      <c r="Q652" s="44"/>
      <c r="R652" s="44"/>
      <c r="S652" s="44"/>
      <c r="T652" s="44"/>
      <c r="U652" s="44"/>
      <c r="V652" s="44"/>
      <c r="W652" s="44"/>
      <c r="X652" s="44"/>
      <c r="Y652" s="38" t="str">
        <f t="shared" si="221"/>
        <v>Y</v>
      </c>
      <c r="Z652" s="38" t="str">
        <f t="shared" si="230"/>
        <v>n</v>
      </c>
      <c r="AA652" s="38" t="str">
        <f>IF(AM652="","",IF(Y652="N","n","Y"))</f>
        <v>Y</v>
      </c>
      <c r="AC652" s="59">
        <v>750</v>
      </c>
      <c r="AD652" s="204">
        <v>1.0266666666666666E-3</v>
      </c>
      <c r="AE652" s="38">
        <v>1</v>
      </c>
      <c r="AF652" s="38">
        <v>0</v>
      </c>
      <c r="AG652" s="125"/>
      <c r="AI652" s="123"/>
      <c r="AJ652" s="40">
        <f t="shared" si="222"/>
        <v>750</v>
      </c>
      <c r="AK652" s="40"/>
      <c r="AL652" s="40"/>
      <c r="AM652" s="40">
        <f t="shared" si="233"/>
        <v>0.77</v>
      </c>
      <c r="AN652" s="39">
        <f t="shared" si="231"/>
        <v>3.8</v>
      </c>
      <c r="AO652" s="204"/>
      <c r="AP652" s="204">
        <f t="shared" si="223"/>
        <v>1.0266666666666666E-3</v>
      </c>
      <c r="AQ652" s="45"/>
      <c r="AR652" s="45"/>
      <c r="AS652" s="115"/>
      <c r="AT652" s="115"/>
      <c r="AU652" s="115">
        <f t="shared" si="234"/>
        <v>1</v>
      </c>
      <c r="AV652" s="115">
        <f t="shared" si="235"/>
        <v>0</v>
      </c>
      <c r="AY652" s="115"/>
      <c r="AZ652" s="115"/>
      <c r="BA652" s="43">
        <v>32</v>
      </c>
      <c r="BB652" s="43" t="s">
        <v>2013</v>
      </c>
      <c r="BC652" s="48" t="s">
        <v>1403</v>
      </c>
      <c r="BE652" s="37" t="s">
        <v>2345</v>
      </c>
      <c r="BG652" s="43">
        <v>372</v>
      </c>
      <c r="BH652" s="43" t="s">
        <v>1174</v>
      </c>
      <c r="BJ652" s="43" t="s">
        <v>1388</v>
      </c>
      <c r="BK652" s="43" t="s">
        <v>573</v>
      </c>
      <c r="BP652" s="48" t="s">
        <v>1406</v>
      </c>
      <c r="BQ652" s="43" t="s">
        <v>1203</v>
      </c>
      <c r="BR652" s="43" t="s">
        <v>830</v>
      </c>
      <c r="BS652" s="43" t="s">
        <v>2057</v>
      </c>
      <c r="BT652" s="43" t="s">
        <v>1990</v>
      </c>
      <c r="BU652" s="43"/>
      <c r="BV652" s="43"/>
      <c r="BW652" s="243">
        <v>37699</v>
      </c>
      <c r="BX652" s="243"/>
      <c r="BY652" s="48" t="s">
        <v>451</v>
      </c>
      <c r="BZ652" s="43">
        <v>0.77</v>
      </c>
      <c r="CA652" s="43" t="s">
        <v>1396</v>
      </c>
      <c r="CD652" s="124" t="s">
        <v>1397</v>
      </c>
      <c r="CE652" s="43">
        <v>7751</v>
      </c>
      <c r="CF652" s="43" t="s">
        <v>1990</v>
      </c>
      <c r="CG652" s="251">
        <v>37699</v>
      </c>
      <c r="CH652" s="126"/>
      <c r="CK652" s="39" t="s">
        <v>451</v>
      </c>
      <c r="CL652" s="43">
        <v>750</v>
      </c>
      <c r="CM652" s="43" t="s">
        <v>1396</v>
      </c>
      <c r="CP652" s="43" t="s">
        <v>1397</v>
      </c>
      <c r="CQ652" s="43">
        <v>839</v>
      </c>
      <c r="DR652" s="38"/>
    </row>
    <row r="653" spans="1:122" s="39" customFormat="1" hidden="1" x14ac:dyDescent="0.2">
      <c r="A653" s="44" t="str">
        <f t="shared" si="226"/>
        <v>Endicott</v>
      </c>
      <c r="B653" s="44" t="str">
        <f t="shared" si="219"/>
        <v>Trichloroethylene</v>
      </c>
      <c r="C653" s="38" t="s">
        <v>2587</v>
      </c>
      <c r="D653" s="38" t="str">
        <f t="shared" si="218"/>
        <v>LS</v>
      </c>
      <c r="E653" s="44" t="s">
        <v>372</v>
      </c>
      <c r="F653" s="155" t="str">
        <f t="shared" si="232"/>
        <v>Residential 060</v>
      </c>
      <c r="G653" s="44" t="str">
        <f t="shared" si="227"/>
        <v>residential</v>
      </c>
      <c r="H653" s="44" t="str">
        <f t="shared" si="228"/>
        <v>Basement</v>
      </c>
      <c r="I653" s="38"/>
      <c r="J653" s="38"/>
      <c r="K653" s="38"/>
      <c r="L653" s="44"/>
      <c r="M653" s="38" t="str">
        <f t="shared" si="220"/>
        <v>Y</v>
      </c>
      <c r="N653" s="38" t="str">
        <f t="shared" si="229"/>
        <v>n</v>
      </c>
      <c r="O653" s="38" t="s">
        <v>541</v>
      </c>
      <c r="P653" s="44" t="s">
        <v>310</v>
      </c>
      <c r="Q653" s="44"/>
      <c r="R653" s="44"/>
      <c r="S653" s="44"/>
      <c r="T653" s="44"/>
      <c r="U653" s="44"/>
      <c r="V653" s="44"/>
      <c r="W653" s="44"/>
      <c r="X653" s="44"/>
      <c r="Y653" s="38" t="str">
        <f t="shared" si="221"/>
        <v>Y</v>
      </c>
      <c r="Z653" s="38" t="str">
        <f t="shared" si="230"/>
        <v>n</v>
      </c>
      <c r="AA653" s="38" t="s">
        <v>541</v>
      </c>
      <c r="AC653" s="59">
        <v>2.6</v>
      </c>
      <c r="AD653" s="204">
        <v>8.4615384615384606E-2</v>
      </c>
      <c r="AE653" s="38">
        <v>1</v>
      </c>
      <c r="AF653" s="38">
        <v>0</v>
      </c>
      <c r="AG653" s="125"/>
      <c r="AI653" s="123"/>
      <c r="AJ653" s="40">
        <f t="shared" si="222"/>
        <v>2.6</v>
      </c>
      <c r="AK653" s="40"/>
      <c r="AL653" s="40"/>
      <c r="AM653" s="40">
        <f t="shared" si="233"/>
        <v>0.22</v>
      </c>
      <c r="AN653" s="39">
        <f t="shared" si="231"/>
        <v>0.5</v>
      </c>
      <c r="AO653" s="204"/>
      <c r="AP653" s="204">
        <f t="shared" si="223"/>
        <v>8.4615384615384606E-2</v>
      </c>
      <c r="AQ653" s="45"/>
      <c r="AR653" s="45"/>
      <c r="AS653" s="115"/>
      <c r="AT653" s="115"/>
      <c r="AU653" s="115">
        <f t="shared" si="234"/>
        <v>1</v>
      </c>
      <c r="AV653" s="115">
        <f t="shared" si="235"/>
        <v>0</v>
      </c>
      <c r="AY653" s="115"/>
      <c r="AZ653" s="115"/>
      <c r="BA653" s="43">
        <v>32</v>
      </c>
      <c r="BB653" s="43" t="s">
        <v>2013</v>
      </c>
      <c r="BC653" s="48" t="s">
        <v>1403</v>
      </c>
      <c r="BE653" s="37" t="s">
        <v>2345</v>
      </c>
      <c r="BG653" s="43">
        <v>372</v>
      </c>
      <c r="BH653" s="43" t="s">
        <v>1174</v>
      </c>
      <c r="BJ653" s="43" t="s">
        <v>1388</v>
      </c>
      <c r="BK653" s="43" t="s">
        <v>573</v>
      </c>
      <c r="BP653" s="48" t="s">
        <v>1406</v>
      </c>
      <c r="BQ653" s="43" t="s">
        <v>1203</v>
      </c>
      <c r="BR653" s="43" t="s">
        <v>830</v>
      </c>
      <c r="BS653" s="43" t="s">
        <v>1393</v>
      </c>
      <c r="BT653" s="43" t="s">
        <v>1990</v>
      </c>
      <c r="BU653" s="43"/>
      <c r="BV653" s="43"/>
      <c r="BW653" s="243">
        <v>37699</v>
      </c>
      <c r="BX653" s="243"/>
      <c r="BY653" s="48" t="s">
        <v>451</v>
      </c>
      <c r="BZ653" s="43">
        <v>0.22</v>
      </c>
      <c r="CA653" s="43" t="s">
        <v>1396</v>
      </c>
      <c r="CD653" s="124" t="s">
        <v>1397</v>
      </c>
      <c r="CE653" s="43">
        <v>7753</v>
      </c>
      <c r="CF653" s="43" t="s">
        <v>1990</v>
      </c>
      <c r="CG653" s="251">
        <v>37699</v>
      </c>
      <c r="CH653" s="126"/>
      <c r="CK653" s="39" t="s">
        <v>451</v>
      </c>
      <c r="CL653" s="43">
        <v>2.6</v>
      </c>
      <c r="CM653" s="43" t="s">
        <v>1396</v>
      </c>
      <c r="CP653" s="43" t="s">
        <v>1397</v>
      </c>
      <c r="CQ653" s="43">
        <v>896</v>
      </c>
      <c r="DR653" s="38"/>
    </row>
    <row r="654" spans="1:122" s="39" customFormat="1" hidden="1" x14ac:dyDescent="0.2">
      <c r="A654" s="44" t="str">
        <f t="shared" si="226"/>
        <v>Endicott</v>
      </c>
      <c r="B654" s="44" t="str">
        <f t="shared" si="219"/>
        <v>1,1,1-Trichloroethane</v>
      </c>
      <c r="C654" s="38" t="s">
        <v>2587</v>
      </c>
      <c r="D654" s="38" t="str">
        <f t="shared" si="218"/>
        <v>LS</v>
      </c>
      <c r="E654" s="44" t="s">
        <v>372</v>
      </c>
      <c r="F654" s="155" t="str">
        <f t="shared" si="232"/>
        <v>Residential 061</v>
      </c>
      <c r="G654" s="44" t="str">
        <f t="shared" si="227"/>
        <v>residential</v>
      </c>
      <c r="H654" s="44" t="str">
        <f t="shared" si="228"/>
        <v>Basement</v>
      </c>
      <c r="I654" s="38"/>
      <c r="J654" s="38"/>
      <c r="K654" s="38"/>
      <c r="L654" s="44"/>
      <c r="M654" s="38" t="str">
        <f t="shared" si="220"/>
        <v>Y</v>
      </c>
      <c r="N654" s="38" t="str">
        <f t="shared" si="229"/>
        <v>n</v>
      </c>
      <c r="O654" s="38" t="str">
        <f>IF(AJ654="","",IF(M654="N","n","Y"))</f>
        <v>Y</v>
      </c>
      <c r="P654" s="44"/>
      <c r="Q654" s="44"/>
      <c r="R654" s="44"/>
      <c r="S654" s="44"/>
      <c r="T654" s="44"/>
      <c r="U654" s="44"/>
      <c r="V654" s="44"/>
      <c r="W654" s="44"/>
      <c r="X654" s="44"/>
      <c r="Y654" s="38" t="str">
        <f t="shared" si="221"/>
        <v>Y</v>
      </c>
      <c r="Z654" s="38" t="str">
        <f t="shared" si="230"/>
        <v>n</v>
      </c>
      <c r="AA654" s="38" t="str">
        <f>IF(AM654="","",IF(Y654="N","n","Y"))</f>
        <v>Y</v>
      </c>
      <c r="AC654" s="59">
        <v>9.6</v>
      </c>
      <c r="AD654" s="204">
        <v>7.6041666666666674E-2</v>
      </c>
      <c r="AE654" s="38">
        <v>1</v>
      </c>
      <c r="AF654" s="38">
        <v>0</v>
      </c>
      <c r="AG654" s="125"/>
      <c r="AI654" s="123"/>
      <c r="AJ654" s="40">
        <f t="shared" si="222"/>
        <v>9.6</v>
      </c>
      <c r="AK654" s="40"/>
      <c r="AL654" s="40"/>
      <c r="AM654" s="40">
        <f t="shared" si="233"/>
        <v>0.73</v>
      </c>
      <c r="AN654" s="39">
        <f t="shared" si="231"/>
        <v>3.1</v>
      </c>
      <c r="AO654" s="204"/>
      <c r="AP654" s="204">
        <f t="shared" si="223"/>
        <v>7.6041666666666674E-2</v>
      </c>
      <c r="AQ654" s="45"/>
      <c r="AR654" s="45"/>
      <c r="AS654" s="115"/>
      <c r="AT654" s="115"/>
      <c r="AU654" s="115">
        <f t="shared" si="234"/>
        <v>1</v>
      </c>
      <c r="AV654" s="115">
        <f t="shared" si="235"/>
        <v>0</v>
      </c>
      <c r="AY654" s="115"/>
      <c r="AZ654" s="115"/>
      <c r="BA654" s="43">
        <v>32</v>
      </c>
      <c r="BB654" s="43" t="s">
        <v>2013</v>
      </c>
      <c r="BC654" s="48" t="s">
        <v>1403</v>
      </c>
      <c r="BE654" s="37" t="s">
        <v>2345</v>
      </c>
      <c r="BG654" s="43">
        <v>373</v>
      </c>
      <c r="BH654" s="43" t="s">
        <v>620</v>
      </c>
      <c r="BJ654" s="43" t="s">
        <v>1388</v>
      </c>
      <c r="BK654" s="43" t="s">
        <v>573</v>
      </c>
      <c r="BP654" s="48" t="s">
        <v>1406</v>
      </c>
      <c r="BQ654" s="43" t="s">
        <v>1219</v>
      </c>
      <c r="BR654" s="43" t="s">
        <v>830</v>
      </c>
      <c r="BS654" s="43" t="s">
        <v>558</v>
      </c>
      <c r="BT654" s="43" t="s">
        <v>1990</v>
      </c>
      <c r="BU654" s="43"/>
      <c r="BV654" s="43"/>
      <c r="BW654" s="243">
        <v>37701</v>
      </c>
      <c r="BX654" s="243"/>
      <c r="BY654" s="48" t="s">
        <v>451</v>
      </c>
      <c r="BZ654" s="43">
        <v>0.73</v>
      </c>
      <c r="CA654" s="43" t="s">
        <v>1396</v>
      </c>
      <c r="CD654" s="124" t="s">
        <v>1397</v>
      </c>
      <c r="CE654" s="43">
        <v>7788</v>
      </c>
      <c r="CF654" s="43" t="s">
        <v>1990</v>
      </c>
      <c r="CG654" s="251">
        <v>37701</v>
      </c>
      <c r="CH654" s="126"/>
      <c r="CK654" s="39" t="s">
        <v>451</v>
      </c>
      <c r="CL654" s="43">
        <v>9.6</v>
      </c>
      <c r="CM654" s="43" t="s">
        <v>1396</v>
      </c>
      <c r="CP654" s="43" t="s">
        <v>1397</v>
      </c>
      <c r="CQ654" s="43">
        <v>987</v>
      </c>
      <c r="DR654" s="38"/>
    </row>
    <row r="655" spans="1:122" s="39" customFormat="1" hidden="1" x14ac:dyDescent="0.2">
      <c r="A655" s="44" t="str">
        <f t="shared" si="226"/>
        <v>Endicott</v>
      </c>
      <c r="B655" s="44" t="str">
        <f t="shared" si="219"/>
        <v>1,1,2-Trichloro-1,2,2-trifluoroethane</v>
      </c>
      <c r="C655" s="38" t="s">
        <v>2587</v>
      </c>
      <c r="D655" s="38" t="str">
        <f t="shared" si="218"/>
        <v>LS</v>
      </c>
      <c r="E655" s="44" t="s">
        <v>372</v>
      </c>
      <c r="F655" s="155" t="str">
        <f t="shared" si="232"/>
        <v>Residential 061</v>
      </c>
      <c r="G655" s="44" t="str">
        <f t="shared" si="227"/>
        <v>residential</v>
      </c>
      <c r="H655" s="44" t="str">
        <f t="shared" si="228"/>
        <v>Basement</v>
      </c>
      <c r="I655" s="38"/>
      <c r="J655" s="38"/>
      <c r="K655" s="38"/>
      <c r="L655" s="44"/>
      <c r="M655" s="38" t="str">
        <f t="shared" si="220"/>
        <v>Y</v>
      </c>
      <c r="N655" s="38" t="str">
        <f t="shared" si="229"/>
        <v>n</v>
      </c>
      <c r="O655" s="38" t="str">
        <f>IF(AJ655="","",IF(M655="N","n","Y"))</f>
        <v>Y</v>
      </c>
      <c r="P655" s="44"/>
      <c r="Q655" s="44"/>
      <c r="R655" s="44"/>
      <c r="S655" s="44"/>
      <c r="T655" s="44"/>
      <c r="U655" s="44"/>
      <c r="V655" s="44"/>
      <c r="W655" s="44"/>
      <c r="X655" s="44"/>
      <c r="Y655" s="38" t="str">
        <f t="shared" si="221"/>
        <v>Y</v>
      </c>
      <c r="Z655" s="38" t="str">
        <f t="shared" si="230"/>
        <v>n</v>
      </c>
      <c r="AA655" s="38" t="str">
        <f>IF(AM655="","",IF(Y655="N","n","Y"))</f>
        <v>Y</v>
      </c>
      <c r="AC655" s="59">
        <v>1.2</v>
      </c>
      <c r="AD655" s="204">
        <v>0.47499999999999998</v>
      </c>
      <c r="AE655" s="38">
        <v>1</v>
      </c>
      <c r="AF655" s="38">
        <v>0</v>
      </c>
      <c r="AG655" s="125"/>
      <c r="AI655" s="123"/>
      <c r="AJ655" s="40">
        <f t="shared" si="222"/>
        <v>1.2</v>
      </c>
      <c r="AK655" s="40"/>
      <c r="AL655" s="40"/>
      <c r="AM655" s="40">
        <f t="shared" si="233"/>
        <v>0.56999999999999995</v>
      </c>
      <c r="AN655" s="39">
        <f t="shared" si="231"/>
        <v>1.8</v>
      </c>
      <c r="AO655" s="204"/>
      <c r="AP655" s="204">
        <f t="shared" si="223"/>
        <v>0.47499999999999998</v>
      </c>
      <c r="AQ655" s="45"/>
      <c r="AR655" s="45"/>
      <c r="AS655" s="115"/>
      <c r="AT655" s="115"/>
      <c r="AU655" s="115">
        <f t="shared" si="234"/>
        <v>1</v>
      </c>
      <c r="AV655" s="115">
        <f t="shared" si="235"/>
        <v>0</v>
      </c>
      <c r="AY655" s="115"/>
      <c r="AZ655" s="115"/>
      <c r="BA655" s="43">
        <v>32</v>
      </c>
      <c r="BB655" s="43" t="s">
        <v>2013</v>
      </c>
      <c r="BC655" s="48" t="s">
        <v>1403</v>
      </c>
      <c r="BE655" s="37" t="s">
        <v>2345</v>
      </c>
      <c r="BG655" s="43">
        <v>373</v>
      </c>
      <c r="BH655" s="43" t="s">
        <v>620</v>
      </c>
      <c r="BJ655" s="43" t="s">
        <v>1388</v>
      </c>
      <c r="BK655" s="43" t="s">
        <v>573</v>
      </c>
      <c r="BP655" s="48" t="s">
        <v>1406</v>
      </c>
      <c r="BQ655" s="43" t="s">
        <v>1219</v>
      </c>
      <c r="BR655" s="43" t="s">
        <v>830</v>
      </c>
      <c r="BS655" s="43" t="s">
        <v>1132</v>
      </c>
      <c r="BT655" s="43" t="s">
        <v>1990</v>
      </c>
      <c r="BU655" s="43"/>
      <c r="BV655" s="43"/>
      <c r="BW655" s="243">
        <v>37701</v>
      </c>
      <c r="BX655" s="243"/>
      <c r="BY655" s="48" t="s">
        <v>451</v>
      </c>
      <c r="BZ655" s="43">
        <v>0.56999999999999995</v>
      </c>
      <c r="CA655" s="43" t="s">
        <v>1396</v>
      </c>
      <c r="CD655" s="124" t="s">
        <v>1397</v>
      </c>
      <c r="CE655" s="43">
        <v>7793</v>
      </c>
      <c r="CF655" s="43" t="s">
        <v>1990</v>
      </c>
      <c r="CG655" s="251">
        <v>37701</v>
      </c>
      <c r="CH655" s="126"/>
      <c r="CK655" s="39" t="s">
        <v>451</v>
      </c>
      <c r="CL655" s="43">
        <v>1.2</v>
      </c>
      <c r="CM655" s="43" t="s">
        <v>1396</v>
      </c>
      <c r="CP655" s="43" t="s">
        <v>1397</v>
      </c>
      <c r="CQ655" s="43">
        <v>1075</v>
      </c>
      <c r="DR655" s="38"/>
    </row>
    <row r="656" spans="1:122" s="39" customFormat="1" hidden="1" x14ac:dyDescent="0.2">
      <c r="A656" s="44" t="str">
        <f t="shared" si="226"/>
        <v>Endicott</v>
      </c>
      <c r="B656" s="44" t="str">
        <f t="shared" si="219"/>
        <v>Methylene chloride</v>
      </c>
      <c r="C656" s="38" t="s">
        <v>2587</v>
      </c>
      <c r="D656" s="38" t="str">
        <f t="shared" si="218"/>
        <v>LS</v>
      </c>
      <c r="E656" s="44" t="s">
        <v>372</v>
      </c>
      <c r="F656" s="155" t="str">
        <f t="shared" si="232"/>
        <v>Residential 061</v>
      </c>
      <c r="G656" s="44" t="str">
        <f t="shared" si="227"/>
        <v>residential</v>
      </c>
      <c r="H656" s="44" t="str">
        <f t="shared" si="228"/>
        <v>Basement</v>
      </c>
      <c r="I656" s="38"/>
      <c r="J656" s="38"/>
      <c r="K656" s="38"/>
      <c r="L656" s="44"/>
      <c r="M656" s="38" t="str">
        <f t="shared" si="220"/>
        <v>Y</v>
      </c>
      <c r="N656" s="38" t="str">
        <f t="shared" si="229"/>
        <v>n</v>
      </c>
      <c r="O656" s="38" t="s">
        <v>541</v>
      </c>
      <c r="P656" s="114" t="s">
        <v>1453</v>
      </c>
      <c r="Q656" s="114"/>
      <c r="R656" s="114"/>
      <c r="S656" s="114"/>
      <c r="T656" s="114"/>
      <c r="U656" s="114"/>
      <c r="V656" s="114"/>
      <c r="W656" s="114"/>
      <c r="X656" s="114"/>
      <c r="Y656" s="38" t="str">
        <f t="shared" si="221"/>
        <v>Y</v>
      </c>
      <c r="Z656" s="38" t="str">
        <f t="shared" si="230"/>
        <v>n</v>
      </c>
      <c r="AA656" s="38" t="s">
        <v>541</v>
      </c>
      <c r="AC656" s="59">
        <v>2</v>
      </c>
      <c r="AD656" s="204">
        <v>1.4</v>
      </c>
      <c r="AE656" s="38">
        <v>1</v>
      </c>
      <c r="AF656" s="38">
        <v>0</v>
      </c>
      <c r="AG656" s="125"/>
      <c r="AI656" s="123"/>
      <c r="AJ656" s="40">
        <f t="shared" si="222"/>
        <v>2</v>
      </c>
      <c r="AK656" s="40"/>
      <c r="AL656" s="40"/>
      <c r="AM656" s="40">
        <f t="shared" si="233"/>
        <v>2.8</v>
      </c>
      <c r="AN656" s="39">
        <f t="shared" si="231"/>
        <v>10.5</v>
      </c>
      <c r="AO656" s="204"/>
      <c r="AP656" s="204">
        <f t="shared" si="223"/>
        <v>1.4</v>
      </c>
      <c r="AQ656" s="45"/>
      <c r="AR656" s="45"/>
      <c r="AS656" s="115"/>
      <c r="AT656" s="115"/>
      <c r="AU656" s="115">
        <f t="shared" si="234"/>
        <v>1</v>
      </c>
      <c r="AV656" s="115">
        <f t="shared" si="235"/>
        <v>0</v>
      </c>
      <c r="AY656" s="115"/>
      <c r="AZ656" s="115"/>
      <c r="BA656" s="43">
        <v>32</v>
      </c>
      <c r="BB656" s="43" t="s">
        <v>2013</v>
      </c>
      <c r="BC656" s="48" t="s">
        <v>1403</v>
      </c>
      <c r="BE656" s="37" t="s">
        <v>2345</v>
      </c>
      <c r="BG656" s="43">
        <v>373</v>
      </c>
      <c r="BH656" s="43" t="s">
        <v>620</v>
      </c>
      <c r="BJ656" s="43" t="s">
        <v>1388</v>
      </c>
      <c r="BK656" s="43" t="s">
        <v>573</v>
      </c>
      <c r="BP656" s="48" t="s">
        <v>1406</v>
      </c>
      <c r="BQ656" s="43" t="s">
        <v>1219</v>
      </c>
      <c r="BR656" s="43" t="s">
        <v>830</v>
      </c>
      <c r="BS656" s="43" t="s">
        <v>837</v>
      </c>
      <c r="BT656" s="43" t="s">
        <v>1990</v>
      </c>
      <c r="BU656" s="43"/>
      <c r="BV656" s="43"/>
      <c r="BW656" s="243">
        <v>37701</v>
      </c>
      <c r="BX656" s="243"/>
      <c r="BY656" s="48" t="s">
        <v>451</v>
      </c>
      <c r="BZ656" s="43">
        <v>2.8</v>
      </c>
      <c r="CA656" s="43" t="s">
        <v>1396</v>
      </c>
      <c r="CD656" s="124" t="s">
        <v>1397</v>
      </c>
      <c r="CE656" s="43">
        <v>7794</v>
      </c>
      <c r="CF656" s="43" t="s">
        <v>1990</v>
      </c>
      <c r="CG656" s="251">
        <v>37701</v>
      </c>
      <c r="CH656" s="126"/>
      <c r="CK656" s="39" t="s">
        <v>451</v>
      </c>
      <c r="CL656" s="43">
        <v>2</v>
      </c>
      <c r="CM656" s="43" t="s">
        <v>1396</v>
      </c>
      <c r="CP656" s="43" t="s">
        <v>1397</v>
      </c>
      <c r="CQ656" s="43">
        <v>1115</v>
      </c>
      <c r="DR656" s="38"/>
    </row>
    <row r="657" spans="1:122" s="39" customFormat="1" hidden="1" x14ac:dyDescent="0.2">
      <c r="A657" s="44" t="str">
        <f t="shared" si="226"/>
        <v>Endicott</v>
      </c>
      <c r="B657" s="44" t="str">
        <f t="shared" si="219"/>
        <v>Tetrachloroethylene</v>
      </c>
      <c r="C657" s="38" t="s">
        <v>2587</v>
      </c>
      <c r="D657" s="38" t="str">
        <f t="shared" si="218"/>
        <v>LS</v>
      </c>
      <c r="E657" s="44" t="s">
        <v>372</v>
      </c>
      <c r="F657" s="155" t="str">
        <f t="shared" si="232"/>
        <v>Residential 061</v>
      </c>
      <c r="G657" s="44" t="str">
        <f t="shared" si="227"/>
        <v>residential</v>
      </c>
      <c r="H657" s="44" t="str">
        <f t="shared" si="228"/>
        <v>Basement</v>
      </c>
      <c r="I657" s="38"/>
      <c r="J657" s="38"/>
      <c r="K657" s="38"/>
      <c r="L657" s="44"/>
      <c r="M657" s="38" t="str">
        <f t="shared" si="220"/>
        <v>Y</v>
      </c>
      <c r="N657" s="38" t="str">
        <f t="shared" si="229"/>
        <v>n</v>
      </c>
      <c r="O657" s="38" t="str">
        <f>IF(AJ657="","",IF(M657="N","n","Y"))</f>
        <v>Y</v>
      </c>
      <c r="P657" s="44"/>
      <c r="Q657" s="44"/>
      <c r="R657" s="44"/>
      <c r="S657" s="44"/>
      <c r="T657" s="44"/>
      <c r="U657" s="44"/>
      <c r="V657" s="44"/>
      <c r="W657" s="44"/>
      <c r="X657" s="44"/>
      <c r="Y657" s="38" t="str">
        <f t="shared" si="221"/>
        <v>Y</v>
      </c>
      <c r="Z657" s="38" t="str">
        <f t="shared" si="230"/>
        <v>n</v>
      </c>
      <c r="AA657" s="38" t="str">
        <f>IF(AM657="","",IF(Y657="N","n","Y"))</f>
        <v>Y</v>
      </c>
      <c r="AC657" s="59">
        <v>6.7</v>
      </c>
      <c r="AD657" s="204">
        <v>7.0149253731343272E-2</v>
      </c>
      <c r="AE657" s="38">
        <v>1</v>
      </c>
      <c r="AF657" s="38">
        <v>0</v>
      </c>
      <c r="AG657" s="125"/>
      <c r="AI657" s="123"/>
      <c r="AJ657" s="40">
        <f t="shared" si="222"/>
        <v>6.7</v>
      </c>
      <c r="AK657" s="40"/>
      <c r="AL657" s="40"/>
      <c r="AM657" s="40">
        <f t="shared" si="233"/>
        <v>0.47</v>
      </c>
      <c r="AN657" s="39">
        <f t="shared" si="231"/>
        <v>3.8</v>
      </c>
      <c r="AO657" s="204"/>
      <c r="AP657" s="204">
        <f t="shared" si="223"/>
        <v>7.0149253731343272E-2</v>
      </c>
      <c r="AQ657" s="45"/>
      <c r="AR657" s="45"/>
      <c r="AS657" s="115"/>
      <c r="AT657" s="115"/>
      <c r="AU657" s="115">
        <f t="shared" si="234"/>
        <v>1</v>
      </c>
      <c r="AV657" s="115">
        <f t="shared" si="235"/>
        <v>0</v>
      </c>
      <c r="AY657" s="115"/>
      <c r="AZ657" s="115"/>
      <c r="BA657" s="43">
        <v>32</v>
      </c>
      <c r="BB657" s="43" t="s">
        <v>2013</v>
      </c>
      <c r="BC657" s="48" t="s">
        <v>1403</v>
      </c>
      <c r="BE657" s="37" t="s">
        <v>2345</v>
      </c>
      <c r="BG657" s="43">
        <v>373</v>
      </c>
      <c r="BH657" s="43" t="s">
        <v>620</v>
      </c>
      <c r="BJ657" s="43" t="s">
        <v>1388</v>
      </c>
      <c r="BK657" s="43" t="s">
        <v>573</v>
      </c>
      <c r="BP657" s="48" t="s">
        <v>1406</v>
      </c>
      <c r="BQ657" s="43" t="s">
        <v>1219</v>
      </c>
      <c r="BR657" s="43" t="s">
        <v>830</v>
      </c>
      <c r="BS657" s="43" t="s">
        <v>2057</v>
      </c>
      <c r="BT657" s="43" t="s">
        <v>1990</v>
      </c>
      <c r="BU657" s="43"/>
      <c r="BV657" s="43"/>
      <c r="BW657" s="243">
        <v>37701</v>
      </c>
      <c r="BX657" s="243"/>
      <c r="BY657" s="48" t="s">
        <v>451</v>
      </c>
      <c r="BZ657" s="43">
        <v>0.47</v>
      </c>
      <c r="CA657" s="43" t="s">
        <v>1396</v>
      </c>
      <c r="CD657" s="124" t="s">
        <v>1397</v>
      </c>
      <c r="CE657" s="43">
        <v>7795</v>
      </c>
      <c r="CF657" s="43" t="s">
        <v>1990</v>
      </c>
      <c r="CG657" s="251">
        <v>37701</v>
      </c>
      <c r="CH657" s="126"/>
      <c r="CK657" s="39" t="s">
        <v>451</v>
      </c>
      <c r="CL657" s="43">
        <v>6.7</v>
      </c>
      <c r="CM657" s="43" t="s">
        <v>1396</v>
      </c>
      <c r="CP657" s="43" t="s">
        <v>1397</v>
      </c>
      <c r="CQ657" s="43">
        <v>840</v>
      </c>
      <c r="DR657" s="38"/>
    </row>
    <row r="658" spans="1:122" s="39" customFormat="1" hidden="1" x14ac:dyDescent="0.2">
      <c r="A658" s="44" t="str">
        <f t="shared" si="226"/>
        <v>Endicott</v>
      </c>
      <c r="B658" s="44" t="str">
        <f t="shared" si="219"/>
        <v>Trichloroethylene</v>
      </c>
      <c r="C658" s="38" t="s">
        <v>2587</v>
      </c>
      <c r="D658" s="38" t="str">
        <f t="shared" si="218"/>
        <v>LS</v>
      </c>
      <c r="E658" s="44" t="s">
        <v>372</v>
      </c>
      <c r="F658" s="155" t="str">
        <f t="shared" si="232"/>
        <v>Residential 061</v>
      </c>
      <c r="G658" s="44" t="str">
        <f t="shared" si="227"/>
        <v>residential</v>
      </c>
      <c r="H658" s="44" t="str">
        <f t="shared" si="228"/>
        <v>Basement</v>
      </c>
      <c r="I658" s="38"/>
      <c r="J658" s="38"/>
      <c r="K658" s="38"/>
      <c r="L658" s="44"/>
      <c r="M658" s="38" t="str">
        <f t="shared" si="220"/>
        <v>Y</v>
      </c>
      <c r="N658" s="38" t="str">
        <f t="shared" si="229"/>
        <v>n</v>
      </c>
      <c r="O658" s="38" t="str">
        <f>IF(AJ658="","",IF(M658="N","n","Y"))</f>
        <v>Y</v>
      </c>
      <c r="P658" s="44"/>
      <c r="Q658" s="44"/>
      <c r="R658" s="44"/>
      <c r="S658" s="44"/>
      <c r="T658" s="44"/>
      <c r="U658" s="44"/>
      <c r="V658" s="44"/>
      <c r="W658" s="44"/>
      <c r="X658" s="44"/>
      <c r="Y658" s="38" t="str">
        <f t="shared" si="221"/>
        <v>Y</v>
      </c>
      <c r="Z658" s="38" t="str">
        <f t="shared" si="230"/>
        <v>Y</v>
      </c>
      <c r="AA658" s="38" t="str">
        <f>IF(AM658="","",IF(Y658="N","n","Y"))</f>
        <v>Y</v>
      </c>
      <c r="AC658" s="59">
        <v>2.5</v>
      </c>
      <c r="AD658" s="204">
        <v>0.308</v>
      </c>
      <c r="AE658" s="38">
        <v>1</v>
      </c>
      <c r="AF658" s="38">
        <v>0</v>
      </c>
      <c r="AG658" s="125"/>
      <c r="AI658" s="123"/>
      <c r="AJ658" s="40">
        <f t="shared" si="222"/>
        <v>2.5</v>
      </c>
      <c r="AK658" s="40"/>
      <c r="AL658" s="40"/>
      <c r="AM658" s="40">
        <f t="shared" si="233"/>
        <v>0.77</v>
      </c>
      <c r="AN658" s="39">
        <f t="shared" si="231"/>
        <v>0.5</v>
      </c>
      <c r="AO658" s="204"/>
      <c r="AP658" s="204">
        <f t="shared" si="223"/>
        <v>0.308</v>
      </c>
      <c r="AQ658" s="45"/>
      <c r="AR658" s="45"/>
      <c r="AS658" s="115"/>
      <c r="AT658" s="115"/>
      <c r="AU658" s="115">
        <f t="shared" si="234"/>
        <v>1</v>
      </c>
      <c r="AV658" s="115">
        <f t="shared" si="235"/>
        <v>0</v>
      </c>
      <c r="AY658" s="115"/>
      <c r="AZ658" s="115"/>
      <c r="BA658" s="43">
        <v>32</v>
      </c>
      <c r="BB658" s="43" t="s">
        <v>2013</v>
      </c>
      <c r="BC658" s="48" t="s">
        <v>1403</v>
      </c>
      <c r="BE658" s="37" t="s">
        <v>2345</v>
      </c>
      <c r="BG658" s="43">
        <v>373</v>
      </c>
      <c r="BH658" s="43" t="s">
        <v>620</v>
      </c>
      <c r="BJ658" s="43" t="s">
        <v>1388</v>
      </c>
      <c r="BK658" s="43" t="s">
        <v>573</v>
      </c>
      <c r="BP658" s="48" t="s">
        <v>1406</v>
      </c>
      <c r="BQ658" s="43" t="s">
        <v>1219</v>
      </c>
      <c r="BR658" s="43" t="s">
        <v>830</v>
      </c>
      <c r="BS658" s="43" t="s">
        <v>1393</v>
      </c>
      <c r="BT658" s="43" t="s">
        <v>1990</v>
      </c>
      <c r="BU658" s="43"/>
      <c r="BV658" s="43"/>
      <c r="BW658" s="243">
        <v>37701</v>
      </c>
      <c r="BX658" s="243"/>
      <c r="BY658" s="48" t="s">
        <v>451</v>
      </c>
      <c r="BZ658" s="43">
        <v>0.77</v>
      </c>
      <c r="CA658" s="43" t="s">
        <v>1396</v>
      </c>
      <c r="CD658" s="124" t="s">
        <v>1397</v>
      </c>
      <c r="CE658" s="43">
        <v>7797</v>
      </c>
      <c r="CF658" s="43" t="s">
        <v>1990</v>
      </c>
      <c r="CG658" s="251">
        <v>37701</v>
      </c>
      <c r="CH658" s="126"/>
      <c r="CK658" s="39" t="s">
        <v>451</v>
      </c>
      <c r="CL658" s="43">
        <v>2.5</v>
      </c>
      <c r="CM658" s="43" t="s">
        <v>1396</v>
      </c>
      <c r="CP658" s="43" t="s">
        <v>1397</v>
      </c>
      <c r="CQ658" s="43">
        <v>897</v>
      </c>
      <c r="DR658" s="38"/>
    </row>
    <row r="659" spans="1:122" s="39" customFormat="1" hidden="1" x14ac:dyDescent="0.2">
      <c r="A659" s="44" t="str">
        <f t="shared" si="226"/>
        <v>Endicott</v>
      </c>
      <c r="B659" s="44" t="str">
        <f t="shared" si="219"/>
        <v>1,1,1-Trichloroethane</v>
      </c>
      <c r="C659" s="38" t="s">
        <v>2587</v>
      </c>
      <c r="D659" s="38" t="str">
        <f t="shared" si="218"/>
        <v>LS</v>
      </c>
      <c r="E659" s="44" t="s">
        <v>372</v>
      </c>
      <c r="F659" s="155" t="str">
        <f t="shared" si="232"/>
        <v>Residential 062 (House 1)</v>
      </c>
      <c r="G659" s="44" t="str">
        <f t="shared" si="227"/>
        <v>residential</v>
      </c>
      <c r="H659" s="44" t="str">
        <f t="shared" si="228"/>
        <v>Basement</v>
      </c>
      <c r="I659" s="38"/>
      <c r="J659" s="38"/>
      <c r="K659" s="38"/>
      <c r="L659" s="44"/>
      <c r="M659" s="38" t="str">
        <f t="shared" si="220"/>
        <v>Y</v>
      </c>
      <c r="N659" s="38" t="str">
        <f t="shared" si="229"/>
        <v>n</v>
      </c>
      <c r="O659" s="38" t="s">
        <v>541</v>
      </c>
      <c r="P659" s="44" t="s">
        <v>310</v>
      </c>
      <c r="Q659" s="44"/>
      <c r="R659" s="44"/>
      <c r="S659" s="44"/>
      <c r="T659" s="44"/>
      <c r="U659" s="44"/>
      <c r="V659" s="44"/>
      <c r="W659" s="44"/>
      <c r="X659" s="44"/>
      <c r="Y659" s="38" t="str">
        <f t="shared" si="221"/>
        <v>Y</v>
      </c>
      <c r="Z659" s="38" t="str">
        <f t="shared" si="230"/>
        <v>n</v>
      </c>
      <c r="AA659" s="38" t="s">
        <v>541</v>
      </c>
      <c r="AC659" s="59">
        <v>48</v>
      </c>
      <c r="AD659" s="204">
        <v>6.25E-2</v>
      </c>
      <c r="AE659" s="38">
        <v>1</v>
      </c>
      <c r="AF659" s="38">
        <v>0</v>
      </c>
      <c r="AG659" s="125"/>
      <c r="AI659" s="123"/>
      <c r="AJ659" s="40">
        <f t="shared" si="222"/>
        <v>48</v>
      </c>
      <c r="AK659" s="40"/>
      <c r="AL659" s="40"/>
      <c r="AM659" s="40">
        <f t="shared" si="233"/>
        <v>3</v>
      </c>
      <c r="AN659" s="39">
        <f t="shared" si="231"/>
        <v>3.1</v>
      </c>
      <c r="AO659" s="204"/>
      <c r="AP659" s="204">
        <f t="shared" si="223"/>
        <v>6.25E-2</v>
      </c>
      <c r="AQ659" s="45"/>
      <c r="AR659" s="45"/>
      <c r="AS659" s="115"/>
      <c r="AT659" s="115"/>
      <c r="AU659" s="115">
        <f t="shared" si="234"/>
        <v>1</v>
      </c>
      <c r="AV659" s="115">
        <f t="shared" si="235"/>
        <v>0</v>
      </c>
      <c r="AY659" s="115"/>
      <c r="AZ659" s="115"/>
      <c r="BA659" s="43">
        <v>32</v>
      </c>
      <c r="BB659" s="43" t="s">
        <v>2013</v>
      </c>
      <c r="BC659" s="48" t="s">
        <v>1403</v>
      </c>
      <c r="BE659" s="37" t="s">
        <v>2345</v>
      </c>
      <c r="BG659" s="43">
        <v>374</v>
      </c>
      <c r="BH659" s="43" t="s">
        <v>615</v>
      </c>
      <c r="BJ659" s="43" t="s">
        <v>1388</v>
      </c>
      <c r="BK659" s="43" t="s">
        <v>573</v>
      </c>
      <c r="BP659" s="48" t="s">
        <v>1406</v>
      </c>
      <c r="BQ659" s="43" t="s">
        <v>1205</v>
      </c>
      <c r="BR659" s="43" t="s">
        <v>830</v>
      </c>
      <c r="BS659" s="43" t="s">
        <v>558</v>
      </c>
      <c r="BT659" s="43" t="s">
        <v>1990</v>
      </c>
      <c r="BU659" s="43"/>
      <c r="BV659" s="43"/>
      <c r="BW659" s="243">
        <v>37699</v>
      </c>
      <c r="BX659" s="243"/>
      <c r="BY659" s="48" t="s">
        <v>451</v>
      </c>
      <c r="BZ659" s="43">
        <v>3</v>
      </c>
      <c r="CA659" s="43" t="s">
        <v>1396</v>
      </c>
      <c r="CD659" s="124" t="s">
        <v>1397</v>
      </c>
      <c r="CE659" s="43">
        <v>7832</v>
      </c>
      <c r="CF659" s="43" t="s">
        <v>1990</v>
      </c>
      <c r="CG659" s="251">
        <v>37699</v>
      </c>
      <c r="CH659" s="126"/>
      <c r="CK659" s="39" t="s">
        <v>451</v>
      </c>
      <c r="CL659" s="43">
        <v>48</v>
      </c>
      <c r="CM659" s="43" t="s">
        <v>1396</v>
      </c>
      <c r="CP659" s="43" t="s">
        <v>1397</v>
      </c>
      <c r="CQ659" s="43">
        <v>988</v>
      </c>
      <c r="DR659" s="38"/>
    </row>
    <row r="660" spans="1:122" s="39" customFormat="1" hidden="1" x14ac:dyDescent="0.2">
      <c r="A660" s="44" t="str">
        <f t="shared" si="226"/>
        <v>Endicott</v>
      </c>
      <c r="B660" s="44" t="str">
        <f t="shared" si="219"/>
        <v>1,1,2-Trichloro-1,2,2-trifluoroethane</v>
      </c>
      <c r="C660" s="38" t="s">
        <v>2587</v>
      </c>
      <c r="D660" s="38" t="str">
        <f t="shared" ref="D660:D723" si="238">IF(BC660="","",BC660)</f>
        <v>LS</v>
      </c>
      <c r="E660" s="44" t="s">
        <v>372</v>
      </c>
      <c r="F660" s="155" t="str">
        <f t="shared" si="232"/>
        <v>Residential 062 (House 1)</v>
      </c>
      <c r="G660" s="44" t="str">
        <f t="shared" si="227"/>
        <v>residential</v>
      </c>
      <c r="H660" s="44" t="str">
        <f t="shared" si="228"/>
        <v>Basement</v>
      </c>
      <c r="I660" s="38"/>
      <c r="J660" s="38"/>
      <c r="K660" s="38"/>
      <c r="L660" s="44"/>
      <c r="M660" s="38" t="str">
        <f t="shared" si="220"/>
        <v>Y</v>
      </c>
      <c r="N660" s="38" t="str">
        <f t="shared" si="229"/>
        <v>n</v>
      </c>
      <c r="O660" s="38" t="s">
        <v>541</v>
      </c>
      <c r="P660" s="44" t="s">
        <v>310</v>
      </c>
      <c r="Q660" s="44"/>
      <c r="R660" s="44"/>
      <c r="S660" s="44"/>
      <c r="T660" s="44"/>
      <c r="U660" s="44"/>
      <c r="V660" s="44"/>
      <c r="W660" s="44"/>
      <c r="X660" s="44"/>
      <c r="Y660" s="38" t="str">
        <f t="shared" si="221"/>
        <v>Y</v>
      </c>
      <c r="Z660" s="38" t="str">
        <f t="shared" si="230"/>
        <v>n</v>
      </c>
      <c r="AA660" s="38" t="s">
        <v>541</v>
      </c>
      <c r="AC660" s="59">
        <v>0.77</v>
      </c>
      <c r="AD660" s="204">
        <v>0.61038961038961037</v>
      </c>
      <c r="AE660" s="38">
        <v>1</v>
      </c>
      <c r="AF660" s="38">
        <v>0</v>
      </c>
      <c r="AG660" s="125"/>
      <c r="AI660" s="123"/>
      <c r="AJ660" s="40">
        <f t="shared" si="222"/>
        <v>0.77</v>
      </c>
      <c r="AK660" s="40"/>
      <c r="AL660" s="40"/>
      <c r="AM660" s="40">
        <f t="shared" si="233"/>
        <v>0.47</v>
      </c>
      <c r="AN660" s="39">
        <f t="shared" si="231"/>
        <v>1.8</v>
      </c>
      <c r="AO660" s="204"/>
      <c r="AP660" s="204">
        <f t="shared" si="223"/>
        <v>0.61038961038961037</v>
      </c>
      <c r="AQ660" s="45"/>
      <c r="AR660" s="45"/>
      <c r="AS660" s="115"/>
      <c r="AT660" s="115"/>
      <c r="AU660" s="115">
        <f t="shared" si="234"/>
        <v>1</v>
      </c>
      <c r="AV660" s="115">
        <f t="shared" si="235"/>
        <v>0</v>
      </c>
      <c r="AY660" s="115"/>
      <c r="AZ660" s="115"/>
      <c r="BA660" s="43">
        <v>32</v>
      </c>
      <c r="BB660" s="43" t="s">
        <v>2013</v>
      </c>
      <c r="BC660" s="48" t="s">
        <v>1403</v>
      </c>
      <c r="BE660" s="37" t="s">
        <v>2345</v>
      </c>
      <c r="BG660" s="43">
        <v>374</v>
      </c>
      <c r="BH660" s="43" t="s">
        <v>615</v>
      </c>
      <c r="BJ660" s="43" t="s">
        <v>1388</v>
      </c>
      <c r="BK660" s="43" t="s">
        <v>573</v>
      </c>
      <c r="BP660" s="48" t="s">
        <v>1406</v>
      </c>
      <c r="BQ660" s="43" t="s">
        <v>1205</v>
      </c>
      <c r="BR660" s="43" t="s">
        <v>830</v>
      </c>
      <c r="BS660" s="43" t="s">
        <v>1132</v>
      </c>
      <c r="BT660" s="43" t="s">
        <v>1990</v>
      </c>
      <c r="BU660" s="43"/>
      <c r="BV660" s="43"/>
      <c r="BW660" s="243">
        <v>37699</v>
      </c>
      <c r="BX660" s="243"/>
      <c r="BY660" s="48" t="s">
        <v>451</v>
      </c>
      <c r="BZ660" s="43">
        <v>0.47</v>
      </c>
      <c r="CA660" s="43" t="s">
        <v>1396</v>
      </c>
      <c r="CD660" s="124" t="s">
        <v>1397</v>
      </c>
      <c r="CE660" s="43">
        <v>7837</v>
      </c>
      <c r="CF660" s="43" t="s">
        <v>1990</v>
      </c>
      <c r="CG660" s="251">
        <v>37699</v>
      </c>
      <c r="CH660" s="126"/>
      <c r="CK660" s="39" t="s">
        <v>451</v>
      </c>
      <c r="CL660" s="43">
        <v>0.77</v>
      </c>
      <c r="CM660" s="43" t="s">
        <v>1396</v>
      </c>
      <c r="CP660" s="43" t="s">
        <v>1397</v>
      </c>
      <c r="CQ660" s="43">
        <v>1076</v>
      </c>
      <c r="DR660" s="38"/>
    </row>
    <row r="661" spans="1:122" s="39" customFormat="1" hidden="1" x14ac:dyDescent="0.2">
      <c r="A661" s="44" t="str">
        <f t="shared" si="226"/>
        <v>Endicott</v>
      </c>
      <c r="B661" s="44" t="str">
        <f t="shared" ref="B661:B724" si="239">BS661</f>
        <v>Methylene chloride</v>
      </c>
      <c r="C661" s="38" t="s">
        <v>2587</v>
      </c>
      <c r="D661" s="38" t="str">
        <f t="shared" si="238"/>
        <v>LS</v>
      </c>
      <c r="E661" s="44" t="s">
        <v>372</v>
      </c>
      <c r="F661" s="155" t="str">
        <f t="shared" si="232"/>
        <v>Residential 062 (House 1)</v>
      </c>
      <c r="G661" s="44" t="str">
        <f t="shared" si="227"/>
        <v>residential</v>
      </c>
      <c r="H661" s="44" t="str">
        <f t="shared" si="228"/>
        <v>Basement</v>
      </c>
      <c r="I661" s="38"/>
      <c r="J661" s="38"/>
      <c r="K661" s="38"/>
      <c r="L661" s="44"/>
      <c r="M661" s="38" t="str">
        <f t="shared" ref="M661:M724" si="240">IF(CP661="","",IF(CP661="y","Y","n"))</f>
        <v>Y</v>
      </c>
      <c r="N661" s="38" t="str">
        <f t="shared" si="229"/>
        <v>n</v>
      </c>
      <c r="O661" s="38" t="s">
        <v>541</v>
      </c>
      <c r="P661" s="114" t="s">
        <v>1453</v>
      </c>
      <c r="Q661" s="114"/>
      <c r="R661" s="114"/>
      <c r="S661" s="114"/>
      <c r="T661" s="114"/>
      <c r="U661" s="114"/>
      <c r="V661" s="114"/>
      <c r="W661" s="114"/>
      <c r="X661" s="114"/>
      <c r="Y661" s="38" t="str">
        <f t="shared" ref="Y661:Y724" si="241">IF(CD661="","",IF(CD661="y","Y","n"))</f>
        <v>Y</v>
      </c>
      <c r="Z661" s="38" t="str">
        <f t="shared" si="230"/>
        <v>Y</v>
      </c>
      <c r="AA661" s="38" t="s">
        <v>541</v>
      </c>
      <c r="AC661" s="59">
        <v>2.6</v>
      </c>
      <c r="AD661" s="204">
        <v>6.1538461538461533</v>
      </c>
      <c r="AE661" s="38">
        <v>1</v>
      </c>
      <c r="AF661" s="38">
        <v>0</v>
      </c>
      <c r="AG661" s="125"/>
      <c r="AI661" s="123"/>
      <c r="AJ661" s="40">
        <f t="shared" si="222"/>
        <v>2.6</v>
      </c>
      <c r="AK661" s="40"/>
      <c r="AL661" s="40"/>
      <c r="AM661" s="40">
        <f t="shared" si="233"/>
        <v>16</v>
      </c>
      <c r="AN661" s="39">
        <f t="shared" si="231"/>
        <v>10.5</v>
      </c>
      <c r="AO661" s="204"/>
      <c r="AP661" s="204">
        <f t="shared" si="223"/>
        <v>6.1538461538461533</v>
      </c>
      <c r="AQ661" s="45"/>
      <c r="AR661" s="45"/>
      <c r="AS661" s="115"/>
      <c r="AT661" s="115"/>
      <c r="AU661" s="115">
        <f t="shared" si="234"/>
        <v>1</v>
      </c>
      <c r="AV661" s="115">
        <f t="shared" si="235"/>
        <v>0</v>
      </c>
      <c r="AY661" s="115"/>
      <c r="AZ661" s="115"/>
      <c r="BA661" s="43">
        <v>32</v>
      </c>
      <c r="BB661" s="43" t="s">
        <v>2013</v>
      </c>
      <c r="BC661" s="48" t="s">
        <v>1403</v>
      </c>
      <c r="BE661" s="37" t="s">
        <v>2345</v>
      </c>
      <c r="BG661" s="43">
        <v>374</v>
      </c>
      <c r="BH661" s="43" t="s">
        <v>615</v>
      </c>
      <c r="BJ661" s="43" t="s">
        <v>1388</v>
      </c>
      <c r="BK661" s="43" t="s">
        <v>573</v>
      </c>
      <c r="BP661" s="48" t="s">
        <v>1406</v>
      </c>
      <c r="BQ661" s="43" t="s">
        <v>1205</v>
      </c>
      <c r="BR661" s="43" t="s">
        <v>830</v>
      </c>
      <c r="BS661" s="43" t="s">
        <v>837</v>
      </c>
      <c r="BT661" s="43" t="s">
        <v>1990</v>
      </c>
      <c r="BU661" s="43"/>
      <c r="BV661" s="43"/>
      <c r="BW661" s="243">
        <v>37699</v>
      </c>
      <c r="BX661" s="243"/>
      <c r="BY661" s="48" t="s">
        <v>451</v>
      </c>
      <c r="BZ661" s="43">
        <v>16</v>
      </c>
      <c r="CA661" s="43" t="s">
        <v>1396</v>
      </c>
      <c r="CD661" s="124" t="s">
        <v>1397</v>
      </c>
      <c r="CE661" s="43">
        <v>7838</v>
      </c>
      <c r="CF661" s="43" t="s">
        <v>1990</v>
      </c>
      <c r="CG661" s="251">
        <v>37699</v>
      </c>
      <c r="CH661" s="126"/>
      <c r="CK661" s="39" t="s">
        <v>451</v>
      </c>
      <c r="CL661" s="43">
        <v>2.6</v>
      </c>
      <c r="CM661" s="43" t="s">
        <v>1396</v>
      </c>
      <c r="CP661" s="43" t="s">
        <v>1397</v>
      </c>
      <c r="CQ661" s="43">
        <v>1116</v>
      </c>
      <c r="DR661" s="38"/>
    </row>
    <row r="662" spans="1:122" s="39" customFormat="1" hidden="1" x14ac:dyDescent="0.2">
      <c r="A662" s="44" t="str">
        <f t="shared" si="226"/>
        <v>Endicott</v>
      </c>
      <c r="B662" s="44" t="str">
        <f t="shared" si="239"/>
        <v>Tetrachloroethylene</v>
      </c>
      <c r="C662" s="38" t="s">
        <v>2587</v>
      </c>
      <c r="D662" s="38" t="str">
        <f t="shared" si="238"/>
        <v>LS</v>
      </c>
      <c r="E662" s="44" t="s">
        <v>372</v>
      </c>
      <c r="F662" s="155" t="str">
        <f t="shared" si="232"/>
        <v>Residential 062 (House 1)</v>
      </c>
      <c r="G662" s="44" t="str">
        <f t="shared" si="227"/>
        <v>residential</v>
      </c>
      <c r="H662" s="44" t="str">
        <f t="shared" si="228"/>
        <v>Basement</v>
      </c>
      <c r="I662" s="38"/>
      <c r="J662" s="38"/>
      <c r="K662" s="38"/>
      <c r="L662" s="44"/>
      <c r="M662" s="38" t="str">
        <f t="shared" si="240"/>
        <v>Y</v>
      </c>
      <c r="N662" s="38" t="str">
        <f t="shared" si="229"/>
        <v>n</v>
      </c>
      <c r="O662" s="38" t="s">
        <v>541</v>
      </c>
      <c r="P662" s="44" t="s">
        <v>310</v>
      </c>
      <c r="Q662" s="44"/>
      <c r="R662" s="44"/>
      <c r="S662" s="44"/>
      <c r="T662" s="44"/>
      <c r="U662" s="44"/>
      <c r="V662" s="44"/>
      <c r="W662" s="44"/>
      <c r="X662" s="44"/>
      <c r="Y662" s="38" t="str">
        <f t="shared" si="241"/>
        <v>Y</v>
      </c>
      <c r="Z662" s="38" t="str">
        <f t="shared" si="230"/>
        <v>n</v>
      </c>
      <c r="AA662" s="38" t="s">
        <v>541</v>
      </c>
      <c r="AC662" s="59">
        <v>0.86</v>
      </c>
      <c r="AD662" s="204">
        <v>0.43023255813953487</v>
      </c>
      <c r="AE662" s="38">
        <v>1</v>
      </c>
      <c r="AF662" s="38">
        <v>0</v>
      </c>
      <c r="AG662" s="125"/>
      <c r="AI662" s="123"/>
      <c r="AJ662" s="40">
        <f t="shared" si="222"/>
        <v>0.86</v>
      </c>
      <c r="AK662" s="40"/>
      <c r="AL662" s="40"/>
      <c r="AM662" s="40">
        <f t="shared" si="233"/>
        <v>0.37</v>
      </c>
      <c r="AN662" s="39">
        <f t="shared" si="231"/>
        <v>3.8</v>
      </c>
      <c r="AO662" s="204"/>
      <c r="AP662" s="204">
        <f t="shared" si="223"/>
        <v>0.43023255813953487</v>
      </c>
      <c r="AQ662" s="45"/>
      <c r="AR662" s="45"/>
      <c r="AS662" s="115"/>
      <c r="AT662" s="115"/>
      <c r="AU662" s="115">
        <f t="shared" si="234"/>
        <v>1</v>
      </c>
      <c r="AV662" s="115">
        <f t="shared" si="235"/>
        <v>0</v>
      </c>
      <c r="AY662" s="115"/>
      <c r="AZ662" s="115"/>
      <c r="BA662" s="43">
        <v>32</v>
      </c>
      <c r="BB662" s="43" t="s">
        <v>2013</v>
      </c>
      <c r="BC662" s="48" t="s">
        <v>1403</v>
      </c>
      <c r="BE662" s="37" t="s">
        <v>2345</v>
      </c>
      <c r="BG662" s="43">
        <v>374</v>
      </c>
      <c r="BH662" s="43" t="s">
        <v>615</v>
      </c>
      <c r="BJ662" s="43" t="s">
        <v>1388</v>
      </c>
      <c r="BK662" s="43" t="s">
        <v>573</v>
      </c>
      <c r="BP662" s="48" t="s">
        <v>1406</v>
      </c>
      <c r="BQ662" s="43" t="s">
        <v>1205</v>
      </c>
      <c r="BR662" s="43" t="s">
        <v>830</v>
      </c>
      <c r="BS662" s="43" t="s">
        <v>2057</v>
      </c>
      <c r="BT662" s="43" t="s">
        <v>1990</v>
      </c>
      <c r="BU662" s="43"/>
      <c r="BV662" s="43"/>
      <c r="BW662" s="243">
        <v>37699</v>
      </c>
      <c r="BX662" s="243"/>
      <c r="BY662" s="48" t="s">
        <v>451</v>
      </c>
      <c r="BZ662" s="43">
        <v>0.37</v>
      </c>
      <c r="CA662" s="43" t="s">
        <v>1396</v>
      </c>
      <c r="CD662" s="124" t="s">
        <v>1397</v>
      </c>
      <c r="CE662" s="43">
        <v>7839</v>
      </c>
      <c r="CF662" s="43" t="s">
        <v>1990</v>
      </c>
      <c r="CG662" s="251">
        <v>37699</v>
      </c>
      <c r="CH662" s="126"/>
      <c r="CK662" s="39" t="s">
        <v>451</v>
      </c>
      <c r="CL662" s="43">
        <v>0.86</v>
      </c>
      <c r="CM662" s="43" t="s">
        <v>1396</v>
      </c>
      <c r="CP662" s="43" t="s">
        <v>1397</v>
      </c>
      <c r="CQ662" s="43">
        <v>841</v>
      </c>
      <c r="DR662" s="38"/>
    </row>
    <row r="663" spans="1:122" s="39" customFormat="1" x14ac:dyDescent="0.2">
      <c r="A663" s="44" t="str">
        <f t="shared" si="226"/>
        <v>Endicott</v>
      </c>
      <c r="B663" s="44" t="str">
        <f t="shared" si="239"/>
        <v>Trichloroethylene</v>
      </c>
      <c r="C663" s="38" t="s">
        <v>2587</v>
      </c>
      <c r="D663" s="38" t="str">
        <f t="shared" si="238"/>
        <v>LS</v>
      </c>
      <c r="E663" s="44" t="s">
        <v>372</v>
      </c>
      <c r="F663" s="155" t="str">
        <f t="shared" si="232"/>
        <v>Residential 062 (House 1)</v>
      </c>
      <c r="G663" s="44" t="str">
        <f t="shared" si="227"/>
        <v>residential</v>
      </c>
      <c r="H663" s="44" t="str">
        <f t="shared" si="228"/>
        <v>Basement</v>
      </c>
      <c r="I663" s="38"/>
      <c r="J663" s="38"/>
      <c r="K663" s="38"/>
      <c r="L663" s="44"/>
      <c r="M663" s="38" t="str">
        <f t="shared" si="240"/>
        <v>Y</v>
      </c>
      <c r="N663" s="38" t="str">
        <f t="shared" si="229"/>
        <v>Y</v>
      </c>
      <c r="O663" s="38" t="str">
        <f>IF(AJ663="","",IF(M663="N","n","Y"))</f>
        <v>Y</v>
      </c>
      <c r="P663" s="44"/>
      <c r="Q663" s="44"/>
      <c r="R663" s="44"/>
      <c r="S663" s="44"/>
      <c r="T663" s="44"/>
      <c r="U663" s="44"/>
      <c r="V663" s="44"/>
      <c r="W663" s="44"/>
      <c r="X663" s="44"/>
      <c r="Y663" s="38" t="str">
        <f t="shared" si="241"/>
        <v>Y</v>
      </c>
      <c r="Z663" s="38" t="str">
        <f t="shared" si="230"/>
        <v>n</v>
      </c>
      <c r="AA663" s="38" t="str">
        <f>IF(AM663="","",IF(Y663="N","n","Y"))</f>
        <v>Y</v>
      </c>
      <c r="AC663" s="59">
        <v>270</v>
      </c>
      <c r="AD663" s="204">
        <v>1.1851851851851852E-3</v>
      </c>
      <c r="AE663" s="38">
        <v>1</v>
      </c>
      <c r="AF663" s="38">
        <v>0</v>
      </c>
      <c r="AG663" s="125"/>
      <c r="AI663" s="123"/>
      <c r="AJ663" s="40">
        <f t="shared" si="222"/>
        <v>270</v>
      </c>
      <c r="AK663" s="40"/>
      <c r="AL663" s="40"/>
      <c r="AM663" s="40">
        <f t="shared" si="233"/>
        <v>0.32</v>
      </c>
      <c r="AN663" s="39">
        <f t="shared" si="231"/>
        <v>0.5</v>
      </c>
      <c r="AO663" s="204"/>
      <c r="AP663" s="204">
        <f t="shared" si="223"/>
        <v>1.1851851851851852E-3</v>
      </c>
      <c r="AQ663" s="45"/>
      <c r="AR663" s="45"/>
      <c r="AS663" s="115"/>
      <c r="AT663" s="115"/>
      <c r="AU663" s="115">
        <f t="shared" si="234"/>
        <v>1</v>
      </c>
      <c r="AV663" s="115">
        <f t="shared" si="235"/>
        <v>0</v>
      </c>
      <c r="AY663" s="115"/>
      <c r="AZ663" s="115"/>
      <c r="BA663" s="43">
        <v>32</v>
      </c>
      <c r="BB663" s="43" t="s">
        <v>2013</v>
      </c>
      <c r="BC663" s="48" t="s">
        <v>1403</v>
      </c>
      <c r="BE663" s="37" t="s">
        <v>2345</v>
      </c>
      <c r="BG663" s="43">
        <v>374</v>
      </c>
      <c r="BH663" s="43" t="s">
        <v>615</v>
      </c>
      <c r="BJ663" s="43" t="s">
        <v>1388</v>
      </c>
      <c r="BK663" s="43" t="s">
        <v>573</v>
      </c>
      <c r="BP663" s="48" t="s">
        <v>1406</v>
      </c>
      <c r="BQ663" s="43" t="s">
        <v>1205</v>
      </c>
      <c r="BR663" s="43" t="s">
        <v>830</v>
      </c>
      <c r="BS663" s="43" t="s">
        <v>1393</v>
      </c>
      <c r="BT663" s="43" t="s">
        <v>1990</v>
      </c>
      <c r="BU663" s="43"/>
      <c r="BV663" s="43"/>
      <c r="BW663" s="243">
        <v>37699</v>
      </c>
      <c r="BX663" s="243"/>
      <c r="BY663" s="48" t="s">
        <v>451</v>
      </c>
      <c r="BZ663" s="43">
        <v>0.32</v>
      </c>
      <c r="CA663" s="43" t="s">
        <v>1396</v>
      </c>
      <c r="CD663" s="124" t="s">
        <v>1397</v>
      </c>
      <c r="CE663" s="43">
        <v>7841</v>
      </c>
      <c r="CF663" s="43" t="s">
        <v>1990</v>
      </c>
      <c r="CG663" s="251">
        <v>37699</v>
      </c>
      <c r="CH663" s="126"/>
      <c r="CK663" s="39" t="s">
        <v>451</v>
      </c>
      <c r="CL663" s="43">
        <v>270</v>
      </c>
      <c r="CM663" s="43" t="s">
        <v>1396</v>
      </c>
      <c r="CP663" s="43" t="s">
        <v>1397</v>
      </c>
      <c r="CQ663" s="43">
        <v>898</v>
      </c>
      <c r="DR663" s="38"/>
    </row>
    <row r="664" spans="1:122" s="39" customFormat="1" hidden="1" x14ac:dyDescent="0.2">
      <c r="A664" s="44" t="str">
        <f t="shared" si="226"/>
        <v>Endicott</v>
      </c>
      <c r="B664" s="44" t="str">
        <f t="shared" si="239"/>
        <v>1,1,1-Trichloroethane</v>
      </c>
      <c r="C664" s="38" t="s">
        <v>2587</v>
      </c>
      <c r="D664" s="38" t="str">
        <f t="shared" si="238"/>
        <v>LS</v>
      </c>
      <c r="E664" s="44" t="s">
        <v>372</v>
      </c>
      <c r="F664" s="155" t="str">
        <f t="shared" si="232"/>
        <v>Residential 063</v>
      </c>
      <c r="G664" s="44" t="str">
        <f t="shared" si="227"/>
        <v>residential</v>
      </c>
      <c r="H664" s="44" t="str">
        <f t="shared" si="228"/>
        <v>Basement</v>
      </c>
      <c r="I664" s="38"/>
      <c r="J664" s="38"/>
      <c r="K664" s="38"/>
      <c r="L664" s="44"/>
      <c r="M664" s="38" t="str">
        <f t="shared" si="240"/>
        <v>Y</v>
      </c>
      <c r="N664" s="38" t="str">
        <f t="shared" si="229"/>
        <v>n</v>
      </c>
      <c r="O664" s="38" t="str">
        <f>IF(AJ664="","",IF(M664="N","n","Y"))</f>
        <v>Y</v>
      </c>
      <c r="P664" s="44"/>
      <c r="Q664" s="44"/>
      <c r="R664" s="44"/>
      <c r="S664" s="44"/>
      <c r="T664" s="44"/>
      <c r="U664" s="44"/>
      <c r="V664" s="44"/>
      <c r="W664" s="44"/>
      <c r="X664" s="44"/>
      <c r="Y664" s="38" t="str">
        <f t="shared" si="241"/>
        <v>Y</v>
      </c>
      <c r="Z664" s="38" t="str">
        <f t="shared" si="230"/>
        <v>n</v>
      </c>
      <c r="AA664" s="38" t="str">
        <f>IF(AM664="","",IF(Y664="N","n","Y"))</f>
        <v>Y</v>
      </c>
      <c r="AC664" s="59">
        <v>40</v>
      </c>
      <c r="AD664" s="204">
        <v>7.000000000000001E-3</v>
      </c>
      <c r="AE664" s="38">
        <v>1</v>
      </c>
      <c r="AF664" s="38">
        <v>0</v>
      </c>
      <c r="AG664" s="125"/>
      <c r="AI664" s="123"/>
      <c r="AJ664" s="40">
        <f t="shared" si="222"/>
        <v>40</v>
      </c>
      <c r="AK664" s="40"/>
      <c r="AL664" s="40"/>
      <c r="AM664" s="40">
        <f t="shared" si="233"/>
        <v>0.28000000000000003</v>
      </c>
      <c r="AN664" s="39">
        <f t="shared" si="231"/>
        <v>3.1</v>
      </c>
      <c r="AO664" s="204"/>
      <c r="AP664" s="204">
        <f t="shared" si="223"/>
        <v>7.000000000000001E-3</v>
      </c>
      <c r="AQ664" s="45"/>
      <c r="AR664" s="45"/>
      <c r="AS664" s="115"/>
      <c r="AT664" s="115"/>
      <c r="AU664" s="115">
        <f t="shared" si="234"/>
        <v>1</v>
      </c>
      <c r="AV664" s="115">
        <f t="shared" si="235"/>
        <v>0</v>
      </c>
      <c r="AY664" s="115"/>
      <c r="AZ664" s="115"/>
      <c r="BA664" s="43">
        <v>32</v>
      </c>
      <c r="BB664" s="43" t="s">
        <v>2013</v>
      </c>
      <c r="BC664" s="48" t="s">
        <v>1403</v>
      </c>
      <c r="BE664" s="37" t="s">
        <v>2345</v>
      </c>
      <c r="BG664" s="43">
        <v>375</v>
      </c>
      <c r="BH664" s="43" t="s">
        <v>1776</v>
      </c>
      <c r="BJ664" s="43" t="s">
        <v>1388</v>
      </c>
      <c r="BK664" s="43" t="s">
        <v>573</v>
      </c>
      <c r="BP664" s="48" t="s">
        <v>1406</v>
      </c>
      <c r="BQ664" s="43" t="s">
        <v>348</v>
      </c>
      <c r="BR664" s="43" t="s">
        <v>830</v>
      </c>
      <c r="BS664" s="43" t="s">
        <v>558</v>
      </c>
      <c r="BT664" s="43" t="s">
        <v>1990</v>
      </c>
      <c r="BU664" s="43"/>
      <c r="BV664" s="43"/>
      <c r="BW664" s="243">
        <v>37701</v>
      </c>
      <c r="BX664" s="243"/>
      <c r="BY664" s="48" t="s">
        <v>451</v>
      </c>
      <c r="BZ664" s="43">
        <v>0.28000000000000003</v>
      </c>
      <c r="CA664" s="43" t="s">
        <v>1396</v>
      </c>
      <c r="CD664" s="124" t="s">
        <v>1397</v>
      </c>
      <c r="CE664" s="43">
        <v>7876</v>
      </c>
      <c r="CF664" s="43" t="s">
        <v>1990</v>
      </c>
      <c r="CG664" s="251">
        <v>37701</v>
      </c>
      <c r="CH664" s="126"/>
      <c r="CK664" s="39" t="s">
        <v>451</v>
      </c>
      <c r="CL664" s="43">
        <v>40</v>
      </c>
      <c r="CM664" s="43" t="s">
        <v>1396</v>
      </c>
      <c r="CP664" s="43" t="s">
        <v>1397</v>
      </c>
      <c r="CQ664" s="43">
        <v>989</v>
      </c>
      <c r="DR664" s="38"/>
    </row>
    <row r="665" spans="1:122" s="39" customFormat="1" hidden="1" x14ac:dyDescent="0.2">
      <c r="A665" s="44" t="str">
        <f t="shared" si="226"/>
        <v>Endicott</v>
      </c>
      <c r="B665" s="44" t="str">
        <f t="shared" si="239"/>
        <v>Tetrachloroethylene</v>
      </c>
      <c r="C665" s="38" t="s">
        <v>2587</v>
      </c>
      <c r="D665" s="38" t="str">
        <f t="shared" si="238"/>
        <v>LS</v>
      </c>
      <c r="E665" s="44" t="s">
        <v>372</v>
      </c>
      <c r="F665" s="155" t="str">
        <f t="shared" si="232"/>
        <v>Residential 063</v>
      </c>
      <c r="G665" s="44" t="str">
        <f t="shared" si="227"/>
        <v>residential</v>
      </c>
      <c r="H665" s="44" t="str">
        <f t="shared" si="228"/>
        <v>Basement</v>
      </c>
      <c r="I665" s="38"/>
      <c r="J665" s="38"/>
      <c r="K665" s="38"/>
      <c r="L665" s="44"/>
      <c r="M665" s="38" t="str">
        <f t="shared" si="240"/>
        <v>Y</v>
      </c>
      <c r="N665" s="38" t="str">
        <f t="shared" si="229"/>
        <v>n</v>
      </c>
      <c r="O665" s="38" t="s">
        <v>541</v>
      </c>
      <c r="P665" s="44" t="s">
        <v>310</v>
      </c>
      <c r="Q665" s="44"/>
      <c r="R665" s="44"/>
      <c r="S665" s="44"/>
      <c r="T665" s="44"/>
      <c r="U665" s="44"/>
      <c r="V665" s="44"/>
      <c r="W665" s="44"/>
      <c r="X665" s="44"/>
      <c r="Y665" s="38" t="str">
        <f t="shared" si="241"/>
        <v>Y</v>
      </c>
      <c r="Z665" s="38" t="str">
        <f t="shared" si="230"/>
        <v>n</v>
      </c>
      <c r="AA665" s="38" t="s">
        <v>541</v>
      </c>
      <c r="AC665" s="59">
        <v>2.2000000000000002</v>
      </c>
      <c r="AD665" s="204">
        <v>0.90909090909090906</v>
      </c>
      <c r="AE665" s="38">
        <v>1</v>
      </c>
      <c r="AF665" s="38">
        <v>0</v>
      </c>
      <c r="AG665" s="125"/>
      <c r="AI665" s="123"/>
      <c r="AJ665" s="40">
        <f t="shared" si="222"/>
        <v>2.2000000000000002</v>
      </c>
      <c r="AK665" s="40"/>
      <c r="AL665" s="40"/>
      <c r="AM665" s="40">
        <f t="shared" si="233"/>
        <v>2</v>
      </c>
      <c r="AN665" s="39">
        <f t="shared" si="231"/>
        <v>3.8</v>
      </c>
      <c r="AO665" s="204"/>
      <c r="AP665" s="204">
        <f t="shared" si="223"/>
        <v>0.90909090909090906</v>
      </c>
      <c r="AQ665" s="45"/>
      <c r="AR665" s="45"/>
      <c r="AS665" s="115"/>
      <c r="AT665" s="115"/>
      <c r="AU665" s="115">
        <f t="shared" si="234"/>
        <v>1</v>
      </c>
      <c r="AV665" s="115">
        <f t="shared" si="235"/>
        <v>0</v>
      </c>
      <c r="AY665" s="115"/>
      <c r="AZ665" s="115"/>
      <c r="BA665" s="43">
        <v>32</v>
      </c>
      <c r="BB665" s="43" t="s">
        <v>2013</v>
      </c>
      <c r="BC665" s="48" t="s">
        <v>1403</v>
      </c>
      <c r="BE665" s="37" t="s">
        <v>2345</v>
      </c>
      <c r="BG665" s="43">
        <v>375</v>
      </c>
      <c r="BH665" s="43" t="s">
        <v>1776</v>
      </c>
      <c r="BJ665" s="43" t="s">
        <v>1388</v>
      </c>
      <c r="BK665" s="43" t="s">
        <v>573</v>
      </c>
      <c r="BP665" s="48" t="s">
        <v>1406</v>
      </c>
      <c r="BQ665" s="43" t="s">
        <v>348</v>
      </c>
      <c r="BR665" s="43" t="s">
        <v>830</v>
      </c>
      <c r="BS665" s="43" t="s">
        <v>2057</v>
      </c>
      <c r="BT665" s="43" t="s">
        <v>1990</v>
      </c>
      <c r="BU665" s="43"/>
      <c r="BV665" s="43"/>
      <c r="BW665" s="243">
        <v>37701</v>
      </c>
      <c r="BX665" s="243"/>
      <c r="BY665" s="48" t="s">
        <v>451</v>
      </c>
      <c r="BZ665" s="43">
        <v>2</v>
      </c>
      <c r="CA665" s="43" t="s">
        <v>1396</v>
      </c>
      <c r="CD665" s="124" t="s">
        <v>1397</v>
      </c>
      <c r="CE665" s="43">
        <v>7883</v>
      </c>
      <c r="CF665" s="43" t="s">
        <v>1990</v>
      </c>
      <c r="CG665" s="251">
        <v>37701</v>
      </c>
      <c r="CH665" s="126"/>
      <c r="CK665" s="39" t="s">
        <v>451</v>
      </c>
      <c r="CL665" s="43">
        <v>2.2000000000000002</v>
      </c>
      <c r="CM665" s="43" t="s">
        <v>1396</v>
      </c>
      <c r="CP665" s="43" t="s">
        <v>1397</v>
      </c>
      <c r="CQ665" s="43">
        <v>842</v>
      </c>
      <c r="DR665" s="38"/>
    </row>
    <row r="666" spans="1:122" s="39" customFormat="1" x14ac:dyDescent="0.2">
      <c r="A666" s="44" t="str">
        <f t="shared" si="226"/>
        <v>Endicott</v>
      </c>
      <c r="B666" s="44" t="str">
        <f t="shared" si="239"/>
        <v>Trichloroethylene</v>
      </c>
      <c r="C666" s="38" t="s">
        <v>2587</v>
      </c>
      <c r="D666" s="38" t="str">
        <f t="shared" si="238"/>
        <v>LS</v>
      </c>
      <c r="E666" s="44" t="s">
        <v>372</v>
      </c>
      <c r="F666" s="155" t="str">
        <f t="shared" si="232"/>
        <v>Residential 063</v>
      </c>
      <c r="G666" s="44" t="str">
        <f t="shared" si="227"/>
        <v>residential</v>
      </c>
      <c r="H666" s="44" t="str">
        <f t="shared" si="228"/>
        <v>Basement</v>
      </c>
      <c r="I666" s="38"/>
      <c r="J666" s="38"/>
      <c r="K666" s="38"/>
      <c r="L666" s="44"/>
      <c r="M666" s="38" t="str">
        <f t="shared" si="240"/>
        <v>Y</v>
      </c>
      <c r="N666" s="38" t="str">
        <f t="shared" si="229"/>
        <v>Y</v>
      </c>
      <c r="O666" s="38" t="str">
        <f>IF(AJ666="","",IF(M666="N","n","Y"))</f>
        <v>Y</v>
      </c>
      <c r="P666" s="44"/>
      <c r="Q666" s="44"/>
      <c r="R666" s="44"/>
      <c r="S666" s="44"/>
      <c r="T666" s="44"/>
      <c r="U666" s="44"/>
      <c r="V666" s="44"/>
      <c r="W666" s="44"/>
      <c r="X666" s="44"/>
      <c r="Y666" s="38" t="str">
        <f t="shared" si="241"/>
        <v>Y</v>
      </c>
      <c r="Z666" s="38" t="str">
        <f t="shared" si="230"/>
        <v>Y</v>
      </c>
      <c r="AA666" s="38" t="str">
        <f>IF(AM666="","",IF(Y666="N","n","Y"))</f>
        <v>Y</v>
      </c>
      <c r="AC666" s="59">
        <v>570</v>
      </c>
      <c r="AD666" s="204">
        <v>1.7543859649122807E-3</v>
      </c>
      <c r="AE666" s="38">
        <v>1</v>
      </c>
      <c r="AF666" s="38">
        <v>0</v>
      </c>
      <c r="AG666" s="125"/>
      <c r="AI666" s="123"/>
      <c r="AJ666" s="40">
        <f t="shared" si="222"/>
        <v>570</v>
      </c>
      <c r="AK666" s="40"/>
      <c r="AL666" s="40"/>
      <c r="AM666" s="40">
        <f t="shared" si="233"/>
        <v>1</v>
      </c>
      <c r="AN666" s="39">
        <f t="shared" si="231"/>
        <v>0.5</v>
      </c>
      <c r="AO666" s="204"/>
      <c r="AP666" s="204">
        <f t="shared" si="223"/>
        <v>1.7543859649122807E-3</v>
      </c>
      <c r="AQ666" s="45"/>
      <c r="AR666" s="45"/>
      <c r="AS666" s="115"/>
      <c r="AT666" s="115"/>
      <c r="AU666" s="115">
        <f t="shared" si="234"/>
        <v>1</v>
      </c>
      <c r="AV666" s="115">
        <f t="shared" si="235"/>
        <v>0</v>
      </c>
      <c r="AY666" s="115"/>
      <c r="AZ666" s="115"/>
      <c r="BA666" s="43">
        <v>32</v>
      </c>
      <c r="BB666" s="43" t="s">
        <v>2013</v>
      </c>
      <c r="BC666" s="48" t="s">
        <v>1403</v>
      </c>
      <c r="BE666" s="37" t="s">
        <v>2345</v>
      </c>
      <c r="BG666" s="43">
        <v>375</v>
      </c>
      <c r="BH666" s="43" t="s">
        <v>1776</v>
      </c>
      <c r="BJ666" s="43" t="s">
        <v>1388</v>
      </c>
      <c r="BK666" s="43" t="s">
        <v>573</v>
      </c>
      <c r="BP666" s="48" t="s">
        <v>1406</v>
      </c>
      <c r="BQ666" s="43" t="s">
        <v>348</v>
      </c>
      <c r="BR666" s="43" t="s">
        <v>830</v>
      </c>
      <c r="BS666" s="43" t="s">
        <v>1393</v>
      </c>
      <c r="BT666" s="43" t="s">
        <v>1990</v>
      </c>
      <c r="BU666" s="43"/>
      <c r="BV666" s="43"/>
      <c r="BW666" s="243">
        <v>37701</v>
      </c>
      <c r="BX666" s="243"/>
      <c r="BY666" s="48" t="s">
        <v>451</v>
      </c>
      <c r="BZ666" s="43">
        <v>1</v>
      </c>
      <c r="CA666" s="43" t="s">
        <v>1396</v>
      </c>
      <c r="CD666" s="124" t="s">
        <v>1397</v>
      </c>
      <c r="CE666" s="43">
        <v>7885</v>
      </c>
      <c r="CF666" s="43" t="s">
        <v>1990</v>
      </c>
      <c r="CG666" s="251">
        <v>37701</v>
      </c>
      <c r="CH666" s="126"/>
      <c r="CK666" s="39" t="s">
        <v>451</v>
      </c>
      <c r="CL666" s="43">
        <v>570</v>
      </c>
      <c r="CM666" s="43" t="s">
        <v>1396</v>
      </c>
      <c r="CP666" s="43" t="s">
        <v>1397</v>
      </c>
      <c r="CQ666" s="43">
        <v>899</v>
      </c>
      <c r="DR666" s="38"/>
    </row>
    <row r="667" spans="1:122" s="39" customFormat="1" hidden="1" x14ac:dyDescent="0.2">
      <c r="A667" s="44" t="str">
        <f t="shared" si="226"/>
        <v>Endicott</v>
      </c>
      <c r="B667" s="44" t="str">
        <f t="shared" si="239"/>
        <v>1,1,1-Trichloroethane</v>
      </c>
      <c r="C667" s="38" t="s">
        <v>2587</v>
      </c>
      <c r="D667" s="38" t="str">
        <f t="shared" si="238"/>
        <v>LS</v>
      </c>
      <c r="E667" s="44" t="s">
        <v>372</v>
      </c>
      <c r="F667" s="155" t="str">
        <f t="shared" si="232"/>
        <v>Residential 064</v>
      </c>
      <c r="G667" s="44" t="str">
        <f t="shared" si="227"/>
        <v>residential</v>
      </c>
      <c r="H667" s="44" t="str">
        <f t="shared" si="228"/>
        <v>Basement - full</v>
      </c>
      <c r="I667" s="38"/>
      <c r="J667" s="38"/>
      <c r="K667" s="38"/>
      <c r="L667" s="44"/>
      <c r="M667" s="38" t="str">
        <f t="shared" si="240"/>
        <v>Y</v>
      </c>
      <c r="N667" s="38" t="str">
        <f t="shared" si="229"/>
        <v>n</v>
      </c>
      <c r="O667" s="38" t="str">
        <f>IF(AJ667="","",IF(M667="N","n","Y"))</f>
        <v>Y</v>
      </c>
      <c r="P667" s="44"/>
      <c r="Q667" s="44"/>
      <c r="R667" s="44"/>
      <c r="S667" s="44"/>
      <c r="T667" s="44"/>
      <c r="U667" s="44"/>
      <c r="V667" s="44"/>
      <c r="W667" s="44"/>
      <c r="X667" s="44"/>
      <c r="Y667" s="38" t="str">
        <f t="shared" si="241"/>
        <v>Y</v>
      </c>
      <c r="Z667" s="38" t="str">
        <f t="shared" si="230"/>
        <v>n</v>
      </c>
      <c r="AA667" s="38" t="str">
        <f>IF(AM667="","",IF(Y667="N","n","Y"))</f>
        <v>Y</v>
      </c>
      <c r="AC667" s="59">
        <v>1.1000000000000001</v>
      </c>
      <c r="AD667" s="204">
        <v>0.29090909090909089</v>
      </c>
      <c r="AE667" s="38">
        <v>1</v>
      </c>
      <c r="AF667" s="38">
        <v>0</v>
      </c>
      <c r="AG667" s="125"/>
      <c r="AI667" s="123"/>
      <c r="AJ667" s="40">
        <f t="shared" si="222"/>
        <v>1.1000000000000001</v>
      </c>
      <c r="AK667" s="40"/>
      <c r="AL667" s="40"/>
      <c r="AM667" s="40">
        <f t="shared" si="233"/>
        <v>0.32</v>
      </c>
      <c r="AN667" s="39">
        <f t="shared" si="231"/>
        <v>3.1</v>
      </c>
      <c r="AO667" s="204"/>
      <c r="AP667" s="204">
        <f t="shared" si="223"/>
        <v>0.29090909090909089</v>
      </c>
      <c r="AQ667" s="45"/>
      <c r="AR667" s="45"/>
      <c r="AS667" s="115"/>
      <c r="AT667" s="115"/>
      <c r="AU667" s="115">
        <f t="shared" si="234"/>
        <v>1</v>
      </c>
      <c r="AV667" s="115">
        <f t="shared" si="235"/>
        <v>0</v>
      </c>
      <c r="AY667" s="115"/>
      <c r="AZ667" s="115"/>
      <c r="BA667" s="43">
        <v>32</v>
      </c>
      <c r="BB667" s="43" t="s">
        <v>2013</v>
      </c>
      <c r="BC667" s="48" t="s">
        <v>1403</v>
      </c>
      <c r="BE667" s="37" t="s">
        <v>2345</v>
      </c>
      <c r="BG667" s="43">
        <v>376</v>
      </c>
      <c r="BH667" s="43" t="s">
        <v>1220</v>
      </c>
      <c r="BJ667" s="43" t="s">
        <v>1388</v>
      </c>
      <c r="BK667" s="43" t="s">
        <v>1389</v>
      </c>
      <c r="BP667" s="48" t="s">
        <v>1406</v>
      </c>
      <c r="BQ667" s="43" t="s">
        <v>1198</v>
      </c>
      <c r="BR667" s="43" t="s">
        <v>1199</v>
      </c>
      <c r="BS667" s="43" t="s">
        <v>558</v>
      </c>
      <c r="BT667" s="43" t="s">
        <v>1990</v>
      </c>
      <c r="BU667" s="43"/>
      <c r="BV667" s="43"/>
      <c r="BW667" s="243">
        <v>37709</v>
      </c>
      <c r="BX667" s="243"/>
      <c r="BY667" s="48" t="s">
        <v>451</v>
      </c>
      <c r="BZ667" s="43">
        <v>0.32</v>
      </c>
      <c r="CA667" s="43" t="s">
        <v>1396</v>
      </c>
      <c r="CD667" s="124" t="s">
        <v>1397</v>
      </c>
      <c r="CE667" s="43">
        <v>7964</v>
      </c>
      <c r="CF667" s="43" t="s">
        <v>1990</v>
      </c>
      <c r="CG667" s="251">
        <v>37709</v>
      </c>
      <c r="CH667" s="126"/>
      <c r="CK667" s="39" t="s">
        <v>451</v>
      </c>
      <c r="CL667" s="43">
        <v>1.1000000000000001</v>
      </c>
      <c r="CM667" s="43" t="s">
        <v>1396</v>
      </c>
      <c r="CP667" s="43" t="s">
        <v>1397</v>
      </c>
      <c r="CQ667" s="43">
        <v>991</v>
      </c>
      <c r="DR667" s="38"/>
    </row>
    <row r="668" spans="1:122" s="39" customFormat="1" hidden="1" x14ac:dyDescent="0.2">
      <c r="A668" s="44" t="str">
        <f t="shared" si="226"/>
        <v>Endicott</v>
      </c>
      <c r="B668" s="44" t="str">
        <f t="shared" si="239"/>
        <v>1,1,2-Trichloro-1,2,2-trifluoroethane</v>
      </c>
      <c r="C668" s="38" t="s">
        <v>2587</v>
      </c>
      <c r="D668" s="38" t="str">
        <f t="shared" si="238"/>
        <v>LS</v>
      </c>
      <c r="E668" s="44" t="s">
        <v>372</v>
      </c>
      <c r="F668" s="155" t="str">
        <f t="shared" si="232"/>
        <v>Residential 064</v>
      </c>
      <c r="G668" s="44" t="str">
        <f t="shared" si="227"/>
        <v>residential</v>
      </c>
      <c r="H668" s="44" t="str">
        <f t="shared" si="228"/>
        <v>Basement - full</v>
      </c>
      <c r="I668" s="38"/>
      <c r="J668" s="38"/>
      <c r="K668" s="38"/>
      <c r="L668" s="44"/>
      <c r="M668" s="38" t="str">
        <f t="shared" si="240"/>
        <v>Y</v>
      </c>
      <c r="N668" s="38" t="str">
        <f t="shared" si="229"/>
        <v>n</v>
      </c>
      <c r="O668" s="38" t="str">
        <f>IF(AJ668="","",IF(M668="N","n","Y"))</f>
        <v>Y</v>
      </c>
      <c r="P668" s="44"/>
      <c r="Q668" s="44"/>
      <c r="R668" s="44"/>
      <c r="S668" s="44"/>
      <c r="T668" s="44"/>
      <c r="U668" s="44"/>
      <c r="V668" s="44"/>
      <c r="W668" s="44"/>
      <c r="X668" s="44"/>
      <c r="Y668" s="38" t="str">
        <f t="shared" si="241"/>
        <v>Y</v>
      </c>
      <c r="Z668" s="38" t="str">
        <f t="shared" si="230"/>
        <v>n</v>
      </c>
      <c r="AA668" s="38" t="str">
        <f>IF(AM668="","",IF(Y668="N","n","Y"))</f>
        <v>Y</v>
      </c>
      <c r="AC668" s="59">
        <v>0.6</v>
      </c>
      <c r="AD668" s="204">
        <v>0.7</v>
      </c>
      <c r="AE668" s="38">
        <v>1</v>
      </c>
      <c r="AF668" s="38">
        <v>0</v>
      </c>
      <c r="AG668" s="125"/>
      <c r="AI668" s="123"/>
      <c r="AJ668" s="40">
        <f t="shared" si="222"/>
        <v>0.6</v>
      </c>
      <c r="AK668" s="40"/>
      <c r="AL668" s="40"/>
      <c r="AM668" s="40">
        <f t="shared" si="233"/>
        <v>0.42</v>
      </c>
      <c r="AN668" s="39">
        <f t="shared" si="231"/>
        <v>1.8</v>
      </c>
      <c r="AO668" s="204"/>
      <c r="AP668" s="204">
        <f t="shared" si="223"/>
        <v>0.7</v>
      </c>
      <c r="AQ668" s="45"/>
      <c r="AR668" s="45"/>
      <c r="AS668" s="115"/>
      <c r="AT668" s="115"/>
      <c r="AU668" s="115">
        <f t="shared" si="234"/>
        <v>1</v>
      </c>
      <c r="AV668" s="115">
        <f t="shared" si="235"/>
        <v>0</v>
      </c>
      <c r="AY668" s="115"/>
      <c r="AZ668" s="115"/>
      <c r="BA668" s="43">
        <v>32</v>
      </c>
      <c r="BB668" s="43" t="s">
        <v>2013</v>
      </c>
      <c r="BC668" s="48" t="s">
        <v>1403</v>
      </c>
      <c r="BE668" s="37" t="s">
        <v>2345</v>
      </c>
      <c r="BG668" s="43">
        <v>376</v>
      </c>
      <c r="BH668" s="43" t="s">
        <v>1220</v>
      </c>
      <c r="BJ668" s="43" t="s">
        <v>1388</v>
      </c>
      <c r="BK668" s="43" t="s">
        <v>1389</v>
      </c>
      <c r="BP668" s="48" t="s">
        <v>1406</v>
      </c>
      <c r="BQ668" s="43" t="s">
        <v>1198</v>
      </c>
      <c r="BR668" s="43" t="s">
        <v>1199</v>
      </c>
      <c r="BS668" s="43" t="s">
        <v>1132</v>
      </c>
      <c r="BT668" s="43" t="s">
        <v>1990</v>
      </c>
      <c r="BU668" s="43"/>
      <c r="BV668" s="43"/>
      <c r="BW668" s="243">
        <v>37709</v>
      </c>
      <c r="BX668" s="243"/>
      <c r="BY668" s="48" t="s">
        <v>451</v>
      </c>
      <c r="BZ668" s="43">
        <v>0.42</v>
      </c>
      <c r="CA668" s="43" t="s">
        <v>1396</v>
      </c>
      <c r="CD668" s="124" t="s">
        <v>1397</v>
      </c>
      <c r="CE668" s="43">
        <v>7969</v>
      </c>
      <c r="CF668" s="43" t="s">
        <v>1990</v>
      </c>
      <c r="CG668" s="251">
        <v>37709</v>
      </c>
      <c r="CH668" s="126"/>
      <c r="CK668" s="39" t="s">
        <v>451</v>
      </c>
      <c r="CL668" s="43">
        <v>0.6</v>
      </c>
      <c r="CM668" s="43" t="s">
        <v>1396</v>
      </c>
      <c r="CP668" s="43" t="s">
        <v>1397</v>
      </c>
      <c r="CQ668" s="43">
        <v>1078</v>
      </c>
      <c r="DR668" s="38"/>
    </row>
    <row r="669" spans="1:122" s="39" customFormat="1" hidden="1" x14ac:dyDescent="0.2">
      <c r="A669" s="44" t="str">
        <f t="shared" si="226"/>
        <v>Endicott</v>
      </c>
      <c r="B669" s="44" t="str">
        <f t="shared" si="239"/>
        <v>Tetrachloroethylene</v>
      </c>
      <c r="C669" s="38" t="s">
        <v>2587</v>
      </c>
      <c r="D669" s="38" t="str">
        <f t="shared" si="238"/>
        <v>LS</v>
      </c>
      <c r="E669" s="44" t="s">
        <v>372</v>
      </c>
      <c r="F669" s="155" t="str">
        <f t="shared" si="232"/>
        <v>Residential 064</v>
      </c>
      <c r="G669" s="44" t="str">
        <f t="shared" si="227"/>
        <v>residential</v>
      </c>
      <c r="H669" s="44" t="str">
        <f t="shared" si="228"/>
        <v>Basement - full</v>
      </c>
      <c r="I669" s="38"/>
      <c r="J669" s="38"/>
      <c r="K669" s="38"/>
      <c r="L669" s="44"/>
      <c r="M669" s="38" t="str">
        <f t="shared" si="240"/>
        <v>Y</v>
      </c>
      <c r="N669" s="38" t="str">
        <f t="shared" si="229"/>
        <v>n</v>
      </c>
      <c r="O669" s="38" t="str">
        <f>IF(AJ669="","",IF(M669="N","n","Y"))</f>
        <v>Y</v>
      </c>
      <c r="P669" s="44"/>
      <c r="Q669" s="44"/>
      <c r="R669" s="44"/>
      <c r="S669" s="44"/>
      <c r="T669" s="44"/>
      <c r="U669" s="44"/>
      <c r="V669" s="44"/>
      <c r="W669" s="44"/>
      <c r="X669" s="44"/>
      <c r="Y669" s="38" t="str">
        <f t="shared" si="241"/>
        <v>Y</v>
      </c>
      <c r="Z669" s="38" t="str">
        <f t="shared" si="230"/>
        <v>n</v>
      </c>
      <c r="AA669" s="38" t="str">
        <f>IF(AM669="","",IF(Y669="N","n","Y"))</f>
        <v>Y</v>
      </c>
      <c r="AC669" s="59">
        <v>0.63</v>
      </c>
      <c r="AD669" s="204">
        <v>0.61904761904761907</v>
      </c>
      <c r="AE669" s="38">
        <v>1</v>
      </c>
      <c r="AF669" s="38">
        <v>0</v>
      </c>
      <c r="AG669" s="125"/>
      <c r="AI669" s="123"/>
      <c r="AJ669" s="40">
        <f t="shared" si="222"/>
        <v>0.63</v>
      </c>
      <c r="AK669" s="40"/>
      <c r="AL669" s="40"/>
      <c r="AM669" s="40">
        <f t="shared" si="233"/>
        <v>0.39</v>
      </c>
      <c r="AN669" s="39">
        <f t="shared" si="231"/>
        <v>3.8</v>
      </c>
      <c r="AO669" s="204"/>
      <c r="AP669" s="204">
        <f t="shared" si="223"/>
        <v>0.61904761904761907</v>
      </c>
      <c r="AQ669" s="45"/>
      <c r="AR669" s="45"/>
      <c r="AS669" s="115"/>
      <c r="AT669" s="115"/>
      <c r="AU669" s="115">
        <f t="shared" si="234"/>
        <v>1</v>
      </c>
      <c r="AV669" s="115">
        <f t="shared" si="235"/>
        <v>0</v>
      </c>
      <c r="AY669" s="115"/>
      <c r="AZ669" s="115"/>
      <c r="BA669" s="43">
        <v>32</v>
      </c>
      <c r="BB669" s="43" t="s">
        <v>2013</v>
      </c>
      <c r="BC669" s="48" t="s">
        <v>1403</v>
      </c>
      <c r="BE669" s="37" t="s">
        <v>2345</v>
      </c>
      <c r="BG669" s="43">
        <v>376</v>
      </c>
      <c r="BH669" s="43" t="s">
        <v>1220</v>
      </c>
      <c r="BJ669" s="43" t="s">
        <v>1388</v>
      </c>
      <c r="BK669" s="43" t="s">
        <v>1389</v>
      </c>
      <c r="BP669" s="48" t="s">
        <v>1406</v>
      </c>
      <c r="BQ669" s="43" t="s">
        <v>1198</v>
      </c>
      <c r="BR669" s="43" t="s">
        <v>1199</v>
      </c>
      <c r="BS669" s="43" t="s">
        <v>2057</v>
      </c>
      <c r="BT669" s="43" t="s">
        <v>1990</v>
      </c>
      <c r="BU669" s="43"/>
      <c r="BV669" s="43"/>
      <c r="BW669" s="243">
        <v>37709</v>
      </c>
      <c r="BX669" s="243"/>
      <c r="BY669" s="48" t="s">
        <v>451</v>
      </c>
      <c r="BZ669" s="43">
        <v>0.39</v>
      </c>
      <c r="CA669" s="43" t="s">
        <v>1396</v>
      </c>
      <c r="CD669" s="124" t="s">
        <v>1397</v>
      </c>
      <c r="CE669" s="43">
        <v>7971</v>
      </c>
      <c r="CF669" s="43" t="s">
        <v>1990</v>
      </c>
      <c r="CG669" s="251">
        <v>37709</v>
      </c>
      <c r="CH669" s="126"/>
      <c r="CK669" s="39" t="s">
        <v>451</v>
      </c>
      <c r="CL669" s="43">
        <v>0.63</v>
      </c>
      <c r="CM669" s="43" t="s">
        <v>1396</v>
      </c>
      <c r="CP669" s="43" t="s">
        <v>1397</v>
      </c>
      <c r="CQ669" s="43">
        <v>844</v>
      </c>
      <c r="DR669" s="38"/>
    </row>
    <row r="670" spans="1:122" s="39" customFormat="1" hidden="1" x14ac:dyDescent="0.2">
      <c r="A670" s="44" t="str">
        <f t="shared" si="226"/>
        <v>Endicott</v>
      </c>
      <c r="B670" s="44" t="str">
        <f t="shared" si="239"/>
        <v>1,1,1-Trichloroethane</v>
      </c>
      <c r="C670" s="38" t="s">
        <v>2587</v>
      </c>
      <c r="D670" s="38" t="str">
        <f t="shared" si="238"/>
        <v>LS</v>
      </c>
      <c r="E670" s="44" t="s">
        <v>372</v>
      </c>
      <c r="F670" s="155" t="str">
        <f t="shared" si="232"/>
        <v>Residential 065</v>
      </c>
      <c r="G670" s="44" t="str">
        <f t="shared" si="227"/>
        <v>residential</v>
      </c>
      <c r="H670" s="44" t="str">
        <f t="shared" si="228"/>
        <v>Basement</v>
      </c>
      <c r="I670" s="38"/>
      <c r="J670" s="38"/>
      <c r="K670" s="38"/>
      <c r="L670" s="44"/>
      <c r="M670" s="38" t="str">
        <f t="shared" si="240"/>
        <v>Y</v>
      </c>
      <c r="N670" s="38" t="str">
        <f t="shared" si="229"/>
        <v>n</v>
      </c>
      <c r="O670" s="38" t="s">
        <v>541</v>
      </c>
      <c r="P670" s="44" t="s">
        <v>1453</v>
      </c>
      <c r="Q670" s="44"/>
      <c r="R670" s="44"/>
      <c r="S670" s="44"/>
      <c r="T670" s="44"/>
      <c r="U670" s="44"/>
      <c r="V670" s="44"/>
      <c r="W670" s="44"/>
      <c r="X670" s="44"/>
      <c r="Y670" s="38" t="str">
        <f t="shared" si="241"/>
        <v>Y</v>
      </c>
      <c r="Z670" s="38" t="str">
        <f t="shared" si="230"/>
        <v>n</v>
      </c>
      <c r="AA670" s="38" t="s">
        <v>541</v>
      </c>
      <c r="AC670" s="59">
        <v>2.1</v>
      </c>
      <c r="AD670" s="204">
        <v>9.0476190476190474E-2</v>
      </c>
      <c r="AE670" s="38">
        <v>1</v>
      </c>
      <c r="AF670" s="38">
        <v>0</v>
      </c>
      <c r="AG670" s="125"/>
      <c r="AI670" s="123"/>
      <c r="AJ670" s="40">
        <f t="shared" si="222"/>
        <v>2.1</v>
      </c>
      <c r="AK670" s="40"/>
      <c r="AL670" s="40"/>
      <c r="AM670" s="40">
        <f t="shared" si="233"/>
        <v>0.19</v>
      </c>
      <c r="AN670" s="39">
        <f t="shared" si="231"/>
        <v>3.1</v>
      </c>
      <c r="AO670" s="204"/>
      <c r="AP670" s="204">
        <f t="shared" si="223"/>
        <v>9.0476190476190474E-2</v>
      </c>
      <c r="AQ670" s="45"/>
      <c r="AR670" s="45"/>
      <c r="AS670" s="115"/>
      <c r="AT670" s="115"/>
      <c r="AU670" s="115">
        <f t="shared" si="234"/>
        <v>1</v>
      </c>
      <c r="AV670" s="115">
        <f t="shared" si="235"/>
        <v>0</v>
      </c>
      <c r="AY670" s="115"/>
      <c r="AZ670" s="115"/>
      <c r="BA670" s="43">
        <v>32</v>
      </c>
      <c r="BB670" s="43" t="s">
        <v>2013</v>
      </c>
      <c r="BC670" s="48" t="s">
        <v>1403</v>
      </c>
      <c r="BE670" s="37" t="s">
        <v>2345</v>
      </c>
      <c r="BG670" s="43">
        <v>377</v>
      </c>
      <c r="BH670" s="43" t="s">
        <v>1200</v>
      </c>
      <c r="BJ670" s="43" t="s">
        <v>1388</v>
      </c>
      <c r="BK670" s="43" t="s">
        <v>573</v>
      </c>
      <c r="BP670" s="48" t="s">
        <v>1406</v>
      </c>
      <c r="BQ670" s="43" t="s">
        <v>1201</v>
      </c>
      <c r="BR670" s="43" t="s">
        <v>830</v>
      </c>
      <c r="BS670" s="43" t="s">
        <v>558</v>
      </c>
      <c r="BT670" s="43" t="s">
        <v>1990</v>
      </c>
      <c r="BU670" s="43"/>
      <c r="BV670" s="43"/>
      <c r="BW670" s="243">
        <v>37706</v>
      </c>
      <c r="BX670" s="243"/>
      <c r="BY670" s="48" t="s">
        <v>451</v>
      </c>
      <c r="BZ670" s="43">
        <v>0.19</v>
      </c>
      <c r="CA670" s="43" t="s">
        <v>1396</v>
      </c>
      <c r="CD670" s="124" t="s">
        <v>1397</v>
      </c>
      <c r="CE670" s="43">
        <v>8019</v>
      </c>
      <c r="CF670" s="43" t="s">
        <v>1990</v>
      </c>
      <c r="CG670" s="251">
        <v>37706</v>
      </c>
      <c r="CH670" s="126"/>
      <c r="CK670" s="39" t="s">
        <v>451</v>
      </c>
      <c r="CL670" s="43">
        <v>2.1</v>
      </c>
      <c r="CM670" s="43" t="s">
        <v>1396</v>
      </c>
      <c r="CP670" s="43" t="s">
        <v>1397</v>
      </c>
      <c r="CQ670" s="43">
        <v>992</v>
      </c>
      <c r="DR670" s="38"/>
    </row>
    <row r="671" spans="1:122" s="39" customFormat="1" hidden="1" x14ac:dyDescent="0.2">
      <c r="A671" s="44" t="str">
        <f t="shared" si="226"/>
        <v>Endicott</v>
      </c>
      <c r="B671" s="44" t="str">
        <f t="shared" si="239"/>
        <v>1,1,2-Trichloro-1,2,2-trifluoroethane</v>
      </c>
      <c r="C671" s="38" t="s">
        <v>2587</v>
      </c>
      <c r="D671" s="38" t="str">
        <f t="shared" si="238"/>
        <v>LS</v>
      </c>
      <c r="E671" s="44" t="s">
        <v>372</v>
      </c>
      <c r="F671" s="155" t="str">
        <f t="shared" si="232"/>
        <v>Residential 065</v>
      </c>
      <c r="G671" s="44" t="str">
        <f t="shared" si="227"/>
        <v>residential</v>
      </c>
      <c r="H671" s="44" t="str">
        <f t="shared" si="228"/>
        <v>Basement</v>
      </c>
      <c r="I671" s="38"/>
      <c r="J671" s="38"/>
      <c r="K671" s="38"/>
      <c r="L671" s="44"/>
      <c r="M671" s="38" t="str">
        <f t="shared" si="240"/>
        <v>Y</v>
      </c>
      <c r="N671" s="38" t="str">
        <f t="shared" si="229"/>
        <v>n</v>
      </c>
      <c r="O671" s="38" t="s">
        <v>541</v>
      </c>
      <c r="P671" s="44" t="s">
        <v>1453</v>
      </c>
      <c r="Q671" s="44"/>
      <c r="R671" s="44"/>
      <c r="S671" s="44"/>
      <c r="T671" s="44"/>
      <c r="U671" s="44"/>
      <c r="V671" s="44"/>
      <c r="W671" s="44"/>
      <c r="X671" s="44"/>
      <c r="Y671" s="38" t="str">
        <f t="shared" si="241"/>
        <v>Y</v>
      </c>
      <c r="Z671" s="38" t="str">
        <f t="shared" si="230"/>
        <v>n</v>
      </c>
      <c r="AA671" s="38" t="s">
        <v>541</v>
      </c>
      <c r="AC671" s="59">
        <v>0.61</v>
      </c>
      <c r="AD671" s="204">
        <v>0.95081967213114749</v>
      </c>
      <c r="AE671" s="38">
        <v>1</v>
      </c>
      <c r="AF671" s="38">
        <v>0</v>
      </c>
      <c r="AG671" s="125"/>
      <c r="AI671" s="123"/>
      <c r="AJ671" s="40">
        <f t="shared" si="222"/>
        <v>0.61</v>
      </c>
      <c r="AK671" s="40"/>
      <c r="AL671" s="40"/>
      <c r="AM671" s="40">
        <f t="shared" si="233"/>
        <v>0.57999999999999996</v>
      </c>
      <c r="AN671" s="39">
        <f t="shared" si="231"/>
        <v>1.8</v>
      </c>
      <c r="AO671" s="204"/>
      <c r="AP671" s="204">
        <f t="shared" si="223"/>
        <v>0.95081967213114749</v>
      </c>
      <c r="AQ671" s="45"/>
      <c r="AR671" s="45"/>
      <c r="AS671" s="115"/>
      <c r="AT671" s="115"/>
      <c r="AU671" s="115">
        <f t="shared" si="234"/>
        <v>1</v>
      </c>
      <c r="AV671" s="115">
        <f t="shared" si="235"/>
        <v>0</v>
      </c>
      <c r="AY671" s="115"/>
      <c r="AZ671" s="115"/>
      <c r="BA671" s="43">
        <v>32</v>
      </c>
      <c r="BB671" s="43" t="s">
        <v>2013</v>
      </c>
      <c r="BC671" s="48" t="s">
        <v>1403</v>
      </c>
      <c r="BE671" s="37" t="s">
        <v>2345</v>
      </c>
      <c r="BG671" s="43">
        <v>377</v>
      </c>
      <c r="BH671" s="43" t="s">
        <v>1200</v>
      </c>
      <c r="BJ671" s="43" t="s">
        <v>1388</v>
      </c>
      <c r="BK671" s="43" t="s">
        <v>573</v>
      </c>
      <c r="BP671" s="48" t="s">
        <v>1406</v>
      </c>
      <c r="BQ671" s="43" t="s">
        <v>1201</v>
      </c>
      <c r="BR671" s="43" t="s">
        <v>830</v>
      </c>
      <c r="BS671" s="43" t="s">
        <v>1132</v>
      </c>
      <c r="BT671" s="43" t="s">
        <v>1990</v>
      </c>
      <c r="BU671" s="43"/>
      <c r="BV671" s="43"/>
      <c r="BW671" s="243">
        <v>37706</v>
      </c>
      <c r="BX671" s="243"/>
      <c r="BY671" s="48" t="s">
        <v>451</v>
      </c>
      <c r="BZ671" s="43">
        <v>0.57999999999999996</v>
      </c>
      <c r="CA671" s="43" t="s">
        <v>1396</v>
      </c>
      <c r="CD671" s="124" t="s">
        <v>1397</v>
      </c>
      <c r="CE671" s="43">
        <v>8024</v>
      </c>
      <c r="CF671" s="43" t="s">
        <v>1990</v>
      </c>
      <c r="CG671" s="251">
        <v>37706</v>
      </c>
      <c r="CH671" s="126"/>
      <c r="CK671" s="39" t="s">
        <v>451</v>
      </c>
      <c r="CL671" s="43">
        <v>0.61</v>
      </c>
      <c r="CM671" s="43" t="s">
        <v>1396</v>
      </c>
      <c r="CP671" s="43" t="s">
        <v>1397</v>
      </c>
      <c r="CQ671" s="43">
        <v>1079</v>
      </c>
      <c r="DR671" s="38"/>
    </row>
    <row r="672" spans="1:122" s="39" customFormat="1" hidden="1" x14ac:dyDescent="0.2">
      <c r="A672" s="44" t="str">
        <f t="shared" si="226"/>
        <v>Endicott</v>
      </c>
      <c r="B672" s="44" t="str">
        <f t="shared" si="239"/>
        <v>Chloroethane (ethyl chloride)</v>
      </c>
      <c r="C672" s="38" t="s">
        <v>2587</v>
      </c>
      <c r="D672" s="38" t="str">
        <f t="shared" si="238"/>
        <v>LS</v>
      </c>
      <c r="E672" s="44" t="s">
        <v>372</v>
      </c>
      <c r="F672" s="155" t="str">
        <f t="shared" si="232"/>
        <v>Residential 065</v>
      </c>
      <c r="G672" s="44" t="str">
        <f t="shared" si="227"/>
        <v>residential</v>
      </c>
      <c r="H672" s="44" t="str">
        <f t="shared" si="228"/>
        <v>Basement</v>
      </c>
      <c r="I672" s="38"/>
      <c r="J672" s="38"/>
      <c r="K672" s="38"/>
      <c r="L672" s="44"/>
      <c r="M672" s="38" t="str">
        <f t="shared" si="240"/>
        <v>Y</v>
      </c>
      <c r="N672" s="38" t="str">
        <f t="shared" si="229"/>
        <v>Y</v>
      </c>
      <c r="O672" s="38" t="s">
        <v>541</v>
      </c>
      <c r="P672" s="44" t="s">
        <v>310</v>
      </c>
      <c r="Q672" s="44"/>
      <c r="R672" s="44"/>
      <c r="S672" s="44"/>
      <c r="T672" s="44"/>
      <c r="U672" s="44"/>
      <c r="V672" s="44"/>
      <c r="W672" s="44"/>
      <c r="X672" s="44"/>
      <c r="Y672" s="38" t="str">
        <f t="shared" si="241"/>
        <v>Y</v>
      </c>
      <c r="Z672" s="38" t="str">
        <f t="shared" si="230"/>
        <v>Y</v>
      </c>
      <c r="AA672" s="38" t="s">
        <v>541</v>
      </c>
      <c r="AC672" s="59">
        <v>0.27</v>
      </c>
      <c r="AD672" s="204">
        <v>0.88888888888888884</v>
      </c>
      <c r="AE672" s="38">
        <v>1</v>
      </c>
      <c r="AF672" s="38">
        <v>0</v>
      </c>
      <c r="AG672" s="125"/>
      <c r="AI672" s="123"/>
      <c r="AJ672" s="40">
        <f t="shared" si="222"/>
        <v>0.27</v>
      </c>
      <c r="AK672" s="40"/>
      <c r="AL672" s="40"/>
      <c r="AM672" s="40">
        <f t="shared" si="233"/>
        <v>0.24</v>
      </c>
      <c r="AN672" s="39" t="str">
        <f t="shared" si="231"/>
        <v/>
      </c>
      <c r="AO672" s="204"/>
      <c r="AP672" s="204">
        <f t="shared" si="223"/>
        <v>0.88888888888888884</v>
      </c>
      <c r="AQ672" s="45"/>
      <c r="AR672" s="45"/>
      <c r="AS672" s="115"/>
      <c r="AT672" s="115"/>
      <c r="AU672" s="115">
        <f t="shared" si="234"/>
        <v>1</v>
      </c>
      <c r="AV672" s="115">
        <f t="shared" si="235"/>
        <v>0</v>
      </c>
      <c r="AY672" s="115"/>
      <c r="AZ672" s="115"/>
      <c r="BA672" s="43">
        <v>32</v>
      </c>
      <c r="BB672" s="43" t="s">
        <v>2013</v>
      </c>
      <c r="BC672" s="48" t="s">
        <v>1403</v>
      </c>
      <c r="BE672" s="37" t="s">
        <v>2345</v>
      </c>
      <c r="BG672" s="43">
        <v>377</v>
      </c>
      <c r="BH672" s="43" t="s">
        <v>1200</v>
      </c>
      <c r="BJ672" s="43" t="s">
        <v>1388</v>
      </c>
      <c r="BK672" s="43" t="s">
        <v>573</v>
      </c>
      <c r="BP672" s="48" t="s">
        <v>1406</v>
      </c>
      <c r="BQ672" s="43" t="s">
        <v>1201</v>
      </c>
      <c r="BR672" s="43" t="s">
        <v>830</v>
      </c>
      <c r="BS672" s="43" t="s">
        <v>920</v>
      </c>
      <c r="BT672" s="43" t="s">
        <v>1990</v>
      </c>
      <c r="BU672" s="43"/>
      <c r="BV672" s="43"/>
      <c r="BW672" s="243">
        <v>37706</v>
      </c>
      <c r="BX672" s="243"/>
      <c r="BY672" s="48" t="s">
        <v>451</v>
      </c>
      <c r="BZ672" s="43">
        <v>0.24</v>
      </c>
      <c r="CA672" s="43" t="s">
        <v>1396</v>
      </c>
      <c r="CD672" s="124" t="s">
        <v>1397</v>
      </c>
      <c r="CE672" s="43">
        <v>8023</v>
      </c>
      <c r="CF672" s="43" t="s">
        <v>1990</v>
      </c>
      <c r="CG672" s="251">
        <v>37706</v>
      </c>
      <c r="CH672" s="126"/>
      <c r="CK672" s="39" t="s">
        <v>451</v>
      </c>
      <c r="CL672" s="43">
        <v>0.27</v>
      </c>
      <c r="CM672" s="43" t="s">
        <v>1396</v>
      </c>
      <c r="CP672" s="43" t="s">
        <v>1397</v>
      </c>
      <c r="CQ672" s="43">
        <v>1068</v>
      </c>
      <c r="DR672" s="38"/>
    </row>
    <row r="673" spans="1:122" s="39" customFormat="1" hidden="1" x14ac:dyDescent="0.2">
      <c r="A673" s="44" t="str">
        <f t="shared" si="226"/>
        <v>Endicott</v>
      </c>
      <c r="B673" s="44" t="str">
        <f t="shared" si="239"/>
        <v>Tetrachloroethylene</v>
      </c>
      <c r="C673" s="38" t="s">
        <v>2587</v>
      </c>
      <c r="D673" s="38" t="str">
        <f t="shared" si="238"/>
        <v>LS</v>
      </c>
      <c r="E673" s="44" t="s">
        <v>372</v>
      </c>
      <c r="F673" s="155" t="str">
        <f t="shared" si="232"/>
        <v>Residential 065</v>
      </c>
      <c r="G673" s="44" t="str">
        <f t="shared" si="227"/>
        <v>residential</v>
      </c>
      <c r="H673" s="44" t="str">
        <f t="shared" si="228"/>
        <v>Basement</v>
      </c>
      <c r="I673" s="38"/>
      <c r="J673" s="38"/>
      <c r="K673" s="38"/>
      <c r="L673" s="44"/>
      <c r="M673" s="38" t="str">
        <f t="shared" si="240"/>
        <v>Y</v>
      </c>
      <c r="N673" s="38" t="str">
        <f t="shared" si="229"/>
        <v>n</v>
      </c>
      <c r="O673" s="38" t="s">
        <v>541</v>
      </c>
      <c r="P673" s="44" t="s">
        <v>1453</v>
      </c>
      <c r="Q673" s="44"/>
      <c r="R673" s="44"/>
      <c r="S673" s="44"/>
      <c r="T673" s="44"/>
      <c r="U673" s="44"/>
      <c r="V673" s="44"/>
      <c r="W673" s="44"/>
      <c r="X673" s="44"/>
      <c r="Y673" s="38" t="str">
        <f t="shared" si="241"/>
        <v>Y</v>
      </c>
      <c r="Z673" s="38" t="str">
        <f t="shared" si="230"/>
        <v>n</v>
      </c>
      <c r="AA673" s="38" t="s">
        <v>541</v>
      </c>
      <c r="AC673" s="59">
        <v>3.3</v>
      </c>
      <c r="AD673" s="204">
        <v>0.16969696969696973</v>
      </c>
      <c r="AE673" s="38">
        <v>1</v>
      </c>
      <c r="AF673" s="38">
        <v>0</v>
      </c>
      <c r="AG673" s="125"/>
      <c r="AI673" s="123"/>
      <c r="AJ673" s="40">
        <f t="shared" si="222"/>
        <v>3.3</v>
      </c>
      <c r="AK673" s="40"/>
      <c r="AL673" s="40"/>
      <c r="AM673" s="40">
        <f t="shared" si="233"/>
        <v>0.56000000000000005</v>
      </c>
      <c r="AN673" s="39">
        <f t="shared" si="231"/>
        <v>3.8</v>
      </c>
      <c r="AO673" s="204"/>
      <c r="AP673" s="204">
        <f t="shared" si="223"/>
        <v>0.16969696969696973</v>
      </c>
      <c r="AQ673" s="45"/>
      <c r="AR673" s="45"/>
      <c r="AS673" s="115"/>
      <c r="AT673" s="115"/>
      <c r="AU673" s="115">
        <f t="shared" si="234"/>
        <v>1</v>
      </c>
      <c r="AV673" s="115">
        <f t="shared" si="235"/>
        <v>0</v>
      </c>
      <c r="AY673" s="115"/>
      <c r="AZ673" s="115"/>
      <c r="BA673" s="43">
        <v>32</v>
      </c>
      <c r="BB673" s="43" t="s">
        <v>2013</v>
      </c>
      <c r="BC673" s="48" t="s">
        <v>1403</v>
      </c>
      <c r="BE673" s="37" t="s">
        <v>2345</v>
      </c>
      <c r="BG673" s="43">
        <v>377</v>
      </c>
      <c r="BH673" s="43" t="s">
        <v>1200</v>
      </c>
      <c r="BJ673" s="43" t="s">
        <v>1388</v>
      </c>
      <c r="BK673" s="43" t="s">
        <v>573</v>
      </c>
      <c r="BP673" s="48" t="s">
        <v>1406</v>
      </c>
      <c r="BQ673" s="43" t="s">
        <v>1201</v>
      </c>
      <c r="BR673" s="43" t="s">
        <v>830</v>
      </c>
      <c r="BS673" s="43" t="s">
        <v>2057</v>
      </c>
      <c r="BT673" s="43" t="s">
        <v>1990</v>
      </c>
      <c r="BU673" s="43"/>
      <c r="BV673" s="43"/>
      <c r="BW673" s="243">
        <v>37706</v>
      </c>
      <c r="BX673" s="243"/>
      <c r="BY673" s="48" t="s">
        <v>451</v>
      </c>
      <c r="BZ673" s="43">
        <v>0.56000000000000005</v>
      </c>
      <c r="CA673" s="43" t="s">
        <v>1396</v>
      </c>
      <c r="CD673" s="124" t="s">
        <v>1397</v>
      </c>
      <c r="CE673" s="43">
        <v>8026</v>
      </c>
      <c r="CF673" s="43" t="s">
        <v>1990</v>
      </c>
      <c r="CG673" s="251">
        <v>37706</v>
      </c>
      <c r="CH673" s="126"/>
      <c r="CK673" s="39" t="s">
        <v>451</v>
      </c>
      <c r="CL673" s="43">
        <v>3.3</v>
      </c>
      <c r="CM673" s="43" t="s">
        <v>1396</v>
      </c>
      <c r="CP673" s="43" t="s">
        <v>1397</v>
      </c>
      <c r="CQ673" s="43">
        <v>845</v>
      </c>
      <c r="DR673" s="38"/>
    </row>
    <row r="674" spans="1:122" s="39" customFormat="1" hidden="1" x14ac:dyDescent="0.2">
      <c r="A674" s="44" t="str">
        <f t="shared" si="226"/>
        <v>Endicott</v>
      </c>
      <c r="B674" s="44" t="str">
        <f t="shared" si="239"/>
        <v>1,1,1-Trichloroethane</v>
      </c>
      <c r="C674" s="38" t="s">
        <v>2587</v>
      </c>
      <c r="D674" s="38" t="str">
        <f t="shared" si="238"/>
        <v>LS</v>
      </c>
      <c r="E674" s="44" t="s">
        <v>372</v>
      </c>
      <c r="F674" s="155" t="str">
        <f t="shared" si="232"/>
        <v>Residential 066</v>
      </c>
      <c r="G674" s="44" t="str">
        <f t="shared" si="227"/>
        <v>residential</v>
      </c>
      <c r="H674" s="44" t="str">
        <f t="shared" si="228"/>
        <v/>
      </c>
      <c r="I674" s="38"/>
      <c r="J674" s="38"/>
      <c r="K674" s="38"/>
      <c r="L674" s="44"/>
      <c r="M674" s="38" t="str">
        <f t="shared" si="240"/>
        <v>Y</v>
      </c>
      <c r="N674" s="38" t="str">
        <f t="shared" si="229"/>
        <v>n</v>
      </c>
      <c r="O674" s="38" t="s">
        <v>541</v>
      </c>
      <c r="P674" s="44" t="s">
        <v>310</v>
      </c>
      <c r="Q674" s="44"/>
      <c r="R674" s="44"/>
      <c r="S674" s="44"/>
      <c r="T674" s="44"/>
      <c r="U674" s="44"/>
      <c r="V674" s="44"/>
      <c r="W674" s="44"/>
      <c r="X674" s="44"/>
      <c r="Y674" s="38" t="str">
        <f t="shared" si="241"/>
        <v>Y</v>
      </c>
      <c r="Z674" s="38" t="str">
        <f t="shared" si="230"/>
        <v>n</v>
      </c>
      <c r="AA674" s="38" t="s">
        <v>541</v>
      </c>
      <c r="AC674" s="59">
        <v>2.8</v>
      </c>
      <c r="AD674" s="204">
        <v>0.25</v>
      </c>
      <c r="AE674" s="38">
        <v>1</v>
      </c>
      <c r="AF674" s="38">
        <v>0</v>
      </c>
      <c r="AG674" s="125"/>
      <c r="AI674" s="123"/>
      <c r="AJ674" s="40">
        <f t="shared" ref="AJ674:AJ737" si="242">IF(CL674="","",IF(CM674="mg/m3",1000*CL674,IF(CM674="ppbv",CL674*INDEX(ppbv_ug_m3,MATCH(BS674,ChemName,0)),CL674)))</f>
        <v>2.8</v>
      </c>
      <c r="AK674" s="40"/>
      <c r="AL674" s="40"/>
      <c r="AM674" s="40">
        <f t="shared" si="233"/>
        <v>0.7</v>
      </c>
      <c r="AN674" s="39">
        <f t="shared" si="231"/>
        <v>3.1</v>
      </c>
      <c r="AO674" s="204"/>
      <c r="AP674" s="204">
        <f t="shared" ref="AP674:AP737" si="243">IF(AJ674="","",AM674/AJ674)</f>
        <v>0.25</v>
      </c>
      <c r="AQ674" s="45"/>
      <c r="AR674" s="45"/>
      <c r="AS674" s="115"/>
      <c r="AT674" s="115"/>
      <c r="AU674" s="115">
        <f t="shared" si="234"/>
        <v>1</v>
      </c>
      <c r="AV674" s="115">
        <f t="shared" si="235"/>
        <v>0</v>
      </c>
      <c r="AY674" s="115"/>
      <c r="AZ674" s="115"/>
      <c r="BA674" s="43">
        <v>32</v>
      </c>
      <c r="BB674" s="43" t="s">
        <v>2013</v>
      </c>
      <c r="BC674" s="48" t="s">
        <v>1403</v>
      </c>
      <c r="BE674" s="37" t="s">
        <v>2345</v>
      </c>
      <c r="BG674" s="43">
        <v>378</v>
      </c>
      <c r="BH674" s="43" t="s">
        <v>349</v>
      </c>
      <c r="BJ674" s="43" t="s">
        <v>1388</v>
      </c>
      <c r="BP674" s="48" t="s">
        <v>1406</v>
      </c>
      <c r="BQ674" s="43" t="s">
        <v>350</v>
      </c>
      <c r="BR674" s="43" t="s">
        <v>830</v>
      </c>
      <c r="BS674" s="43" t="s">
        <v>558</v>
      </c>
      <c r="BT674" s="43" t="s">
        <v>1990</v>
      </c>
      <c r="BU674" s="43"/>
      <c r="BV674" s="43"/>
      <c r="BW674" s="243">
        <v>37700</v>
      </c>
      <c r="BX674" s="243"/>
      <c r="BY674" s="48" t="s">
        <v>451</v>
      </c>
      <c r="BZ674" s="43">
        <v>0.7</v>
      </c>
      <c r="CA674" s="43" t="s">
        <v>1396</v>
      </c>
      <c r="CD674" s="124" t="s">
        <v>1397</v>
      </c>
      <c r="CE674" s="43">
        <v>8052</v>
      </c>
      <c r="CF674" s="43" t="s">
        <v>1990</v>
      </c>
      <c r="CG674" s="251">
        <v>37700</v>
      </c>
      <c r="CH674" s="126"/>
      <c r="CK674" s="39" t="s">
        <v>451</v>
      </c>
      <c r="CL674" s="43">
        <v>2.8</v>
      </c>
      <c r="CM674" s="43" t="s">
        <v>1396</v>
      </c>
      <c r="CP674" s="43" t="s">
        <v>1397</v>
      </c>
      <c r="CQ674" s="43">
        <v>993</v>
      </c>
      <c r="DR674" s="38"/>
    </row>
    <row r="675" spans="1:122" s="39" customFormat="1" hidden="1" x14ac:dyDescent="0.2">
      <c r="A675" s="44" t="str">
        <f t="shared" si="226"/>
        <v>Endicott</v>
      </c>
      <c r="B675" s="44" t="str">
        <f t="shared" si="239"/>
        <v>Methylene chloride</v>
      </c>
      <c r="C675" s="38" t="s">
        <v>2587</v>
      </c>
      <c r="D675" s="38" t="str">
        <f t="shared" si="238"/>
        <v>LS</v>
      </c>
      <c r="E675" s="44" t="s">
        <v>372</v>
      </c>
      <c r="F675" s="155" t="str">
        <f t="shared" si="232"/>
        <v>Residential 066</v>
      </c>
      <c r="G675" s="44" t="str">
        <f t="shared" si="227"/>
        <v>residential</v>
      </c>
      <c r="H675" s="44" t="str">
        <f t="shared" si="228"/>
        <v/>
      </c>
      <c r="I675" s="38"/>
      <c r="J675" s="38"/>
      <c r="K675" s="38"/>
      <c r="L675" s="44"/>
      <c r="M675" s="38" t="str">
        <f t="shared" si="240"/>
        <v>Y</v>
      </c>
      <c r="N675" s="38" t="str">
        <f t="shared" si="229"/>
        <v>n</v>
      </c>
      <c r="O675" s="38" t="s">
        <v>541</v>
      </c>
      <c r="P675" s="114" t="s">
        <v>1453</v>
      </c>
      <c r="Q675" s="114"/>
      <c r="R675" s="114"/>
      <c r="S675" s="114"/>
      <c r="T675" s="114"/>
      <c r="U675" s="114"/>
      <c r="V675" s="114"/>
      <c r="W675" s="114"/>
      <c r="X675" s="114"/>
      <c r="Y675" s="38" t="str">
        <f t="shared" si="241"/>
        <v>Y</v>
      </c>
      <c r="Z675" s="38" t="str">
        <f t="shared" si="230"/>
        <v>Y</v>
      </c>
      <c r="AA675" s="38" t="s">
        <v>541</v>
      </c>
      <c r="AC675" s="59">
        <v>11</v>
      </c>
      <c r="AD675" s="204">
        <v>4.2727272727272725</v>
      </c>
      <c r="AE675" s="38">
        <v>1</v>
      </c>
      <c r="AF675" s="38">
        <v>0</v>
      </c>
      <c r="AG675" s="125"/>
      <c r="AI675" s="123"/>
      <c r="AJ675" s="40">
        <f t="shared" si="242"/>
        <v>11</v>
      </c>
      <c r="AK675" s="40"/>
      <c r="AL675" s="40"/>
      <c r="AM675" s="40">
        <f t="shared" si="233"/>
        <v>47</v>
      </c>
      <c r="AN675" s="39">
        <f t="shared" si="231"/>
        <v>10.5</v>
      </c>
      <c r="AO675" s="204"/>
      <c r="AP675" s="204">
        <f t="shared" si="243"/>
        <v>4.2727272727272725</v>
      </c>
      <c r="AQ675" s="45"/>
      <c r="AR675" s="45"/>
      <c r="AS675" s="115"/>
      <c r="AT675" s="115"/>
      <c r="AU675" s="115">
        <f t="shared" si="234"/>
        <v>1</v>
      </c>
      <c r="AV675" s="115">
        <f t="shared" si="235"/>
        <v>0</v>
      </c>
      <c r="AY675" s="115"/>
      <c r="AZ675" s="115"/>
      <c r="BA675" s="43">
        <v>32</v>
      </c>
      <c r="BB675" s="43" t="s">
        <v>2013</v>
      </c>
      <c r="BC675" s="48" t="s">
        <v>1403</v>
      </c>
      <c r="BE675" s="37" t="s">
        <v>2345</v>
      </c>
      <c r="BG675" s="43">
        <v>378</v>
      </c>
      <c r="BH675" s="43" t="s">
        <v>349</v>
      </c>
      <c r="BJ675" s="43" t="s">
        <v>1388</v>
      </c>
      <c r="BP675" s="48" t="s">
        <v>1406</v>
      </c>
      <c r="BQ675" s="43" t="s">
        <v>350</v>
      </c>
      <c r="BR675" s="43" t="s">
        <v>830</v>
      </c>
      <c r="BS675" s="43" t="s">
        <v>837</v>
      </c>
      <c r="BT675" s="43" t="s">
        <v>1990</v>
      </c>
      <c r="BU675" s="43"/>
      <c r="BV675" s="43"/>
      <c r="BW675" s="243">
        <v>37700</v>
      </c>
      <c r="BX675" s="243"/>
      <c r="BY675" s="48" t="s">
        <v>451</v>
      </c>
      <c r="BZ675" s="43">
        <v>47</v>
      </c>
      <c r="CA675" s="43" t="s">
        <v>1396</v>
      </c>
      <c r="CD675" s="124" t="s">
        <v>1397</v>
      </c>
      <c r="CE675" s="43">
        <v>8058</v>
      </c>
      <c r="CF675" s="43" t="s">
        <v>1990</v>
      </c>
      <c r="CG675" s="251">
        <v>37700</v>
      </c>
      <c r="CH675" s="126"/>
      <c r="CK675" s="39" t="s">
        <v>451</v>
      </c>
      <c r="CL675" s="43">
        <v>11</v>
      </c>
      <c r="CM675" s="43" t="s">
        <v>1396</v>
      </c>
      <c r="CP675" s="43" t="s">
        <v>1397</v>
      </c>
      <c r="CQ675" s="43">
        <v>1117</v>
      </c>
      <c r="DR675" s="38"/>
    </row>
    <row r="676" spans="1:122" s="39" customFormat="1" x14ac:dyDescent="0.2">
      <c r="A676" s="44" t="str">
        <f t="shared" si="226"/>
        <v>Endicott</v>
      </c>
      <c r="B676" s="44" t="str">
        <f t="shared" si="239"/>
        <v>Tetrachloroethylene</v>
      </c>
      <c r="C676" s="38" t="s">
        <v>2587</v>
      </c>
      <c r="D676" s="38" t="str">
        <f t="shared" si="238"/>
        <v>LS</v>
      </c>
      <c r="E676" s="44" t="s">
        <v>372</v>
      </c>
      <c r="F676" s="155" t="str">
        <f t="shared" si="232"/>
        <v>Residential 066</v>
      </c>
      <c r="G676" s="44" t="str">
        <f t="shared" si="227"/>
        <v>residential</v>
      </c>
      <c r="H676" s="44" t="str">
        <f t="shared" si="228"/>
        <v/>
      </c>
      <c r="I676" s="38"/>
      <c r="J676" s="38"/>
      <c r="K676" s="38"/>
      <c r="L676" s="44"/>
      <c r="M676" s="38" t="str">
        <f t="shared" si="240"/>
        <v>Y</v>
      </c>
      <c r="N676" s="38" t="str">
        <f t="shared" si="229"/>
        <v>Y</v>
      </c>
      <c r="O676" s="38" t="str">
        <f>IF(AJ676="","",IF(M676="N","n","Y"))</f>
        <v>Y</v>
      </c>
      <c r="P676" s="44"/>
      <c r="Q676" s="44"/>
      <c r="R676" s="44"/>
      <c r="S676" s="44"/>
      <c r="T676" s="44"/>
      <c r="U676" s="44"/>
      <c r="V676" s="44"/>
      <c r="W676" s="44"/>
      <c r="X676" s="44"/>
      <c r="Y676" s="38" t="str">
        <f t="shared" si="241"/>
        <v>Y</v>
      </c>
      <c r="Z676" s="38" t="str">
        <f t="shared" si="230"/>
        <v>n</v>
      </c>
      <c r="AA676" s="38" t="str">
        <f>IF(AM676="","",IF(Y676="N","n","Y"))</f>
        <v>Y</v>
      </c>
      <c r="AC676" s="59">
        <v>570</v>
      </c>
      <c r="AD676" s="204">
        <v>2.4561403508771926E-3</v>
      </c>
      <c r="AE676" s="38">
        <v>1</v>
      </c>
      <c r="AF676" s="38">
        <v>0</v>
      </c>
      <c r="AG676" s="125"/>
      <c r="AI676" s="123"/>
      <c r="AJ676" s="40">
        <f t="shared" si="242"/>
        <v>570</v>
      </c>
      <c r="AK676" s="40"/>
      <c r="AL676" s="40"/>
      <c r="AM676" s="40">
        <f t="shared" si="233"/>
        <v>1.4</v>
      </c>
      <c r="AN676" s="39">
        <f t="shared" si="231"/>
        <v>3.8</v>
      </c>
      <c r="AO676" s="204"/>
      <c r="AP676" s="204">
        <f t="shared" si="243"/>
        <v>2.4561403508771926E-3</v>
      </c>
      <c r="AQ676" s="45"/>
      <c r="AR676" s="45"/>
      <c r="AS676" s="115"/>
      <c r="AT676" s="115"/>
      <c r="AU676" s="115">
        <f t="shared" si="234"/>
        <v>1</v>
      </c>
      <c r="AV676" s="115">
        <f t="shared" si="235"/>
        <v>0</v>
      </c>
      <c r="AY676" s="115"/>
      <c r="AZ676" s="115"/>
      <c r="BA676" s="43">
        <v>32</v>
      </c>
      <c r="BB676" s="43" t="s">
        <v>2013</v>
      </c>
      <c r="BC676" s="48" t="s">
        <v>1403</v>
      </c>
      <c r="BE676" s="37" t="s">
        <v>2345</v>
      </c>
      <c r="BG676" s="43">
        <v>378</v>
      </c>
      <c r="BH676" s="43" t="s">
        <v>349</v>
      </c>
      <c r="BJ676" s="43" t="s">
        <v>1388</v>
      </c>
      <c r="BP676" s="48" t="s">
        <v>1406</v>
      </c>
      <c r="BQ676" s="43" t="s">
        <v>350</v>
      </c>
      <c r="BR676" s="43" t="s">
        <v>830</v>
      </c>
      <c r="BS676" s="43" t="s">
        <v>2057</v>
      </c>
      <c r="BT676" s="43" t="s">
        <v>1990</v>
      </c>
      <c r="BU676" s="43"/>
      <c r="BV676" s="43"/>
      <c r="BW676" s="243">
        <v>37700</v>
      </c>
      <c r="BX676" s="243"/>
      <c r="BY676" s="48" t="s">
        <v>451</v>
      </c>
      <c r="BZ676" s="43">
        <v>1.4</v>
      </c>
      <c r="CA676" s="43" t="s">
        <v>1396</v>
      </c>
      <c r="CD676" s="124" t="s">
        <v>1397</v>
      </c>
      <c r="CE676" s="43">
        <v>8059</v>
      </c>
      <c r="CF676" s="43" t="s">
        <v>1990</v>
      </c>
      <c r="CG676" s="251">
        <v>37700</v>
      </c>
      <c r="CH676" s="126"/>
      <c r="CK676" s="39" t="s">
        <v>451</v>
      </c>
      <c r="CL676" s="43">
        <v>570</v>
      </c>
      <c r="CM676" s="43" t="s">
        <v>1396</v>
      </c>
      <c r="CP676" s="43" t="s">
        <v>1397</v>
      </c>
      <c r="CQ676" s="43">
        <v>846</v>
      </c>
      <c r="DR676" s="38"/>
    </row>
    <row r="677" spans="1:122" s="39" customFormat="1" hidden="1" x14ac:dyDescent="0.2">
      <c r="A677" s="44" t="str">
        <f t="shared" si="226"/>
        <v>Endicott</v>
      </c>
      <c r="B677" s="44" t="str">
        <f t="shared" si="239"/>
        <v>1,1,1-Trichloroethane</v>
      </c>
      <c r="C677" s="38" t="s">
        <v>2587</v>
      </c>
      <c r="D677" s="38" t="str">
        <f t="shared" si="238"/>
        <v>LS</v>
      </c>
      <c r="E677" s="44" t="s">
        <v>372</v>
      </c>
      <c r="F677" s="155" t="str">
        <f t="shared" si="232"/>
        <v>Residential 067</v>
      </c>
      <c r="G677" s="44" t="str">
        <f t="shared" si="227"/>
        <v>residential</v>
      </c>
      <c r="H677" s="44" t="str">
        <f t="shared" si="228"/>
        <v>Basement</v>
      </c>
      <c r="I677" s="38"/>
      <c r="J677" s="38"/>
      <c r="K677" s="38"/>
      <c r="L677" s="44"/>
      <c r="M677" s="38" t="str">
        <f t="shared" si="240"/>
        <v>Y</v>
      </c>
      <c r="N677" s="38" t="str">
        <f t="shared" si="229"/>
        <v>n</v>
      </c>
      <c r="O677" s="38" t="str">
        <f>IF(AJ677="","",IF(M677="N","n","Y"))</f>
        <v>Y</v>
      </c>
      <c r="P677" s="44"/>
      <c r="Q677" s="44"/>
      <c r="R677" s="44"/>
      <c r="S677" s="44"/>
      <c r="T677" s="44"/>
      <c r="U677" s="44"/>
      <c r="V677" s="44"/>
      <c r="W677" s="44"/>
      <c r="X677" s="44"/>
      <c r="Y677" s="38" t="str">
        <f t="shared" si="241"/>
        <v>Y</v>
      </c>
      <c r="Z677" s="38" t="str">
        <f t="shared" si="230"/>
        <v>n</v>
      </c>
      <c r="AA677" s="38" t="str">
        <f>IF(AM677="","",IF(Y677="N","n","Y"))</f>
        <v>Y</v>
      </c>
      <c r="AC677" s="59">
        <v>58</v>
      </c>
      <c r="AD677" s="204">
        <v>4.6551724137931039E-3</v>
      </c>
      <c r="AE677" s="38">
        <v>1</v>
      </c>
      <c r="AF677" s="38">
        <v>0</v>
      </c>
      <c r="AG677" s="125"/>
      <c r="AI677" s="123"/>
      <c r="AJ677" s="40">
        <f t="shared" si="242"/>
        <v>58</v>
      </c>
      <c r="AK677" s="40"/>
      <c r="AL677" s="40"/>
      <c r="AM677" s="40">
        <f t="shared" si="233"/>
        <v>0.27</v>
      </c>
      <c r="AN677" s="39">
        <f t="shared" si="231"/>
        <v>3.1</v>
      </c>
      <c r="AO677" s="204"/>
      <c r="AP677" s="204">
        <f t="shared" si="243"/>
        <v>4.6551724137931039E-3</v>
      </c>
      <c r="AQ677" s="45"/>
      <c r="AR677" s="45"/>
      <c r="AS677" s="115"/>
      <c r="AT677" s="115"/>
      <c r="AU677" s="115">
        <f t="shared" si="234"/>
        <v>1</v>
      </c>
      <c r="AV677" s="115">
        <f t="shared" si="235"/>
        <v>0</v>
      </c>
      <c r="AY677" s="115"/>
      <c r="AZ677" s="115"/>
      <c r="BA677" s="43">
        <v>32</v>
      </c>
      <c r="BB677" s="43" t="s">
        <v>2013</v>
      </c>
      <c r="BC677" s="48" t="s">
        <v>1403</v>
      </c>
      <c r="BE677" s="37" t="s">
        <v>2345</v>
      </c>
      <c r="BG677" s="43">
        <v>379</v>
      </c>
      <c r="BH677" s="43" t="s">
        <v>351</v>
      </c>
      <c r="BJ677" s="43" t="s">
        <v>1388</v>
      </c>
      <c r="BK677" s="43" t="s">
        <v>573</v>
      </c>
      <c r="BP677" s="48" t="s">
        <v>1406</v>
      </c>
      <c r="BQ677" s="43" t="s">
        <v>352</v>
      </c>
      <c r="BR677" s="43" t="s">
        <v>830</v>
      </c>
      <c r="BS677" s="43" t="s">
        <v>558</v>
      </c>
      <c r="BT677" s="43" t="s">
        <v>1990</v>
      </c>
      <c r="BU677" s="43"/>
      <c r="BV677" s="43"/>
      <c r="BW677" s="243">
        <v>37701</v>
      </c>
      <c r="BX677" s="243"/>
      <c r="BY677" s="48" t="s">
        <v>451</v>
      </c>
      <c r="BZ677" s="43">
        <v>0.27</v>
      </c>
      <c r="CA677" s="43" t="s">
        <v>1396</v>
      </c>
      <c r="CD677" s="124" t="s">
        <v>1397</v>
      </c>
      <c r="CE677" s="43">
        <v>8085</v>
      </c>
      <c r="CF677" s="43" t="s">
        <v>1990</v>
      </c>
      <c r="CG677" s="251">
        <v>37701</v>
      </c>
      <c r="CH677" s="126"/>
      <c r="CK677" s="39" t="s">
        <v>451</v>
      </c>
      <c r="CL677" s="43">
        <v>58</v>
      </c>
      <c r="CM677" s="43" t="s">
        <v>1396</v>
      </c>
      <c r="CP677" s="43" t="s">
        <v>1397</v>
      </c>
      <c r="CQ677" s="43">
        <v>994</v>
      </c>
      <c r="DR677" s="38"/>
    </row>
    <row r="678" spans="1:122" s="39" customFormat="1" hidden="1" x14ac:dyDescent="0.2">
      <c r="A678" s="44" t="str">
        <f t="shared" si="226"/>
        <v>Endicott</v>
      </c>
      <c r="B678" s="44" t="str">
        <f t="shared" si="239"/>
        <v>1,1,2-Trichloro-1,2,2-trifluoroethane</v>
      </c>
      <c r="C678" s="38" t="s">
        <v>2587</v>
      </c>
      <c r="D678" s="38" t="str">
        <f t="shared" si="238"/>
        <v>LS</v>
      </c>
      <c r="E678" s="44" t="s">
        <v>372</v>
      </c>
      <c r="F678" s="155" t="str">
        <f t="shared" si="232"/>
        <v>Residential 067</v>
      </c>
      <c r="G678" s="44" t="str">
        <f t="shared" si="227"/>
        <v>residential</v>
      </c>
      <c r="H678" s="44" t="str">
        <f t="shared" si="228"/>
        <v>Basement</v>
      </c>
      <c r="I678" s="38"/>
      <c r="J678" s="38"/>
      <c r="K678" s="38"/>
      <c r="L678" s="44"/>
      <c r="M678" s="38" t="str">
        <f t="shared" si="240"/>
        <v>Y</v>
      </c>
      <c r="N678" s="38" t="str">
        <f t="shared" si="229"/>
        <v>n</v>
      </c>
      <c r="O678" s="38" t="s">
        <v>541</v>
      </c>
      <c r="P678" s="44" t="s">
        <v>310</v>
      </c>
      <c r="Q678" s="44"/>
      <c r="R678" s="44"/>
      <c r="S678" s="44"/>
      <c r="T678" s="44"/>
      <c r="U678" s="44"/>
      <c r="V678" s="44"/>
      <c r="W678" s="44"/>
      <c r="X678" s="44"/>
      <c r="Y678" s="38" t="str">
        <f t="shared" si="241"/>
        <v>Y</v>
      </c>
      <c r="Z678" s="38" t="str">
        <f t="shared" si="230"/>
        <v>n</v>
      </c>
      <c r="AA678" s="38" t="s">
        <v>541</v>
      </c>
      <c r="AC678" s="59">
        <v>1.9</v>
      </c>
      <c r="AD678" s="204">
        <v>0.31578947368421051</v>
      </c>
      <c r="AE678" s="38">
        <v>1</v>
      </c>
      <c r="AF678" s="38">
        <v>0</v>
      </c>
      <c r="AG678" s="125"/>
      <c r="AI678" s="123"/>
      <c r="AJ678" s="40">
        <f t="shared" si="242"/>
        <v>1.9</v>
      </c>
      <c r="AK678" s="40"/>
      <c r="AL678" s="40"/>
      <c r="AM678" s="40">
        <f t="shared" si="233"/>
        <v>0.6</v>
      </c>
      <c r="AN678" s="39">
        <f t="shared" si="231"/>
        <v>1.8</v>
      </c>
      <c r="AO678" s="204"/>
      <c r="AP678" s="204">
        <f t="shared" si="243"/>
        <v>0.31578947368421051</v>
      </c>
      <c r="AQ678" s="45"/>
      <c r="AR678" s="45"/>
      <c r="AS678" s="115"/>
      <c r="AT678" s="115"/>
      <c r="AU678" s="115">
        <f t="shared" si="234"/>
        <v>1</v>
      </c>
      <c r="AV678" s="115">
        <f t="shared" si="235"/>
        <v>0</v>
      </c>
      <c r="AY678" s="115"/>
      <c r="AZ678" s="115"/>
      <c r="BA678" s="43">
        <v>32</v>
      </c>
      <c r="BB678" s="43" t="s">
        <v>2013</v>
      </c>
      <c r="BC678" s="48" t="s">
        <v>1403</v>
      </c>
      <c r="BE678" s="37" t="s">
        <v>2345</v>
      </c>
      <c r="BG678" s="43">
        <v>379</v>
      </c>
      <c r="BH678" s="43" t="s">
        <v>351</v>
      </c>
      <c r="BJ678" s="43" t="s">
        <v>1388</v>
      </c>
      <c r="BK678" s="43" t="s">
        <v>573</v>
      </c>
      <c r="BP678" s="48" t="s">
        <v>1406</v>
      </c>
      <c r="BQ678" s="43" t="s">
        <v>352</v>
      </c>
      <c r="BR678" s="43" t="s">
        <v>830</v>
      </c>
      <c r="BS678" s="43" t="s">
        <v>1132</v>
      </c>
      <c r="BT678" s="43" t="s">
        <v>1990</v>
      </c>
      <c r="BU678" s="43"/>
      <c r="BV678" s="43"/>
      <c r="BW678" s="243">
        <v>37701</v>
      </c>
      <c r="BX678" s="243"/>
      <c r="BY678" s="48" t="s">
        <v>451</v>
      </c>
      <c r="BZ678" s="43">
        <v>0.6</v>
      </c>
      <c r="CA678" s="43" t="s">
        <v>1396</v>
      </c>
      <c r="CD678" s="124" t="s">
        <v>1397</v>
      </c>
      <c r="CE678" s="43">
        <v>8090</v>
      </c>
      <c r="CF678" s="43" t="s">
        <v>1990</v>
      </c>
      <c r="CG678" s="251">
        <v>37701</v>
      </c>
      <c r="CH678" s="126"/>
      <c r="CK678" s="39" t="s">
        <v>451</v>
      </c>
      <c r="CL678" s="43">
        <v>1.9</v>
      </c>
      <c r="CM678" s="43" t="s">
        <v>1396</v>
      </c>
      <c r="CP678" s="43" t="s">
        <v>1397</v>
      </c>
      <c r="CQ678" s="43">
        <v>1080</v>
      </c>
      <c r="DR678" s="38"/>
    </row>
    <row r="679" spans="1:122" s="39" customFormat="1" hidden="1" x14ac:dyDescent="0.2">
      <c r="A679" s="44" t="str">
        <f t="shared" si="226"/>
        <v>Endicott</v>
      </c>
      <c r="B679" s="44" t="str">
        <f t="shared" si="239"/>
        <v>Tetrachloroethylene</v>
      </c>
      <c r="C679" s="38" t="s">
        <v>2587</v>
      </c>
      <c r="D679" s="38" t="str">
        <f t="shared" si="238"/>
        <v>LS</v>
      </c>
      <c r="E679" s="44" t="s">
        <v>372</v>
      </c>
      <c r="F679" s="155" t="str">
        <f t="shared" si="232"/>
        <v>Residential 067</v>
      </c>
      <c r="G679" s="44" t="str">
        <f t="shared" si="227"/>
        <v>residential</v>
      </c>
      <c r="H679" s="44" t="str">
        <f t="shared" si="228"/>
        <v>Basement</v>
      </c>
      <c r="I679" s="38"/>
      <c r="J679" s="38"/>
      <c r="K679" s="38"/>
      <c r="L679" s="44"/>
      <c r="M679" s="38" t="str">
        <f t="shared" si="240"/>
        <v>Y</v>
      </c>
      <c r="N679" s="38" t="str">
        <f t="shared" si="229"/>
        <v>n</v>
      </c>
      <c r="O679" s="38" t="str">
        <f>IF(AJ679="","",IF(M679="N","n","Y"))</f>
        <v>Y</v>
      </c>
      <c r="P679" s="44"/>
      <c r="Q679" s="44"/>
      <c r="R679" s="44"/>
      <c r="S679" s="44"/>
      <c r="T679" s="44"/>
      <c r="U679" s="44"/>
      <c r="V679" s="44"/>
      <c r="W679" s="44"/>
      <c r="X679" s="44"/>
      <c r="Y679" s="38" t="str">
        <f t="shared" si="241"/>
        <v>Y</v>
      </c>
      <c r="Z679" s="38" t="str">
        <f t="shared" si="230"/>
        <v>n</v>
      </c>
      <c r="AA679" s="38" t="str">
        <f>IF(AM679="","",IF(Y679="N","n","Y"))</f>
        <v>Y</v>
      </c>
      <c r="AC679" s="59">
        <v>87</v>
      </c>
      <c r="AD679" s="204">
        <v>2.6436781609195402E-2</v>
      </c>
      <c r="AE679" s="38">
        <v>1</v>
      </c>
      <c r="AF679" s="38">
        <v>0</v>
      </c>
      <c r="AG679" s="125"/>
      <c r="AI679" s="123"/>
      <c r="AJ679" s="40">
        <f t="shared" si="242"/>
        <v>87</v>
      </c>
      <c r="AK679" s="40"/>
      <c r="AL679" s="40"/>
      <c r="AM679" s="40">
        <f t="shared" si="233"/>
        <v>2.2999999999999998</v>
      </c>
      <c r="AN679" s="39">
        <f t="shared" si="231"/>
        <v>3.8</v>
      </c>
      <c r="AO679" s="204"/>
      <c r="AP679" s="204">
        <f t="shared" si="243"/>
        <v>2.6436781609195402E-2</v>
      </c>
      <c r="AQ679" s="45"/>
      <c r="AR679" s="45"/>
      <c r="AS679" s="115"/>
      <c r="AT679" s="115"/>
      <c r="AU679" s="115">
        <f t="shared" si="234"/>
        <v>1</v>
      </c>
      <c r="AV679" s="115">
        <f t="shared" si="235"/>
        <v>0</v>
      </c>
      <c r="AY679" s="115"/>
      <c r="AZ679" s="115"/>
      <c r="BA679" s="43">
        <v>32</v>
      </c>
      <c r="BB679" s="43" t="s">
        <v>2013</v>
      </c>
      <c r="BC679" s="48" t="s">
        <v>1403</v>
      </c>
      <c r="BE679" s="37" t="s">
        <v>2345</v>
      </c>
      <c r="BG679" s="43">
        <v>379</v>
      </c>
      <c r="BH679" s="43" t="s">
        <v>351</v>
      </c>
      <c r="BJ679" s="43" t="s">
        <v>1388</v>
      </c>
      <c r="BK679" s="43" t="s">
        <v>573</v>
      </c>
      <c r="BP679" s="48" t="s">
        <v>1406</v>
      </c>
      <c r="BQ679" s="43" t="s">
        <v>352</v>
      </c>
      <c r="BR679" s="43" t="s">
        <v>830</v>
      </c>
      <c r="BS679" s="43" t="s">
        <v>2057</v>
      </c>
      <c r="BT679" s="43" t="s">
        <v>1990</v>
      </c>
      <c r="BU679" s="43"/>
      <c r="BV679" s="43"/>
      <c r="BW679" s="243">
        <v>37701</v>
      </c>
      <c r="BX679" s="243"/>
      <c r="BY679" s="48" t="s">
        <v>451</v>
      </c>
      <c r="BZ679" s="43">
        <v>2.2999999999999998</v>
      </c>
      <c r="CA679" s="43" t="s">
        <v>1396</v>
      </c>
      <c r="CD679" s="124" t="s">
        <v>1397</v>
      </c>
      <c r="CE679" s="43">
        <v>8092</v>
      </c>
      <c r="CF679" s="43" t="s">
        <v>1990</v>
      </c>
      <c r="CG679" s="251">
        <v>37701</v>
      </c>
      <c r="CH679" s="126"/>
      <c r="CK679" s="39" t="s">
        <v>451</v>
      </c>
      <c r="CL679" s="43">
        <v>87</v>
      </c>
      <c r="CM679" s="43" t="s">
        <v>1396</v>
      </c>
      <c r="CP679" s="43" t="s">
        <v>1397</v>
      </c>
      <c r="CQ679" s="43">
        <v>847</v>
      </c>
      <c r="DR679" s="38"/>
    </row>
    <row r="680" spans="1:122" s="39" customFormat="1" hidden="1" x14ac:dyDescent="0.2">
      <c r="A680" s="44" t="str">
        <f t="shared" si="226"/>
        <v>Endicott</v>
      </c>
      <c r="B680" s="44" t="str">
        <f t="shared" si="239"/>
        <v>1,1,1-Trichloroethane</v>
      </c>
      <c r="C680" s="38" t="s">
        <v>2587</v>
      </c>
      <c r="D680" s="38" t="str">
        <f t="shared" si="238"/>
        <v>LS</v>
      </c>
      <c r="E680" s="44" t="s">
        <v>372</v>
      </c>
      <c r="F680" s="155" t="str">
        <f t="shared" si="232"/>
        <v>Residential 068 (House 12)</v>
      </c>
      <c r="G680" s="44" t="str">
        <f t="shared" si="227"/>
        <v>residential</v>
      </c>
      <c r="H680" s="44" t="str">
        <f t="shared" si="228"/>
        <v>Basement</v>
      </c>
      <c r="I680" s="38"/>
      <c r="J680" s="38"/>
      <c r="K680" s="38"/>
      <c r="L680" s="44"/>
      <c r="M680" s="38" t="str">
        <f t="shared" si="240"/>
        <v>Y</v>
      </c>
      <c r="N680" s="38" t="str">
        <f t="shared" si="229"/>
        <v>n</v>
      </c>
      <c r="O680" s="38" t="str">
        <f>IF(AJ680="","",IF(M680="N","n","Y"))</f>
        <v>Y</v>
      </c>
      <c r="P680" s="44"/>
      <c r="Q680" s="44"/>
      <c r="R680" s="44"/>
      <c r="S680" s="44"/>
      <c r="T680" s="44"/>
      <c r="U680" s="44"/>
      <c r="V680" s="44"/>
      <c r="W680" s="44"/>
      <c r="X680" s="44"/>
      <c r="Y680" s="38" t="str">
        <f t="shared" si="241"/>
        <v>Y</v>
      </c>
      <c r="Z680" s="38" t="str">
        <f t="shared" si="230"/>
        <v>n</v>
      </c>
      <c r="AA680" s="38" t="str">
        <f>IF(AM680="","",IF(Y680="N","n","Y"))</f>
        <v>Y</v>
      </c>
      <c r="AC680" s="59">
        <v>4.9000000000000004</v>
      </c>
      <c r="AD680" s="204">
        <v>0.1714285714285714</v>
      </c>
      <c r="AE680" s="38">
        <v>1</v>
      </c>
      <c r="AF680" s="38">
        <v>0</v>
      </c>
      <c r="AG680" s="125"/>
      <c r="AI680" s="123"/>
      <c r="AJ680" s="40">
        <f t="shared" si="242"/>
        <v>4.9000000000000004</v>
      </c>
      <c r="AK680" s="40"/>
      <c r="AL680" s="40"/>
      <c r="AM680" s="40">
        <f t="shared" si="233"/>
        <v>0.84</v>
      </c>
      <c r="AN680" s="39">
        <f t="shared" si="231"/>
        <v>3.1</v>
      </c>
      <c r="AO680" s="204"/>
      <c r="AP680" s="204">
        <f t="shared" si="243"/>
        <v>0.1714285714285714</v>
      </c>
      <c r="AQ680" s="45"/>
      <c r="AR680" s="45"/>
      <c r="AS680" s="115"/>
      <c r="AT680" s="115"/>
      <c r="AU680" s="115">
        <f t="shared" si="234"/>
        <v>1</v>
      </c>
      <c r="AV680" s="115">
        <f t="shared" si="235"/>
        <v>0</v>
      </c>
      <c r="AY680" s="115"/>
      <c r="AZ680" s="115"/>
      <c r="BA680" s="43">
        <v>32</v>
      </c>
      <c r="BB680" s="43" t="s">
        <v>2013</v>
      </c>
      <c r="BC680" s="48" t="s">
        <v>1403</v>
      </c>
      <c r="BE680" s="37" t="s">
        <v>2345</v>
      </c>
      <c r="BG680" s="43">
        <v>380</v>
      </c>
      <c r="BH680" s="43" t="s">
        <v>618</v>
      </c>
      <c r="BJ680" s="43" t="s">
        <v>1388</v>
      </c>
      <c r="BK680" s="43" t="s">
        <v>573</v>
      </c>
      <c r="BP680" s="48" t="s">
        <v>1406</v>
      </c>
      <c r="BQ680" s="43" t="s">
        <v>1221</v>
      </c>
      <c r="BR680" s="43" t="s">
        <v>830</v>
      </c>
      <c r="BS680" s="43" t="s">
        <v>558</v>
      </c>
      <c r="BT680" s="43" t="s">
        <v>1990</v>
      </c>
      <c r="BU680" s="43"/>
      <c r="BV680" s="43"/>
      <c r="BW680" s="243">
        <v>37700</v>
      </c>
      <c r="BX680" s="243"/>
      <c r="BY680" s="48" t="s">
        <v>451</v>
      </c>
      <c r="BZ680" s="43">
        <v>0.84</v>
      </c>
      <c r="CA680" s="43" t="s">
        <v>1396</v>
      </c>
      <c r="CD680" s="124" t="s">
        <v>1397</v>
      </c>
      <c r="CE680" s="43">
        <v>8118</v>
      </c>
      <c r="CF680" s="43" t="s">
        <v>1990</v>
      </c>
      <c r="CG680" s="251">
        <v>37700</v>
      </c>
      <c r="CH680" s="126"/>
      <c r="CK680" s="39" t="s">
        <v>451</v>
      </c>
      <c r="CL680" s="43">
        <v>4.9000000000000004</v>
      </c>
      <c r="CM680" s="43" t="s">
        <v>1396</v>
      </c>
      <c r="CP680" s="43" t="s">
        <v>1397</v>
      </c>
      <c r="CQ680" s="43">
        <v>995</v>
      </c>
      <c r="DR680" s="38"/>
    </row>
    <row r="681" spans="1:122" s="39" customFormat="1" hidden="1" x14ac:dyDescent="0.2">
      <c r="A681" s="44" t="str">
        <f t="shared" ref="A681:A744" si="244">BB681</f>
        <v>Endicott</v>
      </c>
      <c r="B681" s="44" t="str">
        <f t="shared" si="239"/>
        <v>1,1,2-Trichloro-1,2,2-trifluoroethane</v>
      </c>
      <c r="C681" s="38" t="s">
        <v>2587</v>
      </c>
      <c r="D681" s="38" t="str">
        <f t="shared" si="238"/>
        <v>LS</v>
      </c>
      <c r="E681" s="44" t="s">
        <v>372</v>
      </c>
      <c r="F681" s="155" t="str">
        <f t="shared" si="232"/>
        <v>Residential 068 (House 12)</v>
      </c>
      <c r="G681" s="44" t="str">
        <f t="shared" ref="G681:G744" si="245">BJ681</f>
        <v>residential</v>
      </c>
      <c r="H681" s="44" t="str">
        <f t="shared" ref="H681:H744" si="246">IF(BK681="","",BK681)</f>
        <v>Basement</v>
      </c>
      <c r="I681" s="38"/>
      <c r="J681" s="38"/>
      <c r="K681" s="38"/>
      <c r="L681" s="44"/>
      <c r="M681" s="38" t="str">
        <f t="shared" si="240"/>
        <v>Y</v>
      </c>
      <c r="N681" s="38" t="str">
        <f t="shared" ref="N681:N744" si="247">IF(AJ681="","",IF(AN681="","Y",IF(AJ681&gt;AN681*$N$38,"Y","n")))</f>
        <v>n</v>
      </c>
      <c r="O681" s="38" t="str">
        <f>IF(AJ681="","",IF(M681="N","n","Y"))</f>
        <v>Y</v>
      </c>
      <c r="P681" s="44"/>
      <c r="Q681" s="44"/>
      <c r="R681" s="44"/>
      <c r="S681" s="44"/>
      <c r="T681" s="44"/>
      <c r="U681" s="44"/>
      <c r="V681" s="44"/>
      <c r="W681" s="44"/>
      <c r="X681" s="44"/>
      <c r="Y681" s="38" t="str">
        <f t="shared" si="241"/>
        <v>Y</v>
      </c>
      <c r="Z681" s="38" t="str">
        <f t="shared" ref="Z681:Z744" si="248">IF(AM681="","",IF(AN681="","Y",IF(AM681&gt;AN681*$Z$38,"Y","n")))</f>
        <v>n</v>
      </c>
      <c r="AA681" s="38" t="str">
        <f>IF(AM681="","",IF(Y681="N","n","Y"))</f>
        <v>Y</v>
      </c>
      <c r="AC681" s="59">
        <v>0.71</v>
      </c>
      <c r="AD681" s="204">
        <v>0.6619718309859155</v>
      </c>
      <c r="AE681" s="38">
        <v>1</v>
      </c>
      <c r="AF681" s="38">
        <v>0</v>
      </c>
      <c r="AG681" s="125"/>
      <c r="AI681" s="123"/>
      <c r="AJ681" s="40">
        <f t="shared" si="242"/>
        <v>0.71</v>
      </c>
      <c r="AK681" s="40"/>
      <c r="AL681" s="40"/>
      <c r="AM681" s="40">
        <f t="shared" si="233"/>
        <v>0.47</v>
      </c>
      <c r="AN681" s="39">
        <f t="shared" ref="AN681:AN744" si="249">IF(ISNA(MATCH(BS681,ChemName,0))=TRUE,"",IF(INDEX(Percent90,MATCH(BS681,ChemName,0))=0,"",INDEX(Percent90,MATCH(BS681,ChemName,0))))</f>
        <v>1.8</v>
      </c>
      <c r="AO681" s="204"/>
      <c r="AP681" s="204">
        <f t="shared" si="243"/>
        <v>0.6619718309859155</v>
      </c>
      <c r="AQ681" s="45"/>
      <c r="AR681" s="45"/>
      <c r="AS681" s="115"/>
      <c r="AT681" s="115"/>
      <c r="AU681" s="115">
        <f t="shared" si="234"/>
        <v>1</v>
      </c>
      <c r="AV681" s="115">
        <f t="shared" si="235"/>
        <v>0</v>
      </c>
      <c r="AY681" s="115"/>
      <c r="AZ681" s="115"/>
      <c r="BA681" s="43">
        <v>32</v>
      </c>
      <c r="BB681" s="43" t="s">
        <v>2013</v>
      </c>
      <c r="BC681" s="48" t="s">
        <v>1403</v>
      </c>
      <c r="BE681" s="37" t="s">
        <v>2345</v>
      </c>
      <c r="BG681" s="43">
        <v>380</v>
      </c>
      <c r="BH681" s="43" t="s">
        <v>618</v>
      </c>
      <c r="BJ681" s="43" t="s">
        <v>1388</v>
      </c>
      <c r="BK681" s="43" t="s">
        <v>573</v>
      </c>
      <c r="BP681" s="48" t="s">
        <v>1406</v>
      </c>
      <c r="BQ681" s="43" t="s">
        <v>1221</v>
      </c>
      <c r="BR681" s="43" t="s">
        <v>830</v>
      </c>
      <c r="BS681" s="43" t="s">
        <v>1132</v>
      </c>
      <c r="BT681" s="43" t="s">
        <v>1990</v>
      </c>
      <c r="BU681" s="43"/>
      <c r="BV681" s="43"/>
      <c r="BW681" s="243">
        <v>37700</v>
      </c>
      <c r="BX681" s="243"/>
      <c r="BY681" s="48" t="s">
        <v>451</v>
      </c>
      <c r="BZ681" s="43">
        <v>0.47</v>
      </c>
      <c r="CA681" s="43" t="s">
        <v>1396</v>
      </c>
      <c r="CD681" s="124" t="s">
        <v>1397</v>
      </c>
      <c r="CE681" s="43">
        <v>8123</v>
      </c>
      <c r="CF681" s="43" t="s">
        <v>1990</v>
      </c>
      <c r="CG681" s="251">
        <v>37700</v>
      </c>
      <c r="CH681" s="126"/>
      <c r="CK681" s="39" t="s">
        <v>451</v>
      </c>
      <c r="CL681" s="43">
        <v>0.71</v>
      </c>
      <c r="CM681" s="43" t="s">
        <v>1396</v>
      </c>
      <c r="CP681" s="43" t="s">
        <v>1397</v>
      </c>
      <c r="CQ681" s="43">
        <v>1081</v>
      </c>
      <c r="DR681" s="38"/>
    </row>
    <row r="682" spans="1:122" s="39" customFormat="1" hidden="1" x14ac:dyDescent="0.2">
      <c r="A682" s="44" t="str">
        <f t="shared" si="244"/>
        <v>Endicott</v>
      </c>
      <c r="B682" s="44" t="str">
        <f t="shared" si="239"/>
        <v>Methylene chloride</v>
      </c>
      <c r="C682" s="38" t="s">
        <v>2587</v>
      </c>
      <c r="D682" s="38" t="str">
        <f t="shared" si="238"/>
        <v>LS</v>
      </c>
      <c r="E682" s="44" t="s">
        <v>372</v>
      </c>
      <c r="F682" s="155" t="str">
        <f t="shared" ref="F682:F745" si="250">BH682</f>
        <v>Residential 068 (House 12)</v>
      </c>
      <c r="G682" s="44" t="str">
        <f t="shared" si="245"/>
        <v>residential</v>
      </c>
      <c r="H682" s="44" t="str">
        <f t="shared" si="246"/>
        <v>Basement</v>
      </c>
      <c r="I682" s="38"/>
      <c r="J682" s="38"/>
      <c r="K682" s="38"/>
      <c r="L682" s="44"/>
      <c r="M682" s="38" t="str">
        <f t="shared" si="240"/>
        <v>Y</v>
      </c>
      <c r="N682" s="38" t="str">
        <f t="shared" si="247"/>
        <v>n</v>
      </c>
      <c r="O682" s="38" t="s">
        <v>541</v>
      </c>
      <c r="P682" s="114" t="s">
        <v>1453</v>
      </c>
      <c r="Q682" s="114"/>
      <c r="R682" s="114"/>
      <c r="S682" s="114"/>
      <c r="T682" s="114"/>
      <c r="U682" s="114"/>
      <c r="V682" s="114"/>
      <c r="W682" s="114"/>
      <c r="X682" s="114"/>
      <c r="Y682" s="38" t="str">
        <f t="shared" si="241"/>
        <v>Y</v>
      </c>
      <c r="Z682" s="38" t="str">
        <f t="shared" si="248"/>
        <v>n</v>
      </c>
      <c r="AA682" s="38" t="s">
        <v>541</v>
      </c>
      <c r="AC682" s="59">
        <v>1.6</v>
      </c>
      <c r="AD682" s="204">
        <v>2.0624999999999996</v>
      </c>
      <c r="AE682" s="38">
        <v>1</v>
      </c>
      <c r="AF682" s="38">
        <v>0</v>
      </c>
      <c r="AG682" s="125"/>
      <c r="AI682" s="123"/>
      <c r="AJ682" s="40">
        <f t="shared" si="242"/>
        <v>1.6</v>
      </c>
      <c r="AK682" s="40"/>
      <c r="AL682" s="40"/>
      <c r="AM682" s="40">
        <f t="shared" si="233"/>
        <v>3.3</v>
      </c>
      <c r="AN682" s="39">
        <f t="shared" si="249"/>
        <v>10.5</v>
      </c>
      <c r="AO682" s="204"/>
      <c r="AP682" s="204">
        <f t="shared" si="243"/>
        <v>2.0624999999999996</v>
      </c>
      <c r="AQ682" s="45"/>
      <c r="AR682" s="45"/>
      <c r="AS682" s="115"/>
      <c r="AT682" s="115"/>
      <c r="AU682" s="115">
        <f t="shared" si="234"/>
        <v>1</v>
      </c>
      <c r="AV682" s="115">
        <f t="shared" si="235"/>
        <v>0</v>
      </c>
      <c r="AY682" s="115"/>
      <c r="AZ682" s="115"/>
      <c r="BA682" s="43">
        <v>32</v>
      </c>
      <c r="BB682" s="43" t="s">
        <v>2013</v>
      </c>
      <c r="BC682" s="48" t="s">
        <v>1403</v>
      </c>
      <c r="BE682" s="37" t="s">
        <v>2345</v>
      </c>
      <c r="BG682" s="43">
        <v>380</v>
      </c>
      <c r="BH682" s="43" t="s">
        <v>618</v>
      </c>
      <c r="BJ682" s="43" t="s">
        <v>1388</v>
      </c>
      <c r="BK682" s="43" t="s">
        <v>573</v>
      </c>
      <c r="BP682" s="48" t="s">
        <v>1406</v>
      </c>
      <c r="BQ682" s="43" t="s">
        <v>1221</v>
      </c>
      <c r="BR682" s="43" t="s">
        <v>830</v>
      </c>
      <c r="BS682" s="43" t="s">
        <v>837</v>
      </c>
      <c r="BT682" s="43" t="s">
        <v>1990</v>
      </c>
      <c r="BU682" s="43"/>
      <c r="BV682" s="43"/>
      <c r="BW682" s="243">
        <v>37700</v>
      </c>
      <c r="BX682" s="243"/>
      <c r="BY682" s="48" t="s">
        <v>451</v>
      </c>
      <c r="BZ682" s="43">
        <v>3.3</v>
      </c>
      <c r="CA682" s="43" t="s">
        <v>1396</v>
      </c>
      <c r="CD682" s="124" t="s">
        <v>1397</v>
      </c>
      <c r="CE682" s="43">
        <v>8124</v>
      </c>
      <c r="CF682" s="43" t="s">
        <v>1990</v>
      </c>
      <c r="CG682" s="251">
        <v>37700</v>
      </c>
      <c r="CH682" s="126"/>
      <c r="CK682" s="39" t="s">
        <v>451</v>
      </c>
      <c r="CL682" s="43">
        <v>1.6</v>
      </c>
      <c r="CM682" s="43" t="s">
        <v>1396</v>
      </c>
      <c r="CP682" s="43" t="s">
        <v>1397</v>
      </c>
      <c r="CQ682" s="43">
        <v>1118</v>
      </c>
      <c r="DR682" s="38"/>
    </row>
    <row r="683" spans="1:122" s="39" customFormat="1" hidden="1" x14ac:dyDescent="0.2">
      <c r="A683" s="44" t="str">
        <f t="shared" si="244"/>
        <v>Endicott</v>
      </c>
      <c r="B683" s="44" t="str">
        <f t="shared" si="239"/>
        <v>Tetrachloroethylene</v>
      </c>
      <c r="C683" s="38" t="s">
        <v>2587</v>
      </c>
      <c r="D683" s="38" t="str">
        <f t="shared" si="238"/>
        <v>LS</v>
      </c>
      <c r="E683" s="44" t="s">
        <v>372</v>
      </c>
      <c r="F683" s="155" t="str">
        <f t="shared" si="250"/>
        <v>Residential 068 (House 12)</v>
      </c>
      <c r="G683" s="44" t="str">
        <f t="shared" si="245"/>
        <v>residential</v>
      </c>
      <c r="H683" s="44" t="str">
        <f t="shared" si="246"/>
        <v>Basement</v>
      </c>
      <c r="I683" s="38"/>
      <c r="J683" s="38"/>
      <c r="K683" s="38"/>
      <c r="L683" s="44"/>
      <c r="M683" s="38" t="str">
        <f t="shared" si="240"/>
        <v>Y</v>
      </c>
      <c r="N683" s="38" t="str">
        <f t="shared" si="247"/>
        <v>n</v>
      </c>
      <c r="O683" s="38" t="str">
        <f t="shared" ref="O683:O688" si="251">IF(AJ683="","",IF(M683="N","n","Y"))</f>
        <v>Y</v>
      </c>
      <c r="P683" s="44"/>
      <c r="Q683" s="44"/>
      <c r="R683" s="44"/>
      <c r="S683" s="44"/>
      <c r="T683" s="44"/>
      <c r="U683" s="44"/>
      <c r="V683" s="44"/>
      <c r="W683" s="44"/>
      <c r="X683" s="44"/>
      <c r="Y683" s="38" t="str">
        <f t="shared" si="241"/>
        <v>Y</v>
      </c>
      <c r="Z683" s="38" t="str">
        <f t="shared" si="248"/>
        <v>n</v>
      </c>
      <c r="AA683" s="38" t="str">
        <f t="shared" ref="AA683:AA688" si="252">IF(AM683="","",IF(Y683="N","n","Y"))</f>
        <v>Y</v>
      </c>
      <c r="AC683" s="59">
        <v>1.1000000000000001</v>
      </c>
      <c r="AD683" s="204">
        <v>0.37272727272727268</v>
      </c>
      <c r="AE683" s="38">
        <v>1</v>
      </c>
      <c r="AF683" s="38">
        <v>0</v>
      </c>
      <c r="AG683" s="125"/>
      <c r="AI683" s="123"/>
      <c r="AJ683" s="40">
        <f t="shared" si="242"/>
        <v>1.1000000000000001</v>
      </c>
      <c r="AK683" s="40"/>
      <c r="AL683" s="40"/>
      <c r="AM683" s="40">
        <f t="shared" ref="AM683:AM746" si="253">IF(BZ683="","",IF(CA683="mg/m3",1000*BZ683,IF(CA683="ppbv",BZ683*INDEX(ppbv_ug_m3,MATCH(BS683,ChemName,0)),BZ683)))</f>
        <v>0.41</v>
      </c>
      <c r="AN683" s="39">
        <f t="shared" si="249"/>
        <v>3.8</v>
      </c>
      <c r="AO683" s="204"/>
      <c r="AP683" s="204">
        <f t="shared" si="243"/>
        <v>0.37272727272727268</v>
      </c>
      <c r="AQ683" s="45"/>
      <c r="AR683" s="45"/>
      <c r="AS683" s="115"/>
      <c r="AT683" s="115"/>
      <c r="AU683" s="115">
        <f t="shared" si="234"/>
        <v>1</v>
      </c>
      <c r="AV683" s="115">
        <f t="shared" si="235"/>
        <v>0</v>
      </c>
      <c r="AY683" s="115"/>
      <c r="AZ683" s="115"/>
      <c r="BA683" s="43">
        <v>32</v>
      </c>
      <c r="BB683" s="43" t="s">
        <v>2013</v>
      </c>
      <c r="BC683" s="48" t="s">
        <v>1403</v>
      </c>
      <c r="BE683" s="37" t="s">
        <v>2345</v>
      </c>
      <c r="BG683" s="43">
        <v>380</v>
      </c>
      <c r="BH683" s="43" t="s">
        <v>618</v>
      </c>
      <c r="BJ683" s="43" t="s">
        <v>1388</v>
      </c>
      <c r="BK683" s="43" t="s">
        <v>573</v>
      </c>
      <c r="BP683" s="48" t="s">
        <v>1406</v>
      </c>
      <c r="BQ683" s="43" t="s">
        <v>1221</v>
      </c>
      <c r="BR683" s="43" t="s">
        <v>830</v>
      </c>
      <c r="BS683" s="43" t="s">
        <v>2057</v>
      </c>
      <c r="BT683" s="43" t="s">
        <v>1990</v>
      </c>
      <c r="BU683" s="43"/>
      <c r="BV683" s="43"/>
      <c r="BW683" s="243">
        <v>37700</v>
      </c>
      <c r="BX683" s="243"/>
      <c r="BY683" s="48" t="s">
        <v>451</v>
      </c>
      <c r="BZ683" s="43">
        <v>0.41</v>
      </c>
      <c r="CA683" s="43" t="s">
        <v>1396</v>
      </c>
      <c r="CD683" s="124" t="s">
        <v>1397</v>
      </c>
      <c r="CE683" s="43">
        <v>8125</v>
      </c>
      <c r="CF683" s="43" t="s">
        <v>1990</v>
      </c>
      <c r="CG683" s="251">
        <v>37700</v>
      </c>
      <c r="CH683" s="126"/>
      <c r="CK683" s="39" t="s">
        <v>451</v>
      </c>
      <c r="CL683" s="43">
        <v>1.1000000000000001</v>
      </c>
      <c r="CM683" s="43" t="s">
        <v>1396</v>
      </c>
      <c r="CP683" s="43" t="s">
        <v>1397</v>
      </c>
      <c r="CQ683" s="43">
        <v>848</v>
      </c>
      <c r="DR683" s="38"/>
    </row>
    <row r="684" spans="1:122" s="39" customFormat="1" x14ac:dyDescent="0.2">
      <c r="A684" s="44" t="str">
        <f t="shared" si="244"/>
        <v>Endicott</v>
      </c>
      <c r="B684" s="44" t="str">
        <f t="shared" si="239"/>
        <v>1,1,1-Trichloroethane</v>
      </c>
      <c r="C684" s="38" t="s">
        <v>2587</v>
      </c>
      <c r="D684" s="38" t="str">
        <f t="shared" si="238"/>
        <v>LS</v>
      </c>
      <c r="E684" s="44" t="s">
        <v>372</v>
      </c>
      <c r="F684" s="155" t="str">
        <f t="shared" si="250"/>
        <v>Residential 070</v>
      </c>
      <c r="G684" s="44" t="str">
        <f t="shared" si="245"/>
        <v>residential</v>
      </c>
      <c r="H684" s="44" t="str">
        <f t="shared" si="246"/>
        <v>Basement - full</v>
      </c>
      <c r="I684" s="38"/>
      <c r="J684" s="38"/>
      <c r="K684" s="38"/>
      <c r="L684" s="44"/>
      <c r="M684" s="38" t="str">
        <f t="shared" si="240"/>
        <v>Y</v>
      </c>
      <c r="N684" s="38" t="str">
        <f t="shared" si="247"/>
        <v>Y</v>
      </c>
      <c r="O684" s="38" t="str">
        <f t="shared" si="251"/>
        <v>Y</v>
      </c>
      <c r="P684" s="44"/>
      <c r="Q684" s="44"/>
      <c r="R684" s="44"/>
      <c r="S684" s="44"/>
      <c r="T684" s="44"/>
      <c r="U684" s="44"/>
      <c r="V684" s="44"/>
      <c r="W684" s="44"/>
      <c r="X684" s="44"/>
      <c r="Y684" s="38" t="str">
        <f t="shared" si="241"/>
        <v>Y</v>
      </c>
      <c r="Z684" s="38" t="str">
        <f t="shared" si="248"/>
        <v>Y</v>
      </c>
      <c r="AA684" s="38" t="str">
        <f t="shared" si="252"/>
        <v>Y</v>
      </c>
      <c r="AC684" s="59">
        <v>800</v>
      </c>
      <c r="AD684" s="204">
        <v>4.6250000000000006E-3</v>
      </c>
      <c r="AE684" s="38">
        <v>1</v>
      </c>
      <c r="AF684" s="38">
        <v>0</v>
      </c>
      <c r="AG684" s="125"/>
      <c r="AI684" s="123"/>
      <c r="AJ684" s="40">
        <f t="shared" si="242"/>
        <v>800</v>
      </c>
      <c r="AK684" s="40"/>
      <c r="AL684" s="40"/>
      <c r="AM684" s="40">
        <f t="shared" si="253"/>
        <v>3.7</v>
      </c>
      <c r="AN684" s="39">
        <f t="shared" si="249"/>
        <v>3.1</v>
      </c>
      <c r="AO684" s="204"/>
      <c r="AP684" s="204">
        <f t="shared" si="243"/>
        <v>4.6250000000000006E-3</v>
      </c>
      <c r="AQ684" s="45"/>
      <c r="AR684" s="45"/>
      <c r="AS684" s="115"/>
      <c r="AT684" s="115"/>
      <c r="AU684" s="115">
        <f t="shared" ref="AU684:AU747" si="254">IF(AP684="","",IF(CD684="Y",1,0))</f>
        <v>1</v>
      </c>
      <c r="AV684" s="115">
        <f t="shared" ref="AV684:AV747" si="255">IF(AP684="","",IF(CD684="n",1,0))</f>
        <v>0</v>
      </c>
      <c r="AY684" s="115"/>
      <c r="AZ684" s="115"/>
      <c r="BA684" s="43">
        <v>32</v>
      </c>
      <c r="BB684" s="43" t="s">
        <v>2013</v>
      </c>
      <c r="BC684" s="48" t="s">
        <v>1403</v>
      </c>
      <c r="BE684" s="37" t="s">
        <v>2345</v>
      </c>
      <c r="BG684" s="43">
        <v>382</v>
      </c>
      <c r="BH684" s="43" t="s">
        <v>353</v>
      </c>
      <c r="BJ684" s="43" t="s">
        <v>1388</v>
      </c>
      <c r="BK684" s="43" t="s">
        <v>1389</v>
      </c>
      <c r="BP684" s="48" t="s">
        <v>1406</v>
      </c>
      <c r="BQ684" s="43" t="s">
        <v>664</v>
      </c>
      <c r="BR684" s="43" t="s">
        <v>354</v>
      </c>
      <c r="BS684" s="43" t="s">
        <v>558</v>
      </c>
      <c r="BT684" s="43" t="s">
        <v>1990</v>
      </c>
      <c r="BU684" s="43"/>
      <c r="BV684" s="43"/>
      <c r="BW684" s="243">
        <v>37705</v>
      </c>
      <c r="BX684" s="243"/>
      <c r="BY684" s="48" t="s">
        <v>451</v>
      </c>
      <c r="BZ684" s="43">
        <v>3.7</v>
      </c>
      <c r="CA684" s="43" t="s">
        <v>1396</v>
      </c>
      <c r="CD684" s="124" t="s">
        <v>1397</v>
      </c>
      <c r="CE684" s="43">
        <v>8217</v>
      </c>
      <c r="CF684" s="43" t="s">
        <v>1990</v>
      </c>
      <c r="CG684" s="251">
        <v>37705</v>
      </c>
      <c r="CH684" s="126"/>
      <c r="CK684" s="39" t="s">
        <v>451</v>
      </c>
      <c r="CL684" s="43">
        <v>800</v>
      </c>
      <c r="CM684" s="43" t="s">
        <v>1396</v>
      </c>
      <c r="CP684" s="43" t="s">
        <v>1397</v>
      </c>
      <c r="CQ684" s="43">
        <v>997</v>
      </c>
      <c r="DR684" s="38"/>
    </row>
    <row r="685" spans="1:122" s="372" customFormat="1" x14ac:dyDescent="0.2">
      <c r="A685" s="384" t="str">
        <f t="shared" si="244"/>
        <v>Endicott</v>
      </c>
      <c r="B685" s="384" t="str">
        <f t="shared" si="239"/>
        <v>cis-1,2-Dichloroethylene</v>
      </c>
      <c r="C685" s="385" t="s">
        <v>2587</v>
      </c>
      <c r="D685" s="385" t="str">
        <f t="shared" si="238"/>
        <v>LS</v>
      </c>
      <c r="E685" s="384" t="s">
        <v>372</v>
      </c>
      <c r="F685" s="386" t="str">
        <f t="shared" si="250"/>
        <v>Residential 070</v>
      </c>
      <c r="G685" s="384" t="str">
        <f t="shared" si="245"/>
        <v>residential</v>
      </c>
      <c r="H685" s="384" t="str">
        <f t="shared" si="246"/>
        <v>Basement - full</v>
      </c>
      <c r="I685" s="385"/>
      <c r="J685" s="385"/>
      <c r="K685" s="385"/>
      <c r="L685" s="384"/>
      <c r="M685" s="385" t="str">
        <f t="shared" si="240"/>
        <v>Y</v>
      </c>
      <c r="N685" s="385" t="str">
        <f t="shared" si="247"/>
        <v>Y</v>
      </c>
      <c r="O685" s="385" t="str">
        <f t="shared" si="251"/>
        <v>Y</v>
      </c>
      <c r="P685" s="384"/>
      <c r="Q685" s="384"/>
      <c r="R685" s="384"/>
      <c r="S685" s="384"/>
      <c r="T685" s="384"/>
      <c r="U685" s="384"/>
      <c r="V685" s="384"/>
      <c r="W685" s="384"/>
      <c r="X685" s="384"/>
      <c r="Y685" s="385" t="str">
        <f t="shared" si="241"/>
        <v>Y</v>
      </c>
      <c r="Z685" s="385" t="str">
        <f t="shared" si="248"/>
        <v>Y</v>
      </c>
      <c r="AA685" s="385" t="str">
        <f t="shared" si="252"/>
        <v>Y</v>
      </c>
      <c r="AC685" s="389">
        <v>44</v>
      </c>
      <c r="AD685" s="390">
        <v>3.4090909090909089E-3</v>
      </c>
      <c r="AE685" s="385">
        <v>1</v>
      </c>
      <c r="AF685" s="385">
        <v>0</v>
      </c>
      <c r="AG685" s="391"/>
      <c r="AI685" s="392"/>
      <c r="AJ685" s="394">
        <f t="shared" si="242"/>
        <v>44</v>
      </c>
      <c r="AK685" s="394"/>
      <c r="AL685" s="394"/>
      <c r="AM685" s="394">
        <f t="shared" si="253"/>
        <v>0.15</v>
      </c>
      <c r="AN685" s="372" t="str">
        <f t="shared" si="249"/>
        <v/>
      </c>
      <c r="AO685" s="390"/>
      <c r="AP685" s="390">
        <f t="shared" si="243"/>
        <v>3.4090909090909089E-3</v>
      </c>
      <c r="AQ685" s="439"/>
      <c r="AR685" s="439"/>
      <c r="AS685" s="396"/>
      <c r="AT685" s="396"/>
      <c r="AU685" s="396">
        <f t="shared" si="254"/>
        <v>1</v>
      </c>
      <c r="AV685" s="396">
        <f t="shared" si="255"/>
        <v>0</v>
      </c>
      <c r="AY685" s="396"/>
      <c r="AZ685" s="396"/>
      <c r="BA685" s="397">
        <v>32</v>
      </c>
      <c r="BB685" s="397" t="s">
        <v>2013</v>
      </c>
      <c r="BC685" s="398" t="s">
        <v>1403</v>
      </c>
      <c r="BE685" s="303" t="s">
        <v>2345</v>
      </c>
      <c r="BG685" s="397">
        <v>382</v>
      </c>
      <c r="BH685" s="397" t="s">
        <v>353</v>
      </c>
      <c r="BJ685" s="397" t="s">
        <v>1388</v>
      </c>
      <c r="BK685" s="397" t="s">
        <v>1389</v>
      </c>
      <c r="BP685" s="398" t="s">
        <v>1406</v>
      </c>
      <c r="BQ685" s="397" t="s">
        <v>664</v>
      </c>
      <c r="BR685" s="397" t="s">
        <v>354</v>
      </c>
      <c r="BS685" s="397" t="s">
        <v>1400</v>
      </c>
      <c r="BT685" s="397" t="s">
        <v>1990</v>
      </c>
      <c r="BU685" s="397"/>
      <c r="BV685" s="397"/>
      <c r="BW685" s="399">
        <v>37705</v>
      </c>
      <c r="BX685" s="399"/>
      <c r="BY685" s="398" t="s">
        <v>451</v>
      </c>
      <c r="BZ685" s="397">
        <v>0.15</v>
      </c>
      <c r="CA685" s="397" t="s">
        <v>1396</v>
      </c>
      <c r="CD685" s="400" t="s">
        <v>1397</v>
      </c>
      <c r="CE685" s="397">
        <v>8220</v>
      </c>
      <c r="CF685" s="397" t="s">
        <v>1990</v>
      </c>
      <c r="CG685" s="401">
        <v>37705</v>
      </c>
      <c r="CH685" s="402"/>
      <c r="CK685" s="372" t="s">
        <v>451</v>
      </c>
      <c r="CL685" s="397">
        <v>44</v>
      </c>
      <c r="CM685" s="397" t="s">
        <v>1396</v>
      </c>
      <c r="CP685" s="397" t="s">
        <v>1397</v>
      </c>
      <c r="CQ685" s="397">
        <v>963</v>
      </c>
      <c r="DR685" s="385"/>
    </row>
    <row r="686" spans="1:122" s="372" customFormat="1" x14ac:dyDescent="0.2">
      <c r="A686" s="384" t="str">
        <f t="shared" si="244"/>
        <v>Endicott</v>
      </c>
      <c r="B686" s="384" t="str">
        <f t="shared" si="239"/>
        <v>Trichloroethylene</v>
      </c>
      <c r="C686" s="385" t="s">
        <v>2587</v>
      </c>
      <c r="D686" s="385" t="str">
        <f t="shared" si="238"/>
        <v>LS</v>
      </c>
      <c r="E686" s="384" t="s">
        <v>372</v>
      </c>
      <c r="F686" s="386" t="str">
        <f t="shared" si="250"/>
        <v>Residential 070</v>
      </c>
      <c r="G686" s="384" t="str">
        <f t="shared" si="245"/>
        <v>residential</v>
      </c>
      <c r="H686" s="384" t="str">
        <f t="shared" si="246"/>
        <v>Basement - full</v>
      </c>
      <c r="I686" s="385"/>
      <c r="J686" s="385"/>
      <c r="K686" s="385"/>
      <c r="L686" s="384"/>
      <c r="M686" s="385" t="str">
        <f t="shared" si="240"/>
        <v>Y</v>
      </c>
      <c r="N686" s="385" t="str">
        <f t="shared" si="247"/>
        <v>Y</v>
      </c>
      <c r="O686" s="385" t="str">
        <f t="shared" si="251"/>
        <v>Y</v>
      </c>
      <c r="P686" s="384"/>
      <c r="Q686" s="384"/>
      <c r="R686" s="384"/>
      <c r="S686" s="384"/>
      <c r="T686" s="384"/>
      <c r="U686" s="384"/>
      <c r="V686" s="384"/>
      <c r="W686" s="384"/>
      <c r="X686" s="384"/>
      <c r="Y686" s="385" t="str">
        <f t="shared" si="241"/>
        <v>Y</v>
      </c>
      <c r="Z686" s="385" t="str">
        <f t="shared" si="248"/>
        <v>Y</v>
      </c>
      <c r="AA686" s="385" t="str">
        <f t="shared" si="252"/>
        <v>Y</v>
      </c>
      <c r="AC686" s="389">
        <v>11000</v>
      </c>
      <c r="AD686" s="390">
        <v>3.5454545454545456E-3</v>
      </c>
      <c r="AE686" s="385">
        <v>1</v>
      </c>
      <c r="AF686" s="385">
        <v>0</v>
      </c>
      <c r="AG686" s="391"/>
      <c r="AI686" s="392"/>
      <c r="AJ686" s="394">
        <f t="shared" si="242"/>
        <v>11000</v>
      </c>
      <c r="AK686" s="394"/>
      <c r="AL686" s="394"/>
      <c r="AM686" s="394">
        <f t="shared" si="253"/>
        <v>39</v>
      </c>
      <c r="AN686" s="372">
        <f t="shared" si="249"/>
        <v>0.5</v>
      </c>
      <c r="AO686" s="390"/>
      <c r="AP686" s="390">
        <f t="shared" si="243"/>
        <v>3.5454545454545456E-3</v>
      </c>
      <c r="AQ686" s="439"/>
      <c r="AR686" s="439"/>
      <c r="AS686" s="396"/>
      <c r="AT686" s="396"/>
      <c r="AU686" s="396">
        <f t="shared" si="254"/>
        <v>1</v>
      </c>
      <c r="AV686" s="396">
        <f t="shared" si="255"/>
        <v>0</v>
      </c>
      <c r="AY686" s="396"/>
      <c r="AZ686" s="396"/>
      <c r="BA686" s="397">
        <v>32</v>
      </c>
      <c r="BB686" s="397" t="s">
        <v>2013</v>
      </c>
      <c r="BC686" s="398" t="s">
        <v>1403</v>
      </c>
      <c r="BE686" s="303" t="s">
        <v>2345</v>
      </c>
      <c r="BG686" s="397">
        <v>382</v>
      </c>
      <c r="BH686" s="397" t="s">
        <v>353</v>
      </c>
      <c r="BJ686" s="397" t="s">
        <v>1388</v>
      </c>
      <c r="BK686" s="397" t="s">
        <v>1389</v>
      </c>
      <c r="BP686" s="398" t="s">
        <v>1406</v>
      </c>
      <c r="BQ686" s="397" t="s">
        <v>664</v>
      </c>
      <c r="BR686" s="397" t="s">
        <v>354</v>
      </c>
      <c r="BS686" s="397" t="s">
        <v>1393</v>
      </c>
      <c r="BT686" s="397" t="s">
        <v>1990</v>
      </c>
      <c r="BU686" s="397"/>
      <c r="BV686" s="397"/>
      <c r="BW686" s="399">
        <v>37705</v>
      </c>
      <c r="BX686" s="399"/>
      <c r="BY686" s="398" t="s">
        <v>451</v>
      </c>
      <c r="BZ686" s="397">
        <v>39</v>
      </c>
      <c r="CA686" s="397" t="s">
        <v>1396</v>
      </c>
      <c r="CD686" s="400" t="s">
        <v>1397</v>
      </c>
      <c r="CE686" s="397">
        <v>8226</v>
      </c>
      <c r="CF686" s="397" t="s">
        <v>1990</v>
      </c>
      <c r="CG686" s="401">
        <v>37705</v>
      </c>
      <c r="CH686" s="402"/>
      <c r="CK686" s="372" t="s">
        <v>451</v>
      </c>
      <c r="CL686" s="397">
        <v>11000</v>
      </c>
      <c r="CM686" s="397" t="s">
        <v>1396</v>
      </c>
      <c r="CP686" s="397" t="s">
        <v>1397</v>
      </c>
      <c r="CQ686" s="397">
        <v>907</v>
      </c>
      <c r="DR686" s="385"/>
    </row>
    <row r="687" spans="1:122" s="39" customFormat="1" x14ac:dyDescent="0.2">
      <c r="A687" s="44" t="str">
        <f t="shared" si="244"/>
        <v>Endicott</v>
      </c>
      <c r="B687" s="44" t="str">
        <f t="shared" si="239"/>
        <v>1,1,1-Trichloroethane</v>
      </c>
      <c r="C687" s="38" t="s">
        <v>2587</v>
      </c>
      <c r="D687" s="38" t="str">
        <f t="shared" si="238"/>
        <v>LS</v>
      </c>
      <c r="E687" s="44" t="s">
        <v>372</v>
      </c>
      <c r="F687" s="155" t="str">
        <f t="shared" si="250"/>
        <v>Residential 071</v>
      </c>
      <c r="G687" s="44" t="str">
        <f t="shared" si="245"/>
        <v>residential</v>
      </c>
      <c r="H687" s="44" t="str">
        <f t="shared" si="246"/>
        <v>Basement</v>
      </c>
      <c r="I687" s="38"/>
      <c r="J687" s="38"/>
      <c r="K687" s="38"/>
      <c r="L687" s="44"/>
      <c r="M687" s="38" t="str">
        <f t="shared" si="240"/>
        <v>Y</v>
      </c>
      <c r="N687" s="38" t="str">
        <f t="shared" si="247"/>
        <v>Y</v>
      </c>
      <c r="O687" s="38" t="str">
        <f t="shared" si="251"/>
        <v>Y</v>
      </c>
      <c r="P687" s="44"/>
      <c r="Q687" s="44"/>
      <c r="R687" s="44"/>
      <c r="S687" s="44"/>
      <c r="T687" s="44"/>
      <c r="U687" s="44"/>
      <c r="V687" s="44"/>
      <c r="W687" s="44"/>
      <c r="X687" s="44"/>
      <c r="Y687" s="38" t="str">
        <f t="shared" si="241"/>
        <v>Y</v>
      </c>
      <c r="Z687" s="38" t="str">
        <f t="shared" si="248"/>
        <v>n</v>
      </c>
      <c r="AA687" s="38" t="str">
        <f t="shared" si="252"/>
        <v>Y</v>
      </c>
      <c r="AC687" s="59">
        <v>410</v>
      </c>
      <c r="AD687" s="204">
        <v>6.3414634146341468E-3</v>
      </c>
      <c r="AE687" s="38">
        <v>1</v>
      </c>
      <c r="AF687" s="38">
        <v>0</v>
      </c>
      <c r="AG687" s="125"/>
      <c r="AI687" s="123"/>
      <c r="AJ687" s="40">
        <f t="shared" si="242"/>
        <v>410</v>
      </c>
      <c r="AK687" s="40"/>
      <c r="AL687" s="40"/>
      <c r="AM687" s="40">
        <f t="shared" si="253"/>
        <v>2.6</v>
      </c>
      <c r="AN687" s="39">
        <f t="shared" si="249"/>
        <v>3.1</v>
      </c>
      <c r="AO687" s="204"/>
      <c r="AP687" s="204">
        <f t="shared" si="243"/>
        <v>6.3414634146341468E-3</v>
      </c>
      <c r="AQ687" s="45"/>
      <c r="AR687" s="45"/>
      <c r="AS687" s="115"/>
      <c r="AT687" s="115"/>
      <c r="AU687" s="115">
        <f t="shared" si="254"/>
        <v>1</v>
      </c>
      <c r="AV687" s="115">
        <f t="shared" si="255"/>
        <v>0</v>
      </c>
      <c r="AY687" s="115"/>
      <c r="AZ687" s="115"/>
      <c r="BA687" s="43">
        <v>32</v>
      </c>
      <c r="BB687" s="43" t="s">
        <v>2013</v>
      </c>
      <c r="BC687" s="48" t="s">
        <v>1403</v>
      </c>
      <c r="BE687" s="37" t="s">
        <v>2345</v>
      </c>
      <c r="BG687" s="43">
        <v>383</v>
      </c>
      <c r="BH687" s="43" t="s">
        <v>355</v>
      </c>
      <c r="BJ687" s="43" t="s">
        <v>1388</v>
      </c>
      <c r="BK687" s="43" t="s">
        <v>573</v>
      </c>
      <c r="BP687" s="48" t="s">
        <v>1406</v>
      </c>
      <c r="BR687" s="43" t="s">
        <v>356</v>
      </c>
      <c r="BS687" s="43" t="s">
        <v>558</v>
      </c>
      <c r="BT687" s="43" t="s">
        <v>1990</v>
      </c>
      <c r="BU687" s="43"/>
      <c r="BV687" s="43"/>
      <c r="BW687" s="243">
        <v>37705</v>
      </c>
      <c r="BX687" s="243"/>
      <c r="BY687" s="48" t="s">
        <v>451</v>
      </c>
      <c r="BZ687" s="43">
        <v>2.6</v>
      </c>
      <c r="CA687" s="43" t="s">
        <v>1396</v>
      </c>
      <c r="CD687" s="124" t="s">
        <v>1397</v>
      </c>
      <c r="CE687" s="43">
        <v>8250</v>
      </c>
      <c r="CF687" s="43" t="s">
        <v>1990</v>
      </c>
      <c r="CG687" s="251">
        <v>37705</v>
      </c>
      <c r="CH687" s="126"/>
      <c r="CK687" s="39" t="s">
        <v>451</v>
      </c>
      <c r="CL687" s="43">
        <v>410</v>
      </c>
      <c r="CM687" s="43" t="s">
        <v>1396</v>
      </c>
      <c r="CP687" s="43" t="s">
        <v>1397</v>
      </c>
      <c r="CQ687" s="43">
        <v>998</v>
      </c>
      <c r="DR687" s="38"/>
    </row>
    <row r="688" spans="1:122" s="39" customFormat="1" hidden="1" x14ac:dyDescent="0.2">
      <c r="A688" s="44" t="str">
        <f t="shared" si="244"/>
        <v>Endicott</v>
      </c>
      <c r="B688" s="44" t="str">
        <f t="shared" si="239"/>
        <v>Tetrachloroethylene</v>
      </c>
      <c r="C688" s="38" t="s">
        <v>2587</v>
      </c>
      <c r="D688" s="38" t="str">
        <f t="shared" si="238"/>
        <v>LS</v>
      </c>
      <c r="E688" s="44" t="s">
        <v>372</v>
      </c>
      <c r="F688" s="155" t="str">
        <f t="shared" si="250"/>
        <v>Residential 071</v>
      </c>
      <c r="G688" s="44" t="str">
        <f t="shared" si="245"/>
        <v>residential</v>
      </c>
      <c r="H688" s="44" t="str">
        <f t="shared" si="246"/>
        <v>Basement</v>
      </c>
      <c r="I688" s="38"/>
      <c r="J688" s="38"/>
      <c r="K688" s="38"/>
      <c r="L688" s="44"/>
      <c r="M688" s="38" t="str">
        <f t="shared" si="240"/>
        <v>Y</v>
      </c>
      <c r="N688" s="38" t="str">
        <f t="shared" si="247"/>
        <v>n</v>
      </c>
      <c r="O688" s="38" t="str">
        <f t="shared" si="251"/>
        <v>Y</v>
      </c>
      <c r="P688" s="44"/>
      <c r="Q688" s="44"/>
      <c r="R688" s="44"/>
      <c r="S688" s="44"/>
      <c r="T688" s="44"/>
      <c r="U688" s="44"/>
      <c r="V688" s="44"/>
      <c r="W688" s="44"/>
      <c r="X688" s="44"/>
      <c r="Y688" s="38" t="str">
        <f t="shared" si="241"/>
        <v>Y</v>
      </c>
      <c r="Z688" s="38" t="str">
        <f t="shared" si="248"/>
        <v>n</v>
      </c>
      <c r="AA688" s="38" t="str">
        <f t="shared" si="252"/>
        <v>Y</v>
      </c>
      <c r="AC688" s="59">
        <v>120</v>
      </c>
      <c r="AD688" s="204">
        <v>5.1666666666666666E-3</v>
      </c>
      <c r="AE688" s="38">
        <v>1</v>
      </c>
      <c r="AF688" s="38">
        <v>0</v>
      </c>
      <c r="AG688" s="125"/>
      <c r="AI688" s="123"/>
      <c r="AJ688" s="40">
        <f t="shared" si="242"/>
        <v>120</v>
      </c>
      <c r="AK688" s="40"/>
      <c r="AL688" s="40"/>
      <c r="AM688" s="40">
        <f t="shared" si="253"/>
        <v>0.62</v>
      </c>
      <c r="AN688" s="39">
        <f t="shared" si="249"/>
        <v>3.8</v>
      </c>
      <c r="AO688" s="204"/>
      <c r="AP688" s="204">
        <f t="shared" si="243"/>
        <v>5.1666666666666666E-3</v>
      </c>
      <c r="AQ688" s="45"/>
      <c r="AR688" s="45"/>
      <c r="AS688" s="115"/>
      <c r="AT688" s="115"/>
      <c r="AU688" s="115">
        <f t="shared" si="254"/>
        <v>1</v>
      </c>
      <c r="AV688" s="115">
        <f t="shared" si="255"/>
        <v>0</v>
      </c>
      <c r="AY688" s="115"/>
      <c r="AZ688" s="115"/>
      <c r="BA688" s="43">
        <v>32</v>
      </c>
      <c r="BB688" s="43" t="s">
        <v>2013</v>
      </c>
      <c r="BC688" s="48" t="s">
        <v>1403</v>
      </c>
      <c r="BE688" s="37" t="s">
        <v>2345</v>
      </c>
      <c r="BG688" s="43">
        <v>383</v>
      </c>
      <c r="BH688" s="43" t="s">
        <v>355</v>
      </c>
      <c r="BJ688" s="43" t="s">
        <v>1388</v>
      </c>
      <c r="BK688" s="43" t="s">
        <v>573</v>
      </c>
      <c r="BP688" s="48" t="s">
        <v>1406</v>
      </c>
      <c r="BR688" s="43" t="s">
        <v>356</v>
      </c>
      <c r="BS688" s="43" t="s">
        <v>2057</v>
      </c>
      <c r="BT688" s="43" t="s">
        <v>1990</v>
      </c>
      <c r="BU688" s="43"/>
      <c r="BV688" s="43"/>
      <c r="BW688" s="243">
        <v>37705</v>
      </c>
      <c r="BX688" s="243"/>
      <c r="BY688" s="48" t="s">
        <v>451</v>
      </c>
      <c r="BZ688" s="43">
        <v>0.62</v>
      </c>
      <c r="CA688" s="43" t="s">
        <v>1396</v>
      </c>
      <c r="CD688" s="124" t="s">
        <v>1397</v>
      </c>
      <c r="CE688" s="43">
        <v>8257</v>
      </c>
      <c r="CF688" s="43" t="s">
        <v>1990</v>
      </c>
      <c r="CG688" s="251">
        <v>37705</v>
      </c>
      <c r="CH688" s="126"/>
      <c r="CK688" s="39" t="s">
        <v>451</v>
      </c>
      <c r="CL688" s="43">
        <v>120</v>
      </c>
      <c r="CM688" s="43" t="s">
        <v>1396</v>
      </c>
      <c r="CP688" s="43" t="s">
        <v>1397</v>
      </c>
      <c r="CQ688" s="43">
        <v>850</v>
      </c>
      <c r="DR688" s="38"/>
    </row>
    <row r="689" spans="1:122" s="39" customFormat="1" hidden="1" x14ac:dyDescent="0.2">
      <c r="A689" s="44" t="str">
        <f t="shared" si="244"/>
        <v>Endicott</v>
      </c>
      <c r="B689" s="44" t="str">
        <f t="shared" si="239"/>
        <v>1,1,1-Trichloroethane</v>
      </c>
      <c r="C689" s="38" t="s">
        <v>2587</v>
      </c>
      <c r="D689" s="38" t="str">
        <f t="shared" si="238"/>
        <v>LS</v>
      </c>
      <c r="E689" s="44" t="s">
        <v>372</v>
      </c>
      <c r="F689" s="155" t="str">
        <f t="shared" si="250"/>
        <v>Residential 072</v>
      </c>
      <c r="G689" s="44" t="str">
        <f t="shared" si="245"/>
        <v>residential</v>
      </c>
      <c r="H689" s="44" t="str">
        <f t="shared" si="246"/>
        <v>Basement</v>
      </c>
      <c r="I689" s="38"/>
      <c r="J689" s="38"/>
      <c r="K689" s="38"/>
      <c r="L689" s="44"/>
      <c r="M689" s="38" t="str">
        <f t="shared" si="240"/>
        <v>Y</v>
      </c>
      <c r="N689" s="38" t="str">
        <f t="shared" si="247"/>
        <v>n</v>
      </c>
      <c r="O689" s="38" t="s">
        <v>541</v>
      </c>
      <c r="P689" s="44" t="s">
        <v>310</v>
      </c>
      <c r="Q689" s="44"/>
      <c r="R689" s="44"/>
      <c r="S689" s="44"/>
      <c r="T689" s="44"/>
      <c r="U689" s="44"/>
      <c r="V689" s="44"/>
      <c r="W689" s="44"/>
      <c r="X689" s="44"/>
      <c r="Y689" s="38" t="str">
        <f t="shared" si="241"/>
        <v>Y</v>
      </c>
      <c r="Z689" s="38" t="str">
        <f t="shared" si="248"/>
        <v>Y</v>
      </c>
      <c r="AA689" s="38" t="s">
        <v>541</v>
      </c>
      <c r="AC689" s="59">
        <v>13</v>
      </c>
      <c r="AD689" s="204">
        <v>0.31538461538461537</v>
      </c>
      <c r="AE689" s="38">
        <v>1</v>
      </c>
      <c r="AF689" s="38">
        <v>0</v>
      </c>
      <c r="AG689" s="125"/>
      <c r="AI689" s="123"/>
      <c r="AJ689" s="40">
        <f t="shared" si="242"/>
        <v>13</v>
      </c>
      <c r="AK689" s="40"/>
      <c r="AL689" s="40"/>
      <c r="AM689" s="40">
        <f t="shared" si="253"/>
        <v>4.0999999999999996</v>
      </c>
      <c r="AN689" s="39">
        <f t="shared" si="249"/>
        <v>3.1</v>
      </c>
      <c r="AO689" s="204"/>
      <c r="AP689" s="204">
        <f t="shared" si="243"/>
        <v>0.31538461538461537</v>
      </c>
      <c r="AQ689" s="45"/>
      <c r="AR689" s="45"/>
      <c r="AS689" s="115"/>
      <c r="AT689" s="115"/>
      <c r="AU689" s="115">
        <f t="shared" si="254"/>
        <v>1</v>
      </c>
      <c r="AV689" s="115">
        <f t="shared" si="255"/>
        <v>0</v>
      </c>
      <c r="AY689" s="115"/>
      <c r="AZ689" s="115"/>
      <c r="BA689" s="43">
        <v>32</v>
      </c>
      <c r="BB689" s="43" t="s">
        <v>2013</v>
      </c>
      <c r="BC689" s="48" t="s">
        <v>1403</v>
      </c>
      <c r="BE689" s="37" t="s">
        <v>2345</v>
      </c>
      <c r="BG689" s="43">
        <v>384</v>
      </c>
      <c r="BH689" s="43" t="s">
        <v>1163</v>
      </c>
      <c r="BJ689" s="43" t="s">
        <v>1388</v>
      </c>
      <c r="BK689" s="43" t="s">
        <v>573</v>
      </c>
      <c r="BP689" s="48" t="s">
        <v>1406</v>
      </c>
      <c r="BQ689" s="43" t="s">
        <v>586</v>
      </c>
      <c r="BR689" s="43" t="s">
        <v>830</v>
      </c>
      <c r="BS689" s="43" t="s">
        <v>558</v>
      </c>
      <c r="BT689" s="43" t="s">
        <v>1990</v>
      </c>
      <c r="BU689" s="43"/>
      <c r="BV689" s="43"/>
      <c r="BW689" s="243">
        <v>37700</v>
      </c>
      <c r="BX689" s="243"/>
      <c r="BY689" s="48" t="s">
        <v>451</v>
      </c>
      <c r="BZ689" s="43">
        <v>4.0999999999999996</v>
      </c>
      <c r="CA689" s="43" t="s">
        <v>1396</v>
      </c>
      <c r="CD689" s="124" t="s">
        <v>1397</v>
      </c>
      <c r="CE689" s="43">
        <v>8470</v>
      </c>
      <c r="CF689" s="43" t="s">
        <v>1990</v>
      </c>
      <c r="CG689" s="251">
        <v>37700</v>
      </c>
      <c r="CH689" s="126"/>
      <c r="CK689" s="39" t="s">
        <v>451</v>
      </c>
      <c r="CL689" s="43">
        <v>13</v>
      </c>
      <c r="CM689" s="43" t="s">
        <v>1396</v>
      </c>
      <c r="CP689" s="43" t="s">
        <v>1397</v>
      </c>
      <c r="CQ689" s="43">
        <v>1002</v>
      </c>
      <c r="DR689" s="38"/>
    </row>
    <row r="690" spans="1:122" s="39" customFormat="1" hidden="1" x14ac:dyDescent="0.2">
      <c r="A690" s="44" t="str">
        <f t="shared" si="244"/>
        <v>Endicott</v>
      </c>
      <c r="B690" s="44" t="str">
        <f t="shared" si="239"/>
        <v>1,1,2-Trichloro-1,2,2-trifluoroethane</v>
      </c>
      <c r="C690" s="38" t="s">
        <v>2587</v>
      </c>
      <c r="D690" s="38" t="str">
        <f t="shared" si="238"/>
        <v>LS</v>
      </c>
      <c r="E690" s="44" t="s">
        <v>372</v>
      </c>
      <c r="F690" s="155" t="str">
        <f t="shared" si="250"/>
        <v>Residential 072</v>
      </c>
      <c r="G690" s="44" t="str">
        <f t="shared" si="245"/>
        <v>residential</v>
      </c>
      <c r="H690" s="44" t="str">
        <f t="shared" si="246"/>
        <v>Basement</v>
      </c>
      <c r="I690" s="38"/>
      <c r="J690" s="38"/>
      <c r="K690" s="38"/>
      <c r="L690" s="44"/>
      <c r="M690" s="38" t="str">
        <f t="shared" si="240"/>
        <v>Y</v>
      </c>
      <c r="N690" s="38" t="str">
        <f t="shared" si="247"/>
        <v>n</v>
      </c>
      <c r="O690" s="38" t="s">
        <v>541</v>
      </c>
      <c r="P690" s="114" t="s">
        <v>310</v>
      </c>
      <c r="Q690" s="114"/>
      <c r="R690" s="114"/>
      <c r="S690" s="114"/>
      <c r="T690" s="114"/>
      <c r="U690" s="114"/>
      <c r="V690" s="114"/>
      <c r="W690" s="114"/>
      <c r="X690" s="114"/>
      <c r="Y690" s="38" t="str">
        <f t="shared" si="241"/>
        <v>Y</v>
      </c>
      <c r="Z690" s="38" t="str">
        <f t="shared" si="248"/>
        <v>n</v>
      </c>
      <c r="AA690" s="38" t="s">
        <v>541</v>
      </c>
      <c r="AC690" s="59">
        <v>0.62</v>
      </c>
      <c r="AD690" s="204">
        <v>1.032258064516129</v>
      </c>
      <c r="AE690" s="38">
        <v>1</v>
      </c>
      <c r="AF690" s="38">
        <v>0</v>
      </c>
      <c r="AG690" s="125"/>
      <c r="AI690" s="123"/>
      <c r="AJ690" s="40">
        <f t="shared" si="242"/>
        <v>0.62</v>
      </c>
      <c r="AK690" s="40"/>
      <c r="AL690" s="40"/>
      <c r="AM690" s="40">
        <f t="shared" si="253"/>
        <v>0.64</v>
      </c>
      <c r="AN690" s="39">
        <f t="shared" si="249"/>
        <v>1.8</v>
      </c>
      <c r="AO690" s="204"/>
      <c r="AP690" s="204">
        <f t="shared" si="243"/>
        <v>1.032258064516129</v>
      </c>
      <c r="AQ690" s="45"/>
      <c r="AR690" s="45"/>
      <c r="AS690" s="115"/>
      <c r="AT690" s="115"/>
      <c r="AU690" s="115">
        <f t="shared" si="254"/>
        <v>1</v>
      </c>
      <c r="AV690" s="115">
        <f t="shared" si="255"/>
        <v>0</v>
      </c>
      <c r="AY690" s="115"/>
      <c r="AZ690" s="115"/>
      <c r="BA690" s="43">
        <v>32</v>
      </c>
      <c r="BB690" s="43" t="s">
        <v>2013</v>
      </c>
      <c r="BC690" s="48" t="s">
        <v>1403</v>
      </c>
      <c r="BE690" s="37" t="s">
        <v>2345</v>
      </c>
      <c r="BG690" s="43">
        <v>384</v>
      </c>
      <c r="BH690" s="43" t="s">
        <v>1163</v>
      </c>
      <c r="BJ690" s="43" t="s">
        <v>1388</v>
      </c>
      <c r="BK690" s="43" t="s">
        <v>573</v>
      </c>
      <c r="BP690" s="48" t="s">
        <v>1406</v>
      </c>
      <c r="BQ690" s="43" t="s">
        <v>586</v>
      </c>
      <c r="BR690" s="43" t="s">
        <v>830</v>
      </c>
      <c r="BS690" s="43" t="s">
        <v>1132</v>
      </c>
      <c r="BT690" s="43" t="s">
        <v>1990</v>
      </c>
      <c r="BU690" s="43"/>
      <c r="BV690" s="43"/>
      <c r="BW690" s="243">
        <v>37700</v>
      </c>
      <c r="BX690" s="243"/>
      <c r="BY690" s="48" t="s">
        <v>451</v>
      </c>
      <c r="BZ690" s="43">
        <v>0.64</v>
      </c>
      <c r="CA690" s="43" t="s">
        <v>1396</v>
      </c>
      <c r="CD690" s="124" t="s">
        <v>1397</v>
      </c>
      <c r="CE690" s="43">
        <v>8475</v>
      </c>
      <c r="CF690" s="43" t="s">
        <v>1990</v>
      </c>
      <c r="CG690" s="251">
        <v>37700</v>
      </c>
      <c r="CH690" s="126"/>
      <c r="CK690" s="39" t="s">
        <v>451</v>
      </c>
      <c r="CL690" s="43">
        <v>0.62</v>
      </c>
      <c r="CM690" s="43" t="s">
        <v>1396</v>
      </c>
      <c r="CP690" s="43" t="s">
        <v>1397</v>
      </c>
      <c r="CQ690" s="43">
        <v>1086</v>
      </c>
      <c r="DR690" s="38"/>
    </row>
    <row r="691" spans="1:122" s="39" customFormat="1" hidden="1" x14ac:dyDescent="0.2">
      <c r="A691" s="44" t="str">
        <f t="shared" si="244"/>
        <v>Endicott</v>
      </c>
      <c r="B691" s="44" t="str">
        <f t="shared" si="239"/>
        <v>Tetrachloroethylene</v>
      </c>
      <c r="C691" s="38" t="s">
        <v>2587</v>
      </c>
      <c r="D691" s="38" t="str">
        <f t="shared" si="238"/>
        <v>LS</v>
      </c>
      <c r="E691" s="44" t="s">
        <v>372</v>
      </c>
      <c r="F691" s="155" t="str">
        <f t="shared" si="250"/>
        <v>Residential 072</v>
      </c>
      <c r="G691" s="44" t="str">
        <f t="shared" si="245"/>
        <v>residential</v>
      </c>
      <c r="H691" s="44" t="str">
        <f t="shared" si="246"/>
        <v>Basement</v>
      </c>
      <c r="I691" s="38"/>
      <c r="J691" s="38"/>
      <c r="K691" s="38"/>
      <c r="L691" s="44"/>
      <c r="M691" s="38" t="str">
        <f t="shared" si="240"/>
        <v>Y</v>
      </c>
      <c r="N691" s="38" t="str">
        <f t="shared" si="247"/>
        <v>n</v>
      </c>
      <c r="O691" s="38" t="s">
        <v>541</v>
      </c>
      <c r="P691" s="44" t="s">
        <v>310</v>
      </c>
      <c r="Q691" s="44"/>
      <c r="R691" s="44"/>
      <c r="S691" s="44"/>
      <c r="T691" s="44"/>
      <c r="U691" s="44"/>
      <c r="V691" s="44"/>
      <c r="W691" s="44"/>
      <c r="X691" s="44"/>
      <c r="Y691" s="38" t="str">
        <f t="shared" si="241"/>
        <v>Y</v>
      </c>
      <c r="Z691" s="38" t="str">
        <f t="shared" si="248"/>
        <v>n</v>
      </c>
      <c r="AA691" s="38" t="s">
        <v>541</v>
      </c>
      <c r="AC691" s="59">
        <v>2.6</v>
      </c>
      <c r="AD691" s="204">
        <v>0.26923076923076922</v>
      </c>
      <c r="AE691" s="38">
        <v>1</v>
      </c>
      <c r="AF691" s="38">
        <v>0</v>
      </c>
      <c r="AG691" s="125"/>
      <c r="AI691" s="123"/>
      <c r="AJ691" s="40">
        <f t="shared" si="242"/>
        <v>2.6</v>
      </c>
      <c r="AK691" s="40"/>
      <c r="AL691" s="40"/>
      <c r="AM691" s="40">
        <f t="shared" si="253"/>
        <v>0.7</v>
      </c>
      <c r="AN691" s="39">
        <f t="shared" si="249"/>
        <v>3.8</v>
      </c>
      <c r="AO691" s="204"/>
      <c r="AP691" s="204">
        <f t="shared" si="243"/>
        <v>0.26923076923076922</v>
      </c>
      <c r="AQ691" s="45"/>
      <c r="AR691" s="45"/>
      <c r="AS691" s="115"/>
      <c r="AT691" s="115"/>
      <c r="AU691" s="115">
        <f t="shared" si="254"/>
        <v>1</v>
      </c>
      <c r="AV691" s="115">
        <f t="shared" si="255"/>
        <v>0</v>
      </c>
      <c r="AY691" s="115"/>
      <c r="AZ691" s="115"/>
      <c r="BA691" s="43">
        <v>32</v>
      </c>
      <c r="BB691" s="43" t="s">
        <v>2013</v>
      </c>
      <c r="BC691" s="48" t="s">
        <v>1403</v>
      </c>
      <c r="BE691" s="37" t="s">
        <v>2345</v>
      </c>
      <c r="BG691" s="43">
        <v>384</v>
      </c>
      <c r="BH691" s="43" t="s">
        <v>1163</v>
      </c>
      <c r="BJ691" s="43" t="s">
        <v>1388</v>
      </c>
      <c r="BK691" s="43" t="s">
        <v>573</v>
      </c>
      <c r="BP691" s="48" t="s">
        <v>1406</v>
      </c>
      <c r="BQ691" s="43" t="s">
        <v>586</v>
      </c>
      <c r="BR691" s="43" t="s">
        <v>830</v>
      </c>
      <c r="BS691" s="43" t="s">
        <v>2057</v>
      </c>
      <c r="BT691" s="43" t="s">
        <v>1990</v>
      </c>
      <c r="BU691" s="43"/>
      <c r="BV691" s="43"/>
      <c r="BW691" s="243">
        <v>37700</v>
      </c>
      <c r="BX691" s="243"/>
      <c r="BY691" s="48" t="s">
        <v>451</v>
      </c>
      <c r="BZ691" s="43">
        <v>0.7</v>
      </c>
      <c r="CA691" s="43" t="s">
        <v>1396</v>
      </c>
      <c r="CD691" s="124" t="s">
        <v>1397</v>
      </c>
      <c r="CE691" s="43">
        <v>8477</v>
      </c>
      <c r="CF691" s="43" t="s">
        <v>1990</v>
      </c>
      <c r="CG691" s="251">
        <v>37700</v>
      </c>
      <c r="CH691" s="126"/>
      <c r="CK691" s="39" t="s">
        <v>451</v>
      </c>
      <c r="CL691" s="43">
        <v>2.6</v>
      </c>
      <c r="CM691" s="43" t="s">
        <v>1396</v>
      </c>
      <c r="CP691" s="43" t="s">
        <v>1397</v>
      </c>
      <c r="CQ691" s="43">
        <v>855</v>
      </c>
      <c r="DR691" s="38"/>
    </row>
    <row r="692" spans="1:122" s="39" customFormat="1" x14ac:dyDescent="0.2">
      <c r="A692" s="44" t="str">
        <f t="shared" si="244"/>
        <v>Endicott</v>
      </c>
      <c r="B692" s="44" t="str">
        <f t="shared" si="239"/>
        <v>Trichloroethylene</v>
      </c>
      <c r="C692" s="38" t="s">
        <v>2587</v>
      </c>
      <c r="D692" s="38" t="str">
        <f t="shared" si="238"/>
        <v>LS</v>
      </c>
      <c r="E692" s="44" t="s">
        <v>372</v>
      </c>
      <c r="F692" s="155" t="str">
        <f t="shared" si="250"/>
        <v>Residential 072</v>
      </c>
      <c r="G692" s="44" t="str">
        <f t="shared" si="245"/>
        <v>residential</v>
      </c>
      <c r="H692" s="44" t="str">
        <f t="shared" si="246"/>
        <v>Basement</v>
      </c>
      <c r="I692" s="38"/>
      <c r="J692" s="38"/>
      <c r="K692" s="38"/>
      <c r="L692" s="44"/>
      <c r="M692" s="38" t="str">
        <f t="shared" si="240"/>
        <v>Y</v>
      </c>
      <c r="N692" s="38" t="str">
        <f t="shared" si="247"/>
        <v>Y</v>
      </c>
      <c r="O692" s="38" t="str">
        <f>IF(AJ692="","",IF(M692="N","n","Y"))</f>
        <v>Y</v>
      </c>
      <c r="P692" s="44"/>
      <c r="Q692" s="44"/>
      <c r="R692" s="44"/>
      <c r="S692" s="44"/>
      <c r="T692" s="44"/>
      <c r="U692" s="44"/>
      <c r="V692" s="44"/>
      <c r="W692" s="44"/>
      <c r="X692" s="44"/>
      <c r="Y692" s="38" t="str">
        <f t="shared" si="241"/>
        <v>Y</v>
      </c>
      <c r="Z692" s="38" t="str">
        <f t="shared" si="248"/>
        <v>n</v>
      </c>
      <c r="AA692" s="38" t="str">
        <f>IF(AM692="","",IF(Y692="N","n","Y"))</f>
        <v>Y</v>
      </c>
      <c r="AC692" s="59">
        <v>180</v>
      </c>
      <c r="AD692" s="204">
        <v>1.5555555555555557E-3</v>
      </c>
      <c r="AE692" s="38">
        <v>1</v>
      </c>
      <c r="AF692" s="38">
        <v>0</v>
      </c>
      <c r="AG692" s="125"/>
      <c r="AI692" s="123"/>
      <c r="AJ692" s="40">
        <f t="shared" si="242"/>
        <v>180</v>
      </c>
      <c r="AK692" s="40"/>
      <c r="AL692" s="40"/>
      <c r="AM692" s="40">
        <f t="shared" si="253"/>
        <v>0.28000000000000003</v>
      </c>
      <c r="AN692" s="39">
        <f t="shared" si="249"/>
        <v>0.5</v>
      </c>
      <c r="AO692" s="204"/>
      <c r="AP692" s="204">
        <f t="shared" si="243"/>
        <v>1.5555555555555557E-3</v>
      </c>
      <c r="AQ692" s="45"/>
      <c r="AR692" s="45"/>
      <c r="AS692" s="115"/>
      <c r="AT692" s="115"/>
      <c r="AU692" s="115">
        <f t="shared" si="254"/>
        <v>1</v>
      </c>
      <c r="AV692" s="115">
        <f t="shared" si="255"/>
        <v>0</v>
      </c>
      <c r="AY692" s="115"/>
      <c r="AZ692" s="115"/>
      <c r="BA692" s="43">
        <v>32</v>
      </c>
      <c r="BB692" s="43" t="s">
        <v>2013</v>
      </c>
      <c r="BC692" s="48" t="s">
        <v>1403</v>
      </c>
      <c r="BE692" s="37" t="s">
        <v>2345</v>
      </c>
      <c r="BG692" s="43">
        <v>384</v>
      </c>
      <c r="BH692" s="43" t="s">
        <v>1163</v>
      </c>
      <c r="BJ692" s="43" t="s">
        <v>1388</v>
      </c>
      <c r="BK692" s="43" t="s">
        <v>573</v>
      </c>
      <c r="BP692" s="48" t="s">
        <v>1406</v>
      </c>
      <c r="BQ692" s="43" t="s">
        <v>586</v>
      </c>
      <c r="BR692" s="43" t="s">
        <v>830</v>
      </c>
      <c r="BS692" s="43" t="s">
        <v>1393</v>
      </c>
      <c r="BT692" s="43" t="s">
        <v>1990</v>
      </c>
      <c r="BU692" s="43"/>
      <c r="BV692" s="43"/>
      <c r="BW692" s="243">
        <v>37700</v>
      </c>
      <c r="BX692" s="243"/>
      <c r="BY692" s="48" t="s">
        <v>451</v>
      </c>
      <c r="BZ692" s="43">
        <v>0.28000000000000003</v>
      </c>
      <c r="CA692" s="43" t="s">
        <v>1396</v>
      </c>
      <c r="CD692" s="124" t="s">
        <v>1397</v>
      </c>
      <c r="CE692" s="43">
        <v>8479</v>
      </c>
      <c r="CF692" s="43" t="s">
        <v>1990</v>
      </c>
      <c r="CG692" s="251">
        <v>37700</v>
      </c>
      <c r="CH692" s="126"/>
      <c r="CK692" s="39" t="s">
        <v>451</v>
      </c>
      <c r="CL692" s="43">
        <v>180</v>
      </c>
      <c r="CM692" s="43" t="s">
        <v>1396</v>
      </c>
      <c r="CP692" s="43" t="s">
        <v>1397</v>
      </c>
      <c r="CQ692" s="43">
        <v>911</v>
      </c>
      <c r="DR692" s="38"/>
    </row>
    <row r="693" spans="1:122" s="39" customFormat="1" hidden="1" x14ac:dyDescent="0.2">
      <c r="A693" s="44" t="str">
        <f t="shared" si="244"/>
        <v>Endicott</v>
      </c>
      <c r="B693" s="44" t="str">
        <f t="shared" si="239"/>
        <v>1,1,1-Trichloroethane</v>
      </c>
      <c r="C693" s="38" t="s">
        <v>2587</v>
      </c>
      <c r="D693" s="38" t="str">
        <f t="shared" si="238"/>
        <v>LS</v>
      </c>
      <c r="E693" s="44" t="s">
        <v>372</v>
      </c>
      <c r="F693" s="155" t="str">
        <f t="shared" si="250"/>
        <v>Residential 073</v>
      </c>
      <c r="G693" s="44" t="str">
        <f t="shared" si="245"/>
        <v>residential</v>
      </c>
      <c r="H693" s="44" t="str">
        <f t="shared" si="246"/>
        <v>Basement - full</v>
      </c>
      <c r="I693" s="38"/>
      <c r="J693" s="38"/>
      <c r="K693" s="38"/>
      <c r="L693" s="44"/>
      <c r="M693" s="38" t="str">
        <f t="shared" si="240"/>
        <v>Y</v>
      </c>
      <c r="N693" s="38" t="str">
        <f t="shared" si="247"/>
        <v>n</v>
      </c>
      <c r="O693" s="38" t="str">
        <f>IF(AJ693="","",IF(M693="N","n","Y"))</f>
        <v>Y</v>
      </c>
      <c r="P693" s="44"/>
      <c r="Q693" s="44"/>
      <c r="R693" s="44"/>
      <c r="S693" s="44"/>
      <c r="T693" s="44"/>
      <c r="U693" s="44"/>
      <c r="V693" s="44"/>
      <c r="W693" s="44"/>
      <c r="X693" s="44"/>
      <c r="Y693" s="38" t="str">
        <f t="shared" si="241"/>
        <v>Y</v>
      </c>
      <c r="Z693" s="38" t="str">
        <f t="shared" si="248"/>
        <v>n</v>
      </c>
      <c r="AA693" s="38" t="str">
        <f>IF(AM693="","",IF(Y693="N","n","Y"))</f>
        <v>Y</v>
      </c>
      <c r="AC693" s="59">
        <v>110</v>
      </c>
      <c r="AD693" s="204">
        <v>2.1818181818181819E-3</v>
      </c>
      <c r="AE693" s="38">
        <v>1</v>
      </c>
      <c r="AF693" s="38">
        <v>0</v>
      </c>
      <c r="AG693" s="125"/>
      <c r="AI693" s="123"/>
      <c r="AJ693" s="40">
        <f t="shared" si="242"/>
        <v>110</v>
      </c>
      <c r="AK693" s="40"/>
      <c r="AL693" s="40"/>
      <c r="AM693" s="40">
        <f t="shared" si="253"/>
        <v>0.24</v>
      </c>
      <c r="AN693" s="39">
        <f t="shared" si="249"/>
        <v>3.1</v>
      </c>
      <c r="AO693" s="204"/>
      <c r="AP693" s="204">
        <f t="shared" si="243"/>
        <v>2.1818181818181819E-3</v>
      </c>
      <c r="AQ693" s="45"/>
      <c r="AR693" s="45"/>
      <c r="AS693" s="115"/>
      <c r="AT693" s="115"/>
      <c r="AU693" s="115">
        <f t="shared" si="254"/>
        <v>1</v>
      </c>
      <c r="AV693" s="115">
        <f t="shared" si="255"/>
        <v>0</v>
      </c>
      <c r="AY693" s="115"/>
      <c r="AZ693" s="115"/>
      <c r="BA693" s="43">
        <v>32</v>
      </c>
      <c r="BB693" s="43" t="s">
        <v>2013</v>
      </c>
      <c r="BC693" s="48" t="s">
        <v>1403</v>
      </c>
      <c r="BE693" s="37" t="s">
        <v>2345</v>
      </c>
      <c r="BG693" s="43">
        <v>385</v>
      </c>
      <c r="BH693" s="43" t="s">
        <v>357</v>
      </c>
      <c r="BJ693" s="43" t="s">
        <v>1388</v>
      </c>
      <c r="BK693" s="43" t="s">
        <v>1389</v>
      </c>
      <c r="BP693" s="48" t="s">
        <v>1406</v>
      </c>
      <c r="BQ693" s="43" t="s">
        <v>313</v>
      </c>
      <c r="BR693" s="43" t="s">
        <v>314</v>
      </c>
      <c r="BS693" s="43" t="s">
        <v>558</v>
      </c>
      <c r="BT693" s="43" t="s">
        <v>1990</v>
      </c>
      <c r="BU693" s="43"/>
      <c r="BV693" s="43"/>
      <c r="BW693" s="243">
        <v>37708</v>
      </c>
      <c r="BX693" s="243"/>
      <c r="BY693" s="48" t="s">
        <v>451</v>
      </c>
      <c r="BZ693" s="43">
        <v>0.24</v>
      </c>
      <c r="CA693" s="43" t="s">
        <v>1396</v>
      </c>
      <c r="CD693" s="124" t="s">
        <v>1397</v>
      </c>
      <c r="CE693" s="43">
        <v>8514</v>
      </c>
      <c r="CF693" s="43" t="s">
        <v>1990</v>
      </c>
      <c r="CG693" s="251">
        <v>37708</v>
      </c>
      <c r="CH693" s="126"/>
      <c r="CK693" s="39" t="s">
        <v>451</v>
      </c>
      <c r="CL693" s="43">
        <v>110</v>
      </c>
      <c r="CM693" s="43" t="s">
        <v>1396</v>
      </c>
      <c r="CP693" s="43" t="s">
        <v>1397</v>
      </c>
      <c r="CQ693" s="43">
        <v>1003</v>
      </c>
      <c r="DR693" s="38"/>
    </row>
    <row r="694" spans="1:122" s="39" customFormat="1" hidden="1" x14ac:dyDescent="0.2">
      <c r="A694" s="44" t="str">
        <f t="shared" si="244"/>
        <v>Endicott</v>
      </c>
      <c r="B694" s="44" t="str">
        <f t="shared" si="239"/>
        <v>1,1,2-Trichloro-1,2,2-trifluoroethane</v>
      </c>
      <c r="C694" s="38" t="s">
        <v>2587</v>
      </c>
      <c r="D694" s="38" t="str">
        <f t="shared" si="238"/>
        <v>LS</v>
      </c>
      <c r="E694" s="44" t="s">
        <v>372</v>
      </c>
      <c r="F694" s="155" t="str">
        <f t="shared" si="250"/>
        <v>Residential 073</v>
      </c>
      <c r="G694" s="44" t="str">
        <f t="shared" si="245"/>
        <v>residential</v>
      </c>
      <c r="H694" s="44" t="str">
        <f t="shared" si="246"/>
        <v>Basement - full</v>
      </c>
      <c r="I694" s="38"/>
      <c r="J694" s="38"/>
      <c r="K694" s="38"/>
      <c r="L694" s="44"/>
      <c r="M694" s="38" t="str">
        <f t="shared" si="240"/>
        <v>Y</v>
      </c>
      <c r="N694" s="38" t="str">
        <f t="shared" si="247"/>
        <v>n</v>
      </c>
      <c r="O694" s="38" t="s">
        <v>541</v>
      </c>
      <c r="P694" s="44" t="s">
        <v>310</v>
      </c>
      <c r="Q694" s="44"/>
      <c r="R694" s="44"/>
      <c r="S694" s="44"/>
      <c r="T694" s="44"/>
      <c r="U694" s="44"/>
      <c r="V694" s="44"/>
      <c r="W694" s="44"/>
      <c r="X694" s="44"/>
      <c r="Y694" s="38" t="str">
        <f t="shared" si="241"/>
        <v>Y</v>
      </c>
      <c r="Z694" s="38" t="str">
        <f t="shared" si="248"/>
        <v>n</v>
      </c>
      <c r="AA694" s="38" t="s">
        <v>541</v>
      </c>
      <c r="AC694" s="59">
        <v>0.73</v>
      </c>
      <c r="AD694" s="204">
        <v>0.63013698630136994</v>
      </c>
      <c r="AE694" s="38">
        <v>1</v>
      </c>
      <c r="AF694" s="38">
        <v>0</v>
      </c>
      <c r="AG694" s="125"/>
      <c r="AI694" s="123"/>
      <c r="AJ694" s="40">
        <f t="shared" si="242"/>
        <v>0.73</v>
      </c>
      <c r="AK694" s="40"/>
      <c r="AL694" s="40"/>
      <c r="AM694" s="40">
        <f t="shared" si="253"/>
        <v>0.46</v>
      </c>
      <c r="AN694" s="39">
        <f t="shared" si="249"/>
        <v>1.8</v>
      </c>
      <c r="AO694" s="204"/>
      <c r="AP694" s="204">
        <f t="shared" si="243"/>
        <v>0.63013698630136994</v>
      </c>
      <c r="AQ694" s="45"/>
      <c r="AR694" s="45"/>
      <c r="AS694" s="115"/>
      <c r="AT694" s="115"/>
      <c r="AU694" s="115">
        <f t="shared" si="254"/>
        <v>1</v>
      </c>
      <c r="AV694" s="115">
        <f t="shared" si="255"/>
        <v>0</v>
      </c>
      <c r="AY694" s="115"/>
      <c r="AZ694" s="115"/>
      <c r="BA694" s="43">
        <v>32</v>
      </c>
      <c r="BB694" s="43" t="s">
        <v>2013</v>
      </c>
      <c r="BC694" s="48" t="s">
        <v>1403</v>
      </c>
      <c r="BE694" s="37" t="s">
        <v>2345</v>
      </c>
      <c r="BG694" s="43">
        <v>385</v>
      </c>
      <c r="BH694" s="43" t="s">
        <v>357</v>
      </c>
      <c r="BJ694" s="43" t="s">
        <v>1388</v>
      </c>
      <c r="BK694" s="43" t="s">
        <v>1389</v>
      </c>
      <c r="BP694" s="48" t="s">
        <v>1406</v>
      </c>
      <c r="BQ694" s="43" t="s">
        <v>313</v>
      </c>
      <c r="BR694" s="43" t="s">
        <v>314</v>
      </c>
      <c r="BS694" s="43" t="s">
        <v>1132</v>
      </c>
      <c r="BT694" s="43" t="s">
        <v>1990</v>
      </c>
      <c r="BU694" s="43"/>
      <c r="BV694" s="43"/>
      <c r="BW694" s="243">
        <v>37708</v>
      </c>
      <c r="BX694" s="243"/>
      <c r="BY694" s="48" t="s">
        <v>451</v>
      </c>
      <c r="BZ694" s="43">
        <v>0.46</v>
      </c>
      <c r="CA694" s="43" t="s">
        <v>1396</v>
      </c>
      <c r="CD694" s="124" t="s">
        <v>1397</v>
      </c>
      <c r="CE694" s="43">
        <v>8519</v>
      </c>
      <c r="CF694" s="43" t="s">
        <v>1990</v>
      </c>
      <c r="CG694" s="251">
        <v>37708</v>
      </c>
      <c r="CH694" s="126"/>
      <c r="CK694" s="39" t="s">
        <v>451</v>
      </c>
      <c r="CL694" s="43">
        <v>0.73</v>
      </c>
      <c r="CM694" s="43" t="s">
        <v>1396</v>
      </c>
      <c r="CP694" s="43" t="s">
        <v>1397</v>
      </c>
      <c r="CQ694" s="43">
        <v>1087</v>
      </c>
      <c r="DR694" s="38"/>
    </row>
    <row r="695" spans="1:122" s="39" customFormat="1" hidden="1" x14ac:dyDescent="0.2">
      <c r="A695" s="44" t="str">
        <f t="shared" si="244"/>
        <v>Endicott</v>
      </c>
      <c r="B695" s="44" t="str">
        <f t="shared" si="239"/>
        <v>Tetrachloroethylene</v>
      </c>
      <c r="C695" s="38" t="s">
        <v>2587</v>
      </c>
      <c r="D695" s="38" t="str">
        <f t="shared" si="238"/>
        <v>LS</v>
      </c>
      <c r="E695" s="44" t="s">
        <v>372</v>
      </c>
      <c r="F695" s="155" t="str">
        <f t="shared" si="250"/>
        <v>Residential 073</v>
      </c>
      <c r="G695" s="44" t="str">
        <f t="shared" si="245"/>
        <v>residential</v>
      </c>
      <c r="H695" s="44" t="str">
        <f t="shared" si="246"/>
        <v>Basement - full</v>
      </c>
      <c r="I695" s="38"/>
      <c r="J695" s="38"/>
      <c r="K695" s="38"/>
      <c r="L695" s="44"/>
      <c r="M695" s="38" t="str">
        <f t="shared" si="240"/>
        <v>Y</v>
      </c>
      <c r="N695" s="38" t="str">
        <f t="shared" si="247"/>
        <v>n</v>
      </c>
      <c r="O695" s="38" t="s">
        <v>541</v>
      </c>
      <c r="P695" s="44" t="s">
        <v>310</v>
      </c>
      <c r="Q695" s="44"/>
      <c r="R695" s="44"/>
      <c r="S695" s="44"/>
      <c r="T695" s="44"/>
      <c r="U695" s="44"/>
      <c r="V695" s="44"/>
      <c r="W695" s="44"/>
      <c r="X695" s="44"/>
      <c r="Y695" s="38" t="str">
        <f t="shared" si="241"/>
        <v>Y</v>
      </c>
      <c r="Z695" s="38" t="str">
        <f t="shared" si="248"/>
        <v>n</v>
      </c>
      <c r="AA695" s="38" t="s">
        <v>541</v>
      </c>
      <c r="AC695" s="59">
        <v>1.8</v>
      </c>
      <c r="AD695" s="204">
        <v>0.21666666666666667</v>
      </c>
      <c r="AE695" s="38">
        <v>1</v>
      </c>
      <c r="AF695" s="38">
        <v>0</v>
      </c>
      <c r="AG695" s="125"/>
      <c r="AI695" s="123"/>
      <c r="AJ695" s="40">
        <f t="shared" si="242"/>
        <v>1.8</v>
      </c>
      <c r="AK695" s="40"/>
      <c r="AL695" s="40"/>
      <c r="AM695" s="40">
        <f t="shared" si="253"/>
        <v>0.39</v>
      </c>
      <c r="AN695" s="39">
        <f t="shared" si="249"/>
        <v>3.8</v>
      </c>
      <c r="AO695" s="204"/>
      <c r="AP695" s="204">
        <f t="shared" si="243"/>
        <v>0.21666666666666667</v>
      </c>
      <c r="AQ695" s="45"/>
      <c r="AR695" s="45"/>
      <c r="AS695" s="115"/>
      <c r="AT695" s="115"/>
      <c r="AU695" s="115">
        <f t="shared" si="254"/>
        <v>1</v>
      </c>
      <c r="AV695" s="115">
        <f t="shared" si="255"/>
        <v>0</v>
      </c>
      <c r="AY695" s="115"/>
      <c r="AZ695" s="115"/>
      <c r="BA695" s="43">
        <v>32</v>
      </c>
      <c r="BB695" s="43" t="s">
        <v>2013</v>
      </c>
      <c r="BC695" s="48" t="s">
        <v>1403</v>
      </c>
      <c r="BE695" s="37" t="s">
        <v>2345</v>
      </c>
      <c r="BG695" s="43">
        <v>385</v>
      </c>
      <c r="BH695" s="43" t="s">
        <v>357</v>
      </c>
      <c r="BJ695" s="43" t="s">
        <v>1388</v>
      </c>
      <c r="BK695" s="43" t="s">
        <v>1389</v>
      </c>
      <c r="BP695" s="48" t="s">
        <v>1406</v>
      </c>
      <c r="BQ695" s="43" t="s">
        <v>313</v>
      </c>
      <c r="BR695" s="43" t="s">
        <v>314</v>
      </c>
      <c r="BS695" s="43" t="s">
        <v>2057</v>
      </c>
      <c r="BT695" s="43" t="s">
        <v>1990</v>
      </c>
      <c r="BU695" s="43"/>
      <c r="BV695" s="43"/>
      <c r="BW695" s="243">
        <v>37708</v>
      </c>
      <c r="BX695" s="243"/>
      <c r="BY695" s="48" t="s">
        <v>451</v>
      </c>
      <c r="BZ695" s="43">
        <v>0.39</v>
      </c>
      <c r="CA695" s="43" t="s">
        <v>1396</v>
      </c>
      <c r="CD695" s="124" t="s">
        <v>1397</v>
      </c>
      <c r="CE695" s="43">
        <v>8521</v>
      </c>
      <c r="CF695" s="43" t="s">
        <v>1990</v>
      </c>
      <c r="CG695" s="251">
        <v>37708</v>
      </c>
      <c r="CH695" s="126"/>
      <c r="CK695" s="39" t="s">
        <v>451</v>
      </c>
      <c r="CL695" s="43">
        <v>1.8</v>
      </c>
      <c r="CM695" s="43" t="s">
        <v>1396</v>
      </c>
      <c r="CP695" s="43" t="s">
        <v>1397</v>
      </c>
      <c r="CQ695" s="43">
        <v>856</v>
      </c>
      <c r="DR695" s="38"/>
    </row>
    <row r="696" spans="1:122" s="39" customFormat="1" x14ac:dyDescent="0.2">
      <c r="A696" s="44" t="str">
        <f t="shared" si="244"/>
        <v>Endicott</v>
      </c>
      <c r="B696" s="44" t="str">
        <f t="shared" si="239"/>
        <v>Trichloroethylene</v>
      </c>
      <c r="C696" s="38" t="s">
        <v>2587</v>
      </c>
      <c r="D696" s="38" t="str">
        <f t="shared" si="238"/>
        <v>LS</v>
      </c>
      <c r="E696" s="44" t="s">
        <v>372</v>
      </c>
      <c r="F696" s="155" t="str">
        <f t="shared" si="250"/>
        <v>Residential 073</v>
      </c>
      <c r="G696" s="44" t="str">
        <f t="shared" si="245"/>
        <v>residential</v>
      </c>
      <c r="H696" s="44" t="str">
        <f t="shared" si="246"/>
        <v>Basement - full</v>
      </c>
      <c r="I696" s="38"/>
      <c r="J696" s="38"/>
      <c r="K696" s="38"/>
      <c r="L696" s="44"/>
      <c r="M696" s="38" t="str">
        <f t="shared" si="240"/>
        <v>Y</v>
      </c>
      <c r="N696" s="38" t="str">
        <f t="shared" si="247"/>
        <v>Y</v>
      </c>
      <c r="O696" s="38" t="str">
        <f>IF(AJ696="","",IF(M696="N","n","Y"))</f>
        <v>Y</v>
      </c>
      <c r="P696" s="44"/>
      <c r="Q696" s="44"/>
      <c r="R696" s="44"/>
      <c r="S696" s="44"/>
      <c r="T696" s="44"/>
      <c r="U696" s="44"/>
      <c r="V696" s="44"/>
      <c r="W696" s="44"/>
      <c r="X696" s="44"/>
      <c r="Y696" s="38" t="str">
        <f t="shared" si="241"/>
        <v>Y</v>
      </c>
      <c r="Z696" s="38" t="str">
        <f t="shared" si="248"/>
        <v>n</v>
      </c>
      <c r="AA696" s="38" t="str">
        <f>IF(AM696="","",IF(Y696="N","n","Y"))</f>
        <v>Y</v>
      </c>
      <c r="AC696" s="59">
        <v>130</v>
      </c>
      <c r="AD696" s="204">
        <v>1.6923076923076924E-3</v>
      </c>
      <c r="AE696" s="38">
        <v>1</v>
      </c>
      <c r="AF696" s="38">
        <v>0</v>
      </c>
      <c r="AG696" s="125"/>
      <c r="AI696" s="123"/>
      <c r="AJ696" s="40">
        <f t="shared" si="242"/>
        <v>130</v>
      </c>
      <c r="AK696" s="40"/>
      <c r="AL696" s="40"/>
      <c r="AM696" s="40">
        <f t="shared" si="253"/>
        <v>0.22</v>
      </c>
      <c r="AN696" s="39">
        <f t="shared" si="249"/>
        <v>0.5</v>
      </c>
      <c r="AO696" s="204"/>
      <c r="AP696" s="204">
        <f t="shared" si="243"/>
        <v>1.6923076923076924E-3</v>
      </c>
      <c r="AQ696" s="45"/>
      <c r="AR696" s="45"/>
      <c r="AS696" s="115"/>
      <c r="AT696" s="115"/>
      <c r="AU696" s="115">
        <f t="shared" si="254"/>
        <v>1</v>
      </c>
      <c r="AV696" s="115">
        <f t="shared" si="255"/>
        <v>0</v>
      </c>
      <c r="AY696" s="115"/>
      <c r="AZ696" s="115"/>
      <c r="BA696" s="43">
        <v>32</v>
      </c>
      <c r="BB696" s="43" t="s">
        <v>2013</v>
      </c>
      <c r="BC696" s="48" t="s">
        <v>1403</v>
      </c>
      <c r="BE696" s="37" t="s">
        <v>2345</v>
      </c>
      <c r="BG696" s="43">
        <v>385</v>
      </c>
      <c r="BH696" s="43" t="s">
        <v>357</v>
      </c>
      <c r="BJ696" s="43" t="s">
        <v>1388</v>
      </c>
      <c r="BK696" s="43" t="s">
        <v>1389</v>
      </c>
      <c r="BP696" s="48" t="s">
        <v>1406</v>
      </c>
      <c r="BQ696" s="43" t="s">
        <v>313</v>
      </c>
      <c r="BR696" s="43" t="s">
        <v>314</v>
      </c>
      <c r="BS696" s="43" t="s">
        <v>1393</v>
      </c>
      <c r="BT696" s="43" t="s">
        <v>1990</v>
      </c>
      <c r="BU696" s="43"/>
      <c r="BV696" s="43"/>
      <c r="BW696" s="243">
        <v>37708</v>
      </c>
      <c r="BX696" s="243"/>
      <c r="BY696" s="48" t="s">
        <v>451</v>
      </c>
      <c r="BZ696" s="43">
        <v>0.22</v>
      </c>
      <c r="CA696" s="43" t="s">
        <v>1396</v>
      </c>
      <c r="CD696" s="124" t="s">
        <v>1397</v>
      </c>
      <c r="CE696" s="43">
        <v>8523</v>
      </c>
      <c r="CF696" s="43" t="s">
        <v>1990</v>
      </c>
      <c r="CG696" s="251">
        <v>37708</v>
      </c>
      <c r="CH696" s="126"/>
      <c r="CK696" s="39" t="s">
        <v>451</v>
      </c>
      <c r="CL696" s="43">
        <v>130</v>
      </c>
      <c r="CM696" s="43" t="s">
        <v>1396</v>
      </c>
      <c r="CP696" s="43" t="s">
        <v>1397</v>
      </c>
      <c r="CQ696" s="43">
        <v>912</v>
      </c>
      <c r="DR696" s="38"/>
    </row>
    <row r="697" spans="1:122" s="39" customFormat="1" hidden="1" x14ac:dyDescent="0.2">
      <c r="A697" s="44" t="str">
        <f t="shared" si="244"/>
        <v>Endicott</v>
      </c>
      <c r="B697" s="44" t="str">
        <f t="shared" si="239"/>
        <v>1,1,1-Trichloroethane</v>
      </c>
      <c r="C697" s="38" t="s">
        <v>2587</v>
      </c>
      <c r="D697" s="38" t="str">
        <f t="shared" si="238"/>
        <v>LS</v>
      </c>
      <c r="E697" s="44" t="s">
        <v>372</v>
      </c>
      <c r="F697" s="155" t="str">
        <f t="shared" si="250"/>
        <v>Residential 074</v>
      </c>
      <c r="G697" s="44" t="str">
        <f t="shared" si="245"/>
        <v>residential</v>
      </c>
      <c r="H697" s="44" t="str">
        <f t="shared" si="246"/>
        <v>Basement</v>
      </c>
      <c r="I697" s="38"/>
      <c r="J697" s="38"/>
      <c r="K697" s="38"/>
      <c r="L697" s="44"/>
      <c r="M697" s="38" t="str">
        <f t="shared" si="240"/>
        <v>Y</v>
      </c>
      <c r="N697" s="38" t="str">
        <f t="shared" si="247"/>
        <v>n</v>
      </c>
      <c r="O697" s="38" t="str">
        <f>IF(AJ697="","",IF(M697="N","n","Y"))</f>
        <v>Y</v>
      </c>
      <c r="P697" s="44"/>
      <c r="Q697" s="44"/>
      <c r="R697" s="44"/>
      <c r="S697" s="44"/>
      <c r="T697" s="44"/>
      <c r="U697" s="44"/>
      <c r="V697" s="44"/>
      <c r="W697" s="44"/>
      <c r="X697" s="44"/>
      <c r="Y697" s="38" t="str">
        <f t="shared" si="241"/>
        <v>Y</v>
      </c>
      <c r="Z697" s="38" t="str">
        <f t="shared" si="248"/>
        <v>n</v>
      </c>
      <c r="AA697" s="38" t="str">
        <f>IF(AM697="","",IF(Y697="N","n","Y"))</f>
        <v>Y</v>
      </c>
      <c r="AC697" s="59">
        <v>17</v>
      </c>
      <c r="AD697" s="204">
        <v>1.2941176470588235E-2</v>
      </c>
      <c r="AE697" s="38">
        <v>1</v>
      </c>
      <c r="AF697" s="38">
        <v>0</v>
      </c>
      <c r="AG697" s="125"/>
      <c r="AI697" s="123"/>
      <c r="AJ697" s="40">
        <f t="shared" si="242"/>
        <v>17</v>
      </c>
      <c r="AK697" s="40"/>
      <c r="AL697" s="40"/>
      <c r="AM697" s="40">
        <f t="shared" si="253"/>
        <v>0.22</v>
      </c>
      <c r="AN697" s="39">
        <f t="shared" si="249"/>
        <v>3.1</v>
      </c>
      <c r="AO697" s="204"/>
      <c r="AP697" s="204">
        <f t="shared" si="243"/>
        <v>1.2941176470588235E-2</v>
      </c>
      <c r="AQ697" s="45"/>
      <c r="AR697" s="45"/>
      <c r="AS697" s="115"/>
      <c r="AT697" s="115"/>
      <c r="AU697" s="115">
        <f t="shared" si="254"/>
        <v>1</v>
      </c>
      <c r="AV697" s="115">
        <f t="shared" si="255"/>
        <v>0</v>
      </c>
      <c r="AY697" s="115"/>
      <c r="AZ697" s="115"/>
      <c r="BA697" s="43">
        <v>32</v>
      </c>
      <c r="BB697" s="43" t="s">
        <v>2013</v>
      </c>
      <c r="BC697" s="48" t="s">
        <v>1403</v>
      </c>
      <c r="BE697" s="37" t="s">
        <v>2345</v>
      </c>
      <c r="BG697" s="43">
        <v>386</v>
      </c>
      <c r="BH697" s="43" t="s">
        <v>1164</v>
      </c>
      <c r="BJ697" s="43" t="s">
        <v>1388</v>
      </c>
      <c r="BK697" s="43" t="s">
        <v>573</v>
      </c>
      <c r="BP697" s="48" t="s">
        <v>1406</v>
      </c>
      <c r="BQ697" s="43" t="s">
        <v>1165</v>
      </c>
      <c r="BR697" s="43" t="s">
        <v>573</v>
      </c>
      <c r="BS697" s="43" t="s">
        <v>558</v>
      </c>
      <c r="BT697" s="43" t="s">
        <v>1990</v>
      </c>
      <c r="BU697" s="43"/>
      <c r="BV697" s="43"/>
      <c r="BW697" s="243">
        <v>37708</v>
      </c>
      <c r="BX697" s="243"/>
      <c r="BY697" s="48" t="s">
        <v>451</v>
      </c>
      <c r="BZ697" s="43">
        <v>0.22</v>
      </c>
      <c r="CA697" s="43" t="s">
        <v>1396</v>
      </c>
      <c r="CD697" s="124" t="s">
        <v>1397</v>
      </c>
      <c r="CE697" s="43">
        <v>8602</v>
      </c>
      <c r="CF697" s="43" t="s">
        <v>1990</v>
      </c>
      <c r="CG697" s="251">
        <v>37708</v>
      </c>
      <c r="CH697" s="126"/>
      <c r="CK697" s="39" t="s">
        <v>451</v>
      </c>
      <c r="CL697" s="43">
        <v>17</v>
      </c>
      <c r="CM697" s="43" t="s">
        <v>1396</v>
      </c>
      <c r="CP697" s="43" t="s">
        <v>1397</v>
      </c>
      <c r="CQ697" s="43">
        <v>1005</v>
      </c>
      <c r="DR697" s="38"/>
    </row>
    <row r="698" spans="1:122" s="39" customFormat="1" hidden="1" x14ac:dyDescent="0.2">
      <c r="A698" s="44" t="str">
        <f t="shared" si="244"/>
        <v>Endicott</v>
      </c>
      <c r="B698" s="44" t="str">
        <f t="shared" si="239"/>
        <v>1,1,2-Trichloro-1,2,2-trifluoroethane</v>
      </c>
      <c r="C698" s="38" t="s">
        <v>2587</v>
      </c>
      <c r="D698" s="38" t="str">
        <f t="shared" si="238"/>
        <v>LS</v>
      </c>
      <c r="E698" s="44" t="s">
        <v>372</v>
      </c>
      <c r="F698" s="155" t="str">
        <f t="shared" si="250"/>
        <v>Residential 074</v>
      </c>
      <c r="G698" s="44" t="str">
        <f t="shared" si="245"/>
        <v>residential</v>
      </c>
      <c r="H698" s="44" t="str">
        <f t="shared" si="246"/>
        <v>Basement</v>
      </c>
      <c r="I698" s="38"/>
      <c r="J698" s="38"/>
      <c r="K698" s="38"/>
      <c r="L698" s="44"/>
      <c r="M698" s="38" t="str">
        <f t="shared" si="240"/>
        <v>Y</v>
      </c>
      <c r="N698" s="38" t="str">
        <f t="shared" si="247"/>
        <v>n</v>
      </c>
      <c r="O698" s="38" t="s">
        <v>541</v>
      </c>
      <c r="P698" s="44" t="s">
        <v>310</v>
      </c>
      <c r="Q698" s="44"/>
      <c r="R698" s="44"/>
      <c r="S698" s="44"/>
      <c r="T698" s="44"/>
      <c r="U698" s="44"/>
      <c r="V698" s="44"/>
      <c r="W698" s="44"/>
      <c r="X698" s="44"/>
      <c r="Y698" s="38" t="str">
        <f t="shared" si="241"/>
        <v>Y</v>
      </c>
      <c r="Z698" s="38" t="str">
        <f t="shared" si="248"/>
        <v>n</v>
      </c>
      <c r="AA698" s="38" t="s">
        <v>541</v>
      </c>
      <c r="AC698" s="59">
        <v>1.1000000000000001</v>
      </c>
      <c r="AD698" s="204">
        <v>0.38181818181818178</v>
      </c>
      <c r="AE698" s="38">
        <v>1</v>
      </c>
      <c r="AF698" s="38">
        <v>0</v>
      </c>
      <c r="AG698" s="125"/>
      <c r="AI698" s="123"/>
      <c r="AJ698" s="40">
        <f t="shared" si="242"/>
        <v>1.1000000000000001</v>
      </c>
      <c r="AK698" s="40"/>
      <c r="AL698" s="40"/>
      <c r="AM698" s="40">
        <f t="shared" si="253"/>
        <v>0.42</v>
      </c>
      <c r="AN698" s="39">
        <f t="shared" si="249"/>
        <v>1.8</v>
      </c>
      <c r="AO698" s="204"/>
      <c r="AP698" s="204">
        <f t="shared" si="243"/>
        <v>0.38181818181818178</v>
      </c>
      <c r="AQ698" s="45"/>
      <c r="AR698" s="45"/>
      <c r="AS698" s="115"/>
      <c r="AT698" s="115"/>
      <c r="AU698" s="115">
        <f t="shared" si="254"/>
        <v>1</v>
      </c>
      <c r="AV698" s="115">
        <f t="shared" si="255"/>
        <v>0</v>
      </c>
      <c r="AY698" s="115"/>
      <c r="AZ698" s="115"/>
      <c r="BA698" s="43">
        <v>32</v>
      </c>
      <c r="BB698" s="43" t="s">
        <v>2013</v>
      </c>
      <c r="BC698" s="48" t="s">
        <v>1403</v>
      </c>
      <c r="BE698" s="37" t="s">
        <v>2345</v>
      </c>
      <c r="BG698" s="43">
        <v>386</v>
      </c>
      <c r="BH698" s="43" t="s">
        <v>1164</v>
      </c>
      <c r="BJ698" s="43" t="s">
        <v>1388</v>
      </c>
      <c r="BK698" s="43" t="s">
        <v>573</v>
      </c>
      <c r="BP698" s="48" t="s">
        <v>1406</v>
      </c>
      <c r="BQ698" s="43" t="s">
        <v>1165</v>
      </c>
      <c r="BR698" s="43" t="s">
        <v>573</v>
      </c>
      <c r="BS698" s="43" t="s">
        <v>1132</v>
      </c>
      <c r="BT698" s="43" t="s">
        <v>1990</v>
      </c>
      <c r="BU698" s="43"/>
      <c r="BV698" s="43"/>
      <c r="BW698" s="243">
        <v>37708</v>
      </c>
      <c r="BX698" s="243"/>
      <c r="BY698" s="48" t="s">
        <v>451</v>
      </c>
      <c r="BZ698" s="43">
        <v>0.42</v>
      </c>
      <c r="CA698" s="43" t="s">
        <v>1396</v>
      </c>
      <c r="CD698" s="124" t="s">
        <v>1397</v>
      </c>
      <c r="CE698" s="43">
        <v>8607</v>
      </c>
      <c r="CF698" s="43" t="s">
        <v>1990</v>
      </c>
      <c r="CG698" s="251">
        <v>37708</v>
      </c>
      <c r="CH698" s="126"/>
      <c r="CK698" s="39" t="s">
        <v>451</v>
      </c>
      <c r="CL698" s="43">
        <v>1.1000000000000001</v>
      </c>
      <c r="CM698" s="43" t="s">
        <v>1396</v>
      </c>
      <c r="CP698" s="43" t="s">
        <v>1397</v>
      </c>
      <c r="CQ698" s="43">
        <v>1089</v>
      </c>
      <c r="DR698" s="38"/>
    </row>
    <row r="699" spans="1:122" s="39" customFormat="1" hidden="1" x14ac:dyDescent="0.2">
      <c r="A699" s="44" t="str">
        <f t="shared" si="244"/>
        <v>Endicott</v>
      </c>
      <c r="B699" s="44" t="str">
        <f t="shared" si="239"/>
        <v>Tetrachloroethylene</v>
      </c>
      <c r="C699" s="38" t="s">
        <v>2587</v>
      </c>
      <c r="D699" s="38" t="str">
        <f t="shared" si="238"/>
        <v>LS</v>
      </c>
      <c r="E699" s="44" t="s">
        <v>372</v>
      </c>
      <c r="F699" s="155" t="str">
        <f t="shared" si="250"/>
        <v>Residential 074</v>
      </c>
      <c r="G699" s="44" t="str">
        <f t="shared" si="245"/>
        <v>residential</v>
      </c>
      <c r="H699" s="44" t="str">
        <f t="shared" si="246"/>
        <v>Basement</v>
      </c>
      <c r="I699" s="38"/>
      <c r="J699" s="38"/>
      <c r="K699" s="38"/>
      <c r="L699" s="44"/>
      <c r="M699" s="38" t="str">
        <f t="shared" si="240"/>
        <v>Y</v>
      </c>
      <c r="N699" s="38" t="str">
        <f t="shared" si="247"/>
        <v>n</v>
      </c>
      <c r="O699" s="38" t="s">
        <v>541</v>
      </c>
      <c r="P699" s="44" t="s">
        <v>310</v>
      </c>
      <c r="Q699" s="44"/>
      <c r="R699" s="44"/>
      <c r="S699" s="44"/>
      <c r="T699" s="44"/>
      <c r="U699" s="44"/>
      <c r="V699" s="44"/>
      <c r="W699" s="44"/>
      <c r="X699" s="44"/>
      <c r="Y699" s="38" t="str">
        <f t="shared" si="241"/>
        <v>Y</v>
      </c>
      <c r="Z699" s="38" t="str">
        <f t="shared" si="248"/>
        <v>n</v>
      </c>
      <c r="AA699" s="38" t="s">
        <v>541</v>
      </c>
      <c r="AC699" s="59">
        <v>0.78</v>
      </c>
      <c r="AD699" s="204">
        <v>0.58974358974358976</v>
      </c>
      <c r="AE699" s="38">
        <v>1</v>
      </c>
      <c r="AF699" s="38">
        <v>0</v>
      </c>
      <c r="AG699" s="125"/>
      <c r="AI699" s="123"/>
      <c r="AJ699" s="40">
        <f t="shared" si="242"/>
        <v>0.78</v>
      </c>
      <c r="AK699" s="40"/>
      <c r="AL699" s="40"/>
      <c r="AM699" s="40">
        <f t="shared" si="253"/>
        <v>0.46</v>
      </c>
      <c r="AN699" s="39">
        <f t="shared" si="249"/>
        <v>3.8</v>
      </c>
      <c r="AO699" s="204"/>
      <c r="AP699" s="204">
        <f t="shared" si="243"/>
        <v>0.58974358974358976</v>
      </c>
      <c r="AQ699" s="45"/>
      <c r="AR699" s="45"/>
      <c r="AS699" s="115"/>
      <c r="AT699" s="115"/>
      <c r="AU699" s="115">
        <f t="shared" si="254"/>
        <v>1</v>
      </c>
      <c r="AV699" s="115">
        <f t="shared" si="255"/>
        <v>0</v>
      </c>
      <c r="AY699" s="115"/>
      <c r="AZ699" s="115"/>
      <c r="BA699" s="43">
        <v>32</v>
      </c>
      <c r="BB699" s="43" t="s">
        <v>2013</v>
      </c>
      <c r="BC699" s="48" t="s">
        <v>1403</v>
      </c>
      <c r="BE699" s="37" t="s">
        <v>2345</v>
      </c>
      <c r="BG699" s="43">
        <v>386</v>
      </c>
      <c r="BH699" s="43" t="s">
        <v>1164</v>
      </c>
      <c r="BJ699" s="43" t="s">
        <v>1388</v>
      </c>
      <c r="BK699" s="43" t="s">
        <v>573</v>
      </c>
      <c r="BP699" s="48" t="s">
        <v>1406</v>
      </c>
      <c r="BQ699" s="43" t="s">
        <v>1165</v>
      </c>
      <c r="BR699" s="43" t="s">
        <v>573</v>
      </c>
      <c r="BS699" s="43" t="s">
        <v>2057</v>
      </c>
      <c r="BT699" s="43" t="s">
        <v>1990</v>
      </c>
      <c r="BU699" s="43"/>
      <c r="BV699" s="43"/>
      <c r="BW699" s="243">
        <v>37708</v>
      </c>
      <c r="BX699" s="243"/>
      <c r="BY699" s="48" t="s">
        <v>451</v>
      </c>
      <c r="BZ699" s="43">
        <v>0.46</v>
      </c>
      <c r="CA699" s="43" t="s">
        <v>1396</v>
      </c>
      <c r="CD699" s="124" t="s">
        <v>1397</v>
      </c>
      <c r="CE699" s="43">
        <v>8609</v>
      </c>
      <c r="CF699" s="43" t="s">
        <v>1990</v>
      </c>
      <c r="CG699" s="251">
        <v>37708</v>
      </c>
      <c r="CH699" s="126"/>
      <c r="CK699" s="39" t="s">
        <v>451</v>
      </c>
      <c r="CL699" s="43">
        <v>0.78</v>
      </c>
      <c r="CM699" s="43" t="s">
        <v>1396</v>
      </c>
      <c r="CP699" s="43" t="s">
        <v>1397</v>
      </c>
      <c r="CQ699" s="43">
        <v>858</v>
      </c>
      <c r="DR699" s="38"/>
    </row>
    <row r="700" spans="1:122" s="39" customFormat="1" hidden="1" x14ac:dyDescent="0.2">
      <c r="A700" s="44" t="str">
        <f t="shared" si="244"/>
        <v>Endicott</v>
      </c>
      <c r="B700" s="44" t="str">
        <f t="shared" si="239"/>
        <v>Trichloroethylene</v>
      </c>
      <c r="C700" s="38" t="s">
        <v>2587</v>
      </c>
      <c r="D700" s="38" t="str">
        <f t="shared" si="238"/>
        <v>LS</v>
      </c>
      <c r="E700" s="44" t="s">
        <v>372</v>
      </c>
      <c r="F700" s="155" t="str">
        <f t="shared" si="250"/>
        <v>Residential 074</v>
      </c>
      <c r="G700" s="44" t="str">
        <f t="shared" si="245"/>
        <v>residential</v>
      </c>
      <c r="H700" s="44" t="str">
        <f t="shared" si="246"/>
        <v>Basement</v>
      </c>
      <c r="I700" s="38"/>
      <c r="J700" s="38"/>
      <c r="K700" s="38"/>
      <c r="L700" s="44"/>
      <c r="M700" s="38" t="str">
        <f t="shared" si="240"/>
        <v>Y</v>
      </c>
      <c r="N700" s="38" t="str">
        <f t="shared" si="247"/>
        <v>n</v>
      </c>
      <c r="O700" s="38" t="str">
        <f>IF(AJ700="","",IF(M700="N","n","Y"))</f>
        <v>Y</v>
      </c>
      <c r="P700" s="44"/>
      <c r="Q700" s="44"/>
      <c r="R700" s="44"/>
      <c r="S700" s="44"/>
      <c r="T700" s="44"/>
      <c r="U700" s="44"/>
      <c r="V700" s="44"/>
      <c r="W700" s="44"/>
      <c r="X700" s="44"/>
      <c r="Y700" s="38" t="str">
        <f t="shared" si="241"/>
        <v>Y</v>
      </c>
      <c r="Z700" s="38" t="str">
        <f t="shared" si="248"/>
        <v>n</v>
      </c>
      <c r="AA700" s="38" t="str">
        <f>IF(AM700="","",IF(Y700="N","n","Y"))</f>
        <v>Y</v>
      </c>
      <c r="AC700" s="59">
        <v>8.1999999999999993</v>
      </c>
      <c r="AD700" s="204">
        <v>2.4390243902439029E-2</v>
      </c>
      <c r="AE700" s="38">
        <v>1</v>
      </c>
      <c r="AF700" s="38">
        <v>0</v>
      </c>
      <c r="AG700" s="125"/>
      <c r="AI700" s="123"/>
      <c r="AJ700" s="40">
        <f t="shared" si="242"/>
        <v>8.1999999999999993</v>
      </c>
      <c r="AK700" s="40"/>
      <c r="AL700" s="40"/>
      <c r="AM700" s="40">
        <f t="shared" si="253"/>
        <v>0.2</v>
      </c>
      <c r="AN700" s="39">
        <f t="shared" si="249"/>
        <v>0.5</v>
      </c>
      <c r="AO700" s="204"/>
      <c r="AP700" s="204">
        <f t="shared" si="243"/>
        <v>2.4390243902439029E-2</v>
      </c>
      <c r="AQ700" s="45"/>
      <c r="AR700" s="45"/>
      <c r="AS700" s="115"/>
      <c r="AT700" s="115"/>
      <c r="AU700" s="115">
        <f t="shared" si="254"/>
        <v>1</v>
      </c>
      <c r="AV700" s="115">
        <f t="shared" si="255"/>
        <v>0</v>
      </c>
      <c r="AY700" s="115"/>
      <c r="AZ700" s="115"/>
      <c r="BA700" s="43">
        <v>32</v>
      </c>
      <c r="BB700" s="43" t="s">
        <v>2013</v>
      </c>
      <c r="BC700" s="48" t="s">
        <v>1403</v>
      </c>
      <c r="BE700" s="37" t="s">
        <v>2345</v>
      </c>
      <c r="BG700" s="43">
        <v>386</v>
      </c>
      <c r="BH700" s="43" t="s">
        <v>1164</v>
      </c>
      <c r="BJ700" s="43" t="s">
        <v>1388</v>
      </c>
      <c r="BK700" s="43" t="s">
        <v>573</v>
      </c>
      <c r="BP700" s="48" t="s">
        <v>1406</v>
      </c>
      <c r="BQ700" s="43" t="s">
        <v>1165</v>
      </c>
      <c r="BR700" s="43" t="s">
        <v>573</v>
      </c>
      <c r="BS700" s="43" t="s">
        <v>1393</v>
      </c>
      <c r="BT700" s="43" t="s">
        <v>1990</v>
      </c>
      <c r="BU700" s="43"/>
      <c r="BV700" s="43"/>
      <c r="BW700" s="243">
        <v>37708</v>
      </c>
      <c r="BX700" s="243"/>
      <c r="BY700" s="48" t="s">
        <v>451</v>
      </c>
      <c r="BZ700" s="43">
        <v>0.2</v>
      </c>
      <c r="CA700" s="43" t="s">
        <v>1396</v>
      </c>
      <c r="CD700" s="124" t="s">
        <v>1397</v>
      </c>
      <c r="CE700" s="43">
        <v>8611</v>
      </c>
      <c r="CF700" s="43" t="s">
        <v>1990</v>
      </c>
      <c r="CG700" s="251">
        <v>37708</v>
      </c>
      <c r="CH700" s="126"/>
      <c r="CK700" s="39" t="s">
        <v>451</v>
      </c>
      <c r="CL700" s="43">
        <v>8.1999999999999993</v>
      </c>
      <c r="CM700" s="43" t="s">
        <v>1396</v>
      </c>
      <c r="CP700" s="43" t="s">
        <v>1397</v>
      </c>
      <c r="CQ700" s="43">
        <v>914</v>
      </c>
      <c r="DR700" s="38"/>
    </row>
    <row r="701" spans="1:122" s="39" customFormat="1" hidden="1" x14ac:dyDescent="0.2">
      <c r="A701" s="44" t="str">
        <f t="shared" si="244"/>
        <v>Endicott</v>
      </c>
      <c r="B701" s="44" t="str">
        <f t="shared" si="239"/>
        <v>1,1,2-Trichloro-1,2,2-trifluoroethane</v>
      </c>
      <c r="C701" s="38" t="s">
        <v>2587</v>
      </c>
      <c r="D701" s="38" t="str">
        <f t="shared" si="238"/>
        <v>LS</v>
      </c>
      <c r="E701" s="44" t="s">
        <v>372</v>
      </c>
      <c r="F701" s="155" t="str">
        <f t="shared" si="250"/>
        <v>Residential 075</v>
      </c>
      <c r="G701" s="44" t="str">
        <f t="shared" si="245"/>
        <v>residential</v>
      </c>
      <c r="H701" s="44" t="str">
        <f t="shared" si="246"/>
        <v>Basement</v>
      </c>
      <c r="I701" s="38"/>
      <c r="J701" s="38"/>
      <c r="K701" s="38"/>
      <c r="L701" s="44"/>
      <c r="M701" s="38" t="str">
        <f t="shared" si="240"/>
        <v>Y</v>
      </c>
      <c r="N701" s="38" t="str">
        <f t="shared" si="247"/>
        <v>n</v>
      </c>
      <c r="O701" s="38" t="s">
        <v>541</v>
      </c>
      <c r="P701" s="114" t="s">
        <v>310</v>
      </c>
      <c r="Q701" s="114"/>
      <c r="R701" s="114"/>
      <c r="S701" s="114"/>
      <c r="T701" s="114"/>
      <c r="U701" s="114"/>
      <c r="V701" s="114"/>
      <c r="W701" s="114"/>
      <c r="X701" s="114"/>
      <c r="Y701" s="38" t="str">
        <f t="shared" si="241"/>
        <v>Y</v>
      </c>
      <c r="Z701" s="38" t="str">
        <f t="shared" si="248"/>
        <v>n</v>
      </c>
      <c r="AA701" s="38" t="s">
        <v>541</v>
      </c>
      <c r="AC701" s="59">
        <v>0.74</v>
      </c>
      <c r="AD701" s="204">
        <v>1.1351351351351351</v>
      </c>
      <c r="AE701" s="38">
        <v>1</v>
      </c>
      <c r="AF701" s="38">
        <v>0</v>
      </c>
      <c r="AG701" s="125"/>
      <c r="AI701" s="123"/>
      <c r="AJ701" s="40">
        <f t="shared" si="242"/>
        <v>0.74</v>
      </c>
      <c r="AK701" s="40"/>
      <c r="AL701" s="40"/>
      <c r="AM701" s="40">
        <f t="shared" si="253"/>
        <v>0.84</v>
      </c>
      <c r="AN701" s="39">
        <f t="shared" si="249"/>
        <v>1.8</v>
      </c>
      <c r="AO701" s="204"/>
      <c r="AP701" s="204">
        <f t="shared" si="243"/>
        <v>1.1351351351351351</v>
      </c>
      <c r="AQ701" s="45"/>
      <c r="AR701" s="45"/>
      <c r="AS701" s="115"/>
      <c r="AT701" s="115"/>
      <c r="AU701" s="115">
        <f t="shared" si="254"/>
        <v>1</v>
      </c>
      <c r="AV701" s="115">
        <f t="shared" si="255"/>
        <v>0</v>
      </c>
      <c r="AY701" s="115"/>
      <c r="AZ701" s="115"/>
      <c r="BA701" s="43">
        <v>32</v>
      </c>
      <c r="BB701" s="43" t="s">
        <v>2013</v>
      </c>
      <c r="BC701" s="48" t="s">
        <v>1403</v>
      </c>
      <c r="BE701" s="37" t="s">
        <v>2345</v>
      </c>
      <c r="BG701" s="43">
        <v>387</v>
      </c>
      <c r="BH701" s="43" t="s">
        <v>1166</v>
      </c>
      <c r="BJ701" s="43" t="s">
        <v>1388</v>
      </c>
      <c r="BK701" s="43" t="s">
        <v>573</v>
      </c>
      <c r="BP701" s="48" t="s">
        <v>1406</v>
      </c>
      <c r="BQ701" s="43" t="s">
        <v>1167</v>
      </c>
      <c r="BR701" s="43" t="s">
        <v>185</v>
      </c>
      <c r="BS701" s="43" t="s">
        <v>1132</v>
      </c>
      <c r="BT701" s="43" t="s">
        <v>1990</v>
      </c>
      <c r="BU701" s="43"/>
      <c r="BV701" s="43"/>
      <c r="BW701" s="243">
        <v>37703</v>
      </c>
      <c r="BX701" s="243"/>
      <c r="BY701" s="48" t="s">
        <v>451</v>
      </c>
      <c r="BZ701" s="43">
        <v>0.84</v>
      </c>
      <c r="CA701" s="43" t="s">
        <v>1396</v>
      </c>
      <c r="CD701" s="124" t="s">
        <v>1397</v>
      </c>
      <c r="CE701" s="43">
        <v>8684</v>
      </c>
      <c r="CF701" s="43" t="s">
        <v>1990</v>
      </c>
      <c r="CG701" s="251">
        <v>37703</v>
      </c>
      <c r="CH701" s="126"/>
      <c r="CK701" s="39" t="s">
        <v>451</v>
      </c>
      <c r="CL701" s="43">
        <v>0.74</v>
      </c>
      <c r="CM701" s="43" t="s">
        <v>1396</v>
      </c>
      <c r="CP701" s="43" t="s">
        <v>1397</v>
      </c>
      <c r="CQ701" s="43">
        <v>1091</v>
      </c>
      <c r="DR701" s="38"/>
    </row>
    <row r="702" spans="1:122" s="39" customFormat="1" hidden="1" x14ac:dyDescent="0.2">
      <c r="A702" s="44" t="str">
        <f t="shared" si="244"/>
        <v>Endicott</v>
      </c>
      <c r="B702" s="44" t="str">
        <f t="shared" si="239"/>
        <v>Tetrachloroethylene</v>
      </c>
      <c r="C702" s="38" t="s">
        <v>2587</v>
      </c>
      <c r="D702" s="38" t="str">
        <f t="shared" si="238"/>
        <v>LS</v>
      </c>
      <c r="E702" s="44" t="s">
        <v>372</v>
      </c>
      <c r="F702" s="155" t="str">
        <f t="shared" si="250"/>
        <v>Residential 075</v>
      </c>
      <c r="G702" s="44" t="str">
        <f t="shared" si="245"/>
        <v>residential</v>
      </c>
      <c r="H702" s="44" t="str">
        <f t="shared" si="246"/>
        <v>Basement</v>
      </c>
      <c r="I702" s="38"/>
      <c r="J702" s="38"/>
      <c r="K702" s="38"/>
      <c r="L702" s="44"/>
      <c r="M702" s="38" t="str">
        <f t="shared" si="240"/>
        <v>Y</v>
      </c>
      <c r="N702" s="38" t="str">
        <f t="shared" si="247"/>
        <v>n</v>
      </c>
      <c r="O702" s="38" t="str">
        <f>IF(AJ702="","",IF(M702="N","n","Y"))</f>
        <v>Y</v>
      </c>
      <c r="P702" s="44"/>
      <c r="Q702" s="44"/>
      <c r="R702" s="44"/>
      <c r="S702" s="44"/>
      <c r="T702" s="44"/>
      <c r="U702" s="44"/>
      <c r="V702" s="44"/>
      <c r="W702" s="44"/>
      <c r="X702" s="44"/>
      <c r="Y702" s="38" t="str">
        <f t="shared" si="241"/>
        <v>Y</v>
      </c>
      <c r="Z702" s="38" t="str">
        <f t="shared" si="248"/>
        <v>n</v>
      </c>
      <c r="AA702" s="38" t="str">
        <f>IF(AM702="","",IF(Y702="N","n","Y"))</f>
        <v>Y</v>
      </c>
      <c r="AC702" s="59">
        <v>1.6</v>
      </c>
      <c r="AD702" s="204">
        <v>0.41249999999999998</v>
      </c>
      <c r="AE702" s="38">
        <v>1</v>
      </c>
      <c r="AF702" s="38">
        <v>0</v>
      </c>
      <c r="AG702" s="125"/>
      <c r="AI702" s="123"/>
      <c r="AJ702" s="40">
        <f t="shared" si="242"/>
        <v>1.6</v>
      </c>
      <c r="AK702" s="40"/>
      <c r="AL702" s="40"/>
      <c r="AM702" s="40">
        <f t="shared" si="253"/>
        <v>0.66</v>
      </c>
      <c r="AN702" s="39">
        <f t="shared" si="249"/>
        <v>3.8</v>
      </c>
      <c r="AO702" s="204"/>
      <c r="AP702" s="204">
        <f t="shared" si="243"/>
        <v>0.41249999999999998</v>
      </c>
      <c r="AQ702" s="45"/>
      <c r="AR702" s="45"/>
      <c r="AS702" s="115"/>
      <c r="AT702" s="115"/>
      <c r="AU702" s="115">
        <f t="shared" si="254"/>
        <v>1</v>
      </c>
      <c r="AV702" s="115">
        <f t="shared" si="255"/>
        <v>0</v>
      </c>
      <c r="AY702" s="115"/>
      <c r="AZ702" s="115"/>
      <c r="BA702" s="43">
        <v>32</v>
      </c>
      <c r="BB702" s="43" t="s">
        <v>2013</v>
      </c>
      <c r="BC702" s="48" t="s">
        <v>1403</v>
      </c>
      <c r="BE702" s="37" t="s">
        <v>2345</v>
      </c>
      <c r="BG702" s="43">
        <v>387</v>
      </c>
      <c r="BH702" s="43" t="s">
        <v>1166</v>
      </c>
      <c r="BJ702" s="43" t="s">
        <v>1388</v>
      </c>
      <c r="BK702" s="43" t="s">
        <v>573</v>
      </c>
      <c r="BP702" s="48" t="s">
        <v>1406</v>
      </c>
      <c r="BQ702" s="43" t="s">
        <v>1167</v>
      </c>
      <c r="BR702" s="43" t="s">
        <v>185</v>
      </c>
      <c r="BS702" s="43" t="s">
        <v>2057</v>
      </c>
      <c r="BT702" s="43" t="s">
        <v>1990</v>
      </c>
      <c r="BU702" s="43"/>
      <c r="BV702" s="43"/>
      <c r="BW702" s="243">
        <v>37703</v>
      </c>
      <c r="BX702" s="243"/>
      <c r="BY702" s="48" t="s">
        <v>451</v>
      </c>
      <c r="BZ702" s="43">
        <v>0.66</v>
      </c>
      <c r="CA702" s="43" t="s">
        <v>1396</v>
      </c>
      <c r="CD702" s="124" t="s">
        <v>1397</v>
      </c>
      <c r="CE702" s="43">
        <v>8686</v>
      </c>
      <c r="CF702" s="43" t="s">
        <v>1990</v>
      </c>
      <c r="CG702" s="251">
        <v>37703</v>
      </c>
      <c r="CH702" s="126"/>
      <c r="CK702" s="39" t="s">
        <v>451</v>
      </c>
      <c r="CL702" s="43">
        <v>1.6</v>
      </c>
      <c r="CM702" s="43" t="s">
        <v>1396</v>
      </c>
      <c r="CP702" s="43" t="s">
        <v>1397</v>
      </c>
      <c r="CQ702" s="43">
        <v>860</v>
      </c>
      <c r="DR702" s="38"/>
    </row>
    <row r="703" spans="1:122" s="39" customFormat="1" hidden="1" x14ac:dyDescent="0.2">
      <c r="A703" s="44" t="str">
        <f t="shared" si="244"/>
        <v>Endicott</v>
      </c>
      <c r="B703" s="44" t="str">
        <f t="shared" si="239"/>
        <v>1,1,1-Trichloroethane</v>
      </c>
      <c r="C703" s="38" t="s">
        <v>2587</v>
      </c>
      <c r="D703" s="38" t="str">
        <f t="shared" si="238"/>
        <v>LS</v>
      </c>
      <c r="E703" s="44" t="s">
        <v>372</v>
      </c>
      <c r="F703" s="155" t="str">
        <f t="shared" si="250"/>
        <v>Residential 076</v>
      </c>
      <c r="G703" s="44" t="str">
        <f t="shared" si="245"/>
        <v>residential</v>
      </c>
      <c r="H703" s="44" t="str">
        <f t="shared" si="246"/>
        <v>Slab on grade</v>
      </c>
      <c r="I703" s="38"/>
      <c r="J703" s="38"/>
      <c r="K703" s="38"/>
      <c r="L703" s="44"/>
      <c r="M703" s="38" t="str">
        <f t="shared" si="240"/>
        <v>Y</v>
      </c>
      <c r="N703" s="38" t="str">
        <f t="shared" si="247"/>
        <v>n</v>
      </c>
      <c r="O703" s="38" t="str">
        <f>IF(AJ703="","",IF(M703="N","n","Y"))</f>
        <v>Y</v>
      </c>
      <c r="P703" s="44"/>
      <c r="Q703" s="44"/>
      <c r="R703" s="44"/>
      <c r="S703" s="44"/>
      <c r="T703" s="44"/>
      <c r="U703" s="44"/>
      <c r="V703" s="44"/>
      <c r="W703" s="44"/>
      <c r="X703" s="44"/>
      <c r="Y703" s="38" t="str">
        <f t="shared" si="241"/>
        <v>Y</v>
      </c>
      <c r="Z703" s="38" t="str">
        <f t="shared" si="248"/>
        <v>n</v>
      </c>
      <c r="AA703" s="38" t="str">
        <f>IF(AM703="","",IF(Y703="N","n","Y"))</f>
        <v>Y</v>
      </c>
      <c r="AC703" s="59">
        <v>11</v>
      </c>
      <c r="AD703" s="204">
        <v>3.5454545454545454E-2</v>
      </c>
      <c r="AE703" s="38">
        <v>1</v>
      </c>
      <c r="AF703" s="38">
        <v>0</v>
      </c>
      <c r="AG703" s="125"/>
      <c r="AI703" s="123"/>
      <c r="AJ703" s="40">
        <f t="shared" si="242"/>
        <v>11</v>
      </c>
      <c r="AK703" s="40"/>
      <c r="AL703" s="40"/>
      <c r="AM703" s="40">
        <f t="shared" si="253"/>
        <v>0.39</v>
      </c>
      <c r="AN703" s="39">
        <f t="shared" si="249"/>
        <v>3.1</v>
      </c>
      <c r="AO703" s="204"/>
      <c r="AP703" s="204">
        <f t="shared" si="243"/>
        <v>3.5454545454545454E-2</v>
      </c>
      <c r="AQ703" s="45"/>
      <c r="AR703" s="45"/>
      <c r="AS703" s="115"/>
      <c r="AT703" s="115"/>
      <c r="AU703" s="115">
        <f t="shared" si="254"/>
        <v>1</v>
      </c>
      <c r="AV703" s="115">
        <f t="shared" si="255"/>
        <v>0</v>
      </c>
      <c r="AY703" s="115"/>
      <c r="AZ703" s="115"/>
      <c r="BA703" s="43">
        <v>32</v>
      </c>
      <c r="BB703" s="43" t="s">
        <v>2013</v>
      </c>
      <c r="BC703" s="48" t="s">
        <v>1403</v>
      </c>
      <c r="BE703" s="37" t="s">
        <v>2345</v>
      </c>
      <c r="BG703" s="43">
        <v>388</v>
      </c>
      <c r="BH703" s="43" t="s">
        <v>1168</v>
      </c>
      <c r="BJ703" s="43" t="s">
        <v>1388</v>
      </c>
      <c r="BK703" s="43" t="s">
        <v>846</v>
      </c>
      <c r="BP703" s="48" t="s">
        <v>1406</v>
      </c>
      <c r="BQ703" s="43" t="s">
        <v>1169</v>
      </c>
      <c r="BR703" s="43" t="s">
        <v>1170</v>
      </c>
      <c r="BS703" s="43" t="s">
        <v>558</v>
      </c>
      <c r="BT703" s="43" t="s">
        <v>1171</v>
      </c>
      <c r="BU703" s="43"/>
      <c r="BV703" s="43"/>
      <c r="BW703" s="243">
        <v>37698</v>
      </c>
      <c r="BX703" s="243"/>
      <c r="BY703" s="48" t="s">
        <v>451</v>
      </c>
      <c r="BZ703" s="43">
        <v>0.39</v>
      </c>
      <c r="CA703" s="43" t="s">
        <v>1396</v>
      </c>
      <c r="CD703" s="124" t="s">
        <v>1397</v>
      </c>
      <c r="CE703" s="43">
        <v>8712</v>
      </c>
      <c r="CF703" s="43" t="s">
        <v>1172</v>
      </c>
      <c r="CG703" s="251">
        <v>37698</v>
      </c>
      <c r="CH703" s="126"/>
      <c r="CK703" s="39" t="s">
        <v>451</v>
      </c>
      <c r="CL703" s="43">
        <v>11</v>
      </c>
      <c r="CM703" s="43" t="s">
        <v>1396</v>
      </c>
      <c r="CP703" s="43" t="s">
        <v>1397</v>
      </c>
      <c r="CQ703" s="43">
        <v>1008</v>
      </c>
      <c r="DR703" s="38"/>
    </row>
    <row r="704" spans="1:122" s="39" customFormat="1" hidden="1" x14ac:dyDescent="0.2">
      <c r="A704" s="44" t="str">
        <f t="shared" si="244"/>
        <v>Endicott</v>
      </c>
      <c r="B704" s="44" t="str">
        <f t="shared" si="239"/>
        <v>1,1,2-Trichloro-1,2,2-trifluoroethane</v>
      </c>
      <c r="C704" s="38" t="s">
        <v>2587</v>
      </c>
      <c r="D704" s="38" t="str">
        <f t="shared" si="238"/>
        <v>LS</v>
      </c>
      <c r="E704" s="44" t="s">
        <v>372</v>
      </c>
      <c r="F704" s="155" t="str">
        <f t="shared" si="250"/>
        <v>Residential 076</v>
      </c>
      <c r="G704" s="44" t="str">
        <f t="shared" si="245"/>
        <v>residential</v>
      </c>
      <c r="H704" s="44" t="str">
        <f t="shared" si="246"/>
        <v>Slab on grade</v>
      </c>
      <c r="I704" s="38"/>
      <c r="J704" s="38"/>
      <c r="K704" s="38"/>
      <c r="L704" s="44"/>
      <c r="M704" s="38" t="str">
        <f t="shared" si="240"/>
        <v>Y</v>
      </c>
      <c r="N704" s="38" t="str">
        <f t="shared" si="247"/>
        <v>n</v>
      </c>
      <c r="O704" s="38" t="s">
        <v>541</v>
      </c>
      <c r="P704" s="44" t="s">
        <v>310</v>
      </c>
      <c r="Q704" s="44"/>
      <c r="R704" s="44"/>
      <c r="S704" s="44"/>
      <c r="T704" s="44"/>
      <c r="U704" s="44"/>
      <c r="V704" s="44"/>
      <c r="W704" s="44"/>
      <c r="X704" s="44"/>
      <c r="Y704" s="38" t="str">
        <f t="shared" si="241"/>
        <v>Y</v>
      </c>
      <c r="Z704" s="38" t="str">
        <f t="shared" si="248"/>
        <v>n</v>
      </c>
      <c r="AA704" s="38" t="s">
        <v>541</v>
      </c>
      <c r="AC704" s="59">
        <v>0.77</v>
      </c>
      <c r="AD704" s="204">
        <v>0.97402597402597402</v>
      </c>
      <c r="AE704" s="38">
        <v>1</v>
      </c>
      <c r="AF704" s="38">
        <v>0</v>
      </c>
      <c r="AG704" s="125"/>
      <c r="AI704" s="123"/>
      <c r="AJ704" s="40">
        <f t="shared" si="242"/>
        <v>0.77</v>
      </c>
      <c r="AK704" s="40"/>
      <c r="AL704" s="40"/>
      <c r="AM704" s="40">
        <f t="shared" si="253"/>
        <v>0.75</v>
      </c>
      <c r="AN704" s="39">
        <f t="shared" si="249"/>
        <v>1.8</v>
      </c>
      <c r="AO704" s="204"/>
      <c r="AP704" s="204">
        <f t="shared" si="243"/>
        <v>0.97402597402597402</v>
      </c>
      <c r="AQ704" s="45"/>
      <c r="AR704" s="45"/>
      <c r="AS704" s="115"/>
      <c r="AT704" s="115"/>
      <c r="AU704" s="115">
        <f t="shared" si="254"/>
        <v>1</v>
      </c>
      <c r="AV704" s="115">
        <f t="shared" si="255"/>
        <v>0</v>
      </c>
      <c r="AY704" s="115"/>
      <c r="AZ704" s="115"/>
      <c r="BA704" s="43">
        <v>32</v>
      </c>
      <c r="BB704" s="43" t="s">
        <v>2013</v>
      </c>
      <c r="BC704" s="48" t="s">
        <v>1403</v>
      </c>
      <c r="BE704" s="37" t="s">
        <v>2345</v>
      </c>
      <c r="BG704" s="43">
        <v>388</v>
      </c>
      <c r="BH704" s="43" t="s">
        <v>1168</v>
      </c>
      <c r="BJ704" s="43" t="s">
        <v>1388</v>
      </c>
      <c r="BK704" s="43" t="s">
        <v>846</v>
      </c>
      <c r="BP704" s="48" t="s">
        <v>1406</v>
      </c>
      <c r="BQ704" s="43" t="s">
        <v>1169</v>
      </c>
      <c r="BR704" s="43" t="s">
        <v>1170</v>
      </c>
      <c r="BS704" s="43" t="s">
        <v>1132</v>
      </c>
      <c r="BT704" s="43" t="s">
        <v>1171</v>
      </c>
      <c r="BU704" s="43"/>
      <c r="BV704" s="43"/>
      <c r="BW704" s="243">
        <v>37698</v>
      </c>
      <c r="BX704" s="243"/>
      <c r="BY704" s="48" t="s">
        <v>451</v>
      </c>
      <c r="BZ704" s="43">
        <v>0.75</v>
      </c>
      <c r="CA704" s="43" t="s">
        <v>1396</v>
      </c>
      <c r="CD704" s="124" t="s">
        <v>1397</v>
      </c>
      <c r="CE704" s="43">
        <v>8717</v>
      </c>
      <c r="CF704" s="43" t="s">
        <v>1172</v>
      </c>
      <c r="CG704" s="251">
        <v>37698</v>
      </c>
      <c r="CH704" s="126"/>
      <c r="CK704" s="39" t="s">
        <v>451</v>
      </c>
      <c r="CL704" s="43">
        <v>0.77</v>
      </c>
      <c r="CM704" s="43" t="s">
        <v>1396</v>
      </c>
      <c r="CP704" s="43" t="s">
        <v>1397</v>
      </c>
      <c r="CQ704" s="43">
        <v>1092</v>
      </c>
      <c r="DR704" s="38"/>
    </row>
    <row r="705" spans="1:122" s="39" customFormat="1" hidden="1" x14ac:dyDescent="0.2">
      <c r="A705" s="44" t="str">
        <f t="shared" si="244"/>
        <v>Endicott</v>
      </c>
      <c r="B705" s="44" t="str">
        <f t="shared" si="239"/>
        <v>Tetrachloroethylene</v>
      </c>
      <c r="C705" s="38" t="s">
        <v>2587</v>
      </c>
      <c r="D705" s="38" t="str">
        <f t="shared" si="238"/>
        <v>LS</v>
      </c>
      <c r="E705" s="44" t="s">
        <v>372</v>
      </c>
      <c r="F705" s="155" t="str">
        <f t="shared" si="250"/>
        <v>Residential 076</v>
      </c>
      <c r="G705" s="44" t="str">
        <f t="shared" si="245"/>
        <v>residential</v>
      </c>
      <c r="H705" s="44" t="str">
        <f t="shared" si="246"/>
        <v>Slab on grade</v>
      </c>
      <c r="I705" s="38"/>
      <c r="J705" s="38"/>
      <c r="K705" s="38"/>
      <c r="L705" s="44"/>
      <c r="M705" s="38" t="str">
        <f t="shared" si="240"/>
        <v>Y</v>
      </c>
      <c r="N705" s="38" t="str">
        <f t="shared" si="247"/>
        <v>n</v>
      </c>
      <c r="O705" s="38" t="str">
        <f>IF(AJ705="","",IF(M705="N","n","Y"))</f>
        <v>Y</v>
      </c>
      <c r="P705" s="44"/>
      <c r="Q705" s="44"/>
      <c r="R705" s="44"/>
      <c r="S705" s="44"/>
      <c r="T705" s="44"/>
      <c r="U705" s="44"/>
      <c r="V705" s="44"/>
      <c r="W705" s="44"/>
      <c r="X705" s="44"/>
      <c r="Y705" s="38" t="str">
        <f t="shared" si="241"/>
        <v>Y</v>
      </c>
      <c r="Z705" s="38" t="str">
        <f t="shared" si="248"/>
        <v>n</v>
      </c>
      <c r="AA705" s="38" t="str">
        <f t="shared" ref="AA705:AA713" si="256">IF(AM705="","",IF(Y705="N","n","Y"))</f>
        <v>Y</v>
      </c>
      <c r="AC705" s="59">
        <v>53</v>
      </c>
      <c r="AD705" s="204">
        <v>2.8301886792452831E-2</v>
      </c>
      <c r="AE705" s="38">
        <v>1</v>
      </c>
      <c r="AF705" s="38">
        <v>0</v>
      </c>
      <c r="AG705" s="125"/>
      <c r="AI705" s="123"/>
      <c r="AJ705" s="40">
        <f t="shared" si="242"/>
        <v>53</v>
      </c>
      <c r="AK705" s="40"/>
      <c r="AL705" s="40"/>
      <c r="AM705" s="40">
        <f t="shared" si="253"/>
        <v>1.5</v>
      </c>
      <c r="AN705" s="39">
        <f t="shared" si="249"/>
        <v>3.8</v>
      </c>
      <c r="AO705" s="204"/>
      <c r="AP705" s="204">
        <f t="shared" si="243"/>
        <v>2.8301886792452831E-2</v>
      </c>
      <c r="AQ705" s="45"/>
      <c r="AR705" s="45"/>
      <c r="AS705" s="115"/>
      <c r="AT705" s="115"/>
      <c r="AU705" s="115">
        <f t="shared" si="254"/>
        <v>1</v>
      </c>
      <c r="AV705" s="115">
        <f t="shared" si="255"/>
        <v>0</v>
      </c>
      <c r="AY705" s="115"/>
      <c r="AZ705" s="115"/>
      <c r="BA705" s="43">
        <v>32</v>
      </c>
      <c r="BB705" s="43" t="s">
        <v>2013</v>
      </c>
      <c r="BC705" s="48" t="s">
        <v>1403</v>
      </c>
      <c r="BE705" s="37" t="s">
        <v>2345</v>
      </c>
      <c r="BG705" s="43">
        <v>388</v>
      </c>
      <c r="BH705" s="43" t="s">
        <v>1168</v>
      </c>
      <c r="BJ705" s="43" t="s">
        <v>1388</v>
      </c>
      <c r="BK705" s="43" t="s">
        <v>846</v>
      </c>
      <c r="BP705" s="48" t="s">
        <v>1406</v>
      </c>
      <c r="BQ705" s="43" t="s">
        <v>1169</v>
      </c>
      <c r="BR705" s="43" t="s">
        <v>1170</v>
      </c>
      <c r="BS705" s="43" t="s">
        <v>2057</v>
      </c>
      <c r="BT705" s="43" t="s">
        <v>1171</v>
      </c>
      <c r="BU705" s="43"/>
      <c r="BV705" s="43"/>
      <c r="BW705" s="243">
        <v>37698</v>
      </c>
      <c r="BX705" s="243"/>
      <c r="BY705" s="48" t="s">
        <v>451</v>
      </c>
      <c r="BZ705" s="43">
        <v>1.5</v>
      </c>
      <c r="CA705" s="43" t="s">
        <v>1396</v>
      </c>
      <c r="CD705" s="124" t="s">
        <v>1397</v>
      </c>
      <c r="CE705" s="43">
        <v>8719</v>
      </c>
      <c r="CF705" s="43" t="s">
        <v>1172</v>
      </c>
      <c r="CG705" s="251">
        <v>37698</v>
      </c>
      <c r="CH705" s="126"/>
      <c r="CK705" s="39" t="s">
        <v>451</v>
      </c>
      <c r="CL705" s="43">
        <v>53</v>
      </c>
      <c r="CM705" s="43" t="s">
        <v>1396</v>
      </c>
      <c r="CP705" s="43" t="s">
        <v>1397</v>
      </c>
      <c r="CQ705" s="43">
        <v>861</v>
      </c>
      <c r="DR705" s="38"/>
    </row>
    <row r="706" spans="1:122" s="39" customFormat="1" hidden="1" x14ac:dyDescent="0.2">
      <c r="A706" s="44" t="str">
        <f t="shared" si="244"/>
        <v>Endicott</v>
      </c>
      <c r="B706" s="44" t="str">
        <f t="shared" si="239"/>
        <v>Trichloroethylene</v>
      </c>
      <c r="C706" s="38" t="s">
        <v>2587</v>
      </c>
      <c r="D706" s="38" t="str">
        <f t="shared" si="238"/>
        <v>LS</v>
      </c>
      <c r="E706" s="44" t="s">
        <v>372</v>
      </c>
      <c r="F706" s="155" t="str">
        <f t="shared" si="250"/>
        <v>Residential 076</v>
      </c>
      <c r="G706" s="44" t="str">
        <f t="shared" si="245"/>
        <v>residential</v>
      </c>
      <c r="H706" s="44" t="str">
        <f t="shared" si="246"/>
        <v>Slab on grade</v>
      </c>
      <c r="I706" s="38"/>
      <c r="J706" s="38"/>
      <c r="K706" s="38"/>
      <c r="L706" s="44"/>
      <c r="M706" s="38" t="str">
        <f t="shared" si="240"/>
        <v>Y</v>
      </c>
      <c r="N706" s="38" t="str">
        <f t="shared" si="247"/>
        <v>n</v>
      </c>
      <c r="O706" s="38" t="str">
        <f>IF(AJ706="","",IF(M706="N","n","Y"))</f>
        <v>Y</v>
      </c>
      <c r="P706" s="44"/>
      <c r="Q706" s="44"/>
      <c r="R706" s="44"/>
      <c r="S706" s="44"/>
      <c r="T706" s="44"/>
      <c r="U706" s="44"/>
      <c r="V706" s="44"/>
      <c r="W706" s="44"/>
      <c r="X706" s="44"/>
      <c r="Y706" s="38" t="str">
        <f t="shared" si="241"/>
        <v>Y</v>
      </c>
      <c r="Z706" s="38" t="str">
        <f t="shared" si="248"/>
        <v>n</v>
      </c>
      <c r="AA706" s="38" t="str">
        <f t="shared" si="256"/>
        <v>Y</v>
      </c>
      <c r="AC706" s="59">
        <v>6.6</v>
      </c>
      <c r="AD706" s="204">
        <v>3.0303030303030307E-2</v>
      </c>
      <c r="AE706" s="38">
        <v>1</v>
      </c>
      <c r="AF706" s="38">
        <v>0</v>
      </c>
      <c r="AG706" s="125"/>
      <c r="AI706" s="123"/>
      <c r="AJ706" s="40">
        <f t="shared" si="242"/>
        <v>6.6</v>
      </c>
      <c r="AK706" s="40"/>
      <c r="AL706" s="40"/>
      <c r="AM706" s="40">
        <f t="shared" si="253"/>
        <v>0.2</v>
      </c>
      <c r="AN706" s="39">
        <f t="shared" si="249"/>
        <v>0.5</v>
      </c>
      <c r="AO706" s="204"/>
      <c r="AP706" s="204">
        <f t="shared" si="243"/>
        <v>3.0303030303030307E-2</v>
      </c>
      <c r="AQ706" s="45"/>
      <c r="AR706" s="45"/>
      <c r="AS706" s="115"/>
      <c r="AT706" s="115"/>
      <c r="AU706" s="115">
        <f t="shared" si="254"/>
        <v>1</v>
      </c>
      <c r="AV706" s="115">
        <f t="shared" si="255"/>
        <v>0</v>
      </c>
      <c r="AY706" s="115"/>
      <c r="AZ706" s="115"/>
      <c r="BA706" s="43">
        <v>32</v>
      </c>
      <c r="BB706" s="43" t="s">
        <v>2013</v>
      </c>
      <c r="BC706" s="48" t="s">
        <v>1403</v>
      </c>
      <c r="BE706" s="37" t="s">
        <v>2345</v>
      </c>
      <c r="BG706" s="43">
        <v>388</v>
      </c>
      <c r="BH706" s="43" t="s">
        <v>1168</v>
      </c>
      <c r="BJ706" s="43" t="s">
        <v>1388</v>
      </c>
      <c r="BK706" s="43" t="s">
        <v>846</v>
      </c>
      <c r="BP706" s="48" t="s">
        <v>1406</v>
      </c>
      <c r="BQ706" s="43" t="s">
        <v>1169</v>
      </c>
      <c r="BR706" s="43" t="s">
        <v>1170</v>
      </c>
      <c r="BS706" s="43" t="s">
        <v>1393</v>
      </c>
      <c r="BT706" s="43" t="s">
        <v>1171</v>
      </c>
      <c r="BU706" s="43"/>
      <c r="BV706" s="43"/>
      <c r="BW706" s="243">
        <v>37698</v>
      </c>
      <c r="BX706" s="243"/>
      <c r="BY706" s="48" t="s">
        <v>451</v>
      </c>
      <c r="BZ706" s="43">
        <v>0.2</v>
      </c>
      <c r="CA706" s="43" t="s">
        <v>1396</v>
      </c>
      <c r="CD706" s="124" t="s">
        <v>1397</v>
      </c>
      <c r="CE706" s="43">
        <v>8721</v>
      </c>
      <c r="CF706" s="43" t="s">
        <v>1172</v>
      </c>
      <c r="CG706" s="251">
        <v>37698</v>
      </c>
      <c r="CH706" s="126"/>
      <c r="CK706" s="39" t="s">
        <v>451</v>
      </c>
      <c r="CL706" s="43">
        <v>6.6</v>
      </c>
      <c r="CM706" s="43" t="s">
        <v>1396</v>
      </c>
      <c r="CP706" s="43" t="s">
        <v>1397</v>
      </c>
      <c r="CQ706" s="43">
        <v>916</v>
      </c>
      <c r="DR706" s="38"/>
    </row>
    <row r="707" spans="1:122" s="39" customFormat="1" hidden="1" x14ac:dyDescent="0.2">
      <c r="A707" s="44" t="str">
        <f t="shared" si="244"/>
        <v>Endicott</v>
      </c>
      <c r="B707" s="44" t="str">
        <f t="shared" si="239"/>
        <v>1,1,1-Trichloroethane</v>
      </c>
      <c r="C707" s="38" t="s">
        <v>2587</v>
      </c>
      <c r="D707" s="38" t="str">
        <f t="shared" si="238"/>
        <v>LS</v>
      </c>
      <c r="E707" s="44" t="s">
        <v>372</v>
      </c>
      <c r="F707" s="155" t="str">
        <f t="shared" si="250"/>
        <v>Residential 077</v>
      </c>
      <c r="G707" s="44" t="str">
        <f t="shared" si="245"/>
        <v>residential</v>
      </c>
      <c r="H707" s="44" t="str">
        <f t="shared" si="246"/>
        <v>Basement - full</v>
      </c>
      <c r="I707" s="38"/>
      <c r="J707" s="38"/>
      <c r="K707" s="38"/>
      <c r="L707" s="44"/>
      <c r="M707" s="38" t="str">
        <f t="shared" si="240"/>
        <v>Y</v>
      </c>
      <c r="N707" s="38" t="str">
        <f t="shared" si="247"/>
        <v>n</v>
      </c>
      <c r="O707" s="38" t="str">
        <f>IF(AJ707="","",IF(M707="N","n","Y"))</f>
        <v>Y</v>
      </c>
      <c r="P707" s="44"/>
      <c r="Q707" s="44"/>
      <c r="R707" s="44"/>
      <c r="S707" s="44"/>
      <c r="T707" s="44"/>
      <c r="U707" s="44"/>
      <c r="V707" s="44"/>
      <c r="W707" s="44"/>
      <c r="X707" s="44"/>
      <c r="Y707" s="38" t="str">
        <f t="shared" si="241"/>
        <v>Y</v>
      </c>
      <c r="Z707" s="38" t="str">
        <f t="shared" si="248"/>
        <v>Y</v>
      </c>
      <c r="AA707" s="38" t="str">
        <f t="shared" si="256"/>
        <v>Y</v>
      </c>
      <c r="AC707" s="59">
        <v>9.1999999999999993</v>
      </c>
      <c r="AD707" s="204">
        <v>0.46739130434782611</v>
      </c>
      <c r="AE707" s="38">
        <v>1</v>
      </c>
      <c r="AF707" s="38">
        <v>0</v>
      </c>
      <c r="AG707" s="125"/>
      <c r="AI707" s="123"/>
      <c r="AJ707" s="40">
        <f t="shared" si="242"/>
        <v>9.1999999999999993</v>
      </c>
      <c r="AK707" s="40"/>
      <c r="AL707" s="40"/>
      <c r="AM707" s="40">
        <f t="shared" si="253"/>
        <v>4.3</v>
      </c>
      <c r="AN707" s="39">
        <f t="shared" si="249"/>
        <v>3.1</v>
      </c>
      <c r="AO707" s="204"/>
      <c r="AP707" s="204">
        <f t="shared" si="243"/>
        <v>0.46739130434782611</v>
      </c>
      <c r="AQ707" s="45"/>
      <c r="AR707" s="45"/>
      <c r="AS707" s="115"/>
      <c r="AT707" s="115"/>
      <c r="AU707" s="115">
        <f t="shared" si="254"/>
        <v>1</v>
      </c>
      <c r="AV707" s="115">
        <f t="shared" si="255"/>
        <v>0</v>
      </c>
      <c r="AY707" s="115"/>
      <c r="AZ707" s="115"/>
      <c r="BA707" s="43">
        <v>32</v>
      </c>
      <c r="BB707" s="43" t="s">
        <v>2013</v>
      </c>
      <c r="BC707" s="48" t="s">
        <v>1403</v>
      </c>
      <c r="BE707" s="37" t="s">
        <v>2345</v>
      </c>
      <c r="BG707" s="43">
        <v>389</v>
      </c>
      <c r="BH707" s="43" t="s">
        <v>1765</v>
      </c>
      <c r="BJ707" s="43" t="s">
        <v>1388</v>
      </c>
      <c r="BK707" s="43" t="s">
        <v>1389</v>
      </c>
      <c r="BP707" s="48" t="s">
        <v>1406</v>
      </c>
      <c r="BQ707" s="43" t="s">
        <v>1766</v>
      </c>
      <c r="BR707" s="43" t="s">
        <v>1767</v>
      </c>
      <c r="BS707" s="43" t="s">
        <v>558</v>
      </c>
      <c r="BT707" s="43" t="s">
        <v>1990</v>
      </c>
      <c r="BU707" s="43"/>
      <c r="BV707" s="43"/>
      <c r="BW707" s="243">
        <v>37698</v>
      </c>
      <c r="BX707" s="243"/>
      <c r="BY707" s="48" t="s">
        <v>451</v>
      </c>
      <c r="BZ707" s="43">
        <v>4.3</v>
      </c>
      <c r="CA707" s="43" t="s">
        <v>1396</v>
      </c>
      <c r="CD707" s="124" t="s">
        <v>1397</v>
      </c>
      <c r="CE707" s="43">
        <v>8745</v>
      </c>
      <c r="CF707" s="43" t="s">
        <v>1990</v>
      </c>
      <c r="CG707" s="251">
        <v>37698</v>
      </c>
      <c r="CH707" s="126"/>
      <c r="CK707" s="39" t="s">
        <v>451</v>
      </c>
      <c r="CL707" s="43">
        <v>9.1999999999999993</v>
      </c>
      <c r="CM707" s="43" t="s">
        <v>1396</v>
      </c>
      <c r="CP707" s="43" t="s">
        <v>1397</v>
      </c>
      <c r="CQ707" s="43">
        <v>1009</v>
      </c>
      <c r="DR707" s="38"/>
    </row>
    <row r="708" spans="1:122" s="39" customFormat="1" hidden="1" x14ac:dyDescent="0.2">
      <c r="A708" s="44" t="str">
        <f t="shared" si="244"/>
        <v>Endicott</v>
      </c>
      <c r="B708" s="44" t="str">
        <f t="shared" si="239"/>
        <v>1,1,2-Trichloro-1,2,2-trifluoroethane</v>
      </c>
      <c r="C708" s="38" t="s">
        <v>2587</v>
      </c>
      <c r="D708" s="38" t="str">
        <f t="shared" si="238"/>
        <v>LS</v>
      </c>
      <c r="E708" s="44" t="s">
        <v>372</v>
      </c>
      <c r="F708" s="155" t="str">
        <f t="shared" si="250"/>
        <v>Residential 077</v>
      </c>
      <c r="G708" s="44" t="str">
        <f t="shared" si="245"/>
        <v>residential</v>
      </c>
      <c r="H708" s="44" t="str">
        <f t="shared" si="246"/>
        <v>Basement - full</v>
      </c>
      <c r="I708" s="38"/>
      <c r="J708" s="38"/>
      <c r="K708" s="38"/>
      <c r="L708" s="44"/>
      <c r="M708" s="38" t="str">
        <f t="shared" si="240"/>
        <v>Y</v>
      </c>
      <c r="N708" s="38" t="str">
        <f t="shared" si="247"/>
        <v>n</v>
      </c>
      <c r="O708" s="38" t="str">
        <f>IF(AJ708="","",IF(M708="N","n","Y"))</f>
        <v>Y</v>
      </c>
      <c r="P708" s="44"/>
      <c r="Q708" s="44"/>
      <c r="R708" s="44"/>
      <c r="S708" s="44"/>
      <c r="T708" s="44"/>
      <c r="U708" s="44"/>
      <c r="V708" s="44"/>
      <c r="W708" s="44"/>
      <c r="X708" s="44"/>
      <c r="Y708" s="38" t="str">
        <f t="shared" si="241"/>
        <v>Y</v>
      </c>
      <c r="Z708" s="38" t="str">
        <f t="shared" si="248"/>
        <v>n</v>
      </c>
      <c r="AA708" s="38" t="str">
        <f t="shared" si="256"/>
        <v>Y</v>
      </c>
      <c r="AC708" s="59">
        <v>0.55000000000000004</v>
      </c>
      <c r="AD708" s="204">
        <v>0.83636363636363631</v>
      </c>
      <c r="AE708" s="38">
        <v>1</v>
      </c>
      <c r="AF708" s="38">
        <v>0</v>
      </c>
      <c r="AG708" s="125"/>
      <c r="AI708" s="123"/>
      <c r="AJ708" s="40">
        <f t="shared" si="242"/>
        <v>0.55000000000000004</v>
      </c>
      <c r="AK708" s="40"/>
      <c r="AL708" s="40"/>
      <c r="AM708" s="40">
        <f t="shared" si="253"/>
        <v>0.46</v>
      </c>
      <c r="AN708" s="39">
        <f t="shared" si="249"/>
        <v>1.8</v>
      </c>
      <c r="AO708" s="204"/>
      <c r="AP708" s="204">
        <f t="shared" si="243"/>
        <v>0.83636363636363631</v>
      </c>
      <c r="AQ708" s="45"/>
      <c r="AR708" s="45"/>
      <c r="AS708" s="115"/>
      <c r="AT708" s="115"/>
      <c r="AU708" s="115">
        <f t="shared" si="254"/>
        <v>1</v>
      </c>
      <c r="AV708" s="115">
        <f t="shared" si="255"/>
        <v>0</v>
      </c>
      <c r="AY708" s="115"/>
      <c r="AZ708" s="115"/>
      <c r="BA708" s="43">
        <v>32</v>
      </c>
      <c r="BB708" s="43" t="s">
        <v>2013</v>
      </c>
      <c r="BC708" s="48" t="s">
        <v>1403</v>
      </c>
      <c r="BE708" s="37" t="s">
        <v>2345</v>
      </c>
      <c r="BG708" s="43">
        <v>389</v>
      </c>
      <c r="BH708" s="43" t="s">
        <v>1765</v>
      </c>
      <c r="BJ708" s="43" t="s">
        <v>1388</v>
      </c>
      <c r="BK708" s="43" t="s">
        <v>1389</v>
      </c>
      <c r="BP708" s="48" t="s">
        <v>1406</v>
      </c>
      <c r="BQ708" s="43" t="s">
        <v>1766</v>
      </c>
      <c r="BR708" s="43" t="s">
        <v>1767</v>
      </c>
      <c r="BS708" s="43" t="s">
        <v>1132</v>
      </c>
      <c r="BT708" s="43" t="s">
        <v>1990</v>
      </c>
      <c r="BU708" s="43"/>
      <c r="BV708" s="43"/>
      <c r="BW708" s="243">
        <v>37698</v>
      </c>
      <c r="BX708" s="243"/>
      <c r="BY708" s="48" t="s">
        <v>451</v>
      </c>
      <c r="BZ708" s="43">
        <v>0.46</v>
      </c>
      <c r="CA708" s="43" t="s">
        <v>1396</v>
      </c>
      <c r="CD708" s="124" t="s">
        <v>1397</v>
      </c>
      <c r="CE708" s="43">
        <v>8750</v>
      </c>
      <c r="CF708" s="43" t="s">
        <v>1990</v>
      </c>
      <c r="CG708" s="251">
        <v>37698</v>
      </c>
      <c r="CH708" s="126"/>
      <c r="CK708" s="39" t="s">
        <v>451</v>
      </c>
      <c r="CL708" s="43">
        <v>0.55000000000000004</v>
      </c>
      <c r="CM708" s="43" t="s">
        <v>1396</v>
      </c>
      <c r="CP708" s="43" t="s">
        <v>1397</v>
      </c>
      <c r="CQ708" s="43">
        <v>1093</v>
      </c>
      <c r="DR708" s="38"/>
    </row>
    <row r="709" spans="1:122" s="39" customFormat="1" hidden="1" x14ac:dyDescent="0.2">
      <c r="A709" s="44" t="str">
        <f t="shared" si="244"/>
        <v>Endicott</v>
      </c>
      <c r="B709" s="44" t="str">
        <f t="shared" si="239"/>
        <v>Tetrachloroethylene</v>
      </c>
      <c r="C709" s="38" t="s">
        <v>2587</v>
      </c>
      <c r="D709" s="38" t="str">
        <f t="shared" si="238"/>
        <v>LS</v>
      </c>
      <c r="E709" s="44" t="s">
        <v>372</v>
      </c>
      <c r="F709" s="155" t="str">
        <f t="shared" si="250"/>
        <v>Residential 077</v>
      </c>
      <c r="G709" s="44" t="str">
        <f t="shared" si="245"/>
        <v>residential</v>
      </c>
      <c r="H709" s="44" t="str">
        <f t="shared" si="246"/>
        <v>Basement - full</v>
      </c>
      <c r="I709" s="38"/>
      <c r="J709" s="38"/>
      <c r="K709" s="38"/>
      <c r="L709" s="44"/>
      <c r="M709" s="38" t="str">
        <f t="shared" si="240"/>
        <v>Y</v>
      </c>
      <c r="N709" s="38" t="str">
        <f t="shared" si="247"/>
        <v>n</v>
      </c>
      <c r="O709" s="38" t="str">
        <f>IF(AJ709="","",IF(M709="N","n","Y"))</f>
        <v>Y</v>
      </c>
      <c r="P709" s="44"/>
      <c r="Q709" s="44"/>
      <c r="R709" s="44"/>
      <c r="S709" s="44"/>
      <c r="T709" s="44"/>
      <c r="U709" s="44"/>
      <c r="V709" s="44"/>
      <c r="W709" s="44"/>
      <c r="X709" s="44"/>
      <c r="Y709" s="38" t="str">
        <f t="shared" si="241"/>
        <v>Y</v>
      </c>
      <c r="Z709" s="38" t="str">
        <f t="shared" si="248"/>
        <v>n</v>
      </c>
      <c r="AA709" s="38" t="str">
        <f t="shared" si="256"/>
        <v>Y</v>
      </c>
      <c r="AC709" s="59">
        <v>0.48</v>
      </c>
      <c r="AD709" s="204">
        <v>0.54166666666666674</v>
      </c>
      <c r="AE709" s="38">
        <v>1</v>
      </c>
      <c r="AF709" s="38">
        <v>0</v>
      </c>
      <c r="AG709" s="125"/>
      <c r="AI709" s="123"/>
      <c r="AJ709" s="40">
        <f t="shared" si="242"/>
        <v>0.48</v>
      </c>
      <c r="AK709" s="40"/>
      <c r="AL709" s="40"/>
      <c r="AM709" s="40">
        <f t="shared" si="253"/>
        <v>0.26</v>
      </c>
      <c r="AN709" s="39">
        <f t="shared" si="249"/>
        <v>3.8</v>
      </c>
      <c r="AO709" s="204"/>
      <c r="AP709" s="204">
        <f t="shared" si="243"/>
        <v>0.54166666666666674</v>
      </c>
      <c r="AQ709" s="45"/>
      <c r="AR709" s="45"/>
      <c r="AS709" s="115"/>
      <c r="AT709" s="115"/>
      <c r="AU709" s="115">
        <f t="shared" si="254"/>
        <v>1</v>
      </c>
      <c r="AV709" s="115">
        <f t="shared" si="255"/>
        <v>0</v>
      </c>
      <c r="AY709" s="115"/>
      <c r="AZ709" s="115"/>
      <c r="BA709" s="43">
        <v>32</v>
      </c>
      <c r="BB709" s="43" t="s">
        <v>2013</v>
      </c>
      <c r="BC709" s="48" t="s">
        <v>1403</v>
      </c>
      <c r="BE709" s="37" t="s">
        <v>2345</v>
      </c>
      <c r="BG709" s="43">
        <v>389</v>
      </c>
      <c r="BH709" s="43" t="s">
        <v>1765</v>
      </c>
      <c r="BJ709" s="43" t="s">
        <v>1388</v>
      </c>
      <c r="BK709" s="43" t="s">
        <v>1389</v>
      </c>
      <c r="BP709" s="48" t="s">
        <v>1406</v>
      </c>
      <c r="BQ709" s="43" t="s">
        <v>1766</v>
      </c>
      <c r="BR709" s="43" t="s">
        <v>1767</v>
      </c>
      <c r="BS709" s="43" t="s">
        <v>2057</v>
      </c>
      <c r="BT709" s="43" t="s">
        <v>1990</v>
      </c>
      <c r="BU709" s="43"/>
      <c r="BV709" s="43"/>
      <c r="BW709" s="243">
        <v>37698</v>
      </c>
      <c r="BX709" s="243"/>
      <c r="BY709" s="48" t="s">
        <v>451</v>
      </c>
      <c r="BZ709" s="43">
        <v>0.26</v>
      </c>
      <c r="CA709" s="43" t="s">
        <v>1396</v>
      </c>
      <c r="CD709" s="124" t="s">
        <v>1397</v>
      </c>
      <c r="CE709" s="43">
        <v>8752</v>
      </c>
      <c r="CF709" s="43" t="s">
        <v>1990</v>
      </c>
      <c r="CG709" s="251">
        <v>37698</v>
      </c>
      <c r="CH709" s="126"/>
      <c r="CK709" s="39" t="s">
        <v>451</v>
      </c>
      <c r="CL709" s="43">
        <v>0.48</v>
      </c>
      <c r="CM709" s="43" t="s">
        <v>1396</v>
      </c>
      <c r="CP709" s="43" t="s">
        <v>1397</v>
      </c>
      <c r="CQ709" s="43">
        <v>862</v>
      </c>
      <c r="DR709" s="38"/>
    </row>
    <row r="710" spans="1:122" s="39" customFormat="1" hidden="1" x14ac:dyDescent="0.2">
      <c r="A710" s="44" t="str">
        <f t="shared" si="244"/>
        <v>Endicott</v>
      </c>
      <c r="B710" s="44" t="str">
        <f t="shared" si="239"/>
        <v>Trichloroethylene</v>
      </c>
      <c r="C710" s="38" t="s">
        <v>2587</v>
      </c>
      <c r="D710" s="38" t="str">
        <f t="shared" si="238"/>
        <v>LS</v>
      </c>
      <c r="E710" s="44" t="s">
        <v>372</v>
      </c>
      <c r="F710" s="155" t="str">
        <f t="shared" si="250"/>
        <v>Residential 077</v>
      </c>
      <c r="G710" s="44" t="str">
        <f t="shared" si="245"/>
        <v>residential</v>
      </c>
      <c r="H710" s="44" t="str">
        <f t="shared" si="246"/>
        <v>Basement - full</v>
      </c>
      <c r="I710" s="38"/>
      <c r="J710" s="38"/>
      <c r="K710" s="38"/>
      <c r="L710" s="44"/>
      <c r="M710" s="38" t="str">
        <f t="shared" si="240"/>
        <v>Y</v>
      </c>
      <c r="N710" s="38" t="str">
        <f t="shared" si="247"/>
        <v>n</v>
      </c>
      <c r="O710" s="38" t="s">
        <v>541</v>
      </c>
      <c r="P710" s="44" t="s">
        <v>1154</v>
      </c>
      <c r="Q710" s="114"/>
      <c r="R710" s="114"/>
      <c r="S710" s="114"/>
      <c r="T710" s="114"/>
      <c r="U710" s="114"/>
      <c r="V710" s="114"/>
      <c r="W710" s="114"/>
      <c r="X710" s="114"/>
      <c r="Y710" s="38" t="str">
        <f t="shared" si="241"/>
        <v>Y</v>
      </c>
      <c r="Z710" s="38" t="str">
        <f t="shared" si="248"/>
        <v>n</v>
      </c>
      <c r="AA710" s="38" t="str">
        <f t="shared" si="256"/>
        <v>Y</v>
      </c>
      <c r="AC710" s="59">
        <v>0.22</v>
      </c>
      <c r="AD710" s="204">
        <v>1.0909090909090908</v>
      </c>
      <c r="AE710" s="38">
        <v>1</v>
      </c>
      <c r="AF710" s="38">
        <v>0</v>
      </c>
      <c r="AG710" s="125"/>
      <c r="AI710" s="123"/>
      <c r="AJ710" s="40">
        <f t="shared" si="242"/>
        <v>0.22</v>
      </c>
      <c r="AK710" s="40"/>
      <c r="AL710" s="40"/>
      <c r="AM710" s="40">
        <f t="shared" si="253"/>
        <v>0.24</v>
      </c>
      <c r="AN710" s="39">
        <f t="shared" si="249"/>
        <v>0.5</v>
      </c>
      <c r="AO710" s="204"/>
      <c r="AP710" s="204">
        <f t="shared" si="243"/>
        <v>1.0909090909090908</v>
      </c>
      <c r="AQ710" s="45"/>
      <c r="AR710" s="45"/>
      <c r="AS710" s="115"/>
      <c r="AT710" s="115"/>
      <c r="AU710" s="115">
        <f t="shared" si="254"/>
        <v>1</v>
      </c>
      <c r="AV710" s="115">
        <f t="shared" si="255"/>
        <v>0</v>
      </c>
      <c r="AY710" s="115"/>
      <c r="AZ710" s="115"/>
      <c r="BA710" s="43">
        <v>32</v>
      </c>
      <c r="BB710" s="43" t="s">
        <v>2013</v>
      </c>
      <c r="BC710" s="48" t="s">
        <v>1403</v>
      </c>
      <c r="BE710" s="37" t="s">
        <v>2345</v>
      </c>
      <c r="BG710" s="43">
        <v>389</v>
      </c>
      <c r="BH710" s="43" t="s">
        <v>1765</v>
      </c>
      <c r="BJ710" s="43" t="s">
        <v>1388</v>
      </c>
      <c r="BK710" s="43" t="s">
        <v>1389</v>
      </c>
      <c r="BP710" s="48" t="s">
        <v>1406</v>
      </c>
      <c r="BQ710" s="43" t="s">
        <v>1766</v>
      </c>
      <c r="BR710" s="43" t="s">
        <v>1767</v>
      </c>
      <c r="BS710" s="43" t="s">
        <v>1393</v>
      </c>
      <c r="BT710" s="43" t="s">
        <v>1990</v>
      </c>
      <c r="BU710" s="43"/>
      <c r="BV710" s="43"/>
      <c r="BW710" s="243">
        <v>37698</v>
      </c>
      <c r="BX710" s="243"/>
      <c r="BY710" s="48" t="s">
        <v>451</v>
      </c>
      <c r="BZ710" s="43">
        <v>0.24</v>
      </c>
      <c r="CA710" s="43" t="s">
        <v>1396</v>
      </c>
      <c r="CD710" s="124" t="s">
        <v>1397</v>
      </c>
      <c r="CE710" s="43">
        <v>8754</v>
      </c>
      <c r="CF710" s="43" t="s">
        <v>1990</v>
      </c>
      <c r="CG710" s="251">
        <v>37698</v>
      </c>
      <c r="CH710" s="126"/>
      <c r="CK710" s="39" t="s">
        <v>451</v>
      </c>
      <c r="CL710" s="43">
        <v>0.22</v>
      </c>
      <c r="CM710" s="43" t="s">
        <v>1396</v>
      </c>
      <c r="CP710" s="43" t="s">
        <v>1397</v>
      </c>
      <c r="CQ710" s="43">
        <v>917</v>
      </c>
      <c r="DR710" s="38"/>
    </row>
    <row r="711" spans="1:122" s="39" customFormat="1" x14ac:dyDescent="0.2">
      <c r="A711" s="44" t="str">
        <f t="shared" si="244"/>
        <v>Endicott</v>
      </c>
      <c r="B711" s="44" t="str">
        <f t="shared" si="239"/>
        <v>1,1,1-Trichloroethane</v>
      </c>
      <c r="C711" s="38" t="s">
        <v>2587</v>
      </c>
      <c r="D711" s="38" t="str">
        <f t="shared" si="238"/>
        <v>LS</v>
      </c>
      <c r="E711" s="44" t="s">
        <v>372</v>
      </c>
      <c r="F711" s="155" t="str">
        <f t="shared" si="250"/>
        <v>Residential 078</v>
      </c>
      <c r="G711" s="44" t="str">
        <f t="shared" si="245"/>
        <v>residential</v>
      </c>
      <c r="H711" s="44" t="str">
        <f t="shared" si="246"/>
        <v>Basement - partial</v>
      </c>
      <c r="I711" s="38"/>
      <c r="J711" s="38"/>
      <c r="K711" s="38"/>
      <c r="L711" s="44"/>
      <c r="M711" s="38" t="str">
        <f t="shared" si="240"/>
        <v>Y</v>
      </c>
      <c r="N711" s="38" t="str">
        <f t="shared" si="247"/>
        <v>Y</v>
      </c>
      <c r="O711" s="38" t="str">
        <f>IF(AJ711="","",IF(M711="N","n","Y"))</f>
        <v>Y</v>
      </c>
      <c r="P711" s="44"/>
      <c r="Q711" s="44"/>
      <c r="R711" s="44"/>
      <c r="S711" s="44"/>
      <c r="T711" s="44"/>
      <c r="U711" s="44"/>
      <c r="V711" s="44"/>
      <c r="W711" s="44"/>
      <c r="X711" s="44"/>
      <c r="Y711" s="38" t="str">
        <f t="shared" si="241"/>
        <v>Y</v>
      </c>
      <c r="Z711" s="38" t="str">
        <f t="shared" si="248"/>
        <v>n</v>
      </c>
      <c r="AA711" s="38" t="str">
        <f t="shared" si="256"/>
        <v>Y</v>
      </c>
      <c r="AC711" s="59">
        <v>490</v>
      </c>
      <c r="AD711" s="204">
        <v>3.2653061224489797E-3</v>
      </c>
      <c r="AE711" s="38">
        <v>1</v>
      </c>
      <c r="AF711" s="38">
        <v>0</v>
      </c>
      <c r="AG711" s="125"/>
      <c r="AI711" s="123"/>
      <c r="AJ711" s="40">
        <f t="shared" si="242"/>
        <v>490</v>
      </c>
      <c r="AK711" s="40"/>
      <c r="AL711" s="40"/>
      <c r="AM711" s="40">
        <f t="shared" si="253"/>
        <v>1.6</v>
      </c>
      <c r="AN711" s="39">
        <f t="shared" si="249"/>
        <v>3.1</v>
      </c>
      <c r="AO711" s="204"/>
      <c r="AP711" s="204">
        <f t="shared" si="243"/>
        <v>3.2653061224489797E-3</v>
      </c>
      <c r="AQ711" s="45"/>
      <c r="AR711" s="45"/>
      <c r="AS711" s="115"/>
      <c r="AT711" s="115"/>
      <c r="AU711" s="115">
        <f t="shared" si="254"/>
        <v>1</v>
      </c>
      <c r="AV711" s="115">
        <f t="shared" si="255"/>
        <v>0</v>
      </c>
      <c r="AY711" s="115"/>
      <c r="AZ711" s="115"/>
      <c r="BA711" s="43">
        <v>32</v>
      </c>
      <c r="BB711" s="43" t="s">
        <v>2013</v>
      </c>
      <c r="BC711" s="48" t="s">
        <v>1403</v>
      </c>
      <c r="BE711" s="37" t="s">
        <v>2345</v>
      </c>
      <c r="BG711" s="43">
        <v>390</v>
      </c>
      <c r="BH711" s="43" t="s">
        <v>315</v>
      </c>
      <c r="BJ711" s="43" t="s">
        <v>1388</v>
      </c>
      <c r="BK711" s="43" t="s">
        <v>1503</v>
      </c>
      <c r="BP711" s="48" t="s">
        <v>1406</v>
      </c>
      <c r="BQ711" s="43" t="s">
        <v>184</v>
      </c>
      <c r="BR711" s="43" t="s">
        <v>185</v>
      </c>
      <c r="BS711" s="43" t="s">
        <v>558</v>
      </c>
      <c r="BT711" s="43" t="s">
        <v>1990</v>
      </c>
      <c r="BU711" s="43"/>
      <c r="BV711" s="43"/>
      <c r="BW711" s="243">
        <v>37707</v>
      </c>
      <c r="BX711" s="243"/>
      <c r="BY711" s="48" t="s">
        <v>451</v>
      </c>
      <c r="BZ711" s="43">
        <v>1.6</v>
      </c>
      <c r="CA711" s="43" t="s">
        <v>1396</v>
      </c>
      <c r="CD711" s="124" t="s">
        <v>1397</v>
      </c>
      <c r="CE711" s="43">
        <v>8789</v>
      </c>
      <c r="CF711" s="43" t="s">
        <v>1990</v>
      </c>
      <c r="CG711" s="251">
        <v>37707</v>
      </c>
      <c r="CH711" s="126"/>
      <c r="CK711" s="39" t="s">
        <v>451</v>
      </c>
      <c r="CL711" s="43">
        <v>490</v>
      </c>
      <c r="CM711" s="43" t="s">
        <v>1396</v>
      </c>
      <c r="CP711" s="43" t="s">
        <v>1397</v>
      </c>
      <c r="CQ711" s="43">
        <v>1010</v>
      </c>
      <c r="DR711" s="38"/>
    </row>
    <row r="712" spans="1:122" s="372" customFormat="1" x14ac:dyDescent="0.2">
      <c r="A712" s="384" t="str">
        <f t="shared" si="244"/>
        <v>Endicott</v>
      </c>
      <c r="B712" s="384" t="str">
        <f t="shared" si="239"/>
        <v>Trichloroethylene</v>
      </c>
      <c r="C712" s="385" t="s">
        <v>2587</v>
      </c>
      <c r="D712" s="385" t="str">
        <f t="shared" si="238"/>
        <v>LS</v>
      </c>
      <c r="E712" s="384" t="s">
        <v>372</v>
      </c>
      <c r="F712" s="386" t="str">
        <f t="shared" si="250"/>
        <v>Residential 078</v>
      </c>
      <c r="G712" s="384" t="str">
        <f t="shared" si="245"/>
        <v>residential</v>
      </c>
      <c r="H712" s="384" t="str">
        <f t="shared" si="246"/>
        <v>Basement - partial</v>
      </c>
      <c r="I712" s="385"/>
      <c r="J712" s="385"/>
      <c r="K712" s="385"/>
      <c r="L712" s="384"/>
      <c r="M712" s="385" t="str">
        <f t="shared" si="240"/>
        <v>Y</v>
      </c>
      <c r="N712" s="385" t="str">
        <f t="shared" si="247"/>
        <v>Y</v>
      </c>
      <c r="O712" s="385" t="str">
        <f>IF(AJ712="","",IF(M712="N","n","Y"))</f>
        <v>Y</v>
      </c>
      <c r="P712" s="384"/>
      <c r="Q712" s="384"/>
      <c r="R712" s="384"/>
      <c r="S712" s="384"/>
      <c r="T712" s="384"/>
      <c r="U712" s="384"/>
      <c r="V712" s="384"/>
      <c r="W712" s="384"/>
      <c r="X712" s="384"/>
      <c r="Y712" s="385" t="str">
        <f t="shared" si="241"/>
        <v>Y</v>
      </c>
      <c r="Z712" s="385" t="str">
        <f t="shared" si="248"/>
        <v>Y</v>
      </c>
      <c r="AA712" s="385" t="str">
        <f t="shared" si="256"/>
        <v>Y</v>
      </c>
      <c r="AC712" s="389">
        <v>6500</v>
      </c>
      <c r="AD712" s="390">
        <v>1.0769230769230769E-3</v>
      </c>
      <c r="AE712" s="385">
        <v>1</v>
      </c>
      <c r="AF712" s="385">
        <v>0</v>
      </c>
      <c r="AG712" s="391"/>
      <c r="AI712" s="392"/>
      <c r="AJ712" s="394">
        <f t="shared" si="242"/>
        <v>6500</v>
      </c>
      <c r="AK712" s="394"/>
      <c r="AL712" s="394"/>
      <c r="AM712" s="394">
        <f t="shared" si="253"/>
        <v>7</v>
      </c>
      <c r="AN712" s="372">
        <f t="shared" si="249"/>
        <v>0.5</v>
      </c>
      <c r="AO712" s="390"/>
      <c r="AP712" s="390">
        <f t="shared" si="243"/>
        <v>1.0769230769230769E-3</v>
      </c>
      <c r="AQ712" s="439"/>
      <c r="AR712" s="439"/>
      <c r="AS712" s="396"/>
      <c r="AT712" s="396"/>
      <c r="AU712" s="396">
        <f t="shared" si="254"/>
        <v>1</v>
      </c>
      <c r="AV712" s="396">
        <f t="shared" si="255"/>
        <v>0</v>
      </c>
      <c r="AY712" s="396"/>
      <c r="AZ712" s="396"/>
      <c r="BA712" s="397">
        <v>32</v>
      </c>
      <c r="BB712" s="397" t="s">
        <v>2013</v>
      </c>
      <c r="BC712" s="398" t="s">
        <v>1403</v>
      </c>
      <c r="BE712" s="303" t="s">
        <v>2345</v>
      </c>
      <c r="BG712" s="397">
        <v>390</v>
      </c>
      <c r="BH712" s="397" t="s">
        <v>315</v>
      </c>
      <c r="BJ712" s="397" t="s">
        <v>1388</v>
      </c>
      <c r="BK712" s="397" t="s">
        <v>1503</v>
      </c>
      <c r="BP712" s="398" t="s">
        <v>1406</v>
      </c>
      <c r="BQ712" s="397" t="s">
        <v>184</v>
      </c>
      <c r="BR712" s="397" t="s">
        <v>185</v>
      </c>
      <c r="BS712" s="397" t="s">
        <v>1393</v>
      </c>
      <c r="BT712" s="397" t="s">
        <v>1990</v>
      </c>
      <c r="BU712" s="397"/>
      <c r="BV712" s="397"/>
      <c r="BW712" s="399">
        <v>37707</v>
      </c>
      <c r="BX712" s="399"/>
      <c r="BY712" s="398" t="s">
        <v>451</v>
      </c>
      <c r="BZ712" s="397">
        <v>7</v>
      </c>
      <c r="CA712" s="397" t="s">
        <v>1396</v>
      </c>
      <c r="CD712" s="400" t="s">
        <v>1397</v>
      </c>
      <c r="CE712" s="397">
        <v>8798</v>
      </c>
      <c r="CF712" s="397" t="s">
        <v>1990</v>
      </c>
      <c r="CG712" s="401">
        <v>37707</v>
      </c>
      <c r="CH712" s="402"/>
      <c r="CK712" s="372" t="s">
        <v>451</v>
      </c>
      <c r="CL712" s="397">
        <v>6500</v>
      </c>
      <c r="CM712" s="397" t="s">
        <v>1396</v>
      </c>
      <c r="CP712" s="397" t="s">
        <v>1397</v>
      </c>
      <c r="CQ712" s="397">
        <v>918</v>
      </c>
      <c r="DR712" s="385"/>
    </row>
    <row r="713" spans="1:122" s="39" customFormat="1" hidden="1" x14ac:dyDescent="0.2">
      <c r="A713" s="44" t="str">
        <f t="shared" si="244"/>
        <v>Endicott</v>
      </c>
      <c r="B713" s="44" t="str">
        <f t="shared" si="239"/>
        <v>1,1,1-Trichloroethane</v>
      </c>
      <c r="C713" s="38" t="s">
        <v>2587</v>
      </c>
      <c r="D713" s="38" t="str">
        <f t="shared" si="238"/>
        <v>LS</v>
      </c>
      <c r="E713" s="44" t="s">
        <v>372</v>
      </c>
      <c r="F713" s="155" t="str">
        <f t="shared" si="250"/>
        <v>Residential 079</v>
      </c>
      <c r="G713" s="44" t="str">
        <f t="shared" si="245"/>
        <v>residential</v>
      </c>
      <c r="H713" s="44" t="str">
        <f t="shared" si="246"/>
        <v>Basement - full</v>
      </c>
      <c r="I713" s="38"/>
      <c r="J713" s="38"/>
      <c r="K713" s="38"/>
      <c r="L713" s="44"/>
      <c r="M713" s="38" t="str">
        <f t="shared" si="240"/>
        <v>Y</v>
      </c>
      <c r="N713" s="38" t="str">
        <f t="shared" si="247"/>
        <v>n</v>
      </c>
      <c r="O713" s="38" t="str">
        <f>IF(AJ713="","",IF(M713="N","n","Y"))</f>
        <v>Y</v>
      </c>
      <c r="P713" s="44"/>
      <c r="Q713" s="44"/>
      <c r="R713" s="44"/>
      <c r="S713" s="44"/>
      <c r="T713" s="44"/>
      <c r="U713" s="44"/>
      <c r="V713" s="44"/>
      <c r="W713" s="44"/>
      <c r="X713" s="44"/>
      <c r="Y713" s="38" t="str">
        <f t="shared" si="241"/>
        <v>Y</v>
      </c>
      <c r="Z713" s="38" t="str">
        <f t="shared" si="248"/>
        <v>n</v>
      </c>
      <c r="AA713" s="38" t="str">
        <f t="shared" si="256"/>
        <v>Y</v>
      </c>
      <c r="AC713" s="59">
        <v>120</v>
      </c>
      <c r="AD713" s="204">
        <v>3.2500000000000003E-3</v>
      </c>
      <c r="AE713" s="38">
        <v>1</v>
      </c>
      <c r="AF713" s="38">
        <v>0</v>
      </c>
      <c r="AG713" s="125"/>
      <c r="AI713" s="123"/>
      <c r="AJ713" s="40">
        <f t="shared" si="242"/>
        <v>120</v>
      </c>
      <c r="AK713" s="40"/>
      <c r="AL713" s="40"/>
      <c r="AM713" s="40">
        <f t="shared" si="253"/>
        <v>0.39</v>
      </c>
      <c r="AN713" s="39">
        <f t="shared" si="249"/>
        <v>3.1</v>
      </c>
      <c r="AO713" s="204"/>
      <c r="AP713" s="204">
        <f t="shared" si="243"/>
        <v>3.2500000000000003E-3</v>
      </c>
      <c r="AQ713" s="45"/>
      <c r="AR713" s="45"/>
      <c r="AS713" s="115"/>
      <c r="AT713" s="115"/>
      <c r="AU713" s="115">
        <f t="shared" si="254"/>
        <v>1</v>
      </c>
      <c r="AV713" s="115">
        <f t="shared" si="255"/>
        <v>0</v>
      </c>
      <c r="AY713" s="115"/>
      <c r="AZ713" s="115"/>
      <c r="BA713" s="43">
        <v>32</v>
      </c>
      <c r="BB713" s="43" t="s">
        <v>2013</v>
      </c>
      <c r="BC713" s="48" t="s">
        <v>1403</v>
      </c>
      <c r="BE713" s="37" t="s">
        <v>2345</v>
      </c>
      <c r="BG713" s="43">
        <v>391</v>
      </c>
      <c r="BH713" s="43" t="s">
        <v>186</v>
      </c>
      <c r="BJ713" s="43" t="s">
        <v>1388</v>
      </c>
      <c r="BK713" s="43" t="s">
        <v>1389</v>
      </c>
      <c r="BP713" s="48" t="s">
        <v>1406</v>
      </c>
      <c r="BQ713" s="43" t="s">
        <v>187</v>
      </c>
      <c r="BR713" s="43" t="s">
        <v>188</v>
      </c>
      <c r="BS713" s="43" t="s">
        <v>558</v>
      </c>
      <c r="BT713" s="43" t="s">
        <v>1990</v>
      </c>
      <c r="BU713" s="43"/>
      <c r="BV713" s="43"/>
      <c r="BW713" s="243">
        <v>37702</v>
      </c>
      <c r="BX713" s="243"/>
      <c r="BY713" s="48" t="s">
        <v>451</v>
      </c>
      <c r="BZ713" s="43">
        <v>0.39</v>
      </c>
      <c r="CA713" s="43" t="s">
        <v>1396</v>
      </c>
      <c r="CD713" s="124" t="s">
        <v>1397</v>
      </c>
      <c r="CE713" s="43">
        <v>8833</v>
      </c>
      <c r="CF713" s="43" t="s">
        <v>1990</v>
      </c>
      <c r="CG713" s="251">
        <v>37702</v>
      </c>
      <c r="CH713" s="126"/>
      <c r="CK713" s="39" t="s">
        <v>451</v>
      </c>
      <c r="CL713" s="43">
        <v>120</v>
      </c>
      <c r="CM713" s="43" t="s">
        <v>1396</v>
      </c>
      <c r="CP713" s="43" t="s">
        <v>1397</v>
      </c>
      <c r="CQ713" s="43">
        <v>1011</v>
      </c>
      <c r="DR713" s="38"/>
    </row>
    <row r="714" spans="1:122" s="39" customFormat="1" hidden="1" x14ac:dyDescent="0.2">
      <c r="A714" s="44" t="str">
        <f t="shared" si="244"/>
        <v>Endicott</v>
      </c>
      <c r="B714" s="44" t="str">
        <f t="shared" si="239"/>
        <v>1,1,2-Trichloro-1,2,2-trifluoroethane</v>
      </c>
      <c r="C714" s="38" t="s">
        <v>2587</v>
      </c>
      <c r="D714" s="38" t="str">
        <f t="shared" si="238"/>
        <v>LS</v>
      </c>
      <c r="E714" s="44" t="s">
        <v>372</v>
      </c>
      <c r="F714" s="155" t="str">
        <f t="shared" si="250"/>
        <v>Residential 079</v>
      </c>
      <c r="G714" s="44" t="str">
        <f t="shared" si="245"/>
        <v>residential</v>
      </c>
      <c r="H714" s="44" t="str">
        <f t="shared" si="246"/>
        <v>Basement - full</v>
      </c>
      <c r="I714" s="38"/>
      <c r="J714" s="38"/>
      <c r="K714" s="38"/>
      <c r="L714" s="44"/>
      <c r="M714" s="38" t="str">
        <f t="shared" si="240"/>
        <v>Y</v>
      </c>
      <c r="N714" s="38" t="str">
        <f t="shared" si="247"/>
        <v>n</v>
      </c>
      <c r="O714" s="38" t="s">
        <v>541</v>
      </c>
      <c r="P714" s="44" t="s">
        <v>310</v>
      </c>
      <c r="Q714" s="44"/>
      <c r="R714" s="44"/>
      <c r="S714" s="44"/>
      <c r="T714" s="44"/>
      <c r="U714" s="44"/>
      <c r="V714" s="44"/>
      <c r="W714" s="44"/>
      <c r="X714" s="44"/>
      <c r="Y714" s="38" t="str">
        <f t="shared" si="241"/>
        <v>Y</v>
      </c>
      <c r="Z714" s="38" t="str">
        <f t="shared" si="248"/>
        <v>n</v>
      </c>
      <c r="AA714" s="38" t="s">
        <v>541</v>
      </c>
      <c r="AC714" s="59">
        <v>4.5999999999999996</v>
      </c>
      <c r="AD714" s="204">
        <v>0.12608695652173912</v>
      </c>
      <c r="AE714" s="38">
        <v>1</v>
      </c>
      <c r="AF714" s="38">
        <v>0</v>
      </c>
      <c r="AG714" s="125"/>
      <c r="AI714" s="123"/>
      <c r="AJ714" s="40">
        <f t="shared" si="242"/>
        <v>4.5999999999999996</v>
      </c>
      <c r="AK714" s="40"/>
      <c r="AL714" s="40"/>
      <c r="AM714" s="40">
        <f t="shared" si="253"/>
        <v>0.57999999999999996</v>
      </c>
      <c r="AN714" s="39">
        <f t="shared" si="249"/>
        <v>1.8</v>
      </c>
      <c r="AO714" s="204"/>
      <c r="AP714" s="204">
        <f t="shared" si="243"/>
        <v>0.12608695652173912</v>
      </c>
      <c r="AQ714" s="45"/>
      <c r="AR714" s="45"/>
      <c r="AS714" s="115"/>
      <c r="AT714" s="115"/>
      <c r="AU714" s="115">
        <f t="shared" si="254"/>
        <v>1</v>
      </c>
      <c r="AV714" s="115">
        <f t="shared" si="255"/>
        <v>0</v>
      </c>
      <c r="AY714" s="115"/>
      <c r="AZ714" s="115"/>
      <c r="BA714" s="43">
        <v>32</v>
      </c>
      <c r="BB714" s="43" t="s">
        <v>2013</v>
      </c>
      <c r="BC714" s="48" t="s">
        <v>1403</v>
      </c>
      <c r="BE714" s="37" t="s">
        <v>2345</v>
      </c>
      <c r="BG714" s="43">
        <v>391</v>
      </c>
      <c r="BH714" s="43" t="s">
        <v>186</v>
      </c>
      <c r="BJ714" s="43" t="s">
        <v>1388</v>
      </c>
      <c r="BK714" s="43" t="s">
        <v>1389</v>
      </c>
      <c r="BP714" s="48" t="s">
        <v>1406</v>
      </c>
      <c r="BQ714" s="43" t="s">
        <v>187</v>
      </c>
      <c r="BR714" s="43" t="s">
        <v>188</v>
      </c>
      <c r="BS714" s="43" t="s">
        <v>1132</v>
      </c>
      <c r="BT714" s="43" t="s">
        <v>1990</v>
      </c>
      <c r="BU714" s="43"/>
      <c r="BV714" s="43"/>
      <c r="BW714" s="243">
        <v>37702</v>
      </c>
      <c r="BX714" s="243"/>
      <c r="BY714" s="48" t="s">
        <v>451</v>
      </c>
      <c r="BZ714" s="43">
        <v>0.57999999999999996</v>
      </c>
      <c r="CA714" s="43" t="s">
        <v>1396</v>
      </c>
      <c r="CD714" s="124" t="s">
        <v>1397</v>
      </c>
      <c r="CE714" s="43">
        <v>8838</v>
      </c>
      <c r="CF714" s="43" t="s">
        <v>1990</v>
      </c>
      <c r="CG714" s="251">
        <v>37702</v>
      </c>
      <c r="CH714" s="126"/>
      <c r="CK714" s="39" t="s">
        <v>451</v>
      </c>
      <c r="CL714" s="43">
        <v>4.5999999999999996</v>
      </c>
      <c r="CM714" s="43" t="s">
        <v>1396</v>
      </c>
      <c r="CP714" s="43" t="s">
        <v>1397</v>
      </c>
      <c r="CQ714" s="43">
        <v>1094</v>
      </c>
      <c r="DR714" s="38"/>
    </row>
    <row r="715" spans="1:122" s="39" customFormat="1" hidden="1" x14ac:dyDescent="0.2">
      <c r="A715" s="44" t="str">
        <f t="shared" si="244"/>
        <v>Endicott</v>
      </c>
      <c r="B715" s="44" t="str">
        <f t="shared" si="239"/>
        <v>Tetrachloroethylene</v>
      </c>
      <c r="C715" s="38" t="s">
        <v>2587</v>
      </c>
      <c r="D715" s="38" t="str">
        <f t="shared" si="238"/>
        <v>LS</v>
      </c>
      <c r="E715" s="44" t="s">
        <v>372</v>
      </c>
      <c r="F715" s="155" t="str">
        <f t="shared" si="250"/>
        <v>Residential 079</v>
      </c>
      <c r="G715" s="44" t="str">
        <f t="shared" si="245"/>
        <v>residential</v>
      </c>
      <c r="H715" s="44" t="str">
        <f t="shared" si="246"/>
        <v>Basement - full</v>
      </c>
      <c r="I715" s="38"/>
      <c r="J715" s="38"/>
      <c r="K715" s="38"/>
      <c r="L715" s="44"/>
      <c r="M715" s="38" t="str">
        <f t="shared" si="240"/>
        <v>Y</v>
      </c>
      <c r="N715" s="38" t="str">
        <f t="shared" si="247"/>
        <v>n</v>
      </c>
      <c r="O715" s="38" t="s">
        <v>541</v>
      </c>
      <c r="P715" s="44" t="s">
        <v>310</v>
      </c>
      <c r="Q715" s="44"/>
      <c r="R715" s="44"/>
      <c r="S715" s="44"/>
      <c r="T715" s="44"/>
      <c r="U715" s="44"/>
      <c r="V715" s="44"/>
      <c r="W715" s="44"/>
      <c r="X715" s="44"/>
      <c r="Y715" s="38" t="str">
        <f t="shared" si="241"/>
        <v>Y</v>
      </c>
      <c r="Z715" s="38" t="str">
        <f t="shared" si="248"/>
        <v>n</v>
      </c>
      <c r="AA715" s="38" t="s">
        <v>541</v>
      </c>
      <c r="AC715" s="59">
        <v>0.92</v>
      </c>
      <c r="AD715" s="204">
        <v>0.80434782608695643</v>
      </c>
      <c r="AE715" s="38">
        <v>1</v>
      </c>
      <c r="AF715" s="38">
        <v>0</v>
      </c>
      <c r="AG715" s="125"/>
      <c r="AI715" s="123"/>
      <c r="AJ715" s="40">
        <f t="shared" si="242"/>
        <v>0.92</v>
      </c>
      <c r="AK715" s="40"/>
      <c r="AL715" s="40"/>
      <c r="AM715" s="40">
        <f t="shared" si="253"/>
        <v>0.74</v>
      </c>
      <c r="AN715" s="39">
        <f t="shared" si="249"/>
        <v>3.8</v>
      </c>
      <c r="AO715" s="204"/>
      <c r="AP715" s="204">
        <f t="shared" si="243"/>
        <v>0.80434782608695643</v>
      </c>
      <c r="AQ715" s="45"/>
      <c r="AR715" s="45"/>
      <c r="AS715" s="115"/>
      <c r="AT715" s="115"/>
      <c r="AU715" s="115">
        <f t="shared" si="254"/>
        <v>1</v>
      </c>
      <c r="AV715" s="115">
        <f t="shared" si="255"/>
        <v>0</v>
      </c>
      <c r="AY715" s="115"/>
      <c r="AZ715" s="115"/>
      <c r="BA715" s="43">
        <v>32</v>
      </c>
      <c r="BB715" s="43" t="s">
        <v>2013</v>
      </c>
      <c r="BC715" s="48" t="s">
        <v>1403</v>
      </c>
      <c r="BE715" s="37" t="s">
        <v>2345</v>
      </c>
      <c r="BG715" s="43">
        <v>391</v>
      </c>
      <c r="BH715" s="43" t="s">
        <v>186</v>
      </c>
      <c r="BJ715" s="43" t="s">
        <v>1388</v>
      </c>
      <c r="BK715" s="43" t="s">
        <v>1389</v>
      </c>
      <c r="BP715" s="48" t="s">
        <v>1406</v>
      </c>
      <c r="BQ715" s="43" t="s">
        <v>187</v>
      </c>
      <c r="BR715" s="43" t="s">
        <v>188</v>
      </c>
      <c r="BS715" s="43" t="s">
        <v>2057</v>
      </c>
      <c r="BT715" s="43" t="s">
        <v>1990</v>
      </c>
      <c r="BU715" s="43"/>
      <c r="BV715" s="43"/>
      <c r="BW715" s="243">
        <v>37702</v>
      </c>
      <c r="BX715" s="243"/>
      <c r="BY715" s="48" t="s">
        <v>451</v>
      </c>
      <c r="BZ715" s="43">
        <v>0.74</v>
      </c>
      <c r="CA715" s="43" t="s">
        <v>1396</v>
      </c>
      <c r="CD715" s="124" t="s">
        <v>1397</v>
      </c>
      <c r="CE715" s="43">
        <v>8840</v>
      </c>
      <c r="CF715" s="43" t="s">
        <v>1990</v>
      </c>
      <c r="CG715" s="251">
        <v>37702</v>
      </c>
      <c r="CH715" s="126"/>
      <c r="CK715" s="39" t="s">
        <v>451</v>
      </c>
      <c r="CL715" s="43">
        <v>0.92</v>
      </c>
      <c r="CM715" s="43" t="s">
        <v>1396</v>
      </c>
      <c r="CP715" s="43" t="s">
        <v>1397</v>
      </c>
      <c r="CQ715" s="43">
        <v>863</v>
      </c>
      <c r="DR715" s="38"/>
    </row>
    <row r="716" spans="1:122" s="39" customFormat="1" x14ac:dyDescent="0.2">
      <c r="A716" s="44" t="str">
        <f t="shared" si="244"/>
        <v>Endicott</v>
      </c>
      <c r="B716" s="44" t="str">
        <f t="shared" si="239"/>
        <v>Trichloroethylene</v>
      </c>
      <c r="C716" s="38" t="s">
        <v>2587</v>
      </c>
      <c r="D716" s="38" t="str">
        <f t="shared" si="238"/>
        <v>LS</v>
      </c>
      <c r="E716" s="44" t="s">
        <v>372</v>
      </c>
      <c r="F716" s="155" t="str">
        <f t="shared" si="250"/>
        <v>Residential 079</v>
      </c>
      <c r="G716" s="44" t="str">
        <f t="shared" si="245"/>
        <v>residential</v>
      </c>
      <c r="H716" s="44" t="str">
        <f t="shared" si="246"/>
        <v>Basement - full</v>
      </c>
      <c r="I716" s="38"/>
      <c r="J716" s="38"/>
      <c r="K716" s="38"/>
      <c r="L716" s="44"/>
      <c r="M716" s="38" t="str">
        <f t="shared" si="240"/>
        <v>Y</v>
      </c>
      <c r="N716" s="38" t="str">
        <f t="shared" si="247"/>
        <v>Y</v>
      </c>
      <c r="O716" s="38" t="str">
        <f>IF(AJ716="","",IF(M716="N","n","Y"))</f>
        <v>Y</v>
      </c>
      <c r="P716" s="44"/>
      <c r="Q716" s="44"/>
      <c r="R716" s="44"/>
      <c r="S716" s="44"/>
      <c r="T716" s="44"/>
      <c r="U716" s="44"/>
      <c r="V716" s="44"/>
      <c r="W716" s="44"/>
      <c r="X716" s="44"/>
      <c r="Y716" s="38" t="str">
        <f t="shared" si="241"/>
        <v>Y</v>
      </c>
      <c r="Z716" s="38" t="str">
        <f t="shared" si="248"/>
        <v>n</v>
      </c>
      <c r="AA716" s="38" t="str">
        <f>IF(AM716="","",IF(Y716="N","n","Y"))</f>
        <v>Y</v>
      </c>
      <c r="AC716" s="59">
        <v>63</v>
      </c>
      <c r="AD716" s="204">
        <v>5.7142857142857143E-3</v>
      </c>
      <c r="AE716" s="38">
        <v>1</v>
      </c>
      <c r="AF716" s="38">
        <v>0</v>
      </c>
      <c r="AG716" s="125"/>
      <c r="AI716" s="123"/>
      <c r="AJ716" s="40">
        <f t="shared" si="242"/>
        <v>63</v>
      </c>
      <c r="AK716" s="40"/>
      <c r="AL716" s="40"/>
      <c r="AM716" s="40">
        <f t="shared" si="253"/>
        <v>0.36</v>
      </c>
      <c r="AN716" s="39">
        <f t="shared" si="249"/>
        <v>0.5</v>
      </c>
      <c r="AO716" s="204"/>
      <c r="AP716" s="204">
        <f t="shared" si="243"/>
        <v>5.7142857142857143E-3</v>
      </c>
      <c r="AQ716" s="45"/>
      <c r="AR716" s="45"/>
      <c r="AS716" s="115"/>
      <c r="AT716" s="115"/>
      <c r="AU716" s="115">
        <f t="shared" si="254"/>
        <v>1</v>
      </c>
      <c r="AV716" s="115">
        <f t="shared" si="255"/>
        <v>0</v>
      </c>
      <c r="AY716" s="115"/>
      <c r="AZ716" s="115"/>
      <c r="BA716" s="43">
        <v>32</v>
      </c>
      <c r="BB716" s="43" t="s">
        <v>2013</v>
      </c>
      <c r="BC716" s="48" t="s">
        <v>1403</v>
      </c>
      <c r="BE716" s="37" t="s">
        <v>2345</v>
      </c>
      <c r="BG716" s="43">
        <v>391</v>
      </c>
      <c r="BH716" s="43" t="s">
        <v>186</v>
      </c>
      <c r="BJ716" s="43" t="s">
        <v>1388</v>
      </c>
      <c r="BK716" s="43" t="s">
        <v>1389</v>
      </c>
      <c r="BP716" s="48" t="s">
        <v>1406</v>
      </c>
      <c r="BQ716" s="43" t="s">
        <v>187</v>
      </c>
      <c r="BR716" s="43" t="s">
        <v>188</v>
      </c>
      <c r="BS716" s="43" t="s">
        <v>1393</v>
      </c>
      <c r="BT716" s="43" t="s">
        <v>1990</v>
      </c>
      <c r="BU716" s="43"/>
      <c r="BV716" s="43"/>
      <c r="BW716" s="243">
        <v>37702</v>
      </c>
      <c r="BX716" s="243"/>
      <c r="BY716" s="48" t="s">
        <v>451</v>
      </c>
      <c r="BZ716" s="43">
        <v>0.36</v>
      </c>
      <c r="CA716" s="43" t="s">
        <v>1396</v>
      </c>
      <c r="CD716" s="124" t="s">
        <v>1397</v>
      </c>
      <c r="CE716" s="43">
        <v>8842</v>
      </c>
      <c r="CF716" s="43" t="s">
        <v>1990</v>
      </c>
      <c r="CG716" s="251">
        <v>37702</v>
      </c>
      <c r="CH716" s="126"/>
      <c r="CK716" s="39" t="s">
        <v>451</v>
      </c>
      <c r="CL716" s="43">
        <v>63</v>
      </c>
      <c r="CM716" s="43" t="s">
        <v>1396</v>
      </c>
      <c r="CP716" s="43" t="s">
        <v>1397</v>
      </c>
      <c r="CQ716" s="43">
        <v>919</v>
      </c>
      <c r="DR716" s="38"/>
    </row>
    <row r="717" spans="1:122" s="39" customFormat="1" x14ac:dyDescent="0.2">
      <c r="A717" s="44" t="str">
        <f t="shared" si="244"/>
        <v>Endicott</v>
      </c>
      <c r="B717" s="44" t="str">
        <f t="shared" si="239"/>
        <v>1,1,1-Trichloroethane</v>
      </c>
      <c r="C717" s="38" t="s">
        <v>2587</v>
      </c>
      <c r="D717" s="38" t="str">
        <f t="shared" si="238"/>
        <v>LS</v>
      </c>
      <c r="E717" s="44" t="s">
        <v>372</v>
      </c>
      <c r="F717" s="155" t="str">
        <f t="shared" si="250"/>
        <v>Residential 080</v>
      </c>
      <c r="G717" s="44" t="str">
        <f t="shared" si="245"/>
        <v>residential</v>
      </c>
      <c r="H717" s="44" t="str">
        <f t="shared" si="246"/>
        <v>Basement</v>
      </c>
      <c r="I717" s="38"/>
      <c r="J717" s="38"/>
      <c r="K717" s="38"/>
      <c r="L717" s="44"/>
      <c r="M717" s="38" t="str">
        <f t="shared" si="240"/>
        <v>Y</v>
      </c>
      <c r="N717" s="38" t="str">
        <f t="shared" si="247"/>
        <v>Y</v>
      </c>
      <c r="O717" s="38" t="str">
        <f>IF(AJ717="","",IF(M717="N","n","Y"))</f>
        <v>Y</v>
      </c>
      <c r="P717" s="44"/>
      <c r="Q717" s="44"/>
      <c r="R717" s="44"/>
      <c r="S717" s="44"/>
      <c r="T717" s="44"/>
      <c r="U717" s="44"/>
      <c r="V717" s="44"/>
      <c r="W717" s="44"/>
      <c r="X717" s="44"/>
      <c r="Y717" s="38" t="str">
        <f t="shared" si="241"/>
        <v>Y</v>
      </c>
      <c r="Z717" s="38" t="str">
        <f t="shared" si="248"/>
        <v>n</v>
      </c>
      <c r="AA717" s="38" t="str">
        <f>IF(AM717="","",IF(Y717="N","n","Y"))</f>
        <v>Y</v>
      </c>
      <c r="AC717" s="59">
        <v>280</v>
      </c>
      <c r="AD717" s="204">
        <v>4.642857142857143E-3</v>
      </c>
      <c r="AE717" s="38">
        <v>1</v>
      </c>
      <c r="AF717" s="38">
        <v>0</v>
      </c>
      <c r="AG717" s="125"/>
      <c r="AI717" s="123"/>
      <c r="AJ717" s="40">
        <f t="shared" si="242"/>
        <v>280</v>
      </c>
      <c r="AK717" s="40"/>
      <c r="AL717" s="40"/>
      <c r="AM717" s="40">
        <f t="shared" si="253"/>
        <v>1.3</v>
      </c>
      <c r="AN717" s="39">
        <f t="shared" si="249"/>
        <v>3.1</v>
      </c>
      <c r="AO717" s="204"/>
      <c r="AP717" s="204">
        <f t="shared" si="243"/>
        <v>4.642857142857143E-3</v>
      </c>
      <c r="AQ717" s="45"/>
      <c r="AR717" s="45"/>
      <c r="AS717" s="115"/>
      <c r="AT717" s="115"/>
      <c r="AU717" s="115">
        <f t="shared" si="254"/>
        <v>1</v>
      </c>
      <c r="AV717" s="115">
        <f t="shared" si="255"/>
        <v>0</v>
      </c>
      <c r="AY717" s="115"/>
      <c r="AZ717" s="115"/>
      <c r="BA717" s="43">
        <v>32</v>
      </c>
      <c r="BB717" s="43" t="s">
        <v>2013</v>
      </c>
      <c r="BC717" s="48" t="s">
        <v>1403</v>
      </c>
      <c r="BE717" s="37" t="s">
        <v>2345</v>
      </c>
      <c r="BG717" s="43">
        <v>392</v>
      </c>
      <c r="BH717" s="43" t="s">
        <v>189</v>
      </c>
      <c r="BJ717" s="43" t="s">
        <v>1388</v>
      </c>
      <c r="BK717" s="43" t="s">
        <v>573</v>
      </c>
      <c r="BP717" s="48" t="s">
        <v>1406</v>
      </c>
      <c r="BQ717" s="43" t="s">
        <v>1918</v>
      </c>
      <c r="BR717" s="43" t="s">
        <v>830</v>
      </c>
      <c r="BS717" s="43" t="s">
        <v>558</v>
      </c>
      <c r="BT717" s="43" t="s">
        <v>1990</v>
      </c>
      <c r="BU717" s="43"/>
      <c r="BV717" s="43"/>
      <c r="BW717" s="243">
        <v>37698</v>
      </c>
      <c r="BX717" s="243"/>
      <c r="BY717" s="48" t="s">
        <v>451</v>
      </c>
      <c r="BZ717" s="43">
        <v>1.3</v>
      </c>
      <c r="CA717" s="43" t="s">
        <v>1396</v>
      </c>
      <c r="CD717" s="124" t="s">
        <v>1397</v>
      </c>
      <c r="CE717" s="43">
        <v>8866</v>
      </c>
      <c r="CF717" s="43" t="s">
        <v>1990</v>
      </c>
      <c r="CG717" s="251">
        <v>37698</v>
      </c>
      <c r="CH717" s="126"/>
      <c r="CK717" s="39" t="s">
        <v>451</v>
      </c>
      <c r="CL717" s="43">
        <v>280</v>
      </c>
      <c r="CM717" s="43" t="s">
        <v>1396</v>
      </c>
      <c r="CP717" s="43" t="s">
        <v>1397</v>
      </c>
      <c r="CQ717" s="43">
        <v>1012</v>
      </c>
      <c r="DR717" s="38"/>
    </row>
    <row r="718" spans="1:122" s="372" customFormat="1" x14ac:dyDescent="0.2">
      <c r="A718" s="384" t="str">
        <f t="shared" si="244"/>
        <v>Endicott</v>
      </c>
      <c r="B718" s="384" t="str">
        <f t="shared" si="239"/>
        <v>Trichloroethylene</v>
      </c>
      <c r="C718" s="385" t="s">
        <v>2587</v>
      </c>
      <c r="D718" s="385" t="str">
        <f t="shared" si="238"/>
        <v>LS</v>
      </c>
      <c r="E718" s="384" t="s">
        <v>372</v>
      </c>
      <c r="F718" s="386" t="str">
        <f t="shared" si="250"/>
        <v>Residential 080</v>
      </c>
      <c r="G718" s="384" t="str">
        <f t="shared" si="245"/>
        <v>residential</v>
      </c>
      <c r="H718" s="384" t="str">
        <f t="shared" si="246"/>
        <v>Basement</v>
      </c>
      <c r="I718" s="385"/>
      <c r="J718" s="385"/>
      <c r="K718" s="385"/>
      <c r="L718" s="384"/>
      <c r="M718" s="385" t="str">
        <f t="shared" si="240"/>
        <v>Y</v>
      </c>
      <c r="N718" s="385" t="str">
        <f t="shared" si="247"/>
        <v>Y</v>
      </c>
      <c r="O718" s="385" t="str">
        <f>IF(AJ718="","",IF(M718="N","n","Y"))</f>
        <v>Y</v>
      </c>
      <c r="P718" s="384"/>
      <c r="Q718" s="384"/>
      <c r="R718" s="384"/>
      <c r="S718" s="384"/>
      <c r="T718" s="384"/>
      <c r="U718" s="384"/>
      <c r="V718" s="384"/>
      <c r="W718" s="384"/>
      <c r="X718" s="384"/>
      <c r="Y718" s="385" t="str">
        <f t="shared" si="241"/>
        <v>Y</v>
      </c>
      <c r="Z718" s="385" t="str">
        <f t="shared" si="248"/>
        <v>Y</v>
      </c>
      <c r="AA718" s="385" t="str">
        <f>IF(AM718="","",IF(Y718="N","n","Y"))</f>
        <v>Y</v>
      </c>
      <c r="AC718" s="389">
        <v>2500</v>
      </c>
      <c r="AD718" s="390">
        <v>2E-3</v>
      </c>
      <c r="AE718" s="385">
        <v>1</v>
      </c>
      <c r="AF718" s="385">
        <v>0</v>
      </c>
      <c r="AG718" s="391"/>
      <c r="AI718" s="392"/>
      <c r="AJ718" s="394">
        <f t="shared" si="242"/>
        <v>2500</v>
      </c>
      <c r="AK718" s="394"/>
      <c r="AL718" s="394"/>
      <c r="AM718" s="394">
        <f t="shared" si="253"/>
        <v>5</v>
      </c>
      <c r="AN718" s="372">
        <f t="shared" si="249"/>
        <v>0.5</v>
      </c>
      <c r="AO718" s="390"/>
      <c r="AP718" s="390">
        <f t="shared" si="243"/>
        <v>2E-3</v>
      </c>
      <c r="AQ718" s="439"/>
      <c r="AR718" s="439"/>
      <c r="AS718" s="396"/>
      <c r="AT718" s="396"/>
      <c r="AU718" s="396">
        <f t="shared" si="254"/>
        <v>1</v>
      </c>
      <c r="AV718" s="396">
        <f t="shared" si="255"/>
        <v>0</v>
      </c>
      <c r="AY718" s="396"/>
      <c r="AZ718" s="396"/>
      <c r="BA718" s="397">
        <v>32</v>
      </c>
      <c r="BB718" s="397" t="s">
        <v>2013</v>
      </c>
      <c r="BC718" s="398" t="s">
        <v>1403</v>
      </c>
      <c r="BE718" s="303" t="s">
        <v>2345</v>
      </c>
      <c r="BG718" s="397">
        <v>392</v>
      </c>
      <c r="BH718" s="397" t="s">
        <v>189</v>
      </c>
      <c r="BJ718" s="397" t="s">
        <v>1388</v>
      </c>
      <c r="BK718" s="397" t="s">
        <v>573</v>
      </c>
      <c r="BP718" s="398" t="s">
        <v>1406</v>
      </c>
      <c r="BQ718" s="397" t="s">
        <v>1918</v>
      </c>
      <c r="BR718" s="397" t="s">
        <v>830</v>
      </c>
      <c r="BS718" s="397" t="s">
        <v>1393</v>
      </c>
      <c r="BT718" s="397" t="s">
        <v>1990</v>
      </c>
      <c r="BU718" s="397"/>
      <c r="BV718" s="397"/>
      <c r="BW718" s="399">
        <v>37698</v>
      </c>
      <c r="BX718" s="399"/>
      <c r="BY718" s="398" t="s">
        <v>451</v>
      </c>
      <c r="BZ718" s="397">
        <v>5</v>
      </c>
      <c r="CA718" s="397" t="s">
        <v>1396</v>
      </c>
      <c r="CD718" s="400" t="s">
        <v>1397</v>
      </c>
      <c r="CE718" s="397">
        <v>8875</v>
      </c>
      <c r="CF718" s="397" t="s">
        <v>1990</v>
      </c>
      <c r="CG718" s="401">
        <v>37698</v>
      </c>
      <c r="CH718" s="402"/>
      <c r="CK718" s="372" t="s">
        <v>451</v>
      </c>
      <c r="CL718" s="397">
        <v>2500</v>
      </c>
      <c r="CM718" s="397" t="s">
        <v>1396</v>
      </c>
      <c r="CP718" s="397" t="s">
        <v>1397</v>
      </c>
      <c r="CQ718" s="397">
        <v>920</v>
      </c>
      <c r="DR718" s="385"/>
    </row>
    <row r="719" spans="1:122" s="39" customFormat="1" hidden="1" x14ac:dyDescent="0.2">
      <c r="A719" s="44" t="str">
        <f t="shared" si="244"/>
        <v>Endicott</v>
      </c>
      <c r="B719" s="44" t="str">
        <f t="shared" si="239"/>
        <v>1,1,1-Trichloroethane</v>
      </c>
      <c r="C719" s="38" t="s">
        <v>2587</v>
      </c>
      <c r="D719" s="38" t="str">
        <f t="shared" si="238"/>
        <v>LS</v>
      </c>
      <c r="E719" s="44" t="s">
        <v>372</v>
      </c>
      <c r="F719" s="155" t="str">
        <f t="shared" si="250"/>
        <v>Residential 081</v>
      </c>
      <c r="G719" s="44" t="str">
        <f t="shared" si="245"/>
        <v>residential</v>
      </c>
      <c r="H719" s="44" t="str">
        <f t="shared" si="246"/>
        <v>Basement</v>
      </c>
      <c r="I719" s="38"/>
      <c r="J719" s="38"/>
      <c r="K719" s="38"/>
      <c r="L719" s="44"/>
      <c r="M719" s="38" t="str">
        <f t="shared" si="240"/>
        <v>Y</v>
      </c>
      <c r="N719" s="38" t="str">
        <f t="shared" si="247"/>
        <v>n</v>
      </c>
      <c r="O719" s="38" t="str">
        <f>IF(AJ719="","",IF(M719="N","n","Y"))</f>
        <v>Y</v>
      </c>
      <c r="P719" s="44"/>
      <c r="Q719" s="44"/>
      <c r="R719" s="44"/>
      <c r="S719" s="44"/>
      <c r="T719" s="44"/>
      <c r="U719" s="44"/>
      <c r="V719" s="44"/>
      <c r="W719" s="44"/>
      <c r="X719" s="44"/>
      <c r="Y719" s="38" t="str">
        <f t="shared" si="241"/>
        <v>Y</v>
      </c>
      <c r="Z719" s="38" t="str">
        <f t="shared" si="248"/>
        <v>n</v>
      </c>
      <c r="AA719" s="38" t="str">
        <f>IF(AM719="","",IF(Y719="N","n","Y"))</f>
        <v>Y</v>
      </c>
      <c r="AC719" s="59">
        <v>11</v>
      </c>
      <c r="AD719" s="204">
        <v>4.7272727272727272E-2</v>
      </c>
      <c r="AE719" s="38">
        <v>1</v>
      </c>
      <c r="AF719" s="38">
        <v>0</v>
      </c>
      <c r="AG719" s="125"/>
      <c r="AI719" s="123"/>
      <c r="AJ719" s="40">
        <f t="shared" si="242"/>
        <v>11</v>
      </c>
      <c r="AK719" s="40"/>
      <c r="AL719" s="40"/>
      <c r="AM719" s="40">
        <f t="shared" si="253"/>
        <v>0.52</v>
      </c>
      <c r="AN719" s="39">
        <f t="shared" si="249"/>
        <v>3.1</v>
      </c>
      <c r="AO719" s="204"/>
      <c r="AP719" s="204">
        <f t="shared" si="243"/>
        <v>4.7272727272727272E-2</v>
      </c>
      <c r="AQ719" s="45"/>
      <c r="AR719" s="45"/>
      <c r="AS719" s="115"/>
      <c r="AT719" s="115"/>
      <c r="AU719" s="115">
        <f t="shared" si="254"/>
        <v>1</v>
      </c>
      <c r="AV719" s="115">
        <f t="shared" si="255"/>
        <v>0</v>
      </c>
      <c r="AY719" s="115"/>
      <c r="AZ719" s="115"/>
      <c r="BA719" s="43">
        <v>32</v>
      </c>
      <c r="BB719" s="43" t="s">
        <v>2013</v>
      </c>
      <c r="BC719" s="48" t="s">
        <v>1403</v>
      </c>
      <c r="BE719" s="37" t="s">
        <v>2345</v>
      </c>
      <c r="BG719" s="43">
        <v>393</v>
      </c>
      <c r="BH719" s="43" t="s">
        <v>1768</v>
      </c>
      <c r="BJ719" s="43" t="s">
        <v>1388</v>
      </c>
      <c r="BK719" s="43" t="s">
        <v>573</v>
      </c>
      <c r="BP719" s="48" t="s">
        <v>1406</v>
      </c>
      <c r="BQ719" s="43" t="s">
        <v>1769</v>
      </c>
      <c r="BR719" s="43" t="s">
        <v>830</v>
      </c>
      <c r="BS719" s="43" t="s">
        <v>558</v>
      </c>
      <c r="BT719" s="43" t="s">
        <v>1990</v>
      </c>
      <c r="BU719" s="43"/>
      <c r="BV719" s="43"/>
      <c r="BW719" s="243">
        <v>37707</v>
      </c>
      <c r="BX719" s="243"/>
      <c r="BY719" s="48" t="s">
        <v>451</v>
      </c>
      <c r="BZ719" s="43">
        <v>0.52</v>
      </c>
      <c r="CA719" s="43" t="s">
        <v>1396</v>
      </c>
      <c r="CD719" s="124" t="s">
        <v>1397</v>
      </c>
      <c r="CE719" s="43">
        <v>8899</v>
      </c>
      <c r="CF719" s="43" t="s">
        <v>1990</v>
      </c>
      <c r="CG719" s="251">
        <v>37707</v>
      </c>
      <c r="CH719" s="126"/>
      <c r="CK719" s="39" t="s">
        <v>451</v>
      </c>
      <c r="CL719" s="43">
        <v>11</v>
      </c>
      <c r="CM719" s="43" t="s">
        <v>1396</v>
      </c>
      <c r="CP719" s="43" t="s">
        <v>1397</v>
      </c>
      <c r="CQ719" s="43">
        <v>1013</v>
      </c>
      <c r="DR719" s="38"/>
    </row>
    <row r="720" spans="1:122" s="39" customFormat="1" hidden="1" x14ac:dyDescent="0.2">
      <c r="A720" s="44" t="str">
        <f t="shared" si="244"/>
        <v>Endicott</v>
      </c>
      <c r="B720" s="44" t="str">
        <f t="shared" si="239"/>
        <v>1,1,2-Trichloro-1,2,2-trifluoroethane</v>
      </c>
      <c r="C720" s="38" t="s">
        <v>2587</v>
      </c>
      <c r="D720" s="38" t="str">
        <f t="shared" si="238"/>
        <v>LS</v>
      </c>
      <c r="E720" s="44" t="s">
        <v>372</v>
      </c>
      <c r="F720" s="155" t="str">
        <f t="shared" si="250"/>
        <v>Residential 081</v>
      </c>
      <c r="G720" s="44" t="str">
        <f t="shared" si="245"/>
        <v>residential</v>
      </c>
      <c r="H720" s="44" t="str">
        <f t="shared" si="246"/>
        <v>Basement</v>
      </c>
      <c r="I720" s="38"/>
      <c r="J720" s="38"/>
      <c r="K720" s="38"/>
      <c r="L720" s="44"/>
      <c r="M720" s="38" t="str">
        <f t="shared" si="240"/>
        <v>Y</v>
      </c>
      <c r="N720" s="38" t="str">
        <f t="shared" si="247"/>
        <v>n</v>
      </c>
      <c r="O720" s="38" t="s">
        <v>541</v>
      </c>
      <c r="P720" s="44" t="s">
        <v>310</v>
      </c>
      <c r="Q720" s="44"/>
      <c r="R720" s="44"/>
      <c r="S720" s="44"/>
      <c r="T720" s="44"/>
      <c r="U720" s="44"/>
      <c r="V720" s="44"/>
      <c r="W720" s="44"/>
      <c r="X720" s="44"/>
      <c r="Y720" s="38" t="str">
        <f t="shared" si="241"/>
        <v>Y</v>
      </c>
      <c r="Z720" s="38" t="str">
        <f t="shared" si="248"/>
        <v>n</v>
      </c>
      <c r="AA720" s="38" t="s">
        <v>541</v>
      </c>
      <c r="AC720" s="59">
        <v>0.53</v>
      </c>
      <c r="AD720" s="204">
        <v>0.92452830188679236</v>
      </c>
      <c r="AE720" s="38">
        <v>1</v>
      </c>
      <c r="AF720" s="38">
        <v>0</v>
      </c>
      <c r="AG720" s="125"/>
      <c r="AI720" s="123"/>
      <c r="AJ720" s="40">
        <f t="shared" si="242"/>
        <v>0.53</v>
      </c>
      <c r="AK720" s="40"/>
      <c r="AL720" s="40"/>
      <c r="AM720" s="40">
        <f t="shared" si="253"/>
        <v>0.49</v>
      </c>
      <c r="AN720" s="39">
        <f t="shared" si="249"/>
        <v>1.8</v>
      </c>
      <c r="AO720" s="204"/>
      <c r="AP720" s="204">
        <f t="shared" si="243"/>
        <v>0.92452830188679236</v>
      </c>
      <c r="AQ720" s="45"/>
      <c r="AR720" s="45"/>
      <c r="AS720" s="115"/>
      <c r="AT720" s="115"/>
      <c r="AU720" s="115">
        <f t="shared" si="254"/>
        <v>1</v>
      </c>
      <c r="AV720" s="115">
        <f t="shared" si="255"/>
        <v>0</v>
      </c>
      <c r="AY720" s="115"/>
      <c r="AZ720" s="115"/>
      <c r="BA720" s="43">
        <v>32</v>
      </c>
      <c r="BB720" s="43" t="s">
        <v>2013</v>
      </c>
      <c r="BC720" s="48" t="s">
        <v>1403</v>
      </c>
      <c r="BE720" s="37" t="s">
        <v>2345</v>
      </c>
      <c r="BG720" s="43">
        <v>393</v>
      </c>
      <c r="BH720" s="43" t="s">
        <v>1768</v>
      </c>
      <c r="BJ720" s="43" t="s">
        <v>1388</v>
      </c>
      <c r="BK720" s="43" t="s">
        <v>573</v>
      </c>
      <c r="BP720" s="48" t="s">
        <v>1406</v>
      </c>
      <c r="BQ720" s="43" t="s">
        <v>1769</v>
      </c>
      <c r="BR720" s="43" t="s">
        <v>830</v>
      </c>
      <c r="BS720" s="43" t="s">
        <v>1132</v>
      </c>
      <c r="BT720" s="43" t="s">
        <v>1990</v>
      </c>
      <c r="BU720" s="43"/>
      <c r="BV720" s="43"/>
      <c r="BW720" s="243">
        <v>37707</v>
      </c>
      <c r="BX720" s="243"/>
      <c r="BY720" s="48" t="s">
        <v>451</v>
      </c>
      <c r="BZ720" s="43">
        <v>0.49</v>
      </c>
      <c r="CA720" s="43" t="s">
        <v>1396</v>
      </c>
      <c r="CD720" s="124" t="s">
        <v>1397</v>
      </c>
      <c r="CE720" s="43">
        <v>8904</v>
      </c>
      <c r="CF720" s="43" t="s">
        <v>1990</v>
      </c>
      <c r="CG720" s="251">
        <v>37707</v>
      </c>
      <c r="CH720" s="126"/>
      <c r="CK720" s="39" t="s">
        <v>451</v>
      </c>
      <c r="CL720" s="43">
        <v>0.53</v>
      </c>
      <c r="CM720" s="43" t="s">
        <v>1396</v>
      </c>
      <c r="CP720" s="43" t="s">
        <v>1397</v>
      </c>
      <c r="CQ720" s="43">
        <v>1095</v>
      </c>
      <c r="DR720" s="38"/>
    </row>
    <row r="721" spans="1:122" s="39" customFormat="1" hidden="1" x14ac:dyDescent="0.2">
      <c r="A721" s="44" t="str">
        <f t="shared" si="244"/>
        <v>Endicott</v>
      </c>
      <c r="B721" s="44" t="str">
        <f t="shared" si="239"/>
        <v>Tetrachloroethylene</v>
      </c>
      <c r="C721" s="38" t="s">
        <v>2587</v>
      </c>
      <c r="D721" s="38" t="str">
        <f t="shared" si="238"/>
        <v>LS</v>
      </c>
      <c r="E721" s="44" t="s">
        <v>372</v>
      </c>
      <c r="F721" s="155" t="str">
        <f t="shared" si="250"/>
        <v>Residential 081</v>
      </c>
      <c r="G721" s="44" t="str">
        <f t="shared" si="245"/>
        <v>residential</v>
      </c>
      <c r="H721" s="44" t="str">
        <f t="shared" si="246"/>
        <v>Basement</v>
      </c>
      <c r="I721" s="38"/>
      <c r="J721" s="38"/>
      <c r="K721" s="38"/>
      <c r="L721" s="44"/>
      <c r="M721" s="38" t="str">
        <f t="shared" si="240"/>
        <v>Y</v>
      </c>
      <c r="N721" s="38" t="str">
        <f t="shared" si="247"/>
        <v>n</v>
      </c>
      <c r="O721" s="38" t="s">
        <v>541</v>
      </c>
      <c r="P721" s="44" t="s">
        <v>310</v>
      </c>
      <c r="Q721" s="44"/>
      <c r="R721" s="44"/>
      <c r="S721" s="44"/>
      <c r="T721" s="44"/>
      <c r="U721" s="44"/>
      <c r="V721" s="44"/>
      <c r="W721" s="44"/>
      <c r="X721" s="44"/>
      <c r="Y721" s="38" t="str">
        <f t="shared" si="241"/>
        <v>Y</v>
      </c>
      <c r="Z721" s="38" t="str">
        <f t="shared" si="248"/>
        <v>n</v>
      </c>
      <c r="AA721" s="38" t="s">
        <v>541</v>
      </c>
      <c r="AC721" s="59">
        <v>0.62</v>
      </c>
      <c r="AD721" s="204">
        <v>0.64516129032258074</v>
      </c>
      <c r="AE721" s="38">
        <v>1</v>
      </c>
      <c r="AF721" s="38">
        <v>0</v>
      </c>
      <c r="AG721" s="125"/>
      <c r="AI721" s="123"/>
      <c r="AJ721" s="40">
        <f t="shared" si="242"/>
        <v>0.62</v>
      </c>
      <c r="AK721" s="40"/>
      <c r="AL721" s="40"/>
      <c r="AM721" s="40">
        <f t="shared" si="253"/>
        <v>0.4</v>
      </c>
      <c r="AN721" s="39">
        <f t="shared" si="249"/>
        <v>3.8</v>
      </c>
      <c r="AO721" s="204"/>
      <c r="AP721" s="204">
        <f t="shared" si="243"/>
        <v>0.64516129032258074</v>
      </c>
      <c r="AQ721" s="45"/>
      <c r="AR721" s="45"/>
      <c r="AS721" s="115"/>
      <c r="AT721" s="115"/>
      <c r="AU721" s="115">
        <f t="shared" si="254"/>
        <v>1</v>
      </c>
      <c r="AV721" s="115">
        <f t="shared" si="255"/>
        <v>0</v>
      </c>
      <c r="AY721" s="115"/>
      <c r="AZ721" s="115"/>
      <c r="BA721" s="43">
        <v>32</v>
      </c>
      <c r="BB721" s="43" t="s">
        <v>2013</v>
      </c>
      <c r="BC721" s="48" t="s">
        <v>1403</v>
      </c>
      <c r="BE721" s="37" t="s">
        <v>2345</v>
      </c>
      <c r="BG721" s="43">
        <v>393</v>
      </c>
      <c r="BH721" s="43" t="s">
        <v>1768</v>
      </c>
      <c r="BJ721" s="43" t="s">
        <v>1388</v>
      </c>
      <c r="BK721" s="43" t="s">
        <v>573</v>
      </c>
      <c r="BP721" s="48" t="s">
        <v>1406</v>
      </c>
      <c r="BQ721" s="43" t="s">
        <v>1769</v>
      </c>
      <c r="BR721" s="43" t="s">
        <v>830</v>
      </c>
      <c r="BS721" s="43" t="s">
        <v>2057</v>
      </c>
      <c r="BT721" s="43" t="s">
        <v>1990</v>
      </c>
      <c r="BU721" s="43"/>
      <c r="BV721" s="43"/>
      <c r="BW721" s="243">
        <v>37707</v>
      </c>
      <c r="BX721" s="243"/>
      <c r="BY721" s="48" t="s">
        <v>451</v>
      </c>
      <c r="BZ721" s="43">
        <v>0.4</v>
      </c>
      <c r="CA721" s="43" t="s">
        <v>1396</v>
      </c>
      <c r="CD721" s="124" t="s">
        <v>1397</v>
      </c>
      <c r="CE721" s="43">
        <v>8906</v>
      </c>
      <c r="CF721" s="43" t="s">
        <v>1990</v>
      </c>
      <c r="CG721" s="251">
        <v>37707</v>
      </c>
      <c r="CH721" s="126"/>
      <c r="CK721" s="39" t="s">
        <v>451</v>
      </c>
      <c r="CL721" s="43">
        <v>0.62</v>
      </c>
      <c r="CM721" s="43" t="s">
        <v>1396</v>
      </c>
      <c r="CP721" s="43" t="s">
        <v>1397</v>
      </c>
      <c r="CQ721" s="43">
        <v>864</v>
      </c>
      <c r="DR721" s="38"/>
    </row>
    <row r="722" spans="1:122" s="39" customFormat="1" hidden="1" x14ac:dyDescent="0.2">
      <c r="A722" s="44" t="str">
        <f t="shared" si="244"/>
        <v>Endicott</v>
      </c>
      <c r="B722" s="44" t="str">
        <f t="shared" si="239"/>
        <v>Trichloroethylene</v>
      </c>
      <c r="C722" s="38" t="s">
        <v>2587</v>
      </c>
      <c r="D722" s="38" t="str">
        <f t="shared" si="238"/>
        <v>LS</v>
      </c>
      <c r="E722" s="44" t="s">
        <v>372</v>
      </c>
      <c r="F722" s="155" t="str">
        <f t="shared" si="250"/>
        <v>Residential 081</v>
      </c>
      <c r="G722" s="44" t="str">
        <f t="shared" si="245"/>
        <v>residential</v>
      </c>
      <c r="H722" s="44" t="str">
        <f t="shared" si="246"/>
        <v>Basement</v>
      </c>
      <c r="I722" s="38"/>
      <c r="J722" s="38"/>
      <c r="K722" s="38"/>
      <c r="L722" s="44"/>
      <c r="M722" s="38" t="str">
        <f t="shared" si="240"/>
        <v>Y</v>
      </c>
      <c r="N722" s="38" t="str">
        <f t="shared" si="247"/>
        <v>n</v>
      </c>
      <c r="O722" s="38" t="str">
        <f>IF(AJ722="","",IF(M722="N","n","Y"))</f>
        <v>Y</v>
      </c>
      <c r="P722" s="44"/>
      <c r="Q722" s="44"/>
      <c r="R722" s="44"/>
      <c r="S722" s="44"/>
      <c r="T722" s="44"/>
      <c r="U722" s="44"/>
      <c r="V722" s="44"/>
      <c r="W722" s="44"/>
      <c r="X722" s="44"/>
      <c r="Y722" s="38" t="str">
        <f t="shared" si="241"/>
        <v>Y</v>
      </c>
      <c r="Z722" s="38" t="str">
        <f t="shared" si="248"/>
        <v>Y</v>
      </c>
      <c r="AA722" s="38" t="str">
        <f>IF(AM722="","",IF(Y722="N","n","Y"))</f>
        <v>Y</v>
      </c>
      <c r="AC722" s="59">
        <v>24</v>
      </c>
      <c r="AD722" s="204">
        <v>4.5833333333333337E-2</v>
      </c>
      <c r="AE722" s="38">
        <v>1</v>
      </c>
      <c r="AF722" s="38">
        <v>0</v>
      </c>
      <c r="AG722" s="125"/>
      <c r="AI722" s="123"/>
      <c r="AJ722" s="40">
        <f t="shared" si="242"/>
        <v>24</v>
      </c>
      <c r="AK722" s="40"/>
      <c r="AL722" s="40"/>
      <c r="AM722" s="40">
        <f t="shared" si="253"/>
        <v>1.1000000000000001</v>
      </c>
      <c r="AN722" s="39">
        <f t="shared" si="249"/>
        <v>0.5</v>
      </c>
      <c r="AO722" s="204"/>
      <c r="AP722" s="204">
        <f t="shared" si="243"/>
        <v>4.5833333333333337E-2</v>
      </c>
      <c r="AQ722" s="45"/>
      <c r="AR722" s="45"/>
      <c r="AS722" s="115"/>
      <c r="AT722" s="115"/>
      <c r="AU722" s="115">
        <f t="shared" si="254"/>
        <v>1</v>
      </c>
      <c r="AV722" s="115">
        <f t="shared" si="255"/>
        <v>0</v>
      </c>
      <c r="AY722" s="115"/>
      <c r="AZ722" s="115"/>
      <c r="BA722" s="43">
        <v>32</v>
      </c>
      <c r="BB722" s="43" t="s">
        <v>2013</v>
      </c>
      <c r="BC722" s="48" t="s">
        <v>1403</v>
      </c>
      <c r="BE722" s="37" t="s">
        <v>2345</v>
      </c>
      <c r="BG722" s="43">
        <v>393</v>
      </c>
      <c r="BH722" s="43" t="s">
        <v>1768</v>
      </c>
      <c r="BJ722" s="43" t="s">
        <v>1388</v>
      </c>
      <c r="BK722" s="43" t="s">
        <v>573</v>
      </c>
      <c r="BP722" s="48" t="s">
        <v>1406</v>
      </c>
      <c r="BQ722" s="43" t="s">
        <v>1769</v>
      </c>
      <c r="BR722" s="43" t="s">
        <v>830</v>
      </c>
      <c r="BS722" s="43" t="s">
        <v>1393</v>
      </c>
      <c r="BT722" s="43" t="s">
        <v>1990</v>
      </c>
      <c r="BU722" s="43"/>
      <c r="BV722" s="43"/>
      <c r="BW722" s="243">
        <v>37707</v>
      </c>
      <c r="BX722" s="243"/>
      <c r="BY722" s="48" t="s">
        <v>451</v>
      </c>
      <c r="BZ722" s="43">
        <v>1.1000000000000001</v>
      </c>
      <c r="CA722" s="43" t="s">
        <v>1396</v>
      </c>
      <c r="CD722" s="124" t="s">
        <v>1397</v>
      </c>
      <c r="CE722" s="43">
        <v>8908</v>
      </c>
      <c r="CF722" s="43" t="s">
        <v>1990</v>
      </c>
      <c r="CG722" s="251">
        <v>37707</v>
      </c>
      <c r="CH722" s="126"/>
      <c r="CK722" s="39" t="s">
        <v>451</v>
      </c>
      <c r="CL722" s="43">
        <v>24</v>
      </c>
      <c r="CM722" s="43" t="s">
        <v>1396</v>
      </c>
      <c r="CP722" s="43" t="s">
        <v>1397</v>
      </c>
      <c r="CQ722" s="43">
        <v>921</v>
      </c>
      <c r="DR722" s="38"/>
    </row>
    <row r="723" spans="1:122" s="39" customFormat="1" hidden="1" x14ac:dyDescent="0.2">
      <c r="A723" s="44" t="str">
        <f t="shared" si="244"/>
        <v>Endicott</v>
      </c>
      <c r="B723" s="44" t="str">
        <f t="shared" si="239"/>
        <v>1,1,1-Trichloroethane</v>
      </c>
      <c r="C723" s="38" t="s">
        <v>2587</v>
      </c>
      <c r="D723" s="38" t="str">
        <f t="shared" si="238"/>
        <v>LS</v>
      </c>
      <c r="E723" s="44" t="s">
        <v>372</v>
      </c>
      <c r="F723" s="155" t="str">
        <f t="shared" si="250"/>
        <v>Residential 082</v>
      </c>
      <c r="G723" s="44" t="str">
        <f t="shared" si="245"/>
        <v>residential</v>
      </c>
      <c r="H723" s="44" t="str">
        <f t="shared" si="246"/>
        <v>Basement</v>
      </c>
      <c r="I723" s="38"/>
      <c r="J723" s="38"/>
      <c r="K723" s="38"/>
      <c r="L723" s="44"/>
      <c r="M723" s="38" t="str">
        <f t="shared" si="240"/>
        <v>Y</v>
      </c>
      <c r="N723" s="38" t="str">
        <f t="shared" si="247"/>
        <v>n</v>
      </c>
      <c r="O723" s="38" t="s">
        <v>541</v>
      </c>
      <c r="P723" s="44" t="s">
        <v>310</v>
      </c>
      <c r="Q723" s="44"/>
      <c r="R723" s="44"/>
      <c r="S723" s="44"/>
      <c r="T723" s="44"/>
      <c r="U723" s="44"/>
      <c r="V723" s="44"/>
      <c r="W723" s="44"/>
      <c r="X723" s="44"/>
      <c r="Y723" s="38" t="str">
        <f t="shared" si="241"/>
        <v>Y</v>
      </c>
      <c r="Z723" s="38" t="str">
        <f t="shared" si="248"/>
        <v>n</v>
      </c>
      <c r="AA723" s="38" t="s">
        <v>541</v>
      </c>
      <c r="AC723" s="59">
        <v>24</v>
      </c>
      <c r="AD723" s="204">
        <v>4.9999999999999996E-2</v>
      </c>
      <c r="AE723" s="38">
        <v>1</v>
      </c>
      <c r="AF723" s="38">
        <v>0</v>
      </c>
      <c r="AG723" s="125"/>
      <c r="AI723" s="123"/>
      <c r="AJ723" s="40">
        <f t="shared" si="242"/>
        <v>24</v>
      </c>
      <c r="AK723" s="40"/>
      <c r="AL723" s="40"/>
      <c r="AM723" s="40">
        <f t="shared" si="253"/>
        <v>1.2</v>
      </c>
      <c r="AN723" s="39">
        <f t="shared" si="249"/>
        <v>3.1</v>
      </c>
      <c r="AO723" s="204"/>
      <c r="AP723" s="204">
        <f t="shared" si="243"/>
        <v>4.9999999999999996E-2</v>
      </c>
      <c r="AQ723" s="45"/>
      <c r="AR723" s="45"/>
      <c r="AS723" s="115"/>
      <c r="AT723" s="115"/>
      <c r="AU723" s="115">
        <f t="shared" si="254"/>
        <v>1</v>
      </c>
      <c r="AV723" s="115">
        <f t="shared" si="255"/>
        <v>0</v>
      </c>
      <c r="AY723" s="115"/>
      <c r="AZ723" s="115"/>
      <c r="BA723" s="43">
        <v>32</v>
      </c>
      <c r="BB723" s="43" t="s">
        <v>2013</v>
      </c>
      <c r="BC723" s="48" t="s">
        <v>1403</v>
      </c>
      <c r="BE723" s="37" t="s">
        <v>2345</v>
      </c>
      <c r="BG723" s="43">
        <v>394</v>
      </c>
      <c r="BH723" s="43" t="s">
        <v>1919</v>
      </c>
      <c r="BJ723" s="43" t="s">
        <v>1388</v>
      </c>
      <c r="BK723" s="43" t="s">
        <v>573</v>
      </c>
      <c r="BP723" s="48" t="s">
        <v>1406</v>
      </c>
      <c r="BQ723" s="43" t="s">
        <v>1331</v>
      </c>
      <c r="BR723" s="43" t="s">
        <v>830</v>
      </c>
      <c r="BS723" s="43" t="s">
        <v>558</v>
      </c>
      <c r="BT723" s="43" t="s">
        <v>1990</v>
      </c>
      <c r="BU723" s="43"/>
      <c r="BV723" s="43"/>
      <c r="BW723" s="243">
        <v>37709</v>
      </c>
      <c r="BX723" s="243"/>
      <c r="BY723" s="48" t="s">
        <v>451</v>
      </c>
      <c r="BZ723" s="43">
        <v>1.2</v>
      </c>
      <c r="CA723" s="43" t="s">
        <v>1396</v>
      </c>
      <c r="CD723" s="124" t="s">
        <v>1397</v>
      </c>
      <c r="CE723" s="43">
        <v>8932</v>
      </c>
      <c r="CF723" s="43" t="s">
        <v>1990</v>
      </c>
      <c r="CG723" s="251">
        <v>37709</v>
      </c>
      <c r="CH723" s="126"/>
      <c r="CK723" s="39" t="s">
        <v>451</v>
      </c>
      <c r="CL723" s="43">
        <v>24</v>
      </c>
      <c r="CM723" s="43" t="s">
        <v>1396</v>
      </c>
      <c r="CP723" s="43" t="s">
        <v>1397</v>
      </c>
      <c r="CQ723" s="43">
        <v>1014</v>
      </c>
      <c r="DR723" s="38"/>
    </row>
    <row r="724" spans="1:122" s="39" customFormat="1" hidden="1" x14ac:dyDescent="0.2">
      <c r="A724" s="44" t="str">
        <f t="shared" si="244"/>
        <v>Endicott</v>
      </c>
      <c r="B724" s="44" t="str">
        <f t="shared" si="239"/>
        <v>Tetrachloroethylene</v>
      </c>
      <c r="C724" s="38" t="s">
        <v>2587</v>
      </c>
      <c r="D724" s="38" t="str">
        <f t="shared" ref="D724:D787" si="257">IF(BC724="","",BC724)</f>
        <v>LS</v>
      </c>
      <c r="E724" s="44" t="s">
        <v>372</v>
      </c>
      <c r="F724" s="155" t="str">
        <f t="shared" si="250"/>
        <v>Residential 082</v>
      </c>
      <c r="G724" s="44" t="str">
        <f t="shared" si="245"/>
        <v>residential</v>
      </c>
      <c r="H724" s="44" t="str">
        <f t="shared" si="246"/>
        <v>Basement</v>
      </c>
      <c r="I724" s="38"/>
      <c r="J724" s="38"/>
      <c r="K724" s="38"/>
      <c r="L724" s="44"/>
      <c r="M724" s="38" t="str">
        <f t="shared" si="240"/>
        <v>Y</v>
      </c>
      <c r="N724" s="38" t="str">
        <f t="shared" si="247"/>
        <v>n</v>
      </c>
      <c r="O724" s="38" t="s">
        <v>541</v>
      </c>
      <c r="P724" s="44" t="s">
        <v>310</v>
      </c>
      <c r="Q724" s="44"/>
      <c r="R724" s="44"/>
      <c r="S724" s="44"/>
      <c r="T724" s="44"/>
      <c r="U724" s="44"/>
      <c r="V724" s="44"/>
      <c r="W724" s="44"/>
      <c r="X724" s="44"/>
      <c r="Y724" s="38" t="str">
        <f t="shared" si="241"/>
        <v>Y</v>
      </c>
      <c r="Z724" s="38" t="str">
        <f t="shared" si="248"/>
        <v>n</v>
      </c>
      <c r="AA724" s="38" t="s">
        <v>541</v>
      </c>
      <c r="AC724" s="59">
        <v>6.4</v>
      </c>
      <c r="AD724" s="204">
        <v>0.13437499999999999</v>
      </c>
      <c r="AE724" s="38">
        <v>1</v>
      </c>
      <c r="AF724" s="38">
        <v>0</v>
      </c>
      <c r="AG724" s="125"/>
      <c r="AI724" s="123"/>
      <c r="AJ724" s="40">
        <f t="shared" si="242"/>
        <v>6.4</v>
      </c>
      <c r="AK724" s="40"/>
      <c r="AL724" s="40"/>
      <c r="AM724" s="40">
        <f t="shared" si="253"/>
        <v>0.86</v>
      </c>
      <c r="AN724" s="39">
        <f t="shared" si="249"/>
        <v>3.8</v>
      </c>
      <c r="AO724" s="204"/>
      <c r="AP724" s="204">
        <f t="shared" si="243"/>
        <v>0.13437499999999999</v>
      </c>
      <c r="AQ724" s="45"/>
      <c r="AR724" s="45"/>
      <c r="AS724" s="115"/>
      <c r="AT724" s="115"/>
      <c r="AU724" s="115">
        <f t="shared" si="254"/>
        <v>1</v>
      </c>
      <c r="AV724" s="115">
        <f t="shared" si="255"/>
        <v>0</v>
      </c>
      <c r="AY724" s="115"/>
      <c r="AZ724" s="115"/>
      <c r="BA724" s="43">
        <v>32</v>
      </c>
      <c r="BB724" s="43" t="s">
        <v>2013</v>
      </c>
      <c r="BC724" s="48" t="s">
        <v>1403</v>
      </c>
      <c r="BE724" s="37" t="s">
        <v>2345</v>
      </c>
      <c r="BG724" s="43">
        <v>394</v>
      </c>
      <c r="BH724" s="43" t="s">
        <v>1919</v>
      </c>
      <c r="BJ724" s="43" t="s">
        <v>1388</v>
      </c>
      <c r="BK724" s="43" t="s">
        <v>573</v>
      </c>
      <c r="BP724" s="48" t="s">
        <v>1406</v>
      </c>
      <c r="BQ724" s="43" t="s">
        <v>1331</v>
      </c>
      <c r="BR724" s="43" t="s">
        <v>830</v>
      </c>
      <c r="BS724" s="43" t="s">
        <v>2057</v>
      </c>
      <c r="BT724" s="43" t="s">
        <v>1990</v>
      </c>
      <c r="BU724" s="43"/>
      <c r="BV724" s="43"/>
      <c r="BW724" s="243">
        <v>37709</v>
      </c>
      <c r="BX724" s="243"/>
      <c r="BY724" s="48" t="s">
        <v>451</v>
      </c>
      <c r="BZ724" s="43">
        <v>0.86</v>
      </c>
      <c r="CA724" s="43" t="s">
        <v>1396</v>
      </c>
      <c r="CD724" s="124" t="s">
        <v>1397</v>
      </c>
      <c r="CE724" s="43">
        <v>8939</v>
      </c>
      <c r="CF724" s="43" t="s">
        <v>1990</v>
      </c>
      <c r="CG724" s="251">
        <v>37709</v>
      </c>
      <c r="CH724" s="126"/>
      <c r="CK724" s="39" t="s">
        <v>451</v>
      </c>
      <c r="CL724" s="43">
        <v>6.4</v>
      </c>
      <c r="CM724" s="43" t="s">
        <v>1396</v>
      </c>
      <c r="CP724" s="43" t="s">
        <v>1397</v>
      </c>
      <c r="CQ724" s="43">
        <v>865</v>
      </c>
      <c r="DR724" s="38"/>
    </row>
    <row r="725" spans="1:122" s="372" customFormat="1" x14ac:dyDescent="0.2">
      <c r="A725" s="384" t="str">
        <f t="shared" si="244"/>
        <v>Endicott</v>
      </c>
      <c r="B725" s="384" t="str">
        <f t="shared" ref="B725:B788" si="258">BS725</f>
        <v>Trichloroethylene</v>
      </c>
      <c r="C725" s="385" t="s">
        <v>2587</v>
      </c>
      <c r="D725" s="385" t="str">
        <f t="shared" si="257"/>
        <v>LS</v>
      </c>
      <c r="E725" s="384" t="s">
        <v>372</v>
      </c>
      <c r="F725" s="386" t="str">
        <f t="shared" si="250"/>
        <v>Residential 082</v>
      </c>
      <c r="G725" s="384" t="str">
        <f t="shared" si="245"/>
        <v>residential</v>
      </c>
      <c r="H725" s="384" t="str">
        <f t="shared" si="246"/>
        <v>Basement</v>
      </c>
      <c r="I725" s="385"/>
      <c r="J725" s="385"/>
      <c r="K725" s="385"/>
      <c r="L725" s="384"/>
      <c r="M725" s="385" t="str">
        <f t="shared" ref="M725:M788" si="259">IF(CP725="","",IF(CP725="y","Y","n"))</f>
        <v>Y</v>
      </c>
      <c r="N725" s="385" t="str">
        <f t="shared" si="247"/>
        <v>Y</v>
      </c>
      <c r="O725" s="385" t="str">
        <f>IF(AJ725="","",IF(M725="N","n","Y"))</f>
        <v>Y</v>
      </c>
      <c r="P725" s="384"/>
      <c r="Q725" s="384"/>
      <c r="R725" s="384"/>
      <c r="S725" s="384"/>
      <c r="T725" s="384"/>
      <c r="U725" s="384"/>
      <c r="V725" s="384"/>
      <c r="W725" s="384"/>
      <c r="X725" s="384"/>
      <c r="Y725" s="385" t="str">
        <f t="shared" ref="Y725:Y788" si="260">IF(CD725="","",IF(CD725="y","Y","n"))</f>
        <v>Y</v>
      </c>
      <c r="Z725" s="385" t="str">
        <f t="shared" si="248"/>
        <v>Y</v>
      </c>
      <c r="AA725" s="385" t="str">
        <f t="shared" ref="AA725:AA733" si="261">IF(AM725="","",IF(Y725="N","n","Y"))</f>
        <v>Y</v>
      </c>
      <c r="AC725" s="389">
        <v>440</v>
      </c>
      <c r="AD725" s="390">
        <v>4.0909090909090912E-3</v>
      </c>
      <c r="AE725" s="385">
        <v>1</v>
      </c>
      <c r="AF725" s="385">
        <v>0</v>
      </c>
      <c r="AG725" s="391"/>
      <c r="AI725" s="392"/>
      <c r="AJ725" s="394">
        <f t="shared" si="242"/>
        <v>440</v>
      </c>
      <c r="AK725" s="394"/>
      <c r="AL725" s="394"/>
      <c r="AM725" s="394">
        <f t="shared" si="253"/>
        <v>1.8</v>
      </c>
      <c r="AN725" s="372">
        <f t="shared" si="249"/>
        <v>0.5</v>
      </c>
      <c r="AO725" s="390"/>
      <c r="AP725" s="390">
        <f t="shared" si="243"/>
        <v>4.0909090909090912E-3</v>
      </c>
      <c r="AQ725" s="439"/>
      <c r="AR725" s="439"/>
      <c r="AS725" s="396"/>
      <c r="AT725" s="396"/>
      <c r="AU725" s="396">
        <f t="shared" si="254"/>
        <v>1</v>
      </c>
      <c r="AV725" s="396">
        <f t="shared" si="255"/>
        <v>0</v>
      </c>
      <c r="AY725" s="396"/>
      <c r="AZ725" s="396"/>
      <c r="BA725" s="397">
        <v>32</v>
      </c>
      <c r="BB725" s="397" t="s">
        <v>2013</v>
      </c>
      <c r="BC725" s="398" t="s">
        <v>1403</v>
      </c>
      <c r="BE725" s="303" t="s">
        <v>2345</v>
      </c>
      <c r="BG725" s="397">
        <v>394</v>
      </c>
      <c r="BH725" s="397" t="s">
        <v>1919</v>
      </c>
      <c r="BJ725" s="397" t="s">
        <v>1388</v>
      </c>
      <c r="BK725" s="397" t="s">
        <v>573</v>
      </c>
      <c r="BP725" s="398" t="s">
        <v>1406</v>
      </c>
      <c r="BQ725" s="397" t="s">
        <v>1331</v>
      </c>
      <c r="BR725" s="397" t="s">
        <v>830</v>
      </c>
      <c r="BS725" s="397" t="s">
        <v>1393</v>
      </c>
      <c r="BT725" s="397" t="s">
        <v>1990</v>
      </c>
      <c r="BU725" s="397"/>
      <c r="BV725" s="397"/>
      <c r="BW725" s="399">
        <v>37709</v>
      </c>
      <c r="BX725" s="399"/>
      <c r="BY725" s="398" t="s">
        <v>451</v>
      </c>
      <c r="BZ725" s="397">
        <v>1.8</v>
      </c>
      <c r="CA725" s="397" t="s">
        <v>1396</v>
      </c>
      <c r="CD725" s="400" t="s">
        <v>1397</v>
      </c>
      <c r="CE725" s="397">
        <v>8941</v>
      </c>
      <c r="CF725" s="397" t="s">
        <v>1990</v>
      </c>
      <c r="CG725" s="401">
        <v>37709</v>
      </c>
      <c r="CH725" s="402"/>
      <c r="CK725" s="372" t="s">
        <v>451</v>
      </c>
      <c r="CL725" s="397">
        <v>440</v>
      </c>
      <c r="CM725" s="397" t="s">
        <v>1396</v>
      </c>
      <c r="CP725" s="397" t="s">
        <v>1397</v>
      </c>
      <c r="CQ725" s="397">
        <v>922</v>
      </c>
      <c r="DR725" s="385"/>
    </row>
    <row r="726" spans="1:122" s="39" customFormat="1" x14ac:dyDescent="0.2">
      <c r="A726" s="44" t="str">
        <f t="shared" si="244"/>
        <v>Endicott</v>
      </c>
      <c r="B726" s="44" t="str">
        <f t="shared" si="258"/>
        <v>1,1,1-Trichloroethane</v>
      </c>
      <c r="C726" s="38" t="s">
        <v>2587</v>
      </c>
      <c r="D726" s="38" t="str">
        <f t="shared" si="257"/>
        <v>LS</v>
      </c>
      <c r="E726" s="44" t="s">
        <v>372</v>
      </c>
      <c r="F726" s="155" t="str">
        <f t="shared" si="250"/>
        <v>Residential 083</v>
      </c>
      <c r="G726" s="44" t="str">
        <f t="shared" si="245"/>
        <v>residential</v>
      </c>
      <c r="H726" s="44" t="str">
        <f t="shared" si="246"/>
        <v>Basement</v>
      </c>
      <c r="I726" s="38"/>
      <c r="J726" s="38"/>
      <c r="K726" s="38"/>
      <c r="L726" s="44"/>
      <c r="M726" s="38" t="str">
        <f t="shared" si="259"/>
        <v>Y</v>
      </c>
      <c r="N726" s="38" t="str">
        <f t="shared" si="247"/>
        <v>Y</v>
      </c>
      <c r="O726" s="38" t="str">
        <f>IF(AJ726="","",IF(M726="N","n","Y"))</f>
        <v>Y</v>
      </c>
      <c r="P726" s="44"/>
      <c r="Q726" s="44"/>
      <c r="R726" s="44"/>
      <c r="S726" s="44"/>
      <c r="T726" s="44"/>
      <c r="U726" s="44"/>
      <c r="V726" s="44"/>
      <c r="W726" s="44"/>
      <c r="X726" s="44"/>
      <c r="Y726" s="38" t="str">
        <f t="shared" si="260"/>
        <v>Y</v>
      </c>
      <c r="Z726" s="38" t="str">
        <f t="shared" si="248"/>
        <v>n</v>
      </c>
      <c r="AA726" s="38" t="str">
        <f t="shared" si="261"/>
        <v>Y</v>
      </c>
      <c r="AC726" s="59">
        <v>180</v>
      </c>
      <c r="AD726" s="204">
        <v>8.8888888888888889E-3</v>
      </c>
      <c r="AE726" s="38">
        <v>1</v>
      </c>
      <c r="AF726" s="38">
        <v>0</v>
      </c>
      <c r="AG726" s="125"/>
      <c r="AI726" s="123"/>
      <c r="AJ726" s="40">
        <f t="shared" si="242"/>
        <v>180</v>
      </c>
      <c r="AK726" s="40"/>
      <c r="AL726" s="40"/>
      <c r="AM726" s="40">
        <f t="shared" si="253"/>
        <v>1.6</v>
      </c>
      <c r="AN726" s="39">
        <f t="shared" si="249"/>
        <v>3.1</v>
      </c>
      <c r="AO726" s="204"/>
      <c r="AP726" s="204">
        <f t="shared" si="243"/>
        <v>8.8888888888888889E-3</v>
      </c>
      <c r="AQ726" s="45"/>
      <c r="AR726" s="45"/>
      <c r="AS726" s="115"/>
      <c r="AT726" s="115"/>
      <c r="AU726" s="115">
        <f t="shared" si="254"/>
        <v>1</v>
      </c>
      <c r="AV726" s="115">
        <f t="shared" si="255"/>
        <v>0</v>
      </c>
      <c r="AY726" s="115"/>
      <c r="AZ726" s="115"/>
      <c r="BA726" s="43">
        <v>32</v>
      </c>
      <c r="BB726" s="43" t="s">
        <v>2013</v>
      </c>
      <c r="BC726" s="48" t="s">
        <v>1403</v>
      </c>
      <c r="BE726" s="37" t="s">
        <v>2345</v>
      </c>
      <c r="BG726" s="43">
        <v>395</v>
      </c>
      <c r="BH726" s="43" t="s">
        <v>1920</v>
      </c>
      <c r="BJ726" s="43" t="s">
        <v>1388</v>
      </c>
      <c r="BK726" s="43" t="s">
        <v>573</v>
      </c>
      <c r="BP726" s="48" t="s">
        <v>1406</v>
      </c>
      <c r="BR726" s="43" t="s">
        <v>185</v>
      </c>
      <c r="BS726" s="43" t="s">
        <v>558</v>
      </c>
      <c r="BT726" s="43" t="s">
        <v>1990</v>
      </c>
      <c r="BU726" s="43"/>
      <c r="BV726" s="43"/>
      <c r="BW726" s="243">
        <v>37708</v>
      </c>
      <c r="BX726" s="243"/>
      <c r="BY726" s="48" t="s">
        <v>451</v>
      </c>
      <c r="BZ726" s="43">
        <v>1.6</v>
      </c>
      <c r="CA726" s="43" t="s">
        <v>1396</v>
      </c>
      <c r="CD726" s="124" t="s">
        <v>1397</v>
      </c>
      <c r="CE726" s="43">
        <v>8976</v>
      </c>
      <c r="CF726" s="43" t="s">
        <v>1990</v>
      </c>
      <c r="CG726" s="251">
        <v>37708</v>
      </c>
      <c r="CH726" s="126"/>
      <c r="CK726" s="39" t="s">
        <v>451</v>
      </c>
      <c r="CL726" s="43">
        <v>180</v>
      </c>
      <c r="CM726" s="43" t="s">
        <v>1396</v>
      </c>
      <c r="CP726" s="43" t="s">
        <v>1397</v>
      </c>
      <c r="CQ726" s="43">
        <v>1015</v>
      </c>
      <c r="DR726" s="38"/>
    </row>
    <row r="727" spans="1:122" s="39" customFormat="1" x14ac:dyDescent="0.2">
      <c r="A727" s="44" t="str">
        <f t="shared" si="244"/>
        <v>Endicott</v>
      </c>
      <c r="B727" s="44" t="str">
        <f t="shared" si="258"/>
        <v>Tetrachloroethylene</v>
      </c>
      <c r="C727" s="38" t="s">
        <v>2587</v>
      </c>
      <c r="D727" s="38" t="str">
        <f t="shared" si="257"/>
        <v>LS</v>
      </c>
      <c r="E727" s="44" t="s">
        <v>372</v>
      </c>
      <c r="F727" s="155" t="str">
        <f t="shared" si="250"/>
        <v>Residential 083</v>
      </c>
      <c r="G727" s="44" t="str">
        <f t="shared" si="245"/>
        <v>residential</v>
      </c>
      <c r="H727" s="44" t="str">
        <f t="shared" si="246"/>
        <v>Basement</v>
      </c>
      <c r="I727" s="38"/>
      <c r="J727" s="38"/>
      <c r="K727" s="38"/>
      <c r="L727" s="44"/>
      <c r="M727" s="38" t="str">
        <f t="shared" si="259"/>
        <v>Y</v>
      </c>
      <c r="N727" s="38" t="str">
        <f t="shared" si="247"/>
        <v>Y</v>
      </c>
      <c r="O727" s="38" t="str">
        <f>IF(AJ727="","",IF(M727="N","n","Y"))</f>
        <v>Y</v>
      </c>
      <c r="P727" s="44"/>
      <c r="Q727" s="44"/>
      <c r="R727" s="44"/>
      <c r="S727" s="44"/>
      <c r="T727" s="44"/>
      <c r="U727" s="44"/>
      <c r="V727" s="44"/>
      <c r="W727" s="44"/>
      <c r="X727" s="44"/>
      <c r="Y727" s="38" t="str">
        <f t="shared" si="260"/>
        <v>Y</v>
      </c>
      <c r="Z727" s="38" t="str">
        <f t="shared" si="248"/>
        <v>n</v>
      </c>
      <c r="AA727" s="38" t="str">
        <f t="shared" si="261"/>
        <v>Y</v>
      </c>
      <c r="AC727" s="59">
        <v>680</v>
      </c>
      <c r="AD727" s="204">
        <v>1.6176470588235296E-3</v>
      </c>
      <c r="AE727" s="38">
        <v>1</v>
      </c>
      <c r="AF727" s="38">
        <v>0</v>
      </c>
      <c r="AG727" s="125"/>
      <c r="AI727" s="123"/>
      <c r="AJ727" s="40">
        <f t="shared" si="242"/>
        <v>680</v>
      </c>
      <c r="AK727" s="40"/>
      <c r="AL727" s="40"/>
      <c r="AM727" s="40">
        <f t="shared" si="253"/>
        <v>1.1000000000000001</v>
      </c>
      <c r="AN727" s="39">
        <f t="shared" si="249"/>
        <v>3.8</v>
      </c>
      <c r="AO727" s="204"/>
      <c r="AP727" s="204">
        <f t="shared" si="243"/>
        <v>1.6176470588235296E-3</v>
      </c>
      <c r="AQ727" s="45"/>
      <c r="AR727" s="45"/>
      <c r="AS727" s="115"/>
      <c r="AT727" s="115"/>
      <c r="AU727" s="115">
        <f t="shared" si="254"/>
        <v>1</v>
      </c>
      <c r="AV727" s="115">
        <f t="shared" si="255"/>
        <v>0</v>
      </c>
      <c r="AY727" s="115"/>
      <c r="AZ727" s="115"/>
      <c r="BA727" s="43">
        <v>32</v>
      </c>
      <c r="BB727" s="43" t="s">
        <v>2013</v>
      </c>
      <c r="BC727" s="48" t="s">
        <v>1403</v>
      </c>
      <c r="BE727" s="37" t="s">
        <v>2345</v>
      </c>
      <c r="BG727" s="43">
        <v>395</v>
      </c>
      <c r="BH727" s="43" t="s">
        <v>1920</v>
      </c>
      <c r="BJ727" s="43" t="s">
        <v>1388</v>
      </c>
      <c r="BK727" s="43" t="s">
        <v>573</v>
      </c>
      <c r="BP727" s="48" t="s">
        <v>1406</v>
      </c>
      <c r="BR727" s="43" t="s">
        <v>185</v>
      </c>
      <c r="BS727" s="43" t="s">
        <v>2057</v>
      </c>
      <c r="BT727" s="43" t="s">
        <v>1990</v>
      </c>
      <c r="BU727" s="43"/>
      <c r="BV727" s="43"/>
      <c r="BW727" s="243">
        <v>37708</v>
      </c>
      <c r="BX727" s="243"/>
      <c r="BY727" s="48" t="s">
        <v>451</v>
      </c>
      <c r="BZ727" s="43">
        <v>1.1000000000000001</v>
      </c>
      <c r="CA727" s="43" t="s">
        <v>1396</v>
      </c>
      <c r="CD727" s="124" t="s">
        <v>1397</v>
      </c>
      <c r="CE727" s="43">
        <v>8983</v>
      </c>
      <c r="CF727" s="43" t="s">
        <v>1990</v>
      </c>
      <c r="CG727" s="251">
        <v>37708</v>
      </c>
      <c r="CH727" s="126"/>
      <c r="CK727" s="39" t="s">
        <v>451</v>
      </c>
      <c r="CL727" s="43">
        <v>680</v>
      </c>
      <c r="CM727" s="43" t="s">
        <v>1396</v>
      </c>
      <c r="CP727" s="43" t="s">
        <v>1397</v>
      </c>
      <c r="CQ727" s="43">
        <v>866</v>
      </c>
      <c r="DR727" s="38"/>
    </row>
    <row r="728" spans="1:122" s="39" customFormat="1" x14ac:dyDescent="0.2">
      <c r="A728" s="44" t="str">
        <f t="shared" si="244"/>
        <v>Endicott</v>
      </c>
      <c r="B728" s="44" t="str">
        <f t="shared" si="258"/>
        <v>Trichloroethylene</v>
      </c>
      <c r="C728" s="38" t="s">
        <v>2587</v>
      </c>
      <c r="D728" s="38" t="str">
        <f t="shared" si="257"/>
        <v>LS</v>
      </c>
      <c r="E728" s="44" t="s">
        <v>372</v>
      </c>
      <c r="F728" s="155" t="str">
        <f t="shared" si="250"/>
        <v>Residential 083</v>
      </c>
      <c r="G728" s="44" t="str">
        <f t="shared" si="245"/>
        <v>residential</v>
      </c>
      <c r="H728" s="44" t="str">
        <f t="shared" si="246"/>
        <v>Basement</v>
      </c>
      <c r="I728" s="38"/>
      <c r="J728" s="38"/>
      <c r="K728" s="38"/>
      <c r="L728" s="44"/>
      <c r="M728" s="38" t="str">
        <f t="shared" si="259"/>
        <v>Y</v>
      </c>
      <c r="N728" s="38" t="str">
        <f t="shared" si="247"/>
        <v>Y</v>
      </c>
      <c r="O728" s="38" t="str">
        <f>IF(AJ728="","",IF(M728="N","n","Y"))</f>
        <v>Y</v>
      </c>
      <c r="P728" s="44"/>
      <c r="Q728" s="44"/>
      <c r="R728" s="44"/>
      <c r="S728" s="44"/>
      <c r="T728" s="44"/>
      <c r="U728" s="44"/>
      <c r="V728" s="44"/>
      <c r="W728" s="44"/>
      <c r="X728" s="44"/>
      <c r="Y728" s="38" t="str">
        <f t="shared" si="260"/>
        <v>Y</v>
      </c>
      <c r="Z728" s="38" t="str">
        <f t="shared" si="248"/>
        <v>Y</v>
      </c>
      <c r="AA728" s="38" t="str">
        <f t="shared" si="261"/>
        <v>Y</v>
      </c>
      <c r="AC728" s="59">
        <v>730</v>
      </c>
      <c r="AD728" s="204">
        <v>1.643835616438356E-3</v>
      </c>
      <c r="AE728" s="38">
        <v>1</v>
      </c>
      <c r="AF728" s="38">
        <v>0</v>
      </c>
      <c r="AG728" s="125"/>
      <c r="AI728" s="123"/>
      <c r="AJ728" s="40">
        <f t="shared" si="242"/>
        <v>730</v>
      </c>
      <c r="AK728" s="40"/>
      <c r="AL728" s="40"/>
      <c r="AM728" s="40">
        <f t="shared" si="253"/>
        <v>1.2</v>
      </c>
      <c r="AN728" s="39">
        <f t="shared" si="249"/>
        <v>0.5</v>
      </c>
      <c r="AO728" s="204"/>
      <c r="AP728" s="204">
        <f t="shared" si="243"/>
        <v>1.643835616438356E-3</v>
      </c>
      <c r="AQ728" s="45"/>
      <c r="AR728" s="45"/>
      <c r="AS728" s="115"/>
      <c r="AT728" s="115"/>
      <c r="AU728" s="115">
        <f t="shared" si="254"/>
        <v>1</v>
      </c>
      <c r="AV728" s="115">
        <f t="shared" si="255"/>
        <v>0</v>
      </c>
      <c r="AY728" s="115"/>
      <c r="AZ728" s="115"/>
      <c r="BA728" s="43">
        <v>32</v>
      </c>
      <c r="BB728" s="43" t="s">
        <v>2013</v>
      </c>
      <c r="BC728" s="48" t="s">
        <v>1403</v>
      </c>
      <c r="BE728" s="37" t="s">
        <v>2345</v>
      </c>
      <c r="BG728" s="43">
        <v>395</v>
      </c>
      <c r="BH728" s="43" t="s">
        <v>1920</v>
      </c>
      <c r="BJ728" s="43" t="s">
        <v>1388</v>
      </c>
      <c r="BK728" s="43" t="s">
        <v>573</v>
      </c>
      <c r="BP728" s="48" t="s">
        <v>1406</v>
      </c>
      <c r="BR728" s="43" t="s">
        <v>185</v>
      </c>
      <c r="BS728" s="43" t="s">
        <v>1393</v>
      </c>
      <c r="BT728" s="43" t="s">
        <v>1990</v>
      </c>
      <c r="BU728" s="43"/>
      <c r="BV728" s="43"/>
      <c r="BW728" s="243">
        <v>37708</v>
      </c>
      <c r="BX728" s="243"/>
      <c r="BY728" s="48" t="s">
        <v>451</v>
      </c>
      <c r="BZ728" s="43">
        <v>1.2</v>
      </c>
      <c r="CA728" s="43" t="s">
        <v>1396</v>
      </c>
      <c r="CD728" s="124" t="s">
        <v>1397</v>
      </c>
      <c r="CE728" s="43">
        <v>8985</v>
      </c>
      <c r="CF728" s="43" t="s">
        <v>1990</v>
      </c>
      <c r="CG728" s="251">
        <v>37708</v>
      </c>
      <c r="CH728" s="126"/>
      <c r="CK728" s="39" t="s">
        <v>451</v>
      </c>
      <c r="CL728" s="43">
        <v>730</v>
      </c>
      <c r="CM728" s="43" t="s">
        <v>1396</v>
      </c>
      <c r="CP728" s="43" t="s">
        <v>1397</v>
      </c>
      <c r="CQ728" s="43">
        <v>923</v>
      </c>
      <c r="DR728" s="38"/>
    </row>
    <row r="729" spans="1:122" s="39" customFormat="1" hidden="1" x14ac:dyDescent="0.2">
      <c r="A729" s="44" t="str">
        <f t="shared" si="244"/>
        <v>Endicott</v>
      </c>
      <c r="B729" s="44" t="str">
        <f t="shared" si="258"/>
        <v>1,1,1-Trichloroethane</v>
      </c>
      <c r="C729" s="38" t="s">
        <v>2587</v>
      </c>
      <c r="D729" s="38" t="str">
        <f t="shared" si="257"/>
        <v>LS</v>
      </c>
      <c r="E729" s="44" t="s">
        <v>372</v>
      </c>
      <c r="F729" s="155" t="str">
        <f t="shared" si="250"/>
        <v>Residential 084</v>
      </c>
      <c r="G729" s="44" t="str">
        <f t="shared" si="245"/>
        <v>residential</v>
      </c>
      <c r="H729" s="44" t="str">
        <f t="shared" si="246"/>
        <v>Basement</v>
      </c>
      <c r="I729" s="38"/>
      <c r="J729" s="38"/>
      <c r="K729" s="38"/>
      <c r="L729" s="44"/>
      <c r="M729" s="38" t="str">
        <f t="shared" si="259"/>
        <v>Y</v>
      </c>
      <c r="N729" s="38" t="str">
        <f t="shared" si="247"/>
        <v>n</v>
      </c>
      <c r="O729" s="38" t="str">
        <f>IF(AJ729="","",IF(M729="N","n","Y"))</f>
        <v>Y</v>
      </c>
      <c r="P729" s="44"/>
      <c r="Q729" s="44"/>
      <c r="R729" s="44"/>
      <c r="S729" s="44"/>
      <c r="T729" s="44"/>
      <c r="U729" s="44"/>
      <c r="V729" s="44"/>
      <c r="W729" s="44"/>
      <c r="X729" s="44"/>
      <c r="Y729" s="38" t="str">
        <f t="shared" si="260"/>
        <v>Y</v>
      </c>
      <c r="Z729" s="38" t="str">
        <f t="shared" si="248"/>
        <v>n</v>
      </c>
      <c r="AA729" s="38" t="str">
        <f t="shared" si="261"/>
        <v>Y</v>
      </c>
      <c r="AC729" s="59">
        <v>2.2000000000000002</v>
      </c>
      <c r="AD729" s="204">
        <v>0.90909090909090906</v>
      </c>
      <c r="AE729" s="38">
        <v>1</v>
      </c>
      <c r="AF729" s="38">
        <v>0</v>
      </c>
      <c r="AG729" s="125"/>
      <c r="AI729" s="123"/>
      <c r="AJ729" s="40">
        <f t="shared" si="242"/>
        <v>2.2000000000000002</v>
      </c>
      <c r="AK729" s="40"/>
      <c r="AL729" s="40"/>
      <c r="AM729" s="40">
        <f t="shared" si="253"/>
        <v>2</v>
      </c>
      <c r="AN729" s="39">
        <f t="shared" si="249"/>
        <v>3.1</v>
      </c>
      <c r="AO729" s="204"/>
      <c r="AP729" s="204">
        <f t="shared" si="243"/>
        <v>0.90909090909090906</v>
      </c>
      <c r="AQ729" s="45"/>
      <c r="AR729" s="45"/>
      <c r="AS729" s="115"/>
      <c r="AT729" s="115"/>
      <c r="AU729" s="115">
        <f t="shared" si="254"/>
        <v>1</v>
      </c>
      <c r="AV729" s="115">
        <f t="shared" si="255"/>
        <v>0</v>
      </c>
      <c r="AY729" s="115"/>
      <c r="AZ729" s="115"/>
      <c r="BA729" s="43">
        <v>32</v>
      </c>
      <c r="BB729" s="43" t="s">
        <v>2013</v>
      </c>
      <c r="BC729" s="48" t="s">
        <v>1403</v>
      </c>
      <c r="BE729" s="37" t="s">
        <v>2345</v>
      </c>
      <c r="BG729" s="43">
        <v>396</v>
      </c>
      <c r="BH729" s="43" t="s">
        <v>1770</v>
      </c>
      <c r="BJ729" s="43" t="s">
        <v>1388</v>
      </c>
      <c r="BK729" s="43" t="s">
        <v>573</v>
      </c>
      <c r="BP729" s="48" t="s">
        <v>1406</v>
      </c>
      <c r="BQ729" s="43" t="s">
        <v>1771</v>
      </c>
      <c r="BR729" s="43" t="s">
        <v>778</v>
      </c>
      <c r="BS729" s="43" t="s">
        <v>558</v>
      </c>
      <c r="BT729" s="43" t="s">
        <v>779</v>
      </c>
      <c r="BU729" s="43"/>
      <c r="BV729" s="43"/>
      <c r="BW729" s="243">
        <v>37698</v>
      </c>
      <c r="BX729" s="243"/>
      <c r="BY729" s="48" t="s">
        <v>451</v>
      </c>
      <c r="BZ729" s="43">
        <v>2</v>
      </c>
      <c r="CA729" s="43" t="s">
        <v>1396</v>
      </c>
      <c r="CD729" s="124" t="s">
        <v>1397</v>
      </c>
      <c r="CE729" s="43">
        <v>9020</v>
      </c>
      <c r="CF729" s="43" t="s">
        <v>780</v>
      </c>
      <c r="CG729" s="251">
        <v>37698</v>
      </c>
      <c r="CH729" s="126"/>
      <c r="CK729" s="39" t="s">
        <v>451</v>
      </c>
      <c r="CL729" s="43">
        <v>2.2000000000000002</v>
      </c>
      <c r="CM729" s="43" t="s">
        <v>1396</v>
      </c>
      <c r="CP729" s="43" t="s">
        <v>1397</v>
      </c>
      <c r="CQ729" s="43">
        <v>1016</v>
      </c>
      <c r="DR729" s="38"/>
    </row>
    <row r="730" spans="1:122" s="39" customFormat="1" hidden="1" x14ac:dyDescent="0.2">
      <c r="A730" s="44" t="str">
        <f t="shared" si="244"/>
        <v>Endicott</v>
      </c>
      <c r="B730" s="44" t="str">
        <f t="shared" si="258"/>
        <v>1,1,2-Trichloro-1,2,2-trifluoroethane</v>
      </c>
      <c r="C730" s="38" t="s">
        <v>2587</v>
      </c>
      <c r="D730" s="38" t="str">
        <f t="shared" si="257"/>
        <v>LS</v>
      </c>
      <c r="E730" s="44" t="s">
        <v>372</v>
      </c>
      <c r="F730" s="155" t="str">
        <f t="shared" si="250"/>
        <v>Residential 084</v>
      </c>
      <c r="G730" s="44" t="str">
        <f t="shared" si="245"/>
        <v>residential</v>
      </c>
      <c r="H730" s="44" t="str">
        <f t="shared" si="246"/>
        <v>Basement</v>
      </c>
      <c r="I730" s="38"/>
      <c r="J730" s="38"/>
      <c r="K730" s="38"/>
      <c r="L730" s="44"/>
      <c r="M730" s="38" t="str">
        <f t="shared" si="259"/>
        <v>Y</v>
      </c>
      <c r="N730" s="38" t="str">
        <f t="shared" si="247"/>
        <v>n</v>
      </c>
      <c r="O730" s="38" t="s">
        <v>541</v>
      </c>
      <c r="P730" s="44" t="s">
        <v>1154</v>
      </c>
      <c r="Q730" s="114"/>
      <c r="R730" s="114"/>
      <c r="S730" s="114"/>
      <c r="T730" s="114"/>
      <c r="U730" s="114"/>
      <c r="V730" s="114"/>
      <c r="W730" s="114"/>
      <c r="X730" s="114"/>
      <c r="Y730" s="38" t="str">
        <f t="shared" si="260"/>
        <v>Y</v>
      </c>
      <c r="Z730" s="38" t="str">
        <f t="shared" si="248"/>
        <v>n</v>
      </c>
      <c r="AA730" s="38" t="str">
        <f t="shared" si="261"/>
        <v>Y</v>
      </c>
      <c r="AC730" s="59">
        <v>0.46</v>
      </c>
      <c r="AD730" s="204">
        <v>1.0217391304347825</v>
      </c>
      <c r="AE730" s="38">
        <v>1</v>
      </c>
      <c r="AF730" s="38">
        <v>0</v>
      </c>
      <c r="AG730" s="125"/>
      <c r="AI730" s="123"/>
      <c r="AJ730" s="40">
        <f t="shared" si="242"/>
        <v>0.46</v>
      </c>
      <c r="AK730" s="40"/>
      <c r="AL730" s="40"/>
      <c r="AM730" s="40">
        <f t="shared" si="253"/>
        <v>0.47</v>
      </c>
      <c r="AN730" s="39">
        <f t="shared" si="249"/>
        <v>1.8</v>
      </c>
      <c r="AO730" s="204"/>
      <c r="AP730" s="204">
        <f t="shared" si="243"/>
        <v>1.0217391304347825</v>
      </c>
      <c r="AQ730" s="45"/>
      <c r="AR730" s="45"/>
      <c r="AS730" s="115"/>
      <c r="AT730" s="115"/>
      <c r="AU730" s="115">
        <f t="shared" si="254"/>
        <v>1</v>
      </c>
      <c r="AV730" s="115">
        <f t="shared" si="255"/>
        <v>0</v>
      </c>
      <c r="AY730" s="115"/>
      <c r="AZ730" s="115"/>
      <c r="BA730" s="43">
        <v>32</v>
      </c>
      <c r="BB730" s="43" t="s">
        <v>2013</v>
      </c>
      <c r="BC730" s="48" t="s">
        <v>1403</v>
      </c>
      <c r="BE730" s="37" t="s">
        <v>2345</v>
      </c>
      <c r="BG730" s="43">
        <v>396</v>
      </c>
      <c r="BH730" s="43" t="s">
        <v>1770</v>
      </c>
      <c r="BJ730" s="43" t="s">
        <v>1388</v>
      </c>
      <c r="BK730" s="43" t="s">
        <v>573</v>
      </c>
      <c r="BP730" s="48" t="s">
        <v>1406</v>
      </c>
      <c r="BQ730" s="43" t="s">
        <v>1771</v>
      </c>
      <c r="BR730" s="43" t="s">
        <v>778</v>
      </c>
      <c r="BS730" s="43" t="s">
        <v>1132</v>
      </c>
      <c r="BT730" s="43" t="s">
        <v>779</v>
      </c>
      <c r="BU730" s="43"/>
      <c r="BV730" s="43"/>
      <c r="BW730" s="243">
        <v>37698</v>
      </c>
      <c r="BX730" s="243"/>
      <c r="BY730" s="48" t="s">
        <v>451</v>
      </c>
      <c r="BZ730" s="43">
        <v>0.47</v>
      </c>
      <c r="CA730" s="43" t="s">
        <v>1396</v>
      </c>
      <c r="CD730" s="124" t="s">
        <v>1397</v>
      </c>
      <c r="CE730" s="43">
        <v>9025</v>
      </c>
      <c r="CF730" s="43" t="s">
        <v>780</v>
      </c>
      <c r="CG730" s="251">
        <v>37698</v>
      </c>
      <c r="CH730" s="126"/>
      <c r="CK730" s="39" t="s">
        <v>451</v>
      </c>
      <c r="CL730" s="43">
        <v>0.46</v>
      </c>
      <c r="CM730" s="43" t="s">
        <v>1396</v>
      </c>
      <c r="CP730" s="43" t="s">
        <v>1397</v>
      </c>
      <c r="CQ730" s="43">
        <v>1096</v>
      </c>
      <c r="DR730" s="38"/>
    </row>
    <row r="731" spans="1:122" s="39" customFormat="1" hidden="1" x14ac:dyDescent="0.2">
      <c r="A731" s="44" t="str">
        <f t="shared" si="244"/>
        <v>Endicott</v>
      </c>
      <c r="B731" s="44" t="str">
        <f t="shared" si="258"/>
        <v>Tetrachloroethylene</v>
      </c>
      <c r="C731" s="38" t="s">
        <v>2587</v>
      </c>
      <c r="D731" s="38" t="str">
        <f t="shared" si="257"/>
        <v>LS</v>
      </c>
      <c r="E731" s="44" t="s">
        <v>372</v>
      </c>
      <c r="F731" s="155" t="str">
        <f t="shared" si="250"/>
        <v>Residential 084</v>
      </c>
      <c r="G731" s="44" t="str">
        <f t="shared" si="245"/>
        <v>residential</v>
      </c>
      <c r="H731" s="44" t="str">
        <f t="shared" si="246"/>
        <v>Basement</v>
      </c>
      <c r="I731" s="38"/>
      <c r="J731" s="38"/>
      <c r="K731" s="38"/>
      <c r="L731" s="44"/>
      <c r="M731" s="38" t="str">
        <f t="shared" si="259"/>
        <v>Y</v>
      </c>
      <c r="N731" s="38" t="str">
        <f t="shared" si="247"/>
        <v>n</v>
      </c>
      <c r="O731" s="38" t="s">
        <v>541</v>
      </c>
      <c r="P731" s="44" t="s">
        <v>1154</v>
      </c>
      <c r="Q731" s="114"/>
      <c r="R731" s="114"/>
      <c r="S731" s="114"/>
      <c r="T731" s="114"/>
      <c r="U731" s="114"/>
      <c r="V731" s="114"/>
      <c r="W731" s="114"/>
      <c r="X731" s="114"/>
      <c r="Y731" s="38" t="str">
        <f t="shared" si="260"/>
        <v>Y</v>
      </c>
      <c r="Z731" s="38" t="str">
        <f t="shared" si="248"/>
        <v>n</v>
      </c>
      <c r="AA731" s="38" t="str">
        <f t="shared" si="261"/>
        <v>Y</v>
      </c>
      <c r="AC731" s="59">
        <v>1.1000000000000001</v>
      </c>
      <c r="AD731" s="204">
        <v>1.8181818181818181</v>
      </c>
      <c r="AE731" s="38">
        <v>1</v>
      </c>
      <c r="AF731" s="38">
        <v>0</v>
      </c>
      <c r="AG731" s="125"/>
      <c r="AI731" s="123"/>
      <c r="AJ731" s="40">
        <f t="shared" si="242"/>
        <v>1.1000000000000001</v>
      </c>
      <c r="AK731" s="40"/>
      <c r="AL731" s="40"/>
      <c r="AM731" s="40">
        <f t="shared" si="253"/>
        <v>2</v>
      </c>
      <c r="AN731" s="39">
        <f t="shared" si="249"/>
        <v>3.8</v>
      </c>
      <c r="AO731" s="204"/>
      <c r="AP731" s="204">
        <f t="shared" si="243"/>
        <v>1.8181818181818181</v>
      </c>
      <c r="AQ731" s="45"/>
      <c r="AR731" s="45"/>
      <c r="AS731" s="115"/>
      <c r="AT731" s="115"/>
      <c r="AU731" s="115">
        <f t="shared" si="254"/>
        <v>1</v>
      </c>
      <c r="AV731" s="115">
        <f t="shared" si="255"/>
        <v>0</v>
      </c>
      <c r="AY731" s="115"/>
      <c r="AZ731" s="115"/>
      <c r="BA731" s="43">
        <v>32</v>
      </c>
      <c r="BB731" s="43" t="s">
        <v>2013</v>
      </c>
      <c r="BC731" s="48" t="s">
        <v>1403</v>
      </c>
      <c r="BE731" s="37" t="s">
        <v>2345</v>
      </c>
      <c r="BG731" s="43">
        <v>396</v>
      </c>
      <c r="BH731" s="43" t="s">
        <v>1770</v>
      </c>
      <c r="BJ731" s="43" t="s">
        <v>1388</v>
      </c>
      <c r="BK731" s="43" t="s">
        <v>573</v>
      </c>
      <c r="BP731" s="48" t="s">
        <v>1406</v>
      </c>
      <c r="BQ731" s="43" t="s">
        <v>1771</v>
      </c>
      <c r="BR731" s="43" t="s">
        <v>778</v>
      </c>
      <c r="BS731" s="43" t="s">
        <v>2057</v>
      </c>
      <c r="BT731" s="43" t="s">
        <v>779</v>
      </c>
      <c r="BU731" s="43"/>
      <c r="BV731" s="43"/>
      <c r="BW731" s="243">
        <v>37698</v>
      </c>
      <c r="BX731" s="243"/>
      <c r="BY731" s="48" t="s">
        <v>451</v>
      </c>
      <c r="BZ731" s="43">
        <v>2</v>
      </c>
      <c r="CA731" s="43" t="s">
        <v>1396</v>
      </c>
      <c r="CD731" s="124" t="s">
        <v>1397</v>
      </c>
      <c r="CE731" s="43">
        <v>9027</v>
      </c>
      <c r="CF731" s="43" t="s">
        <v>780</v>
      </c>
      <c r="CG731" s="251">
        <v>37698</v>
      </c>
      <c r="CH731" s="126"/>
      <c r="CK731" s="39" t="s">
        <v>451</v>
      </c>
      <c r="CL731" s="43">
        <v>1.1000000000000001</v>
      </c>
      <c r="CM731" s="43" t="s">
        <v>1396</v>
      </c>
      <c r="CP731" s="43" t="s">
        <v>1397</v>
      </c>
      <c r="CQ731" s="43">
        <v>867</v>
      </c>
      <c r="DR731" s="38"/>
    </row>
    <row r="732" spans="1:122" s="39" customFormat="1" hidden="1" x14ac:dyDescent="0.2">
      <c r="A732" s="44" t="str">
        <f t="shared" si="244"/>
        <v>Endicott</v>
      </c>
      <c r="B732" s="44" t="str">
        <f t="shared" si="258"/>
        <v>Trichloroethylene</v>
      </c>
      <c r="C732" s="38" t="s">
        <v>2587</v>
      </c>
      <c r="D732" s="38" t="str">
        <f t="shared" si="257"/>
        <v>LS</v>
      </c>
      <c r="E732" s="44" t="s">
        <v>372</v>
      </c>
      <c r="F732" s="155" t="str">
        <f t="shared" si="250"/>
        <v>Residential 084</v>
      </c>
      <c r="G732" s="44" t="str">
        <f t="shared" si="245"/>
        <v>residential</v>
      </c>
      <c r="H732" s="44" t="str">
        <f t="shared" si="246"/>
        <v>Basement</v>
      </c>
      <c r="I732" s="38"/>
      <c r="J732" s="38"/>
      <c r="K732" s="38"/>
      <c r="L732" s="44"/>
      <c r="M732" s="38" t="str">
        <f t="shared" si="259"/>
        <v>Y</v>
      </c>
      <c r="N732" s="38" t="str">
        <f t="shared" si="247"/>
        <v>n</v>
      </c>
      <c r="O732" s="38" t="str">
        <f>IF(AJ732="","",IF(M732="N","n","Y"))</f>
        <v>Y</v>
      </c>
      <c r="P732" s="44"/>
      <c r="Q732" s="44"/>
      <c r="R732" s="44"/>
      <c r="S732" s="44"/>
      <c r="T732" s="44"/>
      <c r="U732" s="44"/>
      <c r="V732" s="44"/>
      <c r="W732" s="44"/>
      <c r="X732" s="44"/>
      <c r="Y732" s="38" t="str">
        <f t="shared" si="260"/>
        <v>Y</v>
      </c>
      <c r="Z732" s="38" t="str">
        <f t="shared" si="248"/>
        <v>n</v>
      </c>
      <c r="AA732" s="38" t="str">
        <f t="shared" si="261"/>
        <v>Y</v>
      </c>
      <c r="AC732" s="59">
        <v>0.55000000000000004</v>
      </c>
      <c r="AD732" s="204">
        <v>0.36363636363636365</v>
      </c>
      <c r="AE732" s="38">
        <v>1</v>
      </c>
      <c r="AF732" s="38">
        <v>0</v>
      </c>
      <c r="AG732" s="125"/>
      <c r="AI732" s="123"/>
      <c r="AJ732" s="40">
        <f t="shared" si="242"/>
        <v>0.55000000000000004</v>
      </c>
      <c r="AK732" s="40"/>
      <c r="AL732" s="40"/>
      <c r="AM732" s="40">
        <f t="shared" si="253"/>
        <v>0.2</v>
      </c>
      <c r="AN732" s="39">
        <f t="shared" si="249"/>
        <v>0.5</v>
      </c>
      <c r="AO732" s="204"/>
      <c r="AP732" s="204">
        <f t="shared" si="243"/>
        <v>0.36363636363636365</v>
      </c>
      <c r="AQ732" s="45"/>
      <c r="AR732" s="45"/>
      <c r="AS732" s="115"/>
      <c r="AT732" s="115"/>
      <c r="AU732" s="115">
        <f t="shared" si="254"/>
        <v>1</v>
      </c>
      <c r="AV732" s="115">
        <f t="shared" si="255"/>
        <v>0</v>
      </c>
      <c r="AY732" s="115"/>
      <c r="AZ732" s="115"/>
      <c r="BA732" s="43">
        <v>32</v>
      </c>
      <c r="BB732" s="43" t="s">
        <v>2013</v>
      </c>
      <c r="BC732" s="48" t="s">
        <v>1403</v>
      </c>
      <c r="BE732" s="37" t="s">
        <v>2345</v>
      </c>
      <c r="BG732" s="43">
        <v>396</v>
      </c>
      <c r="BH732" s="43" t="s">
        <v>1770</v>
      </c>
      <c r="BJ732" s="43" t="s">
        <v>1388</v>
      </c>
      <c r="BK732" s="43" t="s">
        <v>573</v>
      </c>
      <c r="BP732" s="48" t="s">
        <v>1406</v>
      </c>
      <c r="BQ732" s="43" t="s">
        <v>1771</v>
      </c>
      <c r="BR732" s="43" t="s">
        <v>778</v>
      </c>
      <c r="BS732" s="43" t="s">
        <v>1393</v>
      </c>
      <c r="BT732" s="43" t="s">
        <v>779</v>
      </c>
      <c r="BU732" s="43"/>
      <c r="BV732" s="43"/>
      <c r="BW732" s="243">
        <v>37698</v>
      </c>
      <c r="BX732" s="243"/>
      <c r="BY732" s="48" t="s">
        <v>451</v>
      </c>
      <c r="BZ732" s="43">
        <v>0.2</v>
      </c>
      <c r="CA732" s="43" t="s">
        <v>1396</v>
      </c>
      <c r="CD732" s="124" t="s">
        <v>1397</v>
      </c>
      <c r="CE732" s="43">
        <v>9029</v>
      </c>
      <c r="CF732" s="43" t="s">
        <v>780</v>
      </c>
      <c r="CG732" s="251">
        <v>37698</v>
      </c>
      <c r="CH732" s="126"/>
      <c r="CK732" s="39" t="s">
        <v>451</v>
      </c>
      <c r="CL732" s="43">
        <v>0.55000000000000004</v>
      </c>
      <c r="CM732" s="43" t="s">
        <v>1396</v>
      </c>
      <c r="CP732" s="43" t="s">
        <v>1397</v>
      </c>
      <c r="CQ732" s="43">
        <v>924</v>
      </c>
      <c r="DR732" s="38"/>
    </row>
    <row r="733" spans="1:122" s="39" customFormat="1" hidden="1" x14ac:dyDescent="0.2">
      <c r="A733" s="44" t="str">
        <f t="shared" si="244"/>
        <v>Endicott</v>
      </c>
      <c r="B733" s="44" t="str">
        <f t="shared" si="258"/>
        <v>1,1,1-Trichloroethane</v>
      </c>
      <c r="C733" s="38" t="s">
        <v>2587</v>
      </c>
      <c r="D733" s="38" t="str">
        <f t="shared" si="257"/>
        <v>LS</v>
      </c>
      <c r="E733" s="44" t="s">
        <v>372</v>
      </c>
      <c r="F733" s="155" t="str">
        <f t="shared" si="250"/>
        <v>Residential 085</v>
      </c>
      <c r="G733" s="44" t="str">
        <f t="shared" si="245"/>
        <v>residential</v>
      </c>
      <c r="H733" s="44" t="str">
        <f t="shared" si="246"/>
        <v>Basement</v>
      </c>
      <c r="I733" s="38"/>
      <c r="J733" s="38"/>
      <c r="K733" s="38"/>
      <c r="L733" s="44"/>
      <c r="M733" s="38" t="str">
        <f t="shared" si="259"/>
        <v>Y</v>
      </c>
      <c r="N733" s="38" t="str">
        <f t="shared" si="247"/>
        <v>n</v>
      </c>
      <c r="O733" s="38" t="str">
        <f>IF(AJ733="","",IF(M733="N","n","Y"))</f>
        <v>Y</v>
      </c>
      <c r="P733" s="44"/>
      <c r="Q733" s="44"/>
      <c r="R733" s="44"/>
      <c r="S733" s="44"/>
      <c r="T733" s="44"/>
      <c r="U733" s="44"/>
      <c r="V733" s="44"/>
      <c r="W733" s="44"/>
      <c r="X733" s="44"/>
      <c r="Y733" s="38" t="str">
        <f t="shared" si="260"/>
        <v>Y</v>
      </c>
      <c r="Z733" s="38" t="str">
        <f t="shared" si="248"/>
        <v>n</v>
      </c>
      <c r="AA733" s="38" t="str">
        <f t="shared" si="261"/>
        <v>Y</v>
      </c>
      <c r="AC733" s="59">
        <v>93</v>
      </c>
      <c r="AD733" s="204">
        <v>1.1827956989247313E-2</v>
      </c>
      <c r="AE733" s="38">
        <v>1</v>
      </c>
      <c r="AF733" s="38">
        <v>0</v>
      </c>
      <c r="AG733" s="125"/>
      <c r="AI733" s="123"/>
      <c r="AJ733" s="40">
        <f t="shared" si="242"/>
        <v>93</v>
      </c>
      <c r="AK733" s="40"/>
      <c r="AL733" s="40"/>
      <c r="AM733" s="40">
        <f t="shared" si="253"/>
        <v>1.1000000000000001</v>
      </c>
      <c r="AN733" s="39">
        <f t="shared" si="249"/>
        <v>3.1</v>
      </c>
      <c r="AO733" s="204"/>
      <c r="AP733" s="204">
        <f t="shared" si="243"/>
        <v>1.1827956989247313E-2</v>
      </c>
      <c r="AQ733" s="45"/>
      <c r="AR733" s="45"/>
      <c r="AS733" s="115"/>
      <c r="AT733" s="115"/>
      <c r="AU733" s="115">
        <f t="shared" si="254"/>
        <v>1</v>
      </c>
      <c r="AV733" s="115">
        <f t="shared" si="255"/>
        <v>0</v>
      </c>
      <c r="AY733" s="115"/>
      <c r="AZ733" s="115"/>
      <c r="BA733" s="43">
        <v>32</v>
      </c>
      <c r="BB733" s="43" t="s">
        <v>2013</v>
      </c>
      <c r="BC733" s="48" t="s">
        <v>1403</v>
      </c>
      <c r="BE733" s="37" t="s">
        <v>2345</v>
      </c>
      <c r="BG733" s="43">
        <v>397</v>
      </c>
      <c r="BH733" s="43" t="s">
        <v>781</v>
      </c>
      <c r="BJ733" s="43" t="s">
        <v>1388</v>
      </c>
      <c r="BK733" s="43" t="s">
        <v>573</v>
      </c>
      <c r="BP733" s="48" t="s">
        <v>1406</v>
      </c>
      <c r="BQ733" s="43" t="s">
        <v>2447</v>
      </c>
      <c r="BR733" s="43" t="s">
        <v>830</v>
      </c>
      <c r="BS733" s="43" t="s">
        <v>558</v>
      </c>
      <c r="BT733" s="43" t="s">
        <v>1990</v>
      </c>
      <c r="BU733" s="43"/>
      <c r="BV733" s="43"/>
      <c r="BW733" s="243">
        <v>37699</v>
      </c>
      <c r="BX733" s="243"/>
      <c r="BY733" s="48" t="s">
        <v>451</v>
      </c>
      <c r="BZ733" s="43">
        <v>1.1000000000000001</v>
      </c>
      <c r="CA733" s="43" t="s">
        <v>1396</v>
      </c>
      <c r="CD733" s="124" t="s">
        <v>1397</v>
      </c>
      <c r="CE733" s="43">
        <v>9064</v>
      </c>
      <c r="CF733" s="43" t="s">
        <v>1990</v>
      </c>
      <c r="CG733" s="251">
        <v>37699</v>
      </c>
      <c r="CH733" s="126"/>
      <c r="CK733" s="39" t="s">
        <v>451</v>
      </c>
      <c r="CL733" s="43">
        <v>93</v>
      </c>
      <c r="CM733" s="43" t="s">
        <v>1396</v>
      </c>
      <c r="CP733" s="43" t="s">
        <v>1397</v>
      </c>
      <c r="CQ733" s="43">
        <v>1017</v>
      </c>
      <c r="DR733" s="38"/>
    </row>
    <row r="734" spans="1:122" s="39" customFormat="1" hidden="1" x14ac:dyDescent="0.2">
      <c r="A734" s="44" t="str">
        <f t="shared" si="244"/>
        <v>Endicott</v>
      </c>
      <c r="B734" s="44" t="str">
        <f t="shared" si="258"/>
        <v>1,1,2-Trichloro-1,2,2-trifluoroethane</v>
      </c>
      <c r="C734" s="38" t="s">
        <v>2587</v>
      </c>
      <c r="D734" s="38" t="str">
        <f t="shared" si="257"/>
        <v>LS</v>
      </c>
      <c r="E734" s="44" t="s">
        <v>372</v>
      </c>
      <c r="F734" s="155" t="str">
        <f t="shared" si="250"/>
        <v>Residential 085</v>
      </c>
      <c r="G734" s="44" t="str">
        <f t="shared" si="245"/>
        <v>residential</v>
      </c>
      <c r="H734" s="44" t="str">
        <f t="shared" si="246"/>
        <v>Basement</v>
      </c>
      <c r="I734" s="38"/>
      <c r="J734" s="38"/>
      <c r="K734" s="38"/>
      <c r="L734" s="44"/>
      <c r="M734" s="38" t="str">
        <f t="shared" si="259"/>
        <v>Y</v>
      </c>
      <c r="N734" s="38" t="str">
        <f t="shared" si="247"/>
        <v>n</v>
      </c>
      <c r="O734" s="38" t="s">
        <v>541</v>
      </c>
      <c r="P734" s="44" t="s">
        <v>310</v>
      </c>
      <c r="Q734" s="44"/>
      <c r="R734" s="44"/>
      <c r="S734" s="44"/>
      <c r="T734" s="44"/>
      <c r="U734" s="44"/>
      <c r="V734" s="44"/>
      <c r="W734" s="44"/>
      <c r="X734" s="44"/>
      <c r="Y734" s="38" t="str">
        <f t="shared" si="260"/>
        <v>Y</v>
      </c>
      <c r="Z734" s="38" t="str">
        <f t="shared" si="248"/>
        <v>n</v>
      </c>
      <c r="AA734" s="38" t="s">
        <v>541</v>
      </c>
      <c r="AC734" s="59">
        <v>0.9</v>
      </c>
      <c r="AD734" s="204">
        <v>0.76666666666666661</v>
      </c>
      <c r="AE734" s="38">
        <v>1</v>
      </c>
      <c r="AF734" s="38">
        <v>0</v>
      </c>
      <c r="AG734" s="125"/>
      <c r="AI734" s="123"/>
      <c r="AJ734" s="40">
        <f t="shared" si="242"/>
        <v>0.9</v>
      </c>
      <c r="AK734" s="40"/>
      <c r="AL734" s="40"/>
      <c r="AM734" s="40">
        <f t="shared" si="253"/>
        <v>0.69</v>
      </c>
      <c r="AN734" s="39">
        <f t="shared" si="249"/>
        <v>1.8</v>
      </c>
      <c r="AO734" s="204"/>
      <c r="AP734" s="204">
        <f t="shared" si="243"/>
        <v>0.76666666666666661</v>
      </c>
      <c r="AQ734" s="45"/>
      <c r="AR734" s="45"/>
      <c r="AS734" s="115"/>
      <c r="AT734" s="115"/>
      <c r="AU734" s="115">
        <f t="shared" si="254"/>
        <v>1</v>
      </c>
      <c r="AV734" s="115">
        <f t="shared" si="255"/>
        <v>0</v>
      </c>
      <c r="AY734" s="115"/>
      <c r="AZ734" s="115"/>
      <c r="BA734" s="43">
        <v>32</v>
      </c>
      <c r="BB734" s="43" t="s">
        <v>2013</v>
      </c>
      <c r="BC734" s="48" t="s">
        <v>1403</v>
      </c>
      <c r="BE734" s="37" t="s">
        <v>2345</v>
      </c>
      <c r="BG734" s="43">
        <v>397</v>
      </c>
      <c r="BH734" s="43" t="s">
        <v>781</v>
      </c>
      <c r="BJ734" s="43" t="s">
        <v>1388</v>
      </c>
      <c r="BK734" s="43" t="s">
        <v>573</v>
      </c>
      <c r="BP734" s="48" t="s">
        <v>1406</v>
      </c>
      <c r="BQ734" s="43" t="s">
        <v>2447</v>
      </c>
      <c r="BR734" s="43" t="s">
        <v>830</v>
      </c>
      <c r="BS734" s="43" t="s">
        <v>1132</v>
      </c>
      <c r="BT734" s="43" t="s">
        <v>1990</v>
      </c>
      <c r="BU734" s="43"/>
      <c r="BV734" s="43"/>
      <c r="BW734" s="243">
        <v>37699</v>
      </c>
      <c r="BX734" s="243"/>
      <c r="BY734" s="48" t="s">
        <v>451</v>
      </c>
      <c r="BZ734" s="43">
        <v>0.69</v>
      </c>
      <c r="CA734" s="43" t="s">
        <v>1396</v>
      </c>
      <c r="CD734" s="124" t="s">
        <v>1397</v>
      </c>
      <c r="CE734" s="43">
        <v>9069</v>
      </c>
      <c r="CF734" s="43" t="s">
        <v>1990</v>
      </c>
      <c r="CG734" s="251">
        <v>37699</v>
      </c>
      <c r="CH734" s="126"/>
      <c r="CK734" s="39" t="s">
        <v>451</v>
      </c>
      <c r="CL734" s="43">
        <v>0.9</v>
      </c>
      <c r="CM734" s="43" t="s">
        <v>1396</v>
      </c>
      <c r="CP734" s="43" t="s">
        <v>1397</v>
      </c>
      <c r="CQ734" s="43">
        <v>1097</v>
      </c>
      <c r="DR734" s="38"/>
    </row>
    <row r="735" spans="1:122" s="39" customFormat="1" hidden="1" x14ac:dyDescent="0.2">
      <c r="A735" s="44" t="str">
        <f t="shared" si="244"/>
        <v>Endicott</v>
      </c>
      <c r="B735" s="44" t="str">
        <f t="shared" si="258"/>
        <v>Tetrachloroethylene</v>
      </c>
      <c r="C735" s="38" t="s">
        <v>2587</v>
      </c>
      <c r="D735" s="38" t="str">
        <f t="shared" si="257"/>
        <v>LS</v>
      </c>
      <c r="E735" s="44" t="s">
        <v>372</v>
      </c>
      <c r="F735" s="155" t="str">
        <f t="shared" si="250"/>
        <v>Residential 085</v>
      </c>
      <c r="G735" s="44" t="str">
        <f t="shared" si="245"/>
        <v>residential</v>
      </c>
      <c r="H735" s="44" t="str">
        <f t="shared" si="246"/>
        <v>Basement</v>
      </c>
      <c r="I735" s="38"/>
      <c r="J735" s="38"/>
      <c r="K735" s="38"/>
      <c r="L735" s="44"/>
      <c r="M735" s="38" t="str">
        <f t="shared" si="259"/>
        <v>Y</v>
      </c>
      <c r="N735" s="38" t="str">
        <f t="shared" si="247"/>
        <v>n</v>
      </c>
      <c r="O735" s="38" t="s">
        <v>541</v>
      </c>
      <c r="P735" s="44" t="s">
        <v>310</v>
      </c>
      <c r="Q735" s="44"/>
      <c r="R735" s="44"/>
      <c r="S735" s="44"/>
      <c r="T735" s="44"/>
      <c r="U735" s="44"/>
      <c r="V735" s="44"/>
      <c r="W735" s="44"/>
      <c r="X735" s="44"/>
      <c r="Y735" s="38" t="str">
        <f t="shared" si="260"/>
        <v>Y</v>
      </c>
      <c r="Z735" s="38" t="str">
        <f t="shared" si="248"/>
        <v>n</v>
      </c>
      <c r="AA735" s="38" t="s">
        <v>541</v>
      </c>
      <c r="AC735" s="59">
        <v>0.85</v>
      </c>
      <c r="AD735" s="204">
        <v>0.68235294117647061</v>
      </c>
      <c r="AE735" s="38">
        <v>1</v>
      </c>
      <c r="AF735" s="38">
        <v>0</v>
      </c>
      <c r="AG735" s="125"/>
      <c r="AI735" s="123"/>
      <c r="AJ735" s="40">
        <f t="shared" si="242"/>
        <v>0.85</v>
      </c>
      <c r="AK735" s="40"/>
      <c r="AL735" s="40"/>
      <c r="AM735" s="40">
        <f t="shared" si="253"/>
        <v>0.57999999999999996</v>
      </c>
      <c r="AN735" s="39">
        <f t="shared" si="249"/>
        <v>3.8</v>
      </c>
      <c r="AO735" s="204"/>
      <c r="AP735" s="204">
        <f t="shared" si="243"/>
        <v>0.68235294117647061</v>
      </c>
      <c r="AQ735" s="45"/>
      <c r="AR735" s="45"/>
      <c r="AS735" s="115"/>
      <c r="AT735" s="115"/>
      <c r="AU735" s="115">
        <f t="shared" si="254"/>
        <v>1</v>
      </c>
      <c r="AV735" s="115">
        <f t="shared" si="255"/>
        <v>0</v>
      </c>
      <c r="AY735" s="115"/>
      <c r="AZ735" s="115"/>
      <c r="BA735" s="43">
        <v>32</v>
      </c>
      <c r="BB735" s="43" t="s">
        <v>2013</v>
      </c>
      <c r="BC735" s="48" t="s">
        <v>1403</v>
      </c>
      <c r="BE735" s="37" t="s">
        <v>2345</v>
      </c>
      <c r="BG735" s="43">
        <v>397</v>
      </c>
      <c r="BH735" s="43" t="s">
        <v>781</v>
      </c>
      <c r="BJ735" s="43" t="s">
        <v>1388</v>
      </c>
      <c r="BK735" s="43" t="s">
        <v>573</v>
      </c>
      <c r="BP735" s="48" t="s">
        <v>1406</v>
      </c>
      <c r="BQ735" s="43" t="s">
        <v>2447</v>
      </c>
      <c r="BR735" s="43" t="s">
        <v>830</v>
      </c>
      <c r="BS735" s="43" t="s">
        <v>2057</v>
      </c>
      <c r="BT735" s="43" t="s">
        <v>1990</v>
      </c>
      <c r="BU735" s="43"/>
      <c r="BV735" s="43"/>
      <c r="BW735" s="243">
        <v>37699</v>
      </c>
      <c r="BX735" s="243"/>
      <c r="BY735" s="48" t="s">
        <v>451</v>
      </c>
      <c r="BZ735" s="43">
        <v>0.57999999999999996</v>
      </c>
      <c r="CA735" s="43" t="s">
        <v>1396</v>
      </c>
      <c r="CD735" s="124" t="s">
        <v>1397</v>
      </c>
      <c r="CE735" s="43">
        <v>9071</v>
      </c>
      <c r="CF735" s="43" t="s">
        <v>1990</v>
      </c>
      <c r="CG735" s="251">
        <v>37699</v>
      </c>
      <c r="CH735" s="126"/>
      <c r="CK735" s="39" t="s">
        <v>451</v>
      </c>
      <c r="CL735" s="43">
        <v>0.85</v>
      </c>
      <c r="CM735" s="43" t="s">
        <v>1396</v>
      </c>
      <c r="CP735" s="43" t="s">
        <v>1397</v>
      </c>
      <c r="CQ735" s="43">
        <v>868</v>
      </c>
      <c r="DR735" s="38"/>
    </row>
    <row r="736" spans="1:122" s="39" customFormat="1" x14ac:dyDescent="0.2">
      <c r="A736" s="44" t="str">
        <f t="shared" si="244"/>
        <v>Endicott</v>
      </c>
      <c r="B736" s="44" t="str">
        <f t="shared" si="258"/>
        <v>Trichloroethylene</v>
      </c>
      <c r="C736" s="38" t="s">
        <v>2587</v>
      </c>
      <c r="D736" s="38" t="str">
        <f t="shared" si="257"/>
        <v>LS</v>
      </c>
      <c r="E736" s="44" t="s">
        <v>372</v>
      </c>
      <c r="F736" s="155" t="str">
        <f t="shared" si="250"/>
        <v>Residential 085</v>
      </c>
      <c r="G736" s="44" t="str">
        <f t="shared" si="245"/>
        <v>residential</v>
      </c>
      <c r="H736" s="44" t="str">
        <f t="shared" si="246"/>
        <v>Basement</v>
      </c>
      <c r="I736" s="38"/>
      <c r="J736" s="38"/>
      <c r="K736" s="38"/>
      <c r="L736" s="44"/>
      <c r="M736" s="38" t="str">
        <f t="shared" si="259"/>
        <v>Y</v>
      </c>
      <c r="N736" s="38" t="str">
        <f t="shared" si="247"/>
        <v>Y</v>
      </c>
      <c r="O736" s="38" t="str">
        <f>IF(AJ736="","",IF(M736="N","n","Y"))</f>
        <v>Y</v>
      </c>
      <c r="P736" s="44"/>
      <c r="Q736" s="44"/>
      <c r="R736" s="44"/>
      <c r="S736" s="44"/>
      <c r="T736" s="44"/>
      <c r="U736" s="44"/>
      <c r="V736" s="44"/>
      <c r="W736" s="44"/>
      <c r="X736" s="44"/>
      <c r="Y736" s="38" t="str">
        <f t="shared" si="260"/>
        <v>Y</v>
      </c>
      <c r="Z736" s="38" t="str">
        <f t="shared" si="248"/>
        <v>n</v>
      </c>
      <c r="AA736" s="38" t="str">
        <f>IF(AM736="","",IF(Y736="N","n","Y"))</f>
        <v>Y</v>
      </c>
      <c r="AC736" s="59">
        <v>82</v>
      </c>
      <c r="AD736" s="204">
        <v>4.390243902439024E-3</v>
      </c>
      <c r="AE736" s="38">
        <v>1</v>
      </c>
      <c r="AF736" s="38">
        <v>0</v>
      </c>
      <c r="AG736" s="125"/>
      <c r="AI736" s="123"/>
      <c r="AJ736" s="40">
        <f t="shared" si="242"/>
        <v>82</v>
      </c>
      <c r="AK736" s="40"/>
      <c r="AL736" s="40"/>
      <c r="AM736" s="40">
        <f t="shared" si="253"/>
        <v>0.36</v>
      </c>
      <c r="AN736" s="39">
        <f t="shared" si="249"/>
        <v>0.5</v>
      </c>
      <c r="AO736" s="204"/>
      <c r="AP736" s="204">
        <f t="shared" si="243"/>
        <v>4.390243902439024E-3</v>
      </c>
      <c r="AQ736" s="45"/>
      <c r="AR736" s="45"/>
      <c r="AS736" s="115"/>
      <c r="AT736" s="115"/>
      <c r="AU736" s="115">
        <f t="shared" si="254"/>
        <v>1</v>
      </c>
      <c r="AV736" s="115">
        <f t="shared" si="255"/>
        <v>0</v>
      </c>
      <c r="AY736" s="115"/>
      <c r="AZ736" s="115"/>
      <c r="BA736" s="43">
        <v>32</v>
      </c>
      <c r="BB736" s="43" t="s">
        <v>2013</v>
      </c>
      <c r="BC736" s="48" t="s">
        <v>1403</v>
      </c>
      <c r="BE736" s="37" t="s">
        <v>2345</v>
      </c>
      <c r="BG736" s="43">
        <v>397</v>
      </c>
      <c r="BH736" s="43" t="s">
        <v>781</v>
      </c>
      <c r="BJ736" s="43" t="s">
        <v>1388</v>
      </c>
      <c r="BK736" s="43" t="s">
        <v>573</v>
      </c>
      <c r="BP736" s="48" t="s">
        <v>1406</v>
      </c>
      <c r="BQ736" s="43" t="s">
        <v>2447</v>
      </c>
      <c r="BR736" s="43" t="s">
        <v>830</v>
      </c>
      <c r="BS736" s="43" t="s">
        <v>1393</v>
      </c>
      <c r="BT736" s="43" t="s">
        <v>1990</v>
      </c>
      <c r="BU736" s="43"/>
      <c r="BV736" s="43"/>
      <c r="BW736" s="243">
        <v>37699</v>
      </c>
      <c r="BX736" s="243"/>
      <c r="BY736" s="48" t="s">
        <v>451</v>
      </c>
      <c r="BZ736" s="43">
        <v>0.36</v>
      </c>
      <c r="CA736" s="43" t="s">
        <v>1396</v>
      </c>
      <c r="CD736" s="124" t="s">
        <v>1397</v>
      </c>
      <c r="CE736" s="43">
        <v>9073</v>
      </c>
      <c r="CF736" s="43" t="s">
        <v>1990</v>
      </c>
      <c r="CG736" s="251">
        <v>37699</v>
      </c>
      <c r="CH736" s="126"/>
      <c r="CK736" s="39" t="s">
        <v>451</v>
      </c>
      <c r="CL736" s="43">
        <v>82</v>
      </c>
      <c r="CM736" s="43" t="s">
        <v>1396</v>
      </c>
      <c r="CP736" s="43" t="s">
        <v>1397</v>
      </c>
      <c r="CQ736" s="43">
        <v>925</v>
      </c>
      <c r="DR736" s="38"/>
    </row>
    <row r="737" spans="1:122" s="39" customFormat="1" hidden="1" x14ac:dyDescent="0.2">
      <c r="A737" s="44" t="str">
        <f t="shared" si="244"/>
        <v>Endicott</v>
      </c>
      <c r="B737" s="44" t="str">
        <f t="shared" si="258"/>
        <v>Vinyl chloride (chloroethene)</v>
      </c>
      <c r="C737" s="38" t="s">
        <v>2587</v>
      </c>
      <c r="D737" s="38" t="str">
        <f t="shared" si="257"/>
        <v>LS</v>
      </c>
      <c r="E737" s="44" t="s">
        <v>372</v>
      </c>
      <c r="F737" s="155" t="str">
        <f t="shared" si="250"/>
        <v>Residential 085</v>
      </c>
      <c r="G737" s="44" t="str">
        <f t="shared" si="245"/>
        <v>residential</v>
      </c>
      <c r="H737" s="44" t="str">
        <f t="shared" si="246"/>
        <v>Basement</v>
      </c>
      <c r="I737" s="38"/>
      <c r="J737" s="38"/>
      <c r="K737" s="38"/>
      <c r="L737" s="44"/>
      <c r="M737" s="38" t="str">
        <f t="shared" si="259"/>
        <v>Y</v>
      </c>
      <c r="N737" s="38" t="str">
        <f t="shared" si="247"/>
        <v>n</v>
      </c>
      <c r="O737" s="38" t="s">
        <v>541</v>
      </c>
      <c r="P737" s="114" t="s">
        <v>310</v>
      </c>
      <c r="Q737" s="114"/>
      <c r="R737" s="114"/>
      <c r="S737" s="114"/>
      <c r="T737" s="114"/>
      <c r="U737" s="114"/>
      <c r="V737" s="114"/>
      <c r="W737" s="114"/>
      <c r="X737" s="114"/>
      <c r="Y737" s="38" t="str">
        <f t="shared" si="260"/>
        <v>Y</v>
      </c>
      <c r="Z737" s="38" t="str">
        <f t="shared" si="248"/>
        <v>Y</v>
      </c>
      <c r="AA737" s="38" t="s">
        <v>541</v>
      </c>
      <c r="AC737" s="59">
        <v>5.5E-2</v>
      </c>
      <c r="AD737" s="204">
        <v>3.6363636363636367</v>
      </c>
      <c r="AE737" s="38">
        <v>1</v>
      </c>
      <c r="AF737" s="38">
        <v>0</v>
      </c>
      <c r="AG737" s="125"/>
      <c r="AI737" s="123"/>
      <c r="AJ737" s="40">
        <f t="shared" si="242"/>
        <v>5.5E-2</v>
      </c>
      <c r="AK737" s="40"/>
      <c r="AL737" s="40"/>
      <c r="AM737" s="40">
        <f t="shared" si="253"/>
        <v>0.2</v>
      </c>
      <c r="AN737" s="39">
        <f t="shared" si="249"/>
        <v>0.01</v>
      </c>
      <c r="AO737" s="204"/>
      <c r="AP737" s="204">
        <f t="shared" si="243"/>
        <v>3.6363636363636367</v>
      </c>
      <c r="AQ737" s="45"/>
      <c r="AR737" s="45"/>
      <c r="AS737" s="115"/>
      <c r="AT737" s="115"/>
      <c r="AU737" s="115">
        <f t="shared" si="254"/>
        <v>1</v>
      </c>
      <c r="AV737" s="115">
        <f t="shared" si="255"/>
        <v>0</v>
      </c>
      <c r="AY737" s="115"/>
      <c r="AZ737" s="115"/>
      <c r="BA737" s="43">
        <v>32</v>
      </c>
      <c r="BB737" s="43" t="s">
        <v>2013</v>
      </c>
      <c r="BC737" s="48" t="s">
        <v>1403</v>
      </c>
      <c r="BE737" s="37" t="s">
        <v>2345</v>
      </c>
      <c r="BG737" s="43">
        <v>397</v>
      </c>
      <c r="BH737" s="43" t="s">
        <v>781</v>
      </c>
      <c r="BJ737" s="43" t="s">
        <v>1388</v>
      </c>
      <c r="BK737" s="43" t="s">
        <v>573</v>
      </c>
      <c r="BP737" s="48" t="s">
        <v>1406</v>
      </c>
      <c r="BQ737" s="43" t="s">
        <v>2447</v>
      </c>
      <c r="BR737" s="43" t="s">
        <v>830</v>
      </c>
      <c r="BS737" s="43" t="s">
        <v>562</v>
      </c>
      <c r="BT737" s="43" t="s">
        <v>1990</v>
      </c>
      <c r="BU737" s="43"/>
      <c r="BV737" s="43"/>
      <c r="BW737" s="243">
        <v>37699</v>
      </c>
      <c r="BX737" s="243"/>
      <c r="BY737" s="48" t="s">
        <v>451</v>
      </c>
      <c r="BZ737" s="43">
        <v>0.2</v>
      </c>
      <c r="CA737" s="43" t="s">
        <v>1396</v>
      </c>
      <c r="CD737" s="124" t="s">
        <v>1397</v>
      </c>
      <c r="CE737" s="43">
        <v>9074</v>
      </c>
      <c r="CF737" s="43" t="s">
        <v>1990</v>
      </c>
      <c r="CG737" s="251">
        <v>37699</v>
      </c>
      <c r="CH737" s="126"/>
      <c r="CK737" s="39" t="s">
        <v>451</v>
      </c>
      <c r="CL737" s="43">
        <v>5.5E-2</v>
      </c>
      <c r="CM737" s="43" t="s">
        <v>1396</v>
      </c>
      <c r="CP737" s="43" t="s">
        <v>1397</v>
      </c>
      <c r="CQ737" s="43">
        <v>972</v>
      </c>
      <c r="DR737" s="38"/>
    </row>
    <row r="738" spans="1:122" s="39" customFormat="1" hidden="1" x14ac:dyDescent="0.2">
      <c r="A738" s="44" t="str">
        <f t="shared" si="244"/>
        <v>Endicott</v>
      </c>
      <c r="B738" s="44" t="str">
        <f t="shared" si="258"/>
        <v>1,1,2-Trichloro-1,2,2-trifluoroethane</v>
      </c>
      <c r="C738" s="38" t="s">
        <v>2587</v>
      </c>
      <c r="D738" s="38" t="str">
        <f t="shared" si="257"/>
        <v>LS</v>
      </c>
      <c r="E738" s="44" t="s">
        <v>372</v>
      </c>
      <c r="F738" s="155" t="str">
        <f t="shared" si="250"/>
        <v>Residential 086</v>
      </c>
      <c r="G738" s="44" t="str">
        <f t="shared" si="245"/>
        <v>residential</v>
      </c>
      <c r="H738" s="44" t="str">
        <f t="shared" si="246"/>
        <v>Basement</v>
      </c>
      <c r="I738" s="38"/>
      <c r="J738" s="38"/>
      <c r="K738" s="38"/>
      <c r="L738" s="44"/>
      <c r="M738" s="38" t="str">
        <f t="shared" si="259"/>
        <v>Y</v>
      </c>
      <c r="N738" s="38" t="str">
        <f t="shared" si="247"/>
        <v>n</v>
      </c>
      <c r="O738" s="38" t="s">
        <v>541</v>
      </c>
      <c r="P738" s="44" t="s">
        <v>1453</v>
      </c>
      <c r="Q738" s="44"/>
      <c r="R738" s="44"/>
      <c r="S738" s="44"/>
      <c r="T738" s="44"/>
      <c r="U738" s="44"/>
      <c r="V738" s="44"/>
      <c r="W738" s="44"/>
      <c r="X738" s="44"/>
      <c r="Y738" s="38" t="str">
        <f t="shared" si="260"/>
        <v>Y</v>
      </c>
      <c r="Z738" s="38" t="str">
        <f t="shared" si="248"/>
        <v>n</v>
      </c>
      <c r="AA738" s="38" t="s">
        <v>541</v>
      </c>
      <c r="AC738" s="59">
        <v>0.52</v>
      </c>
      <c r="AD738" s="204">
        <v>0.92307692307692302</v>
      </c>
      <c r="AE738" s="38">
        <v>1</v>
      </c>
      <c r="AF738" s="38">
        <v>0</v>
      </c>
      <c r="AG738" s="125"/>
      <c r="AI738" s="123"/>
      <c r="AJ738" s="40">
        <f t="shared" ref="AJ738:AJ801" si="262">IF(CL738="","",IF(CM738="mg/m3",1000*CL738,IF(CM738="ppbv",CL738*INDEX(ppbv_ug_m3,MATCH(BS738,ChemName,0)),CL738)))</f>
        <v>0.52</v>
      </c>
      <c r="AK738" s="40"/>
      <c r="AL738" s="40"/>
      <c r="AM738" s="40">
        <f t="shared" si="253"/>
        <v>0.48</v>
      </c>
      <c r="AN738" s="39">
        <f t="shared" si="249"/>
        <v>1.8</v>
      </c>
      <c r="AO738" s="204"/>
      <c r="AP738" s="204">
        <f t="shared" ref="AP738:AP801" si="263">IF(AJ738="","",AM738/AJ738)</f>
        <v>0.92307692307692302</v>
      </c>
      <c r="AQ738" s="45"/>
      <c r="AR738" s="45"/>
      <c r="AS738" s="115"/>
      <c r="AT738" s="115"/>
      <c r="AU738" s="115">
        <f t="shared" si="254"/>
        <v>1</v>
      </c>
      <c r="AV738" s="115">
        <f t="shared" si="255"/>
        <v>0</v>
      </c>
      <c r="AY738" s="115"/>
      <c r="AZ738" s="115"/>
      <c r="BA738" s="43">
        <v>32</v>
      </c>
      <c r="BB738" s="43" t="s">
        <v>2013</v>
      </c>
      <c r="BC738" s="48" t="s">
        <v>1403</v>
      </c>
      <c r="BE738" s="37" t="s">
        <v>2345</v>
      </c>
      <c r="BG738" s="43">
        <v>398</v>
      </c>
      <c r="BH738" s="43" t="s">
        <v>2448</v>
      </c>
      <c r="BJ738" s="43" t="s">
        <v>1388</v>
      </c>
      <c r="BK738" s="43" t="s">
        <v>573</v>
      </c>
      <c r="BP738" s="48" t="s">
        <v>1406</v>
      </c>
      <c r="BQ738" s="43" t="s">
        <v>2449</v>
      </c>
      <c r="BR738" s="43" t="s">
        <v>830</v>
      </c>
      <c r="BS738" s="43" t="s">
        <v>1132</v>
      </c>
      <c r="BT738" s="43" t="s">
        <v>1990</v>
      </c>
      <c r="BU738" s="43"/>
      <c r="BV738" s="43"/>
      <c r="BW738" s="243">
        <v>37700</v>
      </c>
      <c r="BX738" s="243"/>
      <c r="BY738" s="48" t="s">
        <v>451</v>
      </c>
      <c r="BZ738" s="43">
        <v>0.48</v>
      </c>
      <c r="CA738" s="43" t="s">
        <v>1396</v>
      </c>
      <c r="CD738" s="124" t="s">
        <v>1397</v>
      </c>
      <c r="CE738" s="43">
        <v>9102</v>
      </c>
      <c r="CF738" s="43" t="s">
        <v>1990</v>
      </c>
      <c r="CG738" s="251">
        <v>37700</v>
      </c>
      <c r="CH738" s="126"/>
      <c r="CK738" s="39" t="s">
        <v>451</v>
      </c>
      <c r="CL738" s="43">
        <v>0.52</v>
      </c>
      <c r="CM738" s="43" t="s">
        <v>1396</v>
      </c>
      <c r="CP738" s="43" t="s">
        <v>1397</v>
      </c>
      <c r="CQ738" s="43">
        <v>1098</v>
      </c>
      <c r="DR738" s="38"/>
    </row>
    <row r="739" spans="1:122" s="39" customFormat="1" hidden="1" x14ac:dyDescent="0.2">
      <c r="A739" s="44" t="str">
        <f t="shared" si="244"/>
        <v>Endicott</v>
      </c>
      <c r="B739" s="44" t="str">
        <f t="shared" si="258"/>
        <v>Tetrachloroethylene</v>
      </c>
      <c r="C739" s="38" t="s">
        <v>2587</v>
      </c>
      <c r="D739" s="38" t="str">
        <f t="shared" si="257"/>
        <v>LS</v>
      </c>
      <c r="E739" s="44" t="s">
        <v>372</v>
      </c>
      <c r="F739" s="155" t="str">
        <f t="shared" si="250"/>
        <v>Residential 086</v>
      </c>
      <c r="G739" s="44" t="str">
        <f t="shared" si="245"/>
        <v>residential</v>
      </c>
      <c r="H739" s="44" t="str">
        <f t="shared" si="246"/>
        <v>Basement</v>
      </c>
      <c r="I739" s="38"/>
      <c r="J739" s="38"/>
      <c r="K739" s="38"/>
      <c r="L739" s="44"/>
      <c r="M739" s="38" t="str">
        <f t="shared" si="259"/>
        <v>Y</v>
      </c>
      <c r="N739" s="38" t="str">
        <f t="shared" si="247"/>
        <v>n</v>
      </c>
      <c r="O739" s="38" t="s">
        <v>541</v>
      </c>
      <c r="P739" s="44" t="s">
        <v>1453</v>
      </c>
      <c r="Q739" s="44"/>
      <c r="R739" s="44"/>
      <c r="S739" s="44"/>
      <c r="T739" s="44"/>
      <c r="U739" s="44"/>
      <c r="V739" s="44"/>
      <c r="W739" s="44"/>
      <c r="X739" s="44"/>
      <c r="Y739" s="38" t="str">
        <f t="shared" si="260"/>
        <v>Y</v>
      </c>
      <c r="Z739" s="38" t="str">
        <f t="shared" si="248"/>
        <v>n</v>
      </c>
      <c r="AA739" s="38" t="s">
        <v>541</v>
      </c>
      <c r="AC739" s="59">
        <v>0.47</v>
      </c>
      <c r="AD739" s="204">
        <v>0.48936170212765961</v>
      </c>
      <c r="AE739" s="38">
        <v>1</v>
      </c>
      <c r="AF739" s="38">
        <v>0</v>
      </c>
      <c r="AG739" s="125"/>
      <c r="AI739" s="123"/>
      <c r="AJ739" s="40">
        <f t="shared" si="262"/>
        <v>0.47</v>
      </c>
      <c r="AK739" s="40"/>
      <c r="AL739" s="40"/>
      <c r="AM739" s="40">
        <f t="shared" si="253"/>
        <v>0.23</v>
      </c>
      <c r="AN739" s="39">
        <f t="shared" si="249"/>
        <v>3.8</v>
      </c>
      <c r="AO739" s="204"/>
      <c r="AP739" s="204">
        <f t="shared" si="263"/>
        <v>0.48936170212765961</v>
      </c>
      <c r="AQ739" s="45"/>
      <c r="AR739" s="45"/>
      <c r="AS739" s="115"/>
      <c r="AT739" s="115"/>
      <c r="AU739" s="115">
        <f t="shared" si="254"/>
        <v>1</v>
      </c>
      <c r="AV739" s="115">
        <f t="shared" si="255"/>
        <v>0</v>
      </c>
      <c r="AY739" s="115"/>
      <c r="AZ739" s="115"/>
      <c r="BA739" s="43">
        <v>32</v>
      </c>
      <c r="BB739" s="43" t="s">
        <v>2013</v>
      </c>
      <c r="BC739" s="48" t="s">
        <v>1403</v>
      </c>
      <c r="BE739" s="37" t="s">
        <v>2345</v>
      </c>
      <c r="BG739" s="43">
        <v>398</v>
      </c>
      <c r="BH739" s="43" t="s">
        <v>2448</v>
      </c>
      <c r="BJ739" s="43" t="s">
        <v>1388</v>
      </c>
      <c r="BK739" s="43" t="s">
        <v>573</v>
      </c>
      <c r="BP739" s="48" t="s">
        <v>1406</v>
      </c>
      <c r="BQ739" s="43" t="s">
        <v>2449</v>
      </c>
      <c r="BR739" s="43" t="s">
        <v>830</v>
      </c>
      <c r="BS739" s="43" t="s">
        <v>2057</v>
      </c>
      <c r="BT739" s="43" t="s">
        <v>1990</v>
      </c>
      <c r="BU739" s="43"/>
      <c r="BV739" s="43"/>
      <c r="BW739" s="243">
        <v>37700</v>
      </c>
      <c r="BX739" s="243"/>
      <c r="BY739" s="48" t="s">
        <v>451</v>
      </c>
      <c r="BZ739" s="43">
        <v>0.23</v>
      </c>
      <c r="CA739" s="43" t="s">
        <v>1396</v>
      </c>
      <c r="CD739" s="124" t="s">
        <v>1397</v>
      </c>
      <c r="CE739" s="43">
        <v>9104</v>
      </c>
      <c r="CF739" s="43" t="s">
        <v>1990</v>
      </c>
      <c r="CG739" s="251">
        <v>37700</v>
      </c>
      <c r="CH739" s="126"/>
      <c r="CK739" s="39" t="s">
        <v>451</v>
      </c>
      <c r="CL739" s="43">
        <v>0.47</v>
      </c>
      <c r="CM739" s="43" t="s">
        <v>1396</v>
      </c>
      <c r="CP739" s="43" t="s">
        <v>1397</v>
      </c>
      <c r="CQ739" s="43">
        <v>869</v>
      </c>
      <c r="DR739" s="38"/>
    </row>
    <row r="740" spans="1:122" s="39" customFormat="1" hidden="1" x14ac:dyDescent="0.2">
      <c r="A740" s="44" t="str">
        <f t="shared" si="244"/>
        <v>Endicott</v>
      </c>
      <c r="B740" s="44" t="str">
        <f t="shared" si="258"/>
        <v>1,1,1-Trichloroethane</v>
      </c>
      <c r="C740" s="38" t="s">
        <v>2587</v>
      </c>
      <c r="D740" s="38" t="str">
        <f t="shared" si="257"/>
        <v>LS</v>
      </c>
      <c r="E740" s="44" t="s">
        <v>372</v>
      </c>
      <c r="F740" s="155" t="str">
        <f t="shared" si="250"/>
        <v>Residential 087 (House 5)</v>
      </c>
      <c r="G740" s="44" t="str">
        <f t="shared" si="245"/>
        <v>residential</v>
      </c>
      <c r="H740" s="44" t="str">
        <f t="shared" si="246"/>
        <v>Basement</v>
      </c>
      <c r="I740" s="38"/>
      <c r="J740" s="38"/>
      <c r="K740" s="38"/>
      <c r="L740" s="44"/>
      <c r="M740" s="38" t="str">
        <f t="shared" si="259"/>
        <v>Y</v>
      </c>
      <c r="N740" s="38" t="str">
        <f t="shared" si="247"/>
        <v>n</v>
      </c>
      <c r="O740" s="38" t="str">
        <f>IF(AJ740="","",IF(M740="N","n","Y"))</f>
        <v>Y</v>
      </c>
      <c r="P740" s="44"/>
      <c r="Q740" s="44"/>
      <c r="R740" s="44"/>
      <c r="S740" s="44"/>
      <c r="T740" s="44"/>
      <c r="U740" s="44"/>
      <c r="V740" s="44"/>
      <c r="W740" s="44"/>
      <c r="X740" s="44"/>
      <c r="Y740" s="38" t="str">
        <f t="shared" si="260"/>
        <v>Y</v>
      </c>
      <c r="Z740" s="38" t="str">
        <f t="shared" si="248"/>
        <v>n</v>
      </c>
      <c r="AA740" s="38" t="str">
        <f>IF(AM740="","",IF(Y740="N","n","Y"))</f>
        <v>Y</v>
      </c>
      <c r="AC740" s="59">
        <v>120</v>
      </c>
      <c r="AD740" s="204">
        <v>1.3333333333333334E-2</v>
      </c>
      <c r="AE740" s="38">
        <v>1</v>
      </c>
      <c r="AF740" s="38">
        <v>0</v>
      </c>
      <c r="AG740" s="125"/>
      <c r="AI740" s="123"/>
      <c r="AJ740" s="40">
        <f t="shared" si="262"/>
        <v>120</v>
      </c>
      <c r="AK740" s="40"/>
      <c r="AL740" s="40"/>
      <c r="AM740" s="40">
        <f t="shared" si="253"/>
        <v>1.6</v>
      </c>
      <c r="AN740" s="39">
        <f t="shared" si="249"/>
        <v>3.1</v>
      </c>
      <c r="AO740" s="204"/>
      <c r="AP740" s="204">
        <f t="shared" si="263"/>
        <v>1.3333333333333334E-2</v>
      </c>
      <c r="AQ740" s="45"/>
      <c r="AR740" s="45"/>
      <c r="AS740" s="115"/>
      <c r="AT740" s="115"/>
      <c r="AU740" s="115">
        <f t="shared" si="254"/>
        <v>1</v>
      </c>
      <c r="AV740" s="115">
        <f t="shared" si="255"/>
        <v>0</v>
      </c>
      <c r="AY740" s="115"/>
      <c r="AZ740" s="115"/>
      <c r="BA740" s="43">
        <v>32</v>
      </c>
      <c r="BB740" s="43" t="s">
        <v>2013</v>
      </c>
      <c r="BC740" s="48" t="s">
        <v>1403</v>
      </c>
      <c r="BE740" s="37" t="s">
        <v>2345</v>
      </c>
      <c r="BG740" s="43">
        <v>399</v>
      </c>
      <c r="BH740" s="43" t="s">
        <v>613</v>
      </c>
      <c r="BJ740" s="43" t="s">
        <v>1388</v>
      </c>
      <c r="BK740" s="43" t="s">
        <v>573</v>
      </c>
      <c r="BP740" s="48" t="s">
        <v>1406</v>
      </c>
      <c r="BQ740" s="43" t="s">
        <v>1922</v>
      </c>
      <c r="BR740" s="43" t="s">
        <v>185</v>
      </c>
      <c r="BS740" s="43" t="s">
        <v>558</v>
      </c>
      <c r="BT740" s="43" t="s">
        <v>1990</v>
      </c>
      <c r="BU740" s="43"/>
      <c r="BV740" s="43"/>
      <c r="BW740" s="243">
        <v>37702</v>
      </c>
      <c r="BX740" s="243"/>
      <c r="BY740" s="48" t="s">
        <v>451</v>
      </c>
      <c r="BZ740" s="43">
        <v>1.6</v>
      </c>
      <c r="CA740" s="43" t="s">
        <v>1396</v>
      </c>
      <c r="CD740" s="124" t="s">
        <v>1397</v>
      </c>
      <c r="CE740" s="43">
        <v>9152</v>
      </c>
      <c r="CF740" s="43" t="s">
        <v>1990</v>
      </c>
      <c r="CG740" s="251">
        <v>37702</v>
      </c>
      <c r="CH740" s="126"/>
      <c r="CK740" s="39" t="s">
        <v>451</v>
      </c>
      <c r="CL740" s="43">
        <v>120</v>
      </c>
      <c r="CM740" s="43" t="s">
        <v>1396</v>
      </c>
      <c r="CP740" s="43" t="s">
        <v>1397</v>
      </c>
      <c r="CQ740" s="43">
        <v>1019</v>
      </c>
      <c r="DR740" s="38"/>
    </row>
    <row r="741" spans="1:122" s="39" customFormat="1" hidden="1" x14ac:dyDescent="0.2">
      <c r="A741" s="44" t="str">
        <f t="shared" si="244"/>
        <v>Endicott</v>
      </c>
      <c r="B741" s="44" t="str">
        <f t="shared" si="258"/>
        <v>Tetrachloroethylene</v>
      </c>
      <c r="C741" s="38" t="s">
        <v>2587</v>
      </c>
      <c r="D741" s="38" t="str">
        <f t="shared" si="257"/>
        <v>LS</v>
      </c>
      <c r="E741" s="44" t="s">
        <v>372</v>
      </c>
      <c r="F741" s="155" t="str">
        <f t="shared" si="250"/>
        <v>Residential 087 (House 5)</v>
      </c>
      <c r="G741" s="44" t="str">
        <f t="shared" si="245"/>
        <v>residential</v>
      </c>
      <c r="H741" s="44" t="str">
        <f t="shared" si="246"/>
        <v>Basement</v>
      </c>
      <c r="I741" s="38"/>
      <c r="J741" s="38"/>
      <c r="K741" s="38"/>
      <c r="L741" s="44"/>
      <c r="M741" s="38" t="str">
        <f t="shared" si="259"/>
        <v>Y</v>
      </c>
      <c r="N741" s="38" t="str">
        <f t="shared" si="247"/>
        <v>n</v>
      </c>
      <c r="O741" s="38" t="s">
        <v>541</v>
      </c>
      <c r="P741" s="44" t="s">
        <v>310</v>
      </c>
      <c r="Q741" s="44"/>
      <c r="R741" s="44"/>
      <c r="S741" s="44"/>
      <c r="T741" s="44"/>
      <c r="U741" s="44"/>
      <c r="V741" s="44"/>
      <c r="W741" s="44"/>
      <c r="X741" s="44"/>
      <c r="Y741" s="38" t="str">
        <f t="shared" si="260"/>
        <v>Y</v>
      </c>
      <c r="Z741" s="38" t="str">
        <f t="shared" si="248"/>
        <v>Y</v>
      </c>
      <c r="AA741" s="38" t="s">
        <v>541</v>
      </c>
      <c r="AC741" s="59">
        <v>8.9</v>
      </c>
      <c r="AD741" s="204">
        <v>0.4831460674157303</v>
      </c>
      <c r="AE741" s="38">
        <v>1</v>
      </c>
      <c r="AF741" s="38">
        <v>0</v>
      </c>
      <c r="AG741" s="125"/>
      <c r="AI741" s="123"/>
      <c r="AJ741" s="40">
        <f t="shared" si="262"/>
        <v>8.9</v>
      </c>
      <c r="AK741" s="40"/>
      <c r="AL741" s="40"/>
      <c r="AM741" s="40">
        <f t="shared" si="253"/>
        <v>4.3</v>
      </c>
      <c r="AN741" s="39">
        <f t="shared" si="249"/>
        <v>3.8</v>
      </c>
      <c r="AO741" s="204"/>
      <c r="AP741" s="204">
        <f t="shared" si="263"/>
        <v>0.4831460674157303</v>
      </c>
      <c r="AQ741" s="45"/>
      <c r="AR741" s="45"/>
      <c r="AS741" s="115"/>
      <c r="AT741" s="115"/>
      <c r="AU741" s="115">
        <f t="shared" si="254"/>
        <v>1</v>
      </c>
      <c r="AV741" s="115">
        <f t="shared" si="255"/>
        <v>0</v>
      </c>
      <c r="AY741" s="115"/>
      <c r="AZ741" s="115"/>
      <c r="BA741" s="43">
        <v>32</v>
      </c>
      <c r="BB741" s="43" t="s">
        <v>2013</v>
      </c>
      <c r="BC741" s="48" t="s">
        <v>1403</v>
      </c>
      <c r="BE741" s="37" t="s">
        <v>2345</v>
      </c>
      <c r="BG741" s="43">
        <v>399</v>
      </c>
      <c r="BH741" s="43" t="s">
        <v>613</v>
      </c>
      <c r="BJ741" s="43" t="s">
        <v>1388</v>
      </c>
      <c r="BK741" s="43" t="s">
        <v>573</v>
      </c>
      <c r="BP741" s="48" t="s">
        <v>1406</v>
      </c>
      <c r="BQ741" s="43" t="s">
        <v>1922</v>
      </c>
      <c r="BR741" s="43" t="s">
        <v>185</v>
      </c>
      <c r="BS741" s="43" t="s">
        <v>2057</v>
      </c>
      <c r="BT741" s="43" t="s">
        <v>1990</v>
      </c>
      <c r="BU741" s="43"/>
      <c r="BV741" s="43"/>
      <c r="BW741" s="243">
        <v>37702</v>
      </c>
      <c r="BX741" s="243"/>
      <c r="BY741" s="48" t="s">
        <v>451</v>
      </c>
      <c r="BZ741" s="43">
        <v>4.3</v>
      </c>
      <c r="CA741" s="43" t="s">
        <v>1396</v>
      </c>
      <c r="CD741" s="124" t="s">
        <v>1397</v>
      </c>
      <c r="CE741" s="43">
        <v>9159</v>
      </c>
      <c r="CF741" s="43" t="s">
        <v>1990</v>
      </c>
      <c r="CG741" s="251">
        <v>37702</v>
      </c>
      <c r="CH741" s="126"/>
      <c r="CK741" s="39" t="s">
        <v>451</v>
      </c>
      <c r="CL741" s="43">
        <v>8.9</v>
      </c>
      <c r="CM741" s="43" t="s">
        <v>1396</v>
      </c>
      <c r="CP741" s="43" t="s">
        <v>1397</v>
      </c>
      <c r="CQ741" s="43">
        <v>870</v>
      </c>
      <c r="DR741" s="38"/>
    </row>
    <row r="742" spans="1:122" s="372" customFormat="1" x14ac:dyDescent="0.2">
      <c r="A742" s="384" t="str">
        <f t="shared" si="244"/>
        <v>Endicott</v>
      </c>
      <c r="B742" s="384" t="str">
        <f t="shared" si="258"/>
        <v>Trichloroethylene</v>
      </c>
      <c r="C742" s="385" t="s">
        <v>2587</v>
      </c>
      <c r="D742" s="385" t="str">
        <f t="shared" si="257"/>
        <v>LS</v>
      </c>
      <c r="E742" s="384" t="s">
        <v>372</v>
      </c>
      <c r="F742" s="386" t="str">
        <f t="shared" si="250"/>
        <v>Residential 087 (House 5)</v>
      </c>
      <c r="G742" s="384" t="str">
        <f t="shared" si="245"/>
        <v>residential</v>
      </c>
      <c r="H742" s="384" t="str">
        <f t="shared" si="246"/>
        <v>Basement</v>
      </c>
      <c r="I742" s="385"/>
      <c r="J742" s="385"/>
      <c r="K742" s="385"/>
      <c r="L742" s="384"/>
      <c r="M742" s="385" t="str">
        <f t="shared" si="259"/>
        <v>Y</v>
      </c>
      <c r="N742" s="385" t="str">
        <f t="shared" si="247"/>
        <v>Y</v>
      </c>
      <c r="O742" s="385" t="str">
        <f>IF(AJ742="","",IF(M742="N","n","Y"))</f>
        <v>Y</v>
      </c>
      <c r="P742" s="384"/>
      <c r="Q742" s="384"/>
      <c r="R742" s="384"/>
      <c r="S742" s="384"/>
      <c r="T742" s="384"/>
      <c r="U742" s="384"/>
      <c r="V742" s="384"/>
      <c r="W742" s="384"/>
      <c r="X742" s="384"/>
      <c r="Y742" s="385" t="str">
        <f t="shared" si="260"/>
        <v>Y</v>
      </c>
      <c r="Z742" s="385" t="str">
        <f t="shared" si="248"/>
        <v>Y</v>
      </c>
      <c r="AA742" s="385" t="str">
        <f>IF(AM742="","",IF(Y742="N","n","Y"))</f>
        <v>Y</v>
      </c>
      <c r="AC742" s="389">
        <v>1300</v>
      </c>
      <c r="AD742" s="390">
        <v>6.7692307692307696E-3</v>
      </c>
      <c r="AE742" s="385">
        <v>1</v>
      </c>
      <c r="AF742" s="385">
        <v>0</v>
      </c>
      <c r="AG742" s="391"/>
      <c r="AI742" s="392"/>
      <c r="AJ742" s="394">
        <f t="shared" si="262"/>
        <v>1300</v>
      </c>
      <c r="AK742" s="394"/>
      <c r="AL742" s="394"/>
      <c r="AM742" s="394">
        <f t="shared" si="253"/>
        <v>8.8000000000000007</v>
      </c>
      <c r="AN742" s="372">
        <f t="shared" si="249"/>
        <v>0.5</v>
      </c>
      <c r="AO742" s="390"/>
      <c r="AP742" s="390">
        <f t="shared" si="263"/>
        <v>6.7692307692307696E-3</v>
      </c>
      <c r="AQ742" s="439"/>
      <c r="AR742" s="439"/>
      <c r="AS742" s="396"/>
      <c r="AT742" s="396"/>
      <c r="AU742" s="396">
        <f t="shared" si="254"/>
        <v>1</v>
      </c>
      <c r="AV742" s="396">
        <f t="shared" si="255"/>
        <v>0</v>
      </c>
      <c r="AY742" s="396"/>
      <c r="AZ742" s="396"/>
      <c r="BA742" s="397">
        <v>32</v>
      </c>
      <c r="BB742" s="397" t="s">
        <v>2013</v>
      </c>
      <c r="BC742" s="398" t="s">
        <v>1403</v>
      </c>
      <c r="BE742" s="303" t="s">
        <v>2345</v>
      </c>
      <c r="BG742" s="397">
        <v>399</v>
      </c>
      <c r="BH742" s="397" t="s">
        <v>613</v>
      </c>
      <c r="BJ742" s="397" t="s">
        <v>1388</v>
      </c>
      <c r="BK742" s="397" t="s">
        <v>573</v>
      </c>
      <c r="BP742" s="398" t="s">
        <v>1406</v>
      </c>
      <c r="BQ742" s="397" t="s">
        <v>1922</v>
      </c>
      <c r="BR742" s="397" t="s">
        <v>185</v>
      </c>
      <c r="BS742" s="397" t="s">
        <v>1393</v>
      </c>
      <c r="BT742" s="397" t="s">
        <v>1990</v>
      </c>
      <c r="BU742" s="397"/>
      <c r="BV742" s="397"/>
      <c r="BW742" s="399">
        <v>37702</v>
      </c>
      <c r="BX742" s="399"/>
      <c r="BY742" s="398" t="s">
        <v>451</v>
      </c>
      <c r="BZ742" s="397">
        <v>8.8000000000000007</v>
      </c>
      <c r="CA742" s="397" t="s">
        <v>1396</v>
      </c>
      <c r="CD742" s="400" t="s">
        <v>1397</v>
      </c>
      <c r="CE742" s="397">
        <v>9161</v>
      </c>
      <c r="CF742" s="397" t="s">
        <v>1990</v>
      </c>
      <c r="CG742" s="401">
        <v>37702</v>
      </c>
      <c r="CH742" s="402"/>
      <c r="CK742" s="372" t="s">
        <v>451</v>
      </c>
      <c r="CL742" s="397">
        <v>1300</v>
      </c>
      <c r="CM742" s="397" t="s">
        <v>1396</v>
      </c>
      <c r="CP742" s="397" t="s">
        <v>1397</v>
      </c>
      <c r="CQ742" s="397">
        <v>927</v>
      </c>
      <c r="DR742" s="385"/>
    </row>
    <row r="743" spans="1:122" s="39" customFormat="1" hidden="1" x14ac:dyDescent="0.2">
      <c r="A743" s="44" t="str">
        <f t="shared" si="244"/>
        <v>Endicott</v>
      </c>
      <c r="B743" s="44" t="str">
        <f t="shared" si="258"/>
        <v>1,1,1-Trichloroethane</v>
      </c>
      <c r="C743" s="38" t="s">
        <v>2587</v>
      </c>
      <c r="D743" s="38" t="str">
        <f t="shared" si="257"/>
        <v>LS</v>
      </c>
      <c r="E743" s="44" t="s">
        <v>372</v>
      </c>
      <c r="F743" s="155" t="str">
        <f t="shared" si="250"/>
        <v>Residential 088</v>
      </c>
      <c r="G743" s="44" t="str">
        <f t="shared" si="245"/>
        <v>residential</v>
      </c>
      <c r="H743" s="44" t="str">
        <f t="shared" si="246"/>
        <v>Basement</v>
      </c>
      <c r="I743" s="38"/>
      <c r="J743" s="38"/>
      <c r="K743" s="38"/>
      <c r="L743" s="44"/>
      <c r="M743" s="38" t="str">
        <f t="shared" si="259"/>
        <v>Y</v>
      </c>
      <c r="N743" s="38" t="str">
        <f t="shared" si="247"/>
        <v>n</v>
      </c>
      <c r="O743" s="38" t="s">
        <v>541</v>
      </c>
      <c r="P743" s="44" t="s">
        <v>310</v>
      </c>
      <c r="Q743" s="44"/>
      <c r="R743" s="44"/>
      <c r="S743" s="44"/>
      <c r="T743" s="44"/>
      <c r="U743" s="44"/>
      <c r="V743" s="44"/>
      <c r="W743" s="44"/>
      <c r="X743" s="44"/>
      <c r="Y743" s="38" t="str">
        <f t="shared" si="260"/>
        <v>Y</v>
      </c>
      <c r="Z743" s="38" t="str">
        <f t="shared" si="248"/>
        <v>n</v>
      </c>
      <c r="AA743" s="38" t="s">
        <v>541</v>
      </c>
      <c r="AC743" s="59">
        <v>3</v>
      </c>
      <c r="AD743" s="204">
        <v>0.28333333333333333</v>
      </c>
      <c r="AE743" s="38">
        <v>1</v>
      </c>
      <c r="AF743" s="38">
        <v>0</v>
      </c>
      <c r="AG743" s="125"/>
      <c r="AI743" s="123"/>
      <c r="AJ743" s="40">
        <f t="shared" si="262"/>
        <v>3</v>
      </c>
      <c r="AK743" s="40"/>
      <c r="AL743" s="40"/>
      <c r="AM743" s="40">
        <f t="shared" si="253"/>
        <v>0.85</v>
      </c>
      <c r="AN743" s="39">
        <f t="shared" si="249"/>
        <v>3.1</v>
      </c>
      <c r="AO743" s="204"/>
      <c r="AP743" s="204">
        <f t="shared" si="263"/>
        <v>0.28333333333333333</v>
      </c>
      <c r="AQ743" s="45"/>
      <c r="AR743" s="45"/>
      <c r="AS743" s="115"/>
      <c r="AT743" s="115"/>
      <c r="AU743" s="115">
        <f t="shared" si="254"/>
        <v>1</v>
      </c>
      <c r="AV743" s="115">
        <f t="shared" si="255"/>
        <v>0</v>
      </c>
      <c r="AY743" s="115"/>
      <c r="AZ743" s="115"/>
      <c r="BA743" s="43">
        <v>32</v>
      </c>
      <c r="BB743" s="43" t="s">
        <v>2013</v>
      </c>
      <c r="BC743" s="48" t="s">
        <v>1403</v>
      </c>
      <c r="BE743" s="37" t="s">
        <v>2345</v>
      </c>
      <c r="BG743" s="43">
        <v>400</v>
      </c>
      <c r="BH743" s="43" t="s">
        <v>2450</v>
      </c>
      <c r="BJ743" s="43" t="s">
        <v>1388</v>
      </c>
      <c r="BK743" s="43" t="s">
        <v>573</v>
      </c>
      <c r="BP743" s="48" t="s">
        <v>1406</v>
      </c>
      <c r="BQ743" s="43" t="s">
        <v>2451</v>
      </c>
      <c r="BR743" s="43" t="s">
        <v>830</v>
      </c>
      <c r="BS743" s="43" t="s">
        <v>558</v>
      </c>
      <c r="BT743" s="43" t="s">
        <v>1990</v>
      </c>
      <c r="BU743" s="43"/>
      <c r="BV743" s="43"/>
      <c r="BW743" s="243">
        <v>37699</v>
      </c>
      <c r="BX743" s="243"/>
      <c r="BY743" s="48" t="s">
        <v>451</v>
      </c>
      <c r="BZ743" s="43">
        <v>0.85</v>
      </c>
      <c r="CA743" s="43" t="s">
        <v>1396</v>
      </c>
      <c r="CD743" s="124" t="s">
        <v>1397</v>
      </c>
      <c r="CE743" s="43">
        <v>9196</v>
      </c>
      <c r="CF743" s="43" t="s">
        <v>1990</v>
      </c>
      <c r="CG743" s="251">
        <v>37699</v>
      </c>
      <c r="CH743" s="126"/>
      <c r="CK743" s="39" t="s">
        <v>451</v>
      </c>
      <c r="CL743" s="43">
        <v>3</v>
      </c>
      <c r="CM743" s="43" t="s">
        <v>1396</v>
      </c>
      <c r="CP743" s="43" t="s">
        <v>1397</v>
      </c>
      <c r="CQ743" s="43">
        <v>1020</v>
      </c>
      <c r="DR743" s="38"/>
    </row>
    <row r="744" spans="1:122" s="39" customFormat="1" hidden="1" x14ac:dyDescent="0.2">
      <c r="A744" s="44" t="str">
        <f t="shared" si="244"/>
        <v>Endicott</v>
      </c>
      <c r="B744" s="44" t="str">
        <f t="shared" si="258"/>
        <v>1,1,2-Trichloro-1,2,2-trifluoroethane</v>
      </c>
      <c r="C744" s="38" t="s">
        <v>2587</v>
      </c>
      <c r="D744" s="38" t="str">
        <f t="shared" si="257"/>
        <v>LS</v>
      </c>
      <c r="E744" s="44" t="s">
        <v>372</v>
      </c>
      <c r="F744" s="155" t="str">
        <f t="shared" si="250"/>
        <v>Residential 088</v>
      </c>
      <c r="G744" s="44" t="str">
        <f t="shared" si="245"/>
        <v>residential</v>
      </c>
      <c r="H744" s="44" t="str">
        <f t="shared" si="246"/>
        <v>Basement</v>
      </c>
      <c r="I744" s="38"/>
      <c r="J744" s="38"/>
      <c r="K744" s="38"/>
      <c r="L744" s="44"/>
      <c r="M744" s="38" t="str">
        <f t="shared" si="259"/>
        <v>Y</v>
      </c>
      <c r="N744" s="38" t="str">
        <f t="shared" si="247"/>
        <v>n</v>
      </c>
      <c r="O744" s="38" t="s">
        <v>541</v>
      </c>
      <c r="P744" s="114" t="s">
        <v>310</v>
      </c>
      <c r="Q744" s="114"/>
      <c r="R744" s="114"/>
      <c r="S744" s="114"/>
      <c r="T744" s="114"/>
      <c r="U744" s="114"/>
      <c r="V744" s="114"/>
      <c r="W744" s="114"/>
      <c r="X744" s="114"/>
      <c r="Y744" s="38" t="str">
        <f t="shared" si="260"/>
        <v>Y</v>
      </c>
      <c r="Z744" s="38" t="str">
        <f t="shared" si="248"/>
        <v>n</v>
      </c>
      <c r="AA744" s="38" t="s">
        <v>541</v>
      </c>
      <c r="AC744" s="59">
        <v>0.57999999999999996</v>
      </c>
      <c r="AD744" s="204">
        <v>1.2413793103448276</v>
      </c>
      <c r="AE744" s="38">
        <v>1</v>
      </c>
      <c r="AF744" s="38">
        <v>0</v>
      </c>
      <c r="AG744" s="125"/>
      <c r="AI744" s="123"/>
      <c r="AJ744" s="40">
        <f t="shared" si="262"/>
        <v>0.57999999999999996</v>
      </c>
      <c r="AK744" s="40"/>
      <c r="AL744" s="40"/>
      <c r="AM744" s="40">
        <f t="shared" si="253"/>
        <v>0.72</v>
      </c>
      <c r="AN744" s="39">
        <f t="shared" si="249"/>
        <v>1.8</v>
      </c>
      <c r="AO744" s="204"/>
      <c r="AP744" s="204">
        <f t="shared" si="263"/>
        <v>1.2413793103448276</v>
      </c>
      <c r="AQ744" s="45"/>
      <c r="AR744" s="45"/>
      <c r="AS744" s="115"/>
      <c r="AT744" s="115"/>
      <c r="AU744" s="115">
        <f t="shared" si="254"/>
        <v>1</v>
      </c>
      <c r="AV744" s="115">
        <f t="shared" si="255"/>
        <v>0</v>
      </c>
      <c r="AY744" s="115"/>
      <c r="AZ744" s="115"/>
      <c r="BA744" s="43">
        <v>32</v>
      </c>
      <c r="BB744" s="43" t="s">
        <v>2013</v>
      </c>
      <c r="BC744" s="48" t="s">
        <v>1403</v>
      </c>
      <c r="BE744" s="37" t="s">
        <v>2345</v>
      </c>
      <c r="BG744" s="43">
        <v>400</v>
      </c>
      <c r="BH744" s="43" t="s">
        <v>2450</v>
      </c>
      <c r="BJ744" s="43" t="s">
        <v>1388</v>
      </c>
      <c r="BK744" s="43" t="s">
        <v>573</v>
      </c>
      <c r="BP744" s="48" t="s">
        <v>1406</v>
      </c>
      <c r="BQ744" s="43" t="s">
        <v>2451</v>
      </c>
      <c r="BR744" s="43" t="s">
        <v>830</v>
      </c>
      <c r="BS744" s="43" t="s">
        <v>1132</v>
      </c>
      <c r="BT744" s="43" t="s">
        <v>1990</v>
      </c>
      <c r="BU744" s="43"/>
      <c r="BV744" s="43"/>
      <c r="BW744" s="243">
        <v>37699</v>
      </c>
      <c r="BX744" s="243"/>
      <c r="BY744" s="48" t="s">
        <v>451</v>
      </c>
      <c r="BZ744" s="43">
        <v>0.72</v>
      </c>
      <c r="CA744" s="43" t="s">
        <v>1396</v>
      </c>
      <c r="CD744" s="124" t="s">
        <v>1397</v>
      </c>
      <c r="CE744" s="43">
        <v>9201</v>
      </c>
      <c r="CF744" s="43" t="s">
        <v>1990</v>
      </c>
      <c r="CG744" s="251">
        <v>37699</v>
      </c>
      <c r="CH744" s="126"/>
      <c r="CK744" s="39" t="s">
        <v>451</v>
      </c>
      <c r="CL744" s="43">
        <v>0.57999999999999996</v>
      </c>
      <c r="CM744" s="43" t="s">
        <v>1396</v>
      </c>
      <c r="CP744" s="43" t="s">
        <v>1397</v>
      </c>
      <c r="CQ744" s="43">
        <v>1099</v>
      </c>
      <c r="DR744" s="38"/>
    </row>
    <row r="745" spans="1:122" s="39" customFormat="1" hidden="1" x14ac:dyDescent="0.2">
      <c r="A745" s="44" t="str">
        <f t="shared" ref="A745:A808" si="264">BB745</f>
        <v>Endicott</v>
      </c>
      <c r="B745" s="44" t="str">
        <f t="shared" si="258"/>
        <v>Methylene chloride</v>
      </c>
      <c r="C745" s="38" t="s">
        <v>2587</v>
      </c>
      <c r="D745" s="38" t="str">
        <f t="shared" si="257"/>
        <v>LS</v>
      </c>
      <c r="E745" s="44" t="s">
        <v>372</v>
      </c>
      <c r="F745" s="155" t="str">
        <f t="shared" si="250"/>
        <v>Residential 088</v>
      </c>
      <c r="G745" s="44" t="str">
        <f t="shared" ref="G745:G808" si="265">BJ745</f>
        <v>residential</v>
      </c>
      <c r="H745" s="44" t="str">
        <f t="shared" ref="H745:H808" si="266">IF(BK745="","",BK745)</f>
        <v>Basement</v>
      </c>
      <c r="I745" s="38"/>
      <c r="J745" s="38"/>
      <c r="K745" s="38"/>
      <c r="L745" s="44"/>
      <c r="M745" s="38" t="str">
        <f t="shared" si="259"/>
        <v>Y</v>
      </c>
      <c r="N745" s="38" t="str">
        <f t="shared" ref="N745:N808" si="267">IF(AJ745="","",IF(AN745="","Y",IF(AJ745&gt;AN745*$N$38,"Y","n")))</f>
        <v>n</v>
      </c>
      <c r="O745" s="38" t="s">
        <v>541</v>
      </c>
      <c r="P745" s="114" t="s">
        <v>1453</v>
      </c>
      <c r="Q745" s="114"/>
      <c r="R745" s="114"/>
      <c r="S745" s="114"/>
      <c r="T745" s="114"/>
      <c r="U745" s="114"/>
      <c r="V745" s="114"/>
      <c r="W745" s="114"/>
      <c r="X745" s="114"/>
      <c r="Y745" s="38" t="str">
        <f t="shared" si="260"/>
        <v>Y</v>
      </c>
      <c r="Z745" s="38" t="str">
        <f t="shared" ref="Z745:Z808" si="268">IF(AM745="","",IF(AN745="","Y",IF(AM745&gt;AN745*$Z$38,"Y","n")))</f>
        <v>Y</v>
      </c>
      <c r="AA745" s="38" t="s">
        <v>541</v>
      </c>
      <c r="AC745" s="59">
        <v>6.7</v>
      </c>
      <c r="AD745" s="204">
        <v>3.5820895522388061</v>
      </c>
      <c r="AE745" s="38">
        <v>1</v>
      </c>
      <c r="AF745" s="38">
        <v>0</v>
      </c>
      <c r="AG745" s="125"/>
      <c r="AI745" s="123"/>
      <c r="AJ745" s="40">
        <f t="shared" si="262"/>
        <v>6.7</v>
      </c>
      <c r="AK745" s="40"/>
      <c r="AL745" s="40"/>
      <c r="AM745" s="40">
        <f t="shared" si="253"/>
        <v>24</v>
      </c>
      <c r="AN745" s="39">
        <f t="shared" ref="AN745:AN808" si="269">IF(ISNA(MATCH(BS745,ChemName,0))=TRUE,"",IF(INDEX(Percent90,MATCH(BS745,ChemName,0))=0,"",INDEX(Percent90,MATCH(BS745,ChemName,0))))</f>
        <v>10.5</v>
      </c>
      <c r="AO745" s="204"/>
      <c r="AP745" s="204">
        <f t="shared" si="263"/>
        <v>3.5820895522388061</v>
      </c>
      <c r="AQ745" s="45"/>
      <c r="AR745" s="45"/>
      <c r="AS745" s="115"/>
      <c r="AT745" s="115"/>
      <c r="AU745" s="115">
        <f t="shared" si="254"/>
        <v>1</v>
      </c>
      <c r="AV745" s="115">
        <f t="shared" si="255"/>
        <v>0</v>
      </c>
      <c r="AY745" s="115"/>
      <c r="AZ745" s="115"/>
      <c r="BA745" s="43">
        <v>32</v>
      </c>
      <c r="BB745" s="43" t="s">
        <v>2013</v>
      </c>
      <c r="BC745" s="48" t="s">
        <v>1403</v>
      </c>
      <c r="BE745" s="37" t="s">
        <v>2345</v>
      </c>
      <c r="BG745" s="43">
        <v>400</v>
      </c>
      <c r="BH745" s="43" t="s">
        <v>2450</v>
      </c>
      <c r="BJ745" s="43" t="s">
        <v>1388</v>
      </c>
      <c r="BK745" s="43" t="s">
        <v>573</v>
      </c>
      <c r="BP745" s="48" t="s">
        <v>1406</v>
      </c>
      <c r="BQ745" s="43" t="s">
        <v>2451</v>
      </c>
      <c r="BR745" s="43" t="s">
        <v>830</v>
      </c>
      <c r="BS745" s="43" t="s">
        <v>837</v>
      </c>
      <c r="BT745" s="43" t="s">
        <v>1990</v>
      </c>
      <c r="BU745" s="43"/>
      <c r="BV745" s="43"/>
      <c r="BW745" s="243">
        <v>37699</v>
      </c>
      <c r="BX745" s="243"/>
      <c r="BY745" s="48" t="s">
        <v>451</v>
      </c>
      <c r="BZ745" s="43">
        <v>24</v>
      </c>
      <c r="CA745" s="43" t="s">
        <v>1396</v>
      </c>
      <c r="CD745" s="124" t="s">
        <v>1397</v>
      </c>
      <c r="CE745" s="43">
        <v>9202</v>
      </c>
      <c r="CF745" s="43" t="s">
        <v>1990</v>
      </c>
      <c r="CG745" s="251">
        <v>37699</v>
      </c>
      <c r="CH745" s="126"/>
      <c r="CK745" s="39" t="s">
        <v>451</v>
      </c>
      <c r="CL745" s="43">
        <v>6.7</v>
      </c>
      <c r="CM745" s="43" t="s">
        <v>1396</v>
      </c>
      <c r="CP745" s="43" t="s">
        <v>1397</v>
      </c>
      <c r="CQ745" s="43">
        <v>1121</v>
      </c>
      <c r="DR745" s="38"/>
    </row>
    <row r="746" spans="1:122" s="39" customFormat="1" hidden="1" x14ac:dyDescent="0.2">
      <c r="A746" s="44" t="str">
        <f t="shared" si="264"/>
        <v>Endicott</v>
      </c>
      <c r="B746" s="44" t="str">
        <f t="shared" si="258"/>
        <v>Tetrachloroethylene</v>
      </c>
      <c r="C746" s="38" t="s">
        <v>2587</v>
      </c>
      <c r="D746" s="38" t="str">
        <f t="shared" si="257"/>
        <v>LS</v>
      </c>
      <c r="E746" s="44" t="s">
        <v>372</v>
      </c>
      <c r="F746" s="155" t="str">
        <f t="shared" ref="F746:F809" si="270">BH746</f>
        <v>Residential 088</v>
      </c>
      <c r="G746" s="44" t="str">
        <f t="shared" si="265"/>
        <v>residential</v>
      </c>
      <c r="H746" s="44" t="str">
        <f t="shared" si="266"/>
        <v>Basement</v>
      </c>
      <c r="I746" s="38"/>
      <c r="J746" s="38"/>
      <c r="K746" s="38"/>
      <c r="L746" s="44"/>
      <c r="M746" s="38" t="str">
        <f t="shared" si="259"/>
        <v>Y</v>
      </c>
      <c r="N746" s="38" t="str">
        <f t="shared" si="267"/>
        <v>n</v>
      </c>
      <c r="O746" s="38" t="s">
        <v>541</v>
      </c>
      <c r="P746" s="114" t="s">
        <v>310</v>
      </c>
      <c r="Q746" s="114"/>
      <c r="R746" s="114"/>
      <c r="S746" s="114"/>
      <c r="T746" s="114"/>
      <c r="U746" s="114"/>
      <c r="V746" s="114"/>
      <c r="W746" s="114"/>
      <c r="X746" s="114"/>
      <c r="Y746" s="38" t="str">
        <f t="shared" si="260"/>
        <v>Y</v>
      </c>
      <c r="Z746" s="38" t="str">
        <f t="shared" si="268"/>
        <v>n</v>
      </c>
      <c r="AA746" s="38" t="s">
        <v>541</v>
      </c>
      <c r="AC746" s="59">
        <v>0.28999999999999998</v>
      </c>
      <c r="AD746" s="204">
        <v>1.3448275862068968</v>
      </c>
      <c r="AE746" s="38">
        <v>1</v>
      </c>
      <c r="AF746" s="38">
        <v>0</v>
      </c>
      <c r="AG746" s="125"/>
      <c r="AI746" s="123"/>
      <c r="AJ746" s="40">
        <f t="shared" si="262"/>
        <v>0.28999999999999998</v>
      </c>
      <c r="AK746" s="40"/>
      <c r="AL746" s="40"/>
      <c r="AM746" s="40">
        <f t="shared" si="253"/>
        <v>0.39</v>
      </c>
      <c r="AN746" s="39">
        <f t="shared" si="269"/>
        <v>3.8</v>
      </c>
      <c r="AO746" s="204"/>
      <c r="AP746" s="204">
        <f t="shared" si="263"/>
        <v>1.3448275862068968</v>
      </c>
      <c r="AQ746" s="45"/>
      <c r="AR746" s="45"/>
      <c r="AS746" s="115"/>
      <c r="AT746" s="115"/>
      <c r="AU746" s="115">
        <f t="shared" si="254"/>
        <v>1</v>
      </c>
      <c r="AV746" s="115">
        <f t="shared" si="255"/>
        <v>0</v>
      </c>
      <c r="AY746" s="115"/>
      <c r="AZ746" s="115"/>
      <c r="BA746" s="43">
        <v>32</v>
      </c>
      <c r="BB746" s="43" t="s">
        <v>2013</v>
      </c>
      <c r="BC746" s="48" t="s">
        <v>1403</v>
      </c>
      <c r="BE746" s="37" t="s">
        <v>2345</v>
      </c>
      <c r="BG746" s="43">
        <v>400</v>
      </c>
      <c r="BH746" s="43" t="s">
        <v>2450</v>
      </c>
      <c r="BJ746" s="43" t="s">
        <v>1388</v>
      </c>
      <c r="BK746" s="43" t="s">
        <v>573</v>
      </c>
      <c r="BP746" s="48" t="s">
        <v>1406</v>
      </c>
      <c r="BQ746" s="43" t="s">
        <v>2451</v>
      </c>
      <c r="BR746" s="43" t="s">
        <v>830</v>
      </c>
      <c r="BS746" s="43" t="s">
        <v>2057</v>
      </c>
      <c r="BT746" s="43" t="s">
        <v>1990</v>
      </c>
      <c r="BU746" s="43"/>
      <c r="BV746" s="43"/>
      <c r="BW746" s="243">
        <v>37699</v>
      </c>
      <c r="BX746" s="243"/>
      <c r="BY746" s="48" t="s">
        <v>451</v>
      </c>
      <c r="BZ746" s="43">
        <v>0.39</v>
      </c>
      <c r="CA746" s="43" t="s">
        <v>1396</v>
      </c>
      <c r="CD746" s="124" t="s">
        <v>1397</v>
      </c>
      <c r="CE746" s="43">
        <v>9203</v>
      </c>
      <c r="CF746" s="43" t="s">
        <v>1990</v>
      </c>
      <c r="CG746" s="251">
        <v>37699</v>
      </c>
      <c r="CH746" s="126"/>
      <c r="CK746" s="39" t="s">
        <v>451</v>
      </c>
      <c r="CL746" s="43">
        <v>0.28999999999999998</v>
      </c>
      <c r="CM746" s="43" t="s">
        <v>1396</v>
      </c>
      <c r="CP746" s="43" t="s">
        <v>1397</v>
      </c>
      <c r="CQ746" s="43">
        <v>871</v>
      </c>
      <c r="DR746" s="38"/>
    </row>
    <row r="747" spans="1:122" s="39" customFormat="1" hidden="1" x14ac:dyDescent="0.2">
      <c r="A747" s="44" t="str">
        <f t="shared" si="264"/>
        <v>Endicott</v>
      </c>
      <c r="B747" s="44" t="str">
        <f t="shared" si="258"/>
        <v>Trichloroethylene</v>
      </c>
      <c r="C747" s="38" t="s">
        <v>2587</v>
      </c>
      <c r="D747" s="38" t="str">
        <f t="shared" si="257"/>
        <v>LS</v>
      </c>
      <c r="E747" s="44" t="s">
        <v>372</v>
      </c>
      <c r="F747" s="155" t="str">
        <f t="shared" si="270"/>
        <v>Residential 088</v>
      </c>
      <c r="G747" s="44" t="str">
        <f t="shared" si="265"/>
        <v>residential</v>
      </c>
      <c r="H747" s="44" t="str">
        <f t="shared" si="266"/>
        <v>Basement</v>
      </c>
      <c r="I747" s="38"/>
      <c r="J747" s="38"/>
      <c r="K747" s="38"/>
      <c r="L747" s="44"/>
      <c r="M747" s="38" t="str">
        <f t="shared" si="259"/>
        <v>Y</v>
      </c>
      <c r="N747" s="38" t="str">
        <f t="shared" si="267"/>
        <v>n</v>
      </c>
      <c r="O747" s="38" t="str">
        <f>IF(AJ747="","",IF(M747="N","n","Y"))</f>
        <v>Y</v>
      </c>
      <c r="P747" s="44"/>
      <c r="Q747" s="44"/>
      <c r="R747" s="44"/>
      <c r="S747" s="44"/>
      <c r="T747" s="44"/>
      <c r="U747" s="44"/>
      <c r="V747" s="44"/>
      <c r="W747" s="44"/>
      <c r="X747" s="44"/>
      <c r="Y747" s="38" t="str">
        <f t="shared" si="260"/>
        <v>Y</v>
      </c>
      <c r="Z747" s="38" t="str">
        <f t="shared" si="268"/>
        <v>n</v>
      </c>
      <c r="AA747" s="38" t="str">
        <f>IF(AM747="","",IF(Y747="N","n","Y"))</f>
        <v>Y</v>
      </c>
      <c r="AC747" s="59">
        <v>12</v>
      </c>
      <c r="AD747" s="204">
        <v>1.6666666666666666E-2</v>
      </c>
      <c r="AE747" s="38">
        <v>1</v>
      </c>
      <c r="AF747" s="38">
        <v>0</v>
      </c>
      <c r="AG747" s="125"/>
      <c r="AI747" s="123"/>
      <c r="AJ747" s="40">
        <f t="shared" si="262"/>
        <v>12</v>
      </c>
      <c r="AK747" s="40"/>
      <c r="AL747" s="40"/>
      <c r="AM747" s="40">
        <f t="shared" ref="AM747:AM810" si="271">IF(BZ747="","",IF(CA747="mg/m3",1000*BZ747,IF(CA747="ppbv",BZ747*INDEX(ppbv_ug_m3,MATCH(BS747,ChemName,0)),BZ747)))</f>
        <v>0.2</v>
      </c>
      <c r="AN747" s="39">
        <f t="shared" si="269"/>
        <v>0.5</v>
      </c>
      <c r="AO747" s="204"/>
      <c r="AP747" s="204">
        <f t="shared" si="263"/>
        <v>1.6666666666666666E-2</v>
      </c>
      <c r="AQ747" s="45"/>
      <c r="AR747" s="45"/>
      <c r="AS747" s="115"/>
      <c r="AT747" s="115"/>
      <c r="AU747" s="115">
        <f t="shared" si="254"/>
        <v>1</v>
      </c>
      <c r="AV747" s="115">
        <f t="shared" si="255"/>
        <v>0</v>
      </c>
      <c r="AY747" s="115"/>
      <c r="AZ747" s="115"/>
      <c r="BA747" s="43">
        <v>32</v>
      </c>
      <c r="BB747" s="43" t="s">
        <v>2013</v>
      </c>
      <c r="BC747" s="48" t="s">
        <v>1403</v>
      </c>
      <c r="BE747" s="37" t="s">
        <v>2345</v>
      </c>
      <c r="BG747" s="43">
        <v>400</v>
      </c>
      <c r="BH747" s="43" t="s">
        <v>2450</v>
      </c>
      <c r="BJ747" s="43" t="s">
        <v>1388</v>
      </c>
      <c r="BK747" s="43" t="s">
        <v>573</v>
      </c>
      <c r="BP747" s="48" t="s">
        <v>1406</v>
      </c>
      <c r="BQ747" s="43" t="s">
        <v>2451</v>
      </c>
      <c r="BR747" s="43" t="s">
        <v>830</v>
      </c>
      <c r="BS747" s="43" t="s">
        <v>1393</v>
      </c>
      <c r="BT747" s="43" t="s">
        <v>1990</v>
      </c>
      <c r="BU747" s="43"/>
      <c r="BV747" s="43"/>
      <c r="BW747" s="243">
        <v>37699</v>
      </c>
      <c r="BX747" s="243"/>
      <c r="BY747" s="48" t="s">
        <v>451</v>
      </c>
      <c r="BZ747" s="43">
        <v>0.2</v>
      </c>
      <c r="CA747" s="43" t="s">
        <v>1396</v>
      </c>
      <c r="CD747" s="124" t="s">
        <v>1397</v>
      </c>
      <c r="CE747" s="43">
        <v>9205</v>
      </c>
      <c r="CF747" s="43" t="s">
        <v>1990</v>
      </c>
      <c r="CG747" s="251">
        <v>37699</v>
      </c>
      <c r="CH747" s="126"/>
      <c r="CK747" s="39" t="s">
        <v>451</v>
      </c>
      <c r="CL747" s="43">
        <v>12</v>
      </c>
      <c r="CM747" s="43" t="s">
        <v>1396</v>
      </c>
      <c r="CP747" s="43" t="s">
        <v>1397</v>
      </c>
      <c r="CQ747" s="43">
        <v>928</v>
      </c>
      <c r="DR747" s="38"/>
    </row>
    <row r="748" spans="1:122" s="39" customFormat="1" hidden="1" x14ac:dyDescent="0.2">
      <c r="A748" s="44" t="str">
        <f t="shared" si="264"/>
        <v>Endicott</v>
      </c>
      <c r="B748" s="44" t="str">
        <f t="shared" si="258"/>
        <v>1,1,1-Trichloroethane</v>
      </c>
      <c r="C748" s="38" t="s">
        <v>2587</v>
      </c>
      <c r="D748" s="38" t="str">
        <f t="shared" si="257"/>
        <v>LS</v>
      </c>
      <c r="E748" s="44" t="s">
        <v>372</v>
      </c>
      <c r="F748" s="155" t="str">
        <f t="shared" si="270"/>
        <v>Residential 089</v>
      </c>
      <c r="G748" s="44" t="str">
        <f t="shared" si="265"/>
        <v>residential</v>
      </c>
      <c r="H748" s="44" t="str">
        <f t="shared" si="266"/>
        <v>Basement</v>
      </c>
      <c r="I748" s="38"/>
      <c r="J748" s="38"/>
      <c r="K748" s="38"/>
      <c r="L748" s="44"/>
      <c r="M748" s="38" t="str">
        <f t="shared" si="259"/>
        <v>Y</v>
      </c>
      <c r="N748" s="38" t="str">
        <f t="shared" si="267"/>
        <v>n</v>
      </c>
      <c r="O748" s="38" t="str">
        <f>IF(AJ748="","",IF(M748="N","n","Y"))</f>
        <v>Y</v>
      </c>
      <c r="P748" s="44"/>
      <c r="Q748" s="44"/>
      <c r="R748" s="44"/>
      <c r="S748" s="44"/>
      <c r="T748" s="44"/>
      <c r="U748" s="44"/>
      <c r="V748" s="44"/>
      <c r="W748" s="44"/>
      <c r="X748" s="44"/>
      <c r="Y748" s="38" t="str">
        <f t="shared" si="260"/>
        <v>Y</v>
      </c>
      <c r="Z748" s="38" t="str">
        <f t="shared" si="268"/>
        <v>n</v>
      </c>
      <c r="AA748" s="38" t="str">
        <f>IF(AM748="","",IF(Y748="N","n","Y"))</f>
        <v>Y</v>
      </c>
      <c r="AC748" s="59">
        <v>32</v>
      </c>
      <c r="AD748" s="204">
        <v>8.4375000000000006E-3</v>
      </c>
      <c r="AE748" s="38">
        <v>1</v>
      </c>
      <c r="AF748" s="38">
        <v>0</v>
      </c>
      <c r="AG748" s="125"/>
      <c r="AI748" s="123"/>
      <c r="AJ748" s="40">
        <f t="shared" si="262"/>
        <v>32</v>
      </c>
      <c r="AK748" s="40"/>
      <c r="AL748" s="40"/>
      <c r="AM748" s="40">
        <f t="shared" si="271"/>
        <v>0.27</v>
      </c>
      <c r="AN748" s="39">
        <f t="shared" si="269"/>
        <v>3.1</v>
      </c>
      <c r="AO748" s="204"/>
      <c r="AP748" s="204">
        <f t="shared" si="263"/>
        <v>8.4375000000000006E-3</v>
      </c>
      <c r="AQ748" s="45"/>
      <c r="AR748" s="45"/>
      <c r="AS748" s="115"/>
      <c r="AT748" s="115"/>
      <c r="AU748" s="115">
        <f t="shared" ref="AU748:AU811" si="272">IF(AP748="","",IF(CD748="Y",1,0))</f>
        <v>1</v>
      </c>
      <c r="AV748" s="115">
        <f t="shared" ref="AV748:AV811" si="273">IF(AP748="","",IF(CD748="n",1,0))</f>
        <v>0</v>
      </c>
      <c r="AY748" s="115"/>
      <c r="AZ748" s="115"/>
      <c r="BA748" s="43">
        <v>32</v>
      </c>
      <c r="BB748" s="43" t="s">
        <v>2013</v>
      </c>
      <c r="BC748" s="48" t="s">
        <v>1403</v>
      </c>
      <c r="BE748" s="37" t="s">
        <v>2345</v>
      </c>
      <c r="BG748" s="43">
        <v>401</v>
      </c>
      <c r="BH748" s="43" t="s">
        <v>1923</v>
      </c>
      <c r="BJ748" s="43" t="s">
        <v>1388</v>
      </c>
      <c r="BK748" s="43" t="s">
        <v>573</v>
      </c>
      <c r="BP748" s="48" t="s">
        <v>1406</v>
      </c>
      <c r="BQ748" s="43" t="s">
        <v>1924</v>
      </c>
      <c r="BR748" s="43" t="s">
        <v>1925</v>
      </c>
      <c r="BS748" s="43" t="s">
        <v>558</v>
      </c>
      <c r="BT748" s="43" t="s">
        <v>1990</v>
      </c>
      <c r="BU748" s="43"/>
      <c r="BV748" s="43"/>
      <c r="BW748" s="243">
        <v>37705</v>
      </c>
      <c r="BX748" s="243"/>
      <c r="BY748" s="48" t="s">
        <v>451</v>
      </c>
      <c r="BZ748" s="43">
        <v>0.27</v>
      </c>
      <c r="CA748" s="43" t="s">
        <v>1396</v>
      </c>
      <c r="CD748" s="124" t="s">
        <v>1397</v>
      </c>
      <c r="CE748" s="43">
        <v>9262</v>
      </c>
      <c r="CF748" s="43" t="s">
        <v>1990</v>
      </c>
      <c r="CG748" s="251">
        <v>37705</v>
      </c>
      <c r="CH748" s="126"/>
      <c r="CK748" s="39" t="s">
        <v>451</v>
      </c>
      <c r="CL748" s="43">
        <v>32</v>
      </c>
      <c r="CM748" s="43" t="s">
        <v>1396</v>
      </c>
      <c r="CP748" s="43" t="s">
        <v>1397</v>
      </c>
      <c r="CQ748" s="43">
        <v>1022</v>
      </c>
      <c r="DR748" s="38"/>
    </row>
    <row r="749" spans="1:122" s="39" customFormat="1" hidden="1" x14ac:dyDescent="0.2">
      <c r="A749" s="44" t="str">
        <f t="shared" si="264"/>
        <v>Endicott</v>
      </c>
      <c r="B749" s="44" t="str">
        <f t="shared" si="258"/>
        <v>1,1,2-Trichloro-1,2,2-trifluoroethane</v>
      </c>
      <c r="C749" s="38" t="s">
        <v>2587</v>
      </c>
      <c r="D749" s="38" t="str">
        <f t="shared" si="257"/>
        <v>LS</v>
      </c>
      <c r="E749" s="44" t="s">
        <v>372</v>
      </c>
      <c r="F749" s="155" t="str">
        <f t="shared" si="270"/>
        <v>Residential 089</v>
      </c>
      <c r="G749" s="44" t="str">
        <f t="shared" si="265"/>
        <v>residential</v>
      </c>
      <c r="H749" s="44" t="str">
        <f t="shared" si="266"/>
        <v>Basement</v>
      </c>
      <c r="I749" s="38"/>
      <c r="J749" s="38"/>
      <c r="K749" s="38"/>
      <c r="L749" s="44"/>
      <c r="M749" s="38" t="str">
        <f t="shared" si="259"/>
        <v>Y</v>
      </c>
      <c r="N749" s="38" t="str">
        <f t="shared" si="267"/>
        <v>n</v>
      </c>
      <c r="O749" s="38" t="s">
        <v>541</v>
      </c>
      <c r="P749" s="44" t="s">
        <v>310</v>
      </c>
      <c r="Q749" s="44"/>
      <c r="R749" s="44"/>
      <c r="S749" s="44"/>
      <c r="T749" s="44"/>
      <c r="U749" s="44"/>
      <c r="V749" s="44"/>
      <c r="W749" s="44"/>
      <c r="X749" s="44"/>
      <c r="Y749" s="38" t="str">
        <f t="shared" si="260"/>
        <v>Y</v>
      </c>
      <c r="Z749" s="38" t="str">
        <f t="shared" si="268"/>
        <v>n</v>
      </c>
      <c r="AA749" s="38" t="s">
        <v>541</v>
      </c>
      <c r="AC749" s="59">
        <v>0.57999999999999996</v>
      </c>
      <c r="AD749" s="204">
        <v>0.98275862068965514</v>
      </c>
      <c r="AE749" s="38">
        <v>1</v>
      </c>
      <c r="AF749" s="38">
        <v>0</v>
      </c>
      <c r="AG749" s="125"/>
      <c r="AI749" s="123"/>
      <c r="AJ749" s="40">
        <f t="shared" si="262"/>
        <v>0.57999999999999996</v>
      </c>
      <c r="AK749" s="40"/>
      <c r="AL749" s="40"/>
      <c r="AM749" s="40">
        <f t="shared" si="271"/>
        <v>0.56999999999999995</v>
      </c>
      <c r="AN749" s="39">
        <f t="shared" si="269"/>
        <v>1.8</v>
      </c>
      <c r="AO749" s="204"/>
      <c r="AP749" s="204">
        <f t="shared" si="263"/>
        <v>0.98275862068965514</v>
      </c>
      <c r="AQ749" s="45"/>
      <c r="AR749" s="45"/>
      <c r="AS749" s="115"/>
      <c r="AT749" s="115"/>
      <c r="AU749" s="115">
        <f t="shared" si="272"/>
        <v>1</v>
      </c>
      <c r="AV749" s="115">
        <f t="shared" si="273"/>
        <v>0</v>
      </c>
      <c r="AY749" s="115"/>
      <c r="AZ749" s="115"/>
      <c r="BA749" s="43">
        <v>32</v>
      </c>
      <c r="BB749" s="43" t="s">
        <v>2013</v>
      </c>
      <c r="BC749" s="48" t="s">
        <v>1403</v>
      </c>
      <c r="BE749" s="37" t="s">
        <v>2345</v>
      </c>
      <c r="BG749" s="43">
        <v>401</v>
      </c>
      <c r="BH749" s="43" t="s">
        <v>1923</v>
      </c>
      <c r="BJ749" s="43" t="s">
        <v>1388</v>
      </c>
      <c r="BK749" s="43" t="s">
        <v>573</v>
      </c>
      <c r="BP749" s="48" t="s">
        <v>1406</v>
      </c>
      <c r="BQ749" s="43" t="s">
        <v>1924</v>
      </c>
      <c r="BR749" s="43" t="s">
        <v>1925</v>
      </c>
      <c r="BS749" s="43" t="s">
        <v>1132</v>
      </c>
      <c r="BT749" s="43" t="s">
        <v>1990</v>
      </c>
      <c r="BU749" s="43"/>
      <c r="BV749" s="43"/>
      <c r="BW749" s="243">
        <v>37705</v>
      </c>
      <c r="BX749" s="243"/>
      <c r="BY749" s="48" t="s">
        <v>451</v>
      </c>
      <c r="BZ749" s="43">
        <v>0.56999999999999995</v>
      </c>
      <c r="CA749" s="43" t="s">
        <v>1396</v>
      </c>
      <c r="CD749" s="124" t="s">
        <v>1397</v>
      </c>
      <c r="CE749" s="43">
        <v>9267</v>
      </c>
      <c r="CF749" s="43" t="s">
        <v>1990</v>
      </c>
      <c r="CG749" s="251">
        <v>37705</v>
      </c>
      <c r="CH749" s="126"/>
      <c r="CK749" s="39" t="s">
        <v>451</v>
      </c>
      <c r="CL749" s="43">
        <v>0.57999999999999996</v>
      </c>
      <c r="CM749" s="43" t="s">
        <v>1396</v>
      </c>
      <c r="CP749" s="43" t="s">
        <v>1397</v>
      </c>
      <c r="CQ749" s="43">
        <v>1100</v>
      </c>
      <c r="DR749" s="38"/>
    </row>
    <row r="750" spans="1:122" s="39" customFormat="1" hidden="1" x14ac:dyDescent="0.2">
      <c r="A750" s="44" t="str">
        <f t="shared" si="264"/>
        <v>Endicott</v>
      </c>
      <c r="B750" s="44" t="str">
        <f t="shared" si="258"/>
        <v>Tetrachloroethylene</v>
      </c>
      <c r="C750" s="38" t="s">
        <v>2587</v>
      </c>
      <c r="D750" s="38" t="str">
        <f t="shared" si="257"/>
        <v>LS</v>
      </c>
      <c r="E750" s="44" t="s">
        <v>372</v>
      </c>
      <c r="F750" s="155" t="str">
        <f t="shared" si="270"/>
        <v>Residential 089</v>
      </c>
      <c r="G750" s="44" t="str">
        <f t="shared" si="265"/>
        <v>residential</v>
      </c>
      <c r="H750" s="44" t="str">
        <f t="shared" si="266"/>
        <v>Basement</v>
      </c>
      <c r="I750" s="38"/>
      <c r="J750" s="38"/>
      <c r="K750" s="38"/>
      <c r="L750" s="44"/>
      <c r="M750" s="38" t="str">
        <f t="shared" si="259"/>
        <v>Y</v>
      </c>
      <c r="N750" s="38" t="str">
        <f t="shared" si="267"/>
        <v>n</v>
      </c>
      <c r="O750" s="38" t="s">
        <v>541</v>
      </c>
      <c r="P750" s="44" t="s">
        <v>310</v>
      </c>
      <c r="Q750" s="44"/>
      <c r="R750" s="44"/>
      <c r="S750" s="44"/>
      <c r="T750" s="44"/>
      <c r="U750" s="44"/>
      <c r="V750" s="44"/>
      <c r="W750" s="44"/>
      <c r="X750" s="44"/>
      <c r="Y750" s="38" t="str">
        <f t="shared" si="260"/>
        <v>Y</v>
      </c>
      <c r="Z750" s="38" t="str">
        <f t="shared" si="268"/>
        <v>n</v>
      </c>
      <c r="AA750" s="38" t="s">
        <v>541</v>
      </c>
      <c r="AC750" s="59">
        <v>1.3</v>
      </c>
      <c r="AD750" s="204">
        <v>0.23076923076923075</v>
      </c>
      <c r="AE750" s="38">
        <v>1</v>
      </c>
      <c r="AF750" s="38">
        <v>0</v>
      </c>
      <c r="AG750" s="125"/>
      <c r="AI750" s="123"/>
      <c r="AJ750" s="40">
        <f t="shared" si="262"/>
        <v>1.3</v>
      </c>
      <c r="AK750" s="40"/>
      <c r="AL750" s="40"/>
      <c r="AM750" s="40">
        <f t="shared" si="271"/>
        <v>0.3</v>
      </c>
      <c r="AN750" s="39">
        <f t="shared" si="269"/>
        <v>3.8</v>
      </c>
      <c r="AO750" s="204"/>
      <c r="AP750" s="204">
        <f t="shared" si="263"/>
        <v>0.23076923076923075</v>
      </c>
      <c r="AQ750" s="45"/>
      <c r="AR750" s="45"/>
      <c r="AS750" s="115"/>
      <c r="AT750" s="115"/>
      <c r="AU750" s="115">
        <f t="shared" si="272"/>
        <v>1</v>
      </c>
      <c r="AV750" s="115">
        <f t="shared" si="273"/>
        <v>0</v>
      </c>
      <c r="AY750" s="115"/>
      <c r="AZ750" s="115"/>
      <c r="BA750" s="43">
        <v>32</v>
      </c>
      <c r="BB750" s="43" t="s">
        <v>2013</v>
      </c>
      <c r="BC750" s="48" t="s">
        <v>1403</v>
      </c>
      <c r="BE750" s="37" t="s">
        <v>2345</v>
      </c>
      <c r="BG750" s="43">
        <v>401</v>
      </c>
      <c r="BH750" s="43" t="s">
        <v>1923</v>
      </c>
      <c r="BJ750" s="43" t="s">
        <v>1388</v>
      </c>
      <c r="BK750" s="43" t="s">
        <v>573</v>
      </c>
      <c r="BP750" s="48" t="s">
        <v>1406</v>
      </c>
      <c r="BQ750" s="43" t="s">
        <v>1924</v>
      </c>
      <c r="BR750" s="43" t="s">
        <v>1925</v>
      </c>
      <c r="BS750" s="43" t="s">
        <v>2057</v>
      </c>
      <c r="BT750" s="43" t="s">
        <v>1990</v>
      </c>
      <c r="BU750" s="43"/>
      <c r="BV750" s="43"/>
      <c r="BW750" s="243">
        <v>37705</v>
      </c>
      <c r="BX750" s="243"/>
      <c r="BY750" s="48" t="s">
        <v>451</v>
      </c>
      <c r="BZ750" s="43">
        <v>0.3</v>
      </c>
      <c r="CA750" s="43" t="s">
        <v>1396</v>
      </c>
      <c r="CD750" s="124" t="s">
        <v>1397</v>
      </c>
      <c r="CE750" s="43">
        <v>9269</v>
      </c>
      <c r="CF750" s="43" t="s">
        <v>1990</v>
      </c>
      <c r="CG750" s="251">
        <v>37705</v>
      </c>
      <c r="CH750" s="126"/>
      <c r="CK750" s="39" t="s">
        <v>451</v>
      </c>
      <c r="CL750" s="43">
        <v>1.3</v>
      </c>
      <c r="CM750" s="43" t="s">
        <v>1396</v>
      </c>
      <c r="CP750" s="43" t="s">
        <v>1397</v>
      </c>
      <c r="CQ750" s="43">
        <v>872</v>
      </c>
      <c r="DR750" s="38"/>
    </row>
    <row r="751" spans="1:122" s="39" customFormat="1" hidden="1" x14ac:dyDescent="0.2">
      <c r="A751" s="44" t="str">
        <f t="shared" si="264"/>
        <v>Endicott</v>
      </c>
      <c r="B751" s="44" t="str">
        <f t="shared" si="258"/>
        <v>Trichloroethylene</v>
      </c>
      <c r="C751" s="38" t="s">
        <v>2587</v>
      </c>
      <c r="D751" s="38" t="str">
        <f t="shared" si="257"/>
        <v>LS</v>
      </c>
      <c r="E751" s="44" t="s">
        <v>372</v>
      </c>
      <c r="F751" s="155" t="str">
        <f t="shared" si="270"/>
        <v>Residential 089</v>
      </c>
      <c r="G751" s="44" t="str">
        <f t="shared" si="265"/>
        <v>residential</v>
      </c>
      <c r="H751" s="44" t="str">
        <f t="shared" si="266"/>
        <v>Basement</v>
      </c>
      <c r="I751" s="38"/>
      <c r="J751" s="38"/>
      <c r="K751" s="38"/>
      <c r="L751" s="44"/>
      <c r="M751" s="38" t="str">
        <f t="shared" si="259"/>
        <v>Y</v>
      </c>
      <c r="N751" s="38" t="str">
        <f t="shared" si="267"/>
        <v>n</v>
      </c>
      <c r="O751" s="38" t="str">
        <f>IF(AJ751="","",IF(M751="N","n","Y"))</f>
        <v>Y</v>
      </c>
      <c r="P751" s="44"/>
      <c r="Q751" s="44"/>
      <c r="R751" s="44"/>
      <c r="S751" s="44"/>
      <c r="T751" s="44"/>
      <c r="U751" s="44"/>
      <c r="V751" s="44"/>
      <c r="W751" s="44"/>
      <c r="X751" s="44"/>
      <c r="Y751" s="38" t="str">
        <f t="shared" si="260"/>
        <v>Y</v>
      </c>
      <c r="Z751" s="38" t="str">
        <f t="shared" si="268"/>
        <v>n</v>
      </c>
      <c r="AA751" s="38" t="str">
        <f>IF(AM751="","",IF(Y751="N","n","Y"))</f>
        <v>Y</v>
      </c>
      <c r="AC751" s="59">
        <v>7.7</v>
      </c>
      <c r="AD751" s="204">
        <v>2.4675324675324677E-2</v>
      </c>
      <c r="AE751" s="38">
        <v>1</v>
      </c>
      <c r="AF751" s="38">
        <v>0</v>
      </c>
      <c r="AG751" s="125"/>
      <c r="AI751" s="123"/>
      <c r="AJ751" s="40">
        <f t="shared" si="262"/>
        <v>7.7</v>
      </c>
      <c r="AK751" s="40"/>
      <c r="AL751" s="40"/>
      <c r="AM751" s="40">
        <f t="shared" si="271"/>
        <v>0.19</v>
      </c>
      <c r="AN751" s="39">
        <f t="shared" si="269"/>
        <v>0.5</v>
      </c>
      <c r="AO751" s="204"/>
      <c r="AP751" s="204">
        <f t="shared" si="263"/>
        <v>2.4675324675324677E-2</v>
      </c>
      <c r="AQ751" s="45"/>
      <c r="AR751" s="45"/>
      <c r="AS751" s="115"/>
      <c r="AT751" s="115"/>
      <c r="AU751" s="115">
        <f t="shared" si="272"/>
        <v>1</v>
      </c>
      <c r="AV751" s="115">
        <f t="shared" si="273"/>
        <v>0</v>
      </c>
      <c r="AY751" s="115"/>
      <c r="AZ751" s="115"/>
      <c r="BA751" s="43">
        <v>32</v>
      </c>
      <c r="BB751" s="43" t="s">
        <v>2013</v>
      </c>
      <c r="BC751" s="48" t="s">
        <v>1403</v>
      </c>
      <c r="BE751" s="37" t="s">
        <v>2345</v>
      </c>
      <c r="BG751" s="43">
        <v>401</v>
      </c>
      <c r="BH751" s="43" t="s">
        <v>1923</v>
      </c>
      <c r="BJ751" s="43" t="s">
        <v>1388</v>
      </c>
      <c r="BK751" s="43" t="s">
        <v>573</v>
      </c>
      <c r="BP751" s="48" t="s">
        <v>1406</v>
      </c>
      <c r="BQ751" s="43" t="s">
        <v>1924</v>
      </c>
      <c r="BR751" s="43" t="s">
        <v>1925</v>
      </c>
      <c r="BS751" s="43" t="s">
        <v>1393</v>
      </c>
      <c r="BT751" s="43" t="s">
        <v>1990</v>
      </c>
      <c r="BU751" s="43"/>
      <c r="BV751" s="43"/>
      <c r="BW751" s="243">
        <v>37705</v>
      </c>
      <c r="BX751" s="243"/>
      <c r="BY751" s="48" t="s">
        <v>450</v>
      </c>
      <c r="BZ751" s="43">
        <v>0.19</v>
      </c>
      <c r="CA751" s="43" t="s">
        <v>1396</v>
      </c>
      <c r="CD751" s="124" t="s">
        <v>1397</v>
      </c>
      <c r="CE751" s="43">
        <v>9271</v>
      </c>
      <c r="CF751" s="43" t="s">
        <v>1990</v>
      </c>
      <c r="CG751" s="251">
        <v>37705</v>
      </c>
      <c r="CH751" s="126"/>
      <c r="CK751" s="39" t="s">
        <v>451</v>
      </c>
      <c r="CL751" s="43">
        <v>7.7</v>
      </c>
      <c r="CM751" s="43" t="s">
        <v>1396</v>
      </c>
      <c r="CP751" s="43" t="s">
        <v>1397</v>
      </c>
      <c r="CQ751" s="43">
        <v>930</v>
      </c>
      <c r="DR751" s="38"/>
    </row>
    <row r="752" spans="1:122" s="39" customFormat="1" hidden="1" x14ac:dyDescent="0.2">
      <c r="A752" s="44" t="str">
        <f t="shared" si="264"/>
        <v>Endicott</v>
      </c>
      <c r="B752" s="44" t="str">
        <f t="shared" si="258"/>
        <v>1,1,1-Trichloroethane</v>
      </c>
      <c r="C752" s="38" t="s">
        <v>2587</v>
      </c>
      <c r="D752" s="38" t="str">
        <f t="shared" si="257"/>
        <v>LS</v>
      </c>
      <c r="E752" s="44" t="s">
        <v>372</v>
      </c>
      <c r="F752" s="155" t="str">
        <f t="shared" si="270"/>
        <v>Residential 090</v>
      </c>
      <c r="G752" s="44" t="str">
        <f t="shared" si="265"/>
        <v>residential</v>
      </c>
      <c r="H752" s="44" t="str">
        <f t="shared" si="266"/>
        <v>Basement</v>
      </c>
      <c r="I752" s="38"/>
      <c r="J752" s="38"/>
      <c r="K752" s="38"/>
      <c r="L752" s="44"/>
      <c r="M752" s="38" t="str">
        <f t="shared" si="259"/>
        <v>Y</v>
      </c>
      <c r="N752" s="38" t="str">
        <f t="shared" si="267"/>
        <v>n</v>
      </c>
      <c r="O752" s="38" t="str">
        <f>IF(AJ752="","",IF(M752="N","n","Y"))</f>
        <v>Y</v>
      </c>
      <c r="P752" s="44"/>
      <c r="Q752" s="44"/>
      <c r="R752" s="44"/>
      <c r="S752" s="44"/>
      <c r="T752" s="44"/>
      <c r="U752" s="44"/>
      <c r="V752" s="44"/>
      <c r="W752" s="44"/>
      <c r="X752" s="44"/>
      <c r="Y752" s="38" t="str">
        <f t="shared" si="260"/>
        <v>Y</v>
      </c>
      <c r="Z752" s="38" t="str">
        <f t="shared" si="268"/>
        <v>n</v>
      </c>
      <c r="AA752" s="38" t="str">
        <f>IF(AM752="","",IF(Y752="N","n","Y"))</f>
        <v>Y</v>
      </c>
      <c r="AC752" s="59">
        <v>2.2000000000000002</v>
      </c>
      <c r="AD752" s="204">
        <v>0.13636363636363635</v>
      </c>
      <c r="AE752" s="38">
        <v>1</v>
      </c>
      <c r="AF752" s="38">
        <v>0</v>
      </c>
      <c r="AG752" s="125"/>
      <c r="AI752" s="123"/>
      <c r="AJ752" s="40">
        <f t="shared" si="262"/>
        <v>2.2000000000000002</v>
      </c>
      <c r="AK752" s="40"/>
      <c r="AL752" s="40"/>
      <c r="AM752" s="40">
        <f t="shared" si="271"/>
        <v>0.3</v>
      </c>
      <c r="AN752" s="39">
        <f t="shared" si="269"/>
        <v>3.1</v>
      </c>
      <c r="AO752" s="204"/>
      <c r="AP752" s="204">
        <f t="shared" si="263"/>
        <v>0.13636363636363635</v>
      </c>
      <c r="AQ752" s="45"/>
      <c r="AR752" s="45"/>
      <c r="AS752" s="115"/>
      <c r="AT752" s="115"/>
      <c r="AU752" s="115">
        <f t="shared" si="272"/>
        <v>1</v>
      </c>
      <c r="AV752" s="115">
        <f t="shared" si="273"/>
        <v>0</v>
      </c>
      <c r="AY752" s="115"/>
      <c r="AZ752" s="115"/>
      <c r="BA752" s="43">
        <v>32</v>
      </c>
      <c r="BB752" s="43" t="s">
        <v>2013</v>
      </c>
      <c r="BC752" s="48" t="s">
        <v>1403</v>
      </c>
      <c r="BE752" s="37" t="s">
        <v>2345</v>
      </c>
      <c r="BG752" s="43">
        <v>402</v>
      </c>
      <c r="BH752" s="43" t="s">
        <v>2452</v>
      </c>
      <c r="BJ752" s="43" t="s">
        <v>1388</v>
      </c>
      <c r="BK752" s="43" t="s">
        <v>573</v>
      </c>
      <c r="BP752" s="48" t="s">
        <v>1406</v>
      </c>
      <c r="BQ752" s="43" t="s">
        <v>2453</v>
      </c>
      <c r="BR752" s="43" t="s">
        <v>1925</v>
      </c>
      <c r="BS752" s="43" t="s">
        <v>558</v>
      </c>
      <c r="BT752" s="43" t="s">
        <v>1990</v>
      </c>
      <c r="BU752" s="43"/>
      <c r="BV752" s="43"/>
      <c r="BW752" s="243">
        <v>37700</v>
      </c>
      <c r="BX752" s="243"/>
      <c r="BY752" s="48" t="s">
        <v>451</v>
      </c>
      <c r="BZ752" s="43">
        <v>0.3</v>
      </c>
      <c r="CA752" s="43" t="s">
        <v>1396</v>
      </c>
      <c r="CD752" s="124" t="s">
        <v>1397</v>
      </c>
      <c r="CE752" s="43">
        <v>9317</v>
      </c>
      <c r="CF752" s="43" t="s">
        <v>1990</v>
      </c>
      <c r="CG752" s="251">
        <v>37700</v>
      </c>
      <c r="CH752" s="126"/>
      <c r="CK752" s="39" t="s">
        <v>451</v>
      </c>
      <c r="CL752" s="43">
        <v>2.2000000000000002</v>
      </c>
      <c r="CM752" s="43" t="s">
        <v>1396</v>
      </c>
      <c r="CP752" s="43" t="s">
        <v>1397</v>
      </c>
      <c r="CQ752" s="43">
        <v>1023</v>
      </c>
      <c r="DR752" s="38"/>
    </row>
    <row r="753" spans="1:122" s="39" customFormat="1" hidden="1" x14ac:dyDescent="0.2">
      <c r="A753" s="44" t="str">
        <f t="shared" si="264"/>
        <v>Endicott</v>
      </c>
      <c r="B753" s="44" t="str">
        <f t="shared" si="258"/>
        <v>1,1,2-Trichloro-1,2,2-trifluoroethane</v>
      </c>
      <c r="C753" s="38" t="s">
        <v>2587</v>
      </c>
      <c r="D753" s="38" t="str">
        <f t="shared" si="257"/>
        <v>LS</v>
      </c>
      <c r="E753" s="44" t="s">
        <v>372</v>
      </c>
      <c r="F753" s="155" t="str">
        <f t="shared" si="270"/>
        <v>Residential 090</v>
      </c>
      <c r="G753" s="44" t="str">
        <f t="shared" si="265"/>
        <v>residential</v>
      </c>
      <c r="H753" s="44" t="str">
        <f t="shared" si="266"/>
        <v>Basement</v>
      </c>
      <c r="I753" s="38"/>
      <c r="J753" s="38"/>
      <c r="K753" s="38"/>
      <c r="L753" s="44"/>
      <c r="M753" s="38" t="str">
        <f t="shared" si="259"/>
        <v>Y</v>
      </c>
      <c r="N753" s="38" t="str">
        <f t="shared" si="267"/>
        <v>n</v>
      </c>
      <c r="O753" s="38" t="s">
        <v>541</v>
      </c>
      <c r="P753" s="114" t="s">
        <v>310</v>
      </c>
      <c r="Q753" s="114"/>
      <c r="R753" s="114"/>
      <c r="S753" s="114"/>
      <c r="T753" s="114"/>
      <c r="U753" s="114"/>
      <c r="V753" s="114"/>
      <c r="W753" s="114"/>
      <c r="X753" s="114"/>
      <c r="Y753" s="38" t="str">
        <f t="shared" si="260"/>
        <v>Y</v>
      </c>
      <c r="Z753" s="38" t="str">
        <f t="shared" si="268"/>
        <v>n</v>
      </c>
      <c r="AA753" s="38" t="s">
        <v>541</v>
      </c>
      <c r="AC753" s="59">
        <v>0.6</v>
      </c>
      <c r="AD753" s="204">
        <v>1.0333333333333334</v>
      </c>
      <c r="AE753" s="38">
        <v>1</v>
      </c>
      <c r="AF753" s="38">
        <v>0</v>
      </c>
      <c r="AG753" s="125"/>
      <c r="AI753" s="123"/>
      <c r="AJ753" s="40">
        <f t="shared" si="262"/>
        <v>0.6</v>
      </c>
      <c r="AK753" s="40"/>
      <c r="AL753" s="40"/>
      <c r="AM753" s="40">
        <f t="shared" si="271"/>
        <v>0.62</v>
      </c>
      <c r="AN753" s="39">
        <f t="shared" si="269"/>
        <v>1.8</v>
      </c>
      <c r="AO753" s="204"/>
      <c r="AP753" s="204">
        <f t="shared" si="263"/>
        <v>1.0333333333333334</v>
      </c>
      <c r="AQ753" s="45"/>
      <c r="AR753" s="45"/>
      <c r="AS753" s="115"/>
      <c r="AT753" s="115"/>
      <c r="AU753" s="115">
        <f t="shared" si="272"/>
        <v>1</v>
      </c>
      <c r="AV753" s="115">
        <f t="shared" si="273"/>
        <v>0</v>
      </c>
      <c r="AY753" s="115"/>
      <c r="AZ753" s="115"/>
      <c r="BA753" s="43">
        <v>32</v>
      </c>
      <c r="BB753" s="43" t="s">
        <v>2013</v>
      </c>
      <c r="BC753" s="48" t="s">
        <v>1403</v>
      </c>
      <c r="BE753" s="37" t="s">
        <v>2345</v>
      </c>
      <c r="BG753" s="43">
        <v>402</v>
      </c>
      <c r="BH753" s="43" t="s">
        <v>2452</v>
      </c>
      <c r="BJ753" s="43" t="s">
        <v>1388</v>
      </c>
      <c r="BK753" s="43" t="s">
        <v>573</v>
      </c>
      <c r="BP753" s="48" t="s">
        <v>1406</v>
      </c>
      <c r="BQ753" s="43" t="s">
        <v>2453</v>
      </c>
      <c r="BR753" s="43" t="s">
        <v>1925</v>
      </c>
      <c r="BS753" s="43" t="s">
        <v>1132</v>
      </c>
      <c r="BT753" s="43" t="s">
        <v>1990</v>
      </c>
      <c r="BU753" s="43"/>
      <c r="BV753" s="43"/>
      <c r="BW753" s="243">
        <v>37700</v>
      </c>
      <c r="BX753" s="243"/>
      <c r="BY753" s="48" t="s">
        <v>451</v>
      </c>
      <c r="BZ753" s="43">
        <v>0.62</v>
      </c>
      <c r="CA753" s="43" t="s">
        <v>1396</v>
      </c>
      <c r="CD753" s="124" t="s">
        <v>1397</v>
      </c>
      <c r="CE753" s="43">
        <v>9322</v>
      </c>
      <c r="CF753" s="43" t="s">
        <v>1990</v>
      </c>
      <c r="CG753" s="251">
        <v>37700</v>
      </c>
      <c r="CH753" s="126"/>
      <c r="CK753" s="39" t="s">
        <v>451</v>
      </c>
      <c r="CL753" s="43">
        <v>0.6</v>
      </c>
      <c r="CM753" s="43" t="s">
        <v>1396</v>
      </c>
      <c r="CP753" s="43" t="s">
        <v>1397</v>
      </c>
      <c r="CQ753" s="43">
        <v>1101</v>
      </c>
      <c r="DR753" s="38"/>
    </row>
    <row r="754" spans="1:122" s="39" customFormat="1" hidden="1" x14ac:dyDescent="0.2">
      <c r="A754" s="44" t="str">
        <f t="shared" si="264"/>
        <v>Endicott</v>
      </c>
      <c r="B754" s="44" t="str">
        <f t="shared" si="258"/>
        <v>Tetrachloroethylene</v>
      </c>
      <c r="C754" s="38" t="s">
        <v>2587</v>
      </c>
      <c r="D754" s="38" t="str">
        <f t="shared" si="257"/>
        <v>LS</v>
      </c>
      <c r="E754" s="44" t="s">
        <v>372</v>
      </c>
      <c r="F754" s="155" t="str">
        <f t="shared" si="270"/>
        <v>Residential 090</v>
      </c>
      <c r="G754" s="44" t="str">
        <f t="shared" si="265"/>
        <v>residential</v>
      </c>
      <c r="H754" s="44" t="str">
        <f t="shared" si="266"/>
        <v>Basement</v>
      </c>
      <c r="I754" s="38"/>
      <c r="J754" s="38"/>
      <c r="K754" s="38"/>
      <c r="L754" s="44"/>
      <c r="M754" s="38" t="str">
        <f t="shared" si="259"/>
        <v>Y</v>
      </c>
      <c r="N754" s="38" t="str">
        <f t="shared" si="267"/>
        <v>n</v>
      </c>
      <c r="O754" s="38" t="str">
        <f>IF(AJ754="","",IF(M754="N","n","Y"))</f>
        <v>Y</v>
      </c>
      <c r="P754" s="44"/>
      <c r="Q754" s="44"/>
      <c r="R754" s="44"/>
      <c r="S754" s="44"/>
      <c r="T754" s="44"/>
      <c r="U754" s="44"/>
      <c r="V754" s="44"/>
      <c r="W754" s="44"/>
      <c r="X754" s="44"/>
      <c r="Y754" s="38" t="str">
        <f t="shared" si="260"/>
        <v>Y</v>
      </c>
      <c r="Z754" s="38" t="str">
        <f t="shared" si="268"/>
        <v>n</v>
      </c>
      <c r="AA754" s="38" t="str">
        <f>IF(AM754="","",IF(Y754="N","n","Y"))</f>
        <v>Y</v>
      </c>
      <c r="AC754" s="59">
        <v>13</v>
      </c>
      <c r="AD754" s="204">
        <v>6.7692307692307691E-2</v>
      </c>
      <c r="AE754" s="38">
        <v>1</v>
      </c>
      <c r="AF754" s="38">
        <v>0</v>
      </c>
      <c r="AG754" s="125"/>
      <c r="AI754" s="123"/>
      <c r="AJ754" s="40">
        <f t="shared" si="262"/>
        <v>13</v>
      </c>
      <c r="AK754" s="40"/>
      <c r="AL754" s="40"/>
      <c r="AM754" s="40">
        <f t="shared" si="271"/>
        <v>0.88</v>
      </c>
      <c r="AN754" s="39">
        <f t="shared" si="269"/>
        <v>3.8</v>
      </c>
      <c r="AO754" s="204"/>
      <c r="AP754" s="204">
        <f t="shared" si="263"/>
        <v>6.7692307692307691E-2</v>
      </c>
      <c r="AQ754" s="45"/>
      <c r="AR754" s="45"/>
      <c r="AS754" s="115"/>
      <c r="AT754" s="115"/>
      <c r="AU754" s="115">
        <f t="shared" si="272"/>
        <v>1</v>
      </c>
      <c r="AV754" s="115">
        <f t="shared" si="273"/>
        <v>0</v>
      </c>
      <c r="AY754" s="115"/>
      <c r="AZ754" s="115"/>
      <c r="BA754" s="43">
        <v>32</v>
      </c>
      <c r="BB754" s="43" t="s">
        <v>2013</v>
      </c>
      <c r="BC754" s="48" t="s">
        <v>1403</v>
      </c>
      <c r="BE754" s="37" t="s">
        <v>2345</v>
      </c>
      <c r="BG754" s="43">
        <v>402</v>
      </c>
      <c r="BH754" s="43" t="s">
        <v>2452</v>
      </c>
      <c r="BJ754" s="43" t="s">
        <v>1388</v>
      </c>
      <c r="BK754" s="43" t="s">
        <v>573</v>
      </c>
      <c r="BP754" s="48" t="s">
        <v>1406</v>
      </c>
      <c r="BQ754" s="43" t="s">
        <v>2453</v>
      </c>
      <c r="BR754" s="43" t="s">
        <v>1925</v>
      </c>
      <c r="BS754" s="43" t="s">
        <v>2057</v>
      </c>
      <c r="BT754" s="43" t="s">
        <v>1990</v>
      </c>
      <c r="BU754" s="43"/>
      <c r="BV754" s="43"/>
      <c r="BW754" s="243">
        <v>37700</v>
      </c>
      <c r="BX754" s="243"/>
      <c r="BY754" s="48" t="s">
        <v>451</v>
      </c>
      <c r="BZ754" s="43">
        <v>0.88</v>
      </c>
      <c r="CA754" s="43" t="s">
        <v>1396</v>
      </c>
      <c r="CD754" s="124" t="s">
        <v>1397</v>
      </c>
      <c r="CE754" s="43">
        <v>9324</v>
      </c>
      <c r="CF754" s="43" t="s">
        <v>1990</v>
      </c>
      <c r="CG754" s="251">
        <v>37700</v>
      </c>
      <c r="CH754" s="126"/>
      <c r="CK754" s="39" t="s">
        <v>451</v>
      </c>
      <c r="CL754" s="43">
        <v>13</v>
      </c>
      <c r="CM754" s="43" t="s">
        <v>1396</v>
      </c>
      <c r="CP754" s="43" t="s">
        <v>1397</v>
      </c>
      <c r="CQ754" s="43">
        <v>873</v>
      </c>
      <c r="DR754" s="38"/>
    </row>
    <row r="755" spans="1:122" s="39" customFormat="1" hidden="1" x14ac:dyDescent="0.2">
      <c r="A755" s="44" t="str">
        <f t="shared" si="264"/>
        <v>Endicott</v>
      </c>
      <c r="B755" s="44" t="str">
        <f t="shared" si="258"/>
        <v>1,1,1-Trichloroethane</v>
      </c>
      <c r="C755" s="38" t="s">
        <v>2587</v>
      </c>
      <c r="D755" s="38" t="str">
        <f t="shared" si="257"/>
        <v>LS</v>
      </c>
      <c r="E755" s="44" t="s">
        <v>372</v>
      </c>
      <c r="F755" s="155" t="str">
        <f t="shared" si="270"/>
        <v>Residential 091</v>
      </c>
      <c r="G755" s="44" t="str">
        <f t="shared" si="265"/>
        <v>residential</v>
      </c>
      <c r="H755" s="44" t="str">
        <f t="shared" si="266"/>
        <v>Slab on grade</v>
      </c>
      <c r="I755" s="38"/>
      <c r="J755" s="38"/>
      <c r="K755" s="38"/>
      <c r="L755" s="44"/>
      <c r="M755" s="38" t="str">
        <f t="shared" si="259"/>
        <v>Y</v>
      </c>
      <c r="N755" s="38" t="str">
        <f t="shared" si="267"/>
        <v>n</v>
      </c>
      <c r="O755" s="38" t="str">
        <f>IF(AJ755="","",IF(M755="N","n","Y"))</f>
        <v>Y</v>
      </c>
      <c r="P755" s="44"/>
      <c r="Q755" s="44"/>
      <c r="R755" s="44"/>
      <c r="S755" s="44"/>
      <c r="T755" s="44"/>
      <c r="U755" s="44"/>
      <c r="V755" s="44"/>
      <c r="W755" s="44"/>
      <c r="X755" s="44"/>
      <c r="Y755" s="38" t="str">
        <f t="shared" si="260"/>
        <v>Y</v>
      </c>
      <c r="Z755" s="38" t="str">
        <f t="shared" si="268"/>
        <v>n</v>
      </c>
      <c r="AA755" s="38" t="str">
        <f>IF(AM755="","",IF(Y755="N","n","Y"))</f>
        <v>Y</v>
      </c>
      <c r="AC755" s="59">
        <v>56</v>
      </c>
      <c r="AD755" s="204">
        <v>6.4285714285714285E-3</v>
      </c>
      <c r="AE755" s="38">
        <v>1</v>
      </c>
      <c r="AF755" s="38">
        <v>0</v>
      </c>
      <c r="AG755" s="125"/>
      <c r="AI755" s="123"/>
      <c r="AJ755" s="40">
        <f t="shared" si="262"/>
        <v>56</v>
      </c>
      <c r="AK755" s="40"/>
      <c r="AL755" s="40"/>
      <c r="AM755" s="40">
        <f t="shared" si="271"/>
        <v>0.36</v>
      </c>
      <c r="AN755" s="39">
        <f t="shared" si="269"/>
        <v>3.1</v>
      </c>
      <c r="AO755" s="204"/>
      <c r="AP755" s="204">
        <f t="shared" si="263"/>
        <v>6.4285714285714285E-3</v>
      </c>
      <c r="AQ755" s="45"/>
      <c r="AR755" s="45"/>
      <c r="AS755" s="115"/>
      <c r="AT755" s="115"/>
      <c r="AU755" s="115">
        <f t="shared" si="272"/>
        <v>1</v>
      </c>
      <c r="AV755" s="115">
        <f t="shared" si="273"/>
        <v>0</v>
      </c>
      <c r="AY755" s="115"/>
      <c r="AZ755" s="115"/>
      <c r="BA755" s="43">
        <v>32</v>
      </c>
      <c r="BB755" s="43" t="s">
        <v>2013</v>
      </c>
      <c r="BC755" s="48" t="s">
        <v>1403</v>
      </c>
      <c r="BE755" s="37" t="s">
        <v>2345</v>
      </c>
      <c r="BG755" s="43">
        <v>403</v>
      </c>
      <c r="BH755" s="43" t="s">
        <v>2454</v>
      </c>
      <c r="BJ755" s="43" t="s">
        <v>1388</v>
      </c>
      <c r="BK755" s="43" t="s">
        <v>846</v>
      </c>
      <c r="BP755" s="48" t="s">
        <v>1406</v>
      </c>
      <c r="BQ755" s="43" t="s">
        <v>2455</v>
      </c>
      <c r="BR755" s="43" t="s">
        <v>2456</v>
      </c>
      <c r="BS755" s="43" t="s">
        <v>558</v>
      </c>
      <c r="BT755" s="43" t="s">
        <v>2457</v>
      </c>
      <c r="BU755" s="43"/>
      <c r="BV755" s="43"/>
      <c r="BW755" s="243">
        <v>37706</v>
      </c>
      <c r="BX755" s="243"/>
      <c r="BY755" s="48" t="s">
        <v>451</v>
      </c>
      <c r="BZ755" s="43">
        <v>0.36</v>
      </c>
      <c r="CA755" s="43" t="s">
        <v>1396</v>
      </c>
      <c r="CD755" s="124" t="s">
        <v>1397</v>
      </c>
      <c r="CE755" s="43">
        <v>9350</v>
      </c>
      <c r="CF755" s="43" t="s">
        <v>2458</v>
      </c>
      <c r="CG755" s="251">
        <v>37706</v>
      </c>
      <c r="CH755" s="126"/>
      <c r="CK755" s="39" t="s">
        <v>451</v>
      </c>
      <c r="CL755" s="43">
        <v>56</v>
      </c>
      <c r="CM755" s="43" t="s">
        <v>1396</v>
      </c>
      <c r="CP755" s="43" t="s">
        <v>1397</v>
      </c>
      <c r="CQ755" s="43">
        <v>1024</v>
      </c>
      <c r="DR755" s="38"/>
    </row>
    <row r="756" spans="1:122" s="39" customFormat="1" hidden="1" x14ac:dyDescent="0.2">
      <c r="A756" s="44" t="str">
        <f t="shared" si="264"/>
        <v>Endicott</v>
      </c>
      <c r="B756" s="44" t="str">
        <f t="shared" si="258"/>
        <v>1,1,2-Trichloro-1,2,2-trifluoroethane</v>
      </c>
      <c r="C756" s="38" t="s">
        <v>2587</v>
      </c>
      <c r="D756" s="38" t="str">
        <f t="shared" si="257"/>
        <v>LS</v>
      </c>
      <c r="E756" s="44" t="s">
        <v>372</v>
      </c>
      <c r="F756" s="155" t="str">
        <f t="shared" si="270"/>
        <v>Residential 091</v>
      </c>
      <c r="G756" s="44" t="str">
        <f t="shared" si="265"/>
        <v>residential</v>
      </c>
      <c r="H756" s="44" t="str">
        <f t="shared" si="266"/>
        <v>Slab on grade</v>
      </c>
      <c r="I756" s="38"/>
      <c r="J756" s="38"/>
      <c r="K756" s="38"/>
      <c r="L756" s="44"/>
      <c r="M756" s="38" t="str">
        <f t="shared" si="259"/>
        <v>Y</v>
      </c>
      <c r="N756" s="38" t="str">
        <f t="shared" si="267"/>
        <v>n</v>
      </c>
      <c r="O756" s="38" t="s">
        <v>541</v>
      </c>
      <c r="P756" s="44" t="s">
        <v>310</v>
      </c>
      <c r="Q756" s="44"/>
      <c r="R756" s="44"/>
      <c r="S756" s="44"/>
      <c r="T756" s="44"/>
      <c r="U756" s="44"/>
      <c r="V756" s="44"/>
      <c r="W756" s="44"/>
      <c r="X756" s="44"/>
      <c r="Y756" s="38" t="str">
        <f t="shared" si="260"/>
        <v>Y</v>
      </c>
      <c r="Z756" s="38" t="str">
        <f t="shared" si="268"/>
        <v>n</v>
      </c>
      <c r="AA756" s="38" t="s">
        <v>541</v>
      </c>
      <c r="AC756" s="59">
        <v>0.63</v>
      </c>
      <c r="AD756" s="204">
        <v>0.58730158730158732</v>
      </c>
      <c r="AE756" s="38">
        <v>1</v>
      </c>
      <c r="AF756" s="38">
        <v>0</v>
      </c>
      <c r="AG756" s="125"/>
      <c r="AI756" s="123"/>
      <c r="AJ756" s="40">
        <f t="shared" si="262"/>
        <v>0.63</v>
      </c>
      <c r="AK756" s="40"/>
      <c r="AL756" s="40"/>
      <c r="AM756" s="40">
        <f t="shared" si="271"/>
        <v>0.37</v>
      </c>
      <c r="AN756" s="39">
        <f t="shared" si="269"/>
        <v>1.8</v>
      </c>
      <c r="AO756" s="204"/>
      <c r="AP756" s="204">
        <f t="shared" si="263"/>
        <v>0.58730158730158732</v>
      </c>
      <c r="AQ756" s="45"/>
      <c r="AR756" s="45"/>
      <c r="AS756" s="115"/>
      <c r="AT756" s="115"/>
      <c r="AU756" s="115">
        <f t="shared" si="272"/>
        <v>1</v>
      </c>
      <c r="AV756" s="115">
        <f t="shared" si="273"/>
        <v>0</v>
      </c>
      <c r="AY756" s="115"/>
      <c r="AZ756" s="115"/>
      <c r="BA756" s="43">
        <v>32</v>
      </c>
      <c r="BB756" s="43" t="s">
        <v>2013</v>
      </c>
      <c r="BC756" s="48" t="s">
        <v>1403</v>
      </c>
      <c r="BE756" s="37" t="s">
        <v>2345</v>
      </c>
      <c r="BG756" s="43">
        <v>403</v>
      </c>
      <c r="BH756" s="43" t="s">
        <v>2454</v>
      </c>
      <c r="BJ756" s="43" t="s">
        <v>1388</v>
      </c>
      <c r="BK756" s="43" t="s">
        <v>846</v>
      </c>
      <c r="BP756" s="48" t="s">
        <v>1406</v>
      </c>
      <c r="BQ756" s="43" t="s">
        <v>2455</v>
      </c>
      <c r="BR756" s="43" t="s">
        <v>2456</v>
      </c>
      <c r="BS756" s="43" t="s">
        <v>1132</v>
      </c>
      <c r="BT756" s="43" t="s">
        <v>2457</v>
      </c>
      <c r="BU756" s="43"/>
      <c r="BV756" s="43"/>
      <c r="BW756" s="243">
        <v>37706</v>
      </c>
      <c r="BX756" s="243"/>
      <c r="BY756" s="48" t="s">
        <v>451</v>
      </c>
      <c r="BZ756" s="43">
        <v>0.37</v>
      </c>
      <c r="CA756" s="43" t="s">
        <v>1396</v>
      </c>
      <c r="CD756" s="124" t="s">
        <v>1397</v>
      </c>
      <c r="CE756" s="43">
        <v>9355</v>
      </c>
      <c r="CF756" s="43" t="s">
        <v>2458</v>
      </c>
      <c r="CG756" s="251">
        <v>37706</v>
      </c>
      <c r="CH756" s="126"/>
      <c r="CK756" s="39" t="s">
        <v>451</v>
      </c>
      <c r="CL756" s="43">
        <v>0.63</v>
      </c>
      <c r="CM756" s="43" t="s">
        <v>1396</v>
      </c>
      <c r="CP756" s="43" t="s">
        <v>1397</v>
      </c>
      <c r="CQ756" s="43">
        <v>1102</v>
      </c>
      <c r="DR756" s="38"/>
    </row>
    <row r="757" spans="1:122" s="39" customFormat="1" hidden="1" x14ac:dyDescent="0.2">
      <c r="A757" s="44" t="str">
        <f t="shared" si="264"/>
        <v>Endicott</v>
      </c>
      <c r="B757" s="44" t="str">
        <f t="shared" si="258"/>
        <v>1,1,1-Trichloroethane</v>
      </c>
      <c r="C757" s="38" t="s">
        <v>2587</v>
      </c>
      <c r="D757" s="38" t="str">
        <f t="shared" si="257"/>
        <v>LS</v>
      </c>
      <c r="E757" s="44" t="s">
        <v>372</v>
      </c>
      <c r="F757" s="155" t="str">
        <f t="shared" si="270"/>
        <v>Residential 092</v>
      </c>
      <c r="G757" s="44" t="str">
        <f t="shared" si="265"/>
        <v>residential</v>
      </c>
      <c r="H757" s="44" t="str">
        <f t="shared" si="266"/>
        <v>Basement</v>
      </c>
      <c r="I757" s="38"/>
      <c r="J757" s="38"/>
      <c r="K757" s="38"/>
      <c r="L757" s="44"/>
      <c r="M757" s="38" t="str">
        <f t="shared" si="259"/>
        <v>Y</v>
      </c>
      <c r="N757" s="38" t="str">
        <f t="shared" si="267"/>
        <v>n</v>
      </c>
      <c r="O757" s="38" t="str">
        <f>IF(AJ757="","",IF(M757="N","n","Y"))</f>
        <v>Y</v>
      </c>
      <c r="P757" s="44"/>
      <c r="Q757" s="44"/>
      <c r="R757" s="44"/>
      <c r="S757" s="44"/>
      <c r="T757" s="44"/>
      <c r="U757" s="44"/>
      <c r="V757" s="44"/>
      <c r="W757" s="44"/>
      <c r="X757" s="44"/>
      <c r="Y757" s="38" t="str">
        <f t="shared" si="260"/>
        <v>Y</v>
      </c>
      <c r="Z757" s="38" t="str">
        <f t="shared" si="268"/>
        <v>n</v>
      </c>
      <c r="AA757" s="38" t="str">
        <f>IF(AM757="","",IF(Y757="N","n","Y"))</f>
        <v>Y</v>
      </c>
      <c r="AC757" s="59">
        <v>94</v>
      </c>
      <c r="AD757" s="204">
        <v>3.1914893617021274E-2</v>
      </c>
      <c r="AE757" s="38">
        <v>1</v>
      </c>
      <c r="AF757" s="38">
        <v>0</v>
      </c>
      <c r="AG757" s="125"/>
      <c r="AI757" s="123"/>
      <c r="AJ757" s="40">
        <f t="shared" si="262"/>
        <v>94</v>
      </c>
      <c r="AK757" s="40"/>
      <c r="AL757" s="40"/>
      <c r="AM757" s="40">
        <f t="shared" si="271"/>
        <v>3</v>
      </c>
      <c r="AN757" s="39">
        <f t="shared" si="269"/>
        <v>3.1</v>
      </c>
      <c r="AO757" s="204"/>
      <c r="AP757" s="204">
        <f t="shared" si="263"/>
        <v>3.1914893617021274E-2</v>
      </c>
      <c r="AQ757" s="45"/>
      <c r="AR757" s="45"/>
      <c r="AS757" s="115"/>
      <c r="AT757" s="115"/>
      <c r="AU757" s="115">
        <f t="shared" si="272"/>
        <v>1</v>
      </c>
      <c r="AV757" s="115">
        <f t="shared" si="273"/>
        <v>0</v>
      </c>
      <c r="AY757" s="115"/>
      <c r="AZ757" s="115"/>
      <c r="BA757" s="43">
        <v>32</v>
      </c>
      <c r="BB757" s="43" t="s">
        <v>2013</v>
      </c>
      <c r="BC757" s="48" t="s">
        <v>1403</v>
      </c>
      <c r="BE757" s="37" t="s">
        <v>2345</v>
      </c>
      <c r="BG757" s="43">
        <v>404</v>
      </c>
      <c r="BH757" s="43" t="s">
        <v>1926</v>
      </c>
      <c r="BJ757" s="43" t="s">
        <v>1388</v>
      </c>
      <c r="BK757" s="43" t="s">
        <v>573</v>
      </c>
      <c r="BP757" s="48" t="s">
        <v>1406</v>
      </c>
      <c r="BQ757" s="43" t="s">
        <v>1927</v>
      </c>
      <c r="BR757" s="43" t="s">
        <v>1928</v>
      </c>
      <c r="BS757" s="43" t="s">
        <v>558</v>
      </c>
      <c r="BT757" s="43" t="s">
        <v>1990</v>
      </c>
      <c r="BU757" s="43"/>
      <c r="BV757" s="43"/>
      <c r="BW757" s="243">
        <v>37701</v>
      </c>
      <c r="BX757" s="243"/>
      <c r="BY757" s="48" t="s">
        <v>451</v>
      </c>
      <c r="BZ757" s="43">
        <v>3</v>
      </c>
      <c r="CA757" s="43" t="s">
        <v>1396</v>
      </c>
      <c r="CD757" s="124" t="s">
        <v>1397</v>
      </c>
      <c r="CE757" s="43">
        <v>9383</v>
      </c>
      <c r="CF757" s="43" t="s">
        <v>1990</v>
      </c>
      <c r="CG757" s="251">
        <v>37701</v>
      </c>
      <c r="CH757" s="126"/>
      <c r="CK757" s="39" t="s">
        <v>451</v>
      </c>
      <c r="CL757" s="43">
        <v>94</v>
      </c>
      <c r="CM757" s="43" t="s">
        <v>1396</v>
      </c>
      <c r="CP757" s="43" t="s">
        <v>1397</v>
      </c>
      <c r="CQ757" s="43">
        <v>1025</v>
      </c>
      <c r="DR757" s="38"/>
    </row>
    <row r="758" spans="1:122" s="39" customFormat="1" hidden="1" x14ac:dyDescent="0.2">
      <c r="A758" s="44" t="str">
        <f t="shared" si="264"/>
        <v>Endicott</v>
      </c>
      <c r="B758" s="44" t="str">
        <f t="shared" si="258"/>
        <v>Tetrachloroethylene</v>
      </c>
      <c r="C758" s="38" t="s">
        <v>2587</v>
      </c>
      <c r="D758" s="38" t="str">
        <f t="shared" si="257"/>
        <v>LS</v>
      </c>
      <c r="E758" s="44" t="s">
        <v>372</v>
      </c>
      <c r="F758" s="155" t="str">
        <f t="shared" si="270"/>
        <v>Residential 092</v>
      </c>
      <c r="G758" s="44" t="str">
        <f t="shared" si="265"/>
        <v>residential</v>
      </c>
      <c r="H758" s="44" t="str">
        <f t="shared" si="266"/>
        <v>Basement</v>
      </c>
      <c r="I758" s="38"/>
      <c r="J758" s="38"/>
      <c r="K758" s="38"/>
      <c r="L758" s="44"/>
      <c r="M758" s="38" t="str">
        <f t="shared" si="259"/>
        <v>Y</v>
      </c>
      <c r="N758" s="38" t="str">
        <f t="shared" si="267"/>
        <v>n</v>
      </c>
      <c r="O758" s="38" t="str">
        <f>IF(AJ758="","",IF(M758="N","n","Y"))</f>
        <v>Y</v>
      </c>
      <c r="P758" s="44"/>
      <c r="Q758" s="44"/>
      <c r="R758" s="44"/>
      <c r="S758" s="44"/>
      <c r="T758" s="44"/>
      <c r="U758" s="44"/>
      <c r="V758" s="44"/>
      <c r="W758" s="44"/>
      <c r="X758" s="44"/>
      <c r="Y758" s="38" t="str">
        <f t="shared" si="260"/>
        <v>Y</v>
      </c>
      <c r="Z758" s="38" t="str">
        <f t="shared" si="268"/>
        <v>n</v>
      </c>
      <c r="AA758" s="38" t="str">
        <f>IF(AM758="","",IF(Y758="N","n","Y"))</f>
        <v>Y</v>
      </c>
      <c r="AC758" s="59">
        <v>7.1</v>
      </c>
      <c r="AD758" s="204">
        <v>4.507042253521127E-2</v>
      </c>
      <c r="AE758" s="38">
        <v>1</v>
      </c>
      <c r="AF758" s="38">
        <v>0</v>
      </c>
      <c r="AG758" s="125"/>
      <c r="AI758" s="123"/>
      <c r="AJ758" s="40">
        <f t="shared" si="262"/>
        <v>7.1</v>
      </c>
      <c r="AK758" s="40"/>
      <c r="AL758" s="40"/>
      <c r="AM758" s="40">
        <f t="shared" si="271"/>
        <v>0.32</v>
      </c>
      <c r="AN758" s="39">
        <f t="shared" si="269"/>
        <v>3.8</v>
      </c>
      <c r="AO758" s="204"/>
      <c r="AP758" s="204">
        <f t="shared" si="263"/>
        <v>4.507042253521127E-2</v>
      </c>
      <c r="AQ758" s="45"/>
      <c r="AR758" s="45"/>
      <c r="AS758" s="115"/>
      <c r="AT758" s="115"/>
      <c r="AU758" s="115">
        <f t="shared" si="272"/>
        <v>1</v>
      </c>
      <c r="AV758" s="115">
        <f t="shared" si="273"/>
        <v>0</v>
      </c>
      <c r="AY758" s="115"/>
      <c r="AZ758" s="115"/>
      <c r="BA758" s="43">
        <v>32</v>
      </c>
      <c r="BB758" s="43" t="s">
        <v>2013</v>
      </c>
      <c r="BC758" s="48" t="s">
        <v>1403</v>
      </c>
      <c r="BE758" s="37" t="s">
        <v>2345</v>
      </c>
      <c r="BG758" s="43">
        <v>404</v>
      </c>
      <c r="BH758" s="43" t="s">
        <v>1926</v>
      </c>
      <c r="BJ758" s="43" t="s">
        <v>1388</v>
      </c>
      <c r="BK758" s="43" t="s">
        <v>573</v>
      </c>
      <c r="BP758" s="48" t="s">
        <v>1406</v>
      </c>
      <c r="BQ758" s="43" t="s">
        <v>1927</v>
      </c>
      <c r="BR758" s="43" t="s">
        <v>1928</v>
      </c>
      <c r="BS758" s="43" t="s">
        <v>2057</v>
      </c>
      <c r="BT758" s="43" t="s">
        <v>1990</v>
      </c>
      <c r="BU758" s="43"/>
      <c r="BV758" s="43"/>
      <c r="BW758" s="243">
        <v>37701</v>
      </c>
      <c r="BX758" s="243"/>
      <c r="BY758" s="48" t="s">
        <v>451</v>
      </c>
      <c r="BZ758" s="43">
        <v>0.32</v>
      </c>
      <c r="CA758" s="43" t="s">
        <v>1396</v>
      </c>
      <c r="CD758" s="124" t="s">
        <v>1397</v>
      </c>
      <c r="CE758" s="43">
        <v>9390</v>
      </c>
      <c r="CF758" s="43" t="s">
        <v>1990</v>
      </c>
      <c r="CG758" s="251">
        <v>37701</v>
      </c>
      <c r="CH758" s="126"/>
      <c r="CK758" s="39" t="s">
        <v>451</v>
      </c>
      <c r="CL758" s="43">
        <v>7.1</v>
      </c>
      <c r="CM758" s="43" t="s">
        <v>1396</v>
      </c>
      <c r="CP758" s="43" t="s">
        <v>1397</v>
      </c>
      <c r="CQ758" s="43">
        <v>875</v>
      </c>
      <c r="DR758" s="38"/>
    </row>
    <row r="759" spans="1:122" s="39" customFormat="1" x14ac:dyDescent="0.2">
      <c r="A759" s="44" t="str">
        <f t="shared" si="264"/>
        <v>Endicott</v>
      </c>
      <c r="B759" s="44" t="str">
        <f t="shared" si="258"/>
        <v>Trichloroethylene</v>
      </c>
      <c r="C759" s="38" t="s">
        <v>2587</v>
      </c>
      <c r="D759" s="38" t="str">
        <f t="shared" si="257"/>
        <v>LS</v>
      </c>
      <c r="E759" s="44" t="s">
        <v>372</v>
      </c>
      <c r="F759" s="155" t="str">
        <f t="shared" si="270"/>
        <v>Residential 092</v>
      </c>
      <c r="G759" s="44" t="str">
        <f t="shared" si="265"/>
        <v>residential</v>
      </c>
      <c r="H759" s="44" t="str">
        <f t="shared" si="266"/>
        <v>Basement</v>
      </c>
      <c r="I759" s="38"/>
      <c r="J759" s="38"/>
      <c r="K759" s="38"/>
      <c r="L759" s="44"/>
      <c r="M759" s="38" t="str">
        <f t="shared" si="259"/>
        <v>Y</v>
      </c>
      <c r="N759" s="38" t="str">
        <f t="shared" si="267"/>
        <v>Y</v>
      </c>
      <c r="O759" s="38" t="str">
        <f>IF(AJ759="","",IF(M759="N","n","Y"))</f>
        <v>Y</v>
      </c>
      <c r="P759" s="44"/>
      <c r="Q759" s="44"/>
      <c r="R759" s="44"/>
      <c r="S759" s="44"/>
      <c r="T759" s="44"/>
      <c r="U759" s="44"/>
      <c r="V759" s="44"/>
      <c r="W759" s="44"/>
      <c r="X759" s="44"/>
      <c r="Y759" s="38" t="str">
        <f t="shared" si="260"/>
        <v>Y</v>
      </c>
      <c r="Z759" s="38" t="str">
        <f t="shared" si="268"/>
        <v>Y</v>
      </c>
      <c r="AA759" s="38" t="str">
        <f>IF(AM759="","",IF(Y759="N","n","Y"))</f>
        <v>Y</v>
      </c>
      <c r="AC759" s="59">
        <v>560</v>
      </c>
      <c r="AD759" s="204">
        <v>2.5000000000000001E-3</v>
      </c>
      <c r="AE759" s="38">
        <v>1</v>
      </c>
      <c r="AF759" s="38">
        <v>0</v>
      </c>
      <c r="AG759" s="125"/>
      <c r="AI759" s="123"/>
      <c r="AJ759" s="40">
        <f t="shared" si="262"/>
        <v>560</v>
      </c>
      <c r="AK759" s="40"/>
      <c r="AL759" s="40"/>
      <c r="AM759" s="40">
        <f t="shared" si="271"/>
        <v>1.4</v>
      </c>
      <c r="AN759" s="39">
        <f t="shared" si="269"/>
        <v>0.5</v>
      </c>
      <c r="AO759" s="204"/>
      <c r="AP759" s="204">
        <f t="shared" si="263"/>
        <v>2.5000000000000001E-3</v>
      </c>
      <c r="AQ759" s="45"/>
      <c r="AR759" s="45"/>
      <c r="AS759" s="115"/>
      <c r="AT759" s="115"/>
      <c r="AU759" s="115">
        <f t="shared" si="272"/>
        <v>1</v>
      </c>
      <c r="AV759" s="115">
        <f t="shared" si="273"/>
        <v>0</v>
      </c>
      <c r="AY759" s="115"/>
      <c r="AZ759" s="115"/>
      <c r="BA759" s="43">
        <v>32</v>
      </c>
      <c r="BB759" s="43" t="s">
        <v>2013</v>
      </c>
      <c r="BC759" s="48" t="s">
        <v>1403</v>
      </c>
      <c r="BE759" s="37" t="s">
        <v>2345</v>
      </c>
      <c r="BG759" s="43">
        <v>404</v>
      </c>
      <c r="BH759" s="43" t="s">
        <v>1926</v>
      </c>
      <c r="BJ759" s="43" t="s">
        <v>1388</v>
      </c>
      <c r="BK759" s="43" t="s">
        <v>573</v>
      </c>
      <c r="BP759" s="48" t="s">
        <v>1406</v>
      </c>
      <c r="BQ759" s="43" t="s">
        <v>1927</v>
      </c>
      <c r="BR759" s="43" t="s">
        <v>1928</v>
      </c>
      <c r="BS759" s="43" t="s">
        <v>1393</v>
      </c>
      <c r="BT759" s="43" t="s">
        <v>1990</v>
      </c>
      <c r="BU759" s="43"/>
      <c r="BV759" s="43"/>
      <c r="BW759" s="243">
        <v>37701</v>
      </c>
      <c r="BX759" s="243"/>
      <c r="BY759" s="48" t="s">
        <v>451</v>
      </c>
      <c r="BZ759" s="43">
        <v>1.4</v>
      </c>
      <c r="CA759" s="43" t="s">
        <v>1396</v>
      </c>
      <c r="CD759" s="124" t="s">
        <v>1397</v>
      </c>
      <c r="CE759" s="43">
        <v>9392</v>
      </c>
      <c r="CF759" s="43" t="s">
        <v>1990</v>
      </c>
      <c r="CG759" s="251">
        <v>37701</v>
      </c>
      <c r="CH759" s="126"/>
      <c r="CK759" s="39" t="s">
        <v>451</v>
      </c>
      <c r="CL759" s="43">
        <v>560</v>
      </c>
      <c r="CM759" s="43" t="s">
        <v>1396</v>
      </c>
      <c r="CP759" s="43" t="s">
        <v>1397</v>
      </c>
      <c r="CQ759" s="43">
        <v>933</v>
      </c>
      <c r="DR759" s="38"/>
    </row>
    <row r="760" spans="1:122" s="39" customFormat="1" x14ac:dyDescent="0.2">
      <c r="A760" s="44" t="str">
        <f t="shared" si="264"/>
        <v>Endicott</v>
      </c>
      <c r="B760" s="44" t="str">
        <f t="shared" si="258"/>
        <v>1,1,1-Trichloroethane</v>
      </c>
      <c r="C760" s="38" t="s">
        <v>2587</v>
      </c>
      <c r="D760" s="38" t="str">
        <f t="shared" si="257"/>
        <v>LS</v>
      </c>
      <c r="E760" s="44" t="s">
        <v>372</v>
      </c>
      <c r="F760" s="155" t="str">
        <f t="shared" si="270"/>
        <v>Residential 093</v>
      </c>
      <c r="G760" s="44" t="str">
        <f t="shared" si="265"/>
        <v>residential</v>
      </c>
      <c r="H760" s="44" t="str">
        <f t="shared" si="266"/>
        <v>Basement</v>
      </c>
      <c r="I760" s="38"/>
      <c r="J760" s="38"/>
      <c r="K760" s="38"/>
      <c r="L760" s="44"/>
      <c r="M760" s="38" t="str">
        <f t="shared" si="259"/>
        <v>Y</v>
      </c>
      <c r="N760" s="38" t="str">
        <f t="shared" si="267"/>
        <v>Y</v>
      </c>
      <c r="O760" s="38" t="str">
        <f>IF(AJ760="","",IF(M760="N","n","Y"))</f>
        <v>Y</v>
      </c>
      <c r="P760" s="44"/>
      <c r="Q760" s="44"/>
      <c r="R760" s="44"/>
      <c r="S760" s="44"/>
      <c r="T760" s="44"/>
      <c r="U760" s="44"/>
      <c r="V760" s="44"/>
      <c r="W760" s="44"/>
      <c r="X760" s="44"/>
      <c r="Y760" s="38" t="str">
        <f t="shared" si="260"/>
        <v>Y</v>
      </c>
      <c r="Z760" s="38" t="str">
        <f t="shared" si="268"/>
        <v>n</v>
      </c>
      <c r="AA760" s="38" t="str">
        <f>IF(AM760="","",IF(Y760="N","n","Y"))</f>
        <v>Y</v>
      </c>
      <c r="AC760" s="59">
        <v>240</v>
      </c>
      <c r="AD760" s="204">
        <v>4.1666666666666666E-3</v>
      </c>
      <c r="AE760" s="38">
        <v>1</v>
      </c>
      <c r="AF760" s="38">
        <v>0</v>
      </c>
      <c r="AG760" s="125"/>
      <c r="AI760" s="123"/>
      <c r="AJ760" s="40">
        <f t="shared" si="262"/>
        <v>240</v>
      </c>
      <c r="AK760" s="40"/>
      <c r="AL760" s="40"/>
      <c r="AM760" s="40">
        <f t="shared" si="271"/>
        <v>1</v>
      </c>
      <c r="AN760" s="39">
        <f t="shared" si="269"/>
        <v>3.1</v>
      </c>
      <c r="AO760" s="204"/>
      <c r="AP760" s="204">
        <f t="shared" si="263"/>
        <v>4.1666666666666666E-3</v>
      </c>
      <c r="AQ760" s="45"/>
      <c r="AR760" s="45"/>
      <c r="AS760" s="115"/>
      <c r="AT760" s="115"/>
      <c r="AU760" s="115">
        <f t="shared" si="272"/>
        <v>1</v>
      </c>
      <c r="AV760" s="115">
        <f t="shared" si="273"/>
        <v>0</v>
      </c>
      <c r="AY760" s="115"/>
      <c r="AZ760" s="115"/>
      <c r="BA760" s="43">
        <v>32</v>
      </c>
      <c r="BB760" s="43" t="s">
        <v>2013</v>
      </c>
      <c r="BC760" s="48" t="s">
        <v>1403</v>
      </c>
      <c r="BE760" s="37" t="s">
        <v>2345</v>
      </c>
      <c r="BG760" s="43">
        <v>405</v>
      </c>
      <c r="BH760" s="43" t="s">
        <v>1929</v>
      </c>
      <c r="BJ760" s="43" t="s">
        <v>1388</v>
      </c>
      <c r="BK760" s="43" t="s">
        <v>573</v>
      </c>
      <c r="BP760" s="48" t="s">
        <v>1406</v>
      </c>
      <c r="BR760" s="43" t="s">
        <v>1930</v>
      </c>
      <c r="BS760" s="43" t="s">
        <v>558</v>
      </c>
      <c r="BT760" s="43" t="s">
        <v>1990</v>
      </c>
      <c r="BU760" s="43"/>
      <c r="BV760" s="43"/>
      <c r="BW760" s="243">
        <v>37707</v>
      </c>
      <c r="BX760" s="243"/>
      <c r="BY760" s="48" t="s">
        <v>451</v>
      </c>
      <c r="BZ760" s="43">
        <v>1</v>
      </c>
      <c r="CA760" s="43" t="s">
        <v>1396</v>
      </c>
      <c r="CD760" s="124" t="s">
        <v>1397</v>
      </c>
      <c r="CE760" s="43">
        <v>9416</v>
      </c>
      <c r="CF760" s="43" t="s">
        <v>1990</v>
      </c>
      <c r="CG760" s="251">
        <v>37707</v>
      </c>
      <c r="CH760" s="126"/>
      <c r="CK760" s="39" t="s">
        <v>451</v>
      </c>
      <c r="CL760" s="43">
        <v>240</v>
      </c>
      <c r="CM760" s="43" t="s">
        <v>1396</v>
      </c>
      <c r="CP760" s="43" t="s">
        <v>1397</v>
      </c>
      <c r="CQ760" s="43">
        <v>1026</v>
      </c>
      <c r="DR760" s="38"/>
    </row>
    <row r="761" spans="1:122" s="372" customFormat="1" x14ac:dyDescent="0.2">
      <c r="A761" s="384" t="str">
        <f t="shared" si="264"/>
        <v>Endicott</v>
      </c>
      <c r="B761" s="384" t="str">
        <f t="shared" si="258"/>
        <v>Trichloroethylene</v>
      </c>
      <c r="C761" s="385" t="s">
        <v>2587</v>
      </c>
      <c r="D761" s="385" t="str">
        <f t="shared" si="257"/>
        <v>LS</v>
      </c>
      <c r="E761" s="384" t="s">
        <v>372</v>
      </c>
      <c r="F761" s="386" t="str">
        <f t="shared" si="270"/>
        <v>Residential 093</v>
      </c>
      <c r="G761" s="384" t="str">
        <f t="shared" si="265"/>
        <v>residential</v>
      </c>
      <c r="H761" s="384" t="str">
        <f t="shared" si="266"/>
        <v>Basement</v>
      </c>
      <c r="I761" s="385"/>
      <c r="J761" s="385"/>
      <c r="K761" s="385"/>
      <c r="L761" s="384"/>
      <c r="M761" s="385" t="str">
        <f t="shared" si="259"/>
        <v>Y</v>
      </c>
      <c r="N761" s="385" t="str">
        <f t="shared" si="267"/>
        <v>Y</v>
      </c>
      <c r="O761" s="385" t="str">
        <f>IF(AJ761="","",IF(M761="N","n","Y"))</f>
        <v>Y</v>
      </c>
      <c r="P761" s="384"/>
      <c r="Q761" s="384"/>
      <c r="R761" s="384"/>
      <c r="S761" s="384"/>
      <c r="T761" s="384"/>
      <c r="U761" s="384"/>
      <c r="V761" s="384"/>
      <c r="W761" s="384"/>
      <c r="X761" s="384"/>
      <c r="Y761" s="385" t="str">
        <f t="shared" si="260"/>
        <v>Y</v>
      </c>
      <c r="Z761" s="385" t="str">
        <f t="shared" si="268"/>
        <v>Y</v>
      </c>
      <c r="AA761" s="385" t="str">
        <f>IF(AM761="","",IF(Y761="N","n","Y"))</f>
        <v>Y</v>
      </c>
      <c r="AC761" s="389">
        <v>680</v>
      </c>
      <c r="AD761" s="390">
        <v>2.9411764705882353E-3</v>
      </c>
      <c r="AE761" s="385">
        <v>1</v>
      </c>
      <c r="AF761" s="385">
        <v>0</v>
      </c>
      <c r="AG761" s="391"/>
      <c r="AI761" s="392"/>
      <c r="AJ761" s="394">
        <f t="shared" si="262"/>
        <v>680</v>
      </c>
      <c r="AK761" s="394"/>
      <c r="AL761" s="394"/>
      <c r="AM761" s="394">
        <f t="shared" si="271"/>
        <v>2</v>
      </c>
      <c r="AN761" s="372">
        <f t="shared" si="269"/>
        <v>0.5</v>
      </c>
      <c r="AO761" s="390"/>
      <c r="AP761" s="390">
        <f t="shared" si="263"/>
        <v>2.9411764705882353E-3</v>
      </c>
      <c r="AQ761" s="439"/>
      <c r="AR761" s="439"/>
      <c r="AS761" s="396"/>
      <c r="AT761" s="396"/>
      <c r="AU761" s="396">
        <f t="shared" si="272"/>
        <v>1</v>
      </c>
      <c r="AV761" s="396">
        <f t="shared" si="273"/>
        <v>0</v>
      </c>
      <c r="AY761" s="396"/>
      <c r="AZ761" s="396"/>
      <c r="BA761" s="397">
        <v>32</v>
      </c>
      <c r="BB761" s="397" t="s">
        <v>2013</v>
      </c>
      <c r="BC761" s="398" t="s">
        <v>1403</v>
      </c>
      <c r="BE761" s="303" t="s">
        <v>2345</v>
      </c>
      <c r="BG761" s="397">
        <v>405</v>
      </c>
      <c r="BH761" s="397" t="s">
        <v>1929</v>
      </c>
      <c r="BJ761" s="397" t="s">
        <v>1388</v>
      </c>
      <c r="BK761" s="397" t="s">
        <v>573</v>
      </c>
      <c r="BP761" s="398" t="s">
        <v>1406</v>
      </c>
      <c r="BR761" s="397" t="s">
        <v>1930</v>
      </c>
      <c r="BS761" s="397" t="s">
        <v>1393</v>
      </c>
      <c r="BT761" s="397" t="s">
        <v>1990</v>
      </c>
      <c r="BU761" s="397"/>
      <c r="BV761" s="397"/>
      <c r="BW761" s="399">
        <v>37707</v>
      </c>
      <c r="BX761" s="399"/>
      <c r="BY761" s="398" t="s">
        <v>451</v>
      </c>
      <c r="BZ761" s="397">
        <v>2</v>
      </c>
      <c r="CA761" s="397" t="s">
        <v>1396</v>
      </c>
      <c r="CD761" s="400" t="s">
        <v>1397</v>
      </c>
      <c r="CE761" s="397">
        <v>9425</v>
      </c>
      <c r="CF761" s="397" t="s">
        <v>1990</v>
      </c>
      <c r="CG761" s="401">
        <v>37707</v>
      </c>
      <c r="CH761" s="402"/>
      <c r="CK761" s="372" t="s">
        <v>451</v>
      </c>
      <c r="CL761" s="397">
        <v>680</v>
      </c>
      <c r="CM761" s="397" t="s">
        <v>1396</v>
      </c>
      <c r="CP761" s="397" t="s">
        <v>1397</v>
      </c>
      <c r="CQ761" s="397">
        <v>934</v>
      </c>
      <c r="DR761" s="385"/>
    </row>
    <row r="762" spans="1:122" s="39" customFormat="1" hidden="1" x14ac:dyDescent="0.2">
      <c r="A762" s="44" t="str">
        <f t="shared" si="264"/>
        <v>Endicott</v>
      </c>
      <c r="B762" s="44" t="str">
        <f t="shared" si="258"/>
        <v>1,1,1-Trichloroethane</v>
      </c>
      <c r="C762" s="38" t="s">
        <v>2587</v>
      </c>
      <c r="D762" s="38" t="str">
        <f t="shared" si="257"/>
        <v>LS</v>
      </c>
      <c r="E762" s="44" t="s">
        <v>372</v>
      </c>
      <c r="F762" s="155" t="str">
        <f t="shared" si="270"/>
        <v>Residential 094</v>
      </c>
      <c r="G762" s="44" t="str">
        <f t="shared" si="265"/>
        <v>residential</v>
      </c>
      <c r="H762" s="44" t="str">
        <f t="shared" si="266"/>
        <v>Basement - full</v>
      </c>
      <c r="I762" s="38"/>
      <c r="J762" s="38"/>
      <c r="K762" s="38"/>
      <c r="L762" s="44"/>
      <c r="M762" s="38" t="str">
        <f t="shared" si="259"/>
        <v>Y</v>
      </c>
      <c r="N762" s="38" t="str">
        <f t="shared" si="267"/>
        <v>n</v>
      </c>
      <c r="O762" s="38" t="s">
        <v>541</v>
      </c>
      <c r="P762" s="44" t="s">
        <v>310</v>
      </c>
      <c r="Q762" s="44"/>
      <c r="R762" s="44"/>
      <c r="S762" s="44"/>
      <c r="T762" s="44"/>
      <c r="U762" s="44"/>
      <c r="V762" s="44"/>
      <c r="W762" s="44"/>
      <c r="X762" s="44"/>
      <c r="Y762" s="38" t="str">
        <f t="shared" si="260"/>
        <v>Y</v>
      </c>
      <c r="Z762" s="38" t="str">
        <f t="shared" si="268"/>
        <v>Y</v>
      </c>
      <c r="AA762" s="38" t="s">
        <v>541</v>
      </c>
      <c r="AC762" s="59">
        <v>77</v>
      </c>
      <c r="AD762" s="204">
        <v>0.18181818181818182</v>
      </c>
      <c r="AE762" s="38">
        <v>1</v>
      </c>
      <c r="AF762" s="38">
        <v>0</v>
      </c>
      <c r="AG762" s="125"/>
      <c r="AI762" s="123"/>
      <c r="AJ762" s="40">
        <f t="shared" si="262"/>
        <v>77</v>
      </c>
      <c r="AK762" s="40"/>
      <c r="AL762" s="40"/>
      <c r="AM762" s="40">
        <f t="shared" si="271"/>
        <v>14</v>
      </c>
      <c r="AN762" s="39">
        <f t="shared" si="269"/>
        <v>3.1</v>
      </c>
      <c r="AO762" s="204"/>
      <c r="AP762" s="204">
        <f t="shared" si="263"/>
        <v>0.18181818181818182</v>
      </c>
      <c r="AQ762" s="45"/>
      <c r="AR762" s="45"/>
      <c r="AS762" s="115"/>
      <c r="AT762" s="115"/>
      <c r="AU762" s="115">
        <f t="shared" si="272"/>
        <v>1</v>
      </c>
      <c r="AV762" s="115">
        <f t="shared" si="273"/>
        <v>0</v>
      </c>
      <c r="AY762" s="115"/>
      <c r="AZ762" s="115"/>
      <c r="BA762" s="43">
        <v>32</v>
      </c>
      <c r="BB762" s="43" t="s">
        <v>2013</v>
      </c>
      <c r="BC762" s="48" t="s">
        <v>1403</v>
      </c>
      <c r="BE762" s="37" t="s">
        <v>2345</v>
      </c>
      <c r="BG762" s="43">
        <v>406</v>
      </c>
      <c r="BH762" s="43" t="s">
        <v>1931</v>
      </c>
      <c r="BJ762" s="43" t="s">
        <v>1388</v>
      </c>
      <c r="BK762" s="43" t="s">
        <v>1389</v>
      </c>
      <c r="BP762" s="48" t="s">
        <v>1406</v>
      </c>
      <c r="BQ762" s="43" t="s">
        <v>664</v>
      </c>
      <c r="BR762" s="43" t="s">
        <v>188</v>
      </c>
      <c r="BS762" s="43" t="s">
        <v>558</v>
      </c>
      <c r="BT762" s="43" t="s">
        <v>1990</v>
      </c>
      <c r="BU762" s="43"/>
      <c r="BV762" s="43"/>
      <c r="BW762" s="243">
        <v>37706</v>
      </c>
      <c r="BX762" s="243"/>
      <c r="BY762" s="48" t="s">
        <v>451</v>
      </c>
      <c r="BZ762" s="43">
        <v>14</v>
      </c>
      <c r="CA762" s="43" t="s">
        <v>1396</v>
      </c>
      <c r="CD762" s="124" t="s">
        <v>1397</v>
      </c>
      <c r="CE762" s="43">
        <v>9460</v>
      </c>
      <c r="CF762" s="43" t="s">
        <v>1990</v>
      </c>
      <c r="CG762" s="251">
        <v>37706</v>
      </c>
      <c r="CH762" s="126"/>
      <c r="CK762" s="39" t="s">
        <v>451</v>
      </c>
      <c r="CL762" s="43">
        <v>77</v>
      </c>
      <c r="CM762" s="43" t="s">
        <v>1396</v>
      </c>
      <c r="CP762" s="43" t="s">
        <v>1397</v>
      </c>
      <c r="CQ762" s="43">
        <v>1027</v>
      </c>
      <c r="DR762" s="38"/>
    </row>
    <row r="763" spans="1:122" s="39" customFormat="1" x14ac:dyDescent="0.2">
      <c r="A763" s="44" t="str">
        <f t="shared" si="264"/>
        <v>Endicott</v>
      </c>
      <c r="B763" s="44" t="str">
        <f t="shared" si="258"/>
        <v>Tetrachloroethylene</v>
      </c>
      <c r="C763" s="38" t="s">
        <v>2587</v>
      </c>
      <c r="D763" s="38" t="str">
        <f t="shared" si="257"/>
        <v>LS</v>
      </c>
      <c r="E763" s="44" t="s">
        <v>372</v>
      </c>
      <c r="F763" s="155" t="str">
        <f t="shared" si="270"/>
        <v>Residential 094</v>
      </c>
      <c r="G763" s="44" t="str">
        <f t="shared" si="265"/>
        <v>residential</v>
      </c>
      <c r="H763" s="44" t="str">
        <f t="shared" si="266"/>
        <v>Basement - full</v>
      </c>
      <c r="I763" s="38"/>
      <c r="J763" s="38"/>
      <c r="K763" s="38"/>
      <c r="L763" s="44"/>
      <c r="M763" s="38" t="str">
        <f t="shared" si="259"/>
        <v>Y</v>
      </c>
      <c r="N763" s="38" t="str">
        <f t="shared" si="267"/>
        <v>Y</v>
      </c>
      <c r="O763" s="38" t="str">
        <f>IF(AJ763="","",IF(M763="N","n","Y"))</f>
        <v>Y</v>
      </c>
      <c r="P763" s="44"/>
      <c r="Q763" s="44"/>
      <c r="R763" s="44"/>
      <c r="S763" s="44"/>
      <c r="T763" s="44"/>
      <c r="U763" s="44"/>
      <c r="V763" s="44"/>
      <c r="W763" s="44"/>
      <c r="X763" s="44"/>
      <c r="Y763" s="38" t="str">
        <f t="shared" si="260"/>
        <v>Y</v>
      </c>
      <c r="Z763" s="38" t="str">
        <f t="shared" si="268"/>
        <v>n</v>
      </c>
      <c r="AA763" s="38" t="str">
        <f>IF(AM763="","",IF(Y763="N","n","Y"))</f>
        <v>Y</v>
      </c>
      <c r="AC763" s="59">
        <v>760</v>
      </c>
      <c r="AD763" s="204">
        <v>2.8947368421052633E-3</v>
      </c>
      <c r="AE763" s="38">
        <v>1</v>
      </c>
      <c r="AF763" s="38">
        <v>0</v>
      </c>
      <c r="AG763" s="125"/>
      <c r="AI763" s="123"/>
      <c r="AJ763" s="40">
        <f t="shared" si="262"/>
        <v>760</v>
      </c>
      <c r="AK763" s="40"/>
      <c r="AL763" s="40"/>
      <c r="AM763" s="40">
        <f t="shared" si="271"/>
        <v>2.2000000000000002</v>
      </c>
      <c r="AN763" s="39">
        <f t="shared" si="269"/>
        <v>3.8</v>
      </c>
      <c r="AO763" s="204"/>
      <c r="AP763" s="204">
        <f t="shared" si="263"/>
        <v>2.8947368421052633E-3</v>
      </c>
      <c r="AQ763" s="45"/>
      <c r="AR763" s="45"/>
      <c r="AS763" s="115"/>
      <c r="AT763" s="115"/>
      <c r="AU763" s="115">
        <f t="shared" si="272"/>
        <v>1</v>
      </c>
      <c r="AV763" s="115">
        <f t="shared" si="273"/>
        <v>0</v>
      </c>
      <c r="AY763" s="115"/>
      <c r="AZ763" s="115"/>
      <c r="BA763" s="43">
        <v>32</v>
      </c>
      <c r="BB763" s="43" t="s">
        <v>2013</v>
      </c>
      <c r="BC763" s="48" t="s">
        <v>1403</v>
      </c>
      <c r="BE763" s="37" t="s">
        <v>2345</v>
      </c>
      <c r="BG763" s="43">
        <v>406</v>
      </c>
      <c r="BH763" s="43" t="s">
        <v>1931</v>
      </c>
      <c r="BJ763" s="43" t="s">
        <v>1388</v>
      </c>
      <c r="BK763" s="43" t="s">
        <v>1389</v>
      </c>
      <c r="BP763" s="48" t="s">
        <v>1406</v>
      </c>
      <c r="BQ763" s="43" t="s">
        <v>664</v>
      </c>
      <c r="BR763" s="43" t="s">
        <v>188</v>
      </c>
      <c r="BS763" s="43" t="s">
        <v>2057</v>
      </c>
      <c r="BT763" s="43" t="s">
        <v>1990</v>
      </c>
      <c r="BU763" s="43"/>
      <c r="BV763" s="43"/>
      <c r="BW763" s="243">
        <v>37706</v>
      </c>
      <c r="BX763" s="243"/>
      <c r="BY763" s="48" t="s">
        <v>451</v>
      </c>
      <c r="BZ763" s="43">
        <v>2.2000000000000002</v>
      </c>
      <c r="CA763" s="43" t="s">
        <v>1396</v>
      </c>
      <c r="CD763" s="124" t="s">
        <v>1397</v>
      </c>
      <c r="CE763" s="43">
        <v>9467</v>
      </c>
      <c r="CF763" s="43" t="s">
        <v>1990</v>
      </c>
      <c r="CG763" s="251">
        <v>37706</v>
      </c>
      <c r="CH763" s="126"/>
      <c r="CK763" s="39" t="s">
        <v>451</v>
      </c>
      <c r="CL763" s="43">
        <v>760</v>
      </c>
      <c r="CM763" s="43" t="s">
        <v>1396</v>
      </c>
      <c r="CP763" s="43" t="s">
        <v>1397</v>
      </c>
      <c r="CQ763" s="43">
        <v>876</v>
      </c>
      <c r="DR763" s="38"/>
    </row>
    <row r="764" spans="1:122" s="372" customFormat="1" x14ac:dyDescent="0.2">
      <c r="A764" s="384" t="str">
        <f t="shared" si="264"/>
        <v>Endicott</v>
      </c>
      <c r="B764" s="384" t="str">
        <f t="shared" si="258"/>
        <v>Trichloroethylene</v>
      </c>
      <c r="C764" s="385" t="s">
        <v>2587</v>
      </c>
      <c r="D764" s="385" t="str">
        <f t="shared" si="257"/>
        <v>LS</v>
      </c>
      <c r="E764" s="384" t="s">
        <v>372</v>
      </c>
      <c r="F764" s="386" t="str">
        <f t="shared" si="270"/>
        <v>Residential 094</v>
      </c>
      <c r="G764" s="384" t="str">
        <f t="shared" si="265"/>
        <v>residential</v>
      </c>
      <c r="H764" s="384" t="str">
        <f t="shared" si="266"/>
        <v>Basement - full</v>
      </c>
      <c r="I764" s="385"/>
      <c r="J764" s="385"/>
      <c r="K764" s="385"/>
      <c r="L764" s="384"/>
      <c r="M764" s="385" t="str">
        <f t="shared" si="259"/>
        <v>Y</v>
      </c>
      <c r="N764" s="385" t="str">
        <f t="shared" si="267"/>
        <v>Y</v>
      </c>
      <c r="O764" s="385" t="str">
        <f>IF(AJ764="","",IF(M764="N","n","Y"))</f>
        <v>Y</v>
      </c>
      <c r="P764" s="384"/>
      <c r="Q764" s="384"/>
      <c r="R764" s="384"/>
      <c r="S764" s="384"/>
      <c r="T764" s="384"/>
      <c r="U764" s="384"/>
      <c r="V764" s="384"/>
      <c r="W764" s="384"/>
      <c r="X764" s="384"/>
      <c r="Y764" s="385" t="str">
        <f t="shared" si="260"/>
        <v>Y</v>
      </c>
      <c r="Z764" s="385" t="str">
        <f t="shared" si="268"/>
        <v>Y</v>
      </c>
      <c r="AA764" s="385" t="str">
        <f>IF(AM764="","",IF(Y764="N","n","Y"))</f>
        <v>Y</v>
      </c>
      <c r="AC764" s="389">
        <v>750</v>
      </c>
      <c r="AD764" s="390">
        <v>2.5333333333333332E-3</v>
      </c>
      <c r="AE764" s="385">
        <v>1</v>
      </c>
      <c r="AF764" s="385">
        <v>0</v>
      </c>
      <c r="AG764" s="391"/>
      <c r="AI764" s="392"/>
      <c r="AJ764" s="394">
        <f t="shared" si="262"/>
        <v>750</v>
      </c>
      <c r="AK764" s="394"/>
      <c r="AL764" s="394"/>
      <c r="AM764" s="394">
        <f t="shared" si="271"/>
        <v>1.9</v>
      </c>
      <c r="AN764" s="372">
        <f t="shared" si="269"/>
        <v>0.5</v>
      </c>
      <c r="AO764" s="390"/>
      <c r="AP764" s="390">
        <f t="shared" si="263"/>
        <v>2.5333333333333332E-3</v>
      </c>
      <c r="AQ764" s="439"/>
      <c r="AR764" s="439"/>
      <c r="AS764" s="396"/>
      <c r="AT764" s="396"/>
      <c r="AU764" s="396">
        <f t="shared" si="272"/>
        <v>1</v>
      </c>
      <c r="AV764" s="396">
        <f t="shared" si="273"/>
        <v>0</v>
      </c>
      <c r="AY764" s="396"/>
      <c r="AZ764" s="396"/>
      <c r="BA764" s="397">
        <v>32</v>
      </c>
      <c r="BB764" s="397" t="s">
        <v>2013</v>
      </c>
      <c r="BC764" s="398" t="s">
        <v>1403</v>
      </c>
      <c r="BE764" s="303" t="s">
        <v>2345</v>
      </c>
      <c r="BG764" s="397">
        <v>406</v>
      </c>
      <c r="BH764" s="397" t="s">
        <v>1931</v>
      </c>
      <c r="BJ764" s="397" t="s">
        <v>1388</v>
      </c>
      <c r="BK764" s="397" t="s">
        <v>1389</v>
      </c>
      <c r="BP764" s="398" t="s">
        <v>1406</v>
      </c>
      <c r="BQ764" s="397" t="s">
        <v>664</v>
      </c>
      <c r="BR764" s="397" t="s">
        <v>188</v>
      </c>
      <c r="BS764" s="397" t="s">
        <v>1393</v>
      </c>
      <c r="BT764" s="397" t="s">
        <v>1990</v>
      </c>
      <c r="BU764" s="397"/>
      <c r="BV764" s="397"/>
      <c r="BW764" s="399">
        <v>37706</v>
      </c>
      <c r="BX764" s="399"/>
      <c r="BY764" s="398" t="s">
        <v>451</v>
      </c>
      <c r="BZ764" s="397">
        <v>1.9</v>
      </c>
      <c r="CA764" s="397" t="s">
        <v>1396</v>
      </c>
      <c r="CD764" s="400" t="s">
        <v>1397</v>
      </c>
      <c r="CE764" s="397">
        <v>9469</v>
      </c>
      <c r="CF764" s="397" t="s">
        <v>1990</v>
      </c>
      <c r="CG764" s="401">
        <v>37706</v>
      </c>
      <c r="CH764" s="402"/>
      <c r="CK764" s="372" t="s">
        <v>451</v>
      </c>
      <c r="CL764" s="397">
        <v>750</v>
      </c>
      <c r="CM764" s="397" t="s">
        <v>1396</v>
      </c>
      <c r="CP764" s="397" t="s">
        <v>1397</v>
      </c>
      <c r="CQ764" s="397">
        <v>935</v>
      </c>
      <c r="DR764" s="385"/>
    </row>
    <row r="765" spans="1:122" s="39" customFormat="1" hidden="1" x14ac:dyDescent="0.2">
      <c r="A765" s="44" t="str">
        <f t="shared" si="264"/>
        <v>Endicott</v>
      </c>
      <c r="B765" s="44" t="str">
        <f t="shared" si="258"/>
        <v>1,1,1-Trichloroethane</v>
      </c>
      <c r="C765" s="38" t="s">
        <v>2587</v>
      </c>
      <c r="D765" s="38" t="str">
        <f t="shared" si="257"/>
        <v>LS</v>
      </c>
      <c r="E765" s="44" t="s">
        <v>372</v>
      </c>
      <c r="F765" s="155" t="str">
        <f t="shared" si="270"/>
        <v>Residential 095</v>
      </c>
      <c r="G765" s="44" t="str">
        <f t="shared" si="265"/>
        <v>residential</v>
      </c>
      <c r="H765" s="44" t="str">
        <f t="shared" si="266"/>
        <v>Basement - full</v>
      </c>
      <c r="I765" s="38"/>
      <c r="J765" s="38"/>
      <c r="K765" s="38"/>
      <c r="L765" s="44"/>
      <c r="M765" s="38" t="str">
        <f t="shared" si="259"/>
        <v>Y</v>
      </c>
      <c r="N765" s="38" t="str">
        <f t="shared" si="267"/>
        <v>n</v>
      </c>
      <c r="O765" s="38" t="str">
        <f>IF(AJ765="","",IF(M765="N","n","Y"))</f>
        <v>Y</v>
      </c>
      <c r="P765" s="44"/>
      <c r="Q765" s="44"/>
      <c r="R765" s="44"/>
      <c r="S765" s="44"/>
      <c r="T765" s="44"/>
      <c r="U765" s="44"/>
      <c r="V765" s="44"/>
      <c r="W765" s="44"/>
      <c r="X765" s="44"/>
      <c r="Y765" s="38" t="str">
        <f t="shared" si="260"/>
        <v>Y</v>
      </c>
      <c r="Z765" s="38" t="str">
        <f t="shared" si="268"/>
        <v>n</v>
      </c>
      <c r="AA765" s="38" t="str">
        <f>IF(AM765="","",IF(Y765="N","n","Y"))</f>
        <v>Y</v>
      </c>
      <c r="AC765" s="59">
        <v>3.3</v>
      </c>
      <c r="AD765" s="204">
        <v>0.10606060606060606</v>
      </c>
      <c r="AE765" s="38">
        <v>1</v>
      </c>
      <c r="AF765" s="38">
        <v>0</v>
      </c>
      <c r="AG765" s="125"/>
      <c r="AI765" s="123"/>
      <c r="AJ765" s="40">
        <f t="shared" si="262"/>
        <v>3.3</v>
      </c>
      <c r="AK765" s="40"/>
      <c r="AL765" s="40"/>
      <c r="AM765" s="40">
        <f t="shared" si="271"/>
        <v>0.35</v>
      </c>
      <c r="AN765" s="39">
        <f t="shared" si="269"/>
        <v>3.1</v>
      </c>
      <c r="AO765" s="204"/>
      <c r="AP765" s="204">
        <f t="shared" si="263"/>
        <v>0.10606060606060606</v>
      </c>
      <c r="AQ765" s="45"/>
      <c r="AR765" s="45"/>
      <c r="AS765" s="115"/>
      <c r="AT765" s="115"/>
      <c r="AU765" s="115">
        <f t="shared" si="272"/>
        <v>1</v>
      </c>
      <c r="AV765" s="115">
        <f t="shared" si="273"/>
        <v>0</v>
      </c>
      <c r="AY765" s="115"/>
      <c r="AZ765" s="115"/>
      <c r="BA765" s="43">
        <v>32</v>
      </c>
      <c r="BB765" s="43" t="s">
        <v>2013</v>
      </c>
      <c r="BC765" s="48" t="s">
        <v>1403</v>
      </c>
      <c r="BE765" s="37" t="s">
        <v>2345</v>
      </c>
      <c r="BG765" s="43">
        <v>407</v>
      </c>
      <c r="BH765" s="43" t="s">
        <v>2459</v>
      </c>
      <c r="BJ765" s="43" t="s">
        <v>1388</v>
      </c>
      <c r="BK765" s="43" t="s">
        <v>1389</v>
      </c>
      <c r="BP765" s="48" t="s">
        <v>1406</v>
      </c>
      <c r="BQ765" s="43" t="s">
        <v>2460</v>
      </c>
      <c r="BR765" s="43" t="s">
        <v>2461</v>
      </c>
      <c r="BS765" s="43" t="s">
        <v>558</v>
      </c>
      <c r="BT765" s="43" t="s">
        <v>1990</v>
      </c>
      <c r="BU765" s="43"/>
      <c r="BV765" s="43"/>
      <c r="BW765" s="243">
        <v>37705</v>
      </c>
      <c r="BX765" s="243"/>
      <c r="BY765" s="48" t="s">
        <v>451</v>
      </c>
      <c r="BZ765" s="43">
        <v>0.35</v>
      </c>
      <c r="CA765" s="43" t="s">
        <v>1396</v>
      </c>
      <c r="CD765" s="124" t="s">
        <v>1397</v>
      </c>
      <c r="CE765" s="43">
        <v>9493</v>
      </c>
      <c r="CF765" s="43" t="s">
        <v>1990</v>
      </c>
      <c r="CG765" s="251">
        <v>37705</v>
      </c>
      <c r="CH765" s="126"/>
      <c r="CK765" s="39" t="s">
        <v>451</v>
      </c>
      <c r="CL765" s="43">
        <v>3.3</v>
      </c>
      <c r="CM765" s="43" t="s">
        <v>1396</v>
      </c>
      <c r="CP765" s="43" t="s">
        <v>1397</v>
      </c>
      <c r="CQ765" s="43">
        <v>1028</v>
      </c>
      <c r="DR765" s="38"/>
    </row>
    <row r="766" spans="1:122" s="39" customFormat="1" hidden="1" x14ac:dyDescent="0.2">
      <c r="A766" s="44" t="str">
        <f t="shared" si="264"/>
        <v>Endicott</v>
      </c>
      <c r="B766" s="44" t="str">
        <f t="shared" si="258"/>
        <v>1,1,2-Trichloro-1,2,2-trifluoroethane</v>
      </c>
      <c r="C766" s="38" t="s">
        <v>2587</v>
      </c>
      <c r="D766" s="38" t="str">
        <f t="shared" si="257"/>
        <v>LS</v>
      </c>
      <c r="E766" s="44" t="s">
        <v>372</v>
      </c>
      <c r="F766" s="155" t="str">
        <f t="shared" si="270"/>
        <v>Residential 095</v>
      </c>
      <c r="G766" s="44" t="str">
        <f t="shared" si="265"/>
        <v>residential</v>
      </c>
      <c r="H766" s="44" t="str">
        <f t="shared" si="266"/>
        <v>Basement - full</v>
      </c>
      <c r="I766" s="38"/>
      <c r="J766" s="38"/>
      <c r="K766" s="38"/>
      <c r="L766" s="44"/>
      <c r="M766" s="38" t="str">
        <f t="shared" si="259"/>
        <v>Y</v>
      </c>
      <c r="N766" s="38" t="str">
        <f t="shared" si="267"/>
        <v>n</v>
      </c>
      <c r="O766" s="38" t="s">
        <v>541</v>
      </c>
      <c r="P766" s="114" t="s">
        <v>1453</v>
      </c>
      <c r="Q766" s="114"/>
      <c r="R766" s="114"/>
      <c r="S766" s="114"/>
      <c r="T766" s="114"/>
      <c r="U766" s="114"/>
      <c r="V766" s="114"/>
      <c r="W766" s="114"/>
      <c r="X766" s="114"/>
      <c r="Y766" s="38" t="str">
        <f t="shared" si="260"/>
        <v>Y</v>
      </c>
      <c r="Z766" s="38" t="str">
        <f t="shared" si="268"/>
        <v>n</v>
      </c>
      <c r="AA766" s="38" t="s">
        <v>541</v>
      </c>
      <c r="AC766" s="59">
        <v>0.54</v>
      </c>
      <c r="AD766" s="204">
        <v>1</v>
      </c>
      <c r="AE766" s="38">
        <v>1</v>
      </c>
      <c r="AF766" s="38">
        <v>0</v>
      </c>
      <c r="AG766" s="125"/>
      <c r="AI766" s="123"/>
      <c r="AJ766" s="40">
        <f t="shared" si="262"/>
        <v>0.54</v>
      </c>
      <c r="AK766" s="40"/>
      <c r="AL766" s="40"/>
      <c r="AM766" s="40">
        <f t="shared" si="271"/>
        <v>0.54</v>
      </c>
      <c r="AN766" s="39">
        <f t="shared" si="269"/>
        <v>1.8</v>
      </c>
      <c r="AO766" s="204"/>
      <c r="AP766" s="204">
        <f t="shared" si="263"/>
        <v>1</v>
      </c>
      <c r="AQ766" s="45"/>
      <c r="AR766" s="45"/>
      <c r="AS766" s="115"/>
      <c r="AT766" s="115"/>
      <c r="AU766" s="115">
        <f t="shared" si="272"/>
        <v>1</v>
      </c>
      <c r="AV766" s="115">
        <f t="shared" si="273"/>
        <v>0</v>
      </c>
      <c r="AY766" s="115"/>
      <c r="AZ766" s="115"/>
      <c r="BA766" s="43">
        <v>32</v>
      </c>
      <c r="BB766" s="43" t="s">
        <v>2013</v>
      </c>
      <c r="BC766" s="48" t="s">
        <v>1403</v>
      </c>
      <c r="BE766" s="37" t="s">
        <v>2345</v>
      </c>
      <c r="BG766" s="43">
        <v>407</v>
      </c>
      <c r="BH766" s="43" t="s">
        <v>2459</v>
      </c>
      <c r="BJ766" s="43" t="s">
        <v>1388</v>
      </c>
      <c r="BK766" s="43" t="s">
        <v>1389</v>
      </c>
      <c r="BP766" s="48" t="s">
        <v>1406</v>
      </c>
      <c r="BQ766" s="43" t="s">
        <v>2460</v>
      </c>
      <c r="BR766" s="43" t="s">
        <v>2461</v>
      </c>
      <c r="BS766" s="43" t="s">
        <v>1132</v>
      </c>
      <c r="BT766" s="43" t="s">
        <v>1990</v>
      </c>
      <c r="BU766" s="43"/>
      <c r="BV766" s="43"/>
      <c r="BW766" s="243">
        <v>37705</v>
      </c>
      <c r="BX766" s="243"/>
      <c r="BY766" s="48" t="s">
        <v>451</v>
      </c>
      <c r="BZ766" s="43">
        <v>0.54</v>
      </c>
      <c r="CA766" s="43" t="s">
        <v>1396</v>
      </c>
      <c r="CD766" s="124" t="s">
        <v>1397</v>
      </c>
      <c r="CE766" s="43">
        <v>9498</v>
      </c>
      <c r="CF766" s="43" t="s">
        <v>1990</v>
      </c>
      <c r="CG766" s="251">
        <v>37705</v>
      </c>
      <c r="CH766" s="126"/>
      <c r="CK766" s="39" t="s">
        <v>451</v>
      </c>
      <c r="CL766" s="43">
        <v>0.54</v>
      </c>
      <c r="CM766" s="43" t="s">
        <v>1396</v>
      </c>
      <c r="CP766" s="43" t="s">
        <v>1397</v>
      </c>
      <c r="CQ766" s="43">
        <v>1103</v>
      </c>
      <c r="DR766" s="38"/>
    </row>
    <row r="767" spans="1:122" s="39" customFormat="1" hidden="1" x14ac:dyDescent="0.2">
      <c r="A767" s="44" t="str">
        <f t="shared" si="264"/>
        <v>Endicott</v>
      </c>
      <c r="B767" s="44" t="str">
        <f t="shared" si="258"/>
        <v>Tetrachloroethylene</v>
      </c>
      <c r="C767" s="38" t="s">
        <v>2587</v>
      </c>
      <c r="D767" s="38" t="str">
        <f t="shared" si="257"/>
        <v>LS</v>
      </c>
      <c r="E767" s="44" t="s">
        <v>372</v>
      </c>
      <c r="F767" s="155" t="str">
        <f t="shared" si="270"/>
        <v>Residential 095</v>
      </c>
      <c r="G767" s="44" t="str">
        <f t="shared" si="265"/>
        <v>residential</v>
      </c>
      <c r="H767" s="44" t="str">
        <f t="shared" si="266"/>
        <v>Basement - full</v>
      </c>
      <c r="I767" s="38"/>
      <c r="J767" s="38"/>
      <c r="K767" s="38"/>
      <c r="L767" s="44"/>
      <c r="M767" s="38" t="str">
        <f t="shared" si="259"/>
        <v>Y</v>
      </c>
      <c r="N767" s="38" t="str">
        <f t="shared" si="267"/>
        <v>n</v>
      </c>
      <c r="O767" s="38" t="s">
        <v>541</v>
      </c>
      <c r="P767" s="44" t="s">
        <v>1453</v>
      </c>
      <c r="Q767" s="44"/>
      <c r="R767" s="44"/>
      <c r="S767" s="44"/>
      <c r="T767" s="44"/>
      <c r="U767" s="44"/>
      <c r="V767" s="44"/>
      <c r="W767" s="44"/>
      <c r="X767" s="44"/>
      <c r="Y767" s="38" t="str">
        <f t="shared" si="260"/>
        <v>Y</v>
      </c>
      <c r="Z767" s="38" t="str">
        <f t="shared" si="268"/>
        <v>n</v>
      </c>
      <c r="AA767" s="38" t="s">
        <v>541</v>
      </c>
      <c r="AC767" s="59">
        <v>0.82</v>
      </c>
      <c r="AD767" s="204">
        <v>0.3902439024390244</v>
      </c>
      <c r="AE767" s="38">
        <v>1</v>
      </c>
      <c r="AF767" s="38">
        <v>0</v>
      </c>
      <c r="AG767" s="125"/>
      <c r="AI767" s="123"/>
      <c r="AJ767" s="40">
        <f t="shared" si="262"/>
        <v>0.82</v>
      </c>
      <c r="AK767" s="40"/>
      <c r="AL767" s="40"/>
      <c r="AM767" s="40">
        <f t="shared" si="271"/>
        <v>0.32</v>
      </c>
      <c r="AN767" s="39">
        <f t="shared" si="269"/>
        <v>3.8</v>
      </c>
      <c r="AO767" s="204"/>
      <c r="AP767" s="204">
        <f t="shared" si="263"/>
        <v>0.3902439024390244</v>
      </c>
      <c r="AQ767" s="45"/>
      <c r="AR767" s="45"/>
      <c r="AS767" s="115"/>
      <c r="AT767" s="115"/>
      <c r="AU767" s="115">
        <f t="shared" si="272"/>
        <v>1</v>
      </c>
      <c r="AV767" s="115">
        <f t="shared" si="273"/>
        <v>0</v>
      </c>
      <c r="AY767" s="115"/>
      <c r="AZ767" s="115"/>
      <c r="BA767" s="43">
        <v>32</v>
      </c>
      <c r="BB767" s="43" t="s">
        <v>2013</v>
      </c>
      <c r="BC767" s="48" t="s">
        <v>1403</v>
      </c>
      <c r="BE767" s="37" t="s">
        <v>2345</v>
      </c>
      <c r="BG767" s="43">
        <v>407</v>
      </c>
      <c r="BH767" s="43" t="s">
        <v>2459</v>
      </c>
      <c r="BJ767" s="43" t="s">
        <v>1388</v>
      </c>
      <c r="BK767" s="43" t="s">
        <v>1389</v>
      </c>
      <c r="BP767" s="48" t="s">
        <v>1406</v>
      </c>
      <c r="BQ767" s="43" t="s">
        <v>2460</v>
      </c>
      <c r="BR767" s="43" t="s">
        <v>2461</v>
      </c>
      <c r="BS767" s="43" t="s">
        <v>2057</v>
      </c>
      <c r="BT767" s="43" t="s">
        <v>1990</v>
      </c>
      <c r="BU767" s="43"/>
      <c r="BV767" s="43"/>
      <c r="BW767" s="243">
        <v>37705</v>
      </c>
      <c r="BX767" s="243"/>
      <c r="BY767" s="48" t="s">
        <v>451</v>
      </c>
      <c r="BZ767" s="43">
        <v>0.32</v>
      </c>
      <c r="CA767" s="43" t="s">
        <v>1396</v>
      </c>
      <c r="CD767" s="124" t="s">
        <v>1397</v>
      </c>
      <c r="CE767" s="43">
        <v>9500</v>
      </c>
      <c r="CF767" s="43" t="s">
        <v>1990</v>
      </c>
      <c r="CG767" s="251">
        <v>37705</v>
      </c>
      <c r="CH767" s="126"/>
      <c r="CK767" s="39" t="s">
        <v>451</v>
      </c>
      <c r="CL767" s="43">
        <v>0.82</v>
      </c>
      <c r="CM767" s="43" t="s">
        <v>1396</v>
      </c>
      <c r="CP767" s="43" t="s">
        <v>1397</v>
      </c>
      <c r="CQ767" s="43">
        <v>877</v>
      </c>
      <c r="DR767" s="38"/>
    </row>
    <row r="768" spans="1:122" s="39" customFormat="1" hidden="1" x14ac:dyDescent="0.2">
      <c r="A768" s="44" t="str">
        <f t="shared" si="264"/>
        <v>Endicott</v>
      </c>
      <c r="B768" s="44" t="str">
        <f t="shared" si="258"/>
        <v>Trichloroethylene</v>
      </c>
      <c r="C768" s="38" t="s">
        <v>2587</v>
      </c>
      <c r="D768" s="38" t="str">
        <f t="shared" si="257"/>
        <v>LS</v>
      </c>
      <c r="E768" s="44" t="s">
        <v>372</v>
      </c>
      <c r="F768" s="155" t="str">
        <f t="shared" si="270"/>
        <v>Residential 095</v>
      </c>
      <c r="G768" s="44" t="str">
        <f t="shared" si="265"/>
        <v>residential</v>
      </c>
      <c r="H768" s="44" t="str">
        <f t="shared" si="266"/>
        <v>Basement - full</v>
      </c>
      <c r="I768" s="38"/>
      <c r="J768" s="38"/>
      <c r="K768" s="38"/>
      <c r="L768" s="44"/>
      <c r="M768" s="38" t="str">
        <f t="shared" si="259"/>
        <v>Y</v>
      </c>
      <c r="N768" s="38" t="str">
        <f t="shared" si="267"/>
        <v>n</v>
      </c>
      <c r="O768" s="38" t="s">
        <v>541</v>
      </c>
      <c r="P768" s="114" t="s">
        <v>1453</v>
      </c>
      <c r="Q768" s="114"/>
      <c r="R768" s="114"/>
      <c r="S768" s="114"/>
      <c r="T768" s="114"/>
      <c r="U768" s="114"/>
      <c r="V768" s="114"/>
      <c r="W768" s="114"/>
      <c r="X768" s="114"/>
      <c r="Y768" s="38" t="str">
        <f t="shared" si="260"/>
        <v>Y</v>
      </c>
      <c r="Z768" s="38" t="str">
        <f t="shared" si="268"/>
        <v>Y</v>
      </c>
      <c r="AA768" s="38" t="s">
        <v>541</v>
      </c>
      <c r="AC768" s="59">
        <v>0.4</v>
      </c>
      <c r="AD768" s="204">
        <v>1.4249999999999998</v>
      </c>
      <c r="AE768" s="38">
        <v>1</v>
      </c>
      <c r="AF768" s="38">
        <v>0</v>
      </c>
      <c r="AG768" s="125"/>
      <c r="AI768" s="123"/>
      <c r="AJ768" s="40">
        <f t="shared" si="262"/>
        <v>0.4</v>
      </c>
      <c r="AK768" s="40"/>
      <c r="AL768" s="40"/>
      <c r="AM768" s="40">
        <f t="shared" si="271"/>
        <v>0.56999999999999995</v>
      </c>
      <c r="AN768" s="39">
        <f t="shared" si="269"/>
        <v>0.5</v>
      </c>
      <c r="AO768" s="204"/>
      <c r="AP768" s="204">
        <f t="shared" si="263"/>
        <v>1.4249999999999998</v>
      </c>
      <c r="AQ768" s="45"/>
      <c r="AR768" s="45"/>
      <c r="AS768" s="115"/>
      <c r="AT768" s="115"/>
      <c r="AU768" s="115">
        <f t="shared" si="272"/>
        <v>1</v>
      </c>
      <c r="AV768" s="115">
        <f t="shared" si="273"/>
        <v>0</v>
      </c>
      <c r="AY768" s="115"/>
      <c r="AZ768" s="115"/>
      <c r="BA768" s="43">
        <v>32</v>
      </c>
      <c r="BB768" s="43" t="s">
        <v>2013</v>
      </c>
      <c r="BC768" s="48" t="s">
        <v>1403</v>
      </c>
      <c r="BE768" s="37" t="s">
        <v>2345</v>
      </c>
      <c r="BG768" s="43">
        <v>407</v>
      </c>
      <c r="BH768" s="43" t="s">
        <v>2459</v>
      </c>
      <c r="BJ768" s="43" t="s">
        <v>1388</v>
      </c>
      <c r="BK768" s="43" t="s">
        <v>1389</v>
      </c>
      <c r="BP768" s="48" t="s">
        <v>1406</v>
      </c>
      <c r="BQ768" s="43" t="s">
        <v>2460</v>
      </c>
      <c r="BR768" s="43" t="s">
        <v>2461</v>
      </c>
      <c r="BS768" s="43" t="s">
        <v>1393</v>
      </c>
      <c r="BT768" s="43" t="s">
        <v>1990</v>
      </c>
      <c r="BU768" s="43"/>
      <c r="BV768" s="43"/>
      <c r="BW768" s="243">
        <v>37705</v>
      </c>
      <c r="BX768" s="243"/>
      <c r="BY768" s="48" t="s">
        <v>451</v>
      </c>
      <c r="BZ768" s="43">
        <v>0.56999999999999995</v>
      </c>
      <c r="CA768" s="43" t="s">
        <v>1396</v>
      </c>
      <c r="CD768" s="124" t="s">
        <v>1397</v>
      </c>
      <c r="CE768" s="43">
        <v>9502</v>
      </c>
      <c r="CF768" s="43" t="s">
        <v>1990</v>
      </c>
      <c r="CG768" s="251">
        <v>37705</v>
      </c>
      <c r="CH768" s="126"/>
      <c r="CK768" s="39" t="s">
        <v>451</v>
      </c>
      <c r="CL768" s="43">
        <v>0.4</v>
      </c>
      <c r="CM768" s="43" t="s">
        <v>1396</v>
      </c>
      <c r="CP768" s="43" t="s">
        <v>1397</v>
      </c>
      <c r="CQ768" s="43">
        <v>936</v>
      </c>
      <c r="DR768" s="38"/>
    </row>
    <row r="769" spans="1:122" s="39" customFormat="1" hidden="1" x14ac:dyDescent="0.2">
      <c r="A769" s="44" t="str">
        <f t="shared" si="264"/>
        <v>Endicott</v>
      </c>
      <c r="B769" s="44" t="str">
        <f t="shared" si="258"/>
        <v>1,1,1-Trichloroethane</v>
      </c>
      <c r="C769" s="38" t="s">
        <v>2587</v>
      </c>
      <c r="D769" s="38" t="str">
        <f t="shared" si="257"/>
        <v>LS</v>
      </c>
      <c r="E769" s="44" t="s">
        <v>372</v>
      </c>
      <c r="F769" s="155" t="str">
        <f t="shared" si="270"/>
        <v>Residential 096</v>
      </c>
      <c r="G769" s="44" t="str">
        <f t="shared" si="265"/>
        <v>residential</v>
      </c>
      <c r="H769" s="44" t="str">
        <f t="shared" si="266"/>
        <v>Basement</v>
      </c>
      <c r="I769" s="38"/>
      <c r="J769" s="38"/>
      <c r="K769" s="38"/>
      <c r="L769" s="44"/>
      <c r="M769" s="38" t="str">
        <f t="shared" si="259"/>
        <v>Y</v>
      </c>
      <c r="N769" s="38" t="str">
        <f t="shared" si="267"/>
        <v>n</v>
      </c>
      <c r="O769" s="38" t="str">
        <f>IF(AJ769="","",IF(M769="N","n","Y"))</f>
        <v>Y</v>
      </c>
      <c r="P769" s="44"/>
      <c r="Q769" s="44"/>
      <c r="R769" s="44"/>
      <c r="S769" s="44"/>
      <c r="T769" s="44"/>
      <c r="U769" s="44"/>
      <c r="V769" s="44"/>
      <c r="W769" s="44"/>
      <c r="X769" s="44"/>
      <c r="Y769" s="38" t="str">
        <f t="shared" si="260"/>
        <v>Y</v>
      </c>
      <c r="Z769" s="38" t="str">
        <f t="shared" si="268"/>
        <v>n</v>
      </c>
      <c r="AA769" s="38" t="str">
        <f>IF(AM769="","",IF(Y769="N","n","Y"))</f>
        <v>Y</v>
      </c>
      <c r="AC769" s="59">
        <v>130</v>
      </c>
      <c r="AD769" s="204">
        <v>4.1538461538461538E-3</v>
      </c>
      <c r="AE769" s="38">
        <v>1</v>
      </c>
      <c r="AF769" s="38">
        <v>0</v>
      </c>
      <c r="AG769" s="125"/>
      <c r="AI769" s="123"/>
      <c r="AJ769" s="40">
        <f t="shared" si="262"/>
        <v>130</v>
      </c>
      <c r="AK769" s="40"/>
      <c r="AL769" s="40"/>
      <c r="AM769" s="40">
        <f t="shared" si="271"/>
        <v>0.54</v>
      </c>
      <c r="AN769" s="39">
        <f t="shared" si="269"/>
        <v>3.1</v>
      </c>
      <c r="AO769" s="204"/>
      <c r="AP769" s="204">
        <f t="shared" si="263"/>
        <v>4.1538461538461538E-3</v>
      </c>
      <c r="AQ769" s="45"/>
      <c r="AR769" s="45"/>
      <c r="AS769" s="115"/>
      <c r="AT769" s="115"/>
      <c r="AU769" s="115">
        <f t="shared" si="272"/>
        <v>1</v>
      </c>
      <c r="AV769" s="115">
        <f t="shared" si="273"/>
        <v>0</v>
      </c>
      <c r="AY769" s="115"/>
      <c r="AZ769" s="115"/>
      <c r="BA769" s="43">
        <v>32</v>
      </c>
      <c r="BB769" s="43" t="s">
        <v>2013</v>
      </c>
      <c r="BC769" s="48" t="s">
        <v>1403</v>
      </c>
      <c r="BE769" s="37" t="s">
        <v>2345</v>
      </c>
      <c r="BG769" s="43">
        <v>408</v>
      </c>
      <c r="BH769" s="43" t="s">
        <v>1932</v>
      </c>
      <c r="BJ769" s="43" t="s">
        <v>1388</v>
      </c>
      <c r="BK769" s="43" t="s">
        <v>573</v>
      </c>
      <c r="BP769" s="48" t="s">
        <v>1406</v>
      </c>
      <c r="BQ769" s="43" t="s">
        <v>1933</v>
      </c>
      <c r="BR769" s="43" t="s">
        <v>830</v>
      </c>
      <c r="BS769" s="43" t="s">
        <v>558</v>
      </c>
      <c r="BT769" s="43" t="s">
        <v>1990</v>
      </c>
      <c r="BU769" s="43"/>
      <c r="BV769" s="43"/>
      <c r="BW769" s="243">
        <v>37703</v>
      </c>
      <c r="BX769" s="243"/>
      <c r="BY769" s="48" t="s">
        <v>451</v>
      </c>
      <c r="BZ769" s="43">
        <v>0.54</v>
      </c>
      <c r="CA769" s="43" t="s">
        <v>1396</v>
      </c>
      <c r="CD769" s="124" t="s">
        <v>1397</v>
      </c>
      <c r="CE769" s="43">
        <v>9537</v>
      </c>
      <c r="CF769" s="43" t="s">
        <v>1990</v>
      </c>
      <c r="CG769" s="251">
        <v>37703</v>
      </c>
      <c r="CH769" s="126"/>
      <c r="CK769" s="39" t="s">
        <v>451</v>
      </c>
      <c r="CL769" s="43">
        <v>130</v>
      </c>
      <c r="CM769" s="43" t="s">
        <v>1396</v>
      </c>
      <c r="CP769" s="43" t="s">
        <v>1397</v>
      </c>
      <c r="CQ769" s="43">
        <v>1029</v>
      </c>
      <c r="DR769" s="38"/>
    </row>
    <row r="770" spans="1:122" s="39" customFormat="1" hidden="1" x14ac:dyDescent="0.2">
      <c r="A770" s="44" t="str">
        <f t="shared" si="264"/>
        <v>Endicott</v>
      </c>
      <c r="B770" s="44" t="str">
        <f t="shared" si="258"/>
        <v>1,1,2-Trichloro-1,2,2-trifluoroethane</v>
      </c>
      <c r="C770" s="38" t="s">
        <v>2587</v>
      </c>
      <c r="D770" s="38" t="str">
        <f t="shared" si="257"/>
        <v>LS</v>
      </c>
      <c r="E770" s="44" t="s">
        <v>372</v>
      </c>
      <c r="F770" s="155" t="str">
        <f t="shared" si="270"/>
        <v>Residential 096</v>
      </c>
      <c r="G770" s="44" t="str">
        <f t="shared" si="265"/>
        <v>residential</v>
      </c>
      <c r="H770" s="44" t="str">
        <f t="shared" si="266"/>
        <v>Basement</v>
      </c>
      <c r="I770" s="38"/>
      <c r="J770" s="38"/>
      <c r="K770" s="38"/>
      <c r="L770" s="44"/>
      <c r="M770" s="38" t="str">
        <f t="shared" si="259"/>
        <v>Y</v>
      </c>
      <c r="N770" s="38" t="str">
        <f t="shared" si="267"/>
        <v>n</v>
      </c>
      <c r="O770" s="38" t="s">
        <v>541</v>
      </c>
      <c r="P770" s="44" t="s">
        <v>310</v>
      </c>
      <c r="Q770" s="44"/>
      <c r="R770" s="44"/>
      <c r="S770" s="44"/>
      <c r="T770" s="44"/>
      <c r="U770" s="44"/>
      <c r="V770" s="44"/>
      <c r="W770" s="44"/>
      <c r="X770" s="44"/>
      <c r="Y770" s="38" t="str">
        <f t="shared" si="260"/>
        <v>Y</v>
      </c>
      <c r="Z770" s="38" t="str">
        <f t="shared" si="268"/>
        <v>n</v>
      </c>
      <c r="AA770" s="38" t="s">
        <v>541</v>
      </c>
      <c r="AC770" s="59">
        <v>5</v>
      </c>
      <c r="AD770" s="204">
        <v>0.11200000000000002</v>
      </c>
      <c r="AE770" s="38">
        <v>1</v>
      </c>
      <c r="AF770" s="38">
        <v>0</v>
      </c>
      <c r="AG770" s="125"/>
      <c r="AI770" s="123"/>
      <c r="AJ770" s="40">
        <f t="shared" si="262"/>
        <v>5</v>
      </c>
      <c r="AK770" s="40"/>
      <c r="AL770" s="40"/>
      <c r="AM770" s="40">
        <f t="shared" si="271"/>
        <v>0.56000000000000005</v>
      </c>
      <c r="AN770" s="39">
        <f t="shared" si="269"/>
        <v>1.8</v>
      </c>
      <c r="AO770" s="204"/>
      <c r="AP770" s="204">
        <f t="shared" si="263"/>
        <v>0.11200000000000002</v>
      </c>
      <c r="AQ770" s="45"/>
      <c r="AR770" s="45"/>
      <c r="AS770" s="115"/>
      <c r="AT770" s="115"/>
      <c r="AU770" s="115">
        <f t="shared" si="272"/>
        <v>1</v>
      </c>
      <c r="AV770" s="115">
        <f t="shared" si="273"/>
        <v>0</v>
      </c>
      <c r="AY770" s="115"/>
      <c r="AZ770" s="115"/>
      <c r="BA770" s="43">
        <v>32</v>
      </c>
      <c r="BB770" s="43" t="s">
        <v>2013</v>
      </c>
      <c r="BC770" s="48" t="s">
        <v>1403</v>
      </c>
      <c r="BE770" s="37" t="s">
        <v>2345</v>
      </c>
      <c r="BG770" s="43">
        <v>408</v>
      </c>
      <c r="BH770" s="43" t="s">
        <v>1932</v>
      </c>
      <c r="BJ770" s="43" t="s">
        <v>1388</v>
      </c>
      <c r="BK770" s="43" t="s">
        <v>573</v>
      </c>
      <c r="BP770" s="48" t="s">
        <v>1406</v>
      </c>
      <c r="BQ770" s="43" t="s">
        <v>1933</v>
      </c>
      <c r="BR770" s="43" t="s">
        <v>830</v>
      </c>
      <c r="BS770" s="43" t="s">
        <v>1132</v>
      </c>
      <c r="BT770" s="43" t="s">
        <v>1990</v>
      </c>
      <c r="BU770" s="43"/>
      <c r="BV770" s="43"/>
      <c r="BW770" s="243">
        <v>37703</v>
      </c>
      <c r="BX770" s="243"/>
      <c r="BY770" s="48" t="s">
        <v>451</v>
      </c>
      <c r="BZ770" s="43">
        <v>0.56000000000000005</v>
      </c>
      <c r="CA770" s="43" t="s">
        <v>1396</v>
      </c>
      <c r="CD770" s="124" t="s">
        <v>1397</v>
      </c>
      <c r="CE770" s="43">
        <v>9542</v>
      </c>
      <c r="CF770" s="43" t="s">
        <v>1990</v>
      </c>
      <c r="CG770" s="251">
        <v>37703</v>
      </c>
      <c r="CH770" s="126"/>
      <c r="CK770" s="39" t="s">
        <v>451</v>
      </c>
      <c r="CL770" s="43">
        <v>5</v>
      </c>
      <c r="CM770" s="43" t="s">
        <v>1396</v>
      </c>
      <c r="CP770" s="43" t="s">
        <v>1397</v>
      </c>
      <c r="CQ770" s="43">
        <v>1104</v>
      </c>
      <c r="DR770" s="38"/>
    </row>
    <row r="771" spans="1:122" s="372" customFormat="1" x14ac:dyDescent="0.2">
      <c r="A771" s="384" t="str">
        <f t="shared" si="264"/>
        <v>Endicott</v>
      </c>
      <c r="B771" s="384" t="str">
        <f t="shared" si="258"/>
        <v>Trichloroethylene</v>
      </c>
      <c r="C771" s="385" t="s">
        <v>2587</v>
      </c>
      <c r="D771" s="385" t="str">
        <f t="shared" si="257"/>
        <v>LS</v>
      </c>
      <c r="E771" s="384" t="s">
        <v>372</v>
      </c>
      <c r="F771" s="386" t="str">
        <f t="shared" si="270"/>
        <v>Residential 096</v>
      </c>
      <c r="G771" s="384" t="str">
        <f t="shared" si="265"/>
        <v>residential</v>
      </c>
      <c r="H771" s="384" t="str">
        <f t="shared" si="266"/>
        <v>Basement</v>
      </c>
      <c r="I771" s="385"/>
      <c r="J771" s="385"/>
      <c r="K771" s="385"/>
      <c r="L771" s="384"/>
      <c r="M771" s="385" t="str">
        <f t="shared" si="259"/>
        <v>Y</v>
      </c>
      <c r="N771" s="385" t="str">
        <f t="shared" si="267"/>
        <v>Y</v>
      </c>
      <c r="O771" s="385" t="str">
        <f t="shared" ref="O771:O780" si="274">IF(AJ771="","",IF(M771="N","n","Y"))</f>
        <v>Y</v>
      </c>
      <c r="P771" s="384"/>
      <c r="Q771" s="384"/>
      <c r="R771" s="384"/>
      <c r="S771" s="384"/>
      <c r="T771" s="384"/>
      <c r="U771" s="384"/>
      <c r="V771" s="384"/>
      <c r="W771" s="384"/>
      <c r="X771" s="384"/>
      <c r="Y771" s="385" t="str">
        <f t="shared" si="260"/>
        <v>Y</v>
      </c>
      <c r="Z771" s="385" t="str">
        <f t="shared" si="268"/>
        <v>Y</v>
      </c>
      <c r="AA771" s="385" t="str">
        <f t="shared" ref="AA771:AA780" si="275">IF(AM771="","",IF(Y771="N","n","Y"))</f>
        <v>Y</v>
      </c>
      <c r="AC771" s="389">
        <v>900</v>
      </c>
      <c r="AD771" s="390">
        <v>2.7777777777777779E-3</v>
      </c>
      <c r="AE771" s="385">
        <v>1</v>
      </c>
      <c r="AF771" s="385">
        <v>0</v>
      </c>
      <c r="AG771" s="391"/>
      <c r="AI771" s="392"/>
      <c r="AJ771" s="394">
        <f t="shared" si="262"/>
        <v>900</v>
      </c>
      <c r="AK771" s="394"/>
      <c r="AL771" s="394"/>
      <c r="AM771" s="394">
        <f t="shared" si="271"/>
        <v>2.5</v>
      </c>
      <c r="AN771" s="372">
        <f t="shared" si="269"/>
        <v>0.5</v>
      </c>
      <c r="AO771" s="390"/>
      <c r="AP771" s="390">
        <f t="shared" si="263"/>
        <v>2.7777777777777779E-3</v>
      </c>
      <c r="AQ771" s="439"/>
      <c r="AR771" s="439"/>
      <c r="AS771" s="396"/>
      <c r="AT771" s="396"/>
      <c r="AU771" s="396">
        <f t="shared" si="272"/>
        <v>1</v>
      </c>
      <c r="AV771" s="396">
        <f t="shared" si="273"/>
        <v>0</v>
      </c>
      <c r="AY771" s="396"/>
      <c r="AZ771" s="396"/>
      <c r="BA771" s="397">
        <v>32</v>
      </c>
      <c r="BB771" s="397" t="s">
        <v>2013</v>
      </c>
      <c r="BC771" s="398" t="s">
        <v>1403</v>
      </c>
      <c r="BE771" s="303" t="s">
        <v>2345</v>
      </c>
      <c r="BG771" s="397">
        <v>408</v>
      </c>
      <c r="BH771" s="397" t="s">
        <v>1932</v>
      </c>
      <c r="BJ771" s="397" t="s">
        <v>1388</v>
      </c>
      <c r="BK771" s="397" t="s">
        <v>573</v>
      </c>
      <c r="BP771" s="398" t="s">
        <v>1406</v>
      </c>
      <c r="BQ771" s="397" t="s">
        <v>1933</v>
      </c>
      <c r="BR771" s="397" t="s">
        <v>830</v>
      </c>
      <c r="BS771" s="397" t="s">
        <v>1393</v>
      </c>
      <c r="BT771" s="397" t="s">
        <v>1990</v>
      </c>
      <c r="BU771" s="397"/>
      <c r="BV771" s="397"/>
      <c r="BW771" s="399">
        <v>37703</v>
      </c>
      <c r="BX771" s="399"/>
      <c r="BY771" s="398" t="s">
        <v>451</v>
      </c>
      <c r="BZ771" s="397">
        <v>2.5</v>
      </c>
      <c r="CA771" s="397" t="s">
        <v>1396</v>
      </c>
      <c r="CD771" s="400" t="s">
        <v>1397</v>
      </c>
      <c r="CE771" s="397">
        <v>9546</v>
      </c>
      <c r="CF771" s="397" t="s">
        <v>1990</v>
      </c>
      <c r="CG771" s="401">
        <v>37703</v>
      </c>
      <c r="CH771" s="402"/>
      <c r="CK771" s="372" t="s">
        <v>451</v>
      </c>
      <c r="CL771" s="397">
        <v>900</v>
      </c>
      <c r="CM771" s="397" t="s">
        <v>1396</v>
      </c>
      <c r="CP771" s="397" t="s">
        <v>1397</v>
      </c>
      <c r="CQ771" s="397">
        <v>937</v>
      </c>
      <c r="DR771" s="385"/>
    </row>
    <row r="772" spans="1:122" s="39" customFormat="1" hidden="1" x14ac:dyDescent="0.2">
      <c r="A772" s="44" t="str">
        <f t="shared" si="264"/>
        <v>Endicott</v>
      </c>
      <c r="B772" s="44" t="str">
        <f t="shared" si="258"/>
        <v>1,1,1-Trichloroethane</v>
      </c>
      <c r="C772" s="38" t="s">
        <v>2587</v>
      </c>
      <c r="D772" s="38" t="str">
        <f t="shared" si="257"/>
        <v>LS</v>
      </c>
      <c r="E772" s="44" t="s">
        <v>372</v>
      </c>
      <c r="F772" s="155" t="str">
        <f t="shared" si="270"/>
        <v>Residential 097</v>
      </c>
      <c r="G772" s="44" t="str">
        <f t="shared" si="265"/>
        <v>residential</v>
      </c>
      <c r="H772" s="44" t="str">
        <f t="shared" si="266"/>
        <v>Basement</v>
      </c>
      <c r="I772" s="38"/>
      <c r="J772" s="38"/>
      <c r="K772" s="38"/>
      <c r="L772" s="44"/>
      <c r="M772" s="38" t="str">
        <f t="shared" si="259"/>
        <v>Y</v>
      </c>
      <c r="N772" s="38" t="str">
        <f t="shared" si="267"/>
        <v>n</v>
      </c>
      <c r="O772" s="38" t="str">
        <f t="shared" si="274"/>
        <v>Y</v>
      </c>
      <c r="P772" s="44"/>
      <c r="Q772" s="44"/>
      <c r="R772" s="44"/>
      <c r="S772" s="44"/>
      <c r="T772" s="44"/>
      <c r="U772" s="44"/>
      <c r="V772" s="44"/>
      <c r="W772" s="44"/>
      <c r="X772" s="44"/>
      <c r="Y772" s="38" t="str">
        <f t="shared" si="260"/>
        <v>Y</v>
      </c>
      <c r="Z772" s="38" t="str">
        <f t="shared" si="268"/>
        <v>Y</v>
      </c>
      <c r="AA772" s="38" t="str">
        <f t="shared" si="275"/>
        <v>Y</v>
      </c>
      <c r="AC772" s="59">
        <v>110</v>
      </c>
      <c r="AD772" s="204">
        <v>5.909090909090909E-2</v>
      </c>
      <c r="AE772" s="38">
        <v>1</v>
      </c>
      <c r="AF772" s="38">
        <v>0</v>
      </c>
      <c r="AG772" s="125"/>
      <c r="AI772" s="123"/>
      <c r="AJ772" s="40">
        <f t="shared" si="262"/>
        <v>110</v>
      </c>
      <c r="AK772" s="40"/>
      <c r="AL772" s="40"/>
      <c r="AM772" s="40">
        <f t="shared" si="271"/>
        <v>6.5</v>
      </c>
      <c r="AN772" s="39">
        <f t="shared" si="269"/>
        <v>3.1</v>
      </c>
      <c r="AO772" s="204"/>
      <c r="AP772" s="204">
        <f t="shared" si="263"/>
        <v>5.909090909090909E-2</v>
      </c>
      <c r="AQ772" s="45"/>
      <c r="AR772" s="45"/>
      <c r="AS772" s="115"/>
      <c r="AT772" s="115"/>
      <c r="AU772" s="115">
        <f t="shared" si="272"/>
        <v>1</v>
      </c>
      <c r="AV772" s="115">
        <f t="shared" si="273"/>
        <v>0</v>
      </c>
      <c r="AY772" s="115"/>
      <c r="AZ772" s="115"/>
      <c r="BA772" s="43">
        <v>32</v>
      </c>
      <c r="BB772" s="43" t="s">
        <v>2013</v>
      </c>
      <c r="BC772" s="48" t="s">
        <v>1403</v>
      </c>
      <c r="BE772" s="37" t="s">
        <v>2345</v>
      </c>
      <c r="BG772" s="43">
        <v>409</v>
      </c>
      <c r="BH772" s="43" t="s">
        <v>1934</v>
      </c>
      <c r="BJ772" s="43" t="s">
        <v>1388</v>
      </c>
      <c r="BK772" s="43" t="s">
        <v>573</v>
      </c>
      <c r="BP772" s="48" t="s">
        <v>1406</v>
      </c>
      <c r="BQ772" s="43" t="s">
        <v>1935</v>
      </c>
      <c r="BR772" s="43" t="s">
        <v>331</v>
      </c>
      <c r="BS772" s="43" t="s">
        <v>558</v>
      </c>
      <c r="BT772" s="43" t="s">
        <v>1990</v>
      </c>
      <c r="BU772" s="43"/>
      <c r="BV772" s="43"/>
      <c r="BW772" s="243">
        <v>37705</v>
      </c>
      <c r="BX772" s="243"/>
      <c r="BY772" s="48" t="s">
        <v>451</v>
      </c>
      <c r="BZ772" s="43">
        <v>6.5</v>
      </c>
      <c r="CA772" s="43" t="s">
        <v>1396</v>
      </c>
      <c r="CD772" s="124" t="s">
        <v>1397</v>
      </c>
      <c r="CE772" s="43">
        <v>9581</v>
      </c>
      <c r="CF772" s="43" t="s">
        <v>1990</v>
      </c>
      <c r="CG772" s="251">
        <v>37705</v>
      </c>
      <c r="CH772" s="126"/>
      <c r="CK772" s="39" t="s">
        <v>451</v>
      </c>
      <c r="CL772" s="43">
        <v>110</v>
      </c>
      <c r="CM772" s="43" t="s">
        <v>1396</v>
      </c>
      <c r="CP772" s="43" t="s">
        <v>1397</v>
      </c>
      <c r="CQ772" s="43">
        <v>1030</v>
      </c>
      <c r="DR772" s="38"/>
    </row>
    <row r="773" spans="1:122" s="372" customFormat="1" x14ac:dyDescent="0.2">
      <c r="A773" s="384" t="str">
        <f t="shared" si="264"/>
        <v>Endicott</v>
      </c>
      <c r="B773" s="384" t="str">
        <f t="shared" si="258"/>
        <v>Trichloroethylene</v>
      </c>
      <c r="C773" s="385" t="s">
        <v>2587</v>
      </c>
      <c r="D773" s="385" t="str">
        <f t="shared" si="257"/>
        <v>LS</v>
      </c>
      <c r="E773" s="384" t="s">
        <v>372</v>
      </c>
      <c r="F773" s="386" t="str">
        <f t="shared" si="270"/>
        <v>Residential 097</v>
      </c>
      <c r="G773" s="384" t="str">
        <f t="shared" si="265"/>
        <v>residential</v>
      </c>
      <c r="H773" s="384" t="str">
        <f t="shared" si="266"/>
        <v>Basement</v>
      </c>
      <c r="I773" s="385"/>
      <c r="J773" s="385"/>
      <c r="K773" s="385"/>
      <c r="L773" s="384"/>
      <c r="M773" s="385" t="str">
        <f t="shared" si="259"/>
        <v>Y</v>
      </c>
      <c r="N773" s="385" t="str">
        <f t="shared" si="267"/>
        <v>Y</v>
      </c>
      <c r="O773" s="385" t="str">
        <f t="shared" si="274"/>
        <v>Y</v>
      </c>
      <c r="P773" s="384"/>
      <c r="Q773" s="384"/>
      <c r="R773" s="384"/>
      <c r="S773" s="384"/>
      <c r="T773" s="384"/>
      <c r="U773" s="384"/>
      <c r="V773" s="384"/>
      <c r="W773" s="384"/>
      <c r="X773" s="384"/>
      <c r="Y773" s="385" t="str">
        <f t="shared" si="260"/>
        <v>Y</v>
      </c>
      <c r="Z773" s="385" t="str">
        <f t="shared" si="268"/>
        <v>Y</v>
      </c>
      <c r="AA773" s="385" t="str">
        <f t="shared" si="275"/>
        <v>Y</v>
      </c>
      <c r="AC773" s="389">
        <v>1700</v>
      </c>
      <c r="AD773" s="390">
        <v>8.2352941176470594E-3</v>
      </c>
      <c r="AE773" s="385">
        <v>1</v>
      </c>
      <c r="AF773" s="385">
        <v>0</v>
      </c>
      <c r="AG773" s="391"/>
      <c r="AI773" s="392"/>
      <c r="AJ773" s="394">
        <f t="shared" si="262"/>
        <v>1700</v>
      </c>
      <c r="AK773" s="394"/>
      <c r="AL773" s="394"/>
      <c r="AM773" s="394">
        <f t="shared" si="271"/>
        <v>14</v>
      </c>
      <c r="AN773" s="372">
        <f t="shared" si="269"/>
        <v>0.5</v>
      </c>
      <c r="AO773" s="390"/>
      <c r="AP773" s="390">
        <f t="shared" si="263"/>
        <v>8.2352941176470594E-3</v>
      </c>
      <c r="AQ773" s="439"/>
      <c r="AR773" s="439"/>
      <c r="AS773" s="396"/>
      <c r="AT773" s="396"/>
      <c r="AU773" s="396">
        <f t="shared" si="272"/>
        <v>1</v>
      </c>
      <c r="AV773" s="396">
        <f t="shared" si="273"/>
        <v>0</v>
      </c>
      <c r="AY773" s="396"/>
      <c r="AZ773" s="396"/>
      <c r="BA773" s="397">
        <v>32</v>
      </c>
      <c r="BB773" s="397" t="s">
        <v>2013</v>
      </c>
      <c r="BC773" s="398" t="s">
        <v>1403</v>
      </c>
      <c r="BE773" s="303" t="s">
        <v>2345</v>
      </c>
      <c r="BG773" s="397">
        <v>409</v>
      </c>
      <c r="BH773" s="397" t="s">
        <v>1934</v>
      </c>
      <c r="BJ773" s="397" t="s">
        <v>1388</v>
      </c>
      <c r="BK773" s="397" t="s">
        <v>573</v>
      </c>
      <c r="BP773" s="398" t="s">
        <v>1406</v>
      </c>
      <c r="BQ773" s="397" t="s">
        <v>1935</v>
      </c>
      <c r="BR773" s="397" t="s">
        <v>331</v>
      </c>
      <c r="BS773" s="397" t="s">
        <v>1393</v>
      </c>
      <c r="BT773" s="397" t="s">
        <v>1990</v>
      </c>
      <c r="BU773" s="397"/>
      <c r="BV773" s="397"/>
      <c r="BW773" s="399">
        <v>37705</v>
      </c>
      <c r="BX773" s="399"/>
      <c r="BY773" s="398" t="s">
        <v>451</v>
      </c>
      <c r="BZ773" s="397">
        <v>14</v>
      </c>
      <c r="CA773" s="397" t="s">
        <v>1396</v>
      </c>
      <c r="CD773" s="400" t="s">
        <v>1397</v>
      </c>
      <c r="CE773" s="397">
        <v>9590</v>
      </c>
      <c r="CF773" s="397" t="s">
        <v>1990</v>
      </c>
      <c r="CG773" s="401">
        <v>37705</v>
      </c>
      <c r="CH773" s="402"/>
      <c r="CK773" s="372" t="s">
        <v>451</v>
      </c>
      <c r="CL773" s="397">
        <v>1700</v>
      </c>
      <c r="CM773" s="397" t="s">
        <v>1396</v>
      </c>
      <c r="CP773" s="397" t="s">
        <v>1397</v>
      </c>
      <c r="CQ773" s="397">
        <v>938</v>
      </c>
      <c r="DR773" s="385"/>
    </row>
    <row r="774" spans="1:122" s="39" customFormat="1" x14ac:dyDescent="0.2">
      <c r="A774" s="44" t="str">
        <f t="shared" si="264"/>
        <v>Endicott</v>
      </c>
      <c r="B774" s="44" t="str">
        <f t="shared" si="258"/>
        <v>1,1,1-Trichloroethane</v>
      </c>
      <c r="C774" s="38" t="s">
        <v>2587</v>
      </c>
      <c r="D774" s="38" t="str">
        <f t="shared" si="257"/>
        <v>LS</v>
      </c>
      <c r="E774" s="44" t="s">
        <v>372</v>
      </c>
      <c r="F774" s="155" t="str">
        <f t="shared" si="270"/>
        <v>Residential 098 (House 7)</v>
      </c>
      <c r="G774" s="44" t="str">
        <f t="shared" si="265"/>
        <v>residential</v>
      </c>
      <c r="H774" s="44" t="str">
        <f t="shared" si="266"/>
        <v>Basement - full</v>
      </c>
      <c r="I774" s="38"/>
      <c r="J774" s="38"/>
      <c r="K774" s="38"/>
      <c r="L774" s="44"/>
      <c r="M774" s="38" t="str">
        <f t="shared" si="259"/>
        <v>Y</v>
      </c>
      <c r="N774" s="38" t="str">
        <f t="shared" si="267"/>
        <v>Y</v>
      </c>
      <c r="O774" s="38" t="str">
        <f t="shared" si="274"/>
        <v>Y</v>
      </c>
      <c r="P774" s="44"/>
      <c r="Q774" s="44"/>
      <c r="R774" s="44"/>
      <c r="S774" s="44"/>
      <c r="T774" s="44"/>
      <c r="U774" s="44"/>
      <c r="V774" s="44"/>
      <c r="W774" s="44"/>
      <c r="X774" s="44"/>
      <c r="Y774" s="38" t="str">
        <f t="shared" si="260"/>
        <v>Y</v>
      </c>
      <c r="Z774" s="38" t="str">
        <f t="shared" si="268"/>
        <v>n</v>
      </c>
      <c r="AA774" s="38" t="str">
        <f t="shared" si="275"/>
        <v>Y</v>
      </c>
      <c r="AC774" s="59">
        <v>250</v>
      </c>
      <c r="AD774" s="204">
        <v>4.0000000000000001E-3</v>
      </c>
      <c r="AE774" s="38">
        <v>1</v>
      </c>
      <c r="AF774" s="38">
        <v>0</v>
      </c>
      <c r="AG774" s="125"/>
      <c r="AI774" s="123"/>
      <c r="AJ774" s="40">
        <f t="shared" si="262"/>
        <v>250</v>
      </c>
      <c r="AK774" s="40"/>
      <c r="AL774" s="40"/>
      <c r="AM774" s="40">
        <f t="shared" si="271"/>
        <v>1</v>
      </c>
      <c r="AN774" s="39">
        <f t="shared" si="269"/>
        <v>3.1</v>
      </c>
      <c r="AO774" s="204"/>
      <c r="AP774" s="204">
        <f t="shared" si="263"/>
        <v>4.0000000000000001E-3</v>
      </c>
      <c r="AQ774" s="45"/>
      <c r="AR774" s="45"/>
      <c r="AS774" s="115"/>
      <c r="AT774" s="115"/>
      <c r="AU774" s="115">
        <f t="shared" si="272"/>
        <v>1</v>
      </c>
      <c r="AV774" s="115">
        <f t="shared" si="273"/>
        <v>0</v>
      </c>
      <c r="AY774" s="115"/>
      <c r="AZ774" s="115"/>
      <c r="BA774" s="43">
        <v>32</v>
      </c>
      <c r="BB774" s="43" t="s">
        <v>2013</v>
      </c>
      <c r="BC774" s="48" t="s">
        <v>1403</v>
      </c>
      <c r="BE774" s="37" t="s">
        <v>2345</v>
      </c>
      <c r="BG774" s="43">
        <v>410</v>
      </c>
      <c r="BH774" s="43" t="s">
        <v>611</v>
      </c>
      <c r="BJ774" s="43" t="s">
        <v>1388</v>
      </c>
      <c r="BK774" s="43" t="s">
        <v>1389</v>
      </c>
      <c r="BP774" s="48" t="s">
        <v>1406</v>
      </c>
      <c r="BQ774" s="43" t="s">
        <v>664</v>
      </c>
      <c r="BR774" s="43" t="s">
        <v>188</v>
      </c>
      <c r="BS774" s="43" t="s">
        <v>558</v>
      </c>
      <c r="BT774" s="43" t="s">
        <v>1990</v>
      </c>
      <c r="BU774" s="43"/>
      <c r="BV774" s="43"/>
      <c r="BW774" s="243">
        <v>37708</v>
      </c>
      <c r="BX774" s="243"/>
      <c r="BY774" s="48" t="s">
        <v>451</v>
      </c>
      <c r="BZ774" s="43">
        <v>1</v>
      </c>
      <c r="CA774" s="43" t="s">
        <v>1396</v>
      </c>
      <c r="CD774" s="124" t="s">
        <v>1397</v>
      </c>
      <c r="CE774" s="43">
        <v>9614</v>
      </c>
      <c r="CF774" s="43" t="s">
        <v>1990</v>
      </c>
      <c r="CG774" s="251">
        <v>37708</v>
      </c>
      <c r="CH774" s="126"/>
      <c r="CK774" s="39" t="s">
        <v>451</v>
      </c>
      <c r="CL774" s="43">
        <v>250</v>
      </c>
      <c r="CM774" s="43" t="s">
        <v>1396</v>
      </c>
      <c r="CP774" s="43" t="s">
        <v>1397</v>
      </c>
      <c r="CQ774" s="43">
        <v>1031</v>
      </c>
      <c r="DR774" s="38"/>
    </row>
    <row r="775" spans="1:122" s="372" customFormat="1" x14ac:dyDescent="0.2">
      <c r="A775" s="384" t="str">
        <f t="shared" si="264"/>
        <v>Endicott</v>
      </c>
      <c r="B775" s="384" t="str">
        <f t="shared" si="258"/>
        <v>cis-1,2-Dichloroethylene</v>
      </c>
      <c r="C775" s="385" t="s">
        <v>2587</v>
      </c>
      <c r="D775" s="385" t="str">
        <f t="shared" si="257"/>
        <v>LS</v>
      </c>
      <c r="E775" s="384" t="s">
        <v>372</v>
      </c>
      <c r="F775" s="386" t="str">
        <f t="shared" si="270"/>
        <v>Residential 098 (House 7)</v>
      </c>
      <c r="G775" s="384" t="str">
        <f t="shared" si="265"/>
        <v>residential</v>
      </c>
      <c r="H775" s="384" t="str">
        <f t="shared" si="266"/>
        <v>Basement - full</v>
      </c>
      <c r="I775" s="385"/>
      <c r="J775" s="385"/>
      <c r="K775" s="385"/>
      <c r="L775" s="384"/>
      <c r="M775" s="385" t="str">
        <f t="shared" si="259"/>
        <v>Y</v>
      </c>
      <c r="N775" s="385" t="str">
        <f t="shared" si="267"/>
        <v>Y</v>
      </c>
      <c r="O775" s="385" t="str">
        <f t="shared" si="274"/>
        <v>Y</v>
      </c>
      <c r="P775" s="384"/>
      <c r="Q775" s="384"/>
      <c r="R775" s="384"/>
      <c r="S775" s="384"/>
      <c r="T775" s="384"/>
      <c r="U775" s="384"/>
      <c r="V775" s="384"/>
      <c r="W775" s="384"/>
      <c r="X775" s="384"/>
      <c r="Y775" s="385" t="str">
        <f t="shared" si="260"/>
        <v>Y</v>
      </c>
      <c r="Z775" s="385" t="str">
        <f t="shared" si="268"/>
        <v>Y</v>
      </c>
      <c r="AA775" s="385" t="str">
        <f t="shared" si="275"/>
        <v>Y</v>
      </c>
      <c r="AC775" s="389">
        <v>32</v>
      </c>
      <c r="AD775" s="390">
        <v>8.1250000000000003E-3</v>
      </c>
      <c r="AE775" s="385">
        <v>1</v>
      </c>
      <c r="AF775" s="385">
        <v>0</v>
      </c>
      <c r="AG775" s="391"/>
      <c r="AI775" s="392"/>
      <c r="AJ775" s="394">
        <f t="shared" si="262"/>
        <v>32</v>
      </c>
      <c r="AK775" s="394"/>
      <c r="AL775" s="394"/>
      <c r="AM775" s="394">
        <f t="shared" si="271"/>
        <v>0.26</v>
      </c>
      <c r="AN775" s="372" t="str">
        <f t="shared" si="269"/>
        <v/>
      </c>
      <c r="AO775" s="390"/>
      <c r="AP775" s="390">
        <f t="shared" si="263"/>
        <v>8.1250000000000003E-3</v>
      </c>
      <c r="AQ775" s="439"/>
      <c r="AR775" s="439"/>
      <c r="AS775" s="396"/>
      <c r="AT775" s="396"/>
      <c r="AU775" s="396">
        <f t="shared" si="272"/>
        <v>1</v>
      </c>
      <c r="AV775" s="396">
        <f t="shared" si="273"/>
        <v>0</v>
      </c>
      <c r="AY775" s="396"/>
      <c r="AZ775" s="396"/>
      <c r="BA775" s="397">
        <v>32</v>
      </c>
      <c r="BB775" s="397" t="s">
        <v>2013</v>
      </c>
      <c r="BC775" s="398" t="s">
        <v>1403</v>
      </c>
      <c r="BE775" s="303" t="s">
        <v>2345</v>
      </c>
      <c r="BG775" s="397">
        <v>410</v>
      </c>
      <c r="BH775" s="397" t="s">
        <v>611</v>
      </c>
      <c r="BJ775" s="397" t="s">
        <v>1388</v>
      </c>
      <c r="BK775" s="397" t="s">
        <v>1389</v>
      </c>
      <c r="BP775" s="398" t="s">
        <v>1406</v>
      </c>
      <c r="BQ775" s="397" t="s">
        <v>664</v>
      </c>
      <c r="BR775" s="397" t="s">
        <v>188</v>
      </c>
      <c r="BS775" s="397" t="s">
        <v>1400</v>
      </c>
      <c r="BT775" s="397" t="s">
        <v>1990</v>
      </c>
      <c r="BU775" s="397"/>
      <c r="BV775" s="397"/>
      <c r="BW775" s="399">
        <v>37708</v>
      </c>
      <c r="BX775" s="399"/>
      <c r="BY775" s="398" t="s">
        <v>451</v>
      </c>
      <c r="BZ775" s="397">
        <v>0.26</v>
      </c>
      <c r="CA775" s="397" t="s">
        <v>1396</v>
      </c>
      <c r="CD775" s="400" t="s">
        <v>1397</v>
      </c>
      <c r="CE775" s="397">
        <v>9617</v>
      </c>
      <c r="CF775" s="397" t="s">
        <v>1990</v>
      </c>
      <c r="CG775" s="401">
        <v>37708</v>
      </c>
      <c r="CH775" s="402"/>
      <c r="CK775" s="372" t="s">
        <v>451</v>
      </c>
      <c r="CL775" s="397">
        <v>32</v>
      </c>
      <c r="CM775" s="397" t="s">
        <v>1396</v>
      </c>
      <c r="CP775" s="397" t="s">
        <v>1397</v>
      </c>
      <c r="CQ775" s="397">
        <v>967</v>
      </c>
      <c r="DR775" s="385"/>
    </row>
    <row r="776" spans="1:122" s="372" customFormat="1" x14ac:dyDescent="0.2">
      <c r="A776" s="384" t="str">
        <f t="shared" si="264"/>
        <v>Endicott</v>
      </c>
      <c r="B776" s="384" t="str">
        <f t="shared" si="258"/>
        <v>Trichloroethylene</v>
      </c>
      <c r="C776" s="385" t="s">
        <v>2587</v>
      </c>
      <c r="D776" s="385" t="str">
        <f t="shared" si="257"/>
        <v>LS</v>
      </c>
      <c r="E776" s="384" t="s">
        <v>372</v>
      </c>
      <c r="F776" s="386" t="str">
        <f t="shared" si="270"/>
        <v>Residential 098 (House 7)</v>
      </c>
      <c r="G776" s="384" t="str">
        <f t="shared" si="265"/>
        <v>residential</v>
      </c>
      <c r="H776" s="384" t="str">
        <f t="shared" si="266"/>
        <v>Basement - full</v>
      </c>
      <c r="I776" s="385"/>
      <c r="J776" s="385"/>
      <c r="K776" s="385"/>
      <c r="L776" s="384"/>
      <c r="M776" s="385" t="str">
        <f t="shared" si="259"/>
        <v>Y</v>
      </c>
      <c r="N776" s="385" t="str">
        <f t="shared" si="267"/>
        <v>Y</v>
      </c>
      <c r="O776" s="385" t="str">
        <f t="shared" si="274"/>
        <v>Y</v>
      </c>
      <c r="P776" s="384"/>
      <c r="Q776" s="384"/>
      <c r="R776" s="384"/>
      <c r="S776" s="384"/>
      <c r="T776" s="384"/>
      <c r="U776" s="384"/>
      <c r="V776" s="384"/>
      <c r="W776" s="384"/>
      <c r="X776" s="384"/>
      <c r="Y776" s="385" t="str">
        <f t="shared" si="260"/>
        <v>Y</v>
      </c>
      <c r="Z776" s="385" t="str">
        <f t="shared" si="268"/>
        <v>Y</v>
      </c>
      <c r="AA776" s="385" t="str">
        <f t="shared" si="275"/>
        <v>Y</v>
      </c>
      <c r="AC776" s="389">
        <v>4800</v>
      </c>
      <c r="AD776" s="390">
        <v>2.5000000000000001E-3</v>
      </c>
      <c r="AE776" s="385">
        <v>1</v>
      </c>
      <c r="AF776" s="385">
        <v>0</v>
      </c>
      <c r="AG776" s="391"/>
      <c r="AI776" s="392"/>
      <c r="AJ776" s="394">
        <f t="shared" si="262"/>
        <v>4800</v>
      </c>
      <c r="AK776" s="394"/>
      <c r="AL776" s="394"/>
      <c r="AM776" s="394">
        <f t="shared" si="271"/>
        <v>12</v>
      </c>
      <c r="AN776" s="372">
        <f t="shared" si="269"/>
        <v>0.5</v>
      </c>
      <c r="AO776" s="390"/>
      <c r="AP776" s="390">
        <f t="shared" si="263"/>
        <v>2.5000000000000001E-3</v>
      </c>
      <c r="AQ776" s="439"/>
      <c r="AR776" s="439"/>
      <c r="AS776" s="396"/>
      <c r="AT776" s="396"/>
      <c r="AU776" s="396">
        <f t="shared" si="272"/>
        <v>1</v>
      </c>
      <c r="AV776" s="396">
        <f t="shared" si="273"/>
        <v>0</v>
      </c>
      <c r="AY776" s="396"/>
      <c r="AZ776" s="396"/>
      <c r="BA776" s="397">
        <v>32</v>
      </c>
      <c r="BB776" s="397" t="s">
        <v>2013</v>
      </c>
      <c r="BC776" s="398" t="s">
        <v>1403</v>
      </c>
      <c r="BE776" s="303" t="s">
        <v>2345</v>
      </c>
      <c r="BG776" s="397">
        <v>410</v>
      </c>
      <c r="BH776" s="397" t="s">
        <v>611</v>
      </c>
      <c r="BJ776" s="397" t="s">
        <v>1388</v>
      </c>
      <c r="BK776" s="397" t="s">
        <v>1389</v>
      </c>
      <c r="BP776" s="398" t="s">
        <v>1406</v>
      </c>
      <c r="BQ776" s="397" t="s">
        <v>664</v>
      </c>
      <c r="BR776" s="397" t="s">
        <v>188</v>
      </c>
      <c r="BS776" s="397" t="s">
        <v>1393</v>
      </c>
      <c r="BT776" s="397" t="s">
        <v>1990</v>
      </c>
      <c r="BU776" s="397"/>
      <c r="BV776" s="397"/>
      <c r="BW776" s="399">
        <v>37708</v>
      </c>
      <c r="BX776" s="399"/>
      <c r="BY776" s="398" t="s">
        <v>451</v>
      </c>
      <c r="BZ776" s="397">
        <v>12</v>
      </c>
      <c r="CA776" s="397" t="s">
        <v>1396</v>
      </c>
      <c r="CD776" s="400" t="s">
        <v>1397</v>
      </c>
      <c r="CE776" s="397">
        <v>9623</v>
      </c>
      <c r="CF776" s="397" t="s">
        <v>1990</v>
      </c>
      <c r="CG776" s="401">
        <v>37708</v>
      </c>
      <c r="CH776" s="402"/>
      <c r="CK776" s="372" t="s">
        <v>451</v>
      </c>
      <c r="CL776" s="397">
        <v>4800</v>
      </c>
      <c r="CM776" s="397" t="s">
        <v>1396</v>
      </c>
      <c r="CP776" s="397" t="s">
        <v>1397</v>
      </c>
      <c r="CQ776" s="397">
        <v>939</v>
      </c>
      <c r="DR776" s="385"/>
    </row>
    <row r="777" spans="1:122" s="39" customFormat="1" x14ac:dyDescent="0.2">
      <c r="A777" s="44" t="str">
        <f t="shared" si="264"/>
        <v>Endicott</v>
      </c>
      <c r="B777" s="44" t="str">
        <f t="shared" si="258"/>
        <v>1,1,1-Trichloroethane</v>
      </c>
      <c r="C777" s="38" t="s">
        <v>2587</v>
      </c>
      <c r="D777" s="38" t="str">
        <f t="shared" si="257"/>
        <v>LS</v>
      </c>
      <c r="E777" s="44" t="s">
        <v>372</v>
      </c>
      <c r="F777" s="155" t="str">
        <f t="shared" si="270"/>
        <v>Residential 099</v>
      </c>
      <c r="G777" s="44" t="str">
        <f t="shared" si="265"/>
        <v>residential</v>
      </c>
      <c r="H777" s="44" t="str">
        <f t="shared" si="266"/>
        <v>Basement</v>
      </c>
      <c r="I777" s="38"/>
      <c r="J777" s="38"/>
      <c r="K777" s="38"/>
      <c r="L777" s="44"/>
      <c r="M777" s="38" t="str">
        <f t="shared" si="259"/>
        <v>Y</v>
      </c>
      <c r="N777" s="38" t="str">
        <f t="shared" si="267"/>
        <v>Y</v>
      </c>
      <c r="O777" s="38" t="str">
        <f t="shared" si="274"/>
        <v>Y</v>
      </c>
      <c r="P777" s="44"/>
      <c r="Q777" s="44"/>
      <c r="R777" s="44"/>
      <c r="S777" s="44"/>
      <c r="T777" s="44"/>
      <c r="U777" s="44"/>
      <c r="V777" s="44"/>
      <c r="W777" s="44"/>
      <c r="X777" s="44"/>
      <c r="Y777" s="38" t="str">
        <f t="shared" si="260"/>
        <v>Y</v>
      </c>
      <c r="Z777" s="38" t="str">
        <f t="shared" si="268"/>
        <v>n</v>
      </c>
      <c r="AA777" s="38" t="str">
        <f t="shared" si="275"/>
        <v>Y</v>
      </c>
      <c r="AC777" s="59">
        <v>670</v>
      </c>
      <c r="AD777" s="204">
        <v>2.6865671641791047E-3</v>
      </c>
      <c r="AE777" s="38">
        <v>1</v>
      </c>
      <c r="AF777" s="38">
        <v>0</v>
      </c>
      <c r="AG777" s="125"/>
      <c r="AI777" s="123"/>
      <c r="AJ777" s="40">
        <f t="shared" si="262"/>
        <v>670</v>
      </c>
      <c r="AK777" s="40"/>
      <c r="AL777" s="40"/>
      <c r="AM777" s="40">
        <f t="shared" si="271"/>
        <v>1.8</v>
      </c>
      <c r="AN777" s="39">
        <f t="shared" si="269"/>
        <v>3.1</v>
      </c>
      <c r="AO777" s="204"/>
      <c r="AP777" s="204">
        <f t="shared" si="263"/>
        <v>2.6865671641791047E-3</v>
      </c>
      <c r="AQ777" s="45"/>
      <c r="AR777" s="45"/>
      <c r="AS777" s="115"/>
      <c r="AT777" s="115"/>
      <c r="AU777" s="115">
        <f t="shared" si="272"/>
        <v>1</v>
      </c>
      <c r="AV777" s="115">
        <f t="shared" si="273"/>
        <v>0</v>
      </c>
      <c r="AY777" s="115"/>
      <c r="AZ777" s="115"/>
      <c r="BA777" s="43">
        <v>32</v>
      </c>
      <c r="BB777" s="43" t="s">
        <v>2013</v>
      </c>
      <c r="BC777" s="48" t="s">
        <v>1403</v>
      </c>
      <c r="BE777" s="37" t="s">
        <v>2345</v>
      </c>
      <c r="BG777" s="43">
        <v>411</v>
      </c>
      <c r="BH777" s="43" t="s">
        <v>332</v>
      </c>
      <c r="BJ777" s="43" t="s">
        <v>1388</v>
      </c>
      <c r="BK777" s="43" t="s">
        <v>573</v>
      </c>
      <c r="BP777" s="48" t="s">
        <v>1406</v>
      </c>
      <c r="BR777" s="43" t="s">
        <v>830</v>
      </c>
      <c r="BS777" s="43" t="s">
        <v>558</v>
      </c>
      <c r="BT777" s="43" t="s">
        <v>1990</v>
      </c>
      <c r="BU777" s="43"/>
      <c r="BV777" s="43"/>
      <c r="BW777" s="243">
        <v>37702</v>
      </c>
      <c r="BX777" s="243"/>
      <c r="BY777" s="48" t="s">
        <v>451</v>
      </c>
      <c r="BZ777" s="43">
        <v>1.8</v>
      </c>
      <c r="CA777" s="43" t="s">
        <v>1396</v>
      </c>
      <c r="CD777" s="124" t="s">
        <v>1397</v>
      </c>
      <c r="CE777" s="43">
        <v>9658</v>
      </c>
      <c r="CF777" s="43" t="s">
        <v>1990</v>
      </c>
      <c r="CG777" s="251">
        <v>37702</v>
      </c>
      <c r="CH777" s="126"/>
      <c r="CK777" s="39" t="s">
        <v>451</v>
      </c>
      <c r="CL777" s="43">
        <v>670</v>
      </c>
      <c r="CM777" s="43" t="s">
        <v>1396</v>
      </c>
      <c r="CP777" s="43" t="s">
        <v>1397</v>
      </c>
      <c r="CQ777" s="43">
        <v>1032</v>
      </c>
      <c r="DR777" s="38"/>
    </row>
    <row r="778" spans="1:122" s="372" customFormat="1" x14ac:dyDescent="0.2">
      <c r="A778" s="384" t="str">
        <f t="shared" si="264"/>
        <v>Endicott</v>
      </c>
      <c r="B778" s="384" t="str">
        <f t="shared" si="258"/>
        <v>cis-1,2-Dichloroethylene</v>
      </c>
      <c r="C778" s="385" t="s">
        <v>2587</v>
      </c>
      <c r="D778" s="385" t="str">
        <f t="shared" si="257"/>
        <v>LS</v>
      </c>
      <c r="E778" s="384" t="s">
        <v>372</v>
      </c>
      <c r="F778" s="386" t="str">
        <f t="shared" si="270"/>
        <v>Residential 099</v>
      </c>
      <c r="G778" s="384" t="str">
        <f t="shared" si="265"/>
        <v>residential</v>
      </c>
      <c r="H778" s="384" t="str">
        <f t="shared" si="266"/>
        <v>Basement</v>
      </c>
      <c r="I778" s="385"/>
      <c r="J778" s="385"/>
      <c r="K778" s="385"/>
      <c r="L778" s="384"/>
      <c r="M778" s="385" t="str">
        <f t="shared" si="259"/>
        <v>Y</v>
      </c>
      <c r="N778" s="385" t="str">
        <f t="shared" si="267"/>
        <v>Y</v>
      </c>
      <c r="O778" s="385" t="str">
        <f t="shared" si="274"/>
        <v>Y</v>
      </c>
      <c r="P778" s="384"/>
      <c r="Q778" s="384"/>
      <c r="R778" s="384"/>
      <c r="S778" s="384"/>
      <c r="T778" s="384"/>
      <c r="U778" s="384"/>
      <c r="V778" s="384"/>
      <c r="W778" s="384"/>
      <c r="X778" s="384"/>
      <c r="Y778" s="385" t="str">
        <f t="shared" si="260"/>
        <v>Y</v>
      </c>
      <c r="Z778" s="385" t="str">
        <f t="shared" si="268"/>
        <v>Y</v>
      </c>
      <c r="AA778" s="385" t="str">
        <f t="shared" si="275"/>
        <v>Y</v>
      </c>
      <c r="AC778" s="389">
        <v>120</v>
      </c>
      <c r="AD778" s="390">
        <v>4.6666666666666671E-3</v>
      </c>
      <c r="AE778" s="385">
        <v>1</v>
      </c>
      <c r="AF778" s="385">
        <v>0</v>
      </c>
      <c r="AG778" s="391"/>
      <c r="AI778" s="392"/>
      <c r="AJ778" s="394">
        <f t="shared" si="262"/>
        <v>120</v>
      </c>
      <c r="AK778" s="394"/>
      <c r="AL778" s="394"/>
      <c r="AM778" s="394">
        <f t="shared" si="271"/>
        <v>0.56000000000000005</v>
      </c>
      <c r="AN778" s="372" t="str">
        <f t="shared" si="269"/>
        <v/>
      </c>
      <c r="AO778" s="390"/>
      <c r="AP778" s="390">
        <f t="shared" si="263"/>
        <v>4.6666666666666671E-3</v>
      </c>
      <c r="AQ778" s="439"/>
      <c r="AR778" s="439"/>
      <c r="AS778" s="396"/>
      <c r="AT778" s="396"/>
      <c r="AU778" s="396">
        <f t="shared" si="272"/>
        <v>1</v>
      </c>
      <c r="AV778" s="396">
        <f t="shared" si="273"/>
        <v>0</v>
      </c>
      <c r="AY778" s="396"/>
      <c r="AZ778" s="396"/>
      <c r="BA778" s="397">
        <v>32</v>
      </c>
      <c r="BB778" s="397" t="s">
        <v>2013</v>
      </c>
      <c r="BC778" s="398" t="s">
        <v>1403</v>
      </c>
      <c r="BE778" s="303" t="s">
        <v>2345</v>
      </c>
      <c r="BG778" s="397">
        <v>411</v>
      </c>
      <c r="BH778" s="397" t="s">
        <v>332</v>
      </c>
      <c r="BJ778" s="397" t="s">
        <v>1388</v>
      </c>
      <c r="BK778" s="397" t="s">
        <v>573</v>
      </c>
      <c r="BP778" s="398" t="s">
        <v>1406</v>
      </c>
      <c r="BR778" s="397" t="s">
        <v>830</v>
      </c>
      <c r="BS778" s="397" t="s">
        <v>1400</v>
      </c>
      <c r="BT778" s="397" t="s">
        <v>1990</v>
      </c>
      <c r="BU778" s="397"/>
      <c r="BV778" s="397"/>
      <c r="BW778" s="399">
        <v>37702</v>
      </c>
      <c r="BX778" s="399"/>
      <c r="BY778" s="398" t="s">
        <v>451</v>
      </c>
      <c r="BZ778" s="397">
        <v>0.56000000000000005</v>
      </c>
      <c r="CA778" s="397" t="s">
        <v>1396</v>
      </c>
      <c r="CD778" s="400" t="s">
        <v>1397</v>
      </c>
      <c r="CE778" s="397">
        <v>9661</v>
      </c>
      <c r="CF778" s="397" t="s">
        <v>1990</v>
      </c>
      <c r="CG778" s="401">
        <v>37702</v>
      </c>
      <c r="CH778" s="402"/>
      <c r="CK778" s="372" t="s">
        <v>451</v>
      </c>
      <c r="CL778" s="397">
        <v>120</v>
      </c>
      <c r="CM778" s="397" t="s">
        <v>1396</v>
      </c>
      <c r="CP778" s="397" t="s">
        <v>1397</v>
      </c>
      <c r="CQ778" s="397">
        <v>968</v>
      </c>
      <c r="DR778" s="385"/>
    </row>
    <row r="779" spans="1:122" s="372" customFormat="1" x14ac:dyDescent="0.2">
      <c r="A779" s="384" t="str">
        <f t="shared" si="264"/>
        <v>Endicott</v>
      </c>
      <c r="B779" s="384" t="str">
        <f t="shared" si="258"/>
        <v>Trichloroethylene</v>
      </c>
      <c r="C779" s="385" t="s">
        <v>2587</v>
      </c>
      <c r="D779" s="385" t="str">
        <f t="shared" si="257"/>
        <v>LS</v>
      </c>
      <c r="E779" s="384" t="s">
        <v>372</v>
      </c>
      <c r="F779" s="386" t="str">
        <f t="shared" si="270"/>
        <v>Residential 099</v>
      </c>
      <c r="G779" s="384" t="str">
        <f t="shared" si="265"/>
        <v>residential</v>
      </c>
      <c r="H779" s="384" t="str">
        <f t="shared" si="266"/>
        <v>Basement</v>
      </c>
      <c r="I779" s="385"/>
      <c r="J779" s="385"/>
      <c r="K779" s="385"/>
      <c r="L779" s="384"/>
      <c r="M779" s="385" t="str">
        <f t="shared" si="259"/>
        <v>Y</v>
      </c>
      <c r="N779" s="385" t="str">
        <f t="shared" si="267"/>
        <v>Y</v>
      </c>
      <c r="O779" s="385" t="str">
        <f t="shared" si="274"/>
        <v>Y</v>
      </c>
      <c r="P779" s="384"/>
      <c r="Q779" s="384"/>
      <c r="R779" s="384"/>
      <c r="S779" s="384"/>
      <c r="T779" s="384"/>
      <c r="U779" s="384"/>
      <c r="V779" s="384"/>
      <c r="W779" s="384"/>
      <c r="X779" s="384"/>
      <c r="Y779" s="385" t="str">
        <f t="shared" si="260"/>
        <v>Y</v>
      </c>
      <c r="Z779" s="385" t="str">
        <f t="shared" si="268"/>
        <v>Y</v>
      </c>
      <c r="AA779" s="385" t="str">
        <f t="shared" si="275"/>
        <v>Y</v>
      </c>
      <c r="AC779" s="389">
        <v>11000</v>
      </c>
      <c r="AD779" s="390">
        <v>2.1818181818181819E-3</v>
      </c>
      <c r="AE779" s="385">
        <v>1</v>
      </c>
      <c r="AF779" s="385">
        <v>0</v>
      </c>
      <c r="AG779" s="391"/>
      <c r="AI779" s="392"/>
      <c r="AJ779" s="394">
        <f t="shared" si="262"/>
        <v>11000</v>
      </c>
      <c r="AK779" s="394"/>
      <c r="AL779" s="394"/>
      <c r="AM779" s="394">
        <f t="shared" si="271"/>
        <v>24</v>
      </c>
      <c r="AN779" s="372">
        <f t="shared" si="269"/>
        <v>0.5</v>
      </c>
      <c r="AO779" s="390"/>
      <c r="AP779" s="390">
        <f t="shared" si="263"/>
        <v>2.1818181818181819E-3</v>
      </c>
      <c r="AQ779" s="439"/>
      <c r="AR779" s="439"/>
      <c r="AS779" s="396"/>
      <c r="AT779" s="396"/>
      <c r="AU779" s="396">
        <f t="shared" si="272"/>
        <v>1</v>
      </c>
      <c r="AV779" s="396">
        <f t="shared" si="273"/>
        <v>0</v>
      </c>
      <c r="AY779" s="396"/>
      <c r="AZ779" s="396"/>
      <c r="BA779" s="397">
        <v>32</v>
      </c>
      <c r="BB779" s="397" t="s">
        <v>2013</v>
      </c>
      <c r="BC779" s="398" t="s">
        <v>1403</v>
      </c>
      <c r="BE779" s="303" t="s">
        <v>2345</v>
      </c>
      <c r="BG779" s="397">
        <v>411</v>
      </c>
      <c r="BH779" s="397" t="s">
        <v>332</v>
      </c>
      <c r="BJ779" s="397" t="s">
        <v>1388</v>
      </c>
      <c r="BK779" s="397" t="s">
        <v>573</v>
      </c>
      <c r="BP779" s="398" t="s">
        <v>1406</v>
      </c>
      <c r="BR779" s="397" t="s">
        <v>830</v>
      </c>
      <c r="BS779" s="397" t="s">
        <v>1393</v>
      </c>
      <c r="BT779" s="397" t="s">
        <v>1990</v>
      </c>
      <c r="BU779" s="397"/>
      <c r="BV779" s="397"/>
      <c r="BW779" s="399">
        <v>37702</v>
      </c>
      <c r="BX779" s="399"/>
      <c r="BY779" s="398" t="s">
        <v>451</v>
      </c>
      <c r="BZ779" s="397">
        <v>24</v>
      </c>
      <c r="CA779" s="397" t="s">
        <v>1396</v>
      </c>
      <c r="CD779" s="400" t="s">
        <v>1397</v>
      </c>
      <c r="CE779" s="397">
        <v>9667</v>
      </c>
      <c r="CF779" s="397" t="s">
        <v>1990</v>
      </c>
      <c r="CG779" s="401">
        <v>37702</v>
      </c>
      <c r="CH779" s="402"/>
      <c r="CK779" s="372" t="s">
        <v>451</v>
      </c>
      <c r="CL779" s="397">
        <v>11000</v>
      </c>
      <c r="CM779" s="397" t="s">
        <v>1396</v>
      </c>
      <c r="CP779" s="397" t="s">
        <v>1397</v>
      </c>
      <c r="CQ779" s="397">
        <v>940</v>
      </c>
      <c r="DR779" s="385"/>
    </row>
    <row r="780" spans="1:122" s="39" customFormat="1" hidden="1" x14ac:dyDescent="0.2">
      <c r="A780" s="44" t="str">
        <f t="shared" si="264"/>
        <v>Endicott</v>
      </c>
      <c r="B780" s="44" t="str">
        <f t="shared" si="258"/>
        <v>1,1,1-Trichloroethane</v>
      </c>
      <c r="C780" s="38" t="s">
        <v>2587</v>
      </c>
      <c r="D780" s="38" t="str">
        <f t="shared" si="257"/>
        <v>LS</v>
      </c>
      <c r="E780" s="44" t="s">
        <v>372</v>
      </c>
      <c r="F780" s="155" t="str">
        <f t="shared" si="270"/>
        <v>Residential 100</v>
      </c>
      <c r="G780" s="44" t="str">
        <f t="shared" si="265"/>
        <v>residential</v>
      </c>
      <c r="H780" s="44" t="str">
        <f t="shared" si="266"/>
        <v>Basement</v>
      </c>
      <c r="I780" s="38"/>
      <c r="J780" s="38"/>
      <c r="K780" s="38"/>
      <c r="L780" s="44"/>
      <c r="M780" s="38" t="str">
        <f t="shared" si="259"/>
        <v>Y</v>
      </c>
      <c r="N780" s="38" t="str">
        <f t="shared" si="267"/>
        <v>n</v>
      </c>
      <c r="O780" s="38" t="str">
        <f t="shared" si="274"/>
        <v>Y</v>
      </c>
      <c r="P780" s="44"/>
      <c r="Q780" s="44"/>
      <c r="R780" s="44"/>
      <c r="S780" s="44"/>
      <c r="T780" s="44"/>
      <c r="U780" s="44"/>
      <c r="V780" s="44"/>
      <c r="W780" s="44"/>
      <c r="X780" s="44"/>
      <c r="Y780" s="38" t="str">
        <f t="shared" si="260"/>
        <v>Y</v>
      </c>
      <c r="Z780" s="38" t="str">
        <f t="shared" si="268"/>
        <v>n</v>
      </c>
      <c r="AA780" s="38" t="str">
        <f t="shared" si="275"/>
        <v>Y</v>
      </c>
      <c r="AC780" s="59">
        <v>68</v>
      </c>
      <c r="AD780" s="204">
        <v>1.9117647058823531E-2</v>
      </c>
      <c r="AE780" s="38">
        <v>1</v>
      </c>
      <c r="AF780" s="38">
        <v>0</v>
      </c>
      <c r="AG780" s="125"/>
      <c r="AI780" s="123"/>
      <c r="AJ780" s="40">
        <f t="shared" si="262"/>
        <v>68</v>
      </c>
      <c r="AK780" s="40"/>
      <c r="AL780" s="40"/>
      <c r="AM780" s="40">
        <f t="shared" si="271"/>
        <v>1.3</v>
      </c>
      <c r="AN780" s="39">
        <f t="shared" si="269"/>
        <v>3.1</v>
      </c>
      <c r="AO780" s="204"/>
      <c r="AP780" s="204">
        <f t="shared" si="263"/>
        <v>1.9117647058823531E-2</v>
      </c>
      <c r="AQ780" s="45"/>
      <c r="AR780" s="45"/>
      <c r="AS780" s="115"/>
      <c r="AT780" s="115"/>
      <c r="AU780" s="115">
        <f t="shared" si="272"/>
        <v>1</v>
      </c>
      <c r="AV780" s="115">
        <f t="shared" si="273"/>
        <v>0</v>
      </c>
      <c r="AY780" s="115"/>
      <c r="AZ780" s="115"/>
      <c r="BA780" s="43">
        <v>32</v>
      </c>
      <c r="BB780" s="43" t="s">
        <v>2013</v>
      </c>
      <c r="BC780" s="48" t="s">
        <v>1403</v>
      </c>
      <c r="BE780" s="37" t="s">
        <v>2345</v>
      </c>
      <c r="BG780" s="43">
        <v>412</v>
      </c>
      <c r="BH780" s="43" t="s">
        <v>333</v>
      </c>
      <c r="BJ780" s="43" t="s">
        <v>1388</v>
      </c>
      <c r="BK780" s="43" t="s">
        <v>573</v>
      </c>
      <c r="BP780" s="48" t="s">
        <v>1406</v>
      </c>
      <c r="BQ780" s="43" t="s">
        <v>1331</v>
      </c>
      <c r="BR780" s="43" t="s">
        <v>1928</v>
      </c>
      <c r="BS780" s="43" t="s">
        <v>558</v>
      </c>
      <c r="BT780" s="43" t="s">
        <v>1990</v>
      </c>
      <c r="BU780" s="43"/>
      <c r="BV780" s="43"/>
      <c r="BW780" s="243">
        <v>37709</v>
      </c>
      <c r="BX780" s="243"/>
      <c r="BY780" s="48" t="s">
        <v>451</v>
      </c>
      <c r="BZ780" s="43">
        <v>1.3</v>
      </c>
      <c r="CA780" s="43" t="s">
        <v>1396</v>
      </c>
      <c r="CD780" s="124" t="s">
        <v>1397</v>
      </c>
      <c r="CE780" s="43">
        <v>9691</v>
      </c>
      <c r="CF780" s="43" t="s">
        <v>1990</v>
      </c>
      <c r="CG780" s="251">
        <v>37709</v>
      </c>
      <c r="CH780" s="126"/>
      <c r="CK780" s="39" t="s">
        <v>451</v>
      </c>
      <c r="CL780" s="43">
        <v>68</v>
      </c>
      <c r="CM780" s="43" t="s">
        <v>1396</v>
      </c>
      <c r="CP780" s="43" t="s">
        <v>1397</v>
      </c>
      <c r="CQ780" s="43">
        <v>1033</v>
      </c>
      <c r="DR780" s="38"/>
    </row>
    <row r="781" spans="1:122" s="39" customFormat="1" hidden="1" x14ac:dyDescent="0.2">
      <c r="A781" s="44" t="str">
        <f t="shared" si="264"/>
        <v>Endicott</v>
      </c>
      <c r="B781" s="44" t="str">
        <f t="shared" si="258"/>
        <v>1,1,2-Trichloro-1,2,2-trifluoroethane</v>
      </c>
      <c r="C781" s="38" t="s">
        <v>2587</v>
      </c>
      <c r="D781" s="38" t="str">
        <f t="shared" si="257"/>
        <v>LS</v>
      </c>
      <c r="E781" s="44" t="s">
        <v>372</v>
      </c>
      <c r="F781" s="155" t="str">
        <f t="shared" si="270"/>
        <v>Residential 100</v>
      </c>
      <c r="G781" s="44" t="str">
        <f t="shared" si="265"/>
        <v>residential</v>
      </c>
      <c r="H781" s="44" t="str">
        <f t="shared" si="266"/>
        <v>Basement</v>
      </c>
      <c r="I781" s="38"/>
      <c r="J781" s="38"/>
      <c r="K781" s="38"/>
      <c r="L781" s="44"/>
      <c r="M781" s="38" t="str">
        <f t="shared" si="259"/>
        <v>Y</v>
      </c>
      <c r="N781" s="38" t="str">
        <f t="shared" si="267"/>
        <v>n</v>
      </c>
      <c r="O781" s="38" t="s">
        <v>541</v>
      </c>
      <c r="P781" s="44" t="s">
        <v>310</v>
      </c>
      <c r="Q781" s="44"/>
      <c r="R781" s="44"/>
      <c r="S781" s="44"/>
      <c r="T781" s="44"/>
      <c r="U781" s="44"/>
      <c r="V781" s="44"/>
      <c r="W781" s="44"/>
      <c r="X781" s="44"/>
      <c r="Y781" s="38" t="str">
        <f t="shared" si="260"/>
        <v>Y</v>
      </c>
      <c r="Z781" s="38" t="str">
        <f t="shared" si="268"/>
        <v>n</v>
      </c>
      <c r="AA781" s="38" t="s">
        <v>541</v>
      </c>
      <c r="AC781" s="59">
        <v>2</v>
      </c>
      <c r="AD781" s="204">
        <v>0.24</v>
      </c>
      <c r="AE781" s="38">
        <v>1</v>
      </c>
      <c r="AF781" s="38">
        <v>0</v>
      </c>
      <c r="AG781" s="125"/>
      <c r="AI781" s="123"/>
      <c r="AJ781" s="40">
        <f t="shared" si="262"/>
        <v>2</v>
      </c>
      <c r="AK781" s="40"/>
      <c r="AL781" s="40"/>
      <c r="AM781" s="40">
        <f t="shared" si="271"/>
        <v>0.48</v>
      </c>
      <c r="AN781" s="39">
        <f t="shared" si="269"/>
        <v>1.8</v>
      </c>
      <c r="AO781" s="204"/>
      <c r="AP781" s="204">
        <f t="shared" si="263"/>
        <v>0.24</v>
      </c>
      <c r="AQ781" s="45"/>
      <c r="AR781" s="45"/>
      <c r="AS781" s="115"/>
      <c r="AT781" s="115"/>
      <c r="AU781" s="115">
        <f t="shared" si="272"/>
        <v>1</v>
      </c>
      <c r="AV781" s="115">
        <f t="shared" si="273"/>
        <v>0</v>
      </c>
      <c r="AY781" s="115"/>
      <c r="AZ781" s="115"/>
      <c r="BA781" s="43">
        <v>32</v>
      </c>
      <c r="BB781" s="43" t="s">
        <v>2013</v>
      </c>
      <c r="BC781" s="48" t="s">
        <v>1403</v>
      </c>
      <c r="BE781" s="37" t="s">
        <v>2345</v>
      </c>
      <c r="BG781" s="43">
        <v>412</v>
      </c>
      <c r="BH781" s="43" t="s">
        <v>333</v>
      </c>
      <c r="BJ781" s="43" t="s">
        <v>1388</v>
      </c>
      <c r="BK781" s="43" t="s">
        <v>573</v>
      </c>
      <c r="BP781" s="48" t="s">
        <v>1406</v>
      </c>
      <c r="BQ781" s="43" t="s">
        <v>1331</v>
      </c>
      <c r="BR781" s="43" t="s">
        <v>1928</v>
      </c>
      <c r="BS781" s="43" t="s">
        <v>1132</v>
      </c>
      <c r="BT781" s="43" t="s">
        <v>1990</v>
      </c>
      <c r="BU781" s="43"/>
      <c r="BV781" s="43"/>
      <c r="BW781" s="243">
        <v>37709</v>
      </c>
      <c r="BX781" s="243"/>
      <c r="BY781" s="48" t="s">
        <v>451</v>
      </c>
      <c r="BZ781" s="43">
        <v>0.48</v>
      </c>
      <c r="CA781" s="43" t="s">
        <v>1396</v>
      </c>
      <c r="CD781" s="124" t="s">
        <v>1397</v>
      </c>
      <c r="CE781" s="43">
        <v>9696</v>
      </c>
      <c r="CF781" s="43" t="s">
        <v>1990</v>
      </c>
      <c r="CG781" s="251">
        <v>37709</v>
      </c>
      <c r="CH781" s="126"/>
      <c r="CK781" s="39" t="s">
        <v>451</v>
      </c>
      <c r="CL781" s="43">
        <v>2</v>
      </c>
      <c r="CM781" s="43" t="s">
        <v>1396</v>
      </c>
      <c r="CP781" s="43" t="s">
        <v>1397</v>
      </c>
      <c r="CQ781" s="43">
        <v>1105</v>
      </c>
      <c r="DR781" s="38"/>
    </row>
    <row r="782" spans="1:122" s="39" customFormat="1" hidden="1" x14ac:dyDescent="0.2">
      <c r="A782" s="44" t="str">
        <f t="shared" si="264"/>
        <v>Endicott</v>
      </c>
      <c r="B782" s="44" t="str">
        <f t="shared" si="258"/>
        <v>Tetrachloroethylene</v>
      </c>
      <c r="C782" s="38" t="s">
        <v>2587</v>
      </c>
      <c r="D782" s="38" t="str">
        <f t="shared" si="257"/>
        <v>LS</v>
      </c>
      <c r="E782" s="44" t="s">
        <v>372</v>
      </c>
      <c r="F782" s="155" t="str">
        <f t="shared" si="270"/>
        <v>Residential 100</v>
      </c>
      <c r="G782" s="44" t="str">
        <f t="shared" si="265"/>
        <v>residential</v>
      </c>
      <c r="H782" s="44" t="str">
        <f t="shared" si="266"/>
        <v>Basement</v>
      </c>
      <c r="I782" s="38"/>
      <c r="J782" s="38"/>
      <c r="K782" s="38"/>
      <c r="L782" s="44"/>
      <c r="M782" s="38" t="str">
        <f t="shared" si="259"/>
        <v>Y</v>
      </c>
      <c r="N782" s="38" t="str">
        <f t="shared" si="267"/>
        <v>n</v>
      </c>
      <c r="O782" s="38" t="s">
        <v>541</v>
      </c>
      <c r="P782" s="44" t="s">
        <v>310</v>
      </c>
      <c r="Q782" s="44"/>
      <c r="R782" s="44"/>
      <c r="S782" s="44"/>
      <c r="T782" s="44"/>
      <c r="U782" s="44"/>
      <c r="V782" s="44"/>
      <c r="W782" s="44"/>
      <c r="X782" s="44"/>
      <c r="Y782" s="38" t="str">
        <f t="shared" si="260"/>
        <v>Y</v>
      </c>
      <c r="Z782" s="38" t="str">
        <f t="shared" si="268"/>
        <v>n</v>
      </c>
      <c r="AA782" s="38" t="s">
        <v>541</v>
      </c>
      <c r="AC782" s="59">
        <v>0.3</v>
      </c>
      <c r="AD782" s="204">
        <v>0.90000000000000013</v>
      </c>
      <c r="AE782" s="38">
        <v>1</v>
      </c>
      <c r="AF782" s="38">
        <v>0</v>
      </c>
      <c r="AG782" s="125"/>
      <c r="AI782" s="123"/>
      <c r="AJ782" s="40">
        <f t="shared" si="262"/>
        <v>0.3</v>
      </c>
      <c r="AK782" s="40"/>
      <c r="AL782" s="40"/>
      <c r="AM782" s="40">
        <f t="shared" si="271"/>
        <v>0.27</v>
      </c>
      <c r="AN782" s="39">
        <f t="shared" si="269"/>
        <v>3.8</v>
      </c>
      <c r="AO782" s="204"/>
      <c r="AP782" s="204">
        <f t="shared" si="263"/>
        <v>0.90000000000000013</v>
      </c>
      <c r="AQ782" s="45"/>
      <c r="AR782" s="45"/>
      <c r="AS782" s="115"/>
      <c r="AT782" s="115"/>
      <c r="AU782" s="115">
        <f t="shared" si="272"/>
        <v>1</v>
      </c>
      <c r="AV782" s="115">
        <f t="shared" si="273"/>
        <v>0</v>
      </c>
      <c r="AY782" s="115"/>
      <c r="AZ782" s="115"/>
      <c r="BA782" s="43">
        <v>32</v>
      </c>
      <c r="BB782" s="43" t="s">
        <v>2013</v>
      </c>
      <c r="BC782" s="48" t="s">
        <v>1403</v>
      </c>
      <c r="BE782" s="37" t="s">
        <v>2345</v>
      </c>
      <c r="BG782" s="43">
        <v>412</v>
      </c>
      <c r="BH782" s="43" t="s">
        <v>333</v>
      </c>
      <c r="BJ782" s="43" t="s">
        <v>1388</v>
      </c>
      <c r="BK782" s="43" t="s">
        <v>573</v>
      </c>
      <c r="BP782" s="48" t="s">
        <v>1406</v>
      </c>
      <c r="BQ782" s="43" t="s">
        <v>1331</v>
      </c>
      <c r="BR782" s="43" t="s">
        <v>1928</v>
      </c>
      <c r="BS782" s="43" t="s">
        <v>2057</v>
      </c>
      <c r="BT782" s="43" t="s">
        <v>1990</v>
      </c>
      <c r="BU782" s="43"/>
      <c r="BV782" s="43"/>
      <c r="BW782" s="243">
        <v>37709</v>
      </c>
      <c r="BX782" s="243"/>
      <c r="BY782" s="48" t="s">
        <v>451</v>
      </c>
      <c r="BZ782" s="43">
        <v>0.27</v>
      </c>
      <c r="CA782" s="43" t="s">
        <v>1396</v>
      </c>
      <c r="CD782" s="124" t="s">
        <v>1397</v>
      </c>
      <c r="CE782" s="43">
        <v>9698</v>
      </c>
      <c r="CF782" s="43" t="s">
        <v>1990</v>
      </c>
      <c r="CG782" s="251">
        <v>37709</v>
      </c>
      <c r="CH782" s="126"/>
      <c r="CK782" s="39" t="s">
        <v>451</v>
      </c>
      <c r="CL782" s="43">
        <v>0.3</v>
      </c>
      <c r="CM782" s="43" t="s">
        <v>1396</v>
      </c>
      <c r="CP782" s="43" t="s">
        <v>1397</v>
      </c>
      <c r="CQ782" s="43">
        <v>879</v>
      </c>
      <c r="DR782" s="38"/>
    </row>
    <row r="783" spans="1:122" s="39" customFormat="1" hidden="1" x14ac:dyDescent="0.2">
      <c r="A783" s="44" t="str">
        <f t="shared" si="264"/>
        <v>Endicott</v>
      </c>
      <c r="B783" s="44" t="str">
        <f t="shared" si="258"/>
        <v>Trichloroethylene</v>
      </c>
      <c r="C783" s="38" t="s">
        <v>2587</v>
      </c>
      <c r="D783" s="38" t="str">
        <f t="shared" si="257"/>
        <v>LS</v>
      </c>
      <c r="E783" s="44" t="s">
        <v>372</v>
      </c>
      <c r="F783" s="155" t="str">
        <f t="shared" si="270"/>
        <v>Residential 100</v>
      </c>
      <c r="G783" s="44" t="str">
        <f t="shared" si="265"/>
        <v>residential</v>
      </c>
      <c r="H783" s="44" t="str">
        <f t="shared" si="266"/>
        <v>Basement</v>
      </c>
      <c r="I783" s="38"/>
      <c r="J783" s="38"/>
      <c r="K783" s="38"/>
      <c r="L783" s="44"/>
      <c r="M783" s="38" t="str">
        <f t="shared" si="259"/>
        <v>Y</v>
      </c>
      <c r="N783" s="38" t="str">
        <f t="shared" si="267"/>
        <v>n</v>
      </c>
      <c r="O783" s="38" t="str">
        <f t="shared" ref="O783:O790" si="276">IF(AJ783="","",IF(M783="N","n","Y"))</f>
        <v>Y</v>
      </c>
      <c r="P783" s="44"/>
      <c r="Q783" s="44"/>
      <c r="R783" s="44"/>
      <c r="S783" s="44"/>
      <c r="T783" s="44"/>
      <c r="U783" s="44"/>
      <c r="V783" s="44"/>
      <c r="W783" s="44"/>
      <c r="X783" s="44"/>
      <c r="Y783" s="38" t="str">
        <f t="shared" si="260"/>
        <v>Y</v>
      </c>
      <c r="Z783" s="38" t="str">
        <f t="shared" si="268"/>
        <v>n</v>
      </c>
      <c r="AA783" s="38" t="str">
        <f t="shared" ref="AA783:AA790" si="277">IF(AM783="","",IF(Y783="N","n","Y"))</f>
        <v>Y</v>
      </c>
      <c r="AC783" s="59">
        <v>9.8000000000000007</v>
      </c>
      <c r="AD783" s="204">
        <v>3.3673469387755103E-2</v>
      </c>
      <c r="AE783" s="38">
        <v>1</v>
      </c>
      <c r="AF783" s="38">
        <v>0</v>
      </c>
      <c r="AG783" s="125"/>
      <c r="AI783" s="123"/>
      <c r="AJ783" s="40">
        <f t="shared" si="262"/>
        <v>9.8000000000000007</v>
      </c>
      <c r="AK783" s="40"/>
      <c r="AL783" s="40"/>
      <c r="AM783" s="40">
        <f t="shared" si="271"/>
        <v>0.33</v>
      </c>
      <c r="AN783" s="39">
        <f t="shared" si="269"/>
        <v>0.5</v>
      </c>
      <c r="AO783" s="204"/>
      <c r="AP783" s="204">
        <f t="shared" si="263"/>
        <v>3.3673469387755103E-2</v>
      </c>
      <c r="AQ783" s="45"/>
      <c r="AR783" s="45"/>
      <c r="AS783" s="115"/>
      <c r="AT783" s="115"/>
      <c r="AU783" s="115">
        <f t="shared" si="272"/>
        <v>1</v>
      </c>
      <c r="AV783" s="115">
        <f t="shared" si="273"/>
        <v>0</v>
      </c>
      <c r="AY783" s="115"/>
      <c r="AZ783" s="115"/>
      <c r="BA783" s="43">
        <v>32</v>
      </c>
      <c r="BB783" s="43" t="s">
        <v>2013</v>
      </c>
      <c r="BC783" s="48" t="s">
        <v>1403</v>
      </c>
      <c r="BE783" s="37" t="s">
        <v>2345</v>
      </c>
      <c r="BG783" s="43">
        <v>412</v>
      </c>
      <c r="BH783" s="43" t="s">
        <v>333</v>
      </c>
      <c r="BJ783" s="43" t="s">
        <v>1388</v>
      </c>
      <c r="BK783" s="43" t="s">
        <v>573</v>
      </c>
      <c r="BP783" s="48" t="s">
        <v>1406</v>
      </c>
      <c r="BQ783" s="43" t="s">
        <v>1331</v>
      </c>
      <c r="BR783" s="43" t="s">
        <v>1928</v>
      </c>
      <c r="BS783" s="43" t="s">
        <v>1393</v>
      </c>
      <c r="BT783" s="43" t="s">
        <v>1990</v>
      </c>
      <c r="BU783" s="43"/>
      <c r="BV783" s="43"/>
      <c r="BW783" s="243">
        <v>37709</v>
      </c>
      <c r="BX783" s="243"/>
      <c r="BY783" s="48" t="s">
        <v>451</v>
      </c>
      <c r="BZ783" s="43">
        <v>0.33</v>
      </c>
      <c r="CA783" s="43" t="s">
        <v>1396</v>
      </c>
      <c r="CD783" s="124" t="s">
        <v>1397</v>
      </c>
      <c r="CE783" s="43">
        <v>9700</v>
      </c>
      <c r="CF783" s="43" t="s">
        <v>1990</v>
      </c>
      <c r="CG783" s="251">
        <v>37709</v>
      </c>
      <c r="CH783" s="126"/>
      <c r="CK783" s="39" t="s">
        <v>451</v>
      </c>
      <c r="CL783" s="43">
        <v>9.8000000000000007</v>
      </c>
      <c r="CM783" s="43" t="s">
        <v>1396</v>
      </c>
      <c r="CP783" s="43" t="s">
        <v>1397</v>
      </c>
      <c r="CQ783" s="43">
        <v>941</v>
      </c>
      <c r="DR783" s="38"/>
    </row>
    <row r="784" spans="1:122" s="39" customFormat="1" hidden="1" x14ac:dyDescent="0.2">
      <c r="A784" s="44" t="str">
        <f t="shared" si="264"/>
        <v>Endicott</v>
      </c>
      <c r="B784" s="44" t="str">
        <f t="shared" si="258"/>
        <v>1,1,1-Trichloroethane</v>
      </c>
      <c r="C784" s="38" t="s">
        <v>2587</v>
      </c>
      <c r="D784" s="38" t="str">
        <f t="shared" si="257"/>
        <v>LS</v>
      </c>
      <c r="E784" s="44" t="s">
        <v>372</v>
      </c>
      <c r="F784" s="155" t="str">
        <f t="shared" si="270"/>
        <v>Residential 101</v>
      </c>
      <c r="G784" s="44" t="str">
        <f t="shared" si="265"/>
        <v>residential</v>
      </c>
      <c r="H784" s="44" t="str">
        <f t="shared" si="266"/>
        <v>Basement</v>
      </c>
      <c r="I784" s="38"/>
      <c r="J784" s="38"/>
      <c r="K784" s="38"/>
      <c r="L784" s="44"/>
      <c r="M784" s="38" t="str">
        <f t="shared" si="259"/>
        <v>Y</v>
      </c>
      <c r="N784" s="38" t="str">
        <f t="shared" si="267"/>
        <v>n</v>
      </c>
      <c r="O784" s="38" t="str">
        <f t="shared" si="276"/>
        <v>Y</v>
      </c>
      <c r="P784" s="44"/>
      <c r="Q784" s="44"/>
      <c r="R784" s="44"/>
      <c r="S784" s="44"/>
      <c r="T784" s="44"/>
      <c r="U784" s="44"/>
      <c r="V784" s="44"/>
      <c r="W784" s="44"/>
      <c r="X784" s="44"/>
      <c r="Y784" s="38" t="str">
        <f t="shared" si="260"/>
        <v>Y</v>
      </c>
      <c r="Z784" s="38" t="str">
        <f t="shared" si="268"/>
        <v>n</v>
      </c>
      <c r="AA784" s="38" t="str">
        <f t="shared" si="277"/>
        <v>Y</v>
      </c>
      <c r="AC784" s="59">
        <v>88</v>
      </c>
      <c r="AD784" s="204">
        <v>4.5454545454545461E-3</v>
      </c>
      <c r="AE784" s="38">
        <v>1</v>
      </c>
      <c r="AF784" s="38">
        <v>0</v>
      </c>
      <c r="AG784" s="125"/>
      <c r="AI784" s="123"/>
      <c r="AJ784" s="40">
        <f t="shared" si="262"/>
        <v>88</v>
      </c>
      <c r="AK784" s="40"/>
      <c r="AL784" s="40"/>
      <c r="AM784" s="40">
        <f t="shared" si="271"/>
        <v>0.4</v>
      </c>
      <c r="AN784" s="39">
        <f t="shared" si="269"/>
        <v>3.1</v>
      </c>
      <c r="AO784" s="204"/>
      <c r="AP784" s="204">
        <f t="shared" si="263"/>
        <v>4.5454545454545461E-3</v>
      </c>
      <c r="AQ784" s="45"/>
      <c r="AR784" s="45"/>
      <c r="AS784" s="115"/>
      <c r="AT784" s="115"/>
      <c r="AU784" s="115">
        <f t="shared" si="272"/>
        <v>1</v>
      </c>
      <c r="AV784" s="115">
        <f t="shared" si="273"/>
        <v>0</v>
      </c>
      <c r="AY784" s="115"/>
      <c r="AZ784" s="115"/>
      <c r="BA784" s="43">
        <v>32</v>
      </c>
      <c r="BB784" s="43" t="s">
        <v>2013</v>
      </c>
      <c r="BC784" s="48" t="s">
        <v>1403</v>
      </c>
      <c r="BE784" s="37" t="s">
        <v>2345</v>
      </c>
      <c r="BG784" s="43">
        <v>413</v>
      </c>
      <c r="BH784" s="43" t="s">
        <v>334</v>
      </c>
      <c r="BJ784" s="43" t="s">
        <v>1388</v>
      </c>
      <c r="BK784" s="43" t="s">
        <v>573</v>
      </c>
      <c r="BP784" s="48" t="s">
        <v>1406</v>
      </c>
      <c r="BQ784" s="43" t="s">
        <v>664</v>
      </c>
      <c r="BR784" s="43" t="s">
        <v>1928</v>
      </c>
      <c r="BS784" s="43" t="s">
        <v>558</v>
      </c>
      <c r="BT784" s="43" t="s">
        <v>1990</v>
      </c>
      <c r="BU784" s="43"/>
      <c r="BV784" s="43"/>
      <c r="BW784" s="243">
        <v>37709</v>
      </c>
      <c r="BX784" s="243"/>
      <c r="BY784" s="48" t="s">
        <v>451</v>
      </c>
      <c r="BZ784" s="43">
        <v>0.4</v>
      </c>
      <c r="CA784" s="43" t="s">
        <v>1396</v>
      </c>
      <c r="CD784" s="124" t="s">
        <v>1397</v>
      </c>
      <c r="CE784" s="43">
        <v>9801</v>
      </c>
      <c r="CF784" s="43" t="s">
        <v>1990</v>
      </c>
      <c r="CG784" s="251">
        <v>37709</v>
      </c>
      <c r="CH784" s="126"/>
      <c r="CK784" s="39" t="s">
        <v>451</v>
      </c>
      <c r="CL784" s="43">
        <v>88</v>
      </c>
      <c r="CM784" s="43" t="s">
        <v>1396</v>
      </c>
      <c r="CP784" s="43" t="s">
        <v>1397</v>
      </c>
      <c r="CQ784" s="43">
        <v>1036</v>
      </c>
      <c r="DR784" s="38"/>
    </row>
    <row r="785" spans="1:122" s="372" customFormat="1" x14ac:dyDescent="0.2">
      <c r="A785" s="384" t="str">
        <f t="shared" si="264"/>
        <v>Endicott</v>
      </c>
      <c r="B785" s="384" t="str">
        <f t="shared" si="258"/>
        <v>Trichloroethylene</v>
      </c>
      <c r="C785" s="385" t="s">
        <v>2587</v>
      </c>
      <c r="D785" s="385" t="str">
        <f t="shared" si="257"/>
        <v>LS</v>
      </c>
      <c r="E785" s="384" t="s">
        <v>372</v>
      </c>
      <c r="F785" s="386" t="str">
        <f t="shared" si="270"/>
        <v>Residential 101</v>
      </c>
      <c r="G785" s="384" t="str">
        <f t="shared" si="265"/>
        <v>residential</v>
      </c>
      <c r="H785" s="384" t="str">
        <f t="shared" si="266"/>
        <v>Basement</v>
      </c>
      <c r="I785" s="385"/>
      <c r="J785" s="385"/>
      <c r="K785" s="385"/>
      <c r="L785" s="384"/>
      <c r="M785" s="385" t="str">
        <f t="shared" si="259"/>
        <v>Y</v>
      </c>
      <c r="N785" s="385" t="str">
        <f t="shared" si="267"/>
        <v>Y</v>
      </c>
      <c r="O785" s="385" t="str">
        <f t="shared" si="276"/>
        <v>Y</v>
      </c>
      <c r="P785" s="384"/>
      <c r="Q785" s="384"/>
      <c r="R785" s="384"/>
      <c r="S785" s="384"/>
      <c r="T785" s="384"/>
      <c r="U785" s="384"/>
      <c r="V785" s="384"/>
      <c r="W785" s="384"/>
      <c r="X785" s="384"/>
      <c r="Y785" s="385" t="str">
        <f t="shared" si="260"/>
        <v>Y</v>
      </c>
      <c r="Z785" s="385" t="str">
        <f t="shared" si="268"/>
        <v>Y</v>
      </c>
      <c r="AA785" s="385" t="str">
        <f t="shared" si="277"/>
        <v>Y</v>
      </c>
      <c r="AC785" s="389">
        <v>1600</v>
      </c>
      <c r="AD785" s="390">
        <v>2.4375E-3</v>
      </c>
      <c r="AE785" s="385">
        <v>1</v>
      </c>
      <c r="AF785" s="385">
        <v>0</v>
      </c>
      <c r="AG785" s="391"/>
      <c r="AI785" s="392"/>
      <c r="AJ785" s="394">
        <f t="shared" si="262"/>
        <v>1600</v>
      </c>
      <c r="AK785" s="394"/>
      <c r="AL785" s="394"/>
      <c r="AM785" s="394">
        <f t="shared" si="271"/>
        <v>3.9</v>
      </c>
      <c r="AN785" s="372">
        <f t="shared" si="269"/>
        <v>0.5</v>
      </c>
      <c r="AO785" s="390"/>
      <c r="AP785" s="390">
        <f t="shared" si="263"/>
        <v>2.4375E-3</v>
      </c>
      <c r="AQ785" s="439"/>
      <c r="AR785" s="439"/>
      <c r="AS785" s="396"/>
      <c r="AT785" s="396"/>
      <c r="AU785" s="396">
        <f t="shared" si="272"/>
        <v>1</v>
      </c>
      <c r="AV785" s="396">
        <f t="shared" si="273"/>
        <v>0</v>
      </c>
      <c r="AY785" s="396"/>
      <c r="AZ785" s="396"/>
      <c r="BA785" s="397">
        <v>32</v>
      </c>
      <c r="BB785" s="397" t="s">
        <v>2013</v>
      </c>
      <c r="BC785" s="398" t="s">
        <v>1403</v>
      </c>
      <c r="BE785" s="303" t="s">
        <v>2345</v>
      </c>
      <c r="BG785" s="397">
        <v>413</v>
      </c>
      <c r="BH785" s="397" t="s">
        <v>334</v>
      </c>
      <c r="BJ785" s="397" t="s">
        <v>1388</v>
      </c>
      <c r="BK785" s="397" t="s">
        <v>573</v>
      </c>
      <c r="BP785" s="398" t="s">
        <v>1406</v>
      </c>
      <c r="BQ785" s="397" t="s">
        <v>664</v>
      </c>
      <c r="BR785" s="397" t="s">
        <v>1928</v>
      </c>
      <c r="BS785" s="397" t="s">
        <v>1393</v>
      </c>
      <c r="BT785" s="397" t="s">
        <v>1990</v>
      </c>
      <c r="BU785" s="397"/>
      <c r="BV785" s="397"/>
      <c r="BW785" s="399">
        <v>37709</v>
      </c>
      <c r="BX785" s="399"/>
      <c r="BY785" s="398" t="s">
        <v>451</v>
      </c>
      <c r="BZ785" s="397">
        <v>3.9</v>
      </c>
      <c r="CA785" s="397" t="s">
        <v>1396</v>
      </c>
      <c r="CD785" s="400" t="s">
        <v>1397</v>
      </c>
      <c r="CE785" s="397">
        <v>9810</v>
      </c>
      <c r="CF785" s="397" t="s">
        <v>1990</v>
      </c>
      <c r="CG785" s="401">
        <v>37709</v>
      </c>
      <c r="CH785" s="402"/>
      <c r="CK785" s="372" t="s">
        <v>451</v>
      </c>
      <c r="CL785" s="397">
        <v>1600</v>
      </c>
      <c r="CM785" s="397" t="s">
        <v>1396</v>
      </c>
      <c r="CP785" s="397" t="s">
        <v>1397</v>
      </c>
      <c r="CQ785" s="397">
        <v>944</v>
      </c>
      <c r="DR785" s="385"/>
    </row>
    <row r="786" spans="1:122" s="39" customFormat="1" x14ac:dyDescent="0.2">
      <c r="A786" s="44" t="str">
        <f t="shared" si="264"/>
        <v>Endicott</v>
      </c>
      <c r="B786" s="44" t="str">
        <f t="shared" si="258"/>
        <v>1,1,1-Trichloroethane</v>
      </c>
      <c r="C786" s="38" t="s">
        <v>2587</v>
      </c>
      <c r="D786" s="38" t="str">
        <f t="shared" si="257"/>
        <v>LS</v>
      </c>
      <c r="E786" s="44" t="s">
        <v>372</v>
      </c>
      <c r="F786" s="155" t="str">
        <f t="shared" si="270"/>
        <v>Residential 102</v>
      </c>
      <c r="G786" s="44" t="str">
        <f t="shared" si="265"/>
        <v>residential</v>
      </c>
      <c r="H786" s="44" t="str">
        <f t="shared" si="266"/>
        <v>Basement - full</v>
      </c>
      <c r="I786" s="38"/>
      <c r="J786" s="38"/>
      <c r="K786" s="38"/>
      <c r="L786" s="44"/>
      <c r="M786" s="38" t="str">
        <f t="shared" si="259"/>
        <v>Y</v>
      </c>
      <c r="N786" s="38" t="str">
        <f t="shared" si="267"/>
        <v>Y</v>
      </c>
      <c r="O786" s="38" t="str">
        <f t="shared" si="276"/>
        <v>Y</v>
      </c>
      <c r="P786" s="44"/>
      <c r="Q786" s="44"/>
      <c r="R786" s="44"/>
      <c r="S786" s="44"/>
      <c r="T786" s="44"/>
      <c r="U786" s="44"/>
      <c r="V786" s="44"/>
      <c r="W786" s="44"/>
      <c r="X786" s="44"/>
      <c r="Y786" s="38" t="str">
        <f t="shared" si="260"/>
        <v>Y</v>
      </c>
      <c r="Z786" s="38" t="str">
        <f t="shared" si="268"/>
        <v>n</v>
      </c>
      <c r="AA786" s="38" t="str">
        <f t="shared" si="277"/>
        <v>Y</v>
      </c>
      <c r="AC786" s="59">
        <v>740</v>
      </c>
      <c r="AD786" s="204">
        <v>3.6486486486486487E-3</v>
      </c>
      <c r="AE786" s="38">
        <v>1</v>
      </c>
      <c r="AF786" s="38">
        <v>0</v>
      </c>
      <c r="AG786" s="125"/>
      <c r="AI786" s="123"/>
      <c r="AJ786" s="40">
        <f t="shared" si="262"/>
        <v>740</v>
      </c>
      <c r="AK786" s="40"/>
      <c r="AL786" s="40"/>
      <c r="AM786" s="40">
        <f t="shared" si="271"/>
        <v>2.7</v>
      </c>
      <c r="AN786" s="39">
        <f t="shared" si="269"/>
        <v>3.1</v>
      </c>
      <c r="AO786" s="204"/>
      <c r="AP786" s="204">
        <f t="shared" si="263"/>
        <v>3.6486486486486487E-3</v>
      </c>
      <c r="AQ786" s="45"/>
      <c r="AR786" s="45"/>
      <c r="AS786" s="115"/>
      <c r="AT786" s="115"/>
      <c r="AU786" s="115">
        <f t="shared" si="272"/>
        <v>1</v>
      </c>
      <c r="AV786" s="115">
        <f t="shared" si="273"/>
        <v>0</v>
      </c>
      <c r="AY786" s="115"/>
      <c r="AZ786" s="115"/>
      <c r="BA786" s="43">
        <v>32</v>
      </c>
      <c r="BB786" s="43" t="s">
        <v>2013</v>
      </c>
      <c r="BC786" s="48" t="s">
        <v>1403</v>
      </c>
      <c r="BE786" s="37" t="s">
        <v>2345</v>
      </c>
      <c r="BG786" s="43">
        <v>414</v>
      </c>
      <c r="BH786" s="43" t="s">
        <v>335</v>
      </c>
      <c r="BJ786" s="43" t="s">
        <v>1388</v>
      </c>
      <c r="BK786" s="43" t="s">
        <v>1389</v>
      </c>
      <c r="BP786" s="48" t="s">
        <v>1406</v>
      </c>
      <c r="BQ786" s="43" t="s">
        <v>1331</v>
      </c>
      <c r="BR786" s="43" t="s">
        <v>336</v>
      </c>
      <c r="BS786" s="43" t="s">
        <v>558</v>
      </c>
      <c r="BT786" s="43" t="s">
        <v>1990</v>
      </c>
      <c r="BU786" s="43"/>
      <c r="BV786" s="43"/>
      <c r="BW786" s="243">
        <v>37701</v>
      </c>
      <c r="BX786" s="243"/>
      <c r="BY786" s="48" t="s">
        <v>451</v>
      </c>
      <c r="BZ786" s="43">
        <v>2.7</v>
      </c>
      <c r="CA786" s="43" t="s">
        <v>1396</v>
      </c>
      <c r="CD786" s="124" t="s">
        <v>1397</v>
      </c>
      <c r="CE786" s="43">
        <v>9845</v>
      </c>
      <c r="CF786" s="43" t="s">
        <v>1990</v>
      </c>
      <c r="CG786" s="251">
        <v>37701</v>
      </c>
      <c r="CH786" s="126"/>
      <c r="CK786" s="39" t="s">
        <v>451</v>
      </c>
      <c r="CL786" s="43">
        <v>740</v>
      </c>
      <c r="CM786" s="43" t="s">
        <v>1396</v>
      </c>
      <c r="CP786" s="43" t="s">
        <v>1397</v>
      </c>
      <c r="CQ786" s="43">
        <v>1037</v>
      </c>
      <c r="DR786" s="38"/>
    </row>
    <row r="787" spans="1:122" s="372" customFormat="1" x14ac:dyDescent="0.2">
      <c r="A787" s="384" t="str">
        <f t="shared" si="264"/>
        <v>Endicott</v>
      </c>
      <c r="B787" s="384" t="str">
        <f t="shared" si="258"/>
        <v>Trichloroethylene</v>
      </c>
      <c r="C787" s="385" t="s">
        <v>2587</v>
      </c>
      <c r="D787" s="385" t="str">
        <f t="shared" si="257"/>
        <v>LS</v>
      </c>
      <c r="E787" s="384" t="s">
        <v>372</v>
      </c>
      <c r="F787" s="386" t="str">
        <f t="shared" si="270"/>
        <v>Residential 102</v>
      </c>
      <c r="G787" s="384" t="str">
        <f t="shared" si="265"/>
        <v>residential</v>
      </c>
      <c r="H787" s="384" t="str">
        <f t="shared" si="266"/>
        <v>Basement - full</v>
      </c>
      <c r="I787" s="385"/>
      <c r="J787" s="385"/>
      <c r="K787" s="385"/>
      <c r="L787" s="384"/>
      <c r="M787" s="385" t="str">
        <f t="shared" si="259"/>
        <v>Y</v>
      </c>
      <c r="N787" s="385" t="str">
        <f t="shared" si="267"/>
        <v>Y</v>
      </c>
      <c r="O787" s="385" t="str">
        <f t="shared" si="276"/>
        <v>Y</v>
      </c>
      <c r="P787" s="384"/>
      <c r="Q787" s="384"/>
      <c r="R787" s="384"/>
      <c r="S787" s="384"/>
      <c r="T787" s="384"/>
      <c r="U787" s="384"/>
      <c r="V787" s="384"/>
      <c r="W787" s="384"/>
      <c r="X787" s="384"/>
      <c r="Y787" s="385" t="str">
        <f t="shared" si="260"/>
        <v>Y</v>
      </c>
      <c r="Z787" s="385" t="str">
        <f t="shared" si="268"/>
        <v>Y</v>
      </c>
      <c r="AA787" s="385" t="str">
        <f t="shared" si="277"/>
        <v>Y</v>
      </c>
      <c r="AC787" s="389">
        <v>13000</v>
      </c>
      <c r="AD787" s="390">
        <v>2.0769230769230769E-3</v>
      </c>
      <c r="AE787" s="385">
        <v>1</v>
      </c>
      <c r="AF787" s="385">
        <v>0</v>
      </c>
      <c r="AG787" s="391"/>
      <c r="AI787" s="392"/>
      <c r="AJ787" s="394">
        <f t="shared" si="262"/>
        <v>13000</v>
      </c>
      <c r="AK787" s="394"/>
      <c r="AL787" s="394"/>
      <c r="AM787" s="394">
        <f t="shared" si="271"/>
        <v>27</v>
      </c>
      <c r="AN787" s="372">
        <f t="shared" si="269"/>
        <v>0.5</v>
      </c>
      <c r="AO787" s="390"/>
      <c r="AP787" s="390">
        <f t="shared" si="263"/>
        <v>2.0769230769230769E-3</v>
      </c>
      <c r="AQ787" s="439"/>
      <c r="AR787" s="439"/>
      <c r="AS787" s="396"/>
      <c r="AT787" s="396"/>
      <c r="AU787" s="396">
        <f t="shared" si="272"/>
        <v>1</v>
      </c>
      <c r="AV787" s="396">
        <f t="shared" si="273"/>
        <v>0</v>
      </c>
      <c r="AY787" s="396"/>
      <c r="AZ787" s="396"/>
      <c r="BA787" s="397">
        <v>32</v>
      </c>
      <c r="BB787" s="397" t="s">
        <v>2013</v>
      </c>
      <c r="BC787" s="398" t="s">
        <v>1403</v>
      </c>
      <c r="BE787" s="303" t="s">
        <v>2345</v>
      </c>
      <c r="BG787" s="397">
        <v>414</v>
      </c>
      <c r="BH787" s="397" t="s">
        <v>335</v>
      </c>
      <c r="BJ787" s="397" t="s">
        <v>1388</v>
      </c>
      <c r="BK787" s="397" t="s">
        <v>1389</v>
      </c>
      <c r="BP787" s="398" t="s">
        <v>1406</v>
      </c>
      <c r="BQ787" s="397" t="s">
        <v>1331</v>
      </c>
      <c r="BR787" s="397" t="s">
        <v>336</v>
      </c>
      <c r="BS787" s="397" t="s">
        <v>1393</v>
      </c>
      <c r="BT787" s="397" t="s">
        <v>1990</v>
      </c>
      <c r="BU787" s="397"/>
      <c r="BV787" s="397"/>
      <c r="BW787" s="399">
        <v>37701</v>
      </c>
      <c r="BX787" s="399"/>
      <c r="BY787" s="398" t="s">
        <v>451</v>
      </c>
      <c r="BZ787" s="397">
        <v>27</v>
      </c>
      <c r="CA787" s="397" t="s">
        <v>1396</v>
      </c>
      <c r="CD787" s="400" t="s">
        <v>1397</v>
      </c>
      <c r="CE787" s="397">
        <v>9854</v>
      </c>
      <c r="CF787" s="397" t="s">
        <v>1990</v>
      </c>
      <c r="CG787" s="401">
        <v>37701</v>
      </c>
      <c r="CH787" s="402"/>
      <c r="CK787" s="372" t="s">
        <v>451</v>
      </c>
      <c r="CL787" s="397">
        <v>13000</v>
      </c>
      <c r="CM787" s="397" t="s">
        <v>1396</v>
      </c>
      <c r="CP787" s="397" t="s">
        <v>1397</v>
      </c>
      <c r="CQ787" s="397">
        <v>945</v>
      </c>
      <c r="DR787" s="385"/>
    </row>
    <row r="788" spans="1:122" s="39" customFormat="1" x14ac:dyDescent="0.2">
      <c r="A788" s="44" t="str">
        <f t="shared" si="264"/>
        <v>Endicott</v>
      </c>
      <c r="B788" s="44" t="str">
        <f t="shared" si="258"/>
        <v>1,1,1-Trichloroethane</v>
      </c>
      <c r="C788" s="38" t="s">
        <v>2587</v>
      </c>
      <c r="D788" s="38" t="str">
        <f t="shared" ref="D788:D851" si="278">IF(BC788="","",BC788)</f>
        <v>LS</v>
      </c>
      <c r="E788" s="44" t="s">
        <v>372</v>
      </c>
      <c r="F788" s="155" t="str">
        <f t="shared" si="270"/>
        <v>Residential 103</v>
      </c>
      <c r="G788" s="44" t="str">
        <f t="shared" si="265"/>
        <v>residential</v>
      </c>
      <c r="H788" s="44" t="str">
        <f t="shared" si="266"/>
        <v>Basement</v>
      </c>
      <c r="I788" s="38"/>
      <c r="J788" s="38"/>
      <c r="K788" s="38"/>
      <c r="L788" s="44"/>
      <c r="M788" s="38" t="str">
        <f t="shared" si="259"/>
        <v>Y</v>
      </c>
      <c r="N788" s="38" t="str">
        <f t="shared" si="267"/>
        <v>Y</v>
      </c>
      <c r="O788" s="38" t="str">
        <f t="shared" si="276"/>
        <v>Y</v>
      </c>
      <c r="P788" s="44"/>
      <c r="Q788" s="44"/>
      <c r="R788" s="44"/>
      <c r="S788" s="44"/>
      <c r="T788" s="44"/>
      <c r="U788" s="44"/>
      <c r="V788" s="44"/>
      <c r="W788" s="44"/>
      <c r="X788" s="44"/>
      <c r="Y788" s="38" t="str">
        <f t="shared" si="260"/>
        <v>Y</v>
      </c>
      <c r="Z788" s="38" t="str">
        <f t="shared" si="268"/>
        <v>n</v>
      </c>
      <c r="AA788" s="38" t="str">
        <f t="shared" si="277"/>
        <v>Y</v>
      </c>
      <c r="AC788" s="59">
        <v>280</v>
      </c>
      <c r="AD788" s="204">
        <v>6.4285714285714285E-3</v>
      </c>
      <c r="AE788" s="38">
        <v>1</v>
      </c>
      <c r="AF788" s="38">
        <v>0</v>
      </c>
      <c r="AG788" s="125"/>
      <c r="AI788" s="123"/>
      <c r="AJ788" s="40">
        <f t="shared" si="262"/>
        <v>280</v>
      </c>
      <c r="AK788" s="40"/>
      <c r="AL788" s="40"/>
      <c r="AM788" s="40">
        <f t="shared" si="271"/>
        <v>1.8</v>
      </c>
      <c r="AN788" s="39">
        <f t="shared" si="269"/>
        <v>3.1</v>
      </c>
      <c r="AO788" s="204"/>
      <c r="AP788" s="204">
        <f t="shared" si="263"/>
        <v>6.4285714285714285E-3</v>
      </c>
      <c r="AQ788" s="45"/>
      <c r="AR788" s="45"/>
      <c r="AS788" s="115"/>
      <c r="AT788" s="115"/>
      <c r="AU788" s="115">
        <f t="shared" si="272"/>
        <v>1</v>
      </c>
      <c r="AV788" s="115">
        <f t="shared" si="273"/>
        <v>0</v>
      </c>
      <c r="AY788" s="115"/>
      <c r="AZ788" s="115"/>
      <c r="BA788" s="43">
        <v>32</v>
      </c>
      <c r="BB788" s="43" t="s">
        <v>2013</v>
      </c>
      <c r="BC788" s="48" t="s">
        <v>1403</v>
      </c>
      <c r="BE788" s="37" t="s">
        <v>2345</v>
      </c>
      <c r="BG788" s="43">
        <v>415</v>
      </c>
      <c r="BH788" s="43" t="s">
        <v>337</v>
      </c>
      <c r="BJ788" s="43" t="s">
        <v>1388</v>
      </c>
      <c r="BK788" s="43" t="s">
        <v>573</v>
      </c>
      <c r="BP788" s="48" t="s">
        <v>1406</v>
      </c>
      <c r="BQ788" s="43" t="s">
        <v>338</v>
      </c>
      <c r="BR788" s="43" t="s">
        <v>339</v>
      </c>
      <c r="BS788" s="43" t="s">
        <v>558</v>
      </c>
      <c r="BT788" s="43" t="s">
        <v>1990</v>
      </c>
      <c r="BU788" s="43"/>
      <c r="BV788" s="43"/>
      <c r="BW788" s="243">
        <v>37700</v>
      </c>
      <c r="BX788" s="243"/>
      <c r="BY788" s="48" t="s">
        <v>451</v>
      </c>
      <c r="BZ788" s="43">
        <v>1.8</v>
      </c>
      <c r="CA788" s="43" t="s">
        <v>1396</v>
      </c>
      <c r="CD788" s="124" t="s">
        <v>1397</v>
      </c>
      <c r="CE788" s="43">
        <v>9889</v>
      </c>
      <c r="CF788" s="43" t="s">
        <v>1990</v>
      </c>
      <c r="CG788" s="251">
        <v>37700</v>
      </c>
      <c r="CH788" s="126"/>
      <c r="CK788" s="39" t="s">
        <v>451</v>
      </c>
      <c r="CL788" s="43">
        <v>280</v>
      </c>
      <c r="CM788" s="43" t="s">
        <v>1396</v>
      </c>
      <c r="CP788" s="43" t="s">
        <v>1397</v>
      </c>
      <c r="CQ788" s="43">
        <v>1038</v>
      </c>
      <c r="DR788" s="38"/>
    </row>
    <row r="789" spans="1:122" s="39" customFormat="1" hidden="1" x14ac:dyDescent="0.2">
      <c r="A789" s="44" t="str">
        <f t="shared" si="264"/>
        <v>Endicott</v>
      </c>
      <c r="B789" s="44" t="str">
        <f t="shared" ref="B789:B852" si="279">BS789</f>
        <v>1,1,2-Trichloro-1,2,2-trifluoroethane</v>
      </c>
      <c r="C789" s="38" t="s">
        <v>2587</v>
      </c>
      <c r="D789" s="38" t="str">
        <f t="shared" si="278"/>
        <v>LS</v>
      </c>
      <c r="E789" s="44" t="s">
        <v>372</v>
      </c>
      <c r="F789" s="155" t="str">
        <f t="shared" si="270"/>
        <v>Residential 103</v>
      </c>
      <c r="G789" s="44" t="str">
        <f t="shared" si="265"/>
        <v>residential</v>
      </c>
      <c r="H789" s="44" t="str">
        <f t="shared" si="266"/>
        <v>Basement</v>
      </c>
      <c r="I789" s="38"/>
      <c r="J789" s="38"/>
      <c r="K789" s="38"/>
      <c r="L789" s="44"/>
      <c r="M789" s="38" t="str">
        <f t="shared" ref="M789:M852" si="280">IF(CP789="","",IF(CP789="y","Y","n"))</f>
        <v>n</v>
      </c>
      <c r="N789" s="38" t="str">
        <f t="shared" si="267"/>
        <v>n</v>
      </c>
      <c r="O789" s="38" t="str">
        <f t="shared" si="276"/>
        <v>n</v>
      </c>
      <c r="P789" s="44" t="s">
        <v>1451</v>
      </c>
      <c r="Q789" s="44"/>
      <c r="R789" s="44"/>
      <c r="S789" s="44"/>
      <c r="T789" s="44"/>
      <c r="U789" s="44"/>
      <c r="V789" s="44"/>
      <c r="W789" s="44"/>
      <c r="X789" s="44"/>
      <c r="Y789" s="38" t="str">
        <f t="shared" ref="Y789:Y852" si="281">IF(CD789="","",IF(CD789="y","Y","n"))</f>
        <v>Y</v>
      </c>
      <c r="Z789" s="38" t="str">
        <f t="shared" si="268"/>
        <v>n</v>
      </c>
      <c r="AA789" s="38" t="str">
        <f t="shared" si="277"/>
        <v>Y</v>
      </c>
      <c r="AC789" s="59">
        <v>26</v>
      </c>
      <c r="AD789" s="204">
        <v>1.8076923076923077E-2</v>
      </c>
      <c r="AE789" s="38">
        <v>1</v>
      </c>
      <c r="AF789" s="38">
        <v>0</v>
      </c>
      <c r="AG789" s="125"/>
      <c r="AI789" s="123"/>
      <c r="AJ789" s="40">
        <f t="shared" si="262"/>
        <v>26</v>
      </c>
      <c r="AK789" s="40"/>
      <c r="AL789" s="40"/>
      <c r="AM789" s="40">
        <f t="shared" si="271"/>
        <v>0.47</v>
      </c>
      <c r="AN789" s="39">
        <f t="shared" si="269"/>
        <v>1.8</v>
      </c>
      <c r="AO789" s="204"/>
      <c r="AP789" s="204">
        <f t="shared" si="263"/>
        <v>1.8076923076923077E-2</v>
      </c>
      <c r="AQ789" s="45"/>
      <c r="AR789" s="45"/>
      <c r="AS789" s="115"/>
      <c r="AT789" s="115"/>
      <c r="AU789" s="115">
        <f t="shared" si="272"/>
        <v>1</v>
      </c>
      <c r="AV789" s="115">
        <f t="shared" si="273"/>
        <v>0</v>
      </c>
      <c r="AY789" s="115"/>
      <c r="AZ789" s="115"/>
      <c r="BA789" s="43">
        <v>32</v>
      </c>
      <c r="BB789" s="43" t="s">
        <v>2013</v>
      </c>
      <c r="BC789" s="48" t="s">
        <v>1403</v>
      </c>
      <c r="BE789" s="37" t="s">
        <v>2345</v>
      </c>
      <c r="BG789" s="43">
        <v>415</v>
      </c>
      <c r="BH789" s="43" t="s">
        <v>337</v>
      </c>
      <c r="BJ789" s="43" t="s">
        <v>1388</v>
      </c>
      <c r="BK789" s="43" t="s">
        <v>573</v>
      </c>
      <c r="BP789" s="48" t="s">
        <v>1406</v>
      </c>
      <c r="BQ789" s="43" t="s">
        <v>338</v>
      </c>
      <c r="BR789" s="43" t="s">
        <v>339</v>
      </c>
      <c r="BS789" s="43" t="s">
        <v>1132</v>
      </c>
      <c r="BT789" s="43" t="s">
        <v>1990</v>
      </c>
      <c r="BU789" s="43"/>
      <c r="BV789" s="43"/>
      <c r="BW789" s="243">
        <v>37700</v>
      </c>
      <c r="BX789" s="243"/>
      <c r="BY789" s="48" t="s">
        <v>451</v>
      </c>
      <c r="BZ789" s="43">
        <v>0.47</v>
      </c>
      <c r="CA789" s="43" t="s">
        <v>1396</v>
      </c>
      <c r="CD789" s="124" t="s">
        <v>1397</v>
      </c>
      <c r="CE789" s="43">
        <v>9894</v>
      </c>
      <c r="CF789" s="43" t="s">
        <v>1990</v>
      </c>
      <c r="CG789" s="251">
        <v>37700</v>
      </c>
      <c r="CH789" s="126"/>
      <c r="CK789" s="39" t="s">
        <v>451</v>
      </c>
      <c r="CL789" s="43">
        <v>26</v>
      </c>
      <c r="CM789" s="43" t="s">
        <v>1396</v>
      </c>
      <c r="CO789" s="43">
        <v>26</v>
      </c>
      <c r="CP789" s="43" t="s">
        <v>767</v>
      </c>
      <c r="CQ789" s="43">
        <v>1106</v>
      </c>
      <c r="DR789" s="38"/>
    </row>
    <row r="790" spans="1:122" s="372" customFormat="1" x14ac:dyDescent="0.2">
      <c r="A790" s="384" t="str">
        <f t="shared" si="264"/>
        <v>Endicott</v>
      </c>
      <c r="B790" s="384" t="str">
        <f t="shared" si="279"/>
        <v>cis-1,2-Dichloroethylene</v>
      </c>
      <c r="C790" s="385" t="s">
        <v>2587</v>
      </c>
      <c r="D790" s="385" t="str">
        <f t="shared" si="278"/>
        <v>LS</v>
      </c>
      <c r="E790" s="384" t="s">
        <v>372</v>
      </c>
      <c r="F790" s="386" t="str">
        <f t="shared" si="270"/>
        <v>Residential 103</v>
      </c>
      <c r="G790" s="384" t="str">
        <f t="shared" si="265"/>
        <v>residential</v>
      </c>
      <c r="H790" s="384" t="str">
        <f t="shared" si="266"/>
        <v>Basement</v>
      </c>
      <c r="I790" s="385"/>
      <c r="J790" s="385"/>
      <c r="K790" s="385"/>
      <c r="L790" s="384"/>
      <c r="M790" s="385" t="str">
        <f t="shared" si="280"/>
        <v>Y</v>
      </c>
      <c r="N790" s="385" t="str">
        <f t="shared" si="267"/>
        <v>Y</v>
      </c>
      <c r="O790" s="385" t="str">
        <f t="shared" si="276"/>
        <v>Y</v>
      </c>
      <c r="P790" s="384"/>
      <c r="Q790" s="384"/>
      <c r="R790" s="384"/>
      <c r="S790" s="384"/>
      <c r="T790" s="384"/>
      <c r="U790" s="384"/>
      <c r="V790" s="384"/>
      <c r="W790" s="384"/>
      <c r="X790" s="384"/>
      <c r="Y790" s="385" t="str">
        <f t="shared" si="281"/>
        <v>Y</v>
      </c>
      <c r="Z790" s="385" t="str">
        <f t="shared" si="268"/>
        <v>Y</v>
      </c>
      <c r="AA790" s="385" t="str">
        <f t="shared" si="277"/>
        <v>Y</v>
      </c>
      <c r="AC790" s="389">
        <v>26</v>
      </c>
      <c r="AD790" s="390">
        <v>1.4230769230769231E-2</v>
      </c>
      <c r="AE790" s="385">
        <v>1</v>
      </c>
      <c r="AF790" s="385">
        <v>0</v>
      </c>
      <c r="AG790" s="391"/>
      <c r="AI790" s="392"/>
      <c r="AJ790" s="394">
        <f t="shared" si="262"/>
        <v>26</v>
      </c>
      <c r="AK790" s="394"/>
      <c r="AL790" s="394"/>
      <c r="AM790" s="394">
        <f t="shared" si="271"/>
        <v>0.37</v>
      </c>
      <c r="AN790" s="372" t="str">
        <f t="shared" si="269"/>
        <v/>
      </c>
      <c r="AO790" s="390"/>
      <c r="AP790" s="390">
        <f t="shared" si="263"/>
        <v>1.4230769230769231E-2</v>
      </c>
      <c r="AQ790" s="439"/>
      <c r="AR790" s="439"/>
      <c r="AS790" s="396"/>
      <c r="AT790" s="396"/>
      <c r="AU790" s="396">
        <f t="shared" si="272"/>
        <v>1</v>
      </c>
      <c r="AV790" s="396">
        <f t="shared" si="273"/>
        <v>0</v>
      </c>
      <c r="AY790" s="396"/>
      <c r="AZ790" s="396"/>
      <c r="BA790" s="397">
        <v>32</v>
      </c>
      <c r="BB790" s="397" t="s">
        <v>2013</v>
      </c>
      <c r="BC790" s="398" t="s">
        <v>1403</v>
      </c>
      <c r="BE790" s="303" t="s">
        <v>2345</v>
      </c>
      <c r="BG790" s="397">
        <v>415</v>
      </c>
      <c r="BH790" s="397" t="s">
        <v>337</v>
      </c>
      <c r="BJ790" s="397" t="s">
        <v>1388</v>
      </c>
      <c r="BK790" s="397" t="s">
        <v>573</v>
      </c>
      <c r="BP790" s="398" t="s">
        <v>1406</v>
      </c>
      <c r="BQ790" s="397" t="s">
        <v>338</v>
      </c>
      <c r="BR790" s="397" t="s">
        <v>339</v>
      </c>
      <c r="BS790" s="397" t="s">
        <v>1400</v>
      </c>
      <c r="BT790" s="397" t="s">
        <v>1990</v>
      </c>
      <c r="BU790" s="397"/>
      <c r="BV790" s="397"/>
      <c r="BW790" s="399">
        <v>37700</v>
      </c>
      <c r="BX790" s="399"/>
      <c r="BY790" s="398" t="s">
        <v>451</v>
      </c>
      <c r="BZ790" s="397">
        <v>0.37</v>
      </c>
      <c r="CA790" s="397" t="s">
        <v>1396</v>
      </c>
      <c r="CD790" s="400" t="s">
        <v>1397</v>
      </c>
      <c r="CE790" s="397">
        <v>9892</v>
      </c>
      <c r="CF790" s="397" t="s">
        <v>1990</v>
      </c>
      <c r="CG790" s="401">
        <v>37700</v>
      </c>
      <c r="CH790" s="402"/>
      <c r="CK790" s="372" t="s">
        <v>451</v>
      </c>
      <c r="CL790" s="397">
        <v>26</v>
      </c>
      <c r="CM790" s="397" t="s">
        <v>1396</v>
      </c>
      <c r="CP790" s="397" t="s">
        <v>1397</v>
      </c>
      <c r="CQ790" s="397">
        <v>970</v>
      </c>
      <c r="DR790" s="385"/>
    </row>
    <row r="791" spans="1:122" s="39" customFormat="1" hidden="1" x14ac:dyDescent="0.2">
      <c r="A791" s="44" t="str">
        <f t="shared" si="264"/>
        <v>Endicott</v>
      </c>
      <c r="B791" s="44" t="str">
        <f t="shared" si="279"/>
        <v>Methylene chloride</v>
      </c>
      <c r="C791" s="38" t="s">
        <v>2587</v>
      </c>
      <c r="D791" s="38" t="str">
        <f t="shared" si="278"/>
        <v>LS</v>
      </c>
      <c r="E791" s="44" t="s">
        <v>372</v>
      </c>
      <c r="F791" s="155" t="str">
        <f t="shared" si="270"/>
        <v>Residential 103</v>
      </c>
      <c r="G791" s="44" t="str">
        <f t="shared" si="265"/>
        <v>residential</v>
      </c>
      <c r="H791" s="44" t="str">
        <f t="shared" si="266"/>
        <v>Basement</v>
      </c>
      <c r="I791" s="38"/>
      <c r="J791" s="38"/>
      <c r="K791" s="38"/>
      <c r="L791" s="44"/>
      <c r="M791" s="38" t="str">
        <f t="shared" si="280"/>
        <v>n</v>
      </c>
      <c r="N791" s="38" t="str">
        <f t="shared" si="267"/>
        <v>n</v>
      </c>
      <c r="O791" s="38" t="s">
        <v>541</v>
      </c>
      <c r="P791" s="44" t="s">
        <v>1453</v>
      </c>
      <c r="Q791" s="44"/>
      <c r="R791" s="44"/>
      <c r="S791" s="44"/>
      <c r="T791" s="44"/>
      <c r="U791" s="44"/>
      <c r="V791" s="44"/>
      <c r="W791" s="44"/>
      <c r="X791" s="44"/>
      <c r="Y791" s="38" t="str">
        <f t="shared" si="281"/>
        <v>Y</v>
      </c>
      <c r="Z791" s="38" t="str">
        <f t="shared" si="268"/>
        <v>n</v>
      </c>
      <c r="AA791" s="38" t="s">
        <v>541</v>
      </c>
      <c r="AC791" s="59">
        <v>12</v>
      </c>
      <c r="AD791" s="204">
        <v>0.23333333333333331</v>
      </c>
      <c r="AE791" s="38">
        <v>1</v>
      </c>
      <c r="AF791" s="38">
        <v>0</v>
      </c>
      <c r="AG791" s="125"/>
      <c r="AI791" s="123"/>
      <c r="AJ791" s="40">
        <f t="shared" si="262"/>
        <v>12</v>
      </c>
      <c r="AK791" s="40"/>
      <c r="AL791" s="40"/>
      <c r="AM791" s="40">
        <f t="shared" si="271"/>
        <v>2.8</v>
      </c>
      <c r="AN791" s="39">
        <f t="shared" si="269"/>
        <v>10.5</v>
      </c>
      <c r="AO791" s="204"/>
      <c r="AP791" s="204">
        <f t="shared" si="263"/>
        <v>0.23333333333333331</v>
      </c>
      <c r="AQ791" s="45"/>
      <c r="AR791" s="45"/>
      <c r="AS791" s="115"/>
      <c r="AT791" s="115"/>
      <c r="AU791" s="115">
        <f t="shared" si="272"/>
        <v>1</v>
      </c>
      <c r="AV791" s="115">
        <f t="shared" si="273"/>
        <v>0</v>
      </c>
      <c r="AY791" s="115"/>
      <c r="AZ791" s="115"/>
      <c r="BA791" s="43">
        <v>32</v>
      </c>
      <c r="BB791" s="43" t="s">
        <v>2013</v>
      </c>
      <c r="BC791" s="48" t="s">
        <v>1403</v>
      </c>
      <c r="BE791" s="37" t="s">
        <v>2345</v>
      </c>
      <c r="BG791" s="43">
        <v>415</v>
      </c>
      <c r="BH791" s="43" t="s">
        <v>337</v>
      </c>
      <c r="BJ791" s="43" t="s">
        <v>1388</v>
      </c>
      <c r="BK791" s="43" t="s">
        <v>573</v>
      </c>
      <c r="BP791" s="48" t="s">
        <v>1406</v>
      </c>
      <c r="BQ791" s="43" t="s">
        <v>338</v>
      </c>
      <c r="BR791" s="43" t="s">
        <v>339</v>
      </c>
      <c r="BS791" s="43" t="s">
        <v>837</v>
      </c>
      <c r="BT791" s="43" t="s">
        <v>1990</v>
      </c>
      <c r="BU791" s="43"/>
      <c r="BV791" s="43"/>
      <c r="BW791" s="243">
        <v>37700</v>
      </c>
      <c r="BX791" s="243"/>
      <c r="BY791" s="48" t="s">
        <v>451</v>
      </c>
      <c r="BZ791" s="43">
        <v>2.8</v>
      </c>
      <c r="CA791" s="43" t="s">
        <v>1396</v>
      </c>
      <c r="CD791" s="124" t="s">
        <v>1397</v>
      </c>
      <c r="CE791" s="43">
        <v>9895</v>
      </c>
      <c r="CF791" s="43" t="s">
        <v>1990</v>
      </c>
      <c r="CG791" s="251">
        <v>37700</v>
      </c>
      <c r="CH791" s="126"/>
      <c r="CK791" s="39" t="s">
        <v>451</v>
      </c>
      <c r="CL791" s="43">
        <v>12</v>
      </c>
      <c r="CM791" s="43" t="s">
        <v>1396</v>
      </c>
      <c r="CO791" s="43">
        <v>12</v>
      </c>
      <c r="CP791" s="43" t="s">
        <v>767</v>
      </c>
      <c r="CQ791" s="43">
        <v>1123</v>
      </c>
      <c r="DR791" s="38"/>
    </row>
    <row r="792" spans="1:122" s="372" customFormat="1" x14ac:dyDescent="0.2">
      <c r="A792" s="384" t="str">
        <f t="shared" si="264"/>
        <v>Endicott</v>
      </c>
      <c r="B792" s="384" t="str">
        <f t="shared" si="279"/>
        <v>Trichloroethylene</v>
      </c>
      <c r="C792" s="385" t="s">
        <v>2587</v>
      </c>
      <c r="D792" s="385" t="str">
        <f t="shared" si="278"/>
        <v>LS</v>
      </c>
      <c r="E792" s="384" t="s">
        <v>372</v>
      </c>
      <c r="F792" s="386" t="str">
        <f t="shared" si="270"/>
        <v>Residential 103</v>
      </c>
      <c r="G792" s="384" t="str">
        <f t="shared" si="265"/>
        <v>residential</v>
      </c>
      <c r="H792" s="384" t="str">
        <f t="shared" si="266"/>
        <v>Basement</v>
      </c>
      <c r="I792" s="385"/>
      <c r="J792" s="385"/>
      <c r="K792" s="385"/>
      <c r="L792" s="384"/>
      <c r="M792" s="385" t="str">
        <f t="shared" si="280"/>
        <v>Y</v>
      </c>
      <c r="N792" s="385" t="str">
        <f t="shared" si="267"/>
        <v>Y</v>
      </c>
      <c r="O792" s="385" t="str">
        <f>IF(AJ792="","",IF(M792="N","n","Y"))</f>
        <v>Y</v>
      </c>
      <c r="P792" s="384"/>
      <c r="Q792" s="384"/>
      <c r="R792" s="384"/>
      <c r="S792" s="384"/>
      <c r="T792" s="384"/>
      <c r="U792" s="384"/>
      <c r="V792" s="384"/>
      <c r="W792" s="384"/>
      <c r="X792" s="384"/>
      <c r="Y792" s="385" t="str">
        <f t="shared" si="281"/>
        <v>Y</v>
      </c>
      <c r="Z792" s="385" t="str">
        <f t="shared" si="268"/>
        <v>Y</v>
      </c>
      <c r="AA792" s="385" t="str">
        <f>IF(AM792="","",IF(Y792="N","n","Y"))</f>
        <v>Y</v>
      </c>
      <c r="AC792" s="389">
        <v>4800</v>
      </c>
      <c r="AD792" s="390">
        <v>2.9166666666666668E-3</v>
      </c>
      <c r="AE792" s="385">
        <v>1</v>
      </c>
      <c r="AF792" s="385">
        <v>0</v>
      </c>
      <c r="AG792" s="391"/>
      <c r="AI792" s="392"/>
      <c r="AJ792" s="394">
        <f t="shared" si="262"/>
        <v>4800</v>
      </c>
      <c r="AK792" s="394"/>
      <c r="AL792" s="394"/>
      <c r="AM792" s="394">
        <f t="shared" si="271"/>
        <v>14</v>
      </c>
      <c r="AN792" s="372">
        <f t="shared" si="269"/>
        <v>0.5</v>
      </c>
      <c r="AO792" s="390"/>
      <c r="AP792" s="390">
        <f t="shared" si="263"/>
        <v>2.9166666666666668E-3</v>
      </c>
      <c r="AQ792" s="439"/>
      <c r="AR792" s="439"/>
      <c r="AS792" s="396"/>
      <c r="AT792" s="396"/>
      <c r="AU792" s="396">
        <f t="shared" si="272"/>
        <v>1</v>
      </c>
      <c r="AV792" s="396">
        <f t="shared" si="273"/>
        <v>0</v>
      </c>
      <c r="AY792" s="396"/>
      <c r="AZ792" s="396"/>
      <c r="BA792" s="397">
        <v>32</v>
      </c>
      <c r="BB792" s="397" t="s">
        <v>2013</v>
      </c>
      <c r="BC792" s="398" t="s">
        <v>1403</v>
      </c>
      <c r="BE792" s="303" t="s">
        <v>2345</v>
      </c>
      <c r="BG792" s="397">
        <v>415</v>
      </c>
      <c r="BH792" s="397" t="s">
        <v>337</v>
      </c>
      <c r="BJ792" s="397" t="s">
        <v>1388</v>
      </c>
      <c r="BK792" s="397" t="s">
        <v>573</v>
      </c>
      <c r="BP792" s="398" t="s">
        <v>1406</v>
      </c>
      <c r="BQ792" s="397" t="s">
        <v>338</v>
      </c>
      <c r="BR792" s="397" t="s">
        <v>339</v>
      </c>
      <c r="BS792" s="397" t="s">
        <v>1393</v>
      </c>
      <c r="BT792" s="397" t="s">
        <v>1990</v>
      </c>
      <c r="BU792" s="397"/>
      <c r="BV792" s="397"/>
      <c r="BW792" s="399">
        <v>37700</v>
      </c>
      <c r="BX792" s="399"/>
      <c r="BY792" s="398" t="s">
        <v>451</v>
      </c>
      <c r="BZ792" s="397">
        <v>14</v>
      </c>
      <c r="CA792" s="397" t="s">
        <v>1396</v>
      </c>
      <c r="CD792" s="400" t="s">
        <v>1397</v>
      </c>
      <c r="CE792" s="397">
        <v>9898</v>
      </c>
      <c r="CF792" s="397" t="s">
        <v>1990</v>
      </c>
      <c r="CG792" s="401">
        <v>37700</v>
      </c>
      <c r="CH792" s="402"/>
      <c r="CK792" s="372" t="s">
        <v>451</v>
      </c>
      <c r="CL792" s="397">
        <v>4800</v>
      </c>
      <c r="CM792" s="397" t="s">
        <v>1396</v>
      </c>
      <c r="CP792" s="397" t="s">
        <v>1397</v>
      </c>
      <c r="CQ792" s="397">
        <v>946</v>
      </c>
      <c r="DR792" s="385"/>
    </row>
    <row r="793" spans="1:122" s="39" customFormat="1" hidden="1" x14ac:dyDescent="0.2">
      <c r="A793" s="44" t="str">
        <f t="shared" si="264"/>
        <v>Endicott</v>
      </c>
      <c r="B793" s="44" t="str">
        <f t="shared" si="279"/>
        <v>1,1,1-Trichloroethane</v>
      </c>
      <c r="C793" s="38" t="s">
        <v>2587</v>
      </c>
      <c r="D793" s="38" t="str">
        <f t="shared" si="278"/>
        <v>LS</v>
      </c>
      <c r="E793" s="44" t="s">
        <v>372</v>
      </c>
      <c r="F793" s="155" t="str">
        <f t="shared" si="270"/>
        <v>Residential 104</v>
      </c>
      <c r="G793" s="44" t="str">
        <f t="shared" si="265"/>
        <v>residential</v>
      </c>
      <c r="H793" s="44" t="str">
        <f t="shared" si="266"/>
        <v>Basement</v>
      </c>
      <c r="I793" s="38"/>
      <c r="J793" s="38"/>
      <c r="K793" s="38"/>
      <c r="L793" s="44"/>
      <c r="M793" s="38" t="str">
        <f t="shared" si="280"/>
        <v>Y</v>
      </c>
      <c r="N793" s="38" t="str">
        <f t="shared" si="267"/>
        <v>n</v>
      </c>
      <c r="O793" s="38" t="str">
        <f>IF(AJ793="","",IF(M793="N","n","Y"))</f>
        <v>Y</v>
      </c>
      <c r="P793" s="44"/>
      <c r="Q793" s="44"/>
      <c r="R793" s="44"/>
      <c r="S793" s="44"/>
      <c r="T793" s="44"/>
      <c r="U793" s="44"/>
      <c r="V793" s="44"/>
      <c r="W793" s="44"/>
      <c r="X793" s="44"/>
      <c r="Y793" s="38" t="str">
        <f t="shared" si="281"/>
        <v>Y</v>
      </c>
      <c r="Z793" s="38" t="str">
        <f t="shared" si="268"/>
        <v>n</v>
      </c>
      <c r="AA793" s="38" t="str">
        <f>IF(AM793="","",IF(Y793="N","n","Y"))</f>
        <v>Y</v>
      </c>
      <c r="AC793" s="59">
        <v>98</v>
      </c>
      <c r="AD793" s="204">
        <v>3.5714285714285713E-3</v>
      </c>
      <c r="AE793" s="38">
        <v>1</v>
      </c>
      <c r="AF793" s="38">
        <v>0</v>
      </c>
      <c r="AG793" s="125"/>
      <c r="AI793" s="123"/>
      <c r="AJ793" s="40">
        <f t="shared" si="262"/>
        <v>98</v>
      </c>
      <c r="AK793" s="40"/>
      <c r="AL793" s="40"/>
      <c r="AM793" s="40">
        <f t="shared" si="271"/>
        <v>0.35</v>
      </c>
      <c r="AN793" s="39">
        <f t="shared" si="269"/>
        <v>3.1</v>
      </c>
      <c r="AO793" s="204"/>
      <c r="AP793" s="204">
        <f t="shared" si="263"/>
        <v>3.5714285714285713E-3</v>
      </c>
      <c r="AQ793" s="45"/>
      <c r="AR793" s="45"/>
      <c r="AS793" s="115"/>
      <c r="AT793" s="115"/>
      <c r="AU793" s="115">
        <f t="shared" si="272"/>
        <v>1</v>
      </c>
      <c r="AV793" s="115">
        <f t="shared" si="273"/>
        <v>0</v>
      </c>
      <c r="AY793" s="115"/>
      <c r="AZ793" s="115"/>
      <c r="BA793" s="43">
        <v>32</v>
      </c>
      <c r="BB793" s="43" t="s">
        <v>2013</v>
      </c>
      <c r="BC793" s="48" t="s">
        <v>1403</v>
      </c>
      <c r="BE793" s="37" t="s">
        <v>2345</v>
      </c>
      <c r="BG793" s="43">
        <v>416</v>
      </c>
      <c r="BH793" s="43" t="s">
        <v>340</v>
      </c>
      <c r="BJ793" s="43" t="s">
        <v>1388</v>
      </c>
      <c r="BK793" s="43" t="s">
        <v>573</v>
      </c>
      <c r="BP793" s="48" t="s">
        <v>1406</v>
      </c>
      <c r="BR793" s="43" t="s">
        <v>1928</v>
      </c>
      <c r="BS793" s="43" t="s">
        <v>558</v>
      </c>
      <c r="BT793" s="43" t="s">
        <v>1990</v>
      </c>
      <c r="BU793" s="43"/>
      <c r="BV793" s="43"/>
      <c r="BW793" s="243">
        <v>37709</v>
      </c>
      <c r="BX793" s="243"/>
      <c r="BY793" s="48" t="s">
        <v>451</v>
      </c>
      <c r="BZ793" s="43">
        <v>0.35</v>
      </c>
      <c r="CA793" s="43" t="s">
        <v>1396</v>
      </c>
      <c r="CD793" s="124" t="s">
        <v>1397</v>
      </c>
      <c r="CE793" s="43">
        <v>9911</v>
      </c>
      <c r="CF793" s="43" t="s">
        <v>1990</v>
      </c>
      <c r="CG793" s="251">
        <v>37709</v>
      </c>
      <c r="CH793" s="126"/>
      <c r="CK793" s="39" t="s">
        <v>451</v>
      </c>
      <c r="CL793" s="43">
        <v>98</v>
      </c>
      <c r="CM793" s="43" t="s">
        <v>1396</v>
      </c>
      <c r="CP793" s="43" t="s">
        <v>1397</v>
      </c>
      <c r="CQ793" s="43">
        <v>1039</v>
      </c>
      <c r="DR793" s="38"/>
    </row>
    <row r="794" spans="1:122" s="39" customFormat="1" x14ac:dyDescent="0.2">
      <c r="A794" s="44" t="str">
        <f t="shared" si="264"/>
        <v>Endicott</v>
      </c>
      <c r="B794" s="44" t="str">
        <f t="shared" si="279"/>
        <v>Trichloroethylene</v>
      </c>
      <c r="C794" s="38" t="s">
        <v>2587</v>
      </c>
      <c r="D794" s="38" t="str">
        <f t="shared" si="278"/>
        <v>LS</v>
      </c>
      <c r="E794" s="44" t="s">
        <v>372</v>
      </c>
      <c r="F794" s="155" t="str">
        <f t="shared" si="270"/>
        <v>Residential 104</v>
      </c>
      <c r="G794" s="44" t="str">
        <f t="shared" si="265"/>
        <v>residential</v>
      </c>
      <c r="H794" s="44" t="str">
        <f t="shared" si="266"/>
        <v>Basement</v>
      </c>
      <c r="I794" s="38"/>
      <c r="J794" s="38"/>
      <c r="K794" s="38"/>
      <c r="L794" s="44"/>
      <c r="M794" s="38" t="str">
        <f t="shared" si="280"/>
        <v>Y</v>
      </c>
      <c r="N794" s="38" t="str">
        <f t="shared" si="267"/>
        <v>Y</v>
      </c>
      <c r="O794" s="38" t="str">
        <f>IF(AJ794="","",IF(M794="N","n","Y"))</f>
        <v>Y</v>
      </c>
      <c r="P794" s="44"/>
      <c r="Q794" s="44"/>
      <c r="R794" s="44"/>
      <c r="S794" s="44"/>
      <c r="T794" s="44"/>
      <c r="U794" s="44"/>
      <c r="V794" s="44"/>
      <c r="W794" s="44"/>
      <c r="X794" s="44"/>
      <c r="Y794" s="38" t="str">
        <f t="shared" si="281"/>
        <v>Y</v>
      </c>
      <c r="Z794" s="38" t="str">
        <f t="shared" si="268"/>
        <v>Y</v>
      </c>
      <c r="AA794" s="38" t="str">
        <f>IF(AM794="","",IF(Y794="N","n","Y"))</f>
        <v>Y</v>
      </c>
      <c r="AC794" s="59">
        <v>900</v>
      </c>
      <c r="AD794" s="204">
        <v>1.5555555555555555E-3</v>
      </c>
      <c r="AE794" s="38">
        <v>1</v>
      </c>
      <c r="AF794" s="38">
        <v>0</v>
      </c>
      <c r="AG794" s="125"/>
      <c r="AI794" s="123"/>
      <c r="AJ794" s="40">
        <f t="shared" si="262"/>
        <v>900</v>
      </c>
      <c r="AK794" s="40"/>
      <c r="AL794" s="40"/>
      <c r="AM794" s="40">
        <f t="shared" si="271"/>
        <v>1.4</v>
      </c>
      <c r="AN794" s="39">
        <f t="shared" si="269"/>
        <v>0.5</v>
      </c>
      <c r="AO794" s="204"/>
      <c r="AP794" s="204">
        <f t="shared" si="263"/>
        <v>1.5555555555555555E-3</v>
      </c>
      <c r="AQ794" s="45"/>
      <c r="AR794" s="45"/>
      <c r="AS794" s="115"/>
      <c r="AT794" s="115"/>
      <c r="AU794" s="115">
        <f t="shared" si="272"/>
        <v>1</v>
      </c>
      <c r="AV794" s="115">
        <f t="shared" si="273"/>
        <v>0</v>
      </c>
      <c r="AY794" s="115"/>
      <c r="AZ794" s="115"/>
      <c r="BA794" s="43">
        <v>32</v>
      </c>
      <c r="BB794" s="43" t="s">
        <v>2013</v>
      </c>
      <c r="BC794" s="48" t="s">
        <v>1403</v>
      </c>
      <c r="BE794" s="37" t="s">
        <v>2345</v>
      </c>
      <c r="BG794" s="43">
        <v>416</v>
      </c>
      <c r="BH794" s="43" t="s">
        <v>340</v>
      </c>
      <c r="BJ794" s="43" t="s">
        <v>1388</v>
      </c>
      <c r="BK794" s="43" t="s">
        <v>573</v>
      </c>
      <c r="BP794" s="48" t="s">
        <v>1406</v>
      </c>
      <c r="BR794" s="43" t="s">
        <v>1928</v>
      </c>
      <c r="BS794" s="43" t="s">
        <v>1393</v>
      </c>
      <c r="BT794" s="43" t="s">
        <v>1990</v>
      </c>
      <c r="BU794" s="43"/>
      <c r="BV794" s="43"/>
      <c r="BW794" s="243">
        <v>37709</v>
      </c>
      <c r="BX794" s="243"/>
      <c r="BY794" s="48" t="s">
        <v>451</v>
      </c>
      <c r="BZ794" s="43">
        <v>1.4</v>
      </c>
      <c r="CA794" s="43" t="s">
        <v>1396</v>
      </c>
      <c r="CD794" s="124" t="s">
        <v>1397</v>
      </c>
      <c r="CE794" s="43">
        <v>9920</v>
      </c>
      <c r="CF794" s="43" t="s">
        <v>1990</v>
      </c>
      <c r="CG794" s="251">
        <v>37709</v>
      </c>
      <c r="CH794" s="126"/>
      <c r="CK794" s="39" t="s">
        <v>451</v>
      </c>
      <c r="CL794" s="43">
        <v>900</v>
      </c>
      <c r="CM794" s="43" t="s">
        <v>1396</v>
      </c>
      <c r="CP794" s="43" t="s">
        <v>1397</v>
      </c>
      <c r="CQ794" s="43">
        <v>947</v>
      </c>
      <c r="DR794" s="38"/>
    </row>
    <row r="795" spans="1:122" s="39" customFormat="1" hidden="1" x14ac:dyDescent="0.2">
      <c r="A795" s="44" t="str">
        <f t="shared" si="264"/>
        <v>Endicott</v>
      </c>
      <c r="B795" s="44" t="str">
        <f t="shared" si="279"/>
        <v>1,1,1-Trichloroethane</v>
      </c>
      <c r="C795" s="38" t="s">
        <v>2587</v>
      </c>
      <c r="D795" s="38" t="str">
        <f t="shared" si="278"/>
        <v>LS</v>
      </c>
      <c r="E795" s="44" t="s">
        <v>372</v>
      </c>
      <c r="F795" s="155" t="str">
        <f t="shared" si="270"/>
        <v>Residential 105</v>
      </c>
      <c r="G795" s="44" t="str">
        <f t="shared" si="265"/>
        <v>residential</v>
      </c>
      <c r="H795" s="44" t="str">
        <f t="shared" si="266"/>
        <v>Basement</v>
      </c>
      <c r="I795" s="38"/>
      <c r="J795" s="38"/>
      <c r="K795" s="38"/>
      <c r="L795" s="44"/>
      <c r="M795" s="38" t="str">
        <f t="shared" si="280"/>
        <v>Y</v>
      </c>
      <c r="N795" s="38" t="str">
        <f t="shared" si="267"/>
        <v>n</v>
      </c>
      <c r="O795" s="38" t="str">
        <f>IF(AJ795="","",IF(M795="N","n","Y"))</f>
        <v>Y</v>
      </c>
      <c r="P795" s="44"/>
      <c r="Q795" s="44"/>
      <c r="R795" s="44"/>
      <c r="S795" s="44"/>
      <c r="T795" s="44"/>
      <c r="U795" s="44"/>
      <c r="V795" s="44"/>
      <c r="W795" s="44"/>
      <c r="X795" s="44"/>
      <c r="Y795" s="38" t="str">
        <f t="shared" si="281"/>
        <v>Y</v>
      </c>
      <c r="Z795" s="38" t="str">
        <f t="shared" si="268"/>
        <v>n</v>
      </c>
      <c r="AA795" s="38" t="str">
        <f>IF(AM795="","",IF(Y795="N","n","Y"))</f>
        <v>Y</v>
      </c>
      <c r="AC795" s="59">
        <v>14</v>
      </c>
      <c r="AD795" s="204">
        <v>8.5714285714285715E-2</v>
      </c>
      <c r="AE795" s="38">
        <v>1</v>
      </c>
      <c r="AF795" s="38">
        <v>0</v>
      </c>
      <c r="AG795" s="125"/>
      <c r="AI795" s="123"/>
      <c r="AJ795" s="40">
        <f t="shared" si="262"/>
        <v>14</v>
      </c>
      <c r="AK795" s="40"/>
      <c r="AL795" s="40"/>
      <c r="AM795" s="40">
        <f t="shared" si="271"/>
        <v>1.2</v>
      </c>
      <c r="AN795" s="39">
        <f t="shared" si="269"/>
        <v>3.1</v>
      </c>
      <c r="AO795" s="204"/>
      <c r="AP795" s="204">
        <f t="shared" si="263"/>
        <v>8.5714285714285715E-2</v>
      </c>
      <c r="AQ795" s="45"/>
      <c r="AR795" s="45"/>
      <c r="AS795" s="115"/>
      <c r="AT795" s="115"/>
      <c r="AU795" s="115">
        <f t="shared" si="272"/>
        <v>1</v>
      </c>
      <c r="AV795" s="115">
        <f t="shared" si="273"/>
        <v>0</v>
      </c>
      <c r="AY795" s="115"/>
      <c r="AZ795" s="115"/>
      <c r="BA795" s="43">
        <v>32</v>
      </c>
      <c r="BB795" s="43" t="s">
        <v>2013</v>
      </c>
      <c r="BC795" s="48" t="s">
        <v>1403</v>
      </c>
      <c r="BE795" s="37" t="s">
        <v>2345</v>
      </c>
      <c r="BG795" s="43">
        <v>417</v>
      </c>
      <c r="BH795" s="43" t="s">
        <v>341</v>
      </c>
      <c r="BJ795" s="43" t="s">
        <v>1388</v>
      </c>
      <c r="BK795" s="43" t="s">
        <v>573</v>
      </c>
      <c r="BP795" s="48" t="s">
        <v>1406</v>
      </c>
      <c r="BQ795" s="43" t="s">
        <v>489</v>
      </c>
      <c r="BR795" s="43" t="s">
        <v>331</v>
      </c>
      <c r="BS795" s="43" t="s">
        <v>558</v>
      </c>
      <c r="BT795" s="43" t="s">
        <v>1990</v>
      </c>
      <c r="BU795" s="43"/>
      <c r="BV795" s="43"/>
      <c r="BW795" s="243">
        <v>37709</v>
      </c>
      <c r="BX795" s="243"/>
      <c r="BY795" s="48" t="s">
        <v>451</v>
      </c>
      <c r="BZ795" s="43">
        <v>1.2</v>
      </c>
      <c r="CA795" s="43" t="s">
        <v>1396</v>
      </c>
      <c r="CD795" s="124" t="s">
        <v>1397</v>
      </c>
      <c r="CE795" s="43">
        <v>9966</v>
      </c>
      <c r="CF795" s="43" t="s">
        <v>1990</v>
      </c>
      <c r="CG795" s="251">
        <v>37709</v>
      </c>
      <c r="CH795" s="126"/>
      <c r="CK795" s="39" t="s">
        <v>451</v>
      </c>
      <c r="CL795" s="43">
        <v>14</v>
      </c>
      <c r="CM795" s="43" t="s">
        <v>1396</v>
      </c>
      <c r="CP795" s="43" t="s">
        <v>1397</v>
      </c>
      <c r="CQ795" s="43">
        <v>1040</v>
      </c>
      <c r="DR795" s="38"/>
    </row>
    <row r="796" spans="1:122" s="39" customFormat="1" hidden="1" x14ac:dyDescent="0.2">
      <c r="A796" s="44" t="str">
        <f t="shared" si="264"/>
        <v>Endicott</v>
      </c>
      <c r="B796" s="44" t="str">
        <f t="shared" si="279"/>
        <v>1,1,2-Trichloro-1,2,2-trifluoroethane</v>
      </c>
      <c r="C796" s="38" t="s">
        <v>2587</v>
      </c>
      <c r="D796" s="38" t="str">
        <f t="shared" si="278"/>
        <v>LS</v>
      </c>
      <c r="E796" s="44" t="s">
        <v>372</v>
      </c>
      <c r="F796" s="155" t="str">
        <f t="shared" si="270"/>
        <v>Residential 105</v>
      </c>
      <c r="G796" s="44" t="str">
        <f t="shared" si="265"/>
        <v>residential</v>
      </c>
      <c r="H796" s="44" t="str">
        <f t="shared" si="266"/>
        <v>Basement</v>
      </c>
      <c r="I796" s="38"/>
      <c r="J796" s="38"/>
      <c r="K796" s="38"/>
      <c r="L796" s="44"/>
      <c r="M796" s="38" t="str">
        <f t="shared" si="280"/>
        <v>Y</v>
      </c>
      <c r="N796" s="38" t="str">
        <f t="shared" si="267"/>
        <v>n</v>
      </c>
      <c r="O796" s="38" t="s">
        <v>541</v>
      </c>
      <c r="P796" s="44" t="s">
        <v>310</v>
      </c>
      <c r="Q796" s="44"/>
      <c r="R796" s="44"/>
      <c r="S796" s="44"/>
      <c r="T796" s="44"/>
      <c r="U796" s="44"/>
      <c r="V796" s="44"/>
      <c r="W796" s="44"/>
      <c r="X796" s="44"/>
      <c r="Y796" s="38" t="str">
        <f t="shared" si="281"/>
        <v>Y</v>
      </c>
      <c r="Z796" s="38" t="str">
        <f t="shared" si="268"/>
        <v>n</v>
      </c>
      <c r="AA796" s="38" t="s">
        <v>541</v>
      </c>
      <c r="AC796" s="59">
        <v>1</v>
      </c>
      <c r="AD796" s="204">
        <v>0.53</v>
      </c>
      <c r="AE796" s="38">
        <v>1</v>
      </c>
      <c r="AF796" s="38">
        <v>0</v>
      </c>
      <c r="AG796" s="125"/>
      <c r="AI796" s="123"/>
      <c r="AJ796" s="40">
        <f t="shared" si="262"/>
        <v>1</v>
      </c>
      <c r="AK796" s="40"/>
      <c r="AL796" s="40"/>
      <c r="AM796" s="40">
        <f t="shared" si="271"/>
        <v>0.53</v>
      </c>
      <c r="AN796" s="39">
        <f t="shared" si="269"/>
        <v>1.8</v>
      </c>
      <c r="AO796" s="204"/>
      <c r="AP796" s="204">
        <f t="shared" si="263"/>
        <v>0.53</v>
      </c>
      <c r="AQ796" s="45"/>
      <c r="AR796" s="45"/>
      <c r="AS796" s="115"/>
      <c r="AT796" s="115"/>
      <c r="AU796" s="115">
        <f t="shared" si="272"/>
        <v>1</v>
      </c>
      <c r="AV796" s="115">
        <f t="shared" si="273"/>
        <v>0</v>
      </c>
      <c r="AY796" s="115"/>
      <c r="AZ796" s="115"/>
      <c r="BA796" s="43">
        <v>32</v>
      </c>
      <c r="BB796" s="43" t="s">
        <v>2013</v>
      </c>
      <c r="BC796" s="48" t="s">
        <v>1403</v>
      </c>
      <c r="BE796" s="37" t="s">
        <v>2345</v>
      </c>
      <c r="BG796" s="43">
        <v>417</v>
      </c>
      <c r="BH796" s="43" t="s">
        <v>341</v>
      </c>
      <c r="BJ796" s="43" t="s">
        <v>1388</v>
      </c>
      <c r="BK796" s="43" t="s">
        <v>573</v>
      </c>
      <c r="BP796" s="48" t="s">
        <v>1406</v>
      </c>
      <c r="BQ796" s="43" t="s">
        <v>489</v>
      </c>
      <c r="BR796" s="43" t="s">
        <v>331</v>
      </c>
      <c r="BS796" s="43" t="s">
        <v>1132</v>
      </c>
      <c r="BT796" s="43" t="s">
        <v>1990</v>
      </c>
      <c r="BU796" s="43"/>
      <c r="BV796" s="43"/>
      <c r="BW796" s="243">
        <v>37709</v>
      </c>
      <c r="BX796" s="243"/>
      <c r="BY796" s="48" t="s">
        <v>451</v>
      </c>
      <c r="BZ796" s="43">
        <v>0.53</v>
      </c>
      <c r="CA796" s="43" t="s">
        <v>1396</v>
      </c>
      <c r="CD796" s="124" t="s">
        <v>1397</v>
      </c>
      <c r="CE796" s="43">
        <v>9971</v>
      </c>
      <c r="CF796" s="43" t="s">
        <v>1990</v>
      </c>
      <c r="CG796" s="251">
        <v>37709</v>
      </c>
      <c r="CH796" s="126"/>
      <c r="CK796" s="39" t="s">
        <v>451</v>
      </c>
      <c r="CL796" s="43">
        <v>1</v>
      </c>
      <c r="CM796" s="43" t="s">
        <v>1396</v>
      </c>
      <c r="CP796" s="43" t="s">
        <v>1397</v>
      </c>
      <c r="CQ796" s="43">
        <v>1107</v>
      </c>
      <c r="DR796" s="38"/>
    </row>
    <row r="797" spans="1:122" s="39" customFormat="1" hidden="1" x14ac:dyDescent="0.2">
      <c r="A797" s="44" t="str">
        <f t="shared" si="264"/>
        <v>Endicott</v>
      </c>
      <c r="B797" s="44" t="str">
        <f t="shared" si="279"/>
        <v>Methylene chloride</v>
      </c>
      <c r="C797" s="38" t="s">
        <v>2587</v>
      </c>
      <c r="D797" s="38" t="str">
        <f t="shared" si="278"/>
        <v>LS</v>
      </c>
      <c r="E797" s="44" t="s">
        <v>372</v>
      </c>
      <c r="F797" s="155" t="str">
        <f t="shared" si="270"/>
        <v>Residential 105</v>
      </c>
      <c r="G797" s="44" t="str">
        <f t="shared" si="265"/>
        <v>residential</v>
      </c>
      <c r="H797" s="44" t="str">
        <f t="shared" si="266"/>
        <v>Basement</v>
      </c>
      <c r="I797" s="38"/>
      <c r="J797" s="38"/>
      <c r="K797" s="38"/>
      <c r="L797" s="44"/>
      <c r="M797" s="38" t="str">
        <f t="shared" si="280"/>
        <v>Y</v>
      </c>
      <c r="N797" s="38" t="str">
        <f t="shared" si="267"/>
        <v>n</v>
      </c>
      <c r="O797" s="38" t="s">
        <v>541</v>
      </c>
      <c r="P797" s="44" t="s">
        <v>1453</v>
      </c>
      <c r="Q797" s="44"/>
      <c r="R797" s="44"/>
      <c r="S797" s="44"/>
      <c r="T797" s="44"/>
      <c r="U797" s="44"/>
      <c r="V797" s="44"/>
      <c r="W797" s="44"/>
      <c r="X797" s="44"/>
      <c r="Y797" s="38" t="str">
        <f t="shared" si="281"/>
        <v>Y</v>
      </c>
      <c r="Z797" s="38" t="str">
        <f t="shared" si="268"/>
        <v>n</v>
      </c>
      <c r="AA797" s="38" t="s">
        <v>541</v>
      </c>
      <c r="AC797" s="59">
        <v>3.5</v>
      </c>
      <c r="AD797" s="204">
        <v>0.42857142857142855</v>
      </c>
      <c r="AE797" s="38">
        <v>1</v>
      </c>
      <c r="AF797" s="38">
        <v>0</v>
      </c>
      <c r="AG797" s="125"/>
      <c r="AI797" s="123"/>
      <c r="AJ797" s="40">
        <f t="shared" si="262"/>
        <v>3.5</v>
      </c>
      <c r="AK797" s="40"/>
      <c r="AL797" s="40"/>
      <c r="AM797" s="40">
        <f t="shared" si="271"/>
        <v>1.5</v>
      </c>
      <c r="AN797" s="39">
        <f t="shared" si="269"/>
        <v>10.5</v>
      </c>
      <c r="AO797" s="204"/>
      <c r="AP797" s="204">
        <f t="shared" si="263"/>
        <v>0.42857142857142855</v>
      </c>
      <c r="AQ797" s="45"/>
      <c r="AR797" s="45"/>
      <c r="AS797" s="115"/>
      <c r="AT797" s="115"/>
      <c r="AU797" s="115">
        <f t="shared" si="272"/>
        <v>1</v>
      </c>
      <c r="AV797" s="115">
        <f t="shared" si="273"/>
        <v>0</v>
      </c>
      <c r="AY797" s="115"/>
      <c r="AZ797" s="115"/>
      <c r="BA797" s="43">
        <v>32</v>
      </c>
      <c r="BB797" s="43" t="s">
        <v>2013</v>
      </c>
      <c r="BC797" s="48" t="s">
        <v>1403</v>
      </c>
      <c r="BE797" s="37" t="s">
        <v>2345</v>
      </c>
      <c r="BG797" s="43">
        <v>417</v>
      </c>
      <c r="BH797" s="43" t="s">
        <v>341</v>
      </c>
      <c r="BJ797" s="43" t="s">
        <v>1388</v>
      </c>
      <c r="BK797" s="43" t="s">
        <v>573</v>
      </c>
      <c r="BP797" s="48" t="s">
        <v>1406</v>
      </c>
      <c r="BQ797" s="43" t="s">
        <v>489</v>
      </c>
      <c r="BR797" s="43" t="s">
        <v>331</v>
      </c>
      <c r="BS797" s="43" t="s">
        <v>837</v>
      </c>
      <c r="BT797" s="43" t="s">
        <v>1990</v>
      </c>
      <c r="BU797" s="43"/>
      <c r="BV797" s="43"/>
      <c r="BW797" s="243">
        <v>37709</v>
      </c>
      <c r="BX797" s="243"/>
      <c r="BY797" s="48" t="s">
        <v>451</v>
      </c>
      <c r="BZ797" s="43">
        <v>1.5</v>
      </c>
      <c r="CA797" s="43" t="s">
        <v>1396</v>
      </c>
      <c r="CD797" s="124" t="s">
        <v>1397</v>
      </c>
      <c r="CE797" s="43">
        <v>9972</v>
      </c>
      <c r="CF797" s="43" t="s">
        <v>1990</v>
      </c>
      <c r="CG797" s="251">
        <v>37709</v>
      </c>
      <c r="CH797" s="126"/>
      <c r="CK797" s="39" t="s">
        <v>451</v>
      </c>
      <c r="CL797" s="43">
        <v>3.5</v>
      </c>
      <c r="CM797" s="43" t="s">
        <v>1396</v>
      </c>
      <c r="CP797" s="43" t="s">
        <v>1397</v>
      </c>
      <c r="CQ797" s="43">
        <v>1124</v>
      </c>
      <c r="DR797" s="38"/>
    </row>
    <row r="798" spans="1:122" s="39" customFormat="1" hidden="1" x14ac:dyDescent="0.2">
      <c r="A798" s="44" t="str">
        <f t="shared" si="264"/>
        <v>Endicott</v>
      </c>
      <c r="B798" s="44" t="str">
        <f t="shared" si="279"/>
        <v>Tetrachloroethylene</v>
      </c>
      <c r="C798" s="38" t="s">
        <v>2587</v>
      </c>
      <c r="D798" s="38" t="str">
        <f t="shared" si="278"/>
        <v>LS</v>
      </c>
      <c r="E798" s="44" t="s">
        <v>372</v>
      </c>
      <c r="F798" s="155" t="str">
        <f t="shared" si="270"/>
        <v>Residential 105</v>
      </c>
      <c r="G798" s="44" t="str">
        <f t="shared" si="265"/>
        <v>residential</v>
      </c>
      <c r="H798" s="44" t="str">
        <f t="shared" si="266"/>
        <v>Basement</v>
      </c>
      <c r="I798" s="38"/>
      <c r="J798" s="38"/>
      <c r="K798" s="38"/>
      <c r="L798" s="44"/>
      <c r="M798" s="38" t="str">
        <f t="shared" si="280"/>
        <v>Y</v>
      </c>
      <c r="N798" s="38" t="str">
        <f t="shared" si="267"/>
        <v>n</v>
      </c>
      <c r="O798" s="38" t="s">
        <v>541</v>
      </c>
      <c r="P798" s="44" t="s">
        <v>310</v>
      </c>
      <c r="Q798" s="44"/>
      <c r="R798" s="44"/>
      <c r="S798" s="44"/>
      <c r="T798" s="44"/>
      <c r="U798" s="44"/>
      <c r="V798" s="44"/>
      <c r="W798" s="44"/>
      <c r="X798" s="44"/>
      <c r="Y798" s="38" t="str">
        <f t="shared" si="281"/>
        <v>Y</v>
      </c>
      <c r="Z798" s="38" t="str">
        <f t="shared" si="268"/>
        <v>n</v>
      </c>
      <c r="AA798" s="38" t="s">
        <v>541</v>
      </c>
      <c r="AC798" s="59">
        <v>3.9</v>
      </c>
      <c r="AD798" s="204">
        <v>0.76923076923076927</v>
      </c>
      <c r="AE798" s="38">
        <v>1</v>
      </c>
      <c r="AF798" s="38">
        <v>0</v>
      </c>
      <c r="AG798" s="125"/>
      <c r="AI798" s="123"/>
      <c r="AJ798" s="40">
        <f t="shared" si="262"/>
        <v>3.9</v>
      </c>
      <c r="AK798" s="40"/>
      <c r="AL798" s="40"/>
      <c r="AM798" s="40">
        <f t="shared" si="271"/>
        <v>3</v>
      </c>
      <c r="AN798" s="39">
        <f t="shared" si="269"/>
        <v>3.8</v>
      </c>
      <c r="AO798" s="204"/>
      <c r="AP798" s="204">
        <f t="shared" si="263"/>
        <v>0.76923076923076927</v>
      </c>
      <c r="AQ798" s="45"/>
      <c r="AR798" s="45"/>
      <c r="AS798" s="115"/>
      <c r="AT798" s="115"/>
      <c r="AU798" s="115">
        <f t="shared" si="272"/>
        <v>1</v>
      </c>
      <c r="AV798" s="115">
        <f t="shared" si="273"/>
        <v>0</v>
      </c>
      <c r="AY798" s="115"/>
      <c r="AZ798" s="115"/>
      <c r="BA798" s="43">
        <v>32</v>
      </c>
      <c r="BB798" s="43" t="s">
        <v>2013</v>
      </c>
      <c r="BC798" s="48" t="s">
        <v>1403</v>
      </c>
      <c r="BE798" s="37" t="s">
        <v>2345</v>
      </c>
      <c r="BG798" s="43">
        <v>417</v>
      </c>
      <c r="BH798" s="43" t="s">
        <v>341</v>
      </c>
      <c r="BJ798" s="43" t="s">
        <v>1388</v>
      </c>
      <c r="BK798" s="43" t="s">
        <v>573</v>
      </c>
      <c r="BP798" s="48" t="s">
        <v>1406</v>
      </c>
      <c r="BQ798" s="43" t="s">
        <v>489</v>
      </c>
      <c r="BR798" s="43" t="s">
        <v>331</v>
      </c>
      <c r="BS798" s="43" t="s">
        <v>2057</v>
      </c>
      <c r="BT798" s="43" t="s">
        <v>1990</v>
      </c>
      <c r="BU798" s="43"/>
      <c r="BV798" s="43"/>
      <c r="BW798" s="243">
        <v>37709</v>
      </c>
      <c r="BX798" s="243"/>
      <c r="BY798" s="48" t="s">
        <v>451</v>
      </c>
      <c r="BZ798" s="43">
        <v>3</v>
      </c>
      <c r="CA798" s="43" t="s">
        <v>1396</v>
      </c>
      <c r="CD798" s="124" t="s">
        <v>1397</v>
      </c>
      <c r="CE798" s="43">
        <v>9973</v>
      </c>
      <c r="CF798" s="43" t="s">
        <v>1990</v>
      </c>
      <c r="CG798" s="251">
        <v>37709</v>
      </c>
      <c r="CH798" s="126"/>
      <c r="CK798" s="39" t="s">
        <v>451</v>
      </c>
      <c r="CL798" s="43">
        <v>3.9</v>
      </c>
      <c r="CM798" s="43" t="s">
        <v>1396</v>
      </c>
      <c r="CP798" s="43" t="s">
        <v>1397</v>
      </c>
      <c r="CQ798" s="43">
        <v>880</v>
      </c>
      <c r="DR798" s="38"/>
    </row>
    <row r="799" spans="1:122" s="39" customFormat="1" x14ac:dyDescent="0.2">
      <c r="A799" s="44" t="str">
        <f t="shared" si="264"/>
        <v>Endicott</v>
      </c>
      <c r="B799" s="44" t="str">
        <f t="shared" si="279"/>
        <v>Trichloroethylene</v>
      </c>
      <c r="C799" s="38" t="s">
        <v>2587</v>
      </c>
      <c r="D799" s="38" t="str">
        <f t="shared" si="278"/>
        <v>LS</v>
      </c>
      <c r="E799" s="44" t="s">
        <v>372</v>
      </c>
      <c r="F799" s="155" t="str">
        <f t="shared" si="270"/>
        <v>Residential 105</v>
      </c>
      <c r="G799" s="44" t="str">
        <f t="shared" si="265"/>
        <v>residential</v>
      </c>
      <c r="H799" s="44" t="str">
        <f t="shared" si="266"/>
        <v>Basement</v>
      </c>
      <c r="I799" s="38"/>
      <c r="J799" s="38"/>
      <c r="K799" s="38"/>
      <c r="L799" s="44"/>
      <c r="M799" s="38" t="str">
        <f t="shared" si="280"/>
        <v>Y</v>
      </c>
      <c r="N799" s="38" t="str">
        <f t="shared" si="267"/>
        <v>Y</v>
      </c>
      <c r="O799" s="38" t="str">
        <f>IF(AJ799="","",IF(M799="N","n","Y"))</f>
        <v>Y</v>
      </c>
      <c r="P799" s="44"/>
      <c r="Q799" s="44"/>
      <c r="R799" s="44"/>
      <c r="S799" s="44"/>
      <c r="T799" s="44"/>
      <c r="U799" s="44"/>
      <c r="V799" s="44"/>
      <c r="W799" s="44"/>
      <c r="X799" s="44"/>
      <c r="Y799" s="38" t="str">
        <f t="shared" si="281"/>
        <v>Y</v>
      </c>
      <c r="Z799" s="38" t="str">
        <f t="shared" si="268"/>
        <v>Y</v>
      </c>
      <c r="AA799" s="38" t="str">
        <f>IF(AM799="","",IF(Y799="N","n","Y"))</f>
        <v>Y</v>
      </c>
      <c r="AC799" s="59">
        <v>180</v>
      </c>
      <c r="AD799" s="204">
        <v>8.8888888888888889E-3</v>
      </c>
      <c r="AE799" s="38">
        <v>1</v>
      </c>
      <c r="AF799" s="38">
        <v>0</v>
      </c>
      <c r="AG799" s="125"/>
      <c r="AI799" s="123"/>
      <c r="AJ799" s="40">
        <f t="shared" si="262"/>
        <v>180</v>
      </c>
      <c r="AK799" s="40"/>
      <c r="AL799" s="40"/>
      <c r="AM799" s="40">
        <f t="shared" si="271"/>
        <v>1.6</v>
      </c>
      <c r="AN799" s="39">
        <f t="shared" si="269"/>
        <v>0.5</v>
      </c>
      <c r="AO799" s="204"/>
      <c r="AP799" s="204">
        <f t="shared" si="263"/>
        <v>8.8888888888888889E-3</v>
      </c>
      <c r="AQ799" s="45"/>
      <c r="AR799" s="45"/>
      <c r="AS799" s="115"/>
      <c r="AT799" s="115"/>
      <c r="AU799" s="115">
        <f t="shared" si="272"/>
        <v>1</v>
      </c>
      <c r="AV799" s="115">
        <f t="shared" si="273"/>
        <v>0</v>
      </c>
      <c r="AY799" s="115"/>
      <c r="AZ799" s="115"/>
      <c r="BA799" s="43">
        <v>32</v>
      </c>
      <c r="BB799" s="43" t="s">
        <v>2013</v>
      </c>
      <c r="BC799" s="48" t="s">
        <v>1403</v>
      </c>
      <c r="BE799" s="37" t="s">
        <v>2345</v>
      </c>
      <c r="BG799" s="43">
        <v>417</v>
      </c>
      <c r="BH799" s="43" t="s">
        <v>341</v>
      </c>
      <c r="BJ799" s="43" t="s">
        <v>1388</v>
      </c>
      <c r="BK799" s="43" t="s">
        <v>573</v>
      </c>
      <c r="BP799" s="48" t="s">
        <v>1406</v>
      </c>
      <c r="BQ799" s="43" t="s">
        <v>489</v>
      </c>
      <c r="BR799" s="43" t="s">
        <v>331</v>
      </c>
      <c r="BS799" s="43" t="s">
        <v>1393</v>
      </c>
      <c r="BT799" s="43" t="s">
        <v>1990</v>
      </c>
      <c r="BU799" s="43"/>
      <c r="BV799" s="43"/>
      <c r="BW799" s="243">
        <v>37709</v>
      </c>
      <c r="BX799" s="243"/>
      <c r="BY799" s="48" t="s">
        <v>451</v>
      </c>
      <c r="BZ799" s="43">
        <v>1.6</v>
      </c>
      <c r="CA799" s="43" t="s">
        <v>1396</v>
      </c>
      <c r="CD799" s="124" t="s">
        <v>1397</v>
      </c>
      <c r="CE799" s="43">
        <v>9975</v>
      </c>
      <c r="CF799" s="43" t="s">
        <v>1990</v>
      </c>
      <c r="CG799" s="251">
        <v>37709</v>
      </c>
      <c r="CH799" s="126"/>
      <c r="CK799" s="39" t="s">
        <v>451</v>
      </c>
      <c r="CL799" s="43">
        <v>180</v>
      </c>
      <c r="CM799" s="43" t="s">
        <v>1396</v>
      </c>
      <c r="CP799" s="43" t="s">
        <v>1397</v>
      </c>
      <c r="CQ799" s="43">
        <v>948</v>
      </c>
      <c r="DR799" s="38"/>
    </row>
    <row r="800" spans="1:122" s="39" customFormat="1" hidden="1" x14ac:dyDescent="0.2">
      <c r="A800" s="44" t="str">
        <f t="shared" si="264"/>
        <v>Endicott</v>
      </c>
      <c r="B800" s="44" t="str">
        <f t="shared" si="279"/>
        <v>1,1,1-Trichloroethane</v>
      </c>
      <c r="C800" s="38" t="s">
        <v>2587</v>
      </c>
      <c r="D800" s="38" t="str">
        <f t="shared" si="278"/>
        <v>LS</v>
      </c>
      <c r="E800" s="44" t="s">
        <v>372</v>
      </c>
      <c r="F800" s="155" t="str">
        <f t="shared" si="270"/>
        <v>Residential 106</v>
      </c>
      <c r="G800" s="44" t="str">
        <f t="shared" si="265"/>
        <v>residential</v>
      </c>
      <c r="H800" s="44" t="str">
        <f t="shared" si="266"/>
        <v>Basement - full</v>
      </c>
      <c r="I800" s="38"/>
      <c r="J800" s="38"/>
      <c r="K800" s="38"/>
      <c r="L800" s="44"/>
      <c r="M800" s="38" t="str">
        <f t="shared" si="280"/>
        <v>Y</v>
      </c>
      <c r="N800" s="38" t="str">
        <f t="shared" si="267"/>
        <v>n</v>
      </c>
      <c r="O800" s="38" t="str">
        <f>IF(AJ800="","",IF(M800="N","n","Y"))</f>
        <v>Y</v>
      </c>
      <c r="P800" s="44"/>
      <c r="Q800" s="44"/>
      <c r="R800" s="44"/>
      <c r="S800" s="44"/>
      <c r="T800" s="44"/>
      <c r="U800" s="44"/>
      <c r="V800" s="44"/>
      <c r="W800" s="44"/>
      <c r="X800" s="44"/>
      <c r="Y800" s="38" t="str">
        <f t="shared" si="281"/>
        <v>Y</v>
      </c>
      <c r="Z800" s="38" t="str">
        <f t="shared" si="268"/>
        <v>n</v>
      </c>
      <c r="AA800" s="38" t="str">
        <f>IF(AM800="","",IF(Y800="N","n","Y"))</f>
        <v>Y</v>
      </c>
      <c r="AC800" s="59">
        <v>11</v>
      </c>
      <c r="AD800" s="204">
        <v>2.0909090909090908E-2</v>
      </c>
      <c r="AE800" s="38">
        <v>1</v>
      </c>
      <c r="AF800" s="38">
        <v>0</v>
      </c>
      <c r="AG800" s="125"/>
      <c r="AI800" s="123"/>
      <c r="AJ800" s="40">
        <f t="shared" si="262"/>
        <v>11</v>
      </c>
      <c r="AK800" s="40"/>
      <c r="AL800" s="40"/>
      <c r="AM800" s="40">
        <f t="shared" si="271"/>
        <v>0.23</v>
      </c>
      <c r="AN800" s="39">
        <f t="shared" si="269"/>
        <v>3.1</v>
      </c>
      <c r="AO800" s="204"/>
      <c r="AP800" s="204">
        <f t="shared" si="263"/>
        <v>2.0909090909090908E-2</v>
      </c>
      <c r="AQ800" s="45"/>
      <c r="AR800" s="45"/>
      <c r="AS800" s="115"/>
      <c r="AT800" s="115"/>
      <c r="AU800" s="115">
        <f t="shared" si="272"/>
        <v>1</v>
      </c>
      <c r="AV800" s="115">
        <f t="shared" si="273"/>
        <v>0</v>
      </c>
      <c r="AY800" s="115"/>
      <c r="AZ800" s="115"/>
      <c r="BA800" s="43">
        <v>32</v>
      </c>
      <c r="BB800" s="43" t="s">
        <v>2013</v>
      </c>
      <c r="BC800" s="48" t="s">
        <v>1403</v>
      </c>
      <c r="BE800" s="37" t="s">
        <v>2345</v>
      </c>
      <c r="BG800" s="43">
        <v>418</v>
      </c>
      <c r="BH800" s="43" t="s">
        <v>2462</v>
      </c>
      <c r="BJ800" s="43" t="s">
        <v>1388</v>
      </c>
      <c r="BK800" s="43" t="s">
        <v>1389</v>
      </c>
      <c r="BP800" s="48" t="s">
        <v>1406</v>
      </c>
      <c r="BQ800" s="43" t="s">
        <v>2463</v>
      </c>
      <c r="BR800" s="43" t="s">
        <v>2464</v>
      </c>
      <c r="BS800" s="43" t="s">
        <v>558</v>
      </c>
      <c r="BT800" s="43" t="s">
        <v>1990</v>
      </c>
      <c r="BU800" s="43"/>
      <c r="BV800" s="43"/>
      <c r="BW800" s="243">
        <v>37701</v>
      </c>
      <c r="BX800" s="243"/>
      <c r="BY800" s="48" t="s">
        <v>451</v>
      </c>
      <c r="BZ800" s="43">
        <v>0.23</v>
      </c>
      <c r="CA800" s="43" t="s">
        <v>1396</v>
      </c>
      <c r="CD800" s="124" t="s">
        <v>1397</v>
      </c>
      <c r="CE800" s="43">
        <v>10021</v>
      </c>
      <c r="CF800" s="43" t="s">
        <v>1990</v>
      </c>
      <c r="CG800" s="251">
        <v>37701</v>
      </c>
      <c r="CH800" s="126"/>
      <c r="CK800" s="39" t="s">
        <v>451</v>
      </c>
      <c r="CL800" s="43">
        <v>11</v>
      </c>
      <c r="CM800" s="43" t="s">
        <v>1396</v>
      </c>
      <c r="CP800" s="43" t="s">
        <v>1397</v>
      </c>
      <c r="CQ800" s="43">
        <v>1041</v>
      </c>
      <c r="DR800" s="38"/>
    </row>
    <row r="801" spans="1:122" s="39" customFormat="1" hidden="1" x14ac:dyDescent="0.2">
      <c r="A801" s="44" t="str">
        <f t="shared" si="264"/>
        <v>Endicott</v>
      </c>
      <c r="B801" s="44" t="str">
        <f t="shared" si="279"/>
        <v>1,1,2-Trichloro-1,2,2-trifluoroethane</v>
      </c>
      <c r="C801" s="38" t="s">
        <v>2587</v>
      </c>
      <c r="D801" s="38" t="str">
        <f t="shared" si="278"/>
        <v>LS</v>
      </c>
      <c r="E801" s="44" t="s">
        <v>372</v>
      </c>
      <c r="F801" s="155" t="str">
        <f t="shared" si="270"/>
        <v>Residential 106</v>
      </c>
      <c r="G801" s="44" t="str">
        <f t="shared" si="265"/>
        <v>residential</v>
      </c>
      <c r="H801" s="44" t="str">
        <f t="shared" si="266"/>
        <v>Basement - full</v>
      </c>
      <c r="I801" s="38"/>
      <c r="J801" s="38"/>
      <c r="K801" s="38"/>
      <c r="L801" s="44"/>
      <c r="M801" s="38" t="str">
        <f t="shared" si="280"/>
        <v>Y</v>
      </c>
      <c r="N801" s="38" t="str">
        <f t="shared" si="267"/>
        <v>n</v>
      </c>
      <c r="O801" s="38" t="s">
        <v>541</v>
      </c>
      <c r="P801" s="44" t="s">
        <v>1453</v>
      </c>
      <c r="Q801" s="44"/>
      <c r="R801" s="44"/>
      <c r="S801" s="44"/>
      <c r="T801" s="44"/>
      <c r="U801" s="44"/>
      <c r="V801" s="44"/>
      <c r="W801" s="44"/>
      <c r="X801" s="44"/>
      <c r="Y801" s="38" t="str">
        <f t="shared" si="281"/>
        <v>Y</v>
      </c>
      <c r="Z801" s="38" t="str">
        <f t="shared" si="268"/>
        <v>n</v>
      </c>
      <c r="AA801" s="38" t="s">
        <v>541</v>
      </c>
      <c r="AC801" s="59">
        <v>1.4</v>
      </c>
      <c r="AD801" s="204">
        <v>0.41428571428571426</v>
      </c>
      <c r="AE801" s="38">
        <v>1</v>
      </c>
      <c r="AF801" s="38">
        <v>0</v>
      </c>
      <c r="AG801" s="125"/>
      <c r="AI801" s="123"/>
      <c r="AJ801" s="40">
        <f t="shared" si="262"/>
        <v>1.4</v>
      </c>
      <c r="AK801" s="40"/>
      <c r="AL801" s="40"/>
      <c r="AM801" s="40">
        <f t="shared" si="271"/>
        <v>0.57999999999999996</v>
      </c>
      <c r="AN801" s="39">
        <f t="shared" si="269"/>
        <v>1.8</v>
      </c>
      <c r="AO801" s="204"/>
      <c r="AP801" s="204">
        <f t="shared" si="263"/>
        <v>0.41428571428571426</v>
      </c>
      <c r="AQ801" s="45"/>
      <c r="AR801" s="45"/>
      <c r="AS801" s="115"/>
      <c r="AT801" s="115"/>
      <c r="AU801" s="115">
        <f t="shared" si="272"/>
        <v>1</v>
      </c>
      <c r="AV801" s="115">
        <f t="shared" si="273"/>
        <v>0</v>
      </c>
      <c r="AY801" s="115"/>
      <c r="AZ801" s="115"/>
      <c r="BA801" s="43">
        <v>32</v>
      </c>
      <c r="BB801" s="43" t="s">
        <v>2013</v>
      </c>
      <c r="BC801" s="48" t="s">
        <v>1403</v>
      </c>
      <c r="BE801" s="37" t="s">
        <v>2345</v>
      </c>
      <c r="BG801" s="43">
        <v>418</v>
      </c>
      <c r="BH801" s="43" t="s">
        <v>2462</v>
      </c>
      <c r="BJ801" s="43" t="s">
        <v>1388</v>
      </c>
      <c r="BK801" s="43" t="s">
        <v>1389</v>
      </c>
      <c r="BP801" s="48" t="s">
        <v>1406</v>
      </c>
      <c r="BQ801" s="43" t="s">
        <v>2463</v>
      </c>
      <c r="BR801" s="43" t="s">
        <v>2464</v>
      </c>
      <c r="BS801" s="43" t="s">
        <v>1132</v>
      </c>
      <c r="BT801" s="43" t="s">
        <v>1990</v>
      </c>
      <c r="BU801" s="43"/>
      <c r="BV801" s="43"/>
      <c r="BW801" s="243">
        <v>37701</v>
      </c>
      <c r="BX801" s="243"/>
      <c r="BY801" s="48" t="s">
        <v>451</v>
      </c>
      <c r="BZ801" s="43">
        <v>0.57999999999999996</v>
      </c>
      <c r="CA801" s="43" t="s">
        <v>1396</v>
      </c>
      <c r="CD801" s="124" t="s">
        <v>1397</v>
      </c>
      <c r="CE801" s="43">
        <v>10026</v>
      </c>
      <c r="CF801" s="43" t="s">
        <v>1990</v>
      </c>
      <c r="CG801" s="251">
        <v>37701</v>
      </c>
      <c r="CH801" s="126"/>
      <c r="CK801" s="39" t="s">
        <v>451</v>
      </c>
      <c r="CL801" s="43">
        <v>1.4</v>
      </c>
      <c r="CM801" s="43" t="s">
        <v>1396</v>
      </c>
      <c r="CP801" s="43" t="s">
        <v>1397</v>
      </c>
      <c r="CQ801" s="43">
        <v>1108</v>
      </c>
      <c r="DR801" s="38"/>
    </row>
    <row r="802" spans="1:122" s="39" customFormat="1" hidden="1" x14ac:dyDescent="0.2">
      <c r="A802" s="44" t="str">
        <f t="shared" si="264"/>
        <v>Endicott</v>
      </c>
      <c r="B802" s="44" t="str">
        <f t="shared" si="279"/>
        <v>Tetrachloroethylene</v>
      </c>
      <c r="C802" s="38" t="s">
        <v>2587</v>
      </c>
      <c r="D802" s="38" t="str">
        <f t="shared" si="278"/>
        <v>LS</v>
      </c>
      <c r="E802" s="44" t="s">
        <v>372</v>
      </c>
      <c r="F802" s="155" t="str">
        <f t="shared" si="270"/>
        <v>Residential 106</v>
      </c>
      <c r="G802" s="44" t="str">
        <f t="shared" si="265"/>
        <v>residential</v>
      </c>
      <c r="H802" s="44" t="str">
        <f t="shared" si="266"/>
        <v>Basement - full</v>
      </c>
      <c r="I802" s="38"/>
      <c r="J802" s="38"/>
      <c r="K802" s="38"/>
      <c r="L802" s="44"/>
      <c r="M802" s="38" t="str">
        <f t="shared" si="280"/>
        <v>Y</v>
      </c>
      <c r="N802" s="38" t="str">
        <f t="shared" si="267"/>
        <v>n</v>
      </c>
      <c r="O802" s="38" t="s">
        <v>541</v>
      </c>
      <c r="P802" s="44" t="s">
        <v>1453</v>
      </c>
      <c r="Q802" s="44"/>
      <c r="R802" s="44"/>
      <c r="S802" s="44"/>
      <c r="T802" s="44"/>
      <c r="U802" s="44"/>
      <c r="V802" s="44"/>
      <c r="W802" s="44"/>
      <c r="X802" s="44"/>
      <c r="Y802" s="38" t="str">
        <f t="shared" si="281"/>
        <v>Y</v>
      </c>
      <c r="Z802" s="38" t="str">
        <f t="shared" si="268"/>
        <v>n</v>
      </c>
      <c r="AA802" s="38" t="s">
        <v>541</v>
      </c>
      <c r="AC802" s="59">
        <v>5.2</v>
      </c>
      <c r="AD802" s="204">
        <v>0.34615384615384615</v>
      </c>
      <c r="AE802" s="38">
        <v>1</v>
      </c>
      <c r="AF802" s="38">
        <v>0</v>
      </c>
      <c r="AG802" s="125"/>
      <c r="AI802" s="123"/>
      <c r="AJ802" s="40">
        <f t="shared" ref="AJ802:AJ865" si="282">IF(CL802="","",IF(CM802="mg/m3",1000*CL802,IF(CM802="ppbv",CL802*INDEX(ppbv_ug_m3,MATCH(BS802,ChemName,0)),CL802)))</f>
        <v>5.2</v>
      </c>
      <c r="AK802" s="40"/>
      <c r="AL802" s="40"/>
      <c r="AM802" s="40">
        <f t="shared" si="271"/>
        <v>1.8</v>
      </c>
      <c r="AN802" s="39">
        <f t="shared" si="269"/>
        <v>3.8</v>
      </c>
      <c r="AO802" s="204"/>
      <c r="AP802" s="204">
        <f t="shared" ref="AP802:AP865" si="283">IF(AJ802="","",AM802/AJ802)</f>
        <v>0.34615384615384615</v>
      </c>
      <c r="AQ802" s="45"/>
      <c r="AR802" s="45"/>
      <c r="AS802" s="115"/>
      <c r="AT802" s="115"/>
      <c r="AU802" s="115">
        <f t="shared" si="272"/>
        <v>1</v>
      </c>
      <c r="AV802" s="115">
        <f t="shared" si="273"/>
        <v>0</v>
      </c>
      <c r="AY802" s="115"/>
      <c r="AZ802" s="115"/>
      <c r="BA802" s="43">
        <v>32</v>
      </c>
      <c r="BB802" s="43" t="s">
        <v>2013</v>
      </c>
      <c r="BC802" s="48" t="s">
        <v>1403</v>
      </c>
      <c r="BE802" s="37" t="s">
        <v>2345</v>
      </c>
      <c r="BG802" s="43">
        <v>418</v>
      </c>
      <c r="BH802" s="43" t="s">
        <v>2462</v>
      </c>
      <c r="BJ802" s="43" t="s">
        <v>1388</v>
      </c>
      <c r="BK802" s="43" t="s">
        <v>1389</v>
      </c>
      <c r="BP802" s="48" t="s">
        <v>1406</v>
      </c>
      <c r="BQ802" s="43" t="s">
        <v>2463</v>
      </c>
      <c r="BR802" s="43" t="s">
        <v>2464</v>
      </c>
      <c r="BS802" s="43" t="s">
        <v>2057</v>
      </c>
      <c r="BT802" s="43" t="s">
        <v>1990</v>
      </c>
      <c r="BU802" s="43"/>
      <c r="BV802" s="43"/>
      <c r="BW802" s="243">
        <v>37701</v>
      </c>
      <c r="BX802" s="243"/>
      <c r="BY802" s="48" t="s">
        <v>451</v>
      </c>
      <c r="BZ802" s="43">
        <v>1.8</v>
      </c>
      <c r="CA802" s="43" t="s">
        <v>1396</v>
      </c>
      <c r="CD802" s="124" t="s">
        <v>1397</v>
      </c>
      <c r="CE802" s="43">
        <v>10028</v>
      </c>
      <c r="CF802" s="43" t="s">
        <v>1990</v>
      </c>
      <c r="CG802" s="251">
        <v>37701</v>
      </c>
      <c r="CH802" s="126"/>
      <c r="CK802" s="39" t="s">
        <v>451</v>
      </c>
      <c r="CL802" s="43">
        <v>5.2</v>
      </c>
      <c r="CM802" s="43" t="s">
        <v>1396</v>
      </c>
      <c r="CP802" s="43" t="s">
        <v>1397</v>
      </c>
      <c r="CQ802" s="43">
        <v>881</v>
      </c>
      <c r="DR802" s="38"/>
    </row>
    <row r="803" spans="1:122" s="39" customFormat="1" hidden="1" x14ac:dyDescent="0.2">
      <c r="A803" s="44" t="str">
        <f t="shared" si="264"/>
        <v>Endicott</v>
      </c>
      <c r="B803" s="44" t="str">
        <f t="shared" si="279"/>
        <v>1,1,1-Trichloroethane</v>
      </c>
      <c r="C803" s="38" t="s">
        <v>2587</v>
      </c>
      <c r="D803" s="38" t="str">
        <f t="shared" si="278"/>
        <v>LS</v>
      </c>
      <c r="E803" s="44" t="s">
        <v>372</v>
      </c>
      <c r="F803" s="155" t="str">
        <f t="shared" si="270"/>
        <v>Residential 107</v>
      </c>
      <c r="G803" s="44" t="str">
        <f t="shared" si="265"/>
        <v>residential</v>
      </c>
      <c r="H803" s="44" t="str">
        <f t="shared" si="266"/>
        <v>Slab on grade</v>
      </c>
      <c r="I803" s="38"/>
      <c r="J803" s="38"/>
      <c r="K803" s="38"/>
      <c r="L803" s="44"/>
      <c r="M803" s="38" t="str">
        <f t="shared" si="280"/>
        <v>Y</v>
      </c>
      <c r="N803" s="38" t="str">
        <f t="shared" si="267"/>
        <v>n</v>
      </c>
      <c r="O803" s="38" t="str">
        <f>IF(AJ803="","",IF(M803="N","n","Y"))</f>
        <v>Y</v>
      </c>
      <c r="P803" s="44"/>
      <c r="Q803" s="44"/>
      <c r="R803" s="44"/>
      <c r="S803" s="44"/>
      <c r="T803" s="44"/>
      <c r="U803" s="44"/>
      <c r="V803" s="44"/>
      <c r="W803" s="44"/>
      <c r="X803" s="44"/>
      <c r="Y803" s="38" t="str">
        <f t="shared" si="281"/>
        <v>Y</v>
      </c>
      <c r="Z803" s="38" t="str">
        <f t="shared" si="268"/>
        <v>n</v>
      </c>
      <c r="AA803" s="38" t="str">
        <f>IF(AM803="","",IF(Y803="N","n","Y"))</f>
        <v>Y</v>
      </c>
      <c r="AC803" s="59">
        <v>55</v>
      </c>
      <c r="AD803" s="204">
        <v>7.2727272727272727E-3</v>
      </c>
      <c r="AE803" s="38">
        <v>1</v>
      </c>
      <c r="AF803" s="38">
        <v>0</v>
      </c>
      <c r="AG803" s="125"/>
      <c r="AI803" s="123"/>
      <c r="AJ803" s="40">
        <f t="shared" si="282"/>
        <v>55</v>
      </c>
      <c r="AK803" s="40"/>
      <c r="AL803" s="40"/>
      <c r="AM803" s="40">
        <f t="shared" si="271"/>
        <v>0.4</v>
      </c>
      <c r="AN803" s="39">
        <f t="shared" si="269"/>
        <v>3.1</v>
      </c>
      <c r="AO803" s="204"/>
      <c r="AP803" s="204">
        <f t="shared" si="283"/>
        <v>7.2727272727272727E-3</v>
      </c>
      <c r="AQ803" s="45"/>
      <c r="AR803" s="45"/>
      <c r="AS803" s="115"/>
      <c r="AT803" s="115"/>
      <c r="AU803" s="115">
        <f t="shared" si="272"/>
        <v>1</v>
      </c>
      <c r="AV803" s="115">
        <f t="shared" si="273"/>
        <v>0</v>
      </c>
      <c r="AY803" s="115"/>
      <c r="AZ803" s="115"/>
      <c r="BA803" s="43">
        <v>32</v>
      </c>
      <c r="BB803" s="43" t="s">
        <v>2013</v>
      </c>
      <c r="BC803" s="48" t="s">
        <v>1403</v>
      </c>
      <c r="BE803" s="37" t="s">
        <v>2345</v>
      </c>
      <c r="BG803" s="43">
        <v>419</v>
      </c>
      <c r="BH803" s="43" t="s">
        <v>490</v>
      </c>
      <c r="BJ803" s="43" t="s">
        <v>1388</v>
      </c>
      <c r="BK803" s="43" t="s">
        <v>846</v>
      </c>
      <c r="BP803" s="48" t="s">
        <v>1406</v>
      </c>
      <c r="BQ803" s="43" t="s">
        <v>491</v>
      </c>
      <c r="BR803" s="43" t="s">
        <v>492</v>
      </c>
      <c r="BS803" s="43" t="s">
        <v>558</v>
      </c>
      <c r="BT803" s="43" t="s">
        <v>493</v>
      </c>
      <c r="BU803" s="43"/>
      <c r="BV803" s="43"/>
      <c r="BW803" s="243">
        <v>37705</v>
      </c>
      <c r="BX803" s="243"/>
      <c r="BY803" s="48" t="s">
        <v>451</v>
      </c>
      <c r="BZ803" s="43">
        <v>0.4</v>
      </c>
      <c r="CA803" s="43" t="s">
        <v>1396</v>
      </c>
      <c r="CD803" s="124" t="s">
        <v>1397</v>
      </c>
      <c r="CE803" s="43">
        <v>10054</v>
      </c>
      <c r="CF803" s="43" t="s">
        <v>494</v>
      </c>
      <c r="CG803" s="251">
        <v>37705</v>
      </c>
      <c r="CH803" s="126"/>
      <c r="CK803" s="39" t="s">
        <v>451</v>
      </c>
      <c r="CL803" s="43">
        <v>55</v>
      </c>
      <c r="CM803" s="43" t="s">
        <v>1396</v>
      </c>
      <c r="CP803" s="43" t="s">
        <v>1397</v>
      </c>
      <c r="CQ803" s="43">
        <v>1042</v>
      </c>
      <c r="DR803" s="38"/>
    </row>
    <row r="804" spans="1:122" s="39" customFormat="1" hidden="1" x14ac:dyDescent="0.2">
      <c r="A804" s="44" t="str">
        <f t="shared" si="264"/>
        <v>Endicott</v>
      </c>
      <c r="B804" s="44" t="str">
        <f t="shared" si="279"/>
        <v>1,1,2-Trichloro-1,2,2-trifluoroethane</v>
      </c>
      <c r="C804" s="38" t="s">
        <v>2587</v>
      </c>
      <c r="D804" s="38" t="str">
        <f t="shared" si="278"/>
        <v>LS</v>
      </c>
      <c r="E804" s="44" t="s">
        <v>372</v>
      </c>
      <c r="F804" s="155" t="str">
        <f t="shared" si="270"/>
        <v>Residential 107</v>
      </c>
      <c r="G804" s="44" t="str">
        <f t="shared" si="265"/>
        <v>residential</v>
      </c>
      <c r="H804" s="44" t="str">
        <f t="shared" si="266"/>
        <v>Slab on grade</v>
      </c>
      <c r="I804" s="38"/>
      <c r="J804" s="38"/>
      <c r="K804" s="38"/>
      <c r="L804" s="44"/>
      <c r="M804" s="38" t="str">
        <f t="shared" si="280"/>
        <v>Y</v>
      </c>
      <c r="N804" s="38" t="str">
        <f t="shared" si="267"/>
        <v>n</v>
      </c>
      <c r="O804" s="38" t="s">
        <v>541</v>
      </c>
      <c r="P804" s="44" t="s">
        <v>310</v>
      </c>
      <c r="Q804" s="44"/>
      <c r="R804" s="44"/>
      <c r="S804" s="44"/>
      <c r="T804" s="44"/>
      <c r="U804" s="44"/>
      <c r="V804" s="44"/>
      <c r="W804" s="44"/>
      <c r="X804" s="44"/>
      <c r="Y804" s="38" t="str">
        <f t="shared" si="281"/>
        <v>Y</v>
      </c>
      <c r="Z804" s="38" t="str">
        <f t="shared" si="268"/>
        <v>n</v>
      </c>
      <c r="AA804" s="38" t="s">
        <v>541</v>
      </c>
      <c r="AC804" s="59">
        <v>1.7</v>
      </c>
      <c r="AD804" s="204">
        <v>0.3</v>
      </c>
      <c r="AE804" s="38">
        <v>1</v>
      </c>
      <c r="AF804" s="38">
        <v>0</v>
      </c>
      <c r="AG804" s="125"/>
      <c r="AI804" s="123"/>
      <c r="AJ804" s="40">
        <f t="shared" si="282"/>
        <v>1.7</v>
      </c>
      <c r="AK804" s="40"/>
      <c r="AL804" s="40"/>
      <c r="AM804" s="40">
        <f t="shared" si="271"/>
        <v>0.51</v>
      </c>
      <c r="AN804" s="39">
        <f t="shared" si="269"/>
        <v>1.8</v>
      </c>
      <c r="AO804" s="204"/>
      <c r="AP804" s="204">
        <f t="shared" si="283"/>
        <v>0.3</v>
      </c>
      <c r="AQ804" s="45"/>
      <c r="AR804" s="45"/>
      <c r="AS804" s="115"/>
      <c r="AT804" s="115"/>
      <c r="AU804" s="115">
        <f t="shared" si="272"/>
        <v>1</v>
      </c>
      <c r="AV804" s="115">
        <f t="shared" si="273"/>
        <v>0</v>
      </c>
      <c r="AY804" s="115"/>
      <c r="AZ804" s="115"/>
      <c r="BA804" s="43">
        <v>32</v>
      </c>
      <c r="BB804" s="43" t="s">
        <v>2013</v>
      </c>
      <c r="BC804" s="48" t="s">
        <v>1403</v>
      </c>
      <c r="BE804" s="37" t="s">
        <v>2345</v>
      </c>
      <c r="BG804" s="43">
        <v>419</v>
      </c>
      <c r="BH804" s="43" t="s">
        <v>490</v>
      </c>
      <c r="BJ804" s="43" t="s">
        <v>1388</v>
      </c>
      <c r="BK804" s="43" t="s">
        <v>846</v>
      </c>
      <c r="BP804" s="48" t="s">
        <v>1406</v>
      </c>
      <c r="BQ804" s="43" t="s">
        <v>491</v>
      </c>
      <c r="BR804" s="43" t="s">
        <v>492</v>
      </c>
      <c r="BS804" s="43" t="s">
        <v>1132</v>
      </c>
      <c r="BT804" s="43" t="s">
        <v>493</v>
      </c>
      <c r="BU804" s="43"/>
      <c r="BV804" s="43"/>
      <c r="BW804" s="243">
        <v>37705</v>
      </c>
      <c r="BX804" s="243"/>
      <c r="BY804" s="48" t="s">
        <v>451</v>
      </c>
      <c r="BZ804" s="43">
        <v>0.51</v>
      </c>
      <c r="CA804" s="43" t="s">
        <v>1396</v>
      </c>
      <c r="CD804" s="124" t="s">
        <v>1397</v>
      </c>
      <c r="CE804" s="43">
        <v>10059</v>
      </c>
      <c r="CF804" s="43" t="s">
        <v>494</v>
      </c>
      <c r="CG804" s="251">
        <v>37705</v>
      </c>
      <c r="CH804" s="126"/>
      <c r="CK804" s="39" t="s">
        <v>451</v>
      </c>
      <c r="CL804" s="43">
        <v>1.7</v>
      </c>
      <c r="CM804" s="43" t="s">
        <v>1396</v>
      </c>
      <c r="CP804" s="43" t="s">
        <v>1397</v>
      </c>
      <c r="CQ804" s="43">
        <v>1109</v>
      </c>
      <c r="DR804" s="38"/>
    </row>
    <row r="805" spans="1:122" s="39" customFormat="1" hidden="1" x14ac:dyDescent="0.2">
      <c r="A805" s="44" t="str">
        <f t="shared" si="264"/>
        <v>Endicott</v>
      </c>
      <c r="B805" s="44" t="str">
        <f t="shared" si="279"/>
        <v>Tetrachloroethylene</v>
      </c>
      <c r="C805" s="38" t="s">
        <v>2587</v>
      </c>
      <c r="D805" s="38" t="str">
        <f t="shared" si="278"/>
        <v>LS</v>
      </c>
      <c r="E805" s="44" t="s">
        <v>372</v>
      </c>
      <c r="F805" s="155" t="str">
        <f t="shared" si="270"/>
        <v>Residential 107</v>
      </c>
      <c r="G805" s="44" t="str">
        <f t="shared" si="265"/>
        <v>residential</v>
      </c>
      <c r="H805" s="44" t="str">
        <f t="shared" si="266"/>
        <v>Slab on grade</v>
      </c>
      <c r="I805" s="38"/>
      <c r="J805" s="38"/>
      <c r="K805" s="38"/>
      <c r="L805" s="44"/>
      <c r="M805" s="38" t="str">
        <f t="shared" si="280"/>
        <v>Y</v>
      </c>
      <c r="N805" s="38" t="str">
        <f t="shared" si="267"/>
        <v>n</v>
      </c>
      <c r="O805" s="38" t="s">
        <v>541</v>
      </c>
      <c r="P805" s="44" t="s">
        <v>310</v>
      </c>
      <c r="Q805" s="44"/>
      <c r="R805" s="44"/>
      <c r="S805" s="44"/>
      <c r="T805" s="44"/>
      <c r="U805" s="44"/>
      <c r="V805" s="44"/>
      <c r="W805" s="44"/>
      <c r="X805" s="44"/>
      <c r="Y805" s="38" t="str">
        <f t="shared" si="281"/>
        <v>Y</v>
      </c>
      <c r="Z805" s="38" t="str">
        <f t="shared" si="268"/>
        <v>n</v>
      </c>
      <c r="AA805" s="38" t="s">
        <v>541</v>
      </c>
      <c r="AC805" s="59">
        <v>0.64</v>
      </c>
      <c r="AD805" s="204">
        <v>0.43750000000000006</v>
      </c>
      <c r="AE805" s="38">
        <v>1</v>
      </c>
      <c r="AF805" s="38">
        <v>0</v>
      </c>
      <c r="AG805" s="125"/>
      <c r="AI805" s="123"/>
      <c r="AJ805" s="40">
        <f t="shared" si="282"/>
        <v>0.64</v>
      </c>
      <c r="AK805" s="40"/>
      <c r="AL805" s="40"/>
      <c r="AM805" s="40">
        <f t="shared" si="271"/>
        <v>0.28000000000000003</v>
      </c>
      <c r="AN805" s="39">
        <f t="shared" si="269"/>
        <v>3.8</v>
      </c>
      <c r="AO805" s="204"/>
      <c r="AP805" s="204">
        <f t="shared" si="283"/>
        <v>0.43750000000000006</v>
      </c>
      <c r="AQ805" s="45"/>
      <c r="AR805" s="45"/>
      <c r="AS805" s="115"/>
      <c r="AT805" s="115"/>
      <c r="AU805" s="115">
        <f t="shared" si="272"/>
        <v>1</v>
      </c>
      <c r="AV805" s="115">
        <f t="shared" si="273"/>
        <v>0</v>
      </c>
      <c r="AY805" s="115"/>
      <c r="AZ805" s="115"/>
      <c r="BA805" s="43">
        <v>32</v>
      </c>
      <c r="BB805" s="43" t="s">
        <v>2013</v>
      </c>
      <c r="BC805" s="48" t="s">
        <v>1403</v>
      </c>
      <c r="BE805" s="37" t="s">
        <v>2345</v>
      </c>
      <c r="BG805" s="43">
        <v>419</v>
      </c>
      <c r="BH805" s="43" t="s">
        <v>490</v>
      </c>
      <c r="BJ805" s="43" t="s">
        <v>1388</v>
      </c>
      <c r="BK805" s="43" t="s">
        <v>846</v>
      </c>
      <c r="BP805" s="48" t="s">
        <v>1406</v>
      </c>
      <c r="BQ805" s="43" t="s">
        <v>491</v>
      </c>
      <c r="BR805" s="43" t="s">
        <v>492</v>
      </c>
      <c r="BS805" s="43" t="s">
        <v>2057</v>
      </c>
      <c r="BT805" s="43" t="s">
        <v>493</v>
      </c>
      <c r="BU805" s="43"/>
      <c r="BV805" s="43"/>
      <c r="BW805" s="243">
        <v>37705</v>
      </c>
      <c r="BX805" s="243"/>
      <c r="BY805" s="48" t="s">
        <v>451</v>
      </c>
      <c r="BZ805" s="43">
        <v>0.28000000000000003</v>
      </c>
      <c r="CA805" s="43" t="s">
        <v>1396</v>
      </c>
      <c r="CD805" s="124" t="s">
        <v>1397</v>
      </c>
      <c r="CE805" s="43">
        <v>10061</v>
      </c>
      <c r="CF805" s="43" t="s">
        <v>494</v>
      </c>
      <c r="CG805" s="251">
        <v>37705</v>
      </c>
      <c r="CH805" s="126"/>
      <c r="CK805" s="39" t="s">
        <v>451</v>
      </c>
      <c r="CL805" s="43">
        <v>0.64</v>
      </c>
      <c r="CM805" s="43" t="s">
        <v>1396</v>
      </c>
      <c r="CP805" s="43" t="s">
        <v>1397</v>
      </c>
      <c r="CQ805" s="43">
        <v>882</v>
      </c>
      <c r="DR805" s="38"/>
    </row>
    <row r="806" spans="1:122" s="39" customFormat="1" x14ac:dyDescent="0.2">
      <c r="A806" s="44" t="str">
        <f t="shared" si="264"/>
        <v>Endicott</v>
      </c>
      <c r="B806" s="44" t="str">
        <f t="shared" si="279"/>
        <v>Trichloroethylene</v>
      </c>
      <c r="C806" s="38" t="s">
        <v>2587</v>
      </c>
      <c r="D806" s="38" t="str">
        <f t="shared" si="278"/>
        <v>LS</v>
      </c>
      <c r="E806" s="44" t="s">
        <v>372</v>
      </c>
      <c r="F806" s="155" t="str">
        <f t="shared" si="270"/>
        <v>Residential 107</v>
      </c>
      <c r="G806" s="44" t="str">
        <f t="shared" si="265"/>
        <v>residential</v>
      </c>
      <c r="H806" s="44" t="str">
        <f t="shared" si="266"/>
        <v>Slab on grade</v>
      </c>
      <c r="I806" s="38"/>
      <c r="J806" s="38"/>
      <c r="K806" s="38"/>
      <c r="L806" s="44"/>
      <c r="M806" s="38" t="str">
        <f t="shared" si="280"/>
        <v>Y</v>
      </c>
      <c r="N806" s="38" t="str">
        <f t="shared" si="267"/>
        <v>Y</v>
      </c>
      <c r="O806" s="38" t="str">
        <f>IF(AJ806="","",IF(M806="N","n","Y"))</f>
        <v>Y</v>
      </c>
      <c r="P806" s="44"/>
      <c r="Q806" s="44"/>
      <c r="R806" s="44"/>
      <c r="S806" s="44"/>
      <c r="T806" s="44"/>
      <c r="U806" s="44"/>
      <c r="V806" s="44"/>
      <c r="W806" s="44"/>
      <c r="X806" s="44"/>
      <c r="Y806" s="38" t="str">
        <f t="shared" si="281"/>
        <v>Y</v>
      </c>
      <c r="Z806" s="38" t="str">
        <f t="shared" si="268"/>
        <v>n</v>
      </c>
      <c r="AA806" s="38" t="str">
        <f>IF(AM806="","",IF(Y806="N","n","Y"))</f>
        <v>Y</v>
      </c>
      <c r="AC806" s="59">
        <v>58</v>
      </c>
      <c r="AD806" s="204">
        <v>4.4827586206896549E-3</v>
      </c>
      <c r="AE806" s="38">
        <v>1</v>
      </c>
      <c r="AF806" s="38">
        <v>0</v>
      </c>
      <c r="AG806" s="125"/>
      <c r="AI806" s="123"/>
      <c r="AJ806" s="40">
        <f t="shared" si="282"/>
        <v>58</v>
      </c>
      <c r="AK806" s="40"/>
      <c r="AL806" s="40"/>
      <c r="AM806" s="40">
        <f t="shared" si="271"/>
        <v>0.26</v>
      </c>
      <c r="AN806" s="39">
        <f t="shared" si="269"/>
        <v>0.5</v>
      </c>
      <c r="AO806" s="204"/>
      <c r="AP806" s="204">
        <f t="shared" si="283"/>
        <v>4.4827586206896549E-3</v>
      </c>
      <c r="AQ806" s="45"/>
      <c r="AR806" s="45"/>
      <c r="AS806" s="115"/>
      <c r="AT806" s="115"/>
      <c r="AU806" s="115">
        <f t="shared" si="272"/>
        <v>1</v>
      </c>
      <c r="AV806" s="115">
        <f t="shared" si="273"/>
        <v>0</v>
      </c>
      <c r="AY806" s="115"/>
      <c r="AZ806" s="115"/>
      <c r="BA806" s="43">
        <v>32</v>
      </c>
      <c r="BB806" s="43" t="s">
        <v>2013</v>
      </c>
      <c r="BC806" s="48" t="s">
        <v>1403</v>
      </c>
      <c r="BE806" s="37" t="s">
        <v>2345</v>
      </c>
      <c r="BG806" s="43">
        <v>419</v>
      </c>
      <c r="BH806" s="43" t="s">
        <v>490</v>
      </c>
      <c r="BJ806" s="43" t="s">
        <v>1388</v>
      </c>
      <c r="BK806" s="43" t="s">
        <v>846</v>
      </c>
      <c r="BP806" s="48" t="s">
        <v>1406</v>
      </c>
      <c r="BQ806" s="43" t="s">
        <v>491</v>
      </c>
      <c r="BR806" s="43" t="s">
        <v>492</v>
      </c>
      <c r="BS806" s="43" t="s">
        <v>1393</v>
      </c>
      <c r="BT806" s="43" t="s">
        <v>493</v>
      </c>
      <c r="BU806" s="43"/>
      <c r="BV806" s="43"/>
      <c r="BW806" s="243">
        <v>37705</v>
      </c>
      <c r="BX806" s="243"/>
      <c r="BY806" s="48" t="s">
        <v>451</v>
      </c>
      <c r="BZ806" s="43">
        <v>0.26</v>
      </c>
      <c r="CA806" s="43" t="s">
        <v>1396</v>
      </c>
      <c r="CD806" s="124" t="s">
        <v>1397</v>
      </c>
      <c r="CE806" s="43">
        <v>10063</v>
      </c>
      <c r="CF806" s="43" t="s">
        <v>494</v>
      </c>
      <c r="CG806" s="251">
        <v>37705</v>
      </c>
      <c r="CH806" s="126"/>
      <c r="CK806" s="39" t="s">
        <v>451</v>
      </c>
      <c r="CL806" s="43">
        <v>58</v>
      </c>
      <c r="CM806" s="43" t="s">
        <v>1396</v>
      </c>
      <c r="CP806" s="43" t="s">
        <v>1397</v>
      </c>
      <c r="CQ806" s="43">
        <v>950</v>
      </c>
      <c r="DR806" s="38"/>
    </row>
    <row r="807" spans="1:122" s="39" customFormat="1" x14ac:dyDescent="0.2">
      <c r="A807" s="44" t="str">
        <f t="shared" si="264"/>
        <v>Endicott</v>
      </c>
      <c r="B807" s="44" t="str">
        <f t="shared" si="279"/>
        <v>1,1,1-Trichloroethane</v>
      </c>
      <c r="C807" s="38" t="s">
        <v>2587</v>
      </c>
      <c r="D807" s="38" t="str">
        <f t="shared" si="278"/>
        <v>LS</v>
      </c>
      <c r="E807" s="44" t="s">
        <v>372</v>
      </c>
      <c r="F807" s="155" t="str">
        <f t="shared" si="270"/>
        <v>Residential 108</v>
      </c>
      <c r="G807" s="44" t="str">
        <f t="shared" si="265"/>
        <v>residential</v>
      </c>
      <c r="H807" s="44" t="str">
        <f t="shared" si="266"/>
        <v>Slab on grade</v>
      </c>
      <c r="I807" s="38"/>
      <c r="J807" s="38"/>
      <c r="K807" s="38"/>
      <c r="L807" s="44"/>
      <c r="M807" s="38" t="str">
        <f t="shared" si="280"/>
        <v>Y</v>
      </c>
      <c r="N807" s="38" t="str">
        <f t="shared" si="267"/>
        <v>Y</v>
      </c>
      <c r="O807" s="38" t="str">
        <f>IF(AJ807="","",IF(M807="N","n","Y"))</f>
        <v>Y</v>
      </c>
      <c r="P807" s="44"/>
      <c r="Q807" s="44"/>
      <c r="R807" s="44"/>
      <c r="S807" s="44"/>
      <c r="T807" s="44"/>
      <c r="U807" s="44"/>
      <c r="V807" s="44"/>
      <c r="W807" s="44"/>
      <c r="X807" s="44"/>
      <c r="Y807" s="38" t="str">
        <f t="shared" si="281"/>
        <v>Y</v>
      </c>
      <c r="Z807" s="38" t="str">
        <f t="shared" si="268"/>
        <v>Y</v>
      </c>
      <c r="AA807" s="38" t="str">
        <f>IF(AM807="","",IF(Y807="N","n","Y"))</f>
        <v>Y</v>
      </c>
      <c r="AC807" s="59">
        <v>460</v>
      </c>
      <c r="AD807" s="204">
        <v>6.956521739130435E-3</v>
      </c>
      <c r="AE807" s="38">
        <v>1</v>
      </c>
      <c r="AF807" s="38">
        <v>0</v>
      </c>
      <c r="AG807" s="125"/>
      <c r="AI807" s="123"/>
      <c r="AJ807" s="40">
        <f t="shared" si="282"/>
        <v>460</v>
      </c>
      <c r="AK807" s="40"/>
      <c r="AL807" s="40"/>
      <c r="AM807" s="40">
        <f t="shared" si="271"/>
        <v>3.2</v>
      </c>
      <c r="AN807" s="39">
        <f t="shared" si="269"/>
        <v>3.1</v>
      </c>
      <c r="AO807" s="204"/>
      <c r="AP807" s="204">
        <f t="shared" si="283"/>
        <v>6.956521739130435E-3</v>
      </c>
      <c r="AQ807" s="45"/>
      <c r="AR807" s="45"/>
      <c r="AS807" s="115"/>
      <c r="AT807" s="115"/>
      <c r="AU807" s="115">
        <f t="shared" si="272"/>
        <v>1</v>
      </c>
      <c r="AV807" s="115">
        <f t="shared" si="273"/>
        <v>0</v>
      </c>
      <c r="AY807" s="115"/>
      <c r="AZ807" s="115"/>
      <c r="BA807" s="43">
        <v>32</v>
      </c>
      <c r="BB807" s="43" t="s">
        <v>2013</v>
      </c>
      <c r="BC807" s="48" t="s">
        <v>1403</v>
      </c>
      <c r="BE807" s="37" t="s">
        <v>2345</v>
      </c>
      <c r="BG807" s="43">
        <v>420</v>
      </c>
      <c r="BH807" s="43" t="s">
        <v>495</v>
      </c>
      <c r="BJ807" s="43" t="s">
        <v>1388</v>
      </c>
      <c r="BK807" s="43" t="s">
        <v>846</v>
      </c>
      <c r="BP807" s="48" t="s">
        <v>1406</v>
      </c>
      <c r="BQ807" s="43" t="s">
        <v>496</v>
      </c>
      <c r="BR807" s="43" t="s">
        <v>497</v>
      </c>
      <c r="BS807" s="43" t="s">
        <v>558</v>
      </c>
      <c r="BT807" s="43" t="s">
        <v>498</v>
      </c>
      <c r="BU807" s="43"/>
      <c r="BV807" s="43"/>
      <c r="BW807" s="243">
        <v>37698</v>
      </c>
      <c r="BX807" s="243"/>
      <c r="BY807" s="48" t="s">
        <v>451</v>
      </c>
      <c r="BZ807" s="43">
        <v>3.2</v>
      </c>
      <c r="CA807" s="43" t="s">
        <v>1396</v>
      </c>
      <c r="CD807" s="124" t="s">
        <v>1397</v>
      </c>
      <c r="CE807" s="43">
        <v>10098</v>
      </c>
      <c r="CF807" s="43" t="s">
        <v>499</v>
      </c>
      <c r="CG807" s="251">
        <v>37698</v>
      </c>
      <c r="CH807" s="126"/>
      <c r="CK807" s="39" t="s">
        <v>451</v>
      </c>
      <c r="CL807" s="43">
        <v>460</v>
      </c>
      <c r="CM807" s="43" t="s">
        <v>1396</v>
      </c>
      <c r="CP807" s="43" t="s">
        <v>1397</v>
      </c>
      <c r="CQ807" s="43">
        <v>1043</v>
      </c>
      <c r="DR807" s="38"/>
    </row>
    <row r="808" spans="1:122" s="39" customFormat="1" hidden="1" x14ac:dyDescent="0.2">
      <c r="A808" s="44" t="str">
        <f t="shared" si="264"/>
        <v>Endicott</v>
      </c>
      <c r="B808" s="44" t="str">
        <f t="shared" si="279"/>
        <v>1,1,2-Trichloro-1,2,2-trifluoroethane</v>
      </c>
      <c r="C808" s="38" t="s">
        <v>2587</v>
      </c>
      <c r="D808" s="38" t="str">
        <f t="shared" si="278"/>
        <v>LS</v>
      </c>
      <c r="E808" s="44" t="s">
        <v>372</v>
      </c>
      <c r="F808" s="155" t="str">
        <f t="shared" si="270"/>
        <v>Residential 108</v>
      </c>
      <c r="G808" s="44" t="str">
        <f t="shared" si="265"/>
        <v>residential</v>
      </c>
      <c r="H808" s="44" t="str">
        <f t="shared" si="266"/>
        <v>Slab on grade</v>
      </c>
      <c r="I808" s="38"/>
      <c r="J808" s="38"/>
      <c r="K808" s="38"/>
      <c r="L808" s="44"/>
      <c r="M808" s="38" t="str">
        <f t="shared" si="280"/>
        <v>Y</v>
      </c>
      <c r="N808" s="38" t="str">
        <f t="shared" si="267"/>
        <v>n</v>
      </c>
      <c r="O808" s="38" t="s">
        <v>541</v>
      </c>
      <c r="P808" s="44" t="s">
        <v>310</v>
      </c>
      <c r="Q808" s="44"/>
      <c r="R808" s="44"/>
      <c r="S808" s="44"/>
      <c r="T808" s="44"/>
      <c r="U808" s="44"/>
      <c r="V808" s="44"/>
      <c r="W808" s="44"/>
      <c r="X808" s="44"/>
      <c r="Y808" s="38" t="str">
        <f t="shared" si="281"/>
        <v>Y</v>
      </c>
      <c r="Z808" s="38" t="str">
        <f t="shared" si="268"/>
        <v>n</v>
      </c>
      <c r="AA808" s="38" t="s">
        <v>541</v>
      </c>
      <c r="AC808" s="59">
        <v>1.6</v>
      </c>
      <c r="AD808" s="204">
        <v>0.44374999999999998</v>
      </c>
      <c r="AE808" s="38">
        <v>1</v>
      </c>
      <c r="AF808" s="38">
        <v>0</v>
      </c>
      <c r="AG808" s="125"/>
      <c r="AI808" s="123"/>
      <c r="AJ808" s="40">
        <f t="shared" si="282"/>
        <v>1.6</v>
      </c>
      <c r="AK808" s="40"/>
      <c r="AL808" s="40"/>
      <c r="AM808" s="40">
        <f t="shared" si="271"/>
        <v>0.71</v>
      </c>
      <c r="AN808" s="39">
        <f t="shared" si="269"/>
        <v>1.8</v>
      </c>
      <c r="AO808" s="204"/>
      <c r="AP808" s="204">
        <f t="shared" si="283"/>
        <v>0.44374999999999998</v>
      </c>
      <c r="AQ808" s="45"/>
      <c r="AR808" s="45"/>
      <c r="AS808" s="115"/>
      <c r="AT808" s="115"/>
      <c r="AU808" s="115">
        <f t="shared" si="272"/>
        <v>1</v>
      </c>
      <c r="AV808" s="115">
        <f t="shared" si="273"/>
        <v>0</v>
      </c>
      <c r="AY808" s="115"/>
      <c r="AZ808" s="115"/>
      <c r="BA808" s="43">
        <v>32</v>
      </c>
      <c r="BB808" s="43" t="s">
        <v>2013</v>
      </c>
      <c r="BC808" s="48" t="s">
        <v>1403</v>
      </c>
      <c r="BE808" s="37" t="s">
        <v>2345</v>
      </c>
      <c r="BG808" s="43">
        <v>420</v>
      </c>
      <c r="BH808" s="43" t="s">
        <v>495</v>
      </c>
      <c r="BJ808" s="43" t="s">
        <v>1388</v>
      </c>
      <c r="BK808" s="43" t="s">
        <v>846</v>
      </c>
      <c r="BP808" s="48" t="s">
        <v>1406</v>
      </c>
      <c r="BQ808" s="43" t="s">
        <v>496</v>
      </c>
      <c r="BR808" s="43" t="s">
        <v>497</v>
      </c>
      <c r="BS808" s="43" t="s">
        <v>1132</v>
      </c>
      <c r="BT808" s="43" t="s">
        <v>498</v>
      </c>
      <c r="BU808" s="43"/>
      <c r="BV808" s="43"/>
      <c r="BW808" s="243">
        <v>37698</v>
      </c>
      <c r="BX808" s="243"/>
      <c r="BY808" s="48" t="s">
        <v>451</v>
      </c>
      <c r="BZ808" s="43">
        <v>0.71</v>
      </c>
      <c r="CA808" s="43" t="s">
        <v>1396</v>
      </c>
      <c r="CD808" s="124" t="s">
        <v>1397</v>
      </c>
      <c r="CE808" s="43">
        <v>10103</v>
      </c>
      <c r="CF808" s="43" t="s">
        <v>499</v>
      </c>
      <c r="CG808" s="251">
        <v>37698</v>
      </c>
      <c r="CH808" s="126"/>
      <c r="CK808" s="39" t="s">
        <v>451</v>
      </c>
      <c r="CL808" s="43">
        <v>1.6</v>
      </c>
      <c r="CM808" s="43" t="s">
        <v>1396</v>
      </c>
      <c r="CP808" s="43" t="s">
        <v>1397</v>
      </c>
      <c r="CQ808" s="43">
        <v>1110</v>
      </c>
      <c r="DR808" s="38"/>
    </row>
    <row r="809" spans="1:122" s="39" customFormat="1" hidden="1" x14ac:dyDescent="0.2">
      <c r="A809" s="44" t="str">
        <f t="shared" ref="A809:A872" si="284">BB809</f>
        <v>Endicott</v>
      </c>
      <c r="B809" s="44" t="str">
        <f t="shared" si="279"/>
        <v>Tetrachloroethylene</v>
      </c>
      <c r="C809" s="38" t="s">
        <v>2587</v>
      </c>
      <c r="D809" s="38" t="str">
        <f t="shared" si="278"/>
        <v>LS</v>
      </c>
      <c r="E809" s="44" t="s">
        <v>372</v>
      </c>
      <c r="F809" s="155" t="str">
        <f t="shared" si="270"/>
        <v>Residential 108</v>
      </c>
      <c r="G809" s="44" t="str">
        <f t="shared" ref="G809:G872" si="285">BJ809</f>
        <v>residential</v>
      </c>
      <c r="H809" s="44" t="str">
        <f t="shared" ref="H809:H872" si="286">IF(BK809="","",BK809)</f>
        <v>Slab on grade</v>
      </c>
      <c r="I809" s="38"/>
      <c r="J809" s="38"/>
      <c r="K809" s="38"/>
      <c r="L809" s="44"/>
      <c r="M809" s="38" t="str">
        <f t="shared" si="280"/>
        <v>Y</v>
      </c>
      <c r="N809" s="38" t="str">
        <f t="shared" ref="N809:N872" si="287">IF(AJ809="","",IF(AN809="","Y",IF(AJ809&gt;AN809*$N$38,"Y","n")))</f>
        <v>n</v>
      </c>
      <c r="O809" s="38" t="s">
        <v>541</v>
      </c>
      <c r="P809" s="44" t="s">
        <v>310</v>
      </c>
      <c r="Q809" s="44"/>
      <c r="R809" s="44"/>
      <c r="S809" s="44"/>
      <c r="T809" s="44"/>
      <c r="U809" s="44"/>
      <c r="V809" s="44"/>
      <c r="W809" s="44"/>
      <c r="X809" s="44"/>
      <c r="Y809" s="38" t="str">
        <f t="shared" si="281"/>
        <v>Y</v>
      </c>
      <c r="Z809" s="38" t="str">
        <f t="shared" ref="Z809:Z872" si="288">IF(AM809="","",IF(AN809="","Y",IF(AM809&gt;AN809*$Z$38,"Y","n")))</f>
        <v>n</v>
      </c>
      <c r="AA809" s="38" t="s">
        <v>541</v>
      </c>
      <c r="AC809" s="59">
        <v>11</v>
      </c>
      <c r="AD809" s="204">
        <v>8.545454545454545E-2</v>
      </c>
      <c r="AE809" s="38">
        <v>1</v>
      </c>
      <c r="AF809" s="38">
        <v>0</v>
      </c>
      <c r="AG809" s="125"/>
      <c r="AI809" s="123"/>
      <c r="AJ809" s="40">
        <f t="shared" si="282"/>
        <v>11</v>
      </c>
      <c r="AK809" s="40"/>
      <c r="AL809" s="40"/>
      <c r="AM809" s="40">
        <f t="shared" si="271"/>
        <v>0.94</v>
      </c>
      <c r="AN809" s="39">
        <f t="shared" ref="AN809:AN872" si="289">IF(ISNA(MATCH(BS809,ChemName,0))=TRUE,"",IF(INDEX(Percent90,MATCH(BS809,ChemName,0))=0,"",INDEX(Percent90,MATCH(BS809,ChemName,0))))</f>
        <v>3.8</v>
      </c>
      <c r="AO809" s="204"/>
      <c r="AP809" s="204">
        <f t="shared" si="283"/>
        <v>8.545454545454545E-2</v>
      </c>
      <c r="AQ809" s="45"/>
      <c r="AR809" s="45"/>
      <c r="AS809" s="115"/>
      <c r="AT809" s="115"/>
      <c r="AU809" s="115">
        <f t="shared" si="272"/>
        <v>1</v>
      </c>
      <c r="AV809" s="115">
        <f t="shared" si="273"/>
        <v>0</v>
      </c>
      <c r="AY809" s="115"/>
      <c r="AZ809" s="115"/>
      <c r="BA809" s="43">
        <v>32</v>
      </c>
      <c r="BB809" s="43" t="s">
        <v>2013</v>
      </c>
      <c r="BC809" s="48" t="s">
        <v>1403</v>
      </c>
      <c r="BE809" s="37" t="s">
        <v>2345</v>
      </c>
      <c r="BG809" s="43">
        <v>420</v>
      </c>
      <c r="BH809" s="43" t="s">
        <v>495</v>
      </c>
      <c r="BJ809" s="43" t="s">
        <v>1388</v>
      </c>
      <c r="BK809" s="43" t="s">
        <v>846</v>
      </c>
      <c r="BP809" s="48" t="s">
        <v>1406</v>
      </c>
      <c r="BQ809" s="43" t="s">
        <v>496</v>
      </c>
      <c r="BR809" s="43" t="s">
        <v>497</v>
      </c>
      <c r="BS809" s="43" t="s">
        <v>2057</v>
      </c>
      <c r="BT809" s="43" t="s">
        <v>498</v>
      </c>
      <c r="BU809" s="43"/>
      <c r="BV809" s="43"/>
      <c r="BW809" s="243">
        <v>37698</v>
      </c>
      <c r="BX809" s="243"/>
      <c r="BY809" s="48" t="s">
        <v>451</v>
      </c>
      <c r="BZ809" s="43">
        <v>0.94</v>
      </c>
      <c r="CA809" s="43" t="s">
        <v>1396</v>
      </c>
      <c r="CD809" s="124" t="s">
        <v>1397</v>
      </c>
      <c r="CE809" s="43">
        <v>10105</v>
      </c>
      <c r="CF809" s="43" t="s">
        <v>499</v>
      </c>
      <c r="CG809" s="251">
        <v>37698</v>
      </c>
      <c r="CH809" s="126"/>
      <c r="CK809" s="39" t="s">
        <v>451</v>
      </c>
      <c r="CL809" s="43">
        <v>11</v>
      </c>
      <c r="CM809" s="43" t="s">
        <v>1396</v>
      </c>
      <c r="CP809" s="43" t="s">
        <v>1397</v>
      </c>
      <c r="CQ809" s="43">
        <v>883</v>
      </c>
      <c r="DR809" s="38"/>
    </row>
    <row r="810" spans="1:122" s="39" customFormat="1" x14ac:dyDescent="0.2">
      <c r="A810" s="44" t="str">
        <f t="shared" si="284"/>
        <v>Endicott</v>
      </c>
      <c r="B810" s="44" t="str">
        <f t="shared" si="279"/>
        <v>Trichloroethylene</v>
      </c>
      <c r="C810" s="38" t="s">
        <v>2587</v>
      </c>
      <c r="D810" s="38" t="str">
        <f t="shared" si="278"/>
        <v>LS</v>
      </c>
      <c r="E810" s="44" t="s">
        <v>372</v>
      </c>
      <c r="F810" s="155" t="str">
        <f t="shared" ref="F810:F873" si="290">BH810</f>
        <v>Residential 108</v>
      </c>
      <c r="G810" s="44" t="str">
        <f t="shared" si="285"/>
        <v>residential</v>
      </c>
      <c r="H810" s="44" t="str">
        <f t="shared" si="286"/>
        <v>Slab on grade</v>
      </c>
      <c r="I810" s="38"/>
      <c r="J810" s="38"/>
      <c r="K810" s="38"/>
      <c r="L810" s="44"/>
      <c r="M810" s="38" t="str">
        <f t="shared" si="280"/>
        <v>Y</v>
      </c>
      <c r="N810" s="38" t="str">
        <f t="shared" si="287"/>
        <v>Y</v>
      </c>
      <c r="O810" s="38" t="str">
        <f>IF(AJ810="","",IF(M810="N","n","Y"))</f>
        <v>Y</v>
      </c>
      <c r="P810" s="44"/>
      <c r="Q810" s="44"/>
      <c r="R810" s="44"/>
      <c r="S810" s="44"/>
      <c r="T810" s="44"/>
      <c r="U810" s="44"/>
      <c r="V810" s="44"/>
      <c r="W810" s="44"/>
      <c r="X810" s="44"/>
      <c r="Y810" s="38" t="str">
        <f t="shared" si="281"/>
        <v>Y</v>
      </c>
      <c r="Z810" s="38" t="str">
        <f t="shared" si="288"/>
        <v>Y</v>
      </c>
      <c r="AA810" s="38" t="str">
        <f>IF(AM810="","",IF(Y810="N","n","Y"))</f>
        <v>Y</v>
      </c>
      <c r="AC810" s="59">
        <v>730</v>
      </c>
      <c r="AD810" s="204">
        <v>2.1917808219178085E-3</v>
      </c>
      <c r="AE810" s="38">
        <v>1</v>
      </c>
      <c r="AF810" s="38">
        <v>0</v>
      </c>
      <c r="AG810" s="125"/>
      <c r="AI810" s="123"/>
      <c r="AJ810" s="40">
        <f t="shared" si="282"/>
        <v>730</v>
      </c>
      <c r="AK810" s="40"/>
      <c r="AL810" s="40"/>
      <c r="AM810" s="40">
        <f t="shared" si="271"/>
        <v>1.6</v>
      </c>
      <c r="AN810" s="39">
        <f t="shared" si="289"/>
        <v>0.5</v>
      </c>
      <c r="AO810" s="204"/>
      <c r="AP810" s="204">
        <f t="shared" si="283"/>
        <v>2.1917808219178085E-3</v>
      </c>
      <c r="AQ810" s="45"/>
      <c r="AR810" s="45"/>
      <c r="AS810" s="115"/>
      <c r="AT810" s="115"/>
      <c r="AU810" s="115">
        <f t="shared" si="272"/>
        <v>1</v>
      </c>
      <c r="AV810" s="115">
        <f t="shared" si="273"/>
        <v>0</v>
      </c>
      <c r="AY810" s="115"/>
      <c r="AZ810" s="115"/>
      <c r="BA810" s="43">
        <v>32</v>
      </c>
      <c r="BB810" s="43" t="s">
        <v>2013</v>
      </c>
      <c r="BC810" s="48" t="s">
        <v>1403</v>
      </c>
      <c r="BE810" s="37" t="s">
        <v>2345</v>
      </c>
      <c r="BG810" s="43">
        <v>420</v>
      </c>
      <c r="BH810" s="43" t="s">
        <v>495</v>
      </c>
      <c r="BJ810" s="43" t="s">
        <v>1388</v>
      </c>
      <c r="BK810" s="43" t="s">
        <v>846</v>
      </c>
      <c r="BP810" s="48" t="s">
        <v>1406</v>
      </c>
      <c r="BQ810" s="43" t="s">
        <v>496</v>
      </c>
      <c r="BR810" s="43" t="s">
        <v>497</v>
      </c>
      <c r="BS810" s="43" t="s">
        <v>1393</v>
      </c>
      <c r="BT810" s="43" t="s">
        <v>498</v>
      </c>
      <c r="BU810" s="43"/>
      <c r="BV810" s="43"/>
      <c r="BW810" s="243">
        <v>37698</v>
      </c>
      <c r="BX810" s="243"/>
      <c r="BY810" s="48" t="s">
        <v>451</v>
      </c>
      <c r="BZ810" s="43">
        <v>1.6</v>
      </c>
      <c r="CA810" s="43" t="s">
        <v>1396</v>
      </c>
      <c r="CD810" s="124" t="s">
        <v>1397</v>
      </c>
      <c r="CE810" s="43">
        <v>10107</v>
      </c>
      <c r="CF810" s="43" t="s">
        <v>499</v>
      </c>
      <c r="CG810" s="251">
        <v>37698</v>
      </c>
      <c r="CH810" s="126"/>
      <c r="CK810" s="39" t="s">
        <v>451</v>
      </c>
      <c r="CL810" s="43">
        <v>730</v>
      </c>
      <c r="CM810" s="43" t="s">
        <v>1396</v>
      </c>
      <c r="CP810" s="43" t="s">
        <v>1397</v>
      </c>
      <c r="CQ810" s="43">
        <v>951</v>
      </c>
      <c r="DR810" s="38"/>
    </row>
    <row r="811" spans="1:122" s="39" customFormat="1" hidden="1" x14ac:dyDescent="0.2">
      <c r="A811" s="44" t="str">
        <f t="shared" si="284"/>
        <v>Endicott</v>
      </c>
      <c r="B811" s="44" t="str">
        <f t="shared" si="279"/>
        <v>1,1,1-Trichloroethane</v>
      </c>
      <c r="C811" s="38" t="s">
        <v>2587</v>
      </c>
      <c r="D811" s="38" t="str">
        <f t="shared" si="278"/>
        <v>LS</v>
      </c>
      <c r="E811" s="44" t="s">
        <v>372</v>
      </c>
      <c r="F811" s="155" t="str">
        <f t="shared" si="290"/>
        <v>Residential 109</v>
      </c>
      <c r="G811" s="44" t="str">
        <f t="shared" si="285"/>
        <v>residential</v>
      </c>
      <c r="H811" s="44" t="str">
        <f t="shared" si="286"/>
        <v>Basement</v>
      </c>
      <c r="I811" s="38"/>
      <c r="J811" s="38"/>
      <c r="K811" s="38"/>
      <c r="L811" s="44"/>
      <c r="M811" s="38" t="str">
        <f t="shared" si="280"/>
        <v>Y</v>
      </c>
      <c r="N811" s="38" t="str">
        <f t="shared" si="287"/>
        <v>n</v>
      </c>
      <c r="O811" s="38" t="s">
        <v>541</v>
      </c>
      <c r="P811" s="44" t="s">
        <v>310</v>
      </c>
      <c r="Q811" s="44"/>
      <c r="R811" s="44"/>
      <c r="S811" s="44"/>
      <c r="T811" s="44"/>
      <c r="U811" s="44"/>
      <c r="V811" s="44"/>
      <c r="W811" s="44"/>
      <c r="X811" s="44"/>
      <c r="Y811" s="38" t="str">
        <f t="shared" si="281"/>
        <v>Y</v>
      </c>
      <c r="Z811" s="38" t="str">
        <f t="shared" si="288"/>
        <v>n</v>
      </c>
      <c r="AA811" s="38" t="s">
        <v>541</v>
      </c>
      <c r="AC811" s="59">
        <v>8.6</v>
      </c>
      <c r="AD811" s="204">
        <v>0.11627906976744186</v>
      </c>
      <c r="AE811" s="38">
        <v>1</v>
      </c>
      <c r="AF811" s="38">
        <v>0</v>
      </c>
      <c r="AG811" s="125"/>
      <c r="AI811" s="123"/>
      <c r="AJ811" s="40">
        <f t="shared" si="282"/>
        <v>8.6</v>
      </c>
      <c r="AK811" s="40"/>
      <c r="AL811" s="40"/>
      <c r="AM811" s="40">
        <f t="shared" ref="AM811:AM874" si="291">IF(BZ811="","",IF(CA811="mg/m3",1000*BZ811,IF(CA811="ppbv",BZ811*INDEX(ppbv_ug_m3,MATCH(BS811,ChemName,0)),BZ811)))</f>
        <v>1</v>
      </c>
      <c r="AN811" s="39">
        <f t="shared" si="289"/>
        <v>3.1</v>
      </c>
      <c r="AO811" s="204"/>
      <c r="AP811" s="204">
        <f t="shared" si="283"/>
        <v>0.11627906976744186</v>
      </c>
      <c r="AQ811" s="45"/>
      <c r="AR811" s="45"/>
      <c r="AS811" s="115"/>
      <c r="AT811" s="115"/>
      <c r="AU811" s="115">
        <f t="shared" si="272"/>
        <v>1</v>
      </c>
      <c r="AV811" s="115">
        <f t="shared" si="273"/>
        <v>0</v>
      </c>
      <c r="AY811" s="115"/>
      <c r="AZ811" s="115"/>
      <c r="BA811" s="43">
        <v>32</v>
      </c>
      <c r="BB811" s="43" t="s">
        <v>2013</v>
      </c>
      <c r="BC811" s="48" t="s">
        <v>1403</v>
      </c>
      <c r="BE811" s="37" t="s">
        <v>2345</v>
      </c>
      <c r="BG811" s="43">
        <v>421</v>
      </c>
      <c r="BH811" s="43" t="s">
        <v>500</v>
      </c>
      <c r="BJ811" s="43" t="s">
        <v>1388</v>
      </c>
      <c r="BK811" s="43" t="s">
        <v>573</v>
      </c>
      <c r="BP811" s="48" t="s">
        <v>1406</v>
      </c>
      <c r="BQ811" s="43" t="s">
        <v>501</v>
      </c>
      <c r="BR811" s="43" t="s">
        <v>830</v>
      </c>
      <c r="BS811" s="43" t="s">
        <v>558</v>
      </c>
      <c r="BT811" s="43" t="s">
        <v>1990</v>
      </c>
      <c r="BU811" s="43"/>
      <c r="BV811" s="43"/>
      <c r="BW811" s="243">
        <v>37709</v>
      </c>
      <c r="BX811" s="243"/>
      <c r="BY811" s="48" t="s">
        <v>451</v>
      </c>
      <c r="BZ811" s="43">
        <v>1</v>
      </c>
      <c r="CA811" s="43" t="s">
        <v>1396</v>
      </c>
      <c r="CD811" s="124" t="s">
        <v>1397</v>
      </c>
      <c r="CE811" s="43">
        <v>10131</v>
      </c>
      <c r="CF811" s="43" t="s">
        <v>1990</v>
      </c>
      <c r="CG811" s="251">
        <v>37709</v>
      </c>
      <c r="CH811" s="126"/>
      <c r="CK811" s="39" t="s">
        <v>451</v>
      </c>
      <c r="CL811" s="43">
        <v>8.6</v>
      </c>
      <c r="CM811" s="43" t="s">
        <v>1396</v>
      </c>
      <c r="CP811" s="43" t="s">
        <v>1397</v>
      </c>
      <c r="CQ811" s="43">
        <v>1044</v>
      </c>
      <c r="DR811" s="38"/>
    </row>
    <row r="812" spans="1:122" s="39" customFormat="1" hidden="1" x14ac:dyDescent="0.2">
      <c r="A812" s="44" t="str">
        <f t="shared" si="284"/>
        <v>Endicott</v>
      </c>
      <c r="B812" s="44" t="str">
        <f t="shared" si="279"/>
        <v>1,1,2-Trichloro-1,2,2-trifluoroethane</v>
      </c>
      <c r="C812" s="38" t="s">
        <v>2587</v>
      </c>
      <c r="D812" s="38" t="str">
        <f t="shared" si="278"/>
        <v>LS</v>
      </c>
      <c r="E812" s="44" t="s">
        <v>372</v>
      </c>
      <c r="F812" s="155" t="str">
        <f t="shared" si="290"/>
        <v>Residential 109</v>
      </c>
      <c r="G812" s="44" t="str">
        <f t="shared" si="285"/>
        <v>residential</v>
      </c>
      <c r="H812" s="44" t="str">
        <f t="shared" si="286"/>
        <v>Basement</v>
      </c>
      <c r="I812" s="38"/>
      <c r="J812" s="38"/>
      <c r="K812" s="38"/>
      <c r="L812" s="44"/>
      <c r="M812" s="38" t="str">
        <f t="shared" si="280"/>
        <v>Y</v>
      </c>
      <c r="N812" s="38" t="str">
        <f t="shared" si="287"/>
        <v>n</v>
      </c>
      <c r="O812" s="38" t="s">
        <v>541</v>
      </c>
      <c r="P812" s="44" t="s">
        <v>310</v>
      </c>
      <c r="Q812" s="44"/>
      <c r="R812" s="44"/>
      <c r="S812" s="44"/>
      <c r="T812" s="44"/>
      <c r="U812" s="44"/>
      <c r="V812" s="44"/>
      <c r="W812" s="44"/>
      <c r="X812" s="44"/>
      <c r="Y812" s="38" t="str">
        <f t="shared" si="281"/>
        <v>Y</v>
      </c>
      <c r="Z812" s="38" t="str">
        <f t="shared" si="288"/>
        <v>n</v>
      </c>
      <c r="AA812" s="38" t="s">
        <v>541</v>
      </c>
      <c r="AC812" s="59">
        <v>0.6</v>
      </c>
      <c r="AD812" s="204">
        <v>0.88333333333333341</v>
      </c>
      <c r="AE812" s="38">
        <v>1</v>
      </c>
      <c r="AF812" s="38">
        <v>0</v>
      </c>
      <c r="AG812" s="125"/>
      <c r="AI812" s="123"/>
      <c r="AJ812" s="40">
        <f t="shared" si="282"/>
        <v>0.6</v>
      </c>
      <c r="AK812" s="40"/>
      <c r="AL812" s="40"/>
      <c r="AM812" s="40">
        <f t="shared" si="291"/>
        <v>0.53</v>
      </c>
      <c r="AN812" s="39">
        <f t="shared" si="289"/>
        <v>1.8</v>
      </c>
      <c r="AO812" s="204"/>
      <c r="AP812" s="204">
        <f t="shared" si="283"/>
        <v>0.88333333333333341</v>
      </c>
      <c r="AQ812" s="45"/>
      <c r="AR812" s="45"/>
      <c r="AS812" s="115"/>
      <c r="AT812" s="115"/>
      <c r="AU812" s="115">
        <f t="shared" ref="AU812:AU875" si="292">IF(AP812="","",IF(CD812="Y",1,0))</f>
        <v>1</v>
      </c>
      <c r="AV812" s="115">
        <f t="shared" ref="AV812:AV875" si="293">IF(AP812="","",IF(CD812="n",1,0))</f>
        <v>0</v>
      </c>
      <c r="AY812" s="115"/>
      <c r="AZ812" s="115"/>
      <c r="BA812" s="43">
        <v>32</v>
      </c>
      <c r="BB812" s="43" t="s">
        <v>2013</v>
      </c>
      <c r="BC812" s="48" t="s">
        <v>1403</v>
      </c>
      <c r="BE812" s="37" t="s">
        <v>2345</v>
      </c>
      <c r="BG812" s="43">
        <v>421</v>
      </c>
      <c r="BH812" s="43" t="s">
        <v>500</v>
      </c>
      <c r="BJ812" s="43" t="s">
        <v>1388</v>
      </c>
      <c r="BK812" s="43" t="s">
        <v>573</v>
      </c>
      <c r="BP812" s="48" t="s">
        <v>1406</v>
      </c>
      <c r="BQ812" s="43" t="s">
        <v>501</v>
      </c>
      <c r="BR812" s="43" t="s">
        <v>830</v>
      </c>
      <c r="BS812" s="43" t="s">
        <v>1132</v>
      </c>
      <c r="BT812" s="43" t="s">
        <v>1990</v>
      </c>
      <c r="BU812" s="43"/>
      <c r="BV812" s="43"/>
      <c r="BW812" s="243">
        <v>37709</v>
      </c>
      <c r="BX812" s="243"/>
      <c r="BY812" s="48" t="s">
        <v>451</v>
      </c>
      <c r="BZ812" s="43">
        <v>0.53</v>
      </c>
      <c r="CA812" s="43" t="s">
        <v>1396</v>
      </c>
      <c r="CD812" s="124" t="s">
        <v>1397</v>
      </c>
      <c r="CE812" s="43">
        <v>10136</v>
      </c>
      <c r="CF812" s="43" t="s">
        <v>1990</v>
      </c>
      <c r="CG812" s="251">
        <v>37709</v>
      </c>
      <c r="CH812" s="126"/>
      <c r="CK812" s="39" t="s">
        <v>451</v>
      </c>
      <c r="CL812" s="43">
        <v>0.6</v>
      </c>
      <c r="CM812" s="43" t="s">
        <v>1396</v>
      </c>
      <c r="CP812" s="43" t="s">
        <v>1397</v>
      </c>
      <c r="CQ812" s="43">
        <v>1111</v>
      </c>
      <c r="DR812" s="38"/>
    </row>
    <row r="813" spans="1:122" s="372" customFormat="1" x14ac:dyDescent="0.2">
      <c r="A813" s="384" t="str">
        <f t="shared" si="284"/>
        <v>Endicott</v>
      </c>
      <c r="B813" s="384" t="str">
        <f t="shared" si="279"/>
        <v>Trichloroethylene</v>
      </c>
      <c r="C813" s="385" t="s">
        <v>2587</v>
      </c>
      <c r="D813" s="385" t="str">
        <f t="shared" si="278"/>
        <v>LS</v>
      </c>
      <c r="E813" s="384" t="s">
        <v>372</v>
      </c>
      <c r="F813" s="386" t="str">
        <f t="shared" si="290"/>
        <v>Residential 109</v>
      </c>
      <c r="G813" s="384" t="str">
        <f t="shared" si="285"/>
        <v>residential</v>
      </c>
      <c r="H813" s="384" t="str">
        <f t="shared" si="286"/>
        <v>Basement</v>
      </c>
      <c r="I813" s="385"/>
      <c r="J813" s="385"/>
      <c r="K813" s="385"/>
      <c r="L813" s="384"/>
      <c r="M813" s="385" t="str">
        <f t="shared" si="280"/>
        <v>Y</v>
      </c>
      <c r="N813" s="385" t="str">
        <f t="shared" si="287"/>
        <v>Y</v>
      </c>
      <c r="O813" s="385" t="str">
        <f>IF(AJ813="","",IF(M813="N","n","Y"))</f>
        <v>Y</v>
      </c>
      <c r="P813" s="384"/>
      <c r="Q813" s="384"/>
      <c r="R813" s="384"/>
      <c r="S813" s="384"/>
      <c r="T813" s="384"/>
      <c r="U813" s="384"/>
      <c r="V813" s="384"/>
      <c r="W813" s="384"/>
      <c r="X813" s="384"/>
      <c r="Y813" s="385" t="str">
        <f t="shared" si="281"/>
        <v>Y</v>
      </c>
      <c r="Z813" s="385" t="str">
        <f t="shared" si="288"/>
        <v>Y</v>
      </c>
      <c r="AA813" s="385" t="str">
        <f t="shared" ref="AA813:AA819" si="294">IF(AM813="","",IF(Y813="N","n","Y"))</f>
        <v>Y</v>
      </c>
      <c r="AC813" s="389">
        <v>270</v>
      </c>
      <c r="AD813" s="390">
        <v>9.2592592592592587E-3</v>
      </c>
      <c r="AE813" s="385">
        <v>1</v>
      </c>
      <c r="AF813" s="385">
        <v>0</v>
      </c>
      <c r="AG813" s="391"/>
      <c r="AI813" s="392"/>
      <c r="AJ813" s="394">
        <f t="shared" si="282"/>
        <v>270</v>
      </c>
      <c r="AK813" s="394"/>
      <c r="AL813" s="394"/>
      <c r="AM813" s="394">
        <f t="shared" si="291"/>
        <v>2.5</v>
      </c>
      <c r="AN813" s="372">
        <f t="shared" si="289"/>
        <v>0.5</v>
      </c>
      <c r="AO813" s="390"/>
      <c r="AP813" s="390">
        <f t="shared" si="283"/>
        <v>9.2592592592592587E-3</v>
      </c>
      <c r="AQ813" s="439"/>
      <c r="AR813" s="439"/>
      <c r="AS813" s="396"/>
      <c r="AT813" s="396"/>
      <c r="AU813" s="396">
        <f t="shared" si="292"/>
        <v>1</v>
      </c>
      <c r="AV813" s="396">
        <f t="shared" si="293"/>
        <v>0</v>
      </c>
      <c r="AY813" s="396"/>
      <c r="AZ813" s="396"/>
      <c r="BA813" s="397">
        <v>32</v>
      </c>
      <c r="BB813" s="397" t="s">
        <v>2013</v>
      </c>
      <c r="BC813" s="398" t="s">
        <v>1403</v>
      </c>
      <c r="BE813" s="303" t="s">
        <v>2345</v>
      </c>
      <c r="BG813" s="397">
        <v>421</v>
      </c>
      <c r="BH813" s="397" t="s">
        <v>500</v>
      </c>
      <c r="BJ813" s="397" t="s">
        <v>1388</v>
      </c>
      <c r="BK813" s="397" t="s">
        <v>573</v>
      </c>
      <c r="BP813" s="398" t="s">
        <v>1406</v>
      </c>
      <c r="BQ813" s="397" t="s">
        <v>501</v>
      </c>
      <c r="BR813" s="397" t="s">
        <v>830</v>
      </c>
      <c r="BS813" s="397" t="s">
        <v>1393</v>
      </c>
      <c r="BT813" s="397" t="s">
        <v>1990</v>
      </c>
      <c r="BU813" s="397"/>
      <c r="BV813" s="397"/>
      <c r="BW813" s="399">
        <v>37709</v>
      </c>
      <c r="BX813" s="399"/>
      <c r="BY813" s="398" t="s">
        <v>451</v>
      </c>
      <c r="BZ813" s="397">
        <v>2.5</v>
      </c>
      <c r="CA813" s="397" t="s">
        <v>1396</v>
      </c>
      <c r="CD813" s="400" t="s">
        <v>1397</v>
      </c>
      <c r="CE813" s="397">
        <v>10140</v>
      </c>
      <c r="CF813" s="397" t="s">
        <v>1990</v>
      </c>
      <c r="CG813" s="401">
        <v>37709</v>
      </c>
      <c r="CH813" s="402"/>
      <c r="CK813" s="372" t="s">
        <v>451</v>
      </c>
      <c r="CL813" s="397">
        <v>270</v>
      </c>
      <c r="CM813" s="397" t="s">
        <v>1396</v>
      </c>
      <c r="CP813" s="397" t="s">
        <v>1397</v>
      </c>
      <c r="CQ813" s="397">
        <v>952</v>
      </c>
      <c r="DR813" s="385"/>
    </row>
    <row r="814" spans="1:122" s="39" customFormat="1" hidden="1" x14ac:dyDescent="0.2">
      <c r="A814" s="44" t="str">
        <f t="shared" si="284"/>
        <v>Endicott</v>
      </c>
      <c r="B814" s="44" t="str">
        <f t="shared" si="279"/>
        <v>1,1,1-Trichloroethane</v>
      </c>
      <c r="C814" s="38" t="s">
        <v>2587</v>
      </c>
      <c r="D814" s="38" t="str">
        <f t="shared" si="278"/>
        <v>LS</v>
      </c>
      <c r="E814" s="44" t="s">
        <v>372</v>
      </c>
      <c r="F814" s="155" t="str">
        <f t="shared" si="290"/>
        <v>Residential 110</v>
      </c>
      <c r="G814" s="44" t="str">
        <f t="shared" si="285"/>
        <v>residential</v>
      </c>
      <c r="H814" s="44" t="str">
        <f t="shared" si="286"/>
        <v>Basement</v>
      </c>
      <c r="I814" s="38"/>
      <c r="J814" s="38"/>
      <c r="K814" s="38"/>
      <c r="L814" s="44"/>
      <c r="M814" s="38" t="str">
        <f t="shared" si="280"/>
        <v>Y</v>
      </c>
      <c r="N814" s="38" t="str">
        <f t="shared" si="287"/>
        <v>n</v>
      </c>
      <c r="O814" s="38" t="str">
        <f>IF(AJ814="","",IF(M814="N","n","Y"))</f>
        <v>Y</v>
      </c>
      <c r="P814" s="44"/>
      <c r="Q814" s="44"/>
      <c r="R814" s="44"/>
      <c r="S814" s="44"/>
      <c r="T814" s="44"/>
      <c r="U814" s="44"/>
      <c r="V814" s="44"/>
      <c r="W814" s="44"/>
      <c r="X814" s="44"/>
      <c r="Y814" s="38" t="str">
        <f t="shared" si="281"/>
        <v>Y</v>
      </c>
      <c r="Z814" s="38" t="str">
        <f t="shared" si="288"/>
        <v>n</v>
      </c>
      <c r="AA814" s="38" t="str">
        <f t="shared" si="294"/>
        <v>Y</v>
      </c>
      <c r="AC814" s="59">
        <v>100</v>
      </c>
      <c r="AD814" s="204">
        <v>2.2000000000000002E-2</v>
      </c>
      <c r="AE814" s="38">
        <v>1</v>
      </c>
      <c r="AF814" s="38">
        <v>0</v>
      </c>
      <c r="AG814" s="125"/>
      <c r="AI814" s="123"/>
      <c r="AJ814" s="40">
        <f t="shared" si="282"/>
        <v>100</v>
      </c>
      <c r="AK814" s="40"/>
      <c r="AL814" s="40"/>
      <c r="AM814" s="40">
        <f t="shared" si="291"/>
        <v>2.2000000000000002</v>
      </c>
      <c r="AN814" s="39">
        <f t="shared" si="289"/>
        <v>3.1</v>
      </c>
      <c r="AO814" s="204"/>
      <c r="AP814" s="204">
        <f t="shared" si="283"/>
        <v>2.2000000000000002E-2</v>
      </c>
      <c r="AQ814" s="45"/>
      <c r="AR814" s="45"/>
      <c r="AS814" s="115"/>
      <c r="AT814" s="115"/>
      <c r="AU814" s="115">
        <f t="shared" si="292"/>
        <v>1</v>
      </c>
      <c r="AV814" s="115">
        <f t="shared" si="293"/>
        <v>0</v>
      </c>
      <c r="AY814" s="115"/>
      <c r="AZ814" s="115"/>
      <c r="BA814" s="43">
        <v>32</v>
      </c>
      <c r="BB814" s="43" t="s">
        <v>2013</v>
      </c>
      <c r="BC814" s="48" t="s">
        <v>1403</v>
      </c>
      <c r="BE814" s="37" t="s">
        <v>2345</v>
      </c>
      <c r="BG814" s="43">
        <v>422</v>
      </c>
      <c r="BH814" s="43" t="s">
        <v>502</v>
      </c>
      <c r="BJ814" s="43" t="s">
        <v>1388</v>
      </c>
      <c r="BK814" s="43" t="s">
        <v>573</v>
      </c>
      <c r="BP814" s="48" t="s">
        <v>1406</v>
      </c>
      <c r="BQ814" s="43" t="s">
        <v>503</v>
      </c>
      <c r="BR814" s="43" t="s">
        <v>1925</v>
      </c>
      <c r="BS814" s="43" t="s">
        <v>558</v>
      </c>
      <c r="BT814" s="43" t="s">
        <v>1990</v>
      </c>
      <c r="BU814" s="43"/>
      <c r="BV814" s="43"/>
      <c r="BW814" s="243">
        <v>37699</v>
      </c>
      <c r="BX814" s="243"/>
      <c r="BY814" s="48" t="s">
        <v>450</v>
      </c>
      <c r="BZ814" s="43">
        <v>2.2000000000000002</v>
      </c>
      <c r="CA814" s="43" t="s">
        <v>1396</v>
      </c>
      <c r="CD814" s="124" t="s">
        <v>1397</v>
      </c>
      <c r="CE814" s="43">
        <v>10164</v>
      </c>
      <c r="CF814" s="43" t="s">
        <v>1990</v>
      </c>
      <c r="CG814" s="251">
        <v>37699</v>
      </c>
      <c r="CH814" s="126"/>
      <c r="CK814" s="39" t="s">
        <v>451</v>
      </c>
      <c r="CL814" s="43">
        <v>100</v>
      </c>
      <c r="CM814" s="43" t="s">
        <v>1396</v>
      </c>
      <c r="CP814" s="43" t="s">
        <v>1397</v>
      </c>
      <c r="CQ814" s="43">
        <v>1045</v>
      </c>
      <c r="DR814" s="38"/>
    </row>
    <row r="815" spans="1:122" s="372" customFormat="1" x14ac:dyDescent="0.2">
      <c r="A815" s="384" t="str">
        <f t="shared" si="284"/>
        <v>Endicott</v>
      </c>
      <c r="B815" s="384" t="str">
        <f t="shared" si="279"/>
        <v>Trichloroethylene</v>
      </c>
      <c r="C815" s="385" t="s">
        <v>2587</v>
      </c>
      <c r="D815" s="385" t="str">
        <f t="shared" si="278"/>
        <v>LS</v>
      </c>
      <c r="E815" s="384" t="s">
        <v>372</v>
      </c>
      <c r="F815" s="386" t="str">
        <f t="shared" si="290"/>
        <v>Residential 110</v>
      </c>
      <c r="G815" s="384" t="str">
        <f t="shared" si="285"/>
        <v>residential</v>
      </c>
      <c r="H815" s="384" t="str">
        <f t="shared" si="286"/>
        <v>Basement</v>
      </c>
      <c r="I815" s="385"/>
      <c r="J815" s="385"/>
      <c r="K815" s="385"/>
      <c r="L815" s="384"/>
      <c r="M815" s="385" t="str">
        <f t="shared" si="280"/>
        <v>Y</v>
      </c>
      <c r="N815" s="385" t="str">
        <f t="shared" si="287"/>
        <v>Y</v>
      </c>
      <c r="O815" s="385" t="str">
        <f>IF(AJ815="","",IF(M815="N","n","Y"))</f>
        <v>Y</v>
      </c>
      <c r="P815" s="384"/>
      <c r="Q815" s="384"/>
      <c r="R815" s="384"/>
      <c r="S815" s="384"/>
      <c r="T815" s="384"/>
      <c r="U815" s="384"/>
      <c r="V815" s="384"/>
      <c r="W815" s="384"/>
      <c r="X815" s="384"/>
      <c r="Y815" s="385" t="str">
        <f t="shared" si="281"/>
        <v>Y</v>
      </c>
      <c r="Z815" s="385" t="str">
        <f t="shared" si="288"/>
        <v>Y</v>
      </c>
      <c r="AA815" s="385" t="str">
        <f t="shared" si="294"/>
        <v>Y</v>
      </c>
      <c r="AC815" s="389">
        <v>1000</v>
      </c>
      <c r="AD815" s="390">
        <v>1.6999999999999999E-3</v>
      </c>
      <c r="AE815" s="385">
        <v>1</v>
      </c>
      <c r="AF815" s="385">
        <v>0</v>
      </c>
      <c r="AG815" s="391"/>
      <c r="AI815" s="392"/>
      <c r="AJ815" s="394">
        <f t="shared" si="282"/>
        <v>1000</v>
      </c>
      <c r="AK815" s="394"/>
      <c r="AL815" s="394"/>
      <c r="AM815" s="394">
        <f t="shared" si="291"/>
        <v>1.7</v>
      </c>
      <c r="AN815" s="372">
        <f t="shared" si="289"/>
        <v>0.5</v>
      </c>
      <c r="AO815" s="390"/>
      <c r="AP815" s="390">
        <f t="shared" si="283"/>
        <v>1.6999999999999999E-3</v>
      </c>
      <c r="AQ815" s="439"/>
      <c r="AR815" s="439"/>
      <c r="AS815" s="396"/>
      <c r="AT815" s="396"/>
      <c r="AU815" s="396">
        <f t="shared" si="292"/>
        <v>1</v>
      </c>
      <c r="AV815" s="396">
        <f t="shared" si="293"/>
        <v>0</v>
      </c>
      <c r="AY815" s="396"/>
      <c r="AZ815" s="396"/>
      <c r="BA815" s="397">
        <v>32</v>
      </c>
      <c r="BB815" s="397" t="s">
        <v>2013</v>
      </c>
      <c r="BC815" s="398" t="s">
        <v>1403</v>
      </c>
      <c r="BE815" s="303" t="s">
        <v>2345</v>
      </c>
      <c r="BG815" s="397">
        <v>422</v>
      </c>
      <c r="BH815" s="397" t="s">
        <v>502</v>
      </c>
      <c r="BJ815" s="397" t="s">
        <v>1388</v>
      </c>
      <c r="BK815" s="397" t="s">
        <v>573</v>
      </c>
      <c r="BP815" s="398" t="s">
        <v>1406</v>
      </c>
      <c r="BQ815" s="397" t="s">
        <v>503</v>
      </c>
      <c r="BR815" s="397" t="s">
        <v>1925</v>
      </c>
      <c r="BS815" s="397" t="s">
        <v>1393</v>
      </c>
      <c r="BT815" s="397" t="s">
        <v>1990</v>
      </c>
      <c r="BU815" s="397"/>
      <c r="BV815" s="397"/>
      <c r="BW815" s="399">
        <v>37699</v>
      </c>
      <c r="BX815" s="399"/>
      <c r="BY815" s="398" t="s">
        <v>451</v>
      </c>
      <c r="BZ815" s="397">
        <v>1.7</v>
      </c>
      <c r="CA815" s="397" t="s">
        <v>1396</v>
      </c>
      <c r="CD815" s="400" t="s">
        <v>1397</v>
      </c>
      <c r="CE815" s="397">
        <v>10173</v>
      </c>
      <c r="CF815" s="397" t="s">
        <v>1990</v>
      </c>
      <c r="CG815" s="401">
        <v>37699</v>
      </c>
      <c r="CH815" s="402"/>
      <c r="CK815" s="372" t="s">
        <v>451</v>
      </c>
      <c r="CL815" s="397">
        <v>1000</v>
      </c>
      <c r="CM815" s="397" t="s">
        <v>1396</v>
      </c>
      <c r="CP815" s="397" t="s">
        <v>1397</v>
      </c>
      <c r="CQ815" s="397">
        <v>953</v>
      </c>
      <c r="DR815" s="385"/>
    </row>
    <row r="816" spans="1:122" s="39" customFormat="1" x14ac:dyDescent="0.2">
      <c r="A816" s="44" t="str">
        <f t="shared" si="284"/>
        <v>Endicott</v>
      </c>
      <c r="B816" s="44" t="str">
        <f t="shared" si="279"/>
        <v>1,1,1-Trichloroethane</v>
      </c>
      <c r="C816" s="38" t="s">
        <v>2587</v>
      </c>
      <c r="D816" s="38" t="str">
        <f t="shared" si="278"/>
        <v>LS</v>
      </c>
      <c r="E816" s="44" t="s">
        <v>372</v>
      </c>
      <c r="F816" s="155" t="str">
        <f t="shared" si="290"/>
        <v>Residential 111</v>
      </c>
      <c r="G816" s="44" t="str">
        <f t="shared" si="285"/>
        <v>residential</v>
      </c>
      <c r="H816" s="44" t="str">
        <f t="shared" si="286"/>
        <v>Basement - full</v>
      </c>
      <c r="I816" s="38"/>
      <c r="J816" s="38"/>
      <c r="K816" s="38"/>
      <c r="L816" s="44"/>
      <c r="M816" s="38" t="str">
        <f t="shared" si="280"/>
        <v>Y</v>
      </c>
      <c r="N816" s="38" t="str">
        <f t="shared" si="287"/>
        <v>Y</v>
      </c>
      <c r="O816" s="38" t="str">
        <f>IF(AJ816="","",IF(M816="N","n","Y"))</f>
        <v>Y</v>
      </c>
      <c r="P816" s="44"/>
      <c r="Q816" s="44"/>
      <c r="R816" s="44"/>
      <c r="S816" s="44"/>
      <c r="T816" s="44"/>
      <c r="U816" s="44"/>
      <c r="V816" s="44"/>
      <c r="W816" s="44"/>
      <c r="X816" s="44"/>
      <c r="Y816" s="38" t="str">
        <f t="shared" si="281"/>
        <v>Y</v>
      </c>
      <c r="Z816" s="38" t="str">
        <f t="shared" si="288"/>
        <v>n</v>
      </c>
      <c r="AA816" s="38" t="str">
        <f t="shared" si="294"/>
        <v>Y</v>
      </c>
      <c r="AC816" s="59">
        <v>160</v>
      </c>
      <c r="AD816" s="204">
        <v>2.5000000000000001E-3</v>
      </c>
      <c r="AE816" s="38">
        <v>1</v>
      </c>
      <c r="AF816" s="38">
        <v>0</v>
      </c>
      <c r="AG816" s="125"/>
      <c r="AI816" s="123"/>
      <c r="AJ816" s="40">
        <f t="shared" si="282"/>
        <v>160</v>
      </c>
      <c r="AK816" s="40"/>
      <c r="AL816" s="40"/>
      <c r="AM816" s="40">
        <f t="shared" si="291"/>
        <v>0.4</v>
      </c>
      <c r="AN816" s="39">
        <f t="shared" si="289"/>
        <v>3.1</v>
      </c>
      <c r="AO816" s="204"/>
      <c r="AP816" s="204">
        <f t="shared" si="283"/>
        <v>2.5000000000000001E-3</v>
      </c>
      <c r="AQ816" s="45"/>
      <c r="AR816" s="45"/>
      <c r="AS816" s="115"/>
      <c r="AT816" s="115"/>
      <c r="AU816" s="115">
        <f t="shared" si="292"/>
        <v>1</v>
      </c>
      <c r="AV816" s="115">
        <f t="shared" si="293"/>
        <v>0</v>
      </c>
      <c r="AY816" s="115"/>
      <c r="AZ816" s="115"/>
      <c r="BA816" s="43">
        <v>32</v>
      </c>
      <c r="BB816" s="43" t="s">
        <v>2013</v>
      </c>
      <c r="BC816" s="48" t="s">
        <v>1403</v>
      </c>
      <c r="BE816" s="37" t="s">
        <v>2345</v>
      </c>
      <c r="BG816" s="43">
        <v>423</v>
      </c>
      <c r="BH816" s="43" t="s">
        <v>2465</v>
      </c>
      <c r="BJ816" s="43" t="s">
        <v>1388</v>
      </c>
      <c r="BK816" s="43" t="s">
        <v>1389</v>
      </c>
      <c r="BP816" s="48" t="s">
        <v>1406</v>
      </c>
      <c r="BQ816" s="43" t="s">
        <v>261</v>
      </c>
      <c r="BR816" s="43" t="s">
        <v>188</v>
      </c>
      <c r="BS816" s="43" t="s">
        <v>558</v>
      </c>
      <c r="BT816" s="43" t="s">
        <v>1990</v>
      </c>
      <c r="BU816" s="43"/>
      <c r="BV816" s="43"/>
      <c r="BW816" s="243">
        <v>37703</v>
      </c>
      <c r="BX816" s="243"/>
      <c r="BY816" s="48" t="s">
        <v>451</v>
      </c>
      <c r="BZ816" s="43">
        <v>0.4</v>
      </c>
      <c r="CA816" s="43" t="s">
        <v>1396</v>
      </c>
      <c r="CD816" s="124" t="s">
        <v>1397</v>
      </c>
      <c r="CE816" s="43">
        <v>10208</v>
      </c>
      <c r="CF816" s="43" t="s">
        <v>1990</v>
      </c>
      <c r="CG816" s="251">
        <v>37703</v>
      </c>
      <c r="CH816" s="126"/>
      <c r="CK816" s="39" t="s">
        <v>451</v>
      </c>
      <c r="CL816" s="43">
        <v>160</v>
      </c>
      <c r="CM816" s="43" t="s">
        <v>1396</v>
      </c>
      <c r="CP816" s="43" t="s">
        <v>1397</v>
      </c>
      <c r="CQ816" s="43">
        <v>1046</v>
      </c>
      <c r="DR816" s="38"/>
    </row>
    <row r="817" spans="1:122" s="39" customFormat="1" hidden="1" x14ac:dyDescent="0.2">
      <c r="A817" s="44" t="str">
        <f t="shared" si="284"/>
        <v>Endicott</v>
      </c>
      <c r="B817" s="44" t="str">
        <f t="shared" si="279"/>
        <v>1,1,1-Trichloroethane</v>
      </c>
      <c r="C817" s="38" t="s">
        <v>2587</v>
      </c>
      <c r="D817" s="38" t="str">
        <f t="shared" si="278"/>
        <v>LS</v>
      </c>
      <c r="E817" s="44" t="s">
        <v>372</v>
      </c>
      <c r="F817" s="155" t="str">
        <f t="shared" si="290"/>
        <v>Residential 112</v>
      </c>
      <c r="G817" s="44" t="str">
        <f t="shared" si="285"/>
        <v>residential</v>
      </c>
      <c r="H817" s="44" t="str">
        <f t="shared" si="286"/>
        <v>Slab on grade</v>
      </c>
      <c r="I817" s="38"/>
      <c r="J817" s="38"/>
      <c r="K817" s="38"/>
      <c r="L817" s="44"/>
      <c r="M817" s="38" t="str">
        <f t="shared" si="280"/>
        <v>Y</v>
      </c>
      <c r="N817" s="38" t="str">
        <f t="shared" si="287"/>
        <v>n</v>
      </c>
      <c r="O817" s="38" t="str">
        <f>IF(AJ817="","",IF(M817="N","n","Y"))</f>
        <v>Y</v>
      </c>
      <c r="P817" s="44"/>
      <c r="Q817" s="44"/>
      <c r="R817" s="44"/>
      <c r="S817" s="44"/>
      <c r="T817" s="44"/>
      <c r="U817" s="44"/>
      <c r="V817" s="44"/>
      <c r="W817" s="44"/>
      <c r="X817" s="44"/>
      <c r="Y817" s="38" t="str">
        <f t="shared" si="281"/>
        <v>Y</v>
      </c>
      <c r="Z817" s="38" t="str">
        <f t="shared" si="288"/>
        <v>n</v>
      </c>
      <c r="AA817" s="38" t="str">
        <f t="shared" si="294"/>
        <v>Y</v>
      </c>
      <c r="AC817" s="59">
        <v>1.1000000000000001</v>
      </c>
      <c r="AD817" s="204">
        <v>0.36363636363636365</v>
      </c>
      <c r="AE817" s="38">
        <v>1</v>
      </c>
      <c r="AF817" s="38">
        <v>0</v>
      </c>
      <c r="AG817" s="125"/>
      <c r="AI817" s="123"/>
      <c r="AJ817" s="40">
        <f t="shared" si="282"/>
        <v>1.1000000000000001</v>
      </c>
      <c r="AK817" s="40"/>
      <c r="AL817" s="40"/>
      <c r="AM817" s="40">
        <f t="shared" si="291"/>
        <v>0.4</v>
      </c>
      <c r="AN817" s="39">
        <f t="shared" si="289"/>
        <v>3.1</v>
      </c>
      <c r="AO817" s="204"/>
      <c r="AP817" s="204">
        <f t="shared" si="283"/>
        <v>0.36363636363636365</v>
      </c>
      <c r="AQ817" s="45"/>
      <c r="AR817" s="45"/>
      <c r="AS817" s="115"/>
      <c r="AT817" s="115"/>
      <c r="AU817" s="115">
        <f t="shared" si="292"/>
        <v>1</v>
      </c>
      <c r="AV817" s="115">
        <f t="shared" si="293"/>
        <v>0</v>
      </c>
      <c r="AY817" s="115"/>
      <c r="AZ817" s="115"/>
      <c r="BA817" s="43">
        <v>32</v>
      </c>
      <c r="BB817" s="43" t="s">
        <v>2013</v>
      </c>
      <c r="BC817" s="48" t="s">
        <v>1403</v>
      </c>
      <c r="BE817" s="37" t="s">
        <v>2345</v>
      </c>
      <c r="BG817" s="43">
        <v>424</v>
      </c>
      <c r="BH817" s="43" t="s">
        <v>282</v>
      </c>
      <c r="BJ817" s="43" t="s">
        <v>1388</v>
      </c>
      <c r="BK817" s="43" t="s">
        <v>846</v>
      </c>
      <c r="BP817" s="48" t="s">
        <v>1406</v>
      </c>
      <c r="BQ817" s="43" t="s">
        <v>283</v>
      </c>
      <c r="BR817" s="43" t="s">
        <v>284</v>
      </c>
      <c r="BS817" s="43" t="s">
        <v>558</v>
      </c>
      <c r="BT817" s="43" t="s">
        <v>285</v>
      </c>
      <c r="BU817" s="43"/>
      <c r="BV817" s="43"/>
      <c r="BW817" s="243">
        <v>37705</v>
      </c>
      <c r="BX817" s="243"/>
      <c r="BY817" s="48" t="s">
        <v>451</v>
      </c>
      <c r="BZ817" s="43">
        <v>0.4</v>
      </c>
      <c r="CA817" s="43" t="s">
        <v>1396</v>
      </c>
      <c r="CD817" s="124" t="s">
        <v>1397</v>
      </c>
      <c r="CE817" s="43">
        <v>10241</v>
      </c>
      <c r="CF817" s="43" t="s">
        <v>286</v>
      </c>
      <c r="CG817" s="251">
        <v>37705</v>
      </c>
      <c r="CH817" s="126"/>
      <c r="CK817" s="39" t="s">
        <v>451</v>
      </c>
      <c r="CL817" s="43">
        <v>1.1000000000000001</v>
      </c>
      <c r="CM817" s="43" t="s">
        <v>1396</v>
      </c>
      <c r="CP817" s="43" t="s">
        <v>1397</v>
      </c>
      <c r="CQ817" s="43">
        <v>1047</v>
      </c>
      <c r="DR817" s="38"/>
    </row>
    <row r="818" spans="1:122" s="39" customFormat="1" hidden="1" x14ac:dyDescent="0.2">
      <c r="A818" s="44" t="str">
        <f t="shared" si="284"/>
        <v>Endicott</v>
      </c>
      <c r="B818" s="44" t="str">
        <f t="shared" si="279"/>
        <v>1,1,2-Trichloro-1,2,2-trifluoroethane</v>
      </c>
      <c r="C818" s="38" t="s">
        <v>2587</v>
      </c>
      <c r="D818" s="38" t="str">
        <f t="shared" si="278"/>
        <v>LS</v>
      </c>
      <c r="E818" s="44" t="s">
        <v>372</v>
      </c>
      <c r="F818" s="155" t="str">
        <f t="shared" si="290"/>
        <v>Residential 112</v>
      </c>
      <c r="G818" s="44" t="str">
        <f t="shared" si="285"/>
        <v>residential</v>
      </c>
      <c r="H818" s="44" t="str">
        <f t="shared" si="286"/>
        <v>Slab on grade</v>
      </c>
      <c r="I818" s="38"/>
      <c r="J818" s="38"/>
      <c r="K818" s="38"/>
      <c r="L818" s="44"/>
      <c r="M818" s="38" t="str">
        <f t="shared" si="280"/>
        <v>Y</v>
      </c>
      <c r="N818" s="38" t="str">
        <f t="shared" si="287"/>
        <v>n</v>
      </c>
      <c r="O818" s="38" t="s">
        <v>541</v>
      </c>
      <c r="P818" s="44" t="s">
        <v>1154</v>
      </c>
      <c r="Q818" s="114"/>
      <c r="R818" s="114"/>
      <c r="S818" s="114"/>
      <c r="T818" s="114"/>
      <c r="U818" s="114"/>
      <c r="V818" s="114"/>
      <c r="W818" s="114"/>
      <c r="X818" s="114"/>
      <c r="Y818" s="38" t="str">
        <f t="shared" si="281"/>
        <v>Y</v>
      </c>
      <c r="Z818" s="38" t="str">
        <f t="shared" si="288"/>
        <v>n</v>
      </c>
      <c r="AA818" s="38" t="str">
        <f t="shared" si="294"/>
        <v>Y</v>
      </c>
      <c r="AC818" s="59">
        <v>0.56999999999999995</v>
      </c>
      <c r="AD818" s="204">
        <v>1</v>
      </c>
      <c r="AE818" s="38">
        <v>1</v>
      </c>
      <c r="AF818" s="38">
        <v>0</v>
      </c>
      <c r="AG818" s="125"/>
      <c r="AI818" s="123"/>
      <c r="AJ818" s="40">
        <f t="shared" si="282"/>
        <v>0.56999999999999995</v>
      </c>
      <c r="AK818" s="40"/>
      <c r="AL818" s="40"/>
      <c r="AM818" s="40">
        <f t="shared" si="291"/>
        <v>0.56999999999999995</v>
      </c>
      <c r="AN818" s="39">
        <f t="shared" si="289"/>
        <v>1.8</v>
      </c>
      <c r="AO818" s="204"/>
      <c r="AP818" s="204">
        <f t="shared" si="283"/>
        <v>1</v>
      </c>
      <c r="AQ818" s="45"/>
      <c r="AR818" s="45"/>
      <c r="AS818" s="115"/>
      <c r="AT818" s="115"/>
      <c r="AU818" s="115">
        <f t="shared" si="292"/>
        <v>1</v>
      </c>
      <c r="AV818" s="115">
        <f t="shared" si="293"/>
        <v>0</v>
      </c>
      <c r="AY818" s="115"/>
      <c r="AZ818" s="115"/>
      <c r="BA818" s="43">
        <v>32</v>
      </c>
      <c r="BB818" s="43" t="s">
        <v>2013</v>
      </c>
      <c r="BC818" s="48" t="s">
        <v>1403</v>
      </c>
      <c r="BE818" s="37" t="s">
        <v>2345</v>
      </c>
      <c r="BG818" s="43">
        <v>424</v>
      </c>
      <c r="BH818" s="43" t="s">
        <v>282</v>
      </c>
      <c r="BJ818" s="43" t="s">
        <v>1388</v>
      </c>
      <c r="BK818" s="43" t="s">
        <v>846</v>
      </c>
      <c r="BP818" s="48" t="s">
        <v>1406</v>
      </c>
      <c r="BQ818" s="43" t="s">
        <v>283</v>
      </c>
      <c r="BR818" s="43" t="s">
        <v>284</v>
      </c>
      <c r="BS818" s="43" t="s">
        <v>1132</v>
      </c>
      <c r="BT818" s="43" t="s">
        <v>285</v>
      </c>
      <c r="BU818" s="43"/>
      <c r="BV818" s="43"/>
      <c r="BW818" s="243">
        <v>37705</v>
      </c>
      <c r="BX818" s="243"/>
      <c r="BY818" s="48" t="s">
        <v>451</v>
      </c>
      <c r="BZ818" s="43">
        <v>0.56999999999999995</v>
      </c>
      <c r="CA818" s="43" t="s">
        <v>1396</v>
      </c>
      <c r="CD818" s="124" t="s">
        <v>1397</v>
      </c>
      <c r="CE818" s="43">
        <v>10246</v>
      </c>
      <c r="CF818" s="43" t="s">
        <v>286</v>
      </c>
      <c r="CG818" s="251">
        <v>37705</v>
      </c>
      <c r="CH818" s="126"/>
      <c r="CK818" s="39" t="s">
        <v>451</v>
      </c>
      <c r="CL818" s="43">
        <v>0.56999999999999995</v>
      </c>
      <c r="CM818" s="43" t="s">
        <v>1396</v>
      </c>
      <c r="CP818" s="43" t="s">
        <v>1397</v>
      </c>
      <c r="CQ818" s="43">
        <v>1112</v>
      </c>
      <c r="DR818" s="38"/>
    </row>
    <row r="819" spans="1:122" s="39" customFormat="1" hidden="1" x14ac:dyDescent="0.2">
      <c r="A819" s="44" t="str">
        <f t="shared" si="284"/>
        <v>Endicott</v>
      </c>
      <c r="B819" s="44" t="str">
        <f t="shared" si="279"/>
        <v>Tetrachloroethylene</v>
      </c>
      <c r="C819" s="38" t="s">
        <v>2587</v>
      </c>
      <c r="D819" s="38" t="str">
        <f t="shared" si="278"/>
        <v>LS</v>
      </c>
      <c r="E819" s="44" t="s">
        <v>372</v>
      </c>
      <c r="F819" s="155" t="str">
        <f t="shared" si="290"/>
        <v>Residential 112</v>
      </c>
      <c r="G819" s="44" t="str">
        <f t="shared" si="285"/>
        <v>residential</v>
      </c>
      <c r="H819" s="44" t="str">
        <f t="shared" si="286"/>
        <v>Slab on grade</v>
      </c>
      <c r="I819" s="38"/>
      <c r="J819" s="38"/>
      <c r="K819" s="38"/>
      <c r="L819" s="44"/>
      <c r="M819" s="38" t="str">
        <f t="shared" si="280"/>
        <v>Y</v>
      </c>
      <c r="N819" s="38" t="str">
        <f t="shared" si="287"/>
        <v>n</v>
      </c>
      <c r="O819" s="38" t="str">
        <f>IF(AJ819="","",IF(M819="N","n","Y"))</f>
        <v>Y</v>
      </c>
      <c r="P819" s="44"/>
      <c r="Q819" s="44"/>
      <c r="R819" s="44"/>
      <c r="S819" s="44"/>
      <c r="T819" s="44"/>
      <c r="U819" s="44"/>
      <c r="V819" s="44"/>
      <c r="W819" s="44"/>
      <c r="X819" s="44"/>
      <c r="Y819" s="38" t="str">
        <f t="shared" si="281"/>
        <v>Y</v>
      </c>
      <c r="Z819" s="38" t="str">
        <f t="shared" si="288"/>
        <v>n</v>
      </c>
      <c r="AA819" s="38" t="str">
        <f t="shared" si="294"/>
        <v>Y</v>
      </c>
      <c r="AC819" s="59">
        <v>0.46</v>
      </c>
      <c r="AD819" s="204">
        <v>0.73913043478260876</v>
      </c>
      <c r="AE819" s="38">
        <v>1</v>
      </c>
      <c r="AF819" s="38">
        <v>0</v>
      </c>
      <c r="AG819" s="125"/>
      <c r="AI819" s="123"/>
      <c r="AJ819" s="40">
        <f t="shared" si="282"/>
        <v>0.46</v>
      </c>
      <c r="AK819" s="40"/>
      <c r="AL819" s="40"/>
      <c r="AM819" s="40">
        <f t="shared" si="291"/>
        <v>0.34</v>
      </c>
      <c r="AN819" s="39">
        <f t="shared" si="289"/>
        <v>3.8</v>
      </c>
      <c r="AO819" s="204"/>
      <c r="AP819" s="204">
        <f t="shared" si="283"/>
        <v>0.73913043478260876</v>
      </c>
      <c r="AQ819" s="45"/>
      <c r="AR819" s="45"/>
      <c r="AS819" s="115"/>
      <c r="AT819" s="115"/>
      <c r="AU819" s="115">
        <f t="shared" si="292"/>
        <v>1</v>
      </c>
      <c r="AV819" s="115">
        <f t="shared" si="293"/>
        <v>0</v>
      </c>
      <c r="AY819" s="115"/>
      <c r="AZ819" s="115"/>
      <c r="BA819" s="43">
        <v>32</v>
      </c>
      <c r="BB819" s="43" t="s">
        <v>2013</v>
      </c>
      <c r="BC819" s="48" t="s">
        <v>1403</v>
      </c>
      <c r="BE819" s="37" t="s">
        <v>2345</v>
      </c>
      <c r="BG819" s="43">
        <v>424</v>
      </c>
      <c r="BH819" s="43" t="s">
        <v>282</v>
      </c>
      <c r="BJ819" s="43" t="s">
        <v>1388</v>
      </c>
      <c r="BK819" s="43" t="s">
        <v>846</v>
      </c>
      <c r="BP819" s="48" t="s">
        <v>1406</v>
      </c>
      <c r="BQ819" s="43" t="s">
        <v>283</v>
      </c>
      <c r="BR819" s="43" t="s">
        <v>284</v>
      </c>
      <c r="BS819" s="43" t="s">
        <v>2057</v>
      </c>
      <c r="BT819" s="43" t="s">
        <v>285</v>
      </c>
      <c r="BU819" s="43"/>
      <c r="BV819" s="43"/>
      <c r="BW819" s="243">
        <v>37705</v>
      </c>
      <c r="BX819" s="243"/>
      <c r="BY819" s="48" t="s">
        <v>451</v>
      </c>
      <c r="BZ819" s="43">
        <v>0.34</v>
      </c>
      <c r="CA819" s="43" t="s">
        <v>1396</v>
      </c>
      <c r="CD819" s="124" t="s">
        <v>1397</v>
      </c>
      <c r="CE819" s="43">
        <v>10248</v>
      </c>
      <c r="CF819" s="43" t="s">
        <v>286</v>
      </c>
      <c r="CG819" s="251">
        <v>37705</v>
      </c>
      <c r="CH819" s="126"/>
      <c r="CK819" s="39" t="s">
        <v>451</v>
      </c>
      <c r="CL819" s="43">
        <v>0.46</v>
      </c>
      <c r="CM819" s="43" t="s">
        <v>1396</v>
      </c>
      <c r="CP819" s="43" t="s">
        <v>1397</v>
      </c>
      <c r="CQ819" s="43">
        <v>886</v>
      </c>
      <c r="DR819" s="38"/>
    </row>
    <row r="820" spans="1:122" s="39" customFormat="1" hidden="1" x14ac:dyDescent="0.2">
      <c r="A820" s="44" t="str">
        <f t="shared" si="284"/>
        <v>Endicott</v>
      </c>
      <c r="B820" s="44" t="str">
        <f t="shared" si="279"/>
        <v>1,1,1-Trichloroethane</v>
      </c>
      <c r="C820" s="38" t="s">
        <v>2587</v>
      </c>
      <c r="D820" s="38" t="str">
        <f t="shared" si="278"/>
        <v>LS</v>
      </c>
      <c r="E820" s="44" t="s">
        <v>372</v>
      </c>
      <c r="F820" s="155" t="str">
        <f t="shared" si="290"/>
        <v>Residential 113</v>
      </c>
      <c r="G820" s="44" t="str">
        <f t="shared" si="285"/>
        <v>residential</v>
      </c>
      <c r="H820" s="44" t="str">
        <f t="shared" si="286"/>
        <v/>
      </c>
      <c r="I820" s="38"/>
      <c r="J820" s="38"/>
      <c r="K820" s="38"/>
      <c r="L820" s="44"/>
      <c r="M820" s="38" t="str">
        <f t="shared" si="280"/>
        <v>Y</v>
      </c>
      <c r="N820" s="38" t="str">
        <f t="shared" si="287"/>
        <v>n</v>
      </c>
      <c r="O820" s="38" t="s">
        <v>541</v>
      </c>
      <c r="P820" s="44" t="s">
        <v>310</v>
      </c>
      <c r="Q820" s="44"/>
      <c r="R820" s="44"/>
      <c r="S820" s="44"/>
      <c r="T820" s="44"/>
      <c r="U820" s="44"/>
      <c r="V820" s="44"/>
      <c r="W820" s="44"/>
      <c r="X820" s="44"/>
      <c r="Y820" s="38" t="str">
        <f t="shared" si="281"/>
        <v>Y</v>
      </c>
      <c r="Z820" s="38" t="str">
        <f t="shared" si="288"/>
        <v>n</v>
      </c>
      <c r="AA820" s="38" t="s">
        <v>541</v>
      </c>
      <c r="AC820" s="59">
        <v>0.96</v>
      </c>
      <c r="AD820" s="204">
        <v>0.22916666666666669</v>
      </c>
      <c r="AE820" s="38">
        <v>1</v>
      </c>
      <c r="AF820" s="38">
        <v>0</v>
      </c>
      <c r="AG820" s="125"/>
      <c r="AI820" s="123"/>
      <c r="AJ820" s="40">
        <f t="shared" si="282"/>
        <v>0.96</v>
      </c>
      <c r="AK820" s="40"/>
      <c r="AL820" s="40"/>
      <c r="AM820" s="40">
        <f t="shared" si="291"/>
        <v>0.22</v>
      </c>
      <c r="AN820" s="39">
        <f t="shared" si="289"/>
        <v>3.1</v>
      </c>
      <c r="AO820" s="204"/>
      <c r="AP820" s="204">
        <f t="shared" si="283"/>
        <v>0.22916666666666669</v>
      </c>
      <c r="AQ820" s="45"/>
      <c r="AR820" s="45"/>
      <c r="AS820" s="115"/>
      <c r="AT820" s="115"/>
      <c r="AU820" s="115">
        <f t="shared" si="292"/>
        <v>1</v>
      </c>
      <c r="AV820" s="115">
        <f t="shared" si="293"/>
        <v>0</v>
      </c>
      <c r="AY820" s="115"/>
      <c r="AZ820" s="115"/>
      <c r="BA820" s="43">
        <v>32</v>
      </c>
      <c r="BB820" s="43" t="s">
        <v>2013</v>
      </c>
      <c r="BC820" s="48" t="s">
        <v>1403</v>
      </c>
      <c r="BE820" s="37" t="s">
        <v>2345</v>
      </c>
      <c r="BG820" s="43">
        <v>425</v>
      </c>
      <c r="BH820" s="43" t="s">
        <v>287</v>
      </c>
      <c r="BJ820" s="43" t="s">
        <v>1388</v>
      </c>
      <c r="BP820" s="48" t="s">
        <v>1406</v>
      </c>
      <c r="BQ820" s="43" t="s">
        <v>1123</v>
      </c>
      <c r="BS820" s="43" t="s">
        <v>558</v>
      </c>
      <c r="BT820" s="43" t="s">
        <v>1990</v>
      </c>
      <c r="BU820" s="43"/>
      <c r="BV820" s="43"/>
      <c r="BW820" s="243">
        <v>37726</v>
      </c>
      <c r="BX820" s="243"/>
      <c r="BY820" s="48" t="s">
        <v>451</v>
      </c>
      <c r="BZ820" s="43">
        <v>0.22</v>
      </c>
      <c r="CA820" s="43" t="s">
        <v>1396</v>
      </c>
      <c r="CD820" s="124" t="s">
        <v>1397</v>
      </c>
      <c r="CE820" s="43">
        <v>10296</v>
      </c>
      <c r="CF820" s="43" t="s">
        <v>1990</v>
      </c>
      <c r="CG820" s="251">
        <v>37726</v>
      </c>
      <c r="CH820" s="126"/>
      <c r="CK820" s="39" t="s">
        <v>451</v>
      </c>
      <c r="CL820" s="43">
        <v>0.96</v>
      </c>
      <c r="CM820" s="43" t="s">
        <v>1396</v>
      </c>
      <c r="CP820" s="43" t="s">
        <v>1397</v>
      </c>
      <c r="CQ820" s="43">
        <v>1294</v>
      </c>
      <c r="DR820" s="38"/>
    </row>
    <row r="821" spans="1:122" s="39" customFormat="1" hidden="1" x14ac:dyDescent="0.2">
      <c r="A821" s="44" t="str">
        <f t="shared" si="284"/>
        <v>Endicott</v>
      </c>
      <c r="B821" s="44" t="str">
        <f t="shared" si="279"/>
        <v>1,1,2-Trichloro-1,2,2-trifluoroethane</v>
      </c>
      <c r="C821" s="38" t="s">
        <v>2587</v>
      </c>
      <c r="D821" s="38" t="str">
        <f t="shared" si="278"/>
        <v>LS</v>
      </c>
      <c r="E821" s="44" t="s">
        <v>372</v>
      </c>
      <c r="F821" s="155" t="str">
        <f t="shared" si="290"/>
        <v>Residential 113</v>
      </c>
      <c r="G821" s="44" t="str">
        <f t="shared" si="285"/>
        <v>residential</v>
      </c>
      <c r="H821" s="44" t="str">
        <f t="shared" si="286"/>
        <v/>
      </c>
      <c r="I821" s="38"/>
      <c r="J821" s="38"/>
      <c r="K821" s="38"/>
      <c r="L821" s="44"/>
      <c r="M821" s="38" t="str">
        <f t="shared" si="280"/>
        <v>Y</v>
      </c>
      <c r="N821" s="38" t="str">
        <f t="shared" si="287"/>
        <v>n</v>
      </c>
      <c r="O821" s="38" t="s">
        <v>541</v>
      </c>
      <c r="P821" s="44" t="s">
        <v>310</v>
      </c>
      <c r="Q821" s="44"/>
      <c r="R821" s="44"/>
      <c r="S821" s="44"/>
      <c r="T821" s="44"/>
      <c r="U821" s="44"/>
      <c r="V821" s="44"/>
      <c r="W821" s="44"/>
      <c r="X821" s="44"/>
      <c r="Y821" s="38" t="str">
        <f t="shared" si="281"/>
        <v>Y</v>
      </c>
      <c r="Z821" s="38" t="str">
        <f t="shared" si="288"/>
        <v>n</v>
      </c>
      <c r="AA821" s="38" t="s">
        <v>541</v>
      </c>
      <c r="AC821" s="59">
        <v>1</v>
      </c>
      <c r="AD821" s="204">
        <v>0.54</v>
      </c>
      <c r="AE821" s="38">
        <v>1</v>
      </c>
      <c r="AF821" s="38">
        <v>0</v>
      </c>
      <c r="AG821" s="125"/>
      <c r="AI821" s="123"/>
      <c r="AJ821" s="40">
        <f t="shared" si="282"/>
        <v>1</v>
      </c>
      <c r="AK821" s="40"/>
      <c r="AL821" s="40"/>
      <c r="AM821" s="40">
        <f t="shared" si="291"/>
        <v>0.54</v>
      </c>
      <c r="AN821" s="39">
        <f t="shared" si="289"/>
        <v>1.8</v>
      </c>
      <c r="AO821" s="204"/>
      <c r="AP821" s="204">
        <f t="shared" si="283"/>
        <v>0.54</v>
      </c>
      <c r="AQ821" s="45"/>
      <c r="AR821" s="45"/>
      <c r="AS821" s="115"/>
      <c r="AT821" s="115"/>
      <c r="AU821" s="115">
        <f t="shared" si="292"/>
        <v>1</v>
      </c>
      <c r="AV821" s="115">
        <f t="shared" si="293"/>
        <v>0</v>
      </c>
      <c r="AY821" s="115"/>
      <c r="AZ821" s="115"/>
      <c r="BA821" s="43">
        <v>32</v>
      </c>
      <c r="BB821" s="43" t="s">
        <v>2013</v>
      </c>
      <c r="BC821" s="48" t="s">
        <v>1403</v>
      </c>
      <c r="BE821" s="37" t="s">
        <v>2345</v>
      </c>
      <c r="BG821" s="43">
        <v>425</v>
      </c>
      <c r="BH821" s="43" t="s">
        <v>287</v>
      </c>
      <c r="BJ821" s="43" t="s">
        <v>1388</v>
      </c>
      <c r="BP821" s="48" t="s">
        <v>1406</v>
      </c>
      <c r="BQ821" s="43" t="s">
        <v>1123</v>
      </c>
      <c r="BS821" s="43" t="s">
        <v>1132</v>
      </c>
      <c r="BT821" s="43" t="s">
        <v>1990</v>
      </c>
      <c r="BU821" s="43"/>
      <c r="BV821" s="43"/>
      <c r="BW821" s="243">
        <v>37726</v>
      </c>
      <c r="BX821" s="243"/>
      <c r="BY821" s="48" t="s">
        <v>451</v>
      </c>
      <c r="BZ821" s="43">
        <v>0.54</v>
      </c>
      <c r="CA821" s="43" t="s">
        <v>1396</v>
      </c>
      <c r="CD821" s="124" t="s">
        <v>1397</v>
      </c>
      <c r="CE821" s="43">
        <v>10301</v>
      </c>
      <c r="CF821" s="43" t="s">
        <v>1990</v>
      </c>
      <c r="CG821" s="251">
        <v>37726</v>
      </c>
      <c r="CH821" s="126"/>
      <c r="CK821" s="39" t="s">
        <v>451</v>
      </c>
      <c r="CL821" s="43">
        <v>1</v>
      </c>
      <c r="CM821" s="43" t="s">
        <v>1396</v>
      </c>
      <c r="CP821" s="43" t="s">
        <v>1397</v>
      </c>
      <c r="CQ821" s="43">
        <v>1407</v>
      </c>
      <c r="DR821" s="38"/>
    </row>
    <row r="822" spans="1:122" s="39" customFormat="1" hidden="1" x14ac:dyDescent="0.2">
      <c r="A822" s="44" t="str">
        <f t="shared" si="284"/>
        <v>Endicott</v>
      </c>
      <c r="B822" s="44" t="str">
        <f t="shared" si="279"/>
        <v>Tetrachloroethylene</v>
      </c>
      <c r="C822" s="38" t="s">
        <v>2587</v>
      </c>
      <c r="D822" s="38" t="str">
        <f t="shared" si="278"/>
        <v>LS</v>
      </c>
      <c r="E822" s="44" t="s">
        <v>372</v>
      </c>
      <c r="F822" s="155" t="str">
        <f t="shared" si="290"/>
        <v>Residential 113</v>
      </c>
      <c r="G822" s="44" t="str">
        <f t="shared" si="285"/>
        <v>residential</v>
      </c>
      <c r="H822" s="44" t="str">
        <f t="shared" si="286"/>
        <v/>
      </c>
      <c r="I822" s="38"/>
      <c r="J822" s="38"/>
      <c r="K822" s="38"/>
      <c r="L822" s="44"/>
      <c r="M822" s="38" t="str">
        <f t="shared" si="280"/>
        <v>Y</v>
      </c>
      <c r="N822" s="38" t="str">
        <f t="shared" si="287"/>
        <v>n</v>
      </c>
      <c r="O822" s="38" t="s">
        <v>541</v>
      </c>
      <c r="P822" s="114" t="s">
        <v>310</v>
      </c>
      <c r="Q822" s="114"/>
      <c r="R822" s="114"/>
      <c r="S822" s="114"/>
      <c r="T822" s="114"/>
      <c r="U822" s="114"/>
      <c r="V822" s="114"/>
      <c r="W822" s="114"/>
      <c r="X822" s="114"/>
      <c r="Y822" s="38" t="str">
        <f t="shared" si="281"/>
        <v>Y</v>
      </c>
      <c r="Z822" s="38" t="str">
        <f t="shared" si="288"/>
        <v>n</v>
      </c>
      <c r="AA822" s="38" t="s">
        <v>541</v>
      </c>
      <c r="AC822" s="59">
        <v>0.96</v>
      </c>
      <c r="AD822" s="204">
        <v>2.1875</v>
      </c>
      <c r="AE822" s="38">
        <v>1</v>
      </c>
      <c r="AF822" s="38">
        <v>0</v>
      </c>
      <c r="AG822" s="125"/>
      <c r="AI822" s="123"/>
      <c r="AJ822" s="40">
        <f t="shared" si="282"/>
        <v>0.96</v>
      </c>
      <c r="AK822" s="40"/>
      <c r="AL822" s="40"/>
      <c r="AM822" s="40">
        <f t="shared" si="291"/>
        <v>2.1</v>
      </c>
      <c r="AN822" s="39">
        <f t="shared" si="289"/>
        <v>3.8</v>
      </c>
      <c r="AO822" s="204"/>
      <c r="AP822" s="204">
        <f t="shared" si="283"/>
        <v>2.1875</v>
      </c>
      <c r="AQ822" s="45"/>
      <c r="AR822" s="45"/>
      <c r="AS822" s="115"/>
      <c r="AT822" s="115"/>
      <c r="AU822" s="115">
        <f t="shared" si="292"/>
        <v>1</v>
      </c>
      <c r="AV822" s="115">
        <f t="shared" si="293"/>
        <v>0</v>
      </c>
      <c r="AY822" s="115"/>
      <c r="AZ822" s="115"/>
      <c r="BA822" s="43">
        <v>32</v>
      </c>
      <c r="BB822" s="43" t="s">
        <v>2013</v>
      </c>
      <c r="BC822" s="48" t="s">
        <v>1403</v>
      </c>
      <c r="BE822" s="37" t="s">
        <v>2345</v>
      </c>
      <c r="BG822" s="43">
        <v>425</v>
      </c>
      <c r="BH822" s="43" t="s">
        <v>287</v>
      </c>
      <c r="BJ822" s="43" t="s">
        <v>1388</v>
      </c>
      <c r="BP822" s="48" t="s">
        <v>1406</v>
      </c>
      <c r="BQ822" s="43" t="s">
        <v>1123</v>
      </c>
      <c r="BS822" s="43" t="s">
        <v>2057</v>
      </c>
      <c r="BT822" s="43" t="s">
        <v>1990</v>
      </c>
      <c r="BU822" s="43"/>
      <c r="BV822" s="43"/>
      <c r="BW822" s="243">
        <v>37726</v>
      </c>
      <c r="BX822" s="243"/>
      <c r="BY822" s="48" t="s">
        <v>451</v>
      </c>
      <c r="BZ822" s="43">
        <v>2.1</v>
      </c>
      <c r="CA822" s="43" t="s">
        <v>1396</v>
      </c>
      <c r="CD822" s="124" t="s">
        <v>1397</v>
      </c>
      <c r="CE822" s="43">
        <v>10303</v>
      </c>
      <c r="CF822" s="43" t="s">
        <v>1990</v>
      </c>
      <c r="CG822" s="251">
        <v>37726</v>
      </c>
      <c r="CH822" s="126"/>
      <c r="CK822" s="39" t="s">
        <v>451</v>
      </c>
      <c r="CL822" s="43">
        <v>0.96</v>
      </c>
      <c r="CM822" s="43" t="s">
        <v>1396</v>
      </c>
      <c r="CP822" s="43" t="s">
        <v>1397</v>
      </c>
      <c r="CQ822" s="43">
        <v>1125</v>
      </c>
      <c r="DR822" s="38"/>
    </row>
    <row r="823" spans="1:122" s="39" customFormat="1" hidden="1" x14ac:dyDescent="0.2">
      <c r="A823" s="44" t="str">
        <f t="shared" si="284"/>
        <v>Endicott</v>
      </c>
      <c r="B823" s="44" t="str">
        <f t="shared" si="279"/>
        <v>1,1,1-Trichloroethane</v>
      </c>
      <c r="C823" s="38" t="s">
        <v>2587</v>
      </c>
      <c r="D823" s="38" t="str">
        <f t="shared" si="278"/>
        <v>LS</v>
      </c>
      <c r="E823" s="44" t="s">
        <v>372</v>
      </c>
      <c r="F823" s="155" t="str">
        <f t="shared" si="290"/>
        <v>Residential 114</v>
      </c>
      <c r="G823" s="44" t="str">
        <f t="shared" si="285"/>
        <v>residential</v>
      </c>
      <c r="H823" s="44" t="str">
        <f t="shared" si="286"/>
        <v/>
      </c>
      <c r="I823" s="38"/>
      <c r="J823" s="38"/>
      <c r="K823" s="38"/>
      <c r="L823" s="44"/>
      <c r="M823" s="38" t="str">
        <f t="shared" si="280"/>
        <v>Y</v>
      </c>
      <c r="N823" s="38" t="str">
        <f t="shared" si="287"/>
        <v>n</v>
      </c>
      <c r="O823" s="38" t="s">
        <v>541</v>
      </c>
      <c r="P823" s="44" t="s">
        <v>310</v>
      </c>
      <c r="Q823" s="44"/>
      <c r="R823" s="44"/>
      <c r="S823" s="44"/>
      <c r="T823" s="44"/>
      <c r="U823" s="44"/>
      <c r="V823" s="44"/>
      <c r="W823" s="44"/>
      <c r="X823" s="44"/>
      <c r="Y823" s="38" t="str">
        <f t="shared" si="281"/>
        <v>Y</v>
      </c>
      <c r="Z823" s="38" t="str">
        <f t="shared" si="288"/>
        <v>n</v>
      </c>
      <c r="AA823" s="38" t="s">
        <v>541</v>
      </c>
      <c r="AC823" s="59">
        <v>1.4</v>
      </c>
      <c r="AD823" s="204">
        <v>0.13571428571428573</v>
      </c>
      <c r="AE823" s="38">
        <v>1</v>
      </c>
      <c r="AF823" s="38">
        <v>0</v>
      </c>
      <c r="AG823" s="125"/>
      <c r="AI823" s="123"/>
      <c r="AJ823" s="40">
        <f t="shared" si="282"/>
        <v>1.4</v>
      </c>
      <c r="AK823" s="40"/>
      <c r="AL823" s="40"/>
      <c r="AM823" s="40">
        <f t="shared" si="291"/>
        <v>0.19</v>
      </c>
      <c r="AN823" s="39">
        <f t="shared" si="289"/>
        <v>3.1</v>
      </c>
      <c r="AO823" s="204"/>
      <c r="AP823" s="204">
        <f t="shared" si="283"/>
        <v>0.13571428571428573</v>
      </c>
      <c r="AQ823" s="45"/>
      <c r="AR823" s="45"/>
      <c r="AS823" s="115"/>
      <c r="AT823" s="115"/>
      <c r="AU823" s="115">
        <f t="shared" si="292"/>
        <v>1</v>
      </c>
      <c r="AV823" s="115">
        <f t="shared" si="293"/>
        <v>0</v>
      </c>
      <c r="AY823" s="115"/>
      <c r="AZ823" s="115"/>
      <c r="BA823" s="43">
        <v>32</v>
      </c>
      <c r="BB823" s="43" t="s">
        <v>2013</v>
      </c>
      <c r="BC823" s="48" t="s">
        <v>1403</v>
      </c>
      <c r="BE823" s="37" t="s">
        <v>2345</v>
      </c>
      <c r="BG823" s="43">
        <v>426</v>
      </c>
      <c r="BH823" s="43" t="s">
        <v>288</v>
      </c>
      <c r="BJ823" s="43" t="s">
        <v>1388</v>
      </c>
      <c r="BP823" s="48" t="s">
        <v>1406</v>
      </c>
      <c r="BQ823" s="43" t="s">
        <v>289</v>
      </c>
      <c r="BS823" s="43" t="s">
        <v>558</v>
      </c>
      <c r="BT823" s="43" t="s">
        <v>1990</v>
      </c>
      <c r="BU823" s="43"/>
      <c r="BV823" s="43"/>
      <c r="BW823" s="243">
        <v>37735</v>
      </c>
      <c r="BX823" s="243"/>
      <c r="BY823" s="48" t="s">
        <v>451</v>
      </c>
      <c r="BZ823" s="43">
        <v>0.19</v>
      </c>
      <c r="CA823" s="43" t="s">
        <v>1396</v>
      </c>
      <c r="CD823" s="124" t="s">
        <v>1397</v>
      </c>
      <c r="CE823" s="43">
        <v>10351</v>
      </c>
      <c r="CF823" s="43" t="s">
        <v>1990</v>
      </c>
      <c r="CG823" s="251">
        <v>37735</v>
      </c>
      <c r="CH823" s="126"/>
      <c r="CK823" s="39" t="s">
        <v>451</v>
      </c>
      <c r="CL823" s="43">
        <v>1.4</v>
      </c>
      <c r="CM823" s="43" t="s">
        <v>1396</v>
      </c>
      <c r="CP823" s="43" t="s">
        <v>1397</v>
      </c>
      <c r="CQ823" s="43">
        <v>1295</v>
      </c>
      <c r="DR823" s="38"/>
    </row>
    <row r="824" spans="1:122" s="39" customFormat="1" hidden="1" x14ac:dyDescent="0.2">
      <c r="A824" s="44" t="str">
        <f t="shared" si="284"/>
        <v>Endicott</v>
      </c>
      <c r="B824" s="44" t="str">
        <f t="shared" si="279"/>
        <v>1,1,2-Trichloro-1,2,2-trifluoroethane</v>
      </c>
      <c r="C824" s="38" t="s">
        <v>2587</v>
      </c>
      <c r="D824" s="38" t="str">
        <f t="shared" si="278"/>
        <v>LS</v>
      </c>
      <c r="E824" s="44" t="s">
        <v>372</v>
      </c>
      <c r="F824" s="155" t="str">
        <f t="shared" si="290"/>
        <v>Residential 114</v>
      </c>
      <c r="G824" s="44" t="str">
        <f t="shared" si="285"/>
        <v>residential</v>
      </c>
      <c r="H824" s="44" t="str">
        <f t="shared" si="286"/>
        <v/>
      </c>
      <c r="I824" s="38"/>
      <c r="J824" s="38"/>
      <c r="K824" s="38"/>
      <c r="L824" s="44"/>
      <c r="M824" s="38" t="str">
        <f t="shared" si="280"/>
        <v>Y</v>
      </c>
      <c r="N824" s="38" t="str">
        <f t="shared" si="287"/>
        <v>n</v>
      </c>
      <c r="O824" s="38" t="s">
        <v>541</v>
      </c>
      <c r="P824" s="44" t="s">
        <v>310</v>
      </c>
      <c r="Q824" s="44"/>
      <c r="R824" s="44"/>
      <c r="S824" s="44"/>
      <c r="T824" s="44"/>
      <c r="U824" s="44"/>
      <c r="V824" s="44"/>
      <c r="W824" s="44"/>
      <c r="X824" s="44"/>
      <c r="Y824" s="38" t="str">
        <f t="shared" si="281"/>
        <v>Y</v>
      </c>
      <c r="Z824" s="38" t="str">
        <f t="shared" si="288"/>
        <v>n</v>
      </c>
      <c r="AA824" s="38" t="s">
        <v>541</v>
      </c>
      <c r="AC824" s="59">
        <v>1.2</v>
      </c>
      <c r="AD824" s="204">
        <v>0.6</v>
      </c>
      <c r="AE824" s="38">
        <v>1</v>
      </c>
      <c r="AF824" s="38">
        <v>0</v>
      </c>
      <c r="AG824" s="125"/>
      <c r="AI824" s="123"/>
      <c r="AJ824" s="40">
        <f t="shared" si="282"/>
        <v>1.2</v>
      </c>
      <c r="AK824" s="40"/>
      <c r="AL824" s="40"/>
      <c r="AM824" s="40">
        <f t="shared" si="291"/>
        <v>0.72</v>
      </c>
      <c r="AN824" s="39">
        <f t="shared" si="289"/>
        <v>1.8</v>
      </c>
      <c r="AO824" s="204"/>
      <c r="AP824" s="204">
        <f t="shared" si="283"/>
        <v>0.6</v>
      </c>
      <c r="AQ824" s="45"/>
      <c r="AR824" s="45"/>
      <c r="AS824" s="115"/>
      <c r="AT824" s="115"/>
      <c r="AU824" s="115">
        <f t="shared" si="292"/>
        <v>1</v>
      </c>
      <c r="AV824" s="115">
        <f t="shared" si="293"/>
        <v>0</v>
      </c>
      <c r="AY824" s="115"/>
      <c r="AZ824" s="115"/>
      <c r="BA824" s="43">
        <v>32</v>
      </c>
      <c r="BB824" s="43" t="s">
        <v>2013</v>
      </c>
      <c r="BC824" s="48" t="s">
        <v>1403</v>
      </c>
      <c r="BE824" s="37" t="s">
        <v>2345</v>
      </c>
      <c r="BG824" s="43">
        <v>426</v>
      </c>
      <c r="BH824" s="43" t="s">
        <v>288</v>
      </c>
      <c r="BJ824" s="43" t="s">
        <v>1388</v>
      </c>
      <c r="BP824" s="48" t="s">
        <v>1406</v>
      </c>
      <c r="BQ824" s="43" t="s">
        <v>289</v>
      </c>
      <c r="BS824" s="43" t="s">
        <v>1132</v>
      </c>
      <c r="BT824" s="43" t="s">
        <v>1990</v>
      </c>
      <c r="BU824" s="43"/>
      <c r="BV824" s="43"/>
      <c r="BW824" s="243">
        <v>37735</v>
      </c>
      <c r="BX824" s="243"/>
      <c r="BY824" s="48" t="s">
        <v>451</v>
      </c>
      <c r="BZ824" s="43">
        <v>0.72</v>
      </c>
      <c r="CA824" s="43" t="s">
        <v>1396</v>
      </c>
      <c r="CD824" s="124" t="s">
        <v>1397</v>
      </c>
      <c r="CE824" s="43">
        <v>10356</v>
      </c>
      <c r="CF824" s="43" t="s">
        <v>1990</v>
      </c>
      <c r="CG824" s="251">
        <v>37735</v>
      </c>
      <c r="CH824" s="126"/>
      <c r="CK824" s="39" t="s">
        <v>451</v>
      </c>
      <c r="CL824" s="43">
        <v>1.2</v>
      </c>
      <c r="CM824" s="43" t="s">
        <v>1396</v>
      </c>
      <c r="CP824" s="43" t="s">
        <v>1397</v>
      </c>
      <c r="CQ824" s="43">
        <v>1408</v>
      </c>
      <c r="DR824" s="38"/>
    </row>
    <row r="825" spans="1:122" s="39" customFormat="1" hidden="1" x14ac:dyDescent="0.2">
      <c r="A825" s="44" t="str">
        <f t="shared" si="284"/>
        <v>Endicott</v>
      </c>
      <c r="B825" s="44" t="str">
        <f t="shared" si="279"/>
        <v>Tetrachloroethylene</v>
      </c>
      <c r="C825" s="38" t="s">
        <v>2587</v>
      </c>
      <c r="D825" s="38" t="str">
        <f t="shared" si="278"/>
        <v>LS</v>
      </c>
      <c r="E825" s="44" t="s">
        <v>372</v>
      </c>
      <c r="F825" s="155" t="str">
        <f t="shared" si="290"/>
        <v>Residential 114</v>
      </c>
      <c r="G825" s="44" t="str">
        <f t="shared" si="285"/>
        <v>residential</v>
      </c>
      <c r="H825" s="44" t="str">
        <f t="shared" si="286"/>
        <v/>
      </c>
      <c r="I825" s="38"/>
      <c r="J825" s="38"/>
      <c r="K825" s="38"/>
      <c r="L825" s="44"/>
      <c r="M825" s="38" t="str">
        <f t="shared" si="280"/>
        <v>Y</v>
      </c>
      <c r="N825" s="38" t="str">
        <f t="shared" si="287"/>
        <v>n</v>
      </c>
      <c r="O825" s="38" t="s">
        <v>541</v>
      </c>
      <c r="P825" s="114" t="s">
        <v>310</v>
      </c>
      <c r="Q825" s="114"/>
      <c r="R825" s="114"/>
      <c r="S825" s="114"/>
      <c r="T825" s="114"/>
      <c r="U825" s="114"/>
      <c r="V825" s="114"/>
      <c r="W825" s="114"/>
      <c r="X825" s="114"/>
      <c r="Y825" s="38" t="str">
        <f t="shared" si="281"/>
        <v>Y</v>
      </c>
      <c r="Z825" s="38" t="str">
        <f t="shared" si="288"/>
        <v>n</v>
      </c>
      <c r="AA825" s="38" t="s">
        <v>541</v>
      </c>
      <c r="AC825" s="59">
        <v>0.44</v>
      </c>
      <c r="AD825" s="204">
        <v>1.9318181818181817</v>
      </c>
      <c r="AE825" s="38">
        <v>1</v>
      </c>
      <c r="AF825" s="38">
        <v>0</v>
      </c>
      <c r="AG825" s="125"/>
      <c r="AI825" s="123"/>
      <c r="AJ825" s="40">
        <f t="shared" si="282"/>
        <v>0.44</v>
      </c>
      <c r="AK825" s="40"/>
      <c r="AL825" s="40"/>
      <c r="AM825" s="40">
        <f t="shared" si="291"/>
        <v>0.85</v>
      </c>
      <c r="AN825" s="39">
        <f t="shared" si="289"/>
        <v>3.8</v>
      </c>
      <c r="AO825" s="204"/>
      <c r="AP825" s="204">
        <f t="shared" si="283"/>
        <v>1.9318181818181817</v>
      </c>
      <c r="AQ825" s="45"/>
      <c r="AR825" s="45"/>
      <c r="AS825" s="115"/>
      <c r="AT825" s="115"/>
      <c r="AU825" s="115">
        <f t="shared" si="292"/>
        <v>1</v>
      </c>
      <c r="AV825" s="115">
        <f t="shared" si="293"/>
        <v>0</v>
      </c>
      <c r="AY825" s="115"/>
      <c r="AZ825" s="115"/>
      <c r="BA825" s="43">
        <v>32</v>
      </c>
      <c r="BB825" s="43" t="s">
        <v>2013</v>
      </c>
      <c r="BC825" s="48" t="s">
        <v>1403</v>
      </c>
      <c r="BE825" s="37" t="s">
        <v>2345</v>
      </c>
      <c r="BG825" s="43">
        <v>426</v>
      </c>
      <c r="BH825" s="43" t="s">
        <v>288</v>
      </c>
      <c r="BJ825" s="43" t="s">
        <v>1388</v>
      </c>
      <c r="BP825" s="48" t="s">
        <v>1406</v>
      </c>
      <c r="BQ825" s="43" t="s">
        <v>289</v>
      </c>
      <c r="BS825" s="43" t="s">
        <v>2057</v>
      </c>
      <c r="BT825" s="43" t="s">
        <v>1990</v>
      </c>
      <c r="BU825" s="43"/>
      <c r="BV825" s="43"/>
      <c r="BW825" s="243">
        <v>37735</v>
      </c>
      <c r="BX825" s="243"/>
      <c r="BY825" s="48" t="s">
        <v>451</v>
      </c>
      <c r="BZ825" s="43">
        <v>0.85</v>
      </c>
      <c r="CA825" s="43" t="s">
        <v>1396</v>
      </c>
      <c r="CD825" s="124" t="s">
        <v>1397</v>
      </c>
      <c r="CE825" s="43">
        <v>10358</v>
      </c>
      <c r="CF825" s="43" t="s">
        <v>1990</v>
      </c>
      <c r="CG825" s="251">
        <v>37735</v>
      </c>
      <c r="CH825" s="126"/>
      <c r="CK825" s="39" t="s">
        <v>451</v>
      </c>
      <c r="CL825" s="43">
        <v>0.44</v>
      </c>
      <c r="CM825" s="43" t="s">
        <v>1396</v>
      </c>
      <c r="CP825" s="43" t="s">
        <v>1397</v>
      </c>
      <c r="CQ825" s="43">
        <v>1126</v>
      </c>
      <c r="DR825" s="38"/>
    </row>
    <row r="826" spans="1:122" s="39" customFormat="1" hidden="1" x14ac:dyDescent="0.2">
      <c r="A826" s="44" t="str">
        <f t="shared" si="284"/>
        <v>Endicott</v>
      </c>
      <c r="B826" s="44" t="str">
        <f t="shared" si="279"/>
        <v>Trichloroethylene</v>
      </c>
      <c r="C826" s="38" t="s">
        <v>2587</v>
      </c>
      <c r="D826" s="38" t="str">
        <f t="shared" si="278"/>
        <v>LS</v>
      </c>
      <c r="E826" s="44" t="s">
        <v>372</v>
      </c>
      <c r="F826" s="155" t="str">
        <f t="shared" si="290"/>
        <v>Residential 114</v>
      </c>
      <c r="G826" s="44" t="str">
        <f t="shared" si="285"/>
        <v>residential</v>
      </c>
      <c r="H826" s="44" t="str">
        <f t="shared" si="286"/>
        <v/>
      </c>
      <c r="I826" s="38"/>
      <c r="J826" s="38"/>
      <c r="K826" s="38"/>
      <c r="L826" s="44"/>
      <c r="M826" s="38" t="str">
        <f t="shared" si="280"/>
        <v>Y</v>
      </c>
      <c r="N826" s="38" t="str">
        <f t="shared" si="287"/>
        <v>n</v>
      </c>
      <c r="O826" s="38" t="str">
        <f>IF(AJ826="","",IF(M826="N","n","Y"))</f>
        <v>Y</v>
      </c>
      <c r="P826" s="44"/>
      <c r="Q826" s="44"/>
      <c r="R826" s="44"/>
      <c r="S826" s="44"/>
      <c r="T826" s="44"/>
      <c r="U826" s="44"/>
      <c r="V826" s="44"/>
      <c r="W826" s="44"/>
      <c r="X826" s="44"/>
      <c r="Y826" s="38" t="str">
        <f t="shared" si="281"/>
        <v>Y</v>
      </c>
      <c r="Z826" s="38" t="str">
        <f t="shared" si="288"/>
        <v>n</v>
      </c>
      <c r="AA826" s="38" t="str">
        <f>IF(AM826="","",IF(Y826="N","n","Y"))</f>
        <v>Y</v>
      </c>
      <c r="AC826" s="59">
        <v>14</v>
      </c>
      <c r="AD826" s="204">
        <v>2.4285714285714289E-2</v>
      </c>
      <c r="AE826" s="38">
        <v>1</v>
      </c>
      <c r="AF826" s="38">
        <v>0</v>
      </c>
      <c r="AG826" s="125"/>
      <c r="AI826" s="123"/>
      <c r="AJ826" s="40">
        <f t="shared" si="282"/>
        <v>14</v>
      </c>
      <c r="AK826" s="40"/>
      <c r="AL826" s="40"/>
      <c r="AM826" s="40">
        <f t="shared" si="291"/>
        <v>0.34</v>
      </c>
      <c r="AN826" s="39">
        <f t="shared" si="289"/>
        <v>0.5</v>
      </c>
      <c r="AO826" s="204"/>
      <c r="AP826" s="204">
        <f t="shared" si="283"/>
        <v>2.4285714285714289E-2</v>
      </c>
      <c r="AQ826" s="45"/>
      <c r="AR826" s="45"/>
      <c r="AS826" s="115"/>
      <c r="AT826" s="115"/>
      <c r="AU826" s="115">
        <f t="shared" si="292"/>
        <v>1</v>
      </c>
      <c r="AV826" s="115">
        <f t="shared" si="293"/>
        <v>0</v>
      </c>
      <c r="AY826" s="115"/>
      <c r="AZ826" s="115"/>
      <c r="BA826" s="43">
        <v>32</v>
      </c>
      <c r="BB826" s="43" t="s">
        <v>2013</v>
      </c>
      <c r="BC826" s="48" t="s">
        <v>1403</v>
      </c>
      <c r="BE826" s="37" t="s">
        <v>2345</v>
      </c>
      <c r="BG826" s="43">
        <v>426</v>
      </c>
      <c r="BH826" s="43" t="s">
        <v>288</v>
      </c>
      <c r="BJ826" s="43" t="s">
        <v>1388</v>
      </c>
      <c r="BP826" s="48" t="s">
        <v>1406</v>
      </c>
      <c r="BQ826" s="43" t="s">
        <v>289</v>
      </c>
      <c r="BS826" s="43" t="s">
        <v>1393</v>
      </c>
      <c r="BT826" s="43" t="s">
        <v>1990</v>
      </c>
      <c r="BU826" s="43"/>
      <c r="BV826" s="43"/>
      <c r="BW826" s="243">
        <v>37735</v>
      </c>
      <c r="BX826" s="243"/>
      <c r="BY826" s="48" t="s">
        <v>451</v>
      </c>
      <c r="BZ826" s="43">
        <v>0.34</v>
      </c>
      <c r="CA826" s="43" t="s">
        <v>1396</v>
      </c>
      <c r="CD826" s="124" t="s">
        <v>1397</v>
      </c>
      <c r="CE826" s="43">
        <v>10360</v>
      </c>
      <c r="CF826" s="43" t="s">
        <v>1990</v>
      </c>
      <c r="CG826" s="251">
        <v>37735</v>
      </c>
      <c r="CH826" s="126"/>
      <c r="CK826" s="39" t="s">
        <v>451</v>
      </c>
      <c r="CL826" s="43">
        <v>14</v>
      </c>
      <c r="CM826" s="43" t="s">
        <v>1396</v>
      </c>
      <c r="CP826" s="43" t="s">
        <v>1397</v>
      </c>
      <c r="CQ826" s="43">
        <v>1200</v>
      </c>
      <c r="DR826" s="38"/>
    </row>
    <row r="827" spans="1:122" s="39" customFormat="1" hidden="1" x14ac:dyDescent="0.2">
      <c r="A827" s="44" t="str">
        <f t="shared" si="284"/>
        <v>Endicott</v>
      </c>
      <c r="B827" s="44" t="str">
        <f t="shared" si="279"/>
        <v>1,1,2-Trichloro-1,2,2-trifluoroethane</v>
      </c>
      <c r="C827" s="38" t="s">
        <v>2587</v>
      </c>
      <c r="D827" s="38" t="str">
        <f t="shared" si="278"/>
        <v>LS</v>
      </c>
      <c r="E827" s="44" t="s">
        <v>372</v>
      </c>
      <c r="F827" s="155" t="str">
        <f t="shared" si="290"/>
        <v>Residential 115</v>
      </c>
      <c r="G827" s="44" t="str">
        <f t="shared" si="285"/>
        <v>residential</v>
      </c>
      <c r="H827" s="44" t="str">
        <f t="shared" si="286"/>
        <v/>
      </c>
      <c r="I827" s="38"/>
      <c r="J827" s="38"/>
      <c r="K827" s="38"/>
      <c r="L827" s="44"/>
      <c r="M827" s="38" t="str">
        <f t="shared" si="280"/>
        <v>Y</v>
      </c>
      <c r="N827" s="38" t="str">
        <f t="shared" si="287"/>
        <v>n</v>
      </c>
      <c r="O827" s="38" t="str">
        <f>IF(AJ827="","",IF(M827="N","n","Y"))</f>
        <v>Y</v>
      </c>
      <c r="P827" s="44"/>
      <c r="Q827" s="44"/>
      <c r="R827" s="44"/>
      <c r="S827" s="44"/>
      <c r="T827" s="44"/>
      <c r="U827" s="44"/>
      <c r="V827" s="44"/>
      <c r="W827" s="44"/>
      <c r="X827" s="44"/>
      <c r="Y827" s="38" t="str">
        <f t="shared" si="281"/>
        <v>Y</v>
      </c>
      <c r="Z827" s="38" t="str">
        <f t="shared" si="288"/>
        <v>n</v>
      </c>
      <c r="AA827" s="38" t="str">
        <f>IF(AM827="","",IF(Y827="N","n","Y"))</f>
        <v>Y</v>
      </c>
      <c r="AC827" s="59">
        <v>1.2</v>
      </c>
      <c r="AD827" s="204">
        <v>0.53333333333333333</v>
      </c>
      <c r="AE827" s="38">
        <v>1</v>
      </c>
      <c r="AF827" s="38">
        <v>0</v>
      </c>
      <c r="AG827" s="125"/>
      <c r="AI827" s="123"/>
      <c r="AJ827" s="40">
        <f t="shared" si="282"/>
        <v>1.2</v>
      </c>
      <c r="AK827" s="40"/>
      <c r="AL827" s="40"/>
      <c r="AM827" s="40">
        <f t="shared" si="291"/>
        <v>0.64</v>
      </c>
      <c r="AN827" s="39">
        <f t="shared" si="289"/>
        <v>1.8</v>
      </c>
      <c r="AO827" s="204"/>
      <c r="AP827" s="204">
        <f t="shared" si="283"/>
        <v>0.53333333333333333</v>
      </c>
      <c r="AQ827" s="45"/>
      <c r="AR827" s="45"/>
      <c r="AS827" s="115"/>
      <c r="AT827" s="115"/>
      <c r="AU827" s="115">
        <f t="shared" si="292"/>
        <v>1</v>
      </c>
      <c r="AV827" s="115">
        <f t="shared" si="293"/>
        <v>0</v>
      </c>
      <c r="AY827" s="115"/>
      <c r="AZ827" s="115"/>
      <c r="BA827" s="43">
        <v>32</v>
      </c>
      <c r="BB827" s="43" t="s">
        <v>2013</v>
      </c>
      <c r="BC827" s="48" t="s">
        <v>1403</v>
      </c>
      <c r="BE827" s="37" t="s">
        <v>2345</v>
      </c>
      <c r="BG827" s="43">
        <v>427</v>
      </c>
      <c r="BH827" s="43" t="s">
        <v>290</v>
      </c>
      <c r="BJ827" s="43" t="s">
        <v>1388</v>
      </c>
      <c r="BP827" s="48" t="s">
        <v>1406</v>
      </c>
      <c r="BQ827" s="43" t="s">
        <v>291</v>
      </c>
      <c r="BS827" s="43" t="s">
        <v>1132</v>
      </c>
      <c r="BT827" s="43" t="s">
        <v>1990</v>
      </c>
      <c r="BU827" s="43"/>
      <c r="BV827" s="43"/>
      <c r="BW827" s="243">
        <v>37742</v>
      </c>
      <c r="BX827" s="243"/>
      <c r="BY827" s="48" t="s">
        <v>451</v>
      </c>
      <c r="BZ827" s="43">
        <v>0.64</v>
      </c>
      <c r="CA827" s="43" t="s">
        <v>1396</v>
      </c>
      <c r="CD827" s="124" t="s">
        <v>1397</v>
      </c>
      <c r="CE827" s="43">
        <v>10389</v>
      </c>
      <c r="CF827" s="43" t="s">
        <v>1990</v>
      </c>
      <c r="CG827" s="251">
        <v>37742</v>
      </c>
      <c r="CH827" s="126"/>
      <c r="CK827" s="39" t="s">
        <v>451</v>
      </c>
      <c r="CL827" s="43">
        <v>1.2</v>
      </c>
      <c r="CM827" s="43" t="s">
        <v>1396</v>
      </c>
      <c r="CP827" s="43" t="s">
        <v>1397</v>
      </c>
      <c r="CQ827" s="43">
        <v>1409</v>
      </c>
      <c r="DR827" s="38"/>
    </row>
    <row r="828" spans="1:122" s="39" customFormat="1" hidden="1" x14ac:dyDescent="0.2">
      <c r="A828" s="44" t="str">
        <f t="shared" si="284"/>
        <v>Endicott</v>
      </c>
      <c r="B828" s="44" t="str">
        <f t="shared" si="279"/>
        <v>Methylene chloride</v>
      </c>
      <c r="C828" s="38" t="s">
        <v>2587</v>
      </c>
      <c r="D828" s="38" t="str">
        <f t="shared" si="278"/>
        <v>LS</v>
      </c>
      <c r="E828" s="44" t="s">
        <v>372</v>
      </c>
      <c r="F828" s="155" t="str">
        <f t="shared" si="290"/>
        <v>Residential 115</v>
      </c>
      <c r="G828" s="44" t="str">
        <f t="shared" si="285"/>
        <v>residential</v>
      </c>
      <c r="H828" s="44" t="str">
        <f t="shared" si="286"/>
        <v/>
      </c>
      <c r="I828" s="38"/>
      <c r="J828" s="38"/>
      <c r="K828" s="38"/>
      <c r="L828" s="44"/>
      <c r="M828" s="38" t="str">
        <f t="shared" si="280"/>
        <v>Y</v>
      </c>
      <c r="N828" s="38" t="str">
        <f t="shared" si="287"/>
        <v>n</v>
      </c>
      <c r="O828" s="38" t="s">
        <v>541</v>
      </c>
      <c r="P828" s="114" t="s">
        <v>1453</v>
      </c>
      <c r="Q828" s="114"/>
      <c r="R828" s="114"/>
      <c r="S828" s="114"/>
      <c r="T828" s="114"/>
      <c r="U828" s="114"/>
      <c r="V828" s="114"/>
      <c r="W828" s="114"/>
      <c r="X828" s="114"/>
      <c r="Y828" s="38" t="str">
        <f t="shared" si="281"/>
        <v>Y</v>
      </c>
      <c r="Z828" s="38" t="str">
        <f t="shared" si="288"/>
        <v>Y</v>
      </c>
      <c r="AA828" s="38" t="s">
        <v>541</v>
      </c>
      <c r="AC828" s="59">
        <v>12</v>
      </c>
      <c r="AD828" s="204">
        <v>11.666666666666666</v>
      </c>
      <c r="AE828" s="38">
        <v>1</v>
      </c>
      <c r="AF828" s="38">
        <v>0</v>
      </c>
      <c r="AG828" s="125"/>
      <c r="AI828" s="123"/>
      <c r="AJ828" s="40">
        <f t="shared" si="282"/>
        <v>12</v>
      </c>
      <c r="AK828" s="40"/>
      <c r="AL828" s="40"/>
      <c r="AM828" s="40">
        <f t="shared" si="291"/>
        <v>140</v>
      </c>
      <c r="AN828" s="39">
        <f t="shared" si="289"/>
        <v>10.5</v>
      </c>
      <c r="AO828" s="204"/>
      <c r="AP828" s="204">
        <f t="shared" si="283"/>
        <v>11.666666666666666</v>
      </c>
      <c r="AQ828" s="45"/>
      <c r="AR828" s="45"/>
      <c r="AS828" s="115"/>
      <c r="AT828" s="115"/>
      <c r="AU828" s="115">
        <f t="shared" si="292"/>
        <v>1</v>
      </c>
      <c r="AV828" s="115">
        <f t="shared" si="293"/>
        <v>0</v>
      </c>
      <c r="AY828" s="115"/>
      <c r="AZ828" s="115"/>
      <c r="BA828" s="43">
        <v>32</v>
      </c>
      <c r="BB828" s="43" t="s">
        <v>2013</v>
      </c>
      <c r="BC828" s="48" t="s">
        <v>1403</v>
      </c>
      <c r="BE828" s="37" t="s">
        <v>2345</v>
      </c>
      <c r="BG828" s="43">
        <v>427</v>
      </c>
      <c r="BH828" s="43" t="s">
        <v>290</v>
      </c>
      <c r="BJ828" s="43" t="s">
        <v>1388</v>
      </c>
      <c r="BP828" s="48" t="s">
        <v>1406</v>
      </c>
      <c r="BQ828" s="43" t="s">
        <v>291</v>
      </c>
      <c r="BS828" s="43" t="s">
        <v>837</v>
      </c>
      <c r="BT828" s="43" t="s">
        <v>1990</v>
      </c>
      <c r="BU828" s="43"/>
      <c r="BV828" s="43"/>
      <c r="BW828" s="243">
        <v>37742</v>
      </c>
      <c r="BX828" s="243"/>
      <c r="BY828" s="48" t="s">
        <v>451</v>
      </c>
      <c r="BZ828" s="43">
        <v>140</v>
      </c>
      <c r="CA828" s="43" t="s">
        <v>1396</v>
      </c>
      <c r="CD828" s="124" t="s">
        <v>1397</v>
      </c>
      <c r="CE828" s="43">
        <v>10390</v>
      </c>
      <c r="CF828" s="43" t="s">
        <v>1990</v>
      </c>
      <c r="CG828" s="251">
        <v>37742</v>
      </c>
      <c r="CH828" s="126"/>
      <c r="CK828" s="39" t="s">
        <v>451</v>
      </c>
      <c r="CL828" s="43">
        <v>12</v>
      </c>
      <c r="CM828" s="43" t="s">
        <v>1396</v>
      </c>
      <c r="CP828" s="43" t="s">
        <v>1397</v>
      </c>
      <c r="CQ828" s="43">
        <v>1471</v>
      </c>
      <c r="DR828" s="38"/>
    </row>
    <row r="829" spans="1:122" s="39" customFormat="1" hidden="1" x14ac:dyDescent="0.2">
      <c r="A829" s="44" t="str">
        <f t="shared" si="284"/>
        <v>Endicott</v>
      </c>
      <c r="B829" s="44" t="str">
        <f t="shared" si="279"/>
        <v>Tetrachloroethylene</v>
      </c>
      <c r="C829" s="38" t="s">
        <v>2587</v>
      </c>
      <c r="D829" s="38" t="str">
        <f t="shared" si="278"/>
        <v>LS</v>
      </c>
      <c r="E829" s="44" t="s">
        <v>372</v>
      </c>
      <c r="F829" s="155" t="str">
        <f t="shared" si="290"/>
        <v>Residential 115</v>
      </c>
      <c r="G829" s="44" t="str">
        <f t="shared" si="285"/>
        <v>residential</v>
      </c>
      <c r="H829" s="44" t="str">
        <f t="shared" si="286"/>
        <v/>
      </c>
      <c r="I829" s="38"/>
      <c r="J829" s="38"/>
      <c r="K829" s="38"/>
      <c r="L829" s="44"/>
      <c r="M829" s="38" t="str">
        <f t="shared" si="280"/>
        <v>Y</v>
      </c>
      <c r="N829" s="38" t="str">
        <f t="shared" si="287"/>
        <v>n</v>
      </c>
      <c r="O829" s="38" t="str">
        <f>IF(AJ829="","",IF(M829="N","n","Y"))</f>
        <v>Y</v>
      </c>
      <c r="P829" s="44"/>
      <c r="Q829" s="44"/>
      <c r="R829" s="44"/>
      <c r="S829" s="44"/>
      <c r="T829" s="44"/>
      <c r="U829" s="44"/>
      <c r="V829" s="44"/>
      <c r="W829" s="44"/>
      <c r="X829" s="44"/>
      <c r="Y829" s="38" t="str">
        <f t="shared" si="281"/>
        <v>Y</v>
      </c>
      <c r="Z829" s="38" t="str">
        <f t="shared" si="288"/>
        <v>n</v>
      </c>
      <c r="AA829" s="38" t="str">
        <f>IF(AM829="","",IF(Y829="N","n","Y"))</f>
        <v>Y</v>
      </c>
      <c r="AC829" s="59">
        <v>1</v>
      </c>
      <c r="AD829" s="204">
        <v>0.73</v>
      </c>
      <c r="AE829" s="38">
        <v>1</v>
      </c>
      <c r="AF829" s="38">
        <v>0</v>
      </c>
      <c r="AG829" s="125"/>
      <c r="AI829" s="123"/>
      <c r="AJ829" s="40">
        <f t="shared" si="282"/>
        <v>1</v>
      </c>
      <c r="AK829" s="40"/>
      <c r="AL829" s="40"/>
      <c r="AM829" s="40">
        <f t="shared" si="291"/>
        <v>0.73</v>
      </c>
      <c r="AN829" s="39">
        <f t="shared" si="289"/>
        <v>3.8</v>
      </c>
      <c r="AO829" s="204"/>
      <c r="AP829" s="204">
        <f t="shared" si="283"/>
        <v>0.73</v>
      </c>
      <c r="AQ829" s="45"/>
      <c r="AR829" s="45"/>
      <c r="AS829" s="115"/>
      <c r="AT829" s="115"/>
      <c r="AU829" s="115">
        <f t="shared" si="292"/>
        <v>1</v>
      </c>
      <c r="AV829" s="115">
        <f t="shared" si="293"/>
        <v>0</v>
      </c>
      <c r="AY829" s="115"/>
      <c r="AZ829" s="115"/>
      <c r="BA829" s="43">
        <v>32</v>
      </c>
      <c r="BB829" s="43" t="s">
        <v>2013</v>
      </c>
      <c r="BC829" s="48" t="s">
        <v>1403</v>
      </c>
      <c r="BE829" s="37" t="s">
        <v>2345</v>
      </c>
      <c r="BG829" s="43">
        <v>427</v>
      </c>
      <c r="BH829" s="43" t="s">
        <v>290</v>
      </c>
      <c r="BJ829" s="43" t="s">
        <v>1388</v>
      </c>
      <c r="BP829" s="48" t="s">
        <v>1406</v>
      </c>
      <c r="BQ829" s="43" t="s">
        <v>291</v>
      </c>
      <c r="BS829" s="43" t="s">
        <v>2057</v>
      </c>
      <c r="BT829" s="43" t="s">
        <v>1990</v>
      </c>
      <c r="BU829" s="43"/>
      <c r="BV829" s="43"/>
      <c r="BW829" s="243">
        <v>37742</v>
      </c>
      <c r="BX829" s="243"/>
      <c r="BY829" s="48" t="s">
        <v>451</v>
      </c>
      <c r="BZ829" s="43">
        <v>0.73</v>
      </c>
      <c r="CA829" s="43" t="s">
        <v>1396</v>
      </c>
      <c r="CD829" s="124" t="s">
        <v>1397</v>
      </c>
      <c r="CE829" s="43">
        <v>10391</v>
      </c>
      <c r="CF829" s="43" t="s">
        <v>1990</v>
      </c>
      <c r="CG829" s="251">
        <v>37742</v>
      </c>
      <c r="CH829" s="126"/>
      <c r="CK829" s="39" t="s">
        <v>451</v>
      </c>
      <c r="CL829" s="43">
        <v>1</v>
      </c>
      <c r="CM829" s="43" t="s">
        <v>1396</v>
      </c>
      <c r="CP829" s="43" t="s">
        <v>1397</v>
      </c>
      <c r="CQ829" s="43">
        <v>1127</v>
      </c>
      <c r="DR829" s="38"/>
    </row>
    <row r="830" spans="1:122" s="39" customFormat="1" hidden="1" x14ac:dyDescent="0.2">
      <c r="A830" s="44" t="str">
        <f t="shared" si="284"/>
        <v>Endicott</v>
      </c>
      <c r="B830" s="44" t="str">
        <f t="shared" si="279"/>
        <v>1,1,1-Trichloroethane</v>
      </c>
      <c r="C830" s="38" t="s">
        <v>2587</v>
      </c>
      <c r="D830" s="38" t="str">
        <f t="shared" si="278"/>
        <v>LS</v>
      </c>
      <c r="E830" s="44" t="s">
        <v>372</v>
      </c>
      <c r="F830" s="155" t="str">
        <f t="shared" si="290"/>
        <v>Residential 116</v>
      </c>
      <c r="G830" s="44" t="str">
        <f t="shared" si="285"/>
        <v>residential</v>
      </c>
      <c r="H830" s="44" t="str">
        <f t="shared" si="286"/>
        <v/>
      </c>
      <c r="I830" s="38"/>
      <c r="J830" s="38"/>
      <c r="K830" s="38"/>
      <c r="L830" s="44"/>
      <c r="M830" s="38" t="str">
        <f t="shared" si="280"/>
        <v>Y</v>
      </c>
      <c r="N830" s="38" t="str">
        <f t="shared" si="287"/>
        <v>n</v>
      </c>
      <c r="O830" s="38" t="str">
        <f>IF(AJ830="","",IF(M830="N","n","Y"))</f>
        <v>Y</v>
      </c>
      <c r="P830" s="44"/>
      <c r="Q830" s="44"/>
      <c r="R830" s="44"/>
      <c r="S830" s="44"/>
      <c r="T830" s="44"/>
      <c r="U830" s="44"/>
      <c r="V830" s="44"/>
      <c r="W830" s="44"/>
      <c r="X830" s="44"/>
      <c r="Y830" s="38" t="str">
        <f t="shared" si="281"/>
        <v>Y</v>
      </c>
      <c r="Z830" s="38" t="str">
        <f t="shared" si="288"/>
        <v>n</v>
      </c>
      <c r="AA830" s="38" t="str">
        <f>IF(AM830="","",IF(Y830="N","n","Y"))</f>
        <v>Y</v>
      </c>
      <c r="AC830" s="59">
        <v>34</v>
      </c>
      <c r="AD830" s="204">
        <v>2.6176470588235294E-2</v>
      </c>
      <c r="AE830" s="38">
        <v>1</v>
      </c>
      <c r="AF830" s="38">
        <v>0</v>
      </c>
      <c r="AG830" s="125"/>
      <c r="AI830" s="123"/>
      <c r="AJ830" s="40">
        <f t="shared" si="282"/>
        <v>34</v>
      </c>
      <c r="AK830" s="40"/>
      <c r="AL830" s="40"/>
      <c r="AM830" s="40">
        <f t="shared" si="291"/>
        <v>0.89</v>
      </c>
      <c r="AN830" s="39">
        <f t="shared" si="289"/>
        <v>3.1</v>
      </c>
      <c r="AO830" s="204"/>
      <c r="AP830" s="204">
        <f t="shared" si="283"/>
        <v>2.6176470588235294E-2</v>
      </c>
      <c r="AQ830" s="45"/>
      <c r="AR830" s="45"/>
      <c r="AS830" s="115"/>
      <c r="AT830" s="115"/>
      <c r="AU830" s="115">
        <f t="shared" si="292"/>
        <v>1</v>
      </c>
      <c r="AV830" s="115">
        <f t="shared" si="293"/>
        <v>0</v>
      </c>
      <c r="AY830" s="115"/>
      <c r="AZ830" s="115"/>
      <c r="BA830" s="43">
        <v>32</v>
      </c>
      <c r="BB830" s="43" t="s">
        <v>2013</v>
      </c>
      <c r="BC830" s="48" t="s">
        <v>1403</v>
      </c>
      <c r="BE830" s="37" t="s">
        <v>2345</v>
      </c>
      <c r="BG830" s="43">
        <v>428</v>
      </c>
      <c r="BH830" s="43" t="s">
        <v>504</v>
      </c>
      <c r="BJ830" s="43" t="s">
        <v>1388</v>
      </c>
      <c r="BP830" s="48" t="s">
        <v>1406</v>
      </c>
      <c r="BQ830" s="43" t="s">
        <v>505</v>
      </c>
      <c r="BS830" s="43" t="s">
        <v>558</v>
      </c>
      <c r="BT830" s="43" t="s">
        <v>1990</v>
      </c>
      <c r="BU830" s="43"/>
      <c r="BV830" s="43"/>
      <c r="BW830" s="243">
        <v>37726</v>
      </c>
      <c r="BX830" s="243"/>
      <c r="BY830" s="48" t="s">
        <v>451</v>
      </c>
      <c r="BZ830" s="43">
        <v>0.89</v>
      </c>
      <c r="CA830" s="43" t="s">
        <v>1396</v>
      </c>
      <c r="CD830" s="124" t="s">
        <v>1397</v>
      </c>
      <c r="CE830" s="43">
        <v>10417</v>
      </c>
      <c r="CF830" s="43" t="s">
        <v>1990</v>
      </c>
      <c r="CG830" s="251">
        <v>37726</v>
      </c>
      <c r="CH830" s="126"/>
      <c r="CK830" s="39" t="s">
        <v>451</v>
      </c>
      <c r="CL830" s="43">
        <v>34</v>
      </c>
      <c r="CM830" s="43" t="s">
        <v>1396</v>
      </c>
      <c r="CP830" s="43" t="s">
        <v>1397</v>
      </c>
      <c r="CQ830" s="43">
        <v>1297</v>
      </c>
      <c r="DR830" s="38"/>
    </row>
    <row r="831" spans="1:122" s="39" customFormat="1" hidden="1" x14ac:dyDescent="0.2">
      <c r="A831" s="44" t="str">
        <f t="shared" si="284"/>
        <v>Endicott</v>
      </c>
      <c r="B831" s="44" t="str">
        <f t="shared" si="279"/>
        <v>1,1,2-Trichloro-1,2,2-trifluoroethane</v>
      </c>
      <c r="C831" s="38" t="s">
        <v>2587</v>
      </c>
      <c r="D831" s="38" t="str">
        <f t="shared" si="278"/>
        <v>LS</v>
      </c>
      <c r="E831" s="44" t="s">
        <v>372</v>
      </c>
      <c r="F831" s="155" t="str">
        <f t="shared" si="290"/>
        <v>Residential 116</v>
      </c>
      <c r="G831" s="44" t="str">
        <f t="shared" si="285"/>
        <v>residential</v>
      </c>
      <c r="H831" s="44" t="str">
        <f t="shared" si="286"/>
        <v/>
      </c>
      <c r="I831" s="38"/>
      <c r="J831" s="38"/>
      <c r="K831" s="38"/>
      <c r="L831" s="44"/>
      <c r="M831" s="38" t="str">
        <f t="shared" si="280"/>
        <v>Y</v>
      </c>
      <c r="N831" s="38" t="str">
        <f t="shared" si="287"/>
        <v>n</v>
      </c>
      <c r="O831" s="38" t="s">
        <v>541</v>
      </c>
      <c r="P831" s="44" t="s">
        <v>310</v>
      </c>
      <c r="Q831" s="44"/>
      <c r="R831" s="44"/>
      <c r="S831" s="44"/>
      <c r="T831" s="44"/>
      <c r="U831" s="44"/>
      <c r="V831" s="44"/>
      <c r="W831" s="44"/>
      <c r="X831" s="44"/>
      <c r="Y831" s="38" t="str">
        <f t="shared" si="281"/>
        <v>Y</v>
      </c>
      <c r="Z831" s="38" t="str">
        <f t="shared" si="288"/>
        <v>n</v>
      </c>
      <c r="AA831" s="38" t="s">
        <v>541</v>
      </c>
      <c r="AC831" s="59">
        <v>3</v>
      </c>
      <c r="AD831" s="204">
        <v>0.20666666666666667</v>
      </c>
      <c r="AE831" s="38">
        <v>1</v>
      </c>
      <c r="AF831" s="38">
        <v>0</v>
      </c>
      <c r="AG831" s="125"/>
      <c r="AI831" s="123"/>
      <c r="AJ831" s="40">
        <f t="shared" si="282"/>
        <v>3</v>
      </c>
      <c r="AK831" s="40"/>
      <c r="AL831" s="40"/>
      <c r="AM831" s="40">
        <f t="shared" si="291"/>
        <v>0.62</v>
      </c>
      <c r="AN831" s="39">
        <f t="shared" si="289"/>
        <v>1.8</v>
      </c>
      <c r="AO831" s="204"/>
      <c r="AP831" s="204">
        <f t="shared" si="283"/>
        <v>0.20666666666666667</v>
      </c>
      <c r="AQ831" s="45"/>
      <c r="AR831" s="45"/>
      <c r="AS831" s="115"/>
      <c r="AT831" s="115"/>
      <c r="AU831" s="115">
        <f t="shared" si="292"/>
        <v>1</v>
      </c>
      <c r="AV831" s="115">
        <f t="shared" si="293"/>
        <v>0</v>
      </c>
      <c r="AY831" s="115"/>
      <c r="AZ831" s="115"/>
      <c r="BA831" s="43">
        <v>32</v>
      </c>
      <c r="BB831" s="43" t="s">
        <v>2013</v>
      </c>
      <c r="BC831" s="48" t="s">
        <v>1403</v>
      </c>
      <c r="BE831" s="37" t="s">
        <v>2345</v>
      </c>
      <c r="BG831" s="43">
        <v>428</v>
      </c>
      <c r="BH831" s="43" t="s">
        <v>504</v>
      </c>
      <c r="BJ831" s="43" t="s">
        <v>1388</v>
      </c>
      <c r="BP831" s="48" t="s">
        <v>1406</v>
      </c>
      <c r="BQ831" s="43" t="s">
        <v>505</v>
      </c>
      <c r="BS831" s="43" t="s">
        <v>1132</v>
      </c>
      <c r="BT831" s="43" t="s">
        <v>1990</v>
      </c>
      <c r="BU831" s="43"/>
      <c r="BV831" s="43"/>
      <c r="BW831" s="243">
        <v>37726</v>
      </c>
      <c r="BX831" s="243"/>
      <c r="BY831" s="48" t="s">
        <v>451</v>
      </c>
      <c r="BZ831" s="43">
        <v>0.62</v>
      </c>
      <c r="CA831" s="43" t="s">
        <v>1396</v>
      </c>
      <c r="CD831" s="124" t="s">
        <v>1397</v>
      </c>
      <c r="CE831" s="43">
        <v>10422</v>
      </c>
      <c r="CF831" s="43" t="s">
        <v>1990</v>
      </c>
      <c r="CG831" s="251">
        <v>37726</v>
      </c>
      <c r="CH831" s="126"/>
      <c r="CK831" s="39" t="s">
        <v>451</v>
      </c>
      <c r="CL831" s="43">
        <v>3</v>
      </c>
      <c r="CM831" s="43" t="s">
        <v>1396</v>
      </c>
      <c r="CP831" s="43" t="s">
        <v>1397</v>
      </c>
      <c r="CQ831" s="43">
        <v>1410</v>
      </c>
      <c r="DR831" s="38"/>
    </row>
    <row r="832" spans="1:122" s="39" customFormat="1" hidden="1" x14ac:dyDescent="0.2">
      <c r="A832" s="44" t="str">
        <f t="shared" si="284"/>
        <v>Endicott</v>
      </c>
      <c r="B832" s="44" t="str">
        <f t="shared" si="279"/>
        <v>Tetrachloroethylene</v>
      </c>
      <c r="C832" s="38" t="s">
        <v>2587</v>
      </c>
      <c r="D832" s="38" t="str">
        <f t="shared" si="278"/>
        <v>LS</v>
      </c>
      <c r="E832" s="44" t="s">
        <v>372</v>
      </c>
      <c r="F832" s="155" t="str">
        <f t="shared" si="290"/>
        <v>Residential 116</v>
      </c>
      <c r="G832" s="44" t="str">
        <f t="shared" si="285"/>
        <v>residential</v>
      </c>
      <c r="H832" s="44" t="str">
        <f t="shared" si="286"/>
        <v/>
      </c>
      <c r="I832" s="38"/>
      <c r="J832" s="38"/>
      <c r="K832" s="38"/>
      <c r="L832" s="44"/>
      <c r="M832" s="38" t="str">
        <f t="shared" si="280"/>
        <v>Y</v>
      </c>
      <c r="N832" s="38" t="str">
        <f t="shared" si="287"/>
        <v>n</v>
      </c>
      <c r="O832" s="38" t="str">
        <f>IF(AJ832="","",IF(M832="N","n","Y"))</f>
        <v>Y</v>
      </c>
      <c r="P832" s="44"/>
      <c r="Q832" s="44"/>
      <c r="R832" s="44"/>
      <c r="S832" s="44"/>
      <c r="T832" s="44"/>
      <c r="U832" s="44"/>
      <c r="V832" s="44"/>
      <c r="W832" s="44"/>
      <c r="X832" s="44"/>
      <c r="Y832" s="38" t="str">
        <f t="shared" si="281"/>
        <v>Y</v>
      </c>
      <c r="Z832" s="38" t="str">
        <f t="shared" si="288"/>
        <v>n</v>
      </c>
      <c r="AA832" s="38" t="str">
        <f>IF(AM832="","",IF(Y832="N","n","Y"))</f>
        <v>Y</v>
      </c>
      <c r="AC832" s="59">
        <v>63</v>
      </c>
      <c r="AD832" s="204">
        <v>2.3809523809523808E-2</v>
      </c>
      <c r="AE832" s="38">
        <v>1</v>
      </c>
      <c r="AF832" s="38">
        <v>0</v>
      </c>
      <c r="AG832" s="125"/>
      <c r="AI832" s="123"/>
      <c r="AJ832" s="40">
        <f t="shared" si="282"/>
        <v>63</v>
      </c>
      <c r="AK832" s="40"/>
      <c r="AL832" s="40"/>
      <c r="AM832" s="40">
        <f t="shared" si="291"/>
        <v>1.5</v>
      </c>
      <c r="AN832" s="39">
        <f t="shared" si="289"/>
        <v>3.8</v>
      </c>
      <c r="AO832" s="204"/>
      <c r="AP832" s="204">
        <f t="shared" si="283"/>
        <v>2.3809523809523808E-2</v>
      </c>
      <c r="AQ832" s="45"/>
      <c r="AR832" s="45"/>
      <c r="AS832" s="115"/>
      <c r="AT832" s="115"/>
      <c r="AU832" s="115">
        <f t="shared" si="292"/>
        <v>1</v>
      </c>
      <c r="AV832" s="115">
        <f t="shared" si="293"/>
        <v>0</v>
      </c>
      <c r="AY832" s="115"/>
      <c r="AZ832" s="115"/>
      <c r="BA832" s="43">
        <v>32</v>
      </c>
      <c r="BB832" s="43" t="s">
        <v>2013</v>
      </c>
      <c r="BC832" s="48" t="s">
        <v>1403</v>
      </c>
      <c r="BE832" s="37" t="s">
        <v>2345</v>
      </c>
      <c r="BG832" s="43">
        <v>428</v>
      </c>
      <c r="BH832" s="43" t="s">
        <v>504</v>
      </c>
      <c r="BJ832" s="43" t="s">
        <v>1388</v>
      </c>
      <c r="BP832" s="48" t="s">
        <v>1406</v>
      </c>
      <c r="BQ832" s="43" t="s">
        <v>505</v>
      </c>
      <c r="BS832" s="43" t="s">
        <v>2057</v>
      </c>
      <c r="BT832" s="43" t="s">
        <v>1990</v>
      </c>
      <c r="BU832" s="43"/>
      <c r="BV832" s="43"/>
      <c r="BW832" s="243">
        <v>37726</v>
      </c>
      <c r="BX832" s="243"/>
      <c r="BY832" s="48" t="s">
        <v>451</v>
      </c>
      <c r="BZ832" s="43">
        <v>1.5</v>
      </c>
      <c r="CA832" s="43" t="s">
        <v>1396</v>
      </c>
      <c r="CD832" s="124" t="s">
        <v>1397</v>
      </c>
      <c r="CE832" s="43">
        <v>10424</v>
      </c>
      <c r="CF832" s="43" t="s">
        <v>1990</v>
      </c>
      <c r="CG832" s="251">
        <v>37726</v>
      </c>
      <c r="CH832" s="126"/>
      <c r="CK832" s="39" t="s">
        <v>451</v>
      </c>
      <c r="CL832" s="43">
        <v>63</v>
      </c>
      <c r="CM832" s="43" t="s">
        <v>1396</v>
      </c>
      <c r="CP832" s="43" t="s">
        <v>1397</v>
      </c>
      <c r="CQ832" s="43">
        <v>1128</v>
      </c>
      <c r="DR832" s="38"/>
    </row>
    <row r="833" spans="1:122" s="39" customFormat="1" x14ac:dyDescent="0.2">
      <c r="A833" s="44" t="str">
        <f t="shared" si="284"/>
        <v>Endicott</v>
      </c>
      <c r="B833" s="44" t="str">
        <f t="shared" si="279"/>
        <v>Trichloroethylene</v>
      </c>
      <c r="C833" s="38" t="s">
        <v>2587</v>
      </c>
      <c r="D833" s="38" t="str">
        <f t="shared" si="278"/>
        <v>LS</v>
      </c>
      <c r="E833" s="44" t="s">
        <v>372</v>
      </c>
      <c r="F833" s="155" t="str">
        <f t="shared" si="290"/>
        <v>Residential 116</v>
      </c>
      <c r="G833" s="44" t="str">
        <f t="shared" si="285"/>
        <v>residential</v>
      </c>
      <c r="H833" s="44" t="str">
        <f t="shared" si="286"/>
        <v/>
      </c>
      <c r="I833" s="38"/>
      <c r="J833" s="38"/>
      <c r="K833" s="38"/>
      <c r="L833" s="44"/>
      <c r="M833" s="38" t="str">
        <f t="shared" si="280"/>
        <v>Y</v>
      </c>
      <c r="N833" s="38" t="str">
        <f t="shared" si="287"/>
        <v>Y</v>
      </c>
      <c r="O833" s="38" t="str">
        <f>IF(AJ833="","",IF(M833="N","n","Y"))</f>
        <v>Y</v>
      </c>
      <c r="P833" s="44"/>
      <c r="Q833" s="44"/>
      <c r="R833" s="44"/>
      <c r="S833" s="44"/>
      <c r="T833" s="44"/>
      <c r="U833" s="44"/>
      <c r="V833" s="44"/>
      <c r="W833" s="44"/>
      <c r="X833" s="44"/>
      <c r="Y833" s="38" t="str">
        <f t="shared" si="281"/>
        <v>Y</v>
      </c>
      <c r="Z833" s="38" t="str">
        <f t="shared" si="288"/>
        <v>Y</v>
      </c>
      <c r="AA833" s="38" t="str">
        <f>IF(AM833="","",IF(Y833="N","n","Y"))</f>
        <v>Y</v>
      </c>
      <c r="AC833" s="59">
        <v>130</v>
      </c>
      <c r="AD833" s="204">
        <v>5.2307692307692315E-3</v>
      </c>
      <c r="AE833" s="38">
        <v>1</v>
      </c>
      <c r="AF833" s="38">
        <v>0</v>
      </c>
      <c r="AG833" s="125"/>
      <c r="AI833" s="123"/>
      <c r="AJ833" s="40">
        <f t="shared" si="282"/>
        <v>130</v>
      </c>
      <c r="AK833" s="40"/>
      <c r="AL833" s="40"/>
      <c r="AM833" s="40">
        <f t="shared" si="291"/>
        <v>0.68</v>
      </c>
      <c r="AN833" s="39">
        <f t="shared" si="289"/>
        <v>0.5</v>
      </c>
      <c r="AO833" s="204"/>
      <c r="AP833" s="204">
        <f t="shared" si="283"/>
        <v>5.2307692307692315E-3</v>
      </c>
      <c r="AQ833" s="45"/>
      <c r="AR833" s="45"/>
      <c r="AS833" s="115"/>
      <c r="AT833" s="115"/>
      <c r="AU833" s="115">
        <f t="shared" si="292"/>
        <v>1</v>
      </c>
      <c r="AV833" s="115">
        <f t="shared" si="293"/>
        <v>0</v>
      </c>
      <c r="AY833" s="115"/>
      <c r="AZ833" s="115"/>
      <c r="BA833" s="43">
        <v>32</v>
      </c>
      <c r="BB833" s="43" t="s">
        <v>2013</v>
      </c>
      <c r="BC833" s="48" t="s">
        <v>1403</v>
      </c>
      <c r="BE833" s="37" t="s">
        <v>2345</v>
      </c>
      <c r="BG833" s="43">
        <v>428</v>
      </c>
      <c r="BH833" s="43" t="s">
        <v>504</v>
      </c>
      <c r="BJ833" s="43" t="s">
        <v>1388</v>
      </c>
      <c r="BP833" s="48" t="s">
        <v>1406</v>
      </c>
      <c r="BQ833" s="43" t="s">
        <v>505</v>
      </c>
      <c r="BS833" s="43" t="s">
        <v>1393</v>
      </c>
      <c r="BT833" s="43" t="s">
        <v>1990</v>
      </c>
      <c r="BU833" s="43"/>
      <c r="BV833" s="43"/>
      <c r="BW833" s="243">
        <v>37726</v>
      </c>
      <c r="BX833" s="243"/>
      <c r="BY833" s="48" t="s">
        <v>451</v>
      </c>
      <c r="BZ833" s="43">
        <v>0.68</v>
      </c>
      <c r="CA833" s="43" t="s">
        <v>1396</v>
      </c>
      <c r="CD833" s="124" t="s">
        <v>1397</v>
      </c>
      <c r="CE833" s="43">
        <v>10426</v>
      </c>
      <c r="CF833" s="43" t="s">
        <v>1990</v>
      </c>
      <c r="CG833" s="251">
        <v>37726</v>
      </c>
      <c r="CH833" s="126"/>
      <c r="CK833" s="39" t="s">
        <v>451</v>
      </c>
      <c r="CL833" s="43">
        <v>130</v>
      </c>
      <c r="CM833" s="43" t="s">
        <v>1396</v>
      </c>
      <c r="CP833" s="43" t="s">
        <v>1397</v>
      </c>
      <c r="CQ833" s="43">
        <v>1202</v>
      </c>
      <c r="DR833" s="38"/>
    </row>
    <row r="834" spans="1:122" s="39" customFormat="1" hidden="1" x14ac:dyDescent="0.2">
      <c r="A834" s="44" t="str">
        <f t="shared" si="284"/>
        <v>Endicott</v>
      </c>
      <c r="B834" s="44" t="str">
        <f t="shared" si="279"/>
        <v>1,1,1-Trichloroethane</v>
      </c>
      <c r="C834" s="38" t="s">
        <v>2587</v>
      </c>
      <c r="D834" s="38" t="str">
        <f t="shared" si="278"/>
        <v>LS</v>
      </c>
      <c r="E834" s="44" t="s">
        <v>372</v>
      </c>
      <c r="F834" s="155" t="str">
        <f t="shared" si="290"/>
        <v>Residential 117</v>
      </c>
      <c r="G834" s="44" t="str">
        <f t="shared" si="285"/>
        <v>residential</v>
      </c>
      <c r="H834" s="44" t="str">
        <f t="shared" si="286"/>
        <v/>
      </c>
      <c r="I834" s="38"/>
      <c r="J834" s="38"/>
      <c r="K834" s="38"/>
      <c r="L834" s="44"/>
      <c r="M834" s="38" t="str">
        <f t="shared" si="280"/>
        <v>Y</v>
      </c>
      <c r="N834" s="38" t="str">
        <f t="shared" si="287"/>
        <v>n</v>
      </c>
      <c r="O834" s="38" t="s">
        <v>541</v>
      </c>
      <c r="P834" s="44" t="s">
        <v>310</v>
      </c>
      <c r="Q834" s="44"/>
      <c r="R834" s="44"/>
      <c r="S834" s="44"/>
      <c r="T834" s="44"/>
      <c r="U834" s="44"/>
      <c r="V834" s="44"/>
      <c r="W834" s="44"/>
      <c r="X834" s="44"/>
      <c r="Y834" s="38" t="str">
        <f t="shared" si="281"/>
        <v>Y</v>
      </c>
      <c r="Z834" s="38" t="str">
        <f t="shared" si="288"/>
        <v>n</v>
      </c>
      <c r="AA834" s="38" t="s">
        <v>541</v>
      </c>
      <c r="AC834" s="59">
        <v>3.6</v>
      </c>
      <c r="AD834" s="204">
        <v>0.19999999999999998</v>
      </c>
      <c r="AE834" s="38">
        <v>1</v>
      </c>
      <c r="AF834" s="38">
        <v>0</v>
      </c>
      <c r="AG834" s="125"/>
      <c r="AI834" s="123"/>
      <c r="AJ834" s="40">
        <f t="shared" si="282"/>
        <v>3.6</v>
      </c>
      <c r="AK834" s="40"/>
      <c r="AL834" s="40"/>
      <c r="AM834" s="40">
        <f t="shared" si="291"/>
        <v>0.72</v>
      </c>
      <c r="AN834" s="39">
        <f t="shared" si="289"/>
        <v>3.1</v>
      </c>
      <c r="AO834" s="204"/>
      <c r="AP834" s="204">
        <f t="shared" si="283"/>
        <v>0.19999999999999998</v>
      </c>
      <c r="AQ834" s="45"/>
      <c r="AR834" s="45"/>
      <c r="AS834" s="115"/>
      <c r="AT834" s="115"/>
      <c r="AU834" s="115">
        <f t="shared" si="292"/>
        <v>1</v>
      </c>
      <c r="AV834" s="115">
        <f t="shared" si="293"/>
        <v>0</v>
      </c>
      <c r="AY834" s="115"/>
      <c r="AZ834" s="115"/>
      <c r="BA834" s="43">
        <v>32</v>
      </c>
      <c r="BB834" s="43" t="s">
        <v>2013</v>
      </c>
      <c r="BC834" s="48" t="s">
        <v>1403</v>
      </c>
      <c r="BE834" s="37" t="s">
        <v>2345</v>
      </c>
      <c r="BG834" s="43">
        <v>429</v>
      </c>
      <c r="BH834" s="43" t="s">
        <v>506</v>
      </c>
      <c r="BJ834" s="43" t="s">
        <v>1388</v>
      </c>
      <c r="BP834" s="48" t="s">
        <v>1406</v>
      </c>
      <c r="BQ834" s="43" t="s">
        <v>507</v>
      </c>
      <c r="BS834" s="43" t="s">
        <v>558</v>
      </c>
      <c r="BT834" s="43" t="s">
        <v>1990</v>
      </c>
      <c r="BU834" s="43"/>
      <c r="BV834" s="43"/>
      <c r="BW834" s="243">
        <v>37726</v>
      </c>
      <c r="BX834" s="243"/>
      <c r="BY834" s="48" t="s">
        <v>451</v>
      </c>
      <c r="BZ834" s="43">
        <v>0.72</v>
      </c>
      <c r="CA834" s="43" t="s">
        <v>1396</v>
      </c>
      <c r="CD834" s="124" t="s">
        <v>1397</v>
      </c>
      <c r="CE834" s="43">
        <v>10450</v>
      </c>
      <c r="CF834" s="43" t="s">
        <v>1990</v>
      </c>
      <c r="CG834" s="251">
        <v>37726</v>
      </c>
      <c r="CH834" s="126"/>
      <c r="CK834" s="39" t="s">
        <v>451</v>
      </c>
      <c r="CL834" s="43">
        <v>3.6</v>
      </c>
      <c r="CM834" s="43" t="s">
        <v>1396</v>
      </c>
      <c r="CP834" s="43" t="s">
        <v>1397</v>
      </c>
      <c r="CQ834" s="43">
        <v>1298</v>
      </c>
      <c r="DR834" s="38"/>
    </row>
    <row r="835" spans="1:122" s="39" customFormat="1" hidden="1" x14ac:dyDescent="0.2">
      <c r="A835" s="44" t="str">
        <f t="shared" si="284"/>
        <v>Endicott</v>
      </c>
      <c r="B835" s="44" t="str">
        <f t="shared" si="279"/>
        <v>1,1,2-Trichloro-1,2,2-trifluoroethane</v>
      </c>
      <c r="C835" s="38" t="s">
        <v>2587</v>
      </c>
      <c r="D835" s="38" t="str">
        <f t="shared" si="278"/>
        <v>LS</v>
      </c>
      <c r="E835" s="44" t="s">
        <v>372</v>
      </c>
      <c r="F835" s="155" t="str">
        <f t="shared" si="290"/>
        <v>Residential 117</v>
      </c>
      <c r="G835" s="44" t="str">
        <f t="shared" si="285"/>
        <v>residential</v>
      </c>
      <c r="H835" s="44" t="str">
        <f t="shared" si="286"/>
        <v/>
      </c>
      <c r="I835" s="38"/>
      <c r="J835" s="38"/>
      <c r="K835" s="38"/>
      <c r="L835" s="44"/>
      <c r="M835" s="38" t="str">
        <f t="shared" si="280"/>
        <v>Y</v>
      </c>
      <c r="N835" s="38" t="str">
        <f t="shared" si="287"/>
        <v>n</v>
      </c>
      <c r="O835" s="38" t="s">
        <v>541</v>
      </c>
      <c r="P835" s="44" t="s">
        <v>310</v>
      </c>
      <c r="Q835" s="44"/>
      <c r="R835" s="44"/>
      <c r="S835" s="44"/>
      <c r="T835" s="44"/>
      <c r="U835" s="44"/>
      <c r="V835" s="44"/>
      <c r="W835" s="44"/>
      <c r="X835" s="44"/>
      <c r="Y835" s="38" t="str">
        <f t="shared" si="281"/>
        <v>Y</v>
      </c>
      <c r="Z835" s="38" t="str">
        <f t="shared" si="288"/>
        <v>n</v>
      </c>
      <c r="AA835" s="38" t="s">
        <v>541</v>
      </c>
      <c r="AC835" s="59">
        <v>0.7</v>
      </c>
      <c r="AD835" s="204">
        <v>0.91428571428571437</v>
      </c>
      <c r="AE835" s="38">
        <v>1</v>
      </c>
      <c r="AF835" s="38">
        <v>0</v>
      </c>
      <c r="AG835" s="125"/>
      <c r="AI835" s="123"/>
      <c r="AJ835" s="40">
        <f t="shared" si="282"/>
        <v>0.7</v>
      </c>
      <c r="AK835" s="40"/>
      <c r="AL835" s="40"/>
      <c r="AM835" s="40">
        <f t="shared" si="291"/>
        <v>0.64</v>
      </c>
      <c r="AN835" s="39">
        <f t="shared" si="289"/>
        <v>1.8</v>
      </c>
      <c r="AO835" s="204"/>
      <c r="AP835" s="204">
        <f t="shared" si="283"/>
        <v>0.91428571428571437</v>
      </c>
      <c r="AQ835" s="45"/>
      <c r="AR835" s="45"/>
      <c r="AS835" s="115"/>
      <c r="AT835" s="115"/>
      <c r="AU835" s="115">
        <f t="shared" si="292"/>
        <v>1</v>
      </c>
      <c r="AV835" s="115">
        <f t="shared" si="293"/>
        <v>0</v>
      </c>
      <c r="AY835" s="115"/>
      <c r="AZ835" s="115"/>
      <c r="BA835" s="43">
        <v>32</v>
      </c>
      <c r="BB835" s="43" t="s">
        <v>2013</v>
      </c>
      <c r="BC835" s="48" t="s">
        <v>1403</v>
      </c>
      <c r="BE835" s="37" t="s">
        <v>2345</v>
      </c>
      <c r="BG835" s="43">
        <v>429</v>
      </c>
      <c r="BH835" s="43" t="s">
        <v>506</v>
      </c>
      <c r="BJ835" s="43" t="s">
        <v>1388</v>
      </c>
      <c r="BP835" s="48" t="s">
        <v>1406</v>
      </c>
      <c r="BQ835" s="43" t="s">
        <v>507</v>
      </c>
      <c r="BS835" s="43" t="s">
        <v>1132</v>
      </c>
      <c r="BT835" s="43" t="s">
        <v>1990</v>
      </c>
      <c r="BU835" s="43"/>
      <c r="BV835" s="43"/>
      <c r="BW835" s="243">
        <v>37726</v>
      </c>
      <c r="BX835" s="243"/>
      <c r="BY835" s="48" t="s">
        <v>451</v>
      </c>
      <c r="BZ835" s="43">
        <v>0.64</v>
      </c>
      <c r="CA835" s="43" t="s">
        <v>1396</v>
      </c>
      <c r="CD835" s="124" t="s">
        <v>1397</v>
      </c>
      <c r="CE835" s="43">
        <v>10455</v>
      </c>
      <c r="CF835" s="43" t="s">
        <v>1990</v>
      </c>
      <c r="CG835" s="251">
        <v>37726</v>
      </c>
      <c r="CH835" s="126"/>
      <c r="CK835" s="39" t="s">
        <v>451</v>
      </c>
      <c r="CL835" s="43">
        <v>0.7</v>
      </c>
      <c r="CM835" s="43" t="s">
        <v>1396</v>
      </c>
      <c r="CP835" s="43" t="s">
        <v>1397</v>
      </c>
      <c r="CQ835" s="43">
        <v>1411</v>
      </c>
      <c r="DR835" s="38"/>
    </row>
    <row r="836" spans="1:122" s="39" customFormat="1" hidden="1" x14ac:dyDescent="0.2">
      <c r="A836" s="44" t="str">
        <f t="shared" si="284"/>
        <v>Endicott</v>
      </c>
      <c r="B836" s="44" t="str">
        <f t="shared" si="279"/>
        <v>Methylene chloride</v>
      </c>
      <c r="C836" s="38" t="s">
        <v>2587</v>
      </c>
      <c r="D836" s="38" t="str">
        <f t="shared" si="278"/>
        <v>LS</v>
      </c>
      <c r="E836" s="44" t="s">
        <v>372</v>
      </c>
      <c r="F836" s="155" t="str">
        <f t="shared" si="290"/>
        <v>Residential 117</v>
      </c>
      <c r="G836" s="44" t="str">
        <f t="shared" si="285"/>
        <v>residential</v>
      </c>
      <c r="H836" s="44" t="str">
        <f t="shared" si="286"/>
        <v/>
      </c>
      <c r="I836" s="38"/>
      <c r="J836" s="38"/>
      <c r="K836" s="38"/>
      <c r="L836" s="44"/>
      <c r="M836" s="38" t="str">
        <f t="shared" si="280"/>
        <v>Y</v>
      </c>
      <c r="N836" s="38" t="str">
        <f t="shared" si="287"/>
        <v>n</v>
      </c>
      <c r="O836" s="38" t="s">
        <v>541</v>
      </c>
      <c r="P836" s="114" t="s">
        <v>1453</v>
      </c>
      <c r="Q836" s="114"/>
      <c r="R836" s="114"/>
      <c r="S836" s="114"/>
      <c r="T836" s="114"/>
      <c r="U836" s="114"/>
      <c r="V836" s="114"/>
      <c r="W836" s="114"/>
      <c r="X836" s="114"/>
      <c r="Y836" s="38" t="str">
        <f t="shared" si="281"/>
        <v>Y</v>
      </c>
      <c r="Z836" s="38" t="str">
        <f t="shared" si="288"/>
        <v>n</v>
      </c>
      <c r="AA836" s="38" t="s">
        <v>541</v>
      </c>
      <c r="AC836" s="59">
        <v>0.86</v>
      </c>
      <c r="AD836" s="204">
        <v>2.3255813953488373</v>
      </c>
      <c r="AE836" s="38">
        <v>1</v>
      </c>
      <c r="AF836" s="38">
        <v>0</v>
      </c>
      <c r="AG836" s="125"/>
      <c r="AI836" s="123"/>
      <c r="AJ836" s="40">
        <f t="shared" si="282"/>
        <v>0.86</v>
      </c>
      <c r="AK836" s="40"/>
      <c r="AL836" s="40"/>
      <c r="AM836" s="40">
        <f t="shared" si="291"/>
        <v>2</v>
      </c>
      <c r="AN836" s="39">
        <f t="shared" si="289"/>
        <v>10.5</v>
      </c>
      <c r="AO836" s="204"/>
      <c r="AP836" s="204">
        <f t="shared" si="283"/>
        <v>2.3255813953488373</v>
      </c>
      <c r="AQ836" s="45"/>
      <c r="AR836" s="45"/>
      <c r="AS836" s="115"/>
      <c r="AT836" s="115"/>
      <c r="AU836" s="115">
        <f t="shared" si="292"/>
        <v>1</v>
      </c>
      <c r="AV836" s="115">
        <f t="shared" si="293"/>
        <v>0</v>
      </c>
      <c r="AY836" s="115"/>
      <c r="AZ836" s="115"/>
      <c r="BA836" s="43">
        <v>32</v>
      </c>
      <c r="BB836" s="43" t="s">
        <v>2013</v>
      </c>
      <c r="BC836" s="48" t="s">
        <v>1403</v>
      </c>
      <c r="BE836" s="37" t="s">
        <v>2345</v>
      </c>
      <c r="BG836" s="43">
        <v>429</v>
      </c>
      <c r="BH836" s="43" t="s">
        <v>506</v>
      </c>
      <c r="BJ836" s="43" t="s">
        <v>1388</v>
      </c>
      <c r="BP836" s="48" t="s">
        <v>1406</v>
      </c>
      <c r="BQ836" s="43" t="s">
        <v>507</v>
      </c>
      <c r="BS836" s="43" t="s">
        <v>837</v>
      </c>
      <c r="BT836" s="43" t="s">
        <v>1990</v>
      </c>
      <c r="BU836" s="43"/>
      <c r="BV836" s="43"/>
      <c r="BW836" s="243">
        <v>37726</v>
      </c>
      <c r="BX836" s="243"/>
      <c r="BY836" s="48" t="s">
        <v>451</v>
      </c>
      <c r="BZ836" s="43">
        <v>2</v>
      </c>
      <c r="CA836" s="43" t="s">
        <v>1396</v>
      </c>
      <c r="CD836" s="124" t="s">
        <v>1397</v>
      </c>
      <c r="CE836" s="43">
        <v>10456</v>
      </c>
      <c r="CF836" s="43" t="s">
        <v>1990</v>
      </c>
      <c r="CG836" s="251">
        <v>37726</v>
      </c>
      <c r="CH836" s="126"/>
      <c r="CK836" s="39" t="s">
        <v>451</v>
      </c>
      <c r="CL836" s="43">
        <v>0.86</v>
      </c>
      <c r="CM836" s="43" t="s">
        <v>1396</v>
      </c>
      <c r="CP836" s="43" t="s">
        <v>1397</v>
      </c>
      <c r="CQ836" s="43">
        <v>1472</v>
      </c>
      <c r="DR836" s="38"/>
    </row>
    <row r="837" spans="1:122" s="39" customFormat="1" x14ac:dyDescent="0.2">
      <c r="A837" s="44" t="str">
        <f t="shared" si="284"/>
        <v>Endicott</v>
      </c>
      <c r="B837" s="44" t="str">
        <f t="shared" si="279"/>
        <v>Tetrachloroethylene</v>
      </c>
      <c r="C837" s="38" t="s">
        <v>2587</v>
      </c>
      <c r="D837" s="38" t="str">
        <f t="shared" si="278"/>
        <v>LS</v>
      </c>
      <c r="E837" s="44" t="s">
        <v>372</v>
      </c>
      <c r="F837" s="155" t="str">
        <f t="shared" si="290"/>
        <v>Residential 117</v>
      </c>
      <c r="G837" s="44" t="str">
        <f t="shared" si="285"/>
        <v>residential</v>
      </c>
      <c r="H837" s="44" t="str">
        <f t="shared" si="286"/>
        <v/>
      </c>
      <c r="I837" s="38"/>
      <c r="J837" s="38"/>
      <c r="K837" s="38"/>
      <c r="L837" s="44"/>
      <c r="M837" s="38" t="str">
        <f t="shared" si="280"/>
        <v>Y</v>
      </c>
      <c r="N837" s="38" t="str">
        <f t="shared" si="287"/>
        <v>Y</v>
      </c>
      <c r="O837" s="38" t="str">
        <f>IF(AJ837="","",IF(M837="N","n","Y"))</f>
        <v>Y</v>
      </c>
      <c r="P837" s="44"/>
      <c r="Q837" s="44"/>
      <c r="R837" s="44"/>
      <c r="S837" s="44"/>
      <c r="T837" s="44"/>
      <c r="U837" s="44"/>
      <c r="V837" s="44"/>
      <c r="W837" s="44"/>
      <c r="X837" s="44"/>
      <c r="Y837" s="38" t="str">
        <f t="shared" si="281"/>
        <v>Y</v>
      </c>
      <c r="Z837" s="38" t="str">
        <f t="shared" si="288"/>
        <v>n</v>
      </c>
      <c r="AA837" s="38" t="str">
        <f>IF(AM837="","",IF(Y837="N","n","Y"))</f>
        <v>Y</v>
      </c>
      <c r="AC837" s="59">
        <v>210</v>
      </c>
      <c r="AD837" s="204">
        <v>3.8571428571428576E-3</v>
      </c>
      <c r="AE837" s="38">
        <v>1</v>
      </c>
      <c r="AF837" s="38">
        <v>0</v>
      </c>
      <c r="AG837" s="125"/>
      <c r="AI837" s="123"/>
      <c r="AJ837" s="40">
        <f t="shared" si="282"/>
        <v>210</v>
      </c>
      <c r="AK837" s="40"/>
      <c r="AL837" s="40"/>
      <c r="AM837" s="40">
        <f t="shared" si="291"/>
        <v>0.81</v>
      </c>
      <c r="AN837" s="39">
        <f t="shared" si="289"/>
        <v>3.8</v>
      </c>
      <c r="AO837" s="204"/>
      <c r="AP837" s="204">
        <f t="shared" si="283"/>
        <v>3.8571428571428576E-3</v>
      </c>
      <c r="AQ837" s="45"/>
      <c r="AR837" s="45"/>
      <c r="AS837" s="115"/>
      <c r="AT837" s="115"/>
      <c r="AU837" s="115">
        <f t="shared" si="292"/>
        <v>1</v>
      </c>
      <c r="AV837" s="115">
        <f t="shared" si="293"/>
        <v>0</v>
      </c>
      <c r="AY837" s="115"/>
      <c r="AZ837" s="115"/>
      <c r="BA837" s="43">
        <v>32</v>
      </c>
      <c r="BB837" s="43" t="s">
        <v>2013</v>
      </c>
      <c r="BC837" s="48" t="s">
        <v>1403</v>
      </c>
      <c r="BE837" s="37" t="s">
        <v>2345</v>
      </c>
      <c r="BG837" s="43">
        <v>429</v>
      </c>
      <c r="BH837" s="43" t="s">
        <v>506</v>
      </c>
      <c r="BJ837" s="43" t="s">
        <v>1388</v>
      </c>
      <c r="BP837" s="48" t="s">
        <v>1406</v>
      </c>
      <c r="BQ837" s="43" t="s">
        <v>507</v>
      </c>
      <c r="BS837" s="43" t="s">
        <v>2057</v>
      </c>
      <c r="BT837" s="43" t="s">
        <v>1990</v>
      </c>
      <c r="BU837" s="43"/>
      <c r="BV837" s="43"/>
      <c r="BW837" s="243">
        <v>37726</v>
      </c>
      <c r="BX837" s="243"/>
      <c r="BY837" s="48" t="s">
        <v>451</v>
      </c>
      <c r="BZ837" s="43">
        <v>0.81</v>
      </c>
      <c r="CA837" s="43" t="s">
        <v>1396</v>
      </c>
      <c r="CD837" s="124" t="s">
        <v>1397</v>
      </c>
      <c r="CE837" s="43">
        <v>10457</v>
      </c>
      <c r="CF837" s="43" t="s">
        <v>1990</v>
      </c>
      <c r="CG837" s="251">
        <v>37726</v>
      </c>
      <c r="CH837" s="126"/>
      <c r="CK837" s="39" t="s">
        <v>451</v>
      </c>
      <c r="CL837" s="43">
        <v>210</v>
      </c>
      <c r="CM837" s="43" t="s">
        <v>1396</v>
      </c>
      <c r="CP837" s="43" t="s">
        <v>1397</v>
      </c>
      <c r="CQ837" s="43">
        <v>1129</v>
      </c>
      <c r="DR837" s="38"/>
    </row>
    <row r="838" spans="1:122" s="39" customFormat="1" hidden="1" x14ac:dyDescent="0.2">
      <c r="A838" s="44" t="str">
        <f t="shared" si="284"/>
        <v>Endicott</v>
      </c>
      <c r="B838" s="44" t="str">
        <f t="shared" si="279"/>
        <v>Trichloroethylene</v>
      </c>
      <c r="C838" s="38" t="s">
        <v>2587</v>
      </c>
      <c r="D838" s="38" t="str">
        <f t="shared" si="278"/>
        <v>LS</v>
      </c>
      <c r="E838" s="44" t="s">
        <v>372</v>
      </c>
      <c r="F838" s="155" t="str">
        <f t="shared" si="290"/>
        <v>Residential 117</v>
      </c>
      <c r="G838" s="44" t="str">
        <f t="shared" si="285"/>
        <v>residential</v>
      </c>
      <c r="H838" s="44" t="str">
        <f t="shared" si="286"/>
        <v/>
      </c>
      <c r="I838" s="38"/>
      <c r="J838" s="38"/>
      <c r="K838" s="38"/>
      <c r="L838" s="44"/>
      <c r="M838" s="38" t="str">
        <f t="shared" si="280"/>
        <v>Y</v>
      </c>
      <c r="N838" s="38" t="str">
        <f t="shared" si="287"/>
        <v>n</v>
      </c>
      <c r="O838" s="38" t="s">
        <v>541</v>
      </c>
      <c r="P838" s="44" t="s">
        <v>310</v>
      </c>
      <c r="Q838" s="44"/>
      <c r="R838" s="44"/>
      <c r="S838" s="44"/>
      <c r="T838" s="44"/>
      <c r="U838" s="44"/>
      <c r="V838" s="44"/>
      <c r="W838" s="44"/>
      <c r="X838" s="44"/>
      <c r="Y838" s="38" t="str">
        <f t="shared" si="281"/>
        <v>Y</v>
      </c>
      <c r="Z838" s="38" t="str">
        <f t="shared" si="288"/>
        <v>n</v>
      </c>
      <c r="AA838" s="38" t="s">
        <v>541</v>
      </c>
      <c r="AC838" s="59">
        <v>0.56000000000000005</v>
      </c>
      <c r="AD838" s="204">
        <v>0.3214285714285714</v>
      </c>
      <c r="AE838" s="38">
        <v>1</v>
      </c>
      <c r="AF838" s="38">
        <v>0</v>
      </c>
      <c r="AG838" s="125"/>
      <c r="AI838" s="123"/>
      <c r="AJ838" s="40">
        <f t="shared" si="282"/>
        <v>0.56000000000000005</v>
      </c>
      <c r="AK838" s="40"/>
      <c r="AL838" s="40"/>
      <c r="AM838" s="40">
        <f t="shared" si="291"/>
        <v>0.18</v>
      </c>
      <c r="AN838" s="39">
        <f t="shared" si="289"/>
        <v>0.5</v>
      </c>
      <c r="AO838" s="204"/>
      <c r="AP838" s="204">
        <f t="shared" si="283"/>
        <v>0.3214285714285714</v>
      </c>
      <c r="AQ838" s="45"/>
      <c r="AR838" s="45"/>
      <c r="AS838" s="115"/>
      <c r="AT838" s="115"/>
      <c r="AU838" s="115">
        <f t="shared" si="292"/>
        <v>1</v>
      </c>
      <c r="AV838" s="115">
        <f t="shared" si="293"/>
        <v>0</v>
      </c>
      <c r="AY838" s="115"/>
      <c r="AZ838" s="115"/>
      <c r="BA838" s="43">
        <v>32</v>
      </c>
      <c r="BB838" s="43" t="s">
        <v>2013</v>
      </c>
      <c r="BC838" s="48" t="s">
        <v>1403</v>
      </c>
      <c r="BE838" s="37" t="s">
        <v>2345</v>
      </c>
      <c r="BG838" s="43">
        <v>429</v>
      </c>
      <c r="BH838" s="43" t="s">
        <v>506</v>
      </c>
      <c r="BJ838" s="43" t="s">
        <v>1388</v>
      </c>
      <c r="BP838" s="48" t="s">
        <v>1406</v>
      </c>
      <c r="BQ838" s="43" t="s">
        <v>507</v>
      </c>
      <c r="BS838" s="43" t="s">
        <v>1393</v>
      </c>
      <c r="BT838" s="43" t="s">
        <v>1990</v>
      </c>
      <c r="BU838" s="43"/>
      <c r="BV838" s="43"/>
      <c r="BW838" s="243">
        <v>37726</v>
      </c>
      <c r="BX838" s="243"/>
      <c r="BY838" s="48" t="s">
        <v>451</v>
      </c>
      <c r="BZ838" s="43">
        <v>0.18</v>
      </c>
      <c r="CA838" s="43" t="s">
        <v>1396</v>
      </c>
      <c r="CD838" s="124" t="s">
        <v>1397</v>
      </c>
      <c r="CE838" s="43">
        <v>10459</v>
      </c>
      <c r="CF838" s="43" t="s">
        <v>1990</v>
      </c>
      <c r="CG838" s="251">
        <v>37726</v>
      </c>
      <c r="CH838" s="126"/>
      <c r="CK838" s="39" t="s">
        <v>451</v>
      </c>
      <c r="CL838" s="43">
        <v>0.56000000000000005</v>
      </c>
      <c r="CM838" s="43" t="s">
        <v>1396</v>
      </c>
      <c r="CP838" s="43" t="s">
        <v>1397</v>
      </c>
      <c r="CQ838" s="43">
        <v>1203</v>
      </c>
      <c r="DR838" s="38"/>
    </row>
    <row r="839" spans="1:122" s="39" customFormat="1" hidden="1" x14ac:dyDescent="0.2">
      <c r="A839" s="44" t="str">
        <f t="shared" si="284"/>
        <v>Endicott</v>
      </c>
      <c r="B839" s="44" t="str">
        <f t="shared" si="279"/>
        <v>1,1,1-Trichloroethane</v>
      </c>
      <c r="C839" s="38" t="s">
        <v>2587</v>
      </c>
      <c r="D839" s="38" t="str">
        <f t="shared" si="278"/>
        <v>LS</v>
      </c>
      <c r="E839" s="44" t="s">
        <v>372</v>
      </c>
      <c r="F839" s="155" t="str">
        <f t="shared" si="290"/>
        <v>Residential 118</v>
      </c>
      <c r="G839" s="44" t="str">
        <f t="shared" si="285"/>
        <v>residential</v>
      </c>
      <c r="H839" s="44" t="str">
        <f t="shared" si="286"/>
        <v/>
      </c>
      <c r="I839" s="38"/>
      <c r="J839" s="38"/>
      <c r="K839" s="38"/>
      <c r="L839" s="44"/>
      <c r="M839" s="38" t="str">
        <f t="shared" si="280"/>
        <v>Y</v>
      </c>
      <c r="N839" s="38" t="str">
        <f t="shared" si="287"/>
        <v>n</v>
      </c>
      <c r="O839" s="38" t="str">
        <f>IF(AJ839="","",IF(M839="N","n","Y"))</f>
        <v>Y</v>
      </c>
      <c r="P839" s="44"/>
      <c r="Q839" s="44"/>
      <c r="R839" s="44"/>
      <c r="S839" s="44"/>
      <c r="T839" s="44"/>
      <c r="U839" s="44"/>
      <c r="V839" s="44"/>
      <c r="W839" s="44"/>
      <c r="X839" s="44"/>
      <c r="Y839" s="38" t="str">
        <f t="shared" si="281"/>
        <v>Y</v>
      </c>
      <c r="Z839" s="38" t="str">
        <f t="shared" si="288"/>
        <v>n</v>
      </c>
      <c r="AA839" s="38" t="str">
        <f>IF(AM839="","",IF(Y839="N","n","Y"))</f>
        <v>Y</v>
      </c>
      <c r="AC839" s="59">
        <v>35</v>
      </c>
      <c r="AD839" s="204">
        <v>9.1428571428571435E-3</v>
      </c>
      <c r="AE839" s="38">
        <v>1</v>
      </c>
      <c r="AF839" s="38">
        <v>0</v>
      </c>
      <c r="AG839" s="125"/>
      <c r="AI839" s="123"/>
      <c r="AJ839" s="40">
        <f t="shared" si="282"/>
        <v>35</v>
      </c>
      <c r="AK839" s="40"/>
      <c r="AL839" s="40"/>
      <c r="AM839" s="40">
        <f t="shared" si="291"/>
        <v>0.32</v>
      </c>
      <c r="AN839" s="39">
        <f t="shared" si="289"/>
        <v>3.1</v>
      </c>
      <c r="AO839" s="204"/>
      <c r="AP839" s="204">
        <f t="shared" si="283"/>
        <v>9.1428571428571435E-3</v>
      </c>
      <c r="AQ839" s="45"/>
      <c r="AR839" s="45"/>
      <c r="AS839" s="115"/>
      <c r="AT839" s="115"/>
      <c r="AU839" s="115">
        <f t="shared" si="292"/>
        <v>1</v>
      </c>
      <c r="AV839" s="115">
        <f t="shared" si="293"/>
        <v>0</v>
      </c>
      <c r="AY839" s="115"/>
      <c r="AZ839" s="115"/>
      <c r="BA839" s="43">
        <v>32</v>
      </c>
      <c r="BB839" s="43" t="s">
        <v>2013</v>
      </c>
      <c r="BC839" s="48" t="s">
        <v>1403</v>
      </c>
      <c r="BE839" s="37" t="s">
        <v>2345</v>
      </c>
      <c r="BG839" s="43">
        <v>430</v>
      </c>
      <c r="BH839" s="43" t="s">
        <v>508</v>
      </c>
      <c r="BJ839" s="43" t="s">
        <v>1388</v>
      </c>
      <c r="BP839" s="48" t="s">
        <v>1406</v>
      </c>
      <c r="BQ839" s="43" t="s">
        <v>509</v>
      </c>
      <c r="BS839" s="43" t="s">
        <v>558</v>
      </c>
      <c r="BT839" s="43" t="s">
        <v>510</v>
      </c>
      <c r="BU839" s="43"/>
      <c r="BV839" s="43"/>
      <c r="BW839" s="243">
        <v>37728</v>
      </c>
      <c r="BX839" s="243"/>
      <c r="BY839" s="48" t="s">
        <v>451</v>
      </c>
      <c r="BZ839" s="43">
        <v>0.32</v>
      </c>
      <c r="CA839" s="43" t="s">
        <v>1396</v>
      </c>
      <c r="CD839" s="124" t="s">
        <v>1397</v>
      </c>
      <c r="CE839" s="43">
        <v>10494</v>
      </c>
      <c r="CF839" s="43" t="s">
        <v>511</v>
      </c>
      <c r="CG839" s="251">
        <v>37728</v>
      </c>
      <c r="CH839" s="126"/>
      <c r="CK839" s="39" t="s">
        <v>451</v>
      </c>
      <c r="CL839" s="43">
        <v>35</v>
      </c>
      <c r="CM839" s="43" t="s">
        <v>1396</v>
      </c>
      <c r="CP839" s="43" t="s">
        <v>1397</v>
      </c>
      <c r="CQ839" s="43">
        <v>1299</v>
      </c>
      <c r="DR839" s="38"/>
    </row>
    <row r="840" spans="1:122" s="39" customFormat="1" hidden="1" x14ac:dyDescent="0.2">
      <c r="A840" s="44" t="str">
        <f t="shared" si="284"/>
        <v>Endicott</v>
      </c>
      <c r="B840" s="44" t="str">
        <f t="shared" si="279"/>
        <v>1,1,2-Trichloro-1,2,2-trifluoroethane</v>
      </c>
      <c r="C840" s="38" t="s">
        <v>2587</v>
      </c>
      <c r="D840" s="38" t="str">
        <f t="shared" si="278"/>
        <v>LS</v>
      </c>
      <c r="E840" s="44" t="s">
        <v>372</v>
      </c>
      <c r="F840" s="155" t="str">
        <f t="shared" si="290"/>
        <v>Residential 118</v>
      </c>
      <c r="G840" s="44" t="str">
        <f t="shared" si="285"/>
        <v>residential</v>
      </c>
      <c r="H840" s="44" t="str">
        <f t="shared" si="286"/>
        <v/>
      </c>
      <c r="I840" s="38"/>
      <c r="J840" s="38"/>
      <c r="K840" s="38"/>
      <c r="L840" s="44"/>
      <c r="M840" s="38" t="str">
        <f t="shared" si="280"/>
        <v>Y</v>
      </c>
      <c r="N840" s="38" t="str">
        <f t="shared" si="287"/>
        <v>n</v>
      </c>
      <c r="O840" s="38" t="s">
        <v>541</v>
      </c>
      <c r="P840" s="114" t="s">
        <v>310</v>
      </c>
      <c r="Q840" s="114"/>
      <c r="R840" s="114"/>
      <c r="S840" s="114"/>
      <c r="T840" s="114"/>
      <c r="U840" s="114"/>
      <c r="V840" s="114"/>
      <c r="W840" s="114"/>
      <c r="X840" s="114"/>
      <c r="Y840" s="38" t="str">
        <f t="shared" si="281"/>
        <v>Y</v>
      </c>
      <c r="Z840" s="38" t="str">
        <f t="shared" si="288"/>
        <v>n</v>
      </c>
      <c r="AA840" s="38" t="s">
        <v>541</v>
      </c>
      <c r="AC840" s="59">
        <v>0.7</v>
      </c>
      <c r="AD840" s="204">
        <v>1.0714285714285714</v>
      </c>
      <c r="AE840" s="38">
        <v>1</v>
      </c>
      <c r="AF840" s="38">
        <v>0</v>
      </c>
      <c r="AG840" s="125"/>
      <c r="AI840" s="123"/>
      <c r="AJ840" s="40">
        <f t="shared" si="282"/>
        <v>0.7</v>
      </c>
      <c r="AK840" s="40"/>
      <c r="AL840" s="40"/>
      <c r="AM840" s="40">
        <f t="shared" si="291"/>
        <v>0.75</v>
      </c>
      <c r="AN840" s="39">
        <f t="shared" si="289"/>
        <v>1.8</v>
      </c>
      <c r="AO840" s="204"/>
      <c r="AP840" s="204">
        <f t="shared" si="283"/>
        <v>1.0714285714285714</v>
      </c>
      <c r="AQ840" s="45"/>
      <c r="AR840" s="45"/>
      <c r="AS840" s="115"/>
      <c r="AT840" s="115"/>
      <c r="AU840" s="115">
        <f t="shared" si="292"/>
        <v>1</v>
      </c>
      <c r="AV840" s="115">
        <f t="shared" si="293"/>
        <v>0</v>
      </c>
      <c r="AY840" s="115"/>
      <c r="AZ840" s="115"/>
      <c r="BA840" s="43">
        <v>32</v>
      </c>
      <c r="BB840" s="43" t="s">
        <v>2013</v>
      </c>
      <c r="BC840" s="48" t="s">
        <v>1403</v>
      </c>
      <c r="BE840" s="37" t="s">
        <v>2345</v>
      </c>
      <c r="BG840" s="43">
        <v>430</v>
      </c>
      <c r="BH840" s="43" t="s">
        <v>508</v>
      </c>
      <c r="BJ840" s="43" t="s">
        <v>1388</v>
      </c>
      <c r="BP840" s="48" t="s">
        <v>1406</v>
      </c>
      <c r="BQ840" s="43" t="s">
        <v>509</v>
      </c>
      <c r="BS840" s="43" t="s">
        <v>1132</v>
      </c>
      <c r="BT840" s="43" t="s">
        <v>510</v>
      </c>
      <c r="BU840" s="43"/>
      <c r="BV840" s="43"/>
      <c r="BW840" s="243">
        <v>37728</v>
      </c>
      <c r="BX840" s="243"/>
      <c r="BY840" s="48" t="s">
        <v>451</v>
      </c>
      <c r="BZ840" s="43">
        <v>0.75</v>
      </c>
      <c r="CA840" s="43" t="s">
        <v>1396</v>
      </c>
      <c r="CD840" s="124" t="s">
        <v>1397</v>
      </c>
      <c r="CE840" s="43">
        <v>10499</v>
      </c>
      <c r="CF840" s="43" t="s">
        <v>511</v>
      </c>
      <c r="CG840" s="251">
        <v>37728</v>
      </c>
      <c r="CH840" s="126"/>
      <c r="CK840" s="39" t="s">
        <v>451</v>
      </c>
      <c r="CL840" s="43">
        <v>0.7</v>
      </c>
      <c r="CM840" s="43" t="s">
        <v>1396</v>
      </c>
      <c r="CP840" s="43" t="s">
        <v>1397</v>
      </c>
      <c r="CQ840" s="43">
        <v>1412</v>
      </c>
      <c r="DR840" s="38"/>
    </row>
    <row r="841" spans="1:122" s="39" customFormat="1" hidden="1" x14ac:dyDescent="0.2">
      <c r="A841" s="44" t="str">
        <f t="shared" si="284"/>
        <v>Endicott</v>
      </c>
      <c r="B841" s="44" t="str">
        <f t="shared" si="279"/>
        <v>Trichloroethylene</v>
      </c>
      <c r="C841" s="38" t="s">
        <v>2587</v>
      </c>
      <c r="D841" s="38" t="str">
        <f t="shared" si="278"/>
        <v>LS</v>
      </c>
      <c r="E841" s="44" t="s">
        <v>372</v>
      </c>
      <c r="F841" s="155" t="str">
        <f t="shared" si="290"/>
        <v>Residential 118</v>
      </c>
      <c r="G841" s="44" t="str">
        <f t="shared" si="285"/>
        <v>residential</v>
      </c>
      <c r="H841" s="44" t="str">
        <f t="shared" si="286"/>
        <v/>
      </c>
      <c r="I841" s="38"/>
      <c r="J841" s="38"/>
      <c r="K841" s="38"/>
      <c r="L841" s="44"/>
      <c r="M841" s="38" t="str">
        <f t="shared" si="280"/>
        <v>Y</v>
      </c>
      <c r="N841" s="38" t="str">
        <f t="shared" si="287"/>
        <v>n</v>
      </c>
      <c r="O841" s="38" t="s">
        <v>541</v>
      </c>
      <c r="P841" s="114" t="s">
        <v>310</v>
      </c>
      <c r="Q841" s="114"/>
      <c r="R841" s="114"/>
      <c r="S841" s="114"/>
      <c r="T841" s="114"/>
      <c r="U841" s="114"/>
      <c r="V841" s="114"/>
      <c r="W841" s="114"/>
      <c r="X841" s="114"/>
      <c r="Y841" s="38" t="str">
        <f t="shared" si="281"/>
        <v>Y</v>
      </c>
      <c r="Z841" s="38" t="str">
        <f t="shared" si="288"/>
        <v>Y</v>
      </c>
      <c r="AA841" s="38" t="s">
        <v>541</v>
      </c>
      <c r="AC841" s="59">
        <v>0.9</v>
      </c>
      <c r="AD841" s="204">
        <v>3.5555555555555558</v>
      </c>
      <c r="AE841" s="38">
        <v>1</v>
      </c>
      <c r="AF841" s="38">
        <v>0</v>
      </c>
      <c r="AG841" s="125"/>
      <c r="AI841" s="123"/>
      <c r="AJ841" s="40">
        <f t="shared" si="282"/>
        <v>0.9</v>
      </c>
      <c r="AK841" s="40"/>
      <c r="AL841" s="40"/>
      <c r="AM841" s="40">
        <f t="shared" si="291"/>
        <v>3.2</v>
      </c>
      <c r="AN841" s="39">
        <f t="shared" si="289"/>
        <v>0.5</v>
      </c>
      <c r="AO841" s="204"/>
      <c r="AP841" s="204">
        <f t="shared" si="283"/>
        <v>3.5555555555555558</v>
      </c>
      <c r="AQ841" s="45"/>
      <c r="AR841" s="45"/>
      <c r="AS841" s="115"/>
      <c r="AT841" s="115"/>
      <c r="AU841" s="115">
        <f t="shared" si="292"/>
        <v>1</v>
      </c>
      <c r="AV841" s="115">
        <f t="shared" si="293"/>
        <v>0</v>
      </c>
      <c r="AY841" s="115"/>
      <c r="AZ841" s="115"/>
      <c r="BA841" s="43">
        <v>32</v>
      </c>
      <c r="BB841" s="43" t="s">
        <v>2013</v>
      </c>
      <c r="BC841" s="48" t="s">
        <v>1403</v>
      </c>
      <c r="BE841" s="37" t="s">
        <v>2345</v>
      </c>
      <c r="BG841" s="43">
        <v>430</v>
      </c>
      <c r="BH841" s="43" t="s">
        <v>508</v>
      </c>
      <c r="BJ841" s="43" t="s">
        <v>1388</v>
      </c>
      <c r="BP841" s="48" t="s">
        <v>1406</v>
      </c>
      <c r="BQ841" s="43" t="s">
        <v>509</v>
      </c>
      <c r="BS841" s="43" t="s">
        <v>1393</v>
      </c>
      <c r="BT841" s="43" t="s">
        <v>510</v>
      </c>
      <c r="BU841" s="43"/>
      <c r="BV841" s="43"/>
      <c r="BW841" s="243">
        <v>37728</v>
      </c>
      <c r="BX841" s="243"/>
      <c r="BY841" s="48" t="s">
        <v>451</v>
      </c>
      <c r="BZ841" s="43">
        <v>3.2</v>
      </c>
      <c r="CA841" s="43" t="s">
        <v>1396</v>
      </c>
      <c r="CD841" s="124" t="s">
        <v>1397</v>
      </c>
      <c r="CE841" s="43">
        <v>10503</v>
      </c>
      <c r="CF841" s="43" t="s">
        <v>511</v>
      </c>
      <c r="CG841" s="251">
        <v>37728</v>
      </c>
      <c r="CH841" s="126"/>
      <c r="CK841" s="39" t="s">
        <v>451</v>
      </c>
      <c r="CL841" s="43">
        <v>0.9</v>
      </c>
      <c r="CM841" s="43" t="s">
        <v>1396</v>
      </c>
      <c r="CP841" s="43" t="s">
        <v>1397</v>
      </c>
      <c r="CQ841" s="43">
        <v>1204</v>
      </c>
      <c r="DR841" s="38"/>
    </row>
    <row r="842" spans="1:122" s="39" customFormat="1" hidden="1" x14ac:dyDescent="0.2">
      <c r="A842" s="44" t="str">
        <f t="shared" si="284"/>
        <v>Endicott</v>
      </c>
      <c r="B842" s="44" t="str">
        <f t="shared" si="279"/>
        <v>1,1,1-Trichloroethane</v>
      </c>
      <c r="C842" s="38" t="s">
        <v>2587</v>
      </c>
      <c r="D842" s="38" t="str">
        <f t="shared" si="278"/>
        <v>LS</v>
      </c>
      <c r="E842" s="44" t="s">
        <v>372</v>
      </c>
      <c r="F842" s="155" t="str">
        <f t="shared" si="290"/>
        <v>Residential 119</v>
      </c>
      <c r="G842" s="44" t="str">
        <f t="shared" si="285"/>
        <v>residential</v>
      </c>
      <c r="H842" s="44" t="str">
        <f t="shared" si="286"/>
        <v/>
      </c>
      <c r="I842" s="38"/>
      <c r="J842" s="38"/>
      <c r="K842" s="38"/>
      <c r="L842" s="44"/>
      <c r="M842" s="38" t="str">
        <f t="shared" si="280"/>
        <v>Y</v>
      </c>
      <c r="N842" s="38" t="str">
        <f t="shared" si="287"/>
        <v>n</v>
      </c>
      <c r="O842" s="38" t="str">
        <f>IF(AJ842="","",IF(M842="N","n","Y"))</f>
        <v>Y</v>
      </c>
      <c r="P842" s="44"/>
      <c r="Q842" s="44"/>
      <c r="R842" s="44"/>
      <c r="S842" s="44"/>
      <c r="T842" s="44"/>
      <c r="U842" s="44"/>
      <c r="V842" s="44"/>
      <c r="W842" s="44"/>
      <c r="X842" s="44"/>
      <c r="Y842" s="38" t="str">
        <f t="shared" si="281"/>
        <v>Y</v>
      </c>
      <c r="Z842" s="38" t="str">
        <f t="shared" si="288"/>
        <v>n</v>
      </c>
      <c r="AA842" s="38" t="str">
        <f>IF(AM842="","",IF(Y842="N","n","Y"))</f>
        <v>Y</v>
      </c>
      <c r="AC842" s="59">
        <v>4.3</v>
      </c>
      <c r="AD842" s="204">
        <v>6.9767441860465115E-2</v>
      </c>
      <c r="AE842" s="38">
        <v>1</v>
      </c>
      <c r="AF842" s="38">
        <v>0</v>
      </c>
      <c r="AG842" s="125"/>
      <c r="AI842" s="123"/>
      <c r="AJ842" s="40">
        <f t="shared" si="282"/>
        <v>4.3</v>
      </c>
      <c r="AK842" s="40"/>
      <c r="AL842" s="40"/>
      <c r="AM842" s="40">
        <f t="shared" si="291"/>
        <v>0.3</v>
      </c>
      <c r="AN842" s="39">
        <f t="shared" si="289"/>
        <v>3.1</v>
      </c>
      <c r="AO842" s="204"/>
      <c r="AP842" s="204">
        <f t="shared" si="283"/>
        <v>6.9767441860465115E-2</v>
      </c>
      <c r="AQ842" s="45"/>
      <c r="AR842" s="45"/>
      <c r="AS842" s="115"/>
      <c r="AT842" s="115"/>
      <c r="AU842" s="115">
        <f t="shared" si="292"/>
        <v>1</v>
      </c>
      <c r="AV842" s="115">
        <f t="shared" si="293"/>
        <v>0</v>
      </c>
      <c r="AY842" s="115"/>
      <c r="AZ842" s="115"/>
      <c r="BA842" s="43">
        <v>32</v>
      </c>
      <c r="BB842" s="43" t="s">
        <v>2013</v>
      </c>
      <c r="BC842" s="48" t="s">
        <v>1403</v>
      </c>
      <c r="BE842" s="37" t="s">
        <v>2345</v>
      </c>
      <c r="BG842" s="43">
        <v>431</v>
      </c>
      <c r="BH842" s="43" t="s">
        <v>512</v>
      </c>
      <c r="BJ842" s="43" t="s">
        <v>1388</v>
      </c>
      <c r="BP842" s="48" t="s">
        <v>1406</v>
      </c>
      <c r="BQ842" s="43" t="s">
        <v>513</v>
      </c>
      <c r="BS842" s="43" t="s">
        <v>558</v>
      </c>
      <c r="BT842" s="43" t="s">
        <v>1990</v>
      </c>
      <c r="BU842" s="43"/>
      <c r="BV842" s="43"/>
      <c r="BW842" s="243">
        <v>37726</v>
      </c>
      <c r="BX842" s="243"/>
      <c r="BY842" s="48" t="s">
        <v>451</v>
      </c>
      <c r="BZ842" s="43">
        <v>0.3</v>
      </c>
      <c r="CA842" s="43" t="s">
        <v>1396</v>
      </c>
      <c r="CD842" s="124" t="s">
        <v>1397</v>
      </c>
      <c r="CE842" s="43">
        <v>10549</v>
      </c>
      <c r="CF842" s="43" t="s">
        <v>1990</v>
      </c>
      <c r="CG842" s="251">
        <v>37726</v>
      </c>
      <c r="CH842" s="126"/>
      <c r="CK842" s="39" t="s">
        <v>451</v>
      </c>
      <c r="CL842" s="43">
        <v>4.3</v>
      </c>
      <c r="CM842" s="43" t="s">
        <v>1396</v>
      </c>
      <c r="CP842" s="43" t="s">
        <v>1397</v>
      </c>
      <c r="CQ842" s="43">
        <v>1300</v>
      </c>
      <c r="DR842" s="38"/>
    </row>
    <row r="843" spans="1:122" s="39" customFormat="1" x14ac:dyDescent="0.2">
      <c r="A843" s="44" t="str">
        <f t="shared" si="284"/>
        <v>Endicott</v>
      </c>
      <c r="B843" s="44" t="str">
        <f t="shared" si="279"/>
        <v>Tetrachloroethylene</v>
      </c>
      <c r="C843" s="38" t="s">
        <v>2587</v>
      </c>
      <c r="D843" s="38" t="str">
        <f t="shared" si="278"/>
        <v>LS</v>
      </c>
      <c r="E843" s="44" t="s">
        <v>372</v>
      </c>
      <c r="F843" s="155" t="str">
        <f t="shared" si="290"/>
        <v>Residential 119</v>
      </c>
      <c r="G843" s="44" t="str">
        <f t="shared" si="285"/>
        <v>residential</v>
      </c>
      <c r="H843" s="44" t="str">
        <f t="shared" si="286"/>
        <v/>
      </c>
      <c r="I843" s="38"/>
      <c r="J843" s="38"/>
      <c r="K843" s="38"/>
      <c r="L843" s="44"/>
      <c r="M843" s="38" t="str">
        <f t="shared" si="280"/>
        <v>Y</v>
      </c>
      <c r="N843" s="38" t="str">
        <f t="shared" si="287"/>
        <v>Y</v>
      </c>
      <c r="O843" s="38" t="str">
        <f>IF(AJ843="","",IF(M843="N","n","Y"))</f>
        <v>Y</v>
      </c>
      <c r="P843" s="44"/>
      <c r="Q843" s="44"/>
      <c r="R843" s="44"/>
      <c r="S843" s="44"/>
      <c r="T843" s="44"/>
      <c r="U843" s="44"/>
      <c r="V843" s="44"/>
      <c r="W843" s="44"/>
      <c r="X843" s="44"/>
      <c r="Y843" s="38" t="str">
        <f t="shared" si="281"/>
        <v>Y</v>
      </c>
      <c r="Z843" s="38" t="str">
        <f t="shared" si="288"/>
        <v>n</v>
      </c>
      <c r="AA843" s="38" t="str">
        <f>IF(AM843="","",IF(Y843="N","n","Y"))</f>
        <v>Y</v>
      </c>
      <c r="AC843" s="59">
        <v>620</v>
      </c>
      <c r="AD843" s="204">
        <v>2.258064516129032E-3</v>
      </c>
      <c r="AE843" s="38">
        <v>1</v>
      </c>
      <c r="AF843" s="38">
        <v>0</v>
      </c>
      <c r="AG843" s="125"/>
      <c r="AI843" s="123"/>
      <c r="AJ843" s="40">
        <f t="shared" si="282"/>
        <v>620</v>
      </c>
      <c r="AK843" s="40"/>
      <c r="AL843" s="40"/>
      <c r="AM843" s="40">
        <f t="shared" si="291"/>
        <v>1.4</v>
      </c>
      <c r="AN843" s="39">
        <f t="shared" si="289"/>
        <v>3.8</v>
      </c>
      <c r="AO843" s="204"/>
      <c r="AP843" s="204">
        <f t="shared" si="283"/>
        <v>2.258064516129032E-3</v>
      </c>
      <c r="AQ843" s="45"/>
      <c r="AR843" s="45"/>
      <c r="AS843" s="115"/>
      <c r="AT843" s="115"/>
      <c r="AU843" s="115">
        <f t="shared" si="292"/>
        <v>1</v>
      </c>
      <c r="AV843" s="115">
        <f t="shared" si="293"/>
        <v>0</v>
      </c>
      <c r="AY843" s="115"/>
      <c r="AZ843" s="115"/>
      <c r="BA843" s="43">
        <v>32</v>
      </c>
      <c r="BB843" s="43" t="s">
        <v>2013</v>
      </c>
      <c r="BC843" s="48" t="s">
        <v>1403</v>
      </c>
      <c r="BE843" s="37" t="s">
        <v>2345</v>
      </c>
      <c r="BG843" s="43">
        <v>431</v>
      </c>
      <c r="BH843" s="43" t="s">
        <v>512</v>
      </c>
      <c r="BJ843" s="43" t="s">
        <v>1388</v>
      </c>
      <c r="BP843" s="48" t="s">
        <v>1406</v>
      </c>
      <c r="BQ843" s="43" t="s">
        <v>513</v>
      </c>
      <c r="BS843" s="43" t="s">
        <v>2057</v>
      </c>
      <c r="BT843" s="43" t="s">
        <v>1990</v>
      </c>
      <c r="BU843" s="43"/>
      <c r="BV843" s="43"/>
      <c r="BW843" s="243">
        <v>37726</v>
      </c>
      <c r="BX843" s="243"/>
      <c r="BY843" s="48" t="s">
        <v>451</v>
      </c>
      <c r="BZ843" s="43">
        <v>1.4</v>
      </c>
      <c r="CA843" s="43" t="s">
        <v>1396</v>
      </c>
      <c r="CD843" s="124" t="s">
        <v>1397</v>
      </c>
      <c r="CE843" s="43">
        <v>10556</v>
      </c>
      <c r="CF843" s="43" t="s">
        <v>1990</v>
      </c>
      <c r="CG843" s="251">
        <v>37726</v>
      </c>
      <c r="CH843" s="126"/>
      <c r="CK843" s="39" t="s">
        <v>451</v>
      </c>
      <c r="CL843" s="43">
        <v>620</v>
      </c>
      <c r="CM843" s="43" t="s">
        <v>1396</v>
      </c>
      <c r="CP843" s="43" t="s">
        <v>1397</v>
      </c>
      <c r="CQ843" s="43">
        <v>1131</v>
      </c>
      <c r="DR843" s="38"/>
    </row>
    <row r="844" spans="1:122" s="39" customFormat="1" hidden="1" x14ac:dyDescent="0.2">
      <c r="A844" s="44" t="str">
        <f t="shared" si="284"/>
        <v>Endicott</v>
      </c>
      <c r="B844" s="44" t="str">
        <f t="shared" si="279"/>
        <v>1,1,2-Trichloro-1,2,2-trifluoroethane</v>
      </c>
      <c r="C844" s="38" t="s">
        <v>2587</v>
      </c>
      <c r="D844" s="38" t="str">
        <f t="shared" si="278"/>
        <v>LS</v>
      </c>
      <c r="E844" s="44" t="s">
        <v>372</v>
      </c>
      <c r="F844" s="155" t="str">
        <f t="shared" si="290"/>
        <v>Residential 120</v>
      </c>
      <c r="G844" s="44" t="str">
        <f t="shared" si="285"/>
        <v>residential</v>
      </c>
      <c r="H844" s="44" t="str">
        <f t="shared" si="286"/>
        <v/>
      </c>
      <c r="I844" s="38"/>
      <c r="J844" s="38"/>
      <c r="K844" s="38"/>
      <c r="L844" s="44"/>
      <c r="M844" s="38" t="str">
        <f t="shared" si="280"/>
        <v>Y</v>
      </c>
      <c r="N844" s="38" t="str">
        <f t="shared" si="287"/>
        <v>n</v>
      </c>
      <c r="O844" s="38" t="s">
        <v>541</v>
      </c>
      <c r="P844" s="114" t="s">
        <v>1453</v>
      </c>
      <c r="Q844" s="114"/>
      <c r="R844" s="114"/>
      <c r="S844" s="114"/>
      <c r="T844" s="114"/>
      <c r="U844" s="114"/>
      <c r="V844" s="114"/>
      <c r="W844" s="114"/>
      <c r="X844" s="114"/>
      <c r="Y844" s="38" t="str">
        <f t="shared" si="281"/>
        <v>Y</v>
      </c>
      <c r="Z844" s="38" t="str">
        <f t="shared" si="288"/>
        <v>n</v>
      </c>
      <c r="AA844" s="38" t="s">
        <v>541</v>
      </c>
      <c r="AC844" s="59">
        <v>0.41</v>
      </c>
      <c r="AD844" s="204">
        <v>1.0731707317073171</v>
      </c>
      <c r="AE844" s="38">
        <v>1</v>
      </c>
      <c r="AF844" s="38">
        <v>0</v>
      </c>
      <c r="AG844" s="125"/>
      <c r="AI844" s="123"/>
      <c r="AJ844" s="40">
        <f t="shared" si="282"/>
        <v>0.41</v>
      </c>
      <c r="AK844" s="40"/>
      <c r="AL844" s="40"/>
      <c r="AM844" s="40">
        <f t="shared" si="291"/>
        <v>0.44</v>
      </c>
      <c r="AN844" s="39">
        <f t="shared" si="289"/>
        <v>1.8</v>
      </c>
      <c r="AO844" s="204"/>
      <c r="AP844" s="204">
        <f t="shared" si="283"/>
        <v>1.0731707317073171</v>
      </c>
      <c r="AQ844" s="45"/>
      <c r="AR844" s="45"/>
      <c r="AS844" s="115"/>
      <c r="AT844" s="115"/>
      <c r="AU844" s="115">
        <f t="shared" si="292"/>
        <v>1</v>
      </c>
      <c r="AV844" s="115">
        <f t="shared" si="293"/>
        <v>0</v>
      </c>
      <c r="AY844" s="115"/>
      <c r="AZ844" s="115"/>
      <c r="BA844" s="43">
        <v>32</v>
      </c>
      <c r="BB844" s="43" t="s">
        <v>2013</v>
      </c>
      <c r="BC844" s="48" t="s">
        <v>1403</v>
      </c>
      <c r="BE844" s="37" t="s">
        <v>2345</v>
      </c>
      <c r="BG844" s="43">
        <v>432</v>
      </c>
      <c r="BH844" s="43" t="s">
        <v>292</v>
      </c>
      <c r="BJ844" s="43" t="s">
        <v>1388</v>
      </c>
      <c r="BP844" s="48" t="s">
        <v>1406</v>
      </c>
      <c r="BQ844" s="43" t="s">
        <v>293</v>
      </c>
      <c r="BS844" s="43" t="s">
        <v>1132</v>
      </c>
      <c r="BT844" s="43" t="s">
        <v>2028</v>
      </c>
      <c r="BU844" s="43"/>
      <c r="BV844" s="43"/>
      <c r="BW844" s="243">
        <v>37728</v>
      </c>
      <c r="BX844" s="243"/>
      <c r="BY844" s="48" t="s">
        <v>451</v>
      </c>
      <c r="BZ844" s="43">
        <v>0.44</v>
      </c>
      <c r="CA844" s="43" t="s">
        <v>1396</v>
      </c>
      <c r="CD844" s="124" t="s">
        <v>1397</v>
      </c>
      <c r="CE844" s="43">
        <v>10598</v>
      </c>
      <c r="CF844" s="43" t="s">
        <v>2029</v>
      </c>
      <c r="CG844" s="251">
        <v>37728</v>
      </c>
      <c r="CH844" s="126"/>
      <c r="CK844" s="39" t="s">
        <v>451</v>
      </c>
      <c r="CL844" s="43">
        <v>0.41</v>
      </c>
      <c r="CM844" s="43" t="s">
        <v>1396</v>
      </c>
      <c r="CP844" s="43" t="s">
        <v>1397</v>
      </c>
      <c r="CQ844" s="43">
        <v>1413</v>
      </c>
      <c r="DR844" s="38"/>
    </row>
    <row r="845" spans="1:122" s="39" customFormat="1" hidden="1" x14ac:dyDescent="0.2">
      <c r="A845" s="44" t="str">
        <f t="shared" si="284"/>
        <v>Endicott</v>
      </c>
      <c r="B845" s="44" t="str">
        <f t="shared" si="279"/>
        <v>1,1,1-Trichloroethane</v>
      </c>
      <c r="C845" s="38" t="s">
        <v>2587</v>
      </c>
      <c r="D845" s="38" t="str">
        <f t="shared" si="278"/>
        <v>LS</v>
      </c>
      <c r="E845" s="44" t="s">
        <v>372</v>
      </c>
      <c r="F845" s="155" t="str">
        <f t="shared" si="290"/>
        <v>Residential 121</v>
      </c>
      <c r="G845" s="44" t="str">
        <f t="shared" si="285"/>
        <v>residential</v>
      </c>
      <c r="H845" s="44" t="str">
        <f t="shared" si="286"/>
        <v/>
      </c>
      <c r="I845" s="38"/>
      <c r="J845" s="38"/>
      <c r="K845" s="38"/>
      <c r="L845" s="44"/>
      <c r="M845" s="38" t="str">
        <f t="shared" si="280"/>
        <v>Y</v>
      </c>
      <c r="N845" s="38" t="str">
        <f t="shared" si="287"/>
        <v>n</v>
      </c>
      <c r="O845" s="38" t="str">
        <f>IF(AJ845="","",IF(M845="N","n","Y"))</f>
        <v>Y</v>
      </c>
      <c r="P845" s="44"/>
      <c r="Q845" s="44"/>
      <c r="R845" s="44"/>
      <c r="S845" s="44"/>
      <c r="T845" s="44"/>
      <c r="U845" s="44"/>
      <c r="V845" s="44"/>
      <c r="W845" s="44"/>
      <c r="X845" s="44"/>
      <c r="Y845" s="38" t="str">
        <f t="shared" si="281"/>
        <v>Y</v>
      </c>
      <c r="Z845" s="38" t="str">
        <f t="shared" si="288"/>
        <v>n</v>
      </c>
      <c r="AA845" s="38" t="str">
        <f>IF(AM845="","",IF(Y845="N","n","Y"))</f>
        <v>Y</v>
      </c>
      <c r="AC845" s="59">
        <v>1.9</v>
      </c>
      <c r="AD845" s="204">
        <v>0.11052631578947368</v>
      </c>
      <c r="AE845" s="38">
        <v>1</v>
      </c>
      <c r="AF845" s="38">
        <v>0</v>
      </c>
      <c r="AG845" s="125"/>
      <c r="AI845" s="123"/>
      <c r="AJ845" s="40">
        <f t="shared" si="282"/>
        <v>1.9</v>
      </c>
      <c r="AK845" s="40"/>
      <c r="AL845" s="40"/>
      <c r="AM845" s="40">
        <f t="shared" si="291"/>
        <v>0.21</v>
      </c>
      <c r="AN845" s="39">
        <f t="shared" si="289"/>
        <v>3.1</v>
      </c>
      <c r="AO845" s="204"/>
      <c r="AP845" s="204">
        <f t="shared" si="283"/>
        <v>0.11052631578947368</v>
      </c>
      <c r="AQ845" s="45"/>
      <c r="AR845" s="45"/>
      <c r="AS845" s="115"/>
      <c r="AT845" s="115"/>
      <c r="AU845" s="115">
        <f t="shared" si="292"/>
        <v>1</v>
      </c>
      <c r="AV845" s="115">
        <f t="shared" si="293"/>
        <v>0</v>
      </c>
      <c r="AY845" s="115"/>
      <c r="AZ845" s="115"/>
      <c r="BA845" s="43">
        <v>32</v>
      </c>
      <c r="BB845" s="43" t="s">
        <v>2013</v>
      </c>
      <c r="BC845" s="48" t="s">
        <v>1403</v>
      </c>
      <c r="BE845" s="37" t="s">
        <v>2345</v>
      </c>
      <c r="BG845" s="43">
        <v>433</v>
      </c>
      <c r="BH845" s="43" t="s">
        <v>2030</v>
      </c>
      <c r="BJ845" s="43" t="s">
        <v>1388</v>
      </c>
      <c r="BP845" s="48" t="s">
        <v>1406</v>
      </c>
      <c r="BQ845" s="43" t="s">
        <v>2031</v>
      </c>
      <c r="BS845" s="43" t="s">
        <v>558</v>
      </c>
      <c r="BT845" s="43" t="s">
        <v>1333</v>
      </c>
      <c r="BU845" s="43"/>
      <c r="BV845" s="43"/>
      <c r="BW845" s="243">
        <v>37727</v>
      </c>
      <c r="BX845" s="243"/>
      <c r="BY845" s="48" t="s">
        <v>451</v>
      </c>
      <c r="BZ845" s="43">
        <v>0.21</v>
      </c>
      <c r="CA845" s="43" t="s">
        <v>1396</v>
      </c>
      <c r="CD845" s="124" t="s">
        <v>1397</v>
      </c>
      <c r="CE845" s="43">
        <v>10670</v>
      </c>
      <c r="CF845" s="43" t="s">
        <v>1334</v>
      </c>
      <c r="CG845" s="251">
        <v>37727</v>
      </c>
      <c r="CH845" s="126"/>
      <c r="CK845" s="39" t="s">
        <v>451</v>
      </c>
      <c r="CL845" s="43">
        <v>1.9</v>
      </c>
      <c r="CM845" s="43" t="s">
        <v>1396</v>
      </c>
      <c r="CP845" s="43" t="s">
        <v>1397</v>
      </c>
      <c r="CQ845" s="43">
        <v>1302</v>
      </c>
      <c r="DR845" s="38"/>
    </row>
    <row r="846" spans="1:122" s="39" customFormat="1" hidden="1" x14ac:dyDescent="0.2">
      <c r="A846" s="44" t="str">
        <f t="shared" si="284"/>
        <v>Endicott</v>
      </c>
      <c r="B846" s="44" t="str">
        <f t="shared" si="279"/>
        <v>1,1,2-Trichloro-1,2,2-trifluoroethane</v>
      </c>
      <c r="C846" s="38" t="s">
        <v>2587</v>
      </c>
      <c r="D846" s="38" t="str">
        <f t="shared" si="278"/>
        <v>LS</v>
      </c>
      <c r="E846" s="44" t="s">
        <v>372</v>
      </c>
      <c r="F846" s="155" t="str">
        <f t="shared" si="290"/>
        <v>Residential 121</v>
      </c>
      <c r="G846" s="44" t="str">
        <f t="shared" si="285"/>
        <v>residential</v>
      </c>
      <c r="H846" s="44" t="str">
        <f t="shared" si="286"/>
        <v/>
      </c>
      <c r="I846" s="38"/>
      <c r="J846" s="38"/>
      <c r="K846" s="38"/>
      <c r="L846" s="44"/>
      <c r="M846" s="38" t="str">
        <f t="shared" si="280"/>
        <v>Y</v>
      </c>
      <c r="N846" s="38" t="str">
        <f t="shared" si="287"/>
        <v>n</v>
      </c>
      <c r="O846" s="38" t="str">
        <f>IF(AJ846="","",IF(M846="N","n","Y"))</f>
        <v>Y</v>
      </c>
      <c r="P846" s="44"/>
      <c r="Q846" s="44"/>
      <c r="R846" s="44"/>
      <c r="S846" s="44"/>
      <c r="T846" s="44"/>
      <c r="U846" s="44"/>
      <c r="V846" s="44"/>
      <c r="W846" s="44"/>
      <c r="X846" s="44"/>
      <c r="Y846" s="38" t="str">
        <f t="shared" si="281"/>
        <v>Y</v>
      </c>
      <c r="Z846" s="38" t="str">
        <f t="shared" si="288"/>
        <v>n</v>
      </c>
      <c r="AA846" s="38" t="str">
        <f>IF(AM846="","",IF(Y846="N","n","Y"))</f>
        <v>Y</v>
      </c>
      <c r="AC846" s="59">
        <v>1.5</v>
      </c>
      <c r="AD846" s="204">
        <v>0.44</v>
      </c>
      <c r="AE846" s="38">
        <v>1</v>
      </c>
      <c r="AF846" s="38">
        <v>0</v>
      </c>
      <c r="AG846" s="125"/>
      <c r="AI846" s="123"/>
      <c r="AJ846" s="40">
        <f t="shared" si="282"/>
        <v>1.5</v>
      </c>
      <c r="AK846" s="40"/>
      <c r="AL846" s="40"/>
      <c r="AM846" s="40">
        <f t="shared" si="291"/>
        <v>0.66</v>
      </c>
      <c r="AN846" s="39">
        <f t="shared" si="289"/>
        <v>1.8</v>
      </c>
      <c r="AO846" s="204"/>
      <c r="AP846" s="204">
        <f t="shared" si="283"/>
        <v>0.44</v>
      </c>
      <c r="AQ846" s="45"/>
      <c r="AR846" s="45"/>
      <c r="AS846" s="115"/>
      <c r="AT846" s="115"/>
      <c r="AU846" s="115">
        <f t="shared" si="292"/>
        <v>1</v>
      </c>
      <c r="AV846" s="115">
        <f t="shared" si="293"/>
        <v>0</v>
      </c>
      <c r="AY846" s="115"/>
      <c r="AZ846" s="115"/>
      <c r="BA846" s="43">
        <v>32</v>
      </c>
      <c r="BB846" s="43" t="s">
        <v>2013</v>
      </c>
      <c r="BC846" s="48" t="s">
        <v>1403</v>
      </c>
      <c r="BE846" s="37" t="s">
        <v>2345</v>
      </c>
      <c r="BG846" s="43">
        <v>433</v>
      </c>
      <c r="BH846" s="43" t="s">
        <v>2030</v>
      </c>
      <c r="BJ846" s="43" t="s">
        <v>1388</v>
      </c>
      <c r="BP846" s="48" t="s">
        <v>1406</v>
      </c>
      <c r="BQ846" s="43" t="s">
        <v>2031</v>
      </c>
      <c r="BS846" s="43" t="s">
        <v>1132</v>
      </c>
      <c r="BT846" s="43" t="s">
        <v>1333</v>
      </c>
      <c r="BU846" s="43"/>
      <c r="BV846" s="43"/>
      <c r="BW846" s="243">
        <v>37727</v>
      </c>
      <c r="BX846" s="243"/>
      <c r="BY846" s="48" t="s">
        <v>451</v>
      </c>
      <c r="BZ846" s="43">
        <v>0.66</v>
      </c>
      <c r="CA846" s="43" t="s">
        <v>1396</v>
      </c>
      <c r="CD846" s="124" t="s">
        <v>1397</v>
      </c>
      <c r="CE846" s="43">
        <v>10675</v>
      </c>
      <c r="CF846" s="43" t="s">
        <v>1334</v>
      </c>
      <c r="CG846" s="251">
        <v>37727</v>
      </c>
      <c r="CH846" s="126"/>
      <c r="CK846" s="39" t="s">
        <v>451</v>
      </c>
      <c r="CL846" s="43">
        <v>1.5</v>
      </c>
      <c r="CM846" s="43" t="s">
        <v>1396</v>
      </c>
      <c r="CP846" s="43" t="s">
        <v>1397</v>
      </c>
      <c r="CQ846" s="43">
        <v>1415</v>
      </c>
      <c r="DR846" s="38"/>
    </row>
    <row r="847" spans="1:122" s="39" customFormat="1" hidden="1" x14ac:dyDescent="0.2">
      <c r="A847" s="44" t="str">
        <f t="shared" si="284"/>
        <v>Endicott</v>
      </c>
      <c r="B847" s="44" t="str">
        <f t="shared" si="279"/>
        <v>Methylene chloride</v>
      </c>
      <c r="C847" s="38" t="s">
        <v>2587</v>
      </c>
      <c r="D847" s="38" t="str">
        <f t="shared" si="278"/>
        <v>LS</v>
      </c>
      <c r="E847" s="44" t="s">
        <v>372</v>
      </c>
      <c r="F847" s="155" t="str">
        <f t="shared" si="290"/>
        <v>Residential 121</v>
      </c>
      <c r="G847" s="44" t="str">
        <f t="shared" si="285"/>
        <v>residential</v>
      </c>
      <c r="H847" s="44" t="str">
        <f t="shared" si="286"/>
        <v/>
      </c>
      <c r="I847" s="38"/>
      <c r="J847" s="38"/>
      <c r="K847" s="38"/>
      <c r="L847" s="44"/>
      <c r="M847" s="38" t="str">
        <f t="shared" si="280"/>
        <v>Y</v>
      </c>
      <c r="N847" s="38" t="str">
        <f t="shared" si="287"/>
        <v>n</v>
      </c>
      <c r="O847" s="38" t="s">
        <v>541</v>
      </c>
      <c r="P847" s="114" t="s">
        <v>1453</v>
      </c>
      <c r="Q847" s="114"/>
      <c r="R847" s="114"/>
      <c r="S847" s="114"/>
      <c r="T847" s="114"/>
      <c r="U847" s="114"/>
      <c r="V847" s="114"/>
      <c r="W847" s="114"/>
      <c r="X847" s="114"/>
      <c r="Y847" s="38" t="str">
        <f t="shared" si="281"/>
        <v>Y</v>
      </c>
      <c r="Z847" s="38" t="str">
        <f t="shared" si="288"/>
        <v>n</v>
      </c>
      <c r="AA847" s="38" t="s">
        <v>541</v>
      </c>
      <c r="AC847" s="59">
        <v>0.63</v>
      </c>
      <c r="AD847" s="204">
        <v>2.53968253968254</v>
      </c>
      <c r="AE847" s="38">
        <v>1</v>
      </c>
      <c r="AF847" s="38">
        <v>0</v>
      </c>
      <c r="AG847" s="125"/>
      <c r="AI847" s="123"/>
      <c r="AJ847" s="40">
        <f t="shared" si="282"/>
        <v>0.63</v>
      </c>
      <c r="AK847" s="40"/>
      <c r="AL847" s="40"/>
      <c r="AM847" s="40">
        <f t="shared" si="291"/>
        <v>1.6</v>
      </c>
      <c r="AN847" s="39">
        <f t="shared" si="289"/>
        <v>10.5</v>
      </c>
      <c r="AO847" s="204"/>
      <c r="AP847" s="204">
        <f t="shared" si="283"/>
        <v>2.53968253968254</v>
      </c>
      <c r="AQ847" s="45"/>
      <c r="AR847" s="45"/>
      <c r="AS847" s="115"/>
      <c r="AT847" s="115"/>
      <c r="AU847" s="115">
        <f t="shared" si="292"/>
        <v>1</v>
      </c>
      <c r="AV847" s="115">
        <f t="shared" si="293"/>
        <v>0</v>
      </c>
      <c r="AY847" s="115"/>
      <c r="AZ847" s="115"/>
      <c r="BA847" s="43">
        <v>32</v>
      </c>
      <c r="BB847" s="43" t="s">
        <v>2013</v>
      </c>
      <c r="BC847" s="48" t="s">
        <v>1403</v>
      </c>
      <c r="BE847" s="37" t="s">
        <v>2345</v>
      </c>
      <c r="BG847" s="43">
        <v>433</v>
      </c>
      <c r="BH847" s="43" t="s">
        <v>2030</v>
      </c>
      <c r="BJ847" s="43" t="s">
        <v>1388</v>
      </c>
      <c r="BP847" s="48" t="s">
        <v>1406</v>
      </c>
      <c r="BQ847" s="43" t="s">
        <v>2031</v>
      </c>
      <c r="BS847" s="43" t="s">
        <v>837</v>
      </c>
      <c r="BT847" s="43" t="s">
        <v>1333</v>
      </c>
      <c r="BU847" s="43"/>
      <c r="BV847" s="43"/>
      <c r="BW847" s="243">
        <v>37727</v>
      </c>
      <c r="BX847" s="243"/>
      <c r="BY847" s="48" t="s">
        <v>451</v>
      </c>
      <c r="BZ847" s="43">
        <v>1.6</v>
      </c>
      <c r="CA847" s="43" t="s">
        <v>1396</v>
      </c>
      <c r="CD847" s="124" t="s">
        <v>1397</v>
      </c>
      <c r="CE847" s="43">
        <v>10676</v>
      </c>
      <c r="CF847" s="43" t="s">
        <v>1334</v>
      </c>
      <c r="CG847" s="251">
        <v>37727</v>
      </c>
      <c r="CH847" s="126"/>
      <c r="CK847" s="39" t="s">
        <v>451</v>
      </c>
      <c r="CL847" s="43">
        <v>0.63</v>
      </c>
      <c r="CM847" s="43" t="s">
        <v>1396</v>
      </c>
      <c r="CP847" s="43" t="s">
        <v>1397</v>
      </c>
      <c r="CQ847" s="43">
        <v>1474</v>
      </c>
      <c r="DR847" s="38"/>
    </row>
    <row r="848" spans="1:122" s="39" customFormat="1" hidden="1" x14ac:dyDescent="0.2">
      <c r="A848" s="44" t="str">
        <f t="shared" si="284"/>
        <v>Endicott</v>
      </c>
      <c r="B848" s="44" t="str">
        <f t="shared" si="279"/>
        <v>Tetrachloroethylene</v>
      </c>
      <c r="C848" s="38" t="s">
        <v>2587</v>
      </c>
      <c r="D848" s="38" t="str">
        <f t="shared" si="278"/>
        <v>LS</v>
      </c>
      <c r="E848" s="44" t="s">
        <v>372</v>
      </c>
      <c r="F848" s="155" t="str">
        <f t="shared" si="290"/>
        <v>Residential 121</v>
      </c>
      <c r="G848" s="44" t="str">
        <f t="shared" si="285"/>
        <v>residential</v>
      </c>
      <c r="H848" s="44" t="str">
        <f t="shared" si="286"/>
        <v/>
      </c>
      <c r="I848" s="38"/>
      <c r="J848" s="38"/>
      <c r="K848" s="38"/>
      <c r="L848" s="44"/>
      <c r="M848" s="38" t="str">
        <f t="shared" si="280"/>
        <v>Y</v>
      </c>
      <c r="N848" s="38" t="str">
        <f t="shared" si="287"/>
        <v>n</v>
      </c>
      <c r="O848" s="38" t="str">
        <f>IF(AJ848="","",IF(M848="N","n","Y"))</f>
        <v>Y</v>
      </c>
      <c r="P848" s="44"/>
      <c r="Q848" s="44"/>
      <c r="R848" s="44"/>
      <c r="S848" s="44"/>
      <c r="T848" s="44"/>
      <c r="U848" s="44"/>
      <c r="V848" s="44"/>
      <c r="W848" s="44"/>
      <c r="X848" s="44"/>
      <c r="Y848" s="38" t="str">
        <f t="shared" si="281"/>
        <v>Y</v>
      </c>
      <c r="Z848" s="38" t="str">
        <f t="shared" si="288"/>
        <v>n</v>
      </c>
      <c r="AA848" s="38" t="str">
        <f>IF(AM848="","",IF(Y848="N","n","Y"))</f>
        <v>Y</v>
      </c>
      <c r="AC848" s="59">
        <v>4</v>
      </c>
      <c r="AD848" s="204">
        <v>0.11</v>
      </c>
      <c r="AE848" s="38">
        <v>1</v>
      </c>
      <c r="AF848" s="38">
        <v>0</v>
      </c>
      <c r="AG848" s="125"/>
      <c r="AI848" s="123"/>
      <c r="AJ848" s="40">
        <f t="shared" si="282"/>
        <v>4</v>
      </c>
      <c r="AK848" s="40"/>
      <c r="AL848" s="40"/>
      <c r="AM848" s="40">
        <f t="shared" si="291"/>
        <v>0.44</v>
      </c>
      <c r="AN848" s="39">
        <f t="shared" si="289"/>
        <v>3.8</v>
      </c>
      <c r="AO848" s="204"/>
      <c r="AP848" s="204">
        <f t="shared" si="283"/>
        <v>0.11</v>
      </c>
      <c r="AQ848" s="45"/>
      <c r="AR848" s="45"/>
      <c r="AS848" s="115"/>
      <c r="AT848" s="115"/>
      <c r="AU848" s="115">
        <f t="shared" si="292"/>
        <v>1</v>
      </c>
      <c r="AV848" s="115">
        <f t="shared" si="293"/>
        <v>0</v>
      </c>
      <c r="AY848" s="115"/>
      <c r="AZ848" s="115"/>
      <c r="BA848" s="43">
        <v>32</v>
      </c>
      <c r="BB848" s="43" t="s">
        <v>2013</v>
      </c>
      <c r="BC848" s="48" t="s">
        <v>1403</v>
      </c>
      <c r="BE848" s="37" t="s">
        <v>2345</v>
      </c>
      <c r="BG848" s="43">
        <v>433</v>
      </c>
      <c r="BH848" s="43" t="s">
        <v>2030</v>
      </c>
      <c r="BJ848" s="43" t="s">
        <v>1388</v>
      </c>
      <c r="BP848" s="48" t="s">
        <v>1406</v>
      </c>
      <c r="BQ848" s="43" t="s">
        <v>2031</v>
      </c>
      <c r="BS848" s="43" t="s">
        <v>2057</v>
      </c>
      <c r="BT848" s="43" t="s">
        <v>1333</v>
      </c>
      <c r="BU848" s="43"/>
      <c r="BV848" s="43"/>
      <c r="BW848" s="243">
        <v>37727</v>
      </c>
      <c r="BX848" s="243"/>
      <c r="BY848" s="48" t="s">
        <v>451</v>
      </c>
      <c r="BZ848" s="43">
        <v>0.44</v>
      </c>
      <c r="CA848" s="43" t="s">
        <v>1396</v>
      </c>
      <c r="CD848" s="124" t="s">
        <v>1397</v>
      </c>
      <c r="CE848" s="43">
        <v>10677</v>
      </c>
      <c r="CF848" s="43" t="s">
        <v>1334</v>
      </c>
      <c r="CG848" s="251">
        <v>37727</v>
      </c>
      <c r="CH848" s="126"/>
      <c r="CK848" s="39" t="s">
        <v>451</v>
      </c>
      <c r="CL848" s="43">
        <v>4</v>
      </c>
      <c r="CM848" s="43" t="s">
        <v>1396</v>
      </c>
      <c r="CP848" s="43" t="s">
        <v>1397</v>
      </c>
      <c r="CQ848" s="43">
        <v>1134</v>
      </c>
      <c r="DR848" s="38"/>
    </row>
    <row r="849" spans="1:122" s="39" customFormat="1" hidden="1" x14ac:dyDescent="0.2">
      <c r="A849" s="44" t="str">
        <f t="shared" si="284"/>
        <v>Endicott</v>
      </c>
      <c r="B849" s="44" t="str">
        <f t="shared" si="279"/>
        <v>1,1,1-Trichloroethane</v>
      </c>
      <c r="C849" s="38" t="s">
        <v>2587</v>
      </c>
      <c r="D849" s="38" t="str">
        <f t="shared" si="278"/>
        <v>LS</v>
      </c>
      <c r="E849" s="44" t="s">
        <v>372</v>
      </c>
      <c r="F849" s="155" t="str">
        <f t="shared" si="290"/>
        <v>Residential 122</v>
      </c>
      <c r="G849" s="44" t="str">
        <f t="shared" si="285"/>
        <v>residential</v>
      </c>
      <c r="H849" s="44" t="str">
        <f t="shared" si="286"/>
        <v/>
      </c>
      <c r="I849" s="38"/>
      <c r="J849" s="38"/>
      <c r="K849" s="38"/>
      <c r="L849" s="44"/>
      <c r="M849" s="38" t="str">
        <f t="shared" si="280"/>
        <v>Y</v>
      </c>
      <c r="N849" s="38" t="str">
        <f t="shared" si="287"/>
        <v>n</v>
      </c>
      <c r="O849" s="38" t="str">
        <f>IF(AJ849="","",IF(M849="N","n","Y"))</f>
        <v>Y</v>
      </c>
      <c r="P849" s="44"/>
      <c r="Q849" s="44"/>
      <c r="R849" s="44"/>
      <c r="S849" s="44"/>
      <c r="T849" s="44"/>
      <c r="U849" s="44"/>
      <c r="V849" s="44"/>
      <c r="W849" s="44"/>
      <c r="X849" s="44"/>
      <c r="Y849" s="38" t="str">
        <f t="shared" si="281"/>
        <v>Y</v>
      </c>
      <c r="Z849" s="38" t="str">
        <f t="shared" si="288"/>
        <v>n</v>
      </c>
      <c r="AA849" s="38" t="str">
        <f>IF(AM849="","",IF(Y849="N","n","Y"))</f>
        <v>Y</v>
      </c>
      <c r="AC849" s="59">
        <v>20</v>
      </c>
      <c r="AD849" s="204">
        <v>1.2500000000000001E-2</v>
      </c>
      <c r="AE849" s="38">
        <v>1</v>
      </c>
      <c r="AF849" s="38">
        <v>0</v>
      </c>
      <c r="AG849" s="125"/>
      <c r="AI849" s="123"/>
      <c r="AJ849" s="40">
        <f t="shared" si="282"/>
        <v>20</v>
      </c>
      <c r="AK849" s="40"/>
      <c r="AL849" s="40"/>
      <c r="AM849" s="40">
        <f t="shared" si="291"/>
        <v>0.25</v>
      </c>
      <c r="AN849" s="39">
        <f t="shared" si="289"/>
        <v>3.1</v>
      </c>
      <c r="AO849" s="204"/>
      <c r="AP849" s="204">
        <f t="shared" si="283"/>
        <v>1.2500000000000001E-2</v>
      </c>
      <c r="AQ849" s="45"/>
      <c r="AR849" s="45"/>
      <c r="AS849" s="115"/>
      <c r="AT849" s="115"/>
      <c r="AU849" s="115">
        <f t="shared" si="292"/>
        <v>1</v>
      </c>
      <c r="AV849" s="115">
        <f t="shared" si="293"/>
        <v>0</v>
      </c>
      <c r="AY849" s="115"/>
      <c r="AZ849" s="115"/>
      <c r="BA849" s="43">
        <v>32</v>
      </c>
      <c r="BB849" s="43" t="s">
        <v>2013</v>
      </c>
      <c r="BC849" s="48" t="s">
        <v>1403</v>
      </c>
      <c r="BE849" s="37" t="s">
        <v>2345</v>
      </c>
      <c r="BG849" s="43">
        <v>434</v>
      </c>
      <c r="BH849" s="43" t="s">
        <v>514</v>
      </c>
      <c r="BJ849" s="43" t="s">
        <v>1388</v>
      </c>
      <c r="BP849" s="48" t="s">
        <v>1406</v>
      </c>
      <c r="BQ849" s="43" t="s">
        <v>515</v>
      </c>
      <c r="BR849" s="43" t="s">
        <v>516</v>
      </c>
      <c r="BS849" s="43" t="s">
        <v>558</v>
      </c>
      <c r="BT849" s="43" t="s">
        <v>1335</v>
      </c>
      <c r="BU849" s="43"/>
      <c r="BV849" s="43"/>
      <c r="BW849" s="243">
        <v>37734</v>
      </c>
      <c r="BX849" s="243"/>
      <c r="BY849" s="48" t="s">
        <v>451</v>
      </c>
      <c r="BZ849" s="43">
        <v>0.25</v>
      </c>
      <c r="CA849" s="43" t="s">
        <v>1396</v>
      </c>
      <c r="CD849" s="124" t="s">
        <v>1397</v>
      </c>
      <c r="CE849" s="43">
        <v>10703</v>
      </c>
      <c r="CF849" s="43" t="s">
        <v>518</v>
      </c>
      <c r="CG849" s="251">
        <v>37734</v>
      </c>
      <c r="CH849" s="126"/>
      <c r="CK849" s="39" t="s">
        <v>451</v>
      </c>
      <c r="CL849" s="43">
        <v>20</v>
      </c>
      <c r="CM849" s="43" t="s">
        <v>1396</v>
      </c>
      <c r="CP849" s="43" t="s">
        <v>1397</v>
      </c>
      <c r="CQ849" s="43">
        <v>1303</v>
      </c>
      <c r="DR849" s="38"/>
    </row>
    <row r="850" spans="1:122" s="39" customFormat="1" hidden="1" x14ac:dyDescent="0.2">
      <c r="A850" s="44" t="str">
        <f t="shared" si="284"/>
        <v>Endicott</v>
      </c>
      <c r="B850" s="44" t="str">
        <f t="shared" si="279"/>
        <v>1,1,1-Trichloroethane</v>
      </c>
      <c r="C850" s="38" t="s">
        <v>2587</v>
      </c>
      <c r="D850" s="38" t="str">
        <f t="shared" si="278"/>
        <v>LS</v>
      </c>
      <c r="E850" s="44" t="s">
        <v>372</v>
      </c>
      <c r="F850" s="155" t="str">
        <f t="shared" si="290"/>
        <v>Residential 122</v>
      </c>
      <c r="G850" s="44" t="str">
        <f t="shared" si="285"/>
        <v>residential</v>
      </c>
      <c r="H850" s="44" t="str">
        <f t="shared" si="286"/>
        <v/>
      </c>
      <c r="I850" s="38"/>
      <c r="J850" s="38"/>
      <c r="K850" s="38"/>
      <c r="L850" s="44"/>
      <c r="M850" s="38" t="str">
        <f t="shared" si="280"/>
        <v>Y</v>
      </c>
      <c r="N850" s="38" t="str">
        <f t="shared" si="287"/>
        <v>n</v>
      </c>
      <c r="O850" s="38" t="str">
        <f>IF(AJ850="","",IF(M850="N","n","Y"))</f>
        <v>Y</v>
      </c>
      <c r="P850" s="44"/>
      <c r="Q850" s="44"/>
      <c r="R850" s="44"/>
      <c r="S850" s="44"/>
      <c r="T850" s="44"/>
      <c r="U850" s="44"/>
      <c r="V850" s="44"/>
      <c r="W850" s="44"/>
      <c r="X850" s="44"/>
      <c r="Y850" s="38" t="str">
        <f t="shared" si="281"/>
        <v>Y</v>
      </c>
      <c r="Z850" s="38" t="str">
        <f t="shared" si="288"/>
        <v>n</v>
      </c>
      <c r="AA850" s="38" t="str">
        <f>IF(AM850="","",IF(Y850="N","n","Y"))</f>
        <v>Y</v>
      </c>
      <c r="AC850" s="59">
        <v>2.4</v>
      </c>
      <c r="AD850" s="204">
        <v>8.7499999999999994E-2</v>
      </c>
      <c r="AE850" s="38">
        <v>1</v>
      </c>
      <c r="AF850" s="38">
        <v>0</v>
      </c>
      <c r="AG850" s="125"/>
      <c r="AI850" s="123"/>
      <c r="AJ850" s="40">
        <f t="shared" si="282"/>
        <v>2.4</v>
      </c>
      <c r="AK850" s="40"/>
      <c r="AL850" s="40"/>
      <c r="AM850" s="40">
        <f t="shared" si="291"/>
        <v>0.21</v>
      </c>
      <c r="AN850" s="39">
        <f t="shared" si="289"/>
        <v>3.1</v>
      </c>
      <c r="AO850" s="204"/>
      <c r="AP850" s="204">
        <f t="shared" si="283"/>
        <v>8.7499999999999994E-2</v>
      </c>
      <c r="AQ850" s="45"/>
      <c r="AR850" s="45"/>
      <c r="AS850" s="115"/>
      <c r="AT850" s="115"/>
      <c r="AU850" s="115">
        <f t="shared" si="292"/>
        <v>1</v>
      </c>
      <c r="AV850" s="115">
        <f t="shared" si="293"/>
        <v>0</v>
      </c>
      <c r="AY850" s="115"/>
      <c r="AZ850" s="115"/>
      <c r="BA850" s="43">
        <v>32</v>
      </c>
      <c r="BB850" s="43" t="s">
        <v>2013</v>
      </c>
      <c r="BC850" s="48" t="s">
        <v>1403</v>
      </c>
      <c r="BE850" s="37" t="s">
        <v>2345</v>
      </c>
      <c r="BG850" s="43">
        <v>434</v>
      </c>
      <c r="BH850" s="43" t="s">
        <v>514</v>
      </c>
      <c r="BJ850" s="43" t="s">
        <v>1388</v>
      </c>
      <c r="BP850" s="48" t="s">
        <v>1406</v>
      </c>
      <c r="BQ850" s="43" t="s">
        <v>515</v>
      </c>
      <c r="BR850" s="43" t="s">
        <v>516</v>
      </c>
      <c r="BS850" s="43" t="s">
        <v>558</v>
      </c>
      <c r="BT850" s="43" t="s">
        <v>1336</v>
      </c>
      <c r="BU850" s="43"/>
      <c r="BV850" s="43"/>
      <c r="BW850" s="243">
        <v>37734</v>
      </c>
      <c r="BX850" s="243"/>
      <c r="BY850" s="48" t="s">
        <v>451</v>
      </c>
      <c r="BZ850" s="43">
        <v>0.21</v>
      </c>
      <c r="CA850" s="43" t="s">
        <v>1396</v>
      </c>
      <c r="CD850" s="124" t="s">
        <v>1397</v>
      </c>
      <c r="CE850" s="43">
        <v>10714</v>
      </c>
      <c r="CF850" s="43" t="s">
        <v>1337</v>
      </c>
      <c r="CG850" s="251">
        <v>37734</v>
      </c>
      <c r="CH850" s="126"/>
      <c r="CK850" s="39" t="s">
        <v>451</v>
      </c>
      <c r="CL850" s="43">
        <v>2.4</v>
      </c>
      <c r="CM850" s="43" t="s">
        <v>1396</v>
      </c>
      <c r="CP850" s="43" t="s">
        <v>1397</v>
      </c>
      <c r="CQ850" s="43">
        <v>1304</v>
      </c>
      <c r="DR850" s="38"/>
    </row>
    <row r="851" spans="1:122" s="39" customFormat="1" hidden="1" x14ac:dyDescent="0.2">
      <c r="A851" s="44" t="str">
        <f t="shared" si="284"/>
        <v>Endicott</v>
      </c>
      <c r="B851" s="44" t="str">
        <f t="shared" si="279"/>
        <v>1,1,2-Trichloro-1,2,2-trifluoroethane</v>
      </c>
      <c r="C851" s="38" t="s">
        <v>2587</v>
      </c>
      <c r="D851" s="38" t="str">
        <f t="shared" si="278"/>
        <v>LS</v>
      </c>
      <c r="E851" s="44" t="s">
        <v>372</v>
      </c>
      <c r="F851" s="155" t="str">
        <f t="shared" si="290"/>
        <v>Residential 122</v>
      </c>
      <c r="G851" s="44" t="str">
        <f t="shared" si="285"/>
        <v>residential</v>
      </c>
      <c r="H851" s="44" t="str">
        <f t="shared" si="286"/>
        <v/>
      </c>
      <c r="I851" s="38"/>
      <c r="J851" s="38"/>
      <c r="K851" s="38"/>
      <c r="L851" s="44"/>
      <c r="M851" s="38" t="str">
        <f t="shared" si="280"/>
        <v>Y</v>
      </c>
      <c r="N851" s="38" t="str">
        <f t="shared" si="287"/>
        <v>n</v>
      </c>
      <c r="O851" s="38" t="s">
        <v>541</v>
      </c>
      <c r="P851" s="44" t="s">
        <v>310</v>
      </c>
      <c r="Q851" s="44"/>
      <c r="R851" s="44"/>
      <c r="S851" s="44"/>
      <c r="T851" s="44"/>
      <c r="U851" s="44"/>
      <c r="V851" s="44"/>
      <c r="W851" s="44"/>
      <c r="X851" s="44"/>
      <c r="Y851" s="38" t="str">
        <f t="shared" si="281"/>
        <v>Y</v>
      </c>
      <c r="Z851" s="38" t="str">
        <f t="shared" si="288"/>
        <v>n</v>
      </c>
      <c r="AA851" s="38" t="s">
        <v>541</v>
      </c>
      <c r="AC851" s="59">
        <v>1.5</v>
      </c>
      <c r="AD851" s="204">
        <v>0.46666666666666662</v>
      </c>
      <c r="AE851" s="38">
        <v>1</v>
      </c>
      <c r="AF851" s="38">
        <v>0</v>
      </c>
      <c r="AG851" s="125"/>
      <c r="AI851" s="123"/>
      <c r="AJ851" s="40">
        <f t="shared" si="282"/>
        <v>1.5</v>
      </c>
      <c r="AK851" s="40"/>
      <c r="AL851" s="40"/>
      <c r="AM851" s="40">
        <f t="shared" si="291"/>
        <v>0.7</v>
      </c>
      <c r="AN851" s="39">
        <f t="shared" si="289"/>
        <v>1.8</v>
      </c>
      <c r="AO851" s="204"/>
      <c r="AP851" s="204">
        <f t="shared" si="283"/>
        <v>0.46666666666666662</v>
      </c>
      <c r="AQ851" s="45"/>
      <c r="AR851" s="45"/>
      <c r="AS851" s="115"/>
      <c r="AT851" s="115"/>
      <c r="AU851" s="115">
        <f t="shared" si="292"/>
        <v>1</v>
      </c>
      <c r="AV851" s="115">
        <f t="shared" si="293"/>
        <v>0</v>
      </c>
      <c r="AY851" s="115"/>
      <c r="AZ851" s="115"/>
      <c r="BA851" s="43">
        <v>32</v>
      </c>
      <c r="BB851" s="43" t="s">
        <v>2013</v>
      </c>
      <c r="BC851" s="48" t="s">
        <v>1403</v>
      </c>
      <c r="BE851" s="37" t="s">
        <v>2345</v>
      </c>
      <c r="BG851" s="43">
        <v>434</v>
      </c>
      <c r="BH851" s="43" t="s">
        <v>514</v>
      </c>
      <c r="BJ851" s="43" t="s">
        <v>1388</v>
      </c>
      <c r="BP851" s="48" t="s">
        <v>1406</v>
      </c>
      <c r="BQ851" s="43" t="s">
        <v>515</v>
      </c>
      <c r="BR851" s="43" t="s">
        <v>516</v>
      </c>
      <c r="BS851" s="43" t="s">
        <v>1132</v>
      </c>
      <c r="BT851" s="43" t="s">
        <v>1335</v>
      </c>
      <c r="BU851" s="43"/>
      <c r="BV851" s="43"/>
      <c r="BW851" s="243">
        <v>37734</v>
      </c>
      <c r="BX851" s="243"/>
      <c r="BY851" s="48" t="s">
        <v>451</v>
      </c>
      <c r="BZ851" s="43">
        <v>0.7</v>
      </c>
      <c r="CA851" s="43" t="s">
        <v>1396</v>
      </c>
      <c r="CD851" s="124" t="s">
        <v>1397</v>
      </c>
      <c r="CE851" s="43">
        <v>10708</v>
      </c>
      <c r="CF851" s="43" t="s">
        <v>518</v>
      </c>
      <c r="CG851" s="251">
        <v>37734</v>
      </c>
      <c r="CH851" s="126"/>
      <c r="CK851" s="39" t="s">
        <v>451</v>
      </c>
      <c r="CL851" s="43">
        <v>1.5</v>
      </c>
      <c r="CM851" s="43" t="s">
        <v>1396</v>
      </c>
      <c r="CP851" s="43" t="s">
        <v>1397</v>
      </c>
      <c r="CQ851" s="43">
        <v>1416</v>
      </c>
      <c r="DR851" s="38"/>
    </row>
    <row r="852" spans="1:122" s="39" customFormat="1" hidden="1" x14ac:dyDescent="0.2">
      <c r="A852" s="44" t="str">
        <f t="shared" si="284"/>
        <v>Endicott</v>
      </c>
      <c r="B852" s="44" t="str">
        <f t="shared" si="279"/>
        <v>1,1,2-Trichloro-1,2,2-trifluoroethane</v>
      </c>
      <c r="C852" s="38" t="s">
        <v>2587</v>
      </c>
      <c r="D852" s="38" t="str">
        <f t="shared" ref="D852:D915" si="295">IF(BC852="","",BC852)</f>
        <v>LS</v>
      </c>
      <c r="E852" s="44" t="s">
        <v>372</v>
      </c>
      <c r="F852" s="155" t="str">
        <f t="shared" si="290"/>
        <v>Residential 122</v>
      </c>
      <c r="G852" s="44" t="str">
        <f t="shared" si="285"/>
        <v>residential</v>
      </c>
      <c r="H852" s="44" t="str">
        <f t="shared" si="286"/>
        <v/>
      </c>
      <c r="I852" s="38"/>
      <c r="J852" s="38"/>
      <c r="K852" s="38"/>
      <c r="L852" s="44"/>
      <c r="M852" s="38" t="str">
        <f t="shared" si="280"/>
        <v>Y</v>
      </c>
      <c r="N852" s="38" t="str">
        <f t="shared" si="287"/>
        <v>n</v>
      </c>
      <c r="O852" s="38" t="s">
        <v>541</v>
      </c>
      <c r="P852" s="44" t="s">
        <v>310</v>
      </c>
      <c r="Q852" s="44"/>
      <c r="R852" s="44"/>
      <c r="S852" s="44"/>
      <c r="T852" s="44"/>
      <c r="U852" s="44"/>
      <c r="V852" s="44"/>
      <c r="W852" s="44"/>
      <c r="X852" s="44"/>
      <c r="Y852" s="38" t="str">
        <f t="shared" si="281"/>
        <v>Y</v>
      </c>
      <c r="Z852" s="38" t="str">
        <f t="shared" si="288"/>
        <v>n</v>
      </c>
      <c r="AA852" s="38" t="s">
        <v>541</v>
      </c>
      <c r="AC852" s="59">
        <v>4.4000000000000004</v>
      </c>
      <c r="AD852" s="204">
        <v>0.17954545454545454</v>
      </c>
      <c r="AE852" s="38">
        <v>1</v>
      </c>
      <c r="AF852" s="38">
        <v>0</v>
      </c>
      <c r="AG852" s="125"/>
      <c r="AI852" s="123"/>
      <c r="AJ852" s="40">
        <f t="shared" si="282"/>
        <v>4.4000000000000004</v>
      </c>
      <c r="AK852" s="40"/>
      <c r="AL852" s="40"/>
      <c r="AM852" s="40">
        <f t="shared" si="291"/>
        <v>0.79</v>
      </c>
      <c r="AN852" s="39">
        <f t="shared" si="289"/>
        <v>1.8</v>
      </c>
      <c r="AO852" s="204"/>
      <c r="AP852" s="204">
        <f t="shared" si="283"/>
        <v>0.17954545454545454</v>
      </c>
      <c r="AQ852" s="45"/>
      <c r="AR852" s="45"/>
      <c r="AS852" s="115"/>
      <c r="AT852" s="115"/>
      <c r="AU852" s="115">
        <f t="shared" si="292"/>
        <v>1</v>
      </c>
      <c r="AV852" s="115">
        <f t="shared" si="293"/>
        <v>0</v>
      </c>
      <c r="AY852" s="115"/>
      <c r="AZ852" s="115"/>
      <c r="BA852" s="43">
        <v>32</v>
      </c>
      <c r="BB852" s="43" t="s">
        <v>2013</v>
      </c>
      <c r="BC852" s="48" t="s">
        <v>1403</v>
      </c>
      <c r="BE852" s="37" t="s">
        <v>2345</v>
      </c>
      <c r="BG852" s="43">
        <v>434</v>
      </c>
      <c r="BH852" s="43" t="s">
        <v>514</v>
      </c>
      <c r="BJ852" s="43" t="s">
        <v>1388</v>
      </c>
      <c r="BP852" s="48" t="s">
        <v>1406</v>
      </c>
      <c r="BQ852" s="43" t="s">
        <v>515</v>
      </c>
      <c r="BR852" s="43" t="s">
        <v>516</v>
      </c>
      <c r="BS852" s="43" t="s">
        <v>1132</v>
      </c>
      <c r="BT852" s="43" t="s">
        <v>1336</v>
      </c>
      <c r="BU852" s="43"/>
      <c r="BV852" s="43"/>
      <c r="BW852" s="243">
        <v>37734</v>
      </c>
      <c r="BX852" s="243"/>
      <c r="BY852" s="48" t="s">
        <v>451</v>
      </c>
      <c r="BZ852" s="43">
        <v>0.79</v>
      </c>
      <c r="CA852" s="43" t="s">
        <v>1396</v>
      </c>
      <c r="CD852" s="124" t="s">
        <v>1397</v>
      </c>
      <c r="CE852" s="43">
        <v>10719</v>
      </c>
      <c r="CF852" s="43" t="s">
        <v>1337</v>
      </c>
      <c r="CG852" s="251">
        <v>37734</v>
      </c>
      <c r="CH852" s="126"/>
      <c r="CK852" s="39" t="s">
        <v>451</v>
      </c>
      <c r="CL852" s="43">
        <v>4.4000000000000004</v>
      </c>
      <c r="CM852" s="43" t="s">
        <v>1396</v>
      </c>
      <c r="CP852" s="43" t="s">
        <v>1397</v>
      </c>
      <c r="CQ852" s="43">
        <v>1417</v>
      </c>
      <c r="DR852" s="38"/>
    </row>
    <row r="853" spans="1:122" s="39" customFormat="1" hidden="1" x14ac:dyDescent="0.2">
      <c r="A853" s="44" t="str">
        <f t="shared" si="284"/>
        <v>Endicott</v>
      </c>
      <c r="B853" s="44" t="str">
        <f t="shared" ref="B853:B916" si="296">BS853</f>
        <v>Chloroethane (ethyl chloride)</v>
      </c>
      <c r="C853" s="38" t="s">
        <v>2587</v>
      </c>
      <c r="D853" s="38" t="str">
        <f t="shared" si="295"/>
        <v>LS</v>
      </c>
      <c r="E853" s="44" t="s">
        <v>372</v>
      </c>
      <c r="F853" s="155" t="str">
        <f t="shared" si="290"/>
        <v>Residential 122</v>
      </c>
      <c r="G853" s="44" t="str">
        <f t="shared" si="285"/>
        <v>residential</v>
      </c>
      <c r="H853" s="44" t="str">
        <f t="shared" si="286"/>
        <v/>
      </c>
      <c r="I853" s="38"/>
      <c r="J853" s="38"/>
      <c r="K853" s="38"/>
      <c r="L853" s="44"/>
      <c r="M853" s="38" t="str">
        <f t="shared" ref="M853:M916" si="297">IF(CP853="","",IF(CP853="y","Y","n"))</f>
        <v>Y</v>
      </c>
      <c r="N853" s="38" t="str">
        <f t="shared" si="287"/>
        <v>Y</v>
      </c>
      <c r="O853" s="38" t="s">
        <v>541</v>
      </c>
      <c r="P853" s="44" t="s">
        <v>310</v>
      </c>
      <c r="Q853" s="44"/>
      <c r="R853" s="44"/>
      <c r="S853" s="44"/>
      <c r="T853" s="44"/>
      <c r="U853" s="44"/>
      <c r="V853" s="44"/>
      <c r="W853" s="44"/>
      <c r="X853" s="44"/>
      <c r="Y853" s="38" t="str">
        <f t="shared" ref="Y853:Y916" si="298">IF(CD853="","",IF(CD853="y","Y","n"))</f>
        <v>Y</v>
      </c>
      <c r="Z853" s="38" t="str">
        <f t="shared" si="288"/>
        <v>Y</v>
      </c>
      <c r="AA853" s="38" t="s">
        <v>541</v>
      </c>
      <c r="AC853" s="59">
        <v>0.7</v>
      </c>
      <c r="AD853" s="204">
        <v>0.37142857142857144</v>
      </c>
      <c r="AE853" s="38">
        <v>1</v>
      </c>
      <c r="AF853" s="38">
        <v>0</v>
      </c>
      <c r="AG853" s="125"/>
      <c r="AI853" s="123"/>
      <c r="AJ853" s="40">
        <f t="shared" si="282"/>
        <v>0.7</v>
      </c>
      <c r="AK853" s="40"/>
      <c r="AL853" s="40"/>
      <c r="AM853" s="40">
        <f t="shared" si="291"/>
        <v>0.26</v>
      </c>
      <c r="AN853" s="39" t="str">
        <f t="shared" si="289"/>
        <v/>
      </c>
      <c r="AO853" s="204"/>
      <c r="AP853" s="204">
        <f t="shared" si="283"/>
        <v>0.37142857142857144</v>
      </c>
      <c r="AQ853" s="45"/>
      <c r="AR853" s="45"/>
      <c r="AS853" s="115"/>
      <c r="AT853" s="115"/>
      <c r="AU853" s="115">
        <f t="shared" si="292"/>
        <v>1</v>
      </c>
      <c r="AV853" s="115">
        <f t="shared" si="293"/>
        <v>0</v>
      </c>
      <c r="AY853" s="115"/>
      <c r="AZ853" s="115"/>
      <c r="BA853" s="43">
        <v>32</v>
      </c>
      <c r="BB853" s="43" t="s">
        <v>2013</v>
      </c>
      <c r="BC853" s="48" t="s">
        <v>1403</v>
      </c>
      <c r="BE853" s="37" t="s">
        <v>2345</v>
      </c>
      <c r="BG853" s="43">
        <v>434</v>
      </c>
      <c r="BH853" s="43" t="s">
        <v>514</v>
      </c>
      <c r="BJ853" s="43" t="s">
        <v>1388</v>
      </c>
      <c r="BP853" s="48" t="s">
        <v>1406</v>
      </c>
      <c r="BQ853" s="43" t="s">
        <v>515</v>
      </c>
      <c r="BR853" s="43" t="s">
        <v>516</v>
      </c>
      <c r="BS853" s="43" t="s">
        <v>920</v>
      </c>
      <c r="BT853" s="43" t="s">
        <v>1336</v>
      </c>
      <c r="BU853" s="43"/>
      <c r="BV853" s="43"/>
      <c r="BW853" s="243">
        <v>37734</v>
      </c>
      <c r="BX853" s="243"/>
      <c r="BY853" s="48" t="s">
        <v>450</v>
      </c>
      <c r="BZ853" s="43">
        <v>0.26</v>
      </c>
      <c r="CA853" s="43" t="s">
        <v>1396</v>
      </c>
      <c r="CD853" s="124" t="s">
        <v>1397</v>
      </c>
      <c r="CE853" s="43">
        <v>10718</v>
      </c>
      <c r="CF853" s="43" t="s">
        <v>1337</v>
      </c>
      <c r="CG853" s="251">
        <v>37734</v>
      </c>
      <c r="CH853" s="126"/>
      <c r="CK853" s="39" t="s">
        <v>451</v>
      </c>
      <c r="CL853" s="43">
        <v>0.7</v>
      </c>
      <c r="CM853" s="43" t="s">
        <v>1396</v>
      </c>
      <c r="CP853" s="43" t="s">
        <v>1397</v>
      </c>
      <c r="CQ853" s="43">
        <v>1398</v>
      </c>
      <c r="DR853" s="38"/>
    </row>
    <row r="854" spans="1:122" s="39" customFormat="1" hidden="1" x14ac:dyDescent="0.2">
      <c r="A854" s="44" t="str">
        <f t="shared" si="284"/>
        <v>Endicott</v>
      </c>
      <c r="B854" s="44" t="str">
        <f t="shared" si="296"/>
        <v>Methylene chloride</v>
      </c>
      <c r="C854" s="38" t="s">
        <v>2587</v>
      </c>
      <c r="D854" s="38" t="str">
        <f t="shared" si="295"/>
        <v>LS</v>
      </c>
      <c r="E854" s="44" t="s">
        <v>372</v>
      </c>
      <c r="F854" s="155" t="str">
        <f t="shared" si="290"/>
        <v>Residential 122</v>
      </c>
      <c r="G854" s="44" t="str">
        <f t="shared" si="285"/>
        <v>residential</v>
      </c>
      <c r="H854" s="44" t="str">
        <f t="shared" si="286"/>
        <v/>
      </c>
      <c r="I854" s="38"/>
      <c r="J854" s="38"/>
      <c r="K854" s="38"/>
      <c r="L854" s="44"/>
      <c r="M854" s="38" t="str">
        <f t="shared" si="297"/>
        <v>Y</v>
      </c>
      <c r="N854" s="38" t="str">
        <f t="shared" si="287"/>
        <v>n</v>
      </c>
      <c r="O854" s="38" t="s">
        <v>541</v>
      </c>
      <c r="P854" s="114" t="s">
        <v>1453</v>
      </c>
      <c r="Q854" s="114"/>
      <c r="R854" s="114"/>
      <c r="S854" s="114"/>
      <c r="T854" s="114"/>
      <c r="U854" s="114"/>
      <c r="V854" s="114"/>
      <c r="W854" s="114"/>
      <c r="X854" s="114"/>
      <c r="Y854" s="38" t="str">
        <f t="shared" si="298"/>
        <v>Y</v>
      </c>
      <c r="Z854" s="38" t="str">
        <f t="shared" si="288"/>
        <v>n</v>
      </c>
      <c r="AA854" s="38" t="s">
        <v>541</v>
      </c>
      <c r="AC854" s="59">
        <v>1</v>
      </c>
      <c r="AD854" s="204">
        <v>1.1000000000000001</v>
      </c>
      <c r="AE854" s="38">
        <v>1</v>
      </c>
      <c r="AF854" s="38">
        <v>0</v>
      </c>
      <c r="AG854" s="125"/>
      <c r="AI854" s="123"/>
      <c r="AJ854" s="40">
        <f t="shared" si="282"/>
        <v>1</v>
      </c>
      <c r="AK854" s="40"/>
      <c r="AL854" s="40"/>
      <c r="AM854" s="40">
        <f t="shared" si="291"/>
        <v>1.1000000000000001</v>
      </c>
      <c r="AN854" s="39">
        <f t="shared" si="289"/>
        <v>10.5</v>
      </c>
      <c r="AO854" s="204"/>
      <c r="AP854" s="204">
        <f t="shared" si="283"/>
        <v>1.1000000000000001</v>
      </c>
      <c r="AQ854" s="45"/>
      <c r="AR854" s="45"/>
      <c r="AS854" s="115"/>
      <c r="AT854" s="115"/>
      <c r="AU854" s="115">
        <f t="shared" si="292"/>
        <v>1</v>
      </c>
      <c r="AV854" s="115">
        <f t="shared" si="293"/>
        <v>0</v>
      </c>
      <c r="AY854" s="115"/>
      <c r="AZ854" s="115"/>
      <c r="BA854" s="43">
        <v>32</v>
      </c>
      <c r="BB854" s="43" t="s">
        <v>2013</v>
      </c>
      <c r="BC854" s="48" t="s">
        <v>1403</v>
      </c>
      <c r="BE854" s="37" t="s">
        <v>2345</v>
      </c>
      <c r="BG854" s="43">
        <v>434</v>
      </c>
      <c r="BH854" s="43" t="s">
        <v>514</v>
      </c>
      <c r="BJ854" s="43" t="s">
        <v>1388</v>
      </c>
      <c r="BP854" s="48" t="s">
        <v>1406</v>
      </c>
      <c r="BQ854" s="43" t="s">
        <v>515</v>
      </c>
      <c r="BR854" s="43" t="s">
        <v>516</v>
      </c>
      <c r="BS854" s="43" t="s">
        <v>837</v>
      </c>
      <c r="BT854" s="43" t="s">
        <v>1335</v>
      </c>
      <c r="BU854" s="43"/>
      <c r="BV854" s="43"/>
      <c r="BW854" s="243">
        <v>37734</v>
      </c>
      <c r="BX854" s="243"/>
      <c r="BY854" s="48" t="s">
        <v>451</v>
      </c>
      <c r="BZ854" s="43">
        <v>1.1000000000000001</v>
      </c>
      <c r="CA854" s="43" t="s">
        <v>1396</v>
      </c>
      <c r="CD854" s="124" t="s">
        <v>1397</v>
      </c>
      <c r="CE854" s="43">
        <v>10709</v>
      </c>
      <c r="CF854" s="43" t="s">
        <v>518</v>
      </c>
      <c r="CG854" s="251">
        <v>37734</v>
      </c>
      <c r="CH854" s="126"/>
      <c r="CK854" s="39" t="s">
        <v>451</v>
      </c>
      <c r="CL854" s="43">
        <v>1</v>
      </c>
      <c r="CM854" s="43" t="s">
        <v>1396</v>
      </c>
      <c r="CP854" s="43" t="s">
        <v>1397</v>
      </c>
      <c r="CQ854" s="43">
        <v>1475</v>
      </c>
      <c r="DR854" s="38"/>
    </row>
    <row r="855" spans="1:122" s="39" customFormat="1" hidden="1" x14ac:dyDescent="0.2">
      <c r="A855" s="44" t="str">
        <f t="shared" si="284"/>
        <v>Endicott</v>
      </c>
      <c r="B855" s="44" t="str">
        <f t="shared" si="296"/>
        <v>Methylene chloride</v>
      </c>
      <c r="C855" s="38" t="s">
        <v>2587</v>
      </c>
      <c r="D855" s="38" t="str">
        <f t="shared" si="295"/>
        <v>LS</v>
      </c>
      <c r="E855" s="44" t="s">
        <v>372</v>
      </c>
      <c r="F855" s="155" t="str">
        <f t="shared" si="290"/>
        <v>Residential 122</v>
      </c>
      <c r="G855" s="44" t="str">
        <f t="shared" si="285"/>
        <v>residential</v>
      </c>
      <c r="H855" s="44" t="str">
        <f t="shared" si="286"/>
        <v/>
      </c>
      <c r="I855" s="38"/>
      <c r="J855" s="38"/>
      <c r="K855" s="38"/>
      <c r="L855" s="44"/>
      <c r="M855" s="38" t="str">
        <f t="shared" si="297"/>
        <v>Y</v>
      </c>
      <c r="N855" s="38" t="str">
        <f t="shared" si="287"/>
        <v>n</v>
      </c>
      <c r="O855" s="38" t="s">
        <v>541</v>
      </c>
      <c r="P855" s="114" t="s">
        <v>1453</v>
      </c>
      <c r="Q855" s="114"/>
      <c r="R855" s="114"/>
      <c r="S855" s="114"/>
      <c r="T855" s="114"/>
      <c r="U855" s="114"/>
      <c r="V855" s="114"/>
      <c r="W855" s="114"/>
      <c r="X855" s="114"/>
      <c r="Y855" s="38" t="str">
        <f t="shared" si="298"/>
        <v>Y</v>
      </c>
      <c r="Z855" s="38" t="str">
        <f t="shared" si="288"/>
        <v>n</v>
      </c>
      <c r="AA855" s="38" t="s">
        <v>541</v>
      </c>
      <c r="AC855" s="59">
        <v>0.76</v>
      </c>
      <c r="AD855" s="204">
        <v>1.1578947368421053</v>
      </c>
      <c r="AE855" s="38">
        <v>1</v>
      </c>
      <c r="AF855" s="38">
        <v>0</v>
      </c>
      <c r="AG855" s="125"/>
      <c r="AI855" s="123"/>
      <c r="AJ855" s="40">
        <f t="shared" si="282"/>
        <v>0.76</v>
      </c>
      <c r="AK855" s="40"/>
      <c r="AL855" s="40"/>
      <c r="AM855" s="40">
        <f t="shared" si="291"/>
        <v>0.88</v>
      </c>
      <c r="AN855" s="39">
        <f t="shared" si="289"/>
        <v>10.5</v>
      </c>
      <c r="AO855" s="204"/>
      <c r="AP855" s="204">
        <f t="shared" si="283"/>
        <v>1.1578947368421053</v>
      </c>
      <c r="AQ855" s="45"/>
      <c r="AR855" s="45"/>
      <c r="AS855" s="115"/>
      <c r="AT855" s="115"/>
      <c r="AU855" s="115">
        <f t="shared" si="292"/>
        <v>1</v>
      </c>
      <c r="AV855" s="115">
        <f t="shared" si="293"/>
        <v>0</v>
      </c>
      <c r="AY855" s="115"/>
      <c r="AZ855" s="115"/>
      <c r="BA855" s="43">
        <v>32</v>
      </c>
      <c r="BB855" s="43" t="s">
        <v>2013</v>
      </c>
      <c r="BC855" s="48" t="s">
        <v>1403</v>
      </c>
      <c r="BE855" s="37" t="s">
        <v>2345</v>
      </c>
      <c r="BG855" s="43">
        <v>434</v>
      </c>
      <c r="BH855" s="43" t="s">
        <v>514</v>
      </c>
      <c r="BJ855" s="43" t="s">
        <v>1388</v>
      </c>
      <c r="BP855" s="48" t="s">
        <v>1406</v>
      </c>
      <c r="BQ855" s="43" t="s">
        <v>515</v>
      </c>
      <c r="BR855" s="43" t="s">
        <v>516</v>
      </c>
      <c r="BS855" s="43" t="s">
        <v>837</v>
      </c>
      <c r="BT855" s="43" t="s">
        <v>1336</v>
      </c>
      <c r="BU855" s="43"/>
      <c r="BV855" s="43"/>
      <c r="BW855" s="243">
        <v>37734</v>
      </c>
      <c r="BX855" s="243"/>
      <c r="BY855" s="48" t="s">
        <v>451</v>
      </c>
      <c r="BZ855" s="43">
        <v>0.88</v>
      </c>
      <c r="CA855" s="43" t="s">
        <v>1396</v>
      </c>
      <c r="CD855" s="124" t="s">
        <v>1397</v>
      </c>
      <c r="CE855" s="43">
        <v>10720</v>
      </c>
      <c r="CF855" s="43" t="s">
        <v>1337</v>
      </c>
      <c r="CG855" s="251">
        <v>37734</v>
      </c>
      <c r="CH855" s="126"/>
      <c r="CK855" s="39" t="s">
        <v>451</v>
      </c>
      <c r="CL855" s="43">
        <v>0.76</v>
      </c>
      <c r="CM855" s="43" t="s">
        <v>1396</v>
      </c>
      <c r="CP855" s="43" t="s">
        <v>1397</v>
      </c>
      <c r="CQ855" s="43">
        <v>1476</v>
      </c>
      <c r="DR855" s="38"/>
    </row>
    <row r="856" spans="1:122" s="39" customFormat="1" hidden="1" x14ac:dyDescent="0.2">
      <c r="A856" s="44" t="str">
        <f t="shared" si="284"/>
        <v>Endicott</v>
      </c>
      <c r="B856" s="44" t="str">
        <f t="shared" si="296"/>
        <v>Tetrachloroethylene</v>
      </c>
      <c r="C856" s="38" t="s">
        <v>2587</v>
      </c>
      <c r="D856" s="38" t="str">
        <f t="shared" si="295"/>
        <v>LS</v>
      </c>
      <c r="E856" s="44" t="s">
        <v>372</v>
      </c>
      <c r="F856" s="155" t="str">
        <f t="shared" si="290"/>
        <v>Residential 122</v>
      </c>
      <c r="G856" s="44" t="str">
        <f t="shared" si="285"/>
        <v>residential</v>
      </c>
      <c r="H856" s="44" t="str">
        <f t="shared" si="286"/>
        <v/>
      </c>
      <c r="I856" s="38"/>
      <c r="J856" s="38"/>
      <c r="K856" s="38"/>
      <c r="L856" s="44"/>
      <c r="M856" s="38" t="str">
        <f t="shared" si="297"/>
        <v>Y</v>
      </c>
      <c r="N856" s="38" t="str">
        <f t="shared" si="287"/>
        <v>n</v>
      </c>
      <c r="O856" s="38" t="str">
        <f>IF(AJ856="","",IF(M856="N","n","Y"))</f>
        <v>Y</v>
      </c>
      <c r="P856" s="44"/>
      <c r="Q856" s="44"/>
      <c r="R856" s="44"/>
      <c r="S856" s="44"/>
      <c r="T856" s="44"/>
      <c r="U856" s="44"/>
      <c r="V856" s="44"/>
      <c r="W856" s="44"/>
      <c r="X856" s="44"/>
      <c r="Y856" s="38" t="str">
        <f t="shared" si="298"/>
        <v>Y</v>
      </c>
      <c r="Z856" s="38" t="str">
        <f t="shared" si="288"/>
        <v>n</v>
      </c>
      <c r="AA856" s="38" t="str">
        <f>IF(AM856="","",IF(Y856="N","n","Y"))</f>
        <v>Y</v>
      </c>
      <c r="AC856" s="59">
        <v>7.8</v>
      </c>
      <c r="AD856" s="204">
        <v>5.2564102564102565E-2</v>
      </c>
      <c r="AE856" s="38">
        <v>1</v>
      </c>
      <c r="AF856" s="38">
        <v>0</v>
      </c>
      <c r="AG856" s="125"/>
      <c r="AI856" s="123"/>
      <c r="AJ856" s="40">
        <f t="shared" si="282"/>
        <v>7.8</v>
      </c>
      <c r="AK856" s="40"/>
      <c r="AL856" s="40"/>
      <c r="AM856" s="40">
        <f t="shared" si="291"/>
        <v>0.41</v>
      </c>
      <c r="AN856" s="39">
        <f t="shared" si="289"/>
        <v>3.8</v>
      </c>
      <c r="AO856" s="204"/>
      <c r="AP856" s="204">
        <f t="shared" si="283"/>
        <v>5.2564102564102565E-2</v>
      </c>
      <c r="AQ856" s="45"/>
      <c r="AR856" s="45"/>
      <c r="AS856" s="115"/>
      <c r="AT856" s="115"/>
      <c r="AU856" s="115">
        <f t="shared" si="292"/>
        <v>1</v>
      </c>
      <c r="AV856" s="115">
        <f t="shared" si="293"/>
        <v>0</v>
      </c>
      <c r="AY856" s="115"/>
      <c r="AZ856" s="115"/>
      <c r="BA856" s="43">
        <v>32</v>
      </c>
      <c r="BB856" s="43" t="s">
        <v>2013</v>
      </c>
      <c r="BC856" s="48" t="s">
        <v>1403</v>
      </c>
      <c r="BE856" s="37" t="s">
        <v>2345</v>
      </c>
      <c r="BG856" s="43">
        <v>434</v>
      </c>
      <c r="BH856" s="43" t="s">
        <v>514</v>
      </c>
      <c r="BJ856" s="43" t="s">
        <v>1388</v>
      </c>
      <c r="BP856" s="48" t="s">
        <v>1406</v>
      </c>
      <c r="BQ856" s="43" t="s">
        <v>515</v>
      </c>
      <c r="BR856" s="43" t="s">
        <v>516</v>
      </c>
      <c r="BS856" s="43" t="s">
        <v>2057</v>
      </c>
      <c r="BT856" s="43" t="s">
        <v>1335</v>
      </c>
      <c r="BU856" s="43"/>
      <c r="BV856" s="43"/>
      <c r="BW856" s="243">
        <v>37734</v>
      </c>
      <c r="BX856" s="243"/>
      <c r="BY856" s="48" t="s">
        <v>451</v>
      </c>
      <c r="BZ856" s="43">
        <v>0.41</v>
      </c>
      <c r="CA856" s="43" t="s">
        <v>1396</v>
      </c>
      <c r="CD856" s="124" t="s">
        <v>1397</v>
      </c>
      <c r="CE856" s="43">
        <v>10710</v>
      </c>
      <c r="CF856" s="43" t="s">
        <v>518</v>
      </c>
      <c r="CG856" s="251">
        <v>37734</v>
      </c>
      <c r="CH856" s="126"/>
      <c r="CK856" s="39" t="s">
        <v>451</v>
      </c>
      <c r="CL856" s="43">
        <v>7.8</v>
      </c>
      <c r="CM856" s="43" t="s">
        <v>1396</v>
      </c>
      <c r="CP856" s="43" t="s">
        <v>1397</v>
      </c>
      <c r="CQ856" s="43">
        <v>1135</v>
      </c>
      <c r="DR856" s="38"/>
    </row>
    <row r="857" spans="1:122" s="39" customFormat="1" hidden="1" x14ac:dyDescent="0.2">
      <c r="A857" s="44" t="str">
        <f t="shared" si="284"/>
        <v>Endicott</v>
      </c>
      <c r="B857" s="44" t="str">
        <f t="shared" si="296"/>
        <v>Tetrachloroethylene</v>
      </c>
      <c r="C857" s="38" t="s">
        <v>2587</v>
      </c>
      <c r="D857" s="38" t="str">
        <f t="shared" si="295"/>
        <v>LS</v>
      </c>
      <c r="E857" s="44" t="s">
        <v>372</v>
      </c>
      <c r="F857" s="155" t="str">
        <f t="shared" si="290"/>
        <v>Residential 122</v>
      </c>
      <c r="G857" s="44" t="str">
        <f t="shared" si="285"/>
        <v>residential</v>
      </c>
      <c r="H857" s="44" t="str">
        <f t="shared" si="286"/>
        <v/>
      </c>
      <c r="I857" s="38"/>
      <c r="J857" s="38"/>
      <c r="K857" s="38"/>
      <c r="L857" s="44"/>
      <c r="M857" s="38" t="str">
        <f t="shared" si="297"/>
        <v>Y</v>
      </c>
      <c r="N857" s="38" t="str">
        <f t="shared" si="287"/>
        <v>n</v>
      </c>
      <c r="O857" s="38" t="str">
        <f>IF(AJ857="","",IF(M857="N","n","Y"))</f>
        <v>Y</v>
      </c>
      <c r="P857" s="44"/>
      <c r="Q857" s="44"/>
      <c r="R857" s="44"/>
      <c r="S857" s="44"/>
      <c r="T857" s="44"/>
      <c r="U857" s="44"/>
      <c r="V857" s="44"/>
      <c r="W857" s="44"/>
      <c r="X857" s="44"/>
      <c r="Y857" s="38" t="str">
        <f t="shared" si="298"/>
        <v>Y</v>
      </c>
      <c r="Z857" s="38" t="str">
        <f t="shared" si="288"/>
        <v>n</v>
      </c>
      <c r="AA857" s="38" t="str">
        <f>IF(AM857="","",IF(Y857="N","n","Y"))</f>
        <v>Y</v>
      </c>
      <c r="AC857" s="59">
        <v>3.3</v>
      </c>
      <c r="AD857" s="204">
        <v>0.29090909090909089</v>
      </c>
      <c r="AE857" s="38">
        <v>1</v>
      </c>
      <c r="AF857" s="38">
        <v>0</v>
      </c>
      <c r="AG857" s="125"/>
      <c r="AI857" s="123"/>
      <c r="AJ857" s="40">
        <f t="shared" si="282"/>
        <v>3.3</v>
      </c>
      <c r="AK857" s="40"/>
      <c r="AL857" s="40"/>
      <c r="AM857" s="40">
        <f t="shared" si="291"/>
        <v>0.96</v>
      </c>
      <c r="AN857" s="39">
        <f t="shared" si="289"/>
        <v>3.8</v>
      </c>
      <c r="AO857" s="204"/>
      <c r="AP857" s="204">
        <f t="shared" si="283"/>
        <v>0.29090909090909089</v>
      </c>
      <c r="AQ857" s="45"/>
      <c r="AR857" s="45"/>
      <c r="AS857" s="115"/>
      <c r="AT857" s="115"/>
      <c r="AU857" s="115">
        <f t="shared" si="292"/>
        <v>1</v>
      </c>
      <c r="AV857" s="115">
        <f t="shared" si="293"/>
        <v>0</v>
      </c>
      <c r="AY857" s="115"/>
      <c r="AZ857" s="115"/>
      <c r="BA857" s="43">
        <v>32</v>
      </c>
      <c r="BB857" s="43" t="s">
        <v>2013</v>
      </c>
      <c r="BC857" s="48" t="s">
        <v>1403</v>
      </c>
      <c r="BE857" s="37" t="s">
        <v>2345</v>
      </c>
      <c r="BG857" s="43">
        <v>434</v>
      </c>
      <c r="BH857" s="43" t="s">
        <v>514</v>
      </c>
      <c r="BJ857" s="43" t="s">
        <v>1388</v>
      </c>
      <c r="BP857" s="48" t="s">
        <v>1406</v>
      </c>
      <c r="BQ857" s="43" t="s">
        <v>515</v>
      </c>
      <c r="BR857" s="43" t="s">
        <v>516</v>
      </c>
      <c r="BS857" s="43" t="s">
        <v>2057</v>
      </c>
      <c r="BT857" s="43" t="s">
        <v>1336</v>
      </c>
      <c r="BU857" s="43"/>
      <c r="BV857" s="43"/>
      <c r="BW857" s="243">
        <v>37734</v>
      </c>
      <c r="BX857" s="243"/>
      <c r="BY857" s="48" t="s">
        <v>451</v>
      </c>
      <c r="BZ857" s="43">
        <v>0.96</v>
      </c>
      <c r="CA857" s="43" t="s">
        <v>1396</v>
      </c>
      <c r="CD857" s="124" t="s">
        <v>1397</v>
      </c>
      <c r="CE857" s="43">
        <v>10721</v>
      </c>
      <c r="CF857" s="43" t="s">
        <v>1337</v>
      </c>
      <c r="CG857" s="251">
        <v>37734</v>
      </c>
      <c r="CH857" s="126"/>
      <c r="CK857" s="39" t="s">
        <v>451</v>
      </c>
      <c r="CL857" s="43">
        <v>3.3</v>
      </c>
      <c r="CM857" s="43" t="s">
        <v>1396</v>
      </c>
      <c r="CP857" s="43" t="s">
        <v>1397</v>
      </c>
      <c r="CQ857" s="43">
        <v>1136</v>
      </c>
      <c r="DR857" s="38"/>
    </row>
    <row r="858" spans="1:122" s="39" customFormat="1" hidden="1" x14ac:dyDescent="0.2">
      <c r="A858" s="44" t="str">
        <f t="shared" si="284"/>
        <v>Endicott</v>
      </c>
      <c r="B858" s="44" t="str">
        <f t="shared" si="296"/>
        <v>Trichloroethylene</v>
      </c>
      <c r="C858" s="38" t="s">
        <v>2587</v>
      </c>
      <c r="D858" s="38" t="str">
        <f t="shared" si="295"/>
        <v>LS</v>
      </c>
      <c r="E858" s="44" t="s">
        <v>372</v>
      </c>
      <c r="F858" s="155" t="str">
        <f t="shared" si="290"/>
        <v>Residential 122</v>
      </c>
      <c r="G858" s="44" t="str">
        <f t="shared" si="285"/>
        <v>residential</v>
      </c>
      <c r="H858" s="44" t="str">
        <f t="shared" si="286"/>
        <v/>
      </c>
      <c r="I858" s="38"/>
      <c r="J858" s="38"/>
      <c r="K858" s="38"/>
      <c r="L858" s="44"/>
      <c r="M858" s="38" t="str">
        <f t="shared" si="297"/>
        <v>Y</v>
      </c>
      <c r="N858" s="38" t="str">
        <f t="shared" si="287"/>
        <v>Y</v>
      </c>
      <c r="O858" s="38" t="s">
        <v>541</v>
      </c>
      <c r="P858" s="44" t="s">
        <v>2370</v>
      </c>
      <c r="Q858" s="44"/>
      <c r="R858" s="44"/>
      <c r="S858" s="44"/>
      <c r="T858" s="44"/>
      <c r="U858" s="44"/>
      <c r="V858" s="44"/>
      <c r="W858" s="44"/>
      <c r="X858" s="44"/>
      <c r="Y858" s="38" t="str">
        <f t="shared" si="298"/>
        <v>Y</v>
      </c>
      <c r="Z858" s="38" t="str">
        <f t="shared" si="288"/>
        <v>n</v>
      </c>
      <c r="AA858" s="38" t="str">
        <f>IF(AM858="","",IF(Y858="N","n","Y"))</f>
        <v>Y</v>
      </c>
      <c r="AC858" s="59">
        <v>220</v>
      </c>
      <c r="AD858" s="204">
        <v>1.6136363636363635E-3</v>
      </c>
      <c r="AE858" s="38">
        <v>1</v>
      </c>
      <c r="AF858" s="38">
        <v>0</v>
      </c>
      <c r="AG858" s="125"/>
      <c r="AI858" s="123"/>
      <c r="AJ858" s="40">
        <f t="shared" si="282"/>
        <v>220</v>
      </c>
      <c r="AK858" s="40"/>
      <c r="AL858" s="40"/>
      <c r="AM858" s="40">
        <f t="shared" si="291"/>
        <v>0.35499999999999998</v>
      </c>
      <c r="AN858" s="39">
        <f t="shared" si="289"/>
        <v>0.5</v>
      </c>
      <c r="AO858" s="204"/>
      <c r="AP858" s="204">
        <f t="shared" si="283"/>
        <v>1.6136363636363635E-3</v>
      </c>
      <c r="AQ858" s="45"/>
      <c r="AR858" s="45"/>
      <c r="AS858" s="115"/>
      <c r="AT858" s="115"/>
      <c r="AU858" s="115">
        <f t="shared" si="292"/>
        <v>1</v>
      </c>
      <c r="AV858" s="115">
        <f t="shared" si="293"/>
        <v>0</v>
      </c>
      <c r="AY858" s="115"/>
      <c r="AZ858" s="115"/>
      <c r="BA858" s="43">
        <v>32</v>
      </c>
      <c r="BB858" s="43" t="s">
        <v>2013</v>
      </c>
      <c r="BC858" s="48" t="s">
        <v>1403</v>
      </c>
      <c r="BE858" s="37" t="s">
        <v>2345</v>
      </c>
      <c r="BG858" s="43">
        <v>434</v>
      </c>
      <c r="BH858" s="43" t="s">
        <v>514</v>
      </c>
      <c r="BJ858" s="43" t="s">
        <v>1388</v>
      </c>
      <c r="BP858" s="48" t="s">
        <v>1406</v>
      </c>
      <c r="BQ858" s="43" t="s">
        <v>515</v>
      </c>
      <c r="BR858" s="43" t="s">
        <v>516</v>
      </c>
      <c r="BS858" s="43" t="s">
        <v>1393</v>
      </c>
      <c r="BT858" s="43" t="s">
        <v>517</v>
      </c>
      <c r="BU858" s="43"/>
      <c r="BV858" s="43"/>
      <c r="BW858" s="243">
        <v>37734</v>
      </c>
      <c r="BX858" s="243"/>
      <c r="BY858" s="43" t="s">
        <v>560</v>
      </c>
      <c r="BZ858" s="43">
        <v>0.35499999999999998</v>
      </c>
      <c r="CA858" s="43" t="s">
        <v>1396</v>
      </c>
      <c r="CD858" s="124" t="s">
        <v>1397</v>
      </c>
      <c r="CE858" s="43">
        <v>13860</v>
      </c>
      <c r="CF858" s="43" t="s">
        <v>518</v>
      </c>
      <c r="CG858" s="251">
        <v>37734</v>
      </c>
      <c r="CH858" s="126"/>
      <c r="CK858" s="39" t="s">
        <v>451</v>
      </c>
      <c r="CL858" s="43">
        <v>220</v>
      </c>
      <c r="CM858" s="43" t="s">
        <v>1396</v>
      </c>
      <c r="CP858" s="43" t="s">
        <v>1397</v>
      </c>
      <c r="CQ858" s="43">
        <v>1980</v>
      </c>
      <c r="DR858" s="38"/>
    </row>
    <row r="859" spans="1:122" s="39" customFormat="1" x14ac:dyDescent="0.2">
      <c r="A859" s="44" t="str">
        <f t="shared" si="284"/>
        <v>Endicott</v>
      </c>
      <c r="B859" s="44" t="str">
        <f t="shared" si="296"/>
        <v>Trichloroethylene</v>
      </c>
      <c r="C859" s="38" t="s">
        <v>2587</v>
      </c>
      <c r="D859" s="38" t="str">
        <f t="shared" si="295"/>
        <v>LS</v>
      </c>
      <c r="E859" s="44" t="s">
        <v>372</v>
      </c>
      <c r="F859" s="155" t="str">
        <f t="shared" si="290"/>
        <v>Residential 122</v>
      </c>
      <c r="G859" s="44" t="str">
        <f t="shared" si="285"/>
        <v>residential</v>
      </c>
      <c r="H859" s="44" t="str">
        <f t="shared" si="286"/>
        <v/>
      </c>
      <c r="I859" s="38"/>
      <c r="J859" s="38"/>
      <c r="K859" s="38"/>
      <c r="L859" s="44"/>
      <c r="M859" s="38" t="str">
        <f t="shared" si="297"/>
        <v>Y</v>
      </c>
      <c r="N859" s="38" t="str">
        <f t="shared" si="287"/>
        <v>Y</v>
      </c>
      <c r="O859" s="38" t="str">
        <f>IF(AJ859="","",IF(M859="N","n","Y"))</f>
        <v>Y</v>
      </c>
      <c r="P859" s="44"/>
      <c r="Q859" s="44"/>
      <c r="R859" s="44"/>
      <c r="S859" s="44"/>
      <c r="T859" s="44"/>
      <c r="U859" s="44"/>
      <c r="V859" s="44"/>
      <c r="W859" s="44"/>
      <c r="X859" s="44"/>
      <c r="Y859" s="38" t="str">
        <f t="shared" si="298"/>
        <v>Y</v>
      </c>
      <c r="Z859" s="38" t="str">
        <f t="shared" si="288"/>
        <v>n</v>
      </c>
      <c r="AA859" s="38" t="str">
        <f>IF(AM859="","",IF(Y859="N","n","Y"))</f>
        <v>Y</v>
      </c>
      <c r="AC859" s="59">
        <v>220</v>
      </c>
      <c r="AD859" s="204">
        <v>1.4545454545454547E-3</v>
      </c>
      <c r="AE859" s="38">
        <v>1</v>
      </c>
      <c r="AF859" s="38">
        <v>0</v>
      </c>
      <c r="AG859" s="125"/>
      <c r="AI859" s="123"/>
      <c r="AJ859" s="40">
        <f t="shared" si="282"/>
        <v>220</v>
      </c>
      <c r="AK859" s="40"/>
      <c r="AL859" s="40"/>
      <c r="AM859" s="40">
        <f t="shared" si="291"/>
        <v>0.32</v>
      </c>
      <c r="AN859" s="39">
        <f t="shared" si="289"/>
        <v>0.5</v>
      </c>
      <c r="AO859" s="204"/>
      <c r="AP859" s="204">
        <f t="shared" si="283"/>
        <v>1.4545454545454547E-3</v>
      </c>
      <c r="AQ859" s="45"/>
      <c r="AR859" s="45"/>
      <c r="AS859" s="115"/>
      <c r="AT859" s="115"/>
      <c r="AU859" s="115">
        <f t="shared" si="292"/>
        <v>1</v>
      </c>
      <c r="AV859" s="115">
        <f t="shared" si="293"/>
        <v>0</v>
      </c>
      <c r="AY859" s="115"/>
      <c r="AZ859" s="115"/>
      <c r="BA859" s="43">
        <v>32</v>
      </c>
      <c r="BB859" s="43" t="s">
        <v>2013</v>
      </c>
      <c r="BC859" s="48" t="s">
        <v>1403</v>
      </c>
      <c r="BE859" s="37" t="s">
        <v>2345</v>
      </c>
      <c r="BG859" s="43">
        <v>434</v>
      </c>
      <c r="BH859" s="43" t="s">
        <v>514</v>
      </c>
      <c r="BJ859" s="43" t="s">
        <v>1388</v>
      </c>
      <c r="BP859" s="48" t="s">
        <v>1406</v>
      </c>
      <c r="BQ859" s="43" t="s">
        <v>515</v>
      </c>
      <c r="BR859" s="43" t="s">
        <v>516</v>
      </c>
      <c r="BS859" s="43" t="s">
        <v>1393</v>
      </c>
      <c r="BT859" s="43" t="s">
        <v>1335</v>
      </c>
      <c r="BU859" s="43"/>
      <c r="BV859" s="43"/>
      <c r="BW859" s="243">
        <v>37734</v>
      </c>
      <c r="BX859" s="243"/>
      <c r="BY859" s="48" t="s">
        <v>451</v>
      </c>
      <c r="BZ859" s="43">
        <v>0.32</v>
      </c>
      <c r="CA859" s="43" t="s">
        <v>1396</v>
      </c>
      <c r="CD859" s="124" t="s">
        <v>1397</v>
      </c>
      <c r="CE859" s="43">
        <v>10712</v>
      </c>
      <c r="CF859" s="43" t="s">
        <v>518</v>
      </c>
      <c r="CG859" s="251">
        <v>37734</v>
      </c>
      <c r="CH859" s="126"/>
      <c r="CK859" s="39" t="s">
        <v>451</v>
      </c>
      <c r="CL859" s="43">
        <v>220</v>
      </c>
      <c r="CM859" s="43" t="s">
        <v>1396</v>
      </c>
      <c r="CP859" s="43" t="s">
        <v>1397</v>
      </c>
      <c r="CQ859" s="43">
        <v>1209</v>
      </c>
      <c r="DR859" s="38"/>
    </row>
    <row r="860" spans="1:122" s="39" customFormat="1" hidden="1" x14ac:dyDescent="0.2">
      <c r="A860" s="44" t="str">
        <f t="shared" si="284"/>
        <v>Endicott</v>
      </c>
      <c r="B860" s="44" t="str">
        <f t="shared" si="296"/>
        <v>Trichloroethylene</v>
      </c>
      <c r="C860" s="38" t="s">
        <v>2587</v>
      </c>
      <c r="D860" s="38" t="str">
        <f t="shared" si="295"/>
        <v>LS</v>
      </c>
      <c r="E860" s="44" t="s">
        <v>372</v>
      </c>
      <c r="F860" s="155" t="str">
        <f t="shared" si="290"/>
        <v>Residential 122</v>
      </c>
      <c r="G860" s="44" t="str">
        <f t="shared" si="285"/>
        <v>residential</v>
      </c>
      <c r="H860" s="44" t="str">
        <f t="shared" si="286"/>
        <v/>
      </c>
      <c r="I860" s="38"/>
      <c r="J860" s="38"/>
      <c r="K860" s="38"/>
      <c r="L860" s="44"/>
      <c r="M860" s="38" t="str">
        <f t="shared" si="297"/>
        <v>Y</v>
      </c>
      <c r="N860" s="38" t="str">
        <f t="shared" si="287"/>
        <v>n</v>
      </c>
      <c r="O860" s="38" t="str">
        <f>IF(AJ860="","",IF(M860="N","n","Y"))</f>
        <v>Y</v>
      </c>
      <c r="P860" s="44"/>
      <c r="Q860" s="44"/>
      <c r="R860" s="44"/>
      <c r="S860" s="44"/>
      <c r="T860" s="44"/>
      <c r="U860" s="44"/>
      <c r="V860" s="44"/>
      <c r="W860" s="44"/>
      <c r="X860" s="44"/>
      <c r="Y860" s="38" t="str">
        <f t="shared" si="298"/>
        <v>Y</v>
      </c>
      <c r="Z860" s="38" t="str">
        <f t="shared" si="288"/>
        <v>n</v>
      </c>
      <c r="AA860" s="38" t="str">
        <f>IF(AM860="","",IF(Y860="N","n","Y"))</f>
        <v>Y</v>
      </c>
      <c r="AC860" s="59">
        <v>4</v>
      </c>
      <c r="AD860" s="204">
        <v>9.7500000000000003E-2</v>
      </c>
      <c r="AE860" s="38">
        <v>1</v>
      </c>
      <c r="AF860" s="38">
        <v>0</v>
      </c>
      <c r="AG860" s="125"/>
      <c r="AI860" s="123"/>
      <c r="AJ860" s="40">
        <f t="shared" si="282"/>
        <v>4</v>
      </c>
      <c r="AK860" s="40"/>
      <c r="AL860" s="40"/>
      <c r="AM860" s="40">
        <f t="shared" si="291"/>
        <v>0.39</v>
      </c>
      <c r="AN860" s="39">
        <f t="shared" si="289"/>
        <v>0.5</v>
      </c>
      <c r="AO860" s="204"/>
      <c r="AP860" s="204">
        <f t="shared" si="283"/>
        <v>9.7500000000000003E-2</v>
      </c>
      <c r="AQ860" s="45"/>
      <c r="AR860" s="45"/>
      <c r="AS860" s="115"/>
      <c r="AT860" s="115"/>
      <c r="AU860" s="115">
        <f t="shared" si="292"/>
        <v>1</v>
      </c>
      <c r="AV860" s="115">
        <f t="shared" si="293"/>
        <v>0</v>
      </c>
      <c r="AY860" s="115"/>
      <c r="AZ860" s="115"/>
      <c r="BA860" s="43">
        <v>32</v>
      </c>
      <c r="BB860" s="43" t="s">
        <v>2013</v>
      </c>
      <c r="BC860" s="48" t="s">
        <v>1403</v>
      </c>
      <c r="BE860" s="37" t="s">
        <v>2345</v>
      </c>
      <c r="BG860" s="43">
        <v>434</v>
      </c>
      <c r="BH860" s="43" t="s">
        <v>514</v>
      </c>
      <c r="BJ860" s="43" t="s">
        <v>1388</v>
      </c>
      <c r="BP860" s="48" t="s">
        <v>1406</v>
      </c>
      <c r="BQ860" s="43" t="s">
        <v>515</v>
      </c>
      <c r="BR860" s="43" t="s">
        <v>516</v>
      </c>
      <c r="BS860" s="43" t="s">
        <v>1393</v>
      </c>
      <c r="BT860" s="43" t="s">
        <v>1336</v>
      </c>
      <c r="BU860" s="43"/>
      <c r="BV860" s="43"/>
      <c r="BW860" s="243">
        <v>37734</v>
      </c>
      <c r="BX860" s="243"/>
      <c r="BY860" s="48" t="s">
        <v>451</v>
      </c>
      <c r="BZ860" s="43">
        <v>0.39</v>
      </c>
      <c r="CA860" s="43" t="s">
        <v>1396</v>
      </c>
      <c r="CD860" s="124" t="s">
        <v>1397</v>
      </c>
      <c r="CE860" s="43">
        <v>10723</v>
      </c>
      <c r="CF860" s="43" t="s">
        <v>1337</v>
      </c>
      <c r="CG860" s="251">
        <v>37734</v>
      </c>
      <c r="CH860" s="126"/>
      <c r="CK860" s="39" t="s">
        <v>451</v>
      </c>
      <c r="CL860" s="43">
        <v>4</v>
      </c>
      <c r="CM860" s="43" t="s">
        <v>1396</v>
      </c>
      <c r="CP860" s="43" t="s">
        <v>1397</v>
      </c>
      <c r="CQ860" s="43">
        <v>1210</v>
      </c>
      <c r="DR860" s="38"/>
    </row>
    <row r="861" spans="1:122" s="39" customFormat="1" hidden="1" x14ac:dyDescent="0.2">
      <c r="A861" s="44" t="str">
        <f t="shared" si="284"/>
        <v>Endicott</v>
      </c>
      <c r="B861" s="44" t="str">
        <f t="shared" si="296"/>
        <v>1,1,1-Trichloroethane</v>
      </c>
      <c r="C861" s="38" t="s">
        <v>2587</v>
      </c>
      <c r="D861" s="38" t="str">
        <f t="shared" si="295"/>
        <v>LS</v>
      </c>
      <c r="E861" s="44" t="s">
        <v>372</v>
      </c>
      <c r="F861" s="155" t="str">
        <f t="shared" si="290"/>
        <v>Residential 123</v>
      </c>
      <c r="G861" s="44" t="str">
        <f t="shared" si="285"/>
        <v>residential</v>
      </c>
      <c r="H861" s="44" t="str">
        <f t="shared" si="286"/>
        <v/>
      </c>
      <c r="I861" s="38"/>
      <c r="J861" s="38"/>
      <c r="K861" s="38"/>
      <c r="L861" s="44"/>
      <c r="M861" s="38" t="str">
        <f t="shared" si="297"/>
        <v>Y</v>
      </c>
      <c r="N861" s="38" t="str">
        <f t="shared" si="287"/>
        <v>n</v>
      </c>
      <c r="O861" s="38" t="s">
        <v>541</v>
      </c>
      <c r="P861" s="44" t="s">
        <v>310</v>
      </c>
      <c r="Q861" s="44"/>
      <c r="R861" s="44"/>
      <c r="S861" s="44"/>
      <c r="T861" s="44"/>
      <c r="U861" s="44"/>
      <c r="V861" s="44"/>
      <c r="W861" s="44"/>
      <c r="X861" s="44"/>
      <c r="Y861" s="38" t="str">
        <f t="shared" si="298"/>
        <v>Y</v>
      </c>
      <c r="Z861" s="38" t="str">
        <f t="shared" si="288"/>
        <v>n</v>
      </c>
      <c r="AA861" s="38" t="s">
        <v>541</v>
      </c>
      <c r="AC861" s="59">
        <v>11</v>
      </c>
      <c r="AD861" s="204">
        <v>0.27272727272727271</v>
      </c>
      <c r="AE861" s="38">
        <v>1</v>
      </c>
      <c r="AF861" s="38">
        <v>0</v>
      </c>
      <c r="AG861" s="125"/>
      <c r="AI861" s="123"/>
      <c r="AJ861" s="40">
        <f t="shared" si="282"/>
        <v>11</v>
      </c>
      <c r="AK861" s="40"/>
      <c r="AL861" s="40"/>
      <c r="AM861" s="40">
        <f t="shared" si="291"/>
        <v>3</v>
      </c>
      <c r="AN861" s="39">
        <f t="shared" si="289"/>
        <v>3.1</v>
      </c>
      <c r="AO861" s="204"/>
      <c r="AP861" s="204">
        <f t="shared" si="283"/>
        <v>0.27272727272727271</v>
      </c>
      <c r="AQ861" s="45"/>
      <c r="AR861" s="45"/>
      <c r="AS861" s="115"/>
      <c r="AT861" s="115"/>
      <c r="AU861" s="115">
        <f t="shared" si="292"/>
        <v>1</v>
      </c>
      <c r="AV861" s="115">
        <f t="shared" si="293"/>
        <v>0</v>
      </c>
      <c r="AY861" s="115"/>
      <c r="AZ861" s="115"/>
      <c r="BA861" s="43">
        <v>32</v>
      </c>
      <c r="BB861" s="43" t="s">
        <v>2013</v>
      </c>
      <c r="BC861" s="48" t="s">
        <v>1403</v>
      </c>
      <c r="BE861" s="37" t="s">
        <v>2345</v>
      </c>
      <c r="BG861" s="43">
        <v>435</v>
      </c>
      <c r="BH861" s="43" t="s">
        <v>519</v>
      </c>
      <c r="BJ861" s="43" t="s">
        <v>1388</v>
      </c>
      <c r="BP861" s="48" t="s">
        <v>1406</v>
      </c>
      <c r="BQ861" s="43" t="s">
        <v>520</v>
      </c>
      <c r="BS861" s="43" t="s">
        <v>558</v>
      </c>
      <c r="BT861" s="43" t="s">
        <v>510</v>
      </c>
      <c r="BU861" s="43"/>
      <c r="BV861" s="43"/>
      <c r="BW861" s="243">
        <v>37728</v>
      </c>
      <c r="BX861" s="243"/>
      <c r="BY861" s="48" t="s">
        <v>451</v>
      </c>
      <c r="BZ861" s="43">
        <v>3</v>
      </c>
      <c r="CA861" s="43" t="s">
        <v>1396</v>
      </c>
      <c r="CD861" s="124" t="s">
        <v>1397</v>
      </c>
      <c r="CE861" s="43">
        <v>10758</v>
      </c>
      <c r="CF861" s="43" t="s">
        <v>521</v>
      </c>
      <c r="CG861" s="251">
        <v>37728</v>
      </c>
      <c r="CH861" s="126"/>
      <c r="CK861" s="39" t="s">
        <v>451</v>
      </c>
      <c r="CL861" s="43">
        <v>11</v>
      </c>
      <c r="CM861" s="43" t="s">
        <v>1396</v>
      </c>
      <c r="CP861" s="43" t="s">
        <v>1397</v>
      </c>
      <c r="CQ861" s="43">
        <v>1305</v>
      </c>
      <c r="DR861" s="38"/>
    </row>
    <row r="862" spans="1:122" s="39" customFormat="1" hidden="1" x14ac:dyDescent="0.2">
      <c r="A862" s="44" t="str">
        <f t="shared" si="284"/>
        <v>Endicott</v>
      </c>
      <c r="B862" s="44" t="str">
        <f t="shared" si="296"/>
        <v>1,1,2-Trichloro-1,2,2-trifluoroethane</v>
      </c>
      <c r="C862" s="38" t="s">
        <v>2587</v>
      </c>
      <c r="D862" s="38" t="str">
        <f t="shared" si="295"/>
        <v>LS</v>
      </c>
      <c r="E862" s="44" t="s">
        <v>372</v>
      </c>
      <c r="F862" s="155" t="str">
        <f t="shared" si="290"/>
        <v>Residential 123</v>
      </c>
      <c r="G862" s="44" t="str">
        <f t="shared" si="285"/>
        <v>residential</v>
      </c>
      <c r="H862" s="44" t="str">
        <f t="shared" si="286"/>
        <v/>
      </c>
      <c r="I862" s="38"/>
      <c r="J862" s="38"/>
      <c r="K862" s="38"/>
      <c r="L862" s="44"/>
      <c r="M862" s="38" t="str">
        <f t="shared" si="297"/>
        <v>Y</v>
      </c>
      <c r="N862" s="38" t="str">
        <f t="shared" si="287"/>
        <v>n</v>
      </c>
      <c r="O862" s="38" t="s">
        <v>541</v>
      </c>
      <c r="P862" s="44" t="s">
        <v>310</v>
      </c>
      <c r="Q862" s="44"/>
      <c r="R862" s="44"/>
      <c r="S862" s="44"/>
      <c r="T862" s="44"/>
      <c r="U862" s="44"/>
      <c r="V862" s="44"/>
      <c r="W862" s="44"/>
      <c r="X862" s="44"/>
      <c r="Y862" s="38" t="str">
        <f t="shared" si="298"/>
        <v>Y</v>
      </c>
      <c r="Z862" s="38" t="str">
        <f t="shared" si="288"/>
        <v>n</v>
      </c>
      <c r="AA862" s="38" t="s">
        <v>541</v>
      </c>
      <c r="AC862" s="59">
        <v>0.71</v>
      </c>
      <c r="AD862" s="204">
        <v>0.90140845070422537</v>
      </c>
      <c r="AE862" s="38">
        <v>1</v>
      </c>
      <c r="AF862" s="38">
        <v>0</v>
      </c>
      <c r="AG862" s="125"/>
      <c r="AI862" s="123"/>
      <c r="AJ862" s="40">
        <f t="shared" si="282"/>
        <v>0.71</v>
      </c>
      <c r="AK862" s="40"/>
      <c r="AL862" s="40"/>
      <c r="AM862" s="40">
        <f t="shared" si="291"/>
        <v>0.64</v>
      </c>
      <c r="AN862" s="39">
        <f t="shared" si="289"/>
        <v>1.8</v>
      </c>
      <c r="AO862" s="204"/>
      <c r="AP862" s="204">
        <f t="shared" si="283"/>
        <v>0.90140845070422537</v>
      </c>
      <c r="AQ862" s="45"/>
      <c r="AR862" s="45"/>
      <c r="AS862" s="115"/>
      <c r="AT862" s="115"/>
      <c r="AU862" s="115">
        <f t="shared" si="292"/>
        <v>1</v>
      </c>
      <c r="AV862" s="115">
        <f t="shared" si="293"/>
        <v>0</v>
      </c>
      <c r="AY862" s="115"/>
      <c r="AZ862" s="115"/>
      <c r="BA862" s="43">
        <v>32</v>
      </c>
      <c r="BB862" s="43" t="s">
        <v>2013</v>
      </c>
      <c r="BC862" s="48" t="s">
        <v>1403</v>
      </c>
      <c r="BE862" s="37" t="s">
        <v>2345</v>
      </c>
      <c r="BG862" s="43">
        <v>435</v>
      </c>
      <c r="BH862" s="43" t="s">
        <v>519</v>
      </c>
      <c r="BJ862" s="43" t="s">
        <v>1388</v>
      </c>
      <c r="BP862" s="48" t="s">
        <v>1406</v>
      </c>
      <c r="BQ862" s="43" t="s">
        <v>520</v>
      </c>
      <c r="BS862" s="43" t="s">
        <v>1132</v>
      </c>
      <c r="BT862" s="43" t="s">
        <v>510</v>
      </c>
      <c r="BU862" s="43"/>
      <c r="BV862" s="43"/>
      <c r="BW862" s="243">
        <v>37728</v>
      </c>
      <c r="BX862" s="243"/>
      <c r="BY862" s="48" t="s">
        <v>451</v>
      </c>
      <c r="BZ862" s="43">
        <v>0.64</v>
      </c>
      <c r="CA862" s="43" t="s">
        <v>1396</v>
      </c>
      <c r="CD862" s="124" t="s">
        <v>1397</v>
      </c>
      <c r="CE862" s="43">
        <v>10763</v>
      </c>
      <c r="CF862" s="43" t="s">
        <v>521</v>
      </c>
      <c r="CG862" s="251">
        <v>37728</v>
      </c>
      <c r="CH862" s="126"/>
      <c r="CK862" s="39" t="s">
        <v>451</v>
      </c>
      <c r="CL862" s="43">
        <v>0.71</v>
      </c>
      <c r="CM862" s="43" t="s">
        <v>1396</v>
      </c>
      <c r="CP862" s="43" t="s">
        <v>1397</v>
      </c>
      <c r="CQ862" s="43">
        <v>1418</v>
      </c>
      <c r="DR862" s="38"/>
    </row>
    <row r="863" spans="1:122" s="39" customFormat="1" hidden="1" x14ac:dyDescent="0.2">
      <c r="A863" s="44" t="str">
        <f t="shared" si="284"/>
        <v>Endicott</v>
      </c>
      <c r="B863" s="44" t="str">
        <f t="shared" si="296"/>
        <v>Methylene chloride</v>
      </c>
      <c r="C863" s="38" t="s">
        <v>2587</v>
      </c>
      <c r="D863" s="38" t="str">
        <f t="shared" si="295"/>
        <v>LS</v>
      </c>
      <c r="E863" s="44" t="s">
        <v>372</v>
      </c>
      <c r="F863" s="155" t="str">
        <f t="shared" si="290"/>
        <v>Residential 123</v>
      </c>
      <c r="G863" s="44" t="str">
        <f t="shared" si="285"/>
        <v>residential</v>
      </c>
      <c r="H863" s="44" t="str">
        <f t="shared" si="286"/>
        <v/>
      </c>
      <c r="I863" s="38"/>
      <c r="J863" s="38"/>
      <c r="K863" s="38"/>
      <c r="L863" s="44"/>
      <c r="M863" s="38" t="str">
        <f t="shared" si="297"/>
        <v>Y</v>
      </c>
      <c r="N863" s="38" t="str">
        <f t="shared" si="287"/>
        <v>n</v>
      </c>
      <c r="O863" s="38" t="s">
        <v>541</v>
      </c>
      <c r="P863" s="114" t="s">
        <v>1453</v>
      </c>
      <c r="Q863" s="114"/>
      <c r="R863" s="114"/>
      <c r="S863" s="114"/>
      <c r="T863" s="114"/>
      <c r="U863" s="114"/>
      <c r="V863" s="114"/>
      <c r="W863" s="114"/>
      <c r="X863" s="114"/>
      <c r="Y863" s="38" t="str">
        <f t="shared" si="298"/>
        <v>Y</v>
      </c>
      <c r="Z863" s="38" t="str">
        <f t="shared" si="288"/>
        <v>n</v>
      </c>
      <c r="AA863" s="38" t="s">
        <v>541</v>
      </c>
      <c r="AC863" s="59">
        <v>1.4</v>
      </c>
      <c r="AD863" s="204">
        <v>1.4285714285714286</v>
      </c>
      <c r="AE863" s="38">
        <v>1</v>
      </c>
      <c r="AF863" s="38">
        <v>0</v>
      </c>
      <c r="AG863" s="125"/>
      <c r="AI863" s="123"/>
      <c r="AJ863" s="40">
        <f t="shared" si="282"/>
        <v>1.4</v>
      </c>
      <c r="AK863" s="40"/>
      <c r="AL863" s="40"/>
      <c r="AM863" s="40">
        <f t="shared" si="291"/>
        <v>2</v>
      </c>
      <c r="AN863" s="39">
        <f t="shared" si="289"/>
        <v>10.5</v>
      </c>
      <c r="AO863" s="204"/>
      <c r="AP863" s="204">
        <f t="shared" si="283"/>
        <v>1.4285714285714286</v>
      </c>
      <c r="AQ863" s="45"/>
      <c r="AR863" s="45"/>
      <c r="AS863" s="115"/>
      <c r="AT863" s="115"/>
      <c r="AU863" s="115">
        <f t="shared" si="292"/>
        <v>1</v>
      </c>
      <c r="AV863" s="115">
        <f t="shared" si="293"/>
        <v>0</v>
      </c>
      <c r="AY863" s="115"/>
      <c r="AZ863" s="115"/>
      <c r="BA863" s="43">
        <v>32</v>
      </c>
      <c r="BB863" s="43" t="s">
        <v>2013</v>
      </c>
      <c r="BC863" s="48" t="s">
        <v>1403</v>
      </c>
      <c r="BE863" s="37" t="s">
        <v>2345</v>
      </c>
      <c r="BG863" s="43">
        <v>435</v>
      </c>
      <c r="BH863" s="43" t="s">
        <v>519</v>
      </c>
      <c r="BJ863" s="43" t="s">
        <v>1388</v>
      </c>
      <c r="BP863" s="48" t="s">
        <v>1406</v>
      </c>
      <c r="BQ863" s="43" t="s">
        <v>520</v>
      </c>
      <c r="BS863" s="43" t="s">
        <v>837</v>
      </c>
      <c r="BT863" s="43" t="s">
        <v>510</v>
      </c>
      <c r="BU863" s="43"/>
      <c r="BV863" s="43"/>
      <c r="BW863" s="243">
        <v>37728</v>
      </c>
      <c r="BX863" s="243"/>
      <c r="BY863" s="48" t="s">
        <v>451</v>
      </c>
      <c r="BZ863" s="43">
        <v>2</v>
      </c>
      <c r="CA863" s="43" t="s">
        <v>1396</v>
      </c>
      <c r="CD863" s="124" t="s">
        <v>1397</v>
      </c>
      <c r="CE863" s="43">
        <v>10764</v>
      </c>
      <c r="CF863" s="43" t="s">
        <v>521</v>
      </c>
      <c r="CG863" s="251">
        <v>37728</v>
      </c>
      <c r="CH863" s="126"/>
      <c r="CK863" s="39" t="s">
        <v>451</v>
      </c>
      <c r="CL863" s="43">
        <v>1.4</v>
      </c>
      <c r="CM863" s="43" t="s">
        <v>1396</v>
      </c>
      <c r="CP863" s="43" t="s">
        <v>1397</v>
      </c>
      <c r="CQ863" s="43">
        <v>1477</v>
      </c>
      <c r="DR863" s="38"/>
    </row>
    <row r="864" spans="1:122" s="39" customFormat="1" x14ac:dyDescent="0.2">
      <c r="A864" s="44" t="str">
        <f t="shared" si="284"/>
        <v>Endicott</v>
      </c>
      <c r="B864" s="44" t="str">
        <f t="shared" si="296"/>
        <v>Trichloroethylene</v>
      </c>
      <c r="C864" s="38" t="s">
        <v>2587</v>
      </c>
      <c r="D864" s="38" t="str">
        <f t="shared" si="295"/>
        <v>LS</v>
      </c>
      <c r="E864" s="44" t="s">
        <v>372</v>
      </c>
      <c r="F864" s="155" t="str">
        <f t="shared" si="290"/>
        <v>Residential 123</v>
      </c>
      <c r="G864" s="44" t="str">
        <f t="shared" si="285"/>
        <v>residential</v>
      </c>
      <c r="H864" s="44" t="str">
        <f t="shared" si="286"/>
        <v/>
      </c>
      <c r="I864" s="38"/>
      <c r="J864" s="38"/>
      <c r="K864" s="38"/>
      <c r="L864" s="44"/>
      <c r="M864" s="38" t="str">
        <f t="shared" si="297"/>
        <v>Y</v>
      </c>
      <c r="N864" s="38" t="str">
        <f t="shared" si="287"/>
        <v>Y</v>
      </c>
      <c r="O864" s="38" t="str">
        <f>IF(AJ864="","",IF(M864="N","n","Y"))</f>
        <v>Y</v>
      </c>
      <c r="P864" s="44"/>
      <c r="Q864" s="44"/>
      <c r="R864" s="44"/>
      <c r="S864" s="44"/>
      <c r="T864" s="44"/>
      <c r="U864" s="44"/>
      <c r="V864" s="44"/>
      <c r="W864" s="44"/>
      <c r="X864" s="44"/>
      <c r="Y864" s="38" t="str">
        <f t="shared" si="298"/>
        <v>Y</v>
      </c>
      <c r="Z864" s="38" t="str">
        <f t="shared" si="288"/>
        <v>Y</v>
      </c>
      <c r="AA864" s="38" t="str">
        <f>IF(AM864="","",IF(Y864="N","n","Y"))</f>
        <v>Y</v>
      </c>
      <c r="AC864" s="59">
        <v>120</v>
      </c>
      <c r="AD864" s="204">
        <v>7.5000000000000006E-3</v>
      </c>
      <c r="AE864" s="38">
        <v>1</v>
      </c>
      <c r="AF864" s="38">
        <v>0</v>
      </c>
      <c r="AG864" s="125"/>
      <c r="AI864" s="123"/>
      <c r="AJ864" s="40">
        <f t="shared" si="282"/>
        <v>120</v>
      </c>
      <c r="AK864" s="40"/>
      <c r="AL864" s="40"/>
      <c r="AM864" s="40">
        <f t="shared" si="291"/>
        <v>0.9</v>
      </c>
      <c r="AN864" s="39">
        <f t="shared" si="289"/>
        <v>0.5</v>
      </c>
      <c r="AO864" s="204"/>
      <c r="AP864" s="204">
        <f t="shared" si="283"/>
        <v>7.5000000000000006E-3</v>
      </c>
      <c r="AQ864" s="45"/>
      <c r="AR864" s="45"/>
      <c r="AS864" s="115"/>
      <c r="AT864" s="115"/>
      <c r="AU864" s="115">
        <f t="shared" si="292"/>
        <v>1</v>
      </c>
      <c r="AV864" s="115">
        <f t="shared" si="293"/>
        <v>0</v>
      </c>
      <c r="AY864" s="115"/>
      <c r="AZ864" s="115"/>
      <c r="BA864" s="43">
        <v>32</v>
      </c>
      <c r="BB864" s="43" t="s">
        <v>2013</v>
      </c>
      <c r="BC864" s="48" t="s">
        <v>1403</v>
      </c>
      <c r="BE864" s="37" t="s">
        <v>2345</v>
      </c>
      <c r="BG864" s="43">
        <v>435</v>
      </c>
      <c r="BH864" s="43" t="s">
        <v>519</v>
      </c>
      <c r="BJ864" s="43" t="s">
        <v>1388</v>
      </c>
      <c r="BP864" s="48" t="s">
        <v>1406</v>
      </c>
      <c r="BQ864" s="43" t="s">
        <v>520</v>
      </c>
      <c r="BS864" s="43" t="s">
        <v>1393</v>
      </c>
      <c r="BT864" s="43" t="s">
        <v>510</v>
      </c>
      <c r="BU864" s="43"/>
      <c r="BV864" s="43"/>
      <c r="BW864" s="243">
        <v>37728</v>
      </c>
      <c r="BX864" s="243"/>
      <c r="BY864" s="48" t="s">
        <v>451</v>
      </c>
      <c r="BZ864" s="43">
        <v>0.9</v>
      </c>
      <c r="CA864" s="43" t="s">
        <v>1396</v>
      </c>
      <c r="CD864" s="124" t="s">
        <v>1397</v>
      </c>
      <c r="CE864" s="43">
        <v>10767</v>
      </c>
      <c r="CF864" s="43" t="s">
        <v>521</v>
      </c>
      <c r="CG864" s="251">
        <v>37728</v>
      </c>
      <c r="CH864" s="126"/>
      <c r="CK864" s="39" t="s">
        <v>451</v>
      </c>
      <c r="CL864" s="43">
        <v>120</v>
      </c>
      <c r="CM864" s="43" t="s">
        <v>1396</v>
      </c>
      <c r="CP864" s="43" t="s">
        <v>1397</v>
      </c>
      <c r="CQ864" s="43">
        <v>1211</v>
      </c>
      <c r="DR864" s="38"/>
    </row>
    <row r="865" spans="1:122" s="39" customFormat="1" hidden="1" x14ac:dyDescent="0.2">
      <c r="A865" s="44" t="str">
        <f t="shared" si="284"/>
        <v>Endicott</v>
      </c>
      <c r="B865" s="44" t="str">
        <f t="shared" si="296"/>
        <v>1,1,1-Trichloroethane</v>
      </c>
      <c r="C865" s="38" t="s">
        <v>2587</v>
      </c>
      <c r="D865" s="38" t="str">
        <f t="shared" si="295"/>
        <v>LS</v>
      </c>
      <c r="E865" s="44" t="s">
        <v>372</v>
      </c>
      <c r="F865" s="155" t="str">
        <f t="shared" si="290"/>
        <v>Residential 124</v>
      </c>
      <c r="G865" s="44" t="str">
        <f t="shared" si="285"/>
        <v>residential</v>
      </c>
      <c r="H865" s="44" t="str">
        <f t="shared" si="286"/>
        <v/>
      </c>
      <c r="I865" s="38"/>
      <c r="J865" s="38"/>
      <c r="K865" s="38"/>
      <c r="L865" s="44"/>
      <c r="M865" s="38" t="str">
        <f t="shared" si="297"/>
        <v>Y</v>
      </c>
      <c r="N865" s="38" t="str">
        <f t="shared" si="287"/>
        <v>n</v>
      </c>
      <c r="O865" s="38" t="str">
        <f>IF(AJ865="","",IF(M865="N","n","Y"))</f>
        <v>Y</v>
      </c>
      <c r="P865" s="44"/>
      <c r="Q865" s="44"/>
      <c r="R865" s="44"/>
      <c r="S865" s="44"/>
      <c r="T865" s="44"/>
      <c r="U865" s="44"/>
      <c r="V865" s="44"/>
      <c r="W865" s="44"/>
      <c r="X865" s="44"/>
      <c r="Y865" s="38" t="str">
        <f t="shared" si="298"/>
        <v>Y</v>
      </c>
      <c r="Z865" s="38" t="str">
        <f t="shared" si="288"/>
        <v>n</v>
      </c>
      <c r="AA865" s="38" t="str">
        <f>IF(AM865="","",IF(Y865="N","n","Y"))</f>
        <v>Y</v>
      </c>
      <c r="AC865" s="59">
        <v>3.1</v>
      </c>
      <c r="AD865" s="204">
        <v>0.13548387096774192</v>
      </c>
      <c r="AE865" s="38">
        <v>1</v>
      </c>
      <c r="AF865" s="38">
        <v>0</v>
      </c>
      <c r="AG865" s="125"/>
      <c r="AI865" s="123"/>
      <c r="AJ865" s="40">
        <f t="shared" si="282"/>
        <v>3.1</v>
      </c>
      <c r="AK865" s="40"/>
      <c r="AL865" s="40"/>
      <c r="AM865" s="40">
        <f t="shared" si="291"/>
        <v>0.42</v>
      </c>
      <c r="AN865" s="39">
        <f t="shared" si="289"/>
        <v>3.1</v>
      </c>
      <c r="AO865" s="204"/>
      <c r="AP865" s="204">
        <f t="shared" si="283"/>
        <v>0.13548387096774192</v>
      </c>
      <c r="AQ865" s="45"/>
      <c r="AR865" s="45"/>
      <c r="AS865" s="115"/>
      <c r="AT865" s="115"/>
      <c r="AU865" s="115">
        <f t="shared" si="292"/>
        <v>1</v>
      </c>
      <c r="AV865" s="115">
        <f t="shared" si="293"/>
        <v>0</v>
      </c>
      <c r="AY865" s="115"/>
      <c r="AZ865" s="115"/>
      <c r="BA865" s="43">
        <v>32</v>
      </c>
      <c r="BB865" s="43" t="s">
        <v>2013</v>
      </c>
      <c r="BC865" s="48" t="s">
        <v>1403</v>
      </c>
      <c r="BE865" s="37" t="s">
        <v>2345</v>
      </c>
      <c r="BG865" s="43">
        <v>436</v>
      </c>
      <c r="BH865" s="43" t="s">
        <v>1338</v>
      </c>
      <c r="BJ865" s="43" t="s">
        <v>1388</v>
      </c>
      <c r="BP865" s="48" t="s">
        <v>1406</v>
      </c>
      <c r="BQ865" s="43" t="s">
        <v>1866</v>
      </c>
      <c r="BR865" s="43" t="s">
        <v>1867</v>
      </c>
      <c r="BS865" s="43" t="s">
        <v>558</v>
      </c>
      <c r="BT865" s="43" t="s">
        <v>1990</v>
      </c>
      <c r="BU865" s="43"/>
      <c r="BV865" s="43"/>
      <c r="BW865" s="243">
        <v>37726</v>
      </c>
      <c r="BX865" s="243"/>
      <c r="BY865" s="48" t="s">
        <v>451</v>
      </c>
      <c r="BZ865" s="43">
        <v>0.42</v>
      </c>
      <c r="CA865" s="43" t="s">
        <v>1396</v>
      </c>
      <c r="CD865" s="124" t="s">
        <v>1397</v>
      </c>
      <c r="CE865" s="43">
        <v>10802</v>
      </c>
      <c r="CF865" s="43" t="s">
        <v>1990</v>
      </c>
      <c r="CG865" s="251">
        <v>37726</v>
      </c>
      <c r="CH865" s="126"/>
      <c r="CK865" s="39" t="s">
        <v>451</v>
      </c>
      <c r="CL865" s="43">
        <v>3.1</v>
      </c>
      <c r="CM865" s="43" t="s">
        <v>1396</v>
      </c>
      <c r="CP865" s="43" t="s">
        <v>1397</v>
      </c>
      <c r="CQ865" s="43">
        <v>1306</v>
      </c>
      <c r="DR865" s="38"/>
    </row>
    <row r="866" spans="1:122" s="39" customFormat="1" hidden="1" x14ac:dyDescent="0.2">
      <c r="A866" s="44" t="str">
        <f t="shared" si="284"/>
        <v>Endicott</v>
      </c>
      <c r="B866" s="44" t="str">
        <f t="shared" si="296"/>
        <v>1,1,2-Trichloro-1,2,2-trifluoroethane</v>
      </c>
      <c r="C866" s="38" t="s">
        <v>2587</v>
      </c>
      <c r="D866" s="38" t="str">
        <f t="shared" si="295"/>
        <v>LS</v>
      </c>
      <c r="E866" s="44" t="s">
        <v>372</v>
      </c>
      <c r="F866" s="155" t="str">
        <f t="shared" si="290"/>
        <v>Residential 124</v>
      </c>
      <c r="G866" s="44" t="str">
        <f t="shared" si="285"/>
        <v>residential</v>
      </c>
      <c r="H866" s="44" t="str">
        <f t="shared" si="286"/>
        <v/>
      </c>
      <c r="I866" s="38"/>
      <c r="J866" s="38"/>
      <c r="K866" s="38"/>
      <c r="L866" s="44"/>
      <c r="M866" s="38" t="str">
        <f t="shared" si="297"/>
        <v>Y</v>
      </c>
      <c r="N866" s="38" t="str">
        <f t="shared" si="287"/>
        <v>n</v>
      </c>
      <c r="O866" s="38" t="s">
        <v>541</v>
      </c>
      <c r="P866" s="114" t="s">
        <v>310</v>
      </c>
      <c r="Q866" s="114"/>
      <c r="R866" s="114"/>
      <c r="S866" s="114"/>
      <c r="T866" s="114"/>
      <c r="U866" s="114"/>
      <c r="V866" s="114"/>
      <c r="W866" s="114"/>
      <c r="X866" s="114"/>
      <c r="Y866" s="38" t="str">
        <f t="shared" si="298"/>
        <v>Y</v>
      </c>
      <c r="Z866" s="38" t="str">
        <f t="shared" si="288"/>
        <v>n</v>
      </c>
      <c r="AA866" s="38" t="s">
        <v>541</v>
      </c>
      <c r="AC866" s="59">
        <v>0.77</v>
      </c>
      <c r="AD866" s="204">
        <v>1.2337662337662336</v>
      </c>
      <c r="AE866" s="38">
        <v>1</v>
      </c>
      <c r="AF866" s="38">
        <v>0</v>
      </c>
      <c r="AG866" s="125"/>
      <c r="AI866" s="123"/>
      <c r="AJ866" s="40">
        <f t="shared" ref="AJ866:AJ929" si="299">IF(CL866="","",IF(CM866="mg/m3",1000*CL866,IF(CM866="ppbv",CL866*INDEX(ppbv_ug_m3,MATCH(BS866,ChemName,0)),CL866)))</f>
        <v>0.77</v>
      </c>
      <c r="AK866" s="40"/>
      <c r="AL866" s="40"/>
      <c r="AM866" s="40">
        <f t="shared" si="291"/>
        <v>0.95</v>
      </c>
      <c r="AN866" s="39">
        <f t="shared" si="289"/>
        <v>1.8</v>
      </c>
      <c r="AO866" s="204"/>
      <c r="AP866" s="204">
        <f t="shared" ref="AP866:AP929" si="300">IF(AJ866="","",AM866/AJ866)</f>
        <v>1.2337662337662336</v>
      </c>
      <c r="AQ866" s="45"/>
      <c r="AR866" s="45"/>
      <c r="AS866" s="115"/>
      <c r="AT866" s="115"/>
      <c r="AU866" s="115">
        <f t="shared" si="292"/>
        <v>1</v>
      </c>
      <c r="AV866" s="115">
        <f t="shared" si="293"/>
        <v>0</v>
      </c>
      <c r="AY866" s="115"/>
      <c r="AZ866" s="115"/>
      <c r="BA866" s="43">
        <v>32</v>
      </c>
      <c r="BB866" s="43" t="s">
        <v>2013</v>
      </c>
      <c r="BC866" s="48" t="s">
        <v>1403</v>
      </c>
      <c r="BE866" s="37" t="s">
        <v>2345</v>
      </c>
      <c r="BG866" s="43">
        <v>436</v>
      </c>
      <c r="BH866" s="43" t="s">
        <v>1338</v>
      </c>
      <c r="BJ866" s="43" t="s">
        <v>1388</v>
      </c>
      <c r="BP866" s="48" t="s">
        <v>1406</v>
      </c>
      <c r="BQ866" s="43" t="s">
        <v>1866</v>
      </c>
      <c r="BR866" s="43" t="s">
        <v>1867</v>
      </c>
      <c r="BS866" s="43" t="s">
        <v>1132</v>
      </c>
      <c r="BT866" s="43" t="s">
        <v>1990</v>
      </c>
      <c r="BU866" s="43"/>
      <c r="BV866" s="43"/>
      <c r="BW866" s="243">
        <v>37726</v>
      </c>
      <c r="BX866" s="243"/>
      <c r="BY866" s="48" t="s">
        <v>451</v>
      </c>
      <c r="BZ866" s="43">
        <v>0.95</v>
      </c>
      <c r="CA866" s="43" t="s">
        <v>1396</v>
      </c>
      <c r="CD866" s="124" t="s">
        <v>1397</v>
      </c>
      <c r="CE866" s="43">
        <v>10807</v>
      </c>
      <c r="CF866" s="43" t="s">
        <v>1990</v>
      </c>
      <c r="CG866" s="251">
        <v>37726</v>
      </c>
      <c r="CH866" s="126"/>
      <c r="CK866" s="39" t="s">
        <v>451</v>
      </c>
      <c r="CL866" s="43">
        <v>0.77</v>
      </c>
      <c r="CM866" s="43" t="s">
        <v>1396</v>
      </c>
      <c r="CP866" s="43" t="s">
        <v>1397</v>
      </c>
      <c r="CQ866" s="43">
        <v>1419</v>
      </c>
      <c r="DR866" s="38"/>
    </row>
    <row r="867" spans="1:122" s="39" customFormat="1" hidden="1" x14ac:dyDescent="0.2">
      <c r="A867" s="44" t="str">
        <f t="shared" si="284"/>
        <v>Endicott</v>
      </c>
      <c r="B867" s="44" t="str">
        <f t="shared" si="296"/>
        <v>Tetrachloroethylene</v>
      </c>
      <c r="C867" s="38" t="s">
        <v>2587</v>
      </c>
      <c r="D867" s="38" t="str">
        <f t="shared" si="295"/>
        <v>LS</v>
      </c>
      <c r="E867" s="44" t="s">
        <v>372</v>
      </c>
      <c r="F867" s="155" t="str">
        <f t="shared" si="290"/>
        <v>Residential 124</v>
      </c>
      <c r="G867" s="44" t="str">
        <f t="shared" si="285"/>
        <v>residential</v>
      </c>
      <c r="H867" s="44" t="str">
        <f t="shared" si="286"/>
        <v/>
      </c>
      <c r="I867" s="38"/>
      <c r="J867" s="38"/>
      <c r="K867" s="38"/>
      <c r="L867" s="44"/>
      <c r="M867" s="38" t="str">
        <f t="shared" si="297"/>
        <v>Y</v>
      </c>
      <c r="N867" s="38" t="str">
        <f t="shared" si="287"/>
        <v>n</v>
      </c>
      <c r="O867" s="38" t="str">
        <f>IF(AJ867="","",IF(M867="N","n","Y"))</f>
        <v>Y</v>
      </c>
      <c r="P867" s="44"/>
      <c r="Q867" s="44"/>
      <c r="R867" s="44"/>
      <c r="S867" s="44"/>
      <c r="T867" s="44"/>
      <c r="U867" s="44"/>
      <c r="V867" s="44"/>
      <c r="W867" s="44"/>
      <c r="X867" s="44"/>
      <c r="Y867" s="38" t="str">
        <f t="shared" si="298"/>
        <v>Y</v>
      </c>
      <c r="Z867" s="38" t="str">
        <f t="shared" si="288"/>
        <v>n</v>
      </c>
      <c r="AA867" s="38" t="str">
        <f>IF(AM867="","",IF(Y867="N","n","Y"))</f>
        <v>Y</v>
      </c>
      <c r="AC867" s="59">
        <v>4.0999999999999996</v>
      </c>
      <c r="AD867" s="204">
        <v>0.8292682926829269</v>
      </c>
      <c r="AE867" s="38">
        <v>1</v>
      </c>
      <c r="AF867" s="38">
        <v>0</v>
      </c>
      <c r="AG867" s="125"/>
      <c r="AI867" s="123"/>
      <c r="AJ867" s="40">
        <f t="shared" si="299"/>
        <v>4.0999999999999996</v>
      </c>
      <c r="AK867" s="40"/>
      <c r="AL867" s="40"/>
      <c r="AM867" s="40">
        <f t="shared" si="291"/>
        <v>3.4</v>
      </c>
      <c r="AN867" s="39">
        <f t="shared" si="289"/>
        <v>3.8</v>
      </c>
      <c r="AO867" s="204"/>
      <c r="AP867" s="204">
        <f t="shared" si="300"/>
        <v>0.8292682926829269</v>
      </c>
      <c r="AQ867" s="45"/>
      <c r="AR867" s="45"/>
      <c r="AS867" s="115"/>
      <c r="AT867" s="115"/>
      <c r="AU867" s="115">
        <f t="shared" si="292"/>
        <v>1</v>
      </c>
      <c r="AV867" s="115">
        <f t="shared" si="293"/>
        <v>0</v>
      </c>
      <c r="AY867" s="115"/>
      <c r="AZ867" s="115"/>
      <c r="BA867" s="43">
        <v>32</v>
      </c>
      <c r="BB867" s="43" t="s">
        <v>2013</v>
      </c>
      <c r="BC867" s="48" t="s">
        <v>1403</v>
      </c>
      <c r="BE867" s="37" t="s">
        <v>2345</v>
      </c>
      <c r="BG867" s="43">
        <v>436</v>
      </c>
      <c r="BH867" s="43" t="s">
        <v>1338</v>
      </c>
      <c r="BJ867" s="43" t="s">
        <v>1388</v>
      </c>
      <c r="BP867" s="48" t="s">
        <v>1406</v>
      </c>
      <c r="BQ867" s="43" t="s">
        <v>1866</v>
      </c>
      <c r="BR867" s="43" t="s">
        <v>1867</v>
      </c>
      <c r="BS867" s="43" t="s">
        <v>2057</v>
      </c>
      <c r="BT867" s="43" t="s">
        <v>1990</v>
      </c>
      <c r="BU867" s="43"/>
      <c r="BV867" s="43"/>
      <c r="BW867" s="243">
        <v>37726</v>
      </c>
      <c r="BX867" s="243"/>
      <c r="BY867" s="48" t="s">
        <v>451</v>
      </c>
      <c r="BZ867" s="43">
        <v>3.4</v>
      </c>
      <c r="CA867" s="43" t="s">
        <v>1396</v>
      </c>
      <c r="CD867" s="124" t="s">
        <v>1397</v>
      </c>
      <c r="CE867" s="43">
        <v>10809</v>
      </c>
      <c r="CF867" s="43" t="s">
        <v>1990</v>
      </c>
      <c r="CG867" s="251">
        <v>37726</v>
      </c>
      <c r="CH867" s="126"/>
      <c r="CK867" s="39" t="s">
        <v>451</v>
      </c>
      <c r="CL867" s="43">
        <v>4.0999999999999996</v>
      </c>
      <c r="CM867" s="43" t="s">
        <v>1396</v>
      </c>
      <c r="CP867" s="43" t="s">
        <v>1397</v>
      </c>
      <c r="CQ867" s="43">
        <v>1138</v>
      </c>
      <c r="DR867" s="38"/>
    </row>
    <row r="868" spans="1:122" s="39" customFormat="1" hidden="1" x14ac:dyDescent="0.2">
      <c r="A868" s="44" t="str">
        <f t="shared" si="284"/>
        <v>Endicott</v>
      </c>
      <c r="B868" s="44" t="str">
        <f t="shared" si="296"/>
        <v>Trichloroethylene</v>
      </c>
      <c r="C868" s="38" t="s">
        <v>2587</v>
      </c>
      <c r="D868" s="38" t="str">
        <f t="shared" si="295"/>
        <v>LS</v>
      </c>
      <c r="E868" s="44" t="s">
        <v>372</v>
      </c>
      <c r="F868" s="155" t="str">
        <f t="shared" si="290"/>
        <v>Residential 124</v>
      </c>
      <c r="G868" s="44" t="str">
        <f t="shared" si="285"/>
        <v>residential</v>
      </c>
      <c r="H868" s="44" t="str">
        <f t="shared" si="286"/>
        <v/>
      </c>
      <c r="I868" s="38"/>
      <c r="J868" s="38"/>
      <c r="K868" s="38"/>
      <c r="L868" s="44"/>
      <c r="M868" s="38" t="str">
        <f t="shared" si="297"/>
        <v>Y</v>
      </c>
      <c r="N868" s="38" t="str">
        <f t="shared" si="287"/>
        <v>n</v>
      </c>
      <c r="O868" s="38" t="str">
        <f>IF(AJ868="","",IF(M868="N","n","Y"))</f>
        <v>Y</v>
      </c>
      <c r="P868" s="44"/>
      <c r="Q868" s="44"/>
      <c r="R868" s="44"/>
      <c r="S868" s="44"/>
      <c r="T868" s="44"/>
      <c r="U868" s="44"/>
      <c r="V868" s="44"/>
      <c r="W868" s="44"/>
      <c r="X868" s="44"/>
      <c r="Y868" s="38" t="str">
        <f t="shared" si="298"/>
        <v>Y</v>
      </c>
      <c r="Z868" s="38" t="str">
        <f t="shared" si="288"/>
        <v>Y</v>
      </c>
      <c r="AA868" s="38" t="str">
        <f>IF(AM868="","",IF(Y868="N","n","Y"))</f>
        <v>Y</v>
      </c>
      <c r="AC868" s="59">
        <v>14</v>
      </c>
      <c r="AD868" s="204">
        <v>0.10714285714285714</v>
      </c>
      <c r="AE868" s="38">
        <v>1</v>
      </c>
      <c r="AF868" s="38">
        <v>0</v>
      </c>
      <c r="AG868" s="125"/>
      <c r="AI868" s="123"/>
      <c r="AJ868" s="40">
        <f t="shared" si="299"/>
        <v>14</v>
      </c>
      <c r="AK868" s="40"/>
      <c r="AL868" s="40"/>
      <c r="AM868" s="40">
        <f t="shared" si="291"/>
        <v>1.5</v>
      </c>
      <c r="AN868" s="39">
        <f t="shared" si="289"/>
        <v>0.5</v>
      </c>
      <c r="AO868" s="204"/>
      <c r="AP868" s="204">
        <f t="shared" si="300"/>
        <v>0.10714285714285714</v>
      </c>
      <c r="AQ868" s="45"/>
      <c r="AR868" s="45"/>
      <c r="AS868" s="115"/>
      <c r="AT868" s="115"/>
      <c r="AU868" s="115">
        <f t="shared" si="292"/>
        <v>1</v>
      </c>
      <c r="AV868" s="115">
        <f t="shared" si="293"/>
        <v>0</v>
      </c>
      <c r="AY868" s="115"/>
      <c r="AZ868" s="115"/>
      <c r="BA868" s="43">
        <v>32</v>
      </c>
      <c r="BB868" s="43" t="s">
        <v>2013</v>
      </c>
      <c r="BC868" s="48" t="s">
        <v>1403</v>
      </c>
      <c r="BE868" s="37" t="s">
        <v>2345</v>
      </c>
      <c r="BG868" s="43">
        <v>436</v>
      </c>
      <c r="BH868" s="43" t="s">
        <v>1338</v>
      </c>
      <c r="BJ868" s="43" t="s">
        <v>1388</v>
      </c>
      <c r="BP868" s="48" t="s">
        <v>1406</v>
      </c>
      <c r="BQ868" s="43" t="s">
        <v>1866</v>
      </c>
      <c r="BR868" s="43" t="s">
        <v>1867</v>
      </c>
      <c r="BS868" s="43" t="s">
        <v>1393</v>
      </c>
      <c r="BT868" s="43" t="s">
        <v>1990</v>
      </c>
      <c r="BU868" s="43"/>
      <c r="BV868" s="43"/>
      <c r="BW868" s="243">
        <v>37726</v>
      </c>
      <c r="BX868" s="243"/>
      <c r="BY868" s="48" t="s">
        <v>451</v>
      </c>
      <c r="BZ868" s="43">
        <v>1.5</v>
      </c>
      <c r="CA868" s="43" t="s">
        <v>1396</v>
      </c>
      <c r="CD868" s="124" t="s">
        <v>1397</v>
      </c>
      <c r="CE868" s="43">
        <v>10811</v>
      </c>
      <c r="CF868" s="43" t="s">
        <v>1990</v>
      </c>
      <c r="CG868" s="251">
        <v>37726</v>
      </c>
      <c r="CH868" s="126"/>
      <c r="CK868" s="39" t="s">
        <v>451</v>
      </c>
      <c r="CL868" s="43">
        <v>14</v>
      </c>
      <c r="CM868" s="43" t="s">
        <v>1396</v>
      </c>
      <c r="CP868" s="43" t="s">
        <v>1397</v>
      </c>
      <c r="CQ868" s="43">
        <v>1212</v>
      </c>
      <c r="DR868" s="38"/>
    </row>
    <row r="869" spans="1:122" s="39" customFormat="1" hidden="1" x14ac:dyDescent="0.2">
      <c r="A869" s="44" t="str">
        <f t="shared" si="284"/>
        <v>Endicott</v>
      </c>
      <c r="B869" s="44" t="str">
        <f t="shared" si="296"/>
        <v>1,1,1-Trichloroethane</v>
      </c>
      <c r="C869" s="38" t="s">
        <v>2587</v>
      </c>
      <c r="D869" s="38" t="str">
        <f t="shared" si="295"/>
        <v>LS</v>
      </c>
      <c r="E869" s="44" t="s">
        <v>372</v>
      </c>
      <c r="F869" s="155" t="str">
        <f t="shared" si="290"/>
        <v>Residential 125</v>
      </c>
      <c r="G869" s="44" t="str">
        <f t="shared" si="285"/>
        <v>residential</v>
      </c>
      <c r="H869" s="44" t="str">
        <f t="shared" si="286"/>
        <v/>
      </c>
      <c r="I869" s="38"/>
      <c r="J869" s="38"/>
      <c r="K869" s="38"/>
      <c r="L869" s="44"/>
      <c r="M869" s="38" t="str">
        <f t="shared" si="297"/>
        <v>Y</v>
      </c>
      <c r="N869" s="38" t="str">
        <f t="shared" si="287"/>
        <v>n</v>
      </c>
      <c r="O869" s="38" t="str">
        <f>IF(AJ869="","",IF(M869="N","n","Y"))</f>
        <v>Y</v>
      </c>
      <c r="P869" s="44"/>
      <c r="Q869" s="44"/>
      <c r="R869" s="44"/>
      <c r="S869" s="44"/>
      <c r="T869" s="44"/>
      <c r="U869" s="44"/>
      <c r="V869" s="44"/>
      <c r="W869" s="44"/>
      <c r="X869" s="44"/>
      <c r="Y869" s="38" t="str">
        <f t="shared" si="298"/>
        <v>Y</v>
      </c>
      <c r="Z869" s="38" t="str">
        <f t="shared" si="288"/>
        <v>n</v>
      </c>
      <c r="AA869" s="38" t="str">
        <f>IF(AM869="","",IF(Y869="N","n","Y"))</f>
        <v>Y</v>
      </c>
      <c r="AC869" s="59">
        <v>1.6</v>
      </c>
      <c r="AD869" s="204">
        <v>0.42499999999999999</v>
      </c>
      <c r="AE869" s="38">
        <v>1</v>
      </c>
      <c r="AF869" s="38">
        <v>0</v>
      </c>
      <c r="AG869" s="125"/>
      <c r="AI869" s="123"/>
      <c r="AJ869" s="40">
        <f t="shared" si="299"/>
        <v>1.6</v>
      </c>
      <c r="AK869" s="40"/>
      <c r="AL869" s="40"/>
      <c r="AM869" s="40">
        <f t="shared" si="291"/>
        <v>0.68</v>
      </c>
      <c r="AN869" s="39">
        <f t="shared" si="289"/>
        <v>3.1</v>
      </c>
      <c r="AO869" s="204"/>
      <c r="AP869" s="204">
        <f t="shared" si="300"/>
        <v>0.42499999999999999</v>
      </c>
      <c r="AQ869" s="45"/>
      <c r="AR869" s="45"/>
      <c r="AS869" s="115"/>
      <c r="AT869" s="115"/>
      <c r="AU869" s="115">
        <f t="shared" si="292"/>
        <v>1</v>
      </c>
      <c r="AV869" s="115">
        <f t="shared" si="293"/>
        <v>0</v>
      </c>
      <c r="AY869" s="115"/>
      <c r="AZ869" s="115"/>
      <c r="BA869" s="43">
        <v>32</v>
      </c>
      <c r="BB869" s="43" t="s">
        <v>2013</v>
      </c>
      <c r="BC869" s="48" t="s">
        <v>1403</v>
      </c>
      <c r="BE869" s="37" t="s">
        <v>2345</v>
      </c>
      <c r="BG869" s="43">
        <v>437</v>
      </c>
      <c r="BH869" s="43" t="s">
        <v>1868</v>
      </c>
      <c r="BJ869" s="43" t="s">
        <v>1388</v>
      </c>
      <c r="BP869" s="48" t="s">
        <v>1406</v>
      </c>
      <c r="BQ869" s="43" t="s">
        <v>2343</v>
      </c>
      <c r="BS869" s="43" t="s">
        <v>558</v>
      </c>
      <c r="BT869" s="43" t="s">
        <v>1990</v>
      </c>
      <c r="BU869" s="43"/>
      <c r="BV869" s="43"/>
      <c r="BW869" s="243">
        <v>37727</v>
      </c>
      <c r="BX869" s="243"/>
      <c r="BY869" s="48" t="s">
        <v>451</v>
      </c>
      <c r="BZ869" s="43">
        <v>0.68</v>
      </c>
      <c r="CA869" s="43" t="s">
        <v>1396</v>
      </c>
      <c r="CD869" s="124" t="s">
        <v>1397</v>
      </c>
      <c r="CE869" s="43">
        <v>10901</v>
      </c>
      <c r="CF869" s="43" t="s">
        <v>1990</v>
      </c>
      <c r="CG869" s="251">
        <v>37727</v>
      </c>
      <c r="CH869" s="126"/>
      <c r="CK869" s="39" t="s">
        <v>451</v>
      </c>
      <c r="CL869" s="43">
        <v>1.6</v>
      </c>
      <c r="CM869" s="43" t="s">
        <v>1396</v>
      </c>
      <c r="CP869" s="43" t="s">
        <v>1397</v>
      </c>
      <c r="CQ869" s="43">
        <v>1308</v>
      </c>
      <c r="DR869" s="38"/>
    </row>
    <row r="870" spans="1:122" s="39" customFormat="1" hidden="1" x14ac:dyDescent="0.2">
      <c r="A870" s="44" t="str">
        <f t="shared" si="284"/>
        <v>Endicott</v>
      </c>
      <c r="B870" s="44" t="str">
        <f t="shared" si="296"/>
        <v>1,1,2-Trichloro-1,2,2-trifluoroethane</v>
      </c>
      <c r="C870" s="38" t="s">
        <v>2587</v>
      </c>
      <c r="D870" s="38" t="str">
        <f t="shared" si="295"/>
        <v>LS</v>
      </c>
      <c r="E870" s="44" t="s">
        <v>372</v>
      </c>
      <c r="F870" s="155" t="str">
        <f t="shared" si="290"/>
        <v>Residential 125</v>
      </c>
      <c r="G870" s="44" t="str">
        <f t="shared" si="285"/>
        <v>residential</v>
      </c>
      <c r="H870" s="44" t="str">
        <f t="shared" si="286"/>
        <v/>
      </c>
      <c r="I870" s="38"/>
      <c r="J870" s="38"/>
      <c r="K870" s="38"/>
      <c r="L870" s="44"/>
      <c r="M870" s="38" t="str">
        <f t="shared" si="297"/>
        <v>Y</v>
      </c>
      <c r="N870" s="38" t="str">
        <f t="shared" si="287"/>
        <v>n</v>
      </c>
      <c r="O870" s="38" t="str">
        <f>IF(AJ870="","",IF(M870="N","n","Y"))</f>
        <v>Y</v>
      </c>
      <c r="P870" s="44"/>
      <c r="Q870" s="44"/>
      <c r="R870" s="44"/>
      <c r="S870" s="44"/>
      <c r="T870" s="44"/>
      <c r="U870" s="44"/>
      <c r="V870" s="44"/>
      <c r="W870" s="44"/>
      <c r="X870" s="44"/>
      <c r="Y870" s="38" t="str">
        <f t="shared" si="298"/>
        <v>Y</v>
      </c>
      <c r="Z870" s="38" t="str">
        <f t="shared" si="288"/>
        <v>n</v>
      </c>
      <c r="AA870" s="38" t="str">
        <f>IF(AM870="","",IF(Y870="N","n","Y"))</f>
        <v>Y</v>
      </c>
      <c r="AC870" s="59">
        <v>0.93</v>
      </c>
      <c r="AD870" s="204">
        <v>0.66666666666666663</v>
      </c>
      <c r="AE870" s="38">
        <v>1</v>
      </c>
      <c r="AF870" s="38">
        <v>0</v>
      </c>
      <c r="AG870" s="125"/>
      <c r="AI870" s="123"/>
      <c r="AJ870" s="40">
        <f t="shared" si="299"/>
        <v>0.93</v>
      </c>
      <c r="AK870" s="40"/>
      <c r="AL870" s="40"/>
      <c r="AM870" s="40">
        <f t="shared" si="291"/>
        <v>0.62</v>
      </c>
      <c r="AN870" s="39">
        <f t="shared" si="289"/>
        <v>1.8</v>
      </c>
      <c r="AO870" s="204"/>
      <c r="AP870" s="204">
        <f t="shared" si="300"/>
        <v>0.66666666666666663</v>
      </c>
      <c r="AQ870" s="45"/>
      <c r="AR870" s="45"/>
      <c r="AS870" s="115"/>
      <c r="AT870" s="115"/>
      <c r="AU870" s="115">
        <f t="shared" si="292"/>
        <v>1</v>
      </c>
      <c r="AV870" s="115">
        <f t="shared" si="293"/>
        <v>0</v>
      </c>
      <c r="AY870" s="115"/>
      <c r="AZ870" s="115"/>
      <c r="BA870" s="43">
        <v>32</v>
      </c>
      <c r="BB870" s="43" t="s">
        <v>2013</v>
      </c>
      <c r="BC870" s="48" t="s">
        <v>1403</v>
      </c>
      <c r="BE870" s="37" t="s">
        <v>2345</v>
      </c>
      <c r="BG870" s="43">
        <v>437</v>
      </c>
      <c r="BH870" s="43" t="s">
        <v>1868</v>
      </c>
      <c r="BJ870" s="43" t="s">
        <v>1388</v>
      </c>
      <c r="BP870" s="48" t="s">
        <v>1406</v>
      </c>
      <c r="BQ870" s="43" t="s">
        <v>2343</v>
      </c>
      <c r="BS870" s="43" t="s">
        <v>1132</v>
      </c>
      <c r="BT870" s="43" t="s">
        <v>1990</v>
      </c>
      <c r="BU870" s="43"/>
      <c r="BV870" s="43"/>
      <c r="BW870" s="243">
        <v>37727</v>
      </c>
      <c r="BX870" s="243"/>
      <c r="BY870" s="48" t="s">
        <v>451</v>
      </c>
      <c r="BZ870" s="43">
        <v>0.62</v>
      </c>
      <c r="CA870" s="43" t="s">
        <v>1396</v>
      </c>
      <c r="CD870" s="124" t="s">
        <v>1397</v>
      </c>
      <c r="CE870" s="43">
        <v>10906</v>
      </c>
      <c r="CF870" s="43" t="s">
        <v>1990</v>
      </c>
      <c r="CG870" s="251">
        <v>37727</v>
      </c>
      <c r="CH870" s="126"/>
      <c r="CK870" s="39" t="s">
        <v>451</v>
      </c>
      <c r="CL870" s="43">
        <v>0.93</v>
      </c>
      <c r="CM870" s="43" t="s">
        <v>1396</v>
      </c>
      <c r="CP870" s="43" t="s">
        <v>1397</v>
      </c>
      <c r="CQ870" s="43">
        <v>1421</v>
      </c>
      <c r="DR870" s="38"/>
    </row>
    <row r="871" spans="1:122" s="39" customFormat="1" hidden="1" x14ac:dyDescent="0.2">
      <c r="A871" s="44" t="str">
        <f t="shared" si="284"/>
        <v>Endicott</v>
      </c>
      <c r="B871" s="44" t="str">
        <f t="shared" si="296"/>
        <v>Methylene chloride</v>
      </c>
      <c r="C871" s="38" t="s">
        <v>2587</v>
      </c>
      <c r="D871" s="38" t="str">
        <f t="shared" si="295"/>
        <v>LS</v>
      </c>
      <c r="E871" s="44" t="s">
        <v>372</v>
      </c>
      <c r="F871" s="155" t="str">
        <f t="shared" si="290"/>
        <v>Residential 125</v>
      </c>
      <c r="G871" s="44" t="str">
        <f t="shared" si="285"/>
        <v>residential</v>
      </c>
      <c r="H871" s="44" t="str">
        <f t="shared" si="286"/>
        <v/>
      </c>
      <c r="I871" s="38"/>
      <c r="J871" s="38"/>
      <c r="K871" s="38"/>
      <c r="L871" s="44"/>
      <c r="M871" s="38" t="str">
        <f t="shared" si="297"/>
        <v>Y</v>
      </c>
      <c r="N871" s="38" t="str">
        <f t="shared" si="287"/>
        <v>n</v>
      </c>
      <c r="O871" s="38" t="s">
        <v>541</v>
      </c>
      <c r="P871" s="114" t="s">
        <v>1453</v>
      </c>
      <c r="Q871" s="114"/>
      <c r="R871" s="114"/>
      <c r="S871" s="114"/>
      <c r="T871" s="114"/>
      <c r="U871" s="114"/>
      <c r="V871" s="114"/>
      <c r="W871" s="114"/>
      <c r="X871" s="114"/>
      <c r="Y871" s="38" t="str">
        <f t="shared" si="298"/>
        <v>Y</v>
      </c>
      <c r="Z871" s="38" t="str">
        <f t="shared" si="288"/>
        <v>n</v>
      </c>
      <c r="AA871" s="38" t="s">
        <v>541</v>
      </c>
      <c r="AC871" s="59">
        <v>0.63</v>
      </c>
      <c r="AD871" s="204">
        <v>3.4920634920634925</v>
      </c>
      <c r="AE871" s="38">
        <v>1</v>
      </c>
      <c r="AF871" s="38">
        <v>0</v>
      </c>
      <c r="AG871" s="125"/>
      <c r="AI871" s="123"/>
      <c r="AJ871" s="40">
        <f t="shared" si="299"/>
        <v>0.63</v>
      </c>
      <c r="AK871" s="40"/>
      <c r="AL871" s="40"/>
      <c r="AM871" s="40">
        <f t="shared" si="291"/>
        <v>2.2000000000000002</v>
      </c>
      <c r="AN871" s="39">
        <f t="shared" si="289"/>
        <v>10.5</v>
      </c>
      <c r="AO871" s="204"/>
      <c r="AP871" s="204">
        <f t="shared" si="300"/>
        <v>3.4920634920634925</v>
      </c>
      <c r="AQ871" s="45"/>
      <c r="AR871" s="45"/>
      <c r="AS871" s="115"/>
      <c r="AT871" s="115"/>
      <c r="AU871" s="115">
        <f t="shared" si="292"/>
        <v>1</v>
      </c>
      <c r="AV871" s="115">
        <f t="shared" si="293"/>
        <v>0</v>
      </c>
      <c r="AY871" s="115"/>
      <c r="AZ871" s="115"/>
      <c r="BA871" s="43">
        <v>32</v>
      </c>
      <c r="BB871" s="43" t="s">
        <v>2013</v>
      </c>
      <c r="BC871" s="48" t="s">
        <v>1403</v>
      </c>
      <c r="BE871" s="37" t="s">
        <v>2345</v>
      </c>
      <c r="BG871" s="43">
        <v>437</v>
      </c>
      <c r="BH871" s="43" t="s">
        <v>1868</v>
      </c>
      <c r="BJ871" s="43" t="s">
        <v>1388</v>
      </c>
      <c r="BP871" s="48" t="s">
        <v>1406</v>
      </c>
      <c r="BQ871" s="43" t="s">
        <v>2343</v>
      </c>
      <c r="BS871" s="43" t="s">
        <v>837</v>
      </c>
      <c r="BT871" s="43" t="s">
        <v>1990</v>
      </c>
      <c r="BU871" s="43"/>
      <c r="BV871" s="43"/>
      <c r="BW871" s="243">
        <v>37727</v>
      </c>
      <c r="BX871" s="243"/>
      <c r="BY871" s="48" t="s">
        <v>451</v>
      </c>
      <c r="BZ871" s="43">
        <v>2.2000000000000002</v>
      </c>
      <c r="CA871" s="43" t="s">
        <v>1396</v>
      </c>
      <c r="CD871" s="124" t="s">
        <v>1397</v>
      </c>
      <c r="CE871" s="43">
        <v>10907</v>
      </c>
      <c r="CF871" s="43" t="s">
        <v>1990</v>
      </c>
      <c r="CG871" s="251">
        <v>37727</v>
      </c>
      <c r="CH871" s="126"/>
      <c r="CK871" s="39" t="s">
        <v>451</v>
      </c>
      <c r="CL871" s="43">
        <v>0.63</v>
      </c>
      <c r="CM871" s="43" t="s">
        <v>1396</v>
      </c>
      <c r="CP871" s="43" t="s">
        <v>1397</v>
      </c>
      <c r="CQ871" s="43">
        <v>1479</v>
      </c>
      <c r="DR871" s="38"/>
    </row>
    <row r="872" spans="1:122" s="39" customFormat="1" hidden="1" x14ac:dyDescent="0.2">
      <c r="A872" s="44" t="str">
        <f t="shared" si="284"/>
        <v>Endicott</v>
      </c>
      <c r="B872" s="44" t="str">
        <f t="shared" si="296"/>
        <v>Tetrachloroethylene</v>
      </c>
      <c r="C872" s="38" t="s">
        <v>2587</v>
      </c>
      <c r="D872" s="38" t="str">
        <f t="shared" si="295"/>
        <v>LS</v>
      </c>
      <c r="E872" s="44" t="s">
        <v>372</v>
      </c>
      <c r="F872" s="155" t="str">
        <f t="shared" si="290"/>
        <v>Residential 125</v>
      </c>
      <c r="G872" s="44" t="str">
        <f t="shared" si="285"/>
        <v>residential</v>
      </c>
      <c r="H872" s="44" t="str">
        <f t="shared" si="286"/>
        <v/>
      </c>
      <c r="I872" s="38"/>
      <c r="J872" s="38"/>
      <c r="K872" s="38"/>
      <c r="L872" s="44"/>
      <c r="M872" s="38" t="str">
        <f t="shared" si="297"/>
        <v>Y</v>
      </c>
      <c r="N872" s="38" t="str">
        <f t="shared" si="287"/>
        <v>n</v>
      </c>
      <c r="O872" s="38" t="str">
        <f>IF(AJ872="","",IF(M872="N","n","Y"))</f>
        <v>Y</v>
      </c>
      <c r="P872" s="44"/>
      <c r="Q872" s="44"/>
      <c r="R872" s="44"/>
      <c r="S872" s="44"/>
      <c r="T872" s="44"/>
      <c r="U872" s="44"/>
      <c r="V872" s="44"/>
      <c r="W872" s="44"/>
      <c r="X872" s="44"/>
      <c r="Y872" s="38" t="str">
        <f t="shared" si="298"/>
        <v>Y</v>
      </c>
      <c r="Z872" s="38" t="str">
        <f t="shared" si="288"/>
        <v>n</v>
      </c>
      <c r="AA872" s="38" t="str">
        <f>IF(AM872="","",IF(Y872="N","n","Y"))</f>
        <v>Y</v>
      </c>
      <c r="AC872" s="59">
        <v>1.9</v>
      </c>
      <c r="AD872" s="204">
        <v>0.14210526315789476</v>
      </c>
      <c r="AE872" s="38">
        <v>1</v>
      </c>
      <c r="AF872" s="38">
        <v>0</v>
      </c>
      <c r="AG872" s="125"/>
      <c r="AI872" s="123"/>
      <c r="AJ872" s="40">
        <f t="shared" si="299"/>
        <v>1.9</v>
      </c>
      <c r="AK872" s="40"/>
      <c r="AL872" s="40"/>
      <c r="AM872" s="40">
        <f t="shared" si="291"/>
        <v>0.27</v>
      </c>
      <c r="AN872" s="39">
        <f t="shared" si="289"/>
        <v>3.8</v>
      </c>
      <c r="AO872" s="204"/>
      <c r="AP872" s="204">
        <f t="shared" si="300"/>
        <v>0.14210526315789476</v>
      </c>
      <c r="AQ872" s="45"/>
      <c r="AR872" s="45"/>
      <c r="AS872" s="115"/>
      <c r="AT872" s="115"/>
      <c r="AU872" s="115">
        <f t="shared" si="292"/>
        <v>1</v>
      </c>
      <c r="AV872" s="115">
        <f t="shared" si="293"/>
        <v>0</v>
      </c>
      <c r="AY872" s="115"/>
      <c r="AZ872" s="115"/>
      <c r="BA872" s="43">
        <v>32</v>
      </c>
      <c r="BB872" s="43" t="s">
        <v>2013</v>
      </c>
      <c r="BC872" s="48" t="s">
        <v>1403</v>
      </c>
      <c r="BE872" s="37" t="s">
        <v>2345</v>
      </c>
      <c r="BG872" s="43">
        <v>437</v>
      </c>
      <c r="BH872" s="43" t="s">
        <v>1868</v>
      </c>
      <c r="BJ872" s="43" t="s">
        <v>1388</v>
      </c>
      <c r="BP872" s="48" t="s">
        <v>1406</v>
      </c>
      <c r="BQ872" s="43" t="s">
        <v>2343</v>
      </c>
      <c r="BS872" s="43" t="s">
        <v>2057</v>
      </c>
      <c r="BT872" s="43" t="s">
        <v>1990</v>
      </c>
      <c r="BU872" s="43"/>
      <c r="BV872" s="43"/>
      <c r="BW872" s="243">
        <v>37727</v>
      </c>
      <c r="BX872" s="243"/>
      <c r="BY872" s="48" t="s">
        <v>451</v>
      </c>
      <c r="BZ872" s="43">
        <v>0.27</v>
      </c>
      <c r="CA872" s="43" t="s">
        <v>1396</v>
      </c>
      <c r="CD872" s="124" t="s">
        <v>1397</v>
      </c>
      <c r="CE872" s="43">
        <v>10908</v>
      </c>
      <c r="CF872" s="43" t="s">
        <v>1990</v>
      </c>
      <c r="CG872" s="251">
        <v>37727</v>
      </c>
      <c r="CH872" s="126"/>
      <c r="CK872" s="39" t="s">
        <v>451</v>
      </c>
      <c r="CL872" s="43">
        <v>1.9</v>
      </c>
      <c r="CM872" s="43" t="s">
        <v>1396</v>
      </c>
      <c r="CP872" s="43" t="s">
        <v>1397</v>
      </c>
      <c r="CQ872" s="43">
        <v>1141</v>
      </c>
      <c r="DR872" s="38"/>
    </row>
    <row r="873" spans="1:122" s="39" customFormat="1" hidden="1" x14ac:dyDescent="0.2">
      <c r="A873" s="44" t="str">
        <f t="shared" ref="A873:A936" si="301">BB873</f>
        <v>Endicott</v>
      </c>
      <c r="B873" s="44" t="str">
        <f t="shared" si="296"/>
        <v>1,1,1-Trichloroethane</v>
      </c>
      <c r="C873" s="38" t="s">
        <v>2587</v>
      </c>
      <c r="D873" s="38" t="str">
        <f t="shared" si="295"/>
        <v>LS</v>
      </c>
      <c r="E873" s="44" t="s">
        <v>372</v>
      </c>
      <c r="F873" s="155" t="str">
        <f t="shared" si="290"/>
        <v>Residential 126</v>
      </c>
      <c r="G873" s="44" t="str">
        <f t="shared" ref="G873:G936" si="302">BJ873</f>
        <v>residential</v>
      </c>
      <c r="H873" s="44" t="str">
        <f t="shared" ref="H873:H936" si="303">IF(BK873="","",BK873)</f>
        <v/>
      </c>
      <c r="I873" s="38"/>
      <c r="J873" s="38"/>
      <c r="K873" s="38"/>
      <c r="L873" s="44"/>
      <c r="M873" s="38" t="str">
        <f t="shared" si="297"/>
        <v>Y</v>
      </c>
      <c r="N873" s="38" t="str">
        <f t="shared" ref="N873:N936" si="304">IF(AJ873="","",IF(AN873="","Y",IF(AJ873&gt;AN873*$N$38,"Y","n")))</f>
        <v>n</v>
      </c>
      <c r="O873" s="38" t="str">
        <f>IF(AJ873="","",IF(M873="N","n","Y"))</f>
        <v>Y</v>
      </c>
      <c r="P873" s="44"/>
      <c r="Q873" s="44"/>
      <c r="R873" s="44"/>
      <c r="S873" s="44"/>
      <c r="T873" s="44"/>
      <c r="U873" s="44"/>
      <c r="V873" s="44"/>
      <c r="W873" s="44"/>
      <c r="X873" s="44"/>
      <c r="Y873" s="38" t="str">
        <f t="shared" si="298"/>
        <v>Y</v>
      </c>
      <c r="Z873" s="38" t="str">
        <f t="shared" ref="Z873:Z936" si="305">IF(AM873="","",IF(AN873="","Y",IF(AM873&gt;AN873*$Z$38,"Y","n")))</f>
        <v>n</v>
      </c>
      <c r="AA873" s="38" t="str">
        <f>IF(AM873="","",IF(Y873="N","n","Y"))</f>
        <v>Y</v>
      </c>
      <c r="AC873" s="59">
        <v>0.32</v>
      </c>
      <c r="AD873" s="204">
        <v>0.71875</v>
      </c>
      <c r="AE873" s="38">
        <v>1</v>
      </c>
      <c r="AF873" s="38">
        <v>0</v>
      </c>
      <c r="AG873" s="125"/>
      <c r="AI873" s="123"/>
      <c r="AJ873" s="40">
        <f t="shared" si="299"/>
        <v>0.32</v>
      </c>
      <c r="AK873" s="40"/>
      <c r="AL873" s="40"/>
      <c r="AM873" s="40">
        <f t="shared" si="291"/>
        <v>0.23</v>
      </c>
      <c r="AN873" s="39">
        <f t="shared" ref="AN873:AN936" si="306">IF(ISNA(MATCH(BS873,ChemName,0))=TRUE,"",IF(INDEX(Percent90,MATCH(BS873,ChemName,0))=0,"",INDEX(Percent90,MATCH(BS873,ChemName,0))))</f>
        <v>3.1</v>
      </c>
      <c r="AO873" s="204"/>
      <c r="AP873" s="204">
        <f t="shared" si="300"/>
        <v>0.71875</v>
      </c>
      <c r="AQ873" s="45"/>
      <c r="AR873" s="45"/>
      <c r="AS873" s="115"/>
      <c r="AT873" s="115"/>
      <c r="AU873" s="115">
        <f t="shared" si="292"/>
        <v>1</v>
      </c>
      <c r="AV873" s="115">
        <f t="shared" si="293"/>
        <v>0</v>
      </c>
      <c r="AY873" s="115"/>
      <c r="AZ873" s="115"/>
      <c r="BA873" s="43">
        <v>32</v>
      </c>
      <c r="BB873" s="43" t="s">
        <v>2013</v>
      </c>
      <c r="BC873" s="48" t="s">
        <v>1403</v>
      </c>
      <c r="BE873" s="37" t="s">
        <v>2345</v>
      </c>
      <c r="BG873" s="43">
        <v>438</v>
      </c>
      <c r="BH873" s="43" t="s">
        <v>1692</v>
      </c>
      <c r="BJ873" s="43" t="s">
        <v>1388</v>
      </c>
      <c r="BP873" s="48" t="s">
        <v>1406</v>
      </c>
      <c r="BQ873" s="43" t="s">
        <v>2343</v>
      </c>
      <c r="BS873" s="43" t="s">
        <v>558</v>
      </c>
      <c r="BT873" s="43" t="s">
        <v>1693</v>
      </c>
      <c r="BU873" s="43"/>
      <c r="BV873" s="43"/>
      <c r="BW873" s="243">
        <v>37735</v>
      </c>
      <c r="BX873" s="243"/>
      <c r="BY873" s="48" t="s">
        <v>451</v>
      </c>
      <c r="BZ873" s="43">
        <v>0.23</v>
      </c>
      <c r="CA873" s="43" t="s">
        <v>1396</v>
      </c>
      <c r="CD873" s="124" t="s">
        <v>1397</v>
      </c>
      <c r="CE873" s="43">
        <v>10934</v>
      </c>
      <c r="CF873" s="43" t="s">
        <v>1694</v>
      </c>
      <c r="CG873" s="251">
        <v>37735</v>
      </c>
      <c r="CH873" s="126"/>
      <c r="CK873" s="39" t="s">
        <v>451</v>
      </c>
      <c r="CL873" s="43">
        <v>0.32</v>
      </c>
      <c r="CM873" s="43" t="s">
        <v>1396</v>
      </c>
      <c r="CP873" s="43" t="s">
        <v>1397</v>
      </c>
      <c r="CQ873" s="43">
        <v>1309</v>
      </c>
      <c r="DR873" s="38"/>
    </row>
    <row r="874" spans="1:122" s="39" customFormat="1" hidden="1" x14ac:dyDescent="0.2">
      <c r="A874" s="44" t="str">
        <f t="shared" si="301"/>
        <v>Endicott</v>
      </c>
      <c r="B874" s="44" t="str">
        <f t="shared" si="296"/>
        <v>Methylene chloride</v>
      </c>
      <c r="C874" s="38" t="s">
        <v>2587</v>
      </c>
      <c r="D874" s="38" t="str">
        <f t="shared" si="295"/>
        <v>LS</v>
      </c>
      <c r="E874" s="44" t="s">
        <v>372</v>
      </c>
      <c r="F874" s="155" t="str">
        <f t="shared" ref="F874:F937" si="307">BH874</f>
        <v>Residential 126</v>
      </c>
      <c r="G874" s="44" t="str">
        <f t="shared" si="302"/>
        <v>residential</v>
      </c>
      <c r="H874" s="44" t="str">
        <f t="shared" si="303"/>
        <v/>
      </c>
      <c r="I874" s="38"/>
      <c r="J874" s="38"/>
      <c r="K874" s="38"/>
      <c r="L874" s="44"/>
      <c r="M874" s="38" t="str">
        <f t="shared" si="297"/>
        <v>Y</v>
      </c>
      <c r="N874" s="38" t="str">
        <f t="shared" si="304"/>
        <v>n</v>
      </c>
      <c r="O874" s="38" t="s">
        <v>541</v>
      </c>
      <c r="P874" s="114" t="s">
        <v>1453</v>
      </c>
      <c r="Q874" s="114"/>
      <c r="R874" s="114"/>
      <c r="S874" s="114"/>
      <c r="T874" s="114"/>
      <c r="U874" s="114"/>
      <c r="V874" s="114"/>
      <c r="W874" s="114"/>
      <c r="X874" s="114"/>
      <c r="Y874" s="38" t="str">
        <f t="shared" si="298"/>
        <v>Y</v>
      </c>
      <c r="Z874" s="38" t="str">
        <f t="shared" si="305"/>
        <v>n</v>
      </c>
      <c r="AA874" s="38" t="s">
        <v>541</v>
      </c>
      <c r="AC874" s="59">
        <v>0.7</v>
      </c>
      <c r="AD874" s="204">
        <v>2.285714285714286</v>
      </c>
      <c r="AE874" s="38">
        <v>1</v>
      </c>
      <c r="AF874" s="38">
        <v>0</v>
      </c>
      <c r="AG874" s="125"/>
      <c r="AI874" s="123"/>
      <c r="AJ874" s="40">
        <f t="shared" si="299"/>
        <v>0.7</v>
      </c>
      <c r="AK874" s="40"/>
      <c r="AL874" s="40"/>
      <c r="AM874" s="40">
        <f t="shared" si="291"/>
        <v>1.6</v>
      </c>
      <c r="AN874" s="39">
        <f t="shared" si="306"/>
        <v>10.5</v>
      </c>
      <c r="AO874" s="204"/>
      <c r="AP874" s="204">
        <f t="shared" si="300"/>
        <v>2.285714285714286</v>
      </c>
      <c r="AQ874" s="45"/>
      <c r="AR874" s="45"/>
      <c r="AS874" s="115"/>
      <c r="AT874" s="115"/>
      <c r="AU874" s="115">
        <f t="shared" si="292"/>
        <v>1</v>
      </c>
      <c r="AV874" s="115">
        <f t="shared" si="293"/>
        <v>0</v>
      </c>
      <c r="AY874" s="115"/>
      <c r="AZ874" s="115"/>
      <c r="BA874" s="43">
        <v>32</v>
      </c>
      <c r="BB874" s="43" t="s">
        <v>2013</v>
      </c>
      <c r="BC874" s="48" t="s">
        <v>1403</v>
      </c>
      <c r="BE874" s="37" t="s">
        <v>2345</v>
      </c>
      <c r="BG874" s="43">
        <v>438</v>
      </c>
      <c r="BH874" s="43" t="s">
        <v>1692</v>
      </c>
      <c r="BJ874" s="43" t="s">
        <v>1388</v>
      </c>
      <c r="BP874" s="48" t="s">
        <v>1406</v>
      </c>
      <c r="BQ874" s="43" t="s">
        <v>2343</v>
      </c>
      <c r="BS874" s="43" t="s">
        <v>837</v>
      </c>
      <c r="BT874" s="43" t="s">
        <v>1693</v>
      </c>
      <c r="BU874" s="43"/>
      <c r="BV874" s="43"/>
      <c r="BW874" s="243">
        <v>37735</v>
      </c>
      <c r="BX874" s="243"/>
      <c r="BY874" s="48" t="s">
        <v>451</v>
      </c>
      <c r="BZ874" s="43">
        <v>1.6</v>
      </c>
      <c r="CA874" s="43" t="s">
        <v>1396</v>
      </c>
      <c r="CD874" s="124" t="s">
        <v>1397</v>
      </c>
      <c r="CE874" s="43">
        <v>10940</v>
      </c>
      <c r="CF874" s="43" t="s">
        <v>1694</v>
      </c>
      <c r="CG874" s="251">
        <v>37735</v>
      </c>
      <c r="CH874" s="126"/>
      <c r="CK874" s="39" t="s">
        <v>451</v>
      </c>
      <c r="CL874" s="43">
        <v>0.7</v>
      </c>
      <c r="CM874" s="43" t="s">
        <v>1396</v>
      </c>
      <c r="CP874" s="43" t="s">
        <v>1397</v>
      </c>
      <c r="CQ874" s="43">
        <v>1480</v>
      </c>
      <c r="DR874" s="38"/>
    </row>
    <row r="875" spans="1:122" s="39" customFormat="1" hidden="1" x14ac:dyDescent="0.2">
      <c r="A875" s="44" t="str">
        <f t="shared" si="301"/>
        <v>Endicott</v>
      </c>
      <c r="B875" s="44" t="str">
        <f t="shared" si="296"/>
        <v>Tetrachloroethylene</v>
      </c>
      <c r="C875" s="38" t="s">
        <v>2587</v>
      </c>
      <c r="D875" s="38" t="str">
        <f t="shared" si="295"/>
        <v>LS</v>
      </c>
      <c r="E875" s="44" t="s">
        <v>372</v>
      </c>
      <c r="F875" s="155" t="str">
        <f t="shared" si="307"/>
        <v>Residential 126</v>
      </c>
      <c r="G875" s="44" t="str">
        <f t="shared" si="302"/>
        <v>residential</v>
      </c>
      <c r="H875" s="44" t="str">
        <f t="shared" si="303"/>
        <v/>
      </c>
      <c r="I875" s="38"/>
      <c r="J875" s="38"/>
      <c r="K875" s="38"/>
      <c r="L875" s="44"/>
      <c r="M875" s="38" t="str">
        <f t="shared" si="297"/>
        <v>Y</v>
      </c>
      <c r="N875" s="38" t="str">
        <f t="shared" si="304"/>
        <v>n</v>
      </c>
      <c r="O875" s="38" t="s">
        <v>541</v>
      </c>
      <c r="P875" s="44" t="s">
        <v>1154</v>
      </c>
      <c r="Q875" s="114"/>
      <c r="R875" s="114"/>
      <c r="S875" s="114"/>
      <c r="T875" s="114"/>
      <c r="U875" s="114"/>
      <c r="V875" s="114"/>
      <c r="W875" s="114"/>
      <c r="X875" s="114"/>
      <c r="Y875" s="38" t="str">
        <f t="shared" si="298"/>
        <v>Y</v>
      </c>
      <c r="Z875" s="38" t="str">
        <f t="shared" si="305"/>
        <v>n</v>
      </c>
      <c r="AA875" s="38" t="str">
        <f t="shared" ref="AA875:AA880" si="308">IF(AM875="","",IF(Y875="N","n","Y"))</f>
        <v>Y</v>
      </c>
      <c r="AC875" s="59">
        <v>0.61</v>
      </c>
      <c r="AD875" s="204">
        <v>2.1311475409836067</v>
      </c>
      <c r="AE875" s="38">
        <v>1</v>
      </c>
      <c r="AF875" s="38">
        <v>0</v>
      </c>
      <c r="AG875" s="125"/>
      <c r="AI875" s="123"/>
      <c r="AJ875" s="40">
        <f t="shared" si="299"/>
        <v>0.61</v>
      </c>
      <c r="AK875" s="40"/>
      <c r="AL875" s="40"/>
      <c r="AM875" s="40">
        <f t="shared" ref="AM875:AM938" si="309">IF(BZ875="","",IF(CA875="mg/m3",1000*BZ875,IF(CA875="ppbv",BZ875*INDEX(ppbv_ug_m3,MATCH(BS875,ChemName,0)),BZ875)))</f>
        <v>1.3</v>
      </c>
      <c r="AN875" s="39">
        <f t="shared" si="306"/>
        <v>3.8</v>
      </c>
      <c r="AO875" s="204"/>
      <c r="AP875" s="204">
        <f t="shared" si="300"/>
        <v>2.1311475409836067</v>
      </c>
      <c r="AQ875" s="45"/>
      <c r="AR875" s="45"/>
      <c r="AS875" s="115"/>
      <c r="AT875" s="115"/>
      <c r="AU875" s="115">
        <f t="shared" si="292"/>
        <v>1</v>
      </c>
      <c r="AV875" s="115">
        <f t="shared" si="293"/>
        <v>0</v>
      </c>
      <c r="AY875" s="115"/>
      <c r="AZ875" s="115"/>
      <c r="BA875" s="43">
        <v>32</v>
      </c>
      <c r="BB875" s="43" t="s">
        <v>2013</v>
      </c>
      <c r="BC875" s="48" t="s">
        <v>1403</v>
      </c>
      <c r="BE875" s="37" t="s">
        <v>2345</v>
      </c>
      <c r="BG875" s="43">
        <v>438</v>
      </c>
      <c r="BH875" s="43" t="s">
        <v>1692</v>
      </c>
      <c r="BJ875" s="43" t="s">
        <v>1388</v>
      </c>
      <c r="BP875" s="48" t="s">
        <v>1406</v>
      </c>
      <c r="BQ875" s="43" t="s">
        <v>2343</v>
      </c>
      <c r="BS875" s="43" t="s">
        <v>2057</v>
      </c>
      <c r="BT875" s="43" t="s">
        <v>1693</v>
      </c>
      <c r="BU875" s="43"/>
      <c r="BV875" s="43"/>
      <c r="BW875" s="243">
        <v>37735</v>
      </c>
      <c r="BX875" s="243"/>
      <c r="BY875" s="48" t="s">
        <v>451</v>
      </c>
      <c r="BZ875" s="43">
        <v>1.3</v>
      </c>
      <c r="CA875" s="43" t="s">
        <v>1396</v>
      </c>
      <c r="CD875" s="124" t="s">
        <v>1397</v>
      </c>
      <c r="CE875" s="43">
        <v>10941</v>
      </c>
      <c r="CF875" s="43" t="s">
        <v>1694</v>
      </c>
      <c r="CG875" s="251">
        <v>37735</v>
      </c>
      <c r="CH875" s="126"/>
      <c r="CK875" s="39" t="s">
        <v>451</v>
      </c>
      <c r="CL875" s="43">
        <v>0.61</v>
      </c>
      <c r="CM875" s="43" t="s">
        <v>1396</v>
      </c>
      <c r="CP875" s="43" t="s">
        <v>1397</v>
      </c>
      <c r="CQ875" s="43">
        <v>1142</v>
      </c>
      <c r="DR875" s="38"/>
    </row>
    <row r="876" spans="1:122" s="39" customFormat="1" hidden="1" x14ac:dyDescent="0.2">
      <c r="A876" s="44" t="str">
        <f t="shared" si="301"/>
        <v>Endicott</v>
      </c>
      <c r="B876" s="44" t="str">
        <f t="shared" si="296"/>
        <v>1,1,2-Trichloro-1,2,2-trifluoroethane</v>
      </c>
      <c r="C876" s="38" t="s">
        <v>2587</v>
      </c>
      <c r="D876" s="38" t="str">
        <f t="shared" si="295"/>
        <v>LS</v>
      </c>
      <c r="E876" s="44" t="s">
        <v>372</v>
      </c>
      <c r="F876" s="155" t="str">
        <f t="shared" si="307"/>
        <v>Residential 127</v>
      </c>
      <c r="G876" s="44" t="str">
        <f t="shared" si="302"/>
        <v>residential</v>
      </c>
      <c r="H876" s="44" t="str">
        <f t="shared" si="303"/>
        <v/>
      </c>
      <c r="I876" s="38"/>
      <c r="J876" s="38"/>
      <c r="K876" s="38"/>
      <c r="L876" s="44"/>
      <c r="M876" s="38" t="str">
        <f t="shared" si="297"/>
        <v>Y</v>
      </c>
      <c r="N876" s="38" t="str">
        <f t="shared" si="304"/>
        <v>n</v>
      </c>
      <c r="O876" s="38" t="str">
        <f>IF(AJ876="","",IF(M876="N","n","Y"))</f>
        <v>Y</v>
      </c>
      <c r="P876" s="44"/>
      <c r="Q876" s="44"/>
      <c r="R876" s="44"/>
      <c r="S876" s="44"/>
      <c r="T876" s="44"/>
      <c r="U876" s="44"/>
      <c r="V876" s="44"/>
      <c r="W876" s="44"/>
      <c r="X876" s="44"/>
      <c r="Y876" s="38" t="str">
        <f t="shared" si="298"/>
        <v>Y</v>
      </c>
      <c r="Z876" s="38" t="str">
        <f t="shared" si="305"/>
        <v>n</v>
      </c>
      <c r="AA876" s="38" t="str">
        <f t="shared" si="308"/>
        <v>Y</v>
      </c>
      <c r="AC876" s="59">
        <v>0.47</v>
      </c>
      <c r="AD876" s="204">
        <v>0.91489361702127658</v>
      </c>
      <c r="AE876" s="38">
        <v>1</v>
      </c>
      <c r="AF876" s="38">
        <v>0</v>
      </c>
      <c r="AG876" s="125"/>
      <c r="AI876" s="123"/>
      <c r="AJ876" s="40">
        <f t="shared" si="299"/>
        <v>0.47</v>
      </c>
      <c r="AK876" s="40"/>
      <c r="AL876" s="40"/>
      <c r="AM876" s="40">
        <f t="shared" si="309"/>
        <v>0.43</v>
      </c>
      <c r="AN876" s="39">
        <f t="shared" si="306"/>
        <v>1.8</v>
      </c>
      <c r="AO876" s="204"/>
      <c r="AP876" s="204">
        <f t="shared" si="300"/>
        <v>0.91489361702127658</v>
      </c>
      <c r="AQ876" s="45"/>
      <c r="AR876" s="45"/>
      <c r="AS876" s="115"/>
      <c r="AT876" s="115"/>
      <c r="AU876" s="115">
        <f t="shared" ref="AU876:AU939" si="310">IF(AP876="","",IF(CD876="Y",1,0))</f>
        <v>1</v>
      </c>
      <c r="AV876" s="115">
        <f t="shared" ref="AV876:AV939" si="311">IF(AP876="","",IF(CD876="n",1,0))</f>
        <v>0</v>
      </c>
      <c r="AY876" s="115"/>
      <c r="AZ876" s="115"/>
      <c r="BA876" s="43">
        <v>32</v>
      </c>
      <c r="BB876" s="43" t="s">
        <v>2013</v>
      </c>
      <c r="BC876" s="48" t="s">
        <v>1403</v>
      </c>
      <c r="BE876" s="37" t="s">
        <v>2345</v>
      </c>
      <c r="BG876" s="43">
        <v>439</v>
      </c>
      <c r="BH876" s="43" t="s">
        <v>1695</v>
      </c>
      <c r="BJ876" s="43" t="s">
        <v>1388</v>
      </c>
      <c r="BP876" s="48" t="s">
        <v>1406</v>
      </c>
      <c r="BQ876" s="43" t="s">
        <v>375</v>
      </c>
      <c r="BS876" s="43" t="s">
        <v>1132</v>
      </c>
      <c r="BT876" s="43" t="s">
        <v>1990</v>
      </c>
      <c r="BU876" s="43"/>
      <c r="BV876" s="43"/>
      <c r="BW876" s="243">
        <v>37735</v>
      </c>
      <c r="BX876" s="243"/>
      <c r="BY876" s="48" t="s">
        <v>451</v>
      </c>
      <c r="BZ876" s="43">
        <v>0.43</v>
      </c>
      <c r="CA876" s="43" t="s">
        <v>1396</v>
      </c>
      <c r="CD876" s="124" t="s">
        <v>1397</v>
      </c>
      <c r="CE876" s="43">
        <v>10972</v>
      </c>
      <c r="CF876" s="43" t="s">
        <v>1990</v>
      </c>
      <c r="CG876" s="251">
        <v>37735</v>
      </c>
      <c r="CH876" s="126"/>
      <c r="CK876" s="39" t="s">
        <v>451</v>
      </c>
      <c r="CL876" s="43">
        <v>0.47</v>
      </c>
      <c r="CM876" s="43" t="s">
        <v>1396</v>
      </c>
      <c r="CP876" s="43" t="s">
        <v>1397</v>
      </c>
      <c r="CQ876" s="43">
        <v>1422</v>
      </c>
      <c r="DR876" s="38"/>
    </row>
    <row r="877" spans="1:122" s="39" customFormat="1" hidden="1" x14ac:dyDescent="0.2">
      <c r="A877" s="44" t="str">
        <f t="shared" si="301"/>
        <v>Endicott</v>
      </c>
      <c r="B877" s="44" t="str">
        <f t="shared" si="296"/>
        <v>1,1,1-Trichloroethane</v>
      </c>
      <c r="C877" s="38" t="s">
        <v>2587</v>
      </c>
      <c r="D877" s="38" t="str">
        <f t="shared" si="295"/>
        <v>LS</v>
      </c>
      <c r="E877" s="44" t="s">
        <v>372</v>
      </c>
      <c r="F877" s="155" t="str">
        <f t="shared" si="307"/>
        <v>Residential 128</v>
      </c>
      <c r="G877" s="44" t="str">
        <f t="shared" si="302"/>
        <v>residential</v>
      </c>
      <c r="H877" s="44" t="str">
        <f t="shared" si="303"/>
        <v/>
      </c>
      <c r="I877" s="38"/>
      <c r="J877" s="38"/>
      <c r="K877" s="38"/>
      <c r="L877" s="44"/>
      <c r="M877" s="38" t="str">
        <f t="shared" si="297"/>
        <v>Y</v>
      </c>
      <c r="N877" s="38" t="str">
        <f t="shared" si="304"/>
        <v>n</v>
      </c>
      <c r="O877" s="38" t="s">
        <v>541</v>
      </c>
      <c r="P877" s="44" t="s">
        <v>1154</v>
      </c>
      <c r="Q877" s="114"/>
      <c r="R877" s="114"/>
      <c r="S877" s="114"/>
      <c r="T877" s="114"/>
      <c r="U877" s="114"/>
      <c r="V877" s="114"/>
      <c r="W877" s="114"/>
      <c r="X877" s="114"/>
      <c r="Y877" s="38" t="str">
        <f t="shared" si="298"/>
        <v>Y</v>
      </c>
      <c r="Z877" s="38" t="str">
        <f t="shared" si="305"/>
        <v>n</v>
      </c>
      <c r="AA877" s="38" t="str">
        <f t="shared" si="308"/>
        <v>Y</v>
      </c>
      <c r="AC877" s="59">
        <v>0.59</v>
      </c>
      <c r="AD877" s="204">
        <v>2.5423728813559325</v>
      </c>
      <c r="AE877" s="38">
        <v>1</v>
      </c>
      <c r="AF877" s="38">
        <v>0</v>
      </c>
      <c r="AG877" s="125"/>
      <c r="AI877" s="123"/>
      <c r="AJ877" s="40">
        <f t="shared" si="299"/>
        <v>0.59</v>
      </c>
      <c r="AK877" s="40"/>
      <c r="AL877" s="40"/>
      <c r="AM877" s="40">
        <f t="shared" si="309"/>
        <v>1.5</v>
      </c>
      <c r="AN877" s="39">
        <f t="shared" si="306"/>
        <v>3.1</v>
      </c>
      <c r="AO877" s="204"/>
      <c r="AP877" s="204">
        <f t="shared" si="300"/>
        <v>2.5423728813559325</v>
      </c>
      <c r="AQ877" s="45"/>
      <c r="AR877" s="45"/>
      <c r="AS877" s="115"/>
      <c r="AT877" s="115"/>
      <c r="AU877" s="115">
        <f t="shared" si="310"/>
        <v>1</v>
      </c>
      <c r="AV877" s="115">
        <f t="shared" si="311"/>
        <v>0</v>
      </c>
      <c r="AY877" s="115"/>
      <c r="AZ877" s="115"/>
      <c r="BA877" s="43">
        <v>32</v>
      </c>
      <c r="BB877" s="43" t="s">
        <v>2013</v>
      </c>
      <c r="BC877" s="48" t="s">
        <v>1403</v>
      </c>
      <c r="BE877" s="37" t="s">
        <v>2345</v>
      </c>
      <c r="BG877" s="43">
        <v>440</v>
      </c>
      <c r="BH877" s="43" t="s">
        <v>376</v>
      </c>
      <c r="BJ877" s="43" t="s">
        <v>1388</v>
      </c>
      <c r="BP877" s="48" t="s">
        <v>1406</v>
      </c>
      <c r="BQ877" s="43" t="s">
        <v>2038</v>
      </c>
      <c r="BS877" s="43" t="s">
        <v>558</v>
      </c>
      <c r="BT877" s="43" t="s">
        <v>1990</v>
      </c>
      <c r="BU877" s="43"/>
      <c r="BV877" s="43"/>
      <c r="BW877" s="243">
        <v>37737</v>
      </c>
      <c r="BX877" s="243"/>
      <c r="BY877" s="48" t="s">
        <v>451</v>
      </c>
      <c r="BZ877" s="43">
        <v>1.5</v>
      </c>
      <c r="CA877" s="43" t="s">
        <v>1396</v>
      </c>
      <c r="CD877" s="124" t="s">
        <v>1397</v>
      </c>
      <c r="CE877" s="43">
        <v>11011</v>
      </c>
      <c r="CF877" s="43" t="s">
        <v>1990</v>
      </c>
      <c r="CG877" s="251">
        <v>37737</v>
      </c>
      <c r="CH877" s="126"/>
      <c r="CK877" s="39" t="s">
        <v>451</v>
      </c>
      <c r="CL877" s="43">
        <v>0.59</v>
      </c>
      <c r="CM877" s="43" t="s">
        <v>1396</v>
      </c>
      <c r="CP877" s="43" t="s">
        <v>1397</v>
      </c>
      <c r="CQ877" s="43">
        <v>1311</v>
      </c>
      <c r="DR877" s="38"/>
    </row>
    <row r="878" spans="1:122" s="39" customFormat="1" hidden="1" x14ac:dyDescent="0.2">
      <c r="A878" s="44" t="str">
        <f t="shared" si="301"/>
        <v>Endicott</v>
      </c>
      <c r="B878" s="44" t="str">
        <f t="shared" si="296"/>
        <v>1,1,2-Trichloro-1,2,2-trifluoroethane</v>
      </c>
      <c r="C878" s="38" t="s">
        <v>2587</v>
      </c>
      <c r="D878" s="38" t="str">
        <f t="shared" si="295"/>
        <v>LS</v>
      </c>
      <c r="E878" s="44" t="s">
        <v>372</v>
      </c>
      <c r="F878" s="155" t="str">
        <f t="shared" si="307"/>
        <v>Residential 128</v>
      </c>
      <c r="G878" s="44" t="str">
        <f t="shared" si="302"/>
        <v>residential</v>
      </c>
      <c r="H878" s="44" t="str">
        <f t="shared" si="303"/>
        <v/>
      </c>
      <c r="I878" s="38"/>
      <c r="J878" s="38"/>
      <c r="K878" s="38"/>
      <c r="L878" s="44"/>
      <c r="M878" s="38" t="str">
        <f t="shared" si="297"/>
        <v>Y</v>
      </c>
      <c r="N878" s="38" t="str">
        <f t="shared" si="304"/>
        <v>n</v>
      </c>
      <c r="O878" s="38" t="s">
        <v>541</v>
      </c>
      <c r="P878" s="44" t="s">
        <v>1154</v>
      </c>
      <c r="Q878" s="114"/>
      <c r="R878" s="114"/>
      <c r="S878" s="114"/>
      <c r="T878" s="114"/>
      <c r="U878" s="114"/>
      <c r="V878" s="114"/>
      <c r="W878" s="114"/>
      <c r="X878" s="114"/>
      <c r="Y878" s="38" t="str">
        <f t="shared" si="298"/>
        <v>Y</v>
      </c>
      <c r="Z878" s="38" t="str">
        <f t="shared" si="305"/>
        <v>n</v>
      </c>
      <c r="AA878" s="38" t="str">
        <f t="shared" si="308"/>
        <v>Y</v>
      </c>
      <c r="AC878" s="59">
        <v>0.44</v>
      </c>
      <c r="AD878" s="204">
        <v>1.0909090909090908</v>
      </c>
      <c r="AE878" s="38">
        <v>1</v>
      </c>
      <c r="AF878" s="38">
        <v>0</v>
      </c>
      <c r="AG878" s="125"/>
      <c r="AI878" s="123"/>
      <c r="AJ878" s="40">
        <f t="shared" si="299"/>
        <v>0.44</v>
      </c>
      <c r="AK878" s="40"/>
      <c r="AL878" s="40"/>
      <c r="AM878" s="40">
        <f t="shared" si="309"/>
        <v>0.48</v>
      </c>
      <c r="AN878" s="39">
        <f t="shared" si="306"/>
        <v>1.8</v>
      </c>
      <c r="AO878" s="204"/>
      <c r="AP878" s="204">
        <f t="shared" si="300"/>
        <v>1.0909090909090908</v>
      </c>
      <c r="AQ878" s="45"/>
      <c r="AR878" s="45"/>
      <c r="AS878" s="115"/>
      <c r="AT878" s="115"/>
      <c r="AU878" s="115">
        <f t="shared" si="310"/>
        <v>1</v>
      </c>
      <c r="AV878" s="115">
        <f t="shared" si="311"/>
        <v>0</v>
      </c>
      <c r="AY878" s="115"/>
      <c r="AZ878" s="115"/>
      <c r="BA878" s="43">
        <v>32</v>
      </c>
      <c r="BB878" s="43" t="s">
        <v>2013</v>
      </c>
      <c r="BC878" s="48" t="s">
        <v>1403</v>
      </c>
      <c r="BE878" s="37" t="s">
        <v>2345</v>
      </c>
      <c r="BG878" s="43">
        <v>440</v>
      </c>
      <c r="BH878" s="43" t="s">
        <v>376</v>
      </c>
      <c r="BJ878" s="43" t="s">
        <v>1388</v>
      </c>
      <c r="BP878" s="48" t="s">
        <v>1406</v>
      </c>
      <c r="BQ878" s="43" t="s">
        <v>2038</v>
      </c>
      <c r="BS878" s="43" t="s">
        <v>1132</v>
      </c>
      <c r="BT878" s="43" t="s">
        <v>1990</v>
      </c>
      <c r="BU878" s="43"/>
      <c r="BV878" s="43"/>
      <c r="BW878" s="243">
        <v>37737</v>
      </c>
      <c r="BX878" s="243"/>
      <c r="BY878" s="48" t="s">
        <v>451</v>
      </c>
      <c r="BZ878" s="43">
        <v>0.48</v>
      </c>
      <c r="CA878" s="43" t="s">
        <v>1396</v>
      </c>
      <c r="CD878" s="124" t="s">
        <v>1397</v>
      </c>
      <c r="CE878" s="43">
        <v>11016</v>
      </c>
      <c r="CF878" s="43" t="s">
        <v>1990</v>
      </c>
      <c r="CG878" s="251">
        <v>37737</v>
      </c>
      <c r="CH878" s="126"/>
      <c r="CK878" s="39" t="s">
        <v>451</v>
      </c>
      <c r="CL878" s="43">
        <v>0.44</v>
      </c>
      <c r="CM878" s="43" t="s">
        <v>1396</v>
      </c>
      <c r="CP878" s="43" t="s">
        <v>1397</v>
      </c>
      <c r="CQ878" s="43">
        <v>1423</v>
      </c>
      <c r="DR878" s="38"/>
    </row>
    <row r="879" spans="1:122" s="39" customFormat="1" hidden="1" x14ac:dyDescent="0.2">
      <c r="A879" s="44" t="str">
        <f t="shared" si="301"/>
        <v>Endicott</v>
      </c>
      <c r="B879" s="44" t="str">
        <f t="shared" si="296"/>
        <v>Tetrachloroethylene</v>
      </c>
      <c r="C879" s="38" t="s">
        <v>2587</v>
      </c>
      <c r="D879" s="38" t="str">
        <f t="shared" si="295"/>
        <v>LS</v>
      </c>
      <c r="E879" s="44" t="s">
        <v>372</v>
      </c>
      <c r="F879" s="155" t="str">
        <f t="shared" si="307"/>
        <v>Residential 128</v>
      </c>
      <c r="G879" s="44" t="str">
        <f t="shared" si="302"/>
        <v>residential</v>
      </c>
      <c r="H879" s="44" t="str">
        <f t="shared" si="303"/>
        <v/>
      </c>
      <c r="I879" s="38"/>
      <c r="J879" s="38"/>
      <c r="K879" s="38"/>
      <c r="L879" s="44"/>
      <c r="M879" s="38" t="str">
        <f t="shared" si="297"/>
        <v>Y</v>
      </c>
      <c r="N879" s="38" t="str">
        <f t="shared" si="304"/>
        <v>n</v>
      </c>
      <c r="O879" s="38" t="str">
        <f>IF(AJ879="","",IF(M879="N","n","Y"))</f>
        <v>Y</v>
      </c>
      <c r="P879" s="44"/>
      <c r="Q879" s="44"/>
      <c r="R879" s="44"/>
      <c r="S879" s="44"/>
      <c r="T879" s="44"/>
      <c r="U879" s="44"/>
      <c r="V879" s="44"/>
      <c r="W879" s="44"/>
      <c r="X879" s="44"/>
      <c r="Y879" s="38" t="str">
        <f t="shared" si="298"/>
        <v>Y</v>
      </c>
      <c r="Z879" s="38" t="str">
        <f t="shared" si="305"/>
        <v>n</v>
      </c>
      <c r="AA879" s="38" t="str">
        <f t="shared" si="308"/>
        <v>Y</v>
      </c>
      <c r="AC879" s="59">
        <v>0.65</v>
      </c>
      <c r="AD879" s="204">
        <v>0.38461538461538458</v>
      </c>
      <c r="AE879" s="38">
        <v>1</v>
      </c>
      <c r="AF879" s="38">
        <v>0</v>
      </c>
      <c r="AG879" s="125"/>
      <c r="AI879" s="123"/>
      <c r="AJ879" s="40">
        <f t="shared" si="299"/>
        <v>0.65</v>
      </c>
      <c r="AK879" s="40"/>
      <c r="AL879" s="40"/>
      <c r="AM879" s="40">
        <f t="shared" si="309"/>
        <v>0.25</v>
      </c>
      <c r="AN879" s="39">
        <f t="shared" si="306"/>
        <v>3.8</v>
      </c>
      <c r="AO879" s="204"/>
      <c r="AP879" s="204">
        <f t="shared" si="300"/>
        <v>0.38461538461538458</v>
      </c>
      <c r="AQ879" s="45"/>
      <c r="AR879" s="45"/>
      <c r="AS879" s="115"/>
      <c r="AT879" s="115"/>
      <c r="AU879" s="115">
        <f t="shared" si="310"/>
        <v>1</v>
      </c>
      <c r="AV879" s="115">
        <f t="shared" si="311"/>
        <v>0</v>
      </c>
      <c r="AY879" s="115"/>
      <c r="AZ879" s="115"/>
      <c r="BA879" s="43">
        <v>32</v>
      </c>
      <c r="BB879" s="43" t="s">
        <v>2013</v>
      </c>
      <c r="BC879" s="48" t="s">
        <v>1403</v>
      </c>
      <c r="BE879" s="37" t="s">
        <v>2345</v>
      </c>
      <c r="BG879" s="43">
        <v>440</v>
      </c>
      <c r="BH879" s="43" t="s">
        <v>376</v>
      </c>
      <c r="BJ879" s="43" t="s">
        <v>1388</v>
      </c>
      <c r="BP879" s="48" t="s">
        <v>1406</v>
      </c>
      <c r="BQ879" s="43" t="s">
        <v>2038</v>
      </c>
      <c r="BS879" s="43" t="s">
        <v>2057</v>
      </c>
      <c r="BT879" s="43" t="s">
        <v>1990</v>
      </c>
      <c r="BU879" s="43"/>
      <c r="BV879" s="43"/>
      <c r="BW879" s="243">
        <v>37737</v>
      </c>
      <c r="BX879" s="243"/>
      <c r="BY879" s="48" t="s">
        <v>451</v>
      </c>
      <c r="BZ879" s="43">
        <v>0.25</v>
      </c>
      <c r="CA879" s="43" t="s">
        <v>1396</v>
      </c>
      <c r="CD879" s="124" t="s">
        <v>1397</v>
      </c>
      <c r="CE879" s="43">
        <v>11018</v>
      </c>
      <c r="CF879" s="43" t="s">
        <v>1990</v>
      </c>
      <c r="CG879" s="251">
        <v>37737</v>
      </c>
      <c r="CH879" s="126"/>
      <c r="CK879" s="39" t="s">
        <v>451</v>
      </c>
      <c r="CL879" s="43">
        <v>0.65</v>
      </c>
      <c r="CM879" s="43" t="s">
        <v>1396</v>
      </c>
      <c r="CP879" s="43" t="s">
        <v>1397</v>
      </c>
      <c r="CQ879" s="43">
        <v>1144</v>
      </c>
      <c r="DR879" s="38"/>
    </row>
    <row r="880" spans="1:122" s="39" customFormat="1" hidden="1" x14ac:dyDescent="0.2">
      <c r="A880" s="44" t="str">
        <f t="shared" si="301"/>
        <v>Endicott</v>
      </c>
      <c r="B880" s="44" t="str">
        <f t="shared" si="296"/>
        <v>1,1,1-Trichloroethane</v>
      </c>
      <c r="C880" s="38" t="s">
        <v>2587</v>
      </c>
      <c r="D880" s="38" t="str">
        <f t="shared" si="295"/>
        <v>LS</v>
      </c>
      <c r="E880" s="44" t="s">
        <v>372</v>
      </c>
      <c r="F880" s="155" t="str">
        <f t="shared" si="307"/>
        <v>Residential 129</v>
      </c>
      <c r="G880" s="44" t="str">
        <f t="shared" si="302"/>
        <v>residential</v>
      </c>
      <c r="H880" s="44" t="str">
        <f t="shared" si="303"/>
        <v/>
      </c>
      <c r="I880" s="38"/>
      <c r="J880" s="38"/>
      <c r="K880" s="38"/>
      <c r="L880" s="44"/>
      <c r="M880" s="38" t="str">
        <f t="shared" si="297"/>
        <v>Y</v>
      </c>
      <c r="N880" s="38" t="str">
        <f t="shared" si="304"/>
        <v>n</v>
      </c>
      <c r="O880" s="38" t="str">
        <f>IF(AJ880="","",IF(M880="N","n","Y"))</f>
        <v>Y</v>
      </c>
      <c r="P880" s="44"/>
      <c r="Q880" s="44"/>
      <c r="R880" s="44"/>
      <c r="S880" s="44"/>
      <c r="T880" s="44"/>
      <c r="U880" s="44"/>
      <c r="V880" s="44"/>
      <c r="W880" s="44"/>
      <c r="X880" s="44"/>
      <c r="Y880" s="38" t="str">
        <f t="shared" si="298"/>
        <v>Y</v>
      </c>
      <c r="Z880" s="38" t="str">
        <f t="shared" si="305"/>
        <v>n</v>
      </c>
      <c r="AA880" s="38" t="str">
        <f t="shared" si="308"/>
        <v>Y</v>
      </c>
      <c r="AC880" s="59">
        <v>28</v>
      </c>
      <c r="AD880" s="204">
        <v>2.8571428571428574E-2</v>
      </c>
      <c r="AE880" s="38">
        <v>1</v>
      </c>
      <c r="AF880" s="38">
        <v>0</v>
      </c>
      <c r="AG880" s="125"/>
      <c r="AI880" s="123"/>
      <c r="AJ880" s="40">
        <f t="shared" si="299"/>
        <v>28</v>
      </c>
      <c r="AK880" s="40"/>
      <c r="AL880" s="40"/>
      <c r="AM880" s="40">
        <f t="shared" si="309"/>
        <v>0.8</v>
      </c>
      <c r="AN880" s="39">
        <f t="shared" si="306"/>
        <v>3.1</v>
      </c>
      <c r="AO880" s="204"/>
      <c r="AP880" s="204">
        <f t="shared" si="300"/>
        <v>2.8571428571428574E-2</v>
      </c>
      <c r="AQ880" s="45"/>
      <c r="AR880" s="45"/>
      <c r="AS880" s="115"/>
      <c r="AT880" s="115"/>
      <c r="AU880" s="115">
        <f t="shared" si="310"/>
        <v>1</v>
      </c>
      <c r="AV880" s="115">
        <f t="shared" si="311"/>
        <v>0</v>
      </c>
      <c r="AY880" s="115"/>
      <c r="AZ880" s="115"/>
      <c r="BA880" s="43">
        <v>32</v>
      </c>
      <c r="BB880" s="43" t="s">
        <v>2013</v>
      </c>
      <c r="BC880" s="48" t="s">
        <v>1403</v>
      </c>
      <c r="BE880" s="37" t="s">
        <v>2345</v>
      </c>
      <c r="BG880" s="43">
        <v>441</v>
      </c>
      <c r="BH880" s="43" t="s">
        <v>2670</v>
      </c>
      <c r="BJ880" s="43" t="s">
        <v>1388</v>
      </c>
      <c r="BP880" s="48" t="s">
        <v>1406</v>
      </c>
      <c r="BQ880" s="43" t="s">
        <v>2671</v>
      </c>
      <c r="BS880" s="43" t="s">
        <v>558</v>
      </c>
      <c r="BT880" s="43" t="s">
        <v>2672</v>
      </c>
      <c r="BU880" s="43"/>
      <c r="BV880" s="43"/>
      <c r="BW880" s="243">
        <v>37736</v>
      </c>
      <c r="BX880" s="243"/>
      <c r="BY880" s="48" t="s">
        <v>451</v>
      </c>
      <c r="BZ880" s="43">
        <v>0.8</v>
      </c>
      <c r="CA880" s="43" t="s">
        <v>1396</v>
      </c>
      <c r="CD880" s="124" t="s">
        <v>1397</v>
      </c>
      <c r="CE880" s="43">
        <v>11044</v>
      </c>
      <c r="CF880" s="43" t="s">
        <v>2673</v>
      </c>
      <c r="CG880" s="251">
        <v>37736</v>
      </c>
      <c r="CH880" s="126"/>
      <c r="CK880" s="39" t="s">
        <v>451</v>
      </c>
      <c r="CL880" s="43">
        <v>28</v>
      </c>
      <c r="CM880" s="43" t="s">
        <v>1396</v>
      </c>
      <c r="CP880" s="43" t="s">
        <v>1397</v>
      </c>
      <c r="CQ880" s="43">
        <v>1312</v>
      </c>
      <c r="DR880" s="38"/>
    </row>
    <row r="881" spans="1:122" s="39" customFormat="1" hidden="1" x14ac:dyDescent="0.2">
      <c r="A881" s="44" t="str">
        <f t="shared" si="301"/>
        <v>Endicott</v>
      </c>
      <c r="B881" s="44" t="str">
        <f t="shared" si="296"/>
        <v>1,1,2-Trichloro-1,2,2-trifluoroethane</v>
      </c>
      <c r="C881" s="38" t="s">
        <v>2587</v>
      </c>
      <c r="D881" s="38" t="str">
        <f t="shared" si="295"/>
        <v>LS</v>
      </c>
      <c r="E881" s="44" t="s">
        <v>372</v>
      </c>
      <c r="F881" s="155" t="str">
        <f t="shared" si="307"/>
        <v>Residential 129</v>
      </c>
      <c r="G881" s="44" t="str">
        <f t="shared" si="302"/>
        <v>residential</v>
      </c>
      <c r="H881" s="44" t="str">
        <f t="shared" si="303"/>
        <v/>
      </c>
      <c r="I881" s="38"/>
      <c r="J881" s="38"/>
      <c r="K881" s="38"/>
      <c r="L881" s="44"/>
      <c r="M881" s="38" t="str">
        <f t="shared" si="297"/>
        <v>Y</v>
      </c>
      <c r="N881" s="38" t="str">
        <f t="shared" si="304"/>
        <v>n</v>
      </c>
      <c r="O881" s="38" t="s">
        <v>541</v>
      </c>
      <c r="P881" s="44" t="s">
        <v>310</v>
      </c>
      <c r="Q881" s="44"/>
      <c r="R881" s="44"/>
      <c r="S881" s="44"/>
      <c r="T881" s="44"/>
      <c r="U881" s="44"/>
      <c r="V881" s="44"/>
      <c r="W881" s="44"/>
      <c r="X881" s="44"/>
      <c r="Y881" s="38" t="str">
        <f t="shared" si="298"/>
        <v>Y</v>
      </c>
      <c r="Z881" s="38" t="str">
        <f t="shared" si="305"/>
        <v>n</v>
      </c>
      <c r="AA881" s="38" t="s">
        <v>541</v>
      </c>
      <c r="AC881" s="59">
        <v>0.88</v>
      </c>
      <c r="AD881" s="204">
        <v>0.5</v>
      </c>
      <c r="AE881" s="38">
        <v>1</v>
      </c>
      <c r="AF881" s="38">
        <v>0</v>
      </c>
      <c r="AG881" s="125"/>
      <c r="AI881" s="123"/>
      <c r="AJ881" s="40">
        <f t="shared" si="299"/>
        <v>0.88</v>
      </c>
      <c r="AK881" s="40"/>
      <c r="AL881" s="40"/>
      <c r="AM881" s="40">
        <f t="shared" si="309"/>
        <v>0.44</v>
      </c>
      <c r="AN881" s="39">
        <f t="shared" si="306"/>
        <v>1.8</v>
      </c>
      <c r="AO881" s="204"/>
      <c r="AP881" s="204">
        <f t="shared" si="300"/>
        <v>0.5</v>
      </c>
      <c r="AQ881" s="45"/>
      <c r="AR881" s="45"/>
      <c r="AS881" s="115"/>
      <c r="AT881" s="115"/>
      <c r="AU881" s="115">
        <f t="shared" si="310"/>
        <v>1</v>
      </c>
      <c r="AV881" s="115">
        <f t="shared" si="311"/>
        <v>0</v>
      </c>
      <c r="AY881" s="115"/>
      <c r="AZ881" s="115"/>
      <c r="BA881" s="43">
        <v>32</v>
      </c>
      <c r="BB881" s="43" t="s">
        <v>2013</v>
      </c>
      <c r="BC881" s="48" t="s">
        <v>1403</v>
      </c>
      <c r="BE881" s="37" t="s">
        <v>2345</v>
      </c>
      <c r="BG881" s="43">
        <v>441</v>
      </c>
      <c r="BH881" s="43" t="s">
        <v>2670</v>
      </c>
      <c r="BJ881" s="43" t="s">
        <v>1388</v>
      </c>
      <c r="BP881" s="48" t="s">
        <v>1406</v>
      </c>
      <c r="BQ881" s="43" t="s">
        <v>2671</v>
      </c>
      <c r="BS881" s="43" t="s">
        <v>1132</v>
      </c>
      <c r="BT881" s="43" t="s">
        <v>2672</v>
      </c>
      <c r="BU881" s="43"/>
      <c r="BV881" s="43"/>
      <c r="BW881" s="243">
        <v>37736</v>
      </c>
      <c r="BX881" s="243"/>
      <c r="BY881" s="48" t="s">
        <v>451</v>
      </c>
      <c r="BZ881" s="43">
        <v>0.44</v>
      </c>
      <c r="CA881" s="43" t="s">
        <v>1396</v>
      </c>
      <c r="CD881" s="124" t="s">
        <v>1397</v>
      </c>
      <c r="CE881" s="43">
        <v>11049</v>
      </c>
      <c r="CF881" s="43" t="s">
        <v>2673</v>
      </c>
      <c r="CG881" s="251">
        <v>37736</v>
      </c>
      <c r="CH881" s="126"/>
      <c r="CK881" s="39" t="s">
        <v>451</v>
      </c>
      <c r="CL881" s="43">
        <v>0.88</v>
      </c>
      <c r="CM881" s="43" t="s">
        <v>1396</v>
      </c>
      <c r="CP881" s="43" t="s">
        <v>1397</v>
      </c>
      <c r="CQ881" s="43">
        <v>1424</v>
      </c>
      <c r="DR881" s="38"/>
    </row>
    <row r="882" spans="1:122" s="39" customFormat="1" x14ac:dyDescent="0.2">
      <c r="A882" s="44" t="str">
        <f t="shared" si="301"/>
        <v>Endicott</v>
      </c>
      <c r="B882" s="44" t="str">
        <f t="shared" si="296"/>
        <v>Tetrachloroethylene</v>
      </c>
      <c r="C882" s="38" t="s">
        <v>2587</v>
      </c>
      <c r="D882" s="38" t="str">
        <f t="shared" si="295"/>
        <v>LS</v>
      </c>
      <c r="E882" s="44" t="s">
        <v>372</v>
      </c>
      <c r="F882" s="155" t="str">
        <f t="shared" si="307"/>
        <v>Residential 129</v>
      </c>
      <c r="G882" s="44" t="str">
        <f t="shared" si="302"/>
        <v>residential</v>
      </c>
      <c r="H882" s="44" t="str">
        <f t="shared" si="303"/>
        <v/>
      </c>
      <c r="I882" s="38"/>
      <c r="J882" s="38"/>
      <c r="K882" s="38"/>
      <c r="L882" s="44"/>
      <c r="M882" s="38" t="str">
        <f t="shared" si="297"/>
        <v>Y</v>
      </c>
      <c r="N882" s="38" t="str">
        <f t="shared" si="304"/>
        <v>Y</v>
      </c>
      <c r="O882" s="38" t="str">
        <f>IF(AJ882="","",IF(M882="N","n","Y"))</f>
        <v>Y</v>
      </c>
      <c r="P882" s="44"/>
      <c r="Q882" s="44"/>
      <c r="R882" s="44"/>
      <c r="S882" s="44"/>
      <c r="T882" s="44"/>
      <c r="U882" s="44"/>
      <c r="V882" s="44"/>
      <c r="W882" s="44"/>
      <c r="X882" s="44"/>
      <c r="Y882" s="38" t="str">
        <f t="shared" si="298"/>
        <v>Y</v>
      </c>
      <c r="Z882" s="38" t="str">
        <f t="shared" si="305"/>
        <v>n</v>
      </c>
      <c r="AA882" s="38" t="str">
        <f>IF(AM882="","",IF(Y882="N","n","Y"))</f>
        <v>Y</v>
      </c>
      <c r="AC882" s="59">
        <v>230</v>
      </c>
      <c r="AD882" s="204">
        <v>1.0869565217391304E-2</v>
      </c>
      <c r="AE882" s="38">
        <v>1</v>
      </c>
      <c r="AF882" s="38">
        <v>0</v>
      </c>
      <c r="AG882" s="125"/>
      <c r="AI882" s="123"/>
      <c r="AJ882" s="40">
        <f t="shared" si="299"/>
        <v>230</v>
      </c>
      <c r="AK882" s="40"/>
      <c r="AL882" s="40"/>
      <c r="AM882" s="40">
        <f t="shared" si="309"/>
        <v>2.5</v>
      </c>
      <c r="AN882" s="39">
        <f t="shared" si="306"/>
        <v>3.8</v>
      </c>
      <c r="AO882" s="204"/>
      <c r="AP882" s="204">
        <f t="shared" si="300"/>
        <v>1.0869565217391304E-2</v>
      </c>
      <c r="AQ882" s="45"/>
      <c r="AR882" s="45"/>
      <c r="AS882" s="115"/>
      <c r="AT882" s="115"/>
      <c r="AU882" s="115">
        <f t="shared" si="310"/>
        <v>1</v>
      </c>
      <c r="AV882" s="115">
        <f t="shared" si="311"/>
        <v>0</v>
      </c>
      <c r="AY882" s="115"/>
      <c r="AZ882" s="115"/>
      <c r="BA882" s="43">
        <v>32</v>
      </c>
      <c r="BB882" s="43" t="s">
        <v>2013</v>
      </c>
      <c r="BC882" s="48" t="s">
        <v>1403</v>
      </c>
      <c r="BE882" s="37" t="s">
        <v>2345</v>
      </c>
      <c r="BG882" s="43">
        <v>441</v>
      </c>
      <c r="BH882" s="43" t="s">
        <v>2670</v>
      </c>
      <c r="BJ882" s="43" t="s">
        <v>1388</v>
      </c>
      <c r="BP882" s="48" t="s">
        <v>1406</v>
      </c>
      <c r="BQ882" s="43" t="s">
        <v>2671</v>
      </c>
      <c r="BS882" s="43" t="s">
        <v>2057</v>
      </c>
      <c r="BT882" s="43" t="s">
        <v>2672</v>
      </c>
      <c r="BU882" s="43"/>
      <c r="BV882" s="43"/>
      <c r="BW882" s="243">
        <v>37736</v>
      </c>
      <c r="BX882" s="243"/>
      <c r="BY882" s="48" t="s">
        <v>451</v>
      </c>
      <c r="BZ882" s="43">
        <v>2.5</v>
      </c>
      <c r="CA882" s="43" t="s">
        <v>1396</v>
      </c>
      <c r="CD882" s="124" t="s">
        <v>1397</v>
      </c>
      <c r="CE882" s="43">
        <v>11051</v>
      </c>
      <c r="CF882" s="43" t="s">
        <v>2673</v>
      </c>
      <c r="CG882" s="251">
        <v>37736</v>
      </c>
      <c r="CH882" s="126"/>
      <c r="CK882" s="39" t="s">
        <v>451</v>
      </c>
      <c r="CL882" s="43">
        <v>230</v>
      </c>
      <c r="CM882" s="43" t="s">
        <v>1396</v>
      </c>
      <c r="CP882" s="43" t="s">
        <v>1397</v>
      </c>
      <c r="CQ882" s="43">
        <v>1145</v>
      </c>
      <c r="DR882" s="38"/>
    </row>
    <row r="883" spans="1:122" s="39" customFormat="1" hidden="1" x14ac:dyDescent="0.2">
      <c r="A883" s="44" t="str">
        <f t="shared" si="301"/>
        <v>Endicott</v>
      </c>
      <c r="B883" s="44" t="str">
        <f t="shared" si="296"/>
        <v>1,1,1-Trichloroethane</v>
      </c>
      <c r="C883" s="38" t="s">
        <v>2587</v>
      </c>
      <c r="D883" s="38" t="str">
        <f t="shared" si="295"/>
        <v>LS</v>
      </c>
      <c r="E883" s="44" t="s">
        <v>372</v>
      </c>
      <c r="F883" s="155" t="str">
        <f t="shared" si="307"/>
        <v>Residential 130</v>
      </c>
      <c r="G883" s="44" t="str">
        <f t="shared" si="302"/>
        <v>residential</v>
      </c>
      <c r="H883" s="44" t="str">
        <f t="shared" si="303"/>
        <v/>
      </c>
      <c r="I883" s="38"/>
      <c r="J883" s="38"/>
      <c r="K883" s="38"/>
      <c r="L883" s="44"/>
      <c r="M883" s="38" t="str">
        <f t="shared" si="297"/>
        <v>Y</v>
      </c>
      <c r="N883" s="38" t="str">
        <f t="shared" si="304"/>
        <v>n</v>
      </c>
      <c r="O883" s="38" t="str">
        <f>IF(AJ883="","",IF(M883="N","n","Y"))</f>
        <v>Y</v>
      </c>
      <c r="P883" s="44"/>
      <c r="Q883" s="44"/>
      <c r="R883" s="44"/>
      <c r="S883" s="44"/>
      <c r="T883" s="44"/>
      <c r="U883" s="44"/>
      <c r="V883" s="44"/>
      <c r="W883" s="44"/>
      <c r="X883" s="44"/>
      <c r="Y883" s="38" t="str">
        <f t="shared" si="298"/>
        <v>Y</v>
      </c>
      <c r="Z883" s="38" t="str">
        <f t="shared" si="305"/>
        <v>n</v>
      </c>
      <c r="AA883" s="38" t="str">
        <f>IF(AM883="","",IF(Y883="N","n","Y"))</f>
        <v>Y</v>
      </c>
      <c r="AC883" s="59">
        <v>110</v>
      </c>
      <c r="AD883" s="204">
        <v>4.6363636363636364E-3</v>
      </c>
      <c r="AE883" s="38">
        <v>1</v>
      </c>
      <c r="AF883" s="38">
        <v>0</v>
      </c>
      <c r="AG883" s="125"/>
      <c r="AI883" s="123"/>
      <c r="AJ883" s="40">
        <f t="shared" si="299"/>
        <v>110</v>
      </c>
      <c r="AK883" s="40"/>
      <c r="AL883" s="40"/>
      <c r="AM883" s="40">
        <f t="shared" si="309"/>
        <v>0.51</v>
      </c>
      <c r="AN883" s="39">
        <f t="shared" si="306"/>
        <v>3.1</v>
      </c>
      <c r="AO883" s="204"/>
      <c r="AP883" s="204">
        <f t="shared" si="300"/>
        <v>4.6363636363636364E-3</v>
      </c>
      <c r="AQ883" s="45"/>
      <c r="AR883" s="45"/>
      <c r="AS883" s="115"/>
      <c r="AT883" s="115"/>
      <c r="AU883" s="115">
        <f t="shared" si="310"/>
        <v>1</v>
      </c>
      <c r="AV883" s="115">
        <f t="shared" si="311"/>
        <v>0</v>
      </c>
      <c r="AY883" s="115"/>
      <c r="AZ883" s="115"/>
      <c r="BA883" s="43">
        <v>32</v>
      </c>
      <c r="BB883" s="43" t="s">
        <v>2013</v>
      </c>
      <c r="BC883" s="48" t="s">
        <v>1403</v>
      </c>
      <c r="BE883" s="37" t="s">
        <v>2345</v>
      </c>
      <c r="BG883" s="43">
        <v>442</v>
      </c>
      <c r="BH883" s="43" t="s">
        <v>1681</v>
      </c>
      <c r="BJ883" s="43" t="s">
        <v>1388</v>
      </c>
      <c r="BP883" s="48" t="s">
        <v>1406</v>
      </c>
      <c r="BQ883" s="43" t="s">
        <v>1682</v>
      </c>
      <c r="BS883" s="43" t="s">
        <v>558</v>
      </c>
      <c r="BT883" s="43" t="s">
        <v>1990</v>
      </c>
      <c r="BU883" s="43"/>
      <c r="BV883" s="43"/>
      <c r="BW883" s="243">
        <v>37740</v>
      </c>
      <c r="BX883" s="243"/>
      <c r="BY883" s="48" t="s">
        <v>451</v>
      </c>
      <c r="BZ883" s="43">
        <v>0.51</v>
      </c>
      <c r="CA883" s="43" t="s">
        <v>1396</v>
      </c>
      <c r="CD883" s="124" t="s">
        <v>1397</v>
      </c>
      <c r="CE883" s="43">
        <v>11121</v>
      </c>
      <c r="CF883" s="43" t="s">
        <v>1990</v>
      </c>
      <c r="CG883" s="251">
        <v>37740</v>
      </c>
      <c r="CH883" s="126"/>
      <c r="CK883" s="39" t="s">
        <v>451</v>
      </c>
      <c r="CL883" s="43">
        <v>110</v>
      </c>
      <c r="CM883" s="43" t="s">
        <v>1396</v>
      </c>
      <c r="CP883" s="43" t="s">
        <v>1397</v>
      </c>
      <c r="CQ883" s="43">
        <v>1314</v>
      </c>
      <c r="DR883" s="38"/>
    </row>
    <row r="884" spans="1:122" s="39" customFormat="1" hidden="1" x14ac:dyDescent="0.2">
      <c r="A884" s="44" t="str">
        <f t="shared" si="301"/>
        <v>Endicott</v>
      </c>
      <c r="B884" s="44" t="str">
        <f t="shared" si="296"/>
        <v>Tetrachloroethylene</v>
      </c>
      <c r="C884" s="38" t="s">
        <v>2587</v>
      </c>
      <c r="D884" s="38" t="str">
        <f t="shared" si="295"/>
        <v>LS</v>
      </c>
      <c r="E884" s="44" t="s">
        <v>372</v>
      </c>
      <c r="F884" s="155" t="str">
        <f t="shared" si="307"/>
        <v>Residential 130</v>
      </c>
      <c r="G884" s="44" t="str">
        <f t="shared" si="302"/>
        <v>residential</v>
      </c>
      <c r="H884" s="44" t="str">
        <f t="shared" si="303"/>
        <v/>
      </c>
      <c r="I884" s="38"/>
      <c r="J884" s="38"/>
      <c r="K884" s="38"/>
      <c r="L884" s="44"/>
      <c r="M884" s="38" t="str">
        <f t="shared" si="297"/>
        <v>Y</v>
      </c>
      <c r="N884" s="38" t="str">
        <f t="shared" si="304"/>
        <v>n</v>
      </c>
      <c r="O884" s="38" t="s">
        <v>541</v>
      </c>
      <c r="P884" s="44" t="s">
        <v>310</v>
      </c>
      <c r="Q884" s="44"/>
      <c r="R884" s="44"/>
      <c r="S884" s="44"/>
      <c r="T884" s="44"/>
      <c r="U884" s="44"/>
      <c r="V884" s="44"/>
      <c r="W884" s="44"/>
      <c r="X884" s="44"/>
      <c r="Y884" s="38" t="str">
        <f t="shared" si="298"/>
        <v>Y</v>
      </c>
      <c r="Z884" s="38" t="str">
        <f t="shared" si="305"/>
        <v>n</v>
      </c>
      <c r="AA884" s="38" t="s">
        <v>541</v>
      </c>
      <c r="AC884" s="59">
        <v>3.9</v>
      </c>
      <c r="AD884" s="204">
        <v>0.48717948717948717</v>
      </c>
      <c r="AE884" s="38">
        <v>1</v>
      </c>
      <c r="AF884" s="38">
        <v>0</v>
      </c>
      <c r="AG884" s="125"/>
      <c r="AI884" s="123"/>
      <c r="AJ884" s="40">
        <f t="shared" si="299"/>
        <v>3.9</v>
      </c>
      <c r="AK884" s="40"/>
      <c r="AL884" s="40"/>
      <c r="AM884" s="40">
        <f t="shared" si="309"/>
        <v>1.9</v>
      </c>
      <c r="AN884" s="39">
        <f t="shared" si="306"/>
        <v>3.8</v>
      </c>
      <c r="AO884" s="204"/>
      <c r="AP884" s="204">
        <f t="shared" si="300"/>
        <v>0.48717948717948717</v>
      </c>
      <c r="AQ884" s="45"/>
      <c r="AR884" s="45"/>
      <c r="AS884" s="115"/>
      <c r="AT884" s="115"/>
      <c r="AU884" s="115">
        <f t="shared" si="310"/>
        <v>1</v>
      </c>
      <c r="AV884" s="115">
        <f t="shared" si="311"/>
        <v>0</v>
      </c>
      <c r="AY884" s="115"/>
      <c r="AZ884" s="115"/>
      <c r="BA884" s="43">
        <v>32</v>
      </c>
      <c r="BB884" s="43" t="s">
        <v>2013</v>
      </c>
      <c r="BC884" s="48" t="s">
        <v>1403</v>
      </c>
      <c r="BE884" s="37" t="s">
        <v>2345</v>
      </c>
      <c r="BG884" s="43">
        <v>442</v>
      </c>
      <c r="BH884" s="43" t="s">
        <v>1681</v>
      </c>
      <c r="BJ884" s="43" t="s">
        <v>1388</v>
      </c>
      <c r="BP884" s="48" t="s">
        <v>1406</v>
      </c>
      <c r="BQ884" s="43" t="s">
        <v>1682</v>
      </c>
      <c r="BS884" s="43" t="s">
        <v>2057</v>
      </c>
      <c r="BT884" s="43" t="s">
        <v>1990</v>
      </c>
      <c r="BU884" s="43"/>
      <c r="BV884" s="43"/>
      <c r="BW884" s="243">
        <v>37740</v>
      </c>
      <c r="BX884" s="243"/>
      <c r="BY884" s="48" t="s">
        <v>451</v>
      </c>
      <c r="BZ884" s="43">
        <v>1.9</v>
      </c>
      <c r="CA884" s="43" t="s">
        <v>1396</v>
      </c>
      <c r="CD884" s="124" t="s">
        <v>1397</v>
      </c>
      <c r="CE884" s="43">
        <v>11128</v>
      </c>
      <c r="CF884" s="43" t="s">
        <v>1990</v>
      </c>
      <c r="CG884" s="251">
        <v>37740</v>
      </c>
      <c r="CH884" s="126"/>
      <c r="CK884" s="39" t="s">
        <v>451</v>
      </c>
      <c r="CL884" s="43">
        <v>3.9</v>
      </c>
      <c r="CM884" s="43" t="s">
        <v>1396</v>
      </c>
      <c r="CP884" s="43" t="s">
        <v>1397</v>
      </c>
      <c r="CQ884" s="43">
        <v>1147</v>
      </c>
      <c r="DR884" s="38"/>
    </row>
    <row r="885" spans="1:122" s="39" customFormat="1" x14ac:dyDescent="0.2">
      <c r="A885" s="44" t="str">
        <f t="shared" si="301"/>
        <v>Endicott</v>
      </c>
      <c r="B885" s="44" t="str">
        <f t="shared" si="296"/>
        <v>Trichloroethylene</v>
      </c>
      <c r="C885" s="38" t="s">
        <v>2587</v>
      </c>
      <c r="D885" s="38" t="str">
        <f t="shared" si="295"/>
        <v>LS</v>
      </c>
      <c r="E885" s="44" t="s">
        <v>372</v>
      </c>
      <c r="F885" s="155" t="str">
        <f t="shared" si="307"/>
        <v>Residential 130</v>
      </c>
      <c r="G885" s="44" t="str">
        <f t="shared" si="302"/>
        <v>residential</v>
      </c>
      <c r="H885" s="44" t="str">
        <f t="shared" si="303"/>
        <v/>
      </c>
      <c r="I885" s="38"/>
      <c r="J885" s="38"/>
      <c r="K885" s="38"/>
      <c r="L885" s="44"/>
      <c r="M885" s="38" t="str">
        <f t="shared" si="297"/>
        <v>Y</v>
      </c>
      <c r="N885" s="38" t="str">
        <f t="shared" si="304"/>
        <v>Y</v>
      </c>
      <c r="O885" s="38" t="str">
        <f>IF(AJ885="","",IF(M885="N","n","Y"))</f>
        <v>Y</v>
      </c>
      <c r="P885" s="44"/>
      <c r="Q885" s="44"/>
      <c r="R885" s="44"/>
      <c r="S885" s="44"/>
      <c r="T885" s="44"/>
      <c r="U885" s="44"/>
      <c r="V885" s="44"/>
      <c r="W885" s="44"/>
      <c r="X885" s="44"/>
      <c r="Y885" s="38" t="str">
        <f t="shared" si="298"/>
        <v>Y</v>
      </c>
      <c r="Z885" s="38" t="str">
        <f t="shared" si="305"/>
        <v>Y</v>
      </c>
      <c r="AA885" s="38" t="str">
        <f>IF(AM885="","",IF(Y885="N","n","Y"))</f>
        <v>Y</v>
      </c>
      <c r="AC885" s="59">
        <v>120</v>
      </c>
      <c r="AD885" s="204">
        <v>5.0000000000000001E-3</v>
      </c>
      <c r="AE885" s="38">
        <v>1</v>
      </c>
      <c r="AF885" s="38">
        <v>0</v>
      </c>
      <c r="AG885" s="125"/>
      <c r="AI885" s="123"/>
      <c r="AJ885" s="40">
        <f t="shared" si="299"/>
        <v>120</v>
      </c>
      <c r="AK885" s="40"/>
      <c r="AL885" s="40"/>
      <c r="AM885" s="40">
        <f t="shared" si="309"/>
        <v>0.6</v>
      </c>
      <c r="AN885" s="39">
        <f t="shared" si="306"/>
        <v>0.5</v>
      </c>
      <c r="AO885" s="204"/>
      <c r="AP885" s="204">
        <f t="shared" si="300"/>
        <v>5.0000000000000001E-3</v>
      </c>
      <c r="AQ885" s="45"/>
      <c r="AR885" s="45"/>
      <c r="AS885" s="115"/>
      <c r="AT885" s="115"/>
      <c r="AU885" s="115">
        <f t="shared" si="310"/>
        <v>1</v>
      </c>
      <c r="AV885" s="115">
        <f t="shared" si="311"/>
        <v>0</v>
      </c>
      <c r="AY885" s="115"/>
      <c r="AZ885" s="115"/>
      <c r="BA885" s="43">
        <v>32</v>
      </c>
      <c r="BB885" s="43" t="s">
        <v>2013</v>
      </c>
      <c r="BC885" s="48" t="s">
        <v>1403</v>
      </c>
      <c r="BE885" s="37" t="s">
        <v>2345</v>
      </c>
      <c r="BG885" s="43">
        <v>442</v>
      </c>
      <c r="BH885" s="43" t="s">
        <v>1681</v>
      </c>
      <c r="BJ885" s="43" t="s">
        <v>1388</v>
      </c>
      <c r="BP885" s="48" t="s">
        <v>1406</v>
      </c>
      <c r="BQ885" s="43" t="s">
        <v>1682</v>
      </c>
      <c r="BS885" s="43" t="s">
        <v>1393</v>
      </c>
      <c r="BT885" s="43" t="s">
        <v>1990</v>
      </c>
      <c r="BU885" s="43"/>
      <c r="BV885" s="43"/>
      <c r="BW885" s="243">
        <v>37740</v>
      </c>
      <c r="BX885" s="243"/>
      <c r="BY885" s="48" t="s">
        <v>451</v>
      </c>
      <c r="BZ885" s="43">
        <v>0.6</v>
      </c>
      <c r="CA885" s="43" t="s">
        <v>1396</v>
      </c>
      <c r="CD885" s="124" t="s">
        <v>1397</v>
      </c>
      <c r="CE885" s="43">
        <v>11130</v>
      </c>
      <c r="CF885" s="43" t="s">
        <v>1990</v>
      </c>
      <c r="CG885" s="251">
        <v>37740</v>
      </c>
      <c r="CH885" s="126"/>
      <c r="CK885" s="39" t="s">
        <v>451</v>
      </c>
      <c r="CL885" s="43">
        <v>120</v>
      </c>
      <c r="CM885" s="43" t="s">
        <v>1396</v>
      </c>
      <c r="CP885" s="43" t="s">
        <v>1397</v>
      </c>
      <c r="CQ885" s="43">
        <v>1220</v>
      </c>
      <c r="DR885" s="38"/>
    </row>
    <row r="886" spans="1:122" s="39" customFormat="1" hidden="1" x14ac:dyDescent="0.2">
      <c r="A886" s="44" t="str">
        <f t="shared" si="301"/>
        <v>Endicott</v>
      </c>
      <c r="B886" s="44" t="str">
        <f t="shared" si="296"/>
        <v>1,1,1-Trichloroethane</v>
      </c>
      <c r="C886" s="38" t="s">
        <v>2587</v>
      </c>
      <c r="D886" s="38" t="str">
        <f t="shared" si="295"/>
        <v>LS</v>
      </c>
      <c r="E886" s="44" t="s">
        <v>372</v>
      </c>
      <c r="F886" s="155" t="str">
        <f t="shared" si="307"/>
        <v>Residential 131</v>
      </c>
      <c r="G886" s="44" t="str">
        <f t="shared" si="302"/>
        <v>residential</v>
      </c>
      <c r="H886" s="44" t="str">
        <f t="shared" si="303"/>
        <v/>
      </c>
      <c r="I886" s="38"/>
      <c r="J886" s="38"/>
      <c r="K886" s="38"/>
      <c r="L886" s="44"/>
      <c r="M886" s="38" t="str">
        <f t="shared" si="297"/>
        <v>Y</v>
      </c>
      <c r="N886" s="38" t="str">
        <f t="shared" si="304"/>
        <v>n</v>
      </c>
      <c r="O886" s="38" t="s">
        <v>541</v>
      </c>
      <c r="P886" s="44" t="s">
        <v>310</v>
      </c>
      <c r="Q886" s="44"/>
      <c r="R886" s="44"/>
      <c r="S886" s="44"/>
      <c r="T886" s="44"/>
      <c r="U886" s="44"/>
      <c r="V886" s="44"/>
      <c r="W886" s="44"/>
      <c r="X886" s="44"/>
      <c r="Y886" s="38" t="str">
        <f t="shared" si="298"/>
        <v>Y</v>
      </c>
      <c r="Z886" s="38" t="str">
        <f t="shared" si="305"/>
        <v>Y</v>
      </c>
      <c r="AA886" s="38" t="s">
        <v>541</v>
      </c>
      <c r="AC886" s="59">
        <v>26</v>
      </c>
      <c r="AD886" s="204">
        <v>0.38461538461538464</v>
      </c>
      <c r="AE886" s="38">
        <v>1</v>
      </c>
      <c r="AF886" s="38">
        <v>0</v>
      </c>
      <c r="AG886" s="125"/>
      <c r="AI886" s="123"/>
      <c r="AJ886" s="40">
        <f t="shared" si="299"/>
        <v>26</v>
      </c>
      <c r="AK886" s="40"/>
      <c r="AL886" s="40"/>
      <c r="AM886" s="40">
        <f t="shared" si="309"/>
        <v>10</v>
      </c>
      <c r="AN886" s="39">
        <f t="shared" si="306"/>
        <v>3.1</v>
      </c>
      <c r="AO886" s="204"/>
      <c r="AP886" s="204">
        <f t="shared" si="300"/>
        <v>0.38461538461538464</v>
      </c>
      <c r="AQ886" s="45"/>
      <c r="AR886" s="45"/>
      <c r="AS886" s="115"/>
      <c r="AT886" s="115"/>
      <c r="AU886" s="115">
        <f t="shared" si="310"/>
        <v>1</v>
      </c>
      <c r="AV886" s="115">
        <f t="shared" si="311"/>
        <v>0</v>
      </c>
      <c r="AY886" s="115"/>
      <c r="AZ886" s="115"/>
      <c r="BA886" s="43">
        <v>32</v>
      </c>
      <c r="BB886" s="43" t="s">
        <v>2013</v>
      </c>
      <c r="BC886" s="48" t="s">
        <v>1403</v>
      </c>
      <c r="BE886" s="37" t="s">
        <v>2345</v>
      </c>
      <c r="BG886" s="43">
        <v>443</v>
      </c>
      <c r="BH886" s="43" t="s">
        <v>1683</v>
      </c>
      <c r="BJ886" s="43" t="s">
        <v>1388</v>
      </c>
      <c r="BP886" s="48" t="s">
        <v>1406</v>
      </c>
      <c r="BQ886" s="43" t="s">
        <v>1123</v>
      </c>
      <c r="BS886" s="43" t="s">
        <v>558</v>
      </c>
      <c r="BT886" s="43" t="s">
        <v>1124</v>
      </c>
      <c r="BU886" s="43"/>
      <c r="BV886" s="43"/>
      <c r="BW886" s="243">
        <v>37742</v>
      </c>
      <c r="BX886" s="243"/>
      <c r="BY886" s="48" t="s">
        <v>451</v>
      </c>
      <c r="BZ886" s="43">
        <v>10</v>
      </c>
      <c r="CA886" s="43" t="s">
        <v>1396</v>
      </c>
      <c r="CD886" s="124" t="s">
        <v>1397</v>
      </c>
      <c r="CE886" s="43">
        <v>11154</v>
      </c>
      <c r="CF886" s="43" t="s">
        <v>1125</v>
      </c>
      <c r="CG886" s="251">
        <v>37742</v>
      </c>
      <c r="CH886" s="126"/>
      <c r="CK886" s="39" t="s">
        <v>451</v>
      </c>
      <c r="CL886" s="43">
        <v>26</v>
      </c>
      <c r="CM886" s="43" t="s">
        <v>1396</v>
      </c>
      <c r="CP886" s="43" t="s">
        <v>1397</v>
      </c>
      <c r="CQ886" s="43">
        <v>1315</v>
      </c>
      <c r="DR886" s="38"/>
    </row>
    <row r="887" spans="1:122" s="39" customFormat="1" hidden="1" x14ac:dyDescent="0.2">
      <c r="A887" s="44" t="str">
        <f t="shared" si="301"/>
        <v>Endicott</v>
      </c>
      <c r="B887" s="44" t="str">
        <f t="shared" si="296"/>
        <v>1,1,2-Trichloro-1,2,2-trifluoroethane</v>
      </c>
      <c r="C887" s="38" t="s">
        <v>2587</v>
      </c>
      <c r="D887" s="38" t="str">
        <f t="shared" si="295"/>
        <v>LS</v>
      </c>
      <c r="E887" s="44" t="s">
        <v>372</v>
      </c>
      <c r="F887" s="155" t="str">
        <f t="shared" si="307"/>
        <v>Residential 131</v>
      </c>
      <c r="G887" s="44" t="str">
        <f t="shared" si="302"/>
        <v>residential</v>
      </c>
      <c r="H887" s="44" t="str">
        <f t="shared" si="303"/>
        <v/>
      </c>
      <c r="I887" s="38"/>
      <c r="J887" s="38"/>
      <c r="K887" s="38"/>
      <c r="L887" s="44"/>
      <c r="M887" s="38" t="str">
        <f t="shared" si="297"/>
        <v>Y</v>
      </c>
      <c r="N887" s="38" t="str">
        <f t="shared" si="304"/>
        <v>n</v>
      </c>
      <c r="O887" s="38" t="s">
        <v>541</v>
      </c>
      <c r="P887" s="44" t="s">
        <v>310</v>
      </c>
      <c r="Q887" s="44"/>
      <c r="R887" s="44"/>
      <c r="S887" s="44"/>
      <c r="T887" s="44"/>
      <c r="U887" s="44"/>
      <c r="V887" s="44"/>
      <c r="W887" s="44"/>
      <c r="X887" s="44"/>
      <c r="Y887" s="38" t="str">
        <f t="shared" si="298"/>
        <v>Y</v>
      </c>
      <c r="Z887" s="38" t="str">
        <f t="shared" si="305"/>
        <v>n</v>
      </c>
      <c r="AA887" s="38" t="s">
        <v>541</v>
      </c>
      <c r="AC887" s="59">
        <v>1.6</v>
      </c>
      <c r="AD887" s="204">
        <v>0.34375</v>
      </c>
      <c r="AE887" s="38">
        <v>1</v>
      </c>
      <c r="AF887" s="38">
        <v>0</v>
      </c>
      <c r="AG887" s="125"/>
      <c r="AI887" s="123"/>
      <c r="AJ887" s="40">
        <f t="shared" si="299"/>
        <v>1.6</v>
      </c>
      <c r="AK887" s="40"/>
      <c r="AL887" s="40"/>
      <c r="AM887" s="40">
        <f t="shared" si="309"/>
        <v>0.55000000000000004</v>
      </c>
      <c r="AN887" s="39">
        <f t="shared" si="306"/>
        <v>1.8</v>
      </c>
      <c r="AO887" s="204"/>
      <c r="AP887" s="204">
        <f t="shared" si="300"/>
        <v>0.34375</v>
      </c>
      <c r="AQ887" s="45"/>
      <c r="AR887" s="45"/>
      <c r="AS887" s="115"/>
      <c r="AT887" s="115"/>
      <c r="AU887" s="115">
        <f t="shared" si="310"/>
        <v>1</v>
      </c>
      <c r="AV887" s="115">
        <f t="shared" si="311"/>
        <v>0</v>
      </c>
      <c r="AY887" s="115"/>
      <c r="AZ887" s="115"/>
      <c r="BA887" s="43">
        <v>32</v>
      </c>
      <c r="BB887" s="43" t="s">
        <v>2013</v>
      </c>
      <c r="BC887" s="48" t="s">
        <v>1403</v>
      </c>
      <c r="BE887" s="37" t="s">
        <v>2345</v>
      </c>
      <c r="BG887" s="43">
        <v>443</v>
      </c>
      <c r="BH887" s="43" t="s">
        <v>1683</v>
      </c>
      <c r="BJ887" s="43" t="s">
        <v>1388</v>
      </c>
      <c r="BP887" s="48" t="s">
        <v>1406</v>
      </c>
      <c r="BQ887" s="43" t="s">
        <v>1123</v>
      </c>
      <c r="BS887" s="43" t="s">
        <v>1132</v>
      </c>
      <c r="BT887" s="43" t="s">
        <v>1124</v>
      </c>
      <c r="BU887" s="43"/>
      <c r="BV887" s="43"/>
      <c r="BW887" s="243">
        <v>37742</v>
      </c>
      <c r="BX887" s="243"/>
      <c r="BY887" s="48" t="s">
        <v>451</v>
      </c>
      <c r="BZ887" s="43">
        <v>0.55000000000000004</v>
      </c>
      <c r="CA887" s="43" t="s">
        <v>1396</v>
      </c>
      <c r="CD887" s="124" t="s">
        <v>1397</v>
      </c>
      <c r="CE887" s="43">
        <v>11159</v>
      </c>
      <c r="CF887" s="43" t="s">
        <v>1125</v>
      </c>
      <c r="CG887" s="251">
        <v>37742</v>
      </c>
      <c r="CH887" s="126"/>
      <c r="CK887" s="39" t="s">
        <v>451</v>
      </c>
      <c r="CL887" s="43">
        <v>1.6</v>
      </c>
      <c r="CM887" s="43" t="s">
        <v>1396</v>
      </c>
      <c r="CP887" s="43" t="s">
        <v>1397</v>
      </c>
      <c r="CQ887" s="43">
        <v>1427</v>
      </c>
      <c r="DR887" s="38"/>
    </row>
    <row r="888" spans="1:122" s="39" customFormat="1" hidden="1" x14ac:dyDescent="0.2">
      <c r="A888" s="44" t="str">
        <f t="shared" si="301"/>
        <v>Endicott</v>
      </c>
      <c r="B888" s="44" t="str">
        <f t="shared" si="296"/>
        <v>Tetrachloroethylene</v>
      </c>
      <c r="C888" s="38" t="s">
        <v>2587</v>
      </c>
      <c r="D888" s="38" t="str">
        <f t="shared" si="295"/>
        <v>LS</v>
      </c>
      <c r="E888" s="44" t="s">
        <v>372</v>
      </c>
      <c r="F888" s="155" t="str">
        <f t="shared" si="307"/>
        <v>Residential 131</v>
      </c>
      <c r="G888" s="44" t="str">
        <f t="shared" si="302"/>
        <v>residential</v>
      </c>
      <c r="H888" s="44" t="str">
        <f t="shared" si="303"/>
        <v/>
      </c>
      <c r="I888" s="38"/>
      <c r="J888" s="38"/>
      <c r="K888" s="38"/>
      <c r="L888" s="44"/>
      <c r="M888" s="38" t="str">
        <f t="shared" si="297"/>
        <v>Y</v>
      </c>
      <c r="N888" s="38" t="str">
        <f t="shared" si="304"/>
        <v>n</v>
      </c>
      <c r="O888" s="38" t="str">
        <f>IF(AJ888="","",IF(M888="N","n","Y"))</f>
        <v>Y</v>
      </c>
      <c r="P888" s="44"/>
      <c r="Q888" s="44"/>
      <c r="R888" s="44"/>
      <c r="S888" s="44"/>
      <c r="T888" s="44"/>
      <c r="U888" s="44"/>
      <c r="V888" s="44"/>
      <c r="W888" s="44"/>
      <c r="X888" s="44"/>
      <c r="Y888" s="38" t="str">
        <f t="shared" si="298"/>
        <v>Y</v>
      </c>
      <c r="Z888" s="38" t="str">
        <f t="shared" si="305"/>
        <v>n</v>
      </c>
      <c r="AA888" s="38" t="str">
        <f>IF(AM888="","",IF(Y888="N","n","Y"))</f>
        <v>Y</v>
      </c>
      <c r="AC888" s="59">
        <v>79</v>
      </c>
      <c r="AD888" s="204">
        <v>1.7721518987341769E-2</v>
      </c>
      <c r="AE888" s="38">
        <v>1</v>
      </c>
      <c r="AF888" s="38">
        <v>0</v>
      </c>
      <c r="AG888" s="125"/>
      <c r="AI888" s="123"/>
      <c r="AJ888" s="40">
        <f t="shared" si="299"/>
        <v>79</v>
      </c>
      <c r="AK888" s="40"/>
      <c r="AL888" s="40"/>
      <c r="AM888" s="40">
        <f t="shared" si="309"/>
        <v>1.4</v>
      </c>
      <c r="AN888" s="39">
        <f t="shared" si="306"/>
        <v>3.8</v>
      </c>
      <c r="AO888" s="204"/>
      <c r="AP888" s="204">
        <f t="shared" si="300"/>
        <v>1.7721518987341769E-2</v>
      </c>
      <c r="AQ888" s="45"/>
      <c r="AR888" s="45"/>
      <c r="AS888" s="115"/>
      <c r="AT888" s="115"/>
      <c r="AU888" s="115">
        <f t="shared" si="310"/>
        <v>1</v>
      </c>
      <c r="AV888" s="115">
        <f t="shared" si="311"/>
        <v>0</v>
      </c>
      <c r="AY888" s="115"/>
      <c r="AZ888" s="115"/>
      <c r="BA888" s="43">
        <v>32</v>
      </c>
      <c r="BB888" s="43" t="s">
        <v>2013</v>
      </c>
      <c r="BC888" s="48" t="s">
        <v>1403</v>
      </c>
      <c r="BE888" s="37" t="s">
        <v>2345</v>
      </c>
      <c r="BG888" s="43">
        <v>443</v>
      </c>
      <c r="BH888" s="43" t="s">
        <v>1683</v>
      </c>
      <c r="BJ888" s="43" t="s">
        <v>1388</v>
      </c>
      <c r="BP888" s="48" t="s">
        <v>1406</v>
      </c>
      <c r="BQ888" s="43" t="s">
        <v>1123</v>
      </c>
      <c r="BS888" s="43" t="s">
        <v>2057</v>
      </c>
      <c r="BT888" s="43" t="s">
        <v>1124</v>
      </c>
      <c r="BU888" s="43"/>
      <c r="BV888" s="43"/>
      <c r="BW888" s="243">
        <v>37742</v>
      </c>
      <c r="BX888" s="243"/>
      <c r="BY888" s="48" t="s">
        <v>451</v>
      </c>
      <c r="BZ888" s="43">
        <v>1.4</v>
      </c>
      <c r="CA888" s="43" t="s">
        <v>1396</v>
      </c>
      <c r="CD888" s="124" t="s">
        <v>1397</v>
      </c>
      <c r="CE888" s="43">
        <v>11161</v>
      </c>
      <c r="CF888" s="43" t="s">
        <v>1125</v>
      </c>
      <c r="CG888" s="251">
        <v>37742</v>
      </c>
      <c r="CH888" s="126"/>
      <c r="CK888" s="39" t="s">
        <v>451</v>
      </c>
      <c r="CL888" s="43">
        <v>79</v>
      </c>
      <c r="CM888" s="43" t="s">
        <v>1396</v>
      </c>
      <c r="CP888" s="43" t="s">
        <v>1397</v>
      </c>
      <c r="CQ888" s="43">
        <v>1148</v>
      </c>
      <c r="DR888" s="38"/>
    </row>
    <row r="889" spans="1:122" s="39" customFormat="1" hidden="1" x14ac:dyDescent="0.2">
      <c r="A889" s="44" t="str">
        <f t="shared" si="301"/>
        <v>Endicott</v>
      </c>
      <c r="B889" s="44" t="str">
        <f t="shared" si="296"/>
        <v>Trichloroethylene</v>
      </c>
      <c r="C889" s="38" t="s">
        <v>2587</v>
      </c>
      <c r="D889" s="38" t="str">
        <f t="shared" si="295"/>
        <v>LS</v>
      </c>
      <c r="E889" s="44" t="s">
        <v>372</v>
      </c>
      <c r="F889" s="155" t="str">
        <f t="shared" si="307"/>
        <v>Residential 131</v>
      </c>
      <c r="G889" s="44" t="str">
        <f t="shared" si="302"/>
        <v>residential</v>
      </c>
      <c r="H889" s="44" t="str">
        <f t="shared" si="303"/>
        <v/>
      </c>
      <c r="I889" s="38"/>
      <c r="J889" s="38"/>
      <c r="K889" s="38"/>
      <c r="L889" s="44"/>
      <c r="M889" s="38" t="str">
        <f t="shared" si="297"/>
        <v>Y</v>
      </c>
      <c r="N889" s="38" t="str">
        <f t="shared" si="304"/>
        <v>n</v>
      </c>
      <c r="O889" s="38" t="str">
        <f>IF(AJ889="","",IF(M889="N","n","Y"))</f>
        <v>Y</v>
      </c>
      <c r="P889" s="44"/>
      <c r="Q889" s="44"/>
      <c r="R889" s="44"/>
      <c r="S889" s="44"/>
      <c r="T889" s="44"/>
      <c r="U889" s="44"/>
      <c r="V889" s="44"/>
      <c r="W889" s="44"/>
      <c r="X889" s="44"/>
      <c r="Y889" s="38" t="str">
        <f t="shared" si="298"/>
        <v>Y</v>
      </c>
      <c r="Z889" s="38" t="str">
        <f t="shared" si="305"/>
        <v>n</v>
      </c>
      <c r="AA889" s="38" t="str">
        <f>IF(AM889="","",IF(Y889="N","n","Y"))</f>
        <v>Y</v>
      </c>
      <c r="AC889" s="59">
        <v>22</v>
      </c>
      <c r="AD889" s="204">
        <v>9.5454545454545445E-3</v>
      </c>
      <c r="AE889" s="38">
        <v>1</v>
      </c>
      <c r="AF889" s="38">
        <v>0</v>
      </c>
      <c r="AG889" s="125"/>
      <c r="AI889" s="123"/>
      <c r="AJ889" s="40">
        <f t="shared" si="299"/>
        <v>22</v>
      </c>
      <c r="AK889" s="40"/>
      <c r="AL889" s="40"/>
      <c r="AM889" s="40">
        <f t="shared" si="309"/>
        <v>0.21</v>
      </c>
      <c r="AN889" s="39">
        <f t="shared" si="306"/>
        <v>0.5</v>
      </c>
      <c r="AO889" s="204"/>
      <c r="AP889" s="204">
        <f t="shared" si="300"/>
        <v>9.5454545454545445E-3</v>
      </c>
      <c r="AQ889" s="45"/>
      <c r="AR889" s="45"/>
      <c r="AS889" s="115"/>
      <c r="AT889" s="115"/>
      <c r="AU889" s="115">
        <f t="shared" si="310"/>
        <v>1</v>
      </c>
      <c r="AV889" s="115">
        <f t="shared" si="311"/>
        <v>0</v>
      </c>
      <c r="AY889" s="115"/>
      <c r="AZ889" s="115"/>
      <c r="BA889" s="43">
        <v>32</v>
      </c>
      <c r="BB889" s="43" t="s">
        <v>2013</v>
      </c>
      <c r="BC889" s="48" t="s">
        <v>1403</v>
      </c>
      <c r="BE889" s="37" t="s">
        <v>2345</v>
      </c>
      <c r="BG889" s="43">
        <v>443</v>
      </c>
      <c r="BH889" s="43" t="s">
        <v>1683</v>
      </c>
      <c r="BJ889" s="43" t="s">
        <v>1388</v>
      </c>
      <c r="BP889" s="48" t="s">
        <v>1406</v>
      </c>
      <c r="BQ889" s="43" t="s">
        <v>1123</v>
      </c>
      <c r="BS889" s="43" t="s">
        <v>1393</v>
      </c>
      <c r="BT889" s="43" t="s">
        <v>1124</v>
      </c>
      <c r="BU889" s="43"/>
      <c r="BV889" s="43"/>
      <c r="BW889" s="243">
        <v>37742</v>
      </c>
      <c r="BX889" s="243"/>
      <c r="BY889" s="48" t="s">
        <v>451</v>
      </c>
      <c r="BZ889" s="43">
        <v>0.21</v>
      </c>
      <c r="CA889" s="43" t="s">
        <v>1396</v>
      </c>
      <c r="CD889" s="124" t="s">
        <v>1397</v>
      </c>
      <c r="CE889" s="43">
        <v>11163</v>
      </c>
      <c r="CF889" s="43" t="s">
        <v>1125</v>
      </c>
      <c r="CG889" s="251">
        <v>37742</v>
      </c>
      <c r="CH889" s="126"/>
      <c r="CK889" s="39" t="s">
        <v>451</v>
      </c>
      <c r="CL889" s="43">
        <v>22</v>
      </c>
      <c r="CM889" s="43" t="s">
        <v>1396</v>
      </c>
      <c r="CP889" s="43" t="s">
        <v>1397</v>
      </c>
      <c r="CQ889" s="43">
        <v>1221</v>
      </c>
      <c r="DR889" s="38"/>
    </row>
    <row r="890" spans="1:122" s="39" customFormat="1" hidden="1" x14ac:dyDescent="0.2">
      <c r="A890" s="44" t="str">
        <f t="shared" si="301"/>
        <v>Endicott</v>
      </c>
      <c r="B890" s="44" t="str">
        <f t="shared" si="296"/>
        <v>Methylene chloride</v>
      </c>
      <c r="C890" s="38" t="s">
        <v>2587</v>
      </c>
      <c r="D890" s="38" t="str">
        <f t="shared" si="295"/>
        <v>LS</v>
      </c>
      <c r="E890" s="44" t="s">
        <v>372</v>
      </c>
      <c r="F890" s="155" t="str">
        <f t="shared" si="307"/>
        <v>Residential 132</v>
      </c>
      <c r="G890" s="44" t="str">
        <f t="shared" si="302"/>
        <v>residential</v>
      </c>
      <c r="H890" s="44" t="str">
        <f t="shared" si="303"/>
        <v/>
      </c>
      <c r="I890" s="38"/>
      <c r="J890" s="38"/>
      <c r="K890" s="38"/>
      <c r="L890" s="44"/>
      <c r="M890" s="38" t="str">
        <f t="shared" si="297"/>
        <v>Y</v>
      </c>
      <c r="N890" s="38" t="str">
        <f t="shared" si="304"/>
        <v>n</v>
      </c>
      <c r="O890" s="38" t="s">
        <v>541</v>
      </c>
      <c r="P890" s="114" t="s">
        <v>1453</v>
      </c>
      <c r="Q890" s="114"/>
      <c r="R890" s="114"/>
      <c r="S890" s="114"/>
      <c r="T890" s="114"/>
      <c r="U890" s="114"/>
      <c r="V890" s="114"/>
      <c r="W890" s="114"/>
      <c r="X890" s="114"/>
      <c r="Y890" s="38" t="str">
        <f t="shared" si="298"/>
        <v>Y</v>
      </c>
      <c r="Z890" s="38" t="str">
        <f t="shared" si="305"/>
        <v>Y</v>
      </c>
      <c r="AA890" s="38" t="s">
        <v>541</v>
      </c>
      <c r="AC890" s="59">
        <v>80</v>
      </c>
      <c r="AD890" s="204">
        <v>10.375</v>
      </c>
      <c r="AE890" s="38">
        <v>1</v>
      </c>
      <c r="AF890" s="38">
        <v>0</v>
      </c>
      <c r="AG890" s="125"/>
      <c r="AI890" s="123"/>
      <c r="AJ890" s="40">
        <f t="shared" si="299"/>
        <v>80</v>
      </c>
      <c r="AK890" s="40"/>
      <c r="AL890" s="40"/>
      <c r="AM890" s="40">
        <f t="shared" si="309"/>
        <v>830</v>
      </c>
      <c r="AN890" s="39">
        <f t="shared" si="306"/>
        <v>10.5</v>
      </c>
      <c r="AO890" s="204"/>
      <c r="AP890" s="204">
        <f t="shared" si="300"/>
        <v>10.375</v>
      </c>
      <c r="AQ890" s="45"/>
      <c r="AR890" s="45"/>
      <c r="AS890" s="115"/>
      <c r="AT890" s="115"/>
      <c r="AU890" s="115">
        <f t="shared" si="310"/>
        <v>1</v>
      </c>
      <c r="AV890" s="115">
        <f t="shared" si="311"/>
        <v>0</v>
      </c>
      <c r="AY890" s="115"/>
      <c r="AZ890" s="115"/>
      <c r="BA890" s="43">
        <v>32</v>
      </c>
      <c r="BB890" s="43" t="s">
        <v>2013</v>
      </c>
      <c r="BC890" s="48" t="s">
        <v>1403</v>
      </c>
      <c r="BE890" s="37" t="s">
        <v>2345</v>
      </c>
      <c r="BG890" s="43">
        <v>444</v>
      </c>
      <c r="BH890" s="43" t="s">
        <v>2039</v>
      </c>
      <c r="BJ890" s="43" t="s">
        <v>1388</v>
      </c>
      <c r="BP890" s="48" t="s">
        <v>1406</v>
      </c>
      <c r="BQ890" s="43" t="s">
        <v>482</v>
      </c>
      <c r="BS890" s="43" t="s">
        <v>837</v>
      </c>
      <c r="BT890" s="43" t="s">
        <v>1990</v>
      </c>
      <c r="BU890" s="43"/>
      <c r="BV890" s="43"/>
      <c r="BW890" s="243">
        <v>37740</v>
      </c>
      <c r="BX890" s="243"/>
      <c r="BY890" s="48" t="s">
        <v>451</v>
      </c>
      <c r="BZ890" s="43">
        <v>830</v>
      </c>
      <c r="CA890" s="43" t="s">
        <v>1396</v>
      </c>
      <c r="CD890" s="124" t="s">
        <v>1397</v>
      </c>
      <c r="CE890" s="43">
        <v>11204</v>
      </c>
      <c r="CF890" s="43" t="s">
        <v>1990</v>
      </c>
      <c r="CG890" s="251">
        <v>37740</v>
      </c>
      <c r="CH890" s="126"/>
      <c r="CK890" s="39" t="s">
        <v>451</v>
      </c>
      <c r="CL890" s="43">
        <v>80</v>
      </c>
      <c r="CM890" s="43" t="s">
        <v>1396</v>
      </c>
      <c r="CP890" s="43" t="s">
        <v>1397</v>
      </c>
      <c r="CQ890" s="43">
        <v>1481</v>
      </c>
      <c r="DR890" s="38"/>
    </row>
    <row r="891" spans="1:122" s="39" customFormat="1" hidden="1" x14ac:dyDescent="0.2">
      <c r="A891" s="44" t="str">
        <f t="shared" si="301"/>
        <v>Endicott</v>
      </c>
      <c r="B891" s="44" t="str">
        <f t="shared" si="296"/>
        <v>1,1,1-Trichloroethane</v>
      </c>
      <c r="C891" s="38" t="s">
        <v>2587</v>
      </c>
      <c r="D891" s="38" t="str">
        <f t="shared" si="295"/>
        <v>LS</v>
      </c>
      <c r="E891" s="44" t="s">
        <v>372</v>
      </c>
      <c r="F891" s="155" t="str">
        <f t="shared" si="307"/>
        <v>Residential 133</v>
      </c>
      <c r="G891" s="44" t="str">
        <f t="shared" si="302"/>
        <v>residential</v>
      </c>
      <c r="H891" s="44" t="str">
        <f t="shared" si="303"/>
        <v/>
      </c>
      <c r="I891" s="38"/>
      <c r="J891" s="38"/>
      <c r="K891" s="38"/>
      <c r="L891" s="44"/>
      <c r="M891" s="38" t="str">
        <f t="shared" si="297"/>
        <v>Y</v>
      </c>
      <c r="N891" s="38" t="str">
        <f t="shared" si="304"/>
        <v>n</v>
      </c>
      <c r="O891" s="38" t="str">
        <f>IF(AJ891="","",IF(M891="N","n","Y"))</f>
        <v>Y</v>
      </c>
      <c r="P891" s="44"/>
      <c r="Q891" s="44"/>
      <c r="R891" s="44"/>
      <c r="S891" s="44"/>
      <c r="T891" s="44"/>
      <c r="U891" s="44"/>
      <c r="V891" s="44"/>
      <c r="W891" s="44"/>
      <c r="X891" s="44"/>
      <c r="Y891" s="38" t="str">
        <f t="shared" si="298"/>
        <v>Y</v>
      </c>
      <c r="Z891" s="38" t="str">
        <f t="shared" si="305"/>
        <v>n</v>
      </c>
      <c r="AA891" s="38" t="str">
        <f>IF(AM891="","",IF(Y891="N","n","Y"))</f>
        <v>Y</v>
      </c>
      <c r="AC891" s="59">
        <v>0.31</v>
      </c>
      <c r="AD891" s="204">
        <v>0.61290322580645162</v>
      </c>
      <c r="AE891" s="38">
        <v>1</v>
      </c>
      <c r="AF891" s="38">
        <v>0</v>
      </c>
      <c r="AG891" s="125"/>
      <c r="AI891" s="123"/>
      <c r="AJ891" s="40">
        <f t="shared" si="299"/>
        <v>0.31</v>
      </c>
      <c r="AK891" s="40"/>
      <c r="AL891" s="40"/>
      <c r="AM891" s="40">
        <f t="shared" si="309"/>
        <v>0.19</v>
      </c>
      <c r="AN891" s="39">
        <f t="shared" si="306"/>
        <v>3.1</v>
      </c>
      <c r="AO891" s="204"/>
      <c r="AP891" s="204">
        <f t="shared" si="300"/>
        <v>0.61290322580645162</v>
      </c>
      <c r="AQ891" s="45"/>
      <c r="AR891" s="45"/>
      <c r="AS891" s="115"/>
      <c r="AT891" s="115"/>
      <c r="AU891" s="115">
        <f t="shared" si="310"/>
        <v>1</v>
      </c>
      <c r="AV891" s="115">
        <f t="shared" si="311"/>
        <v>0</v>
      </c>
      <c r="AY891" s="115"/>
      <c r="AZ891" s="115"/>
      <c r="BA891" s="43">
        <v>32</v>
      </c>
      <c r="BB891" s="43" t="s">
        <v>2013</v>
      </c>
      <c r="BC891" s="48" t="s">
        <v>1403</v>
      </c>
      <c r="BE891" s="37" t="s">
        <v>2345</v>
      </c>
      <c r="BG891" s="43">
        <v>445</v>
      </c>
      <c r="BH891" s="43" t="s">
        <v>483</v>
      </c>
      <c r="BJ891" s="43" t="s">
        <v>1388</v>
      </c>
      <c r="BP891" s="48" t="s">
        <v>1406</v>
      </c>
      <c r="BQ891" s="43" t="s">
        <v>1127</v>
      </c>
      <c r="BS891" s="43" t="s">
        <v>558</v>
      </c>
      <c r="BT891" s="43" t="s">
        <v>1990</v>
      </c>
      <c r="BU891" s="43"/>
      <c r="BV891" s="43"/>
      <c r="BW891" s="243">
        <v>37727</v>
      </c>
      <c r="BX891" s="243"/>
      <c r="BY891" s="48" t="s">
        <v>451</v>
      </c>
      <c r="BZ891" s="43">
        <v>0.19</v>
      </c>
      <c r="CA891" s="43" t="s">
        <v>1396</v>
      </c>
      <c r="CD891" s="124" t="s">
        <v>1397</v>
      </c>
      <c r="CE891" s="43">
        <v>11253</v>
      </c>
      <c r="CF891" s="43" t="s">
        <v>1990</v>
      </c>
      <c r="CG891" s="251">
        <v>37727</v>
      </c>
      <c r="CH891" s="126"/>
      <c r="CK891" s="39" t="s">
        <v>451</v>
      </c>
      <c r="CL891" s="43">
        <v>0.31</v>
      </c>
      <c r="CM891" s="43" t="s">
        <v>1396</v>
      </c>
      <c r="CP891" s="43" t="s">
        <v>1397</v>
      </c>
      <c r="CQ891" s="43">
        <v>1317</v>
      </c>
      <c r="DR891" s="38"/>
    </row>
    <row r="892" spans="1:122" s="39" customFormat="1" hidden="1" x14ac:dyDescent="0.2">
      <c r="A892" s="44" t="str">
        <f t="shared" si="301"/>
        <v>Endicott</v>
      </c>
      <c r="B892" s="44" t="str">
        <f t="shared" si="296"/>
        <v>1,1,2-Trichloro-1,2,2-trifluoroethane</v>
      </c>
      <c r="C892" s="38" t="s">
        <v>2587</v>
      </c>
      <c r="D892" s="38" t="str">
        <f t="shared" si="295"/>
        <v>LS</v>
      </c>
      <c r="E892" s="44" t="s">
        <v>372</v>
      </c>
      <c r="F892" s="155" t="str">
        <f t="shared" si="307"/>
        <v>Residential 133</v>
      </c>
      <c r="G892" s="44" t="str">
        <f t="shared" si="302"/>
        <v>residential</v>
      </c>
      <c r="H892" s="44" t="str">
        <f t="shared" si="303"/>
        <v/>
      </c>
      <c r="I892" s="38"/>
      <c r="J892" s="38"/>
      <c r="K892" s="38"/>
      <c r="L892" s="44"/>
      <c r="M892" s="38" t="str">
        <f t="shared" si="297"/>
        <v>Y</v>
      </c>
      <c r="N892" s="38" t="str">
        <f t="shared" si="304"/>
        <v>n</v>
      </c>
      <c r="O892" s="38" t="s">
        <v>541</v>
      </c>
      <c r="P892" s="44" t="s">
        <v>1154</v>
      </c>
      <c r="Q892" s="114"/>
      <c r="R892" s="114"/>
      <c r="S892" s="114"/>
      <c r="T892" s="114"/>
      <c r="U892" s="114"/>
      <c r="V892" s="114"/>
      <c r="W892" s="114"/>
      <c r="X892" s="114"/>
      <c r="Y892" s="38" t="str">
        <f t="shared" si="298"/>
        <v>Y</v>
      </c>
      <c r="Z892" s="38" t="str">
        <f t="shared" si="305"/>
        <v>n</v>
      </c>
      <c r="AA892" s="38" t="str">
        <f>IF(AM892="","",IF(Y892="N","n","Y"))</f>
        <v>Y</v>
      </c>
      <c r="AC892" s="59">
        <v>0.64</v>
      </c>
      <c r="AD892" s="204">
        <v>1.03125</v>
      </c>
      <c r="AE892" s="38">
        <v>1</v>
      </c>
      <c r="AF892" s="38">
        <v>0</v>
      </c>
      <c r="AG892" s="125"/>
      <c r="AI892" s="123"/>
      <c r="AJ892" s="40">
        <f t="shared" si="299"/>
        <v>0.64</v>
      </c>
      <c r="AK892" s="40"/>
      <c r="AL892" s="40"/>
      <c r="AM892" s="40">
        <f t="shared" si="309"/>
        <v>0.66</v>
      </c>
      <c r="AN892" s="39">
        <f t="shared" si="306"/>
        <v>1.8</v>
      </c>
      <c r="AO892" s="204"/>
      <c r="AP892" s="204">
        <f t="shared" si="300"/>
        <v>1.03125</v>
      </c>
      <c r="AQ892" s="45"/>
      <c r="AR892" s="45"/>
      <c r="AS892" s="115"/>
      <c r="AT892" s="115"/>
      <c r="AU892" s="115">
        <f t="shared" si="310"/>
        <v>1</v>
      </c>
      <c r="AV892" s="115">
        <f t="shared" si="311"/>
        <v>0</v>
      </c>
      <c r="AY892" s="115"/>
      <c r="AZ892" s="115"/>
      <c r="BA892" s="43">
        <v>32</v>
      </c>
      <c r="BB892" s="43" t="s">
        <v>2013</v>
      </c>
      <c r="BC892" s="48" t="s">
        <v>1403</v>
      </c>
      <c r="BE892" s="37" t="s">
        <v>2345</v>
      </c>
      <c r="BG892" s="43">
        <v>445</v>
      </c>
      <c r="BH892" s="43" t="s">
        <v>483</v>
      </c>
      <c r="BJ892" s="43" t="s">
        <v>1388</v>
      </c>
      <c r="BP892" s="48" t="s">
        <v>1406</v>
      </c>
      <c r="BQ892" s="43" t="s">
        <v>1127</v>
      </c>
      <c r="BS892" s="43" t="s">
        <v>1132</v>
      </c>
      <c r="BT892" s="43" t="s">
        <v>1990</v>
      </c>
      <c r="BU892" s="43"/>
      <c r="BV892" s="43"/>
      <c r="BW892" s="243">
        <v>37727</v>
      </c>
      <c r="BX892" s="243"/>
      <c r="BY892" s="48" t="s">
        <v>451</v>
      </c>
      <c r="BZ892" s="43">
        <v>0.66</v>
      </c>
      <c r="CA892" s="43" t="s">
        <v>1396</v>
      </c>
      <c r="CD892" s="124" t="s">
        <v>1397</v>
      </c>
      <c r="CE892" s="43">
        <v>11258</v>
      </c>
      <c r="CF892" s="43" t="s">
        <v>1990</v>
      </c>
      <c r="CG892" s="251">
        <v>37727</v>
      </c>
      <c r="CH892" s="126"/>
      <c r="CK892" s="39" t="s">
        <v>451</v>
      </c>
      <c r="CL892" s="43">
        <v>0.64</v>
      </c>
      <c r="CM892" s="43" t="s">
        <v>1396</v>
      </c>
      <c r="CP892" s="43" t="s">
        <v>1397</v>
      </c>
      <c r="CQ892" s="43">
        <v>1429</v>
      </c>
      <c r="DR892" s="38"/>
    </row>
    <row r="893" spans="1:122" s="39" customFormat="1" hidden="1" x14ac:dyDescent="0.2">
      <c r="A893" s="44" t="str">
        <f t="shared" si="301"/>
        <v>Endicott</v>
      </c>
      <c r="B893" s="44" t="str">
        <f t="shared" si="296"/>
        <v>Methylene chloride</v>
      </c>
      <c r="C893" s="38" t="s">
        <v>2587</v>
      </c>
      <c r="D893" s="38" t="str">
        <f t="shared" si="295"/>
        <v>LS</v>
      </c>
      <c r="E893" s="44" t="s">
        <v>372</v>
      </c>
      <c r="F893" s="155" t="str">
        <f t="shared" si="307"/>
        <v>Residential 133</v>
      </c>
      <c r="G893" s="44" t="str">
        <f t="shared" si="302"/>
        <v>residential</v>
      </c>
      <c r="H893" s="44" t="str">
        <f t="shared" si="303"/>
        <v/>
      </c>
      <c r="I893" s="38"/>
      <c r="J893" s="38"/>
      <c r="K893" s="38"/>
      <c r="L893" s="44"/>
      <c r="M893" s="38" t="str">
        <f t="shared" si="297"/>
        <v>Y</v>
      </c>
      <c r="N893" s="38" t="str">
        <f t="shared" si="304"/>
        <v>n</v>
      </c>
      <c r="O893" s="38" t="s">
        <v>541</v>
      </c>
      <c r="P893" s="114" t="s">
        <v>1453</v>
      </c>
      <c r="Q893" s="114"/>
      <c r="R893" s="114"/>
      <c r="S893" s="114"/>
      <c r="T893" s="114"/>
      <c r="U893" s="114"/>
      <c r="V893" s="114"/>
      <c r="W893" s="114"/>
      <c r="X893" s="114"/>
      <c r="Y893" s="38" t="str">
        <f t="shared" si="298"/>
        <v>Y</v>
      </c>
      <c r="Z893" s="38" t="str">
        <f t="shared" si="305"/>
        <v>n</v>
      </c>
      <c r="AA893" s="38" t="s">
        <v>541</v>
      </c>
      <c r="AC893" s="59">
        <v>2.4</v>
      </c>
      <c r="AD893" s="204">
        <v>1.9166666666666665</v>
      </c>
      <c r="AE893" s="38">
        <v>1</v>
      </c>
      <c r="AF893" s="38">
        <v>0</v>
      </c>
      <c r="AG893" s="125"/>
      <c r="AI893" s="123"/>
      <c r="AJ893" s="40">
        <f t="shared" si="299"/>
        <v>2.4</v>
      </c>
      <c r="AK893" s="40"/>
      <c r="AL893" s="40"/>
      <c r="AM893" s="40">
        <f t="shared" si="309"/>
        <v>4.5999999999999996</v>
      </c>
      <c r="AN893" s="39">
        <f t="shared" si="306"/>
        <v>10.5</v>
      </c>
      <c r="AO893" s="204"/>
      <c r="AP893" s="204">
        <f t="shared" si="300"/>
        <v>1.9166666666666665</v>
      </c>
      <c r="AQ893" s="45"/>
      <c r="AR893" s="45"/>
      <c r="AS893" s="115"/>
      <c r="AT893" s="115"/>
      <c r="AU893" s="115">
        <f t="shared" si="310"/>
        <v>1</v>
      </c>
      <c r="AV893" s="115">
        <f t="shared" si="311"/>
        <v>0</v>
      </c>
      <c r="AY893" s="115"/>
      <c r="AZ893" s="115"/>
      <c r="BA893" s="43">
        <v>32</v>
      </c>
      <c r="BB893" s="43" t="s">
        <v>2013</v>
      </c>
      <c r="BC893" s="48" t="s">
        <v>1403</v>
      </c>
      <c r="BE893" s="37" t="s">
        <v>2345</v>
      </c>
      <c r="BG893" s="43">
        <v>445</v>
      </c>
      <c r="BH893" s="43" t="s">
        <v>483</v>
      </c>
      <c r="BJ893" s="43" t="s">
        <v>1388</v>
      </c>
      <c r="BP893" s="48" t="s">
        <v>1406</v>
      </c>
      <c r="BQ893" s="43" t="s">
        <v>1127</v>
      </c>
      <c r="BS893" s="43" t="s">
        <v>837</v>
      </c>
      <c r="BT893" s="43" t="s">
        <v>1990</v>
      </c>
      <c r="BU893" s="43"/>
      <c r="BV893" s="43"/>
      <c r="BW893" s="243">
        <v>37727</v>
      </c>
      <c r="BX893" s="243"/>
      <c r="BY893" s="48" t="s">
        <v>451</v>
      </c>
      <c r="BZ893" s="43">
        <v>4.5999999999999996</v>
      </c>
      <c r="CA893" s="43" t="s">
        <v>1396</v>
      </c>
      <c r="CD893" s="124" t="s">
        <v>1397</v>
      </c>
      <c r="CE893" s="43">
        <v>11259</v>
      </c>
      <c r="CF893" s="43" t="s">
        <v>1990</v>
      </c>
      <c r="CG893" s="251">
        <v>37727</v>
      </c>
      <c r="CH893" s="126"/>
      <c r="CK893" s="39" t="s">
        <v>451</v>
      </c>
      <c r="CL893" s="43">
        <v>2.4</v>
      </c>
      <c r="CM893" s="43" t="s">
        <v>1396</v>
      </c>
      <c r="CP893" s="43" t="s">
        <v>1397</v>
      </c>
      <c r="CQ893" s="43">
        <v>1482</v>
      </c>
      <c r="DR893" s="38"/>
    </row>
    <row r="894" spans="1:122" s="39" customFormat="1" hidden="1" x14ac:dyDescent="0.2">
      <c r="A894" s="44" t="str">
        <f t="shared" si="301"/>
        <v>Endicott</v>
      </c>
      <c r="B894" s="44" t="str">
        <f t="shared" si="296"/>
        <v>Tetrachloroethylene</v>
      </c>
      <c r="C894" s="38" t="s">
        <v>2587</v>
      </c>
      <c r="D894" s="38" t="str">
        <f t="shared" si="295"/>
        <v>LS</v>
      </c>
      <c r="E894" s="44" t="s">
        <v>372</v>
      </c>
      <c r="F894" s="155" t="str">
        <f t="shared" si="307"/>
        <v>Residential 133</v>
      </c>
      <c r="G894" s="44" t="str">
        <f t="shared" si="302"/>
        <v>residential</v>
      </c>
      <c r="H894" s="44" t="str">
        <f t="shared" si="303"/>
        <v/>
      </c>
      <c r="I894" s="38"/>
      <c r="J894" s="38"/>
      <c r="K894" s="38"/>
      <c r="L894" s="44"/>
      <c r="M894" s="38" t="str">
        <f t="shared" si="297"/>
        <v>Y</v>
      </c>
      <c r="N894" s="38" t="str">
        <f t="shared" si="304"/>
        <v>n</v>
      </c>
      <c r="O894" s="38" t="s">
        <v>541</v>
      </c>
      <c r="P894" s="44" t="s">
        <v>1154</v>
      </c>
      <c r="Q894" s="114"/>
      <c r="R894" s="114"/>
      <c r="S894" s="114"/>
      <c r="T894" s="114"/>
      <c r="U894" s="114"/>
      <c r="V894" s="114"/>
      <c r="W894" s="114"/>
      <c r="X894" s="114"/>
      <c r="Y894" s="38" t="str">
        <f t="shared" si="298"/>
        <v>Y</v>
      </c>
      <c r="Z894" s="38" t="str">
        <f t="shared" si="305"/>
        <v>n</v>
      </c>
      <c r="AA894" s="38" t="str">
        <f>IF(AM894="","",IF(Y894="N","n","Y"))</f>
        <v>Y</v>
      </c>
      <c r="AC894" s="59">
        <v>0.36</v>
      </c>
      <c r="AD894" s="204">
        <v>1.1111111111111112</v>
      </c>
      <c r="AE894" s="38">
        <v>1</v>
      </c>
      <c r="AF894" s="38">
        <v>0</v>
      </c>
      <c r="AG894" s="125"/>
      <c r="AI894" s="123"/>
      <c r="AJ894" s="40">
        <f t="shared" si="299"/>
        <v>0.36</v>
      </c>
      <c r="AK894" s="40"/>
      <c r="AL894" s="40"/>
      <c r="AM894" s="40">
        <f t="shared" si="309"/>
        <v>0.4</v>
      </c>
      <c r="AN894" s="39">
        <f t="shared" si="306"/>
        <v>3.8</v>
      </c>
      <c r="AO894" s="204"/>
      <c r="AP894" s="204">
        <f t="shared" si="300"/>
        <v>1.1111111111111112</v>
      </c>
      <c r="AQ894" s="45"/>
      <c r="AR894" s="45"/>
      <c r="AS894" s="115"/>
      <c r="AT894" s="115"/>
      <c r="AU894" s="115">
        <f t="shared" si="310"/>
        <v>1</v>
      </c>
      <c r="AV894" s="115">
        <f t="shared" si="311"/>
        <v>0</v>
      </c>
      <c r="AY894" s="115"/>
      <c r="AZ894" s="115"/>
      <c r="BA894" s="43">
        <v>32</v>
      </c>
      <c r="BB894" s="43" t="s">
        <v>2013</v>
      </c>
      <c r="BC894" s="48" t="s">
        <v>1403</v>
      </c>
      <c r="BE894" s="37" t="s">
        <v>2345</v>
      </c>
      <c r="BG894" s="43">
        <v>445</v>
      </c>
      <c r="BH894" s="43" t="s">
        <v>483</v>
      </c>
      <c r="BJ894" s="43" t="s">
        <v>1388</v>
      </c>
      <c r="BP894" s="48" t="s">
        <v>1406</v>
      </c>
      <c r="BQ894" s="43" t="s">
        <v>1127</v>
      </c>
      <c r="BS894" s="43" t="s">
        <v>2057</v>
      </c>
      <c r="BT894" s="43" t="s">
        <v>1990</v>
      </c>
      <c r="BU894" s="43"/>
      <c r="BV894" s="43"/>
      <c r="BW894" s="243">
        <v>37727</v>
      </c>
      <c r="BX894" s="243"/>
      <c r="BY894" s="48" t="s">
        <v>451</v>
      </c>
      <c r="BZ894" s="43">
        <v>0.4</v>
      </c>
      <c r="CA894" s="43" t="s">
        <v>1396</v>
      </c>
      <c r="CD894" s="124" t="s">
        <v>1397</v>
      </c>
      <c r="CE894" s="43">
        <v>11260</v>
      </c>
      <c r="CF894" s="43" t="s">
        <v>1990</v>
      </c>
      <c r="CG894" s="251">
        <v>37727</v>
      </c>
      <c r="CH894" s="126"/>
      <c r="CK894" s="39" t="s">
        <v>451</v>
      </c>
      <c r="CL894" s="43">
        <v>0.36</v>
      </c>
      <c r="CM894" s="43" t="s">
        <v>1396</v>
      </c>
      <c r="CP894" s="43" t="s">
        <v>1397</v>
      </c>
      <c r="CQ894" s="43">
        <v>1150</v>
      </c>
      <c r="DR894" s="38"/>
    </row>
    <row r="895" spans="1:122" s="39" customFormat="1" hidden="1" x14ac:dyDescent="0.2">
      <c r="A895" s="44" t="str">
        <f t="shared" si="301"/>
        <v>Endicott</v>
      </c>
      <c r="B895" s="44" t="str">
        <f t="shared" si="296"/>
        <v>1,1,1-Trichloroethane</v>
      </c>
      <c r="C895" s="38" t="s">
        <v>2587</v>
      </c>
      <c r="D895" s="38" t="str">
        <f t="shared" si="295"/>
        <v>LS</v>
      </c>
      <c r="E895" s="44" t="s">
        <v>372</v>
      </c>
      <c r="F895" s="155" t="str">
        <f t="shared" si="307"/>
        <v>Residential 134</v>
      </c>
      <c r="G895" s="44" t="str">
        <f t="shared" si="302"/>
        <v>residential</v>
      </c>
      <c r="H895" s="44" t="str">
        <f t="shared" si="303"/>
        <v/>
      </c>
      <c r="I895" s="38"/>
      <c r="J895" s="38"/>
      <c r="K895" s="38"/>
      <c r="L895" s="44"/>
      <c r="M895" s="38" t="str">
        <f t="shared" si="297"/>
        <v>Y</v>
      </c>
      <c r="N895" s="38" t="str">
        <f t="shared" si="304"/>
        <v>n</v>
      </c>
      <c r="O895" s="38" t="s">
        <v>541</v>
      </c>
      <c r="P895" s="44" t="s">
        <v>310</v>
      </c>
      <c r="Q895" s="44"/>
      <c r="R895" s="44"/>
      <c r="S895" s="44"/>
      <c r="T895" s="44"/>
      <c r="U895" s="44"/>
      <c r="V895" s="44"/>
      <c r="W895" s="44"/>
      <c r="X895" s="44"/>
      <c r="Y895" s="38" t="str">
        <f t="shared" si="298"/>
        <v>Y</v>
      </c>
      <c r="Z895" s="38" t="str">
        <f t="shared" si="305"/>
        <v>n</v>
      </c>
      <c r="AA895" s="38" t="s">
        <v>541</v>
      </c>
      <c r="AC895" s="59">
        <v>1.8</v>
      </c>
      <c r="AD895" s="204">
        <v>0.41666666666666663</v>
      </c>
      <c r="AE895" s="38">
        <v>1</v>
      </c>
      <c r="AF895" s="38">
        <v>0</v>
      </c>
      <c r="AG895" s="125"/>
      <c r="AI895" s="123"/>
      <c r="AJ895" s="40">
        <f t="shared" si="299"/>
        <v>1.8</v>
      </c>
      <c r="AK895" s="40"/>
      <c r="AL895" s="40"/>
      <c r="AM895" s="40">
        <f t="shared" si="309"/>
        <v>0.75</v>
      </c>
      <c r="AN895" s="39">
        <f t="shared" si="306"/>
        <v>3.1</v>
      </c>
      <c r="AO895" s="204"/>
      <c r="AP895" s="204">
        <f t="shared" si="300"/>
        <v>0.41666666666666663</v>
      </c>
      <c r="AQ895" s="45"/>
      <c r="AR895" s="45"/>
      <c r="AS895" s="115"/>
      <c r="AT895" s="115"/>
      <c r="AU895" s="115">
        <f t="shared" si="310"/>
        <v>1</v>
      </c>
      <c r="AV895" s="115">
        <f t="shared" si="311"/>
        <v>0</v>
      </c>
      <c r="AY895" s="115"/>
      <c r="AZ895" s="115"/>
      <c r="BA895" s="43">
        <v>32</v>
      </c>
      <c r="BB895" s="43" t="s">
        <v>2013</v>
      </c>
      <c r="BC895" s="48" t="s">
        <v>1403</v>
      </c>
      <c r="BE895" s="37" t="s">
        <v>2345</v>
      </c>
      <c r="BG895" s="43">
        <v>446</v>
      </c>
      <c r="BH895" s="43" t="s">
        <v>1126</v>
      </c>
      <c r="BJ895" s="43" t="s">
        <v>1388</v>
      </c>
      <c r="BP895" s="48" t="s">
        <v>1406</v>
      </c>
      <c r="BQ895" s="43" t="s">
        <v>1127</v>
      </c>
      <c r="BS895" s="43" t="s">
        <v>558</v>
      </c>
      <c r="BT895" s="43" t="s">
        <v>1990</v>
      </c>
      <c r="BU895" s="43"/>
      <c r="BV895" s="43"/>
      <c r="BW895" s="243">
        <v>37728</v>
      </c>
      <c r="BX895" s="243"/>
      <c r="BY895" s="48" t="s">
        <v>451</v>
      </c>
      <c r="BZ895" s="43">
        <v>0.75</v>
      </c>
      <c r="CA895" s="43" t="s">
        <v>1396</v>
      </c>
      <c r="CD895" s="124" t="s">
        <v>1397</v>
      </c>
      <c r="CE895" s="43">
        <v>11286</v>
      </c>
      <c r="CF895" s="43" t="s">
        <v>1990</v>
      </c>
      <c r="CG895" s="251">
        <v>37728</v>
      </c>
      <c r="CH895" s="126"/>
      <c r="CK895" s="39" t="s">
        <v>451</v>
      </c>
      <c r="CL895" s="43">
        <v>1.8</v>
      </c>
      <c r="CM895" s="43" t="s">
        <v>1396</v>
      </c>
      <c r="CP895" s="43" t="s">
        <v>1397</v>
      </c>
      <c r="CQ895" s="43">
        <v>1318</v>
      </c>
      <c r="DR895" s="38"/>
    </row>
    <row r="896" spans="1:122" s="39" customFormat="1" hidden="1" x14ac:dyDescent="0.2">
      <c r="A896" s="44" t="str">
        <f t="shared" si="301"/>
        <v>Endicott</v>
      </c>
      <c r="B896" s="44" t="str">
        <f t="shared" si="296"/>
        <v>Methylene chloride</v>
      </c>
      <c r="C896" s="38" t="s">
        <v>2587</v>
      </c>
      <c r="D896" s="38" t="str">
        <f t="shared" si="295"/>
        <v>LS</v>
      </c>
      <c r="E896" s="44" t="s">
        <v>372</v>
      </c>
      <c r="F896" s="155" t="str">
        <f t="shared" si="307"/>
        <v>Residential 134</v>
      </c>
      <c r="G896" s="44" t="str">
        <f t="shared" si="302"/>
        <v>residential</v>
      </c>
      <c r="H896" s="44" t="str">
        <f t="shared" si="303"/>
        <v/>
      </c>
      <c r="I896" s="38"/>
      <c r="J896" s="38"/>
      <c r="K896" s="38"/>
      <c r="L896" s="44"/>
      <c r="M896" s="38" t="str">
        <f t="shared" si="297"/>
        <v>Y</v>
      </c>
      <c r="N896" s="38" t="str">
        <f t="shared" si="304"/>
        <v>n</v>
      </c>
      <c r="O896" s="38" t="s">
        <v>541</v>
      </c>
      <c r="P896" s="114" t="s">
        <v>1453</v>
      </c>
      <c r="Q896" s="114"/>
      <c r="R896" s="114"/>
      <c r="S896" s="114"/>
      <c r="T896" s="114"/>
      <c r="U896" s="114"/>
      <c r="V896" s="114"/>
      <c r="W896" s="114"/>
      <c r="X896" s="114"/>
      <c r="Y896" s="38" t="str">
        <f t="shared" si="298"/>
        <v>Y</v>
      </c>
      <c r="Z896" s="38" t="str">
        <f t="shared" si="305"/>
        <v>Y</v>
      </c>
      <c r="AA896" s="38" t="s">
        <v>541</v>
      </c>
      <c r="AC896" s="59">
        <v>1.3</v>
      </c>
      <c r="AD896" s="204">
        <v>16.923076923076923</v>
      </c>
      <c r="AE896" s="38">
        <v>1</v>
      </c>
      <c r="AF896" s="38">
        <v>0</v>
      </c>
      <c r="AG896" s="125"/>
      <c r="AI896" s="123"/>
      <c r="AJ896" s="40">
        <f t="shared" si="299"/>
        <v>1.3</v>
      </c>
      <c r="AK896" s="40"/>
      <c r="AL896" s="40"/>
      <c r="AM896" s="40">
        <f t="shared" si="309"/>
        <v>22</v>
      </c>
      <c r="AN896" s="39">
        <f t="shared" si="306"/>
        <v>10.5</v>
      </c>
      <c r="AO896" s="204"/>
      <c r="AP896" s="204">
        <f t="shared" si="300"/>
        <v>16.923076923076923</v>
      </c>
      <c r="AQ896" s="45"/>
      <c r="AR896" s="45"/>
      <c r="AS896" s="115"/>
      <c r="AT896" s="115"/>
      <c r="AU896" s="115">
        <f t="shared" si="310"/>
        <v>1</v>
      </c>
      <c r="AV896" s="115">
        <f t="shared" si="311"/>
        <v>0</v>
      </c>
      <c r="AY896" s="115"/>
      <c r="AZ896" s="115"/>
      <c r="BA896" s="43">
        <v>32</v>
      </c>
      <c r="BB896" s="43" t="s">
        <v>2013</v>
      </c>
      <c r="BC896" s="48" t="s">
        <v>1403</v>
      </c>
      <c r="BE896" s="37" t="s">
        <v>2345</v>
      </c>
      <c r="BG896" s="43">
        <v>446</v>
      </c>
      <c r="BH896" s="43" t="s">
        <v>1126</v>
      </c>
      <c r="BJ896" s="43" t="s">
        <v>1388</v>
      </c>
      <c r="BP896" s="48" t="s">
        <v>1406</v>
      </c>
      <c r="BQ896" s="43" t="s">
        <v>1127</v>
      </c>
      <c r="BS896" s="43" t="s">
        <v>837</v>
      </c>
      <c r="BT896" s="43" t="s">
        <v>1990</v>
      </c>
      <c r="BU896" s="43"/>
      <c r="BV896" s="43"/>
      <c r="BW896" s="243">
        <v>37728</v>
      </c>
      <c r="BX896" s="243"/>
      <c r="BY896" s="48" t="s">
        <v>451</v>
      </c>
      <c r="BZ896" s="43">
        <v>22</v>
      </c>
      <c r="CA896" s="43" t="s">
        <v>1396</v>
      </c>
      <c r="CD896" s="124" t="s">
        <v>1397</v>
      </c>
      <c r="CE896" s="43">
        <v>11292</v>
      </c>
      <c r="CF896" s="43" t="s">
        <v>1990</v>
      </c>
      <c r="CG896" s="251">
        <v>37728</v>
      </c>
      <c r="CH896" s="126"/>
      <c r="CK896" s="39" t="s">
        <v>451</v>
      </c>
      <c r="CL896" s="43">
        <v>1.3</v>
      </c>
      <c r="CM896" s="43" t="s">
        <v>1396</v>
      </c>
      <c r="CP896" s="43" t="s">
        <v>1397</v>
      </c>
      <c r="CQ896" s="43">
        <v>1483</v>
      </c>
      <c r="DR896" s="38"/>
    </row>
    <row r="897" spans="1:122" s="39" customFormat="1" x14ac:dyDescent="0.2">
      <c r="A897" s="44" t="str">
        <f t="shared" si="301"/>
        <v>Endicott</v>
      </c>
      <c r="B897" s="44" t="str">
        <f t="shared" si="296"/>
        <v>Tetrachloroethylene</v>
      </c>
      <c r="C897" s="38" t="s">
        <v>2587</v>
      </c>
      <c r="D897" s="38" t="str">
        <f t="shared" si="295"/>
        <v>LS</v>
      </c>
      <c r="E897" s="44" t="s">
        <v>372</v>
      </c>
      <c r="F897" s="155" t="str">
        <f t="shared" si="307"/>
        <v>Residential 134</v>
      </c>
      <c r="G897" s="44" t="str">
        <f t="shared" si="302"/>
        <v>residential</v>
      </c>
      <c r="H897" s="44" t="str">
        <f t="shared" si="303"/>
        <v/>
      </c>
      <c r="I897" s="38"/>
      <c r="J897" s="38"/>
      <c r="K897" s="38"/>
      <c r="L897" s="44"/>
      <c r="M897" s="38" t="str">
        <f t="shared" si="297"/>
        <v>Y</v>
      </c>
      <c r="N897" s="38" t="str">
        <f t="shared" si="304"/>
        <v>Y</v>
      </c>
      <c r="O897" s="38" t="str">
        <f>IF(AJ897="","",IF(M897="N","n","Y"))</f>
        <v>Y</v>
      </c>
      <c r="P897" s="44"/>
      <c r="Q897" s="44"/>
      <c r="R897" s="44"/>
      <c r="S897" s="44"/>
      <c r="T897" s="44"/>
      <c r="U897" s="44"/>
      <c r="V897" s="44"/>
      <c r="W897" s="44"/>
      <c r="X897" s="44"/>
      <c r="Y897" s="38" t="str">
        <f t="shared" si="298"/>
        <v>Y</v>
      </c>
      <c r="Z897" s="38" t="str">
        <f t="shared" si="305"/>
        <v>n</v>
      </c>
      <c r="AA897" s="38" t="str">
        <f>IF(AM897="","",IF(Y897="N","n","Y"))</f>
        <v>Y</v>
      </c>
      <c r="AC897" s="59">
        <v>330</v>
      </c>
      <c r="AD897" s="204">
        <v>2.3030303030303029E-3</v>
      </c>
      <c r="AE897" s="38">
        <v>1</v>
      </c>
      <c r="AF897" s="38">
        <v>0</v>
      </c>
      <c r="AG897" s="125"/>
      <c r="AI897" s="123"/>
      <c r="AJ897" s="40">
        <f t="shared" si="299"/>
        <v>330</v>
      </c>
      <c r="AK897" s="40"/>
      <c r="AL897" s="40"/>
      <c r="AM897" s="40">
        <f t="shared" si="309"/>
        <v>0.76</v>
      </c>
      <c r="AN897" s="39">
        <f t="shared" si="306"/>
        <v>3.8</v>
      </c>
      <c r="AO897" s="204"/>
      <c r="AP897" s="204">
        <f t="shared" si="300"/>
        <v>2.3030303030303029E-3</v>
      </c>
      <c r="AQ897" s="45"/>
      <c r="AR897" s="45"/>
      <c r="AS897" s="115"/>
      <c r="AT897" s="115"/>
      <c r="AU897" s="115">
        <f t="shared" si="310"/>
        <v>1</v>
      </c>
      <c r="AV897" s="115">
        <f t="shared" si="311"/>
        <v>0</v>
      </c>
      <c r="AY897" s="115"/>
      <c r="AZ897" s="115"/>
      <c r="BA897" s="43">
        <v>32</v>
      </c>
      <c r="BB897" s="43" t="s">
        <v>2013</v>
      </c>
      <c r="BC897" s="48" t="s">
        <v>1403</v>
      </c>
      <c r="BE897" s="37" t="s">
        <v>2345</v>
      </c>
      <c r="BG897" s="43">
        <v>446</v>
      </c>
      <c r="BH897" s="43" t="s">
        <v>1126</v>
      </c>
      <c r="BJ897" s="43" t="s">
        <v>1388</v>
      </c>
      <c r="BP897" s="48" t="s">
        <v>1406</v>
      </c>
      <c r="BQ897" s="43" t="s">
        <v>1127</v>
      </c>
      <c r="BS897" s="43" t="s">
        <v>2057</v>
      </c>
      <c r="BT897" s="43" t="s">
        <v>1990</v>
      </c>
      <c r="BU897" s="43"/>
      <c r="BV897" s="43"/>
      <c r="BW897" s="243">
        <v>37728</v>
      </c>
      <c r="BX897" s="243"/>
      <c r="BY897" s="48" t="s">
        <v>451</v>
      </c>
      <c r="BZ897" s="43">
        <v>0.76</v>
      </c>
      <c r="CA897" s="43" t="s">
        <v>1396</v>
      </c>
      <c r="CD897" s="124" t="s">
        <v>1397</v>
      </c>
      <c r="CE897" s="43">
        <v>11293</v>
      </c>
      <c r="CF897" s="43" t="s">
        <v>1990</v>
      </c>
      <c r="CG897" s="251">
        <v>37728</v>
      </c>
      <c r="CH897" s="126"/>
      <c r="CK897" s="39" t="s">
        <v>451</v>
      </c>
      <c r="CL897" s="43">
        <v>330</v>
      </c>
      <c r="CM897" s="43" t="s">
        <v>1396</v>
      </c>
      <c r="CP897" s="43" t="s">
        <v>1397</v>
      </c>
      <c r="CQ897" s="43">
        <v>1151</v>
      </c>
      <c r="DR897" s="38"/>
    </row>
    <row r="898" spans="1:122" s="39" customFormat="1" hidden="1" x14ac:dyDescent="0.2">
      <c r="A898" s="44" t="str">
        <f t="shared" si="301"/>
        <v>Endicott</v>
      </c>
      <c r="B898" s="44" t="str">
        <f t="shared" si="296"/>
        <v>1,1,1-Trichloroethane</v>
      </c>
      <c r="C898" s="38" t="s">
        <v>2587</v>
      </c>
      <c r="D898" s="38" t="str">
        <f t="shared" si="295"/>
        <v>LS</v>
      </c>
      <c r="E898" s="44" t="s">
        <v>372</v>
      </c>
      <c r="F898" s="155" t="str">
        <f t="shared" si="307"/>
        <v>Residential 135</v>
      </c>
      <c r="G898" s="44" t="str">
        <f t="shared" si="302"/>
        <v>residential</v>
      </c>
      <c r="H898" s="44" t="str">
        <f t="shared" si="303"/>
        <v/>
      </c>
      <c r="I898" s="38"/>
      <c r="J898" s="38"/>
      <c r="K898" s="38"/>
      <c r="L898" s="44"/>
      <c r="M898" s="38" t="str">
        <f t="shared" si="297"/>
        <v>Y</v>
      </c>
      <c r="N898" s="38" t="str">
        <f t="shared" si="304"/>
        <v>n</v>
      </c>
      <c r="O898" s="38" t="str">
        <f>IF(AJ898="","",IF(M898="N","n","Y"))</f>
        <v>Y</v>
      </c>
      <c r="P898" s="44"/>
      <c r="Q898" s="44"/>
      <c r="R898" s="44"/>
      <c r="S898" s="44"/>
      <c r="T898" s="44"/>
      <c r="U898" s="44"/>
      <c r="V898" s="44"/>
      <c r="W898" s="44"/>
      <c r="X898" s="44"/>
      <c r="Y898" s="38" t="str">
        <f t="shared" si="298"/>
        <v>Y</v>
      </c>
      <c r="Z898" s="38" t="str">
        <f t="shared" si="305"/>
        <v>n</v>
      </c>
      <c r="AA898" s="38" t="str">
        <f>IF(AM898="","",IF(Y898="N","n","Y"))</f>
        <v>Y</v>
      </c>
      <c r="AC898" s="59">
        <v>14</v>
      </c>
      <c r="AD898" s="204">
        <v>0.02</v>
      </c>
      <c r="AE898" s="38">
        <v>1</v>
      </c>
      <c r="AF898" s="38">
        <v>0</v>
      </c>
      <c r="AG898" s="125"/>
      <c r="AI898" s="123"/>
      <c r="AJ898" s="40">
        <f t="shared" si="299"/>
        <v>14</v>
      </c>
      <c r="AK898" s="40"/>
      <c r="AL898" s="40"/>
      <c r="AM898" s="40">
        <f t="shared" si="309"/>
        <v>0.28000000000000003</v>
      </c>
      <c r="AN898" s="39">
        <f t="shared" si="306"/>
        <v>3.1</v>
      </c>
      <c r="AO898" s="204"/>
      <c r="AP898" s="204">
        <f t="shared" si="300"/>
        <v>0.02</v>
      </c>
      <c r="AQ898" s="45"/>
      <c r="AR898" s="45"/>
      <c r="AS898" s="115"/>
      <c r="AT898" s="115"/>
      <c r="AU898" s="115">
        <f t="shared" si="310"/>
        <v>1</v>
      </c>
      <c r="AV898" s="115">
        <f t="shared" si="311"/>
        <v>0</v>
      </c>
      <c r="AY898" s="115"/>
      <c r="AZ898" s="115"/>
      <c r="BA898" s="43">
        <v>32</v>
      </c>
      <c r="BB898" s="43" t="s">
        <v>2013</v>
      </c>
      <c r="BC898" s="48" t="s">
        <v>1403</v>
      </c>
      <c r="BE898" s="37" t="s">
        <v>2345</v>
      </c>
      <c r="BG898" s="43">
        <v>447</v>
      </c>
      <c r="BH898" s="43" t="s">
        <v>484</v>
      </c>
      <c r="BJ898" s="43" t="s">
        <v>1388</v>
      </c>
      <c r="BP898" s="48" t="s">
        <v>1406</v>
      </c>
      <c r="BQ898" s="43" t="s">
        <v>439</v>
      </c>
      <c r="BS898" s="43" t="s">
        <v>558</v>
      </c>
      <c r="BT898" s="43" t="s">
        <v>1990</v>
      </c>
      <c r="BU898" s="43"/>
      <c r="BV898" s="43"/>
      <c r="BW898" s="243">
        <v>37734</v>
      </c>
      <c r="BX898" s="243"/>
      <c r="BY898" s="48" t="s">
        <v>451</v>
      </c>
      <c r="BZ898" s="43">
        <v>0.28000000000000003</v>
      </c>
      <c r="CA898" s="43" t="s">
        <v>1396</v>
      </c>
      <c r="CD898" s="124" t="s">
        <v>1397</v>
      </c>
      <c r="CE898" s="43">
        <v>11319</v>
      </c>
      <c r="CF898" s="43" t="s">
        <v>1990</v>
      </c>
      <c r="CG898" s="251">
        <v>37734</v>
      </c>
      <c r="CH898" s="126"/>
      <c r="CK898" s="39" t="s">
        <v>451</v>
      </c>
      <c r="CL898" s="43">
        <v>14</v>
      </c>
      <c r="CM898" s="43" t="s">
        <v>1396</v>
      </c>
      <c r="CP898" s="43" t="s">
        <v>1397</v>
      </c>
      <c r="CQ898" s="43">
        <v>1319</v>
      </c>
      <c r="DR898" s="38"/>
    </row>
    <row r="899" spans="1:122" s="39" customFormat="1" hidden="1" x14ac:dyDescent="0.2">
      <c r="A899" s="44" t="str">
        <f t="shared" si="301"/>
        <v>Endicott</v>
      </c>
      <c r="B899" s="44" t="str">
        <f t="shared" si="296"/>
        <v>1,1,2-Trichloro-1,2,2-trifluoroethane</v>
      </c>
      <c r="C899" s="38" t="s">
        <v>2587</v>
      </c>
      <c r="D899" s="38" t="str">
        <f t="shared" si="295"/>
        <v>LS</v>
      </c>
      <c r="E899" s="44" t="s">
        <v>372</v>
      </c>
      <c r="F899" s="155" t="str">
        <f t="shared" si="307"/>
        <v>Residential 135</v>
      </c>
      <c r="G899" s="44" t="str">
        <f t="shared" si="302"/>
        <v>residential</v>
      </c>
      <c r="H899" s="44" t="str">
        <f t="shared" si="303"/>
        <v/>
      </c>
      <c r="I899" s="38"/>
      <c r="J899" s="38"/>
      <c r="K899" s="38"/>
      <c r="L899" s="44"/>
      <c r="M899" s="38" t="str">
        <f t="shared" si="297"/>
        <v>Y</v>
      </c>
      <c r="N899" s="38" t="str">
        <f t="shared" si="304"/>
        <v>n</v>
      </c>
      <c r="O899" s="38" t="s">
        <v>541</v>
      </c>
      <c r="P899" s="44" t="s">
        <v>310</v>
      </c>
      <c r="Q899" s="44"/>
      <c r="R899" s="44"/>
      <c r="S899" s="44"/>
      <c r="T899" s="44"/>
      <c r="U899" s="44"/>
      <c r="V899" s="44"/>
      <c r="W899" s="44"/>
      <c r="X899" s="44"/>
      <c r="Y899" s="38" t="str">
        <f t="shared" si="298"/>
        <v>Y</v>
      </c>
      <c r="Z899" s="38" t="str">
        <f t="shared" si="305"/>
        <v>n</v>
      </c>
      <c r="AA899" s="38" t="s">
        <v>541</v>
      </c>
      <c r="AC899" s="59">
        <v>1.7</v>
      </c>
      <c r="AD899" s="204">
        <v>0.46470588235294119</v>
      </c>
      <c r="AE899" s="38">
        <v>1</v>
      </c>
      <c r="AF899" s="38">
        <v>0</v>
      </c>
      <c r="AG899" s="125"/>
      <c r="AI899" s="123"/>
      <c r="AJ899" s="40">
        <f t="shared" si="299"/>
        <v>1.7</v>
      </c>
      <c r="AK899" s="40"/>
      <c r="AL899" s="40"/>
      <c r="AM899" s="40">
        <f t="shared" si="309"/>
        <v>0.79</v>
      </c>
      <c r="AN899" s="39">
        <f t="shared" si="306"/>
        <v>1.8</v>
      </c>
      <c r="AO899" s="204"/>
      <c r="AP899" s="204">
        <f t="shared" si="300"/>
        <v>0.46470588235294119</v>
      </c>
      <c r="AQ899" s="45"/>
      <c r="AR899" s="45"/>
      <c r="AS899" s="115"/>
      <c r="AT899" s="115"/>
      <c r="AU899" s="115">
        <f t="shared" si="310"/>
        <v>1</v>
      </c>
      <c r="AV899" s="115">
        <f t="shared" si="311"/>
        <v>0</v>
      </c>
      <c r="AY899" s="115"/>
      <c r="AZ899" s="115"/>
      <c r="BA899" s="43">
        <v>32</v>
      </c>
      <c r="BB899" s="43" t="s">
        <v>2013</v>
      </c>
      <c r="BC899" s="48" t="s">
        <v>1403</v>
      </c>
      <c r="BE899" s="37" t="s">
        <v>2345</v>
      </c>
      <c r="BG899" s="43">
        <v>447</v>
      </c>
      <c r="BH899" s="43" t="s">
        <v>484</v>
      </c>
      <c r="BJ899" s="43" t="s">
        <v>1388</v>
      </c>
      <c r="BP899" s="48" t="s">
        <v>1406</v>
      </c>
      <c r="BQ899" s="43" t="s">
        <v>439</v>
      </c>
      <c r="BS899" s="43" t="s">
        <v>1132</v>
      </c>
      <c r="BT899" s="43" t="s">
        <v>1990</v>
      </c>
      <c r="BU899" s="43"/>
      <c r="BV899" s="43"/>
      <c r="BW899" s="243">
        <v>37734</v>
      </c>
      <c r="BX899" s="243"/>
      <c r="BY899" s="48" t="s">
        <v>451</v>
      </c>
      <c r="BZ899" s="43">
        <v>0.79</v>
      </c>
      <c r="CA899" s="43" t="s">
        <v>1396</v>
      </c>
      <c r="CD899" s="124" t="s">
        <v>1397</v>
      </c>
      <c r="CE899" s="43">
        <v>11324</v>
      </c>
      <c r="CF899" s="43" t="s">
        <v>1990</v>
      </c>
      <c r="CG899" s="251">
        <v>37734</v>
      </c>
      <c r="CH899" s="126"/>
      <c r="CK899" s="39" t="s">
        <v>451</v>
      </c>
      <c r="CL899" s="43">
        <v>1.7</v>
      </c>
      <c r="CM899" s="43" t="s">
        <v>1396</v>
      </c>
      <c r="CP899" s="43" t="s">
        <v>1397</v>
      </c>
      <c r="CQ899" s="43">
        <v>1430</v>
      </c>
      <c r="DR899" s="38"/>
    </row>
    <row r="900" spans="1:122" s="39" customFormat="1" hidden="1" x14ac:dyDescent="0.2">
      <c r="A900" s="44" t="str">
        <f t="shared" si="301"/>
        <v>Endicott</v>
      </c>
      <c r="B900" s="44" t="str">
        <f t="shared" si="296"/>
        <v>Tetrachloroethylene</v>
      </c>
      <c r="C900" s="38" t="s">
        <v>2587</v>
      </c>
      <c r="D900" s="38" t="str">
        <f t="shared" si="295"/>
        <v>LS</v>
      </c>
      <c r="E900" s="44" t="s">
        <v>372</v>
      </c>
      <c r="F900" s="155" t="str">
        <f t="shared" si="307"/>
        <v>Residential 135</v>
      </c>
      <c r="G900" s="44" t="str">
        <f t="shared" si="302"/>
        <v>residential</v>
      </c>
      <c r="H900" s="44" t="str">
        <f t="shared" si="303"/>
        <v/>
      </c>
      <c r="I900" s="38"/>
      <c r="J900" s="38"/>
      <c r="K900" s="38"/>
      <c r="L900" s="44"/>
      <c r="M900" s="38" t="str">
        <f t="shared" si="297"/>
        <v>Y</v>
      </c>
      <c r="N900" s="38" t="str">
        <f t="shared" si="304"/>
        <v>n</v>
      </c>
      <c r="O900" s="38" t="s">
        <v>541</v>
      </c>
      <c r="P900" s="44" t="s">
        <v>310</v>
      </c>
      <c r="Q900" s="44"/>
      <c r="R900" s="44"/>
      <c r="S900" s="44"/>
      <c r="T900" s="44"/>
      <c r="U900" s="44"/>
      <c r="V900" s="44"/>
      <c r="W900" s="44"/>
      <c r="X900" s="44"/>
      <c r="Y900" s="38" t="str">
        <f t="shared" si="298"/>
        <v>Y</v>
      </c>
      <c r="Z900" s="38" t="str">
        <f t="shared" si="305"/>
        <v>Y</v>
      </c>
      <c r="AA900" s="38" t="s">
        <v>541</v>
      </c>
      <c r="AC900" s="59">
        <v>13</v>
      </c>
      <c r="AD900" s="204">
        <v>0.48461538461538461</v>
      </c>
      <c r="AE900" s="38">
        <v>1</v>
      </c>
      <c r="AF900" s="38">
        <v>0</v>
      </c>
      <c r="AG900" s="125"/>
      <c r="AI900" s="123"/>
      <c r="AJ900" s="40">
        <f t="shared" si="299"/>
        <v>13</v>
      </c>
      <c r="AK900" s="40"/>
      <c r="AL900" s="40"/>
      <c r="AM900" s="40">
        <f t="shared" si="309"/>
        <v>6.3</v>
      </c>
      <c r="AN900" s="39">
        <f t="shared" si="306"/>
        <v>3.8</v>
      </c>
      <c r="AO900" s="204"/>
      <c r="AP900" s="204">
        <f t="shared" si="300"/>
        <v>0.48461538461538461</v>
      </c>
      <c r="AQ900" s="45"/>
      <c r="AR900" s="45"/>
      <c r="AS900" s="115"/>
      <c r="AT900" s="115"/>
      <c r="AU900" s="115">
        <f t="shared" si="310"/>
        <v>1</v>
      </c>
      <c r="AV900" s="115">
        <f t="shared" si="311"/>
        <v>0</v>
      </c>
      <c r="AY900" s="115"/>
      <c r="AZ900" s="115"/>
      <c r="BA900" s="43">
        <v>32</v>
      </c>
      <c r="BB900" s="43" t="s">
        <v>2013</v>
      </c>
      <c r="BC900" s="48" t="s">
        <v>1403</v>
      </c>
      <c r="BE900" s="37" t="s">
        <v>2345</v>
      </c>
      <c r="BG900" s="43">
        <v>447</v>
      </c>
      <c r="BH900" s="43" t="s">
        <v>484</v>
      </c>
      <c r="BJ900" s="43" t="s">
        <v>1388</v>
      </c>
      <c r="BP900" s="48" t="s">
        <v>1406</v>
      </c>
      <c r="BQ900" s="43" t="s">
        <v>439</v>
      </c>
      <c r="BS900" s="43" t="s">
        <v>2057</v>
      </c>
      <c r="BT900" s="43" t="s">
        <v>1990</v>
      </c>
      <c r="BU900" s="43"/>
      <c r="BV900" s="43"/>
      <c r="BW900" s="243">
        <v>37734</v>
      </c>
      <c r="BX900" s="243"/>
      <c r="BY900" s="48" t="s">
        <v>451</v>
      </c>
      <c r="BZ900" s="43">
        <v>6.3</v>
      </c>
      <c r="CA900" s="43" t="s">
        <v>1396</v>
      </c>
      <c r="CD900" s="124" t="s">
        <v>1397</v>
      </c>
      <c r="CE900" s="43">
        <v>11326</v>
      </c>
      <c r="CF900" s="43" t="s">
        <v>1990</v>
      </c>
      <c r="CG900" s="251">
        <v>37734</v>
      </c>
      <c r="CH900" s="126"/>
      <c r="CK900" s="39" t="s">
        <v>451</v>
      </c>
      <c r="CL900" s="43">
        <v>13</v>
      </c>
      <c r="CM900" s="43" t="s">
        <v>1396</v>
      </c>
      <c r="CP900" s="43" t="s">
        <v>1397</v>
      </c>
      <c r="CQ900" s="43">
        <v>1152</v>
      </c>
      <c r="DR900" s="38"/>
    </row>
    <row r="901" spans="1:122" s="39" customFormat="1" hidden="1" x14ac:dyDescent="0.2">
      <c r="A901" s="44" t="str">
        <f t="shared" si="301"/>
        <v>Endicott</v>
      </c>
      <c r="B901" s="44" t="str">
        <f t="shared" si="296"/>
        <v>1,1,1-Trichloroethane</v>
      </c>
      <c r="C901" s="38" t="s">
        <v>2587</v>
      </c>
      <c r="D901" s="38" t="str">
        <f t="shared" si="295"/>
        <v>LS</v>
      </c>
      <c r="E901" s="44" t="s">
        <v>372</v>
      </c>
      <c r="F901" s="155" t="str">
        <f t="shared" si="307"/>
        <v>Residential 136</v>
      </c>
      <c r="G901" s="44" t="str">
        <f t="shared" si="302"/>
        <v>residential</v>
      </c>
      <c r="H901" s="44" t="str">
        <f t="shared" si="303"/>
        <v/>
      </c>
      <c r="I901" s="38"/>
      <c r="J901" s="38"/>
      <c r="K901" s="38"/>
      <c r="L901" s="44"/>
      <c r="M901" s="38" t="str">
        <f t="shared" si="297"/>
        <v>Y</v>
      </c>
      <c r="N901" s="38" t="str">
        <f t="shared" si="304"/>
        <v>n</v>
      </c>
      <c r="O901" s="38" t="s">
        <v>541</v>
      </c>
      <c r="P901" s="44" t="s">
        <v>310</v>
      </c>
      <c r="Q901" s="44"/>
      <c r="R901" s="44"/>
      <c r="S901" s="44"/>
      <c r="T901" s="44"/>
      <c r="U901" s="44"/>
      <c r="V901" s="44"/>
      <c r="W901" s="44"/>
      <c r="X901" s="44"/>
      <c r="Y901" s="38" t="str">
        <f t="shared" si="298"/>
        <v>Y</v>
      </c>
      <c r="Z901" s="38" t="str">
        <f t="shared" si="305"/>
        <v>n</v>
      </c>
      <c r="AA901" s="38" t="s">
        <v>541</v>
      </c>
      <c r="AC901" s="59">
        <v>16</v>
      </c>
      <c r="AD901" s="204">
        <v>4.4374999999999998E-2</v>
      </c>
      <c r="AE901" s="38">
        <v>1</v>
      </c>
      <c r="AF901" s="38">
        <v>0</v>
      </c>
      <c r="AG901" s="125"/>
      <c r="AI901" s="123"/>
      <c r="AJ901" s="40">
        <f t="shared" si="299"/>
        <v>16</v>
      </c>
      <c r="AK901" s="40"/>
      <c r="AL901" s="40"/>
      <c r="AM901" s="40">
        <f t="shared" si="309"/>
        <v>0.71</v>
      </c>
      <c r="AN901" s="39">
        <f t="shared" si="306"/>
        <v>3.1</v>
      </c>
      <c r="AO901" s="204"/>
      <c r="AP901" s="204">
        <f t="shared" si="300"/>
        <v>4.4374999999999998E-2</v>
      </c>
      <c r="AQ901" s="45"/>
      <c r="AR901" s="45"/>
      <c r="AS901" s="115"/>
      <c r="AT901" s="115"/>
      <c r="AU901" s="115">
        <f t="shared" si="310"/>
        <v>1</v>
      </c>
      <c r="AV901" s="115">
        <f t="shared" si="311"/>
        <v>0</v>
      </c>
      <c r="AY901" s="115"/>
      <c r="AZ901" s="115"/>
      <c r="BA901" s="43">
        <v>32</v>
      </c>
      <c r="BB901" s="43" t="s">
        <v>2013</v>
      </c>
      <c r="BC901" s="48" t="s">
        <v>1403</v>
      </c>
      <c r="BE901" s="37" t="s">
        <v>2345</v>
      </c>
      <c r="BG901" s="43">
        <v>448</v>
      </c>
      <c r="BH901" s="43" t="s">
        <v>1128</v>
      </c>
      <c r="BJ901" s="43" t="s">
        <v>1388</v>
      </c>
      <c r="BP901" s="48" t="s">
        <v>1406</v>
      </c>
      <c r="BQ901" s="43" t="s">
        <v>1129</v>
      </c>
      <c r="BS901" s="43" t="s">
        <v>558</v>
      </c>
      <c r="BT901" s="43" t="s">
        <v>1990</v>
      </c>
      <c r="BU901" s="43"/>
      <c r="BV901" s="43"/>
      <c r="BW901" s="243">
        <v>37740</v>
      </c>
      <c r="BX901" s="243"/>
      <c r="BY901" s="48" t="s">
        <v>451</v>
      </c>
      <c r="BZ901" s="43">
        <v>0.71</v>
      </c>
      <c r="CA901" s="43" t="s">
        <v>1396</v>
      </c>
      <c r="CD901" s="124" t="s">
        <v>1397</v>
      </c>
      <c r="CE901" s="43">
        <v>11385</v>
      </c>
      <c r="CF901" s="43" t="s">
        <v>1990</v>
      </c>
      <c r="CG901" s="251">
        <v>37740</v>
      </c>
      <c r="CH901" s="126"/>
      <c r="CK901" s="39" t="s">
        <v>451</v>
      </c>
      <c r="CL901" s="43">
        <v>16</v>
      </c>
      <c r="CM901" s="43" t="s">
        <v>1396</v>
      </c>
      <c r="CP901" s="43" t="s">
        <v>1397</v>
      </c>
      <c r="CQ901" s="43">
        <v>1320</v>
      </c>
      <c r="DR901" s="38"/>
    </row>
    <row r="902" spans="1:122" s="372" customFormat="1" x14ac:dyDescent="0.2">
      <c r="A902" s="384" t="str">
        <f t="shared" si="301"/>
        <v>Endicott</v>
      </c>
      <c r="B902" s="384" t="str">
        <f t="shared" si="296"/>
        <v>1,1,2-Trichloro-1,2,2-trifluoroethane</v>
      </c>
      <c r="C902" s="385" t="s">
        <v>2587</v>
      </c>
      <c r="D902" s="385" t="str">
        <f t="shared" si="295"/>
        <v>LS</v>
      </c>
      <c r="E902" s="384" t="s">
        <v>372</v>
      </c>
      <c r="F902" s="386" t="str">
        <f t="shared" si="307"/>
        <v>Residential 136</v>
      </c>
      <c r="G902" s="384" t="str">
        <f t="shared" si="302"/>
        <v>residential</v>
      </c>
      <c r="H902" s="384" t="str">
        <f t="shared" si="303"/>
        <v/>
      </c>
      <c r="I902" s="385"/>
      <c r="J902" s="385"/>
      <c r="K902" s="385"/>
      <c r="L902" s="384"/>
      <c r="M902" s="385" t="str">
        <f t="shared" si="297"/>
        <v>Y</v>
      </c>
      <c r="N902" s="385" t="str">
        <f t="shared" si="304"/>
        <v>Y</v>
      </c>
      <c r="O902" s="385" t="str">
        <f>IF(AJ902="","",IF(M902="N","n","Y"))</f>
        <v>Y</v>
      </c>
      <c r="P902" s="384"/>
      <c r="Q902" s="384"/>
      <c r="R902" s="384"/>
      <c r="S902" s="384"/>
      <c r="T902" s="384"/>
      <c r="U902" s="384"/>
      <c r="V902" s="384"/>
      <c r="W902" s="384"/>
      <c r="X902" s="384"/>
      <c r="Y902" s="385" t="str">
        <f t="shared" si="298"/>
        <v>Y</v>
      </c>
      <c r="Z902" s="385" t="str">
        <f t="shared" si="305"/>
        <v>Y</v>
      </c>
      <c r="AA902" s="385" t="str">
        <f>IF(AM902="","",IF(Y902="N","n","Y"))</f>
        <v>Y</v>
      </c>
      <c r="AC902" s="389">
        <v>9100</v>
      </c>
      <c r="AD902" s="390">
        <v>4.7252747252747248E-4</v>
      </c>
      <c r="AE902" s="385">
        <v>1</v>
      </c>
      <c r="AF902" s="385">
        <v>0</v>
      </c>
      <c r="AG902" s="391"/>
      <c r="AI902" s="392"/>
      <c r="AJ902" s="394">
        <f t="shared" si="299"/>
        <v>9100</v>
      </c>
      <c r="AK902" s="394"/>
      <c r="AL902" s="394"/>
      <c r="AM902" s="394">
        <f t="shared" si="309"/>
        <v>4.3</v>
      </c>
      <c r="AN902" s="372">
        <f t="shared" si="306"/>
        <v>1.8</v>
      </c>
      <c r="AO902" s="390"/>
      <c r="AP902" s="390">
        <f t="shared" si="300"/>
        <v>4.7252747252747248E-4</v>
      </c>
      <c r="AQ902" s="439"/>
      <c r="AR902" s="439"/>
      <c r="AS902" s="396"/>
      <c r="AT902" s="396"/>
      <c r="AU902" s="396">
        <f t="shared" si="310"/>
        <v>1</v>
      </c>
      <c r="AV902" s="396">
        <f t="shared" si="311"/>
        <v>0</v>
      </c>
      <c r="AY902" s="396"/>
      <c r="AZ902" s="396"/>
      <c r="BA902" s="397">
        <v>32</v>
      </c>
      <c r="BB902" s="397" t="s">
        <v>2013</v>
      </c>
      <c r="BC902" s="398" t="s">
        <v>1403</v>
      </c>
      <c r="BE902" s="303" t="s">
        <v>2345</v>
      </c>
      <c r="BG902" s="397">
        <v>448</v>
      </c>
      <c r="BH902" s="397" t="s">
        <v>1128</v>
      </c>
      <c r="BJ902" s="397" t="s">
        <v>1388</v>
      </c>
      <c r="BP902" s="398" t="s">
        <v>1406</v>
      </c>
      <c r="BQ902" s="397" t="s">
        <v>1129</v>
      </c>
      <c r="BS902" s="397" t="s">
        <v>1132</v>
      </c>
      <c r="BT902" s="397" t="s">
        <v>1990</v>
      </c>
      <c r="BU902" s="397"/>
      <c r="BV902" s="397"/>
      <c r="BW902" s="399">
        <v>37740</v>
      </c>
      <c r="BX902" s="399"/>
      <c r="BY902" s="398" t="s">
        <v>451</v>
      </c>
      <c r="BZ902" s="397">
        <v>4.3</v>
      </c>
      <c r="CA902" s="397" t="s">
        <v>1396</v>
      </c>
      <c r="CD902" s="400" t="s">
        <v>1397</v>
      </c>
      <c r="CE902" s="397">
        <v>11390</v>
      </c>
      <c r="CF902" s="397" t="s">
        <v>1990</v>
      </c>
      <c r="CG902" s="401">
        <v>37740</v>
      </c>
      <c r="CH902" s="402"/>
      <c r="CK902" s="372" t="s">
        <v>451</v>
      </c>
      <c r="CL902" s="397">
        <v>9100</v>
      </c>
      <c r="CM902" s="397" t="s">
        <v>1396</v>
      </c>
      <c r="CP902" s="397" t="s">
        <v>1397</v>
      </c>
      <c r="CQ902" s="397">
        <v>1431</v>
      </c>
      <c r="DR902" s="385"/>
    </row>
    <row r="903" spans="1:122" s="39" customFormat="1" hidden="1" x14ac:dyDescent="0.2">
      <c r="A903" s="44" t="str">
        <f t="shared" si="301"/>
        <v>Endicott</v>
      </c>
      <c r="B903" s="44" t="str">
        <f t="shared" si="296"/>
        <v>cis-1,2-Dichloroethylene</v>
      </c>
      <c r="C903" s="38" t="s">
        <v>2587</v>
      </c>
      <c r="D903" s="38" t="str">
        <f t="shared" si="295"/>
        <v>LS</v>
      </c>
      <c r="E903" s="44" t="s">
        <v>372</v>
      </c>
      <c r="F903" s="155" t="str">
        <f t="shared" si="307"/>
        <v>Residential 136</v>
      </c>
      <c r="G903" s="44" t="str">
        <f t="shared" si="302"/>
        <v>residential</v>
      </c>
      <c r="H903" s="44" t="str">
        <f t="shared" si="303"/>
        <v/>
      </c>
      <c r="I903" s="38"/>
      <c r="J903" s="38"/>
      <c r="K903" s="38"/>
      <c r="L903" s="44"/>
      <c r="M903" s="38" t="str">
        <f t="shared" si="297"/>
        <v>Y</v>
      </c>
      <c r="N903" s="38" t="str">
        <f t="shared" si="304"/>
        <v>Y</v>
      </c>
      <c r="O903" s="38" t="s">
        <v>541</v>
      </c>
      <c r="P903" s="44" t="s">
        <v>310</v>
      </c>
      <c r="Q903" s="44"/>
      <c r="R903" s="44"/>
      <c r="S903" s="44"/>
      <c r="T903" s="44"/>
      <c r="U903" s="44"/>
      <c r="V903" s="44"/>
      <c r="W903" s="44"/>
      <c r="X903" s="44"/>
      <c r="Y903" s="38" t="str">
        <f t="shared" si="298"/>
        <v>Y</v>
      </c>
      <c r="Z903" s="38" t="str">
        <f t="shared" si="305"/>
        <v>Y</v>
      </c>
      <c r="AA903" s="38" t="s">
        <v>541</v>
      </c>
      <c r="AC903" s="59">
        <v>22</v>
      </c>
      <c r="AD903" s="204">
        <v>4.5454545454545456E-2</v>
      </c>
      <c r="AE903" s="38">
        <v>1</v>
      </c>
      <c r="AF903" s="38">
        <v>0</v>
      </c>
      <c r="AG903" s="125"/>
      <c r="AI903" s="123"/>
      <c r="AJ903" s="40">
        <f t="shared" si="299"/>
        <v>22</v>
      </c>
      <c r="AK903" s="40"/>
      <c r="AL903" s="40"/>
      <c r="AM903" s="40">
        <f t="shared" si="309"/>
        <v>1</v>
      </c>
      <c r="AN903" s="39" t="str">
        <f t="shared" si="306"/>
        <v/>
      </c>
      <c r="AO903" s="204"/>
      <c r="AP903" s="204">
        <f t="shared" si="300"/>
        <v>4.5454545454545456E-2</v>
      </c>
      <c r="AQ903" s="45"/>
      <c r="AR903" s="45"/>
      <c r="AS903" s="115"/>
      <c r="AT903" s="115"/>
      <c r="AU903" s="115">
        <f t="shared" si="310"/>
        <v>1</v>
      </c>
      <c r="AV903" s="115">
        <f t="shared" si="311"/>
        <v>0</v>
      </c>
      <c r="AY903" s="115"/>
      <c r="AZ903" s="115"/>
      <c r="BA903" s="43">
        <v>32</v>
      </c>
      <c r="BB903" s="43" t="s">
        <v>2013</v>
      </c>
      <c r="BC903" s="48" t="s">
        <v>1403</v>
      </c>
      <c r="BE903" s="37" t="s">
        <v>2345</v>
      </c>
      <c r="BG903" s="43">
        <v>448</v>
      </c>
      <c r="BH903" s="43" t="s">
        <v>1128</v>
      </c>
      <c r="BJ903" s="43" t="s">
        <v>1388</v>
      </c>
      <c r="BP903" s="48" t="s">
        <v>1406</v>
      </c>
      <c r="BQ903" s="43" t="s">
        <v>1129</v>
      </c>
      <c r="BS903" s="43" t="s">
        <v>1400</v>
      </c>
      <c r="BT903" s="43" t="s">
        <v>1990</v>
      </c>
      <c r="BU903" s="43"/>
      <c r="BV903" s="43"/>
      <c r="BW903" s="243">
        <v>37740</v>
      </c>
      <c r="BX903" s="243"/>
      <c r="BY903" s="48" t="s">
        <v>451</v>
      </c>
      <c r="BZ903" s="43">
        <v>1</v>
      </c>
      <c r="CA903" s="43" t="s">
        <v>1396</v>
      </c>
      <c r="CD903" s="124" t="s">
        <v>1397</v>
      </c>
      <c r="CE903" s="43">
        <v>11388</v>
      </c>
      <c r="CF903" s="43" t="s">
        <v>1990</v>
      </c>
      <c r="CG903" s="251">
        <v>37740</v>
      </c>
      <c r="CH903" s="126"/>
      <c r="CK903" s="39" t="s">
        <v>451</v>
      </c>
      <c r="CL903" s="43">
        <v>22</v>
      </c>
      <c r="CM903" s="43" t="s">
        <v>1396</v>
      </c>
      <c r="CP903" s="43" t="s">
        <v>1397</v>
      </c>
      <c r="CQ903" s="43">
        <v>1278</v>
      </c>
      <c r="DR903" s="38"/>
    </row>
    <row r="904" spans="1:122" s="372" customFormat="1" x14ac:dyDescent="0.2">
      <c r="A904" s="384" t="str">
        <f t="shared" si="301"/>
        <v>Endicott</v>
      </c>
      <c r="B904" s="384" t="str">
        <f t="shared" si="296"/>
        <v>Trichloroethylene</v>
      </c>
      <c r="C904" s="385" t="s">
        <v>2587</v>
      </c>
      <c r="D904" s="385" t="str">
        <f t="shared" si="295"/>
        <v>LS</v>
      </c>
      <c r="E904" s="384" t="s">
        <v>372</v>
      </c>
      <c r="F904" s="386" t="str">
        <f t="shared" si="307"/>
        <v>Residential 136</v>
      </c>
      <c r="G904" s="384" t="str">
        <f t="shared" si="302"/>
        <v>residential</v>
      </c>
      <c r="H904" s="384" t="str">
        <f t="shared" si="303"/>
        <v/>
      </c>
      <c r="I904" s="385"/>
      <c r="J904" s="385"/>
      <c r="K904" s="385"/>
      <c r="L904" s="384"/>
      <c r="M904" s="385" t="str">
        <f t="shared" si="297"/>
        <v>Y</v>
      </c>
      <c r="N904" s="385" t="str">
        <f t="shared" si="304"/>
        <v>Y</v>
      </c>
      <c r="O904" s="385" t="str">
        <f>IF(AJ904="","",IF(M904="N","n","Y"))</f>
        <v>Y</v>
      </c>
      <c r="P904" s="384"/>
      <c r="Q904" s="384"/>
      <c r="R904" s="384"/>
      <c r="S904" s="384"/>
      <c r="T904" s="384"/>
      <c r="U904" s="384"/>
      <c r="V904" s="384"/>
      <c r="W904" s="384"/>
      <c r="X904" s="384"/>
      <c r="Y904" s="385" t="str">
        <f t="shared" si="298"/>
        <v>Y</v>
      </c>
      <c r="Z904" s="385" t="str">
        <f t="shared" si="305"/>
        <v>Y</v>
      </c>
      <c r="AA904" s="385" t="str">
        <f>IF(AM904="","",IF(Y904="N","n","Y"))</f>
        <v>Y</v>
      </c>
      <c r="AC904" s="389">
        <v>670</v>
      </c>
      <c r="AD904" s="390">
        <v>2.8358208955223878E-3</v>
      </c>
      <c r="AE904" s="385">
        <v>1</v>
      </c>
      <c r="AF904" s="385">
        <v>0</v>
      </c>
      <c r="AG904" s="391"/>
      <c r="AI904" s="392"/>
      <c r="AJ904" s="394">
        <f t="shared" si="299"/>
        <v>670</v>
      </c>
      <c r="AK904" s="394"/>
      <c r="AL904" s="394"/>
      <c r="AM904" s="394">
        <f t="shared" si="309"/>
        <v>1.9</v>
      </c>
      <c r="AN904" s="372">
        <f t="shared" si="306"/>
        <v>0.5</v>
      </c>
      <c r="AO904" s="390"/>
      <c r="AP904" s="390">
        <f t="shared" si="300"/>
        <v>2.8358208955223878E-3</v>
      </c>
      <c r="AQ904" s="439"/>
      <c r="AR904" s="439"/>
      <c r="AS904" s="396"/>
      <c r="AT904" s="396"/>
      <c r="AU904" s="396">
        <f t="shared" si="310"/>
        <v>1</v>
      </c>
      <c r="AV904" s="396">
        <f t="shared" si="311"/>
        <v>0</v>
      </c>
      <c r="AY904" s="396"/>
      <c r="AZ904" s="396"/>
      <c r="BA904" s="397">
        <v>32</v>
      </c>
      <c r="BB904" s="397" t="s">
        <v>2013</v>
      </c>
      <c r="BC904" s="398" t="s">
        <v>1403</v>
      </c>
      <c r="BE904" s="303" t="s">
        <v>2345</v>
      </c>
      <c r="BG904" s="397">
        <v>448</v>
      </c>
      <c r="BH904" s="397" t="s">
        <v>1128</v>
      </c>
      <c r="BJ904" s="397" t="s">
        <v>1388</v>
      </c>
      <c r="BP904" s="398" t="s">
        <v>1406</v>
      </c>
      <c r="BQ904" s="397" t="s">
        <v>1129</v>
      </c>
      <c r="BS904" s="397" t="s">
        <v>1393</v>
      </c>
      <c r="BT904" s="397" t="s">
        <v>1990</v>
      </c>
      <c r="BU904" s="397"/>
      <c r="BV904" s="397"/>
      <c r="BW904" s="399">
        <v>37740</v>
      </c>
      <c r="BX904" s="399"/>
      <c r="BY904" s="398" t="s">
        <v>451</v>
      </c>
      <c r="BZ904" s="397">
        <v>1.9</v>
      </c>
      <c r="CA904" s="397" t="s">
        <v>1396</v>
      </c>
      <c r="CD904" s="400" t="s">
        <v>1397</v>
      </c>
      <c r="CE904" s="397">
        <v>11394</v>
      </c>
      <c r="CF904" s="397" t="s">
        <v>1990</v>
      </c>
      <c r="CG904" s="401">
        <v>37740</v>
      </c>
      <c r="CH904" s="402"/>
      <c r="CK904" s="372" t="s">
        <v>451</v>
      </c>
      <c r="CL904" s="397">
        <v>670</v>
      </c>
      <c r="CM904" s="397" t="s">
        <v>1396</v>
      </c>
      <c r="CP904" s="397" t="s">
        <v>1397</v>
      </c>
      <c r="CQ904" s="397">
        <v>1226</v>
      </c>
      <c r="DR904" s="385"/>
    </row>
    <row r="905" spans="1:122" s="39" customFormat="1" hidden="1" x14ac:dyDescent="0.2">
      <c r="A905" s="44" t="str">
        <f t="shared" si="301"/>
        <v>Endicott</v>
      </c>
      <c r="B905" s="44" t="str">
        <f t="shared" si="296"/>
        <v>1,1,1-Trichloroethane</v>
      </c>
      <c r="C905" s="38" t="s">
        <v>2587</v>
      </c>
      <c r="D905" s="38" t="str">
        <f t="shared" si="295"/>
        <v>LS</v>
      </c>
      <c r="E905" s="44" t="s">
        <v>372</v>
      </c>
      <c r="F905" s="155" t="str">
        <f t="shared" si="307"/>
        <v>Residential 137</v>
      </c>
      <c r="G905" s="44" t="str">
        <f t="shared" si="302"/>
        <v>residential</v>
      </c>
      <c r="H905" s="44" t="str">
        <f t="shared" si="303"/>
        <v/>
      </c>
      <c r="I905" s="38"/>
      <c r="J905" s="38"/>
      <c r="K905" s="38"/>
      <c r="L905" s="44"/>
      <c r="M905" s="38" t="str">
        <f t="shared" si="297"/>
        <v>Y</v>
      </c>
      <c r="N905" s="38" t="str">
        <f t="shared" si="304"/>
        <v>n</v>
      </c>
      <c r="O905" s="38" t="str">
        <f>IF(AJ905="","",IF(M905="N","n","Y"))</f>
        <v>Y</v>
      </c>
      <c r="P905" s="44"/>
      <c r="Q905" s="44"/>
      <c r="R905" s="44"/>
      <c r="S905" s="44"/>
      <c r="T905" s="44"/>
      <c r="U905" s="44"/>
      <c r="V905" s="44"/>
      <c r="W905" s="44"/>
      <c r="X905" s="44"/>
      <c r="Y905" s="38" t="str">
        <f t="shared" si="298"/>
        <v>Y</v>
      </c>
      <c r="Z905" s="38" t="str">
        <f t="shared" si="305"/>
        <v>n</v>
      </c>
      <c r="AA905" s="38" t="str">
        <f>IF(AM905="","",IF(Y905="N","n","Y"))</f>
        <v>Y</v>
      </c>
      <c r="AC905" s="59">
        <v>2.1</v>
      </c>
      <c r="AD905" s="204">
        <v>9.0476190476190474E-2</v>
      </c>
      <c r="AE905" s="38">
        <v>1</v>
      </c>
      <c r="AF905" s="38">
        <v>0</v>
      </c>
      <c r="AG905" s="125"/>
      <c r="AI905" s="123"/>
      <c r="AJ905" s="40">
        <f t="shared" si="299"/>
        <v>2.1</v>
      </c>
      <c r="AK905" s="40"/>
      <c r="AL905" s="40"/>
      <c r="AM905" s="40">
        <f t="shared" si="309"/>
        <v>0.19</v>
      </c>
      <c r="AN905" s="39">
        <f t="shared" si="306"/>
        <v>3.1</v>
      </c>
      <c r="AO905" s="204"/>
      <c r="AP905" s="204">
        <f t="shared" si="300"/>
        <v>9.0476190476190474E-2</v>
      </c>
      <c r="AQ905" s="45"/>
      <c r="AR905" s="45"/>
      <c r="AS905" s="115"/>
      <c r="AT905" s="115"/>
      <c r="AU905" s="115">
        <f t="shared" si="310"/>
        <v>1</v>
      </c>
      <c r="AV905" s="115">
        <f t="shared" si="311"/>
        <v>0</v>
      </c>
      <c r="AY905" s="115"/>
      <c r="AZ905" s="115"/>
      <c r="BA905" s="43">
        <v>32</v>
      </c>
      <c r="BB905" s="43" t="s">
        <v>2013</v>
      </c>
      <c r="BC905" s="48" t="s">
        <v>1403</v>
      </c>
      <c r="BE905" s="37" t="s">
        <v>2345</v>
      </c>
      <c r="BG905" s="43">
        <v>449</v>
      </c>
      <c r="BH905" s="43" t="s">
        <v>1130</v>
      </c>
      <c r="BJ905" s="43" t="s">
        <v>1388</v>
      </c>
      <c r="BP905" s="48" t="s">
        <v>1406</v>
      </c>
      <c r="BQ905" s="43" t="s">
        <v>1131</v>
      </c>
      <c r="BS905" s="43" t="s">
        <v>558</v>
      </c>
      <c r="BT905" s="43" t="s">
        <v>1133</v>
      </c>
      <c r="BU905" s="43"/>
      <c r="BV905" s="43"/>
      <c r="BW905" s="243">
        <v>37742</v>
      </c>
      <c r="BX905" s="243"/>
      <c r="BY905" s="48" t="s">
        <v>450</v>
      </c>
      <c r="BZ905" s="43">
        <v>0.19</v>
      </c>
      <c r="CA905" s="43" t="s">
        <v>1396</v>
      </c>
      <c r="CD905" s="124" t="s">
        <v>1397</v>
      </c>
      <c r="CE905" s="43">
        <v>11418</v>
      </c>
      <c r="CF905" s="43" t="s">
        <v>1134</v>
      </c>
      <c r="CG905" s="251">
        <v>37742</v>
      </c>
      <c r="CH905" s="126"/>
      <c r="CK905" s="39" t="s">
        <v>451</v>
      </c>
      <c r="CL905" s="43">
        <v>2.1</v>
      </c>
      <c r="CM905" s="43" t="s">
        <v>1396</v>
      </c>
      <c r="CP905" s="43" t="s">
        <v>1397</v>
      </c>
      <c r="CQ905" s="43">
        <v>1321</v>
      </c>
      <c r="DR905" s="38"/>
    </row>
    <row r="906" spans="1:122" s="39" customFormat="1" x14ac:dyDescent="0.2">
      <c r="A906" s="44" t="str">
        <f t="shared" si="301"/>
        <v>Endicott</v>
      </c>
      <c r="B906" s="44" t="str">
        <f t="shared" si="296"/>
        <v>1,1,2-Trichloro-1,2,2-trifluoroethane</v>
      </c>
      <c r="C906" s="38" t="s">
        <v>2587</v>
      </c>
      <c r="D906" s="38" t="str">
        <f t="shared" si="295"/>
        <v>LS</v>
      </c>
      <c r="E906" s="44" t="s">
        <v>372</v>
      </c>
      <c r="F906" s="155" t="str">
        <f t="shared" si="307"/>
        <v>Residential 137</v>
      </c>
      <c r="G906" s="44" t="str">
        <f t="shared" si="302"/>
        <v>residential</v>
      </c>
      <c r="H906" s="44" t="str">
        <f t="shared" si="303"/>
        <v/>
      </c>
      <c r="I906" s="38"/>
      <c r="J906" s="38"/>
      <c r="K906" s="38"/>
      <c r="L906" s="44"/>
      <c r="M906" s="38" t="str">
        <f t="shared" si="297"/>
        <v>Y</v>
      </c>
      <c r="N906" s="38" t="str">
        <f t="shared" si="304"/>
        <v>Y</v>
      </c>
      <c r="O906" s="38" t="str">
        <f>IF(AJ906="","",IF(M906="N","n","Y"))</f>
        <v>Y</v>
      </c>
      <c r="P906" s="44"/>
      <c r="Q906" s="44"/>
      <c r="R906" s="44"/>
      <c r="S906" s="44"/>
      <c r="T906" s="44"/>
      <c r="U906" s="44"/>
      <c r="V906" s="44"/>
      <c r="W906" s="44"/>
      <c r="X906" s="44"/>
      <c r="Y906" s="38" t="str">
        <f t="shared" si="298"/>
        <v>Y</v>
      </c>
      <c r="Z906" s="38" t="str">
        <f t="shared" si="305"/>
        <v>n</v>
      </c>
      <c r="AA906" s="38" t="str">
        <f>IF(AM906="","",IF(Y906="N","n","Y"))</f>
        <v>Y</v>
      </c>
      <c r="AC906" s="59">
        <v>480</v>
      </c>
      <c r="AD906" s="204">
        <v>2.5000000000000001E-3</v>
      </c>
      <c r="AE906" s="38">
        <v>1</v>
      </c>
      <c r="AF906" s="38">
        <v>0</v>
      </c>
      <c r="AG906" s="125"/>
      <c r="AI906" s="123"/>
      <c r="AJ906" s="40">
        <f t="shared" si="299"/>
        <v>480</v>
      </c>
      <c r="AK906" s="40"/>
      <c r="AL906" s="40"/>
      <c r="AM906" s="40">
        <f t="shared" si="309"/>
        <v>1.2</v>
      </c>
      <c r="AN906" s="39">
        <f t="shared" si="306"/>
        <v>1.8</v>
      </c>
      <c r="AO906" s="204"/>
      <c r="AP906" s="204">
        <f t="shared" si="300"/>
        <v>2.5000000000000001E-3</v>
      </c>
      <c r="AQ906" s="45"/>
      <c r="AR906" s="45"/>
      <c r="AS906" s="115"/>
      <c r="AT906" s="115"/>
      <c r="AU906" s="115">
        <f t="shared" si="310"/>
        <v>1</v>
      </c>
      <c r="AV906" s="115">
        <f t="shared" si="311"/>
        <v>0</v>
      </c>
      <c r="AY906" s="115"/>
      <c r="AZ906" s="115"/>
      <c r="BA906" s="43">
        <v>32</v>
      </c>
      <c r="BB906" s="43" t="s">
        <v>2013</v>
      </c>
      <c r="BC906" s="48" t="s">
        <v>1403</v>
      </c>
      <c r="BE906" s="37" t="s">
        <v>2345</v>
      </c>
      <c r="BG906" s="43">
        <v>449</v>
      </c>
      <c r="BH906" s="43" t="s">
        <v>1130</v>
      </c>
      <c r="BJ906" s="43" t="s">
        <v>1388</v>
      </c>
      <c r="BP906" s="48" t="s">
        <v>1406</v>
      </c>
      <c r="BQ906" s="43" t="s">
        <v>1131</v>
      </c>
      <c r="BS906" s="43" t="s">
        <v>1132</v>
      </c>
      <c r="BT906" s="43" t="s">
        <v>1133</v>
      </c>
      <c r="BU906" s="43"/>
      <c r="BV906" s="43"/>
      <c r="BW906" s="243">
        <v>37742</v>
      </c>
      <c r="BX906" s="243"/>
      <c r="BY906" s="48" t="s">
        <v>451</v>
      </c>
      <c r="BZ906" s="43">
        <v>1.2</v>
      </c>
      <c r="CA906" s="43" t="s">
        <v>1396</v>
      </c>
      <c r="CD906" s="124" t="s">
        <v>1397</v>
      </c>
      <c r="CE906" s="43">
        <v>11423</v>
      </c>
      <c r="CF906" s="43" t="s">
        <v>1134</v>
      </c>
      <c r="CG906" s="251">
        <v>37742</v>
      </c>
      <c r="CH906" s="126"/>
      <c r="CK906" s="39" t="s">
        <v>451</v>
      </c>
      <c r="CL906" s="43">
        <v>480</v>
      </c>
      <c r="CM906" s="43" t="s">
        <v>1396</v>
      </c>
      <c r="CP906" s="43" t="s">
        <v>1397</v>
      </c>
      <c r="CQ906" s="43">
        <v>1432</v>
      </c>
      <c r="DR906" s="38"/>
    </row>
    <row r="907" spans="1:122" s="39" customFormat="1" hidden="1" x14ac:dyDescent="0.2">
      <c r="A907" s="44" t="str">
        <f t="shared" si="301"/>
        <v>Endicott</v>
      </c>
      <c r="B907" s="44" t="str">
        <f t="shared" si="296"/>
        <v>Tetrachloroethylene</v>
      </c>
      <c r="C907" s="38" t="s">
        <v>2587</v>
      </c>
      <c r="D907" s="38" t="str">
        <f t="shared" si="295"/>
        <v>LS</v>
      </c>
      <c r="E907" s="44" t="s">
        <v>372</v>
      </c>
      <c r="F907" s="155" t="str">
        <f t="shared" si="307"/>
        <v>Residential 137</v>
      </c>
      <c r="G907" s="44" t="str">
        <f t="shared" si="302"/>
        <v>residential</v>
      </c>
      <c r="H907" s="44" t="str">
        <f t="shared" si="303"/>
        <v/>
      </c>
      <c r="I907" s="38"/>
      <c r="J907" s="38"/>
      <c r="K907" s="38"/>
      <c r="L907" s="44"/>
      <c r="M907" s="38" t="str">
        <f t="shared" si="297"/>
        <v>Y</v>
      </c>
      <c r="N907" s="38" t="str">
        <f t="shared" si="304"/>
        <v>n</v>
      </c>
      <c r="O907" s="38" t="s">
        <v>541</v>
      </c>
      <c r="P907" s="114" t="s">
        <v>310</v>
      </c>
      <c r="Q907" s="114"/>
      <c r="R907" s="114"/>
      <c r="S907" s="114"/>
      <c r="T907" s="114"/>
      <c r="U907" s="114"/>
      <c r="V907" s="114"/>
      <c r="W907" s="114"/>
      <c r="X907" s="114"/>
      <c r="Y907" s="38" t="str">
        <f t="shared" si="298"/>
        <v>Y</v>
      </c>
      <c r="Z907" s="38" t="str">
        <f t="shared" si="305"/>
        <v>n</v>
      </c>
      <c r="AA907" s="38" t="s">
        <v>541</v>
      </c>
      <c r="AC907" s="59">
        <v>0.64</v>
      </c>
      <c r="AD907" s="204">
        <v>1</v>
      </c>
      <c r="AE907" s="38">
        <v>1</v>
      </c>
      <c r="AF907" s="38">
        <v>0</v>
      </c>
      <c r="AG907" s="125"/>
      <c r="AI907" s="123"/>
      <c r="AJ907" s="40">
        <f t="shared" si="299"/>
        <v>0.64</v>
      </c>
      <c r="AK907" s="40"/>
      <c r="AL907" s="40"/>
      <c r="AM907" s="40">
        <f t="shared" si="309"/>
        <v>0.64</v>
      </c>
      <c r="AN907" s="39">
        <f t="shared" si="306"/>
        <v>3.8</v>
      </c>
      <c r="AO907" s="204"/>
      <c r="AP907" s="204">
        <f t="shared" si="300"/>
        <v>1</v>
      </c>
      <c r="AQ907" s="45"/>
      <c r="AR907" s="45"/>
      <c r="AS907" s="115"/>
      <c r="AT907" s="115"/>
      <c r="AU907" s="115">
        <f t="shared" si="310"/>
        <v>1</v>
      </c>
      <c r="AV907" s="115">
        <f t="shared" si="311"/>
        <v>0</v>
      </c>
      <c r="AY907" s="115"/>
      <c r="AZ907" s="115"/>
      <c r="BA907" s="43">
        <v>32</v>
      </c>
      <c r="BB907" s="43" t="s">
        <v>2013</v>
      </c>
      <c r="BC907" s="48" t="s">
        <v>1403</v>
      </c>
      <c r="BE907" s="37" t="s">
        <v>2345</v>
      </c>
      <c r="BG907" s="43">
        <v>449</v>
      </c>
      <c r="BH907" s="43" t="s">
        <v>1130</v>
      </c>
      <c r="BJ907" s="43" t="s">
        <v>1388</v>
      </c>
      <c r="BP907" s="48" t="s">
        <v>1406</v>
      </c>
      <c r="BQ907" s="43" t="s">
        <v>1131</v>
      </c>
      <c r="BS907" s="43" t="s">
        <v>2057</v>
      </c>
      <c r="BT907" s="43" t="s">
        <v>1133</v>
      </c>
      <c r="BU907" s="43"/>
      <c r="BV907" s="43"/>
      <c r="BW907" s="243">
        <v>37742</v>
      </c>
      <c r="BX907" s="243"/>
      <c r="BY907" s="48" t="s">
        <v>451</v>
      </c>
      <c r="BZ907" s="43">
        <v>0.64</v>
      </c>
      <c r="CA907" s="43" t="s">
        <v>1396</v>
      </c>
      <c r="CD907" s="124" t="s">
        <v>1397</v>
      </c>
      <c r="CE907" s="43">
        <v>11425</v>
      </c>
      <c r="CF907" s="43" t="s">
        <v>1134</v>
      </c>
      <c r="CG907" s="251">
        <v>37742</v>
      </c>
      <c r="CH907" s="126"/>
      <c r="CK907" s="39" t="s">
        <v>451</v>
      </c>
      <c r="CL907" s="43">
        <v>0.64</v>
      </c>
      <c r="CM907" s="43" t="s">
        <v>1396</v>
      </c>
      <c r="CP907" s="43" t="s">
        <v>1397</v>
      </c>
      <c r="CQ907" s="43">
        <v>1153</v>
      </c>
      <c r="DR907" s="38"/>
    </row>
    <row r="908" spans="1:122" s="39" customFormat="1" hidden="1" x14ac:dyDescent="0.2">
      <c r="A908" s="44" t="str">
        <f t="shared" si="301"/>
        <v>Endicott</v>
      </c>
      <c r="B908" s="44" t="str">
        <f t="shared" si="296"/>
        <v>1,1,1-Trichloroethane</v>
      </c>
      <c r="C908" s="38" t="s">
        <v>2587</v>
      </c>
      <c r="D908" s="38" t="str">
        <f t="shared" si="295"/>
        <v>LS</v>
      </c>
      <c r="E908" s="44" t="s">
        <v>372</v>
      </c>
      <c r="F908" s="155" t="str">
        <f t="shared" si="307"/>
        <v>Residential 138</v>
      </c>
      <c r="G908" s="44" t="str">
        <f t="shared" si="302"/>
        <v>residential</v>
      </c>
      <c r="H908" s="44" t="str">
        <f t="shared" si="303"/>
        <v/>
      </c>
      <c r="I908" s="38"/>
      <c r="J908" s="38"/>
      <c r="K908" s="38"/>
      <c r="L908" s="44"/>
      <c r="M908" s="38" t="str">
        <f t="shared" si="297"/>
        <v>Y</v>
      </c>
      <c r="N908" s="38" t="str">
        <f t="shared" si="304"/>
        <v>n</v>
      </c>
      <c r="O908" s="38" t="str">
        <f>IF(AJ908="","",IF(M908="N","n","Y"))</f>
        <v>Y</v>
      </c>
      <c r="P908" s="44"/>
      <c r="Q908" s="44"/>
      <c r="R908" s="44"/>
      <c r="S908" s="44"/>
      <c r="T908" s="44"/>
      <c r="U908" s="44"/>
      <c r="V908" s="44"/>
      <c r="W908" s="44"/>
      <c r="X908" s="44"/>
      <c r="Y908" s="38" t="str">
        <f t="shared" si="298"/>
        <v>Y</v>
      </c>
      <c r="Z908" s="38" t="str">
        <f t="shared" si="305"/>
        <v>n</v>
      </c>
      <c r="AA908" s="38" t="str">
        <f>IF(AM908="","",IF(Y908="N","n","Y"))</f>
        <v>Y</v>
      </c>
      <c r="AC908" s="59">
        <v>2.9</v>
      </c>
      <c r="AD908" s="204">
        <v>7.2413793103448282E-2</v>
      </c>
      <c r="AE908" s="38">
        <v>1</v>
      </c>
      <c r="AF908" s="38">
        <v>0</v>
      </c>
      <c r="AG908" s="125"/>
      <c r="AI908" s="123"/>
      <c r="AJ908" s="40">
        <f t="shared" si="299"/>
        <v>2.9</v>
      </c>
      <c r="AK908" s="40"/>
      <c r="AL908" s="40"/>
      <c r="AM908" s="40">
        <f t="shared" si="309"/>
        <v>0.21</v>
      </c>
      <c r="AN908" s="39">
        <f t="shared" si="306"/>
        <v>3.1</v>
      </c>
      <c r="AO908" s="204"/>
      <c r="AP908" s="204">
        <f t="shared" si="300"/>
        <v>7.2413793103448282E-2</v>
      </c>
      <c r="AQ908" s="45"/>
      <c r="AR908" s="45"/>
      <c r="AS908" s="115"/>
      <c r="AT908" s="115"/>
      <c r="AU908" s="115">
        <f t="shared" si="310"/>
        <v>1</v>
      </c>
      <c r="AV908" s="115">
        <f t="shared" si="311"/>
        <v>0</v>
      </c>
      <c r="AY908" s="115"/>
      <c r="AZ908" s="115"/>
      <c r="BA908" s="43">
        <v>32</v>
      </c>
      <c r="BB908" s="43" t="s">
        <v>2013</v>
      </c>
      <c r="BC908" s="48" t="s">
        <v>1403</v>
      </c>
      <c r="BE908" s="37" t="s">
        <v>2345</v>
      </c>
      <c r="BG908" s="43">
        <v>450</v>
      </c>
      <c r="BH908" s="43" t="s">
        <v>458</v>
      </c>
      <c r="BJ908" s="43" t="s">
        <v>1388</v>
      </c>
      <c r="BP908" s="48" t="s">
        <v>1406</v>
      </c>
      <c r="BQ908" s="43" t="s">
        <v>459</v>
      </c>
      <c r="BS908" s="43" t="s">
        <v>558</v>
      </c>
      <c r="BT908" s="43" t="s">
        <v>1990</v>
      </c>
      <c r="BU908" s="43"/>
      <c r="BV908" s="43"/>
      <c r="BW908" s="243">
        <v>37738</v>
      </c>
      <c r="BX908" s="243"/>
      <c r="BY908" s="48" t="s">
        <v>451</v>
      </c>
      <c r="BZ908" s="43">
        <v>0.21</v>
      </c>
      <c r="CA908" s="43" t="s">
        <v>1396</v>
      </c>
      <c r="CD908" s="124" t="s">
        <v>1397</v>
      </c>
      <c r="CE908" s="43">
        <v>11473</v>
      </c>
      <c r="CF908" s="43" t="s">
        <v>1990</v>
      </c>
      <c r="CG908" s="251">
        <v>37738</v>
      </c>
      <c r="CH908" s="126"/>
      <c r="CK908" s="39" t="s">
        <v>451</v>
      </c>
      <c r="CL908" s="43">
        <v>2.9</v>
      </c>
      <c r="CM908" s="43" t="s">
        <v>1396</v>
      </c>
      <c r="CP908" s="43" t="s">
        <v>1397</v>
      </c>
      <c r="CQ908" s="43">
        <v>1322</v>
      </c>
      <c r="DR908" s="38"/>
    </row>
    <row r="909" spans="1:122" s="39" customFormat="1" hidden="1" x14ac:dyDescent="0.2">
      <c r="A909" s="44" t="str">
        <f t="shared" si="301"/>
        <v>Endicott</v>
      </c>
      <c r="B909" s="44" t="str">
        <f t="shared" si="296"/>
        <v>1,1,2-Trichloro-1,2,2-trifluoroethane</v>
      </c>
      <c r="C909" s="38" t="s">
        <v>2587</v>
      </c>
      <c r="D909" s="38" t="str">
        <f t="shared" si="295"/>
        <v>LS</v>
      </c>
      <c r="E909" s="44" t="s">
        <v>372</v>
      </c>
      <c r="F909" s="155" t="str">
        <f t="shared" si="307"/>
        <v>Residential 138</v>
      </c>
      <c r="G909" s="44" t="str">
        <f t="shared" si="302"/>
        <v>residential</v>
      </c>
      <c r="H909" s="44" t="str">
        <f t="shared" si="303"/>
        <v/>
      </c>
      <c r="I909" s="38"/>
      <c r="J909" s="38"/>
      <c r="K909" s="38"/>
      <c r="L909" s="44"/>
      <c r="M909" s="38" t="str">
        <f t="shared" si="297"/>
        <v>Y</v>
      </c>
      <c r="N909" s="38" t="str">
        <f t="shared" si="304"/>
        <v>n</v>
      </c>
      <c r="O909" s="38" t="str">
        <f>IF(AJ909="","",IF(M909="N","n","Y"))</f>
        <v>Y</v>
      </c>
      <c r="P909" s="44"/>
      <c r="Q909" s="44"/>
      <c r="R909" s="44"/>
      <c r="S909" s="44"/>
      <c r="T909" s="44"/>
      <c r="U909" s="44"/>
      <c r="V909" s="44"/>
      <c r="W909" s="44"/>
      <c r="X909" s="44"/>
      <c r="Y909" s="38" t="str">
        <f t="shared" si="298"/>
        <v>Y</v>
      </c>
      <c r="Z909" s="38" t="str">
        <f t="shared" si="305"/>
        <v>n</v>
      </c>
      <c r="AA909" s="38" t="str">
        <f>IF(AM909="","",IF(Y909="N","n","Y"))</f>
        <v>Y</v>
      </c>
      <c r="AC909" s="59">
        <v>1.2</v>
      </c>
      <c r="AD909" s="204">
        <v>0.76666666666666672</v>
      </c>
      <c r="AE909" s="38">
        <v>1</v>
      </c>
      <c r="AF909" s="38">
        <v>0</v>
      </c>
      <c r="AG909" s="125"/>
      <c r="AI909" s="123"/>
      <c r="AJ909" s="40">
        <f t="shared" si="299"/>
        <v>1.2</v>
      </c>
      <c r="AK909" s="40"/>
      <c r="AL909" s="40"/>
      <c r="AM909" s="40">
        <f t="shared" si="309"/>
        <v>0.92</v>
      </c>
      <c r="AN909" s="39">
        <f t="shared" si="306"/>
        <v>1.8</v>
      </c>
      <c r="AO909" s="204"/>
      <c r="AP909" s="204">
        <f t="shared" si="300"/>
        <v>0.76666666666666672</v>
      </c>
      <c r="AQ909" s="45"/>
      <c r="AR909" s="45"/>
      <c r="AS909" s="115"/>
      <c r="AT909" s="115"/>
      <c r="AU909" s="115">
        <f t="shared" si="310"/>
        <v>1</v>
      </c>
      <c r="AV909" s="115">
        <f t="shared" si="311"/>
        <v>0</v>
      </c>
      <c r="AY909" s="115"/>
      <c r="AZ909" s="115"/>
      <c r="BA909" s="43">
        <v>32</v>
      </c>
      <c r="BB909" s="43" t="s">
        <v>2013</v>
      </c>
      <c r="BC909" s="48" t="s">
        <v>1403</v>
      </c>
      <c r="BE909" s="37" t="s">
        <v>2345</v>
      </c>
      <c r="BG909" s="43">
        <v>450</v>
      </c>
      <c r="BH909" s="43" t="s">
        <v>458</v>
      </c>
      <c r="BJ909" s="43" t="s">
        <v>1388</v>
      </c>
      <c r="BP909" s="48" t="s">
        <v>1406</v>
      </c>
      <c r="BQ909" s="43" t="s">
        <v>459</v>
      </c>
      <c r="BS909" s="43" t="s">
        <v>1132</v>
      </c>
      <c r="BT909" s="43" t="s">
        <v>1990</v>
      </c>
      <c r="BU909" s="43"/>
      <c r="BV909" s="43"/>
      <c r="BW909" s="243">
        <v>37738</v>
      </c>
      <c r="BX909" s="243"/>
      <c r="BY909" s="48" t="s">
        <v>451</v>
      </c>
      <c r="BZ909" s="43">
        <v>0.92</v>
      </c>
      <c r="CA909" s="43" t="s">
        <v>1396</v>
      </c>
      <c r="CD909" s="124" t="s">
        <v>1397</v>
      </c>
      <c r="CE909" s="43">
        <v>11478</v>
      </c>
      <c r="CF909" s="43" t="s">
        <v>1990</v>
      </c>
      <c r="CG909" s="251">
        <v>37738</v>
      </c>
      <c r="CH909" s="126"/>
      <c r="CK909" s="39" t="s">
        <v>451</v>
      </c>
      <c r="CL909" s="43">
        <v>1.2</v>
      </c>
      <c r="CM909" s="43" t="s">
        <v>1396</v>
      </c>
      <c r="CP909" s="43" t="s">
        <v>1397</v>
      </c>
      <c r="CQ909" s="43">
        <v>1433</v>
      </c>
      <c r="DR909" s="38"/>
    </row>
    <row r="910" spans="1:122" s="39" customFormat="1" hidden="1" x14ac:dyDescent="0.2">
      <c r="A910" s="44" t="str">
        <f t="shared" si="301"/>
        <v>Endicott</v>
      </c>
      <c r="B910" s="44" t="str">
        <f t="shared" si="296"/>
        <v>Methylene chloride</v>
      </c>
      <c r="C910" s="38" t="s">
        <v>2587</v>
      </c>
      <c r="D910" s="38" t="str">
        <f t="shared" si="295"/>
        <v>LS</v>
      </c>
      <c r="E910" s="44" t="s">
        <v>372</v>
      </c>
      <c r="F910" s="155" t="str">
        <f t="shared" si="307"/>
        <v>Residential 138</v>
      </c>
      <c r="G910" s="44" t="str">
        <f t="shared" si="302"/>
        <v>residential</v>
      </c>
      <c r="H910" s="44" t="str">
        <f t="shared" si="303"/>
        <v/>
      </c>
      <c r="I910" s="38"/>
      <c r="J910" s="38"/>
      <c r="K910" s="38"/>
      <c r="L910" s="44"/>
      <c r="M910" s="38" t="str">
        <f t="shared" si="297"/>
        <v>Y</v>
      </c>
      <c r="N910" s="38" t="str">
        <f t="shared" si="304"/>
        <v>n</v>
      </c>
      <c r="O910" s="38" t="s">
        <v>541</v>
      </c>
      <c r="P910" s="114" t="s">
        <v>1453</v>
      </c>
      <c r="Q910" s="114"/>
      <c r="R910" s="114"/>
      <c r="S910" s="114"/>
      <c r="T910" s="114"/>
      <c r="U910" s="114"/>
      <c r="V910" s="114"/>
      <c r="W910" s="114"/>
      <c r="X910" s="114"/>
      <c r="Y910" s="38" t="str">
        <f t="shared" si="298"/>
        <v>Y</v>
      </c>
      <c r="Z910" s="38" t="str">
        <f t="shared" si="305"/>
        <v>Y</v>
      </c>
      <c r="AA910" s="38" t="s">
        <v>541</v>
      </c>
      <c r="AC910" s="59">
        <v>1.4</v>
      </c>
      <c r="AD910" s="204">
        <v>27.857142857142858</v>
      </c>
      <c r="AE910" s="38">
        <v>1</v>
      </c>
      <c r="AF910" s="38">
        <v>0</v>
      </c>
      <c r="AG910" s="125"/>
      <c r="AI910" s="123"/>
      <c r="AJ910" s="40">
        <f t="shared" si="299"/>
        <v>1.4</v>
      </c>
      <c r="AK910" s="40"/>
      <c r="AL910" s="40"/>
      <c r="AM910" s="40">
        <f t="shared" si="309"/>
        <v>39</v>
      </c>
      <c r="AN910" s="39">
        <f t="shared" si="306"/>
        <v>10.5</v>
      </c>
      <c r="AO910" s="204"/>
      <c r="AP910" s="204">
        <f t="shared" si="300"/>
        <v>27.857142857142858</v>
      </c>
      <c r="AQ910" s="45"/>
      <c r="AR910" s="45"/>
      <c r="AS910" s="115"/>
      <c r="AT910" s="115"/>
      <c r="AU910" s="115">
        <f t="shared" si="310"/>
        <v>1</v>
      </c>
      <c r="AV910" s="115">
        <f t="shared" si="311"/>
        <v>0</v>
      </c>
      <c r="AY910" s="115"/>
      <c r="AZ910" s="115"/>
      <c r="BA910" s="43">
        <v>32</v>
      </c>
      <c r="BB910" s="43" t="s">
        <v>2013</v>
      </c>
      <c r="BC910" s="48" t="s">
        <v>1403</v>
      </c>
      <c r="BE910" s="37" t="s">
        <v>2345</v>
      </c>
      <c r="BG910" s="43">
        <v>450</v>
      </c>
      <c r="BH910" s="43" t="s">
        <v>458</v>
      </c>
      <c r="BJ910" s="43" t="s">
        <v>1388</v>
      </c>
      <c r="BP910" s="48" t="s">
        <v>1406</v>
      </c>
      <c r="BQ910" s="43" t="s">
        <v>459</v>
      </c>
      <c r="BS910" s="43" t="s">
        <v>837</v>
      </c>
      <c r="BT910" s="43" t="s">
        <v>1990</v>
      </c>
      <c r="BU910" s="43"/>
      <c r="BV910" s="43"/>
      <c r="BW910" s="243">
        <v>37738</v>
      </c>
      <c r="BX910" s="243"/>
      <c r="BY910" s="48" t="s">
        <v>451</v>
      </c>
      <c r="BZ910" s="43">
        <v>39</v>
      </c>
      <c r="CA910" s="43" t="s">
        <v>1396</v>
      </c>
      <c r="CD910" s="124" t="s">
        <v>1397</v>
      </c>
      <c r="CE910" s="43">
        <v>11479</v>
      </c>
      <c r="CF910" s="43" t="s">
        <v>1990</v>
      </c>
      <c r="CG910" s="251">
        <v>37738</v>
      </c>
      <c r="CH910" s="126"/>
      <c r="CK910" s="39" t="s">
        <v>451</v>
      </c>
      <c r="CL910" s="43">
        <v>1.4</v>
      </c>
      <c r="CM910" s="43" t="s">
        <v>1396</v>
      </c>
      <c r="CP910" s="43" t="s">
        <v>1397</v>
      </c>
      <c r="CQ910" s="43">
        <v>1484</v>
      </c>
      <c r="DR910" s="38"/>
    </row>
    <row r="911" spans="1:122" s="39" customFormat="1" hidden="1" x14ac:dyDescent="0.2">
      <c r="A911" s="44" t="str">
        <f t="shared" si="301"/>
        <v>Endicott</v>
      </c>
      <c r="B911" s="44" t="str">
        <f t="shared" si="296"/>
        <v>Tetrachloroethylene</v>
      </c>
      <c r="C911" s="38" t="s">
        <v>2587</v>
      </c>
      <c r="D911" s="38" t="str">
        <f t="shared" si="295"/>
        <v>LS</v>
      </c>
      <c r="E911" s="44" t="s">
        <v>372</v>
      </c>
      <c r="F911" s="155" t="str">
        <f t="shared" si="307"/>
        <v>Residential 138</v>
      </c>
      <c r="G911" s="44" t="str">
        <f t="shared" si="302"/>
        <v>residential</v>
      </c>
      <c r="H911" s="44" t="str">
        <f t="shared" si="303"/>
        <v/>
      </c>
      <c r="I911" s="38"/>
      <c r="J911" s="38"/>
      <c r="K911" s="38"/>
      <c r="L911" s="44"/>
      <c r="M911" s="38" t="str">
        <f t="shared" si="297"/>
        <v>Y</v>
      </c>
      <c r="N911" s="38" t="str">
        <f t="shared" si="304"/>
        <v>n</v>
      </c>
      <c r="O911" s="38" t="str">
        <f>IF(AJ911="","",IF(M911="N","n","Y"))</f>
        <v>Y</v>
      </c>
      <c r="P911" s="44"/>
      <c r="Q911" s="44"/>
      <c r="R911" s="44"/>
      <c r="S911" s="44"/>
      <c r="T911" s="44"/>
      <c r="U911" s="44"/>
      <c r="V911" s="44"/>
      <c r="W911" s="44"/>
      <c r="X911" s="44"/>
      <c r="Y911" s="38" t="str">
        <f t="shared" si="298"/>
        <v>Y</v>
      </c>
      <c r="Z911" s="38" t="str">
        <f t="shared" si="305"/>
        <v>n</v>
      </c>
      <c r="AA911" s="38" t="str">
        <f>IF(AM911="","",IF(Y911="N","n","Y"))</f>
        <v>Y</v>
      </c>
      <c r="AC911" s="59">
        <v>2.6</v>
      </c>
      <c r="AD911" s="204">
        <v>0.17307692307692307</v>
      </c>
      <c r="AE911" s="38">
        <v>1</v>
      </c>
      <c r="AF911" s="38">
        <v>0</v>
      </c>
      <c r="AG911" s="125"/>
      <c r="AI911" s="123"/>
      <c r="AJ911" s="40">
        <f t="shared" si="299"/>
        <v>2.6</v>
      </c>
      <c r="AK911" s="40"/>
      <c r="AL911" s="40"/>
      <c r="AM911" s="40">
        <f t="shared" si="309"/>
        <v>0.45</v>
      </c>
      <c r="AN911" s="39">
        <f t="shared" si="306"/>
        <v>3.8</v>
      </c>
      <c r="AO911" s="204"/>
      <c r="AP911" s="204">
        <f t="shared" si="300"/>
        <v>0.17307692307692307</v>
      </c>
      <c r="AQ911" s="45"/>
      <c r="AR911" s="45"/>
      <c r="AS911" s="115"/>
      <c r="AT911" s="115"/>
      <c r="AU911" s="115">
        <f t="shared" si="310"/>
        <v>1</v>
      </c>
      <c r="AV911" s="115">
        <f t="shared" si="311"/>
        <v>0</v>
      </c>
      <c r="AY911" s="115"/>
      <c r="AZ911" s="115"/>
      <c r="BA911" s="43">
        <v>32</v>
      </c>
      <c r="BB911" s="43" t="s">
        <v>2013</v>
      </c>
      <c r="BC911" s="48" t="s">
        <v>1403</v>
      </c>
      <c r="BE911" s="37" t="s">
        <v>2345</v>
      </c>
      <c r="BG911" s="43">
        <v>450</v>
      </c>
      <c r="BH911" s="43" t="s">
        <v>458</v>
      </c>
      <c r="BJ911" s="43" t="s">
        <v>1388</v>
      </c>
      <c r="BP911" s="48" t="s">
        <v>1406</v>
      </c>
      <c r="BQ911" s="43" t="s">
        <v>459</v>
      </c>
      <c r="BS911" s="43" t="s">
        <v>2057</v>
      </c>
      <c r="BT911" s="43" t="s">
        <v>1990</v>
      </c>
      <c r="BU911" s="43"/>
      <c r="BV911" s="43"/>
      <c r="BW911" s="243">
        <v>37738</v>
      </c>
      <c r="BX911" s="243"/>
      <c r="BY911" s="48" t="s">
        <v>451</v>
      </c>
      <c r="BZ911" s="43">
        <v>0.45</v>
      </c>
      <c r="CA911" s="43" t="s">
        <v>1396</v>
      </c>
      <c r="CD911" s="124" t="s">
        <v>1397</v>
      </c>
      <c r="CE911" s="43">
        <v>11480</v>
      </c>
      <c r="CF911" s="43" t="s">
        <v>1990</v>
      </c>
      <c r="CG911" s="251">
        <v>37738</v>
      </c>
      <c r="CH911" s="126"/>
      <c r="CK911" s="39" t="s">
        <v>451</v>
      </c>
      <c r="CL911" s="43">
        <v>2.6</v>
      </c>
      <c r="CM911" s="43" t="s">
        <v>1396</v>
      </c>
      <c r="CP911" s="43" t="s">
        <v>1397</v>
      </c>
      <c r="CQ911" s="43">
        <v>1154</v>
      </c>
      <c r="DR911" s="38"/>
    </row>
    <row r="912" spans="1:122" s="39" customFormat="1" hidden="1" x14ac:dyDescent="0.2">
      <c r="A912" s="44" t="str">
        <f t="shared" si="301"/>
        <v>Endicott</v>
      </c>
      <c r="B912" s="44" t="str">
        <f t="shared" si="296"/>
        <v>1,1,1-Trichloroethane</v>
      </c>
      <c r="C912" s="38" t="s">
        <v>2587</v>
      </c>
      <c r="D912" s="38" t="str">
        <f t="shared" si="295"/>
        <v>LS</v>
      </c>
      <c r="E912" s="44" t="s">
        <v>372</v>
      </c>
      <c r="F912" s="155" t="str">
        <f t="shared" si="307"/>
        <v>Residential 139</v>
      </c>
      <c r="G912" s="44" t="str">
        <f t="shared" si="302"/>
        <v>residential</v>
      </c>
      <c r="H912" s="44" t="str">
        <f t="shared" si="303"/>
        <v/>
      </c>
      <c r="I912" s="38"/>
      <c r="J912" s="38"/>
      <c r="K912" s="38"/>
      <c r="L912" s="44"/>
      <c r="M912" s="38" t="str">
        <f t="shared" si="297"/>
        <v>Y</v>
      </c>
      <c r="N912" s="38" t="str">
        <f t="shared" si="304"/>
        <v>n</v>
      </c>
      <c r="O912" s="38" t="str">
        <f>IF(AJ912="","",IF(M912="N","n","Y"))</f>
        <v>Y</v>
      </c>
      <c r="P912" s="44"/>
      <c r="Q912" s="44"/>
      <c r="R912" s="44"/>
      <c r="S912" s="44"/>
      <c r="T912" s="44"/>
      <c r="U912" s="44"/>
      <c r="V912" s="44"/>
      <c r="W912" s="44"/>
      <c r="X912" s="44"/>
      <c r="Y912" s="38" t="str">
        <f t="shared" si="298"/>
        <v>Y</v>
      </c>
      <c r="Z912" s="38" t="str">
        <f t="shared" si="305"/>
        <v>n</v>
      </c>
      <c r="AA912" s="38" t="str">
        <f>IF(AM912="","",IF(Y912="N","n","Y"))</f>
        <v>Y</v>
      </c>
      <c r="AC912" s="59">
        <v>0.82</v>
      </c>
      <c r="AD912" s="204">
        <v>0.25609756097560976</v>
      </c>
      <c r="AE912" s="38">
        <v>1</v>
      </c>
      <c r="AF912" s="38">
        <v>0</v>
      </c>
      <c r="AG912" s="125"/>
      <c r="AI912" s="123"/>
      <c r="AJ912" s="40">
        <f t="shared" si="299"/>
        <v>0.82</v>
      </c>
      <c r="AK912" s="40"/>
      <c r="AL912" s="40"/>
      <c r="AM912" s="40">
        <f t="shared" si="309"/>
        <v>0.21</v>
      </c>
      <c r="AN912" s="39">
        <f t="shared" si="306"/>
        <v>3.1</v>
      </c>
      <c r="AO912" s="204"/>
      <c r="AP912" s="204">
        <f t="shared" si="300"/>
        <v>0.25609756097560976</v>
      </c>
      <c r="AQ912" s="45"/>
      <c r="AR912" s="45"/>
      <c r="AS912" s="115"/>
      <c r="AT912" s="115"/>
      <c r="AU912" s="115">
        <f t="shared" si="310"/>
        <v>1</v>
      </c>
      <c r="AV912" s="115">
        <f t="shared" si="311"/>
        <v>0</v>
      </c>
      <c r="AY912" s="115"/>
      <c r="AZ912" s="115"/>
      <c r="BA912" s="43">
        <v>32</v>
      </c>
      <c r="BB912" s="43" t="s">
        <v>2013</v>
      </c>
      <c r="BC912" s="48" t="s">
        <v>1403</v>
      </c>
      <c r="BE912" s="37" t="s">
        <v>2345</v>
      </c>
      <c r="BG912" s="43">
        <v>451</v>
      </c>
      <c r="BH912" s="43" t="s">
        <v>460</v>
      </c>
      <c r="BJ912" s="43" t="s">
        <v>1388</v>
      </c>
      <c r="BP912" s="48" t="s">
        <v>1406</v>
      </c>
      <c r="BQ912" s="43" t="s">
        <v>461</v>
      </c>
      <c r="BS912" s="43" t="s">
        <v>558</v>
      </c>
      <c r="BT912" s="43" t="s">
        <v>1990</v>
      </c>
      <c r="BU912" s="43"/>
      <c r="BV912" s="43"/>
      <c r="BW912" s="243">
        <v>37738</v>
      </c>
      <c r="BX912" s="243"/>
      <c r="BY912" s="48" t="s">
        <v>451</v>
      </c>
      <c r="BZ912" s="43">
        <v>0.21</v>
      </c>
      <c r="CA912" s="43" t="s">
        <v>1396</v>
      </c>
      <c r="CD912" s="124" t="s">
        <v>1397</v>
      </c>
      <c r="CE912" s="43">
        <v>11528</v>
      </c>
      <c r="CF912" s="43" t="s">
        <v>1990</v>
      </c>
      <c r="CG912" s="251">
        <v>37738</v>
      </c>
      <c r="CH912" s="126"/>
      <c r="CK912" s="39" t="s">
        <v>451</v>
      </c>
      <c r="CL912" s="43">
        <v>0.82</v>
      </c>
      <c r="CM912" s="43" t="s">
        <v>1396</v>
      </c>
      <c r="CP912" s="43" t="s">
        <v>1397</v>
      </c>
      <c r="CQ912" s="43">
        <v>1323</v>
      </c>
      <c r="DR912" s="38"/>
    </row>
    <row r="913" spans="1:122" s="39" customFormat="1" hidden="1" x14ac:dyDescent="0.2">
      <c r="A913" s="44" t="str">
        <f t="shared" si="301"/>
        <v>Endicott</v>
      </c>
      <c r="B913" s="44" t="str">
        <f t="shared" si="296"/>
        <v>1,1,2-Trichloro-1,2,2-trifluoroethane</v>
      </c>
      <c r="C913" s="38" t="s">
        <v>2587</v>
      </c>
      <c r="D913" s="38" t="str">
        <f t="shared" si="295"/>
        <v>LS</v>
      </c>
      <c r="E913" s="44" t="s">
        <v>372</v>
      </c>
      <c r="F913" s="155" t="str">
        <f t="shared" si="307"/>
        <v>Residential 139</v>
      </c>
      <c r="G913" s="44" t="str">
        <f t="shared" si="302"/>
        <v>residential</v>
      </c>
      <c r="H913" s="44" t="str">
        <f t="shared" si="303"/>
        <v/>
      </c>
      <c r="I913" s="38"/>
      <c r="J913" s="38"/>
      <c r="K913" s="38"/>
      <c r="L913" s="44"/>
      <c r="M913" s="38" t="str">
        <f t="shared" si="297"/>
        <v>Y</v>
      </c>
      <c r="N913" s="38" t="str">
        <f t="shared" si="304"/>
        <v>n</v>
      </c>
      <c r="O913" s="38" t="str">
        <f>IF(AJ913="","",IF(M913="N","n","Y"))</f>
        <v>Y</v>
      </c>
      <c r="P913" s="44"/>
      <c r="Q913" s="44"/>
      <c r="R913" s="44"/>
      <c r="S913" s="44"/>
      <c r="T913" s="44"/>
      <c r="U913" s="44"/>
      <c r="V913" s="44"/>
      <c r="W913" s="44"/>
      <c r="X913" s="44"/>
      <c r="Y913" s="38" t="str">
        <f t="shared" si="298"/>
        <v>Y</v>
      </c>
      <c r="Z913" s="38" t="str">
        <f t="shared" si="305"/>
        <v>n</v>
      </c>
      <c r="AA913" s="38" t="str">
        <f>IF(AM913="","",IF(Y913="N","n","Y"))</f>
        <v>Y</v>
      </c>
      <c r="AC913" s="59">
        <v>0.99</v>
      </c>
      <c r="AD913" s="204">
        <v>0.78787878787878796</v>
      </c>
      <c r="AE913" s="38">
        <v>1</v>
      </c>
      <c r="AF913" s="38">
        <v>0</v>
      </c>
      <c r="AG913" s="125"/>
      <c r="AI913" s="123"/>
      <c r="AJ913" s="40">
        <f t="shared" si="299"/>
        <v>0.99</v>
      </c>
      <c r="AK913" s="40"/>
      <c r="AL913" s="40"/>
      <c r="AM913" s="40">
        <f t="shared" si="309"/>
        <v>0.78</v>
      </c>
      <c r="AN913" s="39">
        <f t="shared" si="306"/>
        <v>1.8</v>
      </c>
      <c r="AO913" s="204"/>
      <c r="AP913" s="204">
        <f t="shared" si="300"/>
        <v>0.78787878787878796</v>
      </c>
      <c r="AQ913" s="45"/>
      <c r="AR913" s="45"/>
      <c r="AS913" s="115"/>
      <c r="AT913" s="115"/>
      <c r="AU913" s="115">
        <f t="shared" si="310"/>
        <v>1</v>
      </c>
      <c r="AV913" s="115">
        <f t="shared" si="311"/>
        <v>0</v>
      </c>
      <c r="AY913" s="115"/>
      <c r="AZ913" s="115"/>
      <c r="BA913" s="43">
        <v>32</v>
      </c>
      <c r="BB913" s="43" t="s">
        <v>2013</v>
      </c>
      <c r="BC913" s="48" t="s">
        <v>1403</v>
      </c>
      <c r="BE913" s="37" t="s">
        <v>2345</v>
      </c>
      <c r="BG913" s="43">
        <v>451</v>
      </c>
      <c r="BH913" s="43" t="s">
        <v>460</v>
      </c>
      <c r="BJ913" s="43" t="s">
        <v>1388</v>
      </c>
      <c r="BP913" s="48" t="s">
        <v>1406</v>
      </c>
      <c r="BQ913" s="43" t="s">
        <v>461</v>
      </c>
      <c r="BS913" s="43" t="s">
        <v>1132</v>
      </c>
      <c r="BT913" s="43" t="s">
        <v>1990</v>
      </c>
      <c r="BU913" s="43"/>
      <c r="BV913" s="43"/>
      <c r="BW913" s="243">
        <v>37738</v>
      </c>
      <c r="BX913" s="243"/>
      <c r="BY913" s="48" t="s">
        <v>451</v>
      </c>
      <c r="BZ913" s="43">
        <v>0.78</v>
      </c>
      <c r="CA913" s="43" t="s">
        <v>1396</v>
      </c>
      <c r="CD913" s="124" t="s">
        <v>1397</v>
      </c>
      <c r="CE913" s="43">
        <v>11533</v>
      </c>
      <c r="CF913" s="43" t="s">
        <v>1990</v>
      </c>
      <c r="CG913" s="251">
        <v>37738</v>
      </c>
      <c r="CH913" s="126"/>
      <c r="CK913" s="39" t="s">
        <v>451</v>
      </c>
      <c r="CL913" s="43">
        <v>0.99</v>
      </c>
      <c r="CM913" s="43" t="s">
        <v>1396</v>
      </c>
      <c r="CP913" s="43" t="s">
        <v>1397</v>
      </c>
      <c r="CQ913" s="43">
        <v>1434</v>
      </c>
      <c r="DR913" s="38"/>
    </row>
    <row r="914" spans="1:122" s="39" customFormat="1" hidden="1" x14ac:dyDescent="0.2">
      <c r="A914" s="44" t="str">
        <f t="shared" si="301"/>
        <v>Endicott</v>
      </c>
      <c r="B914" s="44" t="str">
        <f t="shared" si="296"/>
        <v>Tetrachloroethylene</v>
      </c>
      <c r="C914" s="38" t="s">
        <v>2587</v>
      </c>
      <c r="D914" s="38" t="str">
        <f t="shared" si="295"/>
        <v>LS</v>
      </c>
      <c r="E914" s="44" t="s">
        <v>372</v>
      </c>
      <c r="F914" s="155" t="str">
        <f t="shared" si="307"/>
        <v>Residential 139</v>
      </c>
      <c r="G914" s="44" t="str">
        <f t="shared" si="302"/>
        <v>residential</v>
      </c>
      <c r="H914" s="44" t="str">
        <f t="shared" si="303"/>
        <v/>
      </c>
      <c r="I914" s="38"/>
      <c r="J914" s="38"/>
      <c r="K914" s="38"/>
      <c r="L914" s="44"/>
      <c r="M914" s="38" t="str">
        <f t="shared" si="297"/>
        <v>Y</v>
      </c>
      <c r="N914" s="38" t="str">
        <f t="shared" si="304"/>
        <v>n</v>
      </c>
      <c r="O914" s="38" t="str">
        <f>IF(AJ914="","",IF(M914="N","n","Y"))</f>
        <v>Y</v>
      </c>
      <c r="P914" s="44"/>
      <c r="Q914" s="44"/>
      <c r="R914" s="44"/>
      <c r="S914" s="44"/>
      <c r="T914" s="44"/>
      <c r="U914" s="44"/>
      <c r="V914" s="44"/>
      <c r="W914" s="44"/>
      <c r="X914" s="44"/>
      <c r="Y914" s="38" t="str">
        <f t="shared" si="298"/>
        <v>Y</v>
      </c>
      <c r="Z914" s="38" t="str">
        <f t="shared" si="305"/>
        <v>n</v>
      </c>
      <c r="AA914" s="38" t="str">
        <f>IF(AM914="","",IF(Y914="N","n","Y"))</f>
        <v>Y</v>
      </c>
      <c r="AC914" s="59">
        <v>2.2999999999999998</v>
      </c>
      <c r="AD914" s="204">
        <v>0.13043478260869565</v>
      </c>
      <c r="AE914" s="38">
        <v>1</v>
      </c>
      <c r="AF914" s="38">
        <v>0</v>
      </c>
      <c r="AG914" s="125"/>
      <c r="AI914" s="123"/>
      <c r="AJ914" s="40">
        <f t="shared" si="299"/>
        <v>2.2999999999999998</v>
      </c>
      <c r="AK914" s="40"/>
      <c r="AL914" s="40"/>
      <c r="AM914" s="40">
        <f t="shared" si="309"/>
        <v>0.3</v>
      </c>
      <c r="AN914" s="39">
        <f t="shared" si="306"/>
        <v>3.8</v>
      </c>
      <c r="AO914" s="204"/>
      <c r="AP914" s="204">
        <f t="shared" si="300"/>
        <v>0.13043478260869565</v>
      </c>
      <c r="AQ914" s="45"/>
      <c r="AR914" s="45"/>
      <c r="AS914" s="115"/>
      <c r="AT914" s="115"/>
      <c r="AU914" s="115">
        <f t="shared" si="310"/>
        <v>1</v>
      </c>
      <c r="AV914" s="115">
        <f t="shared" si="311"/>
        <v>0</v>
      </c>
      <c r="AY914" s="115"/>
      <c r="AZ914" s="115"/>
      <c r="BA914" s="43">
        <v>32</v>
      </c>
      <c r="BB914" s="43" t="s">
        <v>2013</v>
      </c>
      <c r="BC914" s="48" t="s">
        <v>1403</v>
      </c>
      <c r="BE914" s="37" t="s">
        <v>2345</v>
      </c>
      <c r="BG914" s="43">
        <v>451</v>
      </c>
      <c r="BH914" s="43" t="s">
        <v>460</v>
      </c>
      <c r="BJ914" s="43" t="s">
        <v>1388</v>
      </c>
      <c r="BP914" s="48" t="s">
        <v>1406</v>
      </c>
      <c r="BQ914" s="43" t="s">
        <v>461</v>
      </c>
      <c r="BS914" s="43" t="s">
        <v>2057</v>
      </c>
      <c r="BT914" s="43" t="s">
        <v>1990</v>
      </c>
      <c r="BU914" s="43"/>
      <c r="BV914" s="43"/>
      <c r="BW914" s="243">
        <v>37738</v>
      </c>
      <c r="BX914" s="243"/>
      <c r="BY914" s="48" t="s">
        <v>451</v>
      </c>
      <c r="BZ914" s="43">
        <v>0.3</v>
      </c>
      <c r="CA914" s="43" t="s">
        <v>1396</v>
      </c>
      <c r="CD914" s="124" t="s">
        <v>1397</v>
      </c>
      <c r="CE914" s="43">
        <v>11535</v>
      </c>
      <c r="CF914" s="43" t="s">
        <v>1990</v>
      </c>
      <c r="CG914" s="251">
        <v>37738</v>
      </c>
      <c r="CH914" s="126"/>
      <c r="CK914" s="39" t="s">
        <v>451</v>
      </c>
      <c r="CL914" s="43">
        <v>2.2999999999999998</v>
      </c>
      <c r="CM914" s="43" t="s">
        <v>1396</v>
      </c>
      <c r="CP914" s="43" t="s">
        <v>1397</v>
      </c>
      <c r="CQ914" s="43">
        <v>1155</v>
      </c>
      <c r="DR914" s="38"/>
    </row>
    <row r="915" spans="1:122" s="39" customFormat="1" hidden="1" x14ac:dyDescent="0.2">
      <c r="A915" s="44" t="str">
        <f t="shared" si="301"/>
        <v>Endicott</v>
      </c>
      <c r="B915" s="44" t="str">
        <f t="shared" si="296"/>
        <v>Methylene chloride</v>
      </c>
      <c r="C915" s="38" t="s">
        <v>2587</v>
      </c>
      <c r="D915" s="38" t="str">
        <f t="shared" si="295"/>
        <v>LS</v>
      </c>
      <c r="E915" s="44" t="s">
        <v>372</v>
      </c>
      <c r="F915" s="155" t="str">
        <f t="shared" si="307"/>
        <v>Residential 140</v>
      </c>
      <c r="G915" s="44" t="str">
        <f t="shared" si="302"/>
        <v>residential</v>
      </c>
      <c r="H915" s="44" t="str">
        <f t="shared" si="303"/>
        <v/>
      </c>
      <c r="I915" s="38"/>
      <c r="J915" s="38"/>
      <c r="K915" s="38"/>
      <c r="L915" s="44"/>
      <c r="M915" s="38" t="str">
        <f t="shared" si="297"/>
        <v>Y</v>
      </c>
      <c r="N915" s="38" t="str">
        <f t="shared" si="304"/>
        <v>n</v>
      </c>
      <c r="O915" s="38" t="s">
        <v>541</v>
      </c>
      <c r="P915" s="114" t="s">
        <v>1453</v>
      </c>
      <c r="Q915" s="114"/>
      <c r="R915" s="114"/>
      <c r="S915" s="114"/>
      <c r="T915" s="114"/>
      <c r="U915" s="114"/>
      <c r="V915" s="114"/>
      <c r="W915" s="114"/>
      <c r="X915" s="114"/>
      <c r="Y915" s="38" t="str">
        <f t="shared" si="298"/>
        <v>Y</v>
      </c>
      <c r="Z915" s="38" t="str">
        <f t="shared" si="305"/>
        <v>Y</v>
      </c>
      <c r="AA915" s="38" t="s">
        <v>541</v>
      </c>
      <c r="AC915" s="59">
        <v>1.2</v>
      </c>
      <c r="AD915" s="204">
        <v>125</v>
      </c>
      <c r="AE915" s="38">
        <v>1</v>
      </c>
      <c r="AF915" s="38">
        <v>0</v>
      </c>
      <c r="AG915" s="125"/>
      <c r="AI915" s="123"/>
      <c r="AJ915" s="40">
        <f t="shared" si="299"/>
        <v>1.2</v>
      </c>
      <c r="AK915" s="40"/>
      <c r="AL915" s="40"/>
      <c r="AM915" s="40">
        <f t="shared" si="309"/>
        <v>150</v>
      </c>
      <c r="AN915" s="39">
        <f t="shared" si="306"/>
        <v>10.5</v>
      </c>
      <c r="AO915" s="204"/>
      <c r="AP915" s="204">
        <f t="shared" si="300"/>
        <v>125</v>
      </c>
      <c r="AQ915" s="45"/>
      <c r="AR915" s="45"/>
      <c r="AS915" s="115"/>
      <c r="AT915" s="115"/>
      <c r="AU915" s="115">
        <f t="shared" si="310"/>
        <v>1</v>
      </c>
      <c r="AV915" s="115">
        <f t="shared" si="311"/>
        <v>0</v>
      </c>
      <c r="AY915" s="115"/>
      <c r="AZ915" s="115"/>
      <c r="BA915" s="43">
        <v>32</v>
      </c>
      <c r="BB915" s="43" t="s">
        <v>2013</v>
      </c>
      <c r="BC915" s="48" t="s">
        <v>1403</v>
      </c>
      <c r="BE915" s="37" t="s">
        <v>2345</v>
      </c>
      <c r="BG915" s="43">
        <v>452</v>
      </c>
      <c r="BH915" s="43" t="s">
        <v>462</v>
      </c>
      <c r="BJ915" s="43" t="s">
        <v>1388</v>
      </c>
      <c r="BP915" s="48" t="s">
        <v>1406</v>
      </c>
      <c r="BQ915" s="43" t="s">
        <v>463</v>
      </c>
      <c r="BS915" s="43" t="s">
        <v>837</v>
      </c>
      <c r="BT915" s="43" t="s">
        <v>1990</v>
      </c>
      <c r="BU915" s="43"/>
      <c r="BV915" s="43"/>
      <c r="BW915" s="243">
        <v>37737</v>
      </c>
      <c r="BX915" s="243"/>
      <c r="BY915" s="48" t="s">
        <v>451</v>
      </c>
      <c r="BZ915" s="43">
        <v>150</v>
      </c>
      <c r="CA915" s="43" t="s">
        <v>1396</v>
      </c>
      <c r="CD915" s="124" t="s">
        <v>1397</v>
      </c>
      <c r="CE915" s="43">
        <v>11578</v>
      </c>
      <c r="CF915" s="43" t="s">
        <v>1990</v>
      </c>
      <c r="CG915" s="251">
        <v>37737</v>
      </c>
      <c r="CH915" s="126"/>
      <c r="CK915" s="39" t="s">
        <v>451</v>
      </c>
      <c r="CL915" s="43">
        <v>1.2</v>
      </c>
      <c r="CM915" s="43" t="s">
        <v>1396</v>
      </c>
      <c r="CP915" s="43" t="s">
        <v>1397</v>
      </c>
      <c r="CQ915" s="43">
        <v>1485</v>
      </c>
      <c r="DR915" s="38"/>
    </row>
    <row r="916" spans="1:122" s="39" customFormat="1" x14ac:dyDescent="0.2">
      <c r="A916" s="44" t="str">
        <f t="shared" si="301"/>
        <v>Endicott</v>
      </c>
      <c r="B916" s="44" t="str">
        <f t="shared" si="296"/>
        <v>1,1,1-Trichloroethane</v>
      </c>
      <c r="C916" s="38" t="s">
        <v>2587</v>
      </c>
      <c r="D916" s="38" t="str">
        <f t="shared" ref="D916:D979" si="312">IF(BC916="","",BC916)</f>
        <v>LS</v>
      </c>
      <c r="E916" s="44" t="s">
        <v>372</v>
      </c>
      <c r="F916" s="155" t="str">
        <f t="shared" si="307"/>
        <v>Residential 141</v>
      </c>
      <c r="G916" s="44" t="str">
        <f t="shared" si="302"/>
        <v>residential</v>
      </c>
      <c r="H916" s="44" t="str">
        <f t="shared" si="303"/>
        <v/>
      </c>
      <c r="I916" s="38"/>
      <c r="J916" s="38"/>
      <c r="K916" s="38"/>
      <c r="L916" s="44"/>
      <c r="M916" s="38" t="str">
        <f t="shared" si="297"/>
        <v>Y</v>
      </c>
      <c r="N916" s="38" t="str">
        <f t="shared" si="304"/>
        <v>Y</v>
      </c>
      <c r="O916" s="38" t="str">
        <f>IF(AJ916="","",IF(M916="N","n","Y"))</f>
        <v>Y</v>
      </c>
      <c r="P916" s="44"/>
      <c r="Q916" s="44"/>
      <c r="R916" s="44"/>
      <c r="S916" s="44"/>
      <c r="T916" s="44"/>
      <c r="U916" s="44"/>
      <c r="V916" s="44"/>
      <c r="W916" s="44"/>
      <c r="X916" s="44"/>
      <c r="Y916" s="38" t="str">
        <f t="shared" si="298"/>
        <v>Y</v>
      </c>
      <c r="Z916" s="38" t="str">
        <f t="shared" si="305"/>
        <v>n</v>
      </c>
      <c r="AA916" s="38" t="str">
        <f>IF(AM916="","",IF(Y916="N","n","Y"))</f>
        <v>Y</v>
      </c>
      <c r="AC916" s="59">
        <v>170</v>
      </c>
      <c r="AD916" s="204">
        <v>1.8235294117647058E-3</v>
      </c>
      <c r="AE916" s="38">
        <v>1</v>
      </c>
      <c r="AF916" s="38">
        <v>0</v>
      </c>
      <c r="AG916" s="125"/>
      <c r="AI916" s="123"/>
      <c r="AJ916" s="40">
        <f t="shared" si="299"/>
        <v>170</v>
      </c>
      <c r="AK916" s="40"/>
      <c r="AL916" s="40"/>
      <c r="AM916" s="40">
        <f t="shared" si="309"/>
        <v>0.31</v>
      </c>
      <c r="AN916" s="39">
        <f t="shared" si="306"/>
        <v>3.1</v>
      </c>
      <c r="AO916" s="204"/>
      <c r="AP916" s="204">
        <f t="shared" si="300"/>
        <v>1.8235294117647058E-3</v>
      </c>
      <c r="AQ916" s="45"/>
      <c r="AR916" s="45"/>
      <c r="AS916" s="115"/>
      <c r="AT916" s="115"/>
      <c r="AU916" s="115">
        <f t="shared" si="310"/>
        <v>1</v>
      </c>
      <c r="AV916" s="115">
        <f t="shared" si="311"/>
        <v>0</v>
      </c>
      <c r="AY916" s="115"/>
      <c r="AZ916" s="115"/>
      <c r="BA916" s="43">
        <v>32</v>
      </c>
      <c r="BB916" s="43" t="s">
        <v>2013</v>
      </c>
      <c r="BC916" s="48" t="s">
        <v>1403</v>
      </c>
      <c r="BE916" s="37" t="s">
        <v>2345</v>
      </c>
      <c r="BG916" s="43">
        <v>453</v>
      </c>
      <c r="BH916" s="43" t="s">
        <v>1135</v>
      </c>
      <c r="BJ916" s="43" t="s">
        <v>1388</v>
      </c>
      <c r="BP916" s="48" t="s">
        <v>1406</v>
      </c>
      <c r="BQ916" s="43" t="s">
        <v>1136</v>
      </c>
      <c r="BS916" s="43" t="s">
        <v>558</v>
      </c>
      <c r="BT916" s="43" t="s">
        <v>1990</v>
      </c>
      <c r="BU916" s="43"/>
      <c r="BV916" s="43"/>
      <c r="BW916" s="243">
        <v>37740</v>
      </c>
      <c r="BX916" s="243"/>
      <c r="BY916" s="48" t="s">
        <v>451</v>
      </c>
      <c r="BZ916" s="43">
        <v>0.31</v>
      </c>
      <c r="CA916" s="43" t="s">
        <v>1396</v>
      </c>
      <c r="CD916" s="124" t="s">
        <v>1397</v>
      </c>
      <c r="CE916" s="43">
        <v>11616</v>
      </c>
      <c r="CF916" s="43" t="s">
        <v>1990</v>
      </c>
      <c r="CG916" s="251">
        <v>37740</v>
      </c>
      <c r="CH916" s="126"/>
      <c r="CK916" s="39" t="s">
        <v>451</v>
      </c>
      <c r="CL916" s="43">
        <v>170</v>
      </c>
      <c r="CM916" s="43" t="s">
        <v>1396</v>
      </c>
      <c r="CP916" s="43" t="s">
        <v>1397</v>
      </c>
      <c r="CQ916" s="43">
        <v>1325</v>
      </c>
      <c r="DR916" s="38"/>
    </row>
    <row r="917" spans="1:122" s="39" customFormat="1" hidden="1" x14ac:dyDescent="0.2">
      <c r="A917" s="44" t="str">
        <f t="shared" si="301"/>
        <v>Endicott</v>
      </c>
      <c r="B917" s="44" t="str">
        <f t="shared" ref="B917:B980" si="313">BS917</f>
        <v>1,1,2-Trichloro-1,2,2-trifluoroethane</v>
      </c>
      <c r="C917" s="38" t="s">
        <v>2587</v>
      </c>
      <c r="D917" s="38" t="str">
        <f t="shared" si="312"/>
        <v>LS</v>
      </c>
      <c r="E917" s="44" t="s">
        <v>372</v>
      </c>
      <c r="F917" s="155" t="str">
        <f t="shared" si="307"/>
        <v>Residential 141</v>
      </c>
      <c r="G917" s="44" t="str">
        <f t="shared" si="302"/>
        <v>residential</v>
      </c>
      <c r="H917" s="44" t="str">
        <f t="shared" si="303"/>
        <v/>
      </c>
      <c r="I917" s="38"/>
      <c r="J917" s="38"/>
      <c r="K917" s="38"/>
      <c r="L917" s="44"/>
      <c r="M917" s="38" t="str">
        <f t="shared" ref="M917:M980" si="314">IF(CP917="","",IF(CP917="y","Y","n"))</f>
        <v>Y</v>
      </c>
      <c r="N917" s="38" t="str">
        <f t="shared" si="304"/>
        <v>n</v>
      </c>
      <c r="O917" s="38" t="s">
        <v>541</v>
      </c>
      <c r="P917" s="44" t="s">
        <v>310</v>
      </c>
      <c r="Q917" s="44"/>
      <c r="R917" s="44"/>
      <c r="S917" s="44"/>
      <c r="T917" s="44"/>
      <c r="U917" s="44"/>
      <c r="V917" s="44"/>
      <c r="W917" s="44"/>
      <c r="X917" s="44"/>
      <c r="Y917" s="38" t="str">
        <f t="shared" ref="Y917:Y980" si="315">IF(CD917="","",IF(CD917="y","Y","n"))</f>
        <v>Y</v>
      </c>
      <c r="Z917" s="38" t="str">
        <f t="shared" si="305"/>
        <v>n</v>
      </c>
      <c r="AA917" s="38" t="s">
        <v>541</v>
      </c>
      <c r="AC917" s="59">
        <v>1.6</v>
      </c>
      <c r="AD917" s="204">
        <v>0.56874999999999998</v>
      </c>
      <c r="AE917" s="38">
        <v>1</v>
      </c>
      <c r="AF917" s="38">
        <v>0</v>
      </c>
      <c r="AG917" s="125"/>
      <c r="AI917" s="123"/>
      <c r="AJ917" s="40">
        <f t="shared" si="299"/>
        <v>1.6</v>
      </c>
      <c r="AK917" s="40"/>
      <c r="AL917" s="40"/>
      <c r="AM917" s="40">
        <f t="shared" si="309"/>
        <v>0.91</v>
      </c>
      <c r="AN917" s="39">
        <f t="shared" si="306"/>
        <v>1.8</v>
      </c>
      <c r="AO917" s="204"/>
      <c r="AP917" s="204">
        <f t="shared" si="300"/>
        <v>0.56874999999999998</v>
      </c>
      <c r="AQ917" s="45"/>
      <c r="AR917" s="45"/>
      <c r="AS917" s="115"/>
      <c r="AT917" s="115"/>
      <c r="AU917" s="115">
        <f t="shared" si="310"/>
        <v>1</v>
      </c>
      <c r="AV917" s="115">
        <f t="shared" si="311"/>
        <v>0</v>
      </c>
      <c r="AY917" s="115"/>
      <c r="AZ917" s="115"/>
      <c r="BA917" s="43">
        <v>32</v>
      </c>
      <c r="BB917" s="43" t="s">
        <v>2013</v>
      </c>
      <c r="BC917" s="48" t="s">
        <v>1403</v>
      </c>
      <c r="BE917" s="37" t="s">
        <v>2345</v>
      </c>
      <c r="BG917" s="43">
        <v>453</v>
      </c>
      <c r="BH917" s="43" t="s">
        <v>1135</v>
      </c>
      <c r="BJ917" s="43" t="s">
        <v>1388</v>
      </c>
      <c r="BP917" s="48" t="s">
        <v>1406</v>
      </c>
      <c r="BQ917" s="43" t="s">
        <v>1136</v>
      </c>
      <c r="BS917" s="43" t="s">
        <v>1132</v>
      </c>
      <c r="BT917" s="43" t="s">
        <v>1990</v>
      </c>
      <c r="BU917" s="43"/>
      <c r="BV917" s="43"/>
      <c r="BW917" s="243">
        <v>37740</v>
      </c>
      <c r="BX917" s="243"/>
      <c r="BY917" s="48" t="s">
        <v>451</v>
      </c>
      <c r="BZ917" s="43">
        <v>0.91</v>
      </c>
      <c r="CA917" s="43" t="s">
        <v>1396</v>
      </c>
      <c r="CD917" s="124" t="s">
        <v>1397</v>
      </c>
      <c r="CE917" s="43">
        <v>11621</v>
      </c>
      <c r="CF917" s="43" t="s">
        <v>1990</v>
      </c>
      <c r="CG917" s="251">
        <v>37740</v>
      </c>
      <c r="CH917" s="126"/>
      <c r="CK917" s="39" t="s">
        <v>451</v>
      </c>
      <c r="CL917" s="43">
        <v>1.6</v>
      </c>
      <c r="CM917" s="43" t="s">
        <v>1396</v>
      </c>
      <c r="CP917" s="43" t="s">
        <v>1397</v>
      </c>
      <c r="CQ917" s="43">
        <v>1435</v>
      </c>
      <c r="DR917" s="38"/>
    </row>
    <row r="918" spans="1:122" s="39" customFormat="1" hidden="1" x14ac:dyDescent="0.2">
      <c r="A918" s="44" t="str">
        <f t="shared" si="301"/>
        <v>Endicott</v>
      </c>
      <c r="B918" s="44" t="str">
        <f t="shared" si="313"/>
        <v>Tetrachloroethylene</v>
      </c>
      <c r="C918" s="38" t="s">
        <v>2587</v>
      </c>
      <c r="D918" s="38" t="str">
        <f t="shared" si="312"/>
        <v>LS</v>
      </c>
      <c r="E918" s="44" t="s">
        <v>372</v>
      </c>
      <c r="F918" s="155" t="str">
        <f t="shared" si="307"/>
        <v>Residential 141</v>
      </c>
      <c r="G918" s="44" t="str">
        <f t="shared" si="302"/>
        <v>residential</v>
      </c>
      <c r="H918" s="44" t="str">
        <f t="shared" si="303"/>
        <v/>
      </c>
      <c r="I918" s="38"/>
      <c r="J918" s="38"/>
      <c r="K918" s="38"/>
      <c r="L918" s="44"/>
      <c r="M918" s="38" t="str">
        <f t="shared" si="314"/>
        <v>Y</v>
      </c>
      <c r="N918" s="38" t="str">
        <f t="shared" si="304"/>
        <v>n</v>
      </c>
      <c r="O918" s="38" t="s">
        <v>541</v>
      </c>
      <c r="P918" s="44" t="s">
        <v>310</v>
      </c>
      <c r="Q918" s="44"/>
      <c r="R918" s="44"/>
      <c r="S918" s="44"/>
      <c r="T918" s="44"/>
      <c r="U918" s="44"/>
      <c r="V918" s="44"/>
      <c r="W918" s="44"/>
      <c r="X918" s="44"/>
      <c r="Y918" s="38" t="str">
        <f t="shared" si="315"/>
        <v>Y</v>
      </c>
      <c r="Z918" s="38" t="str">
        <f t="shared" si="305"/>
        <v>n</v>
      </c>
      <c r="AA918" s="38" t="str">
        <f>IF(AM918="","",IF(Y918="N","n","Y"))</f>
        <v>Y</v>
      </c>
      <c r="AC918" s="59">
        <v>3.2</v>
      </c>
      <c r="AD918" s="204">
        <v>8.7500000000000008E-2</v>
      </c>
      <c r="AE918" s="38">
        <v>1</v>
      </c>
      <c r="AF918" s="38">
        <v>0</v>
      </c>
      <c r="AG918" s="125"/>
      <c r="AI918" s="123"/>
      <c r="AJ918" s="40">
        <f t="shared" si="299"/>
        <v>3.2</v>
      </c>
      <c r="AK918" s="40"/>
      <c r="AL918" s="40"/>
      <c r="AM918" s="40">
        <f t="shared" si="309"/>
        <v>0.28000000000000003</v>
      </c>
      <c r="AN918" s="39">
        <f t="shared" si="306"/>
        <v>3.8</v>
      </c>
      <c r="AO918" s="204"/>
      <c r="AP918" s="204">
        <f t="shared" si="300"/>
        <v>8.7500000000000008E-2</v>
      </c>
      <c r="AQ918" s="45"/>
      <c r="AR918" s="45"/>
      <c r="AS918" s="115"/>
      <c r="AT918" s="115"/>
      <c r="AU918" s="115">
        <f t="shared" si="310"/>
        <v>1</v>
      </c>
      <c r="AV918" s="115">
        <f t="shared" si="311"/>
        <v>0</v>
      </c>
      <c r="AY918" s="115"/>
      <c r="AZ918" s="115"/>
      <c r="BA918" s="43">
        <v>32</v>
      </c>
      <c r="BB918" s="43" t="s">
        <v>2013</v>
      </c>
      <c r="BC918" s="48" t="s">
        <v>1403</v>
      </c>
      <c r="BE918" s="37" t="s">
        <v>2345</v>
      </c>
      <c r="BG918" s="43">
        <v>453</v>
      </c>
      <c r="BH918" s="43" t="s">
        <v>1135</v>
      </c>
      <c r="BJ918" s="43" t="s">
        <v>1388</v>
      </c>
      <c r="BP918" s="48" t="s">
        <v>1406</v>
      </c>
      <c r="BQ918" s="43" t="s">
        <v>1136</v>
      </c>
      <c r="BS918" s="43" t="s">
        <v>2057</v>
      </c>
      <c r="BT918" s="43" t="s">
        <v>1990</v>
      </c>
      <c r="BU918" s="43"/>
      <c r="BV918" s="43"/>
      <c r="BW918" s="243">
        <v>37740</v>
      </c>
      <c r="BX918" s="243"/>
      <c r="BY918" s="48" t="s">
        <v>451</v>
      </c>
      <c r="BZ918" s="43">
        <v>0.28000000000000003</v>
      </c>
      <c r="CA918" s="43" t="s">
        <v>1396</v>
      </c>
      <c r="CD918" s="124" t="s">
        <v>1397</v>
      </c>
      <c r="CE918" s="43">
        <v>11623</v>
      </c>
      <c r="CF918" s="43" t="s">
        <v>1990</v>
      </c>
      <c r="CG918" s="251">
        <v>37740</v>
      </c>
      <c r="CH918" s="126"/>
      <c r="CK918" s="39" t="s">
        <v>451</v>
      </c>
      <c r="CL918" s="43">
        <v>3.2</v>
      </c>
      <c r="CM918" s="43" t="s">
        <v>1396</v>
      </c>
      <c r="CP918" s="43" t="s">
        <v>1397</v>
      </c>
      <c r="CQ918" s="43">
        <v>1157</v>
      </c>
      <c r="DR918" s="38"/>
    </row>
    <row r="919" spans="1:122" s="39" customFormat="1" hidden="1" x14ac:dyDescent="0.2">
      <c r="A919" s="44" t="str">
        <f t="shared" si="301"/>
        <v>Endicott</v>
      </c>
      <c r="B919" s="44" t="str">
        <f t="shared" si="313"/>
        <v>1,1,1-Trichloroethane</v>
      </c>
      <c r="C919" s="38" t="s">
        <v>2587</v>
      </c>
      <c r="D919" s="38" t="str">
        <f t="shared" si="312"/>
        <v>LS</v>
      </c>
      <c r="E919" s="44" t="s">
        <v>372</v>
      </c>
      <c r="F919" s="155" t="str">
        <f t="shared" si="307"/>
        <v>Residential 142</v>
      </c>
      <c r="G919" s="44" t="str">
        <f t="shared" si="302"/>
        <v>residential</v>
      </c>
      <c r="H919" s="44" t="str">
        <f t="shared" si="303"/>
        <v/>
      </c>
      <c r="I919" s="38"/>
      <c r="J919" s="38"/>
      <c r="K919" s="38"/>
      <c r="L919" s="44"/>
      <c r="M919" s="38" t="str">
        <f t="shared" si="314"/>
        <v>Y</v>
      </c>
      <c r="N919" s="38" t="str">
        <f t="shared" si="304"/>
        <v>n</v>
      </c>
      <c r="O919" s="38" t="str">
        <f>IF(AJ919="","",IF(M919="N","n","Y"))</f>
        <v>Y</v>
      </c>
      <c r="P919" s="44"/>
      <c r="Q919" s="44"/>
      <c r="R919" s="44"/>
      <c r="S919" s="44"/>
      <c r="T919" s="44"/>
      <c r="U919" s="44"/>
      <c r="V919" s="44"/>
      <c r="W919" s="44"/>
      <c r="X919" s="44"/>
      <c r="Y919" s="38" t="str">
        <f t="shared" si="315"/>
        <v>Y</v>
      </c>
      <c r="Z919" s="38" t="str">
        <f t="shared" si="305"/>
        <v>n</v>
      </c>
      <c r="AA919" s="38" t="str">
        <f>IF(AM919="","",IF(Y919="N","n","Y"))</f>
        <v>Y</v>
      </c>
      <c r="AC919" s="59">
        <v>2.7</v>
      </c>
      <c r="AD919" s="204">
        <v>8.5185185185185183E-2</v>
      </c>
      <c r="AE919" s="38">
        <v>1</v>
      </c>
      <c r="AF919" s="38">
        <v>0</v>
      </c>
      <c r="AG919" s="125"/>
      <c r="AI919" s="123"/>
      <c r="AJ919" s="40">
        <f t="shared" si="299"/>
        <v>2.7</v>
      </c>
      <c r="AK919" s="40"/>
      <c r="AL919" s="40"/>
      <c r="AM919" s="40">
        <f t="shared" si="309"/>
        <v>0.23</v>
      </c>
      <c r="AN919" s="39">
        <f t="shared" si="306"/>
        <v>3.1</v>
      </c>
      <c r="AO919" s="204"/>
      <c r="AP919" s="204">
        <f t="shared" si="300"/>
        <v>8.5185185185185183E-2</v>
      </c>
      <c r="AQ919" s="45"/>
      <c r="AR919" s="45"/>
      <c r="AS919" s="115"/>
      <c r="AT919" s="115"/>
      <c r="AU919" s="115">
        <f t="shared" si="310"/>
        <v>1</v>
      </c>
      <c r="AV919" s="115">
        <f t="shared" si="311"/>
        <v>0</v>
      </c>
      <c r="AY919" s="115"/>
      <c r="AZ919" s="115"/>
      <c r="BA919" s="43">
        <v>32</v>
      </c>
      <c r="BB919" s="43" t="s">
        <v>2013</v>
      </c>
      <c r="BC919" s="48" t="s">
        <v>1403</v>
      </c>
      <c r="BE919" s="37" t="s">
        <v>2345</v>
      </c>
      <c r="BG919" s="43">
        <v>454</v>
      </c>
      <c r="BH919" s="43" t="s">
        <v>464</v>
      </c>
      <c r="BJ919" s="43" t="s">
        <v>1388</v>
      </c>
      <c r="BP919" s="48" t="s">
        <v>1406</v>
      </c>
      <c r="BQ919" s="43" t="s">
        <v>465</v>
      </c>
      <c r="BS919" s="43" t="s">
        <v>558</v>
      </c>
      <c r="BT919" s="43" t="s">
        <v>1990</v>
      </c>
      <c r="BU919" s="43"/>
      <c r="BV919" s="43"/>
      <c r="BW919" s="243">
        <v>37734</v>
      </c>
      <c r="BX919" s="243"/>
      <c r="BY919" s="48" t="s">
        <v>451</v>
      </c>
      <c r="BZ919" s="43">
        <v>0.23</v>
      </c>
      <c r="CA919" s="43" t="s">
        <v>1396</v>
      </c>
      <c r="CD919" s="124" t="s">
        <v>1397</v>
      </c>
      <c r="CE919" s="43">
        <v>11649</v>
      </c>
      <c r="CF919" s="43" t="s">
        <v>1990</v>
      </c>
      <c r="CG919" s="251">
        <v>37734</v>
      </c>
      <c r="CH919" s="126"/>
      <c r="CK919" s="39" t="s">
        <v>451</v>
      </c>
      <c r="CL919" s="43">
        <v>2.7</v>
      </c>
      <c r="CM919" s="43" t="s">
        <v>1396</v>
      </c>
      <c r="CP919" s="43" t="s">
        <v>1397</v>
      </c>
      <c r="CQ919" s="43">
        <v>1326</v>
      </c>
      <c r="DR919" s="38"/>
    </row>
    <row r="920" spans="1:122" s="39" customFormat="1" hidden="1" x14ac:dyDescent="0.2">
      <c r="A920" s="44" t="str">
        <f t="shared" si="301"/>
        <v>Endicott</v>
      </c>
      <c r="B920" s="44" t="str">
        <f t="shared" si="313"/>
        <v>1,1,2-Trichloro-1,2,2-trifluoroethane</v>
      </c>
      <c r="C920" s="38" t="s">
        <v>2587</v>
      </c>
      <c r="D920" s="38" t="str">
        <f t="shared" si="312"/>
        <v>LS</v>
      </c>
      <c r="E920" s="44" t="s">
        <v>372</v>
      </c>
      <c r="F920" s="155" t="str">
        <f t="shared" si="307"/>
        <v>Residential 142</v>
      </c>
      <c r="G920" s="44" t="str">
        <f t="shared" si="302"/>
        <v>residential</v>
      </c>
      <c r="H920" s="44" t="str">
        <f t="shared" si="303"/>
        <v/>
      </c>
      <c r="I920" s="38"/>
      <c r="J920" s="38"/>
      <c r="K920" s="38"/>
      <c r="L920" s="44"/>
      <c r="M920" s="38" t="str">
        <f t="shared" si="314"/>
        <v>Y</v>
      </c>
      <c r="N920" s="38" t="str">
        <f t="shared" si="304"/>
        <v>n</v>
      </c>
      <c r="O920" s="38" t="str">
        <f>IF(AJ920="","",IF(M920="N","n","Y"))</f>
        <v>Y</v>
      </c>
      <c r="P920" s="44"/>
      <c r="Q920" s="44"/>
      <c r="R920" s="44"/>
      <c r="S920" s="44"/>
      <c r="T920" s="44"/>
      <c r="U920" s="44"/>
      <c r="V920" s="44"/>
      <c r="W920" s="44"/>
      <c r="X920" s="44"/>
      <c r="Y920" s="38" t="str">
        <f t="shared" si="315"/>
        <v>Y</v>
      </c>
      <c r="Z920" s="38" t="str">
        <f t="shared" si="305"/>
        <v>n</v>
      </c>
      <c r="AA920" s="38" t="str">
        <f>IF(AM920="","",IF(Y920="N","n","Y"))</f>
        <v>Y</v>
      </c>
      <c r="AC920" s="59">
        <v>1.6</v>
      </c>
      <c r="AD920" s="204">
        <v>0.39374999999999999</v>
      </c>
      <c r="AE920" s="38">
        <v>1</v>
      </c>
      <c r="AF920" s="38">
        <v>0</v>
      </c>
      <c r="AG920" s="125"/>
      <c r="AI920" s="123"/>
      <c r="AJ920" s="40">
        <f t="shared" si="299"/>
        <v>1.6</v>
      </c>
      <c r="AK920" s="40"/>
      <c r="AL920" s="40"/>
      <c r="AM920" s="40">
        <f t="shared" si="309"/>
        <v>0.63</v>
      </c>
      <c r="AN920" s="39">
        <f t="shared" si="306"/>
        <v>1.8</v>
      </c>
      <c r="AO920" s="204"/>
      <c r="AP920" s="204">
        <f t="shared" si="300"/>
        <v>0.39374999999999999</v>
      </c>
      <c r="AQ920" s="45"/>
      <c r="AR920" s="45"/>
      <c r="AS920" s="115"/>
      <c r="AT920" s="115"/>
      <c r="AU920" s="115">
        <f t="shared" si="310"/>
        <v>1</v>
      </c>
      <c r="AV920" s="115">
        <f t="shared" si="311"/>
        <v>0</v>
      </c>
      <c r="AY920" s="115"/>
      <c r="AZ920" s="115"/>
      <c r="BA920" s="43">
        <v>32</v>
      </c>
      <c r="BB920" s="43" t="s">
        <v>2013</v>
      </c>
      <c r="BC920" s="48" t="s">
        <v>1403</v>
      </c>
      <c r="BE920" s="37" t="s">
        <v>2345</v>
      </c>
      <c r="BG920" s="43">
        <v>454</v>
      </c>
      <c r="BH920" s="43" t="s">
        <v>464</v>
      </c>
      <c r="BJ920" s="43" t="s">
        <v>1388</v>
      </c>
      <c r="BP920" s="48" t="s">
        <v>1406</v>
      </c>
      <c r="BQ920" s="43" t="s">
        <v>465</v>
      </c>
      <c r="BS920" s="43" t="s">
        <v>1132</v>
      </c>
      <c r="BT920" s="43" t="s">
        <v>1990</v>
      </c>
      <c r="BU920" s="43"/>
      <c r="BV920" s="43"/>
      <c r="BW920" s="243">
        <v>37734</v>
      </c>
      <c r="BX920" s="243"/>
      <c r="BY920" s="48" t="s">
        <v>451</v>
      </c>
      <c r="BZ920" s="43">
        <v>0.63</v>
      </c>
      <c r="CA920" s="43" t="s">
        <v>1396</v>
      </c>
      <c r="CD920" s="124" t="s">
        <v>1397</v>
      </c>
      <c r="CE920" s="43">
        <v>11654</v>
      </c>
      <c r="CF920" s="43" t="s">
        <v>1990</v>
      </c>
      <c r="CG920" s="251">
        <v>37734</v>
      </c>
      <c r="CH920" s="126"/>
      <c r="CK920" s="39" t="s">
        <v>451</v>
      </c>
      <c r="CL920" s="43">
        <v>1.6</v>
      </c>
      <c r="CM920" s="43" t="s">
        <v>1396</v>
      </c>
      <c r="CP920" s="43" t="s">
        <v>1397</v>
      </c>
      <c r="CQ920" s="43">
        <v>1436</v>
      </c>
      <c r="DR920" s="38"/>
    </row>
    <row r="921" spans="1:122" s="39" customFormat="1" hidden="1" x14ac:dyDescent="0.2">
      <c r="A921" s="44" t="str">
        <f t="shared" si="301"/>
        <v>Endicott</v>
      </c>
      <c r="B921" s="44" t="str">
        <f t="shared" si="313"/>
        <v>1,1,1-Trichloroethane</v>
      </c>
      <c r="C921" s="38" t="s">
        <v>2587</v>
      </c>
      <c r="D921" s="38" t="str">
        <f t="shared" si="312"/>
        <v>LS</v>
      </c>
      <c r="E921" s="44" t="s">
        <v>372</v>
      </c>
      <c r="F921" s="155" t="str">
        <f t="shared" si="307"/>
        <v>Residential 143</v>
      </c>
      <c r="G921" s="44" t="str">
        <f t="shared" si="302"/>
        <v>residential</v>
      </c>
      <c r="H921" s="44" t="str">
        <f t="shared" si="303"/>
        <v/>
      </c>
      <c r="I921" s="38"/>
      <c r="J921" s="38"/>
      <c r="K921" s="38"/>
      <c r="L921" s="44"/>
      <c r="M921" s="38" t="str">
        <f t="shared" si="314"/>
        <v>Y</v>
      </c>
      <c r="N921" s="38" t="str">
        <f t="shared" si="304"/>
        <v>n</v>
      </c>
      <c r="O921" s="38" t="s">
        <v>541</v>
      </c>
      <c r="P921" s="44" t="s">
        <v>1154</v>
      </c>
      <c r="Q921" s="114"/>
      <c r="R921" s="114"/>
      <c r="S921" s="114"/>
      <c r="T921" s="114"/>
      <c r="U921" s="114"/>
      <c r="V921" s="114"/>
      <c r="W921" s="114"/>
      <c r="X921" s="114"/>
      <c r="Y921" s="38" t="str">
        <f t="shared" si="315"/>
        <v>Y</v>
      </c>
      <c r="Z921" s="38" t="str">
        <f t="shared" si="305"/>
        <v>Y</v>
      </c>
      <c r="AA921" s="38" t="str">
        <f>IF(AM921="","",IF(Y921="N","n","Y"))</f>
        <v>Y</v>
      </c>
      <c r="AC921" s="59">
        <v>56</v>
      </c>
      <c r="AD921" s="204">
        <v>1.7857142857142858</v>
      </c>
      <c r="AE921" s="38">
        <v>1</v>
      </c>
      <c r="AF921" s="38">
        <v>0</v>
      </c>
      <c r="AG921" s="125"/>
      <c r="AI921" s="123"/>
      <c r="AJ921" s="40">
        <f t="shared" si="299"/>
        <v>56</v>
      </c>
      <c r="AK921" s="40"/>
      <c r="AL921" s="40"/>
      <c r="AM921" s="40">
        <f t="shared" si="309"/>
        <v>100</v>
      </c>
      <c r="AN921" s="39">
        <f t="shared" si="306"/>
        <v>3.1</v>
      </c>
      <c r="AO921" s="204"/>
      <c r="AP921" s="204">
        <f t="shared" si="300"/>
        <v>1.7857142857142858</v>
      </c>
      <c r="AQ921" s="45"/>
      <c r="AR921" s="45"/>
      <c r="AS921" s="115"/>
      <c r="AT921" s="115"/>
      <c r="AU921" s="115">
        <f t="shared" si="310"/>
        <v>1</v>
      </c>
      <c r="AV921" s="115">
        <f t="shared" si="311"/>
        <v>0</v>
      </c>
      <c r="AY921" s="115"/>
      <c r="AZ921" s="115"/>
      <c r="BA921" s="43">
        <v>32</v>
      </c>
      <c r="BB921" s="43" t="s">
        <v>2013</v>
      </c>
      <c r="BC921" s="48" t="s">
        <v>1403</v>
      </c>
      <c r="BE921" s="37" t="s">
        <v>2345</v>
      </c>
      <c r="BG921" s="43">
        <v>455</v>
      </c>
      <c r="BH921" s="43" t="s">
        <v>466</v>
      </c>
      <c r="BJ921" s="43" t="s">
        <v>1388</v>
      </c>
      <c r="BP921" s="48" t="s">
        <v>1406</v>
      </c>
      <c r="BQ921" s="43" t="s">
        <v>467</v>
      </c>
      <c r="BS921" s="43" t="s">
        <v>558</v>
      </c>
      <c r="BT921" s="43" t="s">
        <v>468</v>
      </c>
      <c r="BU921" s="43"/>
      <c r="BV921" s="43"/>
      <c r="BW921" s="243">
        <v>37737</v>
      </c>
      <c r="BX921" s="243"/>
      <c r="BY921" s="48" t="s">
        <v>451</v>
      </c>
      <c r="BZ921" s="43">
        <v>100</v>
      </c>
      <c r="CA921" s="43" t="s">
        <v>1396</v>
      </c>
      <c r="CD921" s="124" t="s">
        <v>1397</v>
      </c>
      <c r="CE921" s="43">
        <v>11682</v>
      </c>
      <c r="CF921" s="43" t="s">
        <v>469</v>
      </c>
      <c r="CG921" s="251">
        <v>37737</v>
      </c>
      <c r="CH921" s="126"/>
      <c r="CK921" s="39" t="s">
        <v>451</v>
      </c>
      <c r="CL921" s="43">
        <v>56</v>
      </c>
      <c r="CM921" s="43" t="s">
        <v>1396</v>
      </c>
      <c r="CP921" s="43" t="s">
        <v>1397</v>
      </c>
      <c r="CQ921" s="43">
        <v>1327</v>
      </c>
      <c r="DR921" s="38"/>
    </row>
    <row r="922" spans="1:122" s="39" customFormat="1" hidden="1" x14ac:dyDescent="0.2">
      <c r="A922" s="44" t="str">
        <f t="shared" si="301"/>
        <v>Endicott</v>
      </c>
      <c r="B922" s="44" t="str">
        <f t="shared" si="313"/>
        <v>1,1-Dichloroethylene</v>
      </c>
      <c r="C922" s="38" t="s">
        <v>2587</v>
      </c>
      <c r="D922" s="38" t="str">
        <f t="shared" si="312"/>
        <v>LS</v>
      </c>
      <c r="E922" s="44" t="s">
        <v>372</v>
      </c>
      <c r="F922" s="155" t="str">
        <f t="shared" si="307"/>
        <v>Residential 143</v>
      </c>
      <c r="G922" s="44" t="str">
        <f t="shared" si="302"/>
        <v>residential</v>
      </c>
      <c r="H922" s="44" t="str">
        <f t="shared" si="303"/>
        <v/>
      </c>
      <c r="I922" s="38"/>
      <c r="J922" s="38"/>
      <c r="K922" s="38"/>
      <c r="L922" s="44"/>
      <c r="M922" s="38" t="str">
        <f t="shared" si="314"/>
        <v>Y</v>
      </c>
      <c r="N922" s="38" t="str">
        <f t="shared" si="304"/>
        <v>n</v>
      </c>
      <c r="O922" s="38" t="s">
        <v>541</v>
      </c>
      <c r="P922" s="44" t="s">
        <v>310</v>
      </c>
      <c r="Q922" s="44"/>
      <c r="R922" s="44"/>
      <c r="S922" s="44"/>
      <c r="T922" s="44"/>
      <c r="U922" s="44"/>
      <c r="V922" s="44"/>
      <c r="W922" s="44"/>
      <c r="X922" s="44"/>
      <c r="Y922" s="38" t="str">
        <f t="shared" si="315"/>
        <v>Y</v>
      </c>
      <c r="Z922" s="38" t="str">
        <f t="shared" si="305"/>
        <v>n</v>
      </c>
      <c r="AA922" s="38" t="str">
        <f>IF(AM922="","",IF(Y922="N","n","Y"))</f>
        <v>Y</v>
      </c>
      <c r="AC922" s="59">
        <v>0.66</v>
      </c>
      <c r="AD922" s="204">
        <v>0.80303030303030298</v>
      </c>
      <c r="AE922" s="38">
        <v>1</v>
      </c>
      <c r="AF922" s="38">
        <v>0</v>
      </c>
      <c r="AG922" s="125"/>
      <c r="AI922" s="123"/>
      <c r="AJ922" s="40">
        <f t="shared" si="299"/>
        <v>0.66</v>
      </c>
      <c r="AK922" s="40"/>
      <c r="AL922" s="40"/>
      <c r="AM922" s="40">
        <f t="shared" si="309"/>
        <v>0.53</v>
      </c>
      <c r="AN922" s="39">
        <f t="shared" si="306"/>
        <v>0.8</v>
      </c>
      <c r="AO922" s="204"/>
      <c r="AP922" s="204">
        <f t="shared" si="300"/>
        <v>0.80303030303030298</v>
      </c>
      <c r="AQ922" s="45"/>
      <c r="AR922" s="45"/>
      <c r="AS922" s="115"/>
      <c r="AT922" s="115"/>
      <c r="AU922" s="115">
        <f t="shared" si="310"/>
        <v>1</v>
      </c>
      <c r="AV922" s="115">
        <f t="shared" si="311"/>
        <v>0</v>
      </c>
      <c r="AY922" s="115"/>
      <c r="AZ922" s="115"/>
      <c r="BA922" s="43">
        <v>32</v>
      </c>
      <c r="BB922" s="43" t="s">
        <v>2013</v>
      </c>
      <c r="BC922" s="48" t="s">
        <v>1403</v>
      </c>
      <c r="BE922" s="37" t="s">
        <v>2345</v>
      </c>
      <c r="BG922" s="43">
        <v>455</v>
      </c>
      <c r="BH922" s="43" t="s">
        <v>466</v>
      </c>
      <c r="BJ922" s="43" t="s">
        <v>1388</v>
      </c>
      <c r="BP922" s="48" t="s">
        <v>1406</v>
      </c>
      <c r="BQ922" s="43" t="s">
        <v>467</v>
      </c>
      <c r="BS922" s="43" t="s">
        <v>538</v>
      </c>
      <c r="BT922" s="43" t="s">
        <v>468</v>
      </c>
      <c r="BU922" s="43"/>
      <c r="BV922" s="43"/>
      <c r="BW922" s="243">
        <v>37737</v>
      </c>
      <c r="BX922" s="243"/>
      <c r="BY922" s="48" t="s">
        <v>451</v>
      </c>
      <c r="BZ922" s="43">
        <v>0.53</v>
      </c>
      <c r="CA922" s="43" t="s">
        <v>1396</v>
      </c>
      <c r="CD922" s="124" t="s">
        <v>1397</v>
      </c>
      <c r="CE922" s="43">
        <v>11684</v>
      </c>
      <c r="CF922" s="43" t="s">
        <v>469</v>
      </c>
      <c r="CG922" s="251">
        <v>37737</v>
      </c>
      <c r="CH922" s="126"/>
      <c r="CK922" s="39" t="s">
        <v>451</v>
      </c>
      <c r="CL922" s="43">
        <v>0.66</v>
      </c>
      <c r="CM922" s="43" t="s">
        <v>1396</v>
      </c>
      <c r="CP922" s="43" t="s">
        <v>1397</v>
      </c>
      <c r="CQ922" s="43">
        <v>1376</v>
      </c>
      <c r="DR922" s="38"/>
    </row>
    <row r="923" spans="1:122" s="39" customFormat="1" hidden="1" x14ac:dyDescent="0.2">
      <c r="A923" s="44" t="str">
        <f t="shared" si="301"/>
        <v>Endicott</v>
      </c>
      <c r="B923" s="44" t="str">
        <f t="shared" si="313"/>
        <v>Methylene chloride</v>
      </c>
      <c r="C923" s="38" t="s">
        <v>2587</v>
      </c>
      <c r="D923" s="38" t="str">
        <f t="shared" si="312"/>
        <v>LS</v>
      </c>
      <c r="E923" s="44" t="s">
        <v>372</v>
      </c>
      <c r="F923" s="155" t="str">
        <f t="shared" si="307"/>
        <v>Residential 143</v>
      </c>
      <c r="G923" s="44" t="str">
        <f t="shared" si="302"/>
        <v>residential</v>
      </c>
      <c r="H923" s="44" t="str">
        <f t="shared" si="303"/>
        <v/>
      </c>
      <c r="I923" s="38"/>
      <c r="J923" s="38"/>
      <c r="K923" s="38"/>
      <c r="L923" s="44"/>
      <c r="M923" s="38" t="str">
        <f t="shared" si="314"/>
        <v>Y</v>
      </c>
      <c r="N923" s="38" t="str">
        <f t="shared" si="304"/>
        <v>n</v>
      </c>
      <c r="O923" s="38" t="s">
        <v>541</v>
      </c>
      <c r="P923" s="114" t="s">
        <v>1453</v>
      </c>
      <c r="Q923" s="114"/>
      <c r="R923" s="114"/>
      <c r="S923" s="114"/>
      <c r="T923" s="114"/>
      <c r="U923" s="114"/>
      <c r="V923" s="114"/>
      <c r="W923" s="114"/>
      <c r="X923" s="114"/>
      <c r="Y923" s="38" t="str">
        <f t="shared" si="315"/>
        <v>Y</v>
      </c>
      <c r="Z923" s="38" t="str">
        <f t="shared" si="305"/>
        <v>n</v>
      </c>
      <c r="AA923" s="38" t="s">
        <v>541</v>
      </c>
      <c r="AC923" s="59">
        <v>2.8</v>
      </c>
      <c r="AD923" s="204">
        <v>2.6428571428571432</v>
      </c>
      <c r="AE923" s="38">
        <v>1</v>
      </c>
      <c r="AF923" s="38">
        <v>0</v>
      </c>
      <c r="AG923" s="125"/>
      <c r="AI923" s="123"/>
      <c r="AJ923" s="40">
        <f t="shared" si="299"/>
        <v>2.8</v>
      </c>
      <c r="AK923" s="40"/>
      <c r="AL923" s="40"/>
      <c r="AM923" s="40">
        <f t="shared" si="309"/>
        <v>7.4</v>
      </c>
      <c r="AN923" s="39">
        <f t="shared" si="306"/>
        <v>10.5</v>
      </c>
      <c r="AO923" s="204"/>
      <c r="AP923" s="204">
        <f t="shared" si="300"/>
        <v>2.6428571428571432</v>
      </c>
      <c r="AQ923" s="45"/>
      <c r="AR923" s="45"/>
      <c r="AS923" s="115"/>
      <c r="AT923" s="115"/>
      <c r="AU923" s="115">
        <f t="shared" si="310"/>
        <v>1</v>
      </c>
      <c r="AV923" s="115">
        <f t="shared" si="311"/>
        <v>0</v>
      </c>
      <c r="AY923" s="115"/>
      <c r="AZ923" s="115"/>
      <c r="BA923" s="43">
        <v>32</v>
      </c>
      <c r="BB923" s="43" t="s">
        <v>2013</v>
      </c>
      <c r="BC923" s="48" t="s">
        <v>1403</v>
      </c>
      <c r="BE923" s="37" t="s">
        <v>2345</v>
      </c>
      <c r="BG923" s="43">
        <v>455</v>
      </c>
      <c r="BH923" s="43" t="s">
        <v>466</v>
      </c>
      <c r="BJ923" s="43" t="s">
        <v>1388</v>
      </c>
      <c r="BP923" s="48" t="s">
        <v>1406</v>
      </c>
      <c r="BQ923" s="43" t="s">
        <v>467</v>
      </c>
      <c r="BS923" s="43" t="s">
        <v>837</v>
      </c>
      <c r="BT923" s="43" t="s">
        <v>468</v>
      </c>
      <c r="BU923" s="43"/>
      <c r="BV923" s="43"/>
      <c r="BW923" s="243">
        <v>37737</v>
      </c>
      <c r="BX923" s="243"/>
      <c r="BY923" s="48" t="s">
        <v>451</v>
      </c>
      <c r="BZ923" s="43">
        <v>7.4</v>
      </c>
      <c r="CA923" s="43" t="s">
        <v>1396</v>
      </c>
      <c r="CD923" s="124" t="s">
        <v>1397</v>
      </c>
      <c r="CE923" s="43">
        <v>11688</v>
      </c>
      <c r="CF923" s="43" t="s">
        <v>469</v>
      </c>
      <c r="CG923" s="251">
        <v>37737</v>
      </c>
      <c r="CH923" s="126"/>
      <c r="CK923" s="39" t="s">
        <v>451</v>
      </c>
      <c r="CL923" s="43">
        <v>2.8</v>
      </c>
      <c r="CM923" s="43" t="s">
        <v>1396</v>
      </c>
      <c r="CP923" s="43" t="s">
        <v>1397</v>
      </c>
      <c r="CQ923" s="43">
        <v>1486</v>
      </c>
      <c r="DR923" s="38"/>
    </row>
    <row r="924" spans="1:122" s="39" customFormat="1" hidden="1" x14ac:dyDescent="0.2">
      <c r="A924" s="44" t="str">
        <f t="shared" si="301"/>
        <v>Endicott</v>
      </c>
      <c r="B924" s="44" t="str">
        <f t="shared" si="313"/>
        <v>Tetrachloroethylene</v>
      </c>
      <c r="C924" s="38" t="s">
        <v>2587</v>
      </c>
      <c r="D924" s="38" t="str">
        <f t="shared" si="312"/>
        <v>LS</v>
      </c>
      <c r="E924" s="44" t="s">
        <v>372</v>
      </c>
      <c r="F924" s="155" t="str">
        <f t="shared" si="307"/>
        <v>Residential 143</v>
      </c>
      <c r="G924" s="44" t="str">
        <f t="shared" si="302"/>
        <v>residential</v>
      </c>
      <c r="H924" s="44" t="str">
        <f t="shared" si="303"/>
        <v/>
      </c>
      <c r="I924" s="38"/>
      <c r="J924" s="38"/>
      <c r="K924" s="38"/>
      <c r="L924" s="44"/>
      <c r="M924" s="38" t="str">
        <f t="shared" si="314"/>
        <v>Y</v>
      </c>
      <c r="N924" s="38" t="str">
        <f t="shared" si="304"/>
        <v>n</v>
      </c>
      <c r="O924" s="38" t="str">
        <f>IF(AJ924="","",IF(M924="N","n","Y"))</f>
        <v>Y</v>
      </c>
      <c r="P924" s="44"/>
      <c r="Q924" s="44"/>
      <c r="R924" s="44"/>
      <c r="S924" s="44"/>
      <c r="T924" s="44"/>
      <c r="U924" s="44"/>
      <c r="V924" s="44"/>
      <c r="W924" s="44"/>
      <c r="X924" s="44"/>
      <c r="Y924" s="38" t="str">
        <f t="shared" si="315"/>
        <v>Y</v>
      </c>
      <c r="Z924" s="38" t="str">
        <f t="shared" si="305"/>
        <v>n</v>
      </c>
      <c r="AA924" s="38" t="str">
        <f>IF(AM924="","",IF(Y924="N","n","Y"))</f>
        <v>Y</v>
      </c>
      <c r="AC924" s="59">
        <v>0.56000000000000005</v>
      </c>
      <c r="AD924" s="204">
        <v>0.55357142857142849</v>
      </c>
      <c r="AE924" s="38">
        <v>1</v>
      </c>
      <c r="AF924" s="38">
        <v>0</v>
      </c>
      <c r="AG924" s="125"/>
      <c r="AI924" s="123"/>
      <c r="AJ924" s="40">
        <f t="shared" si="299"/>
        <v>0.56000000000000005</v>
      </c>
      <c r="AK924" s="40"/>
      <c r="AL924" s="40"/>
      <c r="AM924" s="40">
        <f t="shared" si="309"/>
        <v>0.31</v>
      </c>
      <c r="AN924" s="39">
        <f t="shared" si="306"/>
        <v>3.8</v>
      </c>
      <c r="AO924" s="204"/>
      <c r="AP924" s="204">
        <f t="shared" si="300"/>
        <v>0.55357142857142849</v>
      </c>
      <c r="AQ924" s="45"/>
      <c r="AR924" s="45"/>
      <c r="AS924" s="115"/>
      <c r="AT924" s="115"/>
      <c r="AU924" s="115">
        <f t="shared" si="310"/>
        <v>1</v>
      </c>
      <c r="AV924" s="115">
        <f t="shared" si="311"/>
        <v>0</v>
      </c>
      <c r="AY924" s="115"/>
      <c r="AZ924" s="115"/>
      <c r="BA924" s="43">
        <v>32</v>
      </c>
      <c r="BB924" s="43" t="s">
        <v>2013</v>
      </c>
      <c r="BC924" s="48" t="s">
        <v>1403</v>
      </c>
      <c r="BE924" s="37" t="s">
        <v>2345</v>
      </c>
      <c r="BG924" s="43">
        <v>455</v>
      </c>
      <c r="BH924" s="43" t="s">
        <v>466</v>
      </c>
      <c r="BJ924" s="43" t="s">
        <v>1388</v>
      </c>
      <c r="BP924" s="48" t="s">
        <v>1406</v>
      </c>
      <c r="BQ924" s="43" t="s">
        <v>467</v>
      </c>
      <c r="BS924" s="43" t="s">
        <v>2057</v>
      </c>
      <c r="BT924" s="43" t="s">
        <v>468</v>
      </c>
      <c r="BU924" s="43"/>
      <c r="BV924" s="43"/>
      <c r="BW924" s="243">
        <v>37737</v>
      </c>
      <c r="BX924" s="243"/>
      <c r="BY924" s="48" t="s">
        <v>451</v>
      </c>
      <c r="BZ924" s="43">
        <v>0.31</v>
      </c>
      <c r="CA924" s="43" t="s">
        <v>1396</v>
      </c>
      <c r="CD924" s="124" t="s">
        <v>1397</v>
      </c>
      <c r="CE924" s="43">
        <v>11689</v>
      </c>
      <c r="CF924" s="43" t="s">
        <v>469</v>
      </c>
      <c r="CG924" s="251">
        <v>37737</v>
      </c>
      <c r="CH924" s="126"/>
      <c r="CK924" s="39" t="s">
        <v>451</v>
      </c>
      <c r="CL924" s="43">
        <v>0.56000000000000005</v>
      </c>
      <c r="CM924" s="43" t="s">
        <v>1396</v>
      </c>
      <c r="CP924" s="43" t="s">
        <v>1397</v>
      </c>
      <c r="CQ924" s="43">
        <v>1159</v>
      </c>
      <c r="DR924" s="38"/>
    </row>
    <row r="925" spans="1:122" s="39" customFormat="1" hidden="1" x14ac:dyDescent="0.2">
      <c r="A925" s="44" t="str">
        <f t="shared" si="301"/>
        <v>Endicott</v>
      </c>
      <c r="B925" s="44" t="str">
        <f t="shared" si="313"/>
        <v>1,1,1-Trichloroethane</v>
      </c>
      <c r="C925" s="38" t="s">
        <v>2587</v>
      </c>
      <c r="D925" s="38" t="str">
        <f t="shared" si="312"/>
        <v>LS</v>
      </c>
      <c r="E925" s="44" t="s">
        <v>372</v>
      </c>
      <c r="F925" s="155" t="str">
        <f t="shared" si="307"/>
        <v>Residential 144</v>
      </c>
      <c r="G925" s="44" t="str">
        <f t="shared" si="302"/>
        <v>residential</v>
      </c>
      <c r="H925" s="44" t="str">
        <f t="shared" si="303"/>
        <v/>
      </c>
      <c r="I925" s="38"/>
      <c r="J925" s="38"/>
      <c r="K925" s="38"/>
      <c r="L925" s="44"/>
      <c r="M925" s="38" t="str">
        <f t="shared" si="314"/>
        <v>Y</v>
      </c>
      <c r="N925" s="38" t="str">
        <f t="shared" si="304"/>
        <v>n</v>
      </c>
      <c r="O925" s="38" t="str">
        <f>IF(AJ925="","",IF(M925="N","n","Y"))</f>
        <v>Y</v>
      </c>
      <c r="P925" s="44"/>
      <c r="Q925" s="44"/>
      <c r="R925" s="44"/>
      <c r="S925" s="44"/>
      <c r="T925" s="44"/>
      <c r="U925" s="44"/>
      <c r="V925" s="44"/>
      <c r="W925" s="44"/>
      <c r="X925" s="44"/>
      <c r="Y925" s="38" t="str">
        <f t="shared" si="315"/>
        <v>Y</v>
      </c>
      <c r="Z925" s="38" t="str">
        <f t="shared" si="305"/>
        <v>n</v>
      </c>
      <c r="AA925" s="38" t="str">
        <f>IF(AM925="","",IF(Y925="N","n","Y"))</f>
        <v>Y</v>
      </c>
      <c r="AC925" s="59">
        <v>12</v>
      </c>
      <c r="AD925" s="204">
        <v>3.1666666666666669E-2</v>
      </c>
      <c r="AE925" s="38">
        <v>1</v>
      </c>
      <c r="AF925" s="38">
        <v>0</v>
      </c>
      <c r="AG925" s="125"/>
      <c r="AI925" s="123"/>
      <c r="AJ925" s="40">
        <f t="shared" si="299"/>
        <v>12</v>
      </c>
      <c r="AK925" s="40"/>
      <c r="AL925" s="40"/>
      <c r="AM925" s="40">
        <f t="shared" si="309"/>
        <v>0.38</v>
      </c>
      <c r="AN925" s="39">
        <f t="shared" si="306"/>
        <v>3.1</v>
      </c>
      <c r="AO925" s="204"/>
      <c r="AP925" s="204">
        <f t="shared" si="300"/>
        <v>3.1666666666666669E-2</v>
      </c>
      <c r="AQ925" s="45"/>
      <c r="AR925" s="45"/>
      <c r="AS925" s="115"/>
      <c r="AT925" s="115"/>
      <c r="AU925" s="115">
        <f t="shared" si="310"/>
        <v>1</v>
      </c>
      <c r="AV925" s="115">
        <f t="shared" si="311"/>
        <v>0</v>
      </c>
      <c r="AY925" s="115"/>
      <c r="AZ925" s="115"/>
      <c r="BA925" s="43">
        <v>32</v>
      </c>
      <c r="BB925" s="43" t="s">
        <v>2013</v>
      </c>
      <c r="BC925" s="48" t="s">
        <v>1403</v>
      </c>
      <c r="BE925" s="37" t="s">
        <v>2345</v>
      </c>
      <c r="BG925" s="43">
        <v>456</v>
      </c>
      <c r="BH925" s="43" t="s">
        <v>470</v>
      </c>
      <c r="BJ925" s="43" t="s">
        <v>1388</v>
      </c>
      <c r="BP925" s="48" t="s">
        <v>1406</v>
      </c>
      <c r="BQ925" s="43" t="s">
        <v>471</v>
      </c>
      <c r="BS925" s="43" t="s">
        <v>558</v>
      </c>
      <c r="BT925" s="43" t="s">
        <v>1990</v>
      </c>
      <c r="BU925" s="43"/>
      <c r="BV925" s="43"/>
      <c r="BW925" s="243">
        <v>37736</v>
      </c>
      <c r="BX925" s="243"/>
      <c r="BY925" s="48" t="s">
        <v>451</v>
      </c>
      <c r="BZ925" s="43">
        <v>0.38</v>
      </c>
      <c r="CA925" s="43" t="s">
        <v>1396</v>
      </c>
      <c r="CD925" s="124" t="s">
        <v>1397</v>
      </c>
      <c r="CE925" s="43">
        <v>11737</v>
      </c>
      <c r="CF925" s="43" t="s">
        <v>1990</v>
      </c>
      <c r="CG925" s="251">
        <v>37736</v>
      </c>
      <c r="CH925" s="126"/>
      <c r="CK925" s="39" t="s">
        <v>451</v>
      </c>
      <c r="CL925" s="43">
        <v>12</v>
      </c>
      <c r="CM925" s="43" t="s">
        <v>1396</v>
      </c>
      <c r="CP925" s="43" t="s">
        <v>1397</v>
      </c>
      <c r="CQ925" s="43">
        <v>1328</v>
      </c>
      <c r="DR925" s="38"/>
    </row>
    <row r="926" spans="1:122" s="39" customFormat="1" hidden="1" x14ac:dyDescent="0.2">
      <c r="A926" s="44" t="str">
        <f t="shared" si="301"/>
        <v>Endicott</v>
      </c>
      <c r="B926" s="44" t="str">
        <f t="shared" si="313"/>
        <v>1,1,2-Trichloro-1,2,2-trifluoroethane</v>
      </c>
      <c r="C926" s="38" t="s">
        <v>2587</v>
      </c>
      <c r="D926" s="38" t="str">
        <f t="shared" si="312"/>
        <v>LS</v>
      </c>
      <c r="E926" s="44" t="s">
        <v>372</v>
      </c>
      <c r="F926" s="155" t="str">
        <f t="shared" si="307"/>
        <v>Residential 144</v>
      </c>
      <c r="G926" s="44" t="str">
        <f t="shared" si="302"/>
        <v>residential</v>
      </c>
      <c r="H926" s="44" t="str">
        <f t="shared" si="303"/>
        <v/>
      </c>
      <c r="I926" s="38"/>
      <c r="J926" s="38"/>
      <c r="K926" s="38"/>
      <c r="L926" s="44"/>
      <c r="M926" s="38" t="str">
        <f t="shared" si="314"/>
        <v>Y</v>
      </c>
      <c r="N926" s="38" t="str">
        <f t="shared" si="304"/>
        <v>n</v>
      </c>
      <c r="O926" s="38" t="s">
        <v>541</v>
      </c>
      <c r="P926" s="44" t="s">
        <v>310</v>
      </c>
      <c r="Q926" s="44"/>
      <c r="R926" s="44"/>
      <c r="S926" s="44"/>
      <c r="T926" s="44"/>
      <c r="U926" s="44"/>
      <c r="V926" s="44"/>
      <c r="W926" s="44"/>
      <c r="X926" s="44"/>
      <c r="Y926" s="38" t="str">
        <f t="shared" si="315"/>
        <v>Y</v>
      </c>
      <c r="Z926" s="38" t="str">
        <f t="shared" si="305"/>
        <v>n</v>
      </c>
      <c r="AA926" s="38" t="s">
        <v>541</v>
      </c>
      <c r="AC926" s="59">
        <v>1.1000000000000001</v>
      </c>
      <c r="AD926" s="204">
        <v>0.41818181818181815</v>
      </c>
      <c r="AE926" s="38">
        <v>1</v>
      </c>
      <c r="AF926" s="38">
        <v>0</v>
      </c>
      <c r="AG926" s="125"/>
      <c r="AI926" s="123"/>
      <c r="AJ926" s="40">
        <f t="shared" si="299"/>
        <v>1.1000000000000001</v>
      </c>
      <c r="AK926" s="40"/>
      <c r="AL926" s="40"/>
      <c r="AM926" s="40">
        <f t="shared" si="309"/>
        <v>0.46</v>
      </c>
      <c r="AN926" s="39">
        <f t="shared" si="306"/>
        <v>1.8</v>
      </c>
      <c r="AO926" s="204"/>
      <c r="AP926" s="204">
        <f t="shared" si="300"/>
        <v>0.41818181818181815</v>
      </c>
      <c r="AQ926" s="45"/>
      <c r="AR926" s="45"/>
      <c r="AS926" s="115"/>
      <c r="AT926" s="115"/>
      <c r="AU926" s="115">
        <f t="shared" si="310"/>
        <v>1</v>
      </c>
      <c r="AV926" s="115">
        <f t="shared" si="311"/>
        <v>0</v>
      </c>
      <c r="AY926" s="115"/>
      <c r="AZ926" s="115"/>
      <c r="BA926" s="43">
        <v>32</v>
      </c>
      <c r="BB926" s="43" t="s">
        <v>2013</v>
      </c>
      <c r="BC926" s="48" t="s">
        <v>1403</v>
      </c>
      <c r="BE926" s="37" t="s">
        <v>2345</v>
      </c>
      <c r="BG926" s="43">
        <v>456</v>
      </c>
      <c r="BH926" s="43" t="s">
        <v>470</v>
      </c>
      <c r="BJ926" s="43" t="s">
        <v>1388</v>
      </c>
      <c r="BP926" s="48" t="s">
        <v>1406</v>
      </c>
      <c r="BQ926" s="43" t="s">
        <v>471</v>
      </c>
      <c r="BS926" s="43" t="s">
        <v>1132</v>
      </c>
      <c r="BT926" s="43" t="s">
        <v>1990</v>
      </c>
      <c r="BU926" s="43"/>
      <c r="BV926" s="43"/>
      <c r="BW926" s="243">
        <v>37736</v>
      </c>
      <c r="BX926" s="243"/>
      <c r="BY926" s="48" t="s">
        <v>451</v>
      </c>
      <c r="BZ926" s="43">
        <v>0.46</v>
      </c>
      <c r="CA926" s="43" t="s">
        <v>1396</v>
      </c>
      <c r="CD926" s="124" t="s">
        <v>1397</v>
      </c>
      <c r="CE926" s="43">
        <v>11742</v>
      </c>
      <c r="CF926" s="43" t="s">
        <v>1990</v>
      </c>
      <c r="CG926" s="251">
        <v>37736</v>
      </c>
      <c r="CH926" s="126"/>
      <c r="CK926" s="39" t="s">
        <v>451</v>
      </c>
      <c r="CL926" s="43">
        <v>1.1000000000000001</v>
      </c>
      <c r="CM926" s="43" t="s">
        <v>1396</v>
      </c>
      <c r="CP926" s="43" t="s">
        <v>1397</v>
      </c>
      <c r="CQ926" s="43">
        <v>1438</v>
      </c>
      <c r="DR926" s="38"/>
    </row>
    <row r="927" spans="1:122" s="39" customFormat="1" hidden="1" x14ac:dyDescent="0.2">
      <c r="A927" s="44" t="str">
        <f t="shared" si="301"/>
        <v>Endicott</v>
      </c>
      <c r="B927" s="44" t="str">
        <f t="shared" si="313"/>
        <v>Tetrachloroethylene</v>
      </c>
      <c r="C927" s="38" t="s">
        <v>2587</v>
      </c>
      <c r="D927" s="38" t="str">
        <f t="shared" si="312"/>
        <v>LS</v>
      </c>
      <c r="E927" s="44" t="s">
        <v>372</v>
      </c>
      <c r="F927" s="155" t="str">
        <f t="shared" si="307"/>
        <v>Residential 144</v>
      </c>
      <c r="G927" s="44" t="str">
        <f t="shared" si="302"/>
        <v>residential</v>
      </c>
      <c r="H927" s="44" t="str">
        <f t="shared" si="303"/>
        <v/>
      </c>
      <c r="I927" s="38"/>
      <c r="J927" s="38"/>
      <c r="K927" s="38"/>
      <c r="L927" s="44"/>
      <c r="M927" s="38" t="str">
        <f t="shared" si="314"/>
        <v>Y</v>
      </c>
      <c r="N927" s="38" t="str">
        <f t="shared" si="304"/>
        <v>n</v>
      </c>
      <c r="O927" s="38" t="str">
        <f>IF(AJ927="","",IF(M927="N","n","Y"))</f>
        <v>Y</v>
      </c>
      <c r="P927" s="44"/>
      <c r="Q927" s="44"/>
      <c r="R927" s="44"/>
      <c r="S927" s="44"/>
      <c r="T927" s="44"/>
      <c r="U927" s="44"/>
      <c r="V927" s="44"/>
      <c r="W927" s="44"/>
      <c r="X927" s="44"/>
      <c r="Y927" s="38" t="str">
        <f t="shared" si="315"/>
        <v>Y</v>
      </c>
      <c r="Z927" s="38" t="str">
        <f t="shared" si="305"/>
        <v>n</v>
      </c>
      <c r="AA927" s="38" t="str">
        <f>IF(AM927="","",IF(Y927="N","n","Y"))</f>
        <v>Y</v>
      </c>
      <c r="AC927" s="59">
        <v>33</v>
      </c>
      <c r="AD927" s="204">
        <v>1.7575757575757574E-2</v>
      </c>
      <c r="AE927" s="38">
        <v>1</v>
      </c>
      <c r="AF927" s="38">
        <v>0</v>
      </c>
      <c r="AG927" s="125"/>
      <c r="AI927" s="123"/>
      <c r="AJ927" s="40">
        <f t="shared" si="299"/>
        <v>33</v>
      </c>
      <c r="AK927" s="40"/>
      <c r="AL927" s="40"/>
      <c r="AM927" s="40">
        <f t="shared" si="309"/>
        <v>0.57999999999999996</v>
      </c>
      <c r="AN927" s="39">
        <f t="shared" si="306"/>
        <v>3.8</v>
      </c>
      <c r="AO927" s="204"/>
      <c r="AP927" s="204">
        <f t="shared" si="300"/>
        <v>1.7575757575757574E-2</v>
      </c>
      <c r="AQ927" s="45"/>
      <c r="AR927" s="45"/>
      <c r="AS927" s="115"/>
      <c r="AT927" s="115"/>
      <c r="AU927" s="115">
        <f t="shared" si="310"/>
        <v>1</v>
      </c>
      <c r="AV927" s="115">
        <f t="shared" si="311"/>
        <v>0</v>
      </c>
      <c r="AY927" s="115"/>
      <c r="AZ927" s="115"/>
      <c r="BA927" s="43">
        <v>32</v>
      </c>
      <c r="BB927" s="43" t="s">
        <v>2013</v>
      </c>
      <c r="BC927" s="48" t="s">
        <v>1403</v>
      </c>
      <c r="BE927" s="37" t="s">
        <v>2345</v>
      </c>
      <c r="BG927" s="43">
        <v>456</v>
      </c>
      <c r="BH927" s="43" t="s">
        <v>470</v>
      </c>
      <c r="BJ927" s="43" t="s">
        <v>1388</v>
      </c>
      <c r="BP927" s="48" t="s">
        <v>1406</v>
      </c>
      <c r="BQ927" s="43" t="s">
        <v>471</v>
      </c>
      <c r="BS927" s="43" t="s">
        <v>2057</v>
      </c>
      <c r="BT927" s="43" t="s">
        <v>1990</v>
      </c>
      <c r="BU927" s="43"/>
      <c r="BV927" s="43"/>
      <c r="BW927" s="243">
        <v>37736</v>
      </c>
      <c r="BX927" s="243"/>
      <c r="BY927" s="48" t="s">
        <v>451</v>
      </c>
      <c r="BZ927" s="43">
        <v>0.57999999999999996</v>
      </c>
      <c r="CA927" s="43" t="s">
        <v>1396</v>
      </c>
      <c r="CD927" s="124" t="s">
        <v>1397</v>
      </c>
      <c r="CE927" s="43">
        <v>11744</v>
      </c>
      <c r="CF927" s="43" t="s">
        <v>1990</v>
      </c>
      <c r="CG927" s="251">
        <v>37736</v>
      </c>
      <c r="CH927" s="126"/>
      <c r="CK927" s="39" t="s">
        <v>451</v>
      </c>
      <c r="CL927" s="43">
        <v>33</v>
      </c>
      <c r="CM927" s="43" t="s">
        <v>1396</v>
      </c>
      <c r="CP927" s="43" t="s">
        <v>1397</v>
      </c>
      <c r="CQ927" s="43">
        <v>1160</v>
      </c>
      <c r="DR927" s="38"/>
    </row>
    <row r="928" spans="1:122" s="39" customFormat="1" hidden="1" x14ac:dyDescent="0.2">
      <c r="A928" s="44" t="str">
        <f t="shared" si="301"/>
        <v>Endicott</v>
      </c>
      <c r="B928" s="44" t="str">
        <f t="shared" si="313"/>
        <v>1,1,1-Trichloroethane</v>
      </c>
      <c r="C928" s="38" t="s">
        <v>2587</v>
      </c>
      <c r="D928" s="38" t="str">
        <f t="shared" si="312"/>
        <v>LS</v>
      </c>
      <c r="E928" s="44" t="s">
        <v>372</v>
      </c>
      <c r="F928" s="155" t="str">
        <f t="shared" si="307"/>
        <v>Residential 145</v>
      </c>
      <c r="G928" s="44" t="str">
        <f t="shared" si="302"/>
        <v>residential</v>
      </c>
      <c r="H928" s="44" t="str">
        <f t="shared" si="303"/>
        <v/>
      </c>
      <c r="I928" s="38"/>
      <c r="J928" s="38"/>
      <c r="K928" s="38"/>
      <c r="L928" s="44"/>
      <c r="M928" s="38" t="str">
        <f t="shared" si="314"/>
        <v>Y</v>
      </c>
      <c r="N928" s="38" t="str">
        <f t="shared" si="304"/>
        <v>n</v>
      </c>
      <c r="O928" s="38" t="str">
        <f>IF(AJ928="","",IF(M928="N","n","Y"))</f>
        <v>Y</v>
      </c>
      <c r="P928" s="44"/>
      <c r="Q928" s="44"/>
      <c r="R928" s="44"/>
      <c r="S928" s="44"/>
      <c r="T928" s="44"/>
      <c r="U928" s="44"/>
      <c r="V928" s="44"/>
      <c r="W928" s="44"/>
      <c r="X928" s="44"/>
      <c r="Y928" s="38" t="str">
        <f t="shared" si="315"/>
        <v>Y</v>
      </c>
      <c r="Z928" s="38" t="str">
        <f t="shared" si="305"/>
        <v>n</v>
      </c>
      <c r="AA928" s="38" t="str">
        <f>IF(AM928="","",IF(Y928="N","n","Y"))</f>
        <v>Y</v>
      </c>
      <c r="AC928" s="59">
        <v>0.55000000000000004</v>
      </c>
      <c r="AD928" s="204">
        <v>0.39999999999999997</v>
      </c>
      <c r="AE928" s="38">
        <v>1</v>
      </c>
      <c r="AF928" s="38">
        <v>0</v>
      </c>
      <c r="AG928" s="125"/>
      <c r="AI928" s="123"/>
      <c r="AJ928" s="40">
        <f t="shared" si="299"/>
        <v>0.55000000000000004</v>
      </c>
      <c r="AK928" s="40"/>
      <c r="AL928" s="40"/>
      <c r="AM928" s="40">
        <f t="shared" si="309"/>
        <v>0.22</v>
      </c>
      <c r="AN928" s="39">
        <f t="shared" si="306"/>
        <v>3.1</v>
      </c>
      <c r="AO928" s="204"/>
      <c r="AP928" s="204">
        <f t="shared" si="300"/>
        <v>0.39999999999999997</v>
      </c>
      <c r="AQ928" s="45"/>
      <c r="AR928" s="45"/>
      <c r="AS928" s="115"/>
      <c r="AT928" s="115"/>
      <c r="AU928" s="115">
        <f t="shared" si="310"/>
        <v>1</v>
      </c>
      <c r="AV928" s="115">
        <f t="shared" si="311"/>
        <v>0</v>
      </c>
      <c r="AY928" s="115"/>
      <c r="AZ928" s="115"/>
      <c r="BA928" s="43">
        <v>32</v>
      </c>
      <c r="BB928" s="43" t="s">
        <v>2013</v>
      </c>
      <c r="BC928" s="48" t="s">
        <v>1403</v>
      </c>
      <c r="BE928" s="37" t="s">
        <v>2345</v>
      </c>
      <c r="BG928" s="43">
        <v>457</v>
      </c>
      <c r="BH928" s="43" t="s">
        <v>472</v>
      </c>
      <c r="BJ928" s="43" t="s">
        <v>1388</v>
      </c>
      <c r="BP928" s="48" t="s">
        <v>1406</v>
      </c>
      <c r="BQ928" s="43" t="s">
        <v>473</v>
      </c>
      <c r="BS928" s="43" t="s">
        <v>558</v>
      </c>
      <c r="BT928" s="43" t="s">
        <v>1990</v>
      </c>
      <c r="BU928" s="43"/>
      <c r="BV928" s="43"/>
      <c r="BW928" s="243">
        <v>37740</v>
      </c>
      <c r="BX928" s="243"/>
      <c r="BY928" s="48" t="s">
        <v>451</v>
      </c>
      <c r="BZ928" s="43">
        <v>0.22</v>
      </c>
      <c r="CA928" s="43" t="s">
        <v>1396</v>
      </c>
      <c r="CD928" s="124" t="s">
        <v>1397</v>
      </c>
      <c r="CE928" s="43">
        <v>11770</v>
      </c>
      <c r="CF928" s="43" t="s">
        <v>1990</v>
      </c>
      <c r="CG928" s="251">
        <v>37740</v>
      </c>
      <c r="CH928" s="126"/>
      <c r="CK928" s="39" t="s">
        <v>451</v>
      </c>
      <c r="CL928" s="43">
        <v>0.55000000000000004</v>
      </c>
      <c r="CM928" s="43" t="s">
        <v>1396</v>
      </c>
      <c r="CP928" s="43" t="s">
        <v>1397</v>
      </c>
      <c r="CQ928" s="43">
        <v>1329</v>
      </c>
      <c r="DR928" s="38"/>
    </row>
    <row r="929" spans="1:122" s="39" customFormat="1" hidden="1" x14ac:dyDescent="0.2">
      <c r="A929" s="44" t="str">
        <f t="shared" si="301"/>
        <v>Endicott</v>
      </c>
      <c r="B929" s="44" t="str">
        <f t="shared" si="313"/>
        <v>1,1,2-Trichloro-1,2,2-trifluoroethane</v>
      </c>
      <c r="C929" s="38" t="s">
        <v>2587</v>
      </c>
      <c r="D929" s="38" t="str">
        <f t="shared" si="312"/>
        <v>LS</v>
      </c>
      <c r="E929" s="44" t="s">
        <v>372</v>
      </c>
      <c r="F929" s="155" t="str">
        <f t="shared" si="307"/>
        <v>Residential 145</v>
      </c>
      <c r="G929" s="44" t="str">
        <f t="shared" si="302"/>
        <v>residential</v>
      </c>
      <c r="H929" s="44" t="str">
        <f t="shared" si="303"/>
        <v/>
      </c>
      <c r="I929" s="38"/>
      <c r="J929" s="38"/>
      <c r="K929" s="38"/>
      <c r="L929" s="44"/>
      <c r="M929" s="38" t="str">
        <f t="shared" si="314"/>
        <v>Y</v>
      </c>
      <c r="N929" s="38" t="str">
        <f t="shared" si="304"/>
        <v>n</v>
      </c>
      <c r="O929" s="38" t="str">
        <f>IF(AJ929="","",IF(M929="N","n","Y"))</f>
        <v>Y</v>
      </c>
      <c r="P929" s="44"/>
      <c r="Q929" s="44"/>
      <c r="R929" s="44"/>
      <c r="S929" s="44"/>
      <c r="T929" s="44"/>
      <c r="U929" s="44"/>
      <c r="V929" s="44"/>
      <c r="W929" s="44"/>
      <c r="X929" s="44"/>
      <c r="Y929" s="38" t="str">
        <f t="shared" si="315"/>
        <v>Y</v>
      </c>
      <c r="Z929" s="38" t="str">
        <f t="shared" si="305"/>
        <v>n</v>
      </c>
      <c r="AA929" s="38" t="str">
        <f>IF(AM929="","",IF(Y929="N","n","Y"))</f>
        <v>Y</v>
      </c>
      <c r="AC929" s="59">
        <v>0.92</v>
      </c>
      <c r="AD929" s="204">
        <v>0.9565217391304347</v>
      </c>
      <c r="AE929" s="38">
        <v>1</v>
      </c>
      <c r="AF929" s="38">
        <v>0</v>
      </c>
      <c r="AG929" s="125"/>
      <c r="AI929" s="123"/>
      <c r="AJ929" s="40">
        <f t="shared" si="299"/>
        <v>0.92</v>
      </c>
      <c r="AK929" s="40"/>
      <c r="AL929" s="40"/>
      <c r="AM929" s="40">
        <f t="shared" si="309"/>
        <v>0.88</v>
      </c>
      <c r="AN929" s="39">
        <f t="shared" si="306"/>
        <v>1.8</v>
      </c>
      <c r="AO929" s="204"/>
      <c r="AP929" s="204">
        <f t="shared" si="300"/>
        <v>0.9565217391304347</v>
      </c>
      <c r="AQ929" s="45"/>
      <c r="AR929" s="45"/>
      <c r="AS929" s="115"/>
      <c r="AT929" s="115"/>
      <c r="AU929" s="115">
        <f t="shared" si="310"/>
        <v>1</v>
      </c>
      <c r="AV929" s="115">
        <f t="shared" si="311"/>
        <v>0</v>
      </c>
      <c r="AY929" s="115"/>
      <c r="AZ929" s="115"/>
      <c r="BA929" s="43">
        <v>32</v>
      </c>
      <c r="BB929" s="43" t="s">
        <v>2013</v>
      </c>
      <c r="BC929" s="48" t="s">
        <v>1403</v>
      </c>
      <c r="BE929" s="37" t="s">
        <v>2345</v>
      </c>
      <c r="BG929" s="43">
        <v>457</v>
      </c>
      <c r="BH929" s="43" t="s">
        <v>472</v>
      </c>
      <c r="BJ929" s="43" t="s">
        <v>1388</v>
      </c>
      <c r="BP929" s="48" t="s">
        <v>1406</v>
      </c>
      <c r="BQ929" s="43" t="s">
        <v>473</v>
      </c>
      <c r="BS929" s="43" t="s">
        <v>1132</v>
      </c>
      <c r="BT929" s="43" t="s">
        <v>1990</v>
      </c>
      <c r="BU929" s="43"/>
      <c r="BV929" s="43"/>
      <c r="BW929" s="243">
        <v>37740</v>
      </c>
      <c r="BX929" s="243"/>
      <c r="BY929" s="48" t="s">
        <v>451</v>
      </c>
      <c r="BZ929" s="43">
        <v>0.88</v>
      </c>
      <c r="CA929" s="43" t="s">
        <v>1396</v>
      </c>
      <c r="CD929" s="124" t="s">
        <v>1397</v>
      </c>
      <c r="CE929" s="43">
        <v>11775</v>
      </c>
      <c r="CF929" s="43" t="s">
        <v>1990</v>
      </c>
      <c r="CG929" s="251">
        <v>37740</v>
      </c>
      <c r="CH929" s="126"/>
      <c r="CK929" s="39" t="s">
        <v>451</v>
      </c>
      <c r="CL929" s="43">
        <v>0.92</v>
      </c>
      <c r="CM929" s="43" t="s">
        <v>1396</v>
      </c>
      <c r="CP929" s="43" t="s">
        <v>1397</v>
      </c>
      <c r="CQ929" s="43">
        <v>1439</v>
      </c>
      <c r="DR929" s="38"/>
    </row>
    <row r="930" spans="1:122" s="39" customFormat="1" hidden="1" x14ac:dyDescent="0.2">
      <c r="A930" s="44" t="str">
        <f t="shared" si="301"/>
        <v>Endicott</v>
      </c>
      <c r="B930" s="44" t="str">
        <f t="shared" si="313"/>
        <v>Tetrachloroethylene</v>
      </c>
      <c r="C930" s="38" t="s">
        <v>2587</v>
      </c>
      <c r="D930" s="38" t="str">
        <f t="shared" si="312"/>
        <v>LS</v>
      </c>
      <c r="E930" s="44" t="s">
        <v>372</v>
      </c>
      <c r="F930" s="155" t="str">
        <f t="shared" si="307"/>
        <v>Residential 145</v>
      </c>
      <c r="G930" s="44" t="str">
        <f t="shared" si="302"/>
        <v>residential</v>
      </c>
      <c r="H930" s="44" t="str">
        <f t="shared" si="303"/>
        <v/>
      </c>
      <c r="I930" s="38"/>
      <c r="J930" s="38"/>
      <c r="K930" s="38"/>
      <c r="L930" s="44"/>
      <c r="M930" s="38" t="str">
        <f t="shared" si="314"/>
        <v>Y</v>
      </c>
      <c r="N930" s="38" t="str">
        <f t="shared" si="304"/>
        <v>n</v>
      </c>
      <c r="O930" s="38" t="str">
        <f>IF(AJ930="","",IF(M930="N","n","Y"))</f>
        <v>Y</v>
      </c>
      <c r="P930" s="44"/>
      <c r="Q930" s="44"/>
      <c r="R930" s="44"/>
      <c r="S930" s="44"/>
      <c r="T930" s="44"/>
      <c r="U930" s="44"/>
      <c r="V930" s="44"/>
      <c r="W930" s="44"/>
      <c r="X930" s="44"/>
      <c r="Y930" s="38" t="str">
        <f t="shared" si="315"/>
        <v>Y</v>
      </c>
      <c r="Z930" s="38" t="str">
        <f t="shared" si="305"/>
        <v>n</v>
      </c>
      <c r="AA930" s="38" t="str">
        <f>IF(AM930="","",IF(Y930="N","n","Y"))</f>
        <v>Y</v>
      </c>
      <c r="AC930" s="59">
        <v>3.1</v>
      </c>
      <c r="AD930" s="204">
        <v>0.48387096774193544</v>
      </c>
      <c r="AE930" s="38">
        <v>1</v>
      </c>
      <c r="AF930" s="38">
        <v>0</v>
      </c>
      <c r="AG930" s="125"/>
      <c r="AI930" s="123"/>
      <c r="AJ930" s="40">
        <f t="shared" ref="AJ930:AJ993" si="316">IF(CL930="","",IF(CM930="mg/m3",1000*CL930,IF(CM930="ppbv",CL930*INDEX(ppbv_ug_m3,MATCH(BS930,ChemName,0)),CL930)))</f>
        <v>3.1</v>
      </c>
      <c r="AK930" s="40"/>
      <c r="AL930" s="40"/>
      <c r="AM930" s="40">
        <f t="shared" si="309"/>
        <v>1.5</v>
      </c>
      <c r="AN930" s="39">
        <f t="shared" si="306"/>
        <v>3.8</v>
      </c>
      <c r="AO930" s="204"/>
      <c r="AP930" s="204">
        <f t="shared" ref="AP930:AP993" si="317">IF(AJ930="","",AM930/AJ930)</f>
        <v>0.48387096774193544</v>
      </c>
      <c r="AQ930" s="45"/>
      <c r="AR930" s="45"/>
      <c r="AS930" s="115"/>
      <c r="AT930" s="115"/>
      <c r="AU930" s="115">
        <f t="shared" si="310"/>
        <v>1</v>
      </c>
      <c r="AV930" s="115">
        <f t="shared" si="311"/>
        <v>0</v>
      </c>
      <c r="AY930" s="115"/>
      <c r="AZ930" s="115"/>
      <c r="BA930" s="43">
        <v>32</v>
      </c>
      <c r="BB930" s="43" t="s">
        <v>2013</v>
      </c>
      <c r="BC930" s="48" t="s">
        <v>1403</v>
      </c>
      <c r="BE930" s="37" t="s">
        <v>2345</v>
      </c>
      <c r="BG930" s="43">
        <v>457</v>
      </c>
      <c r="BH930" s="43" t="s">
        <v>472</v>
      </c>
      <c r="BJ930" s="43" t="s">
        <v>1388</v>
      </c>
      <c r="BP930" s="48" t="s">
        <v>1406</v>
      </c>
      <c r="BQ930" s="43" t="s">
        <v>473</v>
      </c>
      <c r="BS930" s="43" t="s">
        <v>2057</v>
      </c>
      <c r="BT930" s="43" t="s">
        <v>1990</v>
      </c>
      <c r="BU930" s="43"/>
      <c r="BV930" s="43"/>
      <c r="BW930" s="243">
        <v>37740</v>
      </c>
      <c r="BX930" s="243"/>
      <c r="BY930" s="48" t="s">
        <v>450</v>
      </c>
      <c r="BZ930" s="43">
        <v>1.5</v>
      </c>
      <c r="CA930" s="43" t="s">
        <v>1396</v>
      </c>
      <c r="CD930" s="124" t="s">
        <v>1397</v>
      </c>
      <c r="CE930" s="43">
        <v>11777</v>
      </c>
      <c r="CF930" s="43" t="s">
        <v>1990</v>
      </c>
      <c r="CG930" s="251">
        <v>37740</v>
      </c>
      <c r="CH930" s="126"/>
      <c r="CK930" s="39" t="s">
        <v>451</v>
      </c>
      <c r="CL930" s="43">
        <v>3.1</v>
      </c>
      <c r="CM930" s="43" t="s">
        <v>1396</v>
      </c>
      <c r="CP930" s="43" t="s">
        <v>1397</v>
      </c>
      <c r="CQ930" s="43">
        <v>1161</v>
      </c>
      <c r="DR930" s="38"/>
    </row>
    <row r="931" spans="1:122" s="39" customFormat="1" hidden="1" x14ac:dyDescent="0.2">
      <c r="A931" s="44" t="str">
        <f t="shared" si="301"/>
        <v>Endicott</v>
      </c>
      <c r="B931" s="44" t="str">
        <f t="shared" si="313"/>
        <v>1,1,1-Trichloroethane</v>
      </c>
      <c r="C931" s="38" t="s">
        <v>2587</v>
      </c>
      <c r="D931" s="38" t="str">
        <f t="shared" si="312"/>
        <v>LS</v>
      </c>
      <c r="E931" s="44" t="s">
        <v>372</v>
      </c>
      <c r="F931" s="155" t="str">
        <f t="shared" si="307"/>
        <v>Residential 146</v>
      </c>
      <c r="G931" s="44" t="str">
        <f t="shared" si="302"/>
        <v>residential</v>
      </c>
      <c r="H931" s="44" t="str">
        <f t="shared" si="303"/>
        <v/>
      </c>
      <c r="I931" s="38"/>
      <c r="J931" s="38"/>
      <c r="K931" s="38"/>
      <c r="L931" s="44"/>
      <c r="M931" s="38" t="str">
        <f t="shared" si="314"/>
        <v>Y</v>
      </c>
      <c r="N931" s="38" t="str">
        <f t="shared" si="304"/>
        <v>n</v>
      </c>
      <c r="O931" s="38" t="s">
        <v>541</v>
      </c>
      <c r="P931" s="114" t="s">
        <v>1453</v>
      </c>
      <c r="Q931" s="114"/>
      <c r="R931" s="114"/>
      <c r="S931" s="114"/>
      <c r="T931" s="114"/>
      <c r="U931" s="114"/>
      <c r="V931" s="114"/>
      <c r="W931" s="114"/>
      <c r="X931" s="114"/>
      <c r="Y931" s="38" t="str">
        <f t="shared" si="315"/>
        <v>Y</v>
      </c>
      <c r="Z931" s="38" t="str">
        <f t="shared" si="305"/>
        <v>Y</v>
      </c>
      <c r="AA931" s="38" t="s">
        <v>541</v>
      </c>
      <c r="AC931" s="59">
        <v>1.5</v>
      </c>
      <c r="AD931" s="204">
        <v>73.333333333333329</v>
      </c>
      <c r="AE931" s="38">
        <v>1</v>
      </c>
      <c r="AF931" s="38">
        <v>0</v>
      </c>
      <c r="AG931" s="125"/>
      <c r="AI931" s="123"/>
      <c r="AJ931" s="40">
        <f t="shared" si="316"/>
        <v>1.5</v>
      </c>
      <c r="AK931" s="40"/>
      <c r="AL931" s="40"/>
      <c r="AM931" s="40">
        <f t="shared" si="309"/>
        <v>110</v>
      </c>
      <c r="AN931" s="39">
        <f t="shared" si="306"/>
        <v>3.1</v>
      </c>
      <c r="AO931" s="204"/>
      <c r="AP931" s="204">
        <f t="shared" si="317"/>
        <v>73.333333333333329</v>
      </c>
      <c r="AQ931" s="45"/>
      <c r="AR931" s="45"/>
      <c r="AS931" s="115"/>
      <c r="AT931" s="115"/>
      <c r="AU931" s="115">
        <f t="shared" si="310"/>
        <v>1</v>
      </c>
      <c r="AV931" s="115">
        <f t="shared" si="311"/>
        <v>0</v>
      </c>
      <c r="AY931" s="115"/>
      <c r="AZ931" s="115"/>
      <c r="BA931" s="43">
        <v>32</v>
      </c>
      <c r="BB931" s="43" t="s">
        <v>2013</v>
      </c>
      <c r="BC931" s="48" t="s">
        <v>1403</v>
      </c>
      <c r="BE931" s="37" t="s">
        <v>2345</v>
      </c>
      <c r="BG931" s="43">
        <v>458</v>
      </c>
      <c r="BH931" s="43" t="s">
        <v>474</v>
      </c>
      <c r="BJ931" s="43" t="s">
        <v>1388</v>
      </c>
      <c r="BP931" s="48" t="s">
        <v>1406</v>
      </c>
      <c r="BQ931" s="43" t="s">
        <v>475</v>
      </c>
      <c r="BS931" s="43" t="s">
        <v>558</v>
      </c>
      <c r="BT931" s="43" t="s">
        <v>1990</v>
      </c>
      <c r="BU931" s="43"/>
      <c r="BV931" s="43"/>
      <c r="BW931" s="243">
        <v>37736</v>
      </c>
      <c r="BX931" s="243"/>
      <c r="BY931" s="48" t="s">
        <v>451</v>
      </c>
      <c r="BZ931" s="43">
        <v>110</v>
      </c>
      <c r="CA931" s="43" t="s">
        <v>1396</v>
      </c>
      <c r="CD931" s="124" t="s">
        <v>1397</v>
      </c>
      <c r="CE931" s="43">
        <v>11825</v>
      </c>
      <c r="CF931" s="43" t="s">
        <v>1990</v>
      </c>
      <c r="CG931" s="251">
        <v>37736</v>
      </c>
      <c r="CH931" s="126"/>
      <c r="CK931" s="39" t="s">
        <v>451</v>
      </c>
      <c r="CL931" s="43">
        <v>1.5</v>
      </c>
      <c r="CM931" s="43" t="s">
        <v>1396</v>
      </c>
      <c r="CP931" s="43" t="s">
        <v>1397</v>
      </c>
      <c r="CQ931" s="43">
        <v>1330</v>
      </c>
      <c r="DR931" s="38"/>
    </row>
    <row r="932" spans="1:122" s="39" customFormat="1" hidden="1" x14ac:dyDescent="0.2">
      <c r="A932" s="44" t="str">
        <f t="shared" si="301"/>
        <v>Endicott</v>
      </c>
      <c r="B932" s="44" t="str">
        <f t="shared" si="313"/>
        <v>1,1,2-Trichloro-1,2,2-trifluoroethane</v>
      </c>
      <c r="C932" s="38" t="s">
        <v>2587</v>
      </c>
      <c r="D932" s="38" t="str">
        <f t="shared" si="312"/>
        <v>LS</v>
      </c>
      <c r="E932" s="44" t="s">
        <v>372</v>
      </c>
      <c r="F932" s="155" t="str">
        <f t="shared" si="307"/>
        <v>Residential 146</v>
      </c>
      <c r="G932" s="44" t="str">
        <f t="shared" si="302"/>
        <v>residential</v>
      </c>
      <c r="H932" s="44" t="str">
        <f t="shared" si="303"/>
        <v/>
      </c>
      <c r="I932" s="38"/>
      <c r="J932" s="38"/>
      <c r="K932" s="38"/>
      <c r="L932" s="44"/>
      <c r="M932" s="38" t="str">
        <f t="shared" si="314"/>
        <v>Y</v>
      </c>
      <c r="N932" s="38" t="str">
        <f t="shared" si="304"/>
        <v>n</v>
      </c>
      <c r="O932" s="38" t="s">
        <v>541</v>
      </c>
      <c r="P932" s="114" t="s">
        <v>1453</v>
      </c>
      <c r="Q932" s="114"/>
      <c r="R932" s="114"/>
      <c r="S932" s="114"/>
      <c r="T932" s="114"/>
      <c r="U932" s="114"/>
      <c r="V932" s="114"/>
      <c r="W932" s="114"/>
      <c r="X932" s="114"/>
      <c r="Y932" s="38" t="str">
        <f t="shared" si="315"/>
        <v>Y</v>
      </c>
      <c r="Z932" s="38" t="str">
        <f t="shared" si="305"/>
        <v>n</v>
      </c>
      <c r="AA932" s="38" t="s">
        <v>541</v>
      </c>
      <c r="AC932" s="59">
        <v>0.65</v>
      </c>
      <c r="AD932" s="204">
        <v>1.1538461538461537</v>
      </c>
      <c r="AE932" s="38">
        <v>1</v>
      </c>
      <c r="AF932" s="38">
        <v>0</v>
      </c>
      <c r="AG932" s="125"/>
      <c r="AI932" s="123"/>
      <c r="AJ932" s="40">
        <f t="shared" si="316"/>
        <v>0.65</v>
      </c>
      <c r="AK932" s="40"/>
      <c r="AL932" s="40"/>
      <c r="AM932" s="40">
        <f t="shared" si="309"/>
        <v>0.75</v>
      </c>
      <c r="AN932" s="39">
        <f t="shared" si="306"/>
        <v>1.8</v>
      </c>
      <c r="AO932" s="204"/>
      <c r="AP932" s="204">
        <f t="shared" si="317"/>
        <v>1.1538461538461537</v>
      </c>
      <c r="AQ932" s="45"/>
      <c r="AR932" s="45"/>
      <c r="AS932" s="115"/>
      <c r="AT932" s="115"/>
      <c r="AU932" s="115">
        <f t="shared" si="310"/>
        <v>1</v>
      </c>
      <c r="AV932" s="115">
        <f t="shared" si="311"/>
        <v>0</v>
      </c>
      <c r="AY932" s="115"/>
      <c r="AZ932" s="115"/>
      <c r="BA932" s="43">
        <v>32</v>
      </c>
      <c r="BB932" s="43" t="s">
        <v>2013</v>
      </c>
      <c r="BC932" s="48" t="s">
        <v>1403</v>
      </c>
      <c r="BE932" s="37" t="s">
        <v>2345</v>
      </c>
      <c r="BG932" s="43">
        <v>458</v>
      </c>
      <c r="BH932" s="43" t="s">
        <v>474</v>
      </c>
      <c r="BJ932" s="43" t="s">
        <v>1388</v>
      </c>
      <c r="BP932" s="48" t="s">
        <v>1406</v>
      </c>
      <c r="BQ932" s="43" t="s">
        <v>475</v>
      </c>
      <c r="BS932" s="43" t="s">
        <v>1132</v>
      </c>
      <c r="BT932" s="43" t="s">
        <v>1990</v>
      </c>
      <c r="BU932" s="43"/>
      <c r="BV932" s="43"/>
      <c r="BW932" s="243">
        <v>37736</v>
      </c>
      <c r="BX932" s="243"/>
      <c r="BY932" s="48" t="s">
        <v>451</v>
      </c>
      <c r="BZ932" s="43">
        <v>0.75</v>
      </c>
      <c r="CA932" s="43" t="s">
        <v>1396</v>
      </c>
      <c r="CD932" s="124" t="s">
        <v>1397</v>
      </c>
      <c r="CE932" s="43">
        <v>11830</v>
      </c>
      <c r="CF932" s="43" t="s">
        <v>1990</v>
      </c>
      <c r="CG932" s="251">
        <v>37736</v>
      </c>
      <c r="CH932" s="126"/>
      <c r="CK932" s="39" t="s">
        <v>451</v>
      </c>
      <c r="CL932" s="43">
        <v>0.65</v>
      </c>
      <c r="CM932" s="43" t="s">
        <v>1396</v>
      </c>
      <c r="CP932" s="43" t="s">
        <v>1397</v>
      </c>
      <c r="CQ932" s="43">
        <v>1440</v>
      </c>
      <c r="DR932" s="38"/>
    </row>
    <row r="933" spans="1:122" s="39" customFormat="1" hidden="1" x14ac:dyDescent="0.2">
      <c r="A933" s="44" t="str">
        <f t="shared" si="301"/>
        <v>Endicott</v>
      </c>
      <c r="B933" s="44" t="str">
        <f t="shared" si="313"/>
        <v>Methylene chloride</v>
      </c>
      <c r="C933" s="38" t="s">
        <v>2587</v>
      </c>
      <c r="D933" s="38" t="str">
        <f t="shared" si="312"/>
        <v>LS</v>
      </c>
      <c r="E933" s="44" t="s">
        <v>372</v>
      </c>
      <c r="F933" s="155" t="str">
        <f t="shared" si="307"/>
        <v>Residential 146</v>
      </c>
      <c r="G933" s="44" t="str">
        <f t="shared" si="302"/>
        <v>residential</v>
      </c>
      <c r="H933" s="44" t="str">
        <f t="shared" si="303"/>
        <v/>
      </c>
      <c r="I933" s="38"/>
      <c r="J933" s="38"/>
      <c r="K933" s="38"/>
      <c r="L933" s="44"/>
      <c r="M933" s="38" t="str">
        <f t="shared" si="314"/>
        <v>Y</v>
      </c>
      <c r="N933" s="38" t="str">
        <f t="shared" si="304"/>
        <v>n</v>
      </c>
      <c r="O933" s="38" t="s">
        <v>541</v>
      </c>
      <c r="P933" s="114" t="s">
        <v>1453</v>
      </c>
      <c r="Q933" s="114"/>
      <c r="R933" s="114"/>
      <c r="S933" s="114"/>
      <c r="T933" s="114"/>
      <c r="U933" s="114"/>
      <c r="V933" s="114"/>
      <c r="W933" s="114"/>
      <c r="X933" s="114"/>
      <c r="Y933" s="38" t="str">
        <f t="shared" si="315"/>
        <v>Y</v>
      </c>
      <c r="Z933" s="38" t="str">
        <f t="shared" si="305"/>
        <v>Y</v>
      </c>
      <c r="AA933" s="38" t="s">
        <v>541</v>
      </c>
      <c r="AC933" s="59">
        <v>2.8</v>
      </c>
      <c r="AD933" s="204">
        <v>50</v>
      </c>
      <c r="AE933" s="38">
        <v>1</v>
      </c>
      <c r="AF933" s="38">
        <v>0</v>
      </c>
      <c r="AG933" s="125"/>
      <c r="AI933" s="123"/>
      <c r="AJ933" s="40">
        <f t="shared" si="316"/>
        <v>2.8</v>
      </c>
      <c r="AK933" s="40"/>
      <c r="AL933" s="40"/>
      <c r="AM933" s="40">
        <f t="shared" si="309"/>
        <v>140</v>
      </c>
      <c r="AN933" s="39">
        <f t="shared" si="306"/>
        <v>10.5</v>
      </c>
      <c r="AO933" s="204"/>
      <c r="AP933" s="204">
        <f t="shared" si="317"/>
        <v>50</v>
      </c>
      <c r="AQ933" s="45"/>
      <c r="AR933" s="45"/>
      <c r="AS933" s="115"/>
      <c r="AT933" s="115"/>
      <c r="AU933" s="115">
        <f t="shared" si="310"/>
        <v>1</v>
      </c>
      <c r="AV933" s="115">
        <f t="shared" si="311"/>
        <v>0</v>
      </c>
      <c r="AY933" s="115"/>
      <c r="AZ933" s="115"/>
      <c r="BA933" s="43">
        <v>32</v>
      </c>
      <c r="BB933" s="43" t="s">
        <v>2013</v>
      </c>
      <c r="BC933" s="48" t="s">
        <v>1403</v>
      </c>
      <c r="BE933" s="37" t="s">
        <v>2345</v>
      </c>
      <c r="BG933" s="43">
        <v>458</v>
      </c>
      <c r="BH933" s="43" t="s">
        <v>474</v>
      </c>
      <c r="BJ933" s="43" t="s">
        <v>1388</v>
      </c>
      <c r="BP933" s="48" t="s">
        <v>1406</v>
      </c>
      <c r="BQ933" s="43" t="s">
        <v>475</v>
      </c>
      <c r="BS933" s="43" t="s">
        <v>837</v>
      </c>
      <c r="BT933" s="43" t="s">
        <v>1990</v>
      </c>
      <c r="BU933" s="43"/>
      <c r="BV933" s="43"/>
      <c r="BW933" s="243">
        <v>37736</v>
      </c>
      <c r="BX933" s="243"/>
      <c r="BY933" s="48" t="s">
        <v>451</v>
      </c>
      <c r="BZ933" s="43">
        <v>140</v>
      </c>
      <c r="CA933" s="43" t="s">
        <v>1396</v>
      </c>
      <c r="CD933" s="124" t="s">
        <v>1397</v>
      </c>
      <c r="CE933" s="43">
        <v>11831</v>
      </c>
      <c r="CF933" s="43" t="s">
        <v>1990</v>
      </c>
      <c r="CG933" s="251">
        <v>37736</v>
      </c>
      <c r="CH933" s="126"/>
      <c r="CK933" s="39" t="s">
        <v>451</v>
      </c>
      <c r="CL933" s="43">
        <v>2.8</v>
      </c>
      <c r="CM933" s="43" t="s">
        <v>1396</v>
      </c>
      <c r="CP933" s="43" t="s">
        <v>1397</v>
      </c>
      <c r="CQ933" s="43">
        <v>1487</v>
      </c>
      <c r="DR933" s="38"/>
    </row>
    <row r="934" spans="1:122" s="39" customFormat="1" hidden="1" x14ac:dyDescent="0.2">
      <c r="A934" s="44" t="str">
        <f t="shared" si="301"/>
        <v>Endicott</v>
      </c>
      <c r="B934" s="44" t="str">
        <f t="shared" si="313"/>
        <v>Tetrachloroethylene</v>
      </c>
      <c r="C934" s="38" t="s">
        <v>2587</v>
      </c>
      <c r="D934" s="38" t="str">
        <f t="shared" si="312"/>
        <v>LS</v>
      </c>
      <c r="E934" s="44" t="s">
        <v>372</v>
      </c>
      <c r="F934" s="155" t="str">
        <f t="shared" si="307"/>
        <v>Residential 146</v>
      </c>
      <c r="G934" s="44" t="str">
        <f t="shared" si="302"/>
        <v>residential</v>
      </c>
      <c r="H934" s="44" t="str">
        <f t="shared" si="303"/>
        <v/>
      </c>
      <c r="I934" s="38"/>
      <c r="J934" s="38"/>
      <c r="K934" s="38"/>
      <c r="L934" s="44"/>
      <c r="M934" s="38" t="str">
        <f t="shared" si="314"/>
        <v>Y</v>
      </c>
      <c r="N934" s="38" t="str">
        <f t="shared" si="304"/>
        <v>n</v>
      </c>
      <c r="O934" s="38" t="s">
        <v>541</v>
      </c>
      <c r="P934" s="114" t="s">
        <v>1453</v>
      </c>
      <c r="Q934" s="114"/>
      <c r="R934" s="114"/>
      <c r="S934" s="114"/>
      <c r="T934" s="114"/>
      <c r="U934" s="114"/>
      <c r="V934" s="114"/>
      <c r="W934" s="114"/>
      <c r="X934" s="114"/>
      <c r="Y934" s="38" t="str">
        <f t="shared" si="315"/>
        <v>Y</v>
      </c>
      <c r="Z934" s="38" t="str">
        <f t="shared" si="305"/>
        <v>Y</v>
      </c>
      <c r="AA934" s="38" t="s">
        <v>541</v>
      </c>
      <c r="AC934" s="59">
        <v>3</v>
      </c>
      <c r="AD934" s="204">
        <v>1.9666666666666668</v>
      </c>
      <c r="AE934" s="38">
        <v>1</v>
      </c>
      <c r="AF934" s="38">
        <v>0</v>
      </c>
      <c r="AG934" s="125"/>
      <c r="AI934" s="123"/>
      <c r="AJ934" s="40">
        <f t="shared" si="316"/>
        <v>3</v>
      </c>
      <c r="AK934" s="40"/>
      <c r="AL934" s="40"/>
      <c r="AM934" s="40">
        <f t="shared" si="309"/>
        <v>5.9</v>
      </c>
      <c r="AN934" s="39">
        <f t="shared" si="306"/>
        <v>3.8</v>
      </c>
      <c r="AO934" s="204"/>
      <c r="AP934" s="204">
        <f t="shared" si="317"/>
        <v>1.9666666666666668</v>
      </c>
      <c r="AQ934" s="45"/>
      <c r="AR934" s="45"/>
      <c r="AS934" s="115"/>
      <c r="AT934" s="115"/>
      <c r="AU934" s="115">
        <f t="shared" si="310"/>
        <v>1</v>
      </c>
      <c r="AV934" s="115">
        <f t="shared" si="311"/>
        <v>0</v>
      </c>
      <c r="AY934" s="115"/>
      <c r="AZ934" s="115"/>
      <c r="BA934" s="43">
        <v>32</v>
      </c>
      <c r="BB934" s="43" t="s">
        <v>2013</v>
      </c>
      <c r="BC934" s="48" t="s">
        <v>1403</v>
      </c>
      <c r="BE934" s="37" t="s">
        <v>2345</v>
      </c>
      <c r="BG934" s="43">
        <v>458</v>
      </c>
      <c r="BH934" s="43" t="s">
        <v>474</v>
      </c>
      <c r="BJ934" s="43" t="s">
        <v>1388</v>
      </c>
      <c r="BP934" s="48" t="s">
        <v>1406</v>
      </c>
      <c r="BQ934" s="43" t="s">
        <v>475</v>
      </c>
      <c r="BS934" s="43" t="s">
        <v>2057</v>
      </c>
      <c r="BT934" s="43" t="s">
        <v>1990</v>
      </c>
      <c r="BU934" s="43"/>
      <c r="BV934" s="43"/>
      <c r="BW934" s="243">
        <v>37736</v>
      </c>
      <c r="BX934" s="243"/>
      <c r="BY934" s="48" t="s">
        <v>451</v>
      </c>
      <c r="BZ934" s="43">
        <v>5.9</v>
      </c>
      <c r="CA934" s="43" t="s">
        <v>1396</v>
      </c>
      <c r="CD934" s="124" t="s">
        <v>1397</v>
      </c>
      <c r="CE934" s="43">
        <v>11832</v>
      </c>
      <c r="CF934" s="43" t="s">
        <v>1990</v>
      </c>
      <c r="CG934" s="251">
        <v>37736</v>
      </c>
      <c r="CH934" s="126"/>
      <c r="CK934" s="39" t="s">
        <v>451</v>
      </c>
      <c r="CL934" s="43">
        <v>3</v>
      </c>
      <c r="CM934" s="43" t="s">
        <v>1396</v>
      </c>
      <c r="CP934" s="43" t="s">
        <v>1397</v>
      </c>
      <c r="CQ934" s="43">
        <v>1162</v>
      </c>
      <c r="DR934" s="38"/>
    </row>
    <row r="935" spans="1:122" s="39" customFormat="1" x14ac:dyDescent="0.2">
      <c r="A935" s="44" t="str">
        <f t="shared" si="301"/>
        <v>Endicott</v>
      </c>
      <c r="B935" s="44" t="str">
        <f t="shared" si="313"/>
        <v>Tetrachloroethylene</v>
      </c>
      <c r="C935" s="38" t="s">
        <v>2587</v>
      </c>
      <c r="D935" s="38" t="str">
        <f t="shared" si="312"/>
        <v>LS</v>
      </c>
      <c r="E935" s="44" t="s">
        <v>372</v>
      </c>
      <c r="F935" s="155" t="str">
        <f t="shared" si="307"/>
        <v>Residential 147</v>
      </c>
      <c r="G935" s="44" t="str">
        <f t="shared" si="302"/>
        <v>residential</v>
      </c>
      <c r="H935" s="44" t="str">
        <f t="shared" si="303"/>
        <v/>
      </c>
      <c r="I935" s="38"/>
      <c r="J935" s="38"/>
      <c r="K935" s="38"/>
      <c r="L935" s="44"/>
      <c r="M935" s="38" t="str">
        <f t="shared" si="314"/>
        <v>Y</v>
      </c>
      <c r="N935" s="38" t="str">
        <f t="shared" si="304"/>
        <v>Y</v>
      </c>
      <c r="O935" s="38" t="str">
        <f>IF(AJ935="","",IF(M935="N","n","Y"))</f>
        <v>Y</v>
      </c>
      <c r="P935" s="44"/>
      <c r="Q935" s="44"/>
      <c r="R935" s="44"/>
      <c r="S935" s="44"/>
      <c r="T935" s="44"/>
      <c r="U935" s="44"/>
      <c r="V935" s="44"/>
      <c r="W935" s="44"/>
      <c r="X935" s="44"/>
      <c r="Y935" s="38" t="str">
        <f t="shared" si="315"/>
        <v>Y</v>
      </c>
      <c r="Z935" s="38" t="str">
        <f t="shared" si="305"/>
        <v>n</v>
      </c>
      <c r="AA935" s="38" t="str">
        <f>IF(AM935="","",IF(Y935="N","n","Y"))</f>
        <v>Y</v>
      </c>
      <c r="AC935" s="59">
        <v>650</v>
      </c>
      <c r="AD935" s="204">
        <v>1.3692307692307693E-3</v>
      </c>
      <c r="AE935" s="38">
        <v>1</v>
      </c>
      <c r="AF935" s="38">
        <v>0</v>
      </c>
      <c r="AG935" s="125"/>
      <c r="AI935" s="123"/>
      <c r="AJ935" s="40">
        <f t="shared" si="316"/>
        <v>650</v>
      </c>
      <c r="AK935" s="40"/>
      <c r="AL935" s="40"/>
      <c r="AM935" s="40">
        <f t="shared" si="309"/>
        <v>0.89</v>
      </c>
      <c r="AN935" s="39">
        <f t="shared" si="306"/>
        <v>3.8</v>
      </c>
      <c r="AO935" s="204"/>
      <c r="AP935" s="204">
        <f t="shared" si="317"/>
        <v>1.3692307692307693E-3</v>
      </c>
      <c r="AQ935" s="45"/>
      <c r="AR935" s="45"/>
      <c r="AS935" s="115"/>
      <c r="AT935" s="115"/>
      <c r="AU935" s="115">
        <f t="shared" si="310"/>
        <v>1</v>
      </c>
      <c r="AV935" s="115">
        <f t="shared" si="311"/>
        <v>0</v>
      </c>
      <c r="AY935" s="115"/>
      <c r="AZ935" s="115"/>
      <c r="BA935" s="43">
        <v>32</v>
      </c>
      <c r="BB935" s="43" t="s">
        <v>2013</v>
      </c>
      <c r="BC935" s="48" t="s">
        <v>1403</v>
      </c>
      <c r="BE935" s="37" t="s">
        <v>2345</v>
      </c>
      <c r="BG935" s="43">
        <v>459</v>
      </c>
      <c r="BH935" s="43" t="s">
        <v>1137</v>
      </c>
      <c r="BJ935" s="43" t="s">
        <v>1388</v>
      </c>
      <c r="BP935" s="48" t="s">
        <v>1406</v>
      </c>
      <c r="BQ935" s="43" t="s">
        <v>1138</v>
      </c>
      <c r="BS935" s="43" t="s">
        <v>2057</v>
      </c>
      <c r="BT935" s="43" t="s">
        <v>1990</v>
      </c>
      <c r="BU935" s="43"/>
      <c r="BV935" s="43"/>
      <c r="BW935" s="243">
        <v>37736</v>
      </c>
      <c r="BX935" s="243"/>
      <c r="BY935" s="48" t="s">
        <v>451</v>
      </c>
      <c r="BZ935" s="43">
        <v>0.89</v>
      </c>
      <c r="CA935" s="43" t="s">
        <v>1396</v>
      </c>
      <c r="CD935" s="124" t="s">
        <v>1397</v>
      </c>
      <c r="CE935" s="43">
        <v>11876</v>
      </c>
      <c r="CF935" s="43" t="s">
        <v>1990</v>
      </c>
      <c r="CG935" s="251">
        <v>37736</v>
      </c>
      <c r="CH935" s="126"/>
      <c r="CK935" s="39" t="s">
        <v>451</v>
      </c>
      <c r="CL935" s="43">
        <v>650</v>
      </c>
      <c r="CM935" s="43" t="s">
        <v>1396</v>
      </c>
      <c r="CP935" s="43" t="s">
        <v>1397</v>
      </c>
      <c r="CQ935" s="43">
        <v>1163</v>
      </c>
      <c r="DR935" s="38"/>
    </row>
    <row r="936" spans="1:122" s="39" customFormat="1" hidden="1" x14ac:dyDescent="0.2">
      <c r="A936" s="44" t="str">
        <f t="shared" si="301"/>
        <v>Endicott</v>
      </c>
      <c r="B936" s="44" t="str">
        <f t="shared" si="313"/>
        <v>1,1,1-Trichloroethane</v>
      </c>
      <c r="C936" s="38" t="s">
        <v>2587</v>
      </c>
      <c r="D936" s="38" t="str">
        <f t="shared" si="312"/>
        <v>LS</v>
      </c>
      <c r="E936" s="44" t="s">
        <v>372</v>
      </c>
      <c r="F936" s="155" t="str">
        <f t="shared" si="307"/>
        <v>Residential 148</v>
      </c>
      <c r="G936" s="44" t="str">
        <f t="shared" si="302"/>
        <v>residential</v>
      </c>
      <c r="H936" s="44" t="str">
        <f t="shared" si="303"/>
        <v/>
      </c>
      <c r="I936" s="38"/>
      <c r="J936" s="38"/>
      <c r="K936" s="38"/>
      <c r="L936" s="44"/>
      <c r="M936" s="38" t="str">
        <f t="shared" si="314"/>
        <v>Y</v>
      </c>
      <c r="N936" s="38" t="str">
        <f t="shared" si="304"/>
        <v>n</v>
      </c>
      <c r="O936" s="38" t="s">
        <v>541</v>
      </c>
      <c r="P936" s="44" t="s">
        <v>310</v>
      </c>
      <c r="Q936" s="44"/>
      <c r="R936" s="44"/>
      <c r="S936" s="44"/>
      <c r="T936" s="44"/>
      <c r="U936" s="44"/>
      <c r="V936" s="44"/>
      <c r="W936" s="44"/>
      <c r="X936" s="44"/>
      <c r="Y936" s="38" t="str">
        <f t="shared" si="315"/>
        <v>Y</v>
      </c>
      <c r="Z936" s="38" t="str">
        <f t="shared" si="305"/>
        <v>Y</v>
      </c>
      <c r="AA936" s="38" t="s">
        <v>541</v>
      </c>
      <c r="AC936" s="59">
        <v>18</v>
      </c>
      <c r="AD936" s="204">
        <v>0.29444444444444445</v>
      </c>
      <c r="AE936" s="38">
        <v>1</v>
      </c>
      <c r="AF936" s="38">
        <v>0</v>
      </c>
      <c r="AG936" s="125"/>
      <c r="AI936" s="123"/>
      <c r="AJ936" s="40">
        <f t="shared" si="316"/>
        <v>18</v>
      </c>
      <c r="AK936" s="40"/>
      <c r="AL936" s="40"/>
      <c r="AM936" s="40">
        <f t="shared" si="309"/>
        <v>5.3</v>
      </c>
      <c r="AN936" s="39">
        <f t="shared" si="306"/>
        <v>3.1</v>
      </c>
      <c r="AO936" s="204"/>
      <c r="AP936" s="204">
        <f t="shared" si="317"/>
        <v>0.29444444444444445</v>
      </c>
      <c r="AQ936" s="45"/>
      <c r="AR936" s="45"/>
      <c r="AS936" s="115"/>
      <c r="AT936" s="115"/>
      <c r="AU936" s="115">
        <f t="shared" si="310"/>
        <v>1</v>
      </c>
      <c r="AV936" s="115">
        <f t="shared" si="311"/>
        <v>0</v>
      </c>
      <c r="AY936" s="115"/>
      <c r="AZ936" s="115"/>
      <c r="BA936" s="43">
        <v>32</v>
      </c>
      <c r="BB936" s="43" t="s">
        <v>2013</v>
      </c>
      <c r="BC936" s="48" t="s">
        <v>1403</v>
      </c>
      <c r="BE936" s="37" t="s">
        <v>2345</v>
      </c>
      <c r="BG936" s="43">
        <v>460</v>
      </c>
      <c r="BH936" s="43" t="s">
        <v>1139</v>
      </c>
      <c r="BJ936" s="43" t="s">
        <v>1388</v>
      </c>
      <c r="BP936" s="48" t="s">
        <v>1406</v>
      </c>
      <c r="BQ936" s="43" t="s">
        <v>1140</v>
      </c>
      <c r="BS936" s="43" t="s">
        <v>558</v>
      </c>
      <c r="BT936" s="43" t="s">
        <v>1990</v>
      </c>
      <c r="BU936" s="43"/>
      <c r="BV936" s="43"/>
      <c r="BW936" s="243">
        <v>37735</v>
      </c>
      <c r="BX936" s="243"/>
      <c r="BY936" s="48" t="s">
        <v>451</v>
      </c>
      <c r="BZ936" s="43">
        <v>5.3</v>
      </c>
      <c r="CA936" s="43" t="s">
        <v>1396</v>
      </c>
      <c r="CD936" s="124" t="s">
        <v>1397</v>
      </c>
      <c r="CE936" s="43">
        <v>11902</v>
      </c>
      <c r="CF936" s="43" t="s">
        <v>1990</v>
      </c>
      <c r="CG936" s="251">
        <v>37735</v>
      </c>
      <c r="CH936" s="126"/>
      <c r="CK936" s="39" t="s">
        <v>451</v>
      </c>
      <c r="CL936" s="43">
        <v>18</v>
      </c>
      <c r="CM936" s="43" t="s">
        <v>1396</v>
      </c>
      <c r="CP936" s="43" t="s">
        <v>1397</v>
      </c>
      <c r="CQ936" s="43">
        <v>1331</v>
      </c>
      <c r="DR936" s="38"/>
    </row>
    <row r="937" spans="1:122" s="39" customFormat="1" hidden="1" x14ac:dyDescent="0.2">
      <c r="A937" s="44" t="str">
        <f t="shared" ref="A937:A1000" si="318">BB937</f>
        <v>Endicott</v>
      </c>
      <c r="B937" s="44" t="str">
        <f t="shared" si="313"/>
        <v>1,1,2-Trichloro-1,2,2-trifluoroethane</v>
      </c>
      <c r="C937" s="38" t="s">
        <v>2587</v>
      </c>
      <c r="D937" s="38" t="str">
        <f t="shared" si="312"/>
        <v>LS</v>
      </c>
      <c r="E937" s="44" t="s">
        <v>372</v>
      </c>
      <c r="F937" s="155" t="str">
        <f t="shared" si="307"/>
        <v>Residential 148</v>
      </c>
      <c r="G937" s="44" t="str">
        <f t="shared" ref="G937:G1000" si="319">BJ937</f>
        <v>residential</v>
      </c>
      <c r="H937" s="44" t="str">
        <f t="shared" ref="H937:H1000" si="320">IF(BK937="","",BK937)</f>
        <v/>
      </c>
      <c r="I937" s="38"/>
      <c r="J937" s="38"/>
      <c r="K937" s="38"/>
      <c r="L937" s="44"/>
      <c r="M937" s="38" t="str">
        <f t="shared" si="314"/>
        <v>Y</v>
      </c>
      <c r="N937" s="38" t="str">
        <f t="shared" ref="N937:N1000" si="321">IF(AJ937="","",IF(AN937="","Y",IF(AJ937&gt;AN937*$N$38,"Y","n")))</f>
        <v>n</v>
      </c>
      <c r="O937" s="38" t="s">
        <v>541</v>
      </c>
      <c r="P937" s="44" t="s">
        <v>310</v>
      </c>
      <c r="Q937" s="44"/>
      <c r="R937" s="44"/>
      <c r="S937" s="44"/>
      <c r="T937" s="44"/>
      <c r="U937" s="44"/>
      <c r="V937" s="44"/>
      <c r="W937" s="44"/>
      <c r="X937" s="44"/>
      <c r="Y937" s="38" t="str">
        <f t="shared" si="315"/>
        <v>Y</v>
      </c>
      <c r="Z937" s="38" t="str">
        <f t="shared" ref="Z937:Z1000" si="322">IF(AM937="","",IF(AN937="","Y",IF(AM937&gt;AN937*$Z$38,"Y","n")))</f>
        <v>n</v>
      </c>
      <c r="AA937" s="38" t="s">
        <v>541</v>
      </c>
      <c r="AC937" s="59">
        <v>1.6</v>
      </c>
      <c r="AD937" s="204">
        <v>0.54999999999999993</v>
      </c>
      <c r="AE937" s="38">
        <v>1</v>
      </c>
      <c r="AF937" s="38">
        <v>0</v>
      </c>
      <c r="AG937" s="125"/>
      <c r="AI937" s="123"/>
      <c r="AJ937" s="40">
        <f t="shared" si="316"/>
        <v>1.6</v>
      </c>
      <c r="AK937" s="40"/>
      <c r="AL937" s="40"/>
      <c r="AM937" s="40">
        <f t="shared" si="309"/>
        <v>0.88</v>
      </c>
      <c r="AN937" s="39">
        <f t="shared" ref="AN937:AN1000" si="323">IF(ISNA(MATCH(BS937,ChemName,0))=TRUE,"",IF(INDEX(Percent90,MATCH(BS937,ChemName,0))=0,"",INDEX(Percent90,MATCH(BS937,ChemName,0))))</f>
        <v>1.8</v>
      </c>
      <c r="AO937" s="204"/>
      <c r="AP937" s="204">
        <f t="shared" si="317"/>
        <v>0.54999999999999993</v>
      </c>
      <c r="AQ937" s="45"/>
      <c r="AR937" s="45"/>
      <c r="AS937" s="115"/>
      <c r="AT937" s="115"/>
      <c r="AU937" s="115">
        <f t="shared" si="310"/>
        <v>1</v>
      </c>
      <c r="AV937" s="115">
        <f t="shared" si="311"/>
        <v>0</v>
      </c>
      <c r="AY937" s="115"/>
      <c r="AZ937" s="115"/>
      <c r="BA937" s="43">
        <v>32</v>
      </c>
      <c r="BB937" s="43" t="s">
        <v>2013</v>
      </c>
      <c r="BC937" s="48" t="s">
        <v>1403</v>
      </c>
      <c r="BE937" s="37" t="s">
        <v>2345</v>
      </c>
      <c r="BG937" s="43">
        <v>460</v>
      </c>
      <c r="BH937" s="43" t="s">
        <v>1139</v>
      </c>
      <c r="BJ937" s="43" t="s">
        <v>1388</v>
      </c>
      <c r="BP937" s="48" t="s">
        <v>1406</v>
      </c>
      <c r="BQ937" s="43" t="s">
        <v>1140</v>
      </c>
      <c r="BS937" s="43" t="s">
        <v>1132</v>
      </c>
      <c r="BT937" s="43" t="s">
        <v>1990</v>
      </c>
      <c r="BU937" s="43"/>
      <c r="BV937" s="43"/>
      <c r="BW937" s="243">
        <v>37735</v>
      </c>
      <c r="BX937" s="243"/>
      <c r="BY937" s="48" t="s">
        <v>451</v>
      </c>
      <c r="BZ937" s="43">
        <v>0.88</v>
      </c>
      <c r="CA937" s="43" t="s">
        <v>1396</v>
      </c>
      <c r="CD937" s="124" t="s">
        <v>1397</v>
      </c>
      <c r="CE937" s="43">
        <v>11907</v>
      </c>
      <c r="CF937" s="43" t="s">
        <v>1990</v>
      </c>
      <c r="CG937" s="251">
        <v>37735</v>
      </c>
      <c r="CH937" s="126"/>
      <c r="CK937" s="39" t="s">
        <v>451</v>
      </c>
      <c r="CL937" s="43">
        <v>1.6</v>
      </c>
      <c r="CM937" s="43" t="s">
        <v>1396</v>
      </c>
      <c r="CP937" s="43" t="s">
        <v>1397</v>
      </c>
      <c r="CQ937" s="43">
        <v>1441</v>
      </c>
      <c r="DR937" s="38"/>
    </row>
    <row r="938" spans="1:122" s="39" customFormat="1" hidden="1" x14ac:dyDescent="0.2">
      <c r="A938" s="44" t="str">
        <f t="shared" si="318"/>
        <v>Endicott</v>
      </c>
      <c r="B938" s="44" t="str">
        <f t="shared" si="313"/>
        <v>Tetrachloroethylene</v>
      </c>
      <c r="C938" s="38" t="s">
        <v>2587</v>
      </c>
      <c r="D938" s="38" t="str">
        <f t="shared" si="312"/>
        <v>LS</v>
      </c>
      <c r="E938" s="44" t="s">
        <v>372</v>
      </c>
      <c r="F938" s="155" t="str">
        <f t="shared" ref="F938:F1001" si="324">BH938</f>
        <v>Residential 148</v>
      </c>
      <c r="G938" s="44" t="str">
        <f t="shared" si="319"/>
        <v>residential</v>
      </c>
      <c r="H938" s="44" t="str">
        <f t="shared" si="320"/>
        <v/>
      </c>
      <c r="I938" s="38"/>
      <c r="J938" s="38"/>
      <c r="K938" s="38"/>
      <c r="L938" s="44"/>
      <c r="M938" s="38" t="str">
        <f t="shared" si="314"/>
        <v>Y</v>
      </c>
      <c r="N938" s="38" t="str">
        <f t="shared" si="321"/>
        <v>n</v>
      </c>
      <c r="O938" s="38" t="str">
        <f>IF(AJ938="","",IF(M938="N","n","Y"))</f>
        <v>Y</v>
      </c>
      <c r="P938" s="44"/>
      <c r="Q938" s="44"/>
      <c r="R938" s="44"/>
      <c r="S938" s="44"/>
      <c r="T938" s="44"/>
      <c r="U938" s="44"/>
      <c r="V938" s="44"/>
      <c r="W938" s="44"/>
      <c r="X938" s="44"/>
      <c r="Y938" s="38" t="str">
        <f t="shared" si="315"/>
        <v>Y</v>
      </c>
      <c r="Z938" s="38" t="str">
        <f t="shared" si="322"/>
        <v>n</v>
      </c>
      <c r="AA938" s="38" t="str">
        <f>IF(AM938="","",IF(Y938="N","n","Y"))</f>
        <v>Y</v>
      </c>
      <c r="AC938" s="59">
        <v>69</v>
      </c>
      <c r="AD938" s="204">
        <v>2.4637681159420288E-2</v>
      </c>
      <c r="AE938" s="38">
        <v>1</v>
      </c>
      <c r="AF938" s="38">
        <v>0</v>
      </c>
      <c r="AG938" s="125"/>
      <c r="AI938" s="123"/>
      <c r="AJ938" s="40">
        <f t="shared" si="316"/>
        <v>69</v>
      </c>
      <c r="AK938" s="40"/>
      <c r="AL938" s="40"/>
      <c r="AM938" s="40">
        <f t="shared" si="309"/>
        <v>1.7</v>
      </c>
      <c r="AN938" s="39">
        <f t="shared" si="323"/>
        <v>3.8</v>
      </c>
      <c r="AO938" s="204"/>
      <c r="AP938" s="204">
        <f t="shared" si="317"/>
        <v>2.4637681159420288E-2</v>
      </c>
      <c r="AQ938" s="45"/>
      <c r="AR938" s="45"/>
      <c r="AS938" s="115"/>
      <c r="AT938" s="115"/>
      <c r="AU938" s="115">
        <f t="shared" si="310"/>
        <v>1</v>
      </c>
      <c r="AV938" s="115">
        <f t="shared" si="311"/>
        <v>0</v>
      </c>
      <c r="AY938" s="115"/>
      <c r="AZ938" s="115"/>
      <c r="BA938" s="43">
        <v>32</v>
      </c>
      <c r="BB938" s="43" t="s">
        <v>2013</v>
      </c>
      <c r="BC938" s="48" t="s">
        <v>1403</v>
      </c>
      <c r="BE938" s="37" t="s">
        <v>2345</v>
      </c>
      <c r="BG938" s="43">
        <v>460</v>
      </c>
      <c r="BH938" s="43" t="s">
        <v>1139</v>
      </c>
      <c r="BJ938" s="43" t="s">
        <v>1388</v>
      </c>
      <c r="BP938" s="48" t="s">
        <v>1406</v>
      </c>
      <c r="BQ938" s="43" t="s">
        <v>1140</v>
      </c>
      <c r="BS938" s="43" t="s">
        <v>2057</v>
      </c>
      <c r="BT938" s="43" t="s">
        <v>1990</v>
      </c>
      <c r="BU938" s="43"/>
      <c r="BV938" s="43"/>
      <c r="BW938" s="243">
        <v>37735</v>
      </c>
      <c r="BX938" s="243"/>
      <c r="BY938" s="48" t="s">
        <v>450</v>
      </c>
      <c r="BZ938" s="43">
        <v>1.7</v>
      </c>
      <c r="CA938" s="43" t="s">
        <v>1396</v>
      </c>
      <c r="CD938" s="124" t="s">
        <v>1397</v>
      </c>
      <c r="CE938" s="43">
        <v>11909</v>
      </c>
      <c r="CF938" s="43" t="s">
        <v>1990</v>
      </c>
      <c r="CG938" s="251">
        <v>37735</v>
      </c>
      <c r="CH938" s="126"/>
      <c r="CK938" s="39" t="s">
        <v>451</v>
      </c>
      <c r="CL938" s="43">
        <v>69</v>
      </c>
      <c r="CM938" s="43" t="s">
        <v>1396</v>
      </c>
      <c r="CP938" s="43" t="s">
        <v>1397</v>
      </c>
      <c r="CQ938" s="43">
        <v>1164</v>
      </c>
      <c r="DR938" s="38"/>
    </row>
    <row r="939" spans="1:122" s="39" customFormat="1" x14ac:dyDescent="0.2">
      <c r="A939" s="44" t="str">
        <f t="shared" si="318"/>
        <v>Endicott</v>
      </c>
      <c r="B939" s="44" t="str">
        <f t="shared" si="313"/>
        <v>Trichloroethylene</v>
      </c>
      <c r="C939" s="38" t="s">
        <v>2587</v>
      </c>
      <c r="D939" s="38" t="str">
        <f t="shared" si="312"/>
        <v>LS</v>
      </c>
      <c r="E939" s="44" t="s">
        <v>372</v>
      </c>
      <c r="F939" s="155" t="str">
        <f t="shared" si="324"/>
        <v>Residential 148</v>
      </c>
      <c r="G939" s="44" t="str">
        <f t="shared" si="319"/>
        <v>residential</v>
      </c>
      <c r="H939" s="44" t="str">
        <f t="shared" si="320"/>
        <v/>
      </c>
      <c r="I939" s="38"/>
      <c r="J939" s="38"/>
      <c r="K939" s="38"/>
      <c r="L939" s="44"/>
      <c r="M939" s="38" t="str">
        <f t="shared" si="314"/>
        <v>Y</v>
      </c>
      <c r="N939" s="38" t="str">
        <f t="shared" si="321"/>
        <v>Y</v>
      </c>
      <c r="O939" s="38" t="str">
        <f>IF(AJ939="","",IF(M939="N","n","Y"))</f>
        <v>Y</v>
      </c>
      <c r="P939" s="44"/>
      <c r="Q939" s="44"/>
      <c r="R939" s="44"/>
      <c r="S939" s="44"/>
      <c r="T939" s="44"/>
      <c r="U939" s="44"/>
      <c r="V939" s="44"/>
      <c r="W939" s="44"/>
      <c r="X939" s="44"/>
      <c r="Y939" s="38" t="str">
        <f t="shared" si="315"/>
        <v>Y</v>
      </c>
      <c r="Z939" s="38" t="str">
        <f t="shared" si="322"/>
        <v>Y</v>
      </c>
      <c r="AA939" s="38" t="str">
        <f>IF(AM939="","",IF(Y939="N","n","Y"))</f>
        <v>Y</v>
      </c>
      <c r="AC939" s="59">
        <v>180</v>
      </c>
      <c r="AD939" s="204">
        <v>5.5555555555555558E-3</v>
      </c>
      <c r="AE939" s="38">
        <v>1</v>
      </c>
      <c r="AF939" s="38">
        <v>0</v>
      </c>
      <c r="AG939" s="125"/>
      <c r="AI939" s="123"/>
      <c r="AJ939" s="40">
        <f t="shared" si="316"/>
        <v>180</v>
      </c>
      <c r="AK939" s="40"/>
      <c r="AL939" s="40"/>
      <c r="AM939" s="40">
        <f t="shared" ref="AM939:AM1002" si="325">IF(BZ939="","",IF(CA939="mg/m3",1000*BZ939,IF(CA939="ppbv",BZ939*INDEX(ppbv_ug_m3,MATCH(BS939,ChemName,0)),BZ939)))</f>
        <v>1</v>
      </c>
      <c r="AN939" s="39">
        <f t="shared" si="323"/>
        <v>0.5</v>
      </c>
      <c r="AO939" s="204"/>
      <c r="AP939" s="204">
        <f t="shared" si="317"/>
        <v>5.5555555555555558E-3</v>
      </c>
      <c r="AQ939" s="45"/>
      <c r="AR939" s="45"/>
      <c r="AS939" s="115"/>
      <c r="AT939" s="115"/>
      <c r="AU939" s="115">
        <f t="shared" si="310"/>
        <v>1</v>
      </c>
      <c r="AV939" s="115">
        <f t="shared" si="311"/>
        <v>0</v>
      </c>
      <c r="AY939" s="115"/>
      <c r="AZ939" s="115"/>
      <c r="BA939" s="43">
        <v>32</v>
      </c>
      <c r="BB939" s="43" t="s">
        <v>2013</v>
      </c>
      <c r="BC939" s="48" t="s">
        <v>1403</v>
      </c>
      <c r="BE939" s="37" t="s">
        <v>2345</v>
      </c>
      <c r="BG939" s="43">
        <v>460</v>
      </c>
      <c r="BH939" s="43" t="s">
        <v>1139</v>
      </c>
      <c r="BJ939" s="43" t="s">
        <v>1388</v>
      </c>
      <c r="BP939" s="48" t="s">
        <v>1406</v>
      </c>
      <c r="BQ939" s="43" t="s">
        <v>1140</v>
      </c>
      <c r="BS939" s="43" t="s">
        <v>1393</v>
      </c>
      <c r="BT939" s="43" t="s">
        <v>1990</v>
      </c>
      <c r="BU939" s="43"/>
      <c r="BV939" s="43"/>
      <c r="BW939" s="243">
        <v>37735</v>
      </c>
      <c r="BX939" s="243"/>
      <c r="BY939" s="48" t="s">
        <v>450</v>
      </c>
      <c r="BZ939" s="43">
        <v>1</v>
      </c>
      <c r="CA939" s="43" t="s">
        <v>1396</v>
      </c>
      <c r="CD939" s="124" t="s">
        <v>1397</v>
      </c>
      <c r="CE939" s="43">
        <v>11911</v>
      </c>
      <c r="CF939" s="43" t="s">
        <v>1990</v>
      </c>
      <c r="CG939" s="251">
        <v>37735</v>
      </c>
      <c r="CH939" s="126"/>
      <c r="CK939" s="39" t="s">
        <v>451</v>
      </c>
      <c r="CL939" s="43">
        <v>180</v>
      </c>
      <c r="CM939" s="43" t="s">
        <v>1396</v>
      </c>
      <c r="CP939" s="43" t="s">
        <v>1397</v>
      </c>
      <c r="CQ939" s="43">
        <v>1237</v>
      </c>
      <c r="DR939" s="38"/>
    </row>
    <row r="940" spans="1:122" s="39" customFormat="1" hidden="1" x14ac:dyDescent="0.2">
      <c r="A940" s="44" t="str">
        <f t="shared" si="318"/>
        <v>Endicott</v>
      </c>
      <c r="B940" s="44" t="str">
        <f t="shared" si="313"/>
        <v>1,1,1-Trichloroethane</v>
      </c>
      <c r="C940" s="38" t="s">
        <v>2587</v>
      </c>
      <c r="D940" s="38" t="str">
        <f t="shared" si="312"/>
        <v>LS</v>
      </c>
      <c r="E940" s="44" t="s">
        <v>372</v>
      </c>
      <c r="F940" s="155" t="str">
        <f t="shared" si="324"/>
        <v>Residential 149</v>
      </c>
      <c r="G940" s="44" t="str">
        <f t="shared" si="319"/>
        <v>residential</v>
      </c>
      <c r="H940" s="44" t="str">
        <f t="shared" si="320"/>
        <v/>
      </c>
      <c r="I940" s="38"/>
      <c r="J940" s="38"/>
      <c r="K940" s="38"/>
      <c r="L940" s="44"/>
      <c r="M940" s="38" t="str">
        <f t="shared" si="314"/>
        <v>Y</v>
      </c>
      <c r="N940" s="38" t="str">
        <f t="shared" si="321"/>
        <v>n</v>
      </c>
      <c r="O940" s="38" t="s">
        <v>541</v>
      </c>
      <c r="P940" s="44" t="s">
        <v>310</v>
      </c>
      <c r="Q940" s="44"/>
      <c r="R940" s="44"/>
      <c r="S940" s="44"/>
      <c r="T940" s="44"/>
      <c r="U940" s="44"/>
      <c r="V940" s="44"/>
      <c r="W940" s="44"/>
      <c r="X940" s="44"/>
      <c r="Y940" s="38" t="str">
        <f t="shared" si="315"/>
        <v>Y</v>
      </c>
      <c r="Z940" s="38" t="str">
        <f t="shared" si="322"/>
        <v>n</v>
      </c>
      <c r="AA940" s="38" t="s">
        <v>541</v>
      </c>
      <c r="AC940" s="59">
        <v>1.6</v>
      </c>
      <c r="AD940" s="204">
        <v>0.21249999999999999</v>
      </c>
      <c r="AE940" s="38">
        <v>1</v>
      </c>
      <c r="AF940" s="38">
        <v>0</v>
      </c>
      <c r="AG940" s="125"/>
      <c r="AI940" s="123"/>
      <c r="AJ940" s="40">
        <f t="shared" si="316"/>
        <v>1.6</v>
      </c>
      <c r="AK940" s="40"/>
      <c r="AL940" s="40"/>
      <c r="AM940" s="40">
        <f t="shared" si="325"/>
        <v>0.34</v>
      </c>
      <c r="AN940" s="39">
        <f t="shared" si="323"/>
        <v>3.1</v>
      </c>
      <c r="AO940" s="204"/>
      <c r="AP940" s="204">
        <f t="shared" si="317"/>
        <v>0.21249999999999999</v>
      </c>
      <c r="AQ940" s="45"/>
      <c r="AR940" s="45"/>
      <c r="AS940" s="115"/>
      <c r="AT940" s="115"/>
      <c r="AU940" s="115">
        <f t="shared" ref="AU940:AU1003" si="326">IF(AP940="","",IF(CD940="Y",1,0))</f>
        <v>1</v>
      </c>
      <c r="AV940" s="115">
        <f t="shared" ref="AV940:AV1003" si="327">IF(AP940="","",IF(CD940="n",1,0))</f>
        <v>0</v>
      </c>
      <c r="AY940" s="115"/>
      <c r="AZ940" s="115"/>
      <c r="BA940" s="43">
        <v>32</v>
      </c>
      <c r="BB940" s="43" t="s">
        <v>2013</v>
      </c>
      <c r="BC940" s="48" t="s">
        <v>1403</v>
      </c>
      <c r="BE940" s="37" t="s">
        <v>2345</v>
      </c>
      <c r="BG940" s="43">
        <v>461</v>
      </c>
      <c r="BH940" s="43" t="s">
        <v>1141</v>
      </c>
      <c r="BJ940" s="43" t="s">
        <v>1388</v>
      </c>
      <c r="BP940" s="48" t="s">
        <v>1406</v>
      </c>
      <c r="BQ940" s="43" t="s">
        <v>1142</v>
      </c>
      <c r="BS940" s="43" t="s">
        <v>558</v>
      </c>
      <c r="BT940" s="43" t="s">
        <v>1143</v>
      </c>
      <c r="BU940" s="43"/>
      <c r="BV940" s="43"/>
      <c r="BW940" s="243">
        <v>37741</v>
      </c>
      <c r="BX940" s="243"/>
      <c r="BY940" s="48" t="s">
        <v>451</v>
      </c>
      <c r="BZ940" s="43">
        <v>0.34</v>
      </c>
      <c r="CA940" s="43" t="s">
        <v>1396</v>
      </c>
      <c r="CD940" s="124" t="s">
        <v>1397</v>
      </c>
      <c r="CE940" s="43">
        <v>11957</v>
      </c>
      <c r="CF940" s="43" t="s">
        <v>1144</v>
      </c>
      <c r="CG940" s="251">
        <v>37741</v>
      </c>
      <c r="CH940" s="126"/>
      <c r="CK940" s="39" t="s">
        <v>451</v>
      </c>
      <c r="CL940" s="43">
        <v>1.6</v>
      </c>
      <c r="CM940" s="43" t="s">
        <v>1396</v>
      </c>
      <c r="CP940" s="43" t="s">
        <v>1397</v>
      </c>
      <c r="CQ940" s="43">
        <v>1332</v>
      </c>
      <c r="DR940" s="38"/>
    </row>
    <row r="941" spans="1:122" s="39" customFormat="1" hidden="1" x14ac:dyDescent="0.2">
      <c r="A941" s="44" t="str">
        <f t="shared" si="318"/>
        <v>Endicott</v>
      </c>
      <c r="B941" s="44" t="str">
        <f t="shared" si="313"/>
        <v>Methylene chloride</v>
      </c>
      <c r="C941" s="38" t="s">
        <v>2587</v>
      </c>
      <c r="D941" s="38" t="str">
        <f t="shared" si="312"/>
        <v>LS</v>
      </c>
      <c r="E941" s="44" t="s">
        <v>372</v>
      </c>
      <c r="F941" s="155" t="str">
        <f t="shared" si="324"/>
        <v>Residential 149</v>
      </c>
      <c r="G941" s="44" t="str">
        <f t="shared" si="319"/>
        <v>residential</v>
      </c>
      <c r="H941" s="44" t="str">
        <f t="shared" si="320"/>
        <v/>
      </c>
      <c r="I941" s="38"/>
      <c r="J941" s="38"/>
      <c r="K941" s="38"/>
      <c r="L941" s="44"/>
      <c r="M941" s="38" t="str">
        <f t="shared" si="314"/>
        <v>Y</v>
      </c>
      <c r="N941" s="38" t="str">
        <f t="shared" si="321"/>
        <v>n</v>
      </c>
      <c r="O941" s="38" t="s">
        <v>541</v>
      </c>
      <c r="P941" s="44" t="s">
        <v>1453</v>
      </c>
      <c r="Q941" s="44"/>
      <c r="R941" s="44"/>
      <c r="S941" s="44"/>
      <c r="T941" s="44"/>
      <c r="U941" s="44"/>
      <c r="V941" s="44"/>
      <c r="W941" s="44"/>
      <c r="X941" s="44"/>
      <c r="Y941" s="38" t="str">
        <f t="shared" si="315"/>
        <v>Y</v>
      </c>
      <c r="Z941" s="38" t="str">
        <f t="shared" si="322"/>
        <v>n</v>
      </c>
      <c r="AA941" s="38" t="s">
        <v>541</v>
      </c>
      <c r="AC941" s="59">
        <v>2</v>
      </c>
      <c r="AD941" s="204">
        <v>0.65</v>
      </c>
      <c r="AE941" s="38">
        <v>1</v>
      </c>
      <c r="AF941" s="38">
        <v>0</v>
      </c>
      <c r="AG941" s="125"/>
      <c r="AI941" s="123"/>
      <c r="AJ941" s="40">
        <f t="shared" si="316"/>
        <v>2</v>
      </c>
      <c r="AK941" s="40"/>
      <c r="AL941" s="40"/>
      <c r="AM941" s="40">
        <f t="shared" si="325"/>
        <v>1.3</v>
      </c>
      <c r="AN941" s="39">
        <f t="shared" si="323"/>
        <v>10.5</v>
      </c>
      <c r="AO941" s="204"/>
      <c r="AP941" s="204">
        <f t="shared" si="317"/>
        <v>0.65</v>
      </c>
      <c r="AQ941" s="45"/>
      <c r="AR941" s="45"/>
      <c r="AS941" s="115"/>
      <c r="AT941" s="115"/>
      <c r="AU941" s="115">
        <f t="shared" si="326"/>
        <v>1</v>
      </c>
      <c r="AV941" s="115">
        <f t="shared" si="327"/>
        <v>0</v>
      </c>
      <c r="AY941" s="115"/>
      <c r="AZ941" s="115"/>
      <c r="BA941" s="43">
        <v>32</v>
      </c>
      <c r="BB941" s="43" t="s">
        <v>2013</v>
      </c>
      <c r="BC941" s="48" t="s">
        <v>1403</v>
      </c>
      <c r="BE941" s="37" t="s">
        <v>2345</v>
      </c>
      <c r="BG941" s="43">
        <v>461</v>
      </c>
      <c r="BH941" s="43" t="s">
        <v>1141</v>
      </c>
      <c r="BJ941" s="43" t="s">
        <v>1388</v>
      </c>
      <c r="BP941" s="48" t="s">
        <v>1406</v>
      </c>
      <c r="BQ941" s="43" t="s">
        <v>1142</v>
      </c>
      <c r="BS941" s="43" t="s">
        <v>837</v>
      </c>
      <c r="BT941" s="43" t="s">
        <v>1143</v>
      </c>
      <c r="BU941" s="43"/>
      <c r="BV941" s="43"/>
      <c r="BW941" s="243">
        <v>37741</v>
      </c>
      <c r="BX941" s="243"/>
      <c r="BY941" s="48" t="s">
        <v>451</v>
      </c>
      <c r="BZ941" s="43">
        <v>1.3</v>
      </c>
      <c r="CA941" s="43" t="s">
        <v>1396</v>
      </c>
      <c r="CD941" s="124" t="s">
        <v>1397</v>
      </c>
      <c r="CE941" s="43">
        <v>11963</v>
      </c>
      <c r="CF941" s="43" t="s">
        <v>1144</v>
      </c>
      <c r="CG941" s="251">
        <v>37741</v>
      </c>
      <c r="CH941" s="126"/>
      <c r="CK941" s="39" t="s">
        <v>451</v>
      </c>
      <c r="CL941" s="43">
        <v>2</v>
      </c>
      <c r="CM941" s="43" t="s">
        <v>1396</v>
      </c>
      <c r="CP941" s="43" t="s">
        <v>1397</v>
      </c>
      <c r="CQ941" s="43">
        <v>1488</v>
      </c>
      <c r="DR941" s="38"/>
    </row>
    <row r="942" spans="1:122" s="39" customFormat="1" hidden="1" x14ac:dyDescent="0.2">
      <c r="A942" s="44" t="str">
        <f t="shared" si="318"/>
        <v>Endicott</v>
      </c>
      <c r="B942" s="44" t="str">
        <f t="shared" si="313"/>
        <v>Tetrachloroethylene</v>
      </c>
      <c r="C942" s="38" t="s">
        <v>2587</v>
      </c>
      <c r="D942" s="38" t="str">
        <f t="shared" si="312"/>
        <v>LS</v>
      </c>
      <c r="E942" s="44" t="s">
        <v>372</v>
      </c>
      <c r="F942" s="155" t="str">
        <f t="shared" si="324"/>
        <v>Residential 149</v>
      </c>
      <c r="G942" s="44" t="str">
        <f t="shared" si="319"/>
        <v>residential</v>
      </c>
      <c r="H942" s="44" t="str">
        <f t="shared" si="320"/>
        <v/>
      </c>
      <c r="I942" s="38"/>
      <c r="J942" s="38"/>
      <c r="K942" s="38"/>
      <c r="L942" s="44"/>
      <c r="M942" s="38" t="str">
        <f t="shared" si="314"/>
        <v>Y</v>
      </c>
      <c r="N942" s="38" t="str">
        <f t="shared" si="321"/>
        <v>n</v>
      </c>
      <c r="O942" s="38" t="str">
        <f>IF(AJ942="","",IF(M942="N","n","Y"))</f>
        <v>Y</v>
      </c>
      <c r="P942" s="44"/>
      <c r="Q942" s="44"/>
      <c r="R942" s="44"/>
      <c r="S942" s="44"/>
      <c r="T942" s="44"/>
      <c r="U942" s="44"/>
      <c r="V942" s="44"/>
      <c r="W942" s="44"/>
      <c r="X942" s="44"/>
      <c r="Y942" s="38" t="str">
        <f t="shared" si="315"/>
        <v>Y</v>
      </c>
      <c r="Z942" s="38" t="str">
        <f t="shared" si="322"/>
        <v>n</v>
      </c>
      <c r="AA942" s="38" t="str">
        <f>IF(AM942="","",IF(Y942="N","n","Y"))</f>
        <v>Y</v>
      </c>
      <c r="AC942" s="59">
        <v>29</v>
      </c>
      <c r="AD942" s="204">
        <v>8.9655172413793099E-3</v>
      </c>
      <c r="AE942" s="38">
        <v>1</v>
      </c>
      <c r="AF942" s="38">
        <v>0</v>
      </c>
      <c r="AG942" s="125"/>
      <c r="AI942" s="123"/>
      <c r="AJ942" s="40">
        <f t="shared" si="316"/>
        <v>29</v>
      </c>
      <c r="AK942" s="40"/>
      <c r="AL942" s="40"/>
      <c r="AM942" s="40">
        <f t="shared" si="325"/>
        <v>0.26</v>
      </c>
      <c r="AN942" s="39">
        <f t="shared" si="323"/>
        <v>3.8</v>
      </c>
      <c r="AO942" s="204"/>
      <c r="AP942" s="204">
        <f t="shared" si="317"/>
        <v>8.9655172413793099E-3</v>
      </c>
      <c r="AQ942" s="45"/>
      <c r="AR942" s="45"/>
      <c r="AS942" s="115"/>
      <c r="AT942" s="115"/>
      <c r="AU942" s="115">
        <f t="shared" si="326"/>
        <v>1</v>
      </c>
      <c r="AV942" s="115">
        <f t="shared" si="327"/>
        <v>0</v>
      </c>
      <c r="AY942" s="115"/>
      <c r="AZ942" s="115"/>
      <c r="BA942" s="43">
        <v>32</v>
      </c>
      <c r="BB942" s="43" t="s">
        <v>2013</v>
      </c>
      <c r="BC942" s="48" t="s">
        <v>1403</v>
      </c>
      <c r="BE942" s="37" t="s">
        <v>2345</v>
      </c>
      <c r="BG942" s="43">
        <v>461</v>
      </c>
      <c r="BH942" s="43" t="s">
        <v>1141</v>
      </c>
      <c r="BJ942" s="43" t="s">
        <v>1388</v>
      </c>
      <c r="BP942" s="48" t="s">
        <v>1406</v>
      </c>
      <c r="BQ942" s="43" t="s">
        <v>1142</v>
      </c>
      <c r="BS942" s="43" t="s">
        <v>2057</v>
      </c>
      <c r="BT942" s="43" t="s">
        <v>1143</v>
      </c>
      <c r="BU942" s="43"/>
      <c r="BV942" s="43"/>
      <c r="BW942" s="243">
        <v>37741</v>
      </c>
      <c r="BX942" s="243"/>
      <c r="BY942" s="48" t="s">
        <v>451</v>
      </c>
      <c r="BZ942" s="43">
        <v>0.26</v>
      </c>
      <c r="CA942" s="43" t="s">
        <v>1396</v>
      </c>
      <c r="CD942" s="124" t="s">
        <v>1397</v>
      </c>
      <c r="CE942" s="43">
        <v>11964</v>
      </c>
      <c r="CF942" s="43" t="s">
        <v>1144</v>
      </c>
      <c r="CG942" s="251">
        <v>37741</v>
      </c>
      <c r="CH942" s="126"/>
      <c r="CK942" s="39" t="s">
        <v>451</v>
      </c>
      <c r="CL942" s="43">
        <v>29</v>
      </c>
      <c r="CM942" s="43" t="s">
        <v>1396</v>
      </c>
      <c r="CP942" s="43" t="s">
        <v>1397</v>
      </c>
      <c r="CQ942" s="43">
        <v>1165</v>
      </c>
      <c r="DR942" s="38"/>
    </row>
    <row r="943" spans="1:122" s="39" customFormat="1" hidden="1" x14ac:dyDescent="0.2">
      <c r="A943" s="44" t="str">
        <f t="shared" si="318"/>
        <v>Endicott</v>
      </c>
      <c r="B943" s="44" t="str">
        <f t="shared" si="313"/>
        <v>1,1,1-Trichloroethane</v>
      </c>
      <c r="C943" s="38" t="s">
        <v>2587</v>
      </c>
      <c r="D943" s="38" t="str">
        <f t="shared" si="312"/>
        <v>LS</v>
      </c>
      <c r="E943" s="44" t="s">
        <v>372</v>
      </c>
      <c r="F943" s="155" t="str">
        <f t="shared" si="324"/>
        <v>Residential 150</v>
      </c>
      <c r="G943" s="44" t="str">
        <f t="shared" si="319"/>
        <v>residential</v>
      </c>
      <c r="H943" s="44" t="str">
        <f t="shared" si="320"/>
        <v/>
      </c>
      <c r="I943" s="38"/>
      <c r="J943" s="38"/>
      <c r="K943" s="38"/>
      <c r="L943" s="44"/>
      <c r="M943" s="38" t="str">
        <f t="shared" si="314"/>
        <v>Y</v>
      </c>
      <c r="N943" s="38" t="str">
        <f t="shared" si="321"/>
        <v>n</v>
      </c>
      <c r="O943" s="38" t="s">
        <v>541</v>
      </c>
      <c r="P943" s="44" t="s">
        <v>310</v>
      </c>
      <c r="Q943" s="44"/>
      <c r="R943" s="44"/>
      <c r="S943" s="44"/>
      <c r="T943" s="44"/>
      <c r="U943" s="44"/>
      <c r="V943" s="44"/>
      <c r="W943" s="44"/>
      <c r="X943" s="44"/>
      <c r="Y943" s="38" t="str">
        <f t="shared" si="315"/>
        <v>Y</v>
      </c>
      <c r="Z943" s="38" t="str">
        <f t="shared" si="322"/>
        <v>n</v>
      </c>
      <c r="AA943" s="38" t="s">
        <v>541</v>
      </c>
      <c r="AC943" s="59">
        <v>10</v>
      </c>
      <c r="AD943" s="204">
        <v>9.4E-2</v>
      </c>
      <c r="AE943" s="38">
        <v>1</v>
      </c>
      <c r="AF943" s="38">
        <v>0</v>
      </c>
      <c r="AG943" s="125"/>
      <c r="AI943" s="123"/>
      <c r="AJ943" s="40">
        <f t="shared" si="316"/>
        <v>10</v>
      </c>
      <c r="AK943" s="40"/>
      <c r="AL943" s="40"/>
      <c r="AM943" s="40">
        <f t="shared" si="325"/>
        <v>0.94</v>
      </c>
      <c r="AN943" s="39">
        <f t="shared" si="323"/>
        <v>3.1</v>
      </c>
      <c r="AO943" s="204"/>
      <c r="AP943" s="204">
        <f t="shared" si="317"/>
        <v>9.4E-2</v>
      </c>
      <c r="AQ943" s="45"/>
      <c r="AR943" s="45"/>
      <c r="AS943" s="115"/>
      <c r="AT943" s="115"/>
      <c r="AU943" s="115">
        <f t="shared" si="326"/>
        <v>1</v>
      </c>
      <c r="AV943" s="115">
        <f t="shared" si="327"/>
        <v>0</v>
      </c>
      <c r="AY943" s="115"/>
      <c r="AZ943" s="115"/>
      <c r="BA943" s="43">
        <v>32</v>
      </c>
      <c r="BB943" s="43" t="s">
        <v>2013</v>
      </c>
      <c r="BC943" s="48" t="s">
        <v>1403</v>
      </c>
      <c r="BE943" s="37" t="s">
        <v>2345</v>
      </c>
      <c r="BG943" s="43">
        <v>462</v>
      </c>
      <c r="BH943" s="43" t="s">
        <v>1145</v>
      </c>
      <c r="BJ943" s="43" t="s">
        <v>1388</v>
      </c>
      <c r="BP943" s="48" t="s">
        <v>1406</v>
      </c>
      <c r="BQ943" s="43" t="s">
        <v>1146</v>
      </c>
      <c r="BS943" s="43" t="s">
        <v>558</v>
      </c>
      <c r="BT943" s="43" t="s">
        <v>1990</v>
      </c>
      <c r="BU943" s="43"/>
      <c r="BV943" s="43"/>
      <c r="BW943" s="243">
        <v>37738</v>
      </c>
      <c r="BX943" s="243"/>
      <c r="BY943" s="48" t="s">
        <v>451</v>
      </c>
      <c r="BZ943" s="43">
        <v>0.94</v>
      </c>
      <c r="CA943" s="43" t="s">
        <v>1396</v>
      </c>
      <c r="CD943" s="124" t="s">
        <v>1397</v>
      </c>
      <c r="CE943" s="43">
        <v>12001</v>
      </c>
      <c r="CF943" s="43" t="s">
        <v>1990</v>
      </c>
      <c r="CG943" s="251">
        <v>37738</v>
      </c>
      <c r="CH943" s="126"/>
      <c r="CK943" s="39" t="s">
        <v>451</v>
      </c>
      <c r="CL943" s="43">
        <v>10</v>
      </c>
      <c r="CM943" s="43" t="s">
        <v>1396</v>
      </c>
      <c r="CP943" s="43" t="s">
        <v>1397</v>
      </c>
      <c r="CQ943" s="43">
        <v>1333</v>
      </c>
      <c r="DR943" s="38"/>
    </row>
    <row r="944" spans="1:122" s="39" customFormat="1" hidden="1" x14ac:dyDescent="0.2">
      <c r="A944" s="44" t="str">
        <f t="shared" si="318"/>
        <v>Endicott</v>
      </c>
      <c r="B944" s="44" t="str">
        <f t="shared" si="313"/>
        <v>1,1,2-Trichloro-1,2,2-trifluoroethane</v>
      </c>
      <c r="C944" s="38" t="s">
        <v>2587</v>
      </c>
      <c r="D944" s="38" t="str">
        <f t="shared" si="312"/>
        <v>LS</v>
      </c>
      <c r="E944" s="44" t="s">
        <v>372</v>
      </c>
      <c r="F944" s="155" t="str">
        <f t="shared" si="324"/>
        <v>Residential 150</v>
      </c>
      <c r="G944" s="44" t="str">
        <f t="shared" si="319"/>
        <v>residential</v>
      </c>
      <c r="H944" s="44" t="str">
        <f t="shared" si="320"/>
        <v/>
      </c>
      <c r="I944" s="38"/>
      <c r="J944" s="38"/>
      <c r="K944" s="38"/>
      <c r="L944" s="44"/>
      <c r="M944" s="38" t="str">
        <f t="shared" si="314"/>
        <v>Y</v>
      </c>
      <c r="N944" s="38" t="str">
        <f t="shared" si="321"/>
        <v>n</v>
      </c>
      <c r="O944" s="38" t="s">
        <v>541</v>
      </c>
      <c r="P944" s="44" t="s">
        <v>310</v>
      </c>
      <c r="Q944" s="44"/>
      <c r="R944" s="44"/>
      <c r="S944" s="44"/>
      <c r="T944" s="44"/>
      <c r="U944" s="44"/>
      <c r="V944" s="44"/>
      <c r="W944" s="44"/>
      <c r="X944" s="44"/>
      <c r="Y944" s="38" t="str">
        <f t="shared" si="315"/>
        <v>Y</v>
      </c>
      <c r="Z944" s="38" t="str">
        <f t="shared" si="322"/>
        <v>n</v>
      </c>
      <c r="AA944" s="38" t="s">
        <v>541</v>
      </c>
      <c r="AC944" s="59">
        <v>1</v>
      </c>
      <c r="AD944" s="204">
        <v>0.48</v>
      </c>
      <c r="AE944" s="38">
        <v>1</v>
      </c>
      <c r="AF944" s="38">
        <v>0</v>
      </c>
      <c r="AG944" s="125"/>
      <c r="AI944" s="123"/>
      <c r="AJ944" s="40">
        <f t="shared" si="316"/>
        <v>1</v>
      </c>
      <c r="AK944" s="40"/>
      <c r="AL944" s="40"/>
      <c r="AM944" s="40">
        <f t="shared" si="325"/>
        <v>0.48</v>
      </c>
      <c r="AN944" s="39">
        <f t="shared" si="323"/>
        <v>1.8</v>
      </c>
      <c r="AO944" s="204"/>
      <c r="AP944" s="204">
        <f t="shared" si="317"/>
        <v>0.48</v>
      </c>
      <c r="AQ944" s="45"/>
      <c r="AR944" s="45"/>
      <c r="AS944" s="115"/>
      <c r="AT944" s="115"/>
      <c r="AU944" s="115">
        <f t="shared" si="326"/>
        <v>1</v>
      </c>
      <c r="AV944" s="115">
        <f t="shared" si="327"/>
        <v>0</v>
      </c>
      <c r="AY944" s="115"/>
      <c r="AZ944" s="115"/>
      <c r="BA944" s="43">
        <v>32</v>
      </c>
      <c r="BB944" s="43" t="s">
        <v>2013</v>
      </c>
      <c r="BC944" s="48" t="s">
        <v>1403</v>
      </c>
      <c r="BE944" s="37" t="s">
        <v>2345</v>
      </c>
      <c r="BG944" s="43">
        <v>462</v>
      </c>
      <c r="BH944" s="43" t="s">
        <v>1145</v>
      </c>
      <c r="BJ944" s="43" t="s">
        <v>1388</v>
      </c>
      <c r="BP944" s="48" t="s">
        <v>1406</v>
      </c>
      <c r="BQ944" s="43" t="s">
        <v>1146</v>
      </c>
      <c r="BS944" s="43" t="s">
        <v>1132</v>
      </c>
      <c r="BT944" s="43" t="s">
        <v>1990</v>
      </c>
      <c r="BU944" s="43"/>
      <c r="BV944" s="43"/>
      <c r="BW944" s="243">
        <v>37738</v>
      </c>
      <c r="BX944" s="243"/>
      <c r="BY944" s="48" t="s">
        <v>451</v>
      </c>
      <c r="BZ944" s="43">
        <v>0.48</v>
      </c>
      <c r="CA944" s="43" t="s">
        <v>1396</v>
      </c>
      <c r="CD944" s="124" t="s">
        <v>1397</v>
      </c>
      <c r="CE944" s="43">
        <v>12006</v>
      </c>
      <c r="CF944" s="43" t="s">
        <v>1990</v>
      </c>
      <c r="CG944" s="251">
        <v>37738</v>
      </c>
      <c r="CH944" s="126"/>
      <c r="CK944" s="39" t="s">
        <v>451</v>
      </c>
      <c r="CL944" s="43">
        <v>1</v>
      </c>
      <c r="CM944" s="43" t="s">
        <v>1396</v>
      </c>
      <c r="CP944" s="43" t="s">
        <v>1397</v>
      </c>
      <c r="CQ944" s="43">
        <v>1442</v>
      </c>
      <c r="DR944" s="38"/>
    </row>
    <row r="945" spans="1:122" s="39" customFormat="1" x14ac:dyDescent="0.2">
      <c r="A945" s="44" t="str">
        <f t="shared" si="318"/>
        <v>Endicott</v>
      </c>
      <c r="B945" s="44" t="str">
        <f t="shared" si="313"/>
        <v>Tetrachloroethylene</v>
      </c>
      <c r="C945" s="38" t="s">
        <v>2587</v>
      </c>
      <c r="D945" s="38" t="str">
        <f t="shared" si="312"/>
        <v>LS</v>
      </c>
      <c r="E945" s="44" t="s">
        <v>372</v>
      </c>
      <c r="F945" s="155" t="str">
        <f t="shared" si="324"/>
        <v>Residential 150</v>
      </c>
      <c r="G945" s="44" t="str">
        <f t="shared" si="319"/>
        <v>residential</v>
      </c>
      <c r="H945" s="44" t="str">
        <f t="shared" si="320"/>
        <v/>
      </c>
      <c r="I945" s="38"/>
      <c r="J945" s="38"/>
      <c r="K945" s="38"/>
      <c r="L945" s="44"/>
      <c r="M945" s="38" t="str">
        <f t="shared" si="314"/>
        <v>Y</v>
      </c>
      <c r="N945" s="38" t="str">
        <f t="shared" si="321"/>
        <v>Y</v>
      </c>
      <c r="O945" s="38" t="str">
        <f>IF(AJ945="","",IF(M945="N","n","Y"))</f>
        <v>Y</v>
      </c>
      <c r="P945" s="44"/>
      <c r="Q945" s="44"/>
      <c r="R945" s="44"/>
      <c r="S945" s="44"/>
      <c r="T945" s="44"/>
      <c r="U945" s="44"/>
      <c r="V945" s="44"/>
      <c r="W945" s="44"/>
      <c r="X945" s="44"/>
      <c r="Y945" s="38" t="str">
        <f t="shared" si="315"/>
        <v>Y</v>
      </c>
      <c r="Z945" s="38" t="str">
        <f t="shared" si="322"/>
        <v>n</v>
      </c>
      <c r="AA945" s="38" t="str">
        <f>IF(AM945="","",IF(Y945="N","n","Y"))</f>
        <v>Y</v>
      </c>
      <c r="AC945" s="59">
        <v>290</v>
      </c>
      <c r="AD945" s="204">
        <v>6.2068965517241377E-3</v>
      </c>
      <c r="AE945" s="38">
        <v>1</v>
      </c>
      <c r="AF945" s="38">
        <v>0</v>
      </c>
      <c r="AG945" s="125"/>
      <c r="AI945" s="123"/>
      <c r="AJ945" s="40">
        <f t="shared" si="316"/>
        <v>290</v>
      </c>
      <c r="AK945" s="40"/>
      <c r="AL945" s="40"/>
      <c r="AM945" s="40">
        <f t="shared" si="325"/>
        <v>1.8</v>
      </c>
      <c r="AN945" s="39">
        <f t="shared" si="323"/>
        <v>3.8</v>
      </c>
      <c r="AO945" s="204"/>
      <c r="AP945" s="204">
        <f t="shared" si="317"/>
        <v>6.2068965517241377E-3</v>
      </c>
      <c r="AQ945" s="45"/>
      <c r="AR945" s="45"/>
      <c r="AS945" s="115"/>
      <c r="AT945" s="115"/>
      <c r="AU945" s="115">
        <f t="shared" si="326"/>
        <v>1</v>
      </c>
      <c r="AV945" s="115">
        <f t="shared" si="327"/>
        <v>0</v>
      </c>
      <c r="AY945" s="115"/>
      <c r="AZ945" s="115"/>
      <c r="BA945" s="43">
        <v>32</v>
      </c>
      <c r="BB945" s="43" t="s">
        <v>2013</v>
      </c>
      <c r="BC945" s="48" t="s">
        <v>1403</v>
      </c>
      <c r="BE945" s="37" t="s">
        <v>2345</v>
      </c>
      <c r="BG945" s="43">
        <v>462</v>
      </c>
      <c r="BH945" s="43" t="s">
        <v>1145</v>
      </c>
      <c r="BJ945" s="43" t="s">
        <v>1388</v>
      </c>
      <c r="BP945" s="48" t="s">
        <v>1406</v>
      </c>
      <c r="BQ945" s="43" t="s">
        <v>1146</v>
      </c>
      <c r="BS945" s="43" t="s">
        <v>2057</v>
      </c>
      <c r="BT945" s="43" t="s">
        <v>1990</v>
      </c>
      <c r="BU945" s="43"/>
      <c r="BV945" s="43"/>
      <c r="BW945" s="243">
        <v>37738</v>
      </c>
      <c r="BX945" s="243"/>
      <c r="BY945" s="48" t="s">
        <v>451</v>
      </c>
      <c r="BZ945" s="43">
        <v>1.8</v>
      </c>
      <c r="CA945" s="43" t="s">
        <v>1396</v>
      </c>
      <c r="CD945" s="124" t="s">
        <v>1397</v>
      </c>
      <c r="CE945" s="43">
        <v>12008</v>
      </c>
      <c r="CF945" s="43" t="s">
        <v>1990</v>
      </c>
      <c r="CG945" s="251">
        <v>37738</v>
      </c>
      <c r="CH945" s="126"/>
      <c r="CK945" s="39" t="s">
        <v>451</v>
      </c>
      <c r="CL945" s="43">
        <v>290</v>
      </c>
      <c r="CM945" s="43" t="s">
        <v>1396</v>
      </c>
      <c r="CP945" s="43" t="s">
        <v>1397</v>
      </c>
      <c r="CQ945" s="43">
        <v>1166</v>
      </c>
      <c r="DR945" s="38"/>
    </row>
    <row r="946" spans="1:122" s="39" customFormat="1" x14ac:dyDescent="0.2">
      <c r="A946" s="44" t="str">
        <f t="shared" si="318"/>
        <v>Endicott</v>
      </c>
      <c r="B946" s="44" t="str">
        <f t="shared" si="313"/>
        <v>Trichloroethylene</v>
      </c>
      <c r="C946" s="38" t="s">
        <v>2587</v>
      </c>
      <c r="D946" s="38" t="str">
        <f t="shared" si="312"/>
        <v>LS</v>
      </c>
      <c r="E946" s="44" t="s">
        <v>372</v>
      </c>
      <c r="F946" s="155" t="str">
        <f t="shared" si="324"/>
        <v>Residential 150</v>
      </c>
      <c r="G946" s="44" t="str">
        <f t="shared" si="319"/>
        <v>residential</v>
      </c>
      <c r="H946" s="44" t="str">
        <f t="shared" si="320"/>
        <v/>
      </c>
      <c r="I946" s="38"/>
      <c r="J946" s="38"/>
      <c r="K946" s="38"/>
      <c r="L946" s="44"/>
      <c r="M946" s="38" t="str">
        <f t="shared" si="314"/>
        <v>Y</v>
      </c>
      <c r="N946" s="38" t="str">
        <f t="shared" si="321"/>
        <v>Y</v>
      </c>
      <c r="O946" s="38" t="str">
        <f>IF(AJ946="","",IF(M946="N","n","Y"))</f>
        <v>Y</v>
      </c>
      <c r="P946" s="44"/>
      <c r="Q946" s="44"/>
      <c r="R946" s="44"/>
      <c r="S946" s="44"/>
      <c r="T946" s="44"/>
      <c r="U946" s="44"/>
      <c r="V946" s="44"/>
      <c r="W946" s="44"/>
      <c r="X946" s="44"/>
      <c r="Y946" s="38" t="str">
        <f t="shared" si="315"/>
        <v>Y</v>
      </c>
      <c r="Z946" s="38" t="str">
        <f t="shared" si="322"/>
        <v>n</v>
      </c>
      <c r="AA946" s="38" t="str">
        <f>IF(AM946="","",IF(Y946="N","n","Y"))</f>
        <v>Y</v>
      </c>
      <c r="AC946" s="59">
        <v>68</v>
      </c>
      <c r="AD946" s="204">
        <v>3.8235294117647061E-3</v>
      </c>
      <c r="AE946" s="38">
        <v>1</v>
      </c>
      <c r="AF946" s="38">
        <v>0</v>
      </c>
      <c r="AG946" s="125"/>
      <c r="AI946" s="123"/>
      <c r="AJ946" s="40">
        <f t="shared" si="316"/>
        <v>68</v>
      </c>
      <c r="AK946" s="40"/>
      <c r="AL946" s="40"/>
      <c r="AM946" s="40">
        <f t="shared" si="325"/>
        <v>0.26</v>
      </c>
      <c r="AN946" s="39">
        <f t="shared" si="323"/>
        <v>0.5</v>
      </c>
      <c r="AO946" s="204"/>
      <c r="AP946" s="204">
        <f t="shared" si="317"/>
        <v>3.8235294117647061E-3</v>
      </c>
      <c r="AQ946" s="45"/>
      <c r="AR946" s="45"/>
      <c r="AS946" s="115"/>
      <c r="AT946" s="115"/>
      <c r="AU946" s="115">
        <f t="shared" si="326"/>
        <v>1</v>
      </c>
      <c r="AV946" s="115">
        <f t="shared" si="327"/>
        <v>0</v>
      </c>
      <c r="AY946" s="115"/>
      <c r="AZ946" s="115"/>
      <c r="BA946" s="43">
        <v>32</v>
      </c>
      <c r="BB946" s="43" t="s">
        <v>2013</v>
      </c>
      <c r="BC946" s="48" t="s">
        <v>1403</v>
      </c>
      <c r="BE946" s="37" t="s">
        <v>2345</v>
      </c>
      <c r="BG946" s="43">
        <v>462</v>
      </c>
      <c r="BH946" s="43" t="s">
        <v>1145</v>
      </c>
      <c r="BJ946" s="43" t="s">
        <v>1388</v>
      </c>
      <c r="BP946" s="48" t="s">
        <v>1406</v>
      </c>
      <c r="BQ946" s="43" t="s">
        <v>1146</v>
      </c>
      <c r="BS946" s="43" t="s">
        <v>1393</v>
      </c>
      <c r="BT946" s="43" t="s">
        <v>1990</v>
      </c>
      <c r="BU946" s="43"/>
      <c r="BV946" s="43"/>
      <c r="BW946" s="243">
        <v>37738</v>
      </c>
      <c r="BX946" s="243"/>
      <c r="BY946" s="48" t="s">
        <v>451</v>
      </c>
      <c r="BZ946" s="43">
        <v>0.26</v>
      </c>
      <c r="CA946" s="43" t="s">
        <v>1396</v>
      </c>
      <c r="CD946" s="124" t="s">
        <v>1397</v>
      </c>
      <c r="CE946" s="43">
        <v>12010</v>
      </c>
      <c r="CF946" s="43" t="s">
        <v>1990</v>
      </c>
      <c r="CG946" s="251">
        <v>37738</v>
      </c>
      <c r="CH946" s="126"/>
      <c r="CK946" s="39" t="s">
        <v>451</v>
      </c>
      <c r="CL946" s="43">
        <v>68</v>
      </c>
      <c r="CM946" s="43" t="s">
        <v>1396</v>
      </c>
      <c r="CP946" s="43" t="s">
        <v>1397</v>
      </c>
      <c r="CQ946" s="43">
        <v>1239</v>
      </c>
      <c r="DR946" s="38"/>
    </row>
    <row r="947" spans="1:122" s="39" customFormat="1" x14ac:dyDescent="0.2">
      <c r="A947" s="44" t="str">
        <f t="shared" si="318"/>
        <v>Endicott</v>
      </c>
      <c r="B947" s="44" t="str">
        <f t="shared" si="313"/>
        <v>Tetrachloroethylene</v>
      </c>
      <c r="C947" s="38" t="s">
        <v>2587</v>
      </c>
      <c r="D947" s="38" t="str">
        <f t="shared" si="312"/>
        <v>LS</v>
      </c>
      <c r="E947" s="44" t="s">
        <v>372</v>
      </c>
      <c r="F947" s="155" t="str">
        <f t="shared" si="324"/>
        <v>Residential 151</v>
      </c>
      <c r="G947" s="44" t="str">
        <f t="shared" si="319"/>
        <v>residential</v>
      </c>
      <c r="H947" s="44" t="str">
        <f t="shared" si="320"/>
        <v/>
      </c>
      <c r="I947" s="38"/>
      <c r="J947" s="38"/>
      <c r="K947" s="38"/>
      <c r="L947" s="44"/>
      <c r="M947" s="38" t="str">
        <f t="shared" si="314"/>
        <v>Y</v>
      </c>
      <c r="N947" s="38" t="str">
        <f t="shared" si="321"/>
        <v>Y</v>
      </c>
      <c r="O947" s="38" t="str">
        <f>IF(AJ947="","",IF(M947="N","n","Y"))</f>
        <v>Y</v>
      </c>
      <c r="P947" s="44"/>
      <c r="Q947" s="44"/>
      <c r="R947" s="44"/>
      <c r="S947" s="44"/>
      <c r="T947" s="44"/>
      <c r="U947" s="44"/>
      <c r="V947" s="44"/>
      <c r="W947" s="44"/>
      <c r="X947" s="44"/>
      <c r="Y947" s="38" t="str">
        <f t="shared" si="315"/>
        <v>Y</v>
      </c>
      <c r="Z947" s="38" t="str">
        <f t="shared" si="322"/>
        <v>n</v>
      </c>
      <c r="AA947" s="38" t="str">
        <f>IF(AM947="","",IF(Y947="N","n","Y"))</f>
        <v>Y</v>
      </c>
      <c r="AC947" s="59">
        <v>1600</v>
      </c>
      <c r="AD947" s="204">
        <v>6.8750000000000007E-4</v>
      </c>
      <c r="AE947" s="38">
        <v>1</v>
      </c>
      <c r="AF947" s="38">
        <v>0</v>
      </c>
      <c r="AG947" s="125"/>
      <c r="AI947" s="123"/>
      <c r="AJ947" s="40">
        <f t="shared" si="316"/>
        <v>1600</v>
      </c>
      <c r="AK947" s="40"/>
      <c r="AL947" s="40"/>
      <c r="AM947" s="40">
        <f t="shared" si="325"/>
        <v>1.1000000000000001</v>
      </c>
      <c r="AN947" s="39">
        <f t="shared" si="323"/>
        <v>3.8</v>
      </c>
      <c r="AO947" s="204"/>
      <c r="AP947" s="204">
        <f t="shared" si="317"/>
        <v>6.8750000000000007E-4</v>
      </c>
      <c r="AQ947" s="45"/>
      <c r="AR947" s="45"/>
      <c r="AS947" s="115"/>
      <c r="AT947" s="115"/>
      <c r="AU947" s="115">
        <f t="shared" si="326"/>
        <v>1</v>
      </c>
      <c r="AV947" s="115">
        <f t="shared" si="327"/>
        <v>0</v>
      </c>
      <c r="AY947" s="115"/>
      <c r="AZ947" s="115"/>
      <c r="BA947" s="43">
        <v>32</v>
      </c>
      <c r="BB947" s="43" t="s">
        <v>2013</v>
      </c>
      <c r="BC947" s="48" t="s">
        <v>1403</v>
      </c>
      <c r="BE947" s="37" t="s">
        <v>2345</v>
      </c>
      <c r="BG947" s="43">
        <v>463</v>
      </c>
      <c r="BH947" s="43" t="s">
        <v>1147</v>
      </c>
      <c r="BJ947" s="43" t="s">
        <v>1388</v>
      </c>
      <c r="BP947" s="48" t="s">
        <v>1406</v>
      </c>
      <c r="BQ947" s="43" t="s">
        <v>1148</v>
      </c>
      <c r="BS947" s="43" t="s">
        <v>2057</v>
      </c>
      <c r="BT947" s="43" t="s">
        <v>1149</v>
      </c>
      <c r="BU947" s="43"/>
      <c r="BV947" s="43"/>
      <c r="BW947" s="243">
        <v>37742</v>
      </c>
      <c r="BX947" s="243"/>
      <c r="BY947" s="48" t="s">
        <v>451</v>
      </c>
      <c r="BZ947" s="43">
        <v>1.1000000000000001</v>
      </c>
      <c r="CA947" s="43" t="s">
        <v>1396</v>
      </c>
      <c r="CD947" s="124" t="s">
        <v>1397</v>
      </c>
      <c r="CE947" s="43">
        <v>12063</v>
      </c>
      <c r="CF947" s="43" t="s">
        <v>1150</v>
      </c>
      <c r="CG947" s="251">
        <v>37742</v>
      </c>
      <c r="CH947" s="126"/>
      <c r="CK947" s="39" t="s">
        <v>451</v>
      </c>
      <c r="CL947" s="43">
        <v>1600</v>
      </c>
      <c r="CM947" s="43" t="s">
        <v>1396</v>
      </c>
      <c r="CP947" s="43" t="s">
        <v>1397</v>
      </c>
      <c r="CQ947" s="43">
        <v>1167</v>
      </c>
      <c r="DR947" s="38"/>
    </row>
    <row r="948" spans="1:122" s="39" customFormat="1" hidden="1" x14ac:dyDescent="0.2">
      <c r="A948" s="44" t="str">
        <f t="shared" si="318"/>
        <v>Endicott</v>
      </c>
      <c r="B948" s="44" t="str">
        <f t="shared" si="313"/>
        <v>1,1,1-Trichloroethane</v>
      </c>
      <c r="C948" s="38" t="s">
        <v>2587</v>
      </c>
      <c r="D948" s="38" t="str">
        <f t="shared" si="312"/>
        <v>LS</v>
      </c>
      <c r="E948" s="44" t="s">
        <v>372</v>
      </c>
      <c r="F948" s="155" t="str">
        <f t="shared" si="324"/>
        <v>Residential 152</v>
      </c>
      <c r="G948" s="44" t="str">
        <f t="shared" si="319"/>
        <v>residential</v>
      </c>
      <c r="H948" s="44" t="str">
        <f t="shared" si="320"/>
        <v/>
      </c>
      <c r="I948" s="38"/>
      <c r="J948" s="38"/>
      <c r="K948" s="38"/>
      <c r="L948" s="44"/>
      <c r="M948" s="38" t="str">
        <f t="shared" si="314"/>
        <v>Y</v>
      </c>
      <c r="N948" s="38" t="str">
        <f t="shared" si="321"/>
        <v>n</v>
      </c>
      <c r="O948" s="38" t="s">
        <v>541</v>
      </c>
      <c r="P948" s="44" t="s">
        <v>310</v>
      </c>
      <c r="Q948" s="44"/>
      <c r="R948" s="44"/>
      <c r="S948" s="44"/>
      <c r="T948" s="44"/>
      <c r="U948" s="44"/>
      <c r="V948" s="44"/>
      <c r="W948" s="44"/>
      <c r="X948" s="44"/>
      <c r="Y948" s="38" t="str">
        <f t="shared" si="315"/>
        <v>Y</v>
      </c>
      <c r="Z948" s="38" t="str">
        <f t="shared" si="322"/>
        <v>n</v>
      </c>
      <c r="AA948" s="38" t="s">
        <v>541</v>
      </c>
      <c r="AC948" s="59">
        <v>1.5</v>
      </c>
      <c r="AD948" s="204">
        <v>0.79999999999999993</v>
      </c>
      <c r="AE948" s="38">
        <v>1</v>
      </c>
      <c r="AF948" s="38">
        <v>0</v>
      </c>
      <c r="AG948" s="125"/>
      <c r="AI948" s="123"/>
      <c r="AJ948" s="40">
        <f t="shared" si="316"/>
        <v>1.5</v>
      </c>
      <c r="AK948" s="40"/>
      <c r="AL948" s="40"/>
      <c r="AM948" s="40">
        <f t="shared" si="325"/>
        <v>1.2</v>
      </c>
      <c r="AN948" s="39">
        <f t="shared" si="323"/>
        <v>3.1</v>
      </c>
      <c r="AO948" s="204"/>
      <c r="AP948" s="204">
        <f t="shared" si="317"/>
        <v>0.79999999999999993</v>
      </c>
      <c r="AQ948" s="45"/>
      <c r="AR948" s="45"/>
      <c r="AS948" s="115"/>
      <c r="AT948" s="115"/>
      <c r="AU948" s="115">
        <f t="shared" si="326"/>
        <v>1</v>
      </c>
      <c r="AV948" s="115">
        <f t="shared" si="327"/>
        <v>0</v>
      </c>
      <c r="AY948" s="115"/>
      <c r="AZ948" s="115"/>
      <c r="BA948" s="43">
        <v>32</v>
      </c>
      <c r="BB948" s="43" t="s">
        <v>2013</v>
      </c>
      <c r="BC948" s="48" t="s">
        <v>1403</v>
      </c>
      <c r="BE948" s="37" t="s">
        <v>2345</v>
      </c>
      <c r="BG948" s="43">
        <v>464</v>
      </c>
      <c r="BH948" s="43" t="s">
        <v>1151</v>
      </c>
      <c r="BJ948" s="43" t="s">
        <v>1388</v>
      </c>
      <c r="BP948" s="48" t="s">
        <v>1406</v>
      </c>
      <c r="BQ948" s="43" t="s">
        <v>1152</v>
      </c>
      <c r="BS948" s="43" t="s">
        <v>558</v>
      </c>
      <c r="BT948" s="43" t="s">
        <v>1990</v>
      </c>
      <c r="BU948" s="43"/>
      <c r="BV948" s="43"/>
      <c r="BW948" s="243">
        <v>37738</v>
      </c>
      <c r="BX948" s="243"/>
      <c r="BY948" s="48" t="s">
        <v>451</v>
      </c>
      <c r="BZ948" s="43">
        <v>1.2</v>
      </c>
      <c r="CA948" s="43" t="s">
        <v>1396</v>
      </c>
      <c r="CD948" s="124" t="s">
        <v>1397</v>
      </c>
      <c r="CE948" s="43">
        <v>12089</v>
      </c>
      <c r="CF948" s="43" t="s">
        <v>1990</v>
      </c>
      <c r="CG948" s="251">
        <v>37738</v>
      </c>
      <c r="CH948" s="126"/>
      <c r="CK948" s="39" t="s">
        <v>451</v>
      </c>
      <c r="CL948" s="43">
        <v>1.5</v>
      </c>
      <c r="CM948" s="43" t="s">
        <v>1396</v>
      </c>
      <c r="CP948" s="43" t="s">
        <v>1397</v>
      </c>
      <c r="CQ948" s="43">
        <v>1334</v>
      </c>
      <c r="DR948" s="38"/>
    </row>
    <row r="949" spans="1:122" s="39" customFormat="1" x14ac:dyDescent="0.2">
      <c r="A949" s="44" t="str">
        <f t="shared" si="318"/>
        <v>Endicott</v>
      </c>
      <c r="B949" s="44" t="str">
        <f t="shared" si="313"/>
        <v>Tetrachloroethylene</v>
      </c>
      <c r="C949" s="38" t="s">
        <v>2587</v>
      </c>
      <c r="D949" s="38" t="str">
        <f t="shared" si="312"/>
        <v>LS</v>
      </c>
      <c r="E949" s="44" t="s">
        <v>372</v>
      </c>
      <c r="F949" s="155" t="str">
        <f t="shared" si="324"/>
        <v>Residential 152</v>
      </c>
      <c r="G949" s="44" t="str">
        <f t="shared" si="319"/>
        <v>residential</v>
      </c>
      <c r="H949" s="44" t="str">
        <f t="shared" si="320"/>
        <v/>
      </c>
      <c r="I949" s="38"/>
      <c r="J949" s="38"/>
      <c r="K949" s="38"/>
      <c r="L949" s="44"/>
      <c r="M949" s="38" t="str">
        <f t="shared" si="314"/>
        <v>Y</v>
      </c>
      <c r="N949" s="38" t="str">
        <f t="shared" si="321"/>
        <v>Y</v>
      </c>
      <c r="O949" s="38" t="str">
        <f>IF(AJ949="","",IF(M949="N","n","Y"))</f>
        <v>Y</v>
      </c>
      <c r="P949" s="44"/>
      <c r="Q949" s="44"/>
      <c r="R949" s="44"/>
      <c r="S949" s="44"/>
      <c r="T949" s="44"/>
      <c r="U949" s="44"/>
      <c r="V949" s="44"/>
      <c r="W949" s="44"/>
      <c r="X949" s="44"/>
      <c r="Y949" s="38" t="str">
        <f t="shared" si="315"/>
        <v>Y</v>
      </c>
      <c r="Z949" s="38" t="str">
        <f t="shared" si="322"/>
        <v>n</v>
      </c>
      <c r="AA949" s="38" t="str">
        <f t="shared" ref="AA949:AA955" si="328">IF(AM949="","",IF(Y949="N","n","Y"))</f>
        <v>Y</v>
      </c>
      <c r="AC949" s="59">
        <v>690</v>
      </c>
      <c r="AD949" s="204">
        <v>1.5942028985507248E-3</v>
      </c>
      <c r="AE949" s="38">
        <v>1</v>
      </c>
      <c r="AF949" s="38">
        <v>0</v>
      </c>
      <c r="AG949" s="125"/>
      <c r="AI949" s="123"/>
      <c r="AJ949" s="40">
        <f t="shared" si="316"/>
        <v>690</v>
      </c>
      <c r="AK949" s="40"/>
      <c r="AL949" s="40"/>
      <c r="AM949" s="40">
        <f t="shared" si="325"/>
        <v>1.1000000000000001</v>
      </c>
      <c r="AN949" s="39">
        <f t="shared" si="323"/>
        <v>3.8</v>
      </c>
      <c r="AO949" s="204"/>
      <c r="AP949" s="204">
        <f t="shared" si="317"/>
        <v>1.5942028985507248E-3</v>
      </c>
      <c r="AQ949" s="45"/>
      <c r="AR949" s="45"/>
      <c r="AS949" s="115"/>
      <c r="AT949" s="115"/>
      <c r="AU949" s="115">
        <f t="shared" si="326"/>
        <v>1</v>
      </c>
      <c r="AV949" s="115">
        <f t="shared" si="327"/>
        <v>0</v>
      </c>
      <c r="AY949" s="115"/>
      <c r="AZ949" s="115"/>
      <c r="BA949" s="43">
        <v>32</v>
      </c>
      <c r="BB949" s="43" t="s">
        <v>2013</v>
      </c>
      <c r="BC949" s="48" t="s">
        <v>1403</v>
      </c>
      <c r="BE949" s="37" t="s">
        <v>2345</v>
      </c>
      <c r="BG949" s="43">
        <v>464</v>
      </c>
      <c r="BH949" s="43" t="s">
        <v>1151</v>
      </c>
      <c r="BJ949" s="43" t="s">
        <v>1388</v>
      </c>
      <c r="BP949" s="48" t="s">
        <v>1406</v>
      </c>
      <c r="BQ949" s="43" t="s">
        <v>1152</v>
      </c>
      <c r="BS949" s="43" t="s">
        <v>2057</v>
      </c>
      <c r="BT949" s="43" t="s">
        <v>1990</v>
      </c>
      <c r="BU949" s="43"/>
      <c r="BV949" s="43"/>
      <c r="BW949" s="243">
        <v>37738</v>
      </c>
      <c r="BX949" s="243"/>
      <c r="BY949" s="48" t="s">
        <v>451</v>
      </c>
      <c r="BZ949" s="43">
        <v>1.1000000000000001</v>
      </c>
      <c r="CA949" s="43" t="s">
        <v>1396</v>
      </c>
      <c r="CD949" s="124" t="s">
        <v>1397</v>
      </c>
      <c r="CE949" s="43">
        <v>12096</v>
      </c>
      <c r="CF949" s="43" t="s">
        <v>1990</v>
      </c>
      <c r="CG949" s="251">
        <v>37738</v>
      </c>
      <c r="CH949" s="126"/>
      <c r="CK949" s="39" t="s">
        <v>451</v>
      </c>
      <c r="CL949" s="43">
        <v>690</v>
      </c>
      <c r="CM949" s="43" t="s">
        <v>1396</v>
      </c>
      <c r="CP949" s="43" t="s">
        <v>1397</v>
      </c>
      <c r="CQ949" s="43">
        <v>1168</v>
      </c>
      <c r="DR949" s="38"/>
    </row>
    <row r="950" spans="1:122" s="39" customFormat="1" hidden="1" x14ac:dyDescent="0.2">
      <c r="A950" s="44" t="str">
        <f t="shared" si="318"/>
        <v>Endicott</v>
      </c>
      <c r="B950" s="44" t="str">
        <f t="shared" si="313"/>
        <v>1,1,1-Trichloroethane</v>
      </c>
      <c r="C950" s="38" t="s">
        <v>2587</v>
      </c>
      <c r="D950" s="38" t="str">
        <f t="shared" si="312"/>
        <v>LS</v>
      </c>
      <c r="E950" s="44" t="s">
        <v>372</v>
      </c>
      <c r="F950" s="155" t="str">
        <f t="shared" si="324"/>
        <v>Residential 153</v>
      </c>
      <c r="G950" s="44" t="str">
        <f t="shared" si="319"/>
        <v>residential</v>
      </c>
      <c r="H950" s="44" t="str">
        <f t="shared" si="320"/>
        <v/>
      </c>
      <c r="I950" s="38"/>
      <c r="J950" s="38"/>
      <c r="K950" s="38"/>
      <c r="L950" s="44"/>
      <c r="M950" s="38" t="str">
        <f t="shared" si="314"/>
        <v>Y</v>
      </c>
      <c r="N950" s="38" t="str">
        <f t="shared" si="321"/>
        <v>n</v>
      </c>
      <c r="O950" s="38" t="str">
        <f>IF(AJ950="","",IF(M950="N","n","Y"))</f>
        <v>Y</v>
      </c>
      <c r="P950" s="44"/>
      <c r="Q950" s="44"/>
      <c r="R950" s="44"/>
      <c r="S950" s="44"/>
      <c r="T950" s="44"/>
      <c r="U950" s="44"/>
      <c r="V950" s="44"/>
      <c r="W950" s="44"/>
      <c r="X950" s="44"/>
      <c r="Y950" s="38" t="str">
        <f t="shared" si="315"/>
        <v>Y</v>
      </c>
      <c r="Z950" s="38" t="str">
        <f t="shared" si="322"/>
        <v>n</v>
      </c>
      <c r="AA950" s="38" t="str">
        <f t="shared" si="328"/>
        <v>Y</v>
      </c>
      <c r="AC950" s="59">
        <v>0.85</v>
      </c>
      <c r="AD950" s="204">
        <v>0.30588235294117649</v>
      </c>
      <c r="AE950" s="38">
        <v>1</v>
      </c>
      <c r="AF950" s="38">
        <v>0</v>
      </c>
      <c r="AG950" s="125"/>
      <c r="AI950" s="123"/>
      <c r="AJ950" s="40">
        <f t="shared" si="316"/>
        <v>0.85</v>
      </c>
      <c r="AK950" s="40"/>
      <c r="AL950" s="40"/>
      <c r="AM950" s="40">
        <f t="shared" si="325"/>
        <v>0.26</v>
      </c>
      <c r="AN950" s="39">
        <f t="shared" si="323"/>
        <v>3.1</v>
      </c>
      <c r="AO950" s="204"/>
      <c r="AP950" s="204">
        <f t="shared" si="317"/>
        <v>0.30588235294117649</v>
      </c>
      <c r="AQ950" s="45"/>
      <c r="AR950" s="45"/>
      <c r="AS950" s="115"/>
      <c r="AT950" s="115"/>
      <c r="AU950" s="115">
        <f t="shared" si="326"/>
        <v>1</v>
      </c>
      <c r="AV950" s="115">
        <f t="shared" si="327"/>
        <v>0</v>
      </c>
      <c r="AY950" s="115"/>
      <c r="AZ950" s="115"/>
      <c r="BA950" s="43">
        <v>32</v>
      </c>
      <c r="BB950" s="43" t="s">
        <v>2013</v>
      </c>
      <c r="BC950" s="48" t="s">
        <v>1403</v>
      </c>
      <c r="BE950" s="37" t="s">
        <v>2345</v>
      </c>
      <c r="BG950" s="43">
        <v>465</v>
      </c>
      <c r="BH950" s="43" t="s">
        <v>476</v>
      </c>
      <c r="BJ950" s="43" t="s">
        <v>1388</v>
      </c>
      <c r="BP950" s="48" t="s">
        <v>1406</v>
      </c>
      <c r="BQ950" s="43" t="s">
        <v>1152</v>
      </c>
      <c r="BS950" s="43" t="s">
        <v>558</v>
      </c>
      <c r="BT950" s="43" t="s">
        <v>477</v>
      </c>
      <c r="BU950" s="43"/>
      <c r="BV950" s="43"/>
      <c r="BW950" s="243">
        <v>37741</v>
      </c>
      <c r="BX950" s="243"/>
      <c r="BY950" s="48" t="s">
        <v>451</v>
      </c>
      <c r="BZ950" s="43">
        <v>0.26</v>
      </c>
      <c r="CA950" s="43" t="s">
        <v>1396</v>
      </c>
      <c r="CD950" s="124" t="s">
        <v>1397</v>
      </c>
      <c r="CE950" s="43">
        <v>12133</v>
      </c>
      <c r="CF950" s="43" t="s">
        <v>478</v>
      </c>
      <c r="CG950" s="251">
        <v>37741</v>
      </c>
      <c r="CH950" s="126"/>
      <c r="CK950" s="39" t="s">
        <v>451</v>
      </c>
      <c r="CL950" s="43">
        <v>0.85</v>
      </c>
      <c r="CM950" s="43" t="s">
        <v>1396</v>
      </c>
      <c r="CP950" s="43" t="s">
        <v>1397</v>
      </c>
      <c r="CQ950" s="43">
        <v>1335</v>
      </c>
      <c r="DR950" s="38"/>
    </row>
    <row r="951" spans="1:122" s="39" customFormat="1" hidden="1" x14ac:dyDescent="0.2">
      <c r="A951" s="44" t="str">
        <f t="shared" si="318"/>
        <v>Endicott</v>
      </c>
      <c r="B951" s="44" t="str">
        <f t="shared" si="313"/>
        <v>1,1,2-Trichloro-1,2,2-trifluoroethane</v>
      </c>
      <c r="C951" s="38" t="s">
        <v>2587</v>
      </c>
      <c r="D951" s="38" t="str">
        <f t="shared" si="312"/>
        <v>LS</v>
      </c>
      <c r="E951" s="44" t="s">
        <v>372</v>
      </c>
      <c r="F951" s="155" t="str">
        <f t="shared" si="324"/>
        <v>Residential 153</v>
      </c>
      <c r="G951" s="44" t="str">
        <f t="shared" si="319"/>
        <v>residential</v>
      </c>
      <c r="H951" s="44" t="str">
        <f t="shared" si="320"/>
        <v/>
      </c>
      <c r="I951" s="38"/>
      <c r="J951" s="38"/>
      <c r="K951" s="38"/>
      <c r="L951" s="44"/>
      <c r="M951" s="38" t="str">
        <f t="shared" si="314"/>
        <v>Y</v>
      </c>
      <c r="N951" s="38" t="str">
        <f t="shared" si="321"/>
        <v>n</v>
      </c>
      <c r="O951" s="38" t="s">
        <v>541</v>
      </c>
      <c r="P951" s="44" t="s">
        <v>1154</v>
      </c>
      <c r="Q951" s="114"/>
      <c r="R951" s="114"/>
      <c r="S951" s="114"/>
      <c r="T951" s="114"/>
      <c r="U951" s="114"/>
      <c r="V951" s="114"/>
      <c r="W951" s="114"/>
      <c r="X951" s="114"/>
      <c r="Y951" s="38" t="str">
        <f t="shared" si="315"/>
        <v>Y</v>
      </c>
      <c r="Z951" s="38" t="str">
        <f t="shared" si="322"/>
        <v>n</v>
      </c>
      <c r="AA951" s="38" t="str">
        <f t="shared" si="328"/>
        <v>Y</v>
      </c>
      <c r="AC951" s="59">
        <v>0.78</v>
      </c>
      <c r="AD951" s="204">
        <v>1.0897435897435896</v>
      </c>
      <c r="AE951" s="38">
        <v>1</v>
      </c>
      <c r="AF951" s="38">
        <v>0</v>
      </c>
      <c r="AG951" s="125"/>
      <c r="AI951" s="123"/>
      <c r="AJ951" s="40">
        <f t="shared" si="316"/>
        <v>0.78</v>
      </c>
      <c r="AK951" s="40"/>
      <c r="AL951" s="40"/>
      <c r="AM951" s="40">
        <f t="shared" si="325"/>
        <v>0.85</v>
      </c>
      <c r="AN951" s="39">
        <f t="shared" si="323"/>
        <v>1.8</v>
      </c>
      <c r="AO951" s="204"/>
      <c r="AP951" s="204">
        <f t="shared" si="317"/>
        <v>1.0897435897435896</v>
      </c>
      <c r="AQ951" s="45"/>
      <c r="AR951" s="45"/>
      <c r="AS951" s="115"/>
      <c r="AT951" s="115"/>
      <c r="AU951" s="115">
        <f t="shared" si="326"/>
        <v>1</v>
      </c>
      <c r="AV951" s="115">
        <f t="shared" si="327"/>
        <v>0</v>
      </c>
      <c r="AY951" s="115"/>
      <c r="AZ951" s="115"/>
      <c r="BA951" s="43">
        <v>32</v>
      </c>
      <c r="BB951" s="43" t="s">
        <v>2013</v>
      </c>
      <c r="BC951" s="48" t="s">
        <v>1403</v>
      </c>
      <c r="BE951" s="37" t="s">
        <v>2345</v>
      </c>
      <c r="BG951" s="43">
        <v>465</v>
      </c>
      <c r="BH951" s="43" t="s">
        <v>476</v>
      </c>
      <c r="BJ951" s="43" t="s">
        <v>1388</v>
      </c>
      <c r="BP951" s="48" t="s">
        <v>1406</v>
      </c>
      <c r="BQ951" s="43" t="s">
        <v>1152</v>
      </c>
      <c r="BS951" s="43" t="s">
        <v>1132</v>
      </c>
      <c r="BT951" s="43" t="s">
        <v>477</v>
      </c>
      <c r="BU951" s="43"/>
      <c r="BV951" s="43"/>
      <c r="BW951" s="243">
        <v>37741</v>
      </c>
      <c r="BX951" s="243"/>
      <c r="BY951" s="48" t="s">
        <v>451</v>
      </c>
      <c r="BZ951" s="43">
        <v>0.85</v>
      </c>
      <c r="CA951" s="43" t="s">
        <v>1396</v>
      </c>
      <c r="CD951" s="124" t="s">
        <v>1397</v>
      </c>
      <c r="CE951" s="43">
        <v>12138</v>
      </c>
      <c r="CF951" s="43" t="s">
        <v>478</v>
      </c>
      <c r="CG951" s="251">
        <v>37741</v>
      </c>
      <c r="CH951" s="126"/>
      <c r="CK951" s="39" t="s">
        <v>451</v>
      </c>
      <c r="CL951" s="43">
        <v>0.78</v>
      </c>
      <c r="CM951" s="43" t="s">
        <v>1396</v>
      </c>
      <c r="CP951" s="43" t="s">
        <v>1397</v>
      </c>
      <c r="CQ951" s="43">
        <v>1443</v>
      </c>
      <c r="DR951" s="38"/>
    </row>
    <row r="952" spans="1:122" s="39" customFormat="1" hidden="1" x14ac:dyDescent="0.2">
      <c r="A952" s="44" t="str">
        <f t="shared" si="318"/>
        <v>Endicott</v>
      </c>
      <c r="B952" s="44" t="str">
        <f t="shared" si="313"/>
        <v>1,1,1-Trichloroethane</v>
      </c>
      <c r="C952" s="38" t="s">
        <v>2587</v>
      </c>
      <c r="D952" s="38" t="str">
        <f t="shared" si="312"/>
        <v>LS</v>
      </c>
      <c r="E952" s="44" t="s">
        <v>372</v>
      </c>
      <c r="F952" s="155" t="str">
        <f t="shared" si="324"/>
        <v>Residential 154</v>
      </c>
      <c r="G952" s="44" t="str">
        <f t="shared" si="319"/>
        <v>residential</v>
      </c>
      <c r="H952" s="44" t="str">
        <f t="shared" si="320"/>
        <v/>
      </c>
      <c r="I952" s="38"/>
      <c r="J952" s="38"/>
      <c r="K952" s="38"/>
      <c r="L952" s="44"/>
      <c r="M952" s="38" t="str">
        <f t="shared" si="314"/>
        <v>Y</v>
      </c>
      <c r="N952" s="38" t="str">
        <f t="shared" si="321"/>
        <v>n</v>
      </c>
      <c r="O952" s="38" t="str">
        <f>IF(AJ952="","",IF(M952="N","n","Y"))</f>
        <v>Y</v>
      </c>
      <c r="P952" s="44"/>
      <c r="Q952" s="44"/>
      <c r="R952" s="44"/>
      <c r="S952" s="44"/>
      <c r="T952" s="44"/>
      <c r="U952" s="44"/>
      <c r="V952" s="44"/>
      <c r="W952" s="44"/>
      <c r="X952" s="44"/>
      <c r="Y952" s="38" t="str">
        <f t="shared" si="315"/>
        <v>Y</v>
      </c>
      <c r="Z952" s="38" t="str">
        <f t="shared" si="322"/>
        <v>n</v>
      </c>
      <c r="AA952" s="38" t="str">
        <f t="shared" si="328"/>
        <v>Y</v>
      </c>
      <c r="AC952" s="59">
        <v>2.8</v>
      </c>
      <c r="AD952" s="204">
        <v>9.285714285714286E-2</v>
      </c>
      <c r="AE952" s="38">
        <v>1</v>
      </c>
      <c r="AF952" s="38">
        <v>0</v>
      </c>
      <c r="AG952" s="125"/>
      <c r="AI952" s="123"/>
      <c r="AJ952" s="40">
        <f t="shared" si="316"/>
        <v>2.8</v>
      </c>
      <c r="AK952" s="40"/>
      <c r="AL952" s="40"/>
      <c r="AM952" s="40">
        <f t="shared" si="325"/>
        <v>0.26</v>
      </c>
      <c r="AN952" s="39">
        <f t="shared" si="323"/>
        <v>3.1</v>
      </c>
      <c r="AO952" s="204"/>
      <c r="AP952" s="204">
        <f t="shared" si="317"/>
        <v>9.285714285714286E-2</v>
      </c>
      <c r="AQ952" s="45"/>
      <c r="AR952" s="45"/>
      <c r="AS952" s="115"/>
      <c r="AT952" s="115"/>
      <c r="AU952" s="115">
        <f t="shared" si="326"/>
        <v>1</v>
      </c>
      <c r="AV952" s="115">
        <f t="shared" si="327"/>
        <v>0</v>
      </c>
      <c r="AY952" s="115"/>
      <c r="AZ952" s="115"/>
      <c r="BA952" s="43">
        <v>32</v>
      </c>
      <c r="BB952" s="43" t="s">
        <v>2013</v>
      </c>
      <c r="BC952" s="48" t="s">
        <v>1403</v>
      </c>
      <c r="BE952" s="37" t="s">
        <v>2345</v>
      </c>
      <c r="BG952" s="43">
        <v>466</v>
      </c>
      <c r="BH952" s="43" t="s">
        <v>479</v>
      </c>
      <c r="BJ952" s="43" t="s">
        <v>1388</v>
      </c>
      <c r="BP952" s="48" t="s">
        <v>1406</v>
      </c>
      <c r="BQ952" s="43" t="s">
        <v>480</v>
      </c>
      <c r="BS952" s="43" t="s">
        <v>558</v>
      </c>
      <c r="BT952" s="43" t="s">
        <v>1990</v>
      </c>
      <c r="BU952" s="43"/>
      <c r="BV952" s="43"/>
      <c r="BW952" s="243">
        <v>37737</v>
      </c>
      <c r="BX952" s="243"/>
      <c r="BY952" s="48" t="s">
        <v>451</v>
      </c>
      <c r="BZ952" s="43">
        <v>0.26</v>
      </c>
      <c r="CA952" s="43" t="s">
        <v>1396</v>
      </c>
      <c r="CD952" s="124" t="s">
        <v>1397</v>
      </c>
      <c r="CE952" s="43">
        <v>12166</v>
      </c>
      <c r="CF952" s="43" t="s">
        <v>1990</v>
      </c>
      <c r="CG952" s="251">
        <v>37737</v>
      </c>
      <c r="CH952" s="126"/>
      <c r="CK952" s="39" t="s">
        <v>451</v>
      </c>
      <c r="CL952" s="43">
        <v>2.8</v>
      </c>
      <c r="CM952" s="43" t="s">
        <v>1396</v>
      </c>
      <c r="CP952" s="43" t="s">
        <v>1397</v>
      </c>
      <c r="CQ952" s="43">
        <v>1336</v>
      </c>
      <c r="DR952" s="38"/>
    </row>
    <row r="953" spans="1:122" s="39" customFormat="1" hidden="1" x14ac:dyDescent="0.2">
      <c r="A953" s="44" t="str">
        <f t="shared" si="318"/>
        <v>Endicott</v>
      </c>
      <c r="B953" s="44" t="str">
        <f t="shared" si="313"/>
        <v>1,1,2-Trichloro-1,2,2-trifluoroethane</v>
      </c>
      <c r="C953" s="38" t="s">
        <v>2587</v>
      </c>
      <c r="D953" s="38" t="str">
        <f t="shared" si="312"/>
        <v>LS</v>
      </c>
      <c r="E953" s="44" t="s">
        <v>372</v>
      </c>
      <c r="F953" s="155" t="str">
        <f t="shared" si="324"/>
        <v>Residential 154</v>
      </c>
      <c r="G953" s="44" t="str">
        <f t="shared" si="319"/>
        <v>residential</v>
      </c>
      <c r="H953" s="44" t="str">
        <f t="shared" si="320"/>
        <v/>
      </c>
      <c r="I953" s="38"/>
      <c r="J953" s="38"/>
      <c r="K953" s="38"/>
      <c r="L953" s="44"/>
      <c r="M953" s="38" t="str">
        <f t="shared" si="314"/>
        <v>Y</v>
      </c>
      <c r="N953" s="38" t="str">
        <f t="shared" si="321"/>
        <v>n</v>
      </c>
      <c r="O953" s="38" t="str">
        <f>IF(AJ953="","",IF(M953="N","n","Y"))</f>
        <v>Y</v>
      </c>
      <c r="P953" s="44"/>
      <c r="Q953" s="44"/>
      <c r="R953" s="44"/>
      <c r="S953" s="44"/>
      <c r="T953" s="44"/>
      <c r="U953" s="44"/>
      <c r="V953" s="44"/>
      <c r="W953" s="44"/>
      <c r="X953" s="44"/>
      <c r="Y953" s="38" t="str">
        <f t="shared" si="315"/>
        <v>Y</v>
      </c>
      <c r="Z953" s="38" t="str">
        <f t="shared" si="322"/>
        <v>n</v>
      </c>
      <c r="AA953" s="38" t="str">
        <f t="shared" si="328"/>
        <v>Y</v>
      </c>
      <c r="AC953" s="59">
        <v>0.59</v>
      </c>
      <c r="AD953" s="204">
        <v>0.74576271186440679</v>
      </c>
      <c r="AE953" s="38">
        <v>1</v>
      </c>
      <c r="AF953" s="38">
        <v>0</v>
      </c>
      <c r="AG953" s="125"/>
      <c r="AI953" s="123"/>
      <c r="AJ953" s="40">
        <f t="shared" si="316"/>
        <v>0.59</v>
      </c>
      <c r="AK953" s="40"/>
      <c r="AL953" s="40"/>
      <c r="AM953" s="40">
        <f t="shared" si="325"/>
        <v>0.44</v>
      </c>
      <c r="AN953" s="39">
        <f t="shared" si="323"/>
        <v>1.8</v>
      </c>
      <c r="AO953" s="204"/>
      <c r="AP953" s="204">
        <f t="shared" si="317"/>
        <v>0.74576271186440679</v>
      </c>
      <c r="AQ953" s="45"/>
      <c r="AR953" s="45"/>
      <c r="AS953" s="115"/>
      <c r="AT953" s="115"/>
      <c r="AU953" s="115">
        <f t="shared" si="326"/>
        <v>1</v>
      </c>
      <c r="AV953" s="115">
        <f t="shared" si="327"/>
        <v>0</v>
      </c>
      <c r="AY953" s="115"/>
      <c r="AZ953" s="115"/>
      <c r="BA953" s="43">
        <v>32</v>
      </c>
      <c r="BB953" s="43" t="s">
        <v>2013</v>
      </c>
      <c r="BC953" s="48" t="s">
        <v>1403</v>
      </c>
      <c r="BE953" s="37" t="s">
        <v>2345</v>
      </c>
      <c r="BG953" s="43">
        <v>466</v>
      </c>
      <c r="BH953" s="43" t="s">
        <v>479</v>
      </c>
      <c r="BJ953" s="43" t="s">
        <v>1388</v>
      </c>
      <c r="BP953" s="48" t="s">
        <v>1406</v>
      </c>
      <c r="BQ953" s="43" t="s">
        <v>480</v>
      </c>
      <c r="BS953" s="43" t="s">
        <v>1132</v>
      </c>
      <c r="BT953" s="43" t="s">
        <v>1990</v>
      </c>
      <c r="BU953" s="43"/>
      <c r="BV953" s="43"/>
      <c r="BW953" s="243">
        <v>37737</v>
      </c>
      <c r="BX953" s="243"/>
      <c r="BY953" s="48" t="s">
        <v>451</v>
      </c>
      <c r="BZ953" s="43">
        <v>0.44</v>
      </c>
      <c r="CA953" s="43" t="s">
        <v>1396</v>
      </c>
      <c r="CD953" s="124" t="s">
        <v>1397</v>
      </c>
      <c r="CE953" s="43">
        <v>12171</v>
      </c>
      <c r="CF953" s="43" t="s">
        <v>1990</v>
      </c>
      <c r="CG953" s="251">
        <v>37737</v>
      </c>
      <c r="CH953" s="126"/>
      <c r="CK953" s="39" t="s">
        <v>451</v>
      </c>
      <c r="CL953" s="43">
        <v>0.59</v>
      </c>
      <c r="CM953" s="43" t="s">
        <v>1396</v>
      </c>
      <c r="CP953" s="43" t="s">
        <v>1397</v>
      </c>
      <c r="CQ953" s="43">
        <v>1444</v>
      </c>
      <c r="DR953" s="38"/>
    </row>
    <row r="954" spans="1:122" s="39" customFormat="1" hidden="1" x14ac:dyDescent="0.2">
      <c r="A954" s="44" t="str">
        <f t="shared" si="318"/>
        <v>Endicott</v>
      </c>
      <c r="B954" s="44" t="str">
        <f t="shared" si="313"/>
        <v>Tetrachloroethylene</v>
      </c>
      <c r="C954" s="38" t="s">
        <v>2587</v>
      </c>
      <c r="D954" s="38" t="str">
        <f t="shared" si="312"/>
        <v>LS</v>
      </c>
      <c r="E954" s="44" t="s">
        <v>372</v>
      </c>
      <c r="F954" s="155" t="str">
        <f t="shared" si="324"/>
        <v>Residential 154</v>
      </c>
      <c r="G954" s="44" t="str">
        <f t="shared" si="319"/>
        <v>residential</v>
      </c>
      <c r="H954" s="44" t="str">
        <f t="shared" si="320"/>
        <v/>
      </c>
      <c r="I954" s="38"/>
      <c r="J954" s="38"/>
      <c r="K954" s="38"/>
      <c r="L954" s="44"/>
      <c r="M954" s="38" t="str">
        <f t="shared" si="314"/>
        <v>Y</v>
      </c>
      <c r="N954" s="38" t="str">
        <f t="shared" si="321"/>
        <v>n</v>
      </c>
      <c r="O954" s="38" t="str">
        <f>IF(AJ954="","",IF(M954="N","n","Y"))</f>
        <v>Y</v>
      </c>
      <c r="P954" s="44"/>
      <c r="Q954" s="44"/>
      <c r="R954" s="44"/>
      <c r="S954" s="44"/>
      <c r="T954" s="44"/>
      <c r="U954" s="44"/>
      <c r="V954" s="44"/>
      <c r="W954" s="44"/>
      <c r="X954" s="44"/>
      <c r="Y954" s="38" t="str">
        <f t="shared" si="315"/>
        <v>Y</v>
      </c>
      <c r="Z954" s="38" t="str">
        <f t="shared" si="322"/>
        <v>n</v>
      </c>
      <c r="AA954" s="38" t="str">
        <f t="shared" si="328"/>
        <v>Y</v>
      </c>
      <c r="AC954" s="59">
        <v>0.8</v>
      </c>
      <c r="AD954" s="204">
        <v>0.3</v>
      </c>
      <c r="AE954" s="38">
        <v>1</v>
      </c>
      <c r="AF954" s="38">
        <v>0</v>
      </c>
      <c r="AG954" s="125"/>
      <c r="AI954" s="123"/>
      <c r="AJ954" s="40">
        <f t="shared" si="316"/>
        <v>0.8</v>
      </c>
      <c r="AK954" s="40"/>
      <c r="AL954" s="40"/>
      <c r="AM954" s="40">
        <f t="shared" si="325"/>
        <v>0.24</v>
      </c>
      <c r="AN954" s="39">
        <f t="shared" si="323"/>
        <v>3.8</v>
      </c>
      <c r="AO954" s="204"/>
      <c r="AP954" s="204">
        <f t="shared" si="317"/>
        <v>0.3</v>
      </c>
      <c r="AQ954" s="45"/>
      <c r="AR954" s="45"/>
      <c r="AS954" s="115"/>
      <c r="AT954" s="115"/>
      <c r="AU954" s="115">
        <f t="shared" si="326"/>
        <v>1</v>
      </c>
      <c r="AV954" s="115">
        <f t="shared" si="327"/>
        <v>0</v>
      </c>
      <c r="AY954" s="115"/>
      <c r="AZ954" s="115"/>
      <c r="BA954" s="43">
        <v>32</v>
      </c>
      <c r="BB954" s="43" t="s">
        <v>2013</v>
      </c>
      <c r="BC954" s="48" t="s">
        <v>1403</v>
      </c>
      <c r="BE954" s="37" t="s">
        <v>2345</v>
      </c>
      <c r="BG954" s="43">
        <v>466</v>
      </c>
      <c r="BH954" s="43" t="s">
        <v>479</v>
      </c>
      <c r="BJ954" s="43" t="s">
        <v>1388</v>
      </c>
      <c r="BP954" s="48" t="s">
        <v>1406</v>
      </c>
      <c r="BQ954" s="43" t="s">
        <v>480</v>
      </c>
      <c r="BS954" s="43" t="s">
        <v>2057</v>
      </c>
      <c r="BT954" s="43" t="s">
        <v>1990</v>
      </c>
      <c r="BU954" s="43"/>
      <c r="BV954" s="43"/>
      <c r="BW954" s="243">
        <v>37737</v>
      </c>
      <c r="BX954" s="243"/>
      <c r="BY954" s="48" t="s">
        <v>451</v>
      </c>
      <c r="BZ954" s="43">
        <v>0.24</v>
      </c>
      <c r="CA954" s="43" t="s">
        <v>1396</v>
      </c>
      <c r="CD954" s="124" t="s">
        <v>1397</v>
      </c>
      <c r="CE954" s="43">
        <v>12173</v>
      </c>
      <c r="CF954" s="43" t="s">
        <v>1990</v>
      </c>
      <c r="CG954" s="251">
        <v>37737</v>
      </c>
      <c r="CH954" s="126"/>
      <c r="CK954" s="39" t="s">
        <v>451</v>
      </c>
      <c r="CL954" s="43">
        <v>0.8</v>
      </c>
      <c r="CM954" s="43" t="s">
        <v>1396</v>
      </c>
      <c r="CP954" s="43" t="s">
        <v>1397</v>
      </c>
      <c r="CQ954" s="43">
        <v>1170</v>
      </c>
      <c r="DR954" s="38"/>
    </row>
    <row r="955" spans="1:122" s="39" customFormat="1" hidden="1" x14ac:dyDescent="0.2">
      <c r="A955" s="44" t="str">
        <f t="shared" si="318"/>
        <v>Endicott</v>
      </c>
      <c r="B955" s="44" t="str">
        <f t="shared" si="313"/>
        <v>1,1,1-Trichloroethane</v>
      </c>
      <c r="C955" s="38" t="s">
        <v>2587</v>
      </c>
      <c r="D955" s="38" t="str">
        <f t="shared" si="312"/>
        <v>LS</v>
      </c>
      <c r="E955" s="44" t="s">
        <v>372</v>
      </c>
      <c r="F955" s="155" t="str">
        <f t="shared" si="324"/>
        <v>Residential 155</v>
      </c>
      <c r="G955" s="44" t="str">
        <f t="shared" si="319"/>
        <v>residential</v>
      </c>
      <c r="H955" s="44" t="str">
        <f t="shared" si="320"/>
        <v/>
      </c>
      <c r="I955" s="38"/>
      <c r="J955" s="38"/>
      <c r="K955" s="38"/>
      <c r="L955" s="44"/>
      <c r="M955" s="38" t="str">
        <f t="shared" si="314"/>
        <v>Y</v>
      </c>
      <c r="N955" s="38" t="str">
        <f t="shared" si="321"/>
        <v>n</v>
      </c>
      <c r="O955" s="38" t="str">
        <f>IF(AJ955="","",IF(M955="N","n","Y"))</f>
        <v>Y</v>
      </c>
      <c r="P955" s="44"/>
      <c r="Q955" s="44"/>
      <c r="R955" s="44"/>
      <c r="S955" s="44"/>
      <c r="T955" s="44"/>
      <c r="U955" s="44"/>
      <c r="V955" s="44"/>
      <c r="W955" s="44"/>
      <c r="X955" s="44"/>
      <c r="Y955" s="38" t="str">
        <f t="shared" si="315"/>
        <v>Y</v>
      </c>
      <c r="Z955" s="38" t="str">
        <f t="shared" si="322"/>
        <v>n</v>
      </c>
      <c r="AA955" s="38" t="str">
        <f t="shared" si="328"/>
        <v>Y</v>
      </c>
      <c r="AC955" s="59">
        <v>9.6999999999999993</v>
      </c>
      <c r="AD955" s="204">
        <v>2.0618556701030931E-2</v>
      </c>
      <c r="AE955" s="38">
        <v>1</v>
      </c>
      <c r="AF955" s="38">
        <v>0</v>
      </c>
      <c r="AG955" s="125"/>
      <c r="AI955" s="123"/>
      <c r="AJ955" s="40">
        <f t="shared" si="316"/>
        <v>9.6999999999999993</v>
      </c>
      <c r="AK955" s="40"/>
      <c r="AL955" s="40"/>
      <c r="AM955" s="40">
        <f t="shared" si="325"/>
        <v>0.2</v>
      </c>
      <c r="AN955" s="39">
        <f t="shared" si="323"/>
        <v>3.1</v>
      </c>
      <c r="AO955" s="204"/>
      <c r="AP955" s="204">
        <f t="shared" si="317"/>
        <v>2.0618556701030931E-2</v>
      </c>
      <c r="AQ955" s="45"/>
      <c r="AR955" s="45"/>
      <c r="AS955" s="115"/>
      <c r="AT955" s="115"/>
      <c r="AU955" s="115">
        <f t="shared" si="326"/>
        <v>1</v>
      </c>
      <c r="AV955" s="115">
        <f t="shared" si="327"/>
        <v>0</v>
      </c>
      <c r="AY955" s="115"/>
      <c r="AZ955" s="115"/>
      <c r="BA955" s="43">
        <v>32</v>
      </c>
      <c r="BB955" s="43" t="s">
        <v>2013</v>
      </c>
      <c r="BC955" s="48" t="s">
        <v>1403</v>
      </c>
      <c r="BE955" s="37" t="s">
        <v>2345</v>
      </c>
      <c r="BG955" s="43">
        <v>467</v>
      </c>
      <c r="BH955" s="43" t="s">
        <v>481</v>
      </c>
      <c r="BJ955" s="43" t="s">
        <v>1388</v>
      </c>
      <c r="BP955" s="48" t="s">
        <v>1406</v>
      </c>
      <c r="BQ955" s="43" t="s">
        <v>2675</v>
      </c>
      <c r="BS955" s="43" t="s">
        <v>558</v>
      </c>
      <c r="BT955" s="43" t="s">
        <v>1990</v>
      </c>
      <c r="BU955" s="43"/>
      <c r="BV955" s="43"/>
      <c r="BW955" s="243">
        <v>37726</v>
      </c>
      <c r="BX955" s="243"/>
      <c r="BY955" s="48" t="s">
        <v>451</v>
      </c>
      <c r="BZ955" s="43">
        <v>0.2</v>
      </c>
      <c r="CA955" s="43" t="s">
        <v>1396</v>
      </c>
      <c r="CD955" s="124" t="s">
        <v>1397</v>
      </c>
      <c r="CE955" s="43">
        <v>12210</v>
      </c>
      <c r="CF955" s="43" t="s">
        <v>1990</v>
      </c>
      <c r="CG955" s="251">
        <v>37726</v>
      </c>
      <c r="CH955" s="126"/>
      <c r="CK955" s="39" t="s">
        <v>451</v>
      </c>
      <c r="CL955" s="43">
        <v>9.6999999999999993</v>
      </c>
      <c r="CM955" s="43" t="s">
        <v>1396</v>
      </c>
      <c r="CP955" s="43" t="s">
        <v>1397</v>
      </c>
      <c r="CQ955" s="43">
        <v>1337</v>
      </c>
      <c r="DR955" s="38"/>
    </row>
    <row r="956" spans="1:122" s="39" customFormat="1" hidden="1" x14ac:dyDescent="0.2">
      <c r="A956" s="44" t="str">
        <f t="shared" si="318"/>
        <v>Endicott</v>
      </c>
      <c r="B956" s="44" t="str">
        <f t="shared" si="313"/>
        <v>1,1,2-Trichloro-1,2,2-trifluoroethane</v>
      </c>
      <c r="C956" s="38" t="s">
        <v>2587</v>
      </c>
      <c r="D956" s="38" t="str">
        <f t="shared" si="312"/>
        <v>LS</v>
      </c>
      <c r="E956" s="44" t="s">
        <v>372</v>
      </c>
      <c r="F956" s="155" t="str">
        <f t="shared" si="324"/>
        <v>Residential 155</v>
      </c>
      <c r="G956" s="44" t="str">
        <f t="shared" si="319"/>
        <v>residential</v>
      </c>
      <c r="H956" s="44" t="str">
        <f t="shared" si="320"/>
        <v/>
      </c>
      <c r="I956" s="38"/>
      <c r="J956" s="38"/>
      <c r="K956" s="38"/>
      <c r="L956" s="44"/>
      <c r="M956" s="38" t="str">
        <f t="shared" si="314"/>
        <v>Y</v>
      </c>
      <c r="N956" s="38" t="str">
        <f t="shared" si="321"/>
        <v>n</v>
      </c>
      <c r="O956" s="38" t="s">
        <v>541</v>
      </c>
      <c r="P956" s="44" t="s">
        <v>310</v>
      </c>
      <c r="Q956" s="44"/>
      <c r="R956" s="44"/>
      <c r="S956" s="44"/>
      <c r="T956" s="44"/>
      <c r="U956" s="44"/>
      <c r="V956" s="44"/>
      <c r="W956" s="44"/>
      <c r="X956" s="44"/>
      <c r="Y956" s="38" t="str">
        <f t="shared" si="315"/>
        <v>Y</v>
      </c>
      <c r="Z956" s="38" t="str">
        <f t="shared" si="322"/>
        <v>n</v>
      </c>
      <c r="AA956" s="38" t="s">
        <v>541</v>
      </c>
      <c r="AC956" s="59">
        <v>0.69</v>
      </c>
      <c r="AD956" s="204">
        <v>0.94202898550724645</v>
      </c>
      <c r="AE956" s="38">
        <v>1</v>
      </c>
      <c r="AF956" s="38">
        <v>0</v>
      </c>
      <c r="AG956" s="125"/>
      <c r="AI956" s="123"/>
      <c r="AJ956" s="40">
        <f t="shared" si="316"/>
        <v>0.69</v>
      </c>
      <c r="AK956" s="40"/>
      <c r="AL956" s="40"/>
      <c r="AM956" s="40">
        <f t="shared" si="325"/>
        <v>0.65</v>
      </c>
      <c r="AN956" s="39">
        <f t="shared" si="323"/>
        <v>1.8</v>
      </c>
      <c r="AO956" s="204"/>
      <c r="AP956" s="204">
        <f t="shared" si="317"/>
        <v>0.94202898550724645</v>
      </c>
      <c r="AQ956" s="45"/>
      <c r="AR956" s="45"/>
      <c r="AS956" s="115"/>
      <c r="AT956" s="115"/>
      <c r="AU956" s="115">
        <f t="shared" si="326"/>
        <v>1</v>
      </c>
      <c r="AV956" s="115">
        <f t="shared" si="327"/>
        <v>0</v>
      </c>
      <c r="AY956" s="115"/>
      <c r="AZ956" s="115"/>
      <c r="BA956" s="43">
        <v>32</v>
      </c>
      <c r="BB956" s="43" t="s">
        <v>2013</v>
      </c>
      <c r="BC956" s="48" t="s">
        <v>1403</v>
      </c>
      <c r="BE956" s="37" t="s">
        <v>2345</v>
      </c>
      <c r="BG956" s="43">
        <v>467</v>
      </c>
      <c r="BH956" s="43" t="s">
        <v>481</v>
      </c>
      <c r="BJ956" s="43" t="s">
        <v>1388</v>
      </c>
      <c r="BP956" s="48" t="s">
        <v>1406</v>
      </c>
      <c r="BQ956" s="43" t="s">
        <v>2675</v>
      </c>
      <c r="BS956" s="43" t="s">
        <v>1132</v>
      </c>
      <c r="BT956" s="43" t="s">
        <v>1990</v>
      </c>
      <c r="BU956" s="43"/>
      <c r="BV956" s="43"/>
      <c r="BW956" s="243">
        <v>37726</v>
      </c>
      <c r="BX956" s="243"/>
      <c r="BY956" s="48" t="s">
        <v>451</v>
      </c>
      <c r="BZ956" s="43">
        <v>0.65</v>
      </c>
      <c r="CA956" s="43" t="s">
        <v>1396</v>
      </c>
      <c r="CD956" s="124" t="s">
        <v>1397</v>
      </c>
      <c r="CE956" s="43">
        <v>12215</v>
      </c>
      <c r="CF956" s="43" t="s">
        <v>1990</v>
      </c>
      <c r="CG956" s="251">
        <v>37726</v>
      </c>
      <c r="CH956" s="126"/>
      <c r="CK956" s="39" t="s">
        <v>451</v>
      </c>
      <c r="CL956" s="43">
        <v>0.69</v>
      </c>
      <c r="CM956" s="43" t="s">
        <v>1396</v>
      </c>
      <c r="CP956" s="43" t="s">
        <v>1397</v>
      </c>
      <c r="CQ956" s="43">
        <v>1445</v>
      </c>
      <c r="DR956" s="38"/>
    </row>
    <row r="957" spans="1:122" s="39" customFormat="1" hidden="1" x14ac:dyDescent="0.2">
      <c r="A957" s="44" t="str">
        <f t="shared" si="318"/>
        <v>Endicott</v>
      </c>
      <c r="B957" s="44" t="str">
        <f t="shared" si="313"/>
        <v>Tetrachloroethylene</v>
      </c>
      <c r="C957" s="38" t="s">
        <v>2587</v>
      </c>
      <c r="D957" s="38" t="str">
        <f t="shared" si="312"/>
        <v>LS</v>
      </c>
      <c r="E957" s="44" t="s">
        <v>372</v>
      </c>
      <c r="F957" s="155" t="str">
        <f t="shared" si="324"/>
        <v>Residential 155</v>
      </c>
      <c r="G957" s="44" t="str">
        <f t="shared" si="319"/>
        <v>residential</v>
      </c>
      <c r="H957" s="44" t="str">
        <f t="shared" si="320"/>
        <v/>
      </c>
      <c r="I957" s="38"/>
      <c r="J957" s="38"/>
      <c r="K957" s="38"/>
      <c r="L957" s="44"/>
      <c r="M957" s="38" t="str">
        <f t="shared" si="314"/>
        <v>Y</v>
      </c>
      <c r="N957" s="38" t="str">
        <f t="shared" si="321"/>
        <v>n</v>
      </c>
      <c r="O957" s="38" t="str">
        <f>IF(AJ957="","",IF(M957="N","n","Y"))</f>
        <v>Y</v>
      </c>
      <c r="P957" s="44"/>
      <c r="Q957" s="44"/>
      <c r="R957" s="44"/>
      <c r="S957" s="44"/>
      <c r="T957" s="44"/>
      <c r="U957" s="44"/>
      <c r="V957" s="44"/>
      <c r="W957" s="44"/>
      <c r="X957" s="44"/>
      <c r="Y957" s="38" t="str">
        <f t="shared" si="315"/>
        <v>Y</v>
      </c>
      <c r="Z957" s="38" t="str">
        <f t="shared" si="322"/>
        <v>n</v>
      </c>
      <c r="AA957" s="38" t="str">
        <f>IF(AM957="","",IF(Y957="N","n","Y"))</f>
        <v>Y</v>
      </c>
      <c r="AC957" s="59">
        <v>3.4</v>
      </c>
      <c r="AD957" s="204">
        <v>0.12647058823529411</v>
      </c>
      <c r="AE957" s="38">
        <v>1</v>
      </c>
      <c r="AF957" s="38">
        <v>0</v>
      </c>
      <c r="AG957" s="125"/>
      <c r="AI957" s="123"/>
      <c r="AJ957" s="40">
        <f t="shared" si="316"/>
        <v>3.4</v>
      </c>
      <c r="AK957" s="40"/>
      <c r="AL957" s="40"/>
      <c r="AM957" s="40">
        <f t="shared" si="325"/>
        <v>0.43</v>
      </c>
      <c r="AN957" s="39">
        <f t="shared" si="323"/>
        <v>3.8</v>
      </c>
      <c r="AO957" s="204"/>
      <c r="AP957" s="204">
        <f t="shared" si="317"/>
        <v>0.12647058823529411</v>
      </c>
      <c r="AQ957" s="45"/>
      <c r="AR957" s="45"/>
      <c r="AS957" s="115"/>
      <c r="AT957" s="115"/>
      <c r="AU957" s="115">
        <f t="shared" si="326"/>
        <v>1</v>
      </c>
      <c r="AV957" s="115">
        <f t="shared" si="327"/>
        <v>0</v>
      </c>
      <c r="AY957" s="115"/>
      <c r="AZ957" s="115"/>
      <c r="BA957" s="43">
        <v>32</v>
      </c>
      <c r="BB957" s="43" t="s">
        <v>2013</v>
      </c>
      <c r="BC957" s="48" t="s">
        <v>1403</v>
      </c>
      <c r="BE957" s="37" t="s">
        <v>2345</v>
      </c>
      <c r="BG957" s="43">
        <v>467</v>
      </c>
      <c r="BH957" s="43" t="s">
        <v>481</v>
      </c>
      <c r="BJ957" s="43" t="s">
        <v>1388</v>
      </c>
      <c r="BP957" s="48" t="s">
        <v>1406</v>
      </c>
      <c r="BQ957" s="43" t="s">
        <v>2675</v>
      </c>
      <c r="BS957" s="43" t="s">
        <v>2057</v>
      </c>
      <c r="BT957" s="43" t="s">
        <v>1990</v>
      </c>
      <c r="BU957" s="43"/>
      <c r="BV957" s="43"/>
      <c r="BW957" s="243">
        <v>37726</v>
      </c>
      <c r="BX957" s="243"/>
      <c r="BY957" s="48" t="s">
        <v>451</v>
      </c>
      <c r="BZ957" s="43">
        <v>0.43</v>
      </c>
      <c r="CA957" s="43" t="s">
        <v>1396</v>
      </c>
      <c r="CD957" s="124" t="s">
        <v>1397</v>
      </c>
      <c r="CE957" s="43">
        <v>12217</v>
      </c>
      <c r="CF957" s="43" t="s">
        <v>1990</v>
      </c>
      <c r="CG957" s="251">
        <v>37726</v>
      </c>
      <c r="CH957" s="126"/>
      <c r="CK957" s="39" t="s">
        <v>451</v>
      </c>
      <c r="CL957" s="43">
        <v>3.4</v>
      </c>
      <c r="CM957" s="43" t="s">
        <v>1396</v>
      </c>
      <c r="CP957" s="43" t="s">
        <v>1397</v>
      </c>
      <c r="CQ957" s="43">
        <v>1171</v>
      </c>
      <c r="DR957" s="38"/>
    </row>
    <row r="958" spans="1:122" s="39" customFormat="1" hidden="1" x14ac:dyDescent="0.2">
      <c r="A958" s="44" t="str">
        <f t="shared" si="318"/>
        <v>Endicott</v>
      </c>
      <c r="B958" s="44" t="str">
        <f t="shared" si="313"/>
        <v>Trichloroethylene</v>
      </c>
      <c r="C958" s="38" t="s">
        <v>2587</v>
      </c>
      <c r="D958" s="38" t="str">
        <f t="shared" si="312"/>
        <v>LS</v>
      </c>
      <c r="E958" s="44" t="s">
        <v>372</v>
      </c>
      <c r="F958" s="155" t="str">
        <f t="shared" si="324"/>
        <v>Residential 155</v>
      </c>
      <c r="G958" s="44" t="str">
        <f t="shared" si="319"/>
        <v>residential</v>
      </c>
      <c r="H958" s="44" t="str">
        <f t="shared" si="320"/>
        <v/>
      </c>
      <c r="I958" s="38"/>
      <c r="J958" s="38"/>
      <c r="K958" s="38"/>
      <c r="L958" s="44"/>
      <c r="M958" s="38" t="str">
        <f t="shared" si="314"/>
        <v>Y</v>
      </c>
      <c r="N958" s="38" t="str">
        <f t="shared" si="321"/>
        <v>n</v>
      </c>
      <c r="O958" s="38" t="str">
        <f>IF(AJ958="","",IF(M958="N","n","Y"))</f>
        <v>Y</v>
      </c>
      <c r="P958" s="44"/>
      <c r="Q958" s="44"/>
      <c r="R958" s="44"/>
      <c r="S958" s="44"/>
      <c r="T958" s="44"/>
      <c r="U958" s="44"/>
      <c r="V958" s="44"/>
      <c r="W958" s="44"/>
      <c r="X958" s="44"/>
      <c r="Y958" s="38" t="str">
        <f t="shared" si="315"/>
        <v>Y</v>
      </c>
      <c r="Z958" s="38" t="str">
        <f t="shared" si="322"/>
        <v>n</v>
      </c>
      <c r="AA958" s="38" t="str">
        <f>IF(AM958="","",IF(Y958="N","n","Y"))</f>
        <v>Y</v>
      </c>
      <c r="AC958" s="59">
        <v>0.46</v>
      </c>
      <c r="AD958" s="204">
        <v>0.36956521739130438</v>
      </c>
      <c r="AE958" s="38">
        <v>1</v>
      </c>
      <c r="AF958" s="38">
        <v>0</v>
      </c>
      <c r="AG958" s="125"/>
      <c r="AI958" s="123"/>
      <c r="AJ958" s="40">
        <f t="shared" si="316"/>
        <v>0.46</v>
      </c>
      <c r="AK958" s="40"/>
      <c r="AL958" s="40"/>
      <c r="AM958" s="40">
        <f t="shared" si="325"/>
        <v>0.17</v>
      </c>
      <c r="AN958" s="39">
        <f t="shared" si="323"/>
        <v>0.5</v>
      </c>
      <c r="AO958" s="204"/>
      <c r="AP958" s="204">
        <f t="shared" si="317"/>
        <v>0.36956521739130438</v>
      </c>
      <c r="AQ958" s="45"/>
      <c r="AR958" s="45"/>
      <c r="AS958" s="115"/>
      <c r="AT958" s="115"/>
      <c r="AU958" s="115">
        <f t="shared" si="326"/>
        <v>1</v>
      </c>
      <c r="AV958" s="115">
        <f t="shared" si="327"/>
        <v>0</v>
      </c>
      <c r="AY958" s="115"/>
      <c r="AZ958" s="115"/>
      <c r="BA958" s="43">
        <v>32</v>
      </c>
      <c r="BB958" s="43" t="s">
        <v>2013</v>
      </c>
      <c r="BC958" s="48" t="s">
        <v>1403</v>
      </c>
      <c r="BE958" s="37" t="s">
        <v>2345</v>
      </c>
      <c r="BG958" s="43">
        <v>467</v>
      </c>
      <c r="BH958" s="43" t="s">
        <v>481</v>
      </c>
      <c r="BJ958" s="43" t="s">
        <v>1388</v>
      </c>
      <c r="BP958" s="48" t="s">
        <v>1406</v>
      </c>
      <c r="BQ958" s="43" t="s">
        <v>2675</v>
      </c>
      <c r="BS958" s="43" t="s">
        <v>1393</v>
      </c>
      <c r="BT958" s="43" t="s">
        <v>1990</v>
      </c>
      <c r="BU958" s="43"/>
      <c r="BV958" s="43"/>
      <c r="BW958" s="243">
        <v>37726</v>
      </c>
      <c r="BX958" s="243"/>
      <c r="BY958" s="48" t="s">
        <v>451</v>
      </c>
      <c r="BZ958" s="43">
        <v>0.17</v>
      </c>
      <c r="CA958" s="43" t="s">
        <v>1396</v>
      </c>
      <c r="CD958" s="124" t="s">
        <v>1397</v>
      </c>
      <c r="CE958" s="43">
        <v>12219</v>
      </c>
      <c r="CF958" s="43" t="s">
        <v>1990</v>
      </c>
      <c r="CG958" s="251">
        <v>37726</v>
      </c>
      <c r="CH958" s="126"/>
      <c r="CK958" s="39" t="s">
        <v>451</v>
      </c>
      <c r="CL958" s="43">
        <v>0.46</v>
      </c>
      <c r="CM958" s="43" t="s">
        <v>1396</v>
      </c>
      <c r="CP958" s="43" t="s">
        <v>1397</v>
      </c>
      <c r="CQ958" s="43">
        <v>1244</v>
      </c>
      <c r="DR958" s="38"/>
    </row>
    <row r="959" spans="1:122" s="39" customFormat="1" hidden="1" x14ac:dyDescent="0.2">
      <c r="A959" s="44" t="str">
        <f t="shared" si="318"/>
        <v>Endicott</v>
      </c>
      <c r="B959" s="44" t="str">
        <f t="shared" si="313"/>
        <v>1,1,1-Trichloroethane</v>
      </c>
      <c r="C959" s="38" t="s">
        <v>2587</v>
      </c>
      <c r="D959" s="38" t="str">
        <f t="shared" si="312"/>
        <v>LS</v>
      </c>
      <c r="E959" s="44" t="s">
        <v>372</v>
      </c>
      <c r="F959" s="155" t="str">
        <f t="shared" si="324"/>
        <v>Residential 156</v>
      </c>
      <c r="G959" s="44" t="str">
        <f t="shared" si="319"/>
        <v>residential</v>
      </c>
      <c r="H959" s="44" t="str">
        <f t="shared" si="320"/>
        <v/>
      </c>
      <c r="I959" s="38"/>
      <c r="J959" s="38"/>
      <c r="K959" s="38"/>
      <c r="L959" s="44"/>
      <c r="M959" s="38" t="str">
        <f t="shared" si="314"/>
        <v>Y</v>
      </c>
      <c r="N959" s="38" t="str">
        <f t="shared" si="321"/>
        <v>n</v>
      </c>
      <c r="O959" s="38" t="str">
        <f>IF(AJ959="","",IF(M959="N","n","Y"))</f>
        <v>Y</v>
      </c>
      <c r="P959" s="44"/>
      <c r="Q959" s="44"/>
      <c r="R959" s="44"/>
      <c r="S959" s="44"/>
      <c r="T959" s="44"/>
      <c r="U959" s="44"/>
      <c r="V959" s="44"/>
      <c r="W959" s="44"/>
      <c r="X959" s="44"/>
      <c r="Y959" s="38" t="str">
        <f t="shared" si="315"/>
        <v>Y</v>
      </c>
      <c r="Z959" s="38" t="str">
        <f t="shared" si="322"/>
        <v>n</v>
      </c>
      <c r="AA959" s="38" t="str">
        <f>IF(AM959="","",IF(Y959="N","n","Y"))</f>
        <v>Y</v>
      </c>
      <c r="AC959" s="59">
        <v>64</v>
      </c>
      <c r="AD959" s="204">
        <v>1.140625E-2</v>
      </c>
      <c r="AE959" s="38">
        <v>1</v>
      </c>
      <c r="AF959" s="38">
        <v>0</v>
      </c>
      <c r="AG959" s="125"/>
      <c r="AI959" s="123"/>
      <c r="AJ959" s="40">
        <f t="shared" si="316"/>
        <v>64</v>
      </c>
      <c r="AK959" s="40"/>
      <c r="AL959" s="40"/>
      <c r="AM959" s="40">
        <f t="shared" si="325"/>
        <v>0.73</v>
      </c>
      <c r="AN959" s="39">
        <f t="shared" si="323"/>
        <v>3.1</v>
      </c>
      <c r="AO959" s="204"/>
      <c r="AP959" s="204">
        <f t="shared" si="317"/>
        <v>1.140625E-2</v>
      </c>
      <c r="AQ959" s="45"/>
      <c r="AR959" s="45"/>
      <c r="AS959" s="115"/>
      <c r="AT959" s="115"/>
      <c r="AU959" s="115">
        <f t="shared" si="326"/>
        <v>1</v>
      </c>
      <c r="AV959" s="115">
        <f t="shared" si="327"/>
        <v>0</v>
      </c>
      <c r="AY959" s="115"/>
      <c r="AZ959" s="115"/>
      <c r="BA959" s="43">
        <v>32</v>
      </c>
      <c r="BB959" s="43" t="s">
        <v>2013</v>
      </c>
      <c r="BC959" s="48" t="s">
        <v>1403</v>
      </c>
      <c r="BE959" s="37" t="s">
        <v>2345</v>
      </c>
      <c r="BG959" s="43">
        <v>468</v>
      </c>
      <c r="BH959" s="43" t="s">
        <v>1153</v>
      </c>
      <c r="BJ959" s="43" t="s">
        <v>1388</v>
      </c>
      <c r="BP959" s="48" t="s">
        <v>1406</v>
      </c>
      <c r="BQ959" s="43" t="s">
        <v>522</v>
      </c>
      <c r="BS959" s="43" t="s">
        <v>558</v>
      </c>
      <c r="BT959" s="43" t="s">
        <v>2144</v>
      </c>
      <c r="BU959" s="43"/>
      <c r="BV959" s="43"/>
      <c r="BW959" s="243">
        <v>37740</v>
      </c>
      <c r="BX959" s="243"/>
      <c r="BY959" s="48" t="s">
        <v>451</v>
      </c>
      <c r="BZ959" s="43">
        <v>0.73</v>
      </c>
      <c r="CA959" s="43" t="s">
        <v>1396</v>
      </c>
      <c r="CD959" s="124" t="s">
        <v>1397</v>
      </c>
      <c r="CE959" s="43">
        <v>12254</v>
      </c>
      <c r="CF959" s="43" t="s">
        <v>2145</v>
      </c>
      <c r="CG959" s="251">
        <v>37740</v>
      </c>
      <c r="CH959" s="126"/>
      <c r="CK959" s="39" t="s">
        <v>451</v>
      </c>
      <c r="CL959" s="43">
        <v>64</v>
      </c>
      <c r="CM959" s="43" t="s">
        <v>1396</v>
      </c>
      <c r="CP959" s="43" t="s">
        <v>1397</v>
      </c>
      <c r="CQ959" s="43">
        <v>1338</v>
      </c>
      <c r="DR959" s="38"/>
    </row>
    <row r="960" spans="1:122" s="39" customFormat="1" x14ac:dyDescent="0.2">
      <c r="A960" s="44" t="str">
        <f t="shared" si="318"/>
        <v>Endicott</v>
      </c>
      <c r="B960" s="44" t="str">
        <f t="shared" si="313"/>
        <v>Trichloroethylene</v>
      </c>
      <c r="C960" s="38" t="s">
        <v>2587</v>
      </c>
      <c r="D960" s="38" t="str">
        <f t="shared" si="312"/>
        <v>LS</v>
      </c>
      <c r="E960" s="44" t="s">
        <v>372</v>
      </c>
      <c r="F960" s="155" t="str">
        <f t="shared" si="324"/>
        <v>Residential 156</v>
      </c>
      <c r="G960" s="44" t="str">
        <f t="shared" si="319"/>
        <v>residential</v>
      </c>
      <c r="H960" s="44" t="str">
        <f t="shared" si="320"/>
        <v/>
      </c>
      <c r="I960" s="38"/>
      <c r="J960" s="38"/>
      <c r="K960" s="38"/>
      <c r="L960" s="44"/>
      <c r="M960" s="38" t="str">
        <f t="shared" si="314"/>
        <v>Y</v>
      </c>
      <c r="N960" s="38" t="str">
        <f t="shared" si="321"/>
        <v>Y</v>
      </c>
      <c r="O960" s="38" t="str">
        <f>IF(AJ960="","",IF(M960="N","n","Y"))</f>
        <v>Y</v>
      </c>
      <c r="P960" s="44"/>
      <c r="Q960" s="44"/>
      <c r="R960" s="44"/>
      <c r="S960" s="44"/>
      <c r="T960" s="44"/>
      <c r="U960" s="44"/>
      <c r="V960" s="44"/>
      <c r="W960" s="44"/>
      <c r="X960" s="44"/>
      <c r="Y960" s="38" t="str">
        <f t="shared" si="315"/>
        <v>Y</v>
      </c>
      <c r="Z960" s="38" t="str">
        <f t="shared" si="322"/>
        <v>Y</v>
      </c>
      <c r="AA960" s="38" t="str">
        <f>IF(AM960="","",IF(Y960="N","n","Y"))</f>
        <v>Y</v>
      </c>
      <c r="AC960" s="59">
        <v>450</v>
      </c>
      <c r="AD960" s="204">
        <v>2.0444444444444447E-3</v>
      </c>
      <c r="AE960" s="38">
        <v>1</v>
      </c>
      <c r="AF960" s="38">
        <v>0</v>
      </c>
      <c r="AG960" s="125"/>
      <c r="AI960" s="123"/>
      <c r="AJ960" s="40">
        <f t="shared" si="316"/>
        <v>450</v>
      </c>
      <c r="AK960" s="40"/>
      <c r="AL960" s="40"/>
      <c r="AM960" s="40">
        <f t="shared" si="325"/>
        <v>0.92</v>
      </c>
      <c r="AN960" s="39">
        <f t="shared" si="323"/>
        <v>0.5</v>
      </c>
      <c r="AO960" s="204"/>
      <c r="AP960" s="204">
        <f t="shared" si="317"/>
        <v>2.0444444444444447E-3</v>
      </c>
      <c r="AQ960" s="45"/>
      <c r="AR960" s="45"/>
      <c r="AS960" s="115"/>
      <c r="AT960" s="115"/>
      <c r="AU960" s="115">
        <f t="shared" si="326"/>
        <v>1</v>
      </c>
      <c r="AV960" s="115">
        <f t="shared" si="327"/>
        <v>0</v>
      </c>
      <c r="AY960" s="115"/>
      <c r="AZ960" s="115"/>
      <c r="BA960" s="43">
        <v>32</v>
      </c>
      <c r="BB960" s="43" t="s">
        <v>2013</v>
      </c>
      <c r="BC960" s="48" t="s">
        <v>1403</v>
      </c>
      <c r="BE960" s="37" t="s">
        <v>2345</v>
      </c>
      <c r="BG960" s="43">
        <v>468</v>
      </c>
      <c r="BH960" s="43" t="s">
        <v>1153</v>
      </c>
      <c r="BJ960" s="43" t="s">
        <v>1388</v>
      </c>
      <c r="BP960" s="48" t="s">
        <v>1406</v>
      </c>
      <c r="BQ960" s="43" t="s">
        <v>522</v>
      </c>
      <c r="BS960" s="43" t="s">
        <v>1393</v>
      </c>
      <c r="BT960" s="43" t="s">
        <v>2144</v>
      </c>
      <c r="BU960" s="43"/>
      <c r="BV960" s="43"/>
      <c r="BW960" s="243">
        <v>37740</v>
      </c>
      <c r="BX960" s="243"/>
      <c r="BY960" s="48" t="s">
        <v>451</v>
      </c>
      <c r="BZ960" s="43">
        <v>0.92</v>
      </c>
      <c r="CA960" s="43" t="s">
        <v>1396</v>
      </c>
      <c r="CD960" s="124" t="s">
        <v>1397</v>
      </c>
      <c r="CE960" s="43">
        <v>12263</v>
      </c>
      <c r="CF960" s="43" t="s">
        <v>2145</v>
      </c>
      <c r="CG960" s="251">
        <v>37740</v>
      </c>
      <c r="CH960" s="126"/>
      <c r="CK960" s="39" t="s">
        <v>451</v>
      </c>
      <c r="CL960" s="43">
        <v>450</v>
      </c>
      <c r="CM960" s="43" t="s">
        <v>1396</v>
      </c>
      <c r="CP960" s="43" t="s">
        <v>1397</v>
      </c>
      <c r="CQ960" s="43">
        <v>1245</v>
      </c>
      <c r="DR960" s="38"/>
    </row>
    <row r="961" spans="1:122" s="39" customFormat="1" hidden="1" x14ac:dyDescent="0.2">
      <c r="A961" s="44" t="str">
        <f t="shared" si="318"/>
        <v>Endicott</v>
      </c>
      <c r="B961" s="44" t="str">
        <f t="shared" si="313"/>
        <v>1,1,2-Trichloro-1,2,2-trifluoroethane</v>
      </c>
      <c r="C961" s="38" t="s">
        <v>2587</v>
      </c>
      <c r="D961" s="38" t="str">
        <f t="shared" si="312"/>
        <v>LS</v>
      </c>
      <c r="E961" s="44" t="s">
        <v>372</v>
      </c>
      <c r="F961" s="155" t="str">
        <f t="shared" si="324"/>
        <v>Residential 157 (House 13)</v>
      </c>
      <c r="G961" s="44" t="str">
        <f t="shared" si="319"/>
        <v>residential</v>
      </c>
      <c r="H961" s="44" t="str">
        <f t="shared" si="320"/>
        <v/>
      </c>
      <c r="I961" s="38"/>
      <c r="J961" s="38"/>
      <c r="K961" s="38"/>
      <c r="L961" s="44"/>
      <c r="M961" s="38" t="str">
        <f t="shared" si="314"/>
        <v>Y</v>
      </c>
      <c r="N961" s="38" t="str">
        <f t="shared" si="321"/>
        <v>n</v>
      </c>
      <c r="O961" s="38" t="s">
        <v>541</v>
      </c>
      <c r="P961" s="114" t="s">
        <v>1453</v>
      </c>
      <c r="Q961" s="114"/>
      <c r="R961" s="114"/>
      <c r="S961" s="114"/>
      <c r="T961" s="114"/>
      <c r="U961" s="114"/>
      <c r="V961" s="114"/>
      <c r="W961" s="114"/>
      <c r="X961" s="114"/>
      <c r="Y961" s="38" t="str">
        <f t="shared" si="315"/>
        <v>Y</v>
      </c>
      <c r="Z961" s="38" t="str">
        <f t="shared" si="322"/>
        <v>n</v>
      </c>
      <c r="AA961" s="38" t="s">
        <v>541</v>
      </c>
      <c r="AC961" s="59">
        <v>0.4</v>
      </c>
      <c r="AD961" s="204">
        <v>1.625</v>
      </c>
      <c r="AE961" s="38">
        <v>1</v>
      </c>
      <c r="AF961" s="38">
        <v>0</v>
      </c>
      <c r="AG961" s="125"/>
      <c r="AI961" s="123"/>
      <c r="AJ961" s="40">
        <f t="shared" si="316"/>
        <v>0.4</v>
      </c>
      <c r="AK961" s="40"/>
      <c r="AL961" s="40"/>
      <c r="AM961" s="40">
        <f t="shared" si="325"/>
        <v>0.65</v>
      </c>
      <c r="AN961" s="39">
        <f t="shared" si="323"/>
        <v>1.8</v>
      </c>
      <c r="AO961" s="204"/>
      <c r="AP961" s="204">
        <f t="shared" si="317"/>
        <v>1.625</v>
      </c>
      <c r="AQ961" s="45"/>
      <c r="AR961" s="45"/>
      <c r="AS961" s="115"/>
      <c r="AT961" s="115"/>
      <c r="AU961" s="115">
        <f t="shared" si="326"/>
        <v>1</v>
      </c>
      <c r="AV961" s="115">
        <f t="shared" si="327"/>
        <v>0</v>
      </c>
      <c r="AY961" s="115"/>
      <c r="AZ961" s="115"/>
      <c r="BA961" s="43">
        <v>32</v>
      </c>
      <c r="BB961" s="43" t="s">
        <v>2013</v>
      </c>
      <c r="BC961" s="48" t="s">
        <v>1403</v>
      </c>
      <c r="BE961" s="37" t="s">
        <v>2345</v>
      </c>
      <c r="BG961" s="43">
        <v>469</v>
      </c>
      <c r="BH961" s="43" t="s">
        <v>617</v>
      </c>
      <c r="BJ961" s="43" t="s">
        <v>1388</v>
      </c>
      <c r="BP961" s="48" t="s">
        <v>1406</v>
      </c>
      <c r="BQ961" s="43" t="s">
        <v>2589</v>
      </c>
      <c r="BS961" s="43" t="s">
        <v>1132</v>
      </c>
      <c r="BT961" s="43" t="s">
        <v>2590</v>
      </c>
      <c r="BU961" s="43"/>
      <c r="BV961" s="43"/>
      <c r="BW961" s="243">
        <v>37734</v>
      </c>
      <c r="BX961" s="243"/>
      <c r="BY961" s="48" t="s">
        <v>451</v>
      </c>
      <c r="BZ961" s="43">
        <v>0.65</v>
      </c>
      <c r="CA961" s="43" t="s">
        <v>1396</v>
      </c>
      <c r="CD961" s="124" t="s">
        <v>1397</v>
      </c>
      <c r="CE961" s="43">
        <v>12292</v>
      </c>
      <c r="CF961" s="43" t="s">
        <v>2591</v>
      </c>
      <c r="CG961" s="251">
        <v>37734</v>
      </c>
      <c r="CH961" s="126"/>
      <c r="CK961" s="39" t="s">
        <v>451</v>
      </c>
      <c r="CL961" s="43">
        <v>0.4</v>
      </c>
      <c r="CM961" s="43" t="s">
        <v>1396</v>
      </c>
      <c r="CP961" s="43" t="s">
        <v>1397</v>
      </c>
      <c r="CQ961" s="43">
        <v>1446</v>
      </c>
      <c r="DR961" s="38"/>
    </row>
    <row r="962" spans="1:122" s="39" customFormat="1" hidden="1" x14ac:dyDescent="0.2">
      <c r="A962" s="44" t="str">
        <f t="shared" si="318"/>
        <v>Endicott</v>
      </c>
      <c r="B962" s="44" t="str">
        <f t="shared" si="313"/>
        <v>Methylene chloride</v>
      </c>
      <c r="C962" s="38" t="s">
        <v>2587</v>
      </c>
      <c r="D962" s="38" t="str">
        <f t="shared" si="312"/>
        <v>LS</v>
      </c>
      <c r="E962" s="44" t="s">
        <v>372</v>
      </c>
      <c r="F962" s="155" t="str">
        <f t="shared" si="324"/>
        <v>Residential 157 (House 13)</v>
      </c>
      <c r="G962" s="44" t="str">
        <f t="shared" si="319"/>
        <v>residential</v>
      </c>
      <c r="H962" s="44" t="str">
        <f t="shared" si="320"/>
        <v/>
      </c>
      <c r="I962" s="38"/>
      <c r="J962" s="38"/>
      <c r="K962" s="38"/>
      <c r="L962" s="44"/>
      <c r="M962" s="38" t="str">
        <f t="shared" si="314"/>
        <v>Y</v>
      </c>
      <c r="N962" s="38" t="str">
        <f t="shared" si="321"/>
        <v>n</v>
      </c>
      <c r="O962" s="38" t="s">
        <v>541</v>
      </c>
      <c r="P962" s="114" t="s">
        <v>1453</v>
      </c>
      <c r="Q962" s="114"/>
      <c r="R962" s="114"/>
      <c r="S962" s="114"/>
      <c r="T962" s="114"/>
      <c r="U962" s="114"/>
      <c r="V962" s="114"/>
      <c r="W962" s="114"/>
      <c r="X962" s="114"/>
      <c r="Y962" s="38" t="str">
        <f t="shared" si="315"/>
        <v>Y</v>
      </c>
      <c r="Z962" s="38" t="str">
        <f t="shared" si="322"/>
        <v>Y</v>
      </c>
      <c r="AA962" s="38" t="s">
        <v>541</v>
      </c>
      <c r="AC962" s="59">
        <v>74</v>
      </c>
      <c r="AD962" s="204">
        <v>1.2162162162162162</v>
      </c>
      <c r="AE962" s="38">
        <v>1</v>
      </c>
      <c r="AF962" s="38">
        <v>0</v>
      </c>
      <c r="AG962" s="125"/>
      <c r="AI962" s="123"/>
      <c r="AJ962" s="40">
        <f t="shared" si="316"/>
        <v>74</v>
      </c>
      <c r="AK962" s="40"/>
      <c r="AL962" s="40"/>
      <c r="AM962" s="40">
        <f t="shared" si="325"/>
        <v>90</v>
      </c>
      <c r="AN962" s="39">
        <f t="shared" si="323"/>
        <v>10.5</v>
      </c>
      <c r="AO962" s="204"/>
      <c r="AP962" s="204">
        <f t="shared" si="317"/>
        <v>1.2162162162162162</v>
      </c>
      <c r="AQ962" s="45"/>
      <c r="AR962" s="45"/>
      <c r="AS962" s="115"/>
      <c r="AT962" s="115"/>
      <c r="AU962" s="115">
        <f t="shared" si="326"/>
        <v>1</v>
      </c>
      <c r="AV962" s="115">
        <f t="shared" si="327"/>
        <v>0</v>
      </c>
      <c r="AY962" s="115"/>
      <c r="AZ962" s="115"/>
      <c r="BA962" s="43">
        <v>32</v>
      </c>
      <c r="BB962" s="43" t="s">
        <v>2013</v>
      </c>
      <c r="BC962" s="48" t="s">
        <v>1403</v>
      </c>
      <c r="BE962" s="37" t="s">
        <v>2345</v>
      </c>
      <c r="BG962" s="43">
        <v>469</v>
      </c>
      <c r="BH962" s="43" t="s">
        <v>617</v>
      </c>
      <c r="BJ962" s="43" t="s">
        <v>1388</v>
      </c>
      <c r="BP962" s="48" t="s">
        <v>1406</v>
      </c>
      <c r="BQ962" s="43" t="s">
        <v>2589</v>
      </c>
      <c r="BS962" s="43" t="s">
        <v>837</v>
      </c>
      <c r="BT962" s="43" t="s">
        <v>2590</v>
      </c>
      <c r="BU962" s="43"/>
      <c r="BV962" s="43"/>
      <c r="BW962" s="243">
        <v>37734</v>
      </c>
      <c r="BX962" s="243"/>
      <c r="BY962" s="48" t="s">
        <v>451</v>
      </c>
      <c r="BZ962" s="43">
        <v>90</v>
      </c>
      <c r="CA962" s="43" t="s">
        <v>1396</v>
      </c>
      <c r="CD962" s="124" t="s">
        <v>1397</v>
      </c>
      <c r="CE962" s="43">
        <v>12293</v>
      </c>
      <c r="CF962" s="43" t="s">
        <v>2591</v>
      </c>
      <c r="CG962" s="251">
        <v>37734</v>
      </c>
      <c r="CH962" s="126"/>
      <c r="CK962" s="39" t="s">
        <v>451</v>
      </c>
      <c r="CL962" s="43">
        <v>74</v>
      </c>
      <c r="CM962" s="43" t="s">
        <v>1396</v>
      </c>
      <c r="CP962" s="43" t="s">
        <v>1397</v>
      </c>
      <c r="CQ962" s="43">
        <v>1489</v>
      </c>
      <c r="DR962" s="38"/>
    </row>
    <row r="963" spans="1:122" s="39" customFormat="1" hidden="1" x14ac:dyDescent="0.2">
      <c r="A963" s="44" t="str">
        <f t="shared" si="318"/>
        <v>Endicott</v>
      </c>
      <c r="B963" s="44" t="str">
        <f t="shared" si="313"/>
        <v>1,1,1-Trichloroethane</v>
      </c>
      <c r="C963" s="38" t="s">
        <v>2587</v>
      </c>
      <c r="D963" s="38" t="str">
        <f t="shared" si="312"/>
        <v>LS</v>
      </c>
      <c r="E963" s="44" t="s">
        <v>372</v>
      </c>
      <c r="F963" s="155" t="str">
        <f t="shared" si="324"/>
        <v>Residential 158</v>
      </c>
      <c r="G963" s="44" t="str">
        <f t="shared" si="319"/>
        <v>residential</v>
      </c>
      <c r="H963" s="44" t="str">
        <f t="shared" si="320"/>
        <v/>
      </c>
      <c r="I963" s="38"/>
      <c r="J963" s="38"/>
      <c r="K963" s="38"/>
      <c r="L963" s="44"/>
      <c r="M963" s="38" t="str">
        <f t="shared" si="314"/>
        <v>Y</v>
      </c>
      <c r="N963" s="38" t="str">
        <f t="shared" si="321"/>
        <v>n</v>
      </c>
      <c r="O963" s="38" t="s">
        <v>541</v>
      </c>
      <c r="P963" s="114" t="s">
        <v>1453</v>
      </c>
      <c r="Q963" s="114"/>
      <c r="R963" s="114"/>
      <c r="S963" s="114"/>
      <c r="T963" s="114"/>
      <c r="U963" s="114"/>
      <c r="V963" s="114"/>
      <c r="W963" s="114"/>
      <c r="X963" s="114"/>
      <c r="Y963" s="38" t="str">
        <f t="shared" si="315"/>
        <v>Y</v>
      </c>
      <c r="Z963" s="38" t="str">
        <f t="shared" si="322"/>
        <v>Y</v>
      </c>
      <c r="AA963" s="38" t="s">
        <v>541</v>
      </c>
      <c r="AC963" s="59">
        <v>4.7</v>
      </c>
      <c r="AD963" s="204">
        <v>5.5319148936170208</v>
      </c>
      <c r="AE963" s="38">
        <v>1</v>
      </c>
      <c r="AF963" s="38">
        <v>0</v>
      </c>
      <c r="AG963" s="125"/>
      <c r="AI963" s="123"/>
      <c r="AJ963" s="40">
        <f t="shared" si="316"/>
        <v>4.7</v>
      </c>
      <c r="AK963" s="40"/>
      <c r="AL963" s="40"/>
      <c r="AM963" s="40">
        <f t="shared" si="325"/>
        <v>26</v>
      </c>
      <c r="AN963" s="39">
        <f t="shared" si="323"/>
        <v>3.1</v>
      </c>
      <c r="AO963" s="204"/>
      <c r="AP963" s="204">
        <f t="shared" si="317"/>
        <v>5.5319148936170208</v>
      </c>
      <c r="AQ963" s="45"/>
      <c r="AR963" s="45"/>
      <c r="AS963" s="115"/>
      <c r="AT963" s="115"/>
      <c r="AU963" s="115">
        <f t="shared" si="326"/>
        <v>1</v>
      </c>
      <c r="AV963" s="115">
        <f t="shared" si="327"/>
        <v>0</v>
      </c>
      <c r="AY963" s="115"/>
      <c r="AZ963" s="115"/>
      <c r="BA963" s="43">
        <v>32</v>
      </c>
      <c r="BB963" s="43" t="s">
        <v>2013</v>
      </c>
      <c r="BC963" s="48" t="s">
        <v>1403</v>
      </c>
      <c r="BE963" s="37" t="s">
        <v>2345</v>
      </c>
      <c r="BG963" s="43">
        <v>470</v>
      </c>
      <c r="BH963" s="43" t="s">
        <v>2592</v>
      </c>
      <c r="BJ963" s="43" t="s">
        <v>1388</v>
      </c>
      <c r="BP963" s="48" t="s">
        <v>1406</v>
      </c>
      <c r="BQ963" s="43" t="s">
        <v>2593</v>
      </c>
      <c r="BS963" s="43" t="s">
        <v>558</v>
      </c>
      <c r="BT963" s="43" t="s">
        <v>2594</v>
      </c>
      <c r="BU963" s="43"/>
      <c r="BV963" s="43"/>
      <c r="BW963" s="243">
        <v>37728</v>
      </c>
      <c r="BX963" s="243"/>
      <c r="BY963" s="48" t="s">
        <v>451</v>
      </c>
      <c r="BZ963" s="43">
        <v>26</v>
      </c>
      <c r="CA963" s="43" t="s">
        <v>1396</v>
      </c>
      <c r="CD963" s="124" t="s">
        <v>1397</v>
      </c>
      <c r="CE963" s="43">
        <v>12320</v>
      </c>
      <c r="CF963" s="43" t="s">
        <v>2595</v>
      </c>
      <c r="CG963" s="251">
        <v>37728</v>
      </c>
      <c r="CH963" s="126"/>
      <c r="CK963" s="39" t="s">
        <v>451</v>
      </c>
      <c r="CL963" s="43">
        <v>4.7</v>
      </c>
      <c r="CM963" s="43" t="s">
        <v>1396</v>
      </c>
      <c r="CP963" s="43" t="s">
        <v>1397</v>
      </c>
      <c r="CQ963" s="43">
        <v>1340</v>
      </c>
      <c r="DR963" s="38"/>
    </row>
    <row r="964" spans="1:122" s="39" customFormat="1" hidden="1" x14ac:dyDescent="0.2">
      <c r="A964" s="44" t="str">
        <f t="shared" si="318"/>
        <v>Endicott</v>
      </c>
      <c r="B964" s="44" t="str">
        <f t="shared" si="313"/>
        <v>1,1,2-Trichloro-1,2,2-trifluoroethane</v>
      </c>
      <c r="C964" s="38" t="s">
        <v>2587</v>
      </c>
      <c r="D964" s="38" t="str">
        <f t="shared" si="312"/>
        <v>LS</v>
      </c>
      <c r="E964" s="44" t="s">
        <v>372</v>
      </c>
      <c r="F964" s="155" t="str">
        <f t="shared" si="324"/>
        <v>Residential 158</v>
      </c>
      <c r="G964" s="44" t="str">
        <f t="shared" si="319"/>
        <v>residential</v>
      </c>
      <c r="H964" s="44" t="str">
        <f t="shared" si="320"/>
        <v/>
      </c>
      <c r="I964" s="38"/>
      <c r="J964" s="38"/>
      <c r="K964" s="38"/>
      <c r="L964" s="44"/>
      <c r="M964" s="38" t="str">
        <f t="shared" si="314"/>
        <v>Y</v>
      </c>
      <c r="N964" s="38" t="str">
        <f t="shared" si="321"/>
        <v>n</v>
      </c>
      <c r="O964" s="38" t="s">
        <v>541</v>
      </c>
      <c r="P964" s="114" t="s">
        <v>1453</v>
      </c>
      <c r="Q964" s="114"/>
      <c r="R964" s="114"/>
      <c r="S964" s="114"/>
      <c r="T964" s="114"/>
      <c r="U964" s="114"/>
      <c r="V964" s="114"/>
      <c r="W964" s="114"/>
      <c r="X964" s="114"/>
      <c r="Y964" s="38" t="str">
        <f t="shared" si="315"/>
        <v>Y</v>
      </c>
      <c r="Z964" s="38" t="str">
        <f t="shared" si="322"/>
        <v>n</v>
      </c>
      <c r="AA964" s="38" t="s">
        <v>541</v>
      </c>
      <c r="AC964" s="59">
        <v>0.63</v>
      </c>
      <c r="AD964" s="204">
        <v>1.0952380952380951</v>
      </c>
      <c r="AE964" s="38">
        <v>1</v>
      </c>
      <c r="AF964" s="38">
        <v>0</v>
      </c>
      <c r="AG964" s="125"/>
      <c r="AI964" s="123"/>
      <c r="AJ964" s="40">
        <f t="shared" si="316"/>
        <v>0.63</v>
      </c>
      <c r="AK964" s="40"/>
      <c r="AL964" s="40"/>
      <c r="AM964" s="40">
        <f t="shared" si="325"/>
        <v>0.69</v>
      </c>
      <c r="AN964" s="39">
        <f t="shared" si="323"/>
        <v>1.8</v>
      </c>
      <c r="AO964" s="204"/>
      <c r="AP964" s="204">
        <f t="shared" si="317"/>
        <v>1.0952380952380951</v>
      </c>
      <c r="AQ964" s="45"/>
      <c r="AR964" s="45"/>
      <c r="AS964" s="115"/>
      <c r="AT964" s="115"/>
      <c r="AU964" s="115">
        <f t="shared" si="326"/>
        <v>1</v>
      </c>
      <c r="AV964" s="115">
        <f t="shared" si="327"/>
        <v>0</v>
      </c>
      <c r="AY964" s="115"/>
      <c r="AZ964" s="115"/>
      <c r="BA964" s="43">
        <v>32</v>
      </c>
      <c r="BB964" s="43" t="s">
        <v>2013</v>
      </c>
      <c r="BC964" s="48" t="s">
        <v>1403</v>
      </c>
      <c r="BE964" s="37" t="s">
        <v>2345</v>
      </c>
      <c r="BG964" s="43">
        <v>470</v>
      </c>
      <c r="BH964" s="43" t="s">
        <v>2592</v>
      </c>
      <c r="BJ964" s="43" t="s">
        <v>1388</v>
      </c>
      <c r="BP964" s="48" t="s">
        <v>1406</v>
      </c>
      <c r="BQ964" s="43" t="s">
        <v>2593</v>
      </c>
      <c r="BS964" s="43" t="s">
        <v>1132</v>
      </c>
      <c r="BT964" s="43" t="s">
        <v>2594</v>
      </c>
      <c r="BU964" s="43"/>
      <c r="BV964" s="43"/>
      <c r="BW964" s="243">
        <v>37728</v>
      </c>
      <c r="BX964" s="243"/>
      <c r="BY964" s="48" t="s">
        <v>451</v>
      </c>
      <c r="BZ964" s="43">
        <v>0.69</v>
      </c>
      <c r="CA964" s="43" t="s">
        <v>1396</v>
      </c>
      <c r="CD964" s="124" t="s">
        <v>1397</v>
      </c>
      <c r="CE964" s="43">
        <v>12325</v>
      </c>
      <c r="CF964" s="43" t="s">
        <v>2595</v>
      </c>
      <c r="CG964" s="251">
        <v>37728</v>
      </c>
      <c r="CH964" s="126"/>
      <c r="CK964" s="39" t="s">
        <v>451</v>
      </c>
      <c r="CL964" s="43">
        <v>0.63</v>
      </c>
      <c r="CM964" s="43" t="s">
        <v>1396</v>
      </c>
      <c r="CP964" s="43" t="s">
        <v>1397</v>
      </c>
      <c r="CQ964" s="43">
        <v>1447</v>
      </c>
      <c r="DR964" s="38"/>
    </row>
    <row r="965" spans="1:122" s="39" customFormat="1" hidden="1" x14ac:dyDescent="0.2">
      <c r="A965" s="44" t="str">
        <f t="shared" si="318"/>
        <v>Endicott</v>
      </c>
      <c r="B965" s="44" t="str">
        <f t="shared" si="313"/>
        <v>Tetrachloroethylene</v>
      </c>
      <c r="C965" s="38" t="s">
        <v>2587</v>
      </c>
      <c r="D965" s="38" t="str">
        <f t="shared" si="312"/>
        <v>LS</v>
      </c>
      <c r="E965" s="44" t="s">
        <v>372</v>
      </c>
      <c r="F965" s="155" t="str">
        <f t="shared" si="324"/>
        <v>Residential 158</v>
      </c>
      <c r="G965" s="44" t="str">
        <f t="shared" si="319"/>
        <v>residential</v>
      </c>
      <c r="H965" s="44" t="str">
        <f t="shared" si="320"/>
        <v/>
      </c>
      <c r="I965" s="38"/>
      <c r="J965" s="38"/>
      <c r="K965" s="38"/>
      <c r="L965" s="44"/>
      <c r="M965" s="38" t="str">
        <f t="shared" si="314"/>
        <v>Y</v>
      </c>
      <c r="N965" s="38" t="str">
        <f t="shared" si="321"/>
        <v>n</v>
      </c>
      <c r="O965" s="38" t="s">
        <v>541</v>
      </c>
      <c r="P965" s="114" t="s">
        <v>1453</v>
      </c>
      <c r="Q965" s="114"/>
      <c r="R965" s="114"/>
      <c r="S965" s="114"/>
      <c r="T965" s="114"/>
      <c r="U965" s="114"/>
      <c r="V965" s="114"/>
      <c r="W965" s="114"/>
      <c r="X965" s="114"/>
      <c r="Y965" s="38" t="str">
        <f t="shared" si="315"/>
        <v>Y</v>
      </c>
      <c r="Z965" s="38" t="str">
        <f t="shared" si="322"/>
        <v>n</v>
      </c>
      <c r="AA965" s="38" t="s">
        <v>541</v>
      </c>
      <c r="AC965" s="59">
        <v>0.63</v>
      </c>
      <c r="AD965" s="204">
        <v>3.4920634920634925</v>
      </c>
      <c r="AE965" s="38">
        <v>1</v>
      </c>
      <c r="AF965" s="38">
        <v>0</v>
      </c>
      <c r="AG965" s="125"/>
      <c r="AI965" s="123"/>
      <c r="AJ965" s="40">
        <f t="shared" si="316"/>
        <v>0.63</v>
      </c>
      <c r="AK965" s="40"/>
      <c r="AL965" s="40"/>
      <c r="AM965" s="40">
        <f t="shared" si="325"/>
        <v>2.2000000000000002</v>
      </c>
      <c r="AN965" s="39">
        <f t="shared" si="323"/>
        <v>3.8</v>
      </c>
      <c r="AO965" s="204"/>
      <c r="AP965" s="204">
        <f t="shared" si="317"/>
        <v>3.4920634920634925</v>
      </c>
      <c r="AQ965" s="45"/>
      <c r="AR965" s="45"/>
      <c r="AS965" s="115"/>
      <c r="AT965" s="115"/>
      <c r="AU965" s="115">
        <f t="shared" si="326"/>
        <v>1</v>
      </c>
      <c r="AV965" s="115">
        <f t="shared" si="327"/>
        <v>0</v>
      </c>
      <c r="AY965" s="115"/>
      <c r="AZ965" s="115"/>
      <c r="BA965" s="43">
        <v>32</v>
      </c>
      <c r="BB965" s="43" t="s">
        <v>2013</v>
      </c>
      <c r="BC965" s="48" t="s">
        <v>1403</v>
      </c>
      <c r="BE965" s="37" t="s">
        <v>2345</v>
      </c>
      <c r="BG965" s="43">
        <v>470</v>
      </c>
      <c r="BH965" s="43" t="s">
        <v>2592</v>
      </c>
      <c r="BJ965" s="43" t="s">
        <v>1388</v>
      </c>
      <c r="BP965" s="48" t="s">
        <v>1406</v>
      </c>
      <c r="BQ965" s="43" t="s">
        <v>2593</v>
      </c>
      <c r="BS965" s="43" t="s">
        <v>2057</v>
      </c>
      <c r="BT965" s="43" t="s">
        <v>2594</v>
      </c>
      <c r="BU965" s="43"/>
      <c r="BV965" s="43"/>
      <c r="BW965" s="243">
        <v>37728</v>
      </c>
      <c r="BX965" s="243"/>
      <c r="BY965" s="48" t="s">
        <v>451</v>
      </c>
      <c r="BZ965" s="43">
        <v>2.2000000000000002</v>
      </c>
      <c r="CA965" s="43" t="s">
        <v>1396</v>
      </c>
      <c r="CD965" s="124" t="s">
        <v>1397</v>
      </c>
      <c r="CE965" s="43">
        <v>12327</v>
      </c>
      <c r="CF965" s="43" t="s">
        <v>2595</v>
      </c>
      <c r="CG965" s="251">
        <v>37728</v>
      </c>
      <c r="CH965" s="126"/>
      <c r="CK965" s="39" t="s">
        <v>451</v>
      </c>
      <c r="CL965" s="43">
        <v>0.63</v>
      </c>
      <c r="CM965" s="43" t="s">
        <v>1396</v>
      </c>
      <c r="CP965" s="43" t="s">
        <v>1397</v>
      </c>
      <c r="CQ965" s="43">
        <v>1173</v>
      </c>
      <c r="DR965" s="38"/>
    </row>
    <row r="966" spans="1:122" s="39" customFormat="1" hidden="1" x14ac:dyDescent="0.2">
      <c r="A966" s="44" t="str">
        <f t="shared" si="318"/>
        <v>Endicott</v>
      </c>
      <c r="B966" s="44" t="str">
        <f t="shared" si="313"/>
        <v>1,1,1-Trichloroethane</v>
      </c>
      <c r="C966" s="38" t="s">
        <v>2587</v>
      </c>
      <c r="D966" s="38" t="str">
        <f t="shared" si="312"/>
        <v>LS</v>
      </c>
      <c r="E966" s="44" t="s">
        <v>372</v>
      </c>
      <c r="F966" s="155" t="str">
        <f t="shared" si="324"/>
        <v>Residential 159</v>
      </c>
      <c r="G966" s="44" t="str">
        <f t="shared" si="319"/>
        <v>residential</v>
      </c>
      <c r="H966" s="44" t="str">
        <f t="shared" si="320"/>
        <v/>
      </c>
      <c r="I966" s="38"/>
      <c r="J966" s="38"/>
      <c r="K966" s="38"/>
      <c r="L966" s="44"/>
      <c r="M966" s="38" t="str">
        <f t="shared" si="314"/>
        <v>Y</v>
      </c>
      <c r="N966" s="38" t="str">
        <f t="shared" si="321"/>
        <v>n</v>
      </c>
      <c r="O966" s="38" t="s">
        <v>541</v>
      </c>
      <c r="P966" s="44" t="s">
        <v>310</v>
      </c>
      <c r="Q966" s="44"/>
      <c r="R966" s="44"/>
      <c r="S966" s="44"/>
      <c r="T966" s="44"/>
      <c r="U966" s="44"/>
      <c r="V966" s="44"/>
      <c r="W966" s="44"/>
      <c r="X966" s="44"/>
      <c r="Y966" s="38" t="str">
        <f t="shared" si="315"/>
        <v>Y</v>
      </c>
      <c r="Z966" s="38" t="str">
        <f t="shared" si="322"/>
        <v>n</v>
      </c>
      <c r="AA966" s="38" t="s">
        <v>541</v>
      </c>
      <c r="AC966" s="59">
        <v>5.0999999999999996</v>
      </c>
      <c r="AD966" s="204">
        <v>5.8823529411764705E-2</v>
      </c>
      <c r="AE966" s="38">
        <v>1</v>
      </c>
      <c r="AF966" s="38">
        <v>0</v>
      </c>
      <c r="AG966" s="125"/>
      <c r="AI966" s="123"/>
      <c r="AJ966" s="40">
        <f t="shared" si="316"/>
        <v>5.0999999999999996</v>
      </c>
      <c r="AK966" s="40"/>
      <c r="AL966" s="40"/>
      <c r="AM966" s="40">
        <f t="shared" si="325"/>
        <v>0.3</v>
      </c>
      <c r="AN966" s="39">
        <f t="shared" si="323"/>
        <v>3.1</v>
      </c>
      <c r="AO966" s="204"/>
      <c r="AP966" s="204">
        <f t="shared" si="317"/>
        <v>5.8823529411764705E-2</v>
      </c>
      <c r="AQ966" s="45"/>
      <c r="AR966" s="45"/>
      <c r="AS966" s="115"/>
      <c r="AT966" s="115"/>
      <c r="AU966" s="115">
        <f t="shared" si="326"/>
        <v>1</v>
      </c>
      <c r="AV966" s="115">
        <f t="shared" si="327"/>
        <v>0</v>
      </c>
      <c r="AY966" s="115"/>
      <c r="AZ966" s="115"/>
      <c r="BA966" s="43">
        <v>32</v>
      </c>
      <c r="BB966" s="43" t="s">
        <v>2013</v>
      </c>
      <c r="BC966" s="48" t="s">
        <v>1403</v>
      </c>
      <c r="BE966" s="37" t="s">
        <v>2345</v>
      </c>
      <c r="BG966" s="43">
        <v>471</v>
      </c>
      <c r="BH966" s="43" t="s">
        <v>2146</v>
      </c>
      <c r="BJ966" s="43" t="s">
        <v>1388</v>
      </c>
      <c r="BP966" s="48" t="s">
        <v>1406</v>
      </c>
      <c r="BQ966" s="43" t="s">
        <v>1353</v>
      </c>
      <c r="BS966" s="43" t="s">
        <v>558</v>
      </c>
      <c r="BT966" s="43" t="s">
        <v>1354</v>
      </c>
      <c r="BU966" s="43"/>
      <c r="BV966" s="43"/>
      <c r="BW966" s="243">
        <v>37728</v>
      </c>
      <c r="BX966" s="243"/>
      <c r="BY966" s="48" t="s">
        <v>451</v>
      </c>
      <c r="BZ966" s="43">
        <v>0.3</v>
      </c>
      <c r="CA966" s="43" t="s">
        <v>1396</v>
      </c>
      <c r="CD966" s="124" t="s">
        <v>1397</v>
      </c>
      <c r="CE966" s="43">
        <v>12364</v>
      </c>
      <c r="CF966" s="43" t="s">
        <v>1355</v>
      </c>
      <c r="CG966" s="251">
        <v>37728</v>
      </c>
      <c r="CH966" s="126"/>
      <c r="CK966" s="39" t="s">
        <v>451</v>
      </c>
      <c r="CL966" s="43">
        <v>5.0999999999999996</v>
      </c>
      <c r="CM966" s="43" t="s">
        <v>1396</v>
      </c>
      <c r="CP966" s="43" t="s">
        <v>1397</v>
      </c>
      <c r="CQ966" s="43">
        <v>1341</v>
      </c>
      <c r="DR966" s="38"/>
    </row>
    <row r="967" spans="1:122" s="39" customFormat="1" hidden="1" x14ac:dyDescent="0.2">
      <c r="A967" s="44" t="str">
        <f t="shared" si="318"/>
        <v>Endicott</v>
      </c>
      <c r="B967" s="44" t="str">
        <f t="shared" si="313"/>
        <v>1,1,2-Trichloro-1,2,2-trifluoroethane</v>
      </c>
      <c r="C967" s="38" t="s">
        <v>2587</v>
      </c>
      <c r="D967" s="38" t="str">
        <f t="shared" si="312"/>
        <v>LS</v>
      </c>
      <c r="E967" s="44" t="s">
        <v>372</v>
      </c>
      <c r="F967" s="155" t="str">
        <f t="shared" si="324"/>
        <v>Residential 159</v>
      </c>
      <c r="G967" s="44" t="str">
        <f t="shared" si="319"/>
        <v>residential</v>
      </c>
      <c r="H967" s="44" t="str">
        <f t="shared" si="320"/>
        <v/>
      </c>
      <c r="I967" s="38"/>
      <c r="J967" s="38"/>
      <c r="K967" s="38"/>
      <c r="L967" s="44"/>
      <c r="M967" s="38" t="str">
        <f t="shared" si="314"/>
        <v>Y</v>
      </c>
      <c r="N967" s="38" t="str">
        <f t="shared" si="321"/>
        <v>n</v>
      </c>
      <c r="O967" s="38" t="s">
        <v>541</v>
      </c>
      <c r="P967" s="44" t="s">
        <v>310</v>
      </c>
      <c r="Q967" s="44"/>
      <c r="R967" s="44"/>
      <c r="S967" s="44"/>
      <c r="T967" s="44"/>
      <c r="U967" s="44"/>
      <c r="V967" s="44"/>
      <c r="W967" s="44"/>
      <c r="X967" s="44"/>
      <c r="Y967" s="38" t="str">
        <f t="shared" si="315"/>
        <v>Y</v>
      </c>
      <c r="Z967" s="38" t="str">
        <f t="shared" si="322"/>
        <v>n</v>
      </c>
      <c r="AA967" s="38" t="s">
        <v>541</v>
      </c>
      <c r="AC967" s="59">
        <v>0.84</v>
      </c>
      <c r="AD967" s="204">
        <v>0.80952380952380965</v>
      </c>
      <c r="AE967" s="38">
        <v>1</v>
      </c>
      <c r="AF967" s="38">
        <v>0</v>
      </c>
      <c r="AG967" s="125"/>
      <c r="AI967" s="123"/>
      <c r="AJ967" s="40">
        <f t="shared" si="316"/>
        <v>0.84</v>
      </c>
      <c r="AK967" s="40"/>
      <c r="AL967" s="40"/>
      <c r="AM967" s="40">
        <f t="shared" si="325"/>
        <v>0.68</v>
      </c>
      <c r="AN967" s="39">
        <f t="shared" si="323"/>
        <v>1.8</v>
      </c>
      <c r="AO967" s="204"/>
      <c r="AP967" s="204">
        <f t="shared" si="317"/>
        <v>0.80952380952380965</v>
      </c>
      <c r="AQ967" s="45"/>
      <c r="AR967" s="45"/>
      <c r="AS967" s="115"/>
      <c r="AT967" s="115"/>
      <c r="AU967" s="115">
        <f t="shared" si="326"/>
        <v>1</v>
      </c>
      <c r="AV967" s="115">
        <f t="shared" si="327"/>
        <v>0</v>
      </c>
      <c r="AY967" s="115"/>
      <c r="AZ967" s="115"/>
      <c r="BA967" s="43">
        <v>32</v>
      </c>
      <c r="BB967" s="43" t="s">
        <v>2013</v>
      </c>
      <c r="BC967" s="48" t="s">
        <v>1403</v>
      </c>
      <c r="BE967" s="37" t="s">
        <v>2345</v>
      </c>
      <c r="BG967" s="43">
        <v>471</v>
      </c>
      <c r="BH967" s="43" t="s">
        <v>2146</v>
      </c>
      <c r="BJ967" s="43" t="s">
        <v>1388</v>
      </c>
      <c r="BP967" s="48" t="s">
        <v>1406</v>
      </c>
      <c r="BQ967" s="43" t="s">
        <v>1353</v>
      </c>
      <c r="BS967" s="43" t="s">
        <v>1132</v>
      </c>
      <c r="BT967" s="43" t="s">
        <v>1354</v>
      </c>
      <c r="BU967" s="43"/>
      <c r="BV967" s="43"/>
      <c r="BW967" s="243">
        <v>37728</v>
      </c>
      <c r="BX967" s="243"/>
      <c r="BY967" s="48" t="s">
        <v>451</v>
      </c>
      <c r="BZ967" s="43">
        <v>0.68</v>
      </c>
      <c r="CA967" s="43" t="s">
        <v>1396</v>
      </c>
      <c r="CD967" s="124" t="s">
        <v>1397</v>
      </c>
      <c r="CE967" s="43">
        <v>12369</v>
      </c>
      <c r="CF967" s="43" t="s">
        <v>1355</v>
      </c>
      <c r="CG967" s="251">
        <v>37728</v>
      </c>
      <c r="CH967" s="126"/>
      <c r="CK967" s="39" t="s">
        <v>451</v>
      </c>
      <c r="CL967" s="43">
        <v>0.84</v>
      </c>
      <c r="CM967" s="43" t="s">
        <v>1396</v>
      </c>
      <c r="CP967" s="43" t="s">
        <v>1397</v>
      </c>
      <c r="CQ967" s="43">
        <v>1448</v>
      </c>
      <c r="DR967" s="38"/>
    </row>
    <row r="968" spans="1:122" s="39" customFormat="1" hidden="1" x14ac:dyDescent="0.2">
      <c r="A968" s="44" t="str">
        <f t="shared" si="318"/>
        <v>Endicott</v>
      </c>
      <c r="B968" s="44" t="str">
        <f t="shared" si="313"/>
        <v>Methylene chloride</v>
      </c>
      <c r="C968" s="38" t="s">
        <v>2587</v>
      </c>
      <c r="D968" s="38" t="str">
        <f t="shared" si="312"/>
        <v>LS</v>
      </c>
      <c r="E968" s="44" t="s">
        <v>372</v>
      </c>
      <c r="F968" s="155" t="str">
        <f t="shared" si="324"/>
        <v>Residential 159</v>
      </c>
      <c r="G968" s="44" t="str">
        <f t="shared" si="319"/>
        <v>residential</v>
      </c>
      <c r="H968" s="44" t="str">
        <f t="shared" si="320"/>
        <v/>
      </c>
      <c r="I968" s="38"/>
      <c r="J968" s="38"/>
      <c r="K968" s="38"/>
      <c r="L968" s="44"/>
      <c r="M968" s="38" t="str">
        <f t="shared" si="314"/>
        <v>Y</v>
      </c>
      <c r="N968" s="38" t="str">
        <f t="shared" si="321"/>
        <v>n</v>
      </c>
      <c r="O968" s="38" t="s">
        <v>541</v>
      </c>
      <c r="P968" s="44" t="s">
        <v>1453</v>
      </c>
      <c r="Q968" s="44"/>
      <c r="R968" s="44"/>
      <c r="S968" s="44"/>
      <c r="T968" s="44"/>
      <c r="U968" s="44"/>
      <c r="V968" s="44"/>
      <c r="W968" s="44"/>
      <c r="X968" s="44"/>
      <c r="Y968" s="38" t="str">
        <f t="shared" si="315"/>
        <v>Y</v>
      </c>
      <c r="Z968" s="38" t="str">
        <f t="shared" si="322"/>
        <v>n</v>
      </c>
      <c r="AA968" s="38" t="s">
        <v>541</v>
      </c>
      <c r="AC968" s="59">
        <v>6</v>
      </c>
      <c r="AD968" s="204">
        <v>0.18333333333333335</v>
      </c>
      <c r="AE968" s="38">
        <v>1</v>
      </c>
      <c r="AF968" s="38">
        <v>0</v>
      </c>
      <c r="AG968" s="125"/>
      <c r="AI968" s="123"/>
      <c r="AJ968" s="40">
        <f t="shared" si="316"/>
        <v>6</v>
      </c>
      <c r="AK968" s="40"/>
      <c r="AL968" s="40"/>
      <c r="AM968" s="40">
        <f t="shared" si="325"/>
        <v>1.1000000000000001</v>
      </c>
      <c r="AN968" s="39">
        <f t="shared" si="323"/>
        <v>10.5</v>
      </c>
      <c r="AO968" s="204"/>
      <c r="AP968" s="204">
        <f t="shared" si="317"/>
        <v>0.18333333333333335</v>
      </c>
      <c r="AQ968" s="45"/>
      <c r="AR968" s="45"/>
      <c r="AS968" s="115"/>
      <c r="AT968" s="115"/>
      <c r="AU968" s="115">
        <f t="shared" si="326"/>
        <v>1</v>
      </c>
      <c r="AV968" s="115">
        <f t="shared" si="327"/>
        <v>0</v>
      </c>
      <c r="AY968" s="115"/>
      <c r="AZ968" s="115"/>
      <c r="BA968" s="43">
        <v>32</v>
      </c>
      <c r="BB968" s="43" t="s">
        <v>2013</v>
      </c>
      <c r="BC968" s="48" t="s">
        <v>1403</v>
      </c>
      <c r="BE968" s="37" t="s">
        <v>2345</v>
      </c>
      <c r="BG968" s="43">
        <v>471</v>
      </c>
      <c r="BH968" s="43" t="s">
        <v>2146</v>
      </c>
      <c r="BJ968" s="43" t="s">
        <v>1388</v>
      </c>
      <c r="BP968" s="48" t="s">
        <v>1406</v>
      </c>
      <c r="BQ968" s="43" t="s">
        <v>1353</v>
      </c>
      <c r="BS968" s="43" t="s">
        <v>837</v>
      </c>
      <c r="BT968" s="43" t="s">
        <v>1354</v>
      </c>
      <c r="BU968" s="43"/>
      <c r="BV968" s="43"/>
      <c r="BW968" s="243">
        <v>37728</v>
      </c>
      <c r="BX968" s="243"/>
      <c r="BY968" s="48" t="s">
        <v>451</v>
      </c>
      <c r="BZ968" s="43">
        <v>1.1000000000000001</v>
      </c>
      <c r="CA968" s="43" t="s">
        <v>1396</v>
      </c>
      <c r="CD968" s="124" t="s">
        <v>1397</v>
      </c>
      <c r="CE968" s="43">
        <v>12370</v>
      </c>
      <c r="CF968" s="43" t="s">
        <v>1355</v>
      </c>
      <c r="CG968" s="251">
        <v>37728</v>
      </c>
      <c r="CH968" s="126"/>
      <c r="CK968" s="39" t="s">
        <v>451</v>
      </c>
      <c r="CL968" s="43">
        <v>6</v>
      </c>
      <c r="CM968" s="43" t="s">
        <v>1396</v>
      </c>
      <c r="CP968" s="43" t="s">
        <v>1397</v>
      </c>
      <c r="CQ968" s="43">
        <v>1490</v>
      </c>
      <c r="DR968" s="38"/>
    </row>
    <row r="969" spans="1:122" s="39" customFormat="1" x14ac:dyDescent="0.2">
      <c r="A969" s="44" t="str">
        <f t="shared" si="318"/>
        <v>Endicott</v>
      </c>
      <c r="B969" s="44" t="str">
        <f t="shared" si="313"/>
        <v>Tetrachloroethylene</v>
      </c>
      <c r="C969" s="38" t="s">
        <v>2587</v>
      </c>
      <c r="D969" s="38" t="str">
        <f t="shared" si="312"/>
        <v>LS</v>
      </c>
      <c r="E969" s="44" t="s">
        <v>372</v>
      </c>
      <c r="F969" s="155" t="str">
        <f t="shared" si="324"/>
        <v>Residential 159</v>
      </c>
      <c r="G969" s="44" t="str">
        <f t="shared" si="319"/>
        <v>residential</v>
      </c>
      <c r="H969" s="44" t="str">
        <f t="shared" si="320"/>
        <v/>
      </c>
      <c r="I969" s="38"/>
      <c r="J969" s="38"/>
      <c r="K969" s="38"/>
      <c r="L969" s="44"/>
      <c r="M969" s="38" t="str">
        <f t="shared" si="314"/>
        <v>Y</v>
      </c>
      <c r="N969" s="38" t="str">
        <f t="shared" si="321"/>
        <v>Y</v>
      </c>
      <c r="O969" s="38" t="str">
        <f>IF(AJ969="","",IF(M969="N","n","Y"))</f>
        <v>Y</v>
      </c>
      <c r="P969" s="44"/>
      <c r="Q969" s="44"/>
      <c r="R969" s="44"/>
      <c r="S969" s="44"/>
      <c r="T969" s="44"/>
      <c r="U969" s="44"/>
      <c r="V969" s="44"/>
      <c r="W969" s="44"/>
      <c r="X969" s="44"/>
      <c r="Y969" s="38" t="str">
        <f t="shared" si="315"/>
        <v>Y</v>
      </c>
      <c r="Z969" s="38" t="str">
        <f t="shared" si="322"/>
        <v>n</v>
      </c>
      <c r="AA969" s="38" t="str">
        <f>IF(AM969="","",IF(Y969="N","n","Y"))</f>
        <v>Y</v>
      </c>
      <c r="AC969" s="59">
        <v>270</v>
      </c>
      <c r="AD969" s="204">
        <v>2.4444444444444444E-3</v>
      </c>
      <c r="AE969" s="38">
        <v>1</v>
      </c>
      <c r="AF969" s="38">
        <v>0</v>
      </c>
      <c r="AG969" s="125"/>
      <c r="AI969" s="123"/>
      <c r="AJ969" s="40">
        <f t="shared" si="316"/>
        <v>270</v>
      </c>
      <c r="AK969" s="40"/>
      <c r="AL969" s="40"/>
      <c r="AM969" s="40">
        <f t="shared" si="325"/>
        <v>0.66</v>
      </c>
      <c r="AN969" s="39">
        <f t="shared" si="323"/>
        <v>3.8</v>
      </c>
      <c r="AO969" s="204"/>
      <c r="AP969" s="204">
        <f t="shared" si="317"/>
        <v>2.4444444444444444E-3</v>
      </c>
      <c r="AQ969" s="45"/>
      <c r="AR969" s="45"/>
      <c r="AS969" s="115"/>
      <c r="AT969" s="115"/>
      <c r="AU969" s="115">
        <f t="shared" si="326"/>
        <v>1</v>
      </c>
      <c r="AV969" s="115">
        <f t="shared" si="327"/>
        <v>0</v>
      </c>
      <c r="AY969" s="115"/>
      <c r="AZ969" s="115"/>
      <c r="BA969" s="43">
        <v>32</v>
      </c>
      <c r="BB969" s="43" t="s">
        <v>2013</v>
      </c>
      <c r="BC969" s="48" t="s">
        <v>1403</v>
      </c>
      <c r="BE969" s="37" t="s">
        <v>2345</v>
      </c>
      <c r="BG969" s="43">
        <v>471</v>
      </c>
      <c r="BH969" s="43" t="s">
        <v>2146</v>
      </c>
      <c r="BJ969" s="43" t="s">
        <v>1388</v>
      </c>
      <c r="BP969" s="48" t="s">
        <v>1406</v>
      </c>
      <c r="BQ969" s="43" t="s">
        <v>1353</v>
      </c>
      <c r="BS969" s="43" t="s">
        <v>2057</v>
      </c>
      <c r="BT969" s="43" t="s">
        <v>1354</v>
      </c>
      <c r="BU969" s="43"/>
      <c r="BV969" s="43"/>
      <c r="BW969" s="243">
        <v>37728</v>
      </c>
      <c r="BX969" s="243"/>
      <c r="BY969" s="48" t="s">
        <v>451</v>
      </c>
      <c r="BZ969" s="43">
        <v>0.66</v>
      </c>
      <c r="CA969" s="43" t="s">
        <v>1396</v>
      </c>
      <c r="CD969" s="124" t="s">
        <v>1397</v>
      </c>
      <c r="CE969" s="43">
        <v>12371</v>
      </c>
      <c r="CF969" s="43" t="s">
        <v>1355</v>
      </c>
      <c r="CG969" s="251">
        <v>37728</v>
      </c>
      <c r="CH969" s="126"/>
      <c r="CK969" s="39" t="s">
        <v>451</v>
      </c>
      <c r="CL969" s="43">
        <v>270</v>
      </c>
      <c r="CM969" s="43" t="s">
        <v>1396</v>
      </c>
      <c r="CP969" s="43" t="s">
        <v>1397</v>
      </c>
      <c r="CQ969" s="43">
        <v>1174</v>
      </c>
      <c r="DR969" s="38"/>
    </row>
    <row r="970" spans="1:122" s="39" customFormat="1" hidden="1" x14ac:dyDescent="0.2">
      <c r="A970" s="44" t="str">
        <f t="shared" si="318"/>
        <v>Endicott</v>
      </c>
      <c r="B970" s="44" t="str">
        <f t="shared" si="313"/>
        <v>1,1,1-Trichloroethane</v>
      </c>
      <c r="C970" s="38" t="s">
        <v>2587</v>
      </c>
      <c r="D970" s="38" t="str">
        <f t="shared" si="312"/>
        <v>LS</v>
      </c>
      <c r="E970" s="44" t="s">
        <v>372</v>
      </c>
      <c r="F970" s="155" t="str">
        <f t="shared" si="324"/>
        <v>Residential 160</v>
      </c>
      <c r="G970" s="44" t="str">
        <f t="shared" si="319"/>
        <v>residential</v>
      </c>
      <c r="H970" s="44" t="str">
        <f t="shared" si="320"/>
        <v/>
      </c>
      <c r="I970" s="38"/>
      <c r="J970" s="38"/>
      <c r="K970" s="38"/>
      <c r="L970" s="44"/>
      <c r="M970" s="38" t="str">
        <f t="shared" si="314"/>
        <v>Y</v>
      </c>
      <c r="N970" s="38" t="str">
        <f t="shared" si="321"/>
        <v>n</v>
      </c>
      <c r="O970" s="38" t="s">
        <v>541</v>
      </c>
      <c r="P970" s="44" t="s">
        <v>310</v>
      </c>
      <c r="Q970" s="44"/>
      <c r="R970" s="44"/>
      <c r="S970" s="44"/>
      <c r="T970" s="44"/>
      <c r="U970" s="44"/>
      <c r="V970" s="44"/>
      <c r="W970" s="44"/>
      <c r="X970" s="44"/>
      <c r="Y970" s="38" t="str">
        <f t="shared" si="315"/>
        <v>Y</v>
      </c>
      <c r="Z970" s="38" t="str">
        <f t="shared" si="322"/>
        <v>n</v>
      </c>
      <c r="AA970" s="38" t="s">
        <v>541</v>
      </c>
      <c r="AC970" s="59">
        <v>2.8</v>
      </c>
      <c r="AD970" s="204">
        <v>0.6428571428571429</v>
      </c>
      <c r="AE970" s="38">
        <v>1</v>
      </c>
      <c r="AF970" s="38">
        <v>0</v>
      </c>
      <c r="AG970" s="125"/>
      <c r="AI970" s="123"/>
      <c r="AJ970" s="40">
        <f t="shared" si="316"/>
        <v>2.8</v>
      </c>
      <c r="AK970" s="40"/>
      <c r="AL970" s="40"/>
      <c r="AM970" s="40">
        <f t="shared" si="325"/>
        <v>1.8</v>
      </c>
      <c r="AN970" s="39">
        <f t="shared" si="323"/>
        <v>3.1</v>
      </c>
      <c r="AO970" s="204"/>
      <c r="AP970" s="204">
        <f t="shared" si="317"/>
        <v>0.6428571428571429</v>
      </c>
      <c r="AQ970" s="45"/>
      <c r="AR970" s="45"/>
      <c r="AS970" s="115"/>
      <c r="AT970" s="115"/>
      <c r="AU970" s="115">
        <f t="shared" si="326"/>
        <v>1</v>
      </c>
      <c r="AV970" s="115">
        <f t="shared" si="327"/>
        <v>0</v>
      </c>
      <c r="AY970" s="115"/>
      <c r="AZ970" s="115"/>
      <c r="BA970" s="43">
        <v>32</v>
      </c>
      <c r="BB970" s="43" t="s">
        <v>2013</v>
      </c>
      <c r="BC970" s="48" t="s">
        <v>1403</v>
      </c>
      <c r="BE970" s="37" t="s">
        <v>2345</v>
      </c>
      <c r="BG970" s="43">
        <v>472</v>
      </c>
      <c r="BH970" s="43" t="s">
        <v>2596</v>
      </c>
      <c r="BJ970" s="43" t="s">
        <v>1388</v>
      </c>
      <c r="BP970" s="48" t="s">
        <v>1406</v>
      </c>
      <c r="BQ970" s="43" t="s">
        <v>2597</v>
      </c>
      <c r="BS970" s="43" t="s">
        <v>558</v>
      </c>
      <c r="BT970" s="43" t="s">
        <v>1990</v>
      </c>
      <c r="BU970" s="43"/>
      <c r="BV970" s="43"/>
      <c r="BW970" s="243">
        <v>37726</v>
      </c>
      <c r="BX970" s="243"/>
      <c r="BY970" s="48" t="s">
        <v>451</v>
      </c>
      <c r="BZ970" s="43">
        <v>1.8</v>
      </c>
      <c r="CA970" s="43" t="s">
        <v>1396</v>
      </c>
      <c r="CD970" s="124" t="s">
        <v>1397</v>
      </c>
      <c r="CE970" s="43">
        <v>12397</v>
      </c>
      <c r="CF970" s="43" t="s">
        <v>1990</v>
      </c>
      <c r="CG970" s="251">
        <v>37726</v>
      </c>
      <c r="CH970" s="126"/>
      <c r="CK970" s="39" t="s">
        <v>451</v>
      </c>
      <c r="CL970" s="43">
        <v>2.8</v>
      </c>
      <c r="CM970" s="43" t="s">
        <v>1396</v>
      </c>
      <c r="CP970" s="43" t="s">
        <v>1397</v>
      </c>
      <c r="CQ970" s="43">
        <v>1342</v>
      </c>
      <c r="DR970" s="38"/>
    </row>
    <row r="971" spans="1:122" s="39" customFormat="1" hidden="1" x14ac:dyDescent="0.2">
      <c r="A971" s="44" t="str">
        <f t="shared" si="318"/>
        <v>Endicott</v>
      </c>
      <c r="B971" s="44" t="str">
        <f t="shared" si="313"/>
        <v>1,1,2-Trichloro-1,2,2-trifluoroethane</v>
      </c>
      <c r="C971" s="38" t="s">
        <v>2587</v>
      </c>
      <c r="D971" s="38" t="str">
        <f t="shared" si="312"/>
        <v>LS</v>
      </c>
      <c r="E971" s="44" t="s">
        <v>372</v>
      </c>
      <c r="F971" s="155" t="str">
        <f t="shared" si="324"/>
        <v>Residential 160</v>
      </c>
      <c r="G971" s="44" t="str">
        <f t="shared" si="319"/>
        <v>residential</v>
      </c>
      <c r="H971" s="44" t="str">
        <f t="shared" si="320"/>
        <v/>
      </c>
      <c r="I971" s="38"/>
      <c r="J971" s="38"/>
      <c r="K971" s="38"/>
      <c r="L971" s="44"/>
      <c r="M971" s="38" t="str">
        <f t="shared" si="314"/>
        <v>Y</v>
      </c>
      <c r="N971" s="38" t="str">
        <f t="shared" si="321"/>
        <v>n</v>
      </c>
      <c r="O971" s="38" t="s">
        <v>541</v>
      </c>
      <c r="P971" s="44" t="s">
        <v>310</v>
      </c>
      <c r="Q971" s="44"/>
      <c r="R971" s="44"/>
      <c r="S971" s="44"/>
      <c r="T971" s="44"/>
      <c r="U971" s="44"/>
      <c r="V971" s="44"/>
      <c r="W971" s="44"/>
      <c r="X971" s="44"/>
      <c r="Y971" s="38" t="str">
        <f t="shared" si="315"/>
        <v>Y</v>
      </c>
      <c r="Z971" s="38" t="str">
        <f t="shared" si="322"/>
        <v>n</v>
      </c>
      <c r="AA971" s="38" t="s">
        <v>541</v>
      </c>
      <c r="AC971" s="59">
        <v>0.55000000000000004</v>
      </c>
      <c r="AD971" s="204">
        <v>0.98181818181818181</v>
      </c>
      <c r="AE971" s="38">
        <v>1</v>
      </c>
      <c r="AF971" s="38">
        <v>0</v>
      </c>
      <c r="AG971" s="125"/>
      <c r="AI971" s="123"/>
      <c r="AJ971" s="40">
        <f t="shared" si="316"/>
        <v>0.55000000000000004</v>
      </c>
      <c r="AK971" s="40"/>
      <c r="AL971" s="40"/>
      <c r="AM971" s="40">
        <f t="shared" si="325"/>
        <v>0.54</v>
      </c>
      <c r="AN971" s="39">
        <f t="shared" si="323"/>
        <v>1.8</v>
      </c>
      <c r="AO971" s="204"/>
      <c r="AP971" s="204">
        <f t="shared" si="317"/>
        <v>0.98181818181818181</v>
      </c>
      <c r="AQ971" s="45"/>
      <c r="AR971" s="45"/>
      <c r="AS971" s="115"/>
      <c r="AT971" s="115"/>
      <c r="AU971" s="115">
        <f t="shared" si="326"/>
        <v>1</v>
      </c>
      <c r="AV971" s="115">
        <f t="shared" si="327"/>
        <v>0</v>
      </c>
      <c r="AY971" s="115"/>
      <c r="AZ971" s="115"/>
      <c r="BA971" s="43">
        <v>32</v>
      </c>
      <c r="BB971" s="43" t="s">
        <v>2013</v>
      </c>
      <c r="BC971" s="48" t="s">
        <v>1403</v>
      </c>
      <c r="BE971" s="37" t="s">
        <v>2345</v>
      </c>
      <c r="BG971" s="43">
        <v>472</v>
      </c>
      <c r="BH971" s="43" t="s">
        <v>2596</v>
      </c>
      <c r="BJ971" s="43" t="s">
        <v>1388</v>
      </c>
      <c r="BP971" s="48" t="s">
        <v>1406</v>
      </c>
      <c r="BQ971" s="43" t="s">
        <v>2597</v>
      </c>
      <c r="BS971" s="43" t="s">
        <v>1132</v>
      </c>
      <c r="BT971" s="43" t="s">
        <v>1990</v>
      </c>
      <c r="BU971" s="43"/>
      <c r="BV971" s="43"/>
      <c r="BW971" s="243">
        <v>37726</v>
      </c>
      <c r="BX971" s="243"/>
      <c r="BY971" s="48" t="s">
        <v>451</v>
      </c>
      <c r="BZ971" s="43">
        <v>0.54</v>
      </c>
      <c r="CA971" s="43" t="s">
        <v>1396</v>
      </c>
      <c r="CD971" s="124" t="s">
        <v>1397</v>
      </c>
      <c r="CE971" s="43">
        <v>12402</v>
      </c>
      <c r="CF971" s="43" t="s">
        <v>1990</v>
      </c>
      <c r="CG971" s="251">
        <v>37726</v>
      </c>
      <c r="CH971" s="126"/>
      <c r="CK971" s="39" t="s">
        <v>451</v>
      </c>
      <c r="CL971" s="43">
        <v>0.55000000000000004</v>
      </c>
      <c r="CM971" s="43" t="s">
        <v>1396</v>
      </c>
      <c r="CP971" s="43" t="s">
        <v>1397</v>
      </c>
      <c r="CQ971" s="43">
        <v>1449</v>
      </c>
      <c r="DR971" s="38"/>
    </row>
    <row r="972" spans="1:122" s="39" customFormat="1" hidden="1" x14ac:dyDescent="0.2">
      <c r="A972" s="44" t="str">
        <f t="shared" si="318"/>
        <v>Endicott</v>
      </c>
      <c r="B972" s="44" t="str">
        <f t="shared" si="313"/>
        <v>Methylene chloride</v>
      </c>
      <c r="C972" s="38" t="s">
        <v>2587</v>
      </c>
      <c r="D972" s="38" t="str">
        <f t="shared" si="312"/>
        <v>LS</v>
      </c>
      <c r="E972" s="44" t="s">
        <v>372</v>
      </c>
      <c r="F972" s="155" t="str">
        <f t="shared" si="324"/>
        <v>Residential 160</v>
      </c>
      <c r="G972" s="44" t="str">
        <f t="shared" si="319"/>
        <v>residential</v>
      </c>
      <c r="H972" s="44" t="str">
        <f t="shared" si="320"/>
        <v/>
      </c>
      <c r="I972" s="38"/>
      <c r="J972" s="38"/>
      <c r="K972" s="38"/>
      <c r="L972" s="44"/>
      <c r="M972" s="38" t="str">
        <f t="shared" si="314"/>
        <v>Y</v>
      </c>
      <c r="N972" s="38" t="str">
        <f t="shared" si="321"/>
        <v>n</v>
      </c>
      <c r="O972" s="38" t="s">
        <v>541</v>
      </c>
      <c r="P972" s="114" t="s">
        <v>1453</v>
      </c>
      <c r="Q972" s="114"/>
      <c r="R972" s="114"/>
      <c r="S972" s="114"/>
      <c r="T972" s="114"/>
      <c r="U972" s="114"/>
      <c r="V972" s="114"/>
      <c r="W972" s="114"/>
      <c r="X972" s="114"/>
      <c r="Y972" s="38" t="str">
        <f t="shared" si="315"/>
        <v>Y</v>
      </c>
      <c r="Z972" s="38" t="str">
        <f t="shared" si="322"/>
        <v>Y</v>
      </c>
      <c r="AA972" s="38" t="s">
        <v>541</v>
      </c>
      <c r="AC972" s="59">
        <v>6.1</v>
      </c>
      <c r="AD972" s="204">
        <v>3.7704918032786887</v>
      </c>
      <c r="AE972" s="38">
        <v>1</v>
      </c>
      <c r="AF972" s="38">
        <v>0</v>
      </c>
      <c r="AG972" s="125"/>
      <c r="AI972" s="123"/>
      <c r="AJ972" s="40">
        <f t="shared" si="316"/>
        <v>6.1</v>
      </c>
      <c r="AK972" s="40"/>
      <c r="AL972" s="40"/>
      <c r="AM972" s="40">
        <f t="shared" si="325"/>
        <v>23</v>
      </c>
      <c r="AN972" s="39">
        <f t="shared" si="323"/>
        <v>10.5</v>
      </c>
      <c r="AO972" s="204"/>
      <c r="AP972" s="204">
        <f t="shared" si="317"/>
        <v>3.7704918032786887</v>
      </c>
      <c r="AQ972" s="45"/>
      <c r="AR972" s="45"/>
      <c r="AS972" s="115"/>
      <c r="AT972" s="115"/>
      <c r="AU972" s="115">
        <f t="shared" si="326"/>
        <v>1</v>
      </c>
      <c r="AV972" s="115">
        <f t="shared" si="327"/>
        <v>0</v>
      </c>
      <c r="AY972" s="115"/>
      <c r="AZ972" s="115"/>
      <c r="BA972" s="43">
        <v>32</v>
      </c>
      <c r="BB972" s="43" t="s">
        <v>2013</v>
      </c>
      <c r="BC972" s="48" t="s">
        <v>1403</v>
      </c>
      <c r="BE972" s="37" t="s">
        <v>2345</v>
      </c>
      <c r="BG972" s="43">
        <v>472</v>
      </c>
      <c r="BH972" s="43" t="s">
        <v>2596</v>
      </c>
      <c r="BJ972" s="43" t="s">
        <v>1388</v>
      </c>
      <c r="BP972" s="48" t="s">
        <v>1406</v>
      </c>
      <c r="BQ972" s="43" t="s">
        <v>2597</v>
      </c>
      <c r="BS972" s="43" t="s">
        <v>837</v>
      </c>
      <c r="BT972" s="43" t="s">
        <v>1990</v>
      </c>
      <c r="BU972" s="43"/>
      <c r="BV972" s="43"/>
      <c r="BW972" s="243">
        <v>37726</v>
      </c>
      <c r="BX972" s="243"/>
      <c r="BY972" s="48" t="s">
        <v>451</v>
      </c>
      <c r="BZ972" s="43">
        <v>23</v>
      </c>
      <c r="CA972" s="43" t="s">
        <v>1396</v>
      </c>
      <c r="CD972" s="124" t="s">
        <v>1397</v>
      </c>
      <c r="CE972" s="43">
        <v>12403</v>
      </c>
      <c r="CF972" s="43" t="s">
        <v>1990</v>
      </c>
      <c r="CG972" s="251">
        <v>37726</v>
      </c>
      <c r="CH972" s="126"/>
      <c r="CK972" s="39" t="s">
        <v>451</v>
      </c>
      <c r="CL972" s="43">
        <v>6.1</v>
      </c>
      <c r="CM972" s="43" t="s">
        <v>1396</v>
      </c>
      <c r="CP972" s="43" t="s">
        <v>1397</v>
      </c>
      <c r="CQ972" s="43">
        <v>1491</v>
      </c>
      <c r="DR972" s="38"/>
    </row>
    <row r="973" spans="1:122" s="39" customFormat="1" hidden="1" x14ac:dyDescent="0.2">
      <c r="A973" s="44" t="str">
        <f t="shared" si="318"/>
        <v>Endicott</v>
      </c>
      <c r="B973" s="44" t="str">
        <f t="shared" si="313"/>
        <v>Tetrachloroethylene</v>
      </c>
      <c r="C973" s="38" t="s">
        <v>2587</v>
      </c>
      <c r="D973" s="38" t="str">
        <f t="shared" si="312"/>
        <v>LS</v>
      </c>
      <c r="E973" s="44" t="s">
        <v>372</v>
      </c>
      <c r="F973" s="155" t="str">
        <f t="shared" si="324"/>
        <v>Residential 160</v>
      </c>
      <c r="G973" s="44" t="str">
        <f t="shared" si="319"/>
        <v>residential</v>
      </c>
      <c r="H973" s="44" t="str">
        <f t="shared" si="320"/>
        <v/>
      </c>
      <c r="I973" s="38"/>
      <c r="J973" s="38"/>
      <c r="K973" s="38"/>
      <c r="L973" s="44"/>
      <c r="M973" s="38" t="str">
        <f t="shared" si="314"/>
        <v>Y</v>
      </c>
      <c r="N973" s="38" t="str">
        <f t="shared" si="321"/>
        <v>n</v>
      </c>
      <c r="O973" s="38" t="str">
        <f>IF(AJ973="","",IF(M973="N","n","Y"))</f>
        <v>Y</v>
      </c>
      <c r="P973" s="44"/>
      <c r="Q973" s="44"/>
      <c r="R973" s="44"/>
      <c r="S973" s="44"/>
      <c r="T973" s="44"/>
      <c r="U973" s="44"/>
      <c r="V973" s="44"/>
      <c r="W973" s="44"/>
      <c r="X973" s="44"/>
      <c r="Y973" s="38" t="str">
        <f t="shared" si="315"/>
        <v>Y</v>
      </c>
      <c r="Z973" s="38" t="str">
        <f t="shared" si="322"/>
        <v>n</v>
      </c>
      <c r="AA973" s="38" t="str">
        <f>IF(AM973="","",IF(Y973="N","n","Y"))</f>
        <v>Y</v>
      </c>
      <c r="AC973" s="59">
        <v>25</v>
      </c>
      <c r="AD973" s="204">
        <v>3.7599999999999995E-2</v>
      </c>
      <c r="AE973" s="38">
        <v>1</v>
      </c>
      <c r="AF973" s="38">
        <v>0</v>
      </c>
      <c r="AG973" s="125"/>
      <c r="AI973" s="123"/>
      <c r="AJ973" s="40">
        <f t="shared" si="316"/>
        <v>25</v>
      </c>
      <c r="AK973" s="40"/>
      <c r="AL973" s="40"/>
      <c r="AM973" s="40">
        <f t="shared" si="325"/>
        <v>0.94</v>
      </c>
      <c r="AN973" s="39">
        <f t="shared" si="323"/>
        <v>3.8</v>
      </c>
      <c r="AO973" s="204"/>
      <c r="AP973" s="204">
        <f t="shared" si="317"/>
        <v>3.7599999999999995E-2</v>
      </c>
      <c r="AQ973" s="45"/>
      <c r="AR973" s="45"/>
      <c r="AS973" s="115"/>
      <c r="AT973" s="115"/>
      <c r="AU973" s="115">
        <f t="shared" si="326"/>
        <v>1</v>
      </c>
      <c r="AV973" s="115">
        <f t="shared" si="327"/>
        <v>0</v>
      </c>
      <c r="AY973" s="115"/>
      <c r="AZ973" s="115"/>
      <c r="BA973" s="43">
        <v>32</v>
      </c>
      <c r="BB973" s="43" t="s">
        <v>2013</v>
      </c>
      <c r="BC973" s="48" t="s">
        <v>1403</v>
      </c>
      <c r="BE973" s="37" t="s">
        <v>2345</v>
      </c>
      <c r="BG973" s="43">
        <v>472</v>
      </c>
      <c r="BH973" s="43" t="s">
        <v>2596</v>
      </c>
      <c r="BJ973" s="43" t="s">
        <v>1388</v>
      </c>
      <c r="BP973" s="48" t="s">
        <v>1406</v>
      </c>
      <c r="BQ973" s="43" t="s">
        <v>2597</v>
      </c>
      <c r="BS973" s="43" t="s">
        <v>2057</v>
      </c>
      <c r="BT973" s="43" t="s">
        <v>1990</v>
      </c>
      <c r="BU973" s="43"/>
      <c r="BV973" s="43"/>
      <c r="BW973" s="243">
        <v>37726</v>
      </c>
      <c r="BX973" s="243"/>
      <c r="BY973" s="48" t="s">
        <v>451</v>
      </c>
      <c r="BZ973" s="43">
        <v>0.94</v>
      </c>
      <c r="CA973" s="43" t="s">
        <v>1396</v>
      </c>
      <c r="CD973" s="124" t="s">
        <v>1397</v>
      </c>
      <c r="CE973" s="43">
        <v>12404</v>
      </c>
      <c r="CF973" s="43" t="s">
        <v>1990</v>
      </c>
      <c r="CG973" s="251">
        <v>37726</v>
      </c>
      <c r="CH973" s="126"/>
      <c r="CK973" s="39" t="s">
        <v>451</v>
      </c>
      <c r="CL973" s="43">
        <v>25</v>
      </c>
      <c r="CM973" s="43" t="s">
        <v>1396</v>
      </c>
      <c r="CP973" s="43" t="s">
        <v>1397</v>
      </c>
      <c r="CQ973" s="43">
        <v>1175</v>
      </c>
      <c r="DR973" s="38"/>
    </row>
    <row r="974" spans="1:122" s="39" customFormat="1" hidden="1" x14ac:dyDescent="0.2">
      <c r="A974" s="44" t="str">
        <f t="shared" si="318"/>
        <v>Endicott</v>
      </c>
      <c r="B974" s="44" t="str">
        <f t="shared" si="313"/>
        <v>1,1,1-Trichloroethane</v>
      </c>
      <c r="C974" s="38" t="s">
        <v>2587</v>
      </c>
      <c r="D974" s="38" t="str">
        <f t="shared" si="312"/>
        <v>LS</v>
      </c>
      <c r="E974" s="44" t="s">
        <v>372</v>
      </c>
      <c r="F974" s="155" t="str">
        <f t="shared" si="324"/>
        <v>Residential 161</v>
      </c>
      <c r="G974" s="44" t="str">
        <f t="shared" si="319"/>
        <v>residential</v>
      </c>
      <c r="H974" s="44" t="str">
        <f t="shared" si="320"/>
        <v/>
      </c>
      <c r="I974" s="38"/>
      <c r="J974" s="38"/>
      <c r="K974" s="38"/>
      <c r="L974" s="44"/>
      <c r="M974" s="38" t="str">
        <f t="shared" si="314"/>
        <v>Y</v>
      </c>
      <c r="N974" s="38" t="str">
        <f t="shared" si="321"/>
        <v>n</v>
      </c>
      <c r="O974" s="38" t="str">
        <f>IF(AJ974="","",IF(M974="N","n","Y"))</f>
        <v>Y</v>
      </c>
      <c r="P974" s="44"/>
      <c r="Q974" s="44"/>
      <c r="R974" s="44"/>
      <c r="S974" s="44"/>
      <c r="T974" s="44"/>
      <c r="U974" s="44"/>
      <c r="V974" s="44"/>
      <c r="W974" s="44"/>
      <c r="X974" s="44"/>
      <c r="Y974" s="38" t="str">
        <f t="shared" si="315"/>
        <v>Y</v>
      </c>
      <c r="Z974" s="38" t="str">
        <f t="shared" si="322"/>
        <v>n</v>
      </c>
      <c r="AA974" s="38" t="str">
        <f>IF(AM974="","",IF(Y974="N","n","Y"))</f>
        <v>Y</v>
      </c>
      <c r="AC974" s="59">
        <v>79</v>
      </c>
      <c r="AD974" s="204">
        <v>3.4177215189873421E-3</v>
      </c>
      <c r="AE974" s="38">
        <v>1</v>
      </c>
      <c r="AF974" s="38">
        <v>0</v>
      </c>
      <c r="AG974" s="125"/>
      <c r="AI974" s="123"/>
      <c r="AJ974" s="40">
        <f t="shared" si="316"/>
        <v>79</v>
      </c>
      <c r="AK974" s="40"/>
      <c r="AL974" s="40"/>
      <c r="AM974" s="40">
        <f t="shared" si="325"/>
        <v>0.27</v>
      </c>
      <c r="AN974" s="39">
        <f t="shared" si="323"/>
        <v>3.1</v>
      </c>
      <c r="AO974" s="204"/>
      <c r="AP974" s="204">
        <f t="shared" si="317"/>
        <v>3.4177215189873421E-3</v>
      </c>
      <c r="AQ974" s="45"/>
      <c r="AR974" s="45"/>
      <c r="AS974" s="115"/>
      <c r="AT974" s="115"/>
      <c r="AU974" s="115">
        <f t="shared" si="326"/>
        <v>1</v>
      </c>
      <c r="AV974" s="115">
        <f t="shared" si="327"/>
        <v>0</v>
      </c>
      <c r="AY974" s="115"/>
      <c r="AZ974" s="115"/>
      <c r="BA974" s="43">
        <v>32</v>
      </c>
      <c r="BB974" s="43" t="s">
        <v>2013</v>
      </c>
      <c r="BC974" s="48" t="s">
        <v>1403</v>
      </c>
      <c r="BE974" s="37" t="s">
        <v>2345</v>
      </c>
      <c r="BG974" s="43">
        <v>473</v>
      </c>
      <c r="BH974" s="43" t="s">
        <v>1356</v>
      </c>
      <c r="BJ974" s="43" t="s">
        <v>1388</v>
      </c>
      <c r="BP974" s="48" t="s">
        <v>1406</v>
      </c>
      <c r="BQ974" s="43" t="s">
        <v>1357</v>
      </c>
      <c r="BS974" s="43" t="s">
        <v>558</v>
      </c>
      <c r="BT974" s="43" t="s">
        <v>1772</v>
      </c>
      <c r="BU974" s="43"/>
      <c r="BV974" s="43"/>
      <c r="BW974" s="243">
        <v>37727</v>
      </c>
      <c r="BX974" s="243"/>
      <c r="BY974" s="48" t="s">
        <v>451</v>
      </c>
      <c r="BZ974" s="43">
        <v>0.27</v>
      </c>
      <c r="CA974" s="43" t="s">
        <v>1396</v>
      </c>
      <c r="CD974" s="124" t="s">
        <v>1397</v>
      </c>
      <c r="CE974" s="43">
        <v>12430</v>
      </c>
      <c r="CF974" s="43" t="s">
        <v>1773</v>
      </c>
      <c r="CG974" s="251">
        <v>37727</v>
      </c>
      <c r="CH974" s="126"/>
      <c r="CK974" s="39" t="s">
        <v>451</v>
      </c>
      <c r="CL974" s="43">
        <v>79</v>
      </c>
      <c r="CM974" s="43" t="s">
        <v>1396</v>
      </c>
      <c r="CP974" s="43" t="s">
        <v>1397</v>
      </c>
      <c r="CQ974" s="43">
        <v>1343</v>
      </c>
      <c r="DR974" s="38"/>
    </row>
    <row r="975" spans="1:122" s="39" customFormat="1" hidden="1" x14ac:dyDescent="0.2">
      <c r="A975" s="44" t="str">
        <f t="shared" si="318"/>
        <v>Endicott</v>
      </c>
      <c r="B975" s="44" t="str">
        <f t="shared" si="313"/>
        <v>1,1,2-Trichloro-1,2,2-trifluoroethane</v>
      </c>
      <c r="C975" s="38" t="s">
        <v>2587</v>
      </c>
      <c r="D975" s="38" t="str">
        <f t="shared" si="312"/>
        <v>LS</v>
      </c>
      <c r="E975" s="44" t="s">
        <v>372</v>
      </c>
      <c r="F975" s="155" t="str">
        <f t="shared" si="324"/>
        <v>Residential 161</v>
      </c>
      <c r="G975" s="44" t="str">
        <f t="shared" si="319"/>
        <v>residential</v>
      </c>
      <c r="H975" s="44" t="str">
        <f t="shared" si="320"/>
        <v/>
      </c>
      <c r="I975" s="38"/>
      <c r="J975" s="38"/>
      <c r="K975" s="38"/>
      <c r="L975" s="44"/>
      <c r="M975" s="38" t="str">
        <f t="shared" si="314"/>
        <v>Y</v>
      </c>
      <c r="N975" s="38" t="str">
        <f t="shared" si="321"/>
        <v>n</v>
      </c>
      <c r="O975" s="38" t="s">
        <v>541</v>
      </c>
      <c r="P975" s="44" t="s">
        <v>1453</v>
      </c>
      <c r="Q975" s="44"/>
      <c r="R975" s="44"/>
      <c r="S975" s="44"/>
      <c r="T975" s="44"/>
      <c r="U975" s="44"/>
      <c r="V975" s="44"/>
      <c r="W975" s="44"/>
      <c r="X975" s="44"/>
      <c r="Y975" s="38" t="str">
        <f t="shared" si="315"/>
        <v>Y</v>
      </c>
      <c r="Z975" s="38" t="str">
        <f t="shared" si="322"/>
        <v>n</v>
      </c>
      <c r="AA975" s="38" t="s">
        <v>541</v>
      </c>
      <c r="AC975" s="59">
        <v>0.77</v>
      </c>
      <c r="AD975" s="204">
        <v>0.92207792207792205</v>
      </c>
      <c r="AE975" s="38">
        <v>1</v>
      </c>
      <c r="AF975" s="38">
        <v>0</v>
      </c>
      <c r="AG975" s="125"/>
      <c r="AI975" s="123"/>
      <c r="AJ975" s="40">
        <f t="shared" si="316"/>
        <v>0.77</v>
      </c>
      <c r="AK975" s="40"/>
      <c r="AL975" s="40"/>
      <c r="AM975" s="40">
        <f t="shared" si="325"/>
        <v>0.71</v>
      </c>
      <c r="AN975" s="39">
        <f t="shared" si="323"/>
        <v>1.8</v>
      </c>
      <c r="AO975" s="204"/>
      <c r="AP975" s="204">
        <f t="shared" si="317"/>
        <v>0.92207792207792205</v>
      </c>
      <c r="AQ975" s="45"/>
      <c r="AR975" s="45"/>
      <c r="AS975" s="115"/>
      <c r="AT975" s="115"/>
      <c r="AU975" s="115">
        <f t="shared" si="326"/>
        <v>1</v>
      </c>
      <c r="AV975" s="115">
        <f t="shared" si="327"/>
        <v>0</v>
      </c>
      <c r="AY975" s="115"/>
      <c r="AZ975" s="115"/>
      <c r="BA975" s="43">
        <v>32</v>
      </c>
      <c r="BB975" s="43" t="s">
        <v>2013</v>
      </c>
      <c r="BC975" s="48" t="s">
        <v>1403</v>
      </c>
      <c r="BE975" s="37" t="s">
        <v>2345</v>
      </c>
      <c r="BG975" s="43">
        <v>473</v>
      </c>
      <c r="BH975" s="43" t="s">
        <v>1356</v>
      </c>
      <c r="BJ975" s="43" t="s">
        <v>1388</v>
      </c>
      <c r="BP975" s="48" t="s">
        <v>1406</v>
      </c>
      <c r="BQ975" s="43" t="s">
        <v>1357</v>
      </c>
      <c r="BS975" s="43" t="s">
        <v>1132</v>
      </c>
      <c r="BT975" s="43" t="s">
        <v>1772</v>
      </c>
      <c r="BU975" s="43"/>
      <c r="BV975" s="43"/>
      <c r="BW975" s="243">
        <v>37727</v>
      </c>
      <c r="BX975" s="243"/>
      <c r="BY975" s="48" t="s">
        <v>451</v>
      </c>
      <c r="BZ975" s="43">
        <v>0.71</v>
      </c>
      <c r="CA975" s="43" t="s">
        <v>1396</v>
      </c>
      <c r="CD975" s="124" t="s">
        <v>1397</v>
      </c>
      <c r="CE975" s="43">
        <v>12435</v>
      </c>
      <c r="CF975" s="43" t="s">
        <v>1773</v>
      </c>
      <c r="CG975" s="251">
        <v>37727</v>
      </c>
      <c r="CH975" s="126"/>
      <c r="CK975" s="39" t="s">
        <v>451</v>
      </c>
      <c r="CL975" s="43">
        <v>0.77</v>
      </c>
      <c r="CM975" s="43" t="s">
        <v>1396</v>
      </c>
      <c r="CP975" s="43" t="s">
        <v>1397</v>
      </c>
      <c r="CQ975" s="43">
        <v>1450</v>
      </c>
      <c r="DR975" s="38"/>
    </row>
    <row r="976" spans="1:122" s="39" customFormat="1" hidden="1" x14ac:dyDescent="0.2">
      <c r="A976" s="44" t="str">
        <f t="shared" si="318"/>
        <v>Endicott</v>
      </c>
      <c r="B976" s="44" t="str">
        <f t="shared" si="313"/>
        <v>Methylene chloride</v>
      </c>
      <c r="C976" s="38" t="s">
        <v>2587</v>
      </c>
      <c r="D976" s="38" t="str">
        <f t="shared" si="312"/>
        <v>LS</v>
      </c>
      <c r="E976" s="44" t="s">
        <v>372</v>
      </c>
      <c r="F976" s="155" t="str">
        <f t="shared" si="324"/>
        <v>Residential 161</v>
      </c>
      <c r="G976" s="44" t="str">
        <f t="shared" si="319"/>
        <v>residential</v>
      </c>
      <c r="H976" s="44" t="str">
        <f t="shared" si="320"/>
        <v/>
      </c>
      <c r="I976" s="38"/>
      <c r="J976" s="38"/>
      <c r="K976" s="38"/>
      <c r="L976" s="44"/>
      <c r="M976" s="38" t="str">
        <f t="shared" si="314"/>
        <v>Y</v>
      </c>
      <c r="N976" s="38" t="str">
        <f t="shared" si="321"/>
        <v>n</v>
      </c>
      <c r="O976" s="38" t="s">
        <v>541</v>
      </c>
      <c r="P976" s="44" t="s">
        <v>1453</v>
      </c>
      <c r="Q976" s="44"/>
      <c r="R976" s="44"/>
      <c r="S976" s="44"/>
      <c r="T976" s="44"/>
      <c r="U976" s="44"/>
      <c r="V976" s="44"/>
      <c r="W976" s="44"/>
      <c r="X976" s="44"/>
      <c r="Y976" s="38" t="str">
        <f t="shared" si="315"/>
        <v>Y</v>
      </c>
      <c r="Z976" s="38" t="str">
        <f t="shared" si="322"/>
        <v>n</v>
      </c>
      <c r="AA976" s="38" t="s">
        <v>541</v>
      </c>
      <c r="AC976" s="59">
        <v>5.0999999999999996</v>
      </c>
      <c r="AD976" s="204">
        <v>0.70588235294117652</v>
      </c>
      <c r="AE976" s="38">
        <v>1</v>
      </c>
      <c r="AF976" s="38">
        <v>0</v>
      </c>
      <c r="AG976" s="125"/>
      <c r="AI976" s="123"/>
      <c r="AJ976" s="40">
        <f t="shared" si="316"/>
        <v>5.0999999999999996</v>
      </c>
      <c r="AK976" s="40"/>
      <c r="AL976" s="40"/>
      <c r="AM976" s="40">
        <f t="shared" si="325"/>
        <v>3.6</v>
      </c>
      <c r="AN976" s="39">
        <f t="shared" si="323"/>
        <v>10.5</v>
      </c>
      <c r="AO976" s="204"/>
      <c r="AP976" s="204">
        <f t="shared" si="317"/>
        <v>0.70588235294117652</v>
      </c>
      <c r="AQ976" s="45"/>
      <c r="AR976" s="45"/>
      <c r="AS976" s="115"/>
      <c r="AT976" s="115"/>
      <c r="AU976" s="115">
        <f t="shared" si="326"/>
        <v>1</v>
      </c>
      <c r="AV976" s="115">
        <f t="shared" si="327"/>
        <v>0</v>
      </c>
      <c r="AY976" s="115"/>
      <c r="AZ976" s="115"/>
      <c r="BA976" s="43">
        <v>32</v>
      </c>
      <c r="BB976" s="43" t="s">
        <v>2013</v>
      </c>
      <c r="BC976" s="48" t="s">
        <v>1403</v>
      </c>
      <c r="BE976" s="37" t="s">
        <v>2345</v>
      </c>
      <c r="BG976" s="43">
        <v>473</v>
      </c>
      <c r="BH976" s="43" t="s">
        <v>1356</v>
      </c>
      <c r="BJ976" s="43" t="s">
        <v>1388</v>
      </c>
      <c r="BP976" s="48" t="s">
        <v>1406</v>
      </c>
      <c r="BQ976" s="43" t="s">
        <v>1357</v>
      </c>
      <c r="BS976" s="43" t="s">
        <v>837</v>
      </c>
      <c r="BT976" s="43" t="s">
        <v>1772</v>
      </c>
      <c r="BU976" s="43"/>
      <c r="BV976" s="43"/>
      <c r="BW976" s="243">
        <v>37727</v>
      </c>
      <c r="BX976" s="243"/>
      <c r="BY976" s="48" t="s">
        <v>451</v>
      </c>
      <c r="BZ976" s="43">
        <v>3.6</v>
      </c>
      <c r="CA976" s="43" t="s">
        <v>1396</v>
      </c>
      <c r="CD976" s="124" t="s">
        <v>1397</v>
      </c>
      <c r="CE976" s="43">
        <v>12436</v>
      </c>
      <c r="CF976" s="43" t="s">
        <v>1773</v>
      </c>
      <c r="CG976" s="251">
        <v>37727</v>
      </c>
      <c r="CH976" s="126"/>
      <c r="CK976" s="39" t="s">
        <v>451</v>
      </c>
      <c r="CL976" s="43">
        <v>5.0999999999999996</v>
      </c>
      <c r="CM976" s="43" t="s">
        <v>1396</v>
      </c>
      <c r="CP976" s="43" t="s">
        <v>1397</v>
      </c>
      <c r="CQ976" s="43">
        <v>1492</v>
      </c>
      <c r="DR976" s="38"/>
    </row>
    <row r="977" spans="1:122" s="372" customFormat="1" hidden="1" x14ac:dyDescent="0.2">
      <c r="A977" s="384" t="str">
        <f t="shared" si="318"/>
        <v>Endicott</v>
      </c>
      <c r="B977" s="384" t="str">
        <f t="shared" si="313"/>
        <v>Tetrachloroethylene</v>
      </c>
      <c r="C977" s="385" t="s">
        <v>2587</v>
      </c>
      <c r="D977" s="385" t="str">
        <f t="shared" si="312"/>
        <v>LS</v>
      </c>
      <c r="E977" s="384" t="s">
        <v>372</v>
      </c>
      <c r="F977" s="386" t="str">
        <f t="shared" si="324"/>
        <v>Residential 161</v>
      </c>
      <c r="G977" s="384" t="str">
        <f t="shared" si="319"/>
        <v>residential</v>
      </c>
      <c r="H977" s="384" t="str">
        <f t="shared" si="320"/>
        <v/>
      </c>
      <c r="I977" s="385"/>
      <c r="J977" s="385"/>
      <c r="K977" s="385"/>
      <c r="L977" s="384"/>
      <c r="M977" s="385" t="str">
        <f t="shared" si="314"/>
        <v>Y</v>
      </c>
      <c r="N977" s="385" t="str">
        <f t="shared" si="321"/>
        <v>n</v>
      </c>
      <c r="O977" s="385" t="str">
        <f>IF(AJ977="","",IF(M977="N","n","Y"))</f>
        <v>Y</v>
      </c>
      <c r="P977" s="384"/>
      <c r="Q977" s="384"/>
      <c r="R977" s="384"/>
      <c r="S977" s="384"/>
      <c r="T977" s="384"/>
      <c r="U977" s="384"/>
      <c r="V977" s="384"/>
      <c r="W977" s="384"/>
      <c r="X977" s="384"/>
      <c r="Y977" s="385" t="str">
        <f t="shared" si="315"/>
        <v>Y</v>
      </c>
      <c r="Z977" s="385" t="str">
        <f t="shared" si="322"/>
        <v>Y</v>
      </c>
      <c r="AA977" s="385" t="str">
        <f>IF(AM977="","",IF(Y977="N","n","Y"))</f>
        <v>Y</v>
      </c>
      <c r="AC977" s="389">
        <v>48</v>
      </c>
      <c r="AD977" s="390">
        <v>0.29166666666666669</v>
      </c>
      <c r="AE977" s="385">
        <v>1</v>
      </c>
      <c r="AF977" s="385">
        <v>0</v>
      </c>
      <c r="AG977" s="391"/>
      <c r="AI977" s="392"/>
      <c r="AJ977" s="394">
        <f t="shared" si="316"/>
        <v>48</v>
      </c>
      <c r="AK977" s="394"/>
      <c r="AL977" s="394"/>
      <c r="AM977" s="394">
        <f t="shared" si="325"/>
        <v>14</v>
      </c>
      <c r="AN977" s="372">
        <f t="shared" si="323"/>
        <v>3.8</v>
      </c>
      <c r="AO977" s="390"/>
      <c r="AP977" s="390">
        <f t="shared" si="317"/>
        <v>0.29166666666666669</v>
      </c>
      <c r="AQ977" s="439"/>
      <c r="AR977" s="439"/>
      <c r="AS977" s="396"/>
      <c r="AT977" s="396"/>
      <c r="AU977" s="396">
        <f t="shared" si="326"/>
        <v>1</v>
      </c>
      <c r="AV977" s="396">
        <f t="shared" si="327"/>
        <v>0</v>
      </c>
      <c r="AY977" s="396"/>
      <c r="AZ977" s="396"/>
      <c r="BA977" s="397">
        <v>32</v>
      </c>
      <c r="BB977" s="397" t="s">
        <v>2013</v>
      </c>
      <c r="BC977" s="398" t="s">
        <v>1403</v>
      </c>
      <c r="BE977" s="303" t="s">
        <v>2345</v>
      </c>
      <c r="BG977" s="397">
        <v>473</v>
      </c>
      <c r="BH977" s="397" t="s">
        <v>1356</v>
      </c>
      <c r="BJ977" s="397" t="s">
        <v>1388</v>
      </c>
      <c r="BP977" s="398" t="s">
        <v>1406</v>
      </c>
      <c r="BQ977" s="397" t="s">
        <v>1357</v>
      </c>
      <c r="BS977" s="397" t="s">
        <v>2057</v>
      </c>
      <c r="BT977" s="397" t="s">
        <v>1772</v>
      </c>
      <c r="BU977" s="397"/>
      <c r="BV977" s="397"/>
      <c r="BW977" s="399">
        <v>37727</v>
      </c>
      <c r="BX977" s="399"/>
      <c r="BY977" s="398" t="s">
        <v>451</v>
      </c>
      <c r="BZ977" s="397">
        <v>14</v>
      </c>
      <c r="CA977" s="397" t="s">
        <v>1396</v>
      </c>
      <c r="CD977" s="400" t="s">
        <v>1397</v>
      </c>
      <c r="CE977" s="397">
        <v>12437</v>
      </c>
      <c r="CF977" s="397" t="s">
        <v>1773</v>
      </c>
      <c r="CG977" s="401">
        <v>37727</v>
      </c>
      <c r="CH977" s="402"/>
      <c r="CK977" s="372" t="s">
        <v>451</v>
      </c>
      <c r="CL977" s="397">
        <v>48</v>
      </c>
      <c r="CM977" s="397" t="s">
        <v>1396</v>
      </c>
      <c r="CP977" s="397" t="s">
        <v>1397</v>
      </c>
      <c r="CQ977" s="397">
        <v>1176</v>
      </c>
      <c r="DR977" s="385"/>
    </row>
    <row r="978" spans="1:122" s="39" customFormat="1" hidden="1" x14ac:dyDescent="0.2">
      <c r="A978" s="44" t="str">
        <f t="shared" si="318"/>
        <v>Endicott</v>
      </c>
      <c r="B978" s="44" t="str">
        <f t="shared" si="313"/>
        <v>Trichloroethylene</v>
      </c>
      <c r="C978" s="38" t="s">
        <v>2587</v>
      </c>
      <c r="D978" s="38" t="str">
        <f t="shared" si="312"/>
        <v>LS</v>
      </c>
      <c r="E978" s="44" t="s">
        <v>372</v>
      </c>
      <c r="F978" s="155" t="str">
        <f t="shared" si="324"/>
        <v>Residential 161</v>
      </c>
      <c r="G978" s="44" t="str">
        <f t="shared" si="319"/>
        <v>residential</v>
      </c>
      <c r="H978" s="44" t="str">
        <f t="shared" si="320"/>
        <v/>
      </c>
      <c r="I978" s="38"/>
      <c r="J978" s="38"/>
      <c r="K978" s="38"/>
      <c r="L978" s="44"/>
      <c r="M978" s="38" t="str">
        <f t="shared" si="314"/>
        <v>Y</v>
      </c>
      <c r="N978" s="38" t="str">
        <f t="shared" si="321"/>
        <v>n</v>
      </c>
      <c r="O978" s="38" t="str">
        <f>IF(AJ978="","",IF(M978="N","n","Y"))</f>
        <v>Y</v>
      </c>
      <c r="P978" s="44"/>
      <c r="Q978" s="44"/>
      <c r="R978" s="44"/>
      <c r="S978" s="44"/>
      <c r="T978" s="44"/>
      <c r="U978" s="44"/>
      <c r="V978" s="44"/>
      <c r="W978" s="44"/>
      <c r="X978" s="44"/>
      <c r="Y978" s="38" t="str">
        <f t="shared" si="315"/>
        <v>Y</v>
      </c>
      <c r="Z978" s="38" t="str">
        <f t="shared" si="322"/>
        <v>Y</v>
      </c>
      <c r="AA978" s="38" t="str">
        <f>IF(AM978="","",IF(Y978="N","n","Y"))</f>
        <v>Y</v>
      </c>
      <c r="AC978" s="59">
        <v>8.3000000000000007</v>
      </c>
      <c r="AD978" s="204">
        <v>6.1445783132530116E-2</v>
      </c>
      <c r="AE978" s="38">
        <v>1</v>
      </c>
      <c r="AF978" s="38">
        <v>0</v>
      </c>
      <c r="AG978" s="125"/>
      <c r="AI978" s="123"/>
      <c r="AJ978" s="40">
        <f t="shared" si="316"/>
        <v>8.3000000000000007</v>
      </c>
      <c r="AK978" s="40"/>
      <c r="AL978" s="40"/>
      <c r="AM978" s="40">
        <f t="shared" si="325"/>
        <v>0.51</v>
      </c>
      <c r="AN978" s="39">
        <f t="shared" si="323"/>
        <v>0.5</v>
      </c>
      <c r="AO978" s="204"/>
      <c r="AP978" s="204">
        <f t="shared" si="317"/>
        <v>6.1445783132530116E-2</v>
      </c>
      <c r="AQ978" s="45"/>
      <c r="AR978" s="45"/>
      <c r="AS978" s="115"/>
      <c r="AT978" s="115"/>
      <c r="AU978" s="115">
        <f t="shared" si="326"/>
        <v>1</v>
      </c>
      <c r="AV978" s="115">
        <f t="shared" si="327"/>
        <v>0</v>
      </c>
      <c r="AY978" s="115"/>
      <c r="AZ978" s="115"/>
      <c r="BA978" s="43">
        <v>32</v>
      </c>
      <c r="BB978" s="43" t="s">
        <v>2013</v>
      </c>
      <c r="BC978" s="48" t="s">
        <v>1403</v>
      </c>
      <c r="BE978" s="37" t="s">
        <v>2345</v>
      </c>
      <c r="BG978" s="43">
        <v>473</v>
      </c>
      <c r="BH978" s="43" t="s">
        <v>1356</v>
      </c>
      <c r="BJ978" s="43" t="s">
        <v>1388</v>
      </c>
      <c r="BP978" s="48" t="s">
        <v>1406</v>
      </c>
      <c r="BQ978" s="43" t="s">
        <v>1357</v>
      </c>
      <c r="BS978" s="43" t="s">
        <v>1393</v>
      </c>
      <c r="BT978" s="43" t="s">
        <v>1772</v>
      </c>
      <c r="BU978" s="43"/>
      <c r="BV978" s="43"/>
      <c r="BW978" s="243">
        <v>37727</v>
      </c>
      <c r="BX978" s="243"/>
      <c r="BY978" s="48" t="s">
        <v>451</v>
      </c>
      <c r="BZ978" s="43">
        <v>0.51</v>
      </c>
      <c r="CA978" s="43" t="s">
        <v>1396</v>
      </c>
      <c r="CD978" s="124" t="s">
        <v>1397</v>
      </c>
      <c r="CE978" s="43">
        <v>12439</v>
      </c>
      <c r="CF978" s="43" t="s">
        <v>1773</v>
      </c>
      <c r="CG978" s="251">
        <v>37727</v>
      </c>
      <c r="CH978" s="126"/>
      <c r="CK978" s="39" t="s">
        <v>451</v>
      </c>
      <c r="CL978" s="43">
        <v>8.3000000000000007</v>
      </c>
      <c r="CM978" s="43" t="s">
        <v>1396</v>
      </c>
      <c r="CP978" s="43" t="s">
        <v>1397</v>
      </c>
      <c r="CQ978" s="43">
        <v>1250</v>
      </c>
      <c r="DR978" s="38"/>
    </row>
    <row r="979" spans="1:122" s="39" customFormat="1" hidden="1" x14ac:dyDescent="0.2">
      <c r="A979" s="44" t="str">
        <f t="shared" si="318"/>
        <v>Endicott</v>
      </c>
      <c r="B979" s="44" t="str">
        <f t="shared" si="313"/>
        <v>1,1,1-Trichloroethane</v>
      </c>
      <c r="C979" s="38" t="s">
        <v>2587</v>
      </c>
      <c r="D979" s="38" t="str">
        <f t="shared" si="312"/>
        <v>LS</v>
      </c>
      <c r="E979" s="44" t="s">
        <v>372</v>
      </c>
      <c r="F979" s="155" t="str">
        <f t="shared" si="324"/>
        <v>Residential 162</v>
      </c>
      <c r="G979" s="44" t="str">
        <f t="shared" si="319"/>
        <v>residential</v>
      </c>
      <c r="H979" s="44" t="str">
        <f t="shared" si="320"/>
        <v/>
      </c>
      <c r="I979" s="38"/>
      <c r="J979" s="38"/>
      <c r="K979" s="38"/>
      <c r="L979" s="44"/>
      <c r="M979" s="38" t="str">
        <f t="shared" si="314"/>
        <v>Y</v>
      </c>
      <c r="N979" s="38" t="str">
        <f t="shared" si="321"/>
        <v>n</v>
      </c>
      <c r="O979" s="38" t="str">
        <f>IF(AJ979="","",IF(M979="N","n","Y"))</f>
        <v>Y</v>
      </c>
      <c r="P979" s="44"/>
      <c r="Q979" s="44"/>
      <c r="R979" s="44"/>
      <c r="S979" s="44"/>
      <c r="T979" s="44"/>
      <c r="U979" s="44"/>
      <c r="V979" s="44"/>
      <c r="W979" s="44"/>
      <c r="X979" s="44"/>
      <c r="Y979" s="38" t="str">
        <f t="shared" si="315"/>
        <v>Y</v>
      </c>
      <c r="Z979" s="38" t="str">
        <f t="shared" si="322"/>
        <v>n</v>
      </c>
      <c r="AA979" s="38" t="str">
        <f>IF(AM979="","",IF(Y979="N","n","Y"))</f>
        <v>Y</v>
      </c>
      <c r="AC979" s="59">
        <v>2.5</v>
      </c>
      <c r="AD979" s="204">
        <v>0.152</v>
      </c>
      <c r="AE979" s="38">
        <v>1</v>
      </c>
      <c r="AF979" s="38">
        <v>0</v>
      </c>
      <c r="AG979" s="125"/>
      <c r="AI979" s="123"/>
      <c r="AJ979" s="40">
        <f t="shared" si="316"/>
        <v>2.5</v>
      </c>
      <c r="AK979" s="40"/>
      <c r="AL979" s="40"/>
      <c r="AM979" s="40">
        <f t="shared" si="325"/>
        <v>0.38</v>
      </c>
      <c r="AN979" s="39">
        <f t="shared" si="323"/>
        <v>3.1</v>
      </c>
      <c r="AO979" s="204"/>
      <c r="AP979" s="204">
        <f t="shared" si="317"/>
        <v>0.152</v>
      </c>
      <c r="AQ979" s="45"/>
      <c r="AR979" s="45"/>
      <c r="AS979" s="115"/>
      <c r="AT979" s="115"/>
      <c r="AU979" s="115">
        <f t="shared" si="326"/>
        <v>1</v>
      </c>
      <c r="AV979" s="115">
        <f t="shared" si="327"/>
        <v>0</v>
      </c>
      <c r="AY979" s="115"/>
      <c r="AZ979" s="115"/>
      <c r="BA979" s="43">
        <v>32</v>
      </c>
      <c r="BB979" s="43" t="s">
        <v>2013</v>
      </c>
      <c r="BC979" s="48" t="s">
        <v>1403</v>
      </c>
      <c r="BE979" s="37" t="s">
        <v>2345</v>
      </c>
      <c r="BG979" s="43">
        <v>474</v>
      </c>
      <c r="BH979" s="43" t="s">
        <v>2598</v>
      </c>
      <c r="BJ979" s="43" t="s">
        <v>1388</v>
      </c>
      <c r="BP979" s="48" t="s">
        <v>1406</v>
      </c>
      <c r="BQ979" s="43" t="s">
        <v>2599</v>
      </c>
      <c r="BS979" s="43" t="s">
        <v>558</v>
      </c>
      <c r="BT979" s="43" t="s">
        <v>2600</v>
      </c>
      <c r="BU979" s="43"/>
      <c r="BV979" s="43"/>
      <c r="BW979" s="243">
        <v>37736</v>
      </c>
      <c r="BX979" s="243"/>
      <c r="BY979" s="48" t="s">
        <v>451</v>
      </c>
      <c r="BZ979" s="43">
        <v>0.38</v>
      </c>
      <c r="CA979" s="43" t="s">
        <v>1396</v>
      </c>
      <c r="CD979" s="124" t="s">
        <v>1397</v>
      </c>
      <c r="CE979" s="43">
        <v>12463</v>
      </c>
      <c r="CF979" s="43" t="s">
        <v>1990</v>
      </c>
      <c r="CG979" s="251">
        <v>37736</v>
      </c>
      <c r="CH979" s="126"/>
      <c r="CK979" s="39" t="s">
        <v>451</v>
      </c>
      <c r="CL979" s="43">
        <v>2.5</v>
      </c>
      <c r="CM979" s="43" t="s">
        <v>1396</v>
      </c>
      <c r="CP979" s="43" t="s">
        <v>1397</v>
      </c>
      <c r="CQ979" s="43">
        <v>1344</v>
      </c>
      <c r="DR979" s="38"/>
    </row>
    <row r="980" spans="1:122" s="39" customFormat="1" hidden="1" x14ac:dyDescent="0.2">
      <c r="A980" s="44" t="str">
        <f t="shared" si="318"/>
        <v>Endicott</v>
      </c>
      <c r="B980" s="44" t="str">
        <f t="shared" si="313"/>
        <v>1,1,2-Trichloro-1,2,2-trifluoroethane</v>
      </c>
      <c r="C980" s="38" t="s">
        <v>2587</v>
      </c>
      <c r="D980" s="38" t="str">
        <f t="shared" ref="D980:D1040" si="329">IF(BC980="","",BC980)</f>
        <v>LS</v>
      </c>
      <c r="E980" s="44" t="s">
        <v>372</v>
      </c>
      <c r="F980" s="155" t="str">
        <f t="shared" si="324"/>
        <v>Residential 162</v>
      </c>
      <c r="G980" s="44" t="str">
        <f t="shared" si="319"/>
        <v>residential</v>
      </c>
      <c r="H980" s="44" t="str">
        <f t="shared" si="320"/>
        <v/>
      </c>
      <c r="I980" s="38"/>
      <c r="J980" s="38"/>
      <c r="K980" s="38"/>
      <c r="L980" s="44"/>
      <c r="M980" s="38" t="str">
        <f t="shared" si="314"/>
        <v>Y</v>
      </c>
      <c r="N980" s="38" t="str">
        <f t="shared" si="321"/>
        <v>n</v>
      </c>
      <c r="O980" s="38" t="s">
        <v>541</v>
      </c>
      <c r="P980" s="114" t="s">
        <v>1453</v>
      </c>
      <c r="Q980" s="114"/>
      <c r="R980" s="114"/>
      <c r="S980" s="114"/>
      <c r="T980" s="114"/>
      <c r="U980" s="114"/>
      <c r="V980" s="114"/>
      <c r="W980" s="114"/>
      <c r="X980" s="114"/>
      <c r="Y980" s="38" t="str">
        <f t="shared" si="315"/>
        <v>Y</v>
      </c>
      <c r="Z980" s="38" t="str">
        <f t="shared" si="322"/>
        <v>n</v>
      </c>
      <c r="AA980" s="38" t="s">
        <v>541</v>
      </c>
      <c r="AC980" s="59">
        <v>0.62</v>
      </c>
      <c r="AD980" s="204">
        <v>1.1774193548387097</v>
      </c>
      <c r="AE980" s="38">
        <v>1</v>
      </c>
      <c r="AF980" s="38">
        <v>0</v>
      </c>
      <c r="AG980" s="125"/>
      <c r="AI980" s="123"/>
      <c r="AJ980" s="40">
        <f t="shared" si="316"/>
        <v>0.62</v>
      </c>
      <c r="AK980" s="40"/>
      <c r="AL980" s="40"/>
      <c r="AM980" s="40">
        <f t="shared" si="325"/>
        <v>0.73</v>
      </c>
      <c r="AN980" s="39">
        <f t="shared" si="323"/>
        <v>1.8</v>
      </c>
      <c r="AO980" s="204"/>
      <c r="AP980" s="204">
        <f t="shared" si="317"/>
        <v>1.1774193548387097</v>
      </c>
      <c r="AQ980" s="45"/>
      <c r="AR980" s="45"/>
      <c r="AS980" s="115"/>
      <c r="AT980" s="115"/>
      <c r="AU980" s="115">
        <f t="shared" si="326"/>
        <v>1</v>
      </c>
      <c r="AV980" s="115">
        <f t="shared" si="327"/>
        <v>0</v>
      </c>
      <c r="AY980" s="115"/>
      <c r="AZ980" s="115"/>
      <c r="BA980" s="43">
        <v>32</v>
      </c>
      <c r="BB980" s="43" t="s">
        <v>2013</v>
      </c>
      <c r="BC980" s="48" t="s">
        <v>1403</v>
      </c>
      <c r="BE980" s="37" t="s">
        <v>2345</v>
      </c>
      <c r="BG980" s="43">
        <v>474</v>
      </c>
      <c r="BH980" s="43" t="s">
        <v>2598</v>
      </c>
      <c r="BJ980" s="43" t="s">
        <v>1388</v>
      </c>
      <c r="BP980" s="48" t="s">
        <v>1406</v>
      </c>
      <c r="BQ980" s="43" t="s">
        <v>2599</v>
      </c>
      <c r="BS980" s="43" t="s">
        <v>1132</v>
      </c>
      <c r="BT980" s="43" t="s">
        <v>2600</v>
      </c>
      <c r="BU980" s="43"/>
      <c r="BV980" s="43"/>
      <c r="BW980" s="243">
        <v>37736</v>
      </c>
      <c r="BX980" s="243"/>
      <c r="BY980" s="48" t="s">
        <v>451</v>
      </c>
      <c r="BZ980" s="43">
        <v>0.73</v>
      </c>
      <c r="CA980" s="43" t="s">
        <v>1396</v>
      </c>
      <c r="CD980" s="124" t="s">
        <v>1397</v>
      </c>
      <c r="CE980" s="43">
        <v>12468</v>
      </c>
      <c r="CF980" s="43" t="s">
        <v>1990</v>
      </c>
      <c r="CG980" s="251">
        <v>37736</v>
      </c>
      <c r="CH980" s="126"/>
      <c r="CK980" s="39" t="s">
        <v>451</v>
      </c>
      <c r="CL980" s="43">
        <v>0.62</v>
      </c>
      <c r="CM980" s="43" t="s">
        <v>1396</v>
      </c>
      <c r="CP980" s="43" t="s">
        <v>1397</v>
      </c>
      <c r="CQ980" s="43">
        <v>1451</v>
      </c>
      <c r="DR980" s="38"/>
    </row>
    <row r="981" spans="1:122" s="39" customFormat="1" hidden="1" x14ac:dyDescent="0.2">
      <c r="A981" s="44" t="str">
        <f t="shared" si="318"/>
        <v>Endicott</v>
      </c>
      <c r="B981" s="44" t="str">
        <f t="shared" ref="B981:B1040" si="330">BS981</f>
        <v>Tetrachloroethylene</v>
      </c>
      <c r="C981" s="38" t="s">
        <v>2587</v>
      </c>
      <c r="D981" s="38" t="str">
        <f t="shared" si="329"/>
        <v>LS</v>
      </c>
      <c r="E981" s="44" t="s">
        <v>372</v>
      </c>
      <c r="F981" s="155" t="str">
        <f t="shared" si="324"/>
        <v>Residential 162</v>
      </c>
      <c r="G981" s="44" t="str">
        <f t="shared" si="319"/>
        <v>residential</v>
      </c>
      <c r="H981" s="44" t="str">
        <f t="shared" si="320"/>
        <v/>
      </c>
      <c r="I981" s="38"/>
      <c r="J981" s="38"/>
      <c r="K981" s="38"/>
      <c r="L981" s="44"/>
      <c r="M981" s="38" t="str">
        <f t="shared" ref="M981:M1040" si="331">IF(CP981="","",IF(CP981="y","Y","n"))</f>
        <v>Y</v>
      </c>
      <c r="N981" s="38" t="str">
        <f t="shared" si="321"/>
        <v>n</v>
      </c>
      <c r="O981" s="38" t="str">
        <f>IF(AJ981="","",IF(M981="N","n","Y"))</f>
        <v>Y</v>
      </c>
      <c r="P981" s="44"/>
      <c r="Q981" s="44"/>
      <c r="R981" s="44"/>
      <c r="S981" s="44"/>
      <c r="T981" s="44"/>
      <c r="U981" s="44"/>
      <c r="V981" s="44"/>
      <c r="W981" s="44"/>
      <c r="X981" s="44"/>
      <c r="Y981" s="38" t="str">
        <f t="shared" ref="Y981:Y1040" si="332">IF(CD981="","",IF(CD981="y","Y","n"))</f>
        <v>Y</v>
      </c>
      <c r="Z981" s="38" t="str">
        <f t="shared" si="322"/>
        <v>n</v>
      </c>
      <c r="AA981" s="38" t="str">
        <f>IF(AM981="","",IF(Y981="N","n","Y"))</f>
        <v>Y</v>
      </c>
      <c r="AC981" s="59">
        <v>0.54</v>
      </c>
      <c r="AD981" s="204">
        <v>0.42592592592592593</v>
      </c>
      <c r="AE981" s="38">
        <v>1</v>
      </c>
      <c r="AF981" s="38">
        <v>0</v>
      </c>
      <c r="AG981" s="125"/>
      <c r="AI981" s="123"/>
      <c r="AJ981" s="40">
        <f t="shared" si="316"/>
        <v>0.54</v>
      </c>
      <c r="AK981" s="40"/>
      <c r="AL981" s="40"/>
      <c r="AM981" s="40">
        <f t="shared" si="325"/>
        <v>0.23</v>
      </c>
      <c r="AN981" s="39">
        <f t="shared" si="323"/>
        <v>3.8</v>
      </c>
      <c r="AO981" s="204"/>
      <c r="AP981" s="204">
        <f t="shared" si="317"/>
        <v>0.42592592592592593</v>
      </c>
      <c r="AQ981" s="45"/>
      <c r="AR981" s="45"/>
      <c r="AS981" s="115"/>
      <c r="AT981" s="115"/>
      <c r="AU981" s="115">
        <f t="shared" si="326"/>
        <v>1</v>
      </c>
      <c r="AV981" s="115">
        <f t="shared" si="327"/>
        <v>0</v>
      </c>
      <c r="AY981" s="115"/>
      <c r="AZ981" s="115"/>
      <c r="BA981" s="43">
        <v>32</v>
      </c>
      <c r="BB981" s="43" t="s">
        <v>2013</v>
      </c>
      <c r="BC981" s="48" t="s">
        <v>1403</v>
      </c>
      <c r="BE981" s="37" t="s">
        <v>2345</v>
      </c>
      <c r="BG981" s="43">
        <v>474</v>
      </c>
      <c r="BH981" s="43" t="s">
        <v>2598</v>
      </c>
      <c r="BJ981" s="43" t="s">
        <v>1388</v>
      </c>
      <c r="BP981" s="48" t="s">
        <v>1406</v>
      </c>
      <c r="BQ981" s="43" t="s">
        <v>2599</v>
      </c>
      <c r="BS981" s="43" t="s">
        <v>2057</v>
      </c>
      <c r="BT981" s="43" t="s">
        <v>2600</v>
      </c>
      <c r="BU981" s="43"/>
      <c r="BV981" s="43"/>
      <c r="BW981" s="243">
        <v>37736</v>
      </c>
      <c r="BX981" s="243"/>
      <c r="BY981" s="48" t="s">
        <v>450</v>
      </c>
      <c r="BZ981" s="43">
        <v>0.23</v>
      </c>
      <c r="CA981" s="43" t="s">
        <v>1396</v>
      </c>
      <c r="CD981" s="124" t="s">
        <v>1397</v>
      </c>
      <c r="CE981" s="43">
        <v>12470</v>
      </c>
      <c r="CF981" s="43" t="s">
        <v>1990</v>
      </c>
      <c r="CG981" s="251">
        <v>37736</v>
      </c>
      <c r="CH981" s="126"/>
      <c r="CK981" s="39" t="s">
        <v>451</v>
      </c>
      <c r="CL981" s="43">
        <v>0.54</v>
      </c>
      <c r="CM981" s="43" t="s">
        <v>1396</v>
      </c>
      <c r="CP981" s="43" t="s">
        <v>1397</v>
      </c>
      <c r="CQ981" s="43">
        <v>1177</v>
      </c>
      <c r="DR981" s="38"/>
    </row>
    <row r="982" spans="1:122" s="39" customFormat="1" hidden="1" x14ac:dyDescent="0.2">
      <c r="A982" s="44" t="str">
        <f t="shared" si="318"/>
        <v>Endicott</v>
      </c>
      <c r="B982" s="44" t="str">
        <f t="shared" si="330"/>
        <v>1,1,1-Trichloroethane</v>
      </c>
      <c r="C982" s="38" t="s">
        <v>2587</v>
      </c>
      <c r="D982" s="38" t="str">
        <f t="shared" si="329"/>
        <v>LS</v>
      </c>
      <c r="E982" s="44" t="s">
        <v>372</v>
      </c>
      <c r="F982" s="155" t="str">
        <f t="shared" si="324"/>
        <v>Residential 163</v>
      </c>
      <c r="G982" s="44" t="str">
        <f t="shared" si="319"/>
        <v>residential</v>
      </c>
      <c r="H982" s="44" t="str">
        <f t="shared" si="320"/>
        <v/>
      </c>
      <c r="I982" s="38"/>
      <c r="J982" s="38"/>
      <c r="K982" s="38"/>
      <c r="L982" s="44"/>
      <c r="M982" s="38" t="str">
        <f t="shared" si="331"/>
        <v>Y</v>
      </c>
      <c r="N982" s="38" t="str">
        <f t="shared" si="321"/>
        <v>n</v>
      </c>
      <c r="O982" s="38" t="s">
        <v>541</v>
      </c>
      <c r="P982" s="114" t="s">
        <v>1453</v>
      </c>
      <c r="Q982" s="114"/>
      <c r="R982" s="114"/>
      <c r="S982" s="114"/>
      <c r="T982" s="114"/>
      <c r="U982" s="114"/>
      <c r="V982" s="114"/>
      <c r="W982" s="114"/>
      <c r="X982" s="114"/>
      <c r="Y982" s="38" t="str">
        <f t="shared" si="332"/>
        <v>Y</v>
      </c>
      <c r="Z982" s="38" t="str">
        <f t="shared" si="322"/>
        <v>n</v>
      </c>
      <c r="AA982" s="38" t="s">
        <v>541</v>
      </c>
      <c r="AC982" s="59">
        <v>1.4</v>
      </c>
      <c r="AD982" s="204">
        <v>1.7142857142857144</v>
      </c>
      <c r="AE982" s="38">
        <v>1</v>
      </c>
      <c r="AF982" s="38">
        <v>0</v>
      </c>
      <c r="AG982" s="125"/>
      <c r="AI982" s="123"/>
      <c r="AJ982" s="40">
        <f t="shared" si="316"/>
        <v>1.4</v>
      </c>
      <c r="AK982" s="40"/>
      <c r="AL982" s="40"/>
      <c r="AM982" s="40">
        <f t="shared" si="325"/>
        <v>2.4</v>
      </c>
      <c r="AN982" s="39">
        <f t="shared" si="323"/>
        <v>3.1</v>
      </c>
      <c r="AO982" s="204"/>
      <c r="AP982" s="204">
        <f t="shared" si="317"/>
        <v>1.7142857142857144</v>
      </c>
      <c r="AQ982" s="45"/>
      <c r="AR982" s="45"/>
      <c r="AS982" s="115"/>
      <c r="AT982" s="115"/>
      <c r="AU982" s="115">
        <f t="shared" si="326"/>
        <v>1</v>
      </c>
      <c r="AV982" s="115">
        <f t="shared" si="327"/>
        <v>0</v>
      </c>
      <c r="AY982" s="115"/>
      <c r="AZ982" s="115"/>
      <c r="BA982" s="43">
        <v>32</v>
      </c>
      <c r="BB982" s="43" t="s">
        <v>2013</v>
      </c>
      <c r="BC982" s="48" t="s">
        <v>1403</v>
      </c>
      <c r="BE982" s="37" t="s">
        <v>2345</v>
      </c>
      <c r="BG982" s="43">
        <v>475</v>
      </c>
      <c r="BH982" s="43" t="s">
        <v>2601</v>
      </c>
      <c r="BJ982" s="43" t="s">
        <v>1388</v>
      </c>
      <c r="BP982" s="48" t="s">
        <v>1406</v>
      </c>
      <c r="BQ982" s="43" t="s">
        <v>2602</v>
      </c>
      <c r="BS982" s="43" t="s">
        <v>558</v>
      </c>
      <c r="BT982" s="43" t="s">
        <v>1990</v>
      </c>
      <c r="BU982" s="43"/>
      <c r="BV982" s="43"/>
      <c r="BW982" s="243">
        <v>37726</v>
      </c>
      <c r="BX982" s="243"/>
      <c r="BY982" s="48" t="s">
        <v>451</v>
      </c>
      <c r="BZ982" s="43">
        <v>2.4</v>
      </c>
      <c r="CA982" s="43" t="s">
        <v>1396</v>
      </c>
      <c r="CD982" s="124" t="s">
        <v>1397</v>
      </c>
      <c r="CE982" s="43">
        <v>12518</v>
      </c>
      <c r="CF982" s="43" t="s">
        <v>1990</v>
      </c>
      <c r="CG982" s="251">
        <v>37726</v>
      </c>
      <c r="CH982" s="126"/>
      <c r="CK982" s="39" t="s">
        <v>451</v>
      </c>
      <c r="CL982" s="43">
        <v>1.4</v>
      </c>
      <c r="CM982" s="43" t="s">
        <v>1396</v>
      </c>
      <c r="CP982" s="43" t="s">
        <v>1397</v>
      </c>
      <c r="CQ982" s="43">
        <v>1345</v>
      </c>
      <c r="DR982" s="38"/>
    </row>
    <row r="983" spans="1:122" s="39" customFormat="1" hidden="1" x14ac:dyDescent="0.2">
      <c r="A983" s="44" t="str">
        <f t="shared" si="318"/>
        <v>Endicott</v>
      </c>
      <c r="B983" s="44" t="str">
        <f t="shared" si="330"/>
        <v>1,1,2-Trichloro-1,2,2-trifluoroethane</v>
      </c>
      <c r="C983" s="38" t="s">
        <v>2587</v>
      </c>
      <c r="D983" s="38" t="str">
        <f t="shared" si="329"/>
        <v>LS</v>
      </c>
      <c r="E983" s="44" t="s">
        <v>372</v>
      </c>
      <c r="F983" s="155" t="str">
        <f t="shared" si="324"/>
        <v>Residential 163</v>
      </c>
      <c r="G983" s="44" t="str">
        <f t="shared" si="319"/>
        <v>residential</v>
      </c>
      <c r="H983" s="44" t="str">
        <f t="shared" si="320"/>
        <v/>
      </c>
      <c r="I983" s="38"/>
      <c r="J983" s="38"/>
      <c r="K983" s="38"/>
      <c r="L983" s="44"/>
      <c r="M983" s="38" t="str">
        <f t="shared" si="331"/>
        <v>Y</v>
      </c>
      <c r="N983" s="38" t="str">
        <f t="shared" si="321"/>
        <v>n</v>
      </c>
      <c r="O983" s="38" t="s">
        <v>541</v>
      </c>
      <c r="P983" s="44" t="s">
        <v>1453</v>
      </c>
      <c r="Q983" s="44"/>
      <c r="R983" s="44"/>
      <c r="S983" s="44"/>
      <c r="T983" s="44"/>
      <c r="U983" s="44"/>
      <c r="V983" s="44"/>
      <c r="W983" s="44"/>
      <c r="X983" s="44"/>
      <c r="Y983" s="38" t="str">
        <f t="shared" si="332"/>
        <v>Y</v>
      </c>
      <c r="Z983" s="38" t="str">
        <f t="shared" si="322"/>
        <v>n</v>
      </c>
      <c r="AA983" s="38" t="s">
        <v>541</v>
      </c>
      <c r="AC983" s="59">
        <v>0.6</v>
      </c>
      <c r="AD983" s="204">
        <v>0.95</v>
      </c>
      <c r="AE983" s="38">
        <v>1</v>
      </c>
      <c r="AF983" s="38">
        <v>0</v>
      </c>
      <c r="AG983" s="125"/>
      <c r="AI983" s="123"/>
      <c r="AJ983" s="40">
        <f t="shared" si="316"/>
        <v>0.6</v>
      </c>
      <c r="AK983" s="40"/>
      <c r="AL983" s="40"/>
      <c r="AM983" s="40">
        <f t="shared" si="325"/>
        <v>0.56999999999999995</v>
      </c>
      <c r="AN983" s="39">
        <f t="shared" si="323"/>
        <v>1.8</v>
      </c>
      <c r="AO983" s="204"/>
      <c r="AP983" s="204">
        <f t="shared" si="317"/>
        <v>0.95</v>
      </c>
      <c r="AQ983" s="45"/>
      <c r="AR983" s="45"/>
      <c r="AS983" s="115"/>
      <c r="AT983" s="115"/>
      <c r="AU983" s="115">
        <f t="shared" si="326"/>
        <v>1</v>
      </c>
      <c r="AV983" s="115">
        <f t="shared" si="327"/>
        <v>0</v>
      </c>
      <c r="AY983" s="115"/>
      <c r="AZ983" s="115"/>
      <c r="BA983" s="43">
        <v>32</v>
      </c>
      <c r="BB983" s="43" t="s">
        <v>2013</v>
      </c>
      <c r="BC983" s="48" t="s">
        <v>1403</v>
      </c>
      <c r="BE983" s="37" t="s">
        <v>2345</v>
      </c>
      <c r="BG983" s="43">
        <v>475</v>
      </c>
      <c r="BH983" s="43" t="s">
        <v>2601</v>
      </c>
      <c r="BJ983" s="43" t="s">
        <v>1388</v>
      </c>
      <c r="BP983" s="48" t="s">
        <v>1406</v>
      </c>
      <c r="BQ983" s="43" t="s">
        <v>2602</v>
      </c>
      <c r="BS983" s="43" t="s">
        <v>1132</v>
      </c>
      <c r="BT983" s="43" t="s">
        <v>1990</v>
      </c>
      <c r="BU983" s="43"/>
      <c r="BV983" s="43"/>
      <c r="BW983" s="243">
        <v>37726</v>
      </c>
      <c r="BX983" s="243"/>
      <c r="BY983" s="48" t="s">
        <v>451</v>
      </c>
      <c r="BZ983" s="43">
        <v>0.56999999999999995</v>
      </c>
      <c r="CA983" s="43" t="s">
        <v>1396</v>
      </c>
      <c r="CD983" s="124" t="s">
        <v>1397</v>
      </c>
      <c r="CE983" s="43">
        <v>12523</v>
      </c>
      <c r="CF983" s="43" t="s">
        <v>1990</v>
      </c>
      <c r="CG983" s="251">
        <v>37726</v>
      </c>
      <c r="CH983" s="126"/>
      <c r="CK983" s="39" t="s">
        <v>451</v>
      </c>
      <c r="CL983" s="43">
        <v>0.6</v>
      </c>
      <c r="CM983" s="43" t="s">
        <v>1396</v>
      </c>
      <c r="CP983" s="43" t="s">
        <v>1397</v>
      </c>
      <c r="CQ983" s="43">
        <v>1452</v>
      </c>
      <c r="DR983" s="38"/>
    </row>
    <row r="984" spans="1:122" s="39" customFormat="1" hidden="1" x14ac:dyDescent="0.2">
      <c r="A984" s="44" t="str">
        <f t="shared" si="318"/>
        <v>Endicott</v>
      </c>
      <c r="B984" s="44" t="str">
        <f t="shared" si="330"/>
        <v>Methylene chloride</v>
      </c>
      <c r="C984" s="38" t="s">
        <v>2587</v>
      </c>
      <c r="D984" s="38" t="str">
        <f t="shared" si="329"/>
        <v>LS</v>
      </c>
      <c r="E984" s="44" t="s">
        <v>372</v>
      </c>
      <c r="F984" s="155" t="str">
        <f t="shared" si="324"/>
        <v>Residential 163</v>
      </c>
      <c r="G984" s="44" t="str">
        <f t="shared" si="319"/>
        <v>residential</v>
      </c>
      <c r="H984" s="44" t="str">
        <f t="shared" si="320"/>
        <v/>
      </c>
      <c r="I984" s="38"/>
      <c r="J984" s="38"/>
      <c r="K984" s="38"/>
      <c r="L984" s="44"/>
      <c r="M984" s="38" t="str">
        <f t="shared" si="331"/>
        <v>Y</v>
      </c>
      <c r="N984" s="38" t="str">
        <f t="shared" si="321"/>
        <v>n</v>
      </c>
      <c r="O984" s="38" t="s">
        <v>541</v>
      </c>
      <c r="P984" s="114" t="s">
        <v>1453</v>
      </c>
      <c r="Q984" s="114"/>
      <c r="R984" s="114"/>
      <c r="S984" s="114"/>
      <c r="T984" s="114"/>
      <c r="U984" s="114"/>
      <c r="V984" s="114"/>
      <c r="W984" s="114"/>
      <c r="X984" s="114"/>
      <c r="Y984" s="38" t="str">
        <f t="shared" si="332"/>
        <v>Y</v>
      </c>
      <c r="Z984" s="38" t="str">
        <f t="shared" si="322"/>
        <v>n</v>
      </c>
      <c r="AA984" s="38" t="s">
        <v>541</v>
      </c>
      <c r="AC984" s="59">
        <v>1.3</v>
      </c>
      <c r="AD984" s="204">
        <v>6.2307692307692299</v>
      </c>
      <c r="AE984" s="38">
        <v>1</v>
      </c>
      <c r="AF984" s="38">
        <v>0</v>
      </c>
      <c r="AG984" s="125"/>
      <c r="AI984" s="123"/>
      <c r="AJ984" s="40">
        <f t="shared" si="316"/>
        <v>1.3</v>
      </c>
      <c r="AK984" s="40"/>
      <c r="AL984" s="40"/>
      <c r="AM984" s="40">
        <f t="shared" si="325"/>
        <v>8.1</v>
      </c>
      <c r="AN984" s="39">
        <f t="shared" si="323"/>
        <v>10.5</v>
      </c>
      <c r="AO984" s="204"/>
      <c r="AP984" s="204">
        <f t="shared" si="317"/>
        <v>6.2307692307692299</v>
      </c>
      <c r="AQ984" s="45"/>
      <c r="AR984" s="45"/>
      <c r="AS984" s="115"/>
      <c r="AT984" s="115"/>
      <c r="AU984" s="115">
        <f t="shared" si="326"/>
        <v>1</v>
      </c>
      <c r="AV984" s="115">
        <f t="shared" si="327"/>
        <v>0</v>
      </c>
      <c r="AY984" s="115"/>
      <c r="AZ984" s="115"/>
      <c r="BA984" s="43">
        <v>32</v>
      </c>
      <c r="BB984" s="43" t="s">
        <v>2013</v>
      </c>
      <c r="BC984" s="48" t="s">
        <v>1403</v>
      </c>
      <c r="BE984" s="37" t="s">
        <v>2345</v>
      </c>
      <c r="BG984" s="43">
        <v>475</v>
      </c>
      <c r="BH984" s="43" t="s">
        <v>2601</v>
      </c>
      <c r="BJ984" s="43" t="s">
        <v>1388</v>
      </c>
      <c r="BP984" s="48" t="s">
        <v>1406</v>
      </c>
      <c r="BQ984" s="43" t="s">
        <v>2602</v>
      </c>
      <c r="BS984" s="43" t="s">
        <v>837</v>
      </c>
      <c r="BT984" s="43" t="s">
        <v>1990</v>
      </c>
      <c r="BU984" s="43"/>
      <c r="BV984" s="43"/>
      <c r="BW984" s="243">
        <v>37726</v>
      </c>
      <c r="BX984" s="243"/>
      <c r="BY984" s="48" t="s">
        <v>451</v>
      </c>
      <c r="BZ984" s="43">
        <v>8.1</v>
      </c>
      <c r="CA984" s="43" t="s">
        <v>1396</v>
      </c>
      <c r="CD984" s="124" t="s">
        <v>1397</v>
      </c>
      <c r="CE984" s="43">
        <v>12524</v>
      </c>
      <c r="CF984" s="43" t="s">
        <v>1990</v>
      </c>
      <c r="CG984" s="251">
        <v>37726</v>
      </c>
      <c r="CH984" s="126"/>
      <c r="CK984" s="39" t="s">
        <v>451</v>
      </c>
      <c r="CL984" s="43">
        <v>1.3</v>
      </c>
      <c r="CM984" s="43" t="s">
        <v>1396</v>
      </c>
      <c r="CP984" s="43" t="s">
        <v>1397</v>
      </c>
      <c r="CQ984" s="43">
        <v>1493</v>
      </c>
      <c r="DR984" s="38"/>
    </row>
    <row r="985" spans="1:122" s="39" customFormat="1" hidden="1" x14ac:dyDescent="0.2">
      <c r="A985" s="44" t="str">
        <f t="shared" si="318"/>
        <v>Endicott</v>
      </c>
      <c r="B985" s="44" t="str">
        <f t="shared" si="330"/>
        <v>Tetrachloroethylene</v>
      </c>
      <c r="C985" s="38" t="s">
        <v>2587</v>
      </c>
      <c r="D985" s="38" t="str">
        <f t="shared" si="329"/>
        <v>LS</v>
      </c>
      <c r="E985" s="44" t="s">
        <v>372</v>
      </c>
      <c r="F985" s="155" t="str">
        <f t="shared" si="324"/>
        <v>Residential 163</v>
      </c>
      <c r="G985" s="44" t="str">
        <f t="shared" si="319"/>
        <v>residential</v>
      </c>
      <c r="H985" s="44" t="str">
        <f t="shared" si="320"/>
        <v/>
      </c>
      <c r="I985" s="38"/>
      <c r="J985" s="38"/>
      <c r="K985" s="38"/>
      <c r="L985" s="44"/>
      <c r="M985" s="38" t="str">
        <f t="shared" si="331"/>
        <v>Y</v>
      </c>
      <c r="N985" s="38" t="str">
        <f t="shared" si="321"/>
        <v>n</v>
      </c>
      <c r="O985" s="38" t="s">
        <v>541</v>
      </c>
      <c r="P985" s="114" t="s">
        <v>310</v>
      </c>
      <c r="Q985" s="114"/>
      <c r="R985" s="114"/>
      <c r="S985" s="114"/>
      <c r="T985" s="114"/>
      <c r="U985" s="114"/>
      <c r="V985" s="114"/>
      <c r="W985" s="114"/>
      <c r="X985" s="114"/>
      <c r="Y985" s="38" t="str">
        <f t="shared" si="332"/>
        <v>Y</v>
      </c>
      <c r="Z985" s="38" t="str">
        <f t="shared" si="322"/>
        <v>n</v>
      </c>
      <c r="AA985" s="38" t="s">
        <v>541</v>
      </c>
      <c r="AC985" s="59">
        <v>1.1000000000000001</v>
      </c>
      <c r="AD985" s="204">
        <v>2.4545454545454546</v>
      </c>
      <c r="AE985" s="38">
        <v>1</v>
      </c>
      <c r="AF985" s="38">
        <v>0</v>
      </c>
      <c r="AG985" s="125"/>
      <c r="AI985" s="123"/>
      <c r="AJ985" s="40">
        <f t="shared" si="316"/>
        <v>1.1000000000000001</v>
      </c>
      <c r="AK985" s="40"/>
      <c r="AL985" s="40"/>
      <c r="AM985" s="40">
        <f t="shared" si="325"/>
        <v>2.7</v>
      </c>
      <c r="AN985" s="39">
        <f t="shared" si="323"/>
        <v>3.8</v>
      </c>
      <c r="AO985" s="204"/>
      <c r="AP985" s="204">
        <f t="shared" si="317"/>
        <v>2.4545454545454546</v>
      </c>
      <c r="AQ985" s="45"/>
      <c r="AR985" s="45"/>
      <c r="AS985" s="115"/>
      <c r="AT985" s="115"/>
      <c r="AU985" s="115">
        <f t="shared" si="326"/>
        <v>1</v>
      </c>
      <c r="AV985" s="115">
        <f t="shared" si="327"/>
        <v>0</v>
      </c>
      <c r="AY985" s="115"/>
      <c r="AZ985" s="115"/>
      <c r="BA985" s="43">
        <v>32</v>
      </c>
      <c r="BB985" s="43" t="s">
        <v>2013</v>
      </c>
      <c r="BC985" s="48" t="s">
        <v>1403</v>
      </c>
      <c r="BE985" s="37" t="s">
        <v>2345</v>
      </c>
      <c r="BG985" s="43">
        <v>475</v>
      </c>
      <c r="BH985" s="43" t="s">
        <v>2601</v>
      </c>
      <c r="BJ985" s="43" t="s">
        <v>1388</v>
      </c>
      <c r="BP985" s="48" t="s">
        <v>1406</v>
      </c>
      <c r="BQ985" s="43" t="s">
        <v>2602</v>
      </c>
      <c r="BS985" s="43" t="s">
        <v>2057</v>
      </c>
      <c r="BT985" s="43" t="s">
        <v>1990</v>
      </c>
      <c r="BU985" s="43"/>
      <c r="BV985" s="43"/>
      <c r="BW985" s="243">
        <v>37726</v>
      </c>
      <c r="BX985" s="243"/>
      <c r="BY985" s="48" t="s">
        <v>451</v>
      </c>
      <c r="BZ985" s="43">
        <v>2.7</v>
      </c>
      <c r="CA985" s="43" t="s">
        <v>1396</v>
      </c>
      <c r="CD985" s="124" t="s">
        <v>1397</v>
      </c>
      <c r="CE985" s="43">
        <v>12525</v>
      </c>
      <c r="CF985" s="43" t="s">
        <v>1990</v>
      </c>
      <c r="CG985" s="251">
        <v>37726</v>
      </c>
      <c r="CH985" s="126"/>
      <c r="CK985" s="39" t="s">
        <v>451</v>
      </c>
      <c r="CL985" s="43">
        <v>1.1000000000000001</v>
      </c>
      <c r="CM985" s="43" t="s">
        <v>1396</v>
      </c>
      <c r="CP985" s="43" t="s">
        <v>1397</v>
      </c>
      <c r="CQ985" s="43">
        <v>1178</v>
      </c>
      <c r="DR985" s="38"/>
    </row>
    <row r="986" spans="1:122" s="39" customFormat="1" hidden="1" x14ac:dyDescent="0.2">
      <c r="A986" s="44" t="str">
        <f t="shared" si="318"/>
        <v>Endicott</v>
      </c>
      <c r="B986" s="44" t="str">
        <f t="shared" si="330"/>
        <v>Trichloroethylene</v>
      </c>
      <c r="C986" s="38" t="s">
        <v>2587</v>
      </c>
      <c r="D986" s="38" t="str">
        <f t="shared" si="329"/>
        <v>LS</v>
      </c>
      <c r="E986" s="44" t="s">
        <v>372</v>
      </c>
      <c r="F986" s="155" t="str">
        <f t="shared" si="324"/>
        <v>Residential 163</v>
      </c>
      <c r="G986" s="44" t="str">
        <f t="shared" si="319"/>
        <v>residential</v>
      </c>
      <c r="H986" s="44" t="str">
        <f t="shared" si="320"/>
        <v/>
      </c>
      <c r="I986" s="38"/>
      <c r="J986" s="38"/>
      <c r="K986" s="38"/>
      <c r="L986" s="44"/>
      <c r="M986" s="38" t="str">
        <f t="shared" si="331"/>
        <v>Y</v>
      </c>
      <c r="N986" s="38" t="str">
        <f t="shared" si="321"/>
        <v>n</v>
      </c>
      <c r="O986" s="38" t="str">
        <f>IF(AJ986="","",IF(M986="N","n","Y"))</f>
        <v>Y</v>
      </c>
      <c r="P986" s="44"/>
      <c r="Q986" s="44"/>
      <c r="R986" s="44"/>
      <c r="S986" s="44"/>
      <c r="T986" s="44"/>
      <c r="U986" s="44"/>
      <c r="V986" s="44"/>
      <c r="W986" s="44"/>
      <c r="X986" s="44"/>
      <c r="Y986" s="38" t="str">
        <f t="shared" si="332"/>
        <v>Y</v>
      </c>
      <c r="Z986" s="38" t="str">
        <f t="shared" si="322"/>
        <v>n</v>
      </c>
      <c r="AA986" s="38" t="str">
        <f>IF(AM986="","",IF(Y986="N","n","Y"))</f>
        <v>Y</v>
      </c>
      <c r="AC986" s="59">
        <v>1.5</v>
      </c>
      <c r="AD986" s="204">
        <v>0.19333333333333333</v>
      </c>
      <c r="AE986" s="38">
        <v>1</v>
      </c>
      <c r="AF986" s="38">
        <v>0</v>
      </c>
      <c r="AG986" s="125"/>
      <c r="AI986" s="123"/>
      <c r="AJ986" s="40">
        <f t="shared" si="316"/>
        <v>1.5</v>
      </c>
      <c r="AK986" s="40"/>
      <c r="AL986" s="40"/>
      <c r="AM986" s="40">
        <f t="shared" si="325"/>
        <v>0.28999999999999998</v>
      </c>
      <c r="AN986" s="39">
        <f t="shared" si="323"/>
        <v>0.5</v>
      </c>
      <c r="AO986" s="204"/>
      <c r="AP986" s="204">
        <f t="shared" si="317"/>
        <v>0.19333333333333333</v>
      </c>
      <c r="AQ986" s="45"/>
      <c r="AR986" s="45"/>
      <c r="AS986" s="115"/>
      <c r="AT986" s="115"/>
      <c r="AU986" s="115">
        <f t="shared" si="326"/>
        <v>1</v>
      </c>
      <c r="AV986" s="115">
        <f t="shared" si="327"/>
        <v>0</v>
      </c>
      <c r="AY986" s="115"/>
      <c r="AZ986" s="115"/>
      <c r="BA986" s="43">
        <v>32</v>
      </c>
      <c r="BB986" s="43" t="s">
        <v>2013</v>
      </c>
      <c r="BC986" s="48" t="s">
        <v>1403</v>
      </c>
      <c r="BE986" s="37" t="s">
        <v>2345</v>
      </c>
      <c r="BG986" s="43">
        <v>475</v>
      </c>
      <c r="BH986" s="43" t="s">
        <v>2601</v>
      </c>
      <c r="BJ986" s="43" t="s">
        <v>1388</v>
      </c>
      <c r="BP986" s="48" t="s">
        <v>1406</v>
      </c>
      <c r="BQ986" s="43" t="s">
        <v>2602</v>
      </c>
      <c r="BS986" s="43" t="s">
        <v>1393</v>
      </c>
      <c r="BT986" s="43" t="s">
        <v>1990</v>
      </c>
      <c r="BU986" s="43"/>
      <c r="BV986" s="43"/>
      <c r="BW986" s="243">
        <v>37726</v>
      </c>
      <c r="BX986" s="243"/>
      <c r="BY986" s="48" t="s">
        <v>451</v>
      </c>
      <c r="BZ986" s="43">
        <v>0.28999999999999998</v>
      </c>
      <c r="CA986" s="43" t="s">
        <v>1396</v>
      </c>
      <c r="CD986" s="124" t="s">
        <v>1397</v>
      </c>
      <c r="CE986" s="43">
        <v>12527</v>
      </c>
      <c r="CF986" s="43" t="s">
        <v>1990</v>
      </c>
      <c r="CG986" s="251">
        <v>37726</v>
      </c>
      <c r="CH986" s="126"/>
      <c r="CK986" s="39" t="s">
        <v>451</v>
      </c>
      <c r="CL986" s="43">
        <v>1.5</v>
      </c>
      <c r="CM986" s="43" t="s">
        <v>1396</v>
      </c>
      <c r="CP986" s="43" t="s">
        <v>1397</v>
      </c>
      <c r="CQ986" s="43">
        <v>1251</v>
      </c>
      <c r="DR986" s="38"/>
    </row>
    <row r="987" spans="1:122" s="39" customFormat="1" hidden="1" x14ac:dyDescent="0.2">
      <c r="A987" s="44" t="str">
        <f t="shared" si="318"/>
        <v>Endicott</v>
      </c>
      <c r="B987" s="44" t="str">
        <f t="shared" si="330"/>
        <v>1,1,1-Trichloroethane</v>
      </c>
      <c r="C987" s="38" t="s">
        <v>2587</v>
      </c>
      <c r="D987" s="38" t="str">
        <f t="shared" si="329"/>
        <v>LS</v>
      </c>
      <c r="E987" s="44" t="s">
        <v>372</v>
      </c>
      <c r="F987" s="155" t="str">
        <f t="shared" si="324"/>
        <v>Residential 164</v>
      </c>
      <c r="G987" s="44" t="str">
        <f t="shared" si="319"/>
        <v>residential</v>
      </c>
      <c r="H987" s="44" t="str">
        <f t="shared" si="320"/>
        <v/>
      </c>
      <c r="I987" s="38"/>
      <c r="J987" s="38"/>
      <c r="K987" s="38"/>
      <c r="L987" s="44"/>
      <c r="M987" s="38" t="str">
        <f t="shared" si="331"/>
        <v>Y</v>
      </c>
      <c r="N987" s="38" t="str">
        <f t="shared" si="321"/>
        <v>n</v>
      </c>
      <c r="O987" s="38" t="str">
        <f>IF(AJ987="","",IF(M987="N","n","Y"))</f>
        <v>Y</v>
      </c>
      <c r="P987" s="44"/>
      <c r="Q987" s="44"/>
      <c r="R987" s="44"/>
      <c r="S987" s="44"/>
      <c r="T987" s="44"/>
      <c r="U987" s="44"/>
      <c r="V987" s="44"/>
      <c r="W987" s="44"/>
      <c r="X987" s="44"/>
      <c r="Y987" s="38" t="str">
        <f t="shared" si="332"/>
        <v>Y</v>
      </c>
      <c r="Z987" s="38" t="str">
        <f t="shared" si="322"/>
        <v>n</v>
      </c>
      <c r="AA987" s="38" t="str">
        <f>IF(AM987="","",IF(Y987="N","n","Y"))</f>
        <v>Y</v>
      </c>
      <c r="AC987" s="59">
        <v>4.0999999999999996</v>
      </c>
      <c r="AD987" s="204">
        <v>0.56097560975609762</v>
      </c>
      <c r="AE987" s="38">
        <v>1</v>
      </c>
      <c r="AF987" s="38">
        <v>0</v>
      </c>
      <c r="AG987" s="125"/>
      <c r="AI987" s="123"/>
      <c r="AJ987" s="40">
        <f t="shared" si="316"/>
        <v>4.0999999999999996</v>
      </c>
      <c r="AK987" s="40"/>
      <c r="AL987" s="40"/>
      <c r="AM987" s="40">
        <f t="shared" si="325"/>
        <v>2.2999999999999998</v>
      </c>
      <c r="AN987" s="39">
        <f t="shared" si="323"/>
        <v>3.1</v>
      </c>
      <c r="AO987" s="204"/>
      <c r="AP987" s="204">
        <f t="shared" si="317"/>
        <v>0.56097560975609762</v>
      </c>
      <c r="AQ987" s="45"/>
      <c r="AR987" s="45"/>
      <c r="AS987" s="115"/>
      <c r="AT987" s="115"/>
      <c r="AU987" s="115">
        <f t="shared" si="326"/>
        <v>1</v>
      </c>
      <c r="AV987" s="115">
        <f t="shared" si="327"/>
        <v>0</v>
      </c>
      <c r="AY987" s="115"/>
      <c r="AZ987" s="115"/>
      <c r="BA987" s="43">
        <v>32</v>
      </c>
      <c r="BB987" s="43" t="s">
        <v>2013</v>
      </c>
      <c r="BC987" s="48" t="s">
        <v>1403</v>
      </c>
      <c r="BE987" s="37" t="s">
        <v>2345</v>
      </c>
      <c r="BG987" s="43">
        <v>476</v>
      </c>
      <c r="BH987" s="43" t="s">
        <v>2603</v>
      </c>
      <c r="BJ987" s="43" t="s">
        <v>1388</v>
      </c>
      <c r="BP987" s="48" t="s">
        <v>1406</v>
      </c>
      <c r="BQ987" s="43" t="s">
        <v>2604</v>
      </c>
      <c r="BS987" s="43" t="s">
        <v>558</v>
      </c>
      <c r="BT987" s="43" t="s">
        <v>2605</v>
      </c>
      <c r="BU987" s="43"/>
      <c r="BV987" s="43"/>
      <c r="BW987" s="243">
        <v>37735</v>
      </c>
      <c r="BX987" s="243"/>
      <c r="BY987" s="48" t="s">
        <v>451</v>
      </c>
      <c r="BZ987" s="43">
        <v>2.2999999999999998</v>
      </c>
      <c r="CA987" s="43" t="s">
        <v>1396</v>
      </c>
      <c r="CD987" s="124" t="s">
        <v>1397</v>
      </c>
      <c r="CE987" s="43">
        <v>12694</v>
      </c>
      <c r="CF987" s="43" t="s">
        <v>2606</v>
      </c>
      <c r="CG987" s="251">
        <v>37735</v>
      </c>
      <c r="CH987" s="126"/>
      <c r="CK987" s="39" t="s">
        <v>451</v>
      </c>
      <c r="CL987" s="43">
        <v>4.0999999999999996</v>
      </c>
      <c r="CM987" s="43" t="s">
        <v>1396</v>
      </c>
      <c r="CP987" s="43" t="s">
        <v>1397</v>
      </c>
      <c r="CQ987" s="43">
        <v>1349</v>
      </c>
      <c r="DR987" s="38"/>
    </row>
    <row r="988" spans="1:122" s="39" customFormat="1" hidden="1" x14ac:dyDescent="0.2">
      <c r="A988" s="44" t="str">
        <f t="shared" si="318"/>
        <v>Endicott</v>
      </c>
      <c r="B988" s="44" t="str">
        <f t="shared" si="330"/>
        <v>1,1,2-Trichloro-1,2,2-trifluoroethane</v>
      </c>
      <c r="C988" s="38" t="s">
        <v>2587</v>
      </c>
      <c r="D988" s="38" t="str">
        <f t="shared" si="329"/>
        <v>LS</v>
      </c>
      <c r="E988" s="44" t="s">
        <v>372</v>
      </c>
      <c r="F988" s="155" t="str">
        <f t="shared" si="324"/>
        <v>Residential 164</v>
      </c>
      <c r="G988" s="44" t="str">
        <f t="shared" si="319"/>
        <v>residential</v>
      </c>
      <c r="H988" s="44" t="str">
        <f t="shared" si="320"/>
        <v/>
      </c>
      <c r="I988" s="38"/>
      <c r="J988" s="38"/>
      <c r="K988" s="38"/>
      <c r="L988" s="44"/>
      <c r="M988" s="38" t="str">
        <f t="shared" si="331"/>
        <v>Y</v>
      </c>
      <c r="N988" s="38" t="str">
        <f t="shared" si="321"/>
        <v>n</v>
      </c>
      <c r="O988" s="38" t="str">
        <f>IF(AJ988="","",IF(M988="N","n","Y"))</f>
        <v>Y</v>
      </c>
      <c r="P988" s="44"/>
      <c r="Q988" s="44"/>
      <c r="R988" s="44"/>
      <c r="S988" s="44"/>
      <c r="T988" s="44"/>
      <c r="U988" s="44"/>
      <c r="V988" s="44"/>
      <c r="W988" s="44"/>
      <c r="X988" s="44"/>
      <c r="Y988" s="38" t="str">
        <f t="shared" si="332"/>
        <v>Y</v>
      </c>
      <c r="Z988" s="38" t="str">
        <f t="shared" si="322"/>
        <v>n</v>
      </c>
      <c r="AA988" s="38" t="str">
        <f>IF(AM988="","",IF(Y988="N","n","Y"))</f>
        <v>Y</v>
      </c>
      <c r="AC988" s="59">
        <v>1.6</v>
      </c>
      <c r="AD988" s="204">
        <v>0.53125</v>
      </c>
      <c r="AE988" s="38">
        <v>1</v>
      </c>
      <c r="AF988" s="38">
        <v>0</v>
      </c>
      <c r="AG988" s="125"/>
      <c r="AI988" s="123"/>
      <c r="AJ988" s="40">
        <f t="shared" si="316"/>
        <v>1.6</v>
      </c>
      <c r="AK988" s="40"/>
      <c r="AL988" s="40"/>
      <c r="AM988" s="40">
        <f t="shared" si="325"/>
        <v>0.85</v>
      </c>
      <c r="AN988" s="39">
        <f t="shared" si="323"/>
        <v>1.8</v>
      </c>
      <c r="AO988" s="204"/>
      <c r="AP988" s="204">
        <f t="shared" si="317"/>
        <v>0.53125</v>
      </c>
      <c r="AQ988" s="45"/>
      <c r="AR988" s="45"/>
      <c r="AS988" s="115"/>
      <c r="AT988" s="115"/>
      <c r="AU988" s="115">
        <f t="shared" si="326"/>
        <v>1</v>
      </c>
      <c r="AV988" s="115">
        <f t="shared" si="327"/>
        <v>0</v>
      </c>
      <c r="AY988" s="115"/>
      <c r="AZ988" s="115"/>
      <c r="BA988" s="43">
        <v>32</v>
      </c>
      <c r="BB988" s="43" t="s">
        <v>2013</v>
      </c>
      <c r="BC988" s="48" t="s">
        <v>1403</v>
      </c>
      <c r="BE988" s="37" t="s">
        <v>2345</v>
      </c>
      <c r="BG988" s="43">
        <v>476</v>
      </c>
      <c r="BH988" s="43" t="s">
        <v>2603</v>
      </c>
      <c r="BJ988" s="43" t="s">
        <v>1388</v>
      </c>
      <c r="BP988" s="48" t="s">
        <v>1406</v>
      </c>
      <c r="BQ988" s="43" t="s">
        <v>2604</v>
      </c>
      <c r="BS988" s="43" t="s">
        <v>1132</v>
      </c>
      <c r="BT988" s="43" t="s">
        <v>2605</v>
      </c>
      <c r="BU988" s="43"/>
      <c r="BV988" s="43"/>
      <c r="BW988" s="243">
        <v>37735</v>
      </c>
      <c r="BX988" s="243"/>
      <c r="BY988" s="48" t="s">
        <v>451</v>
      </c>
      <c r="BZ988" s="43">
        <v>0.85</v>
      </c>
      <c r="CA988" s="43" t="s">
        <v>1396</v>
      </c>
      <c r="CD988" s="124" t="s">
        <v>1397</v>
      </c>
      <c r="CE988" s="43">
        <v>12699</v>
      </c>
      <c r="CF988" s="43" t="s">
        <v>2606</v>
      </c>
      <c r="CG988" s="251">
        <v>37735</v>
      </c>
      <c r="CH988" s="126"/>
      <c r="CK988" s="39" t="s">
        <v>451</v>
      </c>
      <c r="CL988" s="43">
        <v>1.6</v>
      </c>
      <c r="CM988" s="43" t="s">
        <v>1396</v>
      </c>
      <c r="CP988" s="43" t="s">
        <v>1397</v>
      </c>
      <c r="CQ988" s="43">
        <v>1455</v>
      </c>
      <c r="DR988" s="38"/>
    </row>
    <row r="989" spans="1:122" s="39" customFormat="1" hidden="1" x14ac:dyDescent="0.2">
      <c r="A989" s="44" t="str">
        <f t="shared" si="318"/>
        <v>Endicott</v>
      </c>
      <c r="B989" s="44" t="str">
        <f t="shared" si="330"/>
        <v>Methylene chloride</v>
      </c>
      <c r="C989" s="38" t="s">
        <v>2587</v>
      </c>
      <c r="D989" s="38" t="str">
        <f t="shared" si="329"/>
        <v>LS</v>
      </c>
      <c r="E989" s="44" t="s">
        <v>372</v>
      </c>
      <c r="F989" s="155" t="str">
        <f t="shared" si="324"/>
        <v>Residential 164</v>
      </c>
      <c r="G989" s="44" t="str">
        <f t="shared" si="319"/>
        <v>residential</v>
      </c>
      <c r="H989" s="44" t="str">
        <f t="shared" si="320"/>
        <v/>
      </c>
      <c r="I989" s="38"/>
      <c r="J989" s="38"/>
      <c r="K989" s="38"/>
      <c r="L989" s="44"/>
      <c r="M989" s="38" t="str">
        <f t="shared" si="331"/>
        <v>Y</v>
      </c>
      <c r="N989" s="38" t="str">
        <f t="shared" si="321"/>
        <v>n</v>
      </c>
      <c r="O989" s="38" t="s">
        <v>541</v>
      </c>
      <c r="P989" s="114" t="s">
        <v>1453</v>
      </c>
      <c r="Q989" s="114"/>
      <c r="R989" s="114"/>
      <c r="S989" s="114"/>
      <c r="T989" s="114"/>
      <c r="U989" s="114"/>
      <c r="V989" s="114"/>
      <c r="W989" s="114"/>
      <c r="X989" s="114"/>
      <c r="Y989" s="38" t="str">
        <f t="shared" si="332"/>
        <v>Y</v>
      </c>
      <c r="Z989" s="38" t="str">
        <f t="shared" si="322"/>
        <v>n</v>
      </c>
      <c r="AA989" s="38" t="s">
        <v>541</v>
      </c>
      <c r="AC989" s="59">
        <v>0.66</v>
      </c>
      <c r="AD989" s="204">
        <v>1.106060606060606</v>
      </c>
      <c r="AE989" s="38">
        <v>1</v>
      </c>
      <c r="AF989" s="38">
        <v>0</v>
      </c>
      <c r="AG989" s="125"/>
      <c r="AI989" s="123"/>
      <c r="AJ989" s="40">
        <f t="shared" si="316"/>
        <v>0.66</v>
      </c>
      <c r="AK989" s="40"/>
      <c r="AL989" s="40"/>
      <c r="AM989" s="40">
        <f t="shared" si="325"/>
        <v>0.73</v>
      </c>
      <c r="AN989" s="39">
        <f t="shared" si="323"/>
        <v>10.5</v>
      </c>
      <c r="AO989" s="204"/>
      <c r="AP989" s="204">
        <f t="shared" si="317"/>
        <v>1.106060606060606</v>
      </c>
      <c r="AQ989" s="45"/>
      <c r="AR989" s="45"/>
      <c r="AS989" s="115"/>
      <c r="AT989" s="115"/>
      <c r="AU989" s="115">
        <f t="shared" si="326"/>
        <v>1</v>
      </c>
      <c r="AV989" s="115">
        <f t="shared" si="327"/>
        <v>0</v>
      </c>
      <c r="AY989" s="115"/>
      <c r="AZ989" s="115"/>
      <c r="BA989" s="43">
        <v>32</v>
      </c>
      <c r="BB989" s="43" t="s">
        <v>2013</v>
      </c>
      <c r="BC989" s="48" t="s">
        <v>1403</v>
      </c>
      <c r="BE989" s="37" t="s">
        <v>2345</v>
      </c>
      <c r="BG989" s="43">
        <v>476</v>
      </c>
      <c r="BH989" s="43" t="s">
        <v>2603</v>
      </c>
      <c r="BJ989" s="43" t="s">
        <v>1388</v>
      </c>
      <c r="BP989" s="48" t="s">
        <v>1406</v>
      </c>
      <c r="BQ989" s="43" t="s">
        <v>2604</v>
      </c>
      <c r="BS989" s="43" t="s">
        <v>837</v>
      </c>
      <c r="BT989" s="43" t="s">
        <v>2605</v>
      </c>
      <c r="BU989" s="43"/>
      <c r="BV989" s="43"/>
      <c r="BW989" s="243">
        <v>37735</v>
      </c>
      <c r="BX989" s="243"/>
      <c r="BY989" s="48" t="s">
        <v>451</v>
      </c>
      <c r="BZ989" s="43">
        <v>0.73</v>
      </c>
      <c r="CA989" s="43" t="s">
        <v>1396</v>
      </c>
      <c r="CD989" s="124" t="s">
        <v>1397</v>
      </c>
      <c r="CE989" s="43">
        <v>12700</v>
      </c>
      <c r="CF989" s="43" t="s">
        <v>2606</v>
      </c>
      <c r="CG989" s="251">
        <v>37735</v>
      </c>
      <c r="CH989" s="126"/>
      <c r="CK989" s="39" t="s">
        <v>451</v>
      </c>
      <c r="CL989" s="43">
        <v>0.66</v>
      </c>
      <c r="CM989" s="43" t="s">
        <v>1396</v>
      </c>
      <c r="CP989" s="43" t="s">
        <v>1397</v>
      </c>
      <c r="CQ989" s="43">
        <v>1494</v>
      </c>
      <c r="DR989" s="38"/>
    </row>
    <row r="990" spans="1:122" s="39" customFormat="1" hidden="1" x14ac:dyDescent="0.2">
      <c r="A990" s="44" t="str">
        <f t="shared" si="318"/>
        <v>Endicott</v>
      </c>
      <c r="B990" s="44" t="str">
        <f t="shared" si="330"/>
        <v>Tetrachloroethylene</v>
      </c>
      <c r="C990" s="38" t="s">
        <v>2587</v>
      </c>
      <c r="D990" s="38" t="str">
        <f t="shared" si="329"/>
        <v>LS</v>
      </c>
      <c r="E990" s="44" t="s">
        <v>372</v>
      </c>
      <c r="F990" s="155" t="str">
        <f t="shared" si="324"/>
        <v>Residential 164</v>
      </c>
      <c r="G990" s="44" t="str">
        <f t="shared" si="319"/>
        <v>residential</v>
      </c>
      <c r="H990" s="44" t="str">
        <f t="shared" si="320"/>
        <v/>
      </c>
      <c r="I990" s="38"/>
      <c r="J990" s="38"/>
      <c r="K990" s="38"/>
      <c r="L990" s="44"/>
      <c r="M990" s="38" t="str">
        <f t="shared" si="331"/>
        <v>Y</v>
      </c>
      <c r="N990" s="38" t="str">
        <f t="shared" si="321"/>
        <v>n</v>
      </c>
      <c r="O990" s="38" t="str">
        <f>IF(AJ990="","",IF(M990="N","n","Y"))</f>
        <v>Y</v>
      </c>
      <c r="P990" s="44"/>
      <c r="Q990" s="44"/>
      <c r="R990" s="44"/>
      <c r="S990" s="44"/>
      <c r="T990" s="44"/>
      <c r="U990" s="44"/>
      <c r="V990" s="44"/>
      <c r="W990" s="44"/>
      <c r="X990" s="44"/>
      <c r="Y990" s="38" t="str">
        <f t="shared" si="332"/>
        <v>Y</v>
      </c>
      <c r="Z990" s="38" t="str">
        <f t="shared" si="322"/>
        <v>n</v>
      </c>
      <c r="AA990" s="38" t="str">
        <f>IF(AM990="","",IF(Y990="N","n","Y"))</f>
        <v>Y</v>
      </c>
      <c r="AC990" s="59">
        <v>4.8</v>
      </c>
      <c r="AD990" s="204">
        <v>0.25</v>
      </c>
      <c r="AE990" s="38">
        <v>1</v>
      </c>
      <c r="AF990" s="38">
        <v>0</v>
      </c>
      <c r="AG990" s="125"/>
      <c r="AI990" s="123"/>
      <c r="AJ990" s="40">
        <f t="shared" si="316"/>
        <v>4.8</v>
      </c>
      <c r="AK990" s="40"/>
      <c r="AL990" s="40"/>
      <c r="AM990" s="40">
        <f t="shared" si="325"/>
        <v>1.2</v>
      </c>
      <c r="AN990" s="39">
        <f t="shared" si="323"/>
        <v>3.8</v>
      </c>
      <c r="AO990" s="204"/>
      <c r="AP990" s="204">
        <f t="shared" si="317"/>
        <v>0.25</v>
      </c>
      <c r="AQ990" s="45"/>
      <c r="AR990" s="45"/>
      <c r="AS990" s="115"/>
      <c r="AT990" s="115"/>
      <c r="AU990" s="115">
        <f t="shared" si="326"/>
        <v>1</v>
      </c>
      <c r="AV990" s="115">
        <f t="shared" si="327"/>
        <v>0</v>
      </c>
      <c r="AY990" s="115"/>
      <c r="AZ990" s="115"/>
      <c r="BA990" s="43">
        <v>32</v>
      </c>
      <c r="BB990" s="43" t="s">
        <v>2013</v>
      </c>
      <c r="BC990" s="48" t="s">
        <v>1403</v>
      </c>
      <c r="BE990" s="37" t="s">
        <v>2345</v>
      </c>
      <c r="BG990" s="43">
        <v>476</v>
      </c>
      <c r="BH990" s="43" t="s">
        <v>2603</v>
      </c>
      <c r="BJ990" s="43" t="s">
        <v>1388</v>
      </c>
      <c r="BP990" s="48" t="s">
        <v>1406</v>
      </c>
      <c r="BQ990" s="43" t="s">
        <v>2604</v>
      </c>
      <c r="BS990" s="43" t="s">
        <v>2057</v>
      </c>
      <c r="BT990" s="43" t="s">
        <v>2605</v>
      </c>
      <c r="BU990" s="43"/>
      <c r="BV990" s="43"/>
      <c r="BW990" s="243">
        <v>37735</v>
      </c>
      <c r="BX990" s="243"/>
      <c r="BY990" s="48" t="s">
        <v>451</v>
      </c>
      <c r="BZ990" s="43">
        <v>1.2</v>
      </c>
      <c r="CA990" s="43" t="s">
        <v>1396</v>
      </c>
      <c r="CD990" s="124" t="s">
        <v>1397</v>
      </c>
      <c r="CE990" s="43">
        <v>12701</v>
      </c>
      <c r="CF990" s="43" t="s">
        <v>2606</v>
      </c>
      <c r="CG990" s="251">
        <v>37735</v>
      </c>
      <c r="CH990" s="126"/>
      <c r="CK990" s="39" t="s">
        <v>451</v>
      </c>
      <c r="CL990" s="43">
        <v>4.8</v>
      </c>
      <c r="CM990" s="43" t="s">
        <v>1396</v>
      </c>
      <c r="CP990" s="43" t="s">
        <v>1397</v>
      </c>
      <c r="CQ990" s="43">
        <v>1183</v>
      </c>
      <c r="DR990" s="38"/>
    </row>
    <row r="991" spans="1:122" s="39" customFormat="1" hidden="1" x14ac:dyDescent="0.2">
      <c r="A991" s="44" t="str">
        <f t="shared" si="318"/>
        <v>Endicott</v>
      </c>
      <c r="B991" s="44" t="str">
        <f t="shared" si="330"/>
        <v>1,1,1-Trichloroethane</v>
      </c>
      <c r="C991" s="38" t="s">
        <v>2587</v>
      </c>
      <c r="D991" s="38" t="str">
        <f t="shared" si="329"/>
        <v>LS</v>
      </c>
      <c r="E991" s="44" t="s">
        <v>372</v>
      </c>
      <c r="F991" s="155" t="str">
        <f t="shared" si="324"/>
        <v>Residential 165</v>
      </c>
      <c r="G991" s="44" t="str">
        <f t="shared" si="319"/>
        <v>residential</v>
      </c>
      <c r="H991" s="44" t="str">
        <f t="shared" si="320"/>
        <v/>
      </c>
      <c r="I991" s="38"/>
      <c r="J991" s="38"/>
      <c r="K991" s="38"/>
      <c r="L991" s="44"/>
      <c r="M991" s="38" t="str">
        <f t="shared" si="331"/>
        <v>Y</v>
      </c>
      <c r="N991" s="38" t="str">
        <f t="shared" si="321"/>
        <v>n</v>
      </c>
      <c r="O991" s="38" t="str">
        <f>IF(AJ991="","",IF(M991="N","n","Y"))</f>
        <v>Y</v>
      </c>
      <c r="P991" s="44"/>
      <c r="Q991" s="44"/>
      <c r="R991" s="44"/>
      <c r="S991" s="44"/>
      <c r="T991" s="44"/>
      <c r="U991" s="44"/>
      <c r="V991" s="44"/>
      <c r="W991" s="44"/>
      <c r="X991" s="44"/>
      <c r="Y991" s="38" t="str">
        <f t="shared" si="332"/>
        <v>Y</v>
      </c>
      <c r="Z991" s="38" t="str">
        <f t="shared" si="322"/>
        <v>n</v>
      </c>
      <c r="AA991" s="38" t="str">
        <f>IF(AM991="","",IF(Y991="N","n","Y"))</f>
        <v>Y</v>
      </c>
      <c r="AC991" s="59">
        <v>5.0999999999999996</v>
      </c>
      <c r="AD991" s="204">
        <v>4.5098039215686281E-2</v>
      </c>
      <c r="AE991" s="38">
        <v>1</v>
      </c>
      <c r="AF991" s="38">
        <v>0</v>
      </c>
      <c r="AG991" s="125"/>
      <c r="AI991" s="123"/>
      <c r="AJ991" s="40">
        <f t="shared" si="316"/>
        <v>5.0999999999999996</v>
      </c>
      <c r="AK991" s="40"/>
      <c r="AL991" s="40"/>
      <c r="AM991" s="40">
        <f t="shared" si="325"/>
        <v>0.23</v>
      </c>
      <c r="AN991" s="39">
        <f t="shared" si="323"/>
        <v>3.1</v>
      </c>
      <c r="AO991" s="204"/>
      <c r="AP991" s="204">
        <f t="shared" si="317"/>
        <v>4.5098039215686281E-2</v>
      </c>
      <c r="AQ991" s="45"/>
      <c r="AR991" s="45"/>
      <c r="AS991" s="115"/>
      <c r="AT991" s="115"/>
      <c r="AU991" s="115">
        <f t="shared" si="326"/>
        <v>1</v>
      </c>
      <c r="AV991" s="115">
        <f t="shared" si="327"/>
        <v>0</v>
      </c>
      <c r="AY991" s="115"/>
      <c r="AZ991" s="115"/>
      <c r="BA991" s="43">
        <v>32</v>
      </c>
      <c r="BB991" s="43" t="s">
        <v>2013</v>
      </c>
      <c r="BC991" s="48" t="s">
        <v>1403</v>
      </c>
      <c r="BE991" s="37" t="s">
        <v>2345</v>
      </c>
      <c r="BG991" s="43">
        <v>477</v>
      </c>
      <c r="BH991" s="43" t="s">
        <v>2607</v>
      </c>
      <c r="BJ991" s="43" t="s">
        <v>1388</v>
      </c>
      <c r="BP991" s="48" t="s">
        <v>1406</v>
      </c>
      <c r="BQ991" s="43" t="s">
        <v>2608</v>
      </c>
      <c r="BS991" s="43" t="s">
        <v>558</v>
      </c>
      <c r="BT991" s="43" t="s">
        <v>1990</v>
      </c>
      <c r="BU991" s="43"/>
      <c r="BV991" s="43"/>
      <c r="BW991" s="243">
        <v>37726</v>
      </c>
      <c r="BX991" s="243"/>
      <c r="BY991" s="48" t="s">
        <v>451</v>
      </c>
      <c r="BZ991" s="43">
        <v>0.23</v>
      </c>
      <c r="CA991" s="43" t="s">
        <v>1396</v>
      </c>
      <c r="CD991" s="124" t="s">
        <v>1397</v>
      </c>
      <c r="CE991" s="43">
        <v>12727</v>
      </c>
      <c r="CF991" s="43" t="s">
        <v>1990</v>
      </c>
      <c r="CG991" s="251">
        <v>37726</v>
      </c>
      <c r="CH991" s="126"/>
      <c r="CK991" s="39" t="s">
        <v>451</v>
      </c>
      <c r="CL991" s="43">
        <v>5.0999999999999996</v>
      </c>
      <c r="CM991" s="43" t="s">
        <v>1396</v>
      </c>
      <c r="CP991" s="43" t="s">
        <v>1397</v>
      </c>
      <c r="CQ991" s="43">
        <v>1350</v>
      </c>
      <c r="DR991" s="38"/>
    </row>
    <row r="992" spans="1:122" s="39" customFormat="1" hidden="1" x14ac:dyDescent="0.2">
      <c r="A992" s="44" t="str">
        <f t="shared" si="318"/>
        <v>Endicott</v>
      </c>
      <c r="B992" s="44" t="str">
        <f t="shared" si="330"/>
        <v>1,1,2-Trichloro-1,2,2-trifluoroethane</v>
      </c>
      <c r="C992" s="38" t="s">
        <v>2587</v>
      </c>
      <c r="D992" s="38" t="str">
        <f t="shared" si="329"/>
        <v>LS</v>
      </c>
      <c r="E992" s="44" t="s">
        <v>372</v>
      </c>
      <c r="F992" s="155" t="str">
        <f t="shared" si="324"/>
        <v>Residential 165</v>
      </c>
      <c r="G992" s="44" t="str">
        <f t="shared" si="319"/>
        <v>residential</v>
      </c>
      <c r="H992" s="44" t="str">
        <f t="shared" si="320"/>
        <v/>
      </c>
      <c r="I992" s="38"/>
      <c r="J992" s="38"/>
      <c r="K992" s="38"/>
      <c r="L992" s="44"/>
      <c r="M992" s="38" t="str">
        <f t="shared" si="331"/>
        <v>Y</v>
      </c>
      <c r="N992" s="38" t="str">
        <f t="shared" si="321"/>
        <v>n</v>
      </c>
      <c r="O992" s="38" t="s">
        <v>541</v>
      </c>
      <c r="P992" s="44" t="s">
        <v>310</v>
      </c>
      <c r="Q992" s="44"/>
      <c r="R992" s="44"/>
      <c r="S992" s="44"/>
      <c r="T992" s="44"/>
      <c r="U992" s="44"/>
      <c r="V992" s="44"/>
      <c r="W992" s="44"/>
      <c r="X992" s="44"/>
      <c r="Y992" s="38" t="str">
        <f t="shared" si="332"/>
        <v>Y</v>
      </c>
      <c r="Z992" s="38" t="str">
        <f t="shared" si="322"/>
        <v>n</v>
      </c>
      <c r="AA992" s="38" t="s">
        <v>541</v>
      </c>
      <c r="AC992" s="59">
        <v>1.3</v>
      </c>
      <c r="AD992" s="204">
        <v>0.50769230769230766</v>
      </c>
      <c r="AE992" s="38">
        <v>1</v>
      </c>
      <c r="AF992" s="38">
        <v>0</v>
      </c>
      <c r="AG992" s="125"/>
      <c r="AI992" s="123"/>
      <c r="AJ992" s="40">
        <f t="shared" si="316"/>
        <v>1.3</v>
      </c>
      <c r="AK992" s="40"/>
      <c r="AL992" s="40"/>
      <c r="AM992" s="40">
        <f t="shared" si="325"/>
        <v>0.66</v>
      </c>
      <c r="AN992" s="39">
        <f t="shared" si="323"/>
        <v>1.8</v>
      </c>
      <c r="AO992" s="204"/>
      <c r="AP992" s="204">
        <f t="shared" si="317"/>
        <v>0.50769230769230766</v>
      </c>
      <c r="AQ992" s="45"/>
      <c r="AR992" s="45"/>
      <c r="AS992" s="115"/>
      <c r="AT992" s="115"/>
      <c r="AU992" s="115">
        <f t="shared" si="326"/>
        <v>1</v>
      </c>
      <c r="AV992" s="115">
        <f t="shared" si="327"/>
        <v>0</v>
      </c>
      <c r="AY992" s="115"/>
      <c r="AZ992" s="115"/>
      <c r="BA992" s="43">
        <v>32</v>
      </c>
      <c r="BB992" s="43" t="s">
        <v>2013</v>
      </c>
      <c r="BC992" s="48" t="s">
        <v>1403</v>
      </c>
      <c r="BE992" s="37" t="s">
        <v>2345</v>
      </c>
      <c r="BG992" s="43">
        <v>477</v>
      </c>
      <c r="BH992" s="43" t="s">
        <v>2607</v>
      </c>
      <c r="BJ992" s="43" t="s">
        <v>1388</v>
      </c>
      <c r="BP992" s="48" t="s">
        <v>1406</v>
      </c>
      <c r="BQ992" s="43" t="s">
        <v>2608</v>
      </c>
      <c r="BS992" s="43" t="s">
        <v>1132</v>
      </c>
      <c r="BT992" s="43" t="s">
        <v>1990</v>
      </c>
      <c r="BU992" s="43"/>
      <c r="BV992" s="43"/>
      <c r="BW992" s="243">
        <v>37726</v>
      </c>
      <c r="BX992" s="243"/>
      <c r="BY992" s="48" t="s">
        <v>451</v>
      </c>
      <c r="BZ992" s="43">
        <v>0.66</v>
      </c>
      <c r="CA992" s="43" t="s">
        <v>1396</v>
      </c>
      <c r="CD992" s="124" t="s">
        <v>1397</v>
      </c>
      <c r="CE992" s="43">
        <v>12732</v>
      </c>
      <c r="CF992" s="43" t="s">
        <v>1990</v>
      </c>
      <c r="CG992" s="251">
        <v>37726</v>
      </c>
      <c r="CH992" s="126"/>
      <c r="CK992" s="39" t="s">
        <v>451</v>
      </c>
      <c r="CL992" s="43">
        <v>1.3</v>
      </c>
      <c r="CM992" s="43" t="s">
        <v>1396</v>
      </c>
      <c r="CP992" s="43" t="s">
        <v>1397</v>
      </c>
      <c r="CQ992" s="43">
        <v>1456</v>
      </c>
      <c r="DR992" s="38"/>
    </row>
    <row r="993" spans="1:122" s="39" customFormat="1" hidden="1" x14ac:dyDescent="0.2">
      <c r="A993" s="44" t="str">
        <f t="shared" si="318"/>
        <v>Endicott</v>
      </c>
      <c r="B993" s="44" t="str">
        <f t="shared" si="330"/>
        <v>Tetrachloroethylene</v>
      </c>
      <c r="C993" s="38" t="s">
        <v>2587</v>
      </c>
      <c r="D993" s="38" t="str">
        <f t="shared" si="329"/>
        <v>LS</v>
      </c>
      <c r="E993" s="44" t="s">
        <v>372</v>
      </c>
      <c r="F993" s="155" t="str">
        <f t="shared" si="324"/>
        <v>Residential 165</v>
      </c>
      <c r="G993" s="44" t="str">
        <f t="shared" si="319"/>
        <v>residential</v>
      </c>
      <c r="H993" s="44" t="str">
        <f t="shared" si="320"/>
        <v/>
      </c>
      <c r="I993" s="38"/>
      <c r="J993" s="38"/>
      <c r="K993" s="38"/>
      <c r="L993" s="44"/>
      <c r="M993" s="38" t="str">
        <f t="shared" si="331"/>
        <v>Y</v>
      </c>
      <c r="N993" s="38" t="str">
        <f t="shared" si="321"/>
        <v>n</v>
      </c>
      <c r="O993" s="38" t="str">
        <f>IF(AJ993="","",IF(M993="N","n","Y"))</f>
        <v>Y</v>
      </c>
      <c r="P993" s="44"/>
      <c r="Q993" s="44"/>
      <c r="R993" s="44"/>
      <c r="S993" s="44"/>
      <c r="T993" s="44"/>
      <c r="U993" s="44"/>
      <c r="V993" s="44"/>
      <c r="W993" s="44"/>
      <c r="X993" s="44"/>
      <c r="Y993" s="38" t="str">
        <f t="shared" si="332"/>
        <v>Y</v>
      </c>
      <c r="Z993" s="38" t="str">
        <f t="shared" si="322"/>
        <v>n</v>
      </c>
      <c r="AA993" s="38" t="str">
        <f>IF(AM993="","",IF(Y993="N","n","Y"))</f>
        <v>Y</v>
      </c>
      <c r="AC993" s="59">
        <v>30</v>
      </c>
      <c r="AD993" s="204">
        <v>2.3666666666666666E-2</v>
      </c>
      <c r="AE993" s="38">
        <v>1</v>
      </c>
      <c r="AF993" s="38">
        <v>0</v>
      </c>
      <c r="AG993" s="125"/>
      <c r="AI993" s="123"/>
      <c r="AJ993" s="40">
        <f t="shared" si="316"/>
        <v>30</v>
      </c>
      <c r="AK993" s="40"/>
      <c r="AL993" s="40"/>
      <c r="AM993" s="40">
        <f t="shared" si="325"/>
        <v>0.71</v>
      </c>
      <c r="AN993" s="39">
        <f t="shared" si="323"/>
        <v>3.8</v>
      </c>
      <c r="AO993" s="204"/>
      <c r="AP993" s="204">
        <f t="shared" si="317"/>
        <v>2.3666666666666666E-2</v>
      </c>
      <c r="AQ993" s="45"/>
      <c r="AR993" s="45"/>
      <c r="AS993" s="115"/>
      <c r="AT993" s="115"/>
      <c r="AU993" s="115">
        <f t="shared" si="326"/>
        <v>1</v>
      </c>
      <c r="AV993" s="115">
        <f t="shared" si="327"/>
        <v>0</v>
      </c>
      <c r="AY993" s="115"/>
      <c r="AZ993" s="115"/>
      <c r="BA993" s="43">
        <v>32</v>
      </c>
      <c r="BB993" s="43" t="s">
        <v>2013</v>
      </c>
      <c r="BC993" s="48" t="s">
        <v>1403</v>
      </c>
      <c r="BE993" s="37" t="s">
        <v>2345</v>
      </c>
      <c r="BG993" s="43">
        <v>477</v>
      </c>
      <c r="BH993" s="43" t="s">
        <v>2607</v>
      </c>
      <c r="BJ993" s="43" t="s">
        <v>1388</v>
      </c>
      <c r="BP993" s="48" t="s">
        <v>1406</v>
      </c>
      <c r="BQ993" s="43" t="s">
        <v>2608</v>
      </c>
      <c r="BS993" s="43" t="s">
        <v>2057</v>
      </c>
      <c r="BT993" s="43" t="s">
        <v>1990</v>
      </c>
      <c r="BU993" s="43"/>
      <c r="BV993" s="43"/>
      <c r="BW993" s="243">
        <v>37726</v>
      </c>
      <c r="BX993" s="243"/>
      <c r="BY993" s="48" t="s">
        <v>451</v>
      </c>
      <c r="BZ993" s="43">
        <v>0.71</v>
      </c>
      <c r="CA993" s="43" t="s">
        <v>1396</v>
      </c>
      <c r="CD993" s="124" t="s">
        <v>1397</v>
      </c>
      <c r="CE993" s="43">
        <v>12734</v>
      </c>
      <c r="CF993" s="43" t="s">
        <v>1990</v>
      </c>
      <c r="CG993" s="251">
        <v>37726</v>
      </c>
      <c r="CH993" s="126"/>
      <c r="CK993" s="39" t="s">
        <v>451</v>
      </c>
      <c r="CL993" s="43">
        <v>30</v>
      </c>
      <c r="CM993" s="43" t="s">
        <v>1396</v>
      </c>
      <c r="CP993" s="43" t="s">
        <v>1397</v>
      </c>
      <c r="CQ993" s="43">
        <v>1184</v>
      </c>
      <c r="DR993" s="38"/>
    </row>
    <row r="994" spans="1:122" s="39" customFormat="1" hidden="1" x14ac:dyDescent="0.2">
      <c r="A994" s="44" t="str">
        <f t="shared" si="318"/>
        <v>Endicott</v>
      </c>
      <c r="B994" s="44" t="str">
        <f t="shared" si="330"/>
        <v>Trichloroethylene</v>
      </c>
      <c r="C994" s="38" t="s">
        <v>2587</v>
      </c>
      <c r="D994" s="38" t="str">
        <f t="shared" si="329"/>
        <v>LS</v>
      </c>
      <c r="E994" s="44" t="s">
        <v>372</v>
      </c>
      <c r="F994" s="155" t="str">
        <f t="shared" si="324"/>
        <v>Residential 165</v>
      </c>
      <c r="G994" s="44" t="str">
        <f t="shared" si="319"/>
        <v>residential</v>
      </c>
      <c r="H994" s="44" t="str">
        <f t="shared" si="320"/>
        <v/>
      </c>
      <c r="I994" s="38"/>
      <c r="J994" s="38"/>
      <c r="K994" s="38"/>
      <c r="L994" s="44"/>
      <c r="M994" s="38" t="str">
        <f t="shared" si="331"/>
        <v>Y</v>
      </c>
      <c r="N994" s="38" t="str">
        <f t="shared" si="321"/>
        <v>n</v>
      </c>
      <c r="O994" s="38" t="str">
        <f>IF(AJ994="","",IF(M994="N","n","Y"))</f>
        <v>Y</v>
      </c>
      <c r="P994" s="44"/>
      <c r="Q994" s="44"/>
      <c r="R994" s="44"/>
      <c r="S994" s="44"/>
      <c r="T994" s="44"/>
      <c r="U994" s="44"/>
      <c r="V994" s="44"/>
      <c r="W994" s="44"/>
      <c r="X994" s="44"/>
      <c r="Y994" s="38" t="str">
        <f t="shared" si="332"/>
        <v>Y</v>
      </c>
      <c r="Z994" s="38" t="str">
        <f t="shared" si="322"/>
        <v>n</v>
      </c>
      <c r="AA994" s="38" t="str">
        <f>IF(AM994="","",IF(Y994="N","n","Y"))</f>
        <v>Y</v>
      </c>
      <c r="AC994" s="59">
        <v>1</v>
      </c>
      <c r="AD994" s="204">
        <v>0.32</v>
      </c>
      <c r="AE994" s="38">
        <v>1</v>
      </c>
      <c r="AF994" s="38">
        <v>0</v>
      </c>
      <c r="AG994" s="125"/>
      <c r="AI994" s="123"/>
      <c r="AJ994" s="40">
        <f t="shared" ref="AJ994:AJ1025" si="333">IF(CL994="","",IF(CM994="mg/m3",1000*CL994,IF(CM994="ppbv",CL994*INDEX(ppbv_ug_m3,MATCH(BS994,ChemName,0)),CL994)))</f>
        <v>1</v>
      </c>
      <c r="AK994" s="40"/>
      <c r="AL994" s="40"/>
      <c r="AM994" s="40">
        <f t="shared" si="325"/>
        <v>0.32</v>
      </c>
      <c r="AN994" s="39">
        <f t="shared" si="323"/>
        <v>0.5</v>
      </c>
      <c r="AO994" s="204"/>
      <c r="AP994" s="204">
        <f t="shared" ref="AP994:AP1025" si="334">IF(AJ994="","",AM994/AJ994)</f>
        <v>0.32</v>
      </c>
      <c r="AQ994" s="45"/>
      <c r="AR994" s="45"/>
      <c r="AS994" s="115"/>
      <c r="AT994" s="115"/>
      <c r="AU994" s="115">
        <f t="shared" si="326"/>
        <v>1</v>
      </c>
      <c r="AV994" s="115">
        <f t="shared" si="327"/>
        <v>0</v>
      </c>
      <c r="AY994" s="115"/>
      <c r="AZ994" s="115"/>
      <c r="BA994" s="43">
        <v>32</v>
      </c>
      <c r="BB994" s="43" t="s">
        <v>2013</v>
      </c>
      <c r="BC994" s="48" t="s">
        <v>1403</v>
      </c>
      <c r="BE994" s="37" t="s">
        <v>2345</v>
      </c>
      <c r="BG994" s="43">
        <v>477</v>
      </c>
      <c r="BH994" s="43" t="s">
        <v>2607</v>
      </c>
      <c r="BJ994" s="43" t="s">
        <v>1388</v>
      </c>
      <c r="BP994" s="48" t="s">
        <v>1406</v>
      </c>
      <c r="BQ994" s="43" t="s">
        <v>2608</v>
      </c>
      <c r="BS994" s="43" t="s">
        <v>1393</v>
      </c>
      <c r="BT994" s="43" t="s">
        <v>1990</v>
      </c>
      <c r="BU994" s="43"/>
      <c r="BV994" s="43"/>
      <c r="BW994" s="243">
        <v>37726</v>
      </c>
      <c r="BX994" s="243"/>
      <c r="BY994" s="48" t="s">
        <v>451</v>
      </c>
      <c r="BZ994" s="43">
        <v>0.32</v>
      </c>
      <c r="CA994" s="43" t="s">
        <v>1396</v>
      </c>
      <c r="CD994" s="124" t="s">
        <v>1397</v>
      </c>
      <c r="CE994" s="43">
        <v>12736</v>
      </c>
      <c r="CF994" s="43" t="s">
        <v>1990</v>
      </c>
      <c r="CG994" s="251">
        <v>37726</v>
      </c>
      <c r="CH994" s="126"/>
      <c r="CK994" s="39" t="s">
        <v>451</v>
      </c>
      <c r="CL994" s="43">
        <v>1</v>
      </c>
      <c r="CM994" s="43" t="s">
        <v>1396</v>
      </c>
      <c r="CP994" s="43" t="s">
        <v>1397</v>
      </c>
      <c r="CQ994" s="43">
        <v>1255</v>
      </c>
      <c r="DR994" s="38"/>
    </row>
    <row r="995" spans="1:122" s="39" customFormat="1" hidden="1" x14ac:dyDescent="0.2">
      <c r="A995" s="44" t="str">
        <f t="shared" si="318"/>
        <v>Endicott</v>
      </c>
      <c r="B995" s="44" t="str">
        <f t="shared" si="330"/>
        <v>1,1,1-Trichloroethane</v>
      </c>
      <c r="C995" s="38" t="s">
        <v>2587</v>
      </c>
      <c r="D995" s="38" t="str">
        <f t="shared" si="329"/>
        <v>LS</v>
      </c>
      <c r="E995" s="44" t="s">
        <v>372</v>
      </c>
      <c r="F995" s="155" t="str">
        <f t="shared" si="324"/>
        <v>Residential 166</v>
      </c>
      <c r="G995" s="44" t="str">
        <f t="shared" si="319"/>
        <v>residential</v>
      </c>
      <c r="H995" s="44" t="str">
        <f t="shared" si="320"/>
        <v/>
      </c>
      <c r="I995" s="38"/>
      <c r="J995" s="38"/>
      <c r="K995" s="38"/>
      <c r="L995" s="44"/>
      <c r="M995" s="38" t="str">
        <f t="shared" si="331"/>
        <v>Y</v>
      </c>
      <c r="N995" s="38" t="str">
        <f t="shared" si="321"/>
        <v>n</v>
      </c>
      <c r="O995" s="38" t="s">
        <v>541</v>
      </c>
      <c r="P995" s="44" t="s">
        <v>310</v>
      </c>
      <c r="Q995" s="44"/>
      <c r="R995" s="44"/>
      <c r="S995" s="44"/>
      <c r="T995" s="44"/>
      <c r="U995" s="44"/>
      <c r="V995" s="44"/>
      <c r="W995" s="44"/>
      <c r="X995" s="44"/>
      <c r="Y995" s="38" t="str">
        <f t="shared" si="332"/>
        <v>Y</v>
      </c>
      <c r="Z995" s="38" t="str">
        <f t="shared" si="322"/>
        <v>n</v>
      </c>
      <c r="AA995" s="38" t="s">
        <v>541</v>
      </c>
      <c r="AC995" s="59">
        <v>0.45</v>
      </c>
      <c r="AD995" s="204">
        <v>0.53333333333333333</v>
      </c>
      <c r="AE995" s="38">
        <v>1</v>
      </c>
      <c r="AF995" s="38">
        <v>0</v>
      </c>
      <c r="AG995" s="125"/>
      <c r="AI995" s="123"/>
      <c r="AJ995" s="40">
        <f t="shared" si="333"/>
        <v>0.45</v>
      </c>
      <c r="AK995" s="40"/>
      <c r="AL995" s="40"/>
      <c r="AM995" s="40">
        <f t="shared" si="325"/>
        <v>0.24</v>
      </c>
      <c r="AN995" s="39">
        <f t="shared" si="323"/>
        <v>3.1</v>
      </c>
      <c r="AO995" s="204"/>
      <c r="AP995" s="204">
        <f t="shared" si="334"/>
        <v>0.53333333333333333</v>
      </c>
      <c r="AQ995" s="45"/>
      <c r="AR995" s="45"/>
      <c r="AS995" s="115"/>
      <c r="AT995" s="115"/>
      <c r="AU995" s="115">
        <f t="shared" si="326"/>
        <v>1</v>
      </c>
      <c r="AV995" s="115">
        <f t="shared" si="327"/>
        <v>0</v>
      </c>
      <c r="AY995" s="115"/>
      <c r="AZ995" s="115"/>
      <c r="BA995" s="43">
        <v>32</v>
      </c>
      <c r="BB995" s="43" t="s">
        <v>2013</v>
      </c>
      <c r="BC995" s="48" t="s">
        <v>1403</v>
      </c>
      <c r="BE995" s="37" t="s">
        <v>2345</v>
      </c>
      <c r="BG995" s="43">
        <v>478</v>
      </c>
      <c r="BH995" s="43" t="s">
        <v>2609</v>
      </c>
      <c r="BJ995" s="43" t="s">
        <v>1388</v>
      </c>
      <c r="BP995" s="48" t="s">
        <v>1406</v>
      </c>
      <c r="BQ995" s="43" t="s">
        <v>2610</v>
      </c>
      <c r="BS995" s="43" t="s">
        <v>558</v>
      </c>
      <c r="BT995" s="43" t="s">
        <v>1990</v>
      </c>
      <c r="BU995" s="43"/>
      <c r="BV995" s="43"/>
      <c r="BW995" s="243">
        <v>37741</v>
      </c>
      <c r="BX995" s="243"/>
      <c r="BY995" s="48" t="s">
        <v>451</v>
      </c>
      <c r="BZ995" s="43">
        <v>0.24</v>
      </c>
      <c r="CA995" s="43" t="s">
        <v>1396</v>
      </c>
      <c r="CD995" s="124" t="s">
        <v>1397</v>
      </c>
      <c r="CE995" s="43">
        <v>12760</v>
      </c>
      <c r="CF995" s="43" t="s">
        <v>1990</v>
      </c>
      <c r="CG995" s="251">
        <v>37741</v>
      </c>
      <c r="CH995" s="126"/>
      <c r="CK995" s="39" t="s">
        <v>451</v>
      </c>
      <c r="CL995" s="43">
        <v>0.45</v>
      </c>
      <c r="CM995" s="43" t="s">
        <v>1396</v>
      </c>
      <c r="CP995" s="43" t="s">
        <v>1397</v>
      </c>
      <c r="CQ995" s="43">
        <v>1351</v>
      </c>
      <c r="DR995" s="38"/>
    </row>
    <row r="996" spans="1:122" s="39" customFormat="1" hidden="1" x14ac:dyDescent="0.2">
      <c r="A996" s="44" t="str">
        <f t="shared" si="318"/>
        <v>Endicott</v>
      </c>
      <c r="B996" s="44" t="str">
        <f t="shared" si="330"/>
        <v>Methylene chloride</v>
      </c>
      <c r="C996" s="38" t="s">
        <v>2587</v>
      </c>
      <c r="D996" s="38" t="str">
        <f t="shared" si="329"/>
        <v>LS</v>
      </c>
      <c r="E996" s="44" t="s">
        <v>372</v>
      </c>
      <c r="F996" s="155" t="str">
        <f t="shared" si="324"/>
        <v>Residential 166</v>
      </c>
      <c r="G996" s="44" t="str">
        <f t="shared" si="319"/>
        <v>residential</v>
      </c>
      <c r="H996" s="44" t="str">
        <f t="shared" si="320"/>
        <v/>
      </c>
      <c r="I996" s="38"/>
      <c r="J996" s="38"/>
      <c r="K996" s="38"/>
      <c r="L996" s="44"/>
      <c r="M996" s="38" t="str">
        <f t="shared" si="331"/>
        <v>Y</v>
      </c>
      <c r="N996" s="38" t="str">
        <f t="shared" si="321"/>
        <v>n</v>
      </c>
      <c r="O996" s="38" t="s">
        <v>541</v>
      </c>
      <c r="P996" s="114" t="s">
        <v>1453</v>
      </c>
      <c r="Q996" s="114"/>
      <c r="R996" s="114"/>
      <c r="S996" s="114"/>
      <c r="T996" s="114"/>
      <c r="U996" s="114"/>
      <c r="V996" s="114"/>
      <c r="W996" s="114"/>
      <c r="X996" s="114"/>
      <c r="Y996" s="38" t="str">
        <f t="shared" si="332"/>
        <v>Y</v>
      </c>
      <c r="Z996" s="38" t="str">
        <f t="shared" si="322"/>
        <v>n</v>
      </c>
      <c r="AA996" s="38" t="s">
        <v>541</v>
      </c>
      <c r="AC996" s="59">
        <v>0.81</v>
      </c>
      <c r="AD996" s="204">
        <v>1</v>
      </c>
      <c r="AE996" s="38">
        <v>1</v>
      </c>
      <c r="AF996" s="38">
        <v>0</v>
      </c>
      <c r="AG996" s="125"/>
      <c r="AI996" s="123"/>
      <c r="AJ996" s="40">
        <f t="shared" si="333"/>
        <v>0.81</v>
      </c>
      <c r="AK996" s="40"/>
      <c r="AL996" s="40"/>
      <c r="AM996" s="40">
        <f t="shared" si="325"/>
        <v>0.81</v>
      </c>
      <c r="AN996" s="39">
        <f t="shared" si="323"/>
        <v>10.5</v>
      </c>
      <c r="AO996" s="204"/>
      <c r="AP996" s="204">
        <f t="shared" si="334"/>
        <v>1</v>
      </c>
      <c r="AQ996" s="45"/>
      <c r="AR996" s="45"/>
      <c r="AS996" s="115"/>
      <c r="AT996" s="115"/>
      <c r="AU996" s="115">
        <f t="shared" si="326"/>
        <v>1</v>
      </c>
      <c r="AV996" s="115">
        <f t="shared" si="327"/>
        <v>0</v>
      </c>
      <c r="AY996" s="115"/>
      <c r="AZ996" s="115"/>
      <c r="BA996" s="43">
        <v>32</v>
      </c>
      <c r="BB996" s="43" t="s">
        <v>2013</v>
      </c>
      <c r="BC996" s="48" t="s">
        <v>1403</v>
      </c>
      <c r="BE996" s="37" t="s">
        <v>2345</v>
      </c>
      <c r="BG996" s="43">
        <v>478</v>
      </c>
      <c r="BH996" s="43" t="s">
        <v>2609</v>
      </c>
      <c r="BJ996" s="43" t="s">
        <v>1388</v>
      </c>
      <c r="BP996" s="48" t="s">
        <v>1406</v>
      </c>
      <c r="BQ996" s="43" t="s">
        <v>2610</v>
      </c>
      <c r="BS996" s="43" t="s">
        <v>837</v>
      </c>
      <c r="BT996" s="43" t="s">
        <v>1990</v>
      </c>
      <c r="BU996" s="43"/>
      <c r="BV996" s="43"/>
      <c r="BW996" s="243">
        <v>37741</v>
      </c>
      <c r="BX996" s="243"/>
      <c r="BY996" s="48" t="s">
        <v>451</v>
      </c>
      <c r="BZ996" s="43">
        <v>0.81</v>
      </c>
      <c r="CA996" s="43" t="s">
        <v>1396</v>
      </c>
      <c r="CD996" s="124" t="s">
        <v>1397</v>
      </c>
      <c r="CE996" s="43">
        <v>12766</v>
      </c>
      <c r="CF996" s="43" t="s">
        <v>1990</v>
      </c>
      <c r="CG996" s="251">
        <v>37741</v>
      </c>
      <c r="CH996" s="126"/>
      <c r="CK996" s="39" t="s">
        <v>451</v>
      </c>
      <c r="CL996" s="43">
        <v>0.81</v>
      </c>
      <c r="CM996" s="43" t="s">
        <v>1396</v>
      </c>
      <c r="CP996" s="43" t="s">
        <v>1397</v>
      </c>
      <c r="CQ996" s="43">
        <v>1495</v>
      </c>
      <c r="DR996" s="38"/>
    </row>
    <row r="997" spans="1:122" s="39" customFormat="1" hidden="1" x14ac:dyDescent="0.2">
      <c r="A997" s="44" t="str">
        <f t="shared" si="318"/>
        <v>Endicott</v>
      </c>
      <c r="B997" s="44" t="str">
        <f t="shared" si="330"/>
        <v>Tetrachloroethylene</v>
      </c>
      <c r="C997" s="38" t="s">
        <v>2587</v>
      </c>
      <c r="D997" s="38" t="str">
        <f t="shared" si="329"/>
        <v>LS</v>
      </c>
      <c r="E997" s="44" t="s">
        <v>372</v>
      </c>
      <c r="F997" s="155" t="str">
        <f t="shared" si="324"/>
        <v>Residential 166</v>
      </c>
      <c r="G997" s="44" t="str">
        <f t="shared" si="319"/>
        <v>residential</v>
      </c>
      <c r="H997" s="44" t="str">
        <f t="shared" si="320"/>
        <v/>
      </c>
      <c r="I997" s="38"/>
      <c r="J997" s="38"/>
      <c r="K997" s="38"/>
      <c r="L997" s="44"/>
      <c r="M997" s="38" t="str">
        <f t="shared" si="331"/>
        <v>Y</v>
      </c>
      <c r="N997" s="38" t="str">
        <f t="shared" si="321"/>
        <v>n</v>
      </c>
      <c r="O997" s="38" t="str">
        <f>IF(AJ997="","",IF(M997="N","n","Y"))</f>
        <v>Y</v>
      </c>
      <c r="P997" s="44"/>
      <c r="Q997" s="44"/>
      <c r="R997" s="44"/>
      <c r="S997" s="44"/>
      <c r="T997" s="44"/>
      <c r="U997" s="44"/>
      <c r="V997" s="44"/>
      <c r="W997" s="44"/>
      <c r="X997" s="44"/>
      <c r="Y997" s="38" t="str">
        <f t="shared" si="332"/>
        <v>Y</v>
      </c>
      <c r="Z997" s="38" t="str">
        <f t="shared" si="322"/>
        <v>n</v>
      </c>
      <c r="AA997" s="38" t="str">
        <f>IF(AM997="","",IF(Y997="N","n","Y"))</f>
        <v>Y</v>
      </c>
      <c r="AC997" s="59">
        <v>10</v>
      </c>
      <c r="AD997" s="204">
        <v>2.0999999999999998E-2</v>
      </c>
      <c r="AE997" s="38">
        <v>1</v>
      </c>
      <c r="AF997" s="38">
        <v>0</v>
      </c>
      <c r="AG997" s="125"/>
      <c r="AI997" s="123"/>
      <c r="AJ997" s="40">
        <f t="shared" si="333"/>
        <v>10</v>
      </c>
      <c r="AK997" s="40"/>
      <c r="AL997" s="40"/>
      <c r="AM997" s="40">
        <f t="shared" si="325"/>
        <v>0.21</v>
      </c>
      <c r="AN997" s="39">
        <f t="shared" si="323"/>
        <v>3.8</v>
      </c>
      <c r="AO997" s="204"/>
      <c r="AP997" s="204">
        <f t="shared" si="334"/>
        <v>2.0999999999999998E-2</v>
      </c>
      <c r="AQ997" s="45"/>
      <c r="AR997" s="45"/>
      <c r="AS997" s="115"/>
      <c r="AT997" s="115"/>
      <c r="AU997" s="115">
        <f t="shared" si="326"/>
        <v>1</v>
      </c>
      <c r="AV997" s="115">
        <f t="shared" si="327"/>
        <v>0</v>
      </c>
      <c r="AY997" s="115"/>
      <c r="AZ997" s="115"/>
      <c r="BA997" s="43">
        <v>32</v>
      </c>
      <c r="BB997" s="43" t="s">
        <v>2013</v>
      </c>
      <c r="BC997" s="48" t="s">
        <v>1403</v>
      </c>
      <c r="BE997" s="37" t="s">
        <v>2345</v>
      </c>
      <c r="BG997" s="43">
        <v>478</v>
      </c>
      <c r="BH997" s="43" t="s">
        <v>2609</v>
      </c>
      <c r="BJ997" s="43" t="s">
        <v>1388</v>
      </c>
      <c r="BP997" s="48" t="s">
        <v>1406</v>
      </c>
      <c r="BQ997" s="43" t="s">
        <v>2610</v>
      </c>
      <c r="BS997" s="43" t="s">
        <v>2057</v>
      </c>
      <c r="BT997" s="43" t="s">
        <v>1990</v>
      </c>
      <c r="BU997" s="43"/>
      <c r="BV997" s="43"/>
      <c r="BW997" s="243">
        <v>37741</v>
      </c>
      <c r="BX997" s="243"/>
      <c r="BY997" s="48" t="s">
        <v>451</v>
      </c>
      <c r="BZ997" s="43">
        <v>0.21</v>
      </c>
      <c r="CA997" s="43" t="s">
        <v>1396</v>
      </c>
      <c r="CD997" s="124" t="s">
        <v>1397</v>
      </c>
      <c r="CE997" s="43">
        <v>12767</v>
      </c>
      <c r="CF997" s="43" t="s">
        <v>1990</v>
      </c>
      <c r="CG997" s="251">
        <v>37741</v>
      </c>
      <c r="CH997" s="126"/>
      <c r="CK997" s="39" t="s">
        <v>451</v>
      </c>
      <c r="CL997" s="43">
        <v>10</v>
      </c>
      <c r="CM997" s="43" t="s">
        <v>1396</v>
      </c>
      <c r="CP997" s="43" t="s">
        <v>1397</v>
      </c>
      <c r="CQ997" s="43">
        <v>1185</v>
      </c>
      <c r="DR997" s="38"/>
    </row>
    <row r="998" spans="1:122" s="39" customFormat="1" hidden="1" x14ac:dyDescent="0.2">
      <c r="A998" s="44" t="str">
        <f t="shared" si="318"/>
        <v>Endicott</v>
      </c>
      <c r="B998" s="44" t="str">
        <f t="shared" si="330"/>
        <v>1,1,1-Trichloroethane</v>
      </c>
      <c r="C998" s="38" t="s">
        <v>2587</v>
      </c>
      <c r="D998" s="38" t="str">
        <f t="shared" si="329"/>
        <v>LS</v>
      </c>
      <c r="E998" s="44" t="s">
        <v>372</v>
      </c>
      <c r="F998" s="155" t="str">
        <f t="shared" si="324"/>
        <v>Residential 167</v>
      </c>
      <c r="G998" s="44" t="str">
        <f t="shared" si="319"/>
        <v>residential</v>
      </c>
      <c r="H998" s="44" t="str">
        <f t="shared" si="320"/>
        <v/>
      </c>
      <c r="I998" s="38"/>
      <c r="J998" s="38"/>
      <c r="K998" s="38"/>
      <c r="L998" s="44"/>
      <c r="M998" s="38" t="str">
        <f t="shared" si="331"/>
        <v>Y</v>
      </c>
      <c r="N998" s="38" t="str">
        <f t="shared" si="321"/>
        <v>n</v>
      </c>
      <c r="O998" s="38" t="str">
        <f>IF(AJ998="","",IF(M998="N","n","Y"))</f>
        <v>Y</v>
      </c>
      <c r="P998" s="44"/>
      <c r="Q998" s="44"/>
      <c r="R998" s="44"/>
      <c r="S998" s="44"/>
      <c r="T998" s="44"/>
      <c r="U998" s="44"/>
      <c r="V998" s="44"/>
      <c r="W998" s="44"/>
      <c r="X998" s="44"/>
      <c r="Y998" s="38" t="str">
        <f t="shared" si="332"/>
        <v>Y</v>
      </c>
      <c r="Z998" s="38" t="str">
        <f t="shared" si="322"/>
        <v>n</v>
      </c>
      <c r="AA998" s="38" t="str">
        <f>IF(AM998="","",IF(Y998="N","n","Y"))</f>
        <v>Y</v>
      </c>
      <c r="AC998" s="59">
        <v>88</v>
      </c>
      <c r="AD998" s="204">
        <v>5.4545454545454541E-3</v>
      </c>
      <c r="AE998" s="38">
        <v>1</v>
      </c>
      <c r="AF998" s="38">
        <v>0</v>
      </c>
      <c r="AG998" s="125"/>
      <c r="AI998" s="123"/>
      <c r="AJ998" s="40">
        <f t="shared" si="333"/>
        <v>88</v>
      </c>
      <c r="AK998" s="40"/>
      <c r="AL998" s="40"/>
      <c r="AM998" s="40">
        <f t="shared" si="325"/>
        <v>0.48</v>
      </c>
      <c r="AN998" s="39">
        <f t="shared" si="323"/>
        <v>3.1</v>
      </c>
      <c r="AO998" s="204"/>
      <c r="AP998" s="204">
        <f t="shared" si="334"/>
        <v>5.4545454545454541E-3</v>
      </c>
      <c r="AQ998" s="45"/>
      <c r="AR998" s="45"/>
      <c r="AS998" s="115"/>
      <c r="AT998" s="115"/>
      <c r="AU998" s="115">
        <f t="shared" si="326"/>
        <v>1</v>
      </c>
      <c r="AV998" s="115">
        <f t="shared" si="327"/>
        <v>0</v>
      </c>
      <c r="AY998" s="115"/>
      <c r="AZ998" s="115"/>
      <c r="BA998" s="43">
        <v>32</v>
      </c>
      <c r="BB998" s="43" t="s">
        <v>2013</v>
      </c>
      <c r="BC998" s="48" t="s">
        <v>1403</v>
      </c>
      <c r="BE998" s="37" t="s">
        <v>2345</v>
      </c>
      <c r="BG998" s="43">
        <v>479</v>
      </c>
      <c r="BH998" s="43" t="s">
        <v>1774</v>
      </c>
      <c r="BJ998" s="43" t="s">
        <v>1388</v>
      </c>
      <c r="BP998" s="48" t="s">
        <v>1406</v>
      </c>
      <c r="BQ998" s="43" t="s">
        <v>1775</v>
      </c>
      <c r="BS998" s="43" t="s">
        <v>558</v>
      </c>
      <c r="BT998" s="43" t="s">
        <v>1756</v>
      </c>
      <c r="BU998" s="43"/>
      <c r="BV998" s="43"/>
      <c r="BW998" s="243">
        <v>37726</v>
      </c>
      <c r="BX998" s="243"/>
      <c r="BY998" s="48" t="s">
        <v>451</v>
      </c>
      <c r="BZ998" s="43">
        <v>0.48</v>
      </c>
      <c r="CA998" s="43" t="s">
        <v>1396</v>
      </c>
      <c r="CD998" s="124" t="s">
        <v>1397</v>
      </c>
      <c r="CE998" s="43">
        <v>12881</v>
      </c>
      <c r="CF998" s="43" t="s">
        <v>1757</v>
      </c>
      <c r="CG998" s="251">
        <v>37726</v>
      </c>
      <c r="CH998" s="126"/>
      <c r="CK998" s="39" t="s">
        <v>451</v>
      </c>
      <c r="CL998" s="43">
        <v>88</v>
      </c>
      <c r="CM998" s="43" t="s">
        <v>1396</v>
      </c>
      <c r="CP998" s="43" t="s">
        <v>1397</v>
      </c>
      <c r="CQ998" s="43">
        <v>1354</v>
      </c>
      <c r="DR998" s="38"/>
    </row>
    <row r="999" spans="1:122" s="39" customFormat="1" hidden="1" x14ac:dyDescent="0.2">
      <c r="A999" s="44" t="str">
        <f t="shared" si="318"/>
        <v>Endicott</v>
      </c>
      <c r="B999" s="44" t="str">
        <f t="shared" si="330"/>
        <v>Tetrachloroethylene</v>
      </c>
      <c r="C999" s="38" t="s">
        <v>2587</v>
      </c>
      <c r="D999" s="38" t="str">
        <f t="shared" si="329"/>
        <v>LS</v>
      </c>
      <c r="E999" s="44" t="s">
        <v>372</v>
      </c>
      <c r="F999" s="155" t="str">
        <f t="shared" si="324"/>
        <v>Residential 167</v>
      </c>
      <c r="G999" s="44" t="str">
        <f t="shared" si="319"/>
        <v>residential</v>
      </c>
      <c r="H999" s="44" t="str">
        <f t="shared" si="320"/>
        <v/>
      </c>
      <c r="I999" s="38"/>
      <c r="J999" s="38"/>
      <c r="K999" s="38"/>
      <c r="L999" s="44"/>
      <c r="M999" s="38" t="str">
        <f t="shared" si="331"/>
        <v>Y</v>
      </c>
      <c r="N999" s="38" t="str">
        <f t="shared" si="321"/>
        <v>n</v>
      </c>
      <c r="O999" s="38" t="s">
        <v>541</v>
      </c>
      <c r="P999" s="44" t="s">
        <v>310</v>
      </c>
      <c r="Q999" s="44"/>
      <c r="R999" s="44"/>
      <c r="S999" s="44"/>
      <c r="T999" s="44"/>
      <c r="U999" s="44"/>
      <c r="V999" s="44"/>
      <c r="W999" s="44"/>
      <c r="X999" s="44"/>
      <c r="Y999" s="38" t="str">
        <f t="shared" si="332"/>
        <v>Y</v>
      </c>
      <c r="Z999" s="38" t="str">
        <f t="shared" si="322"/>
        <v>n</v>
      </c>
      <c r="AA999" s="38" t="s">
        <v>541</v>
      </c>
      <c r="AC999" s="59">
        <v>6.4</v>
      </c>
      <c r="AD999" s="204">
        <v>5.6249999999999994E-2</v>
      </c>
      <c r="AE999" s="38">
        <v>1</v>
      </c>
      <c r="AF999" s="38">
        <v>0</v>
      </c>
      <c r="AG999" s="125"/>
      <c r="AI999" s="123"/>
      <c r="AJ999" s="40">
        <f t="shared" si="333"/>
        <v>6.4</v>
      </c>
      <c r="AK999" s="40"/>
      <c r="AL999" s="40"/>
      <c r="AM999" s="40">
        <f t="shared" si="325"/>
        <v>0.36</v>
      </c>
      <c r="AN999" s="39">
        <f t="shared" si="323"/>
        <v>3.8</v>
      </c>
      <c r="AO999" s="204"/>
      <c r="AP999" s="204">
        <f t="shared" si="334"/>
        <v>5.6249999999999994E-2</v>
      </c>
      <c r="AQ999" s="45"/>
      <c r="AR999" s="45"/>
      <c r="AS999" s="115"/>
      <c r="AT999" s="115"/>
      <c r="AU999" s="115">
        <f t="shared" si="326"/>
        <v>1</v>
      </c>
      <c r="AV999" s="115">
        <f t="shared" si="327"/>
        <v>0</v>
      </c>
      <c r="AY999" s="115"/>
      <c r="AZ999" s="115"/>
      <c r="BA999" s="43">
        <v>32</v>
      </c>
      <c r="BB999" s="43" t="s">
        <v>2013</v>
      </c>
      <c r="BC999" s="48" t="s">
        <v>1403</v>
      </c>
      <c r="BE999" s="37" t="s">
        <v>2345</v>
      </c>
      <c r="BG999" s="43">
        <v>479</v>
      </c>
      <c r="BH999" s="43" t="s">
        <v>1774</v>
      </c>
      <c r="BJ999" s="43" t="s">
        <v>1388</v>
      </c>
      <c r="BP999" s="48" t="s">
        <v>1406</v>
      </c>
      <c r="BQ999" s="43" t="s">
        <v>1775</v>
      </c>
      <c r="BS999" s="43" t="s">
        <v>2057</v>
      </c>
      <c r="BT999" s="43" t="s">
        <v>1756</v>
      </c>
      <c r="BU999" s="43"/>
      <c r="BV999" s="43"/>
      <c r="BW999" s="243">
        <v>37726</v>
      </c>
      <c r="BX999" s="243"/>
      <c r="BY999" s="48" t="s">
        <v>451</v>
      </c>
      <c r="BZ999" s="43">
        <v>0.36</v>
      </c>
      <c r="CA999" s="43" t="s">
        <v>1396</v>
      </c>
      <c r="CD999" s="124" t="s">
        <v>1397</v>
      </c>
      <c r="CE999" s="43">
        <v>12888</v>
      </c>
      <c r="CF999" s="43" t="s">
        <v>1757</v>
      </c>
      <c r="CG999" s="251">
        <v>37726</v>
      </c>
      <c r="CH999" s="126"/>
      <c r="CK999" s="39" t="s">
        <v>451</v>
      </c>
      <c r="CL999" s="43">
        <v>6.4</v>
      </c>
      <c r="CM999" s="43" t="s">
        <v>1396</v>
      </c>
      <c r="CP999" s="43" t="s">
        <v>1397</v>
      </c>
      <c r="CQ999" s="43">
        <v>1188</v>
      </c>
      <c r="DR999" s="38"/>
    </row>
    <row r="1000" spans="1:122" s="372" customFormat="1" x14ac:dyDescent="0.2">
      <c r="A1000" s="384" t="str">
        <f t="shared" si="318"/>
        <v>Endicott</v>
      </c>
      <c r="B1000" s="384" t="str">
        <f t="shared" si="330"/>
        <v>Trichloroethylene</v>
      </c>
      <c r="C1000" s="385" t="s">
        <v>2587</v>
      </c>
      <c r="D1000" s="385" t="str">
        <f t="shared" si="329"/>
        <v>LS</v>
      </c>
      <c r="E1000" s="384" t="s">
        <v>372</v>
      </c>
      <c r="F1000" s="386" t="str">
        <f t="shared" si="324"/>
        <v>Residential 167</v>
      </c>
      <c r="G1000" s="384" t="str">
        <f t="shared" si="319"/>
        <v>residential</v>
      </c>
      <c r="H1000" s="384" t="str">
        <f t="shared" si="320"/>
        <v/>
      </c>
      <c r="I1000" s="385"/>
      <c r="J1000" s="385"/>
      <c r="K1000" s="385"/>
      <c r="L1000" s="384"/>
      <c r="M1000" s="385" t="str">
        <f t="shared" si="331"/>
        <v>Y</v>
      </c>
      <c r="N1000" s="385" t="str">
        <f t="shared" si="321"/>
        <v>Y</v>
      </c>
      <c r="O1000" s="385" t="str">
        <f>IF(AJ1000="","",IF(M1000="N","n","Y"))</f>
        <v>Y</v>
      </c>
      <c r="P1000" s="384"/>
      <c r="Q1000" s="384"/>
      <c r="R1000" s="384"/>
      <c r="S1000" s="384"/>
      <c r="T1000" s="384"/>
      <c r="U1000" s="384"/>
      <c r="V1000" s="384"/>
      <c r="W1000" s="384"/>
      <c r="X1000" s="384"/>
      <c r="Y1000" s="385" t="str">
        <f t="shared" si="332"/>
        <v>Y</v>
      </c>
      <c r="Z1000" s="385" t="str">
        <f t="shared" si="322"/>
        <v>Y</v>
      </c>
      <c r="AA1000" s="385" t="str">
        <f>IF(AM1000="","",IF(Y1000="N","n","Y"))</f>
        <v>Y</v>
      </c>
      <c r="AC1000" s="389">
        <v>1200</v>
      </c>
      <c r="AD1000" s="390">
        <v>2.4166666666666668E-3</v>
      </c>
      <c r="AE1000" s="385">
        <v>1</v>
      </c>
      <c r="AF1000" s="385">
        <v>0</v>
      </c>
      <c r="AG1000" s="391"/>
      <c r="AI1000" s="392"/>
      <c r="AJ1000" s="394">
        <f t="shared" si="333"/>
        <v>1200</v>
      </c>
      <c r="AK1000" s="394"/>
      <c r="AL1000" s="394"/>
      <c r="AM1000" s="394">
        <f t="shared" si="325"/>
        <v>2.9</v>
      </c>
      <c r="AN1000" s="372">
        <f t="shared" si="323"/>
        <v>0.5</v>
      </c>
      <c r="AO1000" s="390"/>
      <c r="AP1000" s="390">
        <f t="shared" si="334"/>
        <v>2.4166666666666668E-3</v>
      </c>
      <c r="AQ1000" s="439"/>
      <c r="AR1000" s="439"/>
      <c r="AS1000" s="396"/>
      <c r="AT1000" s="396"/>
      <c r="AU1000" s="396">
        <f t="shared" si="326"/>
        <v>1</v>
      </c>
      <c r="AV1000" s="396">
        <f t="shared" si="327"/>
        <v>0</v>
      </c>
      <c r="AY1000" s="396"/>
      <c r="AZ1000" s="396"/>
      <c r="BA1000" s="397">
        <v>32</v>
      </c>
      <c r="BB1000" s="397" t="s">
        <v>2013</v>
      </c>
      <c r="BC1000" s="398" t="s">
        <v>1403</v>
      </c>
      <c r="BE1000" s="303" t="s">
        <v>2345</v>
      </c>
      <c r="BG1000" s="397">
        <v>479</v>
      </c>
      <c r="BH1000" s="397" t="s">
        <v>1774</v>
      </c>
      <c r="BJ1000" s="397" t="s">
        <v>1388</v>
      </c>
      <c r="BP1000" s="398" t="s">
        <v>1406</v>
      </c>
      <c r="BQ1000" s="397" t="s">
        <v>1775</v>
      </c>
      <c r="BS1000" s="397" t="s">
        <v>1393</v>
      </c>
      <c r="BT1000" s="397" t="s">
        <v>1756</v>
      </c>
      <c r="BU1000" s="397"/>
      <c r="BV1000" s="397"/>
      <c r="BW1000" s="399">
        <v>37726</v>
      </c>
      <c r="BX1000" s="399"/>
      <c r="BY1000" s="398" t="s">
        <v>451</v>
      </c>
      <c r="BZ1000" s="397">
        <v>2.9</v>
      </c>
      <c r="CA1000" s="397" t="s">
        <v>1396</v>
      </c>
      <c r="CD1000" s="400" t="s">
        <v>1397</v>
      </c>
      <c r="CE1000" s="397">
        <v>12890</v>
      </c>
      <c r="CF1000" s="397" t="s">
        <v>1757</v>
      </c>
      <c r="CG1000" s="401">
        <v>37726</v>
      </c>
      <c r="CH1000" s="402"/>
      <c r="CK1000" s="372" t="s">
        <v>451</v>
      </c>
      <c r="CL1000" s="397">
        <v>1200</v>
      </c>
      <c r="CM1000" s="397" t="s">
        <v>1396</v>
      </c>
      <c r="CP1000" s="397" t="s">
        <v>1397</v>
      </c>
      <c r="CQ1000" s="397">
        <v>1259</v>
      </c>
      <c r="DR1000" s="385"/>
    </row>
    <row r="1001" spans="1:122" s="39" customFormat="1" hidden="1" x14ac:dyDescent="0.2">
      <c r="A1001" s="44" t="str">
        <f t="shared" ref="A1001:A1040" si="335">BB1001</f>
        <v>Endicott</v>
      </c>
      <c r="B1001" s="44" t="str">
        <f t="shared" si="330"/>
        <v>1,1,1-Trichloroethane</v>
      </c>
      <c r="C1001" s="38" t="s">
        <v>2587</v>
      </c>
      <c r="D1001" s="38" t="str">
        <f t="shared" si="329"/>
        <v>LS</v>
      </c>
      <c r="E1001" s="44" t="s">
        <v>372</v>
      </c>
      <c r="F1001" s="155" t="str">
        <f t="shared" si="324"/>
        <v>Residential 168 (House 14)</v>
      </c>
      <c r="G1001" s="44" t="str">
        <f t="shared" ref="G1001:G1040" si="336">BJ1001</f>
        <v>residential</v>
      </c>
      <c r="H1001" s="44" t="str">
        <f t="shared" ref="H1001:H1040" si="337">IF(BK1001="","",BK1001)</f>
        <v/>
      </c>
      <c r="I1001" s="38"/>
      <c r="J1001" s="38"/>
      <c r="K1001" s="38"/>
      <c r="L1001" s="44"/>
      <c r="M1001" s="38" t="str">
        <f t="shared" si="331"/>
        <v>Y</v>
      </c>
      <c r="N1001" s="38" t="str">
        <f t="shared" ref="N1001:N1040" si="338">IF(AJ1001="","",IF(AN1001="","Y",IF(AJ1001&gt;AN1001*$N$38,"Y","n")))</f>
        <v>n</v>
      </c>
      <c r="O1001" s="38" t="s">
        <v>541</v>
      </c>
      <c r="P1001" s="44" t="s">
        <v>310</v>
      </c>
      <c r="Q1001" s="44"/>
      <c r="R1001" s="44"/>
      <c r="S1001" s="44"/>
      <c r="T1001" s="44"/>
      <c r="U1001" s="44"/>
      <c r="V1001" s="44"/>
      <c r="W1001" s="44"/>
      <c r="X1001" s="44"/>
      <c r="Y1001" s="38" t="str">
        <f t="shared" si="332"/>
        <v>Y</v>
      </c>
      <c r="Z1001" s="38" t="str">
        <f t="shared" ref="Z1001:Z1040" si="339">IF(AM1001="","",IF(AN1001="","Y",IF(AM1001&gt;AN1001*$Z$38,"Y","n")))</f>
        <v>Y</v>
      </c>
      <c r="AA1001" s="38" t="s">
        <v>541</v>
      </c>
      <c r="AC1001" s="59">
        <v>94</v>
      </c>
      <c r="AD1001" s="204">
        <v>0.14893617021276595</v>
      </c>
      <c r="AE1001" s="38">
        <v>1</v>
      </c>
      <c r="AF1001" s="38">
        <v>0</v>
      </c>
      <c r="AG1001" s="125"/>
      <c r="AI1001" s="123"/>
      <c r="AJ1001" s="40">
        <f t="shared" si="333"/>
        <v>94</v>
      </c>
      <c r="AK1001" s="40"/>
      <c r="AL1001" s="40"/>
      <c r="AM1001" s="40">
        <f t="shared" si="325"/>
        <v>14</v>
      </c>
      <c r="AN1001" s="39">
        <f t="shared" ref="AN1001:AN1040" si="340">IF(ISNA(MATCH(BS1001,ChemName,0))=TRUE,"",IF(INDEX(Percent90,MATCH(BS1001,ChemName,0))=0,"",INDEX(Percent90,MATCH(BS1001,ChemName,0))))</f>
        <v>3.1</v>
      </c>
      <c r="AO1001" s="204"/>
      <c r="AP1001" s="204">
        <f t="shared" si="334"/>
        <v>0.14893617021276595</v>
      </c>
      <c r="AQ1001" s="45"/>
      <c r="AR1001" s="45"/>
      <c r="AS1001" s="115"/>
      <c r="AT1001" s="115"/>
      <c r="AU1001" s="115">
        <f t="shared" si="326"/>
        <v>1</v>
      </c>
      <c r="AV1001" s="115">
        <f t="shared" si="327"/>
        <v>0</v>
      </c>
      <c r="AY1001" s="115"/>
      <c r="AZ1001" s="115"/>
      <c r="BA1001" s="43">
        <v>32</v>
      </c>
      <c r="BB1001" s="43" t="s">
        <v>2013</v>
      </c>
      <c r="BC1001" s="48" t="s">
        <v>1403</v>
      </c>
      <c r="BE1001" s="37" t="s">
        <v>2345</v>
      </c>
      <c r="BG1001" s="43">
        <v>480</v>
      </c>
      <c r="BH1001" s="43" t="s">
        <v>614</v>
      </c>
      <c r="BJ1001" s="43" t="s">
        <v>1388</v>
      </c>
      <c r="BP1001" s="48" t="s">
        <v>1406</v>
      </c>
      <c r="BQ1001" s="43" t="s">
        <v>1758</v>
      </c>
      <c r="BS1001" s="43" t="s">
        <v>558</v>
      </c>
      <c r="BT1001" s="43" t="s">
        <v>1759</v>
      </c>
      <c r="BU1001" s="43"/>
      <c r="BV1001" s="43"/>
      <c r="BW1001" s="243">
        <v>37737</v>
      </c>
      <c r="BX1001" s="243"/>
      <c r="BY1001" s="48" t="s">
        <v>451</v>
      </c>
      <c r="BZ1001" s="43">
        <v>14</v>
      </c>
      <c r="CA1001" s="43" t="s">
        <v>1396</v>
      </c>
      <c r="CD1001" s="124" t="s">
        <v>1397</v>
      </c>
      <c r="CE1001" s="43">
        <v>12914</v>
      </c>
      <c r="CF1001" s="43" t="s">
        <v>1760</v>
      </c>
      <c r="CG1001" s="251">
        <v>37737</v>
      </c>
      <c r="CH1001" s="126"/>
      <c r="CK1001" s="39" t="s">
        <v>451</v>
      </c>
      <c r="CL1001" s="43">
        <v>94</v>
      </c>
      <c r="CM1001" s="43" t="s">
        <v>1396</v>
      </c>
      <c r="CP1001" s="43" t="s">
        <v>1397</v>
      </c>
      <c r="CQ1001" s="43">
        <v>1355</v>
      </c>
      <c r="DR1001" s="38"/>
    </row>
    <row r="1002" spans="1:122" s="39" customFormat="1" hidden="1" x14ac:dyDescent="0.2">
      <c r="A1002" s="44" t="str">
        <f t="shared" si="335"/>
        <v>Endicott</v>
      </c>
      <c r="B1002" s="44" t="str">
        <f t="shared" si="330"/>
        <v>1,1,2-Trichloro-1,2,2-trifluoroethane</v>
      </c>
      <c r="C1002" s="38" t="s">
        <v>2587</v>
      </c>
      <c r="D1002" s="38" t="str">
        <f t="shared" si="329"/>
        <v>LS</v>
      </c>
      <c r="E1002" s="44" t="s">
        <v>372</v>
      </c>
      <c r="F1002" s="155" t="str">
        <f t="shared" ref="F1002:F1040" si="341">BH1002</f>
        <v>Residential 168 (House 14)</v>
      </c>
      <c r="G1002" s="44" t="str">
        <f t="shared" si="336"/>
        <v>residential</v>
      </c>
      <c r="H1002" s="44" t="str">
        <f t="shared" si="337"/>
        <v/>
      </c>
      <c r="I1002" s="38"/>
      <c r="J1002" s="38"/>
      <c r="K1002" s="38"/>
      <c r="L1002" s="44"/>
      <c r="M1002" s="38" t="str">
        <f t="shared" si="331"/>
        <v>Y</v>
      </c>
      <c r="N1002" s="38" t="str">
        <f t="shared" si="338"/>
        <v>n</v>
      </c>
      <c r="O1002" s="38" t="str">
        <f>IF(AJ1002="","",IF(M1002="N","n","Y"))</f>
        <v>Y</v>
      </c>
      <c r="P1002" s="44"/>
      <c r="Q1002" s="44"/>
      <c r="R1002" s="44"/>
      <c r="S1002" s="44"/>
      <c r="T1002" s="44"/>
      <c r="U1002" s="44"/>
      <c r="V1002" s="44"/>
      <c r="W1002" s="44"/>
      <c r="X1002" s="44"/>
      <c r="Y1002" s="38" t="str">
        <f t="shared" si="332"/>
        <v>Y</v>
      </c>
      <c r="Z1002" s="38" t="str">
        <f t="shared" si="339"/>
        <v>n</v>
      </c>
      <c r="AA1002" s="38" t="str">
        <f>IF(AM1002="","",IF(Y1002="N","n","Y"))</f>
        <v>Y</v>
      </c>
      <c r="AC1002" s="59">
        <v>33</v>
      </c>
      <c r="AD1002" s="204">
        <v>2.4545454545454547E-2</v>
      </c>
      <c r="AE1002" s="38">
        <v>1</v>
      </c>
      <c r="AF1002" s="38">
        <v>0</v>
      </c>
      <c r="AG1002" s="125"/>
      <c r="AI1002" s="123"/>
      <c r="AJ1002" s="40">
        <f t="shared" si="333"/>
        <v>33</v>
      </c>
      <c r="AK1002" s="40"/>
      <c r="AL1002" s="40"/>
      <c r="AM1002" s="40">
        <f t="shared" si="325"/>
        <v>0.81</v>
      </c>
      <c r="AN1002" s="39">
        <f t="shared" si="340"/>
        <v>1.8</v>
      </c>
      <c r="AO1002" s="204"/>
      <c r="AP1002" s="204">
        <f t="shared" si="334"/>
        <v>2.4545454545454547E-2</v>
      </c>
      <c r="AQ1002" s="45"/>
      <c r="AR1002" s="45"/>
      <c r="AS1002" s="115"/>
      <c r="AT1002" s="115"/>
      <c r="AU1002" s="115">
        <f t="shared" si="326"/>
        <v>1</v>
      </c>
      <c r="AV1002" s="115">
        <f t="shared" si="327"/>
        <v>0</v>
      </c>
      <c r="AY1002" s="115"/>
      <c r="AZ1002" s="115"/>
      <c r="BA1002" s="43">
        <v>32</v>
      </c>
      <c r="BB1002" s="43" t="s">
        <v>2013</v>
      </c>
      <c r="BC1002" s="48" t="s">
        <v>1403</v>
      </c>
      <c r="BE1002" s="37" t="s">
        <v>2345</v>
      </c>
      <c r="BG1002" s="43">
        <v>480</v>
      </c>
      <c r="BH1002" s="43" t="s">
        <v>614</v>
      </c>
      <c r="BJ1002" s="43" t="s">
        <v>1388</v>
      </c>
      <c r="BP1002" s="48" t="s">
        <v>1406</v>
      </c>
      <c r="BQ1002" s="43" t="s">
        <v>1758</v>
      </c>
      <c r="BS1002" s="43" t="s">
        <v>1132</v>
      </c>
      <c r="BT1002" s="43" t="s">
        <v>1759</v>
      </c>
      <c r="BU1002" s="43"/>
      <c r="BV1002" s="43"/>
      <c r="BW1002" s="243">
        <v>37737</v>
      </c>
      <c r="BX1002" s="243"/>
      <c r="BY1002" s="48" t="s">
        <v>451</v>
      </c>
      <c r="BZ1002" s="43">
        <v>0.81</v>
      </c>
      <c r="CA1002" s="43" t="s">
        <v>1396</v>
      </c>
      <c r="CD1002" s="124" t="s">
        <v>1397</v>
      </c>
      <c r="CE1002" s="43">
        <v>12930</v>
      </c>
      <c r="CF1002" s="43" t="s">
        <v>1760</v>
      </c>
      <c r="CG1002" s="251">
        <v>37737</v>
      </c>
      <c r="CH1002" s="126"/>
      <c r="CK1002" s="39" t="s">
        <v>451</v>
      </c>
      <c r="CL1002" s="43">
        <v>33</v>
      </c>
      <c r="CM1002" s="43" t="s">
        <v>1396</v>
      </c>
      <c r="CP1002" s="43" t="s">
        <v>1397</v>
      </c>
      <c r="CQ1002" s="43">
        <v>1459</v>
      </c>
      <c r="DR1002" s="38"/>
    </row>
    <row r="1003" spans="1:122" s="39" customFormat="1" hidden="1" x14ac:dyDescent="0.2">
      <c r="A1003" s="44" t="str">
        <f t="shared" si="335"/>
        <v>Endicott</v>
      </c>
      <c r="B1003" s="44" t="str">
        <f t="shared" si="330"/>
        <v>1,1-Dichloroethylene</v>
      </c>
      <c r="C1003" s="38" t="s">
        <v>2587</v>
      </c>
      <c r="D1003" s="38" t="str">
        <f t="shared" si="329"/>
        <v>LS</v>
      </c>
      <c r="E1003" s="44" t="s">
        <v>372</v>
      </c>
      <c r="F1003" s="155" t="str">
        <f t="shared" si="341"/>
        <v>Residential 168 (House 14)</v>
      </c>
      <c r="G1003" s="44" t="str">
        <f t="shared" si="336"/>
        <v>residential</v>
      </c>
      <c r="H1003" s="44" t="str">
        <f t="shared" si="337"/>
        <v/>
      </c>
      <c r="I1003" s="38"/>
      <c r="J1003" s="38"/>
      <c r="K1003" s="38"/>
      <c r="L1003" s="44"/>
      <c r="M1003" s="38" t="str">
        <f t="shared" si="331"/>
        <v>Y</v>
      </c>
      <c r="N1003" s="38" t="str">
        <f t="shared" si="338"/>
        <v>n</v>
      </c>
      <c r="O1003" s="38" t="s">
        <v>541</v>
      </c>
      <c r="P1003" s="44" t="s">
        <v>310</v>
      </c>
      <c r="Q1003" s="44"/>
      <c r="R1003" s="44"/>
      <c r="S1003" s="44"/>
      <c r="T1003" s="44"/>
      <c r="U1003" s="44"/>
      <c r="V1003" s="44"/>
      <c r="W1003" s="44"/>
      <c r="X1003" s="44"/>
      <c r="Y1003" s="38" t="str">
        <f t="shared" si="332"/>
        <v>Y</v>
      </c>
      <c r="Z1003" s="38" t="str">
        <f t="shared" si="339"/>
        <v>n</v>
      </c>
      <c r="AA1003" s="38" t="s">
        <v>541</v>
      </c>
      <c r="AC1003" s="59">
        <v>8.4</v>
      </c>
      <c r="AD1003" s="204">
        <v>2.1428571428571425E-2</v>
      </c>
      <c r="AE1003" s="38">
        <v>1</v>
      </c>
      <c r="AF1003" s="38">
        <v>0</v>
      </c>
      <c r="AG1003" s="125"/>
      <c r="AI1003" s="123"/>
      <c r="AJ1003" s="40">
        <f t="shared" si="333"/>
        <v>8.4</v>
      </c>
      <c r="AK1003" s="40"/>
      <c r="AL1003" s="40"/>
      <c r="AM1003" s="40">
        <f t="shared" ref="AM1003:AM1066" si="342">IF(BZ1003="","",IF(CA1003="mg/m3",1000*BZ1003,IF(CA1003="ppbv",BZ1003*INDEX(ppbv_ug_m3,MATCH(BS1003,ChemName,0)),BZ1003)))</f>
        <v>0.18</v>
      </c>
      <c r="AN1003" s="39">
        <f t="shared" si="340"/>
        <v>0.8</v>
      </c>
      <c r="AO1003" s="204"/>
      <c r="AP1003" s="204">
        <f t="shared" si="334"/>
        <v>2.1428571428571425E-2</v>
      </c>
      <c r="AQ1003" s="45"/>
      <c r="AR1003" s="45"/>
      <c r="AS1003" s="115"/>
      <c r="AT1003" s="115"/>
      <c r="AU1003" s="115">
        <f t="shared" si="326"/>
        <v>1</v>
      </c>
      <c r="AV1003" s="115">
        <f t="shared" si="327"/>
        <v>0</v>
      </c>
      <c r="AY1003" s="115"/>
      <c r="AZ1003" s="115"/>
      <c r="BA1003" s="43">
        <v>32</v>
      </c>
      <c r="BB1003" s="43" t="s">
        <v>2013</v>
      </c>
      <c r="BC1003" s="48" t="s">
        <v>1403</v>
      </c>
      <c r="BE1003" s="37" t="s">
        <v>2345</v>
      </c>
      <c r="BG1003" s="43">
        <v>480</v>
      </c>
      <c r="BH1003" s="43" t="s">
        <v>614</v>
      </c>
      <c r="BJ1003" s="43" t="s">
        <v>1388</v>
      </c>
      <c r="BP1003" s="48" t="s">
        <v>1406</v>
      </c>
      <c r="BQ1003" s="43" t="s">
        <v>1758</v>
      </c>
      <c r="BS1003" s="43" t="s">
        <v>538</v>
      </c>
      <c r="BT1003" s="43" t="s">
        <v>1759</v>
      </c>
      <c r="BU1003" s="43"/>
      <c r="BV1003" s="43"/>
      <c r="BW1003" s="243">
        <v>37737</v>
      </c>
      <c r="BX1003" s="243"/>
      <c r="BY1003" s="48" t="s">
        <v>451</v>
      </c>
      <c r="BZ1003" s="43">
        <v>0.18</v>
      </c>
      <c r="CA1003" s="43" t="s">
        <v>1396</v>
      </c>
      <c r="CD1003" s="124" t="s">
        <v>1397</v>
      </c>
      <c r="CE1003" s="43">
        <v>12927</v>
      </c>
      <c r="CF1003" s="43" t="s">
        <v>1760</v>
      </c>
      <c r="CG1003" s="251">
        <v>37737</v>
      </c>
      <c r="CH1003" s="126"/>
      <c r="CK1003" s="39" t="s">
        <v>451</v>
      </c>
      <c r="CL1003" s="43">
        <v>8.4</v>
      </c>
      <c r="CM1003" s="43" t="s">
        <v>1396</v>
      </c>
      <c r="CP1003" s="43" t="s">
        <v>1397</v>
      </c>
      <c r="CQ1003" s="43">
        <v>1382</v>
      </c>
      <c r="DR1003" s="38"/>
    </row>
    <row r="1004" spans="1:122" s="372" customFormat="1" x14ac:dyDescent="0.2">
      <c r="A1004" s="384" t="str">
        <f t="shared" si="335"/>
        <v>Endicott</v>
      </c>
      <c r="B1004" s="384" t="str">
        <f t="shared" si="330"/>
        <v>Trichloroethylene</v>
      </c>
      <c r="C1004" s="385" t="s">
        <v>2587</v>
      </c>
      <c r="D1004" s="385" t="str">
        <f t="shared" si="329"/>
        <v>LS</v>
      </c>
      <c r="E1004" s="384" t="s">
        <v>372</v>
      </c>
      <c r="F1004" s="386" t="str">
        <f t="shared" si="341"/>
        <v>Residential 168 (House 14)</v>
      </c>
      <c r="G1004" s="384" t="str">
        <f t="shared" si="336"/>
        <v>residential</v>
      </c>
      <c r="H1004" s="384" t="str">
        <f t="shared" si="337"/>
        <v/>
      </c>
      <c r="I1004" s="385"/>
      <c r="J1004" s="385"/>
      <c r="K1004" s="385"/>
      <c r="L1004" s="384"/>
      <c r="M1004" s="385" t="str">
        <f t="shared" si="331"/>
        <v>Y</v>
      </c>
      <c r="N1004" s="385" t="str">
        <f t="shared" si="338"/>
        <v>Y</v>
      </c>
      <c r="O1004" s="385" t="str">
        <f>IF(AJ1004="","",IF(M1004="N","n","Y"))</f>
        <v>Y</v>
      </c>
      <c r="P1004" s="384"/>
      <c r="Q1004" s="384"/>
      <c r="R1004" s="384"/>
      <c r="S1004" s="384"/>
      <c r="T1004" s="384"/>
      <c r="U1004" s="384"/>
      <c r="V1004" s="384"/>
      <c r="W1004" s="384"/>
      <c r="X1004" s="384"/>
      <c r="Y1004" s="385" t="str">
        <f t="shared" si="332"/>
        <v>Y</v>
      </c>
      <c r="Z1004" s="385" t="str">
        <f t="shared" si="339"/>
        <v>Y</v>
      </c>
      <c r="AA1004" s="385" t="str">
        <f>IF(AM1004="","",IF(Y1004="N","n","Y"))</f>
        <v>Y</v>
      </c>
      <c r="AC1004" s="389">
        <v>1500</v>
      </c>
      <c r="AD1004" s="390">
        <v>1.5999999999999999E-3</v>
      </c>
      <c r="AE1004" s="385">
        <v>1</v>
      </c>
      <c r="AF1004" s="385">
        <v>0</v>
      </c>
      <c r="AG1004" s="391"/>
      <c r="AI1004" s="392"/>
      <c r="AJ1004" s="394">
        <f t="shared" si="333"/>
        <v>1500</v>
      </c>
      <c r="AK1004" s="394"/>
      <c r="AL1004" s="394"/>
      <c r="AM1004" s="394">
        <f t="shared" si="342"/>
        <v>2.4</v>
      </c>
      <c r="AN1004" s="372">
        <f t="shared" si="340"/>
        <v>0.5</v>
      </c>
      <c r="AO1004" s="390"/>
      <c r="AP1004" s="390">
        <f t="shared" si="334"/>
        <v>1.5999999999999999E-3</v>
      </c>
      <c r="AQ1004" s="439"/>
      <c r="AR1004" s="439"/>
      <c r="AS1004" s="396"/>
      <c r="AT1004" s="396"/>
      <c r="AU1004" s="396">
        <f t="shared" ref="AU1004:AU1025" si="343">IF(AP1004="","",IF(CD1004="Y",1,0))</f>
        <v>1</v>
      </c>
      <c r="AV1004" s="396">
        <f t="shared" ref="AV1004:AV1025" si="344">IF(AP1004="","",IF(CD1004="n",1,0))</f>
        <v>0</v>
      </c>
      <c r="AY1004" s="396"/>
      <c r="AZ1004" s="396"/>
      <c r="BA1004" s="397">
        <v>32</v>
      </c>
      <c r="BB1004" s="397" t="s">
        <v>2013</v>
      </c>
      <c r="BC1004" s="398" t="s">
        <v>1403</v>
      </c>
      <c r="BE1004" s="303" t="s">
        <v>2345</v>
      </c>
      <c r="BG1004" s="397">
        <v>480</v>
      </c>
      <c r="BH1004" s="397" t="s">
        <v>614</v>
      </c>
      <c r="BJ1004" s="397" t="s">
        <v>1388</v>
      </c>
      <c r="BP1004" s="398" t="s">
        <v>1406</v>
      </c>
      <c r="BQ1004" s="397" t="s">
        <v>1758</v>
      </c>
      <c r="BS1004" s="397" t="s">
        <v>1393</v>
      </c>
      <c r="BT1004" s="397" t="s">
        <v>1759</v>
      </c>
      <c r="BU1004" s="397"/>
      <c r="BV1004" s="397"/>
      <c r="BW1004" s="399">
        <v>37737</v>
      </c>
      <c r="BX1004" s="399"/>
      <c r="BY1004" s="398" t="s">
        <v>451</v>
      </c>
      <c r="BZ1004" s="397">
        <v>2.4</v>
      </c>
      <c r="CA1004" s="397" t="s">
        <v>1396</v>
      </c>
      <c r="CD1004" s="400" t="s">
        <v>1397</v>
      </c>
      <c r="CE1004" s="397">
        <v>12934</v>
      </c>
      <c r="CF1004" s="397" t="s">
        <v>1760</v>
      </c>
      <c r="CG1004" s="401">
        <v>37737</v>
      </c>
      <c r="CH1004" s="402"/>
      <c r="CK1004" s="372" t="s">
        <v>451</v>
      </c>
      <c r="CL1004" s="397">
        <v>1500</v>
      </c>
      <c r="CM1004" s="397" t="s">
        <v>1396</v>
      </c>
      <c r="CP1004" s="397" t="s">
        <v>1397</v>
      </c>
      <c r="CQ1004" s="397">
        <v>1260</v>
      </c>
      <c r="DR1004" s="385"/>
    </row>
    <row r="1005" spans="1:122" s="39" customFormat="1" hidden="1" x14ac:dyDescent="0.2">
      <c r="A1005" s="44" t="str">
        <f t="shared" si="335"/>
        <v>Endicott</v>
      </c>
      <c r="B1005" s="44" t="str">
        <f t="shared" si="330"/>
        <v>1,1,1-Trichloroethane</v>
      </c>
      <c r="C1005" s="38" t="s">
        <v>2587</v>
      </c>
      <c r="D1005" s="38" t="str">
        <f t="shared" si="329"/>
        <v>LS</v>
      </c>
      <c r="E1005" s="44" t="s">
        <v>372</v>
      </c>
      <c r="F1005" s="155" t="str">
        <f t="shared" si="341"/>
        <v>Residential 169</v>
      </c>
      <c r="G1005" s="44" t="str">
        <f t="shared" si="336"/>
        <v>residential</v>
      </c>
      <c r="H1005" s="44" t="str">
        <f t="shared" si="337"/>
        <v/>
      </c>
      <c r="I1005" s="38"/>
      <c r="J1005" s="38"/>
      <c r="K1005" s="38"/>
      <c r="L1005" s="44"/>
      <c r="M1005" s="38" t="str">
        <f t="shared" si="331"/>
        <v>Y</v>
      </c>
      <c r="N1005" s="38" t="str">
        <f t="shared" si="338"/>
        <v>n</v>
      </c>
      <c r="O1005" s="38" t="str">
        <f>IF(AJ1005="","",IF(M1005="N","n","Y"))</f>
        <v>Y</v>
      </c>
      <c r="P1005" s="44"/>
      <c r="Q1005" s="44"/>
      <c r="R1005" s="44"/>
      <c r="S1005" s="44"/>
      <c r="T1005" s="44"/>
      <c r="U1005" s="44"/>
      <c r="V1005" s="44"/>
      <c r="W1005" s="44"/>
      <c r="X1005" s="44"/>
      <c r="Y1005" s="38" t="str">
        <f t="shared" si="332"/>
        <v>Y</v>
      </c>
      <c r="Z1005" s="38" t="str">
        <f t="shared" si="339"/>
        <v>n</v>
      </c>
      <c r="AA1005" s="38" t="str">
        <f>IF(AM1005="","",IF(Y1005="N","n","Y"))</f>
        <v>Y</v>
      </c>
      <c r="AC1005" s="59">
        <v>40</v>
      </c>
      <c r="AD1005" s="204">
        <v>6.0000000000000001E-3</v>
      </c>
      <c r="AE1005" s="38">
        <v>1</v>
      </c>
      <c r="AF1005" s="38">
        <v>0</v>
      </c>
      <c r="AG1005" s="125"/>
      <c r="AI1005" s="123"/>
      <c r="AJ1005" s="40">
        <f t="shared" si="333"/>
        <v>40</v>
      </c>
      <c r="AK1005" s="40"/>
      <c r="AL1005" s="40"/>
      <c r="AM1005" s="40">
        <f t="shared" si="342"/>
        <v>0.24</v>
      </c>
      <c r="AN1005" s="39">
        <f t="shared" si="340"/>
        <v>3.1</v>
      </c>
      <c r="AO1005" s="204"/>
      <c r="AP1005" s="204">
        <f t="shared" si="334"/>
        <v>6.0000000000000001E-3</v>
      </c>
      <c r="AQ1005" s="45"/>
      <c r="AR1005" s="45"/>
      <c r="AS1005" s="115"/>
      <c r="AT1005" s="115"/>
      <c r="AU1005" s="115">
        <f t="shared" si="343"/>
        <v>1</v>
      </c>
      <c r="AV1005" s="115">
        <f t="shared" si="344"/>
        <v>0</v>
      </c>
      <c r="AY1005" s="115"/>
      <c r="AZ1005" s="115"/>
      <c r="BA1005" s="43">
        <v>32</v>
      </c>
      <c r="BB1005" s="43" t="s">
        <v>2013</v>
      </c>
      <c r="BC1005" s="48" t="s">
        <v>1403</v>
      </c>
      <c r="BE1005" s="37" t="s">
        <v>2345</v>
      </c>
      <c r="BG1005" s="43">
        <v>481</v>
      </c>
      <c r="BH1005" s="43" t="s">
        <v>1761</v>
      </c>
      <c r="BJ1005" s="43" t="s">
        <v>1388</v>
      </c>
      <c r="BP1005" s="48" t="s">
        <v>1406</v>
      </c>
      <c r="BQ1005" s="43" t="s">
        <v>1775</v>
      </c>
      <c r="BS1005" s="43" t="s">
        <v>558</v>
      </c>
      <c r="BT1005" s="43" t="s">
        <v>1990</v>
      </c>
      <c r="BU1005" s="43"/>
      <c r="BV1005" s="43"/>
      <c r="BW1005" s="243">
        <v>37734</v>
      </c>
      <c r="BX1005" s="243"/>
      <c r="BY1005" s="48" t="s">
        <v>451</v>
      </c>
      <c r="BZ1005" s="43">
        <v>0.24</v>
      </c>
      <c r="CA1005" s="43" t="s">
        <v>1396</v>
      </c>
      <c r="CD1005" s="124" t="s">
        <v>1397</v>
      </c>
      <c r="CE1005" s="43">
        <v>13079</v>
      </c>
      <c r="CF1005" s="43" t="s">
        <v>1990</v>
      </c>
      <c r="CG1005" s="251">
        <v>37734</v>
      </c>
      <c r="CH1005" s="126"/>
      <c r="CK1005" s="39" t="s">
        <v>451</v>
      </c>
      <c r="CL1005" s="43">
        <v>40</v>
      </c>
      <c r="CM1005" s="43" t="s">
        <v>1396</v>
      </c>
      <c r="CP1005" s="43" t="s">
        <v>1397</v>
      </c>
      <c r="CQ1005" s="43">
        <v>1359</v>
      </c>
      <c r="DR1005" s="38"/>
    </row>
    <row r="1006" spans="1:122" s="39" customFormat="1" hidden="1" x14ac:dyDescent="0.2">
      <c r="A1006" s="44" t="str">
        <f t="shared" si="335"/>
        <v>Endicott</v>
      </c>
      <c r="B1006" s="44" t="str">
        <f t="shared" si="330"/>
        <v>1,1,2-Trichloro-1,2,2-trifluoroethane</v>
      </c>
      <c r="C1006" s="38" t="s">
        <v>2587</v>
      </c>
      <c r="D1006" s="38" t="str">
        <f t="shared" si="329"/>
        <v>LS</v>
      </c>
      <c r="E1006" s="44" t="s">
        <v>372</v>
      </c>
      <c r="F1006" s="155" t="str">
        <f t="shared" si="341"/>
        <v>Residential 169</v>
      </c>
      <c r="G1006" s="44" t="str">
        <f t="shared" si="336"/>
        <v>residential</v>
      </c>
      <c r="H1006" s="44" t="str">
        <f t="shared" si="337"/>
        <v/>
      </c>
      <c r="I1006" s="38"/>
      <c r="J1006" s="38"/>
      <c r="K1006" s="38"/>
      <c r="L1006" s="44"/>
      <c r="M1006" s="38" t="str">
        <f t="shared" si="331"/>
        <v>Y</v>
      </c>
      <c r="N1006" s="38" t="str">
        <f t="shared" si="338"/>
        <v>n</v>
      </c>
      <c r="O1006" s="38" t="s">
        <v>541</v>
      </c>
      <c r="P1006" s="44" t="s">
        <v>310</v>
      </c>
      <c r="Q1006" s="44"/>
      <c r="R1006" s="44"/>
      <c r="S1006" s="44"/>
      <c r="T1006" s="44"/>
      <c r="U1006" s="44"/>
      <c r="V1006" s="44"/>
      <c r="W1006" s="44"/>
      <c r="X1006" s="44"/>
      <c r="Y1006" s="38" t="str">
        <f t="shared" si="332"/>
        <v>Y</v>
      </c>
      <c r="Z1006" s="38" t="str">
        <f t="shared" si="339"/>
        <v>n</v>
      </c>
      <c r="AA1006" s="38" t="s">
        <v>541</v>
      </c>
      <c r="AC1006" s="59">
        <v>1.8</v>
      </c>
      <c r="AD1006" s="204">
        <v>0.46111111111111108</v>
      </c>
      <c r="AE1006" s="38">
        <v>1</v>
      </c>
      <c r="AF1006" s="38">
        <v>0</v>
      </c>
      <c r="AG1006" s="125"/>
      <c r="AI1006" s="123"/>
      <c r="AJ1006" s="40">
        <f t="shared" si="333"/>
        <v>1.8</v>
      </c>
      <c r="AK1006" s="40"/>
      <c r="AL1006" s="40"/>
      <c r="AM1006" s="40">
        <f t="shared" si="342"/>
        <v>0.83</v>
      </c>
      <c r="AN1006" s="39">
        <f t="shared" si="340"/>
        <v>1.8</v>
      </c>
      <c r="AO1006" s="204"/>
      <c r="AP1006" s="204">
        <f t="shared" si="334"/>
        <v>0.46111111111111108</v>
      </c>
      <c r="AQ1006" s="45"/>
      <c r="AR1006" s="45"/>
      <c r="AS1006" s="115"/>
      <c r="AT1006" s="115"/>
      <c r="AU1006" s="115">
        <f t="shared" si="343"/>
        <v>1</v>
      </c>
      <c r="AV1006" s="115">
        <f t="shared" si="344"/>
        <v>0</v>
      </c>
      <c r="AY1006" s="115"/>
      <c r="AZ1006" s="115"/>
      <c r="BA1006" s="43">
        <v>32</v>
      </c>
      <c r="BB1006" s="43" t="s">
        <v>2013</v>
      </c>
      <c r="BC1006" s="48" t="s">
        <v>1403</v>
      </c>
      <c r="BE1006" s="37" t="s">
        <v>2345</v>
      </c>
      <c r="BG1006" s="43">
        <v>481</v>
      </c>
      <c r="BH1006" s="43" t="s">
        <v>1761</v>
      </c>
      <c r="BJ1006" s="43" t="s">
        <v>1388</v>
      </c>
      <c r="BP1006" s="48" t="s">
        <v>1406</v>
      </c>
      <c r="BQ1006" s="43" t="s">
        <v>1775</v>
      </c>
      <c r="BS1006" s="43" t="s">
        <v>1132</v>
      </c>
      <c r="BT1006" s="43" t="s">
        <v>1990</v>
      </c>
      <c r="BU1006" s="43"/>
      <c r="BV1006" s="43"/>
      <c r="BW1006" s="243">
        <v>37734</v>
      </c>
      <c r="BX1006" s="243"/>
      <c r="BY1006" s="48" t="s">
        <v>451</v>
      </c>
      <c r="BZ1006" s="43">
        <v>0.83</v>
      </c>
      <c r="CA1006" s="43" t="s">
        <v>1396</v>
      </c>
      <c r="CD1006" s="124" t="s">
        <v>1397</v>
      </c>
      <c r="CE1006" s="43">
        <v>13084</v>
      </c>
      <c r="CF1006" s="43" t="s">
        <v>1990</v>
      </c>
      <c r="CG1006" s="251">
        <v>37734</v>
      </c>
      <c r="CH1006" s="126"/>
      <c r="CK1006" s="39" t="s">
        <v>451</v>
      </c>
      <c r="CL1006" s="43">
        <v>1.8</v>
      </c>
      <c r="CM1006" s="43" t="s">
        <v>1396</v>
      </c>
      <c r="CP1006" s="43" t="s">
        <v>1397</v>
      </c>
      <c r="CQ1006" s="43">
        <v>1463</v>
      </c>
      <c r="DR1006" s="38"/>
    </row>
    <row r="1007" spans="1:122" s="39" customFormat="1" hidden="1" x14ac:dyDescent="0.2">
      <c r="A1007" s="44" t="str">
        <f t="shared" si="335"/>
        <v>Endicott</v>
      </c>
      <c r="B1007" s="44" t="str">
        <f t="shared" si="330"/>
        <v>Tetrachloroethylene</v>
      </c>
      <c r="C1007" s="38" t="s">
        <v>2587</v>
      </c>
      <c r="D1007" s="38" t="str">
        <f t="shared" si="329"/>
        <v>LS</v>
      </c>
      <c r="E1007" s="44" t="s">
        <v>372</v>
      </c>
      <c r="F1007" s="155" t="str">
        <f t="shared" si="341"/>
        <v>Residential 169</v>
      </c>
      <c r="G1007" s="44" t="str">
        <f t="shared" si="336"/>
        <v>residential</v>
      </c>
      <c r="H1007" s="44" t="str">
        <f t="shared" si="337"/>
        <v/>
      </c>
      <c r="I1007" s="38"/>
      <c r="J1007" s="38"/>
      <c r="K1007" s="38"/>
      <c r="L1007" s="44"/>
      <c r="M1007" s="38" t="str">
        <f t="shared" si="331"/>
        <v>Y</v>
      </c>
      <c r="N1007" s="38" t="str">
        <f t="shared" si="338"/>
        <v>n</v>
      </c>
      <c r="O1007" s="38" t="str">
        <f>IF(AJ1007="","",IF(M1007="N","n","Y"))</f>
        <v>Y</v>
      </c>
      <c r="P1007" s="44"/>
      <c r="Q1007" s="44"/>
      <c r="R1007" s="44"/>
      <c r="S1007" s="44"/>
      <c r="T1007" s="44"/>
      <c r="U1007" s="44"/>
      <c r="V1007" s="44"/>
      <c r="W1007" s="44"/>
      <c r="X1007" s="44"/>
      <c r="Y1007" s="38" t="str">
        <f t="shared" si="332"/>
        <v>Y</v>
      </c>
      <c r="Z1007" s="38" t="str">
        <f t="shared" si="339"/>
        <v>n</v>
      </c>
      <c r="AA1007" s="38" t="str">
        <f>IF(AM1007="","",IF(Y1007="N","n","Y"))</f>
        <v>Y</v>
      </c>
      <c r="AC1007" s="59">
        <v>85</v>
      </c>
      <c r="AD1007" s="204">
        <v>6.352941176470589E-3</v>
      </c>
      <c r="AE1007" s="38">
        <v>1</v>
      </c>
      <c r="AF1007" s="38">
        <v>0</v>
      </c>
      <c r="AG1007" s="125"/>
      <c r="AI1007" s="123"/>
      <c r="AJ1007" s="40">
        <f t="shared" si="333"/>
        <v>85</v>
      </c>
      <c r="AK1007" s="40"/>
      <c r="AL1007" s="40"/>
      <c r="AM1007" s="40">
        <f t="shared" si="342"/>
        <v>0.54</v>
      </c>
      <c r="AN1007" s="39">
        <f t="shared" si="340"/>
        <v>3.8</v>
      </c>
      <c r="AO1007" s="204"/>
      <c r="AP1007" s="204">
        <f t="shared" si="334"/>
        <v>6.352941176470589E-3</v>
      </c>
      <c r="AQ1007" s="45"/>
      <c r="AR1007" s="45"/>
      <c r="AS1007" s="115"/>
      <c r="AT1007" s="115"/>
      <c r="AU1007" s="115">
        <f t="shared" si="343"/>
        <v>1</v>
      </c>
      <c r="AV1007" s="115">
        <f t="shared" si="344"/>
        <v>0</v>
      </c>
      <c r="AY1007" s="115"/>
      <c r="AZ1007" s="115"/>
      <c r="BA1007" s="43">
        <v>32</v>
      </c>
      <c r="BB1007" s="43" t="s">
        <v>2013</v>
      </c>
      <c r="BC1007" s="48" t="s">
        <v>1403</v>
      </c>
      <c r="BE1007" s="37" t="s">
        <v>2345</v>
      </c>
      <c r="BG1007" s="43">
        <v>481</v>
      </c>
      <c r="BH1007" s="43" t="s">
        <v>1761</v>
      </c>
      <c r="BJ1007" s="43" t="s">
        <v>1388</v>
      </c>
      <c r="BP1007" s="48" t="s">
        <v>1406</v>
      </c>
      <c r="BQ1007" s="43" t="s">
        <v>1775</v>
      </c>
      <c r="BS1007" s="43" t="s">
        <v>2057</v>
      </c>
      <c r="BT1007" s="43" t="s">
        <v>1990</v>
      </c>
      <c r="BU1007" s="43"/>
      <c r="BV1007" s="43"/>
      <c r="BW1007" s="243">
        <v>37734</v>
      </c>
      <c r="BX1007" s="243"/>
      <c r="BY1007" s="48" t="s">
        <v>451</v>
      </c>
      <c r="BZ1007" s="43">
        <v>0.54</v>
      </c>
      <c r="CA1007" s="43" t="s">
        <v>1396</v>
      </c>
      <c r="CD1007" s="124" t="s">
        <v>1397</v>
      </c>
      <c r="CE1007" s="43">
        <v>13086</v>
      </c>
      <c r="CF1007" s="43" t="s">
        <v>1990</v>
      </c>
      <c r="CG1007" s="251">
        <v>37734</v>
      </c>
      <c r="CH1007" s="126"/>
      <c r="CK1007" s="39" t="s">
        <v>451</v>
      </c>
      <c r="CL1007" s="43">
        <v>85</v>
      </c>
      <c r="CM1007" s="43" t="s">
        <v>1396</v>
      </c>
      <c r="CP1007" s="43" t="s">
        <v>1397</v>
      </c>
      <c r="CQ1007" s="43">
        <v>1191</v>
      </c>
      <c r="DR1007" s="38"/>
    </row>
    <row r="1008" spans="1:122" s="39" customFormat="1" x14ac:dyDescent="0.2">
      <c r="A1008" s="44" t="str">
        <f t="shared" si="335"/>
        <v>Endicott</v>
      </c>
      <c r="B1008" s="44" t="str">
        <f t="shared" si="330"/>
        <v>Trichloroethylene</v>
      </c>
      <c r="C1008" s="38" t="s">
        <v>2587</v>
      </c>
      <c r="D1008" s="38" t="str">
        <f t="shared" si="329"/>
        <v>LS</v>
      </c>
      <c r="E1008" s="44" t="s">
        <v>372</v>
      </c>
      <c r="F1008" s="155" t="str">
        <f t="shared" si="341"/>
        <v>Residential 169</v>
      </c>
      <c r="G1008" s="44" t="str">
        <f t="shared" si="336"/>
        <v>residential</v>
      </c>
      <c r="H1008" s="44" t="str">
        <f t="shared" si="337"/>
        <v/>
      </c>
      <c r="I1008" s="38"/>
      <c r="J1008" s="38"/>
      <c r="K1008" s="38"/>
      <c r="L1008" s="44"/>
      <c r="M1008" s="38" t="str">
        <f t="shared" si="331"/>
        <v>Y</v>
      </c>
      <c r="N1008" s="38" t="str">
        <f t="shared" si="338"/>
        <v>Y</v>
      </c>
      <c r="O1008" s="38" t="str">
        <f>IF(AJ1008="","",IF(M1008="N","n","Y"))</f>
        <v>Y</v>
      </c>
      <c r="P1008" s="44"/>
      <c r="Q1008" s="44"/>
      <c r="R1008" s="44"/>
      <c r="S1008" s="44"/>
      <c r="T1008" s="44"/>
      <c r="U1008" s="44"/>
      <c r="V1008" s="44"/>
      <c r="W1008" s="44"/>
      <c r="X1008" s="44"/>
      <c r="Y1008" s="38" t="str">
        <f t="shared" si="332"/>
        <v>Y</v>
      </c>
      <c r="Z1008" s="38" t="str">
        <f t="shared" si="339"/>
        <v>n</v>
      </c>
      <c r="AA1008" s="38" t="str">
        <f>IF(AM1008="","",IF(Y1008="N","n","Y"))</f>
        <v>Y</v>
      </c>
      <c r="AC1008" s="59">
        <v>79</v>
      </c>
      <c r="AD1008" s="204">
        <v>2.9113924050632911E-3</v>
      </c>
      <c r="AE1008" s="38">
        <v>1</v>
      </c>
      <c r="AF1008" s="38">
        <v>0</v>
      </c>
      <c r="AG1008" s="125"/>
      <c r="AI1008" s="123"/>
      <c r="AJ1008" s="40">
        <f t="shared" si="333"/>
        <v>79</v>
      </c>
      <c r="AK1008" s="40"/>
      <c r="AL1008" s="40"/>
      <c r="AM1008" s="40">
        <f t="shared" si="342"/>
        <v>0.23</v>
      </c>
      <c r="AN1008" s="39">
        <f t="shared" si="340"/>
        <v>0.5</v>
      </c>
      <c r="AO1008" s="204"/>
      <c r="AP1008" s="204">
        <f t="shared" si="334"/>
        <v>2.9113924050632911E-3</v>
      </c>
      <c r="AQ1008" s="45"/>
      <c r="AR1008" s="45"/>
      <c r="AS1008" s="115"/>
      <c r="AT1008" s="115"/>
      <c r="AU1008" s="115">
        <f t="shared" si="343"/>
        <v>1</v>
      </c>
      <c r="AV1008" s="115">
        <f t="shared" si="344"/>
        <v>0</v>
      </c>
      <c r="AY1008" s="115"/>
      <c r="AZ1008" s="115"/>
      <c r="BA1008" s="43">
        <v>32</v>
      </c>
      <c r="BB1008" s="43" t="s">
        <v>2013</v>
      </c>
      <c r="BC1008" s="48" t="s">
        <v>1403</v>
      </c>
      <c r="BE1008" s="37" t="s">
        <v>2345</v>
      </c>
      <c r="BG1008" s="43">
        <v>481</v>
      </c>
      <c r="BH1008" s="43" t="s">
        <v>1761</v>
      </c>
      <c r="BJ1008" s="43" t="s">
        <v>1388</v>
      </c>
      <c r="BP1008" s="48" t="s">
        <v>1406</v>
      </c>
      <c r="BQ1008" s="43" t="s">
        <v>1775</v>
      </c>
      <c r="BS1008" s="43" t="s">
        <v>1393</v>
      </c>
      <c r="BT1008" s="43" t="s">
        <v>1990</v>
      </c>
      <c r="BU1008" s="43"/>
      <c r="BV1008" s="43"/>
      <c r="BW1008" s="243">
        <v>37734</v>
      </c>
      <c r="BX1008" s="243"/>
      <c r="BY1008" s="48" t="s">
        <v>451</v>
      </c>
      <c r="BZ1008" s="43">
        <v>0.23</v>
      </c>
      <c r="CA1008" s="43" t="s">
        <v>1396</v>
      </c>
      <c r="CD1008" s="124" t="s">
        <v>1397</v>
      </c>
      <c r="CE1008" s="43">
        <v>13088</v>
      </c>
      <c r="CF1008" s="43" t="s">
        <v>1990</v>
      </c>
      <c r="CG1008" s="251">
        <v>37734</v>
      </c>
      <c r="CH1008" s="126"/>
      <c r="CK1008" s="39" t="s">
        <v>451</v>
      </c>
      <c r="CL1008" s="43">
        <v>79</v>
      </c>
      <c r="CM1008" s="43" t="s">
        <v>1396</v>
      </c>
      <c r="CP1008" s="43" t="s">
        <v>1397</v>
      </c>
      <c r="CQ1008" s="43">
        <v>1264</v>
      </c>
      <c r="DR1008" s="38"/>
    </row>
    <row r="1009" spans="1:122" s="39" customFormat="1" hidden="1" x14ac:dyDescent="0.2">
      <c r="A1009" s="44" t="str">
        <f t="shared" si="335"/>
        <v>Endicott</v>
      </c>
      <c r="B1009" s="44" t="str">
        <f t="shared" si="330"/>
        <v>1,1,1-Trichloroethane</v>
      </c>
      <c r="C1009" s="38" t="s">
        <v>2587</v>
      </c>
      <c r="D1009" s="38" t="str">
        <f t="shared" si="329"/>
        <v>LS</v>
      </c>
      <c r="E1009" s="44" t="s">
        <v>372</v>
      </c>
      <c r="F1009" s="155" t="str">
        <f t="shared" si="341"/>
        <v>Residential 171</v>
      </c>
      <c r="G1009" s="44" t="str">
        <f t="shared" si="336"/>
        <v>residential</v>
      </c>
      <c r="H1009" s="44" t="str">
        <f t="shared" si="337"/>
        <v/>
      </c>
      <c r="I1009" s="38"/>
      <c r="J1009" s="38"/>
      <c r="K1009" s="38"/>
      <c r="L1009" s="44"/>
      <c r="M1009" s="38" t="str">
        <f t="shared" si="331"/>
        <v>Y</v>
      </c>
      <c r="N1009" s="38" t="str">
        <f t="shared" si="338"/>
        <v>n</v>
      </c>
      <c r="O1009" s="38" t="str">
        <f>IF(AJ1009="","",IF(M1009="N","n","Y"))</f>
        <v>Y</v>
      </c>
      <c r="P1009" s="44"/>
      <c r="Q1009" s="44"/>
      <c r="R1009" s="44"/>
      <c r="S1009" s="44"/>
      <c r="T1009" s="44"/>
      <c r="U1009" s="44"/>
      <c r="V1009" s="44"/>
      <c r="W1009" s="44"/>
      <c r="X1009" s="44"/>
      <c r="Y1009" s="38" t="str">
        <f t="shared" si="332"/>
        <v>Y</v>
      </c>
      <c r="Z1009" s="38" t="str">
        <f t="shared" si="339"/>
        <v>n</v>
      </c>
      <c r="AA1009" s="38" t="str">
        <f>IF(AM1009="","",IF(Y1009="N","n","Y"))</f>
        <v>Y</v>
      </c>
      <c r="AC1009" s="59">
        <v>27</v>
      </c>
      <c r="AD1009" s="204">
        <v>9.6296296296296303E-3</v>
      </c>
      <c r="AE1009" s="38">
        <v>1</v>
      </c>
      <c r="AF1009" s="38">
        <v>0</v>
      </c>
      <c r="AG1009" s="125"/>
      <c r="AI1009" s="123"/>
      <c r="AJ1009" s="40">
        <f t="shared" si="333"/>
        <v>27</v>
      </c>
      <c r="AK1009" s="40"/>
      <c r="AL1009" s="40"/>
      <c r="AM1009" s="40">
        <f t="shared" si="342"/>
        <v>0.26</v>
      </c>
      <c r="AN1009" s="39">
        <f t="shared" si="340"/>
        <v>3.1</v>
      </c>
      <c r="AO1009" s="204"/>
      <c r="AP1009" s="204">
        <f t="shared" si="334"/>
        <v>9.6296296296296303E-3</v>
      </c>
      <c r="AQ1009" s="45"/>
      <c r="AR1009" s="45"/>
      <c r="AS1009" s="115"/>
      <c r="AT1009" s="115"/>
      <c r="AU1009" s="115">
        <f t="shared" si="343"/>
        <v>1</v>
      </c>
      <c r="AV1009" s="115">
        <f t="shared" si="344"/>
        <v>0</v>
      </c>
      <c r="AY1009" s="115"/>
      <c r="AZ1009" s="115"/>
      <c r="BA1009" s="43">
        <v>32</v>
      </c>
      <c r="BB1009" s="43" t="s">
        <v>2013</v>
      </c>
      <c r="BC1009" s="48" t="s">
        <v>1403</v>
      </c>
      <c r="BE1009" s="37" t="s">
        <v>2345</v>
      </c>
      <c r="BG1009" s="43">
        <v>483</v>
      </c>
      <c r="BH1009" s="43" t="s">
        <v>1762</v>
      </c>
      <c r="BJ1009" s="43" t="s">
        <v>1388</v>
      </c>
      <c r="BP1009" s="48" t="s">
        <v>1406</v>
      </c>
      <c r="BQ1009" s="43" t="s">
        <v>1763</v>
      </c>
      <c r="BS1009" s="43" t="s">
        <v>558</v>
      </c>
      <c r="BT1009" s="43" t="s">
        <v>1990</v>
      </c>
      <c r="BU1009" s="43"/>
      <c r="BV1009" s="43"/>
      <c r="BW1009" s="243">
        <v>37728</v>
      </c>
      <c r="BX1009" s="243"/>
      <c r="BY1009" s="48" t="s">
        <v>451</v>
      </c>
      <c r="BZ1009" s="43">
        <v>0.26</v>
      </c>
      <c r="CA1009" s="43" t="s">
        <v>1396</v>
      </c>
      <c r="CD1009" s="124" t="s">
        <v>1397</v>
      </c>
      <c r="CE1009" s="43">
        <v>13145</v>
      </c>
      <c r="CF1009" s="43" t="s">
        <v>1990</v>
      </c>
      <c r="CG1009" s="251">
        <v>37728</v>
      </c>
      <c r="CH1009" s="126"/>
      <c r="CK1009" s="39" t="s">
        <v>451</v>
      </c>
      <c r="CL1009" s="43">
        <v>27</v>
      </c>
      <c r="CM1009" s="43" t="s">
        <v>1396</v>
      </c>
      <c r="CP1009" s="43" t="s">
        <v>1397</v>
      </c>
      <c r="CQ1009" s="43">
        <v>1360</v>
      </c>
      <c r="DR1009" s="38"/>
    </row>
    <row r="1010" spans="1:122" s="39" customFormat="1" hidden="1" x14ac:dyDescent="0.2">
      <c r="A1010" s="44" t="str">
        <f t="shared" si="335"/>
        <v>Endicott</v>
      </c>
      <c r="B1010" s="44" t="str">
        <f t="shared" si="330"/>
        <v>1,1,2-Trichloro-1,2,2-trifluoroethane</v>
      </c>
      <c r="C1010" s="38" t="s">
        <v>2587</v>
      </c>
      <c r="D1010" s="38" t="str">
        <f t="shared" si="329"/>
        <v>LS</v>
      </c>
      <c r="E1010" s="44" t="s">
        <v>372</v>
      </c>
      <c r="F1010" s="155" t="str">
        <f t="shared" si="341"/>
        <v>Residential 171</v>
      </c>
      <c r="G1010" s="44" t="str">
        <f t="shared" si="336"/>
        <v>residential</v>
      </c>
      <c r="H1010" s="44" t="str">
        <f t="shared" si="337"/>
        <v/>
      </c>
      <c r="I1010" s="38"/>
      <c r="J1010" s="38"/>
      <c r="K1010" s="38"/>
      <c r="L1010" s="44"/>
      <c r="M1010" s="38" t="str">
        <f t="shared" si="331"/>
        <v>Y</v>
      </c>
      <c r="N1010" s="38" t="str">
        <f t="shared" si="338"/>
        <v>n</v>
      </c>
      <c r="O1010" s="38" t="s">
        <v>541</v>
      </c>
      <c r="P1010" s="44" t="s">
        <v>310</v>
      </c>
      <c r="Q1010" s="44"/>
      <c r="R1010" s="44"/>
      <c r="S1010" s="44"/>
      <c r="T1010" s="44"/>
      <c r="U1010" s="44"/>
      <c r="V1010" s="44"/>
      <c r="W1010" s="44"/>
      <c r="X1010" s="44"/>
      <c r="Y1010" s="38" t="str">
        <f t="shared" si="332"/>
        <v>Y</v>
      </c>
      <c r="Z1010" s="38" t="str">
        <f t="shared" si="339"/>
        <v>n</v>
      </c>
      <c r="AA1010" s="38" t="s">
        <v>541</v>
      </c>
      <c r="AC1010" s="59">
        <v>2.2000000000000002</v>
      </c>
      <c r="AD1010" s="204">
        <v>0.27272727272727271</v>
      </c>
      <c r="AE1010" s="38">
        <v>1</v>
      </c>
      <c r="AF1010" s="38">
        <v>0</v>
      </c>
      <c r="AG1010" s="125"/>
      <c r="AI1010" s="123"/>
      <c r="AJ1010" s="40">
        <f t="shared" si="333"/>
        <v>2.2000000000000002</v>
      </c>
      <c r="AK1010" s="40"/>
      <c r="AL1010" s="40"/>
      <c r="AM1010" s="40">
        <f t="shared" si="342"/>
        <v>0.6</v>
      </c>
      <c r="AN1010" s="39">
        <f t="shared" si="340"/>
        <v>1.8</v>
      </c>
      <c r="AO1010" s="204"/>
      <c r="AP1010" s="204">
        <f t="shared" si="334"/>
        <v>0.27272727272727271</v>
      </c>
      <c r="AQ1010" s="45"/>
      <c r="AR1010" s="45"/>
      <c r="AS1010" s="115"/>
      <c r="AT1010" s="115"/>
      <c r="AU1010" s="115">
        <f t="shared" si="343"/>
        <v>1</v>
      </c>
      <c r="AV1010" s="115">
        <f t="shared" si="344"/>
        <v>0</v>
      </c>
      <c r="AY1010" s="115"/>
      <c r="AZ1010" s="115"/>
      <c r="BA1010" s="43">
        <v>32</v>
      </c>
      <c r="BB1010" s="43" t="s">
        <v>2013</v>
      </c>
      <c r="BC1010" s="48" t="s">
        <v>1403</v>
      </c>
      <c r="BE1010" s="37" t="s">
        <v>2345</v>
      </c>
      <c r="BG1010" s="43">
        <v>483</v>
      </c>
      <c r="BH1010" s="43" t="s">
        <v>1762</v>
      </c>
      <c r="BJ1010" s="43" t="s">
        <v>1388</v>
      </c>
      <c r="BP1010" s="48" t="s">
        <v>1406</v>
      </c>
      <c r="BQ1010" s="43" t="s">
        <v>1763</v>
      </c>
      <c r="BS1010" s="43" t="s">
        <v>1132</v>
      </c>
      <c r="BT1010" s="43" t="s">
        <v>1990</v>
      </c>
      <c r="BU1010" s="43"/>
      <c r="BV1010" s="43"/>
      <c r="BW1010" s="243">
        <v>37728</v>
      </c>
      <c r="BX1010" s="243"/>
      <c r="BY1010" s="48" t="s">
        <v>451</v>
      </c>
      <c r="BZ1010" s="43">
        <v>0.6</v>
      </c>
      <c r="CA1010" s="43" t="s">
        <v>1396</v>
      </c>
      <c r="CD1010" s="124" t="s">
        <v>1397</v>
      </c>
      <c r="CE1010" s="43">
        <v>13150</v>
      </c>
      <c r="CF1010" s="43" t="s">
        <v>1990</v>
      </c>
      <c r="CG1010" s="251">
        <v>37728</v>
      </c>
      <c r="CH1010" s="126"/>
      <c r="CK1010" s="39" t="s">
        <v>451</v>
      </c>
      <c r="CL1010" s="43">
        <v>2.2000000000000002</v>
      </c>
      <c r="CM1010" s="43" t="s">
        <v>1396</v>
      </c>
      <c r="CP1010" s="43" t="s">
        <v>1397</v>
      </c>
      <c r="CQ1010" s="43">
        <v>1464</v>
      </c>
      <c r="DR1010" s="38"/>
    </row>
    <row r="1011" spans="1:122" s="39" customFormat="1" hidden="1" x14ac:dyDescent="0.2">
      <c r="A1011" s="44" t="str">
        <f t="shared" si="335"/>
        <v>Endicott</v>
      </c>
      <c r="B1011" s="44" t="str">
        <f t="shared" si="330"/>
        <v>Methylene chloride</v>
      </c>
      <c r="C1011" s="38" t="s">
        <v>2587</v>
      </c>
      <c r="D1011" s="38" t="str">
        <f t="shared" si="329"/>
        <v>LS</v>
      </c>
      <c r="E1011" s="44" t="s">
        <v>372</v>
      </c>
      <c r="F1011" s="155" t="str">
        <f t="shared" si="341"/>
        <v>Residential 171</v>
      </c>
      <c r="G1011" s="44" t="str">
        <f t="shared" si="336"/>
        <v>residential</v>
      </c>
      <c r="H1011" s="44" t="str">
        <f t="shared" si="337"/>
        <v/>
      </c>
      <c r="I1011" s="38"/>
      <c r="J1011" s="38"/>
      <c r="K1011" s="38"/>
      <c r="L1011" s="44"/>
      <c r="M1011" s="38" t="str">
        <f t="shared" si="331"/>
        <v>Y</v>
      </c>
      <c r="N1011" s="38" t="str">
        <f t="shared" si="338"/>
        <v>n</v>
      </c>
      <c r="O1011" s="38" t="s">
        <v>541</v>
      </c>
      <c r="P1011" s="114" t="s">
        <v>1453</v>
      </c>
      <c r="Q1011" s="114"/>
      <c r="R1011" s="114"/>
      <c r="S1011" s="114"/>
      <c r="T1011" s="114"/>
      <c r="U1011" s="114"/>
      <c r="V1011" s="114"/>
      <c r="W1011" s="114"/>
      <c r="X1011" s="114"/>
      <c r="Y1011" s="38" t="str">
        <f t="shared" si="332"/>
        <v>Y</v>
      </c>
      <c r="Z1011" s="38" t="str">
        <f t="shared" si="339"/>
        <v>n</v>
      </c>
      <c r="AA1011" s="38" t="s">
        <v>541</v>
      </c>
      <c r="AC1011" s="59">
        <v>1.3</v>
      </c>
      <c r="AD1011" s="204">
        <v>1.4615384615384615</v>
      </c>
      <c r="AE1011" s="38">
        <v>1</v>
      </c>
      <c r="AF1011" s="38">
        <v>0</v>
      </c>
      <c r="AG1011" s="125"/>
      <c r="AI1011" s="123"/>
      <c r="AJ1011" s="40">
        <f t="shared" si="333"/>
        <v>1.3</v>
      </c>
      <c r="AK1011" s="40"/>
      <c r="AL1011" s="40"/>
      <c r="AM1011" s="40">
        <f t="shared" si="342"/>
        <v>1.9</v>
      </c>
      <c r="AN1011" s="39">
        <f t="shared" si="340"/>
        <v>10.5</v>
      </c>
      <c r="AO1011" s="204"/>
      <c r="AP1011" s="204">
        <f t="shared" si="334"/>
        <v>1.4615384615384615</v>
      </c>
      <c r="AQ1011" s="45"/>
      <c r="AR1011" s="45"/>
      <c r="AS1011" s="115"/>
      <c r="AT1011" s="115"/>
      <c r="AU1011" s="115">
        <f t="shared" si="343"/>
        <v>1</v>
      </c>
      <c r="AV1011" s="115">
        <f t="shared" si="344"/>
        <v>0</v>
      </c>
      <c r="AY1011" s="115"/>
      <c r="AZ1011" s="115"/>
      <c r="BA1011" s="43">
        <v>32</v>
      </c>
      <c r="BB1011" s="43" t="s">
        <v>2013</v>
      </c>
      <c r="BC1011" s="48" t="s">
        <v>1403</v>
      </c>
      <c r="BE1011" s="37" t="s">
        <v>2345</v>
      </c>
      <c r="BG1011" s="43">
        <v>483</v>
      </c>
      <c r="BH1011" s="43" t="s">
        <v>1762</v>
      </c>
      <c r="BJ1011" s="43" t="s">
        <v>1388</v>
      </c>
      <c r="BP1011" s="48" t="s">
        <v>1406</v>
      </c>
      <c r="BQ1011" s="43" t="s">
        <v>1763</v>
      </c>
      <c r="BS1011" s="43" t="s">
        <v>837</v>
      </c>
      <c r="BT1011" s="43" t="s">
        <v>1990</v>
      </c>
      <c r="BU1011" s="43"/>
      <c r="BV1011" s="43"/>
      <c r="BW1011" s="243">
        <v>37728</v>
      </c>
      <c r="BX1011" s="243"/>
      <c r="BY1011" s="48" t="s">
        <v>451</v>
      </c>
      <c r="BZ1011" s="43">
        <v>1.9</v>
      </c>
      <c r="CA1011" s="43" t="s">
        <v>1396</v>
      </c>
      <c r="CD1011" s="124" t="s">
        <v>1397</v>
      </c>
      <c r="CE1011" s="43">
        <v>13151</v>
      </c>
      <c r="CF1011" s="43" t="s">
        <v>1990</v>
      </c>
      <c r="CG1011" s="251">
        <v>37728</v>
      </c>
      <c r="CH1011" s="126"/>
      <c r="CK1011" s="39" t="s">
        <v>451</v>
      </c>
      <c r="CL1011" s="43">
        <v>1.3</v>
      </c>
      <c r="CM1011" s="43" t="s">
        <v>1396</v>
      </c>
      <c r="CP1011" s="43" t="s">
        <v>1397</v>
      </c>
      <c r="CQ1011" s="43">
        <v>1499</v>
      </c>
      <c r="DR1011" s="38"/>
    </row>
    <row r="1012" spans="1:122" s="39" customFormat="1" x14ac:dyDescent="0.2">
      <c r="A1012" s="44" t="str">
        <f t="shared" si="335"/>
        <v>Endicott</v>
      </c>
      <c r="B1012" s="44" t="str">
        <f t="shared" si="330"/>
        <v>Tetrachloroethylene</v>
      </c>
      <c r="C1012" s="38" t="s">
        <v>2587</v>
      </c>
      <c r="D1012" s="38" t="str">
        <f t="shared" si="329"/>
        <v>LS</v>
      </c>
      <c r="E1012" s="44" t="s">
        <v>372</v>
      </c>
      <c r="F1012" s="155" t="str">
        <f t="shared" si="341"/>
        <v>Residential 171</v>
      </c>
      <c r="G1012" s="44" t="str">
        <f t="shared" si="336"/>
        <v>residential</v>
      </c>
      <c r="H1012" s="44" t="str">
        <f t="shared" si="337"/>
        <v/>
      </c>
      <c r="I1012" s="38"/>
      <c r="J1012" s="38"/>
      <c r="K1012" s="38"/>
      <c r="L1012" s="44"/>
      <c r="M1012" s="38" t="str">
        <f t="shared" si="331"/>
        <v>Y</v>
      </c>
      <c r="N1012" s="38" t="str">
        <f t="shared" si="338"/>
        <v>Y</v>
      </c>
      <c r="O1012" s="38" t="str">
        <f>IF(AJ1012="","",IF(M1012="N","n","Y"))</f>
        <v>Y</v>
      </c>
      <c r="P1012" s="44"/>
      <c r="Q1012" s="44"/>
      <c r="R1012" s="44"/>
      <c r="S1012" s="44"/>
      <c r="T1012" s="44"/>
      <c r="U1012" s="44"/>
      <c r="V1012" s="44"/>
      <c r="W1012" s="44"/>
      <c r="X1012" s="44"/>
      <c r="Y1012" s="38" t="str">
        <f t="shared" si="332"/>
        <v>Y</v>
      </c>
      <c r="Z1012" s="38" t="str">
        <f t="shared" si="339"/>
        <v>n</v>
      </c>
      <c r="AA1012" s="38" t="str">
        <f>IF(AM1012="","",IF(Y1012="N","n","Y"))</f>
        <v>Y</v>
      </c>
      <c r="AC1012" s="59">
        <v>400</v>
      </c>
      <c r="AD1012" s="204">
        <v>3.0000000000000001E-3</v>
      </c>
      <c r="AE1012" s="38">
        <v>1</v>
      </c>
      <c r="AF1012" s="38">
        <v>0</v>
      </c>
      <c r="AG1012" s="125"/>
      <c r="AI1012" s="123"/>
      <c r="AJ1012" s="40">
        <f t="shared" si="333"/>
        <v>400</v>
      </c>
      <c r="AK1012" s="40"/>
      <c r="AL1012" s="40"/>
      <c r="AM1012" s="40">
        <f t="shared" si="342"/>
        <v>1.2</v>
      </c>
      <c r="AN1012" s="39">
        <f t="shared" si="340"/>
        <v>3.8</v>
      </c>
      <c r="AO1012" s="204"/>
      <c r="AP1012" s="204">
        <f t="shared" si="334"/>
        <v>3.0000000000000001E-3</v>
      </c>
      <c r="AQ1012" s="45"/>
      <c r="AR1012" s="45"/>
      <c r="AS1012" s="115"/>
      <c r="AT1012" s="115"/>
      <c r="AU1012" s="115">
        <f t="shared" si="343"/>
        <v>1</v>
      </c>
      <c r="AV1012" s="115">
        <f t="shared" si="344"/>
        <v>0</v>
      </c>
      <c r="AY1012" s="115"/>
      <c r="AZ1012" s="115"/>
      <c r="BA1012" s="43">
        <v>32</v>
      </c>
      <c r="BB1012" s="43" t="s">
        <v>2013</v>
      </c>
      <c r="BC1012" s="48" t="s">
        <v>1403</v>
      </c>
      <c r="BE1012" s="37" t="s">
        <v>2345</v>
      </c>
      <c r="BG1012" s="43">
        <v>483</v>
      </c>
      <c r="BH1012" s="43" t="s">
        <v>1762</v>
      </c>
      <c r="BJ1012" s="43" t="s">
        <v>1388</v>
      </c>
      <c r="BP1012" s="48" t="s">
        <v>1406</v>
      </c>
      <c r="BQ1012" s="43" t="s">
        <v>1763</v>
      </c>
      <c r="BS1012" s="43" t="s">
        <v>2057</v>
      </c>
      <c r="BT1012" s="43" t="s">
        <v>1990</v>
      </c>
      <c r="BU1012" s="43"/>
      <c r="BV1012" s="43"/>
      <c r="BW1012" s="243">
        <v>37728</v>
      </c>
      <c r="BX1012" s="243"/>
      <c r="BY1012" s="48" t="s">
        <v>451</v>
      </c>
      <c r="BZ1012" s="43">
        <v>1.2</v>
      </c>
      <c r="CA1012" s="43" t="s">
        <v>1396</v>
      </c>
      <c r="CD1012" s="124" t="s">
        <v>1397</v>
      </c>
      <c r="CE1012" s="43">
        <v>13152</v>
      </c>
      <c r="CF1012" s="43" t="s">
        <v>1990</v>
      </c>
      <c r="CG1012" s="251">
        <v>37728</v>
      </c>
      <c r="CH1012" s="126"/>
      <c r="CK1012" s="39" t="s">
        <v>451</v>
      </c>
      <c r="CL1012" s="43">
        <v>400</v>
      </c>
      <c r="CM1012" s="43" t="s">
        <v>1396</v>
      </c>
      <c r="CP1012" s="43" t="s">
        <v>1397</v>
      </c>
      <c r="CQ1012" s="43">
        <v>1192</v>
      </c>
      <c r="DR1012" s="38"/>
    </row>
    <row r="1013" spans="1:122" s="39" customFormat="1" hidden="1" x14ac:dyDescent="0.2">
      <c r="A1013" s="44" t="str">
        <f t="shared" si="335"/>
        <v>Endicott</v>
      </c>
      <c r="B1013" s="44" t="str">
        <f t="shared" si="330"/>
        <v>1,1,1-Trichloroethane</v>
      </c>
      <c r="C1013" s="38" t="s">
        <v>2587</v>
      </c>
      <c r="D1013" s="38" t="str">
        <f t="shared" si="329"/>
        <v>LS</v>
      </c>
      <c r="E1013" s="44" t="s">
        <v>372</v>
      </c>
      <c r="F1013" s="155" t="str">
        <f t="shared" si="341"/>
        <v>Residential 173</v>
      </c>
      <c r="G1013" s="44" t="str">
        <f t="shared" si="336"/>
        <v>residential</v>
      </c>
      <c r="H1013" s="44" t="str">
        <f t="shared" si="337"/>
        <v/>
      </c>
      <c r="I1013" s="38"/>
      <c r="J1013" s="38"/>
      <c r="K1013" s="38"/>
      <c r="L1013" s="44"/>
      <c r="M1013" s="38" t="str">
        <f t="shared" si="331"/>
        <v>Y</v>
      </c>
      <c r="N1013" s="38" t="str">
        <f t="shared" si="338"/>
        <v>n</v>
      </c>
      <c r="O1013" s="38" t="str">
        <f>IF(AJ1013="","",IF(M1013="N","n","Y"))</f>
        <v>Y</v>
      </c>
      <c r="P1013" s="44"/>
      <c r="Q1013" s="44"/>
      <c r="R1013" s="44"/>
      <c r="S1013" s="44"/>
      <c r="T1013" s="44"/>
      <c r="U1013" s="44"/>
      <c r="V1013" s="44"/>
      <c r="W1013" s="44"/>
      <c r="X1013" s="44"/>
      <c r="Y1013" s="38" t="str">
        <f t="shared" si="332"/>
        <v>Y</v>
      </c>
      <c r="Z1013" s="38" t="str">
        <f t="shared" si="339"/>
        <v>n</v>
      </c>
      <c r="AA1013" s="38" t="str">
        <f>IF(AM1013="","",IF(Y1013="N","n","Y"))</f>
        <v>Y</v>
      </c>
      <c r="AC1013" s="59">
        <v>33</v>
      </c>
      <c r="AD1013" s="204">
        <v>6.0606060606060606E-3</v>
      </c>
      <c r="AE1013" s="38">
        <v>1</v>
      </c>
      <c r="AF1013" s="38">
        <v>0</v>
      </c>
      <c r="AG1013" s="125"/>
      <c r="AI1013" s="123"/>
      <c r="AJ1013" s="40">
        <f t="shared" si="333"/>
        <v>33</v>
      </c>
      <c r="AK1013" s="40"/>
      <c r="AL1013" s="40"/>
      <c r="AM1013" s="40">
        <f t="shared" si="342"/>
        <v>0.2</v>
      </c>
      <c r="AN1013" s="39">
        <f t="shared" si="340"/>
        <v>3.1</v>
      </c>
      <c r="AO1013" s="204"/>
      <c r="AP1013" s="204">
        <f t="shared" si="334"/>
        <v>6.0606060606060606E-3</v>
      </c>
      <c r="AQ1013" s="45"/>
      <c r="AR1013" s="45"/>
      <c r="AS1013" s="115"/>
      <c r="AT1013" s="115"/>
      <c r="AU1013" s="115">
        <f t="shared" si="343"/>
        <v>1</v>
      </c>
      <c r="AV1013" s="115">
        <f t="shared" si="344"/>
        <v>0</v>
      </c>
      <c r="AY1013" s="115"/>
      <c r="AZ1013" s="115"/>
      <c r="BA1013" s="43">
        <v>32</v>
      </c>
      <c r="BB1013" s="43" t="s">
        <v>2013</v>
      </c>
      <c r="BC1013" s="48" t="s">
        <v>1403</v>
      </c>
      <c r="BE1013" s="37" t="s">
        <v>2345</v>
      </c>
      <c r="BG1013" s="43">
        <v>485</v>
      </c>
      <c r="BH1013" s="43" t="s">
        <v>1764</v>
      </c>
      <c r="BJ1013" s="43" t="s">
        <v>1388</v>
      </c>
      <c r="BP1013" s="48" t="s">
        <v>1406</v>
      </c>
      <c r="BQ1013" s="43" t="s">
        <v>219</v>
      </c>
      <c r="BS1013" s="43" t="s">
        <v>558</v>
      </c>
      <c r="BT1013" s="43" t="s">
        <v>1990</v>
      </c>
      <c r="BU1013" s="43"/>
      <c r="BV1013" s="43"/>
      <c r="BW1013" s="243">
        <v>37727</v>
      </c>
      <c r="BX1013" s="243"/>
      <c r="BY1013" s="48" t="s">
        <v>451</v>
      </c>
      <c r="BZ1013" s="43">
        <v>0.2</v>
      </c>
      <c r="CA1013" s="43" t="s">
        <v>1396</v>
      </c>
      <c r="CD1013" s="124" t="s">
        <v>1397</v>
      </c>
      <c r="CE1013" s="43">
        <v>13211</v>
      </c>
      <c r="CF1013" s="43" t="s">
        <v>1990</v>
      </c>
      <c r="CG1013" s="251">
        <v>37727</v>
      </c>
      <c r="CH1013" s="126"/>
      <c r="CK1013" s="39" t="s">
        <v>451</v>
      </c>
      <c r="CL1013" s="43">
        <v>33</v>
      </c>
      <c r="CM1013" s="43" t="s">
        <v>1396</v>
      </c>
      <c r="CP1013" s="43" t="s">
        <v>1397</v>
      </c>
      <c r="CQ1013" s="43">
        <v>1361</v>
      </c>
      <c r="DR1013" s="38"/>
    </row>
    <row r="1014" spans="1:122" s="39" customFormat="1" hidden="1" x14ac:dyDescent="0.2">
      <c r="A1014" s="44" t="str">
        <f t="shared" si="335"/>
        <v>Endicott</v>
      </c>
      <c r="B1014" s="44" t="str">
        <f t="shared" si="330"/>
        <v>1,1,2-Trichloro-1,2,2-trifluoroethane</v>
      </c>
      <c r="C1014" s="38" t="s">
        <v>2587</v>
      </c>
      <c r="D1014" s="38" t="str">
        <f t="shared" si="329"/>
        <v>LS</v>
      </c>
      <c r="E1014" s="44" t="s">
        <v>372</v>
      </c>
      <c r="F1014" s="155" t="str">
        <f t="shared" si="341"/>
        <v>Residential 173</v>
      </c>
      <c r="G1014" s="44" t="str">
        <f t="shared" si="336"/>
        <v>residential</v>
      </c>
      <c r="H1014" s="44" t="str">
        <f t="shared" si="337"/>
        <v/>
      </c>
      <c r="I1014" s="38"/>
      <c r="J1014" s="38"/>
      <c r="K1014" s="38"/>
      <c r="L1014" s="44"/>
      <c r="M1014" s="38" t="str">
        <f t="shared" si="331"/>
        <v>Y</v>
      </c>
      <c r="N1014" s="38" t="str">
        <f t="shared" si="338"/>
        <v>n</v>
      </c>
      <c r="O1014" s="38" t="s">
        <v>541</v>
      </c>
      <c r="P1014" s="44" t="s">
        <v>310</v>
      </c>
      <c r="Q1014" s="44"/>
      <c r="R1014" s="44"/>
      <c r="S1014" s="44"/>
      <c r="T1014" s="44"/>
      <c r="U1014" s="44"/>
      <c r="V1014" s="44"/>
      <c r="W1014" s="44"/>
      <c r="X1014" s="44"/>
      <c r="Y1014" s="38" t="str">
        <f t="shared" si="332"/>
        <v>Y</v>
      </c>
      <c r="Z1014" s="38" t="str">
        <f t="shared" si="339"/>
        <v>n</v>
      </c>
      <c r="AA1014" s="38" t="s">
        <v>541</v>
      </c>
      <c r="AC1014" s="59">
        <v>0.96</v>
      </c>
      <c r="AD1014" s="204">
        <v>0.68750000000000011</v>
      </c>
      <c r="AE1014" s="38">
        <v>1</v>
      </c>
      <c r="AF1014" s="38">
        <v>0</v>
      </c>
      <c r="AG1014" s="125"/>
      <c r="AI1014" s="123"/>
      <c r="AJ1014" s="40">
        <f t="shared" si="333"/>
        <v>0.96</v>
      </c>
      <c r="AK1014" s="40"/>
      <c r="AL1014" s="40"/>
      <c r="AM1014" s="40">
        <f t="shared" si="342"/>
        <v>0.66</v>
      </c>
      <c r="AN1014" s="39">
        <f t="shared" si="340"/>
        <v>1.8</v>
      </c>
      <c r="AO1014" s="204"/>
      <c r="AP1014" s="204">
        <f t="shared" si="334"/>
        <v>0.68750000000000011</v>
      </c>
      <c r="AQ1014" s="45"/>
      <c r="AR1014" s="45"/>
      <c r="AS1014" s="115"/>
      <c r="AT1014" s="115"/>
      <c r="AU1014" s="115">
        <f t="shared" si="343"/>
        <v>1</v>
      </c>
      <c r="AV1014" s="115">
        <f t="shared" si="344"/>
        <v>0</v>
      </c>
      <c r="AY1014" s="115"/>
      <c r="AZ1014" s="115"/>
      <c r="BA1014" s="43">
        <v>32</v>
      </c>
      <c r="BB1014" s="43" t="s">
        <v>2013</v>
      </c>
      <c r="BC1014" s="48" t="s">
        <v>1403</v>
      </c>
      <c r="BE1014" s="37" t="s">
        <v>2345</v>
      </c>
      <c r="BG1014" s="43">
        <v>485</v>
      </c>
      <c r="BH1014" s="43" t="s">
        <v>1764</v>
      </c>
      <c r="BJ1014" s="43" t="s">
        <v>1388</v>
      </c>
      <c r="BP1014" s="48" t="s">
        <v>1406</v>
      </c>
      <c r="BQ1014" s="43" t="s">
        <v>219</v>
      </c>
      <c r="BS1014" s="43" t="s">
        <v>1132</v>
      </c>
      <c r="BT1014" s="43" t="s">
        <v>1990</v>
      </c>
      <c r="BU1014" s="43"/>
      <c r="BV1014" s="43"/>
      <c r="BW1014" s="243">
        <v>37727</v>
      </c>
      <c r="BX1014" s="243"/>
      <c r="BY1014" s="48" t="s">
        <v>451</v>
      </c>
      <c r="BZ1014" s="43">
        <v>0.66</v>
      </c>
      <c r="CA1014" s="43" t="s">
        <v>1396</v>
      </c>
      <c r="CD1014" s="124" t="s">
        <v>1397</v>
      </c>
      <c r="CE1014" s="43">
        <v>13216</v>
      </c>
      <c r="CF1014" s="43" t="s">
        <v>1990</v>
      </c>
      <c r="CG1014" s="251">
        <v>37727</v>
      </c>
      <c r="CH1014" s="126"/>
      <c r="CK1014" s="39" t="s">
        <v>451</v>
      </c>
      <c r="CL1014" s="43">
        <v>0.96</v>
      </c>
      <c r="CM1014" s="43" t="s">
        <v>1396</v>
      </c>
      <c r="CP1014" s="43" t="s">
        <v>1397</v>
      </c>
      <c r="CQ1014" s="43">
        <v>1465</v>
      </c>
      <c r="DR1014" s="38"/>
    </row>
    <row r="1015" spans="1:122" s="39" customFormat="1" hidden="1" x14ac:dyDescent="0.2">
      <c r="A1015" s="44" t="str">
        <f t="shared" si="335"/>
        <v>Endicott</v>
      </c>
      <c r="B1015" s="44" t="str">
        <f t="shared" si="330"/>
        <v>Tetrachloroethylene</v>
      </c>
      <c r="C1015" s="38" t="s">
        <v>2587</v>
      </c>
      <c r="D1015" s="38" t="str">
        <f t="shared" si="329"/>
        <v>LS</v>
      </c>
      <c r="E1015" s="44" t="s">
        <v>372</v>
      </c>
      <c r="F1015" s="155" t="str">
        <f t="shared" si="341"/>
        <v>Residential 173</v>
      </c>
      <c r="G1015" s="44" t="str">
        <f t="shared" si="336"/>
        <v>residential</v>
      </c>
      <c r="H1015" s="44" t="str">
        <f t="shared" si="337"/>
        <v/>
      </c>
      <c r="I1015" s="38"/>
      <c r="J1015" s="38"/>
      <c r="K1015" s="38"/>
      <c r="L1015" s="44"/>
      <c r="M1015" s="38" t="str">
        <f t="shared" si="331"/>
        <v>Y</v>
      </c>
      <c r="N1015" s="38" t="str">
        <f t="shared" si="338"/>
        <v>n</v>
      </c>
      <c r="O1015" s="38" t="str">
        <f>IF(AJ1015="","",IF(M1015="N","n","Y"))</f>
        <v>Y</v>
      </c>
      <c r="P1015" s="44"/>
      <c r="Q1015" s="44"/>
      <c r="R1015" s="44"/>
      <c r="S1015" s="44"/>
      <c r="T1015" s="44"/>
      <c r="U1015" s="44"/>
      <c r="V1015" s="44"/>
      <c r="W1015" s="44"/>
      <c r="X1015" s="44"/>
      <c r="Y1015" s="38" t="str">
        <f t="shared" si="332"/>
        <v>Y</v>
      </c>
      <c r="Z1015" s="38" t="str">
        <f t="shared" si="339"/>
        <v>n</v>
      </c>
      <c r="AA1015" s="38" t="str">
        <f>IF(AM1015="","",IF(Y1015="N","n","Y"))</f>
        <v>Y</v>
      </c>
      <c r="AC1015" s="59">
        <v>45</v>
      </c>
      <c r="AD1015" s="204">
        <v>3.111111111111111E-2</v>
      </c>
      <c r="AE1015" s="38">
        <v>1</v>
      </c>
      <c r="AF1015" s="38">
        <v>0</v>
      </c>
      <c r="AG1015" s="125"/>
      <c r="AI1015" s="123"/>
      <c r="AJ1015" s="40">
        <f t="shared" si="333"/>
        <v>45</v>
      </c>
      <c r="AK1015" s="40"/>
      <c r="AL1015" s="40"/>
      <c r="AM1015" s="40">
        <f t="shared" si="342"/>
        <v>1.4</v>
      </c>
      <c r="AN1015" s="39">
        <f t="shared" si="340"/>
        <v>3.8</v>
      </c>
      <c r="AO1015" s="204"/>
      <c r="AP1015" s="204">
        <f t="shared" si="334"/>
        <v>3.111111111111111E-2</v>
      </c>
      <c r="AQ1015" s="45"/>
      <c r="AR1015" s="45"/>
      <c r="AS1015" s="115"/>
      <c r="AT1015" s="115"/>
      <c r="AU1015" s="115">
        <f t="shared" si="343"/>
        <v>1</v>
      </c>
      <c r="AV1015" s="115">
        <f t="shared" si="344"/>
        <v>0</v>
      </c>
      <c r="AY1015" s="115"/>
      <c r="AZ1015" s="115"/>
      <c r="BA1015" s="43">
        <v>32</v>
      </c>
      <c r="BB1015" s="43" t="s">
        <v>2013</v>
      </c>
      <c r="BC1015" s="48" t="s">
        <v>1403</v>
      </c>
      <c r="BE1015" s="37" t="s">
        <v>2345</v>
      </c>
      <c r="BG1015" s="43">
        <v>485</v>
      </c>
      <c r="BH1015" s="43" t="s">
        <v>1764</v>
      </c>
      <c r="BJ1015" s="43" t="s">
        <v>1388</v>
      </c>
      <c r="BP1015" s="48" t="s">
        <v>1406</v>
      </c>
      <c r="BQ1015" s="43" t="s">
        <v>219</v>
      </c>
      <c r="BS1015" s="43" t="s">
        <v>2057</v>
      </c>
      <c r="BT1015" s="43" t="s">
        <v>1990</v>
      </c>
      <c r="BU1015" s="43"/>
      <c r="BV1015" s="43"/>
      <c r="BW1015" s="243">
        <v>37727</v>
      </c>
      <c r="BX1015" s="243"/>
      <c r="BY1015" s="48" t="s">
        <v>451</v>
      </c>
      <c r="BZ1015" s="43">
        <v>1.4</v>
      </c>
      <c r="CA1015" s="43" t="s">
        <v>1396</v>
      </c>
      <c r="CD1015" s="124" t="s">
        <v>1397</v>
      </c>
      <c r="CE1015" s="43">
        <v>13218</v>
      </c>
      <c r="CF1015" s="43" t="s">
        <v>1990</v>
      </c>
      <c r="CG1015" s="251">
        <v>37727</v>
      </c>
      <c r="CH1015" s="126"/>
      <c r="CK1015" s="39" t="s">
        <v>451</v>
      </c>
      <c r="CL1015" s="43">
        <v>45</v>
      </c>
      <c r="CM1015" s="43" t="s">
        <v>1396</v>
      </c>
      <c r="CP1015" s="43" t="s">
        <v>1397</v>
      </c>
      <c r="CQ1015" s="43">
        <v>1193</v>
      </c>
      <c r="DR1015" s="38"/>
    </row>
    <row r="1016" spans="1:122" s="39" customFormat="1" hidden="1" x14ac:dyDescent="0.2">
      <c r="A1016" s="44" t="str">
        <f t="shared" si="335"/>
        <v>Endicott</v>
      </c>
      <c r="B1016" s="44" t="str">
        <f t="shared" si="330"/>
        <v>1,1,1-Trichloroethane</v>
      </c>
      <c r="C1016" s="38" t="s">
        <v>2587</v>
      </c>
      <c r="D1016" s="38" t="str">
        <f t="shared" si="329"/>
        <v>LS</v>
      </c>
      <c r="E1016" s="44" t="s">
        <v>372</v>
      </c>
      <c r="F1016" s="155" t="str">
        <f t="shared" si="341"/>
        <v>Residential 174</v>
      </c>
      <c r="G1016" s="44" t="str">
        <f t="shared" si="336"/>
        <v>residential</v>
      </c>
      <c r="H1016" s="44" t="str">
        <f t="shared" si="337"/>
        <v/>
      </c>
      <c r="I1016" s="38"/>
      <c r="J1016" s="38"/>
      <c r="K1016" s="38"/>
      <c r="L1016" s="44"/>
      <c r="M1016" s="38" t="str">
        <f t="shared" si="331"/>
        <v>Y</v>
      </c>
      <c r="N1016" s="38" t="str">
        <f t="shared" si="338"/>
        <v>n</v>
      </c>
      <c r="O1016" s="38" t="str">
        <f>IF(AJ1016="","",IF(M1016="N","n","Y"))</f>
        <v>Y</v>
      </c>
      <c r="P1016" s="44"/>
      <c r="Q1016" s="44"/>
      <c r="R1016" s="44"/>
      <c r="S1016" s="44"/>
      <c r="T1016" s="44"/>
      <c r="U1016" s="44"/>
      <c r="V1016" s="44"/>
      <c r="W1016" s="44"/>
      <c r="X1016" s="44"/>
      <c r="Y1016" s="38" t="str">
        <f t="shared" si="332"/>
        <v>Y</v>
      </c>
      <c r="Z1016" s="38" t="str">
        <f t="shared" si="339"/>
        <v>n</v>
      </c>
      <c r="AA1016" s="38" t="str">
        <f>IF(AM1016="","",IF(Y1016="N","n","Y"))</f>
        <v>Y</v>
      </c>
      <c r="AC1016" s="59">
        <v>85</v>
      </c>
      <c r="AD1016" s="204">
        <v>2.8235294117647056E-2</v>
      </c>
      <c r="AE1016" s="38">
        <v>1</v>
      </c>
      <c r="AF1016" s="38">
        <v>0</v>
      </c>
      <c r="AG1016" s="125"/>
      <c r="AI1016" s="123"/>
      <c r="AJ1016" s="40">
        <f t="shared" si="333"/>
        <v>85</v>
      </c>
      <c r="AK1016" s="40"/>
      <c r="AL1016" s="40"/>
      <c r="AM1016" s="40">
        <f t="shared" si="342"/>
        <v>2.4</v>
      </c>
      <c r="AN1016" s="39">
        <f t="shared" si="340"/>
        <v>3.1</v>
      </c>
      <c r="AO1016" s="204"/>
      <c r="AP1016" s="204">
        <f t="shared" si="334"/>
        <v>2.8235294117647056E-2</v>
      </c>
      <c r="AQ1016" s="45"/>
      <c r="AR1016" s="45"/>
      <c r="AS1016" s="115"/>
      <c r="AT1016" s="115"/>
      <c r="AU1016" s="115">
        <f t="shared" si="343"/>
        <v>1</v>
      </c>
      <c r="AV1016" s="115">
        <f t="shared" si="344"/>
        <v>0</v>
      </c>
      <c r="AY1016" s="115"/>
      <c r="AZ1016" s="115"/>
      <c r="BA1016" s="43">
        <v>32</v>
      </c>
      <c r="BB1016" s="43" t="s">
        <v>2013</v>
      </c>
      <c r="BC1016" s="48" t="s">
        <v>1403</v>
      </c>
      <c r="BE1016" s="37" t="s">
        <v>2345</v>
      </c>
      <c r="BG1016" s="43">
        <v>486</v>
      </c>
      <c r="BH1016" s="43" t="s">
        <v>2611</v>
      </c>
      <c r="BJ1016" s="43" t="s">
        <v>1388</v>
      </c>
      <c r="BP1016" s="48" t="s">
        <v>1406</v>
      </c>
      <c r="BQ1016" s="43" t="s">
        <v>2612</v>
      </c>
      <c r="BS1016" s="43" t="s">
        <v>558</v>
      </c>
      <c r="BT1016" s="43" t="s">
        <v>1990</v>
      </c>
      <c r="BU1016" s="43"/>
      <c r="BV1016" s="43"/>
      <c r="BW1016" s="243">
        <v>37740</v>
      </c>
      <c r="BX1016" s="243"/>
      <c r="BY1016" s="48" t="s">
        <v>451</v>
      </c>
      <c r="BZ1016" s="43">
        <v>2.4</v>
      </c>
      <c r="CA1016" s="43" t="s">
        <v>1396</v>
      </c>
      <c r="CD1016" s="124" t="s">
        <v>1397</v>
      </c>
      <c r="CE1016" s="43">
        <v>13266</v>
      </c>
      <c r="CF1016" s="43" t="s">
        <v>1990</v>
      </c>
      <c r="CG1016" s="251">
        <v>37740</v>
      </c>
      <c r="CH1016" s="126"/>
      <c r="CK1016" s="39" t="s">
        <v>451</v>
      </c>
      <c r="CL1016" s="43">
        <v>85</v>
      </c>
      <c r="CM1016" s="43" t="s">
        <v>1396</v>
      </c>
      <c r="CP1016" s="43" t="s">
        <v>1397</v>
      </c>
      <c r="CQ1016" s="43">
        <v>1362</v>
      </c>
      <c r="DR1016" s="38"/>
    </row>
    <row r="1017" spans="1:122" s="39" customFormat="1" hidden="1" x14ac:dyDescent="0.2">
      <c r="A1017" s="44" t="str">
        <f t="shared" si="335"/>
        <v>Endicott</v>
      </c>
      <c r="B1017" s="44" t="str">
        <f t="shared" si="330"/>
        <v>1,1,2-Trichloro-1,2,2-trifluoroethane</v>
      </c>
      <c r="C1017" s="38" t="s">
        <v>2587</v>
      </c>
      <c r="D1017" s="38" t="str">
        <f t="shared" si="329"/>
        <v>LS</v>
      </c>
      <c r="E1017" s="44" t="s">
        <v>372</v>
      </c>
      <c r="F1017" s="155" t="str">
        <f t="shared" si="341"/>
        <v>Residential 174</v>
      </c>
      <c r="G1017" s="44" t="str">
        <f t="shared" si="336"/>
        <v>residential</v>
      </c>
      <c r="H1017" s="44" t="str">
        <f t="shared" si="337"/>
        <v/>
      </c>
      <c r="I1017" s="38"/>
      <c r="J1017" s="38"/>
      <c r="K1017" s="38"/>
      <c r="L1017" s="44"/>
      <c r="M1017" s="38" t="str">
        <f t="shared" si="331"/>
        <v>Y</v>
      </c>
      <c r="N1017" s="38" t="str">
        <f t="shared" si="338"/>
        <v>n</v>
      </c>
      <c r="O1017" s="38" t="s">
        <v>541</v>
      </c>
      <c r="P1017" s="44" t="s">
        <v>310</v>
      </c>
      <c r="Q1017" s="44"/>
      <c r="R1017" s="44"/>
      <c r="S1017" s="44"/>
      <c r="T1017" s="44"/>
      <c r="U1017" s="44"/>
      <c r="V1017" s="44"/>
      <c r="W1017" s="44"/>
      <c r="X1017" s="44"/>
      <c r="Y1017" s="38" t="str">
        <f t="shared" si="332"/>
        <v>Y</v>
      </c>
      <c r="Z1017" s="38" t="str">
        <f t="shared" si="339"/>
        <v>n</v>
      </c>
      <c r="AA1017" s="38" t="s">
        <v>541</v>
      </c>
      <c r="AC1017" s="59">
        <v>0.62</v>
      </c>
      <c r="AD1017" s="204">
        <v>0.70967741935483875</v>
      </c>
      <c r="AE1017" s="38">
        <v>1</v>
      </c>
      <c r="AF1017" s="38">
        <v>0</v>
      </c>
      <c r="AG1017" s="125"/>
      <c r="AI1017" s="123"/>
      <c r="AJ1017" s="40">
        <f t="shared" si="333"/>
        <v>0.62</v>
      </c>
      <c r="AK1017" s="40"/>
      <c r="AL1017" s="40"/>
      <c r="AM1017" s="40">
        <f t="shared" si="342"/>
        <v>0.44</v>
      </c>
      <c r="AN1017" s="39">
        <f t="shared" si="340"/>
        <v>1.8</v>
      </c>
      <c r="AO1017" s="204"/>
      <c r="AP1017" s="204">
        <f t="shared" si="334"/>
        <v>0.70967741935483875</v>
      </c>
      <c r="AQ1017" s="45"/>
      <c r="AR1017" s="45"/>
      <c r="AS1017" s="115"/>
      <c r="AT1017" s="115"/>
      <c r="AU1017" s="115">
        <f t="shared" si="343"/>
        <v>1</v>
      </c>
      <c r="AV1017" s="115">
        <f t="shared" si="344"/>
        <v>0</v>
      </c>
      <c r="AY1017" s="115"/>
      <c r="AZ1017" s="115"/>
      <c r="BA1017" s="43">
        <v>32</v>
      </c>
      <c r="BB1017" s="43" t="s">
        <v>2013</v>
      </c>
      <c r="BC1017" s="48" t="s">
        <v>1403</v>
      </c>
      <c r="BE1017" s="37" t="s">
        <v>2345</v>
      </c>
      <c r="BG1017" s="43">
        <v>486</v>
      </c>
      <c r="BH1017" s="43" t="s">
        <v>2611</v>
      </c>
      <c r="BJ1017" s="43" t="s">
        <v>1388</v>
      </c>
      <c r="BP1017" s="48" t="s">
        <v>1406</v>
      </c>
      <c r="BQ1017" s="43" t="s">
        <v>2612</v>
      </c>
      <c r="BS1017" s="43" t="s">
        <v>1132</v>
      </c>
      <c r="BT1017" s="43" t="s">
        <v>1990</v>
      </c>
      <c r="BU1017" s="43"/>
      <c r="BV1017" s="43"/>
      <c r="BW1017" s="243">
        <v>37740</v>
      </c>
      <c r="BX1017" s="243"/>
      <c r="BY1017" s="48" t="s">
        <v>451</v>
      </c>
      <c r="BZ1017" s="43">
        <v>0.44</v>
      </c>
      <c r="CA1017" s="43" t="s">
        <v>1396</v>
      </c>
      <c r="CD1017" s="124" t="s">
        <v>1397</v>
      </c>
      <c r="CE1017" s="43">
        <v>13271</v>
      </c>
      <c r="CF1017" s="43" t="s">
        <v>1990</v>
      </c>
      <c r="CG1017" s="251">
        <v>37740</v>
      </c>
      <c r="CH1017" s="126"/>
      <c r="CK1017" s="39" t="s">
        <v>451</v>
      </c>
      <c r="CL1017" s="43">
        <v>0.62</v>
      </c>
      <c r="CM1017" s="43" t="s">
        <v>1396</v>
      </c>
      <c r="CP1017" s="43" t="s">
        <v>1397</v>
      </c>
      <c r="CQ1017" s="43">
        <v>1466</v>
      </c>
      <c r="DR1017" s="38"/>
    </row>
    <row r="1018" spans="1:122" s="39" customFormat="1" hidden="1" x14ac:dyDescent="0.2">
      <c r="A1018" s="44" t="str">
        <f t="shared" si="335"/>
        <v>Endicott</v>
      </c>
      <c r="B1018" s="44" t="str">
        <f t="shared" si="330"/>
        <v>1,1,1-Trichloroethane</v>
      </c>
      <c r="C1018" s="38" t="s">
        <v>2587</v>
      </c>
      <c r="D1018" s="38" t="str">
        <f t="shared" si="329"/>
        <v>LS</v>
      </c>
      <c r="E1018" s="44" t="s">
        <v>372</v>
      </c>
      <c r="F1018" s="155" t="str">
        <f t="shared" si="341"/>
        <v>Residential 175</v>
      </c>
      <c r="G1018" s="44" t="str">
        <f t="shared" si="336"/>
        <v>residential</v>
      </c>
      <c r="H1018" s="44" t="str">
        <f t="shared" si="337"/>
        <v/>
      </c>
      <c r="I1018" s="38"/>
      <c r="J1018" s="38"/>
      <c r="K1018" s="38"/>
      <c r="L1018" s="44"/>
      <c r="M1018" s="38" t="str">
        <f t="shared" si="331"/>
        <v>Y</v>
      </c>
      <c r="N1018" s="38" t="str">
        <f t="shared" si="338"/>
        <v>n</v>
      </c>
      <c r="O1018" s="38" t="str">
        <f>IF(AJ1018="","",IF(M1018="N","n","Y"))</f>
        <v>Y</v>
      </c>
      <c r="P1018" s="44"/>
      <c r="Q1018" s="44"/>
      <c r="R1018" s="44"/>
      <c r="S1018" s="44"/>
      <c r="T1018" s="44"/>
      <c r="U1018" s="44"/>
      <c r="V1018" s="44"/>
      <c r="W1018" s="44"/>
      <c r="X1018" s="44"/>
      <c r="Y1018" s="38" t="str">
        <f t="shared" si="332"/>
        <v>Y</v>
      </c>
      <c r="Z1018" s="38" t="str">
        <f t="shared" si="339"/>
        <v>n</v>
      </c>
      <c r="AA1018" s="38" t="str">
        <f>IF(AM1018="","",IF(Y1018="N","n","Y"))</f>
        <v>Y</v>
      </c>
      <c r="AC1018" s="59">
        <v>14</v>
      </c>
      <c r="AD1018" s="204">
        <v>0.1142857142857143</v>
      </c>
      <c r="AE1018" s="38">
        <v>1</v>
      </c>
      <c r="AF1018" s="38">
        <v>0</v>
      </c>
      <c r="AG1018" s="125"/>
      <c r="AI1018" s="123"/>
      <c r="AJ1018" s="40">
        <f t="shared" si="333"/>
        <v>14</v>
      </c>
      <c r="AK1018" s="40"/>
      <c r="AL1018" s="40"/>
      <c r="AM1018" s="40">
        <f t="shared" si="342"/>
        <v>1.6</v>
      </c>
      <c r="AN1018" s="39">
        <f t="shared" si="340"/>
        <v>3.1</v>
      </c>
      <c r="AO1018" s="204"/>
      <c r="AP1018" s="204">
        <f t="shared" si="334"/>
        <v>0.1142857142857143</v>
      </c>
      <c r="AQ1018" s="45"/>
      <c r="AR1018" s="45"/>
      <c r="AS1018" s="115"/>
      <c r="AT1018" s="115"/>
      <c r="AU1018" s="115">
        <f t="shared" si="343"/>
        <v>1</v>
      </c>
      <c r="AV1018" s="115">
        <f t="shared" si="344"/>
        <v>0</v>
      </c>
      <c r="AY1018" s="115"/>
      <c r="AZ1018" s="115"/>
      <c r="BA1018" s="43">
        <v>32</v>
      </c>
      <c r="BB1018" s="43" t="s">
        <v>2013</v>
      </c>
      <c r="BC1018" s="48" t="s">
        <v>1403</v>
      </c>
      <c r="BE1018" s="37" t="s">
        <v>2345</v>
      </c>
      <c r="BG1018" s="43">
        <v>487</v>
      </c>
      <c r="BH1018" s="43" t="s">
        <v>2613</v>
      </c>
      <c r="BJ1018" s="43" t="s">
        <v>1388</v>
      </c>
      <c r="BP1018" s="48" t="s">
        <v>1406</v>
      </c>
      <c r="BQ1018" s="43" t="s">
        <v>2720</v>
      </c>
      <c r="BS1018" s="43" t="s">
        <v>558</v>
      </c>
      <c r="BT1018" s="43" t="s">
        <v>1990</v>
      </c>
      <c r="BU1018" s="43"/>
      <c r="BV1018" s="43"/>
      <c r="BW1018" s="243">
        <v>37728</v>
      </c>
      <c r="BX1018" s="243"/>
      <c r="BY1018" s="48" t="s">
        <v>451</v>
      </c>
      <c r="BZ1018" s="43">
        <v>1.6</v>
      </c>
      <c r="CA1018" s="43" t="s">
        <v>1396</v>
      </c>
      <c r="CD1018" s="124" t="s">
        <v>1397</v>
      </c>
      <c r="CE1018" s="43">
        <v>13508</v>
      </c>
      <c r="CF1018" s="43" t="s">
        <v>1990</v>
      </c>
      <c r="CG1018" s="251">
        <v>37728</v>
      </c>
      <c r="CH1018" s="126"/>
      <c r="CK1018" s="39" t="s">
        <v>451</v>
      </c>
      <c r="CL1018" s="43">
        <v>14</v>
      </c>
      <c r="CM1018" s="43" t="s">
        <v>1396</v>
      </c>
      <c r="CP1018" s="43" t="s">
        <v>1397</v>
      </c>
      <c r="CQ1018" s="43">
        <v>1368</v>
      </c>
      <c r="DR1018" s="38"/>
    </row>
    <row r="1019" spans="1:122" s="39" customFormat="1" hidden="1" x14ac:dyDescent="0.2">
      <c r="A1019" s="44" t="str">
        <f t="shared" si="335"/>
        <v>Endicott</v>
      </c>
      <c r="B1019" s="44" t="str">
        <f t="shared" si="330"/>
        <v>1,1,2-Trichloro-1,2,2-trifluoroethane</v>
      </c>
      <c r="C1019" s="38" t="s">
        <v>2587</v>
      </c>
      <c r="D1019" s="38" t="str">
        <f t="shared" si="329"/>
        <v>LS</v>
      </c>
      <c r="E1019" s="44" t="s">
        <v>372</v>
      </c>
      <c r="F1019" s="155" t="str">
        <f t="shared" si="341"/>
        <v>Residential 175</v>
      </c>
      <c r="G1019" s="44" t="str">
        <f t="shared" si="336"/>
        <v>residential</v>
      </c>
      <c r="H1019" s="44" t="str">
        <f t="shared" si="337"/>
        <v/>
      </c>
      <c r="I1019" s="38"/>
      <c r="J1019" s="38"/>
      <c r="K1019" s="38"/>
      <c r="L1019" s="44"/>
      <c r="M1019" s="38" t="str">
        <f t="shared" si="331"/>
        <v>Y</v>
      </c>
      <c r="N1019" s="38" t="str">
        <f t="shared" si="338"/>
        <v>n</v>
      </c>
      <c r="O1019" s="38" t="s">
        <v>541</v>
      </c>
      <c r="P1019" s="114" t="s">
        <v>1453</v>
      </c>
      <c r="Q1019" s="114"/>
      <c r="R1019" s="114"/>
      <c r="S1019" s="114"/>
      <c r="T1019" s="114"/>
      <c r="U1019" s="114"/>
      <c r="V1019" s="114"/>
      <c r="W1019" s="114"/>
      <c r="X1019" s="114"/>
      <c r="Y1019" s="38" t="str">
        <f t="shared" si="332"/>
        <v>Y</v>
      </c>
      <c r="Z1019" s="38" t="str">
        <f t="shared" si="339"/>
        <v>n</v>
      </c>
      <c r="AA1019" s="38" t="s">
        <v>541</v>
      </c>
      <c r="AC1019" s="59">
        <v>0.55000000000000004</v>
      </c>
      <c r="AD1019" s="204">
        <v>1.1636363636363636</v>
      </c>
      <c r="AE1019" s="38">
        <v>1</v>
      </c>
      <c r="AF1019" s="38">
        <v>0</v>
      </c>
      <c r="AG1019" s="125"/>
      <c r="AI1019" s="123"/>
      <c r="AJ1019" s="40">
        <f t="shared" si="333"/>
        <v>0.55000000000000004</v>
      </c>
      <c r="AK1019" s="40"/>
      <c r="AL1019" s="40"/>
      <c r="AM1019" s="40">
        <f t="shared" si="342"/>
        <v>0.64</v>
      </c>
      <c r="AN1019" s="39">
        <f t="shared" si="340"/>
        <v>1.8</v>
      </c>
      <c r="AO1019" s="204"/>
      <c r="AP1019" s="204">
        <f t="shared" si="334"/>
        <v>1.1636363636363636</v>
      </c>
      <c r="AQ1019" s="45"/>
      <c r="AR1019" s="45"/>
      <c r="AS1019" s="115"/>
      <c r="AT1019" s="115"/>
      <c r="AU1019" s="115">
        <f t="shared" si="343"/>
        <v>1</v>
      </c>
      <c r="AV1019" s="115">
        <f t="shared" si="344"/>
        <v>0</v>
      </c>
      <c r="AY1019" s="115"/>
      <c r="AZ1019" s="115"/>
      <c r="BA1019" s="43">
        <v>32</v>
      </c>
      <c r="BB1019" s="43" t="s">
        <v>2013</v>
      </c>
      <c r="BC1019" s="48" t="s">
        <v>1403</v>
      </c>
      <c r="BE1019" s="37" t="s">
        <v>2345</v>
      </c>
      <c r="BG1019" s="43">
        <v>487</v>
      </c>
      <c r="BH1019" s="43" t="s">
        <v>2613</v>
      </c>
      <c r="BJ1019" s="43" t="s">
        <v>1388</v>
      </c>
      <c r="BP1019" s="48" t="s">
        <v>1406</v>
      </c>
      <c r="BQ1019" s="43" t="s">
        <v>2720</v>
      </c>
      <c r="BS1019" s="43" t="s">
        <v>1132</v>
      </c>
      <c r="BT1019" s="43" t="s">
        <v>1990</v>
      </c>
      <c r="BU1019" s="43"/>
      <c r="BV1019" s="43"/>
      <c r="BW1019" s="243">
        <v>37728</v>
      </c>
      <c r="BX1019" s="243"/>
      <c r="BY1019" s="48" t="s">
        <v>451</v>
      </c>
      <c r="BZ1019" s="43">
        <v>0.64</v>
      </c>
      <c r="CA1019" s="43" t="s">
        <v>1396</v>
      </c>
      <c r="CD1019" s="124" t="s">
        <v>1397</v>
      </c>
      <c r="CE1019" s="43">
        <v>13513</v>
      </c>
      <c r="CF1019" s="43" t="s">
        <v>1990</v>
      </c>
      <c r="CG1019" s="251">
        <v>37728</v>
      </c>
      <c r="CH1019" s="126"/>
      <c r="CK1019" s="39" t="s">
        <v>451</v>
      </c>
      <c r="CL1019" s="43">
        <v>0.55000000000000004</v>
      </c>
      <c r="CM1019" s="43" t="s">
        <v>1396</v>
      </c>
      <c r="CP1019" s="43" t="s">
        <v>1397</v>
      </c>
      <c r="CQ1019" s="43">
        <v>1469</v>
      </c>
      <c r="DR1019" s="38"/>
    </row>
    <row r="1020" spans="1:122" s="39" customFormat="1" hidden="1" x14ac:dyDescent="0.2">
      <c r="A1020" s="44" t="str">
        <f t="shared" si="335"/>
        <v>Endicott</v>
      </c>
      <c r="B1020" s="44" t="str">
        <f t="shared" si="330"/>
        <v>Methylene chloride</v>
      </c>
      <c r="C1020" s="38" t="s">
        <v>2587</v>
      </c>
      <c r="D1020" s="38" t="str">
        <f t="shared" si="329"/>
        <v>LS</v>
      </c>
      <c r="E1020" s="44" t="s">
        <v>372</v>
      </c>
      <c r="F1020" s="155" t="str">
        <f t="shared" si="341"/>
        <v>Residential 175</v>
      </c>
      <c r="G1020" s="44" t="str">
        <f t="shared" si="336"/>
        <v>residential</v>
      </c>
      <c r="H1020" s="44" t="str">
        <f t="shared" si="337"/>
        <v/>
      </c>
      <c r="I1020" s="38"/>
      <c r="J1020" s="38"/>
      <c r="K1020" s="38"/>
      <c r="L1020" s="44"/>
      <c r="M1020" s="38" t="str">
        <f t="shared" si="331"/>
        <v>Y</v>
      </c>
      <c r="N1020" s="38" t="str">
        <f t="shared" si="338"/>
        <v>n</v>
      </c>
      <c r="O1020" s="38" t="s">
        <v>541</v>
      </c>
      <c r="P1020" s="114" t="s">
        <v>1453</v>
      </c>
      <c r="Q1020" s="114"/>
      <c r="R1020" s="114"/>
      <c r="S1020" s="114"/>
      <c r="T1020" s="114"/>
      <c r="U1020" s="114"/>
      <c r="V1020" s="114"/>
      <c r="W1020" s="114"/>
      <c r="X1020" s="114"/>
      <c r="Y1020" s="38" t="str">
        <f t="shared" si="332"/>
        <v>Y</v>
      </c>
      <c r="Z1020" s="38" t="str">
        <f t="shared" si="339"/>
        <v>Y</v>
      </c>
      <c r="AA1020" s="38" t="s">
        <v>541</v>
      </c>
      <c r="AC1020" s="59">
        <v>0.66</v>
      </c>
      <c r="AD1020" s="204">
        <v>16.666666666666664</v>
      </c>
      <c r="AE1020" s="38">
        <v>1</v>
      </c>
      <c r="AF1020" s="38">
        <v>0</v>
      </c>
      <c r="AG1020" s="125"/>
      <c r="AI1020" s="123"/>
      <c r="AJ1020" s="40">
        <f t="shared" si="333"/>
        <v>0.66</v>
      </c>
      <c r="AK1020" s="40"/>
      <c r="AL1020" s="40"/>
      <c r="AM1020" s="40">
        <f t="shared" si="342"/>
        <v>11</v>
      </c>
      <c r="AN1020" s="39">
        <f t="shared" si="340"/>
        <v>10.5</v>
      </c>
      <c r="AO1020" s="204"/>
      <c r="AP1020" s="204">
        <f t="shared" si="334"/>
        <v>16.666666666666664</v>
      </c>
      <c r="AQ1020" s="45"/>
      <c r="AR1020" s="45"/>
      <c r="AS1020" s="115"/>
      <c r="AT1020" s="115"/>
      <c r="AU1020" s="115">
        <f t="shared" si="343"/>
        <v>1</v>
      </c>
      <c r="AV1020" s="115">
        <f t="shared" si="344"/>
        <v>0</v>
      </c>
      <c r="AY1020" s="115"/>
      <c r="AZ1020" s="115"/>
      <c r="BA1020" s="43">
        <v>32</v>
      </c>
      <c r="BB1020" s="43" t="s">
        <v>2013</v>
      </c>
      <c r="BC1020" s="48" t="s">
        <v>1403</v>
      </c>
      <c r="BE1020" s="37" t="s">
        <v>2345</v>
      </c>
      <c r="BG1020" s="43">
        <v>487</v>
      </c>
      <c r="BH1020" s="43" t="s">
        <v>2613</v>
      </c>
      <c r="BJ1020" s="43" t="s">
        <v>1388</v>
      </c>
      <c r="BP1020" s="48" t="s">
        <v>1406</v>
      </c>
      <c r="BQ1020" s="43" t="s">
        <v>2720</v>
      </c>
      <c r="BS1020" s="43" t="s">
        <v>837</v>
      </c>
      <c r="BT1020" s="43" t="s">
        <v>1990</v>
      </c>
      <c r="BU1020" s="43"/>
      <c r="BV1020" s="43"/>
      <c r="BW1020" s="243">
        <v>37728</v>
      </c>
      <c r="BX1020" s="243"/>
      <c r="BY1020" s="48" t="s">
        <v>451</v>
      </c>
      <c r="BZ1020" s="43">
        <v>11</v>
      </c>
      <c r="CA1020" s="43" t="s">
        <v>1396</v>
      </c>
      <c r="CD1020" s="124" t="s">
        <v>1397</v>
      </c>
      <c r="CE1020" s="43">
        <v>13514</v>
      </c>
      <c r="CF1020" s="43" t="s">
        <v>1990</v>
      </c>
      <c r="CG1020" s="251">
        <v>37728</v>
      </c>
      <c r="CH1020" s="126"/>
      <c r="CK1020" s="39" t="s">
        <v>451</v>
      </c>
      <c r="CL1020" s="43">
        <v>0.66</v>
      </c>
      <c r="CM1020" s="43" t="s">
        <v>1396</v>
      </c>
      <c r="CP1020" s="43" t="s">
        <v>1397</v>
      </c>
      <c r="CQ1020" s="43">
        <v>1502</v>
      </c>
      <c r="DR1020" s="38"/>
    </row>
    <row r="1021" spans="1:122" s="39" customFormat="1" hidden="1" x14ac:dyDescent="0.2">
      <c r="A1021" s="44" t="str">
        <f t="shared" si="335"/>
        <v>Endicott</v>
      </c>
      <c r="B1021" s="44" t="str">
        <f t="shared" si="330"/>
        <v>Tetrachloroethylene</v>
      </c>
      <c r="C1021" s="38" t="s">
        <v>2587</v>
      </c>
      <c r="D1021" s="38" t="str">
        <f t="shared" si="329"/>
        <v>LS</v>
      </c>
      <c r="E1021" s="44" t="s">
        <v>372</v>
      </c>
      <c r="F1021" s="155" t="str">
        <f t="shared" si="341"/>
        <v>Residential 175</v>
      </c>
      <c r="G1021" s="44" t="str">
        <f t="shared" si="336"/>
        <v>residential</v>
      </c>
      <c r="H1021" s="44" t="str">
        <f t="shared" si="337"/>
        <v/>
      </c>
      <c r="I1021" s="38"/>
      <c r="J1021" s="38"/>
      <c r="K1021" s="38"/>
      <c r="L1021" s="44"/>
      <c r="M1021" s="38" t="str">
        <f t="shared" si="331"/>
        <v>Y</v>
      </c>
      <c r="N1021" s="38" t="str">
        <f t="shared" si="338"/>
        <v>n</v>
      </c>
      <c r="O1021" s="38" t="s">
        <v>541</v>
      </c>
      <c r="P1021" s="114" t="s">
        <v>1453</v>
      </c>
      <c r="Q1021" s="114"/>
      <c r="R1021" s="114"/>
      <c r="S1021" s="114"/>
      <c r="T1021" s="114"/>
      <c r="U1021" s="114"/>
      <c r="V1021" s="114"/>
      <c r="W1021" s="114"/>
      <c r="X1021" s="114"/>
      <c r="Y1021" s="38" t="str">
        <f t="shared" si="332"/>
        <v>Y</v>
      </c>
      <c r="Z1021" s="38" t="str">
        <f t="shared" si="339"/>
        <v>n</v>
      </c>
      <c r="AA1021" s="38" t="s">
        <v>541</v>
      </c>
      <c r="AC1021" s="59">
        <v>1.1000000000000001</v>
      </c>
      <c r="AD1021" s="204">
        <v>1.3636363636363635</v>
      </c>
      <c r="AE1021" s="38">
        <v>1</v>
      </c>
      <c r="AF1021" s="38">
        <v>0</v>
      </c>
      <c r="AG1021" s="125"/>
      <c r="AI1021" s="123"/>
      <c r="AJ1021" s="40">
        <f t="shared" si="333"/>
        <v>1.1000000000000001</v>
      </c>
      <c r="AK1021" s="40"/>
      <c r="AL1021" s="40"/>
      <c r="AM1021" s="40">
        <f t="shared" si="342"/>
        <v>1.5</v>
      </c>
      <c r="AN1021" s="39">
        <f t="shared" si="340"/>
        <v>3.8</v>
      </c>
      <c r="AO1021" s="204"/>
      <c r="AP1021" s="204">
        <f t="shared" si="334"/>
        <v>1.3636363636363635</v>
      </c>
      <c r="AQ1021" s="45"/>
      <c r="AR1021" s="45"/>
      <c r="AS1021" s="115"/>
      <c r="AT1021" s="115"/>
      <c r="AU1021" s="115">
        <f t="shared" si="343"/>
        <v>1</v>
      </c>
      <c r="AV1021" s="115">
        <f t="shared" si="344"/>
        <v>0</v>
      </c>
      <c r="AY1021" s="115"/>
      <c r="AZ1021" s="115"/>
      <c r="BA1021" s="43">
        <v>32</v>
      </c>
      <c r="BB1021" s="43" t="s">
        <v>2013</v>
      </c>
      <c r="BC1021" s="48" t="s">
        <v>1403</v>
      </c>
      <c r="BE1021" s="37" t="s">
        <v>2345</v>
      </c>
      <c r="BG1021" s="43">
        <v>487</v>
      </c>
      <c r="BH1021" s="43" t="s">
        <v>2613</v>
      </c>
      <c r="BJ1021" s="43" t="s">
        <v>1388</v>
      </c>
      <c r="BP1021" s="48" t="s">
        <v>1406</v>
      </c>
      <c r="BQ1021" s="43" t="s">
        <v>2720</v>
      </c>
      <c r="BS1021" s="43" t="s">
        <v>2057</v>
      </c>
      <c r="BT1021" s="43" t="s">
        <v>1990</v>
      </c>
      <c r="BU1021" s="43"/>
      <c r="BV1021" s="43"/>
      <c r="BW1021" s="243">
        <v>37728</v>
      </c>
      <c r="BX1021" s="243"/>
      <c r="BY1021" s="48" t="s">
        <v>451</v>
      </c>
      <c r="BZ1021" s="43">
        <v>1.5</v>
      </c>
      <c r="CA1021" s="43" t="s">
        <v>1396</v>
      </c>
      <c r="CD1021" s="124" t="s">
        <v>1397</v>
      </c>
      <c r="CE1021" s="43">
        <v>13515</v>
      </c>
      <c r="CF1021" s="43" t="s">
        <v>1990</v>
      </c>
      <c r="CG1021" s="251">
        <v>37728</v>
      </c>
      <c r="CH1021" s="126"/>
      <c r="CK1021" s="39" t="s">
        <v>451</v>
      </c>
      <c r="CL1021" s="43">
        <v>1.1000000000000001</v>
      </c>
      <c r="CM1021" s="43" t="s">
        <v>1396</v>
      </c>
      <c r="CP1021" s="43" t="s">
        <v>1397</v>
      </c>
      <c r="CQ1021" s="43">
        <v>1197</v>
      </c>
      <c r="DR1021" s="38"/>
    </row>
    <row r="1022" spans="1:122" s="39" customFormat="1" hidden="1" x14ac:dyDescent="0.2">
      <c r="A1022" s="44" t="str">
        <f t="shared" si="335"/>
        <v>Endicott</v>
      </c>
      <c r="B1022" s="44" t="str">
        <f t="shared" si="330"/>
        <v>1,1,1-Trichloroethane</v>
      </c>
      <c r="C1022" s="38" t="s">
        <v>2587</v>
      </c>
      <c r="D1022" s="38" t="str">
        <f t="shared" si="329"/>
        <v>LS</v>
      </c>
      <c r="E1022" s="44" t="s">
        <v>372</v>
      </c>
      <c r="F1022" s="155" t="str">
        <f t="shared" si="341"/>
        <v>Residential 176</v>
      </c>
      <c r="G1022" s="44" t="str">
        <f t="shared" si="336"/>
        <v>residential</v>
      </c>
      <c r="H1022" s="44" t="str">
        <f t="shared" si="337"/>
        <v/>
      </c>
      <c r="I1022" s="38"/>
      <c r="J1022" s="38"/>
      <c r="K1022" s="38"/>
      <c r="L1022" s="44"/>
      <c r="M1022" s="38" t="str">
        <f t="shared" si="331"/>
        <v>Y</v>
      </c>
      <c r="N1022" s="38" t="str">
        <f t="shared" si="338"/>
        <v>n</v>
      </c>
      <c r="O1022" s="38" t="s">
        <v>541</v>
      </c>
      <c r="P1022" s="114" t="s">
        <v>1453</v>
      </c>
      <c r="Q1022" s="114"/>
      <c r="R1022" s="114"/>
      <c r="S1022" s="114"/>
      <c r="T1022" s="114"/>
      <c r="U1022" s="114"/>
      <c r="V1022" s="114"/>
      <c r="W1022" s="114"/>
      <c r="X1022" s="114"/>
      <c r="Y1022" s="38" t="str">
        <f t="shared" si="332"/>
        <v>Y</v>
      </c>
      <c r="Z1022" s="38" t="str">
        <f t="shared" si="339"/>
        <v>Y</v>
      </c>
      <c r="AA1022" s="38" t="s">
        <v>541</v>
      </c>
      <c r="AC1022" s="59">
        <v>1.5</v>
      </c>
      <c r="AD1022" s="204">
        <v>4.666666666666667</v>
      </c>
      <c r="AE1022" s="38">
        <v>1</v>
      </c>
      <c r="AF1022" s="38">
        <v>0</v>
      </c>
      <c r="AG1022" s="125"/>
      <c r="AI1022" s="123"/>
      <c r="AJ1022" s="40">
        <f t="shared" si="333"/>
        <v>1.5</v>
      </c>
      <c r="AK1022" s="40"/>
      <c r="AL1022" s="40"/>
      <c r="AM1022" s="40">
        <f t="shared" si="342"/>
        <v>7</v>
      </c>
      <c r="AN1022" s="39">
        <f t="shared" si="340"/>
        <v>3.1</v>
      </c>
      <c r="AO1022" s="204"/>
      <c r="AP1022" s="204">
        <f t="shared" si="334"/>
        <v>4.666666666666667</v>
      </c>
      <c r="AQ1022" s="45"/>
      <c r="AR1022" s="45"/>
      <c r="AS1022" s="115"/>
      <c r="AT1022" s="115"/>
      <c r="AU1022" s="115">
        <f t="shared" si="343"/>
        <v>1</v>
      </c>
      <c r="AV1022" s="115">
        <f t="shared" si="344"/>
        <v>0</v>
      </c>
      <c r="AY1022" s="115"/>
      <c r="AZ1022" s="115"/>
      <c r="BA1022" s="43">
        <v>32</v>
      </c>
      <c r="BB1022" s="43" t="s">
        <v>2013</v>
      </c>
      <c r="BC1022" s="48" t="s">
        <v>1403</v>
      </c>
      <c r="BE1022" s="37" t="s">
        <v>2345</v>
      </c>
      <c r="BG1022" s="43">
        <v>488</v>
      </c>
      <c r="BH1022" s="43" t="s">
        <v>2721</v>
      </c>
      <c r="BJ1022" s="43" t="s">
        <v>1388</v>
      </c>
      <c r="BP1022" s="48" t="s">
        <v>1406</v>
      </c>
      <c r="BQ1022" s="43" t="s">
        <v>2343</v>
      </c>
      <c r="BS1022" s="43" t="s">
        <v>558</v>
      </c>
      <c r="BT1022" s="43" t="s">
        <v>2147</v>
      </c>
      <c r="BU1022" s="43"/>
      <c r="BV1022" s="43"/>
      <c r="BW1022" s="243">
        <v>37734</v>
      </c>
      <c r="BX1022" s="243"/>
      <c r="BY1022" s="48" t="s">
        <v>451</v>
      </c>
      <c r="BZ1022" s="43">
        <v>7</v>
      </c>
      <c r="CA1022" s="43" t="s">
        <v>1396</v>
      </c>
      <c r="CD1022" s="124" t="s">
        <v>1397</v>
      </c>
      <c r="CE1022" s="43">
        <v>13552</v>
      </c>
      <c r="CF1022" s="43" t="s">
        <v>2148</v>
      </c>
      <c r="CG1022" s="251">
        <v>37734</v>
      </c>
      <c r="CH1022" s="126"/>
      <c r="CK1022" s="39" t="s">
        <v>451</v>
      </c>
      <c r="CL1022" s="43">
        <v>1.5</v>
      </c>
      <c r="CM1022" s="43" t="s">
        <v>1396</v>
      </c>
      <c r="CP1022" s="43" t="s">
        <v>1397</v>
      </c>
      <c r="CQ1022" s="43">
        <v>1369</v>
      </c>
      <c r="DR1022" s="38"/>
    </row>
    <row r="1023" spans="1:122" s="39" customFormat="1" hidden="1" x14ac:dyDescent="0.2">
      <c r="A1023" s="44" t="str">
        <f t="shared" si="335"/>
        <v>Endicott</v>
      </c>
      <c r="B1023" s="44" t="str">
        <f t="shared" si="330"/>
        <v>1,1,2-Trichloro-1,2,2-trifluoroethane</v>
      </c>
      <c r="C1023" s="38" t="s">
        <v>2587</v>
      </c>
      <c r="D1023" s="38" t="str">
        <f t="shared" si="329"/>
        <v>LS</v>
      </c>
      <c r="E1023" s="44" t="s">
        <v>372</v>
      </c>
      <c r="F1023" s="155" t="str">
        <f t="shared" si="341"/>
        <v>Residential 176</v>
      </c>
      <c r="G1023" s="44" t="str">
        <f t="shared" si="336"/>
        <v>residential</v>
      </c>
      <c r="H1023" s="44" t="str">
        <f t="shared" si="337"/>
        <v/>
      </c>
      <c r="I1023" s="38"/>
      <c r="J1023" s="38"/>
      <c r="K1023" s="38"/>
      <c r="L1023" s="44"/>
      <c r="M1023" s="38" t="str">
        <f t="shared" si="331"/>
        <v>Y</v>
      </c>
      <c r="N1023" s="38" t="str">
        <f t="shared" si="338"/>
        <v>n</v>
      </c>
      <c r="O1023" s="38" t="str">
        <f>IF(AJ1023="","",IF(M1023="N","n","Y"))</f>
        <v>Y</v>
      </c>
      <c r="P1023" s="44"/>
      <c r="Q1023" s="44"/>
      <c r="R1023" s="44"/>
      <c r="S1023" s="44"/>
      <c r="T1023" s="44"/>
      <c r="U1023" s="44"/>
      <c r="V1023" s="44"/>
      <c r="W1023" s="44"/>
      <c r="X1023" s="44"/>
      <c r="Y1023" s="38" t="str">
        <f t="shared" si="332"/>
        <v>Y</v>
      </c>
      <c r="Z1023" s="38" t="str">
        <f t="shared" si="339"/>
        <v>n</v>
      </c>
      <c r="AA1023" s="38" t="str">
        <f>IF(AM1023="","",IF(Y1023="N","n","Y"))</f>
        <v>Y</v>
      </c>
      <c r="AC1023" s="59">
        <v>0.56000000000000005</v>
      </c>
      <c r="AD1023" s="204">
        <v>0.7142857142857143</v>
      </c>
      <c r="AE1023" s="38">
        <v>1</v>
      </c>
      <c r="AF1023" s="38">
        <v>0</v>
      </c>
      <c r="AG1023" s="125"/>
      <c r="AI1023" s="123"/>
      <c r="AJ1023" s="40">
        <f t="shared" si="333"/>
        <v>0.56000000000000005</v>
      </c>
      <c r="AK1023" s="40"/>
      <c r="AL1023" s="40"/>
      <c r="AM1023" s="40">
        <f t="shared" si="342"/>
        <v>0.4</v>
      </c>
      <c r="AN1023" s="39">
        <f t="shared" si="340"/>
        <v>1.8</v>
      </c>
      <c r="AO1023" s="204"/>
      <c r="AP1023" s="204">
        <f t="shared" si="334"/>
        <v>0.7142857142857143</v>
      </c>
      <c r="AQ1023" s="45"/>
      <c r="AR1023" s="45"/>
      <c r="AS1023" s="115"/>
      <c r="AT1023" s="115"/>
      <c r="AU1023" s="115">
        <f t="shared" si="343"/>
        <v>1</v>
      </c>
      <c r="AV1023" s="115">
        <f t="shared" si="344"/>
        <v>0</v>
      </c>
      <c r="AY1023" s="115"/>
      <c r="AZ1023" s="115"/>
      <c r="BA1023" s="43">
        <v>32</v>
      </c>
      <c r="BB1023" s="43" t="s">
        <v>2013</v>
      </c>
      <c r="BC1023" s="48" t="s">
        <v>1403</v>
      </c>
      <c r="BE1023" s="37" t="s">
        <v>2345</v>
      </c>
      <c r="BG1023" s="43">
        <v>488</v>
      </c>
      <c r="BH1023" s="43" t="s">
        <v>2721</v>
      </c>
      <c r="BJ1023" s="43" t="s">
        <v>1388</v>
      </c>
      <c r="BP1023" s="48" t="s">
        <v>1406</v>
      </c>
      <c r="BQ1023" s="43" t="s">
        <v>2343</v>
      </c>
      <c r="BS1023" s="43" t="s">
        <v>1132</v>
      </c>
      <c r="BT1023" s="43" t="s">
        <v>2147</v>
      </c>
      <c r="BU1023" s="43"/>
      <c r="BV1023" s="43"/>
      <c r="BW1023" s="243">
        <v>37734</v>
      </c>
      <c r="BX1023" s="243"/>
      <c r="BY1023" s="48" t="s">
        <v>451</v>
      </c>
      <c r="BZ1023" s="43">
        <v>0.4</v>
      </c>
      <c r="CA1023" s="43" t="s">
        <v>1396</v>
      </c>
      <c r="CD1023" s="124" t="s">
        <v>1397</v>
      </c>
      <c r="CE1023" s="43">
        <v>13557</v>
      </c>
      <c r="CF1023" s="43" t="s">
        <v>2148</v>
      </c>
      <c r="CG1023" s="251">
        <v>37734</v>
      </c>
      <c r="CH1023" s="126"/>
      <c r="CK1023" s="39" t="s">
        <v>451</v>
      </c>
      <c r="CL1023" s="43">
        <v>0.56000000000000005</v>
      </c>
      <c r="CM1023" s="43" t="s">
        <v>1396</v>
      </c>
      <c r="CP1023" s="43" t="s">
        <v>1397</v>
      </c>
      <c r="CQ1023" s="43">
        <v>1470</v>
      </c>
      <c r="DR1023" s="38"/>
    </row>
    <row r="1024" spans="1:122" s="39" customFormat="1" hidden="1" x14ac:dyDescent="0.2">
      <c r="A1024" s="44" t="str">
        <f t="shared" si="335"/>
        <v>Endicott</v>
      </c>
      <c r="B1024" s="44" t="str">
        <f t="shared" si="330"/>
        <v>Methylene chloride</v>
      </c>
      <c r="C1024" s="38" t="s">
        <v>2587</v>
      </c>
      <c r="D1024" s="38" t="str">
        <f t="shared" si="329"/>
        <v>LS</v>
      </c>
      <c r="E1024" s="44" t="s">
        <v>372</v>
      </c>
      <c r="F1024" s="155" t="str">
        <f t="shared" si="341"/>
        <v>Residential 176</v>
      </c>
      <c r="G1024" s="44" t="str">
        <f t="shared" si="336"/>
        <v>residential</v>
      </c>
      <c r="H1024" s="44" t="str">
        <f t="shared" si="337"/>
        <v/>
      </c>
      <c r="I1024" s="38"/>
      <c r="J1024" s="38"/>
      <c r="K1024" s="38"/>
      <c r="L1024" s="44"/>
      <c r="M1024" s="38" t="str">
        <f t="shared" si="331"/>
        <v>Y</v>
      </c>
      <c r="N1024" s="38" t="str">
        <f t="shared" si="338"/>
        <v>n</v>
      </c>
      <c r="O1024" s="38" t="s">
        <v>541</v>
      </c>
      <c r="P1024" s="114" t="s">
        <v>1453</v>
      </c>
      <c r="Q1024" s="114"/>
      <c r="R1024" s="114"/>
      <c r="S1024" s="114"/>
      <c r="T1024" s="114"/>
      <c r="U1024" s="114"/>
      <c r="V1024" s="114"/>
      <c r="W1024" s="114"/>
      <c r="X1024" s="114"/>
      <c r="Y1024" s="38" t="str">
        <f t="shared" si="332"/>
        <v>Y</v>
      </c>
      <c r="Z1024" s="38" t="str">
        <f t="shared" si="339"/>
        <v>n</v>
      </c>
      <c r="AA1024" s="38" t="s">
        <v>541</v>
      </c>
      <c r="AC1024" s="59">
        <v>0.64</v>
      </c>
      <c r="AD1024" s="204">
        <v>6.875</v>
      </c>
      <c r="AE1024" s="38">
        <v>1</v>
      </c>
      <c r="AF1024" s="38">
        <v>0</v>
      </c>
      <c r="AG1024" s="125"/>
      <c r="AI1024" s="123"/>
      <c r="AJ1024" s="40">
        <f t="shared" si="333"/>
        <v>0.64</v>
      </c>
      <c r="AK1024" s="40"/>
      <c r="AL1024" s="40"/>
      <c r="AM1024" s="40">
        <f t="shared" si="342"/>
        <v>4.4000000000000004</v>
      </c>
      <c r="AN1024" s="39">
        <f t="shared" si="340"/>
        <v>10.5</v>
      </c>
      <c r="AO1024" s="204"/>
      <c r="AP1024" s="204">
        <f t="shared" si="334"/>
        <v>6.875</v>
      </c>
      <c r="AQ1024" s="45"/>
      <c r="AR1024" s="45"/>
      <c r="AS1024" s="115"/>
      <c r="AT1024" s="115"/>
      <c r="AU1024" s="115">
        <f t="shared" si="343"/>
        <v>1</v>
      </c>
      <c r="AV1024" s="115">
        <f t="shared" si="344"/>
        <v>0</v>
      </c>
      <c r="AY1024" s="115"/>
      <c r="AZ1024" s="115"/>
      <c r="BA1024" s="43">
        <v>32</v>
      </c>
      <c r="BB1024" s="43" t="s">
        <v>2013</v>
      </c>
      <c r="BC1024" s="48" t="s">
        <v>1403</v>
      </c>
      <c r="BE1024" s="37" t="s">
        <v>2345</v>
      </c>
      <c r="BG1024" s="43">
        <v>488</v>
      </c>
      <c r="BH1024" s="43" t="s">
        <v>2721</v>
      </c>
      <c r="BJ1024" s="43" t="s">
        <v>1388</v>
      </c>
      <c r="BP1024" s="48" t="s">
        <v>1406</v>
      </c>
      <c r="BQ1024" s="43" t="s">
        <v>2343</v>
      </c>
      <c r="BS1024" s="43" t="s">
        <v>837</v>
      </c>
      <c r="BT1024" s="43" t="s">
        <v>2147</v>
      </c>
      <c r="BU1024" s="43"/>
      <c r="BV1024" s="43"/>
      <c r="BW1024" s="243">
        <v>37734</v>
      </c>
      <c r="BX1024" s="243"/>
      <c r="BY1024" s="48" t="s">
        <v>451</v>
      </c>
      <c r="BZ1024" s="43">
        <v>4.4000000000000004</v>
      </c>
      <c r="CA1024" s="43" t="s">
        <v>1396</v>
      </c>
      <c r="CD1024" s="124" t="s">
        <v>1397</v>
      </c>
      <c r="CE1024" s="43">
        <v>13558</v>
      </c>
      <c r="CF1024" s="43" t="s">
        <v>2148</v>
      </c>
      <c r="CG1024" s="251">
        <v>37734</v>
      </c>
      <c r="CH1024" s="126"/>
      <c r="CK1024" s="39" t="s">
        <v>451</v>
      </c>
      <c r="CL1024" s="43">
        <v>0.64</v>
      </c>
      <c r="CM1024" s="43" t="s">
        <v>1396</v>
      </c>
      <c r="CP1024" s="43" t="s">
        <v>1397</v>
      </c>
      <c r="CQ1024" s="43">
        <v>1503</v>
      </c>
      <c r="DR1024" s="38"/>
    </row>
    <row r="1025" spans="1:123" s="39" customFormat="1" hidden="1" x14ac:dyDescent="0.2">
      <c r="A1025" s="44" t="str">
        <f t="shared" si="335"/>
        <v>Endicott</v>
      </c>
      <c r="B1025" s="44" t="str">
        <f t="shared" si="330"/>
        <v>Tetrachloroethylene</v>
      </c>
      <c r="C1025" s="38" t="s">
        <v>2587</v>
      </c>
      <c r="D1025" s="38" t="str">
        <f t="shared" si="329"/>
        <v>LS</v>
      </c>
      <c r="E1025" s="44" t="s">
        <v>372</v>
      </c>
      <c r="F1025" s="155" t="str">
        <f t="shared" si="341"/>
        <v>Residential 176</v>
      </c>
      <c r="G1025" s="44" t="str">
        <f t="shared" si="336"/>
        <v>residential</v>
      </c>
      <c r="H1025" s="44" t="str">
        <f t="shared" si="337"/>
        <v/>
      </c>
      <c r="I1025" s="38"/>
      <c r="J1025" s="38"/>
      <c r="K1025" s="38"/>
      <c r="L1025" s="44"/>
      <c r="M1025" s="38" t="str">
        <f t="shared" si="331"/>
        <v>Y</v>
      </c>
      <c r="N1025" s="38" t="str">
        <f t="shared" si="338"/>
        <v>n</v>
      </c>
      <c r="O1025" s="38" t="str">
        <f>IF(AJ1025="","",IF(M1025="N","n","Y"))</f>
        <v>Y</v>
      </c>
      <c r="P1025" s="44"/>
      <c r="Q1025" s="44"/>
      <c r="R1025" s="44"/>
      <c r="S1025" s="44"/>
      <c r="T1025" s="44"/>
      <c r="U1025" s="44"/>
      <c r="V1025" s="44"/>
      <c r="W1025" s="44"/>
      <c r="X1025" s="44"/>
      <c r="Y1025" s="38" t="str">
        <f t="shared" si="332"/>
        <v>Y</v>
      </c>
      <c r="Z1025" s="38" t="str">
        <f t="shared" si="339"/>
        <v>n</v>
      </c>
      <c r="AA1025" s="38" t="str">
        <f t="shared" ref="AA1025:AA1038" si="345">IF(AM1025="","",IF(Y1025="N","n","Y"))</f>
        <v>Y</v>
      </c>
      <c r="AC1025" s="59">
        <v>1.9</v>
      </c>
      <c r="AD1025" s="204">
        <v>0.36842105263157893</v>
      </c>
      <c r="AE1025" s="38">
        <v>1</v>
      </c>
      <c r="AF1025" s="38">
        <v>0</v>
      </c>
      <c r="AG1025" s="125"/>
      <c r="AI1025" s="123"/>
      <c r="AJ1025" s="40">
        <f t="shared" si="333"/>
        <v>1.9</v>
      </c>
      <c r="AK1025" s="40"/>
      <c r="AL1025" s="40"/>
      <c r="AM1025" s="40">
        <f t="shared" si="342"/>
        <v>0.7</v>
      </c>
      <c r="AN1025" s="39">
        <f t="shared" si="340"/>
        <v>3.8</v>
      </c>
      <c r="AO1025" s="204"/>
      <c r="AP1025" s="204">
        <f t="shared" si="334"/>
        <v>0.36842105263157893</v>
      </c>
      <c r="AQ1025" s="45"/>
      <c r="AR1025" s="45"/>
      <c r="AS1025" s="115"/>
      <c r="AT1025" s="115"/>
      <c r="AU1025" s="115">
        <f t="shared" si="343"/>
        <v>1</v>
      </c>
      <c r="AV1025" s="115">
        <f t="shared" si="344"/>
        <v>0</v>
      </c>
      <c r="AY1025" s="115"/>
      <c r="AZ1025" s="115"/>
      <c r="BA1025" s="43">
        <v>32</v>
      </c>
      <c r="BB1025" s="43" t="s">
        <v>2013</v>
      </c>
      <c r="BC1025" s="48" t="s">
        <v>1403</v>
      </c>
      <c r="BE1025" s="37" t="s">
        <v>2345</v>
      </c>
      <c r="BG1025" s="43">
        <v>488</v>
      </c>
      <c r="BH1025" s="43" t="s">
        <v>2721</v>
      </c>
      <c r="BJ1025" s="43" t="s">
        <v>1388</v>
      </c>
      <c r="BP1025" s="48" t="s">
        <v>1406</v>
      </c>
      <c r="BQ1025" s="43" t="s">
        <v>2343</v>
      </c>
      <c r="BS1025" s="43" t="s">
        <v>2057</v>
      </c>
      <c r="BT1025" s="43" t="s">
        <v>2147</v>
      </c>
      <c r="BU1025" s="43"/>
      <c r="BV1025" s="43"/>
      <c r="BW1025" s="243">
        <v>37734</v>
      </c>
      <c r="BX1025" s="243"/>
      <c r="BY1025" s="48" t="s">
        <v>451</v>
      </c>
      <c r="BZ1025" s="43">
        <v>0.7</v>
      </c>
      <c r="CA1025" s="43" t="s">
        <v>1396</v>
      </c>
      <c r="CD1025" s="124" t="s">
        <v>1397</v>
      </c>
      <c r="CE1025" s="43">
        <v>13559</v>
      </c>
      <c r="CF1025" s="43" t="s">
        <v>2148</v>
      </c>
      <c r="CG1025" s="251">
        <v>37734</v>
      </c>
      <c r="CH1025" s="126"/>
      <c r="CK1025" s="39" t="s">
        <v>451</v>
      </c>
      <c r="CL1025" s="43">
        <v>1.9</v>
      </c>
      <c r="CM1025" s="43" t="s">
        <v>1396</v>
      </c>
      <c r="CP1025" s="43" t="s">
        <v>1397</v>
      </c>
      <c r="CQ1025" s="43">
        <v>1198</v>
      </c>
      <c r="DR1025" s="38"/>
    </row>
    <row r="1026" spans="1:123" s="39" customFormat="1" hidden="1" x14ac:dyDescent="0.2">
      <c r="A1026" s="44" t="str">
        <f t="shared" si="335"/>
        <v>Fresh Water Lens</v>
      </c>
      <c r="B1026" s="44" t="str">
        <f t="shared" si="330"/>
        <v>Trichloroethylene</v>
      </c>
      <c r="C1026" s="38" t="s">
        <v>2587</v>
      </c>
      <c r="D1026" s="38" t="str">
        <f t="shared" si="329"/>
        <v>S</v>
      </c>
      <c r="E1026" s="44" t="s">
        <v>372</v>
      </c>
      <c r="F1026" s="155" t="str">
        <f t="shared" si="341"/>
        <v>Building 1</v>
      </c>
      <c r="G1026" s="44" t="str">
        <f t="shared" si="336"/>
        <v>Commercial</v>
      </c>
      <c r="H1026" s="44" t="s">
        <v>846</v>
      </c>
      <c r="I1026" s="38" t="str">
        <f t="shared" ref="I1026:I1031" si="346">IF(DD1026="","",IF(DD1026="y","Y","n"))</f>
        <v>Y</v>
      </c>
      <c r="J1026" s="38" t="str">
        <f t="shared" ref="J1026:J1031" si="347">IF(AG1026="","",IF(AN1026="","Y",IF(AI1026&gt;AN1026*$J$38,"Y","n")))</f>
        <v>Y</v>
      </c>
      <c r="K1026" s="38" t="str">
        <f t="shared" ref="K1026:K1031" si="348">IF(AG1026="","",IF(I1026="N","n","Y"))</f>
        <v>Y</v>
      </c>
      <c r="L1026" s="44"/>
      <c r="M1026" s="38" t="str">
        <f t="shared" si="331"/>
        <v/>
      </c>
      <c r="N1026" s="38" t="str">
        <f t="shared" si="338"/>
        <v/>
      </c>
      <c r="O1026" s="38" t="str">
        <f t="shared" ref="O1026:O1031" si="349">IF(AJ1026="","",IF(OR(M1026="N",N1026="N"),"n","Y"))</f>
        <v/>
      </c>
      <c r="P1026" s="38"/>
      <c r="Q1026" s="38" t="str">
        <f t="shared" ref="Q1026:Q1040" si="350">IF(DR1026="","",IF(DR1026="y","Y","n"))</f>
        <v>Y</v>
      </c>
      <c r="R1026" s="38" t="str">
        <f t="shared" ref="R1026:R1040" si="351">IF(AK1026="","",IF(AN1026="","Y",IF(AK1026&gt;AN1026*$R$38,"Y","n")))</f>
        <v>Y</v>
      </c>
      <c r="S1026" s="38" t="str">
        <f t="shared" ref="S1026:S1038" si="352">IF(AK1026="","",IF(Q1026="N","n","Y"))</f>
        <v>Y</v>
      </c>
      <c r="T1026" s="38"/>
      <c r="U1026" s="38"/>
      <c r="V1026" s="38"/>
      <c r="W1026" s="38"/>
      <c r="X1026" s="38"/>
      <c r="Y1026" s="38" t="str">
        <f t="shared" si="332"/>
        <v>Y</v>
      </c>
      <c r="Z1026" s="38" t="str">
        <f t="shared" si="339"/>
        <v>Y</v>
      </c>
      <c r="AA1026" s="38" t="str">
        <f t="shared" si="345"/>
        <v>Y</v>
      </c>
      <c r="AC1026" s="59"/>
      <c r="AD1026" s="204"/>
      <c r="AE1026" s="38"/>
      <c r="AF1026" s="38"/>
      <c r="AG1026" s="125">
        <f t="shared" ref="AG1026:AG1031" si="353">IF(CZ1026="","",IF(DA1026="mg/l",1000*CZ1026,CZ1026))</f>
        <v>1700</v>
      </c>
      <c r="AH1026" s="39">
        <v>12</v>
      </c>
      <c r="AI1026" s="123">
        <f t="shared" ref="AI1026:AI1031" si="354">IF(AG1026="","",AG1026*1000*(INDEX(Hatm25C,MATCH(B1026,ChemNameChem,0))/(0.000082057*(AH1026+273)))*EXP(-(INDEX(Evap,MATCH(B1026,ChemNameChem,0))*((1-(AH1026+273)/INDEX(Tcrit,MATCH(B1026,ChemNameChem,0)))/(1-INDEX(Tboil,MATCH(B1026,ChemNameChem,0))/INDEX(Tcrit,MATCH(B1026,ChemNameChem,0))))^IF((INDEX(Tboil,MATCH(B1026,ChemNameChem,0))/INDEX(Tcrit,MATCH(B1026,ChemNameChem,0)))&lt;0.57,0.3,IF((INDEX(Tboil,MATCH(B1026,ChemNameChem,0))/INDEX(Tcrit,MATCH(B1026,ChemNameChem,0)))&gt;0.71,0.41,0.74*(INDEX(Tboil,MATCH(B1026,ChemNameChem,0))/INDEX(Tcrit,MATCH(B1026,ChemNameChem,0)))-0.116)))*0.5032*(1/(AH1026+273)-1/298)))</f>
        <v>387046.39679894724</v>
      </c>
      <c r="AK1026" s="47">
        <f t="shared" ref="AK1026:AK1040" si="355">IF(DO1026="","",IF(DO1026="mg/m3",1000*DN1026,IF(DO1026="ppbv",DN1026*INDEX(ppbv_ug_m3,MATCH(BS1026,ChemName,0)),DN1026)))</f>
        <v>5407.3779998586579</v>
      </c>
      <c r="AM1026" s="40">
        <f t="shared" si="342"/>
        <v>1.4747394545069068</v>
      </c>
      <c r="AN1026" s="39">
        <f t="shared" si="340"/>
        <v>0.5</v>
      </c>
      <c r="AO1026" s="204">
        <f t="shared" ref="AO1026:AO1031" si="356">IF(AG1026="","",AM1026/AI1026)</f>
        <v>3.8102394614797716E-6</v>
      </c>
      <c r="AP1026" s="204"/>
      <c r="AQ1026" s="204">
        <f t="shared" ref="AQ1026:AQ1040" si="357">IF(AK1026="","",AM1026/AK1026)</f>
        <v>2.7272727272727274E-4</v>
      </c>
      <c r="AR1026" s="59"/>
      <c r="AS1026" s="115">
        <f t="shared" ref="AS1026:AS1068" si="358">IF(AO1026="","",IF(CD1026="Y",1,0))</f>
        <v>1</v>
      </c>
      <c r="AT1026" s="115">
        <f t="shared" ref="AT1026:AT1068" si="359">IF(AO1026="","",IF(CD1026="n",1,0))</f>
        <v>0</v>
      </c>
      <c r="AU1026" s="115"/>
      <c r="AV1026" s="115"/>
      <c r="AW1026" s="39">
        <f t="shared" ref="AW1026:AW1061" si="360">IF(AQ1026="","",IF(DR1026="Y",1,0))</f>
        <v>1</v>
      </c>
      <c r="AX1026" s="39">
        <f t="shared" ref="AX1026:AX1061" si="361">IF(AQ1026="","",IF(DR1026="n",1,0))</f>
        <v>0</v>
      </c>
      <c r="AY1026" s="115"/>
      <c r="AZ1026" s="115"/>
      <c r="BA1026" s="43">
        <v>64</v>
      </c>
      <c r="BB1026" s="43" t="s">
        <v>2151</v>
      </c>
      <c r="BC1026" s="43" t="s">
        <v>1385</v>
      </c>
      <c r="BE1026" s="37" t="s">
        <v>2349</v>
      </c>
      <c r="BG1026" s="43">
        <v>491</v>
      </c>
      <c r="BH1026" s="43" t="s">
        <v>2152</v>
      </c>
      <c r="BI1026" s="43" t="s">
        <v>2153</v>
      </c>
      <c r="BJ1026" s="48" t="s">
        <v>235</v>
      </c>
      <c r="BK1026" s="48" t="s">
        <v>2634</v>
      </c>
      <c r="BM1026" s="43" t="s">
        <v>1390</v>
      </c>
      <c r="BN1026" s="43">
        <v>20</v>
      </c>
      <c r="BO1026" s="43" t="s">
        <v>1395</v>
      </c>
      <c r="BP1026" s="43" t="s">
        <v>2154</v>
      </c>
      <c r="BS1026" s="43" t="s">
        <v>1393</v>
      </c>
      <c r="BT1026" s="43" t="s">
        <v>222</v>
      </c>
      <c r="BU1026" s="43"/>
      <c r="BV1026" s="43"/>
      <c r="BW1026" s="243"/>
      <c r="BX1026" s="243"/>
      <c r="BY1026" s="48" t="s">
        <v>451</v>
      </c>
      <c r="BZ1026" s="43">
        <v>0.27</v>
      </c>
      <c r="CA1026" s="48" t="s">
        <v>842</v>
      </c>
      <c r="CD1026" s="124" t="s">
        <v>1397</v>
      </c>
      <c r="CE1026" s="43">
        <v>13619</v>
      </c>
      <c r="CR1026" s="43" t="s">
        <v>2155</v>
      </c>
      <c r="CY1026" s="39" t="s">
        <v>451</v>
      </c>
      <c r="CZ1026" s="43">
        <v>1700</v>
      </c>
      <c r="DA1026" s="43" t="s">
        <v>2046</v>
      </c>
      <c r="DD1026" s="43" t="s">
        <v>1397</v>
      </c>
      <c r="DE1026" s="43">
        <v>1806</v>
      </c>
      <c r="DF1026" s="43"/>
      <c r="DG1026" s="254">
        <v>35065</v>
      </c>
      <c r="DH1026" s="185"/>
      <c r="DI1026" s="43"/>
      <c r="DJ1026" s="43"/>
      <c r="DK1026" s="43"/>
      <c r="DL1026" s="43"/>
      <c r="DM1026" s="48" t="s">
        <v>451</v>
      </c>
      <c r="DN1026" s="180">
        <v>990</v>
      </c>
      <c r="DO1026" s="48" t="s">
        <v>842</v>
      </c>
      <c r="DP1026" s="43"/>
      <c r="DQ1026" s="43"/>
      <c r="DR1026" s="115" t="s">
        <v>1397</v>
      </c>
      <c r="DS1026" s="180">
        <v>1801</v>
      </c>
    </row>
    <row r="1027" spans="1:123" s="39" customFormat="1" hidden="1" x14ac:dyDescent="0.2">
      <c r="A1027" s="44" t="str">
        <f t="shared" si="335"/>
        <v>Fresh Water Lens</v>
      </c>
      <c r="B1027" s="44" t="str">
        <f t="shared" si="330"/>
        <v>Trichloroethylene</v>
      </c>
      <c r="C1027" s="38" t="s">
        <v>2587</v>
      </c>
      <c r="D1027" s="38" t="str">
        <f t="shared" si="329"/>
        <v>S</v>
      </c>
      <c r="E1027" s="44" t="s">
        <v>372</v>
      </c>
      <c r="F1027" s="155" t="str">
        <f t="shared" si="341"/>
        <v>Building 1</v>
      </c>
      <c r="G1027" s="44" t="str">
        <f t="shared" si="336"/>
        <v>Commercial</v>
      </c>
      <c r="H1027" s="44" t="s">
        <v>846</v>
      </c>
      <c r="I1027" s="38" t="str">
        <f t="shared" si="346"/>
        <v>Y</v>
      </c>
      <c r="J1027" s="38" t="str">
        <f t="shared" si="347"/>
        <v>Y</v>
      </c>
      <c r="K1027" s="38" t="str">
        <f t="shared" si="348"/>
        <v>Y</v>
      </c>
      <c r="L1027" s="44"/>
      <c r="M1027" s="38" t="str">
        <f t="shared" si="331"/>
        <v/>
      </c>
      <c r="N1027" s="38" t="str">
        <f t="shared" si="338"/>
        <v/>
      </c>
      <c r="O1027" s="38" t="str">
        <f t="shared" si="349"/>
        <v/>
      </c>
      <c r="P1027" s="38"/>
      <c r="Q1027" s="38" t="str">
        <f t="shared" si="350"/>
        <v>Y</v>
      </c>
      <c r="R1027" s="38" t="str">
        <f t="shared" si="351"/>
        <v>Y</v>
      </c>
      <c r="S1027" s="38" t="str">
        <f t="shared" si="352"/>
        <v>Y</v>
      </c>
      <c r="T1027" s="38"/>
      <c r="U1027" s="38"/>
      <c r="V1027" s="38"/>
      <c r="W1027" s="38"/>
      <c r="X1027" s="38"/>
      <c r="Y1027" s="38" t="str">
        <f t="shared" si="332"/>
        <v>Y</v>
      </c>
      <c r="Z1027" s="38" t="str">
        <f t="shared" si="339"/>
        <v>Y</v>
      </c>
      <c r="AA1027" s="38" t="str">
        <f t="shared" si="345"/>
        <v>Y</v>
      </c>
      <c r="AC1027" s="59"/>
      <c r="AD1027" s="204"/>
      <c r="AE1027" s="38"/>
      <c r="AF1027" s="38"/>
      <c r="AG1027" s="125">
        <f t="shared" si="353"/>
        <v>660</v>
      </c>
      <c r="AH1027" s="39">
        <v>12</v>
      </c>
      <c r="AI1027" s="123">
        <f t="shared" si="354"/>
        <v>150265.0716984148</v>
      </c>
      <c r="AK1027" s="47">
        <f t="shared" si="355"/>
        <v>7100.5973735517728</v>
      </c>
      <c r="AM1027" s="40">
        <f t="shared" si="342"/>
        <v>1.5293594343034589</v>
      </c>
      <c r="AN1027" s="39">
        <f t="shared" si="340"/>
        <v>0.5</v>
      </c>
      <c r="AO1027" s="204">
        <f t="shared" si="356"/>
        <v>1.0177744016073913E-5</v>
      </c>
      <c r="AP1027" s="204"/>
      <c r="AQ1027" s="204">
        <f t="shared" si="357"/>
        <v>2.1538461538461541E-4</v>
      </c>
      <c r="AR1027" s="59"/>
      <c r="AS1027" s="115">
        <f t="shared" si="358"/>
        <v>1</v>
      </c>
      <c r="AT1027" s="115">
        <f t="shared" si="359"/>
        <v>0</v>
      </c>
      <c r="AU1027" s="115"/>
      <c r="AV1027" s="115"/>
      <c r="AW1027" s="39">
        <f t="shared" si="360"/>
        <v>1</v>
      </c>
      <c r="AX1027" s="39">
        <f t="shared" si="361"/>
        <v>0</v>
      </c>
      <c r="AY1027" s="115"/>
      <c r="AZ1027" s="115"/>
      <c r="BA1027" s="43">
        <v>64</v>
      </c>
      <c r="BB1027" s="43" t="s">
        <v>2151</v>
      </c>
      <c r="BC1027" s="43" t="s">
        <v>1385</v>
      </c>
      <c r="BE1027" s="37" t="s">
        <v>2349</v>
      </c>
      <c r="BG1027" s="43">
        <v>491</v>
      </c>
      <c r="BH1027" s="43" t="s">
        <v>2152</v>
      </c>
      <c r="BI1027" s="43" t="s">
        <v>2153</v>
      </c>
      <c r="BJ1027" s="48" t="s">
        <v>235</v>
      </c>
      <c r="BK1027" s="48" t="s">
        <v>2634</v>
      </c>
      <c r="BM1027" s="43" t="s">
        <v>1390</v>
      </c>
      <c r="BN1027" s="43">
        <v>20</v>
      </c>
      <c r="BO1027" s="43" t="s">
        <v>1395</v>
      </c>
      <c r="BP1027" s="43" t="s">
        <v>2154</v>
      </c>
      <c r="BS1027" s="43" t="s">
        <v>1393</v>
      </c>
      <c r="BT1027" s="43" t="s">
        <v>222</v>
      </c>
      <c r="BU1027" s="43"/>
      <c r="BV1027" s="43"/>
      <c r="BW1027" s="243"/>
      <c r="BX1027" s="243"/>
      <c r="BY1027" s="48" t="s">
        <v>451</v>
      </c>
      <c r="BZ1027" s="43">
        <v>0.28000000000000003</v>
      </c>
      <c r="CA1027" s="48" t="s">
        <v>842</v>
      </c>
      <c r="CD1027" s="124" t="s">
        <v>1397</v>
      </c>
      <c r="CE1027" s="43">
        <v>13620</v>
      </c>
      <c r="CR1027" s="43" t="s">
        <v>2155</v>
      </c>
      <c r="CY1027" s="39" t="s">
        <v>451</v>
      </c>
      <c r="CZ1027" s="43">
        <v>660</v>
      </c>
      <c r="DA1027" s="43" t="s">
        <v>2046</v>
      </c>
      <c r="DD1027" s="43" t="s">
        <v>1397</v>
      </c>
      <c r="DE1027" s="43">
        <v>1807</v>
      </c>
      <c r="DF1027" s="43"/>
      <c r="DG1027" s="254">
        <v>35065</v>
      </c>
      <c r="DH1027" s="185"/>
      <c r="DI1027" s="43"/>
      <c r="DJ1027" s="43"/>
      <c r="DK1027" s="43"/>
      <c r="DL1027" s="43"/>
      <c r="DM1027" s="48" t="s">
        <v>451</v>
      </c>
      <c r="DN1027" s="180">
        <v>1300</v>
      </c>
      <c r="DO1027" s="48" t="s">
        <v>842</v>
      </c>
      <c r="DP1027" s="43"/>
      <c r="DQ1027" s="43"/>
      <c r="DR1027" s="115" t="s">
        <v>1397</v>
      </c>
      <c r="DS1027" s="180">
        <v>1802</v>
      </c>
    </row>
    <row r="1028" spans="1:123" s="39" customFormat="1" hidden="1" x14ac:dyDescent="0.2">
      <c r="A1028" s="44" t="str">
        <f t="shared" si="335"/>
        <v>Fresh Water Lens</v>
      </c>
      <c r="B1028" s="44" t="str">
        <f t="shared" si="330"/>
        <v>Trichloroethylene</v>
      </c>
      <c r="C1028" s="38" t="s">
        <v>2587</v>
      </c>
      <c r="D1028" s="38" t="str">
        <f t="shared" si="329"/>
        <v>S</v>
      </c>
      <c r="E1028" s="44" t="s">
        <v>372</v>
      </c>
      <c r="F1028" s="155" t="str">
        <f t="shared" si="341"/>
        <v>Building 1</v>
      </c>
      <c r="G1028" s="44" t="str">
        <f t="shared" si="336"/>
        <v>Commercial</v>
      </c>
      <c r="H1028" s="44" t="s">
        <v>846</v>
      </c>
      <c r="I1028" s="38" t="str">
        <f t="shared" si="346"/>
        <v>Y</v>
      </c>
      <c r="J1028" s="38" t="str">
        <f t="shared" si="347"/>
        <v>Y</v>
      </c>
      <c r="K1028" s="38" t="str">
        <f t="shared" si="348"/>
        <v>Y</v>
      </c>
      <c r="L1028" s="44"/>
      <c r="M1028" s="38" t="str">
        <f t="shared" si="331"/>
        <v/>
      </c>
      <c r="N1028" s="38" t="str">
        <f t="shared" si="338"/>
        <v/>
      </c>
      <c r="O1028" s="38" t="str">
        <f t="shared" si="349"/>
        <v/>
      </c>
      <c r="P1028" s="38"/>
      <c r="Q1028" s="38" t="str">
        <f t="shared" si="350"/>
        <v>Y</v>
      </c>
      <c r="R1028" s="38" t="str">
        <f t="shared" si="351"/>
        <v>Y</v>
      </c>
      <c r="S1028" s="38" t="str">
        <f t="shared" si="352"/>
        <v>Y</v>
      </c>
      <c r="T1028" s="38"/>
      <c r="U1028" s="38"/>
      <c r="V1028" s="38"/>
      <c r="W1028" s="38"/>
      <c r="X1028" s="38"/>
      <c r="Y1028" s="38" t="str">
        <f t="shared" si="332"/>
        <v>Y</v>
      </c>
      <c r="Z1028" s="38" t="str">
        <f t="shared" si="339"/>
        <v>Y</v>
      </c>
      <c r="AA1028" s="38" t="str">
        <f t="shared" si="345"/>
        <v>Y</v>
      </c>
      <c r="AC1028" s="59"/>
      <c r="AD1028" s="204"/>
      <c r="AE1028" s="38"/>
      <c r="AF1028" s="38"/>
      <c r="AG1028" s="125">
        <f t="shared" si="353"/>
        <v>460</v>
      </c>
      <c r="AH1028" s="39">
        <v>12</v>
      </c>
      <c r="AI1028" s="123">
        <f t="shared" si="354"/>
        <v>104730.20148677395</v>
      </c>
      <c r="AK1028" s="47">
        <f t="shared" si="355"/>
        <v>4151.118464537959</v>
      </c>
      <c r="AM1028" s="40">
        <f t="shared" si="342"/>
        <v>1.8570793130827714</v>
      </c>
      <c r="AN1028" s="39">
        <f t="shared" si="340"/>
        <v>0.5</v>
      </c>
      <c r="AO1028" s="204">
        <f t="shared" si="356"/>
        <v>1.7732032276451757E-5</v>
      </c>
      <c r="AP1028" s="204"/>
      <c r="AQ1028" s="204">
        <f t="shared" si="357"/>
        <v>4.4736842105263163E-4</v>
      </c>
      <c r="AR1028" s="59"/>
      <c r="AS1028" s="115">
        <f t="shared" si="358"/>
        <v>1</v>
      </c>
      <c r="AT1028" s="115">
        <f t="shared" si="359"/>
        <v>0</v>
      </c>
      <c r="AU1028" s="115"/>
      <c r="AV1028" s="115"/>
      <c r="AW1028" s="39">
        <f t="shared" si="360"/>
        <v>1</v>
      </c>
      <c r="AX1028" s="39">
        <f t="shared" si="361"/>
        <v>0</v>
      </c>
      <c r="AY1028" s="115"/>
      <c r="AZ1028" s="115"/>
      <c r="BA1028" s="43">
        <v>64</v>
      </c>
      <c r="BB1028" s="43" t="s">
        <v>2151</v>
      </c>
      <c r="BC1028" s="43" t="s">
        <v>1385</v>
      </c>
      <c r="BE1028" s="37" t="s">
        <v>2349</v>
      </c>
      <c r="BG1028" s="43">
        <v>491</v>
      </c>
      <c r="BH1028" s="43" t="s">
        <v>2152</v>
      </c>
      <c r="BI1028" s="43" t="s">
        <v>2153</v>
      </c>
      <c r="BJ1028" s="48" t="s">
        <v>235</v>
      </c>
      <c r="BK1028" s="48" t="s">
        <v>2634</v>
      </c>
      <c r="BM1028" s="43" t="s">
        <v>1390</v>
      </c>
      <c r="BN1028" s="43">
        <v>20</v>
      </c>
      <c r="BO1028" s="43" t="s">
        <v>1395</v>
      </c>
      <c r="BP1028" s="43" t="s">
        <v>2154</v>
      </c>
      <c r="BS1028" s="43" t="s">
        <v>1393</v>
      </c>
      <c r="BT1028" s="43" t="s">
        <v>222</v>
      </c>
      <c r="BU1028" s="43"/>
      <c r="BV1028" s="43"/>
      <c r="BW1028" s="243"/>
      <c r="BX1028" s="243"/>
      <c r="BY1028" s="48" t="s">
        <v>451</v>
      </c>
      <c r="BZ1028" s="43">
        <v>0.34</v>
      </c>
      <c r="CA1028" s="48" t="s">
        <v>842</v>
      </c>
      <c r="CD1028" s="124" t="s">
        <v>1397</v>
      </c>
      <c r="CE1028" s="43">
        <v>13623</v>
      </c>
      <c r="CR1028" s="43" t="s">
        <v>2155</v>
      </c>
      <c r="CY1028" s="39" t="s">
        <v>451</v>
      </c>
      <c r="CZ1028" s="43">
        <v>460</v>
      </c>
      <c r="DA1028" s="43" t="s">
        <v>2046</v>
      </c>
      <c r="DD1028" s="43" t="s">
        <v>1397</v>
      </c>
      <c r="DE1028" s="43">
        <v>1810</v>
      </c>
      <c r="DF1028" s="43"/>
      <c r="DG1028" s="254">
        <v>35065</v>
      </c>
      <c r="DH1028" s="185"/>
      <c r="DI1028" s="43"/>
      <c r="DJ1028" s="43"/>
      <c r="DK1028" s="43"/>
      <c r="DL1028" s="43"/>
      <c r="DM1028" s="48" t="s">
        <v>451</v>
      </c>
      <c r="DN1028" s="180">
        <v>760</v>
      </c>
      <c r="DO1028" s="48" t="s">
        <v>842</v>
      </c>
      <c r="DP1028" s="43"/>
      <c r="DQ1028" s="43"/>
      <c r="DR1028" s="115" t="s">
        <v>1397</v>
      </c>
      <c r="DS1028" s="180">
        <v>1805</v>
      </c>
    </row>
    <row r="1029" spans="1:123" s="39" customFormat="1" hidden="1" x14ac:dyDescent="0.2">
      <c r="A1029" s="44" t="str">
        <f t="shared" si="335"/>
        <v>Fresh Water Lens</v>
      </c>
      <c r="B1029" s="44" t="str">
        <f t="shared" si="330"/>
        <v>Trichloroethylene</v>
      </c>
      <c r="C1029" s="38" t="s">
        <v>2587</v>
      </c>
      <c r="D1029" s="38" t="str">
        <f t="shared" si="329"/>
        <v>S</v>
      </c>
      <c r="E1029" s="44" t="s">
        <v>372</v>
      </c>
      <c r="F1029" s="155" t="str">
        <f t="shared" si="341"/>
        <v>Building 1</v>
      </c>
      <c r="G1029" s="44" t="str">
        <f t="shared" si="336"/>
        <v>Commercial</v>
      </c>
      <c r="H1029" s="44" t="s">
        <v>846</v>
      </c>
      <c r="I1029" s="38" t="str">
        <f t="shared" si="346"/>
        <v>Y</v>
      </c>
      <c r="J1029" s="38" t="str">
        <f t="shared" si="347"/>
        <v>Y</v>
      </c>
      <c r="K1029" s="38" t="str">
        <f t="shared" si="348"/>
        <v>Y</v>
      </c>
      <c r="L1029" s="44"/>
      <c r="M1029" s="38" t="str">
        <f t="shared" si="331"/>
        <v/>
      </c>
      <c r="N1029" s="38" t="str">
        <f t="shared" si="338"/>
        <v/>
      </c>
      <c r="O1029" s="38" t="str">
        <f t="shared" si="349"/>
        <v/>
      </c>
      <c r="P1029" s="38"/>
      <c r="Q1029" s="38" t="str">
        <f t="shared" si="350"/>
        <v>Y</v>
      </c>
      <c r="R1029" s="38" t="str">
        <f t="shared" si="351"/>
        <v>Y</v>
      </c>
      <c r="S1029" s="38" t="str">
        <f t="shared" si="352"/>
        <v>Y</v>
      </c>
      <c r="T1029" s="38"/>
      <c r="U1029" s="38"/>
      <c r="V1029" s="38"/>
      <c r="W1029" s="38"/>
      <c r="X1029" s="38"/>
      <c r="Y1029" s="38" t="str">
        <f t="shared" si="332"/>
        <v>Y</v>
      </c>
      <c r="Z1029" s="38" t="str">
        <f t="shared" si="339"/>
        <v>Y</v>
      </c>
      <c r="AA1029" s="38" t="str">
        <f t="shared" si="345"/>
        <v>Y</v>
      </c>
      <c r="AC1029" s="59"/>
      <c r="AD1029" s="204"/>
      <c r="AE1029" s="38"/>
      <c r="AF1029" s="38"/>
      <c r="AG1029" s="125">
        <f t="shared" si="353"/>
        <v>690</v>
      </c>
      <c r="AH1029" s="39">
        <v>12</v>
      </c>
      <c r="AI1029" s="123">
        <f t="shared" si="354"/>
        <v>157095.30223016092</v>
      </c>
      <c r="AK1029" s="47">
        <f t="shared" si="355"/>
        <v>3604.9186665724383</v>
      </c>
      <c r="AM1029" s="40">
        <f t="shared" si="342"/>
        <v>2.1301792120655318</v>
      </c>
      <c r="AN1029" s="39">
        <f t="shared" si="340"/>
        <v>0.5</v>
      </c>
      <c r="AO1029" s="204">
        <f t="shared" si="356"/>
        <v>1.3559789387874872E-5</v>
      </c>
      <c r="AP1029" s="204"/>
      <c r="AQ1029" s="204">
        <f t="shared" si="357"/>
        <v>5.9090909090909094E-4</v>
      </c>
      <c r="AR1029" s="59"/>
      <c r="AS1029" s="115">
        <f t="shared" si="358"/>
        <v>1</v>
      </c>
      <c r="AT1029" s="115">
        <f t="shared" si="359"/>
        <v>0</v>
      </c>
      <c r="AU1029" s="115"/>
      <c r="AV1029" s="115"/>
      <c r="AW1029" s="39">
        <f t="shared" si="360"/>
        <v>1</v>
      </c>
      <c r="AX1029" s="39">
        <f t="shared" si="361"/>
        <v>0</v>
      </c>
      <c r="AY1029" s="115"/>
      <c r="AZ1029" s="115"/>
      <c r="BA1029" s="43">
        <v>64</v>
      </c>
      <c r="BB1029" s="43" t="s">
        <v>2151</v>
      </c>
      <c r="BC1029" s="43" t="s">
        <v>1385</v>
      </c>
      <c r="BE1029" s="37" t="s">
        <v>2349</v>
      </c>
      <c r="BG1029" s="43">
        <v>491</v>
      </c>
      <c r="BH1029" s="43" t="s">
        <v>2152</v>
      </c>
      <c r="BI1029" s="43" t="s">
        <v>2153</v>
      </c>
      <c r="BJ1029" s="48" t="s">
        <v>235</v>
      </c>
      <c r="BK1029" s="48" t="s">
        <v>2634</v>
      </c>
      <c r="BM1029" s="43" t="s">
        <v>1390</v>
      </c>
      <c r="BN1029" s="43">
        <v>20</v>
      </c>
      <c r="BO1029" s="43" t="s">
        <v>1395</v>
      </c>
      <c r="BP1029" s="43" t="s">
        <v>2154</v>
      </c>
      <c r="BS1029" s="43" t="s">
        <v>1393</v>
      </c>
      <c r="BT1029" s="43" t="s">
        <v>222</v>
      </c>
      <c r="BU1029" s="43"/>
      <c r="BV1029" s="43"/>
      <c r="BW1029" s="243"/>
      <c r="BX1029" s="243"/>
      <c r="BY1029" s="48" t="s">
        <v>451</v>
      </c>
      <c r="BZ1029" s="43">
        <v>0.39</v>
      </c>
      <c r="CA1029" s="48" t="s">
        <v>842</v>
      </c>
      <c r="CD1029" s="124" t="s">
        <v>1397</v>
      </c>
      <c r="CE1029" s="43">
        <v>13622</v>
      </c>
      <c r="CR1029" s="43" t="s">
        <v>2155</v>
      </c>
      <c r="CY1029" s="39" t="s">
        <v>451</v>
      </c>
      <c r="CZ1029" s="43">
        <v>690</v>
      </c>
      <c r="DA1029" s="43" t="s">
        <v>2046</v>
      </c>
      <c r="DD1029" s="43" t="s">
        <v>1397</v>
      </c>
      <c r="DE1029" s="43">
        <v>1809</v>
      </c>
      <c r="DF1029" s="43"/>
      <c r="DG1029" s="254">
        <v>35065</v>
      </c>
      <c r="DH1029" s="185"/>
      <c r="DI1029" s="43"/>
      <c r="DJ1029" s="43"/>
      <c r="DK1029" s="43"/>
      <c r="DL1029" s="43"/>
      <c r="DM1029" s="48" t="s">
        <v>451</v>
      </c>
      <c r="DN1029" s="180">
        <v>660</v>
      </c>
      <c r="DO1029" s="48" t="s">
        <v>842</v>
      </c>
      <c r="DP1029" s="43"/>
      <c r="DQ1029" s="43"/>
      <c r="DR1029" s="115" t="s">
        <v>1397</v>
      </c>
      <c r="DS1029" s="180">
        <v>1804</v>
      </c>
    </row>
    <row r="1030" spans="1:123" s="39" customFormat="1" hidden="1" x14ac:dyDescent="0.2">
      <c r="A1030" s="44" t="str">
        <f t="shared" si="335"/>
        <v>Fresh Water Lens</v>
      </c>
      <c r="B1030" s="44" t="str">
        <f t="shared" si="330"/>
        <v>Trichloroethylene</v>
      </c>
      <c r="C1030" s="38" t="s">
        <v>2587</v>
      </c>
      <c r="D1030" s="38" t="str">
        <f t="shared" si="329"/>
        <v>S</v>
      </c>
      <c r="E1030" s="44" t="s">
        <v>372</v>
      </c>
      <c r="F1030" s="155" t="str">
        <f t="shared" si="341"/>
        <v>Building 2</v>
      </c>
      <c r="G1030" s="44" t="str">
        <f t="shared" si="336"/>
        <v>Commercial</v>
      </c>
      <c r="H1030" s="44" t="s">
        <v>846</v>
      </c>
      <c r="I1030" s="38" t="str">
        <f t="shared" si="346"/>
        <v>Y</v>
      </c>
      <c r="J1030" s="38" t="str">
        <f t="shared" si="347"/>
        <v>Y</v>
      </c>
      <c r="K1030" s="38" t="str">
        <f t="shared" si="348"/>
        <v>Y</v>
      </c>
      <c r="L1030" s="44"/>
      <c r="M1030" s="38" t="str">
        <f t="shared" si="331"/>
        <v/>
      </c>
      <c r="N1030" s="38" t="str">
        <f t="shared" si="338"/>
        <v/>
      </c>
      <c r="O1030" s="38" t="str">
        <f t="shared" si="349"/>
        <v/>
      </c>
      <c r="P1030" s="38"/>
      <c r="Q1030" s="38" t="str">
        <f t="shared" si="350"/>
        <v>Y</v>
      </c>
      <c r="R1030" s="38" t="str">
        <f t="shared" si="351"/>
        <v>Y</v>
      </c>
      <c r="S1030" s="38" t="str">
        <f t="shared" si="352"/>
        <v>Y</v>
      </c>
      <c r="T1030" s="38"/>
      <c r="U1030" s="38"/>
      <c r="V1030" s="38"/>
      <c r="W1030" s="38"/>
      <c r="X1030" s="38"/>
      <c r="Y1030" s="38" t="str">
        <f t="shared" si="332"/>
        <v>Y</v>
      </c>
      <c r="Z1030" s="38" t="str">
        <f t="shared" si="339"/>
        <v>Y</v>
      </c>
      <c r="AA1030" s="38" t="str">
        <f t="shared" si="345"/>
        <v>Y</v>
      </c>
      <c r="AC1030" s="59"/>
      <c r="AD1030" s="204"/>
      <c r="AE1030" s="38"/>
      <c r="AF1030" s="38"/>
      <c r="AG1030" s="125">
        <f t="shared" si="353"/>
        <v>870</v>
      </c>
      <c r="AH1030" s="39">
        <v>12</v>
      </c>
      <c r="AI1030" s="123">
        <f t="shared" si="354"/>
        <v>198076.68542063769</v>
      </c>
      <c r="AK1030" s="47">
        <f t="shared" si="355"/>
        <v>1529.3594343034588</v>
      </c>
      <c r="AM1030" s="40">
        <f t="shared" si="342"/>
        <v>3.7687786059620945</v>
      </c>
      <c r="AN1030" s="39">
        <f t="shared" si="340"/>
        <v>0.5</v>
      </c>
      <c r="AO1030" s="204">
        <f t="shared" si="356"/>
        <v>1.9026866276354924E-5</v>
      </c>
      <c r="AP1030" s="204"/>
      <c r="AQ1030" s="204">
        <f t="shared" si="357"/>
        <v>2.464285714285714E-3</v>
      </c>
      <c r="AR1030" s="59"/>
      <c r="AS1030" s="115">
        <f t="shared" si="358"/>
        <v>1</v>
      </c>
      <c r="AT1030" s="115">
        <f t="shared" si="359"/>
        <v>0</v>
      </c>
      <c r="AU1030" s="115"/>
      <c r="AV1030" s="115"/>
      <c r="AW1030" s="39">
        <f t="shared" si="360"/>
        <v>1</v>
      </c>
      <c r="AX1030" s="39">
        <f t="shared" si="361"/>
        <v>0</v>
      </c>
      <c r="AY1030" s="115"/>
      <c r="AZ1030" s="115"/>
      <c r="BA1030" s="43">
        <v>64</v>
      </c>
      <c r="BB1030" s="43" t="s">
        <v>2151</v>
      </c>
      <c r="BC1030" s="43" t="s">
        <v>1385</v>
      </c>
      <c r="BE1030" s="37" t="s">
        <v>2349</v>
      </c>
      <c r="BG1030" s="43">
        <v>492</v>
      </c>
      <c r="BH1030" s="43" t="s">
        <v>900</v>
      </c>
      <c r="BI1030" s="43" t="s">
        <v>2153</v>
      </c>
      <c r="BJ1030" s="48" t="s">
        <v>235</v>
      </c>
      <c r="BK1030" s="48" t="s">
        <v>2634</v>
      </c>
      <c r="BM1030" s="43" t="s">
        <v>1390</v>
      </c>
      <c r="BN1030" s="43">
        <v>20</v>
      </c>
      <c r="BO1030" s="43" t="s">
        <v>1395</v>
      </c>
      <c r="BP1030" s="43" t="s">
        <v>2154</v>
      </c>
      <c r="BS1030" s="43" t="s">
        <v>1393</v>
      </c>
      <c r="BT1030" s="43" t="s">
        <v>222</v>
      </c>
      <c r="BU1030" s="43"/>
      <c r="BV1030" s="43"/>
      <c r="BW1030" s="243"/>
      <c r="BX1030" s="243"/>
      <c r="BY1030" s="48" t="s">
        <v>451</v>
      </c>
      <c r="BZ1030" s="43">
        <v>0.69</v>
      </c>
      <c r="CA1030" s="48" t="s">
        <v>842</v>
      </c>
      <c r="CD1030" s="124" t="s">
        <v>1397</v>
      </c>
      <c r="CE1030" s="43">
        <v>13625</v>
      </c>
      <c r="CR1030" s="43" t="s">
        <v>2155</v>
      </c>
      <c r="CY1030" s="39" t="s">
        <v>451</v>
      </c>
      <c r="CZ1030" s="43">
        <v>870</v>
      </c>
      <c r="DA1030" s="43" t="s">
        <v>2046</v>
      </c>
      <c r="DD1030" s="43" t="s">
        <v>1397</v>
      </c>
      <c r="DE1030" s="43">
        <v>1815</v>
      </c>
      <c r="DF1030" s="43"/>
      <c r="DG1030" s="254">
        <v>34335</v>
      </c>
      <c r="DH1030" s="185"/>
      <c r="DI1030" s="43"/>
      <c r="DJ1030" s="43"/>
      <c r="DK1030" s="43"/>
      <c r="DL1030" s="43"/>
      <c r="DM1030" s="48" t="s">
        <v>451</v>
      </c>
      <c r="DN1030" s="180">
        <v>280</v>
      </c>
      <c r="DO1030" s="48" t="s">
        <v>842</v>
      </c>
      <c r="DP1030" s="43"/>
      <c r="DQ1030" s="43"/>
      <c r="DR1030" s="115" t="s">
        <v>1397</v>
      </c>
      <c r="DS1030" s="180">
        <v>1812</v>
      </c>
    </row>
    <row r="1031" spans="1:123" s="39" customFormat="1" hidden="1" x14ac:dyDescent="0.2">
      <c r="A1031" s="44" t="str">
        <f t="shared" si="335"/>
        <v>Fresh Water Lens</v>
      </c>
      <c r="B1031" s="44" t="str">
        <f t="shared" si="330"/>
        <v>Trichloroethylene</v>
      </c>
      <c r="C1031" s="38" t="s">
        <v>2587</v>
      </c>
      <c r="D1031" s="38" t="str">
        <f t="shared" si="329"/>
        <v>S</v>
      </c>
      <c r="E1031" s="44" t="s">
        <v>372</v>
      </c>
      <c r="F1031" s="155" t="str">
        <f t="shared" si="341"/>
        <v>Building 2</v>
      </c>
      <c r="G1031" s="44" t="str">
        <f t="shared" si="336"/>
        <v>Commercial</v>
      </c>
      <c r="H1031" s="44" t="s">
        <v>846</v>
      </c>
      <c r="I1031" s="38" t="str">
        <f t="shared" si="346"/>
        <v>Y</v>
      </c>
      <c r="J1031" s="38" t="str">
        <f t="shared" si="347"/>
        <v>Y</v>
      </c>
      <c r="K1031" s="38" t="str">
        <f t="shared" si="348"/>
        <v>Y</v>
      </c>
      <c r="L1031" s="44"/>
      <c r="M1031" s="38" t="str">
        <f t="shared" si="331"/>
        <v/>
      </c>
      <c r="N1031" s="38" t="str">
        <f t="shared" si="338"/>
        <v/>
      </c>
      <c r="O1031" s="38" t="str">
        <f t="shared" si="349"/>
        <v/>
      </c>
      <c r="P1031" s="38"/>
      <c r="Q1031" s="38" t="str">
        <f t="shared" si="350"/>
        <v>Y</v>
      </c>
      <c r="R1031" s="38" t="str">
        <f t="shared" si="351"/>
        <v>Y</v>
      </c>
      <c r="S1031" s="38" t="str">
        <f t="shared" si="352"/>
        <v>Y</v>
      </c>
      <c r="T1031" s="38"/>
      <c r="U1031" s="38"/>
      <c r="V1031" s="38"/>
      <c r="W1031" s="38"/>
      <c r="X1031" s="38"/>
      <c r="Y1031" s="38" t="str">
        <f t="shared" si="332"/>
        <v>Y</v>
      </c>
      <c r="Z1031" s="38" t="str">
        <f t="shared" si="339"/>
        <v>Y</v>
      </c>
      <c r="AA1031" s="38" t="str">
        <f t="shared" si="345"/>
        <v>Y</v>
      </c>
      <c r="AC1031" s="59"/>
      <c r="AD1031" s="204"/>
      <c r="AE1031" s="38"/>
      <c r="AF1031" s="38"/>
      <c r="AG1031" s="125">
        <f t="shared" si="353"/>
        <v>800</v>
      </c>
      <c r="AH1031" s="39">
        <v>12</v>
      </c>
      <c r="AI1031" s="123">
        <f t="shared" si="354"/>
        <v>182139.48084656338</v>
      </c>
      <c r="AK1031" s="47">
        <f t="shared" si="355"/>
        <v>1529.3594343034588</v>
      </c>
      <c r="AM1031" s="40">
        <f t="shared" si="342"/>
        <v>13.108795151172503</v>
      </c>
      <c r="AN1031" s="39">
        <f t="shared" si="340"/>
        <v>0.5</v>
      </c>
      <c r="AO1031" s="204">
        <f t="shared" si="356"/>
        <v>7.1971189827951243E-5</v>
      </c>
      <c r="AP1031" s="204"/>
      <c r="AQ1031" s="204">
        <f t="shared" si="357"/>
        <v>8.5714285714285701E-3</v>
      </c>
      <c r="AR1031" s="59"/>
      <c r="AS1031" s="115">
        <f t="shared" si="358"/>
        <v>1</v>
      </c>
      <c r="AT1031" s="115">
        <f t="shared" si="359"/>
        <v>0</v>
      </c>
      <c r="AU1031" s="115"/>
      <c r="AV1031" s="115"/>
      <c r="AW1031" s="39">
        <f t="shared" si="360"/>
        <v>1</v>
      </c>
      <c r="AX1031" s="39">
        <f t="shared" si="361"/>
        <v>0</v>
      </c>
      <c r="AY1031" s="115"/>
      <c r="AZ1031" s="115"/>
      <c r="BA1031" s="43">
        <v>64</v>
      </c>
      <c r="BB1031" s="43" t="s">
        <v>2151</v>
      </c>
      <c r="BC1031" s="43" t="s">
        <v>1385</v>
      </c>
      <c r="BE1031" s="37" t="s">
        <v>2349</v>
      </c>
      <c r="BG1031" s="43">
        <v>492</v>
      </c>
      <c r="BH1031" s="43" t="s">
        <v>900</v>
      </c>
      <c r="BI1031" s="43" t="s">
        <v>2153</v>
      </c>
      <c r="BJ1031" s="48" t="s">
        <v>235</v>
      </c>
      <c r="BK1031" s="48" t="s">
        <v>2634</v>
      </c>
      <c r="BM1031" s="43" t="s">
        <v>1390</v>
      </c>
      <c r="BN1031" s="43">
        <v>20</v>
      </c>
      <c r="BO1031" s="43" t="s">
        <v>1395</v>
      </c>
      <c r="BP1031" s="43" t="s">
        <v>2154</v>
      </c>
      <c r="BS1031" s="44" t="s">
        <v>1393</v>
      </c>
      <c r="BT1031" s="43" t="s">
        <v>222</v>
      </c>
      <c r="BU1031" s="43"/>
      <c r="BV1031" s="43"/>
      <c r="BW1031" s="243"/>
      <c r="BX1031" s="243"/>
      <c r="BY1031" s="48" t="s">
        <v>451</v>
      </c>
      <c r="BZ1031" s="43">
        <v>2.4</v>
      </c>
      <c r="CA1031" s="48" t="s">
        <v>842</v>
      </c>
      <c r="CD1031" s="124" t="s">
        <v>1397</v>
      </c>
      <c r="CE1031" s="43">
        <v>13624</v>
      </c>
      <c r="CR1031" s="43" t="s">
        <v>2155</v>
      </c>
      <c r="CY1031" s="39" t="s">
        <v>451</v>
      </c>
      <c r="CZ1031" s="43">
        <v>800</v>
      </c>
      <c r="DA1031" s="43" t="s">
        <v>2046</v>
      </c>
      <c r="DD1031" s="43" t="s">
        <v>1397</v>
      </c>
      <c r="DE1031" s="43">
        <v>1814</v>
      </c>
      <c r="DF1031" s="43"/>
      <c r="DG1031" s="254">
        <v>34335</v>
      </c>
      <c r="DH1031" s="185"/>
      <c r="DI1031" s="43"/>
      <c r="DJ1031" s="43"/>
      <c r="DK1031" s="43"/>
      <c r="DL1031" s="43"/>
      <c r="DM1031" s="48" t="s">
        <v>451</v>
      </c>
      <c r="DN1031" s="180">
        <v>280</v>
      </c>
      <c r="DO1031" s="48" t="s">
        <v>842</v>
      </c>
      <c r="DP1031" s="43"/>
      <c r="DQ1031" s="43"/>
      <c r="DR1031" s="115" t="s">
        <v>1397</v>
      </c>
      <c r="DS1031" s="180">
        <v>1811</v>
      </c>
    </row>
    <row r="1032" spans="1:123" s="39" customFormat="1" hidden="1" x14ac:dyDescent="0.2">
      <c r="A1032" s="44" t="str">
        <f t="shared" si="335"/>
        <v>Georgetown</v>
      </c>
      <c r="B1032" s="44" t="str">
        <f t="shared" si="330"/>
        <v>1,1,1-Trichloroethane</v>
      </c>
      <c r="C1032" s="38" t="s">
        <v>2587</v>
      </c>
      <c r="D1032" s="38" t="str">
        <f t="shared" si="329"/>
        <v/>
      </c>
      <c r="E1032" s="38"/>
      <c r="F1032" s="155" t="str">
        <f t="shared" si="341"/>
        <v>Denver</v>
      </c>
      <c r="G1032" s="44" t="str">
        <f t="shared" si="336"/>
        <v>Residential</v>
      </c>
      <c r="H1032" s="44" t="str">
        <f t="shared" si="337"/>
        <v/>
      </c>
      <c r="I1032" s="38"/>
      <c r="J1032" s="38"/>
      <c r="K1032" s="38"/>
      <c r="L1032" s="44"/>
      <c r="M1032" s="38" t="str">
        <f t="shared" si="331"/>
        <v>Y</v>
      </c>
      <c r="N1032" s="38" t="str">
        <f t="shared" si="338"/>
        <v>n</v>
      </c>
      <c r="O1032" s="38" t="str">
        <f t="shared" ref="O1032:O1038" si="362">IF(AJ1032="","",IF(M1032="N","n","Y"))</f>
        <v>Y</v>
      </c>
      <c r="P1032" s="44"/>
      <c r="Q1032" s="38" t="str">
        <f t="shared" si="350"/>
        <v>Y</v>
      </c>
      <c r="R1032" s="38" t="str">
        <f t="shared" si="351"/>
        <v>n</v>
      </c>
      <c r="S1032" s="38" t="str">
        <f t="shared" si="352"/>
        <v>Y</v>
      </c>
      <c r="T1032" s="44"/>
      <c r="U1032" s="44"/>
      <c r="V1032" s="44"/>
      <c r="W1032" s="44"/>
      <c r="X1032" s="44"/>
      <c r="Y1032" s="38" t="str">
        <f t="shared" si="332"/>
        <v>Y</v>
      </c>
      <c r="Z1032" s="38" t="str">
        <f t="shared" si="339"/>
        <v>n</v>
      </c>
      <c r="AA1032" s="38" t="str">
        <f t="shared" si="345"/>
        <v>Y</v>
      </c>
      <c r="AC1032" s="59">
        <v>50</v>
      </c>
      <c r="AD1032" s="204">
        <v>4.2000000000000003E-2</v>
      </c>
      <c r="AE1032" s="38">
        <v>1</v>
      </c>
      <c r="AF1032" s="38">
        <v>0</v>
      </c>
      <c r="AG1032" s="125"/>
      <c r="AI1032" s="123"/>
      <c r="AJ1032" s="40">
        <f t="shared" ref="AJ1032:AJ1040" si="363">IF(CL1032="","",IF(CM1032="mg/m3",1000*CL1032,IF(CM1032="ppbv",CL1032*INDEX(ppbv_ug_m3,MATCH(BS1032,ChemName,0)),CL1032)))</f>
        <v>50</v>
      </c>
      <c r="AK1032" s="47">
        <f t="shared" si="355"/>
        <v>110</v>
      </c>
      <c r="AL1032" s="40"/>
      <c r="AM1032" s="40">
        <f t="shared" si="342"/>
        <v>2.1</v>
      </c>
      <c r="AN1032" s="39">
        <f t="shared" si="340"/>
        <v>3.1</v>
      </c>
      <c r="AO1032" s="204"/>
      <c r="AP1032" s="204">
        <f t="shared" ref="AP1032:AP1040" si="364">IF(AJ1032="","",AM1032/AJ1032)</f>
        <v>4.2000000000000003E-2</v>
      </c>
      <c r="AQ1032" s="204">
        <f t="shared" si="357"/>
        <v>1.9090909090909092E-2</v>
      </c>
      <c r="AR1032" s="45"/>
      <c r="AS1032" s="115"/>
      <c r="AT1032" s="115"/>
      <c r="AU1032" s="115">
        <f t="shared" ref="AU1032:AU1040" si="365">IF(AP1032="","",IF(CD1032="Y",1,0))</f>
        <v>1</v>
      </c>
      <c r="AV1032" s="115">
        <f t="shared" ref="AV1032:AV1040" si="366">IF(AP1032="","",IF(CD1032="n",1,0))</f>
        <v>0</v>
      </c>
      <c r="AW1032" s="39">
        <f t="shared" si="360"/>
        <v>1</v>
      </c>
      <c r="AX1032" s="39">
        <f t="shared" si="361"/>
        <v>0</v>
      </c>
      <c r="AY1032" s="115"/>
      <c r="AZ1032" s="115"/>
      <c r="BA1032" s="43">
        <v>59</v>
      </c>
      <c r="BB1032" s="43" t="s">
        <v>1707</v>
      </c>
      <c r="BE1032" s="37" t="s">
        <v>654</v>
      </c>
      <c r="BG1032" s="43">
        <v>165</v>
      </c>
      <c r="BH1032" s="43" t="s">
        <v>1708</v>
      </c>
      <c r="BI1032" s="43" t="s">
        <v>1387</v>
      </c>
      <c r="BJ1032" s="43" t="s">
        <v>533</v>
      </c>
      <c r="BP1032" s="48" t="s">
        <v>1406</v>
      </c>
      <c r="BS1032" s="43" t="s">
        <v>558</v>
      </c>
      <c r="BT1032" s="43" t="s">
        <v>1709</v>
      </c>
      <c r="BU1032" s="43"/>
      <c r="BV1032" s="43"/>
      <c r="BW1032" s="126">
        <v>36739</v>
      </c>
      <c r="BX1032" s="243"/>
      <c r="BY1032" s="48" t="s">
        <v>451</v>
      </c>
      <c r="BZ1032" s="43">
        <v>2.1</v>
      </c>
      <c r="CA1032" s="43" t="s">
        <v>1396</v>
      </c>
      <c r="CD1032" s="124" t="s">
        <v>2044</v>
      </c>
      <c r="CE1032" s="43">
        <v>3588</v>
      </c>
      <c r="CF1032" s="43" t="s">
        <v>1710</v>
      </c>
      <c r="CG1032" s="126">
        <v>36739</v>
      </c>
      <c r="CK1032" s="39" t="s">
        <v>451</v>
      </c>
      <c r="CL1032" s="43">
        <v>50</v>
      </c>
      <c r="CM1032" s="43" t="s">
        <v>1396</v>
      </c>
      <c r="CP1032" s="43" t="s">
        <v>2044</v>
      </c>
      <c r="CQ1032" s="43">
        <v>264</v>
      </c>
      <c r="DF1032" s="180" t="s">
        <v>1281</v>
      </c>
      <c r="DG1032" s="254">
        <v>36739</v>
      </c>
      <c r="DH1032" s="185"/>
      <c r="DM1032" s="39" t="s">
        <v>451</v>
      </c>
      <c r="DN1032" s="180">
        <v>110</v>
      </c>
      <c r="DO1032" s="180" t="s">
        <v>1396</v>
      </c>
      <c r="DR1032" s="38" t="s">
        <v>2044</v>
      </c>
      <c r="DS1032" s="180">
        <v>756</v>
      </c>
    </row>
    <row r="1033" spans="1:123" s="39" customFormat="1" hidden="1" x14ac:dyDescent="0.2">
      <c r="A1033" s="44" t="str">
        <f t="shared" si="335"/>
        <v>Georgetown</v>
      </c>
      <c r="B1033" s="44" t="str">
        <f t="shared" si="330"/>
        <v>Tetrachloroethylene</v>
      </c>
      <c r="C1033" s="38" t="s">
        <v>2587</v>
      </c>
      <c r="D1033" s="38" t="str">
        <f t="shared" si="329"/>
        <v/>
      </c>
      <c r="E1033" s="38"/>
      <c r="F1033" s="155" t="str">
        <f t="shared" si="341"/>
        <v>Denver</v>
      </c>
      <c r="G1033" s="44" t="str">
        <f t="shared" si="336"/>
        <v>Residential</v>
      </c>
      <c r="H1033" s="44" t="str">
        <f t="shared" si="337"/>
        <v/>
      </c>
      <c r="I1033" s="38"/>
      <c r="J1033" s="38"/>
      <c r="K1033" s="38"/>
      <c r="L1033" s="44"/>
      <c r="M1033" s="38" t="str">
        <f t="shared" si="331"/>
        <v>Y</v>
      </c>
      <c r="N1033" s="38" t="str">
        <f t="shared" si="338"/>
        <v>n</v>
      </c>
      <c r="O1033" s="38" t="str">
        <f t="shared" si="362"/>
        <v>Y</v>
      </c>
      <c r="P1033" s="44"/>
      <c r="Q1033" s="38" t="str">
        <f t="shared" si="350"/>
        <v>Y</v>
      </c>
      <c r="R1033" s="38" t="str">
        <f t="shared" si="351"/>
        <v>n</v>
      </c>
      <c r="S1033" s="38" t="str">
        <f t="shared" si="352"/>
        <v>Y</v>
      </c>
      <c r="T1033" s="44"/>
      <c r="U1033" s="44"/>
      <c r="V1033" s="44"/>
      <c r="W1033" s="44"/>
      <c r="X1033" s="44"/>
      <c r="Y1033" s="38" t="str">
        <f t="shared" si="332"/>
        <v>Y</v>
      </c>
      <c r="Z1033" s="38" t="str">
        <f t="shared" si="339"/>
        <v>n</v>
      </c>
      <c r="AA1033" s="38" t="str">
        <f t="shared" si="345"/>
        <v>Y</v>
      </c>
      <c r="AC1033" s="59">
        <v>75</v>
      </c>
      <c r="AD1033" s="204">
        <v>1.8666666666666665E-2</v>
      </c>
      <c r="AE1033" s="38">
        <v>1</v>
      </c>
      <c r="AF1033" s="38">
        <v>0</v>
      </c>
      <c r="AG1033" s="125"/>
      <c r="AI1033" s="123"/>
      <c r="AJ1033" s="40">
        <f t="shared" si="363"/>
        <v>75</v>
      </c>
      <c r="AK1033" s="47">
        <f t="shared" si="355"/>
        <v>63</v>
      </c>
      <c r="AL1033" s="40"/>
      <c r="AM1033" s="40">
        <f t="shared" si="342"/>
        <v>1.4</v>
      </c>
      <c r="AN1033" s="39">
        <f t="shared" si="340"/>
        <v>3.8</v>
      </c>
      <c r="AO1033" s="204"/>
      <c r="AP1033" s="204">
        <f t="shared" si="364"/>
        <v>1.8666666666666665E-2</v>
      </c>
      <c r="AQ1033" s="204">
        <f t="shared" si="357"/>
        <v>2.222222222222222E-2</v>
      </c>
      <c r="AR1033" s="45"/>
      <c r="AS1033" s="115"/>
      <c r="AT1033" s="115"/>
      <c r="AU1033" s="115">
        <f t="shared" si="365"/>
        <v>1</v>
      </c>
      <c r="AV1033" s="115">
        <f t="shared" si="366"/>
        <v>0</v>
      </c>
      <c r="AW1033" s="39">
        <f t="shared" si="360"/>
        <v>1</v>
      </c>
      <c r="AX1033" s="39">
        <f t="shared" si="361"/>
        <v>0</v>
      </c>
      <c r="AY1033" s="115"/>
      <c r="AZ1033" s="115"/>
      <c r="BA1033" s="43">
        <v>59</v>
      </c>
      <c r="BB1033" s="43" t="s">
        <v>1707</v>
      </c>
      <c r="BE1033" s="37" t="s">
        <v>654</v>
      </c>
      <c r="BG1033" s="43">
        <v>165</v>
      </c>
      <c r="BH1033" s="43" t="s">
        <v>1708</v>
      </c>
      <c r="BI1033" s="43" t="s">
        <v>1387</v>
      </c>
      <c r="BJ1033" s="43" t="s">
        <v>533</v>
      </c>
      <c r="BP1033" s="48" t="s">
        <v>1406</v>
      </c>
      <c r="BS1033" s="43" t="s">
        <v>2057</v>
      </c>
      <c r="BT1033" s="43" t="s">
        <v>1709</v>
      </c>
      <c r="BU1033" s="43"/>
      <c r="BV1033" s="43"/>
      <c r="BW1033" s="126">
        <v>36739</v>
      </c>
      <c r="BX1033" s="243"/>
      <c r="BY1033" s="48" t="s">
        <v>451</v>
      </c>
      <c r="BZ1033" s="43">
        <v>1.4</v>
      </c>
      <c r="CA1033" s="43" t="s">
        <v>1396</v>
      </c>
      <c r="CD1033" s="124" t="s">
        <v>2044</v>
      </c>
      <c r="CE1033" s="43">
        <v>3589</v>
      </c>
      <c r="CF1033" s="43" t="s">
        <v>1710</v>
      </c>
      <c r="CG1033" s="126">
        <v>36739</v>
      </c>
      <c r="CK1033" s="39" t="s">
        <v>451</v>
      </c>
      <c r="CL1033" s="43">
        <v>75</v>
      </c>
      <c r="CM1033" s="43" t="s">
        <v>1396</v>
      </c>
      <c r="CP1033" s="43" t="s">
        <v>2044</v>
      </c>
      <c r="CQ1033" s="43">
        <v>265</v>
      </c>
      <c r="DF1033" s="180" t="s">
        <v>1281</v>
      </c>
      <c r="DG1033" s="254">
        <v>36739</v>
      </c>
      <c r="DH1033" s="185"/>
      <c r="DM1033" s="39" t="s">
        <v>451</v>
      </c>
      <c r="DN1033" s="180">
        <v>63</v>
      </c>
      <c r="DO1033" s="180" t="s">
        <v>1396</v>
      </c>
      <c r="DR1033" s="38" t="s">
        <v>2044</v>
      </c>
      <c r="DS1033" s="180">
        <v>757</v>
      </c>
    </row>
    <row r="1034" spans="1:123" s="39" customFormat="1" hidden="1" x14ac:dyDescent="0.2">
      <c r="A1034" s="44" t="str">
        <f t="shared" si="335"/>
        <v>Georgetown</v>
      </c>
      <c r="B1034" s="44" t="str">
        <f t="shared" si="330"/>
        <v>Total Xylenes</v>
      </c>
      <c r="C1034" s="38" t="s">
        <v>2588</v>
      </c>
      <c r="D1034" s="38" t="str">
        <f t="shared" si="329"/>
        <v/>
      </c>
      <c r="E1034" s="38"/>
      <c r="F1034" s="155" t="str">
        <f t="shared" si="341"/>
        <v>Denver</v>
      </c>
      <c r="G1034" s="44" t="str">
        <f t="shared" si="336"/>
        <v>Residential</v>
      </c>
      <c r="H1034" s="44" t="str">
        <f t="shared" si="337"/>
        <v/>
      </c>
      <c r="I1034" s="38"/>
      <c r="J1034" s="38"/>
      <c r="K1034" s="38"/>
      <c r="L1034" s="44"/>
      <c r="M1034" s="38" t="str">
        <f t="shared" si="331"/>
        <v>Y</v>
      </c>
      <c r="N1034" s="38" t="str">
        <f t="shared" si="338"/>
        <v>n</v>
      </c>
      <c r="O1034" s="38" t="str">
        <f t="shared" si="362"/>
        <v>Y</v>
      </c>
      <c r="P1034" s="38"/>
      <c r="Q1034" s="38" t="str">
        <f t="shared" si="350"/>
        <v>Y</v>
      </c>
      <c r="R1034" s="38" t="str">
        <f t="shared" si="351"/>
        <v>n</v>
      </c>
      <c r="S1034" s="38" t="str">
        <f t="shared" si="352"/>
        <v>Y</v>
      </c>
      <c r="T1034" s="38"/>
      <c r="U1034" s="38"/>
      <c r="V1034" s="38"/>
      <c r="W1034" s="38"/>
      <c r="X1034" s="38"/>
      <c r="Y1034" s="38" t="str">
        <f t="shared" si="332"/>
        <v>Y</v>
      </c>
      <c r="Z1034" s="38" t="str">
        <f t="shared" si="339"/>
        <v>n</v>
      </c>
      <c r="AA1034" s="38" t="str">
        <f t="shared" si="345"/>
        <v>Y</v>
      </c>
      <c r="AC1034" s="59">
        <v>115</v>
      </c>
      <c r="AD1034" s="204">
        <v>2.5217391304347827E-2</v>
      </c>
      <c r="AE1034" s="38">
        <v>1</v>
      </c>
      <c r="AF1034" s="38">
        <v>0</v>
      </c>
      <c r="AG1034" s="125"/>
      <c r="AI1034" s="123"/>
      <c r="AJ1034" s="40">
        <f t="shared" si="363"/>
        <v>115</v>
      </c>
      <c r="AK1034" s="47">
        <f t="shared" si="355"/>
        <v>54</v>
      </c>
      <c r="AL1034" s="40"/>
      <c r="AM1034" s="40">
        <f t="shared" si="342"/>
        <v>2.9</v>
      </c>
      <c r="AN1034" s="39">
        <f t="shared" si="340"/>
        <v>12</v>
      </c>
      <c r="AO1034" s="204"/>
      <c r="AP1034" s="204">
        <f t="shared" si="364"/>
        <v>2.5217391304347827E-2</v>
      </c>
      <c r="AQ1034" s="204">
        <f t="shared" si="357"/>
        <v>5.3703703703703705E-2</v>
      </c>
      <c r="AR1034" s="45"/>
      <c r="AS1034" s="115"/>
      <c r="AT1034" s="115"/>
      <c r="AU1034" s="115">
        <f t="shared" si="365"/>
        <v>1</v>
      </c>
      <c r="AV1034" s="115">
        <f t="shared" si="366"/>
        <v>0</v>
      </c>
      <c r="AW1034" s="39">
        <f t="shared" si="360"/>
        <v>1</v>
      </c>
      <c r="AX1034" s="39">
        <f t="shared" si="361"/>
        <v>0</v>
      </c>
      <c r="AY1034" s="115"/>
      <c r="AZ1034" s="115"/>
      <c r="BA1034" s="43">
        <v>59</v>
      </c>
      <c r="BB1034" s="43" t="s">
        <v>1707</v>
      </c>
      <c r="BE1034" s="37" t="s">
        <v>654</v>
      </c>
      <c r="BG1034" s="43">
        <v>165</v>
      </c>
      <c r="BH1034" s="43" t="s">
        <v>1708</v>
      </c>
      <c r="BI1034" s="43" t="s">
        <v>1387</v>
      </c>
      <c r="BJ1034" s="43" t="s">
        <v>533</v>
      </c>
      <c r="BP1034" s="48" t="s">
        <v>1406</v>
      </c>
      <c r="BS1034" s="42" t="s">
        <v>1527</v>
      </c>
      <c r="BT1034" s="43" t="s">
        <v>1709</v>
      </c>
      <c r="BU1034" s="43"/>
      <c r="BV1034" s="43"/>
      <c r="BW1034" s="126">
        <v>36739</v>
      </c>
      <c r="BX1034" s="243"/>
      <c r="BY1034" s="48" t="s">
        <v>451</v>
      </c>
      <c r="BZ1034" s="43">
        <v>2.9</v>
      </c>
      <c r="CA1034" s="43" t="s">
        <v>1396</v>
      </c>
      <c r="CD1034" s="124" t="s">
        <v>2044</v>
      </c>
      <c r="CE1034" s="43">
        <v>3587</v>
      </c>
      <c r="CF1034" s="43" t="s">
        <v>1710</v>
      </c>
      <c r="CG1034" s="126">
        <v>36739</v>
      </c>
      <c r="CK1034" s="39" t="s">
        <v>451</v>
      </c>
      <c r="CL1034" s="43">
        <v>115</v>
      </c>
      <c r="CM1034" s="43" t="s">
        <v>1396</v>
      </c>
      <c r="CP1034" s="43" t="s">
        <v>2044</v>
      </c>
      <c r="CQ1034" s="43">
        <v>263</v>
      </c>
      <c r="DF1034" s="180" t="s">
        <v>1281</v>
      </c>
      <c r="DG1034" s="254">
        <v>36739</v>
      </c>
      <c r="DH1034" s="185"/>
      <c r="DM1034" s="39" t="s">
        <v>451</v>
      </c>
      <c r="DN1034" s="180">
        <v>54</v>
      </c>
      <c r="DO1034" s="180" t="s">
        <v>1396</v>
      </c>
      <c r="DR1034" s="38" t="s">
        <v>2044</v>
      </c>
      <c r="DS1034" s="180">
        <v>755</v>
      </c>
    </row>
    <row r="1035" spans="1:123" s="39" customFormat="1" x14ac:dyDescent="0.2">
      <c r="A1035" s="44" t="str">
        <f t="shared" si="335"/>
        <v>Georgetown</v>
      </c>
      <c r="B1035" s="44" t="str">
        <f t="shared" si="330"/>
        <v>1,1,1-Trichloroethane</v>
      </c>
      <c r="C1035" s="38" t="s">
        <v>2587</v>
      </c>
      <c r="D1035" s="38" t="str">
        <f t="shared" si="329"/>
        <v/>
      </c>
      <c r="E1035" s="38"/>
      <c r="F1035" s="155" t="str">
        <f t="shared" si="341"/>
        <v>Lucite</v>
      </c>
      <c r="G1035" s="44" t="str">
        <f t="shared" si="336"/>
        <v>Residential</v>
      </c>
      <c r="H1035" s="44" t="str">
        <f t="shared" si="337"/>
        <v/>
      </c>
      <c r="I1035" s="38"/>
      <c r="J1035" s="38"/>
      <c r="K1035" s="38"/>
      <c r="L1035" s="44"/>
      <c r="M1035" s="38" t="str">
        <f t="shared" si="331"/>
        <v>Y</v>
      </c>
      <c r="N1035" s="38" t="str">
        <f t="shared" si="338"/>
        <v>Y</v>
      </c>
      <c r="O1035" s="38" t="str">
        <f t="shared" si="362"/>
        <v>Y</v>
      </c>
      <c r="P1035" s="44"/>
      <c r="Q1035" s="38" t="str">
        <f t="shared" si="350"/>
        <v>Y</v>
      </c>
      <c r="R1035" s="38" t="str">
        <f t="shared" si="351"/>
        <v>Y</v>
      </c>
      <c r="S1035" s="38" t="str">
        <f t="shared" si="352"/>
        <v>Y</v>
      </c>
      <c r="T1035" s="44"/>
      <c r="U1035" s="44"/>
      <c r="V1035" s="44"/>
      <c r="W1035" s="44"/>
      <c r="X1035" s="44"/>
      <c r="Y1035" s="38" t="str">
        <f t="shared" si="332"/>
        <v>Y</v>
      </c>
      <c r="Z1035" s="38" t="str">
        <f t="shared" si="339"/>
        <v>Y</v>
      </c>
      <c r="AA1035" s="38" t="str">
        <f t="shared" si="345"/>
        <v>Y</v>
      </c>
      <c r="AC1035" s="59">
        <v>2500</v>
      </c>
      <c r="AD1035" s="204">
        <v>1.2800000000000001E-3</v>
      </c>
      <c r="AE1035" s="38">
        <v>1</v>
      </c>
      <c r="AF1035" s="38">
        <v>0</v>
      </c>
      <c r="AG1035" s="125"/>
      <c r="AI1035" s="123"/>
      <c r="AJ1035" s="40">
        <f t="shared" si="363"/>
        <v>2500</v>
      </c>
      <c r="AK1035" s="47">
        <f t="shared" si="355"/>
        <v>990</v>
      </c>
      <c r="AL1035" s="40"/>
      <c r="AM1035" s="40">
        <f t="shared" si="342"/>
        <v>3.2</v>
      </c>
      <c r="AN1035" s="39">
        <f t="shared" si="340"/>
        <v>3.1</v>
      </c>
      <c r="AO1035" s="204"/>
      <c r="AP1035" s="204">
        <f t="shared" si="364"/>
        <v>1.2800000000000001E-3</v>
      </c>
      <c r="AQ1035" s="204">
        <f t="shared" si="357"/>
        <v>3.2323232323232323E-3</v>
      </c>
      <c r="AR1035" s="45"/>
      <c r="AS1035" s="115"/>
      <c r="AT1035" s="115"/>
      <c r="AU1035" s="115">
        <f t="shared" si="365"/>
        <v>1</v>
      </c>
      <c r="AV1035" s="115">
        <f t="shared" si="366"/>
        <v>0</v>
      </c>
      <c r="AW1035" s="39">
        <f t="shared" si="360"/>
        <v>1</v>
      </c>
      <c r="AX1035" s="39">
        <f t="shared" si="361"/>
        <v>0</v>
      </c>
      <c r="AY1035" s="115"/>
      <c r="AZ1035" s="115"/>
      <c r="BA1035" s="43">
        <v>59</v>
      </c>
      <c r="BB1035" s="43" t="s">
        <v>1707</v>
      </c>
      <c r="BE1035" s="37" t="s">
        <v>654</v>
      </c>
      <c r="BG1035" s="43">
        <v>166</v>
      </c>
      <c r="BH1035" s="43" t="s">
        <v>1711</v>
      </c>
      <c r="BI1035" s="43" t="s">
        <v>1387</v>
      </c>
      <c r="BJ1035" s="43" t="s">
        <v>533</v>
      </c>
      <c r="BP1035" s="48" t="s">
        <v>1406</v>
      </c>
      <c r="BS1035" s="43" t="s">
        <v>558</v>
      </c>
      <c r="BT1035" s="43" t="s">
        <v>1713</v>
      </c>
      <c r="BU1035" s="43"/>
      <c r="BV1035" s="43"/>
      <c r="BW1035" s="126">
        <v>36739</v>
      </c>
      <c r="BX1035" s="243"/>
      <c r="BY1035" s="48" t="s">
        <v>451</v>
      </c>
      <c r="BZ1035" s="43">
        <v>3.2</v>
      </c>
      <c r="CA1035" s="43" t="s">
        <v>1396</v>
      </c>
      <c r="CD1035" s="124" t="s">
        <v>2044</v>
      </c>
      <c r="CE1035" s="43">
        <v>3591</v>
      </c>
      <c r="CF1035" s="43" t="s">
        <v>1710</v>
      </c>
      <c r="CG1035" s="126">
        <v>36739</v>
      </c>
      <c r="CK1035" s="39" t="s">
        <v>451</v>
      </c>
      <c r="CL1035" s="43">
        <v>2500</v>
      </c>
      <c r="CM1035" s="43" t="s">
        <v>1396</v>
      </c>
      <c r="CP1035" s="43" t="s">
        <v>2044</v>
      </c>
      <c r="CQ1035" s="43">
        <v>267</v>
      </c>
      <c r="DF1035" s="180" t="s">
        <v>1282</v>
      </c>
      <c r="DG1035" s="254">
        <v>36739</v>
      </c>
      <c r="DH1035" s="185"/>
      <c r="DM1035" s="39" t="s">
        <v>451</v>
      </c>
      <c r="DN1035" s="180">
        <v>990</v>
      </c>
      <c r="DO1035" s="180" t="s">
        <v>1396</v>
      </c>
      <c r="DR1035" s="38" t="s">
        <v>2044</v>
      </c>
      <c r="DS1035" s="180">
        <v>759</v>
      </c>
    </row>
    <row r="1036" spans="1:123" s="372" customFormat="1" x14ac:dyDescent="0.2">
      <c r="A1036" s="384" t="str">
        <f t="shared" si="335"/>
        <v>Georgetown</v>
      </c>
      <c r="B1036" s="384" t="str">
        <f t="shared" si="330"/>
        <v>1,1-Dichloroethane</v>
      </c>
      <c r="C1036" s="385" t="s">
        <v>2587</v>
      </c>
      <c r="D1036" s="385" t="str">
        <f t="shared" si="329"/>
        <v/>
      </c>
      <c r="E1036" s="385"/>
      <c r="F1036" s="386" t="str">
        <f t="shared" si="341"/>
        <v>Lucite</v>
      </c>
      <c r="G1036" s="384" t="str">
        <f t="shared" si="336"/>
        <v>Residential</v>
      </c>
      <c r="H1036" s="384" t="str">
        <f t="shared" si="337"/>
        <v/>
      </c>
      <c r="I1036" s="385"/>
      <c r="J1036" s="385"/>
      <c r="K1036" s="385"/>
      <c r="L1036" s="384"/>
      <c r="M1036" s="385" t="str">
        <f t="shared" si="331"/>
        <v>Y</v>
      </c>
      <c r="N1036" s="385" t="str">
        <f t="shared" si="338"/>
        <v>Y</v>
      </c>
      <c r="O1036" s="385" t="str">
        <f t="shared" si="362"/>
        <v>Y</v>
      </c>
      <c r="P1036" s="384"/>
      <c r="Q1036" s="385" t="str">
        <f t="shared" si="350"/>
        <v>Y</v>
      </c>
      <c r="R1036" s="385" t="str">
        <f t="shared" si="351"/>
        <v>Y</v>
      </c>
      <c r="S1036" s="385" t="str">
        <f t="shared" si="352"/>
        <v>Y</v>
      </c>
      <c r="T1036" s="384"/>
      <c r="U1036" s="384"/>
      <c r="V1036" s="384"/>
      <c r="W1036" s="384"/>
      <c r="X1036" s="384"/>
      <c r="Y1036" s="385" t="str">
        <f t="shared" si="332"/>
        <v>Y</v>
      </c>
      <c r="Z1036" s="385" t="str">
        <f t="shared" si="339"/>
        <v>Y</v>
      </c>
      <c r="AA1036" s="385" t="str">
        <f t="shared" si="345"/>
        <v>Y</v>
      </c>
      <c r="AC1036" s="389">
        <v>350</v>
      </c>
      <c r="AD1036" s="390">
        <v>1.9142857142857145E-3</v>
      </c>
      <c r="AE1036" s="385">
        <v>1</v>
      </c>
      <c r="AF1036" s="385">
        <v>0</v>
      </c>
      <c r="AG1036" s="391"/>
      <c r="AI1036" s="392"/>
      <c r="AJ1036" s="394">
        <f t="shared" si="363"/>
        <v>350</v>
      </c>
      <c r="AK1036" s="404">
        <f t="shared" si="355"/>
        <v>100</v>
      </c>
      <c r="AL1036" s="394"/>
      <c r="AM1036" s="394">
        <f t="shared" si="342"/>
        <v>0.67</v>
      </c>
      <c r="AN1036" s="372" t="str">
        <f t="shared" si="340"/>
        <v/>
      </c>
      <c r="AO1036" s="390"/>
      <c r="AP1036" s="390">
        <f t="shared" si="364"/>
        <v>1.9142857142857145E-3</v>
      </c>
      <c r="AQ1036" s="390">
        <f t="shared" si="357"/>
        <v>6.7000000000000002E-3</v>
      </c>
      <c r="AR1036" s="439"/>
      <c r="AS1036" s="396"/>
      <c r="AT1036" s="396"/>
      <c r="AU1036" s="396">
        <f t="shared" si="365"/>
        <v>1</v>
      </c>
      <c r="AV1036" s="396">
        <f t="shared" si="366"/>
        <v>0</v>
      </c>
      <c r="AW1036" s="372">
        <f t="shared" si="360"/>
        <v>1</v>
      </c>
      <c r="AX1036" s="372">
        <f t="shared" si="361"/>
        <v>0</v>
      </c>
      <c r="AY1036" s="396"/>
      <c r="AZ1036" s="396"/>
      <c r="BA1036" s="397">
        <v>59</v>
      </c>
      <c r="BB1036" s="397" t="s">
        <v>1707</v>
      </c>
      <c r="BE1036" s="303" t="s">
        <v>654</v>
      </c>
      <c r="BG1036" s="397">
        <v>166</v>
      </c>
      <c r="BH1036" s="397" t="s">
        <v>1711</v>
      </c>
      <c r="BI1036" s="397" t="s">
        <v>1387</v>
      </c>
      <c r="BJ1036" s="397" t="s">
        <v>533</v>
      </c>
      <c r="BP1036" s="398" t="s">
        <v>1406</v>
      </c>
      <c r="BS1036" s="397" t="s">
        <v>2619</v>
      </c>
      <c r="BT1036" s="397" t="s">
        <v>1713</v>
      </c>
      <c r="BU1036" s="397"/>
      <c r="BV1036" s="397"/>
      <c r="BW1036" s="402">
        <v>36739</v>
      </c>
      <c r="BX1036" s="399"/>
      <c r="BY1036" s="398" t="s">
        <v>451</v>
      </c>
      <c r="BZ1036" s="397">
        <v>0.67</v>
      </c>
      <c r="CA1036" s="397" t="s">
        <v>1396</v>
      </c>
      <c r="CD1036" s="400" t="s">
        <v>2044</v>
      </c>
      <c r="CE1036" s="397">
        <v>3593</v>
      </c>
      <c r="CF1036" s="397" t="s">
        <v>1710</v>
      </c>
      <c r="CG1036" s="402">
        <v>36739</v>
      </c>
      <c r="CK1036" s="372" t="s">
        <v>451</v>
      </c>
      <c r="CL1036" s="397">
        <v>350</v>
      </c>
      <c r="CM1036" s="397" t="s">
        <v>1396</v>
      </c>
      <c r="CP1036" s="397" t="s">
        <v>2044</v>
      </c>
      <c r="CQ1036" s="397">
        <v>269</v>
      </c>
      <c r="DF1036" s="436" t="s">
        <v>1282</v>
      </c>
      <c r="DG1036" s="437">
        <v>36739</v>
      </c>
      <c r="DH1036" s="438"/>
      <c r="DM1036" s="372" t="s">
        <v>451</v>
      </c>
      <c r="DN1036" s="436">
        <v>100</v>
      </c>
      <c r="DO1036" s="436" t="s">
        <v>1396</v>
      </c>
      <c r="DR1036" s="385" t="s">
        <v>2044</v>
      </c>
      <c r="DS1036" s="436">
        <v>761</v>
      </c>
    </row>
    <row r="1037" spans="1:123" s="39" customFormat="1" x14ac:dyDescent="0.2">
      <c r="A1037" s="44" t="str">
        <f t="shared" si="335"/>
        <v>Georgetown</v>
      </c>
      <c r="B1037" s="44" t="str">
        <f t="shared" si="330"/>
        <v>Carbon tetrachloride</v>
      </c>
      <c r="C1037" s="38" t="s">
        <v>2587</v>
      </c>
      <c r="D1037" s="38" t="str">
        <f t="shared" si="329"/>
        <v/>
      </c>
      <c r="E1037" s="38"/>
      <c r="F1037" s="155" t="str">
        <f t="shared" si="341"/>
        <v>Lucite</v>
      </c>
      <c r="G1037" s="44" t="str">
        <f t="shared" si="336"/>
        <v>Residential</v>
      </c>
      <c r="H1037" s="44" t="str">
        <f t="shared" si="337"/>
        <v/>
      </c>
      <c r="I1037" s="38"/>
      <c r="J1037" s="38"/>
      <c r="K1037" s="38"/>
      <c r="L1037" s="44"/>
      <c r="M1037" s="38" t="str">
        <f t="shared" si="331"/>
        <v>Y</v>
      </c>
      <c r="N1037" s="38" t="str">
        <f t="shared" si="338"/>
        <v>Y</v>
      </c>
      <c r="O1037" s="38" t="str">
        <f t="shared" si="362"/>
        <v>Y</v>
      </c>
      <c r="P1037" s="44"/>
      <c r="Q1037" s="38" t="str">
        <f t="shared" si="350"/>
        <v>Y</v>
      </c>
      <c r="R1037" s="38" t="str">
        <f t="shared" si="351"/>
        <v>Y</v>
      </c>
      <c r="S1037" s="38" t="str">
        <f t="shared" si="352"/>
        <v>Y</v>
      </c>
      <c r="T1037" s="44"/>
      <c r="U1037" s="44"/>
      <c r="V1037" s="44"/>
      <c r="W1037" s="44"/>
      <c r="X1037" s="44"/>
      <c r="Y1037" s="38" t="str">
        <f t="shared" si="332"/>
        <v>Y</v>
      </c>
      <c r="Z1037" s="38" t="str">
        <f t="shared" si="339"/>
        <v>Y</v>
      </c>
      <c r="AA1037" s="38" t="str">
        <f t="shared" si="345"/>
        <v>Y</v>
      </c>
      <c r="AC1037" s="59">
        <v>340</v>
      </c>
      <c r="AD1037" s="204">
        <v>2.9411764705882353E-3</v>
      </c>
      <c r="AE1037" s="38">
        <v>1</v>
      </c>
      <c r="AF1037" s="38">
        <v>0</v>
      </c>
      <c r="AG1037" s="125"/>
      <c r="AI1037" s="123"/>
      <c r="AJ1037" s="40">
        <f t="shared" si="363"/>
        <v>340</v>
      </c>
      <c r="AK1037" s="47">
        <f t="shared" si="355"/>
        <v>120</v>
      </c>
      <c r="AL1037" s="40"/>
      <c r="AM1037" s="40">
        <f t="shared" si="342"/>
        <v>1</v>
      </c>
      <c r="AN1037" s="39">
        <f t="shared" si="340"/>
        <v>0.8</v>
      </c>
      <c r="AO1037" s="204"/>
      <c r="AP1037" s="204">
        <f t="shared" si="364"/>
        <v>2.9411764705882353E-3</v>
      </c>
      <c r="AQ1037" s="204">
        <f t="shared" si="357"/>
        <v>8.3333333333333332E-3</v>
      </c>
      <c r="AR1037" s="45"/>
      <c r="AS1037" s="115"/>
      <c r="AT1037" s="115"/>
      <c r="AU1037" s="115">
        <f t="shared" si="365"/>
        <v>1</v>
      </c>
      <c r="AV1037" s="115">
        <f t="shared" si="366"/>
        <v>0</v>
      </c>
      <c r="AW1037" s="39">
        <f t="shared" si="360"/>
        <v>1</v>
      </c>
      <c r="AX1037" s="39">
        <f t="shared" si="361"/>
        <v>0</v>
      </c>
      <c r="AY1037" s="115"/>
      <c r="AZ1037" s="115"/>
      <c r="BA1037" s="43">
        <v>59</v>
      </c>
      <c r="BB1037" s="43" t="s">
        <v>1707</v>
      </c>
      <c r="BE1037" s="37" t="s">
        <v>654</v>
      </c>
      <c r="BG1037" s="43">
        <v>166</v>
      </c>
      <c r="BH1037" s="43" t="s">
        <v>1711</v>
      </c>
      <c r="BI1037" s="43" t="s">
        <v>1387</v>
      </c>
      <c r="BJ1037" s="43" t="s">
        <v>533</v>
      </c>
      <c r="BP1037" s="48" t="s">
        <v>1406</v>
      </c>
      <c r="BS1037" s="43" t="s">
        <v>1712</v>
      </c>
      <c r="BT1037" s="43" t="s">
        <v>1713</v>
      </c>
      <c r="BU1037" s="43"/>
      <c r="BV1037" s="43"/>
      <c r="BW1037" s="126">
        <v>36739</v>
      </c>
      <c r="BX1037" s="243"/>
      <c r="BY1037" s="48" t="s">
        <v>451</v>
      </c>
      <c r="BZ1037" s="43">
        <v>1</v>
      </c>
      <c r="CA1037" s="43" t="s">
        <v>1396</v>
      </c>
      <c r="CD1037" s="124" t="s">
        <v>2044</v>
      </c>
      <c r="CE1037" s="43">
        <v>3595</v>
      </c>
      <c r="CF1037" s="43" t="s">
        <v>1710</v>
      </c>
      <c r="CG1037" s="126">
        <v>36739</v>
      </c>
      <c r="CK1037" s="39" t="s">
        <v>451</v>
      </c>
      <c r="CL1037" s="43">
        <v>340</v>
      </c>
      <c r="CM1037" s="43" t="s">
        <v>1396</v>
      </c>
      <c r="CP1037" s="43" t="s">
        <v>2044</v>
      </c>
      <c r="CQ1037" s="43">
        <v>271</v>
      </c>
      <c r="DF1037" s="180" t="s">
        <v>1282</v>
      </c>
      <c r="DG1037" s="254">
        <v>36739</v>
      </c>
      <c r="DH1037" s="185"/>
      <c r="DM1037" s="39" t="s">
        <v>451</v>
      </c>
      <c r="DN1037" s="180">
        <v>120</v>
      </c>
      <c r="DO1037" s="180" t="s">
        <v>1396</v>
      </c>
      <c r="DR1037" s="38" t="s">
        <v>2044</v>
      </c>
      <c r="DS1037" s="180">
        <v>763</v>
      </c>
    </row>
    <row r="1038" spans="1:123" s="39" customFormat="1" hidden="1" x14ac:dyDescent="0.2">
      <c r="A1038" s="44" t="str">
        <f t="shared" si="335"/>
        <v>Georgetown</v>
      </c>
      <c r="B1038" s="44" t="str">
        <f t="shared" si="330"/>
        <v>Chloroform</v>
      </c>
      <c r="C1038" s="38" t="s">
        <v>2587</v>
      </c>
      <c r="D1038" s="38" t="str">
        <f t="shared" si="329"/>
        <v/>
      </c>
      <c r="E1038" s="38"/>
      <c r="F1038" s="155" t="str">
        <f t="shared" si="341"/>
        <v>Lucite</v>
      </c>
      <c r="G1038" s="44" t="str">
        <f t="shared" si="336"/>
        <v>Residential</v>
      </c>
      <c r="H1038" s="44" t="str">
        <f t="shared" si="337"/>
        <v/>
      </c>
      <c r="I1038" s="38"/>
      <c r="J1038" s="38"/>
      <c r="K1038" s="38"/>
      <c r="L1038" s="44"/>
      <c r="M1038" s="38" t="str">
        <f t="shared" si="331"/>
        <v>Y</v>
      </c>
      <c r="N1038" s="38" t="str">
        <f t="shared" si="338"/>
        <v>n</v>
      </c>
      <c r="O1038" s="38" t="str">
        <f t="shared" si="362"/>
        <v>Y</v>
      </c>
      <c r="P1038" s="44"/>
      <c r="Q1038" s="38" t="str">
        <f t="shared" si="350"/>
        <v>Y</v>
      </c>
      <c r="R1038" s="38" t="str">
        <f t="shared" si="351"/>
        <v>n</v>
      </c>
      <c r="S1038" s="38" t="str">
        <f t="shared" si="352"/>
        <v>Y</v>
      </c>
      <c r="T1038" s="44"/>
      <c r="U1038" s="44"/>
      <c r="V1038" s="44"/>
      <c r="W1038" s="44"/>
      <c r="X1038" s="44"/>
      <c r="Y1038" s="38" t="str">
        <f t="shared" si="332"/>
        <v>Y</v>
      </c>
      <c r="Z1038" s="38" t="str">
        <f t="shared" si="339"/>
        <v>n</v>
      </c>
      <c r="AA1038" s="38" t="str">
        <f t="shared" si="345"/>
        <v>Y</v>
      </c>
      <c r="AC1038" s="59">
        <v>160</v>
      </c>
      <c r="AD1038" s="204">
        <v>5.1874999999999994E-3</v>
      </c>
      <c r="AE1038" s="38">
        <v>1</v>
      </c>
      <c r="AF1038" s="38">
        <v>0</v>
      </c>
      <c r="AG1038" s="125"/>
      <c r="AI1038" s="123"/>
      <c r="AJ1038" s="40">
        <f t="shared" si="363"/>
        <v>160</v>
      </c>
      <c r="AK1038" s="47">
        <f t="shared" si="355"/>
        <v>75</v>
      </c>
      <c r="AL1038" s="40"/>
      <c r="AM1038" s="40">
        <f t="shared" si="342"/>
        <v>0.83</v>
      </c>
      <c r="AN1038" s="39">
        <f t="shared" si="340"/>
        <v>4</v>
      </c>
      <c r="AO1038" s="204"/>
      <c r="AP1038" s="204">
        <f t="shared" si="364"/>
        <v>5.1874999999999994E-3</v>
      </c>
      <c r="AQ1038" s="204">
        <f t="shared" si="357"/>
        <v>1.1066666666666666E-2</v>
      </c>
      <c r="AR1038" s="45"/>
      <c r="AS1038" s="115"/>
      <c r="AT1038" s="115"/>
      <c r="AU1038" s="115">
        <f t="shared" si="365"/>
        <v>1</v>
      </c>
      <c r="AV1038" s="115">
        <f t="shared" si="366"/>
        <v>0</v>
      </c>
      <c r="AW1038" s="39">
        <f t="shared" si="360"/>
        <v>1</v>
      </c>
      <c r="AX1038" s="39">
        <f t="shared" si="361"/>
        <v>0</v>
      </c>
      <c r="AY1038" s="115"/>
      <c r="AZ1038" s="115"/>
      <c r="BA1038" s="43">
        <v>59</v>
      </c>
      <c r="BB1038" s="43" t="s">
        <v>1707</v>
      </c>
      <c r="BE1038" s="37" t="s">
        <v>654</v>
      </c>
      <c r="BG1038" s="43">
        <v>166</v>
      </c>
      <c r="BH1038" s="43" t="s">
        <v>1711</v>
      </c>
      <c r="BI1038" s="43" t="s">
        <v>1387</v>
      </c>
      <c r="BJ1038" s="43" t="s">
        <v>533</v>
      </c>
      <c r="BP1038" s="48" t="s">
        <v>1406</v>
      </c>
      <c r="BS1038" s="43" t="s">
        <v>1714</v>
      </c>
      <c r="BT1038" s="43" t="s">
        <v>1713</v>
      </c>
      <c r="BU1038" s="43"/>
      <c r="BV1038" s="43"/>
      <c r="BW1038" s="126">
        <v>36739</v>
      </c>
      <c r="BX1038" s="243"/>
      <c r="BY1038" s="48" t="s">
        <v>451</v>
      </c>
      <c r="BZ1038" s="43">
        <v>0.83</v>
      </c>
      <c r="CA1038" s="43" t="s">
        <v>1396</v>
      </c>
      <c r="CD1038" s="124" t="s">
        <v>2044</v>
      </c>
      <c r="CE1038" s="43">
        <v>3594</v>
      </c>
      <c r="CF1038" s="43" t="s">
        <v>1710</v>
      </c>
      <c r="CG1038" s="126">
        <v>36739</v>
      </c>
      <c r="CK1038" s="39" t="s">
        <v>451</v>
      </c>
      <c r="CL1038" s="43">
        <v>160</v>
      </c>
      <c r="CM1038" s="43" t="s">
        <v>1396</v>
      </c>
      <c r="CP1038" s="43" t="s">
        <v>2044</v>
      </c>
      <c r="CQ1038" s="43">
        <v>270</v>
      </c>
      <c r="DF1038" s="180" t="s">
        <v>1282</v>
      </c>
      <c r="DG1038" s="254">
        <v>36739</v>
      </c>
      <c r="DH1038" s="185"/>
      <c r="DM1038" s="39" t="s">
        <v>451</v>
      </c>
      <c r="DN1038" s="180">
        <v>75</v>
      </c>
      <c r="DO1038" s="180" t="s">
        <v>1396</v>
      </c>
      <c r="DR1038" s="38" t="s">
        <v>2044</v>
      </c>
      <c r="DS1038" s="180">
        <v>762</v>
      </c>
    </row>
    <row r="1039" spans="1:123" s="39" customFormat="1" hidden="1" x14ac:dyDescent="0.2">
      <c r="A1039" s="44" t="str">
        <f t="shared" si="335"/>
        <v>Georgetown</v>
      </c>
      <c r="B1039" s="44" t="str">
        <f t="shared" si="330"/>
        <v>Tetrachloroethylene</v>
      </c>
      <c r="C1039" s="38" t="s">
        <v>2587</v>
      </c>
      <c r="D1039" s="38" t="str">
        <f t="shared" si="329"/>
        <v/>
      </c>
      <c r="E1039" s="38"/>
      <c r="F1039" s="155" t="str">
        <f t="shared" si="341"/>
        <v>Lucite</v>
      </c>
      <c r="G1039" s="44" t="str">
        <f t="shared" si="336"/>
        <v>Residential</v>
      </c>
      <c r="H1039" s="44" t="str">
        <f t="shared" si="337"/>
        <v/>
      </c>
      <c r="I1039" s="38"/>
      <c r="J1039" s="38"/>
      <c r="K1039" s="38"/>
      <c r="L1039" s="44"/>
      <c r="M1039" s="38" t="str">
        <f t="shared" si="331"/>
        <v>Y</v>
      </c>
      <c r="N1039" s="38" t="str">
        <f t="shared" si="338"/>
        <v>n</v>
      </c>
      <c r="O1039" s="38" t="s">
        <v>541</v>
      </c>
      <c r="P1039" s="44" t="s">
        <v>310</v>
      </c>
      <c r="Q1039" s="38" t="str">
        <f t="shared" si="350"/>
        <v>Y</v>
      </c>
      <c r="R1039" s="38" t="str">
        <f t="shared" si="351"/>
        <v>n</v>
      </c>
      <c r="S1039" s="38" t="s">
        <v>541</v>
      </c>
      <c r="T1039" s="44" t="s">
        <v>2397</v>
      </c>
      <c r="U1039" s="44"/>
      <c r="V1039" s="44"/>
      <c r="W1039" s="44"/>
      <c r="X1039" s="44"/>
      <c r="Y1039" s="38" t="str">
        <f t="shared" si="332"/>
        <v>Y</v>
      </c>
      <c r="Z1039" s="38" t="str">
        <f t="shared" si="339"/>
        <v>n</v>
      </c>
      <c r="AA1039" s="38" t="s">
        <v>541</v>
      </c>
      <c r="AC1039" s="59">
        <v>33</v>
      </c>
      <c r="AD1039" s="204">
        <v>6.9696969696969688E-2</v>
      </c>
      <c r="AE1039" s="38">
        <v>1</v>
      </c>
      <c r="AF1039" s="38">
        <v>0</v>
      </c>
      <c r="AG1039" s="125"/>
      <c r="AI1039" s="123"/>
      <c r="AJ1039" s="40">
        <f t="shared" si="363"/>
        <v>33</v>
      </c>
      <c r="AK1039" s="47">
        <f t="shared" si="355"/>
        <v>61</v>
      </c>
      <c r="AL1039" s="40"/>
      <c r="AM1039" s="40">
        <f t="shared" si="342"/>
        <v>2.2999999999999998</v>
      </c>
      <c r="AN1039" s="39">
        <f t="shared" si="340"/>
        <v>3.8</v>
      </c>
      <c r="AO1039" s="204"/>
      <c r="AP1039" s="204">
        <f t="shared" si="364"/>
        <v>6.9696969696969688E-2</v>
      </c>
      <c r="AQ1039" s="204">
        <f t="shared" si="357"/>
        <v>3.7704918032786881E-2</v>
      </c>
      <c r="AR1039" s="45"/>
      <c r="AS1039" s="115"/>
      <c r="AT1039" s="115"/>
      <c r="AU1039" s="115">
        <f t="shared" si="365"/>
        <v>1</v>
      </c>
      <c r="AV1039" s="115">
        <f t="shared" si="366"/>
        <v>0</v>
      </c>
      <c r="AW1039" s="39">
        <f t="shared" si="360"/>
        <v>1</v>
      </c>
      <c r="AX1039" s="39">
        <f t="shared" si="361"/>
        <v>0</v>
      </c>
      <c r="AY1039" s="115"/>
      <c r="AZ1039" s="115"/>
      <c r="BA1039" s="43">
        <v>59</v>
      </c>
      <c r="BB1039" s="43" t="s">
        <v>1707</v>
      </c>
      <c r="BE1039" s="37" t="s">
        <v>654</v>
      </c>
      <c r="BG1039" s="43">
        <v>166</v>
      </c>
      <c r="BH1039" s="43" t="s">
        <v>1711</v>
      </c>
      <c r="BI1039" s="43" t="s">
        <v>1387</v>
      </c>
      <c r="BJ1039" s="43" t="s">
        <v>533</v>
      </c>
      <c r="BP1039" s="48" t="s">
        <v>1406</v>
      </c>
      <c r="BS1039" s="43" t="s">
        <v>2057</v>
      </c>
      <c r="BT1039" s="43" t="s">
        <v>1713</v>
      </c>
      <c r="BU1039" s="43"/>
      <c r="BV1039" s="43"/>
      <c r="BW1039" s="126">
        <v>36739</v>
      </c>
      <c r="BX1039" s="243"/>
      <c r="BY1039" s="48" t="s">
        <v>451</v>
      </c>
      <c r="BZ1039" s="43">
        <v>2.2999999999999998</v>
      </c>
      <c r="CA1039" s="43" t="s">
        <v>1396</v>
      </c>
      <c r="CD1039" s="124" t="s">
        <v>2044</v>
      </c>
      <c r="CE1039" s="43">
        <v>3592</v>
      </c>
      <c r="CF1039" s="43" t="s">
        <v>1710</v>
      </c>
      <c r="CG1039" s="126">
        <v>36739</v>
      </c>
      <c r="CK1039" s="39" t="s">
        <v>451</v>
      </c>
      <c r="CL1039" s="43">
        <v>33</v>
      </c>
      <c r="CM1039" s="43" t="s">
        <v>1396</v>
      </c>
      <c r="CP1039" s="43" t="s">
        <v>2044</v>
      </c>
      <c r="CQ1039" s="43">
        <v>268</v>
      </c>
      <c r="DF1039" s="180" t="s">
        <v>1282</v>
      </c>
      <c r="DG1039" s="254">
        <v>36739</v>
      </c>
      <c r="DH1039" s="185"/>
      <c r="DM1039" s="39" t="s">
        <v>451</v>
      </c>
      <c r="DN1039" s="180">
        <v>61</v>
      </c>
      <c r="DO1039" s="180" t="s">
        <v>1396</v>
      </c>
      <c r="DR1039" s="38" t="s">
        <v>2044</v>
      </c>
      <c r="DS1039" s="180">
        <v>760</v>
      </c>
    </row>
    <row r="1040" spans="1:123" s="39" customFormat="1" hidden="1" x14ac:dyDescent="0.2">
      <c r="A1040" s="44" t="str">
        <f t="shared" si="335"/>
        <v>Georgetown</v>
      </c>
      <c r="B1040" s="44" t="str">
        <f t="shared" si="330"/>
        <v>Total Xylenes</v>
      </c>
      <c r="C1040" s="38" t="s">
        <v>2588</v>
      </c>
      <c r="D1040" s="38" t="str">
        <f t="shared" si="329"/>
        <v/>
      </c>
      <c r="E1040" s="38"/>
      <c r="F1040" s="155" t="str">
        <f t="shared" si="341"/>
        <v>Lucite</v>
      </c>
      <c r="G1040" s="44" t="str">
        <f t="shared" si="336"/>
        <v>Residential</v>
      </c>
      <c r="H1040" s="44" t="str">
        <f t="shared" si="337"/>
        <v/>
      </c>
      <c r="I1040" s="38"/>
      <c r="J1040" s="38"/>
      <c r="K1040" s="38"/>
      <c r="L1040" s="44"/>
      <c r="M1040" s="38" t="str">
        <f t="shared" si="331"/>
        <v>Y</v>
      </c>
      <c r="N1040" s="38" t="str">
        <f t="shared" si="338"/>
        <v>n</v>
      </c>
      <c r="O1040" s="38" t="s">
        <v>541</v>
      </c>
      <c r="P1040" s="44" t="s">
        <v>310</v>
      </c>
      <c r="Q1040" s="38" t="str">
        <f t="shared" si="350"/>
        <v>Y</v>
      </c>
      <c r="R1040" s="38" t="str">
        <f t="shared" si="351"/>
        <v>n</v>
      </c>
      <c r="S1040" s="38" t="s">
        <v>541</v>
      </c>
      <c r="T1040" s="44" t="s">
        <v>2397</v>
      </c>
      <c r="U1040" s="44"/>
      <c r="V1040" s="44"/>
      <c r="W1040" s="44"/>
      <c r="X1040" s="44"/>
      <c r="Y1040" s="38" t="str">
        <f t="shared" si="332"/>
        <v>Y</v>
      </c>
      <c r="Z1040" s="38" t="str">
        <f t="shared" si="339"/>
        <v>n</v>
      </c>
      <c r="AA1040" s="38" t="s">
        <v>541</v>
      </c>
      <c r="AC1040" s="59">
        <v>64</v>
      </c>
      <c r="AD1040" s="204">
        <v>0.1171875</v>
      </c>
      <c r="AE1040" s="38">
        <v>1</v>
      </c>
      <c r="AF1040" s="38">
        <v>0</v>
      </c>
      <c r="AG1040" s="125"/>
      <c r="AI1040" s="123"/>
      <c r="AJ1040" s="40">
        <f t="shared" si="363"/>
        <v>64</v>
      </c>
      <c r="AK1040" s="47">
        <f t="shared" si="355"/>
        <v>260</v>
      </c>
      <c r="AL1040" s="40"/>
      <c r="AM1040" s="40">
        <f t="shared" si="342"/>
        <v>7.5</v>
      </c>
      <c r="AN1040" s="39">
        <f t="shared" si="340"/>
        <v>12</v>
      </c>
      <c r="AO1040" s="204"/>
      <c r="AP1040" s="204">
        <f t="shared" si="364"/>
        <v>0.1171875</v>
      </c>
      <c r="AQ1040" s="204">
        <f t="shared" si="357"/>
        <v>2.8846153846153848E-2</v>
      </c>
      <c r="AR1040" s="45"/>
      <c r="AS1040" s="115"/>
      <c r="AT1040" s="115"/>
      <c r="AU1040" s="115">
        <f t="shared" si="365"/>
        <v>1</v>
      </c>
      <c r="AV1040" s="115">
        <f t="shared" si="366"/>
        <v>0</v>
      </c>
      <c r="AW1040" s="39">
        <f t="shared" si="360"/>
        <v>1</v>
      </c>
      <c r="AX1040" s="39">
        <f t="shared" si="361"/>
        <v>0</v>
      </c>
      <c r="AY1040" s="115"/>
      <c r="AZ1040" s="115"/>
      <c r="BA1040" s="43">
        <v>59</v>
      </c>
      <c r="BB1040" s="43" t="s">
        <v>1707</v>
      </c>
      <c r="BE1040" s="37" t="s">
        <v>654</v>
      </c>
      <c r="BG1040" s="43">
        <v>166</v>
      </c>
      <c r="BH1040" s="43" t="s">
        <v>1711</v>
      </c>
      <c r="BI1040" s="43" t="s">
        <v>1387</v>
      </c>
      <c r="BJ1040" s="43" t="s">
        <v>533</v>
      </c>
      <c r="BP1040" s="48" t="s">
        <v>1406</v>
      </c>
      <c r="BS1040" s="42" t="s">
        <v>1527</v>
      </c>
      <c r="BT1040" s="43" t="s">
        <v>1713</v>
      </c>
      <c r="BU1040" s="43"/>
      <c r="BV1040" s="43"/>
      <c r="BW1040" s="126">
        <v>36739</v>
      </c>
      <c r="BX1040" s="243"/>
      <c r="BY1040" s="48" t="s">
        <v>451</v>
      </c>
      <c r="BZ1040" s="43">
        <v>7.5</v>
      </c>
      <c r="CA1040" s="43" t="s">
        <v>1396</v>
      </c>
      <c r="CD1040" s="124" t="s">
        <v>2044</v>
      </c>
      <c r="CE1040" s="43">
        <v>3590</v>
      </c>
      <c r="CF1040" s="43" t="s">
        <v>1710</v>
      </c>
      <c r="CG1040" s="126">
        <v>36739</v>
      </c>
      <c r="CK1040" s="39" t="s">
        <v>451</v>
      </c>
      <c r="CL1040" s="43">
        <v>64</v>
      </c>
      <c r="CM1040" s="43" t="s">
        <v>1396</v>
      </c>
      <c r="CP1040" s="43" t="s">
        <v>2044</v>
      </c>
      <c r="CQ1040" s="43">
        <v>266</v>
      </c>
      <c r="DF1040" s="180" t="s">
        <v>1282</v>
      </c>
      <c r="DG1040" s="254">
        <v>36739</v>
      </c>
      <c r="DH1040" s="185"/>
      <c r="DM1040" s="39" t="s">
        <v>451</v>
      </c>
      <c r="DN1040" s="180">
        <v>260</v>
      </c>
      <c r="DO1040" s="180" t="s">
        <v>1396</v>
      </c>
      <c r="DR1040" s="38" t="s">
        <v>2044</v>
      </c>
      <c r="DS1040" s="180">
        <v>758</v>
      </c>
    </row>
    <row r="1041" spans="1:136" s="372" customFormat="1" hidden="1" x14ac:dyDescent="0.2">
      <c r="A1041" s="384" t="str">
        <f t="shared" ref="A1041:A1103" si="367">BB1041</f>
        <v>LAFB</v>
      </c>
      <c r="B1041" s="384" t="str">
        <f t="shared" ref="B1041:B1103" si="368">BS1041</f>
        <v>1,1-Dichloroethane</v>
      </c>
      <c r="C1041" s="385" t="s">
        <v>2587</v>
      </c>
      <c r="D1041" s="385" t="str">
        <f>IF(BC1041="","",BC1041)</f>
        <v>LS</v>
      </c>
      <c r="E1041" s="384" t="s">
        <v>372</v>
      </c>
      <c r="F1041" s="386" t="str">
        <f t="shared" ref="F1041:F1103" si="369">BH1041</f>
        <v>UA25</v>
      </c>
      <c r="G1041" s="384" t="str">
        <f t="shared" ref="G1041:G1103" si="370">BJ1041</f>
        <v>Residential</v>
      </c>
      <c r="H1041" s="384" t="str">
        <f t="shared" ref="H1041:H1103" si="371">IF(BK1041="","",BK1041)</f>
        <v>Crawlspace</v>
      </c>
      <c r="I1041" s="385" t="str">
        <f t="shared" ref="I1041:I1072" si="372">IF(DD1041="","",IF(DD1041="y","Y","n"))</f>
        <v>Y</v>
      </c>
      <c r="J1041" s="385" t="str">
        <f t="shared" ref="J1041:J1072" si="373">IF(AG1041="","",IF(AN1041="","Y",IF(AI1041&gt;AN1041*$J$38,"Y","n")))</f>
        <v>Y</v>
      </c>
      <c r="K1041" s="385" t="s">
        <v>541</v>
      </c>
      <c r="L1041" s="384" t="s">
        <v>310</v>
      </c>
      <c r="M1041" s="385" t="str">
        <f>IF(CP1041="","",IF(CP1041="y","Y","n"))</f>
        <v/>
      </c>
      <c r="N1041" s="385" t="str">
        <f>IF(AJ1041="","",IF(AN1041="","Y",IF(AJ1041&gt;AN1041*$N$38,"Y","n")))</f>
        <v/>
      </c>
      <c r="O1041" s="385" t="str">
        <f>IF(AJ1041="","",IF(OR(M1041="N",N1041="N"),"n","Y"))</f>
        <v/>
      </c>
      <c r="P1041" s="384"/>
      <c r="Q1041" s="384"/>
      <c r="R1041" s="384"/>
      <c r="S1041" s="384"/>
      <c r="T1041" s="384"/>
      <c r="U1041" s="385" t="str">
        <f>IF(EA1041="","",IF(EA1041="y","Y","n"))</f>
        <v>Y</v>
      </c>
      <c r="V1041" s="385" t="str">
        <f>IF(AL1041="","",IF(AN1041="","Y",IF(AL1041&gt;AN1041*$V$38,"Y","n")))</f>
        <v>Y</v>
      </c>
      <c r="W1041" s="387" t="s">
        <v>541</v>
      </c>
      <c r="X1041" s="388" t="s">
        <v>1438</v>
      </c>
      <c r="Y1041" s="385" t="str">
        <f t="shared" ref="Y1041:Y1103" si="374">IF(CD1041="","",IF(CD1041="y","Y","n"))</f>
        <v>Y</v>
      </c>
      <c r="Z1041" s="385" t="str">
        <f t="shared" ref="Z1041:Z1103" si="375">IF(AM1041="","",IF(AN1041="","Y",IF(AM1041&gt;AN1041*$Z$38,"Y","n")))</f>
        <v>Y</v>
      </c>
      <c r="AA1041" s="385" t="str">
        <f>IF(AM1041="","",IF(Y1041="N","n","Y"))</f>
        <v>Y</v>
      </c>
      <c r="AC1041" s="389"/>
      <c r="AD1041" s="390"/>
      <c r="AE1041" s="385"/>
      <c r="AF1041" s="385"/>
      <c r="AG1041" s="391">
        <f t="shared" ref="AG1041:AG1072" si="376">IF(CZ1041="","",IF(DA1041="mg/l",1000*CZ1041,CZ1041))</f>
        <v>1.2</v>
      </c>
      <c r="AH1041" s="372">
        <v>11.5</v>
      </c>
      <c r="AI1041" s="392">
        <f t="shared" ref="AI1041:AI1072" si="377">IF(AG1041="","",AG1041*1000*(INDEX(Hatm25C,MATCH(B1041,ChemNameChem,0))/(0.000082057*(AH1041+273)))*EXP(-(INDEX(Evap,MATCH(B1041,ChemNameChem,0))*((1-(AH1041+273)/INDEX(Tcrit,MATCH(B1041,ChemNameChem,0)))/(1-INDEX(Tboil,MATCH(B1041,ChemNameChem,0))/INDEX(Tcrit,MATCH(B1041,ChemNameChem,0))))^IF((INDEX(Tboil,MATCH(B1041,ChemNameChem,0))/INDEX(Tcrit,MATCH(B1041,ChemNameChem,0)))&lt;0.57,0.3,IF((INDEX(Tboil,MATCH(B1041,ChemNameChem,0))/INDEX(Tcrit,MATCH(B1041,ChemNameChem,0)))&gt;0.71,0.41,0.74*(INDEX(Tboil,MATCH(B1041,ChemNameChem,0))/INDEX(Tcrit,MATCH(B1041,ChemNameChem,0)))-0.116)))*0.5032*(1/(AH1041+273)-1/298)))</f>
        <v>158.81326582946261</v>
      </c>
      <c r="AL1041" s="393">
        <f>IF(DW1041="","",IF(DX1041="mg/m3",1000*DW1041,IF(DX1041="ppbv",DW1041*INDEX(ppbv_ug_m3,MATCH(BW1041,ChemName,0)),DW1041)))</f>
        <v>0.11</v>
      </c>
      <c r="AM1041" s="394">
        <f t="shared" si="342"/>
        <v>0.88</v>
      </c>
      <c r="AN1041" s="372" t="str">
        <f t="shared" ref="AN1041:AN1103" si="378">IF(ISNA(MATCH(BS1041,ChemName,0))=TRUE,"",IF(INDEX(Percent90,MATCH(BS1041,ChemName,0))=0,"",INDEX(Percent90,MATCH(BS1041,ChemName,0))))</f>
        <v/>
      </c>
      <c r="AO1041" s="390">
        <f t="shared" ref="AO1041:AO1072" si="379">IF(AG1041="","",AM1041/AI1041)</f>
        <v>5.5410988207053469E-3</v>
      </c>
      <c r="AP1041" s="390"/>
      <c r="AQ1041" s="389"/>
      <c r="AR1041" s="395">
        <f>IF(AL1041="","",AM1041/AL1041)</f>
        <v>8</v>
      </c>
      <c r="AS1041" s="396">
        <f t="shared" si="358"/>
        <v>1</v>
      </c>
      <c r="AT1041" s="396">
        <f t="shared" si="359"/>
        <v>0</v>
      </c>
      <c r="AU1041" s="396"/>
      <c r="AV1041" s="396"/>
      <c r="AY1041" s="396">
        <f>IF(AR1041="","",IF(EA1041="Y",1,0))</f>
        <v>1</v>
      </c>
      <c r="AZ1041" s="396">
        <f>IF(AR1041="","",IF(EA1041="n",1,0))</f>
        <v>0</v>
      </c>
      <c r="BA1041" s="397">
        <v>58</v>
      </c>
      <c r="BB1041" s="397" t="s">
        <v>1494</v>
      </c>
      <c r="BC1041" s="397" t="s">
        <v>1403</v>
      </c>
      <c r="BD1041" s="397" t="s">
        <v>1495</v>
      </c>
      <c r="BE1041" s="303" t="s">
        <v>656</v>
      </c>
      <c r="BF1041" s="397"/>
      <c r="BG1041" s="397">
        <v>194</v>
      </c>
      <c r="BH1041" s="397" t="s">
        <v>776</v>
      </c>
      <c r="BI1041" s="397" t="s">
        <v>1387</v>
      </c>
      <c r="BJ1041" s="397" t="s">
        <v>533</v>
      </c>
      <c r="BK1041" s="397" t="s">
        <v>1489</v>
      </c>
      <c r="BN1041" s="397">
        <v>5.7</v>
      </c>
      <c r="BO1041" s="397" t="s">
        <v>1390</v>
      </c>
      <c r="BP1041" s="398" t="s">
        <v>1406</v>
      </c>
      <c r="BQ1041" s="397" t="s">
        <v>777</v>
      </c>
      <c r="BS1041" s="397" t="s">
        <v>2619</v>
      </c>
      <c r="BT1041" s="397" t="s">
        <v>559</v>
      </c>
      <c r="BU1041" s="397"/>
      <c r="BV1041" s="397"/>
      <c r="BW1041" s="399">
        <v>36619</v>
      </c>
      <c r="BX1041" s="399"/>
      <c r="BY1041" s="398" t="s">
        <v>451</v>
      </c>
      <c r="BZ1041" s="397">
        <v>0.88</v>
      </c>
      <c r="CA1041" s="397" t="s">
        <v>1396</v>
      </c>
      <c r="CC1041" s="397">
        <v>1.0999999999999999E-2</v>
      </c>
      <c r="CD1041" s="400" t="s">
        <v>2044</v>
      </c>
      <c r="CE1041" s="397">
        <v>14089</v>
      </c>
      <c r="CR1041" s="397" t="s">
        <v>1499</v>
      </c>
      <c r="CS1041" s="401">
        <v>36619</v>
      </c>
      <c r="CT1041" s="402"/>
      <c r="CU1041" s="397">
        <v>23</v>
      </c>
      <c r="CV1041" s="372" t="s">
        <v>1390</v>
      </c>
      <c r="CW1041" s="397"/>
      <c r="CY1041" s="372" t="s">
        <v>451</v>
      </c>
      <c r="CZ1041" s="397">
        <v>1.2</v>
      </c>
      <c r="DA1041" s="397" t="s">
        <v>2046</v>
      </c>
      <c r="DC1041" s="397">
        <v>0.48</v>
      </c>
      <c r="DD1041" s="397" t="s">
        <v>2044</v>
      </c>
      <c r="DE1041" s="397">
        <v>2281</v>
      </c>
      <c r="DF1041" s="397"/>
      <c r="DG1041" s="397"/>
      <c r="DH1041" s="397"/>
      <c r="DI1041" s="397"/>
      <c r="DJ1041" s="397"/>
      <c r="DK1041" s="397"/>
      <c r="DL1041" s="397"/>
      <c r="DM1041" s="397"/>
      <c r="DN1041" s="397"/>
      <c r="DO1041" s="397"/>
      <c r="DP1041" s="397"/>
      <c r="DQ1041" s="397"/>
      <c r="DR1041" s="400"/>
      <c r="DS1041" s="397"/>
      <c r="DT1041" s="401">
        <v>36619</v>
      </c>
      <c r="DU1041" s="402"/>
      <c r="DV1041" s="398" t="s">
        <v>451</v>
      </c>
      <c r="DW1041" s="403">
        <v>0.11</v>
      </c>
      <c r="DX1041" s="397" t="s">
        <v>1396</v>
      </c>
      <c r="DZ1041" s="397" t="s">
        <v>550</v>
      </c>
      <c r="EA1041" s="400" t="s">
        <v>2044</v>
      </c>
      <c r="EB1041" s="397">
        <v>2230</v>
      </c>
    </row>
    <row r="1042" spans="1:136" s="303" customFormat="1" hidden="1" x14ac:dyDescent="0.2">
      <c r="A1042" s="384" t="str">
        <f t="shared" si="367"/>
        <v>LAFB</v>
      </c>
      <c r="B1042" s="384" t="str">
        <f t="shared" si="368"/>
        <v>1,1-Dichloroethane</v>
      </c>
      <c r="C1042" s="385" t="s">
        <v>2587</v>
      </c>
      <c r="D1042" s="385" t="str">
        <f>IF(BC1042="","",BC1042)</f>
        <v>LS</v>
      </c>
      <c r="E1042" s="384" t="s">
        <v>372</v>
      </c>
      <c r="F1042" s="386" t="str">
        <f t="shared" si="369"/>
        <v>UA25</v>
      </c>
      <c r="G1042" s="384" t="str">
        <f t="shared" si="370"/>
        <v>Residential</v>
      </c>
      <c r="H1042" s="384" t="str">
        <f t="shared" si="371"/>
        <v>Crawlspace</v>
      </c>
      <c r="I1042" s="385" t="str">
        <f t="shared" si="372"/>
        <v>Y</v>
      </c>
      <c r="J1042" s="385" t="str">
        <f t="shared" si="373"/>
        <v>Y</v>
      </c>
      <c r="K1042" s="385" t="s">
        <v>541</v>
      </c>
      <c r="L1042" s="384" t="s">
        <v>310</v>
      </c>
      <c r="M1042" s="385" t="str">
        <f>IF(CP1042="","",IF(CP1042="y","Y","n"))</f>
        <v/>
      </c>
      <c r="N1042" s="385" t="str">
        <f>IF(AJ1042="","",IF(AN1042="","Y",IF(AJ1042&gt;AN1042*$N$38,"Y","n")))</f>
        <v/>
      </c>
      <c r="O1042" s="385" t="str">
        <f>IF(AJ1042="","",IF(OR(M1042="N",N1042="N"),"n","Y"))</f>
        <v/>
      </c>
      <c r="P1042" s="384"/>
      <c r="Q1042" s="384"/>
      <c r="R1042" s="384"/>
      <c r="S1042" s="384"/>
      <c r="T1042" s="384"/>
      <c r="U1042" s="385" t="str">
        <f>IF(EA1042="","",IF(EA1042="y","Y","n"))</f>
        <v>Y</v>
      </c>
      <c r="V1042" s="385" t="str">
        <f>IF(AL1042="","",IF(AN1042="","Y",IF(AL1042&gt;AN1042*$V$38,"Y","n")))</f>
        <v>Y</v>
      </c>
      <c r="W1042" s="387" t="s">
        <v>541</v>
      </c>
      <c r="X1042" s="388" t="s">
        <v>1438</v>
      </c>
      <c r="Y1042" s="385" t="str">
        <f t="shared" si="374"/>
        <v>Y</v>
      </c>
      <c r="Z1042" s="385" t="str">
        <f t="shared" si="375"/>
        <v>Y</v>
      </c>
      <c r="AA1042" s="385" t="str">
        <f>IF(AM1042="","",IF(Y1042="N","n","Y"))</f>
        <v>Y</v>
      </c>
      <c r="AB1042" s="372"/>
      <c r="AC1042" s="389"/>
      <c r="AD1042" s="390"/>
      <c r="AE1042" s="385"/>
      <c r="AF1042" s="385"/>
      <c r="AG1042" s="391">
        <f t="shared" si="376"/>
        <v>1.1000000000000001</v>
      </c>
      <c r="AH1042" s="372">
        <v>11.5</v>
      </c>
      <c r="AI1042" s="392">
        <f t="shared" si="377"/>
        <v>145.57882701034072</v>
      </c>
      <c r="AJ1042" s="372"/>
      <c r="AK1042" s="372"/>
      <c r="AL1042" s="393">
        <f>IF(DW1042="","",IF(DX1042="mg/m3",1000*DW1042,IF(DX1042="ppbv",DW1042*INDEX(ppbv_ug_m3,MATCH(BW1042,ChemName,0)),DW1042)))</f>
        <v>7.4999999999999997E-2</v>
      </c>
      <c r="AM1042" s="394">
        <f t="shared" si="342"/>
        <v>0.64</v>
      </c>
      <c r="AN1042" s="372" t="str">
        <f t="shared" si="378"/>
        <v/>
      </c>
      <c r="AO1042" s="390">
        <f t="shared" si="379"/>
        <v>4.3962436924604407E-3</v>
      </c>
      <c r="AP1042" s="390"/>
      <c r="AQ1042" s="389"/>
      <c r="AR1042" s="395">
        <f>IF(AL1042="","",AM1042/AL1042)</f>
        <v>8.5333333333333332</v>
      </c>
      <c r="AS1042" s="396">
        <f t="shared" si="358"/>
        <v>1</v>
      </c>
      <c r="AT1042" s="396">
        <f t="shared" si="359"/>
        <v>0</v>
      </c>
      <c r="AU1042" s="396"/>
      <c r="AV1042" s="396"/>
      <c r="AW1042" s="372"/>
      <c r="AX1042" s="372"/>
      <c r="AY1042" s="396">
        <f>IF(AR1042="","",IF(EA1042="Y",1,0))</f>
        <v>1</v>
      </c>
      <c r="AZ1042" s="396">
        <f>IF(AR1042="","",IF(EA1042="n",1,0))</f>
        <v>0</v>
      </c>
      <c r="BA1042" s="397">
        <v>58</v>
      </c>
      <c r="BB1042" s="397" t="s">
        <v>1494</v>
      </c>
      <c r="BC1042" s="397" t="s">
        <v>1403</v>
      </c>
      <c r="BD1042" s="397" t="s">
        <v>1495</v>
      </c>
      <c r="BE1042" s="303" t="s">
        <v>656</v>
      </c>
      <c r="BF1042" s="397"/>
      <c r="BG1042" s="397">
        <v>194</v>
      </c>
      <c r="BH1042" s="397" t="s">
        <v>776</v>
      </c>
      <c r="BI1042" s="397" t="s">
        <v>1387</v>
      </c>
      <c r="BJ1042" s="397" t="s">
        <v>533</v>
      </c>
      <c r="BK1042" s="397" t="s">
        <v>1489</v>
      </c>
      <c r="BL1042" s="372"/>
      <c r="BM1042" s="372"/>
      <c r="BN1042" s="397">
        <v>5.7</v>
      </c>
      <c r="BO1042" s="397" t="s">
        <v>1390</v>
      </c>
      <c r="BP1042" s="398" t="s">
        <v>1406</v>
      </c>
      <c r="BQ1042" s="397" t="s">
        <v>777</v>
      </c>
      <c r="BR1042" s="372"/>
      <c r="BS1042" s="397" t="s">
        <v>2619</v>
      </c>
      <c r="BT1042" s="397" t="s">
        <v>559</v>
      </c>
      <c r="BU1042" s="397"/>
      <c r="BV1042" s="397"/>
      <c r="BW1042" s="399">
        <v>36698</v>
      </c>
      <c r="BX1042" s="399"/>
      <c r="BY1042" s="398" t="s">
        <v>451</v>
      </c>
      <c r="BZ1042" s="397">
        <v>0.64</v>
      </c>
      <c r="CA1042" s="397" t="s">
        <v>1396</v>
      </c>
      <c r="CB1042" s="372"/>
      <c r="CC1042" s="397">
        <v>1.0999999999999999E-2</v>
      </c>
      <c r="CD1042" s="400" t="s">
        <v>2044</v>
      </c>
      <c r="CE1042" s="397">
        <v>14093</v>
      </c>
      <c r="CF1042" s="372"/>
      <c r="CG1042" s="372"/>
      <c r="CH1042" s="372"/>
      <c r="CI1042" s="372"/>
      <c r="CJ1042" s="372"/>
      <c r="CK1042" s="372"/>
      <c r="CL1042" s="372"/>
      <c r="CM1042" s="372"/>
      <c r="CN1042" s="372"/>
      <c r="CO1042" s="372"/>
      <c r="CP1042" s="372"/>
      <c r="CQ1042" s="372"/>
      <c r="CR1042" s="397" t="s">
        <v>1499</v>
      </c>
      <c r="CS1042" s="401">
        <v>36698</v>
      </c>
      <c r="CT1042" s="402"/>
      <c r="CU1042" s="397">
        <v>23</v>
      </c>
      <c r="CV1042" s="372" t="s">
        <v>1390</v>
      </c>
      <c r="CW1042" s="397"/>
      <c r="CX1042" s="372"/>
      <c r="CY1042" s="372" t="s">
        <v>451</v>
      </c>
      <c r="CZ1042" s="397">
        <v>1.1000000000000001</v>
      </c>
      <c r="DA1042" s="397" t="s">
        <v>2046</v>
      </c>
      <c r="DB1042" s="372"/>
      <c r="DC1042" s="397">
        <v>0.48</v>
      </c>
      <c r="DD1042" s="397" t="s">
        <v>2044</v>
      </c>
      <c r="DE1042" s="397">
        <v>2283</v>
      </c>
      <c r="DF1042" s="397"/>
      <c r="DG1042" s="397"/>
      <c r="DH1042" s="397"/>
      <c r="DI1042" s="397"/>
      <c r="DJ1042" s="397"/>
      <c r="DK1042" s="397"/>
      <c r="DL1042" s="397"/>
      <c r="DM1042" s="397"/>
      <c r="DN1042" s="397"/>
      <c r="DO1042" s="397"/>
      <c r="DP1042" s="397"/>
      <c r="DQ1042" s="397"/>
      <c r="DR1042" s="400"/>
      <c r="DS1042" s="397"/>
      <c r="DT1042" s="401">
        <v>36698</v>
      </c>
      <c r="DU1042" s="402"/>
      <c r="DV1042" s="398" t="s">
        <v>451</v>
      </c>
      <c r="DW1042" s="403">
        <v>7.4999999999999997E-2</v>
      </c>
      <c r="DX1042" s="397" t="s">
        <v>1396</v>
      </c>
      <c r="DY1042" s="372"/>
      <c r="DZ1042" s="397" t="s">
        <v>550</v>
      </c>
      <c r="EA1042" s="400" t="s">
        <v>2044</v>
      </c>
      <c r="EB1042" s="397">
        <v>2234</v>
      </c>
      <c r="EC1042" s="372"/>
      <c r="ED1042" s="372"/>
      <c r="EE1042" s="372"/>
      <c r="EF1042" s="372"/>
    </row>
    <row r="1043" spans="1:136" s="303" customFormat="1" hidden="1" x14ac:dyDescent="0.2">
      <c r="A1043" s="384" t="str">
        <f t="shared" si="367"/>
        <v>LAFB</v>
      </c>
      <c r="B1043" s="384" t="str">
        <f t="shared" si="368"/>
        <v>1,1-Dichloroethane</v>
      </c>
      <c r="C1043" s="385" t="s">
        <v>2587</v>
      </c>
      <c r="D1043" s="385" t="str">
        <f>IF(BC1043="","",BC1043)</f>
        <v>LS</v>
      </c>
      <c r="E1043" s="384" t="s">
        <v>372</v>
      </c>
      <c r="F1043" s="386" t="str">
        <f t="shared" si="369"/>
        <v>UA25</v>
      </c>
      <c r="G1043" s="384" t="str">
        <f t="shared" si="370"/>
        <v>Residential</v>
      </c>
      <c r="H1043" s="384" t="str">
        <f t="shared" si="371"/>
        <v>Crawlspace</v>
      </c>
      <c r="I1043" s="385" t="str">
        <f t="shared" si="372"/>
        <v>Y</v>
      </c>
      <c r="J1043" s="385" t="str">
        <f t="shared" si="373"/>
        <v>Y</v>
      </c>
      <c r="K1043" s="385" t="s">
        <v>541</v>
      </c>
      <c r="L1043" s="384" t="s">
        <v>310</v>
      </c>
      <c r="M1043" s="385" t="str">
        <f>IF(CP1043="","",IF(CP1043="y","Y","n"))</f>
        <v/>
      </c>
      <c r="N1043" s="385" t="str">
        <f>IF(AJ1043="","",IF(AN1043="","Y",IF(AJ1043&gt;AN1043*$N$38,"Y","n")))</f>
        <v/>
      </c>
      <c r="O1043" s="385" t="str">
        <f>IF(AJ1043="","",IF(OR(M1043="N",N1043="N"),"n","Y"))</f>
        <v/>
      </c>
      <c r="P1043" s="384"/>
      <c r="Q1043" s="384"/>
      <c r="R1043" s="384"/>
      <c r="S1043" s="384"/>
      <c r="T1043" s="384"/>
      <c r="U1043" s="385" t="str">
        <f>IF(EA1043="","",IF(EA1043="y","Y","n"))</f>
        <v>Y</v>
      </c>
      <c r="V1043" s="385" t="str">
        <f>IF(AL1043="","",IF(AN1043="","Y",IF(AL1043&gt;AN1043*$V$38,"Y","n")))</f>
        <v>Y</v>
      </c>
      <c r="W1043" s="387" t="s">
        <v>541</v>
      </c>
      <c r="X1043" s="388" t="s">
        <v>1438</v>
      </c>
      <c r="Y1043" s="385" t="str">
        <f t="shared" si="374"/>
        <v>Y</v>
      </c>
      <c r="Z1043" s="385" t="str">
        <f t="shared" si="375"/>
        <v>Y</v>
      </c>
      <c r="AA1043" s="385" t="str">
        <f>IF(AM1043="","",IF(Y1043="N","n","Y"))</f>
        <v>Y</v>
      </c>
      <c r="AB1043" s="372"/>
      <c r="AC1043" s="389"/>
      <c r="AD1043" s="390"/>
      <c r="AE1043" s="385"/>
      <c r="AF1043" s="385"/>
      <c r="AG1043" s="391">
        <f t="shared" si="376"/>
        <v>1.2</v>
      </c>
      <c r="AH1043" s="372">
        <v>11.5</v>
      </c>
      <c r="AI1043" s="392">
        <f t="shared" si="377"/>
        <v>158.81326582946261</v>
      </c>
      <c r="AJ1043" s="372"/>
      <c r="AK1043" s="372"/>
      <c r="AL1043" s="393">
        <f>IF(DW1043="","",IF(DX1043="mg/m3",1000*DW1043,IF(DX1043="ppbv",DW1043*INDEX(ppbv_ug_m3,MATCH(BW1043,ChemName,0)),DW1043)))</f>
        <v>6.0999999999999999E-2</v>
      </c>
      <c r="AM1043" s="394">
        <f t="shared" si="342"/>
        <v>0.37</v>
      </c>
      <c r="AN1043" s="372" t="str">
        <f t="shared" si="378"/>
        <v/>
      </c>
      <c r="AO1043" s="390">
        <f t="shared" si="379"/>
        <v>2.3297801859783842E-3</v>
      </c>
      <c r="AP1043" s="390"/>
      <c r="AQ1043" s="389"/>
      <c r="AR1043" s="395">
        <f>IF(AL1043="","",AM1043/AL1043)</f>
        <v>6.0655737704918034</v>
      </c>
      <c r="AS1043" s="396">
        <f t="shared" si="358"/>
        <v>1</v>
      </c>
      <c r="AT1043" s="396">
        <f t="shared" si="359"/>
        <v>0</v>
      </c>
      <c r="AU1043" s="396"/>
      <c r="AV1043" s="396"/>
      <c r="AW1043" s="372"/>
      <c r="AX1043" s="372"/>
      <c r="AY1043" s="396">
        <f>IF(AR1043="","",IF(EA1043="Y",1,0))</f>
        <v>1</v>
      </c>
      <c r="AZ1043" s="396">
        <f>IF(AR1043="","",IF(EA1043="n",1,0))</f>
        <v>0</v>
      </c>
      <c r="BA1043" s="397">
        <v>58</v>
      </c>
      <c r="BB1043" s="397" t="s">
        <v>1494</v>
      </c>
      <c r="BC1043" s="397" t="s">
        <v>1403</v>
      </c>
      <c r="BD1043" s="397" t="s">
        <v>1495</v>
      </c>
      <c r="BE1043" s="303" t="s">
        <v>656</v>
      </c>
      <c r="BF1043" s="397"/>
      <c r="BG1043" s="397">
        <v>194</v>
      </c>
      <c r="BH1043" s="397" t="s">
        <v>776</v>
      </c>
      <c r="BI1043" s="397" t="s">
        <v>1387</v>
      </c>
      <c r="BJ1043" s="397" t="s">
        <v>533</v>
      </c>
      <c r="BK1043" s="397" t="s">
        <v>1489</v>
      </c>
      <c r="BL1043" s="372"/>
      <c r="BM1043" s="372"/>
      <c r="BN1043" s="397">
        <v>5.7</v>
      </c>
      <c r="BO1043" s="397" t="s">
        <v>1390</v>
      </c>
      <c r="BP1043" s="398" t="s">
        <v>1406</v>
      </c>
      <c r="BQ1043" s="397" t="s">
        <v>777</v>
      </c>
      <c r="BR1043" s="372"/>
      <c r="BS1043" s="397" t="s">
        <v>2619</v>
      </c>
      <c r="BT1043" s="397" t="s">
        <v>559</v>
      </c>
      <c r="BU1043" s="397"/>
      <c r="BV1043" s="397"/>
      <c r="BW1043" s="399">
        <v>36783</v>
      </c>
      <c r="BX1043" s="399"/>
      <c r="BY1043" s="398" t="s">
        <v>451</v>
      </c>
      <c r="BZ1043" s="397">
        <v>0.37</v>
      </c>
      <c r="CA1043" s="397" t="s">
        <v>1396</v>
      </c>
      <c r="CB1043" s="372"/>
      <c r="CC1043" s="397">
        <v>1.0999999999999999E-2</v>
      </c>
      <c r="CD1043" s="400" t="s">
        <v>2044</v>
      </c>
      <c r="CE1043" s="397">
        <v>14097</v>
      </c>
      <c r="CF1043" s="372"/>
      <c r="CG1043" s="372"/>
      <c r="CH1043" s="372"/>
      <c r="CI1043" s="372"/>
      <c r="CJ1043" s="372"/>
      <c r="CK1043" s="372"/>
      <c r="CL1043" s="372"/>
      <c r="CM1043" s="372"/>
      <c r="CN1043" s="372"/>
      <c r="CO1043" s="372"/>
      <c r="CP1043" s="372"/>
      <c r="CQ1043" s="372"/>
      <c r="CR1043" s="397" t="s">
        <v>1499</v>
      </c>
      <c r="CS1043" s="401">
        <v>36783</v>
      </c>
      <c r="CT1043" s="402"/>
      <c r="CU1043" s="397">
        <v>23</v>
      </c>
      <c r="CV1043" s="372" t="s">
        <v>1390</v>
      </c>
      <c r="CW1043" s="397"/>
      <c r="CX1043" s="372"/>
      <c r="CY1043" s="372" t="s">
        <v>451</v>
      </c>
      <c r="CZ1043" s="397">
        <v>1.2</v>
      </c>
      <c r="DA1043" s="397" t="s">
        <v>2046</v>
      </c>
      <c r="DB1043" s="372"/>
      <c r="DC1043" s="397">
        <v>0.48</v>
      </c>
      <c r="DD1043" s="397" t="s">
        <v>2044</v>
      </c>
      <c r="DE1043" s="397">
        <v>2284</v>
      </c>
      <c r="DF1043" s="397"/>
      <c r="DG1043" s="397"/>
      <c r="DH1043" s="397"/>
      <c r="DI1043" s="397"/>
      <c r="DJ1043" s="397"/>
      <c r="DK1043" s="397"/>
      <c r="DL1043" s="397"/>
      <c r="DM1043" s="397"/>
      <c r="DN1043" s="397"/>
      <c r="DO1043" s="397"/>
      <c r="DP1043" s="397"/>
      <c r="DQ1043" s="397"/>
      <c r="DR1043" s="400"/>
      <c r="DS1043" s="397"/>
      <c r="DT1043" s="401">
        <v>36783</v>
      </c>
      <c r="DU1043" s="402"/>
      <c r="DV1043" s="398" t="s">
        <v>451</v>
      </c>
      <c r="DW1043" s="403">
        <v>6.0999999999999999E-2</v>
      </c>
      <c r="DX1043" s="397" t="s">
        <v>1396</v>
      </c>
      <c r="DY1043" s="372"/>
      <c r="DZ1043" s="397" t="s">
        <v>550</v>
      </c>
      <c r="EA1043" s="400" t="s">
        <v>2044</v>
      </c>
      <c r="EB1043" s="397">
        <v>2233</v>
      </c>
      <c r="EC1043" s="372"/>
      <c r="ED1043" s="372"/>
      <c r="EE1043" s="372"/>
      <c r="EF1043" s="372"/>
    </row>
    <row r="1044" spans="1:136" customFormat="1" hidden="1" x14ac:dyDescent="0.2">
      <c r="A1044" s="44" t="str">
        <f t="shared" si="367"/>
        <v>Grants</v>
      </c>
      <c r="B1044" s="44" t="str">
        <f t="shared" si="368"/>
        <v>cis-1,2-Dichloroethylene</v>
      </c>
      <c r="C1044" s="38" t="s">
        <v>2587</v>
      </c>
      <c r="E1044" t="s">
        <v>371</v>
      </c>
      <c r="F1044" s="155" t="str">
        <f t="shared" si="369"/>
        <v>Residence 2</v>
      </c>
      <c r="G1044" s="44" t="str">
        <f t="shared" si="370"/>
        <v>Residential</v>
      </c>
      <c r="H1044" s="44" t="str">
        <f t="shared" si="371"/>
        <v>Basement</v>
      </c>
      <c r="I1044" s="38" t="str">
        <f t="shared" si="372"/>
        <v>Y</v>
      </c>
      <c r="J1044" s="38" t="str">
        <f t="shared" si="373"/>
        <v>Y</v>
      </c>
      <c r="K1044" s="38" t="str">
        <f>IF(AG1044="","",IF(I1044="N","n","Y"))</f>
        <v>Y</v>
      </c>
      <c r="Q1044" s="38" t="str">
        <f t="shared" ref="Q1044:Q1061" si="380">IF(DR1044="","",IF(DR1044="y","Y","n"))</f>
        <v>Y</v>
      </c>
      <c r="R1044" s="38" t="str">
        <f t="shared" ref="R1044:R1061" si="381">IF(AK1044="","",IF(AN1044="","Y",IF(AK1044&gt;AN1044*$R$38,"Y","n")))</f>
        <v>Y</v>
      </c>
      <c r="S1044" s="38" t="str">
        <f t="shared" ref="S1044:S1061" si="382">IF(AK1044="","",IF(Q1044="N","n","Y"))</f>
        <v>Y</v>
      </c>
      <c r="Y1044" s="38" t="str">
        <f t="shared" si="374"/>
        <v>Y</v>
      </c>
      <c r="Z1044" s="38" t="str">
        <f t="shared" si="375"/>
        <v>Y</v>
      </c>
      <c r="AA1044" s="38" t="s">
        <v>2044</v>
      </c>
      <c r="AB1044" s="128"/>
      <c r="AC1044" s="59"/>
      <c r="AD1044" s="204"/>
      <c r="AE1044" s="38"/>
      <c r="AF1044" s="38"/>
      <c r="AG1044" s="125">
        <f t="shared" si="376"/>
        <v>1200</v>
      </c>
      <c r="AH1044" s="39">
        <v>16</v>
      </c>
      <c r="AI1044" s="123">
        <f t="shared" si="377"/>
        <v>137546.10285759915</v>
      </c>
      <c r="AK1044" s="47">
        <f t="shared" ref="AK1044:AK1061" si="383">IF(DO1044="","",IF(DO1044="mg/m3",1000*DN1044,IF(DO1044="ppbv",DN1044*INDEX(ppbv_ug_m3,MATCH(BS1044,ChemName,0)),DN1044)))</f>
        <v>75.331697341513291</v>
      </c>
      <c r="AM1044" s="40">
        <f t="shared" si="342"/>
        <v>30.874226719999999</v>
      </c>
      <c r="AN1044" s="39" t="str">
        <f t="shared" si="378"/>
        <v/>
      </c>
      <c r="AO1044" s="204">
        <f t="shared" si="379"/>
        <v>2.2446456917768107E-4</v>
      </c>
      <c r="AQ1044" s="204">
        <f t="shared" ref="AQ1044:AQ1061" si="384">IF(AK1044="","",AM1044/AK1044)</f>
        <v>0.40984376842105263</v>
      </c>
      <c r="AS1044" s="115">
        <f t="shared" si="358"/>
        <v>1</v>
      </c>
      <c r="AT1044" s="115">
        <f t="shared" si="359"/>
        <v>0</v>
      </c>
      <c r="AU1044" s="115"/>
      <c r="AV1044" s="115"/>
      <c r="AW1044" s="39">
        <f t="shared" si="360"/>
        <v>1</v>
      </c>
      <c r="AX1044" s="39">
        <f t="shared" si="361"/>
        <v>0</v>
      </c>
      <c r="AY1044" s="115"/>
      <c r="AZ1044" s="115"/>
      <c r="BB1044" s="58" t="s">
        <v>2351</v>
      </c>
      <c r="BC1044" s="58" t="s">
        <v>139</v>
      </c>
      <c r="BD1044" s="58" t="s">
        <v>138</v>
      </c>
      <c r="BF1044" s="58" t="s">
        <v>1406</v>
      </c>
      <c r="BH1044" s="194" t="s">
        <v>1960</v>
      </c>
      <c r="BJ1044" t="s">
        <v>533</v>
      </c>
      <c r="BK1044" s="195" t="s">
        <v>573</v>
      </c>
      <c r="BN1044">
        <v>5</v>
      </c>
      <c r="BO1044" s="164" t="s">
        <v>1395</v>
      </c>
      <c r="BS1044" s="196" t="s">
        <v>1400</v>
      </c>
      <c r="BT1044" s="194" t="s">
        <v>573</v>
      </c>
      <c r="BU1044" s="194"/>
      <c r="BV1044" s="194"/>
      <c r="BW1044" s="246">
        <v>37914</v>
      </c>
      <c r="BX1044" s="246"/>
      <c r="BY1044" s="37" t="s">
        <v>451</v>
      </c>
      <c r="BZ1044" s="168">
        <v>30.874226719999999</v>
      </c>
      <c r="CA1044" s="58" t="s">
        <v>1396</v>
      </c>
      <c r="CD1044" s="171" t="s">
        <v>2044</v>
      </c>
      <c r="CR1044" s="171" t="s">
        <v>1183</v>
      </c>
      <c r="CS1044" s="246">
        <v>38018</v>
      </c>
      <c r="CT1044" s="246">
        <v>38108</v>
      </c>
      <c r="CU1044" s="171">
        <v>50</v>
      </c>
      <c r="CV1044" s="39" t="s">
        <v>1395</v>
      </c>
      <c r="CZ1044" s="171">
        <v>1200</v>
      </c>
      <c r="DA1044" t="s">
        <v>2046</v>
      </c>
      <c r="DD1044" s="171" t="s">
        <v>2044</v>
      </c>
      <c r="DF1044" t="s">
        <v>1190</v>
      </c>
      <c r="DN1044" s="199">
        <v>75.331697341513291</v>
      </c>
      <c r="DO1044" t="s">
        <v>1396</v>
      </c>
      <c r="DR1044" s="2" t="s">
        <v>2044</v>
      </c>
      <c r="DT1044" s="197"/>
      <c r="DU1044" s="197"/>
      <c r="DW1044" s="200"/>
      <c r="EC1044" s="246">
        <v>37914</v>
      </c>
      <c r="ED1044" s="198">
        <v>0.22130238719999998</v>
      </c>
      <c r="EE1044" t="s">
        <v>1396</v>
      </c>
      <c r="EF1044" s="171" t="s">
        <v>2044</v>
      </c>
    </row>
    <row r="1045" spans="1:136" customFormat="1" hidden="1" x14ac:dyDescent="0.2">
      <c r="A1045" s="44" t="str">
        <f t="shared" si="367"/>
        <v>Grants</v>
      </c>
      <c r="B1045" s="44" t="str">
        <f t="shared" si="368"/>
        <v>cis-1,2-Dichloroethylene</v>
      </c>
      <c r="C1045" s="38" t="s">
        <v>2587</v>
      </c>
      <c r="E1045" t="s">
        <v>371</v>
      </c>
      <c r="F1045" s="155" t="str">
        <f t="shared" si="369"/>
        <v>Residence 2</v>
      </c>
      <c r="G1045" s="44" t="str">
        <f t="shared" si="370"/>
        <v>Residential</v>
      </c>
      <c r="H1045" s="44" t="str">
        <f t="shared" si="371"/>
        <v>Basement</v>
      </c>
      <c r="I1045" s="38" t="str">
        <f t="shared" si="372"/>
        <v>Y</v>
      </c>
      <c r="J1045" s="38" t="str">
        <f t="shared" si="373"/>
        <v>Y</v>
      </c>
      <c r="K1045" s="387" t="s">
        <v>541</v>
      </c>
      <c r="L1045" s="422" t="s">
        <v>1436</v>
      </c>
      <c r="Q1045" s="38" t="str">
        <f t="shared" si="380"/>
        <v>Y</v>
      </c>
      <c r="R1045" s="38" t="str">
        <f t="shared" si="381"/>
        <v>Y</v>
      </c>
      <c r="S1045" s="38" t="str">
        <f t="shared" si="382"/>
        <v>Y</v>
      </c>
      <c r="Y1045" s="38" t="str">
        <f t="shared" si="374"/>
        <v>Y</v>
      </c>
      <c r="Z1045" s="38" t="str">
        <f t="shared" si="375"/>
        <v>Y</v>
      </c>
      <c r="AA1045" s="38" t="s">
        <v>2044</v>
      </c>
      <c r="AB1045" s="128"/>
      <c r="AC1045" s="59"/>
      <c r="AD1045" s="204"/>
      <c r="AE1045" s="38"/>
      <c r="AF1045" s="38"/>
      <c r="AG1045" s="125">
        <f t="shared" si="376"/>
        <v>1200</v>
      </c>
      <c r="AH1045" s="39">
        <v>16</v>
      </c>
      <c r="AI1045" s="123">
        <f t="shared" si="377"/>
        <v>137546.10285759915</v>
      </c>
      <c r="AK1045" s="47">
        <f t="shared" si="383"/>
        <v>28.150265848670756</v>
      </c>
      <c r="AM1045" s="40">
        <f t="shared" si="342"/>
        <v>30.874226719999999</v>
      </c>
      <c r="AN1045" s="39" t="str">
        <f t="shared" si="378"/>
        <v/>
      </c>
      <c r="AO1045" s="204">
        <f t="shared" si="379"/>
        <v>2.2446456917768107E-4</v>
      </c>
      <c r="AQ1045" s="204">
        <f t="shared" si="384"/>
        <v>1.0967650140845071</v>
      </c>
      <c r="AS1045" s="115">
        <f t="shared" si="358"/>
        <v>1</v>
      </c>
      <c r="AT1045" s="115">
        <f t="shared" si="359"/>
        <v>0</v>
      </c>
      <c r="AU1045" s="115"/>
      <c r="AV1045" s="115"/>
      <c r="AW1045" s="39">
        <f t="shared" si="360"/>
        <v>1</v>
      </c>
      <c r="AX1045" s="39">
        <f t="shared" si="361"/>
        <v>0</v>
      </c>
      <c r="AY1045" s="115"/>
      <c r="AZ1045" s="115"/>
      <c r="BB1045" s="58" t="s">
        <v>2351</v>
      </c>
      <c r="BC1045" s="58" t="s">
        <v>139</v>
      </c>
      <c r="BD1045" s="58" t="s">
        <v>138</v>
      </c>
      <c r="BF1045" s="58" t="s">
        <v>1406</v>
      </c>
      <c r="BH1045" s="194" t="s">
        <v>1960</v>
      </c>
      <c r="BJ1045" t="s">
        <v>533</v>
      </c>
      <c r="BK1045" s="195" t="s">
        <v>573</v>
      </c>
      <c r="BN1045">
        <v>5</v>
      </c>
      <c r="BO1045" s="164" t="s">
        <v>1395</v>
      </c>
      <c r="BS1045" s="196" t="s">
        <v>1400</v>
      </c>
      <c r="BT1045" s="194" t="s">
        <v>573</v>
      </c>
      <c r="BU1045" s="194"/>
      <c r="BV1045" s="194"/>
      <c r="BW1045" s="246">
        <v>37914</v>
      </c>
      <c r="BX1045" s="246"/>
      <c r="BY1045" s="37" t="s">
        <v>451</v>
      </c>
      <c r="BZ1045" s="168">
        <v>30.874226719999999</v>
      </c>
      <c r="CA1045" s="58" t="s">
        <v>1396</v>
      </c>
      <c r="CD1045" s="171" t="s">
        <v>2044</v>
      </c>
      <c r="CR1045" s="171" t="s">
        <v>1183</v>
      </c>
      <c r="CS1045" s="246">
        <v>38018</v>
      </c>
      <c r="CT1045" s="246">
        <v>38108</v>
      </c>
      <c r="CU1045" s="171">
        <v>50</v>
      </c>
      <c r="CV1045" s="39" t="s">
        <v>1395</v>
      </c>
      <c r="CZ1045" s="171">
        <v>1200</v>
      </c>
      <c r="DA1045" t="s">
        <v>2046</v>
      </c>
      <c r="DD1045" s="171" t="s">
        <v>2044</v>
      </c>
      <c r="DF1045" t="s">
        <v>1191</v>
      </c>
      <c r="DN1045" s="199">
        <v>28.150265848670756</v>
      </c>
      <c r="DO1045" t="s">
        <v>1396</v>
      </c>
      <c r="DR1045" s="2" t="s">
        <v>2044</v>
      </c>
      <c r="DT1045" s="197"/>
      <c r="DU1045" s="197"/>
      <c r="DW1045" s="200"/>
      <c r="EC1045" s="246">
        <v>37914</v>
      </c>
      <c r="ED1045" s="198">
        <v>0.22130238719999998</v>
      </c>
      <c r="EE1045" t="s">
        <v>1396</v>
      </c>
      <c r="EF1045" s="171" t="s">
        <v>2044</v>
      </c>
    </row>
    <row r="1046" spans="1:136" customFormat="1" hidden="1" x14ac:dyDescent="0.2">
      <c r="A1046" s="44" t="str">
        <f t="shared" si="367"/>
        <v>Grants</v>
      </c>
      <c r="B1046" s="44" t="str">
        <f t="shared" si="368"/>
        <v>cis-1,2-Dichloroethylene</v>
      </c>
      <c r="C1046" s="38" t="s">
        <v>2587</v>
      </c>
      <c r="E1046" t="s">
        <v>371</v>
      </c>
      <c r="F1046" s="155" t="str">
        <f t="shared" si="369"/>
        <v>Residence 2</v>
      </c>
      <c r="G1046" s="44" t="str">
        <f t="shared" si="370"/>
        <v>Residential</v>
      </c>
      <c r="H1046" s="44" t="str">
        <f t="shared" si="371"/>
        <v>Basement</v>
      </c>
      <c r="I1046" s="38" t="str">
        <f t="shared" si="372"/>
        <v>Y</v>
      </c>
      <c r="J1046" s="38" t="str">
        <f t="shared" si="373"/>
        <v>Y</v>
      </c>
      <c r="K1046" s="387" t="s">
        <v>541</v>
      </c>
      <c r="L1046" s="422" t="s">
        <v>1436</v>
      </c>
      <c r="Q1046" s="38" t="str">
        <f t="shared" si="380"/>
        <v>Y</v>
      </c>
      <c r="R1046" s="38" t="str">
        <f t="shared" si="381"/>
        <v>Y</v>
      </c>
      <c r="S1046" s="38" t="str">
        <f t="shared" si="382"/>
        <v>Y</v>
      </c>
      <c r="Y1046" s="38" t="str">
        <f t="shared" si="374"/>
        <v>Y</v>
      </c>
      <c r="Z1046" s="38" t="str">
        <f t="shared" si="375"/>
        <v>Y</v>
      </c>
      <c r="AA1046" s="38" t="s">
        <v>2044</v>
      </c>
      <c r="AB1046" s="128"/>
      <c r="AC1046" s="59"/>
      <c r="AD1046" s="204"/>
      <c r="AE1046" s="38"/>
      <c r="AF1046" s="38"/>
      <c r="AG1046" s="125">
        <f t="shared" si="376"/>
        <v>1200</v>
      </c>
      <c r="AH1046" s="39">
        <v>16</v>
      </c>
      <c r="AI1046" s="123">
        <f t="shared" si="377"/>
        <v>137546.10285759915</v>
      </c>
      <c r="AK1046" s="47">
        <f t="shared" si="383"/>
        <v>19427.648261758692</v>
      </c>
      <c r="AM1046" s="40">
        <f t="shared" si="342"/>
        <v>30.874226719999999</v>
      </c>
      <c r="AN1046" s="39" t="str">
        <f t="shared" si="378"/>
        <v/>
      </c>
      <c r="AO1046" s="204">
        <f t="shared" si="379"/>
        <v>2.2446456917768107E-4</v>
      </c>
      <c r="AQ1046" s="204">
        <f t="shared" si="384"/>
        <v>1.5891901224489794E-3</v>
      </c>
      <c r="AS1046" s="115">
        <f t="shared" si="358"/>
        <v>1</v>
      </c>
      <c r="AT1046" s="115">
        <f t="shared" si="359"/>
        <v>0</v>
      </c>
      <c r="AU1046" s="115"/>
      <c r="AV1046" s="115"/>
      <c r="AW1046" s="39">
        <f t="shared" si="360"/>
        <v>1</v>
      </c>
      <c r="AX1046" s="39">
        <f t="shared" si="361"/>
        <v>0</v>
      </c>
      <c r="AY1046" s="115"/>
      <c r="AZ1046" s="115"/>
      <c r="BB1046" s="58" t="s">
        <v>2351</v>
      </c>
      <c r="BC1046" s="58" t="s">
        <v>139</v>
      </c>
      <c r="BD1046" s="58" t="s">
        <v>138</v>
      </c>
      <c r="BF1046" s="58" t="s">
        <v>1406</v>
      </c>
      <c r="BH1046" s="194" t="s">
        <v>1960</v>
      </c>
      <c r="BJ1046" t="s">
        <v>533</v>
      </c>
      <c r="BK1046" s="195" t="s">
        <v>573</v>
      </c>
      <c r="BN1046">
        <v>5</v>
      </c>
      <c r="BO1046" s="164" t="s">
        <v>1395</v>
      </c>
      <c r="BS1046" s="196" t="s">
        <v>1400</v>
      </c>
      <c r="BT1046" s="194" t="s">
        <v>573</v>
      </c>
      <c r="BU1046" s="194"/>
      <c r="BV1046" s="194"/>
      <c r="BW1046" s="246">
        <v>37914</v>
      </c>
      <c r="BX1046" s="246"/>
      <c r="BY1046" s="37" t="s">
        <v>451</v>
      </c>
      <c r="BZ1046" s="168">
        <v>30.874226719999999</v>
      </c>
      <c r="CA1046" s="58" t="s">
        <v>1396</v>
      </c>
      <c r="CD1046" s="171" t="s">
        <v>2044</v>
      </c>
      <c r="CR1046" s="171" t="s">
        <v>1183</v>
      </c>
      <c r="CS1046" s="246">
        <v>38018</v>
      </c>
      <c r="CT1046" s="246">
        <v>38108</v>
      </c>
      <c r="CU1046" s="171">
        <v>50</v>
      </c>
      <c r="CV1046" s="39" t="s">
        <v>1395</v>
      </c>
      <c r="CZ1046" s="171">
        <v>1200</v>
      </c>
      <c r="DA1046" t="s">
        <v>2046</v>
      </c>
      <c r="DD1046" s="171" t="s">
        <v>2044</v>
      </c>
      <c r="DF1046" t="s">
        <v>1192</v>
      </c>
      <c r="DN1046" s="199">
        <v>19427.648261758692</v>
      </c>
      <c r="DO1046" t="s">
        <v>1396</v>
      </c>
      <c r="DR1046" s="2" t="s">
        <v>2044</v>
      </c>
      <c r="DT1046" s="197"/>
      <c r="DU1046" s="197"/>
      <c r="DW1046" s="200"/>
      <c r="EC1046" s="246">
        <v>37914</v>
      </c>
      <c r="ED1046" s="198">
        <v>0.22130238719999998</v>
      </c>
      <c r="EE1046" t="s">
        <v>1396</v>
      </c>
      <c r="EF1046" s="171" t="s">
        <v>2044</v>
      </c>
    </row>
    <row r="1047" spans="1:136" customFormat="1" hidden="1" x14ac:dyDescent="0.2">
      <c r="A1047" s="44" t="str">
        <f t="shared" si="367"/>
        <v>Grants</v>
      </c>
      <c r="B1047" s="44" t="str">
        <f t="shared" si="368"/>
        <v>cis-1,2-Dichloroethylene</v>
      </c>
      <c r="C1047" s="38" t="s">
        <v>2587</v>
      </c>
      <c r="E1047" t="s">
        <v>371</v>
      </c>
      <c r="F1047" s="155" t="str">
        <f t="shared" si="369"/>
        <v>Residence 2</v>
      </c>
      <c r="G1047" s="44" t="str">
        <f t="shared" si="370"/>
        <v>Residential</v>
      </c>
      <c r="H1047" s="44" t="str">
        <f t="shared" si="371"/>
        <v>Basement</v>
      </c>
      <c r="I1047" s="38" t="str">
        <f t="shared" si="372"/>
        <v>Y</v>
      </c>
      <c r="J1047" s="38" t="str">
        <f t="shared" si="373"/>
        <v>Y</v>
      </c>
      <c r="K1047" s="387" t="s">
        <v>541</v>
      </c>
      <c r="L1047" s="422" t="s">
        <v>1436</v>
      </c>
      <c r="Q1047" s="38" t="str">
        <f t="shared" si="380"/>
        <v>Y</v>
      </c>
      <c r="R1047" s="38" t="str">
        <f t="shared" si="381"/>
        <v>Y</v>
      </c>
      <c r="S1047" s="38" t="str">
        <f t="shared" si="382"/>
        <v>Y</v>
      </c>
      <c r="Y1047" s="38" t="str">
        <f t="shared" si="374"/>
        <v>Y</v>
      </c>
      <c r="Z1047" s="38" t="str">
        <f t="shared" si="375"/>
        <v>Y</v>
      </c>
      <c r="AA1047" s="38" t="s">
        <v>2044</v>
      </c>
      <c r="AB1047" s="128"/>
      <c r="AC1047" s="59"/>
      <c r="AD1047" s="204"/>
      <c r="AE1047" s="38"/>
      <c r="AF1047" s="38"/>
      <c r="AG1047" s="125">
        <f t="shared" si="376"/>
        <v>1200</v>
      </c>
      <c r="AH1047" s="39">
        <v>16</v>
      </c>
      <c r="AI1047" s="123">
        <f t="shared" si="377"/>
        <v>137546.10285759915</v>
      </c>
      <c r="AK1047" s="47">
        <f t="shared" si="383"/>
        <v>99.120654396728014</v>
      </c>
      <c r="AM1047" s="40">
        <f t="shared" si="342"/>
        <v>30.874226719999999</v>
      </c>
      <c r="AN1047" s="39" t="str">
        <f t="shared" si="378"/>
        <v/>
      </c>
      <c r="AO1047" s="204">
        <f t="shared" si="379"/>
        <v>2.2446456917768107E-4</v>
      </c>
      <c r="AQ1047" s="204">
        <f t="shared" si="384"/>
        <v>0.31148126399999998</v>
      </c>
      <c r="AS1047" s="115">
        <f t="shared" si="358"/>
        <v>1</v>
      </c>
      <c r="AT1047" s="115">
        <f t="shared" si="359"/>
        <v>0</v>
      </c>
      <c r="AU1047" s="115"/>
      <c r="AV1047" s="115"/>
      <c r="AW1047" s="39">
        <f t="shared" si="360"/>
        <v>1</v>
      </c>
      <c r="AX1047" s="39">
        <f t="shared" si="361"/>
        <v>0</v>
      </c>
      <c r="AY1047" s="115"/>
      <c r="AZ1047" s="115"/>
      <c r="BB1047" s="58" t="s">
        <v>2351</v>
      </c>
      <c r="BC1047" s="58" t="s">
        <v>139</v>
      </c>
      <c r="BD1047" s="58" t="s">
        <v>138</v>
      </c>
      <c r="BF1047" s="58" t="s">
        <v>1406</v>
      </c>
      <c r="BH1047" s="194" t="s">
        <v>1960</v>
      </c>
      <c r="BJ1047" t="s">
        <v>533</v>
      </c>
      <c r="BK1047" s="195" t="s">
        <v>573</v>
      </c>
      <c r="BN1047">
        <v>5</v>
      </c>
      <c r="BO1047" s="164" t="s">
        <v>1395</v>
      </c>
      <c r="BS1047" s="196" t="s">
        <v>1400</v>
      </c>
      <c r="BT1047" s="194" t="s">
        <v>573</v>
      </c>
      <c r="BU1047" s="194"/>
      <c r="BV1047" s="194"/>
      <c r="BW1047" s="246">
        <v>37914</v>
      </c>
      <c r="BX1047" s="246"/>
      <c r="BY1047" s="37" t="s">
        <v>451</v>
      </c>
      <c r="BZ1047" s="168">
        <v>30.874226719999999</v>
      </c>
      <c r="CA1047" s="58" t="s">
        <v>1396</v>
      </c>
      <c r="CD1047" s="171" t="s">
        <v>2044</v>
      </c>
      <c r="CR1047" s="171" t="s">
        <v>1183</v>
      </c>
      <c r="CS1047" s="246">
        <v>38018</v>
      </c>
      <c r="CT1047" s="246">
        <v>38108</v>
      </c>
      <c r="CU1047" s="171">
        <v>50</v>
      </c>
      <c r="CV1047" s="39" t="s">
        <v>1395</v>
      </c>
      <c r="CZ1047" s="171">
        <v>1200</v>
      </c>
      <c r="DA1047" t="s">
        <v>2046</v>
      </c>
      <c r="DD1047" s="171" t="s">
        <v>2044</v>
      </c>
      <c r="DF1047" t="s">
        <v>1193</v>
      </c>
      <c r="DN1047" s="199">
        <v>99.120654396728014</v>
      </c>
      <c r="DO1047" t="s">
        <v>1396</v>
      </c>
      <c r="DR1047" s="2" t="s">
        <v>2044</v>
      </c>
      <c r="DT1047" s="197"/>
      <c r="DU1047" s="197"/>
      <c r="DW1047" s="200"/>
      <c r="EC1047" s="246">
        <v>37914</v>
      </c>
      <c r="ED1047" s="198">
        <v>0.22130238719999998</v>
      </c>
      <c r="EE1047" t="s">
        <v>1396</v>
      </c>
      <c r="EF1047" s="171" t="s">
        <v>2044</v>
      </c>
    </row>
    <row r="1048" spans="1:136" customFormat="1" hidden="1" x14ac:dyDescent="0.2">
      <c r="A1048" s="44" t="str">
        <f t="shared" si="367"/>
        <v>Grants</v>
      </c>
      <c r="B1048" s="44" t="str">
        <f t="shared" si="368"/>
        <v>Tetrachloroethylene</v>
      </c>
      <c r="C1048" s="38" t="s">
        <v>2587</v>
      </c>
      <c r="E1048" t="s">
        <v>371</v>
      </c>
      <c r="F1048" s="155" t="str">
        <f t="shared" si="369"/>
        <v>Residence 2</v>
      </c>
      <c r="G1048" s="44" t="str">
        <f t="shared" si="370"/>
        <v>Residential</v>
      </c>
      <c r="H1048" s="44" t="str">
        <f t="shared" si="371"/>
        <v>Basement</v>
      </c>
      <c r="I1048" s="38" t="str">
        <f t="shared" si="372"/>
        <v>Y</v>
      </c>
      <c r="J1048" s="38" t="str">
        <f t="shared" si="373"/>
        <v>Y</v>
      </c>
      <c r="K1048" s="38" t="str">
        <f>IF(AG1048="","",IF(I1048="N","n","Y"))</f>
        <v>Y</v>
      </c>
      <c r="Q1048" s="38" t="str">
        <f t="shared" si="380"/>
        <v>Y</v>
      </c>
      <c r="R1048" s="38" t="str">
        <f t="shared" si="381"/>
        <v>Y</v>
      </c>
      <c r="S1048" s="38" t="str">
        <f t="shared" si="382"/>
        <v>Y</v>
      </c>
      <c r="Y1048" s="38" t="str">
        <f t="shared" si="374"/>
        <v>Y</v>
      </c>
      <c r="Z1048" s="38" t="str">
        <f t="shared" si="375"/>
        <v>Y</v>
      </c>
      <c r="AA1048" s="38" t="s">
        <v>2044</v>
      </c>
      <c r="AB1048" s="128"/>
      <c r="AC1048" s="59"/>
      <c r="AD1048" s="204"/>
      <c r="AE1048" s="38"/>
      <c r="AF1048" s="38"/>
      <c r="AG1048" s="125">
        <f t="shared" si="376"/>
        <v>5900</v>
      </c>
      <c r="AH1048" s="39">
        <v>16</v>
      </c>
      <c r="AI1048" s="123">
        <f t="shared" si="377"/>
        <v>2771695.6870967834</v>
      </c>
      <c r="AK1048" s="47">
        <f t="shared" si="383"/>
        <v>5289.3251533742341</v>
      </c>
      <c r="AM1048" s="40">
        <f t="shared" si="342"/>
        <v>127.98494072</v>
      </c>
      <c r="AN1048" s="39">
        <f t="shared" si="378"/>
        <v>3.8</v>
      </c>
      <c r="AO1048" s="204">
        <f t="shared" si="379"/>
        <v>4.6175682747501768E-5</v>
      </c>
      <c r="AQ1048" s="204">
        <f t="shared" si="384"/>
        <v>2.4196837405307595E-2</v>
      </c>
      <c r="AS1048" s="115">
        <f t="shared" si="358"/>
        <v>1</v>
      </c>
      <c r="AT1048" s="115">
        <f t="shared" si="359"/>
        <v>0</v>
      </c>
      <c r="AU1048" s="115"/>
      <c r="AV1048" s="115"/>
      <c r="AW1048" s="39">
        <f t="shared" si="360"/>
        <v>1</v>
      </c>
      <c r="AX1048" s="39">
        <f t="shared" si="361"/>
        <v>0</v>
      </c>
      <c r="AY1048" s="115"/>
      <c r="AZ1048" s="115"/>
      <c r="BB1048" s="58" t="s">
        <v>2351</v>
      </c>
      <c r="BC1048" s="58" t="s">
        <v>139</v>
      </c>
      <c r="BD1048" s="58" t="s">
        <v>138</v>
      </c>
      <c r="BF1048" s="58" t="s">
        <v>1406</v>
      </c>
      <c r="BH1048" s="194" t="s">
        <v>1960</v>
      </c>
      <c r="BJ1048" t="s">
        <v>533</v>
      </c>
      <c r="BK1048" s="195" t="s">
        <v>573</v>
      </c>
      <c r="BN1048">
        <v>5</v>
      </c>
      <c r="BO1048" s="164" t="s">
        <v>1395</v>
      </c>
      <c r="BS1048" s="196" t="s">
        <v>2057</v>
      </c>
      <c r="BT1048" s="194" t="s">
        <v>573</v>
      </c>
      <c r="BU1048" s="194"/>
      <c r="BV1048" s="194"/>
      <c r="BW1048" s="246">
        <v>37914</v>
      </c>
      <c r="BX1048" s="246"/>
      <c r="BY1048" s="37" t="s">
        <v>451</v>
      </c>
      <c r="BZ1048" s="170">
        <v>127.98494072</v>
      </c>
      <c r="CA1048" s="58" t="s">
        <v>1396</v>
      </c>
      <c r="CD1048" s="171" t="s">
        <v>2044</v>
      </c>
      <c r="CR1048" s="171" t="s">
        <v>1183</v>
      </c>
      <c r="CS1048" s="246">
        <v>38018</v>
      </c>
      <c r="CT1048" s="246">
        <v>38108</v>
      </c>
      <c r="CU1048" s="171">
        <v>50</v>
      </c>
      <c r="CV1048" s="39" t="s">
        <v>1395</v>
      </c>
      <c r="CZ1048" s="171">
        <v>5900</v>
      </c>
      <c r="DA1048" t="s">
        <v>2046</v>
      </c>
      <c r="DD1048" s="171" t="s">
        <v>2044</v>
      </c>
      <c r="DF1048" t="s">
        <v>1190</v>
      </c>
      <c r="DN1048" s="199">
        <v>5289.3251533742341</v>
      </c>
      <c r="DO1048" t="s">
        <v>1396</v>
      </c>
      <c r="DR1048" s="2" t="s">
        <v>2044</v>
      </c>
      <c r="DT1048" s="197"/>
      <c r="DU1048" s="197"/>
      <c r="DW1048" s="200"/>
      <c r="EC1048" s="246">
        <v>37914</v>
      </c>
      <c r="ED1048" s="169">
        <v>1.47</v>
      </c>
      <c r="EE1048" t="s">
        <v>1396</v>
      </c>
      <c r="EF1048" s="171" t="s">
        <v>2044</v>
      </c>
    </row>
    <row r="1049" spans="1:136" customFormat="1" hidden="1" x14ac:dyDescent="0.2">
      <c r="A1049" s="44" t="str">
        <f t="shared" si="367"/>
        <v>Grants</v>
      </c>
      <c r="B1049" s="44" t="str">
        <f t="shared" si="368"/>
        <v>Tetrachloroethylene</v>
      </c>
      <c r="C1049" s="38" t="s">
        <v>2587</v>
      </c>
      <c r="E1049" t="s">
        <v>371</v>
      </c>
      <c r="F1049" s="155" t="str">
        <f t="shared" si="369"/>
        <v>Residence 2</v>
      </c>
      <c r="G1049" s="44" t="str">
        <f t="shared" si="370"/>
        <v>Residential</v>
      </c>
      <c r="H1049" s="44" t="str">
        <f t="shared" si="371"/>
        <v>Basement</v>
      </c>
      <c r="I1049" s="38" t="str">
        <f t="shared" si="372"/>
        <v>Y</v>
      </c>
      <c r="J1049" s="38" t="str">
        <f t="shared" si="373"/>
        <v>Y</v>
      </c>
      <c r="K1049" s="387" t="s">
        <v>541</v>
      </c>
      <c r="L1049" s="422" t="s">
        <v>1436</v>
      </c>
      <c r="Q1049" s="38" t="str">
        <f t="shared" si="380"/>
        <v>Y</v>
      </c>
      <c r="R1049" s="38" t="str">
        <f t="shared" si="381"/>
        <v>n</v>
      </c>
      <c r="S1049" s="38" t="str">
        <f t="shared" si="382"/>
        <v>Y</v>
      </c>
      <c r="Y1049" s="38" t="str">
        <f t="shared" si="374"/>
        <v>Y</v>
      </c>
      <c r="Z1049" s="38" t="str">
        <f t="shared" si="375"/>
        <v>Y</v>
      </c>
      <c r="AA1049" s="38" t="s">
        <v>2044</v>
      </c>
      <c r="AB1049" s="128"/>
      <c r="AC1049" s="59"/>
      <c r="AD1049" s="204"/>
      <c r="AE1049" s="38"/>
      <c r="AF1049" s="38"/>
      <c r="AG1049" s="125">
        <f t="shared" si="376"/>
        <v>5900</v>
      </c>
      <c r="AH1049" s="39">
        <v>16</v>
      </c>
      <c r="AI1049" s="123">
        <f t="shared" si="377"/>
        <v>2771695.6870967834</v>
      </c>
      <c r="AK1049" s="47">
        <f t="shared" si="383"/>
        <v>36.618404907975467</v>
      </c>
      <c r="AM1049" s="40">
        <f t="shared" si="342"/>
        <v>127.98494072</v>
      </c>
      <c r="AN1049" s="39">
        <f t="shared" si="378"/>
        <v>3.8</v>
      </c>
      <c r="AO1049" s="204">
        <f t="shared" si="379"/>
        <v>4.6175682747501768E-5</v>
      </c>
      <c r="AQ1049" s="282">
        <f t="shared" si="384"/>
        <v>3.4950987363222081</v>
      </c>
      <c r="AS1049" s="115">
        <f t="shared" si="358"/>
        <v>1</v>
      </c>
      <c r="AT1049" s="115">
        <f t="shared" si="359"/>
        <v>0</v>
      </c>
      <c r="AU1049" s="115"/>
      <c r="AV1049" s="115"/>
      <c r="AW1049" s="39">
        <f t="shared" si="360"/>
        <v>1</v>
      </c>
      <c r="AX1049" s="39">
        <f t="shared" si="361"/>
        <v>0</v>
      </c>
      <c r="AY1049" s="115"/>
      <c r="AZ1049" s="115"/>
      <c r="BB1049" s="58" t="s">
        <v>2351</v>
      </c>
      <c r="BC1049" s="58" t="s">
        <v>139</v>
      </c>
      <c r="BD1049" s="58" t="s">
        <v>138</v>
      </c>
      <c r="BF1049" s="58" t="s">
        <v>1406</v>
      </c>
      <c r="BH1049" s="194" t="s">
        <v>1960</v>
      </c>
      <c r="BJ1049" t="s">
        <v>533</v>
      </c>
      <c r="BK1049" s="195" t="s">
        <v>573</v>
      </c>
      <c r="BN1049">
        <v>5</v>
      </c>
      <c r="BO1049" s="164" t="s">
        <v>1395</v>
      </c>
      <c r="BS1049" s="196" t="s">
        <v>2057</v>
      </c>
      <c r="BT1049" s="194" t="s">
        <v>573</v>
      </c>
      <c r="BU1049" s="194"/>
      <c r="BV1049" s="194"/>
      <c r="BW1049" s="246">
        <v>37914</v>
      </c>
      <c r="BX1049" s="246"/>
      <c r="BY1049" s="37" t="s">
        <v>451</v>
      </c>
      <c r="BZ1049" s="170">
        <v>127.98494072</v>
      </c>
      <c r="CA1049" s="58" t="s">
        <v>1396</v>
      </c>
      <c r="CD1049" s="171" t="s">
        <v>2044</v>
      </c>
      <c r="CR1049" s="171" t="s">
        <v>1183</v>
      </c>
      <c r="CS1049" s="246">
        <v>38018</v>
      </c>
      <c r="CT1049" s="246">
        <v>38108</v>
      </c>
      <c r="CU1049" s="171">
        <v>50</v>
      </c>
      <c r="CV1049" s="39" t="s">
        <v>1395</v>
      </c>
      <c r="CZ1049" s="171">
        <v>5900</v>
      </c>
      <c r="DA1049" t="s">
        <v>2046</v>
      </c>
      <c r="DD1049" s="171" t="s">
        <v>2044</v>
      </c>
      <c r="DF1049" t="s">
        <v>1191</v>
      </c>
      <c r="DN1049" s="199">
        <v>36.618404907975467</v>
      </c>
      <c r="DO1049" t="s">
        <v>1396</v>
      </c>
      <c r="DR1049" s="2" t="s">
        <v>2044</v>
      </c>
      <c r="DT1049" s="197"/>
      <c r="DU1049" s="197"/>
      <c r="DW1049" s="200"/>
      <c r="EC1049" s="246">
        <v>37914</v>
      </c>
      <c r="ED1049" s="169">
        <v>1.47</v>
      </c>
      <c r="EE1049" t="s">
        <v>1396</v>
      </c>
      <c r="EF1049" s="171" t="s">
        <v>2044</v>
      </c>
    </row>
    <row r="1050" spans="1:136" customFormat="1" hidden="1" x14ac:dyDescent="0.2">
      <c r="A1050" s="44" t="str">
        <f t="shared" si="367"/>
        <v>Grants</v>
      </c>
      <c r="B1050" s="44" t="str">
        <f t="shared" si="368"/>
        <v>Tetrachloroethylene</v>
      </c>
      <c r="C1050" s="38" t="s">
        <v>2587</v>
      </c>
      <c r="E1050" t="s">
        <v>371</v>
      </c>
      <c r="F1050" s="155" t="str">
        <f t="shared" si="369"/>
        <v>Residence 2</v>
      </c>
      <c r="G1050" s="44" t="str">
        <f t="shared" si="370"/>
        <v>Residential</v>
      </c>
      <c r="H1050" s="44" t="str">
        <f t="shared" si="371"/>
        <v>Basement</v>
      </c>
      <c r="I1050" s="38" t="str">
        <f t="shared" si="372"/>
        <v>Y</v>
      </c>
      <c r="J1050" s="38" t="str">
        <f t="shared" si="373"/>
        <v>Y</v>
      </c>
      <c r="K1050" s="387" t="s">
        <v>541</v>
      </c>
      <c r="L1050" s="422" t="s">
        <v>1436</v>
      </c>
      <c r="Q1050" s="38" t="str">
        <f t="shared" si="380"/>
        <v>Y</v>
      </c>
      <c r="R1050" s="38" t="str">
        <f t="shared" si="381"/>
        <v>Y</v>
      </c>
      <c r="S1050" s="38" t="str">
        <f t="shared" si="382"/>
        <v>Y</v>
      </c>
      <c r="Y1050" s="38" t="str">
        <f t="shared" si="374"/>
        <v>Y</v>
      </c>
      <c r="Z1050" s="38" t="str">
        <f t="shared" si="375"/>
        <v>Y</v>
      </c>
      <c r="AA1050" s="38" t="s">
        <v>2044</v>
      </c>
      <c r="AB1050" s="128"/>
      <c r="AC1050" s="59"/>
      <c r="AD1050" s="204"/>
      <c r="AE1050" s="38"/>
      <c r="AF1050" s="38"/>
      <c r="AG1050" s="125">
        <f t="shared" si="376"/>
        <v>5900</v>
      </c>
      <c r="AH1050" s="39">
        <v>16</v>
      </c>
      <c r="AI1050" s="123">
        <f t="shared" si="377"/>
        <v>2771695.6870967834</v>
      </c>
      <c r="AK1050" s="47">
        <f t="shared" si="383"/>
        <v>508.58895705521473</v>
      </c>
      <c r="AM1050" s="40">
        <f t="shared" si="342"/>
        <v>127.98494072</v>
      </c>
      <c r="AN1050" s="39">
        <f t="shared" si="378"/>
        <v>3.8</v>
      </c>
      <c r="AO1050" s="204">
        <f t="shared" si="379"/>
        <v>4.6175682747501768E-5</v>
      </c>
      <c r="AQ1050" s="204">
        <f t="shared" si="384"/>
        <v>0.25164710901519904</v>
      </c>
      <c r="AS1050" s="115">
        <f t="shared" si="358"/>
        <v>1</v>
      </c>
      <c r="AT1050" s="115">
        <f t="shared" si="359"/>
        <v>0</v>
      </c>
      <c r="AU1050" s="115"/>
      <c r="AV1050" s="115"/>
      <c r="AW1050" s="39">
        <f t="shared" si="360"/>
        <v>1</v>
      </c>
      <c r="AX1050" s="39">
        <f t="shared" si="361"/>
        <v>0</v>
      </c>
      <c r="AY1050" s="115"/>
      <c r="AZ1050" s="115"/>
      <c r="BB1050" s="58" t="s">
        <v>2351</v>
      </c>
      <c r="BC1050" s="58" t="s">
        <v>139</v>
      </c>
      <c r="BD1050" s="58" t="s">
        <v>138</v>
      </c>
      <c r="BF1050" s="58" t="s">
        <v>1406</v>
      </c>
      <c r="BH1050" s="194" t="s">
        <v>1960</v>
      </c>
      <c r="BJ1050" t="s">
        <v>533</v>
      </c>
      <c r="BK1050" s="195" t="s">
        <v>573</v>
      </c>
      <c r="BN1050">
        <v>5</v>
      </c>
      <c r="BO1050" s="164" t="s">
        <v>1395</v>
      </c>
      <c r="BS1050" s="196" t="s">
        <v>2057</v>
      </c>
      <c r="BT1050" s="194" t="s">
        <v>573</v>
      </c>
      <c r="BU1050" s="194"/>
      <c r="BV1050" s="194"/>
      <c r="BW1050" s="246">
        <v>37914</v>
      </c>
      <c r="BX1050" s="246"/>
      <c r="BY1050" s="37" t="s">
        <v>451</v>
      </c>
      <c r="BZ1050" s="170">
        <v>127.98494072</v>
      </c>
      <c r="CA1050" s="58" t="s">
        <v>1396</v>
      </c>
      <c r="CD1050" s="171" t="s">
        <v>2044</v>
      </c>
      <c r="CR1050" s="171" t="s">
        <v>1183</v>
      </c>
      <c r="CS1050" s="246">
        <v>38018</v>
      </c>
      <c r="CT1050" s="246">
        <v>38108</v>
      </c>
      <c r="CU1050" s="171">
        <v>50</v>
      </c>
      <c r="CV1050" s="39" t="s">
        <v>1395</v>
      </c>
      <c r="CZ1050" s="171">
        <v>5900</v>
      </c>
      <c r="DA1050" t="s">
        <v>2046</v>
      </c>
      <c r="DD1050" s="171" t="s">
        <v>2044</v>
      </c>
      <c r="DF1050" t="s">
        <v>1192</v>
      </c>
      <c r="DN1050" s="199">
        <v>508.58895705521473</v>
      </c>
      <c r="DO1050" t="s">
        <v>1396</v>
      </c>
      <c r="DR1050" s="2" t="s">
        <v>2044</v>
      </c>
      <c r="DT1050" s="197"/>
      <c r="DU1050" s="197"/>
      <c r="DW1050" s="200"/>
      <c r="EC1050" s="246">
        <v>37914</v>
      </c>
      <c r="ED1050" s="169">
        <v>1.47</v>
      </c>
      <c r="EE1050" t="s">
        <v>1396</v>
      </c>
      <c r="EF1050" s="171" t="s">
        <v>2044</v>
      </c>
    </row>
    <row r="1051" spans="1:136" customFormat="1" hidden="1" x14ac:dyDescent="0.2">
      <c r="A1051" s="44" t="str">
        <f t="shared" si="367"/>
        <v>Grants</v>
      </c>
      <c r="B1051" s="44" t="str">
        <f t="shared" si="368"/>
        <v>Tetrachloroethylene</v>
      </c>
      <c r="C1051" s="38" t="s">
        <v>2587</v>
      </c>
      <c r="E1051" t="s">
        <v>371</v>
      </c>
      <c r="F1051" s="155" t="str">
        <f t="shared" si="369"/>
        <v>Residence 2</v>
      </c>
      <c r="G1051" s="44" t="str">
        <f t="shared" si="370"/>
        <v>Residential</v>
      </c>
      <c r="H1051" s="44" t="str">
        <f t="shared" si="371"/>
        <v>Basement</v>
      </c>
      <c r="I1051" s="38" t="str">
        <f t="shared" si="372"/>
        <v>Y</v>
      </c>
      <c r="J1051" s="38" t="str">
        <f t="shared" si="373"/>
        <v>Y</v>
      </c>
      <c r="K1051" s="387" t="s">
        <v>541</v>
      </c>
      <c r="L1051" s="422" t="s">
        <v>1436</v>
      </c>
      <c r="Q1051" s="38" t="str">
        <f t="shared" si="380"/>
        <v>Y</v>
      </c>
      <c r="R1051" s="38" t="str">
        <f t="shared" si="381"/>
        <v>Y</v>
      </c>
      <c r="S1051" s="38" t="str">
        <f t="shared" si="382"/>
        <v>Y</v>
      </c>
      <c r="Y1051" s="38" t="str">
        <f t="shared" si="374"/>
        <v>Y</v>
      </c>
      <c r="Z1051" s="38" t="str">
        <f t="shared" si="375"/>
        <v>Y</v>
      </c>
      <c r="AA1051" s="38" t="s">
        <v>2044</v>
      </c>
      <c r="AB1051" s="128"/>
      <c r="AC1051" s="59"/>
      <c r="AD1051" s="204"/>
      <c r="AE1051" s="38"/>
      <c r="AF1051" s="38"/>
      <c r="AG1051" s="125">
        <f t="shared" si="376"/>
        <v>5900</v>
      </c>
      <c r="AH1051" s="39">
        <v>16</v>
      </c>
      <c r="AI1051" s="123">
        <f t="shared" si="377"/>
        <v>2771695.6870967834</v>
      </c>
      <c r="AK1051" s="47">
        <f t="shared" si="383"/>
        <v>745.93047034764834</v>
      </c>
      <c r="AM1051" s="40">
        <f t="shared" si="342"/>
        <v>127.98494072</v>
      </c>
      <c r="AN1051" s="39">
        <f t="shared" si="378"/>
        <v>3.8</v>
      </c>
      <c r="AO1051" s="204">
        <f t="shared" si="379"/>
        <v>4.6175682747501768E-5</v>
      </c>
      <c r="AQ1051" s="204">
        <f t="shared" si="384"/>
        <v>0.17157757432854479</v>
      </c>
      <c r="AS1051" s="115">
        <f t="shared" si="358"/>
        <v>1</v>
      </c>
      <c r="AT1051" s="115">
        <f t="shared" si="359"/>
        <v>0</v>
      </c>
      <c r="AU1051" s="115"/>
      <c r="AV1051" s="115"/>
      <c r="AW1051" s="39">
        <f t="shared" si="360"/>
        <v>1</v>
      </c>
      <c r="AX1051" s="39">
        <f t="shared" si="361"/>
        <v>0</v>
      </c>
      <c r="AY1051" s="115"/>
      <c r="AZ1051" s="115"/>
      <c r="BB1051" s="58" t="s">
        <v>2351</v>
      </c>
      <c r="BC1051" s="58" t="s">
        <v>139</v>
      </c>
      <c r="BD1051" s="58" t="s">
        <v>138</v>
      </c>
      <c r="BF1051" s="58" t="s">
        <v>1406</v>
      </c>
      <c r="BH1051" s="194" t="s">
        <v>1960</v>
      </c>
      <c r="BJ1051" t="s">
        <v>533</v>
      </c>
      <c r="BK1051" s="195" t="s">
        <v>573</v>
      </c>
      <c r="BN1051">
        <v>5</v>
      </c>
      <c r="BO1051" s="164" t="s">
        <v>1395</v>
      </c>
      <c r="BS1051" s="196" t="s">
        <v>2057</v>
      </c>
      <c r="BT1051" s="194" t="s">
        <v>573</v>
      </c>
      <c r="BU1051" s="194"/>
      <c r="BV1051" s="194"/>
      <c r="BW1051" s="246">
        <v>37914</v>
      </c>
      <c r="BX1051" s="246"/>
      <c r="BY1051" s="37" t="s">
        <v>451</v>
      </c>
      <c r="BZ1051" s="170">
        <v>127.98494072</v>
      </c>
      <c r="CA1051" s="58" t="s">
        <v>1396</v>
      </c>
      <c r="CD1051" s="171" t="s">
        <v>2044</v>
      </c>
      <c r="CR1051" s="171" t="s">
        <v>1183</v>
      </c>
      <c r="CS1051" s="246">
        <v>38018</v>
      </c>
      <c r="CT1051" s="246">
        <v>38108</v>
      </c>
      <c r="CU1051" s="171">
        <v>50</v>
      </c>
      <c r="CV1051" s="39" t="s">
        <v>1395</v>
      </c>
      <c r="CZ1051" s="171">
        <v>5900</v>
      </c>
      <c r="DA1051" t="s">
        <v>2046</v>
      </c>
      <c r="DD1051" s="171" t="s">
        <v>2044</v>
      </c>
      <c r="DF1051" t="s">
        <v>1193</v>
      </c>
      <c r="DN1051" s="199">
        <v>745.93047034764834</v>
      </c>
      <c r="DO1051" t="s">
        <v>1396</v>
      </c>
      <c r="DR1051" s="2" t="s">
        <v>2044</v>
      </c>
      <c r="DT1051" s="197"/>
      <c r="DU1051" s="197"/>
      <c r="DW1051" s="200"/>
      <c r="EC1051" s="246">
        <v>37914</v>
      </c>
      <c r="ED1051" s="169">
        <v>1.47</v>
      </c>
      <c r="EE1051" t="s">
        <v>1396</v>
      </c>
      <c r="EF1051" s="171" t="s">
        <v>2044</v>
      </c>
    </row>
    <row r="1052" spans="1:136" customFormat="1" hidden="1" x14ac:dyDescent="0.2">
      <c r="A1052" s="44" t="str">
        <f t="shared" si="367"/>
        <v>Grants</v>
      </c>
      <c r="B1052" s="44" t="str">
        <f t="shared" si="368"/>
        <v>Trichloroethylene</v>
      </c>
      <c r="C1052" s="38" t="s">
        <v>2587</v>
      </c>
      <c r="E1052" t="s">
        <v>371</v>
      </c>
      <c r="F1052" s="155" t="str">
        <f t="shared" si="369"/>
        <v>Residence 2</v>
      </c>
      <c r="G1052" s="44" t="str">
        <f t="shared" si="370"/>
        <v>Residential</v>
      </c>
      <c r="H1052" s="44" t="str">
        <f t="shared" si="371"/>
        <v>Basement</v>
      </c>
      <c r="I1052" s="38" t="str">
        <f t="shared" si="372"/>
        <v>Y</v>
      </c>
      <c r="J1052" s="38" t="str">
        <f t="shared" si="373"/>
        <v>Y</v>
      </c>
      <c r="K1052" s="38" t="str">
        <f>IF(AG1052="","",IF(I1052="N","n","Y"))</f>
        <v>Y</v>
      </c>
      <c r="Q1052" s="38" t="str">
        <f t="shared" si="380"/>
        <v>Y</v>
      </c>
      <c r="R1052" s="38" t="str">
        <f t="shared" si="381"/>
        <v>Y</v>
      </c>
      <c r="S1052" s="38" t="str">
        <f t="shared" si="382"/>
        <v>Y</v>
      </c>
      <c r="Y1052" s="38" t="str">
        <f t="shared" si="374"/>
        <v>Y</v>
      </c>
      <c r="Z1052" s="38" t="str">
        <f t="shared" si="375"/>
        <v>Y</v>
      </c>
      <c r="AA1052" s="38" t="s">
        <v>2044</v>
      </c>
      <c r="AB1052" s="128"/>
      <c r="AC1052" s="59"/>
      <c r="AD1052" s="204"/>
      <c r="AE1052" s="38"/>
      <c r="AF1052" s="38"/>
      <c r="AG1052" s="125">
        <f t="shared" si="376"/>
        <v>4300</v>
      </c>
      <c r="AH1052" s="39">
        <v>16</v>
      </c>
      <c r="AI1052" s="123">
        <f t="shared" si="377"/>
        <v>1192427.5905392289</v>
      </c>
      <c r="AK1052" s="47">
        <f t="shared" si="383"/>
        <v>3589.7750511247446</v>
      </c>
      <c r="AM1052" s="40">
        <f t="shared" si="342"/>
        <v>103.43761424</v>
      </c>
      <c r="AN1052" s="39">
        <f t="shared" si="378"/>
        <v>0.5</v>
      </c>
      <c r="AO1052" s="204">
        <f t="shared" si="379"/>
        <v>8.6745404971067785E-5</v>
      </c>
      <c r="AQ1052" s="204">
        <f t="shared" si="384"/>
        <v>2.8814511429508943E-2</v>
      </c>
      <c r="AS1052" s="115">
        <f t="shared" si="358"/>
        <v>1</v>
      </c>
      <c r="AT1052" s="115">
        <f t="shared" si="359"/>
        <v>0</v>
      </c>
      <c r="AU1052" s="115"/>
      <c r="AV1052" s="115"/>
      <c r="AW1052" s="39">
        <f t="shared" si="360"/>
        <v>1</v>
      </c>
      <c r="AX1052" s="39">
        <f t="shared" si="361"/>
        <v>0</v>
      </c>
      <c r="AY1052" s="115"/>
      <c r="AZ1052" s="115"/>
      <c r="BB1052" s="58" t="s">
        <v>2351</v>
      </c>
      <c r="BC1052" s="58" t="s">
        <v>139</v>
      </c>
      <c r="BD1052" s="58" t="s">
        <v>138</v>
      </c>
      <c r="BF1052" s="58" t="s">
        <v>1406</v>
      </c>
      <c r="BH1052" s="194" t="s">
        <v>1960</v>
      </c>
      <c r="BJ1052" t="s">
        <v>533</v>
      </c>
      <c r="BK1052" s="195" t="s">
        <v>573</v>
      </c>
      <c r="BN1052">
        <v>5</v>
      </c>
      <c r="BO1052" s="164" t="s">
        <v>1395</v>
      </c>
      <c r="BS1052" s="196" t="s">
        <v>1393</v>
      </c>
      <c r="BT1052" s="194" t="s">
        <v>573</v>
      </c>
      <c r="BU1052" s="194"/>
      <c r="BV1052" s="194"/>
      <c r="BW1052" s="246">
        <v>37914</v>
      </c>
      <c r="BX1052" s="246"/>
      <c r="BY1052" s="37" t="s">
        <v>451</v>
      </c>
      <c r="BZ1052" s="170">
        <v>103.43761424</v>
      </c>
      <c r="CA1052" s="58" t="s">
        <v>1396</v>
      </c>
      <c r="CD1052" s="171" t="s">
        <v>2044</v>
      </c>
      <c r="CR1052" s="171" t="s">
        <v>1183</v>
      </c>
      <c r="CS1052" s="246">
        <v>38018</v>
      </c>
      <c r="CT1052" s="246">
        <v>38108</v>
      </c>
      <c r="CU1052" s="171">
        <v>50</v>
      </c>
      <c r="CV1052" s="39" t="s">
        <v>1395</v>
      </c>
      <c r="CZ1052" s="171">
        <v>4300</v>
      </c>
      <c r="DA1052" t="s">
        <v>2046</v>
      </c>
      <c r="DD1052" s="171" t="s">
        <v>2044</v>
      </c>
      <c r="DF1052" t="s">
        <v>1190</v>
      </c>
      <c r="DN1052" s="199">
        <v>3589.7750511247446</v>
      </c>
      <c r="DO1052" t="s">
        <v>1396</v>
      </c>
      <c r="DR1052" s="2" t="s">
        <v>2044</v>
      </c>
      <c r="DT1052" s="197"/>
      <c r="DU1052" s="197"/>
      <c r="DW1052" s="200"/>
      <c r="EC1052" s="246">
        <v>37914</v>
      </c>
      <c r="ED1052" s="169">
        <v>0.30014994639999998</v>
      </c>
      <c r="EE1052" t="s">
        <v>1396</v>
      </c>
      <c r="EF1052" s="171" t="s">
        <v>2044</v>
      </c>
    </row>
    <row r="1053" spans="1:136" customFormat="1" hidden="1" x14ac:dyDescent="0.2">
      <c r="A1053" s="44" t="str">
        <f t="shared" si="367"/>
        <v>Grants</v>
      </c>
      <c r="B1053" s="44" t="str">
        <f t="shared" si="368"/>
        <v>Trichloroethylene</v>
      </c>
      <c r="C1053" s="38" t="s">
        <v>2587</v>
      </c>
      <c r="E1053" t="s">
        <v>371</v>
      </c>
      <c r="F1053" s="155" t="str">
        <f t="shared" si="369"/>
        <v>Residence 2</v>
      </c>
      <c r="G1053" s="44" t="str">
        <f t="shared" si="370"/>
        <v>Residential</v>
      </c>
      <c r="H1053" s="44" t="str">
        <f t="shared" si="371"/>
        <v>Basement</v>
      </c>
      <c r="I1053" s="38" t="str">
        <f t="shared" si="372"/>
        <v>Y</v>
      </c>
      <c r="J1053" s="38" t="str">
        <f t="shared" si="373"/>
        <v>Y</v>
      </c>
      <c r="K1053" s="387" t="s">
        <v>541</v>
      </c>
      <c r="L1053" s="422" t="s">
        <v>1436</v>
      </c>
      <c r="Q1053" s="38" t="str">
        <f t="shared" si="380"/>
        <v>Y</v>
      </c>
      <c r="R1053" s="38" t="str">
        <f t="shared" si="381"/>
        <v>Y</v>
      </c>
      <c r="S1053" s="38" t="str">
        <f t="shared" si="382"/>
        <v>Y</v>
      </c>
      <c r="Y1053" s="38" t="str">
        <f t="shared" si="374"/>
        <v>Y</v>
      </c>
      <c r="Z1053" s="38" t="str">
        <f t="shared" si="375"/>
        <v>Y</v>
      </c>
      <c r="AA1053" s="38" t="s">
        <v>2044</v>
      </c>
      <c r="AB1053" s="128"/>
      <c r="AC1053" s="59"/>
      <c r="AD1053" s="204"/>
      <c r="AE1053" s="38"/>
      <c r="AF1053" s="38"/>
      <c r="AG1053" s="125">
        <f t="shared" si="376"/>
        <v>4300</v>
      </c>
      <c r="AH1053" s="39">
        <v>16</v>
      </c>
      <c r="AI1053" s="123">
        <f t="shared" si="377"/>
        <v>1192427.5905392289</v>
      </c>
      <c r="AK1053" s="47">
        <f t="shared" si="383"/>
        <v>80.368098159509202</v>
      </c>
      <c r="AM1053" s="40">
        <f t="shared" si="342"/>
        <v>103.43761424</v>
      </c>
      <c r="AN1053" s="39">
        <f t="shared" si="378"/>
        <v>0.5</v>
      </c>
      <c r="AO1053" s="204">
        <f t="shared" si="379"/>
        <v>8.6745404971067785E-5</v>
      </c>
      <c r="AQ1053" s="282">
        <f t="shared" si="384"/>
        <v>1.2870481771847329</v>
      </c>
      <c r="AS1053" s="115">
        <f t="shared" si="358"/>
        <v>1</v>
      </c>
      <c r="AT1053" s="115">
        <f t="shared" si="359"/>
        <v>0</v>
      </c>
      <c r="AU1053" s="115"/>
      <c r="AV1053" s="115"/>
      <c r="AW1053" s="39">
        <f t="shared" si="360"/>
        <v>1</v>
      </c>
      <c r="AX1053" s="39">
        <f t="shared" si="361"/>
        <v>0</v>
      </c>
      <c r="AY1053" s="115"/>
      <c r="AZ1053" s="115"/>
      <c r="BB1053" s="58" t="s">
        <v>2351</v>
      </c>
      <c r="BC1053" s="58" t="s">
        <v>139</v>
      </c>
      <c r="BD1053" s="58" t="s">
        <v>138</v>
      </c>
      <c r="BF1053" s="58" t="s">
        <v>1406</v>
      </c>
      <c r="BH1053" s="194" t="s">
        <v>1960</v>
      </c>
      <c r="BJ1053" t="s">
        <v>533</v>
      </c>
      <c r="BK1053" s="195" t="s">
        <v>573</v>
      </c>
      <c r="BN1053">
        <v>5</v>
      </c>
      <c r="BO1053" s="164" t="s">
        <v>1395</v>
      </c>
      <c r="BS1053" s="196" t="s">
        <v>1393</v>
      </c>
      <c r="BT1053" s="194" t="s">
        <v>573</v>
      </c>
      <c r="BU1053" s="194"/>
      <c r="BV1053" s="194"/>
      <c r="BW1053" s="246">
        <v>37914</v>
      </c>
      <c r="BX1053" s="246"/>
      <c r="BY1053" s="37" t="s">
        <v>451</v>
      </c>
      <c r="BZ1053" s="170">
        <v>103.43761424</v>
      </c>
      <c r="CA1053" s="58" t="s">
        <v>1396</v>
      </c>
      <c r="CD1053" s="171" t="s">
        <v>2044</v>
      </c>
      <c r="CR1053" s="171" t="s">
        <v>1183</v>
      </c>
      <c r="CS1053" s="246">
        <v>38018</v>
      </c>
      <c r="CT1053" s="246">
        <v>38108</v>
      </c>
      <c r="CU1053" s="171">
        <v>50</v>
      </c>
      <c r="CV1053" s="39" t="s">
        <v>1395</v>
      </c>
      <c r="CZ1053" s="171">
        <v>4300</v>
      </c>
      <c r="DA1053" t="s">
        <v>2046</v>
      </c>
      <c r="DD1053" s="171" t="s">
        <v>2044</v>
      </c>
      <c r="DF1053" t="s">
        <v>1191</v>
      </c>
      <c r="DN1053" s="199">
        <v>80.368098159509202</v>
      </c>
      <c r="DO1053" t="s">
        <v>1396</v>
      </c>
      <c r="DR1053" s="2" t="s">
        <v>2044</v>
      </c>
      <c r="DT1053" s="197"/>
      <c r="DU1053" s="197"/>
      <c r="DW1053" s="200"/>
      <c r="EC1053" s="246">
        <v>37914</v>
      </c>
      <c r="ED1053" s="169">
        <v>0.30014994639999998</v>
      </c>
      <c r="EE1053" t="s">
        <v>1396</v>
      </c>
      <c r="EF1053" s="171" t="s">
        <v>2044</v>
      </c>
    </row>
    <row r="1054" spans="1:136" customFormat="1" hidden="1" x14ac:dyDescent="0.2">
      <c r="A1054" s="44" t="str">
        <f t="shared" si="367"/>
        <v>Grants</v>
      </c>
      <c r="B1054" s="44" t="str">
        <f t="shared" si="368"/>
        <v>Trichloroethylene</v>
      </c>
      <c r="C1054" s="38" t="s">
        <v>2587</v>
      </c>
      <c r="E1054" t="s">
        <v>371</v>
      </c>
      <c r="F1054" s="155" t="str">
        <f t="shared" si="369"/>
        <v>Residence 2</v>
      </c>
      <c r="G1054" s="44" t="str">
        <f t="shared" si="370"/>
        <v>Residential</v>
      </c>
      <c r="H1054" s="44" t="str">
        <f t="shared" si="371"/>
        <v>Basement</v>
      </c>
      <c r="I1054" s="38" t="str">
        <f t="shared" si="372"/>
        <v>Y</v>
      </c>
      <c r="J1054" s="38" t="str">
        <f t="shared" si="373"/>
        <v>Y</v>
      </c>
      <c r="K1054" s="387" t="s">
        <v>541</v>
      </c>
      <c r="L1054" s="422" t="s">
        <v>1436</v>
      </c>
      <c r="Q1054" s="38" t="str">
        <f t="shared" si="380"/>
        <v>Y</v>
      </c>
      <c r="R1054" s="38" t="str">
        <f t="shared" si="381"/>
        <v>Y</v>
      </c>
      <c r="S1054" s="38" t="str">
        <f t="shared" si="382"/>
        <v>Y</v>
      </c>
      <c r="Y1054" s="38" t="str">
        <f t="shared" si="374"/>
        <v>Y</v>
      </c>
      <c r="Z1054" s="38" t="str">
        <f t="shared" si="375"/>
        <v>Y</v>
      </c>
      <c r="AA1054" s="38" t="s">
        <v>2044</v>
      </c>
      <c r="AB1054" s="128"/>
      <c r="AC1054" s="59"/>
      <c r="AD1054" s="204"/>
      <c r="AE1054" s="38"/>
      <c r="AF1054" s="38"/>
      <c r="AG1054" s="125">
        <f t="shared" si="376"/>
        <v>4300</v>
      </c>
      <c r="AH1054" s="39">
        <v>16</v>
      </c>
      <c r="AI1054" s="123">
        <f t="shared" si="377"/>
        <v>1192427.5905392289</v>
      </c>
      <c r="AK1054" s="47">
        <f t="shared" si="383"/>
        <v>23038.854805725972</v>
      </c>
      <c r="AM1054" s="40">
        <f t="shared" si="342"/>
        <v>103.43761424</v>
      </c>
      <c r="AN1054" s="39">
        <f t="shared" si="378"/>
        <v>0.5</v>
      </c>
      <c r="AO1054" s="204">
        <f t="shared" si="379"/>
        <v>8.6745404971067785E-5</v>
      </c>
      <c r="AQ1054" s="204">
        <f t="shared" si="384"/>
        <v>4.4897029436676726E-3</v>
      </c>
      <c r="AS1054" s="115">
        <f t="shared" si="358"/>
        <v>1</v>
      </c>
      <c r="AT1054" s="115">
        <f t="shared" si="359"/>
        <v>0</v>
      </c>
      <c r="AU1054" s="115"/>
      <c r="AV1054" s="115"/>
      <c r="AW1054" s="39">
        <f t="shared" si="360"/>
        <v>1</v>
      </c>
      <c r="AX1054" s="39">
        <f t="shared" si="361"/>
        <v>0</v>
      </c>
      <c r="AY1054" s="115"/>
      <c r="AZ1054" s="115"/>
      <c r="BB1054" s="58" t="s">
        <v>2351</v>
      </c>
      <c r="BC1054" s="58" t="s">
        <v>139</v>
      </c>
      <c r="BD1054" s="58" t="s">
        <v>138</v>
      </c>
      <c r="BF1054" s="58" t="s">
        <v>1406</v>
      </c>
      <c r="BH1054" s="194" t="s">
        <v>1960</v>
      </c>
      <c r="BJ1054" t="s">
        <v>533</v>
      </c>
      <c r="BK1054" s="195" t="s">
        <v>573</v>
      </c>
      <c r="BN1054">
        <v>5</v>
      </c>
      <c r="BO1054" s="164" t="s">
        <v>1395</v>
      </c>
      <c r="BS1054" s="196" t="s">
        <v>1393</v>
      </c>
      <c r="BT1054" s="194" t="s">
        <v>573</v>
      </c>
      <c r="BU1054" s="194"/>
      <c r="BV1054" s="194"/>
      <c r="BW1054" s="246">
        <v>37914</v>
      </c>
      <c r="BX1054" s="246"/>
      <c r="BY1054" s="37" t="s">
        <v>451</v>
      </c>
      <c r="BZ1054" s="170">
        <v>103.43761424</v>
      </c>
      <c r="CA1054" s="58" t="s">
        <v>1396</v>
      </c>
      <c r="CD1054" s="171" t="s">
        <v>2044</v>
      </c>
      <c r="CR1054" s="171" t="s">
        <v>1183</v>
      </c>
      <c r="CS1054" s="246">
        <v>38018</v>
      </c>
      <c r="CT1054" s="246">
        <v>38108</v>
      </c>
      <c r="CU1054" s="171">
        <v>50</v>
      </c>
      <c r="CV1054" s="39" t="s">
        <v>1395</v>
      </c>
      <c r="CZ1054" s="171">
        <v>4300</v>
      </c>
      <c r="DA1054" t="s">
        <v>2046</v>
      </c>
      <c r="DD1054" s="171" t="s">
        <v>2044</v>
      </c>
      <c r="DF1054" t="s">
        <v>1192</v>
      </c>
      <c r="DN1054" s="199">
        <v>23038.854805725972</v>
      </c>
      <c r="DO1054" t="s">
        <v>1396</v>
      </c>
      <c r="DR1054" s="2" t="s">
        <v>2044</v>
      </c>
      <c r="DT1054" s="197"/>
      <c r="DU1054" s="197"/>
      <c r="DW1054" s="200"/>
      <c r="EC1054" s="246">
        <v>37914</v>
      </c>
      <c r="ED1054" s="169">
        <v>0.30014994639999998</v>
      </c>
      <c r="EE1054" t="s">
        <v>1396</v>
      </c>
      <c r="EF1054" s="171" t="s">
        <v>2044</v>
      </c>
    </row>
    <row r="1055" spans="1:136" customFormat="1" hidden="1" x14ac:dyDescent="0.2">
      <c r="A1055" s="44" t="str">
        <f t="shared" si="367"/>
        <v>Grants</v>
      </c>
      <c r="B1055" s="44" t="str">
        <f t="shared" si="368"/>
        <v>Trichloroethylene</v>
      </c>
      <c r="C1055" s="38" t="s">
        <v>2587</v>
      </c>
      <c r="E1055" t="s">
        <v>371</v>
      </c>
      <c r="F1055" s="155" t="str">
        <f t="shared" si="369"/>
        <v>Residence 2</v>
      </c>
      <c r="G1055" s="44" t="str">
        <f t="shared" si="370"/>
        <v>Residential</v>
      </c>
      <c r="H1055" s="44" t="str">
        <f t="shared" si="371"/>
        <v>Basement</v>
      </c>
      <c r="I1055" s="38" t="str">
        <f t="shared" si="372"/>
        <v>Y</v>
      </c>
      <c r="J1055" s="38" t="str">
        <f t="shared" si="373"/>
        <v>Y</v>
      </c>
      <c r="K1055" s="387" t="s">
        <v>541</v>
      </c>
      <c r="L1055" s="422" t="s">
        <v>1436</v>
      </c>
      <c r="Q1055" s="38" t="str">
        <f t="shared" si="380"/>
        <v>Y</v>
      </c>
      <c r="R1055" s="38" t="str">
        <f t="shared" si="381"/>
        <v>Y</v>
      </c>
      <c r="S1055" s="38" t="str">
        <f t="shared" si="382"/>
        <v>Y</v>
      </c>
      <c r="Y1055" s="38" t="str">
        <f t="shared" si="374"/>
        <v>Y</v>
      </c>
      <c r="Z1055" s="38" t="str">
        <f t="shared" si="375"/>
        <v>Y</v>
      </c>
      <c r="AA1055" s="38" t="s">
        <v>2044</v>
      </c>
      <c r="AB1055" s="128"/>
      <c r="AC1055" s="59"/>
      <c r="AD1055" s="204"/>
      <c r="AE1055" s="38"/>
      <c r="AF1055" s="38"/>
      <c r="AG1055" s="125">
        <f t="shared" si="376"/>
        <v>4300</v>
      </c>
      <c r="AH1055" s="39">
        <v>16</v>
      </c>
      <c r="AI1055" s="123">
        <f t="shared" si="377"/>
        <v>1192427.5905392289</v>
      </c>
      <c r="AK1055" s="47">
        <f t="shared" si="383"/>
        <v>1071.5746421267893</v>
      </c>
      <c r="AM1055" s="40">
        <f t="shared" si="342"/>
        <v>103.43761424</v>
      </c>
      <c r="AN1055" s="39">
        <f t="shared" si="378"/>
        <v>0.5</v>
      </c>
      <c r="AO1055" s="204">
        <f t="shared" si="379"/>
        <v>8.6745404971067785E-5</v>
      </c>
      <c r="AQ1055" s="204">
        <f t="shared" si="384"/>
        <v>9.6528613288854967E-2</v>
      </c>
      <c r="AS1055" s="115">
        <f t="shared" si="358"/>
        <v>1</v>
      </c>
      <c r="AT1055" s="115">
        <f t="shared" si="359"/>
        <v>0</v>
      </c>
      <c r="AU1055" s="115"/>
      <c r="AV1055" s="115"/>
      <c r="AW1055" s="39">
        <f t="shared" si="360"/>
        <v>1</v>
      </c>
      <c r="AX1055" s="39">
        <f t="shared" si="361"/>
        <v>0</v>
      </c>
      <c r="AY1055" s="115"/>
      <c r="AZ1055" s="115"/>
      <c r="BB1055" s="58" t="s">
        <v>2351</v>
      </c>
      <c r="BC1055" s="58" t="s">
        <v>139</v>
      </c>
      <c r="BD1055" s="58" t="s">
        <v>138</v>
      </c>
      <c r="BF1055" s="58" t="s">
        <v>1406</v>
      </c>
      <c r="BH1055" s="194" t="s">
        <v>1960</v>
      </c>
      <c r="BJ1055" t="s">
        <v>533</v>
      </c>
      <c r="BK1055" s="195" t="s">
        <v>573</v>
      </c>
      <c r="BN1055">
        <v>5</v>
      </c>
      <c r="BO1055" s="164" t="s">
        <v>1395</v>
      </c>
      <c r="BS1055" s="196" t="s">
        <v>1393</v>
      </c>
      <c r="BT1055" s="194" t="s">
        <v>573</v>
      </c>
      <c r="BU1055" s="194"/>
      <c r="BV1055" s="194"/>
      <c r="BW1055" s="246">
        <v>37914</v>
      </c>
      <c r="BX1055" s="246"/>
      <c r="BY1055" s="37" t="s">
        <v>451</v>
      </c>
      <c r="BZ1055" s="170">
        <v>103.43761424</v>
      </c>
      <c r="CA1055" s="58" t="s">
        <v>1396</v>
      </c>
      <c r="CD1055" s="171" t="s">
        <v>2044</v>
      </c>
      <c r="CR1055" s="171" t="s">
        <v>1183</v>
      </c>
      <c r="CS1055" s="246">
        <v>38018</v>
      </c>
      <c r="CT1055" s="246">
        <v>38108</v>
      </c>
      <c r="CU1055" s="171">
        <v>50</v>
      </c>
      <c r="CV1055" s="39" t="s">
        <v>1395</v>
      </c>
      <c r="CZ1055" s="171">
        <v>4300</v>
      </c>
      <c r="DA1055" t="s">
        <v>2046</v>
      </c>
      <c r="DD1055" s="171" t="s">
        <v>2044</v>
      </c>
      <c r="DF1055" t="s">
        <v>1193</v>
      </c>
      <c r="DN1055" s="199">
        <v>1071.5746421267893</v>
      </c>
      <c r="DO1055" t="s">
        <v>1396</v>
      </c>
      <c r="DR1055" s="2" t="s">
        <v>2044</v>
      </c>
      <c r="DT1055" s="197"/>
      <c r="DU1055" s="197"/>
      <c r="DW1055" s="200"/>
      <c r="EC1055" s="246">
        <v>37914</v>
      </c>
      <c r="ED1055" s="169">
        <v>0.30014994639999998</v>
      </c>
      <c r="EE1055" t="s">
        <v>1396</v>
      </c>
      <c r="EF1055" s="171" t="s">
        <v>2044</v>
      </c>
    </row>
    <row r="1056" spans="1:136" customFormat="1" hidden="1" x14ac:dyDescent="0.2">
      <c r="A1056" s="44" t="str">
        <f t="shared" si="367"/>
        <v>Grants</v>
      </c>
      <c r="B1056" s="44" t="str">
        <f t="shared" si="368"/>
        <v>Tetrachloroethylene</v>
      </c>
      <c r="C1056" s="38" t="s">
        <v>2587</v>
      </c>
      <c r="E1056" t="s">
        <v>371</v>
      </c>
      <c r="F1056" s="155" t="str">
        <f t="shared" si="369"/>
        <v>Residence 3</v>
      </c>
      <c r="G1056" s="44" t="str">
        <f t="shared" si="370"/>
        <v>Residential</v>
      </c>
      <c r="H1056" s="44" t="str">
        <f t="shared" si="371"/>
        <v>Slab on grade</v>
      </c>
      <c r="I1056" s="38" t="str">
        <f t="shared" si="372"/>
        <v>Y</v>
      </c>
      <c r="J1056" s="38" t="str">
        <f t="shared" si="373"/>
        <v>Y</v>
      </c>
      <c r="K1056" s="38" t="str">
        <f>IF(AG1056="","",IF(I1056="N","n","Y"))</f>
        <v>Y</v>
      </c>
      <c r="Q1056" s="38" t="str">
        <f t="shared" si="380"/>
        <v>Y</v>
      </c>
      <c r="R1056" s="38" t="str">
        <f t="shared" si="381"/>
        <v>n</v>
      </c>
      <c r="S1056" s="38" t="str">
        <f t="shared" si="382"/>
        <v>Y</v>
      </c>
      <c r="Y1056" s="38" t="str">
        <f t="shared" si="374"/>
        <v>Y</v>
      </c>
      <c r="Z1056" s="38" t="str">
        <f t="shared" si="375"/>
        <v>n</v>
      </c>
      <c r="AA1056" s="38" t="s">
        <v>2044</v>
      </c>
      <c r="AB1056" s="128"/>
      <c r="AC1056" s="59"/>
      <c r="AD1056" s="204"/>
      <c r="AE1056" s="38"/>
      <c r="AF1056" s="38"/>
      <c r="AG1056" s="125">
        <f t="shared" si="376"/>
        <v>9900</v>
      </c>
      <c r="AH1056" s="39">
        <v>16</v>
      </c>
      <c r="AI1056" s="123">
        <f t="shared" si="377"/>
        <v>4650811.407162399</v>
      </c>
      <c r="AK1056" s="47">
        <f t="shared" si="383"/>
        <v>17.631083844580779</v>
      </c>
      <c r="AM1056" s="40">
        <f t="shared" si="342"/>
        <v>0.4781077896</v>
      </c>
      <c r="AN1056" s="39">
        <f t="shared" si="378"/>
        <v>3.8</v>
      </c>
      <c r="AO1056" s="204">
        <f t="shared" si="379"/>
        <v>1.0280094111399543E-7</v>
      </c>
      <c r="AQ1056" s="204">
        <f t="shared" si="384"/>
        <v>2.7117322667996657E-2</v>
      </c>
      <c r="AS1056" s="115">
        <f t="shared" si="358"/>
        <v>1</v>
      </c>
      <c r="AT1056" s="115">
        <f t="shared" si="359"/>
        <v>0</v>
      </c>
      <c r="AU1056" s="115"/>
      <c r="AV1056" s="115"/>
      <c r="AW1056" s="39">
        <f t="shared" si="360"/>
        <v>1</v>
      </c>
      <c r="AX1056" s="39">
        <f t="shared" si="361"/>
        <v>0</v>
      </c>
      <c r="AY1056" s="115"/>
      <c r="AZ1056" s="115"/>
      <c r="BB1056" s="58" t="s">
        <v>2351</v>
      </c>
      <c r="BC1056" s="58" t="s">
        <v>139</v>
      </c>
      <c r="BD1056" s="58" t="s">
        <v>138</v>
      </c>
      <c r="BF1056" s="58" t="s">
        <v>1406</v>
      </c>
      <c r="BH1056" s="194" t="s">
        <v>1963</v>
      </c>
      <c r="BJ1056" t="s">
        <v>533</v>
      </c>
      <c r="BK1056" s="195" t="s">
        <v>846</v>
      </c>
      <c r="BN1056">
        <v>5</v>
      </c>
      <c r="BO1056" s="164" t="s">
        <v>1395</v>
      </c>
      <c r="BS1056" s="196" t="s">
        <v>2057</v>
      </c>
      <c r="BT1056" s="194" t="s">
        <v>1873</v>
      </c>
      <c r="BU1056" s="194"/>
      <c r="BV1056" s="194"/>
      <c r="BW1056" s="246">
        <v>37914</v>
      </c>
      <c r="BX1056" s="246"/>
      <c r="BY1056" s="37" t="s">
        <v>451</v>
      </c>
      <c r="BZ1056" s="169">
        <v>0.4781077896</v>
      </c>
      <c r="CA1056" s="58" t="s">
        <v>1396</v>
      </c>
      <c r="CD1056" s="171" t="s">
        <v>2044</v>
      </c>
      <c r="CR1056" s="171" t="s">
        <v>1184</v>
      </c>
      <c r="CS1056" s="246">
        <v>38018</v>
      </c>
      <c r="CT1056" s="246">
        <v>38108</v>
      </c>
      <c r="CU1056" s="171">
        <v>110</v>
      </c>
      <c r="CV1056" s="39" t="s">
        <v>1395</v>
      </c>
      <c r="CZ1056" s="171">
        <v>9900</v>
      </c>
      <c r="DA1056" t="s">
        <v>2046</v>
      </c>
      <c r="DD1056" s="171" t="s">
        <v>2044</v>
      </c>
      <c r="DF1056" t="s">
        <v>1194</v>
      </c>
      <c r="DN1056" s="199">
        <v>17.631083844580779</v>
      </c>
      <c r="DO1056" t="s">
        <v>1396</v>
      </c>
      <c r="DR1056" s="2" t="s">
        <v>2044</v>
      </c>
      <c r="EF1056" s="200"/>
    </row>
    <row r="1057" spans="1:136" customFormat="1" hidden="1" x14ac:dyDescent="0.2">
      <c r="A1057" s="44" t="str">
        <f t="shared" si="367"/>
        <v>Grants</v>
      </c>
      <c r="B1057" s="44" t="str">
        <f t="shared" si="368"/>
        <v>Tetrachloroethylene</v>
      </c>
      <c r="C1057" s="38" t="s">
        <v>2587</v>
      </c>
      <c r="E1057" t="s">
        <v>371</v>
      </c>
      <c r="F1057" s="155" t="str">
        <f t="shared" si="369"/>
        <v>Residence 3</v>
      </c>
      <c r="G1057" s="44" t="str">
        <f t="shared" si="370"/>
        <v>Residential</v>
      </c>
      <c r="H1057" s="44" t="str">
        <f t="shared" si="371"/>
        <v>Slab on grade</v>
      </c>
      <c r="I1057" s="38" t="str">
        <f t="shared" si="372"/>
        <v>Y</v>
      </c>
      <c r="J1057" s="38" t="str">
        <f t="shared" si="373"/>
        <v>Y</v>
      </c>
      <c r="K1057" s="387" t="s">
        <v>541</v>
      </c>
      <c r="L1057" s="422" t="s">
        <v>1436</v>
      </c>
      <c r="Q1057" s="38" t="str">
        <f t="shared" si="380"/>
        <v>Y</v>
      </c>
      <c r="R1057" s="38" t="str">
        <f t="shared" si="381"/>
        <v>n</v>
      </c>
      <c r="S1057" s="38" t="str">
        <f t="shared" si="382"/>
        <v>Y</v>
      </c>
      <c r="Y1057" s="38" t="str">
        <f t="shared" si="374"/>
        <v>Y</v>
      </c>
      <c r="Z1057" s="38" t="str">
        <f t="shared" si="375"/>
        <v>n</v>
      </c>
      <c r="AA1057" s="38" t="s">
        <v>2044</v>
      </c>
      <c r="AB1057" s="128"/>
      <c r="AC1057" s="59"/>
      <c r="AD1057" s="204"/>
      <c r="AE1057" s="38"/>
      <c r="AF1057" s="38"/>
      <c r="AG1057" s="125">
        <f t="shared" si="376"/>
        <v>9900</v>
      </c>
      <c r="AH1057" s="39">
        <v>16</v>
      </c>
      <c r="AI1057" s="123">
        <f t="shared" si="377"/>
        <v>4650811.407162399</v>
      </c>
      <c r="AK1057" s="47">
        <f t="shared" si="383"/>
        <v>56.961963190184058</v>
      </c>
      <c r="AM1057" s="40">
        <f t="shared" si="342"/>
        <v>0.4781077896</v>
      </c>
      <c r="AN1057" s="39">
        <f t="shared" si="378"/>
        <v>3.8</v>
      </c>
      <c r="AO1057" s="204">
        <f t="shared" si="379"/>
        <v>1.0280094111399543E-7</v>
      </c>
      <c r="AQ1057" s="204">
        <f t="shared" si="384"/>
        <v>8.3934570162846785E-3</v>
      </c>
      <c r="AS1057" s="115">
        <f t="shared" si="358"/>
        <v>1</v>
      </c>
      <c r="AT1057" s="115">
        <f t="shared" si="359"/>
        <v>0</v>
      </c>
      <c r="AU1057" s="115"/>
      <c r="AV1057" s="115"/>
      <c r="AW1057" s="39">
        <f t="shared" si="360"/>
        <v>1</v>
      </c>
      <c r="AX1057" s="39">
        <f t="shared" si="361"/>
        <v>0</v>
      </c>
      <c r="AY1057" s="115"/>
      <c r="AZ1057" s="115"/>
      <c r="BB1057" s="58" t="s">
        <v>2351</v>
      </c>
      <c r="BC1057" s="58" t="s">
        <v>139</v>
      </c>
      <c r="BD1057" s="58" t="s">
        <v>138</v>
      </c>
      <c r="BF1057" s="58" t="s">
        <v>1406</v>
      </c>
      <c r="BH1057" s="194" t="s">
        <v>1963</v>
      </c>
      <c r="BJ1057" t="s">
        <v>533</v>
      </c>
      <c r="BK1057" s="195" t="s">
        <v>846</v>
      </c>
      <c r="BN1057">
        <v>5</v>
      </c>
      <c r="BO1057" s="164" t="s">
        <v>1395</v>
      </c>
      <c r="BS1057" s="196" t="s">
        <v>2057</v>
      </c>
      <c r="BT1057" s="194" t="s">
        <v>1873</v>
      </c>
      <c r="BU1057" s="194"/>
      <c r="BV1057" s="194"/>
      <c r="BW1057" s="246">
        <v>37914</v>
      </c>
      <c r="BX1057" s="246"/>
      <c r="BY1057" s="37" t="s">
        <v>451</v>
      </c>
      <c r="BZ1057" s="169">
        <v>0.4781077896</v>
      </c>
      <c r="CA1057" s="58" t="s">
        <v>1396</v>
      </c>
      <c r="CD1057" s="171" t="s">
        <v>2044</v>
      </c>
      <c r="CR1057" s="171" t="s">
        <v>1184</v>
      </c>
      <c r="CS1057" s="246">
        <v>38018</v>
      </c>
      <c r="CT1057" s="246">
        <v>38108</v>
      </c>
      <c r="CU1057" s="171">
        <v>110</v>
      </c>
      <c r="CV1057" s="39" t="s">
        <v>1395</v>
      </c>
      <c r="CZ1057" s="171">
        <v>9900</v>
      </c>
      <c r="DA1057" t="s">
        <v>2046</v>
      </c>
      <c r="DD1057" s="171" t="s">
        <v>2044</v>
      </c>
      <c r="DF1057" t="s">
        <v>1195</v>
      </c>
      <c r="DN1057" s="199">
        <v>56.961963190184058</v>
      </c>
      <c r="DO1057" t="s">
        <v>1396</v>
      </c>
      <c r="DR1057" s="2" t="s">
        <v>2044</v>
      </c>
      <c r="EF1057" s="200"/>
    </row>
    <row r="1058" spans="1:136" customFormat="1" hidden="1" x14ac:dyDescent="0.2">
      <c r="A1058" s="44" t="str">
        <f t="shared" si="367"/>
        <v>Grants</v>
      </c>
      <c r="B1058" s="44" t="str">
        <f t="shared" si="368"/>
        <v>Tetrachloroethylene</v>
      </c>
      <c r="C1058" s="38" t="s">
        <v>2587</v>
      </c>
      <c r="E1058" t="s">
        <v>371</v>
      </c>
      <c r="F1058" s="155" t="str">
        <f t="shared" si="369"/>
        <v>Residence 3</v>
      </c>
      <c r="G1058" s="44" t="str">
        <f t="shared" si="370"/>
        <v>Residential</v>
      </c>
      <c r="H1058" s="44" t="str">
        <f t="shared" si="371"/>
        <v>Slab on grade</v>
      </c>
      <c r="I1058" s="38" t="str">
        <f t="shared" si="372"/>
        <v>Y</v>
      </c>
      <c r="J1058" s="38" t="str">
        <f t="shared" si="373"/>
        <v>Y</v>
      </c>
      <c r="K1058" s="387" t="s">
        <v>541</v>
      </c>
      <c r="L1058" s="422" t="s">
        <v>1436</v>
      </c>
      <c r="Q1058" s="38" t="str">
        <f t="shared" si="380"/>
        <v>Y</v>
      </c>
      <c r="R1058" s="38" t="str">
        <f t="shared" si="381"/>
        <v>n</v>
      </c>
      <c r="S1058" s="38" t="str">
        <f t="shared" si="382"/>
        <v>Y</v>
      </c>
      <c r="Y1058" s="38" t="str">
        <f t="shared" si="374"/>
        <v>Y</v>
      </c>
      <c r="Z1058" s="38" t="str">
        <f t="shared" si="375"/>
        <v>n</v>
      </c>
      <c r="AA1058" s="38" t="s">
        <v>2044</v>
      </c>
      <c r="AB1058" s="128"/>
      <c r="AC1058" s="59"/>
      <c r="AD1058" s="204"/>
      <c r="AE1058" s="38"/>
      <c r="AF1058" s="38"/>
      <c r="AG1058" s="125">
        <f t="shared" si="376"/>
        <v>9900</v>
      </c>
      <c r="AH1058" s="39">
        <v>16</v>
      </c>
      <c r="AI1058" s="123">
        <f t="shared" si="377"/>
        <v>4650811.407162399</v>
      </c>
      <c r="AK1058" s="47">
        <f t="shared" si="383"/>
        <v>162.74846625766872</v>
      </c>
      <c r="AM1058" s="40">
        <f t="shared" si="342"/>
        <v>0.4781077896</v>
      </c>
      <c r="AN1058" s="39">
        <f t="shared" si="378"/>
        <v>3.8</v>
      </c>
      <c r="AO1058" s="204">
        <f t="shared" si="379"/>
        <v>1.0280094111399543E-7</v>
      </c>
      <c r="AQ1058" s="204">
        <f t="shared" si="384"/>
        <v>2.9377099556996381E-3</v>
      </c>
      <c r="AS1058" s="115">
        <f t="shared" si="358"/>
        <v>1</v>
      </c>
      <c r="AT1058" s="115">
        <f t="shared" si="359"/>
        <v>0</v>
      </c>
      <c r="AU1058" s="115"/>
      <c r="AV1058" s="115"/>
      <c r="AW1058" s="39">
        <f t="shared" si="360"/>
        <v>1</v>
      </c>
      <c r="AX1058" s="39">
        <f t="shared" si="361"/>
        <v>0</v>
      </c>
      <c r="AY1058" s="115"/>
      <c r="AZ1058" s="115"/>
      <c r="BB1058" s="58" t="s">
        <v>2351</v>
      </c>
      <c r="BC1058" s="58" t="s">
        <v>139</v>
      </c>
      <c r="BD1058" s="58" t="s">
        <v>138</v>
      </c>
      <c r="BF1058" s="58" t="s">
        <v>1406</v>
      </c>
      <c r="BH1058" s="194" t="s">
        <v>1963</v>
      </c>
      <c r="BJ1058" t="s">
        <v>533</v>
      </c>
      <c r="BK1058" s="195" t="s">
        <v>846</v>
      </c>
      <c r="BN1058">
        <v>5</v>
      </c>
      <c r="BO1058" s="164" t="s">
        <v>1395</v>
      </c>
      <c r="BS1058" s="196" t="s">
        <v>2057</v>
      </c>
      <c r="BT1058" s="194" t="s">
        <v>1873</v>
      </c>
      <c r="BU1058" s="194"/>
      <c r="BV1058" s="194"/>
      <c r="BW1058" s="246">
        <v>37914</v>
      </c>
      <c r="BX1058" s="246"/>
      <c r="BY1058" s="37" t="s">
        <v>451</v>
      </c>
      <c r="BZ1058" s="169">
        <v>0.4781077896</v>
      </c>
      <c r="CA1058" s="58" t="s">
        <v>1396</v>
      </c>
      <c r="CD1058" s="171" t="s">
        <v>2044</v>
      </c>
      <c r="CR1058" s="171" t="s">
        <v>1184</v>
      </c>
      <c r="CS1058" s="246">
        <v>38018</v>
      </c>
      <c r="CT1058" s="246">
        <v>38108</v>
      </c>
      <c r="CU1058" s="171">
        <v>110</v>
      </c>
      <c r="CV1058" s="39" t="s">
        <v>1395</v>
      </c>
      <c r="CZ1058" s="171">
        <v>9900</v>
      </c>
      <c r="DA1058" t="s">
        <v>2046</v>
      </c>
      <c r="DD1058" s="171" t="s">
        <v>2044</v>
      </c>
      <c r="DF1058" t="s">
        <v>1196</v>
      </c>
      <c r="DN1058" s="199">
        <v>162.74846625766872</v>
      </c>
      <c r="DO1058" t="s">
        <v>1396</v>
      </c>
      <c r="DR1058" s="2" t="s">
        <v>2044</v>
      </c>
      <c r="EF1058" s="200"/>
    </row>
    <row r="1059" spans="1:136" customFormat="1" hidden="1" x14ac:dyDescent="0.2">
      <c r="A1059" s="44" t="str">
        <f t="shared" si="367"/>
        <v>Grants</v>
      </c>
      <c r="B1059" s="44" t="str">
        <f t="shared" si="368"/>
        <v>Trichloroethylene</v>
      </c>
      <c r="C1059" s="38" t="s">
        <v>2587</v>
      </c>
      <c r="E1059" t="s">
        <v>371</v>
      </c>
      <c r="F1059" s="155" t="str">
        <f t="shared" si="369"/>
        <v>Residence 3</v>
      </c>
      <c r="G1059" s="44" t="str">
        <f t="shared" si="370"/>
        <v>Residential</v>
      </c>
      <c r="H1059" s="44" t="str">
        <f t="shared" si="371"/>
        <v>Slab on grade</v>
      </c>
      <c r="I1059" s="38" t="str">
        <f t="shared" si="372"/>
        <v>Y</v>
      </c>
      <c r="J1059" s="38" t="str">
        <f t="shared" si="373"/>
        <v>Y</v>
      </c>
      <c r="K1059" s="38" t="str">
        <f>IF(AG1059="","",IF(I1059="N","n","Y"))</f>
        <v>Y</v>
      </c>
      <c r="Q1059" s="38" t="str">
        <f t="shared" si="380"/>
        <v>Y</v>
      </c>
      <c r="R1059" s="38" t="str">
        <f t="shared" si="381"/>
        <v>n</v>
      </c>
      <c r="S1059" s="38" t="str">
        <f t="shared" si="382"/>
        <v>Y</v>
      </c>
      <c r="Y1059" s="38" t="str">
        <f t="shared" si="374"/>
        <v>Y</v>
      </c>
      <c r="Z1059" s="38" t="str">
        <f t="shared" si="375"/>
        <v>n</v>
      </c>
      <c r="AA1059" s="38" t="s">
        <v>2044</v>
      </c>
      <c r="AB1059" s="128"/>
      <c r="AC1059" s="59"/>
      <c r="AD1059" s="204"/>
      <c r="AE1059" s="38"/>
      <c r="AF1059" s="38"/>
      <c r="AG1059" s="125">
        <f t="shared" si="376"/>
        <v>270</v>
      </c>
      <c r="AH1059" s="39">
        <v>16</v>
      </c>
      <c r="AI1059" s="123">
        <f t="shared" si="377"/>
        <v>74873.360336184138</v>
      </c>
      <c r="AK1059" s="47">
        <f t="shared" si="383"/>
        <v>9.6441717791411055</v>
      </c>
      <c r="AM1059" s="40">
        <f t="shared" si="342"/>
        <v>7.2776672799999997E-2</v>
      </c>
      <c r="AN1059" s="39">
        <f t="shared" si="378"/>
        <v>0.5</v>
      </c>
      <c r="AO1059" s="204">
        <f t="shared" si="379"/>
        <v>9.7199688211174259E-7</v>
      </c>
      <c r="AQ1059" s="204">
        <f t="shared" si="384"/>
        <v>7.5461817216284973E-3</v>
      </c>
      <c r="AS1059" s="115">
        <f t="shared" si="358"/>
        <v>1</v>
      </c>
      <c r="AT1059" s="115">
        <f t="shared" si="359"/>
        <v>0</v>
      </c>
      <c r="AU1059" s="115"/>
      <c r="AV1059" s="115"/>
      <c r="AW1059" s="39">
        <f t="shared" si="360"/>
        <v>1</v>
      </c>
      <c r="AX1059" s="39">
        <f t="shared" si="361"/>
        <v>0</v>
      </c>
      <c r="AY1059" s="115"/>
      <c r="AZ1059" s="115"/>
      <c r="BB1059" s="58" t="s">
        <v>2351</v>
      </c>
      <c r="BC1059" s="58" t="s">
        <v>139</v>
      </c>
      <c r="BD1059" s="58" t="s">
        <v>138</v>
      </c>
      <c r="BF1059" s="58" t="s">
        <v>1406</v>
      </c>
      <c r="BH1059" s="194" t="s">
        <v>1963</v>
      </c>
      <c r="BJ1059" t="s">
        <v>533</v>
      </c>
      <c r="BK1059" s="195" t="s">
        <v>846</v>
      </c>
      <c r="BN1059">
        <v>5</v>
      </c>
      <c r="BO1059" s="164" t="s">
        <v>1395</v>
      </c>
      <c r="BS1059" s="196" t="s">
        <v>1393</v>
      </c>
      <c r="BT1059" s="194" t="s">
        <v>1873</v>
      </c>
      <c r="BU1059" s="194"/>
      <c r="BV1059" s="194"/>
      <c r="BW1059" s="246">
        <v>37914</v>
      </c>
      <c r="BX1059" s="246"/>
      <c r="BY1059" s="37" t="s">
        <v>451</v>
      </c>
      <c r="BZ1059" s="169">
        <v>7.2776672799999997E-2</v>
      </c>
      <c r="CA1059" s="58" t="s">
        <v>1396</v>
      </c>
      <c r="CD1059" s="171" t="s">
        <v>2044</v>
      </c>
      <c r="CR1059" s="171" t="s">
        <v>1184</v>
      </c>
      <c r="CS1059" s="246">
        <v>38018</v>
      </c>
      <c r="CT1059" s="246">
        <v>38108</v>
      </c>
      <c r="CU1059" s="171">
        <v>110</v>
      </c>
      <c r="CV1059" s="39" t="s">
        <v>1395</v>
      </c>
      <c r="CZ1059" s="171">
        <v>270</v>
      </c>
      <c r="DA1059" t="s">
        <v>2046</v>
      </c>
      <c r="DD1059" s="171" t="s">
        <v>2044</v>
      </c>
      <c r="DF1059" t="s">
        <v>1194</v>
      </c>
      <c r="DN1059" s="199">
        <v>9.6441717791411055</v>
      </c>
      <c r="DO1059" t="s">
        <v>1396</v>
      </c>
      <c r="DR1059" s="2" t="s">
        <v>2044</v>
      </c>
      <c r="EC1059" s="200"/>
      <c r="ED1059" s="200"/>
    </row>
    <row r="1060" spans="1:136" customFormat="1" hidden="1" x14ac:dyDescent="0.2">
      <c r="A1060" s="44" t="str">
        <f t="shared" si="367"/>
        <v>Grants</v>
      </c>
      <c r="B1060" s="44" t="str">
        <f t="shared" si="368"/>
        <v>Trichloroethylene</v>
      </c>
      <c r="C1060" s="38" t="s">
        <v>2587</v>
      </c>
      <c r="E1060" t="s">
        <v>371</v>
      </c>
      <c r="F1060" s="155" t="str">
        <f t="shared" si="369"/>
        <v>Residence 3</v>
      </c>
      <c r="G1060" s="44" t="str">
        <f t="shared" si="370"/>
        <v>Residential</v>
      </c>
      <c r="H1060" s="44" t="str">
        <f t="shared" si="371"/>
        <v>Slab on grade</v>
      </c>
      <c r="I1060" s="38" t="str">
        <f t="shared" si="372"/>
        <v>Y</v>
      </c>
      <c r="J1060" s="38" t="str">
        <f t="shared" si="373"/>
        <v>Y</v>
      </c>
      <c r="K1060" s="387" t="s">
        <v>541</v>
      </c>
      <c r="L1060" s="422" t="s">
        <v>1436</v>
      </c>
      <c r="Q1060" s="38" t="str">
        <f t="shared" si="380"/>
        <v>Y</v>
      </c>
      <c r="R1060" s="38" t="str">
        <f t="shared" si="381"/>
        <v>n</v>
      </c>
      <c r="S1060" s="38" t="str">
        <f t="shared" si="382"/>
        <v>Y</v>
      </c>
      <c r="Y1060" s="38" t="str">
        <f t="shared" si="374"/>
        <v>Y</v>
      </c>
      <c r="Z1060" s="38" t="str">
        <f t="shared" si="375"/>
        <v>n</v>
      </c>
      <c r="AA1060" s="38" t="s">
        <v>2044</v>
      </c>
      <c r="AB1060" s="128"/>
      <c r="AC1060" s="59"/>
      <c r="AD1060" s="204"/>
      <c r="AE1060" s="38"/>
      <c r="AF1060" s="38"/>
      <c r="AG1060" s="125">
        <f t="shared" si="376"/>
        <v>270</v>
      </c>
      <c r="AH1060" s="39">
        <v>16</v>
      </c>
      <c r="AI1060" s="123">
        <f t="shared" si="377"/>
        <v>74873.360336184138</v>
      </c>
      <c r="AK1060" s="47">
        <f t="shared" si="383"/>
        <v>19.824130879345606</v>
      </c>
      <c r="AM1060" s="40">
        <f t="shared" si="342"/>
        <v>7.2776672799999997E-2</v>
      </c>
      <c r="AN1060" s="39">
        <f t="shared" si="378"/>
        <v>0.5</v>
      </c>
      <c r="AO1060" s="204">
        <f t="shared" si="379"/>
        <v>9.7199688211174259E-7</v>
      </c>
      <c r="AQ1060" s="204">
        <f t="shared" si="384"/>
        <v>3.6711154321435934E-3</v>
      </c>
      <c r="AS1060" s="115">
        <f t="shared" si="358"/>
        <v>1</v>
      </c>
      <c r="AT1060" s="115">
        <f t="shared" si="359"/>
        <v>0</v>
      </c>
      <c r="AU1060" s="115"/>
      <c r="AV1060" s="115"/>
      <c r="AW1060" s="39">
        <f t="shared" si="360"/>
        <v>1</v>
      </c>
      <c r="AX1060" s="39">
        <f t="shared" si="361"/>
        <v>0</v>
      </c>
      <c r="AY1060" s="115"/>
      <c r="AZ1060" s="115"/>
      <c r="BB1060" s="58" t="s">
        <v>2351</v>
      </c>
      <c r="BC1060" s="58" t="s">
        <v>139</v>
      </c>
      <c r="BD1060" s="58" t="s">
        <v>138</v>
      </c>
      <c r="BF1060" s="58" t="s">
        <v>1406</v>
      </c>
      <c r="BH1060" s="194" t="s">
        <v>1963</v>
      </c>
      <c r="BJ1060" t="s">
        <v>533</v>
      </c>
      <c r="BK1060" s="195" t="s">
        <v>846</v>
      </c>
      <c r="BN1060">
        <v>5</v>
      </c>
      <c r="BO1060" s="164" t="s">
        <v>1395</v>
      </c>
      <c r="BS1060" s="196" t="s">
        <v>1393</v>
      </c>
      <c r="BT1060" s="194" t="s">
        <v>1873</v>
      </c>
      <c r="BU1060" s="194"/>
      <c r="BV1060" s="194"/>
      <c r="BW1060" s="246">
        <v>37914</v>
      </c>
      <c r="BX1060" s="246"/>
      <c r="BY1060" s="37" t="s">
        <v>451</v>
      </c>
      <c r="BZ1060" s="169">
        <v>7.2776672799999997E-2</v>
      </c>
      <c r="CA1060" s="58" t="s">
        <v>1396</v>
      </c>
      <c r="CD1060" s="171" t="s">
        <v>2044</v>
      </c>
      <c r="CR1060" s="171" t="s">
        <v>1184</v>
      </c>
      <c r="CS1060" s="246">
        <v>38018</v>
      </c>
      <c r="CT1060" s="246">
        <v>38108</v>
      </c>
      <c r="CU1060" s="171">
        <v>110</v>
      </c>
      <c r="CV1060" s="39" t="s">
        <v>1395</v>
      </c>
      <c r="CZ1060" s="171">
        <v>270</v>
      </c>
      <c r="DA1060" t="s">
        <v>2046</v>
      </c>
      <c r="DD1060" s="171" t="s">
        <v>2044</v>
      </c>
      <c r="DF1060" t="s">
        <v>1195</v>
      </c>
      <c r="DN1060" s="199">
        <v>19.824130879345606</v>
      </c>
      <c r="DO1060" t="s">
        <v>1396</v>
      </c>
      <c r="DR1060" s="2" t="s">
        <v>2044</v>
      </c>
      <c r="EC1060" s="200"/>
      <c r="ED1060" s="200"/>
    </row>
    <row r="1061" spans="1:136" customFormat="1" hidden="1" x14ac:dyDescent="0.2">
      <c r="A1061" s="44" t="str">
        <f t="shared" si="367"/>
        <v>Grants</v>
      </c>
      <c r="B1061" s="44" t="str">
        <f t="shared" si="368"/>
        <v>Trichloroethylene</v>
      </c>
      <c r="C1061" s="38" t="s">
        <v>2587</v>
      </c>
      <c r="E1061" t="s">
        <v>371</v>
      </c>
      <c r="F1061" s="155" t="str">
        <f t="shared" si="369"/>
        <v>Residence 3</v>
      </c>
      <c r="G1061" s="44" t="str">
        <f t="shared" si="370"/>
        <v>Residential</v>
      </c>
      <c r="H1061" s="44" t="str">
        <f t="shared" si="371"/>
        <v>Slab on grade</v>
      </c>
      <c r="I1061" s="38" t="str">
        <f t="shared" si="372"/>
        <v>Y</v>
      </c>
      <c r="J1061" s="38" t="str">
        <f t="shared" si="373"/>
        <v>Y</v>
      </c>
      <c r="K1061" s="387" t="s">
        <v>541</v>
      </c>
      <c r="L1061" s="422" t="s">
        <v>1436</v>
      </c>
      <c r="Q1061" s="38" t="str">
        <f t="shared" si="380"/>
        <v>Y</v>
      </c>
      <c r="R1061" s="38" t="str">
        <f t="shared" si="381"/>
        <v>Y</v>
      </c>
      <c r="S1061" s="38" t="str">
        <f t="shared" si="382"/>
        <v>Y</v>
      </c>
      <c r="Y1061" s="38" t="str">
        <f t="shared" si="374"/>
        <v>Y</v>
      </c>
      <c r="Z1061" s="38" t="str">
        <f t="shared" si="375"/>
        <v>n</v>
      </c>
      <c r="AA1061" s="38" t="s">
        <v>2044</v>
      </c>
      <c r="AB1061" s="128"/>
      <c r="AC1061" s="59"/>
      <c r="AD1061" s="204"/>
      <c r="AE1061" s="38"/>
      <c r="AF1061" s="38"/>
      <c r="AG1061" s="125">
        <f t="shared" si="376"/>
        <v>270</v>
      </c>
      <c r="AH1061" s="39">
        <v>16</v>
      </c>
      <c r="AI1061" s="123">
        <f t="shared" si="377"/>
        <v>74873.360336184138</v>
      </c>
      <c r="AK1061" s="47">
        <f t="shared" si="383"/>
        <v>53.578732106339473</v>
      </c>
      <c r="AM1061" s="40">
        <f t="shared" si="342"/>
        <v>7.2776672799999997E-2</v>
      </c>
      <c r="AN1061" s="39">
        <f t="shared" si="378"/>
        <v>0.5</v>
      </c>
      <c r="AO1061" s="204">
        <f t="shared" si="379"/>
        <v>9.7199688211174259E-7</v>
      </c>
      <c r="AQ1061" s="204">
        <f t="shared" si="384"/>
        <v>1.3583127098931297E-3</v>
      </c>
      <c r="AS1061" s="115">
        <f t="shared" si="358"/>
        <v>1</v>
      </c>
      <c r="AT1061" s="115">
        <f t="shared" si="359"/>
        <v>0</v>
      </c>
      <c r="AU1061" s="115"/>
      <c r="AV1061" s="115"/>
      <c r="AW1061" s="39">
        <f t="shared" si="360"/>
        <v>1</v>
      </c>
      <c r="AX1061" s="39">
        <f t="shared" si="361"/>
        <v>0</v>
      </c>
      <c r="AY1061" s="115"/>
      <c r="AZ1061" s="115"/>
      <c r="BB1061" s="58" t="s">
        <v>2351</v>
      </c>
      <c r="BC1061" s="58" t="s">
        <v>139</v>
      </c>
      <c r="BD1061" s="58" t="s">
        <v>138</v>
      </c>
      <c r="BF1061" s="58" t="s">
        <v>1406</v>
      </c>
      <c r="BH1061" s="194" t="s">
        <v>1963</v>
      </c>
      <c r="BJ1061" t="s">
        <v>533</v>
      </c>
      <c r="BK1061" s="195" t="s">
        <v>846</v>
      </c>
      <c r="BN1061">
        <v>5</v>
      </c>
      <c r="BO1061" s="164" t="s">
        <v>1395</v>
      </c>
      <c r="BS1061" s="196" t="s">
        <v>1393</v>
      </c>
      <c r="BT1061" s="194" t="s">
        <v>1873</v>
      </c>
      <c r="BU1061" s="194"/>
      <c r="BV1061" s="194"/>
      <c r="BW1061" s="246">
        <v>37914</v>
      </c>
      <c r="BX1061" s="246"/>
      <c r="BY1061" s="37" t="s">
        <v>451</v>
      </c>
      <c r="BZ1061" s="169">
        <v>7.2776672799999997E-2</v>
      </c>
      <c r="CA1061" s="58" t="s">
        <v>1396</v>
      </c>
      <c r="CD1061" s="171" t="s">
        <v>2044</v>
      </c>
      <c r="CR1061" s="171" t="s">
        <v>1184</v>
      </c>
      <c r="CS1061" s="246">
        <v>38018</v>
      </c>
      <c r="CT1061" s="246">
        <v>38108</v>
      </c>
      <c r="CU1061" s="171">
        <v>110</v>
      </c>
      <c r="CV1061" s="39" t="s">
        <v>1395</v>
      </c>
      <c r="CZ1061" s="171">
        <v>270</v>
      </c>
      <c r="DA1061" t="s">
        <v>2046</v>
      </c>
      <c r="DD1061" s="171" t="s">
        <v>2044</v>
      </c>
      <c r="DF1061" t="s">
        <v>1196</v>
      </c>
      <c r="DN1061" s="199">
        <v>53.578732106339473</v>
      </c>
      <c r="DO1061" t="s">
        <v>1396</v>
      </c>
      <c r="DR1061" s="2" t="s">
        <v>2044</v>
      </c>
      <c r="EC1061" s="200"/>
      <c r="ED1061" s="200"/>
    </row>
    <row r="1062" spans="1:136" s="303" customFormat="1" hidden="1" x14ac:dyDescent="0.2">
      <c r="A1062" s="384" t="str">
        <f t="shared" si="367"/>
        <v>LAFB</v>
      </c>
      <c r="B1062" s="384" t="str">
        <f t="shared" si="368"/>
        <v>1,1-Dichloroethane</v>
      </c>
      <c r="C1062" s="385" t="s">
        <v>2587</v>
      </c>
      <c r="D1062" s="385" t="str">
        <f>IF(BC1062="","",BC1062)</f>
        <v>LS</v>
      </c>
      <c r="E1062" s="384" t="s">
        <v>372</v>
      </c>
      <c r="F1062" s="386" t="str">
        <f t="shared" si="369"/>
        <v>UA25</v>
      </c>
      <c r="G1062" s="384" t="str">
        <f t="shared" si="370"/>
        <v>Residential</v>
      </c>
      <c r="H1062" s="384" t="str">
        <f t="shared" si="371"/>
        <v>Crawlspace</v>
      </c>
      <c r="I1062" s="385" t="str">
        <f t="shared" si="372"/>
        <v>Y</v>
      </c>
      <c r="J1062" s="385" t="str">
        <f t="shared" si="373"/>
        <v>Y</v>
      </c>
      <c r="K1062" s="385" t="s">
        <v>541</v>
      </c>
      <c r="L1062" s="384" t="s">
        <v>310</v>
      </c>
      <c r="M1062" s="385" t="str">
        <f>IF(CP1062="","",IF(CP1062="y","Y","n"))</f>
        <v/>
      </c>
      <c r="N1062" s="385" t="str">
        <f>IF(AJ1062="","",IF(AN1062="","Y",IF(AJ1062&gt;AN1062*$N$38,"Y","n")))</f>
        <v/>
      </c>
      <c r="O1062" s="385" t="str">
        <f>IF(AJ1062="","",IF(OR(M1062="N",N1062="N"),"n","Y"))</f>
        <v/>
      </c>
      <c r="P1062" s="384"/>
      <c r="Q1062" s="384"/>
      <c r="R1062" s="384"/>
      <c r="S1062" s="384"/>
      <c r="T1062" s="384"/>
      <c r="U1062" s="385" t="str">
        <f t="shared" ref="U1062:U1086" si="385">IF(EA1062="","",IF(EA1062="y","Y","n"))</f>
        <v>Y</v>
      </c>
      <c r="V1062" s="385" t="str">
        <f t="shared" ref="V1062:V1086" si="386">IF(AL1062="","",IF(AN1062="","Y",IF(AL1062&gt;AN1062*$V$38,"Y","n")))</f>
        <v>Y</v>
      </c>
      <c r="W1062" s="387" t="s">
        <v>541</v>
      </c>
      <c r="X1062" s="388" t="s">
        <v>1438</v>
      </c>
      <c r="Y1062" s="385" t="str">
        <f t="shared" si="374"/>
        <v>Y</v>
      </c>
      <c r="Z1062" s="385" t="str">
        <f t="shared" si="375"/>
        <v>Y</v>
      </c>
      <c r="AA1062" s="385" t="str">
        <f>IF(AM1062="","",IF(Y1062="N","n","Y"))</f>
        <v>Y</v>
      </c>
      <c r="AB1062" s="372"/>
      <c r="AC1062" s="389"/>
      <c r="AD1062" s="390"/>
      <c r="AE1062" s="385"/>
      <c r="AF1062" s="385"/>
      <c r="AG1062" s="391">
        <f t="shared" si="376"/>
        <v>1.2</v>
      </c>
      <c r="AH1062" s="372">
        <v>11.5</v>
      </c>
      <c r="AI1062" s="392">
        <f t="shared" si="377"/>
        <v>158.81326582946261</v>
      </c>
      <c r="AJ1062" s="372"/>
      <c r="AK1062" s="372"/>
      <c r="AL1062" s="393">
        <f t="shared" ref="AL1062:AL1086" si="387">IF(DW1062="","",IF(DX1062="mg/m3",1000*DW1062,IF(DX1062="ppbv",DW1062*INDEX(ppbv_ug_m3,MATCH(BW1062,ChemName,0)),DW1062)))</f>
        <v>4.1000000000000002E-2</v>
      </c>
      <c r="AM1062" s="394">
        <f t="shared" si="342"/>
        <v>0.14000000000000001</v>
      </c>
      <c r="AN1062" s="372" t="str">
        <f t="shared" si="378"/>
        <v/>
      </c>
      <c r="AO1062" s="390">
        <f t="shared" si="379"/>
        <v>8.8153844874857797E-4</v>
      </c>
      <c r="AP1062" s="390"/>
      <c r="AQ1062" s="389"/>
      <c r="AR1062" s="395">
        <f t="shared" ref="AR1062:AR1086" si="388">IF(AL1062="","",AM1062/AL1062)</f>
        <v>3.4146341463414638</v>
      </c>
      <c r="AS1062" s="396">
        <f t="shared" si="358"/>
        <v>1</v>
      </c>
      <c r="AT1062" s="396">
        <f t="shared" si="359"/>
        <v>0</v>
      </c>
      <c r="AU1062" s="396"/>
      <c r="AV1062" s="396"/>
      <c r="AW1062" s="372"/>
      <c r="AX1062" s="372"/>
      <c r="AY1062" s="396">
        <f t="shared" ref="AY1062:AY1086" si="389">IF(AR1062="","",IF(EA1062="Y",1,0))</f>
        <v>1</v>
      </c>
      <c r="AZ1062" s="396">
        <f t="shared" ref="AZ1062:AZ1086" si="390">IF(AR1062="","",IF(EA1062="n",1,0))</f>
        <v>0</v>
      </c>
      <c r="BA1062" s="397">
        <v>58</v>
      </c>
      <c r="BB1062" s="397" t="s">
        <v>1494</v>
      </c>
      <c r="BC1062" s="397" t="s">
        <v>1403</v>
      </c>
      <c r="BD1062" s="397" t="s">
        <v>1495</v>
      </c>
      <c r="BE1062" s="303" t="s">
        <v>656</v>
      </c>
      <c r="BF1062" s="397"/>
      <c r="BG1062" s="397">
        <v>194</v>
      </c>
      <c r="BH1062" s="397" t="s">
        <v>776</v>
      </c>
      <c r="BI1062" s="397" t="s">
        <v>1387</v>
      </c>
      <c r="BJ1062" s="397" t="s">
        <v>533</v>
      </c>
      <c r="BK1062" s="397" t="s">
        <v>1489</v>
      </c>
      <c r="BL1062" s="372"/>
      <c r="BM1062" s="372"/>
      <c r="BN1062" s="397">
        <v>5.7</v>
      </c>
      <c r="BO1062" s="397" t="s">
        <v>1390</v>
      </c>
      <c r="BP1062" s="398" t="s">
        <v>1406</v>
      </c>
      <c r="BQ1062" s="397" t="s">
        <v>777</v>
      </c>
      <c r="BR1062" s="372"/>
      <c r="BS1062" s="397" t="s">
        <v>2619</v>
      </c>
      <c r="BT1062" s="397" t="s">
        <v>559</v>
      </c>
      <c r="BU1062" s="397"/>
      <c r="BV1062" s="397"/>
      <c r="BW1062" s="399">
        <v>36838</v>
      </c>
      <c r="BX1062" s="399"/>
      <c r="BY1062" s="398" t="s">
        <v>451</v>
      </c>
      <c r="BZ1062" s="397">
        <v>0.14000000000000001</v>
      </c>
      <c r="CA1062" s="397" t="s">
        <v>1396</v>
      </c>
      <c r="CB1062" s="372"/>
      <c r="CC1062" s="397">
        <v>1.0999999999999999E-2</v>
      </c>
      <c r="CD1062" s="400" t="s">
        <v>2044</v>
      </c>
      <c r="CE1062" s="397">
        <v>14102</v>
      </c>
      <c r="CF1062" s="372"/>
      <c r="CG1062" s="372"/>
      <c r="CH1062" s="372"/>
      <c r="CI1062" s="372"/>
      <c r="CJ1062" s="372"/>
      <c r="CK1062" s="372"/>
      <c r="CL1062" s="372"/>
      <c r="CM1062" s="372"/>
      <c r="CN1062" s="372"/>
      <c r="CO1062" s="372"/>
      <c r="CP1062" s="372"/>
      <c r="CQ1062" s="372"/>
      <c r="CR1062" s="397" t="s">
        <v>1499</v>
      </c>
      <c r="CS1062" s="401">
        <v>36838</v>
      </c>
      <c r="CT1062" s="402"/>
      <c r="CU1062" s="397">
        <v>23</v>
      </c>
      <c r="CV1062" s="372" t="s">
        <v>1390</v>
      </c>
      <c r="CW1062" s="397"/>
      <c r="CX1062" s="372"/>
      <c r="CY1062" s="372" t="s">
        <v>451</v>
      </c>
      <c r="CZ1062" s="397">
        <v>1.2</v>
      </c>
      <c r="DA1062" s="397" t="s">
        <v>2046</v>
      </c>
      <c r="DB1062" s="372"/>
      <c r="DC1062" s="397">
        <v>0.48</v>
      </c>
      <c r="DD1062" s="397" t="s">
        <v>2044</v>
      </c>
      <c r="DE1062" s="397">
        <v>2285</v>
      </c>
      <c r="DF1062" s="397"/>
      <c r="DG1062" s="397"/>
      <c r="DH1062" s="397"/>
      <c r="DI1062" s="397"/>
      <c r="DJ1062" s="397"/>
      <c r="DK1062" s="397"/>
      <c r="DL1062" s="397"/>
      <c r="DM1062" s="397"/>
      <c r="DN1062" s="397"/>
      <c r="DO1062" s="397"/>
      <c r="DP1062" s="397"/>
      <c r="DQ1062" s="397"/>
      <c r="DR1062" s="400"/>
      <c r="DS1062" s="397"/>
      <c r="DT1062" s="401">
        <v>36838</v>
      </c>
      <c r="DU1062" s="402"/>
      <c r="DV1062" s="398" t="s">
        <v>451</v>
      </c>
      <c r="DW1062" s="403">
        <v>4.1000000000000002E-2</v>
      </c>
      <c r="DX1062" s="397" t="s">
        <v>1396</v>
      </c>
      <c r="DY1062" s="372"/>
      <c r="DZ1062" s="397" t="s">
        <v>550</v>
      </c>
      <c r="EA1062" s="400" t="s">
        <v>2044</v>
      </c>
      <c r="EB1062" s="397">
        <v>2232</v>
      </c>
      <c r="EC1062" s="372"/>
      <c r="ED1062" s="372"/>
      <c r="EE1062" s="372"/>
      <c r="EF1062" s="372"/>
    </row>
    <row r="1063" spans="1:136" s="303" customFormat="1" hidden="1" x14ac:dyDescent="0.2">
      <c r="A1063" s="384" t="str">
        <f t="shared" si="367"/>
        <v>LAFB</v>
      </c>
      <c r="B1063" s="384" t="str">
        <f t="shared" si="368"/>
        <v>1,1-Dichloroethane</v>
      </c>
      <c r="C1063" s="385" t="s">
        <v>2587</v>
      </c>
      <c r="D1063" s="385" t="str">
        <f>IF(BC1063="","",BC1063)</f>
        <v>LS</v>
      </c>
      <c r="E1063" s="384" t="s">
        <v>372</v>
      </c>
      <c r="F1063" s="386" t="str">
        <f t="shared" si="369"/>
        <v>UA25</v>
      </c>
      <c r="G1063" s="384" t="str">
        <f t="shared" si="370"/>
        <v>Residential</v>
      </c>
      <c r="H1063" s="384" t="str">
        <f t="shared" si="371"/>
        <v>Crawlspace</v>
      </c>
      <c r="I1063" s="385" t="str">
        <f t="shared" si="372"/>
        <v>Y</v>
      </c>
      <c r="J1063" s="385" t="str">
        <f t="shared" si="373"/>
        <v>Y</v>
      </c>
      <c r="K1063" s="385" t="s">
        <v>541</v>
      </c>
      <c r="L1063" s="384" t="s">
        <v>310</v>
      </c>
      <c r="M1063" s="385" t="str">
        <f>IF(CP1063="","",IF(CP1063="y","Y","n"))</f>
        <v/>
      </c>
      <c r="N1063" s="385" t="str">
        <f>IF(AJ1063="","",IF(AN1063="","Y",IF(AJ1063&gt;AN1063*$N$38,"Y","n")))</f>
        <v/>
      </c>
      <c r="O1063" s="385" t="str">
        <f>IF(AJ1063="","",IF(OR(M1063="N",N1063="N"),"n","Y"))</f>
        <v/>
      </c>
      <c r="P1063" s="384"/>
      <c r="Q1063" s="384"/>
      <c r="R1063" s="384"/>
      <c r="S1063" s="384"/>
      <c r="T1063" s="384"/>
      <c r="U1063" s="385" t="str">
        <f t="shared" si="385"/>
        <v>Y</v>
      </c>
      <c r="V1063" s="385" t="str">
        <f t="shared" si="386"/>
        <v>Y</v>
      </c>
      <c r="W1063" s="387" t="s">
        <v>541</v>
      </c>
      <c r="X1063" s="388" t="s">
        <v>1438</v>
      </c>
      <c r="Y1063" s="385" t="str">
        <f t="shared" si="374"/>
        <v>Y</v>
      </c>
      <c r="Z1063" s="385" t="str">
        <f t="shared" si="375"/>
        <v>Y</v>
      </c>
      <c r="AA1063" s="385" t="str">
        <f>IF(AM1063="","",IF(Y1063="N","n","Y"))</f>
        <v>Y</v>
      </c>
      <c r="AB1063" s="372"/>
      <c r="AC1063" s="389"/>
      <c r="AD1063" s="390"/>
      <c r="AE1063" s="385"/>
      <c r="AF1063" s="385"/>
      <c r="AG1063" s="391">
        <f t="shared" si="376"/>
        <v>0.91</v>
      </c>
      <c r="AH1063" s="372">
        <v>11.5</v>
      </c>
      <c r="AI1063" s="392">
        <f t="shared" si="377"/>
        <v>120.43339325400915</v>
      </c>
      <c r="AJ1063" s="372"/>
      <c r="AK1063" s="372"/>
      <c r="AL1063" s="393">
        <f t="shared" si="387"/>
        <v>0.06</v>
      </c>
      <c r="AM1063" s="394">
        <f t="shared" si="342"/>
        <v>0.15</v>
      </c>
      <c r="AN1063" s="372" t="str">
        <f t="shared" si="378"/>
        <v/>
      </c>
      <c r="AO1063" s="390">
        <f t="shared" si="379"/>
        <v>1.2455017329257771E-3</v>
      </c>
      <c r="AP1063" s="390"/>
      <c r="AQ1063" s="389"/>
      <c r="AR1063" s="395">
        <f t="shared" si="388"/>
        <v>2.5</v>
      </c>
      <c r="AS1063" s="396">
        <f t="shared" si="358"/>
        <v>1</v>
      </c>
      <c r="AT1063" s="396">
        <f t="shared" si="359"/>
        <v>0</v>
      </c>
      <c r="AU1063" s="396"/>
      <c r="AV1063" s="396"/>
      <c r="AW1063" s="372"/>
      <c r="AX1063" s="372"/>
      <c r="AY1063" s="396">
        <f t="shared" si="389"/>
        <v>1</v>
      </c>
      <c r="AZ1063" s="396">
        <f t="shared" si="390"/>
        <v>0</v>
      </c>
      <c r="BA1063" s="397">
        <v>58</v>
      </c>
      <c r="BB1063" s="397" t="s">
        <v>1494</v>
      </c>
      <c r="BC1063" s="397" t="s">
        <v>1403</v>
      </c>
      <c r="BD1063" s="397" t="s">
        <v>1495</v>
      </c>
      <c r="BE1063" s="303" t="s">
        <v>656</v>
      </c>
      <c r="BF1063" s="397"/>
      <c r="BG1063" s="397">
        <v>194</v>
      </c>
      <c r="BH1063" s="397" t="s">
        <v>776</v>
      </c>
      <c r="BI1063" s="397" t="s">
        <v>1387</v>
      </c>
      <c r="BJ1063" s="397" t="s">
        <v>533</v>
      </c>
      <c r="BK1063" s="397" t="s">
        <v>1489</v>
      </c>
      <c r="BL1063" s="372"/>
      <c r="BM1063" s="372"/>
      <c r="BN1063" s="397">
        <v>5.7</v>
      </c>
      <c r="BO1063" s="397" t="s">
        <v>1390</v>
      </c>
      <c r="BP1063" s="398" t="s">
        <v>1406</v>
      </c>
      <c r="BQ1063" s="397" t="s">
        <v>777</v>
      </c>
      <c r="BR1063" s="372"/>
      <c r="BS1063" s="397" t="s">
        <v>2619</v>
      </c>
      <c r="BT1063" s="397" t="s">
        <v>559</v>
      </c>
      <c r="BU1063" s="397"/>
      <c r="BV1063" s="397"/>
      <c r="BW1063" s="399">
        <v>36881</v>
      </c>
      <c r="BX1063" s="399"/>
      <c r="BY1063" s="398" t="s">
        <v>451</v>
      </c>
      <c r="BZ1063" s="397">
        <v>0.15</v>
      </c>
      <c r="CA1063" s="397" t="s">
        <v>1396</v>
      </c>
      <c r="CB1063" s="372"/>
      <c r="CC1063" s="397">
        <v>1.0999999999999999E-2</v>
      </c>
      <c r="CD1063" s="400" t="s">
        <v>2044</v>
      </c>
      <c r="CE1063" s="397">
        <v>14107</v>
      </c>
      <c r="CF1063" s="372"/>
      <c r="CG1063" s="372"/>
      <c r="CH1063" s="372"/>
      <c r="CI1063" s="372"/>
      <c r="CJ1063" s="372"/>
      <c r="CK1063" s="372"/>
      <c r="CL1063" s="372"/>
      <c r="CM1063" s="372"/>
      <c r="CN1063" s="372"/>
      <c r="CO1063" s="372"/>
      <c r="CP1063" s="372"/>
      <c r="CQ1063" s="372"/>
      <c r="CR1063" s="397" t="s">
        <v>1499</v>
      </c>
      <c r="CS1063" s="401">
        <v>36881</v>
      </c>
      <c r="CT1063" s="402"/>
      <c r="CU1063" s="397">
        <v>23</v>
      </c>
      <c r="CV1063" s="372" t="s">
        <v>1390</v>
      </c>
      <c r="CW1063" s="397"/>
      <c r="CX1063" s="372"/>
      <c r="CY1063" s="372" t="s">
        <v>451</v>
      </c>
      <c r="CZ1063" s="397">
        <v>0.91</v>
      </c>
      <c r="DA1063" s="397" t="s">
        <v>2046</v>
      </c>
      <c r="DB1063" s="372"/>
      <c r="DC1063" s="397">
        <v>0.48</v>
      </c>
      <c r="DD1063" s="397" t="s">
        <v>2044</v>
      </c>
      <c r="DE1063" s="397">
        <v>2287</v>
      </c>
      <c r="DF1063" s="397"/>
      <c r="DG1063" s="397"/>
      <c r="DH1063" s="397"/>
      <c r="DI1063" s="397"/>
      <c r="DJ1063" s="397"/>
      <c r="DK1063" s="397"/>
      <c r="DL1063" s="397"/>
      <c r="DM1063" s="397"/>
      <c r="DN1063" s="397"/>
      <c r="DO1063" s="397"/>
      <c r="DP1063" s="397"/>
      <c r="DQ1063" s="397"/>
      <c r="DR1063" s="400"/>
      <c r="DS1063" s="397"/>
      <c r="DT1063" s="401">
        <v>36881</v>
      </c>
      <c r="DU1063" s="402"/>
      <c r="DV1063" s="398" t="s">
        <v>451</v>
      </c>
      <c r="DW1063" s="403">
        <v>0.06</v>
      </c>
      <c r="DX1063" s="397" t="s">
        <v>1396</v>
      </c>
      <c r="DY1063" s="372"/>
      <c r="DZ1063" s="397" t="s">
        <v>550</v>
      </c>
      <c r="EA1063" s="400" t="s">
        <v>2044</v>
      </c>
      <c r="EB1063" s="397">
        <v>2228</v>
      </c>
      <c r="EC1063" s="372"/>
      <c r="ED1063" s="372"/>
      <c r="EE1063" s="372"/>
      <c r="EF1063" s="372"/>
    </row>
    <row r="1064" spans="1:136" s="303" customFormat="1" hidden="1" x14ac:dyDescent="0.2">
      <c r="A1064" s="384" t="str">
        <f t="shared" si="367"/>
        <v>LAFB</v>
      </c>
      <c r="B1064" s="384" t="str">
        <f t="shared" si="368"/>
        <v>1,1-Dichloroethane</v>
      </c>
      <c r="C1064" s="385" t="s">
        <v>2587</v>
      </c>
      <c r="D1064" s="385" t="str">
        <f>IF(BC1064="","",BC1064)</f>
        <v>LS</v>
      </c>
      <c r="E1064" s="384" t="s">
        <v>372</v>
      </c>
      <c r="F1064" s="386" t="str">
        <f t="shared" si="369"/>
        <v>UA25</v>
      </c>
      <c r="G1064" s="384" t="str">
        <f t="shared" si="370"/>
        <v>Residential</v>
      </c>
      <c r="H1064" s="384" t="str">
        <f t="shared" si="371"/>
        <v>Crawlspace</v>
      </c>
      <c r="I1064" s="385" t="str">
        <f t="shared" si="372"/>
        <v>Y</v>
      </c>
      <c r="J1064" s="385" t="str">
        <f t="shared" si="373"/>
        <v>Y</v>
      </c>
      <c r="K1064" s="385" t="s">
        <v>541</v>
      </c>
      <c r="L1064" s="384" t="s">
        <v>310</v>
      </c>
      <c r="M1064" s="385" t="str">
        <f>IF(CP1064="","",IF(CP1064="y","Y","n"))</f>
        <v/>
      </c>
      <c r="N1064" s="385" t="str">
        <f>IF(AJ1064="","",IF(AN1064="","Y",IF(AJ1064&gt;AN1064*$N$38,"Y","n")))</f>
        <v/>
      </c>
      <c r="O1064" s="385" t="str">
        <f>IF(AJ1064="","",IF(OR(M1064="N",N1064="N"),"n","Y"))</f>
        <v/>
      </c>
      <c r="P1064" s="384"/>
      <c r="Q1064" s="384"/>
      <c r="R1064" s="384"/>
      <c r="S1064" s="384"/>
      <c r="T1064" s="384"/>
      <c r="U1064" s="385" t="str">
        <f t="shared" si="385"/>
        <v>Y</v>
      </c>
      <c r="V1064" s="385" t="str">
        <f t="shared" si="386"/>
        <v>Y</v>
      </c>
      <c r="W1064" s="387" t="s">
        <v>541</v>
      </c>
      <c r="X1064" s="388" t="s">
        <v>1438</v>
      </c>
      <c r="Y1064" s="385" t="str">
        <f t="shared" si="374"/>
        <v>Y</v>
      </c>
      <c r="Z1064" s="385" t="str">
        <f t="shared" si="375"/>
        <v>Y</v>
      </c>
      <c r="AA1064" s="385" t="str">
        <f>IF(AM1064="","",IF(Y1064="N","n","Y"))</f>
        <v>Y</v>
      </c>
      <c r="AB1064" s="372"/>
      <c r="AC1064" s="389"/>
      <c r="AD1064" s="390"/>
      <c r="AE1064" s="385"/>
      <c r="AF1064" s="385"/>
      <c r="AG1064" s="391">
        <f t="shared" si="376"/>
        <v>1.1000000000000001</v>
      </c>
      <c r="AH1064" s="372">
        <v>11.5</v>
      </c>
      <c r="AI1064" s="392">
        <f t="shared" si="377"/>
        <v>145.57882701034072</v>
      </c>
      <c r="AJ1064" s="372"/>
      <c r="AK1064" s="372"/>
      <c r="AL1064" s="393">
        <f t="shared" si="387"/>
        <v>7.0999999999999994E-2</v>
      </c>
      <c r="AM1064" s="394">
        <f t="shared" si="342"/>
        <v>0.13</v>
      </c>
      <c r="AN1064" s="372" t="str">
        <f t="shared" si="378"/>
        <v/>
      </c>
      <c r="AO1064" s="390">
        <f t="shared" si="379"/>
        <v>8.9298700003102708E-4</v>
      </c>
      <c r="AP1064" s="390"/>
      <c r="AQ1064" s="389"/>
      <c r="AR1064" s="395">
        <f t="shared" si="388"/>
        <v>1.830985915492958</v>
      </c>
      <c r="AS1064" s="396">
        <f t="shared" si="358"/>
        <v>1</v>
      </c>
      <c r="AT1064" s="396">
        <f t="shared" si="359"/>
        <v>0</v>
      </c>
      <c r="AU1064" s="396"/>
      <c r="AV1064" s="396"/>
      <c r="AW1064" s="372"/>
      <c r="AX1064" s="372"/>
      <c r="AY1064" s="396">
        <f t="shared" si="389"/>
        <v>1</v>
      </c>
      <c r="AZ1064" s="396">
        <f t="shared" si="390"/>
        <v>0</v>
      </c>
      <c r="BA1064" s="397">
        <v>58</v>
      </c>
      <c r="BB1064" s="397" t="s">
        <v>1494</v>
      </c>
      <c r="BC1064" s="397" t="s">
        <v>1403</v>
      </c>
      <c r="BD1064" s="397" t="s">
        <v>1495</v>
      </c>
      <c r="BE1064" s="303" t="s">
        <v>656</v>
      </c>
      <c r="BF1064" s="397"/>
      <c r="BG1064" s="397">
        <v>194</v>
      </c>
      <c r="BH1064" s="397" t="s">
        <v>776</v>
      </c>
      <c r="BI1064" s="397" t="s">
        <v>1387</v>
      </c>
      <c r="BJ1064" s="397" t="s">
        <v>533</v>
      </c>
      <c r="BK1064" s="397" t="s">
        <v>1489</v>
      </c>
      <c r="BL1064" s="372"/>
      <c r="BM1064" s="372"/>
      <c r="BN1064" s="397">
        <v>5.7</v>
      </c>
      <c r="BO1064" s="397" t="s">
        <v>1390</v>
      </c>
      <c r="BP1064" s="398" t="s">
        <v>1406</v>
      </c>
      <c r="BQ1064" s="397" t="s">
        <v>777</v>
      </c>
      <c r="BR1064" s="372"/>
      <c r="BS1064" s="397" t="s">
        <v>2619</v>
      </c>
      <c r="BT1064" s="397" t="s">
        <v>559</v>
      </c>
      <c r="BU1064" s="397"/>
      <c r="BV1064" s="397"/>
      <c r="BW1064" s="399">
        <v>36929</v>
      </c>
      <c r="BX1064" s="399"/>
      <c r="BY1064" s="398" t="s">
        <v>451</v>
      </c>
      <c r="BZ1064" s="397">
        <v>0.13</v>
      </c>
      <c r="CA1064" s="397" t="s">
        <v>1396</v>
      </c>
      <c r="CB1064" s="372"/>
      <c r="CC1064" s="397">
        <v>1.0999999999999999E-2</v>
      </c>
      <c r="CD1064" s="400" t="s">
        <v>2044</v>
      </c>
      <c r="CE1064" s="397">
        <v>14112</v>
      </c>
      <c r="CF1064" s="372"/>
      <c r="CG1064" s="372"/>
      <c r="CH1064" s="372"/>
      <c r="CI1064" s="372"/>
      <c r="CJ1064" s="372"/>
      <c r="CK1064" s="372"/>
      <c r="CL1064" s="372"/>
      <c r="CM1064" s="372"/>
      <c r="CN1064" s="372"/>
      <c r="CO1064" s="372"/>
      <c r="CP1064" s="372"/>
      <c r="CQ1064" s="372"/>
      <c r="CR1064" s="397" t="s">
        <v>1499</v>
      </c>
      <c r="CS1064" s="401">
        <v>36929</v>
      </c>
      <c r="CT1064" s="402"/>
      <c r="CU1064" s="397">
        <v>23</v>
      </c>
      <c r="CV1064" s="372" t="s">
        <v>1390</v>
      </c>
      <c r="CW1064" s="397"/>
      <c r="CX1064" s="372"/>
      <c r="CY1064" s="372" t="s">
        <v>451</v>
      </c>
      <c r="CZ1064" s="397">
        <v>1.1000000000000001</v>
      </c>
      <c r="DA1064" s="397" t="s">
        <v>2046</v>
      </c>
      <c r="DB1064" s="372"/>
      <c r="DC1064" s="397">
        <v>0.48</v>
      </c>
      <c r="DD1064" s="397" t="s">
        <v>2044</v>
      </c>
      <c r="DE1064" s="397">
        <v>2289</v>
      </c>
      <c r="DF1064" s="397"/>
      <c r="DG1064" s="397"/>
      <c r="DH1064" s="397"/>
      <c r="DI1064" s="397"/>
      <c r="DJ1064" s="397"/>
      <c r="DK1064" s="397"/>
      <c r="DL1064" s="397"/>
      <c r="DM1064" s="397"/>
      <c r="DN1064" s="397"/>
      <c r="DO1064" s="397"/>
      <c r="DP1064" s="397"/>
      <c r="DQ1064" s="397"/>
      <c r="DR1064" s="400"/>
      <c r="DS1064" s="397"/>
      <c r="DT1064" s="401">
        <v>36929</v>
      </c>
      <c r="DU1064" s="402"/>
      <c r="DV1064" s="398" t="s">
        <v>451</v>
      </c>
      <c r="DW1064" s="403">
        <v>7.0999999999999994E-2</v>
      </c>
      <c r="DX1064" s="397" t="s">
        <v>1396</v>
      </c>
      <c r="DY1064" s="372"/>
      <c r="DZ1064" s="397" t="s">
        <v>550</v>
      </c>
      <c r="EA1064" s="400" t="s">
        <v>2044</v>
      </c>
      <c r="EB1064" s="397">
        <v>2231</v>
      </c>
      <c r="EC1064" s="372"/>
      <c r="ED1064" s="372"/>
      <c r="EE1064" s="372"/>
      <c r="EF1064" s="372"/>
    </row>
    <row r="1065" spans="1:136" s="303" customFormat="1" hidden="1" x14ac:dyDescent="0.2">
      <c r="A1065" s="384" t="str">
        <f t="shared" si="367"/>
        <v>Lockwood</v>
      </c>
      <c r="B1065" s="384" t="str">
        <f t="shared" si="368"/>
        <v>trans-1,2-Dichloroethylene</v>
      </c>
      <c r="C1065" s="385" t="s">
        <v>2587</v>
      </c>
      <c r="D1065" s="385" t="str">
        <f>IF(BC1065="","",BC1065)</f>
        <v>L</v>
      </c>
      <c r="E1065" s="384" t="s">
        <v>371</v>
      </c>
      <c r="F1065" s="386" t="str">
        <f t="shared" si="369"/>
        <v>522 LOMOND</v>
      </c>
      <c r="G1065" s="384" t="str">
        <f t="shared" si="370"/>
        <v>Residential</v>
      </c>
      <c r="H1065" s="384" t="str">
        <f t="shared" si="371"/>
        <v>Crawlspace</v>
      </c>
      <c r="I1065" s="385" t="str">
        <f t="shared" si="372"/>
        <v>Y</v>
      </c>
      <c r="J1065" s="385" t="str">
        <f t="shared" si="373"/>
        <v>Y</v>
      </c>
      <c r="K1065" s="385" t="s">
        <v>541</v>
      </c>
      <c r="L1065" s="384" t="s">
        <v>310</v>
      </c>
      <c r="M1065" s="385" t="str">
        <f>IF(CP1065="","",IF(CP1065="y","Y","n"))</f>
        <v/>
      </c>
      <c r="N1065" s="385" t="str">
        <f>IF(AJ1065="","",IF(AN1065="","Y",IF(AJ1065&gt;AN1065*$N$38,"Y","n")))</f>
        <v/>
      </c>
      <c r="O1065" s="385" t="str">
        <f>IF(AJ1065="","",IF(OR(M1065="N",N1065="N"),"n","Y"))</f>
        <v/>
      </c>
      <c r="P1065" s="384"/>
      <c r="Q1065" s="384"/>
      <c r="R1065" s="384"/>
      <c r="S1065" s="384"/>
      <c r="T1065" s="384"/>
      <c r="U1065" s="385" t="str">
        <f t="shared" si="385"/>
        <v>Y</v>
      </c>
      <c r="V1065" s="385" t="str">
        <f t="shared" si="386"/>
        <v>Y</v>
      </c>
      <c r="W1065" s="445" t="s">
        <v>541</v>
      </c>
      <c r="X1065" s="467" t="s">
        <v>2780</v>
      </c>
      <c r="Y1065" s="385" t="str">
        <f t="shared" si="374"/>
        <v>Y</v>
      </c>
      <c r="Z1065" s="385" t="str">
        <f t="shared" si="375"/>
        <v>Y</v>
      </c>
      <c r="AA1065" s="445" t="s">
        <v>541</v>
      </c>
      <c r="AB1065" s="467" t="s">
        <v>2780</v>
      </c>
      <c r="AC1065" s="389"/>
      <c r="AD1065" s="390"/>
      <c r="AE1065" s="385"/>
      <c r="AF1065" s="385"/>
      <c r="AG1065" s="391">
        <f t="shared" si="376"/>
        <v>3.4</v>
      </c>
      <c r="AH1065" s="372">
        <v>7</v>
      </c>
      <c r="AI1065" s="392">
        <f t="shared" si="377"/>
        <v>635.80838759799917</v>
      </c>
      <c r="AJ1065" s="372"/>
      <c r="AK1065" s="372"/>
      <c r="AL1065" s="404">
        <f t="shared" si="387"/>
        <v>48</v>
      </c>
      <c r="AM1065" s="394">
        <f t="shared" si="342"/>
        <v>8.6999999999999993</v>
      </c>
      <c r="AN1065" s="372" t="str">
        <f t="shared" si="378"/>
        <v/>
      </c>
      <c r="AO1065" s="390">
        <f t="shared" si="379"/>
        <v>1.3683367771959505E-2</v>
      </c>
      <c r="AP1065" s="390"/>
      <c r="AQ1065" s="389"/>
      <c r="AR1065" s="390">
        <f t="shared" si="388"/>
        <v>0.18124999999999999</v>
      </c>
      <c r="AS1065" s="396">
        <f t="shared" si="358"/>
        <v>1</v>
      </c>
      <c r="AT1065" s="396">
        <f t="shared" si="359"/>
        <v>0</v>
      </c>
      <c r="AU1065" s="396"/>
      <c r="AV1065" s="396"/>
      <c r="AW1065" s="372"/>
      <c r="AX1065" s="372"/>
      <c r="AY1065" s="396">
        <f t="shared" si="389"/>
        <v>1</v>
      </c>
      <c r="AZ1065" s="396">
        <f t="shared" si="390"/>
        <v>0</v>
      </c>
      <c r="BA1065" s="397">
        <v>68</v>
      </c>
      <c r="BB1065" s="397" t="s">
        <v>2135</v>
      </c>
      <c r="BC1065" s="397" t="s">
        <v>2050</v>
      </c>
      <c r="BD1065" s="397" t="s">
        <v>2136</v>
      </c>
      <c r="BE1065" s="303" t="s">
        <v>656</v>
      </c>
      <c r="BF1065" s="397"/>
      <c r="BG1065" s="397">
        <v>527</v>
      </c>
      <c r="BH1065" s="397" t="s">
        <v>329</v>
      </c>
      <c r="BI1065" s="397" t="s">
        <v>321</v>
      </c>
      <c r="BJ1065" s="397" t="s">
        <v>533</v>
      </c>
      <c r="BK1065" s="397" t="s">
        <v>1489</v>
      </c>
      <c r="BL1065" s="372"/>
      <c r="BM1065" s="372"/>
      <c r="BN1065" s="397">
        <v>2.4</v>
      </c>
      <c r="BO1065" s="397" t="s">
        <v>1390</v>
      </c>
      <c r="BP1065" s="398" t="s">
        <v>1406</v>
      </c>
      <c r="BQ1065" s="397" t="s">
        <v>330</v>
      </c>
      <c r="BR1065" s="397" t="s">
        <v>2576</v>
      </c>
      <c r="BS1065" s="397" t="s">
        <v>771</v>
      </c>
      <c r="BT1065" s="397" t="s">
        <v>2577</v>
      </c>
      <c r="BU1065" s="397"/>
      <c r="BV1065" s="397"/>
      <c r="BW1065" s="399">
        <v>37087</v>
      </c>
      <c r="BX1065" s="399"/>
      <c r="BY1065" s="398" t="s">
        <v>451</v>
      </c>
      <c r="BZ1065" s="397">
        <v>8.6999999999999993</v>
      </c>
      <c r="CA1065" s="397" t="s">
        <v>1396</v>
      </c>
      <c r="CB1065" s="372"/>
      <c r="CC1065" s="372"/>
      <c r="CD1065" s="400" t="s">
        <v>1397</v>
      </c>
      <c r="CE1065" s="397">
        <v>13816</v>
      </c>
      <c r="CF1065" s="372"/>
      <c r="CG1065" s="372"/>
      <c r="CH1065" s="372"/>
      <c r="CI1065" s="372"/>
      <c r="CJ1065" s="372"/>
      <c r="CK1065" s="372"/>
      <c r="CL1065" s="372"/>
      <c r="CM1065" s="372"/>
      <c r="CN1065" s="372"/>
      <c r="CO1065" s="372"/>
      <c r="CP1065" s="372"/>
      <c r="CQ1065" s="372"/>
      <c r="CR1065" s="397" t="s">
        <v>324</v>
      </c>
      <c r="CS1065" s="401">
        <v>37087</v>
      </c>
      <c r="CT1065" s="402"/>
      <c r="CU1065" s="397">
        <v>75</v>
      </c>
      <c r="CV1065" s="372" t="s">
        <v>1395</v>
      </c>
      <c r="CW1065" s="397"/>
      <c r="CX1065" s="372"/>
      <c r="CY1065" s="372" t="s">
        <v>451</v>
      </c>
      <c r="CZ1065" s="397">
        <v>3.4</v>
      </c>
      <c r="DA1065" s="397" t="s">
        <v>2046</v>
      </c>
      <c r="DB1065" s="372"/>
      <c r="DC1065" s="372"/>
      <c r="DD1065" s="397" t="s">
        <v>1397</v>
      </c>
      <c r="DE1065" s="397">
        <v>1935</v>
      </c>
      <c r="DF1065" s="397"/>
      <c r="DG1065" s="397"/>
      <c r="DH1065" s="397"/>
      <c r="DI1065" s="397"/>
      <c r="DJ1065" s="397"/>
      <c r="DK1065" s="397"/>
      <c r="DL1065" s="397"/>
      <c r="DM1065" s="397"/>
      <c r="DN1065" s="397"/>
      <c r="DO1065" s="397"/>
      <c r="DP1065" s="397"/>
      <c r="DQ1065" s="397"/>
      <c r="DR1065" s="400"/>
      <c r="DS1065" s="397"/>
      <c r="DT1065" s="401">
        <v>37087</v>
      </c>
      <c r="DU1065" s="402"/>
      <c r="DV1065" s="398" t="s">
        <v>451</v>
      </c>
      <c r="DW1065" s="403">
        <v>48</v>
      </c>
      <c r="DX1065" s="397" t="s">
        <v>1396</v>
      </c>
      <c r="DY1065" s="372"/>
      <c r="DZ1065" s="372"/>
      <c r="EA1065" s="400" t="s">
        <v>1397</v>
      </c>
      <c r="EB1065" s="397">
        <v>1849</v>
      </c>
      <c r="EC1065" s="372"/>
      <c r="ED1065" s="372"/>
      <c r="EE1065" s="372"/>
      <c r="EF1065" s="372"/>
    </row>
    <row r="1066" spans="1:136" s="303" customFormat="1" hidden="1" x14ac:dyDescent="0.2">
      <c r="A1066" s="372" t="str">
        <f t="shared" si="367"/>
        <v>Grants</v>
      </c>
      <c r="B1066" s="384" t="str">
        <f t="shared" si="368"/>
        <v>cis-1,2-Dichloroethylene</v>
      </c>
      <c r="C1066" s="385" t="s">
        <v>2587</v>
      </c>
      <c r="E1066" s="303" t="s">
        <v>371</v>
      </c>
      <c r="F1066" s="386" t="str">
        <f t="shared" si="369"/>
        <v>Residence 1</v>
      </c>
      <c r="G1066" s="384" t="str">
        <f t="shared" si="370"/>
        <v>Residential</v>
      </c>
      <c r="H1066" s="384" t="str">
        <f t="shared" si="371"/>
        <v>Crawlspace</v>
      </c>
      <c r="I1066" s="385" t="str">
        <f t="shared" si="372"/>
        <v>Y</v>
      </c>
      <c r="J1066" s="385" t="str">
        <f t="shared" si="373"/>
        <v>Y</v>
      </c>
      <c r="K1066" s="385" t="s">
        <v>1397</v>
      </c>
      <c r="L1066" s="372"/>
      <c r="M1066" s="372"/>
      <c r="N1066" s="372"/>
      <c r="O1066" s="372"/>
      <c r="P1066" s="372"/>
      <c r="Q1066" s="372"/>
      <c r="R1066" s="372"/>
      <c r="S1066" s="372"/>
      <c r="T1066" s="372"/>
      <c r="U1066" s="385" t="str">
        <f t="shared" si="385"/>
        <v>Y</v>
      </c>
      <c r="V1066" s="385" t="str">
        <f t="shared" si="386"/>
        <v>Y</v>
      </c>
      <c r="W1066" s="385" t="str">
        <f>IF(AL1066="","",IF(U1066="N","n","Y"))</f>
        <v>Y</v>
      </c>
      <c r="X1066" s="372"/>
      <c r="Y1066" s="385" t="str">
        <f t="shared" si="374"/>
        <v>Y</v>
      </c>
      <c r="Z1066" s="385" t="str">
        <f t="shared" si="375"/>
        <v>Y</v>
      </c>
      <c r="AA1066" s="385" t="s">
        <v>2044</v>
      </c>
      <c r="AB1066" s="405"/>
      <c r="AC1066" s="389"/>
      <c r="AD1066" s="390"/>
      <c r="AE1066" s="385"/>
      <c r="AF1066" s="385"/>
      <c r="AG1066" s="391">
        <f t="shared" si="376"/>
        <v>130</v>
      </c>
      <c r="AH1066" s="372">
        <v>16</v>
      </c>
      <c r="AI1066" s="392">
        <f t="shared" si="377"/>
        <v>14900.82780957324</v>
      </c>
      <c r="AJ1066" s="372"/>
      <c r="AK1066" s="372"/>
      <c r="AL1066" s="404">
        <f t="shared" si="387"/>
        <v>3.1</v>
      </c>
      <c r="AM1066" s="394">
        <f t="shared" si="342"/>
        <v>1.2</v>
      </c>
      <c r="AN1066" s="372" t="str">
        <f t="shared" si="378"/>
        <v/>
      </c>
      <c r="AO1066" s="390">
        <f t="shared" si="379"/>
        <v>8.0532438555463586E-5</v>
      </c>
      <c r="AP1066" s="372"/>
      <c r="AQ1066" s="372"/>
      <c r="AR1066" s="390">
        <f t="shared" si="388"/>
        <v>0.38709677419354838</v>
      </c>
      <c r="AS1066" s="396">
        <f t="shared" si="358"/>
        <v>1</v>
      </c>
      <c r="AT1066" s="396">
        <f t="shared" si="359"/>
        <v>0</v>
      </c>
      <c r="AU1066" s="396"/>
      <c r="AV1066" s="396"/>
      <c r="AW1066" s="372"/>
      <c r="AX1066" s="372"/>
      <c r="AY1066" s="396">
        <f t="shared" si="389"/>
        <v>1</v>
      </c>
      <c r="AZ1066" s="396">
        <f t="shared" si="390"/>
        <v>0</v>
      </c>
      <c r="BA1066" s="372"/>
      <c r="BB1066" s="372" t="s">
        <v>2351</v>
      </c>
      <c r="BC1066" s="372" t="s">
        <v>139</v>
      </c>
      <c r="BD1066" s="372" t="s">
        <v>138</v>
      </c>
      <c r="BF1066" s="372" t="s">
        <v>1406</v>
      </c>
      <c r="BG1066" s="372"/>
      <c r="BH1066" s="406" t="s">
        <v>1869</v>
      </c>
      <c r="BI1066" s="372"/>
      <c r="BJ1066" s="384" t="s">
        <v>533</v>
      </c>
      <c r="BK1066" s="407" t="s">
        <v>1489</v>
      </c>
      <c r="BL1066" s="372"/>
      <c r="BM1066" s="372"/>
      <c r="BN1066" s="303">
        <v>5</v>
      </c>
      <c r="BO1066" s="408" t="s">
        <v>1395</v>
      </c>
      <c r="BP1066" s="372"/>
      <c r="BQ1066" s="372"/>
      <c r="BR1066" s="372"/>
      <c r="BS1066" s="409" t="s">
        <v>1400</v>
      </c>
      <c r="BT1066" s="406" t="s">
        <v>1872</v>
      </c>
      <c r="BU1066" s="406"/>
      <c r="BV1066" s="406"/>
      <c r="BW1066" s="410">
        <v>38006</v>
      </c>
      <c r="BX1066" s="410"/>
      <c r="BY1066" s="303" t="s">
        <v>451</v>
      </c>
      <c r="BZ1066" s="411">
        <v>1.2</v>
      </c>
      <c r="CA1066" s="372" t="s">
        <v>1396</v>
      </c>
      <c r="CB1066" s="372"/>
      <c r="CC1066" s="372"/>
      <c r="CD1066" s="411" t="s">
        <v>2044</v>
      </c>
      <c r="CE1066" s="372"/>
      <c r="CF1066" s="372"/>
      <c r="CG1066" s="372"/>
      <c r="CH1066" s="372"/>
      <c r="CI1066" s="372"/>
      <c r="CJ1066" s="372"/>
      <c r="CK1066" s="372"/>
      <c r="CL1066" s="372"/>
      <c r="CM1066" s="372"/>
      <c r="CN1066" s="372"/>
      <c r="CO1066" s="372"/>
      <c r="CP1066" s="372"/>
      <c r="CQ1066" s="372"/>
      <c r="CR1066" s="411" t="s">
        <v>1876</v>
      </c>
      <c r="CS1066" s="410">
        <v>38018</v>
      </c>
      <c r="CT1066" s="410">
        <v>38108</v>
      </c>
      <c r="CU1066" s="411">
        <v>75</v>
      </c>
      <c r="CV1066" s="372" t="s">
        <v>1395</v>
      </c>
      <c r="CW1066" s="372"/>
      <c r="CX1066" s="411"/>
      <c r="CY1066" s="372"/>
      <c r="CZ1066" s="412">
        <v>130</v>
      </c>
      <c r="DA1066" s="372" t="s">
        <v>1176</v>
      </c>
      <c r="DB1066" s="372"/>
      <c r="DC1066" s="372"/>
      <c r="DD1066" s="411" t="s">
        <v>2044</v>
      </c>
      <c r="DE1066" s="372"/>
      <c r="DF1066" s="411"/>
      <c r="DG1066" s="372"/>
      <c r="DH1066" s="372"/>
      <c r="DI1066" s="372"/>
      <c r="DJ1066" s="372"/>
      <c r="DK1066" s="372"/>
      <c r="DL1066" s="372"/>
      <c r="DM1066" s="372"/>
      <c r="DN1066" s="413"/>
      <c r="DO1066" s="372"/>
      <c r="DP1066" s="372"/>
      <c r="DQ1066" s="372"/>
      <c r="DR1066" s="385"/>
      <c r="DS1066" s="372"/>
      <c r="DT1066" s="410">
        <v>38006</v>
      </c>
      <c r="DU1066" s="414"/>
      <c r="DV1066" s="398" t="s">
        <v>451</v>
      </c>
      <c r="DW1066" s="415">
        <v>3.1</v>
      </c>
      <c r="DX1066" s="372" t="s">
        <v>1396</v>
      </c>
      <c r="DY1066" s="372"/>
      <c r="DZ1066" s="372"/>
      <c r="EA1066" s="385" t="s">
        <v>2044</v>
      </c>
      <c r="EB1066" s="372"/>
      <c r="EC1066" s="414"/>
      <c r="ED1066" s="416"/>
      <c r="EE1066" s="411"/>
      <c r="EF1066" s="372"/>
    </row>
    <row r="1067" spans="1:136" s="303" customFormat="1" hidden="1" x14ac:dyDescent="0.2">
      <c r="A1067" s="384" t="str">
        <f t="shared" si="367"/>
        <v>Grants</v>
      </c>
      <c r="B1067" s="384" t="str">
        <f t="shared" si="368"/>
        <v>Tetrachloroethylene</v>
      </c>
      <c r="C1067" s="385" t="s">
        <v>2587</v>
      </c>
      <c r="E1067" s="303" t="s">
        <v>371</v>
      </c>
      <c r="F1067" s="386" t="str">
        <f t="shared" si="369"/>
        <v>Residence 1</v>
      </c>
      <c r="G1067" s="384" t="str">
        <f t="shared" si="370"/>
        <v>Residential</v>
      </c>
      <c r="H1067" s="384" t="str">
        <f t="shared" si="371"/>
        <v>Crawlspace</v>
      </c>
      <c r="I1067" s="385" t="str">
        <f t="shared" si="372"/>
        <v>Y</v>
      </c>
      <c r="J1067" s="385" t="str">
        <f t="shared" si="373"/>
        <v>Y</v>
      </c>
      <c r="K1067" s="385" t="str">
        <f>IF(AG1067="","",IF(I1067="N","n","Y"))</f>
        <v>Y</v>
      </c>
      <c r="U1067" s="385" t="str">
        <f t="shared" si="385"/>
        <v>Y</v>
      </c>
      <c r="V1067" s="385" t="str">
        <f t="shared" si="386"/>
        <v>Y</v>
      </c>
      <c r="W1067" s="385" t="str">
        <f>IF(AL1067="","",IF(U1067="N","n","Y"))</f>
        <v>Y</v>
      </c>
      <c r="Y1067" s="385" t="str">
        <f t="shared" si="374"/>
        <v>Y</v>
      </c>
      <c r="Z1067" s="385" t="str">
        <f t="shared" si="375"/>
        <v>Y</v>
      </c>
      <c r="AA1067" s="385" t="s">
        <v>2044</v>
      </c>
      <c r="AB1067" s="405"/>
      <c r="AC1067" s="389"/>
      <c r="AD1067" s="390"/>
      <c r="AE1067" s="385"/>
      <c r="AF1067" s="385"/>
      <c r="AG1067" s="391">
        <f t="shared" si="376"/>
        <v>31000</v>
      </c>
      <c r="AH1067" s="372">
        <v>16</v>
      </c>
      <c r="AI1067" s="392">
        <f t="shared" si="377"/>
        <v>14563146.830508523</v>
      </c>
      <c r="AJ1067" s="394"/>
      <c r="AL1067" s="404">
        <f t="shared" si="387"/>
        <v>20.100000000000001</v>
      </c>
      <c r="AM1067" s="394">
        <f t="shared" ref="AM1067:AM1129" si="391">IF(BZ1067="","",IF(CA1067="mg/m3",1000*BZ1067,IF(CA1067="ppbv",BZ1067*INDEX(ppbv_ug_m3,MATCH(BS1067,ChemName,0)),BZ1067)))</f>
        <v>16.7</v>
      </c>
      <c r="AN1067" s="372">
        <f t="shared" si="378"/>
        <v>3.8</v>
      </c>
      <c r="AO1067" s="390">
        <f t="shared" si="379"/>
        <v>1.1467301809396687E-6</v>
      </c>
      <c r="AR1067" s="390">
        <f t="shared" si="388"/>
        <v>0.83084577114427849</v>
      </c>
      <c r="AS1067" s="396">
        <f t="shared" si="358"/>
        <v>1</v>
      </c>
      <c r="AT1067" s="396">
        <f t="shared" si="359"/>
        <v>0</v>
      </c>
      <c r="AU1067" s="396"/>
      <c r="AV1067" s="396"/>
      <c r="AW1067" s="372"/>
      <c r="AX1067" s="372"/>
      <c r="AY1067" s="396">
        <f t="shared" si="389"/>
        <v>1</v>
      </c>
      <c r="AZ1067" s="396">
        <f t="shared" si="390"/>
        <v>0</v>
      </c>
      <c r="BB1067" s="372" t="s">
        <v>2351</v>
      </c>
      <c r="BC1067" s="372" t="s">
        <v>139</v>
      </c>
      <c r="BD1067" s="372" t="s">
        <v>138</v>
      </c>
      <c r="BF1067" s="372" t="s">
        <v>1406</v>
      </c>
      <c r="BH1067" s="406" t="s">
        <v>1869</v>
      </c>
      <c r="BJ1067" s="303" t="s">
        <v>533</v>
      </c>
      <c r="BK1067" s="407" t="s">
        <v>1489</v>
      </c>
      <c r="BN1067" s="303">
        <v>5</v>
      </c>
      <c r="BO1067" s="408" t="s">
        <v>1395</v>
      </c>
      <c r="BS1067" s="409" t="s">
        <v>2057</v>
      </c>
      <c r="BT1067" s="406" t="s">
        <v>1872</v>
      </c>
      <c r="BU1067" s="406"/>
      <c r="BV1067" s="406"/>
      <c r="BW1067" s="410">
        <v>38006</v>
      </c>
      <c r="BX1067" s="410"/>
      <c r="BY1067" s="303" t="s">
        <v>451</v>
      </c>
      <c r="BZ1067" s="417">
        <v>16.7</v>
      </c>
      <c r="CA1067" s="372" t="s">
        <v>1396</v>
      </c>
      <c r="CD1067" s="411" t="s">
        <v>2044</v>
      </c>
      <c r="CR1067" s="411" t="s">
        <v>1876</v>
      </c>
      <c r="CS1067" s="410">
        <v>38018</v>
      </c>
      <c r="CT1067" s="410">
        <v>38108</v>
      </c>
      <c r="CU1067" s="411">
        <v>75</v>
      </c>
      <c r="CV1067" s="372" t="s">
        <v>1395</v>
      </c>
      <c r="CZ1067" s="411">
        <v>31000</v>
      </c>
      <c r="DA1067" s="303" t="s">
        <v>2046</v>
      </c>
      <c r="DD1067" s="411" t="s">
        <v>2044</v>
      </c>
      <c r="DF1067" s="411"/>
      <c r="DN1067" s="413"/>
      <c r="DR1067" s="418"/>
      <c r="DT1067" s="410">
        <v>38006</v>
      </c>
      <c r="DU1067" s="414"/>
      <c r="DV1067" s="398" t="s">
        <v>451</v>
      </c>
      <c r="DW1067" s="419">
        <v>20.100000000000001</v>
      </c>
      <c r="DX1067" s="303" t="s">
        <v>1396</v>
      </c>
      <c r="EA1067" s="385" t="s">
        <v>2044</v>
      </c>
      <c r="EC1067" s="414"/>
      <c r="ED1067" s="416"/>
      <c r="EE1067" s="411"/>
    </row>
    <row r="1068" spans="1:136" s="303" customFormat="1" hidden="1" x14ac:dyDescent="0.2">
      <c r="A1068" s="384" t="str">
        <f t="shared" si="367"/>
        <v>Grants</v>
      </c>
      <c r="B1068" s="384" t="str">
        <f t="shared" si="368"/>
        <v>Trichloroethylene</v>
      </c>
      <c r="C1068" s="385" t="s">
        <v>2587</v>
      </c>
      <c r="E1068" s="303" t="s">
        <v>371</v>
      </c>
      <c r="F1068" s="386" t="str">
        <f t="shared" si="369"/>
        <v>Residence 1</v>
      </c>
      <c r="G1068" s="384" t="str">
        <f t="shared" si="370"/>
        <v>Residential</v>
      </c>
      <c r="H1068" s="384" t="str">
        <f t="shared" si="371"/>
        <v>Crawlspace</v>
      </c>
      <c r="I1068" s="385" t="str">
        <f t="shared" si="372"/>
        <v>Y</v>
      </c>
      <c r="J1068" s="385" t="str">
        <f t="shared" si="373"/>
        <v>Y</v>
      </c>
      <c r="K1068" s="385" t="s">
        <v>1397</v>
      </c>
      <c r="L1068" s="372"/>
      <c r="U1068" s="385" t="str">
        <f t="shared" si="385"/>
        <v>Y</v>
      </c>
      <c r="V1068" s="385" t="str">
        <f t="shared" si="386"/>
        <v>Y</v>
      </c>
      <c r="W1068" s="385" t="str">
        <f>IF(AL1068="","",IF(U1068="N","n","Y"))</f>
        <v>Y</v>
      </c>
      <c r="Y1068" s="385" t="str">
        <f t="shared" si="374"/>
        <v>Y</v>
      </c>
      <c r="Z1068" s="385" t="str">
        <f t="shared" si="375"/>
        <v>Y</v>
      </c>
      <c r="AA1068" s="385" t="s">
        <v>2044</v>
      </c>
      <c r="AB1068" s="405"/>
      <c r="AC1068" s="389"/>
      <c r="AD1068" s="390"/>
      <c r="AE1068" s="385"/>
      <c r="AF1068" s="385"/>
      <c r="AG1068" s="391">
        <f t="shared" si="376"/>
        <v>310</v>
      </c>
      <c r="AH1068" s="372">
        <v>16</v>
      </c>
      <c r="AI1068" s="392">
        <f t="shared" si="377"/>
        <v>85965.710015618824</v>
      </c>
      <c r="AL1068" s="404">
        <f t="shared" si="387"/>
        <v>41.7</v>
      </c>
      <c r="AM1068" s="394">
        <f t="shared" si="391"/>
        <v>23.2</v>
      </c>
      <c r="AN1068" s="372">
        <f t="shared" si="378"/>
        <v>0.5</v>
      </c>
      <c r="AO1068" s="390">
        <f t="shared" si="379"/>
        <v>2.6987504664109527E-4</v>
      </c>
      <c r="AR1068" s="390">
        <f t="shared" si="388"/>
        <v>0.55635491606714627</v>
      </c>
      <c r="AS1068" s="396">
        <f t="shared" si="358"/>
        <v>1</v>
      </c>
      <c r="AT1068" s="396">
        <f t="shared" si="359"/>
        <v>0</v>
      </c>
      <c r="AU1068" s="396"/>
      <c r="AV1068" s="396"/>
      <c r="AW1068" s="372"/>
      <c r="AX1068" s="372"/>
      <c r="AY1068" s="396">
        <f t="shared" si="389"/>
        <v>1</v>
      </c>
      <c r="AZ1068" s="396">
        <f t="shared" si="390"/>
        <v>0</v>
      </c>
      <c r="BB1068" s="372" t="s">
        <v>2351</v>
      </c>
      <c r="BC1068" s="372" t="s">
        <v>139</v>
      </c>
      <c r="BD1068" s="372" t="s">
        <v>138</v>
      </c>
      <c r="BF1068" s="372" t="s">
        <v>1406</v>
      </c>
      <c r="BH1068" s="406" t="s">
        <v>1869</v>
      </c>
      <c r="BJ1068" s="303" t="s">
        <v>533</v>
      </c>
      <c r="BK1068" s="407" t="s">
        <v>1489</v>
      </c>
      <c r="BN1068" s="303">
        <v>5</v>
      </c>
      <c r="BO1068" s="408" t="s">
        <v>1395</v>
      </c>
      <c r="BS1068" s="409" t="s">
        <v>1393</v>
      </c>
      <c r="BT1068" s="406" t="s">
        <v>1872</v>
      </c>
      <c r="BU1068" s="406"/>
      <c r="BV1068" s="406"/>
      <c r="BW1068" s="410">
        <v>38006</v>
      </c>
      <c r="BX1068" s="410"/>
      <c r="BY1068" s="303" t="s">
        <v>451</v>
      </c>
      <c r="BZ1068" s="417">
        <v>23.2</v>
      </c>
      <c r="CA1068" s="372" t="s">
        <v>1396</v>
      </c>
      <c r="CD1068" s="411" t="s">
        <v>2044</v>
      </c>
      <c r="CR1068" s="411" t="s">
        <v>1876</v>
      </c>
      <c r="CS1068" s="410">
        <v>38018</v>
      </c>
      <c r="CT1068" s="410">
        <v>38108</v>
      </c>
      <c r="CU1068" s="411">
        <v>75</v>
      </c>
      <c r="CV1068" s="372" t="s">
        <v>1395</v>
      </c>
      <c r="CZ1068" s="411">
        <v>310</v>
      </c>
      <c r="DA1068" s="303" t="s">
        <v>2046</v>
      </c>
      <c r="DD1068" s="411" t="s">
        <v>2044</v>
      </c>
      <c r="DF1068" s="411"/>
      <c r="DN1068" s="413"/>
      <c r="DR1068" s="418"/>
      <c r="DT1068" s="410">
        <v>38006</v>
      </c>
      <c r="DU1068" s="414"/>
      <c r="DV1068" s="398" t="s">
        <v>451</v>
      </c>
      <c r="DW1068" s="419">
        <v>41.7</v>
      </c>
      <c r="DX1068" s="303" t="s">
        <v>1396</v>
      </c>
      <c r="EA1068" s="385" t="s">
        <v>2044</v>
      </c>
      <c r="EC1068" s="414"/>
      <c r="ED1068" s="416"/>
      <c r="EE1068" s="411"/>
    </row>
    <row r="1069" spans="1:136" s="303" customFormat="1" hidden="1" x14ac:dyDescent="0.2">
      <c r="A1069" s="384" t="str">
        <f t="shared" si="367"/>
        <v>Grants</v>
      </c>
      <c r="B1069" s="384" t="str">
        <f t="shared" si="368"/>
        <v>cis-1,2-Dichloroethylene</v>
      </c>
      <c r="C1069" s="385" t="s">
        <v>2587</v>
      </c>
      <c r="E1069" s="303" t="s">
        <v>371</v>
      </c>
      <c r="F1069" s="386" t="str">
        <f t="shared" si="369"/>
        <v>Residence 4</v>
      </c>
      <c r="G1069" s="384" t="str">
        <f t="shared" si="370"/>
        <v>Residential</v>
      </c>
      <c r="H1069" s="384" t="str">
        <f t="shared" si="371"/>
        <v>Crawlspace</v>
      </c>
      <c r="I1069" s="385" t="str">
        <f t="shared" si="372"/>
        <v>Y</v>
      </c>
      <c r="J1069" s="385" t="str">
        <f t="shared" si="373"/>
        <v>Y</v>
      </c>
      <c r="K1069" s="385" t="str">
        <f>IF(AG1069="","",IF(I1069="N","n","Y"))</f>
        <v>Y</v>
      </c>
      <c r="Q1069" s="385" t="str">
        <f t="shared" ref="Q1069:Q1082" si="392">IF(DR1069="","",IF(DR1069="y","Y","n"))</f>
        <v>Y</v>
      </c>
      <c r="R1069" s="385" t="str">
        <f t="shared" ref="R1069:R1082" si="393">IF(AK1069="","",IF(AN1069="","Y",IF(AK1069&gt;AN1069*$R$38,"Y","n")))</f>
        <v>Y</v>
      </c>
      <c r="S1069" s="385" t="str">
        <f>IF(AK1069="","",IF(Q1069="N","n","Y"))</f>
        <v>Y</v>
      </c>
      <c r="U1069" s="385" t="str">
        <f t="shared" si="385"/>
        <v>Y</v>
      </c>
      <c r="V1069" s="385" t="str">
        <f t="shared" si="386"/>
        <v>Y</v>
      </c>
      <c r="W1069" s="385" t="str">
        <f>IF(AL1069="","",IF(U1069="N","n","Y"))</f>
        <v>Y</v>
      </c>
      <c r="Y1069" s="385" t="str">
        <f t="shared" si="374"/>
        <v>Y</v>
      </c>
      <c r="Z1069" s="385" t="str">
        <f t="shared" si="375"/>
        <v>Y</v>
      </c>
      <c r="AA1069" s="385" t="s">
        <v>2044</v>
      </c>
      <c r="AB1069" s="405"/>
      <c r="AC1069" s="389"/>
      <c r="AD1069" s="390"/>
      <c r="AE1069" s="385"/>
      <c r="AF1069" s="385"/>
      <c r="AG1069" s="391">
        <f t="shared" si="376"/>
        <v>840</v>
      </c>
      <c r="AH1069" s="372">
        <v>16</v>
      </c>
      <c r="AI1069" s="392">
        <f t="shared" si="377"/>
        <v>96282.272000319412</v>
      </c>
      <c r="AK1069" s="404">
        <f t="shared" ref="AK1069:AK1082" si="394">IF(DO1069="","",IF(DO1069="mg/m3",1000*DN1069,IF(DO1069="ppbv",DN1069*INDEX(ppbv_ug_m3,MATCH(BS1069,ChemName,0)),DN1069)))</f>
        <v>37.665848670756645</v>
      </c>
      <c r="AL1069" s="394">
        <f t="shared" si="387"/>
        <v>0.81599999999999995</v>
      </c>
      <c r="AM1069" s="394">
        <f t="shared" si="391"/>
        <v>0.26200000000000001</v>
      </c>
      <c r="AN1069" s="372" t="str">
        <f t="shared" si="378"/>
        <v/>
      </c>
      <c r="AO1069" s="390">
        <f t="shared" si="379"/>
        <v>2.7211655329356044E-6</v>
      </c>
      <c r="AQ1069" s="390">
        <f t="shared" ref="AQ1069:AQ1082" si="395">IF(AK1069="","",AM1069/AK1069)</f>
        <v>6.9559032716927458E-3</v>
      </c>
      <c r="AR1069" s="390">
        <f t="shared" si="388"/>
        <v>0.32107843137254904</v>
      </c>
      <c r="AS1069" s="396">
        <f t="shared" ref="AS1069:AS1131" si="396">IF(AO1069="","",IF(CD1069="Y",1,0))</f>
        <v>1</v>
      </c>
      <c r="AT1069" s="396">
        <f t="shared" ref="AT1069:AT1131" si="397">IF(AO1069="","",IF(CD1069="n",1,0))</f>
        <v>0</v>
      </c>
      <c r="AU1069" s="396"/>
      <c r="AV1069" s="396"/>
      <c r="AW1069" s="372">
        <f t="shared" ref="AW1069:AW1082" si="398">IF(AQ1069="","",IF(DR1069="Y",1,0))</f>
        <v>1</v>
      </c>
      <c r="AX1069" s="372">
        <f t="shared" ref="AX1069:AX1082" si="399">IF(AQ1069="","",IF(DR1069="n",1,0))</f>
        <v>0</v>
      </c>
      <c r="AY1069" s="396">
        <f t="shared" si="389"/>
        <v>1</v>
      </c>
      <c r="AZ1069" s="396">
        <f t="shared" si="390"/>
        <v>0</v>
      </c>
      <c r="BB1069" s="372" t="s">
        <v>2351</v>
      </c>
      <c r="BC1069" s="372" t="s">
        <v>139</v>
      </c>
      <c r="BD1069" s="372" t="s">
        <v>138</v>
      </c>
      <c r="BF1069" s="372" t="s">
        <v>1406</v>
      </c>
      <c r="BH1069" s="406" t="s">
        <v>1965</v>
      </c>
      <c r="BJ1069" s="303" t="s">
        <v>533</v>
      </c>
      <c r="BK1069" s="407" t="s">
        <v>1489</v>
      </c>
      <c r="BN1069" s="303">
        <v>5</v>
      </c>
      <c r="BO1069" s="408" t="s">
        <v>1395</v>
      </c>
      <c r="BS1069" s="409" t="s">
        <v>1400</v>
      </c>
      <c r="BT1069" s="406" t="s">
        <v>1874</v>
      </c>
      <c r="BU1069" s="406"/>
      <c r="BV1069" s="406"/>
      <c r="BW1069" s="410">
        <v>37914</v>
      </c>
      <c r="BX1069" s="410"/>
      <c r="BY1069" s="303" t="s">
        <v>451</v>
      </c>
      <c r="BZ1069" s="420">
        <v>0.26200000000000001</v>
      </c>
      <c r="CA1069" s="372" t="s">
        <v>1396</v>
      </c>
      <c r="CD1069" s="411" t="s">
        <v>2044</v>
      </c>
      <c r="CR1069" s="411" t="s">
        <v>1185</v>
      </c>
      <c r="CS1069" s="410">
        <v>38018</v>
      </c>
      <c r="CT1069" s="410">
        <v>38108</v>
      </c>
      <c r="CU1069" s="411">
        <v>50</v>
      </c>
      <c r="CV1069" s="372" t="s">
        <v>1395</v>
      </c>
      <c r="CZ1069" s="411">
        <v>840</v>
      </c>
      <c r="DA1069" s="303" t="s">
        <v>2046</v>
      </c>
      <c r="DD1069" s="411" t="s">
        <v>2044</v>
      </c>
      <c r="DF1069" s="303" t="s">
        <v>1197</v>
      </c>
      <c r="DN1069" s="421">
        <v>37.665848670756645</v>
      </c>
      <c r="DO1069" s="303" t="s">
        <v>1396</v>
      </c>
      <c r="DR1069" s="418" t="s">
        <v>2044</v>
      </c>
      <c r="DT1069" s="410">
        <v>37914</v>
      </c>
      <c r="DU1069" s="414"/>
      <c r="DV1069" s="398" t="s">
        <v>451</v>
      </c>
      <c r="DW1069" s="415">
        <v>0.81599999999999995</v>
      </c>
      <c r="DX1069" s="303" t="s">
        <v>1396</v>
      </c>
      <c r="EA1069" s="385" t="s">
        <v>2044</v>
      </c>
    </row>
    <row r="1070" spans="1:136" s="303" customFormat="1" hidden="1" x14ac:dyDescent="0.2">
      <c r="A1070" s="384" t="str">
        <f t="shared" si="367"/>
        <v>Grants</v>
      </c>
      <c r="B1070" s="384" t="str">
        <f t="shared" si="368"/>
        <v>cis-1,2-Dichloroethylene</v>
      </c>
      <c r="C1070" s="385" t="s">
        <v>2587</v>
      </c>
      <c r="E1070" s="303" t="s">
        <v>371</v>
      </c>
      <c r="F1070" s="386" t="str">
        <f t="shared" si="369"/>
        <v>Residence 4</v>
      </c>
      <c r="G1070" s="384" t="str">
        <f t="shared" si="370"/>
        <v>Residential</v>
      </c>
      <c r="H1070" s="384" t="str">
        <f t="shared" si="371"/>
        <v>Crawlspace</v>
      </c>
      <c r="I1070" s="385" t="str">
        <f t="shared" si="372"/>
        <v>Y</v>
      </c>
      <c r="J1070" s="385" t="str">
        <f t="shared" si="373"/>
        <v>Y</v>
      </c>
      <c r="K1070" s="387" t="s">
        <v>541</v>
      </c>
      <c r="L1070" s="422" t="s">
        <v>1436</v>
      </c>
      <c r="Q1070" s="385" t="str">
        <f t="shared" si="392"/>
        <v>Y</v>
      </c>
      <c r="R1070" s="385" t="str">
        <f t="shared" si="393"/>
        <v>Y</v>
      </c>
      <c r="S1070" s="385" t="str">
        <f t="shared" ref="S1070:S1081" si="400">IF(AK1070="","",IF(Q1070="N","n","Y"))</f>
        <v>Y</v>
      </c>
      <c r="U1070" s="385" t="str">
        <f t="shared" si="385"/>
        <v>Y</v>
      </c>
      <c r="V1070" s="385" t="str">
        <f t="shared" si="386"/>
        <v>Y</v>
      </c>
      <c r="W1070" s="387" t="s">
        <v>541</v>
      </c>
      <c r="X1070" s="422" t="s">
        <v>1436</v>
      </c>
      <c r="Y1070" s="385" t="str">
        <f t="shared" si="374"/>
        <v>Y</v>
      </c>
      <c r="Z1070" s="385" t="str">
        <f t="shared" si="375"/>
        <v>Y</v>
      </c>
      <c r="AA1070" s="385" t="s">
        <v>2044</v>
      </c>
      <c r="AB1070" s="405"/>
      <c r="AC1070" s="389"/>
      <c r="AD1070" s="390"/>
      <c r="AE1070" s="385"/>
      <c r="AF1070" s="385"/>
      <c r="AG1070" s="391">
        <f t="shared" si="376"/>
        <v>840</v>
      </c>
      <c r="AH1070" s="372">
        <v>16</v>
      </c>
      <c r="AI1070" s="392">
        <f t="shared" si="377"/>
        <v>96282.272000319412</v>
      </c>
      <c r="AK1070" s="404">
        <f t="shared" si="394"/>
        <v>5.9472392638036808</v>
      </c>
      <c r="AL1070" s="394">
        <f t="shared" si="387"/>
        <v>0.81599999999999995</v>
      </c>
      <c r="AM1070" s="394">
        <f t="shared" si="391"/>
        <v>0.26200000000000001</v>
      </c>
      <c r="AN1070" s="372" t="str">
        <f t="shared" si="378"/>
        <v/>
      </c>
      <c r="AO1070" s="390">
        <f t="shared" si="379"/>
        <v>2.7211655329356044E-6</v>
      </c>
      <c r="AQ1070" s="390">
        <f t="shared" si="395"/>
        <v>4.4054054054054055E-2</v>
      </c>
      <c r="AR1070" s="390">
        <f t="shared" si="388"/>
        <v>0.32107843137254904</v>
      </c>
      <c r="AS1070" s="396">
        <f t="shared" si="396"/>
        <v>1</v>
      </c>
      <c r="AT1070" s="396">
        <f t="shared" si="397"/>
        <v>0</v>
      </c>
      <c r="AU1070" s="396"/>
      <c r="AV1070" s="396"/>
      <c r="AW1070" s="372">
        <f t="shared" si="398"/>
        <v>1</v>
      </c>
      <c r="AX1070" s="372">
        <f t="shared" si="399"/>
        <v>0</v>
      </c>
      <c r="AY1070" s="396">
        <f t="shared" si="389"/>
        <v>1</v>
      </c>
      <c r="AZ1070" s="396">
        <f t="shared" si="390"/>
        <v>0</v>
      </c>
      <c r="BB1070" s="372" t="s">
        <v>2351</v>
      </c>
      <c r="BC1070" s="372" t="s">
        <v>139</v>
      </c>
      <c r="BD1070" s="372" t="s">
        <v>138</v>
      </c>
      <c r="BF1070" s="372" t="s">
        <v>1406</v>
      </c>
      <c r="BH1070" s="406" t="s">
        <v>1965</v>
      </c>
      <c r="BJ1070" s="303" t="s">
        <v>533</v>
      </c>
      <c r="BK1070" s="407" t="s">
        <v>1489</v>
      </c>
      <c r="BN1070" s="303">
        <v>5</v>
      </c>
      <c r="BO1070" s="408" t="s">
        <v>1395</v>
      </c>
      <c r="BS1070" s="409" t="s">
        <v>1400</v>
      </c>
      <c r="BT1070" s="406" t="s">
        <v>1874</v>
      </c>
      <c r="BU1070" s="406"/>
      <c r="BV1070" s="406"/>
      <c r="BW1070" s="410">
        <v>37914</v>
      </c>
      <c r="BX1070" s="410"/>
      <c r="BY1070" s="303" t="s">
        <v>451</v>
      </c>
      <c r="BZ1070" s="420">
        <v>0.26200000000000001</v>
      </c>
      <c r="CA1070" s="372" t="s">
        <v>1396</v>
      </c>
      <c r="CD1070" s="411" t="s">
        <v>2044</v>
      </c>
      <c r="CR1070" s="411" t="s">
        <v>1185</v>
      </c>
      <c r="CS1070" s="410">
        <v>38018</v>
      </c>
      <c r="CT1070" s="410">
        <v>38108</v>
      </c>
      <c r="CU1070" s="411">
        <v>50</v>
      </c>
      <c r="CV1070" s="372" t="s">
        <v>1395</v>
      </c>
      <c r="CZ1070" s="411">
        <v>840</v>
      </c>
      <c r="DA1070" s="303" t="s">
        <v>2046</v>
      </c>
      <c r="DD1070" s="411" t="s">
        <v>2044</v>
      </c>
      <c r="DF1070" s="303" t="s">
        <v>1746</v>
      </c>
      <c r="DN1070" s="421">
        <v>5.9472392638036808</v>
      </c>
      <c r="DO1070" s="303" t="s">
        <v>1396</v>
      </c>
      <c r="DR1070" s="418" t="s">
        <v>2044</v>
      </c>
      <c r="DT1070" s="410">
        <v>37914</v>
      </c>
      <c r="DU1070" s="414"/>
      <c r="DV1070" s="398" t="s">
        <v>451</v>
      </c>
      <c r="DW1070" s="415">
        <v>0.81599999999999995</v>
      </c>
      <c r="DX1070" s="303" t="s">
        <v>1396</v>
      </c>
      <c r="EA1070" s="385" t="s">
        <v>2044</v>
      </c>
    </row>
    <row r="1071" spans="1:136" s="303" customFormat="1" hidden="1" x14ac:dyDescent="0.2">
      <c r="A1071" s="384" t="str">
        <f t="shared" si="367"/>
        <v>Grants</v>
      </c>
      <c r="B1071" s="384" t="str">
        <f t="shared" si="368"/>
        <v>cis-1,2-Dichloroethylene</v>
      </c>
      <c r="C1071" s="385" t="s">
        <v>2587</v>
      </c>
      <c r="E1071" s="303" t="s">
        <v>371</v>
      </c>
      <c r="F1071" s="386" t="str">
        <f t="shared" si="369"/>
        <v>Residence 4</v>
      </c>
      <c r="G1071" s="384" t="str">
        <f t="shared" si="370"/>
        <v>Residential</v>
      </c>
      <c r="H1071" s="384" t="str">
        <f t="shared" si="371"/>
        <v>Crawlspace</v>
      </c>
      <c r="I1071" s="385" t="str">
        <f t="shared" si="372"/>
        <v>Y</v>
      </c>
      <c r="J1071" s="385" t="str">
        <f t="shared" si="373"/>
        <v>Y</v>
      </c>
      <c r="K1071" s="387" t="s">
        <v>541</v>
      </c>
      <c r="L1071" s="422" t="s">
        <v>1436</v>
      </c>
      <c r="Q1071" s="385" t="str">
        <f t="shared" si="392"/>
        <v>Y</v>
      </c>
      <c r="R1071" s="385" t="str">
        <f t="shared" si="393"/>
        <v>Y</v>
      </c>
      <c r="S1071" s="385" t="str">
        <f t="shared" si="400"/>
        <v>Y</v>
      </c>
      <c r="U1071" s="385" t="str">
        <f t="shared" si="385"/>
        <v>Y</v>
      </c>
      <c r="V1071" s="385" t="str">
        <f t="shared" si="386"/>
        <v>Y</v>
      </c>
      <c r="W1071" s="387" t="s">
        <v>541</v>
      </c>
      <c r="X1071" s="422" t="s">
        <v>1436</v>
      </c>
      <c r="Y1071" s="385" t="str">
        <f t="shared" si="374"/>
        <v>Y</v>
      </c>
      <c r="Z1071" s="385" t="str">
        <f t="shared" si="375"/>
        <v>Y</v>
      </c>
      <c r="AA1071" s="385" t="s">
        <v>2044</v>
      </c>
      <c r="AB1071" s="405"/>
      <c r="AC1071" s="389"/>
      <c r="AD1071" s="390"/>
      <c r="AE1071" s="385"/>
      <c r="AF1071" s="385"/>
      <c r="AG1071" s="391">
        <f t="shared" si="376"/>
        <v>840</v>
      </c>
      <c r="AH1071" s="372">
        <v>16</v>
      </c>
      <c r="AI1071" s="392">
        <f t="shared" si="377"/>
        <v>96282.272000319412</v>
      </c>
      <c r="AK1071" s="404">
        <f t="shared" si="394"/>
        <v>3.9648261758691206</v>
      </c>
      <c r="AL1071" s="394">
        <f t="shared" si="387"/>
        <v>0.81599999999999995</v>
      </c>
      <c r="AM1071" s="394">
        <f t="shared" si="391"/>
        <v>0.26200000000000001</v>
      </c>
      <c r="AN1071" s="372" t="str">
        <f t="shared" si="378"/>
        <v/>
      </c>
      <c r="AO1071" s="390">
        <f t="shared" si="379"/>
        <v>2.7211655329356044E-6</v>
      </c>
      <c r="AQ1071" s="390">
        <f t="shared" si="395"/>
        <v>6.6081081081081086E-2</v>
      </c>
      <c r="AR1071" s="390">
        <f t="shared" si="388"/>
        <v>0.32107843137254904</v>
      </c>
      <c r="AS1071" s="396">
        <f t="shared" si="396"/>
        <v>1</v>
      </c>
      <c r="AT1071" s="396">
        <f t="shared" si="397"/>
        <v>0</v>
      </c>
      <c r="AU1071" s="396"/>
      <c r="AV1071" s="396"/>
      <c r="AW1071" s="372">
        <f t="shared" si="398"/>
        <v>1</v>
      </c>
      <c r="AX1071" s="372">
        <f t="shared" si="399"/>
        <v>0</v>
      </c>
      <c r="AY1071" s="396">
        <f t="shared" si="389"/>
        <v>1</v>
      </c>
      <c r="AZ1071" s="396">
        <f t="shared" si="390"/>
        <v>0</v>
      </c>
      <c r="BB1071" s="372" t="s">
        <v>2351</v>
      </c>
      <c r="BC1071" s="372" t="s">
        <v>139</v>
      </c>
      <c r="BD1071" s="372" t="s">
        <v>138</v>
      </c>
      <c r="BF1071" s="372" t="s">
        <v>1406</v>
      </c>
      <c r="BH1071" s="406" t="s">
        <v>1965</v>
      </c>
      <c r="BJ1071" s="303" t="s">
        <v>533</v>
      </c>
      <c r="BK1071" s="407" t="s">
        <v>1489</v>
      </c>
      <c r="BN1071" s="303">
        <v>5</v>
      </c>
      <c r="BO1071" s="408" t="s">
        <v>1395</v>
      </c>
      <c r="BS1071" s="409" t="s">
        <v>1400</v>
      </c>
      <c r="BT1071" s="406" t="s">
        <v>1874</v>
      </c>
      <c r="BU1071" s="406"/>
      <c r="BV1071" s="406"/>
      <c r="BW1071" s="410">
        <v>37914</v>
      </c>
      <c r="BX1071" s="410"/>
      <c r="BY1071" s="303" t="s">
        <v>451</v>
      </c>
      <c r="BZ1071" s="420">
        <v>0.26200000000000001</v>
      </c>
      <c r="CA1071" s="372" t="s">
        <v>1396</v>
      </c>
      <c r="CD1071" s="411" t="s">
        <v>2044</v>
      </c>
      <c r="CR1071" s="411" t="s">
        <v>1185</v>
      </c>
      <c r="CS1071" s="410">
        <v>38018</v>
      </c>
      <c r="CT1071" s="410">
        <v>38108</v>
      </c>
      <c r="CU1071" s="411">
        <v>50</v>
      </c>
      <c r="CV1071" s="372" t="s">
        <v>1395</v>
      </c>
      <c r="CZ1071" s="411">
        <v>840</v>
      </c>
      <c r="DA1071" s="303" t="s">
        <v>2046</v>
      </c>
      <c r="DD1071" s="411" t="s">
        <v>2044</v>
      </c>
      <c r="DF1071" s="303" t="s">
        <v>1747</v>
      </c>
      <c r="DN1071" s="421">
        <v>3.9648261758691206</v>
      </c>
      <c r="DO1071" s="303" t="s">
        <v>1396</v>
      </c>
      <c r="DR1071" s="418" t="s">
        <v>2044</v>
      </c>
      <c r="DT1071" s="410">
        <v>37914</v>
      </c>
      <c r="DU1071" s="414"/>
      <c r="DV1071" s="398" t="s">
        <v>451</v>
      </c>
      <c r="DW1071" s="415">
        <v>0.81599999999999995</v>
      </c>
      <c r="DX1071" s="303" t="s">
        <v>1396</v>
      </c>
      <c r="EA1071" s="385" t="s">
        <v>2044</v>
      </c>
    </row>
    <row r="1072" spans="1:136" s="303" customFormat="1" hidden="1" x14ac:dyDescent="0.2">
      <c r="A1072" s="384" t="str">
        <f t="shared" si="367"/>
        <v>Grants</v>
      </c>
      <c r="B1072" s="384" t="str">
        <f t="shared" si="368"/>
        <v>Tetrachloroethylene</v>
      </c>
      <c r="C1072" s="385" t="s">
        <v>2587</v>
      </c>
      <c r="E1072" s="303" t="s">
        <v>371</v>
      </c>
      <c r="F1072" s="386" t="str">
        <f t="shared" si="369"/>
        <v>Residence 4</v>
      </c>
      <c r="G1072" s="384" t="str">
        <f t="shared" si="370"/>
        <v>Residential</v>
      </c>
      <c r="H1072" s="384" t="str">
        <f t="shared" si="371"/>
        <v>Crawlspace</v>
      </c>
      <c r="I1072" s="385" t="str">
        <f t="shared" si="372"/>
        <v>Y</v>
      </c>
      <c r="J1072" s="385" t="str">
        <f t="shared" si="373"/>
        <v>Y</v>
      </c>
      <c r="K1072" s="385" t="str">
        <f>IF(AG1072="","",IF(I1072="N","n","Y"))</f>
        <v>Y</v>
      </c>
      <c r="Q1072" s="385" t="str">
        <f t="shared" si="392"/>
        <v>Y</v>
      </c>
      <c r="R1072" s="385" t="str">
        <f t="shared" si="393"/>
        <v>n</v>
      </c>
      <c r="S1072" s="385" t="str">
        <f t="shared" si="400"/>
        <v>Y</v>
      </c>
      <c r="U1072" s="385" t="str">
        <f t="shared" si="385"/>
        <v>Y</v>
      </c>
      <c r="V1072" s="385" t="str">
        <f t="shared" si="386"/>
        <v>Y</v>
      </c>
      <c r="W1072" s="385" t="str">
        <f>IF(AL1072="","",IF(U1072="N","n","Y"))</f>
        <v>Y</v>
      </c>
      <c r="Y1072" s="385" t="str">
        <f t="shared" si="374"/>
        <v>Y</v>
      </c>
      <c r="Z1072" s="385" t="str">
        <f t="shared" si="375"/>
        <v>Y</v>
      </c>
      <c r="AA1072" s="385" t="s">
        <v>2044</v>
      </c>
      <c r="AB1072" s="405"/>
      <c r="AC1072" s="389"/>
      <c r="AD1072" s="390"/>
      <c r="AE1072" s="385"/>
      <c r="AF1072" s="385"/>
      <c r="AG1072" s="391">
        <f t="shared" si="376"/>
        <v>1400</v>
      </c>
      <c r="AH1072" s="372">
        <v>16</v>
      </c>
      <c r="AI1072" s="392">
        <f t="shared" si="377"/>
        <v>657690.50202296546</v>
      </c>
      <c r="AK1072" s="404">
        <f t="shared" si="394"/>
        <v>74.593047034764837</v>
      </c>
      <c r="AL1072" s="404">
        <f t="shared" si="387"/>
        <v>46.048470383999998</v>
      </c>
      <c r="AM1072" s="394">
        <f t="shared" si="391"/>
        <v>7.6910627360000001</v>
      </c>
      <c r="AN1072" s="372">
        <f t="shared" si="378"/>
        <v>3.8</v>
      </c>
      <c r="AO1072" s="390">
        <f t="shared" si="379"/>
        <v>1.1694045622284874E-5</v>
      </c>
      <c r="AQ1072" s="390">
        <f t="shared" si="395"/>
        <v>0.10310696561859851</v>
      </c>
      <c r="AR1072" s="390">
        <f t="shared" si="388"/>
        <v>0.16702102527758092</v>
      </c>
      <c r="AS1072" s="396">
        <f t="shared" si="396"/>
        <v>1</v>
      </c>
      <c r="AT1072" s="396">
        <f t="shared" si="397"/>
        <v>0</v>
      </c>
      <c r="AU1072" s="396"/>
      <c r="AV1072" s="396"/>
      <c r="AW1072" s="372">
        <f t="shared" si="398"/>
        <v>1</v>
      </c>
      <c r="AX1072" s="372">
        <f t="shared" si="399"/>
        <v>0</v>
      </c>
      <c r="AY1072" s="396">
        <f t="shared" si="389"/>
        <v>1</v>
      </c>
      <c r="AZ1072" s="396">
        <f t="shared" si="390"/>
        <v>0</v>
      </c>
      <c r="BB1072" s="372" t="s">
        <v>2351</v>
      </c>
      <c r="BC1072" s="372" t="s">
        <v>139</v>
      </c>
      <c r="BD1072" s="372" t="s">
        <v>138</v>
      </c>
      <c r="BF1072" s="372" t="s">
        <v>1406</v>
      </c>
      <c r="BH1072" s="406" t="s">
        <v>1965</v>
      </c>
      <c r="BJ1072" s="303" t="s">
        <v>533</v>
      </c>
      <c r="BK1072" s="407" t="s">
        <v>1489</v>
      </c>
      <c r="BN1072" s="303">
        <v>5</v>
      </c>
      <c r="BO1072" s="408" t="s">
        <v>1395</v>
      </c>
      <c r="BS1072" s="409" t="s">
        <v>2057</v>
      </c>
      <c r="BT1072" s="406" t="s">
        <v>1874</v>
      </c>
      <c r="BU1072" s="406"/>
      <c r="BV1072" s="406"/>
      <c r="BW1072" s="410">
        <v>37914</v>
      </c>
      <c r="BX1072" s="410"/>
      <c r="BY1072" s="303" t="s">
        <v>451</v>
      </c>
      <c r="BZ1072" s="423">
        <v>7.6910627360000001</v>
      </c>
      <c r="CA1072" s="372" t="s">
        <v>1396</v>
      </c>
      <c r="CD1072" s="411" t="s">
        <v>2044</v>
      </c>
      <c r="CR1072" s="411" t="s">
        <v>1185</v>
      </c>
      <c r="CS1072" s="410">
        <v>38018</v>
      </c>
      <c r="CT1072" s="410">
        <v>38108</v>
      </c>
      <c r="CU1072" s="411">
        <v>50</v>
      </c>
      <c r="CV1072" s="372" t="s">
        <v>1395</v>
      </c>
      <c r="CZ1072" s="411">
        <v>1400</v>
      </c>
      <c r="DA1072" s="303" t="s">
        <v>2046</v>
      </c>
      <c r="DD1072" s="411" t="s">
        <v>2044</v>
      </c>
      <c r="DF1072" s="303" t="s">
        <v>1748</v>
      </c>
      <c r="DN1072" s="421">
        <v>74.593047034764837</v>
      </c>
      <c r="DO1072" s="303" t="s">
        <v>1396</v>
      </c>
      <c r="DR1072" s="418" t="s">
        <v>2044</v>
      </c>
      <c r="DT1072" s="410">
        <v>37914</v>
      </c>
      <c r="DU1072" s="414"/>
      <c r="DV1072" s="398" t="s">
        <v>451</v>
      </c>
      <c r="DW1072" s="419">
        <v>46.048470383999998</v>
      </c>
      <c r="DX1072" s="303" t="s">
        <v>1396</v>
      </c>
      <c r="EA1072" s="385" t="s">
        <v>2044</v>
      </c>
      <c r="EF1072" s="416"/>
    </row>
    <row r="1073" spans="1:136" s="303" customFormat="1" hidden="1" x14ac:dyDescent="0.2">
      <c r="A1073" s="384" t="str">
        <f t="shared" si="367"/>
        <v>Grants</v>
      </c>
      <c r="B1073" s="384" t="str">
        <f t="shared" si="368"/>
        <v>Tetrachloroethylene</v>
      </c>
      <c r="C1073" s="385" t="s">
        <v>2587</v>
      </c>
      <c r="E1073" s="303" t="s">
        <v>371</v>
      </c>
      <c r="F1073" s="386" t="str">
        <f t="shared" si="369"/>
        <v>Residence 4</v>
      </c>
      <c r="G1073" s="384" t="str">
        <f t="shared" si="370"/>
        <v>Residential</v>
      </c>
      <c r="H1073" s="384" t="str">
        <f t="shared" si="371"/>
        <v>Crawlspace</v>
      </c>
      <c r="I1073" s="385" t="str">
        <f t="shared" ref="I1073:I1103" si="401">IF(DD1073="","",IF(DD1073="y","Y","n"))</f>
        <v>Y</v>
      </c>
      <c r="J1073" s="385" t="str">
        <f t="shared" ref="J1073:J1103" si="402">IF(AG1073="","",IF(AN1073="","Y",IF(AI1073&gt;AN1073*$J$38,"Y","n")))</f>
        <v>Y</v>
      </c>
      <c r="K1073" s="387" t="s">
        <v>541</v>
      </c>
      <c r="L1073" s="422" t="s">
        <v>1436</v>
      </c>
      <c r="Q1073" s="385" t="str">
        <f t="shared" si="392"/>
        <v>Y</v>
      </c>
      <c r="R1073" s="385" t="str">
        <f t="shared" si="393"/>
        <v>n</v>
      </c>
      <c r="S1073" s="385" t="str">
        <f t="shared" si="400"/>
        <v>Y</v>
      </c>
      <c r="U1073" s="385" t="str">
        <f t="shared" si="385"/>
        <v>Y</v>
      </c>
      <c r="V1073" s="385" t="str">
        <f t="shared" si="386"/>
        <v>Y</v>
      </c>
      <c r="W1073" s="387" t="s">
        <v>541</v>
      </c>
      <c r="X1073" s="422" t="s">
        <v>1436</v>
      </c>
      <c r="Y1073" s="385" t="str">
        <f t="shared" si="374"/>
        <v>Y</v>
      </c>
      <c r="Z1073" s="385" t="str">
        <f t="shared" si="375"/>
        <v>Y</v>
      </c>
      <c r="AA1073" s="385" t="s">
        <v>2044</v>
      </c>
      <c r="AB1073" s="405"/>
      <c r="AC1073" s="389"/>
      <c r="AD1073" s="390"/>
      <c r="AE1073" s="385"/>
      <c r="AF1073" s="385"/>
      <c r="AG1073" s="391">
        <f t="shared" ref="AG1073:AG1103" si="403">IF(CZ1073="","",IF(DA1073="mg/l",1000*CZ1073,CZ1073))</f>
        <v>1400</v>
      </c>
      <c r="AH1073" s="372">
        <v>16</v>
      </c>
      <c r="AI1073" s="392">
        <f t="shared" ref="AI1073:AI1103" si="404">IF(AG1073="","",AG1073*1000*(INDEX(Hatm25C,MATCH(B1073,ChemNameChem,0))/(0.000082057*(AH1073+273)))*EXP(-(INDEX(Evap,MATCH(B1073,ChemNameChem,0))*((1-(AH1073+273)/INDEX(Tcrit,MATCH(B1073,ChemNameChem,0)))/(1-INDEX(Tboil,MATCH(B1073,ChemNameChem,0))/INDEX(Tcrit,MATCH(B1073,ChemNameChem,0))))^IF((INDEX(Tboil,MATCH(B1073,ChemNameChem,0))/INDEX(Tcrit,MATCH(B1073,ChemNameChem,0)))&lt;0.57,0.3,IF((INDEX(Tboil,MATCH(B1073,ChemNameChem,0))/INDEX(Tcrit,MATCH(B1073,ChemNameChem,0)))&gt;0.71,0.41,0.74*(INDEX(Tboil,MATCH(B1073,ChemNameChem,0))/INDEX(Tcrit,MATCH(B1073,ChemNameChem,0)))-0.116)))*0.5032*(1/(AH1073+273)-1/298)))</f>
        <v>657690.50202296546</v>
      </c>
      <c r="AK1073" s="404">
        <f t="shared" si="394"/>
        <v>37.296523517382418</v>
      </c>
      <c r="AL1073" s="404">
        <f t="shared" si="387"/>
        <v>46.048470383999998</v>
      </c>
      <c r="AM1073" s="394">
        <f t="shared" si="391"/>
        <v>7.6910627360000001</v>
      </c>
      <c r="AN1073" s="372">
        <f t="shared" si="378"/>
        <v>3.8</v>
      </c>
      <c r="AO1073" s="390">
        <f t="shared" ref="AO1073:AO1103" si="405">IF(AG1073="","",AM1073/AI1073)</f>
        <v>1.1694045622284874E-5</v>
      </c>
      <c r="AQ1073" s="390">
        <f t="shared" si="395"/>
        <v>0.20621393123719703</v>
      </c>
      <c r="AR1073" s="390">
        <f t="shared" si="388"/>
        <v>0.16702102527758092</v>
      </c>
      <c r="AS1073" s="396">
        <f t="shared" si="396"/>
        <v>1</v>
      </c>
      <c r="AT1073" s="396">
        <f t="shared" si="397"/>
        <v>0</v>
      </c>
      <c r="AU1073" s="396"/>
      <c r="AV1073" s="396"/>
      <c r="AW1073" s="372">
        <f t="shared" si="398"/>
        <v>1</v>
      </c>
      <c r="AX1073" s="372">
        <f t="shared" si="399"/>
        <v>0</v>
      </c>
      <c r="AY1073" s="396">
        <f t="shared" si="389"/>
        <v>1</v>
      </c>
      <c r="AZ1073" s="396">
        <f t="shared" si="390"/>
        <v>0</v>
      </c>
      <c r="BB1073" s="372" t="s">
        <v>2351</v>
      </c>
      <c r="BC1073" s="372" t="s">
        <v>139</v>
      </c>
      <c r="BD1073" s="372" t="s">
        <v>138</v>
      </c>
      <c r="BF1073" s="372" t="s">
        <v>1406</v>
      </c>
      <c r="BH1073" s="406" t="s">
        <v>1965</v>
      </c>
      <c r="BJ1073" s="303" t="s">
        <v>533</v>
      </c>
      <c r="BK1073" s="407" t="s">
        <v>1489</v>
      </c>
      <c r="BN1073" s="303">
        <v>5</v>
      </c>
      <c r="BO1073" s="408" t="s">
        <v>1395</v>
      </c>
      <c r="BS1073" s="409" t="s">
        <v>2057</v>
      </c>
      <c r="BT1073" s="406" t="s">
        <v>1874</v>
      </c>
      <c r="BU1073" s="406"/>
      <c r="BV1073" s="406"/>
      <c r="BW1073" s="410">
        <v>37914</v>
      </c>
      <c r="BX1073" s="410"/>
      <c r="BY1073" s="303" t="s">
        <v>451</v>
      </c>
      <c r="BZ1073" s="423">
        <v>7.6910627360000001</v>
      </c>
      <c r="CA1073" s="372" t="s">
        <v>1396</v>
      </c>
      <c r="CD1073" s="411" t="s">
        <v>2044</v>
      </c>
      <c r="CR1073" s="411" t="s">
        <v>1185</v>
      </c>
      <c r="CS1073" s="410">
        <v>38018</v>
      </c>
      <c r="CT1073" s="410">
        <v>38108</v>
      </c>
      <c r="CU1073" s="411">
        <v>50</v>
      </c>
      <c r="CV1073" s="372" t="s">
        <v>1395</v>
      </c>
      <c r="CZ1073" s="411">
        <v>1400</v>
      </c>
      <c r="DA1073" s="303" t="s">
        <v>2046</v>
      </c>
      <c r="DD1073" s="411" t="s">
        <v>2044</v>
      </c>
      <c r="DF1073" s="303" t="s">
        <v>1749</v>
      </c>
      <c r="DN1073" s="421">
        <v>37.296523517382418</v>
      </c>
      <c r="DO1073" s="303" t="s">
        <v>1396</v>
      </c>
      <c r="DR1073" s="418" t="s">
        <v>2044</v>
      </c>
      <c r="DT1073" s="410">
        <v>37914</v>
      </c>
      <c r="DU1073" s="414"/>
      <c r="DV1073" s="398" t="s">
        <v>451</v>
      </c>
      <c r="DW1073" s="419">
        <v>46.048470383999998</v>
      </c>
      <c r="DX1073" s="303" t="s">
        <v>1396</v>
      </c>
      <c r="EA1073" s="385" t="s">
        <v>2044</v>
      </c>
      <c r="EF1073" s="416"/>
    </row>
    <row r="1074" spans="1:136" s="303" customFormat="1" hidden="1" x14ac:dyDescent="0.2">
      <c r="A1074" s="384" t="str">
        <f t="shared" si="367"/>
        <v>Grants</v>
      </c>
      <c r="B1074" s="384" t="str">
        <f t="shared" si="368"/>
        <v>Tetrachloroethylene</v>
      </c>
      <c r="C1074" s="385" t="s">
        <v>2587</v>
      </c>
      <c r="E1074" s="303" t="s">
        <v>371</v>
      </c>
      <c r="F1074" s="386" t="str">
        <f t="shared" si="369"/>
        <v>Residence 4</v>
      </c>
      <c r="G1074" s="384" t="str">
        <f t="shared" si="370"/>
        <v>Residential</v>
      </c>
      <c r="H1074" s="384" t="str">
        <f t="shared" si="371"/>
        <v>Crawlspace</v>
      </c>
      <c r="I1074" s="385" t="str">
        <f t="shared" si="401"/>
        <v>Y</v>
      </c>
      <c r="J1074" s="385" t="str">
        <f t="shared" si="402"/>
        <v>Y</v>
      </c>
      <c r="K1074" s="387" t="s">
        <v>541</v>
      </c>
      <c r="L1074" s="422" t="s">
        <v>1436</v>
      </c>
      <c r="Q1074" s="385" t="str">
        <f t="shared" si="392"/>
        <v>Y</v>
      </c>
      <c r="R1074" s="385" t="str">
        <f t="shared" si="393"/>
        <v>Y</v>
      </c>
      <c r="S1074" s="385" t="str">
        <f t="shared" si="400"/>
        <v>Y</v>
      </c>
      <c r="U1074" s="385" t="str">
        <f t="shared" si="385"/>
        <v>Y</v>
      </c>
      <c r="V1074" s="385" t="str">
        <f t="shared" si="386"/>
        <v>Y</v>
      </c>
      <c r="W1074" s="387" t="s">
        <v>541</v>
      </c>
      <c r="X1074" s="422" t="s">
        <v>1436</v>
      </c>
      <c r="Y1074" s="385" t="str">
        <f t="shared" si="374"/>
        <v>Y</v>
      </c>
      <c r="Z1074" s="385" t="str">
        <f t="shared" si="375"/>
        <v>Y</v>
      </c>
      <c r="AA1074" s="385" t="s">
        <v>2044</v>
      </c>
      <c r="AB1074" s="405"/>
      <c r="AC1074" s="389"/>
      <c r="AD1074" s="390"/>
      <c r="AE1074" s="385"/>
      <c r="AF1074" s="385"/>
      <c r="AG1074" s="391">
        <f t="shared" si="403"/>
        <v>1400</v>
      </c>
      <c r="AH1074" s="372">
        <v>16</v>
      </c>
      <c r="AI1074" s="392">
        <f t="shared" si="404"/>
        <v>657690.50202296546</v>
      </c>
      <c r="AK1074" s="404">
        <f t="shared" si="394"/>
        <v>949.36605316973419</v>
      </c>
      <c r="AL1074" s="404">
        <f t="shared" si="387"/>
        <v>46.048470383999998</v>
      </c>
      <c r="AM1074" s="394">
        <f t="shared" si="391"/>
        <v>7.6910627360000001</v>
      </c>
      <c r="AN1074" s="372">
        <f t="shared" si="378"/>
        <v>3.8</v>
      </c>
      <c r="AO1074" s="390">
        <f t="shared" si="405"/>
        <v>1.1694045622284874E-5</v>
      </c>
      <c r="AQ1074" s="390">
        <f t="shared" si="395"/>
        <v>8.101261584318455E-3</v>
      </c>
      <c r="AR1074" s="390">
        <f t="shared" si="388"/>
        <v>0.16702102527758092</v>
      </c>
      <c r="AS1074" s="396">
        <f t="shared" si="396"/>
        <v>1</v>
      </c>
      <c r="AT1074" s="396">
        <f t="shared" si="397"/>
        <v>0</v>
      </c>
      <c r="AU1074" s="396"/>
      <c r="AV1074" s="396"/>
      <c r="AW1074" s="372">
        <f t="shared" si="398"/>
        <v>1</v>
      </c>
      <c r="AX1074" s="372">
        <f t="shared" si="399"/>
        <v>0</v>
      </c>
      <c r="AY1074" s="396">
        <f t="shared" si="389"/>
        <v>1</v>
      </c>
      <c r="AZ1074" s="396">
        <f t="shared" si="390"/>
        <v>0</v>
      </c>
      <c r="BB1074" s="372" t="s">
        <v>2351</v>
      </c>
      <c r="BC1074" s="372" t="s">
        <v>139</v>
      </c>
      <c r="BD1074" s="372" t="s">
        <v>138</v>
      </c>
      <c r="BF1074" s="372" t="s">
        <v>1406</v>
      </c>
      <c r="BH1074" s="406" t="s">
        <v>1965</v>
      </c>
      <c r="BJ1074" s="303" t="s">
        <v>533</v>
      </c>
      <c r="BK1074" s="407" t="s">
        <v>1489</v>
      </c>
      <c r="BN1074" s="303">
        <v>5</v>
      </c>
      <c r="BO1074" s="408" t="s">
        <v>1395</v>
      </c>
      <c r="BS1074" s="409" t="s">
        <v>2057</v>
      </c>
      <c r="BT1074" s="406" t="s">
        <v>1874</v>
      </c>
      <c r="BU1074" s="406"/>
      <c r="BV1074" s="406"/>
      <c r="BW1074" s="410">
        <v>37914</v>
      </c>
      <c r="BX1074" s="410"/>
      <c r="BY1074" s="303" t="s">
        <v>451</v>
      </c>
      <c r="BZ1074" s="423">
        <v>7.6910627360000001</v>
      </c>
      <c r="CA1074" s="372" t="s">
        <v>1396</v>
      </c>
      <c r="CD1074" s="411" t="s">
        <v>2044</v>
      </c>
      <c r="CR1074" s="411" t="s">
        <v>1185</v>
      </c>
      <c r="CS1074" s="410">
        <v>38018</v>
      </c>
      <c r="CT1074" s="410">
        <v>38108</v>
      </c>
      <c r="CU1074" s="411">
        <v>50</v>
      </c>
      <c r="CV1074" s="372" t="s">
        <v>1395</v>
      </c>
      <c r="CZ1074" s="411">
        <v>1400</v>
      </c>
      <c r="DA1074" s="303" t="s">
        <v>2046</v>
      </c>
      <c r="DD1074" s="411" t="s">
        <v>2044</v>
      </c>
      <c r="DF1074" s="303" t="s">
        <v>1197</v>
      </c>
      <c r="DN1074" s="421">
        <v>949.36605316973419</v>
      </c>
      <c r="DO1074" s="303" t="s">
        <v>1396</v>
      </c>
      <c r="DR1074" s="418" t="s">
        <v>2044</v>
      </c>
      <c r="DT1074" s="410">
        <v>37914</v>
      </c>
      <c r="DU1074" s="414"/>
      <c r="DV1074" s="398" t="s">
        <v>451</v>
      </c>
      <c r="DW1074" s="419">
        <v>46.048470383999998</v>
      </c>
      <c r="DX1074" s="303" t="s">
        <v>1396</v>
      </c>
      <c r="EA1074" s="385" t="s">
        <v>2044</v>
      </c>
      <c r="EF1074" s="416"/>
    </row>
    <row r="1075" spans="1:136" s="303" customFormat="1" hidden="1" x14ac:dyDescent="0.2">
      <c r="A1075" s="384" t="str">
        <f t="shared" si="367"/>
        <v>Grants</v>
      </c>
      <c r="B1075" s="384" t="str">
        <f t="shared" si="368"/>
        <v>Tetrachloroethylene</v>
      </c>
      <c r="C1075" s="385" t="s">
        <v>2587</v>
      </c>
      <c r="E1075" s="303" t="s">
        <v>371</v>
      </c>
      <c r="F1075" s="386" t="str">
        <f t="shared" si="369"/>
        <v>Residence 4</v>
      </c>
      <c r="G1075" s="384" t="str">
        <f t="shared" si="370"/>
        <v>Residential</v>
      </c>
      <c r="H1075" s="384" t="str">
        <f t="shared" si="371"/>
        <v>Crawlspace</v>
      </c>
      <c r="I1075" s="385" t="str">
        <f t="shared" si="401"/>
        <v>Y</v>
      </c>
      <c r="J1075" s="385" t="str">
        <f t="shared" si="402"/>
        <v>Y</v>
      </c>
      <c r="K1075" s="387" t="s">
        <v>541</v>
      </c>
      <c r="L1075" s="422" t="s">
        <v>1436</v>
      </c>
      <c r="Q1075" s="385" t="str">
        <f t="shared" si="392"/>
        <v>Y</v>
      </c>
      <c r="R1075" s="385" t="str">
        <f t="shared" si="393"/>
        <v>n</v>
      </c>
      <c r="S1075" s="385" t="str">
        <f t="shared" si="400"/>
        <v>Y</v>
      </c>
      <c r="U1075" s="385" t="str">
        <f t="shared" si="385"/>
        <v>Y</v>
      </c>
      <c r="V1075" s="385" t="str">
        <f t="shared" si="386"/>
        <v>Y</v>
      </c>
      <c r="W1075" s="387" t="s">
        <v>541</v>
      </c>
      <c r="X1075" s="422" t="s">
        <v>1436</v>
      </c>
      <c r="Y1075" s="385" t="str">
        <f t="shared" si="374"/>
        <v>Y</v>
      </c>
      <c r="Z1075" s="385" t="str">
        <f t="shared" si="375"/>
        <v>Y</v>
      </c>
      <c r="AA1075" s="385" t="s">
        <v>2044</v>
      </c>
      <c r="AB1075" s="405"/>
      <c r="AC1075" s="389"/>
      <c r="AD1075" s="390"/>
      <c r="AE1075" s="385"/>
      <c r="AF1075" s="385"/>
      <c r="AG1075" s="391">
        <f t="shared" si="403"/>
        <v>1400</v>
      </c>
      <c r="AH1075" s="372">
        <v>16</v>
      </c>
      <c r="AI1075" s="392">
        <f t="shared" si="404"/>
        <v>657690.50202296546</v>
      </c>
      <c r="AK1075" s="404">
        <f t="shared" si="394"/>
        <v>135.62372188139059</v>
      </c>
      <c r="AL1075" s="404">
        <f t="shared" si="387"/>
        <v>46.048470383999998</v>
      </c>
      <c r="AM1075" s="394">
        <f t="shared" si="391"/>
        <v>7.6910627360000001</v>
      </c>
      <c r="AN1075" s="372">
        <f t="shared" si="378"/>
        <v>3.8</v>
      </c>
      <c r="AO1075" s="390">
        <f t="shared" si="405"/>
        <v>1.1694045622284874E-5</v>
      </c>
      <c r="AQ1075" s="390">
        <f t="shared" si="395"/>
        <v>5.6708831090229193E-2</v>
      </c>
      <c r="AR1075" s="390">
        <f t="shared" si="388"/>
        <v>0.16702102527758092</v>
      </c>
      <c r="AS1075" s="396">
        <f t="shared" si="396"/>
        <v>1</v>
      </c>
      <c r="AT1075" s="396">
        <f t="shared" si="397"/>
        <v>0</v>
      </c>
      <c r="AU1075" s="396"/>
      <c r="AV1075" s="396"/>
      <c r="AW1075" s="372">
        <f t="shared" si="398"/>
        <v>1</v>
      </c>
      <c r="AX1075" s="372">
        <f t="shared" si="399"/>
        <v>0</v>
      </c>
      <c r="AY1075" s="396">
        <f t="shared" si="389"/>
        <v>1</v>
      </c>
      <c r="AZ1075" s="396">
        <f t="shared" si="390"/>
        <v>0</v>
      </c>
      <c r="BB1075" s="372" t="s">
        <v>2351</v>
      </c>
      <c r="BC1075" s="372" t="s">
        <v>139</v>
      </c>
      <c r="BD1075" s="372" t="s">
        <v>138</v>
      </c>
      <c r="BF1075" s="372" t="s">
        <v>1406</v>
      </c>
      <c r="BH1075" s="406" t="s">
        <v>1965</v>
      </c>
      <c r="BJ1075" s="303" t="s">
        <v>533</v>
      </c>
      <c r="BK1075" s="407" t="s">
        <v>1489</v>
      </c>
      <c r="BN1075" s="303">
        <v>5</v>
      </c>
      <c r="BO1075" s="408" t="s">
        <v>1395</v>
      </c>
      <c r="BS1075" s="409" t="s">
        <v>2057</v>
      </c>
      <c r="BT1075" s="406" t="s">
        <v>1874</v>
      </c>
      <c r="BU1075" s="406"/>
      <c r="BV1075" s="406"/>
      <c r="BW1075" s="410">
        <v>37914</v>
      </c>
      <c r="BX1075" s="410"/>
      <c r="BY1075" s="303" t="s">
        <v>451</v>
      </c>
      <c r="BZ1075" s="423">
        <v>7.6910627360000001</v>
      </c>
      <c r="CA1075" s="372" t="s">
        <v>1396</v>
      </c>
      <c r="CD1075" s="411" t="s">
        <v>2044</v>
      </c>
      <c r="CR1075" s="411" t="s">
        <v>1185</v>
      </c>
      <c r="CS1075" s="410">
        <v>38018</v>
      </c>
      <c r="CT1075" s="410">
        <v>38108</v>
      </c>
      <c r="CU1075" s="411">
        <v>50</v>
      </c>
      <c r="CV1075" s="372" t="s">
        <v>1395</v>
      </c>
      <c r="CZ1075" s="411">
        <v>1400</v>
      </c>
      <c r="DA1075" s="303" t="s">
        <v>2046</v>
      </c>
      <c r="DD1075" s="411" t="s">
        <v>2044</v>
      </c>
      <c r="DF1075" s="303" t="s">
        <v>1746</v>
      </c>
      <c r="DN1075" s="421">
        <v>135.62372188139059</v>
      </c>
      <c r="DO1075" s="303" t="s">
        <v>1396</v>
      </c>
      <c r="DR1075" s="418" t="s">
        <v>2044</v>
      </c>
      <c r="DT1075" s="410">
        <v>37914</v>
      </c>
      <c r="DU1075" s="414"/>
      <c r="DV1075" s="398" t="s">
        <v>451</v>
      </c>
      <c r="DW1075" s="419">
        <v>46.048470383999998</v>
      </c>
      <c r="DX1075" s="303" t="s">
        <v>1396</v>
      </c>
      <c r="EA1075" s="385" t="s">
        <v>2044</v>
      </c>
      <c r="EF1075" s="416"/>
    </row>
    <row r="1076" spans="1:136" s="303" customFormat="1" hidden="1" x14ac:dyDescent="0.2">
      <c r="A1076" s="384" t="str">
        <f t="shared" si="367"/>
        <v>Grants</v>
      </c>
      <c r="B1076" s="384" t="str">
        <f t="shared" si="368"/>
        <v>Tetrachloroethylene</v>
      </c>
      <c r="C1076" s="385" t="s">
        <v>2587</v>
      </c>
      <c r="E1076" s="303" t="s">
        <v>371</v>
      </c>
      <c r="F1076" s="386" t="str">
        <f t="shared" si="369"/>
        <v>Residence 4</v>
      </c>
      <c r="G1076" s="384" t="str">
        <f t="shared" si="370"/>
        <v>Residential</v>
      </c>
      <c r="H1076" s="384" t="str">
        <f t="shared" si="371"/>
        <v>Crawlspace</v>
      </c>
      <c r="I1076" s="385" t="str">
        <f t="shared" si="401"/>
        <v>Y</v>
      </c>
      <c r="J1076" s="385" t="str">
        <f t="shared" si="402"/>
        <v>Y</v>
      </c>
      <c r="K1076" s="387" t="s">
        <v>541</v>
      </c>
      <c r="L1076" s="422" t="s">
        <v>1436</v>
      </c>
      <c r="Q1076" s="385" t="str">
        <f t="shared" si="392"/>
        <v>Y</v>
      </c>
      <c r="R1076" s="385" t="str">
        <f t="shared" si="393"/>
        <v>n</v>
      </c>
      <c r="S1076" s="385" t="str">
        <f t="shared" si="400"/>
        <v>Y</v>
      </c>
      <c r="U1076" s="385" t="str">
        <f t="shared" si="385"/>
        <v>Y</v>
      </c>
      <c r="V1076" s="385" t="str">
        <f t="shared" si="386"/>
        <v>Y</v>
      </c>
      <c r="W1076" s="387" t="s">
        <v>541</v>
      </c>
      <c r="X1076" s="422" t="s">
        <v>1436</v>
      </c>
      <c r="Y1076" s="385" t="str">
        <f t="shared" si="374"/>
        <v>Y</v>
      </c>
      <c r="Z1076" s="385" t="str">
        <f t="shared" si="375"/>
        <v>Y</v>
      </c>
      <c r="AA1076" s="385" t="s">
        <v>2044</v>
      </c>
      <c r="AB1076" s="405"/>
      <c r="AC1076" s="389"/>
      <c r="AD1076" s="390"/>
      <c r="AE1076" s="385"/>
      <c r="AF1076" s="385"/>
      <c r="AG1076" s="391">
        <f t="shared" si="403"/>
        <v>1400</v>
      </c>
      <c r="AH1076" s="372">
        <v>16</v>
      </c>
      <c r="AI1076" s="392">
        <f t="shared" si="404"/>
        <v>657690.50202296546</v>
      </c>
      <c r="AK1076" s="404">
        <f t="shared" si="394"/>
        <v>59.674437627811869</v>
      </c>
      <c r="AL1076" s="404">
        <f t="shared" si="387"/>
        <v>46.048470383999998</v>
      </c>
      <c r="AM1076" s="394">
        <f t="shared" si="391"/>
        <v>7.6910627360000001</v>
      </c>
      <c r="AN1076" s="372">
        <f t="shared" si="378"/>
        <v>3.8</v>
      </c>
      <c r="AO1076" s="390">
        <f t="shared" si="405"/>
        <v>1.1694045622284874E-5</v>
      </c>
      <c r="AQ1076" s="390">
        <f t="shared" si="395"/>
        <v>0.12888370702324814</v>
      </c>
      <c r="AR1076" s="390">
        <f t="shared" si="388"/>
        <v>0.16702102527758092</v>
      </c>
      <c r="AS1076" s="396">
        <f t="shared" si="396"/>
        <v>1</v>
      </c>
      <c r="AT1076" s="396">
        <f t="shared" si="397"/>
        <v>0</v>
      </c>
      <c r="AU1076" s="396"/>
      <c r="AV1076" s="396"/>
      <c r="AW1076" s="372">
        <f t="shared" si="398"/>
        <v>1</v>
      </c>
      <c r="AX1076" s="372">
        <f t="shared" si="399"/>
        <v>0</v>
      </c>
      <c r="AY1076" s="396">
        <f t="shared" si="389"/>
        <v>1</v>
      </c>
      <c r="AZ1076" s="396">
        <f t="shared" si="390"/>
        <v>0</v>
      </c>
      <c r="BB1076" s="372" t="s">
        <v>2351</v>
      </c>
      <c r="BC1076" s="372" t="s">
        <v>139</v>
      </c>
      <c r="BD1076" s="372" t="s">
        <v>138</v>
      </c>
      <c r="BF1076" s="372" t="s">
        <v>1406</v>
      </c>
      <c r="BH1076" s="406" t="s">
        <v>1965</v>
      </c>
      <c r="BJ1076" s="303" t="s">
        <v>533</v>
      </c>
      <c r="BK1076" s="407" t="s">
        <v>1489</v>
      </c>
      <c r="BN1076" s="303">
        <v>5</v>
      </c>
      <c r="BO1076" s="408" t="s">
        <v>1395</v>
      </c>
      <c r="BS1076" s="409" t="s">
        <v>2057</v>
      </c>
      <c r="BT1076" s="406" t="s">
        <v>1874</v>
      </c>
      <c r="BU1076" s="406"/>
      <c r="BV1076" s="406"/>
      <c r="BW1076" s="410">
        <v>37914</v>
      </c>
      <c r="BX1076" s="410"/>
      <c r="BY1076" s="303" t="s">
        <v>451</v>
      </c>
      <c r="BZ1076" s="423">
        <v>7.6910627360000001</v>
      </c>
      <c r="CA1076" s="372" t="s">
        <v>1396</v>
      </c>
      <c r="CD1076" s="411" t="s">
        <v>2044</v>
      </c>
      <c r="CR1076" s="411" t="s">
        <v>1185</v>
      </c>
      <c r="CS1076" s="410">
        <v>38018</v>
      </c>
      <c r="CT1076" s="410">
        <v>38108</v>
      </c>
      <c r="CU1076" s="411">
        <v>50</v>
      </c>
      <c r="CV1076" s="372" t="s">
        <v>1395</v>
      </c>
      <c r="CZ1076" s="411">
        <v>1400</v>
      </c>
      <c r="DA1076" s="303" t="s">
        <v>2046</v>
      </c>
      <c r="DD1076" s="411" t="s">
        <v>2044</v>
      </c>
      <c r="DF1076" s="303" t="s">
        <v>1747</v>
      </c>
      <c r="DN1076" s="421">
        <v>59.674437627811869</v>
      </c>
      <c r="DO1076" s="303" t="s">
        <v>1396</v>
      </c>
      <c r="DR1076" s="418" t="s">
        <v>2044</v>
      </c>
      <c r="DT1076" s="410">
        <v>37914</v>
      </c>
      <c r="DU1076" s="414"/>
      <c r="DV1076" s="398" t="s">
        <v>451</v>
      </c>
      <c r="DW1076" s="419">
        <v>46.048470383999998</v>
      </c>
      <c r="DX1076" s="303" t="s">
        <v>1396</v>
      </c>
      <c r="EA1076" s="385" t="s">
        <v>2044</v>
      </c>
      <c r="EF1076" s="416"/>
    </row>
    <row r="1077" spans="1:136" s="303" customFormat="1" hidden="1" x14ac:dyDescent="0.2">
      <c r="A1077" s="384" t="str">
        <f t="shared" si="367"/>
        <v>Grants</v>
      </c>
      <c r="B1077" s="384" t="str">
        <f t="shared" si="368"/>
        <v>Trichloroethylene</v>
      </c>
      <c r="C1077" s="385" t="s">
        <v>2587</v>
      </c>
      <c r="E1077" s="303" t="s">
        <v>371</v>
      </c>
      <c r="F1077" s="386" t="str">
        <f t="shared" si="369"/>
        <v>Residence 4</v>
      </c>
      <c r="G1077" s="384" t="str">
        <f t="shared" si="370"/>
        <v>Residential</v>
      </c>
      <c r="H1077" s="384" t="str">
        <f t="shared" si="371"/>
        <v>Crawlspace</v>
      </c>
      <c r="I1077" s="385" t="str">
        <f t="shared" si="401"/>
        <v>Y</v>
      </c>
      <c r="J1077" s="385" t="str">
        <f t="shared" si="402"/>
        <v>Y</v>
      </c>
      <c r="K1077" s="385" t="str">
        <f>IF(AG1077="","",IF(I1077="N","n","Y"))</f>
        <v>Y</v>
      </c>
      <c r="Q1077" s="385" t="str">
        <f t="shared" si="392"/>
        <v>Y</v>
      </c>
      <c r="R1077" s="385" t="str">
        <f t="shared" si="393"/>
        <v>Y</v>
      </c>
      <c r="S1077" s="385" t="str">
        <f t="shared" si="400"/>
        <v>Y</v>
      </c>
      <c r="U1077" s="385" t="str">
        <f t="shared" si="385"/>
        <v>Y</v>
      </c>
      <c r="V1077" s="385" t="str">
        <f t="shared" si="386"/>
        <v>Y</v>
      </c>
      <c r="W1077" s="385" t="str">
        <f>IF(AL1077="","",IF(U1077="N","n","Y"))</f>
        <v>Y</v>
      </c>
      <c r="Y1077" s="385" t="str">
        <f t="shared" si="374"/>
        <v>Y</v>
      </c>
      <c r="Z1077" s="385" t="str">
        <f t="shared" si="375"/>
        <v>Y</v>
      </c>
      <c r="AA1077" s="385" t="s">
        <v>2044</v>
      </c>
      <c r="AB1077" s="405"/>
      <c r="AC1077" s="389"/>
      <c r="AD1077" s="390"/>
      <c r="AE1077" s="385"/>
      <c r="AF1077" s="385"/>
      <c r="AG1077" s="391">
        <f t="shared" si="403"/>
        <v>3500</v>
      </c>
      <c r="AH1077" s="372">
        <v>16</v>
      </c>
      <c r="AI1077" s="392">
        <f t="shared" si="404"/>
        <v>970580.5969505352</v>
      </c>
      <c r="AK1077" s="404">
        <f t="shared" si="394"/>
        <v>58.93660531697342</v>
      </c>
      <c r="AL1077" s="404">
        <f t="shared" si="387"/>
        <v>27.724036655999999</v>
      </c>
      <c r="AM1077" s="394">
        <f t="shared" si="391"/>
        <v>5.1245112800000001</v>
      </c>
      <c r="AN1077" s="372">
        <f t="shared" si="378"/>
        <v>0.5</v>
      </c>
      <c r="AO1077" s="390">
        <f t="shared" si="405"/>
        <v>5.2798410519442585E-6</v>
      </c>
      <c r="AQ1077" s="390">
        <f t="shared" si="395"/>
        <v>8.694954947675225E-2</v>
      </c>
      <c r="AR1077" s="390">
        <f t="shared" si="388"/>
        <v>0.18484001242621934</v>
      </c>
      <c r="AS1077" s="396">
        <f t="shared" si="396"/>
        <v>1</v>
      </c>
      <c r="AT1077" s="396">
        <f t="shared" si="397"/>
        <v>0</v>
      </c>
      <c r="AU1077" s="396"/>
      <c r="AV1077" s="396"/>
      <c r="AW1077" s="372">
        <f t="shared" si="398"/>
        <v>1</v>
      </c>
      <c r="AX1077" s="372">
        <f t="shared" si="399"/>
        <v>0</v>
      </c>
      <c r="AY1077" s="396">
        <f t="shared" si="389"/>
        <v>1</v>
      </c>
      <c r="AZ1077" s="396">
        <f t="shared" si="390"/>
        <v>0</v>
      </c>
      <c r="BB1077" s="372" t="s">
        <v>2351</v>
      </c>
      <c r="BC1077" s="372" t="s">
        <v>139</v>
      </c>
      <c r="BD1077" s="372" t="s">
        <v>138</v>
      </c>
      <c r="BF1077" s="372" t="s">
        <v>1406</v>
      </c>
      <c r="BH1077" s="406" t="s">
        <v>1965</v>
      </c>
      <c r="BJ1077" s="303" t="s">
        <v>533</v>
      </c>
      <c r="BK1077" s="407" t="s">
        <v>1489</v>
      </c>
      <c r="BN1077" s="303">
        <v>5</v>
      </c>
      <c r="BO1077" s="408" t="s">
        <v>1395</v>
      </c>
      <c r="BS1077" s="409" t="s">
        <v>1393</v>
      </c>
      <c r="BT1077" s="406" t="s">
        <v>1874</v>
      </c>
      <c r="BU1077" s="406"/>
      <c r="BV1077" s="406"/>
      <c r="BW1077" s="410">
        <v>37914</v>
      </c>
      <c r="BX1077" s="410"/>
      <c r="BY1077" s="303" t="s">
        <v>451</v>
      </c>
      <c r="BZ1077" s="424">
        <v>5.1245112800000001</v>
      </c>
      <c r="CA1077" s="372" t="s">
        <v>1396</v>
      </c>
      <c r="CD1077" s="411" t="s">
        <v>2044</v>
      </c>
      <c r="CR1077" s="411" t="s">
        <v>1185</v>
      </c>
      <c r="CS1077" s="410">
        <v>38018</v>
      </c>
      <c r="CT1077" s="410">
        <v>38108</v>
      </c>
      <c r="CU1077" s="411">
        <v>50</v>
      </c>
      <c r="CV1077" s="372" t="s">
        <v>1395</v>
      </c>
      <c r="CZ1077" s="411">
        <v>3500</v>
      </c>
      <c r="DA1077" s="303" t="s">
        <v>2046</v>
      </c>
      <c r="DD1077" s="411" t="s">
        <v>2044</v>
      </c>
      <c r="DF1077" s="303" t="s">
        <v>1748</v>
      </c>
      <c r="DN1077" s="421">
        <v>58.93660531697342</v>
      </c>
      <c r="DO1077" s="303" t="s">
        <v>1396</v>
      </c>
      <c r="DR1077" s="418" t="s">
        <v>2044</v>
      </c>
      <c r="DT1077" s="410">
        <v>37914</v>
      </c>
      <c r="DU1077" s="414"/>
      <c r="DV1077" s="398" t="s">
        <v>451</v>
      </c>
      <c r="DW1077" s="419">
        <v>27.724036655999999</v>
      </c>
      <c r="DX1077" s="303" t="s">
        <v>1396</v>
      </c>
      <c r="EA1077" s="385" t="s">
        <v>2044</v>
      </c>
      <c r="EC1077" s="416"/>
      <c r="ED1077" s="416"/>
    </row>
    <row r="1078" spans="1:136" s="303" customFormat="1" hidden="1" x14ac:dyDescent="0.2">
      <c r="A1078" s="384" t="str">
        <f t="shared" si="367"/>
        <v>Grants</v>
      </c>
      <c r="B1078" s="384" t="str">
        <f t="shared" si="368"/>
        <v>Trichloroethylene</v>
      </c>
      <c r="C1078" s="385" t="s">
        <v>2587</v>
      </c>
      <c r="E1078" s="303" t="s">
        <v>371</v>
      </c>
      <c r="F1078" s="386" t="str">
        <f t="shared" si="369"/>
        <v>Residence 4</v>
      </c>
      <c r="G1078" s="384" t="str">
        <f t="shared" si="370"/>
        <v>Residential</v>
      </c>
      <c r="H1078" s="384" t="str">
        <f t="shared" si="371"/>
        <v>Crawlspace</v>
      </c>
      <c r="I1078" s="385" t="str">
        <f t="shared" si="401"/>
        <v>Y</v>
      </c>
      <c r="J1078" s="385" t="str">
        <f t="shared" si="402"/>
        <v>Y</v>
      </c>
      <c r="K1078" s="387" t="s">
        <v>541</v>
      </c>
      <c r="L1078" s="422" t="s">
        <v>1436</v>
      </c>
      <c r="Q1078" s="385" t="str">
        <f t="shared" si="392"/>
        <v>Y</v>
      </c>
      <c r="R1078" s="385" t="str">
        <f t="shared" si="393"/>
        <v>n</v>
      </c>
      <c r="S1078" s="385" t="str">
        <f t="shared" si="400"/>
        <v>Y</v>
      </c>
      <c r="U1078" s="385" t="str">
        <f t="shared" si="385"/>
        <v>Y</v>
      </c>
      <c r="V1078" s="385" t="str">
        <f t="shared" si="386"/>
        <v>Y</v>
      </c>
      <c r="W1078" s="387" t="s">
        <v>541</v>
      </c>
      <c r="X1078" s="422" t="s">
        <v>1436</v>
      </c>
      <c r="Y1078" s="385" t="str">
        <f t="shared" si="374"/>
        <v>Y</v>
      </c>
      <c r="Z1078" s="385" t="str">
        <f t="shared" si="375"/>
        <v>Y</v>
      </c>
      <c r="AA1078" s="385" t="s">
        <v>2044</v>
      </c>
      <c r="AB1078" s="405"/>
      <c r="AC1078" s="389"/>
      <c r="AD1078" s="390"/>
      <c r="AE1078" s="385"/>
      <c r="AF1078" s="385"/>
      <c r="AG1078" s="391">
        <f t="shared" si="403"/>
        <v>3500</v>
      </c>
      <c r="AH1078" s="372">
        <v>16</v>
      </c>
      <c r="AI1078" s="392">
        <f t="shared" si="404"/>
        <v>970580.5969505352</v>
      </c>
      <c r="AK1078" s="404">
        <f t="shared" si="394"/>
        <v>35.361963190184049</v>
      </c>
      <c r="AL1078" s="404">
        <f t="shared" si="387"/>
        <v>27.724036655999999</v>
      </c>
      <c r="AM1078" s="394">
        <f t="shared" si="391"/>
        <v>5.1245112800000001</v>
      </c>
      <c r="AN1078" s="372">
        <f t="shared" si="378"/>
        <v>0.5</v>
      </c>
      <c r="AO1078" s="390">
        <f t="shared" si="405"/>
        <v>5.2798410519442585E-6</v>
      </c>
      <c r="AQ1078" s="390">
        <f t="shared" si="395"/>
        <v>0.1449159157945871</v>
      </c>
      <c r="AR1078" s="390">
        <f t="shared" si="388"/>
        <v>0.18484001242621934</v>
      </c>
      <c r="AS1078" s="396">
        <f t="shared" si="396"/>
        <v>1</v>
      </c>
      <c r="AT1078" s="396">
        <f t="shared" si="397"/>
        <v>0</v>
      </c>
      <c r="AU1078" s="396"/>
      <c r="AV1078" s="396"/>
      <c r="AW1078" s="372">
        <f t="shared" si="398"/>
        <v>1</v>
      </c>
      <c r="AX1078" s="372">
        <f t="shared" si="399"/>
        <v>0</v>
      </c>
      <c r="AY1078" s="396">
        <f t="shared" si="389"/>
        <v>1</v>
      </c>
      <c r="AZ1078" s="396">
        <f t="shared" si="390"/>
        <v>0</v>
      </c>
      <c r="BB1078" s="372" t="s">
        <v>2351</v>
      </c>
      <c r="BC1078" s="372" t="s">
        <v>139</v>
      </c>
      <c r="BD1078" s="372" t="s">
        <v>138</v>
      </c>
      <c r="BF1078" s="372" t="s">
        <v>1406</v>
      </c>
      <c r="BH1078" s="406" t="s">
        <v>1965</v>
      </c>
      <c r="BJ1078" s="303" t="s">
        <v>533</v>
      </c>
      <c r="BK1078" s="407" t="s">
        <v>1489</v>
      </c>
      <c r="BN1078" s="303">
        <v>5</v>
      </c>
      <c r="BO1078" s="408" t="s">
        <v>1395</v>
      </c>
      <c r="BS1078" s="409" t="s">
        <v>1393</v>
      </c>
      <c r="BT1078" s="406" t="s">
        <v>1874</v>
      </c>
      <c r="BU1078" s="406"/>
      <c r="BV1078" s="406"/>
      <c r="BW1078" s="410">
        <v>37914</v>
      </c>
      <c r="BX1078" s="410"/>
      <c r="BY1078" s="303" t="s">
        <v>451</v>
      </c>
      <c r="BZ1078" s="424">
        <v>5.1245112800000001</v>
      </c>
      <c r="CA1078" s="372" t="s">
        <v>1396</v>
      </c>
      <c r="CD1078" s="411" t="s">
        <v>2044</v>
      </c>
      <c r="CR1078" s="411" t="s">
        <v>1185</v>
      </c>
      <c r="CS1078" s="410">
        <v>38018</v>
      </c>
      <c r="CT1078" s="410">
        <v>38108</v>
      </c>
      <c r="CU1078" s="411">
        <v>50</v>
      </c>
      <c r="CV1078" s="372" t="s">
        <v>1395</v>
      </c>
      <c r="CZ1078" s="411">
        <v>3500</v>
      </c>
      <c r="DA1078" s="303" t="s">
        <v>2046</v>
      </c>
      <c r="DD1078" s="411" t="s">
        <v>2044</v>
      </c>
      <c r="DF1078" s="303" t="s">
        <v>1749</v>
      </c>
      <c r="DN1078" s="421">
        <v>35.361963190184049</v>
      </c>
      <c r="DO1078" s="303" t="s">
        <v>1396</v>
      </c>
      <c r="DR1078" s="418" t="s">
        <v>2044</v>
      </c>
      <c r="DT1078" s="410">
        <v>37914</v>
      </c>
      <c r="DU1078" s="414"/>
      <c r="DV1078" s="398" t="s">
        <v>451</v>
      </c>
      <c r="DW1078" s="419">
        <v>27.724036655999999</v>
      </c>
      <c r="DX1078" s="303" t="s">
        <v>1396</v>
      </c>
      <c r="EA1078" s="385" t="s">
        <v>2044</v>
      </c>
      <c r="EC1078" s="416"/>
      <c r="ED1078" s="416"/>
    </row>
    <row r="1079" spans="1:136" s="303" customFormat="1" hidden="1" x14ac:dyDescent="0.2">
      <c r="A1079" s="384" t="str">
        <f t="shared" si="367"/>
        <v>Grants</v>
      </c>
      <c r="B1079" s="384" t="str">
        <f t="shared" si="368"/>
        <v>Trichloroethylene</v>
      </c>
      <c r="C1079" s="385" t="s">
        <v>2587</v>
      </c>
      <c r="E1079" s="303" t="s">
        <v>371</v>
      </c>
      <c r="F1079" s="386" t="str">
        <f t="shared" si="369"/>
        <v>Residence 4</v>
      </c>
      <c r="G1079" s="384" t="str">
        <f t="shared" si="370"/>
        <v>Residential</v>
      </c>
      <c r="H1079" s="384" t="str">
        <f t="shared" si="371"/>
        <v>Crawlspace</v>
      </c>
      <c r="I1079" s="385" t="str">
        <f t="shared" si="401"/>
        <v>Y</v>
      </c>
      <c r="J1079" s="385" t="str">
        <f t="shared" si="402"/>
        <v>Y</v>
      </c>
      <c r="K1079" s="387" t="s">
        <v>541</v>
      </c>
      <c r="L1079" s="422" t="s">
        <v>1436</v>
      </c>
      <c r="Q1079" s="385" t="str">
        <f t="shared" si="392"/>
        <v>Y</v>
      </c>
      <c r="R1079" s="385" t="str">
        <f t="shared" si="393"/>
        <v>Y</v>
      </c>
      <c r="S1079" s="385" t="str">
        <f t="shared" si="400"/>
        <v>Y</v>
      </c>
      <c r="U1079" s="385" t="str">
        <f t="shared" si="385"/>
        <v>Y</v>
      </c>
      <c r="V1079" s="385" t="str">
        <f t="shared" si="386"/>
        <v>Y</v>
      </c>
      <c r="W1079" s="387" t="s">
        <v>541</v>
      </c>
      <c r="X1079" s="422" t="s">
        <v>1436</v>
      </c>
      <c r="Y1079" s="385" t="str">
        <f t="shared" si="374"/>
        <v>Y</v>
      </c>
      <c r="Z1079" s="385" t="str">
        <f t="shared" si="375"/>
        <v>Y</v>
      </c>
      <c r="AA1079" s="385" t="s">
        <v>2044</v>
      </c>
      <c r="AB1079" s="405"/>
      <c r="AC1079" s="389"/>
      <c r="AD1079" s="390"/>
      <c r="AE1079" s="385"/>
      <c r="AF1079" s="385"/>
      <c r="AG1079" s="391">
        <f t="shared" si="403"/>
        <v>3500</v>
      </c>
      <c r="AH1079" s="372">
        <v>16</v>
      </c>
      <c r="AI1079" s="392">
        <f t="shared" si="404"/>
        <v>970580.5969505352</v>
      </c>
      <c r="AK1079" s="404">
        <f t="shared" si="394"/>
        <v>642.94478527607362</v>
      </c>
      <c r="AL1079" s="404">
        <f t="shared" si="387"/>
        <v>27.724036655999999</v>
      </c>
      <c r="AM1079" s="394">
        <f t="shared" si="391"/>
        <v>5.1245112800000001</v>
      </c>
      <c r="AN1079" s="372">
        <f t="shared" si="378"/>
        <v>0.5</v>
      </c>
      <c r="AO1079" s="390">
        <f t="shared" si="405"/>
        <v>5.2798410519442585E-6</v>
      </c>
      <c r="AQ1079" s="390">
        <f t="shared" si="395"/>
        <v>7.9703753687022909E-3</v>
      </c>
      <c r="AR1079" s="390">
        <f t="shared" si="388"/>
        <v>0.18484001242621934</v>
      </c>
      <c r="AS1079" s="396">
        <f t="shared" si="396"/>
        <v>1</v>
      </c>
      <c r="AT1079" s="396">
        <f t="shared" si="397"/>
        <v>0</v>
      </c>
      <c r="AU1079" s="396"/>
      <c r="AV1079" s="396"/>
      <c r="AW1079" s="372">
        <f t="shared" si="398"/>
        <v>1</v>
      </c>
      <c r="AX1079" s="372">
        <f t="shared" si="399"/>
        <v>0</v>
      </c>
      <c r="AY1079" s="396">
        <f t="shared" si="389"/>
        <v>1</v>
      </c>
      <c r="AZ1079" s="396">
        <f t="shared" si="390"/>
        <v>0</v>
      </c>
      <c r="BB1079" s="372" t="s">
        <v>2351</v>
      </c>
      <c r="BC1079" s="372" t="s">
        <v>139</v>
      </c>
      <c r="BD1079" s="372" t="s">
        <v>138</v>
      </c>
      <c r="BF1079" s="372" t="s">
        <v>1406</v>
      </c>
      <c r="BH1079" s="406" t="s">
        <v>1965</v>
      </c>
      <c r="BJ1079" s="303" t="s">
        <v>533</v>
      </c>
      <c r="BK1079" s="407" t="s">
        <v>1489</v>
      </c>
      <c r="BN1079" s="303">
        <v>5</v>
      </c>
      <c r="BO1079" s="408" t="s">
        <v>1395</v>
      </c>
      <c r="BS1079" s="409" t="s">
        <v>1393</v>
      </c>
      <c r="BT1079" s="406" t="s">
        <v>1874</v>
      </c>
      <c r="BU1079" s="406"/>
      <c r="BV1079" s="406"/>
      <c r="BW1079" s="410">
        <v>37914</v>
      </c>
      <c r="BX1079" s="410"/>
      <c r="BY1079" s="303" t="s">
        <v>451</v>
      </c>
      <c r="BZ1079" s="424">
        <v>5.1245112800000001</v>
      </c>
      <c r="CA1079" s="372" t="s">
        <v>1396</v>
      </c>
      <c r="CD1079" s="411" t="s">
        <v>2044</v>
      </c>
      <c r="CR1079" s="411" t="s">
        <v>1185</v>
      </c>
      <c r="CS1079" s="410">
        <v>38018</v>
      </c>
      <c r="CT1079" s="410">
        <v>38108</v>
      </c>
      <c r="CU1079" s="411">
        <v>50</v>
      </c>
      <c r="CV1079" s="372" t="s">
        <v>1395</v>
      </c>
      <c r="CZ1079" s="411">
        <v>3500</v>
      </c>
      <c r="DA1079" s="303" t="s">
        <v>2046</v>
      </c>
      <c r="DD1079" s="411" t="s">
        <v>2044</v>
      </c>
      <c r="DF1079" s="303" t="s">
        <v>1197</v>
      </c>
      <c r="DN1079" s="421">
        <v>642.94478527607362</v>
      </c>
      <c r="DO1079" s="303" t="s">
        <v>1396</v>
      </c>
      <c r="DR1079" s="418" t="s">
        <v>2044</v>
      </c>
      <c r="DT1079" s="410">
        <v>37914</v>
      </c>
      <c r="DU1079" s="414"/>
      <c r="DV1079" s="398" t="s">
        <v>451</v>
      </c>
      <c r="DW1079" s="419">
        <v>27.724036655999999</v>
      </c>
      <c r="DX1079" s="303" t="s">
        <v>1396</v>
      </c>
      <c r="EA1079" s="385" t="s">
        <v>2044</v>
      </c>
      <c r="EC1079" s="416"/>
      <c r="ED1079" s="416"/>
    </row>
    <row r="1080" spans="1:136" s="303" customFormat="1" hidden="1" x14ac:dyDescent="0.2">
      <c r="A1080" s="384" t="str">
        <f t="shared" si="367"/>
        <v>Grants</v>
      </c>
      <c r="B1080" s="384" t="str">
        <f t="shared" si="368"/>
        <v>Trichloroethylene</v>
      </c>
      <c r="C1080" s="385" t="s">
        <v>2587</v>
      </c>
      <c r="E1080" s="303" t="s">
        <v>371</v>
      </c>
      <c r="F1080" s="386" t="str">
        <f t="shared" si="369"/>
        <v>Residence 4</v>
      </c>
      <c r="G1080" s="384" t="str">
        <f t="shared" si="370"/>
        <v>Residential</v>
      </c>
      <c r="H1080" s="384" t="str">
        <f t="shared" si="371"/>
        <v>Crawlspace</v>
      </c>
      <c r="I1080" s="385" t="str">
        <f t="shared" si="401"/>
        <v>Y</v>
      </c>
      <c r="J1080" s="385" t="str">
        <f t="shared" si="402"/>
        <v>Y</v>
      </c>
      <c r="K1080" s="387" t="s">
        <v>541</v>
      </c>
      <c r="L1080" s="422" t="s">
        <v>1436</v>
      </c>
      <c r="Q1080" s="385" t="str">
        <f t="shared" si="392"/>
        <v>Y</v>
      </c>
      <c r="R1080" s="385" t="str">
        <f t="shared" si="393"/>
        <v>Y</v>
      </c>
      <c r="S1080" s="385" t="str">
        <f t="shared" si="400"/>
        <v>Y</v>
      </c>
      <c r="U1080" s="385" t="str">
        <f t="shared" si="385"/>
        <v>Y</v>
      </c>
      <c r="V1080" s="385" t="str">
        <f t="shared" si="386"/>
        <v>Y</v>
      </c>
      <c r="W1080" s="387" t="s">
        <v>541</v>
      </c>
      <c r="X1080" s="422" t="s">
        <v>1436</v>
      </c>
      <c r="Y1080" s="385" t="str">
        <f t="shared" si="374"/>
        <v>Y</v>
      </c>
      <c r="Z1080" s="385" t="str">
        <f t="shared" si="375"/>
        <v>Y</v>
      </c>
      <c r="AA1080" s="385" t="s">
        <v>2044</v>
      </c>
      <c r="AB1080" s="405"/>
      <c r="AC1080" s="389"/>
      <c r="AD1080" s="390"/>
      <c r="AE1080" s="385"/>
      <c r="AF1080" s="385"/>
      <c r="AG1080" s="391">
        <f t="shared" si="403"/>
        <v>3500</v>
      </c>
      <c r="AH1080" s="372">
        <v>16</v>
      </c>
      <c r="AI1080" s="392">
        <f t="shared" si="404"/>
        <v>970580.5969505352</v>
      </c>
      <c r="AK1080" s="404">
        <f t="shared" si="394"/>
        <v>128.58895705521473</v>
      </c>
      <c r="AL1080" s="404">
        <f t="shared" si="387"/>
        <v>27.724036655999999</v>
      </c>
      <c r="AM1080" s="394">
        <f t="shared" si="391"/>
        <v>5.1245112800000001</v>
      </c>
      <c r="AN1080" s="372">
        <f t="shared" si="378"/>
        <v>0.5</v>
      </c>
      <c r="AO1080" s="390">
        <f t="shared" si="405"/>
        <v>5.2798410519442585E-6</v>
      </c>
      <c r="AQ1080" s="390">
        <f t="shared" si="395"/>
        <v>3.985187684351145E-2</v>
      </c>
      <c r="AR1080" s="390">
        <f t="shared" si="388"/>
        <v>0.18484001242621934</v>
      </c>
      <c r="AS1080" s="396">
        <f t="shared" si="396"/>
        <v>1</v>
      </c>
      <c r="AT1080" s="396">
        <f t="shared" si="397"/>
        <v>0</v>
      </c>
      <c r="AU1080" s="396"/>
      <c r="AV1080" s="396"/>
      <c r="AW1080" s="372">
        <f t="shared" si="398"/>
        <v>1</v>
      </c>
      <c r="AX1080" s="372">
        <f t="shared" si="399"/>
        <v>0</v>
      </c>
      <c r="AY1080" s="396">
        <f t="shared" si="389"/>
        <v>1</v>
      </c>
      <c r="AZ1080" s="396">
        <f t="shared" si="390"/>
        <v>0</v>
      </c>
      <c r="BB1080" s="372" t="s">
        <v>2351</v>
      </c>
      <c r="BC1080" s="372" t="s">
        <v>139</v>
      </c>
      <c r="BD1080" s="372" t="s">
        <v>138</v>
      </c>
      <c r="BF1080" s="372" t="s">
        <v>1406</v>
      </c>
      <c r="BH1080" s="406" t="s">
        <v>1965</v>
      </c>
      <c r="BJ1080" s="303" t="s">
        <v>533</v>
      </c>
      <c r="BK1080" s="407" t="s">
        <v>1489</v>
      </c>
      <c r="BN1080" s="303">
        <v>5</v>
      </c>
      <c r="BO1080" s="408" t="s">
        <v>1395</v>
      </c>
      <c r="BS1080" s="409" t="s">
        <v>1393</v>
      </c>
      <c r="BT1080" s="406" t="s">
        <v>1874</v>
      </c>
      <c r="BU1080" s="406"/>
      <c r="BV1080" s="406"/>
      <c r="BW1080" s="410">
        <v>37914</v>
      </c>
      <c r="BX1080" s="410"/>
      <c r="BY1080" s="303" t="s">
        <v>451</v>
      </c>
      <c r="BZ1080" s="424">
        <v>5.1245112800000001</v>
      </c>
      <c r="CA1080" s="372" t="s">
        <v>1396</v>
      </c>
      <c r="CD1080" s="411" t="s">
        <v>2044</v>
      </c>
      <c r="CR1080" s="411" t="s">
        <v>1185</v>
      </c>
      <c r="CS1080" s="410">
        <v>38018</v>
      </c>
      <c r="CT1080" s="410">
        <v>38108</v>
      </c>
      <c r="CU1080" s="411">
        <v>50</v>
      </c>
      <c r="CV1080" s="372" t="s">
        <v>1395</v>
      </c>
      <c r="CZ1080" s="411">
        <v>3500</v>
      </c>
      <c r="DA1080" s="303" t="s">
        <v>2046</v>
      </c>
      <c r="DD1080" s="411" t="s">
        <v>2044</v>
      </c>
      <c r="DF1080" s="303" t="s">
        <v>1746</v>
      </c>
      <c r="DN1080" s="421">
        <v>128.58895705521473</v>
      </c>
      <c r="DO1080" s="303" t="s">
        <v>1396</v>
      </c>
      <c r="DR1080" s="418" t="s">
        <v>2044</v>
      </c>
      <c r="DT1080" s="410">
        <v>37914</v>
      </c>
      <c r="DU1080" s="414"/>
      <c r="DV1080" s="398" t="s">
        <v>451</v>
      </c>
      <c r="DW1080" s="419">
        <v>27.724036655999999</v>
      </c>
      <c r="DX1080" s="303" t="s">
        <v>1396</v>
      </c>
      <c r="EA1080" s="385" t="s">
        <v>2044</v>
      </c>
      <c r="EC1080" s="416"/>
      <c r="ED1080" s="416"/>
    </row>
    <row r="1081" spans="1:136" s="303" customFormat="1" hidden="1" x14ac:dyDescent="0.2">
      <c r="A1081" s="384" t="str">
        <f t="shared" si="367"/>
        <v>Grants</v>
      </c>
      <c r="B1081" s="384" t="str">
        <f t="shared" si="368"/>
        <v>Trichloroethylene</v>
      </c>
      <c r="C1081" s="385" t="s">
        <v>2587</v>
      </c>
      <c r="E1081" s="303" t="s">
        <v>371</v>
      </c>
      <c r="F1081" s="386" t="str">
        <f t="shared" si="369"/>
        <v>Residence 4</v>
      </c>
      <c r="G1081" s="384" t="str">
        <f t="shared" si="370"/>
        <v>Residential</v>
      </c>
      <c r="H1081" s="384" t="str">
        <f t="shared" si="371"/>
        <v>Crawlspace</v>
      </c>
      <c r="I1081" s="385" t="str">
        <f t="shared" si="401"/>
        <v>Y</v>
      </c>
      <c r="J1081" s="385" t="str">
        <f t="shared" si="402"/>
        <v>Y</v>
      </c>
      <c r="K1081" s="387" t="s">
        <v>541</v>
      </c>
      <c r="L1081" s="422" t="s">
        <v>1436</v>
      </c>
      <c r="Q1081" s="385" t="str">
        <f t="shared" si="392"/>
        <v>Y</v>
      </c>
      <c r="R1081" s="385" t="str">
        <f t="shared" si="393"/>
        <v>Y</v>
      </c>
      <c r="S1081" s="385" t="str">
        <f t="shared" si="400"/>
        <v>Y</v>
      </c>
      <c r="U1081" s="385" t="str">
        <f t="shared" si="385"/>
        <v>Y</v>
      </c>
      <c r="V1081" s="385" t="str">
        <f t="shared" si="386"/>
        <v>Y</v>
      </c>
      <c r="W1081" s="387" t="s">
        <v>541</v>
      </c>
      <c r="X1081" s="422" t="s">
        <v>1436</v>
      </c>
      <c r="Y1081" s="385" t="str">
        <f t="shared" si="374"/>
        <v>Y</v>
      </c>
      <c r="Z1081" s="385" t="str">
        <f t="shared" si="375"/>
        <v>Y</v>
      </c>
      <c r="AA1081" s="385" t="s">
        <v>2044</v>
      </c>
      <c r="AB1081" s="405"/>
      <c r="AC1081" s="389"/>
      <c r="AD1081" s="390"/>
      <c r="AE1081" s="385"/>
      <c r="AF1081" s="385"/>
      <c r="AG1081" s="391">
        <f t="shared" si="403"/>
        <v>3500</v>
      </c>
      <c r="AH1081" s="372">
        <v>16</v>
      </c>
      <c r="AI1081" s="392">
        <f t="shared" si="404"/>
        <v>970580.5969505352</v>
      </c>
      <c r="AK1081" s="404">
        <f t="shared" si="394"/>
        <v>85.725971370143156</v>
      </c>
      <c r="AL1081" s="404">
        <f t="shared" si="387"/>
        <v>27.724036655999999</v>
      </c>
      <c r="AM1081" s="394">
        <f t="shared" si="391"/>
        <v>5.1245112800000001</v>
      </c>
      <c r="AN1081" s="372">
        <f t="shared" si="378"/>
        <v>0.5</v>
      </c>
      <c r="AO1081" s="390">
        <f t="shared" si="405"/>
        <v>5.2798410519442585E-6</v>
      </c>
      <c r="AQ1081" s="390">
        <f t="shared" si="395"/>
        <v>5.9777815265267174E-2</v>
      </c>
      <c r="AR1081" s="390">
        <f t="shared" si="388"/>
        <v>0.18484001242621934</v>
      </c>
      <c r="AS1081" s="396">
        <f t="shared" si="396"/>
        <v>1</v>
      </c>
      <c r="AT1081" s="396">
        <f t="shared" si="397"/>
        <v>0</v>
      </c>
      <c r="AU1081" s="396"/>
      <c r="AV1081" s="396"/>
      <c r="AW1081" s="372">
        <f t="shared" si="398"/>
        <v>1</v>
      </c>
      <c r="AX1081" s="372">
        <f t="shared" si="399"/>
        <v>0</v>
      </c>
      <c r="AY1081" s="396">
        <f t="shared" si="389"/>
        <v>1</v>
      </c>
      <c r="AZ1081" s="396">
        <f t="shared" si="390"/>
        <v>0</v>
      </c>
      <c r="BB1081" s="372" t="s">
        <v>2351</v>
      </c>
      <c r="BC1081" s="372" t="s">
        <v>139</v>
      </c>
      <c r="BD1081" s="372" t="s">
        <v>138</v>
      </c>
      <c r="BF1081" s="372" t="s">
        <v>1406</v>
      </c>
      <c r="BH1081" s="406" t="s">
        <v>1965</v>
      </c>
      <c r="BJ1081" s="303" t="s">
        <v>533</v>
      </c>
      <c r="BK1081" s="407" t="s">
        <v>1489</v>
      </c>
      <c r="BN1081" s="303">
        <v>5</v>
      </c>
      <c r="BO1081" s="408" t="s">
        <v>1395</v>
      </c>
      <c r="BS1081" s="409" t="s">
        <v>1393</v>
      </c>
      <c r="BT1081" s="406" t="s">
        <v>1874</v>
      </c>
      <c r="BU1081" s="406"/>
      <c r="BV1081" s="406"/>
      <c r="BW1081" s="410">
        <v>37914</v>
      </c>
      <c r="BX1081" s="410"/>
      <c r="BY1081" s="303" t="s">
        <v>451</v>
      </c>
      <c r="BZ1081" s="424">
        <v>5.1245112800000001</v>
      </c>
      <c r="CA1081" s="372" t="s">
        <v>1396</v>
      </c>
      <c r="CD1081" s="411" t="s">
        <v>2044</v>
      </c>
      <c r="CR1081" s="411" t="s">
        <v>1185</v>
      </c>
      <c r="CS1081" s="410">
        <v>38018</v>
      </c>
      <c r="CT1081" s="410">
        <v>38108</v>
      </c>
      <c r="CU1081" s="411">
        <v>50</v>
      </c>
      <c r="CV1081" s="372" t="s">
        <v>1395</v>
      </c>
      <c r="CZ1081" s="411">
        <v>3500</v>
      </c>
      <c r="DA1081" s="303" t="s">
        <v>2046</v>
      </c>
      <c r="DD1081" s="411" t="s">
        <v>2044</v>
      </c>
      <c r="DF1081" s="303" t="s">
        <v>1747</v>
      </c>
      <c r="DN1081" s="421">
        <v>85.725971370143156</v>
      </c>
      <c r="DO1081" s="303" t="s">
        <v>1396</v>
      </c>
      <c r="DR1081" s="418" t="s">
        <v>2044</v>
      </c>
      <c r="DT1081" s="410">
        <v>37914</v>
      </c>
      <c r="DU1081" s="414"/>
      <c r="DV1081" s="398" t="s">
        <v>451</v>
      </c>
      <c r="DW1081" s="419">
        <v>27.724036655999999</v>
      </c>
      <c r="DX1081" s="303" t="s">
        <v>1396</v>
      </c>
      <c r="EA1081" s="385" t="s">
        <v>2044</v>
      </c>
      <c r="EC1081" s="416"/>
      <c r="ED1081" s="416"/>
    </row>
    <row r="1082" spans="1:136" s="303" customFormat="1" hidden="1" x14ac:dyDescent="0.2">
      <c r="A1082" s="384" t="str">
        <f t="shared" si="367"/>
        <v>Grants</v>
      </c>
      <c r="B1082" s="384" t="str">
        <f t="shared" si="368"/>
        <v>cis-1,2-Dichloroethylene</v>
      </c>
      <c r="C1082" s="385" t="s">
        <v>2587</v>
      </c>
      <c r="E1082" s="303" t="s">
        <v>371</v>
      </c>
      <c r="F1082" s="386" t="str">
        <f t="shared" si="369"/>
        <v>Residence 6</v>
      </c>
      <c r="G1082" s="384" t="str">
        <f t="shared" si="370"/>
        <v>Residential</v>
      </c>
      <c r="H1082" s="384" t="str">
        <f t="shared" si="371"/>
        <v>Crawlspace</v>
      </c>
      <c r="I1082" s="385" t="str">
        <f t="shared" si="401"/>
        <v>Y</v>
      </c>
      <c r="J1082" s="385" t="str">
        <f t="shared" si="402"/>
        <v>Y</v>
      </c>
      <c r="K1082" s="387" t="s">
        <v>541</v>
      </c>
      <c r="L1082" s="453" t="s">
        <v>2778</v>
      </c>
      <c r="Q1082" s="385" t="str">
        <f t="shared" si="392"/>
        <v>Y</v>
      </c>
      <c r="R1082" s="385" t="str">
        <f t="shared" si="393"/>
        <v>Y</v>
      </c>
      <c r="S1082" s="445" t="s">
        <v>541</v>
      </c>
      <c r="T1082" s="425" t="s">
        <v>440</v>
      </c>
      <c r="U1082" s="385" t="str">
        <f t="shared" si="385"/>
        <v>Y</v>
      </c>
      <c r="V1082" s="385" t="str">
        <f t="shared" si="386"/>
        <v>Y</v>
      </c>
      <c r="W1082" s="387" t="s">
        <v>541</v>
      </c>
      <c r="X1082" s="425" t="s">
        <v>440</v>
      </c>
      <c r="Y1082" s="385" t="str">
        <f t="shared" si="374"/>
        <v>Y</v>
      </c>
      <c r="Z1082" s="385" t="str">
        <f t="shared" si="375"/>
        <v>Y</v>
      </c>
      <c r="AA1082" s="445" t="s">
        <v>541</v>
      </c>
      <c r="AB1082" s="425" t="s">
        <v>440</v>
      </c>
      <c r="AC1082" s="389"/>
      <c r="AD1082" s="390"/>
      <c r="AE1082" s="385"/>
      <c r="AF1082" s="385"/>
      <c r="AG1082" s="391">
        <f t="shared" si="403"/>
        <v>74</v>
      </c>
      <c r="AH1082" s="372">
        <v>16</v>
      </c>
      <c r="AI1082" s="392">
        <f t="shared" si="404"/>
        <v>8482.0096762186149</v>
      </c>
      <c r="AK1082" s="404">
        <f t="shared" si="394"/>
        <v>12.290961145194276</v>
      </c>
      <c r="AL1082" s="393">
        <f t="shared" si="387"/>
        <v>7.2813572800000004E-2</v>
      </c>
      <c r="AM1082" s="394">
        <f t="shared" si="391"/>
        <v>0.08</v>
      </c>
      <c r="AN1082" s="372" t="str">
        <f t="shared" si="378"/>
        <v/>
      </c>
      <c r="AO1082" s="390">
        <f t="shared" si="405"/>
        <v>9.431727038027265E-6</v>
      </c>
      <c r="AQ1082" s="390">
        <f t="shared" si="395"/>
        <v>6.5088481734627999E-3</v>
      </c>
      <c r="AR1082" s="395">
        <f t="shared" si="388"/>
        <v>1.0986962584536162</v>
      </c>
      <c r="AS1082" s="396">
        <f t="shared" si="396"/>
        <v>1</v>
      </c>
      <c r="AT1082" s="396">
        <f t="shared" si="397"/>
        <v>0</v>
      </c>
      <c r="AU1082" s="396"/>
      <c r="AV1082" s="396"/>
      <c r="AW1082" s="372">
        <f t="shared" si="398"/>
        <v>1</v>
      </c>
      <c r="AX1082" s="372">
        <f t="shared" si="399"/>
        <v>0</v>
      </c>
      <c r="AY1082" s="396">
        <f t="shared" si="389"/>
        <v>1</v>
      </c>
      <c r="AZ1082" s="396">
        <f t="shared" si="390"/>
        <v>0</v>
      </c>
      <c r="BB1082" s="372" t="s">
        <v>2351</v>
      </c>
      <c r="BC1082" s="372" t="s">
        <v>139</v>
      </c>
      <c r="BD1082" s="372" t="s">
        <v>138</v>
      </c>
      <c r="BF1082" s="372" t="s">
        <v>1406</v>
      </c>
      <c r="BH1082" s="406" t="s">
        <v>1967</v>
      </c>
      <c r="BJ1082" s="303" t="s">
        <v>533</v>
      </c>
      <c r="BK1082" s="407" t="s">
        <v>1489</v>
      </c>
      <c r="BN1082" s="303">
        <v>5</v>
      </c>
      <c r="BO1082" s="408" t="s">
        <v>1395</v>
      </c>
      <c r="BS1082" s="409" t="s">
        <v>1400</v>
      </c>
      <c r="BT1082" s="406" t="s">
        <v>1872</v>
      </c>
      <c r="BU1082" s="406"/>
      <c r="BV1082" s="406"/>
      <c r="BW1082" s="410">
        <v>37914</v>
      </c>
      <c r="BX1082" s="410"/>
      <c r="BY1082" s="303" t="s">
        <v>451</v>
      </c>
      <c r="BZ1082" s="447">
        <v>0.08</v>
      </c>
      <c r="CA1082" s="372" t="s">
        <v>1396</v>
      </c>
      <c r="CD1082" s="411" t="s">
        <v>2044</v>
      </c>
      <c r="CR1082" s="411" t="s">
        <v>1187</v>
      </c>
      <c r="CS1082" s="410">
        <v>38018</v>
      </c>
      <c r="CT1082" s="410">
        <v>38108</v>
      </c>
      <c r="CU1082" s="411">
        <v>50</v>
      </c>
      <c r="CV1082" s="372" t="s">
        <v>1395</v>
      </c>
      <c r="CZ1082" s="411">
        <v>74</v>
      </c>
      <c r="DA1082" s="303" t="s">
        <v>2046</v>
      </c>
      <c r="DD1082" s="411" t="s">
        <v>2044</v>
      </c>
      <c r="DF1082" s="303" t="s">
        <v>2651</v>
      </c>
      <c r="DN1082" s="421">
        <v>12.290961145194276</v>
      </c>
      <c r="DO1082" s="303" t="s">
        <v>1396</v>
      </c>
      <c r="DR1082" s="418" t="s">
        <v>2044</v>
      </c>
      <c r="DT1082" s="410">
        <v>37914</v>
      </c>
      <c r="DU1082" s="414"/>
      <c r="DV1082" s="398" t="s">
        <v>451</v>
      </c>
      <c r="DW1082" s="426">
        <v>7.2813572800000004E-2</v>
      </c>
      <c r="DX1082" s="303" t="s">
        <v>1396</v>
      </c>
      <c r="EA1082" s="385" t="s">
        <v>2044</v>
      </c>
      <c r="EC1082" s="410">
        <v>37914</v>
      </c>
      <c r="ED1082" s="427">
        <v>5.945911839999999E-2</v>
      </c>
      <c r="EE1082" s="303" t="s">
        <v>1396</v>
      </c>
      <c r="EF1082" s="411" t="s">
        <v>2044</v>
      </c>
    </row>
    <row r="1083" spans="1:136" s="303" customFormat="1" hidden="1" x14ac:dyDescent="0.2">
      <c r="A1083" s="384" t="str">
        <f t="shared" si="367"/>
        <v>Grants</v>
      </c>
      <c r="B1083" s="384" t="str">
        <f t="shared" si="368"/>
        <v>Tetrachloroethylene</v>
      </c>
      <c r="C1083" s="385" t="s">
        <v>2587</v>
      </c>
      <c r="E1083" s="303" t="s">
        <v>371</v>
      </c>
      <c r="F1083" s="386" t="str">
        <f t="shared" si="369"/>
        <v>Residence 6</v>
      </c>
      <c r="G1083" s="384" t="str">
        <f t="shared" si="370"/>
        <v>Residential</v>
      </c>
      <c r="H1083" s="384" t="str">
        <f t="shared" si="371"/>
        <v>Crawlspace</v>
      </c>
      <c r="I1083" s="385" t="str">
        <f t="shared" si="401"/>
        <v>Y</v>
      </c>
      <c r="J1083" s="385" t="str">
        <f t="shared" si="402"/>
        <v>Y</v>
      </c>
      <c r="K1083" s="445" t="s">
        <v>541</v>
      </c>
      <c r="L1083" s="425" t="s">
        <v>440</v>
      </c>
      <c r="Q1083" s="385" t="str">
        <f t="shared" ref="Q1083:Q1092" si="406">IF(DR1083="","",IF(DR1083="y","Y","n"))</f>
        <v>Y</v>
      </c>
      <c r="R1083" s="385" t="str">
        <f t="shared" ref="R1083:R1092" si="407">IF(AK1083="","",IF(AN1083="","Y",IF(AK1083&gt;AN1083*$R$38,"Y","n")))</f>
        <v>n</v>
      </c>
      <c r="S1083" s="445" t="s">
        <v>541</v>
      </c>
      <c r="T1083" s="425" t="s">
        <v>440</v>
      </c>
      <c r="U1083" s="385" t="str">
        <f t="shared" si="385"/>
        <v>Y</v>
      </c>
      <c r="V1083" s="385" t="str">
        <f t="shared" si="386"/>
        <v>n</v>
      </c>
      <c r="W1083" s="445" t="s">
        <v>541</v>
      </c>
      <c r="X1083" s="425" t="s">
        <v>440</v>
      </c>
      <c r="Y1083" s="385" t="str">
        <f t="shared" si="374"/>
        <v>Y</v>
      </c>
      <c r="Z1083" s="385" t="str">
        <f t="shared" si="375"/>
        <v>n</v>
      </c>
      <c r="AA1083" s="445" t="s">
        <v>541</v>
      </c>
      <c r="AB1083" s="425" t="s">
        <v>440</v>
      </c>
      <c r="AC1083" s="389"/>
      <c r="AD1083" s="390"/>
      <c r="AE1083" s="385"/>
      <c r="AF1083" s="385"/>
      <c r="AG1083" s="391">
        <f t="shared" si="403"/>
        <v>51000</v>
      </c>
      <c r="AH1083" s="372">
        <v>16</v>
      </c>
      <c r="AI1083" s="392">
        <f t="shared" si="404"/>
        <v>23958725.430836603</v>
      </c>
      <c r="AK1083" s="404">
        <f t="shared" ref="AK1083:AK1092" si="408">IF(DO1083="","",IF(DO1083="mg/m3",1000*DN1083,IF(DO1083="ppbv",DN1083*INDEX(ppbv_ug_m3,MATCH(BS1083,ChemName,0)),DN1083)))</f>
        <v>59.674437627811869</v>
      </c>
      <c r="AL1083" s="404">
        <f t="shared" si="387"/>
        <v>2.71</v>
      </c>
      <c r="AM1083" s="394">
        <f t="shared" si="391"/>
        <v>2.6</v>
      </c>
      <c r="AN1083" s="372">
        <f t="shared" si="378"/>
        <v>3.8</v>
      </c>
      <c r="AO1083" s="390">
        <f t="shared" si="405"/>
        <v>1.08519963113464E-7</v>
      </c>
      <c r="AQ1083" s="390">
        <f t="shared" ref="AQ1083:AQ1092" si="409">IF(AK1083="","",AM1083/AK1083)</f>
        <v>4.3569744489527357E-2</v>
      </c>
      <c r="AR1083" s="390">
        <f t="shared" si="388"/>
        <v>0.95940959409594095</v>
      </c>
      <c r="AS1083" s="396">
        <f t="shared" si="396"/>
        <v>1</v>
      </c>
      <c r="AT1083" s="396">
        <f t="shared" si="397"/>
        <v>0</v>
      </c>
      <c r="AU1083" s="396"/>
      <c r="AV1083" s="396"/>
      <c r="AW1083" s="372">
        <f t="shared" ref="AW1083:AW1092" si="410">IF(AQ1083="","",IF(DR1083="Y",1,0))</f>
        <v>1</v>
      </c>
      <c r="AX1083" s="372">
        <f t="shared" ref="AX1083:AX1092" si="411">IF(AQ1083="","",IF(DR1083="n",1,0))</f>
        <v>0</v>
      </c>
      <c r="AY1083" s="396">
        <f t="shared" si="389"/>
        <v>1</v>
      </c>
      <c r="AZ1083" s="396">
        <f t="shared" si="390"/>
        <v>0</v>
      </c>
      <c r="BB1083" s="372" t="s">
        <v>2351</v>
      </c>
      <c r="BC1083" s="372" t="s">
        <v>139</v>
      </c>
      <c r="BD1083" s="372" t="s">
        <v>138</v>
      </c>
      <c r="BF1083" s="372" t="s">
        <v>1406</v>
      </c>
      <c r="BH1083" s="406" t="s">
        <v>1967</v>
      </c>
      <c r="BJ1083" s="303" t="s">
        <v>533</v>
      </c>
      <c r="BK1083" s="407" t="s">
        <v>1489</v>
      </c>
      <c r="BN1083" s="303">
        <v>5</v>
      </c>
      <c r="BO1083" s="408" t="s">
        <v>1395</v>
      </c>
      <c r="BS1083" s="409" t="s">
        <v>2057</v>
      </c>
      <c r="BT1083" s="406" t="s">
        <v>1872</v>
      </c>
      <c r="BU1083" s="406"/>
      <c r="BV1083" s="406"/>
      <c r="BW1083" s="410">
        <v>37914</v>
      </c>
      <c r="BX1083" s="410"/>
      <c r="BY1083" s="303" t="s">
        <v>451</v>
      </c>
      <c r="BZ1083" s="452">
        <v>2.6</v>
      </c>
      <c r="CA1083" s="372" t="s">
        <v>1396</v>
      </c>
      <c r="CD1083" s="411" t="s">
        <v>2044</v>
      </c>
      <c r="CR1083" s="411" t="s">
        <v>1187</v>
      </c>
      <c r="CS1083" s="410">
        <v>38018</v>
      </c>
      <c r="CT1083" s="410">
        <v>38108</v>
      </c>
      <c r="CU1083" s="411">
        <v>50</v>
      </c>
      <c r="CV1083" s="372" t="s">
        <v>1395</v>
      </c>
      <c r="CZ1083" s="411">
        <v>51000</v>
      </c>
      <c r="DA1083" s="303" t="s">
        <v>2046</v>
      </c>
      <c r="DD1083" s="411" t="s">
        <v>2044</v>
      </c>
      <c r="DF1083" s="303" t="s">
        <v>2652</v>
      </c>
      <c r="DN1083" s="421">
        <v>59.674437627811869</v>
      </c>
      <c r="DO1083" s="303" t="s">
        <v>1396</v>
      </c>
      <c r="DR1083" s="418" t="s">
        <v>2044</v>
      </c>
      <c r="DT1083" s="410">
        <v>37914</v>
      </c>
      <c r="DU1083" s="414"/>
      <c r="DV1083" s="398" t="s">
        <v>451</v>
      </c>
      <c r="DW1083" s="428">
        <v>2.71</v>
      </c>
      <c r="DX1083" s="303" t="s">
        <v>1396</v>
      </c>
      <c r="EA1083" s="385" t="s">
        <v>2044</v>
      </c>
      <c r="EC1083" s="410">
        <v>37914</v>
      </c>
      <c r="ED1083" s="424">
        <v>2.37</v>
      </c>
      <c r="EE1083" s="303" t="s">
        <v>1396</v>
      </c>
      <c r="EF1083" s="411" t="s">
        <v>2044</v>
      </c>
    </row>
    <row r="1084" spans="1:136" s="303" customFormat="1" hidden="1" x14ac:dyDescent="0.2">
      <c r="A1084" s="384" t="str">
        <f t="shared" si="367"/>
        <v>Grants</v>
      </c>
      <c r="B1084" s="384" t="str">
        <f t="shared" si="368"/>
        <v>Tetrachloroethylene</v>
      </c>
      <c r="C1084" s="385" t="s">
        <v>2587</v>
      </c>
      <c r="E1084" s="303" t="s">
        <v>371</v>
      </c>
      <c r="F1084" s="386" t="str">
        <f t="shared" si="369"/>
        <v>Residence 6</v>
      </c>
      <c r="G1084" s="384" t="str">
        <f t="shared" si="370"/>
        <v>Residential</v>
      </c>
      <c r="H1084" s="384" t="str">
        <f t="shared" si="371"/>
        <v>Crawlspace</v>
      </c>
      <c r="I1084" s="385" t="str">
        <f t="shared" si="401"/>
        <v>Y</v>
      </c>
      <c r="J1084" s="385" t="str">
        <f t="shared" si="402"/>
        <v>Y</v>
      </c>
      <c r="K1084" s="387" t="s">
        <v>541</v>
      </c>
      <c r="L1084" s="422" t="s">
        <v>1436</v>
      </c>
      <c r="Q1084" s="385" t="str">
        <f t="shared" si="406"/>
        <v>Y</v>
      </c>
      <c r="R1084" s="385" t="str">
        <f t="shared" si="407"/>
        <v>Y</v>
      </c>
      <c r="S1084" s="445" t="s">
        <v>541</v>
      </c>
      <c r="T1084" s="425" t="s">
        <v>440</v>
      </c>
      <c r="U1084" s="385" t="str">
        <f t="shared" si="385"/>
        <v>Y</v>
      </c>
      <c r="V1084" s="385" t="str">
        <f t="shared" si="386"/>
        <v>n</v>
      </c>
      <c r="W1084" s="387" t="s">
        <v>541</v>
      </c>
      <c r="X1084" s="422" t="s">
        <v>1436</v>
      </c>
      <c r="Y1084" s="385" t="str">
        <f t="shared" si="374"/>
        <v>Y</v>
      </c>
      <c r="Z1084" s="385" t="str">
        <f t="shared" si="375"/>
        <v>n</v>
      </c>
      <c r="AA1084" s="445" t="s">
        <v>541</v>
      </c>
      <c r="AB1084" s="425" t="s">
        <v>440</v>
      </c>
      <c r="AC1084" s="389"/>
      <c r="AD1084" s="390"/>
      <c r="AE1084" s="385"/>
      <c r="AF1084" s="385"/>
      <c r="AG1084" s="391">
        <f t="shared" si="403"/>
        <v>51000</v>
      </c>
      <c r="AH1084" s="372">
        <v>16</v>
      </c>
      <c r="AI1084" s="392">
        <f t="shared" si="404"/>
        <v>23958725.430836603</v>
      </c>
      <c r="AK1084" s="404">
        <f t="shared" si="408"/>
        <v>1288.4253578732107</v>
      </c>
      <c r="AL1084" s="404">
        <f t="shared" si="387"/>
        <v>2.71</v>
      </c>
      <c r="AM1084" s="394">
        <f t="shared" si="391"/>
        <v>2.6</v>
      </c>
      <c r="AN1084" s="372">
        <f t="shared" si="378"/>
        <v>3.8</v>
      </c>
      <c r="AO1084" s="390">
        <f t="shared" si="405"/>
        <v>1.08519963113464E-7</v>
      </c>
      <c r="AQ1084" s="390">
        <f t="shared" si="409"/>
        <v>2.0179671131991617E-3</v>
      </c>
      <c r="AR1084" s="390">
        <f t="shared" si="388"/>
        <v>0.95940959409594095</v>
      </c>
      <c r="AS1084" s="396">
        <f t="shared" si="396"/>
        <v>1</v>
      </c>
      <c r="AT1084" s="396">
        <f t="shared" si="397"/>
        <v>0</v>
      </c>
      <c r="AU1084" s="396"/>
      <c r="AV1084" s="396"/>
      <c r="AW1084" s="372">
        <f t="shared" si="410"/>
        <v>1</v>
      </c>
      <c r="AX1084" s="372">
        <f t="shared" si="411"/>
        <v>0</v>
      </c>
      <c r="AY1084" s="396">
        <f t="shared" si="389"/>
        <v>1</v>
      </c>
      <c r="AZ1084" s="396">
        <f t="shared" si="390"/>
        <v>0</v>
      </c>
      <c r="BB1084" s="372" t="s">
        <v>2351</v>
      </c>
      <c r="BC1084" s="372" t="s">
        <v>139</v>
      </c>
      <c r="BD1084" s="372" t="s">
        <v>138</v>
      </c>
      <c r="BF1084" s="372" t="s">
        <v>1406</v>
      </c>
      <c r="BH1084" s="406" t="s">
        <v>1967</v>
      </c>
      <c r="BJ1084" s="303" t="s">
        <v>533</v>
      </c>
      <c r="BK1084" s="407" t="s">
        <v>1489</v>
      </c>
      <c r="BN1084" s="303">
        <v>5</v>
      </c>
      <c r="BO1084" s="408" t="s">
        <v>1395</v>
      </c>
      <c r="BS1084" s="409" t="s">
        <v>2057</v>
      </c>
      <c r="BT1084" s="406" t="s">
        <v>1872</v>
      </c>
      <c r="BU1084" s="406"/>
      <c r="BV1084" s="406"/>
      <c r="BW1084" s="410">
        <v>37914</v>
      </c>
      <c r="BX1084" s="410"/>
      <c r="BY1084" s="303" t="s">
        <v>451</v>
      </c>
      <c r="BZ1084" s="452">
        <v>2.6</v>
      </c>
      <c r="CA1084" s="372" t="s">
        <v>1396</v>
      </c>
      <c r="CD1084" s="411" t="s">
        <v>2044</v>
      </c>
      <c r="CR1084" s="411" t="s">
        <v>1187</v>
      </c>
      <c r="CS1084" s="410">
        <v>38018</v>
      </c>
      <c r="CT1084" s="410">
        <v>38108</v>
      </c>
      <c r="CU1084" s="411">
        <v>50</v>
      </c>
      <c r="CV1084" s="372" t="s">
        <v>1395</v>
      </c>
      <c r="CZ1084" s="411">
        <v>51000</v>
      </c>
      <c r="DA1084" s="303" t="s">
        <v>2046</v>
      </c>
      <c r="DD1084" s="411" t="s">
        <v>2044</v>
      </c>
      <c r="DF1084" s="303" t="s">
        <v>2653</v>
      </c>
      <c r="DN1084" s="421">
        <v>1288.4253578732107</v>
      </c>
      <c r="DO1084" s="303" t="s">
        <v>1396</v>
      </c>
      <c r="DR1084" s="418" t="s">
        <v>2044</v>
      </c>
      <c r="DT1084" s="410">
        <v>37914</v>
      </c>
      <c r="DU1084" s="414"/>
      <c r="DV1084" s="398" t="s">
        <v>451</v>
      </c>
      <c r="DW1084" s="428">
        <v>2.71</v>
      </c>
      <c r="DX1084" s="303" t="s">
        <v>1396</v>
      </c>
      <c r="EA1084" s="385" t="s">
        <v>2044</v>
      </c>
      <c r="EC1084" s="410">
        <v>37914</v>
      </c>
      <c r="ED1084" s="424">
        <v>2.37</v>
      </c>
      <c r="EE1084" s="303" t="s">
        <v>1396</v>
      </c>
      <c r="EF1084" s="411" t="s">
        <v>2044</v>
      </c>
    </row>
    <row r="1085" spans="1:136" s="303" customFormat="1" hidden="1" x14ac:dyDescent="0.2">
      <c r="A1085" s="384" t="str">
        <f t="shared" si="367"/>
        <v>Grants</v>
      </c>
      <c r="B1085" s="384" t="str">
        <f t="shared" si="368"/>
        <v>Tetrachloroethylene</v>
      </c>
      <c r="C1085" s="385" t="s">
        <v>2587</v>
      </c>
      <c r="E1085" s="303" t="s">
        <v>371</v>
      </c>
      <c r="F1085" s="386" t="str">
        <f t="shared" si="369"/>
        <v>Residence 6</v>
      </c>
      <c r="G1085" s="384" t="str">
        <f t="shared" si="370"/>
        <v>Residential</v>
      </c>
      <c r="H1085" s="384" t="str">
        <f t="shared" si="371"/>
        <v>Crawlspace</v>
      </c>
      <c r="I1085" s="385" t="str">
        <f t="shared" si="401"/>
        <v>Y</v>
      </c>
      <c r="J1085" s="385" t="str">
        <f t="shared" si="402"/>
        <v>Y</v>
      </c>
      <c r="K1085" s="387" t="s">
        <v>541</v>
      </c>
      <c r="L1085" s="422" t="s">
        <v>1436</v>
      </c>
      <c r="Q1085" s="385" t="str">
        <f t="shared" si="406"/>
        <v>Y</v>
      </c>
      <c r="R1085" s="385" t="str">
        <f t="shared" si="407"/>
        <v>n</v>
      </c>
      <c r="S1085" s="445" t="s">
        <v>541</v>
      </c>
      <c r="T1085" s="425" t="s">
        <v>440</v>
      </c>
      <c r="U1085" s="385" t="str">
        <f t="shared" si="385"/>
        <v>Y</v>
      </c>
      <c r="V1085" s="385" t="str">
        <f t="shared" si="386"/>
        <v>n</v>
      </c>
      <c r="W1085" s="387" t="s">
        <v>541</v>
      </c>
      <c r="X1085" s="422" t="s">
        <v>1436</v>
      </c>
      <c r="Y1085" s="385" t="str">
        <f t="shared" si="374"/>
        <v>Y</v>
      </c>
      <c r="Z1085" s="385" t="str">
        <f t="shared" si="375"/>
        <v>n</v>
      </c>
      <c r="AA1085" s="445" t="s">
        <v>541</v>
      </c>
      <c r="AB1085" s="425" t="s">
        <v>440</v>
      </c>
      <c r="AC1085" s="389"/>
      <c r="AD1085" s="390"/>
      <c r="AE1085" s="385"/>
      <c r="AF1085" s="385"/>
      <c r="AG1085" s="391">
        <f t="shared" si="403"/>
        <v>51000</v>
      </c>
      <c r="AH1085" s="372">
        <v>16</v>
      </c>
      <c r="AI1085" s="392">
        <f t="shared" si="404"/>
        <v>23958725.430836603</v>
      </c>
      <c r="AK1085" s="404">
        <f t="shared" si="408"/>
        <v>65.777505112474444</v>
      </c>
      <c r="AL1085" s="404">
        <f t="shared" si="387"/>
        <v>2.71</v>
      </c>
      <c r="AM1085" s="394">
        <f t="shared" si="391"/>
        <v>2.6</v>
      </c>
      <c r="AN1085" s="372">
        <f t="shared" si="378"/>
        <v>3.8</v>
      </c>
      <c r="AO1085" s="390">
        <f t="shared" si="405"/>
        <v>1.08519963113464E-7</v>
      </c>
      <c r="AQ1085" s="390">
        <f t="shared" si="409"/>
        <v>3.9527190877096982E-2</v>
      </c>
      <c r="AR1085" s="390">
        <f t="shared" si="388"/>
        <v>0.95940959409594095</v>
      </c>
      <c r="AS1085" s="396">
        <f t="shared" si="396"/>
        <v>1</v>
      </c>
      <c r="AT1085" s="396">
        <f t="shared" si="397"/>
        <v>0</v>
      </c>
      <c r="AU1085" s="396"/>
      <c r="AV1085" s="396"/>
      <c r="AW1085" s="372">
        <f t="shared" si="410"/>
        <v>1</v>
      </c>
      <c r="AX1085" s="372">
        <f t="shared" si="411"/>
        <v>0</v>
      </c>
      <c r="AY1085" s="396">
        <f t="shared" si="389"/>
        <v>1</v>
      </c>
      <c r="AZ1085" s="396">
        <f t="shared" si="390"/>
        <v>0</v>
      </c>
      <c r="BB1085" s="372" t="s">
        <v>2351</v>
      </c>
      <c r="BC1085" s="372" t="s">
        <v>139</v>
      </c>
      <c r="BD1085" s="372" t="s">
        <v>138</v>
      </c>
      <c r="BF1085" s="372" t="s">
        <v>1406</v>
      </c>
      <c r="BH1085" s="406" t="s">
        <v>1967</v>
      </c>
      <c r="BJ1085" s="303" t="s">
        <v>533</v>
      </c>
      <c r="BK1085" s="407" t="s">
        <v>1489</v>
      </c>
      <c r="BN1085" s="303">
        <v>5</v>
      </c>
      <c r="BO1085" s="408" t="s">
        <v>1395</v>
      </c>
      <c r="BS1085" s="409" t="s">
        <v>2057</v>
      </c>
      <c r="BT1085" s="406" t="s">
        <v>1872</v>
      </c>
      <c r="BU1085" s="406"/>
      <c r="BV1085" s="406"/>
      <c r="BW1085" s="410">
        <v>37914</v>
      </c>
      <c r="BX1085" s="410"/>
      <c r="BY1085" s="303" t="s">
        <v>451</v>
      </c>
      <c r="BZ1085" s="452">
        <v>2.6</v>
      </c>
      <c r="CA1085" s="372" t="s">
        <v>1396</v>
      </c>
      <c r="CD1085" s="411" t="s">
        <v>2044</v>
      </c>
      <c r="CR1085" s="411" t="s">
        <v>1187</v>
      </c>
      <c r="CS1085" s="410">
        <v>38018</v>
      </c>
      <c r="CT1085" s="410">
        <v>38108</v>
      </c>
      <c r="CU1085" s="411">
        <v>50</v>
      </c>
      <c r="CV1085" s="372" t="s">
        <v>1395</v>
      </c>
      <c r="CZ1085" s="411">
        <v>51000</v>
      </c>
      <c r="DA1085" s="303" t="s">
        <v>2046</v>
      </c>
      <c r="DD1085" s="411" t="s">
        <v>2044</v>
      </c>
      <c r="DF1085" s="303" t="s">
        <v>2654</v>
      </c>
      <c r="DN1085" s="421">
        <v>65.777505112474444</v>
      </c>
      <c r="DO1085" s="303" t="s">
        <v>1396</v>
      </c>
      <c r="DR1085" s="418" t="s">
        <v>2044</v>
      </c>
      <c r="DT1085" s="410">
        <v>37914</v>
      </c>
      <c r="DU1085" s="414"/>
      <c r="DV1085" s="398" t="s">
        <v>451</v>
      </c>
      <c r="DW1085" s="428">
        <v>2.71</v>
      </c>
      <c r="DX1085" s="303" t="s">
        <v>1396</v>
      </c>
      <c r="EA1085" s="385" t="s">
        <v>2044</v>
      </c>
      <c r="EC1085" s="410">
        <v>37914</v>
      </c>
      <c r="ED1085" s="424">
        <v>2.37</v>
      </c>
      <c r="EE1085" s="303" t="s">
        <v>1396</v>
      </c>
      <c r="EF1085" s="411" t="s">
        <v>2044</v>
      </c>
    </row>
    <row r="1086" spans="1:136" s="303" customFormat="1" hidden="1" x14ac:dyDescent="0.2">
      <c r="A1086" s="384" t="str">
        <f t="shared" si="367"/>
        <v>Grants</v>
      </c>
      <c r="B1086" s="384" t="str">
        <f t="shared" si="368"/>
        <v>Tetrachloroethylene</v>
      </c>
      <c r="C1086" s="385" t="s">
        <v>2587</v>
      </c>
      <c r="E1086" s="303" t="s">
        <v>371</v>
      </c>
      <c r="F1086" s="386" t="str">
        <f t="shared" si="369"/>
        <v>Residence 6</v>
      </c>
      <c r="G1086" s="384" t="str">
        <f t="shared" si="370"/>
        <v>Residential</v>
      </c>
      <c r="H1086" s="384" t="str">
        <f t="shared" si="371"/>
        <v>Crawlspace</v>
      </c>
      <c r="I1086" s="385" t="str">
        <f t="shared" si="401"/>
        <v>Y</v>
      </c>
      <c r="J1086" s="385" t="str">
        <f t="shared" si="402"/>
        <v>Y</v>
      </c>
      <c r="K1086" s="387" t="s">
        <v>541</v>
      </c>
      <c r="L1086" s="422" t="s">
        <v>1436</v>
      </c>
      <c r="Q1086" s="385" t="str">
        <f t="shared" si="406"/>
        <v>Y</v>
      </c>
      <c r="R1086" s="385" t="str">
        <f t="shared" si="407"/>
        <v>n</v>
      </c>
      <c r="S1086" s="445" t="s">
        <v>541</v>
      </c>
      <c r="T1086" s="425" t="s">
        <v>440</v>
      </c>
      <c r="U1086" s="385" t="str">
        <f t="shared" si="385"/>
        <v>Y</v>
      </c>
      <c r="V1086" s="385" t="str">
        <f t="shared" si="386"/>
        <v>n</v>
      </c>
      <c r="W1086" s="387" t="s">
        <v>541</v>
      </c>
      <c r="X1086" s="422" t="s">
        <v>1436</v>
      </c>
      <c r="Y1086" s="385" t="str">
        <f t="shared" si="374"/>
        <v>Y</v>
      </c>
      <c r="Z1086" s="385" t="str">
        <f t="shared" si="375"/>
        <v>n</v>
      </c>
      <c r="AA1086" s="445" t="s">
        <v>541</v>
      </c>
      <c r="AB1086" s="425" t="s">
        <v>440</v>
      </c>
      <c r="AC1086" s="389"/>
      <c r="AD1086" s="390"/>
      <c r="AE1086" s="385"/>
      <c r="AF1086" s="385"/>
      <c r="AG1086" s="391">
        <f t="shared" si="403"/>
        <v>51000</v>
      </c>
      <c r="AH1086" s="372">
        <v>16</v>
      </c>
      <c r="AI1086" s="392">
        <f t="shared" si="404"/>
        <v>23958725.430836603</v>
      </c>
      <c r="AK1086" s="404">
        <f t="shared" si="408"/>
        <v>29.837218813905935</v>
      </c>
      <c r="AL1086" s="404">
        <f t="shared" si="387"/>
        <v>2.71</v>
      </c>
      <c r="AM1086" s="394">
        <f t="shared" si="391"/>
        <v>2.6</v>
      </c>
      <c r="AN1086" s="372">
        <f t="shared" si="378"/>
        <v>3.8</v>
      </c>
      <c r="AO1086" s="390">
        <f t="shared" si="405"/>
        <v>1.08519963113464E-7</v>
      </c>
      <c r="AQ1086" s="390">
        <f t="shared" si="409"/>
        <v>8.7139488979054713E-2</v>
      </c>
      <c r="AR1086" s="390">
        <f t="shared" si="388"/>
        <v>0.95940959409594095</v>
      </c>
      <c r="AS1086" s="396">
        <f t="shared" si="396"/>
        <v>1</v>
      </c>
      <c r="AT1086" s="396">
        <f t="shared" si="397"/>
        <v>0</v>
      </c>
      <c r="AU1086" s="396"/>
      <c r="AV1086" s="396"/>
      <c r="AW1086" s="372">
        <f t="shared" si="410"/>
        <v>1</v>
      </c>
      <c r="AX1086" s="372">
        <f t="shared" si="411"/>
        <v>0</v>
      </c>
      <c r="AY1086" s="396">
        <f t="shared" si="389"/>
        <v>1</v>
      </c>
      <c r="AZ1086" s="396">
        <f t="shared" si="390"/>
        <v>0</v>
      </c>
      <c r="BB1086" s="372" t="s">
        <v>2351</v>
      </c>
      <c r="BC1086" s="372" t="s">
        <v>139</v>
      </c>
      <c r="BD1086" s="372" t="s">
        <v>138</v>
      </c>
      <c r="BF1086" s="372" t="s">
        <v>1406</v>
      </c>
      <c r="BH1086" s="406" t="s">
        <v>1967</v>
      </c>
      <c r="BJ1086" s="303" t="s">
        <v>533</v>
      </c>
      <c r="BK1086" s="407" t="s">
        <v>1489</v>
      </c>
      <c r="BN1086" s="303">
        <v>5</v>
      </c>
      <c r="BO1086" s="408" t="s">
        <v>1395</v>
      </c>
      <c r="BS1086" s="409" t="s">
        <v>2057</v>
      </c>
      <c r="BT1086" s="406" t="s">
        <v>1872</v>
      </c>
      <c r="BU1086" s="406"/>
      <c r="BV1086" s="406"/>
      <c r="BW1086" s="410">
        <v>37914</v>
      </c>
      <c r="BX1086" s="410"/>
      <c r="BY1086" s="303" t="s">
        <v>451</v>
      </c>
      <c r="BZ1086" s="452">
        <v>2.6</v>
      </c>
      <c r="CA1086" s="372" t="s">
        <v>1396</v>
      </c>
      <c r="CD1086" s="411" t="s">
        <v>2044</v>
      </c>
      <c r="CR1086" s="411" t="s">
        <v>1187</v>
      </c>
      <c r="CS1086" s="410">
        <v>38018</v>
      </c>
      <c r="CT1086" s="410">
        <v>38108</v>
      </c>
      <c r="CU1086" s="411">
        <v>50</v>
      </c>
      <c r="CV1086" s="372" t="s">
        <v>1395</v>
      </c>
      <c r="CZ1086" s="411">
        <v>51000</v>
      </c>
      <c r="DA1086" s="303" t="s">
        <v>2046</v>
      </c>
      <c r="DD1086" s="411" t="s">
        <v>2044</v>
      </c>
      <c r="DF1086" s="303" t="s">
        <v>2655</v>
      </c>
      <c r="DN1086" s="421">
        <v>29.837218813905935</v>
      </c>
      <c r="DO1086" s="303" t="s">
        <v>1396</v>
      </c>
      <c r="DR1086" s="418" t="s">
        <v>2044</v>
      </c>
      <c r="DT1086" s="410">
        <v>37914</v>
      </c>
      <c r="DU1086" s="414"/>
      <c r="DV1086" s="398" t="s">
        <v>451</v>
      </c>
      <c r="DW1086" s="428">
        <v>2.71</v>
      </c>
      <c r="DX1086" s="303" t="s">
        <v>1396</v>
      </c>
      <c r="EA1086" s="385" t="s">
        <v>2044</v>
      </c>
      <c r="EC1086" s="410">
        <v>37914</v>
      </c>
      <c r="ED1086" s="424">
        <v>2.37</v>
      </c>
      <c r="EE1086" s="303" t="s">
        <v>1396</v>
      </c>
      <c r="EF1086" s="411" t="s">
        <v>2044</v>
      </c>
    </row>
    <row r="1087" spans="1:136" customFormat="1" hidden="1" x14ac:dyDescent="0.2">
      <c r="A1087" s="44" t="str">
        <f t="shared" si="367"/>
        <v>Grants</v>
      </c>
      <c r="B1087" s="44" t="str">
        <f t="shared" si="368"/>
        <v>Tetrachloroethylene</v>
      </c>
      <c r="C1087" s="38" t="s">
        <v>2587</v>
      </c>
      <c r="E1087" t="s">
        <v>371</v>
      </c>
      <c r="F1087" s="155" t="str">
        <f t="shared" si="369"/>
        <v>Residence 7</v>
      </c>
      <c r="G1087" s="44" t="str">
        <f t="shared" si="370"/>
        <v>Residential</v>
      </c>
      <c r="H1087" s="44" t="str">
        <f t="shared" si="371"/>
        <v>Crawlspace</v>
      </c>
      <c r="I1087" s="38" t="str">
        <f t="shared" si="401"/>
        <v>Y</v>
      </c>
      <c r="J1087" s="38" t="str">
        <f t="shared" si="402"/>
        <v>Y</v>
      </c>
      <c r="K1087" s="38" t="str">
        <f t="shared" ref="K1087:K1093" si="412">IF(AG1087="","",IF(I1087="N","n","Y"))</f>
        <v>Y</v>
      </c>
      <c r="Q1087" s="38" t="str">
        <f t="shared" si="406"/>
        <v>Y</v>
      </c>
      <c r="R1087" s="38" t="str">
        <f t="shared" si="407"/>
        <v>Y</v>
      </c>
      <c r="S1087" s="38" t="str">
        <f t="shared" ref="S1087:S1092" si="413">IF(AK1087="","",IF(Q1087="N","n","Y"))</f>
        <v>Y</v>
      </c>
      <c r="Y1087" s="38" t="str">
        <f t="shared" si="374"/>
        <v>Y</v>
      </c>
      <c r="Z1087" s="38" t="str">
        <f t="shared" si="375"/>
        <v>Y</v>
      </c>
      <c r="AA1087" s="38" t="s">
        <v>2044</v>
      </c>
      <c r="AB1087" s="128"/>
      <c r="AC1087" s="59"/>
      <c r="AD1087" s="204"/>
      <c r="AE1087" s="38"/>
      <c r="AF1087" s="38"/>
      <c r="AG1087" s="125">
        <f t="shared" si="403"/>
        <v>60</v>
      </c>
      <c r="AH1087" s="39">
        <v>16</v>
      </c>
      <c r="AI1087" s="123">
        <f t="shared" si="404"/>
        <v>28186.735800984236</v>
      </c>
      <c r="AK1087" s="47">
        <f t="shared" si="408"/>
        <v>1800</v>
      </c>
      <c r="AM1087" s="40">
        <f t="shared" si="391"/>
        <v>8.1</v>
      </c>
      <c r="AN1087" s="39">
        <f t="shared" si="378"/>
        <v>3.8</v>
      </c>
      <c r="AO1087" s="204">
        <f t="shared" si="405"/>
        <v>2.8736921001392297E-4</v>
      </c>
      <c r="AQ1087" s="204">
        <f t="shared" si="409"/>
        <v>4.4999999999999997E-3</v>
      </c>
      <c r="AS1087" s="115">
        <f t="shared" si="396"/>
        <v>1</v>
      </c>
      <c r="AT1087" s="115">
        <f t="shared" si="397"/>
        <v>0</v>
      </c>
      <c r="AU1087" s="115"/>
      <c r="AV1087" s="115"/>
      <c r="AW1087" s="39">
        <f t="shared" si="410"/>
        <v>1</v>
      </c>
      <c r="AX1087" s="39">
        <f t="shared" si="411"/>
        <v>0</v>
      </c>
      <c r="AY1087" s="115"/>
      <c r="AZ1087" s="115"/>
      <c r="BB1087" s="58" t="s">
        <v>2351</v>
      </c>
      <c r="BC1087" s="58" t="s">
        <v>139</v>
      </c>
      <c r="BD1087" s="58" t="s">
        <v>138</v>
      </c>
      <c r="BE1087" t="s">
        <v>2352</v>
      </c>
      <c r="BF1087" s="58" t="s">
        <v>1406</v>
      </c>
      <c r="BH1087" s="194" t="s">
        <v>1969</v>
      </c>
      <c r="BJ1087" t="s">
        <v>533</v>
      </c>
      <c r="BK1087" s="195" t="s">
        <v>1489</v>
      </c>
      <c r="BN1087">
        <v>5</v>
      </c>
      <c r="BO1087" s="164" t="s">
        <v>1395</v>
      </c>
      <c r="BS1087" s="196" t="s">
        <v>2057</v>
      </c>
      <c r="BT1087" s="194" t="s">
        <v>1872</v>
      </c>
      <c r="BU1087" s="194"/>
      <c r="BV1087" s="194"/>
      <c r="BW1087" s="246">
        <v>38006</v>
      </c>
      <c r="BX1087" s="246"/>
      <c r="BY1087" s="37" t="s">
        <v>451</v>
      </c>
      <c r="BZ1087" s="169">
        <v>8.1</v>
      </c>
      <c r="CA1087" s="58" t="s">
        <v>1396</v>
      </c>
      <c r="CD1087" s="171" t="s">
        <v>2044</v>
      </c>
      <c r="CR1087" s="171" t="s">
        <v>1188</v>
      </c>
      <c r="CS1087" s="246">
        <v>38018</v>
      </c>
      <c r="CT1087" s="246">
        <v>38108</v>
      </c>
      <c r="CU1087" s="171">
        <v>10</v>
      </c>
      <c r="CV1087" s="39" t="s">
        <v>1395</v>
      </c>
      <c r="CZ1087" s="171">
        <v>60</v>
      </c>
      <c r="DA1087" t="s">
        <v>2046</v>
      </c>
      <c r="DD1087" s="171" t="s">
        <v>2044</v>
      </c>
      <c r="DF1087" t="s">
        <v>2656</v>
      </c>
      <c r="DN1087" s="199">
        <v>1800</v>
      </c>
      <c r="DO1087" t="s">
        <v>1396</v>
      </c>
      <c r="DR1087" s="2" t="s">
        <v>2044</v>
      </c>
      <c r="EF1087" s="2"/>
    </row>
    <row r="1088" spans="1:136" customFormat="1" hidden="1" x14ac:dyDescent="0.2">
      <c r="A1088" s="44" t="str">
        <f t="shared" si="367"/>
        <v>Grants</v>
      </c>
      <c r="B1088" s="44" t="str">
        <f t="shared" si="368"/>
        <v>Tetrachloroethylene</v>
      </c>
      <c r="C1088" s="38" t="s">
        <v>2587</v>
      </c>
      <c r="E1088" t="s">
        <v>371</v>
      </c>
      <c r="F1088" s="155" t="str">
        <f t="shared" si="369"/>
        <v>Residence 7</v>
      </c>
      <c r="G1088" s="44" t="str">
        <f t="shared" si="370"/>
        <v>Residential</v>
      </c>
      <c r="H1088" s="44" t="str">
        <f t="shared" si="371"/>
        <v>Crawlspace</v>
      </c>
      <c r="I1088" s="38" t="str">
        <f t="shared" si="401"/>
        <v>Y</v>
      </c>
      <c r="J1088" s="38" t="str">
        <f t="shared" si="402"/>
        <v>Y</v>
      </c>
      <c r="K1088" s="387" t="s">
        <v>541</v>
      </c>
      <c r="L1088" s="422" t="s">
        <v>1436</v>
      </c>
      <c r="Q1088" s="38" t="str">
        <f t="shared" si="406"/>
        <v>Y</v>
      </c>
      <c r="R1088" s="38" t="str">
        <f t="shared" si="407"/>
        <v>n</v>
      </c>
      <c r="S1088" s="38" t="str">
        <f t="shared" si="413"/>
        <v>Y</v>
      </c>
      <c r="Y1088" s="38" t="str">
        <f t="shared" si="374"/>
        <v>Y</v>
      </c>
      <c r="Z1088" s="38" t="str">
        <f t="shared" si="375"/>
        <v>Y</v>
      </c>
      <c r="AA1088" s="38" t="s">
        <v>2044</v>
      </c>
      <c r="AB1088" s="128"/>
      <c r="AC1088" s="59"/>
      <c r="AD1088" s="204"/>
      <c r="AE1088" s="38"/>
      <c r="AF1088" s="38"/>
      <c r="AG1088" s="125">
        <f t="shared" si="403"/>
        <v>60</v>
      </c>
      <c r="AH1088" s="39">
        <v>16</v>
      </c>
      <c r="AI1088" s="123">
        <f t="shared" si="404"/>
        <v>28186.735800984236</v>
      </c>
      <c r="AK1088" s="47">
        <f t="shared" si="408"/>
        <v>24.4</v>
      </c>
      <c r="AM1088" s="40">
        <f t="shared" si="391"/>
        <v>8.1</v>
      </c>
      <c r="AN1088" s="39">
        <f t="shared" si="378"/>
        <v>3.8</v>
      </c>
      <c r="AO1088" s="204">
        <f t="shared" si="405"/>
        <v>2.8736921001392297E-4</v>
      </c>
      <c r="AQ1088" s="204">
        <f t="shared" si="409"/>
        <v>0.33196721311475408</v>
      </c>
      <c r="AS1088" s="115">
        <f t="shared" si="396"/>
        <v>1</v>
      </c>
      <c r="AT1088" s="115">
        <f t="shared" si="397"/>
        <v>0</v>
      </c>
      <c r="AU1088" s="115"/>
      <c r="AV1088" s="115"/>
      <c r="AW1088" s="39">
        <f t="shared" si="410"/>
        <v>1</v>
      </c>
      <c r="AX1088" s="39">
        <f t="shared" si="411"/>
        <v>0</v>
      </c>
      <c r="AY1088" s="115"/>
      <c r="AZ1088" s="115"/>
      <c r="BB1088" s="58" t="s">
        <v>2351</v>
      </c>
      <c r="BC1088" s="58" t="s">
        <v>139</v>
      </c>
      <c r="BD1088" s="58" t="s">
        <v>138</v>
      </c>
      <c r="BE1088" t="s">
        <v>2352</v>
      </c>
      <c r="BF1088" s="58" t="s">
        <v>1406</v>
      </c>
      <c r="BH1088" s="194" t="s">
        <v>1969</v>
      </c>
      <c r="BJ1088" t="s">
        <v>533</v>
      </c>
      <c r="BK1088" s="195" t="s">
        <v>1489</v>
      </c>
      <c r="BN1088">
        <v>5</v>
      </c>
      <c r="BO1088" s="164" t="s">
        <v>1395</v>
      </c>
      <c r="BS1088" s="196" t="s">
        <v>2057</v>
      </c>
      <c r="BT1088" s="194" t="s">
        <v>1872</v>
      </c>
      <c r="BU1088" s="194"/>
      <c r="BV1088" s="194"/>
      <c r="BW1088" s="246">
        <v>38006</v>
      </c>
      <c r="BX1088" s="246"/>
      <c r="BY1088" s="37" t="s">
        <v>451</v>
      </c>
      <c r="BZ1088" s="169">
        <v>8.1</v>
      </c>
      <c r="CA1088" s="58" t="s">
        <v>1396</v>
      </c>
      <c r="CD1088" s="171" t="s">
        <v>2044</v>
      </c>
      <c r="CR1088" s="171" t="s">
        <v>1188</v>
      </c>
      <c r="CS1088" s="246">
        <v>38018</v>
      </c>
      <c r="CT1088" s="246">
        <v>38108</v>
      </c>
      <c r="CU1088" s="171">
        <v>10</v>
      </c>
      <c r="CV1088" s="39" t="s">
        <v>1395</v>
      </c>
      <c r="CZ1088" s="171">
        <v>60</v>
      </c>
      <c r="DA1088" t="s">
        <v>2046</v>
      </c>
      <c r="DD1088" s="171" t="s">
        <v>2044</v>
      </c>
      <c r="DF1088" t="s">
        <v>2657</v>
      </c>
      <c r="DN1088" s="199">
        <v>24.4</v>
      </c>
      <c r="DO1088" t="s">
        <v>1396</v>
      </c>
      <c r="DR1088" s="2" t="s">
        <v>2044</v>
      </c>
      <c r="EF1088" s="2"/>
    </row>
    <row r="1089" spans="1:136" customFormat="1" hidden="1" x14ac:dyDescent="0.2">
      <c r="A1089" s="44" t="str">
        <f t="shared" si="367"/>
        <v>Grants</v>
      </c>
      <c r="B1089" s="44" t="str">
        <f t="shared" si="368"/>
        <v>Tetrachloroethylene</v>
      </c>
      <c r="C1089" s="38" t="s">
        <v>2587</v>
      </c>
      <c r="E1089" t="s">
        <v>371</v>
      </c>
      <c r="F1089" s="155" t="str">
        <f t="shared" si="369"/>
        <v>Residence 7</v>
      </c>
      <c r="G1089" s="44" t="str">
        <f t="shared" si="370"/>
        <v>Residential</v>
      </c>
      <c r="H1089" s="44" t="str">
        <f t="shared" si="371"/>
        <v>Crawlspace</v>
      </c>
      <c r="I1089" s="38" t="str">
        <f t="shared" si="401"/>
        <v>Y</v>
      </c>
      <c r="J1089" s="38" t="str">
        <f t="shared" si="402"/>
        <v>Y</v>
      </c>
      <c r="K1089" s="387" t="s">
        <v>541</v>
      </c>
      <c r="L1089" s="422" t="s">
        <v>1436</v>
      </c>
      <c r="Q1089" s="38" t="str">
        <f t="shared" si="406"/>
        <v>Y</v>
      </c>
      <c r="R1089" s="38" t="str">
        <f t="shared" si="407"/>
        <v>n</v>
      </c>
      <c r="S1089" s="38" t="str">
        <f t="shared" si="413"/>
        <v>Y</v>
      </c>
      <c r="Y1089" s="38" t="str">
        <f t="shared" si="374"/>
        <v>Y</v>
      </c>
      <c r="Z1089" s="38" t="str">
        <f t="shared" si="375"/>
        <v>Y</v>
      </c>
      <c r="AA1089" s="38" t="s">
        <v>2044</v>
      </c>
      <c r="AB1089" s="128"/>
      <c r="AC1089" s="59"/>
      <c r="AD1089" s="204"/>
      <c r="AE1089" s="38"/>
      <c r="AF1089" s="38"/>
      <c r="AG1089" s="125">
        <f t="shared" si="403"/>
        <v>60</v>
      </c>
      <c r="AH1089" s="39">
        <v>16</v>
      </c>
      <c r="AI1089" s="123">
        <f t="shared" si="404"/>
        <v>28186.735800984236</v>
      </c>
      <c r="AK1089" s="47">
        <f t="shared" si="408"/>
        <v>35.6</v>
      </c>
      <c r="AM1089" s="40">
        <f t="shared" si="391"/>
        <v>8.1</v>
      </c>
      <c r="AN1089" s="39">
        <f t="shared" si="378"/>
        <v>3.8</v>
      </c>
      <c r="AO1089" s="204">
        <f t="shared" si="405"/>
        <v>2.8736921001392297E-4</v>
      </c>
      <c r="AQ1089" s="204">
        <f t="shared" si="409"/>
        <v>0.22752808988764042</v>
      </c>
      <c r="AS1089" s="115">
        <f t="shared" si="396"/>
        <v>1</v>
      </c>
      <c r="AT1089" s="115">
        <f t="shared" si="397"/>
        <v>0</v>
      </c>
      <c r="AU1089" s="115"/>
      <c r="AV1089" s="115"/>
      <c r="AW1089" s="39">
        <f t="shared" si="410"/>
        <v>1</v>
      </c>
      <c r="AX1089" s="39">
        <f t="shared" si="411"/>
        <v>0</v>
      </c>
      <c r="AY1089" s="115"/>
      <c r="AZ1089" s="115"/>
      <c r="BB1089" s="58" t="s">
        <v>2351</v>
      </c>
      <c r="BC1089" s="58" t="s">
        <v>139</v>
      </c>
      <c r="BD1089" s="58" t="s">
        <v>138</v>
      </c>
      <c r="BE1089" t="s">
        <v>2352</v>
      </c>
      <c r="BF1089" s="58" t="s">
        <v>1406</v>
      </c>
      <c r="BH1089" s="194" t="s">
        <v>1969</v>
      </c>
      <c r="BJ1089" t="s">
        <v>533</v>
      </c>
      <c r="BK1089" s="195" t="s">
        <v>1489</v>
      </c>
      <c r="BN1089">
        <v>5</v>
      </c>
      <c r="BO1089" s="164" t="s">
        <v>1395</v>
      </c>
      <c r="BS1089" s="196" t="s">
        <v>2057</v>
      </c>
      <c r="BT1089" s="194" t="s">
        <v>1872</v>
      </c>
      <c r="BU1089" s="194"/>
      <c r="BV1089" s="194"/>
      <c r="BW1089" s="246">
        <v>38006</v>
      </c>
      <c r="BX1089" s="246"/>
      <c r="BY1089" s="37" t="s">
        <v>451</v>
      </c>
      <c r="BZ1089" s="169">
        <v>8.1</v>
      </c>
      <c r="CA1089" s="58" t="s">
        <v>1396</v>
      </c>
      <c r="CD1089" s="171" t="s">
        <v>2044</v>
      </c>
      <c r="CR1089" s="171" t="s">
        <v>1188</v>
      </c>
      <c r="CS1089" s="246">
        <v>38018</v>
      </c>
      <c r="CT1089" s="246">
        <v>38108</v>
      </c>
      <c r="CU1089" s="171">
        <v>10</v>
      </c>
      <c r="CV1089" s="39" t="s">
        <v>1395</v>
      </c>
      <c r="CZ1089" s="171">
        <v>60</v>
      </c>
      <c r="DA1089" t="s">
        <v>2046</v>
      </c>
      <c r="DD1089" s="171" t="s">
        <v>2044</v>
      </c>
      <c r="DF1089" t="s">
        <v>2658</v>
      </c>
      <c r="DN1089" s="199">
        <v>35.6</v>
      </c>
      <c r="DO1089" t="s">
        <v>1396</v>
      </c>
      <c r="DR1089" s="2" t="s">
        <v>2044</v>
      </c>
      <c r="EF1089" s="2"/>
    </row>
    <row r="1090" spans="1:136" customFormat="1" hidden="1" x14ac:dyDescent="0.2">
      <c r="A1090" s="44" t="str">
        <f t="shared" si="367"/>
        <v>Grants</v>
      </c>
      <c r="B1090" s="44" t="str">
        <f t="shared" si="368"/>
        <v>Tetrachloroethylene</v>
      </c>
      <c r="C1090" s="38" t="s">
        <v>2587</v>
      </c>
      <c r="E1090" t="s">
        <v>371</v>
      </c>
      <c r="F1090" s="155" t="str">
        <f t="shared" si="369"/>
        <v>Residence 7</v>
      </c>
      <c r="G1090" s="44" t="str">
        <f t="shared" si="370"/>
        <v>Residential</v>
      </c>
      <c r="H1090" s="44" t="str">
        <f t="shared" si="371"/>
        <v>Crawlspace</v>
      </c>
      <c r="I1090" s="38" t="str">
        <f t="shared" si="401"/>
        <v>Y</v>
      </c>
      <c r="J1090" s="38" t="str">
        <f t="shared" si="402"/>
        <v>Y</v>
      </c>
      <c r="K1090" s="387" t="s">
        <v>541</v>
      </c>
      <c r="L1090" s="422" t="s">
        <v>1436</v>
      </c>
      <c r="Q1090" s="38" t="str">
        <f t="shared" si="406"/>
        <v>Y</v>
      </c>
      <c r="R1090" s="38" t="str">
        <f t="shared" si="407"/>
        <v>n</v>
      </c>
      <c r="S1090" s="38" t="str">
        <f t="shared" si="413"/>
        <v>Y</v>
      </c>
      <c r="Y1090" s="38" t="str">
        <f t="shared" si="374"/>
        <v>Y</v>
      </c>
      <c r="Z1090" s="38" t="str">
        <f t="shared" si="375"/>
        <v>Y</v>
      </c>
      <c r="AA1090" s="38" t="s">
        <v>2044</v>
      </c>
      <c r="AB1090" s="128"/>
      <c r="AC1090" s="59"/>
      <c r="AD1090" s="204"/>
      <c r="AE1090" s="38"/>
      <c r="AF1090" s="38"/>
      <c r="AG1090" s="125">
        <f t="shared" si="403"/>
        <v>60</v>
      </c>
      <c r="AH1090" s="39">
        <v>16</v>
      </c>
      <c r="AI1090" s="123">
        <f t="shared" si="404"/>
        <v>28186.735800984236</v>
      </c>
      <c r="AK1090" s="47">
        <f t="shared" si="408"/>
        <v>65.8</v>
      </c>
      <c r="AM1090" s="40">
        <f t="shared" si="391"/>
        <v>8.1</v>
      </c>
      <c r="AN1090" s="39">
        <f t="shared" si="378"/>
        <v>3.8</v>
      </c>
      <c r="AO1090" s="204">
        <f t="shared" si="405"/>
        <v>2.8736921001392297E-4</v>
      </c>
      <c r="AQ1090" s="204">
        <f t="shared" si="409"/>
        <v>0.12310030395136778</v>
      </c>
      <c r="AS1090" s="115">
        <f t="shared" si="396"/>
        <v>1</v>
      </c>
      <c r="AT1090" s="115">
        <f t="shared" si="397"/>
        <v>0</v>
      </c>
      <c r="AU1090" s="115"/>
      <c r="AV1090" s="115"/>
      <c r="AW1090" s="39">
        <f t="shared" si="410"/>
        <v>1</v>
      </c>
      <c r="AX1090" s="39">
        <f t="shared" si="411"/>
        <v>0</v>
      </c>
      <c r="AY1090" s="115"/>
      <c r="AZ1090" s="115"/>
      <c r="BB1090" s="58" t="s">
        <v>2351</v>
      </c>
      <c r="BC1090" s="58" t="s">
        <v>139</v>
      </c>
      <c r="BD1090" s="58" t="s">
        <v>138</v>
      </c>
      <c r="BE1090" t="s">
        <v>2352</v>
      </c>
      <c r="BF1090" s="58" t="s">
        <v>1406</v>
      </c>
      <c r="BH1090" s="194" t="s">
        <v>1969</v>
      </c>
      <c r="BJ1090" t="s">
        <v>533</v>
      </c>
      <c r="BK1090" s="195" t="s">
        <v>1489</v>
      </c>
      <c r="BN1090">
        <v>5</v>
      </c>
      <c r="BO1090" s="164" t="s">
        <v>1395</v>
      </c>
      <c r="BS1090" s="196" t="s">
        <v>2057</v>
      </c>
      <c r="BT1090" s="194" t="s">
        <v>1872</v>
      </c>
      <c r="BU1090" s="194"/>
      <c r="BV1090" s="194"/>
      <c r="BW1090" s="246">
        <v>38006</v>
      </c>
      <c r="BX1090" s="246"/>
      <c r="BY1090" s="37" t="s">
        <v>451</v>
      </c>
      <c r="BZ1090" s="169">
        <v>8.1</v>
      </c>
      <c r="CA1090" s="58" t="s">
        <v>1396</v>
      </c>
      <c r="CD1090" s="171" t="s">
        <v>2044</v>
      </c>
      <c r="CR1090" s="171" t="s">
        <v>1188</v>
      </c>
      <c r="CS1090" s="246">
        <v>38018</v>
      </c>
      <c r="CT1090" s="246">
        <v>38108</v>
      </c>
      <c r="CU1090" s="171">
        <v>10</v>
      </c>
      <c r="CV1090" s="39" t="s">
        <v>1395</v>
      </c>
      <c r="CZ1090" s="171">
        <v>60</v>
      </c>
      <c r="DA1090" t="s">
        <v>2046</v>
      </c>
      <c r="DD1090" s="171" t="s">
        <v>2044</v>
      </c>
      <c r="DF1090" t="s">
        <v>2659</v>
      </c>
      <c r="DN1090" s="199">
        <v>65.8</v>
      </c>
      <c r="DO1090" t="s">
        <v>1396</v>
      </c>
      <c r="DR1090" s="2" t="s">
        <v>2044</v>
      </c>
      <c r="EF1090" s="2"/>
    </row>
    <row r="1091" spans="1:136" customFormat="1" hidden="1" x14ac:dyDescent="0.2">
      <c r="A1091" s="44" t="str">
        <f t="shared" si="367"/>
        <v>Grants</v>
      </c>
      <c r="B1091" s="44" t="str">
        <f t="shared" si="368"/>
        <v>Trichloroethylene</v>
      </c>
      <c r="C1091" s="38" t="s">
        <v>2587</v>
      </c>
      <c r="E1091" t="s">
        <v>371</v>
      </c>
      <c r="F1091" s="155" t="str">
        <f t="shared" si="369"/>
        <v>Residence 7</v>
      </c>
      <c r="G1091" s="44" t="str">
        <f t="shared" si="370"/>
        <v>Residential</v>
      </c>
      <c r="H1091" s="44" t="str">
        <f t="shared" si="371"/>
        <v>Crawlspace</v>
      </c>
      <c r="I1091" s="38" t="str">
        <f t="shared" si="401"/>
        <v>Y</v>
      </c>
      <c r="J1091" s="38" t="str">
        <f t="shared" si="402"/>
        <v>Y</v>
      </c>
      <c r="K1091" s="38" t="str">
        <f t="shared" si="412"/>
        <v>Y</v>
      </c>
      <c r="Q1091" s="38" t="str">
        <f t="shared" si="406"/>
        <v>Y</v>
      </c>
      <c r="R1091" s="38" t="str">
        <f t="shared" si="407"/>
        <v>Y</v>
      </c>
      <c r="S1091" s="38" t="str">
        <f t="shared" si="413"/>
        <v>Y</v>
      </c>
      <c r="Y1091" s="38" t="str">
        <f t="shared" si="374"/>
        <v>Y</v>
      </c>
      <c r="Z1091" s="38" t="str">
        <f t="shared" si="375"/>
        <v>n</v>
      </c>
      <c r="AA1091" s="38" t="s">
        <v>2044</v>
      </c>
      <c r="AB1091" s="128"/>
      <c r="AC1091" s="59"/>
      <c r="AD1091" s="204"/>
      <c r="AE1091" s="38"/>
      <c r="AF1091" s="38"/>
      <c r="AG1091" s="125">
        <f t="shared" si="403"/>
        <v>89</v>
      </c>
      <c r="AH1091" s="39">
        <v>16</v>
      </c>
      <c r="AI1091" s="123">
        <f t="shared" si="404"/>
        <v>24680.478036742181</v>
      </c>
      <c r="AK1091" s="47">
        <f t="shared" si="408"/>
        <v>262</v>
      </c>
      <c r="AM1091" s="40">
        <f t="shared" si="391"/>
        <v>0.38</v>
      </c>
      <c r="AN1091" s="39">
        <f t="shared" si="378"/>
        <v>0.5</v>
      </c>
      <c r="AO1091" s="204">
        <f t="shared" si="405"/>
        <v>1.5396784431577403E-5</v>
      </c>
      <c r="AQ1091" s="204">
        <f t="shared" si="409"/>
        <v>1.450381679389313E-3</v>
      </c>
      <c r="AS1091" s="115">
        <f t="shared" si="396"/>
        <v>1</v>
      </c>
      <c r="AT1091" s="115">
        <f t="shared" si="397"/>
        <v>0</v>
      </c>
      <c r="AU1091" s="115"/>
      <c r="AV1091" s="115"/>
      <c r="AW1091" s="39">
        <f t="shared" si="410"/>
        <v>1</v>
      </c>
      <c r="AX1091" s="39">
        <f t="shared" si="411"/>
        <v>0</v>
      </c>
      <c r="AY1091" s="115"/>
      <c r="AZ1091" s="115"/>
      <c r="BB1091" s="58" t="s">
        <v>2351</v>
      </c>
      <c r="BC1091" s="58" t="s">
        <v>139</v>
      </c>
      <c r="BD1091" s="58" t="s">
        <v>138</v>
      </c>
      <c r="BE1091" t="s">
        <v>2352</v>
      </c>
      <c r="BF1091" s="58" t="s">
        <v>1406</v>
      </c>
      <c r="BH1091" s="194" t="s">
        <v>1969</v>
      </c>
      <c r="BJ1091" t="s">
        <v>533</v>
      </c>
      <c r="BK1091" s="195" t="s">
        <v>1489</v>
      </c>
      <c r="BN1091">
        <v>5</v>
      </c>
      <c r="BO1091" s="164" t="s">
        <v>1395</v>
      </c>
      <c r="BS1091" s="196" t="s">
        <v>1393</v>
      </c>
      <c r="BT1091" s="194" t="s">
        <v>1872</v>
      </c>
      <c r="BU1091" s="194"/>
      <c r="BV1091" s="194"/>
      <c r="BW1091" s="246">
        <v>38006</v>
      </c>
      <c r="BX1091" s="246"/>
      <c r="BY1091" s="37" t="s">
        <v>451</v>
      </c>
      <c r="BZ1091" s="171">
        <v>0.38</v>
      </c>
      <c r="CA1091" s="58" t="s">
        <v>1396</v>
      </c>
      <c r="CD1091" s="171" t="s">
        <v>2044</v>
      </c>
      <c r="CR1091" s="171" t="s">
        <v>1188</v>
      </c>
      <c r="CS1091" s="246">
        <v>38018</v>
      </c>
      <c r="CT1091" s="246">
        <v>38108</v>
      </c>
      <c r="CU1091" s="171">
        <v>10</v>
      </c>
      <c r="CV1091" s="39" t="s">
        <v>1395</v>
      </c>
      <c r="CZ1091" s="171">
        <v>89</v>
      </c>
      <c r="DA1091" t="s">
        <v>2046</v>
      </c>
      <c r="DD1091" s="171" t="s">
        <v>2044</v>
      </c>
      <c r="DF1091" t="s">
        <v>2656</v>
      </c>
      <c r="DN1091" s="199">
        <v>262</v>
      </c>
      <c r="DO1091" t="s">
        <v>1396</v>
      </c>
      <c r="DR1091" s="2" t="s">
        <v>2044</v>
      </c>
      <c r="EC1091" s="200"/>
      <c r="ED1091" s="200"/>
    </row>
    <row r="1092" spans="1:136" customFormat="1" hidden="1" x14ac:dyDescent="0.2">
      <c r="A1092" s="44" t="str">
        <f t="shared" si="367"/>
        <v>Grants</v>
      </c>
      <c r="B1092" s="44" t="str">
        <f t="shared" si="368"/>
        <v>Trichloroethylene</v>
      </c>
      <c r="C1092" s="38" t="s">
        <v>2587</v>
      </c>
      <c r="E1092" t="s">
        <v>371</v>
      </c>
      <c r="F1092" s="155" t="str">
        <f t="shared" si="369"/>
        <v>Residence 7</v>
      </c>
      <c r="G1092" s="44" t="str">
        <f t="shared" si="370"/>
        <v>Residential</v>
      </c>
      <c r="H1092" s="44" t="str">
        <f t="shared" si="371"/>
        <v>Crawlspace</v>
      </c>
      <c r="I1092" s="38" t="str">
        <f t="shared" si="401"/>
        <v>Y</v>
      </c>
      <c r="J1092" s="38" t="str">
        <f t="shared" si="402"/>
        <v>Y</v>
      </c>
      <c r="K1092" s="387" t="s">
        <v>541</v>
      </c>
      <c r="L1092" s="422" t="s">
        <v>1436</v>
      </c>
      <c r="Q1092" s="38" t="str">
        <f t="shared" si="406"/>
        <v>Y</v>
      </c>
      <c r="R1092" s="38" t="str">
        <f t="shared" si="407"/>
        <v>n</v>
      </c>
      <c r="S1092" s="38" t="str">
        <f t="shared" si="413"/>
        <v>Y</v>
      </c>
      <c r="Y1092" s="38" t="str">
        <f t="shared" si="374"/>
        <v>Y</v>
      </c>
      <c r="Z1092" s="38" t="str">
        <f t="shared" si="375"/>
        <v>n</v>
      </c>
      <c r="AA1092" s="38" t="s">
        <v>2044</v>
      </c>
      <c r="AB1092" s="128"/>
      <c r="AC1092" s="59"/>
      <c r="AD1092" s="204"/>
      <c r="AE1092" s="38"/>
      <c r="AF1092" s="38"/>
      <c r="AG1092" s="125">
        <f t="shared" si="403"/>
        <v>89</v>
      </c>
      <c r="AH1092" s="39">
        <v>16</v>
      </c>
      <c r="AI1092" s="123">
        <f t="shared" si="404"/>
        <v>24680.478036742181</v>
      </c>
      <c r="AK1092" s="47">
        <f t="shared" si="408"/>
        <v>13.4</v>
      </c>
      <c r="AM1092" s="40">
        <f t="shared" si="391"/>
        <v>0.38</v>
      </c>
      <c r="AN1092" s="39">
        <f t="shared" si="378"/>
        <v>0.5</v>
      </c>
      <c r="AO1092" s="204">
        <f t="shared" si="405"/>
        <v>1.5396784431577403E-5</v>
      </c>
      <c r="AQ1092" s="204">
        <f t="shared" si="409"/>
        <v>2.8358208955223878E-2</v>
      </c>
      <c r="AS1092" s="115">
        <f t="shared" si="396"/>
        <v>1</v>
      </c>
      <c r="AT1092" s="115">
        <f t="shared" si="397"/>
        <v>0</v>
      </c>
      <c r="AU1092" s="115"/>
      <c r="AV1092" s="115"/>
      <c r="AW1092" s="39">
        <f t="shared" si="410"/>
        <v>1</v>
      </c>
      <c r="AX1092" s="39">
        <f t="shared" si="411"/>
        <v>0</v>
      </c>
      <c r="AY1092" s="115"/>
      <c r="AZ1092" s="115"/>
      <c r="BB1092" s="58" t="s">
        <v>2351</v>
      </c>
      <c r="BC1092" s="58" t="s">
        <v>139</v>
      </c>
      <c r="BD1092" s="58" t="s">
        <v>138</v>
      </c>
      <c r="BE1092" t="s">
        <v>2352</v>
      </c>
      <c r="BF1092" s="58" t="s">
        <v>1406</v>
      </c>
      <c r="BH1092" s="194" t="s">
        <v>1969</v>
      </c>
      <c r="BJ1092" t="s">
        <v>533</v>
      </c>
      <c r="BK1092" s="195" t="s">
        <v>1489</v>
      </c>
      <c r="BN1092">
        <v>5</v>
      </c>
      <c r="BO1092" s="164" t="s">
        <v>1395</v>
      </c>
      <c r="BS1092" s="196" t="s">
        <v>1393</v>
      </c>
      <c r="BT1092" s="194" t="s">
        <v>1872</v>
      </c>
      <c r="BU1092" s="194"/>
      <c r="BV1092" s="194"/>
      <c r="BW1092" s="246">
        <v>38006</v>
      </c>
      <c r="BX1092" s="246"/>
      <c r="BY1092" s="37" t="s">
        <v>451</v>
      </c>
      <c r="BZ1092" s="171">
        <v>0.38</v>
      </c>
      <c r="CA1092" s="58" t="s">
        <v>1396</v>
      </c>
      <c r="CD1092" s="171" t="s">
        <v>2044</v>
      </c>
      <c r="CR1092" s="171" t="s">
        <v>1188</v>
      </c>
      <c r="CS1092" s="246">
        <v>38018</v>
      </c>
      <c r="CT1092" s="246">
        <v>38108</v>
      </c>
      <c r="CU1092" s="171">
        <v>10</v>
      </c>
      <c r="CV1092" s="39" t="s">
        <v>1395</v>
      </c>
      <c r="CZ1092" s="171">
        <v>89</v>
      </c>
      <c r="DA1092" t="s">
        <v>2046</v>
      </c>
      <c r="DD1092" s="171" t="s">
        <v>2044</v>
      </c>
      <c r="DF1092" t="s">
        <v>2659</v>
      </c>
      <c r="DN1092" s="199">
        <v>13.4</v>
      </c>
      <c r="DO1092" t="s">
        <v>1396</v>
      </c>
      <c r="DR1092" s="2" t="s">
        <v>2044</v>
      </c>
      <c r="EC1092" s="200"/>
      <c r="ED1092" s="200"/>
    </row>
    <row r="1093" spans="1:136" s="303" customFormat="1" hidden="1" x14ac:dyDescent="0.2">
      <c r="A1093" s="384" t="str">
        <f t="shared" si="367"/>
        <v>Grants</v>
      </c>
      <c r="B1093" s="384" t="str">
        <f t="shared" si="368"/>
        <v>cis-1,2-Dichloroethylene</v>
      </c>
      <c r="C1093" s="385" t="s">
        <v>2587</v>
      </c>
      <c r="E1093" s="303" t="s">
        <v>371</v>
      </c>
      <c r="F1093" s="386" t="str">
        <f t="shared" si="369"/>
        <v>Residence 8</v>
      </c>
      <c r="G1093" s="384" t="str">
        <f t="shared" si="370"/>
        <v>Residential</v>
      </c>
      <c r="H1093" s="384" t="str">
        <f t="shared" si="371"/>
        <v>Crawlspace</v>
      </c>
      <c r="I1093" s="385" t="str">
        <f t="shared" si="401"/>
        <v>n</v>
      </c>
      <c r="J1093" s="385" t="str">
        <f t="shared" si="402"/>
        <v>Y</v>
      </c>
      <c r="K1093" s="385" t="str">
        <f t="shared" si="412"/>
        <v>n</v>
      </c>
      <c r="L1093" s="384" t="s">
        <v>1451</v>
      </c>
      <c r="U1093" s="385" t="str">
        <f>IF(EA1093="","",IF(EA1093="y","Y","n"))</f>
        <v>Y</v>
      </c>
      <c r="V1093" s="385" t="str">
        <f>IF(AL1093="","",IF(AN1093="","Y",IF(AL1093&gt;AN1093*$V$38,"Y","n")))</f>
        <v>Y</v>
      </c>
      <c r="W1093" s="387" t="s">
        <v>541</v>
      </c>
      <c r="X1093" s="422" t="s">
        <v>440</v>
      </c>
      <c r="Y1093" s="385" t="str">
        <f t="shared" si="374"/>
        <v>Y</v>
      </c>
      <c r="Z1093" s="385" t="str">
        <f t="shared" si="375"/>
        <v>Y</v>
      </c>
      <c r="AA1093" s="445" t="s">
        <v>541</v>
      </c>
      <c r="AB1093" s="425" t="s">
        <v>440</v>
      </c>
      <c r="AC1093" s="389"/>
      <c r="AD1093" s="390"/>
      <c r="AE1093" s="385"/>
      <c r="AF1093" s="385"/>
      <c r="AG1093" s="391">
        <f t="shared" si="403"/>
        <v>1</v>
      </c>
      <c r="AH1093" s="372">
        <v>16</v>
      </c>
      <c r="AI1093" s="392">
        <f t="shared" si="404"/>
        <v>114.62175238133263</v>
      </c>
      <c r="AL1093" s="393">
        <f>IF(DW1093="","",IF(DX1093="mg/m3",1000*DW1093,IF(DX1093="ppbv",DW1093*INDEX(ppbv_ug_m3,MATCH(BW1093,ChemName,0)),DW1093)))</f>
        <v>7.3000000000000001E-3</v>
      </c>
      <c r="AM1093" s="393">
        <f t="shared" si="391"/>
        <v>7.0000000000000001E-3</v>
      </c>
      <c r="AN1093" s="372" t="str">
        <f t="shared" si="378"/>
        <v/>
      </c>
      <c r="AO1093" s="390">
        <f t="shared" si="405"/>
        <v>6.1070432571226543E-5</v>
      </c>
      <c r="AR1093" s="395">
        <f>IF(AL1093="","",AM1093/AL1093)</f>
        <v>0.95890410958904115</v>
      </c>
      <c r="AS1093" s="396">
        <f t="shared" si="396"/>
        <v>1</v>
      </c>
      <c r="AT1093" s="396">
        <f t="shared" si="397"/>
        <v>0</v>
      </c>
      <c r="AU1093" s="396"/>
      <c r="AV1093" s="396"/>
      <c r="AW1093" s="372"/>
      <c r="AX1093" s="372"/>
      <c r="AY1093" s="396">
        <f>IF(AR1093="","",IF(EA1093="Y",1,0))</f>
        <v>1</v>
      </c>
      <c r="AZ1093" s="396">
        <f>IF(AR1093="","",IF(EA1093="n",1,0))</f>
        <v>0</v>
      </c>
      <c r="BB1093" s="372" t="s">
        <v>2351</v>
      </c>
      <c r="BC1093" s="372" t="s">
        <v>139</v>
      </c>
      <c r="BD1093" s="372" t="s">
        <v>138</v>
      </c>
      <c r="BE1093" s="303" t="s">
        <v>2352</v>
      </c>
      <c r="BF1093" s="372" t="s">
        <v>1406</v>
      </c>
      <c r="BH1093" s="406" t="s">
        <v>1871</v>
      </c>
      <c r="BJ1093" s="303" t="s">
        <v>533</v>
      </c>
      <c r="BK1093" s="407" t="s">
        <v>1489</v>
      </c>
      <c r="BN1093" s="303">
        <v>5</v>
      </c>
      <c r="BO1093" s="408" t="s">
        <v>1395</v>
      </c>
      <c r="BS1093" s="409" t="s">
        <v>1400</v>
      </c>
      <c r="BT1093" s="406" t="s">
        <v>1872</v>
      </c>
      <c r="BU1093" s="406"/>
      <c r="BV1093" s="406"/>
      <c r="BW1093" s="410">
        <v>38153</v>
      </c>
      <c r="BX1093" s="410"/>
      <c r="BY1093" s="303" t="s">
        <v>451</v>
      </c>
      <c r="BZ1093" s="448">
        <v>7.0000000000000001E-3</v>
      </c>
      <c r="CA1093" s="372" t="s">
        <v>1396</v>
      </c>
      <c r="CD1093" s="429" t="s">
        <v>2044</v>
      </c>
      <c r="CR1093" s="429" t="s">
        <v>1189</v>
      </c>
      <c r="CS1093" s="410">
        <v>38018</v>
      </c>
      <c r="CT1093" s="410">
        <v>38108</v>
      </c>
      <c r="CU1093" s="413">
        <v>125</v>
      </c>
      <c r="CV1093" s="372" t="s">
        <v>1395</v>
      </c>
      <c r="CZ1093" s="429">
        <v>1</v>
      </c>
      <c r="DA1093" s="303" t="s">
        <v>2046</v>
      </c>
      <c r="DD1093" s="411" t="s">
        <v>541</v>
      </c>
      <c r="DF1093" s="429"/>
      <c r="DN1093" s="413"/>
      <c r="DR1093" s="418"/>
      <c r="DT1093" s="410">
        <v>38153</v>
      </c>
      <c r="DU1093" s="414"/>
      <c r="DV1093" s="398" t="s">
        <v>451</v>
      </c>
      <c r="DW1093" s="430">
        <v>7.3000000000000001E-3</v>
      </c>
      <c r="DX1093" s="303" t="s">
        <v>1396</v>
      </c>
      <c r="EA1093" s="385" t="s">
        <v>2044</v>
      </c>
      <c r="EC1093" s="410">
        <v>38153</v>
      </c>
      <c r="ED1093" s="431">
        <v>8.6E-3</v>
      </c>
      <c r="EE1093" s="303" t="s">
        <v>1396</v>
      </c>
      <c r="EF1093" s="411" t="s">
        <v>2044</v>
      </c>
    </row>
    <row r="1094" spans="1:136" s="303" customFormat="1" hidden="1" x14ac:dyDescent="0.2">
      <c r="A1094" s="384" t="str">
        <f t="shared" si="367"/>
        <v>Grants</v>
      </c>
      <c r="B1094" s="384" t="str">
        <f t="shared" si="368"/>
        <v>Tetrachloroethylene</v>
      </c>
      <c r="C1094" s="385" t="s">
        <v>2587</v>
      </c>
      <c r="E1094" s="303" t="s">
        <v>371</v>
      </c>
      <c r="F1094" s="386" t="str">
        <f t="shared" si="369"/>
        <v>Residence 6</v>
      </c>
      <c r="G1094" s="384" t="str">
        <f t="shared" si="370"/>
        <v>Residential</v>
      </c>
      <c r="H1094" s="384" t="str">
        <f t="shared" si="371"/>
        <v>Crawlspace</v>
      </c>
      <c r="I1094" s="385" t="str">
        <f t="shared" si="401"/>
        <v>Y</v>
      </c>
      <c r="J1094" s="385" t="str">
        <f t="shared" si="402"/>
        <v>Y</v>
      </c>
      <c r="K1094" s="445" t="s">
        <v>541</v>
      </c>
      <c r="L1094" s="446" t="s">
        <v>440</v>
      </c>
      <c r="Q1094" s="385" t="str">
        <f>IF(DR1094="","",IF(DR1094="y","Y","n"))</f>
        <v>Y</v>
      </c>
      <c r="R1094" s="385" t="str">
        <f>IF(AK1094="","",IF(AN1094="","Y",IF(AK1094&gt;AN1094*$R$38,"Y","n")))</f>
        <v>n</v>
      </c>
      <c r="S1094" s="445" t="s">
        <v>541</v>
      </c>
      <c r="T1094" s="446" t="s">
        <v>440</v>
      </c>
      <c r="U1094" s="385" t="str">
        <f>IF(EA1094="","",IF(EA1094="y","Y","n"))</f>
        <v>Y</v>
      </c>
      <c r="V1094" s="385" t="str">
        <f>IF(AL1094="","",IF(AN1094="","Y",IF(AL1094&gt;AN1094*$V$38,"Y","n")))</f>
        <v>n</v>
      </c>
      <c r="W1094" s="445" t="s">
        <v>541</v>
      </c>
      <c r="X1094" s="446" t="s">
        <v>440</v>
      </c>
      <c r="Y1094" s="385" t="str">
        <f t="shared" si="374"/>
        <v>Y</v>
      </c>
      <c r="Z1094" s="385" t="str">
        <f t="shared" si="375"/>
        <v>n</v>
      </c>
      <c r="AA1094" s="445" t="s">
        <v>541</v>
      </c>
      <c r="AB1094" s="446" t="s">
        <v>440</v>
      </c>
      <c r="AC1094" s="389"/>
      <c r="AD1094" s="390"/>
      <c r="AE1094" s="385"/>
      <c r="AF1094" s="385"/>
      <c r="AG1094" s="391">
        <f t="shared" si="403"/>
        <v>51000</v>
      </c>
      <c r="AH1094" s="372">
        <v>16</v>
      </c>
      <c r="AI1094" s="392">
        <f t="shared" si="404"/>
        <v>23958725.430836603</v>
      </c>
      <c r="AK1094" s="404">
        <f>IF(DO1094="","",IF(DO1094="mg/m3",1000*DN1094,IF(DO1094="ppbv",DN1094*INDEX(ppbv_ug_m3,MATCH(BS1094,ChemName,0)),DN1094)))</f>
        <v>271.24744376278119</v>
      </c>
      <c r="AL1094" s="404">
        <f>IF(DW1094="","",IF(DX1094="mg/m3",1000*DW1094,IF(DX1094="ppbv",DW1094*INDEX(ppbv_ug_m3,MATCH(BW1094,ChemName,0)),DW1094)))</f>
        <v>2.71</v>
      </c>
      <c r="AM1094" s="394">
        <f t="shared" si="391"/>
        <v>2.6</v>
      </c>
      <c r="AN1094" s="372">
        <f t="shared" si="378"/>
        <v>3.8</v>
      </c>
      <c r="AO1094" s="390">
        <f t="shared" si="405"/>
        <v>1.08519963113464E-7</v>
      </c>
      <c r="AQ1094" s="390">
        <f>IF(AK1094="","",AM1094/AK1094)</f>
        <v>9.5853437876960192E-3</v>
      </c>
      <c r="AR1094" s="390">
        <f>IF(AL1094="","",AM1094/AL1094)</f>
        <v>0.95940959409594095</v>
      </c>
      <c r="AS1094" s="396">
        <f t="shared" si="396"/>
        <v>1</v>
      </c>
      <c r="AT1094" s="396">
        <f t="shared" si="397"/>
        <v>0</v>
      </c>
      <c r="AU1094" s="396"/>
      <c r="AV1094" s="396"/>
      <c r="AW1094" s="372">
        <f>IF(AQ1094="","",IF(DR1094="Y",1,0))</f>
        <v>1</v>
      </c>
      <c r="AX1094" s="372">
        <f>IF(AQ1094="","",IF(DR1094="n",1,0))</f>
        <v>0</v>
      </c>
      <c r="AY1094" s="396">
        <f>IF(AR1094="","",IF(EA1094="Y",1,0))</f>
        <v>1</v>
      </c>
      <c r="AZ1094" s="396">
        <f>IF(AR1094="","",IF(EA1094="n",1,0))</f>
        <v>0</v>
      </c>
      <c r="BB1094" s="372" t="s">
        <v>2351</v>
      </c>
      <c r="BC1094" s="372" t="s">
        <v>139</v>
      </c>
      <c r="BD1094" s="372" t="s">
        <v>138</v>
      </c>
      <c r="BF1094" s="372" t="s">
        <v>1406</v>
      </c>
      <c r="BH1094" s="406" t="s">
        <v>1967</v>
      </c>
      <c r="BJ1094" s="303" t="s">
        <v>533</v>
      </c>
      <c r="BK1094" s="407" t="s">
        <v>1489</v>
      </c>
      <c r="BN1094" s="303">
        <v>5</v>
      </c>
      <c r="BO1094" s="408" t="s">
        <v>1395</v>
      </c>
      <c r="BS1094" s="409" t="s">
        <v>2057</v>
      </c>
      <c r="BT1094" s="406" t="s">
        <v>1872</v>
      </c>
      <c r="BU1094" s="406"/>
      <c r="BV1094" s="406"/>
      <c r="BW1094" s="410">
        <v>37914</v>
      </c>
      <c r="BX1094" s="410"/>
      <c r="BY1094" s="303" t="s">
        <v>451</v>
      </c>
      <c r="BZ1094" s="424">
        <v>2.6</v>
      </c>
      <c r="CA1094" s="372" t="s">
        <v>1396</v>
      </c>
      <c r="CD1094" s="411" t="s">
        <v>2044</v>
      </c>
      <c r="CR1094" s="411" t="s">
        <v>1187</v>
      </c>
      <c r="CS1094" s="410">
        <v>38018</v>
      </c>
      <c r="CT1094" s="410">
        <v>38108</v>
      </c>
      <c r="CU1094" s="411">
        <v>50</v>
      </c>
      <c r="CV1094" s="372" t="s">
        <v>1395</v>
      </c>
      <c r="CZ1094" s="411">
        <v>51000</v>
      </c>
      <c r="DA1094" s="303" t="s">
        <v>2046</v>
      </c>
      <c r="DD1094" s="411" t="s">
        <v>2044</v>
      </c>
      <c r="DF1094" s="303" t="s">
        <v>2651</v>
      </c>
      <c r="DN1094" s="421">
        <v>271.24744376278119</v>
      </c>
      <c r="DO1094" s="303" t="s">
        <v>1396</v>
      </c>
      <c r="DR1094" s="418" t="s">
        <v>2044</v>
      </c>
      <c r="DT1094" s="410">
        <v>37914</v>
      </c>
      <c r="DU1094" s="414"/>
      <c r="DV1094" s="398" t="s">
        <v>451</v>
      </c>
      <c r="DW1094" s="428">
        <v>2.71</v>
      </c>
      <c r="DX1094" s="303" t="s">
        <v>1396</v>
      </c>
      <c r="EA1094" s="385" t="s">
        <v>2044</v>
      </c>
      <c r="EC1094" s="410">
        <v>37914</v>
      </c>
      <c r="ED1094" s="424">
        <v>2.37</v>
      </c>
      <c r="EE1094" s="303" t="s">
        <v>1396</v>
      </c>
      <c r="EF1094" s="411" t="s">
        <v>2044</v>
      </c>
    </row>
    <row r="1095" spans="1:136" s="303" customFormat="1" hidden="1" x14ac:dyDescent="0.2">
      <c r="A1095" s="384" t="str">
        <f t="shared" si="367"/>
        <v>Grants</v>
      </c>
      <c r="B1095" s="384" t="str">
        <f t="shared" si="368"/>
        <v>Trichloroethylene</v>
      </c>
      <c r="C1095" s="385" t="s">
        <v>2587</v>
      </c>
      <c r="E1095" s="303" t="s">
        <v>371</v>
      </c>
      <c r="F1095" s="386" t="str">
        <f t="shared" si="369"/>
        <v>Residence 6</v>
      </c>
      <c r="G1095" s="384" t="str">
        <f t="shared" si="370"/>
        <v>Residential</v>
      </c>
      <c r="H1095" s="384" t="str">
        <f t="shared" si="371"/>
        <v>Crawlspace</v>
      </c>
      <c r="I1095" s="385" t="str">
        <f t="shared" si="401"/>
        <v>Y</v>
      </c>
      <c r="J1095" s="385" t="str">
        <f t="shared" si="402"/>
        <v>Y</v>
      </c>
      <c r="K1095" s="385" t="str">
        <f>IF(AG1095="","",IF(I1095="N","n","Y"))</f>
        <v>Y</v>
      </c>
      <c r="U1095" s="385" t="str">
        <f>IF(EA1095="","",IF(EA1095="y","Y","n"))</f>
        <v>Y</v>
      </c>
      <c r="V1095" s="385" t="str">
        <f>IF(AL1095="","",IF(AN1095="","Y",IF(AL1095&gt;AN1095*$V$38,"Y","n")))</f>
        <v>Y</v>
      </c>
      <c r="W1095" s="385" t="str">
        <f>IF(AL1095="","",IF(U1095="N","n","Y"))</f>
        <v>Y</v>
      </c>
      <c r="Y1095" s="385" t="str">
        <f t="shared" si="374"/>
        <v>Y</v>
      </c>
      <c r="Z1095" s="385" t="str">
        <f t="shared" si="375"/>
        <v>Y</v>
      </c>
      <c r="AA1095" s="385" t="s">
        <v>2044</v>
      </c>
      <c r="AB1095" s="405"/>
      <c r="AC1095" s="389"/>
      <c r="AD1095" s="390"/>
      <c r="AE1095" s="385"/>
      <c r="AF1095" s="385"/>
      <c r="AG1095" s="391">
        <f t="shared" si="403"/>
        <v>380</v>
      </c>
      <c r="AH1095" s="372">
        <v>16</v>
      </c>
      <c r="AI1095" s="392">
        <f t="shared" si="404"/>
        <v>105377.32195462953</v>
      </c>
      <c r="AL1095" s="404">
        <f>IF(DW1095="","",IF(DX1095="mg/m3",1000*DW1095,IF(DX1095="ppbv",DW1095*INDEX(ppbv_ug_m3,MATCH(BW1095,ChemName,0)),DW1095)))</f>
        <v>1.2014610480000001</v>
      </c>
      <c r="AM1095" s="394">
        <f t="shared" si="391"/>
        <v>1.1100000000000001</v>
      </c>
      <c r="AN1095" s="372">
        <f t="shared" si="378"/>
        <v>0.5</v>
      </c>
      <c r="AO1095" s="390">
        <f t="shared" si="405"/>
        <v>1.0533575720190663E-5</v>
      </c>
      <c r="AR1095" s="390">
        <f>IF(AL1095="","",AM1095/AL1095)</f>
        <v>0.92387514505588864</v>
      </c>
      <c r="AS1095" s="396">
        <f t="shared" si="396"/>
        <v>1</v>
      </c>
      <c r="AT1095" s="396">
        <f t="shared" si="397"/>
        <v>0</v>
      </c>
      <c r="AU1095" s="396"/>
      <c r="AV1095" s="396"/>
      <c r="AW1095" s="372"/>
      <c r="AX1095" s="372"/>
      <c r="AY1095" s="396">
        <f>IF(AR1095="","",IF(EA1095="Y",1,0))</f>
        <v>1</v>
      </c>
      <c r="AZ1095" s="396">
        <f>IF(AR1095="","",IF(EA1095="n",1,0))</f>
        <v>0</v>
      </c>
      <c r="BB1095" s="372" t="s">
        <v>2351</v>
      </c>
      <c r="BC1095" s="372" t="s">
        <v>139</v>
      </c>
      <c r="BD1095" s="372" t="s">
        <v>138</v>
      </c>
      <c r="BE1095" s="303" t="s">
        <v>2352</v>
      </c>
      <c r="BF1095" s="372" t="s">
        <v>1406</v>
      </c>
      <c r="BH1095" s="406" t="s">
        <v>1967</v>
      </c>
      <c r="BJ1095" s="303" t="s">
        <v>533</v>
      </c>
      <c r="BK1095" s="407" t="s">
        <v>1489</v>
      </c>
      <c r="BN1095" s="303">
        <v>5</v>
      </c>
      <c r="BO1095" s="408" t="s">
        <v>1395</v>
      </c>
      <c r="BS1095" s="409" t="s">
        <v>1393</v>
      </c>
      <c r="BT1095" s="406" t="s">
        <v>1872</v>
      </c>
      <c r="BU1095" s="406"/>
      <c r="BV1095" s="406"/>
      <c r="BW1095" s="410">
        <v>37914</v>
      </c>
      <c r="BX1095" s="410"/>
      <c r="BY1095" s="303" t="s">
        <v>451</v>
      </c>
      <c r="BZ1095" s="411">
        <v>1.1100000000000001</v>
      </c>
      <c r="CA1095" s="372" t="s">
        <v>1396</v>
      </c>
      <c r="CD1095" s="411" t="s">
        <v>2044</v>
      </c>
      <c r="CR1095" s="411" t="s">
        <v>1187</v>
      </c>
      <c r="CS1095" s="410">
        <v>38018</v>
      </c>
      <c r="CT1095" s="410">
        <v>38108</v>
      </c>
      <c r="CU1095" s="411">
        <v>50</v>
      </c>
      <c r="CV1095" s="372" t="s">
        <v>1395</v>
      </c>
      <c r="CZ1095" s="411">
        <v>380</v>
      </c>
      <c r="DA1095" s="303" t="s">
        <v>2046</v>
      </c>
      <c r="DD1095" s="411" t="s">
        <v>2044</v>
      </c>
      <c r="DF1095" s="411"/>
      <c r="DN1095" s="413"/>
      <c r="DR1095" s="418"/>
      <c r="DT1095" s="410">
        <v>37914</v>
      </c>
      <c r="DU1095" s="414"/>
      <c r="DV1095" s="398" t="s">
        <v>451</v>
      </c>
      <c r="DW1095" s="428">
        <v>1.2014610480000001</v>
      </c>
      <c r="DX1095" s="303" t="s">
        <v>1396</v>
      </c>
      <c r="EA1095" s="385" t="s">
        <v>2044</v>
      </c>
      <c r="EC1095" s="410">
        <v>37914</v>
      </c>
      <c r="ED1095" s="424">
        <v>0.24804357119999998</v>
      </c>
      <c r="EE1095" s="303" t="s">
        <v>1396</v>
      </c>
      <c r="EF1095" s="411" t="s">
        <v>2044</v>
      </c>
    </row>
    <row r="1096" spans="1:136" s="39" customFormat="1" hidden="1" x14ac:dyDescent="0.2">
      <c r="A1096" s="44" t="str">
        <f t="shared" si="367"/>
        <v>Hamilton-Sundstrand</v>
      </c>
      <c r="B1096" s="44" t="str">
        <f t="shared" si="368"/>
        <v>1,1-Dichloroethylene</v>
      </c>
      <c r="C1096" s="38" t="s">
        <v>2587</v>
      </c>
      <c r="D1096" s="38" t="str">
        <f t="shared" ref="D1096:D1127" si="414">IF(BC1096="","",BC1096)</f>
        <v>S</v>
      </c>
      <c r="E1096" s="44" t="s">
        <v>372</v>
      </c>
      <c r="F1096" s="155" t="str">
        <f t="shared" si="369"/>
        <v>1301 W</v>
      </c>
      <c r="G1096" s="44" t="str">
        <f t="shared" si="370"/>
        <v>Residential</v>
      </c>
      <c r="H1096" s="44" t="str">
        <f t="shared" si="371"/>
        <v>Unknown</v>
      </c>
      <c r="I1096" s="38" t="str">
        <f t="shared" si="401"/>
        <v>Y</v>
      </c>
      <c r="J1096" s="38" t="str">
        <f t="shared" si="402"/>
        <v>Y</v>
      </c>
      <c r="K1096" s="38" t="str">
        <f>IF(AG1096="","",IF(I1096="N","n","Y"))</f>
        <v>Y</v>
      </c>
      <c r="L1096" s="44"/>
      <c r="M1096" s="38" t="str">
        <f t="shared" ref="M1096:M1127" si="415">IF(CP1096="","",IF(CP1096="y","Y","n"))</f>
        <v/>
      </c>
      <c r="N1096" s="38" t="str">
        <f t="shared" ref="N1096:N1127" si="416">IF(AJ1096="","",IF(AN1096="","Y",IF(AJ1096&gt;AN1096*$N$38,"Y","n")))</f>
        <v/>
      </c>
      <c r="O1096" s="38" t="str">
        <f t="shared" ref="O1096:O1127" si="417">IF(AJ1096="","",IF(OR(M1096="N",N1096="N"),"n","Y"))</f>
        <v/>
      </c>
      <c r="P1096" s="44"/>
      <c r="Q1096" s="44"/>
      <c r="R1096" s="44"/>
      <c r="S1096" s="44"/>
      <c r="T1096" s="44"/>
      <c r="U1096" s="44"/>
      <c r="V1096" s="44"/>
      <c r="W1096" s="44"/>
      <c r="X1096" s="44"/>
      <c r="Y1096" s="38" t="str">
        <f t="shared" si="374"/>
        <v>Y</v>
      </c>
      <c r="Z1096" s="38" t="str">
        <f t="shared" si="375"/>
        <v>n</v>
      </c>
      <c r="AA1096" s="38" t="str">
        <f t="shared" ref="AA1096:AA1142" si="418">IF(AM1096="","",IF(Y1096="N","n","Y"))</f>
        <v>Y</v>
      </c>
      <c r="AC1096" s="59"/>
      <c r="AD1096" s="204"/>
      <c r="AE1096" s="38"/>
      <c r="AF1096" s="38"/>
      <c r="AG1096" s="125">
        <f t="shared" si="403"/>
        <v>15</v>
      </c>
      <c r="AH1096" s="39">
        <v>11</v>
      </c>
      <c r="AI1096" s="123">
        <f t="shared" si="404"/>
        <v>9847.3910197396144</v>
      </c>
      <c r="AM1096" s="40">
        <f t="shared" si="391"/>
        <v>0.56999999999999995</v>
      </c>
      <c r="AN1096" s="39">
        <f t="shared" si="378"/>
        <v>0.8</v>
      </c>
      <c r="AO1096" s="204">
        <f t="shared" si="405"/>
        <v>5.7883351931227766E-5</v>
      </c>
      <c r="AP1096" s="204"/>
      <c r="AQ1096" s="59"/>
      <c r="AR1096" s="59"/>
      <c r="AS1096" s="115">
        <f t="shared" si="396"/>
        <v>1</v>
      </c>
      <c r="AT1096" s="115">
        <f t="shared" si="397"/>
        <v>0</v>
      </c>
      <c r="AU1096" s="115"/>
      <c r="AV1096" s="115"/>
      <c r="AY1096" s="115"/>
      <c r="AZ1096" s="115"/>
      <c r="BA1096" s="43">
        <v>48</v>
      </c>
      <c r="BB1096" s="43" t="s">
        <v>2620</v>
      </c>
      <c r="BC1096" s="43" t="s">
        <v>1385</v>
      </c>
      <c r="BD1096" s="43" t="s">
        <v>2621</v>
      </c>
      <c r="BE1096" s="37" t="s">
        <v>656</v>
      </c>
      <c r="BF1096" s="43"/>
      <c r="BG1096" s="43">
        <v>568</v>
      </c>
      <c r="BH1096" s="43" t="s">
        <v>748</v>
      </c>
      <c r="BI1096" s="43" t="s">
        <v>1387</v>
      </c>
      <c r="BJ1096" s="43" t="s">
        <v>533</v>
      </c>
      <c r="BK1096" s="48" t="s">
        <v>2634</v>
      </c>
      <c r="BN1096" s="43">
        <v>9.6999999999999993</v>
      </c>
      <c r="BO1096" s="43" t="s">
        <v>1390</v>
      </c>
      <c r="BP1096" s="48" t="s">
        <v>1406</v>
      </c>
      <c r="BS1096" s="43" t="s">
        <v>538</v>
      </c>
      <c r="BT1096" s="43" t="s">
        <v>749</v>
      </c>
      <c r="BU1096" s="43"/>
      <c r="BV1096" s="43"/>
      <c r="BW1096" s="126">
        <v>36982</v>
      </c>
      <c r="BX1096" s="126">
        <v>37226</v>
      </c>
      <c r="BY1096" s="48" t="s">
        <v>451</v>
      </c>
      <c r="BZ1096" s="43">
        <v>0.56999999999999995</v>
      </c>
      <c r="CA1096" s="43" t="s">
        <v>1396</v>
      </c>
      <c r="CD1096" s="124" t="s">
        <v>1397</v>
      </c>
      <c r="CE1096" s="43">
        <v>14387</v>
      </c>
      <c r="CR1096" s="43" t="s">
        <v>1480</v>
      </c>
      <c r="CY1096" s="39" t="s">
        <v>2438</v>
      </c>
      <c r="CZ1096" s="43">
        <v>15</v>
      </c>
      <c r="DA1096" s="43" t="s">
        <v>2046</v>
      </c>
      <c r="DD1096" s="43" t="s">
        <v>1397</v>
      </c>
      <c r="DE1096" s="43">
        <v>2554</v>
      </c>
      <c r="DF1096" s="43"/>
      <c r="DG1096" s="43"/>
      <c r="DH1096" s="43"/>
      <c r="DI1096" s="43"/>
      <c r="DJ1096" s="43"/>
      <c r="DK1096" s="43"/>
      <c r="DL1096" s="43"/>
      <c r="DM1096" s="43"/>
      <c r="DN1096" s="43"/>
      <c r="DO1096" s="43"/>
      <c r="DP1096" s="43"/>
      <c r="DQ1096" s="43"/>
      <c r="DR1096" s="124"/>
      <c r="DS1096" s="43"/>
    </row>
    <row r="1097" spans="1:136" s="39" customFormat="1" hidden="1" x14ac:dyDescent="0.2">
      <c r="A1097" s="44" t="str">
        <f t="shared" si="367"/>
        <v>Hamilton-Sundstrand</v>
      </c>
      <c r="B1097" s="44" t="str">
        <f t="shared" si="368"/>
        <v>1,1-Dichloroethylene</v>
      </c>
      <c r="C1097" s="38" t="s">
        <v>2587</v>
      </c>
      <c r="D1097" s="38" t="str">
        <f t="shared" si="414"/>
        <v>S</v>
      </c>
      <c r="E1097" s="44" t="s">
        <v>372</v>
      </c>
      <c r="F1097" s="155" t="str">
        <f t="shared" si="369"/>
        <v>1341 W</v>
      </c>
      <c r="G1097" s="44" t="str">
        <f t="shared" si="370"/>
        <v>Residential</v>
      </c>
      <c r="H1097" s="44" t="str">
        <f t="shared" si="371"/>
        <v>Unknown</v>
      </c>
      <c r="I1097" s="38" t="str">
        <f t="shared" si="401"/>
        <v>Y</v>
      </c>
      <c r="J1097" s="38" t="str">
        <f t="shared" si="402"/>
        <v>Y</v>
      </c>
      <c r="K1097" s="38" t="str">
        <f>IF(AG1097="","",IF(I1097="N","n","Y"))</f>
        <v>Y</v>
      </c>
      <c r="L1097" s="44"/>
      <c r="M1097" s="38" t="str">
        <f t="shared" si="415"/>
        <v/>
      </c>
      <c r="N1097" s="38" t="str">
        <f t="shared" si="416"/>
        <v/>
      </c>
      <c r="O1097" s="38" t="str">
        <f t="shared" si="417"/>
        <v/>
      </c>
      <c r="P1097" s="44"/>
      <c r="Q1097" s="44"/>
      <c r="R1097" s="44"/>
      <c r="S1097" s="44"/>
      <c r="T1097" s="44"/>
      <c r="U1097" s="44"/>
      <c r="V1097" s="44"/>
      <c r="W1097" s="44"/>
      <c r="X1097" s="44"/>
      <c r="Y1097" s="38" t="str">
        <f t="shared" si="374"/>
        <v>Y</v>
      </c>
      <c r="Z1097" s="38" t="str">
        <f t="shared" si="375"/>
        <v>Y</v>
      </c>
      <c r="AA1097" s="38" t="str">
        <f t="shared" si="418"/>
        <v>Y</v>
      </c>
      <c r="AC1097" s="59"/>
      <c r="AD1097" s="204"/>
      <c r="AE1097" s="38"/>
      <c r="AF1097" s="38"/>
      <c r="AG1097" s="125">
        <f t="shared" si="403"/>
        <v>15</v>
      </c>
      <c r="AH1097" s="39">
        <v>11</v>
      </c>
      <c r="AI1097" s="123">
        <f t="shared" si="404"/>
        <v>9847.3910197396144</v>
      </c>
      <c r="AM1097" s="40">
        <f t="shared" si="391"/>
        <v>1.4</v>
      </c>
      <c r="AN1097" s="39">
        <f t="shared" si="378"/>
        <v>0.8</v>
      </c>
      <c r="AO1097" s="204">
        <f t="shared" si="405"/>
        <v>1.4216963632231381E-4</v>
      </c>
      <c r="AP1097" s="204"/>
      <c r="AQ1097" s="59"/>
      <c r="AR1097" s="59"/>
      <c r="AS1097" s="115">
        <f t="shared" si="396"/>
        <v>1</v>
      </c>
      <c r="AT1097" s="115">
        <f t="shared" si="397"/>
        <v>0</v>
      </c>
      <c r="AU1097" s="115"/>
      <c r="AV1097" s="115"/>
      <c r="AY1097" s="115"/>
      <c r="AZ1097" s="115"/>
      <c r="BA1097" s="43">
        <v>48</v>
      </c>
      <c r="BB1097" s="43" t="s">
        <v>2620</v>
      </c>
      <c r="BC1097" s="43" t="s">
        <v>1385</v>
      </c>
      <c r="BD1097" s="43" t="s">
        <v>2621</v>
      </c>
      <c r="BE1097" s="37" t="s">
        <v>656</v>
      </c>
      <c r="BF1097" s="43"/>
      <c r="BG1097" s="43">
        <v>567</v>
      </c>
      <c r="BH1097" s="43" t="s">
        <v>746</v>
      </c>
      <c r="BI1097" s="43" t="s">
        <v>1387</v>
      </c>
      <c r="BJ1097" s="43" t="s">
        <v>533</v>
      </c>
      <c r="BK1097" s="48" t="s">
        <v>2634</v>
      </c>
      <c r="BN1097" s="43">
        <v>9.6999999999999993</v>
      </c>
      <c r="BO1097" s="43" t="s">
        <v>1390</v>
      </c>
      <c r="BP1097" s="48" t="s">
        <v>1406</v>
      </c>
      <c r="BS1097" s="43" t="s">
        <v>538</v>
      </c>
      <c r="BT1097" s="43" t="s">
        <v>747</v>
      </c>
      <c r="BU1097" s="43"/>
      <c r="BV1097" s="43"/>
      <c r="BW1097" s="126">
        <v>36982</v>
      </c>
      <c r="BX1097" s="126">
        <v>37226</v>
      </c>
      <c r="BY1097" s="48" t="s">
        <v>451</v>
      </c>
      <c r="BZ1097" s="43">
        <v>1.4</v>
      </c>
      <c r="CA1097" s="43" t="s">
        <v>1396</v>
      </c>
      <c r="CD1097" s="124" t="s">
        <v>1397</v>
      </c>
      <c r="CE1097" s="43">
        <v>14386</v>
      </c>
      <c r="CR1097" s="43" t="s">
        <v>1480</v>
      </c>
      <c r="CY1097" s="39" t="s">
        <v>2438</v>
      </c>
      <c r="CZ1097" s="43">
        <v>15</v>
      </c>
      <c r="DA1097" s="43" t="s">
        <v>2046</v>
      </c>
      <c r="DD1097" s="43" t="s">
        <v>1397</v>
      </c>
      <c r="DE1097" s="43">
        <v>2553</v>
      </c>
      <c r="DF1097" s="43"/>
      <c r="DG1097" s="43"/>
      <c r="DH1097" s="43"/>
      <c r="DI1097" s="43"/>
      <c r="DJ1097" s="43"/>
      <c r="DK1097" s="43"/>
      <c r="DL1097" s="43"/>
      <c r="DM1097" s="43"/>
      <c r="DN1097" s="43"/>
      <c r="DO1097" s="43"/>
      <c r="DP1097" s="43"/>
      <c r="DQ1097" s="43"/>
      <c r="DR1097" s="124"/>
      <c r="DS1097" s="43"/>
    </row>
    <row r="1098" spans="1:136" s="39" customFormat="1" hidden="1" x14ac:dyDescent="0.2">
      <c r="A1098" s="44" t="str">
        <f t="shared" si="367"/>
        <v>Hamilton-Sundstrand</v>
      </c>
      <c r="B1098" s="44" t="str">
        <f t="shared" si="368"/>
        <v>1,1-Dichloroethylene</v>
      </c>
      <c r="C1098" s="38" t="s">
        <v>2587</v>
      </c>
      <c r="D1098" s="38" t="str">
        <f t="shared" si="414"/>
        <v>S</v>
      </c>
      <c r="E1098" s="44" t="s">
        <v>372</v>
      </c>
      <c r="F1098" s="155" t="str">
        <f t="shared" si="369"/>
        <v>1777 W</v>
      </c>
      <c r="G1098" s="44" t="str">
        <f t="shared" si="370"/>
        <v>Residential</v>
      </c>
      <c r="H1098" s="44" t="str">
        <f t="shared" si="371"/>
        <v>Unknown</v>
      </c>
      <c r="I1098" s="38" t="str">
        <f t="shared" si="401"/>
        <v>Y</v>
      </c>
      <c r="J1098" s="38" t="str">
        <f t="shared" si="402"/>
        <v>Y</v>
      </c>
      <c r="K1098" s="38" t="str">
        <f>IF(AG1098="","",IF(I1098="N","n","Y"))</f>
        <v>Y</v>
      </c>
      <c r="L1098" s="44"/>
      <c r="M1098" s="38" t="str">
        <f t="shared" si="415"/>
        <v/>
      </c>
      <c r="N1098" s="38" t="str">
        <f t="shared" si="416"/>
        <v/>
      </c>
      <c r="O1098" s="38" t="str">
        <f t="shared" si="417"/>
        <v/>
      </c>
      <c r="P1098" s="44"/>
      <c r="Q1098" s="44"/>
      <c r="R1098" s="44"/>
      <c r="S1098" s="44"/>
      <c r="T1098" s="44"/>
      <c r="U1098" s="44"/>
      <c r="V1098" s="44"/>
      <c r="W1098" s="44"/>
      <c r="X1098" s="44"/>
      <c r="Y1098" s="38" t="str">
        <f t="shared" si="374"/>
        <v>Y</v>
      </c>
      <c r="Z1098" s="38" t="str">
        <f t="shared" si="375"/>
        <v>n</v>
      </c>
      <c r="AA1098" s="38" t="str">
        <f t="shared" si="418"/>
        <v>Y</v>
      </c>
      <c r="AC1098" s="59"/>
      <c r="AD1098" s="204"/>
      <c r="AE1098" s="38"/>
      <c r="AF1098" s="38"/>
      <c r="AG1098" s="125">
        <f t="shared" si="403"/>
        <v>30</v>
      </c>
      <c r="AH1098" s="39">
        <v>11</v>
      </c>
      <c r="AI1098" s="123">
        <f t="shared" si="404"/>
        <v>19694.782039479229</v>
      </c>
      <c r="AM1098" s="40">
        <f t="shared" si="391"/>
        <v>0.19</v>
      </c>
      <c r="AN1098" s="39">
        <f t="shared" si="378"/>
        <v>0.8</v>
      </c>
      <c r="AO1098" s="204">
        <f t="shared" si="405"/>
        <v>9.6472253218712949E-6</v>
      </c>
      <c r="AP1098" s="204"/>
      <c r="AQ1098" s="59"/>
      <c r="AR1098" s="59"/>
      <c r="AS1098" s="115">
        <f t="shared" si="396"/>
        <v>1</v>
      </c>
      <c r="AT1098" s="115">
        <f t="shared" si="397"/>
        <v>0</v>
      </c>
      <c r="AU1098" s="115"/>
      <c r="AV1098" s="115"/>
      <c r="AY1098" s="115"/>
      <c r="AZ1098" s="115"/>
      <c r="BA1098" s="43">
        <v>48</v>
      </c>
      <c r="BB1098" s="43" t="s">
        <v>2620</v>
      </c>
      <c r="BC1098" s="43" t="s">
        <v>1385</v>
      </c>
      <c r="BD1098" s="43" t="s">
        <v>2621</v>
      </c>
      <c r="BE1098" s="37" t="s">
        <v>656</v>
      </c>
      <c r="BF1098" s="43"/>
      <c r="BG1098" s="43">
        <v>562</v>
      </c>
      <c r="BH1098" s="43" t="s">
        <v>416</v>
      </c>
      <c r="BI1098" s="43" t="s">
        <v>1387</v>
      </c>
      <c r="BJ1098" s="43" t="s">
        <v>533</v>
      </c>
      <c r="BK1098" s="48" t="s">
        <v>2634</v>
      </c>
      <c r="BN1098" s="43">
        <v>9.6999999999999993</v>
      </c>
      <c r="BO1098" s="43" t="s">
        <v>1390</v>
      </c>
      <c r="BP1098" s="48" t="s">
        <v>1406</v>
      </c>
      <c r="BS1098" s="43" t="s">
        <v>538</v>
      </c>
      <c r="BT1098" s="43" t="s">
        <v>417</v>
      </c>
      <c r="BU1098" s="43"/>
      <c r="BV1098" s="43"/>
      <c r="BW1098" s="126">
        <v>36982</v>
      </c>
      <c r="BX1098" s="126">
        <v>37226</v>
      </c>
      <c r="BY1098" s="48" t="s">
        <v>451</v>
      </c>
      <c r="BZ1098" s="43">
        <v>0.19</v>
      </c>
      <c r="CA1098" s="43" t="s">
        <v>1396</v>
      </c>
      <c r="CD1098" s="124" t="s">
        <v>1397</v>
      </c>
      <c r="CE1098" s="43">
        <v>14381</v>
      </c>
      <c r="CR1098" s="43" t="s">
        <v>1483</v>
      </c>
      <c r="CY1098" s="39" t="s">
        <v>2438</v>
      </c>
      <c r="CZ1098" s="43">
        <v>30</v>
      </c>
      <c r="DA1098" s="43" t="s">
        <v>2046</v>
      </c>
      <c r="DD1098" s="43" t="s">
        <v>1397</v>
      </c>
      <c r="DE1098" s="43">
        <v>2545</v>
      </c>
      <c r="DF1098" s="43"/>
      <c r="DG1098" s="43"/>
      <c r="DH1098" s="43"/>
      <c r="DI1098" s="43"/>
      <c r="DJ1098" s="43"/>
      <c r="DK1098" s="43"/>
      <c r="DL1098" s="43"/>
      <c r="DM1098" s="43"/>
      <c r="DN1098" s="43"/>
      <c r="DO1098" s="43"/>
      <c r="DP1098" s="43"/>
      <c r="DQ1098" s="43"/>
      <c r="DR1098" s="124"/>
      <c r="DS1098" s="43"/>
    </row>
    <row r="1099" spans="1:136" s="39" customFormat="1" hidden="1" x14ac:dyDescent="0.2">
      <c r="A1099" s="44" t="str">
        <f t="shared" si="367"/>
        <v>Hamilton-Sundstrand</v>
      </c>
      <c r="B1099" s="44" t="str">
        <f t="shared" si="368"/>
        <v>1,1-Dichloroethylene</v>
      </c>
      <c r="C1099" s="38" t="s">
        <v>2587</v>
      </c>
      <c r="D1099" s="38" t="str">
        <f t="shared" si="414"/>
        <v>S</v>
      </c>
      <c r="E1099" s="44" t="s">
        <v>372</v>
      </c>
      <c r="F1099" s="155" t="str">
        <f t="shared" si="369"/>
        <v>6800 F</v>
      </c>
      <c r="G1099" s="44" t="str">
        <f t="shared" si="370"/>
        <v>Residential</v>
      </c>
      <c r="H1099" s="44" t="str">
        <f t="shared" si="371"/>
        <v>Unknown</v>
      </c>
      <c r="I1099" s="38" t="str">
        <f t="shared" si="401"/>
        <v>Y</v>
      </c>
      <c r="J1099" s="38" t="str">
        <f t="shared" si="402"/>
        <v>Y</v>
      </c>
      <c r="K1099" s="38" t="str">
        <f>IF(AG1099="","",IF(I1099="N","n","Y"))</f>
        <v>Y</v>
      </c>
      <c r="L1099" s="44"/>
      <c r="M1099" s="38" t="str">
        <f t="shared" si="415"/>
        <v/>
      </c>
      <c r="N1099" s="38" t="str">
        <f t="shared" si="416"/>
        <v/>
      </c>
      <c r="O1099" s="38" t="str">
        <f t="shared" si="417"/>
        <v/>
      </c>
      <c r="P1099" s="44"/>
      <c r="Q1099" s="44"/>
      <c r="R1099" s="44"/>
      <c r="S1099" s="44"/>
      <c r="T1099" s="44"/>
      <c r="U1099" s="44"/>
      <c r="V1099" s="44"/>
      <c r="W1099" s="44"/>
      <c r="X1099" s="44"/>
      <c r="Y1099" s="38" t="str">
        <f t="shared" si="374"/>
        <v>Y</v>
      </c>
      <c r="Z1099" s="38" t="str">
        <f t="shared" si="375"/>
        <v>Y</v>
      </c>
      <c r="AA1099" s="38" t="str">
        <f t="shared" si="418"/>
        <v>Y</v>
      </c>
      <c r="AC1099" s="59"/>
      <c r="AD1099" s="204"/>
      <c r="AE1099" s="38"/>
      <c r="AF1099" s="38"/>
      <c r="AG1099" s="125">
        <f t="shared" si="403"/>
        <v>15</v>
      </c>
      <c r="AH1099" s="39">
        <v>11</v>
      </c>
      <c r="AI1099" s="123">
        <f t="shared" si="404"/>
        <v>9847.3910197396144</v>
      </c>
      <c r="AM1099" s="40">
        <f t="shared" si="391"/>
        <v>2.9</v>
      </c>
      <c r="AN1099" s="39">
        <f t="shared" si="378"/>
        <v>0.8</v>
      </c>
      <c r="AO1099" s="204">
        <f t="shared" si="405"/>
        <v>2.9449424666765003E-4</v>
      </c>
      <c r="AP1099" s="204"/>
      <c r="AQ1099" s="59"/>
      <c r="AR1099" s="59"/>
      <c r="AS1099" s="115">
        <f t="shared" si="396"/>
        <v>1</v>
      </c>
      <c r="AT1099" s="115">
        <f t="shared" si="397"/>
        <v>0</v>
      </c>
      <c r="AU1099" s="115"/>
      <c r="AV1099" s="115"/>
      <c r="AY1099" s="115"/>
      <c r="AZ1099" s="115"/>
      <c r="BA1099" s="43">
        <v>48</v>
      </c>
      <c r="BB1099" s="43" t="s">
        <v>2620</v>
      </c>
      <c r="BC1099" s="43" t="s">
        <v>1385</v>
      </c>
      <c r="BD1099" s="43" t="s">
        <v>2621</v>
      </c>
      <c r="BE1099" s="37" t="s">
        <v>656</v>
      </c>
      <c r="BF1099" s="43"/>
      <c r="BG1099" s="43">
        <v>167</v>
      </c>
      <c r="BH1099" s="43" t="s">
        <v>2622</v>
      </c>
      <c r="BI1099" s="43" t="s">
        <v>1387</v>
      </c>
      <c r="BJ1099" s="43" t="s">
        <v>533</v>
      </c>
      <c r="BK1099" s="48" t="s">
        <v>2634</v>
      </c>
      <c r="BN1099" s="43">
        <v>9.6999999999999993</v>
      </c>
      <c r="BO1099" s="43" t="s">
        <v>1390</v>
      </c>
      <c r="BP1099" s="48" t="s">
        <v>1406</v>
      </c>
      <c r="BS1099" s="43" t="s">
        <v>538</v>
      </c>
      <c r="BT1099" s="43" t="s">
        <v>2623</v>
      </c>
      <c r="BU1099" s="43"/>
      <c r="BV1099" s="43"/>
      <c r="BW1099" s="126">
        <v>36982</v>
      </c>
      <c r="BX1099" s="126">
        <v>37226</v>
      </c>
      <c r="BY1099" s="48" t="s">
        <v>451</v>
      </c>
      <c r="BZ1099" s="43">
        <v>2.9</v>
      </c>
      <c r="CA1099" s="43" t="s">
        <v>1396</v>
      </c>
      <c r="CC1099" s="43">
        <v>0.11</v>
      </c>
      <c r="CD1099" s="124" t="s">
        <v>2044</v>
      </c>
      <c r="CE1099" s="43">
        <v>3597</v>
      </c>
      <c r="CR1099" s="43" t="s">
        <v>2624</v>
      </c>
      <c r="CY1099" s="39" t="s">
        <v>2438</v>
      </c>
      <c r="CZ1099" s="43">
        <v>15</v>
      </c>
      <c r="DA1099" s="43" t="s">
        <v>2046</v>
      </c>
      <c r="DD1099" s="43" t="s">
        <v>1397</v>
      </c>
      <c r="DE1099" s="43">
        <v>2528</v>
      </c>
      <c r="DF1099" s="43"/>
      <c r="DG1099" s="43"/>
      <c r="DH1099" s="43"/>
      <c r="DI1099" s="43"/>
      <c r="DJ1099" s="43"/>
      <c r="DK1099" s="43"/>
      <c r="DL1099" s="43"/>
      <c r="DM1099" s="43"/>
      <c r="DN1099" s="43"/>
      <c r="DO1099" s="43"/>
      <c r="DP1099" s="43"/>
      <c r="DQ1099" s="43"/>
      <c r="DR1099" s="124"/>
      <c r="DS1099" s="43"/>
    </row>
    <row r="1100" spans="1:136" s="39" customFormat="1" hidden="1" x14ac:dyDescent="0.2">
      <c r="A1100" s="44" t="str">
        <f t="shared" si="367"/>
        <v>Hamilton-Sundstrand</v>
      </c>
      <c r="B1100" s="44" t="str">
        <f t="shared" si="368"/>
        <v>1,1-Dichloroethylene</v>
      </c>
      <c r="C1100" s="38" t="s">
        <v>2587</v>
      </c>
      <c r="D1100" s="38" t="str">
        <f t="shared" si="414"/>
        <v>S</v>
      </c>
      <c r="E1100" s="44" t="s">
        <v>372</v>
      </c>
      <c r="F1100" s="155" t="str">
        <f t="shared" si="369"/>
        <v>6800 J</v>
      </c>
      <c r="G1100" s="44" t="str">
        <f t="shared" si="370"/>
        <v>Residential</v>
      </c>
      <c r="H1100" s="44" t="str">
        <f t="shared" si="371"/>
        <v>Unknown</v>
      </c>
      <c r="I1100" s="38" t="str">
        <f t="shared" si="401"/>
        <v>Y</v>
      </c>
      <c r="J1100" s="38" t="str">
        <f t="shared" si="402"/>
        <v>Y</v>
      </c>
      <c r="K1100" s="38" t="str">
        <f t="shared" ref="K1100:K1134" si="419">IF(AG1100="","",IF(I1100="N","n","Y"))</f>
        <v>Y</v>
      </c>
      <c r="L1100" s="44"/>
      <c r="M1100" s="38" t="str">
        <f t="shared" si="415"/>
        <v/>
      </c>
      <c r="N1100" s="38" t="str">
        <f t="shared" si="416"/>
        <v/>
      </c>
      <c r="O1100" s="38" t="str">
        <f t="shared" si="417"/>
        <v/>
      </c>
      <c r="P1100" s="44"/>
      <c r="Q1100" s="44"/>
      <c r="R1100" s="44"/>
      <c r="S1100" s="44"/>
      <c r="T1100" s="44"/>
      <c r="U1100" s="44"/>
      <c r="V1100" s="44"/>
      <c r="W1100" s="44"/>
      <c r="X1100" s="44"/>
      <c r="Y1100" s="38" t="str">
        <f t="shared" si="374"/>
        <v>Y</v>
      </c>
      <c r="Z1100" s="38" t="str">
        <f t="shared" si="375"/>
        <v>Y</v>
      </c>
      <c r="AA1100" s="38" t="str">
        <f t="shared" si="418"/>
        <v>Y</v>
      </c>
      <c r="AC1100" s="59"/>
      <c r="AD1100" s="204"/>
      <c r="AE1100" s="38"/>
      <c r="AF1100" s="38"/>
      <c r="AG1100" s="125">
        <f t="shared" si="403"/>
        <v>15</v>
      </c>
      <c r="AH1100" s="39">
        <v>11</v>
      </c>
      <c r="AI1100" s="123">
        <f t="shared" si="404"/>
        <v>9847.3910197396144</v>
      </c>
      <c r="AM1100" s="40">
        <f t="shared" si="391"/>
        <v>0.97</v>
      </c>
      <c r="AN1100" s="39">
        <f t="shared" si="378"/>
        <v>0.8</v>
      </c>
      <c r="AO1100" s="204">
        <f t="shared" si="405"/>
        <v>9.8503248023317435E-5</v>
      </c>
      <c r="AP1100" s="204"/>
      <c r="AQ1100" s="59"/>
      <c r="AR1100" s="59"/>
      <c r="AS1100" s="115">
        <f t="shared" si="396"/>
        <v>1</v>
      </c>
      <c r="AT1100" s="115">
        <f t="shared" si="397"/>
        <v>0</v>
      </c>
      <c r="AU1100" s="115"/>
      <c r="AV1100" s="115"/>
      <c r="AY1100" s="115"/>
      <c r="AZ1100" s="115"/>
      <c r="BA1100" s="43">
        <v>48</v>
      </c>
      <c r="BB1100" s="43" t="s">
        <v>2620</v>
      </c>
      <c r="BC1100" s="43" t="s">
        <v>1385</v>
      </c>
      <c r="BD1100" s="43" t="s">
        <v>2621</v>
      </c>
      <c r="BE1100" s="37" t="s">
        <v>656</v>
      </c>
      <c r="BF1100" s="43"/>
      <c r="BG1100" s="43">
        <v>548</v>
      </c>
      <c r="BH1100" s="43" t="s">
        <v>388</v>
      </c>
      <c r="BI1100" s="43" t="s">
        <v>1387</v>
      </c>
      <c r="BJ1100" s="43" t="s">
        <v>533</v>
      </c>
      <c r="BK1100" s="48" t="s">
        <v>2634</v>
      </c>
      <c r="BN1100" s="43">
        <v>9.6999999999999993</v>
      </c>
      <c r="BO1100" s="43" t="s">
        <v>1390</v>
      </c>
      <c r="BP1100" s="48" t="s">
        <v>1406</v>
      </c>
      <c r="BS1100" s="43" t="s">
        <v>538</v>
      </c>
      <c r="BT1100" s="43" t="s">
        <v>389</v>
      </c>
      <c r="BU1100" s="43"/>
      <c r="BV1100" s="43"/>
      <c r="BW1100" s="126">
        <v>36982</v>
      </c>
      <c r="BX1100" s="126">
        <v>37226</v>
      </c>
      <c r="BY1100" s="48" t="s">
        <v>451</v>
      </c>
      <c r="BZ1100" s="43">
        <v>0.97</v>
      </c>
      <c r="CA1100" s="43" t="s">
        <v>1396</v>
      </c>
      <c r="CD1100" s="124" t="s">
        <v>1397</v>
      </c>
      <c r="CE1100" s="43">
        <v>14367</v>
      </c>
      <c r="CR1100" s="43" t="s">
        <v>2624</v>
      </c>
      <c r="CY1100" s="39" t="s">
        <v>2438</v>
      </c>
      <c r="CZ1100" s="43">
        <v>15</v>
      </c>
      <c r="DA1100" s="43" t="s">
        <v>2046</v>
      </c>
      <c r="DD1100" s="43" t="s">
        <v>1397</v>
      </c>
      <c r="DE1100" s="43">
        <v>2525</v>
      </c>
      <c r="DF1100" s="43"/>
      <c r="DG1100" s="43"/>
      <c r="DH1100" s="43"/>
      <c r="DI1100" s="43"/>
      <c r="DJ1100" s="43"/>
      <c r="DK1100" s="43"/>
      <c r="DL1100" s="43"/>
      <c r="DM1100" s="43"/>
      <c r="DN1100" s="43"/>
      <c r="DO1100" s="43"/>
      <c r="DP1100" s="43"/>
      <c r="DQ1100" s="43"/>
      <c r="DR1100" s="124"/>
      <c r="DS1100" s="43"/>
    </row>
    <row r="1101" spans="1:136" s="39" customFormat="1" hidden="1" x14ac:dyDescent="0.2">
      <c r="A1101" s="44" t="str">
        <f t="shared" si="367"/>
        <v>Hamilton-Sundstrand</v>
      </c>
      <c r="B1101" s="44" t="str">
        <f t="shared" si="368"/>
        <v>1,1-Dichloroethylene</v>
      </c>
      <c r="C1101" s="38" t="s">
        <v>2587</v>
      </c>
      <c r="D1101" s="38" t="str">
        <f t="shared" si="414"/>
        <v>S</v>
      </c>
      <c r="E1101" s="44" t="s">
        <v>372</v>
      </c>
      <c r="F1101" s="155" t="str">
        <f t="shared" si="369"/>
        <v>6800 L</v>
      </c>
      <c r="G1101" s="44" t="str">
        <f t="shared" si="370"/>
        <v>Residential</v>
      </c>
      <c r="H1101" s="44" t="str">
        <f t="shared" si="371"/>
        <v>Unknown</v>
      </c>
      <c r="I1101" s="38" t="str">
        <f t="shared" si="401"/>
        <v>Y</v>
      </c>
      <c r="J1101" s="38" t="str">
        <f t="shared" si="402"/>
        <v>Y</v>
      </c>
      <c r="K1101" s="38" t="str">
        <f t="shared" si="419"/>
        <v>Y</v>
      </c>
      <c r="L1101" s="44"/>
      <c r="M1101" s="38" t="str">
        <f t="shared" si="415"/>
        <v/>
      </c>
      <c r="N1101" s="38" t="str">
        <f t="shared" si="416"/>
        <v/>
      </c>
      <c r="O1101" s="38" t="str">
        <f t="shared" si="417"/>
        <v/>
      </c>
      <c r="P1101" s="44"/>
      <c r="Q1101" s="44"/>
      <c r="R1101" s="44"/>
      <c r="S1101" s="44"/>
      <c r="T1101" s="44"/>
      <c r="U1101" s="44"/>
      <c r="V1101" s="44"/>
      <c r="W1101" s="44"/>
      <c r="X1101" s="44"/>
      <c r="Y1101" s="38" t="str">
        <f t="shared" si="374"/>
        <v>Y</v>
      </c>
      <c r="Z1101" s="38" t="str">
        <f t="shared" si="375"/>
        <v>Y</v>
      </c>
      <c r="AA1101" s="38" t="str">
        <f t="shared" si="418"/>
        <v>Y</v>
      </c>
      <c r="AC1101" s="59"/>
      <c r="AD1101" s="204"/>
      <c r="AE1101" s="38"/>
      <c r="AF1101" s="38"/>
      <c r="AG1101" s="125">
        <f t="shared" si="403"/>
        <v>25</v>
      </c>
      <c r="AH1101" s="39">
        <v>11</v>
      </c>
      <c r="AI1101" s="123">
        <f t="shared" si="404"/>
        <v>16412.318366232688</v>
      </c>
      <c r="AM1101" s="40">
        <f t="shared" si="391"/>
        <v>1</v>
      </c>
      <c r="AN1101" s="39">
        <f t="shared" si="378"/>
        <v>0.8</v>
      </c>
      <c r="AO1101" s="204">
        <f t="shared" si="405"/>
        <v>6.09298441381345E-5</v>
      </c>
      <c r="AP1101" s="204"/>
      <c r="AQ1101" s="59"/>
      <c r="AR1101" s="59"/>
      <c r="AS1101" s="115">
        <f t="shared" si="396"/>
        <v>1</v>
      </c>
      <c r="AT1101" s="115">
        <f t="shared" si="397"/>
        <v>0</v>
      </c>
      <c r="AU1101" s="115"/>
      <c r="AV1101" s="115"/>
      <c r="AY1101" s="115"/>
      <c r="AZ1101" s="115"/>
      <c r="BA1101" s="43">
        <v>48</v>
      </c>
      <c r="BB1101" s="43" t="s">
        <v>2620</v>
      </c>
      <c r="BC1101" s="43" t="s">
        <v>1385</v>
      </c>
      <c r="BD1101" s="43" t="s">
        <v>2621</v>
      </c>
      <c r="BE1101" s="37" t="s">
        <v>656</v>
      </c>
      <c r="BF1101" s="43"/>
      <c r="BG1101" s="43">
        <v>557</v>
      </c>
      <c r="BH1101" s="43" t="s">
        <v>406</v>
      </c>
      <c r="BI1101" s="43" t="s">
        <v>1387</v>
      </c>
      <c r="BJ1101" s="43" t="s">
        <v>533</v>
      </c>
      <c r="BK1101" s="48" t="s">
        <v>2634</v>
      </c>
      <c r="BN1101" s="43">
        <v>9.6999999999999993</v>
      </c>
      <c r="BO1101" s="43" t="s">
        <v>1390</v>
      </c>
      <c r="BP1101" s="48" t="s">
        <v>1406</v>
      </c>
      <c r="BS1101" s="43" t="s">
        <v>538</v>
      </c>
      <c r="BT1101" s="43" t="s">
        <v>407</v>
      </c>
      <c r="BU1101" s="43"/>
      <c r="BV1101" s="43"/>
      <c r="BW1101" s="126">
        <v>36982</v>
      </c>
      <c r="BX1101" s="126">
        <v>37226</v>
      </c>
      <c r="BY1101" s="48" t="s">
        <v>451</v>
      </c>
      <c r="BZ1101" s="43">
        <v>1</v>
      </c>
      <c r="CA1101" s="43" t="s">
        <v>1396</v>
      </c>
      <c r="CD1101" s="124" t="s">
        <v>1397</v>
      </c>
      <c r="CE1101" s="43">
        <v>14376</v>
      </c>
      <c r="CR1101" s="43" t="s">
        <v>1471</v>
      </c>
      <c r="CY1101" s="39" t="s">
        <v>2438</v>
      </c>
      <c r="CZ1101" s="43">
        <v>25</v>
      </c>
      <c r="DA1101" s="43" t="s">
        <v>2046</v>
      </c>
      <c r="DD1101" s="43" t="s">
        <v>1397</v>
      </c>
      <c r="DE1101" s="43">
        <v>2539</v>
      </c>
      <c r="DF1101" s="43"/>
      <c r="DG1101" s="43"/>
      <c r="DH1101" s="43"/>
      <c r="DI1101" s="43"/>
      <c r="DJ1101" s="43"/>
      <c r="DK1101" s="43"/>
      <c r="DL1101" s="43"/>
      <c r="DM1101" s="43"/>
      <c r="DN1101" s="43"/>
      <c r="DO1101" s="43"/>
      <c r="DP1101" s="43"/>
      <c r="DQ1101" s="43"/>
      <c r="DR1101" s="124"/>
      <c r="DS1101" s="43"/>
    </row>
    <row r="1102" spans="1:136" s="39" customFormat="1" hidden="1" x14ac:dyDescent="0.2">
      <c r="A1102" s="44" t="str">
        <f t="shared" si="367"/>
        <v>Hamilton-Sundstrand</v>
      </c>
      <c r="B1102" s="44" t="str">
        <f t="shared" si="368"/>
        <v>1,1-Dichloroethylene</v>
      </c>
      <c r="C1102" s="38" t="s">
        <v>2587</v>
      </c>
      <c r="D1102" s="38" t="str">
        <f t="shared" si="414"/>
        <v>S</v>
      </c>
      <c r="E1102" s="44" t="s">
        <v>372</v>
      </c>
      <c r="F1102" s="155" t="str">
        <f t="shared" si="369"/>
        <v>6800 MO</v>
      </c>
      <c r="G1102" s="44" t="str">
        <f t="shared" si="370"/>
        <v>Residential</v>
      </c>
      <c r="H1102" s="44" t="str">
        <f t="shared" si="371"/>
        <v>Unknown</v>
      </c>
      <c r="I1102" s="38" t="str">
        <f t="shared" si="401"/>
        <v>Y</v>
      </c>
      <c r="J1102" s="38" t="str">
        <f t="shared" si="402"/>
        <v>Y</v>
      </c>
      <c r="K1102" s="38" t="str">
        <f t="shared" si="419"/>
        <v>Y</v>
      </c>
      <c r="L1102" s="44"/>
      <c r="M1102" s="38" t="str">
        <f t="shared" si="415"/>
        <v/>
      </c>
      <c r="N1102" s="38" t="str">
        <f t="shared" si="416"/>
        <v/>
      </c>
      <c r="O1102" s="38" t="str">
        <f t="shared" si="417"/>
        <v/>
      </c>
      <c r="P1102" s="44"/>
      <c r="Q1102" s="44"/>
      <c r="R1102" s="44"/>
      <c r="S1102" s="44"/>
      <c r="T1102" s="44"/>
      <c r="U1102" s="44"/>
      <c r="V1102" s="44"/>
      <c r="W1102" s="44"/>
      <c r="X1102" s="44"/>
      <c r="Y1102" s="38" t="str">
        <f t="shared" si="374"/>
        <v>Y</v>
      </c>
      <c r="Z1102" s="38" t="str">
        <f t="shared" si="375"/>
        <v>Y</v>
      </c>
      <c r="AA1102" s="38" t="str">
        <f t="shared" si="418"/>
        <v>Y</v>
      </c>
      <c r="AC1102" s="59"/>
      <c r="AD1102" s="204"/>
      <c r="AE1102" s="38"/>
      <c r="AF1102" s="38"/>
      <c r="AG1102" s="125">
        <f t="shared" si="403"/>
        <v>15</v>
      </c>
      <c r="AH1102" s="39">
        <v>11</v>
      </c>
      <c r="AI1102" s="123">
        <f t="shared" si="404"/>
        <v>9847.3910197396144</v>
      </c>
      <c r="AM1102" s="40">
        <f t="shared" si="391"/>
        <v>1.7</v>
      </c>
      <c r="AN1102" s="39">
        <f t="shared" si="378"/>
        <v>0.8</v>
      </c>
      <c r="AO1102" s="204">
        <f t="shared" si="405"/>
        <v>1.7263455839138105E-4</v>
      </c>
      <c r="AP1102" s="204"/>
      <c r="AQ1102" s="59"/>
      <c r="AR1102" s="59"/>
      <c r="AS1102" s="115">
        <f t="shared" si="396"/>
        <v>1</v>
      </c>
      <c r="AT1102" s="115">
        <f t="shared" si="397"/>
        <v>0</v>
      </c>
      <c r="AU1102" s="115"/>
      <c r="AV1102" s="115"/>
      <c r="AY1102" s="115"/>
      <c r="AZ1102" s="115"/>
      <c r="BA1102" s="43">
        <v>48</v>
      </c>
      <c r="BB1102" s="43" t="s">
        <v>2620</v>
      </c>
      <c r="BC1102" s="43" t="s">
        <v>1385</v>
      </c>
      <c r="BD1102" s="43" t="s">
        <v>2621</v>
      </c>
      <c r="BE1102" s="37" t="s">
        <v>656</v>
      </c>
      <c r="BF1102" s="43"/>
      <c r="BG1102" s="43">
        <v>551</v>
      </c>
      <c r="BH1102" s="43" t="s">
        <v>394</v>
      </c>
      <c r="BI1102" s="43" t="s">
        <v>1387</v>
      </c>
      <c r="BJ1102" s="43" t="s">
        <v>533</v>
      </c>
      <c r="BK1102" s="48" t="s">
        <v>2634</v>
      </c>
      <c r="BN1102" s="43">
        <v>9.6999999999999993</v>
      </c>
      <c r="BO1102" s="43" t="s">
        <v>1390</v>
      </c>
      <c r="BP1102" s="48" t="s">
        <v>1406</v>
      </c>
      <c r="BS1102" s="43" t="s">
        <v>538</v>
      </c>
      <c r="BT1102" s="43" t="s">
        <v>395</v>
      </c>
      <c r="BU1102" s="43"/>
      <c r="BV1102" s="43"/>
      <c r="BW1102" s="126">
        <v>36982</v>
      </c>
      <c r="BX1102" s="126">
        <v>37226</v>
      </c>
      <c r="BY1102" s="48" t="s">
        <v>451</v>
      </c>
      <c r="BZ1102" s="43">
        <v>1.7</v>
      </c>
      <c r="CA1102" s="43" t="s">
        <v>1396</v>
      </c>
      <c r="CD1102" s="124" t="s">
        <v>1397</v>
      </c>
      <c r="CE1102" s="43">
        <v>14370</v>
      </c>
      <c r="CR1102" s="43" t="s">
        <v>2624</v>
      </c>
      <c r="CY1102" s="39" t="s">
        <v>2438</v>
      </c>
      <c r="CZ1102" s="43">
        <v>15</v>
      </c>
      <c r="DA1102" s="43" t="s">
        <v>2046</v>
      </c>
      <c r="DD1102" s="43" t="s">
        <v>1397</v>
      </c>
      <c r="DE1102" s="43">
        <v>2531</v>
      </c>
      <c r="DF1102" s="43"/>
      <c r="DG1102" s="43"/>
      <c r="DH1102" s="43"/>
      <c r="DI1102" s="43"/>
      <c r="DJ1102" s="43"/>
      <c r="DK1102" s="43"/>
      <c r="DL1102" s="43"/>
      <c r="DM1102" s="43"/>
      <c r="DN1102" s="43"/>
      <c r="DO1102" s="43"/>
      <c r="DP1102" s="43"/>
      <c r="DQ1102" s="43"/>
      <c r="DR1102" s="124"/>
      <c r="DS1102" s="43"/>
    </row>
    <row r="1103" spans="1:136" s="39" customFormat="1" hidden="1" x14ac:dyDescent="0.2">
      <c r="A1103" s="44" t="str">
        <f t="shared" si="367"/>
        <v>Hamilton-Sundstrand</v>
      </c>
      <c r="B1103" s="44" t="str">
        <f t="shared" si="368"/>
        <v>1,1-Dichloroethylene</v>
      </c>
      <c r="C1103" s="38" t="s">
        <v>2587</v>
      </c>
      <c r="D1103" s="38" t="str">
        <f t="shared" si="414"/>
        <v>S</v>
      </c>
      <c r="E1103" s="44" t="s">
        <v>372</v>
      </c>
      <c r="F1103" s="155" t="str">
        <f t="shared" si="369"/>
        <v>6800 N</v>
      </c>
      <c r="G1103" s="44" t="str">
        <f t="shared" si="370"/>
        <v>Residential</v>
      </c>
      <c r="H1103" s="44" t="str">
        <f t="shared" si="371"/>
        <v>Unknown</v>
      </c>
      <c r="I1103" s="38" t="str">
        <f t="shared" si="401"/>
        <v>Y</v>
      </c>
      <c r="J1103" s="38" t="str">
        <f t="shared" si="402"/>
        <v>Y</v>
      </c>
      <c r="K1103" s="38" t="str">
        <f t="shared" si="419"/>
        <v>Y</v>
      </c>
      <c r="L1103" s="44"/>
      <c r="M1103" s="38" t="str">
        <f t="shared" si="415"/>
        <v/>
      </c>
      <c r="N1103" s="38" t="str">
        <f t="shared" si="416"/>
        <v/>
      </c>
      <c r="O1103" s="38" t="str">
        <f t="shared" si="417"/>
        <v/>
      </c>
      <c r="P1103" s="44"/>
      <c r="Q1103" s="44"/>
      <c r="R1103" s="44"/>
      <c r="S1103" s="44"/>
      <c r="T1103" s="44"/>
      <c r="U1103" s="44"/>
      <c r="V1103" s="44"/>
      <c r="W1103" s="44"/>
      <c r="X1103" s="44"/>
      <c r="Y1103" s="38" t="str">
        <f t="shared" si="374"/>
        <v>Y</v>
      </c>
      <c r="Z1103" s="38" t="str">
        <f t="shared" si="375"/>
        <v>Y</v>
      </c>
      <c r="AA1103" s="38" t="str">
        <f t="shared" si="418"/>
        <v>Y</v>
      </c>
      <c r="AC1103" s="59"/>
      <c r="AD1103" s="204"/>
      <c r="AE1103" s="38"/>
      <c r="AF1103" s="38"/>
      <c r="AG1103" s="125">
        <f t="shared" si="403"/>
        <v>20</v>
      </c>
      <c r="AH1103" s="39">
        <v>11</v>
      </c>
      <c r="AI1103" s="123">
        <f t="shared" si="404"/>
        <v>13129.85469298615</v>
      </c>
      <c r="AM1103" s="40">
        <f t="shared" si="391"/>
        <v>1.6</v>
      </c>
      <c r="AN1103" s="39">
        <f t="shared" si="378"/>
        <v>0.8</v>
      </c>
      <c r="AO1103" s="204">
        <f t="shared" si="405"/>
        <v>1.2185968827626903E-4</v>
      </c>
      <c r="AP1103" s="204"/>
      <c r="AQ1103" s="59"/>
      <c r="AR1103" s="59"/>
      <c r="AS1103" s="115">
        <f t="shared" si="396"/>
        <v>1</v>
      </c>
      <c r="AT1103" s="115">
        <f t="shared" si="397"/>
        <v>0</v>
      </c>
      <c r="AU1103" s="115"/>
      <c r="AV1103" s="115"/>
      <c r="AY1103" s="115"/>
      <c r="AZ1103" s="115"/>
      <c r="BA1103" s="43">
        <v>48</v>
      </c>
      <c r="BB1103" s="43" t="s">
        <v>2620</v>
      </c>
      <c r="BC1103" s="43" t="s">
        <v>1385</v>
      </c>
      <c r="BD1103" s="43" t="s">
        <v>2621</v>
      </c>
      <c r="BE1103" s="37" t="s">
        <v>656</v>
      </c>
      <c r="BF1103" s="43"/>
      <c r="BG1103" s="43">
        <v>566</v>
      </c>
      <c r="BH1103" s="43" t="s">
        <v>425</v>
      </c>
      <c r="BI1103" s="43" t="s">
        <v>1387</v>
      </c>
      <c r="BJ1103" s="43" t="s">
        <v>533</v>
      </c>
      <c r="BK1103" s="48" t="s">
        <v>2634</v>
      </c>
      <c r="BN1103" s="43">
        <v>9.6999999999999993</v>
      </c>
      <c r="BO1103" s="43" t="s">
        <v>1390</v>
      </c>
      <c r="BP1103" s="48" t="s">
        <v>1406</v>
      </c>
      <c r="BS1103" s="43" t="s">
        <v>538</v>
      </c>
      <c r="BT1103" s="43" t="s">
        <v>745</v>
      </c>
      <c r="BU1103" s="43"/>
      <c r="BV1103" s="43"/>
      <c r="BW1103" s="126">
        <v>36982</v>
      </c>
      <c r="BX1103" s="126">
        <v>37226</v>
      </c>
      <c r="BY1103" s="48" t="s">
        <v>451</v>
      </c>
      <c r="BZ1103" s="43">
        <v>1.6</v>
      </c>
      <c r="CA1103" s="43" t="s">
        <v>1396</v>
      </c>
      <c r="CD1103" s="124" t="s">
        <v>1397</v>
      </c>
      <c r="CE1103" s="43">
        <v>14385</v>
      </c>
      <c r="CR1103" s="43" t="s">
        <v>424</v>
      </c>
      <c r="CY1103" s="39" t="s">
        <v>2438</v>
      </c>
      <c r="CZ1103" s="43">
        <v>20</v>
      </c>
      <c r="DA1103" s="43" t="s">
        <v>2046</v>
      </c>
      <c r="DD1103" s="43" t="s">
        <v>1397</v>
      </c>
      <c r="DE1103" s="43">
        <v>2551</v>
      </c>
      <c r="DF1103" s="43"/>
      <c r="DG1103" s="43"/>
      <c r="DH1103" s="43"/>
      <c r="DI1103" s="43"/>
      <c r="DJ1103" s="43"/>
      <c r="DK1103" s="43"/>
      <c r="DL1103" s="43"/>
      <c r="DM1103" s="43"/>
      <c r="DN1103" s="43"/>
      <c r="DO1103" s="43"/>
      <c r="DP1103" s="43"/>
      <c r="DQ1103" s="43"/>
      <c r="DR1103" s="124"/>
      <c r="DS1103" s="43"/>
    </row>
    <row r="1104" spans="1:136" s="39" customFormat="1" hidden="1" x14ac:dyDescent="0.2">
      <c r="A1104" s="44" t="str">
        <f t="shared" ref="A1104:A1167" si="420">BB1104</f>
        <v>Hamilton-Sundstrand</v>
      </c>
      <c r="B1104" s="44" t="str">
        <f t="shared" ref="B1104:B1167" si="421">BS1104</f>
        <v>1,1-Dichloroethylene</v>
      </c>
      <c r="C1104" s="38" t="s">
        <v>2587</v>
      </c>
      <c r="D1104" s="38" t="str">
        <f t="shared" si="414"/>
        <v>S</v>
      </c>
      <c r="E1104" s="44" t="s">
        <v>372</v>
      </c>
      <c r="F1104" s="155" t="str">
        <f t="shared" ref="F1104:F1167" si="422">BH1104</f>
        <v>6800 O</v>
      </c>
      <c r="G1104" s="44" t="str">
        <f t="shared" ref="G1104:G1167" si="423">BJ1104</f>
        <v>Residential</v>
      </c>
      <c r="H1104" s="44" t="str">
        <f t="shared" ref="H1104:H1167" si="424">IF(BK1104="","",BK1104)</f>
        <v>Unknown</v>
      </c>
      <c r="I1104" s="38" t="str">
        <f t="shared" ref="I1104:I1134" si="425">IF(DD1104="","",IF(DD1104="y","Y","n"))</f>
        <v>Y</v>
      </c>
      <c r="J1104" s="38" t="str">
        <f t="shared" ref="J1104:J1134" si="426">IF(AG1104="","",IF(AN1104="","Y",IF(AI1104&gt;AN1104*$J$38,"Y","n")))</f>
        <v>Y</v>
      </c>
      <c r="K1104" s="38" t="str">
        <f t="shared" si="419"/>
        <v>Y</v>
      </c>
      <c r="L1104" s="44"/>
      <c r="M1104" s="38" t="str">
        <f t="shared" si="415"/>
        <v/>
      </c>
      <c r="N1104" s="38" t="str">
        <f t="shared" si="416"/>
        <v/>
      </c>
      <c r="O1104" s="38" t="str">
        <f t="shared" si="417"/>
        <v/>
      </c>
      <c r="P1104" s="44"/>
      <c r="Q1104" s="44"/>
      <c r="R1104" s="44"/>
      <c r="S1104" s="44"/>
      <c r="T1104" s="44"/>
      <c r="U1104" s="44"/>
      <c r="V1104" s="44"/>
      <c r="W1104" s="44"/>
      <c r="X1104" s="44"/>
      <c r="Y1104" s="38" t="str">
        <f t="shared" ref="Y1104:Y1167" si="427">IF(CD1104="","",IF(CD1104="y","Y","n"))</f>
        <v>Y</v>
      </c>
      <c r="Z1104" s="38" t="str">
        <f t="shared" ref="Z1104:Z1167" si="428">IF(AM1104="","",IF(AN1104="","Y",IF(AM1104&gt;AN1104*$Z$38,"Y","n")))</f>
        <v>Y</v>
      </c>
      <c r="AA1104" s="38" t="str">
        <f t="shared" si="418"/>
        <v>Y</v>
      </c>
      <c r="AC1104" s="59"/>
      <c r="AD1104" s="204"/>
      <c r="AE1104" s="38"/>
      <c r="AF1104" s="38"/>
      <c r="AG1104" s="125">
        <f t="shared" ref="AG1104:AG1134" si="429">IF(CZ1104="","",IF(DA1104="mg/l",1000*CZ1104,CZ1104))</f>
        <v>25</v>
      </c>
      <c r="AH1104" s="39">
        <v>11</v>
      </c>
      <c r="AI1104" s="123">
        <f t="shared" ref="AI1104:AI1134" si="430">IF(AG1104="","",AG1104*1000*(INDEX(Hatm25C,MATCH(B1104,ChemNameChem,0))/(0.000082057*(AH1104+273)))*EXP(-(INDEX(Evap,MATCH(B1104,ChemNameChem,0))*((1-(AH1104+273)/INDEX(Tcrit,MATCH(B1104,ChemNameChem,0)))/(1-INDEX(Tboil,MATCH(B1104,ChemNameChem,0))/INDEX(Tcrit,MATCH(B1104,ChemNameChem,0))))^IF((INDEX(Tboil,MATCH(B1104,ChemNameChem,0))/INDEX(Tcrit,MATCH(B1104,ChemNameChem,0)))&lt;0.57,0.3,IF((INDEX(Tboil,MATCH(B1104,ChemNameChem,0))/INDEX(Tcrit,MATCH(B1104,ChemNameChem,0)))&gt;0.71,0.41,0.74*(INDEX(Tboil,MATCH(B1104,ChemNameChem,0))/INDEX(Tcrit,MATCH(B1104,ChemNameChem,0)))-0.116)))*0.5032*(1/(AH1104+273)-1/298)))</f>
        <v>16412.318366232688</v>
      </c>
      <c r="AM1104" s="40">
        <f t="shared" si="391"/>
        <v>1</v>
      </c>
      <c r="AN1104" s="39">
        <f t="shared" ref="AN1104:AN1167" si="431">IF(ISNA(MATCH(BS1104,ChemName,0))=TRUE,"",IF(INDEX(Percent90,MATCH(BS1104,ChemName,0))=0,"",INDEX(Percent90,MATCH(BS1104,ChemName,0))))</f>
        <v>0.8</v>
      </c>
      <c r="AO1104" s="204">
        <f t="shared" ref="AO1104:AO1134" si="432">IF(AG1104="","",AM1104/AI1104)</f>
        <v>6.09298441381345E-5</v>
      </c>
      <c r="AP1104" s="204"/>
      <c r="AQ1104" s="59"/>
      <c r="AR1104" s="59"/>
      <c r="AS1104" s="115">
        <f t="shared" si="396"/>
        <v>1</v>
      </c>
      <c r="AT1104" s="115">
        <f t="shared" si="397"/>
        <v>0</v>
      </c>
      <c r="AU1104" s="115"/>
      <c r="AV1104" s="115"/>
      <c r="AY1104" s="115"/>
      <c r="AZ1104" s="115"/>
      <c r="BA1104" s="43">
        <v>48</v>
      </c>
      <c r="BB1104" s="43" t="s">
        <v>2620</v>
      </c>
      <c r="BC1104" s="43" t="s">
        <v>1385</v>
      </c>
      <c r="BD1104" s="43" t="s">
        <v>2621</v>
      </c>
      <c r="BE1104" s="37" t="s">
        <v>656</v>
      </c>
      <c r="BF1104" s="43"/>
      <c r="BG1104" s="43">
        <v>168</v>
      </c>
      <c r="BH1104" s="43" t="s">
        <v>1463</v>
      </c>
      <c r="BI1104" s="43" t="s">
        <v>1387</v>
      </c>
      <c r="BJ1104" s="43" t="s">
        <v>533</v>
      </c>
      <c r="BK1104" s="48" t="s">
        <v>2634</v>
      </c>
      <c r="BN1104" s="43">
        <v>9.6999999999999993</v>
      </c>
      <c r="BO1104" s="43" t="s">
        <v>1390</v>
      </c>
      <c r="BP1104" s="48" t="s">
        <v>1406</v>
      </c>
      <c r="BS1104" s="43" t="s">
        <v>538</v>
      </c>
      <c r="BT1104" s="43" t="s">
        <v>1464</v>
      </c>
      <c r="BU1104" s="43"/>
      <c r="BV1104" s="43"/>
      <c r="BW1104" s="126">
        <v>36982</v>
      </c>
      <c r="BX1104" s="126">
        <v>37226</v>
      </c>
      <c r="BY1104" s="48" t="s">
        <v>451</v>
      </c>
      <c r="BZ1104" s="43">
        <v>1</v>
      </c>
      <c r="CA1104" s="43" t="s">
        <v>1396</v>
      </c>
      <c r="CC1104" s="43">
        <v>0.11</v>
      </c>
      <c r="CD1104" s="124" t="s">
        <v>2044</v>
      </c>
      <c r="CE1104" s="43">
        <v>3599</v>
      </c>
      <c r="CR1104" s="43" t="s">
        <v>1465</v>
      </c>
      <c r="CY1104" s="39" t="s">
        <v>2438</v>
      </c>
      <c r="CZ1104" s="43">
        <v>25</v>
      </c>
      <c r="DA1104" s="43" t="s">
        <v>2046</v>
      </c>
      <c r="DD1104" s="43" t="s">
        <v>1397</v>
      </c>
      <c r="DE1104" s="43">
        <v>2548</v>
      </c>
      <c r="DF1104" s="43"/>
      <c r="DG1104" s="43"/>
      <c r="DH1104" s="43"/>
      <c r="DI1104" s="43"/>
      <c r="DJ1104" s="43"/>
      <c r="DK1104" s="43"/>
      <c r="DL1104" s="43"/>
      <c r="DM1104" s="43"/>
      <c r="DN1104" s="43"/>
      <c r="DO1104" s="43"/>
      <c r="DP1104" s="43"/>
      <c r="DQ1104" s="43"/>
      <c r="DR1104" s="124"/>
      <c r="DS1104" s="43"/>
    </row>
    <row r="1105" spans="1:123" s="39" customFormat="1" hidden="1" x14ac:dyDescent="0.2">
      <c r="A1105" s="44" t="str">
        <f t="shared" si="420"/>
        <v>Hamilton-Sundstrand</v>
      </c>
      <c r="B1105" s="44" t="str">
        <f t="shared" si="421"/>
        <v>1,1-Dichloroethylene</v>
      </c>
      <c r="C1105" s="38" t="s">
        <v>2587</v>
      </c>
      <c r="D1105" s="38" t="str">
        <f t="shared" si="414"/>
        <v>S</v>
      </c>
      <c r="E1105" s="44" t="s">
        <v>372</v>
      </c>
      <c r="F1105" s="155" t="str">
        <f t="shared" si="422"/>
        <v>6800 R</v>
      </c>
      <c r="G1105" s="44" t="str">
        <f t="shared" si="423"/>
        <v>Residential</v>
      </c>
      <c r="H1105" s="44" t="str">
        <f t="shared" si="424"/>
        <v>Unknown</v>
      </c>
      <c r="I1105" s="38" t="str">
        <f t="shared" si="425"/>
        <v>Y</v>
      </c>
      <c r="J1105" s="38" t="str">
        <f t="shared" si="426"/>
        <v>Y</v>
      </c>
      <c r="K1105" s="38" t="str">
        <f t="shared" si="419"/>
        <v>Y</v>
      </c>
      <c r="L1105" s="44"/>
      <c r="M1105" s="38" t="str">
        <f t="shared" si="415"/>
        <v/>
      </c>
      <c r="N1105" s="38" t="str">
        <f t="shared" si="416"/>
        <v/>
      </c>
      <c r="O1105" s="38" t="str">
        <f t="shared" si="417"/>
        <v/>
      </c>
      <c r="P1105" s="44"/>
      <c r="Q1105" s="44"/>
      <c r="R1105" s="44"/>
      <c r="S1105" s="44"/>
      <c r="T1105" s="44"/>
      <c r="U1105" s="44"/>
      <c r="V1105" s="44"/>
      <c r="W1105" s="44"/>
      <c r="X1105" s="44"/>
      <c r="Y1105" s="38" t="str">
        <f t="shared" si="427"/>
        <v>Y</v>
      </c>
      <c r="Z1105" s="38" t="str">
        <f t="shared" si="428"/>
        <v>Y</v>
      </c>
      <c r="AA1105" s="38" t="str">
        <f t="shared" si="418"/>
        <v>Y</v>
      </c>
      <c r="AC1105" s="59"/>
      <c r="AD1105" s="204"/>
      <c r="AE1105" s="38"/>
      <c r="AF1105" s="38"/>
      <c r="AG1105" s="125">
        <f t="shared" si="429"/>
        <v>20</v>
      </c>
      <c r="AH1105" s="39">
        <v>11</v>
      </c>
      <c r="AI1105" s="123">
        <f t="shared" si="430"/>
        <v>13129.85469298615</v>
      </c>
      <c r="AM1105" s="40">
        <f t="shared" si="391"/>
        <v>2.6</v>
      </c>
      <c r="AN1105" s="39">
        <f t="shared" si="431"/>
        <v>0.8</v>
      </c>
      <c r="AO1105" s="204">
        <f t="shared" si="432"/>
        <v>1.9802199344893715E-4</v>
      </c>
      <c r="AP1105" s="204"/>
      <c r="AQ1105" s="59"/>
      <c r="AR1105" s="59"/>
      <c r="AS1105" s="115">
        <f t="shared" si="396"/>
        <v>1</v>
      </c>
      <c r="AT1105" s="115">
        <f t="shared" si="397"/>
        <v>0</v>
      </c>
      <c r="AU1105" s="115"/>
      <c r="AV1105" s="115"/>
      <c r="AY1105" s="115"/>
      <c r="AZ1105" s="115"/>
      <c r="BA1105" s="43">
        <v>48</v>
      </c>
      <c r="BB1105" s="43" t="s">
        <v>2620</v>
      </c>
      <c r="BC1105" s="43" t="s">
        <v>1385</v>
      </c>
      <c r="BD1105" s="43" t="s">
        <v>2621</v>
      </c>
      <c r="BE1105" s="37" t="s">
        <v>656</v>
      </c>
      <c r="BF1105" s="43"/>
      <c r="BG1105" s="43">
        <v>169</v>
      </c>
      <c r="BH1105" s="43" t="s">
        <v>1466</v>
      </c>
      <c r="BI1105" s="43" t="s">
        <v>1387</v>
      </c>
      <c r="BJ1105" s="43" t="s">
        <v>533</v>
      </c>
      <c r="BK1105" s="48" t="s">
        <v>2634</v>
      </c>
      <c r="BN1105" s="43">
        <v>9.6999999999999993</v>
      </c>
      <c r="BO1105" s="43" t="s">
        <v>1390</v>
      </c>
      <c r="BP1105" s="48" t="s">
        <v>1406</v>
      </c>
      <c r="BS1105" s="43" t="s">
        <v>538</v>
      </c>
      <c r="BT1105" s="43" t="s">
        <v>1467</v>
      </c>
      <c r="BU1105" s="43"/>
      <c r="BV1105" s="43"/>
      <c r="BW1105" s="126">
        <v>36982</v>
      </c>
      <c r="BX1105" s="126">
        <v>37226</v>
      </c>
      <c r="BY1105" s="48" t="s">
        <v>451</v>
      </c>
      <c r="BZ1105" s="43">
        <v>2.6</v>
      </c>
      <c r="CA1105" s="43" t="s">
        <v>1396</v>
      </c>
      <c r="CC1105" s="43">
        <v>0.11</v>
      </c>
      <c r="CD1105" s="124" t="s">
        <v>2044</v>
      </c>
      <c r="CE1105" s="43">
        <v>3601</v>
      </c>
      <c r="CR1105" s="43" t="s">
        <v>1468</v>
      </c>
      <c r="CY1105" s="39" t="s">
        <v>2438</v>
      </c>
      <c r="CZ1105" s="43">
        <v>20</v>
      </c>
      <c r="DA1105" s="43" t="s">
        <v>2046</v>
      </c>
      <c r="DD1105" s="43" t="s">
        <v>1397</v>
      </c>
      <c r="DE1105" s="43">
        <v>2536</v>
      </c>
      <c r="DF1105" s="43"/>
      <c r="DG1105" s="43"/>
      <c r="DH1105" s="43"/>
      <c r="DI1105" s="43"/>
      <c r="DJ1105" s="43"/>
      <c r="DK1105" s="43"/>
      <c r="DL1105" s="43"/>
      <c r="DM1105" s="43"/>
      <c r="DN1105" s="43"/>
      <c r="DO1105" s="43"/>
      <c r="DP1105" s="43"/>
      <c r="DQ1105" s="43"/>
      <c r="DR1105" s="124"/>
      <c r="DS1105" s="43"/>
    </row>
    <row r="1106" spans="1:123" s="39" customFormat="1" hidden="1" x14ac:dyDescent="0.2">
      <c r="A1106" s="44" t="str">
        <f t="shared" si="420"/>
        <v>Hamilton-Sundstrand</v>
      </c>
      <c r="B1106" s="44" t="str">
        <f t="shared" si="421"/>
        <v>1,1-Dichloroethylene</v>
      </c>
      <c r="C1106" s="38" t="s">
        <v>2587</v>
      </c>
      <c r="D1106" s="38" t="str">
        <f t="shared" si="414"/>
        <v>S</v>
      </c>
      <c r="E1106" s="44" t="s">
        <v>372</v>
      </c>
      <c r="F1106" s="155" t="str">
        <f t="shared" si="422"/>
        <v>6801 A</v>
      </c>
      <c r="G1106" s="44" t="str">
        <f t="shared" si="423"/>
        <v>Residential</v>
      </c>
      <c r="H1106" s="44" t="str">
        <f t="shared" si="424"/>
        <v>Unknown</v>
      </c>
      <c r="I1106" s="38" t="str">
        <f t="shared" si="425"/>
        <v>Y</v>
      </c>
      <c r="J1106" s="38" t="str">
        <f t="shared" si="426"/>
        <v>Y</v>
      </c>
      <c r="K1106" s="38" t="str">
        <f t="shared" si="419"/>
        <v>Y</v>
      </c>
      <c r="L1106" s="44"/>
      <c r="M1106" s="38" t="str">
        <f t="shared" si="415"/>
        <v/>
      </c>
      <c r="N1106" s="38" t="str">
        <f t="shared" si="416"/>
        <v/>
      </c>
      <c r="O1106" s="38" t="str">
        <f t="shared" si="417"/>
        <v/>
      </c>
      <c r="P1106" s="44"/>
      <c r="Q1106" s="44"/>
      <c r="R1106" s="44"/>
      <c r="S1106" s="44"/>
      <c r="T1106" s="44"/>
      <c r="U1106" s="44"/>
      <c r="V1106" s="44"/>
      <c r="W1106" s="44"/>
      <c r="X1106" s="44"/>
      <c r="Y1106" s="38" t="str">
        <f t="shared" si="427"/>
        <v>Y</v>
      </c>
      <c r="Z1106" s="38" t="str">
        <f t="shared" si="428"/>
        <v>Y</v>
      </c>
      <c r="AA1106" s="38" t="str">
        <f t="shared" si="418"/>
        <v>Y</v>
      </c>
      <c r="AC1106" s="59"/>
      <c r="AD1106" s="204"/>
      <c r="AE1106" s="38"/>
      <c r="AF1106" s="38"/>
      <c r="AG1106" s="125">
        <f t="shared" si="429"/>
        <v>25</v>
      </c>
      <c r="AH1106" s="39">
        <v>11</v>
      </c>
      <c r="AI1106" s="123">
        <f t="shared" si="430"/>
        <v>16412.318366232688</v>
      </c>
      <c r="AM1106" s="40">
        <f t="shared" si="391"/>
        <v>2.4</v>
      </c>
      <c r="AN1106" s="39">
        <f t="shared" si="431"/>
        <v>0.8</v>
      </c>
      <c r="AO1106" s="204">
        <f t="shared" si="432"/>
        <v>1.4623162593152279E-4</v>
      </c>
      <c r="AP1106" s="204"/>
      <c r="AQ1106" s="59"/>
      <c r="AR1106" s="59"/>
      <c r="AS1106" s="115">
        <f t="shared" si="396"/>
        <v>1</v>
      </c>
      <c r="AT1106" s="115">
        <f t="shared" si="397"/>
        <v>0</v>
      </c>
      <c r="AU1106" s="115"/>
      <c r="AV1106" s="115"/>
      <c r="AY1106" s="115"/>
      <c r="AZ1106" s="115"/>
      <c r="BA1106" s="43">
        <v>48</v>
      </c>
      <c r="BB1106" s="43" t="s">
        <v>2620</v>
      </c>
      <c r="BC1106" s="43" t="s">
        <v>1385</v>
      </c>
      <c r="BD1106" s="43" t="s">
        <v>2621</v>
      </c>
      <c r="BE1106" s="37" t="s">
        <v>656</v>
      </c>
      <c r="BF1106" s="43"/>
      <c r="BG1106" s="43">
        <v>170</v>
      </c>
      <c r="BH1106" s="43" t="s">
        <v>1469</v>
      </c>
      <c r="BI1106" s="43" t="s">
        <v>1387</v>
      </c>
      <c r="BJ1106" s="43" t="s">
        <v>533</v>
      </c>
      <c r="BK1106" s="48" t="s">
        <v>2634</v>
      </c>
      <c r="BN1106" s="43">
        <v>9.6999999999999993</v>
      </c>
      <c r="BO1106" s="43" t="s">
        <v>1390</v>
      </c>
      <c r="BP1106" s="48" t="s">
        <v>1406</v>
      </c>
      <c r="BS1106" s="43" t="s">
        <v>538</v>
      </c>
      <c r="BT1106" s="43" t="s">
        <v>1470</v>
      </c>
      <c r="BU1106" s="43"/>
      <c r="BV1106" s="43"/>
      <c r="BW1106" s="126">
        <v>36982</v>
      </c>
      <c r="BX1106" s="126">
        <v>37226</v>
      </c>
      <c r="BY1106" s="48" t="s">
        <v>451</v>
      </c>
      <c r="BZ1106" s="43">
        <v>2.4</v>
      </c>
      <c r="CA1106" s="43" t="s">
        <v>1396</v>
      </c>
      <c r="CC1106" s="43">
        <v>0.11</v>
      </c>
      <c r="CD1106" s="124" t="s">
        <v>2044</v>
      </c>
      <c r="CE1106" s="43">
        <v>3603</v>
      </c>
      <c r="CR1106" s="43" t="s">
        <v>1471</v>
      </c>
      <c r="CY1106" s="39" t="s">
        <v>2438</v>
      </c>
      <c r="CZ1106" s="43">
        <v>25</v>
      </c>
      <c r="DA1106" s="43" t="s">
        <v>2046</v>
      </c>
      <c r="DD1106" s="43" t="s">
        <v>1397</v>
      </c>
      <c r="DE1106" s="43">
        <v>2541</v>
      </c>
      <c r="DF1106" s="43"/>
      <c r="DG1106" s="43"/>
      <c r="DH1106" s="43"/>
      <c r="DI1106" s="43"/>
      <c r="DJ1106" s="43"/>
      <c r="DK1106" s="43"/>
      <c r="DL1106" s="43"/>
      <c r="DM1106" s="43"/>
      <c r="DN1106" s="43"/>
      <c r="DO1106" s="43"/>
      <c r="DP1106" s="43"/>
      <c r="DQ1106" s="43"/>
      <c r="DR1106" s="124"/>
      <c r="DS1106" s="43"/>
    </row>
    <row r="1107" spans="1:123" s="39" customFormat="1" hidden="1" x14ac:dyDescent="0.2">
      <c r="A1107" s="44" t="str">
        <f t="shared" si="420"/>
        <v>Hamilton-Sundstrand</v>
      </c>
      <c r="B1107" s="44" t="str">
        <f t="shared" si="421"/>
        <v>1,1-Dichloroethylene</v>
      </c>
      <c r="C1107" s="38" t="s">
        <v>2587</v>
      </c>
      <c r="D1107" s="38" t="str">
        <f t="shared" si="414"/>
        <v>S</v>
      </c>
      <c r="E1107" s="44" t="s">
        <v>372</v>
      </c>
      <c r="F1107" s="155" t="str">
        <f t="shared" si="422"/>
        <v>6801 AL</v>
      </c>
      <c r="G1107" s="44" t="str">
        <f t="shared" si="423"/>
        <v>Residential</v>
      </c>
      <c r="H1107" s="44" t="str">
        <f t="shared" si="424"/>
        <v>Unknown</v>
      </c>
      <c r="I1107" s="38" t="str">
        <f t="shared" si="425"/>
        <v>Y</v>
      </c>
      <c r="J1107" s="38" t="str">
        <f t="shared" si="426"/>
        <v>Y</v>
      </c>
      <c r="K1107" s="38" t="str">
        <f t="shared" si="419"/>
        <v>Y</v>
      </c>
      <c r="L1107" s="44"/>
      <c r="M1107" s="38" t="str">
        <f t="shared" si="415"/>
        <v/>
      </c>
      <c r="N1107" s="38" t="str">
        <f t="shared" si="416"/>
        <v/>
      </c>
      <c r="O1107" s="38" t="str">
        <f t="shared" si="417"/>
        <v/>
      </c>
      <c r="P1107" s="44"/>
      <c r="Q1107" s="44"/>
      <c r="R1107" s="44"/>
      <c r="S1107" s="44"/>
      <c r="T1107" s="44"/>
      <c r="U1107" s="44"/>
      <c r="V1107" s="44"/>
      <c r="W1107" s="44"/>
      <c r="X1107" s="44"/>
      <c r="Y1107" s="38" t="str">
        <f t="shared" si="427"/>
        <v>Y</v>
      </c>
      <c r="Z1107" s="38" t="str">
        <f t="shared" si="428"/>
        <v>Y</v>
      </c>
      <c r="AA1107" s="38" t="str">
        <f t="shared" si="418"/>
        <v>Y</v>
      </c>
      <c r="AC1107" s="59"/>
      <c r="AD1107" s="204"/>
      <c r="AE1107" s="38"/>
      <c r="AF1107" s="38"/>
      <c r="AG1107" s="125">
        <f t="shared" si="429"/>
        <v>30</v>
      </c>
      <c r="AH1107" s="39">
        <v>11</v>
      </c>
      <c r="AI1107" s="123">
        <f t="shared" si="430"/>
        <v>19694.782039479229</v>
      </c>
      <c r="AM1107" s="40">
        <f t="shared" si="391"/>
        <v>2.9</v>
      </c>
      <c r="AN1107" s="39">
        <f t="shared" si="431"/>
        <v>0.8</v>
      </c>
      <c r="AO1107" s="204">
        <f t="shared" si="432"/>
        <v>1.4724712333382501E-4</v>
      </c>
      <c r="AP1107" s="204"/>
      <c r="AQ1107" s="59"/>
      <c r="AR1107" s="59"/>
      <c r="AS1107" s="115">
        <f t="shared" si="396"/>
        <v>1</v>
      </c>
      <c r="AT1107" s="115">
        <f t="shared" si="397"/>
        <v>0</v>
      </c>
      <c r="AU1107" s="115"/>
      <c r="AV1107" s="115"/>
      <c r="AY1107" s="115"/>
      <c r="AZ1107" s="115"/>
      <c r="BA1107" s="43">
        <v>48</v>
      </c>
      <c r="BB1107" s="43" t="s">
        <v>2620</v>
      </c>
      <c r="BC1107" s="43" t="s">
        <v>1385</v>
      </c>
      <c r="BD1107" s="43" t="s">
        <v>2621</v>
      </c>
      <c r="BE1107" s="37" t="s">
        <v>656</v>
      </c>
      <c r="BF1107" s="43"/>
      <c r="BG1107" s="43">
        <v>561</v>
      </c>
      <c r="BH1107" s="43" t="s">
        <v>414</v>
      </c>
      <c r="BI1107" s="43" t="s">
        <v>1387</v>
      </c>
      <c r="BJ1107" s="43" t="s">
        <v>533</v>
      </c>
      <c r="BK1107" s="48" t="s">
        <v>2634</v>
      </c>
      <c r="BN1107" s="43">
        <v>9.6999999999999993</v>
      </c>
      <c r="BO1107" s="43" t="s">
        <v>1390</v>
      </c>
      <c r="BP1107" s="48" t="s">
        <v>1406</v>
      </c>
      <c r="BS1107" s="43" t="s">
        <v>538</v>
      </c>
      <c r="BT1107" s="43" t="s">
        <v>415</v>
      </c>
      <c r="BU1107" s="43"/>
      <c r="BV1107" s="43"/>
      <c r="BW1107" s="126">
        <v>36982</v>
      </c>
      <c r="BX1107" s="126">
        <v>37226</v>
      </c>
      <c r="BY1107" s="48" t="s">
        <v>451</v>
      </c>
      <c r="BZ1107" s="43">
        <v>2.9</v>
      </c>
      <c r="CA1107" s="43" t="s">
        <v>1396</v>
      </c>
      <c r="CD1107" s="124" t="s">
        <v>1397</v>
      </c>
      <c r="CE1107" s="43">
        <v>14380</v>
      </c>
      <c r="CR1107" s="43" t="s">
        <v>1483</v>
      </c>
      <c r="CY1107" s="39" t="s">
        <v>2438</v>
      </c>
      <c r="CZ1107" s="43">
        <v>30</v>
      </c>
      <c r="DA1107" s="43" t="s">
        <v>2046</v>
      </c>
      <c r="DD1107" s="43" t="s">
        <v>1397</v>
      </c>
      <c r="DE1107" s="43">
        <v>2544</v>
      </c>
      <c r="DF1107" s="43"/>
      <c r="DG1107" s="43"/>
      <c r="DH1107" s="43"/>
      <c r="DI1107" s="43"/>
      <c r="DJ1107" s="43"/>
      <c r="DK1107" s="43"/>
      <c r="DL1107" s="43"/>
      <c r="DM1107" s="43"/>
      <c r="DN1107" s="43"/>
      <c r="DO1107" s="43"/>
      <c r="DP1107" s="43"/>
      <c r="DQ1107" s="43"/>
      <c r="DR1107" s="124"/>
      <c r="DS1107" s="43"/>
    </row>
    <row r="1108" spans="1:123" s="39" customFormat="1" hidden="1" x14ac:dyDescent="0.2">
      <c r="A1108" s="44" t="str">
        <f t="shared" si="420"/>
        <v>Hamilton-Sundstrand</v>
      </c>
      <c r="B1108" s="44" t="str">
        <f t="shared" si="421"/>
        <v>1,1-Dichloroethylene</v>
      </c>
      <c r="C1108" s="38" t="s">
        <v>2587</v>
      </c>
      <c r="D1108" s="38" t="str">
        <f t="shared" si="414"/>
        <v>S</v>
      </c>
      <c r="E1108" s="44" t="s">
        <v>372</v>
      </c>
      <c r="F1108" s="155" t="str">
        <f t="shared" si="422"/>
        <v>6801 F</v>
      </c>
      <c r="G1108" s="44" t="str">
        <f t="shared" si="423"/>
        <v>Residential</v>
      </c>
      <c r="H1108" s="44" t="str">
        <f t="shared" si="424"/>
        <v>Unknown</v>
      </c>
      <c r="I1108" s="38" t="str">
        <f t="shared" si="425"/>
        <v>Y</v>
      </c>
      <c r="J1108" s="38" t="str">
        <f t="shared" si="426"/>
        <v>Y</v>
      </c>
      <c r="K1108" s="38" t="str">
        <f t="shared" si="419"/>
        <v>Y</v>
      </c>
      <c r="L1108" s="44"/>
      <c r="M1108" s="38" t="str">
        <f t="shared" si="415"/>
        <v/>
      </c>
      <c r="N1108" s="38" t="str">
        <f t="shared" si="416"/>
        <v/>
      </c>
      <c r="O1108" s="38" t="str">
        <f t="shared" si="417"/>
        <v/>
      </c>
      <c r="P1108" s="44"/>
      <c r="Q1108" s="44"/>
      <c r="R1108" s="44"/>
      <c r="S1108" s="44"/>
      <c r="T1108" s="44"/>
      <c r="U1108" s="44"/>
      <c r="V1108" s="44"/>
      <c r="W1108" s="44"/>
      <c r="X1108" s="44"/>
      <c r="Y1108" s="38" t="str">
        <f t="shared" si="427"/>
        <v>Y</v>
      </c>
      <c r="Z1108" s="38" t="str">
        <f t="shared" si="428"/>
        <v>Y</v>
      </c>
      <c r="AA1108" s="38" t="str">
        <f t="shared" si="418"/>
        <v>Y</v>
      </c>
      <c r="AC1108" s="59"/>
      <c r="AD1108" s="204"/>
      <c r="AE1108" s="38"/>
      <c r="AF1108" s="38"/>
      <c r="AG1108" s="125">
        <f t="shared" si="429"/>
        <v>15</v>
      </c>
      <c r="AH1108" s="39">
        <v>11</v>
      </c>
      <c r="AI1108" s="123">
        <f t="shared" si="430"/>
        <v>9847.3910197396144</v>
      </c>
      <c r="AM1108" s="40">
        <f t="shared" si="391"/>
        <v>1.2</v>
      </c>
      <c r="AN1108" s="39">
        <f t="shared" si="431"/>
        <v>0.8</v>
      </c>
      <c r="AO1108" s="204">
        <f t="shared" si="432"/>
        <v>1.2185968827626899E-4</v>
      </c>
      <c r="AP1108" s="204"/>
      <c r="AQ1108" s="59"/>
      <c r="AR1108" s="59"/>
      <c r="AS1108" s="115">
        <f t="shared" si="396"/>
        <v>1</v>
      </c>
      <c r="AT1108" s="115">
        <f t="shared" si="397"/>
        <v>0</v>
      </c>
      <c r="AU1108" s="115"/>
      <c r="AV1108" s="115"/>
      <c r="AY1108" s="115"/>
      <c r="AZ1108" s="115"/>
      <c r="BA1108" s="43">
        <v>48</v>
      </c>
      <c r="BB1108" s="43" t="s">
        <v>2620</v>
      </c>
      <c r="BC1108" s="43" t="s">
        <v>1385</v>
      </c>
      <c r="BD1108" s="43" t="s">
        <v>2621</v>
      </c>
      <c r="BE1108" s="37" t="s">
        <v>656</v>
      </c>
      <c r="BF1108" s="43"/>
      <c r="BG1108" s="43">
        <v>171</v>
      </c>
      <c r="BH1108" s="43" t="s">
        <v>1472</v>
      </c>
      <c r="BI1108" s="43" t="s">
        <v>1387</v>
      </c>
      <c r="BJ1108" s="43" t="s">
        <v>533</v>
      </c>
      <c r="BK1108" s="48" t="s">
        <v>2634</v>
      </c>
      <c r="BN1108" s="43">
        <v>9.6999999999999993</v>
      </c>
      <c r="BO1108" s="43" t="s">
        <v>1390</v>
      </c>
      <c r="BP1108" s="48" t="s">
        <v>1406</v>
      </c>
      <c r="BS1108" s="43" t="s">
        <v>538</v>
      </c>
      <c r="BT1108" s="43" t="s">
        <v>1473</v>
      </c>
      <c r="BU1108" s="43"/>
      <c r="BV1108" s="43"/>
      <c r="BW1108" s="126">
        <v>36982</v>
      </c>
      <c r="BX1108" s="126">
        <v>37226</v>
      </c>
      <c r="BY1108" s="48" t="s">
        <v>451</v>
      </c>
      <c r="BZ1108" s="43">
        <v>1.2</v>
      </c>
      <c r="CA1108" s="43" t="s">
        <v>1396</v>
      </c>
      <c r="CC1108" s="43">
        <v>0.11</v>
      </c>
      <c r="CD1108" s="124" t="s">
        <v>2044</v>
      </c>
      <c r="CE1108" s="43">
        <v>3605</v>
      </c>
      <c r="CR1108" s="43" t="s">
        <v>2624</v>
      </c>
      <c r="CY1108" s="39" t="s">
        <v>2438</v>
      </c>
      <c r="CZ1108" s="43">
        <v>15</v>
      </c>
      <c r="DA1108" s="43" t="s">
        <v>2046</v>
      </c>
      <c r="DD1108" s="43" t="s">
        <v>1397</v>
      </c>
      <c r="DE1108" s="43">
        <v>2527</v>
      </c>
      <c r="DF1108" s="43"/>
      <c r="DG1108" s="43"/>
      <c r="DH1108" s="43"/>
      <c r="DI1108" s="43"/>
      <c r="DJ1108" s="43"/>
      <c r="DK1108" s="43"/>
      <c r="DL1108" s="43"/>
      <c r="DM1108" s="43"/>
      <c r="DN1108" s="43"/>
      <c r="DO1108" s="43"/>
      <c r="DP1108" s="43"/>
      <c r="DQ1108" s="43"/>
      <c r="DR1108" s="124"/>
      <c r="DS1108" s="43"/>
    </row>
    <row r="1109" spans="1:123" s="39" customFormat="1" hidden="1" x14ac:dyDescent="0.2">
      <c r="A1109" s="44" t="str">
        <f t="shared" si="420"/>
        <v>Hamilton-Sundstrand</v>
      </c>
      <c r="B1109" s="44" t="str">
        <f t="shared" si="421"/>
        <v>1,1-Dichloroethylene</v>
      </c>
      <c r="C1109" s="38" t="s">
        <v>2587</v>
      </c>
      <c r="D1109" s="38" t="str">
        <f t="shared" si="414"/>
        <v>S</v>
      </c>
      <c r="E1109" s="44" t="s">
        <v>372</v>
      </c>
      <c r="F1109" s="155" t="str">
        <f t="shared" si="422"/>
        <v>6801 MO</v>
      </c>
      <c r="G1109" s="44" t="str">
        <f t="shared" si="423"/>
        <v>Residential</v>
      </c>
      <c r="H1109" s="44" t="str">
        <f t="shared" si="424"/>
        <v>Unknown</v>
      </c>
      <c r="I1109" s="38" t="str">
        <f t="shared" si="425"/>
        <v>Y</v>
      </c>
      <c r="J1109" s="38" t="str">
        <f t="shared" si="426"/>
        <v>Y</v>
      </c>
      <c r="K1109" s="38" t="str">
        <f t="shared" si="419"/>
        <v>Y</v>
      </c>
      <c r="L1109" s="44"/>
      <c r="M1109" s="38" t="str">
        <f t="shared" si="415"/>
        <v/>
      </c>
      <c r="N1109" s="38" t="str">
        <f t="shared" si="416"/>
        <v/>
      </c>
      <c r="O1109" s="38" t="str">
        <f t="shared" si="417"/>
        <v/>
      </c>
      <c r="P1109" s="44"/>
      <c r="Q1109" s="44"/>
      <c r="R1109" s="44"/>
      <c r="S1109" s="44"/>
      <c r="T1109" s="44"/>
      <c r="U1109" s="44"/>
      <c r="V1109" s="44"/>
      <c r="W1109" s="44"/>
      <c r="X1109" s="44"/>
      <c r="Y1109" s="38" t="str">
        <f t="shared" si="427"/>
        <v>Y</v>
      </c>
      <c r="Z1109" s="38" t="str">
        <f t="shared" si="428"/>
        <v>Y</v>
      </c>
      <c r="AA1109" s="38" t="str">
        <f t="shared" si="418"/>
        <v>Y</v>
      </c>
      <c r="AC1109" s="59"/>
      <c r="AD1109" s="204"/>
      <c r="AE1109" s="38"/>
      <c r="AF1109" s="38"/>
      <c r="AG1109" s="125">
        <f t="shared" si="429"/>
        <v>15</v>
      </c>
      <c r="AH1109" s="39">
        <v>11</v>
      </c>
      <c r="AI1109" s="123">
        <f t="shared" si="430"/>
        <v>9847.3910197396144</v>
      </c>
      <c r="AM1109" s="40">
        <f t="shared" si="391"/>
        <v>1</v>
      </c>
      <c r="AN1109" s="39">
        <f t="shared" si="431"/>
        <v>0.8</v>
      </c>
      <c r="AO1109" s="204">
        <f t="shared" si="432"/>
        <v>1.0154974023022416E-4</v>
      </c>
      <c r="AP1109" s="204"/>
      <c r="AQ1109" s="59"/>
      <c r="AR1109" s="59"/>
      <c r="AS1109" s="115">
        <f t="shared" si="396"/>
        <v>1</v>
      </c>
      <c r="AT1109" s="115">
        <f t="shared" si="397"/>
        <v>0</v>
      </c>
      <c r="AU1109" s="115"/>
      <c r="AV1109" s="115"/>
      <c r="AY1109" s="115"/>
      <c r="AZ1109" s="115"/>
      <c r="BA1109" s="43">
        <v>48</v>
      </c>
      <c r="BB1109" s="43" t="s">
        <v>2620</v>
      </c>
      <c r="BC1109" s="43" t="s">
        <v>1385</v>
      </c>
      <c r="BD1109" s="43" t="s">
        <v>2621</v>
      </c>
      <c r="BE1109" s="37" t="s">
        <v>656</v>
      </c>
      <c r="BF1109" s="43"/>
      <c r="BG1109" s="43">
        <v>549</v>
      </c>
      <c r="BH1109" s="43" t="s">
        <v>390</v>
      </c>
      <c r="BI1109" s="43" t="s">
        <v>1387</v>
      </c>
      <c r="BJ1109" s="43" t="s">
        <v>533</v>
      </c>
      <c r="BK1109" s="48" t="s">
        <v>2634</v>
      </c>
      <c r="BN1109" s="43">
        <v>9.6999999999999993</v>
      </c>
      <c r="BO1109" s="43" t="s">
        <v>1390</v>
      </c>
      <c r="BP1109" s="48" t="s">
        <v>1406</v>
      </c>
      <c r="BS1109" s="43" t="s">
        <v>538</v>
      </c>
      <c r="BT1109" s="43" t="s">
        <v>391</v>
      </c>
      <c r="BU1109" s="43"/>
      <c r="BV1109" s="43"/>
      <c r="BW1109" s="126">
        <v>36982</v>
      </c>
      <c r="BX1109" s="126">
        <v>37226</v>
      </c>
      <c r="BY1109" s="48" t="s">
        <v>451</v>
      </c>
      <c r="BZ1109" s="43">
        <v>1</v>
      </c>
      <c r="CA1109" s="43" t="s">
        <v>1396</v>
      </c>
      <c r="CD1109" s="124" t="s">
        <v>1397</v>
      </c>
      <c r="CE1109" s="43">
        <v>14368</v>
      </c>
      <c r="CR1109" s="43" t="s">
        <v>2624</v>
      </c>
      <c r="CY1109" s="39" t="s">
        <v>2438</v>
      </c>
      <c r="CZ1109" s="43">
        <v>15</v>
      </c>
      <c r="DA1109" s="43" t="s">
        <v>2046</v>
      </c>
      <c r="DD1109" s="43" t="s">
        <v>1397</v>
      </c>
      <c r="DE1109" s="43">
        <v>2529</v>
      </c>
      <c r="DF1109" s="43"/>
      <c r="DG1109" s="43"/>
      <c r="DH1109" s="43"/>
      <c r="DI1109" s="43"/>
      <c r="DJ1109" s="43"/>
      <c r="DK1109" s="43"/>
      <c r="DL1109" s="43"/>
      <c r="DM1109" s="43"/>
      <c r="DN1109" s="43"/>
      <c r="DO1109" s="43"/>
      <c r="DP1109" s="43"/>
      <c r="DQ1109" s="43"/>
      <c r="DR1109" s="124"/>
      <c r="DS1109" s="43"/>
    </row>
    <row r="1110" spans="1:123" s="39" customFormat="1" hidden="1" x14ac:dyDescent="0.2">
      <c r="A1110" s="44" t="str">
        <f t="shared" si="420"/>
        <v>Hamilton-Sundstrand</v>
      </c>
      <c r="B1110" s="44" t="str">
        <f t="shared" si="421"/>
        <v>1,1-Dichloroethylene</v>
      </c>
      <c r="C1110" s="38" t="s">
        <v>2587</v>
      </c>
      <c r="D1110" s="38" t="str">
        <f t="shared" si="414"/>
        <v>S</v>
      </c>
      <c r="E1110" s="44" t="s">
        <v>372</v>
      </c>
      <c r="F1110" s="155" t="str">
        <f t="shared" si="422"/>
        <v>6801 R</v>
      </c>
      <c r="G1110" s="44" t="str">
        <f t="shared" si="423"/>
        <v>Residential</v>
      </c>
      <c r="H1110" s="44" t="str">
        <f t="shared" si="424"/>
        <v>Unknown</v>
      </c>
      <c r="I1110" s="38" t="str">
        <f t="shared" si="425"/>
        <v>Y</v>
      </c>
      <c r="J1110" s="38" t="str">
        <f t="shared" si="426"/>
        <v>Y</v>
      </c>
      <c r="K1110" s="38" t="str">
        <f t="shared" si="419"/>
        <v>Y</v>
      </c>
      <c r="L1110" s="44"/>
      <c r="M1110" s="38" t="str">
        <f t="shared" si="415"/>
        <v/>
      </c>
      <c r="N1110" s="38" t="str">
        <f t="shared" si="416"/>
        <v/>
      </c>
      <c r="O1110" s="38" t="str">
        <f t="shared" si="417"/>
        <v/>
      </c>
      <c r="P1110" s="44"/>
      <c r="Q1110" s="44"/>
      <c r="R1110" s="44"/>
      <c r="S1110" s="44"/>
      <c r="T1110" s="44"/>
      <c r="U1110" s="44"/>
      <c r="V1110" s="44"/>
      <c r="W1110" s="44"/>
      <c r="X1110" s="44"/>
      <c r="Y1110" s="38" t="str">
        <f t="shared" si="427"/>
        <v>Y</v>
      </c>
      <c r="Z1110" s="38" t="str">
        <f t="shared" si="428"/>
        <v>Y</v>
      </c>
      <c r="AA1110" s="38" t="str">
        <f t="shared" si="418"/>
        <v>Y</v>
      </c>
      <c r="AC1110" s="59"/>
      <c r="AD1110" s="204"/>
      <c r="AE1110" s="38"/>
      <c r="AF1110" s="38"/>
      <c r="AG1110" s="125">
        <f t="shared" si="429"/>
        <v>20</v>
      </c>
      <c r="AH1110" s="39">
        <v>11</v>
      </c>
      <c r="AI1110" s="123">
        <f t="shared" si="430"/>
        <v>13129.85469298615</v>
      </c>
      <c r="AM1110" s="40">
        <f t="shared" si="391"/>
        <v>1.9</v>
      </c>
      <c r="AN1110" s="39">
        <f t="shared" si="431"/>
        <v>0.8</v>
      </c>
      <c r="AO1110" s="204">
        <f t="shared" si="432"/>
        <v>1.4470837982806945E-4</v>
      </c>
      <c r="AP1110" s="204"/>
      <c r="AQ1110" s="59"/>
      <c r="AR1110" s="59"/>
      <c r="AS1110" s="115">
        <f t="shared" si="396"/>
        <v>1</v>
      </c>
      <c r="AT1110" s="115">
        <f t="shared" si="397"/>
        <v>0</v>
      </c>
      <c r="AU1110" s="115"/>
      <c r="AV1110" s="115"/>
      <c r="AY1110" s="115"/>
      <c r="AZ1110" s="115"/>
      <c r="BA1110" s="43">
        <v>48</v>
      </c>
      <c r="BB1110" s="43" t="s">
        <v>2620</v>
      </c>
      <c r="BC1110" s="43" t="s">
        <v>1385</v>
      </c>
      <c r="BD1110" s="43" t="s">
        <v>2621</v>
      </c>
      <c r="BE1110" s="37" t="s">
        <v>656</v>
      </c>
      <c r="BF1110" s="43"/>
      <c r="BG1110" s="43">
        <v>553</v>
      </c>
      <c r="BH1110" s="43" t="s">
        <v>398</v>
      </c>
      <c r="BI1110" s="43" t="s">
        <v>1387</v>
      </c>
      <c r="BJ1110" s="43" t="s">
        <v>533</v>
      </c>
      <c r="BK1110" s="48" t="s">
        <v>2634</v>
      </c>
      <c r="BN1110" s="43">
        <v>9.6999999999999993</v>
      </c>
      <c r="BO1110" s="43" t="s">
        <v>1390</v>
      </c>
      <c r="BP1110" s="48" t="s">
        <v>1406</v>
      </c>
      <c r="BS1110" s="43" t="s">
        <v>538</v>
      </c>
      <c r="BT1110" s="43" t="s">
        <v>399</v>
      </c>
      <c r="BU1110" s="43"/>
      <c r="BV1110" s="43"/>
      <c r="BW1110" s="126">
        <v>36982</v>
      </c>
      <c r="BX1110" s="126">
        <v>37226</v>
      </c>
      <c r="BY1110" s="48" t="s">
        <v>451</v>
      </c>
      <c r="BZ1110" s="43">
        <v>1.9</v>
      </c>
      <c r="CA1110" s="43" t="s">
        <v>1396</v>
      </c>
      <c r="CD1110" s="124" t="s">
        <v>1397</v>
      </c>
      <c r="CE1110" s="43">
        <v>14372</v>
      </c>
      <c r="CR1110" s="43" t="s">
        <v>1468</v>
      </c>
      <c r="CY1110" s="39" t="s">
        <v>2438</v>
      </c>
      <c r="CZ1110" s="43">
        <v>20</v>
      </c>
      <c r="DA1110" s="43" t="s">
        <v>2046</v>
      </c>
      <c r="DD1110" s="43" t="s">
        <v>1397</v>
      </c>
      <c r="DE1110" s="43">
        <v>2534</v>
      </c>
      <c r="DF1110" s="43"/>
      <c r="DG1110" s="43"/>
      <c r="DH1110" s="43"/>
      <c r="DI1110" s="43"/>
      <c r="DJ1110" s="43"/>
      <c r="DK1110" s="43"/>
      <c r="DL1110" s="43"/>
      <c r="DM1110" s="43"/>
      <c r="DN1110" s="43"/>
      <c r="DO1110" s="43"/>
      <c r="DP1110" s="43"/>
      <c r="DQ1110" s="43"/>
      <c r="DR1110" s="124"/>
      <c r="DS1110" s="43"/>
    </row>
    <row r="1111" spans="1:123" s="39" customFormat="1" hidden="1" x14ac:dyDescent="0.2">
      <c r="A1111" s="44" t="str">
        <f t="shared" si="420"/>
        <v>Hamilton-Sundstrand</v>
      </c>
      <c r="B1111" s="44" t="str">
        <f t="shared" si="421"/>
        <v>1,1-Dichloroethylene</v>
      </c>
      <c r="C1111" s="38" t="s">
        <v>2587</v>
      </c>
      <c r="D1111" s="38" t="str">
        <f t="shared" si="414"/>
        <v>S</v>
      </c>
      <c r="E1111" s="44" t="s">
        <v>372</v>
      </c>
      <c r="F1111" s="155" t="str">
        <f t="shared" si="422"/>
        <v>6801 Z</v>
      </c>
      <c r="G1111" s="44" t="str">
        <f t="shared" si="423"/>
        <v>Residential</v>
      </c>
      <c r="H1111" s="44" t="str">
        <f t="shared" si="424"/>
        <v>Unknown</v>
      </c>
      <c r="I1111" s="38" t="str">
        <f t="shared" si="425"/>
        <v>Y</v>
      </c>
      <c r="J1111" s="38" t="str">
        <f t="shared" si="426"/>
        <v>Y</v>
      </c>
      <c r="K1111" s="38" t="str">
        <f t="shared" si="419"/>
        <v>Y</v>
      </c>
      <c r="L1111" s="44"/>
      <c r="M1111" s="38" t="str">
        <f t="shared" si="415"/>
        <v/>
      </c>
      <c r="N1111" s="38" t="str">
        <f t="shared" si="416"/>
        <v/>
      </c>
      <c r="O1111" s="38" t="str">
        <f t="shared" si="417"/>
        <v/>
      </c>
      <c r="P1111" s="44"/>
      <c r="Q1111" s="44"/>
      <c r="R1111" s="44"/>
      <c r="S1111" s="44"/>
      <c r="T1111" s="44"/>
      <c r="U1111" s="44"/>
      <c r="V1111" s="44"/>
      <c r="W1111" s="44"/>
      <c r="X1111" s="44"/>
      <c r="Y1111" s="38" t="str">
        <f t="shared" si="427"/>
        <v>Y</v>
      </c>
      <c r="Z1111" s="38" t="str">
        <f t="shared" si="428"/>
        <v>n</v>
      </c>
      <c r="AA1111" s="38" t="str">
        <f t="shared" si="418"/>
        <v>Y</v>
      </c>
      <c r="AC1111" s="59"/>
      <c r="AD1111" s="204"/>
      <c r="AE1111" s="38"/>
      <c r="AF1111" s="38"/>
      <c r="AG1111" s="125">
        <f t="shared" si="429"/>
        <v>15</v>
      </c>
      <c r="AH1111" s="39">
        <v>11</v>
      </c>
      <c r="AI1111" s="123">
        <f t="shared" si="430"/>
        <v>9847.3910197396144</v>
      </c>
      <c r="AM1111" s="40">
        <f t="shared" si="391"/>
        <v>0.63</v>
      </c>
      <c r="AN1111" s="39">
        <f t="shared" si="431"/>
        <v>0.8</v>
      </c>
      <c r="AO1111" s="204">
        <f t="shared" si="432"/>
        <v>6.3976336345041213E-5</v>
      </c>
      <c r="AP1111" s="204"/>
      <c r="AQ1111" s="59"/>
      <c r="AR1111" s="59"/>
      <c r="AS1111" s="115">
        <f t="shared" si="396"/>
        <v>1</v>
      </c>
      <c r="AT1111" s="115">
        <f t="shared" si="397"/>
        <v>0</v>
      </c>
      <c r="AU1111" s="115"/>
      <c r="AV1111" s="115"/>
      <c r="AY1111" s="115"/>
      <c r="AZ1111" s="115"/>
      <c r="BA1111" s="43">
        <v>48</v>
      </c>
      <c r="BB1111" s="43" t="s">
        <v>2620</v>
      </c>
      <c r="BC1111" s="43" t="s">
        <v>1385</v>
      </c>
      <c r="BD1111" s="43" t="s">
        <v>2621</v>
      </c>
      <c r="BE1111" s="37" t="s">
        <v>656</v>
      </c>
      <c r="BF1111" s="43"/>
      <c r="BG1111" s="43">
        <v>547</v>
      </c>
      <c r="BH1111" s="43" t="s">
        <v>386</v>
      </c>
      <c r="BI1111" s="43" t="s">
        <v>1387</v>
      </c>
      <c r="BJ1111" s="43" t="s">
        <v>533</v>
      </c>
      <c r="BK1111" s="48" t="s">
        <v>2634</v>
      </c>
      <c r="BN1111" s="43">
        <v>9.6999999999999993</v>
      </c>
      <c r="BO1111" s="43" t="s">
        <v>1390</v>
      </c>
      <c r="BP1111" s="48" t="s">
        <v>1406</v>
      </c>
      <c r="BS1111" s="43" t="s">
        <v>538</v>
      </c>
      <c r="BT1111" s="43" t="s">
        <v>387</v>
      </c>
      <c r="BU1111" s="43"/>
      <c r="BV1111" s="43"/>
      <c r="BW1111" s="126">
        <v>36982</v>
      </c>
      <c r="BX1111" s="126">
        <v>37226</v>
      </c>
      <c r="BY1111" s="48" t="s">
        <v>451</v>
      </c>
      <c r="BZ1111" s="43">
        <v>0.63</v>
      </c>
      <c r="CA1111" s="43" t="s">
        <v>1396</v>
      </c>
      <c r="CD1111" s="124" t="s">
        <v>1397</v>
      </c>
      <c r="CE1111" s="43">
        <v>14366</v>
      </c>
      <c r="CR1111" s="43" t="s">
        <v>2624</v>
      </c>
      <c r="CY1111" s="39" t="s">
        <v>2438</v>
      </c>
      <c r="CZ1111" s="43">
        <v>15</v>
      </c>
      <c r="DA1111" s="43" t="s">
        <v>2046</v>
      </c>
      <c r="DD1111" s="43" t="s">
        <v>1397</v>
      </c>
      <c r="DE1111" s="43">
        <v>2523</v>
      </c>
      <c r="DF1111" s="43"/>
      <c r="DG1111" s="43"/>
      <c r="DH1111" s="43"/>
      <c r="DI1111" s="43"/>
      <c r="DJ1111" s="43"/>
      <c r="DK1111" s="43"/>
      <c r="DL1111" s="43"/>
      <c r="DM1111" s="43"/>
      <c r="DN1111" s="43"/>
      <c r="DO1111" s="43"/>
      <c r="DP1111" s="43"/>
      <c r="DQ1111" s="43"/>
      <c r="DR1111" s="124"/>
      <c r="DS1111" s="43"/>
    </row>
    <row r="1112" spans="1:123" s="39" customFormat="1" hidden="1" x14ac:dyDescent="0.2">
      <c r="A1112" s="44" t="str">
        <f t="shared" si="420"/>
        <v>Hamilton-Sundstrand</v>
      </c>
      <c r="B1112" s="44" t="str">
        <f t="shared" si="421"/>
        <v>1,1-Dichloroethylene</v>
      </c>
      <c r="C1112" s="38" t="s">
        <v>2587</v>
      </c>
      <c r="D1112" s="38" t="str">
        <f t="shared" si="414"/>
        <v>S</v>
      </c>
      <c r="E1112" s="44" t="s">
        <v>372</v>
      </c>
      <c r="F1112" s="155" t="str">
        <f t="shared" si="422"/>
        <v>6810 A</v>
      </c>
      <c r="G1112" s="44" t="str">
        <f t="shared" si="423"/>
        <v>Residential</v>
      </c>
      <c r="H1112" s="44" t="str">
        <f t="shared" si="424"/>
        <v>Unknown</v>
      </c>
      <c r="I1112" s="38" t="str">
        <f t="shared" si="425"/>
        <v>Y</v>
      </c>
      <c r="J1112" s="38" t="str">
        <f t="shared" si="426"/>
        <v>Y</v>
      </c>
      <c r="K1112" s="38" t="str">
        <f t="shared" si="419"/>
        <v>Y</v>
      </c>
      <c r="L1112" s="44"/>
      <c r="M1112" s="38" t="str">
        <f t="shared" si="415"/>
        <v/>
      </c>
      <c r="N1112" s="38" t="str">
        <f t="shared" si="416"/>
        <v/>
      </c>
      <c r="O1112" s="38" t="str">
        <f t="shared" si="417"/>
        <v/>
      </c>
      <c r="P1112" s="44"/>
      <c r="Q1112" s="44"/>
      <c r="R1112" s="44"/>
      <c r="S1112" s="44"/>
      <c r="T1112" s="44"/>
      <c r="U1112" s="44"/>
      <c r="V1112" s="44"/>
      <c r="W1112" s="44"/>
      <c r="X1112" s="44"/>
      <c r="Y1112" s="38" t="str">
        <f t="shared" si="427"/>
        <v>Y</v>
      </c>
      <c r="Z1112" s="38" t="str">
        <f t="shared" si="428"/>
        <v>Y</v>
      </c>
      <c r="AA1112" s="38" t="str">
        <f t="shared" si="418"/>
        <v>Y</v>
      </c>
      <c r="AC1112" s="59"/>
      <c r="AD1112" s="204"/>
      <c r="AE1112" s="38"/>
      <c r="AF1112" s="38"/>
      <c r="AG1112" s="125">
        <f t="shared" si="429"/>
        <v>30</v>
      </c>
      <c r="AH1112" s="39">
        <v>11</v>
      </c>
      <c r="AI1112" s="123">
        <f t="shared" si="430"/>
        <v>19694.782039479229</v>
      </c>
      <c r="AM1112" s="40">
        <f t="shared" si="391"/>
        <v>0.93</v>
      </c>
      <c r="AN1112" s="39">
        <f t="shared" si="431"/>
        <v>0.8</v>
      </c>
      <c r="AO1112" s="204">
        <f t="shared" si="432"/>
        <v>4.7220629207054235E-5</v>
      </c>
      <c r="AP1112" s="204"/>
      <c r="AQ1112" s="59"/>
      <c r="AR1112" s="59"/>
      <c r="AS1112" s="115">
        <f t="shared" si="396"/>
        <v>1</v>
      </c>
      <c r="AT1112" s="115">
        <f t="shared" si="397"/>
        <v>0</v>
      </c>
      <c r="AU1112" s="115"/>
      <c r="AV1112" s="115"/>
      <c r="AY1112" s="115"/>
      <c r="AZ1112" s="115"/>
      <c r="BA1112" s="43">
        <v>48</v>
      </c>
      <c r="BB1112" s="43" t="s">
        <v>2620</v>
      </c>
      <c r="BC1112" s="43" t="s">
        <v>1385</v>
      </c>
      <c r="BD1112" s="43" t="s">
        <v>2621</v>
      </c>
      <c r="BE1112" s="37" t="s">
        <v>656</v>
      </c>
      <c r="BF1112" s="43"/>
      <c r="BG1112" s="43">
        <v>559</v>
      </c>
      <c r="BH1112" s="43" t="s">
        <v>410</v>
      </c>
      <c r="BI1112" s="43" t="s">
        <v>1387</v>
      </c>
      <c r="BJ1112" s="43" t="s">
        <v>533</v>
      </c>
      <c r="BK1112" s="48" t="s">
        <v>2634</v>
      </c>
      <c r="BN1112" s="43">
        <v>9.6999999999999993</v>
      </c>
      <c r="BO1112" s="43" t="s">
        <v>1390</v>
      </c>
      <c r="BP1112" s="48" t="s">
        <v>1406</v>
      </c>
      <c r="BS1112" s="43" t="s">
        <v>538</v>
      </c>
      <c r="BT1112" s="43" t="s">
        <v>411</v>
      </c>
      <c r="BU1112" s="43"/>
      <c r="BV1112" s="43"/>
      <c r="BW1112" s="126">
        <v>36982</v>
      </c>
      <c r="BX1112" s="126">
        <v>37226</v>
      </c>
      <c r="BY1112" s="48" t="s">
        <v>451</v>
      </c>
      <c r="BZ1112" s="43">
        <v>0.93</v>
      </c>
      <c r="CA1112" s="43" t="s">
        <v>1396</v>
      </c>
      <c r="CD1112" s="124" t="s">
        <v>1397</v>
      </c>
      <c r="CE1112" s="43">
        <v>14378</v>
      </c>
      <c r="CR1112" s="43" t="s">
        <v>1483</v>
      </c>
      <c r="CY1112" s="39" t="s">
        <v>2438</v>
      </c>
      <c r="CZ1112" s="43">
        <v>30</v>
      </c>
      <c r="DA1112" s="43" t="s">
        <v>2046</v>
      </c>
      <c r="DD1112" s="43" t="s">
        <v>1397</v>
      </c>
      <c r="DE1112" s="43">
        <v>2542</v>
      </c>
      <c r="DF1112" s="43"/>
      <c r="DG1112" s="43"/>
      <c r="DH1112" s="43"/>
      <c r="DI1112" s="43"/>
      <c r="DJ1112" s="43"/>
      <c r="DK1112" s="43"/>
      <c r="DL1112" s="43"/>
      <c r="DM1112" s="43"/>
      <c r="DN1112" s="43"/>
      <c r="DO1112" s="43"/>
      <c r="DP1112" s="43"/>
      <c r="DQ1112" s="43"/>
      <c r="DR1112" s="124"/>
      <c r="DS1112" s="43"/>
    </row>
    <row r="1113" spans="1:123" s="39" customFormat="1" hidden="1" x14ac:dyDescent="0.2">
      <c r="A1113" s="44" t="str">
        <f t="shared" si="420"/>
        <v>Hamilton-Sundstrand</v>
      </c>
      <c r="B1113" s="44" t="str">
        <f t="shared" si="421"/>
        <v>1,1-Dichloroethylene</v>
      </c>
      <c r="C1113" s="38" t="s">
        <v>2587</v>
      </c>
      <c r="D1113" s="38" t="str">
        <f t="shared" si="414"/>
        <v>S</v>
      </c>
      <c r="E1113" s="44" t="s">
        <v>372</v>
      </c>
      <c r="F1113" s="155" t="str">
        <f t="shared" si="422"/>
        <v>6810 J</v>
      </c>
      <c r="G1113" s="44" t="str">
        <f t="shared" si="423"/>
        <v>Residential</v>
      </c>
      <c r="H1113" s="44" t="str">
        <f t="shared" si="424"/>
        <v>Unknown</v>
      </c>
      <c r="I1113" s="38" t="str">
        <f t="shared" si="425"/>
        <v>Y</v>
      </c>
      <c r="J1113" s="38" t="str">
        <f t="shared" si="426"/>
        <v>Y</v>
      </c>
      <c r="K1113" s="38" t="str">
        <f t="shared" si="419"/>
        <v>Y</v>
      </c>
      <c r="L1113" s="44"/>
      <c r="M1113" s="38" t="str">
        <f t="shared" si="415"/>
        <v/>
      </c>
      <c r="N1113" s="38" t="str">
        <f t="shared" si="416"/>
        <v/>
      </c>
      <c r="O1113" s="38" t="str">
        <f t="shared" si="417"/>
        <v/>
      </c>
      <c r="P1113" s="44"/>
      <c r="Q1113" s="44"/>
      <c r="R1113" s="44"/>
      <c r="S1113" s="44"/>
      <c r="T1113" s="44"/>
      <c r="U1113" s="44"/>
      <c r="V1113" s="44"/>
      <c r="W1113" s="44"/>
      <c r="X1113" s="44"/>
      <c r="Y1113" s="38" t="str">
        <f t="shared" si="427"/>
        <v>Y</v>
      </c>
      <c r="Z1113" s="38" t="str">
        <f t="shared" si="428"/>
        <v>Y</v>
      </c>
      <c r="AA1113" s="38" t="str">
        <f t="shared" si="418"/>
        <v>Y</v>
      </c>
      <c r="AC1113" s="59"/>
      <c r="AD1113" s="204"/>
      <c r="AE1113" s="38"/>
      <c r="AF1113" s="38"/>
      <c r="AG1113" s="125">
        <f t="shared" si="429"/>
        <v>15</v>
      </c>
      <c r="AH1113" s="39">
        <v>11</v>
      </c>
      <c r="AI1113" s="123">
        <f t="shared" si="430"/>
        <v>9847.3910197396144</v>
      </c>
      <c r="AM1113" s="40">
        <f t="shared" si="391"/>
        <v>2.2000000000000002</v>
      </c>
      <c r="AN1113" s="39">
        <f t="shared" si="431"/>
        <v>0.8</v>
      </c>
      <c r="AO1113" s="204">
        <f t="shared" si="432"/>
        <v>2.2340942850649316E-4</v>
      </c>
      <c r="AP1113" s="204"/>
      <c r="AQ1113" s="59"/>
      <c r="AR1113" s="59"/>
      <c r="AS1113" s="115">
        <f t="shared" si="396"/>
        <v>1</v>
      </c>
      <c r="AT1113" s="115">
        <f t="shared" si="397"/>
        <v>0</v>
      </c>
      <c r="AU1113" s="115"/>
      <c r="AV1113" s="115"/>
      <c r="AY1113" s="115"/>
      <c r="AZ1113" s="115"/>
      <c r="BA1113" s="43">
        <v>48</v>
      </c>
      <c r="BB1113" s="43" t="s">
        <v>2620</v>
      </c>
      <c r="BC1113" s="43" t="s">
        <v>1385</v>
      </c>
      <c r="BD1113" s="43" t="s">
        <v>2621</v>
      </c>
      <c r="BE1113" s="37" t="s">
        <v>656</v>
      </c>
      <c r="BF1113" s="43"/>
      <c r="BG1113" s="43">
        <v>172</v>
      </c>
      <c r="BH1113" s="43" t="s">
        <v>1474</v>
      </c>
      <c r="BI1113" s="43" t="s">
        <v>1387</v>
      </c>
      <c r="BJ1113" s="43" t="s">
        <v>533</v>
      </c>
      <c r="BK1113" s="48" t="s">
        <v>2634</v>
      </c>
      <c r="BN1113" s="43">
        <v>9.6999999999999993</v>
      </c>
      <c r="BO1113" s="43" t="s">
        <v>1390</v>
      </c>
      <c r="BP1113" s="48" t="s">
        <v>1406</v>
      </c>
      <c r="BS1113" s="43" t="s">
        <v>538</v>
      </c>
      <c r="BT1113" s="43" t="s">
        <v>1475</v>
      </c>
      <c r="BU1113" s="43"/>
      <c r="BV1113" s="43"/>
      <c r="BW1113" s="126">
        <v>36982</v>
      </c>
      <c r="BX1113" s="126">
        <v>37226</v>
      </c>
      <c r="BY1113" s="48" t="s">
        <v>451</v>
      </c>
      <c r="BZ1113" s="43">
        <v>2.2000000000000002</v>
      </c>
      <c r="CA1113" s="43" t="s">
        <v>1396</v>
      </c>
      <c r="CC1113" s="43">
        <v>0.11</v>
      </c>
      <c r="CD1113" s="124" t="s">
        <v>2044</v>
      </c>
      <c r="CE1113" s="43">
        <v>3607</v>
      </c>
      <c r="CR1113" s="43" t="s">
        <v>2624</v>
      </c>
      <c r="CY1113" s="39" t="s">
        <v>2438</v>
      </c>
      <c r="CZ1113" s="43">
        <v>15</v>
      </c>
      <c r="DA1113" s="43" t="s">
        <v>2046</v>
      </c>
      <c r="DD1113" s="43" t="s">
        <v>1397</v>
      </c>
      <c r="DE1113" s="43">
        <v>2524</v>
      </c>
      <c r="DF1113" s="43"/>
      <c r="DG1113" s="43"/>
      <c r="DH1113" s="43"/>
      <c r="DI1113" s="43"/>
      <c r="DJ1113" s="43"/>
      <c r="DK1113" s="43"/>
      <c r="DL1113" s="43"/>
      <c r="DM1113" s="43"/>
      <c r="DN1113" s="43"/>
      <c r="DO1113" s="43"/>
      <c r="DP1113" s="43"/>
      <c r="DQ1113" s="43"/>
      <c r="DR1113" s="124"/>
      <c r="DS1113" s="43"/>
    </row>
    <row r="1114" spans="1:123" s="39" customFormat="1" hidden="1" x14ac:dyDescent="0.2">
      <c r="A1114" s="44" t="str">
        <f t="shared" si="420"/>
        <v>Hamilton-Sundstrand</v>
      </c>
      <c r="B1114" s="44" t="str">
        <f t="shared" si="421"/>
        <v>1,1-Dichloroethylene</v>
      </c>
      <c r="C1114" s="38" t="s">
        <v>2587</v>
      </c>
      <c r="D1114" s="38" t="str">
        <f t="shared" si="414"/>
        <v>S</v>
      </c>
      <c r="E1114" s="44" t="s">
        <v>372</v>
      </c>
      <c r="F1114" s="155" t="str">
        <f t="shared" si="422"/>
        <v>6810 MO</v>
      </c>
      <c r="G1114" s="44" t="str">
        <f t="shared" si="423"/>
        <v>Residential</v>
      </c>
      <c r="H1114" s="44" t="str">
        <f t="shared" si="424"/>
        <v>Unknown</v>
      </c>
      <c r="I1114" s="38" t="str">
        <f t="shared" si="425"/>
        <v>Y</v>
      </c>
      <c r="J1114" s="38" t="str">
        <f t="shared" si="426"/>
        <v>Y</v>
      </c>
      <c r="K1114" s="38" t="str">
        <f t="shared" si="419"/>
        <v>Y</v>
      </c>
      <c r="L1114" s="44"/>
      <c r="M1114" s="38" t="str">
        <f t="shared" si="415"/>
        <v/>
      </c>
      <c r="N1114" s="38" t="str">
        <f t="shared" si="416"/>
        <v/>
      </c>
      <c r="O1114" s="38" t="str">
        <f t="shared" si="417"/>
        <v/>
      </c>
      <c r="P1114" s="44"/>
      <c r="Q1114" s="44"/>
      <c r="R1114" s="44"/>
      <c r="S1114" s="44"/>
      <c r="T1114" s="44"/>
      <c r="U1114" s="44"/>
      <c r="V1114" s="44"/>
      <c r="W1114" s="44"/>
      <c r="X1114" s="44"/>
      <c r="Y1114" s="38" t="str">
        <f t="shared" si="427"/>
        <v>Y</v>
      </c>
      <c r="Z1114" s="38" t="str">
        <f t="shared" si="428"/>
        <v>n</v>
      </c>
      <c r="AA1114" s="38" t="str">
        <f t="shared" si="418"/>
        <v>Y</v>
      </c>
      <c r="AC1114" s="59"/>
      <c r="AD1114" s="204"/>
      <c r="AE1114" s="38"/>
      <c r="AF1114" s="38"/>
      <c r="AG1114" s="125">
        <f t="shared" si="429"/>
        <v>15</v>
      </c>
      <c r="AH1114" s="39">
        <v>11</v>
      </c>
      <c r="AI1114" s="123">
        <f t="shared" si="430"/>
        <v>9847.3910197396144</v>
      </c>
      <c r="AM1114" s="40">
        <f t="shared" si="391"/>
        <v>0.37</v>
      </c>
      <c r="AN1114" s="39">
        <f t="shared" si="431"/>
        <v>0.8</v>
      </c>
      <c r="AO1114" s="204">
        <f t="shared" si="432"/>
        <v>3.7573403885182935E-5</v>
      </c>
      <c r="AP1114" s="204"/>
      <c r="AQ1114" s="59"/>
      <c r="AR1114" s="59"/>
      <c r="AS1114" s="115">
        <f t="shared" si="396"/>
        <v>1</v>
      </c>
      <c r="AT1114" s="115">
        <f t="shared" si="397"/>
        <v>0</v>
      </c>
      <c r="AU1114" s="115"/>
      <c r="AV1114" s="115"/>
      <c r="AY1114" s="115"/>
      <c r="AZ1114" s="115"/>
      <c r="BA1114" s="43">
        <v>48</v>
      </c>
      <c r="BB1114" s="43" t="s">
        <v>2620</v>
      </c>
      <c r="BC1114" s="43" t="s">
        <v>1385</v>
      </c>
      <c r="BD1114" s="43" t="s">
        <v>2621</v>
      </c>
      <c r="BE1114" s="37" t="s">
        <v>656</v>
      </c>
      <c r="BF1114" s="43"/>
      <c r="BG1114" s="43">
        <v>550</v>
      </c>
      <c r="BH1114" s="43" t="s">
        <v>392</v>
      </c>
      <c r="BI1114" s="43" t="s">
        <v>1387</v>
      </c>
      <c r="BJ1114" s="43" t="s">
        <v>533</v>
      </c>
      <c r="BK1114" s="48" t="s">
        <v>2634</v>
      </c>
      <c r="BN1114" s="43">
        <v>9.6999999999999993</v>
      </c>
      <c r="BO1114" s="43" t="s">
        <v>1390</v>
      </c>
      <c r="BP1114" s="48" t="s">
        <v>1406</v>
      </c>
      <c r="BS1114" s="43" t="s">
        <v>538</v>
      </c>
      <c r="BT1114" s="43" t="s">
        <v>393</v>
      </c>
      <c r="BU1114" s="43"/>
      <c r="BV1114" s="43"/>
      <c r="BW1114" s="126">
        <v>36982</v>
      </c>
      <c r="BX1114" s="126">
        <v>37226</v>
      </c>
      <c r="BY1114" s="48" t="s">
        <v>451</v>
      </c>
      <c r="BZ1114" s="43">
        <v>0.37</v>
      </c>
      <c r="CA1114" s="43" t="s">
        <v>1396</v>
      </c>
      <c r="CD1114" s="124" t="s">
        <v>1397</v>
      </c>
      <c r="CE1114" s="43">
        <v>14369</v>
      </c>
      <c r="CR1114" s="43" t="s">
        <v>2624</v>
      </c>
      <c r="CY1114" s="39" t="s">
        <v>2438</v>
      </c>
      <c r="CZ1114" s="43">
        <v>15</v>
      </c>
      <c r="DA1114" s="43" t="s">
        <v>2046</v>
      </c>
      <c r="DD1114" s="43" t="s">
        <v>1397</v>
      </c>
      <c r="DE1114" s="43">
        <v>2530</v>
      </c>
      <c r="DF1114" s="43"/>
      <c r="DG1114" s="43"/>
      <c r="DH1114" s="43"/>
      <c r="DI1114" s="43"/>
      <c r="DJ1114" s="43"/>
      <c r="DK1114" s="43"/>
      <c r="DL1114" s="43"/>
      <c r="DM1114" s="43"/>
      <c r="DN1114" s="43"/>
      <c r="DO1114" s="43"/>
      <c r="DP1114" s="43"/>
      <c r="DQ1114" s="43"/>
      <c r="DR1114" s="124"/>
      <c r="DS1114" s="43"/>
    </row>
    <row r="1115" spans="1:123" s="39" customFormat="1" hidden="1" x14ac:dyDescent="0.2">
      <c r="A1115" s="44" t="str">
        <f t="shared" si="420"/>
        <v>Hamilton-Sundstrand</v>
      </c>
      <c r="B1115" s="44" t="str">
        <f t="shared" si="421"/>
        <v>1,1-Dichloroethylene</v>
      </c>
      <c r="C1115" s="38" t="s">
        <v>2587</v>
      </c>
      <c r="D1115" s="38" t="str">
        <f t="shared" si="414"/>
        <v>S</v>
      </c>
      <c r="E1115" s="44" t="s">
        <v>372</v>
      </c>
      <c r="F1115" s="155" t="str">
        <f t="shared" si="422"/>
        <v>6810 R</v>
      </c>
      <c r="G1115" s="44" t="str">
        <f t="shared" si="423"/>
        <v>Residential</v>
      </c>
      <c r="H1115" s="44" t="str">
        <f t="shared" si="424"/>
        <v>Unknown</v>
      </c>
      <c r="I1115" s="38" t="str">
        <f t="shared" si="425"/>
        <v>Y</v>
      </c>
      <c r="J1115" s="38" t="str">
        <f t="shared" si="426"/>
        <v>Y</v>
      </c>
      <c r="K1115" s="38" t="str">
        <f t="shared" si="419"/>
        <v>Y</v>
      </c>
      <c r="L1115" s="44"/>
      <c r="M1115" s="38" t="str">
        <f t="shared" si="415"/>
        <v/>
      </c>
      <c r="N1115" s="38" t="str">
        <f t="shared" si="416"/>
        <v/>
      </c>
      <c r="O1115" s="38" t="str">
        <f t="shared" si="417"/>
        <v/>
      </c>
      <c r="P1115" s="44"/>
      <c r="Q1115" s="44"/>
      <c r="R1115" s="44"/>
      <c r="S1115" s="44"/>
      <c r="T1115" s="44"/>
      <c r="U1115" s="44"/>
      <c r="V1115" s="44"/>
      <c r="W1115" s="44"/>
      <c r="X1115" s="44"/>
      <c r="Y1115" s="38" t="str">
        <f t="shared" si="427"/>
        <v>Y</v>
      </c>
      <c r="Z1115" s="38" t="str">
        <f t="shared" si="428"/>
        <v>n</v>
      </c>
      <c r="AA1115" s="38" t="str">
        <f t="shared" si="418"/>
        <v>Y</v>
      </c>
      <c r="AC1115" s="59"/>
      <c r="AD1115" s="204"/>
      <c r="AE1115" s="38"/>
      <c r="AF1115" s="38"/>
      <c r="AG1115" s="125">
        <f t="shared" si="429"/>
        <v>20</v>
      </c>
      <c r="AH1115" s="39">
        <v>11</v>
      </c>
      <c r="AI1115" s="123">
        <f t="shared" si="430"/>
        <v>13129.85469298615</v>
      </c>
      <c r="AM1115" s="40">
        <f t="shared" si="391"/>
        <v>0.24</v>
      </c>
      <c r="AN1115" s="39">
        <f t="shared" si="431"/>
        <v>0.8</v>
      </c>
      <c r="AO1115" s="204">
        <f t="shared" si="432"/>
        <v>1.8278953241440352E-5</v>
      </c>
      <c r="AP1115" s="204"/>
      <c r="AQ1115" s="59"/>
      <c r="AR1115" s="59"/>
      <c r="AS1115" s="115">
        <f t="shared" si="396"/>
        <v>1</v>
      </c>
      <c r="AT1115" s="115">
        <f t="shared" si="397"/>
        <v>0</v>
      </c>
      <c r="AU1115" s="115"/>
      <c r="AV1115" s="115"/>
      <c r="AY1115" s="115"/>
      <c r="AZ1115" s="115"/>
      <c r="BA1115" s="43">
        <v>48</v>
      </c>
      <c r="BB1115" s="43" t="s">
        <v>2620</v>
      </c>
      <c r="BC1115" s="43" t="s">
        <v>1385</v>
      </c>
      <c r="BD1115" s="43" t="s">
        <v>2621</v>
      </c>
      <c r="BE1115" s="37" t="s">
        <v>656</v>
      </c>
      <c r="BF1115" s="43"/>
      <c r="BG1115" s="43">
        <v>554</v>
      </c>
      <c r="BH1115" s="43" t="s">
        <v>400</v>
      </c>
      <c r="BI1115" s="43" t="s">
        <v>1387</v>
      </c>
      <c r="BJ1115" s="43" t="s">
        <v>533</v>
      </c>
      <c r="BK1115" s="48" t="s">
        <v>2634</v>
      </c>
      <c r="BN1115" s="43">
        <v>9.6999999999999993</v>
      </c>
      <c r="BO1115" s="43" t="s">
        <v>1390</v>
      </c>
      <c r="BP1115" s="48" t="s">
        <v>1406</v>
      </c>
      <c r="BS1115" s="43" t="s">
        <v>538</v>
      </c>
      <c r="BT1115" s="43" t="s">
        <v>401</v>
      </c>
      <c r="BU1115" s="43"/>
      <c r="BV1115" s="43"/>
      <c r="BW1115" s="126">
        <v>36982</v>
      </c>
      <c r="BX1115" s="126">
        <v>37226</v>
      </c>
      <c r="BY1115" s="48" t="s">
        <v>451</v>
      </c>
      <c r="BZ1115" s="43">
        <v>0.24</v>
      </c>
      <c r="CA1115" s="43" t="s">
        <v>1396</v>
      </c>
      <c r="CD1115" s="124" t="s">
        <v>1397</v>
      </c>
      <c r="CE1115" s="43">
        <v>14373</v>
      </c>
      <c r="CR1115" s="43" t="s">
        <v>1468</v>
      </c>
      <c r="CY1115" s="39" t="s">
        <v>2438</v>
      </c>
      <c r="CZ1115" s="43">
        <v>20</v>
      </c>
      <c r="DA1115" s="43" t="s">
        <v>2046</v>
      </c>
      <c r="DD1115" s="43" t="s">
        <v>1397</v>
      </c>
      <c r="DE1115" s="43">
        <v>2535</v>
      </c>
      <c r="DF1115" s="43"/>
      <c r="DG1115" s="43"/>
      <c r="DH1115" s="43"/>
      <c r="DI1115" s="43"/>
      <c r="DJ1115" s="43"/>
      <c r="DK1115" s="43"/>
      <c r="DL1115" s="43"/>
      <c r="DM1115" s="43"/>
      <c r="DN1115" s="43"/>
      <c r="DO1115" s="43"/>
      <c r="DP1115" s="43"/>
      <c r="DQ1115" s="43"/>
      <c r="DR1115" s="124"/>
      <c r="DS1115" s="43"/>
    </row>
    <row r="1116" spans="1:123" s="39" customFormat="1" hidden="1" x14ac:dyDescent="0.2">
      <c r="A1116" s="44" t="str">
        <f t="shared" si="420"/>
        <v>Hamilton-Sundstrand</v>
      </c>
      <c r="B1116" s="44" t="str">
        <f t="shared" si="421"/>
        <v>1,1-Dichloroethylene</v>
      </c>
      <c r="C1116" s="38" t="s">
        <v>2587</v>
      </c>
      <c r="D1116" s="38" t="str">
        <f t="shared" si="414"/>
        <v>S</v>
      </c>
      <c r="E1116" s="44" t="s">
        <v>372</v>
      </c>
      <c r="F1116" s="155" t="str">
        <f t="shared" si="422"/>
        <v>6810 W</v>
      </c>
      <c r="G1116" s="44" t="str">
        <f t="shared" si="423"/>
        <v>Residential</v>
      </c>
      <c r="H1116" s="44" t="str">
        <f t="shared" si="424"/>
        <v>Unknown</v>
      </c>
      <c r="I1116" s="38" t="str">
        <f t="shared" si="425"/>
        <v>Y</v>
      </c>
      <c r="J1116" s="38" t="str">
        <f t="shared" si="426"/>
        <v>Y</v>
      </c>
      <c r="K1116" s="38" t="str">
        <f t="shared" si="419"/>
        <v>Y</v>
      </c>
      <c r="L1116" s="44"/>
      <c r="M1116" s="38" t="str">
        <f t="shared" si="415"/>
        <v/>
      </c>
      <c r="N1116" s="38" t="str">
        <f t="shared" si="416"/>
        <v/>
      </c>
      <c r="O1116" s="38" t="str">
        <f t="shared" si="417"/>
        <v/>
      </c>
      <c r="P1116" s="44"/>
      <c r="Q1116" s="44"/>
      <c r="R1116" s="44"/>
      <c r="S1116" s="44"/>
      <c r="T1116" s="44"/>
      <c r="U1116" s="44"/>
      <c r="V1116" s="44"/>
      <c r="W1116" s="44"/>
      <c r="X1116" s="44"/>
      <c r="Y1116" s="38" t="str">
        <f t="shared" si="427"/>
        <v>Y</v>
      </c>
      <c r="Z1116" s="38" t="str">
        <f t="shared" si="428"/>
        <v>Y</v>
      </c>
      <c r="AA1116" s="38" t="str">
        <f t="shared" si="418"/>
        <v>Y</v>
      </c>
      <c r="AC1116" s="59"/>
      <c r="AD1116" s="204"/>
      <c r="AE1116" s="38"/>
      <c r="AF1116" s="38"/>
      <c r="AG1116" s="125">
        <f t="shared" si="429"/>
        <v>15</v>
      </c>
      <c r="AH1116" s="39">
        <v>11</v>
      </c>
      <c r="AI1116" s="123">
        <f t="shared" si="430"/>
        <v>9847.3910197396144</v>
      </c>
      <c r="AM1116" s="40">
        <f t="shared" si="391"/>
        <v>1.6</v>
      </c>
      <c r="AN1116" s="39">
        <f t="shared" si="431"/>
        <v>0.8</v>
      </c>
      <c r="AO1116" s="204">
        <f t="shared" si="432"/>
        <v>1.6247958436835865E-4</v>
      </c>
      <c r="AP1116" s="204"/>
      <c r="AQ1116" s="59"/>
      <c r="AR1116" s="59"/>
      <c r="AS1116" s="115">
        <f t="shared" si="396"/>
        <v>1</v>
      </c>
      <c r="AT1116" s="115">
        <f t="shared" si="397"/>
        <v>0</v>
      </c>
      <c r="AU1116" s="115"/>
      <c r="AV1116" s="115"/>
      <c r="AY1116" s="115"/>
      <c r="AZ1116" s="115"/>
      <c r="BA1116" s="43">
        <v>48</v>
      </c>
      <c r="BB1116" s="43" t="s">
        <v>2620</v>
      </c>
      <c r="BC1116" s="43" t="s">
        <v>1385</v>
      </c>
      <c r="BD1116" s="43" t="s">
        <v>2621</v>
      </c>
      <c r="BE1116" s="37" t="s">
        <v>656</v>
      </c>
      <c r="BF1116" s="43"/>
      <c r="BG1116" s="43">
        <v>552</v>
      </c>
      <c r="BH1116" s="43" t="s">
        <v>396</v>
      </c>
      <c r="BI1116" s="43" t="s">
        <v>1387</v>
      </c>
      <c r="BJ1116" s="43" t="s">
        <v>533</v>
      </c>
      <c r="BK1116" s="48" t="s">
        <v>2634</v>
      </c>
      <c r="BN1116" s="43">
        <v>9.6999999999999993</v>
      </c>
      <c r="BO1116" s="43" t="s">
        <v>1390</v>
      </c>
      <c r="BP1116" s="48" t="s">
        <v>1406</v>
      </c>
      <c r="BS1116" s="43" t="s">
        <v>538</v>
      </c>
      <c r="BT1116" s="43" t="s">
        <v>397</v>
      </c>
      <c r="BU1116" s="43"/>
      <c r="BV1116" s="43"/>
      <c r="BW1116" s="126">
        <v>36982</v>
      </c>
      <c r="BX1116" s="126">
        <v>37226</v>
      </c>
      <c r="BY1116" s="48" t="s">
        <v>451</v>
      </c>
      <c r="BZ1116" s="43">
        <v>1.6</v>
      </c>
      <c r="CA1116" s="43" t="s">
        <v>1396</v>
      </c>
      <c r="CD1116" s="124" t="s">
        <v>1397</v>
      </c>
      <c r="CE1116" s="43">
        <v>14371</v>
      </c>
      <c r="CR1116" s="43" t="s">
        <v>2624</v>
      </c>
      <c r="CY1116" s="39" t="s">
        <v>2438</v>
      </c>
      <c r="CZ1116" s="43">
        <v>15</v>
      </c>
      <c r="DA1116" s="43" t="s">
        <v>2046</v>
      </c>
      <c r="DD1116" s="43" t="s">
        <v>1397</v>
      </c>
      <c r="DE1116" s="43">
        <v>2532</v>
      </c>
      <c r="DF1116" s="43"/>
      <c r="DG1116" s="43"/>
      <c r="DH1116" s="43"/>
      <c r="DI1116" s="43"/>
      <c r="DJ1116" s="43"/>
      <c r="DK1116" s="43"/>
      <c r="DL1116" s="43"/>
      <c r="DM1116" s="43"/>
      <c r="DN1116" s="43"/>
      <c r="DO1116" s="43"/>
      <c r="DP1116" s="43"/>
      <c r="DQ1116" s="43"/>
      <c r="DR1116" s="124"/>
      <c r="DS1116" s="43"/>
    </row>
    <row r="1117" spans="1:123" s="39" customFormat="1" hidden="1" x14ac:dyDescent="0.2">
      <c r="A1117" s="44" t="str">
        <f t="shared" si="420"/>
        <v>Hamilton-Sundstrand</v>
      </c>
      <c r="B1117" s="44" t="str">
        <f t="shared" si="421"/>
        <v>1,1-Dichloroethylene</v>
      </c>
      <c r="C1117" s="38" t="s">
        <v>2587</v>
      </c>
      <c r="D1117" s="38" t="str">
        <f t="shared" si="414"/>
        <v>S</v>
      </c>
      <c r="E1117" s="44" t="s">
        <v>372</v>
      </c>
      <c r="F1117" s="155" t="str">
        <f t="shared" si="422"/>
        <v>6811 A</v>
      </c>
      <c r="G1117" s="44" t="str">
        <f t="shared" si="423"/>
        <v>Residential</v>
      </c>
      <c r="H1117" s="44" t="str">
        <f t="shared" si="424"/>
        <v>Unknown</v>
      </c>
      <c r="I1117" s="38" t="str">
        <f t="shared" si="425"/>
        <v>Y</v>
      </c>
      <c r="J1117" s="38" t="str">
        <f t="shared" si="426"/>
        <v>Y</v>
      </c>
      <c r="K1117" s="38" t="str">
        <f t="shared" si="419"/>
        <v>Y</v>
      </c>
      <c r="L1117" s="44"/>
      <c r="M1117" s="38" t="str">
        <f t="shared" si="415"/>
        <v/>
      </c>
      <c r="N1117" s="38" t="str">
        <f t="shared" si="416"/>
        <v/>
      </c>
      <c r="O1117" s="38" t="str">
        <f t="shared" si="417"/>
        <v/>
      </c>
      <c r="P1117" s="44"/>
      <c r="Q1117" s="44"/>
      <c r="R1117" s="44"/>
      <c r="S1117" s="44"/>
      <c r="T1117" s="44"/>
      <c r="U1117" s="44"/>
      <c r="V1117" s="44"/>
      <c r="W1117" s="44"/>
      <c r="X1117" s="44"/>
      <c r="Y1117" s="38" t="str">
        <f t="shared" si="427"/>
        <v>Y</v>
      </c>
      <c r="Z1117" s="38" t="str">
        <f t="shared" si="428"/>
        <v>Y</v>
      </c>
      <c r="AA1117" s="38" t="str">
        <f t="shared" si="418"/>
        <v>Y</v>
      </c>
      <c r="AC1117" s="59"/>
      <c r="AD1117" s="204"/>
      <c r="AE1117" s="38"/>
      <c r="AF1117" s="38"/>
      <c r="AG1117" s="125">
        <f t="shared" si="429"/>
        <v>25</v>
      </c>
      <c r="AH1117" s="39">
        <v>11</v>
      </c>
      <c r="AI1117" s="123">
        <f t="shared" si="430"/>
        <v>16412.318366232688</v>
      </c>
      <c r="AM1117" s="40">
        <f t="shared" si="391"/>
        <v>0.83</v>
      </c>
      <c r="AN1117" s="39">
        <f t="shared" si="431"/>
        <v>0.8</v>
      </c>
      <c r="AO1117" s="204">
        <f t="shared" si="432"/>
        <v>5.0571770634651633E-5</v>
      </c>
      <c r="AP1117" s="204"/>
      <c r="AQ1117" s="59"/>
      <c r="AR1117" s="59"/>
      <c r="AS1117" s="115">
        <f t="shared" si="396"/>
        <v>1</v>
      </c>
      <c r="AT1117" s="115">
        <f t="shared" si="397"/>
        <v>0</v>
      </c>
      <c r="AU1117" s="115"/>
      <c r="AV1117" s="115"/>
      <c r="AY1117" s="115"/>
      <c r="AZ1117" s="115"/>
      <c r="BA1117" s="43">
        <v>48</v>
      </c>
      <c r="BB1117" s="43" t="s">
        <v>2620</v>
      </c>
      <c r="BC1117" s="43" t="s">
        <v>1385</v>
      </c>
      <c r="BD1117" s="43" t="s">
        <v>2621</v>
      </c>
      <c r="BE1117" s="37" t="s">
        <v>656</v>
      </c>
      <c r="BF1117" s="43"/>
      <c r="BG1117" s="43">
        <v>558</v>
      </c>
      <c r="BH1117" s="43" t="s">
        <v>408</v>
      </c>
      <c r="BI1117" s="43" t="s">
        <v>1387</v>
      </c>
      <c r="BJ1117" s="43" t="s">
        <v>533</v>
      </c>
      <c r="BK1117" s="48" t="s">
        <v>2634</v>
      </c>
      <c r="BN1117" s="43">
        <v>9.6999999999999993</v>
      </c>
      <c r="BO1117" s="43" t="s">
        <v>1390</v>
      </c>
      <c r="BP1117" s="48" t="s">
        <v>1406</v>
      </c>
      <c r="BS1117" s="43" t="s">
        <v>538</v>
      </c>
      <c r="BT1117" s="43" t="s">
        <v>409</v>
      </c>
      <c r="BU1117" s="43"/>
      <c r="BV1117" s="43"/>
      <c r="BW1117" s="126">
        <v>36982</v>
      </c>
      <c r="BX1117" s="126">
        <v>37226</v>
      </c>
      <c r="BY1117" s="48" t="s">
        <v>451</v>
      </c>
      <c r="BZ1117" s="43">
        <v>0.83</v>
      </c>
      <c r="CA1117" s="43" t="s">
        <v>1396</v>
      </c>
      <c r="CD1117" s="124" t="s">
        <v>1397</v>
      </c>
      <c r="CE1117" s="43">
        <v>14377</v>
      </c>
      <c r="CR1117" s="43" t="s">
        <v>1471</v>
      </c>
      <c r="CY1117" s="39" t="s">
        <v>2438</v>
      </c>
      <c r="CZ1117" s="43">
        <v>25</v>
      </c>
      <c r="DA1117" s="43" t="s">
        <v>2046</v>
      </c>
      <c r="DD1117" s="43" t="s">
        <v>1397</v>
      </c>
      <c r="DE1117" s="43">
        <v>2540</v>
      </c>
      <c r="DF1117" s="43"/>
      <c r="DG1117" s="43"/>
      <c r="DH1117" s="43"/>
      <c r="DI1117" s="43"/>
      <c r="DJ1117" s="43"/>
      <c r="DK1117" s="43"/>
      <c r="DL1117" s="43"/>
      <c r="DM1117" s="43"/>
      <c r="DN1117" s="43"/>
      <c r="DO1117" s="43"/>
      <c r="DP1117" s="43"/>
      <c r="DQ1117" s="43"/>
      <c r="DR1117" s="124"/>
      <c r="DS1117" s="43"/>
    </row>
    <row r="1118" spans="1:123" s="39" customFormat="1" hidden="1" x14ac:dyDescent="0.2">
      <c r="A1118" s="44" t="str">
        <f t="shared" si="420"/>
        <v>Hamilton-Sundstrand</v>
      </c>
      <c r="B1118" s="44" t="str">
        <f t="shared" si="421"/>
        <v>1,1-Dichloroethylene</v>
      </c>
      <c r="C1118" s="38" t="s">
        <v>2587</v>
      </c>
      <c r="D1118" s="38" t="str">
        <f t="shared" si="414"/>
        <v>S</v>
      </c>
      <c r="E1118" s="44" t="s">
        <v>372</v>
      </c>
      <c r="F1118" s="155" t="str">
        <f t="shared" si="422"/>
        <v>6811 AL</v>
      </c>
      <c r="G1118" s="44" t="str">
        <f t="shared" si="423"/>
        <v>Residential</v>
      </c>
      <c r="H1118" s="44" t="str">
        <f t="shared" si="424"/>
        <v>Unknown</v>
      </c>
      <c r="I1118" s="38" t="str">
        <f t="shared" si="425"/>
        <v>Y</v>
      </c>
      <c r="J1118" s="38" t="str">
        <f t="shared" si="426"/>
        <v>Y</v>
      </c>
      <c r="K1118" s="38" t="str">
        <f t="shared" si="419"/>
        <v>Y</v>
      </c>
      <c r="L1118" s="44"/>
      <c r="M1118" s="38" t="str">
        <f t="shared" si="415"/>
        <v/>
      </c>
      <c r="N1118" s="38" t="str">
        <f t="shared" si="416"/>
        <v/>
      </c>
      <c r="O1118" s="38" t="str">
        <f t="shared" si="417"/>
        <v/>
      </c>
      <c r="P1118" s="44"/>
      <c r="Q1118" s="44"/>
      <c r="R1118" s="44"/>
      <c r="S1118" s="44"/>
      <c r="T1118" s="44"/>
      <c r="U1118" s="44"/>
      <c r="V1118" s="44"/>
      <c r="W1118" s="44"/>
      <c r="X1118" s="44"/>
      <c r="Y1118" s="38" t="str">
        <f t="shared" si="427"/>
        <v>Y</v>
      </c>
      <c r="Z1118" s="38" t="str">
        <f t="shared" si="428"/>
        <v>n</v>
      </c>
      <c r="AA1118" s="38" t="str">
        <f t="shared" si="418"/>
        <v>Y</v>
      </c>
      <c r="AC1118" s="59"/>
      <c r="AD1118" s="204"/>
      <c r="AE1118" s="38"/>
      <c r="AF1118" s="38"/>
      <c r="AG1118" s="125">
        <f t="shared" si="429"/>
        <v>30</v>
      </c>
      <c r="AH1118" s="39">
        <v>11</v>
      </c>
      <c r="AI1118" s="123">
        <f t="shared" si="430"/>
        <v>19694.782039479229</v>
      </c>
      <c r="AM1118" s="40">
        <f t="shared" si="391"/>
        <v>0.73</v>
      </c>
      <c r="AN1118" s="39">
        <f t="shared" si="431"/>
        <v>0.8</v>
      </c>
      <c r="AO1118" s="204">
        <f t="shared" si="432"/>
        <v>3.7065655184031816E-5</v>
      </c>
      <c r="AP1118" s="204"/>
      <c r="AQ1118" s="59"/>
      <c r="AR1118" s="59"/>
      <c r="AS1118" s="115">
        <f t="shared" si="396"/>
        <v>1</v>
      </c>
      <c r="AT1118" s="115">
        <f t="shared" si="397"/>
        <v>0</v>
      </c>
      <c r="AU1118" s="115"/>
      <c r="AV1118" s="115"/>
      <c r="AY1118" s="115"/>
      <c r="AZ1118" s="115"/>
      <c r="BA1118" s="43">
        <v>48</v>
      </c>
      <c r="BB1118" s="43" t="s">
        <v>2620</v>
      </c>
      <c r="BC1118" s="43" t="s">
        <v>1385</v>
      </c>
      <c r="BD1118" s="43" t="s">
        <v>2621</v>
      </c>
      <c r="BE1118" s="37" t="s">
        <v>656</v>
      </c>
      <c r="BF1118" s="43"/>
      <c r="BG1118" s="43">
        <v>560</v>
      </c>
      <c r="BH1118" s="43" t="s">
        <v>412</v>
      </c>
      <c r="BI1118" s="43" t="s">
        <v>1387</v>
      </c>
      <c r="BJ1118" s="43" t="s">
        <v>533</v>
      </c>
      <c r="BK1118" s="48" t="s">
        <v>2634</v>
      </c>
      <c r="BN1118" s="43">
        <v>9.6999999999999993</v>
      </c>
      <c r="BO1118" s="43" t="s">
        <v>1390</v>
      </c>
      <c r="BP1118" s="48" t="s">
        <v>1406</v>
      </c>
      <c r="BS1118" s="43" t="s">
        <v>538</v>
      </c>
      <c r="BT1118" s="43" t="s">
        <v>413</v>
      </c>
      <c r="BU1118" s="43"/>
      <c r="BV1118" s="43"/>
      <c r="BW1118" s="126">
        <v>36982</v>
      </c>
      <c r="BX1118" s="126">
        <v>37226</v>
      </c>
      <c r="BY1118" s="48" t="s">
        <v>451</v>
      </c>
      <c r="BZ1118" s="43">
        <v>0.73</v>
      </c>
      <c r="CA1118" s="43" t="s">
        <v>1396</v>
      </c>
      <c r="CD1118" s="124" t="s">
        <v>1397</v>
      </c>
      <c r="CE1118" s="43">
        <v>14379</v>
      </c>
      <c r="CR1118" s="43" t="s">
        <v>1483</v>
      </c>
      <c r="CY1118" s="39" t="s">
        <v>2438</v>
      </c>
      <c r="CZ1118" s="43">
        <v>30</v>
      </c>
      <c r="DA1118" s="43" t="s">
        <v>2046</v>
      </c>
      <c r="DD1118" s="43" t="s">
        <v>1397</v>
      </c>
      <c r="DE1118" s="43">
        <v>2543</v>
      </c>
      <c r="DF1118" s="43"/>
      <c r="DG1118" s="43"/>
      <c r="DH1118" s="43"/>
      <c r="DI1118" s="43"/>
      <c r="DJ1118" s="43"/>
      <c r="DK1118" s="43"/>
      <c r="DL1118" s="43"/>
      <c r="DM1118" s="43"/>
      <c r="DN1118" s="43"/>
      <c r="DO1118" s="43"/>
      <c r="DP1118" s="43"/>
      <c r="DQ1118" s="43"/>
      <c r="DR1118" s="124"/>
      <c r="DS1118" s="43"/>
    </row>
    <row r="1119" spans="1:123" s="39" customFormat="1" hidden="1" x14ac:dyDescent="0.2">
      <c r="A1119" s="44" t="str">
        <f t="shared" si="420"/>
        <v>Hamilton-Sundstrand</v>
      </c>
      <c r="B1119" s="44" t="str">
        <f t="shared" si="421"/>
        <v>1,1-Dichloroethylene</v>
      </c>
      <c r="C1119" s="38" t="s">
        <v>2587</v>
      </c>
      <c r="D1119" s="38" t="str">
        <f t="shared" si="414"/>
        <v>S</v>
      </c>
      <c r="E1119" s="44" t="s">
        <v>372</v>
      </c>
      <c r="F1119" s="155" t="str">
        <f t="shared" si="422"/>
        <v>6811 R</v>
      </c>
      <c r="G1119" s="44" t="str">
        <f t="shared" si="423"/>
        <v>Residential</v>
      </c>
      <c r="H1119" s="44" t="str">
        <f t="shared" si="424"/>
        <v>Unknown</v>
      </c>
      <c r="I1119" s="38" t="str">
        <f t="shared" si="425"/>
        <v>Y</v>
      </c>
      <c r="J1119" s="38" t="str">
        <f t="shared" si="426"/>
        <v>Y</v>
      </c>
      <c r="K1119" s="38" t="str">
        <f t="shared" si="419"/>
        <v>Y</v>
      </c>
      <c r="L1119" s="44"/>
      <c r="M1119" s="38" t="str">
        <f t="shared" si="415"/>
        <v/>
      </c>
      <c r="N1119" s="38" t="str">
        <f t="shared" si="416"/>
        <v/>
      </c>
      <c r="O1119" s="38" t="str">
        <f t="shared" si="417"/>
        <v/>
      </c>
      <c r="P1119" s="44"/>
      <c r="Q1119" s="44"/>
      <c r="R1119" s="44"/>
      <c r="S1119" s="44"/>
      <c r="T1119" s="44"/>
      <c r="U1119" s="44"/>
      <c r="V1119" s="44"/>
      <c r="W1119" s="44"/>
      <c r="X1119" s="44"/>
      <c r="Y1119" s="38" t="str">
        <f t="shared" si="427"/>
        <v>Y</v>
      </c>
      <c r="Z1119" s="38" t="str">
        <f t="shared" si="428"/>
        <v>Y</v>
      </c>
      <c r="AA1119" s="38" t="str">
        <f t="shared" si="418"/>
        <v>Y</v>
      </c>
      <c r="AC1119" s="59"/>
      <c r="AD1119" s="204"/>
      <c r="AE1119" s="38"/>
      <c r="AF1119" s="38"/>
      <c r="AG1119" s="125">
        <f t="shared" si="429"/>
        <v>15</v>
      </c>
      <c r="AH1119" s="39">
        <v>11</v>
      </c>
      <c r="AI1119" s="123">
        <f t="shared" si="430"/>
        <v>9847.3910197396144</v>
      </c>
      <c r="AM1119" s="40">
        <f t="shared" si="391"/>
        <v>5.0999999999999996</v>
      </c>
      <c r="AN1119" s="39">
        <f t="shared" si="431"/>
        <v>0.8</v>
      </c>
      <c r="AO1119" s="204">
        <f t="shared" si="432"/>
        <v>5.1790367517414316E-4</v>
      </c>
      <c r="AP1119" s="204"/>
      <c r="AQ1119" s="59"/>
      <c r="AR1119" s="59"/>
      <c r="AS1119" s="115">
        <f t="shared" si="396"/>
        <v>1</v>
      </c>
      <c r="AT1119" s="115">
        <f t="shared" si="397"/>
        <v>0</v>
      </c>
      <c r="AU1119" s="115"/>
      <c r="AV1119" s="115"/>
      <c r="AY1119" s="115"/>
      <c r="AZ1119" s="115"/>
      <c r="BA1119" s="43">
        <v>48</v>
      </c>
      <c r="BB1119" s="43" t="s">
        <v>2620</v>
      </c>
      <c r="BC1119" s="43" t="s">
        <v>1385</v>
      </c>
      <c r="BD1119" s="43" t="s">
        <v>2621</v>
      </c>
      <c r="BE1119" s="37" t="s">
        <v>656</v>
      </c>
      <c r="BF1119" s="43"/>
      <c r="BG1119" s="43">
        <v>173</v>
      </c>
      <c r="BH1119" s="43" t="s">
        <v>1476</v>
      </c>
      <c r="BI1119" s="43" t="s">
        <v>1387</v>
      </c>
      <c r="BJ1119" s="43" t="s">
        <v>533</v>
      </c>
      <c r="BK1119" s="48" t="s">
        <v>2634</v>
      </c>
      <c r="BN1119" s="43">
        <v>9.6999999999999993</v>
      </c>
      <c r="BO1119" s="43" t="s">
        <v>1390</v>
      </c>
      <c r="BP1119" s="48" t="s">
        <v>1406</v>
      </c>
      <c r="BS1119" s="43" t="s">
        <v>538</v>
      </c>
      <c r="BT1119" s="43" t="s">
        <v>1477</v>
      </c>
      <c r="BU1119" s="43"/>
      <c r="BV1119" s="43"/>
      <c r="BW1119" s="126">
        <v>36982</v>
      </c>
      <c r="BX1119" s="126">
        <v>37226</v>
      </c>
      <c r="BY1119" s="48" t="s">
        <v>451</v>
      </c>
      <c r="BZ1119" s="43">
        <v>5.0999999999999996</v>
      </c>
      <c r="CA1119" s="43" t="s">
        <v>1396</v>
      </c>
      <c r="CC1119" s="43">
        <v>0.11</v>
      </c>
      <c r="CD1119" s="124" t="s">
        <v>2044</v>
      </c>
      <c r="CE1119" s="43">
        <v>3609</v>
      </c>
      <c r="CR1119" s="43" t="s">
        <v>2624</v>
      </c>
      <c r="CY1119" s="39" t="s">
        <v>2438</v>
      </c>
      <c r="CZ1119" s="43">
        <v>15</v>
      </c>
      <c r="DA1119" s="43" t="s">
        <v>2046</v>
      </c>
      <c r="DD1119" s="43" t="s">
        <v>1397</v>
      </c>
      <c r="DE1119" s="43">
        <v>2533</v>
      </c>
      <c r="DF1119" s="43"/>
      <c r="DG1119" s="43"/>
      <c r="DH1119" s="43"/>
      <c r="DI1119" s="43"/>
      <c r="DJ1119" s="43"/>
      <c r="DK1119" s="43"/>
      <c r="DL1119" s="43"/>
      <c r="DM1119" s="43"/>
      <c r="DN1119" s="43"/>
      <c r="DO1119" s="43"/>
      <c r="DP1119" s="43"/>
      <c r="DQ1119" s="43"/>
      <c r="DR1119" s="124"/>
      <c r="DS1119" s="43"/>
    </row>
    <row r="1120" spans="1:123" s="39" customFormat="1" hidden="1" x14ac:dyDescent="0.2">
      <c r="A1120" s="44" t="str">
        <f t="shared" si="420"/>
        <v>Hamilton-Sundstrand</v>
      </c>
      <c r="B1120" s="44" t="str">
        <f t="shared" si="421"/>
        <v>1,1-Dichloroethylene</v>
      </c>
      <c r="C1120" s="38" t="s">
        <v>2587</v>
      </c>
      <c r="D1120" s="38" t="str">
        <f t="shared" si="414"/>
        <v>S</v>
      </c>
      <c r="E1120" s="44" t="s">
        <v>372</v>
      </c>
      <c r="F1120" s="155" t="str">
        <f t="shared" si="422"/>
        <v>6820 N</v>
      </c>
      <c r="G1120" s="44" t="str">
        <f t="shared" si="423"/>
        <v>Residential</v>
      </c>
      <c r="H1120" s="44" t="str">
        <f t="shared" si="424"/>
        <v>Unknown</v>
      </c>
      <c r="I1120" s="38" t="str">
        <f t="shared" si="425"/>
        <v>Y</v>
      </c>
      <c r="J1120" s="38" t="str">
        <f t="shared" si="426"/>
        <v>Y</v>
      </c>
      <c r="K1120" s="38" t="str">
        <f t="shared" si="419"/>
        <v>Y</v>
      </c>
      <c r="L1120" s="44"/>
      <c r="M1120" s="38" t="str">
        <f t="shared" si="415"/>
        <v/>
      </c>
      <c r="N1120" s="38" t="str">
        <f t="shared" si="416"/>
        <v/>
      </c>
      <c r="O1120" s="38" t="str">
        <f t="shared" si="417"/>
        <v/>
      </c>
      <c r="P1120" s="44"/>
      <c r="Q1120" s="44"/>
      <c r="R1120" s="44"/>
      <c r="S1120" s="44"/>
      <c r="T1120" s="44"/>
      <c r="U1120" s="44"/>
      <c r="V1120" s="44"/>
      <c r="W1120" s="44"/>
      <c r="X1120" s="44"/>
      <c r="Y1120" s="38" t="str">
        <f t="shared" si="427"/>
        <v>Y</v>
      </c>
      <c r="Z1120" s="38" t="str">
        <f t="shared" si="428"/>
        <v>Y</v>
      </c>
      <c r="AA1120" s="38" t="str">
        <f t="shared" si="418"/>
        <v>Y</v>
      </c>
      <c r="AC1120" s="59"/>
      <c r="AD1120" s="204"/>
      <c r="AE1120" s="38"/>
      <c r="AF1120" s="38"/>
      <c r="AG1120" s="125">
        <f t="shared" si="429"/>
        <v>20</v>
      </c>
      <c r="AH1120" s="39">
        <v>11</v>
      </c>
      <c r="AI1120" s="123">
        <f t="shared" si="430"/>
        <v>13129.85469298615</v>
      </c>
      <c r="AM1120" s="40">
        <f t="shared" si="391"/>
        <v>1.7</v>
      </c>
      <c r="AN1120" s="39">
        <f t="shared" si="431"/>
        <v>0.8</v>
      </c>
      <c r="AO1120" s="204">
        <f t="shared" si="432"/>
        <v>1.2947591879353582E-4</v>
      </c>
      <c r="AP1120" s="204"/>
      <c r="AQ1120" s="59"/>
      <c r="AR1120" s="59"/>
      <c r="AS1120" s="115">
        <f t="shared" si="396"/>
        <v>1</v>
      </c>
      <c r="AT1120" s="115">
        <f t="shared" si="397"/>
        <v>0</v>
      </c>
      <c r="AU1120" s="115"/>
      <c r="AV1120" s="115"/>
      <c r="AY1120" s="115"/>
      <c r="AZ1120" s="115"/>
      <c r="BA1120" s="43">
        <v>48</v>
      </c>
      <c r="BB1120" s="43" t="s">
        <v>2620</v>
      </c>
      <c r="BC1120" s="43" t="s">
        <v>1385</v>
      </c>
      <c r="BD1120" s="43" t="s">
        <v>2621</v>
      </c>
      <c r="BE1120" s="37" t="s">
        <v>656</v>
      </c>
      <c r="BF1120" s="43"/>
      <c r="BG1120" s="43">
        <v>565</v>
      </c>
      <c r="BH1120" s="43" t="s">
        <v>422</v>
      </c>
      <c r="BI1120" s="43" t="s">
        <v>1387</v>
      </c>
      <c r="BJ1120" s="43" t="s">
        <v>533</v>
      </c>
      <c r="BK1120" s="48" t="s">
        <v>2634</v>
      </c>
      <c r="BN1120" s="43">
        <v>9.6999999999999993</v>
      </c>
      <c r="BO1120" s="43" t="s">
        <v>1390</v>
      </c>
      <c r="BP1120" s="48" t="s">
        <v>1406</v>
      </c>
      <c r="BS1120" s="43" t="s">
        <v>538</v>
      </c>
      <c r="BT1120" s="43" t="s">
        <v>423</v>
      </c>
      <c r="BU1120" s="43"/>
      <c r="BV1120" s="43"/>
      <c r="BW1120" s="126">
        <v>36982</v>
      </c>
      <c r="BX1120" s="126">
        <v>37226</v>
      </c>
      <c r="BY1120" s="48" t="s">
        <v>451</v>
      </c>
      <c r="BZ1120" s="43">
        <v>1.7</v>
      </c>
      <c r="CA1120" s="43" t="s">
        <v>1396</v>
      </c>
      <c r="CD1120" s="124" t="s">
        <v>1397</v>
      </c>
      <c r="CE1120" s="43">
        <v>14384</v>
      </c>
      <c r="CR1120" s="43" t="s">
        <v>424</v>
      </c>
      <c r="CY1120" s="39" t="s">
        <v>2438</v>
      </c>
      <c r="CZ1120" s="43">
        <v>20</v>
      </c>
      <c r="DA1120" s="43" t="s">
        <v>2046</v>
      </c>
      <c r="DD1120" s="43" t="s">
        <v>1397</v>
      </c>
      <c r="DE1120" s="43">
        <v>2550</v>
      </c>
      <c r="DF1120" s="43"/>
      <c r="DG1120" s="43"/>
      <c r="DH1120" s="43"/>
      <c r="DI1120" s="43"/>
      <c r="DJ1120" s="43"/>
      <c r="DK1120" s="43"/>
      <c r="DL1120" s="43"/>
      <c r="DM1120" s="43"/>
      <c r="DN1120" s="43"/>
      <c r="DO1120" s="43"/>
      <c r="DP1120" s="43"/>
      <c r="DQ1120" s="43"/>
      <c r="DR1120" s="124"/>
      <c r="DS1120" s="43"/>
    </row>
    <row r="1121" spans="1:123" s="39" customFormat="1" hidden="1" x14ac:dyDescent="0.2">
      <c r="A1121" s="44" t="str">
        <f t="shared" si="420"/>
        <v>Hamilton-Sundstrand</v>
      </c>
      <c r="B1121" s="44" t="str">
        <f t="shared" si="421"/>
        <v>1,1-Dichloroethylene</v>
      </c>
      <c r="C1121" s="38" t="s">
        <v>2587</v>
      </c>
      <c r="D1121" s="38" t="str">
        <f t="shared" si="414"/>
        <v>S</v>
      </c>
      <c r="E1121" s="44" t="s">
        <v>372</v>
      </c>
      <c r="F1121" s="155" t="str">
        <f t="shared" si="422"/>
        <v>6820 O</v>
      </c>
      <c r="G1121" s="44" t="str">
        <f t="shared" si="423"/>
        <v>Residential</v>
      </c>
      <c r="H1121" s="44" t="str">
        <f t="shared" si="424"/>
        <v>Unknown</v>
      </c>
      <c r="I1121" s="38" t="str">
        <f t="shared" si="425"/>
        <v>Y</v>
      </c>
      <c r="J1121" s="38" t="str">
        <f t="shared" si="426"/>
        <v>Y</v>
      </c>
      <c r="K1121" s="38" t="str">
        <f t="shared" si="419"/>
        <v>Y</v>
      </c>
      <c r="L1121" s="44"/>
      <c r="M1121" s="38" t="str">
        <f t="shared" si="415"/>
        <v/>
      </c>
      <c r="N1121" s="38" t="str">
        <f t="shared" si="416"/>
        <v/>
      </c>
      <c r="O1121" s="38" t="str">
        <f t="shared" si="417"/>
        <v/>
      </c>
      <c r="P1121" s="44"/>
      <c r="Q1121" s="44"/>
      <c r="R1121" s="44"/>
      <c r="S1121" s="44"/>
      <c r="T1121" s="44"/>
      <c r="U1121" s="44"/>
      <c r="V1121" s="44"/>
      <c r="W1121" s="44"/>
      <c r="X1121" s="44"/>
      <c r="Y1121" s="38" t="str">
        <f t="shared" si="427"/>
        <v>Y</v>
      </c>
      <c r="Z1121" s="38" t="str">
        <f t="shared" si="428"/>
        <v>n</v>
      </c>
      <c r="AA1121" s="38" t="str">
        <f t="shared" si="418"/>
        <v>Y</v>
      </c>
      <c r="AC1121" s="59"/>
      <c r="AD1121" s="204"/>
      <c r="AE1121" s="38"/>
      <c r="AF1121" s="38"/>
      <c r="AG1121" s="125">
        <f t="shared" si="429"/>
        <v>30</v>
      </c>
      <c r="AH1121" s="39">
        <v>11</v>
      </c>
      <c r="AI1121" s="123">
        <f t="shared" si="430"/>
        <v>19694.782039479229</v>
      </c>
      <c r="AM1121" s="40">
        <f t="shared" si="391"/>
        <v>0.23</v>
      </c>
      <c r="AN1121" s="39">
        <f t="shared" si="431"/>
        <v>0.8</v>
      </c>
      <c r="AO1121" s="204">
        <f t="shared" si="432"/>
        <v>1.1678220126475779E-5</v>
      </c>
      <c r="AP1121" s="204"/>
      <c r="AQ1121" s="59"/>
      <c r="AR1121" s="59"/>
      <c r="AS1121" s="115">
        <f t="shared" si="396"/>
        <v>1</v>
      </c>
      <c r="AT1121" s="115">
        <f t="shared" si="397"/>
        <v>0</v>
      </c>
      <c r="AU1121" s="115"/>
      <c r="AV1121" s="115"/>
      <c r="AY1121" s="115"/>
      <c r="AZ1121" s="115"/>
      <c r="BA1121" s="43">
        <v>48</v>
      </c>
      <c r="BB1121" s="43" t="s">
        <v>2620</v>
      </c>
      <c r="BC1121" s="43" t="s">
        <v>1385</v>
      </c>
      <c r="BD1121" s="43" t="s">
        <v>2621</v>
      </c>
      <c r="BE1121" s="37" t="s">
        <v>656</v>
      </c>
      <c r="BF1121" s="43"/>
      <c r="BG1121" s="43">
        <v>563</v>
      </c>
      <c r="BH1121" s="43" t="s">
        <v>418</v>
      </c>
      <c r="BI1121" s="43" t="s">
        <v>1387</v>
      </c>
      <c r="BJ1121" s="43" t="s">
        <v>533</v>
      </c>
      <c r="BK1121" s="48" t="s">
        <v>2634</v>
      </c>
      <c r="BN1121" s="43">
        <v>9.6999999999999993</v>
      </c>
      <c r="BO1121" s="43" t="s">
        <v>1390</v>
      </c>
      <c r="BP1121" s="48" t="s">
        <v>1406</v>
      </c>
      <c r="BS1121" s="43" t="s">
        <v>538</v>
      </c>
      <c r="BT1121" s="43" t="s">
        <v>419</v>
      </c>
      <c r="BU1121" s="43"/>
      <c r="BV1121" s="43"/>
      <c r="BW1121" s="126">
        <v>36982</v>
      </c>
      <c r="BX1121" s="126">
        <v>37226</v>
      </c>
      <c r="BY1121" s="48" t="s">
        <v>451</v>
      </c>
      <c r="BZ1121" s="43">
        <v>0.23</v>
      </c>
      <c r="CA1121" s="43" t="s">
        <v>1396</v>
      </c>
      <c r="CD1121" s="124" t="s">
        <v>1397</v>
      </c>
      <c r="CE1121" s="43">
        <v>14382</v>
      </c>
      <c r="CR1121" s="43" t="s">
        <v>1483</v>
      </c>
      <c r="CY1121" s="39" t="s">
        <v>2438</v>
      </c>
      <c r="CZ1121" s="43">
        <v>30</v>
      </c>
      <c r="DA1121" s="43" t="s">
        <v>2046</v>
      </c>
      <c r="DD1121" s="43" t="s">
        <v>1397</v>
      </c>
      <c r="DE1121" s="43">
        <v>2547</v>
      </c>
      <c r="DF1121" s="43"/>
      <c r="DG1121" s="43"/>
      <c r="DH1121" s="43"/>
      <c r="DI1121" s="43"/>
      <c r="DJ1121" s="43"/>
      <c r="DK1121" s="43"/>
      <c r="DL1121" s="43"/>
      <c r="DM1121" s="43"/>
      <c r="DN1121" s="43"/>
      <c r="DO1121" s="43"/>
      <c r="DP1121" s="43"/>
      <c r="DQ1121" s="43"/>
      <c r="DR1121" s="124"/>
      <c r="DS1121" s="43"/>
    </row>
    <row r="1122" spans="1:123" s="39" customFormat="1" hidden="1" x14ac:dyDescent="0.2">
      <c r="A1122" s="44" t="str">
        <f t="shared" si="420"/>
        <v>Hamilton-Sundstrand</v>
      </c>
      <c r="B1122" s="44" t="str">
        <f t="shared" si="421"/>
        <v>1,1-Dichloroethylene</v>
      </c>
      <c r="C1122" s="38" t="s">
        <v>2587</v>
      </c>
      <c r="D1122" s="38" t="str">
        <f t="shared" si="414"/>
        <v>S</v>
      </c>
      <c r="E1122" s="44" t="s">
        <v>372</v>
      </c>
      <c r="F1122" s="155" t="str">
        <f t="shared" si="422"/>
        <v>6820 R</v>
      </c>
      <c r="G1122" s="44" t="str">
        <f t="shared" si="423"/>
        <v>Residential</v>
      </c>
      <c r="H1122" s="44" t="str">
        <f t="shared" si="424"/>
        <v>Unknown</v>
      </c>
      <c r="I1122" s="38" t="str">
        <f t="shared" si="425"/>
        <v>Y</v>
      </c>
      <c r="J1122" s="38" t="str">
        <f t="shared" si="426"/>
        <v>Y</v>
      </c>
      <c r="K1122" s="38" t="str">
        <f t="shared" si="419"/>
        <v>Y</v>
      </c>
      <c r="L1122" s="44"/>
      <c r="M1122" s="38" t="str">
        <f t="shared" si="415"/>
        <v/>
      </c>
      <c r="N1122" s="38" t="str">
        <f t="shared" si="416"/>
        <v/>
      </c>
      <c r="O1122" s="38" t="str">
        <f t="shared" si="417"/>
        <v/>
      </c>
      <c r="P1122" s="44"/>
      <c r="Q1122" s="44"/>
      <c r="R1122" s="44"/>
      <c r="S1122" s="44"/>
      <c r="T1122" s="44"/>
      <c r="U1122" s="44"/>
      <c r="V1122" s="44"/>
      <c r="W1122" s="44"/>
      <c r="X1122" s="44"/>
      <c r="Y1122" s="38" t="str">
        <f t="shared" si="427"/>
        <v>Y</v>
      </c>
      <c r="Z1122" s="38" t="str">
        <f t="shared" si="428"/>
        <v>Y</v>
      </c>
      <c r="AA1122" s="38" t="str">
        <f t="shared" si="418"/>
        <v>Y</v>
      </c>
      <c r="AC1122" s="59"/>
      <c r="AD1122" s="204"/>
      <c r="AE1122" s="38"/>
      <c r="AF1122" s="38"/>
      <c r="AG1122" s="125">
        <f t="shared" si="429"/>
        <v>20</v>
      </c>
      <c r="AH1122" s="39">
        <v>11</v>
      </c>
      <c r="AI1122" s="123">
        <f t="shared" si="430"/>
        <v>13129.85469298615</v>
      </c>
      <c r="AM1122" s="40">
        <f t="shared" si="391"/>
        <v>2.2000000000000002</v>
      </c>
      <c r="AN1122" s="39">
        <f t="shared" si="431"/>
        <v>0.8</v>
      </c>
      <c r="AO1122" s="204">
        <f t="shared" si="432"/>
        <v>1.6755707137986991E-4</v>
      </c>
      <c r="AP1122" s="204"/>
      <c r="AQ1122" s="59"/>
      <c r="AR1122" s="59"/>
      <c r="AS1122" s="115">
        <f t="shared" si="396"/>
        <v>1</v>
      </c>
      <c r="AT1122" s="115">
        <f t="shared" si="397"/>
        <v>0</v>
      </c>
      <c r="AU1122" s="115"/>
      <c r="AV1122" s="115"/>
      <c r="AY1122" s="115"/>
      <c r="AZ1122" s="115"/>
      <c r="BA1122" s="43">
        <v>48</v>
      </c>
      <c r="BB1122" s="43" t="s">
        <v>2620</v>
      </c>
      <c r="BC1122" s="43" t="s">
        <v>1385</v>
      </c>
      <c r="BD1122" s="43" t="s">
        <v>2621</v>
      </c>
      <c r="BE1122" s="37" t="s">
        <v>656</v>
      </c>
      <c r="BF1122" s="43"/>
      <c r="BG1122" s="43">
        <v>555</v>
      </c>
      <c r="BH1122" s="43" t="s">
        <v>402</v>
      </c>
      <c r="BI1122" s="43" t="s">
        <v>1387</v>
      </c>
      <c r="BJ1122" s="43" t="s">
        <v>533</v>
      </c>
      <c r="BK1122" s="48" t="s">
        <v>2634</v>
      </c>
      <c r="BN1122" s="43">
        <v>9.6999999999999993</v>
      </c>
      <c r="BO1122" s="43" t="s">
        <v>1390</v>
      </c>
      <c r="BP1122" s="48" t="s">
        <v>1406</v>
      </c>
      <c r="BS1122" s="43" t="s">
        <v>538</v>
      </c>
      <c r="BT1122" s="43" t="s">
        <v>403</v>
      </c>
      <c r="BU1122" s="43"/>
      <c r="BV1122" s="43"/>
      <c r="BW1122" s="126">
        <v>36982</v>
      </c>
      <c r="BX1122" s="126">
        <v>37226</v>
      </c>
      <c r="BY1122" s="48" t="s">
        <v>451</v>
      </c>
      <c r="BZ1122" s="43">
        <v>2.2000000000000002</v>
      </c>
      <c r="CA1122" s="43" t="s">
        <v>1396</v>
      </c>
      <c r="CD1122" s="124" t="s">
        <v>1397</v>
      </c>
      <c r="CE1122" s="43">
        <v>14374</v>
      </c>
      <c r="CR1122" s="43" t="s">
        <v>1468</v>
      </c>
      <c r="CY1122" s="39" t="s">
        <v>2438</v>
      </c>
      <c r="CZ1122" s="43">
        <v>20</v>
      </c>
      <c r="DA1122" s="43" t="s">
        <v>2046</v>
      </c>
      <c r="DD1122" s="43" t="s">
        <v>1397</v>
      </c>
      <c r="DE1122" s="43">
        <v>2537</v>
      </c>
      <c r="DF1122" s="43"/>
      <c r="DG1122" s="43"/>
      <c r="DH1122" s="43"/>
      <c r="DI1122" s="43"/>
      <c r="DJ1122" s="43"/>
      <c r="DK1122" s="43"/>
      <c r="DL1122" s="43"/>
      <c r="DM1122" s="43"/>
      <c r="DN1122" s="43"/>
      <c r="DO1122" s="43"/>
      <c r="DP1122" s="43"/>
      <c r="DQ1122" s="43"/>
      <c r="DR1122" s="124"/>
      <c r="DS1122" s="43"/>
    </row>
    <row r="1123" spans="1:123" s="39" customFormat="1" hidden="1" x14ac:dyDescent="0.2">
      <c r="A1123" s="44" t="str">
        <f t="shared" si="420"/>
        <v>Hamilton-Sundstrand</v>
      </c>
      <c r="B1123" s="44" t="str">
        <f t="shared" si="421"/>
        <v>1,1-Dichloroethylene</v>
      </c>
      <c r="C1123" s="38" t="s">
        <v>2587</v>
      </c>
      <c r="D1123" s="38" t="str">
        <f t="shared" si="414"/>
        <v>S</v>
      </c>
      <c r="E1123" s="44" t="s">
        <v>372</v>
      </c>
      <c r="F1123" s="155" t="str">
        <f t="shared" si="422"/>
        <v>6821 M</v>
      </c>
      <c r="G1123" s="44" t="str">
        <f t="shared" si="423"/>
        <v>Residential</v>
      </c>
      <c r="H1123" s="44" t="str">
        <f t="shared" si="424"/>
        <v>Unknown</v>
      </c>
      <c r="I1123" s="38" t="str">
        <f t="shared" si="425"/>
        <v>Y</v>
      </c>
      <c r="J1123" s="38" t="str">
        <f t="shared" si="426"/>
        <v>Y</v>
      </c>
      <c r="K1123" s="38" t="str">
        <f t="shared" si="419"/>
        <v>Y</v>
      </c>
      <c r="L1123" s="44"/>
      <c r="M1123" s="38" t="str">
        <f t="shared" si="415"/>
        <v/>
      </c>
      <c r="N1123" s="38" t="str">
        <f t="shared" si="416"/>
        <v/>
      </c>
      <c r="O1123" s="38" t="str">
        <f t="shared" si="417"/>
        <v/>
      </c>
      <c r="P1123" s="44"/>
      <c r="Q1123" s="44"/>
      <c r="R1123" s="44"/>
      <c r="S1123" s="44"/>
      <c r="T1123" s="44"/>
      <c r="U1123" s="44"/>
      <c r="V1123" s="44"/>
      <c r="W1123" s="44"/>
      <c r="X1123" s="44"/>
      <c r="Y1123" s="38" t="str">
        <f t="shared" si="427"/>
        <v>Y</v>
      </c>
      <c r="Z1123" s="38" t="str">
        <f t="shared" si="428"/>
        <v>n</v>
      </c>
      <c r="AA1123" s="38" t="str">
        <f t="shared" si="418"/>
        <v>Y</v>
      </c>
      <c r="AC1123" s="59"/>
      <c r="AD1123" s="204"/>
      <c r="AE1123" s="38"/>
      <c r="AF1123" s="38"/>
      <c r="AG1123" s="125">
        <f t="shared" si="429"/>
        <v>15</v>
      </c>
      <c r="AH1123" s="39">
        <v>11</v>
      </c>
      <c r="AI1123" s="123">
        <f t="shared" si="430"/>
        <v>9847.3910197396144</v>
      </c>
      <c r="AM1123" s="40">
        <f t="shared" si="391"/>
        <v>0.73</v>
      </c>
      <c r="AN1123" s="39">
        <f t="shared" si="431"/>
        <v>0.8</v>
      </c>
      <c r="AO1123" s="204">
        <f t="shared" si="432"/>
        <v>7.4131310368063632E-5</v>
      </c>
      <c r="AP1123" s="204"/>
      <c r="AQ1123" s="59"/>
      <c r="AR1123" s="59"/>
      <c r="AS1123" s="115">
        <f t="shared" si="396"/>
        <v>1</v>
      </c>
      <c r="AT1123" s="115">
        <f t="shared" si="397"/>
        <v>0</v>
      </c>
      <c r="AU1123" s="115"/>
      <c r="AV1123" s="115"/>
      <c r="AY1123" s="115"/>
      <c r="AZ1123" s="115"/>
      <c r="BA1123" s="43">
        <v>48</v>
      </c>
      <c r="BB1123" s="43" t="s">
        <v>2620</v>
      </c>
      <c r="BC1123" s="43" t="s">
        <v>1385</v>
      </c>
      <c r="BD1123" s="43" t="s">
        <v>2621</v>
      </c>
      <c r="BE1123" s="37" t="s">
        <v>656</v>
      </c>
      <c r="BF1123" s="43"/>
      <c r="BG1123" s="43">
        <v>175</v>
      </c>
      <c r="BH1123" s="43" t="s">
        <v>1478</v>
      </c>
      <c r="BI1123" s="43" t="s">
        <v>1387</v>
      </c>
      <c r="BJ1123" s="43" t="s">
        <v>533</v>
      </c>
      <c r="BK1123" s="48" t="s">
        <v>2634</v>
      </c>
      <c r="BN1123" s="43">
        <v>9.6999999999999993</v>
      </c>
      <c r="BO1123" s="43" t="s">
        <v>1390</v>
      </c>
      <c r="BP1123" s="48" t="s">
        <v>1406</v>
      </c>
      <c r="BS1123" s="43" t="s">
        <v>538</v>
      </c>
      <c r="BT1123" s="43" t="s">
        <v>1479</v>
      </c>
      <c r="BU1123" s="43"/>
      <c r="BV1123" s="43"/>
      <c r="BW1123" s="126">
        <v>36982</v>
      </c>
      <c r="BX1123" s="126">
        <v>37226</v>
      </c>
      <c r="BY1123" s="48" t="s">
        <v>451</v>
      </c>
      <c r="BZ1123" s="43">
        <v>0.73</v>
      </c>
      <c r="CA1123" s="43" t="s">
        <v>1396</v>
      </c>
      <c r="CC1123" s="43">
        <v>0.11</v>
      </c>
      <c r="CD1123" s="124" t="s">
        <v>2044</v>
      </c>
      <c r="CE1123" s="43">
        <v>3613</v>
      </c>
      <c r="CR1123" s="43" t="s">
        <v>1480</v>
      </c>
      <c r="CY1123" s="39" t="s">
        <v>2438</v>
      </c>
      <c r="CZ1123" s="43">
        <v>15</v>
      </c>
      <c r="DA1123" s="43" t="s">
        <v>2046</v>
      </c>
      <c r="DD1123" s="43" t="s">
        <v>1397</v>
      </c>
      <c r="DE1123" s="43">
        <v>2552</v>
      </c>
      <c r="DF1123" s="43"/>
      <c r="DG1123" s="43"/>
      <c r="DH1123" s="43"/>
      <c r="DI1123" s="43"/>
      <c r="DJ1123" s="43"/>
      <c r="DK1123" s="43"/>
      <c r="DL1123" s="43"/>
      <c r="DM1123" s="43"/>
      <c r="DN1123" s="43"/>
      <c r="DO1123" s="43"/>
      <c r="DP1123" s="43"/>
      <c r="DQ1123" s="43"/>
      <c r="DR1123" s="124"/>
      <c r="DS1123" s="43"/>
    </row>
    <row r="1124" spans="1:123" s="39" customFormat="1" hidden="1" x14ac:dyDescent="0.2">
      <c r="A1124" s="44" t="str">
        <f t="shared" si="420"/>
        <v>Hamilton-Sundstrand</v>
      </c>
      <c r="B1124" s="44" t="str">
        <f t="shared" si="421"/>
        <v>1,1-Dichloroethylene</v>
      </c>
      <c r="C1124" s="38" t="s">
        <v>2587</v>
      </c>
      <c r="D1124" s="38" t="str">
        <f t="shared" si="414"/>
        <v>S</v>
      </c>
      <c r="E1124" s="44" t="s">
        <v>372</v>
      </c>
      <c r="F1124" s="155" t="str">
        <f t="shared" si="422"/>
        <v>6821 N</v>
      </c>
      <c r="G1124" s="44" t="str">
        <f t="shared" si="423"/>
        <v>Residential</v>
      </c>
      <c r="H1124" s="44" t="str">
        <f t="shared" si="424"/>
        <v>Unknown</v>
      </c>
      <c r="I1124" s="38" t="str">
        <f t="shared" si="425"/>
        <v>Y</v>
      </c>
      <c r="J1124" s="38" t="str">
        <f t="shared" si="426"/>
        <v>Y</v>
      </c>
      <c r="K1124" s="38" t="str">
        <f t="shared" si="419"/>
        <v>Y</v>
      </c>
      <c r="L1124" s="44"/>
      <c r="M1124" s="38" t="str">
        <f t="shared" si="415"/>
        <v/>
      </c>
      <c r="N1124" s="38" t="str">
        <f t="shared" si="416"/>
        <v/>
      </c>
      <c r="O1124" s="38" t="str">
        <f t="shared" si="417"/>
        <v/>
      </c>
      <c r="P1124" s="44"/>
      <c r="Q1124" s="44"/>
      <c r="R1124" s="44"/>
      <c r="S1124" s="44"/>
      <c r="T1124" s="44"/>
      <c r="U1124" s="44"/>
      <c r="V1124" s="44"/>
      <c r="W1124" s="44"/>
      <c r="X1124" s="44"/>
      <c r="Y1124" s="38" t="str">
        <f t="shared" si="427"/>
        <v>Y</v>
      </c>
      <c r="Z1124" s="38" t="str">
        <f t="shared" si="428"/>
        <v>Y</v>
      </c>
      <c r="AA1124" s="38" t="str">
        <f t="shared" si="418"/>
        <v>Y</v>
      </c>
      <c r="AC1124" s="59"/>
      <c r="AD1124" s="204"/>
      <c r="AE1124" s="38"/>
      <c r="AF1124" s="38"/>
      <c r="AG1124" s="125">
        <f t="shared" si="429"/>
        <v>25</v>
      </c>
      <c r="AH1124" s="39">
        <v>11</v>
      </c>
      <c r="AI1124" s="123">
        <f t="shared" si="430"/>
        <v>16412.318366232688</v>
      </c>
      <c r="AM1124" s="40">
        <f t="shared" si="391"/>
        <v>2</v>
      </c>
      <c r="AN1124" s="39">
        <f t="shared" si="431"/>
        <v>0.8</v>
      </c>
      <c r="AO1124" s="204">
        <f t="shared" si="432"/>
        <v>1.21859688276269E-4</v>
      </c>
      <c r="AP1124" s="204"/>
      <c r="AQ1124" s="59"/>
      <c r="AR1124" s="59"/>
      <c r="AS1124" s="115">
        <f t="shared" si="396"/>
        <v>1</v>
      </c>
      <c r="AT1124" s="115">
        <f t="shared" si="397"/>
        <v>0</v>
      </c>
      <c r="AU1124" s="115"/>
      <c r="AV1124" s="115"/>
      <c r="AY1124" s="115"/>
      <c r="AZ1124" s="115"/>
      <c r="BA1124" s="43">
        <v>48</v>
      </c>
      <c r="BB1124" s="43" t="s">
        <v>2620</v>
      </c>
      <c r="BC1124" s="43" t="s">
        <v>1385</v>
      </c>
      <c r="BD1124" s="43" t="s">
        <v>2621</v>
      </c>
      <c r="BE1124" s="37" t="s">
        <v>656</v>
      </c>
      <c r="BF1124" s="43"/>
      <c r="BG1124" s="43">
        <v>564</v>
      </c>
      <c r="BH1124" s="43" t="s">
        <v>420</v>
      </c>
      <c r="BI1124" s="43" t="s">
        <v>1387</v>
      </c>
      <c r="BJ1124" s="43" t="s">
        <v>533</v>
      </c>
      <c r="BK1124" s="48" t="s">
        <v>2634</v>
      </c>
      <c r="BN1124" s="43">
        <v>9.6999999999999993</v>
      </c>
      <c r="BO1124" s="43" t="s">
        <v>1390</v>
      </c>
      <c r="BP1124" s="48" t="s">
        <v>1406</v>
      </c>
      <c r="BS1124" s="43" t="s">
        <v>538</v>
      </c>
      <c r="BT1124" s="43" t="s">
        <v>421</v>
      </c>
      <c r="BU1124" s="43"/>
      <c r="BV1124" s="43"/>
      <c r="BW1124" s="126">
        <v>36982</v>
      </c>
      <c r="BX1124" s="126">
        <v>37226</v>
      </c>
      <c r="BY1124" s="48" t="s">
        <v>451</v>
      </c>
      <c r="BZ1124" s="43">
        <v>2</v>
      </c>
      <c r="CA1124" s="43" t="s">
        <v>1396</v>
      </c>
      <c r="CD1124" s="124" t="s">
        <v>1397</v>
      </c>
      <c r="CE1124" s="43">
        <v>14383</v>
      </c>
      <c r="CR1124" s="43" t="s">
        <v>1465</v>
      </c>
      <c r="CY1124" s="39" t="s">
        <v>2438</v>
      </c>
      <c r="CZ1124" s="43">
        <v>25</v>
      </c>
      <c r="DA1124" s="43" t="s">
        <v>2046</v>
      </c>
      <c r="DD1124" s="43" t="s">
        <v>1397</v>
      </c>
      <c r="DE1124" s="43">
        <v>2549</v>
      </c>
      <c r="DF1124" s="43"/>
      <c r="DG1124" s="43"/>
      <c r="DH1124" s="43"/>
      <c r="DI1124" s="43"/>
      <c r="DJ1124" s="43"/>
      <c r="DK1124" s="43"/>
      <c r="DL1124" s="43"/>
      <c r="DM1124" s="43"/>
      <c r="DN1124" s="43"/>
      <c r="DO1124" s="43"/>
      <c r="DP1124" s="43"/>
      <c r="DQ1124" s="43"/>
      <c r="DR1124" s="124"/>
      <c r="DS1124" s="43"/>
    </row>
    <row r="1125" spans="1:123" s="39" customFormat="1" hidden="1" x14ac:dyDescent="0.2">
      <c r="A1125" s="44" t="str">
        <f t="shared" si="420"/>
        <v>Hamilton-Sundstrand</v>
      </c>
      <c r="B1125" s="44" t="str">
        <f t="shared" si="421"/>
        <v>1,1-Dichloroethylene</v>
      </c>
      <c r="C1125" s="38" t="s">
        <v>2587</v>
      </c>
      <c r="D1125" s="38" t="str">
        <f t="shared" si="414"/>
        <v>S</v>
      </c>
      <c r="E1125" s="44" t="s">
        <v>372</v>
      </c>
      <c r="F1125" s="155" t="str">
        <f t="shared" si="422"/>
        <v>6821 P</v>
      </c>
      <c r="G1125" s="44" t="str">
        <f t="shared" si="423"/>
        <v>Residential</v>
      </c>
      <c r="H1125" s="44" t="str">
        <f t="shared" si="424"/>
        <v>Unknown</v>
      </c>
      <c r="I1125" s="38" t="str">
        <f t="shared" si="425"/>
        <v>Y</v>
      </c>
      <c r="J1125" s="38" t="str">
        <f t="shared" si="426"/>
        <v>Y</v>
      </c>
      <c r="K1125" s="38" t="str">
        <f t="shared" si="419"/>
        <v>Y</v>
      </c>
      <c r="L1125" s="44"/>
      <c r="M1125" s="38" t="str">
        <f t="shared" si="415"/>
        <v/>
      </c>
      <c r="N1125" s="38" t="str">
        <f t="shared" si="416"/>
        <v/>
      </c>
      <c r="O1125" s="38" t="str">
        <f t="shared" si="417"/>
        <v/>
      </c>
      <c r="P1125" s="44"/>
      <c r="Q1125" s="44"/>
      <c r="R1125" s="44"/>
      <c r="S1125" s="44"/>
      <c r="T1125" s="44"/>
      <c r="U1125" s="44"/>
      <c r="V1125" s="44"/>
      <c r="W1125" s="44"/>
      <c r="X1125" s="44"/>
      <c r="Y1125" s="38" t="str">
        <f t="shared" si="427"/>
        <v>Y</v>
      </c>
      <c r="Z1125" s="38" t="str">
        <f t="shared" si="428"/>
        <v>Y</v>
      </c>
      <c r="AA1125" s="38" t="str">
        <f t="shared" si="418"/>
        <v>Y</v>
      </c>
      <c r="AC1125" s="59"/>
      <c r="AD1125" s="204"/>
      <c r="AE1125" s="38"/>
      <c r="AF1125" s="38"/>
      <c r="AG1125" s="125">
        <f t="shared" si="429"/>
        <v>30</v>
      </c>
      <c r="AH1125" s="39">
        <v>11</v>
      </c>
      <c r="AI1125" s="123">
        <f t="shared" si="430"/>
        <v>19694.782039479229</v>
      </c>
      <c r="AM1125" s="40">
        <f t="shared" si="391"/>
        <v>2</v>
      </c>
      <c r="AN1125" s="39">
        <f t="shared" si="431"/>
        <v>0.8</v>
      </c>
      <c r="AO1125" s="204">
        <f t="shared" si="432"/>
        <v>1.0154974023022416E-4</v>
      </c>
      <c r="AP1125" s="204"/>
      <c r="AQ1125" s="59"/>
      <c r="AR1125" s="59"/>
      <c r="AS1125" s="115">
        <f t="shared" si="396"/>
        <v>1</v>
      </c>
      <c r="AT1125" s="115">
        <f t="shared" si="397"/>
        <v>0</v>
      </c>
      <c r="AU1125" s="115"/>
      <c r="AV1125" s="115"/>
      <c r="AY1125" s="115"/>
      <c r="AZ1125" s="115"/>
      <c r="BA1125" s="43">
        <v>48</v>
      </c>
      <c r="BB1125" s="43" t="s">
        <v>2620</v>
      </c>
      <c r="BC1125" s="43" t="s">
        <v>1385</v>
      </c>
      <c r="BD1125" s="43" t="s">
        <v>2621</v>
      </c>
      <c r="BE1125" s="37" t="s">
        <v>656</v>
      </c>
      <c r="BF1125" s="43"/>
      <c r="BG1125" s="43">
        <v>176</v>
      </c>
      <c r="BH1125" s="43" t="s">
        <v>1481</v>
      </c>
      <c r="BI1125" s="43" t="s">
        <v>1387</v>
      </c>
      <c r="BJ1125" s="43" t="s">
        <v>533</v>
      </c>
      <c r="BK1125" s="48" t="s">
        <v>2634</v>
      </c>
      <c r="BN1125" s="43">
        <v>9.6999999999999993</v>
      </c>
      <c r="BO1125" s="43" t="s">
        <v>1390</v>
      </c>
      <c r="BP1125" s="48" t="s">
        <v>1406</v>
      </c>
      <c r="BS1125" s="43" t="s">
        <v>538</v>
      </c>
      <c r="BT1125" s="43" t="s">
        <v>1482</v>
      </c>
      <c r="BU1125" s="43"/>
      <c r="BV1125" s="43"/>
      <c r="BW1125" s="126">
        <v>36982</v>
      </c>
      <c r="BX1125" s="126">
        <v>37226</v>
      </c>
      <c r="BY1125" s="48" t="s">
        <v>451</v>
      </c>
      <c r="BZ1125" s="43">
        <v>2</v>
      </c>
      <c r="CA1125" s="43" t="s">
        <v>1396</v>
      </c>
      <c r="CC1125" s="43">
        <v>0.11</v>
      </c>
      <c r="CD1125" s="124" t="s">
        <v>2044</v>
      </c>
      <c r="CE1125" s="43">
        <v>3615</v>
      </c>
      <c r="CR1125" s="43" t="s">
        <v>1483</v>
      </c>
      <c r="CY1125" s="39" t="s">
        <v>2438</v>
      </c>
      <c r="CZ1125" s="43">
        <v>30</v>
      </c>
      <c r="DA1125" s="43" t="s">
        <v>2046</v>
      </c>
      <c r="DD1125" s="43" t="s">
        <v>1397</v>
      </c>
      <c r="DE1125" s="43">
        <v>2546</v>
      </c>
      <c r="DF1125" s="43"/>
      <c r="DG1125" s="43"/>
      <c r="DH1125" s="43"/>
      <c r="DI1125" s="43"/>
      <c r="DJ1125" s="43"/>
      <c r="DK1125" s="43"/>
      <c r="DL1125" s="43"/>
      <c r="DM1125" s="43"/>
      <c r="DN1125" s="43"/>
      <c r="DO1125" s="43"/>
      <c r="DP1125" s="43"/>
      <c r="DQ1125" s="43"/>
      <c r="DR1125" s="124"/>
      <c r="DS1125" s="43"/>
    </row>
    <row r="1126" spans="1:123" s="39" customFormat="1" hidden="1" x14ac:dyDescent="0.2">
      <c r="A1126" s="44" t="str">
        <f t="shared" si="420"/>
        <v>Hamilton-Sundstrand</v>
      </c>
      <c r="B1126" s="44" t="str">
        <f t="shared" si="421"/>
        <v>1,1-Dichloroethylene</v>
      </c>
      <c r="C1126" s="38" t="s">
        <v>2587</v>
      </c>
      <c r="D1126" s="38" t="str">
        <f t="shared" si="414"/>
        <v>S</v>
      </c>
      <c r="E1126" s="44" t="s">
        <v>372</v>
      </c>
      <c r="F1126" s="155" t="str">
        <f t="shared" si="422"/>
        <v>6830 R</v>
      </c>
      <c r="G1126" s="44" t="str">
        <f t="shared" si="423"/>
        <v>Residential</v>
      </c>
      <c r="H1126" s="44" t="str">
        <f t="shared" si="424"/>
        <v>Unknown</v>
      </c>
      <c r="I1126" s="38" t="str">
        <f t="shared" si="425"/>
        <v>Y</v>
      </c>
      <c r="J1126" s="38" t="str">
        <f t="shared" si="426"/>
        <v>Y</v>
      </c>
      <c r="K1126" s="38" t="str">
        <f t="shared" si="419"/>
        <v>Y</v>
      </c>
      <c r="L1126" s="44"/>
      <c r="M1126" s="38" t="str">
        <f t="shared" si="415"/>
        <v/>
      </c>
      <c r="N1126" s="38" t="str">
        <f t="shared" si="416"/>
        <v/>
      </c>
      <c r="O1126" s="38" t="str">
        <f t="shared" si="417"/>
        <v/>
      </c>
      <c r="P1126" s="44"/>
      <c r="Q1126" s="44"/>
      <c r="R1126" s="44"/>
      <c r="S1126" s="44"/>
      <c r="T1126" s="44"/>
      <c r="U1126" s="44"/>
      <c r="V1126" s="44"/>
      <c r="W1126" s="44"/>
      <c r="X1126" s="44"/>
      <c r="Y1126" s="38" t="str">
        <f t="shared" si="427"/>
        <v>Y</v>
      </c>
      <c r="Z1126" s="38" t="str">
        <f t="shared" si="428"/>
        <v>Y</v>
      </c>
      <c r="AA1126" s="38" t="str">
        <f t="shared" si="418"/>
        <v>Y</v>
      </c>
      <c r="AC1126" s="59"/>
      <c r="AD1126" s="204"/>
      <c r="AE1126" s="38"/>
      <c r="AF1126" s="38"/>
      <c r="AG1126" s="125">
        <f t="shared" si="429"/>
        <v>25</v>
      </c>
      <c r="AH1126" s="39">
        <v>11</v>
      </c>
      <c r="AI1126" s="123">
        <f t="shared" si="430"/>
        <v>16412.318366232688</v>
      </c>
      <c r="AM1126" s="40">
        <f t="shared" si="391"/>
        <v>1.1000000000000001</v>
      </c>
      <c r="AN1126" s="39">
        <f t="shared" si="431"/>
        <v>0.8</v>
      </c>
      <c r="AO1126" s="204">
        <f t="shared" si="432"/>
        <v>6.7022828551947954E-5</v>
      </c>
      <c r="AP1126" s="204"/>
      <c r="AQ1126" s="59"/>
      <c r="AR1126" s="59"/>
      <c r="AS1126" s="115">
        <f t="shared" si="396"/>
        <v>1</v>
      </c>
      <c r="AT1126" s="115">
        <f t="shared" si="397"/>
        <v>0</v>
      </c>
      <c r="AU1126" s="115"/>
      <c r="AV1126" s="115"/>
      <c r="AY1126" s="115"/>
      <c r="AZ1126" s="115"/>
      <c r="BA1126" s="43">
        <v>48</v>
      </c>
      <c r="BB1126" s="43" t="s">
        <v>2620</v>
      </c>
      <c r="BC1126" s="43" t="s">
        <v>1385</v>
      </c>
      <c r="BD1126" s="43" t="s">
        <v>2621</v>
      </c>
      <c r="BE1126" s="37" t="s">
        <v>656</v>
      </c>
      <c r="BF1126" s="43"/>
      <c r="BG1126" s="43">
        <v>556</v>
      </c>
      <c r="BH1126" s="43" t="s">
        <v>404</v>
      </c>
      <c r="BI1126" s="43" t="s">
        <v>1387</v>
      </c>
      <c r="BJ1126" s="43" t="s">
        <v>533</v>
      </c>
      <c r="BK1126" s="48" t="s">
        <v>2634</v>
      </c>
      <c r="BN1126" s="43">
        <v>9.6999999999999993</v>
      </c>
      <c r="BO1126" s="43" t="s">
        <v>1390</v>
      </c>
      <c r="BP1126" s="48" t="s">
        <v>1406</v>
      </c>
      <c r="BS1126" s="43" t="s">
        <v>538</v>
      </c>
      <c r="BT1126" s="43" t="s">
        <v>405</v>
      </c>
      <c r="BU1126" s="43"/>
      <c r="BV1126" s="43"/>
      <c r="BW1126" s="126">
        <v>36982</v>
      </c>
      <c r="BX1126" s="126">
        <v>37226</v>
      </c>
      <c r="BY1126" s="48" t="s">
        <v>451</v>
      </c>
      <c r="BZ1126" s="43">
        <v>1.1000000000000001</v>
      </c>
      <c r="CA1126" s="43" t="s">
        <v>1396</v>
      </c>
      <c r="CD1126" s="124" t="s">
        <v>1397</v>
      </c>
      <c r="CE1126" s="43">
        <v>14375</v>
      </c>
      <c r="CR1126" s="43" t="s">
        <v>1471</v>
      </c>
      <c r="CY1126" s="39" t="s">
        <v>2438</v>
      </c>
      <c r="CZ1126" s="43">
        <v>25</v>
      </c>
      <c r="DA1126" s="43" t="s">
        <v>2046</v>
      </c>
      <c r="DD1126" s="43" t="s">
        <v>1397</v>
      </c>
      <c r="DE1126" s="43">
        <v>2538</v>
      </c>
      <c r="DF1126" s="43"/>
      <c r="DG1126" s="43"/>
      <c r="DH1126" s="43"/>
      <c r="DI1126" s="43"/>
      <c r="DJ1126" s="43"/>
      <c r="DK1126" s="43"/>
      <c r="DL1126" s="43"/>
      <c r="DM1126" s="43"/>
      <c r="DN1126" s="43"/>
      <c r="DO1126" s="43"/>
      <c r="DP1126" s="43"/>
      <c r="DQ1126" s="43"/>
      <c r="DR1126" s="124"/>
      <c r="DS1126" s="43"/>
    </row>
    <row r="1127" spans="1:123" s="39" customFormat="1" hidden="1" x14ac:dyDescent="0.2">
      <c r="A1127" s="44" t="str">
        <f t="shared" si="420"/>
        <v>Hamilton-Sundstrand</v>
      </c>
      <c r="B1127" s="44" t="str">
        <f t="shared" si="421"/>
        <v>1,1-Dichloroethylene</v>
      </c>
      <c r="C1127" s="38" t="s">
        <v>2587</v>
      </c>
      <c r="D1127" s="38" t="str">
        <f t="shared" si="414"/>
        <v>S</v>
      </c>
      <c r="E1127" s="44" t="s">
        <v>372</v>
      </c>
      <c r="F1127" s="155" t="str">
        <f t="shared" si="422"/>
        <v>6831 Z</v>
      </c>
      <c r="G1127" s="44" t="str">
        <f t="shared" si="423"/>
        <v>Residential</v>
      </c>
      <c r="H1127" s="44" t="str">
        <f t="shared" si="424"/>
        <v>Unknown</v>
      </c>
      <c r="I1127" s="38" t="str">
        <f t="shared" si="425"/>
        <v>Y</v>
      </c>
      <c r="J1127" s="38" t="str">
        <f t="shared" si="426"/>
        <v>Y</v>
      </c>
      <c r="K1127" s="38" t="str">
        <f t="shared" si="419"/>
        <v>Y</v>
      </c>
      <c r="L1127" s="44"/>
      <c r="M1127" s="38" t="str">
        <f t="shared" si="415"/>
        <v/>
      </c>
      <c r="N1127" s="38" t="str">
        <f t="shared" si="416"/>
        <v/>
      </c>
      <c r="O1127" s="38" t="str">
        <f t="shared" si="417"/>
        <v/>
      </c>
      <c r="P1127" s="44"/>
      <c r="Q1127" s="44"/>
      <c r="R1127" s="44"/>
      <c r="S1127" s="44"/>
      <c r="T1127" s="44"/>
      <c r="U1127" s="44"/>
      <c r="V1127" s="44"/>
      <c r="W1127" s="44"/>
      <c r="X1127" s="44"/>
      <c r="Y1127" s="38" t="str">
        <f t="shared" si="427"/>
        <v>Y</v>
      </c>
      <c r="Z1127" s="38" t="str">
        <f t="shared" si="428"/>
        <v>Y</v>
      </c>
      <c r="AA1127" s="38" t="str">
        <f t="shared" si="418"/>
        <v>Y</v>
      </c>
      <c r="AC1127" s="59"/>
      <c r="AD1127" s="204"/>
      <c r="AE1127" s="38"/>
      <c r="AF1127" s="38"/>
      <c r="AG1127" s="125">
        <f t="shared" si="429"/>
        <v>15</v>
      </c>
      <c r="AH1127" s="39">
        <v>11</v>
      </c>
      <c r="AI1127" s="123">
        <f t="shared" si="430"/>
        <v>9847.3910197396144</v>
      </c>
      <c r="AM1127" s="40">
        <f t="shared" si="391"/>
        <v>1.9</v>
      </c>
      <c r="AN1127" s="39">
        <f t="shared" si="431"/>
        <v>0.8</v>
      </c>
      <c r="AO1127" s="204">
        <f t="shared" si="432"/>
        <v>1.9294450643742589E-4</v>
      </c>
      <c r="AP1127" s="204"/>
      <c r="AQ1127" s="59"/>
      <c r="AR1127" s="59"/>
      <c r="AS1127" s="115">
        <f t="shared" si="396"/>
        <v>1</v>
      </c>
      <c r="AT1127" s="115">
        <f t="shared" si="397"/>
        <v>0</v>
      </c>
      <c r="AU1127" s="115"/>
      <c r="AV1127" s="115"/>
      <c r="AY1127" s="115"/>
      <c r="AZ1127" s="115"/>
      <c r="BA1127" s="43">
        <v>48</v>
      </c>
      <c r="BB1127" s="43" t="s">
        <v>2620</v>
      </c>
      <c r="BC1127" s="43" t="s">
        <v>1385</v>
      </c>
      <c r="BD1127" s="43" t="s">
        <v>2621</v>
      </c>
      <c r="BE1127" s="37" t="s">
        <v>656</v>
      </c>
      <c r="BF1127" s="43"/>
      <c r="BG1127" s="43">
        <v>178</v>
      </c>
      <c r="BH1127" s="43" t="s">
        <v>1484</v>
      </c>
      <c r="BI1127" s="43" t="s">
        <v>1387</v>
      </c>
      <c r="BJ1127" s="43" t="s">
        <v>533</v>
      </c>
      <c r="BK1127" s="48" t="s">
        <v>2634</v>
      </c>
      <c r="BN1127" s="43">
        <v>9.6999999999999993</v>
      </c>
      <c r="BO1127" s="43" t="s">
        <v>1390</v>
      </c>
      <c r="BP1127" s="48" t="s">
        <v>1406</v>
      </c>
      <c r="BS1127" s="43" t="s">
        <v>538</v>
      </c>
      <c r="BT1127" s="43" t="s">
        <v>1485</v>
      </c>
      <c r="BU1127" s="43"/>
      <c r="BV1127" s="43"/>
      <c r="BW1127" s="126">
        <v>36982</v>
      </c>
      <c r="BX1127" s="126">
        <v>37226</v>
      </c>
      <c r="BY1127" s="48" t="s">
        <v>451</v>
      </c>
      <c r="BZ1127" s="43">
        <v>1.9</v>
      </c>
      <c r="CA1127" s="43" t="s">
        <v>1396</v>
      </c>
      <c r="CC1127" s="43">
        <v>0.11</v>
      </c>
      <c r="CD1127" s="124" t="s">
        <v>2044</v>
      </c>
      <c r="CE1127" s="43">
        <v>3619</v>
      </c>
      <c r="CR1127" s="43" t="s">
        <v>2624</v>
      </c>
      <c r="CY1127" s="39" t="s">
        <v>2438</v>
      </c>
      <c r="CZ1127" s="43">
        <v>15</v>
      </c>
      <c r="DA1127" s="43" t="s">
        <v>2046</v>
      </c>
      <c r="DD1127" s="43" t="s">
        <v>1397</v>
      </c>
      <c r="DE1127" s="43">
        <v>2526</v>
      </c>
      <c r="DF1127" s="43"/>
      <c r="DG1127" s="43"/>
      <c r="DH1127" s="43"/>
      <c r="DI1127" s="43"/>
      <c r="DJ1127" s="43"/>
      <c r="DK1127" s="43"/>
      <c r="DL1127" s="43"/>
      <c r="DM1127" s="43"/>
      <c r="DN1127" s="43"/>
      <c r="DO1127" s="43"/>
      <c r="DP1127" s="43"/>
      <c r="DQ1127" s="43"/>
      <c r="DR1127" s="124"/>
      <c r="DS1127" s="43"/>
    </row>
    <row r="1128" spans="1:123" s="39" customFormat="1" hidden="1" x14ac:dyDescent="0.2">
      <c r="A1128" s="44" t="str">
        <f t="shared" si="420"/>
        <v>Harcros/Tri State</v>
      </c>
      <c r="B1128" s="44" t="str">
        <f t="shared" si="421"/>
        <v>Tetrachloroethylene</v>
      </c>
      <c r="C1128" s="38" t="s">
        <v>2587</v>
      </c>
      <c r="D1128" s="38" t="str">
        <f t="shared" ref="D1128:D1159" si="433">IF(BC1128="","",BC1128)</f>
        <v>S</v>
      </c>
      <c r="E1128" s="44" t="s">
        <v>372</v>
      </c>
      <c r="F1128" s="155" t="str">
        <f t="shared" si="422"/>
        <v>1710 Sante Fe</v>
      </c>
      <c r="G1128" s="44" t="str">
        <f t="shared" si="423"/>
        <v>residential</v>
      </c>
      <c r="H1128" s="44" t="str">
        <f t="shared" si="424"/>
        <v>Crawlspace</v>
      </c>
      <c r="I1128" s="38" t="str">
        <f t="shared" si="425"/>
        <v>Y</v>
      </c>
      <c r="J1128" s="38" t="str">
        <f t="shared" si="426"/>
        <v>Y</v>
      </c>
      <c r="K1128" s="38" t="str">
        <f t="shared" si="419"/>
        <v>Y</v>
      </c>
      <c r="L1128" s="44"/>
      <c r="M1128" s="38" t="str">
        <f t="shared" ref="M1128:M1159" si="434">IF(CP1128="","",IF(CP1128="y","Y","n"))</f>
        <v/>
      </c>
      <c r="N1128" s="38" t="str">
        <f t="shared" ref="N1128:N1159" si="435">IF(AJ1128="","",IF(AN1128="","Y",IF(AJ1128&gt;AN1128*$N$38,"Y","n")))</f>
        <v/>
      </c>
      <c r="O1128" s="38" t="str">
        <f t="shared" ref="O1128:O1142" si="436">IF(AJ1128="","",IF(M1128="N","n","Y"))</f>
        <v/>
      </c>
      <c r="P1128" s="44"/>
      <c r="Q1128" s="38" t="str">
        <f>IF(DR1128="","",IF(DR1128="y","Y","n"))</f>
        <v>Y</v>
      </c>
      <c r="R1128" s="38" t="str">
        <f>IF(AK1128="","",IF(AN1128="","Y",IF(AK1128&gt;AN1128*$R$38,"Y","n")))</f>
        <v>Y</v>
      </c>
      <c r="S1128" s="38" t="str">
        <f>IF(AK1128="","",IF(Q1128="N","n","Y"))</f>
        <v>Y</v>
      </c>
      <c r="T1128" s="44"/>
      <c r="U1128" s="44"/>
      <c r="V1128" s="44"/>
      <c r="W1128" s="44"/>
      <c r="X1128" s="44"/>
      <c r="Y1128" s="38" t="str">
        <f t="shared" si="427"/>
        <v>Y</v>
      </c>
      <c r="Z1128" s="38" t="str">
        <f t="shared" si="428"/>
        <v>n</v>
      </c>
      <c r="AA1128" s="38" t="str">
        <f t="shared" si="418"/>
        <v>Y</v>
      </c>
      <c r="AC1128" s="59"/>
      <c r="AD1128" s="204"/>
      <c r="AE1128" s="38"/>
      <c r="AF1128" s="38"/>
      <c r="AG1128" s="125">
        <f t="shared" si="429"/>
        <v>700</v>
      </c>
      <c r="AH1128" s="39">
        <v>14</v>
      </c>
      <c r="AI1128" s="123">
        <f t="shared" si="430"/>
        <v>294719.55882299866</v>
      </c>
      <c r="AK1128" s="47">
        <f>IF(DO1128="","",IF(DO1128="mg/m3",1000*DN1128,IF(DO1128="ppbv",DN1128*INDEX(ppbv_ug_m3,MATCH(BS1128,ChemName,0)),DN1128)))</f>
        <v>70512</v>
      </c>
      <c r="AM1128" s="40">
        <f t="shared" si="391"/>
        <v>0.35255999999999998</v>
      </c>
      <c r="AN1128" s="39">
        <f t="shared" si="431"/>
        <v>3.8</v>
      </c>
      <c r="AO1128" s="204">
        <f t="shared" si="432"/>
        <v>1.1962558623797984E-6</v>
      </c>
      <c r="AP1128" s="204"/>
      <c r="AQ1128" s="204">
        <f>IF(AK1128="","",AM1128/AK1128)</f>
        <v>4.9999999999999996E-6</v>
      </c>
      <c r="AR1128" s="59"/>
      <c r="AS1128" s="115">
        <f t="shared" si="396"/>
        <v>1</v>
      </c>
      <c r="AT1128" s="115">
        <f t="shared" si="397"/>
        <v>0</v>
      </c>
      <c r="AU1128" s="115"/>
      <c r="AV1128" s="115"/>
      <c r="AW1128" s="39">
        <f>IF(AQ1128="","",IF(DR1128="Y",1,0))</f>
        <v>1</v>
      </c>
      <c r="AX1128" s="39">
        <f>IF(AQ1128="","",IF(DR1128="n",1,0))</f>
        <v>0</v>
      </c>
      <c r="AY1128" s="115"/>
      <c r="AZ1128" s="115"/>
      <c r="BA1128" s="43">
        <v>73</v>
      </c>
      <c r="BB1128" s="43" t="s">
        <v>1089</v>
      </c>
      <c r="BC1128" s="38" t="s">
        <v>1385</v>
      </c>
      <c r="BD1128" s="38" t="s">
        <v>1378</v>
      </c>
      <c r="BE1128" s="37" t="s">
        <v>656</v>
      </c>
      <c r="BF1128" s="38"/>
      <c r="BG1128" s="43">
        <v>897</v>
      </c>
      <c r="BH1128" s="43" t="s">
        <v>245</v>
      </c>
      <c r="BI1128" s="43" t="s">
        <v>1387</v>
      </c>
      <c r="BJ1128" s="43" t="s">
        <v>1388</v>
      </c>
      <c r="BK1128" s="43" t="s">
        <v>1489</v>
      </c>
      <c r="BL1128" s="39">
        <f>3.5*0.3048</f>
        <v>1.0668</v>
      </c>
      <c r="BM1128" s="48" t="s">
        <v>1390</v>
      </c>
      <c r="BN1128" s="40">
        <f>(17.5-3.5)*0.3048</f>
        <v>4.2671999999999999</v>
      </c>
      <c r="BO1128" s="39" t="s">
        <v>1390</v>
      </c>
      <c r="BS1128" s="43" t="s">
        <v>2057</v>
      </c>
      <c r="BT1128" s="43" t="s">
        <v>246</v>
      </c>
      <c r="BU1128" s="43"/>
      <c r="BV1128" s="43"/>
      <c r="BW1128" s="243">
        <v>38454</v>
      </c>
      <c r="BX1128" s="243"/>
      <c r="BY1128" s="48" t="s">
        <v>451</v>
      </c>
      <c r="BZ1128" s="43">
        <v>0.35255999999999998</v>
      </c>
      <c r="CA1128" s="43" t="s">
        <v>1396</v>
      </c>
      <c r="CD1128" s="124" t="s">
        <v>1397</v>
      </c>
      <c r="CE1128" s="43">
        <v>15113</v>
      </c>
      <c r="CR1128" s="43" t="s">
        <v>247</v>
      </c>
      <c r="CS1128" s="251">
        <v>38454</v>
      </c>
      <c r="CT1128" s="126"/>
      <c r="CY1128" s="39" t="s">
        <v>451</v>
      </c>
      <c r="CZ1128" s="43">
        <v>700</v>
      </c>
      <c r="DA1128" s="43" t="s">
        <v>2046</v>
      </c>
      <c r="DD1128" s="43" t="s">
        <v>1397</v>
      </c>
      <c r="DE1128" s="43">
        <v>2898</v>
      </c>
      <c r="DF1128" s="43"/>
      <c r="DG1128" s="254">
        <v>38454</v>
      </c>
      <c r="DH1128" s="185"/>
      <c r="DI1128" s="43"/>
      <c r="DJ1128" s="43"/>
      <c r="DK1128" s="180">
        <v>6</v>
      </c>
      <c r="DL1128" s="180" t="s">
        <v>1395</v>
      </c>
      <c r="DM1128" s="48" t="s">
        <v>451</v>
      </c>
      <c r="DN1128" s="180">
        <v>70512</v>
      </c>
      <c r="DO1128" s="180" t="s">
        <v>1396</v>
      </c>
      <c r="DP1128" s="43"/>
      <c r="DQ1128" s="43"/>
      <c r="DR1128" s="115" t="s">
        <v>2044</v>
      </c>
      <c r="DS1128" s="180">
        <v>2899</v>
      </c>
    </row>
    <row r="1129" spans="1:123" s="372" customFormat="1" x14ac:dyDescent="0.2">
      <c r="A1129" s="384" t="str">
        <f t="shared" si="420"/>
        <v>Harcros/Tri State</v>
      </c>
      <c r="B1129" s="384" t="str">
        <f t="shared" si="421"/>
        <v>Tetrachloroethylene</v>
      </c>
      <c r="C1129" s="385" t="s">
        <v>2587</v>
      </c>
      <c r="D1129" s="385" t="str">
        <f t="shared" si="433"/>
        <v>S</v>
      </c>
      <c r="E1129" s="384" t="s">
        <v>372</v>
      </c>
      <c r="F1129" s="386" t="str">
        <f t="shared" si="422"/>
        <v>1722 Sante Fe</v>
      </c>
      <c r="G1129" s="384" t="str">
        <f t="shared" si="423"/>
        <v>residential</v>
      </c>
      <c r="H1129" s="384" t="str">
        <f t="shared" si="424"/>
        <v>Basement</v>
      </c>
      <c r="I1129" s="385" t="str">
        <f t="shared" si="425"/>
        <v>Y</v>
      </c>
      <c r="J1129" s="385" t="str">
        <f t="shared" si="426"/>
        <v>Y</v>
      </c>
      <c r="K1129" s="385" t="str">
        <f t="shared" si="419"/>
        <v>Y</v>
      </c>
      <c r="L1129" s="384"/>
      <c r="M1129" s="385" t="str">
        <f t="shared" si="434"/>
        <v>Y</v>
      </c>
      <c r="N1129" s="385" t="str">
        <f t="shared" si="435"/>
        <v>Y</v>
      </c>
      <c r="O1129" s="385" t="str">
        <f t="shared" si="436"/>
        <v>Y</v>
      </c>
      <c r="P1129" s="384"/>
      <c r="Q1129" s="385" t="str">
        <f>IF(DR1129="","",IF(DR1129="y","Y","n"))</f>
        <v>Y</v>
      </c>
      <c r="R1129" s="385" t="str">
        <f>IF(AK1129="","",IF(AN1129="","Y",IF(AK1129&gt;AN1129*$R$38,"Y","n")))</f>
        <v>Y</v>
      </c>
      <c r="S1129" s="385" t="str">
        <f>IF(AK1129="","",IF(Q1129="N","n","Y"))</f>
        <v>Y</v>
      </c>
      <c r="T1129" s="384"/>
      <c r="U1129" s="384"/>
      <c r="V1129" s="384"/>
      <c r="W1129" s="384"/>
      <c r="X1129" s="384"/>
      <c r="Y1129" s="385" t="str">
        <f t="shared" si="427"/>
        <v>Y</v>
      </c>
      <c r="Z1129" s="385" t="str">
        <f t="shared" si="428"/>
        <v>Y</v>
      </c>
      <c r="AA1129" s="385" t="str">
        <f t="shared" si="418"/>
        <v>Y</v>
      </c>
      <c r="AC1129" s="389">
        <v>57630</v>
      </c>
      <c r="AD1129" s="390">
        <v>4.4705882352941178E-4</v>
      </c>
      <c r="AE1129" s="385">
        <v>1</v>
      </c>
      <c r="AF1129" s="385">
        <v>0</v>
      </c>
      <c r="AG1129" s="391">
        <f t="shared" si="429"/>
        <v>1400</v>
      </c>
      <c r="AH1129" s="372">
        <v>14</v>
      </c>
      <c r="AI1129" s="392">
        <f t="shared" si="430"/>
        <v>589439.11764599732</v>
      </c>
      <c r="AJ1129" s="394">
        <f>IF(CL1129="","",IF(CM1129="mg/m3",1000*CL1129,IF(CM1129="ppbv",CL1129*INDEX(ppbv_ug_m3,MATCH(BS1129,ChemName,0)),CL1129)))</f>
        <v>57630</v>
      </c>
      <c r="AK1129" s="404">
        <f>IF(DO1129="","",IF(DO1129="mg/m3",1000*DN1129,IF(DO1129="ppbv",DN1129*INDEX(ppbv_ug_m3,MATCH(BS1129,ChemName,0)),DN1129)))</f>
        <v>19600</v>
      </c>
      <c r="AL1129" s="394"/>
      <c r="AM1129" s="394">
        <f t="shared" si="391"/>
        <v>25.763999999999999</v>
      </c>
      <c r="AN1129" s="372">
        <f t="shared" si="431"/>
        <v>3.8</v>
      </c>
      <c r="AO1129" s="390">
        <f t="shared" si="432"/>
        <v>4.3709348817723401E-5</v>
      </c>
      <c r="AP1129" s="390">
        <f>IF(AJ1129="","",AM1129/AJ1129)</f>
        <v>4.4705882352941178E-4</v>
      </c>
      <c r="AQ1129" s="390">
        <f>IF(AK1129="","",AM1129/AK1129)</f>
        <v>1.3144897959183673E-3</v>
      </c>
      <c r="AR1129" s="439"/>
      <c r="AS1129" s="396">
        <f t="shared" si="396"/>
        <v>1</v>
      </c>
      <c r="AT1129" s="396">
        <f t="shared" si="397"/>
        <v>0</v>
      </c>
      <c r="AU1129" s="396">
        <f>IF(AP1129="","",IF(CD1129="Y",1,0))</f>
        <v>1</v>
      </c>
      <c r="AV1129" s="396">
        <f>IF(AP1129="","",IF(CD1129="n",1,0))</f>
        <v>0</v>
      </c>
      <c r="AW1129" s="372">
        <f>IF(AQ1129="","",IF(DR1129="Y",1,0))</f>
        <v>1</v>
      </c>
      <c r="AX1129" s="372">
        <f>IF(AQ1129="","",IF(DR1129="n",1,0))</f>
        <v>0</v>
      </c>
      <c r="AY1129" s="396"/>
      <c r="AZ1129" s="396"/>
      <c r="BA1129" s="397">
        <v>73</v>
      </c>
      <c r="BB1129" s="397" t="s">
        <v>1089</v>
      </c>
      <c r="BC1129" s="385" t="s">
        <v>1385</v>
      </c>
      <c r="BD1129" s="385" t="s">
        <v>1378</v>
      </c>
      <c r="BE1129" s="303" t="s">
        <v>656</v>
      </c>
      <c r="BF1129" s="385"/>
      <c r="BG1129" s="397">
        <v>899</v>
      </c>
      <c r="BH1129" s="397" t="s">
        <v>248</v>
      </c>
      <c r="BI1129" s="397" t="s">
        <v>1387</v>
      </c>
      <c r="BJ1129" s="397" t="s">
        <v>1388</v>
      </c>
      <c r="BK1129" s="398" t="s">
        <v>573</v>
      </c>
      <c r="BL1129" s="372">
        <f>6.5*0.3048</f>
        <v>1.9812000000000001</v>
      </c>
      <c r="BM1129" s="398" t="s">
        <v>1390</v>
      </c>
      <c r="BN1129" s="475">
        <f>(17.5-6.5)*0.3048</f>
        <v>3.3528000000000002</v>
      </c>
      <c r="BO1129" s="372" t="s">
        <v>1390</v>
      </c>
      <c r="BS1129" s="397" t="s">
        <v>2057</v>
      </c>
      <c r="BT1129" s="397" t="s">
        <v>249</v>
      </c>
      <c r="BU1129" s="397"/>
      <c r="BV1129" s="397"/>
      <c r="BW1129" s="399">
        <v>38454</v>
      </c>
      <c r="BX1129" s="399"/>
      <c r="BY1129" s="398" t="s">
        <v>451</v>
      </c>
      <c r="BZ1129" s="397">
        <v>25.763999999999999</v>
      </c>
      <c r="CA1129" s="397" t="s">
        <v>1396</v>
      </c>
      <c r="CD1129" s="400" t="s">
        <v>1397</v>
      </c>
      <c r="CE1129" s="397">
        <v>15185</v>
      </c>
      <c r="CF1129" s="397" t="s">
        <v>250</v>
      </c>
      <c r="CG1129" s="401">
        <v>38454</v>
      </c>
      <c r="CH1129" s="402"/>
      <c r="CK1129" s="398" t="s">
        <v>560</v>
      </c>
      <c r="CL1129" s="397">
        <v>57630</v>
      </c>
      <c r="CM1129" s="397" t="s">
        <v>1396</v>
      </c>
      <c r="CP1129" s="397" t="s">
        <v>1397</v>
      </c>
      <c r="CQ1129" s="397">
        <v>2915</v>
      </c>
      <c r="CR1129" s="397" t="s">
        <v>251</v>
      </c>
      <c r="CS1129" s="401">
        <v>38454</v>
      </c>
      <c r="CT1129" s="402"/>
      <c r="CY1129" s="372" t="s">
        <v>451</v>
      </c>
      <c r="CZ1129" s="397">
        <v>1400</v>
      </c>
      <c r="DA1129" s="397" t="s">
        <v>2046</v>
      </c>
      <c r="DD1129" s="397" t="s">
        <v>1397</v>
      </c>
      <c r="DE1129" s="397">
        <v>2900</v>
      </c>
      <c r="DF1129" s="397"/>
      <c r="DG1129" s="437">
        <v>38454</v>
      </c>
      <c r="DH1129" s="438"/>
      <c r="DI1129" s="397"/>
      <c r="DJ1129" s="397"/>
      <c r="DK1129" s="436">
        <v>11</v>
      </c>
      <c r="DL1129" s="436" t="s">
        <v>1395</v>
      </c>
      <c r="DM1129" s="476" t="s">
        <v>560</v>
      </c>
      <c r="DN1129" s="436">
        <v>19600</v>
      </c>
      <c r="DO1129" s="436" t="s">
        <v>1396</v>
      </c>
      <c r="DP1129" s="397"/>
      <c r="DQ1129" s="397"/>
      <c r="DR1129" s="396" t="s">
        <v>2044</v>
      </c>
      <c r="DS1129" s="436">
        <v>2901</v>
      </c>
    </row>
    <row r="1130" spans="1:123" s="372" customFormat="1" x14ac:dyDescent="0.2">
      <c r="A1130" s="384" t="str">
        <f t="shared" si="420"/>
        <v>Harcros/Tri State</v>
      </c>
      <c r="B1130" s="384" t="str">
        <f t="shared" si="421"/>
        <v>Tetrachloroethylene</v>
      </c>
      <c r="C1130" s="385" t="s">
        <v>2587</v>
      </c>
      <c r="D1130" s="385" t="str">
        <f t="shared" si="433"/>
        <v>S</v>
      </c>
      <c r="E1130" s="384" t="s">
        <v>372</v>
      </c>
      <c r="F1130" s="386" t="str">
        <f t="shared" si="422"/>
        <v>1734 Sante Fe</v>
      </c>
      <c r="G1130" s="384" t="str">
        <f t="shared" si="423"/>
        <v>residential</v>
      </c>
      <c r="H1130" s="384" t="str">
        <f t="shared" si="424"/>
        <v>Basement</v>
      </c>
      <c r="I1130" s="385" t="str">
        <f t="shared" si="425"/>
        <v>Y</v>
      </c>
      <c r="J1130" s="385" t="str">
        <f t="shared" si="426"/>
        <v>Y</v>
      </c>
      <c r="K1130" s="385" t="str">
        <f t="shared" si="419"/>
        <v>Y</v>
      </c>
      <c r="L1130" s="384"/>
      <c r="M1130" s="385" t="str">
        <f t="shared" si="434"/>
        <v>Y</v>
      </c>
      <c r="N1130" s="385" t="str">
        <f t="shared" si="435"/>
        <v>Y</v>
      </c>
      <c r="O1130" s="385" t="str">
        <f t="shared" si="436"/>
        <v>Y</v>
      </c>
      <c r="P1130" s="384"/>
      <c r="Q1130" s="384"/>
      <c r="R1130" s="384"/>
      <c r="S1130" s="384"/>
      <c r="T1130" s="384"/>
      <c r="U1130" s="384"/>
      <c r="V1130" s="384"/>
      <c r="W1130" s="384"/>
      <c r="X1130" s="384"/>
      <c r="Y1130" s="385" t="str">
        <f t="shared" si="427"/>
        <v>Y</v>
      </c>
      <c r="Z1130" s="385" t="str">
        <f t="shared" si="428"/>
        <v>Y</v>
      </c>
      <c r="AA1130" s="385" t="str">
        <f t="shared" si="418"/>
        <v>Y</v>
      </c>
      <c r="AC1130" s="389">
        <v>46782</v>
      </c>
      <c r="AD1130" s="390">
        <v>3.7681159420289854E-4</v>
      </c>
      <c r="AE1130" s="385">
        <v>1</v>
      </c>
      <c r="AF1130" s="385">
        <v>0</v>
      </c>
      <c r="AG1130" s="391">
        <f t="shared" si="429"/>
        <v>170</v>
      </c>
      <c r="AH1130" s="372">
        <v>14</v>
      </c>
      <c r="AI1130" s="392">
        <f t="shared" si="430"/>
        <v>71574.749999871114</v>
      </c>
      <c r="AJ1130" s="394">
        <f>IF(CL1130="","",IF(CM1130="mg/m3",1000*CL1130,IF(CM1130="ppbv",CL1130*INDEX(ppbv_ug_m3,MATCH(BS1130,ChemName,0)),CL1130)))</f>
        <v>46782</v>
      </c>
      <c r="AK1130" s="394"/>
      <c r="AL1130" s="394"/>
      <c r="AM1130" s="394">
        <f t="shared" ref="AM1130:AM1193" si="437">IF(BZ1130="","",IF(CA1130="mg/m3",1000*BZ1130,IF(CA1130="ppbv",BZ1130*INDEX(ppbv_ug_m3,MATCH(BS1130,ChemName,0)),BZ1130)))</f>
        <v>17.628</v>
      </c>
      <c r="AN1130" s="372">
        <f t="shared" si="431"/>
        <v>3.8</v>
      </c>
      <c r="AO1130" s="390">
        <f t="shared" si="432"/>
        <v>2.4628797166642905E-4</v>
      </c>
      <c r="AP1130" s="390">
        <f>IF(AJ1130="","",AM1130/AJ1130)</f>
        <v>3.7681159420289854E-4</v>
      </c>
      <c r="AQ1130" s="439"/>
      <c r="AR1130" s="439"/>
      <c r="AS1130" s="396">
        <f t="shared" si="396"/>
        <v>1</v>
      </c>
      <c r="AT1130" s="396">
        <f t="shared" si="397"/>
        <v>0</v>
      </c>
      <c r="AU1130" s="396">
        <f>IF(AP1130="","",IF(CD1130="Y",1,0))</f>
        <v>1</v>
      </c>
      <c r="AV1130" s="396">
        <f>IF(AP1130="","",IF(CD1130="n",1,0))</f>
        <v>0</v>
      </c>
      <c r="AY1130" s="396"/>
      <c r="AZ1130" s="396"/>
      <c r="BA1130" s="397">
        <v>73</v>
      </c>
      <c r="BB1130" s="397" t="s">
        <v>1089</v>
      </c>
      <c r="BC1130" s="385" t="s">
        <v>1385</v>
      </c>
      <c r="BD1130" s="385" t="s">
        <v>1378</v>
      </c>
      <c r="BE1130" s="303" t="s">
        <v>656</v>
      </c>
      <c r="BF1130" s="385"/>
      <c r="BG1130" s="397">
        <v>894</v>
      </c>
      <c r="BH1130" s="397" t="s">
        <v>2646</v>
      </c>
      <c r="BI1130" s="397" t="s">
        <v>1387</v>
      </c>
      <c r="BJ1130" s="397" t="s">
        <v>1388</v>
      </c>
      <c r="BK1130" s="398" t="s">
        <v>573</v>
      </c>
      <c r="BL1130" s="372">
        <f>6.5*0.3048</f>
        <v>1.9812000000000001</v>
      </c>
      <c r="BM1130" s="398" t="s">
        <v>1390</v>
      </c>
      <c r="BN1130" s="475">
        <f>(17.5-6.5)*0.3048</f>
        <v>3.3528000000000002</v>
      </c>
      <c r="BO1130" s="372" t="s">
        <v>1390</v>
      </c>
      <c r="BS1130" s="397" t="s">
        <v>2057</v>
      </c>
      <c r="BT1130" s="397" t="s">
        <v>1283</v>
      </c>
      <c r="BU1130" s="397"/>
      <c r="BV1130" s="397"/>
      <c r="BW1130" s="399">
        <v>38454</v>
      </c>
      <c r="BX1130" s="399"/>
      <c r="BY1130" s="398" t="s">
        <v>451</v>
      </c>
      <c r="BZ1130" s="397">
        <v>17.628</v>
      </c>
      <c r="CA1130" s="397" t="s">
        <v>1396</v>
      </c>
      <c r="CD1130" s="400" t="s">
        <v>1397</v>
      </c>
      <c r="CE1130" s="397">
        <v>15204</v>
      </c>
      <c r="CF1130" s="397" t="s">
        <v>1090</v>
      </c>
      <c r="CG1130" s="401">
        <v>38454</v>
      </c>
      <c r="CH1130" s="402"/>
      <c r="CK1130" s="372" t="s">
        <v>451</v>
      </c>
      <c r="CL1130" s="397">
        <v>46782</v>
      </c>
      <c r="CM1130" s="397" t="s">
        <v>1396</v>
      </c>
      <c r="CP1130" s="397" t="s">
        <v>1397</v>
      </c>
      <c r="CQ1130" s="397">
        <v>2912</v>
      </c>
      <c r="CR1130" s="397" t="s">
        <v>1091</v>
      </c>
      <c r="CS1130" s="401">
        <v>38454</v>
      </c>
      <c r="CT1130" s="402"/>
      <c r="CY1130" s="372" t="s">
        <v>451</v>
      </c>
      <c r="CZ1130" s="397">
        <v>170</v>
      </c>
      <c r="DA1130" s="397" t="s">
        <v>2046</v>
      </c>
      <c r="DD1130" s="397" t="s">
        <v>1397</v>
      </c>
      <c r="DE1130" s="397">
        <v>2893</v>
      </c>
      <c r="DF1130" s="397"/>
      <c r="DG1130" s="397"/>
      <c r="DH1130" s="397"/>
      <c r="DI1130" s="397"/>
      <c r="DJ1130" s="397"/>
      <c r="DK1130" s="397"/>
      <c r="DL1130" s="397"/>
      <c r="DM1130" s="397"/>
      <c r="DN1130" s="397"/>
      <c r="DO1130" s="397"/>
      <c r="DP1130" s="397"/>
      <c r="DQ1130" s="397"/>
      <c r="DR1130" s="400"/>
      <c r="DS1130" s="397"/>
    </row>
    <row r="1131" spans="1:123" s="372" customFormat="1" x14ac:dyDescent="0.2">
      <c r="A1131" s="384" t="str">
        <f t="shared" si="420"/>
        <v>Harcros/Tri State</v>
      </c>
      <c r="B1131" s="384" t="str">
        <f t="shared" si="421"/>
        <v>Tetrachloroethylene</v>
      </c>
      <c r="C1131" s="385" t="s">
        <v>2587</v>
      </c>
      <c r="D1131" s="385" t="str">
        <f t="shared" si="433"/>
        <v>S</v>
      </c>
      <c r="E1131" s="384" t="s">
        <v>372</v>
      </c>
      <c r="F1131" s="386" t="str">
        <f t="shared" si="422"/>
        <v>1747 Sante Fe</v>
      </c>
      <c r="G1131" s="384" t="str">
        <f t="shared" si="423"/>
        <v>residential</v>
      </c>
      <c r="H1131" s="384" t="str">
        <f t="shared" si="424"/>
        <v>Basement</v>
      </c>
      <c r="I1131" s="385" t="str">
        <f t="shared" si="425"/>
        <v>Y</v>
      </c>
      <c r="J1131" s="385" t="str">
        <f t="shared" si="426"/>
        <v>Y</v>
      </c>
      <c r="K1131" s="385" t="str">
        <f t="shared" si="419"/>
        <v>Y</v>
      </c>
      <c r="L1131" s="384"/>
      <c r="M1131" s="385" t="str">
        <f t="shared" si="434"/>
        <v>Y</v>
      </c>
      <c r="N1131" s="385" t="str">
        <f t="shared" si="435"/>
        <v>Y</v>
      </c>
      <c r="O1131" s="385" t="str">
        <f t="shared" si="436"/>
        <v>Y</v>
      </c>
      <c r="P1131" s="384"/>
      <c r="Q1131" s="385" t="str">
        <f>IF(DR1131="","",IF(DR1131="y","Y","n"))</f>
        <v>Y</v>
      </c>
      <c r="R1131" s="385" t="str">
        <f>IF(AK1131="","",IF(AN1131="","Y",IF(AK1131&gt;AN1131*$R$38,"Y","n")))</f>
        <v>Y</v>
      </c>
      <c r="S1131" s="385" t="str">
        <f>IF(AK1131="","",IF(Q1131="N","n","Y"))</f>
        <v>Y</v>
      </c>
      <c r="T1131" s="384"/>
      <c r="U1131" s="384"/>
      <c r="V1131" s="384"/>
      <c r="W1131" s="384"/>
      <c r="X1131" s="384"/>
      <c r="Y1131" s="385" t="str">
        <f t="shared" si="427"/>
        <v>Y</v>
      </c>
      <c r="Z1131" s="385" t="str">
        <f t="shared" si="428"/>
        <v>Y</v>
      </c>
      <c r="AA1131" s="385" t="str">
        <f t="shared" si="418"/>
        <v>Y</v>
      </c>
      <c r="AC1131" s="389">
        <v>21696</v>
      </c>
      <c r="AD1131" s="390">
        <v>5.9374999999999999E-4</v>
      </c>
      <c r="AE1131" s="385">
        <v>1</v>
      </c>
      <c r="AF1131" s="385">
        <v>0</v>
      </c>
      <c r="AG1131" s="391">
        <f t="shared" si="429"/>
        <v>120</v>
      </c>
      <c r="AH1131" s="372">
        <v>14</v>
      </c>
      <c r="AI1131" s="392">
        <f t="shared" si="430"/>
        <v>50523.35294108549</v>
      </c>
      <c r="AJ1131" s="394">
        <f>IF(CL1131="","",IF(CM1131="mg/m3",1000*CL1131,IF(CM1131="ppbv",CL1131*INDEX(ppbv_ug_m3,MATCH(BS1131,ChemName,0)),CL1131)))</f>
        <v>21696</v>
      </c>
      <c r="AK1131" s="404">
        <f>IF(DO1131="","",IF(DO1131="mg/m3",1000*DN1131,IF(DO1131="ppbv",DN1131*INDEX(ppbv_ug_m3,MATCH(BS1131,ChemName,0)),DN1131)))</f>
        <v>6200</v>
      </c>
      <c r="AL1131" s="394"/>
      <c r="AM1131" s="394">
        <f t="shared" si="437"/>
        <v>12.882</v>
      </c>
      <c r="AN1131" s="372">
        <f t="shared" si="431"/>
        <v>3.8</v>
      </c>
      <c r="AO1131" s="390">
        <f t="shared" si="432"/>
        <v>2.5497120143671984E-4</v>
      </c>
      <c r="AP1131" s="390">
        <f>IF(AJ1131="","",AM1131/AJ1131)</f>
        <v>5.9374999999999999E-4</v>
      </c>
      <c r="AQ1131" s="390">
        <f>IF(AK1131="","",AM1131/AK1131)</f>
        <v>2.0777419354838711E-3</v>
      </c>
      <c r="AR1131" s="439"/>
      <c r="AS1131" s="396">
        <f t="shared" si="396"/>
        <v>1</v>
      </c>
      <c r="AT1131" s="396">
        <f t="shared" si="397"/>
        <v>0</v>
      </c>
      <c r="AU1131" s="396">
        <f t="shared" ref="AU1131:AU1194" si="438">IF(AP1131="","",IF(CD1131="Y",1,0))</f>
        <v>1</v>
      </c>
      <c r="AV1131" s="396">
        <f t="shared" ref="AV1131:AV1194" si="439">IF(AP1131="","",IF(CD1131="n",1,0))</f>
        <v>0</v>
      </c>
      <c r="AW1131" s="372">
        <f>IF(AQ1131="","",IF(DR1131="Y",1,0))</f>
        <v>1</v>
      </c>
      <c r="AX1131" s="372">
        <f>IF(AQ1131="","",IF(DR1131="n",1,0))</f>
        <v>0</v>
      </c>
      <c r="AY1131" s="396"/>
      <c r="AZ1131" s="396"/>
      <c r="BA1131" s="397">
        <v>73</v>
      </c>
      <c r="BB1131" s="397" t="s">
        <v>1089</v>
      </c>
      <c r="BC1131" s="385" t="s">
        <v>1385</v>
      </c>
      <c r="BD1131" s="385" t="s">
        <v>1378</v>
      </c>
      <c r="BE1131" s="303" t="s">
        <v>656</v>
      </c>
      <c r="BF1131" s="385"/>
      <c r="BG1131" s="397">
        <v>901</v>
      </c>
      <c r="BH1131" s="397" t="s">
        <v>252</v>
      </c>
      <c r="BI1131" s="397" t="s">
        <v>1387</v>
      </c>
      <c r="BJ1131" s="397" t="s">
        <v>1388</v>
      </c>
      <c r="BK1131" s="398" t="s">
        <v>573</v>
      </c>
      <c r="BL1131" s="372">
        <f>6.5*0.3048</f>
        <v>1.9812000000000001</v>
      </c>
      <c r="BM1131" s="398" t="s">
        <v>1390</v>
      </c>
      <c r="BN1131" s="475">
        <f>(17.5-6.5)*0.3048</f>
        <v>3.3528000000000002</v>
      </c>
      <c r="BO1131" s="372" t="s">
        <v>1390</v>
      </c>
      <c r="BS1131" s="397" t="s">
        <v>2057</v>
      </c>
      <c r="BT1131" s="397" t="s">
        <v>253</v>
      </c>
      <c r="BU1131" s="397"/>
      <c r="BV1131" s="397"/>
      <c r="BW1131" s="399">
        <v>38454</v>
      </c>
      <c r="BX1131" s="399"/>
      <c r="BY1131" s="398" t="s">
        <v>451</v>
      </c>
      <c r="BZ1131" s="397">
        <v>12.882</v>
      </c>
      <c r="CA1131" s="397" t="s">
        <v>1396</v>
      </c>
      <c r="CD1131" s="400" t="s">
        <v>1397</v>
      </c>
      <c r="CE1131" s="397">
        <v>15206</v>
      </c>
      <c r="CF1131" s="397" t="s">
        <v>254</v>
      </c>
      <c r="CG1131" s="401">
        <v>38454</v>
      </c>
      <c r="CH1131" s="402"/>
      <c r="CK1131" s="372" t="s">
        <v>451</v>
      </c>
      <c r="CL1131" s="397">
        <v>21696</v>
      </c>
      <c r="CM1131" s="397" t="s">
        <v>1396</v>
      </c>
      <c r="CP1131" s="397" t="s">
        <v>1397</v>
      </c>
      <c r="CQ1131" s="397">
        <v>2914</v>
      </c>
      <c r="CR1131" s="397" t="s">
        <v>255</v>
      </c>
      <c r="CS1131" s="401">
        <v>38455</v>
      </c>
      <c r="CT1131" s="402"/>
      <c r="CY1131" s="372" t="s">
        <v>451</v>
      </c>
      <c r="CZ1131" s="397">
        <v>120</v>
      </c>
      <c r="DA1131" s="397" t="s">
        <v>2046</v>
      </c>
      <c r="DD1131" s="397" t="s">
        <v>1397</v>
      </c>
      <c r="DE1131" s="397">
        <v>2909</v>
      </c>
      <c r="DF1131" s="397"/>
      <c r="DG1131" s="437">
        <v>38455</v>
      </c>
      <c r="DH1131" s="438"/>
      <c r="DI1131" s="397"/>
      <c r="DJ1131" s="397"/>
      <c r="DK1131" s="436">
        <v>6</v>
      </c>
      <c r="DL1131" s="436" t="s">
        <v>1395</v>
      </c>
      <c r="DM1131" s="398" t="s">
        <v>451</v>
      </c>
      <c r="DN1131" s="436">
        <v>6200</v>
      </c>
      <c r="DO1131" s="436" t="s">
        <v>1396</v>
      </c>
      <c r="DP1131" s="397"/>
      <c r="DQ1131" s="397"/>
      <c r="DR1131" s="396" t="s">
        <v>2044</v>
      </c>
      <c r="DS1131" s="436">
        <v>2910</v>
      </c>
    </row>
    <row r="1132" spans="1:123" s="372" customFormat="1" x14ac:dyDescent="0.2">
      <c r="A1132" s="384" t="str">
        <f t="shared" si="420"/>
        <v>Harcros/Tri State</v>
      </c>
      <c r="B1132" s="384" t="str">
        <f t="shared" si="421"/>
        <v>Tetrachloroethylene</v>
      </c>
      <c r="C1132" s="385" t="s">
        <v>2587</v>
      </c>
      <c r="D1132" s="385" t="str">
        <f t="shared" si="433"/>
        <v>S</v>
      </c>
      <c r="E1132" s="384" t="s">
        <v>372</v>
      </c>
      <c r="F1132" s="386" t="str">
        <f t="shared" si="422"/>
        <v>1748 Sante Fe</v>
      </c>
      <c r="G1132" s="384" t="str">
        <f t="shared" si="423"/>
        <v>residential</v>
      </c>
      <c r="H1132" s="384" t="str">
        <f t="shared" si="424"/>
        <v>Basement</v>
      </c>
      <c r="I1132" s="385" t="str">
        <f t="shared" si="425"/>
        <v>Y</v>
      </c>
      <c r="J1132" s="385" t="str">
        <f t="shared" si="426"/>
        <v>Y</v>
      </c>
      <c r="K1132" s="385" t="str">
        <f t="shared" si="419"/>
        <v>Y</v>
      </c>
      <c r="L1132" s="384"/>
      <c r="M1132" s="385" t="str">
        <f t="shared" si="434"/>
        <v>Y</v>
      </c>
      <c r="N1132" s="385" t="str">
        <f t="shared" si="435"/>
        <v>Y</v>
      </c>
      <c r="O1132" s="385" t="str">
        <f t="shared" si="436"/>
        <v>Y</v>
      </c>
      <c r="P1132" s="384"/>
      <c r="Q1132" s="385" t="str">
        <f>IF(DR1132="","",IF(DR1132="y","Y","n"))</f>
        <v>Y</v>
      </c>
      <c r="R1132" s="385" t="str">
        <f>IF(AK1132="","",IF(AN1132="","Y",IF(AK1132&gt;AN1132*$R$38,"Y","n")))</f>
        <v>Y</v>
      </c>
      <c r="S1132" s="385" t="str">
        <f>IF(AK1132="","",IF(Q1132="N","n","Y"))</f>
        <v>Y</v>
      </c>
      <c r="T1132" s="384"/>
      <c r="U1132" s="384"/>
      <c r="V1132" s="384"/>
      <c r="W1132" s="384"/>
      <c r="X1132" s="384"/>
      <c r="Y1132" s="385" t="str">
        <f t="shared" si="427"/>
        <v>Y</v>
      </c>
      <c r="Z1132" s="385" t="str">
        <f t="shared" si="428"/>
        <v>Y</v>
      </c>
      <c r="AA1132" s="385" t="str">
        <f t="shared" si="418"/>
        <v>Y</v>
      </c>
      <c r="AC1132" s="389">
        <v>7458</v>
      </c>
      <c r="AD1132" s="390">
        <v>2.6816840976133013E-3</v>
      </c>
      <c r="AE1132" s="385">
        <v>1</v>
      </c>
      <c r="AF1132" s="385">
        <v>0</v>
      </c>
      <c r="AG1132" s="391">
        <f t="shared" si="429"/>
        <v>13</v>
      </c>
      <c r="AH1132" s="372">
        <v>14</v>
      </c>
      <c r="AI1132" s="392">
        <f t="shared" si="430"/>
        <v>5473.3632352842615</v>
      </c>
      <c r="AJ1132" s="394">
        <f>IF(CL1132="","",IF(CM1132="mg/m3",1000*CL1132,IF(CM1132="ppbv",CL1132*INDEX(ppbv_ug_m3,MATCH(BS1132,ChemName,0)),CL1132)))</f>
        <v>7458</v>
      </c>
      <c r="AK1132" s="404">
        <f>IF(DO1132="","",IF(DO1132="mg/m3",1000*DN1132,IF(DO1132="ppbv",DN1132*INDEX(ppbv_ug_m3,MATCH(BS1132,ChemName,0)),DN1132)))</f>
        <v>74580</v>
      </c>
      <c r="AL1132" s="394"/>
      <c r="AM1132" s="394">
        <f t="shared" si="437"/>
        <v>20</v>
      </c>
      <c r="AN1132" s="372">
        <f t="shared" si="431"/>
        <v>3.8</v>
      </c>
      <c r="AO1132" s="390">
        <f t="shared" si="432"/>
        <v>3.6540604268814423E-3</v>
      </c>
      <c r="AP1132" s="390">
        <f>IF(AJ1132="","",AM1132/AJ1132)</f>
        <v>2.6816840976133013E-3</v>
      </c>
      <c r="AQ1132" s="390">
        <f>IF(AK1132="","",AM1132/AK1132)</f>
        <v>2.6816840976133012E-4</v>
      </c>
      <c r="AR1132" s="439"/>
      <c r="AS1132" s="396">
        <f t="shared" ref="AS1132:AS1195" si="440">IF(AO1132="","",IF(CD1132="Y",1,0))</f>
        <v>1</v>
      </c>
      <c r="AT1132" s="396">
        <f t="shared" ref="AT1132:AT1195" si="441">IF(AO1132="","",IF(CD1132="n",1,0))</f>
        <v>0</v>
      </c>
      <c r="AU1132" s="396">
        <f t="shared" si="438"/>
        <v>1</v>
      </c>
      <c r="AV1132" s="396">
        <f t="shared" si="439"/>
        <v>0</v>
      </c>
      <c r="AW1132" s="372">
        <f>IF(AQ1132="","",IF(DR1132="Y",1,0))</f>
        <v>1</v>
      </c>
      <c r="AX1132" s="372">
        <f>IF(AQ1132="","",IF(DR1132="n",1,0))</f>
        <v>0</v>
      </c>
      <c r="AY1132" s="396"/>
      <c r="AZ1132" s="396"/>
      <c r="BA1132" s="397">
        <v>73</v>
      </c>
      <c r="BB1132" s="397" t="s">
        <v>1089</v>
      </c>
      <c r="BC1132" s="385" t="s">
        <v>1385</v>
      </c>
      <c r="BD1132" s="385" t="s">
        <v>1378</v>
      </c>
      <c r="BE1132" s="303" t="s">
        <v>656</v>
      </c>
      <c r="BF1132" s="385"/>
      <c r="BG1132" s="397">
        <v>896</v>
      </c>
      <c r="BH1132" s="397" t="s">
        <v>2647</v>
      </c>
      <c r="BI1132" s="397" t="s">
        <v>1387</v>
      </c>
      <c r="BJ1132" s="397" t="s">
        <v>1388</v>
      </c>
      <c r="BK1132" s="398" t="s">
        <v>573</v>
      </c>
      <c r="BL1132" s="372">
        <f>6.5*0.3048</f>
        <v>1.9812000000000001</v>
      </c>
      <c r="BM1132" s="398" t="s">
        <v>1390</v>
      </c>
      <c r="BN1132" s="475">
        <f>(17.5-6.5)*0.3048</f>
        <v>3.3528000000000002</v>
      </c>
      <c r="BO1132" s="372" t="s">
        <v>1390</v>
      </c>
      <c r="BS1132" s="397" t="s">
        <v>2057</v>
      </c>
      <c r="BT1132" s="397" t="s">
        <v>1284</v>
      </c>
      <c r="BU1132" s="397"/>
      <c r="BV1132" s="397"/>
      <c r="BW1132" s="399">
        <v>38454</v>
      </c>
      <c r="BX1132" s="399"/>
      <c r="BY1132" s="398" t="s">
        <v>560</v>
      </c>
      <c r="BZ1132" s="397">
        <v>20</v>
      </c>
      <c r="CA1132" s="397" t="s">
        <v>1396</v>
      </c>
      <c r="CD1132" s="400" t="s">
        <v>1397</v>
      </c>
      <c r="CE1132" s="397">
        <v>15078</v>
      </c>
      <c r="CF1132" s="397" t="s">
        <v>1213</v>
      </c>
      <c r="CG1132" s="401">
        <v>38454</v>
      </c>
      <c r="CH1132" s="402"/>
      <c r="CK1132" s="372" t="s">
        <v>451</v>
      </c>
      <c r="CL1132" s="397">
        <v>7458</v>
      </c>
      <c r="CM1132" s="397" t="s">
        <v>1396</v>
      </c>
      <c r="CP1132" s="397" t="s">
        <v>1397</v>
      </c>
      <c r="CQ1132" s="397">
        <v>2913</v>
      </c>
      <c r="CR1132" s="397" t="s">
        <v>1214</v>
      </c>
      <c r="CS1132" s="401">
        <v>38454</v>
      </c>
      <c r="CT1132" s="402"/>
      <c r="CY1132" s="372" t="s">
        <v>451</v>
      </c>
      <c r="CZ1132" s="397">
        <v>13</v>
      </c>
      <c r="DA1132" s="397" t="s">
        <v>2046</v>
      </c>
      <c r="DD1132" s="397" t="s">
        <v>1397</v>
      </c>
      <c r="DE1132" s="397">
        <v>2894</v>
      </c>
      <c r="DF1132" s="397"/>
      <c r="DG1132" s="437">
        <v>38454</v>
      </c>
      <c r="DH1132" s="438"/>
      <c r="DI1132" s="397"/>
      <c r="DJ1132" s="397"/>
      <c r="DK1132" s="436">
        <v>6</v>
      </c>
      <c r="DL1132" s="436" t="s">
        <v>1395</v>
      </c>
      <c r="DM1132" s="398" t="s">
        <v>451</v>
      </c>
      <c r="DN1132" s="436">
        <v>74580</v>
      </c>
      <c r="DO1132" s="436" t="s">
        <v>1396</v>
      </c>
      <c r="DP1132" s="397"/>
      <c r="DQ1132" s="397"/>
      <c r="DR1132" s="396" t="s">
        <v>2044</v>
      </c>
      <c r="DS1132" s="436">
        <v>2895</v>
      </c>
    </row>
    <row r="1133" spans="1:123" s="39" customFormat="1" hidden="1" x14ac:dyDescent="0.2">
      <c r="A1133" s="44" t="str">
        <f t="shared" si="420"/>
        <v>Harcros/Tri State</v>
      </c>
      <c r="B1133" s="44" t="str">
        <f t="shared" si="421"/>
        <v>Tetrachloroethylene</v>
      </c>
      <c r="C1133" s="38" t="s">
        <v>2587</v>
      </c>
      <c r="D1133" s="38" t="str">
        <f t="shared" si="433"/>
        <v>S</v>
      </c>
      <c r="E1133" s="44" t="s">
        <v>372</v>
      </c>
      <c r="F1133" s="155" t="str">
        <f t="shared" si="422"/>
        <v>1752 Sante Fe</v>
      </c>
      <c r="G1133" s="44" t="str">
        <f t="shared" si="423"/>
        <v>residential</v>
      </c>
      <c r="H1133" s="44" t="str">
        <f t="shared" si="424"/>
        <v>Crawlspace</v>
      </c>
      <c r="I1133" s="38" t="str">
        <f t="shared" si="425"/>
        <v>Y</v>
      </c>
      <c r="J1133" s="38" t="str">
        <f t="shared" si="426"/>
        <v>Y</v>
      </c>
      <c r="K1133" s="38" t="str">
        <f t="shared" si="419"/>
        <v>Y</v>
      </c>
      <c r="L1133" s="44"/>
      <c r="M1133" s="38" t="str">
        <f t="shared" si="434"/>
        <v/>
      </c>
      <c r="N1133" s="38" t="str">
        <f t="shared" si="435"/>
        <v/>
      </c>
      <c r="O1133" s="38" t="str">
        <f t="shared" si="436"/>
        <v/>
      </c>
      <c r="P1133" s="44"/>
      <c r="Q1133" s="38" t="str">
        <f>IF(DR1133="","",IF(DR1133="y","Y","n"))</f>
        <v>Y</v>
      </c>
      <c r="R1133" s="38" t="str">
        <f>IF(AK1133="","",IF(AN1133="","Y",IF(AK1133&gt;AN1133*$R$38,"Y","n")))</f>
        <v>Y</v>
      </c>
      <c r="S1133" s="38" t="str">
        <f>IF(AK1133="","",IF(Q1133="N","n","Y"))</f>
        <v>Y</v>
      </c>
      <c r="T1133" s="44"/>
      <c r="U1133" s="44"/>
      <c r="V1133" s="44"/>
      <c r="W1133" s="44"/>
      <c r="X1133" s="44"/>
      <c r="Y1133" s="38" t="str">
        <f t="shared" si="427"/>
        <v>Y</v>
      </c>
      <c r="Z1133" s="38" t="str">
        <f t="shared" si="428"/>
        <v>Y</v>
      </c>
      <c r="AA1133" s="38" t="str">
        <f t="shared" si="418"/>
        <v>Y</v>
      </c>
      <c r="AC1133" s="59"/>
      <c r="AD1133" s="204"/>
      <c r="AE1133" s="38"/>
      <c r="AF1133" s="38"/>
      <c r="AG1133" s="125">
        <f t="shared" si="429"/>
        <v>445</v>
      </c>
      <c r="AH1133" s="39">
        <v>14</v>
      </c>
      <c r="AI1133" s="123">
        <f t="shared" si="430"/>
        <v>187357.43382319203</v>
      </c>
      <c r="AK1133" s="47">
        <f>IF(DO1133="","",IF(DO1133="mg/m3",1000*DN1133,IF(DO1133="ppbv",DN1133*INDEX(ppbv_ug_m3,MATCH(BS1133,ChemName,0)),DN1133)))</f>
        <v>1966.2</v>
      </c>
      <c r="AM1133" s="40">
        <f t="shared" si="437"/>
        <v>16.271999999999998</v>
      </c>
      <c r="AN1133" s="39">
        <f t="shared" si="431"/>
        <v>3.8</v>
      </c>
      <c r="AO1133" s="204">
        <f t="shared" si="432"/>
        <v>8.6850036680987942E-5</v>
      </c>
      <c r="AP1133" s="204"/>
      <c r="AQ1133" s="204">
        <f>IF(AK1133="","",AM1133/AK1133)</f>
        <v>8.2758620689655157E-3</v>
      </c>
      <c r="AR1133" s="59"/>
      <c r="AS1133" s="115">
        <f t="shared" si="440"/>
        <v>1</v>
      </c>
      <c r="AT1133" s="115">
        <f t="shared" si="441"/>
        <v>0</v>
      </c>
      <c r="AU1133" s="115"/>
      <c r="AV1133" s="115"/>
      <c r="AW1133" s="39">
        <f>IF(AQ1133="","",IF(DR1133="Y",1,0))</f>
        <v>1</v>
      </c>
      <c r="AX1133" s="39">
        <f>IF(AQ1133="","",IF(DR1133="n",1,0))</f>
        <v>0</v>
      </c>
      <c r="AY1133" s="115"/>
      <c r="AZ1133" s="115"/>
      <c r="BA1133" s="43">
        <v>73</v>
      </c>
      <c r="BB1133" s="43" t="s">
        <v>1089</v>
      </c>
      <c r="BC1133" s="38" t="s">
        <v>1385</v>
      </c>
      <c r="BD1133" s="38" t="s">
        <v>1378</v>
      </c>
      <c r="BE1133" s="37" t="s">
        <v>656</v>
      </c>
      <c r="BF1133" s="38"/>
      <c r="BG1133" s="43">
        <v>902</v>
      </c>
      <c r="BH1133" s="43" t="s">
        <v>256</v>
      </c>
      <c r="BI1133" s="43" t="s">
        <v>1387</v>
      </c>
      <c r="BJ1133" s="43" t="s">
        <v>1388</v>
      </c>
      <c r="BK1133" s="43" t="s">
        <v>1489</v>
      </c>
      <c r="BL1133" s="39">
        <f>3.5*0.3048</f>
        <v>1.0668</v>
      </c>
      <c r="BM1133" s="48" t="s">
        <v>1390</v>
      </c>
      <c r="BN1133" s="40">
        <f>(17.5-3.5)*0.3048</f>
        <v>4.2671999999999999</v>
      </c>
      <c r="BO1133" s="39" t="s">
        <v>1390</v>
      </c>
      <c r="BS1133" s="43" t="s">
        <v>2057</v>
      </c>
      <c r="BT1133" s="43" t="s">
        <v>257</v>
      </c>
      <c r="BU1133" s="43"/>
      <c r="BV1133" s="43"/>
      <c r="BW1133" s="243">
        <v>38455</v>
      </c>
      <c r="BX1133" s="243"/>
      <c r="BY1133" s="48" t="s">
        <v>451</v>
      </c>
      <c r="BZ1133" s="43">
        <v>16.271999999999998</v>
      </c>
      <c r="CA1133" s="43" t="s">
        <v>1396</v>
      </c>
      <c r="CD1133" s="124" t="s">
        <v>1397</v>
      </c>
      <c r="CE1133" s="43">
        <v>15146</v>
      </c>
      <c r="CR1133" s="43" t="s">
        <v>258</v>
      </c>
      <c r="CS1133" s="251">
        <v>38455</v>
      </c>
      <c r="CT1133" s="126"/>
      <c r="CY1133" s="39" t="s">
        <v>560</v>
      </c>
      <c r="CZ1133" s="43">
        <v>445</v>
      </c>
      <c r="DA1133" s="43" t="s">
        <v>2046</v>
      </c>
      <c r="DD1133" s="43" t="s">
        <v>1397</v>
      </c>
      <c r="DE1133" s="43">
        <v>2902</v>
      </c>
      <c r="DF1133" s="43"/>
      <c r="DG1133" s="254">
        <v>38455</v>
      </c>
      <c r="DH1133" s="185"/>
      <c r="DI1133" s="43"/>
      <c r="DJ1133" s="43"/>
      <c r="DK1133" s="180">
        <v>6</v>
      </c>
      <c r="DL1133" s="180" t="s">
        <v>1395</v>
      </c>
      <c r="DM1133" s="48" t="s">
        <v>451</v>
      </c>
      <c r="DN1133" s="180">
        <v>1966.2</v>
      </c>
      <c r="DO1133" s="180" t="s">
        <v>1396</v>
      </c>
      <c r="DP1133" s="43"/>
      <c r="DQ1133" s="43"/>
      <c r="DR1133" s="115" t="s">
        <v>2044</v>
      </c>
      <c r="DS1133" s="180">
        <v>2903</v>
      </c>
    </row>
    <row r="1134" spans="1:123" s="39" customFormat="1" hidden="1" x14ac:dyDescent="0.2">
      <c r="A1134" s="44" t="str">
        <f t="shared" si="420"/>
        <v>Harcros/Tri State</v>
      </c>
      <c r="B1134" s="44" t="str">
        <f t="shared" si="421"/>
        <v>Tetrachloroethylene</v>
      </c>
      <c r="C1134" s="38" t="s">
        <v>2587</v>
      </c>
      <c r="D1134" s="38" t="str">
        <f t="shared" si="433"/>
        <v>S</v>
      </c>
      <c r="E1134" s="44" t="s">
        <v>372</v>
      </c>
      <c r="F1134" s="155" t="str">
        <f t="shared" si="422"/>
        <v>1758 Sante Fe</v>
      </c>
      <c r="G1134" s="44" t="str">
        <f t="shared" si="423"/>
        <v>residential</v>
      </c>
      <c r="H1134" s="44" t="str">
        <f t="shared" si="424"/>
        <v>Crawlspace</v>
      </c>
      <c r="I1134" s="38" t="str">
        <f t="shared" si="425"/>
        <v>Y</v>
      </c>
      <c r="J1134" s="38" t="str">
        <f t="shared" si="426"/>
        <v>Y</v>
      </c>
      <c r="K1134" s="38" t="str">
        <f t="shared" si="419"/>
        <v>Y</v>
      </c>
      <c r="L1134" s="44"/>
      <c r="M1134" s="38" t="str">
        <f t="shared" si="434"/>
        <v/>
      </c>
      <c r="N1134" s="38" t="str">
        <f t="shared" si="435"/>
        <v/>
      </c>
      <c r="O1134" s="38" t="str">
        <f t="shared" si="436"/>
        <v/>
      </c>
      <c r="P1134" s="44"/>
      <c r="Q1134" s="38" t="str">
        <f>IF(DR1134="","",IF(DR1134="y","Y","n"))</f>
        <v>Y</v>
      </c>
      <c r="R1134" s="38" t="str">
        <f>IF(AK1134="","",IF(AN1134="","Y",IF(AK1134&gt;AN1134*$R$38,"Y","n")))</f>
        <v>Y</v>
      </c>
      <c r="S1134" s="38" t="str">
        <f>IF(AK1134="","",IF(Q1134="N","n","Y"))</f>
        <v>Y</v>
      </c>
      <c r="T1134" s="44"/>
      <c r="U1134" s="44"/>
      <c r="V1134" s="44"/>
      <c r="W1134" s="44"/>
      <c r="X1134" s="44"/>
      <c r="Y1134" s="38" t="str">
        <f t="shared" si="427"/>
        <v>Y</v>
      </c>
      <c r="Z1134" s="38" t="str">
        <f t="shared" si="428"/>
        <v>Y</v>
      </c>
      <c r="AA1134" s="38" t="str">
        <f t="shared" si="418"/>
        <v>Y</v>
      </c>
      <c r="AC1134" s="59"/>
      <c r="AD1134" s="204"/>
      <c r="AE1134" s="38"/>
      <c r="AF1134" s="38"/>
      <c r="AG1134" s="125">
        <f t="shared" si="429"/>
        <v>60</v>
      </c>
      <c r="AH1134" s="39">
        <v>14</v>
      </c>
      <c r="AI1134" s="123">
        <f t="shared" si="430"/>
        <v>25261.676470542745</v>
      </c>
      <c r="AK1134" s="47">
        <f>IF(DO1134="","",IF(DO1134="mg/m3",1000*DN1134,IF(DO1134="ppbv",DN1134*INDEX(ppbv_ug_m3,MATCH(BS1134,ChemName,0)),DN1134)))</f>
        <v>500</v>
      </c>
      <c r="AM1134" s="40">
        <f t="shared" si="437"/>
        <v>16.95</v>
      </c>
      <c r="AN1134" s="39">
        <f t="shared" si="431"/>
        <v>3.8</v>
      </c>
      <c r="AO1134" s="204">
        <f t="shared" si="432"/>
        <v>6.7097684588610475E-4</v>
      </c>
      <c r="AP1134" s="204"/>
      <c r="AQ1134" s="204">
        <f>IF(AK1134="","",AM1134/AK1134)</f>
        <v>3.39E-2</v>
      </c>
      <c r="AR1134" s="59"/>
      <c r="AS1134" s="115">
        <f t="shared" si="440"/>
        <v>1</v>
      </c>
      <c r="AT1134" s="115">
        <f t="shared" si="441"/>
        <v>0</v>
      </c>
      <c r="AU1134" s="115"/>
      <c r="AV1134" s="115"/>
      <c r="AW1134" s="39">
        <f>IF(AQ1134="","",IF(DR1134="Y",1,0))</f>
        <v>1</v>
      </c>
      <c r="AX1134" s="39">
        <f>IF(AQ1134="","",IF(DR1134="n",1,0))</f>
        <v>0</v>
      </c>
      <c r="AY1134" s="115"/>
      <c r="AZ1134" s="115"/>
      <c r="BA1134" s="43">
        <v>73</v>
      </c>
      <c r="BB1134" s="43" t="s">
        <v>1089</v>
      </c>
      <c r="BC1134" s="38" t="s">
        <v>1385</v>
      </c>
      <c r="BD1134" s="38" t="s">
        <v>1378</v>
      </c>
      <c r="BE1134" s="37" t="s">
        <v>656</v>
      </c>
      <c r="BF1134" s="38"/>
      <c r="BG1134" s="43">
        <v>903</v>
      </c>
      <c r="BH1134" s="43" t="s">
        <v>259</v>
      </c>
      <c r="BI1134" s="43" t="s">
        <v>1387</v>
      </c>
      <c r="BJ1134" s="43" t="s">
        <v>1388</v>
      </c>
      <c r="BK1134" s="43" t="s">
        <v>1489</v>
      </c>
      <c r="BL1134" s="39">
        <f>3.5*0.3048</f>
        <v>1.0668</v>
      </c>
      <c r="BM1134" s="48" t="s">
        <v>1390</v>
      </c>
      <c r="BN1134" s="40">
        <f>(17.5-3.5)*0.3048</f>
        <v>4.2671999999999999</v>
      </c>
      <c r="BO1134" s="39" t="s">
        <v>1390</v>
      </c>
      <c r="BR1134" s="43" t="s">
        <v>260</v>
      </c>
      <c r="BS1134" s="43" t="s">
        <v>2057</v>
      </c>
      <c r="BT1134" s="43" t="s">
        <v>1877</v>
      </c>
      <c r="BU1134" s="43"/>
      <c r="BV1134" s="43"/>
      <c r="BW1134" s="243">
        <v>38455</v>
      </c>
      <c r="BX1134" s="243"/>
      <c r="BY1134" s="48" t="s">
        <v>451</v>
      </c>
      <c r="BZ1134" s="43">
        <v>16.95</v>
      </c>
      <c r="CA1134" s="43" t="s">
        <v>1396</v>
      </c>
      <c r="CD1134" s="124" t="s">
        <v>1397</v>
      </c>
      <c r="CE1134" s="43">
        <v>15174</v>
      </c>
      <c r="CR1134" s="43" t="s">
        <v>1878</v>
      </c>
      <c r="CS1134" s="251">
        <v>38455</v>
      </c>
      <c r="CT1134" s="126"/>
      <c r="CY1134" s="39" t="s">
        <v>451</v>
      </c>
      <c r="CZ1134" s="43">
        <v>60</v>
      </c>
      <c r="DA1134" s="43" t="s">
        <v>2046</v>
      </c>
      <c r="DD1134" s="43" t="s">
        <v>1397</v>
      </c>
      <c r="DE1134" s="43">
        <v>2906</v>
      </c>
      <c r="DF1134" s="43"/>
      <c r="DG1134" s="254">
        <v>38455</v>
      </c>
      <c r="DH1134" s="185"/>
      <c r="DI1134" s="43"/>
      <c r="DJ1134" s="43"/>
      <c r="DK1134" s="180">
        <v>6</v>
      </c>
      <c r="DL1134" s="180" t="s">
        <v>1395</v>
      </c>
      <c r="DM1134" s="48" t="s">
        <v>451</v>
      </c>
      <c r="DN1134" s="180">
        <v>500</v>
      </c>
      <c r="DO1134" s="180" t="s">
        <v>1396</v>
      </c>
      <c r="DP1134" s="43"/>
      <c r="DQ1134" s="43"/>
      <c r="DR1134" s="115" t="s">
        <v>2044</v>
      </c>
      <c r="DS1134" s="180">
        <v>2907</v>
      </c>
    </row>
    <row r="1135" spans="1:123" s="39" customFormat="1" x14ac:dyDescent="0.2">
      <c r="A1135" s="44" t="str">
        <f t="shared" si="420"/>
        <v>Hopewell Precision Site</v>
      </c>
      <c r="B1135" s="44" t="str">
        <f t="shared" si="421"/>
        <v>1,1,1-Trichloroethane</v>
      </c>
      <c r="C1135" s="38" t="s">
        <v>2587</v>
      </c>
      <c r="D1135" s="38" t="str">
        <f t="shared" si="433"/>
        <v>S</v>
      </c>
      <c r="E1135" s="44" t="s">
        <v>372</v>
      </c>
      <c r="F1135" s="155">
        <f t="shared" si="422"/>
        <v>1</v>
      </c>
      <c r="G1135" s="44" t="str">
        <f t="shared" si="423"/>
        <v>residential</v>
      </c>
      <c r="H1135" s="44" t="str">
        <f t="shared" si="424"/>
        <v>Basement - full</v>
      </c>
      <c r="I1135" s="38"/>
      <c r="J1135" s="38"/>
      <c r="K1135" s="38"/>
      <c r="L1135" s="44"/>
      <c r="M1135" s="38" t="str">
        <f t="shared" si="434"/>
        <v>Y</v>
      </c>
      <c r="N1135" s="38" t="str">
        <f t="shared" si="435"/>
        <v>Y</v>
      </c>
      <c r="O1135" s="38" t="str">
        <f t="shared" si="436"/>
        <v>Y</v>
      </c>
      <c r="P1135" s="44"/>
      <c r="Q1135" s="44"/>
      <c r="R1135" s="44"/>
      <c r="S1135" s="44"/>
      <c r="T1135" s="44"/>
      <c r="U1135" s="44"/>
      <c r="V1135" s="44"/>
      <c r="W1135" s="44"/>
      <c r="X1135" s="44"/>
      <c r="Y1135" s="38" t="str">
        <f t="shared" si="427"/>
        <v>Y</v>
      </c>
      <c r="Z1135" s="38" t="str">
        <f t="shared" si="428"/>
        <v>n</v>
      </c>
      <c r="AA1135" s="38" t="str">
        <f t="shared" si="418"/>
        <v>Y</v>
      </c>
      <c r="AC1135" s="59">
        <v>177.45777437820354</v>
      </c>
      <c r="AD1135" s="204">
        <v>8.4375000000000006E-3</v>
      </c>
      <c r="AE1135" s="38">
        <v>1</v>
      </c>
      <c r="AF1135" s="38">
        <v>0</v>
      </c>
      <c r="AG1135" s="125"/>
      <c r="AI1135" s="123"/>
      <c r="AJ1135" s="40">
        <f t="shared" ref="AJ1135:AJ1171" si="442">IF(CL1135="","",IF(CM1135="mg/m3",1000*CL1135,IF(CM1135="ppbv",CL1135*INDEX(ppbv_ug_m3,MATCH(BS1135,ChemName,0)),CL1135)))</f>
        <v>177.45777437820354</v>
      </c>
      <c r="AK1135" s="40"/>
      <c r="AL1135" s="40"/>
      <c r="AM1135" s="40">
        <f t="shared" si="437"/>
        <v>1.4972999713160924</v>
      </c>
      <c r="AN1135" s="39">
        <f t="shared" si="431"/>
        <v>3.1</v>
      </c>
      <c r="AO1135" s="204"/>
      <c r="AP1135" s="204">
        <f t="shared" ref="AP1135:AP1171" si="443">IF(AJ1135="","",AM1135/AJ1135)</f>
        <v>8.4375000000000006E-3</v>
      </c>
      <c r="AQ1135" s="45"/>
      <c r="AR1135" s="45"/>
      <c r="AS1135" s="115"/>
      <c r="AT1135" s="115"/>
      <c r="AU1135" s="115">
        <f t="shared" si="438"/>
        <v>1</v>
      </c>
      <c r="AV1135" s="115">
        <f t="shared" si="439"/>
        <v>0</v>
      </c>
      <c r="AY1135" s="115"/>
      <c r="AZ1135" s="115"/>
      <c r="BA1135" s="43">
        <v>62</v>
      </c>
      <c r="BB1135" s="43" t="s">
        <v>1989</v>
      </c>
      <c r="BC1135" s="38" t="s">
        <v>1385</v>
      </c>
      <c r="BD1135" s="38" t="s">
        <v>1379</v>
      </c>
      <c r="BE1135" s="37" t="s">
        <v>2345</v>
      </c>
      <c r="BF1135" s="38"/>
      <c r="BG1135" s="43">
        <v>247</v>
      </c>
      <c r="BH1135" s="43">
        <v>1</v>
      </c>
      <c r="BI1135" s="43" t="s">
        <v>1387</v>
      </c>
      <c r="BJ1135" s="43" t="s">
        <v>1388</v>
      </c>
      <c r="BK1135" s="43" t="s">
        <v>1389</v>
      </c>
      <c r="BP1135" s="48" t="s">
        <v>1406</v>
      </c>
      <c r="BS1135" s="43" t="s">
        <v>558</v>
      </c>
      <c r="BT1135" s="43" t="s">
        <v>1990</v>
      </c>
      <c r="BU1135" s="43"/>
      <c r="BV1135" s="43"/>
      <c r="BW1135" s="243">
        <v>38012</v>
      </c>
      <c r="BX1135" s="243"/>
      <c r="BY1135" s="37" t="s">
        <v>451</v>
      </c>
      <c r="BZ1135" s="43">
        <v>0.27</v>
      </c>
      <c r="CA1135" s="43" t="s">
        <v>842</v>
      </c>
      <c r="CD1135" s="124" t="s">
        <v>2044</v>
      </c>
      <c r="CE1135" s="43">
        <v>4585</v>
      </c>
      <c r="CF1135" s="43" t="s">
        <v>1991</v>
      </c>
      <c r="CG1135" s="251">
        <v>38012</v>
      </c>
      <c r="CH1135" s="126"/>
      <c r="CL1135" s="43">
        <v>32</v>
      </c>
      <c r="CM1135" s="43" t="s">
        <v>842</v>
      </c>
      <c r="CP1135" s="43" t="s">
        <v>2044</v>
      </c>
      <c r="CQ1135" s="43">
        <v>821</v>
      </c>
      <c r="DR1135" s="38"/>
    </row>
    <row r="1136" spans="1:123" s="372" customFormat="1" x14ac:dyDescent="0.2">
      <c r="A1136" s="384" t="str">
        <f t="shared" si="420"/>
        <v>Hopewell Precision Site</v>
      </c>
      <c r="B1136" s="384" t="str">
        <f t="shared" si="421"/>
        <v>Trichloroethylene</v>
      </c>
      <c r="C1136" s="385" t="s">
        <v>2587</v>
      </c>
      <c r="D1136" s="385" t="str">
        <f t="shared" si="433"/>
        <v>S</v>
      </c>
      <c r="E1136" s="384" t="s">
        <v>372</v>
      </c>
      <c r="F1136" s="386">
        <f t="shared" si="422"/>
        <v>1</v>
      </c>
      <c r="G1136" s="384" t="str">
        <f t="shared" si="423"/>
        <v>residential</v>
      </c>
      <c r="H1136" s="384" t="str">
        <f t="shared" si="424"/>
        <v>Basement - partial</v>
      </c>
      <c r="I1136" s="385" t="str">
        <f>IF(DD1136="","",IF(DD1136="y","Y","n"))</f>
        <v>Y</v>
      </c>
      <c r="J1136" s="385" t="str">
        <f>IF(AG1136="","",IF(AN1136="","Y",IF(AI1136&gt;AN1136*$J$38,"Y","n")))</f>
        <v>Y</v>
      </c>
      <c r="K1136" s="385" t="str">
        <f>IF(AG1136="","",IF(I1136="N","n","Y"))</f>
        <v>Y</v>
      </c>
      <c r="L1136" s="384"/>
      <c r="M1136" s="385" t="str">
        <f t="shared" si="434"/>
        <v>Y</v>
      </c>
      <c r="N1136" s="385" t="str">
        <f t="shared" si="435"/>
        <v>Y</v>
      </c>
      <c r="O1136" s="385" t="str">
        <f t="shared" si="436"/>
        <v>Y</v>
      </c>
      <c r="P1136" s="384"/>
      <c r="Q1136" s="384"/>
      <c r="R1136" s="384"/>
      <c r="S1136" s="384"/>
      <c r="T1136" s="384"/>
      <c r="U1136" s="384"/>
      <c r="V1136" s="384"/>
      <c r="W1136" s="384"/>
      <c r="X1136" s="384"/>
      <c r="Y1136" s="385" t="str">
        <f t="shared" si="427"/>
        <v>Y</v>
      </c>
      <c r="Z1136" s="385" t="str">
        <f t="shared" si="428"/>
        <v>Y</v>
      </c>
      <c r="AA1136" s="385" t="str">
        <f t="shared" si="418"/>
        <v>Y</v>
      </c>
      <c r="AC1136" s="389">
        <v>6554.3975755862512</v>
      </c>
      <c r="AD1136" s="390">
        <v>2.8333333333333335E-3</v>
      </c>
      <c r="AE1136" s="385">
        <v>1</v>
      </c>
      <c r="AF1136" s="385">
        <v>0</v>
      </c>
      <c r="AG1136" s="391">
        <f>IF(CZ1136="","",IF(DA1136="mg/l",1000*CZ1136,CZ1136))</f>
        <v>76</v>
      </c>
      <c r="AH1136" s="372">
        <v>12</v>
      </c>
      <c r="AI1136" s="392">
        <f>IF(AG1136="","",AG1136*1000*(INDEX(Hatm25C,MATCH(B1136,ChemNameChem,0))/(0.000082057*(AH1136+273)))*EXP(-(INDEX(Evap,MATCH(B1136,ChemNameChem,0))*((1-(AH1136+273)/INDEX(Tcrit,MATCH(B1136,ChemNameChem,0)))/(1-INDEX(Tboil,MATCH(B1136,ChemNameChem,0))/INDEX(Tcrit,MATCH(B1136,ChemNameChem,0))))^IF((INDEX(Tboil,MATCH(B1136,ChemNameChem,0))/INDEX(Tcrit,MATCH(B1136,ChemNameChem,0)))&lt;0.57,0.3,IF((INDEX(Tboil,MATCH(B1136,ChemNameChem,0))/INDEX(Tcrit,MATCH(B1136,ChemNameChem,0)))&gt;0.71,0.41,0.74*(INDEX(Tboil,MATCH(B1136,ChemNameChem,0))/INDEX(Tcrit,MATCH(B1136,ChemNameChem,0)))-0.116)))*0.5032*(1/(AH1136+273)-1/298)))</f>
        <v>17303.250680423524</v>
      </c>
      <c r="AJ1136" s="394">
        <f t="shared" si="442"/>
        <v>6554.3975755862512</v>
      </c>
      <c r="AK1136" s="394"/>
      <c r="AL1136" s="394"/>
      <c r="AM1136" s="394">
        <f t="shared" si="437"/>
        <v>18.570793130827713</v>
      </c>
      <c r="AN1136" s="372">
        <f t="shared" si="431"/>
        <v>0.5</v>
      </c>
      <c r="AO1136" s="390">
        <f>IF(AG1136="","",AM1136/AI1136)</f>
        <v>1.0732545851536589E-3</v>
      </c>
      <c r="AP1136" s="390">
        <f t="shared" si="443"/>
        <v>2.8333333333333335E-3</v>
      </c>
      <c r="AQ1136" s="439"/>
      <c r="AR1136" s="439"/>
      <c r="AS1136" s="396">
        <f t="shared" si="440"/>
        <v>1</v>
      </c>
      <c r="AT1136" s="396">
        <f t="shared" si="441"/>
        <v>0</v>
      </c>
      <c r="AU1136" s="396">
        <f t="shared" si="438"/>
        <v>1</v>
      </c>
      <c r="AV1136" s="396">
        <f t="shared" si="439"/>
        <v>0</v>
      </c>
      <c r="AY1136" s="396"/>
      <c r="AZ1136" s="396"/>
      <c r="BA1136" s="397">
        <v>62</v>
      </c>
      <c r="BB1136" s="397" t="s">
        <v>1989</v>
      </c>
      <c r="BC1136" s="385" t="s">
        <v>1385</v>
      </c>
      <c r="BD1136" s="385" t="s">
        <v>1379</v>
      </c>
      <c r="BE1136" s="303" t="s">
        <v>2345</v>
      </c>
      <c r="BF1136" s="385"/>
      <c r="BG1136" s="397">
        <v>247</v>
      </c>
      <c r="BH1136" s="397">
        <v>1</v>
      </c>
      <c r="BI1136" s="397" t="s">
        <v>1387</v>
      </c>
      <c r="BJ1136" s="397" t="s">
        <v>1388</v>
      </c>
      <c r="BK1136" s="384" t="s">
        <v>1503</v>
      </c>
      <c r="BL1136" s="372">
        <v>1.8</v>
      </c>
      <c r="BM1136" s="398" t="s">
        <v>1390</v>
      </c>
      <c r="BN1136" s="372">
        <v>1.3</v>
      </c>
      <c r="BO1136" s="372" t="s">
        <v>1390</v>
      </c>
      <c r="BP1136" s="398" t="s">
        <v>1406</v>
      </c>
      <c r="BS1136" s="397" t="s">
        <v>1393</v>
      </c>
      <c r="BT1136" s="397" t="s">
        <v>1990</v>
      </c>
      <c r="BU1136" s="397"/>
      <c r="BV1136" s="397"/>
      <c r="BW1136" s="399">
        <v>38012</v>
      </c>
      <c r="BX1136" s="399"/>
      <c r="BY1136" s="303" t="s">
        <v>451</v>
      </c>
      <c r="BZ1136" s="397">
        <v>3.4</v>
      </c>
      <c r="CA1136" s="397" t="s">
        <v>842</v>
      </c>
      <c r="CD1136" s="400" t="s">
        <v>2044</v>
      </c>
      <c r="CE1136" s="397">
        <v>4441</v>
      </c>
      <c r="CF1136" s="397" t="s">
        <v>1991</v>
      </c>
      <c r="CG1136" s="401">
        <v>38012</v>
      </c>
      <c r="CH1136" s="402"/>
      <c r="CL1136" s="397">
        <v>1200</v>
      </c>
      <c r="CM1136" s="397" t="s">
        <v>842</v>
      </c>
      <c r="CP1136" s="397" t="s">
        <v>2044</v>
      </c>
      <c r="CQ1136" s="397">
        <v>783</v>
      </c>
      <c r="CR1136" s="397" t="s">
        <v>1992</v>
      </c>
      <c r="CZ1136" s="397">
        <v>76</v>
      </c>
      <c r="DA1136" s="397" t="s">
        <v>2046</v>
      </c>
      <c r="DD1136" s="397" t="s">
        <v>2044</v>
      </c>
      <c r="DE1136" s="397">
        <v>806</v>
      </c>
      <c r="DF1136" s="397"/>
      <c r="DG1136" s="397"/>
      <c r="DH1136" s="397"/>
      <c r="DI1136" s="397"/>
      <c r="DJ1136" s="397"/>
      <c r="DK1136" s="397"/>
      <c r="DL1136" s="397"/>
      <c r="DM1136" s="397"/>
      <c r="DN1136" s="397"/>
      <c r="DO1136" s="397"/>
      <c r="DP1136" s="397"/>
      <c r="DQ1136" s="397"/>
      <c r="DR1136" s="400"/>
      <c r="DS1136" s="397"/>
    </row>
    <row r="1137" spans="1:123" s="39" customFormat="1" hidden="1" x14ac:dyDescent="0.2">
      <c r="A1137" s="44" t="str">
        <f t="shared" si="420"/>
        <v>Hopewell Precision Site</v>
      </c>
      <c r="B1137" s="44" t="str">
        <f t="shared" si="421"/>
        <v>1,1,1-Trichloroethane</v>
      </c>
      <c r="C1137" s="38" t="s">
        <v>2587</v>
      </c>
      <c r="D1137" s="38" t="str">
        <f t="shared" si="433"/>
        <v>S</v>
      </c>
      <c r="E1137" s="44" t="s">
        <v>372</v>
      </c>
      <c r="F1137" s="155">
        <f t="shared" si="422"/>
        <v>3</v>
      </c>
      <c r="G1137" s="44" t="str">
        <f t="shared" si="423"/>
        <v>residential</v>
      </c>
      <c r="H1137" s="44" t="str">
        <f t="shared" si="424"/>
        <v>Basement - full</v>
      </c>
      <c r="I1137" s="38"/>
      <c r="J1137" s="38"/>
      <c r="K1137" s="38"/>
      <c r="L1137" s="44"/>
      <c r="M1137" s="38" t="str">
        <f t="shared" si="434"/>
        <v>Y</v>
      </c>
      <c r="N1137" s="38" t="str">
        <f t="shared" si="435"/>
        <v>n</v>
      </c>
      <c r="O1137" s="38" t="str">
        <f t="shared" si="436"/>
        <v>Y</v>
      </c>
      <c r="P1137" s="44"/>
      <c r="Q1137" s="44"/>
      <c r="R1137" s="44"/>
      <c r="S1137" s="44"/>
      <c r="T1137" s="44"/>
      <c r="U1137" s="44"/>
      <c r="V1137" s="44"/>
      <c r="W1137" s="44"/>
      <c r="X1137" s="44"/>
      <c r="Y1137" s="38" t="str">
        <f t="shared" si="427"/>
        <v>Y</v>
      </c>
      <c r="Z1137" s="38" t="str">
        <f t="shared" si="428"/>
        <v>n</v>
      </c>
      <c r="AA1137" s="38" t="str">
        <f t="shared" si="418"/>
        <v>Y</v>
      </c>
      <c r="AC1137" s="59">
        <v>116.45666443569607</v>
      </c>
      <c r="AD1137" s="204">
        <v>1.7619047619047618E-2</v>
      </c>
      <c r="AE1137" s="38">
        <v>1</v>
      </c>
      <c r="AF1137" s="38">
        <v>0</v>
      </c>
      <c r="AG1137" s="125"/>
      <c r="AI1137" s="123"/>
      <c r="AJ1137" s="40">
        <f t="shared" si="442"/>
        <v>116.45666443569607</v>
      </c>
      <c r="AK1137" s="40"/>
      <c r="AL1137" s="40"/>
      <c r="AM1137" s="40">
        <f t="shared" si="437"/>
        <v>2.0518555162479784</v>
      </c>
      <c r="AN1137" s="39">
        <f t="shared" si="431"/>
        <v>3.1</v>
      </c>
      <c r="AO1137" s="204"/>
      <c r="AP1137" s="204">
        <f t="shared" si="443"/>
        <v>1.7619047619047618E-2</v>
      </c>
      <c r="AQ1137" s="45"/>
      <c r="AR1137" s="45"/>
      <c r="AS1137" s="115"/>
      <c r="AT1137" s="115"/>
      <c r="AU1137" s="115">
        <f t="shared" si="438"/>
        <v>1</v>
      </c>
      <c r="AV1137" s="115">
        <f t="shared" si="439"/>
        <v>0</v>
      </c>
      <c r="AY1137" s="115"/>
      <c r="AZ1137" s="115"/>
      <c r="BA1137" s="43">
        <v>62</v>
      </c>
      <c r="BB1137" s="43" t="s">
        <v>1989</v>
      </c>
      <c r="BC1137" s="38" t="s">
        <v>1385</v>
      </c>
      <c r="BD1137" s="38" t="s">
        <v>1379</v>
      </c>
      <c r="BE1137" s="37" t="s">
        <v>2345</v>
      </c>
      <c r="BF1137" s="38"/>
      <c r="BG1137" s="43">
        <v>249</v>
      </c>
      <c r="BH1137" s="43">
        <v>3</v>
      </c>
      <c r="BI1137" s="43" t="s">
        <v>1387</v>
      </c>
      <c r="BJ1137" s="43" t="s">
        <v>1388</v>
      </c>
      <c r="BK1137" s="43" t="s">
        <v>1389</v>
      </c>
      <c r="BP1137" s="48" t="s">
        <v>1406</v>
      </c>
      <c r="BS1137" s="43" t="s">
        <v>558</v>
      </c>
      <c r="BT1137" s="43" t="s">
        <v>1990</v>
      </c>
      <c r="BU1137" s="43"/>
      <c r="BV1137" s="43"/>
      <c r="BW1137" s="243">
        <v>38012</v>
      </c>
      <c r="BX1137" s="243"/>
      <c r="BY1137" s="37" t="s">
        <v>451</v>
      </c>
      <c r="BZ1137" s="43">
        <v>0.37</v>
      </c>
      <c r="CA1137" s="43" t="s">
        <v>842</v>
      </c>
      <c r="CD1137" s="124" t="s">
        <v>2044</v>
      </c>
      <c r="CE1137" s="43">
        <v>4591</v>
      </c>
      <c r="CF1137" s="43" t="s">
        <v>1991</v>
      </c>
      <c r="CG1137" s="251">
        <v>38012</v>
      </c>
      <c r="CH1137" s="126"/>
      <c r="CL1137" s="43">
        <v>21</v>
      </c>
      <c r="CM1137" s="43" t="s">
        <v>842</v>
      </c>
      <c r="CP1137" s="43" t="s">
        <v>2044</v>
      </c>
      <c r="CQ1137" s="43">
        <v>822</v>
      </c>
      <c r="DR1137" s="38"/>
    </row>
    <row r="1138" spans="1:123" s="372" customFormat="1" x14ac:dyDescent="0.2">
      <c r="A1138" s="384" t="str">
        <f t="shared" si="420"/>
        <v>Hopewell Precision Site</v>
      </c>
      <c r="B1138" s="384" t="str">
        <f t="shared" si="421"/>
        <v>Trichloroethylene</v>
      </c>
      <c r="C1138" s="385" t="s">
        <v>2587</v>
      </c>
      <c r="D1138" s="385" t="str">
        <f t="shared" si="433"/>
        <v>S</v>
      </c>
      <c r="E1138" s="384" t="s">
        <v>372</v>
      </c>
      <c r="F1138" s="386">
        <f t="shared" si="422"/>
        <v>3</v>
      </c>
      <c r="G1138" s="384" t="str">
        <f t="shared" si="423"/>
        <v>residential</v>
      </c>
      <c r="H1138" s="384" t="str">
        <f t="shared" si="424"/>
        <v>Basement</v>
      </c>
      <c r="I1138" s="385" t="str">
        <f>IF(DD1138="","",IF(DD1138="y","Y","n"))</f>
        <v>Y</v>
      </c>
      <c r="J1138" s="385" t="str">
        <f>IF(AG1138="","",IF(AN1138="","Y",IF(AI1138&gt;AN1138*$J$38,"Y","n")))</f>
        <v>Y</v>
      </c>
      <c r="K1138" s="385" t="str">
        <f>IF(AG1138="","",IF(I1138="N","n","Y"))</f>
        <v>Y</v>
      </c>
      <c r="L1138" s="384"/>
      <c r="M1138" s="385" t="str">
        <f t="shared" si="434"/>
        <v>Y</v>
      </c>
      <c r="N1138" s="385" t="str">
        <f t="shared" si="435"/>
        <v>Y</v>
      </c>
      <c r="O1138" s="385" t="str">
        <f t="shared" si="436"/>
        <v>Y</v>
      </c>
      <c r="P1138" s="384"/>
      <c r="Q1138" s="384"/>
      <c r="R1138" s="384"/>
      <c r="S1138" s="384"/>
      <c r="T1138" s="384"/>
      <c r="U1138" s="384"/>
      <c r="V1138" s="384"/>
      <c r="W1138" s="384"/>
      <c r="X1138" s="384"/>
      <c r="Y1138" s="385" t="str">
        <f t="shared" si="427"/>
        <v>Y</v>
      </c>
      <c r="Z1138" s="385" t="str">
        <f t="shared" si="428"/>
        <v>Y</v>
      </c>
      <c r="AA1138" s="385" t="str">
        <f t="shared" si="418"/>
        <v>Y</v>
      </c>
      <c r="AC1138" s="389">
        <v>404.18785049448553</v>
      </c>
      <c r="AD1138" s="390">
        <v>1.0405405405405405E-2</v>
      </c>
      <c r="AE1138" s="385">
        <v>1</v>
      </c>
      <c r="AF1138" s="385">
        <v>0</v>
      </c>
      <c r="AG1138" s="391">
        <f>IF(CZ1138="","",IF(DA1138="mg/l",1000*CZ1138,CZ1138))</f>
        <v>91</v>
      </c>
      <c r="AH1138" s="372">
        <v>12</v>
      </c>
      <c r="AI1138" s="392">
        <f>IF(AG1138="","",AG1138*1000*(INDEX(Hatm25C,MATCH(B1138,ChemNameChem,0))/(0.000082057*(AH1138+273)))*EXP(-(INDEX(Evap,MATCH(B1138,ChemNameChem,0))*((1-(AH1138+273)/INDEX(Tcrit,MATCH(B1138,ChemNameChem,0)))/(1-INDEX(Tboil,MATCH(B1138,ChemNameChem,0))/INDEX(Tcrit,MATCH(B1138,ChemNameChem,0))))^IF((INDEX(Tboil,MATCH(B1138,ChemNameChem,0))/INDEX(Tcrit,MATCH(B1138,ChemNameChem,0)))&lt;0.57,0.3,IF((INDEX(Tboil,MATCH(B1138,ChemNameChem,0))/INDEX(Tcrit,MATCH(B1138,ChemNameChem,0)))&gt;0.71,0.41,0.74*(INDEX(Tboil,MATCH(B1138,ChemNameChem,0))/INDEX(Tcrit,MATCH(B1138,ChemNameChem,0)))-0.116)))*0.5032*(1/(AH1138+273)-1/298)))</f>
        <v>20718.365946296588</v>
      </c>
      <c r="AJ1138" s="394">
        <f t="shared" si="442"/>
        <v>404.18785049448553</v>
      </c>
      <c r="AK1138" s="394"/>
      <c r="AL1138" s="394"/>
      <c r="AM1138" s="394">
        <f t="shared" si="437"/>
        <v>4.2057384443345116</v>
      </c>
      <c r="AN1138" s="372">
        <f t="shared" si="431"/>
        <v>0.5</v>
      </c>
      <c r="AO1138" s="390">
        <f>IF(AG1138="","",AM1138/AI1138)</f>
        <v>2.0299566361729835E-4</v>
      </c>
      <c r="AP1138" s="390">
        <f t="shared" si="443"/>
        <v>1.0405405405405405E-2</v>
      </c>
      <c r="AQ1138" s="439"/>
      <c r="AR1138" s="439"/>
      <c r="AS1138" s="396">
        <f t="shared" si="440"/>
        <v>1</v>
      </c>
      <c r="AT1138" s="396">
        <f t="shared" si="441"/>
        <v>0</v>
      </c>
      <c r="AU1138" s="396">
        <f t="shared" si="438"/>
        <v>1</v>
      </c>
      <c r="AV1138" s="396">
        <f t="shared" si="439"/>
        <v>0</v>
      </c>
      <c r="AY1138" s="396"/>
      <c r="AZ1138" s="396"/>
      <c r="BA1138" s="397">
        <v>62</v>
      </c>
      <c r="BB1138" s="397" t="s">
        <v>1989</v>
      </c>
      <c r="BC1138" s="385" t="s">
        <v>1385</v>
      </c>
      <c r="BD1138" s="385" t="s">
        <v>1379</v>
      </c>
      <c r="BE1138" s="303" t="s">
        <v>2345</v>
      </c>
      <c r="BF1138" s="385"/>
      <c r="BG1138" s="397">
        <v>249</v>
      </c>
      <c r="BH1138" s="397">
        <v>3</v>
      </c>
      <c r="BI1138" s="397" t="s">
        <v>1387</v>
      </c>
      <c r="BJ1138" s="397" t="s">
        <v>1388</v>
      </c>
      <c r="BK1138" s="397" t="s">
        <v>573</v>
      </c>
      <c r="BL1138" s="372">
        <v>1.8</v>
      </c>
      <c r="BM1138" s="398" t="s">
        <v>1390</v>
      </c>
      <c r="BN1138" s="372">
        <v>1.3</v>
      </c>
      <c r="BO1138" s="372" t="s">
        <v>1390</v>
      </c>
      <c r="BP1138" s="398" t="s">
        <v>1406</v>
      </c>
      <c r="BS1138" s="397" t="s">
        <v>1393</v>
      </c>
      <c r="BT1138" s="397" t="s">
        <v>1990</v>
      </c>
      <c r="BU1138" s="397"/>
      <c r="BV1138" s="397"/>
      <c r="BW1138" s="399">
        <v>38012</v>
      </c>
      <c r="BX1138" s="399"/>
      <c r="BY1138" s="303" t="s">
        <v>451</v>
      </c>
      <c r="BZ1138" s="397">
        <v>0.77</v>
      </c>
      <c r="CA1138" s="397" t="s">
        <v>842</v>
      </c>
      <c r="CD1138" s="400" t="s">
        <v>2044</v>
      </c>
      <c r="CE1138" s="397">
        <v>4447</v>
      </c>
      <c r="CF1138" s="397" t="s">
        <v>1991</v>
      </c>
      <c r="CG1138" s="401">
        <v>38012</v>
      </c>
      <c r="CH1138" s="402"/>
      <c r="CL1138" s="397">
        <v>74</v>
      </c>
      <c r="CM1138" s="397" t="s">
        <v>842</v>
      </c>
      <c r="CP1138" s="397" t="s">
        <v>2044</v>
      </c>
      <c r="CQ1138" s="397">
        <v>784</v>
      </c>
      <c r="CR1138" s="397" t="s">
        <v>1993</v>
      </c>
      <c r="CZ1138" s="397">
        <v>91</v>
      </c>
      <c r="DA1138" s="397" t="s">
        <v>2046</v>
      </c>
      <c r="DD1138" s="397" t="s">
        <v>2044</v>
      </c>
      <c r="DE1138" s="397">
        <v>807</v>
      </c>
      <c r="DF1138" s="397"/>
      <c r="DG1138" s="397"/>
      <c r="DH1138" s="397"/>
      <c r="DI1138" s="397"/>
      <c r="DJ1138" s="397"/>
      <c r="DK1138" s="397"/>
      <c r="DL1138" s="397"/>
      <c r="DM1138" s="397"/>
      <c r="DN1138" s="397"/>
      <c r="DO1138" s="397"/>
      <c r="DP1138" s="397"/>
      <c r="DQ1138" s="397"/>
      <c r="DR1138" s="400"/>
      <c r="DS1138" s="397"/>
    </row>
    <row r="1139" spans="1:123" s="372" customFormat="1" x14ac:dyDescent="0.2">
      <c r="A1139" s="384" t="str">
        <f t="shared" si="420"/>
        <v>Hopewell Precision Site</v>
      </c>
      <c r="B1139" s="384" t="str">
        <f t="shared" si="421"/>
        <v>Trichloroethylene</v>
      </c>
      <c r="C1139" s="385" t="s">
        <v>2587</v>
      </c>
      <c r="D1139" s="385" t="str">
        <f t="shared" si="433"/>
        <v>S</v>
      </c>
      <c r="E1139" s="384" t="s">
        <v>372</v>
      </c>
      <c r="F1139" s="386">
        <f t="shared" si="422"/>
        <v>5</v>
      </c>
      <c r="G1139" s="384" t="str">
        <f t="shared" si="423"/>
        <v>residential</v>
      </c>
      <c r="H1139" s="384" t="str">
        <f t="shared" si="424"/>
        <v>Basement</v>
      </c>
      <c r="I1139" s="385" t="str">
        <f>IF(DD1139="","",IF(DD1139="y","Y","n"))</f>
        <v>Y</v>
      </c>
      <c r="J1139" s="385" t="str">
        <f>IF(AG1139="","",IF(AN1139="","Y",IF(AI1139&gt;AN1139*$J$38,"Y","n")))</f>
        <v>Y</v>
      </c>
      <c r="K1139" s="385" t="str">
        <f>IF(AG1139="","",IF(I1139="N","n","Y"))</f>
        <v>Y</v>
      </c>
      <c r="L1139" s="384"/>
      <c r="M1139" s="385" t="str">
        <f t="shared" si="434"/>
        <v>Y</v>
      </c>
      <c r="N1139" s="385" t="str">
        <f t="shared" si="435"/>
        <v>Y</v>
      </c>
      <c r="O1139" s="385" t="str">
        <f t="shared" si="436"/>
        <v>Y</v>
      </c>
      <c r="P1139" s="384" t="s">
        <v>590</v>
      </c>
      <c r="Q1139" s="384"/>
      <c r="R1139" s="384"/>
      <c r="S1139" s="384"/>
      <c r="T1139" s="384"/>
      <c r="U1139" s="384"/>
      <c r="V1139" s="384"/>
      <c r="W1139" s="384"/>
      <c r="X1139" s="384"/>
      <c r="Y1139" s="385" t="str">
        <f t="shared" si="427"/>
        <v>Y</v>
      </c>
      <c r="Z1139" s="385" t="str">
        <f t="shared" si="428"/>
        <v>Y</v>
      </c>
      <c r="AA1139" s="385" t="str">
        <f t="shared" si="418"/>
        <v>Y</v>
      </c>
      <c r="AC1139" s="389">
        <v>1365.4994949138024</v>
      </c>
      <c r="AD1139" s="390">
        <v>1.0400000000000001E-2</v>
      </c>
      <c r="AE1139" s="385">
        <v>1</v>
      </c>
      <c r="AF1139" s="385">
        <v>0</v>
      </c>
      <c r="AG1139" s="391">
        <f>IF(CZ1139="","",IF(DA1139="mg/l",1000*CZ1139,CZ1139))</f>
        <v>48</v>
      </c>
      <c r="AH1139" s="372">
        <v>12</v>
      </c>
      <c r="AI1139" s="392">
        <f>IF(AG1139="","",AG1139*1000*(INDEX(Hatm25C,MATCH(B1139,ChemNameChem,0))/(0.000082057*(AH1139+273)))*EXP(-(INDEX(Evap,MATCH(B1139,ChemNameChem,0))*((1-(AH1139+273)/INDEX(Tcrit,MATCH(B1139,ChemNameChem,0)))/(1-INDEX(Tboil,MATCH(B1139,ChemNameChem,0))/INDEX(Tcrit,MATCH(B1139,ChemNameChem,0))))^IF((INDEX(Tboil,MATCH(B1139,ChemNameChem,0))/INDEX(Tcrit,MATCH(B1139,ChemNameChem,0)))&lt;0.57,0.3,IF((INDEX(Tboil,MATCH(B1139,ChemNameChem,0))/INDEX(Tcrit,MATCH(B1139,ChemNameChem,0)))&gt;0.71,0.41,0.74*(INDEX(Tboil,MATCH(B1139,ChemNameChem,0))/INDEX(Tcrit,MATCH(B1139,ChemNameChem,0)))-0.116)))*0.5032*(1/(AH1139+273)-1/298)))</f>
        <v>10928.368850793804</v>
      </c>
      <c r="AJ1139" s="394">
        <f t="shared" si="442"/>
        <v>1365.4994949138024</v>
      </c>
      <c r="AK1139" s="394"/>
      <c r="AL1139" s="394"/>
      <c r="AM1139" s="394">
        <f t="shared" si="437"/>
        <v>14.201194747103546</v>
      </c>
      <c r="AN1139" s="372">
        <f t="shared" si="431"/>
        <v>0.5</v>
      </c>
      <c r="AO1139" s="390">
        <f>IF(AG1139="","",AM1139/AI1139)</f>
        <v>1.2994798163380086E-3</v>
      </c>
      <c r="AP1139" s="390">
        <f t="shared" si="443"/>
        <v>1.0400000000000001E-2</v>
      </c>
      <c r="AQ1139" s="439"/>
      <c r="AR1139" s="439"/>
      <c r="AS1139" s="396">
        <f t="shared" si="440"/>
        <v>1</v>
      </c>
      <c r="AT1139" s="396">
        <f t="shared" si="441"/>
        <v>0</v>
      </c>
      <c r="AU1139" s="396">
        <f t="shared" si="438"/>
        <v>1</v>
      </c>
      <c r="AV1139" s="396">
        <f t="shared" si="439"/>
        <v>0</v>
      </c>
      <c r="AY1139" s="396"/>
      <c r="AZ1139" s="396"/>
      <c r="BA1139" s="397">
        <v>62</v>
      </c>
      <c r="BB1139" s="397" t="s">
        <v>1989</v>
      </c>
      <c r="BC1139" s="385" t="s">
        <v>1385</v>
      </c>
      <c r="BD1139" s="385" t="s">
        <v>1379</v>
      </c>
      <c r="BE1139" s="303" t="s">
        <v>2345</v>
      </c>
      <c r="BF1139" s="385"/>
      <c r="BG1139" s="397">
        <v>251</v>
      </c>
      <c r="BH1139" s="397">
        <v>5</v>
      </c>
      <c r="BI1139" s="397" t="s">
        <v>1387</v>
      </c>
      <c r="BJ1139" s="397" t="s">
        <v>1388</v>
      </c>
      <c r="BK1139" s="397" t="s">
        <v>573</v>
      </c>
      <c r="BL1139" s="372">
        <v>1.8</v>
      </c>
      <c r="BM1139" s="398" t="s">
        <v>1390</v>
      </c>
      <c r="BN1139" s="372">
        <v>1.3</v>
      </c>
      <c r="BO1139" s="372" t="s">
        <v>1390</v>
      </c>
      <c r="BP1139" s="398" t="s">
        <v>1406</v>
      </c>
      <c r="BS1139" s="397" t="s">
        <v>1393</v>
      </c>
      <c r="BT1139" s="397" t="s">
        <v>1990</v>
      </c>
      <c r="BU1139" s="397"/>
      <c r="BV1139" s="397"/>
      <c r="BW1139" s="399">
        <v>38012</v>
      </c>
      <c r="BX1139" s="399"/>
      <c r="BY1139" s="303" t="s">
        <v>451</v>
      </c>
      <c r="BZ1139" s="397">
        <v>2.6</v>
      </c>
      <c r="CA1139" s="397" t="s">
        <v>842</v>
      </c>
      <c r="CD1139" s="400" t="s">
        <v>2044</v>
      </c>
      <c r="CE1139" s="397">
        <v>4454</v>
      </c>
      <c r="CF1139" s="397" t="s">
        <v>1991</v>
      </c>
      <c r="CG1139" s="401">
        <v>38012</v>
      </c>
      <c r="CH1139" s="402"/>
      <c r="CL1139" s="397">
        <v>250</v>
      </c>
      <c r="CM1139" s="397" t="s">
        <v>842</v>
      </c>
      <c r="CP1139" s="397" t="s">
        <v>2044</v>
      </c>
      <c r="CQ1139" s="397">
        <v>785</v>
      </c>
      <c r="CR1139" s="397" t="s">
        <v>1994</v>
      </c>
      <c r="CZ1139" s="397">
        <v>48</v>
      </c>
      <c r="DA1139" s="397" t="s">
        <v>2046</v>
      </c>
      <c r="DD1139" s="397" t="s">
        <v>2044</v>
      </c>
      <c r="DE1139" s="397">
        <v>808</v>
      </c>
      <c r="DF1139" s="397"/>
      <c r="DG1139" s="397"/>
      <c r="DH1139" s="397"/>
      <c r="DI1139" s="397"/>
      <c r="DJ1139" s="397"/>
      <c r="DK1139" s="397"/>
      <c r="DL1139" s="397"/>
      <c r="DM1139" s="397"/>
      <c r="DN1139" s="397"/>
      <c r="DO1139" s="397"/>
      <c r="DP1139" s="397"/>
      <c r="DQ1139" s="397"/>
      <c r="DR1139" s="400"/>
      <c r="DS1139" s="397"/>
    </row>
    <row r="1140" spans="1:123" s="372" customFormat="1" x14ac:dyDescent="0.2">
      <c r="A1140" s="384" t="str">
        <f t="shared" si="420"/>
        <v>Hopewell Precision Site</v>
      </c>
      <c r="B1140" s="384" t="str">
        <f t="shared" si="421"/>
        <v>Trichloroethylene</v>
      </c>
      <c r="C1140" s="385" t="s">
        <v>2587</v>
      </c>
      <c r="D1140" s="385" t="str">
        <f t="shared" si="433"/>
        <v>S</v>
      </c>
      <c r="E1140" s="384" t="s">
        <v>372</v>
      </c>
      <c r="F1140" s="386">
        <f t="shared" si="422"/>
        <v>9</v>
      </c>
      <c r="G1140" s="384" t="str">
        <f t="shared" si="423"/>
        <v>residential</v>
      </c>
      <c r="H1140" s="384" t="str">
        <f t="shared" si="424"/>
        <v>Basement - partial</v>
      </c>
      <c r="I1140" s="385" t="str">
        <f>IF(DD1140="","",IF(DD1140="y","Y","n"))</f>
        <v>Y</v>
      </c>
      <c r="J1140" s="385" t="str">
        <f>IF(AG1140="","",IF(AN1140="","Y",IF(AI1140&gt;AN1140*$J$38,"Y","n")))</f>
        <v>Y</v>
      </c>
      <c r="K1140" s="385" t="str">
        <f>IF(AG1140="","",IF(I1140="N","n","Y"))</f>
        <v>Y</v>
      </c>
      <c r="L1140" s="384"/>
      <c r="M1140" s="385" t="str">
        <f t="shared" si="434"/>
        <v>Y</v>
      </c>
      <c r="N1140" s="385" t="str">
        <f t="shared" si="435"/>
        <v>Y</v>
      </c>
      <c r="O1140" s="385" t="str">
        <f t="shared" si="436"/>
        <v>Y</v>
      </c>
      <c r="P1140" s="384"/>
      <c r="Q1140" s="384"/>
      <c r="R1140" s="384"/>
      <c r="S1140" s="384"/>
      <c r="T1140" s="384"/>
      <c r="U1140" s="384"/>
      <c r="V1140" s="384"/>
      <c r="W1140" s="384"/>
      <c r="X1140" s="384"/>
      <c r="Y1140" s="385" t="str">
        <f t="shared" si="427"/>
        <v>Y</v>
      </c>
      <c r="Z1140" s="385" t="str">
        <f t="shared" si="428"/>
        <v>Y</v>
      </c>
      <c r="AA1140" s="385" t="str">
        <f t="shared" si="418"/>
        <v>Y</v>
      </c>
      <c r="AC1140" s="389">
        <v>4697.3182625034806</v>
      </c>
      <c r="AD1140" s="390">
        <v>1.8604651162790697E-3</v>
      </c>
      <c r="AE1140" s="385">
        <v>1</v>
      </c>
      <c r="AF1140" s="385">
        <v>0</v>
      </c>
      <c r="AG1140" s="391">
        <f>IF(CZ1140="","",IF(DA1140="mg/l",1000*CZ1140,CZ1140))</f>
        <v>220</v>
      </c>
      <c r="AH1140" s="372">
        <v>12</v>
      </c>
      <c r="AI1140" s="392">
        <f>IF(AG1140="","",AG1140*1000*(INDEX(Hatm25C,MATCH(B1140,ChemNameChem,0))/(0.000082057*(AH1140+273)))*EXP(-(INDEX(Evap,MATCH(B1140,ChemNameChem,0))*((1-(AH1140+273)/INDEX(Tcrit,MATCH(B1140,ChemNameChem,0)))/(1-INDEX(Tboil,MATCH(B1140,ChemNameChem,0))/INDEX(Tcrit,MATCH(B1140,ChemNameChem,0))))^IF((INDEX(Tboil,MATCH(B1140,ChemNameChem,0))/INDEX(Tcrit,MATCH(B1140,ChemNameChem,0)))&lt;0.57,0.3,IF((INDEX(Tboil,MATCH(B1140,ChemNameChem,0))/INDEX(Tcrit,MATCH(B1140,ChemNameChem,0)))&gt;0.71,0.41,0.74*(INDEX(Tboil,MATCH(B1140,ChemNameChem,0))/INDEX(Tcrit,MATCH(B1140,ChemNameChem,0)))-0.116)))*0.5032*(1/(AH1140+273)-1/298)))</f>
        <v>50088.357232804934</v>
      </c>
      <c r="AJ1140" s="394">
        <f t="shared" si="442"/>
        <v>4697.3182625034806</v>
      </c>
      <c r="AK1140" s="394"/>
      <c r="AL1140" s="394"/>
      <c r="AM1140" s="394">
        <f t="shared" si="437"/>
        <v>8.7391967674483357</v>
      </c>
      <c r="AN1140" s="372">
        <f t="shared" si="431"/>
        <v>0.5</v>
      </c>
      <c r="AO1140" s="390">
        <f>IF(AG1140="","",AM1140/AI1140)</f>
        <v>1.7447561170412423E-4</v>
      </c>
      <c r="AP1140" s="390">
        <f t="shared" si="443"/>
        <v>1.8604651162790697E-3</v>
      </c>
      <c r="AQ1140" s="439"/>
      <c r="AR1140" s="439"/>
      <c r="AS1140" s="396">
        <f t="shared" si="440"/>
        <v>1</v>
      </c>
      <c r="AT1140" s="396">
        <f t="shared" si="441"/>
        <v>0</v>
      </c>
      <c r="AU1140" s="396">
        <f t="shared" si="438"/>
        <v>1</v>
      </c>
      <c r="AV1140" s="396">
        <f t="shared" si="439"/>
        <v>0</v>
      </c>
      <c r="AY1140" s="396"/>
      <c r="AZ1140" s="396"/>
      <c r="BA1140" s="397">
        <v>62</v>
      </c>
      <c r="BB1140" s="397" t="s">
        <v>1989</v>
      </c>
      <c r="BC1140" s="385" t="s">
        <v>1385</v>
      </c>
      <c r="BD1140" s="385" t="s">
        <v>1379</v>
      </c>
      <c r="BE1140" s="303" t="s">
        <v>2345</v>
      </c>
      <c r="BF1140" s="385"/>
      <c r="BG1140" s="397">
        <v>255</v>
      </c>
      <c r="BH1140" s="397">
        <v>9</v>
      </c>
      <c r="BI1140" s="397" t="s">
        <v>1387</v>
      </c>
      <c r="BJ1140" s="397" t="s">
        <v>1388</v>
      </c>
      <c r="BK1140" s="384" t="s">
        <v>1503</v>
      </c>
      <c r="BL1140" s="372">
        <v>1.8</v>
      </c>
      <c r="BM1140" s="398" t="s">
        <v>1390</v>
      </c>
      <c r="BN1140" s="372">
        <v>1.3</v>
      </c>
      <c r="BO1140" s="372" t="s">
        <v>1390</v>
      </c>
      <c r="BP1140" s="398" t="s">
        <v>1406</v>
      </c>
      <c r="BS1140" s="397" t="s">
        <v>1393</v>
      </c>
      <c r="BT1140" s="397" t="s">
        <v>1990</v>
      </c>
      <c r="BU1140" s="397"/>
      <c r="BV1140" s="397"/>
      <c r="BW1140" s="399">
        <v>38013</v>
      </c>
      <c r="BX1140" s="399"/>
      <c r="BY1140" s="303" t="s">
        <v>451</v>
      </c>
      <c r="BZ1140" s="397">
        <v>1.6</v>
      </c>
      <c r="CA1140" s="397" t="s">
        <v>842</v>
      </c>
      <c r="CD1140" s="400" t="s">
        <v>2044</v>
      </c>
      <c r="CE1140" s="397">
        <v>4478</v>
      </c>
      <c r="CF1140" s="397" t="s">
        <v>1991</v>
      </c>
      <c r="CG1140" s="401">
        <v>38013</v>
      </c>
      <c r="CH1140" s="402"/>
      <c r="CL1140" s="397">
        <v>860</v>
      </c>
      <c r="CM1140" s="397" t="s">
        <v>842</v>
      </c>
      <c r="CP1140" s="397" t="s">
        <v>2044</v>
      </c>
      <c r="CQ1140" s="397">
        <v>786</v>
      </c>
      <c r="CR1140" s="397" t="s">
        <v>1995</v>
      </c>
      <c r="CZ1140" s="397">
        <v>220</v>
      </c>
      <c r="DA1140" s="397" t="s">
        <v>2046</v>
      </c>
      <c r="DD1140" s="397" t="s">
        <v>2044</v>
      </c>
      <c r="DE1140" s="397">
        <v>809</v>
      </c>
      <c r="DF1140" s="397"/>
      <c r="DG1140" s="397"/>
      <c r="DH1140" s="397"/>
      <c r="DI1140" s="397"/>
      <c r="DJ1140" s="397"/>
      <c r="DK1140" s="397"/>
      <c r="DL1140" s="397"/>
      <c r="DM1140" s="397"/>
      <c r="DN1140" s="397"/>
      <c r="DO1140" s="397"/>
      <c r="DP1140" s="397"/>
      <c r="DQ1140" s="397"/>
      <c r="DR1140" s="400"/>
      <c r="DS1140" s="397"/>
    </row>
    <row r="1141" spans="1:123" s="39" customFormat="1" hidden="1" x14ac:dyDescent="0.2">
      <c r="A1141" s="44" t="str">
        <f t="shared" si="420"/>
        <v>Hopewell Precision Site</v>
      </c>
      <c r="B1141" s="44" t="str">
        <f t="shared" si="421"/>
        <v>1,1,1-Trichloroethane</v>
      </c>
      <c r="C1141" s="38" t="s">
        <v>2587</v>
      </c>
      <c r="D1141" s="38" t="str">
        <f t="shared" si="433"/>
        <v>S</v>
      </c>
      <c r="E1141" s="44" t="s">
        <v>372</v>
      </c>
      <c r="F1141" s="155">
        <f t="shared" si="422"/>
        <v>10</v>
      </c>
      <c r="G1141" s="44" t="str">
        <f t="shared" si="423"/>
        <v>residential</v>
      </c>
      <c r="H1141" s="44" t="str">
        <f t="shared" si="424"/>
        <v>Basement - full</v>
      </c>
      <c r="I1141" s="38"/>
      <c r="J1141" s="38"/>
      <c r="K1141" s="38"/>
      <c r="L1141" s="44"/>
      <c r="M1141" s="38" t="str">
        <f t="shared" si="434"/>
        <v>Y</v>
      </c>
      <c r="N1141" s="38" t="str">
        <f t="shared" si="435"/>
        <v>n</v>
      </c>
      <c r="O1141" s="38" t="str">
        <f t="shared" si="436"/>
        <v>Y</v>
      </c>
      <c r="P1141" s="44"/>
      <c r="Q1141" s="44"/>
      <c r="R1141" s="44"/>
      <c r="S1141" s="44"/>
      <c r="T1141" s="44"/>
      <c r="U1141" s="44"/>
      <c r="V1141" s="44"/>
      <c r="W1141" s="44"/>
      <c r="X1141" s="44"/>
      <c r="Y1141" s="38" t="str">
        <f t="shared" si="427"/>
        <v>Y</v>
      </c>
      <c r="Z1141" s="38" t="str">
        <f t="shared" si="428"/>
        <v>n</v>
      </c>
      <c r="AA1141" s="38" t="str">
        <f t="shared" si="418"/>
        <v>Y</v>
      </c>
      <c r="AC1141" s="59">
        <v>110.91110898637722</v>
      </c>
      <c r="AD1141" s="204">
        <v>1.4999999999999999E-2</v>
      </c>
      <c r="AE1141" s="38">
        <v>1</v>
      </c>
      <c r="AF1141" s="38">
        <v>0</v>
      </c>
      <c r="AG1141" s="125"/>
      <c r="AI1141" s="123"/>
      <c r="AJ1141" s="40">
        <f t="shared" si="442"/>
        <v>110.91110898637722</v>
      </c>
      <c r="AK1141" s="40"/>
      <c r="AL1141" s="40"/>
      <c r="AM1141" s="40">
        <f t="shared" si="437"/>
        <v>1.6636666347956581</v>
      </c>
      <c r="AN1141" s="39">
        <f t="shared" si="431"/>
        <v>3.1</v>
      </c>
      <c r="AO1141" s="204"/>
      <c r="AP1141" s="204">
        <f t="shared" si="443"/>
        <v>1.4999999999999999E-2</v>
      </c>
      <c r="AQ1141" s="45"/>
      <c r="AR1141" s="45"/>
      <c r="AS1141" s="115"/>
      <c r="AT1141" s="115"/>
      <c r="AU1141" s="115">
        <f t="shared" si="438"/>
        <v>1</v>
      </c>
      <c r="AV1141" s="115">
        <f t="shared" si="439"/>
        <v>0</v>
      </c>
      <c r="AY1141" s="115"/>
      <c r="AZ1141" s="115"/>
      <c r="BA1141" s="43">
        <v>62</v>
      </c>
      <c r="BB1141" s="43" t="s">
        <v>1989</v>
      </c>
      <c r="BC1141" s="38" t="s">
        <v>1385</v>
      </c>
      <c r="BD1141" s="38" t="s">
        <v>1379</v>
      </c>
      <c r="BE1141" s="37" t="s">
        <v>2345</v>
      </c>
      <c r="BF1141" s="38"/>
      <c r="BG1141" s="43">
        <v>256</v>
      </c>
      <c r="BH1141" s="43">
        <v>10</v>
      </c>
      <c r="BI1141" s="43" t="s">
        <v>1387</v>
      </c>
      <c r="BJ1141" s="43" t="s">
        <v>1388</v>
      </c>
      <c r="BK1141" s="43" t="s">
        <v>1389</v>
      </c>
      <c r="BP1141" s="48" t="s">
        <v>1406</v>
      </c>
      <c r="BS1141" s="43" t="s">
        <v>558</v>
      </c>
      <c r="BT1141" s="43" t="s">
        <v>1990</v>
      </c>
      <c r="BU1141" s="43"/>
      <c r="BV1141" s="43"/>
      <c r="BW1141" s="243">
        <v>38014</v>
      </c>
      <c r="BX1141" s="243"/>
      <c r="BY1141" s="37" t="s">
        <v>451</v>
      </c>
      <c r="BZ1141" s="43">
        <v>0.3</v>
      </c>
      <c r="CA1141" s="43" t="s">
        <v>842</v>
      </c>
      <c r="CD1141" s="124" t="s">
        <v>2044</v>
      </c>
      <c r="CE1141" s="43">
        <v>4678</v>
      </c>
      <c r="CF1141" s="43" t="s">
        <v>2002</v>
      </c>
      <c r="CG1141" s="251">
        <v>38013</v>
      </c>
      <c r="CH1141" s="126"/>
      <c r="CL1141" s="43">
        <v>20</v>
      </c>
      <c r="CM1141" s="43" t="s">
        <v>842</v>
      </c>
      <c r="CP1141" s="43" t="s">
        <v>2044</v>
      </c>
      <c r="CQ1141" s="43">
        <v>823</v>
      </c>
      <c r="DR1141" s="38"/>
    </row>
    <row r="1142" spans="1:123" s="39" customFormat="1" hidden="1" x14ac:dyDescent="0.2">
      <c r="A1142" s="44" t="str">
        <f t="shared" si="420"/>
        <v>Hopewell Precision Site</v>
      </c>
      <c r="B1142" s="44" t="str">
        <f t="shared" si="421"/>
        <v>1,1,1-Trichloroethane</v>
      </c>
      <c r="C1142" s="38" t="s">
        <v>2587</v>
      </c>
      <c r="D1142" s="38" t="str">
        <f t="shared" si="433"/>
        <v>S</v>
      </c>
      <c r="E1142" s="44" t="s">
        <v>372</v>
      </c>
      <c r="F1142" s="155">
        <f t="shared" si="422"/>
        <v>10</v>
      </c>
      <c r="G1142" s="44" t="str">
        <f t="shared" si="423"/>
        <v>residential</v>
      </c>
      <c r="H1142" s="44" t="str">
        <f t="shared" si="424"/>
        <v>Basement - full</v>
      </c>
      <c r="I1142" s="38"/>
      <c r="J1142" s="38"/>
      <c r="K1142" s="38"/>
      <c r="L1142" s="44"/>
      <c r="M1142" s="38" t="str">
        <f t="shared" si="434"/>
        <v>Y</v>
      </c>
      <c r="N1142" s="38" t="str">
        <f t="shared" si="435"/>
        <v>n</v>
      </c>
      <c r="O1142" s="38" t="str">
        <f t="shared" si="436"/>
        <v>Y</v>
      </c>
      <c r="P1142" s="44"/>
      <c r="Q1142" s="44"/>
      <c r="R1142" s="44"/>
      <c r="S1142" s="44"/>
      <c r="T1142" s="44"/>
      <c r="U1142" s="44"/>
      <c r="V1142" s="44"/>
      <c r="W1142" s="44"/>
      <c r="X1142" s="44"/>
      <c r="Y1142" s="38" t="str">
        <f t="shared" si="427"/>
        <v>Y</v>
      </c>
      <c r="Z1142" s="38" t="str">
        <f t="shared" si="428"/>
        <v>n</v>
      </c>
      <c r="AA1142" s="38" t="str">
        <f t="shared" si="418"/>
        <v>Y</v>
      </c>
      <c r="AC1142" s="59">
        <v>55.455554493188608</v>
      </c>
      <c r="AD1142" s="204">
        <v>0.03</v>
      </c>
      <c r="AE1142" s="38">
        <v>1</v>
      </c>
      <c r="AF1142" s="38">
        <v>0</v>
      </c>
      <c r="AG1142" s="125"/>
      <c r="AI1142" s="123"/>
      <c r="AJ1142" s="40">
        <f t="shared" si="442"/>
        <v>55.455554493188608</v>
      </c>
      <c r="AK1142" s="40"/>
      <c r="AL1142" s="40"/>
      <c r="AM1142" s="40">
        <f t="shared" si="437"/>
        <v>1.6636666347956581</v>
      </c>
      <c r="AN1142" s="39">
        <f t="shared" si="431"/>
        <v>3.1</v>
      </c>
      <c r="AO1142" s="204"/>
      <c r="AP1142" s="204">
        <f t="shared" si="443"/>
        <v>0.03</v>
      </c>
      <c r="AQ1142" s="45"/>
      <c r="AR1142" s="45"/>
      <c r="AS1142" s="115"/>
      <c r="AT1142" s="115"/>
      <c r="AU1142" s="115">
        <f t="shared" si="438"/>
        <v>1</v>
      </c>
      <c r="AV1142" s="115">
        <f t="shared" si="439"/>
        <v>0</v>
      </c>
      <c r="AY1142" s="115"/>
      <c r="AZ1142" s="115"/>
      <c r="BA1142" s="43">
        <v>62</v>
      </c>
      <c r="BB1142" s="43" t="s">
        <v>1989</v>
      </c>
      <c r="BC1142" s="38" t="s">
        <v>1385</v>
      </c>
      <c r="BD1142" s="38" t="s">
        <v>1379</v>
      </c>
      <c r="BE1142" s="37" t="s">
        <v>2345</v>
      </c>
      <c r="BF1142" s="38"/>
      <c r="BG1142" s="43">
        <v>256</v>
      </c>
      <c r="BH1142" s="43">
        <v>10</v>
      </c>
      <c r="BI1142" s="43" t="s">
        <v>1387</v>
      </c>
      <c r="BJ1142" s="43" t="s">
        <v>1388</v>
      </c>
      <c r="BK1142" s="43" t="s">
        <v>1389</v>
      </c>
      <c r="BP1142" s="48" t="s">
        <v>1406</v>
      </c>
      <c r="BS1142" s="43" t="s">
        <v>558</v>
      </c>
      <c r="BT1142" s="43" t="s">
        <v>1990</v>
      </c>
      <c r="BU1142" s="43"/>
      <c r="BV1142" s="43"/>
      <c r="BW1142" s="243">
        <v>38014</v>
      </c>
      <c r="BX1142" s="243"/>
      <c r="BY1142" s="37" t="s">
        <v>451</v>
      </c>
      <c r="BZ1142" s="43">
        <v>0.3</v>
      </c>
      <c r="CA1142" s="43" t="s">
        <v>842</v>
      </c>
      <c r="CD1142" s="124" t="s">
        <v>2044</v>
      </c>
      <c r="CE1142" s="43">
        <v>4678</v>
      </c>
      <c r="CF1142" s="43" t="s">
        <v>2004</v>
      </c>
      <c r="CG1142" s="251">
        <v>38014</v>
      </c>
      <c r="CH1142" s="126"/>
      <c r="CL1142" s="43">
        <v>10</v>
      </c>
      <c r="CM1142" s="43" t="s">
        <v>842</v>
      </c>
      <c r="CP1142" s="43" t="s">
        <v>2044</v>
      </c>
      <c r="CQ1142" s="43">
        <v>824</v>
      </c>
      <c r="DR1142" s="38"/>
    </row>
    <row r="1143" spans="1:123" s="39" customFormat="1" hidden="1" x14ac:dyDescent="0.2">
      <c r="A1143" s="44" t="str">
        <f t="shared" si="420"/>
        <v>Hopewell Precision Site</v>
      </c>
      <c r="B1143" s="44" t="str">
        <f t="shared" si="421"/>
        <v>Trichloroethylene</v>
      </c>
      <c r="C1143" s="38" t="s">
        <v>2587</v>
      </c>
      <c r="D1143" s="38" t="str">
        <f t="shared" si="433"/>
        <v>S</v>
      </c>
      <c r="E1143" s="44" t="s">
        <v>372</v>
      </c>
      <c r="F1143" s="155">
        <f t="shared" si="422"/>
        <v>10</v>
      </c>
      <c r="G1143" s="44" t="str">
        <f t="shared" si="423"/>
        <v>residential</v>
      </c>
      <c r="H1143" s="44" t="str">
        <f t="shared" si="424"/>
        <v>Basement - full</v>
      </c>
      <c r="I1143" s="38"/>
      <c r="J1143" s="38"/>
      <c r="K1143" s="38"/>
      <c r="L1143" s="44"/>
      <c r="M1143" s="38" t="str">
        <f t="shared" si="434"/>
        <v>Y</v>
      </c>
      <c r="N1143" s="38" t="str">
        <f t="shared" si="435"/>
        <v>Y</v>
      </c>
      <c r="O1143" s="38" t="s">
        <v>541</v>
      </c>
      <c r="P1143" s="44" t="s">
        <v>311</v>
      </c>
      <c r="Q1143" s="44"/>
      <c r="R1143" s="44"/>
      <c r="S1143" s="44"/>
      <c r="T1143" s="44"/>
      <c r="U1143" s="44"/>
      <c r="V1143" s="44"/>
      <c r="W1143" s="44"/>
      <c r="X1143" s="44"/>
      <c r="Y1143" s="38" t="str">
        <f t="shared" si="427"/>
        <v>Y</v>
      </c>
      <c r="Z1143" s="38" t="str">
        <f t="shared" si="428"/>
        <v>Y</v>
      </c>
      <c r="AA1143" s="38" t="s">
        <v>541</v>
      </c>
      <c r="AC1143" s="59">
        <v>1857.0793130827713</v>
      </c>
      <c r="AD1143" s="204">
        <v>1.7352941176470588E-2</v>
      </c>
      <c r="AE1143" s="38">
        <v>1</v>
      </c>
      <c r="AF1143" s="38">
        <v>0</v>
      </c>
      <c r="AG1143" s="125"/>
      <c r="AI1143" s="123"/>
      <c r="AJ1143" s="40">
        <f t="shared" si="442"/>
        <v>1857.0793130827713</v>
      </c>
      <c r="AK1143" s="40"/>
      <c r="AL1143" s="40"/>
      <c r="AM1143" s="40">
        <f t="shared" si="437"/>
        <v>32.225788079965739</v>
      </c>
      <c r="AN1143" s="39">
        <f t="shared" si="431"/>
        <v>0.5</v>
      </c>
      <c r="AO1143" s="204"/>
      <c r="AP1143" s="204">
        <f t="shared" si="443"/>
        <v>1.7352941176470588E-2</v>
      </c>
      <c r="AQ1143" s="45"/>
      <c r="AR1143" s="45"/>
      <c r="AS1143" s="115"/>
      <c r="AT1143" s="115"/>
      <c r="AU1143" s="115">
        <f t="shared" si="438"/>
        <v>1</v>
      </c>
      <c r="AV1143" s="115">
        <f t="shared" si="439"/>
        <v>0</v>
      </c>
      <c r="AY1143" s="115"/>
      <c r="AZ1143" s="115"/>
      <c r="BA1143" s="43">
        <v>62</v>
      </c>
      <c r="BB1143" s="43" t="s">
        <v>1989</v>
      </c>
      <c r="BC1143" s="38" t="s">
        <v>1385</v>
      </c>
      <c r="BD1143" s="38" t="s">
        <v>1379</v>
      </c>
      <c r="BE1143" s="37" t="s">
        <v>2345</v>
      </c>
      <c r="BF1143" s="38"/>
      <c r="BG1143" s="43">
        <v>256</v>
      </c>
      <c r="BH1143" s="43">
        <v>10</v>
      </c>
      <c r="BI1143" s="43" t="s">
        <v>1387</v>
      </c>
      <c r="BJ1143" s="43" t="s">
        <v>1388</v>
      </c>
      <c r="BK1143" s="43" t="s">
        <v>1389</v>
      </c>
      <c r="BP1143" s="48" t="s">
        <v>1406</v>
      </c>
      <c r="BS1143" s="43" t="s">
        <v>1393</v>
      </c>
      <c r="BT1143" s="43" t="s">
        <v>1990</v>
      </c>
      <c r="BU1143" s="43"/>
      <c r="BV1143" s="43"/>
      <c r="BW1143" s="243">
        <v>38014</v>
      </c>
      <c r="BX1143" s="243"/>
      <c r="BY1143" s="37" t="s">
        <v>451</v>
      </c>
      <c r="BZ1143" s="43">
        <v>5.9</v>
      </c>
      <c r="CA1143" s="43" t="s">
        <v>842</v>
      </c>
      <c r="CD1143" s="124" t="s">
        <v>2044</v>
      </c>
      <c r="CE1143" s="43">
        <v>4534</v>
      </c>
      <c r="CF1143" s="43" t="s">
        <v>2002</v>
      </c>
      <c r="CG1143" s="251">
        <v>38013</v>
      </c>
      <c r="CH1143" s="126"/>
      <c r="CL1143" s="43">
        <v>340</v>
      </c>
      <c r="CM1143" s="43" t="s">
        <v>842</v>
      </c>
      <c r="CP1143" s="43" t="s">
        <v>2044</v>
      </c>
      <c r="CQ1143" s="43">
        <v>787</v>
      </c>
      <c r="DR1143" s="38"/>
    </row>
    <row r="1144" spans="1:123" s="39" customFormat="1" hidden="1" x14ac:dyDescent="0.2">
      <c r="A1144" s="44" t="str">
        <f t="shared" si="420"/>
        <v>Hopewell Precision Site</v>
      </c>
      <c r="B1144" s="44" t="str">
        <f t="shared" si="421"/>
        <v>Trichloroethylene</v>
      </c>
      <c r="C1144" s="38" t="s">
        <v>2587</v>
      </c>
      <c r="D1144" s="38" t="str">
        <f t="shared" si="433"/>
        <v>S</v>
      </c>
      <c r="E1144" s="44" t="s">
        <v>372</v>
      </c>
      <c r="F1144" s="155">
        <f t="shared" si="422"/>
        <v>10</v>
      </c>
      <c r="G1144" s="44" t="str">
        <f t="shared" si="423"/>
        <v>residential</v>
      </c>
      <c r="H1144" s="44" t="str">
        <f t="shared" si="424"/>
        <v>Basement - full</v>
      </c>
      <c r="I1144" s="38"/>
      <c r="J1144" s="38"/>
      <c r="K1144" s="38"/>
      <c r="L1144" s="44"/>
      <c r="M1144" s="38" t="str">
        <f t="shared" si="434"/>
        <v>Y</v>
      </c>
      <c r="N1144" s="38" t="str">
        <f t="shared" si="435"/>
        <v>Y</v>
      </c>
      <c r="O1144" s="38" t="s">
        <v>541</v>
      </c>
      <c r="P1144" s="44" t="s">
        <v>311</v>
      </c>
      <c r="Q1144" s="44"/>
      <c r="R1144" s="44"/>
      <c r="S1144" s="44"/>
      <c r="T1144" s="44"/>
      <c r="U1144" s="44"/>
      <c r="V1144" s="44"/>
      <c r="W1144" s="44"/>
      <c r="X1144" s="44"/>
      <c r="Y1144" s="38" t="str">
        <f t="shared" si="427"/>
        <v>Y</v>
      </c>
      <c r="Z1144" s="38" t="str">
        <f t="shared" si="428"/>
        <v>Y</v>
      </c>
      <c r="AA1144" s="38" t="s">
        <v>541</v>
      </c>
      <c r="AC1144" s="59">
        <v>1147.019575727594</v>
      </c>
      <c r="AD1144" s="204">
        <v>2.8095238095238097E-2</v>
      </c>
      <c r="AE1144" s="38">
        <v>1</v>
      </c>
      <c r="AF1144" s="38">
        <v>0</v>
      </c>
      <c r="AG1144" s="125"/>
      <c r="AI1144" s="123"/>
      <c r="AJ1144" s="40">
        <f t="shared" si="442"/>
        <v>1147.019575727594</v>
      </c>
      <c r="AK1144" s="40"/>
      <c r="AL1144" s="40"/>
      <c r="AM1144" s="40">
        <f t="shared" si="437"/>
        <v>32.225788079965739</v>
      </c>
      <c r="AN1144" s="39">
        <f t="shared" si="431"/>
        <v>0.5</v>
      </c>
      <c r="AO1144" s="204"/>
      <c r="AP1144" s="204">
        <f t="shared" si="443"/>
        <v>2.8095238095238097E-2</v>
      </c>
      <c r="AQ1144" s="45"/>
      <c r="AR1144" s="45"/>
      <c r="AS1144" s="115"/>
      <c r="AT1144" s="115"/>
      <c r="AU1144" s="115">
        <f t="shared" si="438"/>
        <v>1</v>
      </c>
      <c r="AV1144" s="115">
        <f t="shared" si="439"/>
        <v>0</v>
      </c>
      <c r="AY1144" s="115"/>
      <c r="AZ1144" s="115"/>
      <c r="BA1144" s="43">
        <v>62</v>
      </c>
      <c r="BB1144" s="43" t="s">
        <v>1989</v>
      </c>
      <c r="BC1144" s="38" t="s">
        <v>1385</v>
      </c>
      <c r="BD1144" s="38" t="s">
        <v>1379</v>
      </c>
      <c r="BE1144" s="37" t="s">
        <v>2345</v>
      </c>
      <c r="BF1144" s="38"/>
      <c r="BG1144" s="43">
        <v>256</v>
      </c>
      <c r="BH1144" s="43">
        <v>10</v>
      </c>
      <c r="BI1144" s="43" t="s">
        <v>1387</v>
      </c>
      <c r="BJ1144" s="43" t="s">
        <v>1388</v>
      </c>
      <c r="BK1144" s="43" t="s">
        <v>1389</v>
      </c>
      <c r="BP1144" s="48" t="s">
        <v>1406</v>
      </c>
      <c r="BS1144" s="43" t="s">
        <v>1393</v>
      </c>
      <c r="BT1144" s="43" t="s">
        <v>1990</v>
      </c>
      <c r="BU1144" s="43"/>
      <c r="BV1144" s="43"/>
      <c r="BW1144" s="243">
        <v>38014</v>
      </c>
      <c r="BX1144" s="243"/>
      <c r="BY1144" s="37" t="s">
        <v>451</v>
      </c>
      <c r="BZ1144" s="43">
        <v>5.9</v>
      </c>
      <c r="CA1144" s="43" t="s">
        <v>842</v>
      </c>
      <c r="CD1144" s="124" t="s">
        <v>2044</v>
      </c>
      <c r="CE1144" s="43">
        <v>4534</v>
      </c>
      <c r="CF1144" s="43" t="s">
        <v>2004</v>
      </c>
      <c r="CG1144" s="251">
        <v>38014</v>
      </c>
      <c r="CH1144" s="126"/>
      <c r="CL1144" s="43">
        <v>210</v>
      </c>
      <c r="CM1144" s="43" t="s">
        <v>842</v>
      </c>
      <c r="CP1144" s="43" t="s">
        <v>2044</v>
      </c>
      <c r="CQ1144" s="43">
        <v>788</v>
      </c>
      <c r="DR1144" s="38"/>
    </row>
    <row r="1145" spans="1:123" s="39" customFormat="1" hidden="1" x14ac:dyDescent="0.2">
      <c r="A1145" s="44" t="str">
        <f t="shared" si="420"/>
        <v>Hopewell Precision Site</v>
      </c>
      <c r="B1145" s="44" t="str">
        <f t="shared" si="421"/>
        <v>1,1,1-Trichloroethane</v>
      </c>
      <c r="C1145" s="38" t="s">
        <v>2587</v>
      </c>
      <c r="D1145" s="38" t="str">
        <f t="shared" si="433"/>
        <v>S</v>
      </c>
      <c r="E1145" s="44" t="s">
        <v>372</v>
      </c>
      <c r="F1145" s="155">
        <f t="shared" si="422"/>
        <v>14</v>
      </c>
      <c r="G1145" s="44" t="str">
        <f t="shared" si="423"/>
        <v>residential</v>
      </c>
      <c r="H1145" s="44" t="str">
        <f t="shared" si="424"/>
        <v>Basement - full</v>
      </c>
      <c r="I1145" s="38"/>
      <c r="J1145" s="38"/>
      <c r="K1145" s="38"/>
      <c r="L1145" s="44"/>
      <c r="M1145" s="38" t="str">
        <f t="shared" si="434"/>
        <v>Y</v>
      </c>
      <c r="N1145" s="38" t="str">
        <f t="shared" si="435"/>
        <v>n</v>
      </c>
      <c r="O1145" s="38" t="s">
        <v>541</v>
      </c>
      <c r="P1145" s="114" t="s">
        <v>1453</v>
      </c>
      <c r="Q1145" s="114"/>
      <c r="R1145" s="114"/>
      <c r="S1145" s="114"/>
      <c r="T1145" s="114"/>
      <c r="U1145" s="114"/>
      <c r="V1145" s="114"/>
      <c r="W1145" s="114"/>
      <c r="X1145" s="114"/>
      <c r="Y1145" s="38" t="str">
        <f t="shared" si="427"/>
        <v>Y</v>
      </c>
      <c r="Z1145" s="38" t="str">
        <f t="shared" si="428"/>
        <v>Y</v>
      </c>
      <c r="AA1145" s="38" t="s">
        <v>541</v>
      </c>
      <c r="AC1145" s="59">
        <v>0.94274442638420641</v>
      </c>
      <c r="AD1145" s="204">
        <v>7.6470588235294112</v>
      </c>
      <c r="AE1145" s="38">
        <v>1</v>
      </c>
      <c r="AF1145" s="38">
        <v>0</v>
      </c>
      <c r="AG1145" s="125"/>
      <c r="AI1145" s="123"/>
      <c r="AJ1145" s="40">
        <f t="shared" si="442"/>
        <v>0.94274442638420641</v>
      </c>
      <c r="AK1145" s="40"/>
      <c r="AL1145" s="40"/>
      <c r="AM1145" s="40">
        <f t="shared" si="437"/>
        <v>7.2092220841145194</v>
      </c>
      <c r="AN1145" s="39">
        <f t="shared" si="431"/>
        <v>3.1</v>
      </c>
      <c r="AO1145" s="204"/>
      <c r="AP1145" s="204">
        <f t="shared" si="443"/>
        <v>7.6470588235294112</v>
      </c>
      <c r="AQ1145" s="45"/>
      <c r="AR1145" s="45"/>
      <c r="AS1145" s="115"/>
      <c r="AT1145" s="115"/>
      <c r="AU1145" s="115">
        <f t="shared" si="438"/>
        <v>1</v>
      </c>
      <c r="AV1145" s="115">
        <f t="shared" si="439"/>
        <v>0</v>
      </c>
      <c r="AY1145" s="115"/>
      <c r="AZ1145" s="115"/>
      <c r="BA1145" s="43">
        <v>62</v>
      </c>
      <c r="BB1145" s="43" t="s">
        <v>1989</v>
      </c>
      <c r="BC1145" s="38" t="s">
        <v>1385</v>
      </c>
      <c r="BD1145" s="38" t="s">
        <v>1379</v>
      </c>
      <c r="BE1145" s="37" t="s">
        <v>2345</v>
      </c>
      <c r="BF1145" s="38"/>
      <c r="BG1145" s="43">
        <v>260</v>
      </c>
      <c r="BH1145" s="43">
        <v>14</v>
      </c>
      <c r="BI1145" s="43" t="s">
        <v>1387</v>
      </c>
      <c r="BJ1145" s="43" t="s">
        <v>1388</v>
      </c>
      <c r="BK1145" s="43" t="s">
        <v>1389</v>
      </c>
      <c r="BP1145" s="48" t="s">
        <v>1406</v>
      </c>
      <c r="BS1145" s="43" t="s">
        <v>558</v>
      </c>
      <c r="BT1145" s="43" t="s">
        <v>1990</v>
      </c>
      <c r="BU1145" s="43"/>
      <c r="BV1145" s="43"/>
      <c r="BW1145" s="243">
        <v>38014</v>
      </c>
      <c r="BX1145" s="243"/>
      <c r="BY1145" s="37" t="s">
        <v>451</v>
      </c>
      <c r="BZ1145" s="43">
        <v>1.3</v>
      </c>
      <c r="CA1145" s="43" t="s">
        <v>842</v>
      </c>
      <c r="CD1145" s="124" t="s">
        <v>2044</v>
      </c>
      <c r="CE1145" s="43">
        <v>4641</v>
      </c>
      <c r="CF1145" s="43" t="s">
        <v>1991</v>
      </c>
      <c r="CG1145" s="251">
        <v>38014</v>
      </c>
      <c r="CH1145" s="126"/>
      <c r="CL1145" s="43">
        <v>0.17</v>
      </c>
      <c r="CM1145" s="43" t="s">
        <v>842</v>
      </c>
      <c r="CP1145" s="43" t="s">
        <v>2044</v>
      </c>
      <c r="CQ1145" s="43">
        <v>825</v>
      </c>
      <c r="DR1145" s="38"/>
    </row>
    <row r="1146" spans="1:123" s="39" customFormat="1" hidden="1" x14ac:dyDescent="0.2">
      <c r="A1146" s="44" t="str">
        <f t="shared" si="420"/>
        <v>Hopewell Precision Site</v>
      </c>
      <c r="B1146" s="44" t="str">
        <f t="shared" si="421"/>
        <v>1,1,1-Trichloroethane</v>
      </c>
      <c r="C1146" s="38" t="s">
        <v>2587</v>
      </c>
      <c r="D1146" s="38" t="str">
        <f t="shared" si="433"/>
        <v>S</v>
      </c>
      <c r="E1146" s="44" t="s">
        <v>372</v>
      </c>
      <c r="F1146" s="155">
        <f t="shared" si="422"/>
        <v>16</v>
      </c>
      <c r="G1146" s="44" t="str">
        <f t="shared" si="423"/>
        <v>residential</v>
      </c>
      <c r="H1146" s="44" t="str">
        <f t="shared" si="424"/>
        <v>Basement - full</v>
      </c>
      <c r="I1146" s="38"/>
      <c r="J1146" s="38"/>
      <c r="K1146" s="38"/>
      <c r="L1146" s="44"/>
      <c r="M1146" s="38" t="str">
        <f t="shared" si="434"/>
        <v>Y</v>
      </c>
      <c r="N1146" s="38" t="str">
        <f t="shared" si="435"/>
        <v>n</v>
      </c>
      <c r="O1146" s="38" t="s">
        <v>541</v>
      </c>
      <c r="P1146" s="44" t="s">
        <v>310</v>
      </c>
      <c r="Q1146" s="44"/>
      <c r="R1146" s="44"/>
      <c r="S1146" s="44"/>
      <c r="T1146" s="44"/>
      <c r="U1146" s="44"/>
      <c r="V1146" s="44"/>
      <c r="W1146" s="44"/>
      <c r="X1146" s="44"/>
      <c r="Y1146" s="38" t="str">
        <f t="shared" si="427"/>
        <v>Y</v>
      </c>
      <c r="Z1146" s="38" t="str">
        <f t="shared" si="428"/>
        <v>n</v>
      </c>
      <c r="AA1146" s="38" t="s">
        <v>541</v>
      </c>
      <c r="AC1146" s="59">
        <v>66.546665391826323</v>
      </c>
      <c r="AD1146" s="204">
        <v>2.5000000000000001E-2</v>
      </c>
      <c r="AE1146" s="38">
        <v>1</v>
      </c>
      <c r="AF1146" s="38">
        <v>0</v>
      </c>
      <c r="AG1146" s="125"/>
      <c r="AI1146" s="123"/>
      <c r="AJ1146" s="40">
        <f t="shared" si="442"/>
        <v>66.546665391826323</v>
      </c>
      <c r="AK1146" s="40"/>
      <c r="AL1146" s="40"/>
      <c r="AM1146" s="40">
        <f t="shared" si="437"/>
        <v>1.6636666347956581</v>
      </c>
      <c r="AN1146" s="39">
        <f t="shared" si="431"/>
        <v>3.1</v>
      </c>
      <c r="AO1146" s="204"/>
      <c r="AP1146" s="204">
        <f t="shared" si="443"/>
        <v>2.5000000000000001E-2</v>
      </c>
      <c r="AQ1146" s="45"/>
      <c r="AR1146" s="45"/>
      <c r="AS1146" s="115"/>
      <c r="AT1146" s="115"/>
      <c r="AU1146" s="115">
        <f t="shared" si="438"/>
        <v>1</v>
      </c>
      <c r="AV1146" s="115">
        <f t="shared" si="439"/>
        <v>0</v>
      </c>
      <c r="AY1146" s="115"/>
      <c r="AZ1146" s="115"/>
      <c r="BA1146" s="43">
        <v>62</v>
      </c>
      <c r="BB1146" s="43" t="s">
        <v>1989</v>
      </c>
      <c r="BC1146" s="38" t="s">
        <v>1385</v>
      </c>
      <c r="BD1146" s="38" t="s">
        <v>1379</v>
      </c>
      <c r="BE1146" s="37" t="s">
        <v>2345</v>
      </c>
      <c r="BF1146" s="38"/>
      <c r="BG1146" s="43">
        <v>262</v>
      </c>
      <c r="BH1146" s="43">
        <v>16</v>
      </c>
      <c r="BI1146" s="43" t="s">
        <v>1387</v>
      </c>
      <c r="BJ1146" s="43" t="s">
        <v>1388</v>
      </c>
      <c r="BK1146" s="43" t="s">
        <v>1389</v>
      </c>
      <c r="BP1146" s="48" t="s">
        <v>1406</v>
      </c>
      <c r="BS1146" s="43" t="s">
        <v>558</v>
      </c>
      <c r="BT1146" s="43" t="s">
        <v>1990</v>
      </c>
      <c r="BU1146" s="43"/>
      <c r="BV1146" s="43"/>
      <c r="BW1146" s="243">
        <v>38014</v>
      </c>
      <c r="BX1146" s="243"/>
      <c r="BY1146" s="37" t="s">
        <v>451</v>
      </c>
      <c r="BZ1146" s="43">
        <v>0.3</v>
      </c>
      <c r="CA1146" s="43" t="s">
        <v>842</v>
      </c>
      <c r="CD1146" s="124" t="s">
        <v>2044</v>
      </c>
      <c r="CE1146" s="43">
        <v>4648</v>
      </c>
      <c r="CF1146" s="43" t="s">
        <v>1991</v>
      </c>
      <c r="CG1146" s="251">
        <v>38014</v>
      </c>
      <c r="CH1146" s="126"/>
      <c r="CL1146" s="43">
        <v>12</v>
      </c>
      <c r="CM1146" s="43" t="s">
        <v>842</v>
      </c>
      <c r="CP1146" s="43" t="s">
        <v>2044</v>
      </c>
      <c r="CQ1146" s="43">
        <v>826</v>
      </c>
      <c r="DR1146" s="38"/>
    </row>
    <row r="1147" spans="1:123" s="372" customFormat="1" x14ac:dyDescent="0.2">
      <c r="A1147" s="384" t="str">
        <f t="shared" si="420"/>
        <v>Hopewell Precision Site</v>
      </c>
      <c r="B1147" s="384" t="str">
        <f t="shared" si="421"/>
        <v>Trichloroethylene</v>
      </c>
      <c r="C1147" s="385" t="s">
        <v>2587</v>
      </c>
      <c r="D1147" s="385" t="str">
        <f t="shared" si="433"/>
        <v>S</v>
      </c>
      <c r="E1147" s="384" t="s">
        <v>372</v>
      </c>
      <c r="F1147" s="386">
        <f t="shared" si="422"/>
        <v>16</v>
      </c>
      <c r="G1147" s="384" t="str">
        <f t="shared" si="423"/>
        <v>residential</v>
      </c>
      <c r="H1147" s="384" t="str">
        <f t="shared" si="424"/>
        <v>Basement</v>
      </c>
      <c r="I1147" s="385" t="str">
        <f>IF(DD1147="","",IF(DD1147="y","Y","n"))</f>
        <v>Y</v>
      </c>
      <c r="J1147" s="385" t="str">
        <f>IF(AG1147="","",IF(AN1147="","Y",IF(AI1147&gt;AN1147*$J$38,"Y","n")))</f>
        <v>Y</v>
      </c>
      <c r="K1147" s="385" t="str">
        <f>IF(AG1147="","",IF(I1147="N","n","Y"))</f>
        <v>Y</v>
      </c>
      <c r="L1147" s="384"/>
      <c r="M1147" s="385" t="str">
        <f t="shared" si="434"/>
        <v>Y</v>
      </c>
      <c r="N1147" s="385" t="str">
        <f t="shared" si="435"/>
        <v>Y</v>
      </c>
      <c r="O1147" s="385" t="str">
        <f>IF(AJ1147="","",IF(OR(M1147="N",N1147="N"),"n","Y"))</f>
        <v>Y</v>
      </c>
      <c r="P1147" s="384" t="s">
        <v>1448</v>
      </c>
      <c r="Q1147" s="384"/>
      <c r="R1147" s="384"/>
      <c r="S1147" s="384"/>
      <c r="T1147" s="384"/>
      <c r="U1147" s="384"/>
      <c r="V1147" s="384"/>
      <c r="W1147" s="384"/>
      <c r="X1147" s="384"/>
      <c r="Y1147" s="385" t="str">
        <f t="shared" si="427"/>
        <v>Y</v>
      </c>
      <c r="Z1147" s="385" t="str">
        <f t="shared" si="428"/>
        <v>Y</v>
      </c>
      <c r="AA1147" s="385" t="str">
        <f>IF(AM1147="","",IF(Y1147="N","n","Y"))</f>
        <v>Y</v>
      </c>
      <c r="AC1147" s="389">
        <v>3495.678706979334</v>
      </c>
      <c r="AD1147" s="390">
        <v>3.5937500000000002E-3</v>
      </c>
      <c r="AE1147" s="385">
        <v>1</v>
      </c>
      <c r="AF1147" s="385">
        <v>0</v>
      </c>
      <c r="AG1147" s="391">
        <f>IF(CZ1147="","",IF(DA1147="mg/l",1000*CZ1147,CZ1147))</f>
        <v>7.2</v>
      </c>
      <c r="AH1147" s="372">
        <v>12</v>
      </c>
      <c r="AI1147" s="392">
        <f>IF(AG1147="","",AG1147*1000*(INDEX(Hatm25C,MATCH(B1147,ChemNameChem,0))/(0.000082057*(AH1147+273)))*EXP(-(INDEX(Evap,MATCH(B1147,ChemNameChem,0))*((1-(AH1147+273)/INDEX(Tcrit,MATCH(B1147,ChemNameChem,0)))/(1-INDEX(Tboil,MATCH(B1147,ChemNameChem,0))/INDEX(Tcrit,MATCH(B1147,ChemNameChem,0))))^IF((INDEX(Tboil,MATCH(B1147,ChemNameChem,0))/INDEX(Tcrit,MATCH(B1147,ChemNameChem,0)))&lt;0.57,0.3,IF((INDEX(Tboil,MATCH(B1147,ChemNameChem,0))/INDEX(Tcrit,MATCH(B1147,ChemNameChem,0)))&gt;0.71,0.41,0.74*(INDEX(Tboil,MATCH(B1147,ChemNameChem,0))/INDEX(Tcrit,MATCH(B1147,ChemNameChem,0)))-0.116)))*0.5032*(1/(AH1147+273)-1/298)))</f>
        <v>1639.2553276190704</v>
      </c>
      <c r="AJ1147" s="394">
        <f t="shared" si="442"/>
        <v>3495.678706979334</v>
      </c>
      <c r="AK1147" s="394"/>
      <c r="AL1147" s="394"/>
      <c r="AM1147" s="394">
        <f t="shared" si="437"/>
        <v>12.562595353206982</v>
      </c>
      <c r="AN1147" s="372">
        <f t="shared" si="431"/>
        <v>0.5</v>
      </c>
      <c r="AO1147" s="390">
        <f>IF(AG1147="","",AM1147/AI1147)</f>
        <v>7.663598916865179E-3</v>
      </c>
      <c r="AP1147" s="390">
        <f t="shared" si="443"/>
        <v>3.5937500000000002E-3</v>
      </c>
      <c r="AQ1147" s="439"/>
      <c r="AR1147" s="439"/>
      <c r="AS1147" s="396">
        <f t="shared" si="440"/>
        <v>1</v>
      </c>
      <c r="AT1147" s="396">
        <f t="shared" si="441"/>
        <v>0</v>
      </c>
      <c r="AU1147" s="396">
        <f t="shared" si="438"/>
        <v>1</v>
      </c>
      <c r="AV1147" s="396">
        <f t="shared" si="439"/>
        <v>0</v>
      </c>
      <c r="AY1147" s="396"/>
      <c r="AZ1147" s="396"/>
      <c r="BA1147" s="397">
        <v>62</v>
      </c>
      <c r="BB1147" s="397" t="s">
        <v>1989</v>
      </c>
      <c r="BC1147" s="385" t="s">
        <v>1385</v>
      </c>
      <c r="BD1147" s="385" t="s">
        <v>1379</v>
      </c>
      <c r="BE1147" s="303" t="s">
        <v>2345</v>
      </c>
      <c r="BF1147" s="385"/>
      <c r="BG1147" s="397">
        <v>262</v>
      </c>
      <c r="BH1147" s="397">
        <v>16</v>
      </c>
      <c r="BI1147" s="397" t="s">
        <v>1387</v>
      </c>
      <c r="BJ1147" s="397" t="s">
        <v>1388</v>
      </c>
      <c r="BK1147" s="384" t="s">
        <v>573</v>
      </c>
      <c r="BL1147" s="372">
        <v>2.2999999999999998</v>
      </c>
      <c r="BM1147" s="398" t="s">
        <v>1390</v>
      </c>
      <c r="BN1147" s="372">
        <v>0.8</v>
      </c>
      <c r="BO1147" s="372" t="s">
        <v>1390</v>
      </c>
      <c r="BP1147" s="398" t="s">
        <v>1406</v>
      </c>
      <c r="BS1147" s="397" t="s">
        <v>1393</v>
      </c>
      <c r="BT1147" s="397" t="s">
        <v>1990</v>
      </c>
      <c r="BU1147" s="397"/>
      <c r="BV1147" s="397"/>
      <c r="BW1147" s="399">
        <v>38014</v>
      </c>
      <c r="BX1147" s="399"/>
      <c r="BY1147" s="303" t="s">
        <v>451</v>
      </c>
      <c r="BZ1147" s="397">
        <v>2.2999999999999998</v>
      </c>
      <c r="CA1147" s="397" t="s">
        <v>842</v>
      </c>
      <c r="CD1147" s="400" t="s">
        <v>2044</v>
      </c>
      <c r="CE1147" s="397">
        <v>4504</v>
      </c>
      <c r="CF1147" s="397" t="s">
        <v>1991</v>
      </c>
      <c r="CG1147" s="401">
        <v>38014</v>
      </c>
      <c r="CH1147" s="402"/>
      <c r="CL1147" s="397">
        <v>640</v>
      </c>
      <c r="CM1147" s="397" t="s">
        <v>842</v>
      </c>
      <c r="CP1147" s="397" t="s">
        <v>2044</v>
      </c>
      <c r="CQ1147" s="397">
        <v>789</v>
      </c>
      <c r="CR1147" s="397" t="s">
        <v>1996</v>
      </c>
      <c r="CZ1147" s="397">
        <v>7.2</v>
      </c>
      <c r="DA1147" s="397" t="s">
        <v>2046</v>
      </c>
      <c r="DD1147" s="397" t="s">
        <v>2044</v>
      </c>
      <c r="DE1147" s="397">
        <v>810</v>
      </c>
      <c r="DF1147" s="397"/>
      <c r="DG1147" s="397"/>
      <c r="DH1147" s="397"/>
      <c r="DI1147" s="397"/>
      <c r="DJ1147" s="397"/>
      <c r="DK1147" s="397"/>
      <c r="DL1147" s="397"/>
      <c r="DM1147" s="397"/>
      <c r="DN1147" s="397"/>
      <c r="DO1147" s="397"/>
      <c r="DP1147" s="397"/>
      <c r="DQ1147" s="397"/>
      <c r="DR1147" s="400"/>
      <c r="DS1147" s="397"/>
    </row>
    <row r="1148" spans="1:123" s="39" customFormat="1" hidden="1" x14ac:dyDescent="0.2">
      <c r="A1148" s="44" t="str">
        <f t="shared" si="420"/>
        <v>Hopewell Precision Site</v>
      </c>
      <c r="B1148" s="44" t="str">
        <f t="shared" si="421"/>
        <v>1,1,1-Trichloroethane</v>
      </c>
      <c r="C1148" s="38" t="s">
        <v>2587</v>
      </c>
      <c r="D1148" s="38" t="str">
        <f t="shared" si="433"/>
        <v>S</v>
      </c>
      <c r="E1148" s="44" t="s">
        <v>372</v>
      </c>
      <c r="F1148" s="155">
        <f t="shared" si="422"/>
        <v>18</v>
      </c>
      <c r="G1148" s="44" t="str">
        <f t="shared" si="423"/>
        <v>residential</v>
      </c>
      <c r="H1148" s="44" t="str">
        <f t="shared" si="424"/>
        <v>Basement - full</v>
      </c>
      <c r="I1148" s="38"/>
      <c r="J1148" s="38"/>
      <c r="K1148" s="38"/>
      <c r="L1148" s="44"/>
      <c r="M1148" s="38" t="str">
        <f t="shared" si="434"/>
        <v>Y</v>
      </c>
      <c r="N1148" s="38" t="str">
        <f t="shared" si="435"/>
        <v>n</v>
      </c>
      <c r="O1148" s="38" t="str">
        <f>IF(AJ1148="","",IF(M1148="N","n","Y"))</f>
        <v>Y</v>
      </c>
      <c r="P1148" s="44"/>
      <c r="Q1148" s="44"/>
      <c r="R1148" s="44"/>
      <c r="S1148" s="44"/>
      <c r="T1148" s="44"/>
      <c r="U1148" s="44"/>
      <c r="V1148" s="44"/>
      <c r="W1148" s="44"/>
      <c r="X1148" s="44"/>
      <c r="Y1148" s="38" t="str">
        <f t="shared" si="427"/>
        <v>Y</v>
      </c>
      <c r="Z1148" s="38" t="str">
        <f t="shared" si="428"/>
        <v>n</v>
      </c>
      <c r="AA1148" s="38" t="str">
        <f>IF(AM1148="","",IF(Y1148="N","n","Y"))</f>
        <v>Y</v>
      </c>
      <c r="AC1148" s="59">
        <v>77.637776290464046</v>
      </c>
      <c r="AD1148" s="204">
        <v>1.9285714285714288E-2</v>
      </c>
      <c r="AE1148" s="38">
        <v>1</v>
      </c>
      <c r="AF1148" s="38">
        <v>0</v>
      </c>
      <c r="AG1148" s="125"/>
      <c r="AI1148" s="123"/>
      <c r="AJ1148" s="40">
        <f t="shared" si="442"/>
        <v>77.637776290464046</v>
      </c>
      <c r="AK1148" s="40"/>
      <c r="AL1148" s="40"/>
      <c r="AM1148" s="40">
        <f t="shared" si="437"/>
        <v>1.4972999713160924</v>
      </c>
      <c r="AN1148" s="39">
        <f t="shared" si="431"/>
        <v>3.1</v>
      </c>
      <c r="AO1148" s="204"/>
      <c r="AP1148" s="204">
        <f t="shared" si="443"/>
        <v>1.9285714285714288E-2</v>
      </c>
      <c r="AQ1148" s="45"/>
      <c r="AR1148" s="45"/>
      <c r="AS1148" s="115"/>
      <c r="AT1148" s="115"/>
      <c r="AU1148" s="115">
        <f t="shared" si="438"/>
        <v>1</v>
      </c>
      <c r="AV1148" s="115">
        <f t="shared" si="439"/>
        <v>0</v>
      </c>
      <c r="AY1148" s="115"/>
      <c r="AZ1148" s="115"/>
      <c r="BA1148" s="43">
        <v>62</v>
      </c>
      <c r="BB1148" s="43" t="s">
        <v>1989</v>
      </c>
      <c r="BC1148" s="38" t="s">
        <v>1385</v>
      </c>
      <c r="BD1148" s="38" t="s">
        <v>1379</v>
      </c>
      <c r="BE1148" s="37" t="s">
        <v>2345</v>
      </c>
      <c r="BF1148" s="38"/>
      <c r="BG1148" s="43">
        <v>264</v>
      </c>
      <c r="BH1148" s="43">
        <v>18</v>
      </c>
      <c r="BI1148" s="43" t="s">
        <v>1387</v>
      </c>
      <c r="BJ1148" s="43" t="s">
        <v>1388</v>
      </c>
      <c r="BK1148" s="43" t="s">
        <v>1389</v>
      </c>
      <c r="BP1148" s="48" t="s">
        <v>1406</v>
      </c>
      <c r="BS1148" s="43" t="s">
        <v>558</v>
      </c>
      <c r="BT1148" s="43" t="s">
        <v>1990</v>
      </c>
      <c r="BU1148" s="43"/>
      <c r="BV1148" s="43"/>
      <c r="BW1148" s="243">
        <v>38014</v>
      </c>
      <c r="BX1148" s="243"/>
      <c r="BY1148" s="37" t="s">
        <v>451</v>
      </c>
      <c r="BZ1148" s="43">
        <v>0.27</v>
      </c>
      <c r="CA1148" s="43" t="s">
        <v>842</v>
      </c>
      <c r="CD1148" s="124" t="s">
        <v>2044</v>
      </c>
      <c r="CE1148" s="43">
        <v>4679</v>
      </c>
      <c r="CF1148" s="43" t="s">
        <v>2002</v>
      </c>
      <c r="CG1148" s="251">
        <v>38014</v>
      </c>
      <c r="CH1148" s="126"/>
      <c r="CL1148" s="43">
        <v>14</v>
      </c>
      <c r="CM1148" s="43" t="s">
        <v>842</v>
      </c>
      <c r="CP1148" s="43" t="s">
        <v>2044</v>
      </c>
      <c r="CQ1148" s="43">
        <v>827</v>
      </c>
      <c r="DR1148" s="38"/>
    </row>
    <row r="1149" spans="1:123" s="39" customFormat="1" hidden="1" x14ac:dyDescent="0.2">
      <c r="A1149" s="44" t="str">
        <f t="shared" si="420"/>
        <v>Hopewell Precision Site</v>
      </c>
      <c r="B1149" s="44" t="str">
        <f t="shared" si="421"/>
        <v>1,1,1-Trichloroethane</v>
      </c>
      <c r="C1149" s="38" t="s">
        <v>2587</v>
      </c>
      <c r="D1149" s="38" t="str">
        <f t="shared" si="433"/>
        <v>S</v>
      </c>
      <c r="E1149" s="44" t="s">
        <v>372</v>
      </c>
      <c r="F1149" s="155">
        <f t="shared" si="422"/>
        <v>18</v>
      </c>
      <c r="G1149" s="44" t="str">
        <f t="shared" si="423"/>
        <v>residential</v>
      </c>
      <c r="H1149" s="44" t="str">
        <f t="shared" si="424"/>
        <v>Basement - full</v>
      </c>
      <c r="I1149" s="38"/>
      <c r="J1149" s="38"/>
      <c r="K1149" s="38"/>
      <c r="L1149" s="44"/>
      <c r="M1149" s="38" t="str">
        <f t="shared" si="434"/>
        <v>Y</v>
      </c>
      <c r="N1149" s="38" t="str">
        <f t="shared" si="435"/>
        <v>n</v>
      </c>
      <c r="O1149" s="38" t="str">
        <f>IF(AJ1149="","",IF(M1149="N","n","Y"))</f>
        <v>Y</v>
      </c>
      <c r="P1149" s="44"/>
      <c r="Q1149" s="44"/>
      <c r="R1149" s="44"/>
      <c r="S1149" s="44"/>
      <c r="T1149" s="44"/>
      <c r="U1149" s="44"/>
      <c r="V1149" s="44"/>
      <c r="W1149" s="44"/>
      <c r="X1149" s="44"/>
      <c r="Y1149" s="38" t="str">
        <f t="shared" si="427"/>
        <v>Y</v>
      </c>
      <c r="Z1149" s="38" t="str">
        <f t="shared" si="428"/>
        <v>n</v>
      </c>
      <c r="AA1149" s="38" t="str">
        <f>IF(AM1149="","",IF(Y1149="N","n","Y"))</f>
        <v>Y</v>
      </c>
      <c r="AC1149" s="59">
        <v>32.164221606049388</v>
      </c>
      <c r="AD1149" s="204">
        <v>4.6551724137931037E-2</v>
      </c>
      <c r="AE1149" s="38">
        <v>1</v>
      </c>
      <c r="AF1149" s="38">
        <v>0</v>
      </c>
      <c r="AG1149" s="125"/>
      <c r="AI1149" s="123"/>
      <c r="AJ1149" s="40">
        <f t="shared" si="442"/>
        <v>32.164221606049388</v>
      </c>
      <c r="AK1149" s="40"/>
      <c r="AL1149" s="40"/>
      <c r="AM1149" s="40">
        <f t="shared" si="437"/>
        <v>1.4972999713160924</v>
      </c>
      <c r="AN1149" s="39">
        <f t="shared" si="431"/>
        <v>3.1</v>
      </c>
      <c r="AO1149" s="204"/>
      <c r="AP1149" s="204">
        <f t="shared" si="443"/>
        <v>4.6551724137931037E-2</v>
      </c>
      <c r="AQ1149" s="45"/>
      <c r="AR1149" s="45"/>
      <c r="AS1149" s="115"/>
      <c r="AT1149" s="115"/>
      <c r="AU1149" s="115">
        <f t="shared" si="438"/>
        <v>1</v>
      </c>
      <c r="AV1149" s="115">
        <f t="shared" si="439"/>
        <v>0</v>
      </c>
      <c r="AY1149" s="115"/>
      <c r="AZ1149" s="115"/>
      <c r="BA1149" s="43">
        <v>62</v>
      </c>
      <c r="BB1149" s="43" t="s">
        <v>1989</v>
      </c>
      <c r="BC1149" s="38" t="s">
        <v>1385</v>
      </c>
      <c r="BD1149" s="38" t="s">
        <v>1379</v>
      </c>
      <c r="BE1149" s="37" t="s">
        <v>2345</v>
      </c>
      <c r="BF1149" s="38"/>
      <c r="BG1149" s="43">
        <v>264</v>
      </c>
      <c r="BH1149" s="43">
        <v>18</v>
      </c>
      <c r="BI1149" s="43" t="s">
        <v>1387</v>
      </c>
      <c r="BJ1149" s="43" t="s">
        <v>1388</v>
      </c>
      <c r="BK1149" s="43" t="s">
        <v>1389</v>
      </c>
      <c r="BP1149" s="48" t="s">
        <v>1406</v>
      </c>
      <c r="BS1149" s="43" t="s">
        <v>558</v>
      </c>
      <c r="BT1149" s="43" t="s">
        <v>1990</v>
      </c>
      <c r="BU1149" s="43"/>
      <c r="BV1149" s="43"/>
      <c r="BW1149" s="243">
        <v>38014</v>
      </c>
      <c r="BX1149" s="243"/>
      <c r="BY1149" s="37" t="s">
        <v>451</v>
      </c>
      <c r="BZ1149" s="43">
        <v>0.27</v>
      </c>
      <c r="CA1149" s="43" t="s">
        <v>842</v>
      </c>
      <c r="CD1149" s="124" t="s">
        <v>2044</v>
      </c>
      <c r="CE1149" s="43">
        <v>4679</v>
      </c>
      <c r="CF1149" s="43" t="s">
        <v>300</v>
      </c>
      <c r="CG1149" s="251">
        <v>38014</v>
      </c>
      <c r="CH1149" s="126"/>
      <c r="CL1149" s="43">
        <v>5.8</v>
      </c>
      <c r="CM1149" s="43" t="s">
        <v>842</v>
      </c>
      <c r="CP1149" s="43" t="s">
        <v>2044</v>
      </c>
      <c r="CQ1149" s="43">
        <v>828</v>
      </c>
      <c r="DR1149" s="38"/>
    </row>
    <row r="1150" spans="1:123" s="372" customFormat="1" x14ac:dyDescent="0.2">
      <c r="A1150" s="384" t="str">
        <f t="shared" si="420"/>
        <v>Hopewell Precision Site</v>
      </c>
      <c r="B1150" s="384" t="str">
        <f t="shared" si="421"/>
        <v>Trichloroethylene</v>
      </c>
      <c r="C1150" s="385" t="s">
        <v>2587</v>
      </c>
      <c r="D1150" s="385" t="str">
        <f t="shared" si="433"/>
        <v>S</v>
      </c>
      <c r="E1150" s="384" t="s">
        <v>372</v>
      </c>
      <c r="F1150" s="386">
        <f t="shared" si="422"/>
        <v>18</v>
      </c>
      <c r="G1150" s="384" t="str">
        <f t="shared" si="423"/>
        <v>residential</v>
      </c>
      <c r="H1150" s="384" t="str">
        <f t="shared" si="424"/>
        <v>Basement</v>
      </c>
      <c r="I1150" s="385" t="str">
        <f>IF(DD1150="","",IF(DD1150="y","Y","n"))</f>
        <v>Y</v>
      </c>
      <c r="J1150" s="385" t="str">
        <f>IF(AG1150="","",IF(AN1150="","Y",IF(AI1150&gt;AN1150*$J$38,"Y","n")))</f>
        <v>Y</v>
      </c>
      <c r="K1150" s="385" t="str">
        <f>IF(AG1150="","",IF(I1150="N","n","Y"))</f>
        <v>Y</v>
      </c>
      <c r="L1150" s="384"/>
      <c r="M1150" s="385" t="str">
        <f t="shared" si="434"/>
        <v>Y</v>
      </c>
      <c r="N1150" s="385" t="str">
        <f t="shared" si="435"/>
        <v>Y</v>
      </c>
      <c r="O1150" s="385" t="str">
        <f>IF(AJ1150="","",IF(M1150="N","n","Y"))</f>
        <v>Y</v>
      </c>
      <c r="P1150" s="384" t="s">
        <v>590</v>
      </c>
      <c r="Q1150" s="384"/>
      <c r="R1150" s="384"/>
      <c r="S1150" s="384"/>
      <c r="T1150" s="384"/>
      <c r="U1150" s="384"/>
      <c r="V1150" s="384"/>
      <c r="W1150" s="384"/>
      <c r="X1150" s="384"/>
      <c r="Y1150" s="385" t="str">
        <f t="shared" si="427"/>
        <v>Y</v>
      </c>
      <c r="Z1150" s="385" t="str">
        <f t="shared" si="428"/>
        <v>Y</v>
      </c>
      <c r="AA1150" s="385" t="str">
        <f>IF(AM1150="","",IF(Y1150="N","n","Y"))</f>
        <v>Y</v>
      </c>
      <c r="AC1150" s="389">
        <v>1966.3192726758755</v>
      </c>
      <c r="AD1150" s="390">
        <v>1.6944444444444443E-2</v>
      </c>
      <c r="AE1150" s="385">
        <v>1</v>
      </c>
      <c r="AF1150" s="385">
        <v>0</v>
      </c>
      <c r="AG1150" s="391">
        <f>IF(CZ1150="","",IF(DA1150="mg/l",1000*CZ1150,CZ1150))</f>
        <v>120</v>
      </c>
      <c r="AH1150" s="372">
        <v>12</v>
      </c>
      <c r="AI1150" s="392">
        <f>IF(AG1150="","",AG1150*1000*(INDEX(Hatm25C,MATCH(B1150,ChemNameChem,0))/(0.000082057*(AH1150+273)))*EXP(-(INDEX(Evap,MATCH(B1150,ChemNameChem,0))*((1-(AH1150+273)/INDEX(Tcrit,MATCH(B1150,ChemNameChem,0)))/(1-INDEX(Tboil,MATCH(B1150,ChemNameChem,0))/INDEX(Tcrit,MATCH(B1150,ChemNameChem,0))))^IF((INDEX(Tboil,MATCH(B1150,ChemNameChem,0))/INDEX(Tcrit,MATCH(B1150,ChemNameChem,0)))&lt;0.57,0.3,IF((INDEX(Tboil,MATCH(B1150,ChemNameChem,0))/INDEX(Tcrit,MATCH(B1150,ChemNameChem,0)))&gt;0.71,0.41,0.74*(INDEX(Tboil,MATCH(B1150,ChemNameChem,0))/INDEX(Tcrit,MATCH(B1150,ChemNameChem,0)))-0.116)))*0.5032*(1/(AH1150+273)-1/298)))</f>
        <v>27320.922126984511</v>
      </c>
      <c r="AJ1150" s="394">
        <f t="shared" si="442"/>
        <v>1966.3192726758755</v>
      </c>
      <c r="AK1150" s="394"/>
      <c r="AL1150" s="394"/>
      <c r="AM1150" s="394">
        <f t="shared" si="437"/>
        <v>33.318187675896773</v>
      </c>
      <c r="AN1150" s="372">
        <f t="shared" si="431"/>
        <v>0.5</v>
      </c>
      <c r="AO1150" s="390">
        <f>IF(AG1150="","",AM1150/AI1150)</f>
        <v>1.2195118276402846E-3</v>
      </c>
      <c r="AP1150" s="390">
        <f t="shared" si="443"/>
        <v>1.6944444444444443E-2</v>
      </c>
      <c r="AQ1150" s="439"/>
      <c r="AR1150" s="439"/>
      <c r="AS1150" s="396">
        <f t="shared" si="440"/>
        <v>1</v>
      </c>
      <c r="AT1150" s="396">
        <f t="shared" si="441"/>
        <v>0</v>
      </c>
      <c r="AU1150" s="396">
        <f t="shared" si="438"/>
        <v>1</v>
      </c>
      <c r="AV1150" s="396">
        <f t="shared" si="439"/>
        <v>0</v>
      </c>
      <c r="AY1150" s="396"/>
      <c r="AZ1150" s="396"/>
      <c r="BA1150" s="397">
        <v>62</v>
      </c>
      <c r="BB1150" s="397" t="s">
        <v>1989</v>
      </c>
      <c r="BC1150" s="385" t="s">
        <v>1385</v>
      </c>
      <c r="BD1150" s="385" t="s">
        <v>1379</v>
      </c>
      <c r="BE1150" s="303" t="s">
        <v>2345</v>
      </c>
      <c r="BF1150" s="385"/>
      <c r="BG1150" s="397">
        <v>264</v>
      </c>
      <c r="BH1150" s="397">
        <v>18</v>
      </c>
      <c r="BI1150" s="397" t="s">
        <v>1387</v>
      </c>
      <c r="BJ1150" s="397" t="s">
        <v>1388</v>
      </c>
      <c r="BK1150" s="397" t="s">
        <v>573</v>
      </c>
      <c r="BL1150" s="372">
        <v>2.2999999999999998</v>
      </c>
      <c r="BM1150" s="398" t="s">
        <v>1390</v>
      </c>
      <c r="BN1150" s="372">
        <v>0.8</v>
      </c>
      <c r="BO1150" s="372" t="s">
        <v>1390</v>
      </c>
      <c r="BP1150" s="398" t="s">
        <v>1406</v>
      </c>
      <c r="BS1150" s="397" t="s">
        <v>1393</v>
      </c>
      <c r="BT1150" s="397" t="s">
        <v>1990</v>
      </c>
      <c r="BU1150" s="397"/>
      <c r="BV1150" s="397"/>
      <c r="BW1150" s="399">
        <v>38014</v>
      </c>
      <c r="BX1150" s="399"/>
      <c r="BY1150" s="303" t="s">
        <v>451</v>
      </c>
      <c r="BZ1150" s="397">
        <v>6.1</v>
      </c>
      <c r="CA1150" s="397" t="s">
        <v>842</v>
      </c>
      <c r="CD1150" s="400" t="s">
        <v>2044</v>
      </c>
      <c r="CE1150" s="397">
        <v>4535</v>
      </c>
      <c r="CF1150" s="397" t="s">
        <v>2002</v>
      </c>
      <c r="CG1150" s="401">
        <v>38014</v>
      </c>
      <c r="CH1150" s="402"/>
      <c r="CL1150" s="397">
        <v>360</v>
      </c>
      <c r="CM1150" s="397" t="s">
        <v>842</v>
      </c>
      <c r="CP1150" s="397" t="s">
        <v>2044</v>
      </c>
      <c r="CQ1150" s="397">
        <v>790</v>
      </c>
      <c r="CR1150" s="397" t="s">
        <v>1997</v>
      </c>
      <c r="CZ1150" s="397">
        <v>120</v>
      </c>
      <c r="DA1150" s="397" t="s">
        <v>2046</v>
      </c>
      <c r="DD1150" s="397" t="s">
        <v>2044</v>
      </c>
      <c r="DE1150" s="397">
        <v>811</v>
      </c>
      <c r="DF1150" s="397"/>
      <c r="DG1150" s="397"/>
      <c r="DH1150" s="397"/>
      <c r="DI1150" s="397"/>
      <c r="DJ1150" s="397"/>
      <c r="DK1150" s="397"/>
      <c r="DL1150" s="397"/>
      <c r="DM1150" s="397"/>
      <c r="DN1150" s="397"/>
      <c r="DO1150" s="397"/>
      <c r="DP1150" s="397"/>
      <c r="DQ1150" s="397"/>
      <c r="DR1150" s="400"/>
      <c r="DS1150" s="397"/>
    </row>
    <row r="1151" spans="1:123" s="372" customFormat="1" x14ac:dyDescent="0.2">
      <c r="A1151" s="384" t="str">
        <f t="shared" si="420"/>
        <v>Hopewell Precision Site</v>
      </c>
      <c r="B1151" s="384" t="str">
        <f t="shared" si="421"/>
        <v>Trichloroethylene</v>
      </c>
      <c r="C1151" s="385" t="s">
        <v>2587</v>
      </c>
      <c r="D1151" s="385" t="str">
        <f t="shared" si="433"/>
        <v>S</v>
      </c>
      <c r="E1151" s="384" t="s">
        <v>372</v>
      </c>
      <c r="F1151" s="386">
        <f t="shared" si="422"/>
        <v>18</v>
      </c>
      <c r="G1151" s="384" t="str">
        <f t="shared" si="423"/>
        <v>residential</v>
      </c>
      <c r="H1151" s="384" t="str">
        <f t="shared" si="424"/>
        <v>Basement</v>
      </c>
      <c r="I1151" s="385" t="str">
        <f>IF(DD1151="","",IF(DD1151="y","Y","n"))</f>
        <v>Y</v>
      </c>
      <c r="J1151" s="385" t="str">
        <f>IF(AG1151="","",IF(AN1151="","Y",IF(AI1151&gt;AN1151*$J$38,"Y","n")))</f>
        <v>Y</v>
      </c>
      <c r="K1151" s="385" t="str">
        <f>IF(AG1151="","",IF(I1151="N","n","Y"))</f>
        <v>Y</v>
      </c>
      <c r="L1151" s="384"/>
      <c r="M1151" s="385" t="str">
        <f t="shared" si="434"/>
        <v>Y</v>
      </c>
      <c r="N1151" s="385" t="str">
        <f t="shared" si="435"/>
        <v>Y</v>
      </c>
      <c r="O1151" s="385" t="str">
        <f>IF(AJ1151="","",IF(M1151="N","n","Y"))</f>
        <v>Y</v>
      </c>
      <c r="P1151" s="384" t="s">
        <v>590</v>
      </c>
      <c r="Q1151" s="384"/>
      <c r="R1151" s="384"/>
      <c r="S1151" s="384"/>
      <c r="T1151" s="384"/>
      <c r="U1151" s="384"/>
      <c r="V1151" s="384"/>
      <c r="W1151" s="384"/>
      <c r="X1151" s="384"/>
      <c r="Y1151" s="385" t="str">
        <f t="shared" si="427"/>
        <v>Y</v>
      </c>
      <c r="Z1151" s="385" t="str">
        <f t="shared" si="428"/>
        <v>Y</v>
      </c>
      <c r="AA1151" s="385" t="str">
        <f>IF(AM1151="","",IF(Y1151="N","n","Y"))</f>
        <v>Y</v>
      </c>
      <c r="AC1151" s="389">
        <v>983.15963633793774</v>
      </c>
      <c r="AD1151" s="390">
        <v>3.3888888888888885E-2</v>
      </c>
      <c r="AE1151" s="385">
        <v>1</v>
      </c>
      <c r="AF1151" s="385">
        <v>0</v>
      </c>
      <c r="AG1151" s="391">
        <f>IF(CZ1151="","",IF(DA1151="mg/l",1000*CZ1151,CZ1151))</f>
        <v>120</v>
      </c>
      <c r="AH1151" s="372">
        <v>12</v>
      </c>
      <c r="AI1151" s="392">
        <f>IF(AG1151="","",AG1151*1000*(INDEX(Hatm25C,MATCH(B1151,ChemNameChem,0))/(0.000082057*(AH1151+273)))*EXP(-(INDEX(Evap,MATCH(B1151,ChemNameChem,0))*((1-(AH1151+273)/INDEX(Tcrit,MATCH(B1151,ChemNameChem,0)))/(1-INDEX(Tboil,MATCH(B1151,ChemNameChem,0))/INDEX(Tcrit,MATCH(B1151,ChemNameChem,0))))^IF((INDEX(Tboil,MATCH(B1151,ChemNameChem,0))/INDEX(Tcrit,MATCH(B1151,ChemNameChem,0)))&lt;0.57,0.3,IF((INDEX(Tboil,MATCH(B1151,ChemNameChem,0))/INDEX(Tcrit,MATCH(B1151,ChemNameChem,0)))&gt;0.71,0.41,0.74*(INDEX(Tboil,MATCH(B1151,ChemNameChem,0))/INDEX(Tcrit,MATCH(B1151,ChemNameChem,0)))-0.116)))*0.5032*(1/(AH1151+273)-1/298)))</f>
        <v>27320.922126984511</v>
      </c>
      <c r="AJ1151" s="394">
        <f t="shared" si="442"/>
        <v>983.15963633793774</v>
      </c>
      <c r="AK1151" s="394"/>
      <c r="AL1151" s="394"/>
      <c r="AM1151" s="394">
        <f t="shared" si="437"/>
        <v>33.318187675896773</v>
      </c>
      <c r="AN1151" s="372">
        <f t="shared" si="431"/>
        <v>0.5</v>
      </c>
      <c r="AO1151" s="390">
        <f>IF(AG1151="","",AM1151/AI1151)</f>
        <v>1.2195118276402846E-3</v>
      </c>
      <c r="AP1151" s="390">
        <f t="shared" si="443"/>
        <v>3.3888888888888885E-2</v>
      </c>
      <c r="AQ1151" s="439"/>
      <c r="AR1151" s="439"/>
      <c r="AS1151" s="396">
        <f t="shared" si="440"/>
        <v>1</v>
      </c>
      <c r="AT1151" s="396">
        <f t="shared" si="441"/>
        <v>0</v>
      </c>
      <c r="AU1151" s="396">
        <f t="shared" si="438"/>
        <v>1</v>
      </c>
      <c r="AV1151" s="396">
        <f t="shared" si="439"/>
        <v>0</v>
      </c>
      <c r="AY1151" s="396"/>
      <c r="AZ1151" s="396"/>
      <c r="BA1151" s="397">
        <v>62</v>
      </c>
      <c r="BB1151" s="397" t="s">
        <v>1989</v>
      </c>
      <c r="BC1151" s="385" t="s">
        <v>1385</v>
      </c>
      <c r="BD1151" s="385" t="s">
        <v>1379</v>
      </c>
      <c r="BE1151" s="303" t="s">
        <v>2345</v>
      </c>
      <c r="BF1151" s="385"/>
      <c r="BG1151" s="397">
        <v>264</v>
      </c>
      <c r="BH1151" s="397">
        <v>18</v>
      </c>
      <c r="BI1151" s="397" t="s">
        <v>1387</v>
      </c>
      <c r="BJ1151" s="397" t="s">
        <v>1388</v>
      </c>
      <c r="BK1151" s="397" t="s">
        <v>573</v>
      </c>
      <c r="BL1151" s="372">
        <v>2.2999999999999998</v>
      </c>
      <c r="BM1151" s="398" t="s">
        <v>1390</v>
      </c>
      <c r="BN1151" s="372">
        <v>0.8</v>
      </c>
      <c r="BO1151" s="372" t="s">
        <v>1390</v>
      </c>
      <c r="BP1151" s="398" t="s">
        <v>1406</v>
      </c>
      <c r="BS1151" s="397" t="s">
        <v>1393</v>
      </c>
      <c r="BT1151" s="397" t="s">
        <v>1990</v>
      </c>
      <c r="BU1151" s="397"/>
      <c r="BV1151" s="397"/>
      <c r="BW1151" s="399">
        <v>38014</v>
      </c>
      <c r="BX1151" s="399"/>
      <c r="BY1151" s="303" t="s">
        <v>451</v>
      </c>
      <c r="BZ1151" s="397">
        <v>6.1</v>
      </c>
      <c r="CA1151" s="397" t="s">
        <v>842</v>
      </c>
      <c r="CD1151" s="400" t="s">
        <v>2044</v>
      </c>
      <c r="CE1151" s="397">
        <v>4535</v>
      </c>
      <c r="CF1151" s="397" t="s">
        <v>300</v>
      </c>
      <c r="CG1151" s="401">
        <v>38014</v>
      </c>
      <c r="CH1151" s="402"/>
      <c r="CL1151" s="397">
        <v>180</v>
      </c>
      <c r="CM1151" s="397" t="s">
        <v>842</v>
      </c>
      <c r="CP1151" s="397" t="s">
        <v>2044</v>
      </c>
      <c r="CQ1151" s="397">
        <v>791</v>
      </c>
      <c r="CR1151" s="397" t="s">
        <v>1997</v>
      </c>
      <c r="CZ1151" s="397">
        <v>120</v>
      </c>
      <c r="DA1151" s="397" t="s">
        <v>2046</v>
      </c>
      <c r="DD1151" s="397" t="s">
        <v>2044</v>
      </c>
      <c r="DE1151" s="397">
        <v>811</v>
      </c>
      <c r="DF1151" s="397"/>
      <c r="DG1151" s="397"/>
      <c r="DH1151" s="397"/>
      <c r="DI1151" s="397"/>
      <c r="DJ1151" s="397"/>
      <c r="DK1151" s="397"/>
      <c r="DL1151" s="397"/>
      <c r="DM1151" s="397"/>
      <c r="DN1151" s="397"/>
      <c r="DO1151" s="397"/>
      <c r="DP1151" s="397"/>
      <c r="DQ1151" s="397"/>
      <c r="DR1151" s="400"/>
      <c r="DS1151" s="397"/>
    </row>
    <row r="1152" spans="1:123" s="39" customFormat="1" hidden="1" x14ac:dyDescent="0.2">
      <c r="A1152" s="44" t="str">
        <f t="shared" si="420"/>
        <v>Hopewell Precision Site</v>
      </c>
      <c r="B1152" s="44" t="str">
        <f t="shared" si="421"/>
        <v>1,1,1-Trichloroethane</v>
      </c>
      <c r="C1152" s="38" t="s">
        <v>2587</v>
      </c>
      <c r="D1152" s="38" t="str">
        <f t="shared" si="433"/>
        <v>S</v>
      </c>
      <c r="E1152" s="44" t="s">
        <v>372</v>
      </c>
      <c r="F1152" s="155">
        <f t="shared" si="422"/>
        <v>20</v>
      </c>
      <c r="G1152" s="44" t="str">
        <f t="shared" si="423"/>
        <v>residential</v>
      </c>
      <c r="H1152" s="44" t="str">
        <f t="shared" si="424"/>
        <v>Basement - full</v>
      </c>
      <c r="I1152" s="38"/>
      <c r="J1152" s="38"/>
      <c r="K1152" s="38"/>
      <c r="L1152" s="44"/>
      <c r="M1152" s="38" t="str">
        <f t="shared" si="434"/>
        <v>Y</v>
      </c>
      <c r="N1152" s="38" t="str">
        <f t="shared" si="435"/>
        <v>n</v>
      </c>
      <c r="O1152" s="38" t="s">
        <v>541</v>
      </c>
      <c r="P1152" s="44" t="s">
        <v>310</v>
      </c>
      <c r="Q1152" s="44"/>
      <c r="R1152" s="44"/>
      <c r="S1152" s="44"/>
      <c r="T1152" s="44"/>
      <c r="U1152" s="44"/>
      <c r="V1152" s="44"/>
      <c r="W1152" s="44"/>
      <c r="X1152" s="44"/>
      <c r="Y1152" s="38" t="str">
        <f t="shared" si="427"/>
        <v>Y</v>
      </c>
      <c r="Z1152" s="38" t="str">
        <f t="shared" si="428"/>
        <v>n</v>
      </c>
      <c r="AA1152" s="38" t="s">
        <v>541</v>
      </c>
      <c r="AC1152" s="59">
        <v>7.7637776290464044</v>
      </c>
      <c r="AD1152" s="204">
        <v>0.33571428571428569</v>
      </c>
      <c r="AE1152" s="38">
        <v>1</v>
      </c>
      <c r="AF1152" s="38">
        <v>0</v>
      </c>
      <c r="AG1152" s="125"/>
      <c r="AI1152" s="123"/>
      <c r="AJ1152" s="40">
        <f t="shared" si="442"/>
        <v>7.7637776290464044</v>
      </c>
      <c r="AK1152" s="40"/>
      <c r="AL1152" s="40"/>
      <c r="AM1152" s="40">
        <f t="shared" si="437"/>
        <v>2.6064110611798643</v>
      </c>
      <c r="AN1152" s="39">
        <f t="shared" si="431"/>
        <v>3.1</v>
      </c>
      <c r="AO1152" s="204"/>
      <c r="AP1152" s="204">
        <f t="shared" si="443"/>
        <v>0.33571428571428569</v>
      </c>
      <c r="AQ1152" s="45"/>
      <c r="AR1152" s="45"/>
      <c r="AS1152" s="115"/>
      <c r="AT1152" s="115"/>
      <c r="AU1152" s="115">
        <f t="shared" si="438"/>
        <v>1</v>
      </c>
      <c r="AV1152" s="115">
        <f t="shared" si="439"/>
        <v>0</v>
      </c>
      <c r="AY1152" s="115"/>
      <c r="AZ1152" s="115"/>
      <c r="BA1152" s="43">
        <v>62</v>
      </c>
      <c r="BB1152" s="43" t="s">
        <v>1989</v>
      </c>
      <c r="BC1152" s="38" t="s">
        <v>1385</v>
      </c>
      <c r="BD1152" s="38" t="s">
        <v>1379</v>
      </c>
      <c r="BE1152" s="37" t="s">
        <v>2345</v>
      </c>
      <c r="BF1152" s="38"/>
      <c r="BG1152" s="43">
        <v>266</v>
      </c>
      <c r="BH1152" s="43">
        <v>20</v>
      </c>
      <c r="BI1152" s="43" t="s">
        <v>1387</v>
      </c>
      <c r="BJ1152" s="43" t="s">
        <v>1388</v>
      </c>
      <c r="BK1152" s="43" t="s">
        <v>1389</v>
      </c>
      <c r="BP1152" s="48" t="s">
        <v>1406</v>
      </c>
      <c r="BS1152" s="43" t="s">
        <v>558</v>
      </c>
      <c r="BT1152" s="43" t="s">
        <v>1990</v>
      </c>
      <c r="BU1152" s="43"/>
      <c r="BV1152" s="43"/>
      <c r="BW1152" s="243">
        <v>38015</v>
      </c>
      <c r="BX1152" s="243"/>
      <c r="BY1152" s="37" t="s">
        <v>451</v>
      </c>
      <c r="BZ1152" s="43">
        <v>0.47</v>
      </c>
      <c r="CA1152" s="43" t="s">
        <v>842</v>
      </c>
      <c r="CD1152" s="124" t="s">
        <v>2044</v>
      </c>
      <c r="CE1152" s="43">
        <v>4666</v>
      </c>
      <c r="CF1152" s="43" t="s">
        <v>1998</v>
      </c>
      <c r="CG1152" s="251">
        <v>38015</v>
      </c>
      <c r="CH1152" s="126"/>
      <c r="CL1152" s="43">
        <v>1.4</v>
      </c>
      <c r="CM1152" s="43" t="s">
        <v>842</v>
      </c>
      <c r="CP1152" s="43" t="s">
        <v>2044</v>
      </c>
      <c r="CQ1152" s="43">
        <v>829</v>
      </c>
      <c r="DR1152" s="38"/>
    </row>
    <row r="1153" spans="1:123" s="372" customFormat="1" x14ac:dyDescent="0.2">
      <c r="A1153" s="384" t="str">
        <f t="shared" si="420"/>
        <v>Hopewell Precision Site</v>
      </c>
      <c r="B1153" s="384" t="str">
        <f t="shared" si="421"/>
        <v>Trichloroethylene</v>
      </c>
      <c r="C1153" s="385" t="s">
        <v>2587</v>
      </c>
      <c r="D1153" s="385" t="str">
        <f t="shared" si="433"/>
        <v>S</v>
      </c>
      <c r="E1153" s="384" t="s">
        <v>372</v>
      </c>
      <c r="F1153" s="386">
        <f t="shared" si="422"/>
        <v>20</v>
      </c>
      <c r="G1153" s="384" t="str">
        <f t="shared" si="423"/>
        <v>residential</v>
      </c>
      <c r="H1153" s="384" t="str">
        <f t="shared" si="424"/>
        <v>Basement</v>
      </c>
      <c r="I1153" s="385" t="str">
        <f>IF(DD1153="","",IF(DD1153="y","Y","n"))</f>
        <v>Y</v>
      </c>
      <c r="J1153" s="385" t="str">
        <f>IF(AG1153="","",IF(AN1153="","Y",IF(AI1153&gt;AN1153*$J$38,"Y","n")))</f>
        <v>Y</v>
      </c>
      <c r="K1153" s="385" t="str">
        <f>IF(AG1153="","",IF(I1153="N","n","Y"))</f>
        <v>Y</v>
      </c>
      <c r="L1153" s="384"/>
      <c r="M1153" s="385" t="str">
        <f t="shared" si="434"/>
        <v>Y</v>
      </c>
      <c r="N1153" s="385" t="str">
        <f t="shared" si="435"/>
        <v>Y</v>
      </c>
      <c r="O1153" s="385" t="str">
        <f>IF(AJ1153="","",IF(M1153="N","n","Y"))</f>
        <v>Y</v>
      </c>
      <c r="P1153" s="384"/>
      <c r="Q1153" s="384"/>
      <c r="R1153" s="384"/>
      <c r="S1153" s="384"/>
      <c r="T1153" s="384"/>
      <c r="U1153" s="384"/>
      <c r="V1153" s="384"/>
      <c r="W1153" s="384"/>
      <c r="X1153" s="384"/>
      <c r="Y1153" s="385" t="str">
        <f t="shared" si="427"/>
        <v>Y</v>
      </c>
      <c r="Z1153" s="385" t="str">
        <f t="shared" si="428"/>
        <v>Y</v>
      </c>
      <c r="AA1153" s="385" t="str">
        <f t="shared" ref="AA1153:AA1158" si="444">IF(AM1153="","",IF(Y1153="N","n","Y"))</f>
        <v>Y</v>
      </c>
      <c r="AC1153" s="389">
        <v>655.43975755862516</v>
      </c>
      <c r="AD1153" s="390">
        <v>1.4999999999999999E-2</v>
      </c>
      <c r="AE1153" s="385">
        <v>1</v>
      </c>
      <c r="AF1153" s="385">
        <v>0</v>
      </c>
      <c r="AG1153" s="391">
        <f>IF(CZ1153="","",IF(DA1153="mg/l",1000*CZ1153,CZ1153))</f>
        <v>52</v>
      </c>
      <c r="AH1153" s="372">
        <v>12</v>
      </c>
      <c r="AI1153" s="392">
        <f>IF(AG1153="","",AG1153*1000*(INDEX(Hatm25C,MATCH(B1153,ChemNameChem,0))/(0.000082057*(AH1153+273)))*EXP(-(INDEX(Evap,MATCH(B1153,ChemNameChem,0))*((1-(AH1153+273)/INDEX(Tcrit,MATCH(B1153,ChemNameChem,0)))/(1-INDEX(Tboil,MATCH(B1153,ChemNameChem,0))/INDEX(Tcrit,MATCH(B1153,ChemNameChem,0))))^IF((INDEX(Tboil,MATCH(B1153,ChemNameChem,0))/INDEX(Tcrit,MATCH(B1153,ChemNameChem,0)))&lt;0.57,0.3,IF((INDEX(Tboil,MATCH(B1153,ChemNameChem,0))/INDEX(Tcrit,MATCH(B1153,ChemNameChem,0)))&gt;0.71,0.41,0.74*(INDEX(Tboil,MATCH(B1153,ChemNameChem,0))/INDEX(Tcrit,MATCH(B1153,ChemNameChem,0)))-0.116)))*0.5032*(1/(AH1153+273)-1/298)))</f>
        <v>11839.066255026621</v>
      </c>
      <c r="AJ1153" s="394">
        <f t="shared" si="442"/>
        <v>655.43975755862516</v>
      </c>
      <c r="AK1153" s="394"/>
      <c r="AL1153" s="394"/>
      <c r="AM1153" s="394">
        <f t="shared" si="437"/>
        <v>9.8315963633793775</v>
      </c>
      <c r="AN1153" s="372">
        <f t="shared" si="431"/>
        <v>0.5</v>
      </c>
      <c r="AO1153" s="390">
        <f>IF(AG1153="","",AM1153/AI1153)</f>
        <v>8.3043680570712975E-4</v>
      </c>
      <c r="AP1153" s="390">
        <f t="shared" si="443"/>
        <v>1.4999999999999999E-2</v>
      </c>
      <c r="AQ1153" s="439"/>
      <c r="AR1153" s="439"/>
      <c r="AS1153" s="396">
        <f t="shared" si="440"/>
        <v>1</v>
      </c>
      <c r="AT1153" s="396">
        <f t="shared" si="441"/>
        <v>0</v>
      </c>
      <c r="AU1153" s="396">
        <f t="shared" si="438"/>
        <v>1</v>
      </c>
      <c r="AV1153" s="396">
        <f t="shared" si="439"/>
        <v>0</v>
      </c>
      <c r="AY1153" s="396"/>
      <c r="AZ1153" s="396"/>
      <c r="BA1153" s="397">
        <v>62</v>
      </c>
      <c r="BB1153" s="397" t="s">
        <v>1989</v>
      </c>
      <c r="BC1153" s="385" t="s">
        <v>1385</v>
      </c>
      <c r="BD1153" s="385" t="s">
        <v>1379</v>
      </c>
      <c r="BE1153" s="303" t="s">
        <v>2345</v>
      </c>
      <c r="BF1153" s="385"/>
      <c r="BG1153" s="397">
        <v>266</v>
      </c>
      <c r="BH1153" s="397">
        <v>20</v>
      </c>
      <c r="BI1153" s="397" t="s">
        <v>1387</v>
      </c>
      <c r="BJ1153" s="397" t="s">
        <v>1388</v>
      </c>
      <c r="BK1153" s="397" t="s">
        <v>573</v>
      </c>
      <c r="BL1153" s="372">
        <v>1.8</v>
      </c>
      <c r="BM1153" s="398" t="s">
        <v>1390</v>
      </c>
      <c r="BN1153" s="372">
        <v>1.3</v>
      </c>
      <c r="BO1153" s="372" t="s">
        <v>1390</v>
      </c>
      <c r="BP1153" s="398" t="s">
        <v>1406</v>
      </c>
      <c r="BS1153" s="397" t="s">
        <v>1393</v>
      </c>
      <c r="BT1153" s="397" t="s">
        <v>1990</v>
      </c>
      <c r="BU1153" s="397"/>
      <c r="BV1153" s="397"/>
      <c r="BW1153" s="399">
        <v>38015</v>
      </c>
      <c r="BX1153" s="399"/>
      <c r="BY1153" s="303" t="s">
        <v>451</v>
      </c>
      <c r="BZ1153" s="397">
        <v>1.8</v>
      </c>
      <c r="CA1153" s="397" t="s">
        <v>842</v>
      </c>
      <c r="CD1153" s="400" t="s">
        <v>2044</v>
      </c>
      <c r="CE1153" s="397">
        <v>4522</v>
      </c>
      <c r="CF1153" s="397" t="s">
        <v>1998</v>
      </c>
      <c r="CG1153" s="401">
        <v>38015</v>
      </c>
      <c r="CH1153" s="402"/>
      <c r="CL1153" s="397">
        <v>120</v>
      </c>
      <c r="CM1153" s="397" t="s">
        <v>842</v>
      </c>
      <c r="CP1153" s="397" t="s">
        <v>2044</v>
      </c>
      <c r="CQ1153" s="397">
        <v>792</v>
      </c>
      <c r="CR1153" s="397" t="s">
        <v>1999</v>
      </c>
      <c r="CZ1153" s="397">
        <v>52</v>
      </c>
      <c r="DA1153" s="397" t="s">
        <v>2046</v>
      </c>
      <c r="DD1153" s="397" t="s">
        <v>2044</v>
      </c>
      <c r="DE1153" s="397">
        <v>812</v>
      </c>
      <c r="DF1153" s="397"/>
      <c r="DG1153" s="397"/>
      <c r="DH1153" s="397"/>
      <c r="DI1153" s="397"/>
      <c r="DJ1153" s="397"/>
      <c r="DK1153" s="397"/>
      <c r="DL1153" s="397"/>
      <c r="DM1153" s="397"/>
      <c r="DN1153" s="397"/>
      <c r="DO1153" s="397"/>
      <c r="DP1153" s="397"/>
      <c r="DQ1153" s="397"/>
      <c r="DR1153" s="400"/>
      <c r="DS1153" s="397"/>
    </row>
    <row r="1154" spans="1:123" s="372" customFormat="1" x14ac:dyDescent="0.2">
      <c r="A1154" s="384" t="str">
        <f t="shared" si="420"/>
        <v>Hopewell Precision Site</v>
      </c>
      <c r="B1154" s="384" t="str">
        <f t="shared" si="421"/>
        <v>Trichloroethylene</v>
      </c>
      <c r="C1154" s="385" t="s">
        <v>2587</v>
      </c>
      <c r="D1154" s="385" t="str">
        <f t="shared" si="433"/>
        <v>S</v>
      </c>
      <c r="E1154" s="384" t="s">
        <v>372</v>
      </c>
      <c r="F1154" s="386">
        <f t="shared" si="422"/>
        <v>21</v>
      </c>
      <c r="G1154" s="384" t="str">
        <f t="shared" si="423"/>
        <v>residential</v>
      </c>
      <c r="H1154" s="384" t="str">
        <f t="shared" si="424"/>
        <v>Basement</v>
      </c>
      <c r="I1154" s="385" t="str">
        <f>IF(DD1154="","",IF(DD1154="y","Y","n"))</f>
        <v>Y</v>
      </c>
      <c r="J1154" s="385" t="str">
        <f>IF(AG1154="","",IF(AN1154="","Y",IF(AI1154&gt;AN1154*$J$38,"Y","n")))</f>
        <v>Y</v>
      </c>
      <c r="K1154" s="385" t="str">
        <f>IF(AG1154="","",IF(I1154="N","n","Y"))</f>
        <v>Y</v>
      </c>
      <c r="L1154" s="384"/>
      <c r="M1154" s="385" t="str">
        <f t="shared" si="434"/>
        <v>Y</v>
      </c>
      <c r="N1154" s="385" t="str">
        <f t="shared" si="435"/>
        <v>Y</v>
      </c>
      <c r="O1154" s="385" t="str">
        <f>IF(AJ1154="","",IF(M1154="N","n","Y"))</f>
        <v>Y</v>
      </c>
      <c r="P1154" s="384"/>
      <c r="Q1154" s="384"/>
      <c r="R1154" s="384"/>
      <c r="S1154" s="384"/>
      <c r="T1154" s="384"/>
      <c r="U1154" s="384"/>
      <c r="V1154" s="384"/>
      <c r="W1154" s="384"/>
      <c r="X1154" s="384"/>
      <c r="Y1154" s="385" t="str">
        <f t="shared" si="427"/>
        <v>Y</v>
      </c>
      <c r="Z1154" s="385" t="str">
        <f t="shared" si="428"/>
        <v>Y</v>
      </c>
      <c r="AA1154" s="385" t="str">
        <f t="shared" si="444"/>
        <v>Y</v>
      </c>
      <c r="AC1154" s="389">
        <v>4861.1782018931362</v>
      </c>
      <c r="AD1154" s="390">
        <v>1.460674157303371E-3</v>
      </c>
      <c r="AE1154" s="385">
        <v>1</v>
      </c>
      <c r="AF1154" s="385">
        <v>0</v>
      </c>
      <c r="AG1154" s="391">
        <f>IF(CZ1154="","",IF(DA1154="mg/l",1000*CZ1154,CZ1154))</f>
        <v>130</v>
      </c>
      <c r="AH1154" s="372">
        <v>12</v>
      </c>
      <c r="AI1154" s="392">
        <f>IF(AG1154="","",AG1154*1000*(INDEX(Hatm25C,MATCH(B1154,ChemNameChem,0))/(0.000082057*(AH1154+273)))*EXP(-(INDEX(Evap,MATCH(B1154,ChemNameChem,0))*((1-(AH1154+273)/INDEX(Tcrit,MATCH(B1154,ChemNameChem,0)))/(1-INDEX(Tboil,MATCH(B1154,ChemNameChem,0))/INDEX(Tcrit,MATCH(B1154,ChemNameChem,0))))^IF((INDEX(Tboil,MATCH(B1154,ChemNameChem,0))/INDEX(Tcrit,MATCH(B1154,ChemNameChem,0)))&lt;0.57,0.3,IF((INDEX(Tboil,MATCH(B1154,ChemNameChem,0))/INDEX(Tcrit,MATCH(B1154,ChemNameChem,0)))&gt;0.71,0.41,0.74*(INDEX(Tboil,MATCH(B1154,ChemNameChem,0))/INDEX(Tcrit,MATCH(B1154,ChemNameChem,0)))-0.116)))*0.5032*(1/(AH1154+273)-1/298)))</f>
        <v>29597.665637566552</v>
      </c>
      <c r="AJ1154" s="394">
        <f t="shared" si="442"/>
        <v>4861.1782018931362</v>
      </c>
      <c r="AK1154" s="394"/>
      <c r="AL1154" s="394"/>
      <c r="AM1154" s="394">
        <f t="shared" si="437"/>
        <v>7.1005973735517731</v>
      </c>
      <c r="AN1154" s="372">
        <f t="shared" si="431"/>
        <v>0.5</v>
      </c>
      <c r="AO1154" s="390">
        <f>IF(AG1154="","",AM1154/AI1154)</f>
        <v>2.3990396609317082E-4</v>
      </c>
      <c r="AP1154" s="390">
        <f t="shared" si="443"/>
        <v>1.460674157303371E-3</v>
      </c>
      <c r="AQ1154" s="439"/>
      <c r="AR1154" s="439"/>
      <c r="AS1154" s="396">
        <f t="shared" si="440"/>
        <v>1</v>
      </c>
      <c r="AT1154" s="396">
        <f t="shared" si="441"/>
        <v>0</v>
      </c>
      <c r="AU1154" s="396">
        <f t="shared" si="438"/>
        <v>1</v>
      </c>
      <c r="AV1154" s="396">
        <f t="shared" si="439"/>
        <v>0</v>
      </c>
      <c r="AY1154" s="396"/>
      <c r="AZ1154" s="396"/>
      <c r="BA1154" s="397">
        <v>62</v>
      </c>
      <c r="BB1154" s="397" t="s">
        <v>1989</v>
      </c>
      <c r="BC1154" s="385" t="s">
        <v>1385</v>
      </c>
      <c r="BD1154" s="385" t="s">
        <v>1379</v>
      </c>
      <c r="BE1154" s="303" t="s">
        <v>2345</v>
      </c>
      <c r="BF1154" s="385"/>
      <c r="BG1154" s="397">
        <v>267</v>
      </c>
      <c r="BH1154" s="397">
        <v>21</v>
      </c>
      <c r="BI1154" s="397" t="s">
        <v>1387</v>
      </c>
      <c r="BJ1154" s="397" t="s">
        <v>1388</v>
      </c>
      <c r="BK1154" s="397" t="s">
        <v>573</v>
      </c>
      <c r="BL1154" s="372">
        <v>1.8</v>
      </c>
      <c r="BM1154" s="398" t="s">
        <v>1390</v>
      </c>
      <c r="BN1154" s="372">
        <v>1.3</v>
      </c>
      <c r="BO1154" s="372" t="s">
        <v>1390</v>
      </c>
      <c r="BP1154" s="398" t="s">
        <v>1406</v>
      </c>
      <c r="BS1154" s="397" t="s">
        <v>1393</v>
      </c>
      <c r="BT1154" s="397" t="s">
        <v>1990</v>
      </c>
      <c r="BU1154" s="397"/>
      <c r="BV1154" s="397"/>
      <c r="BW1154" s="399">
        <v>38015</v>
      </c>
      <c r="BX1154" s="399"/>
      <c r="BY1154" s="303" t="s">
        <v>451</v>
      </c>
      <c r="BZ1154" s="397">
        <v>1.3</v>
      </c>
      <c r="CA1154" s="397" t="s">
        <v>842</v>
      </c>
      <c r="CD1154" s="400" t="s">
        <v>2044</v>
      </c>
      <c r="CE1154" s="397">
        <v>4525</v>
      </c>
      <c r="CF1154" s="397" t="s">
        <v>2000</v>
      </c>
      <c r="CG1154" s="401">
        <v>38015</v>
      </c>
      <c r="CH1154" s="402"/>
      <c r="CL1154" s="397">
        <v>890</v>
      </c>
      <c r="CM1154" s="397" t="s">
        <v>842</v>
      </c>
      <c r="CP1154" s="397" t="s">
        <v>2044</v>
      </c>
      <c r="CQ1154" s="397">
        <v>793</v>
      </c>
      <c r="CR1154" s="397" t="s">
        <v>2001</v>
      </c>
      <c r="CZ1154" s="397">
        <v>130</v>
      </c>
      <c r="DA1154" s="397" t="s">
        <v>2046</v>
      </c>
      <c r="DD1154" s="397" t="s">
        <v>2044</v>
      </c>
      <c r="DE1154" s="397">
        <v>813</v>
      </c>
      <c r="DF1154" s="397"/>
      <c r="DG1154" s="397"/>
      <c r="DH1154" s="397"/>
      <c r="DI1154" s="397"/>
      <c r="DJ1154" s="397"/>
      <c r="DK1154" s="397"/>
      <c r="DL1154" s="397"/>
      <c r="DM1154" s="397"/>
      <c r="DN1154" s="397"/>
      <c r="DO1154" s="397"/>
      <c r="DP1154" s="397"/>
      <c r="DQ1154" s="397"/>
      <c r="DR1154" s="400"/>
      <c r="DS1154" s="397"/>
    </row>
    <row r="1155" spans="1:123" s="372" customFormat="1" x14ac:dyDescent="0.2">
      <c r="A1155" s="384" t="str">
        <f t="shared" si="420"/>
        <v>Hopewell Precision Site</v>
      </c>
      <c r="B1155" s="384" t="str">
        <f t="shared" si="421"/>
        <v>Trichloroethylene</v>
      </c>
      <c r="C1155" s="385" t="s">
        <v>2587</v>
      </c>
      <c r="D1155" s="385" t="str">
        <f t="shared" si="433"/>
        <v>S</v>
      </c>
      <c r="E1155" s="384" t="s">
        <v>372</v>
      </c>
      <c r="F1155" s="386">
        <f t="shared" si="422"/>
        <v>23</v>
      </c>
      <c r="G1155" s="384" t="str">
        <f t="shared" si="423"/>
        <v>residential</v>
      </c>
      <c r="H1155" s="384" t="str">
        <f t="shared" si="424"/>
        <v>Basement</v>
      </c>
      <c r="I1155" s="385" t="str">
        <f>IF(DD1155="","",IF(DD1155="y","Y","n"))</f>
        <v>Y</v>
      </c>
      <c r="J1155" s="385" t="str">
        <f>IF(AG1155="","",IF(AN1155="","Y",IF(AI1155&gt;AN1155*$J$38,"Y","n")))</f>
        <v>Y</v>
      </c>
      <c r="K1155" s="385" t="str">
        <f>IF(AG1155="","",IF(I1155="N","n","Y"))</f>
        <v>Y</v>
      </c>
      <c r="L1155" s="384"/>
      <c r="M1155" s="385" t="str">
        <f t="shared" si="434"/>
        <v>Y</v>
      </c>
      <c r="N1155" s="385" t="str">
        <f t="shared" si="435"/>
        <v>Y</v>
      </c>
      <c r="O1155" s="385" t="str">
        <f>IF(AJ1155="","",IF(M1155="N","n","Y"))</f>
        <v>Y</v>
      </c>
      <c r="P1155" s="384"/>
      <c r="Q1155" s="384"/>
      <c r="R1155" s="384"/>
      <c r="S1155" s="384"/>
      <c r="T1155" s="384"/>
      <c r="U1155" s="384"/>
      <c r="V1155" s="384"/>
      <c r="W1155" s="384"/>
      <c r="X1155" s="384"/>
      <c r="Y1155" s="385" t="str">
        <f t="shared" si="427"/>
        <v>Y</v>
      </c>
      <c r="Z1155" s="385" t="str">
        <f t="shared" si="428"/>
        <v>Y</v>
      </c>
      <c r="AA1155" s="385" t="str">
        <f t="shared" si="444"/>
        <v>Y</v>
      </c>
      <c r="AC1155" s="389">
        <v>873.91967674483351</v>
      </c>
      <c r="AD1155" s="390">
        <v>1.7499999999999998E-2</v>
      </c>
      <c r="AE1155" s="385">
        <v>1</v>
      </c>
      <c r="AF1155" s="385">
        <v>0</v>
      </c>
      <c r="AG1155" s="391">
        <f>IF(CZ1155="","",IF(DA1155="mg/l",1000*CZ1155,CZ1155))</f>
        <v>120</v>
      </c>
      <c r="AH1155" s="372">
        <v>12</v>
      </c>
      <c r="AI1155" s="392">
        <f>IF(AG1155="","",AG1155*1000*(INDEX(Hatm25C,MATCH(B1155,ChemNameChem,0))/(0.000082057*(AH1155+273)))*EXP(-(INDEX(Evap,MATCH(B1155,ChemNameChem,0))*((1-(AH1155+273)/INDEX(Tcrit,MATCH(B1155,ChemNameChem,0)))/(1-INDEX(Tboil,MATCH(B1155,ChemNameChem,0))/INDEX(Tcrit,MATCH(B1155,ChemNameChem,0))))^IF((INDEX(Tboil,MATCH(B1155,ChemNameChem,0))/INDEX(Tcrit,MATCH(B1155,ChemNameChem,0)))&lt;0.57,0.3,IF((INDEX(Tboil,MATCH(B1155,ChemNameChem,0))/INDEX(Tcrit,MATCH(B1155,ChemNameChem,0)))&gt;0.71,0.41,0.74*(INDEX(Tboil,MATCH(B1155,ChemNameChem,0))/INDEX(Tcrit,MATCH(B1155,ChemNameChem,0)))-0.116)))*0.5032*(1/(AH1155+273)-1/298)))</f>
        <v>27320.922126984511</v>
      </c>
      <c r="AJ1155" s="394">
        <f t="shared" si="442"/>
        <v>873.91967674483351</v>
      </c>
      <c r="AK1155" s="394"/>
      <c r="AL1155" s="394"/>
      <c r="AM1155" s="394">
        <f t="shared" si="437"/>
        <v>15.293594343034586</v>
      </c>
      <c r="AN1155" s="372">
        <f t="shared" si="431"/>
        <v>0.5</v>
      </c>
      <c r="AO1155" s="390">
        <f>IF(AG1155="","",AM1155/AI1155)</f>
        <v>5.5977592088406517E-4</v>
      </c>
      <c r="AP1155" s="390">
        <f t="shared" si="443"/>
        <v>1.7499999999999998E-2</v>
      </c>
      <c r="AQ1155" s="439"/>
      <c r="AR1155" s="439"/>
      <c r="AS1155" s="396">
        <f t="shared" si="440"/>
        <v>1</v>
      </c>
      <c r="AT1155" s="396">
        <f t="shared" si="441"/>
        <v>0</v>
      </c>
      <c r="AU1155" s="396">
        <f t="shared" si="438"/>
        <v>1</v>
      </c>
      <c r="AV1155" s="396">
        <f t="shared" si="439"/>
        <v>0</v>
      </c>
      <c r="AY1155" s="396"/>
      <c r="AZ1155" s="396"/>
      <c r="BA1155" s="397">
        <v>62</v>
      </c>
      <c r="BB1155" s="397" t="s">
        <v>1989</v>
      </c>
      <c r="BC1155" s="385" t="s">
        <v>1385</v>
      </c>
      <c r="BD1155" s="385" t="s">
        <v>1379</v>
      </c>
      <c r="BE1155" s="303" t="s">
        <v>2345</v>
      </c>
      <c r="BF1155" s="385"/>
      <c r="BG1155" s="397">
        <v>269</v>
      </c>
      <c r="BH1155" s="397">
        <v>23</v>
      </c>
      <c r="BI1155" s="397" t="s">
        <v>1387</v>
      </c>
      <c r="BJ1155" s="397" t="s">
        <v>1388</v>
      </c>
      <c r="BK1155" s="397" t="s">
        <v>573</v>
      </c>
      <c r="BL1155" s="372">
        <v>1.8</v>
      </c>
      <c r="BM1155" s="398" t="s">
        <v>1390</v>
      </c>
      <c r="BN1155" s="372">
        <v>1.3</v>
      </c>
      <c r="BO1155" s="372" t="s">
        <v>1390</v>
      </c>
      <c r="BP1155" s="398" t="s">
        <v>1406</v>
      </c>
      <c r="BS1155" s="397" t="s">
        <v>1393</v>
      </c>
      <c r="BT1155" s="397" t="s">
        <v>1990</v>
      </c>
      <c r="BU1155" s="397"/>
      <c r="BV1155" s="397"/>
      <c r="BW1155" s="399">
        <v>38015</v>
      </c>
      <c r="BX1155" s="399"/>
      <c r="BY1155" s="303" t="s">
        <v>451</v>
      </c>
      <c r="BZ1155" s="397">
        <v>2.8</v>
      </c>
      <c r="CA1155" s="397" t="s">
        <v>842</v>
      </c>
      <c r="CD1155" s="400" t="s">
        <v>2044</v>
      </c>
      <c r="CE1155" s="397">
        <v>4531</v>
      </c>
      <c r="CF1155" s="397" t="s">
        <v>2002</v>
      </c>
      <c r="CG1155" s="401">
        <v>38015</v>
      </c>
      <c r="CH1155" s="402"/>
      <c r="CL1155" s="397">
        <v>160</v>
      </c>
      <c r="CM1155" s="397" t="s">
        <v>842</v>
      </c>
      <c r="CP1155" s="397" t="s">
        <v>2044</v>
      </c>
      <c r="CQ1155" s="397">
        <v>794</v>
      </c>
      <c r="CR1155" s="397" t="s">
        <v>2003</v>
      </c>
      <c r="CZ1155" s="397">
        <v>120</v>
      </c>
      <c r="DA1155" s="397" t="s">
        <v>2046</v>
      </c>
      <c r="DD1155" s="397" t="s">
        <v>2044</v>
      </c>
      <c r="DE1155" s="397">
        <v>814</v>
      </c>
      <c r="DF1155" s="397"/>
      <c r="DG1155" s="397"/>
      <c r="DH1155" s="397"/>
      <c r="DI1155" s="397"/>
      <c r="DJ1155" s="397"/>
      <c r="DK1155" s="397"/>
      <c r="DL1155" s="397"/>
      <c r="DM1155" s="397"/>
      <c r="DN1155" s="397"/>
      <c r="DO1155" s="397"/>
      <c r="DP1155" s="397"/>
      <c r="DQ1155" s="397"/>
      <c r="DR1155" s="400"/>
      <c r="DS1155" s="397"/>
    </row>
    <row r="1156" spans="1:123" s="39" customFormat="1" x14ac:dyDescent="0.2">
      <c r="A1156" s="44" t="str">
        <f t="shared" si="420"/>
        <v>Hopewell Precision Site</v>
      </c>
      <c r="B1156" s="44" t="str">
        <f t="shared" si="421"/>
        <v>Trichloroethylene</v>
      </c>
      <c r="C1156" s="38" t="s">
        <v>2587</v>
      </c>
      <c r="D1156" s="38" t="str">
        <f t="shared" si="433"/>
        <v>S</v>
      </c>
      <c r="E1156" s="44" t="s">
        <v>372</v>
      </c>
      <c r="F1156" s="155">
        <f t="shared" si="422"/>
        <v>25</v>
      </c>
      <c r="G1156" s="44" t="str">
        <f t="shared" si="423"/>
        <v>residential</v>
      </c>
      <c r="H1156" s="44" t="str">
        <f t="shared" si="424"/>
        <v>Basement</v>
      </c>
      <c r="I1156" s="38" t="str">
        <f>IF(DD1156="","",IF(DD1156="y","Y","n"))</f>
        <v>Y</v>
      </c>
      <c r="J1156" s="38" t="str">
        <f>IF(AG1156="","",IF(AN1156="","Y",IF(AI1156&gt;AN1156*$J$38,"Y","n")))</f>
        <v>Y</v>
      </c>
      <c r="K1156" s="38" t="str">
        <f>IF(AG1156="","",IF(I1156="N","n","Y"))</f>
        <v>Y</v>
      </c>
      <c r="L1156" s="44"/>
      <c r="M1156" s="38" t="str">
        <f t="shared" si="434"/>
        <v>Y</v>
      </c>
      <c r="N1156" s="38" t="str">
        <f t="shared" si="435"/>
        <v>Y</v>
      </c>
      <c r="O1156" s="38" t="str">
        <f>IF(AJ1156="","",IF(M1156="N","n","Y"))</f>
        <v>Y</v>
      </c>
      <c r="P1156" s="44"/>
      <c r="Q1156" s="44"/>
      <c r="R1156" s="44"/>
      <c r="S1156" s="44"/>
      <c r="T1156" s="44"/>
      <c r="U1156" s="44"/>
      <c r="V1156" s="44"/>
      <c r="W1156" s="44"/>
      <c r="X1156" s="44"/>
      <c r="Y1156" s="38" t="str">
        <f t="shared" si="427"/>
        <v>Y</v>
      </c>
      <c r="Z1156" s="38" t="str">
        <f t="shared" si="428"/>
        <v>Y</v>
      </c>
      <c r="AA1156" s="38" t="str">
        <f t="shared" si="444"/>
        <v>Y</v>
      </c>
      <c r="AC1156" s="59">
        <v>53.52758020062106</v>
      </c>
      <c r="AD1156" s="204">
        <v>1.9387755102040816E-2</v>
      </c>
      <c r="AE1156" s="38">
        <v>1</v>
      </c>
      <c r="AF1156" s="38">
        <v>0</v>
      </c>
      <c r="AG1156" s="125">
        <f>IF(CZ1156="","",IF(DA1156="mg/l",1000*CZ1156,CZ1156))</f>
        <v>180</v>
      </c>
      <c r="AH1156" s="39">
        <v>12</v>
      </c>
      <c r="AI1156" s="123">
        <f>IF(AG1156="","",AG1156*1000*(INDEX(Hatm25C,MATCH(B1156,ChemNameChem,0))/(0.000082057*(AH1156+273)))*EXP(-(INDEX(Evap,MATCH(B1156,ChemNameChem,0))*((1-(AH1156+273)/INDEX(Tcrit,MATCH(B1156,ChemNameChem,0)))/(1-INDEX(Tboil,MATCH(B1156,ChemNameChem,0))/INDEX(Tcrit,MATCH(B1156,ChemNameChem,0))))^IF((INDEX(Tboil,MATCH(B1156,ChemNameChem,0))/INDEX(Tcrit,MATCH(B1156,ChemNameChem,0)))&lt;0.57,0.3,IF((INDEX(Tboil,MATCH(B1156,ChemNameChem,0))/INDEX(Tcrit,MATCH(B1156,ChemNameChem,0)))&gt;0.71,0.41,0.74*(INDEX(Tboil,MATCH(B1156,ChemNameChem,0))/INDEX(Tcrit,MATCH(B1156,ChemNameChem,0)))-0.116)))*0.5032*(1/(AH1156+273)-1/298)))</f>
        <v>40981.383190476765</v>
      </c>
      <c r="AJ1156" s="40">
        <f t="shared" si="442"/>
        <v>53.52758020062106</v>
      </c>
      <c r="AK1156" s="40"/>
      <c r="AL1156" s="40"/>
      <c r="AM1156" s="40">
        <f t="shared" si="437"/>
        <v>1.0377796161344899</v>
      </c>
      <c r="AN1156" s="39">
        <f t="shared" si="431"/>
        <v>0.5</v>
      </c>
      <c r="AO1156" s="204">
        <f>IF(AG1156="","",AM1156/AI1156)</f>
        <v>2.5323196420945807E-5</v>
      </c>
      <c r="AP1156" s="204">
        <f t="shared" si="443"/>
        <v>1.9387755102040816E-2</v>
      </c>
      <c r="AQ1156" s="45"/>
      <c r="AR1156" s="45"/>
      <c r="AS1156" s="115">
        <f t="shared" si="440"/>
        <v>1</v>
      </c>
      <c r="AT1156" s="115">
        <f t="shared" si="441"/>
        <v>0</v>
      </c>
      <c r="AU1156" s="115">
        <f t="shared" si="438"/>
        <v>1</v>
      </c>
      <c r="AV1156" s="115">
        <f t="shared" si="439"/>
        <v>0</v>
      </c>
      <c r="AY1156" s="115"/>
      <c r="AZ1156" s="115"/>
      <c r="BA1156" s="43">
        <v>62</v>
      </c>
      <c r="BB1156" s="43" t="s">
        <v>1989</v>
      </c>
      <c r="BC1156" s="38" t="s">
        <v>1385</v>
      </c>
      <c r="BD1156" s="38" t="s">
        <v>1379</v>
      </c>
      <c r="BE1156" s="37" t="s">
        <v>2345</v>
      </c>
      <c r="BF1156" s="38"/>
      <c r="BG1156" s="43">
        <v>271</v>
      </c>
      <c r="BH1156" s="43">
        <v>25</v>
      </c>
      <c r="BI1156" s="43" t="s">
        <v>1387</v>
      </c>
      <c r="BJ1156" s="43" t="s">
        <v>1388</v>
      </c>
      <c r="BK1156" s="43" t="s">
        <v>573</v>
      </c>
      <c r="BL1156" s="39">
        <v>1.8</v>
      </c>
      <c r="BM1156" s="48" t="s">
        <v>1390</v>
      </c>
      <c r="BN1156" s="39">
        <v>1.3</v>
      </c>
      <c r="BO1156" s="39" t="s">
        <v>1390</v>
      </c>
      <c r="BP1156" s="48" t="s">
        <v>1406</v>
      </c>
      <c r="BS1156" s="43" t="s">
        <v>1393</v>
      </c>
      <c r="BT1156" s="43" t="s">
        <v>1990</v>
      </c>
      <c r="BU1156" s="43"/>
      <c r="BV1156" s="43"/>
      <c r="BW1156" s="243">
        <v>38016</v>
      </c>
      <c r="BX1156" s="243"/>
      <c r="BY1156" s="37" t="s">
        <v>451</v>
      </c>
      <c r="BZ1156" s="43">
        <v>0.19</v>
      </c>
      <c r="CA1156" s="43" t="s">
        <v>842</v>
      </c>
      <c r="CD1156" s="124" t="s">
        <v>2044</v>
      </c>
      <c r="CE1156" s="43">
        <v>4462</v>
      </c>
      <c r="CF1156" s="43" t="s">
        <v>2004</v>
      </c>
      <c r="CG1156" s="251">
        <v>38016</v>
      </c>
      <c r="CH1156" s="126"/>
      <c r="CL1156" s="43">
        <v>9.8000000000000007</v>
      </c>
      <c r="CM1156" s="43" t="s">
        <v>842</v>
      </c>
      <c r="CP1156" s="43" t="s">
        <v>2044</v>
      </c>
      <c r="CQ1156" s="43">
        <v>795</v>
      </c>
      <c r="CR1156" s="43" t="s">
        <v>2005</v>
      </c>
      <c r="CZ1156" s="43">
        <v>180</v>
      </c>
      <c r="DA1156" s="43" t="s">
        <v>2046</v>
      </c>
      <c r="DD1156" s="43" t="s">
        <v>2044</v>
      </c>
      <c r="DE1156" s="43">
        <v>815</v>
      </c>
      <c r="DF1156" s="43"/>
      <c r="DG1156" s="43"/>
      <c r="DH1156" s="43"/>
      <c r="DI1156" s="43"/>
      <c r="DJ1156" s="43"/>
      <c r="DK1156" s="43"/>
      <c r="DL1156" s="43"/>
      <c r="DM1156" s="43"/>
      <c r="DN1156" s="43"/>
      <c r="DO1156" s="43"/>
      <c r="DP1156" s="43"/>
      <c r="DQ1156" s="43"/>
      <c r="DR1156" s="124"/>
      <c r="DS1156" s="43"/>
    </row>
    <row r="1157" spans="1:123" s="39" customFormat="1" hidden="1" x14ac:dyDescent="0.2">
      <c r="A1157" s="44" t="str">
        <f t="shared" si="420"/>
        <v>Hopewell Precision Site</v>
      </c>
      <c r="B1157" s="44" t="str">
        <f t="shared" si="421"/>
        <v>Trichloroethylene</v>
      </c>
      <c r="C1157" s="38" t="s">
        <v>2587</v>
      </c>
      <c r="D1157" s="38" t="str">
        <f t="shared" si="433"/>
        <v>S</v>
      </c>
      <c r="E1157" s="44" t="s">
        <v>372</v>
      </c>
      <c r="F1157" s="155">
        <f t="shared" si="422"/>
        <v>27</v>
      </c>
      <c r="G1157" s="44" t="str">
        <f t="shared" si="423"/>
        <v>residential</v>
      </c>
      <c r="H1157" s="44" t="str">
        <f t="shared" si="424"/>
        <v>Basement - full</v>
      </c>
      <c r="I1157" s="38"/>
      <c r="J1157" s="38"/>
      <c r="K1157" s="38"/>
      <c r="L1157" s="44"/>
      <c r="M1157" s="38" t="str">
        <f t="shared" si="434"/>
        <v>Y</v>
      </c>
      <c r="N1157" s="38" t="str">
        <f t="shared" si="435"/>
        <v>Y</v>
      </c>
      <c r="O1157" s="38" t="s">
        <v>541</v>
      </c>
      <c r="P1157" s="44" t="s">
        <v>312</v>
      </c>
      <c r="Q1157" s="44"/>
      <c r="R1157" s="44"/>
      <c r="S1157" s="44"/>
      <c r="T1157" s="44"/>
      <c r="U1157" s="44"/>
      <c r="V1157" s="44"/>
      <c r="W1157" s="44"/>
      <c r="X1157" s="44"/>
      <c r="Y1157" s="38" t="str">
        <f t="shared" si="427"/>
        <v>Y</v>
      </c>
      <c r="Z1157" s="38" t="str">
        <f t="shared" si="428"/>
        <v>Y</v>
      </c>
      <c r="AA1157" s="38" t="str">
        <f t="shared" si="444"/>
        <v>Y</v>
      </c>
      <c r="AC1157" s="59">
        <v>71.005973735517728</v>
      </c>
      <c r="AD1157" s="204">
        <v>0.1846153846153846</v>
      </c>
      <c r="AE1157" s="38">
        <v>1</v>
      </c>
      <c r="AF1157" s="38">
        <v>0</v>
      </c>
      <c r="AG1157" s="125"/>
      <c r="AI1157" s="123"/>
      <c r="AJ1157" s="40">
        <f t="shared" si="442"/>
        <v>71.005973735517728</v>
      </c>
      <c r="AK1157" s="40"/>
      <c r="AL1157" s="40"/>
      <c r="AM1157" s="40">
        <f t="shared" si="437"/>
        <v>13.108795151172503</v>
      </c>
      <c r="AN1157" s="39">
        <f t="shared" si="431"/>
        <v>0.5</v>
      </c>
      <c r="AO1157" s="204"/>
      <c r="AP1157" s="204">
        <f t="shared" si="443"/>
        <v>0.1846153846153846</v>
      </c>
      <c r="AQ1157" s="45"/>
      <c r="AR1157" s="45"/>
      <c r="AS1157" s="115"/>
      <c r="AT1157" s="115"/>
      <c r="AU1157" s="115">
        <f t="shared" si="438"/>
        <v>1</v>
      </c>
      <c r="AV1157" s="115">
        <f t="shared" si="439"/>
        <v>0</v>
      </c>
      <c r="AY1157" s="115"/>
      <c r="AZ1157" s="115"/>
      <c r="BA1157" s="43">
        <v>62</v>
      </c>
      <c r="BB1157" s="43" t="s">
        <v>1989</v>
      </c>
      <c r="BC1157" s="38" t="s">
        <v>1385</v>
      </c>
      <c r="BD1157" s="38" t="s">
        <v>1379</v>
      </c>
      <c r="BE1157" s="37" t="s">
        <v>2345</v>
      </c>
      <c r="BF1157" s="38"/>
      <c r="BG1157" s="43">
        <v>273</v>
      </c>
      <c r="BH1157" s="43">
        <v>27</v>
      </c>
      <c r="BI1157" s="43" t="s">
        <v>1387</v>
      </c>
      <c r="BJ1157" s="43" t="s">
        <v>1388</v>
      </c>
      <c r="BK1157" s="43" t="s">
        <v>1389</v>
      </c>
      <c r="BP1157" s="48" t="s">
        <v>1406</v>
      </c>
      <c r="BS1157" s="43" t="s">
        <v>1393</v>
      </c>
      <c r="BT1157" s="43" t="s">
        <v>1990</v>
      </c>
      <c r="BU1157" s="43"/>
      <c r="BV1157" s="43"/>
      <c r="BW1157" s="243">
        <v>38019</v>
      </c>
      <c r="BX1157" s="243"/>
      <c r="BY1157" s="37" t="s">
        <v>451</v>
      </c>
      <c r="BZ1157" s="43">
        <v>2.4</v>
      </c>
      <c r="CA1157" s="43" t="s">
        <v>842</v>
      </c>
      <c r="CD1157" s="124" t="s">
        <v>2044</v>
      </c>
      <c r="CE1157" s="43">
        <v>4540</v>
      </c>
      <c r="CF1157" s="43" t="s">
        <v>301</v>
      </c>
      <c r="CG1157" s="251">
        <v>38019</v>
      </c>
      <c r="CH1157" s="126"/>
      <c r="CL1157" s="43">
        <v>13</v>
      </c>
      <c r="CM1157" s="43" t="s">
        <v>842</v>
      </c>
      <c r="CP1157" s="43" t="s">
        <v>2044</v>
      </c>
      <c r="CQ1157" s="43">
        <v>797</v>
      </c>
      <c r="DR1157" s="38"/>
    </row>
    <row r="1158" spans="1:123" s="372" customFormat="1" x14ac:dyDescent="0.2">
      <c r="A1158" s="384" t="str">
        <f t="shared" si="420"/>
        <v>Hopewell Precision Site</v>
      </c>
      <c r="B1158" s="384" t="str">
        <f t="shared" si="421"/>
        <v>Trichloroethylene</v>
      </c>
      <c r="C1158" s="385" t="s">
        <v>2587</v>
      </c>
      <c r="D1158" s="385" t="str">
        <f t="shared" si="433"/>
        <v>S</v>
      </c>
      <c r="E1158" s="384" t="s">
        <v>372</v>
      </c>
      <c r="F1158" s="386">
        <f t="shared" si="422"/>
        <v>27</v>
      </c>
      <c r="G1158" s="384" t="str">
        <f t="shared" si="423"/>
        <v>residential</v>
      </c>
      <c r="H1158" s="384" t="str">
        <f t="shared" si="424"/>
        <v>Basement - full</v>
      </c>
      <c r="I1158" s="385"/>
      <c r="J1158" s="385"/>
      <c r="K1158" s="385"/>
      <c r="L1158" s="384"/>
      <c r="M1158" s="385" t="str">
        <f t="shared" si="434"/>
        <v>Y</v>
      </c>
      <c r="N1158" s="385" t="str">
        <f t="shared" si="435"/>
        <v>Y</v>
      </c>
      <c r="O1158" s="385" t="str">
        <f>IF(AJ1158="","",IF(M1158="N","n","Y"))</f>
        <v>Y</v>
      </c>
      <c r="P1158" s="384"/>
      <c r="Q1158" s="384"/>
      <c r="R1158" s="384"/>
      <c r="S1158" s="384"/>
      <c r="T1158" s="384"/>
      <c r="U1158" s="384"/>
      <c r="V1158" s="384"/>
      <c r="W1158" s="384"/>
      <c r="X1158" s="384"/>
      <c r="Y1158" s="385" t="str">
        <f t="shared" si="427"/>
        <v>Y</v>
      </c>
      <c r="Z1158" s="385" t="str">
        <f t="shared" si="428"/>
        <v>Y</v>
      </c>
      <c r="AA1158" s="385" t="str">
        <f t="shared" si="444"/>
        <v>Y</v>
      </c>
      <c r="AC1158" s="389">
        <v>447.8838343317272</v>
      </c>
      <c r="AD1158" s="390">
        <v>2.9268292682926828E-2</v>
      </c>
      <c r="AE1158" s="385">
        <v>1</v>
      </c>
      <c r="AF1158" s="385">
        <v>0</v>
      </c>
      <c r="AG1158" s="391"/>
      <c r="AI1158" s="392"/>
      <c r="AJ1158" s="394">
        <f t="shared" si="442"/>
        <v>447.8838343317272</v>
      </c>
      <c r="AK1158" s="394"/>
      <c r="AL1158" s="394"/>
      <c r="AM1158" s="394">
        <f t="shared" si="437"/>
        <v>13.108795151172503</v>
      </c>
      <c r="AN1158" s="372">
        <f t="shared" si="431"/>
        <v>0.5</v>
      </c>
      <c r="AO1158" s="390"/>
      <c r="AP1158" s="390">
        <f t="shared" si="443"/>
        <v>2.9268292682926828E-2</v>
      </c>
      <c r="AQ1158" s="439"/>
      <c r="AR1158" s="439"/>
      <c r="AS1158" s="396"/>
      <c r="AT1158" s="396"/>
      <c r="AU1158" s="396">
        <f t="shared" si="438"/>
        <v>1</v>
      </c>
      <c r="AV1158" s="396">
        <f t="shared" si="439"/>
        <v>0</v>
      </c>
      <c r="AY1158" s="396"/>
      <c r="AZ1158" s="396"/>
      <c r="BA1158" s="397">
        <v>62</v>
      </c>
      <c r="BB1158" s="397" t="s">
        <v>1989</v>
      </c>
      <c r="BC1158" s="385" t="s">
        <v>1385</v>
      </c>
      <c r="BD1158" s="385" t="s">
        <v>1379</v>
      </c>
      <c r="BE1158" s="303" t="s">
        <v>2345</v>
      </c>
      <c r="BF1158" s="385"/>
      <c r="BG1158" s="397">
        <v>273</v>
      </c>
      <c r="BH1158" s="397">
        <v>27</v>
      </c>
      <c r="BI1158" s="397" t="s">
        <v>1387</v>
      </c>
      <c r="BJ1158" s="397" t="s">
        <v>1388</v>
      </c>
      <c r="BK1158" s="397" t="s">
        <v>1389</v>
      </c>
      <c r="BP1158" s="398" t="s">
        <v>1406</v>
      </c>
      <c r="BS1158" s="397" t="s">
        <v>1393</v>
      </c>
      <c r="BT1158" s="397" t="s">
        <v>1990</v>
      </c>
      <c r="BU1158" s="397"/>
      <c r="BV1158" s="397"/>
      <c r="BW1158" s="399">
        <v>38019</v>
      </c>
      <c r="BX1158" s="399"/>
      <c r="BY1158" s="303" t="s">
        <v>451</v>
      </c>
      <c r="BZ1158" s="397">
        <v>2.4</v>
      </c>
      <c r="CA1158" s="397" t="s">
        <v>842</v>
      </c>
      <c r="CD1158" s="400" t="s">
        <v>2044</v>
      </c>
      <c r="CE1158" s="397">
        <v>4540</v>
      </c>
      <c r="CF1158" s="397" t="s">
        <v>302</v>
      </c>
      <c r="CG1158" s="401">
        <v>38019</v>
      </c>
      <c r="CH1158" s="402"/>
      <c r="CL1158" s="397">
        <v>82</v>
      </c>
      <c r="CM1158" s="397" t="s">
        <v>842</v>
      </c>
      <c r="CP1158" s="397" t="s">
        <v>2044</v>
      </c>
      <c r="CQ1158" s="397">
        <v>796</v>
      </c>
      <c r="DR1158" s="385"/>
    </row>
    <row r="1159" spans="1:123" s="39" customFormat="1" hidden="1" x14ac:dyDescent="0.2">
      <c r="A1159" s="44" t="str">
        <f t="shared" si="420"/>
        <v>Hopewell Precision Site</v>
      </c>
      <c r="B1159" s="44" t="str">
        <f t="shared" si="421"/>
        <v>1,1,1-Trichloroethane</v>
      </c>
      <c r="C1159" s="38" t="s">
        <v>2587</v>
      </c>
      <c r="D1159" s="38" t="str">
        <f t="shared" si="433"/>
        <v>S</v>
      </c>
      <c r="E1159" s="44" t="s">
        <v>372</v>
      </c>
      <c r="F1159" s="155">
        <f t="shared" si="422"/>
        <v>29</v>
      </c>
      <c r="G1159" s="44" t="str">
        <f t="shared" si="423"/>
        <v>residential</v>
      </c>
      <c r="H1159" s="44" t="str">
        <f t="shared" si="424"/>
        <v>Basement - full</v>
      </c>
      <c r="I1159" s="38"/>
      <c r="J1159" s="38"/>
      <c r="K1159" s="38"/>
      <c r="L1159" s="44"/>
      <c r="M1159" s="38" t="str">
        <f t="shared" si="434"/>
        <v>Y</v>
      </c>
      <c r="N1159" s="38" t="str">
        <f t="shared" si="435"/>
        <v>n</v>
      </c>
      <c r="O1159" s="38" t="s">
        <v>541</v>
      </c>
      <c r="P1159" s="114" t="s">
        <v>1453</v>
      </c>
      <c r="Q1159" s="114"/>
      <c r="R1159" s="114"/>
      <c r="S1159" s="114"/>
      <c r="T1159" s="114"/>
      <c r="U1159" s="114"/>
      <c r="V1159" s="114"/>
      <c r="W1159" s="114"/>
      <c r="X1159" s="114"/>
      <c r="Y1159" s="38" t="str">
        <f t="shared" si="427"/>
        <v>Y</v>
      </c>
      <c r="Z1159" s="38" t="str">
        <f t="shared" si="428"/>
        <v>Y</v>
      </c>
      <c r="AA1159" s="38" t="s">
        <v>541</v>
      </c>
      <c r="AC1159" s="59">
        <v>3.3273332695913163</v>
      </c>
      <c r="AD1159" s="204">
        <v>2.166666666666667</v>
      </c>
      <c r="AE1159" s="38">
        <v>1</v>
      </c>
      <c r="AF1159" s="38">
        <v>0</v>
      </c>
      <c r="AG1159" s="125"/>
      <c r="AI1159" s="123"/>
      <c r="AJ1159" s="40">
        <f t="shared" si="442"/>
        <v>3.3273332695913163</v>
      </c>
      <c r="AK1159" s="40"/>
      <c r="AL1159" s="40"/>
      <c r="AM1159" s="40">
        <f t="shared" si="437"/>
        <v>7.2092220841145194</v>
      </c>
      <c r="AN1159" s="39">
        <f t="shared" si="431"/>
        <v>3.1</v>
      </c>
      <c r="AO1159" s="204"/>
      <c r="AP1159" s="204">
        <f t="shared" si="443"/>
        <v>2.166666666666667</v>
      </c>
      <c r="AQ1159" s="45"/>
      <c r="AR1159" s="45"/>
      <c r="AS1159" s="115"/>
      <c r="AT1159" s="115"/>
      <c r="AU1159" s="115">
        <f t="shared" si="438"/>
        <v>1</v>
      </c>
      <c r="AV1159" s="115">
        <f t="shared" si="439"/>
        <v>0</v>
      </c>
      <c r="AY1159" s="115"/>
      <c r="AZ1159" s="115"/>
      <c r="BA1159" s="43">
        <v>62</v>
      </c>
      <c r="BB1159" s="43" t="s">
        <v>1989</v>
      </c>
      <c r="BC1159" s="38" t="s">
        <v>1385</v>
      </c>
      <c r="BD1159" s="38" t="s">
        <v>1379</v>
      </c>
      <c r="BE1159" s="37" t="s">
        <v>2345</v>
      </c>
      <c r="BF1159" s="38"/>
      <c r="BG1159" s="43">
        <v>275</v>
      </c>
      <c r="BH1159" s="43">
        <v>29</v>
      </c>
      <c r="BI1159" s="43" t="s">
        <v>1387</v>
      </c>
      <c r="BJ1159" s="43" t="s">
        <v>1388</v>
      </c>
      <c r="BK1159" s="43" t="s">
        <v>1389</v>
      </c>
      <c r="BP1159" s="48" t="s">
        <v>1406</v>
      </c>
      <c r="BS1159" s="43" t="s">
        <v>558</v>
      </c>
      <c r="BT1159" s="43" t="s">
        <v>2381</v>
      </c>
      <c r="BU1159" s="43"/>
      <c r="BV1159" s="43"/>
      <c r="BW1159" s="243">
        <v>38019</v>
      </c>
      <c r="BX1159" s="243"/>
      <c r="BY1159" s="37" t="s">
        <v>451</v>
      </c>
      <c r="BZ1159" s="43">
        <v>1.3</v>
      </c>
      <c r="CA1159" s="43" t="s">
        <v>842</v>
      </c>
      <c r="CD1159" s="124" t="s">
        <v>2044</v>
      </c>
      <c r="CE1159" s="43">
        <v>4693</v>
      </c>
      <c r="CF1159" s="43" t="s">
        <v>2002</v>
      </c>
      <c r="CG1159" s="251">
        <v>38019</v>
      </c>
      <c r="CH1159" s="126"/>
      <c r="CL1159" s="43">
        <v>0.6</v>
      </c>
      <c r="CM1159" s="43" t="s">
        <v>842</v>
      </c>
      <c r="CP1159" s="43" t="s">
        <v>2044</v>
      </c>
      <c r="CQ1159" s="43">
        <v>830</v>
      </c>
      <c r="DR1159" s="38"/>
    </row>
    <row r="1160" spans="1:123" s="39" customFormat="1" hidden="1" x14ac:dyDescent="0.2">
      <c r="A1160" s="44" t="str">
        <f t="shared" si="420"/>
        <v>Hopewell Precision Site</v>
      </c>
      <c r="B1160" s="44" t="str">
        <f t="shared" si="421"/>
        <v>1,1,1-Trichloroethane</v>
      </c>
      <c r="C1160" s="38" t="s">
        <v>2587</v>
      </c>
      <c r="D1160" s="38" t="str">
        <f t="shared" ref="D1160:D1171" si="445">IF(BC1160="","",BC1160)</f>
        <v>S</v>
      </c>
      <c r="E1160" s="44" t="s">
        <v>372</v>
      </c>
      <c r="F1160" s="155">
        <f t="shared" si="422"/>
        <v>29</v>
      </c>
      <c r="G1160" s="44" t="str">
        <f t="shared" si="423"/>
        <v>residential</v>
      </c>
      <c r="H1160" s="44" t="str">
        <f t="shared" si="424"/>
        <v>Basement - full</v>
      </c>
      <c r="I1160" s="38"/>
      <c r="J1160" s="38"/>
      <c r="K1160" s="38"/>
      <c r="L1160" s="44"/>
      <c r="M1160" s="38" t="str">
        <f t="shared" ref="M1160:M1171" si="446">IF(CP1160="","",IF(CP1160="y","Y","n"))</f>
        <v>Y</v>
      </c>
      <c r="N1160" s="38" t="str">
        <f t="shared" ref="N1160:N1171" si="447">IF(AJ1160="","",IF(AN1160="","Y",IF(AJ1160&gt;AN1160*$N$38,"Y","n")))</f>
        <v>n</v>
      </c>
      <c r="O1160" s="38" t="s">
        <v>541</v>
      </c>
      <c r="P1160" s="114" t="s">
        <v>1453</v>
      </c>
      <c r="Q1160" s="114"/>
      <c r="R1160" s="114"/>
      <c r="S1160" s="114"/>
      <c r="T1160" s="114"/>
      <c r="U1160" s="114"/>
      <c r="V1160" s="114"/>
      <c r="W1160" s="114"/>
      <c r="X1160" s="114"/>
      <c r="Y1160" s="38" t="str">
        <f t="shared" si="427"/>
        <v>Y</v>
      </c>
      <c r="Z1160" s="38" t="str">
        <f t="shared" si="428"/>
        <v>Y</v>
      </c>
      <c r="AA1160" s="38" t="s">
        <v>541</v>
      </c>
      <c r="AC1160" s="59">
        <v>3.0500554971253737</v>
      </c>
      <c r="AD1160" s="204">
        <v>2.1818181818181817</v>
      </c>
      <c r="AE1160" s="38">
        <v>1</v>
      </c>
      <c r="AF1160" s="38">
        <v>0</v>
      </c>
      <c r="AG1160" s="125"/>
      <c r="AI1160" s="123"/>
      <c r="AJ1160" s="40">
        <f t="shared" si="442"/>
        <v>3.0500554971253737</v>
      </c>
      <c r="AK1160" s="40"/>
      <c r="AL1160" s="40"/>
      <c r="AM1160" s="40">
        <f t="shared" si="437"/>
        <v>6.6546665391826325</v>
      </c>
      <c r="AN1160" s="39">
        <f t="shared" si="431"/>
        <v>3.1</v>
      </c>
      <c r="AO1160" s="204"/>
      <c r="AP1160" s="204">
        <f t="shared" si="443"/>
        <v>2.1818181818181817</v>
      </c>
      <c r="AQ1160" s="45"/>
      <c r="AR1160" s="45"/>
      <c r="AS1160" s="115"/>
      <c r="AT1160" s="115"/>
      <c r="AU1160" s="115">
        <f t="shared" si="438"/>
        <v>1</v>
      </c>
      <c r="AV1160" s="115">
        <f t="shared" si="439"/>
        <v>0</v>
      </c>
      <c r="AY1160" s="115"/>
      <c r="AZ1160" s="115"/>
      <c r="BA1160" s="43">
        <v>62</v>
      </c>
      <c r="BB1160" s="43" t="s">
        <v>1989</v>
      </c>
      <c r="BC1160" s="38" t="s">
        <v>1385</v>
      </c>
      <c r="BD1160" s="38" t="s">
        <v>1379</v>
      </c>
      <c r="BE1160" s="37" t="s">
        <v>2345</v>
      </c>
      <c r="BF1160" s="38"/>
      <c r="BG1160" s="43">
        <v>275</v>
      </c>
      <c r="BH1160" s="43">
        <v>29</v>
      </c>
      <c r="BI1160" s="43" t="s">
        <v>1387</v>
      </c>
      <c r="BJ1160" s="43" t="s">
        <v>1388</v>
      </c>
      <c r="BK1160" s="43" t="s">
        <v>1389</v>
      </c>
      <c r="BP1160" s="48" t="s">
        <v>1406</v>
      </c>
      <c r="BS1160" s="43" t="s">
        <v>558</v>
      </c>
      <c r="BT1160" s="43" t="s">
        <v>1990</v>
      </c>
      <c r="BU1160" s="43"/>
      <c r="BV1160" s="43"/>
      <c r="BW1160" s="243">
        <v>38019</v>
      </c>
      <c r="BX1160" s="243"/>
      <c r="BY1160" s="37" t="s">
        <v>451</v>
      </c>
      <c r="BZ1160" s="43">
        <v>1.2</v>
      </c>
      <c r="CA1160" s="43" t="s">
        <v>842</v>
      </c>
      <c r="CD1160" s="124" t="s">
        <v>2044</v>
      </c>
      <c r="CE1160" s="43">
        <v>4696</v>
      </c>
      <c r="CF1160" s="43" t="s">
        <v>2002</v>
      </c>
      <c r="CG1160" s="251">
        <v>38019</v>
      </c>
      <c r="CH1160" s="126"/>
      <c r="CL1160" s="43">
        <v>0.55000000000000004</v>
      </c>
      <c r="CM1160" s="43" t="s">
        <v>842</v>
      </c>
      <c r="CP1160" s="43" t="s">
        <v>2044</v>
      </c>
      <c r="CQ1160" s="43">
        <v>834</v>
      </c>
      <c r="DR1160" s="38"/>
    </row>
    <row r="1161" spans="1:123" s="372" customFormat="1" hidden="1" x14ac:dyDescent="0.2">
      <c r="A1161" s="384" t="str">
        <f t="shared" si="420"/>
        <v>Hopewell Precision Site</v>
      </c>
      <c r="B1161" s="384" t="str">
        <f t="shared" si="421"/>
        <v>Trichloroethylene</v>
      </c>
      <c r="C1161" s="385" t="s">
        <v>2587</v>
      </c>
      <c r="D1161" s="385" t="str">
        <f t="shared" si="445"/>
        <v>S</v>
      </c>
      <c r="E1161" s="384" t="s">
        <v>372</v>
      </c>
      <c r="F1161" s="386">
        <f t="shared" si="422"/>
        <v>30</v>
      </c>
      <c r="G1161" s="384" t="str">
        <f t="shared" si="423"/>
        <v>residential</v>
      </c>
      <c r="H1161" s="384" t="str">
        <f t="shared" si="424"/>
        <v>Basement</v>
      </c>
      <c r="I1161" s="385" t="str">
        <f>IF(DD1161="","",IF(DD1161="y","Y","n"))</f>
        <v>Y</v>
      </c>
      <c r="J1161" s="385" t="str">
        <f>IF(AG1161="","",IF(AN1161="","Y",IF(AI1161&gt;AN1161*$J$38,"Y","n")))</f>
        <v>Y</v>
      </c>
      <c r="K1161" s="385" t="str">
        <f>IF(AG1161="","",IF(I1161="N","n","Y"))</f>
        <v>Y</v>
      </c>
      <c r="L1161" s="384"/>
      <c r="M1161" s="385" t="str">
        <f t="shared" si="446"/>
        <v>Y</v>
      </c>
      <c r="N1161" s="385" t="str">
        <f t="shared" si="447"/>
        <v>n</v>
      </c>
      <c r="O1161" s="385" t="str">
        <f>IF(AJ1161="","",IF(M1161="N","n","Y"))</f>
        <v>Y</v>
      </c>
      <c r="P1161" s="384"/>
      <c r="Q1161" s="384"/>
      <c r="R1161" s="384"/>
      <c r="S1161" s="384"/>
      <c r="T1161" s="384"/>
      <c r="U1161" s="384"/>
      <c r="V1161" s="384"/>
      <c r="W1161" s="384"/>
      <c r="X1161" s="384"/>
      <c r="Y1161" s="385" t="str">
        <f t="shared" si="427"/>
        <v>Y</v>
      </c>
      <c r="Z1161" s="385" t="str">
        <f t="shared" si="428"/>
        <v>Y</v>
      </c>
      <c r="AA1161" s="385" t="str">
        <f>IF(AM1161="","",IF(Y1161="N","n","Y"))</f>
        <v>Y</v>
      </c>
      <c r="AC1161" s="389">
        <v>9.2853965654138566</v>
      </c>
      <c r="AD1161" s="390">
        <v>0.4823529411764706</v>
      </c>
      <c r="AE1161" s="385">
        <v>1</v>
      </c>
      <c r="AF1161" s="385">
        <v>0</v>
      </c>
      <c r="AG1161" s="391">
        <f>IF(CZ1161="","",IF(DA1161="mg/l",1000*CZ1161,CZ1161))</f>
        <v>67</v>
      </c>
      <c r="AH1161" s="372">
        <v>12</v>
      </c>
      <c r="AI1161" s="392">
        <f>IF(AG1161="","",AG1161*1000*(INDEX(Hatm25C,MATCH(B1161,ChemNameChem,0))/(0.000082057*(AH1161+273)))*EXP(-(INDEX(Evap,MATCH(B1161,ChemNameChem,0))*((1-(AH1161+273)/INDEX(Tcrit,MATCH(B1161,ChemNameChem,0)))/(1-INDEX(Tboil,MATCH(B1161,ChemNameChem,0))/INDEX(Tcrit,MATCH(B1161,ChemNameChem,0))))^IF((INDEX(Tboil,MATCH(B1161,ChemNameChem,0))/INDEX(Tcrit,MATCH(B1161,ChemNameChem,0)))&lt;0.57,0.3,IF((INDEX(Tboil,MATCH(B1161,ChemNameChem,0))/INDEX(Tcrit,MATCH(B1161,ChemNameChem,0)))&gt;0.71,0.41,0.74*(INDEX(Tboil,MATCH(B1161,ChemNameChem,0))/INDEX(Tcrit,MATCH(B1161,ChemNameChem,0)))-0.116)))*0.5032*(1/(AH1161+273)-1/298)))</f>
        <v>15254.181520899683</v>
      </c>
      <c r="AJ1161" s="394">
        <f t="shared" si="442"/>
        <v>9.2853965654138566</v>
      </c>
      <c r="AK1161" s="394"/>
      <c r="AL1161" s="394"/>
      <c r="AM1161" s="394">
        <f t="shared" si="437"/>
        <v>4.478838343317272</v>
      </c>
      <c r="AN1161" s="372">
        <f t="shared" si="431"/>
        <v>0.5</v>
      </c>
      <c r="AO1161" s="390">
        <f>IF(AG1161="","",AM1161/AI1161)</f>
        <v>2.9361380924835834E-4</v>
      </c>
      <c r="AP1161" s="390">
        <f t="shared" si="443"/>
        <v>0.4823529411764706</v>
      </c>
      <c r="AQ1161" s="439"/>
      <c r="AR1161" s="439"/>
      <c r="AS1161" s="396">
        <f t="shared" si="440"/>
        <v>1</v>
      </c>
      <c r="AT1161" s="396">
        <f t="shared" si="441"/>
        <v>0</v>
      </c>
      <c r="AU1161" s="396">
        <f t="shared" si="438"/>
        <v>1</v>
      </c>
      <c r="AV1161" s="396">
        <f t="shared" si="439"/>
        <v>0</v>
      </c>
      <c r="AY1161" s="396"/>
      <c r="AZ1161" s="396"/>
      <c r="BA1161" s="397">
        <v>62</v>
      </c>
      <c r="BB1161" s="397" t="s">
        <v>1989</v>
      </c>
      <c r="BC1161" s="385" t="s">
        <v>1385</v>
      </c>
      <c r="BD1161" s="385" t="s">
        <v>1379</v>
      </c>
      <c r="BE1161" s="303" t="s">
        <v>2345</v>
      </c>
      <c r="BF1161" s="385"/>
      <c r="BG1161" s="397">
        <v>276</v>
      </c>
      <c r="BH1161" s="397">
        <v>30</v>
      </c>
      <c r="BI1161" s="397" t="s">
        <v>1387</v>
      </c>
      <c r="BJ1161" s="397" t="s">
        <v>1388</v>
      </c>
      <c r="BK1161" s="397" t="s">
        <v>573</v>
      </c>
      <c r="BL1161" s="372">
        <v>1.8</v>
      </c>
      <c r="BM1161" s="398" t="s">
        <v>1390</v>
      </c>
      <c r="BN1161" s="372">
        <v>1.3</v>
      </c>
      <c r="BO1161" s="372" t="s">
        <v>1390</v>
      </c>
      <c r="BP1161" s="398" t="s">
        <v>1406</v>
      </c>
      <c r="BS1161" s="397" t="s">
        <v>1393</v>
      </c>
      <c r="BT1161" s="397" t="s">
        <v>1990</v>
      </c>
      <c r="BU1161" s="397"/>
      <c r="BV1161" s="397"/>
      <c r="BW1161" s="399">
        <v>38020</v>
      </c>
      <c r="BX1161" s="399"/>
      <c r="BY1161" s="303" t="s">
        <v>451</v>
      </c>
      <c r="BZ1161" s="397">
        <v>0.82</v>
      </c>
      <c r="CA1161" s="397" t="s">
        <v>842</v>
      </c>
      <c r="CD1161" s="400" t="s">
        <v>2044</v>
      </c>
      <c r="CE1161" s="397">
        <v>4561</v>
      </c>
      <c r="CF1161" s="397" t="s">
        <v>2009</v>
      </c>
      <c r="CG1161" s="401">
        <v>38020</v>
      </c>
      <c r="CH1161" s="402"/>
      <c r="CL1161" s="397">
        <v>1.7</v>
      </c>
      <c r="CM1161" s="397" t="s">
        <v>842</v>
      </c>
      <c r="CP1161" s="397" t="s">
        <v>2044</v>
      </c>
      <c r="CQ1161" s="397">
        <v>798</v>
      </c>
      <c r="CR1161" s="397" t="s">
        <v>2006</v>
      </c>
      <c r="CZ1161" s="397">
        <v>67</v>
      </c>
      <c r="DA1161" s="397" t="s">
        <v>2046</v>
      </c>
      <c r="DD1161" s="397" t="s">
        <v>2044</v>
      </c>
      <c r="DE1161" s="397">
        <v>816</v>
      </c>
      <c r="DF1161" s="397"/>
      <c r="DG1161" s="397"/>
      <c r="DH1161" s="397"/>
      <c r="DI1161" s="397"/>
      <c r="DJ1161" s="397"/>
      <c r="DK1161" s="397"/>
      <c r="DL1161" s="397"/>
      <c r="DM1161" s="397"/>
      <c r="DN1161" s="397"/>
      <c r="DO1161" s="397"/>
      <c r="DP1161" s="397"/>
      <c r="DQ1161" s="397"/>
      <c r="DR1161" s="400"/>
      <c r="DS1161" s="397"/>
    </row>
    <row r="1162" spans="1:123" s="39" customFormat="1" hidden="1" x14ac:dyDescent="0.2">
      <c r="A1162" s="44" t="str">
        <f t="shared" si="420"/>
        <v>Hopewell Precision Site</v>
      </c>
      <c r="B1162" s="44" t="str">
        <f t="shared" si="421"/>
        <v>Trichloroethylene</v>
      </c>
      <c r="C1162" s="38" t="s">
        <v>2587</v>
      </c>
      <c r="D1162" s="38" t="str">
        <f t="shared" si="445"/>
        <v>S</v>
      </c>
      <c r="E1162" s="44" t="s">
        <v>372</v>
      </c>
      <c r="F1162" s="155">
        <f t="shared" si="422"/>
        <v>30</v>
      </c>
      <c r="G1162" s="44" t="str">
        <f t="shared" si="423"/>
        <v>residential</v>
      </c>
      <c r="H1162" s="44" t="str">
        <f t="shared" si="424"/>
        <v>Basement - full</v>
      </c>
      <c r="I1162" s="38" t="str">
        <f>IF(DD1162="","",IF(DD1162="y","Y","n"))</f>
        <v>Y</v>
      </c>
      <c r="J1162" s="38" t="str">
        <f>IF(AG1162="","",IF(AN1162="","Y",IF(AI1162&gt;AN1162*$J$38,"Y","n")))</f>
        <v>Y</v>
      </c>
      <c r="K1162" s="38" t="s">
        <v>541</v>
      </c>
      <c r="L1162" s="114" t="s">
        <v>310</v>
      </c>
      <c r="M1162" s="38" t="str">
        <f t="shared" si="446"/>
        <v>Y</v>
      </c>
      <c r="N1162" s="38" t="str">
        <f t="shared" si="447"/>
        <v>n</v>
      </c>
      <c r="O1162" s="38" t="s">
        <v>541</v>
      </c>
      <c r="P1162" s="114" t="s">
        <v>1453</v>
      </c>
      <c r="Q1162" s="114"/>
      <c r="R1162" s="114"/>
      <c r="S1162" s="114"/>
      <c r="T1162" s="114"/>
      <c r="U1162" s="114"/>
      <c r="V1162" s="114"/>
      <c r="W1162" s="114"/>
      <c r="X1162" s="114"/>
      <c r="Y1162" s="38" t="str">
        <f t="shared" si="427"/>
        <v>Y</v>
      </c>
      <c r="Z1162" s="38" t="str">
        <f t="shared" si="428"/>
        <v>Y</v>
      </c>
      <c r="AA1162" s="38" t="s">
        <v>541</v>
      </c>
      <c r="AC1162" s="59">
        <v>1.3108795151172503</v>
      </c>
      <c r="AD1162" s="204">
        <v>3.416666666666667</v>
      </c>
      <c r="AE1162" s="38">
        <v>1</v>
      </c>
      <c r="AF1162" s="38">
        <v>0</v>
      </c>
      <c r="AG1162" s="125">
        <f>IF(CZ1162="","",IF(DA1162="mg/l",1000*CZ1162,CZ1162))</f>
        <v>67</v>
      </c>
      <c r="AH1162" s="39">
        <v>12</v>
      </c>
      <c r="AI1162" s="123">
        <f>IF(AG1162="","",AG1162*1000*(INDEX(Hatm25C,MATCH(B1162,ChemNameChem,0))/(0.000082057*(AH1162+273)))*EXP(-(INDEX(Evap,MATCH(B1162,ChemNameChem,0))*((1-(AH1162+273)/INDEX(Tcrit,MATCH(B1162,ChemNameChem,0)))/(1-INDEX(Tboil,MATCH(B1162,ChemNameChem,0))/INDEX(Tcrit,MATCH(B1162,ChemNameChem,0))))^IF((INDEX(Tboil,MATCH(B1162,ChemNameChem,0))/INDEX(Tcrit,MATCH(B1162,ChemNameChem,0)))&lt;0.57,0.3,IF((INDEX(Tboil,MATCH(B1162,ChemNameChem,0))/INDEX(Tcrit,MATCH(B1162,ChemNameChem,0)))&gt;0.71,0.41,0.74*(INDEX(Tboil,MATCH(B1162,ChemNameChem,0))/INDEX(Tcrit,MATCH(B1162,ChemNameChem,0)))-0.116)))*0.5032*(1/(AH1162+273)-1/298)))</f>
        <v>15254.181520899683</v>
      </c>
      <c r="AJ1162" s="40">
        <f t="shared" si="442"/>
        <v>1.3108795151172503</v>
      </c>
      <c r="AK1162" s="40"/>
      <c r="AL1162" s="40"/>
      <c r="AM1162" s="40">
        <f t="shared" si="437"/>
        <v>4.478838343317272</v>
      </c>
      <c r="AN1162" s="39">
        <f t="shared" si="431"/>
        <v>0.5</v>
      </c>
      <c r="AO1162" s="204">
        <f>IF(AG1162="","",AM1162/AI1162)</f>
        <v>2.9361380924835834E-4</v>
      </c>
      <c r="AP1162" s="204">
        <f t="shared" si="443"/>
        <v>3.416666666666667</v>
      </c>
      <c r="AQ1162" s="45"/>
      <c r="AR1162" s="45"/>
      <c r="AS1162" s="115">
        <f t="shared" si="440"/>
        <v>1</v>
      </c>
      <c r="AT1162" s="115">
        <f t="shared" si="441"/>
        <v>0</v>
      </c>
      <c r="AU1162" s="115">
        <f t="shared" si="438"/>
        <v>1</v>
      </c>
      <c r="AV1162" s="115">
        <f t="shared" si="439"/>
        <v>0</v>
      </c>
      <c r="AY1162" s="115"/>
      <c r="AZ1162" s="115"/>
      <c r="BA1162" s="43">
        <v>62</v>
      </c>
      <c r="BB1162" s="43" t="s">
        <v>1989</v>
      </c>
      <c r="BC1162" s="38" t="s">
        <v>1385</v>
      </c>
      <c r="BD1162" s="38" t="s">
        <v>1379</v>
      </c>
      <c r="BE1162" s="37" t="s">
        <v>2345</v>
      </c>
      <c r="BF1162" s="38"/>
      <c r="BG1162" s="43">
        <v>276</v>
      </c>
      <c r="BH1162" s="43">
        <v>30</v>
      </c>
      <c r="BI1162" s="43" t="s">
        <v>1387</v>
      </c>
      <c r="BJ1162" s="43" t="s">
        <v>1388</v>
      </c>
      <c r="BK1162" s="43" t="s">
        <v>1389</v>
      </c>
      <c r="BL1162" s="39">
        <v>1.8</v>
      </c>
      <c r="BM1162" s="48" t="s">
        <v>1390</v>
      </c>
      <c r="BN1162" s="39">
        <v>1.3</v>
      </c>
      <c r="BO1162" s="39" t="s">
        <v>1390</v>
      </c>
      <c r="BP1162" s="48" t="s">
        <v>1406</v>
      </c>
      <c r="BS1162" s="43" t="s">
        <v>1393</v>
      </c>
      <c r="BT1162" s="43" t="s">
        <v>1990</v>
      </c>
      <c r="BU1162" s="43"/>
      <c r="BV1162" s="43"/>
      <c r="BW1162" s="243">
        <v>38020</v>
      </c>
      <c r="BX1162" s="243"/>
      <c r="BY1162" s="37" t="s">
        <v>451</v>
      </c>
      <c r="BZ1162" s="43">
        <v>0.82</v>
      </c>
      <c r="CA1162" s="43" t="s">
        <v>842</v>
      </c>
      <c r="CD1162" s="124" t="s">
        <v>2044</v>
      </c>
      <c r="CE1162" s="43">
        <v>4561</v>
      </c>
      <c r="CF1162" s="43" t="s">
        <v>2011</v>
      </c>
      <c r="CG1162" s="251">
        <v>38020</v>
      </c>
      <c r="CH1162" s="126"/>
      <c r="CL1162" s="43">
        <v>0.24</v>
      </c>
      <c r="CM1162" s="43" t="s">
        <v>842</v>
      </c>
      <c r="CP1162" s="43" t="s">
        <v>2044</v>
      </c>
      <c r="CQ1162" s="43">
        <v>799</v>
      </c>
      <c r="CR1162" s="43" t="s">
        <v>2006</v>
      </c>
      <c r="CZ1162" s="43">
        <v>67</v>
      </c>
      <c r="DA1162" s="43" t="s">
        <v>2046</v>
      </c>
      <c r="DD1162" s="43" t="s">
        <v>2044</v>
      </c>
      <c r="DE1162" s="43">
        <v>816</v>
      </c>
      <c r="DF1162" s="43"/>
      <c r="DG1162" s="43"/>
      <c r="DH1162" s="43"/>
      <c r="DI1162" s="43"/>
      <c r="DJ1162" s="43"/>
      <c r="DK1162" s="43"/>
      <c r="DL1162" s="43"/>
      <c r="DM1162" s="43"/>
      <c r="DN1162" s="43"/>
      <c r="DO1162" s="43"/>
      <c r="DP1162" s="43"/>
      <c r="DQ1162" s="43"/>
      <c r="DR1162" s="124"/>
      <c r="DS1162" s="43"/>
    </row>
    <row r="1163" spans="1:123" s="39" customFormat="1" hidden="1" x14ac:dyDescent="0.2">
      <c r="A1163" s="44" t="str">
        <f t="shared" si="420"/>
        <v>Hopewell Precision Site</v>
      </c>
      <c r="B1163" s="44" t="str">
        <f t="shared" si="421"/>
        <v>1,1,1-Trichloroethane</v>
      </c>
      <c r="C1163" s="38" t="s">
        <v>2587</v>
      </c>
      <c r="D1163" s="38" t="str">
        <f t="shared" si="445"/>
        <v>S</v>
      </c>
      <c r="E1163" s="44" t="s">
        <v>372</v>
      </c>
      <c r="F1163" s="155">
        <f t="shared" si="422"/>
        <v>31</v>
      </c>
      <c r="G1163" s="44" t="str">
        <f t="shared" si="423"/>
        <v>residential</v>
      </c>
      <c r="H1163" s="44" t="str">
        <f t="shared" si="424"/>
        <v>Basement - full</v>
      </c>
      <c r="I1163" s="38"/>
      <c r="J1163" s="38"/>
      <c r="K1163" s="38"/>
      <c r="L1163" s="44"/>
      <c r="M1163" s="38" t="str">
        <f t="shared" si="446"/>
        <v>Y</v>
      </c>
      <c r="N1163" s="38" t="str">
        <f t="shared" si="447"/>
        <v>n</v>
      </c>
      <c r="O1163" s="38" t="s">
        <v>541</v>
      </c>
      <c r="P1163" s="44" t="s">
        <v>310</v>
      </c>
      <c r="Q1163" s="44"/>
      <c r="R1163" s="44"/>
      <c r="S1163" s="44"/>
      <c r="T1163" s="44"/>
      <c r="U1163" s="44"/>
      <c r="V1163" s="44"/>
      <c r="W1163" s="44"/>
      <c r="X1163" s="44"/>
      <c r="Y1163" s="38" t="str">
        <f t="shared" si="427"/>
        <v>Y</v>
      </c>
      <c r="Z1163" s="38" t="str">
        <f t="shared" si="428"/>
        <v>n</v>
      </c>
      <c r="AA1163" s="38" t="s">
        <v>541</v>
      </c>
      <c r="AC1163" s="59">
        <v>3.7155221510436367</v>
      </c>
      <c r="AD1163" s="204">
        <v>0.55223880597014918</v>
      </c>
      <c r="AE1163" s="38">
        <v>1</v>
      </c>
      <c r="AF1163" s="38">
        <v>0</v>
      </c>
      <c r="AG1163" s="125"/>
      <c r="AI1163" s="123"/>
      <c r="AJ1163" s="40">
        <f t="shared" si="442"/>
        <v>3.7155221510436367</v>
      </c>
      <c r="AK1163" s="40"/>
      <c r="AL1163" s="40"/>
      <c r="AM1163" s="40">
        <f t="shared" si="437"/>
        <v>2.0518555162479784</v>
      </c>
      <c r="AN1163" s="39">
        <f t="shared" si="431"/>
        <v>3.1</v>
      </c>
      <c r="AO1163" s="204"/>
      <c r="AP1163" s="204">
        <f t="shared" si="443"/>
        <v>0.55223880597014918</v>
      </c>
      <c r="AQ1163" s="45"/>
      <c r="AR1163" s="45"/>
      <c r="AS1163" s="115"/>
      <c r="AT1163" s="115"/>
      <c r="AU1163" s="115">
        <f t="shared" si="438"/>
        <v>1</v>
      </c>
      <c r="AV1163" s="115">
        <f t="shared" si="439"/>
        <v>0</v>
      </c>
      <c r="AY1163" s="115"/>
      <c r="AZ1163" s="115"/>
      <c r="BA1163" s="43">
        <v>62</v>
      </c>
      <c r="BB1163" s="43" t="s">
        <v>1989</v>
      </c>
      <c r="BC1163" s="38" t="s">
        <v>1385</v>
      </c>
      <c r="BD1163" s="38" t="s">
        <v>1379</v>
      </c>
      <c r="BE1163" s="37" t="s">
        <v>2345</v>
      </c>
      <c r="BF1163" s="38"/>
      <c r="BG1163" s="43">
        <v>277</v>
      </c>
      <c r="BH1163" s="43">
        <v>31</v>
      </c>
      <c r="BI1163" s="43" t="s">
        <v>1387</v>
      </c>
      <c r="BJ1163" s="43" t="s">
        <v>1388</v>
      </c>
      <c r="BK1163" s="43" t="s">
        <v>1389</v>
      </c>
      <c r="BP1163" s="48" t="s">
        <v>1406</v>
      </c>
      <c r="BS1163" s="43" t="s">
        <v>558</v>
      </c>
      <c r="BT1163" s="43" t="s">
        <v>1990</v>
      </c>
      <c r="BU1163" s="43"/>
      <c r="BV1163" s="43"/>
      <c r="BW1163" s="243">
        <v>38020</v>
      </c>
      <c r="BX1163" s="243"/>
      <c r="BY1163" s="37" t="s">
        <v>451</v>
      </c>
      <c r="BZ1163" s="43">
        <v>0.37</v>
      </c>
      <c r="CA1163" s="43" t="s">
        <v>842</v>
      </c>
      <c r="CD1163" s="124" t="s">
        <v>2044</v>
      </c>
      <c r="CE1163" s="43">
        <v>4700</v>
      </c>
      <c r="CF1163" s="43" t="s">
        <v>2002</v>
      </c>
      <c r="CG1163" s="251">
        <v>38020</v>
      </c>
      <c r="CH1163" s="126"/>
      <c r="CL1163" s="43">
        <v>0.67</v>
      </c>
      <c r="CM1163" s="43" t="s">
        <v>842</v>
      </c>
      <c r="CP1163" s="43" t="s">
        <v>2044</v>
      </c>
      <c r="CQ1163" s="43">
        <v>831</v>
      </c>
      <c r="DR1163" s="38"/>
    </row>
    <row r="1164" spans="1:123" s="372" customFormat="1" x14ac:dyDescent="0.2">
      <c r="A1164" s="384" t="str">
        <f t="shared" si="420"/>
        <v>Hopewell Precision Site</v>
      </c>
      <c r="B1164" s="384" t="str">
        <f t="shared" si="421"/>
        <v>Trichloroethylene</v>
      </c>
      <c r="C1164" s="385" t="s">
        <v>2587</v>
      </c>
      <c r="D1164" s="385" t="str">
        <f t="shared" si="445"/>
        <v>S</v>
      </c>
      <c r="E1164" s="384" t="s">
        <v>372</v>
      </c>
      <c r="F1164" s="386">
        <f t="shared" si="422"/>
        <v>31</v>
      </c>
      <c r="G1164" s="384" t="str">
        <f t="shared" si="423"/>
        <v>residential</v>
      </c>
      <c r="H1164" s="384" t="str">
        <f t="shared" si="424"/>
        <v>Basement</v>
      </c>
      <c r="I1164" s="385" t="str">
        <f>IF(DD1164="","",IF(DD1164="y","Y","n"))</f>
        <v>Y</v>
      </c>
      <c r="J1164" s="385" t="str">
        <f>IF(AG1164="","",IF(AN1164="","Y",IF(AI1164&gt;AN1164*$J$38,"Y","n")))</f>
        <v>Y</v>
      </c>
      <c r="K1164" s="385" t="str">
        <f>IF(AG1164="","",IF(I1164="N","n","Y"))</f>
        <v>Y</v>
      </c>
      <c r="L1164" s="384"/>
      <c r="M1164" s="385" t="str">
        <f t="shared" si="446"/>
        <v>Y</v>
      </c>
      <c r="N1164" s="385" t="str">
        <f t="shared" si="447"/>
        <v>Y</v>
      </c>
      <c r="O1164" s="385" t="str">
        <f t="shared" ref="O1164:O1171" si="448">IF(AJ1164="","",IF(M1164="N","n","Y"))</f>
        <v>Y</v>
      </c>
      <c r="P1164" s="384"/>
      <c r="Q1164" s="384"/>
      <c r="R1164" s="384"/>
      <c r="S1164" s="384"/>
      <c r="T1164" s="384"/>
      <c r="U1164" s="384"/>
      <c r="V1164" s="384"/>
      <c r="W1164" s="384"/>
      <c r="X1164" s="384"/>
      <c r="Y1164" s="385" t="str">
        <f t="shared" si="427"/>
        <v>Y</v>
      </c>
      <c r="Z1164" s="385" t="str">
        <f t="shared" si="428"/>
        <v>Y</v>
      </c>
      <c r="AA1164" s="385" t="str">
        <f t="shared" ref="AA1164:AA1171" si="449">IF(AM1164="","",IF(Y1164="N","n","Y"))</f>
        <v>Y</v>
      </c>
      <c r="AC1164" s="389">
        <v>338.64387473862297</v>
      </c>
      <c r="AD1164" s="390">
        <v>1.2903225806451615E-2</v>
      </c>
      <c r="AE1164" s="385">
        <v>1</v>
      </c>
      <c r="AF1164" s="385">
        <v>0</v>
      </c>
      <c r="AG1164" s="391">
        <f>IF(CZ1164="","",IF(DA1164="mg/l",1000*CZ1164,CZ1164))</f>
        <v>38</v>
      </c>
      <c r="AH1164" s="372">
        <v>12</v>
      </c>
      <c r="AI1164" s="392">
        <f>IF(AG1164="","",AG1164*1000*(INDEX(Hatm25C,MATCH(B1164,ChemNameChem,0))/(0.000082057*(AH1164+273)))*EXP(-(INDEX(Evap,MATCH(B1164,ChemNameChem,0))*((1-(AH1164+273)/INDEX(Tcrit,MATCH(B1164,ChemNameChem,0)))/(1-INDEX(Tboil,MATCH(B1164,ChemNameChem,0))/INDEX(Tcrit,MATCH(B1164,ChemNameChem,0))))^IF((INDEX(Tboil,MATCH(B1164,ChemNameChem,0))/INDEX(Tcrit,MATCH(B1164,ChemNameChem,0)))&lt;0.57,0.3,IF((INDEX(Tboil,MATCH(B1164,ChemNameChem,0))/INDEX(Tcrit,MATCH(B1164,ChemNameChem,0)))&gt;0.71,0.41,0.74*(INDEX(Tboil,MATCH(B1164,ChemNameChem,0))/INDEX(Tcrit,MATCH(B1164,ChemNameChem,0)))-0.116)))*0.5032*(1/(AH1164+273)-1/298)))</f>
        <v>8651.6253402117618</v>
      </c>
      <c r="AJ1164" s="394">
        <f t="shared" si="442"/>
        <v>338.64387473862297</v>
      </c>
      <c r="AK1164" s="394"/>
      <c r="AL1164" s="394"/>
      <c r="AM1164" s="394">
        <f t="shared" si="437"/>
        <v>4.3695983837241679</v>
      </c>
      <c r="AN1164" s="372">
        <f t="shared" si="431"/>
        <v>0.5</v>
      </c>
      <c r="AO1164" s="390">
        <f>IF(AG1164="","",AM1164/AI1164)</f>
        <v>5.0506098124878057E-4</v>
      </c>
      <c r="AP1164" s="390">
        <f t="shared" si="443"/>
        <v>1.2903225806451615E-2</v>
      </c>
      <c r="AQ1164" s="439"/>
      <c r="AR1164" s="439"/>
      <c r="AS1164" s="396">
        <f t="shared" si="440"/>
        <v>1</v>
      </c>
      <c r="AT1164" s="396">
        <f t="shared" si="441"/>
        <v>0</v>
      </c>
      <c r="AU1164" s="396">
        <f t="shared" si="438"/>
        <v>1</v>
      </c>
      <c r="AV1164" s="396">
        <f t="shared" si="439"/>
        <v>0</v>
      </c>
      <c r="AY1164" s="396"/>
      <c r="AZ1164" s="396"/>
      <c r="BA1164" s="397">
        <v>62</v>
      </c>
      <c r="BB1164" s="397" t="s">
        <v>1989</v>
      </c>
      <c r="BC1164" s="385" t="s">
        <v>1385</v>
      </c>
      <c r="BD1164" s="385" t="s">
        <v>1379</v>
      </c>
      <c r="BE1164" s="303" t="s">
        <v>2345</v>
      </c>
      <c r="BF1164" s="385"/>
      <c r="BG1164" s="397">
        <v>277</v>
      </c>
      <c r="BH1164" s="397">
        <v>31</v>
      </c>
      <c r="BI1164" s="397" t="s">
        <v>1387</v>
      </c>
      <c r="BJ1164" s="397" t="s">
        <v>1388</v>
      </c>
      <c r="BK1164" s="397" t="s">
        <v>573</v>
      </c>
      <c r="BL1164" s="372">
        <v>1.8</v>
      </c>
      <c r="BM1164" s="398" t="s">
        <v>1390</v>
      </c>
      <c r="BN1164" s="372">
        <v>1.3</v>
      </c>
      <c r="BO1164" s="372" t="s">
        <v>1390</v>
      </c>
      <c r="BP1164" s="398" t="s">
        <v>1406</v>
      </c>
      <c r="BS1164" s="397" t="s">
        <v>1393</v>
      </c>
      <c r="BT1164" s="397" t="s">
        <v>1990</v>
      </c>
      <c r="BU1164" s="397"/>
      <c r="BV1164" s="397"/>
      <c r="BW1164" s="399">
        <v>38020</v>
      </c>
      <c r="BX1164" s="399"/>
      <c r="BY1164" s="303" t="s">
        <v>451</v>
      </c>
      <c r="BZ1164" s="397">
        <v>0.8</v>
      </c>
      <c r="CA1164" s="397" t="s">
        <v>842</v>
      </c>
      <c r="CD1164" s="400" t="s">
        <v>2044</v>
      </c>
      <c r="CE1164" s="397">
        <v>4556</v>
      </c>
      <c r="CF1164" s="397" t="s">
        <v>2002</v>
      </c>
      <c r="CG1164" s="401">
        <v>38020</v>
      </c>
      <c r="CH1164" s="402"/>
      <c r="CL1164" s="397">
        <v>62</v>
      </c>
      <c r="CM1164" s="397" t="s">
        <v>842</v>
      </c>
      <c r="CP1164" s="397" t="s">
        <v>2044</v>
      </c>
      <c r="CQ1164" s="397">
        <v>800</v>
      </c>
      <c r="CR1164" s="397" t="s">
        <v>2007</v>
      </c>
      <c r="CZ1164" s="397">
        <v>38</v>
      </c>
      <c r="DA1164" s="397" t="s">
        <v>2046</v>
      </c>
      <c r="DD1164" s="397" t="s">
        <v>2044</v>
      </c>
      <c r="DE1164" s="397">
        <v>817</v>
      </c>
      <c r="DF1164" s="397"/>
      <c r="DG1164" s="397"/>
      <c r="DH1164" s="397"/>
      <c r="DI1164" s="397"/>
      <c r="DJ1164" s="397"/>
      <c r="DK1164" s="397"/>
      <c r="DL1164" s="397"/>
      <c r="DM1164" s="397"/>
      <c r="DN1164" s="397"/>
      <c r="DO1164" s="397"/>
      <c r="DP1164" s="397"/>
      <c r="DQ1164" s="397"/>
      <c r="DR1164" s="400"/>
      <c r="DS1164" s="397"/>
    </row>
    <row r="1165" spans="1:123" s="372" customFormat="1" x14ac:dyDescent="0.2">
      <c r="A1165" s="384" t="str">
        <f t="shared" si="420"/>
        <v>Hopewell Precision Site</v>
      </c>
      <c r="B1165" s="384" t="str">
        <f t="shared" si="421"/>
        <v>Trichloroethylene</v>
      </c>
      <c r="C1165" s="385" t="s">
        <v>2587</v>
      </c>
      <c r="D1165" s="385" t="str">
        <f t="shared" si="445"/>
        <v>S</v>
      </c>
      <c r="E1165" s="384" t="s">
        <v>372</v>
      </c>
      <c r="F1165" s="386">
        <f t="shared" si="422"/>
        <v>32</v>
      </c>
      <c r="G1165" s="384" t="str">
        <f t="shared" si="423"/>
        <v>residential</v>
      </c>
      <c r="H1165" s="384" t="str">
        <f t="shared" si="424"/>
        <v>Basement</v>
      </c>
      <c r="I1165" s="385" t="str">
        <f>IF(DD1165="","",IF(DD1165="y","Y","n"))</f>
        <v>Y</v>
      </c>
      <c r="J1165" s="385" t="str">
        <f>IF(AG1165="","",IF(AN1165="","Y",IF(AI1165&gt;AN1165*$J$38,"Y","n")))</f>
        <v>Y</v>
      </c>
      <c r="K1165" s="385" t="str">
        <f>IF(AG1165="","",IF(I1165="N","n","Y"))</f>
        <v>Y</v>
      </c>
      <c r="L1165" s="384"/>
      <c r="M1165" s="385" t="str">
        <f t="shared" si="446"/>
        <v>Y</v>
      </c>
      <c r="N1165" s="385" t="str">
        <f t="shared" si="447"/>
        <v>Y</v>
      </c>
      <c r="O1165" s="385" t="str">
        <f t="shared" si="448"/>
        <v>Y</v>
      </c>
      <c r="P1165" s="384"/>
      <c r="Q1165" s="384"/>
      <c r="R1165" s="384"/>
      <c r="S1165" s="384"/>
      <c r="T1165" s="384"/>
      <c r="U1165" s="384"/>
      <c r="V1165" s="384"/>
      <c r="W1165" s="384"/>
      <c r="X1165" s="384"/>
      <c r="Y1165" s="385" t="str">
        <f t="shared" si="427"/>
        <v>Y</v>
      </c>
      <c r="Z1165" s="385" t="str">
        <f t="shared" si="428"/>
        <v>Y</v>
      </c>
      <c r="AA1165" s="385" t="str">
        <f t="shared" si="449"/>
        <v>Y</v>
      </c>
      <c r="AC1165" s="389">
        <v>1420.1194747103546</v>
      </c>
      <c r="AD1165" s="390">
        <v>5.0000000000000001E-3</v>
      </c>
      <c r="AE1165" s="385">
        <v>1</v>
      </c>
      <c r="AF1165" s="385">
        <v>0</v>
      </c>
      <c r="AG1165" s="391">
        <f>IF(CZ1165="","",IF(DA1165="mg/l",1000*CZ1165,CZ1165))</f>
        <v>81</v>
      </c>
      <c r="AH1165" s="372">
        <v>12</v>
      </c>
      <c r="AI1165" s="392">
        <f>IF(AG1165="","",AG1165*1000*(INDEX(Hatm25C,MATCH(B1165,ChemNameChem,0))/(0.000082057*(AH1165+273)))*EXP(-(INDEX(Evap,MATCH(B1165,ChemNameChem,0))*((1-(AH1165+273)/INDEX(Tcrit,MATCH(B1165,ChemNameChem,0)))/(1-INDEX(Tboil,MATCH(B1165,ChemNameChem,0))/INDEX(Tcrit,MATCH(B1165,ChemNameChem,0))))^IF((INDEX(Tboil,MATCH(B1165,ChemNameChem,0))/INDEX(Tcrit,MATCH(B1165,ChemNameChem,0)))&lt;0.57,0.3,IF((INDEX(Tboil,MATCH(B1165,ChemNameChem,0))/INDEX(Tcrit,MATCH(B1165,ChemNameChem,0)))&gt;0.71,0.41,0.74*(INDEX(Tboil,MATCH(B1165,ChemNameChem,0))/INDEX(Tcrit,MATCH(B1165,ChemNameChem,0)))-0.116)))*0.5032*(1/(AH1165+273)-1/298)))</f>
        <v>18441.622435714544</v>
      </c>
      <c r="AJ1165" s="394">
        <f t="shared" si="442"/>
        <v>1420.1194747103546</v>
      </c>
      <c r="AK1165" s="394"/>
      <c r="AL1165" s="394"/>
      <c r="AM1165" s="394">
        <f t="shared" si="437"/>
        <v>7.1005973735517731</v>
      </c>
      <c r="AN1165" s="372">
        <f t="shared" si="431"/>
        <v>0.5</v>
      </c>
      <c r="AO1165" s="390">
        <f>IF(AG1165="","",AM1165/AI1165)</f>
        <v>3.8503105669274331E-4</v>
      </c>
      <c r="AP1165" s="390">
        <f t="shared" si="443"/>
        <v>5.0000000000000001E-3</v>
      </c>
      <c r="AQ1165" s="439"/>
      <c r="AR1165" s="439"/>
      <c r="AS1165" s="396">
        <f t="shared" si="440"/>
        <v>1</v>
      </c>
      <c r="AT1165" s="396">
        <f t="shared" si="441"/>
        <v>0</v>
      </c>
      <c r="AU1165" s="396">
        <f t="shared" si="438"/>
        <v>1</v>
      </c>
      <c r="AV1165" s="396">
        <f t="shared" si="439"/>
        <v>0</v>
      </c>
      <c r="AY1165" s="396"/>
      <c r="AZ1165" s="396"/>
      <c r="BA1165" s="397">
        <v>62</v>
      </c>
      <c r="BB1165" s="397" t="s">
        <v>1989</v>
      </c>
      <c r="BC1165" s="385" t="s">
        <v>1385</v>
      </c>
      <c r="BD1165" s="385" t="s">
        <v>1379</v>
      </c>
      <c r="BE1165" s="303" t="s">
        <v>2345</v>
      </c>
      <c r="BF1165" s="385"/>
      <c r="BG1165" s="397">
        <v>278</v>
      </c>
      <c r="BH1165" s="397">
        <v>32</v>
      </c>
      <c r="BI1165" s="397" t="s">
        <v>1387</v>
      </c>
      <c r="BJ1165" s="397" t="s">
        <v>1388</v>
      </c>
      <c r="BK1165" s="397" t="s">
        <v>573</v>
      </c>
      <c r="BL1165" s="372">
        <v>1.8</v>
      </c>
      <c r="BM1165" s="398" t="s">
        <v>1390</v>
      </c>
      <c r="BN1165" s="372">
        <v>1.3</v>
      </c>
      <c r="BO1165" s="372" t="s">
        <v>1390</v>
      </c>
      <c r="BP1165" s="398" t="s">
        <v>1406</v>
      </c>
      <c r="BS1165" s="397" t="s">
        <v>1393</v>
      </c>
      <c r="BT1165" s="397" t="s">
        <v>1990</v>
      </c>
      <c r="BU1165" s="397"/>
      <c r="BV1165" s="397"/>
      <c r="BW1165" s="399">
        <v>38021</v>
      </c>
      <c r="BX1165" s="399"/>
      <c r="BY1165" s="303" t="s">
        <v>451</v>
      </c>
      <c r="BZ1165" s="397">
        <v>1.3</v>
      </c>
      <c r="CA1165" s="397" t="s">
        <v>842</v>
      </c>
      <c r="CD1165" s="400" t="s">
        <v>2044</v>
      </c>
      <c r="CE1165" s="397">
        <v>4579</v>
      </c>
      <c r="CF1165" s="397" t="s">
        <v>2002</v>
      </c>
      <c r="CG1165" s="401">
        <v>38021</v>
      </c>
      <c r="CH1165" s="402"/>
      <c r="CL1165" s="397">
        <v>260</v>
      </c>
      <c r="CM1165" s="397" t="s">
        <v>842</v>
      </c>
      <c r="CP1165" s="397" t="s">
        <v>2044</v>
      </c>
      <c r="CQ1165" s="397">
        <v>801</v>
      </c>
      <c r="CR1165" s="397" t="s">
        <v>2008</v>
      </c>
      <c r="CZ1165" s="397">
        <v>81</v>
      </c>
      <c r="DA1165" s="397" t="s">
        <v>2046</v>
      </c>
      <c r="DD1165" s="397" t="s">
        <v>2044</v>
      </c>
      <c r="DE1165" s="397">
        <v>818</v>
      </c>
      <c r="DF1165" s="397"/>
      <c r="DG1165" s="397"/>
      <c r="DH1165" s="397"/>
      <c r="DI1165" s="397"/>
      <c r="DJ1165" s="397"/>
      <c r="DK1165" s="397"/>
      <c r="DL1165" s="397"/>
      <c r="DM1165" s="397"/>
      <c r="DN1165" s="397"/>
      <c r="DO1165" s="397"/>
      <c r="DP1165" s="397"/>
      <c r="DQ1165" s="397"/>
      <c r="DR1165" s="400"/>
      <c r="DS1165" s="397"/>
    </row>
    <row r="1166" spans="1:123" s="372" customFormat="1" x14ac:dyDescent="0.2">
      <c r="A1166" s="384" t="str">
        <f t="shared" si="420"/>
        <v>Hopewell Precision Site</v>
      </c>
      <c r="B1166" s="384" t="str">
        <f t="shared" si="421"/>
        <v>Trichloroethylene</v>
      </c>
      <c r="C1166" s="385" t="s">
        <v>2587</v>
      </c>
      <c r="D1166" s="385" t="str">
        <f t="shared" si="445"/>
        <v>S</v>
      </c>
      <c r="E1166" s="384" t="s">
        <v>372</v>
      </c>
      <c r="F1166" s="386">
        <f t="shared" si="422"/>
        <v>32</v>
      </c>
      <c r="G1166" s="384" t="str">
        <f t="shared" si="423"/>
        <v>residential</v>
      </c>
      <c r="H1166" s="384" t="str">
        <f t="shared" si="424"/>
        <v>Basement - full</v>
      </c>
      <c r="I1166" s="385"/>
      <c r="J1166" s="385"/>
      <c r="K1166" s="385"/>
      <c r="L1166" s="384"/>
      <c r="M1166" s="385" t="str">
        <f t="shared" si="446"/>
        <v>Y</v>
      </c>
      <c r="N1166" s="385" t="str">
        <f t="shared" si="447"/>
        <v>Y</v>
      </c>
      <c r="O1166" s="385" t="str">
        <f t="shared" si="448"/>
        <v>Y</v>
      </c>
      <c r="P1166" s="384"/>
      <c r="Q1166" s="384"/>
      <c r="R1166" s="384"/>
      <c r="S1166" s="384"/>
      <c r="T1166" s="384"/>
      <c r="U1166" s="384"/>
      <c r="V1166" s="384"/>
      <c r="W1166" s="384"/>
      <c r="X1166" s="384"/>
      <c r="Y1166" s="385" t="str">
        <f t="shared" si="427"/>
        <v>Y</v>
      </c>
      <c r="Z1166" s="385" t="str">
        <f t="shared" si="428"/>
        <v>Y</v>
      </c>
      <c r="AA1166" s="385" t="str">
        <f t="shared" si="449"/>
        <v>Y</v>
      </c>
      <c r="AC1166" s="389">
        <v>1420.1194747103546</v>
      </c>
      <c r="AD1166" s="390">
        <v>3.4230769230769231E-2</v>
      </c>
      <c r="AE1166" s="385">
        <v>1</v>
      </c>
      <c r="AF1166" s="385">
        <v>0</v>
      </c>
      <c r="AG1166" s="391"/>
      <c r="AI1166" s="392"/>
      <c r="AJ1166" s="394">
        <f t="shared" si="442"/>
        <v>1420.1194747103546</v>
      </c>
      <c r="AK1166" s="394"/>
      <c r="AL1166" s="394"/>
      <c r="AM1166" s="394">
        <f t="shared" si="437"/>
        <v>48.611782018931365</v>
      </c>
      <c r="AN1166" s="372">
        <f t="shared" si="431"/>
        <v>0.5</v>
      </c>
      <c r="AO1166" s="390"/>
      <c r="AP1166" s="390">
        <f t="shared" si="443"/>
        <v>3.4230769230769231E-2</v>
      </c>
      <c r="AQ1166" s="439"/>
      <c r="AR1166" s="439"/>
      <c r="AS1166" s="396"/>
      <c r="AT1166" s="396"/>
      <c r="AU1166" s="396">
        <f t="shared" si="438"/>
        <v>1</v>
      </c>
      <c r="AV1166" s="396">
        <f t="shared" si="439"/>
        <v>0</v>
      </c>
      <c r="AY1166" s="396"/>
      <c r="AZ1166" s="396"/>
      <c r="BA1166" s="397">
        <v>62</v>
      </c>
      <c r="BB1166" s="397" t="s">
        <v>1989</v>
      </c>
      <c r="BC1166" s="385" t="s">
        <v>1385</v>
      </c>
      <c r="BD1166" s="385" t="s">
        <v>1379</v>
      </c>
      <c r="BE1166" s="303" t="s">
        <v>2345</v>
      </c>
      <c r="BF1166" s="385"/>
      <c r="BG1166" s="397">
        <v>278</v>
      </c>
      <c r="BH1166" s="397">
        <v>32</v>
      </c>
      <c r="BI1166" s="397" t="s">
        <v>1387</v>
      </c>
      <c r="BJ1166" s="397" t="s">
        <v>1388</v>
      </c>
      <c r="BK1166" s="397" t="s">
        <v>1389</v>
      </c>
      <c r="BP1166" s="398" t="s">
        <v>1406</v>
      </c>
      <c r="BS1166" s="397" t="s">
        <v>1393</v>
      </c>
      <c r="BT1166" s="397" t="s">
        <v>1990</v>
      </c>
      <c r="BU1166" s="397"/>
      <c r="BV1166" s="397"/>
      <c r="BW1166" s="399">
        <v>38021</v>
      </c>
      <c r="BX1166" s="399"/>
      <c r="BY1166" s="303" t="s">
        <v>451</v>
      </c>
      <c r="BZ1166" s="397">
        <v>8.9</v>
      </c>
      <c r="CA1166" s="397" t="s">
        <v>842</v>
      </c>
      <c r="CD1166" s="400" t="s">
        <v>2044</v>
      </c>
      <c r="CE1166" s="397">
        <v>4580</v>
      </c>
      <c r="CF1166" s="397" t="s">
        <v>2002</v>
      </c>
      <c r="CG1166" s="401">
        <v>38021</v>
      </c>
      <c r="CH1166" s="402"/>
      <c r="CL1166" s="397">
        <v>260</v>
      </c>
      <c r="CM1166" s="397" t="s">
        <v>842</v>
      </c>
      <c r="CP1166" s="397" t="s">
        <v>2044</v>
      </c>
      <c r="CQ1166" s="397">
        <v>805</v>
      </c>
      <c r="DR1166" s="385"/>
    </row>
    <row r="1167" spans="1:123" s="39" customFormat="1" hidden="1" x14ac:dyDescent="0.2">
      <c r="A1167" s="44" t="str">
        <f t="shared" si="420"/>
        <v>Hopewell Precision Site</v>
      </c>
      <c r="B1167" s="44" t="str">
        <f t="shared" si="421"/>
        <v>1,1,1-Trichloroethane</v>
      </c>
      <c r="C1167" s="38" t="s">
        <v>2587</v>
      </c>
      <c r="D1167" s="38" t="str">
        <f t="shared" si="445"/>
        <v>S</v>
      </c>
      <c r="E1167" s="44" t="s">
        <v>372</v>
      </c>
      <c r="F1167" s="155">
        <f t="shared" si="422"/>
        <v>34</v>
      </c>
      <c r="G1167" s="44" t="str">
        <f t="shared" si="423"/>
        <v>residential</v>
      </c>
      <c r="H1167" s="44" t="str">
        <f t="shared" si="424"/>
        <v>Basement - full</v>
      </c>
      <c r="I1167" s="38"/>
      <c r="J1167" s="38"/>
      <c r="K1167" s="38"/>
      <c r="L1167" s="44"/>
      <c r="M1167" s="38" t="str">
        <f t="shared" si="446"/>
        <v>Y</v>
      </c>
      <c r="N1167" s="38" t="str">
        <f t="shared" si="447"/>
        <v>n</v>
      </c>
      <c r="O1167" s="38" t="str">
        <f t="shared" si="448"/>
        <v>Y</v>
      </c>
      <c r="P1167" s="44"/>
      <c r="Q1167" s="44"/>
      <c r="R1167" s="44"/>
      <c r="S1167" s="44"/>
      <c r="T1167" s="44"/>
      <c r="U1167" s="44"/>
      <c r="V1167" s="44"/>
      <c r="W1167" s="44"/>
      <c r="X1167" s="44"/>
      <c r="Y1167" s="38" t="str">
        <f t="shared" si="427"/>
        <v>Y</v>
      </c>
      <c r="Z1167" s="38" t="str">
        <f t="shared" si="428"/>
        <v>n</v>
      </c>
      <c r="AA1167" s="38" t="str">
        <f t="shared" si="449"/>
        <v>Y</v>
      </c>
      <c r="AC1167" s="59">
        <v>99.819998087739492</v>
      </c>
      <c r="AD1167" s="204">
        <v>9.4444444444444463E-3</v>
      </c>
      <c r="AE1167" s="38">
        <v>1</v>
      </c>
      <c r="AF1167" s="38">
        <v>0</v>
      </c>
      <c r="AG1167" s="125"/>
      <c r="AI1167" s="123"/>
      <c r="AJ1167" s="40">
        <f t="shared" si="442"/>
        <v>99.819998087739492</v>
      </c>
      <c r="AK1167" s="40"/>
      <c r="AL1167" s="40"/>
      <c r="AM1167" s="40">
        <f t="shared" si="437"/>
        <v>0.94274442638420641</v>
      </c>
      <c r="AN1167" s="39">
        <f t="shared" si="431"/>
        <v>3.1</v>
      </c>
      <c r="AO1167" s="204"/>
      <c r="AP1167" s="204">
        <f t="shared" si="443"/>
        <v>9.4444444444444463E-3</v>
      </c>
      <c r="AQ1167" s="45"/>
      <c r="AR1167" s="45"/>
      <c r="AS1167" s="115"/>
      <c r="AT1167" s="115"/>
      <c r="AU1167" s="115">
        <f t="shared" si="438"/>
        <v>1</v>
      </c>
      <c r="AV1167" s="115">
        <f t="shared" si="439"/>
        <v>0</v>
      </c>
      <c r="AY1167" s="115"/>
      <c r="AZ1167" s="115"/>
      <c r="BA1167" s="43">
        <v>62</v>
      </c>
      <c r="BB1167" s="43" t="s">
        <v>1989</v>
      </c>
      <c r="BC1167" s="38" t="s">
        <v>1385</v>
      </c>
      <c r="BD1167" s="38" t="s">
        <v>1379</v>
      </c>
      <c r="BE1167" s="37" t="s">
        <v>2345</v>
      </c>
      <c r="BF1167" s="38"/>
      <c r="BG1167" s="43">
        <v>280</v>
      </c>
      <c r="BH1167" s="43">
        <v>34</v>
      </c>
      <c r="BI1167" s="43" t="s">
        <v>1387</v>
      </c>
      <c r="BJ1167" s="43" t="s">
        <v>1388</v>
      </c>
      <c r="BK1167" s="43" t="s">
        <v>1389</v>
      </c>
      <c r="BP1167" s="48" t="s">
        <v>1406</v>
      </c>
      <c r="BS1167" s="43" t="s">
        <v>558</v>
      </c>
      <c r="BT1167" s="43" t="s">
        <v>1990</v>
      </c>
      <c r="BU1167" s="43"/>
      <c r="BV1167" s="43"/>
      <c r="BW1167" s="243">
        <v>38020</v>
      </c>
      <c r="BX1167" s="243"/>
      <c r="BY1167" s="37" t="s">
        <v>451</v>
      </c>
      <c r="BZ1167" s="43">
        <v>0.17</v>
      </c>
      <c r="CA1167" s="43" t="s">
        <v>842</v>
      </c>
      <c r="CD1167" s="124" t="s">
        <v>2044</v>
      </c>
      <c r="CE1167" s="43">
        <v>4711</v>
      </c>
      <c r="CF1167" s="43" t="s">
        <v>2009</v>
      </c>
      <c r="CG1167" s="251">
        <v>38020</v>
      </c>
      <c r="CH1167" s="126"/>
      <c r="CL1167" s="43">
        <v>18</v>
      </c>
      <c r="CM1167" s="43" t="s">
        <v>842</v>
      </c>
      <c r="CP1167" s="43" t="s">
        <v>2044</v>
      </c>
      <c r="CQ1167" s="43">
        <v>832</v>
      </c>
      <c r="DR1167" s="38"/>
    </row>
    <row r="1168" spans="1:123" s="39" customFormat="1" hidden="1" x14ac:dyDescent="0.2">
      <c r="A1168" s="44" t="str">
        <f t="shared" ref="A1168:A1230" si="450">BB1168</f>
        <v>Hopewell Precision Site</v>
      </c>
      <c r="B1168" s="44" t="str">
        <f t="shared" ref="B1168:B1230" si="451">BS1168</f>
        <v>1,1,1-Trichloroethane</v>
      </c>
      <c r="C1168" s="38" t="s">
        <v>2587</v>
      </c>
      <c r="D1168" s="38" t="str">
        <f t="shared" si="445"/>
        <v>S</v>
      </c>
      <c r="E1168" s="44" t="s">
        <v>372</v>
      </c>
      <c r="F1168" s="155">
        <f t="shared" ref="F1168:F1230" si="452">BH1168</f>
        <v>34</v>
      </c>
      <c r="G1168" s="44" t="str">
        <f t="shared" ref="G1168:G1230" si="453">BJ1168</f>
        <v>residential</v>
      </c>
      <c r="H1168" s="44" t="str">
        <f t="shared" ref="H1168:H1230" si="454">IF(BK1168="","",BK1168)</f>
        <v>Basement - full</v>
      </c>
      <c r="I1168" s="38"/>
      <c r="J1168" s="38"/>
      <c r="K1168" s="38"/>
      <c r="L1168" s="44"/>
      <c r="M1168" s="38" t="str">
        <f t="shared" si="446"/>
        <v>Y</v>
      </c>
      <c r="N1168" s="38" t="str">
        <f t="shared" si="447"/>
        <v>n</v>
      </c>
      <c r="O1168" s="38" t="str">
        <f t="shared" si="448"/>
        <v>Y</v>
      </c>
      <c r="P1168" s="44"/>
      <c r="Q1168" s="44"/>
      <c r="R1168" s="44"/>
      <c r="S1168" s="44"/>
      <c r="T1168" s="44"/>
      <c r="U1168" s="44"/>
      <c r="V1168" s="44"/>
      <c r="W1168" s="44"/>
      <c r="X1168" s="44"/>
      <c r="Y1168" s="38" t="str">
        <f t="shared" ref="Y1168:Y1230" si="455">IF(CD1168="","",IF(CD1168="y","Y","n"))</f>
        <v>Y</v>
      </c>
      <c r="Z1168" s="38" t="str">
        <f t="shared" ref="Z1168:Z1230" si="456">IF(AM1168="","",IF(AN1168="","Y",IF(AM1168&gt;AN1168*$Z$38,"Y","n")))</f>
        <v>n</v>
      </c>
      <c r="AA1168" s="38" t="str">
        <f t="shared" si="449"/>
        <v>Y</v>
      </c>
      <c r="AC1168" s="59">
        <v>66.546665391826323</v>
      </c>
      <c r="AD1168" s="204">
        <v>1.4166666666666669E-2</v>
      </c>
      <c r="AE1168" s="38">
        <v>1</v>
      </c>
      <c r="AF1168" s="38">
        <v>0</v>
      </c>
      <c r="AG1168" s="125"/>
      <c r="AI1168" s="123"/>
      <c r="AJ1168" s="40">
        <f t="shared" si="442"/>
        <v>66.546665391826323</v>
      </c>
      <c r="AK1168" s="40"/>
      <c r="AL1168" s="40"/>
      <c r="AM1168" s="40">
        <f t="shared" si="437"/>
        <v>0.94274442638420641</v>
      </c>
      <c r="AN1168" s="39">
        <f t="shared" ref="AN1168:AN1230" si="457">IF(ISNA(MATCH(BS1168,ChemName,0))=TRUE,"",IF(INDEX(Percent90,MATCH(BS1168,ChemName,0))=0,"",INDEX(Percent90,MATCH(BS1168,ChemName,0))))</f>
        <v>3.1</v>
      </c>
      <c r="AO1168" s="204"/>
      <c r="AP1168" s="204">
        <f t="shared" si="443"/>
        <v>1.4166666666666669E-2</v>
      </c>
      <c r="AQ1168" s="45"/>
      <c r="AR1168" s="45"/>
      <c r="AS1168" s="115"/>
      <c r="AT1168" s="115"/>
      <c r="AU1168" s="115">
        <f t="shared" si="438"/>
        <v>1</v>
      </c>
      <c r="AV1168" s="115">
        <f t="shared" si="439"/>
        <v>0</v>
      </c>
      <c r="AY1168" s="115"/>
      <c r="AZ1168" s="115"/>
      <c r="BA1168" s="43">
        <v>62</v>
      </c>
      <c r="BB1168" s="43" t="s">
        <v>1989</v>
      </c>
      <c r="BC1168" s="38" t="s">
        <v>1385</v>
      </c>
      <c r="BD1168" s="38" t="s">
        <v>1379</v>
      </c>
      <c r="BE1168" s="37" t="s">
        <v>2345</v>
      </c>
      <c r="BF1168" s="38"/>
      <c r="BG1168" s="43">
        <v>280</v>
      </c>
      <c r="BH1168" s="43">
        <v>34</v>
      </c>
      <c r="BI1168" s="43" t="s">
        <v>1387</v>
      </c>
      <c r="BJ1168" s="43" t="s">
        <v>1388</v>
      </c>
      <c r="BK1168" s="43" t="s">
        <v>1389</v>
      </c>
      <c r="BP1168" s="48" t="s">
        <v>1406</v>
      </c>
      <c r="BS1168" s="43" t="s">
        <v>558</v>
      </c>
      <c r="BT1168" s="43" t="s">
        <v>1990</v>
      </c>
      <c r="BU1168" s="43"/>
      <c r="BV1168" s="43"/>
      <c r="BW1168" s="243">
        <v>38020</v>
      </c>
      <c r="BX1168" s="243"/>
      <c r="BY1168" s="37" t="s">
        <v>451</v>
      </c>
      <c r="BZ1168" s="43">
        <v>0.17</v>
      </c>
      <c r="CA1168" s="43" t="s">
        <v>842</v>
      </c>
      <c r="CD1168" s="124" t="s">
        <v>2044</v>
      </c>
      <c r="CE1168" s="43">
        <v>4711</v>
      </c>
      <c r="CF1168" s="43" t="s">
        <v>2011</v>
      </c>
      <c r="CG1168" s="251">
        <v>38020</v>
      </c>
      <c r="CH1168" s="126"/>
      <c r="CL1168" s="43">
        <v>12</v>
      </c>
      <c r="CM1168" s="43" t="s">
        <v>842</v>
      </c>
      <c r="CP1168" s="43" t="s">
        <v>2044</v>
      </c>
      <c r="CQ1168" s="43">
        <v>833</v>
      </c>
      <c r="DR1168" s="38"/>
    </row>
    <row r="1169" spans="1:136" s="372" customFormat="1" x14ac:dyDescent="0.2">
      <c r="A1169" s="384" t="str">
        <f t="shared" si="450"/>
        <v>Hopewell Precision Site</v>
      </c>
      <c r="B1169" s="384" t="str">
        <f t="shared" si="451"/>
        <v>Trichloroethylene</v>
      </c>
      <c r="C1169" s="385" t="s">
        <v>2587</v>
      </c>
      <c r="D1169" s="385" t="str">
        <f t="shared" si="445"/>
        <v>S</v>
      </c>
      <c r="E1169" s="384" t="s">
        <v>372</v>
      </c>
      <c r="F1169" s="386">
        <f t="shared" si="452"/>
        <v>34</v>
      </c>
      <c r="G1169" s="384" t="str">
        <f t="shared" si="453"/>
        <v>residential</v>
      </c>
      <c r="H1169" s="384" t="str">
        <f t="shared" si="454"/>
        <v>Basement</v>
      </c>
      <c r="I1169" s="385" t="str">
        <f>IF(DD1169="","",IF(DD1169="y","Y","n"))</f>
        <v>Y</v>
      </c>
      <c r="J1169" s="385" t="str">
        <f>IF(AG1169="","",IF(AN1169="","Y",IF(AI1169&gt;AN1169*$J$38,"Y","n")))</f>
        <v>Y</v>
      </c>
      <c r="K1169" s="385" t="str">
        <f>IF(AG1169="","",IF(I1169="N","n","Y"))</f>
        <v>Y</v>
      </c>
      <c r="L1169" s="384"/>
      <c r="M1169" s="385" t="str">
        <f t="shared" si="446"/>
        <v>Y</v>
      </c>
      <c r="N1169" s="385" t="str">
        <f t="shared" si="447"/>
        <v>Y</v>
      </c>
      <c r="O1169" s="385" t="str">
        <f t="shared" si="448"/>
        <v>Y</v>
      </c>
      <c r="P1169" s="384"/>
      <c r="Q1169" s="384"/>
      <c r="R1169" s="384"/>
      <c r="S1169" s="384"/>
      <c r="T1169" s="384"/>
      <c r="U1169" s="384"/>
      <c r="V1169" s="384"/>
      <c r="W1169" s="384"/>
      <c r="X1169" s="384"/>
      <c r="Y1169" s="385" t="str">
        <f t="shared" si="455"/>
        <v>Y</v>
      </c>
      <c r="Z1169" s="385" t="str">
        <f t="shared" si="456"/>
        <v>Y</v>
      </c>
      <c r="AA1169" s="385" t="str">
        <f t="shared" si="449"/>
        <v>Y</v>
      </c>
      <c r="AC1169" s="389">
        <v>1529.3594343034588</v>
      </c>
      <c r="AD1169" s="390">
        <v>8.5714285714285701E-3</v>
      </c>
      <c r="AE1169" s="385">
        <v>1</v>
      </c>
      <c r="AF1169" s="385">
        <v>0</v>
      </c>
      <c r="AG1169" s="391">
        <f>IF(CZ1169="","",IF(DA1169="mg/l",1000*CZ1169,CZ1169))</f>
        <v>24</v>
      </c>
      <c r="AH1169" s="372">
        <v>12</v>
      </c>
      <c r="AI1169" s="392">
        <f>IF(AG1169="","",AG1169*1000*(INDEX(Hatm25C,MATCH(B1169,ChemNameChem,0))/(0.000082057*(AH1169+273)))*EXP(-(INDEX(Evap,MATCH(B1169,ChemNameChem,0))*((1-(AH1169+273)/INDEX(Tcrit,MATCH(B1169,ChemNameChem,0)))/(1-INDEX(Tboil,MATCH(B1169,ChemNameChem,0))/INDEX(Tcrit,MATCH(B1169,ChemNameChem,0))))^IF((INDEX(Tboil,MATCH(B1169,ChemNameChem,0))/INDEX(Tcrit,MATCH(B1169,ChemNameChem,0)))&lt;0.57,0.3,IF((INDEX(Tboil,MATCH(B1169,ChemNameChem,0))/INDEX(Tcrit,MATCH(B1169,ChemNameChem,0)))&gt;0.71,0.41,0.74*(INDEX(Tboil,MATCH(B1169,ChemNameChem,0))/INDEX(Tcrit,MATCH(B1169,ChemNameChem,0)))-0.116)))*0.5032*(1/(AH1169+273)-1/298)))</f>
        <v>5464.184425396902</v>
      </c>
      <c r="AJ1169" s="394">
        <f t="shared" si="442"/>
        <v>1529.3594343034588</v>
      </c>
      <c r="AK1169" s="394"/>
      <c r="AL1169" s="394"/>
      <c r="AM1169" s="394">
        <f t="shared" si="437"/>
        <v>13.108795151172503</v>
      </c>
      <c r="AN1169" s="372">
        <f t="shared" si="457"/>
        <v>0.5</v>
      </c>
      <c r="AO1169" s="390">
        <f>IF(AG1169="","",AM1169/AI1169)</f>
        <v>2.3990396609317077E-3</v>
      </c>
      <c r="AP1169" s="390">
        <f t="shared" si="443"/>
        <v>8.5714285714285701E-3</v>
      </c>
      <c r="AQ1169" s="439"/>
      <c r="AR1169" s="439"/>
      <c r="AS1169" s="396">
        <f t="shared" si="440"/>
        <v>1</v>
      </c>
      <c r="AT1169" s="396">
        <f t="shared" si="441"/>
        <v>0</v>
      </c>
      <c r="AU1169" s="396">
        <f t="shared" si="438"/>
        <v>1</v>
      </c>
      <c r="AV1169" s="396">
        <f t="shared" si="439"/>
        <v>0</v>
      </c>
      <c r="AY1169" s="396"/>
      <c r="AZ1169" s="396"/>
      <c r="BA1169" s="397">
        <v>62</v>
      </c>
      <c r="BB1169" s="397" t="s">
        <v>1989</v>
      </c>
      <c r="BC1169" s="385" t="s">
        <v>1385</v>
      </c>
      <c r="BD1169" s="385" t="s">
        <v>1379</v>
      </c>
      <c r="BE1169" s="303" t="s">
        <v>2345</v>
      </c>
      <c r="BF1169" s="385"/>
      <c r="BG1169" s="397">
        <v>280</v>
      </c>
      <c r="BH1169" s="397">
        <v>34</v>
      </c>
      <c r="BI1169" s="397" t="s">
        <v>1387</v>
      </c>
      <c r="BJ1169" s="397" t="s">
        <v>1388</v>
      </c>
      <c r="BK1169" s="397" t="s">
        <v>573</v>
      </c>
      <c r="BL1169" s="372">
        <v>2.2999999999999998</v>
      </c>
      <c r="BM1169" s="398" t="s">
        <v>1390</v>
      </c>
      <c r="BN1169" s="372">
        <v>0.8</v>
      </c>
      <c r="BO1169" s="372" t="s">
        <v>1390</v>
      </c>
      <c r="BP1169" s="398" t="s">
        <v>1406</v>
      </c>
      <c r="BS1169" s="397" t="s">
        <v>1393</v>
      </c>
      <c r="BT1169" s="397" t="s">
        <v>1990</v>
      </c>
      <c r="BU1169" s="397"/>
      <c r="BV1169" s="397"/>
      <c r="BW1169" s="399">
        <v>38020</v>
      </c>
      <c r="BX1169" s="399"/>
      <c r="BY1169" s="303" t="s">
        <v>451</v>
      </c>
      <c r="BZ1169" s="397">
        <v>2.4</v>
      </c>
      <c r="CA1169" s="397" t="s">
        <v>842</v>
      </c>
      <c r="CD1169" s="400" t="s">
        <v>2044</v>
      </c>
      <c r="CE1169" s="397">
        <v>4567</v>
      </c>
      <c r="CF1169" s="397" t="s">
        <v>2009</v>
      </c>
      <c r="CG1169" s="401">
        <v>38020</v>
      </c>
      <c r="CH1169" s="402"/>
      <c r="CL1169" s="397">
        <v>280</v>
      </c>
      <c r="CM1169" s="397" t="s">
        <v>842</v>
      </c>
      <c r="CP1169" s="397" t="s">
        <v>2044</v>
      </c>
      <c r="CQ1169" s="397">
        <v>802</v>
      </c>
      <c r="CR1169" s="397" t="s">
        <v>2010</v>
      </c>
      <c r="CZ1169" s="397">
        <v>24</v>
      </c>
      <c r="DA1169" s="397" t="s">
        <v>2046</v>
      </c>
      <c r="DD1169" s="397" t="s">
        <v>2044</v>
      </c>
      <c r="DE1169" s="397">
        <v>819</v>
      </c>
      <c r="DF1169" s="397"/>
      <c r="DG1169" s="397"/>
      <c r="DH1169" s="397"/>
      <c r="DI1169" s="397"/>
      <c r="DJ1169" s="397"/>
      <c r="DK1169" s="397"/>
      <c r="DL1169" s="397"/>
      <c r="DM1169" s="397"/>
      <c r="DN1169" s="397"/>
      <c r="DO1169" s="397"/>
      <c r="DP1169" s="397"/>
      <c r="DQ1169" s="397"/>
      <c r="DR1169" s="400"/>
      <c r="DS1169" s="397"/>
    </row>
    <row r="1170" spans="1:136" s="372" customFormat="1" x14ac:dyDescent="0.2">
      <c r="A1170" s="384" t="str">
        <f t="shared" si="450"/>
        <v>Hopewell Precision Site</v>
      </c>
      <c r="B1170" s="384" t="str">
        <f t="shared" si="451"/>
        <v>Trichloroethylene</v>
      </c>
      <c r="C1170" s="385" t="s">
        <v>2587</v>
      </c>
      <c r="D1170" s="385" t="str">
        <f t="shared" si="445"/>
        <v>S</v>
      </c>
      <c r="E1170" s="384" t="s">
        <v>372</v>
      </c>
      <c r="F1170" s="386">
        <f t="shared" si="452"/>
        <v>34</v>
      </c>
      <c r="G1170" s="384" t="str">
        <f t="shared" si="453"/>
        <v>residential</v>
      </c>
      <c r="H1170" s="384" t="str">
        <f t="shared" si="454"/>
        <v>Basement - full</v>
      </c>
      <c r="I1170" s="385" t="str">
        <f>IF(DD1170="","",IF(DD1170="y","Y","n"))</f>
        <v>Y</v>
      </c>
      <c r="J1170" s="385" t="str">
        <f>IF(AG1170="","",IF(AN1170="","Y",IF(AI1170&gt;AN1170*$J$38,"Y","n")))</f>
        <v>Y</v>
      </c>
      <c r="K1170" s="385" t="str">
        <f>IF(AG1170="","",IF(I1170="N","n","Y"))</f>
        <v>Y</v>
      </c>
      <c r="L1170" s="384"/>
      <c r="M1170" s="385" t="str">
        <f t="shared" si="446"/>
        <v>Y</v>
      </c>
      <c r="N1170" s="385" t="str">
        <f t="shared" si="447"/>
        <v>Y</v>
      </c>
      <c r="O1170" s="385" t="str">
        <f t="shared" si="448"/>
        <v>Y</v>
      </c>
      <c r="P1170" s="384"/>
      <c r="Q1170" s="384"/>
      <c r="R1170" s="384"/>
      <c r="S1170" s="384"/>
      <c r="T1170" s="384"/>
      <c r="U1170" s="384"/>
      <c r="V1170" s="384"/>
      <c r="W1170" s="384"/>
      <c r="X1170" s="384"/>
      <c r="Y1170" s="385" t="str">
        <f t="shared" si="455"/>
        <v>Y</v>
      </c>
      <c r="Z1170" s="385" t="str">
        <f t="shared" si="456"/>
        <v>Y</v>
      </c>
      <c r="AA1170" s="385" t="str">
        <f t="shared" si="449"/>
        <v>Y</v>
      </c>
      <c r="AC1170" s="389">
        <v>873.91967674483351</v>
      </c>
      <c r="AD1170" s="390">
        <v>1.4999999999999999E-2</v>
      </c>
      <c r="AE1170" s="385">
        <v>1</v>
      </c>
      <c r="AF1170" s="385">
        <v>0</v>
      </c>
      <c r="AG1170" s="391">
        <f>IF(CZ1170="","",IF(DA1170="mg/l",1000*CZ1170,CZ1170))</f>
        <v>24</v>
      </c>
      <c r="AH1170" s="372">
        <v>12</v>
      </c>
      <c r="AI1170" s="392">
        <f>IF(AG1170="","",AG1170*1000*(INDEX(Hatm25C,MATCH(B1170,ChemNameChem,0))/(0.000082057*(AH1170+273)))*EXP(-(INDEX(Evap,MATCH(B1170,ChemNameChem,0))*((1-(AH1170+273)/INDEX(Tcrit,MATCH(B1170,ChemNameChem,0)))/(1-INDEX(Tboil,MATCH(B1170,ChemNameChem,0))/INDEX(Tcrit,MATCH(B1170,ChemNameChem,0))))^IF((INDEX(Tboil,MATCH(B1170,ChemNameChem,0))/INDEX(Tcrit,MATCH(B1170,ChemNameChem,0)))&lt;0.57,0.3,IF((INDEX(Tboil,MATCH(B1170,ChemNameChem,0))/INDEX(Tcrit,MATCH(B1170,ChemNameChem,0)))&gt;0.71,0.41,0.74*(INDEX(Tboil,MATCH(B1170,ChemNameChem,0))/INDEX(Tcrit,MATCH(B1170,ChemNameChem,0)))-0.116)))*0.5032*(1/(AH1170+273)-1/298)))</f>
        <v>5464.184425396902</v>
      </c>
      <c r="AJ1170" s="394">
        <f t="shared" si="442"/>
        <v>873.91967674483351</v>
      </c>
      <c r="AK1170" s="394"/>
      <c r="AL1170" s="394"/>
      <c r="AM1170" s="394">
        <f t="shared" si="437"/>
        <v>13.108795151172503</v>
      </c>
      <c r="AN1170" s="372">
        <f t="shared" si="457"/>
        <v>0.5</v>
      </c>
      <c r="AO1170" s="390">
        <f>IF(AG1170="","",AM1170/AI1170)</f>
        <v>2.3990396609317077E-3</v>
      </c>
      <c r="AP1170" s="390">
        <f t="shared" si="443"/>
        <v>1.4999999999999999E-2</v>
      </c>
      <c r="AQ1170" s="439"/>
      <c r="AR1170" s="439"/>
      <c r="AS1170" s="396">
        <f t="shared" si="440"/>
        <v>1</v>
      </c>
      <c r="AT1170" s="396">
        <f t="shared" si="441"/>
        <v>0</v>
      </c>
      <c r="AU1170" s="396">
        <f t="shared" si="438"/>
        <v>1</v>
      </c>
      <c r="AV1170" s="396">
        <f t="shared" si="439"/>
        <v>0</v>
      </c>
      <c r="AY1170" s="396"/>
      <c r="AZ1170" s="396"/>
      <c r="BA1170" s="397">
        <v>62</v>
      </c>
      <c r="BB1170" s="397" t="s">
        <v>1989</v>
      </c>
      <c r="BC1170" s="385" t="s">
        <v>1385</v>
      </c>
      <c r="BD1170" s="385" t="s">
        <v>1379</v>
      </c>
      <c r="BE1170" s="303" t="s">
        <v>2345</v>
      </c>
      <c r="BF1170" s="385"/>
      <c r="BG1170" s="397">
        <v>280</v>
      </c>
      <c r="BH1170" s="397">
        <v>34</v>
      </c>
      <c r="BI1170" s="397" t="s">
        <v>1387</v>
      </c>
      <c r="BJ1170" s="397" t="s">
        <v>1388</v>
      </c>
      <c r="BK1170" s="397" t="s">
        <v>1389</v>
      </c>
      <c r="BN1170" s="372">
        <v>0.8</v>
      </c>
      <c r="BO1170" s="372" t="s">
        <v>1390</v>
      </c>
      <c r="BP1170" s="398" t="s">
        <v>1406</v>
      </c>
      <c r="BS1170" s="397" t="s">
        <v>1393</v>
      </c>
      <c r="BT1170" s="397" t="s">
        <v>1990</v>
      </c>
      <c r="BU1170" s="397"/>
      <c r="BV1170" s="397"/>
      <c r="BW1170" s="399">
        <v>38020</v>
      </c>
      <c r="BX1170" s="399"/>
      <c r="BY1170" s="303" t="s">
        <v>451</v>
      </c>
      <c r="BZ1170" s="397">
        <v>2.4</v>
      </c>
      <c r="CA1170" s="397" t="s">
        <v>842</v>
      </c>
      <c r="CD1170" s="400" t="s">
        <v>2044</v>
      </c>
      <c r="CE1170" s="397">
        <v>4567</v>
      </c>
      <c r="CF1170" s="397" t="s">
        <v>2011</v>
      </c>
      <c r="CG1170" s="401">
        <v>38020</v>
      </c>
      <c r="CH1170" s="402"/>
      <c r="CL1170" s="397">
        <v>160</v>
      </c>
      <c r="CM1170" s="397" t="s">
        <v>842</v>
      </c>
      <c r="CP1170" s="397" t="s">
        <v>2044</v>
      </c>
      <c r="CQ1170" s="397">
        <v>803</v>
      </c>
      <c r="CR1170" s="397" t="s">
        <v>2010</v>
      </c>
      <c r="CZ1170" s="397">
        <v>24</v>
      </c>
      <c r="DA1170" s="397" t="s">
        <v>2046</v>
      </c>
      <c r="DD1170" s="397" t="s">
        <v>2044</v>
      </c>
      <c r="DE1170" s="397">
        <v>819</v>
      </c>
      <c r="DF1170" s="397"/>
      <c r="DG1170" s="397"/>
      <c r="DH1170" s="397"/>
      <c r="DI1170" s="397"/>
      <c r="DJ1170" s="397"/>
      <c r="DK1170" s="397"/>
      <c r="DL1170" s="397"/>
      <c r="DM1170" s="397"/>
      <c r="DN1170" s="397"/>
      <c r="DO1170" s="397"/>
      <c r="DP1170" s="397"/>
      <c r="DQ1170" s="397"/>
      <c r="DR1170" s="400"/>
      <c r="DS1170" s="397"/>
    </row>
    <row r="1171" spans="1:136" s="372" customFormat="1" x14ac:dyDescent="0.2">
      <c r="A1171" s="384" t="str">
        <f t="shared" si="450"/>
        <v>Hopewell Precision Site</v>
      </c>
      <c r="B1171" s="384" t="str">
        <f t="shared" si="451"/>
        <v>Trichloroethylene</v>
      </c>
      <c r="C1171" s="385" t="s">
        <v>2587</v>
      </c>
      <c r="D1171" s="385" t="str">
        <f t="shared" si="445"/>
        <v>S</v>
      </c>
      <c r="E1171" s="384" t="s">
        <v>372</v>
      </c>
      <c r="F1171" s="386">
        <f t="shared" si="452"/>
        <v>36</v>
      </c>
      <c r="G1171" s="384" t="str">
        <f t="shared" si="453"/>
        <v>residential</v>
      </c>
      <c r="H1171" s="384" t="str">
        <f t="shared" si="454"/>
        <v>Basement</v>
      </c>
      <c r="I1171" s="385" t="str">
        <f>IF(DD1171="","",IF(DD1171="y","Y","n"))</f>
        <v>Y</v>
      </c>
      <c r="J1171" s="385" t="str">
        <f>IF(AG1171="","",IF(AN1171="","Y",IF(AI1171&gt;AN1171*$J$38,"Y","n")))</f>
        <v>Y</v>
      </c>
      <c r="K1171" s="385" t="str">
        <f>IF(AG1171="","",IF(I1171="N","n","Y"))</f>
        <v>Y</v>
      </c>
      <c r="L1171" s="384"/>
      <c r="M1171" s="385" t="str">
        <f t="shared" si="446"/>
        <v>Y</v>
      </c>
      <c r="N1171" s="385" t="str">
        <f t="shared" si="447"/>
        <v>Y</v>
      </c>
      <c r="O1171" s="385" t="str">
        <f t="shared" si="448"/>
        <v>Y</v>
      </c>
      <c r="P1171" s="384"/>
      <c r="Q1171" s="384"/>
      <c r="R1171" s="384"/>
      <c r="S1171" s="384"/>
      <c r="T1171" s="384"/>
      <c r="U1171" s="384"/>
      <c r="V1171" s="384"/>
      <c r="W1171" s="384"/>
      <c r="X1171" s="384"/>
      <c r="Y1171" s="385" t="str">
        <f t="shared" si="455"/>
        <v>Y</v>
      </c>
      <c r="Z1171" s="385" t="str">
        <f t="shared" si="456"/>
        <v>Y</v>
      </c>
      <c r="AA1171" s="385" t="str">
        <f t="shared" si="449"/>
        <v>Y</v>
      </c>
      <c r="AC1171" s="389">
        <v>1529.3594343034588</v>
      </c>
      <c r="AD1171" s="390">
        <v>9.285714285714286E-3</v>
      </c>
      <c r="AE1171" s="385">
        <v>1</v>
      </c>
      <c r="AF1171" s="385">
        <v>0</v>
      </c>
      <c r="AG1171" s="391">
        <f>IF(CZ1171="","",IF(DA1171="mg/l",1000*CZ1171,CZ1171))</f>
        <v>170</v>
      </c>
      <c r="AH1171" s="372">
        <v>12</v>
      </c>
      <c r="AI1171" s="392">
        <f>IF(AG1171="","",AG1171*1000*(INDEX(Hatm25C,MATCH(B1171,ChemNameChem,0))/(0.000082057*(AH1171+273)))*EXP(-(INDEX(Evap,MATCH(B1171,ChemNameChem,0))*((1-(AH1171+273)/INDEX(Tcrit,MATCH(B1171,ChemNameChem,0)))/(1-INDEX(Tboil,MATCH(B1171,ChemNameChem,0))/INDEX(Tcrit,MATCH(B1171,ChemNameChem,0))))^IF((INDEX(Tboil,MATCH(B1171,ChemNameChem,0))/INDEX(Tcrit,MATCH(B1171,ChemNameChem,0)))&lt;0.57,0.3,IF((INDEX(Tboil,MATCH(B1171,ChemNameChem,0))/INDEX(Tcrit,MATCH(B1171,ChemNameChem,0)))&gt;0.71,0.41,0.74*(INDEX(Tboil,MATCH(B1171,ChemNameChem,0))/INDEX(Tcrit,MATCH(B1171,ChemNameChem,0)))-0.116)))*0.5032*(1/(AH1171+273)-1/298)))</f>
        <v>38704.639679894717</v>
      </c>
      <c r="AJ1171" s="394">
        <f t="shared" si="442"/>
        <v>1529.3594343034588</v>
      </c>
      <c r="AK1171" s="394"/>
      <c r="AL1171" s="394"/>
      <c r="AM1171" s="394">
        <f t="shared" si="437"/>
        <v>14.201194747103546</v>
      </c>
      <c r="AN1171" s="372">
        <f t="shared" si="457"/>
        <v>0.5</v>
      </c>
      <c r="AO1171" s="390">
        <f>IF(AG1171="","",AM1171/AI1171)</f>
        <v>3.6691194814249657E-4</v>
      </c>
      <c r="AP1171" s="390">
        <f t="shared" si="443"/>
        <v>9.285714285714286E-3</v>
      </c>
      <c r="AQ1171" s="439"/>
      <c r="AR1171" s="439"/>
      <c r="AS1171" s="396">
        <f t="shared" si="440"/>
        <v>1</v>
      </c>
      <c r="AT1171" s="396">
        <f t="shared" si="441"/>
        <v>0</v>
      </c>
      <c r="AU1171" s="396">
        <f t="shared" si="438"/>
        <v>1</v>
      </c>
      <c r="AV1171" s="396">
        <f t="shared" si="439"/>
        <v>0</v>
      </c>
      <c r="AY1171" s="396"/>
      <c r="AZ1171" s="396"/>
      <c r="BA1171" s="397">
        <v>62</v>
      </c>
      <c r="BB1171" s="397" t="s">
        <v>1989</v>
      </c>
      <c r="BC1171" s="385" t="s">
        <v>1385</v>
      </c>
      <c r="BD1171" s="385" t="s">
        <v>1379</v>
      </c>
      <c r="BE1171" s="303" t="s">
        <v>2345</v>
      </c>
      <c r="BF1171" s="385"/>
      <c r="BG1171" s="397">
        <v>282</v>
      </c>
      <c r="BH1171" s="397">
        <v>36</v>
      </c>
      <c r="BI1171" s="397" t="s">
        <v>1387</v>
      </c>
      <c r="BJ1171" s="397" t="s">
        <v>1388</v>
      </c>
      <c r="BK1171" s="397" t="s">
        <v>573</v>
      </c>
      <c r="BL1171" s="372">
        <v>2.2999999999999998</v>
      </c>
      <c r="BM1171" s="398" t="s">
        <v>1390</v>
      </c>
      <c r="BN1171" s="372">
        <v>0.8</v>
      </c>
      <c r="BO1171" s="372" t="s">
        <v>1390</v>
      </c>
      <c r="BP1171" s="398" t="s">
        <v>1406</v>
      </c>
      <c r="BS1171" s="397" t="s">
        <v>1393</v>
      </c>
      <c r="BT1171" s="397" t="s">
        <v>1990</v>
      </c>
      <c r="BU1171" s="397"/>
      <c r="BV1171" s="397"/>
      <c r="BW1171" s="399">
        <v>38020</v>
      </c>
      <c r="BX1171" s="399"/>
      <c r="BY1171" s="303" t="s">
        <v>451</v>
      </c>
      <c r="BZ1171" s="397">
        <v>2.6</v>
      </c>
      <c r="CA1171" s="397" t="s">
        <v>842</v>
      </c>
      <c r="CD1171" s="400" t="s">
        <v>2044</v>
      </c>
      <c r="CE1171" s="397">
        <v>4575</v>
      </c>
      <c r="CF1171" s="397" t="s">
        <v>2002</v>
      </c>
      <c r="CG1171" s="401">
        <v>38020</v>
      </c>
      <c r="CH1171" s="402"/>
      <c r="CL1171" s="397">
        <v>280</v>
      </c>
      <c r="CM1171" s="397" t="s">
        <v>842</v>
      </c>
      <c r="CP1171" s="397" t="s">
        <v>2044</v>
      </c>
      <c r="CQ1171" s="397">
        <v>804</v>
      </c>
      <c r="CR1171" s="397" t="s">
        <v>2012</v>
      </c>
      <c r="CZ1171" s="397">
        <v>170</v>
      </c>
      <c r="DA1171" s="397" t="s">
        <v>2046</v>
      </c>
      <c r="DD1171" s="397" t="s">
        <v>2044</v>
      </c>
      <c r="DE1171" s="397">
        <v>820</v>
      </c>
      <c r="DF1171" s="397"/>
      <c r="DG1171" s="397"/>
      <c r="DH1171" s="397"/>
      <c r="DI1171" s="397"/>
      <c r="DJ1171" s="397"/>
      <c r="DK1171" s="397"/>
      <c r="DL1171" s="397"/>
      <c r="DM1171" s="397"/>
      <c r="DN1171" s="397"/>
      <c r="DO1171" s="397"/>
      <c r="DP1171" s="397"/>
      <c r="DQ1171" s="397"/>
      <c r="DR1171" s="400"/>
      <c r="DS1171" s="397"/>
    </row>
    <row r="1172" spans="1:136" s="372" customFormat="1" hidden="1" x14ac:dyDescent="0.2">
      <c r="A1172" s="384" t="str">
        <f t="shared" si="450"/>
        <v>Grants</v>
      </c>
      <c r="B1172" s="384" t="str">
        <f t="shared" si="451"/>
        <v>Trichloroethylene</v>
      </c>
      <c r="C1172" s="385" t="s">
        <v>2587</v>
      </c>
      <c r="D1172" s="303"/>
      <c r="E1172" s="303" t="s">
        <v>371</v>
      </c>
      <c r="F1172" s="386" t="str">
        <f t="shared" si="452"/>
        <v>Residence 6</v>
      </c>
      <c r="G1172" s="384" t="str">
        <f t="shared" si="453"/>
        <v>Residential</v>
      </c>
      <c r="H1172" s="384" t="str">
        <f t="shared" si="454"/>
        <v>Crawlspace</v>
      </c>
      <c r="I1172" s="385" t="str">
        <f>IF(DD1172="","",IF(DD1172="y","Y","n"))</f>
        <v>Y</v>
      </c>
      <c r="J1172" s="385" t="str">
        <f>IF(AG1172="","",IF(AN1172="","Y",IF(AI1172&gt;AN1172*$J$38,"Y","n")))</f>
        <v>Y</v>
      </c>
      <c r="K1172" s="387" t="s">
        <v>541</v>
      </c>
      <c r="L1172" s="422" t="s">
        <v>1436</v>
      </c>
      <c r="M1172" s="303"/>
      <c r="N1172" s="303"/>
      <c r="O1172" s="303"/>
      <c r="P1172" s="303"/>
      <c r="Q1172" s="385" t="str">
        <f>IF(DR1172="","",IF(DR1172="y","Y","n"))</f>
        <v>Y</v>
      </c>
      <c r="R1172" s="385" t="str">
        <f>IF(AK1172="","",IF(AN1172="","Y",IF(AK1172&gt;AN1172*$R$38,"Y","n")))</f>
        <v>n</v>
      </c>
      <c r="S1172" s="38" t="str">
        <f>IF(AK1172="","",IF(Q1172="N","n","Y"))</f>
        <v>Y</v>
      </c>
      <c r="T1172"/>
      <c r="U1172" s="385" t="str">
        <f>IF(EA1172="","",IF(EA1172="y","Y","n"))</f>
        <v>Y</v>
      </c>
      <c r="V1172" s="385" t="str">
        <f>IF(AL1172="","",IF(AN1172="","Y",IF(AL1172&gt;AN1172*$V$38,"Y","n")))</f>
        <v>Y</v>
      </c>
      <c r="W1172" s="387" t="s">
        <v>541</v>
      </c>
      <c r="X1172" s="422" t="s">
        <v>1436</v>
      </c>
      <c r="Y1172" s="385" t="str">
        <f t="shared" si="455"/>
        <v>Y</v>
      </c>
      <c r="Z1172" s="385" t="str">
        <f t="shared" si="456"/>
        <v>Y</v>
      </c>
      <c r="AA1172" s="385" t="s">
        <v>2044</v>
      </c>
      <c r="AB1172" s="405"/>
      <c r="AC1172" s="389"/>
      <c r="AD1172" s="390"/>
      <c r="AE1172" s="385"/>
      <c r="AF1172" s="385"/>
      <c r="AG1172" s="391">
        <f>IF(CZ1172="","",IF(DA1172="mg/l",1000*CZ1172,CZ1172))</f>
        <v>380</v>
      </c>
      <c r="AH1172" s="372">
        <v>16</v>
      </c>
      <c r="AI1172" s="392">
        <f>IF(AG1172="","",AG1172*1000*(INDEX(Hatm25C,MATCH(B1172,ChemNameChem,0))/(0.000082057*(AH1172+273)))*EXP(-(INDEX(Evap,MATCH(B1172,ChemNameChem,0))*((1-(AH1172+273)/INDEX(Tcrit,MATCH(B1172,ChemNameChem,0)))/(1-INDEX(Tboil,MATCH(B1172,ChemNameChem,0))/INDEX(Tcrit,MATCH(B1172,ChemNameChem,0))))^IF((INDEX(Tboil,MATCH(B1172,ChemNameChem,0))/INDEX(Tcrit,MATCH(B1172,ChemNameChem,0)))&lt;0.57,0.3,IF((INDEX(Tboil,MATCH(B1172,ChemNameChem,0))/INDEX(Tcrit,MATCH(B1172,ChemNameChem,0)))&gt;0.71,0.41,0.74*(INDEX(Tboil,MATCH(B1172,ChemNameChem,0))/INDEX(Tcrit,MATCH(B1172,ChemNameChem,0)))-0.116)))*0.5032*(1/(AH1172+273)-1/298)))</f>
        <v>105377.32195462953</v>
      </c>
      <c r="AJ1172" s="303"/>
      <c r="AK1172" s="404">
        <f>IF(DO1172="","",IF(DO1172="mg/m3",1000*DN1172,IF(DO1172="ppbv",DN1172*INDEX(ppbv_ug_m3,MATCH(BS1172,ChemName,0)),DN1172)))</f>
        <v>33.218813905930475</v>
      </c>
      <c r="AL1172" s="404">
        <f>IF(DW1172="","",IF(DX1172="mg/m3",1000*DW1172,IF(DX1172="ppbv",DW1172*INDEX(ppbv_ug_m3,MATCH(BW1172,ChemName,0)),DW1172)))</f>
        <v>1.2014610480000001</v>
      </c>
      <c r="AM1172" s="394">
        <f t="shared" si="437"/>
        <v>1.1100000000000001</v>
      </c>
      <c r="AN1172" s="372">
        <f t="shared" si="457"/>
        <v>0.5</v>
      </c>
      <c r="AO1172" s="390">
        <f>IF(AG1172="","",AM1172/AI1172)</f>
        <v>1.0533575720190663E-5</v>
      </c>
      <c r="AP1172" s="303"/>
      <c r="AQ1172" s="390">
        <f>IF(AK1172="","",AM1172/AK1172)</f>
        <v>3.3414799310514651E-2</v>
      </c>
      <c r="AR1172" s="390">
        <f>IF(AL1172="","",AM1172/AL1172)</f>
        <v>0.92387514505588864</v>
      </c>
      <c r="AS1172" s="396">
        <f t="shared" si="440"/>
        <v>1</v>
      </c>
      <c r="AT1172" s="396">
        <f t="shared" si="441"/>
        <v>0</v>
      </c>
      <c r="AU1172" s="396"/>
      <c r="AV1172" s="396"/>
      <c r="AW1172" s="372">
        <f>IF(AQ1172="","",IF(DR1172="Y",1,0))</f>
        <v>1</v>
      </c>
      <c r="AX1172" s="372">
        <f>IF(AQ1172="","",IF(DR1172="n",1,0))</f>
        <v>0</v>
      </c>
      <c r="AY1172" s="396">
        <f>IF(AR1172="","",IF(EA1172="Y",1,0))</f>
        <v>1</v>
      </c>
      <c r="AZ1172" s="396">
        <f>IF(AR1172="","",IF(EA1172="n",1,0))</f>
        <v>0</v>
      </c>
      <c r="BA1172" s="303"/>
      <c r="BB1172" s="372" t="s">
        <v>2351</v>
      </c>
      <c r="BC1172" s="372" t="s">
        <v>139</v>
      </c>
      <c r="BD1172" s="372" t="s">
        <v>138</v>
      </c>
      <c r="BE1172" s="303" t="s">
        <v>2352</v>
      </c>
      <c r="BF1172" s="372" t="s">
        <v>1406</v>
      </c>
      <c r="BG1172" s="303"/>
      <c r="BH1172" s="406" t="s">
        <v>1967</v>
      </c>
      <c r="BI1172" s="303"/>
      <c r="BJ1172" s="303" t="s">
        <v>533</v>
      </c>
      <c r="BK1172" s="407" t="s">
        <v>1489</v>
      </c>
      <c r="BL1172" s="303"/>
      <c r="BM1172" s="303"/>
      <c r="BN1172" s="303">
        <v>5</v>
      </c>
      <c r="BO1172" s="408" t="s">
        <v>1395</v>
      </c>
      <c r="BP1172" s="303"/>
      <c r="BQ1172" s="303"/>
      <c r="BR1172" s="303"/>
      <c r="BS1172" s="409" t="s">
        <v>1393</v>
      </c>
      <c r="BT1172" s="406" t="s">
        <v>1872</v>
      </c>
      <c r="BU1172" s="406"/>
      <c r="BV1172" s="406"/>
      <c r="BW1172" s="410">
        <v>37914</v>
      </c>
      <c r="BX1172" s="410"/>
      <c r="BY1172" s="303" t="s">
        <v>451</v>
      </c>
      <c r="BZ1172" s="411">
        <v>1.1100000000000001</v>
      </c>
      <c r="CA1172" s="372" t="s">
        <v>1396</v>
      </c>
      <c r="CB1172" s="303"/>
      <c r="CC1172" s="303"/>
      <c r="CD1172" s="411" t="s">
        <v>2044</v>
      </c>
      <c r="CE1172" s="303"/>
      <c r="CF1172" s="303"/>
      <c r="CG1172" s="303"/>
      <c r="CH1172" s="303"/>
      <c r="CI1172" s="303"/>
      <c r="CJ1172" s="303"/>
      <c r="CK1172" s="303"/>
      <c r="CL1172" s="303"/>
      <c r="CM1172" s="303"/>
      <c r="CN1172" s="303"/>
      <c r="CO1172" s="303"/>
      <c r="CP1172" s="303"/>
      <c r="CQ1172" s="303"/>
      <c r="CR1172" s="411" t="s">
        <v>1187</v>
      </c>
      <c r="CS1172" s="410">
        <v>38018</v>
      </c>
      <c r="CT1172" s="410">
        <v>38108</v>
      </c>
      <c r="CU1172" s="411">
        <v>50</v>
      </c>
      <c r="CV1172" s="372" t="s">
        <v>1395</v>
      </c>
      <c r="CW1172" s="303"/>
      <c r="CX1172" s="303"/>
      <c r="CY1172" s="303"/>
      <c r="CZ1172" s="411">
        <v>380</v>
      </c>
      <c r="DA1172" s="303" t="s">
        <v>2046</v>
      </c>
      <c r="DB1172" s="303"/>
      <c r="DC1172" s="303"/>
      <c r="DD1172" s="411" t="s">
        <v>2044</v>
      </c>
      <c r="DE1172" s="303"/>
      <c r="DF1172" s="303" t="s">
        <v>2652</v>
      </c>
      <c r="DG1172" s="303"/>
      <c r="DH1172" s="303"/>
      <c r="DI1172" s="303"/>
      <c r="DJ1172" s="303"/>
      <c r="DK1172" s="303"/>
      <c r="DL1172" s="303"/>
      <c r="DM1172" s="303"/>
      <c r="DN1172" s="421">
        <v>33.218813905930475</v>
      </c>
      <c r="DO1172" s="303" t="s">
        <v>1396</v>
      </c>
      <c r="DP1172" s="303"/>
      <c r="DQ1172" s="303"/>
      <c r="DR1172" s="418" t="s">
        <v>2044</v>
      </c>
      <c r="DS1172" s="303"/>
      <c r="DT1172" s="410">
        <v>37914</v>
      </c>
      <c r="DU1172" s="414"/>
      <c r="DV1172" s="398" t="s">
        <v>451</v>
      </c>
      <c r="DW1172" s="428">
        <v>1.2014610480000001</v>
      </c>
      <c r="DX1172" s="303" t="s">
        <v>1396</v>
      </c>
      <c r="DY1172" s="303"/>
      <c r="DZ1172" s="303"/>
      <c r="EA1172" s="385" t="s">
        <v>2044</v>
      </c>
      <c r="EB1172" s="303"/>
      <c r="EC1172" s="410">
        <v>37914</v>
      </c>
      <c r="ED1172" s="424">
        <v>0.24804357119999998</v>
      </c>
      <c r="EE1172" s="303" t="s">
        <v>1396</v>
      </c>
      <c r="EF1172" s="411" t="s">
        <v>2044</v>
      </c>
    </row>
    <row r="1173" spans="1:136" s="39" customFormat="1" x14ac:dyDescent="0.2">
      <c r="A1173" s="44" t="str">
        <f t="shared" si="450"/>
        <v>Jackson</v>
      </c>
      <c r="B1173" s="44" t="str">
        <f t="shared" si="451"/>
        <v>Tetrachloroethylene</v>
      </c>
      <c r="C1173" s="38" t="s">
        <v>2587</v>
      </c>
      <c r="D1173" s="38" t="str">
        <f>IF(BC1173="","",BC1173)</f>
        <v>LS</v>
      </c>
      <c r="E1173" s="44" t="s">
        <v>372</v>
      </c>
      <c r="F1173" s="155" t="str">
        <f t="shared" si="452"/>
        <v>955 Smith</v>
      </c>
      <c r="G1173" s="44" t="str">
        <f t="shared" si="453"/>
        <v>Residential</v>
      </c>
      <c r="H1173" s="44" t="str">
        <f t="shared" si="454"/>
        <v>Slab on grade</v>
      </c>
      <c r="I1173" s="38"/>
      <c r="J1173" s="38"/>
      <c r="K1173" s="38"/>
      <c r="L1173" s="44"/>
      <c r="M1173" s="38" t="str">
        <f>IF(CP1173="","",IF(CP1173="y","Y","n"))</f>
        <v>Y</v>
      </c>
      <c r="N1173" s="38" t="str">
        <f>IF(AJ1173="","",IF(AN1173="","Y",IF(AJ1173&gt;AN1173*$N$38,"Y","n")))</f>
        <v>Y</v>
      </c>
      <c r="O1173" s="38" t="str">
        <f>IF(AJ1173="","",IF(M1173="N","n","Y"))</f>
        <v>Y</v>
      </c>
      <c r="P1173" s="44"/>
      <c r="Q1173" s="38" t="str">
        <f>IF(DR1173="","",IF(DR1173="y","Y","n"))</f>
        <v>Y</v>
      </c>
      <c r="R1173" s="38" t="str">
        <f>IF(AK1173="","",IF(AN1173="","Y",IF(AK1173&gt;AN1173*$R$38,"Y","n")))</f>
        <v>Y</v>
      </c>
      <c r="S1173" s="38" t="str">
        <f>IF(AK1173="","",IF(Q1173="N","n","Y"))</f>
        <v>Y</v>
      </c>
      <c r="T1173" s="44"/>
      <c r="U1173" s="44"/>
      <c r="V1173" s="44"/>
      <c r="W1173" s="44"/>
      <c r="X1173" s="44"/>
      <c r="Y1173" s="38" t="str">
        <f t="shared" si="455"/>
        <v>Y</v>
      </c>
      <c r="Z1173" s="38" t="str">
        <f t="shared" si="456"/>
        <v>n</v>
      </c>
      <c r="AA1173" s="38" t="str">
        <f>IF(AM1173="","",IF(Y1173="N","n","Y"))</f>
        <v>Y</v>
      </c>
      <c r="AC1173" s="59">
        <v>298</v>
      </c>
      <c r="AD1173" s="204">
        <v>8.4228187919463075E-3</v>
      </c>
      <c r="AE1173" s="38">
        <v>1</v>
      </c>
      <c r="AF1173" s="38">
        <v>0</v>
      </c>
      <c r="AG1173" s="125"/>
      <c r="AI1173" s="123"/>
      <c r="AJ1173" s="40">
        <f>IF(CL1173="","",IF(CM1173="mg/m3",1000*CL1173,IF(CM1173="ppbv",CL1173*INDEX(ppbv_ug_m3,MATCH(BS1173,ChemName,0)),CL1173)))</f>
        <v>298</v>
      </c>
      <c r="AK1173" s="47">
        <f>IF(DO1173="","",IF(DO1173="mg/m3",1000*DN1173,IF(DO1173="ppbv",DN1173*INDEX(ppbv_ug_m3,MATCH(BS1173,ChemName,0)),DN1173)))</f>
        <v>11144.5</v>
      </c>
      <c r="AL1173" s="40"/>
      <c r="AM1173" s="40">
        <f t="shared" si="437"/>
        <v>2.5099999999999998</v>
      </c>
      <c r="AN1173" s="39">
        <f t="shared" si="457"/>
        <v>3.8</v>
      </c>
      <c r="AO1173" s="204"/>
      <c r="AP1173" s="204">
        <f>IF(AJ1173="","",AM1173/AJ1173)</f>
        <v>8.4228187919463075E-3</v>
      </c>
      <c r="AQ1173" s="204">
        <f>IF(AK1173="","",AM1173/AK1173)</f>
        <v>2.2522320427116512E-4</v>
      </c>
      <c r="AR1173" s="45"/>
      <c r="AS1173" s="115"/>
      <c r="AT1173" s="115"/>
      <c r="AU1173" s="115">
        <f t="shared" si="438"/>
        <v>1</v>
      </c>
      <c r="AV1173" s="115">
        <f t="shared" si="439"/>
        <v>0</v>
      </c>
      <c r="AW1173" s="39">
        <f>IF(AQ1173="","",IF(DR1173="Y",1,0))</f>
        <v>1</v>
      </c>
      <c r="AX1173" s="39">
        <f>IF(AQ1173="","",IF(DR1173="n",1,0))</f>
        <v>0</v>
      </c>
      <c r="AY1173" s="115"/>
      <c r="AZ1173" s="115"/>
      <c r="BA1173" s="43">
        <v>60</v>
      </c>
      <c r="BB1173" s="43" t="s">
        <v>1486</v>
      </c>
      <c r="BC1173" s="43" t="s">
        <v>1403</v>
      </c>
      <c r="BD1173" s="43" t="s">
        <v>1487</v>
      </c>
      <c r="BE1173" s="37" t="s">
        <v>1371</v>
      </c>
      <c r="BF1173" s="43"/>
      <c r="BG1173" s="43">
        <v>183</v>
      </c>
      <c r="BH1173" s="43" t="s">
        <v>1493</v>
      </c>
      <c r="BI1173" s="43" t="s">
        <v>557</v>
      </c>
      <c r="BJ1173" s="43" t="s">
        <v>533</v>
      </c>
      <c r="BK1173" s="43" t="s">
        <v>846</v>
      </c>
      <c r="BP1173" s="48" t="s">
        <v>1406</v>
      </c>
      <c r="BS1173" s="43" t="s">
        <v>2057</v>
      </c>
      <c r="BT1173" s="43" t="s">
        <v>559</v>
      </c>
      <c r="BU1173" s="43"/>
      <c r="BV1173" s="43"/>
      <c r="BW1173" s="243">
        <v>37681</v>
      </c>
      <c r="BX1173" s="243"/>
      <c r="BY1173" s="48" t="s">
        <v>451</v>
      </c>
      <c r="BZ1173" s="43">
        <v>2.5099999999999998</v>
      </c>
      <c r="CA1173" s="43" t="s">
        <v>1396</v>
      </c>
      <c r="CC1173" s="43">
        <v>1.1000000000000001</v>
      </c>
      <c r="CD1173" s="124" t="s">
        <v>2044</v>
      </c>
      <c r="CE1173" s="43">
        <v>3625</v>
      </c>
      <c r="CF1173" s="43" t="s">
        <v>1710</v>
      </c>
      <c r="CG1173" s="251">
        <v>37681</v>
      </c>
      <c r="CH1173" s="126"/>
      <c r="CK1173" s="48" t="s">
        <v>451</v>
      </c>
      <c r="CL1173" s="43">
        <v>298</v>
      </c>
      <c r="CM1173" s="43" t="s">
        <v>1396</v>
      </c>
      <c r="CO1173" s="43" t="s">
        <v>1705</v>
      </c>
      <c r="CP1173" s="43" t="s">
        <v>2044</v>
      </c>
      <c r="CQ1173" s="43">
        <v>274</v>
      </c>
      <c r="DF1173" s="180" t="s">
        <v>2130</v>
      </c>
      <c r="DG1173" s="254">
        <v>37469</v>
      </c>
      <c r="DH1173" s="185"/>
      <c r="DI1173" s="180">
        <v>106.68</v>
      </c>
      <c r="DJ1173" s="180" t="s">
        <v>1390</v>
      </c>
      <c r="DK1173" s="180">
        <v>2.7432000000000003</v>
      </c>
      <c r="DL1173" s="180" t="s">
        <v>1390</v>
      </c>
      <c r="DM1173" s="39" t="s">
        <v>451</v>
      </c>
      <c r="DN1173" s="180">
        <v>11144.5</v>
      </c>
      <c r="DO1173" s="180" t="s">
        <v>1396</v>
      </c>
      <c r="DR1173" s="38" t="s">
        <v>2044</v>
      </c>
      <c r="DS1173" s="39">
        <v>767</v>
      </c>
    </row>
    <row r="1174" spans="1:136" s="372" customFormat="1" hidden="1" x14ac:dyDescent="0.2">
      <c r="A1174" s="384" t="str">
        <f t="shared" si="450"/>
        <v>LAFB</v>
      </c>
      <c r="B1174" s="384" t="str">
        <f t="shared" si="451"/>
        <v>Tetrachloroethylene</v>
      </c>
      <c r="C1174" s="385" t="s">
        <v>2587</v>
      </c>
      <c r="D1174" s="385" t="str">
        <f>IF(BC1174="","",BC1174)</f>
        <v>LS</v>
      </c>
      <c r="E1174" s="384" t="s">
        <v>372</v>
      </c>
      <c r="F1174" s="386" t="str">
        <f t="shared" si="452"/>
        <v>UA02</v>
      </c>
      <c r="G1174" s="384" t="str">
        <f t="shared" si="453"/>
        <v>Residential</v>
      </c>
      <c r="H1174" s="384" t="str">
        <f t="shared" si="454"/>
        <v>Crawlspace</v>
      </c>
      <c r="I1174" s="385" t="str">
        <f t="shared" ref="I1174:I1236" si="458">IF(DD1174="","",IF(DD1174="y","Y","n"))</f>
        <v>Y</v>
      </c>
      <c r="J1174" s="385" t="str">
        <f t="shared" ref="J1174:J1236" si="459">IF(AG1174="","",IF(AN1174="","Y",IF(AI1174&gt;AN1174*$J$38,"Y","n")))</f>
        <v>n</v>
      </c>
      <c r="K1174" s="385" t="s">
        <v>541</v>
      </c>
      <c r="L1174" s="384" t="s">
        <v>310</v>
      </c>
      <c r="M1174" s="385" t="str">
        <f>IF(CP1174="","",IF(CP1174="y","Y","n"))</f>
        <v/>
      </c>
      <c r="N1174" s="385" t="str">
        <f>IF(AJ1174="","",IF(AN1174="","Y",IF(AJ1174&gt;AN1174*$N$38,"Y","n")))</f>
        <v/>
      </c>
      <c r="O1174" s="385" t="str">
        <f>IF(AJ1174="","",IF(OR(M1174="N",N1174="N"),"n","Y"))</f>
        <v/>
      </c>
      <c r="P1174" s="384"/>
      <c r="Q1174" s="384"/>
      <c r="R1174" s="384"/>
      <c r="S1174" s="384"/>
      <c r="T1174" s="384"/>
      <c r="U1174" s="385" t="str">
        <f>IF(EA1174="","",IF(EA1174="y","Y","n"))</f>
        <v>Y</v>
      </c>
      <c r="V1174" s="385" t="str">
        <f>IF(AL1174="","",IF(AN1174="","Y",IF(AL1174&gt;AN1174*$V$38,"Y","n")))</f>
        <v>n</v>
      </c>
      <c r="W1174" s="387" t="s">
        <v>541</v>
      </c>
      <c r="X1174" s="388" t="s">
        <v>2143</v>
      </c>
      <c r="Y1174" s="385" t="str">
        <f t="shared" si="455"/>
        <v>Y</v>
      </c>
      <c r="Z1174" s="385" t="str">
        <f t="shared" si="456"/>
        <v>n</v>
      </c>
      <c r="AA1174" s="385" t="str">
        <f>IF(AM1174="","",IF(Y1174="N","n","Y"))</f>
        <v>Y</v>
      </c>
      <c r="AC1174" s="389"/>
      <c r="AD1174" s="390"/>
      <c r="AE1174" s="385"/>
      <c r="AF1174" s="385"/>
      <c r="AG1174" s="391">
        <f t="shared" ref="AG1174:AG1236" si="460">IF(CZ1174="","",IF(DA1174="mg/l",1000*CZ1174,CZ1174))</f>
        <v>2.7</v>
      </c>
      <c r="AH1174" s="372">
        <v>12</v>
      </c>
      <c r="AI1174" s="392">
        <f t="shared" ref="AI1174:AI1236" si="461">IF(AG1174="","",AG1174*1000*(INDEX(Hatm25C,MATCH(B1174,ChemNameChem,0))/(0.000082057*(AH1174+273)))*EXP(-(INDEX(Evap,MATCH(B1174,ChemNameChem,0))*((1-(AH1174+273)/INDEX(Tcrit,MATCH(B1174,ChemNameChem,0)))/(1-INDEX(Tboil,MATCH(B1174,ChemNameChem,0))/INDEX(Tcrit,MATCH(B1174,ChemNameChem,0))))^IF((INDEX(Tboil,MATCH(B1174,ChemNameChem,0))/INDEX(Tcrit,MATCH(B1174,ChemNameChem,0)))&lt;0.57,0.3,IF((INDEX(Tboil,MATCH(B1174,ChemNameChem,0))/INDEX(Tcrit,MATCH(B1174,ChemNameChem,0)))&gt;0.71,0.41,0.74*(INDEX(Tboil,MATCH(B1174,ChemNameChem,0))/INDEX(Tcrit,MATCH(B1174,ChemNameChem,0)))-0.116)))*0.5032*(1/(AH1174+273)-1/298)))</f>
        <v>1016.7093162851056</v>
      </c>
      <c r="AL1174" s="394">
        <f>IF(DW1174="","",IF(DX1174="mg/m3",1000*DW1174,IF(DX1174="ppbv",DW1174*INDEX(ppbv_ug_m3,MATCH(BW1174,ChemName,0)),DW1174)))</f>
        <v>0.7</v>
      </c>
      <c r="AM1174" s="394">
        <f t="shared" si="437"/>
        <v>0.8</v>
      </c>
      <c r="AN1174" s="372">
        <f t="shared" si="457"/>
        <v>3.8</v>
      </c>
      <c r="AO1174" s="390">
        <f t="shared" ref="AO1174:AO1236" si="462">IF(AG1174="","",AM1174/AI1174)</f>
        <v>7.868522371006425E-4</v>
      </c>
      <c r="AP1174" s="390"/>
      <c r="AQ1174" s="389"/>
      <c r="AR1174" s="395">
        <f>IF(AL1174="","",AM1174/AL1174)</f>
        <v>1.142857142857143</v>
      </c>
      <c r="AS1174" s="396">
        <f t="shared" si="440"/>
        <v>1</v>
      </c>
      <c r="AT1174" s="396">
        <f t="shared" si="441"/>
        <v>0</v>
      </c>
      <c r="AU1174" s="396"/>
      <c r="AV1174" s="396"/>
      <c r="AY1174" s="396">
        <f>IF(AR1174="","",IF(EA1174="Y",1,0))</f>
        <v>1</v>
      </c>
      <c r="AZ1174" s="396">
        <f>IF(AR1174="","",IF(EA1174="n",1,0))</f>
        <v>0</v>
      </c>
      <c r="BA1174" s="397">
        <v>58</v>
      </c>
      <c r="BB1174" s="397" t="s">
        <v>1494</v>
      </c>
      <c r="BC1174" s="397" t="s">
        <v>1403</v>
      </c>
      <c r="BD1174" s="397" t="s">
        <v>1495</v>
      </c>
      <c r="BE1174" s="303" t="s">
        <v>656</v>
      </c>
      <c r="BF1174" s="397"/>
      <c r="BG1174" s="397">
        <v>184</v>
      </c>
      <c r="BH1174" s="397" t="s">
        <v>769</v>
      </c>
      <c r="BI1174" s="397" t="s">
        <v>1387</v>
      </c>
      <c r="BJ1174" s="397" t="s">
        <v>533</v>
      </c>
      <c r="BK1174" s="397" t="s">
        <v>1489</v>
      </c>
      <c r="BN1174" s="397">
        <v>5.7</v>
      </c>
      <c r="BO1174" s="397" t="s">
        <v>1390</v>
      </c>
      <c r="BP1174" s="398" t="s">
        <v>1406</v>
      </c>
      <c r="BQ1174" s="397" t="s">
        <v>625</v>
      </c>
      <c r="BS1174" s="397" t="s">
        <v>2057</v>
      </c>
      <c r="BT1174" s="397" t="s">
        <v>559</v>
      </c>
      <c r="BU1174" s="397"/>
      <c r="BV1174" s="397"/>
      <c r="BW1174" s="399">
        <v>36619</v>
      </c>
      <c r="BX1174" s="399"/>
      <c r="BY1174" s="398" t="s">
        <v>451</v>
      </c>
      <c r="BZ1174" s="397">
        <v>0.8</v>
      </c>
      <c r="CA1174" s="397" t="s">
        <v>1396</v>
      </c>
      <c r="CC1174" s="397">
        <v>1.7999999999999999E-2</v>
      </c>
      <c r="CD1174" s="400" t="s">
        <v>2044</v>
      </c>
      <c r="CE1174" s="397">
        <v>14065</v>
      </c>
      <c r="CR1174" s="397" t="s">
        <v>1499</v>
      </c>
      <c r="CS1174" s="401">
        <v>36619</v>
      </c>
      <c r="CT1174" s="402"/>
      <c r="CU1174" s="397">
        <v>69</v>
      </c>
      <c r="CV1174" s="372" t="s">
        <v>1390</v>
      </c>
      <c r="CW1174" s="397"/>
      <c r="CY1174" s="372" t="s">
        <v>451</v>
      </c>
      <c r="CZ1174" s="397">
        <v>2.7</v>
      </c>
      <c r="DA1174" s="397" t="s">
        <v>2046</v>
      </c>
      <c r="DC1174" s="397">
        <v>1</v>
      </c>
      <c r="DD1174" s="397" t="s">
        <v>2044</v>
      </c>
      <c r="DE1174" s="397">
        <v>2344</v>
      </c>
      <c r="DF1174" s="397"/>
      <c r="DG1174" s="397"/>
      <c r="DH1174" s="397"/>
      <c r="DI1174" s="397"/>
      <c r="DJ1174" s="397"/>
      <c r="DK1174" s="397"/>
      <c r="DL1174" s="397"/>
      <c r="DM1174" s="397"/>
      <c r="DN1174" s="397"/>
      <c r="DO1174" s="397"/>
      <c r="DP1174" s="397"/>
      <c r="DQ1174" s="397"/>
      <c r="DR1174" s="400"/>
      <c r="DS1174" s="397"/>
      <c r="DT1174" s="401">
        <v>36619</v>
      </c>
      <c r="DU1174" s="402"/>
      <c r="DV1174" s="398" t="s">
        <v>451</v>
      </c>
      <c r="DW1174" s="403">
        <v>0.7</v>
      </c>
      <c r="DX1174" s="397" t="s">
        <v>1396</v>
      </c>
      <c r="DZ1174" s="397" t="s">
        <v>1500</v>
      </c>
      <c r="EA1174" s="400" t="s">
        <v>2044</v>
      </c>
      <c r="EB1174" s="397">
        <v>2181</v>
      </c>
    </row>
    <row r="1175" spans="1:136" s="372" customFormat="1" hidden="1" x14ac:dyDescent="0.2">
      <c r="A1175" s="384" t="str">
        <f t="shared" si="450"/>
        <v>Grants</v>
      </c>
      <c r="B1175" s="384" t="str">
        <f t="shared" si="451"/>
        <v>Trichloroethylene</v>
      </c>
      <c r="C1175" s="385" t="s">
        <v>2587</v>
      </c>
      <c r="D1175" s="303"/>
      <c r="E1175" s="303" t="s">
        <v>371</v>
      </c>
      <c r="F1175" s="386" t="str">
        <f t="shared" si="452"/>
        <v>Residence 6</v>
      </c>
      <c r="G1175" s="384" t="str">
        <f t="shared" si="453"/>
        <v>Residential</v>
      </c>
      <c r="H1175" s="384" t="str">
        <f t="shared" si="454"/>
        <v>Crawlspace</v>
      </c>
      <c r="I1175" s="385" t="str">
        <f t="shared" si="458"/>
        <v>Y</v>
      </c>
      <c r="J1175" s="385" t="str">
        <f t="shared" si="459"/>
        <v>Y</v>
      </c>
      <c r="K1175" s="387" t="s">
        <v>541</v>
      </c>
      <c r="L1175" s="422" t="s">
        <v>1436</v>
      </c>
      <c r="M1175" s="303"/>
      <c r="N1175" s="303"/>
      <c r="O1175" s="303"/>
      <c r="P1175" s="303"/>
      <c r="Q1175" s="385" t="str">
        <f>IF(DR1175="","",IF(DR1175="y","Y","n"))</f>
        <v>Y</v>
      </c>
      <c r="R1175" s="385" t="str">
        <f>IF(AK1175="","",IF(AN1175="","Y",IF(AK1175&gt;AN1175*$R$38,"Y","n")))</f>
        <v>Y</v>
      </c>
      <c r="S1175" s="38" t="str">
        <f>IF(AK1175="","",IF(Q1175="N","n","Y"))</f>
        <v>Y</v>
      </c>
      <c r="T1175"/>
      <c r="U1175" s="385" t="str">
        <f>IF(EA1175="","",IF(EA1175="y","Y","n"))</f>
        <v>Y</v>
      </c>
      <c r="V1175" s="385" t="str">
        <f>IF(AL1175="","",IF(AN1175="","Y",IF(AL1175&gt;AN1175*$V$38,"Y","n")))</f>
        <v>Y</v>
      </c>
      <c r="W1175" s="387" t="s">
        <v>541</v>
      </c>
      <c r="X1175" s="422" t="s">
        <v>1436</v>
      </c>
      <c r="Y1175" s="385" t="str">
        <f t="shared" si="455"/>
        <v>Y</v>
      </c>
      <c r="Z1175" s="385" t="str">
        <f t="shared" si="456"/>
        <v>Y</v>
      </c>
      <c r="AA1175" s="385" t="s">
        <v>2044</v>
      </c>
      <c r="AB1175" s="405"/>
      <c r="AC1175" s="389"/>
      <c r="AD1175" s="390"/>
      <c r="AE1175" s="385"/>
      <c r="AF1175" s="385"/>
      <c r="AG1175" s="391">
        <f t="shared" si="460"/>
        <v>380</v>
      </c>
      <c r="AH1175" s="372">
        <v>16</v>
      </c>
      <c r="AI1175" s="392">
        <f t="shared" si="461"/>
        <v>105377.32195462953</v>
      </c>
      <c r="AJ1175" s="303"/>
      <c r="AK1175" s="404">
        <f>IF(DO1175="","",IF(DO1175="mg/m3",1000*DN1175,IF(DO1175="ppbv",DN1175*INDEX(ppbv_ug_m3,MATCH(BS1175,ChemName,0)),DN1175)))</f>
        <v>176.80981595092024</v>
      </c>
      <c r="AL1175" s="404">
        <f>IF(DW1175="","",IF(DX1175="mg/m3",1000*DW1175,IF(DX1175="ppbv",DW1175*INDEX(ppbv_ug_m3,MATCH(BW1175,ChemName,0)),DW1175)))</f>
        <v>1.2014610480000001</v>
      </c>
      <c r="AM1175" s="394">
        <f t="shared" si="437"/>
        <v>1.1100000000000001</v>
      </c>
      <c r="AN1175" s="372">
        <f t="shared" si="457"/>
        <v>0.5</v>
      </c>
      <c r="AO1175" s="390">
        <f t="shared" si="462"/>
        <v>1.0533575720190663E-5</v>
      </c>
      <c r="AP1175" s="303"/>
      <c r="AQ1175" s="390">
        <f>IF(AK1175="","",AM1175/AK1175)</f>
        <v>6.2779319916724504E-3</v>
      </c>
      <c r="AR1175" s="390">
        <f>IF(AL1175="","",AM1175/AL1175)</f>
        <v>0.92387514505588864</v>
      </c>
      <c r="AS1175" s="396">
        <f t="shared" si="440"/>
        <v>1</v>
      </c>
      <c r="AT1175" s="396">
        <f t="shared" si="441"/>
        <v>0</v>
      </c>
      <c r="AU1175" s="396"/>
      <c r="AV1175" s="396"/>
      <c r="AW1175" s="372">
        <f>IF(AQ1175="","",IF(DR1175="Y",1,0))</f>
        <v>1</v>
      </c>
      <c r="AX1175" s="372">
        <f>IF(AQ1175="","",IF(DR1175="n",1,0))</f>
        <v>0</v>
      </c>
      <c r="AY1175" s="396">
        <f>IF(AR1175="","",IF(EA1175="Y",1,0))</f>
        <v>1</v>
      </c>
      <c r="AZ1175" s="396">
        <f>IF(AR1175="","",IF(EA1175="n",1,0))</f>
        <v>0</v>
      </c>
      <c r="BA1175" s="303"/>
      <c r="BB1175" s="372" t="s">
        <v>2351</v>
      </c>
      <c r="BC1175" s="372" t="s">
        <v>139</v>
      </c>
      <c r="BD1175" s="372" t="s">
        <v>138</v>
      </c>
      <c r="BE1175" s="303" t="s">
        <v>2352</v>
      </c>
      <c r="BF1175" s="372" t="s">
        <v>1406</v>
      </c>
      <c r="BG1175" s="303"/>
      <c r="BH1175" s="406" t="s">
        <v>1967</v>
      </c>
      <c r="BI1175" s="303"/>
      <c r="BJ1175" s="303" t="s">
        <v>533</v>
      </c>
      <c r="BK1175" s="407" t="s">
        <v>1489</v>
      </c>
      <c r="BL1175" s="303"/>
      <c r="BM1175" s="303"/>
      <c r="BN1175" s="303">
        <v>5</v>
      </c>
      <c r="BO1175" s="408" t="s">
        <v>1395</v>
      </c>
      <c r="BP1175" s="303"/>
      <c r="BQ1175" s="303"/>
      <c r="BR1175" s="303"/>
      <c r="BS1175" s="409" t="s">
        <v>1393</v>
      </c>
      <c r="BT1175" s="406" t="s">
        <v>1872</v>
      </c>
      <c r="BU1175" s="406"/>
      <c r="BV1175" s="406"/>
      <c r="BW1175" s="410">
        <v>37914</v>
      </c>
      <c r="BX1175" s="410"/>
      <c r="BY1175" s="303" t="s">
        <v>451</v>
      </c>
      <c r="BZ1175" s="411">
        <v>1.1100000000000001</v>
      </c>
      <c r="CA1175" s="372" t="s">
        <v>1396</v>
      </c>
      <c r="CB1175" s="303"/>
      <c r="CC1175" s="303"/>
      <c r="CD1175" s="411" t="s">
        <v>2044</v>
      </c>
      <c r="CE1175" s="303"/>
      <c r="CF1175" s="303"/>
      <c r="CG1175" s="303"/>
      <c r="CH1175" s="303"/>
      <c r="CI1175" s="303"/>
      <c r="CJ1175" s="303"/>
      <c r="CK1175" s="303"/>
      <c r="CL1175" s="303"/>
      <c r="CM1175" s="303"/>
      <c r="CN1175" s="303"/>
      <c r="CO1175" s="303"/>
      <c r="CP1175" s="303"/>
      <c r="CQ1175" s="303"/>
      <c r="CR1175" s="411" t="s">
        <v>1187</v>
      </c>
      <c r="CS1175" s="410">
        <v>38018</v>
      </c>
      <c r="CT1175" s="410">
        <v>38108</v>
      </c>
      <c r="CU1175" s="411">
        <v>50</v>
      </c>
      <c r="CV1175" s="372" t="s">
        <v>1395</v>
      </c>
      <c r="CW1175" s="303"/>
      <c r="CX1175" s="303"/>
      <c r="CY1175" s="303"/>
      <c r="CZ1175" s="411">
        <v>380</v>
      </c>
      <c r="DA1175" s="303" t="s">
        <v>2046</v>
      </c>
      <c r="DB1175" s="303"/>
      <c r="DC1175" s="303"/>
      <c r="DD1175" s="411" t="s">
        <v>2044</v>
      </c>
      <c r="DE1175" s="303"/>
      <c r="DF1175" s="303" t="s">
        <v>2653</v>
      </c>
      <c r="DG1175" s="303"/>
      <c r="DH1175" s="303"/>
      <c r="DI1175" s="303"/>
      <c r="DJ1175" s="303"/>
      <c r="DK1175" s="303"/>
      <c r="DL1175" s="303"/>
      <c r="DM1175" s="303"/>
      <c r="DN1175" s="421">
        <v>176.80981595092024</v>
      </c>
      <c r="DO1175" s="303" t="s">
        <v>1396</v>
      </c>
      <c r="DP1175" s="303"/>
      <c r="DQ1175" s="303"/>
      <c r="DR1175" s="418" t="s">
        <v>2044</v>
      </c>
      <c r="DS1175" s="303"/>
      <c r="DT1175" s="410">
        <v>37914</v>
      </c>
      <c r="DU1175" s="414"/>
      <c r="DV1175" s="398" t="s">
        <v>451</v>
      </c>
      <c r="DW1175" s="428">
        <v>1.2014610480000001</v>
      </c>
      <c r="DX1175" s="303" t="s">
        <v>1396</v>
      </c>
      <c r="DY1175" s="303"/>
      <c r="DZ1175" s="303"/>
      <c r="EA1175" s="385" t="s">
        <v>2044</v>
      </c>
      <c r="EB1175" s="303"/>
      <c r="EC1175" s="410">
        <v>37914</v>
      </c>
      <c r="ED1175" s="424">
        <v>0.24804357119999998</v>
      </c>
      <c r="EE1175" s="303" t="s">
        <v>1396</v>
      </c>
      <c r="EF1175" s="411" t="s">
        <v>2044</v>
      </c>
    </row>
    <row r="1176" spans="1:136" s="372" customFormat="1" hidden="1" x14ac:dyDescent="0.2">
      <c r="A1176" s="384" t="str">
        <f t="shared" si="450"/>
        <v>Grants</v>
      </c>
      <c r="B1176" s="384" t="str">
        <f t="shared" si="451"/>
        <v>Trichloroethylene</v>
      </c>
      <c r="C1176" s="385" t="s">
        <v>2587</v>
      </c>
      <c r="D1176" s="303"/>
      <c r="E1176" s="303" t="s">
        <v>371</v>
      </c>
      <c r="F1176" s="386" t="str">
        <f t="shared" si="452"/>
        <v>Residence 6</v>
      </c>
      <c r="G1176" s="384" t="str">
        <f t="shared" si="453"/>
        <v>Residential</v>
      </c>
      <c r="H1176" s="384" t="str">
        <f t="shared" si="454"/>
        <v>Crawlspace</v>
      </c>
      <c r="I1176" s="385" t="str">
        <f t="shared" si="458"/>
        <v>Y</v>
      </c>
      <c r="J1176" s="385" t="str">
        <f t="shared" si="459"/>
        <v>Y</v>
      </c>
      <c r="K1176" s="387" t="s">
        <v>541</v>
      </c>
      <c r="L1176" s="422" t="s">
        <v>1436</v>
      </c>
      <c r="M1176" s="303"/>
      <c r="N1176" s="303"/>
      <c r="O1176" s="303"/>
      <c r="P1176" s="303"/>
      <c r="Q1176" s="385" t="str">
        <f>IF(DR1176="","",IF(DR1176="y","Y","n"))</f>
        <v>Y</v>
      </c>
      <c r="R1176" s="385" t="str">
        <f>IF(AK1176="","",IF(AN1176="","Y",IF(AK1176&gt;AN1176*$R$38,"Y","n")))</f>
        <v>n</v>
      </c>
      <c r="S1176" s="38" t="str">
        <f>IF(AK1176="","",IF(Q1176="N","n","Y"))</f>
        <v>Y</v>
      </c>
      <c r="T1176"/>
      <c r="U1176" s="385" t="str">
        <f>IF(EA1176="","",IF(EA1176="y","Y","n"))</f>
        <v>Y</v>
      </c>
      <c r="V1176" s="385" t="str">
        <f>IF(AL1176="","",IF(AN1176="","Y",IF(AL1176&gt;AN1176*$V$38,"Y","n")))</f>
        <v>Y</v>
      </c>
      <c r="W1176" s="387" t="s">
        <v>541</v>
      </c>
      <c r="X1176" s="422" t="s">
        <v>1436</v>
      </c>
      <c r="Y1176" s="385" t="str">
        <f t="shared" si="455"/>
        <v>Y</v>
      </c>
      <c r="Z1176" s="385" t="str">
        <f t="shared" si="456"/>
        <v>Y</v>
      </c>
      <c r="AA1176" s="385" t="s">
        <v>2044</v>
      </c>
      <c r="AB1176" s="405"/>
      <c r="AC1176" s="389"/>
      <c r="AD1176" s="390"/>
      <c r="AE1176" s="385"/>
      <c r="AF1176" s="385"/>
      <c r="AG1176" s="391">
        <f t="shared" si="460"/>
        <v>380</v>
      </c>
      <c r="AH1176" s="372">
        <v>16</v>
      </c>
      <c r="AI1176" s="392">
        <f t="shared" si="461"/>
        <v>105377.32195462953</v>
      </c>
      <c r="AJ1176" s="303"/>
      <c r="AK1176" s="404">
        <f>IF(DO1176="","",IF(DO1176="mg/m3",1000*DN1176,IF(DO1176="ppbv",DN1176*INDEX(ppbv_ug_m3,MATCH(BS1176,ChemName,0)),DN1176)))</f>
        <v>14.466257668711659</v>
      </c>
      <c r="AL1176" s="404">
        <f>IF(DW1176="","",IF(DX1176="mg/m3",1000*DW1176,IF(DX1176="ppbv",DW1176*INDEX(ppbv_ug_m3,MATCH(BW1176,ChemName,0)),DW1176)))</f>
        <v>1.2014610480000001</v>
      </c>
      <c r="AM1176" s="394">
        <f t="shared" si="437"/>
        <v>1.1100000000000001</v>
      </c>
      <c r="AN1176" s="372">
        <f t="shared" si="457"/>
        <v>0.5</v>
      </c>
      <c r="AO1176" s="390">
        <f t="shared" si="462"/>
        <v>1.0533575720190663E-5</v>
      </c>
      <c r="AP1176" s="303"/>
      <c r="AQ1176" s="390">
        <f>IF(AK1176="","",AM1176/AK1176)</f>
        <v>7.6730279898218817E-2</v>
      </c>
      <c r="AR1176" s="390">
        <f>IF(AL1176="","",AM1176/AL1176)</f>
        <v>0.92387514505588864</v>
      </c>
      <c r="AS1176" s="396">
        <f t="shared" si="440"/>
        <v>1</v>
      </c>
      <c r="AT1176" s="396">
        <f t="shared" si="441"/>
        <v>0</v>
      </c>
      <c r="AU1176" s="396"/>
      <c r="AV1176" s="396"/>
      <c r="AW1176" s="372">
        <f>IF(AQ1176="","",IF(DR1176="Y",1,0))</f>
        <v>1</v>
      </c>
      <c r="AX1176" s="372">
        <f>IF(AQ1176="","",IF(DR1176="n",1,0))</f>
        <v>0</v>
      </c>
      <c r="AY1176" s="396">
        <f>IF(AR1176="","",IF(EA1176="Y",1,0))</f>
        <v>1</v>
      </c>
      <c r="AZ1176" s="396">
        <f>IF(AR1176="","",IF(EA1176="n",1,0))</f>
        <v>0</v>
      </c>
      <c r="BA1176" s="303"/>
      <c r="BB1176" s="372" t="s">
        <v>2351</v>
      </c>
      <c r="BC1176" s="372" t="s">
        <v>139</v>
      </c>
      <c r="BD1176" s="372" t="s">
        <v>138</v>
      </c>
      <c r="BE1176" s="303" t="s">
        <v>2352</v>
      </c>
      <c r="BF1176" s="372" t="s">
        <v>1406</v>
      </c>
      <c r="BG1176" s="303"/>
      <c r="BH1176" s="406" t="s">
        <v>1967</v>
      </c>
      <c r="BI1176" s="303"/>
      <c r="BJ1176" s="303" t="s">
        <v>533</v>
      </c>
      <c r="BK1176" s="407" t="s">
        <v>1489</v>
      </c>
      <c r="BL1176" s="303"/>
      <c r="BM1176" s="303"/>
      <c r="BN1176" s="303">
        <v>5</v>
      </c>
      <c r="BO1176" s="408" t="s">
        <v>1395</v>
      </c>
      <c r="BP1176" s="303"/>
      <c r="BQ1176" s="303"/>
      <c r="BR1176" s="303"/>
      <c r="BS1176" s="409" t="s">
        <v>1393</v>
      </c>
      <c r="BT1176" s="406" t="s">
        <v>1872</v>
      </c>
      <c r="BU1176" s="406"/>
      <c r="BV1176" s="406"/>
      <c r="BW1176" s="410">
        <v>37914</v>
      </c>
      <c r="BX1176" s="410"/>
      <c r="BY1176" s="303" t="s">
        <v>451</v>
      </c>
      <c r="BZ1176" s="411">
        <v>1.1100000000000001</v>
      </c>
      <c r="CA1176" s="372" t="s">
        <v>1396</v>
      </c>
      <c r="CB1176" s="303"/>
      <c r="CC1176" s="303"/>
      <c r="CD1176" s="411" t="s">
        <v>2044</v>
      </c>
      <c r="CE1176" s="303"/>
      <c r="CF1176" s="303"/>
      <c r="CG1176" s="303"/>
      <c r="CH1176" s="303"/>
      <c r="CI1176" s="303"/>
      <c r="CJ1176" s="303"/>
      <c r="CK1176" s="303"/>
      <c r="CL1176" s="303"/>
      <c r="CM1176" s="303"/>
      <c r="CN1176" s="303"/>
      <c r="CO1176" s="303"/>
      <c r="CP1176" s="303"/>
      <c r="CQ1176" s="303"/>
      <c r="CR1176" s="411" t="s">
        <v>1187</v>
      </c>
      <c r="CS1176" s="410">
        <v>38018</v>
      </c>
      <c r="CT1176" s="410">
        <v>38108</v>
      </c>
      <c r="CU1176" s="411">
        <v>50</v>
      </c>
      <c r="CV1176" s="372" t="s">
        <v>1395</v>
      </c>
      <c r="CW1176" s="303"/>
      <c r="CX1176" s="303"/>
      <c r="CY1176" s="303"/>
      <c r="CZ1176" s="411">
        <v>380</v>
      </c>
      <c r="DA1176" s="303" t="s">
        <v>2046</v>
      </c>
      <c r="DB1176" s="303"/>
      <c r="DC1176" s="303"/>
      <c r="DD1176" s="411" t="s">
        <v>2044</v>
      </c>
      <c r="DE1176" s="303"/>
      <c r="DF1176" s="303" t="s">
        <v>2654</v>
      </c>
      <c r="DG1176" s="303"/>
      <c r="DH1176" s="303"/>
      <c r="DI1176" s="303"/>
      <c r="DJ1176" s="303"/>
      <c r="DK1176" s="303"/>
      <c r="DL1176" s="303"/>
      <c r="DM1176" s="303"/>
      <c r="DN1176" s="421">
        <v>14.466257668711659</v>
      </c>
      <c r="DO1176" s="303" t="s">
        <v>1396</v>
      </c>
      <c r="DP1176" s="303"/>
      <c r="DQ1176" s="303"/>
      <c r="DR1176" s="418" t="s">
        <v>2044</v>
      </c>
      <c r="DS1176" s="303"/>
      <c r="DT1176" s="410">
        <v>37914</v>
      </c>
      <c r="DU1176" s="414"/>
      <c r="DV1176" s="398" t="s">
        <v>451</v>
      </c>
      <c r="DW1176" s="428">
        <v>1.2014610480000001</v>
      </c>
      <c r="DX1176" s="303" t="s">
        <v>1396</v>
      </c>
      <c r="DY1176" s="303"/>
      <c r="DZ1176" s="303"/>
      <c r="EA1176" s="385" t="s">
        <v>2044</v>
      </c>
      <c r="EB1176" s="303"/>
      <c r="EC1176" s="410">
        <v>37914</v>
      </c>
      <c r="ED1176" s="424">
        <v>0.24804357119999998</v>
      </c>
      <c r="EE1176" s="303" t="s">
        <v>1396</v>
      </c>
      <c r="EF1176" s="411" t="s">
        <v>2044</v>
      </c>
    </row>
    <row r="1177" spans="1:136" s="39" customFormat="1" hidden="1" x14ac:dyDescent="0.2">
      <c r="A1177" s="44" t="str">
        <f t="shared" si="450"/>
        <v>LAFB</v>
      </c>
      <c r="B1177" s="44" t="str">
        <f t="shared" si="451"/>
        <v>1,1-Dichloroethane</v>
      </c>
      <c r="C1177" s="38" t="s">
        <v>2587</v>
      </c>
      <c r="D1177" s="38" t="str">
        <f t="shared" ref="D1177:D1202" si="463">IF(BC1177="","",BC1177)</f>
        <v>LS</v>
      </c>
      <c r="E1177" s="44" t="s">
        <v>372</v>
      </c>
      <c r="F1177" s="155" t="str">
        <f t="shared" si="452"/>
        <v>UA03</v>
      </c>
      <c r="G1177" s="44" t="str">
        <f t="shared" si="453"/>
        <v>Residential</v>
      </c>
      <c r="H1177" s="44" t="str">
        <f t="shared" si="454"/>
        <v>Basement</v>
      </c>
      <c r="I1177" s="38" t="str">
        <f t="shared" si="458"/>
        <v>Y</v>
      </c>
      <c r="J1177" s="38" t="str">
        <f t="shared" si="459"/>
        <v>Y</v>
      </c>
      <c r="K1177" s="38" t="s">
        <v>541</v>
      </c>
      <c r="L1177" s="114" t="s">
        <v>310</v>
      </c>
      <c r="M1177" s="38" t="str">
        <f t="shared" ref="M1177:M1202" si="464">IF(CP1177="","",IF(CP1177="y","Y","n"))</f>
        <v>Y</v>
      </c>
      <c r="N1177" s="38" t="str">
        <f t="shared" ref="N1177:N1202" si="465">IF(AJ1177="","",IF(AN1177="","Y",IF(AJ1177&gt;AN1177*$N$38,"Y","n")))</f>
        <v>Y</v>
      </c>
      <c r="O1177" s="38" t="s">
        <v>541</v>
      </c>
      <c r="P1177" s="44" t="s">
        <v>310</v>
      </c>
      <c r="Q1177" s="44"/>
      <c r="R1177" s="44"/>
      <c r="S1177" s="44"/>
      <c r="T1177" s="44"/>
      <c r="U1177" s="44"/>
      <c r="V1177" s="44"/>
      <c r="W1177" s="44"/>
      <c r="X1177" s="44"/>
      <c r="Y1177" s="38" t="str">
        <f t="shared" si="455"/>
        <v>Y</v>
      </c>
      <c r="Z1177" s="38" t="str">
        <f t="shared" si="456"/>
        <v>Y</v>
      </c>
      <c r="AA1177" s="38" t="s">
        <v>541</v>
      </c>
      <c r="AC1177" s="59">
        <v>0.42</v>
      </c>
      <c r="AD1177" s="204">
        <v>0.47619047619047622</v>
      </c>
      <c r="AE1177" s="38">
        <v>1</v>
      </c>
      <c r="AF1177" s="38">
        <v>0</v>
      </c>
      <c r="AG1177" s="125">
        <f t="shared" si="460"/>
        <v>0.91</v>
      </c>
      <c r="AH1177" s="39">
        <v>11.5</v>
      </c>
      <c r="AI1177" s="123">
        <f t="shared" si="461"/>
        <v>120.43339325400915</v>
      </c>
      <c r="AJ1177" s="40">
        <f t="shared" ref="AJ1177:AJ1202" si="466">IF(CL1177="","",IF(CM1177="mg/m3",1000*CL1177,IF(CM1177="ppbv",CL1177*INDEX(ppbv_ug_m3,MATCH(BS1177,ChemName,0)),CL1177)))</f>
        <v>0.42</v>
      </c>
      <c r="AK1177" s="40"/>
      <c r="AL1177" s="40"/>
      <c r="AM1177" s="40">
        <f t="shared" si="437"/>
        <v>0.2</v>
      </c>
      <c r="AN1177" s="39" t="str">
        <f t="shared" si="457"/>
        <v/>
      </c>
      <c r="AO1177" s="204">
        <f t="shared" si="462"/>
        <v>1.6606689772343697E-3</v>
      </c>
      <c r="AP1177" s="204">
        <f t="shared" ref="AP1177:AP1202" si="467">IF(AJ1177="","",AM1177/AJ1177)</f>
        <v>0.47619047619047622</v>
      </c>
      <c r="AQ1177" s="45"/>
      <c r="AR1177" s="45"/>
      <c r="AS1177" s="115">
        <f t="shared" si="440"/>
        <v>1</v>
      </c>
      <c r="AT1177" s="115">
        <f t="shared" si="441"/>
        <v>0</v>
      </c>
      <c r="AU1177" s="115">
        <f t="shared" si="438"/>
        <v>1</v>
      </c>
      <c r="AV1177" s="115">
        <f t="shared" si="439"/>
        <v>0</v>
      </c>
      <c r="AY1177" s="115"/>
      <c r="AZ1177" s="115"/>
      <c r="BA1177" s="43">
        <v>58</v>
      </c>
      <c r="BB1177" s="43" t="s">
        <v>1494</v>
      </c>
      <c r="BC1177" s="43" t="s">
        <v>1403</v>
      </c>
      <c r="BD1177" s="43" t="s">
        <v>1495</v>
      </c>
      <c r="BE1177" s="37" t="s">
        <v>656</v>
      </c>
      <c r="BF1177" s="43"/>
      <c r="BG1177" s="43">
        <v>185</v>
      </c>
      <c r="BH1177" s="43" t="s">
        <v>1496</v>
      </c>
      <c r="BI1177" s="43" t="s">
        <v>1387</v>
      </c>
      <c r="BJ1177" s="43" t="s">
        <v>533</v>
      </c>
      <c r="BK1177" s="43" t="s">
        <v>573</v>
      </c>
      <c r="BN1177" s="43">
        <v>4.4000000000000004</v>
      </c>
      <c r="BO1177" s="43" t="s">
        <v>1390</v>
      </c>
      <c r="BP1177" s="48" t="s">
        <v>1406</v>
      </c>
      <c r="BQ1177" s="43" t="s">
        <v>1497</v>
      </c>
      <c r="BS1177" s="43" t="s">
        <v>2619</v>
      </c>
      <c r="BT1177" s="43" t="s">
        <v>573</v>
      </c>
      <c r="BU1177" s="43"/>
      <c r="BV1177" s="43"/>
      <c r="BW1177" s="243">
        <v>36881</v>
      </c>
      <c r="BX1177" s="243"/>
      <c r="BY1177" s="48" t="s">
        <v>451</v>
      </c>
      <c r="BZ1177" s="43">
        <v>0.2</v>
      </c>
      <c r="CA1177" s="43" t="s">
        <v>1396</v>
      </c>
      <c r="CC1177" s="43">
        <v>1.0999999999999999E-2</v>
      </c>
      <c r="CD1177" s="124" t="s">
        <v>2044</v>
      </c>
      <c r="CE1177" s="43">
        <v>14067</v>
      </c>
      <c r="CF1177" s="43" t="s">
        <v>1710</v>
      </c>
      <c r="CG1177" s="251">
        <v>36881</v>
      </c>
      <c r="CH1177" s="126"/>
      <c r="CK1177" s="48" t="s">
        <v>451</v>
      </c>
      <c r="CL1177" s="43">
        <v>0.42</v>
      </c>
      <c r="CM1177" s="43" t="s">
        <v>1396</v>
      </c>
      <c r="CO1177" s="43" t="s">
        <v>550</v>
      </c>
      <c r="CP1177" s="43" t="s">
        <v>2044</v>
      </c>
      <c r="CQ1177" s="43">
        <v>2183</v>
      </c>
      <c r="CR1177" s="43" t="s">
        <v>1499</v>
      </c>
      <c r="CS1177" s="251">
        <v>36881</v>
      </c>
      <c r="CT1177" s="126"/>
      <c r="CU1177" s="43">
        <v>23</v>
      </c>
      <c r="CV1177" s="39" t="s">
        <v>1390</v>
      </c>
      <c r="CW1177" s="43"/>
      <c r="CY1177" s="39" t="s">
        <v>451</v>
      </c>
      <c r="CZ1177" s="43">
        <v>0.91</v>
      </c>
      <c r="DA1177" s="43" t="s">
        <v>2046</v>
      </c>
      <c r="DC1177" s="43">
        <v>0.48</v>
      </c>
      <c r="DD1177" s="43" t="s">
        <v>2044</v>
      </c>
      <c r="DE1177" s="43">
        <v>2286</v>
      </c>
      <c r="DF1177" s="43"/>
      <c r="DG1177" s="43"/>
      <c r="DH1177" s="43"/>
      <c r="DI1177" s="43"/>
      <c r="DJ1177" s="43"/>
      <c r="DK1177" s="43"/>
      <c r="DL1177" s="43"/>
      <c r="DM1177" s="43"/>
      <c r="DN1177" s="43"/>
      <c r="DO1177" s="43"/>
      <c r="DP1177" s="43"/>
      <c r="DQ1177" s="43"/>
      <c r="DR1177" s="124"/>
      <c r="DS1177" s="43"/>
    </row>
    <row r="1178" spans="1:136" s="372" customFormat="1" x14ac:dyDescent="0.2">
      <c r="A1178" s="384" t="str">
        <f t="shared" si="450"/>
        <v>LAFB</v>
      </c>
      <c r="B1178" s="384" t="str">
        <f t="shared" si="451"/>
        <v>1,1-Dichloroethane</v>
      </c>
      <c r="C1178" s="385" t="s">
        <v>2587</v>
      </c>
      <c r="D1178" s="385" t="str">
        <f t="shared" si="463"/>
        <v>LS</v>
      </c>
      <c r="E1178" s="384" t="s">
        <v>372</v>
      </c>
      <c r="F1178" s="386" t="str">
        <f t="shared" si="452"/>
        <v>UA03</v>
      </c>
      <c r="G1178" s="384" t="str">
        <f t="shared" si="453"/>
        <v>Residential</v>
      </c>
      <c r="H1178" s="384" t="str">
        <f t="shared" si="454"/>
        <v>Basement</v>
      </c>
      <c r="I1178" s="385" t="str">
        <f t="shared" si="458"/>
        <v>Y</v>
      </c>
      <c r="J1178" s="385" t="str">
        <f t="shared" si="459"/>
        <v>Y</v>
      </c>
      <c r="K1178" s="385" t="str">
        <f t="shared" ref="K1178:K1186" si="468">IF(AG1178="","",IF(I1178="N","n","Y"))</f>
        <v>Y</v>
      </c>
      <c r="L1178" s="384"/>
      <c r="M1178" s="385" t="str">
        <f t="shared" si="464"/>
        <v>Y</v>
      </c>
      <c r="N1178" s="385" t="str">
        <f t="shared" si="465"/>
        <v>Y</v>
      </c>
      <c r="O1178" s="385" t="str">
        <f>IF(AJ1178="","",IF(M1178="N","n","Y"))</f>
        <v>Y</v>
      </c>
      <c r="P1178" s="384"/>
      <c r="Q1178" s="384"/>
      <c r="R1178" s="384"/>
      <c r="S1178" s="384"/>
      <c r="T1178" s="384"/>
      <c r="U1178" s="384"/>
      <c r="V1178" s="384"/>
      <c r="W1178" s="384"/>
      <c r="X1178" s="384"/>
      <c r="Y1178" s="385" t="str">
        <f t="shared" si="455"/>
        <v>Y</v>
      </c>
      <c r="Z1178" s="385" t="str">
        <f t="shared" si="456"/>
        <v>Y</v>
      </c>
      <c r="AA1178" s="385" t="str">
        <f t="shared" ref="AA1178:AA1184" si="469">IF(AM1178="","",IF(Y1178="N","n","Y"))</f>
        <v>Y</v>
      </c>
      <c r="AC1178" s="389">
        <v>21</v>
      </c>
      <c r="AD1178" s="390">
        <v>1.3333333333333334E-2</v>
      </c>
      <c r="AE1178" s="385">
        <v>1</v>
      </c>
      <c r="AF1178" s="385">
        <v>0</v>
      </c>
      <c r="AG1178" s="391">
        <f t="shared" si="460"/>
        <v>1.1000000000000001</v>
      </c>
      <c r="AH1178" s="372">
        <v>11.5</v>
      </c>
      <c r="AI1178" s="392">
        <f t="shared" si="461"/>
        <v>145.57882701034072</v>
      </c>
      <c r="AJ1178" s="394">
        <f t="shared" si="466"/>
        <v>21</v>
      </c>
      <c r="AK1178" s="394"/>
      <c r="AL1178" s="394"/>
      <c r="AM1178" s="394">
        <f t="shared" si="437"/>
        <v>0.28000000000000003</v>
      </c>
      <c r="AN1178" s="372" t="str">
        <f t="shared" si="457"/>
        <v/>
      </c>
      <c r="AO1178" s="390">
        <f t="shared" si="462"/>
        <v>1.923356615451443E-3</v>
      </c>
      <c r="AP1178" s="390">
        <f t="shared" si="467"/>
        <v>1.3333333333333334E-2</v>
      </c>
      <c r="AQ1178" s="439"/>
      <c r="AR1178" s="439"/>
      <c r="AS1178" s="396">
        <f t="shared" si="440"/>
        <v>1</v>
      </c>
      <c r="AT1178" s="396">
        <f t="shared" si="441"/>
        <v>0</v>
      </c>
      <c r="AU1178" s="396">
        <f t="shared" si="438"/>
        <v>1</v>
      </c>
      <c r="AV1178" s="396">
        <f t="shared" si="439"/>
        <v>0</v>
      </c>
      <c r="AY1178" s="396"/>
      <c r="AZ1178" s="396"/>
      <c r="BA1178" s="397">
        <v>58</v>
      </c>
      <c r="BB1178" s="397" t="s">
        <v>1494</v>
      </c>
      <c r="BC1178" s="397" t="s">
        <v>1403</v>
      </c>
      <c r="BD1178" s="397" t="s">
        <v>1495</v>
      </c>
      <c r="BE1178" s="303" t="s">
        <v>656</v>
      </c>
      <c r="BF1178" s="397"/>
      <c r="BG1178" s="397">
        <v>185</v>
      </c>
      <c r="BH1178" s="397" t="s">
        <v>1496</v>
      </c>
      <c r="BI1178" s="397" t="s">
        <v>1387</v>
      </c>
      <c r="BJ1178" s="397" t="s">
        <v>533</v>
      </c>
      <c r="BK1178" s="397" t="s">
        <v>573</v>
      </c>
      <c r="BN1178" s="397">
        <v>4.4000000000000004</v>
      </c>
      <c r="BO1178" s="397" t="s">
        <v>1390</v>
      </c>
      <c r="BP1178" s="398" t="s">
        <v>1406</v>
      </c>
      <c r="BQ1178" s="397" t="s">
        <v>1497</v>
      </c>
      <c r="BS1178" s="397" t="s">
        <v>2619</v>
      </c>
      <c r="BT1178" s="397" t="s">
        <v>573</v>
      </c>
      <c r="BU1178" s="397"/>
      <c r="BV1178" s="397"/>
      <c r="BW1178" s="399">
        <v>36929</v>
      </c>
      <c r="BX1178" s="399"/>
      <c r="BY1178" s="398" t="s">
        <v>451</v>
      </c>
      <c r="BZ1178" s="397">
        <v>0.28000000000000003</v>
      </c>
      <c r="CA1178" s="397" t="s">
        <v>1396</v>
      </c>
      <c r="CC1178" s="397">
        <v>1.0999999999999999E-2</v>
      </c>
      <c r="CD1178" s="400" t="s">
        <v>2044</v>
      </c>
      <c r="CE1178" s="397">
        <v>13888</v>
      </c>
      <c r="CF1178" s="397" t="s">
        <v>1710</v>
      </c>
      <c r="CG1178" s="401">
        <v>36929</v>
      </c>
      <c r="CH1178" s="402"/>
      <c r="CK1178" s="398" t="s">
        <v>451</v>
      </c>
      <c r="CL1178" s="397">
        <v>21</v>
      </c>
      <c r="CM1178" s="397" t="s">
        <v>1396</v>
      </c>
      <c r="CO1178" s="397" t="s">
        <v>550</v>
      </c>
      <c r="CP1178" s="397" t="s">
        <v>2044</v>
      </c>
      <c r="CQ1178" s="397">
        <v>1993</v>
      </c>
      <c r="CR1178" s="397" t="s">
        <v>1499</v>
      </c>
      <c r="CS1178" s="401">
        <v>36929</v>
      </c>
      <c r="CT1178" s="402"/>
      <c r="CU1178" s="397">
        <v>23</v>
      </c>
      <c r="CV1178" s="372" t="s">
        <v>1390</v>
      </c>
      <c r="CW1178" s="397"/>
      <c r="CY1178" s="372" t="s">
        <v>451</v>
      </c>
      <c r="CZ1178" s="397">
        <v>1.1000000000000001</v>
      </c>
      <c r="DA1178" s="397" t="s">
        <v>2046</v>
      </c>
      <c r="DC1178" s="397">
        <v>0.48</v>
      </c>
      <c r="DD1178" s="397" t="s">
        <v>2044</v>
      </c>
      <c r="DE1178" s="397">
        <v>2037</v>
      </c>
      <c r="DF1178" s="397"/>
      <c r="DG1178" s="397"/>
      <c r="DH1178" s="397"/>
      <c r="DI1178" s="397"/>
      <c r="DJ1178" s="397"/>
      <c r="DK1178" s="397"/>
      <c r="DL1178" s="397"/>
      <c r="DM1178" s="397"/>
      <c r="DN1178" s="397"/>
      <c r="DO1178" s="397"/>
      <c r="DP1178" s="397"/>
      <c r="DQ1178" s="397"/>
      <c r="DR1178" s="400"/>
      <c r="DS1178" s="397"/>
    </row>
    <row r="1179" spans="1:136" s="372" customFormat="1" hidden="1" x14ac:dyDescent="0.2">
      <c r="A1179" s="384" t="str">
        <f t="shared" si="450"/>
        <v>LAFB</v>
      </c>
      <c r="B1179" s="384" t="str">
        <f t="shared" si="451"/>
        <v>1,1-Dichloroethylene</v>
      </c>
      <c r="C1179" s="385" t="s">
        <v>2587</v>
      </c>
      <c r="D1179" s="385" t="str">
        <f t="shared" si="463"/>
        <v>LS</v>
      </c>
      <c r="E1179" s="384" t="s">
        <v>372</v>
      </c>
      <c r="F1179" s="386" t="str">
        <f t="shared" si="452"/>
        <v>UA03</v>
      </c>
      <c r="G1179" s="384" t="str">
        <f t="shared" si="453"/>
        <v>Residential</v>
      </c>
      <c r="H1179" s="384" t="str">
        <f t="shared" si="454"/>
        <v>Basement</v>
      </c>
      <c r="I1179" s="385" t="str">
        <f t="shared" si="458"/>
        <v>Y</v>
      </c>
      <c r="J1179" s="385" t="str">
        <f t="shared" si="459"/>
        <v>Y</v>
      </c>
      <c r="K1179" s="385" t="str">
        <f t="shared" si="468"/>
        <v>Y</v>
      </c>
      <c r="L1179" s="384"/>
      <c r="M1179" s="385" t="str">
        <f t="shared" si="464"/>
        <v>Y</v>
      </c>
      <c r="N1179" s="385" t="str">
        <f t="shared" si="465"/>
        <v>n</v>
      </c>
      <c r="O1179" s="385" t="str">
        <f>IF(AJ1179="","",IF(M1179="N","n","Y"))</f>
        <v>Y</v>
      </c>
      <c r="P1179" s="384"/>
      <c r="Q1179" s="384"/>
      <c r="R1179" s="384"/>
      <c r="S1179" s="384"/>
      <c r="T1179" s="384"/>
      <c r="U1179" s="384"/>
      <c r="V1179" s="384"/>
      <c r="W1179" s="384"/>
      <c r="X1179" s="384"/>
      <c r="Y1179" s="385" t="str">
        <f t="shared" si="455"/>
        <v>Y</v>
      </c>
      <c r="Z1179" s="385" t="str">
        <f t="shared" si="456"/>
        <v>n</v>
      </c>
      <c r="AA1179" s="385" t="str">
        <f t="shared" si="469"/>
        <v>Y</v>
      </c>
      <c r="AC1179" s="389">
        <v>38</v>
      </c>
      <c r="AD1179" s="390">
        <v>3.9473684210526317E-3</v>
      </c>
      <c r="AE1179" s="385">
        <v>1</v>
      </c>
      <c r="AF1179" s="385">
        <v>0</v>
      </c>
      <c r="AG1179" s="391">
        <f t="shared" si="460"/>
        <v>1.4</v>
      </c>
      <c r="AH1179" s="372">
        <v>11.5</v>
      </c>
      <c r="AI1179" s="392">
        <f t="shared" si="461"/>
        <v>936.14979797360934</v>
      </c>
      <c r="AJ1179" s="394">
        <f t="shared" si="466"/>
        <v>38</v>
      </c>
      <c r="AK1179" s="394"/>
      <c r="AL1179" s="394"/>
      <c r="AM1179" s="394">
        <f t="shared" si="437"/>
        <v>0.15</v>
      </c>
      <c r="AN1179" s="372">
        <f t="shared" si="457"/>
        <v>0.8</v>
      </c>
      <c r="AO1179" s="390">
        <f t="shared" si="462"/>
        <v>1.6023076683313944E-4</v>
      </c>
      <c r="AP1179" s="390">
        <f t="shared" si="467"/>
        <v>3.9473684210526317E-3</v>
      </c>
      <c r="AQ1179" s="439"/>
      <c r="AR1179" s="439"/>
      <c r="AS1179" s="396">
        <f t="shared" si="440"/>
        <v>1</v>
      </c>
      <c r="AT1179" s="396">
        <f t="shared" si="441"/>
        <v>0</v>
      </c>
      <c r="AU1179" s="396">
        <f t="shared" si="438"/>
        <v>1</v>
      </c>
      <c r="AV1179" s="396">
        <f t="shared" si="439"/>
        <v>0</v>
      </c>
      <c r="AY1179" s="396"/>
      <c r="AZ1179" s="396"/>
      <c r="BA1179" s="397">
        <v>58</v>
      </c>
      <c r="BB1179" s="397" t="s">
        <v>1494</v>
      </c>
      <c r="BC1179" s="397" t="s">
        <v>1403</v>
      </c>
      <c r="BD1179" s="397" t="s">
        <v>1495</v>
      </c>
      <c r="BE1179" s="303" t="s">
        <v>656</v>
      </c>
      <c r="BF1179" s="397"/>
      <c r="BG1179" s="397">
        <v>185</v>
      </c>
      <c r="BH1179" s="397" t="s">
        <v>1496</v>
      </c>
      <c r="BI1179" s="397" t="s">
        <v>1387</v>
      </c>
      <c r="BJ1179" s="397" t="s">
        <v>533</v>
      </c>
      <c r="BK1179" s="397" t="s">
        <v>573</v>
      </c>
      <c r="BN1179" s="397">
        <v>4.4000000000000004</v>
      </c>
      <c r="BO1179" s="397" t="s">
        <v>1390</v>
      </c>
      <c r="BP1179" s="398" t="s">
        <v>1406</v>
      </c>
      <c r="BQ1179" s="397" t="s">
        <v>1497</v>
      </c>
      <c r="BS1179" s="397" t="s">
        <v>538</v>
      </c>
      <c r="BT1179" s="397" t="s">
        <v>573</v>
      </c>
      <c r="BU1179" s="397"/>
      <c r="BV1179" s="397"/>
      <c r="BW1179" s="399">
        <v>36698</v>
      </c>
      <c r="BX1179" s="399"/>
      <c r="BY1179" s="398" t="s">
        <v>451</v>
      </c>
      <c r="BZ1179" s="397">
        <v>0.15</v>
      </c>
      <c r="CA1179" s="397" t="s">
        <v>1396</v>
      </c>
      <c r="CC1179" s="397">
        <v>1.0999999999999999E-2</v>
      </c>
      <c r="CD1179" s="400" t="s">
        <v>2044</v>
      </c>
      <c r="CE1179" s="397">
        <v>13880</v>
      </c>
      <c r="CF1179" s="397" t="s">
        <v>1710</v>
      </c>
      <c r="CG1179" s="401">
        <v>36698</v>
      </c>
      <c r="CH1179" s="402"/>
      <c r="CK1179" s="398" t="s">
        <v>451</v>
      </c>
      <c r="CL1179" s="397">
        <v>38</v>
      </c>
      <c r="CM1179" s="397" t="s">
        <v>1396</v>
      </c>
      <c r="CO1179" s="397" t="s">
        <v>540</v>
      </c>
      <c r="CP1179" s="397" t="s">
        <v>2044</v>
      </c>
      <c r="CQ1179" s="397">
        <v>1983</v>
      </c>
      <c r="CR1179" s="397" t="s">
        <v>1499</v>
      </c>
      <c r="CS1179" s="401">
        <v>36698</v>
      </c>
      <c r="CT1179" s="402"/>
      <c r="CU1179" s="397">
        <v>23</v>
      </c>
      <c r="CV1179" s="372" t="s">
        <v>1390</v>
      </c>
      <c r="CW1179" s="397"/>
      <c r="CY1179" s="372" t="s">
        <v>451</v>
      </c>
      <c r="CZ1179" s="397">
        <v>1.4</v>
      </c>
      <c r="DA1179" s="397" t="s">
        <v>2046</v>
      </c>
      <c r="DC1179" s="397">
        <v>1</v>
      </c>
      <c r="DD1179" s="397" t="s">
        <v>2044</v>
      </c>
      <c r="DE1179" s="397">
        <v>2042</v>
      </c>
      <c r="DF1179" s="397"/>
      <c r="DG1179" s="397"/>
      <c r="DH1179" s="397"/>
      <c r="DI1179" s="397"/>
      <c r="DJ1179" s="397"/>
      <c r="DK1179" s="397"/>
      <c r="DL1179" s="397"/>
      <c r="DM1179" s="397"/>
      <c r="DN1179" s="397"/>
      <c r="DO1179" s="397"/>
      <c r="DP1179" s="397"/>
      <c r="DQ1179" s="397"/>
      <c r="DR1179" s="400"/>
      <c r="DS1179" s="397"/>
    </row>
    <row r="1180" spans="1:136" s="372" customFormat="1" x14ac:dyDescent="0.2">
      <c r="A1180" s="384" t="str">
        <f t="shared" si="450"/>
        <v>LAFB</v>
      </c>
      <c r="B1180" s="384" t="str">
        <f t="shared" si="451"/>
        <v>1,1-Dichloroethylene</v>
      </c>
      <c r="C1180" s="385" t="s">
        <v>2587</v>
      </c>
      <c r="D1180" s="385" t="str">
        <f t="shared" si="463"/>
        <v>LS</v>
      </c>
      <c r="E1180" s="384" t="s">
        <v>372</v>
      </c>
      <c r="F1180" s="386" t="str">
        <f t="shared" si="452"/>
        <v>UA03</v>
      </c>
      <c r="G1180" s="384" t="str">
        <f t="shared" si="453"/>
        <v>Residential</v>
      </c>
      <c r="H1180" s="384" t="str">
        <f t="shared" si="454"/>
        <v>Basement</v>
      </c>
      <c r="I1180" s="385" t="str">
        <f t="shared" si="458"/>
        <v>Y</v>
      </c>
      <c r="J1180" s="385" t="str">
        <f t="shared" si="459"/>
        <v>Y</v>
      </c>
      <c r="K1180" s="385" t="str">
        <f t="shared" si="468"/>
        <v>Y</v>
      </c>
      <c r="L1180" s="384"/>
      <c r="M1180" s="385" t="str">
        <f t="shared" si="464"/>
        <v>Y</v>
      </c>
      <c r="N1180" s="385" t="str">
        <f t="shared" si="465"/>
        <v>Y</v>
      </c>
      <c r="O1180" s="385" t="str">
        <f>IF(AJ1180="","",IF(M1180="N","n","Y"))</f>
        <v>Y</v>
      </c>
      <c r="P1180" s="384"/>
      <c r="Q1180" s="384"/>
      <c r="R1180" s="384"/>
      <c r="S1180" s="384"/>
      <c r="T1180" s="384"/>
      <c r="U1180" s="384"/>
      <c r="V1180" s="384"/>
      <c r="W1180" s="384"/>
      <c r="X1180" s="384"/>
      <c r="Y1180" s="385" t="str">
        <f t="shared" si="455"/>
        <v>Y</v>
      </c>
      <c r="Z1180" s="385" t="str">
        <f t="shared" si="456"/>
        <v>n</v>
      </c>
      <c r="AA1180" s="385" t="str">
        <f t="shared" si="469"/>
        <v>Y</v>
      </c>
      <c r="AC1180" s="389">
        <v>170</v>
      </c>
      <c r="AD1180" s="390">
        <v>1.6470588235294119E-4</v>
      </c>
      <c r="AE1180" s="385">
        <v>1</v>
      </c>
      <c r="AF1180" s="385">
        <v>0</v>
      </c>
      <c r="AG1180" s="391">
        <f t="shared" si="460"/>
        <v>1.4</v>
      </c>
      <c r="AH1180" s="372">
        <v>11.5</v>
      </c>
      <c r="AI1180" s="392">
        <f t="shared" si="461"/>
        <v>936.14979797360934</v>
      </c>
      <c r="AJ1180" s="394">
        <f t="shared" si="466"/>
        <v>170</v>
      </c>
      <c r="AK1180" s="394"/>
      <c r="AL1180" s="394"/>
      <c r="AM1180" s="394">
        <f t="shared" si="437"/>
        <v>2.8000000000000001E-2</v>
      </c>
      <c r="AN1180" s="372">
        <f t="shared" si="457"/>
        <v>0.8</v>
      </c>
      <c r="AO1180" s="390">
        <f t="shared" si="462"/>
        <v>2.9909743142186031E-5</v>
      </c>
      <c r="AP1180" s="390">
        <f t="shared" si="467"/>
        <v>1.6470588235294119E-4</v>
      </c>
      <c r="AQ1180" s="439"/>
      <c r="AR1180" s="439"/>
      <c r="AS1180" s="396">
        <f t="shared" si="440"/>
        <v>1</v>
      </c>
      <c r="AT1180" s="396">
        <f t="shared" si="441"/>
        <v>0</v>
      </c>
      <c r="AU1180" s="396">
        <f t="shared" si="438"/>
        <v>1</v>
      </c>
      <c r="AV1180" s="396">
        <f t="shared" si="439"/>
        <v>0</v>
      </c>
      <c r="AY1180" s="396"/>
      <c r="AZ1180" s="396"/>
      <c r="BA1180" s="397">
        <v>58</v>
      </c>
      <c r="BB1180" s="397" t="s">
        <v>1494</v>
      </c>
      <c r="BC1180" s="397" t="s">
        <v>1403</v>
      </c>
      <c r="BD1180" s="397" t="s">
        <v>1495</v>
      </c>
      <c r="BE1180" s="303" t="s">
        <v>656</v>
      </c>
      <c r="BF1180" s="397"/>
      <c r="BG1180" s="397">
        <v>185</v>
      </c>
      <c r="BH1180" s="397" t="s">
        <v>1496</v>
      </c>
      <c r="BI1180" s="397" t="s">
        <v>1387</v>
      </c>
      <c r="BJ1180" s="397" t="s">
        <v>533</v>
      </c>
      <c r="BK1180" s="397" t="s">
        <v>573</v>
      </c>
      <c r="BN1180" s="397">
        <v>4.4000000000000004</v>
      </c>
      <c r="BO1180" s="397" t="s">
        <v>1390</v>
      </c>
      <c r="BP1180" s="398" t="s">
        <v>1406</v>
      </c>
      <c r="BQ1180" s="397" t="s">
        <v>1497</v>
      </c>
      <c r="BS1180" s="397" t="s">
        <v>538</v>
      </c>
      <c r="BT1180" s="397" t="s">
        <v>573</v>
      </c>
      <c r="BU1180" s="397"/>
      <c r="BV1180" s="397"/>
      <c r="BW1180" s="399">
        <v>36783</v>
      </c>
      <c r="BX1180" s="399"/>
      <c r="BY1180" s="398" t="s">
        <v>451</v>
      </c>
      <c r="BZ1180" s="397">
        <v>2.8000000000000001E-2</v>
      </c>
      <c r="CA1180" s="397" t="s">
        <v>1396</v>
      </c>
      <c r="CC1180" s="397">
        <v>1.0999999999999999E-2</v>
      </c>
      <c r="CD1180" s="400" t="s">
        <v>2044</v>
      </c>
      <c r="CE1180" s="397">
        <v>13882</v>
      </c>
      <c r="CF1180" s="397" t="s">
        <v>1710</v>
      </c>
      <c r="CG1180" s="401">
        <v>36783</v>
      </c>
      <c r="CH1180" s="402"/>
      <c r="CK1180" s="398" t="s">
        <v>451</v>
      </c>
      <c r="CL1180" s="397">
        <v>170</v>
      </c>
      <c r="CM1180" s="397" t="s">
        <v>1396</v>
      </c>
      <c r="CO1180" s="397" t="s">
        <v>540</v>
      </c>
      <c r="CP1180" s="397" t="s">
        <v>2044</v>
      </c>
      <c r="CQ1180" s="397">
        <v>1984</v>
      </c>
      <c r="CR1180" s="397" t="s">
        <v>1499</v>
      </c>
      <c r="CS1180" s="401">
        <v>36783</v>
      </c>
      <c r="CT1180" s="402"/>
      <c r="CU1180" s="397">
        <v>23</v>
      </c>
      <c r="CV1180" s="372" t="s">
        <v>1390</v>
      </c>
      <c r="CW1180" s="397"/>
      <c r="CY1180" s="372" t="s">
        <v>451</v>
      </c>
      <c r="CZ1180" s="397">
        <v>1.4</v>
      </c>
      <c r="DA1180" s="397" t="s">
        <v>2046</v>
      </c>
      <c r="DC1180" s="397">
        <v>1</v>
      </c>
      <c r="DD1180" s="397" t="s">
        <v>2044</v>
      </c>
      <c r="DE1180" s="397">
        <v>2044</v>
      </c>
      <c r="DF1180" s="397"/>
      <c r="DG1180" s="397"/>
      <c r="DH1180" s="397"/>
      <c r="DI1180" s="397"/>
      <c r="DJ1180" s="397"/>
      <c r="DK1180" s="397"/>
      <c r="DL1180" s="397"/>
      <c r="DM1180" s="397"/>
      <c r="DN1180" s="397"/>
      <c r="DO1180" s="397"/>
      <c r="DP1180" s="397"/>
      <c r="DQ1180" s="397"/>
      <c r="DR1180" s="400"/>
      <c r="DS1180" s="397"/>
    </row>
    <row r="1181" spans="1:136" s="372" customFormat="1" x14ac:dyDescent="0.2">
      <c r="A1181" s="384" t="str">
        <f t="shared" si="450"/>
        <v>LAFB</v>
      </c>
      <c r="B1181" s="384" t="str">
        <f t="shared" si="451"/>
        <v>1,1-Dichloroethylene</v>
      </c>
      <c r="C1181" s="385" t="s">
        <v>2587</v>
      </c>
      <c r="D1181" s="385" t="str">
        <f t="shared" si="463"/>
        <v>LS</v>
      </c>
      <c r="E1181" s="384" t="s">
        <v>372</v>
      </c>
      <c r="F1181" s="386" t="str">
        <f t="shared" si="452"/>
        <v>UA03</v>
      </c>
      <c r="G1181" s="384" t="str">
        <f t="shared" si="453"/>
        <v>Residential</v>
      </c>
      <c r="H1181" s="384" t="str">
        <f t="shared" si="454"/>
        <v>Basement</v>
      </c>
      <c r="I1181" s="385" t="str">
        <f t="shared" si="458"/>
        <v>Y</v>
      </c>
      <c r="J1181" s="385" t="str">
        <f t="shared" si="459"/>
        <v>Y</v>
      </c>
      <c r="K1181" s="385" t="str">
        <f t="shared" si="468"/>
        <v>Y</v>
      </c>
      <c r="L1181" s="384"/>
      <c r="M1181" s="385" t="str">
        <f t="shared" si="464"/>
        <v>Y</v>
      </c>
      <c r="N1181" s="385" t="str">
        <f t="shared" si="465"/>
        <v>Y</v>
      </c>
      <c r="O1181" s="385" t="str">
        <f>IF(AJ1181="","",IF(M1181="N","n","Y"))</f>
        <v>Y</v>
      </c>
      <c r="P1181" s="384"/>
      <c r="Q1181" s="384"/>
      <c r="R1181" s="384"/>
      <c r="S1181" s="384"/>
      <c r="T1181" s="384"/>
      <c r="U1181" s="384"/>
      <c r="V1181" s="384"/>
      <c r="W1181" s="384"/>
      <c r="X1181" s="384"/>
      <c r="Y1181" s="385" t="str">
        <f t="shared" si="455"/>
        <v>Y</v>
      </c>
      <c r="Z1181" s="385" t="str">
        <f t="shared" si="456"/>
        <v>n</v>
      </c>
      <c r="AA1181" s="385" t="str">
        <f t="shared" si="469"/>
        <v>Y</v>
      </c>
      <c r="AC1181" s="389">
        <v>150</v>
      </c>
      <c r="AD1181" s="390">
        <v>6.6666666666666675E-4</v>
      </c>
      <c r="AE1181" s="385">
        <v>1</v>
      </c>
      <c r="AF1181" s="385">
        <v>0</v>
      </c>
      <c r="AG1181" s="391">
        <f t="shared" si="460"/>
        <v>1.8</v>
      </c>
      <c r="AH1181" s="372">
        <v>11.5</v>
      </c>
      <c r="AI1181" s="392">
        <f t="shared" si="461"/>
        <v>1203.6211688232117</v>
      </c>
      <c r="AJ1181" s="394">
        <f t="shared" si="466"/>
        <v>150</v>
      </c>
      <c r="AK1181" s="394"/>
      <c r="AL1181" s="394"/>
      <c r="AM1181" s="394">
        <f t="shared" si="437"/>
        <v>0.1</v>
      </c>
      <c r="AN1181" s="372">
        <f t="shared" si="457"/>
        <v>0.8</v>
      </c>
      <c r="AO1181" s="390">
        <f t="shared" si="462"/>
        <v>8.3082619839405661E-5</v>
      </c>
      <c r="AP1181" s="390">
        <f t="shared" si="467"/>
        <v>6.6666666666666675E-4</v>
      </c>
      <c r="AQ1181" s="439"/>
      <c r="AR1181" s="439"/>
      <c r="AS1181" s="396">
        <f t="shared" si="440"/>
        <v>1</v>
      </c>
      <c r="AT1181" s="396">
        <f t="shared" si="441"/>
        <v>0</v>
      </c>
      <c r="AU1181" s="396">
        <f t="shared" si="438"/>
        <v>1</v>
      </c>
      <c r="AV1181" s="396">
        <f t="shared" si="439"/>
        <v>0</v>
      </c>
      <c r="AY1181" s="396"/>
      <c r="AZ1181" s="396"/>
      <c r="BA1181" s="397">
        <v>58</v>
      </c>
      <c r="BB1181" s="397" t="s">
        <v>1494</v>
      </c>
      <c r="BC1181" s="397" t="s">
        <v>1403</v>
      </c>
      <c r="BD1181" s="397" t="s">
        <v>1495</v>
      </c>
      <c r="BE1181" s="303" t="s">
        <v>656</v>
      </c>
      <c r="BF1181" s="397"/>
      <c r="BG1181" s="397">
        <v>185</v>
      </c>
      <c r="BH1181" s="397" t="s">
        <v>1496</v>
      </c>
      <c r="BI1181" s="397" t="s">
        <v>1387</v>
      </c>
      <c r="BJ1181" s="397" t="s">
        <v>533</v>
      </c>
      <c r="BK1181" s="397" t="s">
        <v>573</v>
      </c>
      <c r="BN1181" s="397">
        <v>4.4000000000000004</v>
      </c>
      <c r="BO1181" s="397" t="s">
        <v>1390</v>
      </c>
      <c r="BP1181" s="398" t="s">
        <v>1406</v>
      </c>
      <c r="BQ1181" s="397" t="s">
        <v>1497</v>
      </c>
      <c r="BS1181" s="397" t="s">
        <v>538</v>
      </c>
      <c r="BT1181" s="397" t="s">
        <v>573</v>
      </c>
      <c r="BU1181" s="397"/>
      <c r="BV1181" s="397"/>
      <c r="BW1181" s="399">
        <v>36838</v>
      </c>
      <c r="BX1181" s="399"/>
      <c r="BY1181" s="398" t="s">
        <v>451</v>
      </c>
      <c r="BZ1181" s="397">
        <v>0.1</v>
      </c>
      <c r="CA1181" s="397" t="s">
        <v>1396</v>
      </c>
      <c r="CC1181" s="397">
        <v>1.0999999999999999E-2</v>
      </c>
      <c r="CD1181" s="400" t="s">
        <v>2044</v>
      </c>
      <c r="CE1181" s="397">
        <v>13885</v>
      </c>
      <c r="CF1181" s="397" t="s">
        <v>1710</v>
      </c>
      <c r="CG1181" s="401">
        <v>36838</v>
      </c>
      <c r="CH1181" s="402"/>
      <c r="CK1181" s="398" t="s">
        <v>451</v>
      </c>
      <c r="CL1181" s="397">
        <v>150</v>
      </c>
      <c r="CM1181" s="397" t="s">
        <v>1396</v>
      </c>
      <c r="CO1181" s="397" t="s">
        <v>540</v>
      </c>
      <c r="CP1181" s="397" t="s">
        <v>2044</v>
      </c>
      <c r="CQ1181" s="397">
        <v>1986</v>
      </c>
      <c r="CR1181" s="397" t="s">
        <v>1499</v>
      </c>
      <c r="CS1181" s="401">
        <v>36838</v>
      </c>
      <c r="CT1181" s="402"/>
      <c r="CU1181" s="397">
        <v>23</v>
      </c>
      <c r="CV1181" s="372" t="s">
        <v>1390</v>
      </c>
      <c r="CW1181" s="397"/>
      <c r="CY1181" s="372" t="s">
        <v>451</v>
      </c>
      <c r="CZ1181" s="397">
        <v>1.8</v>
      </c>
      <c r="DA1181" s="397" t="s">
        <v>2046</v>
      </c>
      <c r="DC1181" s="397">
        <v>1</v>
      </c>
      <c r="DD1181" s="397" t="s">
        <v>2044</v>
      </c>
      <c r="DE1181" s="397">
        <v>2045</v>
      </c>
      <c r="DF1181" s="397"/>
      <c r="DG1181" s="397"/>
      <c r="DH1181" s="397"/>
      <c r="DI1181" s="397"/>
      <c r="DJ1181" s="397"/>
      <c r="DK1181" s="397"/>
      <c r="DL1181" s="397"/>
      <c r="DM1181" s="397"/>
      <c r="DN1181" s="397"/>
      <c r="DO1181" s="397"/>
      <c r="DP1181" s="397"/>
      <c r="DQ1181" s="397"/>
      <c r="DR1181" s="400"/>
      <c r="DS1181" s="397"/>
    </row>
    <row r="1182" spans="1:136" s="39" customFormat="1" hidden="1" x14ac:dyDescent="0.2">
      <c r="A1182" s="44" t="str">
        <f t="shared" si="450"/>
        <v>LAFB</v>
      </c>
      <c r="B1182" s="44" t="str">
        <f t="shared" si="451"/>
        <v>1,1-Dichloroethylene</v>
      </c>
      <c r="C1182" s="38" t="s">
        <v>2587</v>
      </c>
      <c r="D1182" s="38" t="str">
        <f t="shared" si="463"/>
        <v>LS</v>
      </c>
      <c r="E1182" s="44" t="s">
        <v>372</v>
      </c>
      <c r="F1182" s="155" t="str">
        <f t="shared" si="452"/>
        <v>UA03</v>
      </c>
      <c r="G1182" s="44" t="str">
        <f t="shared" si="453"/>
        <v>Residential</v>
      </c>
      <c r="H1182" s="44" t="str">
        <f t="shared" si="454"/>
        <v>Basement</v>
      </c>
      <c r="I1182" s="38" t="str">
        <f t="shared" si="458"/>
        <v>Y</v>
      </c>
      <c r="J1182" s="38" t="str">
        <f t="shared" si="459"/>
        <v>Y</v>
      </c>
      <c r="K1182" s="38" t="str">
        <f t="shared" si="468"/>
        <v>Y</v>
      </c>
      <c r="L1182" s="44"/>
      <c r="M1182" s="38" t="str">
        <f t="shared" si="464"/>
        <v>Y</v>
      </c>
      <c r="N1182" s="38" t="str">
        <f t="shared" si="465"/>
        <v>n</v>
      </c>
      <c r="O1182" s="38" t="s">
        <v>541</v>
      </c>
      <c r="P1182" s="44" t="s">
        <v>2614</v>
      </c>
      <c r="Q1182" s="44"/>
      <c r="R1182" s="44"/>
      <c r="S1182" s="44"/>
      <c r="T1182" s="44"/>
      <c r="U1182" s="44"/>
      <c r="V1182" s="44"/>
      <c r="W1182" s="44"/>
      <c r="X1182" s="44"/>
      <c r="Y1182" s="38" t="str">
        <f t="shared" si="455"/>
        <v>Y</v>
      </c>
      <c r="Z1182" s="38" t="str">
        <f t="shared" si="456"/>
        <v>n</v>
      </c>
      <c r="AA1182" s="38" t="str">
        <f t="shared" si="469"/>
        <v>Y</v>
      </c>
      <c r="AC1182" s="59">
        <v>2.2999999999999998</v>
      </c>
      <c r="AD1182" s="204">
        <v>0.31739130434782609</v>
      </c>
      <c r="AE1182" s="38">
        <v>1</v>
      </c>
      <c r="AF1182" s="38">
        <v>0</v>
      </c>
      <c r="AG1182" s="125">
        <f t="shared" si="460"/>
        <v>1.1000000000000001</v>
      </c>
      <c r="AH1182" s="39">
        <v>11.5</v>
      </c>
      <c r="AI1182" s="123">
        <f t="shared" si="461"/>
        <v>735.5462698364073</v>
      </c>
      <c r="AJ1182" s="40">
        <f t="shared" si="466"/>
        <v>2.2999999999999998</v>
      </c>
      <c r="AK1182" s="40"/>
      <c r="AL1182" s="40"/>
      <c r="AM1182" s="40">
        <f t="shared" si="437"/>
        <v>0.73</v>
      </c>
      <c r="AN1182" s="39">
        <f t="shared" si="457"/>
        <v>0.8</v>
      </c>
      <c r="AO1182" s="204">
        <f t="shared" si="462"/>
        <v>9.9245965880890023E-4</v>
      </c>
      <c r="AP1182" s="204">
        <f t="shared" si="467"/>
        <v>0.31739130434782609</v>
      </c>
      <c r="AQ1182" s="45"/>
      <c r="AR1182" s="45"/>
      <c r="AS1182" s="115">
        <f t="shared" si="440"/>
        <v>1</v>
      </c>
      <c r="AT1182" s="115">
        <f t="shared" si="441"/>
        <v>0</v>
      </c>
      <c r="AU1182" s="115">
        <f t="shared" si="438"/>
        <v>1</v>
      </c>
      <c r="AV1182" s="115">
        <f t="shared" si="439"/>
        <v>0</v>
      </c>
      <c r="AY1182" s="115"/>
      <c r="AZ1182" s="115"/>
      <c r="BA1182" s="43">
        <v>58</v>
      </c>
      <c r="BB1182" s="43" t="s">
        <v>1494</v>
      </c>
      <c r="BC1182" s="43" t="s">
        <v>1403</v>
      </c>
      <c r="BD1182" s="43" t="s">
        <v>1495</v>
      </c>
      <c r="BE1182" s="37" t="s">
        <v>656</v>
      </c>
      <c r="BF1182" s="43"/>
      <c r="BG1182" s="43">
        <v>185</v>
      </c>
      <c r="BH1182" s="43" t="s">
        <v>1496</v>
      </c>
      <c r="BI1182" s="43" t="s">
        <v>1387</v>
      </c>
      <c r="BJ1182" s="43" t="s">
        <v>533</v>
      </c>
      <c r="BK1182" s="43" t="s">
        <v>573</v>
      </c>
      <c r="BN1182" s="43">
        <v>4.4000000000000004</v>
      </c>
      <c r="BO1182" s="43" t="s">
        <v>1390</v>
      </c>
      <c r="BP1182" s="48" t="s">
        <v>1406</v>
      </c>
      <c r="BQ1182" s="43" t="s">
        <v>1497</v>
      </c>
      <c r="BS1182" s="43" t="s">
        <v>538</v>
      </c>
      <c r="BT1182" s="43" t="s">
        <v>573</v>
      </c>
      <c r="BU1182" s="43"/>
      <c r="BV1182" s="43"/>
      <c r="BW1182" s="243">
        <v>36881</v>
      </c>
      <c r="BX1182" s="243"/>
      <c r="BY1182" s="48" t="s">
        <v>451</v>
      </c>
      <c r="BZ1182" s="43">
        <v>0.73</v>
      </c>
      <c r="CA1182" s="43" t="s">
        <v>1396</v>
      </c>
      <c r="CC1182" s="43">
        <v>1.0999999999999999E-2</v>
      </c>
      <c r="CD1182" s="124" t="s">
        <v>2044</v>
      </c>
      <c r="CE1182" s="43">
        <v>14068</v>
      </c>
      <c r="CF1182" s="43" t="s">
        <v>1710</v>
      </c>
      <c r="CG1182" s="251">
        <v>36881</v>
      </c>
      <c r="CH1182" s="126"/>
      <c r="CK1182" s="48" t="s">
        <v>451</v>
      </c>
      <c r="CL1182" s="43">
        <v>2.2999999999999998</v>
      </c>
      <c r="CM1182" s="43" t="s">
        <v>1396</v>
      </c>
      <c r="CO1182" s="43" t="s">
        <v>540</v>
      </c>
      <c r="CP1182" s="43" t="s">
        <v>2044</v>
      </c>
      <c r="CQ1182" s="43">
        <v>2187</v>
      </c>
      <c r="CR1182" s="43" t="s">
        <v>1499</v>
      </c>
      <c r="CS1182" s="251">
        <v>36881</v>
      </c>
      <c r="CT1182" s="126"/>
      <c r="CU1182" s="43">
        <v>23</v>
      </c>
      <c r="CV1182" s="39" t="s">
        <v>1390</v>
      </c>
      <c r="CW1182" s="43"/>
      <c r="CY1182" s="39" t="s">
        <v>451</v>
      </c>
      <c r="CZ1182" s="43">
        <v>1.1000000000000001</v>
      </c>
      <c r="DA1182" s="43" t="s">
        <v>2046</v>
      </c>
      <c r="DC1182" s="43">
        <v>1</v>
      </c>
      <c r="DD1182" s="43" t="s">
        <v>2044</v>
      </c>
      <c r="DE1182" s="43">
        <v>2302</v>
      </c>
      <c r="DF1182" s="43"/>
      <c r="DG1182" s="43"/>
      <c r="DH1182" s="43"/>
      <c r="DI1182" s="43"/>
      <c r="DJ1182" s="43"/>
      <c r="DK1182" s="43"/>
      <c r="DL1182" s="43"/>
      <c r="DM1182" s="43"/>
      <c r="DN1182" s="43"/>
      <c r="DO1182" s="43"/>
      <c r="DP1182" s="43"/>
      <c r="DQ1182" s="43"/>
      <c r="DR1182" s="124"/>
      <c r="DS1182" s="43"/>
    </row>
    <row r="1183" spans="1:136" s="372" customFormat="1" x14ac:dyDescent="0.2">
      <c r="A1183" s="384" t="str">
        <f t="shared" si="450"/>
        <v>LAFB</v>
      </c>
      <c r="B1183" s="384" t="str">
        <f t="shared" si="451"/>
        <v>1,1-Dichloroethylene</v>
      </c>
      <c r="C1183" s="385" t="s">
        <v>2587</v>
      </c>
      <c r="D1183" s="385" t="str">
        <f t="shared" si="463"/>
        <v>LS</v>
      </c>
      <c r="E1183" s="384" t="s">
        <v>372</v>
      </c>
      <c r="F1183" s="386" t="str">
        <f t="shared" si="452"/>
        <v>UA03</v>
      </c>
      <c r="G1183" s="384" t="str">
        <f t="shared" si="453"/>
        <v>Residential</v>
      </c>
      <c r="H1183" s="384" t="str">
        <f t="shared" si="454"/>
        <v>Basement</v>
      </c>
      <c r="I1183" s="385" t="str">
        <f t="shared" si="458"/>
        <v>Y</v>
      </c>
      <c r="J1183" s="385" t="str">
        <f t="shared" si="459"/>
        <v>Y</v>
      </c>
      <c r="K1183" s="385" t="str">
        <f t="shared" si="468"/>
        <v>Y</v>
      </c>
      <c r="L1183" s="384"/>
      <c r="M1183" s="385" t="str">
        <f t="shared" si="464"/>
        <v>Y</v>
      </c>
      <c r="N1183" s="385" t="str">
        <f t="shared" si="465"/>
        <v>Y</v>
      </c>
      <c r="O1183" s="385" t="str">
        <f>IF(AJ1183="","",IF(M1183="N","n","Y"))</f>
        <v>Y</v>
      </c>
      <c r="P1183" s="384"/>
      <c r="Q1183" s="384"/>
      <c r="R1183" s="384"/>
      <c r="S1183" s="384"/>
      <c r="T1183" s="384"/>
      <c r="U1183" s="384"/>
      <c r="V1183" s="384"/>
      <c r="W1183" s="384"/>
      <c r="X1183" s="384"/>
      <c r="Y1183" s="385" t="str">
        <f t="shared" si="455"/>
        <v>Y</v>
      </c>
      <c r="Z1183" s="385" t="str">
        <f t="shared" si="456"/>
        <v>Y</v>
      </c>
      <c r="AA1183" s="385" t="str">
        <f t="shared" si="469"/>
        <v>Y</v>
      </c>
      <c r="AC1183" s="389">
        <v>110</v>
      </c>
      <c r="AD1183" s="390">
        <v>8.2727272727272736E-3</v>
      </c>
      <c r="AE1183" s="385">
        <v>1</v>
      </c>
      <c r="AF1183" s="385">
        <v>0</v>
      </c>
      <c r="AG1183" s="391">
        <f t="shared" si="460"/>
        <v>1.8</v>
      </c>
      <c r="AH1183" s="372">
        <v>11.5</v>
      </c>
      <c r="AI1183" s="392">
        <f t="shared" si="461"/>
        <v>1203.6211688232117</v>
      </c>
      <c r="AJ1183" s="394">
        <f t="shared" si="466"/>
        <v>110</v>
      </c>
      <c r="AK1183" s="394"/>
      <c r="AL1183" s="394"/>
      <c r="AM1183" s="394">
        <f t="shared" si="437"/>
        <v>0.91</v>
      </c>
      <c r="AN1183" s="372">
        <f t="shared" si="457"/>
        <v>0.8</v>
      </c>
      <c r="AO1183" s="390">
        <f t="shared" si="462"/>
        <v>7.5605184053859152E-4</v>
      </c>
      <c r="AP1183" s="390">
        <f t="shared" si="467"/>
        <v>8.2727272727272736E-3</v>
      </c>
      <c r="AQ1183" s="439"/>
      <c r="AR1183" s="439"/>
      <c r="AS1183" s="396">
        <f t="shared" si="440"/>
        <v>1</v>
      </c>
      <c r="AT1183" s="396">
        <f t="shared" si="441"/>
        <v>0</v>
      </c>
      <c r="AU1183" s="396">
        <f t="shared" si="438"/>
        <v>1</v>
      </c>
      <c r="AV1183" s="396">
        <f t="shared" si="439"/>
        <v>0</v>
      </c>
      <c r="AY1183" s="396"/>
      <c r="AZ1183" s="396"/>
      <c r="BA1183" s="397">
        <v>58</v>
      </c>
      <c r="BB1183" s="397" t="s">
        <v>1494</v>
      </c>
      <c r="BC1183" s="397" t="s">
        <v>1403</v>
      </c>
      <c r="BD1183" s="397" t="s">
        <v>1495</v>
      </c>
      <c r="BE1183" s="303" t="s">
        <v>656</v>
      </c>
      <c r="BF1183" s="397"/>
      <c r="BG1183" s="397">
        <v>185</v>
      </c>
      <c r="BH1183" s="397" t="s">
        <v>1496</v>
      </c>
      <c r="BI1183" s="397" t="s">
        <v>1387</v>
      </c>
      <c r="BJ1183" s="397" t="s">
        <v>533</v>
      </c>
      <c r="BK1183" s="397" t="s">
        <v>573</v>
      </c>
      <c r="BN1183" s="397">
        <v>4.4000000000000004</v>
      </c>
      <c r="BO1183" s="397" t="s">
        <v>1390</v>
      </c>
      <c r="BP1183" s="398" t="s">
        <v>1406</v>
      </c>
      <c r="BQ1183" s="397" t="s">
        <v>1497</v>
      </c>
      <c r="BS1183" s="397" t="s">
        <v>538</v>
      </c>
      <c r="BT1183" s="397" t="s">
        <v>573</v>
      </c>
      <c r="BU1183" s="397"/>
      <c r="BV1183" s="397"/>
      <c r="BW1183" s="399">
        <v>36929</v>
      </c>
      <c r="BX1183" s="399"/>
      <c r="BY1183" s="398" t="s">
        <v>451</v>
      </c>
      <c r="BZ1183" s="397">
        <v>0.91</v>
      </c>
      <c r="CA1183" s="397" t="s">
        <v>1396</v>
      </c>
      <c r="CC1183" s="397">
        <v>1.0999999999999999E-2</v>
      </c>
      <c r="CD1183" s="400" t="s">
        <v>2044</v>
      </c>
      <c r="CE1183" s="397">
        <v>13889</v>
      </c>
      <c r="CF1183" s="397" t="s">
        <v>1710</v>
      </c>
      <c r="CG1183" s="401">
        <v>36929</v>
      </c>
      <c r="CH1183" s="402"/>
      <c r="CK1183" s="398" t="s">
        <v>451</v>
      </c>
      <c r="CL1183" s="397">
        <v>110</v>
      </c>
      <c r="CM1183" s="397" t="s">
        <v>1396</v>
      </c>
      <c r="CO1183" s="397" t="s">
        <v>540</v>
      </c>
      <c r="CP1183" s="397" t="s">
        <v>2044</v>
      </c>
      <c r="CQ1183" s="397">
        <v>1985</v>
      </c>
      <c r="CR1183" s="397" t="s">
        <v>1499</v>
      </c>
      <c r="CS1183" s="401">
        <v>36929</v>
      </c>
      <c r="CT1183" s="402"/>
      <c r="CU1183" s="397">
        <v>23</v>
      </c>
      <c r="CV1183" s="372" t="s">
        <v>1390</v>
      </c>
      <c r="CW1183" s="397"/>
      <c r="CY1183" s="372" t="s">
        <v>451</v>
      </c>
      <c r="CZ1183" s="397">
        <v>1.8</v>
      </c>
      <c r="DA1183" s="397" t="s">
        <v>2046</v>
      </c>
      <c r="DC1183" s="397">
        <v>1</v>
      </c>
      <c r="DD1183" s="397" t="s">
        <v>2044</v>
      </c>
      <c r="DE1183" s="397">
        <v>2047</v>
      </c>
      <c r="DF1183" s="397"/>
      <c r="DG1183" s="397"/>
      <c r="DH1183" s="397"/>
      <c r="DI1183" s="397"/>
      <c r="DJ1183" s="397"/>
      <c r="DK1183" s="397"/>
      <c r="DL1183" s="397"/>
      <c r="DM1183" s="397"/>
      <c r="DN1183" s="397"/>
      <c r="DO1183" s="397"/>
      <c r="DP1183" s="397"/>
      <c r="DQ1183" s="397"/>
      <c r="DR1183" s="400"/>
      <c r="DS1183" s="397"/>
    </row>
    <row r="1184" spans="1:136" s="372" customFormat="1" x14ac:dyDescent="0.2">
      <c r="A1184" s="384" t="str">
        <f t="shared" si="450"/>
        <v>LAFB</v>
      </c>
      <c r="B1184" s="384" t="str">
        <f t="shared" si="451"/>
        <v>cis-1,2-Dichloroethylene</v>
      </c>
      <c r="C1184" s="385" t="s">
        <v>2587</v>
      </c>
      <c r="D1184" s="385" t="str">
        <f t="shared" si="463"/>
        <v>LS</v>
      </c>
      <c r="E1184" s="384" t="s">
        <v>372</v>
      </c>
      <c r="F1184" s="386" t="str">
        <f t="shared" si="452"/>
        <v>UA03</v>
      </c>
      <c r="G1184" s="384" t="str">
        <f t="shared" si="453"/>
        <v>Residential</v>
      </c>
      <c r="H1184" s="384" t="str">
        <f t="shared" si="454"/>
        <v>Basement</v>
      </c>
      <c r="I1184" s="385" t="str">
        <f t="shared" si="458"/>
        <v>Y</v>
      </c>
      <c r="J1184" s="385" t="str">
        <f t="shared" si="459"/>
        <v>Y</v>
      </c>
      <c r="K1184" s="385" t="str">
        <f t="shared" si="468"/>
        <v>Y</v>
      </c>
      <c r="L1184" s="384"/>
      <c r="M1184" s="385" t="str">
        <f t="shared" si="464"/>
        <v>Y</v>
      </c>
      <c r="N1184" s="385" t="str">
        <f t="shared" si="465"/>
        <v>Y</v>
      </c>
      <c r="O1184" s="385" t="str">
        <f>IF(AJ1184="","",IF(M1184="N","n","Y"))</f>
        <v>Y</v>
      </c>
      <c r="P1184" s="384"/>
      <c r="Q1184" s="384"/>
      <c r="R1184" s="384"/>
      <c r="S1184" s="384"/>
      <c r="T1184" s="384"/>
      <c r="U1184" s="384"/>
      <c r="V1184" s="384"/>
      <c r="W1184" s="384"/>
      <c r="X1184" s="384"/>
      <c r="Y1184" s="385" t="str">
        <f t="shared" si="455"/>
        <v>Y</v>
      </c>
      <c r="Z1184" s="385" t="str">
        <f t="shared" si="456"/>
        <v>Y</v>
      </c>
      <c r="AA1184" s="385" t="str">
        <f t="shared" si="469"/>
        <v>Y</v>
      </c>
      <c r="AC1184" s="389">
        <v>95</v>
      </c>
      <c r="AD1184" s="390">
        <v>8.1052631578947367E-4</v>
      </c>
      <c r="AE1184" s="385">
        <v>1</v>
      </c>
      <c r="AF1184" s="385">
        <v>0</v>
      </c>
      <c r="AG1184" s="391">
        <f t="shared" si="460"/>
        <v>11</v>
      </c>
      <c r="AH1184" s="372">
        <v>11.5</v>
      </c>
      <c r="AI1184" s="392">
        <f t="shared" si="461"/>
        <v>1032.975919942799</v>
      </c>
      <c r="AJ1184" s="394">
        <f t="shared" si="466"/>
        <v>95</v>
      </c>
      <c r="AK1184" s="394"/>
      <c r="AL1184" s="394"/>
      <c r="AM1184" s="394">
        <f t="shared" si="437"/>
        <v>7.6999999999999999E-2</v>
      </c>
      <c r="AN1184" s="372" t="str">
        <f t="shared" si="457"/>
        <v/>
      </c>
      <c r="AO1184" s="390">
        <f t="shared" si="462"/>
        <v>7.454191188141527E-5</v>
      </c>
      <c r="AP1184" s="390">
        <f t="shared" si="467"/>
        <v>8.1052631578947367E-4</v>
      </c>
      <c r="AQ1184" s="439"/>
      <c r="AR1184" s="439"/>
      <c r="AS1184" s="396">
        <f t="shared" si="440"/>
        <v>1</v>
      </c>
      <c r="AT1184" s="396">
        <f t="shared" si="441"/>
        <v>0</v>
      </c>
      <c r="AU1184" s="396">
        <f t="shared" si="438"/>
        <v>1</v>
      </c>
      <c r="AV1184" s="396">
        <f t="shared" si="439"/>
        <v>0</v>
      </c>
      <c r="AY1184" s="396"/>
      <c r="AZ1184" s="396"/>
      <c r="BA1184" s="397">
        <v>58</v>
      </c>
      <c r="BB1184" s="397" t="s">
        <v>1494</v>
      </c>
      <c r="BC1184" s="397" t="s">
        <v>1403</v>
      </c>
      <c r="BD1184" s="397" t="s">
        <v>1495</v>
      </c>
      <c r="BE1184" s="303" t="s">
        <v>656</v>
      </c>
      <c r="BF1184" s="397"/>
      <c r="BG1184" s="397">
        <v>185</v>
      </c>
      <c r="BH1184" s="397" t="s">
        <v>1496</v>
      </c>
      <c r="BI1184" s="397" t="s">
        <v>1387</v>
      </c>
      <c r="BJ1184" s="397" t="s">
        <v>533</v>
      </c>
      <c r="BK1184" s="397" t="s">
        <v>573</v>
      </c>
      <c r="BN1184" s="397">
        <v>4.4000000000000004</v>
      </c>
      <c r="BO1184" s="397" t="s">
        <v>1390</v>
      </c>
      <c r="BP1184" s="398" t="s">
        <v>1406</v>
      </c>
      <c r="BQ1184" s="397" t="s">
        <v>1497</v>
      </c>
      <c r="BS1184" s="397" t="s">
        <v>1400</v>
      </c>
      <c r="BT1184" s="397" t="s">
        <v>573</v>
      </c>
      <c r="BU1184" s="397"/>
      <c r="BV1184" s="397"/>
      <c r="BW1184" s="399">
        <v>36838</v>
      </c>
      <c r="BX1184" s="399"/>
      <c r="BY1184" s="398" t="s">
        <v>451</v>
      </c>
      <c r="BZ1184" s="397">
        <v>7.6999999999999999E-2</v>
      </c>
      <c r="CA1184" s="397" t="s">
        <v>1396</v>
      </c>
      <c r="CC1184" s="397">
        <v>0.01</v>
      </c>
      <c r="CD1184" s="400" t="s">
        <v>2044</v>
      </c>
      <c r="CE1184" s="397">
        <v>13887</v>
      </c>
      <c r="CF1184" s="397" t="s">
        <v>1710</v>
      </c>
      <c r="CG1184" s="401">
        <v>36838</v>
      </c>
      <c r="CH1184" s="402"/>
      <c r="CK1184" s="398" t="s">
        <v>451</v>
      </c>
      <c r="CL1184" s="397">
        <v>95</v>
      </c>
      <c r="CM1184" s="397" t="s">
        <v>1396</v>
      </c>
      <c r="CO1184" s="397" t="s">
        <v>1501</v>
      </c>
      <c r="CP1184" s="397" t="s">
        <v>2044</v>
      </c>
      <c r="CQ1184" s="397">
        <v>1982</v>
      </c>
      <c r="CR1184" s="397" t="s">
        <v>1499</v>
      </c>
      <c r="CS1184" s="401">
        <v>36838</v>
      </c>
      <c r="CT1184" s="402"/>
      <c r="CU1184" s="397">
        <v>23</v>
      </c>
      <c r="CV1184" s="372" t="s">
        <v>1390</v>
      </c>
      <c r="CW1184" s="397"/>
      <c r="CY1184" s="372" t="s">
        <v>451</v>
      </c>
      <c r="CZ1184" s="397">
        <v>11</v>
      </c>
      <c r="DA1184" s="397" t="s">
        <v>2046</v>
      </c>
      <c r="DC1184" s="397">
        <v>1</v>
      </c>
      <c r="DD1184" s="397" t="s">
        <v>2044</v>
      </c>
      <c r="DE1184" s="397">
        <v>2082</v>
      </c>
      <c r="DF1184" s="397"/>
      <c r="DG1184" s="397"/>
      <c r="DH1184" s="397"/>
      <c r="DI1184" s="397"/>
      <c r="DJ1184" s="397"/>
      <c r="DK1184" s="397"/>
      <c r="DL1184" s="397"/>
      <c r="DM1184" s="397"/>
      <c r="DN1184" s="397"/>
      <c r="DO1184" s="397"/>
      <c r="DP1184" s="397"/>
      <c r="DQ1184" s="397"/>
      <c r="DR1184" s="400"/>
      <c r="DS1184" s="397"/>
    </row>
    <row r="1185" spans="1:123" s="39" customFormat="1" hidden="1" x14ac:dyDescent="0.2">
      <c r="A1185" s="44" t="str">
        <f t="shared" si="450"/>
        <v>LAFB</v>
      </c>
      <c r="B1185" s="44" t="str">
        <f t="shared" si="451"/>
        <v>cis-1,2-Dichloroethylene</v>
      </c>
      <c r="C1185" s="38" t="s">
        <v>2587</v>
      </c>
      <c r="D1185" s="38" t="str">
        <f t="shared" si="463"/>
        <v>LS</v>
      </c>
      <c r="E1185" s="44" t="s">
        <v>372</v>
      </c>
      <c r="F1185" s="155" t="str">
        <f t="shared" si="452"/>
        <v>UA03</v>
      </c>
      <c r="G1185" s="44" t="str">
        <f t="shared" si="453"/>
        <v>Residential</v>
      </c>
      <c r="H1185" s="44" t="str">
        <f t="shared" si="454"/>
        <v>Basement</v>
      </c>
      <c r="I1185" s="38" t="str">
        <f t="shared" si="458"/>
        <v>Y</v>
      </c>
      <c r="J1185" s="38" t="str">
        <f t="shared" si="459"/>
        <v>Y</v>
      </c>
      <c r="K1185" s="38" t="s">
        <v>541</v>
      </c>
      <c r="L1185" s="114" t="s">
        <v>310</v>
      </c>
      <c r="M1185" s="38" t="str">
        <f t="shared" si="464"/>
        <v>Y</v>
      </c>
      <c r="N1185" s="38" t="str">
        <f t="shared" si="465"/>
        <v>Y</v>
      </c>
      <c r="O1185" s="38" t="s">
        <v>541</v>
      </c>
      <c r="P1185" s="44" t="s">
        <v>310</v>
      </c>
      <c r="Q1185" s="44"/>
      <c r="R1185" s="44"/>
      <c r="S1185" s="44"/>
      <c r="T1185" s="44"/>
      <c r="U1185" s="44"/>
      <c r="V1185" s="44"/>
      <c r="W1185" s="44"/>
      <c r="X1185" s="44"/>
      <c r="Y1185" s="38" t="str">
        <f t="shared" si="455"/>
        <v>Y</v>
      </c>
      <c r="Z1185" s="38" t="str">
        <f t="shared" si="456"/>
        <v>Y</v>
      </c>
      <c r="AA1185" s="38" t="s">
        <v>541</v>
      </c>
      <c r="AC1185" s="59">
        <v>1.4</v>
      </c>
      <c r="AD1185" s="204">
        <v>0.31428571428571433</v>
      </c>
      <c r="AE1185" s="38">
        <v>1</v>
      </c>
      <c r="AF1185" s="38">
        <v>0</v>
      </c>
      <c r="AG1185" s="125">
        <f t="shared" si="460"/>
        <v>8.6</v>
      </c>
      <c r="AH1185" s="39">
        <v>11.5</v>
      </c>
      <c r="AI1185" s="123">
        <f t="shared" si="461"/>
        <v>807.59935559164285</v>
      </c>
      <c r="AJ1185" s="40">
        <f t="shared" si="466"/>
        <v>1.4</v>
      </c>
      <c r="AK1185" s="40"/>
      <c r="AL1185" s="40"/>
      <c r="AM1185" s="40">
        <f t="shared" si="437"/>
        <v>0.44</v>
      </c>
      <c r="AN1185" s="39" t="str">
        <f t="shared" si="457"/>
        <v/>
      </c>
      <c r="AO1185" s="204">
        <f t="shared" si="462"/>
        <v>5.4482460511333418E-4</v>
      </c>
      <c r="AP1185" s="204">
        <f t="shared" si="467"/>
        <v>0.31428571428571433</v>
      </c>
      <c r="AQ1185" s="45"/>
      <c r="AR1185" s="45"/>
      <c r="AS1185" s="115">
        <f t="shared" si="440"/>
        <v>1</v>
      </c>
      <c r="AT1185" s="115">
        <f t="shared" si="441"/>
        <v>0</v>
      </c>
      <c r="AU1185" s="115">
        <f t="shared" si="438"/>
        <v>1</v>
      </c>
      <c r="AV1185" s="115">
        <f t="shared" si="439"/>
        <v>0</v>
      </c>
      <c r="AY1185" s="115"/>
      <c r="AZ1185" s="115"/>
      <c r="BA1185" s="43">
        <v>58</v>
      </c>
      <c r="BB1185" s="43" t="s">
        <v>1494</v>
      </c>
      <c r="BC1185" s="43" t="s">
        <v>1403</v>
      </c>
      <c r="BD1185" s="43" t="s">
        <v>1495</v>
      </c>
      <c r="BE1185" s="37" t="s">
        <v>656</v>
      </c>
      <c r="BF1185" s="43"/>
      <c r="BG1185" s="43">
        <v>185</v>
      </c>
      <c r="BH1185" s="43" t="s">
        <v>1496</v>
      </c>
      <c r="BI1185" s="43" t="s">
        <v>1387</v>
      </c>
      <c r="BJ1185" s="43" t="s">
        <v>533</v>
      </c>
      <c r="BK1185" s="43" t="s">
        <v>573</v>
      </c>
      <c r="BN1185" s="43">
        <v>4.4000000000000004</v>
      </c>
      <c r="BO1185" s="43" t="s">
        <v>1390</v>
      </c>
      <c r="BP1185" s="48" t="s">
        <v>1406</v>
      </c>
      <c r="BQ1185" s="43" t="s">
        <v>1497</v>
      </c>
      <c r="BS1185" s="43" t="s">
        <v>1400</v>
      </c>
      <c r="BT1185" s="43" t="s">
        <v>573</v>
      </c>
      <c r="BU1185" s="43"/>
      <c r="BV1185" s="43"/>
      <c r="BW1185" s="243">
        <v>36881</v>
      </c>
      <c r="BX1185" s="243"/>
      <c r="BY1185" s="48" t="s">
        <v>451</v>
      </c>
      <c r="BZ1185" s="43">
        <v>0.44</v>
      </c>
      <c r="CA1185" s="43" t="s">
        <v>1396</v>
      </c>
      <c r="CC1185" s="43">
        <v>0.01</v>
      </c>
      <c r="CD1185" s="124" t="s">
        <v>2044</v>
      </c>
      <c r="CE1185" s="43">
        <v>14071</v>
      </c>
      <c r="CF1185" s="43" t="s">
        <v>1710</v>
      </c>
      <c r="CG1185" s="251">
        <v>36881</v>
      </c>
      <c r="CH1185" s="126"/>
      <c r="CK1185" s="48" t="s">
        <v>451</v>
      </c>
      <c r="CL1185" s="43">
        <v>1.4</v>
      </c>
      <c r="CM1185" s="43" t="s">
        <v>1396</v>
      </c>
      <c r="CO1185" s="43" t="s">
        <v>1501</v>
      </c>
      <c r="CP1185" s="43" t="s">
        <v>2044</v>
      </c>
      <c r="CQ1185" s="43">
        <v>2189</v>
      </c>
      <c r="CR1185" s="43" t="s">
        <v>1499</v>
      </c>
      <c r="CS1185" s="251">
        <v>36881</v>
      </c>
      <c r="CT1185" s="126"/>
      <c r="CU1185" s="43">
        <v>23</v>
      </c>
      <c r="CV1185" s="39" t="s">
        <v>1390</v>
      </c>
      <c r="CW1185" s="43"/>
      <c r="CY1185" s="39" t="s">
        <v>451</v>
      </c>
      <c r="CZ1185" s="43">
        <v>8.6</v>
      </c>
      <c r="DA1185" s="43" t="s">
        <v>2046</v>
      </c>
      <c r="DC1185" s="43">
        <v>1</v>
      </c>
      <c r="DD1185" s="43" t="s">
        <v>2044</v>
      </c>
      <c r="DE1185" s="43">
        <v>2392</v>
      </c>
      <c r="DF1185" s="43"/>
      <c r="DG1185" s="43"/>
      <c r="DH1185" s="43"/>
      <c r="DI1185" s="43"/>
      <c r="DJ1185" s="43"/>
      <c r="DK1185" s="43"/>
      <c r="DL1185" s="43"/>
      <c r="DM1185" s="43"/>
      <c r="DN1185" s="43"/>
      <c r="DO1185" s="43"/>
      <c r="DP1185" s="43"/>
      <c r="DQ1185" s="43"/>
      <c r="DR1185" s="124"/>
      <c r="DS1185" s="43"/>
    </row>
    <row r="1186" spans="1:123" s="372" customFormat="1" x14ac:dyDescent="0.2">
      <c r="A1186" s="384" t="str">
        <f t="shared" si="450"/>
        <v>LAFB</v>
      </c>
      <c r="B1186" s="384" t="str">
        <f t="shared" si="451"/>
        <v>cis-1,2-Dichloroethylene</v>
      </c>
      <c r="C1186" s="385" t="s">
        <v>2587</v>
      </c>
      <c r="D1186" s="385" t="str">
        <f t="shared" si="463"/>
        <v>LS</v>
      </c>
      <c r="E1186" s="384" t="s">
        <v>372</v>
      </c>
      <c r="F1186" s="386" t="str">
        <f t="shared" si="452"/>
        <v>UA03</v>
      </c>
      <c r="G1186" s="384" t="str">
        <f t="shared" si="453"/>
        <v>Residential</v>
      </c>
      <c r="H1186" s="384" t="str">
        <f t="shared" si="454"/>
        <v>Basement</v>
      </c>
      <c r="I1186" s="385" t="str">
        <f t="shared" si="458"/>
        <v>Y</v>
      </c>
      <c r="J1186" s="385" t="str">
        <f t="shared" si="459"/>
        <v>Y</v>
      </c>
      <c r="K1186" s="385" t="str">
        <f t="shared" si="468"/>
        <v>Y</v>
      </c>
      <c r="L1186" s="384"/>
      <c r="M1186" s="385" t="str">
        <f t="shared" si="464"/>
        <v>Y</v>
      </c>
      <c r="N1186" s="385" t="str">
        <f t="shared" si="465"/>
        <v>Y</v>
      </c>
      <c r="O1186" s="385" t="str">
        <f>IF(AJ1186="","",IF(M1186="N","n","Y"))</f>
        <v>Y</v>
      </c>
      <c r="P1186" s="384"/>
      <c r="Q1186" s="384"/>
      <c r="R1186" s="384"/>
      <c r="S1186" s="384"/>
      <c r="T1186" s="384"/>
      <c r="U1186" s="384"/>
      <c r="V1186" s="384"/>
      <c r="W1186" s="384"/>
      <c r="X1186" s="384"/>
      <c r="Y1186" s="385" t="str">
        <f t="shared" si="455"/>
        <v>Y</v>
      </c>
      <c r="Z1186" s="385" t="str">
        <f t="shared" si="456"/>
        <v>Y</v>
      </c>
      <c r="AA1186" s="385" t="str">
        <f>IF(AM1186="","",IF(Y1186="N","n","Y"))</f>
        <v>Y</v>
      </c>
      <c r="AC1186" s="389">
        <v>85</v>
      </c>
      <c r="AD1186" s="390">
        <v>7.4117647058823529E-3</v>
      </c>
      <c r="AE1186" s="385">
        <v>1</v>
      </c>
      <c r="AF1186" s="385">
        <v>0</v>
      </c>
      <c r="AG1186" s="391">
        <f t="shared" si="460"/>
        <v>9.9</v>
      </c>
      <c r="AH1186" s="372">
        <v>11.5</v>
      </c>
      <c r="AI1186" s="392">
        <f t="shared" si="461"/>
        <v>929.67832794851915</v>
      </c>
      <c r="AJ1186" s="394">
        <f t="shared" si="466"/>
        <v>85</v>
      </c>
      <c r="AK1186" s="394"/>
      <c r="AL1186" s="394"/>
      <c r="AM1186" s="394">
        <f t="shared" si="437"/>
        <v>0.63</v>
      </c>
      <c r="AN1186" s="372" t="str">
        <f t="shared" si="457"/>
        <v/>
      </c>
      <c r="AO1186" s="390">
        <f t="shared" si="462"/>
        <v>6.7765374437650245E-4</v>
      </c>
      <c r="AP1186" s="390">
        <f t="shared" si="467"/>
        <v>7.4117647058823529E-3</v>
      </c>
      <c r="AQ1186" s="439"/>
      <c r="AR1186" s="439"/>
      <c r="AS1186" s="396">
        <f t="shared" si="440"/>
        <v>1</v>
      </c>
      <c r="AT1186" s="396">
        <f t="shared" si="441"/>
        <v>0</v>
      </c>
      <c r="AU1186" s="396">
        <f t="shared" si="438"/>
        <v>1</v>
      </c>
      <c r="AV1186" s="396">
        <f t="shared" si="439"/>
        <v>0</v>
      </c>
      <c r="AY1186" s="396"/>
      <c r="AZ1186" s="396"/>
      <c r="BA1186" s="397">
        <v>58</v>
      </c>
      <c r="BB1186" s="397" t="s">
        <v>1494</v>
      </c>
      <c r="BC1186" s="397" t="s">
        <v>1403</v>
      </c>
      <c r="BD1186" s="397" t="s">
        <v>1495</v>
      </c>
      <c r="BE1186" s="303" t="s">
        <v>656</v>
      </c>
      <c r="BF1186" s="397"/>
      <c r="BG1186" s="397">
        <v>185</v>
      </c>
      <c r="BH1186" s="397" t="s">
        <v>1496</v>
      </c>
      <c r="BI1186" s="397" t="s">
        <v>1387</v>
      </c>
      <c r="BJ1186" s="397" t="s">
        <v>533</v>
      </c>
      <c r="BK1186" s="397" t="s">
        <v>573</v>
      </c>
      <c r="BN1186" s="397">
        <v>4.4000000000000004</v>
      </c>
      <c r="BO1186" s="397" t="s">
        <v>1390</v>
      </c>
      <c r="BP1186" s="398" t="s">
        <v>1406</v>
      </c>
      <c r="BQ1186" s="397" t="s">
        <v>1497</v>
      </c>
      <c r="BS1186" s="397" t="s">
        <v>1400</v>
      </c>
      <c r="BT1186" s="397" t="s">
        <v>573</v>
      </c>
      <c r="BU1186" s="397"/>
      <c r="BV1186" s="397"/>
      <c r="BW1186" s="399">
        <v>36929</v>
      </c>
      <c r="BX1186" s="399"/>
      <c r="BY1186" s="398" t="s">
        <v>451</v>
      </c>
      <c r="BZ1186" s="397">
        <v>0.63</v>
      </c>
      <c r="CA1186" s="397" t="s">
        <v>1396</v>
      </c>
      <c r="CC1186" s="397">
        <v>0.01</v>
      </c>
      <c r="CD1186" s="400" t="s">
        <v>2044</v>
      </c>
      <c r="CE1186" s="397">
        <v>13891</v>
      </c>
      <c r="CF1186" s="397" t="s">
        <v>1710</v>
      </c>
      <c r="CG1186" s="401">
        <v>36929</v>
      </c>
      <c r="CH1186" s="402"/>
      <c r="CK1186" s="398" t="s">
        <v>451</v>
      </c>
      <c r="CL1186" s="397">
        <v>85</v>
      </c>
      <c r="CM1186" s="397" t="s">
        <v>1396</v>
      </c>
      <c r="CO1186" s="397" t="s">
        <v>1501</v>
      </c>
      <c r="CP1186" s="397" t="s">
        <v>2044</v>
      </c>
      <c r="CQ1186" s="397">
        <v>1990</v>
      </c>
      <c r="CR1186" s="397" t="s">
        <v>1499</v>
      </c>
      <c r="CS1186" s="401">
        <v>36929</v>
      </c>
      <c r="CT1186" s="402"/>
      <c r="CU1186" s="397">
        <v>23</v>
      </c>
      <c r="CV1186" s="372" t="s">
        <v>1390</v>
      </c>
      <c r="CW1186" s="397"/>
      <c r="CY1186" s="372" t="s">
        <v>451</v>
      </c>
      <c r="CZ1186" s="397">
        <v>9.9</v>
      </c>
      <c r="DA1186" s="397" t="s">
        <v>2046</v>
      </c>
      <c r="DC1186" s="397">
        <v>1</v>
      </c>
      <c r="DD1186" s="397" t="s">
        <v>2044</v>
      </c>
      <c r="DE1186" s="397">
        <v>2084</v>
      </c>
      <c r="DF1186" s="397"/>
      <c r="DG1186" s="397"/>
      <c r="DH1186" s="397"/>
      <c r="DI1186" s="397"/>
      <c r="DJ1186" s="397"/>
      <c r="DK1186" s="397"/>
      <c r="DL1186" s="397"/>
      <c r="DM1186" s="397"/>
      <c r="DN1186" s="397"/>
      <c r="DO1186" s="397"/>
      <c r="DP1186" s="397"/>
      <c r="DQ1186" s="397"/>
      <c r="DR1186" s="400"/>
      <c r="DS1186" s="397"/>
    </row>
    <row r="1187" spans="1:123" s="39" customFormat="1" hidden="1" x14ac:dyDescent="0.2">
      <c r="A1187" s="44" t="str">
        <f t="shared" si="450"/>
        <v>LAFB</v>
      </c>
      <c r="B1187" s="44" t="str">
        <f t="shared" si="451"/>
        <v>Tetrachloroethylene</v>
      </c>
      <c r="C1187" s="38" t="s">
        <v>2587</v>
      </c>
      <c r="D1187" s="38" t="str">
        <f t="shared" si="463"/>
        <v>LS</v>
      </c>
      <c r="E1187" s="44" t="s">
        <v>372</v>
      </c>
      <c r="F1187" s="155" t="str">
        <f t="shared" si="452"/>
        <v>UA03</v>
      </c>
      <c r="G1187" s="44" t="str">
        <f t="shared" si="453"/>
        <v>Residential</v>
      </c>
      <c r="H1187" s="44" t="str">
        <f t="shared" si="454"/>
        <v>Basement</v>
      </c>
      <c r="I1187" s="38" t="str">
        <f t="shared" si="458"/>
        <v>Y</v>
      </c>
      <c r="J1187" s="38" t="str">
        <f t="shared" si="459"/>
        <v>n</v>
      </c>
      <c r="K1187" s="38" t="s">
        <v>541</v>
      </c>
      <c r="L1187" s="44" t="s">
        <v>310</v>
      </c>
      <c r="M1187" s="38" t="str">
        <f t="shared" si="464"/>
        <v>Y</v>
      </c>
      <c r="N1187" s="455" t="s">
        <v>541</v>
      </c>
      <c r="O1187" s="462" t="s">
        <v>541</v>
      </c>
      <c r="P1187" s="462" t="s">
        <v>310</v>
      </c>
      <c r="Q1187" s="44"/>
      <c r="R1187" s="44"/>
      <c r="S1187" s="44"/>
      <c r="T1187" s="44"/>
      <c r="U1187" s="44"/>
      <c r="V1187" s="44"/>
      <c r="W1187" s="44"/>
      <c r="X1187" s="44"/>
      <c r="Y1187" s="38" t="str">
        <f t="shared" si="455"/>
        <v>Y</v>
      </c>
      <c r="Z1187" s="38" t="str">
        <f t="shared" si="456"/>
        <v>n</v>
      </c>
      <c r="AA1187" s="38" t="str">
        <f>IF(AM1187="","",IF(Y1187="N","n","Y"))</f>
        <v>Y</v>
      </c>
      <c r="AC1187" s="59">
        <v>110</v>
      </c>
      <c r="AD1187" s="204">
        <v>6.7272727272727276E-3</v>
      </c>
      <c r="AE1187" s="38">
        <v>1</v>
      </c>
      <c r="AF1187" s="38">
        <v>0</v>
      </c>
      <c r="AG1187" s="125">
        <f t="shared" si="460"/>
        <v>3.6</v>
      </c>
      <c r="AH1187" s="39">
        <v>11.5</v>
      </c>
      <c r="AI1187" s="123">
        <f t="shared" si="461"/>
        <v>1317.8746188364494</v>
      </c>
      <c r="AJ1187" s="40">
        <f t="shared" si="466"/>
        <v>110</v>
      </c>
      <c r="AK1187" s="40"/>
      <c r="AL1187" s="40"/>
      <c r="AM1187" s="40">
        <f t="shared" si="437"/>
        <v>0.74</v>
      </c>
      <c r="AN1187" s="39">
        <f t="shared" si="457"/>
        <v>3.8</v>
      </c>
      <c r="AO1187" s="204">
        <f t="shared" si="462"/>
        <v>5.6151016904274669E-4</v>
      </c>
      <c r="AP1187" s="204">
        <f t="shared" si="467"/>
        <v>6.7272727272727276E-3</v>
      </c>
      <c r="AQ1187" s="45"/>
      <c r="AR1187" s="45"/>
      <c r="AS1187" s="115">
        <f t="shared" si="440"/>
        <v>1</v>
      </c>
      <c r="AT1187" s="115">
        <f t="shared" si="441"/>
        <v>0</v>
      </c>
      <c r="AU1187" s="115">
        <f t="shared" si="438"/>
        <v>1</v>
      </c>
      <c r="AV1187" s="115">
        <f t="shared" si="439"/>
        <v>0</v>
      </c>
      <c r="AY1187" s="115"/>
      <c r="AZ1187" s="115"/>
      <c r="BA1187" s="43">
        <v>58</v>
      </c>
      <c r="BB1187" s="43" t="s">
        <v>1494</v>
      </c>
      <c r="BC1187" s="43" t="s">
        <v>1403</v>
      </c>
      <c r="BD1187" s="43" t="s">
        <v>1495</v>
      </c>
      <c r="BE1187" s="37" t="s">
        <v>656</v>
      </c>
      <c r="BF1187" s="43"/>
      <c r="BG1187" s="43">
        <v>185</v>
      </c>
      <c r="BH1187" s="43" t="s">
        <v>1496</v>
      </c>
      <c r="BI1187" s="43" t="s">
        <v>1387</v>
      </c>
      <c r="BJ1187" s="43" t="s">
        <v>533</v>
      </c>
      <c r="BK1187" s="43" t="s">
        <v>573</v>
      </c>
      <c r="BN1187" s="43">
        <v>4.4000000000000004</v>
      </c>
      <c r="BO1187" s="43" t="s">
        <v>1390</v>
      </c>
      <c r="BP1187" s="48" t="s">
        <v>1406</v>
      </c>
      <c r="BQ1187" s="43" t="s">
        <v>1497</v>
      </c>
      <c r="BS1187" s="43" t="s">
        <v>2057</v>
      </c>
      <c r="BT1187" s="43" t="s">
        <v>573</v>
      </c>
      <c r="BU1187" s="43"/>
      <c r="BV1187" s="43"/>
      <c r="BW1187" s="243">
        <v>36698</v>
      </c>
      <c r="BX1187" s="243"/>
      <c r="BY1187" s="48" t="s">
        <v>451</v>
      </c>
      <c r="BZ1187" s="43">
        <v>0.74</v>
      </c>
      <c r="CA1187" s="43" t="s">
        <v>1396</v>
      </c>
      <c r="CC1187" s="43">
        <v>1.7999999999999999E-2</v>
      </c>
      <c r="CD1187" s="124" t="s">
        <v>2044</v>
      </c>
      <c r="CE1187" s="43">
        <v>14031</v>
      </c>
      <c r="CF1187" s="43" t="s">
        <v>1710</v>
      </c>
      <c r="CG1187" s="251">
        <v>36698</v>
      </c>
      <c r="CH1187" s="126"/>
      <c r="CK1187" s="48" t="s">
        <v>451</v>
      </c>
      <c r="CL1187" s="43">
        <v>110</v>
      </c>
      <c r="CM1187" s="43" t="s">
        <v>1396</v>
      </c>
      <c r="CO1187" s="43" t="s">
        <v>1500</v>
      </c>
      <c r="CP1187" s="43" t="s">
        <v>2044</v>
      </c>
      <c r="CQ1187" s="43">
        <v>2188</v>
      </c>
      <c r="CR1187" s="43" t="s">
        <v>1499</v>
      </c>
      <c r="CS1187" s="251">
        <v>36698</v>
      </c>
      <c r="CT1187" s="126"/>
      <c r="CU1187" s="43">
        <v>23</v>
      </c>
      <c r="CV1187" s="39" t="s">
        <v>1390</v>
      </c>
      <c r="CW1187" s="43"/>
      <c r="CY1187" s="39" t="s">
        <v>451</v>
      </c>
      <c r="CZ1187" s="43">
        <v>3.6</v>
      </c>
      <c r="DA1187" s="43" t="s">
        <v>2046</v>
      </c>
      <c r="DC1187" s="43">
        <v>1</v>
      </c>
      <c r="DD1187" s="43" t="s">
        <v>2044</v>
      </c>
      <c r="DE1187" s="43">
        <v>2349</v>
      </c>
      <c r="DF1187" s="43"/>
      <c r="DG1187" s="43"/>
      <c r="DH1187" s="43"/>
      <c r="DI1187" s="43"/>
      <c r="DJ1187" s="43"/>
      <c r="DK1187" s="43"/>
      <c r="DL1187" s="43"/>
      <c r="DM1187" s="43"/>
      <c r="DN1187" s="43"/>
      <c r="DO1187" s="43"/>
      <c r="DP1187" s="43"/>
      <c r="DQ1187" s="43"/>
      <c r="DR1187" s="124"/>
      <c r="DS1187" s="43"/>
    </row>
    <row r="1188" spans="1:123" s="39" customFormat="1" x14ac:dyDescent="0.2">
      <c r="A1188" s="44" t="str">
        <f t="shared" si="450"/>
        <v>LAFB</v>
      </c>
      <c r="B1188" s="44" t="str">
        <f t="shared" si="451"/>
        <v>Tetrachloroethylene</v>
      </c>
      <c r="C1188" s="38" t="s">
        <v>2587</v>
      </c>
      <c r="D1188" s="38" t="str">
        <f t="shared" si="463"/>
        <v>LS</v>
      </c>
      <c r="E1188" s="44" t="s">
        <v>372</v>
      </c>
      <c r="F1188" s="155" t="str">
        <f t="shared" si="452"/>
        <v>UA03</v>
      </c>
      <c r="G1188" s="44" t="str">
        <f t="shared" si="453"/>
        <v>Residential</v>
      </c>
      <c r="H1188" s="44" t="str">
        <f t="shared" si="454"/>
        <v>Basement</v>
      </c>
      <c r="I1188" s="38" t="str">
        <f t="shared" si="458"/>
        <v>Y</v>
      </c>
      <c r="J1188" s="38" t="str">
        <f t="shared" si="459"/>
        <v>n</v>
      </c>
      <c r="K1188" s="38" t="s">
        <v>541</v>
      </c>
      <c r="L1188" s="44" t="s">
        <v>310</v>
      </c>
      <c r="M1188" s="38" t="str">
        <f t="shared" si="464"/>
        <v>Y</v>
      </c>
      <c r="N1188" s="38" t="str">
        <f t="shared" si="465"/>
        <v>Y</v>
      </c>
      <c r="O1188" s="38" t="str">
        <f>IF(AJ1188="","",IF(M1188="N","n","Y"))</f>
        <v>Y</v>
      </c>
      <c r="P1188" s="44"/>
      <c r="Q1188" s="44"/>
      <c r="R1188" s="44"/>
      <c r="S1188" s="44"/>
      <c r="T1188" s="44"/>
      <c r="U1188" s="44"/>
      <c r="V1188" s="44"/>
      <c r="W1188" s="44"/>
      <c r="X1188" s="44"/>
      <c r="Y1188" s="38" t="str">
        <f t="shared" si="455"/>
        <v>Y</v>
      </c>
      <c r="Z1188" s="38" t="str">
        <f t="shared" si="456"/>
        <v>n</v>
      </c>
      <c r="AA1188" s="38" t="str">
        <f>IF(AM1188="","",IF(Y1188="N","n","Y"))</f>
        <v>Y</v>
      </c>
      <c r="AC1188" s="59">
        <v>580</v>
      </c>
      <c r="AD1188" s="204">
        <v>9.6551724137931047E-4</v>
      </c>
      <c r="AE1188" s="38">
        <v>1</v>
      </c>
      <c r="AF1188" s="38">
        <v>0</v>
      </c>
      <c r="AG1188" s="125">
        <f t="shared" si="460"/>
        <v>2.8</v>
      </c>
      <c r="AH1188" s="39">
        <v>11.5</v>
      </c>
      <c r="AI1188" s="123">
        <f t="shared" si="461"/>
        <v>1025.0135924283495</v>
      </c>
      <c r="AJ1188" s="40">
        <f t="shared" si="466"/>
        <v>580</v>
      </c>
      <c r="AK1188" s="40"/>
      <c r="AL1188" s="40"/>
      <c r="AM1188" s="40">
        <f t="shared" si="437"/>
        <v>0.56000000000000005</v>
      </c>
      <c r="AN1188" s="39">
        <f t="shared" si="457"/>
        <v>3.8</v>
      </c>
      <c r="AO1188" s="204">
        <f t="shared" si="462"/>
        <v>5.4633421852807789E-4</v>
      </c>
      <c r="AP1188" s="204">
        <f t="shared" si="467"/>
        <v>9.6551724137931047E-4</v>
      </c>
      <c r="AQ1188" s="45"/>
      <c r="AR1188" s="45"/>
      <c r="AS1188" s="115">
        <f t="shared" si="440"/>
        <v>1</v>
      </c>
      <c r="AT1188" s="115">
        <f t="shared" si="441"/>
        <v>0</v>
      </c>
      <c r="AU1188" s="115">
        <f t="shared" si="438"/>
        <v>1</v>
      </c>
      <c r="AV1188" s="115">
        <f t="shared" si="439"/>
        <v>0</v>
      </c>
      <c r="AY1188" s="115"/>
      <c r="AZ1188" s="115"/>
      <c r="BA1188" s="43">
        <v>58</v>
      </c>
      <c r="BB1188" s="43" t="s">
        <v>1494</v>
      </c>
      <c r="BC1188" s="43" t="s">
        <v>1403</v>
      </c>
      <c r="BD1188" s="43" t="s">
        <v>1495</v>
      </c>
      <c r="BE1188" s="37" t="s">
        <v>656</v>
      </c>
      <c r="BF1188" s="43"/>
      <c r="BG1188" s="43">
        <v>185</v>
      </c>
      <c r="BH1188" s="43" t="s">
        <v>1496</v>
      </c>
      <c r="BI1188" s="43" t="s">
        <v>1387</v>
      </c>
      <c r="BJ1188" s="43" t="s">
        <v>533</v>
      </c>
      <c r="BK1188" s="43" t="s">
        <v>573</v>
      </c>
      <c r="BN1188" s="43">
        <v>4.4000000000000004</v>
      </c>
      <c r="BO1188" s="43" t="s">
        <v>1390</v>
      </c>
      <c r="BP1188" s="48" t="s">
        <v>1406</v>
      </c>
      <c r="BQ1188" s="43" t="s">
        <v>1497</v>
      </c>
      <c r="BS1188" s="43" t="s">
        <v>2057</v>
      </c>
      <c r="BT1188" s="43" t="s">
        <v>573</v>
      </c>
      <c r="BU1188" s="43"/>
      <c r="BV1188" s="43"/>
      <c r="BW1188" s="243">
        <v>36783</v>
      </c>
      <c r="BX1188" s="243"/>
      <c r="BY1188" s="48" t="s">
        <v>451</v>
      </c>
      <c r="BZ1188" s="43">
        <v>0.56000000000000005</v>
      </c>
      <c r="CA1188" s="43" t="s">
        <v>1396</v>
      </c>
      <c r="CC1188" s="43">
        <v>1.7999999999999999E-2</v>
      </c>
      <c r="CD1188" s="124" t="s">
        <v>2044</v>
      </c>
      <c r="CE1188" s="43">
        <v>13884</v>
      </c>
      <c r="CF1188" s="43" t="s">
        <v>1710</v>
      </c>
      <c r="CG1188" s="251">
        <v>36783</v>
      </c>
      <c r="CH1188" s="126"/>
      <c r="CK1188" s="48" t="s">
        <v>451</v>
      </c>
      <c r="CL1188" s="43">
        <v>580</v>
      </c>
      <c r="CM1188" s="43" t="s">
        <v>1396</v>
      </c>
      <c r="CO1188" s="43" t="s">
        <v>1500</v>
      </c>
      <c r="CP1188" s="43" t="s">
        <v>2044</v>
      </c>
      <c r="CQ1188" s="43">
        <v>1989</v>
      </c>
      <c r="CR1188" s="43" t="s">
        <v>1499</v>
      </c>
      <c r="CS1188" s="251">
        <v>36783</v>
      </c>
      <c r="CT1188" s="126"/>
      <c r="CU1188" s="43">
        <v>23</v>
      </c>
      <c r="CV1188" s="39" t="s">
        <v>1390</v>
      </c>
      <c r="CW1188" s="43"/>
      <c r="CY1188" s="39" t="s">
        <v>451</v>
      </c>
      <c r="CZ1188" s="43">
        <v>2.8</v>
      </c>
      <c r="DA1188" s="43" t="s">
        <v>2046</v>
      </c>
      <c r="DC1188" s="43">
        <v>1</v>
      </c>
      <c r="DD1188" s="43" t="s">
        <v>2044</v>
      </c>
      <c r="DE1188" s="43">
        <v>2081</v>
      </c>
      <c r="DF1188" s="43"/>
      <c r="DG1188" s="43"/>
      <c r="DH1188" s="43"/>
      <c r="DI1188" s="43"/>
      <c r="DJ1188" s="43"/>
      <c r="DK1188" s="43"/>
      <c r="DL1188" s="43"/>
      <c r="DM1188" s="43"/>
      <c r="DN1188" s="43"/>
      <c r="DO1188" s="43"/>
      <c r="DP1188" s="43"/>
      <c r="DQ1188" s="43"/>
      <c r="DR1188" s="124"/>
      <c r="DS1188" s="43"/>
    </row>
    <row r="1189" spans="1:123" s="39" customFormat="1" x14ac:dyDescent="0.2">
      <c r="A1189" s="44" t="str">
        <f t="shared" si="450"/>
        <v>LAFB</v>
      </c>
      <c r="B1189" s="44" t="str">
        <f t="shared" si="451"/>
        <v>Tetrachloroethylene</v>
      </c>
      <c r="C1189" s="38" t="s">
        <v>2587</v>
      </c>
      <c r="D1189" s="38" t="str">
        <f t="shared" si="463"/>
        <v>LS</v>
      </c>
      <c r="E1189" s="44" t="s">
        <v>372</v>
      </c>
      <c r="F1189" s="155" t="str">
        <f t="shared" si="452"/>
        <v>UA03</v>
      </c>
      <c r="G1189" s="44" t="str">
        <f t="shared" si="453"/>
        <v>Residential</v>
      </c>
      <c r="H1189" s="44" t="str">
        <f t="shared" si="454"/>
        <v>Basement</v>
      </c>
      <c r="I1189" s="38" t="str">
        <f t="shared" si="458"/>
        <v>Y</v>
      </c>
      <c r="J1189" s="38" t="str">
        <f t="shared" si="459"/>
        <v>n</v>
      </c>
      <c r="K1189" s="38" t="s">
        <v>541</v>
      </c>
      <c r="L1189" s="44" t="s">
        <v>310</v>
      </c>
      <c r="M1189" s="38" t="str">
        <f t="shared" si="464"/>
        <v>Y</v>
      </c>
      <c r="N1189" s="38" t="str">
        <f t="shared" si="465"/>
        <v>Y</v>
      </c>
      <c r="O1189" s="38" t="str">
        <f>IF(AJ1189="","",IF(M1189="N","n","Y"))</f>
        <v>Y</v>
      </c>
      <c r="P1189" s="44"/>
      <c r="Q1189" s="44"/>
      <c r="R1189" s="44"/>
      <c r="S1189" s="44"/>
      <c r="T1189" s="44"/>
      <c r="U1189" s="44"/>
      <c r="V1189" s="44"/>
      <c r="W1189" s="44"/>
      <c r="X1189" s="44"/>
      <c r="Y1189" s="38" t="str">
        <f t="shared" si="455"/>
        <v>Y</v>
      </c>
      <c r="Z1189" s="38" t="str">
        <f t="shared" si="456"/>
        <v>n</v>
      </c>
      <c r="AA1189" s="38" t="str">
        <f>IF(AM1189="","",IF(Y1189="N","n","Y"))</f>
        <v>Y</v>
      </c>
      <c r="AC1189" s="59">
        <v>310</v>
      </c>
      <c r="AD1189" s="204">
        <v>2.935483870967742E-3</v>
      </c>
      <c r="AE1189" s="38">
        <v>1</v>
      </c>
      <c r="AF1189" s="38">
        <v>0</v>
      </c>
      <c r="AG1189" s="125">
        <f t="shared" si="460"/>
        <v>2.6</v>
      </c>
      <c r="AH1189" s="39">
        <v>11.5</v>
      </c>
      <c r="AI1189" s="123">
        <f t="shared" si="461"/>
        <v>951.79833582632466</v>
      </c>
      <c r="AJ1189" s="40">
        <f t="shared" si="466"/>
        <v>310</v>
      </c>
      <c r="AK1189" s="40"/>
      <c r="AL1189" s="40"/>
      <c r="AM1189" s="40">
        <f t="shared" si="437"/>
        <v>0.91</v>
      </c>
      <c r="AN1189" s="39">
        <f t="shared" si="457"/>
        <v>3.8</v>
      </c>
      <c r="AO1189" s="204">
        <f t="shared" si="462"/>
        <v>9.560848824241361E-4</v>
      </c>
      <c r="AP1189" s="204">
        <f t="shared" si="467"/>
        <v>2.935483870967742E-3</v>
      </c>
      <c r="AQ1189" s="45"/>
      <c r="AR1189" s="45"/>
      <c r="AS1189" s="115">
        <f t="shared" si="440"/>
        <v>1</v>
      </c>
      <c r="AT1189" s="115">
        <f t="shared" si="441"/>
        <v>0</v>
      </c>
      <c r="AU1189" s="115">
        <f t="shared" si="438"/>
        <v>1</v>
      </c>
      <c r="AV1189" s="115">
        <f t="shared" si="439"/>
        <v>0</v>
      </c>
      <c r="AY1189" s="115"/>
      <c r="AZ1189" s="115"/>
      <c r="BA1189" s="43">
        <v>58</v>
      </c>
      <c r="BB1189" s="43" t="s">
        <v>1494</v>
      </c>
      <c r="BC1189" s="43" t="s">
        <v>1403</v>
      </c>
      <c r="BD1189" s="43" t="s">
        <v>1495</v>
      </c>
      <c r="BE1189" s="37" t="s">
        <v>656</v>
      </c>
      <c r="BF1189" s="43"/>
      <c r="BG1189" s="43">
        <v>185</v>
      </c>
      <c r="BH1189" s="43" t="s">
        <v>1496</v>
      </c>
      <c r="BI1189" s="43" t="s">
        <v>1387</v>
      </c>
      <c r="BJ1189" s="43" t="s">
        <v>533</v>
      </c>
      <c r="BK1189" s="43" t="s">
        <v>573</v>
      </c>
      <c r="BN1189" s="43">
        <v>4.4000000000000004</v>
      </c>
      <c r="BO1189" s="43" t="s">
        <v>1390</v>
      </c>
      <c r="BP1189" s="48" t="s">
        <v>1406</v>
      </c>
      <c r="BQ1189" s="43" t="s">
        <v>1497</v>
      </c>
      <c r="BS1189" s="43" t="s">
        <v>2057</v>
      </c>
      <c r="BT1189" s="43" t="s">
        <v>573</v>
      </c>
      <c r="BU1189" s="43"/>
      <c r="BV1189" s="43"/>
      <c r="BW1189" s="243">
        <v>36838</v>
      </c>
      <c r="BX1189" s="243"/>
      <c r="BY1189" s="48" t="s">
        <v>451</v>
      </c>
      <c r="BZ1189" s="43">
        <v>0.91</v>
      </c>
      <c r="CA1189" s="43" t="s">
        <v>1396</v>
      </c>
      <c r="CC1189" s="43">
        <v>1.7999999999999999E-2</v>
      </c>
      <c r="CD1189" s="124" t="s">
        <v>2044</v>
      </c>
      <c r="CE1189" s="43">
        <v>14032</v>
      </c>
      <c r="CF1189" s="43" t="s">
        <v>1710</v>
      </c>
      <c r="CG1189" s="251">
        <v>36838</v>
      </c>
      <c r="CH1189" s="126"/>
      <c r="CK1189" s="48" t="s">
        <v>451</v>
      </c>
      <c r="CL1189" s="43">
        <v>310</v>
      </c>
      <c r="CM1189" s="43" t="s">
        <v>1396</v>
      </c>
      <c r="CO1189" s="43" t="s">
        <v>1500</v>
      </c>
      <c r="CP1189" s="43" t="s">
        <v>2044</v>
      </c>
      <c r="CQ1189" s="43">
        <v>2184</v>
      </c>
      <c r="CR1189" s="43" t="s">
        <v>1499</v>
      </c>
      <c r="CS1189" s="251">
        <v>36838</v>
      </c>
      <c r="CT1189" s="126"/>
      <c r="CU1189" s="43">
        <v>23</v>
      </c>
      <c r="CV1189" s="39" t="s">
        <v>1390</v>
      </c>
      <c r="CW1189" s="43"/>
      <c r="CY1189" s="39" t="s">
        <v>451</v>
      </c>
      <c r="CZ1189" s="43">
        <v>2.6</v>
      </c>
      <c r="DA1189" s="43" t="s">
        <v>2046</v>
      </c>
      <c r="DC1189" s="43">
        <v>1</v>
      </c>
      <c r="DD1189" s="43" t="s">
        <v>2044</v>
      </c>
      <c r="DE1189" s="43">
        <v>2367</v>
      </c>
      <c r="DF1189" s="43"/>
      <c r="DG1189" s="43"/>
      <c r="DH1189" s="43"/>
      <c r="DI1189" s="43"/>
      <c r="DJ1189" s="43"/>
      <c r="DK1189" s="43"/>
      <c r="DL1189" s="43"/>
      <c r="DM1189" s="43"/>
      <c r="DN1189" s="43"/>
      <c r="DO1189" s="43"/>
      <c r="DP1189" s="43"/>
      <c r="DQ1189" s="43"/>
      <c r="DR1189" s="124"/>
      <c r="DS1189" s="43"/>
    </row>
    <row r="1190" spans="1:123" s="39" customFormat="1" hidden="1" x14ac:dyDescent="0.2">
      <c r="A1190" s="44" t="str">
        <f t="shared" si="450"/>
        <v>LAFB</v>
      </c>
      <c r="B1190" s="44" t="str">
        <f t="shared" si="451"/>
        <v>Tetrachloroethylene</v>
      </c>
      <c r="C1190" s="38" t="s">
        <v>2587</v>
      </c>
      <c r="D1190" s="38" t="str">
        <f t="shared" si="463"/>
        <v>LS</v>
      </c>
      <c r="E1190" s="44" t="s">
        <v>372</v>
      </c>
      <c r="F1190" s="155" t="str">
        <f t="shared" si="452"/>
        <v>UA03</v>
      </c>
      <c r="G1190" s="44" t="str">
        <f t="shared" si="453"/>
        <v>Residential</v>
      </c>
      <c r="H1190" s="44" t="str">
        <f t="shared" si="454"/>
        <v>Basement</v>
      </c>
      <c r="I1190" s="38" t="str">
        <f t="shared" si="458"/>
        <v>Y</v>
      </c>
      <c r="J1190" s="38" t="str">
        <f t="shared" si="459"/>
        <v>n</v>
      </c>
      <c r="K1190" s="38" t="s">
        <v>541</v>
      </c>
      <c r="L1190" s="44" t="s">
        <v>310</v>
      </c>
      <c r="M1190" s="38" t="str">
        <f t="shared" si="464"/>
        <v>Y</v>
      </c>
      <c r="N1190" s="38" t="str">
        <f t="shared" si="465"/>
        <v>n</v>
      </c>
      <c r="O1190" s="38" t="s">
        <v>541</v>
      </c>
      <c r="P1190" s="44" t="s">
        <v>310</v>
      </c>
      <c r="Q1190" s="44"/>
      <c r="R1190" s="44"/>
      <c r="S1190" s="44"/>
      <c r="T1190" s="44"/>
      <c r="U1190" s="44"/>
      <c r="V1190" s="44"/>
      <c r="W1190" s="44"/>
      <c r="X1190" s="44"/>
      <c r="Y1190" s="38" t="str">
        <f t="shared" si="455"/>
        <v>Y</v>
      </c>
      <c r="Z1190" s="38" t="str">
        <f t="shared" si="456"/>
        <v>n</v>
      </c>
      <c r="AA1190" s="38" t="s">
        <v>541</v>
      </c>
      <c r="AC1190" s="59">
        <v>5.3</v>
      </c>
      <c r="AD1190" s="204">
        <v>0.66037735849056611</v>
      </c>
      <c r="AE1190" s="38">
        <v>1</v>
      </c>
      <c r="AF1190" s="38">
        <v>0</v>
      </c>
      <c r="AG1190" s="125">
        <f t="shared" si="460"/>
        <v>1.3</v>
      </c>
      <c r="AH1190" s="39">
        <v>11.5</v>
      </c>
      <c r="AI1190" s="123">
        <f t="shared" si="461"/>
        <v>475.89916791316233</v>
      </c>
      <c r="AJ1190" s="40">
        <f t="shared" si="466"/>
        <v>5.3</v>
      </c>
      <c r="AK1190" s="40"/>
      <c r="AL1190" s="40"/>
      <c r="AM1190" s="40">
        <f t="shared" si="437"/>
        <v>3.5</v>
      </c>
      <c r="AN1190" s="39">
        <f t="shared" si="457"/>
        <v>3.8</v>
      </c>
      <c r="AO1190" s="204">
        <f t="shared" si="462"/>
        <v>7.3544990955702778E-3</v>
      </c>
      <c r="AP1190" s="204">
        <f t="shared" si="467"/>
        <v>0.66037735849056611</v>
      </c>
      <c r="AQ1190" s="45"/>
      <c r="AR1190" s="45"/>
      <c r="AS1190" s="115">
        <f t="shared" si="440"/>
        <v>1</v>
      </c>
      <c r="AT1190" s="115">
        <f t="shared" si="441"/>
        <v>0</v>
      </c>
      <c r="AU1190" s="115">
        <f t="shared" si="438"/>
        <v>1</v>
      </c>
      <c r="AV1190" s="115">
        <f t="shared" si="439"/>
        <v>0</v>
      </c>
      <c r="AY1190" s="115"/>
      <c r="AZ1190" s="115"/>
      <c r="BA1190" s="43">
        <v>58</v>
      </c>
      <c r="BB1190" s="43" t="s">
        <v>1494</v>
      </c>
      <c r="BC1190" s="43" t="s">
        <v>1403</v>
      </c>
      <c r="BD1190" s="43" t="s">
        <v>1495</v>
      </c>
      <c r="BE1190" s="37" t="s">
        <v>656</v>
      </c>
      <c r="BF1190" s="43"/>
      <c r="BG1190" s="43">
        <v>185</v>
      </c>
      <c r="BH1190" s="43" t="s">
        <v>1496</v>
      </c>
      <c r="BI1190" s="43" t="s">
        <v>1387</v>
      </c>
      <c r="BJ1190" s="43" t="s">
        <v>533</v>
      </c>
      <c r="BK1190" s="43" t="s">
        <v>573</v>
      </c>
      <c r="BN1190" s="43">
        <v>4.4000000000000004</v>
      </c>
      <c r="BO1190" s="43" t="s">
        <v>1390</v>
      </c>
      <c r="BP1190" s="48" t="s">
        <v>1406</v>
      </c>
      <c r="BQ1190" s="43" t="s">
        <v>1497</v>
      </c>
      <c r="BS1190" s="43" t="s">
        <v>2057</v>
      </c>
      <c r="BT1190" s="43" t="s">
        <v>573</v>
      </c>
      <c r="BU1190" s="43"/>
      <c r="BV1190" s="43"/>
      <c r="BW1190" s="243">
        <v>36881</v>
      </c>
      <c r="BX1190" s="243"/>
      <c r="BY1190" s="48" t="s">
        <v>451</v>
      </c>
      <c r="BZ1190" s="43">
        <v>3.5</v>
      </c>
      <c r="CA1190" s="43" t="s">
        <v>1396</v>
      </c>
      <c r="CC1190" s="43">
        <v>1.7999999999999999E-2</v>
      </c>
      <c r="CD1190" s="124" t="s">
        <v>2044</v>
      </c>
      <c r="CE1190" s="43">
        <v>14070</v>
      </c>
      <c r="CF1190" s="43" t="s">
        <v>1710</v>
      </c>
      <c r="CG1190" s="251">
        <v>36881</v>
      </c>
      <c r="CH1190" s="126"/>
      <c r="CK1190" s="48" t="s">
        <v>451</v>
      </c>
      <c r="CL1190" s="43">
        <v>5.3</v>
      </c>
      <c r="CM1190" s="43" t="s">
        <v>1396</v>
      </c>
      <c r="CO1190" s="43" t="s">
        <v>1500</v>
      </c>
      <c r="CP1190" s="43" t="s">
        <v>2044</v>
      </c>
      <c r="CQ1190" s="43">
        <v>2185</v>
      </c>
      <c r="CR1190" s="43" t="s">
        <v>1499</v>
      </c>
      <c r="CS1190" s="251">
        <v>36881</v>
      </c>
      <c r="CT1190" s="126"/>
      <c r="CU1190" s="43">
        <v>23</v>
      </c>
      <c r="CV1190" s="39" t="s">
        <v>1390</v>
      </c>
      <c r="CW1190" s="43"/>
      <c r="CY1190" s="39" t="s">
        <v>451</v>
      </c>
      <c r="CZ1190" s="43">
        <v>1.3</v>
      </c>
      <c r="DA1190" s="43" t="s">
        <v>2046</v>
      </c>
      <c r="DC1190" s="43">
        <v>1</v>
      </c>
      <c r="DD1190" s="43" t="s">
        <v>2044</v>
      </c>
      <c r="DE1190" s="43">
        <v>2375</v>
      </c>
      <c r="DF1190" s="43"/>
      <c r="DG1190" s="43"/>
      <c r="DH1190" s="43"/>
      <c r="DI1190" s="43"/>
      <c r="DJ1190" s="43"/>
      <c r="DK1190" s="43"/>
      <c r="DL1190" s="43"/>
      <c r="DM1190" s="43"/>
      <c r="DN1190" s="43"/>
      <c r="DO1190" s="43"/>
      <c r="DP1190" s="43"/>
      <c r="DQ1190" s="43"/>
      <c r="DR1190" s="124"/>
      <c r="DS1190" s="43"/>
    </row>
    <row r="1191" spans="1:123" s="39" customFormat="1" hidden="1" x14ac:dyDescent="0.2">
      <c r="A1191" s="44" t="str">
        <f t="shared" si="450"/>
        <v>LAFB</v>
      </c>
      <c r="B1191" s="44" t="str">
        <f t="shared" si="451"/>
        <v>Tetrachloroethylene</v>
      </c>
      <c r="C1191" s="38" t="s">
        <v>2587</v>
      </c>
      <c r="D1191" s="38" t="str">
        <f t="shared" si="463"/>
        <v>LS</v>
      </c>
      <c r="E1191" s="44" t="s">
        <v>372</v>
      </c>
      <c r="F1191" s="155" t="str">
        <f t="shared" si="452"/>
        <v>UA03</v>
      </c>
      <c r="G1191" s="44" t="str">
        <f t="shared" si="453"/>
        <v>Residential</v>
      </c>
      <c r="H1191" s="44" t="str">
        <f t="shared" si="454"/>
        <v>Basement</v>
      </c>
      <c r="I1191" s="38" t="str">
        <f t="shared" si="458"/>
        <v>Y</v>
      </c>
      <c r="J1191" s="38" t="str">
        <f t="shared" si="459"/>
        <v>n</v>
      </c>
      <c r="K1191" s="38" t="s">
        <v>541</v>
      </c>
      <c r="L1191" s="44" t="s">
        <v>310</v>
      </c>
      <c r="M1191" s="38" t="str">
        <f t="shared" si="464"/>
        <v>Y</v>
      </c>
      <c r="N1191" s="38" t="str">
        <f t="shared" si="465"/>
        <v>n</v>
      </c>
      <c r="O1191" s="38" t="s">
        <v>541</v>
      </c>
      <c r="P1191" s="44" t="s">
        <v>310</v>
      </c>
      <c r="Q1191" s="44"/>
      <c r="R1191" s="44"/>
      <c r="S1191" s="44"/>
      <c r="T1191" s="44"/>
      <c r="U1191" s="44"/>
      <c r="V1191" s="44"/>
      <c r="W1191" s="44"/>
      <c r="X1191" s="44"/>
      <c r="Y1191" s="38" t="str">
        <f t="shared" si="455"/>
        <v>Y</v>
      </c>
      <c r="Z1191" s="38" t="str">
        <f t="shared" si="456"/>
        <v>n</v>
      </c>
      <c r="AA1191" s="38" t="s">
        <v>541</v>
      </c>
      <c r="AC1191" s="59">
        <v>190</v>
      </c>
      <c r="AD1191" s="204">
        <v>1.8947368421052633E-2</v>
      </c>
      <c r="AE1191" s="38">
        <v>1</v>
      </c>
      <c r="AF1191" s="38">
        <v>0</v>
      </c>
      <c r="AG1191" s="125">
        <f t="shared" si="460"/>
        <v>2.9</v>
      </c>
      <c r="AH1191" s="39">
        <v>11.5</v>
      </c>
      <c r="AI1191" s="123">
        <f t="shared" si="461"/>
        <v>1061.6212207293622</v>
      </c>
      <c r="AJ1191" s="40">
        <f t="shared" si="466"/>
        <v>190</v>
      </c>
      <c r="AK1191" s="40"/>
      <c r="AL1191" s="40"/>
      <c r="AM1191" s="40">
        <f t="shared" si="437"/>
        <v>3.6</v>
      </c>
      <c r="AN1191" s="39">
        <f t="shared" si="457"/>
        <v>3.8</v>
      </c>
      <c r="AO1191" s="204">
        <f t="shared" si="462"/>
        <v>3.3910399770708272E-3</v>
      </c>
      <c r="AP1191" s="204">
        <f t="shared" si="467"/>
        <v>1.8947368421052633E-2</v>
      </c>
      <c r="AQ1191" s="45"/>
      <c r="AR1191" s="45"/>
      <c r="AS1191" s="115">
        <f t="shared" si="440"/>
        <v>1</v>
      </c>
      <c r="AT1191" s="115">
        <f t="shared" si="441"/>
        <v>0</v>
      </c>
      <c r="AU1191" s="115">
        <f t="shared" si="438"/>
        <v>1</v>
      </c>
      <c r="AV1191" s="115">
        <f t="shared" si="439"/>
        <v>0</v>
      </c>
      <c r="AY1191" s="115"/>
      <c r="AZ1191" s="115"/>
      <c r="BA1191" s="43">
        <v>58</v>
      </c>
      <c r="BB1191" s="43" t="s">
        <v>1494</v>
      </c>
      <c r="BC1191" s="43" t="s">
        <v>1403</v>
      </c>
      <c r="BD1191" s="43" t="s">
        <v>1495</v>
      </c>
      <c r="BE1191" s="37" t="s">
        <v>656</v>
      </c>
      <c r="BF1191" s="43"/>
      <c r="BG1191" s="43">
        <v>185</v>
      </c>
      <c r="BH1191" s="43" t="s">
        <v>1496</v>
      </c>
      <c r="BI1191" s="43" t="s">
        <v>1387</v>
      </c>
      <c r="BJ1191" s="43" t="s">
        <v>533</v>
      </c>
      <c r="BK1191" s="43" t="s">
        <v>573</v>
      </c>
      <c r="BN1191" s="43">
        <v>4.4000000000000004</v>
      </c>
      <c r="BO1191" s="43" t="s">
        <v>1390</v>
      </c>
      <c r="BP1191" s="48" t="s">
        <v>1406</v>
      </c>
      <c r="BQ1191" s="43" t="s">
        <v>1497</v>
      </c>
      <c r="BS1191" s="43" t="s">
        <v>2057</v>
      </c>
      <c r="BT1191" s="43" t="s">
        <v>573</v>
      </c>
      <c r="BU1191" s="43"/>
      <c r="BV1191" s="43"/>
      <c r="BW1191" s="243">
        <v>36929</v>
      </c>
      <c r="BX1191" s="243"/>
      <c r="BY1191" s="48" t="s">
        <v>451</v>
      </c>
      <c r="BZ1191" s="43">
        <v>3.6</v>
      </c>
      <c r="CA1191" s="43" t="s">
        <v>1396</v>
      </c>
      <c r="CC1191" s="43">
        <v>1.7999999999999999E-2</v>
      </c>
      <c r="CD1191" s="124" t="s">
        <v>2044</v>
      </c>
      <c r="CE1191" s="43">
        <v>14033</v>
      </c>
      <c r="CF1191" s="43" t="s">
        <v>1710</v>
      </c>
      <c r="CG1191" s="251">
        <v>36929</v>
      </c>
      <c r="CH1191" s="126"/>
      <c r="CK1191" s="48" t="s">
        <v>451</v>
      </c>
      <c r="CL1191" s="43">
        <v>190</v>
      </c>
      <c r="CM1191" s="43" t="s">
        <v>1396</v>
      </c>
      <c r="CO1191" s="43" t="s">
        <v>1500</v>
      </c>
      <c r="CP1191" s="43" t="s">
        <v>2044</v>
      </c>
      <c r="CQ1191" s="43">
        <v>2186</v>
      </c>
      <c r="CR1191" s="43" t="s">
        <v>1499</v>
      </c>
      <c r="CS1191" s="251">
        <v>36929</v>
      </c>
      <c r="CT1191" s="126"/>
      <c r="CU1191" s="43">
        <v>23</v>
      </c>
      <c r="CV1191" s="39" t="s">
        <v>1390</v>
      </c>
      <c r="CW1191" s="43"/>
      <c r="CY1191" s="39" t="s">
        <v>451</v>
      </c>
      <c r="CZ1191" s="43">
        <v>2.9</v>
      </c>
      <c r="DA1191" s="43" t="s">
        <v>2046</v>
      </c>
      <c r="DC1191" s="43">
        <v>1</v>
      </c>
      <c r="DD1191" s="43" t="s">
        <v>2044</v>
      </c>
      <c r="DE1191" s="43">
        <v>2379</v>
      </c>
      <c r="DF1191" s="43"/>
      <c r="DG1191" s="43"/>
      <c r="DH1191" s="43"/>
      <c r="DI1191" s="43"/>
      <c r="DJ1191" s="43"/>
      <c r="DK1191" s="43"/>
      <c r="DL1191" s="43"/>
      <c r="DM1191" s="43"/>
      <c r="DN1191" s="43"/>
      <c r="DO1191" s="43"/>
      <c r="DP1191" s="43"/>
      <c r="DQ1191" s="43"/>
      <c r="DR1191" s="124"/>
      <c r="DS1191" s="43"/>
    </row>
    <row r="1192" spans="1:123" s="372" customFormat="1" x14ac:dyDescent="0.2">
      <c r="A1192" s="384" t="str">
        <f t="shared" si="450"/>
        <v>LAFB</v>
      </c>
      <c r="B1192" s="384" t="str">
        <f t="shared" si="451"/>
        <v>Trichloroethylene</v>
      </c>
      <c r="C1192" s="385" t="s">
        <v>2587</v>
      </c>
      <c r="D1192" s="385" t="str">
        <f t="shared" si="463"/>
        <v>LS</v>
      </c>
      <c r="E1192" s="384" t="s">
        <v>372</v>
      </c>
      <c r="F1192" s="386" t="str">
        <f t="shared" si="452"/>
        <v>UA03</v>
      </c>
      <c r="G1192" s="384" t="str">
        <f t="shared" si="453"/>
        <v>Residential</v>
      </c>
      <c r="H1192" s="384" t="str">
        <f t="shared" si="454"/>
        <v>Basement</v>
      </c>
      <c r="I1192" s="385" t="str">
        <f t="shared" si="458"/>
        <v>Y</v>
      </c>
      <c r="J1192" s="385" t="str">
        <f t="shared" si="459"/>
        <v>Y</v>
      </c>
      <c r="K1192" s="385" t="str">
        <f t="shared" ref="K1192:K1198" si="470">IF(AG1192="","",IF(I1192="N","n","Y"))</f>
        <v>Y</v>
      </c>
      <c r="L1192" s="384"/>
      <c r="M1192" s="385" t="str">
        <f t="shared" si="464"/>
        <v>Y</v>
      </c>
      <c r="N1192" s="385" t="str">
        <f t="shared" si="465"/>
        <v>Y</v>
      </c>
      <c r="O1192" s="385" t="str">
        <f>IF(AJ1192="","",IF(M1192="N","n","Y"))</f>
        <v>Y</v>
      </c>
      <c r="P1192" s="384"/>
      <c r="Q1192" s="384"/>
      <c r="R1192" s="384"/>
      <c r="S1192" s="384"/>
      <c r="T1192" s="384"/>
      <c r="U1192" s="384"/>
      <c r="V1192" s="384"/>
      <c r="W1192" s="384"/>
      <c r="X1192" s="384"/>
      <c r="Y1192" s="385" t="str">
        <f t="shared" si="455"/>
        <v>Y</v>
      </c>
      <c r="Z1192" s="385" t="str">
        <f t="shared" si="456"/>
        <v>Y</v>
      </c>
      <c r="AA1192" s="385" t="str">
        <f t="shared" ref="AA1192:AA1198" si="471">IF(AM1192="","",IF(Y1192="N","n","Y"))</f>
        <v>Y</v>
      </c>
      <c r="AC1192" s="389">
        <v>1900</v>
      </c>
      <c r="AD1192" s="390">
        <v>2.9473684210526313E-3</v>
      </c>
      <c r="AE1192" s="385">
        <v>1</v>
      </c>
      <c r="AF1192" s="385">
        <v>0</v>
      </c>
      <c r="AG1192" s="391">
        <f t="shared" si="460"/>
        <v>170</v>
      </c>
      <c r="AH1192" s="372">
        <v>11.5</v>
      </c>
      <c r="AI1192" s="392">
        <f t="shared" si="461"/>
        <v>37740.783293142093</v>
      </c>
      <c r="AJ1192" s="394">
        <f t="shared" si="466"/>
        <v>1900</v>
      </c>
      <c r="AK1192" s="394"/>
      <c r="AL1192" s="394"/>
      <c r="AM1192" s="394">
        <f t="shared" si="437"/>
        <v>5.6</v>
      </c>
      <c r="AN1192" s="372">
        <f t="shared" si="457"/>
        <v>0.5</v>
      </c>
      <c r="AO1192" s="390">
        <f t="shared" si="462"/>
        <v>1.4838059815832123E-4</v>
      </c>
      <c r="AP1192" s="390">
        <f t="shared" si="467"/>
        <v>2.9473684210526313E-3</v>
      </c>
      <c r="AQ1192" s="439"/>
      <c r="AR1192" s="439"/>
      <c r="AS1192" s="396">
        <f t="shared" si="440"/>
        <v>1</v>
      </c>
      <c r="AT1192" s="396">
        <f t="shared" si="441"/>
        <v>0</v>
      </c>
      <c r="AU1192" s="396">
        <f t="shared" si="438"/>
        <v>1</v>
      </c>
      <c r="AV1192" s="396">
        <f t="shared" si="439"/>
        <v>0</v>
      </c>
      <c r="AY1192" s="396"/>
      <c r="AZ1192" s="396"/>
      <c r="BA1192" s="397">
        <v>58</v>
      </c>
      <c r="BB1192" s="397" t="s">
        <v>1494</v>
      </c>
      <c r="BC1192" s="397" t="s">
        <v>1403</v>
      </c>
      <c r="BD1192" s="397" t="s">
        <v>1495</v>
      </c>
      <c r="BE1192" s="303" t="s">
        <v>656</v>
      </c>
      <c r="BF1192" s="397"/>
      <c r="BG1192" s="397">
        <v>185</v>
      </c>
      <c r="BH1192" s="397" t="s">
        <v>1496</v>
      </c>
      <c r="BI1192" s="397" t="s">
        <v>1387</v>
      </c>
      <c r="BJ1192" s="397" t="s">
        <v>533</v>
      </c>
      <c r="BK1192" s="397" t="s">
        <v>573</v>
      </c>
      <c r="BN1192" s="397">
        <v>4.4000000000000004</v>
      </c>
      <c r="BO1192" s="397" t="s">
        <v>1390</v>
      </c>
      <c r="BP1192" s="398" t="s">
        <v>1406</v>
      </c>
      <c r="BQ1192" s="397" t="s">
        <v>1497</v>
      </c>
      <c r="BS1192" s="397" t="s">
        <v>1393</v>
      </c>
      <c r="BT1192" s="397" t="s">
        <v>573</v>
      </c>
      <c r="BU1192" s="397"/>
      <c r="BV1192" s="397"/>
      <c r="BW1192" s="399">
        <v>36698</v>
      </c>
      <c r="BX1192" s="399"/>
      <c r="BY1192" s="398" t="s">
        <v>451</v>
      </c>
      <c r="BZ1192" s="397">
        <v>5.6</v>
      </c>
      <c r="CA1192" s="397" t="s">
        <v>1396</v>
      </c>
      <c r="CC1192" s="397">
        <v>1.4999999999999999E-2</v>
      </c>
      <c r="CD1192" s="400" t="s">
        <v>2044</v>
      </c>
      <c r="CE1192" s="397">
        <v>13881</v>
      </c>
      <c r="CF1192" s="397" t="s">
        <v>1710</v>
      </c>
      <c r="CG1192" s="401">
        <v>36698</v>
      </c>
      <c r="CH1192" s="402"/>
      <c r="CK1192" s="398" t="s">
        <v>451</v>
      </c>
      <c r="CL1192" s="397">
        <v>1900</v>
      </c>
      <c r="CM1192" s="397" t="s">
        <v>1396</v>
      </c>
      <c r="CO1192" s="397" t="s">
        <v>543</v>
      </c>
      <c r="CP1192" s="397" t="s">
        <v>2044</v>
      </c>
      <c r="CQ1192" s="397">
        <v>1992</v>
      </c>
      <c r="CR1192" s="397" t="s">
        <v>1499</v>
      </c>
      <c r="CS1192" s="401">
        <v>36698</v>
      </c>
      <c r="CT1192" s="402"/>
      <c r="CU1192" s="397">
        <v>23</v>
      </c>
      <c r="CV1192" s="372" t="s">
        <v>1390</v>
      </c>
      <c r="CW1192" s="397"/>
      <c r="CY1192" s="372" t="s">
        <v>451</v>
      </c>
      <c r="CZ1192" s="397">
        <v>170</v>
      </c>
      <c r="DA1192" s="397" t="s">
        <v>2046</v>
      </c>
      <c r="DC1192" s="397">
        <v>1</v>
      </c>
      <c r="DD1192" s="397" t="s">
        <v>2044</v>
      </c>
      <c r="DE1192" s="397">
        <v>2056</v>
      </c>
      <c r="DF1192" s="397"/>
      <c r="DG1192" s="397"/>
      <c r="DH1192" s="397"/>
      <c r="DI1192" s="397"/>
      <c r="DJ1192" s="397"/>
      <c r="DK1192" s="397"/>
      <c r="DL1192" s="397"/>
      <c r="DM1192" s="397"/>
      <c r="DN1192" s="397"/>
      <c r="DO1192" s="397"/>
      <c r="DP1192" s="397"/>
      <c r="DQ1192" s="397"/>
      <c r="DR1192" s="400"/>
      <c r="DS1192" s="397"/>
    </row>
    <row r="1193" spans="1:123" s="39" customFormat="1" x14ac:dyDescent="0.2">
      <c r="A1193" s="44" t="str">
        <f t="shared" si="450"/>
        <v>LAFB</v>
      </c>
      <c r="B1193" s="44" t="str">
        <f t="shared" si="451"/>
        <v>Trichloroethylene</v>
      </c>
      <c r="C1193" s="38" t="s">
        <v>2587</v>
      </c>
      <c r="D1193" s="38" t="str">
        <f t="shared" si="463"/>
        <v>LS</v>
      </c>
      <c r="E1193" s="44" t="s">
        <v>372</v>
      </c>
      <c r="F1193" s="155" t="str">
        <f t="shared" si="452"/>
        <v>UA03</v>
      </c>
      <c r="G1193" s="44" t="str">
        <f t="shared" si="453"/>
        <v>Residential</v>
      </c>
      <c r="H1193" s="44" t="str">
        <f t="shared" si="454"/>
        <v>Basement</v>
      </c>
      <c r="I1193" s="38" t="str">
        <f t="shared" si="458"/>
        <v>Y</v>
      </c>
      <c r="J1193" s="38" t="str">
        <f t="shared" si="459"/>
        <v>Y</v>
      </c>
      <c r="K1193" s="38" t="str">
        <f t="shared" si="470"/>
        <v>Y</v>
      </c>
      <c r="L1193" s="44"/>
      <c r="M1193" s="38" t="str">
        <f t="shared" si="464"/>
        <v>Y</v>
      </c>
      <c r="N1193" s="38" t="str">
        <f t="shared" si="465"/>
        <v>Y</v>
      </c>
      <c r="O1193" s="38" t="str">
        <f>IF(AJ1193="","",IF(M1193="N","n","Y"))</f>
        <v>Y</v>
      </c>
      <c r="P1193" s="44"/>
      <c r="Q1193" s="44"/>
      <c r="R1193" s="44"/>
      <c r="S1193" s="44"/>
      <c r="T1193" s="44"/>
      <c r="U1193" s="44"/>
      <c r="V1193" s="44"/>
      <c r="W1193" s="44"/>
      <c r="X1193" s="44"/>
      <c r="Y1193" s="38" t="str">
        <f t="shared" si="455"/>
        <v>Y</v>
      </c>
      <c r="Z1193" s="38" t="str">
        <f t="shared" si="456"/>
        <v>Y</v>
      </c>
      <c r="AA1193" s="38" t="str">
        <f t="shared" si="471"/>
        <v>Y</v>
      </c>
      <c r="AC1193" s="59">
        <v>10000</v>
      </c>
      <c r="AD1193" s="204">
        <v>1.3999999999999999E-4</v>
      </c>
      <c r="AE1193" s="38">
        <v>1</v>
      </c>
      <c r="AF1193" s="38">
        <v>0</v>
      </c>
      <c r="AG1193" s="125">
        <f t="shared" si="460"/>
        <v>150</v>
      </c>
      <c r="AH1193" s="39">
        <v>11.5</v>
      </c>
      <c r="AI1193" s="123">
        <f t="shared" si="461"/>
        <v>33300.69114100773</v>
      </c>
      <c r="AJ1193" s="40">
        <f t="shared" si="466"/>
        <v>10000</v>
      </c>
      <c r="AK1193" s="40"/>
      <c r="AL1193" s="40"/>
      <c r="AM1193" s="40">
        <f t="shared" si="437"/>
        <v>1.4</v>
      </c>
      <c r="AN1193" s="39">
        <f t="shared" si="457"/>
        <v>0.5</v>
      </c>
      <c r="AO1193" s="204">
        <f t="shared" si="462"/>
        <v>4.2041169478191009E-5</v>
      </c>
      <c r="AP1193" s="204">
        <f t="shared" si="467"/>
        <v>1.3999999999999999E-4</v>
      </c>
      <c r="AQ1193" s="45"/>
      <c r="AR1193" s="45"/>
      <c r="AS1193" s="115">
        <f t="shared" si="440"/>
        <v>1</v>
      </c>
      <c r="AT1193" s="115">
        <f t="shared" si="441"/>
        <v>0</v>
      </c>
      <c r="AU1193" s="115">
        <f t="shared" si="438"/>
        <v>1</v>
      </c>
      <c r="AV1193" s="115">
        <f t="shared" si="439"/>
        <v>0</v>
      </c>
      <c r="AY1193" s="115"/>
      <c r="AZ1193" s="115"/>
      <c r="BA1193" s="43">
        <v>58</v>
      </c>
      <c r="BB1193" s="43" t="s">
        <v>1494</v>
      </c>
      <c r="BC1193" s="43" t="s">
        <v>1403</v>
      </c>
      <c r="BD1193" s="43" t="s">
        <v>1495</v>
      </c>
      <c r="BE1193" s="37" t="s">
        <v>656</v>
      </c>
      <c r="BF1193" s="43"/>
      <c r="BG1193" s="43">
        <v>185</v>
      </c>
      <c r="BH1193" s="43" t="s">
        <v>1496</v>
      </c>
      <c r="BI1193" s="43" t="s">
        <v>1387</v>
      </c>
      <c r="BJ1193" s="43" t="s">
        <v>533</v>
      </c>
      <c r="BK1193" s="43" t="s">
        <v>573</v>
      </c>
      <c r="BN1193" s="43">
        <v>4.4000000000000004</v>
      </c>
      <c r="BO1193" s="43" t="s">
        <v>1390</v>
      </c>
      <c r="BP1193" s="48" t="s">
        <v>1406</v>
      </c>
      <c r="BQ1193" s="43" t="s">
        <v>1497</v>
      </c>
      <c r="BS1193" s="43" t="s">
        <v>1393</v>
      </c>
      <c r="BT1193" s="43" t="s">
        <v>573</v>
      </c>
      <c r="BU1193" s="43"/>
      <c r="BV1193" s="43"/>
      <c r="BW1193" s="243">
        <v>36783</v>
      </c>
      <c r="BX1193" s="243"/>
      <c r="BY1193" s="48" t="s">
        <v>451</v>
      </c>
      <c r="BZ1193" s="43">
        <v>1.4</v>
      </c>
      <c r="CA1193" s="43" t="s">
        <v>1396</v>
      </c>
      <c r="CC1193" s="43">
        <v>1.4999999999999999E-2</v>
      </c>
      <c r="CD1193" s="124" t="s">
        <v>2044</v>
      </c>
      <c r="CE1193" s="43">
        <v>13883</v>
      </c>
      <c r="CF1193" s="43" t="s">
        <v>1710</v>
      </c>
      <c r="CG1193" s="251">
        <v>36783</v>
      </c>
      <c r="CH1193" s="126"/>
      <c r="CK1193" s="48" t="s">
        <v>451</v>
      </c>
      <c r="CL1193" s="43">
        <v>10000</v>
      </c>
      <c r="CM1193" s="43" t="s">
        <v>1396</v>
      </c>
      <c r="CO1193" s="43" t="s">
        <v>543</v>
      </c>
      <c r="CP1193" s="43" t="s">
        <v>2044</v>
      </c>
      <c r="CQ1193" s="43">
        <v>1991</v>
      </c>
      <c r="CR1193" s="43" t="s">
        <v>1499</v>
      </c>
      <c r="CS1193" s="251">
        <v>36783</v>
      </c>
      <c r="CT1193" s="126"/>
      <c r="CU1193" s="43">
        <v>23</v>
      </c>
      <c r="CV1193" s="39" t="s">
        <v>1390</v>
      </c>
      <c r="CW1193" s="43"/>
      <c r="CY1193" s="39" t="s">
        <v>451</v>
      </c>
      <c r="CZ1193" s="43">
        <v>150</v>
      </c>
      <c r="DA1193" s="43" t="s">
        <v>2046</v>
      </c>
      <c r="DC1193" s="43">
        <v>1</v>
      </c>
      <c r="DD1193" s="43" t="s">
        <v>2044</v>
      </c>
      <c r="DE1193" s="43">
        <v>2063</v>
      </c>
      <c r="DF1193" s="43"/>
      <c r="DG1193" s="43"/>
      <c r="DH1193" s="43"/>
      <c r="DI1193" s="43"/>
      <c r="DJ1193" s="43"/>
      <c r="DK1193" s="43"/>
      <c r="DL1193" s="43"/>
      <c r="DM1193" s="43"/>
      <c r="DN1193" s="43"/>
      <c r="DO1193" s="43"/>
      <c r="DP1193" s="43"/>
      <c r="DQ1193" s="43"/>
      <c r="DR1193" s="124"/>
      <c r="DS1193" s="43"/>
    </row>
    <row r="1194" spans="1:123" s="372" customFormat="1" x14ac:dyDescent="0.2">
      <c r="A1194" s="384" t="str">
        <f t="shared" si="450"/>
        <v>LAFB</v>
      </c>
      <c r="B1194" s="384" t="str">
        <f t="shared" si="451"/>
        <v>Trichloroethylene</v>
      </c>
      <c r="C1194" s="385" t="s">
        <v>2587</v>
      </c>
      <c r="D1194" s="385" t="str">
        <f t="shared" si="463"/>
        <v>LS</v>
      </c>
      <c r="E1194" s="384" t="s">
        <v>372</v>
      </c>
      <c r="F1194" s="386" t="str">
        <f t="shared" si="452"/>
        <v>UA03</v>
      </c>
      <c r="G1194" s="384" t="str">
        <f t="shared" si="453"/>
        <v>Residential</v>
      </c>
      <c r="H1194" s="384" t="str">
        <f t="shared" si="454"/>
        <v>Basement</v>
      </c>
      <c r="I1194" s="385" t="str">
        <f t="shared" si="458"/>
        <v>Y</v>
      </c>
      <c r="J1194" s="385" t="str">
        <f t="shared" si="459"/>
        <v>Y</v>
      </c>
      <c r="K1194" s="385" t="str">
        <f t="shared" si="470"/>
        <v>Y</v>
      </c>
      <c r="L1194" s="384"/>
      <c r="M1194" s="385" t="str">
        <f t="shared" si="464"/>
        <v>Y</v>
      </c>
      <c r="N1194" s="385" t="str">
        <f t="shared" si="465"/>
        <v>Y</v>
      </c>
      <c r="O1194" s="385" t="str">
        <f>IF(AJ1194="","",IF(M1194="N","n","Y"))</f>
        <v>Y</v>
      </c>
      <c r="P1194" s="384"/>
      <c r="Q1194" s="384"/>
      <c r="R1194" s="384"/>
      <c r="S1194" s="384"/>
      <c r="T1194" s="384"/>
      <c r="U1194" s="384"/>
      <c r="V1194" s="384"/>
      <c r="W1194" s="384"/>
      <c r="X1194" s="384"/>
      <c r="Y1194" s="385" t="str">
        <f t="shared" si="455"/>
        <v>Y</v>
      </c>
      <c r="Z1194" s="385" t="str">
        <f t="shared" si="456"/>
        <v>Y</v>
      </c>
      <c r="AA1194" s="385" t="str">
        <f t="shared" si="471"/>
        <v>Y</v>
      </c>
      <c r="AC1194" s="389">
        <v>6600</v>
      </c>
      <c r="AD1194" s="390">
        <v>9.2424242424242421E-4</v>
      </c>
      <c r="AE1194" s="385">
        <v>1</v>
      </c>
      <c r="AF1194" s="385">
        <v>0</v>
      </c>
      <c r="AG1194" s="391">
        <f t="shared" si="460"/>
        <v>124</v>
      </c>
      <c r="AH1194" s="372">
        <v>11.5</v>
      </c>
      <c r="AI1194" s="392">
        <f t="shared" si="461"/>
        <v>27528.571343233056</v>
      </c>
      <c r="AJ1194" s="394">
        <f t="shared" si="466"/>
        <v>6600</v>
      </c>
      <c r="AK1194" s="394"/>
      <c r="AL1194" s="394"/>
      <c r="AM1194" s="394">
        <f t="shared" ref="AM1194:AM1256" si="472">IF(BZ1194="","",IF(CA1194="mg/m3",1000*BZ1194,IF(CA1194="ppbv",BZ1194*INDEX(ppbv_ug_m3,MATCH(BS1194,ChemName,0)),BZ1194)))</f>
        <v>6.1</v>
      </c>
      <c r="AN1194" s="372">
        <f t="shared" si="457"/>
        <v>0.5</v>
      </c>
      <c r="AO1194" s="390">
        <f t="shared" si="462"/>
        <v>2.2158796124737773E-4</v>
      </c>
      <c r="AP1194" s="390">
        <f t="shared" si="467"/>
        <v>9.2424242424242421E-4</v>
      </c>
      <c r="AQ1194" s="439"/>
      <c r="AR1194" s="439"/>
      <c r="AS1194" s="396">
        <f t="shared" si="440"/>
        <v>1</v>
      </c>
      <c r="AT1194" s="396">
        <f t="shared" si="441"/>
        <v>0</v>
      </c>
      <c r="AU1194" s="396">
        <f t="shared" si="438"/>
        <v>1</v>
      </c>
      <c r="AV1194" s="396">
        <f t="shared" si="439"/>
        <v>0</v>
      </c>
      <c r="AY1194" s="396"/>
      <c r="AZ1194" s="396"/>
      <c r="BA1194" s="397">
        <v>58</v>
      </c>
      <c r="BB1194" s="397" t="s">
        <v>1494</v>
      </c>
      <c r="BC1194" s="397" t="s">
        <v>1403</v>
      </c>
      <c r="BD1194" s="397" t="s">
        <v>1495</v>
      </c>
      <c r="BE1194" s="303" t="s">
        <v>656</v>
      </c>
      <c r="BF1194" s="397"/>
      <c r="BG1194" s="397">
        <v>185</v>
      </c>
      <c r="BH1194" s="397" t="s">
        <v>1496</v>
      </c>
      <c r="BI1194" s="397" t="s">
        <v>1387</v>
      </c>
      <c r="BJ1194" s="397" t="s">
        <v>533</v>
      </c>
      <c r="BK1194" s="397" t="s">
        <v>573</v>
      </c>
      <c r="BN1194" s="397">
        <v>4.4000000000000004</v>
      </c>
      <c r="BO1194" s="397" t="s">
        <v>1390</v>
      </c>
      <c r="BP1194" s="398" t="s">
        <v>1406</v>
      </c>
      <c r="BQ1194" s="397" t="s">
        <v>1497</v>
      </c>
      <c r="BS1194" s="397" t="s">
        <v>1393</v>
      </c>
      <c r="BT1194" s="397" t="s">
        <v>573</v>
      </c>
      <c r="BU1194" s="397"/>
      <c r="BV1194" s="397"/>
      <c r="BW1194" s="399">
        <v>36838</v>
      </c>
      <c r="BX1194" s="399"/>
      <c r="BY1194" s="398" t="s">
        <v>451</v>
      </c>
      <c r="BZ1194" s="397">
        <v>6.1</v>
      </c>
      <c r="CA1194" s="397" t="s">
        <v>1396</v>
      </c>
      <c r="CC1194" s="397">
        <v>1.4999999999999999E-2</v>
      </c>
      <c r="CD1194" s="400" t="s">
        <v>2044</v>
      </c>
      <c r="CE1194" s="397">
        <v>13886</v>
      </c>
      <c r="CF1194" s="397" t="s">
        <v>1710</v>
      </c>
      <c r="CG1194" s="401">
        <v>36838</v>
      </c>
      <c r="CH1194" s="402"/>
      <c r="CK1194" s="398" t="s">
        <v>451</v>
      </c>
      <c r="CL1194" s="397">
        <v>6600</v>
      </c>
      <c r="CM1194" s="397" t="s">
        <v>1396</v>
      </c>
      <c r="CO1194" s="397" t="s">
        <v>543</v>
      </c>
      <c r="CP1194" s="397" t="s">
        <v>2044</v>
      </c>
      <c r="CQ1194" s="397">
        <v>1987</v>
      </c>
      <c r="CR1194" s="397" t="s">
        <v>1499</v>
      </c>
      <c r="CS1194" s="401">
        <v>36838</v>
      </c>
      <c r="CT1194" s="402"/>
      <c r="CU1194" s="397">
        <v>23</v>
      </c>
      <c r="CV1194" s="372" t="s">
        <v>1390</v>
      </c>
      <c r="CW1194" s="397"/>
      <c r="CY1194" s="372" t="s">
        <v>451</v>
      </c>
      <c r="CZ1194" s="397">
        <v>124</v>
      </c>
      <c r="DA1194" s="397" t="s">
        <v>2046</v>
      </c>
      <c r="DC1194" s="397">
        <v>1</v>
      </c>
      <c r="DD1194" s="397" t="s">
        <v>2044</v>
      </c>
      <c r="DE1194" s="397">
        <v>2068</v>
      </c>
      <c r="DF1194" s="397"/>
      <c r="DG1194" s="397"/>
      <c r="DH1194" s="397"/>
      <c r="DI1194" s="397"/>
      <c r="DJ1194" s="397"/>
      <c r="DK1194" s="397"/>
      <c r="DL1194" s="397"/>
      <c r="DM1194" s="397"/>
      <c r="DN1194" s="397"/>
      <c r="DO1194" s="397"/>
      <c r="DP1194" s="397"/>
      <c r="DQ1194" s="397"/>
      <c r="DR1194" s="400"/>
      <c r="DS1194" s="397"/>
    </row>
    <row r="1195" spans="1:123" s="39" customFormat="1" hidden="1" x14ac:dyDescent="0.2">
      <c r="A1195" s="44" t="str">
        <f t="shared" si="450"/>
        <v>LAFB</v>
      </c>
      <c r="B1195" s="44" t="str">
        <f t="shared" si="451"/>
        <v>Trichloroethylene</v>
      </c>
      <c r="C1195" s="38" t="s">
        <v>2587</v>
      </c>
      <c r="D1195" s="38" t="str">
        <f t="shared" si="463"/>
        <v>LS</v>
      </c>
      <c r="E1195" s="44" t="s">
        <v>372</v>
      </c>
      <c r="F1195" s="155" t="str">
        <f t="shared" si="452"/>
        <v>UA03</v>
      </c>
      <c r="G1195" s="44" t="str">
        <f t="shared" si="453"/>
        <v>Residential</v>
      </c>
      <c r="H1195" s="44" t="str">
        <f t="shared" si="454"/>
        <v>Basement</v>
      </c>
      <c r="I1195" s="38" t="str">
        <f t="shared" si="458"/>
        <v>Y</v>
      </c>
      <c r="J1195" s="38" t="str">
        <f t="shared" si="459"/>
        <v>Y</v>
      </c>
      <c r="K1195" s="38" t="str">
        <f t="shared" si="470"/>
        <v>Y</v>
      </c>
      <c r="L1195" s="44"/>
      <c r="M1195" s="38" t="str">
        <f t="shared" si="464"/>
        <v>Y</v>
      </c>
      <c r="N1195" s="38" t="str">
        <f t="shared" si="465"/>
        <v>Y</v>
      </c>
      <c r="O1195" s="38" t="s">
        <v>541</v>
      </c>
      <c r="P1195" s="44" t="s">
        <v>2614</v>
      </c>
      <c r="Q1195" s="44"/>
      <c r="R1195" s="44"/>
      <c r="S1195" s="44"/>
      <c r="T1195" s="44"/>
      <c r="U1195" s="44"/>
      <c r="V1195" s="44"/>
      <c r="W1195" s="44"/>
      <c r="X1195" s="44"/>
      <c r="Y1195" s="38" t="str">
        <f t="shared" si="455"/>
        <v>Y</v>
      </c>
      <c r="Z1195" s="38" t="str">
        <f t="shared" si="456"/>
        <v>Y</v>
      </c>
      <c r="AA1195" s="38" t="str">
        <f t="shared" si="471"/>
        <v>Y</v>
      </c>
      <c r="AC1195" s="59">
        <v>89</v>
      </c>
      <c r="AD1195" s="204">
        <v>0.42696629213483145</v>
      </c>
      <c r="AE1195" s="38">
        <v>1</v>
      </c>
      <c r="AF1195" s="38">
        <v>0</v>
      </c>
      <c r="AG1195" s="125">
        <f t="shared" si="460"/>
        <v>75</v>
      </c>
      <c r="AH1195" s="39">
        <v>11.5</v>
      </c>
      <c r="AI1195" s="123">
        <f t="shared" si="461"/>
        <v>16650.345570503865</v>
      </c>
      <c r="AJ1195" s="40">
        <f t="shared" si="466"/>
        <v>89</v>
      </c>
      <c r="AK1195" s="40"/>
      <c r="AL1195" s="40"/>
      <c r="AM1195" s="40">
        <f t="shared" si="472"/>
        <v>38</v>
      </c>
      <c r="AN1195" s="39">
        <f t="shared" si="457"/>
        <v>0.5</v>
      </c>
      <c r="AO1195" s="204">
        <f t="shared" si="462"/>
        <v>2.2822349145303691E-3</v>
      </c>
      <c r="AP1195" s="204">
        <f t="shared" si="467"/>
        <v>0.42696629213483145</v>
      </c>
      <c r="AQ1195" s="45"/>
      <c r="AR1195" s="45"/>
      <c r="AS1195" s="115">
        <f t="shared" si="440"/>
        <v>1</v>
      </c>
      <c r="AT1195" s="115">
        <f t="shared" si="441"/>
        <v>0</v>
      </c>
      <c r="AU1195" s="115">
        <f t="shared" ref="AU1195:AU1257" si="473">IF(AP1195="","",IF(CD1195="Y",1,0))</f>
        <v>1</v>
      </c>
      <c r="AV1195" s="115">
        <f t="shared" ref="AV1195:AV1257" si="474">IF(AP1195="","",IF(CD1195="n",1,0))</f>
        <v>0</v>
      </c>
      <c r="AY1195" s="115"/>
      <c r="AZ1195" s="115"/>
      <c r="BA1195" s="43">
        <v>58</v>
      </c>
      <c r="BB1195" s="43" t="s">
        <v>1494</v>
      </c>
      <c r="BC1195" s="43" t="s">
        <v>1403</v>
      </c>
      <c r="BD1195" s="43" t="s">
        <v>1495</v>
      </c>
      <c r="BE1195" s="37" t="s">
        <v>656</v>
      </c>
      <c r="BF1195" s="43"/>
      <c r="BG1195" s="43">
        <v>185</v>
      </c>
      <c r="BH1195" s="43" t="s">
        <v>1496</v>
      </c>
      <c r="BI1195" s="43" t="s">
        <v>1387</v>
      </c>
      <c r="BJ1195" s="43" t="s">
        <v>533</v>
      </c>
      <c r="BK1195" s="43" t="s">
        <v>573</v>
      </c>
      <c r="BN1195" s="43">
        <v>4.4000000000000004</v>
      </c>
      <c r="BO1195" s="43" t="s">
        <v>1390</v>
      </c>
      <c r="BP1195" s="48" t="s">
        <v>1406</v>
      </c>
      <c r="BQ1195" s="43" t="s">
        <v>1497</v>
      </c>
      <c r="BS1195" s="43" t="s">
        <v>1393</v>
      </c>
      <c r="BT1195" s="43" t="s">
        <v>573</v>
      </c>
      <c r="BU1195" s="43"/>
      <c r="BV1195" s="43"/>
      <c r="BW1195" s="243">
        <v>36881</v>
      </c>
      <c r="BX1195" s="243"/>
      <c r="BY1195" s="48" t="s">
        <v>451</v>
      </c>
      <c r="BZ1195" s="43">
        <v>38</v>
      </c>
      <c r="CA1195" s="43" t="s">
        <v>1396</v>
      </c>
      <c r="CC1195" s="43">
        <v>1.4999999999999999E-2</v>
      </c>
      <c r="CD1195" s="124" t="s">
        <v>2044</v>
      </c>
      <c r="CE1195" s="43">
        <v>14069</v>
      </c>
      <c r="CF1195" s="43" t="s">
        <v>1710</v>
      </c>
      <c r="CG1195" s="251">
        <v>36881</v>
      </c>
      <c r="CH1195" s="126"/>
      <c r="CK1195" s="48" t="s">
        <v>451</v>
      </c>
      <c r="CL1195" s="43">
        <v>89</v>
      </c>
      <c r="CM1195" s="43" t="s">
        <v>1396</v>
      </c>
      <c r="CO1195" s="43" t="s">
        <v>543</v>
      </c>
      <c r="CP1195" s="43" t="s">
        <v>2044</v>
      </c>
      <c r="CQ1195" s="43">
        <v>2182</v>
      </c>
      <c r="CR1195" s="43" t="s">
        <v>1499</v>
      </c>
      <c r="CS1195" s="251">
        <v>36881</v>
      </c>
      <c r="CT1195" s="126"/>
      <c r="CU1195" s="43">
        <v>23</v>
      </c>
      <c r="CV1195" s="39" t="s">
        <v>1390</v>
      </c>
      <c r="CW1195" s="43"/>
      <c r="CY1195" s="39" t="s">
        <v>451</v>
      </c>
      <c r="CZ1195" s="43">
        <v>75</v>
      </c>
      <c r="DA1195" s="43" t="s">
        <v>2046</v>
      </c>
      <c r="DC1195" s="43">
        <v>1</v>
      </c>
      <c r="DD1195" s="43" t="s">
        <v>2044</v>
      </c>
      <c r="DE1195" s="43">
        <v>2327</v>
      </c>
      <c r="DF1195" s="43"/>
      <c r="DG1195" s="43"/>
      <c r="DH1195" s="43"/>
      <c r="DI1195" s="43"/>
      <c r="DJ1195" s="43"/>
      <c r="DK1195" s="43"/>
      <c r="DL1195" s="43"/>
      <c r="DM1195" s="43"/>
      <c r="DN1195" s="43"/>
      <c r="DO1195" s="43"/>
      <c r="DP1195" s="43"/>
      <c r="DQ1195" s="43"/>
      <c r="DR1195" s="124"/>
      <c r="DS1195" s="43"/>
    </row>
    <row r="1196" spans="1:123" s="372" customFormat="1" x14ac:dyDescent="0.2">
      <c r="A1196" s="384" t="str">
        <f t="shared" si="450"/>
        <v>LAFB</v>
      </c>
      <c r="B1196" s="384" t="str">
        <f t="shared" si="451"/>
        <v>Trichloroethylene</v>
      </c>
      <c r="C1196" s="385" t="s">
        <v>2587</v>
      </c>
      <c r="D1196" s="385" t="str">
        <f t="shared" si="463"/>
        <v>LS</v>
      </c>
      <c r="E1196" s="384" t="s">
        <v>372</v>
      </c>
      <c r="F1196" s="386" t="str">
        <f t="shared" si="452"/>
        <v>UA03</v>
      </c>
      <c r="G1196" s="384" t="str">
        <f t="shared" si="453"/>
        <v>Residential</v>
      </c>
      <c r="H1196" s="384" t="str">
        <f t="shared" si="454"/>
        <v>Basement</v>
      </c>
      <c r="I1196" s="385" t="str">
        <f t="shared" si="458"/>
        <v>Y</v>
      </c>
      <c r="J1196" s="385" t="str">
        <f t="shared" si="459"/>
        <v>Y</v>
      </c>
      <c r="K1196" s="385" t="str">
        <f t="shared" si="470"/>
        <v>Y</v>
      </c>
      <c r="L1196" s="384"/>
      <c r="M1196" s="385" t="str">
        <f t="shared" si="464"/>
        <v>Y</v>
      </c>
      <c r="N1196" s="385" t="str">
        <f t="shared" si="465"/>
        <v>Y</v>
      </c>
      <c r="O1196" s="385" t="str">
        <f>IF(AJ1196="","",IF(M1196="N","n","Y"))</f>
        <v>Y</v>
      </c>
      <c r="P1196" s="384"/>
      <c r="Q1196" s="384"/>
      <c r="R1196" s="384"/>
      <c r="S1196" s="384"/>
      <c r="T1196" s="384"/>
      <c r="U1196" s="384"/>
      <c r="V1196" s="384"/>
      <c r="W1196" s="384"/>
      <c r="X1196" s="384"/>
      <c r="Y1196" s="385" t="str">
        <f t="shared" si="455"/>
        <v>Y</v>
      </c>
      <c r="Z1196" s="385" t="str">
        <f t="shared" si="456"/>
        <v>Y</v>
      </c>
      <c r="AA1196" s="385" t="str">
        <f t="shared" si="471"/>
        <v>Y</v>
      </c>
      <c r="AC1196" s="389">
        <v>3700</v>
      </c>
      <c r="AD1196" s="390">
        <v>1.3783783783783784E-2</v>
      </c>
      <c r="AE1196" s="385">
        <v>1</v>
      </c>
      <c r="AF1196" s="385">
        <v>0</v>
      </c>
      <c r="AG1196" s="391">
        <f t="shared" si="460"/>
        <v>140</v>
      </c>
      <c r="AH1196" s="372">
        <v>11.5</v>
      </c>
      <c r="AI1196" s="392">
        <f t="shared" si="461"/>
        <v>31080.645064940549</v>
      </c>
      <c r="AJ1196" s="394">
        <f t="shared" si="466"/>
        <v>3700</v>
      </c>
      <c r="AK1196" s="394"/>
      <c r="AL1196" s="394"/>
      <c r="AM1196" s="394">
        <f t="shared" si="472"/>
        <v>51</v>
      </c>
      <c r="AN1196" s="372">
        <f t="shared" si="457"/>
        <v>0.5</v>
      </c>
      <c r="AO1196" s="390">
        <f t="shared" si="462"/>
        <v>1.6408925842253124E-3</v>
      </c>
      <c r="AP1196" s="390">
        <f t="shared" si="467"/>
        <v>1.3783783783783784E-2</v>
      </c>
      <c r="AQ1196" s="439"/>
      <c r="AR1196" s="439"/>
      <c r="AS1196" s="396">
        <f t="shared" ref="AS1196:AS1258" si="475">IF(AO1196="","",IF(CD1196="Y",1,0))</f>
        <v>1</v>
      </c>
      <c r="AT1196" s="396">
        <f t="shared" ref="AT1196:AT1258" si="476">IF(AO1196="","",IF(CD1196="n",1,0))</f>
        <v>0</v>
      </c>
      <c r="AU1196" s="396">
        <f t="shared" si="473"/>
        <v>1</v>
      </c>
      <c r="AV1196" s="396">
        <f t="shared" si="474"/>
        <v>0</v>
      </c>
      <c r="AY1196" s="396"/>
      <c r="AZ1196" s="396"/>
      <c r="BA1196" s="397">
        <v>58</v>
      </c>
      <c r="BB1196" s="397" t="s">
        <v>1494</v>
      </c>
      <c r="BC1196" s="397" t="s">
        <v>1403</v>
      </c>
      <c r="BD1196" s="397" t="s">
        <v>1495</v>
      </c>
      <c r="BE1196" s="303" t="s">
        <v>656</v>
      </c>
      <c r="BF1196" s="397"/>
      <c r="BG1196" s="397">
        <v>185</v>
      </c>
      <c r="BH1196" s="397" t="s">
        <v>1496</v>
      </c>
      <c r="BI1196" s="397" t="s">
        <v>1387</v>
      </c>
      <c r="BJ1196" s="397" t="s">
        <v>533</v>
      </c>
      <c r="BK1196" s="397" t="s">
        <v>573</v>
      </c>
      <c r="BN1196" s="397">
        <v>4.4000000000000004</v>
      </c>
      <c r="BO1196" s="397" t="s">
        <v>1390</v>
      </c>
      <c r="BP1196" s="398" t="s">
        <v>1406</v>
      </c>
      <c r="BQ1196" s="397" t="s">
        <v>1497</v>
      </c>
      <c r="BS1196" s="397" t="s">
        <v>1393</v>
      </c>
      <c r="BT1196" s="397" t="s">
        <v>573</v>
      </c>
      <c r="BU1196" s="397"/>
      <c r="BV1196" s="397"/>
      <c r="BW1196" s="399">
        <v>36929</v>
      </c>
      <c r="BX1196" s="399"/>
      <c r="BY1196" s="398" t="s">
        <v>451</v>
      </c>
      <c r="BZ1196" s="397">
        <v>51</v>
      </c>
      <c r="CA1196" s="397" t="s">
        <v>1396</v>
      </c>
      <c r="CC1196" s="397">
        <v>1.4999999999999999E-2</v>
      </c>
      <c r="CD1196" s="400" t="s">
        <v>2044</v>
      </c>
      <c r="CE1196" s="397">
        <v>13890</v>
      </c>
      <c r="CF1196" s="397" t="s">
        <v>1710</v>
      </c>
      <c r="CG1196" s="401">
        <v>36929</v>
      </c>
      <c r="CH1196" s="402"/>
      <c r="CK1196" s="398" t="s">
        <v>451</v>
      </c>
      <c r="CL1196" s="397">
        <v>3700</v>
      </c>
      <c r="CM1196" s="397" t="s">
        <v>1396</v>
      </c>
      <c r="CO1196" s="397" t="s">
        <v>543</v>
      </c>
      <c r="CP1196" s="397" t="s">
        <v>2044</v>
      </c>
      <c r="CQ1196" s="397">
        <v>1988</v>
      </c>
      <c r="CR1196" s="397" t="s">
        <v>1499</v>
      </c>
      <c r="CS1196" s="401">
        <v>36929</v>
      </c>
      <c r="CT1196" s="402"/>
      <c r="CU1196" s="397">
        <v>23</v>
      </c>
      <c r="CV1196" s="372" t="s">
        <v>1390</v>
      </c>
      <c r="CW1196" s="397"/>
      <c r="CY1196" s="372" t="s">
        <v>451</v>
      </c>
      <c r="CZ1196" s="397">
        <v>140</v>
      </c>
      <c r="DA1196" s="397" t="s">
        <v>2046</v>
      </c>
      <c r="DC1196" s="397">
        <v>1</v>
      </c>
      <c r="DD1196" s="397" t="s">
        <v>2044</v>
      </c>
      <c r="DE1196" s="397">
        <v>2075</v>
      </c>
      <c r="DF1196" s="397"/>
      <c r="DG1196" s="397"/>
      <c r="DH1196" s="397"/>
      <c r="DI1196" s="397"/>
      <c r="DJ1196" s="397"/>
      <c r="DK1196" s="397"/>
      <c r="DL1196" s="397"/>
      <c r="DM1196" s="397"/>
      <c r="DN1196" s="397"/>
      <c r="DO1196" s="397"/>
      <c r="DP1196" s="397"/>
      <c r="DQ1196" s="397"/>
      <c r="DR1196" s="400"/>
      <c r="DS1196" s="397"/>
    </row>
    <row r="1197" spans="1:123" s="372" customFormat="1" hidden="1" x14ac:dyDescent="0.2">
      <c r="A1197" s="384" t="str">
        <f t="shared" si="450"/>
        <v>LAFB</v>
      </c>
      <c r="B1197" s="384" t="str">
        <f t="shared" si="451"/>
        <v>1,1-Dichloroethylene</v>
      </c>
      <c r="C1197" s="385" t="s">
        <v>2587</v>
      </c>
      <c r="D1197" s="385" t="str">
        <f t="shared" si="463"/>
        <v>LS</v>
      </c>
      <c r="E1197" s="384" t="s">
        <v>372</v>
      </c>
      <c r="F1197" s="386" t="str">
        <f t="shared" si="452"/>
        <v>UA04</v>
      </c>
      <c r="G1197" s="384" t="str">
        <f t="shared" si="453"/>
        <v>Residential</v>
      </c>
      <c r="H1197" s="384" t="str">
        <f t="shared" si="454"/>
        <v>Basement - partial</v>
      </c>
      <c r="I1197" s="385" t="str">
        <f t="shared" si="458"/>
        <v>Y</v>
      </c>
      <c r="J1197" s="385" t="str">
        <f t="shared" si="459"/>
        <v>Y</v>
      </c>
      <c r="K1197" s="385" t="str">
        <f t="shared" si="470"/>
        <v>Y</v>
      </c>
      <c r="L1197" s="384"/>
      <c r="M1197" s="385" t="str">
        <f t="shared" si="464"/>
        <v>Y</v>
      </c>
      <c r="N1197" s="385" t="str">
        <f t="shared" si="465"/>
        <v>n</v>
      </c>
      <c r="O1197" s="385" t="str">
        <f>IF(AJ1197="","",IF(M1197="N","n","Y"))</f>
        <v>Y</v>
      </c>
      <c r="P1197" s="384"/>
      <c r="Q1197" s="384"/>
      <c r="R1197" s="384"/>
      <c r="S1197" s="384"/>
      <c r="T1197" s="384"/>
      <c r="U1197" s="384"/>
      <c r="V1197" s="384"/>
      <c r="W1197" s="384"/>
      <c r="X1197" s="384"/>
      <c r="Y1197" s="385" t="str">
        <f t="shared" si="455"/>
        <v>Y</v>
      </c>
      <c r="Z1197" s="385" t="str">
        <f t="shared" si="456"/>
        <v>n</v>
      </c>
      <c r="AA1197" s="385" t="str">
        <f t="shared" si="471"/>
        <v>Y</v>
      </c>
      <c r="AC1197" s="389">
        <v>29</v>
      </c>
      <c r="AD1197" s="390">
        <v>1.1379310344827587E-3</v>
      </c>
      <c r="AE1197" s="385">
        <v>1</v>
      </c>
      <c r="AF1197" s="385">
        <v>0</v>
      </c>
      <c r="AG1197" s="391">
        <f t="shared" si="460"/>
        <v>1.9</v>
      </c>
      <c r="AH1197" s="372">
        <v>11.5</v>
      </c>
      <c r="AI1197" s="392">
        <f t="shared" si="461"/>
        <v>1270.4890115356125</v>
      </c>
      <c r="AJ1197" s="394">
        <f t="shared" si="466"/>
        <v>29</v>
      </c>
      <c r="AK1197" s="394"/>
      <c r="AL1197" s="394"/>
      <c r="AM1197" s="394">
        <f t="shared" si="472"/>
        <v>3.3000000000000002E-2</v>
      </c>
      <c r="AN1197" s="372">
        <f t="shared" si="457"/>
        <v>0.8</v>
      </c>
      <c r="AO1197" s="390">
        <f t="shared" si="462"/>
        <v>2.5974250623477347E-5</v>
      </c>
      <c r="AP1197" s="390">
        <f t="shared" si="467"/>
        <v>1.1379310344827587E-3</v>
      </c>
      <c r="AQ1197" s="439"/>
      <c r="AR1197" s="439"/>
      <c r="AS1197" s="396">
        <f t="shared" si="475"/>
        <v>1</v>
      </c>
      <c r="AT1197" s="396">
        <f t="shared" si="476"/>
        <v>0</v>
      </c>
      <c r="AU1197" s="396">
        <f t="shared" si="473"/>
        <v>1</v>
      </c>
      <c r="AV1197" s="396">
        <f t="shared" si="474"/>
        <v>0</v>
      </c>
      <c r="AY1197" s="396"/>
      <c r="AZ1197" s="396"/>
      <c r="BA1197" s="397">
        <v>58</v>
      </c>
      <c r="BB1197" s="397" t="s">
        <v>1494</v>
      </c>
      <c r="BC1197" s="397" t="s">
        <v>1403</v>
      </c>
      <c r="BD1197" s="397" t="s">
        <v>1495</v>
      </c>
      <c r="BE1197" s="303" t="s">
        <v>656</v>
      </c>
      <c r="BF1197" s="397"/>
      <c r="BG1197" s="397">
        <v>186</v>
      </c>
      <c r="BH1197" s="397" t="s">
        <v>1502</v>
      </c>
      <c r="BI1197" s="397" t="s">
        <v>1387</v>
      </c>
      <c r="BJ1197" s="397" t="s">
        <v>533</v>
      </c>
      <c r="BK1197" s="397" t="s">
        <v>1503</v>
      </c>
      <c r="BN1197" s="397">
        <v>5.7</v>
      </c>
      <c r="BO1197" s="397" t="s">
        <v>1390</v>
      </c>
      <c r="BP1197" s="398" t="s">
        <v>1406</v>
      </c>
      <c r="BQ1197" s="397" t="s">
        <v>1497</v>
      </c>
      <c r="BS1197" s="397" t="s">
        <v>538</v>
      </c>
      <c r="BT1197" s="397" t="s">
        <v>559</v>
      </c>
      <c r="BU1197" s="397"/>
      <c r="BV1197" s="397"/>
      <c r="BW1197" s="399">
        <v>36619</v>
      </c>
      <c r="BX1197" s="399"/>
      <c r="BY1197" s="398" t="s">
        <v>451</v>
      </c>
      <c r="BZ1197" s="397">
        <v>3.3000000000000002E-2</v>
      </c>
      <c r="CA1197" s="397" t="s">
        <v>1396</v>
      </c>
      <c r="CC1197" s="397">
        <v>1.0999999999999999E-2</v>
      </c>
      <c r="CD1197" s="400" t="s">
        <v>2044</v>
      </c>
      <c r="CE1197" s="397">
        <v>13892</v>
      </c>
      <c r="CF1197" s="397" t="s">
        <v>1710</v>
      </c>
      <c r="CG1197" s="401">
        <v>36619</v>
      </c>
      <c r="CH1197" s="402"/>
      <c r="CK1197" s="398" t="s">
        <v>451</v>
      </c>
      <c r="CL1197" s="397">
        <v>29</v>
      </c>
      <c r="CM1197" s="397" t="s">
        <v>1396</v>
      </c>
      <c r="CO1197" s="397" t="s">
        <v>540</v>
      </c>
      <c r="CP1197" s="397" t="s">
        <v>2044</v>
      </c>
      <c r="CQ1197" s="397">
        <v>1996</v>
      </c>
      <c r="CR1197" s="397" t="s">
        <v>1499</v>
      </c>
      <c r="CS1197" s="401">
        <v>36619</v>
      </c>
      <c r="CT1197" s="402"/>
      <c r="CU1197" s="397">
        <v>46</v>
      </c>
      <c r="CV1197" s="372" t="s">
        <v>1390</v>
      </c>
      <c r="CW1197" s="397"/>
      <c r="CY1197" s="372" t="s">
        <v>451</v>
      </c>
      <c r="CZ1197" s="397">
        <v>1.9</v>
      </c>
      <c r="DA1197" s="397" t="s">
        <v>2046</v>
      </c>
      <c r="DC1197" s="397">
        <v>1</v>
      </c>
      <c r="DD1197" s="397" t="s">
        <v>2044</v>
      </c>
      <c r="DE1197" s="397">
        <v>2041</v>
      </c>
      <c r="DF1197" s="397"/>
      <c r="DG1197" s="397"/>
      <c r="DH1197" s="397"/>
      <c r="DI1197" s="397"/>
      <c r="DJ1197" s="397"/>
      <c r="DK1197" s="397"/>
      <c r="DL1197" s="397"/>
      <c r="DM1197" s="397"/>
      <c r="DN1197" s="397"/>
      <c r="DO1197" s="397"/>
      <c r="DP1197" s="397"/>
      <c r="DQ1197" s="397"/>
      <c r="DR1197" s="400"/>
      <c r="DS1197" s="397"/>
    </row>
    <row r="1198" spans="1:123" s="372" customFormat="1" hidden="1" x14ac:dyDescent="0.2">
      <c r="A1198" s="384" t="str">
        <f t="shared" si="450"/>
        <v>LAFB</v>
      </c>
      <c r="B1198" s="384" t="str">
        <f t="shared" si="451"/>
        <v>1,1-Dichloroethylene</v>
      </c>
      <c r="C1198" s="385" t="s">
        <v>2587</v>
      </c>
      <c r="D1198" s="385" t="str">
        <f t="shared" si="463"/>
        <v>LS</v>
      </c>
      <c r="E1198" s="384" t="s">
        <v>372</v>
      </c>
      <c r="F1198" s="386" t="str">
        <f t="shared" si="452"/>
        <v>UA04</v>
      </c>
      <c r="G1198" s="384" t="str">
        <f t="shared" si="453"/>
        <v>Residential</v>
      </c>
      <c r="H1198" s="384" t="str">
        <f t="shared" si="454"/>
        <v>Basement - partial</v>
      </c>
      <c r="I1198" s="385" t="str">
        <f t="shared" si="458"/>
        <v>Y</v>
      </c>
      <c r="J1198" s="385" t="str">
        <f t="shared" si="459"/>
        <v>Y</v>
      </c>
      <c r="K1198" s="385" t="str">
        <f t="shared" si="470"/>
        <v>Y</v>
      </c>
      <c r="L1198" s="384"/>
      <c r="M1198" s="385" t="str">
        <f t="shared" si="464"/>
        <v>Y</v>
      </c>
      <c r="N1198" s="385" t="str">
        <f t="shared" si="465"/>
        <v>n</v>
      </c>
      <c r="O1198" s="385" t="str">
        <f>IF(AJ1198="","",IF(M1198="N","n","Y"))</f>
        <v>Y</v>
      </c>
      <c r="P1198" s="384"/>
      <c r="Q1198" s="384"/>
      <c r="R1198" s="384"/>
      <c r="S1198" s="384"/>
      <c r="T1198" s="384"/>
      <c r="U1198" s="384"/>
      <c r="V1198" s="384"/>
      <c r="W1198" s="384"/>
      <c r="X1198" s="384"/>
      <c r="Y1198" s="385" t="str">
        <f t="shared" si="455"/>
        <v>Y</v>
      </c>
      <c r="Z1198" s="385" t="str">
        <f t="shared" si="456"/>
        <v>n</v>
      </c>
      <c r="AA1198" s="385" t="str">
        <f t="shared" si="471"/>
        <v>Y</v>
      </c>
      <c r="AC1198" s="389">
        <v>8.6</v>
      </c>
      <c r="AD1198" s="390">
        <v>1.5116279069767441E-3</v>
      </c>
      <c r="AE1198" s="385">
        <v>1</v>
      </c>
      <c r="AF1198" s="385">
        <v>0</v>
      </c>
      <c r="AG1198" s="391">
        <f t="shared" si="460"/>
        <v>1.4</v>
      </c>
      <c r="AH1198" s="372">
        <v>11.5</v>
      </c>
      <c r="AI1198" s="392">
        <f t="shared" si="461"/>
        <v>936.14979797360934</v>
      </c>
      <c r="AJ1198" s="394">
        <f t="shared" si="466"/>
        <v>8.6</v>
      </c>
      <c r="AK1198" s="394"/>
      <c r="AL1198" s="394"/>
      <c r="AM1198" s="393">
        <f t="shared" si="472"/>
        <v>1.2999999999999999E-2</v>
      </c>
      <c r="AN1198" s="372">
        <f t="shared" si="457"/>
        <v>0.8</v>
      </c>
      <c r="AO1198" s="390">
        <f t="shared" si="462"/>
        <v>1.3886666458872085E-5</v>
      </c>
      <c r="AP1198" s="390">
        <f t="shared" si="467"/>
        <v>1.5116279069767441E-3</v>
      </c>
      <c r="AQ1198" s="439"/>
      <c r="AR1198" s="439"/>
      <c r="AS1198" s="396">
        <f t="shared" si="475"/>
        <v>1</v>
      </c>
      <c r="AT1198" s="396">
        <f t="shared" si="476"/>
        <v>0</v>
      </c>
      <c r="AU1198" s="396">
        <f t="shared" si="473"/>
        <v>1</v>
      </c>
      <c r="AV1198" s="396">
        <f t="shared" si="474"/>
        <v>0</v>
      </c>
      <c r="AY1198" s="396"/>
      <c r="AZ1198" s="396"/>
      <c r="BA1198" s="397">
        <v>58</v>
      </c>
      <c r="BB1198" s="397" t="s">
        <v>1494</v>
      </c>
      <c r="BC1198" s="397" t="s">
        <v>1403</v>
      </c>
      <c r="BD1198" s="397" t="s">
        <v>1495</v>
      </c>
      <c r="BE1198" s="303" t="s">
        <v>656</v>
      </c>
      <c r="BF1198" s="397"/>
      <c r="BG1198" s="397">
        <v>186</v>
      </c>
      <c r="BH1198" s="397" t="s">
        <v>1502</v>
      </c>
      <c r="BI1198" s="397" t="s">
        <v>1387</v>
      </c>
      <c r="BJ1198" s="397" t="s">
        <v>533</v>
      </c>
      <c r="BK1198" s="397" t="s">
        <v>1503</v>
      </c>
      <c r="BN1198" s="397">
        <v>5.7</v>
      </c>
      <c r="BO1198" s="397" t="s">
        <v>1390</v>
      </c>
      <c r="BP1198" s="398" t="s">
        <v>1406</v>
      </c>
      <c r="BQ1198" s="397" t="s">
        <v>1497</v>
      </c>
      <c r="BS1198" s="397" t="s">
        <v>538</v>
      </c>
      <c r="BT1198" s="397" t="s">
        <v>559</v>
      </c>
      <c r="BU1198" s="397"/>
      <c r="BV1198" s="397"/>
      <c r="BW1198" s="399">
        <v>36698</v>
      </c>
      <c r="BX1198" s="399"/>
      <c r="BY1198" s="398" t="s">
        <v>451</v>
      </c>
      <c r="BZ1198" s="397">
        <v>1.2999999999999999E-2</v>
      </c>
      <c r="CA1198" s="397" t="s">
        <v>1396</v>
      </c>
      <c r="CC1198" s="397">
        <v>1.0999999999999999E-2</v>
      </c>
      <c r="CD1198" s="400" t="s">
        <v>2044</v>
      </c>
      <c r="CE1198" s="397">
        <v>13894</v>
      </c>
      <c r="CF1198" s="397" t="s">
        <v>1710</v>
      </c>
      <c r="CG1198" s="401">
        <v>36698</v>
      </c>
      <c r="CH1198" s="402"/>
      <c r="CK1198" s="398" t="s">
        <v>451</v>
      </c>
      <c r="CL1198" s="397">
        <v>8.6</v>
      </c>
      <c r="CM1198" s="397" t="s">
        <v>1396</v>
      </c>
      <c r="CO1198" s="397" t="s">
        <v>540</v>
      </c>
      <c r="CP1198" s="397" t="s">
        <v>2044</v>
      </c>
      <c r="CQ1198" s="397">
        <v>1994</v>
      </c>
      <c r="CR1198" s="397" t="s">
        <v>1499</v>
      </c>
      <c r="CS1198" s="401">
        <v>36698</v>
      </c>
      <c r="CT1198" s="402"/>
      <c r="CU1198" s="397">
        <v>46</v>
      </c>
      <c r="CV1198" s="372" t="s">
        <v>1390</v>
      </c>
      <c r="CW1198" s="397"/>
      <c r="CY1198" s="372" t="s">
        <v>451</v>
      </c>
      <c r="CZ1198" s="397">
        <v>1.4</v>
      </c>
      <c r="DA1198" s="397" t="s">
        <v>2046</v>
      </c>
      <c r="DC1198" s="397">
        <v>1</v>
      </c>
      <c r="DD1198" s="397" t="s">
        <v>2044</v>
      </c>
      <c r="DE1198" s="397">
        <v>2043</v>
      </c>
      <c r="DF1198" s="397"/>
      <c r="DG1198" s="397"/>
      <c r="DH1198" s="397"/>
      <c r="DI1198" s="397"/>
      <c r="DJ1198" s="397"/>
      <c r="DK1198" s="397"/>
      <c r="DL1198" s="397"/>
      <c r="DM1198" s="397"/>
      <c r="DN1198" s="397"/>
      <c r="DO1198" s="397"/>
      <c r="DP1198" s="397"/>
      <c r="DQ1198" s="397"/>
      <c r="DR1198" s="400"/>
      <c r="DS1198" s="397"/>
    </row>
    <row r="1199" spans="1:123" s="39" customFormat="1" hidden="1" x14ac:dyDescent="0.2">
      <c r="A1199" s="44" t="str">
        <f t="shared" si="450"/>
        <v>LAFB</v>
      </c>
      <c r="B1199" s="44" t="str">
        <f t="shared" si="451"/>
        <v>Tetrachloroethylene</v>
      </c>
      <c r="C1199" s="38" t="s">
        <v>2587</v>
      </c>
      <c r="D1199" s="38" t="str">
        <f t="shared" si="463"/>
        <v>LS</v>
      </c>
      <c r="E1199" s="44" t="s">
        <v>372</v>
      </c>
      <c r="F1199" s="155" t="str">
        <f t="shared" si="452"/>
        <v>UA04</v>
      </c>
      <c r="G1199" s="44" t="str">
        <f t="shared" si="453"/>
        <v>Residential</v>
      </c>
      <c r="H1199" s="44" t="str">
        <f t="shared" si="454"/>
        <v>Basement - partial</v>
      </c>
      <c r="I1199" s="38" t="str">
        <f t="shared" si="458"/>
        <v>Y</v>
      </c>
      <c r="J1199" s="38" t="str">
        <f t="shared" si="459"/>
        <v>n</v>
      </c>
      <c r="K1199" s="38" t="s">
        <v>541</v>
      </c>
      <c r="L1199" s="44" t="s">
        <v>310</v>
      </c>
      <c r="M1199" s="38" t="str">
        <f t="shared" si="464"/>
        <v>Y</v>
      </c>
      <c r="N1199" s="38" t="str">
        <f t="shared" si="465"/>
        <v>Y</v>
      </c>
      <c r="O1199" s="38" t="s">
        <v>541</v>
      </c>
      <c r="P1199" s="44" t="s">
        <v>310</v>
      </c>
      <c r="Q1199" s="44"/>
      <c r="R1199" s="44"/>
      <c r="S1199" s="44"/>
      <c r="T1199" s="44"/>
      <c r="U1199" s="44"/>
      <c r="V1199" s="44"/>
      <c r="W1199" s="44"/>
      <c r="X1199" s="44"/>
      <c r="Y1199" s="38" t="str">
        <f t="shared" si="455"/>
        <v>Y</v>
      </c>
      <c r="Z1199" s="38" t="str">
        <f t="shared" si="456"/>
        <v>n</v>
      </c>
      <c r="AA1199" s="38" t="s">
        <v>541</v>
      </c>
      <c r="AC1199" s="59">
        <v>210</v>
      </c>
      <c r="AD1199" s="204">
        <v>3.8571428571428576E-3</v>
      </c>
      <c r="AE1199" s="38">
        <v>1</v>
      </c>
      <c r="AF1199" s="38">
        <v>0</v>
      </c>
      <c r="AG1199" s="125">
        <f t="shared" si="460"/>
        <v>2.7</v>
      </c>
      <c r="AH1199" s="39">
        <v>11.5</v>
      </c>
      <c r="AI1199" s="123">
        <f t="shared" si="461"/>
        <v>988.40596412733714</v>
      </c>
      <c r="AJ1199" s="40">
        <f t="shared" si="466"/>
        <v>210</v>
      </c>
      <c r="AK1199" s="40"/>
      <c r="AL1199" s="40"/>
      <c r="AM1199" s="40">
        <f t="shared" si="472"/>
        <v>0.81</v>
      </c>
      <c r="AN1199" s="39">
        <f t="shared" si="457"/>
        <v>3.8</v>
      </c>
      <c r="AO1199" s="204">
        <f t="shared" si="462"/>
        <v>8.1950132779211673E-4</v>
      </c>
      <c r="AP1199" s="204">
        <f t="shared" si="467"/>
        <v>3.8571428571428576E-3</v>
      </c>
      <c r="AQ1199" s="45"/>
      <c r="AR1199" s="45"/>
      <c r="AS1199" s="115">
        <f t="shared" si="475"/>
        <v>1</v>
      </c>
      <c r="AT1199" s="115">
        <f t="shared" si="476"/>
        <v>0</v>
      </c>
      <c r="AU1199" s="115">
        <f t="shared" si="473"/>
        <v>1</v>
      </c>
      <c r="AV1199" s="115">
        <f t="shared" si="474"/>
        <v>0</v>
      </c>
      <c r="AY1199" s="115"/>
      <c r="AZ1199" s="115"/>
      <c r="BA1199" s="43">
        <v>58</v>
      </c>
      <c r="BB1199" s="43" t="s">
        <v>1494</v>
      </c>
      <c r="BC1199" s="43" t="s">
        <v>1403</v>
      </c>
      <c r="BD1199" s="43" t="s">
        <v>1495</v>
      </c>
      <c r="BE1199" s="37" t="s">
        <v>656</v>
      </c>
      <c r="BF1199" s="43"/>
      <c r="BG1199" s="43">
        <v>186</v>
      </c>
      <c r="BH1199" s="43" t="s">
        <v>1502</v>
      </c>
      <c r="BI1199" s="43" t="s">
        <v>1387</v>
      </c>
      <c r="BJ1199" s="43" t="s">
        <v>533</v>
      </c>
      <c r="BK1199" s="43" t="s">
        <v>1503</v>
      </c>
      <c r="BN1199" s="43">
        <v>5.7</v>
      </c>
      <c r="BO1199" s="43" t="s">
        <v>1390</v>
      </c>
      <c r="BP1199" s="48" t="s">
        <v>1406</v>
      </c>
      <c r="BQ1199" s="43" t="s">
        <v>1497</v>
      </c>
      <c r="BS1199" s="43" t="s">
        <v>2057</v>
      </c>
      <c r="BT1199" s="43" t="s">
        <v>559</v>
      </c>
      <c r="BU1199" s="43"/>
      <c r="BV1199" s="43"/>
      <c r="BW1199" s="243">
        <v>36619</v>
      </c>
      <c r="BX1199" s="243"/>
      <c r="BY1199" s="48" t="s">
        <v>451</v>
      </c>
      <c r="BZ1199" s="43">
        <v>0.81</v>
      </c>
      <c r="CA1199" s="43" t="s">
        <v>1396</v>
      </c>
      <c r="CC1199" s="43">
        <v>1.7999999999999999E-2</v>
      </c>
      <c r="CD1199" s="124" t="s">
        <v>2044</v>
      </c>
      <c r="CE1199" s="43">
        <v>14034</v>
      </c>
      <c r="CF1199" s="43" t="s">
        <v>1710</v>
      </c>
      <c r="CG1199" s="251">
        <v>36619</v>
      </c>
      <c r="CH1199" s="126"/>
      <c r="CK1199" s="48" t="s">
        <v>451</v>
      </c>
      <c r="CL1199" s="43">
        <v>210</v>
      </c>
      <c r="CM1199" s="43" t="s">
        <v>1396</v>
      </c>
      <c r="CO1199" s="43" t="s">
        <v>1500</v>
      </c>
      <c r="CP1199" s="43" t="s">
        <v>2044</v>
      </c>
      <c r="CQ1199" s="43">
        <v>2190</v>
      </c>
      <c r="CR1199" s="43" t="s">
        <v>1499</v>
      </c>
      <c r="CS1199" s="251">
        <v>36619</v>
      </c>
      <c r="CT1199" s="126"/>
      <c r="CU1199" s="43">
        <v>46</v>
      </c>
      <c r="CV1199" s="39" t="s">
        <v>1390</v>
      </c>
      <c r="CW1199" s="43"/>
      <c r="CY1199" s="39" t="s">
        <v>451</v>
      </c>
      <c r="CZ1199" s="43">
        <v>2.7</v>
      </c>
      <c r="DA1199" s="43" t="s">
        <v>2046</v>
      </c>
      <c r="DC1199" s="43">
        <v>1</v>
      </c>
      <c r="DD1199" s="43" t="s">
        <v>2044</v>
      </c>
      <c r="DE1199" s="43">
        <v>2338</v>
      </c>
      <c r="DF1199" s="43"/>
      <c r="DG1199" s="43"/>
      <c r="DH1199" s="43"/>
      <c r="DI1199" s="43"/>
      <c r="DJ1199" s="43"/>
      <c r="DK1199" s="43"/>
      <c r="DL1199" s="43"/>
      <c r="DM1199" s="43"/>
      <c r="DN1199" s="43"/>
      <c r="DO1199" s="43"/>
      <c r="DP1199" s="43"/>
      <c r="DQ1199" s="43"/>
      <c r="DR1199" s="124"/>
      <c r="DS1199" s="43"/>
    </row>
    <row r="1200" spans="1:123" s="39" customFormat="1" hidden="1" x14ac:dyDescent="0.2">
      <c r="A1200" s="44" t="str">
        <f t="shared" si="450"/>
        <v>LAFB</v>
      </c>
      <c r="B1200" s="44" t="str">
        <f t="shared" si="451"/>
        <v>Tetrachloroethylene</v>
      </c>
      <c r="C1200" s="38" t="s">
        <v>2587</v>
      </c>
      <c r="D1200" s="38" t="str">
        <f t="shared" si="463"/>
        <v>LS</v>
      </c>
      <c r="E1200" s="44" t="s">
        <v>372</v>
      </c>
      <c r="F1200" s="155" t="str">
        <f t="shared" si="452"/>
        <v>UA04</v>
      </c>
      <c r="G1200" s="44" t="str">
        <f t="shared" si="453"/>
        <v>Residential</v>
      </c>
      <c r="H1200" s="44" t="str">
        <f t="shared" si="454"/>
        <v>Basement - partial</v>
      </c>
      <c r="I1200" s="38" t="str">
        <f t="shared" si="458"/>
        <v>Y</v>
      </c>
      <c r="J1200" s="38" t="str">
        <f t="shared" si="459"/>
        <v>n</v>
      </c>
      <c r="K1200" s="38" t="s">
        <v>541</v>
      </c>
      <c r="L1200" s="44" t="s">
        <v>310</v>
      </c>
      <c r="M1200" s="38" t="str">
        <f t="shared" si="464"/>
        <v>Y</v>
      </c>
      <c r="N1200" s="38" t="str">
        <f t="shared" si="465"/>
        <v>n</v>
      </c>
      <c r="O1200" s="38" t="s">
        <v>541</v>
      </c>
      <c r="P1200" s="44" t="s">
        <v>310</v>
      </c>
      <c r="Q1200" s="44"/>
      <c r="R1200" s="44"/>
      <c r="S1200" s="44"/>
      <c r="T1200" s="44"/>
      <c r="U1200" s="44"/>
      <c r="V1200" s="44"/>
      <c r="W1200" s="44"/>
      <c r="X1200" s="44"/>
      <c r="Y1200" s="38" t="str">
        <f t="shared" si="455"/>
        <v>Y</v>
      </c>
      <c r="Z1200" s="38" t="str">
        <f t="shared" si="456"/>
        <v>n</v>
      </c>
      <c r="AA1200" s="38" t="s">
        <v>541</v>
      </c>
      <c r="AC1200" s="59">
        <v>98</v>
      </c>
      <c r="AD1200" s="204">
        <v>1.2244897959183673E-2</v>
      </c>
      <c r="AE1200" s="38">
        <v>1</v>
      </c>
      <c r="AF1200" s="38">
        <v>0</v>
      </c>
      <c r="AG1200" s="125">
        <f t="shared" si="460"/>
        <v>3.6</v>
      </c>
      <c r="AH1200" s="39">
        <v>11.5</v>
      </c>
      <c r="AI1200" s="123">
        <f t="shared" si="461"/>
        <v>1317.8746188364494</v>
      </c>
      <c r="AJ1200" s="40">
        <f t="shared" si="466"/>
        <v>98</v>
      </c>
      <c r="AK1200" s="40"/>
      <c r="AL1200" s="40"/>
      <c r="AM1200" s="40">
        <f t="shared" si="472"/>
        <v>1.2</v>
      </c>
      <c r="AN1200" s="39">
        <f t="shared" si="457"/>
        <v>3.8</v>
      </c>
      <c r="AO1200" s="204">
        <f t="shared" si="462"/>
        <v>9.1055703088012971E-4</v>
      </c>
      <c r="AP1200" s="204">
        <f t="shared" si="467"/>
        <v>1.2244897959183673E-2</v>
      </c>
      <c r="AQ1200" s="45"/>
      <c r="AR1200" s="45"/>
      <c r="AS1200" s="115">
        <f t="shared" si="475"/>
        <v>1</v>
      </c>
      <c r="AT1200" s="115">
        <f t="shared" si="476"/>
        <v>0</v>
      </c>
      <c r="AU1200" s="115">
        <f t="shared" si="473"/>
        <v>1</v>
      </c>
      <c r="AV1200" s="115">
        <f t="shared" si="474"/>
        <v>0</v>
      </c>
      <c r="AY1200" s="115"/>
      <c r="AZ1200" s="115"/>
      <c r="BA1200" s="43">
        <v>58</v>
      </c>
      <c r="BB1200" s="43" t="s">
        <v>1494</v>
      </c>
      <c r="BC1200" s="43" t="s">
        <v>1403</v>
      </c>
      <c r="BD1200" s="43" t="s">
        <v>1495</v>
      </c>
      <c r="BE1200" s="37" t="s">
        <v>656</v>
      </c>
      <c r="BF1200" s="43"/>
      <c r="BG1200" s="43">
        <v>186</v>
      </c>
      <c r="BH1200" s="43" t="s">
        <v>1502</v>
      </c>
      <c r="BI1200" s="43" t="s">
        <v>1387</v>
      </c>
      <c r="BJ1200" s="43" t="s">
        <v>533</v>
      </c>
      <c r="BK1200" s="43" t="s">
        <v>1503</v>
      </c>
      <c r="BN1200" s="43">
        <v>5.7</v>
      </c>
      <c r="BO1200" s="43" t="s">
        <v>1390</v>
      </c>
      <c r="BP1200" s="48" t="s">
        <v>1406</v>
      </c>
      <c r="BQ1200" s="43" t="s">
        <v>1497</v>
      </c>
      <c r="BS1200" s="43" t="s">
        <v>2057</v>
      </c>
      <c r="BT1200" s="43" t="s">
        <v>559</v>
      </c>
      <c r="BU1200" s="43"/>
      <c r="BV1200" s="43"/>
      <c r="BW1200" s="243">
        <v>36698</v>
      </c>
      <c r="BX1200" s="243"/>
      <c r="BY1200" s="48" t="s">
        <v>451</v>
      </c>
      <c r="BZ1200" s="43">
        <v>1.2</v>
      </c>
      <c r="CA1200" s="43" t="s">
        <v>1396</v>
      </c>
      <c r="CC1200" s="43">
        <v>1.7999999999999999E-2</v>
      </c>
      <c r="CD1200" s="124" t="s">
        <v>2044</v>
      </c>
      <c r="CE1200" s="43">
        <v>14035</v>
      </c>
      <c r="CF1200" s="43" t="s">
        <v>1710</v>
      </c>
      <c r="CG1200" s="251">
        <v>36698</v>
      </c>
      <c r="CH1200" s="126"/>
      <c r="CK1200" s="48" t="s">
        <v>451</v>
      </c>
      <c r="CL1200" s="43">
        <v>98</v>
      </c>
      <c r="CM1200" s="43" t="s">
        <v>1396</v>
      </c>
      <c r="CO1200" s="43" t="s">
        <v>1500</v>
      </c>
      <c r="CP1200" s="43" t="s">
        <v>2044</v>
      </c>
      <c r="CQ1200" s="43">
        <v>2191</v>
      </c>
      <c r="CR1200" s="43" t="s">
        <v>1499</v>
      </c>
      <c r="CS1200" s="251">
        <v>36698</v>
      </c>
      <c r="CT1200" s="126"/>
      <c r="CU1200" s="43">
        <v>46</v>
      </c>
      <c r="CV1200" s="39" t="s">
        <v>1390</v>
      </c>
      <c r="CW1200" s="43"/>
      <c r="CY1200" s="39" t="s">
        <v>451</v>
      </c>
      <c r="CZ1200" s="43">
        <v>3.6</v>
      </c>
      <c r="DA1200" s="43" t="s">
        <v>2046</v>
      </c>
      <c r="DC1200" s="43">
        <v>1</v>
      </c>
      <c r="DD1200" s="43" t="s">
        <v>2044</v>
      </c>
      <c r="DE1200" s="43">
        <v>2350</v>
      </c>
      <c r="DF1200" s="43"/>
      <c r="DG1200" s="43"/>
      <c r="DH1200" s="43"/>
      <c r="DI1200" s="43"/>
      <c r="DJ1200" s="43"/>
      <c r="DK1200" s="43"/>
      <c r="DL1200" s="43"/>
      <c r="DM1200" s="43"/>
      <c r="DN1200" s="43"/>
      <c r="DO1200" s="43"/>
      <c r="DP1200" s="43"/>
      <c r="DQ1200" s="43"/>
      <c r="DR1200" s="124"/>
      <c r="DS1200" s="43"/>
    </row>
    <row r="1201" spans="1:136" s="39" customFormat="1" x14ac:dyDescent="0.2">
      <c r="A1201" s="44" t="str">
        <f t="shared" si="450"/>
        <v>LAFB</v>
      </c>
      <c r="B1201" s="44" t="str">
        <f t="shared" si="451"/>
        <v>Trichloroethylene</v>
      </c>
      <c r="C1201" s="38" t="s">
        <v>2587</v>
      </c>
      <c r="D1201" s="38" t="str">
        <f t="shared" si="463"/>
        <v>LS</v>
      </c>
      <c r="E1201" s="44" t="s">
        <v>372</v>
      </c>
      <c r="F1201" s="155" t="str">
        <f t="shared" si="452"/>
        <v>UA04</v>
      </c>
      <c r="G1201" s="44" t="str">
        <f t="shared" si="453"/>
        <v>Residential</v>
      </c>
      <c r="H1201" s="44" t="str">
        <f t="shared" si="454"/>
        <v>Basement - partial</v>
      </c>
      <c r="I1201" s="38" t="str">
        <f t="shared" si="458"/>
        <v>Y</v>
      </c>
      <c r="J1201" s="38" t="str">
        <f t="shared" si="459"/>
        <v>Y</v>
      </c>
      <c r="K1201" s="38" t="str">
        <f>IF(AG1201="","",IF(I1201="N","n","Y"))</f>
        <v>Y</v>
      </c>
      <c r="L1201" s="44"/>
      <c r="M1201" s="38" t="str">
        <f t="shared" si="464"/>
        <v>Y</v>
      </c>
      <c r="N1201" s="38" t="str">
        <f t="shared" si="465"/>
        <v>Y</v>
      </c>
      <c r="O1201" s="38" t="str">
        <f>IF(AJ1201="","",IF(M1201="N","n","Y"))</f>
        <v>Y</v>
      </c>
      <c r="P1201" s="44"/>
      <c r="Q1201" s="44"/>
      <c r="R1201" s="44"/>
      <c r="S1201" s="44"/>
      <c r="T1201" s="44"/>
      <c r="U1201" s="44"/>
      <c r="V1201" s="44"/>
      <c r="W1201" s="44"/>
      <c r="X1201" s="44"/>
      <c r="Y1201" s="38" t="str">
        <f t="shared" si="455"/>
        <v>Y</v>
      </c>
      <c r="Z1201" s="38" t="str">
        <f t="shared" si="456"/>
        <v>Y</v>
      </c>
      <c r="AA1201" s="38" t="str">
        <f>IF(AM1201="","",IF(Y1201="N","n","Y"))</f>
        <v>Y</v>
      </c>
      <c r="AC1201" s="59">
        <v>3500</v>
      </c>
      <c r="AD1201" s="204">
        <v>1.5428571428571431E-4</v>
      </c>
      <c r="AE1201" s="38">
        <v>1</v>
      </c>
      <c r="AF1201" s="38">
        <v>0</v>
      </c>
      <c r="AG1201" s="125">
        <f t="shared" si="460"/>
        <v>160</v>
      </c>
      <c r="AH1201" s="39">
        <v>11.5</v>
      </c>
      <c r="AI1201" s="123">
        <f t="shared" si="461"/>
        <v>35520.737217074908</v>
      </c>
      <c r="AJ1201" s="40">
        <f t="shared" si="466"/>
        <v>3500</v>
      </c>
      <c r="AK1201" s="40"/>
      <c r="AL1201" s="40"/>
      <c r="AM1201" s="40">
        <f t="shared" si="472"/>
        <v>0.54</v>
      </c>
      <c r="AN1201" s="39">
        <f t="shared" si="457"/>
        <v>0.5</v>
      </c>
      <c r="AO1201" s="204">
        <f t="shared" si="462"/>
        <v>1.5202387177381574E-5</v>
      </c>
      <c r="AP1201" s="204">
        <f t="shared" si="467"/>
        <v>1.5428571428571431E-4</v>
      </c>
      <c r="AQ1201" s="45"/>
      <c r="AR1201" s="45"/>
      <c r="AS1201" s="115">
        <f t="shared" si="475"/>
        <v>1</v>
      </c>
      <c r="AT1201" s="115">
        <f t="shared" si="476"/>
        <v>0</v>
      </c>
      <c r="AU1201" s="115">
        <f t="shared" si="473"/>
        <v>1</v>
      </c>
      <c r="AV1201" s="115">
        <f t="shared" si="474"/>
        <v>0</v>
      </c>
      <c r="AY1201" s="115"/>
      <c r="AZ1201" s="115"/>
      <c r="BA1201" s="43">
        <v>58</v>
      </c>
      <c r="BB1201" s="43" t="s">
        <v>1494</v>
      </c>
      <c r="BC1201" s="43" t="s">
        <v>1403</v>
      </c>
      <c r="BD1201" s="43" t="s">
        <v>1495</v>
      </c>
      <c r="BE1201" s="37" t="s">
        <v>656</v>
      </c>
      <c r="BF1201" s="43"/>
      <c r="BG1201" s="43">
        <v>186</v>
      </c>
      <c r="BH1201" s="43" t="s">
        <v>1502</v>
      </c>
      <c r="BI1201" s="43" t="s">
        <v>1387</v>
      </c>
      <c r="BJ1201" s="43" t="s">
        <v>533</v>
      </c>
      <c r="BK1201" s="43" t="s">
        <v>1503</v>
      </c>
      <c r="BN1201" s="43">
        <v>5.7</v>
      </c>
      <c r="BO1201" s="43" t="s">
        <v>1390</v>
      </c>
      <c r="BP1201" s="48" t="s">
        <v>1406</v>
      </c>
      <c r="BQ1201" s="43" t="s">
        <v>1497</v>
      </c>
      <c r="BS1201" s="43" t="s">
        <v>1393</v>
      </c>
      <c r="BT1201" s="43" t="s">
        <v>559</v>
      </c>
      <c r="BU1201" s="43"/>
      <c r="BV1201" s="43"/>
      <c r="BW1201" s="243">
        <v>36619</v>
      </c>
      <c r="BX1201" s="243"/>
      <c r="BY1201" s="48" t="s">
        <v>451</v>
      </c>
      <c r="BZ1201" s="43">
        <v>0.54</v>
      </c>
      <c r="CA1201" s="43" t="s">
        <v>1396</v>
      </c>
      <c r="CC1201" s="43">
        <v>1.4999999999999999E-2</v>
      </c>
      <c r="CD1201" s="124" t="s">
        <v>2044</v>
      </c>
      <c r="CE1201" s="43">
        <v>13893</v>
      </c>
      <c r="CF1201" s="43" t="s">
        <v>1710</v>
      </c>
      <c r="CG1201" s="251">
        <v>36619</v>
      </c>
      <c r="CH1201" s="126"/>
      <c r="CK1201" s="48" t="s">
        <v>451</v>
      </c>
      <c r="CL1201" s="43">
        <v>3500</v>
      </c>
      <c r="CM1201" s="43" t="s">
        <v>1396</v>
      </c>
      <c r="CO1201" s="43" t="s">
        <v>543</v>
      </c>
      <c r="CP1201" s="43" t="s">
        <v>2044</v>
      </c>
      <c r="CQ1201" s="43">
        <v>1995</v>
      </c>
      <c r="CR1201" s="43" t="s">
        <v>1499</v>
      </c>
      <c r="CS1201" s="251">
        <v>36619</v>
      </c>
      <c r="CT1201" s="126"/>
      <c r="CU1201" s="43">
        <v>46</v>
      </c>
      <c r="CV1201" s="39" t="s">
        <v>1390</v>
      </c>
      <c r="CW1201" s="43"/>
      <c r="CY1201" s="39" t="s">
        <v>451</v>
      </c>
      <c r="CZ1201" s="43">
        <v>160</v>
      </c>
      <c r="DA1201" s="43" t="s">
        <v>2046</v>
      </c>
      <c r="DC1201" s="43">
        <v>1</v>
      </c>
      <c r="DD1201" s="43" t="s">
        <v>2044</v>
      </c>
      <c r="DE1201" s="43">
        <v>2050</v>
      </c>
      <c r="DF1201" s="43"/>
      <c r="DG1201" s="43"/>
      <c r="DH1201" s="43"/>
      <c r="DI1201" s="43"/>
      <c r="DJ1201" s="43"/>
      <c r="DK1201" s="43"/>
      <c r="DL1201" s="43"/>
      <c r="DM1201" s="43"/>
      <c r="DN1201" s="43"/>
      <c r="DO1201" s="43"/>
      <c r="DP1201" s="43"/>
      <c r="DQ1201" s="43"/>
      <c r="DR1201" s="124"/>
      <c r="DS1201" s="43"/>
    </row>
    <row r="1202" spans="1:136" s="39" customFormat="1" x14ac:dyDescent="0.2">
      <c r="A1202" s="44" t="str">
        <f t="shared" si="450"/>
        <v>LAFB</v>
      </c>
      <c r="B1202" s="44" t="str">
        <f t="shared" si="451"/>
        <v>Trichloroethylene</v>
      </c>
      <c r="C1202" s="38" t="s">
        <v>2587</v>
      </c>
      <c r="D1202" s="38" t="str">
        <f t="shared" si="463"/>
        <v>LS</v>
      </c>
      <c r="E1202" s="44" t="s">
        <v>372</v>
      </c>
      <c r="F1202" s="155" t="str">
        <f t="shared" si="452"/>
        <v>UA04</v>
      </c>
      <c r="G1202" s="44" t="str">
        <f t="shared" si="453"/>
        <v>Residential</v>
      </c>
      <c r="H1202" s="44" t="str">
        <f t="shared" si="454"/>
        <v>Basement - partial</v>
      </c>
      <c r="I1202" s="38" t="str">
        <f t="shared" si="458"/>
        <v>Y</v>
      </c>
      <c r="J1202" s="38" t="str">
        <f t="shared" si="459"/>
        <v>Y</v>
      </c>
      <c r="K1202" s="38" t="str">
        <f>IF(AG1202="","",IF(I1202="N","n","Y"))</f>
        <v>Y</v>
      </c>
      <c r="L1202" s="44"/>
      <c r="M1202" s="38" t="str">
        <f t="shared" si="464"/>
        <v>Y</v>
      </c>
      <c r="N1202" s="38" t="str">
        <f t="shared" si="465"/>
        <v>Y</v>
      </c>
      <c r="O1202" s="38" t="str">
        <f>IF(AJ1202="","",IF(M1202="N","n","Y"))</f>
        <v>Y</v>
      </c>
      <c r="P1202" s="44"/>
      <c r="Q1202" s="44"/>
      <c r="R1202" s="44"/>
      <c r="S1202" s="44"/>
      <c r="T1202" s="44"/>
      <c r="U1202" s="44"/>
      <c r="V1202" s="44"/>
      <c r="W1202" s="44"/>
      <c r="X1202" s="44"/>
      <c r="Y1202" s="38" t="str">
        <f t="shared" si="455"/>
        <v>Y</v>
      </c>
      <c r="Z1202" s="38" t="str">
        <f t="shared" si="456"/>
        <v>Y</v>
      </c>
      <c r="AA1202" s="38" t="str">
        <f>IF(AM1202="","",IF(Y1202="N","n","Y"))</f>
        <v>Y</v>
      </c>
      <c r="AC1202" s="59">
        <v>1800</v>
      </c>
      <c r="AD1202" s="204">
        <v>3.2777777777777775E-4</v>
      </c>
      <c r="AE1202" s="38">
        <v>1</v>
      </c>
      <c r="AF1202" s="38">
        <v>0</v>
      </c>
      <c r="AG1202" s="125">
        <f t="shared" si="460"/>
        <v>170</v>
      </c>
      <c r="AH1202" s="39">
        <v>11.5</v>
      </c>
      <c r="AI1202" s="123">
        <f t="shared" si="461"/>
        <v>37740.783293142093</v>
      </c>
      <c r="AJ1202" s="40">
        <f t="shared" si="466"/>
        <v>1800</v>
      </c>
      <c r="AK1202" s="40"/>
      <c r="AL1202" s="40"/>
      <c r="AM1202" s="40">
        <f t="shared" si="472"/>
        <v>0.59</v>
      </c>
      <c r="AN1202" s="39">
        <f t="shared" si="457"/>
        <v>0.5</v>
      </c>
      <c r="AO1202" s="204">
        <f t="shared" si="462"/>
        <v>1.5632955877394556E-5</v>
      </c>
      <c r="AP1202" s="204">
        <f t="shared" si="467"/>
        <v>3.2777777777777775E-4</v>
      </c>
      <c r="AQ1202" s="45"/>
      <c r="AR1202" s="45"/>
      <c r="AS1202" s="115">
        <f t="shared" si="475"/>
        <v>1</v>
      </c>
      <c r="AT1202" s="115">
        <f t="shared" si="476"/>
        <v>0</v>
      </c>
      <c r="AU1202" s="115">
        <f t="shared" si="473"/>
        <v>1</v>
      </c>
      <c r="AV1202" s="115">
        <f t="shared" si="474"/>
        <v>0</v>
      </c>
      <c r="AY1202" s="115"/>
      <c r="AZ1202" s="115"/>
      <c r="BA1202" s="43">
        <v>58</v>
      </c>
      <c r="BB1202" s="43" t="s">
        <v>1494</v>
      </c>
      <c r="BC1202" s="43" t="s">
        <v>1403</v>
      </c>
      <c r="BD1202" s="43" t="s">
        <v>1495</v>
      </c>
      <c r="BE1202" s="37" t="s">
        <v>656</v>
      </c>
      <c r="BF1202" s="43"/>
      <c r="BG1202" s="43">
        <v>186</v>
      </c>
      <c r="BH1202" s="43" t="s">
        <v>1502</v>
      </c>
      <c r="BI1202" s="43" t="s">
        <v>1387</v>
      </c>
      <c r="BJ1202" s="43" t="s">
        <v>533</v>
      </c>
      <c r="BK1202" s="43" t="s">
        <v>1503</v>
      </c>
      <c r="BN1202" s="43">
        <v>5.7</v>
      </c>
      <c r="BO1202" s="43" t="s">
        <v>1390</v>
      </c>
      <c r="BP1202" s="48" t="s">
        <v>1406</v>
      </c>
      <c r="BQ1202" s="43" t="s">
        <v>1497</v>
      </c>
      <c r="BS1202" s="43" t="s">
        <v>1393</v>
      </c>
      <c r="BT1202" s="43" t="s">
        <v>559</v>
      </c>
      <c r="BU1202" s="43"/>
      <c r="BV1202" s="43"/>
      <c r="BW1202" s="243">
        <v>36698</v>
      </c>
      <c r="BX1202" s="243"/>
      <c r="BY1202" s="48" t="s">
        <v>451</v>
      </c>
      <c r="BZ1202" s="43">
        <v>0.59</v>
      </c>
      <c r="CA1202" s="43" t="s">
        <v>1396</v>
      </c>
      <c r="CC1202" s="43">
        <v>1.4999999999999999E-2</v>
      </c>
      <c r="CD1202" s="124" t="s">
        <v>2044</v>
      </c>
      <c r="CE1202" s="43">
        <v>13895</v>
      </c>
      <c r="CF1202" s="43" t="s">
        <v>1710</v>
      </c>
      <c r="CG1202" s="251">
        <v>36698</v>
      </c>
      <c r="CH1202" s="126"/>
      <c r="CK1202" s="48" t="s">
        <v>451</v>
      </c>
      <c r="CL1202" s="43">
        <v>1800</v>
      </c>
      <c r="CM1202" s="43" t="s">
        <v>1396</v>
      </c>
      <c r="CO1202" s="43" t="s">
        <v>543</v>
      </c>
      <c r="CP1202" s="43" t="s">
        <v>2044</v>
      </c>
      <c r="CQ1202" s="43">
        <v>1997</v>
      </c>
      <c r="CR1202" s="43" t="s">
        <v>1499</v>
      </c>
      <c r="CS1202" s="251">
        <v>36698</v>
      </c>
      <c r="CT1202" s="126"/>
      <c r="CU1202" s="43">
        <v>46</v>
      </c>
      <c r="CV1202" s="39" t="s">
        <v>1390</v>
      </c>
      <c r="CW1202" s="43"/>
      <c r="CY1202" s="39" t="s">
        <v>451</v>
      </c>
      <c r="CZ1202" s="43">
        <v>170</v>
      </c>
      <c r="DA1202" s="43" t="s">
        <v>2046</v>
      </c>
      <c r="DC1202" s="43">
        <v>1</v>
      </c>
      <c r="DD1202" s="43" t="s">
        <v>2044</v>
      </c>
      <c r="DE1202" s="43">
        <v>2057</v>
      </c>
      <c r="DF1202" s="43"/>
      <c r="DG1202" s="43"/>
      <c r="DH1202" s="43"/>
      <c r="DI1202" s="43"/>
      <c r="DJ1202" s="43"/>
      <c r="DK1202" s="43"/>
      <c r="DL1202" s="43"/>
      <c r="DM1202" s="43"/>
      <c r="DN1202" s="43"/>
      <c r="DO1202" s="43"/>
      <c r="DP1202" s="43"/>
      <c r="DQ1202" s="43"/>
      <c r="DR1202" s="124"/>
      <c r="DS1202" s="43"/>
    </row>
    <row r="1203" spans="1:136" s="372" customFormat="1" hidden="1" x14ac:dyDescent="0.2">
      <c r="A1203" s="384" t="str">
        <f t="shared" si="450"/>
        <v>Grants</v>
      </c>
      <c r="B1203" s="384" t="str">
        <f t="shared" si="451"/>
        <v>Trichloroethylene</v>
      </c>
      <c r="C1203" s="385" t="s">
        <v>2587</v>
      </c>
      <c r="D1203" s="303"/>
      <c r="E1203" s="303" t="s">
        <v>371</v>
      </c>
      <c r="F1203" s="386" t="str">
        <f t="shared" si="452"/>
        <v>Residence 6</v>
      </c>
      <c r="G1203" s="384" t="str">
        <f t="shared" si="453"/>
        <v>Residential</v>
      </c>
      <c r="H1203" s="384" t="str">
        <f t="shared" si="454"/>
        <v>Crawlspace</v>
      </c>
      <c r="I1203" s="385" t="str">
        <f t="shared" si="458"/>
        <v>Y</v>
      </c>
      <c r="J1203" s="385" t="str">
        <f t="shared" si="459"/>
        <v>Y</v>
      </c>
      <c r="K1203" s="387" t="s">
        <v>541</v>
      </c>
      <c r="L1203" s="422" t="s">
        <v>1436</v>
      </c>
      <c r="M1203" s="303"/>
      <c r="N1203" s="303"/>
      <c r="O1203" s="303"/>
      <c r="P1203" s="303"/>
      <c r="Q1203" s="385" t="str">
        <f>IF(DR1203="","",IF(DR1203="y","Y","n"))</f>
        <v>Y</v>
      </c>
      <c r="R1203" s="385" t="str">
        <f>IF(AK1203="","",IF(AN1203="","Y",IF(AK1203&gt;AN1203*$R$38,"Y","n")))</f>
        <v>Y</v>
      </c>
      <c r="S1203" s="38" t="str">
        <f>IF(AK1203="","",IF(Q1203="N","n","Y"))</f>
        <v>Y</v>
      </c>
      <c r="T1203"/>
      <c r="U1203" s="385" t="str">
        <f t="shared" ref="U1203:U1210" si="477">IF(EA1203="","",IF(EA1203="y","Y","n"))</f>
        <v>Y</v>
      </c>
      <c r="V1203" s="385" t="str">
        <f t="shared" ref="V1203:V1210" si="478">IF(AL1203="","",IF(AN1203="","Y",IF(AL1203&gt;AN1203*$V$38,"Y","n")))</f>
        <v>Y</v>
      </c>
      <c r="W1203" s="387" t="s">
        <v>541</v>
      </c>
      <c r="X1203" s="422" t="s">
        <v>1436</v>
      </c>
      <c r="Y1203" s="385" t="str">
        <f t="shared" si="455"/>
        <v>Y</v>
      </c>
      <c r="Z1203" s="385" t="str">
        <f t="shared" si="456"/>
        <v>Y</v>
      </c>
      <c r="AA1203" s="385" t="s">
        <v>2044</v>
      </c>
      <c r="AB1203" s="405"/>
      <c r="AC1203" s="389"/>
      <c r="AD1203" s="390"/>
      <c r="AE1203" s="385"/>
      <c r="AF1203" s="385"/>
      <c r="AG1203" s="391">
        <f t="shared" si="460"/>
        <v>380</v>
      </c>
      <c r="AH1203" s="372">
        <v>16</v>
      </c>
      <c r="AI1203" s="392">
        <f t="shared" si="461"/>
        <v>105377.32195462953</v>
      </c>
      <c r="AJ1203" s="303"/>
      <c r="AK1203" s="404">
        <f>IF(DO1203="","",IF(DO1203="mg/m3",1000*DN1203,IF(DO1203="ppbv",DN1203*INDEX(ppbv_ug_m3,MATCH(BS1203,ChemName,0)),DN1203)))</f>
        <v>2732.5153374233128</v>
      </c>
      <c r="AL1203" s="404">
        <f t="shared" ref="AL1203:AL1210" si="479">IF(DW1203="","",IF(DX1203="mg/m3",1000*DW1203,IF(DX1203="ppbv",DW1203*INDEX(ppbv_ug_m3,MATCH(BW1203,ChemName,0)),DW1203)))</f>
        <v>1.2014610480000001</v>
      </c>
      <c r="AM1203" s="394">
        <f t="shared" si="472"/>
        <v>1.1100000000000001</v>
      </c>
      <c r="AN1203" s="372">
        <f t="shared" si="457"/>
        <v>0.5</v>
      </c>
      <c r="AO1203" s="390">
        <f t="shared" si="462"/>
        <v>1.0533575720190663E-5</v>
      </c>
      <c r="AP1203" s="303"/>
      <c r="AQ1203" s="390">
        <f>IF(AK1203="","",AM1203/AK1203)</f>
        <v>4.0621912887292327E-4</v>
      </c>
      <c r="AR1203" s="390">
        <f t="shared" ref="AR1203:AR1210" si="480">IF(AL1203="","",AM1203/AL1203)</f>
        <v>0.92387514505588864</v>
      </c>
      <c r="AS1203" s="396">
        <f t="shared" si="475"/>
        <v>1</v>
      </c>
      <c r="AT1203" s="396">
        <f t="shared" si="476"/>
        <v>0</v>
      </c>
      <c r="AU1203" s="396"/>
      <c r="AV1203" s="396"/>
      <c r="AW1203" s="372">
        <f>IF(AQ1203="","",IF(DR1203="Y",1,0))</f>
        <v>1</v>
      </c>
      <c r="AX1203" s="372">
        <f>IF(AQ1203="","",IF(DR1203="n",1,0))</f>
        <v>0</v>
      </c>
      <c r="AY1203" s="396">
        <f t="shared" ref="AY1203:AY1210" si="481">IF(AR1203="","",IF(EA1203="Y",1,0))</f>
        <v>1</v>
      </c>
      <c r="AZ1203" s="396">
        <f t="shared" ref="AZ1203:AZ1210" si="482">IF(AR1203="","",IF(EA1203="n",1,0))</f>
        <v>0</v>
      </c>
      <c r="BA1203" s="303"/>
      <c r="BB1203" s="372" t="s">
        <v>2351</v>
      </c>
      <c r="BC1203" s="372" t="s">
        <v>139</v>
      </c>
      <c r="BD1203" s="372" t="s">
        <v>138</v>
      </c>
      <c r="BE1203" s="303" t="s">
        <v>2352</v>
      </c>
      <c r="BF1203" s="372" t="s">
        <v>1406</v>
      </c>
      <c r="BG1203" s="303"/>
      <c r="BH1203" s="406" t="s">
        <v>1967</v>
      </c>
      <c r="BI1203" s="303"/>
      <c r="BJ1203" s="303" t="s">
        <v>533</v>
      </c>
      <c r="BK1203" s="407" t="s">
        <v>1489</v>
      </c>
      <c r="BL1203" s="303"/>
      <c r="BM1203" s="303"/>
      <c r="BN1203" s="303">
        <v>5</v>
      </c>
      <c r="BO1203" s="408" t="s">
        <v>1395</v>
      </c>
      <c r="BP1203" s="303"/>
      <c r="BQ1203" s="303"/>
      <c r="BR1203" s="303"/>
      <c r="BS1203" s="409" t="s">
        <v>1393</v>
      </c>
      <c r="BT1203" s="406" t="s">
        <v>1872</v>
      </c>
      <c r="BU1203" s="406"/>
      <c r="BV1203" s="406"/>
      <c r="BW1203" s="410">
        <v>37914</v>
      </c>
      <c r="BX1203" s="410"/>
      <c r="BY1203" s="303" t="s">
        <v>451</v>
      </c>
      <c r="BZ1203" s="411">
        <v>1.1100000000000001</v>
      </c>
      <c r="CA1203" s="372" t="s">
        <v>1396</v>
      </c>
      <c r="CB1203" s="303"/>
      <c r="CC1203" s="303"/>
      <c r="CD1203" s="411" t="s">
        <v>2044</v>
      </c>
      <c r="CE1203" s="303"/>
      <c r="CF1203" s="303"/>
      <c r="CG1203" s="303"/>
      <c r="CH1203" s="303"/>
      <c r="CI1203" s="303"/>
      <c r="CJ1203" s="303"/>
      <c r="CK1203" s="303"/>
      <c r="CL1203" s="303"/>
      <c r="CM1203" s="303"/>
      <c r="CN1203" s="303"/>
      <c r="CO1203" s="303"/>
      <c r="CP1203" s="303"/>
      <c r="CQ1203" s="303"/>
      <c r="CR1203" s="411" t="s">
        <v>1187</v>
      </c>
      <c r="CS1203" s="410">
        <v>38018</v>
      </c>
      <c r="CT1203" s="410">
        <v>38108</v>
      </c>
      <c r="CU1203" s="411">
        <v>50</v>
      </c>
      <c r="CV1203" s="372" t="s">
        <v>1395</v>
      </c>
      <c r="CW1203" s="303"/>
      <c r="CX1203" s="303"/>
      <c r="CY1203" s="303"/>
      <c r="CZ1203" s="411">
        <v>380</v>
      </c>
      <c r="DA1203" s="303" t="s">
        <v>2046</v>
      </c>
      <c r="DB1203" s="303"/>
      <c r="DC1203" s="303"/>
      <c r="DD1203" s="411" t="s">
        <v>2044</v>
      </c>
      <c r="DE1203" s="303"/>
      <c r="DF1203" s="303" t="s">
        <v>2651</v>
      </c>
      <c r="DG1203" s="303"/>
      <c r="DH1203" s="303"/>
      <c r="DI1203" s="303"/>
      <c r="DJ1203" s="303"/>
      <c r="DK1203" s="303"/>
      <c r="DL1203" s="303"/>
      <c r="DM1203" s="303"/>
      <c r="DN1203" s="421">
        <v>2732.5153374233128</v>
      </c>
      <c r="DO1203" s="303" t="s">
        <v>1396</v>
      </c>
      <c r="DP1203" s="303"/>
      <c r="DQ1203" s="303"/>
      <c r="DR1203" s="418" t="s">
        <v>2044</v>
      </c>
      <c r="DS1203" s="303"/>
      <c r="DT1203" s="410">
        <v>37914</v>
      </c>
      <c r="DU1203" s="414"/>
      <c r="DV1203" s="398" t="s">
        <v>451</v>
      </c>
      <c r="DW1203" s="428">
        <v>1.2014610480000001</v>
      </c>
      <c r="DX1203" s="303" t="s">
        <v>1396</v>
      </c>
      <c r="DY1203" s="303"/>
      <c r="DZ1203" s="303"/>
      <c r="EA1203" s="385" t="s">
        <v>2044</v>
      </c>
      <c r="EB1203" s="303"/>
      <c r="EC1203" s="410">
        <v>37914</v>
      </c>
      <c r="ED1203" s="424">
        <v>0.24804357119999998</v>
      </c>
      <c r="EE1203" s="303" t="s">
        <v>1396</v>
      </c>
      <c r="EF1203" s="411" t="s">
        <v>2044</v>
      </c>
    </row>
    <row r="1204" spans="1:136" s="372" customFormat="1" hidden="1" x14ac:dyDescent="0.2">
      <c r="A1204" s="384" t="str">
        <f t="shared" si="450"/>
        <v>LAFB</v>
      </c>
      <c r="B1204" s="384" t="str">
        <f t="shared" si="451"/>
        <v>cis-1,2-Dichloroethylene</v>
      </c>
      <c r="C1204" s="385" t="s">
        <v>2587</v>
      </c>
      <c r="D1204" s="385" t="str">
        <f>IF(BC1204="","",BC1204)</f>
        <v>LS</v>
      </c>
      <c r="E1204" s="384" t="s">
        <v>372</v>
      </c>
      <c r="F1204" s="386" t="str">
        <f t="shared" si="452"/>
        <v>UA05</v>
      </c>
      <c r="G1204" s="384" t="str">
        <f t="shared" si="453"/>
        <v>Residential</v>
      </c>
      <c r="H1204" s="384" t="str">
        <f t="shared" si="454"/>
        <v>Crawlspace - half crawlspace and basement</v>
      </c>
      <c r="I1204" s="385" t="str">
        <f t="shared" si="458"/>
        <v>Y</v>
      </c>
      <c r="J1204" s="385" t="str">
        <f t="shared" si="459"/>
        <v>Y</v>
      </c>
      <c r="K1204" s="385" t="str">
        <f>IF(AG1204="","",IF(I1204="N","n","Y"))</f>
        <v>Y</v>
      </c>
      <c r="L1204" s="384"/>
      <c r="M1204" s="385" t="str">
        <f>IF(CP1204="","",IF(CP1204="y","Y","n"))</f>
        <v/>
      </c>
      <c r="N1204" s="385" t="str">
        <f>IF(AJ1204="","",IF(AN1204="","Y",IF(AJ1204&gt;AN1204*$N$38,"Y","n")))</f>
        <v/>
      </c>
      <c r="O1204" s="385" t="str">
        <f>IF(AJ1204="","",IF(OR(M1204="N",N1204="N"),"n","Y"))</f>
        <v/>
      </c>
      <c r="P1204" s="384"/>
      <c r="Q1204" s="384"/>
      <c r="R1204" s="384"/>
      <c r="S1204" s="384"/>
      <c r="T1204" s="384"/>
      <c r="U1204" s="385" t="str">
        <f t="shared" si="477"/>
        <v>Y</v>
      </c>
      <c r="V1204" s="385" t="str">
        <f t="shared" si="478"/>
        <v>Y</v>
      </c>
      <c r="W1204" s="385" t="str">
        <f>IF(AL1204="","",IF(U1204="N","n","Y"))</f>
        <v>Y</v>
      </c>
      <c r="X1204" s="384"/>
      <c r="Y1204" s="385" t="str">
        <f t="shared" si="455"/>
        <v>Y</v>
      </c>
      <c r="Z1204" s="385" t="str">
        <f t="shared" si="456"/>
        <v>Y</v>
      </c>
      <c r="AA1204" s="385" t="str">
        <f>IF(AM1204="","",IF(Y1204="N","n","Y"))</f>
        <v>Y</v>
      </c>
      <c r="AC1204" s="389"/>
      <c r="AD1204" s="390"/>
      <c r="AE1204" s="385"/>
      <c r="AF1204" s="385"/>
      <c r="AG1204" s="391">
        <f t="shared" si="460"/>
        <v>9.9</v>
      </c>
      <c r="AH1204" s="372">
        <v>11.5</v>
      </c>
      <c r="AI1204" s="392">
        <f t="shared" si="461"/>
        <v>929.67832794851915</v>
      </c>
      <c r="AL1204" s="393">
        <f t="shared" si="479"/>
        <v>4.7E-2</v>
      </c>
      <c r="AM1204" s="393">
        <f t="shared" si="472"/>
        <v>1.4E-2</v>
      </c>
      <c r="AN1204" s="372" t="str">
        <f t="shared" si="457"/>
        <v/>
      </c>
      <c r="AO1204" s="390">
        <f t="shared" si="462"/>
        <v>1.5058972097255609E-5</v>
      </c>
      <c r="AP1204" s="390"/>
      <c r="AQ1204" s="389"/>
      <c r="AR1204" s="390">
        <f t="shared" si="480"/>
        <v>0.2978723404255319</v>
      </c>
      <c r="AS1204" s="396">
        <f t="shared" si="475"/>
        <v>1</v>
      </c>
      <c r="AT1204" s="396">
        <f t="shared" si="476"/>
        <v>0</v>
      </c>
      <c r="AU1204" s="396"/>
      <c r="AV1204" s="396"/>
      <c r="AY1204" s="396">
        <f t="shared" si="481"/>
        <v>1</v>
      </c>
      <c r="AZ1204" s="396">
        <f t="shared" si="482"/>
        <v>0</v>
      </c>
      <c r="BA1204" s="397">
        <v>58</v>
      </c>
      <c r="BB1204" s="397" t="s">
        <v>1494</v>
      </c>
      <c r="BC1204" s="397" t="s">
        <v>1403</v>
      </c>
      <c r="BD1204" s="397" t="s">
        <v>1495</v>
      </c>
      <c r="BE1204" s="303" t="s">
        <v>656</v>
      </c>
      <c r="BF1204" s="397"/>
      <c r="BG1204" s="397">
        <v>187</v>
      </c>
      <c r="BH1204" s="397" t="s">
        <v>772</v>
      </c>
      <c r="BI1204" s="397" t="s">
        <v>1387</v>
      </c>
      <c r="BJ1204" s="397" t="s">
        <v>533</v>
      </c>
      <c r="BK1204" s="397" t="s">
        <v>1515</v>
      </c>
      <c r="BN1204" s="397">
        <v>5.7</v>
      </c>
      <c r="BO1204" s="397" t="s">
        <v>1390</v>
      </c>
      <c r="BP1204" s="398" t="s">
        <v>1406</v>
      </c>
      <c r="BQ1204" s="397" t="s">
        <v>773</v>
      </c>
      <c r="BS1204" s="397" t="s">
        <v>1400</v>
      </c>
      <c r="BT1204" s="397" t="s">
        <v>559</v>
      </c>
      <c r="BU1204" s="397"/>
      <c r="BV1204" s="397"/>
      <c r="BW1204" s="399">
        <v>36929</v>
      </c>
      <c r="BX1204" s="399"/>
      <c r="BY1204" s="398" t="s">
        <v>451</v>
      </c>
      <c r="BZ1204" s="397">
        <v>1.4E-2</v>
      </c>
      <c r="CA1204" s="397" t="s">
        <v>1396</v>
      </c>
      <c r="CC1204" s="397">
        <v>0.01</v>
      </c>
      <c r="CD1204" s="400" t="s">
        <v>2044</v>
      </c>
      <c r="CE1204" s="397">
        <v>14080</v>
      </c>
      <c r="CR1204" s="397" t="s">
        <v>1499</v>
      </c>
      <c r="CS1204" s="401">
        <v>36929</v>
      </c>
      <c r="CT1204" s="402"/>
      <c r="CU1204" s="397">
        <v>55</v>
      </c>
      <c r="CV1204" s="372" t="s">
        <v>1390</v>
      </c>
      <c r="CW1204" s="397"/>
      <c r="CY1204" s="372" t="s">
        <v>451</v>
      </c>
      <c r="CZ1204" s="397">
        <v>9.9</v>
      </c>
      <c r="DA1204" s="397" t="s">
        <v>2046</v>
      </c>
      <c r="DC1204" s="397">
        <v>1</v>
      </c>
      <c r="DD1204" s="397" t="s">
        <v>2044</v>
      </c>
      <c r="DE1204" s="397">
        <v>2396</v>
      </c>
      <c r="DF1204" s="397"/>
      <c r="DG1204" s="397"/>
      <c r="DH1204" s="397"/>
      <c r="DI1204" s="397"/>
      <c r="DJ1204" s="397"/>
      <c r="DK1204" s="397"/>
      <c r="DL1204" s="397"/>
      <c r="DM1204" s="397"/>
      <c r="DN1204" s="397"/>
      <c r="DO1204" s="397"/>
      <c r="DP1204" s="397"/>
      <c r="DQ1204" s="397"/>
      <c r="DR1204" s="400"/>
      <c r="DS1204" s="397"/>
      <c r="DT1204" s="401">
        <v>36929</v>
      </c>
      <c r="DU1204" s="402"/>
      <c r="DV1204" s="398" t="s">
        <v>451</v>
      </c>
      <c r="DW1204" s="403">
        <v>4.7E-2</v>
      </c>
      <c r="DX1204" s="397" t="s">
        <v>1396</v>
      </c>
      <c r="DZ1204" s="397" t="s">
        <v>1501</v>
      </c>
      <c r="EA1204" s="400" t="s">
        <v>2044</v>
      </c>
      <c r="EB1204" s="397">
        <v>3161</v>
      </c>
    </row>
    <row r="1205" spans="1:136" s="372" customFormat="1" hidden="1" x14ac:dyDescent="0.2">
      <c r="A1205" s="384" t="str">
        <f t="shared" si="450"/>
        <v>LAFB</v>
      </c>
      <c r="B1205" s="384" t="str">
        <f t="shared" si="451"/>
        <v>Tetrachloroethylene</v>
      </c>
      <c r="C1205" s="385" t="s">
        <v>2587</v>
      </c>
      <c r="D1205" s="385" t="str">
        <f>IF(BC1205="","",BC1205)</f>
        <v>LS</v>
      </c>
      <c r="E1205" s="384" t="s">
        <v>372</v>
      </c>
      <c r="F1205" s="386" t="str">
        <f t="shared" si="452"/>
        <v>UA05</v>
      </c>
      <c r="G1205" s="384" t="str">
        <f t="shared" si="453"/>
        <v>Residential</v>
      </c>
      <c r="H1205" s="384" t="str">
        <f t="shared" si="454"/>
        <v>Crawlspace - half crawlspace and basement</v>
      </c>
      <c r="I1205" s="385" t="str">
        <f t="shared" si="458"/>
        <v>Y</v>
      </c>
      <c r="J1205" s="385" t="str">
        <f t="shared" si="459"/>
        <v>n</v>
      </c>
      <c r="K1205" s="385" t="s">
        <v>541</v>
      </c>
      <c r="L1205" s="384" t="s">
        <v>310</v>
      </c>
      <c r="M1205" s="385" t="str">
        <f>IF(CP1205="","",IF(CP1205="y","Y","n"))</f>
        <v/>
      </c>
      <c r="N1205" s="385" t="str">
        <f>IF(AJ1205="","",IF(AN1205="","Y",IF(AJ1205&gt;AN1205*$N$38,"Y","n")))</f>
        <v/>
      </c>
      <c r="O1205" s="385" t="str">
        <f>IF(AJ1205="","",IF(OR(M1205="N",N1205="N"),"n","Y"))</f>
        <v/>
      </c>
      <c r="P1205" s="384"/>
      <c r="Q1205" s="384"/>
      <c r="R1205" s="384"/>
      <c r="S1205" s="384"/>
      <c r="T1205" s="384"/>
      <c r="U1205" s="385" t="str">
        <f t="shared" si="477"/>
        <v>Y</v>
      </c>
      <c r="V1205" s="385" t="str">
        <f t="shared" si="478"/>
        <v>n</v>
      </c>
      <c r="W1205" s="445" t="s">
        <v>541</v>
      </c>
      <c r="X1205" s="467" t="s">
        <v>2780</v>
      </c>
      <c r="Y1205" s="385" t="str">
        <f t="shared" si="455"/>
        <v>Y</v>
      </c>
      <c r="Z1205" s="385" t="str">
        <f t="shared" si="456"/>
        <v>n</v>
      </c>
      <c r="AA1205" s="445" t="s">
        <v>541</v>
      </c>
      <c r="AB1205" s="467" t="s">
        <v>2780</v>
      </c>
      <c r="AC1205" s="389"/>
      <c r="AD1205" s="390"/>
      <c r="AE1205" s="385"/>
      <c r="AF1205" s="385"/>
      <c r="AG1205" s="391">
        <f t="shared" si="460"/>
        <v>3.6</v>
      </c>
      <c r="AH1205" s="372">
        <v>11.5</v>
      </c>
      <c r="AI1205" s="392">
        <f t="shared" si="461"/>
        <v>1317.8746188364494</v>
      </c>
      <c r="AL1205" s="404">
        <f t="shared" si="479"/>
        <v>3.6</v>
      </c>
      <c r="AM1205" s="394">
        <f t="shared" si="472"/>
        <v>1.4</v>
      </c>
      <c r="AN1205" s="372">
        <f t="shared" si="457"/>
        <v>3.8</v>
      </c>
      <c r="AO1205" s="390">
        <f t="shared" si="462"/>
        <v>1.062316536026818E-3</v>
      </c>
      <c r="AP1205" s="390"/>
      <c r="AQ1205" s="389"/>
      <c r="AR1205" s="390">
        <f t="shared" si="480"/>
        <v>0.38888888888888884</v>
      </c>
      <c r="AS1205" s="396">
        <f t="shared" si="475"/>
        <v>1</v>
      </c>
      <c r="AT1205" s="396">
        <f t="shared" si="476"/>
        <v>0</v>
      </c>
      <c r="AU1205" s="396"/>
      <c r="AV1205" s="396"/>
      <c r="AY1205" s="396">
        <f t="shared" si="481"/>
        <v>1</v>
      </c>
      <c r="AZ1205" s="396">
        <f t="shared" si="482"/>
        <v>0</v>
      </c>
      <c r="BA1205" s="397">
        <v>58</v>
      </c>
      <c r="BB1205" s="397" t="s">
        <v>1494</v>
      </c>
      <c r="BC1205" s="397" t="s">
        <v>1403</v>
      </c>
      <c r="BD1205" s="397" t="s">
        <v>1495</v>
      </c>
      <c r="BE1205" s="303" t="s">
        <v>656</v>
      </c>
      <c r="BF1205" s="397"/>
      <c r="BG1205" s="397">
        <v>187</v>
      </c>
      <c r="BH1205" s="397" t="s">
        <v>772</v>
      </c>
      <c r="BI1205" s="397" t="s">
        <v>1387</v>
      </c>
      <c r="BJ1205" s="397" t="s">
        <v>533</v>
      </c>
      <c r="BK1205" s="397" t="s">
        <v>1515</v>
      </c>
      <c r="BN1205" s="397">
        <v>5.7</v>
      </c>
      <c r="BO1205" s="397" t="s">
        <v>1390</v>
      </c>
      <c r="BP1205" s="398" t="s">
        <v>1406</v>
      </c>
      <c r="BQ1205" s="397" t="s">
        <v>773</v>
      </c>
      <c r="BS1205" s="397" t="s">
        <v>2057</v>
      </c>
      <c r="BT1205" s="397" t="s">
        <v>559</v>
      </c>
      <c r="BU1205" s="397"/>
      <c r="BV1205" s="397"/>
      <c r="BW1205" s="399">
        <v>36698</v>
      </c>
      <c r="BX1205" s="399"/>
      <c r="BY1205" s="398" t="s">
        <v>451</v>
      </c>
      <c r="BZ1205" s="397">
        <v>1.4</v>
      </c>
      <c r="CA1205" s="397" t="s">
        <v>1396</v>
      </c>
      <c r="CC1205" s="397">
        <v>1.7999999999999999E-2</v>
      </c>
      <c r="CD1205" s="400" t="s">
        <v>2044</v>
      </c>
      <c r="CE1205" s="397">
        <v>14075</v>
      </c>
      <c r="CR1205" s="397" t="s">
        <v>1499</v>
      </c>
      <c r="CS1205" s="401">
        <v>36698</v>
      </c>
      <c r="CT1205" s="402"/>
      <c r="CU1205" s="397">
        <v>55</v>
      </c>
      <c r="CV1205" s="372" t="s">
        <v>1390</v>
      </c>
      <c r="CW1205" s="397"/>
      <c r="CY1205" s="372" t="s">
        <v>451</v>
      </c>
      <c r="CZ1205" s="397">
        <v>3.6</v>
      </c>
      <c r="DA1205" s="397" t="s">
        <v>2046</v>
      </c>
      <c r="DC1205" s="397">
        <v>1</v>
      </c>
      <c r="DD1205" s="397" t="s">
        <v>2044</v>
      </c>
      <c r="DE1205" s="397">
        <v>2355</v>
      </c>
      <c r="DF1205" s="397"/>
      <c r="DG1205" s="397"/>
      <c r="DH1205" s="397"/>
      <c r="DI1205" s="397"/>
      <c r="DJ1205" s="397"/>
      <c r="DK1205" s="397"/>
      <c r="DL1205" s="397"/>
      <c r="DM1205" s="397"/>
      <c r="DN1205" s="397"/>
      <c r="DO1205" s="397"/>
      <c r="DP1205" s="397"/>
      <c r="DQ1205" s="397"/>
      <c r="DR1205" s="400"/>
      <c r="DS1205" s="397"/>
      <c r="DT1205" s="401">
        <v>36698</v>
      </c>
      <c r="DU1205" s="402"/>
      <c r="DV1205" s="398" t="s">
        <v>451</v>
      </c>
      <c r="DW1205" s="403">
        <v>3.6</v>
      </c>
      <c r="DX1205" s="397" t="s">
        <v>1396</v>
      </c>
      <c r="DZ1205" s="397" t="s">
        <v>1500</v>
      </c>
      <c r="EA1205" s="400" t="s">
        <v>2044</v>
      </c>
      <c r="EB1205" s="397">
        <v>3162</v>
      </c>
    </row>
    <row r="1206" spans="1:136" s="372" customFormat="1" hidden="1" x14ac:dyDescent="0.2">
      <c r="A1206" s="384" t="str">
        <f t="shared" si="450"/>
        <v>LAFB</v>
      </c>
      <c r="B1206" s="384" t="str">
        <f t="shared" si="451"/>
        <v>Tetrachloroethylene</v>
      </c>
      <c r="C1206" s="385" t="s">
        <v>2587</v>
      </c>
      <c r="D1206" s="385" t="str">
        <f>IF(BC1206="","",BC1206)</f>
        <v>LS</v>
      </c>
      <c r="E1206" s="384" t="s">
        <v>372</v>
      </c>
      <c r="F1206" s="386" t="str">
        <f t="shared" si="452"/>
        <v>UA05</v>
      </c>
      <c r="G1206" s="384" t="str">
        <f t="shared" si="453"/>
        <v>Residential</v>
      </c>
      <c r="H1206" s="384" t="str">
        <f t="shared" si="454"/>
        <v>Crawlspace - half crawlspace and basement</v>
      </c>
      <c r="I1206" s="385" t="str">
        <f t="shared" si="458"/>
        <v>Y</v>
      </c>
      <c r="J1206" s="385" t="str">
        <f t="shared" si="459"/>
        <v>n</v>
      </c>
      <c r="K1206" s="385" t="s">
        <v>541</v>
      </c>
      <c r="L1206" s="384" t="s">
        <v>310</v>
      </c>
      <c r="M1206" s="385" t="str">
        <f>IF(CP1206="","",IF(CP1206="y","Y","n"))</f>
        <v/>
      </c>
      <c r="N1206" s="385" t="str">
        <f>IF(AJ1206="","",IF(AN1206="","Y",IF(AJ1206&gt;AN1206*$N$38,"Y","n")))</f>
        <v/>
      </c>
      <c r="O1206" s="385" t="str">
        <f>IF(AJ1206="","",IF(OR(M1206="N",N1206="N"),"n","Y"))</f>
        <v/>
      </c>
      <c r="P1206" s="384"/>
      <c r="Q1206" s="384"/>
      <c r="R1206" s="384"/>
      <c r="S1206" s="384"/>
      <c r="T1206" s="384"/>
      <c r="U1206" s="385" t="str">
        <f t="shared" si="477"/>
        <v>Y</v>
      </c>
      <c r="V1206" s="385" t="str">
        <f t="shared" si="478"/>
        <v>n</v>
      </c>
      <c r="W1206" s="385" t="s">
        <v>541</v>
      </c>
      <c r="X1206" s="384"/>
      <c r="Y1206" s="385" t="str">
        <f t="shared" si="455"/>
        <v>Y</v>
      </c>
      <c r="Z1206" s="385" t="str">
        <f t="shared" si="456"/>
        <v>n</v>
      </c>
      <c r="AA1206" s="445" t="s">
        <v>541</v>
      </c>
      <c r="AB1206" s="467" t="s">
        <v>2780</v>
      </c>
      <c r="AC1206" s="389"/>
      <c r="AD1206" s="390"/>
      <c r="AE1206" s="385"/>
      <c r="AF1206" s="385"/>
      <c r="AG1206" s="391">
        <f t="shared" si="460"/>
        <v>2.8</v>
      </c>
      <c r="AH1206" s="372">
        <v>11.5</v>
      </c>
      <c r="AI1206" s="392">
        <f t="shared" si="461"/>
        <v>1025.0135924283495</v>
      </c>
      <c r="AL1206" s="404">
        <f t="shared" si="479"/>
        <v>1.3</v>
      </c>
      <c r="AM1206" s="394">
        <f t="shared" si="472"/>
        <v>0.89</v>
      </c>
      <c r="AN1206" s="372">
        <f t="shared" si="457"/>
        <v>3.8</v>
      </c>
      <c r="AO1206" s="390">
        <f t="shared" si="462"/>
        <v>8.6828116873212369E-4</v>
      </c>
      <c r="AP1206" s="390"/>
      <c r="AQ1206" s="389"/>
      <c r="AR1206" s="390">
        <f t="shared" si="480"/>
        <v>0.68461538461538463</v>
      </c>
      <c r="AS1206" s="396">
        <f t="shared" si="475"/>
        <v>1</v>
      </c>
      <c r="AT1206" s="396">
        <f t="shared" si="476"/>
        <v>0</v>
      </c>
      <c r="AU1206" s="396"/>
      <c r="AV1206" s="396"/>
      <c r="AY1206" s="396">
        <f t="shared" si="481"/>
        <v>1</v>
      </c>
      <c r="AZ1206" s="396">
        <f t="shared" si="482"/>
        <v>0</v>
      </c>
      <c r="BA1206" s="397">
        <v>58</v>
      </c>
      <c r="BB1206" s="397" t="s">
        <v>1494</v>
      </c>
      <c r="BC1206" s="397" t="s">
        <v>1403</v>
      </c>
      <c r="BD1206" s="397" t="s">
        <v>1495</v>
      </c>
      <c r="BE1206" s="303" t="s">
        <v>656</v>
      </c>
      <c r="BF1206" s="397"/>
      <c r="BG1206" s="397">
        <v>187</v>
      </c>
      <c r="BH1206" s="397" t="s">
        <v>772</v>
      </c>
      <c r="BI1206" s="397" t="s">
        <v>1387</v>
      </c>
      <c r="BJ1206" s="397" t="s">
        <v>533</v>
      </c>
      <c r="BK1206" s="397" t="s">
        <v>1515</v>
      </c>
      <c r="BN1206" s="397">
        <v>5.7</v>
      </c>
      <c r="BO1206" s="397" t="s">
        <v>1390</v>
      </c>
      <c r="BP1206" s="398" t="s">
        <v>1406</v>
      </c>
      <c r="BQ1206" s="397" t="s">
        <v>773</v>
      </c>
      <c r="BS1206" s="397" t="s">
        <v>2057</v>
      </c>
      <c r="BT1206" s="397" t="s">
        <v>559</v>
      </c>
      <c r="BU1206" s="397"/>
      <c r="BV1206" s="397"/>
      <c r="BW1206" s="399">
        <v>36783</v>
      </c>
      <c r="BX1206" s="399"/>
      <c r="BY1206" s="398" t="s">
        <v>451</v>
      </c>
      <c r="BZ1206" s="397">
        <v>0.89</v>
      </c>
      <c r="CA1206" s="397" t="s">
        <v>1396</v>
      </c>
      <c r="CC1206" s="397">
        <v>1.7999999999999999E-2</v>
      </c>
      <c r="CD1206" s="400" t="s">
        <v>2044</v>
      </c>
      <c r="CE1206" s="397">
        <v>14076</v>
      </c>
      <c r="CR1206" s="397" t="s">
        <v>1499</v>
      </c>
      <c r="CS1206" s="401">
        <v>36783</v>
      </c>
      <c r="CT1206" s="402"/>
      <c r="CU1206" s="397">
        <v>55</v>
      </c>
      <c r="CV1206" s="372" t="s">
        <v>1390</v>
      </c>
      <c r="CW1206" s="397"/>
      <c r="CY1206" s="372" t="s">
        <v>451</v>
      </c>
      <c r="CZ1206" s="397">
        <v>2.8</v>
      </c>
      <c r="DA1206" s="397" t="s">
        <v>2046</v>
      </c>
      <c r="DC1206" s="397">
        <v>1</v>
      </c>
      <c r="DD1206" s="397" t="s">
        <v>2044</v>
      </c>
      <c r="DE1206" s="397">
        <v>2362</v>
      </c>
      <c r="DF1206" s="397"/>
      <c r="DG1206" s="397"/>
      <c r="DH1206" s="397"/>
      <c r="DI1206" s="397"/>
      <c r="DJ1206" s="397"/>
      <c r="DK1206" s="397"/>
      <c r="DL1206" s="397"/>
      <c r="DM1206" s="397"/>
      <c r="DN1206" s="397"/>
      <c r="DO1206" s="397"/>
      <c r="DP1206" s="397"/>
      <c r="DQ1206" s="397"/>
      <c r="DR1206" s="400"/>
      <c r="DS1206" s="397"/>
      <c r="DT1206" s="401">
        <v>36783</v>
      </c>
      <c r="DU1206" s="402"/>
      <c r="DV1206" s="398" t="s">
        <v>451</v>
      </c>
      <c r="DW1206" s="403">
        <v>1.3</v>
      </c>
      <c r="DX1206" s="397" t="s">
        <v>1396</v>
      </c>
      <c r="DZ1206" s="397" t="s">
        <v>1500</v>
      </c>
      <c r="EA1206" s="400" t="s">
        <v>2044</v>
      </c>
      <c r="EB1206" s="397">
        <v>3163</v>
      </c>
    </row>
    <row r="1207" spans="1:136" s="372" customFormat="1" hidden="1" x14ac:dyDescent="0.2">
      <c r="A1207" s="384" t="str">
        <f t="shared" si="450"/>
        <v>LAFB</v>
      </c>
      <c r="B1207" s="384" t="str">
        <f t="shared" si="451"/>
        <v>Tetrachloroethylene</v>
      </c>
      <c r="C1207" s="385" t="s">
        <v>2587</v>
      </c>
      <c r="D1207" s="385" t="str">
        <f>IF(BC1207="","",BC1207)</f>
        <v>LS</v>
      </c>
      <c r="E1207" s="384" t="s">
        <v>372</v>
      </c>
      <c r="F1207" s="386" t="str">
        <f t="shared" si="452"/>
        <v>UA05</v>
      </c>
      <c r="G1207" s="384" t="str">
        <f t="shared" si="453"/>
        <v>Residential</v>
      </c>
      <c r="H1207" s="384" t="str">
        <f t="shared" si="454"/>
        <v>Crawlspace - half crawlspace and basement</v>
      </c>
      <c r="I1207" s="385" t="str">
        <f t="shared" si="458"/>
        <v>Y</v>
      </c>
      <c r="J1207" s="385" t="str">
        <f t="shared" si="459"/>
        <v>n</v>
      </c>
      <c r="K1207" s="385" t="s">
        <v>541</v>
      </c>
      <c r="L1207" s="384" t="s">
        <v>310</v>
      </c>
      <c r="M1207" s="385" t="str">
        <f>IF(CP1207="","",IF(CP1207="y","Y","n"))</f>
        <v/>
      </c>
      <c r="N1207" s="385" t="str">
        <f>IF(AJ1207="","",IF(AN1207="","Y",IF(AJ1207&gt;AN1207*$N$38,"Y","n")))</f>
        <v/>
      </c>
      <c r="O1207" s="385" t="str">
        <f>IF(AJ1207="","",IF(OR(M1207="N",N1207="N"),"n","Y"))</f>
        <v/>
      </c>
      <c r="P1207" s="384"/>
      <c r="Q1207" s="384"/>
      <c r="R1207" s="384"/>
      <c r="S1207" s="384"/>
      <c r="T1207" s="384"/>
      <c r="U1207" s="385" t="str">
        <f t="shared" si="477"/>
        <v>Y</v>
      </c>
      <c r="V1207" s="385" t="str">
        <f t="shared" si="478"/>
        <v>n</v>
      </c>
      <c r="W1207" s="387" t="s">
        <v>541</v>
      </c>
      <c r="X1207" s="388" t="s">
        <v>2141</v>
      </c>
      <c r="Y1207" s="385" t="str">
        <f t="shared" si="455"/>
        <v>Y</v>
      </c>
      <c r="Z1207" s="385" t="str">
        <f t="shared" si="456"/>
        <v>n</v>
      </c>
      <c r="AA1207" s="385" t="str">
        <f>IF(AM1207="","",IF(Y1207="N","n","Y"))</f>
        <v>Y</v>
      </c>
      <c r="AC1207" s="389"/>
      <c r="AD1207" s="390"/>
      <c r="AE1207" s="385"/>
      <c r="AF1207" s="385"/>
      <c r="AG1207" s="391">
        <f t="shared" si="460"/>
        <v>2.9</v>
      </c>
      <c r="AH1207" s="372">
        <v>11.5</v>
      </c>
      <c r="AI1207" s="392">
        <f t="shared" si="461"/>
        <v>1061.6212207293622</v>
      </c>
      <c r="AL1207" s="394">
        <f t="shared" si="479"/>
        <v>1.9</v>
      </c>
      <c r="AM1207" s="394">
        <f t="shared" si="472"/>
        <v>3</v>
      </c>
      <c r="AN1207" s="372">
        <f t="shared" si="457"/>
        <v>3.8</v>
      </c>
      <c r="AO1207" s="390">
        <f t="shared" si="462"/>
        <v>2.8258666475590227E-3</v>
      </c>
      <c r="AP1207" s="390"/>
      <c r="AQ1207" s="389"/>
      <c r="AR1207" s="395">
        <f t="shared" si="480"/>
        <v>1.5789473684210527</v>
      </c>
      <c r="AS1207" s="396">
        <f t="shared" si="475"/>
        <v>1</v>
      </c>
      <c r="AT1207" s="396">
        <f t="shared" si="476"/>
        <v>0</v>
      </c>
      <c r="AU1207" s="396"/>
      <c r="AV1207" s="396"/>
      <c r="AY1207" s="396">
        <f t="shared" si="481"/>
        <v>1</v>
      </c>
      <c r="AZ1207" s="396">
        <f t="shared" si="482"/>
        <v>0</v>
      </c>
      <c r="BA1207" s="397">
        <v>58</v>
      </c>
      <c r="BB1207" s="397" t="s">
        <v>1494</v>
      </c>
      <c r="BC1207" s="397" t="s">
        <v>1403</v>
      </c>
      <c r="BD1207" s="397" t="s">
        <v>1495</v>
      </c>
      <c r="BE1207" s="303" t="s">
        <v>656</v>
      </c>
      <c r="BF1207" s="397"/>
      <c r="BG1207" s="397">
        <v>187</v>
      </c>
      <c r="BH1207" s="397" t="s">
        <v>772</v>
      </c>
      <c r="BI1207" s="397" t="s">
        <v>1387</v>
      </c>
      <c r="BJ1207" s="397" t="s">
        <v>533</v>
      </c>
      <c r="BK1207" s="397" t="s">
        <v>1515</v>
      </c>
      <c r="BN1207" s="397">
        <v>5.7</v>
      </c>
      <c r="BO1207" s="397" t="s">
        <v>1390</v>
      </c>
      <c r="BP1207" s="398" t="s">
        <v>1406</v>
      </c>
      <c r="BQ1207" s="397" t="s">
        <v>773</v>
      </c>
      <c r="BS1207" s="397" t="s">
        <v>2057</v>
      </c>
      <c r="BT1207" s="397" t="s">
        <v>559</v>
      </c>
      <c r="BU1207" s="397"/>
      <c r="BV1207" s="397"/>
      <c r="BW1207" s="399">
        <v>36929</v>
      </c>
      <c r="BX1207" s="399"/>
      <c r="BY1207" s="398" t="s">
        <v>451</v>
      </c>
      <c r="BZ1207" s="397">
        <v>3</v>
      </c>
      <c r="CA1207" s="397" t="s">
        <v>1396</v>
      </c>
      <c r="CC1207" s="397">
        <v>1.7999999999999999E-2</v>
      </c>
      <c r="CD1207" s="400" t="s">
        <v>2044</v>
      </c>
      <c r="CE1207" s="397">
        <v>14079</v>
      </c>
      <c r="CR1207" s="397" t="s">
        <v>1499</v>
      </c>
      <c r="CS1207" s="401">
        <v>36929</v>
      </c>
      <c r="CT1207" s="402"/>
      <c r="CU1207" s="397">
        <v>55</v>
      </c>
      <c r="CV1207" s="372" t="s">
        <v>1390</v>
      </c>
      <c r="CW1207" s="397"/>
      <c r="CY1207" s="372" t="s">
        <v>451</v>
      </c>
      <c r="CZ1207" s="397">
        <v>2.9</v>
      </c>
      <c r="DA1207" s="397" t="s">
        <v>2046</v>
      </c>
      <c r="DC1207" s="397">
        <v>1</v>
      </c>
      <c r="DD1207" s="397" t="s">
        <v>2044</v>
      </c>
      <c r="DE1207" s="397">
        <v>2385</v>
      </c>
      <c r="DF1207" s="397"/>
      <c r="DG1207" s="397"/>
      <c r="DH1207" s="397"/>
      <c r="DI1207" s="397"/>
      <c r="DJ1207" s="397"/>
      <c r="DK1207" s="397"/>
      <c r="DL1207" s="397"/>
      <c r="DM1207" s="397"/>
      <c r="DN1207" s="397"/>
      <c r="DO1207" s="397"/>
      <c r="DP1207" s="397"/>
      <c r="DQ1207" s="397"/>
      <c r="DR1207" s="400"/>
      <c r="DS1207" s="397"/>
      <c r="DT1207" s="401">
        <v>36929</v>
      </c>
      <c r="DU1207" s="402"/>
      <c r="DV1207" s="398" t="s">
        <v>451</v>
      </c>
      <c r="DW1207" s="403">
        <v>1.9</v>
      </c>
      <c r="DX1207" s="397" t="s">
        <v>1396</v>
      </c>
      <c r="DZ1207" s="397" t="s">
        <v>1500</v>
      </c>
      <c r="EA1207" s="400" t="s">
        <v>2044</v>
      </c>
      <c r="EB1207" s="397">
        <v>3164</v>
      </c>
    </row>
    <row r="1208" spans="1:136" s="372" customFormat="1" hidden="1" x14ac:dyDescent="0.2">
      <c r="A1208" s="384" t="str">
        <f t="shared" si="450"/>
        <v>Grants</v>
      </c>
      <c r="B1208" s="384" t="str">
        <f t="shared" si="451"/>
        <v>Tetrachloroethylene</v>
      </c>
      <c r="C1208" s="385" t="s">
        <v>2587</v>
      </c>
      <c r="D1208" s="303"/>
      <c r="E1208" s="303" t="s">
        <v>371</v>
      </c>
      <c r="F1208" s="386" t="str">
        <f t="shared" si="452"/>
        <v>Residence 8</v>
      </c>
      <c r="G1208" s="384" t="str">
        <f t="shared" si="453"/>
        <v>Residential</v>
      </c>
      <c r="H1208" s="384" t="str">
        <f t="shared" si="454"/>
        <v>Crawlspace</v>
      </c>
      <c r="I1208" s="385" t="str">
        <f t="shared" si="458"/>
        <v>Y</v>
      </c>
      <c r="J1208" s="385" t="str">
        <f t="shared" si="459"/>
        <v>Y</v>
      </c>
      <c r="K1208" s="387" t="s">
        <v>541</v>
      </c>
      <c r="L1208" s="422" t="s">
        <v>440</v>
      </c>
      <c r="M1208" s="303"/>
      <c r="N1208" s="303"/>
      <c r="O1208" s="303"/>
      <c r="P1208" s="303"/>
      <c r="Q1208" s="303"/>
      <c r="R1208" s="303"/>
      <c r="S1208" s="303"/>
      <c r="T1208" s="303"/>
      <c r="U1208" s="385" t="str">
        <f t="shared" si="477"/>
        <v>Y</v>
      </c>
      <c r="V1208" s="385" t="str">
        <f t="shared" si="478"/>
        <v>n</v>
      </c>
      <c r="W1208" s="387" t="s">
        <v>541</v>
      </c>
      <c r="X1208" s="422" t="s">
        <v>440</v>
      </c>
      <c r="Y1208" s="385" t="str">
        <f t="shared" si="455"/>
        <v>Y</v>
      </c>
      <c r="Z1208" s="385" t="str">
        <f t="shared" si="456"/>
        <v>n</v>
      </c>
      <c r="AA1208" s="445" t="s">
        <v>541</v>
      </c>
      <c r="AB1208" s="425" t="s">
        <v>441</v>
      </c>
      <c r="AC1208" s="389"/>
      <c r="AD1208" s="390"/>
      <c r="AE1208" s="385"/>
      <c r="AF1208" s="385"/>
      <c r="AG1208" s="391">
        <f t="shared" si="460"/>
        <v>3200</v>
      </c>
      <c r="AH1208" s="372">
        <v>16</v>
      </c>
      <c r="AI1208" s="392">
        <f t="shared" si="461"/>
        <v>1503292.5760524927</v>
      </c>
      <c r="AJ1208" s="303"/>
      <c r="AK1208" s="303"/>
      <c r="AL1208" s="432">
        <f t="shared" si="479"/>
        <v>0.5</v>
      </c>
      <c r="AM1208" s="394">
        <f t="shared" si="472"/>
        <v>0.33</v>
      </c>
      <c r="AN1208" s="372">
        <f t="shared" si="457"/>
        <v>3.8</v>
      </c>
      <c r="AO1208" s="390">
        <f t="shared" si="462"/>
        <v>2.1951814653841336E-7</v>
      </c>
      <c r="AP1208" s="303"/>
      <c r="AQ1208" s="303"/>
      <c r="AR1208" s="390">
        <f t="shared" si="480"/>
        <v>0.66</v>
      </c>
      <c r="AS1208" s="396">
        <f t="shared" si="475"/>
        <v>1</v>
      </c>
      <c r="AT1208" s="396">
        <f t="shared" si="476"/>
        <v>0</v>
      </c>
      <c r="AU1208" s="396"/>
      <c r="AV1208" s="396"/>
      <c r="AY1208" s="396">
        <f t="shared" si="481"/>
        <v>1</v>
      </c>
      <c r="AZ1208" s="396">
        <f t="shared" si="482"/>
        <v>0</v>
      </c>
      <c r="BA1208" s="303"/>
      <c r="BB1208" s="372" t="s">
        <v>2351</v>
      </c>
      <c r="BC1208" s="372" t="s">
        <v>139</v>
      </c>
      <c r="BD1208" s="372" t="s">
        <v>138</v>
      </c>
      <c r="BE1208" s="303" t="s">
        <v>2352</v>
      </c>
      <c r="BF1208" s="372" t="s">
        <v>1406</v>
      </c>
      <c r="BG1208" s="303"/>
      <c r="BH1208" s="406" t="s">
        <v>1871</v>
      </c>
      <c r="BI1208" s="303"/>
      <c r="BJ1208" s="303" t="s">
        <v>533</v>
      </c>
      <c r="BK1208" s="407" t="s">
        <v>1489</v>
      </c>
      <c r="BL1208" s="303"/>
      <c r="BM1208" s="303"/>
      <c r="BN1208" s="303">
        <v>5</v>
      </c>
      <c r="BO1208" s="408" t="s">
        <v>1395</v>
      </c>
      <c r="BP1208" s="303"/>
      <c r="BQ1208" s="303"/>
      <c r="BR1208" s="303"/>
      <c r="BS1208" s="409" t="s">
        <v>2057</v>
      </c>
      <c r="BT1208" s="406" t="s">
        <v>1872</v>
      </c>
      <c r="BU1208" s="406"/>
      <c r="BV1208" s="406"/>
      <c r="BW1208" s="410">
        <v>38153</v>
      </c>
      <c r="BX1208" s="410"/>
      <c r="BY1208" s="303" t="s">
        <v>451</v>
      </c>
      <c r="BZ1208" s="449">
        <v>0.33</v>
      </c>
      <c r="CA1208" s="372" t="s">
        <v>1396</v>
      </c>
      <c r="CB1208" s="303"/>
      <c r="CC1208" s="303"/>
      <c r="CD1208" s="411" t="s">
        <v>2044</v>
      </c>
      <c r="CE1208" s="303"/>
      <c r="CF1208" s="303"/>
      <c r="CG1208" s="303"/>
      <c r="CH1208" s="303"/>
      <c r="CI1208" s="303"/>
      <c r="CJ1208" s="303"/>
      <c r="CK1208" s="303"/>
      <c r="CL1208" s="303"/>
      <c r="CM1208" s="303"/>
      <c r="CN1208" s="303"/>
      <c r="CO1208" s="303"/>
      <c r="CP1208" s="303"/>
      <c r="CQ1208" s="303"/>
      <c r="CR1208" s="429" t="s">
        <v>1189</v>
      </c>
      <c r="CS1208" s="410">
        <v>38018</v>
      </c>
      <c r="CT1208" s="410">
        <v>38108</v>
      </c>
      <c r="CU1208" s="413">
        <v>125</v>
      </c>
      <c r="CV1208" s="372" t="s">
        <v>1395</v>
      </c>
      <c r="CW1208" s="303"/>
      <c r="CX1208" s="303"/>
      <c r="CY1208" s="303"/>
      <c r="CZ1208" s="411">
        <v>3200</v>
      </c>
      <c r="DA1208" s="303" t="s">
        <v>2046</v>
      </c>
      <c r="DB1208" s="303"/>
      <c r="DC1208" s="303"/>
      <c r="DD1208" s="411" t="s">
        <v>2044</v>
      </c>
      <c r="DE1208" s="303"/>
      <c r="DF1208" s="411"/>
      <c r="DG1208" s="303"/>
      <c r="DH1208" s="303"/>
      <c r="DI1208" s="303"/>
      <c r="DJ1208" s="303"/>
      <c r="DK1208" s="303"/>
      <c r="DL1208" s="303"/>
      <c r="DM1208" s="303"/>
      <c r="DN1208" s="413"/>
      <c r="DO1208" s="303"/>
      <c r="DP1208" s="303"/>
      <c r="DQ1208" s="303"/>
      <c r="DR1208" s="418"/>
      <c r="DS1208" s="303"/>
      <c r="DT1208" s="410">
        <v>38153</v>
      </c>
      <c r="DU1208" s="414"/>
      <c r="DV1208" s="398" t="s">
        <v>451</v>
      </c>
      <c r="DW1208" s="433">
        <v>0.5</v>
      </c>
      <c r="DX1208" s="303" t="s">
        <v>1396</v>
      </c>
      <c r="DY1208" s="303"/>
      <c r="DZ1208" s="303"/>
      <c r="EA1208" s="385" t="s">
        <v>2044</v>
      </c>
      <c r="EB1208" s="303"/>
      <c r="EC1208" s="410">
        <v>38153</v>
      </c>
      <c r="ED1208" s="434">
        <v>0.47</v>
      </c>
      <c r="EE1208" s="303" t="s">
        <v>1396</v>
      </c>
      <c r="EF1208" s="411" t="s">
        <v>2044</v>
      </c>
    </row>
    <row r="1209" spans="1:136" s="372" customFormat="1" hidden="1" x14ac:dyDescent="0.2">
      <c r="A1209" s="384" t="str">
        <f t="shared" si="450"/>
        <v>Grants</v>
      </c>
      <c r="B1209" s="384" t="str">
        <f t="shared" si="451"/>
        <v>Trichloroethylene</v>
      </c>
      <c r="C1209" s="385" t="s">
        <v>2587</v>
      </c>
      <c r="D1209" s="303"/>
      <c r="E1209" s="303" t="s">
        <v>371</v>
      </c>
      <c r="F1209" s="386" t="str">
        <f t="shared" si="452"/>
        <v>Residence 8</v>
      </c>
      <c r="G1209" s="384" t="str">
        <f t="shared" si="453"/>
        <v>Residential</v>
      </c>
      <c r="H1209" s="384" t="str">
        <f t="shared" si="454"/>
        <v>Crawlspace</v>
      </c>
      <c r="I1209" s="385" t="str">
        <f t="shared" si="458"/>
        <v>Y</v>
      </c>
      <c r="J1209" s="385" t="str">
        <f t="shared" si="459"/>
        <v>Y</v>
      </c>
      <c r="K1209" s="387" t="s">
        <v>541</v>
      </c>
      <c r="L1209" s="422" t="s">
        <v>440</v>
      </c>
      <c r="M1209" s="303"/>
      <c r="N1209" s="303"/>
      <c r="O1209" s="303"/>
      <c r="P1209" s="303"/>
      <c r="Q1209" s="303"/>
      <c r="R1209" s="303"/>
      <c r="S1209" s="303"/>
      <c r="T1209" s="303"/>
      <c r="U1209" s="385" t="str">
        <f t="shared" si="477"/>
        <v>Y</v>
      </c>
      <c r="V1209" s="385" t="str">
        <f t="shared" si="478"/>
        <v>n</v>
      </c>
      <c r="W1209" s="387" t="s">
        <v>541</v>
      </c>
      <c r="X1209" s="422" t="s">
        <v>440</v>
      </c>
      <c r="Y1209" s="385" t="str">
        <f t="shared" si="455"/>
        <v>Y</v>
      </c>
      <c r="Z1209" s="385" t="str">
        <f t="shared" si="456"/>
        <v>n</v>
      </c>
      <c r="AA1209" s="445" t="s">
        <v>541</v>
      </c>
      <c r="AB1209" s="425" t="s">
        <v>440</v>
      </c>
      <c r="AC1209" s="389"/>
      <c r="AD1209" s="390"/>
      <c r="AE1209" s="385"/>
      <c r="AF1209" s="385"/>
      <c r="AG1209" s="391">
        <f t="shared" si="460"/>
        <v>1300</v>
      </c>
      <c r="AH1209" s="372">
        <v>16</v>
      </c>
      <c r="AI1209" s="392">
        <f t="shared" si="461"/>
        <v>360501.36458162736</v>
      </c>
      <c r="AJ1209" s="303"/>
      <c r="AK1209" s="303"/>
      <c r="AL1209" s="393">
        <f t="shared" si="479"/>
        <v>0.11</v>
      </c>
      <c r="AM1209" s="394">
        <f t="shared" si="472"/>
        <v>0.12</v>
      </c>
      <c r="AN1209" s="372">
        <f t="shared" si="457"/>
        <v>0.5</v>
      </c>
      <c r="AO1209" s="390">
        <f t="shared" si="462"/>
        <v>3.328697524883535E-7</v>
      </c>
      <c r="AP1209" s="303"/>
      <c r="AQ1209" s="303"/>
      <c r="AR1209" s="395">
        <f t="shared" si="480"/>
        <v>1.0909090909090908</v>
      </c>
      <c r="AS1209" s="396">
        <f t="shared" si="475"/>
        <v>1</v>
      </c>
      <c r="AT1209" s="396">
        <f t="shared" si="476"/>
        <v>0</v>
      </c>
      <c r="AU1209" s="396"/>
      <c r="AV1209" s="396"/>
      <c r="AY1209" s="396">
        <f t="shared" si="481"/>
        <v>1</v>
      </c>
      <c r="AZ1209" s="396">
        <f t="shared" si="482"/>
        <v>0</v>
      </c>
      <c r="BA1209" s="303"/>
      <c r="BB1209" s="372" t="s">
        <v>2351</v>
      </c>
      <c r="BC1209" s="372" t="s">
        <v>139</v>
      </c>
      <c r="BD1209" s="372" t="s">
        <v>138</v>
      </c>
      <c r="BE1209" s="303" t="s">
        <v>2352</v>
      </c>
      <c r="BF1209" s="372" t="s">
        <v>1406</v>
      </c>
      <c r="BG1209" s="303"/>
      <c r="BH1209" s="406" t="s">
        <v>1871</v>
      </c>
      <c r="BI1209" s="303"/>
      <c r="BJ1209" s="303" t="s">
        <v>533</v>
      </c>
      <c r="BK1209" s="407" t="s">
        <v>1489</v>
      </c>
      <c r="BL1209" s="303"/>
      <c r="BM1209" s="303"/>
      <c r="BN1209" s="303">
        <v>5</v>
      </c>
      <c r="BO1209" s="408" t="s">
        <v>1395</v>
      </c>
      <c r="BP1209" s="303"/>
      <c r="BQ1209" s="303"/>
      <c r="BR1209" s="303"/>
      <c r="BS1209" s="409" t="s">
        <v>1393</v>
      </c>
      <c r="BT1209" s="406" t="s">
        <v>1872</v>
      </c>
      <c r="BU1209" s="406"/>
      <c r="BV1209" s="406"/>
      <c r="BW1209" s="410">
        <v>38153</v>
      </c>
      <c r="BX1209" s="410"/>
      <c r="BY1209" s="303" t="s">
        <v>451</v>
      </c>
      <c r="BZ1209" s="449">
        <v>0.12</v>
      </c>
      <c r="CA1209" s="372" t="s">
        <v>1396</v>
      </c>
      <c r="CB1209" s="303"/>
      <c r="CC1209" s="303"/>
      <c r="CD1209" s="411" t="s">
        <v>2044</v>
      </c>
      <c r="CE1209" s="303"/>
      <c r="CF1209" s="303"/>
      <c r="CG1209" s="303"/>
      <c r="CH1209" s="303"/>
      <c r="CI1209" s="303"/>
      <c r="CJ1209" s="303"/>
      <c r="CK1209" s="303"/>
      <c r="CL1209" s="303"/>
      <c r="CM1209" s="303"/>
      <c r="CN1209" s="303"/>
      <c r="CO1209" s="303"/>
      <c r="CP1209" s="303"/>
      <c r="CQ1209" s="303"/>
      <c r="CR1209" s="429" t="s">
        <v>1189</v>
      </c>
      <c r="CS1209" s="410">
        <v>38018</v>
      </c>
      <c r="CT1209" s="410">
        <v>38108</v>
      </c>
      <c r="CU1209" s="413">
        <v>125</v>
      </c>
      <c r="CV1209" s="372" t="s">
        <v>1395</v>
      </c>
      <c r="CW1209" s="303"/>
      <c r="CX1209" s="303"/>
      <c r="CY1209" s="303"/>
      <c r="CZ1209" s="411">
        <v>1300</v>
      </c>
      <c r="DA1209" s="303" t="s">
        <v>2046</v>
      </c>
      <c r="DB1209" s="303"/>
      <c r="DC1209" s="303"/>
      <c r="DD1209" s="411" t="s">
        <v>2044</v>
      </c>
      <c r="DE1209" s="303"/>
      <c r="DF1209" s="411"/>
      <c r="DG1209" s="303"/>
      <c r="DH1209" s="303"/>
      <c r="DI1209" s="303"/>
      <c r="DJ1209" s="303"/>
      <c r="DK1209" s="303"/>
      <c r="DL1209" s="303"/>
      <c r="DM1209" s="303"/>
      <c r="DN1209" s="413"/>
      <c r="DO1209" s="303"/>
      <c r="DP1209" s="303"/>
      <c r="DQ1209" s="303"/>
      <c r="DR1209" s="418"/>
      <c r="DS1209" s="303"/>
      <c r="DT1209" s="410">
        <v>38153</v>
      </c>
      <c r="DU1209" s="414"/>
      <c r="DV1209" s="398" t="s">
        <v>451</v>
      </c>
      <c r="DW1209" s="435">
        <v>0.11</v>
      </c>
      <c r="DX1209" s="303" t="s">
        <v>1396</v>
      </c>
      <c r="DY1209" s="303"/>
      <c r="DZ1209" s="303"/>
      <c r="EA1209" s="385" t="s">
        <v>2044</v>
      </c>
      <c r="EB1209" s="303"/>
      <c r="EC1209" s="410">
        <v>38153</v>
      </c>
      <c r="ED1209" s="434">
        <v>0.15</v>
      </c>
      <c r="EE1209" s="303" t="s">
        <v>1396</v>
      </c>
      <c r="EF1209" s="411" t="s">
        <v>2044</v>
      </c>
    </row>
    <row r="1210" spans="1:136" s="372" customFormat="1" hidden="1" x14ac:dyDescent="0.2">
      <c r="A1210" s="384" t="str">
        <f t="shared" si="450"/>
        <v>Jackson</v>
      </c>
      <c r="B1210" s="384" t="str">
        <f t="shared" si="451"/>
        <v>Tetrachloroethylene</v>
      </c>
      <c r="C1210" s="385" t="s">
        <v>2587</v>
      </c>
      <c r="D1210" s="385" t="str">
        <f t="shared" ref="D1210:D1273" si="483">IF(BC1210="","",BC1210)</f>
        <v>LS</v>
      </c>
      <c r="E1210" s="384" t="s">
        <v>372</v>
      </c>
      <c r="F1210" s="386" t="str">
        <f t="shared" si="452"/>
        <v>55 Virgninian</v>
      </c>
      <c r="G1210" s="384" t="str">
        <f t="shared" si="453"/>
        <v>Residential</v>
      </c>
      <c r="H1210" s="384" t="str">
        <f t="shared" si="454"/>
        <v>Crawlspace</v>
      </c>
      <c r="I1210" s="385" t="str">
        <f t="shared" si="458"/>
        <v>Y</v>
      </c>
      <c r="J1210" s="385" t="str">
        <f t="shared" si="459"/>
        <v>Y</v>
      </c>
      <c r="K1210" s="385" t="str">
        <f>IF(AG1210="","",IF(I1210="N","n","Y"))</f>
        <v>Y</v>
      </c>
      <c r="L1210" s="384"/>
      <c r="M1210" s="385" t="str">
        <f t="shared" ref="M1210:M1273" si="484">IF(CP1210="","",IF(CP1210="y","Y","n"))</f>
        <v/>
      </c>
      <c r="N1210" s="385" t="str">
        <f t="shared" ref="N1210:N1273" si="485">IF(AJ1210="","",IF(AN1210="","Y",IF(AJ1210&gt;AN1210*$N$38,"Y","n")))</f>
        <v/>
      </c>
      <c r="O1210" s="385" t="str">
        <f>IF(AJ1210="","",IF(M1210="N","n","Y"))</f>
        <v/>
      </c>
      <c r="P1210" s="384"/>
      <c r="Q1210" s="385" t="str">
        <f>IF(DR1210="","",IF(DR1210="y","Y","n"))</f>
        <v>Y</v>
      </c>
      <c r="R1210" s="385" t="str">
        <f>IF(AK1210="","",IF(AN1210="","Y",IF(AK1210&gt;AN1210*$R$38,"Y","n")))</f>
        <v>Y</v>
      </c>
      <c r="S1210" s="385" t="str">
        <f>IF(AK1210="","",IF(Q1210="N","n","Y"))</f>
        <v>Y</v>
      </c>
      <c r="T1210" s="384"/>
      <c r="U1210" s="385" t="str">
        <f t="shared" si="477"/>
        <v>Y</v>
      </c>
      <c r="V1210" s="385" t="str">
        <f t="shared" si="478"/>
        <v>Y</v>
      </c>
      <c r="W1210" s="385" t="str">
        <f>IF(AL1210="","",IF(U1210="N","n","Y"))</f>
        <v>Y</v>
      </c>
      <c r="X1210" s="384"/>
      <c r="Y1210" s="385" t="str">
        <f t="shared" si="455"/>
        <v>Y</v>
      </c>
      <c r="Z1210" s="385" t="str">
        <f t="shared" si="456"/>
        <v>Y</v>
      </c>
      <c r="AA1210" s="385" t="str">
        <f>IF(AM1210="","",IF(Y1210="N","n","Y"))</f>
        <v>Y</v>
      </c>
      <c r="AC1210" s="389"/>
      <c r="AD1210" s="390"/>
      <c r="AE1210" s="385"/>
      <c r="AF1210" s="385"/>
      <c r="AG1210" s="391">
        <f t="shared" si="460"/>
        <v>60</v>
      </c>
      <c r="AH1210" s="372">
        <v>6</v>
      </c>
      <c r="AI1210" s="392">
        <f t="shared" si="461"/>
        <v>15958.681168263751</v>
      </c>
      <c r="AK1210" s="404">
        <f>IF(DO1210="","",IF(DO1210="mg/m3",1000*DN1210,IF(DO1210="ppbv",DN1210*INDEX(ppbv_ug_m3,MATCH(BS1210,ChemName,0)),DN1210)))</f>
        <v>55757.2</v>
      </c>
      <c r="AL1210" s="404">
        <f t="shared" si="479"/>
        <v>14.9</v>
      </c>
      <c r="AM1210" s="394">
        <f t="shared" si="472"/>
        <v>7.46</v>
      </c>
      <c r="AN1210" s="372">
        <f t="shared" si="457"/>
        <v>3.8</v>
      </c>
      <c r="AO1210" s="390">
        <f t="shared" si="462"/>
        <v>4.6745717401982671E-4</v>
      </c>
      <c r="AP1210" s="390"/>
      <c r="AQ1210" s="390">
        <f>IF(AK1210="","",AM1210/AK1210)</f>
        <v>1.3379437991864728E-4</v>
      </c>
      <c r="AR1210" s="390">
        <f t="shared" si="480"/>
        <v>0.5006711409395973</v>
      </c>
      <c r="AS1210" s="396">
        <f t="shared" si="475"/>
        <v>1</v>
      </c>
      <c r="AT1210" s="396">
        <f t="shared" si="476"/>
        <v>0</v>
      </c>
      <c r="AU1210" s="396"/>
      <c r="AV1210" s="396"/>
      <c r="AW1210" s="372">
        <f>IF(AQ1210="","",IF(DR1210="Y",1,0))</f>
        <v>1</v>
      </c>
      <c r="AX1210" s="372">
        <f>IF(AQ1210="","",IF(DR1210="n",1,0))</f>
        <v>0</v>
      </c>
      <c r="AY1210" s="396">
        <f t="shared" si="481"/>
        <v>1</v>
      </c>
      <c r="AZ1210" s="396">
        <f t="shared" si="482"/>
        <v>0</v>
      </c>
      <c r="BA1210" s="397">
        <v>60</v>
      </c>
      <c r="BB1210" s="397" t="s">
        <v>1486</v>
      </c>
      <c r="BC1210" s="397" t="s">
        <v>1403</v>
      </c>
      <c r="BD1210" s="397" t="s">
        <v>1487</v>
      </c>
      <c r="BE1210" s="303" t="s">
        <v>1371</v>
      </c>
      <c r="BF1210" s="397"/>
      <c r="BG1210" s="397">
        <v>180</v>
      </c>
      <c r="BH1210" s="397" t="s">
        <v>1488</v>
      </c>
      <c r="BI1210" s="397" t="s">
        <v>557</v>
      </c>
      <c r="BJ1210" s="397" t="s">
        <v>533</v>
      </c>
      <c r="BK1210" s="397" t="s">
        <v>1489</v>
      </c>
      <c r="BP1210" s="398" t="s">
        <v>1406</v>
      </c>
      <c r="BS1210" s="397" t="s">
        <v>2057</v>
      </c>
      <c r="BT1210" s="397" t="s">
        <v>1490</v>
      </c>
      <c r="BU1210" s="397"/>
      <c r="BV1210" s="397"/>
      <c r="BW1210" s="402">
        <v>37681</v>
      </c>
      <c r="BX1210" s="399"/>
      <c r="BY1210" s="397" t="s">
        <v>1961</v>
      </c>
      <c r="BZ1210" s="397">
        <v>7.46</v>
      </c>
      <c r="CA1210" s="397" t="s">
        <v>1396</v>
      </c>
      <c r="CC1210" s="397">
        <v>1.1000000000000001</v>
      </c>
      <c r="CD1210" s="400" t="s">
        <v>2044</v>
      </c>
      <c r="CE1210" s="397">
        <v>3622</v>
      </c>
      <c r="CR1210" s="397" t="s">
        <v>1492</v>
      </c>
      <c r="CS1210" s="401">
        <v>37469</v>
      </c>
      <c r="CT1210" s="402"/>
      <c r="CU1210" s="397">
        <v>39.928800000000003</v>
      </c>
      <c r="CV1210" s="372" t="s">
        <v>1390</v>
      </c>
      <c r="CW1210" s="397"/>
      <c r="CY1210" s="372" t="s">
        <v>451</v>
      </c>
      <c r="CZ1210" s="397">
        <v>60</v>
      </c>
      <c r="DA1210" s="397" t="s">
        <v>2046</v>
      </c>
      <c r="DC1210" s="397">
        <v>0.5</v>
      </c>
      <c r="DD1210" s="397" t="s">
        <v>2044</v>
      </c>
      <c r="DE1210" s="397">
        <v>480</v>
      </c>
      <c r="DF1210" s="436" t="s">
        <v>2129</v>
      </c>
      <c r="DG1210" s="437">
        <v>37469</v>
      </c>
      <c r="DH1210" s="438"/>
      <c r="DI1210" s="436">
        <v>33.223199999999999</v>
      </c>
      <c r="DJ1210" s="436" t="s">
        <v>1390</v>
      </c>
      <c r="DK1210" s="436">
        <v>2.7432000000000003</v>
      </c>
      <c r="DL1210" s="436" t="s">
        <v>1390</v>
      </c>
      <c r="DM1210" s="372" t="s">
        <v>451</v>
      </c>
      <c r="DN1210" s="436">
        <v>55757.2</v>
      </c>
      <c r="DO1210" s="436" t="s">
        <v>1396</v>
      </c>
      <c r="DP1210" s="397"/>
      <c r="DQ1210" s="397"/>
      <c r="DR1210" s="396" t="s">
        <v>2044</v>
      </c>
      <c r="DS1210" s="397">
        <v>764</v>
      </c>
      <c r="DT1210" s="401">
        <v>37469</v>
      </c>
      <c r="DU1210" s="402"/>
      <c r="DV1210" s="398" t="s">
        <v>451</v>
      </c>
      <c r="DW1210" s="403">
        <v>14.9</v>
      </c>
      <c r="DX1210" s="397" t="s">
        <v>1396</v>
      </c>
      <c r="DZ1210" s="397" t="s">
        <v>1705</v>
      </c>
      <c r="EA1210" s="400" t="s">
        <v>2044</v>
      </c>
      <c r="EB1210" s="397">
        <v>272</v>
      </c>
    </row>
    <row r="1211" spans="1:136" s="39" customFormat="1" hidden="1" x14ac:dyDescent="0.2">
      <c r="A1211" s="44" t="str">
        <f t="shared" si="450"/>
        <v>LAFB</v>
      </c>
      <c r="B1211" s="44" t="str">
        <f t="shared" si="451"/>
        <v>Tetrachloroethylene</v>
      </c>
      <c r="C1211" s="38" t="s">
        <v>2587</v>
      </c>
      <c r="D1211" s="38" t="str">
        <f t="shared" si="483"/>
        <v>LS</v>
      </c>
      <c r="E1211" s="44" t="s">
        <v>372</v>
      </c>
      <c r="F1211" s="155" t="str">
        <f t="shared" si="452"/>
        <v>UA18</v>
      </c>
      <c r="G1211" s="44" t="str">
        <f t="shared" si="453"/>
        <v>Residential</v>
      </c>
      <c r="H1211" s="44" t="str">
        <f t="shared" si="454"/>
        <v>Basement - partial</v>
      </c>
      <c r="I1211" s="38" t="str">
        <f t="shared" si="458"/>
        <v>Y</v>
      </c>
      <c r="J1211" s="38" t="str">
        <f t="shared" si="459"/>
        <v>n</v>
      </c>
      <c r="K1211" s="38" t="s">
        <v>541</v>
      </c>
      <c r="L1211" s="44" t="s">
        <v>310</v>
      </c>
      <c r="M1211" s="38" t="str">
        <f t="shared" si="484"/>
        <v>Y</v>
      </c>
      <c r="N1211" s="38" t="str">
        <f t="shared" si="485"/>
        <v>n</v>
      </c>
      <c r="O1211" s="38" t="s">
        <v>541</v>
      </c>
      <c r="P1211" s="44" t="s">
        <v>310</v>
      </c>
      <c r="Q1211" s="44"/>
      <c r="R1211" s="44"/>
      <c r="S1211" s="44"/>
      <c r="T1211" s="44"/>
      <c r="U1211" s="44"/>
      <c r="V1211" s="44"/>
      <c r="W1211" s="44"/>
      <c r="X1211" s="44"/>
      <c r="Y1211" s="38" t="str">
        <f t="shared" si="455"/>
        <v>Y</v>
      </c>
      <c r="Z1211" s="38" t="str">
        <f t="shared" si="456"/>
        <v>n</v>
      </c>
      <c r="AA1211" s="38" t="s">
        <v>541</v>
      </c>
      <c r="AC1211" s="59">
        <v>23</v>
      </c>
      <c r="AD1211" s="204">
        <v>2.782608695652174E-2</v>
      </c>
      <c r="AE1211" s="38">
        <v>1</v>
      </c>
      <c r="AF1211" s="38">
        <v>0</v>
      </c>
      <c r="AG1211" s="125">
        <f t="shared" si="460"/>
        <v>2.7</v>
      </c>
      <c r="AH1211" s="39">
        <v>11.5</v>
      </c>
      <c r="AI1211" s="123">
        <f t="shared" si="461"/>
        <v>988.40596412733714</v>
      </c>
      <c r="AJ1211" s="40">
        <f t="shared" ref="AJ1211:AJ1242" si="486">IF(CL1211="","",IF(CM1211="mg/m3",1000*CL1211,IF(CM1211="ppbv",CL1211*INDEX(ppbv_ug_m3,MATCH(BS1211,ChemName,0)),CL1211)))</f>
        <v>23</v>
      </c>
      <c r="AK1211" s="40"/>
      <c r="AL1211" s="40"/>
      <c r="AM1211" s="40">
        <f t="shared" si="472"/>
        <v>0.64</v>
      </c>
      <c r="AN1211" s="39">
        <f t="shared" si="457"/>
        <v>3.8</v>
      </c>
      <c r="AO1211" s="204">
        <f t="shared" si="462"/>
        <v>6.4750722195920326E-4</v>
      </c>
      <c r="AP1211" s="204">
        <f t="shared" ref="AP1211:AP1242" si="487">IF(AJ1211="","",AM1211/AJ1211)</f>
        <v>2.782608695652174E-2</v>
      </c>
      <c r="AQ1211" s="45"/>
      <c r="AR1211" s="45"/>
      <c r="AS1211" s="115">
        <f t="shared" si="475"/>
        <v>1</v>
      </c>
      <c r="AT1211" s="115">
        <f t="shared" si="476"/>
        <v>0</v>
      </c>
      <c r="AU1211" s="115">
        <f t="shared" si="473"/>
        <v>1</v>
      </c>
      <c r="AV1211" s="115">
        <f t="shared" si="474"/>
        <v>0</v>
      </c>
      <c r="AY1211" s="115"/>
      <c r="AZ1211" s="115"/>
      <c r="BA1211" s="43">
        <v>58</v>
      </c>
      <c r="BB1211" s="43" t="s">
        <v>1494</v>
      </c>
      <c r="BC1211" s="43" t="s">
        <v>1403</v>
      </c>
      <c r="BD1211" s="43" t="s">
        <v>1495</v>
      </c>
      <c r="BE1211" s="37" t="s">
        <v>656</v>
      </c>
      <c r="BF1211" s="43"/>
      <c r="BG1211" s="43">
        <v>188</v>
      </c>
      <c r="BH1211" s="43" t="s">
        <v>1504</v>
      </c>
      <c r="BI1211" s="43" t="s">
        <v>1387</v>
      </c>
      <c r="BJ1211" s="43" t="s">
        <v>533</v>
      </c>
      <c r="BK1211" s="43" t="s">
        <v>1503</v>
      </c>
      <c r="BN1211" s="43">
        <v>5.7</v>
      </c>
      <c r="BO1211" s="43" t="s">
        <v>1390</v>
      </c>
      <c r="BP1211" s="48" t="s">
        <v>1406</v>
      </c>
      <c r="BQ1211" s="43" t="s">
        <v>1505</v>
      </c>
      <c r="BS1211" s="43" t="s">
        <v>2057</v>
      </c>
      <c r="BT1211" s="43" t="s">
        <v>559</v>
      </c>
      <c r="BU1211" s="43"/>
      <c r="BV1211" s="43"/>
      <c r="BW1211" s="243">
        <v>36619</v>
      </c>
      <c r="BX1211" s="243"/>
      <c r="BY1211" s="48" t="s">
        <v>451</v>
      </c>
      <c r="BZ1211" s="43">
        <v>0.64</v>
      </c>
      <c r="CA1211" s="43" t="s">
        <v>1396</v>
      </c>
      <c r="CC1211" s="43">
        <v>1.7999999999999999E-2</v>
      </c>
      <c r="CD1211" s="124" t="s">
        <v>2044</v>
      </c>
      <c r="CE1211" s="43">
        <v>14036</v>
      </c>
      <c r="CF1211" s="43" t="s">
        <v>1710</v>
      </c>
      <c r="CG1211" s="251">
        <v>36619</v>
      </c>
      <c r="CH1211" s="126"/>
      <c r="CK1211" s="48" t="s">
        <v>451</v>
      </c>
      <c r="CL1211" s="43">
        <v>23</v>
      </c>
      <c r="CM1211" s="43" t="s">
        <v>1396</v>
      </c>
      <c r="CO1211" s="43" t="s">
        <v>1500</v>
      </c>
      <c r="CP1211" s="43" t="s">
        <v>2044</v>
      </c>
      <c r="CQ1211" s="43">
        <v>2194</v>
      </c>
      <c r="CR1211" s="43" t="s">
        <v>1499</v>
      </c>
      <c r="CS1211" s="251">
        <v>36619</v>
      </c>
      <c r="CT1211" s="126"/>
      <c r="CU1211" s="43">
        <v>46</v>
      </c>
      <c r="CV1211" s="39" t="s">
        <v>1390</v>
      </c>
      <c r="CW1211" s="43"/>
      <c r="CY1211" s="39" t="s">
        <v>451</v>
      </c>
      <c r="CZ1211" s="43">
        <v>2.7</v>
      </c>
      <c r="DA1211" s="43" t="s">
        <v>2046</v>
      </c>
      <c r="DC1211" s="43">
        <v>1</v>
      </c>
      <c r="DD1211" s="43" t="s">
        <v>2044</v>
      </c>
      <c r="DE1211" s="43">
        <v>2339</v>
      </c>
      <c r="DF1211" s="43"/>
      <c r="DG1211" s="43"/>
      <c r="DH1211" s="43"/>
      <c r="DI1211" s="43"/>
      <c r="DJ1211" s="43"/>
      <c r="DK1211" s="43"/>
      <c r="DL1211" s="43"/>
      <c r="DM1211" s="43"/>
      <c r="DN1211" s="43"/>
      <c r="DO1211" s="43"/>
      <c r="DP1211" s="43"/>
      <c r="DQ1211" s="43"/>
      <c r="DR1211" s="124"/>
      <c r="DS1211" s="43"/>
    </row>
    <row r="1212" spans="1:136" s="39" customFormat="1" hidden="1" x14ac:dyDescent="0.2">
      <c r="A1212" s="44" t="str">
        <f t="shared" si="450"/>
        <v>LAFB</v>
      </c>
      <c r="B1212" s="44" t="str">
        <f t="shared" si="451"/>
        <v>Tetrachloroethylene</v>
      </c>
      <c r="C1212" s="38" t="s">
        <v>2587</v>
      </c>
      <c r="D1212" s="38" t="str">
        <f t="shared" si="483"/>
        <v>LS</v>
      </c>
      <c r="E1212" s="44" t="s">
        <v>372</v>
      </c>
      <c r="F1212" s="155" t="str">
        <f t="shared" si="452"/>
        <v>UA18</v>
      </c>
      <c r="G1212" s="44" t="str">
        <f t="shared" si="453"/>
        <v>Residential</v>
      </c>
      <c r="H1212" s="44" t="str">
        <f t="shared" si="454"/>
        <v>Basement - partial</v>
      </c>
      <c r="I1212" s="38" t="str">
        <f t="shared" si="458"/>
        <v>Y</v>
      </c>
      <c r="J1212" s="38" t="str">
        <f t="shared" si="459"/>
        <v>n</v>
      </c>
      <c r="K1212" s="38" t="s">
        <v>541</v>
      </c>
      <c r="L1212" s="44" t="s">
        <v>310</v>
      </c>
      <c r="M1212" s="38" t="str">
        <f t="shared" si="484"/>
        <v>Y</v>
      </c>
      <c r="N1212" s="38" t="str">
        <f t="shared" si="485"/>
        <v>n</v>
      </c>
      <c r="O1212" s="38" t="s">
        <v>541</v>
      </c>
      <c r="P1212" s="44" t="s">
        <v>310</v>
      </c>
      <c r="Q1212" s="44"/>
      <c r="R1212" s="44"/>
      <c r="S1212" s="44"/>
      <c r="T1212" s="44"/>
      <c r="U1212" s="44"/>
      <c r="V1212" s="44"/>
      <c r="W1212" s="44"/>
      <c r="X1212" s="44"/>
      <c r="Y1212" s="38" t="str">
        <f t="shared" si="455"/>
        <v>Y</v>
      </c>
      <c r="Z1212" s="38" t="str">
        <f t="shared" si="456"/>
        <v>n</v>
      </c>
      <c r="AA1212" s="38" t="s">
        <v>541</v>
      </c>
      <c r="AC1212" s="59">
        <v>110</v>
      </c>
      <c r="AD1212" s="204">
        <v>4.7272727272727275E-3</v>
      </c>
      <c r="AE1212" s="38">
        <v>1</v>
      </c>
      <c r="AF1212" s="38">
        <v>0</v>
      </c>
      <c r="AG1212" s="125">
        <f t="shared" si="460"/>
        <v>2.8</v>
      </c>
      <c r="AH1212" s="39">
        <v>11.5</v>
      </c>
      <c r="AI1212" s="123">
        <f t="shared" si="461"/>
        <v>1025.0135924283495</v>
      </c>
      <c r="AJ1212" s="40">
        <f t="shared" si="486"/>
        <v>110</v>
      </c>
      <c r="AK1212" s="40"/>
      <c r="AL1212" s="40"/>
      <c r="AM1212" s="40">
        <f t="shared" si="472"/>
        <v>0.52</v>
      </c>
      <c r="AN1212" s="39">
        <f t="shared" si="457"/>
        <v>3.8</v>
      </c>
      <c r="AO1212" s="204">
        <f t="shared" si="462"/>
        <v>5.0731034577607224E-4</v>
      </c>
      <c r="AP1212" s="204">
        <f t="shared" si="487"/>
        <v>4.7272727272727275E-3</v>
      </c>
      <c r="AQ1212" s="45"/>
      <c r="AR1212" s="45"/>
      <c r="AS1212" s="115">
        <f t="shared" si="475"/>
        <v>1</v>
      </c>
      <c r="AT1212" s="115">
        <f t="shared" si="476"/>
        <v>0</v>
      </c>
      <c r="AU1212" s="115">
        <f t="shared" si="473"/>
        <v>1</v>
      </c>
      <c r="AV1212" s="115">
        <f t="shared" si="474"/>
        <v>0</v>
      </c>
      <c r="AY1212" s="115"/>
      <c r="AZ1212" s="115"/>
      <c r="BA1212" s="43">
        <v>58</v>
      </c>
      <c r="BB1212" s="43" t="s">
        <v>1494</v>
      </c>
      <c r="BC1212" s="43" t="s">
        <v>1403</v>
      </c>
      <c r="BD1212" s="43" t="s">
        <v>1495</v>
      </c>
      <c r="BE1212" s="37" t="s">
        <v>656</v>
      </c>
      <c r="BF1212" s="43"/>
      <c r="BG1212" s="43">
        <v>188</v>
      </c>
      <c r="BH1212" s="43" t="s">
        <v>1504</v>
      </c>
      <c r="BI1212" s="43" t="s">
        <v>1387</v>
      </c>
      <c r="BJ1212" s="43" t="s">
        <v>533</v>
      </c>
      <c r="BK1212" s="43" t="s">
        <v>1503</v>
      </c>
      <c r="BN1212" s="43">
        <v>5.7</v>
      </c>
      <c r="BO1212" s="43" t="s">
        <v>1390</v>
      </c>
      <c r="BP1212" s="48" t="s">
        <v>1406</v>
      </c>
      <c r="BQ1212" s="43" t="s">
        <v>1505</v>
      </c>
      <c r="BS1212" s="43" t="s">
        <v>2057</v>
      </c>
      <c r="BT1212" s="43" t="s">
        <v>559</v>
      </c>
      <c r="BU1212" s="43"/>
      <c r="BV1212" s="43"/>
      <c r="BW1212" s="243">
        <v>36783</v>
      </c>
      <c r="BX1212" s="243"/>
      <c r="BY1212" s="48" t="s">
        <v>451</v>
      </c>
      <c r="BZ1212" s="43">
        <v>0.52</v>
      </c>
      <c r="CA1212" s="43" t="s">
        <v>1396</v>
      </c>
      <c r="CC1212" s="43">
        <v>1.7999999999999999E-2</v>
      </c>
      <c r="CD1212" s="124" t="s">
        <v>2044</v>
      </c>
      <c r="CE1212" s="43">
        <v>14037</v>
      </c>
      <c r="CF1212" s="43" t="s">
        <v>1710</v>
      </c>
      <c r="CG1212" s="251">
        <v>36783</v>
      </c>
      <c r="CH1212" s="126"/>
      <c r="CK1212" s="48" t="s">
        <v>451</v>
      </c>
      <c r="CL1212" s="43">
        <v>110</v>
      </c>
      <c r="CM1212" s="43" t="s">
        <v>1396</v>
      </c>
      <c r="CO1212" s="43" t="s">
        <v>1500</v>
      </c>
      <c r="CP1212" s="43" t="s">
        <v>2044</v>
      </c>
      <c r="CQ1212" s="43">
        <v>2193</v>
      </c>
      <c r="CR1212" s="43" t="s">
        <v>1499</v>
      </c>
      <c r="CS1212" s="251">
        <v>36783</v>
      </c>
      <c r="CT1212" s="126"/>
      <c r="CU1212" s="43">
        <v>46</v>
      </c>
      <c r="CV1212" s="39" t="s">
        <v>1390</v>
      </c>
      <c r="CW1212" s="43"/>
      <c r="CY1212" s="39" t="s">
        <v>451</v>
      </c>
      <c r="CZ1212" s="43">
        <v>2.8</v>
      </c>
      <c r="DA1212" s="43" t="s">
        <v>2046</v>
      </c>
      <c r="DC1212" s="43">
        <v>1</v>
      </c>
      <c r="DD1212" s="43" t="s">
        <v>2044</v>
      </c>
      <c r="DE1212" s="43">
        <v>2358</v>
      </c>
      <c r="DF1212" s="43"/>
      <c r="DG1212" s="43"/>
      <c r="DH1212" s="43"/>
      <c r="DI1212" s="43"/>
      <c r="DJ1212" s="43"/>
      <c r="DK1212" s="43"/>
      <c r="DL1212" s="43"/>
      <c r="DM1212" s="43"/>
      <c r="DN1212" s="43"/>
      <c r="DO1212" s="43"/>
      <c r="DP1212" s="43"/>
      <c r="DQ1212" s="43"/>
      <c r="DR1212" s="124"/>
      <c r="DS1212" s="43"/>
    </row>
    <row r="1213" spans="1:136" s="39" customFormat="1" hidden="1" x14ac:dyDescent="0.2">
      <c r="A1213" s="44" t="str">
        <f t="shared" si="450"/>
        <v>LAFB</v>
      </c>
      <c r="B1213" s="44" t="str">
        <f t="shared" si="451"/>
        <v>Tetrachloroethylene</v>
      </c>
      <c r="C1213" s="38" t="s">
        <v>2587</v>
      </c>
      <c r="D1213" s="38" t="str">
        <f t="shared" si="483"/>
        <v>LS</v>
      </c>
      <c r="E1213" s="44" t="s">
        <v>372</v>
      </c>
      <c r="F1213" s="155" t="str">
        <f t="shared" si="452"/>
        <v>UA18</v>
      </c>
      <c r="G1213" s="44" t="str">
        <f t="shared" si="453"/>
        <v>Residential</v>
      </c>
      <c r="H1213" s="44" t="str">
        <f t="shared" si="454"/>
        <v>Basement - partial</v>
      </c>
      <c r="I1213" s="38" t="str">
        <f t="shared" si="458"/>
        <v>Y</v>
      </c>
      <c r="J1213" s="38" t="str">
        <f t="shared" si="459"/>
        <v>n</v>
      </c>
      <c r="K1213" s="38" t="s">
        <v>541</v>
      </c>
      <c r="L1213" s="44" t="s">
        <v>310</v>
      </c>
      <c r="M1213" s="38" t="str">
        <f t="shared" si="484"/>
        <v>Y</v>
      </c>
      <c r="N1213" s="38" t="str">
        <f t="shared" si="485"/>
        <v>n</v>
      </c>
      <c r="O1213" s="38" t="s">
        <v>541</v>
      </c>
      <c r="P1213" s="44" t="s">
        <v>310</v>
      </c>
      <c r="Q1213" s="44"/>
      <c r="R1213" s="44"/>
      <c r="S1213" s="44"/>
      <c r="T1213" s="44"/>
      <c r="U1213" s="44"/>
      <c r="V1213" s="44"/>
      <c r="W1213" s="44"/>
      <c r="X1213" s="44"/>
      <c r="Y1213" s="38" t="str">
        <f t="shared" si="455"/>
        <v>Y</v>
      </c>
      <c r="Z1213" s="38" t="str">
        <f t="shared" si="456"/>
        <v>n</v>
      </c>
      <c r="AA1213" s="38" t="s">
        <v>541</v>
      </c>
      <c r="AC1213" s="59">
        <v>98</v>
      </c>
      <c r="AD1213" s="204">
        <v>3.3673469387755103E-2</v>
      </c>
      <c r="AE1213" s="38">
        <v>1</v>
      </c>
      <c r="AF1213" s="38">
        <v>0</v>
      </c>
      <c r="AG1213" s="125">
        <f t="shared" si="460"/>
        <v>1.3</v>
      </c>
      <c r="AH1213" s="39">
        <v>11.5</v>
      </c>
      <c r="AI1213" s="123">
        <f t="shared" si="461"/>
        <v>475.89916791316233</v>
      </c>
      <c r="AJ1213" s="40">
        <f t="shared" si="486"/>
        <v>98</v>
      </c>
      <c r="AK1213" s="40"/>
      <c r="AL1213" s="40"/>
      <c r="AM1213" s="40">
        <f t="shared" si="472"/>
        <v>3.3</v>
      </c>
      <c r="AN1213" s="39">
        <f t="shared" si="457"/>
        <v>3.8</v>
      </c>
      <c r="AO1213" s="204">
        <f t="shared" si="462"/>
        <v>6.9342420043948328E-3</v>
      </c>
      <c r="AP1213" s="204">
        <f t="shared" si="487"/>
        <v>3.3673469387755103E-2</v>
      </c>
      <c r="AQ1213" s="45"/>
      <c r="AR1213" s="45"/>
      <c r="AS1213" s="115">
        <f t="shared" si="475"/>
        <v>1</v>
      </c>
      <c r="AT1213" s="115">
        <f t="shared" si="476"/>
        <v>0</v>
      </c>
      <c r="AU1213" s="115">
        <f t="shared" si="473"/>
        <v>1</v>
      </c>
      <c r="AV1213" s="115">
        <f t="shared" si="474"/>
        <v>0</v>
      </c>
      <c r="AY1213" s="115"/>
      <c r="AZ1213" s="115"/>
      <c r="BA1213" s="43">
        <v>58</v>
      </c>
      <c r="BB1213" s="43" t="s">
        <v>1494</v>
      </c>
      <c r="BC1213" s="43" t="s">
        <v>1403</v>
      </c>
      <c r="BD1213" s="43" t="s">
        <v>1495</v>
      </c>
      <c r="BE1213" s="37" t="s">
        <v>656</v>
      </c>
      <c r="BF1213" s="43"/>
      <c r="BG1213" s="43">
        <v>188</v>
      </c>
      <c r="BH1213" s="43" t="s">
        <v>1504</v>
      </c>
      <c r="BI1213" s="43" t="s">
        <v>1387</v>
      </c>
      <c r="BJ1213" s="43" t="s">
        <v>533</v>
      </c>
      <c r="BK1213" s="43" t="s">
        <v>1503</v>
      </c>
      <c r="BN1213" s="43">
        <v>5.7</v>
      </c>
      <c r="BO1213" s="43" t="s">
        <v>1390</v>
      </c>
      <c r="BP1213" s="48" t="s">
        <v>1406</v>
      </c>
      <c r="BQ1213" s="43" t="s">
        <v>1505</v>
      </c>
      <c r="BS1213" s="43" t="s">
        <v>2057</v>
      </c>
      <c r="BT1213" s="43" t="s">
        <v>559</v>
      </c>
      <c r="BU1213" s="43"/>
      <c r="BV1213" s="43"/>
      <c r="BW1213" s="243">
        <v>36881</v>
      </c>
      <c r="BX1213" s="243"/>
      <c r="BY1213" s="48" t="s">
        <v>451</v>
      </c>
      <c r="BZ1213" s="43">
        <v>3.3</v>
      </c>
      <c r="CA1213" s="43" t="s">
        <v>1396</v>
      </c>
      <c r="CC1213" s="43">
        <v>1.7999999999999999E-2</v>
      </c>
      <c r="CD1213" s="124" t="s">
        <v>2044</v>
      </c>
      <c r="CE1213" s="43">
        <v>14038</v>
      </c>
      <c r="CF1213" s="43" t="s">
        <v>1710</v>
      </c>
      <c r="CG1213" s="251">
        <v>36881</v>
      </c>
      <c r="CH1213" s="126"/>
      <c r="CK1213" s="48" t="s">
        <v>451</v>
      </c>
      <c r="CL1213" s="43">
        <v>98</v>
      </c>
      <c r="CM1213" s="43" t="s">
        <v>1396</v>
      </c>
      <c r="CO1213" s="43" t="s">
        <v>1500</v>
      </c>
      <c r="CP1213" s="43" t="s">
        <v>2044</v>
      </c>
      <c r="CQ1213" s="43">
        <v>2192</v>
      </c>
      <c r="CR1213" s="43" t="s">
        <v>1499</v>
      </c>
      <c r="CS1213" s="251">
        <v>36881</v>
      </c>
      <c r="CT1213" s="126"/>
      <c r="CU1213" s="43">
        <v>46</v>
      </c>
      <c r="CV1213" s="39" t="s">
        <v>1390</v>
      </c>
      <c r="CW1213" s="43"/>
      <c r="CY1213" s="39" t="s">
        <v>451</v>
      </c>
      <c r="CZ1213" s="43">
        <v>1.3</v>
      </c>
      <c r="DA1213" s="43" t="s">
        <v>2046</v>
      </c>
      <c r="DC1213" s="43">
        <v>1</v>
      </c>
      <c r="DD1213" s="43" t="s">
        <v>2044</v>
      </c>
      <c r="DE1213" s="43">
        <v>2371</v>
      </c>
      <c r="DF1213" s="43"/>
      <c r="DG1213" s="43"/>
      <c r="DH1213" s="43"/>
      <c r="DI1213" s="43"/>
      <c r="DJ1213" s="43"/>
      <c r="DK1213" s="43"/>
      <c r="DL1213" s="43"/>
      <c r="DM1213" s="43"/>
      <c r="DN1213" s="43"/>
      <c r="DO1213" s="43"/>
      <c r="DP1213" s="43"/>
      <c r="DQ1213" s="43"/>
      <c r="DR1213" s="124"/>
      <c r="DS1213" s="43"/>
    </row>
    <row r="1214" spans="1:136" s="39" customFormat="1" hidden="1" x14ac:dyDescent="0.2">
      <c r="A1214" s="44" t="str">
        <f t="shared" si="450"/>
        <v>LAFB</v>
      </c>
      <c r="B1214" s="44" t="str">
        <f t="shared" si="451"/>
        <v>Tetrachloroethylene</v>
      </c>
      <c r="C1214" s="38" t="s">
        <v>2587</v>
      </c>
      <c r="D1214" s="38" t="str">
        <f t="shared" si="483"/>
        <v>LS</v>
      </c>
      <c r="E1214" s="44" t="s">
        <v>372</v>
      </c>
      <c r="F1214" s="155" t="str">
        <f t="shared" si="452"/>
        <v>UA18</v>
      </c>
      <c r="G1214" s="44" t="str">
        <f t="shared" si="453"/>
        <v>Residential</v>
      </c>
      <c r="H1214" s="44" t="str">
        <f t="shared" si="454"/>
        <v>Basement - partial</v>
      </c>
      <c r="I1214" s="38" t="str">
        <f t="shared" si="458"/>
        <v>Y</v>
      </c>
      <c r="J1214" s="38" t="str">
        <f t="shared" si="459"/>
        <v>n</v>
      </c>
      <c r="K1214" s="38" t="s">
        <v>541</v>
      </c>
      <c r="L1214" s="44" t="s">
        <v>310</v>
      </c>
      <c r="M1214" s="38" t="str">
        <f t="shared" si="484"/>
        <v>Y</v>
      </c>
      <c r="N1214" s="38" t="str">
        <f t="shared" si="485"/>
        <v>n</v>
      </c>
      <c r="O1214" s="38" t="s">
        <v>541</v>
      </c>
      <c r="P1214" s="44" t="s">
        <v>310</v>
      </c>
      <c r="Q1214" s="44"/>
      <c r="R1214" s="44"/>
      <c r="S1214" s="44"/>
      <c r="T1214" s="44"/>
      <c r="U1214" s="44"/>
      <c r="V1214" s="44"/>
      <c r="W1214" s="44"/>
      <c r="X1214" s="44"/>
      <c r="Y1214" s="38" t="str">
        <f t="shared" si="455"/>
        <v>Y</v>
      </c>
      <c r="Z1214" s="38" t="str">
        <f t="shared" si="456"/>
        <v>n</v>
      </c>
      <c r="AA1214" s="38" t="s">
        <v>541</v>
      </c>
      <c r="AC1214" s="59">
        <v>8.9</v>
      </c>
      <c r="AD1214" s="204">
        <v>0.24719101123595508</v>
      </c>
      <c r="AE1214" s="38">
        <v>1</v>
      </c>
      <c r="AF1214" s="38">
        <v>0</v>
      </c>
      <c r="AG1214" s="125">
        <f t="shared" si="460"/>
        <v>2.9</v>
      </c>
      <c r="AH1214" s="39">
        <v>11.5</v>
      </c>
      <c r="AI1214" s="123">
        <f t="shared" si="461"/>
        <v>1061.6212207293622</v>
      </c>
      <c r="AJ1214" s="40">
        <f t="shared" si="486"/>
        <v>8.9</v>
      </c>
      <c r="AK1214" s="40"/>
      <c r="AL1214" s="40"/>
      <c r="AM1214" s="40">
        <f t="shared" si="472"/>
        <v>2.2000000000000002</v>
      </c>
      <c r="AN1214" s="39">
        <f t="shared" si="457"/>
        <v>3.8</v>
      </c>
      <c r="AO1214" s="204">
        <f t="shared" si="462"/>
        <v>2.07230220820995E-3</v>
      </c>
      <c r="AP1214" s="204">
        <f t="shared" si="487"/>
        <v>0.24719101123595508</v>
      </c>
      <c r="AQ1214" s="45"/>
      <c r="AR1214" s="45"/>
      <c r="AS1214" s="115">
        <f t="shared" si="475"/>
        <v>1</v>
      </c>
      <c r="AT1214" s="115">
        <f t="shared" si="476"/>
        <v>0</v>
      </c>
      <c r="AU1214" s="115">
        <f t="shared" si="473"/>
        <v>1</v>
      </c>
      <c r="AV1214" s="115">
        <f t="shared" si="474"/>
        <v>0</v>
      </c>
      <c r="AY1214" s="115"/>
      <c r="AZ1214" s="115"/>
      <c r="BA1214" s="43">
        <v>58</v>
      </c>
      <c r="BB1214" s="43" t="s">
        <v>1494</v>
      </c>
      <c r="BC1214" s="43" t="s">
        <v>1403</v>
      </c>
      <c r="BD1214" s="43" t="s">
        <v>1495</v>
      </c>
      <c r="BE1214" s="37" t="s">
        <v>656</v>
      </c>
      <c r="BF1214" s="43"/>
      <c r="BG1214" s="43">
        <v>188</v>
      </c>
      <c r="BH1214" s="43" t="s">
        <v>1504</v>
      </c>
      <c r="BI1214" s="43" t="s">
        <v>1387</v>
      </c>
      <c r="BJ1214" s="43" t="s">
        <v>533</v>
      </c>
      <c r="BK1214" s="43" t="s">
        <v>1503</v>
      </c>
      <c r="BN1214" s="43">
        <v>5.7</v>
      </c>
      <c r="BO1214" s="43" t="s">
        <v>1390</v>
      </c>
      <c r="BP1214" s="48" t="s">
        <v>1406</v>
      </c>
      <c r="BQ1214" s="43" t="s">
        <v>1505</v>
      </c>
      <c r="BS1214" s="43" t="s">
        <v>2057</v>
      </c>
      <c r="BT1214" s="43" t="s">
        <v>559</v>
      </c>
      <c r="BU1214" s="43"/>
      <c r="BV1214" s="43"/>
      <c r="BW1214" s="243">
        <v>36929</v>
      </c>
      <c r="BX1214" s="243"/>
      <c r="BY1214" s="48" t="s">
        <v>451</v>
      </c>
      <c r="BZ1214" s="43">
        <v>2.2000000000000002</v>
      </c>
      <c r="CA1214" s="43" t="s">
        <v>1396</v>
      </c>
      <c r="CC1214" s="43">
        <v>1.7999999999999999E-2</v>
      </c>
      <c r="CD1214" s="124" t="s">
        <v>2044</v>
      </c>
      <c r="CE1214" s="43">
        <v>14039</v>
      </c>
      <c r="CF1214" s="43" t="s">
        <v>1710</v>
      </c>
      <c r="CG1214" s="251">
        <v>36929</v>
      </c>
      <c r="CH1214" s="126"/>
      <c r="CK1214" s="48" t="s">
        <v>451</v>
      </c>
      <c r="CL1214" s="43">
        <v>8.9</v>
      </c>
      <c r="CM1214" s="43" t="s">
        <v>1396</v>
      </c>
      <c r="CO1214" s="43" t="s">
        <v>1500</v>
      </c>
      <c r="CP1214" s="43" t="s">
        <v>2044</v>
      </c>
      <c r="CQ1214" s="43">
        <v>2195</v>
      </c>
      <c r="CR1214" s="43" t="s">
        <v>1499</v>
      </c>
      <c r="CS1214" s="251">
        <v>36929</v>
      </c>
      <c r="CT1214" s="126"/>
      <c r="CU1214" s="43">
        <v>46</v>
      </c>
      <c r="CV1214" s="39" t="s">
        <v>1390</v>
      </c>
      <c r="CW1214" s="43"/>
      <c r="CY1214" s="39" t="s">
        <v>451</v>
      </c>
      <c r="CZ1214" s="43">
        <v>2.9</v>
      </c>
      <c r="DA1214" s="43" t="s">
        <v>2046</v>
      </c>
      <c r="DC1214" s="43">
        <v>1</v>
      </c>
      <c r="DD1214" s="43" t="s">
        <v>2044</v>
      </c>
      <c r="DE1214" s="43">
        <v>2380</v>
      </c>
      <c r="DF1214" s="43"/>
      <c r="DG1214" s="43"/>
      <c r="DH1214" s="43"/>
      <c r="DI1214" s="43"/>
      <c r="DJ1214" s="43"/>
      <c r="DK1214" s="43"/>
      <c r="DL1214" s="43"/>
      <c r="DM1214" s="43"/>
      <c r="DN1214" s="43"/>
      <c r="DO1214" s="43"/>
      <c r="DP1214" s="43"/>
      <c r="DQ1214" s="43"/>
      <c r="DR1214" s="124"/>
      <c r="DS1214" s="43"/>
    </row>
    <row r="1215" spans="1:136" s="39" customFormat="1" x14ac:dyDescent="0.2">
      <c r="A1215" s="44" t="str">
        <f t="shared" si="450"/>
        <v>LAFB</v>
      </c>
      <c r="B1215" s="44" t="str">
        <f t="shared" si="451"/>
        <v>Trichloroethylene</v>
      </c>
      <c r="C1215" s="38" t="s">
        <v>2587</v>
      </c>
      <c r="D1215" s="38" t="str">
        <f t="shared" si="483"/>
        <v>LS</v>
      </c>
      <c r="E1215" s="44" t="s">
        <v>372</v>
      </c>
      <c r="F1215" s="155" t="str">
        <f t="shared" si="452"/>
        <v>UA18</v>
      </c>
      <c r="G1215" s="44" t="str">
        <f t="shared" si="453"/>
        <v>Residential</v>
      </c>
      <c r="H1215" s="44" t="str">
        <f t="shared" si="454"/>
        <v>Basement - partial</v>
      </c>
      <c r="I1215" s="38" t="str">
        <f t="shared" si="458"/>
        <v>Y</v>
      </c>
      <c r="J1215" s="38" t="str">
        <f t="shared" si="459"/>
        <v>Y</v>
      </c>
      <c r="K1215" s="38" t="str">
        <f>IF(AG1215="","",IF(I1215="N","n","Y"))</f>
        <v>Y</v>
      </c>
      <c r="L1215" s="44"/>
      <c r="M1215" s="38" t="str">
        <f t="shared" si="484"/>
        <v>Y</v>
      </c>
      <c r="N1215" s="38" t="str">
        <f t="shared" si="485"/>
        <v>Y</v>
      </c>
      <c r="O1215" s="38" t="str">
        <f t="shared" ref="O1215:O1223" si="488">IF(AJ1215="","",IF(M1215="N","n","Y"))</f>
        <v>Y</v>
      </c>
      <c r="P1215" s="44"/>
      <c r="Q1215" s="44"/>
      <c r="R1215" s="44"/>
      <c r="S1215" s="44"/>
      <c r="T1215" s="44"/>
      <c r="U1215" s="44"/>
      <c r="V1215" s="44"/>
      <c r="W1215" s="44"/>
      <c r="X1215" s="44"/>
      <c r="Y1215" s="38" t="str">
        <f t="shared" si="455"/>
        <v>Y</v>
      </c>
      <c r="Z1215" s="38" t="str">
        <f t="shared" si="456"/>
        <v>Y</v>
      </c>
      <c r="AA1215" s="38" t="str">
        <f t="shared" ref="AA1215:AA1223" si="489">IF(AM1215="","",IF(Y1215="N","n","Y"))</f>
        <v>Y</v>
      </c>
      <c r="AC1215" s="59">
        <v>370</v>
      </c>
      <c r="AD1215" s="204">
        <v>2.1621621621621622E-3</v>
      </c>
      <c r="AE1215" s="38">
        <v>1</v>
      </c>
      <c r="AF1215" s="38">
        <v>0</v>
      </c>
      <c r="AG1215" s="125">
        <f t="shared" si="460"/>
        <v>160</v>
      </c>
      <c r="AH1215" s="39">
        <v>11.5</v>
      </c>
      <c r="AI1215" s="123">
        <f t="shared" si="461"/>
        <v>35520.737217074908</v>
      </c>
      <c r="AJ1215" s="40">
        <f t="shared" si="486"/>
        <v>370</v>
      </c>
      <c r="AK1215" s="40"/>
      <c r="AL1215" s="40"/>
      <c r="AM1215" s="40">
        <f t="shared" si="472"/>
        <v>0.8</v>
      </c>
      <c r="AN1215" s="39">
        <f t="shared" si="457"/>
        <v>0.5</v>
      </c>
      <c r="AO1215" s="204">
        <f t="shared" si="462"/>
        <v>2.2522055077602332E-5</v>
      </c>
      <c r="AP1215" s="204">
        <f t="shared" si="487"/>
        <v>2.1621621621621622E-3</v>
      </c>
      <c r="AQ1215" s="45"/>
      <c r="AR1215" s="45"/>
      <c r="AS1215" s="115">
        <f t="shared" si="475"/>
        <v>1</v>
      </c>
      <c r="AT1215" s="115">
        <f t="shared" si="476"/>
        <v>0</v>
      </c>
      <c r="AU1215" s="115">
        <f t="shared" si="473"/>
        <v>1</v>
      </c>
      <c r="AV1215" s="115">
        <f t="shared" si="474"/>
        <v>0</v>
      </c>
      <c r="AY1215" s="115"/>
      <c r="AZ1215" s="115"/>
      <c r="BA1215" s="43">
        <v>58</v>
      </c>
      <c r="BB1215" s="43" t="s">
        <v>1494</v>
      </c>
      <c r="BC1215" s="43" t="s">
        <v>1403</v>
      </c>
      <c r="BD1215" s="43" t="s">
        <v>1495</v>
      </c>
      <c r="BE1215" s="37" t="s">
        <v>656</v>
      </c>
      <c r="BF1215" s="43"/>
      <c r="BG1215" s="43">
        <v>188</v>
      </c>
      <c r="BH1215" s="43" t="s">
        <v>1504</v>
      </c>
      <c r="BI1215" s="43" t="s">
        <v>1387</v>
      </c>
      <c r="BJ1215" s="43" t="s">
        <v>533</v>
      </c>
      <c r="BK1215" s="43" t="s">
        <v>1503</v>
      </c>
      <c r="BN1215" s="43">
        <v>5.7</v>
      </c>
      <c r="BO1215" s="43" t="s">
        <v>1390</v>
      </c>
      <c r="BP1215" s="48" t="s">
        <v>1406</v>
      </c>
      <c r="BQ1215" s="43" t="s">
        <v>1505</v>
      </c>
      <c r="BS1215" s="43" t="s">
        <v>1393</v>
      </c>
      <c r="BT1215" s="43" t="s">
        <v>559</v>
      </c>
      <c r="BU1215" s="43"/>
      <c r="BV1215" s="43"/>
      <c r="BW1215" s="243">
        <v>36619</v>
      </c>
      <c r="BX1215" s="243"/>
      <c r="BY1215" s="48" t="s">
        <v>451</v>
      </c>
      <c r="BZ1215" s="43">
        <v>0.8</v>
      </c>
      <c r="CA1215" s="43" t="s">
        <v>1396</v>
      </c>
      <c r="CC1215" s="43">
        <v>1.4999999999999999E-2</v>
      </c>
      <c r="CD1215" s="124" t="s">
        <v>2044</v>
      </c>
      <c r="CE1215" s="43">
        <v>13896</v>
      </c>
      <c r="CF1215" s="43" t="s">
        <v>1710</v>
      </c>
      <c r="CG1215" s="251">
        <v>36619</v>
      </c>
      <c r="CH1215" s="126"/>
      <c r="CK1215" s="48" t="s">
        <v>451</v>
      </c>
      <c r="CL1215" s="43">
        <v>370</v>
      </c>
      <c r="CM1215" s="43" t="s">
        <v>1396</v>
      </c>
      <c r="CO1215" s="43" t="s">
        <v>543</v>
      </c>
      <c r="CP1215" s="43" t="s">
        <v>2044</v>
      </c>
      <c r="CQ1215" s="43">
        <v>2000</v>
      </c>
      <c r="CR1215" s="43" t="s">
        <v>1499</v>
      </c>
      <c r="CS1215" s="251">
        <v>36619</v>
      </c>
      <c r="CT1215" s="126"/>
      <c r="CU1215" s="43">
        <v>46</v>
      </c>
      <c r="CV1215" s="39" t="s">
        <v>1390</v>
      </c>
      <c r="CW1215" s="43"/>
      <c r="CY1215" s="39" t="s">
        <v>451</v>
      </c>
      <c r="CZ1215" s="43">
        <v>160</v>
      </c>
      <c r="DA1215" s="43" t="s">
        <v>2046</v>
      </c>
      <c r="DC1215" s="43">
        <v>1</v>
      </c>
      <c r="DD1215" s="43" t="s">
        <v>2044</v>
      </c>
      <c r="DE1215" s="43">
        <v>2051</v>
      </c>
      <c r="DF1215" s="43"/>
      <c r="DG1215" s="43"/>
      <c r="DH1215" s="43"/>
      <c r="DI1215" s="43"/>
      <c r="DJ1215" s="43"/>
      <c r="DK1215" s="43"/>
      <c r="DL1215" s="43"/>
      <c r="DM1215" s="43"/>
      <c r="DN1215" s="43"/>
      <c r="DO1215" s="43"/>
      <c r="DP1215" s="43"/>
      <c r="DQ1215" s="43"/>
      <c r="DR1215" s="124"/>
      <c r="DS1215" s="43"/>
    </row>
    <row r="1216" spans="1:136" s="39" customFormat="1" x14ac:dyDescent="0.2">
      <c r="A1216" s="44" t="str">
        <f t="shared" si="450"/>
        <v>LAFB</v>
      </c>
      <c r="B1216" s="44" t="str">
        <f t="shared" si="451"/>
        <v>Trichloroethylene</v>
      </c>
      <c r="C1216" s="38" t="s">
        <v>2587</v>
      </c>
      <c r="D1216" s="38" t="str">
        <f t="shared" si="483"/>
        <v>LS</v>
      </c>
      <c r="E1216" s="44" t="s">
        <v>372</v>
      </c>
      <c r="F1216" s="155" t="str">
        <f t="shared" si="452"/>
        <v>UA18</v>
      </c>
      <c r="G1216" s="44" t="str">
        <f t="shared" si="453"/>
        <v>Residential</v>
      </c>
      <c r="H1216" s="44" t="str">
        <f t="shared" si="454"/>
        <v>Basement - partial</v>
      </c>
      <c r="I1216" s="38" t="str">
        <f t="shared" si="458"/>
        <v>Y</v>
      </c>
      <c r="J1216" s="38" t="str">
        <f t="shared" si="459"/>
        <v>Y</v>
      </c>
      <c r="K1216" s="38" t="str">
        <f>IF(AG1216="","",IF(I1216="N","n","Y"))</f>
        <v>Y</v>
      </c>
      <c r="L1216" s="44"/>
      <c r="M1216" s="38" t="str">
        <f t="shared" si="484"/>
        <v>Y</v>
      </c>
      <c r="N1216" s="38" t="str">
        <f t="shared" si="485"/>
        <v>Y</v>
      </c>
      <c r="O1216" s="38" t="str">
        <f t="shared" si="488"/>
        <v>Y</v>
      </c>
      <c r="P1216" s="44"/>
      <c r="Q1216" s="44"/>
      <c r="R1216" s="44"/>
      <c r="S1216" s="44"/>
      <c r="T1216" s="44"/>
      <c r="U1216" s="44"/>
      <c r="V1216" s="44"/>
      <c r="W1216" s="44"/>
      <c r="X1216" s="44"/>
      <c r="Y1216" s="38" t="str">
        <f t="shared" si="455"/>
        <v>Y</v>
      </c>
      <c r="Z1216" s="38" t="str">
        <f t="shared" si="456"/>
        <v>n</v>
      </c>
      <c r="AA1216" s="38" t="str">
        <f t="shared" si="489"/>
        <v>Y</v>
      </c>
      <c r="AC1216" s="59">
        <v>1100</v>
      </c>
      <c r="AD1216" s="204">
        <v>3.0909090909090909E-4</v>
      </c>
      <c r="AE1216" s="38">
        <v>1</v>
      </c>
      <c r="AF1216" s="38">
        <v>0</v>
      </c>
      <c r="AG1216" s="125">
        <f t="shared" si="460"/>
        <v>170</v>
      </c>
      <c r="AH1216" s="39">
        <v>11.5</v>
      </c>
      <c r="AI1216" s="123">
        <f t="shared" si="461"/>
        <v>37740.783293142093</v>
      </c>
      <c r="AJ1216" s="40">
        <f t="shared" si="486"/>
        <v>1100</v>
      </c>
      <c r="AK1216" s="40"/>
      <c r="AL1216" s="40"/>
      <c r="AM1216" s="40">
        <f t="shared" si="472"/>
        <v>0.34</v>
      </c>
      <c r="AN1216" s="39">
        <f t="shared" si="457"/>
        <v>0.5</v>
      </c>
      <c r="AO1216" s="204">
        <f t="shared" si="462"/>
        <v>9.0088220310409329E-6</v>
      </c>
      <c r="AP1216" s="204">
        <f t="shared" si="487"/>
        <v>3.0909090909090909E-4</v>
      </c>
      <c r="AQ1216" s="45"/>
      <c r="AR1216" s="45"/>
      <c r="AS1216" s="115">
        <f t="shared" si="475"/>
        <v>1</v>
      </c>
      <c r="AT1216" s="115">
        <f t="shared" si="476"/>
        <v>0</v>
      </c>
      <c r="AU1216" s="115">
        <f t="shared" si="473"/>
        <v>1</v>
      </c>
      <c r="AV1216" s="115">
        <f t="shared" si="474"/>
        <v>0</v>
      </c>
      <c r="AY1216" s="115"/>
      <c r="AZ1216" s="115"/>
      <c r="BA1216" s="43">
        <v>58</v>
      </c>
      <c r="BB1216" s="43" t="s">
        <v>1494</v>
      </c>
      <c r="BC1216" s="43" t="s">
        <v>1403</v>
      </c>
      <c r="BD1216" s="43" t="s">
        <v>1495</v>
      </c>
      <c r="BE1216" s="37" t="s">
        <v>656</v>
      </c>
      <c r="BF1216" s="43"/>
      <c r="BG1216" s="43">
        <v>188</v>
      </c>
      <c r="BH1216" s="43" t="s">
        <v>1504</v>
      </c>
      <c r="BI1216" s="43" t="s">
        <v>1387</v>
      </c>
      <c r="BJ1216" s="43" t="s">
        <v>533</v>
      </c>
      <c r="BK1216" s="43" t="s">
        <v>1503</v>
      </c>
      <c r="BN1216" s="43">
        <v>5.7</v>
      </c>
      <c r="BO1216" s="43" t="s">
        <v>1390</v>
      </c>
      <c r="BP1216" s="48" t="s">
        <v>1406</v>
      </c>
      <c r="BQ1216" s="43" t="s">
        <v>1505</v>
      </c>
      <c r="BS1216" s="43" t="s">
        <v>1393</v>
      </c>
      <c r="BT1216" s="43" t="s">
        <v>559</v>
      </c>
      <c r="BU1216" s="43"/>
      <c r="BV1216" s="43"/>
      <c r="BW1216" s="243">
        <v>36698</v>
      </c>
      <c r="BX1216" s="243"/>
      <c r="BY1216" s="48" t="s">
        <v>451</v>
      </c>
      <c r="BZ1216" s="43">
        <v>0.34</v>
      </c>
      <c r="CA1216" s="43" t="s">
        <v>1396</v>
      </c>
      <c r="CC1216" s="43">
        <v>1.4999999999999999E-2</v>
      </c>
      <c r="CD1216" s="124" t="s">
        <v>2044</v>
      </c>
      <c r="CE1216" s="43">
        <v>13897</v>
      </c>
      <c r="CF1216" s="43" t="s">
        <v>1710</v>
      </c>
      <c r="CG1216" s="251">
        <v>36698</v>
      </c>
      <c r="CH1216" s="126"/>
      <c r="CK1216" s="48" t="s">
        <v>451</v>
      </c>
      <c r="CL1216" s="43">
        <v>1100</v>
      </c>
      <c r="CM1216" s="43" t="s">
        <v>1396</v>
      </c>
      <c r="CO1216" s="43" t="s">
        <v>543</v>
      </c>
      <c r="CP1216" s="43" t="s">
        <v>2044</v>
      </c>
      <c r="CQ1216" s="43">
        <v>2001</v>
      </c>
      <c r="CR1216" s="43" t="s">
        <v>1499</v>
      </c>
      <c r="CS1216" s="251">
        <v>36698</v>
      </c>
      <c r="CT1216" s="126"/>
      <c r="CU1216" s="43">
        <v>46</v>
      </c>
      <c r="CV1216" s="39" t="s">
        <v>1390</v>
      </c>
      <c r="CW1216" s="43"/>
      <c r="CY1216" s="39" t="s">
        <v>451</v>
      </c>
      <c r="CZ1216" s="43">
        <v>170</v>
      </c>
      <c r="DA1216" s="43" t="s">
        <v>2046</v>
      </c>
      <c r="DC1216" s="43">
        <v>1</v>
      </c>
      <c r="DD1216" s="43" t="s">
        <v>2044</v>
      </c>
      <c r="DE1216" s="43">
        <v>2058</v>
      </c>
      <c r="DF1216" s="43"/>
      <c r="DG1216" s="43"/>
      <c r="DH1216" s="43"/>
      <c r="DI1216" s="43"/>
      <c r="DJ1216" s="43"/>
      <c r="DK1216" s="43"/>
      <c r="DL1216" s="43"/>
      <c r="DM1216" s="43"/>
      <c r="DN1216" s="43"/>
      <c r="DO1216" s="43"/>
      <c r="DP1216" s="43"/>
      <c r="DQ1216" s="43"/>
      <c r="DR1216" s="124"/>
      <c r="DS1216" s="43"/>
    </row>
    <row r="1217" spans="1:123" s="39" customFormat="1" x14ac:dyDescent="0.2">
      <c r="A1217" s="44" t="str">
        <f t="shared" si="450"/>
        <v>LAFB</v>
      </c>
      <c r="B1217" s="44" t="str">
        <f t="shared" si="451"/>
        <v>Trichloroethylene</v>
      </c>
      <c r="C1217" s="38" t="s">
        <v>2587</v>
      </c>
      <c r="D1217" s="38" t="str">
        <f t="shared" si="483"/>
        <v>LS</v>
      </c>
      <c r="E1217" s="44" t="s">
        <v>372</v>
      </c>
      <c r="F1217" s="155" t="str">
        <f t="shared" si="452"/>
        <v>UA18</v>
      </c>
      <c r="G1217" s="44" t="str">
        <f t="shared" si="453"/>
        <v>Residential</v>
      </c>
      <c r="H1217" s="44" t="str">
        <f t="shared" si="454"/>
        <v>Basement - partial</v>
      </c>
      <c r="I1217" s="38" t="str">
        <f t="shared" si="458"/>
        <v>Y</v>
      </c>
      <c r="J1217" s="38" t="str">
        <f t="shared" si="459"/>
        <v>Y</v>
      </c>
      <c r="K1217" s="38" t="str">
        <f>IF(AG1217="","",IF(I1217="N","n","Y"))</f>
        <v>Y</v>
      </c>
      <c r="L1217" s="44"/>
      <c r="M1217" s="38" t="str">
        <f t="shared" si="484"/>
        <v>Y</v>
      </c>
      <c r="N1217" s="38" t="str">
        <f t="shared" si="485"/>
        <v>Y</v>
      </c>
      <c r="O1217" s="38" t="str">
        <f t="shared" si="488"/>
        <v>Y</v>
      </c>
      <c r="P1217" s="44"/>
      <c r="Q1217" s="44"/>
      <c r="R1217" s="44"/>
      <c r="S1217" s="44"/>
      <c r="T1217" s="44"/>
      <c r="U1217" s="44"/>
      <c r="V1217" s="44"/>
      <c r="W1217" s="44"/>
      <c r="X1217" s="44"/>
      <c r="Y1217" s="38" t="str">
        <f t="shared" si="455"/>
        <v>Y</v>
      </c>
      <c r="Z1217" s="38" t="str">
        <f t="shared" si="456"/>
        <v>n</v>
      </c>
      <c r="AA1217" s="38" t="str">
        <f t="shared" si="489"/>
        <v>Y</v>
      </c>
      <c r="AC1217" s="59">
        <v>1700</v>
      </c>
      <c r="AD1217" s="204">
        <v>1.2352941176470587E-4</v>
      </c>
      <c r="AE1217" s="38">
        <v>1</v>
      </c>
      <c r="AF1217" s="38">
        <v>0</v>
      </c>
      <c r="AG1217" s="125">
        <f t="shared" si="460"/>
        <v>150</v>
      </c>
      <c r="AH1217" s="39">
        <v>11.5</v>
      </c>
      <c r="AI1217" s="123">
        <f t="shared" si="461"/>
        <v>33300.69114100773</v>
      </c>
      <c r="AJ1217" s="40">
        <f t="shared" si="486"/>
        <v>1700</v>
      </c>
      <c r="AK1217" s="40"/>
      <c r="AL1217" s="40"/>
      <c r="AM1217" s="40">
        <f t="shared" si="472"/>
        <v>0.21</v>
      </c>
      <c r="AN1217" s="39">
        <f t="shared" si="457"/>
        <v>0.5</v>
      </c>
      <c r="AO1217" s="204">
        <f t="shared" si="462"/>
        <v>6.3061754217286512E-6</v>
      </c>
      <c r="AP1217" s="204">
        <f t="shared" si="487"/>
        <v>1.2352941176470587E-4</v>
      </c>
      <c r="AQ1217" s="45"/>
      <c r="AR1217" s="45"/>
      <c r="AS1217" s="115">
        <f t="shared" si="475"/>
        <v>1</v>
      </c>
      <c r="AT1217" s="115">
        <f t="shared" si="476"/>
        <v>0</v>
      </c>
      <c r="AU1217" s="115">
        <f t="shared" si="473"/>
        <v>1</v>
      </c>
      <c r="AV1217" s="115">
        <f t="shared" si="474"/>
        <v>0</v>
      </c>
      <c r="AY1217" s="115"/>
      <c r="AZ1217" s="115"/>
      <c r="BA1217" s="43">
        <v>58</v>
      </c>
      <c r="BB1217" s="43" t="s">
        <v>1494</v>
      </c>
      <c r="BC1217" s="43" t="s">
        <v>1403</v>
      </c>
      <c r="BD1217" s="43" t="s">
        <v>1495</v>
      </c>
      <c r="BE1217" s="37" t="s">
        <v>656</v>
      </c>
      <c r="BF1217" s="43"/>
      <c r="BG1217" s="43">
        <v>188</v>
      </c>
      <c r="BH1217" s="43" t="s">
        <v>1504</v>
      </c>
      <c r="BI1217" s="43" t="s">
        <v>1387</v>
      </c>
      <c r="BJ1217" s="43" t="s">
        <v>533</v>
      </c>
      <c r="BK1217" s="43" t="s">
        <v>1503</v>
      </c>
      <c r="BN1217" s="43">
        <v>5.7</v>
      </c>
      <c r="BO1217" s="43" t="s">
        <v>1390</v>
      </c>
      <c r="BP1217" s="48" t="s">
        <v>1406</v>
      </c>
      <c r="BQ1217" s="43" t="s">
        <v>1505</v>
      </c>
      <c r="BS1217" s="43" t="s">
        <v>1393</v>
      </c>
      <c r="BT1217" s="43" t="s">
        <v>559</v>
      </c>
      <c r="BU1217" s="43"/>
      <c r="BV1217" s="43"/>
      <c r="BW1217" s="243">
        <v>36783</v>
      </c>
      <c r="BX1217" s="243"/>
      <c r="BY1217" s="48" t="s">
        <v>451</v>
      </c>
      <c r="BZ1217" s="43">
        <v>0.21</v>
      </c>
      <c r="CA1217" s="43" t="s">
        <v>1396</v>
      </c>
      <c r="CC1217" s="43">
        <v>1.4999999999999999E-2</v>
      </c>
      <c r="CD1217" s="124" t="s">
        <v>2044</v>
      </c>
      <c r="CE1217" s="43">
        <v>13898</v>
      </c>
      <c r="CF1217" s="43" t="s">
        <v>1710</v>
      </c>
      <c r="CG1217" s="251">
        <v>36783</v>
      </c>
      <c r="CH1217" s="126"/>
      <c r="CK1217" s="48" t="s">
        <v>451</v>
      </c>
      <c r="CL1217" s="43">
        <v>1700</v>
      </c>
      <c r="CM1217" s="43" t="s">
        <v>1396</v>
      </c>
      <c r="CO1217" s="43" t="s">
        <v>543</v>
      </c>
      <c r="CP1217" s="43" t="s">
        <v>2044</v>
      </c>
      <c r="CQ1217" s="43">
        <v>2002</v>
      </c>
      <c r="CR1217" s="43" t="s">
        <v>1499</v>
      </c>
      <c r="CS1217" s="251">
        <v>36783</v>
      </c>
      <c r="CT1217" s="126"/>
      <c r="CU1217" s="43">
        <v>46</v>
      </c>
      <c r="CV1217" s="39" t="s">
        <v>1390</v>
      </c>
      <c r="CW1217" s="43"/>
      <c r="CY1217" s="39" t="s">
        <v>451</v>
      </c>
      <c r="CZ1217" s="43">
        <v>150</v>
      </c>
      <c r="DA1217" s="43" t="s">
        <v>2046</v>
      </c>
      <c r="DC1217" s="43">
        <v>1</v>
      </c>
      <c r="DD1217" s="43" t="s">
        <v>2044</v>
      </c>
      <c r="DE1217" s="43">
        <v>2064</v>
      </c>
      <c r="DF1217" s="43"/>
      <c r="DG1217" s="43"/>
      <c r="DH1217" s="43"/>
      <c r="DI1217" s="43"/>
      <c r="DJ1217" s="43"/>
      <c r="DK1217" s="43"/>
      <c r="DL1217" s="43"/>
      <c r="DM1217" s="43"/>
      <c r="DN1217" s="43"/>
      <c r="DO1217" s="43"/>
      <c r="DP1217" s="43"/>
      <c r="DQ1217" s="43"/>
      <c r="DR1217" s="124"/>
      <c r="DS1217" s="43"/>
    </row>
    <row r="1218" spans="1:123" s="39" customFormat="1" x14ac:dyDescent="0.2">
      <c r="A1218" s="44" t="str">
        <f t="shared" si="450"/>
        <v>LAFB</v>
      </c>
      <c r="B1218" s="44" t="str">
        <f t="shared" si="451"/>
        <v>Trichloroethylene</v>
      </c>
      <c r="C1218" s="38" t="s">
        <v>2587</v>
      </c>
      <c r="D1218" s="38" t="str">
        <f t="shared" si="483"/>
        <v>LS</v>
      </c>
      <c r="E1218" s="44" t="s">
        <v>372</v>
      </c>
      <c r="F1218" s="155" t="str">
        <f t="shared" si="452"/>
        <v>UA18</v>
      </c>
      <c r="G1218" s="44" t="str">
        <f t="shared" si="453"/>
        <v>Residential</v>
      </c>
      <c r="H1218" s="44" t="str">
        <f t="shared" si="454"/>
        <v>Basement - partial</v>
      </c>
      <c r="I1218" s="38" t="str">
        <f t="shared" si="458"/>
        <v>Y</v>
      </c>
      <c r="J1218" s="38" t="str">
        <f t="shared" si="459"/>
        <v>Y</v>
      </c>
      <c r="K1218" s="38" t="str">
        <f>IF(AG1218="","",IF(I1218="N","n","Y"))</f>
        <v>Y</v>
      </c>
      <c r="L1218" s="44"/>
      <c r="M1218" s="38" t="str">
        <f t="shared" si="484"/>
        <v>Y</v>
      </c>
      <c r="N1218" s="38" t="str">
        <f t="shared" si="485"/>
        <v>Y</v>
      </c>
      <c r="O1218" s="38" t="str">
        <f t="shared" si="488"/>
        <v>Y</v>
      </c>
      <c r="P1218" s="44"/>
      <c r="Q1218" s="44"/>
      <c r="R1218" s="44"/>
      <c r="S1218" s="44"/>
      <c r="T1218" s="44"/>
      <c r="U1218" s="44"/>
      <c r="V1218" s="44"/>
      <c r="W1218" s="44"/>
      <c r="X1218" s="44"/>
      <c r="Y1218" s="38" t="str">
        <f t="shared" si="455"/>
        <v>Y</v>
      </c>
      <c r="Z1218" s="38" t="str">
        <f t="shared" si="456"/>
        <v>Y</v>
      </c>
      <c r="AA1218" s="38" t="str">
        <f t="shared" si="489"/>
        <v>Y</v>
      </c>
      <c r="AC1218" s="59">
        <v>2100</v>
      </c>
      <c r="AD1218" s="204">
        <v>4.0952380952380949E-4</v>
      </c>
      <c r="AE1218" s="38">
        <v>1</v>
      </c>
      <c r="AF1218" s="38">
        <v>0</v>
      </c>
      <c r="AG1218" s="125">
        <f t="shared" si="460"/>
        <v>75</v>
      </c>
      <c r="AH1218" s="39">
        <v>11.5</v>
      </c>
      <c r="AI1218" s="123">
        <f t="shared" si="461"/>
        <v>16650.345570503865</v>
      </c>
      <c r="AJ1218" s="40">
        <f t="shared" si="486"/>
        <v>2100</v>
      </c>
      <c r="AK1218" s="40"/>
      <c r="AL1218" s="40"/>
      <c r="AM1218" s="40">
        <f t="shared" si="472"/>
        <v>0.86</v>
      </c>
      <c r="AN1218" s="39">
        <f t="shared" si="457"/>
        <v>0.5</v>
      </c>
      <c r="AO1218" s="204">
        <f t="shared" si="462"/>
        <v>5.1650579644634674E-5</v>
      </c>
      <c r="AP1218" s="204">
        <f t="shared" si="487"/>
        <v>4.0952380952380949E-4</v>
      </c>
      <c r="AQ1218" s="45"/>
      <c r="AR1218" s="45"/>
      <c r="AS1218" s="115">
        <f t="shared" si="475"/>
        <v>1</v>
      </c>
      <c r="AT1218" s="115">
        <f t="shared" si="476"/>
        <v>0</v>
      </c>
      <c r="AU1218" s="115">
        <f t="shared" si="473"/>
        <v>1</v>
      </c>
      <c r="AV1218" s="115">
        <f t="shared" si="474"/>
        <v>0</v>
      </c>
      <c r="AY1218" s="115"/>
      <c r="AZ1218" s="115"/>
      <c r="BA1218" s="43">
        <v>58</v>
      </c>
      <c r="BB1218" s="43" t="s">
        <v>1494</v>
      </c>
      <c r="BC1218" s="43" t="s">
        <v>1403</v>
      </c>
      <c r="BD1218" s="43" t="s">
        <v>1495</v>
      </c>
      <c r="BE1218" s="37" t="s">
        <v>656</v>
      </c>
      <c r="BF1218" s="43"/>
      <c r="BG1218" s="43">
        <v>188</v>
      </c>
      <c r="BH1218" s="43" t="s">
        <v>1504</v>
      </c>
      <c r="BI1218" s="43" t="s">
        <v>1387</v>
      </c>
      <c r="BJ1218" s="43" t="s">
        <v>533</v>
      </c>
      <c r="BK1218" s="43" t="s">
        <v>1503</v>
      </c>
      <c r="BN1218" s="43">
        <v>5.7</v>
      </c>
      <c r="BO1218" s="43" t="s">
        <v>1390</v>
      </c>
      <c r="BP1218" s="48" t="s">
        <v>1406</v>
      </c>
      <c r="BQ1218" s="43" t="s">
        <v>1505</v>
      </c>
      <c r="BS1218" s="43" t="s">
        <v>1393</v>
      </c>
      <c r="BT1218" s="43" t="s">
        <v>559</v>
      </c>
      <c r="BU1218" s="43"/>
      <c r="BV1218" s="43"/>
      <c r="BW1218" s="243">
        <v>36881</v>
      </c>
      <c r="BX1218" s="243"/>
      <c r="BY1218" s="48" t="s">
        <v>451</v>
      </c>
      <c r="BZ1218" s="43">
        <v>0.86</v>
      </c>
      <c r="CA1218" s="43" t="s">
        <v>1396</v>
      </c>
      <c r="CC1218" s="43">
        <v>1.4999999999999999E-2</v>
      </c>
      <c r="CD1218" s="124" t="s">
        <v>2044</v>
      </c>
      <c r="CE1218" s="43">
        <v>13899</v>
      </c>
      <c r="CF1218" s="43" t="s">
        <v>1710</v>
      </c>
      <c r="CG1218" s="251">
        <v>36881</v>
      </c>
      <c r="CH1218" s="126"/>
      <c r="CK1218" s="48" t="s">
        <v>451</v>
      </c>
      <c r="CL1218" s="43">
        <v>2100</v>
      </c>
      <c r="CM1218" s="43" t="s">
        <v>1396</v>
      </c>
      <c r="CO1218" s="43" t="s">
        <v>543</v>
      </c>
      <c r="CP1218" s="43" t="s">
        <v>2044</v>
      </c>
      <c r="CQ1218" s="43">
        <v>1998</v>
      </c>
      <c r="CR1218" s="43" t="s">
        <v>1499</v>
      </c>
      <c r="CS1218" s="251">
        <v>36881</v>
      </c>
      <c r="CT1218" s="126"/>
      <c r="CU1218" s="43">
        <v>46</v>
      </c>
      <c r="CV1218" s="39" t="s">
        <v>1390</v>
      </c>
      <c r="CW1218" s="43"/>
      <c r="CY1218" s="39" t="s">
        <v>451</v>
      </c>
      <c r="CZ1218" s="43">
        <v>75</v>
      </c>
      <c r="DA1218" s="43" t="s">
        <v>2046</v>
      </c>
      <c r="DC1218" s="43">
        <v>1</v>
      </c>
      <c r="DD1218" s="43" t="s">
        <v>2044</v>
      </c>
      <c r="DE1218" s="43">
        <v>2071</v>
      </c>
      <c r="DF1218" s="43"/>
      <c r="DG1218" s="43"/>
      <c r="DH1218" s="43"/>
      <c r="DI1218" s="43"/>
      <c r="DJ1218" s="43"/>
      <c r="DK1218" s="43"/>
      <c r="DL1218" s="43"/>
      <c r="DM1218" s="43"/>
      <c r="DN1218" s="43"/>
      <c r="DO1218" s="43"/>
      <c r="DP1218" s="43"/>
      <c r="DQ1218" s="43"/>
      <c r="DR1218" s="124"/>
      <c r="DS1218" s="43"/>
    </row>
    <row r="1219" spans="1:123" s="39" customFormat="1" x14ac:dyDescent="0.2">
      <c r="A1219" s="44" t="str">
        <f t="shared" si="450"/>
        <v>LAFB</v>
      </c>
      <c r="B1219" s="44" t="str">
        <f t="shared" si="451"/>
        <v>Trichloroethylene</v>
      </c>
      <c r="C1219" s="38" t="s">
        <v>2587</v>
      </c>
      <c r="D1219" s="38" t="str">
        <f t="shared" si="483"/>
        <v>LS</v>
      </c>
      <c r="E1219" s="44" t="s">
        <v>372</v>
      </c>
      <c r="F1219" s="155" t="str">
        <f t="shared" si="452"/>
        <v>UA18</v>
      </c>
      <c r="G1219" s="44" t="str">
        <f t="shared" si="453"/>
        <v>Residential</v>
      </c>
      <c r="H1219" s="44" t="str">
        <f t="shared" si="454"/>
        <v>Basement - partial</v>
      </c>
      <c r="I1219" s="38" t="str">
        <f t="shared" si="458"/>
        <v>Y</v>
      </c>
      <c r="J1219" s="38" t="str">
        <f t="shared" si="459"/>
        <v>Y</v>
      </c>
      <c r="K1219" s="38" t="str">
        <f>IF(AG1219="","",IF(I1219="N","n","Y"))</f>
        <v>Y</v>
      </c>
      <c r="L1219" s="44"/>
      <c r="M1219" s="38" t="str">
        <f t="shared" si="484"/>
        <v>Y</v>
      </c>
      <c r="N1219" s="38" t="str">
        <f t="shared" si="485"/>
        <v>Y</v>
      </c>
      <c r="O1219" s="38" t="str">
        <f t="shared" si="488"/>
        <v>Y</v>
      </c>
      <c r="P1219" s="44"/>
      <c r="Q1219" s="44"/>
      <c r="R1219" s="44"/>
      <c r="S1219" s="44"/>
      <c r="T1219" s="44"/>
      <c r="U1219" s="44"/>
      <c r="V1219" s="44"/>
      <c r="W1219" s="44"/>
      <c r="X1219" s="44"/>
      <c r="Y1219" s="38" t="str">
        <f t="shared" si="455"/>
        <v>Y</v>
      </c>
      <c r="Z1219" s="38" t="str">
        <f t="shared" si="456"/>
        <v>Y</v>
      </c>
      <c r="AA1219" s="38" t="str">
        <f t="shared" si="489"/>
        <v>Y</v>
      </c>
      <c r="AC1219" s="59">
        <v>140</v>
      </c>
      <c r="AD1219" s="204">
        <v>6.8571428571428568E-3</v>
      </c>
      <c r="AE1219" s="38">
        <v>1</v>
      </c>
      <c r="AF1219" s="38">
        <v>0</v>
      </c>
      <c r="AG1219" s="125">
        <f t="shared" si="460"/>
        <v>140</v>
      </c>
      <c r="AH1219" s="39">
        <v>11.5</v>
      </c>
      <c r="AI1219" s="123">
        <f t="shared" si="461"/>
        <v>31080.645064940549</v>
      </c>
      <c r="AJ1219" s="40">
        <f t="shared" si="486"/>
        <v>140</v>
      </c>
      <c r="AK1219" s="40"/>
      <c r="AL1219" s="40"/>
      <c r="AM1219" s="40">
        <f t="shared" si="472"/>
        <v>0.96</v>
      </c>
      <c r="AN1219" s="39">
        <f t="shared" si="457"/>
        <v>0.5</v>
      </c>
      <c r="AO1219" s="204">
        <f t="shared" si="462"/>
        <v>3.0887389820711759E-5</v>
      </c>
      <c r="AP1219" s="204">
        <f t="shared" si="487"/>
        <v>6.8571428571428568E-3</v>
      </c>
      <c r="AQ1219" s="45"/>
      <c r="AR1219" s="45"/>
      <c r="AS1219" s="115">
        <f t="shared" si="475"/>
        <v>1</v>
      </c>
      <c r="AT1219" s="115">
        <f t="shared" si="476"/>
        <v>0</v>
      </c>
      <c r="AU1219" s="115">
        <f t="shared" si="473"/>
        <v>1</v>
      </c>
      <c r="AV1219" s="115">
        <f t="shared" si="474"/>
        <v>0</v>
      </c>
      <c r="AY1219" s="115"/>
      <c r="AZ1219" s="115"/>
      <c r="BA1219" s="43">
        <v>58</v>
      </c>
      <c r="BB1219" s="43" t="s">
        <v>1494</v>
      </c>
      <c r="BC1219" s="43" t="s">
        <v>1403</v>
      </c>
      <c r="BD1219" s="43" t="s">
        <v>1495</v>
      </c>
      <c r="BE1219" s="37" t="s">
        <v>656</v>
      </c>
      <c r="BF1219" s="43"/>
      <c r="BG1219" s="43">
        <v>188</v>
      </c>
      <c r="BH1219" s="43" t="s">
        <v>1504</v>
      </c>
      <c r="BI1219" s="43" t="s">
        <v>1387</v>
      </c>
      <c r="BJ1219" s="43" t="s">
        <v>533</v>
      </c>
      <c r="BK1219" s="43" t="s">
        <v>1503</v>
      </c>
      <c r="BN1219" s="43">
        <v>5.7</v>
      </c>
      <c r="BO1219" s="43" t="s">
        <v>1390</v>
      </c>
      <c r="BP1219" s="48" t="s">
        <v>1406</v>
      </c>
      <c r="BQ1219" s="43" t="s">
        <v>1505</v>
      </c>
      <c r="BS1219" s="43" t="s">
        <v>1393</v>
      </c>
      <c r="BT1219" s="43" t="s">
        <v>559</v>
      </c>
      <c r="BU1219" s="43"/>
      <c r="BV1219" s="43"/>
      <c r="BW1219" s="243">
        <v>36929</v>
      </c>
      <c r="BX1219" s="243"/>
      <c r="BY1219" s="48" t="s">
        <v>451</v>
      </c>
      <c r="BZ1219" s="43">
        <v>0.96</v>
      </c>
      <c r="CA1219" s="43" t="s">
        <v>1396</v>
      </c>
      <c r="CC1219" s="43">
        <v>1.4999999999999999E-2</v>
      </c>
      <c r="CD1219" s="124" t="s">
        <v>2044</v>
      </c>
      <c r="CE1219" s="43">
        <v>13900</v>
      </c>
      <c r="CF1219" s="43" t="s">
        <v>1710</v>
      </c>
      <c r="CG1219" s="251">
        <v>36929</v>
      </c>
      <c r="CH1219" s="126"/>
      <c r="CK1219" s="48" t="s">
        <v>451</v>
      </c>
      <c r="CL1219" s="43">
        <v>140</v>
      </c>
      <c r="CM1219" s="43" t="s">
        <v>1396</v>
      </c>
      <c r="CO1219" s="43" t="s">
        <v>543</v>
      </c>
      <c r="CP1219" s="43" t="s">
        <v>2044</v>
      </c>
      <c r="CQ1219" s="43">
        <v>1999</v>
      </c>
      <c r="CR1219" s="43" t="s">
        <v>1499</v>
      </c>
      <c r="CS1219" s="251">
        <v>36929</v>
      </c>
      <c r="CT1219" s="126"/>
      <c r="CU1219" s="43">
        <v>46</v>
      </c>
      <c r="CV1219" s="39" t="s">
        <v>1390</v>
      </c>
      <c r="CW1219" s="43"/>
      <c r="CY1219" s="39" t="s">
        <v>451</v>
      </c>
      <c r="CZ1219" s="43">
        <v>140</v>
      </c>
      <c r="DA1219" s="43" t="s">
        <v>2046</v>
      </c>
      <c r="DC1219" s="43">
        <v>1</v>
      </c>
      <c r="DD1219" s="43" t="s">
        <v>2044</v>
      </c>
      <c r="DE1219" s="43">
        <v>2076</v>
      </c>
      <c r="DF1219" s="43"/>
      <c r="DG1219" s="43"/>
      <c r="DH1219" s="43"/>
      <c r="DI1219" s="43"/>
      <c r="DJ1219" s="43"/>
      <c r="DK1219" s="43"/>
      <c r="DL1219" s="43"/>
      <c r="DM1219" s="43"/>
      <c r="DN1219" s="43"/>
      <c r="DO1219" s="43"/>
      <c r="DP1219" s="43"/>
      <c r="DQ1219" s="43"/>
      <c r="DR1219" s="124"/>
      <c r="DS1219" s="43"/>
    </row>
    <row r="1220" spans="1:123" s="39" customFormat="1" hidden="1" x14ac:dyDescent="0.2">
      <c r="A1220" s="44" t="str">
        <f t="shared" si="450"/>
        <v>LAFB</v>
      </c>
      <c r="B1220" s="44" t="str">
        <f t="shared" si="451"/>
        <v>Tetrachloroethylene</v>
      </c>
      <c r="C1220" s="38" t="s">
        <v>2587</v>
      </c>
      <c r="D1220" s="38" t="str">
        <f t="shared" si="483"/>
        <v>LS</v>
      </c>
      <c r="E1220" s="44" t="s">
        <v>372</v>
      </c>
      <c r="F1220" s="155" t="str">
        <f t="shared" si="452"/>
        <v>UA19</v>
      </c>
      <c r="G1220" s="44" t="str">
        <f t="shared" si="453"/>
        <v>Residential</v>
      </c>
      <c r="H1220" s="44" t="str">
        <f t="shared" si="454"/>
        <v>Slab on Grade</v>
      </c>
      <c r="I1220" s="38" t="str">
        <f t="shared" si="458"/>
        <v>Y</v>
      </c>
      <c r="J1220" s="38" t="str">
        <f t="shared" si="459"/>
        <v>n</v>
      </c>
      <c r="K1220" s="38" t="s">
        <v>541</v>
      </c>
      <c r="L1220" s="44" t="s">
        <v>310</v>
      </c>
      <c r="M1220" s="38" t="str">
        <f t="shared" si="484"/>
        <v>Y</v>
      </c>
      <c r="N1220" s="38" t="str">
        <f t="shared" si="485"/>
        <v>n</v>
      </c>
      <c r="O1220" s="455" t="s">
        <v>541</v>
      </c>
      <c r="P1220" s="462" t="s">
        <v>2780</v>
      </c>
      <c r="Q1220" s="44"/>
      <c r="R1220" s="44"/>
      <c r="S1220" s="44"/>
      <c r="T1220" s="44"/>
      <c r="U1220" s="44"/>
      <c r="V1220" s="44"/>
      <c r="W1220" s="44"/>
      <c r="X1220" s="44"/>
      <c r="Y1220" s="38" t="str">
        <f t="shared" si="455"/>
        <v>Y</v>
      </c>
      <c r="Z1220" s="38" t="str">
        <f t="shared" si="456"/>
        <v>n</v>
      </c>
      <c r="AA1220" s="455" t="s">
        <v>541</v>
      </c>
      <c r="AB1220" s="462" t="s">
        <v>2780</v>
      </c>
      <c r="AC1220" s="59">
        <v>1</v>
      </c>
      <c r="AD1220" s="204">
        <v>0.68</v>
      </c>
      <c r="AE1220" s="38">
        <v>1</v>
      </c>
      <c r="AF1220" s="38">
        <v>0</v>
      </c>
      <c r="AG1220" s="125">
        <f t="shared" si="460"/>
        <v>2.7</v>
      </c>
      <c r="AH1220" s="39">
        <v>11.5</v>
      </c>
      <c r="AI1220" s="123">
        <f t="shared" si="461"/>
        <v>988.40596412733714</v>
      </c>
      <c r="AJ1220" s="40">
        <f t="shared" si="486"/>
        <v>1</v>
      </c>
      <c r="AK1220" s="40"/>
      <c r="AL1220" s="40"/>
      <c r="AM1220" s="40">
        <f t="shared" si="472"/>
        <v>0.68</v>
      </c>
      <c r="AN1220" s="39">
        <f t="shared" si="457"/>
        <v>3.8</v>
      </c>
      <c r="AO1220" s="204">
        <f t="shared" si="462"/>
        <v>6.8797642333165356E-4</v>
      </c>
      <c r="AP1220" s="204">
        <f t="shared" si="487"/>
        <v>0.68</v>
      </c>
      <c r="AQ1220" s="45"/>
      <c r="AR1220" s="45"/>
      <c r="AS1220" s="115">
        <f t="shared" si="475"/>
        <v>1</v>
      </c>
      <c r="AT1220" s="115">
        <f t="shared" si="476"/>
        <v>0</v>
      </c>
      <c r="AU1220" s="115">
        <f t="shared" si="473"/>
        <v>1</v>
      </c>
      <c r="AV1220" s="115">
        <f t="shared" si="474"/>
        <v>0</v>
      </c>
      <c r="AY1220" s="115"/>
      <c r="AZ1220" s="115"/>
      <c r="BA1220" s="43">
        <v>58</v>
      </c>
      <c r="BB1220" s="43" t="s">
        <v>1494</v>
      </c>
      <c r="BC1220" s="43" t="s">
        <v>1403</v>
      </c>
      <c r="BD1220" s="43" t="s">
        <v>1495</v>
      </c>
      <c r="BE1220" s="37" t="s">
        <v>656</v>
      </c>
      <c r="BF1220" s="43"/>
      <c r="BG1220" s="43">
        <v>189</v>
      </c>
      <c r="BH1220" s="43" t="s">
        <v>774</v>
      </c>
      <c r="BI1220" s="43" t="s">
        <v>1387</v>
      </c>
      <c r="BJ1220" s="43" t="s">
        <v>533</v>
      </c>
      <c r="BK1220" s="43" t="s">
        <v>775</v>
      </c>
      <c r="BN1220" s="43">
        <v>6.5</v>
      </c>
      <c r="BO1220" s="43" t="s">
        <v>1390</v>
      </c>
      <c r="BP1220" s="48" t="s">
        <v>1406</v>
      </c>
      <c r="BS1220" s="43" t="s">
        <v>2057</v>
      </c>
      <c r="BT1220" s="43" t="s">
        <v>559</v>
      </c>
      <c r="BU1220" s="43"/>
      <c r="BV1220" s="43"/>
      <c r="BW1220" s="243">
        <v>36619</v>
      </c>
      <c r="BX1220" s="243"/>
      <c r="BY1220" s="48" t="s">
        <v>451</v>
      </c>
      <c r="BZ1220" s="43">
        <v>0.68</v>
      </c>
      <c r="CA1220" s="43" t="s">
        <v>1396</v>
      </c>
      <c r="CC1220" s="43">
        <v>1.7999999999999999E-2</v>
      </c>
      <c r="CD1220" s="124" t="s">
        <v>2044</v>
      </c>
      <c r="CE1220" s="43">
        <v>14082</v>
      </c>
      <c r="CF1220" s="43" t="s">
        <v>1710</v>
      </c>
      <c r="CG1220" s="251">
        <v>36619</v>
      </c>
      <c r="CH1220" s="126"/>
      <c r="CK1220" s="48" t="s">
        <v>451</v>
      </c>
      <c r="CL1220" s="43">
        <v>1</v>
      </c>
      <c r="CM1220" s="43" t="s">
        <v>1396</v>
      </c>
      <c r="CO1220" s="43" t="s">
        <v>1500</v>
      </c>
      <c r="CP1220" s="43" t="s">
        <v>2044</v>
      </c>
      <c r="CQ1220" s="43">
        <v>2197</v>
      </c>
      <c r="CR1220" s="43" t="s">
        <v>1499</v>
      </c>
      <c r="CS1220" s="251">
        <v>36619</v>
      </c>
      <c r="CT1220" s="126"/>
      <c r="CU1220" s="43">
        <v>55</v>
      </c>
      <c r="CV1220" s="39" t="s">
        <v>1390</v>
      </c>
      <c r="CW1220" s="43"/>
      <c r="CY1220" s="39" t="s">
        <v>451</v>
      </c>
      <c r="CZ1220" s="43">
        <v>2.7</v>
      </c>
      <c r="DA1220" s="43" t="s">
        <v>2046</v>
      </c>
      <c r="DC1220" s="43">
        <v>1</v>
      </c>
      <c r="DD1220" s="43" t="s">
        <v>2044</v>
      </c>
      <c r="DE1220" s="43">
        <v>2345</v>
      </c>
      <c r="DF1220" s="43"/>
      <c r="DG1220" s="43"/>
      <c r="DH1220" s="43"/>
      <c r="DI1220" s="43"/>
      <c r="DJ1220" s="43"/>
      <c r="DK1220" s="43"/>
      <c r="DL1220" s="43"/>
      <c r="DM1220" s="43"/>
      <c r="DN1220" s="43"/>
      <c r="DO1220" s="43"/>
      <c r="DP1220" s="43"/>
      <c r="DQ1220" s="43"/>
      <c r="DR1220" s="124"/>
      <c r="DS1220" s="43"/>
    </row>
    <row r="1221" spans="1:123" s="39" customFormat="1" hidden="1" x14ac:dyDescent="0.2">
      <c r="A1221" s="44" t="str">
        <f t="shared" si="450"/>
        <v>LAFB</v>
      </c>
      <c r="B1221" s="44" t="str">
        <f t="shared" si="451"/>
        <v>Tetrachloroethylene</v>
      </c>
      <c r="C1221" s="38" t="s">
        <v>2587</v>
      </c>
      <c r="D1221" s="38" t="str">
        <f t="shared" si="483"/>
        <v>LS</v>
      </c>
      <c r="E1221" s="44" t="s">
        <v>372</v>
      </c>
      <c r="F1221" s="155" t="str">
        <f t="shared" si="452"/>
        <v>UA19</v>
      </c>
      <c r="G1221" s="44" t="str">
        <f t="shared" si="453"/>
        <v>Residential</v>
      </c>
      <c r="H1221" s="44" t="str">
        <f t="shared" si="454"/>
        <v>Slab on Grade</v>
      </c>
      <c r="I1221" s="38" t="str">
        <f t="shared" si="458"/>
        <v>Y</v>
      </c>
      <c r="J1221" s="38" t="str">
        <f t="shared" si="459"/>
        <v>n</v>
      </c>
      <c r="K1221" s="38" t="s">
        <v>541</v>
      </c>
      <c r="L1221" s="44" t="s">
        <v>310</v>
      </c>
      <c r="M1221" s="38" t="str">
        <f t="shared" si="484"/>
        <v>Y</v>
      </c>
      <c r="N1221" s="38" t="str">
        <f t="shared" si="485"/>
        <v>n</v>
      </c>
      <c r="O1221" s="455" t="s">
        <v>541</v>
      </c>
      <c r="P1221" s="462" t="s">
        <v>2780</v>
      </c>
      <c r="Q1221" s="44"/>
      <c r="R1221" s="44"/>
      <c r="S1221" s="44"/>
      <c r="T1221" s="44"/>
      <c r="U1221" s="44"/>
      <c r="V1221" s="44"/>
      <c r="W1221" s="44"/>
      <c r="X1221" s="44"/>
      <c r="Y1221" s="38" t="str">
        <f t="shared" si="455"/>
        <v>Y</v>
      </c>
      <c r="Z1221" s="38" t="str">
        <f t="shared" si="456"/>
        <v>n</v>
      </c>
      <c r="AA1221" s="455" t="s">
        <v>541</v>
      </c>
      <c r="AB1221" s="462" t="s">
        <v>2780</v>
      </c>
      <c r="AC1221" s="59">
        <v>0.59</v>
      </c>
      <c r="AD1221" s="204">
        <v>0.81355932203389836</v>
      </c>
      <c r="AE1221" s="38">
        <v>1</v>
      </c>
      <c r="AF1221" s="38">
        <v>0</v>
      </c>
      <c r="AG1221" s="125">
        <f t="shared" si="460"/>
        <v>2.8</v>
      </c>
      <c r="AH1221" s="39">
        <v>11.5</v>
      </c>
      <c r="AI1221" s="123">
        <f t="shared" si="461"/>
        <v>1025.0135924283495</v>
      </c>
      <c r="AJ1221" s="40">
        <f t="shared" si="486"/>
        <v>0.59</v>
      </c>
      <c r="AK1221" s="40"/>
      <c r="AL1221" s="40"/>
      <c r="AM1221" s="40">
        <f t="shared" si="472"/>
        <v>0.48</v>
      </c>
      <c r="AN1221" s="39">
        <f t="shared" si="457"/>
        <v>3.8</v>
      </c>
      <c r="AO1221" s="204">
        <f t="shared" si="462"/>
        <v>4.6828647302406669E-4</v>
      </c>
      <c r="AP1221" s="204">
        <f t="shared" si="487"/>
        <v>0.81355932203389836</v>
      </c>
      <c r="AQ1221" s="45"/>
      <c r="AR1221" s="45"/>
      <c r="AS1221" s="115">
        <f t="shared" si="475"/>
        <v>1</v>
      </c>
      <c r="AT1221" s="115">
        <f t="shared" si="476"/>
        <v>0</v>
      </c>
      <c r="AU1221" s="115">
        <f t="shared" si="473"/>
        <v>1</v>
      </c>
      <c r="AV1221" s="115">
        <f t="shared" si="474"/>
        <v>0</v>
      </c>
      <c r="AY1221" s="115"/>
      <c r="AZ1221" s="115"/>
      <c r="BA1221" s="43">
        <v>58</v>
      </c>
      <c r="BB1221" s="43" t="s">
        <v>1494</v>
      </c>
      <c r="BC1221" s="43" t="s">
        <v>1403</v>
      </c>
      <c r="BD1221" s="43" t="s">
        <v>1495</v>
      </c>
      <c r="BE1221" s="37" t="s">
        <v>656</v>
      </c>
      <c r="BF1221" s="43"/>
      <c r="BG1221" s="43">
        <v>189</v>
      </c>
      <c r="BH1221" s="43" t="s">
        <v>774</v>
      </c>
      <c r="BI1221" s="43" t="s">
        <v>1387</v>
      </c>
      <c r="BJ1221" s="43" t="s">
        <v>533</v>
      </c>
      <c r="BK1221" s="43" t="s">
        <v>775</v>
      </c>
      <c r="BN1221" s="43">
        <v>6.5</v>
      </c>
      <c r="BO1221" s="43" t="s">
        <v>1390</v>
      </c>
      <c r="BP1221" s="48" t="s">
        <v>1406</v>
      </c>
      <c r="BS1221" s="43" t="s">
        <v>2057</v>
      </c>
      <c r="BT1221" s="43" t="s">
        <v>559</v>
      </c>
      <c r="BU1221" s="43"/>
      <c r="BV1221" s="43"/>
      <c r="BW1221" s="243">
        <v>36783</v>
      </c>
      <c r="BX1221" s="243"/>
      <c r="BY1221" s="48" t="s">
        <v>451</v>
      </c>
      <c r="BZ1221" s="43">
        <v>0.48</v>
      </c>
      <c r="CA1221" s="43" t="s">
        <v>1396</v>
      </c>
      <c r="CC1221" s="43">
        <v>1.7999999999999999E-2</v>
      </c>
      <c r="CD1221" s="124" t="s">
        <v>2044</v>
      </c>
      <c r="CE1221" s="43">
        <v>14084</v>
      </c>
      <c r="CF1221" s="43" t="s">
        <v>1710</v>
      </c>
      <c r="CG1221" s="251">
        <v>36783</v>
      </c>
      <c r="CH1221" s="126"/>
      <c r="CK1221" s="48" t="s">
        <v>451</v>
      </c>
      <c r="CL1221" s="43">
        <v>0.59</v>
      </c>
      <c r="CM1221" s="43" t="s">
        <v>1396</v>
      </c>
      <c r="CO1221" s="43" t="s">
        <v>1500</v>
      </c>
      <c r="CP1221" s="43" t="s">
        <v>2044</v>
      </c>
      <c r="CQ1221" s="43">
        <v>2200</v>
      </c>
      <c r="CR1221" s="43" t="s">
        <v>1499</v>
      </c>
      <c r="CS1221" s="251">
        <v>36783</v>
      </c>
      <c r="CT1221" s="126"/>
      <c r="CU1221" s="43">
        <v>55</v>
      </c>
      <c r="CV1221" s="39" t="s">
        <v>1390</v>
      </c>
      <c r="CW1221" s="43"/>
      <c r="CY1221" s="39" t="s">
        <v>451</v>
      </c>
      <c r="CZ1221" s="43">
        <v>2.8</v>
      </c>
      <c r="DA1221" s="43" t="s">
        <v>2046</v>
      </c>
      <c r="DC1221" s="43">
        <v>1</v>
      </c>
      <c r="DD1221" s="43" t="s">
        <v>2044</v>
      </c>
      <c r="DE1221" s="43">
        <v>2363</v>
      </c>
      <c r="DF1221" s="43"/>
      <c r="DG1221" s="43"/>
      <c r="DH1221" s="43"/>
      <c r="DI1221" s="43"/>
      <c r="DJ1221" s="43"/>
      <c r="DK1221" s="43"/>
      <c r="DL1221" s="43"/>
      <c r="DM1221" s="43"/>
      <c r="DN1221" s="43"/>
      <c r="DO1221" s="43"/>
      <c r="DP1221" s="43"/>
      <c r="DQ1221" s="43"/>
      <c r="DR1221" s="124"/>
      <c r="DS1221" s="43"/>
    </row>
    <row r="1222" spans="1:123" s="39" customFormat="1" hidden="1" x14ac:dyDescent="0.2">
      <c r="A1222" s="44" t="str">
        <f t="shared" si="450"/>
        <v>LAFB</v>
      </c>
      <c r="B1222" s="44" t="str">
        <f t="shared" si="451"/>
        <v>Trichloroethylene</v>
      </c>
      <c r="C1222" s="38" t="s">
        <v>2587</v>
      </c>
      <c r="D1222" s="38" t="str">
        <f t="shared" si="483"/>
        <v>LS</v>
      </c>
      <c r="E1222" s="44" t="s">
        <v>372</v>
      </c>
      <c r="F1222" s="155" t="str">
        <f t="shared" si="452"/>
        <v>UA19</v>
      </c>
      <c r="G1222" s="44" t="str">
        <f t="shared" si="453"/>
        <v>Residential</v>
      </c>
      <c r="H1222" s="44" t="str">
        <f t="shared" si="454"/>
        <v>Slab on Grade</v>
      </c>
      <c r="I1222" s="38" t="str">
        <f t="shared" si="458"/>
        <v>Y</v>
      </c>
      <c r="J1222" s="38" t="str">
        <f t="shared" si="459"/>
        <v>Y</v>
      </c>
      <c r="K1222" s="38" t="str">
        <f>IF(AG1222="","",IF(I1222="N","n","Y"))</f>
        <v>Y</v>
      </c>
      <c r="L1222" s="44"/>
      <c r="M1222" s="38" t="str">
        <f t="shared" si="484"/>
        <v>Y</v>
      </c>
      <c r="N1222" s="38" t="str">
        <f t="shared" si="485"/>
        <v>n</v>
      </c>
      <c r="O1222" s="38" t="str">
        <f t="shared" si="488"/>
        <v>Y</v>
      </c>
      <c r="P1222" s="44"/>
      <c r="Q1222" s="44"/>
      <c r="R1222" s="44"/>
      <c r="S1222" s="44"/>
      <c r="T1222" s="44"/>
      <c r="U1222" s="44"/>
      <c r="V1222" s="44"/>
      <c r="W1222" s="44"/>
      <c r="X1222" s="44"/>
      <c r="Y1222" s="38" t="str">
        <f t="shared" si="455"/>
        <v>Y</v>
      </c>
      <c r="Z1222" s="38" t="str">
        <f t="shared" si="456"/>
        <v>n</v>
      </c>
      <c r="AA1222" s="38" t="str">
        <f t="shared" si="489"/>
        <v>Y</v>
      </c>
      <c r="AC1222" s="59">
        <v>0.86</v>
      </c>
      <c r="AD1222" s="204">
        <v>0.2441860465116279</v>
      </c>
      <c r="AE1222" s="38">
        <v>1</v>
      </c>
      <c r="AF1222" s="38">
        <v>0</v>
      </c>
      <c r="AG1222" s="125">
        <f t="shared" si="460"/>
        <v>160</v>
      </c>
      <c r="AH1222" s="39">
        <v>11.5</v>
      </c>
      <c r="AI1222" s="123">
        <f t="shared" si="461"/>
        <v>35520.737217074908</v>
      </c>
      <c r="AJ1222" s="40">
        <f t="shared" si="486"/>
        <v>0.86</v>
      </c>
      <c r="AK1222" s="40"/>
      <c r="AL1222" s="40"/>
      <c r="AM1222" s="40">
        <f t="shared" si="472"/>
        <v>0.21</v>
      </c>
      <c r="AN1222" s="39">
        <f t="shared" si="457"/>
        <v>0.5</v>
      </c>
      <c r="AO1222" s="204">
        <f t="shared" si="462"/>
        <v>5.9120394578706116E-6</v>
      </c>
      <c r="AP1222" s="204">
        <f t="shared" si="487"/>
        <v>0.2441860465116279</v>
      </c>
      <c r="AQ1222" s="45"/>
      <c r="AR1222" s="45"/>
      <c r="AS1222" s="115">
        <f t="shared" si="475"/>
        <v>1</v>
      </c>
      <c r="AT1222" s="115">
        <f t="shared" si="476"/>
        <v>0</v>
      </c>
      <c r="AU1222" s="115">
        <f t="shared" si="473"/>
        <v>1</v>
      </c>
      <c r="AV1222" s="115">
        <f t="shared" si="474"/>
        <v>0</v>
      </c>
      <c r="AY1222" s="115"/>
      <c r="AZ1222" s="115"/>
      <c r="BA1222" s="43">
        <v>58</v>
      </c>
      <c r="BB1222" s="43" t="s">
        <v>1494</v>
      </c>
      <c r="BC1222" s="43" t="s">
        <v>1403</v>
      </c>
      <c r="BD1222" s="43" t="s">
        <v>1495</v>
      </c>
      <c r="BE1222" s="37" t="s">
        <v>656</v>
      </c>
      <c r="BF1222" s="43"/>
      <c r="BG1222" s="43">
        <v>189</v>
      </c>
      <c r="BH1222" s="43" t="s">
        <v>774</v>
      </c>
      <c r="BI1222" s="43" t="s">
        <v>1387</v>
      </c>
      <c r="BJ1222" s="43" t="s">
        <v>533</v>
      </c>
      <c r="BK1222" s="43" t="s">
        <v>775</v>
      </c>
      <c r="BN1222" s="43">
        <v>6.5</v>
      </c>
      <c r="BO1222" s="43" t="s">
        <v>1390</v>
      </c>
      <c r="BP1222" s="48" t="s">
        <v>1406</v>
      </c>
      <c r="BS1222" s="43" t="s">
        <v>1393</v>
      </c>
      <c r="BT1222" s="43" t="s">
        <v>559</v>
      </c>
      <c r="BU1222" s="43"/>
      <c r="BV1222" s="43"/>
      <c r="BW1222" s="243">
        <v>36619</v>
      </c>
      <c r="BX1222" s="243"/>
      <c r="BY1222" s="48" t="s">
        <v>451</v>
      </c>
      <c r="BZ1222" s="43">
        <v>0.21</v>
      </c>
      <c r="CA1222" s="43" t="s">
        <v>1396</v>
      </c>
      <c r="CC1222" s="43">
        <v>1.4999999999999999E-2</v>
      </c>
      <c r="CD1222" s="124" t="s">
        <v>2044</v>
      </c>
      <c r="CE1222" s="43">
        <v>14081</v>
      </c>
      <c r="CF1222" s="43" t="s">
        <v>1710</v>
      </c>
      <c r="CG1222" s="251">
        <v>36619</v>
      </c>
      <c r="CH1222" s="126"/>
      <c r="CK1222" s="48" t="s">
        <v>451</v>
      </c>
      <c r="CL1222" s="43">
        <v>0.86</v>
      </c>
      <c r="CM1222" s="43" t="s">
        <v>1396</v>
      </c>
      <c r="CO1222" s="43" t="s">
        <v>543</v>
      </c>
      <c r="CP1222" s="43" t="s">
        <v>2044</v>
      </c>
      <c r="CQ1222" s="43">
        <v>2199</v>
      </c>
      <c r="CR1222" s="43" t="s">
        <v>1499</v>
      </c>
      <c r="CS1222" s="251">
        <v>36619</v>
      </c>
      <c r="CT1222" s="126"/>
      <c r="CU1222" s="43">
        <v>55</v>
      </c>
      <c r="CV1222" s="39" t="s">
        <v>1390</v>
      </c>
      <c r="CW1222" s="43"/>
      <c r="CY1222" s="39" t="s">
        <v>451</v>
      </c>
      <c r="CZ1222" s="43">
        <v>160</v>
      </c>
      <c r="DA1222" s="43" t="s">
        <v>2046</v>
      </c>
      <c r="DC1222" s="43">
        <v>1</v>
      </c>
      <c r="DD1222" s="43" t="s">
        <v>2044</v>
      </c>
      <c r="DE1222" s="43">
        <v>2311</v>
      </c>
      <c r="DF1222" s="43"/>
      <c r="DG1222" s="43"/>
      <c r="DH1222" s="43"/>
      <c r="DI1222" s="43"/>
      <c r="DJ1222" s="43"/>
      <c r="DK1222" s="43"/>
      <c r="DL1222" s="43"/>
      <c r="DM1222" s="43"/>
      <c r="DN1222" s="43"/>
      <c r="DO1222" s="43"/>
      <c r="DP1222" s="43"/>
      <c r="DQ1222" s="43"/>
      <c r="DR1222" s="124"/>
      <c r="DS1222" s="43"/>
    </row>
    <row r="1223" spans="1:123" s="39" customFormat="1" hidden="1" x14ac:dyDescent="0.2">
      <c r="A1223" s="44" t="str">
        <f t="shared" si="450"/>
        <v>LAFB</v>
      </c>
      <c r="B1223" s="44" t="str">
        <f t="shared" si="451"/>
        <v>Trichloroethylene</v>
      </c>
      <c r="C1223" s="38" t="s">
        <v>2587</v>
      </c>
      <c r="D1223" s="38" t="str">
        <f t="shared" si="483"/>
        <v>LS</v>
      </c>
      <c r="E1223" s="44" t="s">
        <v>372</v>
      </c>
      <c r="F1223" s="155" t="str">
        <f t="shared" si="452"/>
        <v>UA19</v>
      </c>
      <c r="G1223" s="44" t="str">
        <f t="shared" si="453"/>
        <v>Residential</v>
      </c>
      <c r="H1223" s="44" t="str">
        <f t="shared" si="454"/>
        <v>Slab on Grade</v>
      </c>
      <c r="I1223" s="38" t="str">
        <f t="shared" si="458"/>
        <v>Y</v>
      </c>
      <c r="J1223" s="38" t="str">
        <f t="shared" si="459"/>
        <v>Y</v>
      </c>
      <c r="K1223" s="38" t="str">
        <f>IF(AG1223="","",IF(I1223="N","n","Y"))</f>
        <v>Y</v>
      </c>
      <c r="L1223" s="44"/>
      <c r="M1223" s="38" t="str">
        <f t="shared" si="484"/>
        <v>Y</v>
      </c>
      <c r="N1223" s="38" t="str">
        <f t="shared" si="485"/>
        <v>n</v>
      </c>
      <c r="O1223" s="38" t="str">
        <f t="shared" si="488"/>
        <v>Y</v>
      </c>
      <c r="P1223" s="44"/>
      <c r="Q1223" s="44"/>
      <c r="R1223" s="44"/>
      <c r="S1223" s="44"/>
      <c r="T1223" s="44"/>
      <c r="U1223" s="44"/>
      <c r="V1223" s="44"/>
      <c r="W1223" s="44"/>
      <c r="X1223" s="44"/>
      <c r="Y1223" s="38" t="str">
        <f t="shared" si="455"/>
        <v>Y</v>
      </c>
      <c r="Z1223" s="38" t="str">
        <f t="shared" si="456"/>
        <v>n</v>
      </c>
      <c r="AA1223" s="38" t="str">
        <f t="shared" si="489"/>
        <v>Y</v>
      </c>
      <c r="AC1223" s="59">
        <v>0.26</v>
      </c>
      <c r="AD1223" s="204">
        <v>0.46153846153846151</v>
      </c>
      <c r="AE1223" s="38">
        <v>1</v>
      </c>
      <c r="AF1223" s="38">
        <v>0</v>
      </c>
      <c r="AG1223" s="125">
        <f t="shared" si="460"/>
        <v>150</v>
      </c>
      <c r="AH1223" s="39">
        <v>11.5</v>
      </c>
      <c r="AI1223" s="123">
        <f t="shared" si="461"/>
        <v>33300.69114100773</v>
      </c>
      <c r="AJ1223" s="40">
        <f t="shared" si="486"/>
        <v>0.26</v>
      </c>
      <c r="AK1223" s="40"/>
      <c r="AL1223" s="40"/>
      <c r="AM1223" s="40">
        <f t="shared" si="472"/>
        <v>0.12</v>
      </c>
      <c r="AN1223" s="39">
        <f t="shared" si="457"/>
        <v>0.5</v>
      </c>
      <c r="AO1223" s="204">
        <f t="shared" si="462"/>
        <v>3.6035288124163724E-6</v>
      </c>
      <c r="AP1223" s="204">
        <f t="shared" si="487"/>
        <v>0.46153846153846151</v>
      </c>
      <c r="AQ1223" s="45"/>
      <c r="AR1223" s="45"/>
      <c r="AS1223" s="115">
        <f t="shared" si="475"/>
        <v>1</v>
      </c>
      <c r="AT1223" s="115">
        <f t="shared" si="476"/>
        <v>0</v>
      </c>
      <c r="AU1223" s="115">
        <f t="shared" si="473"/>
        <v>1</v>
      </c>
      <c r="AV1223" s="115">
        <f t="shared" si="474"/>
        <v>0</v>
      </c>
      <c r="AY1223" s="115"/>
      <c r="AZ1223" s="115"/>
      <c r="BA1223" s="43">
        <v>58</v>
      </c>
      <c r="BB1223" s="43" t="s">
        <v>1494</v>
      </c>
      <c r="BC1223" s="43" t="s">
        <v>1403</v>
      </c>
      <c r="BD1223" s="43" t="s">
        <v>1495</v>
      </c>
      <c r="BE1223" s="37" t="s">
        <v>656</v>
      </c>
      <c r="BF1223" s="43"/>
      <c r="BG1223" s="43">
        <v>189</v>
      </c>
      <c r="BH1223" s="43" t="s">
        <v>774</v>
      </c>
      <c r="BI1223" s="43" t="s">
        <v>1387</v>
      </c>
      <c r="BJ1223" s="43" t="s">
        <v>533</v>
      </c>
      <c r="BK1223" s="43" t="s">
        <v>775</v>
      </c>
      <c r="BN1223" s="43">
        <v>6.5</v>
      </c>
      <c r="BO1223" s="43" t="s">
        <v>1390</v>
      </c>
      <c r="BP1223" s="48" t="s">
        <v>1406</v>
      </c>
      <c r="BS1223" s="43" t="s">
        <v>1393</v>
      </c>
      <c r="BT1223" s="43" t="s">
        <v>559</v>
      </c>
      <c r="BU1223" s="43"/>
      <c r="BV1223" s="43"/>
      <c r="BW1223" s="243">
        <v>36783</v>
      </c>
      <c r="BX1223" s="243"/>
      <c r="BY1223" s="48" t="s">
        <v>451</v>
      </c>
      <c r="BZ1223" s="43">
        <v>0.12</v>
      </c>
      <c r="CA1223" s="43" t="s">
        <v>1396</v>
      </c>
      <c r="CC1223" s="43">
        <v>1.4999999999999999E-2</v>
      </c>
      <c r="CD1223" s="124" t="s">
        <v>2044</v>
      </c>
      <c r="CE1223" s="43">
        <v>14083</v>
      </c>
      <c r="CF1223" s="43" t="s">
        <v>1710</v>
      </c>
      <c r="CG1223" s="251">
        <v>36783</v>
      </c>
      <c r="CH1223" s="126"/>
      <c r="CK1223" s="48" t="s">
        <v>451</v>
      </c>
      <c r="CL1223" s="43">
        <v>0.26</v>
      </c>
      <c r="CM1223" s="43" t="s">
        <v>1396</v>
      </c>
      <c r="CO1223" s="43" t="s">
        <v>543</v>
      </c>
      <c r="CP1223" s="43" t="s">
        <v>2044</v>
      </c>
      <c r="CQ1223" s="43">
        <v>2201</v>
      </c>
      <c r="CR1223" s="43" t="s">
        <v>1499</v>
      </c>
      <c r="CS1223" s="251">
        <v>36783</v>
      </c>
      <c r="CT1223" s="126"/>
      <c r="CU1223" s="43">
        <v>55</v>
      </c>
      <c r="CV1223" s="39" t="s">
        <v>1390</v>
      </c>
      <c r="CW1223" s="43"/>
      <c r="CY1223" s="39" t="s">
        <v>451</v>
      </c>
      <c r="CZ1223" s="43">
        <v>150</v>
      </c>
      <c r="DA1223" s="43" t="s">
        <v>2046</v>
      </c>
      <c r="DC1223" s="43">
        <v>1</v>
      </c>
      <c r="DD1223" s="43" t="s">
        <v>2044</v>
      </c>
      <c r="DE1223" s="43">
        <v>2320</v>
      </c>
      <c r="DF1223" s="43"/>
      <c r="DG1223" s="43"/>
      <c r="DH1223" s="43"/>
      <c r="DI1223" s="43"/>
      <c r="DJ1223" s="43"/>
      <c r="DK1223" s="43"/>
      <c r="DL1223" s="43"/>
      <c r="DM1223" s="43"/>
      <c r="DN1223" s="43"/>
      <c r="DO1223" s="43"/>
      <c r="DP1223" s="43"/>
      <c r="DQ1223" s="43"/>
      <c r="DR1223" s="124"/>
      <c r="DS1223" s="43"/>
    </row>
    <row r="1224" spans="1:123" s="39" customFormat="1" hidden="1" x14ac:dyDescent="0.2">
      <c r="A1224" s="44" t="str">
        <f t="shared" si="450"/>
        <v>LAFB</v>
      </c>
      <c r="B1224" s="44" t="str">
        <f t="shared" si="451"/>
        <v>Trichloroethylene</v>
      </c>
      <c r="C1224" s="38" t="s">
        <v>2587</v>
      </c>
      <c r="D1224" s="38" t="str">
        <f t="shared" si="483"/>
        <v>LS</v>
      </c>
      <c r="E1224" s="44" t="s">
        <v>372</v>
      </c>
      <c r="F1224" s="155" t="str">
        <f t="shared" si="452"/>
        <v>UA19</v>
      </c>
      <c r="G1224" s="44" t="str">
        <f t="shared" si="453"/>
        <v>Residential</v>
      </c>
      <c r="H1224" s="44" t="str">
        <f t="shared" si="454"/>
        <v>Slab on Grade</v>
      </c>
      <c r="I1224" s="38" t="str">
        <f t="shared" si="458"/>
        <v>Y</v>
      </c>
      <c r="J1224" s="38" t="str">
        <f t="shared" si="459"/>
        <v>Y</v>
      </c>
      <c r="K1224" s="38" t="s">
        <v>541</v>
      </c>
      <c r="L1224" s="114" t="s">
        <v>310</v>
      </c>
      <c r="M1224" s="38" t="str">
        <f t="shared" si="484"/>
        <v>Y</v>
      </c>
      <c r="N1224" s="38" t="str">
        <f t="shared" si="485"/>
        <v>n</v>
      </c>
      <c r="O1224" s="38" t="s">
        <v>541</v>
      </c>
      <c r="P1224" s="114" t="s">
        <v>310</v>
      </c>
      <c r="Q1224" s="114"/>
      <c r="R1224" s="114"/>
      <c r="S1224" s="114"/>
      <c r="T1224" s="114"/>
      <c r="U1224" s="114"/>
      <c r="V1224" s="114"/>
      <c r="W1224" s="114"/>
      <c r="X1224" s="114"/>
      <c r="Y1224" s="38" t="str">
        <f t="shared" si="455"/>
        <v>Y</v>
      </c>
      <c r="Z1224" s="38" t="str">
        <f t="shared" si="456"/>
        <v>Y</v>
      </c>
      <c r="AA1224" s="38" t="s">
        <v>541</v>
      </c>
      <c r="AC1224" s="59">
        <v>0.34</v>
      </c>
      <c r="AD1224" s="204">
        <v>3.2352941176470589</v>
      </c>
      <c r="AE1224" s="38">
        <v>1</v>
      </c>
      <c r="AF1224" s="38">
        <v>0</v>
      </c>
      <c r="AG1224" s="125">
        <f t="shared" si="460"/>
        <v>75</v>
      </c>
      <c r="AH1224" s="39">
        <v>11.5</v>
      </c>
      <c r="AI1224" s="123">
        <f t="shared" si="461"/>
        <v>16650.345570503865</v>
      </c>
      <c r="AJ1224" s="40">
        <f t="shared" si="486"/>
        <v>0.34</v>
      </c>
      <c r="AK1224" s="40"/>
      <c r="AL1224" s="40"/>
      <c r="AM1224" s="40">
        <f t="shared" si="472"/>
        <v>1.1000000000000001</v>
      </c>
      <c r="AN1224" s="39">
        <f t="shared" si="457"/>
        <v>0.5</v>
      </c>
      <c r="AO1224" s="204">
        <f t="shared" si="462"/>
        <v>6.6064694894300165E-5</v>
      </c>
      <c r="AP1224" s="204">
        <f t="shared" si="487"/>
        <v>3.2352941176470589</v>
      </c>
      <c r="AQ1224" s="45"/>
      <c r="AR1224" s="45"/>
      <c r="AS1224" s="115">
        <f t="shared" si="475"/>
        <v>1</v>
      </c>
      <c r="AT1224" s="115">
        <f t="shared" si="476"/>
        <v>0</v>
      </c>
      <c r="AU1224" s="115">
        <f t="shared" si="473"/>
        <v>1</v>
      </c>
      <c r="AV1224" s="115">
        <f t="shared" si="474"/>
        <v>0</v>
      </c>
      <c r="AY1224" s="115"/>
      <c r="AZ1224" s="115"/>
      <c r="BA1224" s="43">
        <v>58</v>
      </c>
      <c r="BB1224" s="43" t="s">
        <v>1494</v>
      </c>
      <c r="BC1224" s="43" t="s">
        <v>1403</v>
      </c>
      <c r="BD1224" s="43" t="s">
        <v>1495</v>
      </c>
      <c r="BE1224" s="37" t="s">
        <v>656</v>
      </c>
      <c r="BF1224" s="43"/>
      <c r="BG1224" s="43">
        <v>189</v>
      </c>
      <c r="BH1224" s="43" t="s">
        <v>774</v>
      </c>
      <c r="BI1224" s="43" t="s">
        <v>1387</v>
      </c>
      <c r="BJ1224" s="43" t="s">
        <v>533</v>
      </c>
      <c r="BK1224" s="43" t="s">
        <v>775</v>
      </c>
      <c r="BN1224" s="43">
        <v>6.5</v>
      </c>
      <c r="BO1224" s="43" t="s">
        <v>1390</v>
      </c>
      <c r="BP1224" s="48" t="s">
        <v>1406</v>
      </c>
      <c r="BS1224" s="43" t="s">
        <v>1393</v>
      </c>
      <c r="BT1224" s="43" t="s">
        <v>559</v>
      </c>
      <c r="BU1224" s="43"/>
      <c r="BV1224" s="43"/>
      <c r="BW1224" s="243">
        <v>36881</v>
      </c>
      <c r="BX1224" s="243"/>
      <c r="BY1224" s="48" t="s">
        <v>451</v>
      </c>
      <c r="BZ1224" s="43">
        <v>1.1000000000000001</v>
      </c>
      <c r="CA1224" s="43" t="s">
        <v>1396</v>
      </c>
      <c r="CC1224" s="43">
        <v>1.4999999999999999E-2</v>
      </c>
      <c r="CD1224" s="124" t="s">
        <v>2044</v>
      </c>
      <c r="CE1224" s="43">
        <v>14085</v>
      </c>
      <c r="CF1224" s="43" t="s">
        <v>1710</v>
      </c>
      <c r="CG1224" s="251">
        <v>36881</v>
      </c>
      <c r="CH1224" s="126"/>
      <c r="CK1224" s="48" t="s">
        <v>451</v>
      </c>
      <c r="CL1224" s="43">
        <v>0.34</v>
      </c>
      <c r="CM1224" s="43" t="s">
        <v>1396</v>
      </c>
      <c r="CO1224" s="43" t="s">
        <v>543</v>
      </c>
      <c r="CP1224" s="43" t="s">
        <v>2044</v>
      </c>
      <c r="CQ1224" s="43">
        <v>2196</v>
      </c>
      <c r="CR1224" s="43" t="s">
        <v>1499</v>
      </c>
      <c r="CS1224" s="251">
        <v>36881</v>
      </c>
      <c r="CT1224" s="126"/>
      <c r="CU1224" s="43">
        <v>55</v>
      </c>
      <c r="CV1224" s="39" t="s">
        <v>1390</v>
      </c>
      <c r="CW1224" s="43"/>
      <c r="CY1224" s="39" t="s">
        <v>451</v>
      </c>
      <c r="CZ1224" s="43">
        <v>75</v>
      </c>
      <c r="DA1224" s="43" t="s">
        <v>2046</v>
      </c>
      <c r="DC1224" s="43">
        <v>1</v>
      </c>
      <c r="DD1224" s="43" t="s">
        <v>2044</v>
      </c>
      <c r="DE1224" s="43">
        <v>2328</v>
      </c>
      <c r="DF1224" s="43"/>
      <c r="DG1224" s="43"/>
      <c r="DH1224" s="43"/>
      <c r="DI1224" s="43"/>
      <c r="DJ1224" s="43"/>
      <c r="DK1224" s="43"/>
      <c r="DL1224" s="43"/>
      <c r="DM1224" s="43"/>
      <c r="DN1224" s="43"/>
      <c r="DO1224" s="43"/>
      <c r="DP1224" s="43"/>
      <c r="DQ1224" s="43"/>
      <c r="DR1224" s="124"/>
      <c r="DS1224" s="43"/>
    </row>
    <row r="1225" spans="1:123" s="39" customFormat="1" hidden="1" x14ac:dyDescent="0.2">
      <c r="A1225" s="44" t="str">
        <f t="shared" si="450"/>
        <v>LAFB</v>
      </c>
      <c r="B1225" s="44" t="str">
        <f t="shared" si="451"/>
        <v>Trichloroethylene</v>
      </c>
      <c r="C1225" s="38" t="s">
        <v>2587</v>
      </c>
      <c r="D1225" s="38" t="str">
        <f t="shared" si="483"/>
        <v>LS</v>
      </c>
      <c r="E1225" s="44" t="s">
        <v>372</v>
      </c>
      <c r="F1225" s="155" t="str">
        <f t="shared" si="452"/>
        <v>UA19</v>
      </c>
      <c r="G1225" s="44" t="str">
        <f t="shared" si="453"/>
        <v>Residential</v>
      </c>
      <c r="H1225" s="44" t="str">
        <f t="shared" si="454"/>
        <v>Slab on Grade</v>
      </c>
      <c r="I1225" s="38" t="str">
        <f t="shared" si="458"/>
        <v>Y</v>
      </c>
      <c r="J1225" s="38" t="str">
        <f t="shared" si="459"/>
        <v>Y</v>
      </c>
      <c r="K1225" s="38" t="s">
        <v>541</v>
      </c>
      <c r="L1225" s="114" t="s">
        <v>310</v>
      </c>
      <c r="M1225" s="38" t="str">
        <f t="shared" si="484"/>
        <v>Y</v>
      </c>
      <c r="N1225" s="38" t="str">
        <f t="shared" si="485"/>
        <v>n</v>
      </c>
      <c r="O1225" s="38" t="s">
        <v>541</v>
      </c>
      <c r="P1225" s="114" t="s">
        <v>310</v>
      </c>
      <c r="Q1225" s="114"/>
      <c r="R1225" s="114"/>
      <c r="S1225" s="114"/>
      <c r="T1225" s="114"/>
      <c r="U1225" s="114"/>
      <c r="V1225" s="114"/>
      <c r="W1225" s="114"/>
      <c r="X1225" s="114"/>
      <c r="Y1225" s="38" t="str">
        <f t="shared" si="455"/>
        <v>Y</v>
      </c>
      <c r="Z1225" s="38" t="str">
        <f t="shared" si="456"/>
        <v>Y</v>
      </c>
      <c r="AA1225" s="38" t="s">
        <v>541</v>
      </c>
      <c r="AC1225" s="59">
        <v>1</v>
      </c>
      <c r="AD1225" s="204">
        <v>1.6</v>
      </c>
      <c r="AE1225" s="38">
        <v>1</v>
      </c>
      <c r="AF1225" s="38">
        <v>0</v>
      </c>
      <c r="AG1225" s="125">
        <f t="shared" si="460"/>
        <v>140</v>
      </c>
      <c r="AH1225" s="39">
        <v>11.5</v>
      </c>
      <c r="AI1225" s="123">
        <f t="shared" si="461"/>
        <v>31080.645064940549</v>
      </c>
      <c r="AJ1225" s="40">
        <f t="shared" si="486"/>
        <v>1</v>
      </c>
      <c r="AK1225" s="40"/>
      <c r="AL1225" s="40"/>
      <c r="AM1225" s="40">
        <f t="shared" si="472"/>
        <v>1.6</v>
      </c>
      <c r="AN1225" s="39">
        <f t="shared" si="457"/>
        <v>0.5</v>
      </c>
      <c r="AO1225" s="204">
        <f t="shared" si="462"/>
        <v>5.1478983034519608E-5</v>
      </c>
      <c r="AP1225" s="204">
        <f t="shared" si="487"/>
        <v>1.6</v>
      </c>
      <c r="AQ1225" s="45"/>
      <c r="AR1225" s="45"/>
      <c r="AS1225" s="115">
        <f t="shared" si="475"/>
        <v>1</v>
      </c>
      <c r="AT1225" s="115">
        <f t="shared" si="476"/>
        <v>0</v>
      </c>
      <c r="AU1225" s="115">
        <f t="shared" si="473"/>
        <v>1</v>
      </c>
      <c r="AV1225" s="115">
        <f t="shared" si="474"/>
        <v>0</v>
      </c>
      <c r="AY1225" s="115"/>
      <c r="AZ1225" s="115"/>
      <c r="BA1225" s="43">
        <v>58</v>
      </c>
      <c r="BB1225" s="43" t="s">
        <v>1494</v>
      </c>
      <c r="BC1225" s="43" t="s">
        <v>1403</v>
      </c>
      <c r="BD1225" s="43" t="s">
        <v>1495</v>
      </c>
      <c r="BE1225" s="37" t="s">
        <v>656</v>
      </c>
      <c r="BF1225" s="43"/>
      <c r="BG1225" s="43">
        <v>189</v>
      </c>
      <c r="BH1225" s="43" t="s">
        <v>774</v>
      </c>
      <c r="BI1225" s="43" t="s">
        <v>1387</v>
      </c>
      <c r="BJ1225" s="43" t="s">
        <v>533</v>
      </c>
      <c r="BK1225" s="43" t="s">
        <v>775</v>
      </c>
      <c r="BN1225" s="43">
        <v>6.5</v>
      </c>
      <c r="BO1225" s="43" t="s">
        <v>1390</v>
      </c>
      <c r="BP1225" s="48" t="s">
        <v>1406</v>
      </c>
      <c r="BS1225" s="43" t="s">
        <v>1393</v>
      </c>
      <c r="BT1225" s="43" t="s">
        <v>559</v>
      </c>
      <c r="BU1225" s="43"/>
      <c r="BV1225" s="43"/>
      <c r="BW1225" s="243">
        <v>36929</v>
      </c>
      <c r="BX1225" s="243"/>
      <c r="BY1225" s="48" t="s">
        <v>451</v>
      </c>
      <c r="BZ1225" s="43">
        <v>1.6</v>
      </c>
      <c r="CA1225" s="43" t="s">
        <v>1396</v>
      </c>
      <c r="CC1225" s="43">
        <v>1.4999999999999999E-2</v>
      </c>
      <c r="CD1225" s="124" t="s">
        <v>2044</v>
      </c>
      <c r="CE1225" s="43">
        <v>14086</v>
      </c>
      <c r="CF1225" s="43" t="s">
        <v>1710</v>
      </c>
      <c r="CG1225" s="251">
        <v>36929</v>
      </c>
      <c r="CH1225" s="126"/>
      <c r="CK1225" s="48" t="s">
        <v>451</v>
      </c>
      <c r="CL1225" s="43">
        <v>1</v>
      </c>
      <c r="CM1225" s="43" t="s">
        <v>1396</v>
      </c>
      <c r="CO1225" s="43" t="s">
        <v>543</v>
      </c>
      <c r="CP1225" s="43" t="s">
        <v>2044</v>
      </c>
      <c r="CQ1225" s="43">
        <v>2198</v>
      </c>
      <c r="CR1225" s="43" t="s">
        <v>1499</v>
      </c>
      <c r="CS1225" s="251">
        <v>36929</v>
      </c>
      <c r="CT1225" s="126"/>
      <c r="CU1225" s="43">
        <v>55</v>
      </c>
      <c r="CV1225" s="39" t="s">
        <v>1390</v>
      </c>
      <c r="CW1225" s="43"/>
      <c r="CY1225" s="39" t="s">
        <v>451</v>
      </c>
      <c r="CZ1225" s="43">
        <v>140</v>
      </c>
      <c r="DA1225" s="43" t="s">
        <v>2046</v>
      </c>
      <c r="DC1225" s="43">
        <v>1</v>
      </c>
      <c r="DD1225" s="43" t="s">
        <v>2044</v>
      </c>
      <c r="DE1225" s="43">
        <v>2334</v>
      </c>
      <c r="DF1225" s="43"/>
      <c r="DG1225" s="43"/>
      <c r="DH1225" s="43"/>
      <c r="DI1225" s="43"/>
      <c r="DJ1225" s="43"/>
      <c r="DK1225" s="43"/>
      <c r="DL1225" s="43"/>
      <c r="DM1225" s="43"/>
      <c r="DN1225" s="43"/>
      <c r="DO1225" s="43"/>
      <c r="DP1225" s="43"/>
      <c r="DQ1225" s="43"/>
      <c r="DR1225" s="124"/>
      <c r="DS1225" s="43"/>
    </row>
    <row r="1226" spans="1:123" s="39" customFormat="1" hidden="1" x14ac:dyDescent="0.2">
      <c r="A1226" s="44" t="str">
        <f t="shared" si="450"/>
        <v>LAFB</v>
      </c>
      <c r="B1226" s="44" t="str">
        <f t="shared" si="451"/>
        <v>Tetrachloroethylene</v>
      </c>
      <c r="C1226" s="38" t="s">
        <v>2587</v>
      </c>
      <c r="D1226" s="38" t="str">
        <f t="shared" si="483"/>
        <v>LS</v>
      </c>
      <c r="E1226" s="44" t="s">
        <v>372</v>
      </c>
      <c r="F1226" s="155" t="str">
        <f t="shared" si="452"/>
        <v>UA21</v>
      </c>
      <c r="G1226" s="44" t="str">
        <f t="shared" si="453"/>
        <v>Residential</v>
      </c>
      <c r="H1226" s="44" t="str">
        <f t="shared" si="454"/>
        <v>Basement - partial</v>
      </c>
      <c r="I1226" s="38" t="str">
        <f t="shared" si="458"/>
        <v>Y</v>
      </c>
      <c r="J1226" s="38" t="str">
        <f t="shared" si="459"/>
        <v>n</v>
      </c>
      <c r="K1226" s="38" t="s">
        <v>541</v>
      </c>
      <c r="L1226" s="44" t="s">
        <v>310</v>
      </c>
      <c r="M1226" s="38" t="str">
        <f t="shared" si="484"/>
        <v>Y</v>
      </c>
      <c r="N1226" s="38" t="str">
        <f t="shared" si="485"/>
        <v>n</v>
      </c>
      <c r="O1226" s="38" t="s">
        <v>541</v>
      </c>
      <c r="P1226" s="44" t="s">
        <v>310</v>
      </c>
      <c r="Q1226" s="44"/>
      <c r="R1226" s="44"/>
      <c r="S1226" s="44"/>
      <c r="T1226" s="44"/>
      <c r="U1226" s="44"/>
      <c r="V1226" s="44"/>
      <c r="W1226" s="44"/>
      <c r="X1226" s="44"/>
      <c r="Y1226" s="38" t="str">
        <f t="shared" si="455"/>
        <v>Y</v>
      </c>
      <c r="Z1226" s="38" t="str">
        <f t="shared" si="456"/>
        <v>n</v>
      </c>
      <c r="AA1226" s="38" t="s">
        <v>541</v>
      </c>
      <c r="AC1226" s="59">
        <v>38</v>
      </c>
      <c r="AD1226" s="204">
        <v>1.4473684210526317E-2</v>
      </c>
      <c r="AE1226" s="38">
        <v>1</v>
      </c>
      <c r="AF1226" s="38">
        <v>0</v>
      </c>
      <c r="AG1226" s="125">
        <f t="shared" si="460"/>
        <v>2.7</v>
      </c>
      <c r="AH1226" s="39">
        <v>11.5</v>
      </c>
      <c r="AI1226" s="123">
        <f t="shared" si="461"/>
        <v>988.40596412733714</v>
      </c>
      <c r="AJ1226" s="40">
        <f t="shared" si="486"/>
        <v>38</v>
      </c>
      <c r="AK1226" s="40"/>
      <c r="AL1226" s="40"/>
      <c r="AM1226" s="40">
        <f t="shared" si="472"/>
        <v>0.55000000000000004</v>
      </c>
      <c r="AN1226" s="39">
        <f t="shared" si="457"/>
        <v>3.8</v>
      </c>
      <c r="AO1226" s="204">
        <f t="shared" si="462"/>
        <v>5.5645151887119039E-4</v>
      </c>
      <c r="AP1226" s="204">
        <f t="shared" si="487"/>
        <v>1.4473684210526317E-2</v>
      </c>
      <c r="AQ1226" s="45"/>
      <c r="AR1226" s="45"/>
      <c r="AS1226" s="115">
        <f t="shared" si="475"/>
        <v>1</v>
      </c>
      <c r="AT1226" s="115">
        <f t="shared" si="476"/>
        <v>0</v>
      </c>
      <c r="AU1226" s="115">
        <f t="shared" si="473"/>
        <v>1</v>
      </c>
      <c r="AV1226" s="115">
        <f t="shared" si="474"/>
        <v>0</v>
      </c>
      <c r="AY1226" s="115"/>
      <c r="AZ1226" s="115"/>
      <c r="BA1226" s="43">
        <v>58</v>
      </c>
      <c r="BB1226" s="43" t="s">
        <v>1494</v>
      </c>
      <c r="BC1226" s="43" t="s">
        <v>1403</v>
      </c>
      <c r="BD1226" s="43" t="s">
        <v>1495</v>
      </c>
      <c r="BE1226" s="37" t="s">
        <v>656</v>
      </c>
      <c r="BF1226" s="43"/>
      <c r="BG1226" s="43">
        <v>190</v>
      </c>
      <c r="BH1226" s="43" t="s">
        <v>1507</v>
      </c>
      <c r="BI1226" s="43" t="s">
        <v>1387</v>
      </c>
      <c r="BJ1226" s="43" t="s">
        <v>533</v>
      </c>
      <c r="BK1226" s="43" t="s">
        <v>1503</v>
      </c>
      <c r="BN1226" s="43">
        <v>5.7</v>
      </c>
      <c r="BO1226" s="43" t="s">
        <v>1390</v>
      </c>
      <c r="BP1226" s="48" t="s">
        <v>1406</v>
      </c>
      <c r="BQ1226" s="43" t="s">
        <v>1508</v>
      </c>
      <c r="BS1226" s="43" t="s">
        <v>2057</v>
      </c>
      <c r="BT1226" s="43" t="s">
        <v>559</v>
      </c>
      <c r="BU1226" s="43"/>
      <c r="BV1226" s="43"/>
      <c r="BW1226" s="243">
        <v>36619</v>
      </c>
      <c r="BX1226" s="243"/>
      <c r="BY1226" s="48" t="s">
        <v>451</v>
      </c>
      <c r="BZ1226" s="43">
        <v>0.55000000000000004</v>
      </c>
      <c r="CA1226" s="43" t="s">
        <v>1396</v>
      </c>
      <c r="CC1226" s="43">
        <v>1.7999999999999999E-2</v>
      </c>
      <c r="CD1226" s="124" t="s">
        <v>2044</v>
      </c>
      <c r="CE1226" s="43">
        <v>14040</v>
      </c>
      <c r="CF1226" s="43" t="s">
        <v>1710</v>
      </c>
      <c r="CG1226" s="251">
        <v>36619</v>
      </c>
      <c r="CH1226" s="126"/>
      <c r="CK1226" s="48" t="s">
        <v>451</v>
      </c>
      <c r="CL1226" s="43">
        <v>38</v>
      </c>
      <c r="CM1226" s="43" t="s">
        <v>1396</v>
      </c>
      <c r="CO1226" s="43" t="s">
        <v>1500</v>
      </c>
      <c r="CP1226" s="43" t="s">
        <v>2044</v>
      </c>
      <c r="CQ1226" s="43">
        <v>2203</v>
      </c>
      <c r="CR1226" s="43" t="s">
        <v>1499</v>
      </c>
      <c r="CS1226" s="251">
        <v>36619</v>
      </c>
      <c r="CT1226" s="126"/>
      <c r="CU1226" s="43">
        <v>46</v>
      </c>
      <c r="CV1226" s="39" t="s">
        <v>1390</v>
      </c>
      <c r="CW1226" s="43"/>
      <c r="CY1226" s="39" t="s">
        <v>451</v>
      </c>
      <c r="CZ1226" s="43">
        <v>2.7</v>
      </c>
      <c r="DA1226" s="43" t="s">
        <v>2046</v>
      </c>
      <c r="DC1226" s="43">
        <v>1</v>
      </c>
      <c r="DD1226" s="43" t="s">
        <v>2044</v>
      </c>
      <c r="DE1226" s="43">
        <v>2340</v>
      </c>
      <c r="DF1226" s="43"/>
      <c r="DG1226" s="43"/>
      <c r="DH1226" s="43"/>
      <c r="DI1226" s="43"/>
      <c r="DJ1226" s="43"/>
      <c r="DK1226" s="43"/>
      <c r="DL1226" s="43"/>
      <c r="DM1226" s="43"/>
      <c r="DN1226" s="43"/>
      <c r="DO1226" s="43"/>
      <c r="DP1226" s="43"/>
      <c r="DQ1226" s="43"/>
      <c r="DR1226" s="124"/>
      <c r="DS1226" s="43"/>
    </row>
    <row r="1227" spans="1:123" s="39" customFormat="1" hidden="1" x14ac:dyDescent="0.2">
      <c r="A1227" s="44" t="str">
        <f t="shared" si="450"/>
        <v>LAFB</v>
      </c>
      <c r="B1227" s="44" t="str">
        <f t="shared" si="451"/>
        <v>Tetrachloroethylene</v>
      </c>
      <c r="C1227" s="38" t="s">
        <v>2587</v>
      </c>
      <c r="D1227" s="38" t="str">
        <f t="shared" si="483"/>
        <v>LS</v>
      </c>
      <c r="E1227" s="44" t="s">
        <v>372</v>
      </c>
      <c r="F1227" s="155" t="str">
        <f t="shared" si="452"/>
        <v>UA21</v>
      </c>
      <c r="G1227" s="44" t="str">
        <f t="shared" si="453"/>
        <v>Residential</v>
      </c>
      <c r="H1227" s="44" t="str">
        <f t="shared" si="454"/>
        <v>Basement - partial</v>
      </c>
      <c r="I1227" s="38" t="str">
        <f t="shared" si="458"/>
        <v>Y</v>
      </c>
      <c r="J1227" s="38" t="str">
        <f t="shared" si="459"/>
        <v>n</v>
      </c>
      <c r="K1227" s="38" t="s">
        <v>541</v>
      </c>
      <c r="L1227" s="44" t="s">
        <v>310</v>
      </c>
      <c r="M1227" s="38" t="str">
        <f t="shared" si="484"/>
        <v>Y</v>
      </c>
      <c r="N1227" s="38" t="str">
        <f t="shared" si="485"/>
        <v>n</v>
      </c>
      <c r="O1227" s="38" t="s">
        <v>541</v>
      </c>
      <c r="P1227" s="44" t="s">
        <v>310</v>
      </c>
      <c r="Q1227" s="44"/>
      <c r="R1227" s="44"/>
      <c r="S1227" s="44"/>
      <c r="T1227" s="44"/>
      <c r="U1227" s="44"/>
      <c r="V1227" s="44"/>
      <c r="W1227" s="44"/>
      <c r="X1227" s="44"/>
      <c r="Y1227" s="38" t="str">
        <f t="shared" si="455"/>
        <v>Y</v>
      </c>
      <c r="Z1227" s="38" t="str">
        <f t="shared" si="456"/>
        <v>n</v>
      </c>
      <c r="AA1227" s="38" t="s">
        <v>541</v>
      </c>
      <c r="AC1227" s="59">
        <v>34</v>
      </c>
      <c r="AD1227" s="204">
        <v>2.1764705882352939E-2</v>
      </c>
      <c r="AE1227" s="38">
        <v>1</v>
      </c>
      <c r="AF1227" s="38">
        <v>0</v>
      </c>
      <c r="AG1227" s="125">
        <f t="shared" si="460"/>
        <v>3.6</v>
      </c>
      <c r="AH1227" s="39">
        <v>11.5</v>
      </c>
      <c r="AI1227" s="123">
        <f t="shared" si="461"/>
        <v>1317.8746188364494</v>
      </c>
      <c r="AJ1227" s="40">
        <f t="shared" si="486"/>
        <v>34</v>
      </c>
      <c r="AK1227" s="40"/>
      <c r="AL1227" s="40"/>
      <c r="AM1227" s="40">
        <f t="shared" si="472"/>
        <v>0.74</v>
      </c>
      <c r="AN1227" s="39">
        <f t="shared" si="457"/>
        <v>3.8</v>
      </c>
      <c r="AO1227" s="204">
        <f t="shared" si="462"/>
        <v>5.6151016904274669E-4</v>
      </c>
      <c r="AP1227" s="204">
        <f t="shared" si="487"/>
        <v>2.1764705882352939E-2</v>
      </c>
      <c r="AQ1227" s="45"/>
      <c r="AR1227" s="45"/>
      <c r="AS1227" s="115">
        <f t="shared" si="475"/>
        <v>1</v>
      </c>
      <c r="AT1227" s="115">
        <f t="shared" si="476"/>
        <v>0</v>
      </c>
      <c r="AU1227" s="115">
        <f t="shared" si="473"/>
        <v>1</v>
      </c>
      <c r="AV1227" s="115">
        <f t="shared" si="474"/>
        <v>0</v>
      </c>
      <c r="AY1227" s="115"/>
      <c r="AZ1227" s="115"/>
      <c r="BA1227" s="43">
        <v>58</v>
      </c>
      <c r="BB1227" s="43" t="s">
        <v>1494</v>
      </c>
      <c r="BC1227" s="43" t="s">
        <v>1403</v>
      </c>
      <c r="BD1227" s="43" t="s">
        <v>1495</v>
      </c>
      <c r="BE1227" s="37" t="s">
        <v>656</v>
      </c>
      <c r="BF1227" s="43"/>
      <c r="BG1227" s="43">
        <v>190</v>
      </c>
      <c r="BH1227" s="43" t="s">
        <v>1507</v>
      </c>
      <c r="BI1227" s="43" t="s">
        <v>1387</v>
      </c>
      <c r="BJ1227" s="43" t="s">
        <v>533</v>
      </c>
      <c r="BK1227" s="43" t="s">
        <v>1503</v>
      </c>
      <c r="BN1227" s="43">
        <v>5.7</v>
      </c>
      <c r="BO1227" s="43" t="s">
        <v>1390</v>
      </c>
      <c r="BP1227" s="48" t="s">
        <v>1406</v>
      </c>
      <c r="BQ1227" s="43" t="s">
        <v>1508</v>
      </c>
      <c r="BS1227" s="43" t="s">
        <v>2057</v>
      </c>
      <c r="BT1227" s="43" t="s">
        <v>559</v>
      </c>
      <c r="BU1227" s="43"/>
      <c r="BV1227" s="43"/>
      <c r="BW1227" s="243">
        <v>36698</v>
      </c>
      <c r="BX1227" s="243"/>
      <c r="BY1227" s="48" t="s">
        <v>451</v>
      </c>
      <c r="BZ1227" s="43">
        <v>0.74</v>
      </c>
      <c r="CA1227" s="43" t="s">
        <v>1396</v>
      </c>
      <c r="CC1227" s="43">
        <v>1.7999999999999999E-2</v>
      </c>
      <c r="CD1227" s="124" t="s">
        <v>2044</v>
      </c>
      <c r="CE1227" s="43">
        <v>14041</v>
      </c>
      <c r="CF1227" s="43" t="s">
        <v>1710</v>
      </c>
      <c r="CG1227" s="251">
        <v>36698</v>
      </c>
      <c r="CH1227" s="126"/>
      <c r="CK1227" s="48" t="s">
        <v>451</v>
      </c>
      <c r="CL1227" s="43">
        <v>34</v>
      </c>
      <c r="CM1227" s="43" t="s">
        <v>1396</v>
      </c>
      <c r="CO1227" s="43" t="s">
        <v>1500</v>
      </c>
      <c r="CP1227" s="43" t="s">
        <v>2044</v>
      </c>
      <c r="CQ1227" s="43">
        <v>2202</v>
      </c>
      <c r="CR1227" s="43" t="s">
        <v>1499</v>
      </c>
      <c r="CS1227" s="251">
        <v>36698</v>
      </c>
      <c r="CT1227" s="126"/>
      <c r="CU1227" s="43">
        <v>46</v>
      </c>
      <c r="CV1227" s="39" t="s">
        <v>1390</v>
      </c>
      <c r="CW1227" s="43"/>
      <c r="CY1227" s="39" t="s">
        <v>451</v>
      </c>
      <c r="CZ1227" s="43">
        <v>3.6</v>
      </c>
      <c r="DA1227" s="43" t="s">
        <v>2046</v>
      </c>
      <c r="DC1227" s="43">
        <v>1</v>
      </c>
      <c r="DD1227" s="43" t="s">
        <v>2044</v>
      </c>
      <c r="DE1227" s="43">
        <v>2351</v>
      </c>
      <c r="DF1227" s="43"/>
      <c r="DG1227" s="43"/>
      <c r="DH1227" s="43"/>
      <c r="DI1227" s="43"/>
      <c r="DJ1227" s="43"/>
      <c r="DK1227" s="43"/>
      <c r="DL1227" s="43"/>
      <c r="DM1227" s="43"/>
      <c r="DN1227" s="43"/>
      <c r="DO1227" s="43"/>
      <c r="DP1227" s="43"/>
      <c r="DQ1227" s="43"/>
      <c r="DR1227" s="124"/>
      <c r="DS1227" s="43"/>
    </row>
    <row r="1228" spans="1:123" s="39" customFormat="1" hidden="1" x14ac:dyDescent="0.2">
      <c r="A1228" s="44" t="str">
        <f t="shared" si="450"/>
        <v>LAFB</v>
      </c>
      <c r="B1228" s="44" t="str">
        <f t="shared" si="451"/>
        <v>Tetrachloroethylene</v>
      </c>
      <c r="C1228" s="38" t="s">
        <v>2587</v>
      </c>
      <c r="D1228" s="38" t="str">
        <f t="shared" si="483"/>
        <v>LS</v>
      </c>
      <c r="E1228" s="44" t="s">
        <v>372</v>
      </c>
      <c r="F1228" s="155" t="str">
        <f t="shared" si="452"/>
        <v>UA21</v>
      </c>
      <c r="G1228" s="44" t="str">
        <f t="shared" si="453"/>
        <v>Residential</v>
      </c>
      <c r="H1228" s="44" t="str">
        <f t="shared" si="454"/>
        <v>Basement - partial</v>
      </c>
      <c r="I1228" s="38" t="str">
        <f t="shared" si="458"/>
        <v>Y</v>
      </c>
      <c r="J1228" s="38" t="str">
        <f t="shared" si="459"/>
        <v>n</v>
      </c>
      <c r="K1228" s="38" t="s">
        <v>541</v>
      </c>
      <c r="L1228" s="44" t="s">
        <v>310</v>
      </c>
      <c r="M1228" s="38" t="str">
        <f t="shared" si="484"/>
        <v>Y</v>
      </c>
      <c r="N1228" s="38" t="str">
        <f t="shared" si="485"/>
        <v>n</v>
      </c>
      <c r="O1228" s="38" t="s">
        <v>541</v>
      </c>
      <c r="P1228" s="44" t="s">
        <v>310</v>
      </c>
      <c r="Q1228" s="44"/>
      <c r="R1228" s="44"/>
      <c r="S1228" s="44"/>
      <c r="T1228" s="44"/>
      <c r="U1228" s="44"/>
      <c r="V1228" s="44"/>
      <c r="W1228" s="44"/>
      <c r="X1228" s="44"/>
      <c r="Y1228" s="38" t="str">
        <f t="shared" si="455"/>
        <v>Y</v>
      </c>
      <c r="Z1228" s="38" t="str">
        <f t="shared" si="456"/>
        <v>n</v>
      </c>
      <c r="AA1228" s="38" t="s">
        <v>541</v>
      </c>
      <c r="AC1228" s="59">
        <v>38</v>
      </c>
      <c r="AD1228" s="204">
        <v>1.5789473684210527E-2</v>
      </c>
      <c r="AE1228" s="38">
        <v>1</v>
      </c>
      <c r="AF1228" s="38">
        <v>0</v>
      </c>
      <c r="AG1228" s="125">
        <f t="shared" si="460"/>
        <v>2.8</v>
      </c>
      <c r="AH1228" s="39">
        <v>11.5</v>
      </c>
      <c r="AI1228" s="123">
        <f t="shared" si="461"/>
        <v>1025.0135924283495</v>
      </c>
      <c r="AJ1228" s="40">
        <f t="shared" si="486"/>
        <v>38</v>
      </c>
      <c r="AK1228" s="40"/>
      <c r="AL1228" s="40"/>
      <c r="AM1228" s="40">
        <f t="shared" si="472"/>
        <v>0.6</v>
      </c>
      <c r="AN1228" s="39">
        <f t="shared" si="457"/>
        <v>3.8</v>
      </c>
      <c r="AO1228" s="204">
        <f t="shared" si="462"/>
        <v>5.8535809128008333E-4</v>
      </c>
      <c r="AP1228" s="204">
        <f t="shared" si="487"/>
        <v>1.5789473684210527E-2</v>
      </c>
      <c r="AQ1228" s="45"/>
      <c r="AR1228" s="45"/>
      <c r="AS1228" s="115">
        <f t="shared" si="475"/>
        <v>1</v>
      </c>
      <c r="AT1228" s="115">
        <f t="shared" si="476"/>
        <v>0</v>
      </c>
      <c r="AU1228" s="115">
        <f t="shared" si="473"/>
        <v>1</v>
      </c>
      <c r="AV1228" s="115">
        <f t="shared" si="474"/>
        <v>0</v>
      </c>
      <c r="AY1228" s="115"/>
      <c r="AZ1228" s="115"/>
      <c r="BA1228" s="43">
        <v>58</v>
      </c>
      <c r="BB1228" s="43" t="s">
        <v>1494</v>
      </c>
      <c r="BC1228" s="43" t="s">
        <v>1403</v>
      </c>
      <c r="BD1228" s="43" t="s">
        <v>1495</v>
      </c>
      <c r="BE1228" s="37" t="s">
        <v>656</v>
      </c>
      <c r="BF1228" s="43"/>
      <c r="BG1228" s="43">
        <v>190</v>
      </c>
      <c r="BH1228" s="43" t="s">
        <v>1507</v>
      </c>
      <c r="BI1228" s="43" t="s">
        <v>1387</v>
      </c>
      <c r="BJ1228" s="43" t="s">
        <v>533</v>
      </c>
      <c r="BK1228" s="43" t="s">
        <v>1503</v>
      </c>
      <c r="BN1228" s="43">
        <v>5.7</v>
      </c>
      <c r="BO1228" s="43" t="s">
        <v>1390</v>
      </c>
      <c r="BP1228" s="48" t="s">
        <v>1406</v>
      </c>
      <c r="BQ1228" s="43" t="s">
        <v>1508</v>
      </c>
      <c r="BS1228" s="43" t="s">
        <v>2057</v>
      </c>
      <c r="BT1228" s="43" t="s">
        <v>559</v>
      </c>
      <c r="BU1228" s="43"/>
      <c r="BV1228" s="43"/>
      <c r="BW1228" s="243">
        <v>36783</v>
      </c>
      <c r="BX1228" s="243"/>
      <c r="BY1228" s="48" t="s">
        <v>451</v>
      </c>
      <c r="BZ1228" s="43">
        <v>0.6</v>
      </c>
      <c r="CA1228" s="43" t="s">
        <v>1396</v>
      </c>
      <c r="CC1228" s="43">
        <v>1.7999999999999999E-2</v>
      </c>
      <c r="CD1228" s="124" t="s">
        <v>2044</v>
      </c>
      <c r="CE1228" s="43">
        <v>14042</v>
      </c>
      <c r="CF1228" s="43" t="s">
        <v>1710</v>
      </c>
      <c r="CG1228" s="251">
        <v>36783</v>
      </c>
      <c r="CH1228" s="126"/>
      <c r="CK1228" s="48" t="s">
        <v>451</v>
      </c>
      <c r="CL1228" s="43">
        <v>38</v>
      </c>
      <c r="CM1228" s="43" t="s">
        <v>1396</v>
      </c>
      <c r="CO1228" s="43" t="s">
        <v>1500</v>
      </c>
      <c r="CP1228" s="43" t="s">
        <v>2044</v>
      </c>
      <c r="CQ1228" s="43">
        <v>2205</v>
      </c>
      <c r="CR1228" s="43" t="s">
        <v>1499</v>
      </c>
      <c r="CS1228" s="251">
        <v>36783</v>
      </c>
      <c r="CT1228" s="126"/>
      <c r="CU1228" s="43">
        <v>46</v>
      </c>
      <c r="CV1228" s="39" t="s">
        <v>1390</v>
      </c>
      <c r="CW1228" s="43"/>
      <c r="CY1228" s="39" t="s">
        <v>451</v>
      </c>
      <c r="CZ1228" s="43">
        <v>2.8</v>
      </c>
      <c r="DA1228" s="43" t="s">
        <v>2046</v>
      </c>
      <c r="DC1228" s="43">
        <v>1</v>
      </c>
      <c r="DD1228" s="43" t="s">
        <v>2044</v>
      </c>
      <c r="DE1228" s="43">
        <v>2359</v>
      </c>
      <c r="DF1228" s="43"/>
      <c r="DG1228" s="43"/>
      <c r="DH1228" s="43"/>
      <c r="DI1228" s="43"/>
      <c r="DJ1228" s="43"/>
      <c r="DK1228" s="43"/>
      <c r="DL1228" s="43"/>
      <c r="DM1228" s="43"/>
      <c r="DN1228" s="43"/>
      <c r="DO1228" s="43"/>
      <c r="DP1228" s="43"/>
      <c r="DQ1228" s="43"/>
      <c r="DR1228" s="124"/>
      <c r="DS1228" s="43"/>
    </row>
    <row r="1229" spans="1:123" s="39" customFormat="1" hidden="1" x14ac:dyDescent="0.2">
      <c r="A1229" s="44" t="str">
        <f t="shared" si="450"/>
        <v>LAFB</v>
      </c>
      <c r="B1229" s="44" t="str">
        <f t="shared" si="451"/>
        <v>Tetrachloroethylene</v>
      </c>
      <c r="C1229" s="38" t="s">
        <v>2587</v>
      </c>
      <c r="D1229" s="38" t="str">
        <f t="shared" si="483"/>
        <v>LS</v>
      </c>
      <c r="E1229" s="44" t="s">
        <v>372</v>
      </c>
      <c r="F1229" s="155" t="str">
        <f t="shared" si="452"/>
        <v>UA21</v>
      </c>
      <c r="G1229" s="44" t="str">
        <f t="shared" si="453"/>
        <v>Residential</v>
      </c>
      <c r="H1229" s="44" t="str">
        <f t="shared" si="454"/>
        <v>Basement - partial</v>
      </c>
      <c r="I1229" s="38" t="str">
        <f t="shared" si="458"/>
        <v>Y</v>
      </c>
      <c r="J1229" s="38" t="str">
        <f t="shared" si="459"/>
        <v>n</v>
      </c>
      <c r="K1229" s="38" t="s">
        <v>541</v>
      </c>
      <c r="L1229" s="44" t="s">
        <v>310</v>
      </c>
      <c r="M1229" s="38" t="str">
        <f t="shared" si="484"/>
        <v>Y</v>
      </c>
      <c r="N1229" s="38" t="str">
        <f t="shared" si="485"/>
        <v>n</v>
      </c>
      <c r="O1229" s="38" t="s">
        <v>541</v>
      </c>
      <c r="P1229" s="44" t="s">
        <v>310</v>
      </c>
      <c r="Q1229" s="44"/>
      <c r="R1229" s="44"/>
      <c r="S1229" s="44"/>
      <c r="T1229" s="44"/>
      <c r="U1229" s="44"/>
      <c r="V1229" s="44"/>
      <c r="W1229" s="44"/>
      <c r="X1229" s="44"/>
      <c r="Y1229" s="38" t="str">
        <f t="shared" si="455"/>
        <v>Y</v>
      </c>
      <c r="Z1229" s="38" t="str">
        <f t="shared" si="456"/>
        <v>n</v>
      </c>
      <c r="AA1229" s="38" t="s">
        <v>541</v>
      </c>
      <c r="AC1229" s="59">
        <v>22</v>
      </c>
      <c r="AD1229" s="204">
        <v>0.11818181818181818</v>
      </c>
      <c r="AE1229" s="38">
        <v>1</v>
      </c>
      <c r="AF1229" s="38">
        <v>0</v>
      </c>
      <c r="AG1229" s="125">
        <f t="shared" si="460"/>
        <v>2.6</v>
      </c>
      <c r="AH1229" s="39">
        <v>11.5</v>
      </c>
      <c r="AI1229" s="123">
        <f t="shared" si="461"/>
        <v>951.79833582632466</v>
      </c>
      <c r="AJ1229" s="40">
        <f t="shared" si="486"/>
        <v>22</v>
      </c>
      <c r="AK1229" s="40"/>
      <c r="AL1229" s="40"/>
      <c r="AM1229" s="40">
        <f t="shared" si="472"/>
        <v>2.6</v>
      </c>
      <c r="AN1229" s="39">
        <f t="shared" si="457"/>
        <v>3.8</v>
      </c>
      <c r="AO1229" s="204">
        <f t="shared" si="462"/>
        <v>2.731671092640389E-3</v>
      </c>
      <c r="AP1229" s="204">
        <f t="shared" si="487"/>
        <v>0.11818181818181818</v>
      </c>
      <c r="AQ1229" s="45"/>
      <c r="AR1229" s="45"/>
      <c r="AS1229" s="115">
        <f t="shared" si="475"/>
        <v>1</v>
      </c>
      <c r="AT1229" s="115">
        <f t="shared" si="476"/>
        <v>0</v>
      </c>
      <c r="AU1229" s="115">
        <f t="shared" si="473"/>
        <v>1</v>
      </c>
      <c r="AV1229" s="115">
        <f t="shared" si="474"/>
        <v>0</v>
      </c>
      <c r="AY1229" s="115"/>
      <c r="AZ1229" s="115"/>
      <c r="BA1229" s="43">
        <v>58</v>
      </c>
      <c r="BB1229" s="43" t="s">
        <v>1494</v>
      </c>
      <c r="BC1229" s="43" t="s">
        <v>1403</v>
      </c>
      <c r="BD1229" s="43" t="s">
        <v>1495</v>
      </c>
      <c r="BE1229" s="37" t="s">
        <v>656</v>
      </c>
      <c r="BF1229" s="43"/>
      <c r="BG1229" s="43">
        <v>190</v>
      </c>
      <c r="BH1229" s="43" t="s">
        <v>1507</v>
      </c>
      <c r="BI1229" s="43" t="s">
        <v>1387</v>
      </c>
      <c r="BJ1229" s="43" t="s">
        <v>533</v>
      </c>
      <c r="BK1229" s="43" t="s">
        <v>1503</v>
      </c>
      <c r="BN1229" s="43">
        <v>5.7</v>
      </c>
      <c r="BO1229" s="43" t="s">
        <v>1390</v>
      </c>
      <c r="BP1229" s="48" t="s">
        <v>1406</v>
      </c>
      <c r="BQ1229" s="43" t="s">
        <v>1508</v>
      </c>
      <c r="BS1229" s="43" t="s">
        <v>2057</v>
      </c>
      <c r="BT1229" s="43" t="s">
        <v>559</v>
      </c>
      <c r="BU1229" s="43"/>
      <c r="BV1229" s="43"/>
      <c r="BW1229" s="243">
        <v>36838</v>
      </c>
      <c r="BX1229" s="243"/>
      <c r="BY1229" s="48" t="s">
        <v>451</v>
      </c>
      <c r="BZ1229" s="43">
        <v>2.6</v>
      </c>
      <c r="CA1229" s="43" t="s">
        <v>1396</v>
      </c>
      <c r="CC1229" s="43">
        <v>1.7999999999999999E-2</v>
      </c>
      <c r="CD1229" s="124" t="s">
        <v>2044</v>
      </c>
      <c r="CE1229" s="43">
        <v>14043</v>
      </c>
      <c r="CF1229" s="43" t="s">
        <v>1710</v>
      </c>
      <c r="CG1229" s="251">
        <v>36838</v>
      </c>
      <c r="CH1229" s="126"/>
      <c r="CK1229" s="48" t="s">
        <v>451</v>
      </c>
      <c r="CL1229" s="43">
        <v>22</v>
      </c>
      <c r="CM1229" s="43" t="s">
        <v>1396</v>
      </c>
      <c r="CO1229" s="43" t="s">
        <v>1500</v>
      </c>
      <c r="CP1229" s="43" t="s">
        <v>2044</v>
      </c>
      <c r="CQ1229" s="43">
        <v>2207</v>
      </c>
      <c r="CR1229" s="43" t="s">
        <v>1499</v>
      </c>
      <c r="CS1229" s="251">
        <v>36838</v>
      </c>
      <c r="CT1229" s="126"/>
      <c r="CU1229" s="43">
        <v>46</v>
      </c>
      <c r="CV1229" s="39" t="s">
        <v>1390</v>
      </c>
      <c r="CW1229" s="43"/>
      <c r="CY1229" s="39" t="s">
        <v>451</v>
      </c>
      <c r="CZ1229" s="43">
        <v>2.6</v>
      </c>
      <c r="DA1229" s="43" t="s">
        <v>2046</v>
      </c>
      <c r="DC1229" s="43">
        <v>1</v>
      </c>
      <c r="DD1229" s="43" t="s">
        <v>2044</v>
      </c>
      <c r="DE1229" s="43">
        <v>2368</v>
      </c>
      <c r="DF1229" s="43"/>
      <c r="DG1229" s="43"/>
      <c r="DH1229" s="43"/>
      <c r="DI1229" s="43"/>
      <c r="DJ1229" s="43"/>
      <c r="DK1229" s="43"/>
      <c r="DL1229" s="43"/>
      <c r="DM1229" s="43"/>
      <c r="DN1229" s="43"/>
      <c r="DO1229" s="43"/>
      <c r="DP1229" s="43"/>
      <c r="DQ1229" s="43"/>
      <c r="DR1229" s="124"/>
      <c r="DS1229" s="43"/>
    </row>
    <row r="1230" spans="1:123" s="39" customFormat="1" hidden="1" x14ac:dyDescent="0.2">
      <c r="A1230" s="44" t="str">
        <f t="shared" si="450"/>
        <v>LAFB</v>
      </c>
      <c r="B1230" s="44" t="str">
        <f t="shared" si="451"/>
        <v>Tetrachloroethylene</v>
      </c>
      <c r="C1230" s="38" t="s">
        <v>2587</v>
      </c>
      <c r="D1230" s="38" t="str">
        <f t="shared" si="483"/>
        <v>LS</v>
      </c>
      <c r="E1230" s="44" t="s">
        <v>372</v>
      </c>
      <c r="F1230" s="155" t="str">
        <f t="shared" si="452"/>
        <v>UA21</v>
      </c>
      <c r="G1230" s="44" t="str">
        <f t="shared" si="453"/>
        <v>Residential</v>
      </c>
      <c r="H1230" s="44" t="str">
        <f t="shared" si="454"/>
        <v>Basement - partial</v>
      </c>
      <c r="I1230" s="38" t="str">
        <f t="shared" si="458"/>
        <v>Y</v>
      </c>
      <c r="J1230" s="38" t="str">
        <f t="shared" si="459"/>
        <v>n</v>
      </c>
      <c r="K1230" s="38" t="s">
        <v>541</v>
      </c>
      <c r="L1230" s="44" t="s">
        <v>310</v>
      </c>
      <c r="M1230" s="38" t="str">
        <f t="shared" si="484"/>
        <v>Y</v>
      </c>
      <c r="N1230" s="38" t="str">
        <f t="shared" si="485"/>
        <v>n</v>
      </c>
      <c r="O1230" s="38" t="s">
        <v>541</v>
      </c>
      <c r="P1230" s="44" t="s">
        <v>310</v>
      </c>
      <c r="Q1230" s="44"/>
      <c r="R1230" s="44"/>
      <c r="S1230" s="44"/>
      <c r="T1230" s="44"/>
      <c r="U1230" s="44"/>
      <c r="V1230" s="44"/>
      <c r="W1230" s="44"/>
      <c r="X1230" s="44"/>
      <c r="Y1230" s="38" t="str">
        <f t="shared" si="455"/>
        <v>Y</v>
      </c>
      <c r="Z1230" s="38" t="str">
        <f t="shared" si="456"/>
        <v>n</v>
      </c>
      <c r="AA1230" s="38" t="s">
        <v>541</v>
      </c>
      <c r="AC1230" s="59">
        <v>18</v>
      </c>
      <c r="AD1230" s="204">
        <v>5.1111111111111114E-2</v>
      </c>
      <c r="AE1230" s="38">
        <v>1</v>
      </c>
      <c r="AF1230" s="38">
        <v>0</v>
      </c>
      <c r="AG1230" s="125">
        <f t="shared" si="460"/>
        <v>1.3</v>
      </c>
      <c r="AH1230" s="39">
        <v>11.5</v>
      </c>
      <c r="AI1230" s="123">
        <f t="shared" si="461"/>
        <v>475.89916791316233</v>
      </c>
      <c r="AJ1230" s="40">
        <f t="shared" si="486"/>
        <v>18</v>
      </c>
      <c r="AK1230" s="40"/>
      <c r="AL1230" s="40"/>
      <c r="AM1230" s="40">
        <f t="shared" si="472"/>
        <v>0.92</v>
      </c>
      <c r="AN1230" s="39">
        <f t="shared" si="457"/>
        <v>3.8</v>
      </c>
      <c r="AO1230" s="204">
        <f t="shared" si="462"/>
        <v>1.9331826194070444E-3</v>
      </c>
      <c r="AP1230" s="204">
        <f t="shared" si="487"/>
        <v>5.1111111111111114E-2</v>
      </c>
      <c r="AQ1230" s="45"/>
      <c r="AR1230" s="45"/>
      <c r="AS1230" s="115">
        <f t="shared" si="475"/>
        <v>1</v>
      </c>
      <c r="AT1230" s="115">
        <f t="shared" si="476"/>
        <v>0</v>
      </c>
      <c r="AU1230" s="115">
        <f t="shared" si="473"/>
        <v>1</v>
      </c>
      <c r="AV1230" s="115">
        <f t="shared" si="474"/>
        <v>0</v>
      </c>
      <c r="AY1230" s="115"/>
      <c r="AZ1230" s="115"/>
      <c r="BA1230" s="43">
        <v>58</v>
      </c>
      <c r="BB1230" s="43" t="s">
        <v>1494</v>
      </c>
      <c r="BC1230" s="43" t="s">
        <v>1403</v>
      </c>
      <c r="BD1230" s="43" t="s">
        <v>1495</v>
      </c>
      <c r="BE1230" s="37" t="s">
        <v>656</v>
      </c>
      <c r="BF1230" s="43"/>
      <c r="BG1230" s="43">
        <v>190</v>
      </c>
      <c r="BH1230" s="43" t="s">
        <v>1507</v>
      </c>
      <c r="BI1230" s="43" t="s">
        <v>1387</v>
      </c>
      <c r="BJ1230" s="43" t="s">
        <v>533</v>
      </c>
      <c r="BK1230" s="43" t="s">
        <v>1503</v>
      </c>
      <c r="BN1230" s="43">
        <v>5.7</v>
      </c>
      <c r="BO1230" s="43" t="s">
        <v>1390</v>
      </c>
      <c r="BP1230" s="48" t="s">
        <v>1406</v>
      </c>
      <c r="BQ1230" s="43" t="s">
        <v>1508</v>
      </c>
      <c r="BS1230" s="43" t="s">
        <v>2057</v>
      </c>
      <c r="BT1230" s="43" t="s">
        <v>559</v>
      </c>
      <c r="BU1230" s="43"/>
      <c r="BV1230" s="43"/>
      <c r="BW1230" s="243">
        <v>36881</v>
      </c>
      <c r="BX1230" s="243"/>
      <c r="BY1230" s="48" t="s">
        <v>451</v>
      </c>
      <c r="BZ1230" s="43">
        <v>0.92</v>
      </c>
      <c r="CA1230" s="43" t="s">
        <v>1396</v>
      </c>
      <c r="CC1230" s="43">
        <v>1.7999999999999999E-2</v>
      </c>
      <c r="CD1230" s="124" t="s">
        <v>2044</v>
      </c>
      <c r="CE1230" s="43">
        <v>14044</v>
      </c>
      <c r="CF1230" s="43" t="s">
        <v>1710</v>
      </c>
      <c r="CG1230" s="251">
        <v>36881</v>
      </c>
      <c r="CH1230" s="126"/>
      <c r="CK1230" s="48" t="s">
        <v>451</v>
      </c>
      <c r="CL1230" s="43">
        <v>18</v>
      </c>
      <c r="CM1230" s="43" t="s">
        <v>1396</v>
      </c>
      <c r="CO1230" s="43" t="s">
        <v>1500</v>
      </c>
      <c r="CP1230" s="43" t="s">
        <v>2044</v>
      </c>
      <c r="CQ1230" s="43">
        <v>2206</v>
      </c>
      <c r="CR1230" s="43" t="s">
        <v>1499</v>
      </c>
      <c r="CS1230" s="251">
        <v>36881</v>
      </c>
      <c r="CT1230" s="126"/>
      <c r="CU1230" s="43">
        <v>46</v>
      </c>
      <c r="CV1230" s="39" t="s">
        <v>1390</v>
      </c>
      <c r="CW1230" s="43"/>
      <c r="CY1230" s="39" t="s">
        <v>451</v>
      </c>
      <c r="CZ1230" s="43">
        <v>1.3</v>
      </c>
      <c r="DA1230" s="43" t="s">
        <v>2046</v>
      </c>
      <c r="DC1230" s="43">
        <v>1</v>
      </c>
      <c r="DD1230" s="43" t="s">
        <v>2044</v>
      </c>
      <c r="DE1230" s="43">
        <v>2372</v>
      </c>
      <c r="DF1230" s="43"/>
      <c r="DG1230" s="43"/>
      <c r="DH1230" s="43"/>
      <c r="DI1230" s="43"/>
      <c r="DJ1230" s="43"/>
      <c r="DK1230" s="43"/>
      <c r="DL1230" s="43"/>
      <c r="DM1230" s="43"/>
      <c r="DN1230" s="43"/>
      <c r="DO1230" s="43"/>
      <c r="DP1230" s="43"/>
      <c r="DQ1230" s="43"/>
      <c r="DR1230" s="124"/>
      <c r="DS1230" s="43"/>
    </row>
    <row r="1231" spans="1:123" s="39" customFormat="1" hidden="1" x14ac:dyDescent="0.2">
      <c r="A1231" s="44" t="str">
        <f t="shared" ref="A1231:A1294" si="490">BB1231</f>
        <v>LAFB</v>
      </c>
      <c r="B1231" s="44" t="str">
        <f t="shared" ref="B1231:B1294" si="491">BS1231</f>
        <v>Tetrachloroethylene</v>
      </c>
      <c r="C1231" s="38" t="s">
        <v>2587</v>
      </c>
      <c r="D1231" s="38" t="str">
        <f t="shared" si="483"/>
        <v>LS</v>
      </c>
      <c r="E1231" s="44" t="s">
        <v>372</v>
      </c>
      <c r="F1231" s="155" t="str">
        <f t="shared" ref="F1231:F1294" si="492">BH1231</f>
        <v>UA21</v>
      </c>
      <c r="G1231" s="44" t="str">
        <f t="shared" ref="G1231:G1294" si="493">BJ1231</f>
        <v>Residential</v>
      </c>
      <c r="H1231" s="44" t="str">
        <f t="shared" ref="H1231:H1294" si="494">IF(BK1231="","",BK1231)</f>
        <v>Basement - partial</v>
      </c>
      <c r="I1231" s="38" t="str">
        <f t="shared" si="458"/>
        <v>Y</v>
      </c>
      <c r="J1231" s="38" t="str">
        <f t="shared" si="459"/>
        <v>n</v>
      </c>
      <c r="K1231" s="38" t="s">
        <v>541</v>
      </c>
      <c r="L1231" s="44" t="s">
        <v>310</v>
      </c>
      <c r="M1231" s="38" t="str">
        <f t="shared" si="484"/>
        <v>Y</v>
      </c>
      <c r="N1231" s="38" t="str">
        <f t="shared" si="485"/>
        <v>n</v>
      </c>
      <c r="O1231" s="38" t="s">
        <v>541</v>
      </c>
      <c r="P1231" s="44" t="s">
        <v>310</v>
      </c>
      <c r="Q1231" s="44"/>
      <c r="R1231" s="44"/>
      <c r="S1231" s="44"/>
      <c r="T1231" s="44"/>
      <c r="U1231" s="44"/>
      <c r="V1231" s="44"/>
      <c r="W1231" s="44"/>
      <c r="X1231" s="44"/>
      <c r="Y1231" s="38" t="str">
        <f t="shared" ref="Y1231:Y1294" si="495">IF(CD1231="","",IF(CD1231="y","Y","n"))</f>
        <v>Y</v>
      </c>
      <c r="Z1231" s="38" t="str">
        <f t="shared" ref="Z1231:Z1294" si="496">IF(AM1231="","",IF(AN1231="","Y",IF(AM1231&gt;AN1231*$Z$38,"Y","n")))</f>
        <v>n</v>
      </c>
      <c r="AA1231" s="38" t="s">
        <v>541</v>
      </c>
      <c r="AC1231" s="59">
        <v>17</v>
      </c>
      <c r="AD1231" s="204">
        <v>7.6470588235294124E-2</v>
      </c>
      <c r="AE1231" s="38">
        <v>1</v>
      </c>
      <c r="AF1231" s="38">
        <v>0</v>
      </c>
      <c r="AG1231" s="125">
        <f t="shared" si="460"/>
        <v>2.9</v>
      </c>
      <c r="AH1231" s="39">
        <v>11.5</v>
      </c>
      <c r="AI1231" s="123">
        <f t="shared" si="461"/>
        <v>1061.6212207293622</v>
      </c>
      <c r="AJ1231" s="40">
        <f t="shared" si="486"/>
        <v>17</v>
      </c>
      <c r="AK1231" s="40"/>
      <c r="AL1231" s="40"/>
      <c r="AM1231" s="40">
        <f t="shared" si="472"/>
        <v>1.3</v>
      </c>
      <c r="AN1231" s="39">
        <f t="shared" ref="AN1231:AN1294" si="497">IF(ISNA(MATCH(BS1231,ChemName,0))=TRUE,"",IF(INDEX(Percent90,MATCH(BS1231,ChemName,0))=0,"",INDEX(Percent90,MATCH(BS1231,ChemName,0))))</f>
        <v>3.8</v>
      </c>
      <c r="AO1231" s="204">
        <f t="shared" si="462"/>
        <v>1.2245422139422432E-3</v>
      </c>
      <c r="AP1231" s="204">
        <f t="shared" si="487"/>
        <v>7.6470588235294124E-2</v>
      </c>
      <c r="AQ1231" s="45"/>
      <c r="AR1231" s="45"/>
      <c r="AS1231" s="115">
        <f t="shared" si="475"/>
        <v>1</v>
      </c>
      <c r="AT1231" s="115">
        <f t="shared" si="476"/>
        <v>0</v>
      </c>
      <c r="AU1231" s="115">
        <f t="shared" si="473"/>
        <v>1</v>
      </c>
      <c r="AV1231" s="115">
        <f t="shared" si="474"/>
        <v>0</v>
      </c>
      <c r="AY1231" s="115"/>
      <c r="AZ1231" s="115"/>
      <c r="BA1231" s="43">
        <v>58</v>
      </c>
      <c r="BB1231" s="43" t="s">
        <v>1494</v>
      </c>
      <c r="BC1231" s="43" t="s">
        <v>1403</v>
      </c>
      <c r="BD1231" s="43" t="s">
        <v>1495</v>
      </c>
      <c r="BE1231" s="37" t="s">
        <v>656</v>
      </c>
      <c r="BF1231" s="43"/>
      <c r="BG1231" s="43">
        <v>190</v>
      </c>
      <c r="BH1231" s="43" t="s">
        <v>1507</v>
      </c>
      <c r="BI1231" s="43" t="s">
        <v>1387</v>
      </c>
      <c r="BJ1231" s="43" t="s">
        <v>533</v>
      </c>
      <c r="BK1231" s="43" t="s">
        <v>1503</v>
      </c>
      <c r="BN1231" s="43">
        <v>5.7</v>
      </c>
      <c r="BO1231" s="43" t="s">
        <v>1390</v>
      </c>
      <c r="BP1231" s="48" t="s">
        <v>1406</v>
      </c>
      <c r="BQ1231" s="43" t="s">
        <v>1508</v>
      </c>
      <c r="BS1231" s="43" t="s">
        <v>2057</v>
      </c>
      <c r="BT1231" s="43" t="s">
        <v>559</v>
      </c>
      <c r="BU1231" s="43"/>
      <c r="BV1231" s="43"/>
      <c r="BW1231" s="243">
        <v>36929</v>
      </c>
      <c r="BX1231" s="243"/>
      <c r="BY1231" s="48" t="s">
        <v>451</v>
      </c>
      <c r="BZ1231" s="43">
        <v>1.3</v>
      </c>
      <c r="CA1231" s="43" t="s">
        <v>1396</v>
      </c>
      <c r="CC1231" s="43">
        <v>1.7999999999999999E-2</v>
      </c>
      <c r="CD1231" s="124" t="s">
        <v>2044</v>
      </c>
      <c r="CE1231" s="43">
        <v>14045</v>
      </c>
      <c r="CF1231" s="43" t="s">
        <v>1710</v>
      </c>
      <c r="CG1231" s="251">
        <v>36929</v>
      </c>
      <c r="CH1231" s="126"/>
      <c r="CK1231" s="48" t="s">
        <v>451</v>
      </c>
      <c r="CL1231" s="43">
        <v>17</v>
      </c>
      <c r="CM1231" s="43" t="s">
        <v>1396</v>
      </c>
      <c r="CO1231" s="43" t="s">
        <v>1500</v>
      </c>
      <c r="CP1231" s="43" t="s">
        <v>2044</v>
      </c>
      <c r="CQ1231" s="43">
        <v>2204</v>
      </c>
      <c r="CR1231" s="43" t="s">
        <v>1499</v>
      </c>
      <c r="CS1231" s="251">
        <v>36929</v>
      </c>
      <c r="CT1231" s="126"/>
      <c r="CU1231" s="43">
        <v>46</v>
      </c>
      <c r="CV1231" s="39" t="s">
        <v>1390</v>
      </c>
      <c r="CW1231" s="43"/>
      <c r="CY1231" s="39" t="s">
        <v>451</v>
      </c>
      <c r="CZ1231" s="43">
        <v>2.9</v>
      </c>
      <c r="DA1231" s="43" t="s">
        <v>2046</v>
      </c>
      <c r="DC1231" s="43">
        <v>1</v>
      </c>
      <c r="DD1231" s="43" t="s">
        <v>2044</v>
      </c>
      <c r="DE1231" s="43">
        <v>2381</v>
      </c>
      <c r="DF1231" s="43"/>
      <c r="DG1231" s="43"/>
      <c r="DH1231" s="43"/>
      <c r="DI1231" s="43"/>
      <c r="DJ1231" s="43"/>
      <c r="DK1231" s="43"/>
      <c r="DL1231" s="43"/>
      <c r="DM1231" s="43"/>
      <c r="DN1231" s="43"/>
      <c r="DO1231" s="43"/>
      <c r="DP1231" s="43"/>
      <c r="DQ1231" s="43"/>
      <c r="DR1231" s="124"/>
      <c r="DS1231" s="43"/>
    </row>
    <row r="1232" spans="1:123" s="39" customFormat="1" x14ac:dyDescent="0.2">
      <c r="A1232" s="44" t="str">
        <f t="shared" si="490"/>
        <v>LAFB</v>
      </c>
      <c r="B1232" s="44" t="str">
        <f t="shared" si="491"/>
        <v>Trichloroethylene</v>
      </c>
      <c r="C1232" s="38" t="s">
        <v>2587</v>
      </c>
      <c r="D1232" s="38" t="str">
        <f t="shared" si="483"/>
        <v>LS</v>
      </c>
      <c r="E1232" s="44" t="s">
        <v>372</v>
      </c>
      <c r="F1232" s="155" t="str">
        <f t="shared" si="492"/>
        <v>UA21</v>
      </c>
      <c r="G1232" s="44" t="str">
        <f t="shared" si="493"/>
        <v>Residential</v>
      </c>
      <c r="H1232" s="44" t="str">
        <f t="shared" si="494"/>
        <v>Basement - partial</v>
      </c>
      <c r="I1232" s="38" t="str">
        <f t="shared" si="458"/>
        <v>Y</v>
      </c>
      <c r="J1232" s="38" t="str">
        <f t="shared" si="459"/>
        <v>Y</v>
      </c>
      <c r="K1232" s="38" t="str">
        <f t="shared" ref="K1232:K1244" si="498">IF(AG1232="","",IF(I1232="N","n","Y"))</f>
        <v>Y</v>
      </c>
      <c r="L1232" s="44"/>
      <c r="M1232" s="38" t="str">
        <f t="shared" si="484"/>
        <v>Y</v>
      </c>
      <c r="N1232" s="38" t="str">
        <f t="shared" si="485"/>
        <v>Y</v>
      </c>
      <c r="O1232" s="38" t="str">
        <f t="shared" ref="O1232:O1237" si="499">IF(AJ1232="","",IF(M1232="N","n","Y"))</f>
        <v>Y</v>
      </c>
      <c r="P1232" s="44"/>
      <c r="Q1232" s="44"/>
      <c r="R1232" s="44"/>
      <c r="S1232" s="44"/>
      <c r="T1232" s="44"/>
      <c r="U1232" s="44"/>
      <c r="V1232" s="44"/>
      <c r="W1232" s="44"/>
      <c r="X1232" s="44"/>
      <c r="Y1232" s="38" t="str">
        <f t="shared" si="495"/>
        <v>Y</v>
      </c>
      <c r="Z1232" s="38" t="str">
        <f t="shared" si="496"/>
        <v>n</v>
      </c>
      <c r="AA1232" s="38" t="str">
        <f t="shared" ref="AA1232:AA1237" si="500">IF(AM1232="","",IF(Y1232="N","n","Y"))</f>
        <v>Y</v>
      </c>
      <c r="AC1232" s="59">
        <v>260</v>
      </c>
      <c r="AD1232" s="204">
        <v>6.9230769230769226E-4</v>
      </c>
      <c r="AE1232" s="38">
        <v>1</v>
      </c>
      <c r="AF1232" s="38">
        <v>0</v>
      </c>
      <c r="AG1232" s="125">
        <f t="shared" si="460"/>
        <v>160</v>
      </c>
      <c r="AH1232" s="39">
        <v>11.5</v>
      </c>
      <c r="AI1232" s="123">
        <f t="shared" si="461"/>
        <v>35520.737217074908</v>
      </c>
      <c r="AJ1232" s="40">
        <f t="shared" si="486"/>
        <v>260</v>
      </c>
      <c r="AK1232" s="40"/>
      <c r="AL1232" s="40"/>
      <c r="AM1232" s="40">
        <f t="shared" si="472"/>
        <v>0.18</v>
      </c>
      <c r="AN1232" s="39">
        <f t="shared" si="497"/>
        <v>0.5</v>
      </c>
      <c r="AO1232" s="204">
        <f t="shared" si="462"/>
        <v>5.0674623924605243E-6</v>
      </c>
      <c r="AP1232" s="204">
        <f t="shared" si="487"/>
        <v>6.9230769230769226E-4</v>
      </c>
      <c r="AQ1232" s="45"/>
      <c r="AR1232" s="45"/>
      <c r="AS1232" s="115">
        <f t="shared" si="475"/>
        <v>1</v>
      </c>
      <c r="AT1232" s="115">
        <f t="shared" si="476"/>
        <v>0</v>
      </c>
      <c r="AU1232" s="115">
        <f t="shared" si="473"/>
        <v>1</v>
      </c>
      <c r="AV1232" s="115">
        <f t="shared" si="474"/>
        <v>0</v>
      </c>
      <c r="AY1232" s="115"/>
      <c r="AZ1232" s="115"/>
      <c r="BA1232" s="43">
        <v>58</v>
      </c>
      <c r="BB1232" s="43" t="s">
        <v>1494</v>
      </c>
      <c r="BC1232" s="43" t="s">
        <v>1403</v>
      </c>
      <c r="BD1232" s="43" t="s">
        <v>1495</v>
      </c>
      <c r="BE1232" s="37" t="s">
        <v>656</v>
      </c>
      <c r="BF1232" s="43"/>
      <c r="BG1232" s="43">
        <v>190</v>
      </c>
      <c r="BH1232" s="43" t="s">
        <v>1507</v>
      </c>
      <c r="BI1232" s="43" t="s">
        <v>1387</v>
      </c>
      <c r="BJ1232" s="43" t="s">
        <v>533</v>
      </c>
      <c r="BK1232" s="43" t="s">
        <v>1503</v>
      </c>
      <c r="BN1232" s="43">
        <v>5.7</v>
      </c>
      <c r="BO1232" s="43" t="s">
        <v>1390</v>
      </c>
      <c r="BP1232" s="48" t="s">
        <v>1406</v>
      </c>
      <c r="BQ1232" s="43" t="s">
        <v>1508</v>
      </c>
      <c r="BS1232" s="43" t="s">
        <v>1393</v>
      </c>
      <c r="BT1232" s="43" t="s">
        <v>559</v>
      </c>
      <c r="BU1232" s="43"/>
      <c r="BV1232" s="43"/>
      <c r="BW1232" s="243">
        <v>36619</v>
      </c>
      <c r="BX1232" s="243"/>
      <c r="BY1232" s="48" t="s">
        <v>451</v>
      </c>
      <c r="BZ1232" s="43">
        <v>0.18</v>
      </c>
      <c r="CA1232" s="43" t="s">
        <v>1396</v>
      </c>
      <c r="CC1232" s="43">
        <v>1.4999999999999999E-2</v>
      </c>
      <c r="CD1232" s="124" t="s">
        <v>2044</v>
      </c>
      <c r="CE1232" s="43">
        <v>13901</v>
      </c>
      <c r="CF1232" s="43" t="s">
        <v>1710</v>
      </c>
      <c r="CG1232" s="251">
        <v>36619</v>
      </c>
      <c r="CH1232" s="126"/>
      <c r="CK1232" s="48" t="s">
        <v>451</v>
      </c>
      <c r="CL1232" s="43">
        <v>260</v>
      </c>
      <c r="CM1232" s="43" t="s">
        <v>1396</v>
      </c>
      <c r="CO1232" s="43" t="s">
        <v>543</v>
      </c>
      <c r="CP1232" s="43" t="s">
        <v>2044</v>
      </c>
      <c r="CQ1232" s="43">
        <v>2006</v>
      </c>
      <c r="CR1232" s="43" t="s">
        <v>1499</v>
      </c>
      <c r="CS1232" s="251">
        <v>36619</v>
      </c>
      <c r="CT1232" s="126"/>
      <c r="CU1232" s="43">
        <v>46</v>
      </c>
      <c r="CV1232" s="39" t="s">
        <v>1390</v>
      </c>
      <c r="CW1232" s="43"/>
      <c r="CY1232" s="39" t="s">
        <v>451</v>
      </c>
      <c r="CZ1232" s="43">
        <v>160</v>
      </c>
      <c r="DA1232" s="43" t="s">
        <v>2046</v>
      </c>
      <c r="DC1232" s="43">
        <v>1</v>
      </c>
      <c r="DD1232" s="43" t="s">
        <v>2044</v>
      </c>
      <c r="DE1232" s="43">
        <v>2052</v>
      </c>
      <c r="DF1232" s="43"/>
      <c r="DG1232" s="43"/>
      <c r="DH1232" s="43"/>
      <c r="DI1232" s="43"/>
      <c r="DJ1232" s="43"/>
      <c r="DK1232" s="43"/>
      <c r="DL1232" s="43"/>
      <c r="DM1232" s="43"/>
      <c r="DN1232" s="43"/>
      <c r="DO1232" s="43"/>
      <c r="DP1232" s="43"/>
      <c r="DQ1232" s="43"/>
      <c r="DR1232" s="124"/>
      <c r="DS1232" s="43"/>
    </row>
    <row r="1233" spans="1:123" s="39" customFormat="1" x14ac:dyDescent="0.2">
      <c r="A1233" s="44" t="str">
        <f t="shared" si="490"/>
        <v>LAFB</v>
      </c>
      <c r="B1233" s="44" t="str">
        <f t="shared" si="491"/>
        <v>Trichloroethylene</v>
      </c>
      <c r="C1233" s="38" t="s">
        <v>2587</v>
      </c>
      <c r="D1233" s="38" t="str">
        <f t="shared" si="483"/>
        <v>LS</v>
      </c>
      <c r="E1233" s="44" t="s">
        <v>372</v>
      </c>
      <c r="F1233" s="155" t="str">
        <f t="shared" si="492"/>
        <v>UA21</v>
      </c>
      <c r="G1233" s="44" t="str">
        <f t="shared" si="493"/>
        <v>Residential</v>
      </c>
      <c r="H1233" s="44" t="str">
        <f t="shared" si="494"/>
        <v>Basement - partial</v>
      </c>
      <c r="I1233" s="38" t="str">
        <f t="shared" si="458"/>
        <v>Y</v>
      </c>
      <c r="J1233" s="38" t="str">
        <f t="shared" si="459"/>
        <v>Y</v>
      </c>
      <c r="K1233" s="38" t="str">
        <f t="shared" si="498"/>
        <v>Y</v>
      </c>
      <c r="L1233" s="44"/>
      <c r="M1233" s="38" t="str">
        <f t="shared" si="484"/>
        <v>Y</v>
      </c>
      <c r="N1233" s="38" t="str">
        <f t="shared" si="485"/>
        <v>Y</v>
      </c>
      <c r="O1233" s="38" t="str">
        <f t="shared" si="499"/>
        <v>Y</v>
      </c>
      <c r="P1233" s="44"/>
      <c r="Q1233" s="44"/>
      <c r="R1233" s="44"/>
      <c r="S1233" s="44"/>
      <c r="T1233" s="44"/>
      <c r="U1233" s="44"/>
      <c r="V1233" s="44"/>
      <c r="W1233" s="44"/>
      <c r="X1233" s="44"/>
      <c r="Y1233" s="38" t="str">
        <f t="shared" si="495"/>
        <v>Y</v>
      </c>
      <c r="Z1233" s="38" t="str">
        <f t="shared" si="496"/>
        <v>n</v>
      </c>
      <c r="AA1233" s="38" t="str">
        <f t="shared" si="500"/>
        <v>Y</v>
      </c>
      <c r="AC1233" s="59">
        <v>240</v>
      </c>
      <c r="AD1233" s="204">
        <v>6.2500000000000001E-4</v>
      </c>
      <c r="AE1233" s="38">
        <v>1</v>
      </c>
      <c r="AF1233" s="38">
        <v>0</v>
      </c>
      <c r="AG1233" s="125">
        <f t="shared" si="460"/>
        <v>170</v>
      </c>
      <c r="AH1233" s="39">
        <v>11.5</v>
      </c>
      <c r="AI1233" s="123">
        <f t="shared" si="461"/>
        <v>37740.783293142093</v>
      </c>
      <c r="AJ1233" s="40">
        <f t="shared" si="486"/>
        <v>240</v>
      </c>
      <c r="AK1233" s="40"/>
      <c r="AL1233" s="40"/>
      <c r="AM1233" s="40">
        <f t="shared" si="472"/>
        <v>0.15</v>
      </c>
      <c r="AN1233" s="39">
        <f t="shared" si="497"/>
        <v>0.5</v>
      </c>
      <c r="AO1233" s="204">
        <f t="shared" si="462"/>
        <v>3.9744803078121755E-6</v>
      </c>
      <c r="AP1233" s="204">
        <f t="shared" si="487"/>
        <v>6.2500000000000001E-4</v>
      </c>
      <c r="AQ1233" s="45"/>
      <c r="AR1233" s="45"/>
      <c r="AS1233" s="115">
        <f t="shared" si="475"/>
        <v>1</v>
      </c>
      <c r="AT1233" s="115">
        <f t="shared" si="476"/>
        <v>0</v>
      </c>
      <c r="AU1233" s="115">
        <f t="shared" si="473"/>
        <v>1</v>
      </c>
      <c r="AV1233" s="115">
        <f t="shared" si="474"/>
        <v>0</v>
      </c>
      <c r="AY1233" s="115"/>
      <c r="AZ1233" s="115"/>
      <c r="BA1233" s="43">
        <v>58</v>
      </c>
      <c r="BB1233" s="43" t="s">
        <v>1494</v>
      </c>
      <c r="BC1233" s="43" t="s">
        <v>1403</v>
      </c>
      <c r="BD1233" s="43" t="s">
        <v>1495</v>
      </c>
      <c r="BE1233" s="37" t="s">
        <v>656</v>
      </c>
      <c r="BF1233" s="43"/>
      <c r="BG1233" s="43">
        <v>190</v>
      </c>
      <c r="BH1233" s="43" t="s">
        <v>1507</v>
      </c>
      <c r="BI1233" s="43" t="s">
        <v>1387</v>
      </c>
      <c r="BJ1233" s="43" t="s">
        <v>533</v>
      </c>
      <c r="BK1233" s="43" t="s">
        <v>1503</v>
      </c>
      <c r="BN1233" s="43">
        <v>5.7</v>
      </c>
      <c r="BO1233" s="43" t="s">
        <v>1390</v>
      </c>
      <c r="BP1233" s="48" t="s">
        <v>1406</v>
      </c>
      <c r="BQ1233" s="43" t="s">
        <v>1508</v>
      </c>
      <c r="BS1233" s="43" t="s">
        <v>1393</v>
      </c>
      <c r="BT1233" s="43" t="s">
        <v>559</v>
      </c>
      <c r="BU1233" s="43"/>
      <c r="BV1233" s="43"/>
      <c r="BW1233" s="243">
        <v>36698</v>
      </c>
      <c r="BX1233" s="243"/>
      <c r="BY1233" s="48" t="s">
        <v>451</v>
      </c>
      <c r="BZ1233" s="43">
        <v>0.15</v>
      </c>
      <c r="CA1233" s="43" t="s">
        <v>1396</v>
      </c>
      <c r="CC1233" s="43">
        <v>1.4999999999999999E-2</v>
      </c>
      <c r="CD1233" s="124" t="s">
        <v>2044</v>
      </c>
      <c r="CE1233" s="43">
        <v>13902</v>
      </c>
      <c r="CF1233" s="43" t="s">
        <v>1710</v>
      </c>
      <c r="CG1233" s="251">
        <v>36698</v>
      </c>
      <c r="CH1233" s="126"/>
      <c r="CK1233" s="48" t="s">
        <v>451</v>
      </c>
      <c r="CL1233" s="43">
        <v>240</v>
      </c>
      <c r="CM1233" s="43" t="s">
        <v>1396</v>
      </c>
      <c r="CO1233" s="43" t="s">
        <v>543</v>
      </c>
      <c r="CP1233" s="43" t="s">
        <v>2044</v>
      </c>
      <c r="CQ1233" s="43">
        <v>2005</v>
      </c>
      <c r="CR1233" s="43" t="s">
        <v>1499</v>
      </c>
      <c r="CS1233" s="251">
        <v>36698</v>
      </c>
      <c r="CT1233" s="126"/>
      <c r="CU1233" s="43">
        <v>46</v>
      </c>
      <c r="CV1233" s="39" t="s">
        <v>1390</v>
      </c>
      <c r="CW1233" s="43"/>
      <c r="CY1233" s="39" t="s">
        <v>451</v>
      </c>
      <c r="CZ1233" s="43">
        <v>170</v>
      </c>
      <c r="DA1233" s="43" t="s">
        <v>2046</v>
      </c>
      <c r="DC1233" s="43">
        <v>1</v>
      </c>
      <c r="DD1233" s="43" t="s">
        <v>2044</v>
      </c>
      <c r="DE1233" s="43">
        <v>2059</v>
      </c>
      <c r="DF1233" s="43"/>
      <c r="DG1233" s="43"/>
      <c r="DH1233" s="43"/>
      <c r="DI1233" s="43"/>
      <c r="DJ1233" s="43"/>
      <c r="DK1233" s="43"/>
      <c r="DL1233" s="43"/>
      <c r="DM1233" s="43"/>
      <c r="DN1233" s="43"/>
      <c r="DO1233" s="43"/>
      <c r="DP1233" s="43"/>
      <c r="DQ1233" s="43"/>
      <c r="DR1233" s="124"/>
      <c r="DS1233" s="43"/>
    </row>
    <row r="1234" spans="1:123" s="39" customFormat="1" x14ac:dyDescent="0.2">
      <c r="A1234" s="44" t="str">
        <f t="shared" si="490"/>
        <v>LAFB</v>
      </c>
      <c r="B1234" s="44" t="str">
        <f t="shared" si="491"/>
        <v>Trichloroethylene</v>
      </c>
      <c r="C1234" s="38" t="s">
        <v>2587</v>
      </c>
      <c r="D1234" s="38" t="str">
        <f t="shared" si="483"/>
        <v>LS</v>
      </c>
      <c r="E1234" s="44" t="s">
        <v>372</v>
      </c>
      <c r="F1234" s="155" t="str">
        <f t="shared" si="492"/>
        <v>UA21</v>
      </c>
      <c r="G1234" s="44" t="str">
        <f t="shared" si="493"/>
        <v>Residential</v>
      </c>
      <c r="H1234" s="44" t="str">
        <f t="shared" si="494"/>
        <v>Basement - partial</v>
      </c>
      <c r="I1234" s="38" t="str">
        <f t="shared" si="458"/>
        <v>Y</v>
      </c>
      <c r="J1234" s="38" t="str">
        <f t="shared" si="459"/>
        <v>Y</v>
      </c>
      <c r="K1234" s="38" t="str">
        <f t="shared" si="498"/>
        <v>Y</v>
      </c>
      <c r="L1234" s="44"/>
      <c r="M1234" s="38" t="str">
        <f t="shared" si="484"/>
        <v>Y</v>
      </c>
      <c r="N1234" s="38" t="str">
        <f t="shared" si="485"/>
        <v>Y</v>
      </c>
      <c r="O1234" s="38" t="str">
        <f t="shared" si="499"/>
        <v>Y</v>
      </c>
      <c r="P1234" s="44"/>
      <c r="Q1234" s="44"/>
      <c r="R1234" s="44"/>
      <c r="S1234" s="44"/>
      <c r="T1234" s="44"/>
      <c r="U1234" s="44"/>
      <c r="V1234" s="44"/>
      <c r="W1234" s="44"/>
      <c r="X1234" s="44"/>
      <c r="Y1234" s="38" t="str">
        <f t="shared" si="495"/>
        <v>Y</v>
      </c>
      <c r="Z1234" s="38" t="str">
        <f t="shared" si="496"/>
        <v>n</v>
      </c>
      <c r="AA1234" s="38" t="str">
        <f t="shared" si="500"/>
        <v>Y</v>
      </c>
      <c r="AC1234" s="59">
        <v>240</v>
      </c>
      <c r="AD1234" s="204">
        <v>5.0000000000000001E-4</v>
      </c>
      <c r="AE1234" s="38">
        <v>1</v>
      </c>
      <c r="AF1234" s="38">
        <v>0</v>
      </c>
      <c r="AG1234" s="125">
        <f t="shared" si="460"/>
        <v>150</v>
      </c>
      <c r="AH1234" s="39">
        <v>11.5</v>
      </c>
      <c r="AI1234" s="123">
        <f t="shared" si="461"/>
        <v>33300.69114100773</v>
      </c>
      <c r="AJ1234" s="40">
        <f t="shared" si="486"/>
        <v>240</v>
      </c>
      <c r="AK1234" s="40"/>
      <c r="AL1234" s="40"/>
      <c r="AM1234" s="40">
        <f t="shared" si="472"/>
        <v>0.12</v>
      </c>
      <c r="AN1234" s="39">
        <f t="shared" si="497"/>
        <v>0.5</v>
      </c>
      <c r="AO1234" s="204">
        <f t="shared" si="462"/>
        <v>3.6035288124163724E-6</v>
      </c>
      <c r="AP1234" s="204">
        <f t="shared" si="487"/>
        <v>5.0000000000000001E-4</v>
      </c>
      <c r="AQ1234" s="45"/>
      <c r="AR1234" s="45"/>
      <c r="AS1234" s="115">
        <f t="shared" si="475"/>
        <v>1</v>
      </c>
      <c r="AT1234" s="115">
        <f t="shared" si="476"/>
        <v>0</v>
      </c>
      <c r="AU1234" s="115">
        <f t="shared" si="473"/>
        <v>1</v>
      </c>
      <c r="AV1234" s="115">
        <f t="shared" si="474"/>
        <v>0</v>
      </c>
      <c r="AY1234" s="115"/>
      <c r="AZ1234" s="115"/>
      <c r="BA1234" s="43">
        <v>58</v>
      </c>
      <c r="BB1234" s="43" t="s">
        <v>1494</v>
      </c>
      <c r="BC1234" s="43" t="s">
        <v>1403</v>
      </c>
      <c r="BD1234" s="43" t="s">
        <v>1495</v>
      </c>
      <c r="BE1234" s="37" t="s">
        <v>656</v>
      </c>
      <c r="BF1234" s="43"/>
      <c r="BG1234" s="43">
        <v>190</v>
      </c>
      <c r="BH1234" s="43" t="s">
        <v>1507</v>
      </c>
      <c r="BI1234" s="43" t="s">
        <v>1387</v>
      </c>
      <c r="BJ1234" s="43" t="s">
        <v>533</v>
      </c>
      <c r="BK1234" s="43" t="s">
        <v>1503</v>
      </c>
      <c r="BN1234" s="43">
        <v>5.7</v>
      </c>
      <c r="BO1234" s="43" t="s">
        <v>1390</v>
      </c>
      <c r="BP1234" s="48" t="s">
        <v>1406</v>
      </c>
      <c r="BQ1234" s="43" t="s">
        <v>1508</v>
      </c>
      <c r="BS1234" s="43" t="s">
        <v>1393</v>
      </c>
      <c r="BT1234" s="43" t="s">
        <v>559</v>
      </c>
      <c r="BU1234" s="43"/>
      <c r="BV1234" s="43"/>
      <c r="BW1234" s="243">
        <v>36783</v>
      </c>
      <c r="BX1234" s="243"/>
      <c r="BY1234" s="48" t="s">
        <v>451</v>
      </c>
      <c r="BZ1234" s="43">
        <v>0.12</v>
      </c>
      <c r="CA1234" s="43" t="s">
        <v>1396</v>
      </c>
      <c r="CC1234" s="43">
        <v>1.4999999999999999E-2</v>
      </c>
      <c r="CD1234" s="124" t="s">
        <v>2044</v>
      </c>
      <c r="CE1234" s="43">
        <v>13903</v>
      </c>
      <c r="CF1234" s="43" t="s">
        <v>1710</v>
      </c>
      <c r="CG1234" s="251">
        <v>36783</v>
      </c>
      <c r="CH1234" s="126"/>
      <c r="CK1234" s="48" t="s">
        <v>451</v>
      </c>
      <c r="CL1234" s="43">
        <v>240</v>
      </c>
      <c r="CM1234" s="43" t="s">
        <v>1396</v>
      </c>
      <c r="CO1234" s="43" t="s">
        <v>543</v>
      </c>
      <c r="CP1234" s="43" t="s">
        <v>2044</v>
      </c>
      <c r="CQ1234" s="43">
        <v>2003</v>
      </c>
      <c r="CR1234" s="43" t="s">
        <v>1499</v>
      </c>
      <c r="CS1234" s="251">
        <v>36783</v>
      </c>
      <c r="CT1234" s="126"/>
      <c r="CU1234" s="43">
        <v>46</v>
      </c>
      <c r="CV1234" s="39" t="s">
        <v>1390</v>
      </c>
      <c r="CW1234" s="43"/>
      <c r="CY1234" s="39" t="s">
        <v>451</v>
      </c>
      <c r="CZ1234" s="43">
        <v>150</v>
      </c>
      <c r="DA1234" s="43" t="s">
        <v>2046</v>
      </c>
      <c r="DC1234" s="43">
        <v>1</v>
      </c>
      <c r="DD1234" s="43" t="s">
        <v>2044</v>
      </c>
      <c r="DE1234" s="43">
        <v>2065</v>
      </c>
      <c r="DF1234" s="43"/>
      <c r="DG1234" s="43"/>
      <c r="DH1234" s="43"/>
      <c r="DI1234" s="43"/>
      <c r="DJ1234" s="43"/>
      <c r="DK1234" s="43"/>
      <c r="DL1234" s="43"/>
      <c r="DM1234" s="43"/>
      <c r="DN1234" s="43"/>
      <c r="DO1234" s="43"/>
      <c r="DP1234" s="43"/>
      <c r="DQ1234" s="43"/>
      <c r="DR1234" s="124"/>
      <c r="DS1234" s="43"/>
    </row>
    <row r="1235" spans="1:123" s="39" customFormat="1" x14ac:dyDescent="0.2">
      <c r="A1235" s="44" t="str">
        <f t="shared" si="490"/>
        <v>LAFB</v>
      </c>
      <c r="B1235" s="44" t="str">
        <f t="shared" si="491"/>
        <v>Trichloroethylene</v>
      </c>
      <c r="C1235" s="38" t="s">
        <v>2587</v>
      </c>
      <c r="D1235" s="38" t="str">
        <f t="shared" si="483"/>
        <v>LS</v>
      </c>
      <c r="E1235" s="44" t="s">
        <v>372</v>
      </c>
      <c r="F1235" s="155" t="str">
        <f t="shared" si="492"/>
        <v>UA21</v>
      </c>
      <c r="G1235" s="44" t="str">
        <f t="shared" si="493"/>
        <v>Residential</v>
      </c>
      <c r="H1235" s="44" t="str">
        <f t="shared" si="494"/>
        <v>Basement - partial</v>
      </c>
      <c r="I1235" s="38" t="str">
        <f t="shared" si="458"/>
        <v>Y</v>
      </c>
      <c r="J1235" s="38" t="str">
        <f t="shared" si="459"/>
        <v>Y</v>
      </c>
      <c r="K1235" s="38" t="str">
        <f t="shared" si="498"/>
        <v>Y</v>
      </c>
      <c r="L1235" s="44"/>
      <c r="M1235" s="38" t="str">
        <f t="shared" si="484"/>
        <v>Y</v>
      </c>
      <c r="N1235" s="38" t="str">
        <f t="shared" si="485"/>
        <v>Y</v>
      </c>
      <c r="O1235" s="38" t="str">
        <f t="shared" si="499"/>
        <v>Y</v>
      </c>
      <c r="P1235" s="44"/>
      <c r="Q1235" s="44"/>
      <c r="R1235" s="44"/>
      <c r="S1235" s="44"/>
      <c r="T1235" s="44"/>
      <c r="U1235" s="44"/>
      <c r="V1235" s="44"/>
      <c r="W1235" s="44"/>
      <c r="X1235" s="44"/>
      <c r="Y1235" s="38" t="str">
        <f t="shared" si="495"/>
        <v>Y</v>
      </c>
      <c r="Z1235" s="38" t="str">
        <f t="shared" si="496"/>
        <v>n</v>
      </c>
      <c r="AA1235" s="38" t="str">
        <f t="shared" si="500"/>
        <v>Y</v>
      </c>
      <c r="AC1235" s="59">
        <v>130</v>
      </c>
      <c r="AD1235" s="204">
        <v>1.9230769230769232E-3</v>
      </c>
      <c r="AE1235" s="38">
        <v>1</v>
      </c>
      <c r="AF1235" s="38">
        <v>0</v>
      </c>
      <c r="AG1235" s="125">
        <f t="shared" si="460"/>
        <v>124</v>
      </c>
      <c r="AH1235" s="39">
        <v>11.5</v>
      </c>
      <c r="AI1235" s="123">
        <f t="shared" si="461"/>
        <v>27528.571343233056</v>
      </c>
      <c r="AJ1235" s="40">
        <f t="shared" si="486"/>
        <v>130</v>
      </c>
      <c r="AK1235" s="40"/>
      <c r="AL1235" s="40"/>
      <c r="AM1235" s="40">
        <f t="shared" si="472"/>
        <v>0.25</v>
      </c>
      <c r="AN1235" s="39">
        <f t="shared" si="497"/>
        <v>0.5</v>
      </c>
      <c r="AO1235" s="204">
        <f t="shared" si="462"/>
        <v>9.0814738216138414E-6</v>
      </c>
      <c r="AP1235" s="204">
        <f t="shared" si="487"/>
        <v>1.9230769230769232E-3</v>
      </c>
      <c r="AQ1235" s="45"/>
      <c r="AR1235" s="45"/>
      <c r="AS1235" s="115">
        <f t="shared" si="475"/>
        <v>1</v>
      </c>
      <c r="AT1235" s="115">
        <f t="shared" si="476"/>
        <v>0</v>
      </c>
      <c r="AU1235" s="115">
        <f t="shared" si="473"/>
        <v>1</v>
      </c>
      <c r="AV1235" s="115">
        <f t="shared" si="474"/>
        <v>0</v>
      </c>
      <c r="AY1235" s="115"/>
      <c r="AZ1235" s="115"/>
      <c r="BA1235" s="43">
        <v>58</v>
      </c>
      <c r="BB1235" s="43" t="s">
        <v>1494</v>
      </c>
      <c r="BC1235" s="43" t="s">
        <v>1403</v>
      </c>
      <c r="BD1235" s="43" t="s">
        <v>1495</v>
      </c>
      <c r="BE1235" s="37" t="s">
        <v>656</v>
      </c>
      <c r="BF1235" s="43"/>
      <c r="BG1235" s="43">
        <v>190</v>
      </c>
      <c r="BH1235" s="43" t="s">
        <v>1507</v>
      </c>
      <c r="BI1235" s="43" t="s">
        <v>1387</v>
      </c>
      <c r="BJ1235" s="43" t="s">
        <v>533</v>
      </c>
      <c r="BK1235" s="43" t="s">
        <v>1503</v>
      </c>
      <c r="BN1235" s="43">
        <v>5.7</v>
      </c>
      <c r="BO1235" s="43" t="s">
        <v>1390</v>
      </c>
      <c r="BP1235" s="48" t="s">
        <v>1406</v>
      </c>
      <c r="BQ1235" s="43" t="s">
        <v>1508</v>
      </c>
      <c r="BS1235" s="43" t="s">
        <v>1393</v>
      </c>
      <c r="BT1235" s="43" t="s">
        <v>559</v>
      </c>
      <c r="BU1235" s="43"/>
      <c r="BV1235" s="43"/>
      <c r="BW1235" s="243">
        <v>36838</v>
      </c>
      <c r="BX1235" s="243"/>
      <c r="BY1235" s="48" t="s">
        <v>451</v>
      </c>
      <c r="BZ1235" s="43">
        <v>0.25</v>
      </c>
      <c r="CA1235" s="43" t="s">
        <v>1396</v>
      </c>
      <c r="CC1235" s="43">
        <v>1.4999999999999999E-2</v>
      </c>
      <c r="CD1235" s="124" t="s">
        <v>2044</v>
      </c>
      <c r="CE1235" s="43">
        <v>13904</v>
      </c>
      <c r="CF1235" s="43" t="s">
        <v>1710</v>
      </c>
      <c r="CG1235" s="251">
        <v>36838</v>
      </c>
      <c r="CH1235" s="126"/>
      <c r="CK1235" s="48" t="s">
        <v>451</v>
      </c>
      <c r="CL1235" s="43">
        <v>130</v>
      </c>
      <c r="CM1235" s="43" t="s">
        <v>1396</v>
      </c>
      <c r="CO1235" s="43" t="s">
        <v>543</v>
      </c>
      <c r="CP1235" s="43" t="s">
        <v>2044</v>
      </c>
      <c r="CQ1235" s="43">
        <v>2007</v>
      </c>
      <c r="CR1235" s="43" t="s">
        <v>1499</v>
      </c>
      <c r="CS1235" s="251">
        <v>36838</v>
      </c>
      <c r="CT1235" s="126"/>
      <c r="CU1235" s="43">
        <v>46</v>
      </c>
      <c r="CV1235" s="39" t="s">
        <v>1390</v>
      </c>
      <c r="CW1235" s="43"/>
      <c r="CY1235" s="39" t="s">
        <v>451</v>
      </c>
      <c r="CZ1235" s="43">
        <v>124</v>
      </c>
      <c r="DA1235" s="43" t="s">
        <v>2046</v>
      </c>
      <c r="DC1235" s="43">
        <v>1</v>
      </c>
      <c r="DD1235" s="43" t="s">
        <v>2044</v>
      </c>
      <c r="DE1235" s="43">
        <v>2069</v>
      </c>
      <c r="DF1235" s="43"/>
      <c r="DG1235" s="43"/>
      <c r="DH1235" s="43"/>
      <c r="DI1235" s="43"/>
      <c r="DJ1235" s="43"/>
      <c r="DK1235" s="43"/>
      <c r="DL1235" s="43"/>
      <c r="DM1235" s="43"/>
      <c r="DN1235" s="43"/>
      <c r="DO1235" s="43"/>
      <c r="DP1235" s="43"/>
      <c r="DQ1235" s="43"/>
      <c r="DR1235" s="124"/>
      <c r="DS1235" s="43"/>
    </row>
    <row r="1236" spans="1:123" s="39" customFormat="1" x14ac:dyDescent="0.2">
      <c r="A1236" s="44" t="str">
        <f t="shared" si="490"/>
        <v>LAFB</v>
      </c>
      <c r="B1236" s="44" t="str">
        <f t="shared" si="491"/>
        <v>Trichloroethylene</v>
      </c>
      <c r="C1236" s="38" t="s">
        <v>2587</v>
      </c>
      <c r="D1236" s="38" t="str">
        <f t="shared" si="483"/>
        <v>LS</v>
      </c>
      <c r="E1236" s="44" t="s">
        <v>372</v>
      </c>
      <c r="F1236" s="155" t="str">
        <f t="shared" si="492"/>
        <v>UA21</v>
      </c>
      <c r="G1236" s="44" t="str">
        <f t="shared" si="493"/>
        <v>Residential</v>
      </c>
      <c r="H1236" s="44" t="str">
        <f t="shared" si="494"/>
        <v>Basement - partial</v>
      </c>
      <c r="I1236" s="38" t="str">
        <f t="shared" si="458"/>
        <v>Y</v>
      </c>
      <c r="J1236" s="38" t="str">
        <f t="shared" si="459"/>
        <v>Y</v>
      </c>
      <c r="K1236" s="38" t="str">
        <f t="shared" si="498"/>
        <v>Y</v>
      </c>
      <c r="L1236" s="44"/>
      <c r="M1236" s="38" t="str">
        <f t="shared" si="484"/>
        <v>Y</v>
      </c>
      <c r="N1236" s="38" t="str">
        <f t="shared" si="485"/>
        <v>Y</v>
      </c>
      <c r="O1236" s="38" t="str">
        <f t="shared" si="499"/>
        <v>Y</v>
      </c>
      <c r="P1236" s="44"/>
      <c r="Q1236" s="44"/>
      <c r="R1236" s="44"/>
      <c r="S1236" s="44"/>
      <c r="T1236" s="44"/>
      <c r="U1236" s="44"/>
      <c r="V1236" s="44"/>
      <c r="W1236" s="44"/>
      <c r="X1236" s="44"/>
      <c r="Y1236" s="38" t="str">
        <f t="shared" si="495"/>
        <v>Y</v>
      </c>
      <c r="Z1236" s="38" t="str">
        <f t="shared" si="496"/>
        <v>n</v>
      </c>
      <c r="AA1236" s="38" t="str">
        <f t="shared" si="500"/>
        <v>Y</v>
      </c>
      <c r="AC1236" s="59">
        <v>140</v>
      </c>
      <c r="AD1236" s="204">
        <v>1.9285714285714288E-3</v>
      </c>
      <c r="AE1236" s="38">
        <v>1</v>
      </c>
      <c r="AF1236" s="38">
        <v>0</v>
      </c>
      <c r="AG1236" s="125">
        <f t="shared" si="460"/>
        <v>75</v>
      </c>
      <c r="AH1236" s="39">
        <v>11.5</v>
      </c>
      <c r="AI1236" s="123">
        <f t="shared" si="461"/>
        <v>16650.345570503865</v>
      </c>
      <c r="AJ1236" s="40">
        <f t="shared" si="486"/>
        <v>140</v>
      </c>
      <c r="AK1236" s="40"/>
      <c r="AL1236" s="40"/>
      <c r="AM1236" s="40">
        <f t="shared" si="472"/>
        <v>0.27</v>
      </c>
      <c r="AN1236" s="39">
        <f t="shared" si="497"/>
        <v>0.5</v>
      </c>
      <c r="AO1236" s="204">
        <f t="shared" si="462"/>
        <v>1.6215879655873679E-5</v>
      </c>
      <c r="AP1236" s="204">
        <f t="shared" si="487"/>
        <v>1.9285714285714288E-3</v>
      </c>
      <c r="AQ1236" s="45"/>
      <c r="AR1236" s="45"/>
      <c r="AS1236" s="115">
        <f t="shared" si="475"/>
        <v>1</v>
      </c>
      <c r="AT1236" s="115">
        <f t="shared" si="476"/>
        <v>0</v>
      </c>
      <c r="AU1236" s="115">
        <f t="shared" si="473"/>
        <v>1</v>
      </c>
      <c r="AV1236" s="115">
        <f t="shared" si="474"/>
        <v>0</v>
      </c>
      <c r="AY1236" s="115"/>
      <c r="AZ1236" s="115"/>
      <c r="BA1236" s="43">
        <v>58</v>
      </c>
      <c r="BB1236" s="43" t="s">
        <v>1494</v>
      </c>
      <c r="BC1236" s="43" t="s">
        <v>1403</v>
      </c>
      <c r="BD1236" s="43" t="s">
        <v>1495</v>
      </c>
      <c r="BE1236" s="37" t="s">
        <v>656</v>
      </c>
      <c r="BF1236" s="43"/>
      <c r="BG1236" s="43">
        <v>190</v>
      </c>
      <c r="BH1236" s="43" t="s">
        <v>1507</v>
      </c>
      <c r="BI1236" s="43" t="s">
        <v>1387</v>
      </c>
      <c r="BJ1236" s="43" t="s">
        <v>533</v>
      </c>
      <c r="BK1236" s="43" t="s">
        <v>1503</v>
      </c>
      <c r="BN1236" s="43">
        <v>5.7</v>
      </c>
      <c r="BO1236" s="43" t="s">
        <v>1390</v>
      </c>
      <c r="BP1236" s="48" t="s">
        <v>1406</v>
      </c>
      <c r="BQ1236" s="43" t="s">
        <v>1508</v>
      </c>
      <c r="BS1236" s="43" t="s">
        <v>1393</v>
      </c>
      <c r="BT1236" s="43" t="s">
        <v>559</v>
      </c>
      <c r="BU1236" s="43"/>
      <c r="BV1236" s="43"/>
      <c r="BW1236" s="243">
        <v>36881</v>
      </c>
      <c r="BX1236" s="243"/>
      <c r="BY1236" s="48" t="s">
        <v>451</v>
      </c>
      <c r="BZ1236" s="43">
        <v>0.27</v>
      </c>
      <c r="CA1236" s="43" t="s">
        <v>1396</v>
      </c>
      <c r="CC1236" s="43">
        <v>1.4999999999999999E-2</v>
      </c>
      <c r="CD1236" s="124" t="s">
        <v>2044</v>
      </c>
      <c r="CE1236" s="43">
        <v>13905</v>
      </c>
      <c r="CF1236" s="43" t="s">
        <v>1710</v>
      </c>
      <c r="CG1236" s="251">
        <v>36881</v>
      </c>
      <c r="CH1236" s="126"/>
      <c r="CK1236" s="48" t="s">
        <v>451</v>
      </c>
      <c r="CL1236" s="43">
        <v>140</v>
      </c>
      <c r="CM1236" s="43" t="s">
        <v>1396</v>
      </c>
      <c r="CO1236" s="43" t="s">
        <v>543</v>
      </c>
      <c r="CP1236" s="43" t="s">
        <v>2044</v>
      </c>
      <c r="CQ1236" s="43">
        <v>2008</v>
      </c>
      <c r="CR1236" s="43" t="s">
        <v>1499</v>
      </c>
      <c r="CS1236" s="251">
        <v>36881</v>
      </c>
      <c r="CT1236" s="126"/>
      <c r="CU1236" s="43">
        <v>46</v>
      </c>
      <c r="CV1236" s="39" t="s">
        <v>1390</v>
      </c>
      <c r="CW1236" s="43"/>
      <c r="CY1236" s="39" t="s">
        <v>451</v>
      </c>
      <c r="CZ1236" s="43">
        <v>75</v>
      </c>
      <c r="DA1236" s="43" t="s">
        <v>2046</v>
      </c>
      <c r="DC1236" s="43">
        <v>1</v>
      </c>
      <c r="DD1236" s="43" t="s">
        <v>2044</v>
      </c>
      <c r="DE1236" s="43">
        <v>2072</v>
      </c>
      <c r="DF1236" s="43"/>
      <c r="DG1236" s="43"/>
      <c r="DH1236" s="43"/>
      <c r="DI1236" s="43"/>
      <c r="DJ1236" s="43"/>
      <c r="DK1236" s="43"/>
      <c r="DL1236" s="43"/>
      <c r="DM1236" s="43"/>
      <c r="DN1236" s="43"/>
      <c r="DO1236" s="43"/>
      <c r="DP1236" s="43"/>
      <c r="DQ1236" s="43"/>
      <c r="DR1236" s="124"/>
      <c r="DS1236" s="43"/>
    </row>
    <row r="1237" spans="1:123" s="39" customFormat="1" x14ac:dyDescent="0.2">
      <c r="A1237" s="44" t="str">
        <f t="shared" si="490"/>
        <v>LAFB</v>
      </c>
      <c r="B1237" s="44" t="str">
        <f t="shared" si="491"/>
        <v>Trichloroethylene</v>
      </c>
      <c r="C1237" s="38" t="s">
        <v>2587</v>
      </c>
      <c r="D1237" s="38" t="str">
        <f t="shared" si="483"/>
        <v>LS</v>
      </c>
      <c r="E1237" s="44" t="s">
        <v>372</v>
      </c>
      <c r="F1237" s="155" t="str">
        <f t="shared" si="492"/>
        <v>UA21</v>
      </c>
      <c r="G1237" s="44" t="str">
        <f t="shared" si="493"/>
        <v>Residential</v>
      </c>
      <c r="H1237" s="44" t="str">
        <f t="shared" si="494"/>
        <v>Basement - partial</v>
      </c>
      <c r="I1237" s="38" t="str">
        <f t="shared" ref="I1237:I1300" si="501">IF(DD1237="","",IF(DD1237="y","Y","n"))</f>
        <v>Y</v>
      </c>
      <c r="J1237" s="38" t="str">
        <f t="shared" ref="J1237:J1300" si="502">IF(AG1237="","",IF(AN1237="","Y",IF(AI1237&gt;AN1237*$J$38,"Y","n")))</f>
        <v>Y</v>
      </c>
      <c r="K1237" s="38" t="str">
        <f t="shared" si="498"/>
        <v>Y</v>
      </c>
      <c r="L1237" s="44"/>
      <c r="M1237" s="38" t="str">
        <f t="shared" si="484"/>
        <v>Y</v>
      </c>
      <c r="N1237" s="38" t="str">
        <f t="shared" si="485"/>
        <v>Y</v>
      </c>
      <c r="O1237" s="38" t="str">
        <f t="shared" si="499"/>
        <v>Y</v>
      </c>
      <c r="P1237" s="44"/>
      <c r="Q1237" s="44"/>
      <c r="R1237" s="44"/>
      <c r="S1237" s="44"/>
      <c r="T1237" s="44"/>
      <c r="U1237" s="44"/>
      <c r="V1237" s="44"/>
      <c r="W1237" s="44"/>
      <c r="X1237" s="44"/>
      <c r="Y1237" s="38" t="str">
        <f t="shared" si="495"/>
        <v>Y</v>
      </c>
      <c r="Z1237" s="38" t="str">
        <f t="shared" si="496"/>
        <v>Y</v>
      </c>
      <c r="AA1237" s="38" t="str">
        <f t="shared" si="500"/>
        <v>Y</v>
      </c>
      <c r="AC1237" s="59">
        <v>130</v>
      </c>
      <c r="AD1237" s="204">
        <v>5.3076923076923075E-3</v>
      </c>
      <c r="AE1237" s="38">
        <v>1</v>
      </c>
      <c r="AF1237" s="38">
        <v>0</v>
      </c>
      <c r="AG1237" s="125">
        <f t="shared" ref="AG1237:AG1300" si="503">IF(CZ1237="","",IF(DA1237="mg/l",1000*CZ1237,CZ1237))</f>
        <v>140</v>
      </c>
      <c r="AH1237" s="39">
        <v>11.5</v>
      </c>
      <c r="AI1237" s="123">
        <f t="shared" ref="AI1237:AI1300" si="504">IF(AG1237="","",AG1237*1000*(INDEX(Hatm25C,MATCH(B1237,ChemNameChem,0))/(0.000082057*(AH1237+273)))*EXP(-(INDEX(Evap,MATCH(B1237,ChemNameChem,0))*((1-(AH1237+273)/INDEX(Tcrit,MATCH(B1237,ChemNameChem,0)))/(1-INDEX(Tboil,MATCH(B1237,ChemNameChem,0))/INDEX(Tcrit,MATCH(B1237,ChemNameChem,0))))^IF((INDEX(Tboil,MATCH(B1237,ChemNameChem,0))/INDEX(Tcrit,MATCH(B1237,ChemNameChem,0)))&lt;0.57,0.3,IF((INDEX(Tboil,MATCH(B1237,ChemNameChem,0))/INDEX(Tcrit,MATCH(B1237,ChemNameChem,0)))&gt;0.71,0.41,0.74*(INDEX(Tboil,MATCH(B1237,ChemNameChem,0))/INDEX(Tcrit,MATCH(B1237,ChemNameChem,0)))-0.116)))*0.5032*(1/(AH1237+273)-1/298)))</f>
        <v>31080.645064940549</v>
      </c>
      <c r="AJ1237" s="40">
        <f t="shared" si="486"/>
        <v>130</v>
      </c>
      <c r="AK1237" s="40"/>
      <c r="AL1237" s="40"/>
      <c r="AM1237" s="40">
        <f t="shared" si="472"/>
        <v>0.69</v>
      </c>
      <c r="AN1237" s="39">
        <f t="shared" si="497"/>
        <v>0.5</v>
      </c>
      <c r="AO1237" s="204">
        <f t="shared" ref="AO1237:AO1300" si="505">IF(AG1237="","",AM1237/AI1237)</f>
        <v>2.2200311433636578E-5</v>
      </c>
      <c r="AP1237" s="204">
        <f t="shared" si="487"/>
        <v>5.3076923076923075E-3</v>
      </c>
      <c r="AQ1237" s="45"/>
      <c r="AR1237" s="45"/>
      <c r="AS1237" s="115">
        <f t="shared" si="475"/>
        <v>1</v>
      </c>
      <c r="AT1237" s="115">
        <f t="shared" si="476"/>
        <v>0</v>
      </c>
      <c r="AU1237" s="115">
        <f t="shared" si="473"/>
        <v>1</v>
      </c>
      <c r="AV1237" s="115">
        <f t="shared" si="474"/>
        <v>0</v>
      </c>
      <c r="AY1237" s="115"/>
      <c r="AZ1237" s="115"/>
      <c r="BA1237" s="43">
        <v>58</v>
      </c>
      <c r="BB1237" s="43" t="s">
        <v>1494</v>
      </c>
      <c r="BC1237" s="43" t="s">
        <v>1403</v>
      </c>
      <c r="BD1237" s="43" t="s">
        <v>1495</v>
      </c>
      <c r="BE1237" s="37" t="s">
        <v>656</v>
      </c>
      <c r="BF1237" s="43"/>
      <c r="BG1237" s="43">
        <v>190</v>
      </c>
      <c r="BH1237" s="43" t="s">
        <v>1507</v>
      </c>
      <c r="BI1237" s="43" t="s">
        <v>1387</v>
      </c>
      <c r="BJ1237" s="43" t="s">
        <v>533</v>
      </c>
      <c r="BK1237" s="43" t="s">
        <v>1503</v>
      </c>
      <c r="BN1237" s="43">
        <v>5.7</v>
      </c>
      <c r="BO1237" s="43" t="s">
        <v>1390</v>
      </c>
      <c r="BP1237" s="48" t="s">
        <v>1406</v>
      </c>
      <c r="BQ1237" s="43" t="s">
        <v>1508</v>
      </c>
      <c r="BS1237" s="43" t="s">
        <v>1393</v>
      </c>
      <c r="BT1237" s="43" t="s">
        <v>559</v>
      </c>
      <c r="BU1237" s="43"/>
      <c r="BV1237" s="43"/>
      <c r="BW1237" s="243">
        <v>36929</v>
      </c>
      <c r="BX1237" s="243"/>
      <c r="BY1237" s="48" t="s">
        <v>451</v>
      </c>
      <c r="BZ1237" s="43">
        <v>0.69</v>
      </c>
      <c r="CA1237" s="43" t="s">
        <v>1396</v>
      </c>
      <c r="CC1237" s="43">
        <v>1.4999999999999999E-2</v>
      </c>
      <c r="CD1237" s="124" t="s">
        <v>2044</v>
      </c>
      <c r="CE1237" s="43">
        <v>13906</v>
      </c>
      <c r="CF1237" s="43" t="s">
        <v>1710</v>
      </c>
      <c r="CG1237" s="251">
        <v>36929</v>
      </c>
      <c r="CH1237" s="126"/>
      <c r="CK1237" s="48" t="s">
        <v>451</v>
      </c>
      <c r="CL1237" s="43">
        <v>130</v>
      </c>
      <c r="CM1237" s="43" t="s">
        <v>1396</v>
      </c>
      <c r="CO1237" s="43" t="s">
        <v>543</v>
      </c>
      <c r="CP1237" s="43" t="s">
        <v>2044</v>
      </c>
      <c r="CQ1237" s="43">
        <v>2004</v>
      </c>
      <c r="CR1237" s="43" t="s">
        <v>1499</v>
      </c>
      <c r="CS1237" s="251">
        <v>36929</v>
      </c>
      <c r="CT1237" s="126"/>
      <c r="CU1237" s="43">
        <v>46</v>
      </c>
      <c r="CV1237" s="39" t="s">
        <v>1390</v>
      </c>
      <c r="CW1237" s="43"/>
      <c r="CY1237" s="39" t="s">
        <v>451</v>
      </c>
      <c r="CZ1237" s="43">
        <v>140</v>
      </c>
      <c r="DA1237" s="43" t="s">
        <v>2046</v>
      </c>
      <c r="DC1237" s="43">
        <v>1</v>
      </c>
      <c r="DD1237" s="43" t="s">
        <v>2044</v>
      </c>
      <c r="DE1237" s="43">
        <v>2077</v>
      </c>
      <c r="DF1237" s="43"/>
      <c r="DG1237" s="43"/>
      <c r="DH1237" s="43"/>
      <c r="DI1237" s="43"/>
      <c r="DJ1237" s="43"/>
      <c r="DK1237" s="43"/>
      <c r="DL1237" s="43"/>
      <c r="DM1237" s="43"/>
      <c r="DN1237" s="43"/>
      <c r="DO1237" s="43"/>
      <c r="DP1237" s="43"/>
      <c r="DQ1237" s="43"/>
      <c r="DR1237" s="124"/>
      <c r="DS1237" s="43"/>
    </row>
    <row r="1238" spans="1:123" s="39" customFormat="1" hidden="1" x14ac:dyDescent="0.2">
      <c r="A1238" s="44" t="str">
        <f t="shared" si="490"/>
        <v>LAFB</v>
      </c>
      <c r="B1238" s="44" t="str">
        <f t="shared" si="491"/>
        <v>1,1-Dichloroethane</v>
      </c>
      <c r="C1238" s="38" t="s">
        <v>2587</v>
      </c>
      <c r="D1238" s="38" t="str">
        <f t="shared" si="483"/>
        <v>LS</v>
      </c>
      <c r="E1238" s="44" t="s">
        <v>372</v>
      </c>
      <c r="F1238" s="155" t="str">
        <f t="shared" si="492"/>
        <v>UA22</v>
      </c>
      <c r="G1238" s="44" t="str">
        <f t="shared" si="493"/>
        <v>Residential</v>
      </c>
      <c r="H1238" s="44" t="str">
        <f t="shared" si="494"/>
        <v>Basement</v>
      </c>
      <c r="I1238" s="38" t="str">
        <f t="shared" si="501"/>
        <v>Y</v>
      </c>
      <c r="J1238" s="38" t="str">
        <f t="shared" si="502"/>
        <v>Y</v>
      </c>
      <c r="K1238" s="38" t="s">
        <v>541</v>
      </c>
      <c r="L1238" s="114" t="s">
        <v>310</v>
      </c>
      <c r="M1238" s="38" t="str">
        <f t="shared" si="484"/>
        <v>Y</v>
      </c>
      <c r="N1238" s="38" t="str">
        <f t="shared" si="485"/>
        <v>Y</v>
      </c>
      <c r="O1238" s="38" t="s">
        <v>541</v>
      </c>
      <c r="P1238" s="44" t="s">
        <v>310</v>
      </c>
      <c r="Q1238" s="44"/>
      <c r="R1238" s="44"/>
      <c r="S1238" s="44"/>
      <c r="T1238" s="44"/>
      <c r="U1238" s="44"/>
      <c r="V1238" s="44"/>
      <c r="W1238" s="44"/>
      <c r="X1238" s="44"/>
      <c r="Y1238" s="38" t="str">
        <f t="shared" si="495"/>
        <v>Y</v>
      </c>
      <c r="Z1238" s="38" t="str">
        <f t="shared" si="496"/>
        <v>Y</v>
      </c>
      <c r="AA1238" s="38" t="s">
        <v>541</v>
      </c>
      <c r="AC1238" s="59">
        <v>0.83</v>
      </c>
      <c r="AD1238" s="204">
        <v>2.7710843373493978E-2</v>
      </c>
      <c r="AE1238" s="38">
        <v>1</v>
      </c>
      <c r="AF1238" s="38">
        <v>0</v>
      </c>
      <c r="AG1238" s="125">
        <f t="shared" si="503"/>
        <v>1.2</v>
      </c>
      <c r="AH1238" s="39">
        <v>11.5</v>
      </c>
      <c r="AI1238" s="123">
        <f t="shared" si="504"/>
        <v>158.81326582946261</v>
      </c>
      <c r="AJ1238" s="40">
        <f t="shared" si="486"/>
        <v>0.83</v>
      </c>
      <c r="AK1238" s="40"/>
      <c r="AL1238" s="40"/>
      <c r="AM1238" s="40">
        <f t="shared" si="472"/>
        <v>2.3E-2</v>
      </c>
      <c r="AN1238" s="39" t="str">
        <f t="shared" si="497"/>
        <v/>
      </c>
      <c r="AO1238" s="204">
        <f t="shared" si="505"/>
        <v>1.4482417372298066E-4</v>
      </c>
      <c r="AP1238" s="204">
        <f t="shared" si="487"/>
        <v>2.7710843373493978E-2</v>
      </c>
      <c r="AQ1238" s="45"/>
      <c r="AR1238" s="45"/>
      <c r="AS1238" s="115">
        <f t="shared" si="475"/>
        <v>1</v>
      </c>
      <c r="AT1238" s="115">
        <f t="shared" si="476"/>
        <v>0</v>
      </c>
      <c r="AU1238" s="115">
        <f t="shared" si="473"/>
        <v>1</v>
      </c>
      <c r="AV1238" s="115">
        <f t="shared" si="474"/>
        <v>0</v>
      </c>
      <c r="AY1238" s="115"/>
      <c r="AZ1238" s="115"/>
      <c r="BA1238" s="43">
        <v>58</v>
      </c>
      <c r="BB1238" s="43" t="s">
        <v>1494</v>
      </c>
      <c r="BC1238" s="43" t="s">
        <v>1403</v>
      </c>
      <c r="BD1238" s="43" t="s">
        <v>1495</v>
      </c>
      <c r="BE1238" s="37" t="s">
        <v>656</v>
      </c>
      <c r="BF1238" s="43"/>
      <c r="BG1238" s="43">
        <v>191</v>
      </c>
      <c r="BH1238" s="43" t="s">
        <v>1512</v>
      </c>
      <c r="BI1238" s="43" t="s">
        <v>1387</v>
      </c>
      <c r="BJ1238" s="43" t="s">
        <v>533</v>
      </c>
      <c r="BK1238" s="43" t="s">
        <v>573</v>
      </c>
      <c r="BN1238" s="43">
        <v>4.4000000000000004</v>
      </c>
      <c r="BO1238" s="43" t="s">
        <v>1390</v>
      </c>
      <c r="BP1238" s="48" t="s">
        <v>1406</v>
      </c>
      <c r="BS1238" s="43" t="s">
        <v>2619</v>
      </c>
      <c r="BT1238" s="43" t="s">
        <v>573</v>
      </c>
      <c r="BU1238" s="43"/>
      <c r="BV1238" s="43"/>
      <c r="BW1238" s="243">
        <v>36619</v>
      </c>
      <c r="BX1238" s="243"/>
      <c r="BY1238" s="48" t="s">
        <v>451</v>
      </c>
      <c r="BZ1238" s="43">
        <v>2.3E-2</v>
      </c>
      <c r="CA1238" s="43" t="s">
        <v>1396</v>
      </c>
      <c r="CC1238" s="43">
        <v>1.0999999999999999E-2</v>
      </c>
      <c r="CD1238" s="124" t="s">
        <v>2044</v>
      </c>
      <c r="CE1238" s="43">
        <v>13907</v>
      </c>
      <c r="CF1238" s="43" t="s">
        <v>1710</v>
      </c>
      <c r="CG1238" s="251">
        <v>36619</v>
      </c>
      <c r="CH1238" s="126"/>
      <c r="CK1238" s="48" t="s">
        <v>451</v>
      </c>
      <c r="CL1238" s="43">
        <v>0.83</v>
      </c>
      <c r="CM1238" s="43" t="s">
        <v>1396</v>
      </c>
      <c r="CO1238" s="43" t="s">
        <v>550</v>
      </c>
      <c r="CP1238" s="43" t="s">
        <v>2044</v>
      </c>
      <c r="CQ1238" s="43">
        <v>2014</v>
      </c>
      <c r="CR1238" s="43" t="s">
        <v>1499</v>
      </c>
      <c r="CS1238" s="251">
        <v>36619</v>
      </c>
      <c r="CT1238" s="126"/>
      <c r="CU1238" s="43">
        <v>23</v>
      </c>
      <c r="CV1238" s="39" t="s">
        <v>1390</v>
      </c>
      <c r="CW1238" s="43"/>
      <c r="CY1238" s="39" t="s">
        <v>451</v>
      </c>
      <c r="CZ1238" s="43">
        <v>1.2</v>
      </c>
      <c r="DA1238" s="43" t="s">
        <v>2046</v>
      </c>
      <c r="DC1238" s="43">
        <v>0.48</v>
      </c>
      <c r="DD1238" s="43" t="s">
        <v>2044</v>
      </c>
      <c r="DE1238" s="43">
        <v>2034</v>
      </c>
      <c r="DF1238" s="43"/>
      <c r="DG1238" s="43"/>
      <c r="DH1238" s="43"/>
      <c r="DI1238" s="43"/>
      <c r="DJ1238" s="43"/>
      <c r="DK1238" s="43"/>
      <c r="DL1238" s="43"/>
      <c r="DM1238" s="43"/>
      <c r="DN1238" s="43"/>
      <c r="DO1238" s="43"/>
      <c r="DP1238" s="43"/>
      <c r="DQ1238" s="43"/>
      <c r="DR1238" s="124"/>
      <c r="DS1238" s="43"/>
    </row>
    <row r="1239" spans="1:123" s="39" customFormat="1" hidden="1" x14ac:dyDescent="0.2">
      <c r="A1239" s="44" t="str">
        <f t="shared" si="490"/>
        <v>LAFB</v>
      </c>
      <c r="B1239" s="44" t="str">
        <f t="shared" si="491"/>
        <v>1,1-Dichloroethane</v>
      </c>
      <c r="C1239" s="38" t="s">
        <v>2587</v>
      </c>
      <c r="D1239" s="38" t="str">
        <f t="shared" si="483"/>
        <v>LS</v>
      </c>
      <c r="E1239" s="44" t="s">
        <v>372</v>
      </c>
      <c r="F1239" s="155" t="str">
        <f t="shared" si="492"/>
        <v>UA22</v>
      </c>
      <c r="G1239" s="44" t="str">
        <f t="shared" si="493"/>
        <v>Residential</v>
      </c>
      <c r="H1239" s="44" t="str">
        <f t="shared" si="494"/>
        <v>Basement</v>
      </c>
      <c r="I1239" s="38" t="str">
        <f t="shared" si="501"/>
        <v>Y</v>
      </c>
      <c r="J1239" s="38" t="str">
        <f t="shared" si="502"/>
        <v>Y</v>
      </c>
      <c r="K1239" s="38" t="s">
        <v>541</v>
      </c>
      <c r="L1239" s="114" t="s">
        <v>310</v>
      </c>
      <c r="M1239" s="38" t="str">
        <f t="shared" si="484"/>
        <v>Y</v>
      </c>
      <c r="N1239" s="38" t="str">
        <f t="shared" si="485"/>
        <v>Y</v>
      </c>
      <c r="O1239" s="38" t="s">
        <v>541</v>
      </c>
      <c r="P1239" s="44" t="s">
        <v>310</v>
      </c>
      <c r="Q1239" s="44"/>
      <c r="R1239" s="44"/>
      <c r="S1239" s="44"/>
      <c r="T1239" s="44"/>
      <c r="U1239" s="44"/>
      <c r="V1239" s="44"/>
      <c r="W1239" s="44"/>
      <c r="X1239" s="44"/>
      <c r="Y1239" s="38" t="str">
        <f t="shared" si="495"/>
        <v>Y</v>
      </c>
      <c r="Z1239" s="38" t="str">
        <f t="shared" si="496"/>
        <v>Y</v>
      </c>
      <c r="AA1239" s="38" t="s">
        <v>541</v>
      </c>
      <c r="AC1239" s="59">
        <v>1</v>
      </c>
      <c r="AD1239" s="204">
        <v>2.3E-2</v>
      </c>
      <c r="AE1239" s="38">
        <v>1</v>
      </c>
      <c r="AF1239" s="38">
        <v>0</v>
      </c>
      <c r="AG1239" s="125">
        <f t="shared" si="503"/>
        <v>1.1000000000000001</v>
      </c>
      <c r="AH1239" s="39">
        <v>11.5</v>
      </c>
      <c r="AI1239" s="123">
        <f t="shared" si="504"/>
        <v>145.57882701034072</v>
      </c>
      <c r="AJ1239" s="40">
        <f t="shared" si="486"/>
        <v>1</v>
      </c>
      <c r="AK1239" s="40"/>
      <c r="AL1239" s="40"/>
      <c r="AM1239" s="40">
        <f t="shared" si="472"/>
        <v>2.3E-2</v>
      </c>
      <c r="AN1239" s="39" t="str">
        <f t="shared" si="497"/>
        <v/>
      </c>
      <c r="AO1239" s="204">
        <f t="shared" si="505"/>
        <v>1.5799000769779709E-4</v>
      </c>
      <c r="AP1239" s="204">
        <f t="shared" si="487"/>
        <v>2.3E-2</v>
      </c>
      <c r="AQ1239" s="45"/>
      <c r="AR1239" s="45"/>
      <c r="AS1239" s="115">
        <f t="shared" si="475"/>
        <v>1</v>
      </c>
      <c r="AT1239" s="115">
        <f t="shared" si="476"/>
        <v>0</v>
      </c>
      <c r="AU1239" s="115">
        <f t="shared" si="473"/>
        <v>1</v>
      </c>
      <c r="AV1239" s="115">
        <f t="shared" si="474"/>
        <v>0</v>
      </c>
      <c r="AY1239" s="115"/>
      <c r="AZ1239" s="115"/>
      <c r="BA1239" s="43">
        <v>58</v>
      </c>
      <c r="BB1239" s="43" t="s">
        <v>1494</v>
      </c>
      <c r="BC1239" s="43" t="s">
        <v>1403</v>
      </c>
      <c r="BD1239" s="43" t="s">
        <v>1495</v>
      </c>
      <c r="BE1239" s="37" t="s">
        <v>656</v>
      </c>
      <c r="BF1239" s="43"/>
      <c r="BG1239" s="43">
        <v>191</v>
      </c>
      <c r="BH1239" s="43" t="s">
        <v>1512</v>
      </c>
      <c r="BI1239" s="43" t="s">
        <v>1387</v>
      </c>
      <c r="BJ1239" s="43" t="s">
        <v>533</v>
      </c>
      <c r="BK1239" s="43" t="s">
        <v>573</v>
      </c>
      <c r="BN1239" s="43">
        <v>4.4000000000000004</v>
      </c>
      <c r="BO1239" s="43" t="s">
        <v>1390</v>
      </c>
      <c r="BP1239" s="48" t="s">
        <v>1406</v>
      </c>
      <c r="BS1239" s="43" t="s">
        <v>2619</v>
      </c>
      <c r="BT1239" s="43" t="s">
        <v>573</v>
      </c>
      <c r="BU1239" s="43"/>
      <c r="BV1239" s="43"/>
      <c r="BW1239" s="243">
        <v>36929</v>
      </c>
      <c r="BX1239" s="243"/>
      <c r="BY1239" s="48" t="s">
        <v>451</v>
      </c>
      <c r="BZ1239" s="43">
        <v>2.3E-2</v>
      </c>
      <c r="CA1239" s="43" t="s">
        <v>1396</v>
      </c>
      <c r="CC1239" s="43">
        <v>1.0999999999999999E-2</v>
      </c>
      <c r="CD1239" s="124" t="s">
        <v>2044</v>
      </c>
      <c r="CE1239" s="43">
        <v>13913</v>
      </c>
      <c r="CF1239" s="43" t="s">
        <v>1710</v>
      </c>
      <c r="CG1239" s="251">
        <v>36929</v>
      </c>
      <c r="CH1239" s="126"/>
      <c r="CK1239" s="48" t="s">
        <v>451</v>
      </c>
      <c r="CL1239" s="43">
        <v>1</v>
      </c>
      <c r="CM1239" s="43" t="s">
        <v>1396</v>
      </c>
      <c r="CO1239" s="43" t="s">
        <v>550</v>
      </c>
      <c r="CP1239" s="43" t="s">
        <v>2044</v>
      </c>
      <c r="CQ1239" s="43">
        <v>2013</v>
      </c>
      <c r="CR1239" s="43" t="s">
        <v>1499</v>
      </c>
      <c r="CS1239" s="251">
        <v>36929</v>
      </c>
      <c r="CT1239" s="126"/>
      <c r="CU1239" s="43">
        <v>23</v>
      </c>
      <c r="CV1239" s="39" t="s">
        <v>1390</v>
      </c>
      <c r="CW1239" s="43"/>
      <c r="CY1239" s="39" t="s">
        <v>451</v>
      </c>
      <c r="CZ1239" s="43">
        <v>1.1000000000000001</v>
      </c>
      <c r="DA1239" s="43" t="s">
        <v>2046</v>
      </c>
      <c r="DC1239" s="43">
        <v>0.48</v>
      </c>
      <c r="DD1239" s="43" t="s">
        <v>2044</v>
      </c>
      <c r="DE1239" s="43">
        <v>2038</v>
      </c>
      <c r="DF1239" s="43"/>
      <c r="DG1239" s="43"/>
      <c r="DH1239" s="43"/>
      <c r="DI1239" s="43"/>
      <c r="DJ1239" s="43"/>
      <c r="DK1239" s="43"/>
      <c r="DL1239" s="43"/>
      <c r="DM1239" s="43"/>
      <c r="DN1239" s="43"/>
      <c r="DO1239" s="43"/>
      <c r="DP1239" s="43"/>
      <c r="DQ1239" s="43"/>
      <c r="DR1239" s="124"/>
      <c r="DS1239" s="43"/>
    </row>
    <row r="1240" spans="1:123" s="39" customFormat="1" hidden="1" x14ac:dyDescent="0.2">
      <c r="A1240" s="44" t="str">
        <f t="shared" si="490"/>
        <v>LAFB</v>
      </c>
      <c r="B1240" s="44" t="str">
        <f t="shared" si="491"/>
        <v>1,1-Dichloroethylene</v>
      </c>
      <c r="C1240" s="38" t="s">
        <v>2587</v>
      </c>
      <c r="D1240" s="38" t="str">
        <f t="shared" si="483"/>
        <v>LS</v>
      </c>
      <c r="E1240" s="44" t="s">
        <v>372</v>
      </c>
      <c r="F1240" s="155" t="str">
        <f t="shared" si="492"/>
        <v>UA22</v>
      </c>
      <c r="G1240" s="44" t="str">
        <f t="shared" si="493"/>
        <v>Residential</v>
      </c>
      <c r="H1240" s="44" t="str">
        <f t="shared" si="494"/>
        <v>Basement</v>
      </c>
      <c r="I1240" s="38" t="str">
        <f t="shared" si="501"/>
        <v>Y</v>
      </c>
      <c r="J1240" s="38" t="str">
        <f t="shared" si="502"/>
        <v>Y</v>
      </c>
      <c r="K1240" s="38" t="s">
        <v>541</v>
      </c>
      <c r="L1240" s="114" t="s">
        <v>310</v>
      </c>
      <c r="M1240" s="38" t="str">
        <f t="shared" si="484"/>
        <v>Y</v>
      </c>
      <c r="N1240" s="38" t="str">
        <f t="shared" si="485"/>
        <v>n</v>
      </c>
      <c r="O1240" s="38" t="s">
        <v>541</v>
      </c>
      <c r="P1240" s="44" t="s">
        <v>310</v>
      </c>
      <c r="Q1240" s="44"/>
      <c r="R1240" s="44"/>
      <c r="S1240" s="44"/>
      <c r="T1240" s="44"/>
      <c r="U1240" s="44"/>
      <c r="V1240" s="44"/>
      <c r="W1240" s="44"/>
      <c r="X1240" s="44"/>
      <c r="Y1240" s="38" t="str">
        <f t="shared" si="495"/>
        <v>Y</v>
      </c>
      <c r="Z1240" s="38" t="str">
        <f t="shared" si="496"/>
        <v>n</v>
      </c>
      <c r="AA1240" s="38" t="s">
        <v>541</v>
      </c>
      <c r="AC1240" s="59">
        <v>0.37</v>
      </c>
      <c r="AD1240" s="204">
        <v>0.23243243243243242</v>
      </c>
      <c r="AE1240" s="38">
        <v>1</v>
      </c>
      <c r="AF1240" s="38">
        <v>0</v>
      </c>
      <c r="AG1240" s="125">
        <f t="shared" si="503"/>
        <v>1.9</v>
      </c>
      <c r="AH1240" s="39">
        <v>11.5</v>
      </c>
      <c r="AI1240" s="123">
        <f t="shared" si="504"/>
        <v>1270.4890115356125</v>
      </c>
      <c r="AJ1240" s="40">
        <f t="shared" si="486"/>
        <v>0.37</v>
      </c>
      <c r="AK1240" s="40"/>
      <c r="AL1240" s="40"/>
      <c r="AM1240" s="40">
        <f t="shared" si="472"/>
        <v>8.5999999999999993E-2</v>
      </c>
      <c r="AN1240" s="39">
        <f t="shared" si="497"/>
        <v>0.8</v>
      </c>
      <c r="AO1240" s="204">
        <f t="shared" si="505"/>
        <v>6.7690471321789442E-5</v>
      </c>
      <c r="AP1240" s="204">
        <f t="shared" si="487"/>
        <v>0.23243243243243242</v>
      </c>
      <c r="AQ1240" s="45"/>
      <c r="AR1240" s="45"/>
      <c r="AS1240" s="115">
        <f t="shared" si="475"/>
        <v>1</v>
      </c>
      <c r="AT1240" s="115">
        <f t="shared" si="476"/>
        <v>0</v>
      </c>
      <c r="AU1240" s="115">
        <f t="shared" si="473"/>
        <v>1</v>
      </c>
      <c r="AV1240" s="115">
        <f t="shared" si="474"/>
        <v>0</v>
      </c>
      <c r="AY1240" s="115"/>
      <c r="AZ1240" s="115"/>
      <c r="BA1240" s="43">
        <v>58</v>
      </c>
      <c r="BB1240" s="43" t="s">
        <v>1494</v>
      </c>
      <c r="BC1240" s="43" t="s">
        <v>1403</v>
      </c>
      <c r="BD1240" s="43" t="s">
        <v>1495</v>
      </c>
      <c r="BE1240" s="37" t="s">
        <v>656</v>
      </c>
      <c r="BF1240" s="43"/>
      <c r="BG1240" s="43">
        <v>191</v>
      </c>
      <c r="BH1240" s="43" t="s">
        <v>1512</v>
      </c>
      <c r="BI1240" s="43" t="s">
        <v>1387</v>
      </c>
      <c r="BJ1240" s="43" t="s">
        <v>533</v>
      </c>
      <c r="BK1240" s="43" t="s">
        <v>573</v>
      </c>
      <c r="BN1240" s="43">
        <v>4.4000000000000004</v>
      </c>
      <c r="BO1240" s="43" t="s">
        <v>1390</v>
      </c>
      <c r="BP1240" s="48" t="s">
        <v>1406</v>
      </c>
      <c r="BS1240" s="43" t="s">
        <v>538</v>
      </c>
      <c r="BT1240" s="43" t="s">
        <v>573</v>
      </c>
      <c r="BU1240" s="43"/>
      <c r="BV1240" s="43"/>
      <c r="BW1240" s="243">
        <v>36619</v>
      </c>
      <c r="BX1240" s="243"/>
      <c r="BY1240" s="48" t="s">
        <v>451</v>
      </c>
      <c r="BZ1240" s="43">
        <v>8.5999999999999993E-2</v>
      </c>
      <c r="CA1240" s="43" t="s">
        <v>1396</v>
      </c>
      <c r="CC1240" s="43">
        <v>1.0999999999999999E-2</v>
      </c>
      <c r="CD1240" s="124" t="s">
        <v>2044</v>
      </c>
      <c r="CE1240" s="43">
        <v>14046</v>
      </c>
      <c r="CF1240" s="43" t="s">
        <v>1710</v>
      </c>
      <c r="CG1240" s="251">
        <v>36619</v>
      </c>
      <c r="CH1240" s="126"/>
      <c r="CK1240" s="48" t="s">
        <v>451</v>
      </c>
      <c r="CL1240" s="43">
        <v>0.37</v>
      </c>
      <c r="CM1240" s="43" t="s">
        <v>1396</v>
      </c>
      <c r="CO1240" s="43" t="s">
        <v>540</v>
      </c>
      <c r="CP1240" s="43" t="s">
        <v>2044</v>
      </c>
      <c r="CQ1240" s="43">
        <v>2212</v>
      </c>
      <c r="CR1240" s="43" t="s">
        <v>1499</v>
      </c>
      <c r="CS1240" s="251">
        <v>36619</v>
      </c>
      <c r="CT1240" s="126"/>
      <c r="CU1240" s="43">
        <v>23</v>
      </c>
      <c r="CV1240" s="39" t="s">
        <v>1390</v>
      </c>
      <c r="CW1240" s="43"/>
      <c r="CY1240" s="39" t="s">
        <v>451</v>
      </c>
      <c r="CZ1240" s="43">
        <v>1.9</v>
      </c>
      <c r="DA1240" s="43" t="s">
        <v>2046</v>
      </c>
      <c r="DC1240" s="43">
        <v>1</v>
      </c>
      <c r="DD1240" s="43" t="s">
        <v>2044</v>
      </c>
      <c r="DE1240" s="43">
        <v>2292</v>
      </c>
      <c r="DF1240" s="43"/>
      <c r="DG1240" s="43"/>
      <c r="DH1240" s="43"/>
      <c r="DI1240" s="43"/>
      <c r="DJ1240" s="43"/>
      <c r="DK1240" s="43"/>
      <c r="DL1240" s="43"/>
      <c r="DM1240" s="43"/>
      <c r="DN1240" s="43"/>
      <c r="DO1240" s="43"/>
      <c r="DP1240" s="43"/>
      <c r="DQ1240" s="43"/>
      <c r="DR1240" s="124"/>
      <c r="DS1240" s="43"/>
    </row>
    <row r="1241" spans="1:123" s="39" customFormat="1" hidden="1" x14ac:dyDescent="0.2">
      <c r="A1241" s="44" t="str">
        <f t="shared" si="490"/>
        <v>LAFB</v>
      </c>
      <c r="B1241" s="44" t="str">
        <f t="shared" si="491"/>
        <v>1,1-Dichloroethylene</v>
      </c>
      <c r="C1241" s="38" t="s">
        <v>2587</v>
      </c>
      <c r="D1241" s="38" t="str">
        <f t="shared" si="483"/>
        <v>LS</v>
      </c>
      <c r="E1241" s="44" t="s">
        <v>372</v>
      </c>
      <c r="F1241" s="155" t="str">
        <f t="shared" si="492"/>
        <v>UA22</v>
      </c>
      <c r="G1241" s="44" t="str">
        <f t="shared" si="493"/>
        <v>Residential</v>
      </c>
      <c r="H1241" s="44" t="str">
        <f t="shared" si="494"/>
        <v>Basement</v>
      </c>
      <c r="I1241" s="38" t="str">
        <f t="shared" si="501"/>
        <v>Y</v>
      </c>
      <c r="J1241" s="38" t="str">
        <f t="shared" si="502"/>
        <v>Y</v>
      </c>
      <c r="K1241" s="38" t="s">
        <v>541</v>
      </c>
      <c r="L1241" s="114" t="s">
        <v>310</v>
      </c>
      <c r="M1241" s="38" t="str">
        <f t="shared" si="484"/>
        <v>Y</v>
      </c>
      <c r="N1241" s="38" t="str">
        <f t="shared" si="485"/>
        <v>n</v>
      </c>
      <c r="O1241" s="38" t="s">
        <v>541</v>
      </c>
      <c r="P1241" s="44" t="s">
        <v>310</v>
      </c>
      <c r="Q1241" s="44"/>
      <c r="R1241" s="44"/>
      <c r="S1241" s="44"/>
      <c r="T1241" s="44"/>
      <c r="U1241" s="44"/>
      <c r="V1241" s="44"/>
      <c r="W1241" s="44"/>
      <c r="X1241" s="44"/>
      <c r="Y1241" s="38" t="str">
        <f t="shared" si="495"/>
        <v>Y</v>
      </c>
      <c r="Z1241" s="38" t="str">
        <f t="shared" si="496"/>
        <v>n</v>
      </c>
      <c r="AA1241" s="38" t="s">
        <v>541</v>
      </c>
      <c r="AC1241" s="59">
        <v>6.8000000000000005E-2</v>
      </c>
      <c r="AD1241" s="204">
        <v>0.48529411764705882</v>
      </c>
      <c r="AE1241" s="38">
        <v>1</v>
      </c>
      <c r="AF1241" s="38">
        <v>0</v>
      </c>
      <c r="AG1241" s="125">
        <f t="shared" si="503"/>
        <v>1.4</v>
      </c>
      <c r="AH1241" s="39">
        <v>11.5</v>
      </c>
      <c r="AI1241" s="123">
        <f t="shared" si="504"/>
        <v>936.14979797360934</v>
      </c>
      <c r="AJ1241" s="40">
        <f t="shared" si="486"/>
        <v>6.8000000000000005E-2</v>
      </c>
      <c r="AK1241" s="40"/>
      <c r="AL1241" s="40"/>
      <c r="AM1241" s="40">
        <f t="shared" si="472"/>
        <v>3.3000000000000002E-2</v>
      </c>
      <c r="AN1241" s="39">
        <f t="shared" si="497"/>
        <v>0.8</v>
      </c>
      <c r="AO1241" s="204">
        <f t="shared" si="505"/>
        <v>3.5250768703290681E-5</v>
      </c>
      <c r="AP1241" s="204">
        <f t="shared" si="487"/>
        <v>0.48529411764705882</v>
      </c>
      <c r="AQ1241" s="45"/>
      <c r="AR1241" s="45"/>
      <c r="AS1241" s="115">
        <f t="shared" si="475"/>
        <v>1</v>
      </c>
      <c r="AT1241" s="115">
        <f t="shared" si="476"/>
        <v>0</v>
      </c>
      <c r="AU1241" s="115">
        <f t="shared" si="473"/>
        <v>1</v>
      </c>
      <c r="AV1241" s="115">
        <f t="shared" si="474"/>
        <v>0</v>
      </c>
      <c r="AY1241" s="115"/>
      <c r="AZ1241" s="115"/>
      <c r="BA1241" s="43">
        <v>58</v>
      </c>
      <c r="BB1241" s="43" t="s">
        <v>1494</v>
      </c>
      <c r="BC1241" s="43" t="s">
        <v>1403</v>
      </c>
      <c r="BD1241" s="43" t="s">
        <v>1495</v>
      </c>
      <c r="BE1241" s="37" t="s">
        <v>656</v>
      </c>
      <c r="BF1241" s="43"/>
      <c r="BG1241" s="43">
        <v>191</v>
      </c>
      <c r="BH1241" s="43" t="s">
        <v>1512</v>
      </c>
      <c r="BI1241" s="43" t="s">
        <v>1387</v>
      </c>
      <c r="BJ1241" s="43" t="s">
        <v>533</v>
      </c>
      <c r="BK1241" s="43" t="s">
        <v>573</v>
      </c>
      <c r="BN1241" s="43">
        <v>4.4000000000000004</v>
      </c>
      <c r="BO1241" s="43" t="s">
        <v>1390</v>
      </c>
      <c r="BP1241" s="48" t="s">
        <v>1406</v>
      </c>
      <c r="BS1241" s="43" t="s">
        <v>538</v>
      </c>
      <c r="BT1241" s="43" t="s">
        <v>573</v>
      </c>
      <c r="BU1241" s="43"/>
      <c r="BV1241" s="43"/>
      <c r="BW1241" s="243">
        <v>36698</v>
      </c>
      <c r="BX1241" s="243"/>
      <c r="BY1241" s="48" t="s">
        <v>451</v>
      </c>
      <c r="BZ1241" s="43">
        <v>3.3000000000000002E-2</v>
      </c>
      <c r="CA1241" s="43" t="s">
        <v>1396</v>
      </c>
      <c r="CC1241" s="43">
        <v>1.0999999999999999E-2</v>
      </c>
      <c r="CD1241" s="124" t="s">
        <v>2044</v>
      </c>
      <c r="CE1241" s="43">
        <v>14048</v>
      </c>
      <c r="CF1241" s="43" t="s">
        <v>1710</v>
      </c>
      <c r="CG1241" s="251">
        <v>36698</v>
      </c>
      <c r="CH1241" s="126"/>
      <c r="CK1241" s="48" t="s">
        <v>451</v>
      </c>
      <c r="CL1241" s="43">
        <v>6.8000000000000005E-2</v>
      </c>
      <c r="CM1241" s="43" t="s">
        <v>1396</v>
      </c>
      <c r="CO1241" s="43" t="s">
        <v>540</v>
      </c>
      <c r="CP1241" s="43" t="s">
        <v>2044</v>
      </c>
      <c r="CQ1241" s="43">
        <v>2211</v>
      </c>
      <c r="CR1241" s="43" t="s">
        <v>1499</v>
      </c>
      <c r="CS1241" s="251">
        <v>36698</v>
      </c>
      <c r="CT1241" s="126"/>
      <c r="CU1241" s="43">
        <v>23</v>
      </c>
      <c r="CV1241" s="39" t="s">
        <v>1390</v>
      </c>
      <c r="CW1241" s="43"/>
      <c r="CY1241" s="39" t="s">
        <v>451</v>
      </c>
      <c r="CZ1241" s="43">
        <v>1.4</v>
      </c>
      <c r="DA1241" s="43" t="s">
        <v>2046</v>
      </c>
      <c r="DC1241" s="43">
        <v>1</v>
      </c>
      <c r="DD1241" s="43" t="s">
        <v>2044</v>
      </c>
      <c r="DE1241" s="43">
        <v>2296</v>
      </c>
      <c r="DF1241" s="43"/>
      <c r="DG1241" s="43"/>
      <c r="DH1241" s="43"/>
      <c r="DI1241" s="43"/>
      <c r="DJ1241" s="43"/>
      <c r="DK1241" s="43"/>
      <c r="DL1241" s="43"/>
      <c r="DM1241" s="43"/>
      <c r="DN1241" s="43"/>
      <c r="DO1241" s="43"/>
      <c r="DP1241" s="43"/>
      <c r="DQ1241" s="43"/>
      <c r="DR1241" s="124"/>
      <c r="DS1241" s="43"/>
    </row>
    <row r="1242" spans="1:123" s="39" customFormat="1" hidden="1" x14ac:dyDescent="0.2">
      <c r="A1242" s="44" t="str">
        <f t="shared" si="490"/>
        <v>LAFB</v>
      </c>
      <c r="B1242" s="44" t="str">
        <f t="shared" si="491"/>
        <v>1,1-Dichloroethylene</v>
      </c>
      <c r="C1242" s="38" t="s">
        <v>2587</v>
      </c>
      <c r="D1242" s="38" t="str">
        <f t="shared" si="483"/>
        <v>LS</v>
      </c>
      <c r="E1242" s="44" t="s">
        <v>372</v>
      </c>
      <c r="F1242" s="155" t="str">
        <f t="shared" si="492"/>
        <v>UA22</v>
      </c>
      <c r="G1242" s="44" t="str">
        <f t="shared" si="493"/>
        <v>Residential</v>
      </c>
      <c r="H1242" s="44" t="str">
        <f t="shared" si="494"/>
        <v>Basement</v>
      </c>
      <c r="I1242" s="38" t="str">
        <f t="shared" si="501"/>
        <v>Y</v>
      </c>
      <c r="J1242" s="38" t="str">
        <f t="shared" si="502"/>
        <v>Y</v>
      </c>
      <c r="K1242" s="38" t="s">
        <v>541</v>
      </c>
      <c r="L1242" s="114" t="s">
        <v>310</v>
      </c>
      <c r="M1242" s="38" t="str">
        <f t="shared" si="484"/>
        <v>Y</v>
      </c>
      <c r="N1242" s="38" t="str">
        <f t="shared" si="485"/>
        <v>n</v>
      </c>
      <c r="O1242" s="38" t="s">
        <v>541</v>
      </c>
      <c r="P1242" s="44" t="s">
        <v>310</v>
      </c>
      <c r="Q1242" s="44"/>
      <c r="R1242" s="44"/>
      <c r="S1242" s="44"/>
      <c r="T1242" s="44"/>
      <c r="U1242" s="44"/>
      <c r="V1242" s="44"/>
      <c r="W1242" s="44"/>
      <c r="X1242" s="44"/>
      <c r="Y1242" s="38" t="str">
        <f t="shared" si="495"/>
        <v>Y</v>
      </c>
      <c r="Z1242" s="38" t="str">
        <f t="shared" si="496"/>
        <v>n</v>
      </c>
      <c r="AA1242" s="38" t="s">
        <v>541</v>
      </c>
      <c r="AC1242" s="59">
        <v>0.35</v>
      </c>
      <c r="AD1242" s="204">
        <v>0.31428571428571433</v>
      </c>
      <c r="AE1242" s="38">
        <v>1</v>
      </c>
      <c r="AF1242" s="38">
        <v>0</v>
      </c>
      <c r="AG1242" s="125">
        <f t="shared" si="503"/>
        <v>1.8</v>
      </c>
      <c r="AH1242" s="39">
        <v>11.5</v>
      </c>
      <c r="AI1242" s="123">
        <f t="shared" si="504"/>
        <v>1203.6211688232117</v>
      </c>
      <c r="AJ1242" s="40">
        <f t="shared" si="486"/>
        <v>0.35</v>
      </c>
      <c r="AK1242" s="40"/>
      <c r="AL1242" s="40"/>
      <c r="AM1242" s="40">
        <f t="shared" si="472"/>
        <v>0.11</v>
      </c>
      <c r="AN1242" s="39">
        <f t="shared" si="497"/>
        <v>0.8</v>
      </c>
      <c r="AO1242" s="204">
        <f t="shared" si="505"/>
        <v>9.1390881823346227E-5</v>
      </c>
      <c r="AP1242" s="204">
        <f t="shared" si="487"/>
        <v>0.31428571428571433</v>
      </c>
      <c r="AQ1242" s="45"/>
      <c r="AR1242" s="45"/>
      <c r="AS1242" s="115">
        <f t="shared" si="475"/>
        <v>1</v>
      </c>
      <c r="AT1242" s="115">
        <f t="shared" si="476"/>
        <v>0</v>
      </c>
      <c r="AU1242" s="115">
        <f t="shared" si="473"/>
        <v>1</v>
      </c>
      <c r="AV1242" s="115">
        <f t="shared" si="474"/>
        <v>0</v>
      </c>
      <c r="AY1242" s="115"/>
      <c r="AZ1242" s="115"/>
      <c r="BA1242" s="43">
        <v>58</v>
      </c>
      <c r="BB1242" s="43" t="s">
        <v>1494</v>
      </c>
      <c r="BC1242" s="43" t="s">
        <v>1403</v>
      </c>
      <c r="BD1242" s="43" t="s">
        <v>1495</v>
      </c>
      <c r="BE1242" s="37" t="s">
        <v>656</v>
      </c>
      <c r="BF1242" s="43"/>
      <c r="BG1242" s="43">
        <v>191</v>
      </c>
      <c r="BH1242" s="43" t="s">
        <v>1512</v>
      </c>
      <c r="BI1242" s="43" t="s">
        <v>1387</v>
      </c>
      <c r="BJ1242" s="43" t="s">
        <v>533</v>
      </c>
      <c r="BK1242" s="43" t="s">
        <v>573</v>
      </c>
      <c r="BN1242" s="43">
        <v>4.4000000000000004</v>
      </c>
      <c r="BO1242" s="43" t="s">
        <v>1390</v>
      </c>
      <c r="BP1242" s="48" t="s">
        <v>1406</v>
      </c>
      <c r="BS1242" s="43" t="s">
        <v>538</v>
      </c>
      <c r="BT1242" s="43" t="s">
        <v>573</v>
      </c>
      <c r="BU1242" s="43"/>
      <c r="BV1242" s="43"/>
      <c r="BW1242" s="243">
        <v>36929</v>
      </c>
      <c r="BX1242" s="243"/>
      <c r="BY1242" s="48" t="s">
        <v>451</v>
      </c>
      <c r="BZ1242" s="43">
        <v>0.11</v>
      </c>
      <c r="CA1242" s="43" t="s">
        <v>1396</v>
      </c>
      <c r="CC1242" s="43">
        <v>1.0999999999999999E-2</v>
      </c>
      <c r="CD1242" s="124" t="s">
        <v>2044</v>
      </c>
      <c r="CE1242" s="43">
        <v>14053</v>
      </c>
      <c r="CF1242" s="43" t="s">
        <v>1710</v>
      </c>
      <c r="CG1242" s="251">
        <v>36929</v>
      </c>
      <c r="CH1242" s="126"/>
      <c r="CK1242" s="48" t="s">
        <v>451</v>
      </c>
      <c r="CL1242" s="43">
        <v>0.35</v>
      </c>
      <c r="CM1242" s="43" t="s">
        <v>1396</v>
      </c>
      <c r="CO1242" s="43" t="s">
        <v>540</v>
      </c>
      <c r="CP1242" s="43" t="s">
        <v>2044</v>
      </c>
      <c r="CQ1242" s="43">
        <v>2210</v>
      </c>
      <c r="CR1242" s="43" t="s">
        <v>1499</v>
      </c>
      <c r="CS1242" s="251">
        <v>36929</v>
      </c>
      <c r="CT1242" s="126"/>
      <c r="CU1242" s="43">
        <v>23</v>
      </c>
      <c r="CV1242" s="39" t="s">
        <v>1390</v>
      </c>
      <c r="CW1242" s="43"/>
      <c r="CY1242" s="39" t="s">
        <v>451</v>
      </c>
      <c r="CZ1242" s="43">
        <v>1.8</v>
      </c>
      <c r="DA1242" s="43" t="s">
        <v>2046</v>
      </c>
      <c r="DC1242" s="43">
        <v>1</v>
      </c>
      <c r="DD1242" s="43" t="s">
        <v>2044</v>
      </c>
      <c r="DE1242" s="43">
        <v>2305</v>
      </c>
      <c r="DF1242" s="43"/>
      <c r="DG1242" s="43"/>
      <c r="DH1242" s="43"/>
      <c r="DI1242" s="43"/>
      <c r="DJ1242" s="43"/>
      <c r="DK1242" s="43"/>
      <c r="DL1242" s="43"/>
      <c r="DM1242" s="43"/>
      <c r="DN1242" s="43"/>
      <c r="DO1242" s="43"/>
      <c r="DP1242" s="43"/>
      <c r="DQ1242" s="43"/>
      <c r="DR1242" s="124"/>
      <c r="DS1242" s="43"/>
    </row>
    <row r="1243" spans="1:123" s="372" customFormat="1" x14ac:dyDescent="0.2">
      <c r="A1243" s="384" t="str">
        <f t="shared" si="490"/>
        <v>LAFB</v>
      </c>
      <c r="B1243" s="384" t="str">
        <f t="shared" si="491"/>
        <v>cis-1,2-Dichloroethylene</v>
      </c>
      <c r="C1243" s="385" t="s">
        <v>2587</v>
      </c>
      <c r="D1243" s="385" t="str">
        <f t="shared" si="483"/>
        <v>LS</v>
      </c>
      <c r="E1243" s="384" t="s">
        <v>372</v>
      </c>
      <c r="F1243" s="386" t="str">
        <f t="shared" si="492"/>
        <v>UA22</v>
      </c>
      <c r="G1243" s="384" t="str">
        <f t="shared" si="493"/>
        <v>Residential</v>
      </c>
      <c r="H1243" s="384" t="str">
        <f t="shared" si="494"/>
        <v>Basement</v>
      </c>
      <c r="I1243" s="385" t="str">
        <f t="shared" si="501"/>
        <v>Y</v>
      </c>
      <c r="J1243" s="385" t="str">
        <f t="shared" si="502"/>
        <v>Y</v>
      </c>
      <c r="K1243" s="385" t="str">
        <f t="shared" si="498"/>
        <v>Y</v>
      </c>
      <c r="L1243" s="384"/>
      <c r="M1243" s="385" t="str">
        <f t="shared" si="484"/>
        <v>Y</v>
      </c>
      <c r="N1243" s="385" t="str">
        <f t="shared" si="485"/>
        <v>Y</v>
      </c>
      <c r="O1243" s="385" t="str">
        <f>IF(AJ1243="","",IF(M1243="N","n","Y"))</f>
        <v>Y</v>
      </c>
      <c r="P1243" s="384"/>
      <c r="Q1243" s="384"/>
      <c r="R1243" s="384"/>
      <c r="S1243" s="384"/>
      <c r="T1243" s="384"/>
      <c r="U1243" s="384"/>
      <c r="V1243" s="384"/>
      <c r="W1243" s="384"/>
      <c r="X1243" s="384"/>
      <c r="Y1243" s="385" t="str">
        <f t="shared" si="495"/>
        <v>Y</v>
      </c>
      <c r="Z1243" s="385" t="str">
        <f t="shared" si="496"/>
        <v>Y</v>
      </c>
      <c r="AA1243" s="385" t="str">
        <f>IF(AM1243="","",IF(Y1243="N","n","Y"))</f>
        <v>Y</v>
      </c>
      <c r="AC1243" s="389">
        <v>0.67</v>
      </c>
      <c r="AD1243" s="390">
        <v>2.3880597014925373E-2</v>
      </c>
      <c r="AE1243" s="385">
        <v>1</v>
      </c>
      <c r="AF1243" s="385">
        <v>0</v>
      </c>
      <c r="AG1243" s="391">
        <f t="shared" si="503"/>
        <v>8.6</v>
      </c>
      <c r="AH1243" s="372">
        <v>11.5</v>
      </c>
      <c r="AI1243" s="392">
        <f t="shared" si="504"/>
        <v>807.59935559164285</v>
      </c>
      <c r="AJ1243" s="394">
        <f t="shared" ref="AJ1243:AJ1274" si="506">IF(CL1243="","",IF(CM1243="mg/m3",1000*CL1243,IF(CM1243="ppbv",CL1243*INDEX(ppbv_ug_m3,MATCH(BS1243,ChemName,0)),CL1243)))</f>
        <v>0.67</v>
      </c>
      <c r="AK1243" s="394"/>
      <c r="AL1243" s="394"/>
      <c r="AM1243" s="394">
        <f t="shared" si="472"/>
        <v>1.6E-2</v>
      </c>
      <c r="AN1243" s="372" t="str">
        <f t="shared" si="497"/>
        <v/>
      </c>
      <c r="AO1243" s="390">
        <f t="shared" si="505"/>
        <v>1.9811803822303062E-5</v>
      </c>
      <c r="AP1243" s="390">
        <f t="shared" ref="AP1243:AP1274" si="507">IF(AJ1243="","",AM1243/AJ1243)</f>
        <v>2.3880597014925373E-2</v>
      </c>
      <c r="AQ1243" s="439"/>
      <c r="AR1243" s="439"/>
      <c r="AS1243" s="396">
        <f t="shared" si="475"/>
        <v>1</v>
      </c>
      <c r="AT1243" s="396">
        <f t="shared" si="476"/>
        <v>0</v>
      </c>
      <c r="AU1243" s="396">
        <f t="shared" si="473"/>
        <v>1</v>
      </c>
      <c r="AV1243" s="396">
        <f t="shared" si="474"/>
        <v>0</v>
      </c>
      <c r="AY1243" s="396"/>
      <c r="AZ1243" s="396"/>
      <c r="BA1243" s="397">
        <v>58</v>
      </c>
      <c r="BB1243" s="397" t="s">
        <v>1494</v>
      </c>
      <c r="BC1243" s="397" t="s">
        <v>1403</v>
      </c>
      <c r="BD1243" s="397" t="s">
        <v>1495</v>
      </c>
      <c r="BE1243" s="303" t="s">
        <v>656</v>
      </c>
      <c r="BF1243" s="397"/>
      <c r="BG1243" s="397">
        <v>191</v>
      </c>
      <c r="BH1243" s="397" t="s">
        <v>1512</v>
      </c>
      <c r="BI1243" s="397" t="s">
        <v>1387</v>
      </c>
      <c r="BJ1243" s="397" t="s">
        <v>533</v>
      </c>
      <c r="BK1243" s="397" t="s">
        <v>573</v>
      </c>
      <c r="BN1243" s="397">
        <v>4.4000000000000004</v>
      </c>
      <c r="BO1243" s="397" t="s">
        <v>1390</v>
      </c>
      <c r="BP1243" s="398" t="s">
        <v>1406</v>
      </c>
      <c r="BS1243" s="397" t="s">
        <v>1400</v>
      </c>
      <c r="BT1243" s="397" t="s">
        <v>573</v>
      </c>
      <c r="BU1243" s="397"/>
      <c r="BV1243" s="397"/>
      <c r="BW1243" s="399">
        <v>36881</v>
      </c>
      <c r="BX1243" s="399"/>
      <c r="BY1243" s="398" t="s">
        <v>451</v>
      </c>
      <c r="BZ1243" s="397">
        <v>1.6E-2</v>
      </c>
      <c r="CA1243" s="397" t="s">
        <v>1396</v>
      </c>
      <c r="CC1243" s="397">
        <v>0.01</v>
      </c>
      <c r="CD1243" s="400" t="s">
        <v>2044</v>
      </c>
      <c r="CE1243" s="397">
        <v>14052</v>
      </c>
      <c r="CF1243" s="397" t="s">
        <v>1710</v>
      </c>
      <c r="CG1243" s="401">
        <v>36881</v>
      </c>
      <c r="CH1243" s="402"/>
      <c r="CK1243" s="398" t="s">
        <v>451</v>
      </c>
      <c r="CL1243" s="397">
        <v>0.67</v>
      </c>
      <c r="CM1243" s="397" t="s">
        <v>1396</v>
      </c>
      <c r="CO1243" s="397" t="s">
        <v>1501</v>
      </c>
      <c r="CP1243" s="397" t="s">
        <v>2044</v>
      </c>
      <c r="CQ1243" s="397">
        <v>2208</v>
      </c>
      <c r="CR1243" s="397" t="s">
        <v>1499</v>
      </c>
      <c r="CS1243" s="401">
        <v>36881</v>
      </c>
      <c r="CT1243" s="402"/>
      <c r="CU1243" s="397">
        <v>23</v>
      </c>
      <c r="CV1243" s="372" t="s">
        <v>1390</v>
      </c>
      <c r="CW1243" s="397"/>
      <c r="CY1243" s="372" t="s">
        <v>451</v>
      </c>
      <c r="CZ1243" s="397">
        <v>8.6</v>
      </c>
      <c r="DA1243" s="397" t="s">
        <v>2046</v>
      </c>
      <c r="DC1243" s="397">
        <v>1</v>
      </c>
      <c r="DD1243" s="397" t="s">
        <v>2044</v>
      </c>
      <c r="DE1243" s="397">
        <v>2391</v>
      </c>
      <c r="DF1243" s="397"/>
      <c r="DG1243" s="397"/>
      <c r="DH1243" s="397"/>
      <c r="DI1243" s="397"/>
      <c r="DJ1243" s="397"/>
      <c r="DK1243" s="397"/>
      <c r="DL1243" s="397"/>
      <c r="DM1243" s="397"/>
      <c r="DN1243" s="397"/>
      <c r="DO1243" s="397"/>
      <c r="DP1243" s="397"/>
      <c r="DQ1243" s="397"/>
      <c r="DR1243" s="400"/>
      <c r="DS1243" s="397"/>
    </row>
    <row r="1244" spans="1:123" s="372" customFormat="1" x14ac:dyDescent="0.2">
      <c r="A1244" s="384" t="str">
        <f t="shared" si="490"/>
        <v>LAFB</v>
      </c>
      <c r="B1244" s="384" t="str">
        <f t="shared" si="491"/>
        <v>cis-1,2-Dichloroethylene</v>
      </c>
      <c r="C1244" s="385" t="s">
        <v>2587</v>
      </c>
      <c r="D1244" s="385" t="str">
        <f t="shared" si="483"/>
        <v>LS</v>
      </c>
      <c r="E1244" s="384" t="s">
        <v>372</v>
      </c>
      <c r="F1244" s="386" t="str">
        <f t="shared" si="492"/>
        <v>UA22</v>
      </c>
      <c r="G1244" s="384" t="str">
        <f t="shared" si="493"/>
        <v>Residential</v>
      </c>
      <c r="H1244" s="384" t="str">
        <f t="shared" si="494"/>
        <v>Basement</v>
      </c>
      <c r="I1244" s="385" t="str">
        <f t="shared" si="501"/>
        <v>Y</v>
      </c>
      <c r="J1244" s="385" t="str">
        <f t="shared" si="502"/>
        <v>Y</v>
      </c>
      <c r="K1244" s="385" t="str">
        <f t="shared" si="498"/>
        <v>Y</v>
      </c>
      <c r="L1244" s="384"/>
      <c r="M1244" s="385" t="str">
        <f t="shared" si="484"/>
        <v>Y</v>
      </c>
      <c r="N1244" s="385" t="str">
        <f t="shared" si="485"/>
        <v>Y</v>
      </c>
      <c r="O1244" s="385" t="str">
        <f>IF(AJ1244="","",IF(M1244="N","n","Y"))</f>
        <v>Y</v>
      </c>
      <c r="P1244" s="384"/>
      <c r="Q1244" s="384"/>
      <c r="R1244" s="384"/>
      <c r="S1244" s="384"/>
      <c r="T1244" s="384"/>
      <c r="U1244" s="384"/>
      <c r="V1244" s="384"/>
      <c r="W1244" s="384"/>
      <c r="X1244" s="384"/>
      <c r="Y1244" s="385" t="str">
        <f t="shared" si="495"/>
        <v>Y</v>
      </c>
      <c r="Z1244" s="385" t="str">
        <f t="shared" si="496"/>
        <v>Y</v>
      </c>
      <c r="AA1244" s="385" t="str">
        <f>IF(AM1244="","",IF(Y1244="N","n","Y"))</f>
        <v>Y</v>
      </c>
      <c r="AC1244" s="389">
        <v>0.69</v>
      </c>
      <c r="AD1244" s="390">
        <v>3.3333333333333333E-2</v>
      </c>
      <c r="AE1244" s="385">
        <v>1</v>
      </c>
      <c r="AF1244" s="385">
        <v>0</v>
      </c>
      <c r="AG1244" s="391">
        <f t="shared" si="503"/>
        <v>9.9</v>
      </c>
      <c r="AH1244" s="372">
        <v>11.5</v>
      </c>
      <c r="AI1244" s="392">
        <f t="shared" si="504"/>
        <v>929.67832794851915</v>
      </c>
      <c r="AJ1244" s="394">
        <f t="shared" si="506"/>
        <v>0.69</v>
      </c>
      <c r="AK1244" s="394"/>
      <c r="AL1244" s="394"/>
      <c r="AM1244" s="394">
        <f t="shared" si="472"/>
        <v>2.3E-2</v>
      </c>
      <c r="AN1244" s="372" t="str">
        <f t="shared" si="497"/>
        <v/>
      </c>
      <c r="AO1244" s="390">
        <f t="shared" si="505"/>
        <v>2.4739739874062788E-5</v>
      </c>
      <c r="AP1244" s="390">
        <f t="shared" si="507"/>
        <v>3.3333333333333333E-2</v>
      </c>
      <c r="AQ1244" s="439"/>
      <c r="AR1244" s="439"/>
      <c r="AS1244" s="396">
        <f t="shared" si="475"/>
        <v>1</v>
      </c>
      <c r="AT1244" s="396">
        <f t="shared" si="476"/>
        <v>0</v>
      </c>
      <c r="AU1244" s="396">
        <f t="shared" si="473"/>
        <v>1</v>
      </c>
      <c r="AV1244" s="396">
        <f t="shared" si="474"/>
        <v>0</v>
      </c>
      <c r="AY1244" s="396"/>
      <c r="AZ1244" s="396"/>
      <c r="BA1244" s="397">
        <v>58</v>
      </c>
      <c r="BB1244" s="397" t="s">
        <v>1494</v>
      </c>
      <c r="BC1244" s="397" t="s">
        <v>1403</v>
      </c>
      <c r="BD1244" s="397" t="s">
        <v>1495</v>
      </c>
      <c r="BE1244" s="303" t="s">
        <v>656</v>
      </c>
      <c r="BF1244" s="397"/>
      <c r="BG1244" s="397">
        <v>191</v>
      </c>
      <c r="BH1244" s="397" t="s">
        <v>1512</v>
      </c>
      <c r="BI1244" s="397" t="s">
        <v>1387</v>
      </c>
      <c r="BJ1244" s="397" t="s">
        <v>533</v>
      </c>
      <c r="BK1244" s="397" t="s">
        <v>573</v>
      </c>
      <c r="BN1244" s="397">
        <v>4.4000000000000004</v>
      </c>
      <c r="BO1244" s="397" t="s">
        <v>1390</v>
      </c>
      <c r="BP1244" s="398" t="s">
        <v>1406</v>
      </c>
      <c r="BS1244" s="397" t="s">
        <v>1400</v>
      </c>
      <c r="BT1244" s="397" t="s">
        <v>573</v>
      </c>
      <c r="BU1244" s="397"/>
      <c r="BV1244" s="397"/>
      <c r="BW1244" s="399">
        <v>36929</v>
      </c>
      <c r="BX1244" s="399"/>
      <c r="BY1244" s="398" t="s">
        <v>451</v>
      </c>
      <c r="BZ1244" s="397">
        <v>2.3E-2</v>
      </c>
      <c r="CA1244" s="397" t="s">
        <v>1396</v>
      </c>
      <c r="CC1244" s="397">
        <v>0.01</v>
      </c>
      <c r="CD1244" s="400" t="s">
        <v>2044</v>
      </c>
      <c r="CE1244" s="397">
        <v>14055</v>
      </c>
      <c r="CF1244" s="397" t="s">
        <v>1710</v>
      </c>
      <c r="CG1244" s="401">
        <v>36929</v>
      </c>
      <c r="CH1244" s="402"/>
      <c r="CK1244" s="398" t="s">
        <v>451</v>
      </c>
      <c r="CL1244" s="397">
        <v>0.69</v>
      </c>
      <c r="CM1244" s="397" t="s">
        <v>1396</v>
      </c>
      <c r="CO1244" s="397" t="s">
        <v>1501</v>
      </c>
      <c r="CP1244" s="397" t="s">
        <v>2044</v>
      </c>
      <c r="CQ1244" s="397">
        <v>2209</v>
      </c>
      <c r="CR1244" s="397" t="s">
        <v>1499</v>
      </c>
      <c r="CS1244" s="401">
        <v>36929</v>
      </c>
      <c r="CT1244" s="402"/>
      <c r="CU1244" s="397">
        <v>23</v>
      </c>
      <c r="CV1244" s="372" t="s">
        <v>1390</v>
      </c>
      <c r="CW1244" s="397"/>
      <c r="CY1244" s="372" t="s">
        <v>451</v>
      </c>
      <c r="CZ1244" s="397">
        <v>9.9</v>
      </c>
      <c r="DA1244" s="397" t="s">
        <v>2046</v>
      </c>
      <c r="DC1244" s="397">
        <v>1</v>
      </c>
      <c r="DD1244" s="397" t="s">
        <v>2044</v>
      </c>
      <c r="DE1244" s="397">
        <v>2395</v>
      </c>
      <c r="DF1244" s="397"/>
      <c r="DG1244" s="397"/>
      <c r="DH1244" s="397"/>
      <c r="DI1244" s="397"/>
      <c r="DJ1244" s="397"/>
      <c r="DK1244" s="397"/>
      <c r="DL1244" s="397"/>
      <c r="DM1244" s="397"/>
      <c r="DN1244" s="397"/>
      <c r="DO1244" s="397"/>
      <c r="DP1244" s="397"/>
      <c r="DQ1244" s="397"/>
      <c r="DR1244" s="400"/>
      <c r="DS1244" s="397"/>
    </row>
    <row r="1245" spans="1:123" s="39" customFormat="1" hidden="1" x14ac:dyDescent="0.2">
      <c r="A1245" s="44" t="str">
        <f t="shared" si="490"/>
        <v>LAFB</v>
      </c>
      <c r="B1245" s="44" t="str">
        <f t="shared" si="491"/>
        <v>Tetrachloroethylene</v>
      </c>
      <c r="C1245" s="38" t="s">
        <v>2587</v>
      </c>
      <c r="D1245" s="38" t="str">
        <f t="shared" si="483"/>
        <v>LS</v>
      </c>
      <c r="E1245" s="44" t="s">
        <v>372</v>
      </c>
      <c r="F1245" s="155" t="str">
        <f t="shared" si="492"/>
        <v>UA22</v>
      </c>
      <c r="G1245" s="44" t="str">
        <f t="shared" si="493"/>
        <v>Residential</v>
      </c>
      <c r="H1245" s="44" t="str">
        <f t="shared" si="494"/>
        <v>Basement</v>
      </c>
      <c r="I1245" s="38" t="str">
        <f t="shared" si="501"/>
        <v>Y</v>
      </c>
      <c r="J1245" s="38" t="str">
        <f t="shared" si="502"/>
        <v>n</v>
      </c>
      <c r="K1245" s="38" t="s">
        <v>541</v>
      </c>
      <c r="L1245" s="44" t="s">
        <v>310</v>
      </c>
      <c r="M1245" s="38" t="str">
        <f t="shared" si="484"/>
        <v>Y</v>
      </c>
      <c r="N1245" s="38" t="str">
        <f t="shared" si="485"/>
        <v>n</v>
      </c>
      <c r="O1245" s="38" t="s">
        <v>541</v>
      </c>
      <c r="P1245" s="44" t="s">
        <v>310</v>
      </c>
      <c r="Q1245" s="44"/>
      <c r="R1245" s="44"/>
      <c r="S1245" s="44"/>
      <c r="T1245" s="44"/>
      <c r="U1245" s="44"/>
      <c r="V1245" s="44"/>
      <c r="W1245" s="44"/>
      <c r="X1245" s="44"/>
      <c r="Y1245" s="38" t="str">
        <f t="shared" si="495"/>
        <v>Y</v>
      </c>
      <c r="Z1245" s="38" t="str">
        <f t="shared" si="496"/>
        <v>n</v>
      </c>
      <c r="AA1245" s="38" t="s">
        <v>541</v>
      </c>
      <c r="AC1245" s="59">
        <v>39</v>
      </c>
      <c r="AD1245" s="204">
        <v>2.8205128205128209E-2</v>
      </c>
      <c r="AE1245" s="38">
        <v>1</v>
      </c>
      <c r="AF1245" s="38">
        <v>0</v>
      </c>
      <c r="AG1245" s="125">
        <f t="shared" si="503"/>
        <v>2.7</v>
      </c>
      <c r="AH1245" s="39">
        <v>11.5</v>
      </c>
      <c r="AI1245" s="123">
        <f t="shared" si="504"/>
        <v>988.40596412733714</v>
      </c>
      <c r="AJ1245" s="40">
        <f t="shared" si="506"/>
        <v>39</v>
      </c>
      <c r="AK1245" s="40"/>
      <c r="AL1245" s="40"/>
      <c r="AM1245" s="40">
        <f t="shared" si="472"/>
        <v>1.1000000000000001</v>
      </c>
      <c r="AN1245" s="39">
        <f t="shared" si="497"/>
        <v>3.8</v>
      </c>
      <c r="AO1245" s="204">
        <f t="shared" si="505"/>
        <v>1.1129030377423808E-3</v>
      </c>
      <c r="AP1245" s="204">
        <f t="shared" si="507"/>
        <v>2.8205128205128209E-2</v>
      </c>
      <c r="AQ1245" s="45"/>
      <c r="AR1245" s="45"/>
      <c r="AS1245" s="115">
        <f t="shared" si="475"/>
        <v>1</v>
      </c>
      <c r="AT1245" s="115">
        <f t="shared" si="476"/>
        <v>0</v>
      </c>
      <c r="AU1245" s="115">
        <f t="shared" si="473"/>
        <v>1</v>
      </c>
      <c r="AV1245" s="115">
        <f t="shared" si="474"/>
        <v>0</v>
      </c>
      <c r="AY1245" s="115"/>
      <c r="AZ1245" s="115"/>
      <c r="BA1245" s="43">
        <v>58</v>
      </c>
      <c r="BB1245" s="43" t="s">
        <v>1494</v>
      </c>
      <c r="BC1245" s="43" t="s">
        <v>1403</v>
      </c>
      <c r="BD1245" s="43" t="s">
        <v>1495</v>
      </c>
      <c r="BE1245" s="37" t="s">
        <v>656</v>
      </c>
      <c r="BF1245" s="43"/>
      <c r="BG1245" s="43">
        <v>191</v>
      </c>
      <c r="BH1245" s="43" t="s">
        <v>1512</v>
      </c>
      <c r="BI1245" s="43" t="s">
        <v>1387</v>
      </c>
      <c r="BJ1245" s="43" t="s">
        <v>533</v>
      </c>
      <c r="BK1245" s="43" t="s">
        <v>573</v>
      </c>
      <c r="BN1245" s="43">
        <v>4.4000000000000004</v>
      </c>
      <c r="BO1245" s="43" t="s">
        <v>1390</v>
      </c>
      <c r="BP1245" s="48" t="s">
        <v>1406</v>
      </c>
      <c r="BS1245" s="43" t="s">
        <v>2057</v>
      </c>
      <c r="BT1245" s="43" t="s">
        <v>573</v>
      </c>
      <c r="BU1245" s="43"/>
      <c r="BV1245" s="43"/>
      <c r="BW1245" s="243">
        <v>36619</v>
      </c>
      <c r="BX1245" s="243"/>
      <c r="BY1245" s="48" t="s">
        <v>451</v>
      </c>
      <c r="BZ1245" s="43">
        <v>1.1000000000000001</v>
      </c>
      <c r="CA1245" s="43" t="s">
        <v>1396</v>
      </c>
      <c r="CC1245" s="43">
        <v>1.7999999999999999E-2</v>
      </c>
      <c r="CD1245" s="124" t="s">
        <v>2044</v>
      </c>
      <c r="CE1245" s="43">
        <v>14047</v>
      </c>
      <c r="CF1245" s="43" t="s">
        <v>1710</v>
      </c>
      <c r="CG1245" s="251">
        <v>36619</v>
      </c>
      <c r="CH1245" s="126"/>
      <c r="CK1245" s="48" t="s">
        <v>451</v>
      </c>
      <c r="CL1245" s="43">
        <v>39</v>
      </c>
      <c r="CM1245" s="43" t="s">
        <v>1396</v>
      </c>
      <c r="CO1245" s="43" t="s">
        <v>1500</v>
      </c>
      <c r="CP1245" s="43" t="s">
        <v>2044</v>
      </c>
      <c r="CQ1245" s="43">
        <v>2216</v>
      </c>
      <c r="CR1245" s="43" t="s">
        <v>1499</v>
      </c>
      <c r="CS1245" s="251">
        <v>36619</v>
      </c>
      <c r="CT1245" s="126"/>
      <c r="CU1245" s="43">
        <v>23</v>
      </c>
      <c r="CV1245" s="39" t="s">
        <v>1390</v>
      </c>
      <c r="CW1245" s="43"/>
      <c r="CY1245" s="39" t="s">
        <v>451</v>
      </c>
      <c r="CZ1245" s="43">
        <v>2.7</v>
      </c>
      <c r="DA1245" s="43" t="s">
        <v>2046</v>
      </c>
      <c r="DC1245" s="43">
        <v>1</v>
      </c>
      <c r="DD1245" s="43" t="s">
        <v>2044</v>
      </c>
      <c r="DE1245" s="43">
        <v>2341</v>
      </c>
      <c r="DF1245" s="43"/>
      <c r="DG1245" s="43"/>
      <c r="DH1245" s="43"/>
      <c r="DI1245" s="43"/>
      <c r="DJ1245" s="43"/>
      <c r="DK1245" s="43"/>
      <c r="DL1245" s="43"/>
      <c r="DM1245" s="43"/>
      <c r="DN1245" s="43"/>
      <c r="DO1245" s="43"/>
      <c r="DP1245" s="43"/>
      <c r="DQ1245" s="43"/>
      <c r="DR1245" s="124"/>
      <c r="DS1245" s="43"/>
    </row>
    <row r="1246" spans="1:123" s="39" customFormat="1" hidden="1" x14ac:dyDescent="0.2">
      <c r="A1246" s="44" t="str">
        <f t="shared" si="490"/>
        <v>LAFB</v>
      </c>
      <c r="B1246" s="44" t="str">
        <f t="shared" si="491"/>
        <v>Tetrachloroethylene</v>
      </c>
      <c r="C1246" s="38" t="s">
        <v>2587</v>
      </c>
      <c r="D1246" s="38" t="str">
        <f t="shared" si="483"/>
        <v>LS</v>
      </c>
      <c r="E1246" s="44" t="s">
        <v>372</v>
      </c>
      <c r="F1246" s="155" t="str">
        <f t="shared" si="492"/>
        <v>UA22</v>
      </c>
      <c r="G1246" s="44" t="str">
        <f t="shared" si="493"/>
        <v>Residential</v>
      </c>
      <c r="H1246" s="44" t="str">
        <f t="shared" si="494"/>
        <v>Basement</v>
      </c>
      <c r="I1246" s="38" t="str">
        <f t="shared" si="501"/>
        <v>Y</v>
      </c>
      <c r="J1246" s="38" t="str">
        <f t="shared" si="502"/>
        <v>n</v>
      </c>
      <c r="K1246" s="38" t="s">
        <v>541</v>
      </c>
      <c r="L1246" s="44" t="s">
        <v>310</v>
      </c>
      <c r="M1246" s="38" t="str">
        <f t="shared" si="484"/>
        <v>Y</v>
      </c>
      <c r="N1246" s="38" t="str">
        <f t="shared" si="485"/>
        <v>n</v>
      </c>
      <c r="O1246" s="455" t="s">
        <v>541</v>
      </c>
      <c r="P1246" s="462" t="s">
        <v>2780</v>
      </c>
      <c r="Q1246" s="44"/>
      <c r="R1246" s="44"/>
      <c r="S1246" s="44"/>
      <c r="T1246" s="44"/>
      <c r="U1246" s="44"/>
      <c r="V1246" s="44"/>
      <c r="W1246" s="44"/>
      <c r="X1246" s="44"/>
      <c r="Y1246" s="38" t="str">
        <f t="shared" si="495"/>
        <v>Y</v>
      </c>
      <c r="Z1246" s="38" t="str">
        <f t="shared" si="496"/>
        <v>n</v>
      </c>
      <c r="AA1246" s="455" t="s">
        <v>541</v>
      </c>
      <c r="AB1246" s="462" t="s">
        <v>2780</v>
      </c>
      <c r="AC1246" s="59">
        <v>6.4</v>
      </c>
      <c r="AD1246" s="204">
        <v>0.1171875</v>
      </c>
      <c r="AE1246" s="38">
        <v>1</v>
      </c>
      <c r="AF1246" s="38">
        <v>0</v>
      </c>
      <c r="AG1246" s="125">
        <f t="shared" si="503"/>
        <v>3.6</v>
      </c>
      <c r="AH1246" s="39">
        <v>11.5</v>
      </c>
      <c r="AI1246" s="123">
        <f t="shared" si="504"/>
        <v>1317.8746188364494</v>
      </c>
      <c r="AJ1246" s="40">
        <f t="shared" si="506"/>
        <v>6.4</v>
      </c>
      <c r="AK1246" s="40"/>
      <c r="AL1246" s="40"/>
      <c r="AM1246" s="40">
        <f t="shared" si="472"/>
        <v>0.75</v>
      </c>
      <c r="AN1246" s="39">
        <f t="shared" si="497"/>
        <v>3.8</v>
      </c>
      <c r="AO1246" s="204">
        <f t="shared" si="505"/>
        <v>5.6909814430008109E-4</v>
      </c>
      <c r="AP1246" s="204">
        <f t="shared" si="507"/>
        <v>0.1171875</v>
      </c>
      <c r="AQ1246" s="45"/>
      <c r="AR1246" s="45"/>
      <c r="AS1246" s="115">
        <f t="shared" si="475"/>
        <v>1</v>
      </c>
      <c r="AT1246" s="115">
        <f t="shared" si="476"/>
        <v>0</v>
      </c>
      <c r="AU1246" s="115">
        <f t="shared" si="473"/>
        <v>1</v>
      </c>
      <c r="AV1246" s="115">
        <f t="shared" si="474"/>
        <v>0</v>
      </c>
      <c r="AY1246" s="115"/>
      <c r="AZ1246" s="115"/>
      <c r="BA1246" s="43">
        <v>58</v>
      </c>
      <c r="BB1246" s="43" t="s">
        <v>1494</v>
      </c>
      <c r="BC1246" s="43" t="s">
        <v>1403</v>
      </c>
      <c r="BD1246" s="43" t="s">
        <v>1495</v>
      </c>
      <c r="BE1246" s="37" t="s">
        <v>656</v>
      </c>
      <c r="BF1246" s="43"/>
      <c r="BG1246" s="43">
        <v>191</v>
      </c>
      <c r="BH1246" s="43" t="s">
        <v>1512</v>
      </c>
      <c r="BI1246" s="43" t="s">
        <v>1387</v>
      </c>
      <c r="BJ1246" s="43" t="s">
        <v>533</v>
      </c>
      <c r="BK1246" s="43" t="s">
        <v>573</v>
      </c>
      <c r="BN1246" s="43">
        <v>4.4000000000000004</v>
      </c>
      <c r="BO1246" s="43" t="s">
        <v>1390</v>
      </c>
      <c r="BP1246" s="48" t="s">
        <v>1406</v>
      </c>
      <c r="BS1246" s="43" t="s">
        <v>2057</v>
      </c>
      <c r="BT1246" s="43" t="s">
        <v>573</v>
      </c>
      <c r="BU1246" s="43"/>
      <c r="BV1246" s="43"/>
      <c r="BW1246" s="243">
        <v>36698</v>
      </c>
      <c r="BX1246" s="243"/>
      <c r="BY1246" s="48" t="s">
        <v>451</v>
      </c>
      <c r="BZ1246" s="43">
        <v>0.75</v>
      </c>
      <c r="CA1246" s="43" t="s">
        <v>1396</v>
      </c>
      <c r="CC1246" s="43">
        <v>1.7999999999999999E-2</v>
      </c>
      <c r="CD1246" s="124" t="s">
        <v>2044</v>
      </c>
      <c r="CE1246" s="43">
        <v>14049</v>
      </c>
      <c r="CF1246" s="43" t="s">
        <v>1710</v>
      </c>
      <c r="CG1246" s="251">
        <v>36698</v>
      </c>
      <c r="CH1246" s="126"/>
      <c r="CK1246" s="48" t="s">
        <v>451</v>
      </c>
      <c r="CL1246" s="43">
        <v>6.4</v>
      </c>
      <c r="CM1246" s="43" t="s">
        <v>1396</v>
      </c>
      <c r="CO1246" s="43" t="s">
        <v>1500</v>
      </c>
      <c r="CP1246" s="43" t="s">
        <v>2044</v>
      </c>
      <c r="CQ1246" s="43">
        <v>2215</v>
      </c>
      <c r="CR1246" s="43" t="s">
        <v>1499</v>
      </c>
      <c r="CS1246" s="251">
        <v>36698</v>
      </c>
      <c r="CT1246" s="126"/>
      <c r="CU1246" s="43">
        <v>23</v>
      </c>
      <c r="CV1246" s="39" t="s">
        <v>1390</v>
      </c>
      <c r="CW1246" s="43"/>
      <c r="CY1246" s="39" t="s">
        <v>451</v>
      </c>
      <c r="CZ1246" s="43">
        <v>3.6</v>
      </c>
      <c r="DA1246" s="43" t="s">
        <v>2046</v>
      </c>
      <c r="DC1246" s="43">
        <v>1</v>
      </c>
      <c r="DD1246" s="43" t="s">
        <v>2044</v>
      </c>
      <c r="DE1246" s="43">
        <v>2352</v>
      </c>
      <c r="DF1246" s="43"/>
      <c r="DG1246" s="43"/>
      <c r="DH1246" s="43"/>
      <c r="DI1246" s="43"/>
      <c r="DJ1246" s="43"/>
      <c r="DK1246" s="43"/>
      <c r="DL1246" s="43"/>
      <c r="DM1246" s="43"/>
      <c r="DN1246" s="43"/>
      <c r="DO1246" s="43"/>
      <c r="DP1246" s="43"/>
      <c r="DQ1246" s="43"/>
      <c r="DR1246" s="124"/>
      <c r="DS1246" s="43"/>
    </row>
    <row r="1247" spans="1:123" s="39" customFormat="1" hidden="1" x14ac:dyDescent="0.2">
      <c r="A1247" s="44" t="str">
        <f t="shared" si="490"/>
        <v>LAFB</v>
      </c>
      <c r="B1247" s="44" t="str">
        <f t="shared" si="491"/>
        <v>Tetrachloroethylene</v>
      </c>
      <c r="C1247" s="38" t="s">
        <v>2587</v>
      </c>
      <c r="D1247" s="38" t="str">
        <f t="shared" si="483"/>
        <v>LS</v>
      </c>
      <c r="E1247" s="44" t="s">
        <v>372</v>
      </c>
      <c r="F1247" s="155" t="str">
        <f t="shared" si="492"/>
        <v>UA22</v>
      </c>
      <c r="G1247" s="44" t="str">
        <f t="shared" si="493"/>
        <v>Residential</v>
      </c>
      <c r="H1247" s="44" t="str">
        <f t="shared" si="494"/>
        <v>Basement</v>
      </c>
      <c r="I1247" s="38" t="str">
        <f t="shared" si="501"/>
        <v>Y</v>
      </c>
      <c r="J1247" s="38" t="str">
        <f t="shared" si="502"/>
        <v>n</v>
      </c>
      <c r="K1247" s="38" t="s">
        <v>541</v>
      </c>
      <c r="L1247" s="44" t="s">
        <v>310</v>
      </c>
      <c r="M1247" s="38" t="str">
        <f t="shared" si="484"/>
        <v>Y</v>
      </c>
      <c r="N1247" s="38" t="str">
        <f t="shared" si="485"/>
        <v>n</v>
      </c>
      <c r="O1247" s="38" t="str">
        <f>IF(AJ1247="","",IF(M1247="N","n","Y"))</f>
        <v>Y</v>
      </c>
      <c r="P1247" s="44"/>
      <c r="Q1247" s="44"/>
      <c r="R1247" s="44"/>
      <c r="S1247" s="44"/>
      <c r="T1247" s="44"/>
      <c r="U1247" s="44"/>
      <c r="V1247" s="44"/>
      <c r="W1247" s="44"/>
      <c r="X1247" s="44"/>
      <c r="Y1247" s="38" t="str">
        <f t="shared" si="495"/>
        <v>Y</v>
      </c>
      <c r="Z1247" s="38" t="str">
        <f t="shared" si="496"/>
        <v>n</v>
      </c>
      <c r="AA1247" s="38" t="str">
        <f>IF(AM1247="","",IF(Y1247="N","n","Y"))</f>
        <v>Y</v>
      </c>
      <c r="AC1247" s="59">
        <v>100</v>
      </c>
      <c r="AD1247" s="204">
        <v>4.5000000000000005E-3</v>
      </c>
      <c r="AE1247" s="38">
        <v>1</v>
      </c>
      <c r="AF1247" s="38">
        <v>0</v>
      </c>
      <c r="AG1247" s="125">
        <f t="shared" si="503"/>
        <v>2.8</v>
      </c>
      <c r="AH1247" s="39">
        <v>11.5</v>
      </c>
      <c r="AI1247" s="123">
        <f t="shared" si="504"/>
        <v>1025.0135924283495</v>
      </c>
      <c r="AJ1247" s="40">
        <f t="shared" si="506"/>
        <v>100</v>
      </c>
      <c r="AK1247" s="40"/>
      <c r="AL1247" s="40"/>
      <c r="AM1247" s="40">
        <f t="shared" si="472"/>
        <v>0.45</v>
      </c>
      <c r="AN1247" s="39">
        <f t="shared" si="497"/>
        <v>3.8</v>
      </c>
      <c r="AO1247" s="204">
        <f t="shared" si="505"/>
        <v>4.3901856846006255E-4</v>
      </c>
      <c r="AP1247" s="204">
        <f t="shared" si="507"/>
        <v>4.5000000000000005E-3</v>
      </c>
      <c r="AQ1247" s="45"/>
      <c r="AR1247" s="45"/>
      <c r="AS1247" s="115">
        <f t="shared" si="475"/>
        <v>1</v>
      </c>
      <c r="AT1247" s="115">
        <f t="shared" si="476"/>
        <v>0</v>
      </c>
      <c r="AU1247" s="115">
        <f t="shared" si="473"/>
        <v>1</v>
      </c>
      <c r="AV1247" s="115">
        <f t="shared" si="474"/>
        <v>0</v>
      </c>
      <c r="AY1247" s="115"/>
      <c r="AZ1247" s="115"/>
      <c r="BA1247" s="43">
        <v>58</v>
      </c>
      <c r="BB1247" s="43" t="s">
        <v>1494</v>
      </c>
      <c r="BC1247" s="43" t="s">
        <v>1403</v>
      </c>
      <c r="BD1247" s="43" t="s">
        <v>1495</v>
      </c>
      <c r="BE1247" s="37" t="s">
        <v>656</v>
      </c>
      <c r="BF1247" s="43"/>
      <c r="BG1247" s="43">
        <v>191</v>
      </c>
      <c r="BH1247" s="43" t="s">
        <v>1512</v>
      </c>
      <c r="BI1247" s="43" t="s">
        <v>1387</v>
      </c>
      <c r="BJ1247" s="43" t="s">
        <v>533</v>
      </c>
      <c r="BK1247" s="43" t="s">
        <v>573</v>
      </c>
      <c r="BN1247" s="43">
        <v>4.4000000000000004</v>
      </c>
      <c r="BO1247" s="43" t="s">
        <v>1390</v>
      </c>
      <c r="BP1247" s="48" t="s">
        <v>1406</v>
      </c>
      <c r="BS1247" s="43" t="s">
        <v>2057</v>
      </c>
      <c r="BT1247" s="43" t="s">
        <v>573</v>
      </c>
      <c r="BU1247" s="43"/>
      <c r="BV1247" s="43"/>
      <c r="BW1247" s="243">
        <v>36783</v>
      </c>
      <c r="BX1247" s="243"/>
      <c r="BY1247" s="48" t="s">
        <v>451</v>
      </c>
      <c r="BZ1247" s="43">
        <v>0.45</v>
      </c>
      <c r="CA1247" s="43" t="s">
        <v>1396</v>
      </c>
      <c r="CC1247" s="43">
        <v>1.7999999999999999E-2</v>
      </c>
      <c r="CD1247" s="124" t="s">
        <v>2044</v>
      </c>
      <c r="CE1247" s="43">
        <v>14050</v>
      </c>
      <c r="CF1247" s="43" t="s">
        <v>1710</v>
      </c>
      <c r="CG1247" s="251">
        <v>36783</v>
      </c>
      <c r="CH1247" s="126"/>
      <c r="CK1247" s="48" t="s">
        <v>451</v>
      </c>
      <c r="CL1247" s="43">
        <v>100</v>
      </c>
      <c r="CM1247" s="43" t="s">
        <v>1396</v>
      </c>
      <c r="CO1247" s="43" t="s">
        <v>1500</v>
      </c>
      <c r="CP1247" s="43" t="s">
        <v>2044</v>
      </c>
      <c r="CQ1247" s="43">
        <v>2217</v>
      </c>
      <c r="CR1247" s="43" t="s">
        <v>1499</v>
      </c>
      <c r="CS1247" s="251">
        <v>36783</v>
      </c>
      <c r="CT1247" s="126"/>
      <c r="CU1247" s="43">
        <v>23</v>
      </c>
      <c r="CV1247" s="39" t="s">
        <v>1390</v>
      </c>
      <c r="CW1247" s="43"/>
      <c r="CY1247" s="39" t="s">
        <v>451</v>
      </c>
      <c r="CZ1247" s="43">
        <v>2.8</v>
      </c>
      <c r="DA1247" s="43" t="s">
        <v>2046</v>
      </c>
      <c r="DC1247" s="43">
        <v>1</v>
      </c>
      <c r="DD1247" s="43" t="s">
        <v>2044</v>
      </c>
      <c r="DE1247" s="43">
        <v>2360</v>
      </c>
      <c r="DF1247" s="43"/>
      <c r="DG1247" s="43"/>
      <c r="DH1247" s="43"/>
      <c r="DI1247" s="43"/>
      <c r="DJ1247" s="43"/>
      <c r="DK1247" s="43"/>
      <c r="DL1247" s="43"/>
      <c r="DM1247" s="43"/>
      <c r="DN1247" s="43"/>
      <c r="DO1247" s="43"/>
      <c r="DP1247" s="43"/>
      <c r="DQ1247" s="43"/>
      <c r="DR1247" s="124"/>
      <c r="DS1247" s="43"/>
    </row>
    <row r="1248" spans="1:123" s="39" customFormat="1" hidden="1" x14ac:dyDescent="0.2">
      <c r="A1248" s="44" t="str">
        <f t="shared" si="490"/>
        <v>LAFB</v>
      </c>
      <c r="B1248" s="44" t="str">
        <f t="shared" si="491"/>
        <v>Tetrachloroethylene</v>
      </c>
      <c r="C1248" s="38" t="s">
        <v>2587</v>
      </c>
      <c r="D1248" s="38" t="str">
        <f t="shared" si="483"/>
        <v>LS</v>
      </c>
      <c r="E1248" s="44" t="s">
        <v>372</v>
      </c>
      <c r="F1248" s="155" t="str">
        <f t="shared" si="492"/>
        <v>UA22</v>
      </c>
      <c r="G1248" s="44" t="str">
        <f t="shared" si="493"/>
        <v>Residential</v>
      </c>
      <c r="H1248" s="44" t="str">
        <f t="shared" si="494"/>
        <v>Basement</v>
      </c>
      <c r="I1248" s="38" t="str">
        <f t="shared" si="501"/>
        <v>Y</v>
      </c>
      <c r="J1248" s="38" t="str">
        <f t="shared" si="502"/>
        <v>n</v>
      </c>
      <c r="K1248" s="38" t="s">
        <v>541</v>
      </c>
      <c r="L1248" s="44" t="s">
        <v>310</v>
      </c>
      <c r="M1248" s="38" t="str">
        <f t="shared" si="484"/>
        <v>Y</v>
      </c>
      <c r="N1248" s="38" t="str">
        <f t="shared" si="485"/>
        <v>n</v>
      </c>
      <c r="O1248" s="38" t="s">
        <v>541</v>
      </c>
      <c r="P1248" s="44" t="s">
        <v>310</v>
      </c>
      <c r="Q1248" s="44"/>
      <c r="R1248" s="44"/>
      <c r="S1248" s="44"/>
      <c r="T1248" s="44"/>
      <c r="U1248" s="44"/>
      <c r="V1248" s="44"/>
      <c r="W1248" s="44"/>
      <c r="X1248" s="44"/>
      <c r="Y1248" s="38" t="str">
        <f t="shared" si="495"/>
        <v>Y</v>
      </c>
      <c r="Z1248" s="38" t="str">
        <f t="shared" si="496"/>
        <v>n</v>
      </c>
      <c r="AA1248" s="38" t="s">
        <v>541</v>
      </c>
      <c r="AC1248" s="59">
        <v>52</v>
      </c>
      <c r="AD1248" s="204">
        <v>2.5000000000000001E-2</v>
      </c>
      <c r="AE1248" s="38">
        <v>1</v>
      </c>
      <c r="AF1248" s="38">
        <v>0</v>
      </c>
      <c r="AG1248" s="125">
        <f t="shared" si="503"/>
        <v>1.3</v>
      </c>
      <c r="AH1248" s="39">
        <v>11.5</v>
      </c>
      <c r="AI1248" s="123">
        <f t="shared" si="504"/>
        <v>475.89916791316233</v>
      </c>
      <c r="AJ1248" s="40">
        <f t="shared" si="506"/>
        <v>52</v>
      </c>
      <c r="AK1248" s="40"/>
      <c r="AL1248" s="40"/>
      <c r="AM1248" s="40">
        <f t="shared" si="472"/>
        <v>1.3</v>
      </c>
      <c r="AN1248" s="39">
        <f t="shared" si="497"/>
        <v>3.8</v>
      </c>
      <c r="AO1248" s="204">
        <f t="shared" si="505"/>
        <v>2.731671092640389E-3</v>
      </c>
      <c r="AP1248" s="204">
        <f t="shared" si="507"/>
        <v>2.5000000000000001E-2</v>
      </c>
      <c r="AQ1248" s="45"/>
      <c r="AR1248" s="45"/>
      <c r="AS1248" s="115">
        <f t="shared" si="475"/>
        <v>1</v>
      </c>
      <c r="AT1248" s="115">
        <f t="shared" si="476"/>
        <v>0</v>
      </c>
      <c r="AU1248" s="115">
        <f t="shared" si="473"/>
        <v>1</v>
      </c>
      <c r="AV1248" s="115">
        <f t="shared" si="474"/>
        <v>0</v>
      </c>
      <c r="AY1248" s="115"/>
      <c r="AZ1248" s="115"/>
      <c r="BA1248" s="43">
        <v>58</v>
      </c>
      <c r="BB1248" s="43" t="s">
        <v>1494</v>
      </c>
      <c r="BC1248" s="43" t="s">
        <v>1403</v>
      </c>
      <c r="BD1248" s="43" t="s">
        <v>1495</v>
      </c>
      <c r="BE1248" s="37" t="s">
        <v>656</v>
      </c>
      <c r="BF1248" s="43"/>
      <c r="BG1248" s="43">
        <v>191</v>
      </c>
      <c r="BH1248" s="43" t="s">
        <v>1512</v>
      </c>
      <c r="BI1248" s="43" t="s">
        <v>1387</v>
      </c>
      <c r="BJ1248" s="43" t="s">
        <v>533</v>
      </c>
      <c r="BK1248" s="43" t="s">
        <v>573</v>
      </c>
      <c r="BN1248" s="43">
        <v>4.4000000000000004</v>
      </c>
      <c r="BO1248" s="43" t="s">
        <v>1390</v>
      </c>
      <c r="BP1248" s="48" t="s">
        <v>1406</v>
      </c>
      <c r="BS1248" s="43" t="s">
        <v>2057</v>
      </c>
      <c r="BT1248" s="43" t="s">
        <v>573</v>
      </c>
      <c r="BU1248" s="43"/>
      <c r="BV1248" s="43"/>
      <c r="BW1248" s="243">
        <v>36881</v>
      </c>
      <c r="BX1248" s="243"/>
      <c r="BY1248" s="48" t="s">
        <v>451</v>
      </c>
      <c r="BZ1248" s="43">
        <v>1.3</v>
      </c>
      <c r="CA1248" s="43" t="s">
        <v>1396</v>
      </c>
      <c r="CC1248" s="43">
        <v>1.7999999999999999E-2</v>
      </c>
      <c r="CD1248" s="124" t="s">
        <v>2044</v>
      </c>
      <c r="CE1248" s="43">
        <v>14051</v>
      </c>
      <c r="CF1248" s="43" t="s">
        <v>1710</v>
      </c>
      <c r="CG1248" s="251">
        <v>36881</v>
      </c>
      <c r="CH1248" s="126"/>
      <c r="CK1248" s="48" t="s">
        <v>451</v>
      </c>
      <c r="CL1248" s="43">
        <v>52</v>
      </c>
      <c r="CM1248" s="43" t="s">
        <v>1396</v>
      </c>
      <c r="CO1248" s="43" t="s">
        <v>1500</v>
      </c>
      <c r="CP1248" s="43" t="s">
        <v>2044</v>
      </c>
      <c r="CQ1248" s="43">
        <v>2213</v>
      </c>
      <c r="CR1248" s="43" t="s">
        <v>1499</v>
      </c>
      <c r="CS1248" s="251">
        <v>36881</v>
      </c>
      <c r="CT1248" s="126"/>
      <c r="CU1248" s="43">
        <v>23</v>
      </c>
      <c r="CV1248" s="39" t="s">
        <v>1390</v>
      </c>
      <c r="CW1248" s="43"/>
      <c r="CY1248" s="39" t="s">
        <v>451</v>
      </c>
      <c r="CZ1248" s="43">
        <v>1.3</v>
      </c>
      <c r="DA1248" s="43" t="s">
        <v>2046</v>
      </c>
      <c r="DC1248" s="43">
        <v>1</v>
      </c>
      <c r="DD1248" s="43" t="s">
        <v>2044</v>
      </c>
      <c r="DE1248" s="43">
        <v>2373</v>
      </c>
      <c r="DF1248" s="43"/>
      <c r="DG1248" s="43"/>
      <c r="DH1248" s="43"/>
      <c r="DI1248" s="43"/>
      <c r="DJ1248" s="43"/>
      <c r="DK1248" s="43"/>
      <c r="DL1248" s="43"/>
      <c r="DM1248" s="43"/>
      <c r="DN1248" s="43"/>
      <c r="DO1248" s="43"/>
      <c r="DP1248" s="43"/>
      <c r="DQ1248" s="43"/>
      <c r="DR1248" s="124"/>
      <c r="DS1248" s="43"/>
    </row>
    <row r="1249" spans="1:123" s="39" customFormat="1" hidden="1" x14ac:dyDescent="0.2">
      <c r="A1249" s="44" t="str">
        <f t="shared" si="490"/>
        <v>LAFB</v>
      </c>
      <c r="B1249" s="44" t="str">
        <f t="shared" si="491"/>
        <v>Tetrachloroethylene</v>
      </c>
      <c r="C1249" s="38" t="s">
        <v>2587</v>
      </c>
      <c r="D1249" s="38" t="str">
        <f t="shared" si="483"/>
        <v>LS</v>
      </c>
      <c r="E1249" s="44" t="s">
        <v>372</v>
      </c>
      <c r="F1249" s="155" t="str">
        <f t="shared" si="492"/>
        <v>UA22</v>
      </c>
      <c r="G1249" s="44" t="str">
        <f t="shared" si="493"/>
        <v>Residential</v>
      </c>
      <c r="H1249" s="44" t="str">
        <f t="shared" si="494"/>
        <v>Basement</v>
      </c>
      <c r="I1249" s="38" t="str">
        <f t="shared" si="501"/>
        <v>Y</v>
      </c>
      <c r="J1249" s="38" t="str">
        <f t="shared" si="502"/>
        <v>n</v>
      </c>
      <c r="K1249" s="38" t="s">
        <v>541</v>
      </c>
      <c r="L1249" s="44" t="s">
        <v>310</v>
      </c>
      <c r="M1249" s="38" t="str">
        <f t="shared" si="484"/>
        <v>Y</v>
      </c>
      <c r="N1249" s="38" t="str">
        <f t="shared" si="485"/>
        <v>n</v>
      </c>
      <c r="O1249" s="38" t="s">
        <v>541</v>
      </c>
      <c r="P1249" s="44" t="s">
        <v>310</v>
      </c>
      <c r="Q1249" s="44"/>
      <c r="R1249" s="44"/>
      <c r="S1249" s="44"/>
      <c r="T1249" s="44"/>
      <c r="U1249" s="44"/>
      <c r="V1249" s="44"/>
      <c r="W1249" s="44"/>
      <c r="X1249" s="44"/>
      <c r="Y1249" s="38" t="str">
        <f t="shared" si="495"/>
        <v>Y</v>
      </c>
      <c r="Z1249" s="38" t="str">
        <f t="shared" si="496"/>
        <v>n</v>
      </c>
      <c r="AA1249" s="38" t="s">
        <v>541</v>
      </c>
      <c r="AC1249" s="59">
        <v>42</v>
      </c>
      <c r="AD1249" s="204">
        <v>2.6190476190476191E-2</v>
      </c>
      <c r="AE1249" s="38">
        <v>1</v>
      </c>
      <c r="AF1249" s="38">
        <v>0</v>
      </c>
      <c r="AG1249" s="125">
        <f t="shared" si="503"/>
        <v>2.9</v>
      </c>
      <c r="AH1249" s="39">
        <v>11.5</v>
      </c>
      <c r="AI1249" s="123">
        <f t="shared" si="504"/>
        <v>1061.6212207293622</v>
      </c>
      <c r="AJ1249" s="40">
        <f t="shared" si="506"/>
        <v>42</v>
      </c>
      <c r="AK1249" s="40"/>
      <c r="AL1249" s="40"/>
      <c r="AM1249" s="40">
        <f t="shared" si="472"/>
        <v>1.1000000000000001</v>
      </c>
      <c r="AN1249" s="39">
        <f t="shared" si="497"/>
        <v>3.8</v>
      </c>
      <c r="AO1249" s="204">
        <f t="shared" si="505"/>
        <v>1.036151104104975E-3</v>
      </c>
      <c r="AP1249" s="204">
        <f t="shared" si="507"/>
        <v>2.6190476190476191E-2</v>
      </c>
      <c r="AQ1249" s="45"/>
      <c r="AR1249" s="45"/>
      <c r="AS1249" s="115">
        <f t="shared" si="475"/>
        <v>1</v>
      </c>
      <c r="AT1249" s="115">
        <f t="shared" si="476"/>
        <v>0</v>
      </c>
      <c r="AU1249" s="115">
        <f t="shared" si="473"/>
        <v>1</v>
      </c>
      <c r="AV1249" s="115">
        <f t="shared" si="474"/>
        <v>0</v>
      </c>
      <c r="AY1249" s="115"/>
      <c r="AZ1249" s="115"/>
      <c r="BA1249" s="43">
        <v>58</v>
      </c>
      <c r="BB1249" s="43" t="s">
        <v>1494</v>
      </c>
      <c r="BC1249" s="43" t="s">
        <v>1403</v>
      </c>
      <c r="BD1249" s="43" t="s">
        <v>1495</v>
      </c>
      <c r="BE1249" s="37" t="s">
        <v>656</v>
      </c>
      <c r="BF1249" s="43"/>
      <c r="BG1249" s="43">
        <v>191</v>
      </c>
      <c r="BH1249" s="43" t="s">
        <v>1512</v>
      </c>
      <c r="BI1249" s="43" t="s">
        <v>1387</v>
      </c>
      <c r="BJ1249" s="43" t="s">
        <v>533</v>
      </c>
      <c r="BK1249" s="43" t="s">
        <v>573</v>
      </c>
      <c r="BN1249" s="43">
        <v>4.4000000000000004</v>
      </c>
      <c r="BO1249" s="43" t="s">
        <v>1390</v>
      </c>
      <c r="BP1249" s="48" t="s">
        <v>1406</v>
      </c>
      <c r="BS1249" s="43" t="s">
        <v>2057</v>
      </c>
      <c r="BT1249" s="43" t="s">
        <v>573</v>
      </c>
      <c r="BU1249" s="43"/>
      <c r="BV1249" s="43"/>
      <c r="BW1249" s="243">
        <v>36929</v>
      </c>
      <c r="BX1249" s="243"/>
      <c r="BY1249" s="48" t="s">
        <v>451</v>
      </c>
      <c r="BZ1249" s="43">
        <v>1.1000000000000001</v>
      </c>
      <c r="CA1249" s="43" t="s">
        <v>1396</v>
      </c>
      <c r="CC1249" s="43">
        <v>1.7999999999999999E-2</v>
      </c>
      <c r="CD1249" s="124" t="s">
        <v>2044</v>
      </c>
      <c r="CE1249" s="43">
        <v>14054</v>
      </c>
      <c r="CF1249" s="43" t="s">
        <v>1710</v>
      </c>
      <c r="CG1249" s="251">
        <v>36929</v>
      </c>
      <c r="CH1249" s="126"/>
      <c r="CK1249" s="48" t="s">
        <v>451</v>
      </c>
      <c r="CL1249" s="43">
        <v>42</v>
      </c>
      <c r="CM1249" s="43" t="s">
        <v>1396</v>
      </c>
      <c r="CO1249" s="43" t="s">
        <v>1500</v>
      </c>
      <c r="CP1249" s="43" t="s">
        <v>2044</v>
      </c>
      <c r="CQ1249" s="43">
        <v>2214</v>
      </c>
      <c r="CR1249" s="43" t="s">
        <v>1499</v>
      </c>
      <c r="CS1249" s="251">
        <v>36929</v>
      </c>
      <c r="CT1249" s="126"/>
      <c r="CU1249" s="43">
        <v>23</v>
      </c>
      <c r="CV1249" s="39" t="s">
        <v>1390</v>
      </c>
      <c r="CW1249" s="43"/>
      <c r="CY1249" s="39" t="s">
        <v>451</v>
      </c>
      <c r="CZ1249" s="43">
        <v>2.9</v>
      </c>
      <c r="DA1249" s="43" t="s">
        <v>2046</v>
      </c>
      <c r="DC1249" s="43">
        <v>1</v>
      </c>
      <c r="DD1249" s="43" t="s">
        <v>2044</v>
      </c>
      <c r="DE1249" s="43">
        <v>2382</v>
      </c>
      <c r="DF1249" s="43"/>
      <c r="DG1249" s="43"/>
      <c r="DH1249" s="43"/>
      <c r="DI1249" s="43"/>
      <c r="DJ1249" s="43"/>
      <c r="DK1249" s="43"/>
      <c r="DL1249" s="43"/>
      <c r="DM1249" s="43"/>
      <c r="DN1249" s="43"/>
      <c r="DO1249" s="43"/>
      <c r="DP1249" s="43"/>
      <c r="DQ1249" s="43"/>
      <c r="DR1249" s="124"/>
      <c r="DS1249" s="43"/>
    </row>
    <row r="1250" spans="1:123" s="372" customFormat="1" x14ac:dyDescent="0.2">
      <c r="A1250" s="384" t="str">
        <f t="shared" si="490"/>
        <v>LAFB</v>
      </c>
      <c r="B1250" s="384" t="str">
        <f t="shared" si="491"/>
        <v>Trichloroethylene</v>
      </c>
      <c r="C1250" s="385" t="s">
        <v>2587</v>
      </c>
      <c r="D1250" s="385" t="str">
        <f t="shared" si="483"/>
        <v>LS</v>
      </c>
      <c r="E1250" s="384" t="s">
        <v>372</v>
      </c>
      <c r="F1250" s="386" t="str">
        <f t="shared" si="492"/>
        <v>UA22</v>
      </c>
      <c r="G1250" s="384" t="str">
        <f t="shared" si="493"/>
        <v>Residential</v>
      </c>
      <c r="H1250" s="384" t="str">
        <f t="shared" si="494"/>
        <v>Basement</v>
      </c>
      <c r="I1250" s="385" t="str">
        <f t="shared" si="501"/>
        <v>Y</v>
      </c>
      <c r="J1250" s="385" t="str">
        <f t="shared" si="502"/>
        <v>Y</v>
      </c>
      <c r="K1250" s="385" t="str">
        <f t="shared" ref="K1250:K1258" si="508">IF(AG1250="","",IF(I1250="N","n","Y"))</f>
        <v>Y</v>
      </c>
      <c r="L1250" s="384"/>
      <c r="M1250" s="385" t="str">
        <f t="shared" si="484"/>
        <v>Y</v>
      </c>
      <c r="N1250" s="385" t="str">
        <f t="shared" si="485"/>
        <v>Y</v>
      </c>
      <c r="O1250" s="385" t="str">
        <f t="shared" ref="O1250:O1260" si="509">IF(AJ1250="","",IF(M1250="N","n","Y"))</f>
        <v>Y</v>
      </c>
      <c r="P1250" s="384"/>
      <c r="Q1250" s="384"/>
      <c r="R1250" s="384"/>
      <c r="S1250" s="384"/>
      <c r="T1250" s="384"/>
      <c r="U1250" s="384"/>
      <c r="V1250" s="384"/>
      <c r="W1250" s="384"/>
      <c r="X1250" s="384"/>
      <c r="Y1250" s="385" t="str">
        <f t="shared" si="495"/>
        <v>Y</v>
      </c>
      <c r="Z1250" s="385" t="str">
        <f t="shared" si="496"/>
        <v>Y</v>
      </c>
      <c r="AA1250" s="385" t="str">
        <f t="shared" ref="AA1250:AA1260" si="510">IF(AM1250="","",IF(Y1250="N","n","Y"))</f>
        <v>Y</v>
      </c>
      <c r="AC1250" s="389">
        <v>580</v>
      </c>
      <c r="AD1250" s="390">
        <v>1.2931034482758621E-2</v>
      </c>
      <c r="AE1250" s="385">
        <v>1</v>
      </c>
      <c r="AF1250" s="385">
        <v>0</v>
      </c>
      <c r="AG1250" s="391">
        <f t="shared" si="503"/>
        <v>160</v>
      </c>
      <c r="AH1250" s="372">
        <v>11.5</v>
      </c>
      <c r="AI1250" s="392">
        <f t="shared" si="504"/>
        <v>35520.737217074908</v>
      </c>
      <c r="AJ1250" s="394">
        <f t="shared" si="506"/>
        <v>580</v>
      </c>
      <c r="AK1250" s="394"/>
      <c r="AL1250" s="394"/>
      <c r="AM1250" s="394">
        <f t="shared" si="472"/>
        <v>7.5</v>
      </c>
      <c r="AN1250" s="372">
        <f t="shared" si="497"/>
        <v>0.5</v>
      </c>
      <c r="AO1250" s="390">
        <f t="shared" si="505"/>
        <v>2.1114426635252185E-4</v>
      </c>
      <c r="AP1250" s="390">
        <f t="shared" si="507"/>
        <v>1.2931034482758621E-2</v>
      </c>
      <c r="AQ1250" s="439"/>
      <c r="AR1250" s="439"/>
      <c r="AS1250" s="396">
        <f t="shared" si="475"/>
        <v>1</v>
      </c>
      <c r="AT1250" s="396">
        <f t="shared" si="476"/>
        <v>0</v>
      </c>
      <c r="AU1250" s="396">
        <f t="shared" si="473"/>
        <v>1</v>
      </c>
      <c r="AV1250" s="396">
        <f t="shared" si="474"/>
        <v>0</v>
      </c>
      <c r="AY1250" s="396"/>
      <c r="AZ1250" s="396"/>
      <c r="BA1250" s="397">
        <v>58</v>
      </c>
      <c r="BB1250" s="397" t="s">
        <v>1494</v>
      </c>
      <c r="BC1250" s="397" t="s">
        <v>1403</v>
      </c>
      <c r="BD1250" s="397" t="s">
        <v>1495</v>
      </c>
      <c r="BE1250" s="303" t="s">
        <v>656</v>
      </c>
      <c r="BF1250" s="397"/>
      <c r="BG1250" s="397">
        <v>191</v>
      </c>
      <c r="BH1250" s="397" t="s">
        <v>1512</v>
      </c>
      <c r="BI1250" s="397" t="s">
        <v>1387</v>
      </c>
      <c r="BJ1250" s="397" t="s">
        <v>533</v>
      </c>
      <c r="BK1250" s="397" t="s">
        <v>573</v>
      </c>
      <c r="BN1250" s="397">
        <v>4.4000000000000004</v>
      </c>
      <c r="BO1250" s="397" t="s">
        <v>1390</v>
      </c>
      <c r="BP1250" s="398" t="s">
        <v>1406</v>
      </c>
      <c r="BS1250" s="397" t="s">
        <v>1393</v>
      </c>
      <c r="BT1250" s="397" t="s">
        <v>573</v>
      </c>
      <c r="BU1250" s="397"/>
      <c r="BV1250" s="397"/>
      <c r="BW1250" s="399">
        <v>36619</v>
      </c>
      <c r="BX1250" s="399"/>
      <c r="BY1250" s="398" t="s">
        <v>451</v>
      </c>
      <c r="BZ1250" s="397">
        <v>7.5</v>
      </c>
      <c r="CA1250" s="397" t="s">
        <v>1396</v>
      </c>
      <c r="CC1250" s="397">
        <v>1.4999999999999999E-2</v>
      </c>
      <c r="CD1250" s="400" t="s">
        <v>2044</v>
      </c>
      <c r="CE1250" s="397">
        <v>13908</v>
      </c>
      <c r="CF1250" s="397" t="s">
        <v>1710</v>
      </c>
      <c r="CG1250" s="401">
        <v>36619</v>
      </c>
      <c r="CH1250" s="402"/>
      <c r="CK1250" s="398" t="s">
        <v>451</v>
      </c>
      <c r="CL1250" s="397">
        <v>580</v>
      </c>
      <c r="CM1250" s="397" t="s">
        <v>1396</v>
      </c>
      <c r="CO1250" s="397" t="s">
        <v>543</v>
      </c>
      <c r="CP1250" s="397" t="s">
        <v>2044</v>
      </c>
      <c r="CQ1250" s="397">
        <v>2016</v>
      </c>
      <c r="CR1250" s="397" t="s">
        <v>1499</v>
      </c>
      <c r="CS1250" s="401">
        <v>36619</v>
      </c>
      <c r="CT1250" s="402"/>
      <c r="CU1250" s="397">
        <v>23</v>
      </c>
      <c r="CV1250" s="372" t="s">
        <v>1390</v>
      </c>
      <c r="CW1250" s="397"/>
      <c r="CY1250" s="372" t="s">
        <v>451</v>
      </c>
      <c r="CZ1250" s="397">
        <v>160</v>
      </c>
      <c r="DA1250" s="397" t="s">
        <v>2046</v>
      </c>
      <c r="DC1250" s="397">
        <v>1</v>
      </c>
      <c r="DD1250" s="397" t="s">
        <v>2044</v>
      </c>
      <c r="DE1250" s="397">
        <v>2053</v>
      </c>
      <c r="DF1250" s="397"/>
      <c r="DG1250" s="397"/>
      <c r="DH1250" s="397"/>
      <c r="DI1250" s="397"/>
      <c r="DJ1250" s="397"/>
      <c r="DK1250" s="397"/>
      <c r="DL1250" s="397"/>
      <c r="DM1250" s="397"/>
      <c r="DN1250" s="397"/>
      <c r="DO1250" s="397"/>
      <c r="DP1250" s="397"/>
      <c r="DQ1250" s="397"/>
      <c r="DR1250" s="400"/>
      <c r="DS1250" s="397"/>
    </row>
    <row r="1251" spans="1:123" s="372" customFormat="1" x14ac:dyDescent="0.2">
      <c r="A1251" s="384" t="str">
        <f t="shared" si="490"/>
        <v>LAFB</v>
      </c>
      <c r="B1251" s="384" t="str">
        <f t="shared" si="491"/>
        <v>Trichloroethylene</v>
      </c>
      <c r="C1251" s="385" t="s">
        <v>2587</v>
      </c>
      <c r="D1251" s="385" t="str">
        <f t="shared" si="483"/>
        <v>LS</v>
      </c>
      <c r="E1251" s="384" t="s">
        <v>372</v>
      </c>
      <c r="F1251" s="386" t="str">
        <f t="shared" si="492"/>
        <v>UA22</v>
      </c>
      <c r="G1251" s="384" t="str">
        <f t="shared" si="493"/>
        <v>Residential</v>
      </c>
      <c r="H1251" s="384" t="str">
        <f t="shared" si="494"/>
        <v>Basement</v>
      </c>
      <c r="I1251" s="385" t="str">
        <f t="shared" si="501"/>
        <v>Y</v>
      </c>
      <c r="J1251" s="385" t="str">
        <f t="shared" si="502"/>
        <v>Y</v>
      </c>
      <c r="K1251" s="385" t="str">
        <f t="shared" si="508"/>
        <v>Y</v>
      </c>
      <c r="L1251" s="384"/>
      <c r="M1251" s="385" t="str">
        <f t="shared" si="484"/>
        <v>Y</v>
      </c>
      <c r="N1251" s="385" t="str">
        <f t="shared" si="485"/>
        <v>Y</v>
      </c>
      <c r="O1251" s="385" t="str">
        <f t="shared" si="509"/>
        <v>Y</v>
      </c>
      <c r="P1251" s="384"/>
      <c r="Q1251" s="384"/>
      <c r="R1251" s="384"/>
      <c r="S1251" s="384"/>
      <c r="T1251" s="384"/>
      <c r="U1251" s="384"/>
      <c r="V1251" s="384"/>
      <c r="W1251" s="384"/>
      <c r="X1251" s="384"/>
      <c r="Y1251" s="385" t="str">
        <f t="shared" si="495"/>
        <v>Y</v>
      </c>
      <c r="Z1251" s="385" t="str">
        <f t="shared" si="496"/>
        <v>Y</v>
      </c>
      <c r="AA1251" s="385" t="str">
        <f t="shared" si="510"/>
        <v>Y</v>
      </c>
      <c r="AC1251" s="389">
        <v>78</v>
      </c>
      <c r="AD1251" s="390">
        <v>4.2307692307692303E-2</v>
      </c>
      <c r="AE1251" s="385">
        <v>1</v>
      </c>
      <c r="AF1251" s="385">
        <v>0</v>
      </c>
      <c r="AG1251" s="391">
        <f t="shared" si="503"/>
        <v>170</v>
      </c>
      <c r="AH1251" s="372">
        <v>11.5</v>
      </c>
      <c r="AI1251" s="392">
        <f t="shared" si="504"/>
        <v>37740.783293142093</v>
      </c>
      <c r="AJ1251" s="394">
        <f t="shared" si="506"/>
        <v>78</v>
      </c>
      <c r="AK1251" s="394"/>
      <c r="AL1251" s="394"/>
      <c r="AM1251" s="394">
        <f t="shared" si="472"/>
        <v>3.3</v>
      </c>
      <c r="AN1251" s="372">
        <f t="shared" si="497"/>
        <v>0.5</v>
      </c>
      <c r="AO1251" s="390">
        <f t="shared" si="505"/>
        <v>8.7438566771867854E-5</v>
      </c>
      <c r="AP1251" s="390">
        <f t="shared" si="507"/>
        <v>4.2307692307692303E-2</v>
      </c>
      <c r="AQ1251" s="439"/>
      <c r="AR1251" s="439"/>
      <c r="AS1251" s="396">
        <f t="shared" si="475"/>
        <v>1</v>
      </c>
      <c r="AT1251" s="396">
        <f t="shared" si="476"/>
        <v>0</v>
      </c>
      <c r="AU1251" s="396">
        <f t="shared" si="473"/>
        <v>1</v>
      </c>
      <c r="AV1251" s="396">
        <f t="shared" si="474"/>
        <v>0</v>
      </c>
      <c r="AY1251" s="396"/>
      <c r="AZ1251" s="396"/>
      <c r="BA1251" s="397">
        <v>58</v>
      </c>
      <c r="BB1251" s="397" t="s">
        <v>1494</v>
      </c>
      <c r="BC1251" s="397" t="s">
        <v>1403</v>
      </c>
      <c r="BD1251" s="397" t="s">
        <v>1495</v>
      </c>
      <c r="BE1251" s="303" t="s">
        <v>656</v>
      </c>
      <c r="BF1251" s="397"/>
      <c r="BG1251" s="397">
        <v>191</v>
      </c>
      <c r="BH1251" s="397" t="s">
        <v>1512</v>
      </c>
      <c r="BI1251" s="397" t="s">
        <v>1387</v>
      </c>
      <c r="BJ1251" s="397" t="s">
        <v>533</v>
      </c>
      <c r="BK1251" s="397" t="s">
        <v>573</v>
      </c>
      <c r="BN1251" s="397">
        <v>4.4000000000000004</v>
      </c>
      <c r="BO1251" s="397" t="s">
        <v>1390</v>
      </c>
      <c r="BP1251" s="398" t="s">
        <v>1406</v>
      </c>
      <c r="BS1251" s="397" t="s">
        <v>1393</v>
      </c>
      <c r="BT1251" s="397" t="s">
        <v>573</v>
      </c>
      <c r="BU1251" s="397"/>
      <c r="BV1251" s="397"/>
      <c r="BW1251" s="399">
        <v>36698</v>
      </c>
      <c r="BX1251" s="399"/>
      <c r="BY1251" s="398" t="s">
        <v>451</v>
      </c>
      <c r="BZ1251" s="397">
        <v>3.3</v>
      </c>
      <c r="CA1251" s="397" t="s">
        <v>1396</v>
      </c>
      <c r="CC1251" s="397">
        <v>1.4999999999999999E-2</v>
      </c>
      <c r="CD1251" s="400" t="s">
        <v>2044</v>
      </c>
      <c r="CE1251" s="397">
        <v>13909</v>
      </c>
      <c r="CF1251" s="397" t="s">
        <v>1710</v>
      </c>
      <c r="CG1251" s="401">
        <v>36698</v>
      </c>
      <c r="CH1251" s="402"/>
      <c r="CK1251" s="398" t="s">
        <v>451</v>
      </c>
      <c r="CL1251" s="397">
        <v>78</v>
      </c>
      <c r="CM1251" s="397" t="s">
        <v>1396</v>
      </c>
      <c r="CO1251" s="397" t="s">
        <v>543</v>
      </c>
      <c r="CP1251" s="397" t="s">
        <v>2044</v>
      </c>
      <c r="CQ1251" s="397">
        <v>2015</v>
      </c>
      <c r="CR1251" s="397" t="s">
        <v>1499</v>
      </c>
      <c r="CS1251" s="401">
        <v>36698</v>
      </c>
      <c r="CT1251" s="402"/>
      <c r="CU1251" s="397">
        <v>23</v>
      </c>
      <c r="CV1251" s="372" t="s">
        <v>1390</v>
      </c>
      <c r="CW1251" s="397"/>
      <c r="CY1251" s="372" t="s">
        <v>451</v>
      </c>
      <c r="CZ1251" s="397">
        <v>170</v>
      </c>
      <c r="DA1251" s="397" t="s">
        <v>2046</v>
      </c>
      <c r="DC1251" s="397">
        <v>1</v>
      </c>
      <c r="DD1251" s="397" t="s">
        <v>2044</v>
      </c>
      <c r="DE1251" s="397">
        <v>2060</v>
      </c>
      <c r="DF1251" s="397"/>
      <c r="DG1251" s="397"/>
      <c r="DH1251" s="397"/>
      <c r="DI1251" s="397"/>
      <c r="DJ1251" s="397"/>
      <c r="DK1251" s="397"/>
      <c r="DL1251" s="397"/>
      <c r="DM1251" s="397"/>
      <c r="DN1251" s="397"/>
      <c r="DO1251" s="397"/>
      <c r="DP1251" s="397"/>
      <c r="DQ1251" s="397"/>
      <c r="DR1251" s="400"/>
      <c r="DS1251" s="397"/>
    </row>
    <row r="1252" spans="1:123" s="39" customFormat="1" x14ac:dyDescent="0.2">
      <c r="A1252" s="44" t="str">
        <f t="shared" si="490"/>
        <v>LAFB</v>
      </c>
      <c r="B1252" s="44" t="str">
        <f t="shared" si="491"/>
        <v>Trichloroethylene</v>
      </c>
      <c r="C1252" s="38" t="s">
        <v>2587</v>
      </c>
      <c r="D1252" s="38" t="str">
        <f t="shared" si="483"/>
        <v>LS</v>
      </c>
      <c r="E1252" s="44" t="s">
        <v>372</v>
      </c>
      <c r="F1252" s="155" t="str">
        <f t="shared" si="492"/>
        <v>UA22</v>
      </c>
      <c r="G1252" s="44" t="str">
        <f t="shared" si="493"/>
        <v>Residential</v>
      </c>
      <c r="H1252" s="44" t="str">
        <f t="shared" si="494"/>
        <v>Basement</v>
      </c>
      <c r="I1252" s="38" t="str">
        <f t="shared" si="501"/>
        <v>Y</v>
      </c>
      <c r="J1252" s="38" t="str">
        <f t="shared" si="502"/>
        <v>Y</v>
      </c>
      <c r="K1252" s="38" t="str">
        <f t="shared" si="508"/>
        <v>Y</v>
      </c>
      <c r="L1252" s="44"/>
      <c r="M1252" s="38" t="str">
        <f t="shared" si="484"/>
        <v>Y</v>
      </c>
      <c r="N1252" s="38" t="str">
        <f t="shared" si="485"/>
        <v>Y</v>
      </c>
      <c r="O1252" s="38" t="str">
        <f t="shared" si="509"/>
        <v>Y</v>
      </c>
      <c r="P1252" s="44"/>
      <c r="Q1252" s="44"/>
      <c r="R1252" s="44"/>
      <c r="S1252" s="44"/>
      <c r="T1252" s="44"/>
      <c r="U1252" s="44"/>
      <c r="V1252" s="44"/>
      <c r="W1252" s="44"/>
      <c r="X1252" s="44"/>
      <c r="Y1252" s="38" t="str">
        <f t="shared" si="495"/>
        <v>Y</v>
      </c>
      <c r="Z1252" s="38" t="str">
        <f t="shared" si="496"/>
        <v>n</v>
      </c>
      <c r="AA1252" s="38" t="str">
        <f t="shared" si="510"/>
        <v>Y</v>
      </c>
      <c r="AC1252" s="59">
        <v>1400</v>
      </c>
      <c r="AD1252" s="204">
        <v>2.642857142857143E-4</v>
      </c>
      <c r="AE1252" s="38">
        <v>1</v>
      </c>
      <c r="AF1252" s="38">
        <v>0</v>
      </c>
      <c r="AG1252" s="125">
        <f t="shared" si="503"/>
        <v>150</v>
      </c>
      <c r="AH1252" s="39">
        <v>11.5</v>
      </c>
      <c r="AI1252" s="123">
        <f t="shared" si="504"/>
        <v>33300.69114100773</v>
      </c>
      <c r="AJ1252" s="40">
        <f t="shared" si="506"/>
        <v>1400</v>
      </c>
      <c r="AK1252" s="40"/>
      <c r="AL1252" s="40"/>
      <c r="AM1252" s="40">
        <f t="shared" si="472"/>
        <v>0.37</v>
      </c>
      <c r="AN1252" s="39">
        <f t="shared" si="497"/>
        <v>0.5</v>
      </c>
      <c r="AO1252" s="204">
        <f t="shared" si="505"/>
        <v>1.1110880504950481E-5</v>
      </c>
      <c r="AP1252" s="204">
        <f t="shared" si="507"/>
        <v>2.642857142857143E-4</v>
      </c>
      <c r="AQ1252" s="45"/>
      <c r="AR1252" s="45"/>
      <c r="AS1252" s="115">
        <f t="shared" si="475"/>
        <v>1</v>
      </c>
      <c r="AT1252" s="115">
        <f t="shared" si="476"/>
        <v>0</v>
      </c>
      <c r="AU1252" s="115">
        <f t="shared" si="473"/>
        <v>1</v>
      </c>
      <c r="AV1252" s="115">
        <f t="shared" si="474"/>
        <v>0</v>
      </c>
      <c r="AY1252" s="115"/>
      <c r="AZ1252" s="115"/>
      <c r="BA1252" s="43">
        <v>58</v>
      </c>
      <c r="BB1252" s="43" t="s">
        <v>1494</v>
      </c>
      <c r="BC1252" s="43" t="s">
        <v>1403</v>
      </c>
      <c r="BD1252" s="43" t="s">
        <v>1495</v>
      </c>
      <c r="BE1252" s="37" t="s">
        <v>656</v>
      </c>
      <c r="BF1252" s="43"/>
      <c r="BG1252" s="43">
        <v>191</v>
      </c>
      <c r="BH1252" s="43" t="s">
        <v>1512</v>
      </c>
      <c r="BI1252" s="43" t="s">
        <v>1387</v>
      </c>
      <c r="BJ1252" s="43" t="s">
        <v>533</v>
      </c>
      <c r="BK1252" s="43" t="s">
        <v>573</v>
      </c>
      <c r="BN1252" s="43">
        <v>4.4000000000000004</v>
      </c>
      <c r="BO1252" s="43" t="s">
        <v>1390</v>
      </c>
      <c r="BP1252" s="48" t="s">
        <v>1406</v>
      </c>
      <c r="BS1252" s="43" t="s">
        <v>1393</v>
      </c>
      <c r="BT1252" s="43" t="s">
        <v>573</v>
      </c>
      <c r="BU1252" s="43"/>
      <c r="BV1252" s="43"/>
      <c r="BW1252" s="243">
        <v>36783</v>
      </c>
      <c r="BX1252" s="243"/>
      <c r="BY1252" s="48" t="s">
        <v>451</v>
      </c>
      <c r="BZ1252" s="43">
        <v>0.37</v>
      </c>
      <c r="CA1252" s="43" t="s">
        <v>1396</v>
      </c>
      <c r="CC1252" s="43">
        <v>1.4999999999999999E-2</v>
      </c>
      <c r="CD1252" s="124" t="s">
        <v>2044</v>
      </c>
      <c r="CE1252" s="43">
        <v>13910</v>
      </c>
      <c r="CF1252" s="43" t="s">
        <v>1710</v>
      </c>
      <c r="CG1252" s="251">
        <v>36783</v>
      </c>
      <c r="CH1252" s="126"/>
      <c r="CK1252" s="48" t="s">
        <v>451</v>
      </c>
      <c r="CL1252" s="43">
        <v>1400</v>
      </c>
      <c r="CM1252" s="43" t="s">
        <v>1396</v>
      </c>
      <c r="CO1252" s="43" t="s">
        <v>543</v>
      </c>
      <c r="CP1252" s="43" t="s">
        <v>2044</v>
      </c>
      <c r="CQ1252" s="43">
        <v>2011</v>
      </c>
      <c r="CR1252" s="43" t="s">
        <v>1499</v>
      </c>
      <c r="CS1252" s="251">
        <v>36783</v>
      </c>
      <c r="CT1252" s="126"/>
      <c r="CU1252" s="43">
        <v>23</v>
      </c>
      <c r="CV1252" s="39" t="s">
        <v>1390</v>
      </c>
      <c r="CW1252" s="43"/>
      <c r="CY1252" s="39" t="s">
        <v>451</v>
      </c>
      <c r="CZ1252" s="43">
        <v>150</v>
      </c>
      <c r="DA1252" s="43" t="s">
        <v>2046</v>
      </c>
      <c r="DC1252" s="43">
        <v>1</v>
      </c>
      <c r="DD1252" s="43" t="s">
        <v>2044</v>
      </c>
      <c r="DE1252" s="43">
        <v>2066</v>
      </c>
      <c r="DF1252" s="43"/>
      <c r="DG1252" s="43"/>
      <c r="DH1252" s="43"/>
      <c r="DI1252" s="43"/>
      <c r="DJ1252" s="43"/>
      <c r="DK1252" s="43"/>
      <c r="DL1252" s="43"/>
      <c r="DM1252" s="43"/>
      <c r="DN1252" s="43"/>
      <c r="DO1252" s="43"/>
      <c r="DP1252" s="43"/>
      <c r="DQ1252" s="43"/>
      <c r="DR1252" s="124"/>
      <c r="DS1252" s="43"/>
    </row>
    <row r="1253" spans="1:123" s="372" customFormat="1" x14ac:dyDescent="0.2">
      <c r="A1253" s="384" t="str">
        <f t="shared" si="490"/>
        <v>LAFB</v>
      </c>
      <c r="B1253" s="384" t="str">
        <f t="shared" si="491"/>
        <v>Trichloroethylene</v>
      </c>
      <c r="C1253" s="385" t="s">
        <v>2587</v>
      </c>
      <c r="D1253" s="385" t="str">
        <f t="shared" si="483"/>
        <v>LS</v>
      </c>
      <c r="E1253" s="384" t="s">
        <v>372</v>
      </c>
      <c r="F1253" s="386" t="str">
        <f t="shared" si="492"/>
        <v>UA22</v>
      </c>
      <c r="G1253" s="384" t="str">
        <f t="shared" si="493"/>
        <v>Residential</v>
      </c>
      <c r="H1253" s="384" t="str">
        <f t="shared" si="494"/>
        <v>Basement</v>
      </c>
      <c r="I1253" s="385" t="str">
        <f t="shared" si="501"/>
        <v>Y</v>
      </c>
      <c r="J1253" s="385" t="str">
        <f t="shared" si="502"/>
        <v>Y</v>
      </c>
      <c r="K1253" s="385" t="str">
        <f t="shared" si="508"/>
        <v>Y</v>
      </c>
      <c r="L1253" s="384"/>
      <c r="M1253" s="385" t="str">
        <f t="shared" si="484"/>
        <v>Y</v>
      </c>
      <c r="N1253" s="385" t="str">
        <f t="shared" si="485"/>
        <v>Y</v>
      </c>
      <c r="O1253" s="385" t="str">
        <f t="shared" si="509"/>
        <v>Y</v>
      </c>
      <c r="P1253" s="384"/>
      <c r="Q1253" s="384"/>
      <c r="R1253" s="384"/>
      <c r="S1253" s="384"/>
      <c r="T1253" s="384"/>
      <c r="U1253" s="384"/>
      <c r="V1253" s="384"/>
      <c r="W1253" s="384"/>
      <c r="X1253" s="384"/>
      <c r="Y1253" s="385" t="str">
        <f t="shared" si="495"/>
        <v>Y</v>
      </c>
      <c r="Z1253" s="385" t="str">
        <f t="shared" si="496"/>
        <v>Y</v>
      </c>
      <c r="AA1253" s="385" t="str">
        <f t="shared" si="510"/>
        <v>Y</v>
      </c>
      <c r="AC1253" s="389">
        <v>1500</v>
      </c>
      <c r="AD1253" s="390">
        <v>1.9333333333333333E-3</v>
      </c>
      <c r="AE1253" s="385">
        <v>1</v>
      </c>
      <c r="AF1253" s="385">
        <v>0</v>
      </c>
      <c r="AG1253" s="391">
        <f t="shared" si="503"/>
        <v>124</v>
      </c>
      <c r="AH1253" s="372">
        <v>11.5</v>
      </c>
      <c r="AI1253" s="392">
        <f t="shared" si="504"/>
        <v>27528.571343233056</v>
      </c>
      <c r="AJ1253" s="394">
        <f t="shared" si="506"/>
        <v>1500</v>
      </c>
      <c r="AK1253" s="394"/>
      <c r="AL1253" s="394"/>
      <c r="AM1253" s="394">
        <f t="shared" si="472"/>
        <v>2.9</v>
      </c>
      <c r="AN1253" s="372">
        <f t="shared" si="497"/>
        <v>0.5</v>
      </c>
      <c r="AO1253" s="390">
        <f t="shared" si="505"/>
        <v>1.0534509633072057E-4</v>
      </c>
      <c r="AP1253" s="390">
        <f t="shared" si="507"/>
        <v>1.9333333333333333E-3</v>
      </c>
      <c r="AQ1253" s="439"/>
      <c r="AR1253" s="439"/>
      <c r="AS1253" s="396">
        <f t="shared" si="475"/>
        <v>1</v>
      </c>
      <c r="AT1253" s="396">
        <f t="shared" si="476"/>
        <v>0</v>
      </c>
      <c r="AU1253" s="396">
        <f t="shared" si="473"/>
        <v>1</v>
      </c>
      <c r="AV1253" s="396">
        <f t="shared" si="474"/>
        <v>0</v>
      </c>
      <c r="AY1253" s="396"/>
      <c r="AZ1253" s="396"/>
      <c r="BA1253" s="397">
        <v>58</v>
      </c>
      <c r="BB1253" s="397" t="s">
        <v>1494</v>
      </c>
      <c r="BC1253" s="397" t="s">
        <v>1403</v>
      </c>
      <c r="BD1253" s="397" t="s">
        <v>1495</v>
      </c>
      <c r="BE1253" s="303" t="s">
        <v>656</v>
      </c>
      <c r="BF1253" s="397"/>
      <c r="BG1253" s="397">
        <v>191</v>
      </c>
      <c r="BH1253" s="397" t="s">
        <v>1512</v>
      </c>
      <c r="BI1253" s="397" t="s">
        <v>1387</v>
      </c>
      <c r="BJ1253" s="397" t="s">
        <v>533</v>
      </c>
      <c r="BK1253" s="397" t="s">
        <v>573</v>
      </c>
      <c r="BN1253" s="397">
        <v>4.4000000000000004</v>
      </c>
      <c r="BO1253" s="397" t="s">
        <v>1390</v>
      </c>
      <c r="BP1253" s="398" t="s">
        <v>1406</v>
      </c>
      <c r="BS1253" s="397" t="s">
        <v>1393</v>
      </c>
      <c r="BT1253" s="397" t="s">
        <v>573</v>
      </c>
      <c r="BU1253" s="397"/>
      <c r="BV1253" s="397"/>
      <c r="BW1253" s="399">
        <v>36838</v>
      </c>
      <c r="BX1253" s="399"/>
      <c r="BY1253" s="398" t="s">
        <v>451</v>
      </c>
      <c r="BZ1253" s="397">
        <v>2.9</v>
      </c>
      <c r="CA1253" s="397" t="s">
        <v>1396</v>
      </c>
      <c r="CC1253" s="397">
        <v>1.4999999999999999E-2</v>
      </c>
      <c r="CD1253" s="400" t="s">
        <v>2044</v>
      </c>
      <c r="CE1253" s="397">
        <v>13911</v>
      </c>
      <c r="CF1253" s="397" t="s">
        <v>1710</v>
      </c>
      <c r="CG1253" s="401">
        <v>36838</v>
      </c>
      <c r="CH1253" s="402"/>
      <c r="CK1253" s="398" t="s">
        <v>451</v>
      </c>
      <c r="CL1253" s="397">
        <v>1500</v>
      </c>
      <c r="CM1253" s="397" t="s">
        <v>1396</v>
      </c>
      <c r="CO1253" s="397" t="s">
        <v>543</v>
      </c>
      <c r="CP1253" s="397" t="s">
        <v>2044</v>
      </c>
      <c r="CQ1253" s="397">
        <v>2012</v>
      </c>
      <c r="CR1253" s="397" t="s">
        <v>1499</v>
      </c>
      <c r="CS1253" s="401">
        <v>36838</v>
      </c>
      <c r="CT1253" s="402"/>
      <c r="CU1253" s="397">
        <v>23</v>
      </c>
      <c r="CV1253" s="372" t="s">
        <v>1390</v>
      </c>
      <c r="CW1253" s="397"/>
      <c r="CY1253" s="372" t="s">
        <v>451</v>
      </c>
      <c r="CZ1253" s="397">
        <v>124</v>
      </c>
      <c r="DA1253" s="397" t="s">
        <v>2046</v>
      </c>
      <c r="DC1253" s="397">
        <v>1</v>
      </c>
      <c r="DD1253" s="397" t="s">
        <v>2044</v>
      </c>
      <c r="DE1253" s="397">
        <v>2070</v>
      </c>
      <c r="DF1253" s="397"/>
      <c r="DG1253" s="397"/>
      <c r="DH1253" s="397"/>
      <c r="DI1253" s="397"/>
      <c r="DJ1253" s="397"/>
      <c r="DK1253" s="397"/>
      <c r="DL1253" s="397"/>
      <c r="DM1253" s="397"/>
      <c r="DN1253" s="397"/>
      <c r="DO1253" s="397"/>
      <c r="DP1253" s="397"/>
      <c r="DQ1253" s="397"/>
      <c r="DR1253" s="400"/>
      <c r="DS1253" s="397"/>
    </row>
    <row r="1254" spans="1:123" s="372" customFormat="1" x14ac:dyDescent="0.2">
      <c r="A1254" s="384" t="str">
        <f t="shared" si="490"/>
        <v>LAFB</v>
      </c>
      <c r="B1254" s="384" t="str">
        <f t="shared" si="491"/>
        <v>Trichloroethylene</v>
      </c>
      <c r="C1254" s="385" t="s">
        <v>2587</v>
      </c>
      <c r="D1254" s="385" t="str">
        <f t="shared" si="483"/>
        <v>LS</v>
      </c>
      <c r="E1254" s="384" t="s">
        <v>372</v>
      </c>
      <c r="F1254" s="386" t="str">
        <f t="shared" si="492"/>
        <v>UA22</v>
      </c>
      <c r="G1254" s="384" t="str">
        <f t="shared" si="493"/>
        <v>Residential</v>
      </c>
      <c r="H1254" s="384" t="str">
        <f t="shared" si="494"/>
        <v>Basement</v>
      </c>
      <c r="I1254" s="385" t="str">
        <f t="shared" si="501"/>
        <v>Y</v>
      </c>
      <c r="J1254" s="385" t="str">
        <f t="shared" si="502"/>
        <v>Y</v>
      </c>
      <c r="K1254" s="385" t="str">
        <f t="shared" si="508"/>
        <v>Y</v>
      </c>
      <c r="L1254" s="384"/>
      <c r="M1254" s="385" t="str">
        <f t="shared" si="484"/>
        <v>Y</v>
      </c>
      <c r="N1254" s="385" t="str">
        <f t="shared" si="485"/>
        <v>Y</v>
      </c>
      <c r="O1254" s="385" t="str">
        <f t="shared" si="509"/>
        <v>Y</v>
      </c>
      <c r="P1254" s="384"/>
      <c r="Q1254" s="384"/>
      <c r="R1254" s="384"/>
      <c r="S1254" s="384"/>
      <c r="T1254" s="384"/>
      <c r="U1254" s="384"/>
      <c r="V1254" s="384"/>
      <c r="W1254" s="384"/>
      <c r="X1254" s="384"/>
      <c r="Y1254" s="385" t="str">
        <f t="shared" si="495"/>
        <v>Y</v>
      </c>
      <c r="Z1254" s="385" t="str">
        <f t="shared" si="496"/>
        <v>Y</v>
      </c>
      <c r="AA1254" s="385" t="str">
        <f t="shared" si="510"/>
        <v>Y</v>
      </c>
      <c r="AC1254" s="389">
        <v>900</v>
      </c>
      <c r="AD1254" s="390">
        <v>7.1111111111111115E-3</v>
      </c>
      <c r="AE1254" s="385">
        <v>1</v>
      </c>
      <c r="AF1254" s="385">
        <v>0</v>
      </c>
      <c r="AG1254" s="391">
        <f t="shared" si="503"/>
        <v>75</v>
      </c>
      <c r="AH1254" s="372">
        <v>11.5</v>
      </c>
      <c r="AI1254" s="392">
        <f t="shared" si="504"/>
        <v>16650.345570503865</v>
      </c>
      <c r="AJ1254" s="394">
        <f t="shared" si="506"/>
        <v>900</v>
      </c>
      <c r="AK1254" s="394"/>
      <c r="AL1254" s="394"/>
      <c r="AM1254" s="394">
        <f t="shared" si="472"/>
        <v>6.4</v>
      </c>
      <c r="AN1254" s="372">
        <f t="shared" si="497"/>
        <v>0.5</v>
      </c>
      <c r="AO1254" s="390">
        <f t="shared" si="505"/>
        <v>3.843764066577464E-4</v>
      </c>
      <c r="AP1254" s="390">
        <f t="shared" si="507"/>
        <v>7.1111111111111115E-3</v>
      </c>
      <c r="AQ1254" s="439"/>
      <c r="AR1254" s="439"/>
      <c r="AS1254" s="396">
        <f t="shared" si="475"/>
        <v>1</v>
      </c>
      <c r="AT1254" s="396">
        <f t="shared" si="476"/>
        <v>0</v>
      </c>
      <c r="AU1254" s="396">
        <f t="shared" si="473"/>
        <v>1</v>
      </c>
      <c r="AV1254" s="396">
        <f t="shared" si="474"/>
        <v>0</v>
      </c>
      <c r="AY1254" s="396"/>
      <c r="AZ1254" s="396"/>
      <c r="BA1254" s="397">
        <v>58</v>
      </c>
      <c r="BB1254" s="397" t="s">
        <v>1494</v>
      </c>
      <c r="BC1254" s="397" t="s">
        <v>1403</v>
      </c>
      <c r="BD1254" s="397" t="s">
        <v>1495</v>
      </c>
      <c r="BE1254" s="303" t="s">
        <v>656</v>
      </c>
      <c r="BF1254" s="397"/>
      <c r="BG1254" s="397">
        <v>191</v>
      </c>
      <c r="BH1254" s="397" t="s">
        <v>1512</v>
      </c>
      <c r="BI1254" s="397" t="s">
        <v>1387</v>
      </c>
      <c r="BJ1254" s="397" t="s">
        <v>533</v>
      </c>
      <c r="BK1254" s="397" t="s">
        <v>573</v>
      </c>
      <c r="BN1254" s="397">
        <v>4.4000000000000004</v>
      </c>
      <c r="BO1254" s="397" t="s">
        <v>1390</v>
      </c>
      <c r="BP1254" s="398" t="s">
        <v>1406</v>
      </c>
      <c r="BS1254" s="397" t="s">
        <v>1393</v>
      </c>
      <c r="BT1254" s="397" t="s">
        <v>573</v>
      </c>
      <c r="BU1254" s="397"/>
      <c r="BV1254" s="397"/>
      <c r="BW1254" s="399">
        <v>36881</v>
      </c>
      <c r="BX1254" s="399"/>
      <c r="BY1254" s="398" t="s">
        <v>451</v>
      </c>
      <c r="BZ1254" s="397">
        <v>6.4</v>
      </c>
      <c r="CA1254" s="397" t="s">
        <v>1396</v>
      </c>
      <c r="CC1254" s="397">
        <v>1.4999999999999999E-2</v>
      </c>
      <c r="CD1254" s="400" t="s">
        <v>2044</v>
      </c>
      <c r="CE1254" s="397">
        <v>13912</v>
      </c>
      <c r="CF1254" s="397" t="s">
        <v>1710</v>
      </c>
      <c r="CG1254" s="401">
        <v>36881</v>
      </c>
      <c r="CH1254" s="402"/>
      <c r="CK1254" s="398" t="s">
        <v>451</v>
      </c>
      <c r="CL1254" s="397">
        <v>900</v>
      </c>
      <c r="CM1254" s="397" t="s">
        <v>1396</v>
      </c>
      <c r="CO1254" s="397" t="s">
        <v>543</v>
      </c>
      <c r="CP1254" s="397" t="s">
        <v>2044</v>
      </c>
      <c r="CQ1254" s="397">
        <v>2009</v>
      </c>
      <c r="CR1254" s="397" t="s">
        <v>1499</v>
      </c>
      <c r="CS1254" s="401">
        <v>36881</v>
      </c>
      <c r="CT1254" s="402"/>
      <c r="CU1254" s="397">
        <v>23</v>
      </c>
      <c r="CV1254" s="372" t="s">
        <v>1390</v>
      </c>
      <c r="CW1254" s="397"/>
      <c r="CY1254" s="372" t="s">
        <v>451</v>
      </c>
      <c r="CZ1254" s="397">
        <v>75</v>
      </c>
      <c r="DA1254" s="397" t="s">
        <v>2046</v>
      </c>
      <c r="DC1254" s="397">
        <v>1</v>
      </c>
      <c r="DD1254" s="397" t="s">
        <v>2044</v>
      </c>
      <c r="DE1254" s="397">
        <v>2073</v>
      </c>
      <c r="DF1254" s="397"/>
      <c r="DG1254" s="397"/>
      <c r="DH1254" s="397"/>
      <c r="DI1254" s="397"/>
      <c r="DJ1254" s="397"/>
      <c r="DK1254" s="397"/>
      <c r="DL1254" s="397"/>
      <c r="DM1254" s="397"/>
      <c r="DN1254" s="397"/>
      <c r="DO1254" s="397"/>
      <c r="DP1254" s="397"/>
      <c r="DQ1254" s="397"/>
      <c r="DR1254" s="400"/>
      <c r="DS1254" s="397"/>
    </row>
    <row r="1255" spans="1:123" s="372" customFormat="1" x14ac:dyDescent="0.2">
      <c r="A1255" s="384" t="str">
        <f t="shared" si="490"/>
        <v>LAFB</v>
      </c>
      <c r="B1255" s="384" t="str">
        <f t="shared" si="491"/>
        <v>Trichloroethylene</v>
      </c>
      <c r="C1255" s="385" t="s">
        <v>2587</v>
      </c>
      <c r="D1255" s="385" t="str">
        <f t="shared" si="483"/>
        <v>LS</v>
      </c>
      <c r="E1255" s="384" t="s">
        <v>372</v>
      </c>
      <c r="F1255" s="386" t="str">
        <f t="shared" si="492"/>
        <v>UA22</v>
      </c>
      <c r="G1255" s="384" t="str">
        <f t="shared" si="493"/>
        <v>Residential</v>
      </c>
      <c r="H1255" s="384" t="str">
        <f t="shared" si="494"/>
        <v>Basement</v>
      </c>
      <c r="I1255" s="385" t="str">
        <f t="shared" si="501"/>
        <v>Y</v>
      </c>
      <c r="J1255" s="385" t="str">
        <f t="shared" si="502"/>
        <v>Y</v>
      </c>
      <c r="K1255" s="385" t="str">
        <f t="shared" si="508"/>
        <v>Y</v>
      </c>
      <c r="L1255" s="384"/>
      <c r="M1255" s="385" t="str">
        <f t="shared" si="484"/>
        <v>Y</v>
      </c>
      <c r="N1255" s="385" t="str">
        <f t="shared" si="485"/>
        <v>Y</v>
      </c>
      <c r="O1255" s="385" t="str">
        <f t="shared" si="509"/>
        <v>Y</v>
      </c>
      <c r="P1255" s="384"/>
      <c r="Q1255" s="384"/>
      <c r="R1255" s="384"/>
      <c r="S1255" s="384"/>
      <c r="T1255" s="384"/>
      <c r="U1255" s="384"/>
      <c r="V1255" s="384"/>
      <c r="W1255" s="384"/>
      <c r="X1255" s="384"/>
      <c r="Y1255" s="385" t="str">
        <f t="shared" si="495"/>
        <v>Y</v>
      </c>
      <c r="Z1255" s="385" t="str">
        <f t="shared" si="496"/>
        <v>Y</v>
      </c>
      <c r="AA1255" s="385" t="str">
        <f t="shared" si="510"/>
        <v>Y</v>
      </c>
      <c r="AC1255" s="389">
        <v>950</v>
      </c>
      <c r="AD1255" s="390">
        <v>8.3157894736842104E-3</v>
      </c>
      <c r="AE1255" s="385">
        <v>1</v>
      </c>
      <c r="AF1255" s="385">
        <v>0</v>
      </c>
      <c r="AG1255" s="391">
        <f t="shared" si="503"/>
        <v>140</v>
      </c>
      <c r="AH1255" s="372">
        <v>11.5</v>
      </c>
      <c r="AI1255" s="392">
        <f t="shared" si="504"/>
        <v>31080.645064940549</v>
      </c>
      <c r="AJ1255" s="394">
        <f t="shared" si="506"/>
        <v>950</v>
      </c>
      <c r="AK1255" s="394"/>
      <c r="AL1255" s="394"/>
      <c r="AM1255" s="394">
        <f t="shared" si="472"/>
        <v>7.9</v>
      </c>
      <c r="AN1255" s="372">
        <f t="shared" si="497"/>
        <v>0.5</v>
      </c>
      <c r="AO1255" s="390">
        <f t="shared" si="505"/>
        <v>2.5417747873294057E-4</v>
      </c>
      <c r="AP1255" s="390">
        <f t="shared" si="507"/>
        <v>8.3157894736842104E-3</v>
      </c>
      <c r="AQ1255" s="439"/>
      <c r="AR1255" s="439"/>
      <c r="AS1255" s="396">
        <f t="shared" si="475"/>
        <v>1</v>
      </c>
      <c r="AT1255" s="396">
        <f t="shared" si="476"/>
        <v>0</v>
      </c>
      <c r="AU1255" s="396">
        <f t="shared" si="473"/>
        <v>1</v>
      </c>
      <c r="AV1255" s="396">
        <f t="shared" si="474"/>
        <v>0</v>
      </c>
      <c r="AY1255" s="396"/>
      <c r="AZ1255" s="396"/>
      <c r="BA1255" s="397">
        <v>58</v>
      </c>
      <c r="BB1255" s="397" t="s">
        <v>1494</v>
      </c>
      <c r="BC1255" s="397" t="s">
        <v>1403</v>
      </c>
      <c r="BD1255" s="397" t="s">
        <v>1495</v>
      </c>
      <c r="BE1255" s="303" t="s">
        <v>656</v>
      </c>
      <c r="BF1255" s="397"/>
      <c r="BG1255" s="397">
        <v>191</v>
      </c>
      <c r="BH1255" s="397" t="s">
        <v>1512</v>
      </c>
      <c r="BI1255" s="397" t="s">
        <v>1387</v>
      </c>
      <c r="BJ1255" s="397" t="s">
        <v>533</v>
      </c>
      <c r="BK1255" s="397" t="s">
        <v>573</v>
      </c>
      <c r="BN1255" s="397">
        <v>4.4000000000000004</v>
      </c>
      <c r="BO1255" s="397" t="s">
        <v>1390</v>
      </c>
      <c r="BP1255" s="398" t="s">
        <v>1406</v>
      </c>
      <c r="BS1255" s="397" t="s">
        <v>1393</v>
      </c>
      <c r="BT1255" s="397" t="s">
        <v>573</v>
      </c>
      <c r="BU1255" s="397"/>
      <c r="BV1255" s="397"/>
      <c r="BW1255" s="399">
        <v>36929</v>
      </c>
      <c r="BX1255" s="399"/>
      <c r="BY1255" s="398" t="s">
        <v>451</v>
      </c>
      <c r="BZ1255" s="397">
        <v>7.9</v>
      </c>
      <c r="CA1255" s="397" t="s">
        <v>1396</v>
      </c>
      <c r="CC1255" s="397">
        <v>1.4999999999999999E-2</v>
      </c>
      <c r="CD1255" s="400" t="s">
        <v>2044</v>
      </c>
      <c r="CE1255" s="397">
        <v>13914</v>
      </c>
      <c r="CF1255" s="397" t="s">
        <v>1710</v>
      </c>
      <c r="CG1255" s="401">
        <v>36929</v>
      </c>
      <c r="CH1255" s="402"/>
      <c r="CK1255" s="398" t="s">
        <v>451</v>
      </c>
      <c r="CL1255" s="397">
        <v>950</v>
      </c>
      <c r="CM1255" s="397" t="s">
        <v>1396</v>
      </c>
      <c r="CO1255" s="397" t="s">
        <v>543</v>
      </c>
      <c r="CP1255" s="397" t="s">
        <v>2044</v>
      </c>
      <c r="CQ1255" s="397">
        <v>2010</v>
      </c>
      <c r="CR1255" s="397" t="s">
        <v>1499</v>
      </c>
      <c r="CS1255" s="401">
        <v>36929</v>
      </c>
      <c r="CT1255" s="402"/>
      <c r="CU1255" s="397">
        <v>23</v>
      </c>
      <c r="CV1255" s="372" t="s">
        <v>1390</v>
      </c>
      <c r="CW1255" s="397"/>
      <c r="CY1255" s="372" t="s">
        <v>451</v>
      </c>
      <c r="CZ1255" s="397">
        <v>140</v>
      </c>
      <c r="DA1255" s="397" t="s">
        <v>2046</v>
      </c>
      <c r="DC1255" s="397">
        <v>1</v>
      </c>
      <c r="DD1255" s="397" t="s">
        <v>2044</v>
      </c>
      <c r="DE1255" s="397">
        <v>2078</v>
      </c>
      <c r="DF1255" s="397"/>
      <c r="DG1255" s="397"/>
      <c r="DH1255" s="397"/>
      <c r="DI1255" s="397"/>
      <c r="DJ1255" s="397"/>
      <c r="DK1255" s="397"/>
      <c r="DL1255" s="397"/>
      <c r="DM1255" s="397"/>
      <c r="DN1255" s="397"/>
      <c r="DO1255" s="397"/>
      <c r="DP1255" s="397"/>
      <c r="DQ1255" s="397"/>
      <c r="DR1255" s="400"/>
      <c r="DS1255" s="397"/>
    </row>
    <row r="1256" spans="1:123" s="372" customFormat="1" x14ac:dyDescent="0.2">
      <c r="A1256" s="384" t="str">
        <f t="shared" si="490"/>
        <v>LAFB</v>
      </c>
      <c r="B1256" s="384" t="str">
        <f t="shared" si="491"/>
        <v>1,1-Dichloroethane</v>
      </c>
      <c r="C1256" s="385" t="s">
        <v>2587</v>
      </c>
      <c r="D1256" s="385" t="str">
        <f t="shared" si="483"/>
        <v>LS</v>
      </c>
      <c r="E1256" s="384" t="s">
        <v>372</v>
      </c>
      <c r="F1256" s="386" t="str">
        <f t="shared" si="492"/>
        <v>UA23</v>
      </c>
      <c r="G1256" s="384" t="str">
        <f t="shared" si="493"/>
        <v>Residential</v>
      </c>
      <c r="H1256" s="384" t="str">
        <f t="shared" si="494"/>
        <v>Basement - partial</v>
      </c>
      <c r="I1256" s="385" t="str">
        <f t="shared" si="501"/>
        <v>Y</v>
      </c>
      <c r="J1256" s="385" t="str">
        <f t="shared" si="502"/>
        <v>Y</v>
      </c>
      <c r="K1256" s="385" t="str">
        <f t="shared" si="508"/>
        <v>Y</v>
      </c>
      <c r="L1256" s="384"/>
      <c r="M1256" s="385" t="str">
        <f t="shared" si="484"/>
        <v>Y</v>
      </c>
      <c r="N1256" s="385" t="str">
        <f t="shared" si="485"/>
        <v>Y</v>
      </c>
      <c r="O1256" s="385" t="str">
        <f t="shared" si="509"/>
        <v>Y</v>
      </c>
      <c r="P1256" s="384"/>
      <c r="Q1256" s="384"/>
      <c r="R1256" s="384"/>
      <c r="S1256" s="384"/>
      <c r="T1256" s="384"/>
      <c r="U1256" s="384"/>
      <c r="V1256" s="384"/>
      <c r="W1256" s="384"/>
      <c r="X1256" s="384"/>
      <c r="Y1256" s="385" t="str">
        <f t="shared" si="495"/>
        <v>Y</v>
      </c>
      <c r="Z1256" s="385" t="str">
        <f t="shared" si="496"/>
        <v>Y</v>
      </c>
      <c r="AA1256" s="385" t="str">
        <f t="shared" si="510"/>
        <v>Y</v>
      </c>
      <c r="AC1256" s="389">
        <v>23</v>
      </c>
      <c r="AD1256" s="390">
        <v>1.0434782608695653E-3</v>
      </c>
      <c r="AE1256" s="385">
        <v>1</v>
      </c>
      <c r="AF1256" s="385">
        <v>0</v>
      </c>
      <c r="AG1256" s="391">
        <f t="shared" si="503"/>
        <v>1.1000000000000001</v>
      </c>
      <c r="AH1256" s="372">
        <v>11.5</v>
      </c>
      <c r="AI1256" s="392">
        <f t="shared" si="504"/>
        <v>145.57882701034072</v>
      </c>
      <c r="AJ1256" s="394">
        <f t="shared" si="506"/>
        <v>23</v>
      </c>
      <c r="AK1256" s="394"/>
      <c r="AL1256" s="394"/>
      <c r="AM1256" s="394">
        <f t="shared" si="472"/>
        <v>2.4E-2</v>
      </c>
      <c r="AN1256" s="372" t="str">
        <f t="shared" si="497"/>
        <v/>
      </c>
      <c r="AO1256" s="390">
        <f t="shared" si="505"/>
        <v>1.6485913846726652E-4</v>
      </c>
      <c r="AP1256" s="390">
        <f t="shared" si="507"/>
        <v>1.0434782608695653E-3</v>
      </c>
      <c r="AQ1256" s="439"/>
      <c r="AR1256" s="439"/>
      <c r="AS1256" s="396">
        <f t="shared" si="475"/>
        <v>1</v>
      </c>
      <c r="AT1256" s="396">
        <f t="shared" si="476"/>
        <v>0</v>
      </c>
      <c r="AU1256" s="396">
        <f t="shared" si="473"/>
        <v>1</v>
      </c>
      <c r="AV1256" s="396">
        <f t="shared" si="474"/>
        <v>0</v>
      </c>
      <c r="AY1256" s="396"/>
      <c r="AZ1256" s="396"/>
      <c r="BA1256" s="397">
        <v>58</v>
      </c>
      <c r="BB1256" s="397" t="s">
        <v>1494</v>
      </c>
      <c r="BC1256" s="397" t="s">
        <v>1403</v>
      </c>
      <c r="BD1256" s="397" t="s">
        <v>1495</v>
      </c>
      <c r="BE1256" s="303" t="s">
        <v>656</v>
      </c>
      <c r="BF1256" s="397"/>
      <c r="BG1256" s="397">
        <v>192</v>
      </c>
      <c r="BH1256" s="397" t="s">
        <v>1513</v>
      </c>
      <c r="BI1256" s="397" t="s">
        <v>1387</v>
      </c>
      <c r="BJ1256" s="397" t="s">
        <v>533</v>
      </c>
      <c r="BK1256" s="397" t="s">
        <v>1503</v>
      </c>
      <c r="BN1256" s="397">
        <v>5.7</v>
      </c>
      <c r="BO1256" s="397" t="s">
        <v>1390</v>
      </c>
      <c r="BP1256" s="398" t="s">
        <v>1406</v>
      </c>
      <c r="BQ1256" s="397" t="s">
        <v>621</v>
      </c>
      <c r="BS1256" s="397" t="s">
        <v>2619</v>
      </c>
      <c r="BT1256" s="397" t="s">
        <v>559</v>
      </c>
      <c r="BU1256" s="397"/>
      <c r="BV1256" s="397"/>
      <c r="BW1256" s="399">
        <v>36929</v>
      </c>
      <c r="BX1256" s="399"/>
      <c r="BY1256" s="398" t="s">
        <v>451</v>
      </c>
      <c r="BZ1256" s="397">
        <v>2.4E-2</v>
      </c>
      <c r="CA1256" s="397" t="s">
        <v>1396</v>
      </c>
      <c r="CC1256" s="397">
        <v>1.0999999999999999E-2</v>
      </c>
      <c r="CD1256" s="400" t="s">
        <v>2044</v>
      </c>
      <c r="CE1256" s="397">
        <v>13917</v>
      </c>
      <c r="CF1256" s="397" t="s">
        <v>1710</v>
      </c>
      <c r="CG1256" s="401">
        <v>36929</v>
      </c>
      <c r="CH1256" s="402"/>
      <c r="CK1256" s="398" t="s">
        <v>451</v>
      </c>
      <c r="CL1256" s="397">
        <v>23</v>
      </c>
      <c r="CM1256" s="397" t="s">
        <v>1396</v>
      </c>
      <c r="CO1256" s="397" t="s">
        <v>550</v>
      </c>
      <c r="CP1256" s="397" t="s">
        <v>2044</v>
      </c>
      <c r="CQ1256" s="397">
        <v>2019</v>
      </c>
      <c r="CR1256" s="397" t="s">
        <v>1499</v>
      </c>
      <c r="CS1256" s="401">
        <v>36929</v>
      </c>
      <c r="CT1256" s="402"/>
      <c r="CU1256" s="397">
        <v>34</v>
      </c>
      <c r="CV1256" s="372" t="s">
        <v>1390</v>
      </c>
      <c r="CW1256" s="397"/>
      <c r="CY1256" s="372" t="s">
        <v>451</v>
      </c>
      <c r="CZ1256" s="397">
        <v>1.1000000000000001</v>
      </c>
      <c r="DA1256" s="397" t="s">
        <v>2046</v>
      </c>
      <c r="DC1256" s="397">
        <v>0.48</v>
      </c>
      <c r="DD1256" s="397" t="s">
        <v>2044</v>
      </c>
      <c r="DE1256" s="397">
        <v>2039</v>
      </c>
      <c r="DF1256" s="397"/>
      <c r="DG1256" s="397"/>
      <c r="DH1256" s="397"/>
      <c r="DI1256" s="397"/>
      <c r="DJ1256" s="397"/>
      <c r="DK1256" s="397"/>
      <c r="DL1256" s="397"/>
      <c r="DM1256" s="397"/>
      <c r="DN1256" s="397"/>
      <c r="DO1256" s="397"/>
      <c r="DP1256" s="397"/>
      <c r="DQ1256" s="397"/>
      <c r="DR1256" s="400"/>
      <c r="DS1256" s="397"/>
    </row>
    <row r="1257" spans="1:123" s="372" customFormat="1" x14ac:dyDescent="0.2">
      <c r="A1257" s="384" t="str">
        <f t="shared" si="490"/>
        <v>LAFB</v>
      </c>
      <c r="B1257" s="384" t="str">
        <f t="shared" si="491"/>
        <v>1,1-Dichloroethylene</v>
      </c>
      <c r="C1257" s="385" t="s">
        <v>2587</v>
      </c>
      <c r="D1257" s="385" t="str">
        <f t="shared" si="483"/>
        <v>LS</v>
      </c>
      <c r="E1257" s="384" t="s">
        <v>372</v>
      </c>
      <c r="F1257" s="386" t="str">
        <f t="shared" si="492"/>
        <v>UA23</v>
      </c>
      <c r="G1257" s="384" t="str">
        <f t="shared" si="493"/>
        <v>Residential</v>
      </c>
      <c r="H1257" s="384" t="str">
        <f t="shared" si="494"/>
        <v>Basement - partial</v>
      </c>
      <c r="I1257" s="385" t="str">
        <f t="shared" si="501"/>
        <v>Y</v>
      </c>
      <c r="J1257" s="385" t="str">
        <f t="shared" si="502"/>
        <v>Y</v>
      </c>
      <c r="K1257" s="385" t="str">
        <f t="shared" si="508"/>
        <v>Y</v>
      </c>
      <c r="L1257" s="384"/>
      <c r="M1257" s="385" t="str">
        <f t="shared" si="484"/>
        <v>Y</v>
      </c>
      <c r="N1257" s="385" t="str">
        <f t="shared" si="485"/>
        <v>Y</v>
      </c>
      <c r="O1257" s="385" t="str">
        <f t="shared" si="509"/>
        <v>Y</v>
      </c>
      <c r="P1257" s="384"/>
      <c r="Q1257" s="384"/>
      <c r="R1257" s="384"/>
      <c r="S1257" s="384"/>
      <c r="T1257" s="384"/>
      <c r="U1257" s="384"/>
      <c r="V1257" s="384"/>
      <c r="W1257" s="384"/>
      <c r="X1257" s="384"/>
      <c r="Y1257" s="385" t="str">
        <f t="shared" si="495"/>
        <v>Y</v>
      </c>
      <c r="Z1257" s="385" t="str">
        <f t="shared" si="496"/>
        <v>n</v>
      </c>
      <c r="AA1257" s="385" t="str">
        <f t="shared" si="510"/>
        <v>Y</v>
      </c>
      <c r="AC1257" s="389">
        <v>100</v>
      </c>
      <c r="AD1257" s="390">
        <v>3.8999999999999999E-4</v>
      </c>
      <c r="AE1257" s="385">
        <v>1</v>
      </c>
      <c r="AF1257" s="385">
        <v>0</v>
      </c>
      <c r="AG1257" s="391">
        <f t="shared" si="503"/>
        <v>1.8</v>
      </c>
      <c r="AH1257" s="372">
        <v>11.5</v>
      </c>
      <c r="AI1257" s="392">
        <f t="shared" si="504"/>
        <v>1203.6211688232117</v>
      </c>
      <c r="AJ1257" s="394">
        <f t="shared" si="506"/>
        <v>100</v>
      </c>
      <c r="AK1257" s="394"/>
      <c r="AL1257" s="394"/>
      <c r="AM1257" s="394">
        <f t="shared" ref="AM1257:AM1320" si="511">IF(BZ1257="","",IF(CA1257="mg/m3",1000*BZ1257,IF(CA1257="ppbv",BZ1257*INDEX(ppbv_ug_m3,MATCH(BS1257,ChemName,0)),BZ1257)))</f>
        <v>3.9E-2</v>
      </c>
      <c r="AN1257" s="372">
        <f t="shared" si="497"/>
        <v>0.8</v>
      </c>
      <c r="AO1257" s="390">
        <f t="shared" si="505"/>
        <v>3.2402221737368205E-5</v>
      </c>
      <c r="AP1257" s="390">
        <f t="shared" si="507"/>
        <v>3.8999999999999999E-4</v>
      </c>
      <c r="AQ1257" s="439"/>
      <c r="AR1257" s="439"/>
      <c r="AS1257" s="396">
        <f t="shared" si="475"/>
        <v>1</v>
      </c>
      <c r="AT1257" s="396">
        <f t="shared" si="476"/>
        <v>0</v>
      </c>
      <c r="AU1257" s="396">
        <f t="shared" si="473"/>
        <v>1</v>
      </c>
      <c r="AV1257" s="396">
        <f t="shared" si="474"/>
        <v>0</v>
      </c>
      <c r="AY1257" s="396"/>
      <c r="AZ1257" s="396"/>
      <c r="BA1257" s="397">
        <v>58</v>
      </c>
      <c r="BB1257" s="397" t="s">
        <v>1494</v>
      </c>
      <c r="BC1257" s="397" t="s">
        <v>1403</v>
      </c>
      <c r="BD1257" s="397" t="s">
        <v>1495</v>
      </c>
      <c r="BE1257" s="303" t="s">
        <v>656</v>
      </c>
      <c r="BF1257" s="397"/>
      <c r="BG1257" s="397">
        <v>192</v>
      </c>
      <c r="BH1257" s="397" t="s">
        <v>1513</v>
      </c>
      <c r="BI1257" s="397" t="s">
        <v>1387</v>
      </c>
      <c r="BJ1257" s="397" t="s">
        <v>533</v>
      </c>
      <c r="BK1257" s="397" t="s">
        <v>1503</v>
      </c>
      <c r="BN1257" s="397">
        <v>5.7</v>
      </c>
      <c r="BO1257" s="397" t="s">
        <v>1390</v>
      </c>
      <c r="BP1257" s="398" t="s">
        <v>1406</v>
      </c>
      <c r="BQ1257" s="397" t="s">
        <v>621</v>
      </c>
      <c r="BS1257" s="397" t="s">
        <v>538</v>
      </c>
      <c r="BT1257" s="397" t="s">
        <v>559</v>
      </c>
      <c r="BU1257" s="397"/>
      <c r="BV1257" s="397"/>
      <c r="BW1257" s="399">
        <v>36929</v>
      </c>
      <c r="BX1257" s="399"/>
      <c r="BY1257" s="398" t="s">
        <v>451</v>
      </c>
      <c r="BZ1257" s="397">
        <v>3.9E-2</v>
      </c>
      <c r="CA1257" s="397" t="s">
        <v>1396</v>
      </c>
      <c r="CC1257" s="397">
        <v>1.0999999999999999E-2</v>
      </c>
      <c r="CD1257" s="400" t="s">
        <v>2044</v>
      </c>
      <c r="CE1257" s="397">
        <v>13918</v>
      </c>
      <c r="CF1257" s="397" t="s">
        <v>1710</v>
      </c>
      <c r="CG1257" s="401">
        <v>36929</v>
      </c>
      <c r="CH1257" s="402"/>
      <c r="CK1257" s="398" t="s">
        <v>451</v>
      </c>
      <c r="CL1257" s="397">
        <v>100</v>
      </c>
      <c r="CM1257" s="397" t="s">
        <v>1396</v>
      </c>
      <c r="CO1257" s="397" t="s">
        <v>540</v>
      </c>
      <c r="CP1257" s="397" t="s">
        <v>2044</v>
      </c>
      <c r="CQ1257" s="397">
        <v>2017</v>
      </c>
      <c r="CR1257" s="397" t="s">
        <v>1499</v>
      </c>
      <c r="CS1257" s="401">
        <v>36929</v>
      </c>
      <c r="CT1257" s="402"/>
      <c r="CU1257" s="397">
        <v>34</v>
      </c>
      <c r="CV1257" s="372" t="s">
        <v>1390</v>
      </c>
      <c r="CW1257" s="397"/>
      <c r="CY1257" s="372" t="s">
        <v>451</v>
      </c>
      <c r="CZ1257" s="397">
        <v>1.8</v>
      </c>
      <c r="DA1257" s="397" t="s">
        <v>2046</v>
      </c>
      <c r="DC1257" s="397">
        <v>1</v>
      </c>
      <c r="DD1257" s="397" t="s">
        <v>2044</v>
      </c>
      <c r="DE1257" s="397">
        <v>2048</v>
      </c>
      <c r="DF1257" s="397"/>
      <c r="DG1257" s="397"/>
      <c r="DH1257" s="397"/>
      <c r="DI1257" s="397"/>
      <c r="DJ1257" s="397"/>
      <c r="DK1257" s="397"/>
      <c r="DL1257" s="397"/>
      <c r="DM1257" s="397"/>
      <c r="DN1257" s="397"/>
      <c r="DO1257" s="397"/>
      <c r="DP1257" s="397"/>
      <c r="DQ1257" s="397"/>
      <c r="DR1257" s="400"/>
      <c r="DS1257" s="397"/>
    </row>
    <row r="1258" spans="1:123" s="372" customFormat="1" x14ac:dyDescent="0.2">
      <c r="A1258" s="384" t="str">
        <f t="shared" si="490"/>
        <v>LAFB</v>
      </c>
      <c r="B1258" s="384" t="str">
        <f t="shared" si="491"/>
        <v>cis-1,2-Dichloroethylene</v>
      </c>
      <c r="C1258" s="385" t="s">
        <v>2587</v>
      </c>
      <c r="D1258" s="385" t="str">
        <f t="shared" si="483"/>
        <v>LS</v>
      </c>
      <c r="E1258" s="384" t="s">
        <v>372</v>
      </c>
      <c r="F1258" s="386" t="str">
        <f t="shared" si="492"/>
        <v>UA23</v>
      </c>
      <c r="G1258" s="384" t="str">
        <f t="shared" si="493"/>
        <v>Residential</v>
      </c>
      <c r="H1258" s="384" t="str">
        <f t="shared" si="494"/>
        <v>Basement - partial</v>
      </c>
      <c r="I1258" s="385" t="str">
        <f t="shared" si="501"/>
        <v>Y</v>
      </c>
      <c r="J1258" s="385" t="str">
        <f t="shared" si="502"/>
        <v>Y</v>
      </c>
      <c r="K1258" s="385" t="str">
        <f t="shared" si="508"/>
        <v>Y</v>
      </c>
      <c r="L1258" s="384"/>
      <c r="M1258" s="385" t="str">
        <f t="shared" si="484"/>
        <v>Y</v>
      </c>
      <c r="N1258" s="385" t="str">
        <f t="shared" si="485"/>
        <v>Y</v>
      </c>
      <c r="O1258" s="385" t="str">
        <f t="shared" si="509"/>
        <v>Y</v>
      </c>
      <c r="P1258" s="384"/>
      <c r="Q1258" s="384"/>
      <c r="R1258" s="384"/>
      <c r="S1258" s="384"/>
      <c r="T1258" s="384"/>
      <c r="U1258" s="384"/>
      <c r="V1258" s="384"/>
      <c r="W1258" s="384"/>
      <c r="X1258" s="384"/>
      <c r="Y1258" s="385" t="str">
        <f t="shared" si="495"/>
        <v>Y</v>
      </c>
      <c r="Z1258" s="385" t="str">
        <f t="shared" si="496"/>
        <v>Y</v>
      </c>
      <c r="AA1258" s="385" t="str">
        <f t="shared" si="510"/>
        <v>Y</v>
      </c>
      <c r="AC1258" s="389">
        <v>65</v>
      </c>
      <c r="AD1258" s="390">
        <v>3.5384615384615386E-4</v>
      </c>
      <c r="AE1258" s="385">
        <v>1</v>
      </c>
      <c r="AF1258" s="385">
        <v>0</v>
      </c>
      <c r="AG1258" s="391">
        <f t="shared" si="503"/>
        <v>9.9</v>
      </c>
      <c r="AH1258" s="372">
        <v>11.5</v>
      </c>
      <c r="AI1258" s="392">
        <f t="shared" si="504"/>
        <v>929.67832794851915</v>
      </c>
      <c r="AJ1258" s="394">
        <f t="shared" si="506"/>
        <v>65</v>
      </c>
      <c r="AK1258" s="394"/>
      <c r="AL1258" s="394"/>
      <c r="AM1258" s="394">
        <f t="shared" si="511"/>
        <v>2.3E-2</v>
      </c>
      <c r="AN1258" s="372" t="str">
        <f t="shared" si="497"/>
        <v/>
      </c>
      <c r="AO1258" s="390">
        <f t="shared" si="505"/>
        <v>2.4739739874062788E-5</v>
      </c>
      <c r="AP1258" s="390">
        <f t="shared" si="507"/>
        <v>3.5384615384615386E-4</v>
      </c>
      <c r="AQ1258" s="439"/>
      <c r="AR1258" s="439"/>
      <c r="AS1258" s="396">
        <f t="shared" si="475"/>
        <v>1</v>
      </c>
      <c r="AT1258" s="396">
        <f t="shared" si="476"/>
        <v>0</v>
      </c>
      <c r="AU1258" s="396">
        <f t="shared" ref="AU1258:AU1282" si="512">IF(AP1258="","",IF(CD1258="Y",1,0))</f>
        <v>1</v>
      </c>
      <c r="AV1258" s="396">
        <f t="shared" ref="AV1258:AV1282" si="513">IF(AP1258="","",IF(CD1258="n",1,0))</f>
        <v>0</v>
      </c>
      <c r="AY1258" s="396"/>
      <c r="AZ1258" s="396"/>
      <c r="BA1258" s="397">
        <v>58</v>
      </c>
      <c r="BB1258" s="397" t="s">
        <v>1494</v>
      </c>
      <c r="BC1258" s="397" t="s">
        <v>1403</v>
      </c>
      <c r="BD1258" s="397" t="s">
        <v>1495</v>
      </c>
      <c r="BE1258" s="303" t="s">
        <v>656</v>
      </c>
      <c r="BF1258" s="397"/>
      <c r="BG1258" s="397">
        <v>192</v>
      </c>
      <c r="BH1258" s="397" t="s">
        <v>1513</v>
      </c>
      <c r="BI1258" s="397" t="s">
        <v>1387</v>
      </c>
      <c r="BJ1258" s="397" t="s">
        <v>533</v>
      </c>
      <c r="BK1258" s="397" t="s">
        <v>1503</v>
      </c>
      <c r="BN1258" s="397">
        <v>5.7</v>
      </c>
      <c r="BO1258" s="397" t="s">
        <v>1390</v>
      </c>
      <c r="BP1258" s="398" t="s">
        <v>1406</v>
      </c>
      <c r="BQ1258" s="397" t="s">
        <v>621</v>
      </c>
      <c r="BS1258" s="397" t="s">
        <v>1400</v>
      </c>
      <c r="BT1258" s="397" t="s">
        <v>559</v>
      </c>
      <c r="BU1258" s="397"/>
      <c r="BV1258" s="397"/>
      <c r="BW1258" s="399">
        <v>36929</v>
      </c>
      <c r="BX1258" s="399"/>
      <c r="BY1258" s="398" t="s">
        <v>451</v>
      </c>
      <c r="BZ1258" s="397">
        <v>2.3E-2</v>
      </c>
      <c r="CA1258" s="397" t="s">
        <v>1396</v>
      </c>
      <c r="CC1258" s="397">
        <v>0.01</v>
      </c>
      <c r="CD1258" s="400" t="s">
        <v>2044</v>
      </c>
      <c r="CE1258" s="397">
        <v>13920</v>
      </c>
      <c r="CF1258" s="397" t="s">
        <v>1710</v>
      </c>
      <c r="CG1258" s="401">
        <v>36929</v>
      </c>
      <c r="CH1258" s="402"/>
      <c r="CK1258" s="398" t="s">
        <v>451</v>
      </c>
      <c r="CL1258" s="397">
        <v>65</v>
      </c>
      <c r="CM1258" s="397" t="s">
        <v>1396</v>
      </c>
      <c r="CO1258" s="397" t="s">
        <v>1501</v>
      </c>
      <c r="CP1258" s="397" t="s">
        <v>2044</v>
      </c>
      <c r="CQ1258" s="397">
        <v>2021</v>
      </c>
      <c r="CR1258" s="397" t="s">
        <v>1499</v>
      </c>
      <c r="CS1258" s="401">
        <v>36929</v>
      </c>
      <c r="CT1258" s="402"/>
      <c r="CU1258" s="397">
        <v>34</v>
      </c>
      <c r="CV1258" s="372" t="s">
        <v>1390</v>
      </c>
      <c r="CW1258" s="397"/>
      <c r="CY1258" s="372" t="s">
        <v>451</v>
      </c>
      <c r="CZ1258" s="397">
        <v>9.9</v>
      </c>
      <c r="DA1258" s="397" t="s">
        <v>2046</v>
      </c>
      <c r="DC1258" s="397">
        <v>1</v>
      </c>
      <c r="DD1258" s="397" t="s">
        <v>2044</v>
      </c>
      <c r="DE1258" s="397">
        <v>2085</v>
      </c>
      <c r="DF1258" s="397"/>
      <c r="DG1258" s="397"/>
      <c r="DH1258" s="397"/>
      <c r="DI1258" s="397"/>
      <c r="DJ1258" s="397"/>
      <c r="DK1258" s="397"/>
      <c r="DL1258" s="397"/>
      <c r="DM1258" s="397"/>
      <c r="DN1258" s="397"/>
      <c r="DO1258" s="397"/>
      <c r="DP1258" s="397"/>
      <c r="DQ1258" s="397"/>
      <c r="DR1258" s="400"/>
      <c r="DS1258" s="397"/>
    </row>
    <row r="1259" spans="1:123" s="39" customFormat="1" x14ac:dyDescent="0.2">
      <c r="A1259" s="44" t="str">
        <f t="shared" si="490"/>
        <v>LAFB</v>
      </c>
      <c r="B1259" s="44" t="str">
        <f t="shared" si="491"/>
        <v>Tetrachloroethylene</v>
      </c>
      <c r="C1259" s="38" t="s">
        <v>2587</v>
      </c>
      <c r="D1259" s="38" t="str">
        <f t="shared" si="483"/>
        <v>LS</v>
      </c>
      <c r="E1259" s="44" t="s">
        <v>372</v>
      </c>
      <c r="F1259" s="155" t="str">
        <f t="shared" si="492"/>
        <v>UA23</v>
      </c>
      <c r="G1259" s="44" t="str">
        <f t="shared" si="493"/>
        <v>Residential</v>
      </c>
      <c r="H1259" s="44" t="str">
        <f t="shared" si="494"/>
        <v>Basement - partial</v>
      </c>
      <c r="I1259" s="38" t="str">
        <f t="shared" si="501"/>
        <v>Y</v>
      </c>
      <c r="J1259" s="38" t="str">
        <f t="shared" si="502"/>
        <v>n</v>
      </c>
      <c r="K1259" s="38" t="s">
        <v>541</v>
      </c>
      <c r="L1259" s="44" t="s">
        <v>1454</v>
      </c>
      <c r="M1259" s="38" t="str">
        <f t="shared" si="484"/>
        <v>Y</v>
      </c>
      <c r="N1259" s="38" t="str">
        <f t="shared" si="485"/>
        <v>Y</v>
      </c>
      <c r="O1259" s="38" t="str">
        <f t="shared" si="509"/>
        <v>Y</v>
      </c>
      <c r="P1259" s="44"/>
      <c r="Q1259" s="44"/>
      <c r="R1259" s="44"/>
      <c r="S1259" s="44"/>
      <c r="T1259" s="44"/>
      <c r="U1259" s="44"/>
      <c r="V1259" s="44"/>
      <c r="W1259" s="44"/>
      <c r="X1259" s="44"/>
      <c r="Y1259" s="38" t="str">
        <f t="shared" si="495"/>
        <v>Y</v>
      </c>
      <c r="Z1259" s="38" t="str">
        <f t="shared" si="496"/>
        <v>n</v>
      </c>
      <c r="AA1259" s="38" t="str">
        <f t="shared" si="510"/>
        <v>Y</v>
      </c>
      <c r="AC1259" s="59">
        <v>310</v>
      </c>
      <c r="AD1259" s="204">
        <v>3.5483870967741938E-3</v>
      </c>
      <c r="AE1259" s="38">
        <v>1</v>
      </c>
      <c r="AF1259" s="38">
        <v>0</v>
      </c>
      <c r="AG1259" s="125">
        <f t="shared" si="503"/>
        <v>2.7</v>
      </c>
      <c r="AH1259" s="39">
        <v>11.5</v>
      </c>
      <c r="AI1259" s="123">
        <f t="shared" si="504"/>
        <v>988.40596412733714</v>
      </c>
      <c r="AJ1259" s="40">
        <f t="shared" si="506"/>
        <v>310</v>
      </c>
      <c r="AK1259" s="40"/>
      <c r="AL1259" s="40"/>
      <c r="AM1259" s="40">
        <f t="shared" si="511"/>
        <v>1.1000000000000001</v>
      </c>
      <c r="AN1259" s="39">
        <f t="shared" si="497"/>
        <v>3.8</v>
      </c>
      <c r="AO1259" s="204">
        <f t="shared" si="505"/>
        <v>1.1129030377423808E-3</v>
      </c>
      <c r="AP1259" s="204">
        <f t="shared" si="507"/>
        <v>3.5483870967741938E-3</v>
      </c>
      <c r="AQ1259" s="45"/>
      <c r="AR1259" s="45"/>
      <c r="AS1259" s="115">
        <f t="shared" ref="AS1259:AS1322" si="514">IF(AO1259="","",IF(CD1259="Y",1,0))</f>
        <v>1</v>
      </c>
      <c r="AT1259" s="115">
        <f t="shared" ref="AT1259:AT1322" si="515">IF(AO1259="","",IF(CD1259="n",1,0))</f>
        <v>0</v>
      </c>
      <c r="AU1259" s="115">
        <f t="shared" si="512"/>
        <v>1</v>
      </c>
      <c r="AV1259" s="115">
        <f t="shared" si="513"/>
        <v>0</v>
      </c>
      <c r="AY1259" s="115"/>
      <c r="AZ1259" s="115"/>
      <c r="BA1259" s="43">
        <v>58</v>
      </c>
      <c r="BB1259" s="43" t="s">
        <v>1494</v>
      </c>
      <c r="BC1259" s="43" t="s">
        <v>1403</v>
      </c>
      <c r="BD1259" s="43" t="s">
        <v>1495</v>
      </c>
      <c r="BE1259" s="37" t="s">
        <v>656</v>
      </c>
      <c r="BF1259" s="43"/>
      <c r="BG1259" s="43">
        <v>192</v>
      </c>
      <c r="BH1259" s="43" t="s">
        <v>1513</v>
      </c>
      <c r="BI1259" s="43" t="s">
        <v>1387</v>
      </c>
      <c r="BJ1259" s="43" t="s">
        <v>533</v>
      </c>
      <c r="BK1259" s="43" t="s">
        <v>1503</v>
      </c>
      <c r="BN1259" s="43">
        <v>5.7</v>
      </c>
      <c r="BO1259" s="43" t="s">
        <v>1390</v>
      </c>
      <c r="BP1259" s="48" t="s">
        <v>1406</v>
      </c>
      <c r="BQ1259" s="43" t="s">
        <v>621</v>
      </c>
      <c r="BS1259" s="43" t="s">
        <v>2057</v>
      </c>
      <c r="BT1259" s="43" t="s">
        <v>559</v>
      </c>
      <c r="BU1259" s="43"/>
      <c r="BV1259" s="43"/>
      <c r="BW1259" s="243">
        <v>36619</v>
      </c>
      <c r="BX1259" s="243"/>
      <c r="BY1259" s="48" t="s">
        <v>451</v>
      </c>
      <c r="BZ1259" s="43">
        <v>1.1000000000000001</v>
      </c>
      <c r="CA1259" s="43" t="s">
        <v>1396</v>
      </c>
      <c r="CC1259" s="43">
        <v>1.7999999999999999E-2</v>
      </c>
      <c r="CD1259" s="124" t="s">
        <v>2044</v>
      </c>
      <c r="CE1259" s="43">
        <v>14056</v>
      </c>
      <c r="CF1259" s="43" t="s">
        <v>1710</v>
      </c>
      <c r="CG1259" s="251">
        <v>36619</v>
      </c>
      <c r="CH1259" s="126"/>
      <c r="CK1259" s="48" t="s">
        <v>451</v>
      </c>
      <c r="CL1259" s="43">
        <v>310</v>
      </c>
      <c r="CM1259" s="43" t="s">
        <v>1396</v>
      </c>
      <c r="CO1259" s="43" t="s">
        <v>1500</v>
      </c>
      <c r="CP1259" s="43" t="s">
        <v>2044</v>
      </c>
      <c r="CQ1259" s="43">
        <v>2220</v>
      </c>
      <c r="CR1259" s="43" t="s">
        <v>1499</v>
      </c>
      <c r="CS1259" s="251">
        <v>36619</v>
      </c>
      <c r="CT1259" s="126"/>
      <c r="CU1259" s="43">
        <v>34</v>
      </c>
      <c r="CV1259" s="39" t="s">
        <v>1390</v>
      </c>
      <c r="CW1259" s="43"/>
      <c r="CY1259" s="39" t="s">
        <v>451</v>
      </c>
      <c r="CZ1259" s="43">
        <v>2.7</v>
      </c>
      <c r="DA1259" s="43" t="s">
        <v>2046</v>
      </c>
      <c r="DC1259" s="43">
        <v>1</v>
      </c>
      <c r="DD1259" s="43" t="s">
        <v>2044</v>
      </c>
      <c r="DE1259" s="43">
        <v>2342</v>
      </c>
      <c r="DF1259" s="43"/>
      <c r="DG1259" s="43"/>
      <c r="DH1259" s="43"/>
      <c r="DI1259" s="43"/>
      <c r="DJ1259" s="43"/>
      <c r="DK1259" s="43"/>
      <c r="DL1259" s="43"/>
      <c r="DM1259" s="43"/>
      <c r="DN1259" s="43"/>
      <c r="DO1259" s="43"/>
      <c r="DP1259" s="43"/>
      <c r="DQ1259" s="43"/>
      <c r="DR1259" s="124"/>
      <c r="DS1259" s="43"/>
    </row>
    <row r="1260" spans="1:123" s="39" customFormat="1" x14ac:dyDescent="0.2">
      <c r="A1260" s="44" t="str">
        <f t="shared" si="490"/>
        <v>LAFB</v>
      </c>
      <c r="B1260" s="44" t="str">
        <f t="shared" si="491"/>
        <v>Tetrachloroethylene</v>
      </c>
      <c r="C1260" s="38" t="s">
        <v>2587</v>
      </c>
      <c r="D1260" s="38" t="str">
        <f t="shared" si="483"/>
        <v>LS</v>
      </c>
      <c r="E1260" s="44" t="s">
        <v>372</v>
      </c>
      <c r="F1260" s="155" t="str">
        <f t="shared" si="492"/>
        <v>UA23</v>
      </c>
      <c r="G1260" s="44" t="str">
        <f t="shared" si="493"/>
        <v>Residential</v>
      </c>
      <c r="H1260" s="44" t="str">
        <f t="shared" si="494"/>
        <v>Basement - partial</v>
      </c>
      <c r="I1260" s="38" t="str">
        <f t="shared" si="501"/>
        <v>Y</v>
      </c>
      <c r="J1260" s="38" t="str">
        <f t="shared" si="502"/>
        <v>n</v>
      </c>
      <c r="K1260" s="38" t="s">
        <v>541</v>
      </c>
      <c r="L1260" s="44" t="s">
        <v>1454</v>
      </c>
      <c r="M1260" s="38" t="str">
        <f t="shared" si="484"/>
        <v>Y</v>
      </c>
      <c r="N1260" s="38" t="str">
        <f t="shared" si="485"/>
        <v>Y</v>
      </c>
      <c r="O1260" s="38" t="str">
        <f t="shared" si="509"/>
        <v>Y</v>
      </c>
      <c r="P1260" s="44"/>
      <c r="Q1260" s="44"/>
      <c r="R1260" s="44"/>
      <c r="S1260" s="44"/>
      <c r="T1260" s="44"/>
      <c r="U1260" s="44"/>
      <c r="V1260" s="44"/>
      <c r="W1260" s="44"/>
      <c r="X1260" s="44"/>
      <c r="Y1260" s="38" t="str">
        <f t="shared" si="495"/>
        <v>Y</v>
      </c>
      <c r="Z1260" s="38" t="str">
        <f t="shared" si="496"/>
        <v>n</v>
      </c>
      <c r="AA1260" s="38" t="str">
        <f t="shared" si="510"/>
        <v>Y</v>
      </c>
      <c r="AC1260" s="59">
        <v>240</v>
      </c>
      <c r="AD1260" s="204">
        <v>3.0416666666666665E-3</v>
      </c>
      <c r="AE1260" s="38">
        <v>1</v>
      </c>
      <c r="AF1260" s="38">
        <v>0</v>
      </c>
      <c r="AG1260" s="125">
        <f t="shared" si="503"/>
        <v>3.6</v>
      </c>
      <c r="AH1260" s="39">
        <v>11.5</v>
      </c>
      <c r="AI1260" s="123">
        <f t="shared" si="504"/>
        <v>1317.8746188364494</v>
      </c>
      <c r="AJ1260" s="40">
        <f t="shared" si="506"/>
        <v>240</v>
      </c>
      <c r="AK1260" s="40"/>
      <c r="AL1260" s="40"/>
      <c r="AM1260" s="40">
        <f t="shared" si="511"/>
        <v>0.73</v>
      </c>
      <c r="AN1260" s="39">
        <f t="shared" si="497"/>
        <v>3.8</v>
      </c>
      <c r="AO1260" s="204">
        <f t="shared" si="505"/>
        <v>5.5392219378541218E-4</v>
      </c>
      <c r="AP1260" s="204">
        <f t="shared" si="507"/>
        <v>3.0416666666666665E-3</v>
      </c>
      <c r="AQ1260" s="45"/>
      <c r="AR1260" s="45"/>
      <c r="AS1260" s="115">
        <f t="shared" si="514"/>
        <v>1</v>
      </c>
      <c r="AT1260" s="115">
        <f t="shared" si="515"/>
        <v>0</v>
      </c>
      <c r="AU1260" s="115">
        <f t="shared" si="512"/>
        <v>1</v>
      </c>
      <c r="AV1260" s="115">
        <f t="shared" si="513"/>
        <v>0</v>
      </c>
      <c r="AY1260" s="115"/>
      <c r="AZ1260" s="115"/>
      <c r="BA1260" s="43">
        <v>58</v>
      </c>
      <c r="BB1260" s="43" t="s">
        <v>1494</v>
      </c>
      <c r="BC1260" s="43" t="s">
        <v>1403</v>
      </c>
      <c r="BD1260" s="43" t="s">
        <v>1495</v>
      </c>
      <c r="BE1260" s="37" t="s">
        <v>656</v>
      </c>
      <c r="BF1260" s="43"/>
      <c r="BG1260" s="43">
        <v>192</v>
      </c>
      <c r="BH1260" s="43" t="s">
        <v>1513</v>
      </c>
      <c r="BI1260" s="43" t="s">
        <v>1387</v>
      </c>
      <c r="BJ1260" s="43" t="s">
        <v>533</v>
      </c>
      <c r="BK1260" s="43" t="s">
        <v>1503</v>
      </c>
      <c r="BN1260" s="43">
        <v>5.7</v>
      </c>
      <c r="BO1260" s="43" t="s">
        <v>1390</v>
      </c>
      <c r="BP1260" s="48" t="s">
        <v>1406</v>
      </c>
      <c r="BQ1260" s="43" t="s">
        <v>621</v>
      </c>
      <c r="BS1260" s="43" t="s">
        <v>2057</v>
      </c>
      <c r="BT1260" s="43" t="s">
        <v>559</v>
      </c>
      <c r="BU1260" s="43"/>
      <c r="BV1260" s="43"/>
      <c r="BW1260" s="243">
        <v>36698</v>
      </c>
      <c r="BX1260" s="243"/>
      <c r="BY1260" s="48" t="s">
        <v>451</v>
      </c>
      <c r="BZ1260" s="43">
        <v>0.73</v>
      </c>
      <c r="CA1260" s="43" t="s">
        <v>1396</v>
      </c>
      <c r="CC1260" s="43">
        <v>1.7999999999999999E-2</v>
      </c>
      <c r="CD1260" s="124" t="s">
        <v>2044</v>
      </c>
      <c r="CE1260" s="43">
        <v>14057</v>
      </c>
      <c r="CF1260" s="43" t="s">
        <v>1710</v>
      </c>
      <c r="CG1260" s="251">
        <v>36698</v>
      </c>
      <c r="CH1260" s="126"/>
      <c r="CK1260" s="48" t="s">
        <v>451</v>
      </c>
      <c r="CL1260" s="43">
        <v>240</v>
      </c>
      <c r="CM1260" s="43" t="s">
        <v>1396</v>
      </c>
      <c r="CO1260" s="43" t="s">
        <v>1500</v>
      </c>
      <c r="CP1260" s="43" t="s">
        <v>2044</v>
      </c>
      <c r="CQ1260" s="43">
        <v>2219</v>
      </c>
      <c r="CR1260" s="43" t="s">
        <v>1499</v>
      </c>
      <c r="CS1260" s="251">
        <v>36698</v>
      </c>
      <c r="CT1260" s="126"/>
      <c r="CU1260" s="43">
        <v>34</v>
      </c>
      <c r="CV1260" s="39" t="s">
        <v>1390</v>
      </c>
      <c r="CW1260" s="43"/>
      <c r="CY1260" s="39" t="s">
        <v>451</v>
      </c>
      <c r="CZ1260" s="43">
        <v>3.6</v>
      </c>
      <c r="DA1260" s="43" t="s">
        <v>2046</v>
      </c>
      <c r="DC1260" s="43">
        <v>1</v>
      </c>
      <c r="DD1260" s="43" t="s">
        <v>2044</v>
      </c>
      <c r="DE1260" s="43">
        <v>2353</v>
      </c>
      <c r="DF1260" s="43"/>
      <c r="DG1260" s="43"/>
      <c r="DH1260" s="43"/>
      <c r="DI1260" s="43"/>
      <c r="DJ1260" s="43"/>
      <c r="DK1260" s="43"/>
      <c r="DL1260" s="43"/>
      <c r="DM1260" s="43"/>
      <c r="DN1260" s="43"/>
      <c r="DO1260" s="43"/>
      <c r="DP1260" s="43"/>
      <c r="DQ1260" s="43"/>
      <c r="DR1260" s="124"/>
      <c r="DS1260" s="43"/>
    </row>
    <row r="1261" spans="1:123" s="39" customFormat="1" hidden="1" x14ac:dyDescent="0.2">
      <c r="A1261" s="44" t="str">
        <f t="shared" si="490"/>
        <v>LAFB</v>
      </c>
      <c r="B1261" s="44" t="str">
        <f t="shared" si="491"/>
        <v>Tetrachloroethylene</v>
      </c>
      <c r="C1261" s="38" t="s">
        <v>2587</v>
      </c>
      <c r="D1261" s="38" t="str">
        <f t="shared" si="483"/>
        <v>LS</v>
      </c>
      <c r="E1261" s="44" t="s">
        <v>372</v>
      </c>
      <c r="F1261" s="155" t="str">
        <f t="shared" si="492"/>
        <v>UA23</v>
      </c>
      <c r="G1261" s="44" t="str">
        <f t="shared" si="493"/>
        <v>Residential</v>
      </c>
      <c r="H1261" s="44" t="str">
        <f t="shared" si="494"/>
        <v>Basement - partial</v>
      </c>
      <c r="I1261" s="38" t="str">
        <f t="shared" si="501"/>
        <v>Y</v>
      </c>
      <c r="J1261" s="38" t="str">
        <f t="shared" si="502"/>
        <v>n</v>
      </c>
      <c r="K1261" s="38" t="s">
        <v>541</v>
      </c>
      <c r="L1261" s="44" t="s">
        <v>310</v>
      </c>
      <c r="M1261" s="38" t="str">
        <f t="shared" si="484"/>
        <v>Y</v>
      </c>
      <c r="N1261" s="38" t="str">
        <f t="shared" si="485"/>
        <v>n</v>
      </c>
      <c r="O1261" s="38" t="s">
        <v>541</v>
      </c>
      <c r="P1261" s="114" t="s">
        <v>310</v>
      </c>
      <c r="Q1261" s="114"/>
      <c r="R1261" s="114"/>
      <c r="S1261" s="114"/>
      <c r="T1261" s="114"/>
      <c r="U1261" s="114"/>
      <c r="V1261" s="114"/>
      <c r="W1261" s="114"/>
      <c r="X1261" s="114"/>
      <c r="Y1261" s="38" t="str">
        <f t="shared" si="495"/>
        <v>Y</v>
      </c>
      <c r="Z1261" s="38" t="str">
        <f t="shared" si="496"/>
        <v>Y</v>
      </c>
      <c r="AA1261" s="38" t="s">
        <v>541</v>
      </c>
      <c r="AC1261" s="59">
        <v>0.42</v>
      </c>
      <c r="AD1261" s="204">
        <v>11.428571428571429</v>
      </c>
      <c r="AE1261" s="38">
        <v>1</v>
      </c>
      <c r="AF1261" s="38">
        <v>0</v>
      </c>
      <c r="AG1261" s="125">
        <f t="shared" si="503"/>
        <v>1.3</v>
      </c>
      <c r="AH1261" s="39">
        <v>11.5</v>
      </c>
      <c r="AI1261" s="123">
        <f t="shared" si="504"/>
        <v>475.89916791316233</v>
      </c>
      <c r="AJ1261" s="40">
        <f t="shared" si="506"/>
        <v>0.42</v>
      </c>
      <c r="AK1261" s="40"/>
      <c r="AL1261" s="40"/>
      <c r="AM1261" s="40">
        <f t="shared" si="511"/>
        <v>4.8</v>
      </c>
      <c r="AN1261" s="39">
        <f t="shared" si="497"/>
        <v>3.8</v>
      </c>
      <c r="AO1261" s="204">
        <f t="shared" si="505"/>
        <v>1.0086170188210666E-2</v>
      </c>
      <c r="AP1261" s="204">
        <f t="shared" si="507"/>
        <v>11.428571428571429</v>
      </c>
      <c r="AQ1261" s="45"/>
      <c r="AR1261" s="45"/>
      <c r="AS1261" s="115">
        <f t="shared" si="514"/>
        <v>1</v>
      </c>
      <c r="AT1261" s="115">
        <f t="shared" si="515"/>
        <v>0</v>
      </c>
      <c r="AU1261" s="115">
        <f t="shared" si="512"/>
        <v>1</v>
      </c>
      <c r="AV1261" s="115">
        <f t="shared" si="513"/>
        <v>0</v>
      </c>
      <c r="AY1261" s="115"/>
      <c r="AZ1261" s="115"/>
      <c r="BA1261" s="43">
        <v>58</v>
      </c>
      <c r="BB1261" s="43" t="s">
        <v>1494</v>
      </c>
      <c r="BC1261" s="43" t="s">
        <v>1403</v>
      </c>
      <c r="BD1261" s="43" t="s">
        <v>1495</v>
      </c>
      <c r="BE1261" s="37" t="s">
        <v>656</v>
      </c>
      <c r="BF1261" s="43"/>
      <c r="BG1261" s="43">
        <v>192</v>
      </c>
      <c r="BH1261" s="43" t="s">
        <v>1513</v>
      </c>
      <c r="BI1261" s="43" t="s">
        <v>1387</v>
      </c>
      <c r="BJ1261" s="43" t="s">
        <v>533</v>
      </c>
      <c r="BK1261" s="43" t="s">
        <v>1503</v>
      </c>
      <c r="BN1261" s="43">
        <v>5.7</v>
      </c>
      <c r="BO1261" s="43" t="s">
        <v>1390</v>
      </c>
      <c r="BP1261" s="48" t="s">
        <v>1406</v>
      </c>
      <c r="BQ1261" s="43" t="s">
        <v>621</v>
      </c>
      <c r="BS1261" s="43" t="s">
        <v>2057</v>
      </c>
      <c r="BT1261" s="43" t="s">
        <v>559</v>
      </c>
      <c r="BU1261" s="43"/>
      <c r="BV1261" s="43"/>
      <c r="BW1261" s="243">
        <v>36881</v>
      </c>
      <c r="BX1261" s="243"/>
      <c r="BY1261" s="48" t="s">
        <v>451</v>
      </c>
      <c r="BZ1261" s="43">
        <v>4.8</v>
      </c>
      <c r="CA1261" s="43" t="s">
        <v>1396</v>
      </c>
      <c r="CC1261" s="43">
        <v>1.7999999999999999E-2</v>
      </c>
      <c r="CD1261" s="124" t="s">
        <v>2044</v>
      </c>
      <c r="CE1261" s="43">
        <v>14088</v>
      </c>
      <c r="CF1261" s="43" t="s">
        <v>1710</v>
      </c>
      <c r="CG1261" s="251">
        <v>36881</v>
      </c>
      <c r="CH1261" s="126"/>
      <c r="CK1261" s="48" t="s">
        <v>451</v>
      </c>
      <c r="CL1261" s="43">
        <v>0.42</v>
      </c>
      <c r="CM1261" s="43" t="s">
        <v>1396</v>
      </c>
      <c r="CO1261" s="43" t="s">
        <v>1500</v>
      </c>
      <c r="CP1261" s="43" t="s">
        <v>2044</v>
      </c>
      <c r="CQ1261" s="43">
        <v>2222</v>
      </c>
      <c r="CR1261" s="43" t="s">
        <v>1499</v>
      </c>
      <c r="CS1261" s="251">
        <v>36881</v>
      </c>
      <c r="CT1261" s="126"/>
      <c r="CU1261" s="43">
        <v>34</v>
      </c>
      <c r="CV1261" s="39" t="s">
        <v>1390</v>
      </c>
      <c r="CW1261" s="43"/>
      <c r="CY1261" s="39" t="s">
        <v>451</v>
      </c>
      <c r="CZ1261" s="43">
        <v>1.3</v>
      </c>
      <c r="DA1261" s="43" t="s">
        <v>2046</v>
      </c>
      <c r="DC1261" s="43">
        <v>1</v>
      </c>
      <c r="DD1261" s="43" t="s">
        <v>2044</v>
      </c>
      <c r="DE1261" s="43">
        <v>2376</v>
      </c>
      <c r="DF1261" s="43"/>
      <c r="DG1261" s="43"/>
      <c r="DH1261" s="43"/>
      <c r="DI1261" s="43"/>
      <c r="DJ1261" s="43"/>
      <c r="DK1261" s="43"/>
      <c r="DL1261" s="43"/>
      <c r="DM1261" s="43"/>
      <c r="DN1261" s="43"/>
      <c r="DO1261" s="43"/>
      <c r="DP1261" s="43"/>
      <c r="DQ1261" s="43"/>
      <c r="DR1261" s="124"/>
      <c r="DS1261" s="43"/>
    </row>
    <row r="1262" spans="1:123" s="372" customFormat="1" x14ac:dyDescent="0.2">
      <c r="A1262" s="384" t="str">
        <f t="shared" si="490"/>
        <v>LAFB</v>
      </c>
      <c r="B1262" s="384" t="str">
        <f t="shared" si="491"/>
        <v>Tetrachloroethylene</v>
      </c>
      <c r="C1262" s="385" t="s">
        <v>2587</v>
      </c>
      <c r="D1262" s="385" t="str">
        <f t="shared" si="483"/>
        <v>LS</v>
      </c>
      <c r="E1262" s="384" t="s">
        <v>372</v>
      </c>
      <c r="F1262" s="386" t="str">
        <f t="shared" si="492"/>
        <v>UA23</v>
      </c>
      <c r="G1262" s="384" t="str">
        <f t="shared" si="493"/>
        <v>Residential</v>
      </c>
      <c r="H1262" s="384" t="str">
        <f t="shared" si="494"/>
        <v>Basement - partial</v>
      </c>
      <c r="I1262" s="385" t="str">
        <f t="shared" si="501"/>
        <v>Y</v>
      </c>
      <c r="J1262" s="385" t="str">
        <f t="shared" si="502"/>
        <v>n</v>
      </c>
      <c r="K1262" s="385" t="s">
        <v>541</v>
      </c>
      <c r="L1262" s="384" t="s">
        <v>310</v>
      </c>
      <c r="M1262" s="385" t="str">
        <f t="shared" si="484"/>
        <v>Y</v>
      </c>
      <c r="N1262" s="385" t="str">
        <f t="shared" si="485"/>
        <v>Y</v>
      </c>
      <c r="O1262" s="385" t="str">
        <f>IF(AJ1262="","",IF(M1262="N","n","Y"))</f>
        <v>Y</v>
      </c>
      <c r="P1262" s="384"/>
      <c r="Q1262" s="384"/>
      <c r="R1262" s="384"/>
      <c r="S1262" s="384"/>
      <c r="T1262" s="384"/>
      <c r="U1262" s="384"/>
      <c r="V1262" s="384"/>
      <c r="W1262" s="384"/>
      <c r="X1262" s="384"/>
      <c r="Y1262" s="385" t="str">
        <f t="shared" si="495"/>
        <v>Y</v>
      </c>
      <c r="Z1262" s="385" t="str">
        <f t="shared" si="496"/>
        <v>Y</v>
      </c>
      <c r="AA1262" s="385" t="str">
        <f>IF(AM1262="","",IF(Y1262="N","n","Y"))</f>
        <v>Y</v>
      </c>
      <c r="AC1262" s="389">
        <v>250</v>
      </c>
      <c r="AD1262" s="390">
        <v>3.1600000000000003E-2</v>
      </c>
      <c r="AE1262" s="385">
        <v>1</v>
      </c>
      <c r="AF1262" s="385">
        <v>0</v>
      </c>
      <c r="AG1262" s="391">
        <f t="shared" si="503"/>
        <v>2.9</v>
      </c>
      <c r="AH1262" s="372">
        <v>11.5</v>
      </c>
      <c r="AI1262" s="392">
        <f t="shared" si="504"/>
        <v>1061.6212207293622</v>
      </c>
      <c r="AJ1262" s="394">
        <f t="shared" si="506"/>
        <v>250</v>
      </c>
      <c r="AK1262" s="394"/>
      <c r="AL1262" s="394"/>
      <c r="AM1262" s="394">
        <f t="shared" si="511"/>
        <v>7.9</v>
      </c>
      <c r="AN1262" s="372">
        <f t="shared" si="497"/>
        <v>3.8</v>
      </c>
      <c r="AO1262" s="390">
        <f t="shared" si="505"/>
        <v>7.4414488385720935E-3</v>
      </c>
      <c r="AP1262" s="390">
        <f t="shared" si="507"/>
        <v>3.1600000000000003E-2</v>
      </c>
      <c r="AQ1262" s="439"/>
      <c r="AR1262" s="439"/>
      <c r="AS1262" s="396">
        <f t="shared" si="514"/>
        <v>1</v>
      </c>
      <c r="AT1262" s="396">
        <f t="shared" si="515"/>
        <v>0</v>
      </c>
      <c r="AU1262" s="396">
        <f t="shared" si="512"/>
        <v>1</v>
      </c>
      <c r="AV1262" s="396">
        <f t="shared" si="513"/>
        <v>0</v>
      </c>
      <c r="AY1262" s="396"/>
      <c r="AZ1262" s="396"/>
      <c r="BA1262" s="397">
        <v>58</v>
      </c>
      <c r="BB1262" s="397" t="s">
        <v>1494</v>
      </c>
      <c r="BC1262" s="397" t="s">
        <v>1403</v>
      </c>
      <c r="BD1262" s="397" t="s">
        <v>1495</v>
      </c>
      <c r="BE1262" s="303" t="s">
        <v>656</v>
      </c>
      <c r="BF1262" s="397"/>
      <c r="BG1262" s="397">
        <v>192</v>
      </c>
      <c r="BH1262" s="397" t="s">
        <v>1513</v>
      </c>
      <c r="BI1262" s="397" t="s">
        <v>1387</v>
      </c>
      <c r="BJ1262" s="397" t="s">
        <v>533</v>
      </c>
      <c r="BK1262" s="397" t="s">
        <v>1503</v>
      </c>
      <c r="BN1262" s="397">
        <v>5.7</v>
      </c>
      <c r="BO1262" s="397" t="s">
        <v>1390</v>
      </c>
      <c r="BP1262" s="398" t="s">
        <v>1406</v>
      </c>
      <c r="BQ1262" s="397" t="s">
        <v>621</v>
      </c>
      <c r="BS1262" s="397" t="s">
        <v>2057</v>
      </c>
      <c r="BT1262" s="397" t="s">
        <v>559</v>
      </c>
      <c r="BU1262" s="397"/>
      <c r="BV1262" s="397"/>
      <c r="BW1262" s="399">
        <v>36929</v>
      </c>
      <c r="BX1262" s="399"/>
      <c r="BY1262" s="398" t="s">
        <v>451</v>
      </c>
      <c r="BZ1262" s="397">
        <v>7.9</v>
      </c>
      <c r="CA1262" s="397" t="s">
        <v>1396</v>
      </c>
      <c r="CC1262" s="397">
        <v>1.7999999999999999E-2</v>
      </c>
      <c r="CD1262" s="400" t="s">
        <v>2044</v>
      </c>
      <c r="CE1262" s="397">
        <v>14058</v>
      </c>
      <c r="CF1262" s="397" t="s">
        <v>1710</v>
      </c>
      <c r="CG1262" s="401">
        <v>36929</v>
      </c>
      <c r="CH1262" s="402"/>
      <c r="CK1262" s="398" t="s">
        <v>451</v>
      </c>
      <c r="CL1262" s="397">
        <v>250</v>
      </c>
      <c r="CM1262" s="397" t="s">
        <v>1396</v>
      </c>
      <c r="CO1262" s="397" t="s">
        <v>1500</v>
      </c>
      <c r="CP1262" s="397" t="s">
        <v>2044</v>
      </c>
      <c r="CQ1262" s="397">
        <v>2221</v>
      </c>
      <c r="CR1262" s="397" t="s">
        <v>1499</v>
      </c>
      <c r="CS1262" s="401">
        <v>36929</v>
      </c>
      <c r="CT1262" s="402"/>
      <c r="CU1262" s="397">
        <v>34</v>
      </c>
      <c r="CV1262" s="372" t="s">
        <v>1390</v>
      </c>
      <c r="CW1262" s="397"/>
      <c r="CY1262" s="372" t="s">
        <v>451</v>
      </c>
      <c r="CZ1262" s="397">
        <v>2.9</v>
      </c>
      <c r="DA1262" s="397" t="s">
        <v>2046</v>
      </c>
      <c r="DC1262" s="397">
        <v>1</v>
      </c>
      <c r="DD1262" s="397" t="s">
        <v>2044</v>
      </c>
      <c r="DE1262" s="397">
        <v>2383</v>
      </c>
      <c r="DF1262" s="397"/>
      <c r="DG1262" s="397"/>
      <c r="DH1262" s="397"/>
      <c r="DI1262" s="397"/>
      <c r="DJ1262" s="397"/>
      <c r="DK1262" s="397"/>
      <c r="DL1262" s="397"/>
      <c r="DM1262" s="397"/>
      <c r="DN1262" s="397"/>
      <c r="DO1262" s="397"/>
      <c r="DP1262" s="397"/>
      <c r="DQ1262" s="397"/>
      <c r="DR1262" s="400"/>
      <c r="DS1262" s="397"/>
    </row>
    <row r="1263" spans="1:123" s="39" customFormat="1" x14ac:dyDescent="0.2">
      <c r="A1263" s="44" t="str">
        <f t="shared" si="490"/>
        <v>LAFB</v>
      </c>
      <c r="B1263" s="44" t="str">
        <f t="shared" si="491"/>
        <v>Trichloroethylene</v>
      </c>
      <c r="C1263" s="38" t="s">
        <v>2587</v>
      </c>
      <c r="D1263" s="38" t="str">
        <f t="shared" si="483"/>
        <v>LS</v>
      </c>
      <c r="E1263" s="44" t="s">
        <v>372</v>
      </c>
      <c r="F1263" s="155" t="str">
        <f t="shared" si="492"/>
        <v>UA23</v>
      </c>
      <c r="G1263" s="44" t="str">
        <f t="shared" si="493"/>
        <v>Residential</v>
      </c>
      <c r="H1263" s="44" t="str">
        <f t="shared" si="494"/>
        <v>Basement - partial</v>
      </c>
      <c r="I1263" s="38" t="str">
        <f t="shared" si="501"/>
        <v>Y</v>
      </c>
      <c r="J1263" s="38" t="str">
        <f t="shared" si="502"/>
        <v>Y</v>
      </c>
      <c r="K1263" s="38" t="str">
        <f t="shared" ref="K1263:K1272" si="516">IF(AG1263="","",IF(I1263="N","n","Y"))</f>
        <v>Y</v>
      </c>
      <c r="L1263" s="44"/>
      <c r="M1263" s="38" t="str">
        <f t="shared" si="484"/>
        <v>Y</v>
      </c>
      <c r="N1263" s="38" t="str">
        <f t="shared" si="485"/>
        <v>Y</v>
      </c>
      <c r="O1263" s="38" t="str">
        <f>IF(AJ1263="","",IF(M1263="N","n","Y"))</f>
        <v>Y</v>
      </c>
      <c r="P1263" s="44"/>
      <c r="Q1263" s="44"/>
      <c r="R1263" s="44"/>
      <c r="S1263" s="44"/>
      <c r="T1263" s="44"/>
      <c r="U1263" s="44"/>
      <c r="V1263" s="44"/>
      <c r="W1263" s="44"/>
      <c r="X1263" s="44"/>
      <c r="Y1263" s="38" t="str">
        <f t="shared" si="495"/>
        <v>Y</v>
      </c>
      <c r="Z1263" s="38" t="str">
        <f t="shared" si="496"/>
        <v>Y</v>
      </c>
      <c r="AA1263" s="38" t="str">
        <f>IF(AM1263="","",IF(Y1263="N","n","Y"))</f>
        <v>Y</v>
      </c>
      <c r="AC1263" s="59">
        <v>5400</v>
      </c>
      <c r="AD1263" s="204">
        <v>2.0370370370370372E-4</v>
      </c>
      <c r="AE1263" s="38">
        <v>1</v>
      </c>
      <c r="AF1263" s="38">
        <v>0</v>
      </c>
      <c r="AG1263" s="125">
        <f t="shared" si="503"/>
        <v>160</v>
      </c>
      <c r="AH1263" s="39">
        <v>11.5</v>
      </c>
      <c r="AI1263" s="123">
        <f t="shared" si="504"/>
        <v>35520.737217074908</v>
      </c>
      <c r="AJ1263" s="40">
        <f t="shared" si="506"/>
        <v>5400</v>
      </c>
      <c r="AK1263" s="40"/>
      <c r="AL1263" s="40"/>
      <c r="AM1263" s="40">
        <f t="shared" si="511"/>
        <v>1.1000000000000001</v>
      </c>
      <c r="AN1263" s="39">
        <f t="shared" si="497"/>
        <v>0.5</v>
      </c>
      <c r="AO1263" s="204">
        <f t="shared" si="505"/>
        <v>3.0967825731703205E-5</v>
      </c>
      <c r="AP1263" s="204">
        <f t="shared" si="507"/>
        <v>2.0370370370370372E-4</v>
      </c>
      <c r="AQ1263" s="45"/>
      <c r="AR1263" s="45"/>
      <c r="AS1263" s="115">
        <f t="shared" si="514"/>
        <v>1</v>
      </c>
      <c r="AT1263" s="115">
        <f t="shared" si="515"/>
        <v>0</v>
      </c>
      <c r="AU1263" s="115">
        <f t="shared" si="512"/>
        <v>1</v>
      </c>
      <c r="AV1263" s="115">
        <f t="shared" si="513"/>
        <v>0</v>
      </c>
      <c r="AY1263" s="115"/>
      <c r="AZ1263" s="115"/>
      <c r="BA1263" s="43">
        <v>58</v>
      </c>
      <c r="BB1263" s="43" t="s">
        <v>1494</v>
      </c>
      <c r="BC1263" s="43" t="s">
        <v>1403</v>
      </c>
      <c r="BD1263" s="43" t="s">
        <v>1495</v>
      </c>
      <c r="BE1263" s="37" t="s">
        <v>656</v>
      </c>
      <c r="BF1263" s="43"/>
      <c r="BG1263" s="43">
        <v>192</v>
      </c>
      <c r="BH1263" s="43" t="s">
        <v>1513</v>
      </c>
      <c r="BI1263" s="43" t="s">
        <v>1387</v>
      </c>
      <c r="BJ1263" s="43" t="s">
        <v>533</v>
      </c>
      <c r="BK1263" s="43" t="s">
        <v>1503</v>
      </c>
      <c r="BN1263" s="43">
        <v>5.7</v>
      </c>
      <c r="BO1263" s="43" t="s">
        <v>1390</v>
      </c>
      <c r="BP1263" s="48" t="s">
        <v>1406</v>
      </c>
      <c r="BQ1263" s="43" t="s">
        <v>621</v>
      </c>
      <c r="BS1263" s="43" t="s">
        <v>1393</v>
      </c>
      <c r="BT1263" s="43" t="s">
        <v>559</v>
      </c>
      <c r="BU1263" s="43"/>
      <c r="BV1263" s="43"/>
      <c r="BW1263" s="243">
        <v>36619</v>
      </c>
      <c r="BX1263" s="243"/>
      <c r="BY1263" s="48" t="s">
        <v>451</v>
      </c>
      <c r="BZ1263" s="43">
        <v>1.1000000000000001</v>
      </c>
      <c r="CA1263" s="43" t="s">
        <v>1396</v>
      </c>
      <c r="CC1263" s="43">
        <v>1.4999999999999999E-2</v>
      </c>
      <c r="CD1263" s="124" t="s">
        <v>2044</v>
      </c>
      <c r="CE1263" s="43">
        <v>13915</v>
      </c>
      <c r="CF1263" s="43" t="s">
        <v>1710</v>
      </c>
      <c r="CG1263" s="251">
        <v>36619</v>
      </c>
      <c r="CH1263" s="126"/>
      <c r="CK1263" s="48" t="s">
        <v>451</v>
      </c>
      <c r="CL1263" s="43">
        <v>5400</v>
      </c>
      <c r="CM1263" s="43" t="s">
        <v>1396</v>
      </c>
      <c r="CO1263" s="43" t="s">
        <v>543</v>
      </c>
      <c r="CP1263" s="43" t="s">
        <v>2044</v>
      </c>
      <c r="CQ1263" s="43">
        <v>2020</v>
      </c>
      <c r="CR1263" s="43" t="s">
        <v>1499</v>
      </c>
      <c r="CS1263" s="251">
        <v>36619</v>
      </c>
      <c r="CT1263" s="126"/>
      <c r="CU1263" s="43">
        <v>34</v>
      </c>
      <c r="CV1263" s="39" t="s">
        <v>1390</v>
      </c>
      <c r="CW1263" s="43"/>
      <c r="CY1263" s="39" t="s">
        <v>451</v>
      </c>
      <c r="CZ1263" s="43">
        <v>160</v>
      </c>
      <c r="DA1263" s="43" t="s">
        <v>2046</v>
      </c>
      <c r="DC1263" s="43">
        <v>1</v>
      </c>
      <c r="DD1263" s="43" t="s">
        <v>2044</v>
      </c>
      <c r="DE1263" s="43">
        <v>2054</v>
      </c>
      <c r="DF1263" s="43"/>
      <c r="DG1263" s="43"/>
      <c r="DH1263" s="43"/>
      <c r="DI1263" s="43"/>
      <c r="DJ1263" s="43"/>
      <c r="DK1263" s="43"/>
      <c r="DL1263" s="43"/>
      <c r="DM1263" s="43"/>
      <c r="DN1263" s="43"/>
      <c r="DO1263" s="43"/>
      <c r="DP1263" s="43"/>
      <c r="DQ1263" s="43"/>
      <c r="DR1263" s="124"/>
      <c r="DS1263" s="43"/>
    </row>
    <row r="1264" spans="1:123" s="39" customFormat="1" x14ac:dyDescent="0.2">
      <c r="A1264" s="44" t="str">
        <f t="shared" si="490"/>
        <v>LAFB</v>
      </c>
      <c r="B1264" s="44" t="str">
        <f t="shared" si="491"/>
        <v>Trichloroethylene</v>
      </c>
      <c r="C1264" s="38" t="s">
        <v>2587</v>
      </c>
      <c r="D1264" s="38" t="str">
        <f t="shared" si="483"/>
        <v>LS</v>
      </c>
      <c r="E1264" s="44" t="s">
        <v>372</v>
      </c>
      <c r="F1264" s="155" t="str">
        <f t="shared" si="492"/>
        <v>UA23</v>
      </c>
      <c r="G1264" s="44" t="str">
        <f t="shared" si="493"/>
        <v>Residential</v>
      </c>
      <c r="H1264" s="44" t="str">
        <f t="shared" si="494"/>
        <v>Basement - partial</v>
      </c>
      <c r="I1264" s="38" t="str">
        <f t="shared" si="501"/>
        <v>Y</v>
      </c>
      <c r="J1264" s="38" t="str">
        <f t="shared" si="502"/>
        <v>Y</v>
      </c>
      <c r="K1264" s="38" t="str">
        <f t="shared" si="516"/>
        <v>Y</v>
      </c>
      <c r="L1264" s="44"/>
      <c r="M1264" s="38" t="str">
        <f t="shared" si="484"/>
        <v>Y</v>
      </c>
      <c r="N1264" s="38" t="str">
        <f t="shared" si="485"/>
        <v>Y</v>
      </c>
      <c r="O1264" s="38" t="str">
        <f>IF(AJ1264="","",IF(M1264="N","n","Y"))</f>
        <v>Y</v>
      </c>
      <c r="P1264" s="44"/>
      <c r="Q1264" s="44"/>
      <c r="R1264" s="44"/>
      <c r="S1264" s="44"/>
      <c r="T1264" s="44"/>
      <c r="U1264" s="44"/>
      <c r="V1264" s="44"/>
      <c r="W1264" s="44"/>
      <c r="X1264" s="44"/>
      <c r="Y1264" s="38" t="str">
        <f t="shared" si="495"/>
        <v>Y</v>
      </c>
      <c r="Z1264" s="38" t="str">
        <f t="shared" si="496"/>
        <v>n</v>
      </c>
      <c r="AA1264" s="38" t="str">
        <f>IF(AM1264="","",IF(Y1264="N","n","Y"))</f>
        <v>Y</v>
      </c>
      <c r="AC1264" s="59">
        <v>4000</v>
      </c>
      <c r="AD1264" s="204">
        <v>3.5000000000000004E-5</v>
      </c>
      <c r="AE1264" s="38">
        <v>1</v>
      </c>
      <c r="AF1264" s="38">
        <v>0</v>
      </c>
      <c r="AG1264" s="125">
        <f t="shared" si="503"/>
        <v>170</v>
      </c>
      <c r="AH1264" s="39">
        <v>11.5</v>
      </c>
      <c r="AI1264" s="123">
        <f t="shared" si="504"/>
        <v>37740.783293142093</v>
      </c>
      <c r="AJ1264" s="40">
        <f t="shared" si="506"/>
        <v>4000</v>
      </c>
      <c r="AK1264" s="40"/>
      <c r="AL1264" s="40"/>
      <c r="AM1264" s="40">
        <f t="shared" si="511"/>
        <v>0.14000000000000001</v>
      </c>
      <c r="AN1264" s="39">
        <f t="shared" si="497"/>
        <v>0.5</v>
      </c>
      <c r="AO1264" s="204">
        <f t="shared" si="505"/>
        <v>3.7095149539580308E-6</v>
      </c>
      <c r="AP1264" s="204">
        <f t="shared" si="507"/>
        <v>3.5000000000000004E-5</v>
      </c>
      <c r="AQ1264" s="45"/>
      <c r="AR1264" s="45"/>
      <c r="AS1264" s="115">
        <f t="shared" si="514"/>
        <v>1</v>
      </c>
      <c r="AT1264" s="115">
        <f t="shared" si="515"/>
        <v>0</v>
      </c>
      <c r="AU1264" s="115">
        <f t="shared" si="512"/>
        <v>1</v>
      </c>
      <c r="AV1264" s="115">
        <f t="shared" si="513"/>
        <v>0</v>
      </c>
      <c r="AY1264" s="115"/>
      <c r="AZ1264" s="115"/>
      <c r="BA1264" s="43">
        <v>58</v>
      </c>
      <c r="BB1264" s="43" t="s">
        <v>1494</v>
      </c>
      <c r="BC1264" s="43" t="s">
        <v>1403</v>
      </c>
      <c r="BD1264" s="43" t="s">
        <v>1495</v>
      </c>
      <c r="BE1264" s="37" t="s">
        <v>656</v>
      </c>
      <c r="BF1264" s="43"/>
      <c r="BG1264" s="43">
        <v>192</v>
      </c>
      <c r="BH1264" s="43" t="s">
        <v>1513</v>
      </c>
      <c r="BI1264" s="43" t="s">
        <v>1387</v>
      </c>
      <c r="BJ1264" s="43" t="s">
        <v>533</v>
      </c>
      <c r="BK1264" s="43" t="s">
        <v>1503</v>
      </c>
      <c r="BN1264" s="43">
        <v>5.7</v>
      </c>
      <c r="BO1264" s="43" t="s">
        <v>1390</v>
      </c>
      <c r="BP1264" s="48" t="s">
        <v>1406</v>
      </c>
      <c r="BQ1264" s="43" t="s">
        <v>621</v>
      </c>
      <c r="BS1264" s="43" t="s">
        <v>1393</v>
      </c>
      <c r="BT1264" s="43" t="s">
        <v>559</v>
      </c>
      <c r="BU1264" s="43"/>
      <c r="BV1264" s="43"/>
      <c r="BW1264" s="243">
        <v>36698</v>
      </c>
      <c r="BX1264" s="243"/>
      <c r="BY1264" s="48" t="s">
        <v>451</v>
      </c>
      <c r="BZ1264" s="43">
        <v>0.14000000000000001</v>
      </c>
      <c r="CA1264" s="43" t="s">
        <v>1396</v>
      </c>
      <c r="CC1264" s="43">
        <v>1.4999999999999999E-2</v>
      </c>
      <c r="CD1264" s="124" t="s">
        <v>2044</v>
      </c>
      <c r="CE1264" s="43">
        <v>13916</v>
      </c>
      <c r="CF1264" s="43" t="s">
        <v>1710</v>
      </c>
      <c r="CG1264" s="251">
        <v>36698</v>
      </c>
      <c r="CH1264" s="126"/>
      <c r="CK1264" s="48" t="s">
        <v>451</v>
      </c>
      <c r="CL1264" s="43">
        <v>4000</v>
      </c>
      <c r="CM1264" s="43" t="s">
        <v>1396</v>
      </c>
      <c r="CO1264" s="43" t="s">
        <v>543</v>
      </c>
      <c r="CP1264" s="43" t="s">
        <v>2044</v>
      </c>
      <c r="CQ1264" s="43">
        <v>2022</v>
      </c>
      <c r="CR1264" s="43" t="s">
        <v>1499</v>
      </c>
      <c r="CS1264" s="251">
        <v>36698</v>
      </c>
      <c r="CT1264" s="126"/>
      <c r="CU1264" s="43">
        <v>34</v>
      </c>
      <c r="CV1264" s="39" t="s">
        <v>1390</v>
      </c>
      <c r="CW1264" s="43"/>
      <c r="CY1264" s="39" t="s">
        <v>451</v>
      </c>
      <c r="CZ1264" s="43">
        <v>170</v>
      </c>
      <c r="DA1264" s="43" t="s">
        <v>2046</v>
      </c>
      <c r="DC1264" s="43">
        <v>1</v>
      </c>
      <c r="DD1264" s="43" t="s">
        <v>2044</v>
      </c>
      <c r="DE1264" s="43">
        <v>2061</v>
      </c>
      <c r="DF1264" s="43"/>
      <c r="DG1264" s="43"/>
      <c r="DH1264" s="43"/>
      <c r="DI1264" s="43"/>
      <c r="DJ1264" s="43"/>
      <c r="DK1264" s="43"/>
      <c r="DL1264" s="43"/>
      <c r="DM1264" s="43"/>
      <c r="DN1264" s="43"/>
      <c r="DO1264" s="43"/>
      <c r="DP1264" s="43"/>
      <c r="DQ1264" s="43"/>
      <c r="DR1264" s="124"/>
      <c r="DS1264" s="43"/>
    </row>
    <row r="1265" spans="1:123" s="39" customFormat="1" hidden="1" x14ac:dyDescent="0.2">
      <c r="A1265" s="44" t="str">
        <f t="shared" si="490"/>
        <v>LAFB</v>
      </c>
      <c r="B1265" s="44" t="str">
        <f t="shared" si="491"/>
        <v>Trichloroethylene</v>
      </c>
      <c r="C1265" s="38" t="s">
        <v>2587</v>
      </c>
      <c r="D1265" s="38" t="str">
        <f t="shared" si="483"/>
        <v>LS</v>
      </c>
      <c r="E1265" s="44" t="s">
        <v>372</v>
      </c>
      <c r="F1265" s="155" t="str">
        <f t="shared" si="492"/>
        <v>UA23</v>
      </c>
      <c r="G1265" s="44" t="str">
        <f t="shared" si="493"/>
        <v>Residential</v>
      </c>
      <c r="H1265" s="44" t="str">
        <f t="shared" si="494"/>
        <v>Basement - partial</v>
      </c>
      <c r="I1265" s="38" t="str">
        <f t="shared" si="501"/>
        <v>Y</v>
      </c>
      <c r="J1265" s="38" t="str">
        <f t="shared" si="502"/>
        <v>Y</v>
      </c>
      <c r="K1265" s="38" t="s">
        <v>541</v>
      </c>
      <c r="L1265" s="114" t="s">
        <v>310</v>
      </c>
      <c r="M1265" s="38" t="str">
        <f t="shared" si="484"/>
        <v>Y</v>
      </c>
      <c r="N1265" s="38" t="str">
        <f t="shared" si="485"/>
        <v>n</v>
      </c>
      <c r="O1265" s="38" t="s">
        <v>541</v>
      </c>
      <c r="P1265" s="114" t="s">
        <v>310</v>
      </c>
      <c r="Q1265" s="114"/>
      <c r="R1265" s="114"/>
      <c r="S1265" s="114"/>
      <c r="T1265" s="114"/>
      <c r="U1265" s="114"/>
      <c r="V1265" s="114"/>
      <c r="W1265" s="114"/>
      <c r="X1265" s="114"/>
      <c r="Y1265" s="38" t="str">
        <f t="shared" si="495"/>
        <v>Y</v>
      </c>
      <c r="Z1265" s="38" t="str">
        <f t="shared" si="496"/>
        <v>Y</v>
      </c>
      <c r="AA1265" s="38" t="s">
        <v>541</v>
      </c>
      <c r="AC1265" s="59">
        <v>9.6000000000000002E-2</v>
      </c>
      <c r="AD1265" s="204">
        <v>16.666666666666668</v>
      </c>
      <c r="AE1265" s="38">
        <v>1</v>
      </c>
      <c r="AF1265" s="38">
        <v>0</v>
      </c>
      <c r="AG1265" s="125">
        <f t="shared" si="503"/>
        <v>75</v>
      </c>
      <c r="AH1265" s="39">
        <v>11.5</v>
      </c>
      <c r="AI1265" s="123">
        <f t="shared" si="504"/>
        <v>16650.345570503865</v>
      </c>
      <c r="AJ1265" s="40">
        <f t="shared" si="506"/>
        <v>9.6000000000000002E-2</v>
      </c>
      <c r="AK1265" s="40"/>
      <c r="AL1265" s="40"/>
      <c r="AM1265" s="40">
        <f t="shared" si="511"/>
        <v>1.6</v>
      </c>
      <c r="AN1265" s="39">
        <f t="shared" si="497"/>
        <v>0.5</v>
      </c>
      <c r="AO1265" s="204">
        <f t="shared" si="505"/>
        <v>9.6094101664436599E-5</v>
      </c>
      <c r="AP1265" s="204">
        <f t="shared" si="507"/>
        <v>16.666666666666668</v>
      </c>
      <c r="AQ1265" s="45"/>
      <c r="AR1265" s="45"/>
      <c r="AS1265" s="115">
        <f t="shared" si="514"/>
        <v>1</v>
      </c>
      <c r="AT1265" s="115">
        <f t="shared" si="515"/>
        <v>0</v>
      </c>
      <c r="AU1265" s="115">
        <f t="shared" si="512"/>
        <v>1</v>
      </c>
      <c r="AV1265" s="115">
        <f t="shared" si="513"/>
        <v>0</v>
      </c>
      <c r="AY1265" s="115"/>
      <c r="AZ1265" s="115"/>
      <c r="BA1265" s="43">
        <v>58</v>
      </c>
      <c r="BB1265" s="43" t="s">
        <v>1494</v>
      </c>
      <c r="BC1265" s="43" t="s">
        <v>1403</v>
      </c>
      <c r="BD1265" s="43" t="s">
        <v>1495</v>
      </c>
      <c r="BE1265" s="37" t="s">
        <v>656</v>
      </c>
      <c r="BF1265" s="43"/>
      <c r="BG1265" s="43">
        <v>192</v>
      </c>
      <c r="BH1265" s="43" t="s">
        <v>1513</v>
      </c>
      <c r="BI1265" s="43" t="s">
        <v>1387</v>
      </c>
      <c r="BJ1265" s="43" t="s">
        <v>533</v>
      </c>
      <c r="BK1265" s="43" t="s">
        <v>1503</v>
      </c>
      <c r="BN1265" s="43">
        <v>5.7</v>
      </c>
      <c r="BO1265" s="43" t="s">
        <v>1390</v>
      </c>
      <c r="BP1265" s="48" t="s">
        <v>1406</v>
      </c>
      <c r="BQ1265" s="43" t="s">
        <v>621</v>
      </c>
      <c r="BS1265" s="43" t="s">
        <v>1393</v>
      </c>
      <c r="BT1265" s="43" t="s">
        <v>559</v>
      </c>
      <c r="BU1265" s="43"/>
      <c r="BV1265" s="43"/>
      <c r="BW1265" s="243">
        <v>36881</v>
      </c>
      <c r="BX1265" s="243"/>
      <c r="BY1265" s="48" t="s">
        <v>451</v>
      </c>
      <c r="BZ1265" s="43">
        <v>1.6</v>
      </c>
      <c r="CA1265" s="43" t="s">
        <v>1396</v>
      </c>
      <c r="CC1265" s="43">
        <v>1.4999999999999999E-2</v>
      </c>
      <c r="CD1265" s="124" t="s">
        <v>2044</v>
      </c>
      <c r="CE1265" s="43">
        <v>14087</v>
      </c>
      <c r="CF1265" s="43" t="s">
        <v>1710</v>
      </c>
      <c r="CG1265" s="251">
        <v>36881</v>
      </c>
      <c r="CH1265" s="126"/>
      <c r="CK1265" s="48" t="s">
        <v>451</v>
      </c>
      <c r="CL1265" s="43">
        <v>9.6000000000000002E-2</v>
      </c>
      <c r="CM1265" s="43" t="s">
        <v>1396</v>
      </c>
      <c r="CO1265" s="43" t="s">
        <v>543</v>
      </c>
      <c r="CP1265" s="43" t="s">
        <v>2044</v>
      </c>
      <c r="CQ1265" s="43">
        <v>2218</v>
      </c>
      <c r="CR1265" s="43" t="s">
        <v>1499</v>
      </c>
      <c r="CS1265" s="251">
        <v>36881</v>
      </c>
      <c r="CT1265" s="126"/>
      <c r="CU1265" s="43">
        <v>34</v>
      </c>
      <c r="CV1265" s="39" t="s">
        <v>1390</v>
      </c>
      <c r="CW1265" s="43"/>
      <c r="CY1265" s="39" t="s">
        <v>451</v>
      </c>
      <c r="CZ1265" s="43">
        <v>75</v>
      </c>
      <c r="DA1265" s="43" t="s">
        <v>2046</v>
      </c>
      <c r="DC1265" s="43">
        <v>1</v>
      </c>
      <c r="DD1265" s="43" t="s">
        <v>2044</v>
      </c>
      <c r="DE1265" s="43">
        <v>2329</v>
      </c>
      <c r="DF1265" s="43"/>
      <c r="DG1265" s="43"/>
      <c r="DH1265" s="43"/>
      <c r="DI1265" s="43"/>
      <c r="DJ1265" s="43"/>
      <c r="DK1265" s="43"/>
      <c r="DL1265" s="43"/>
      <c r="DM1265" s="43"/>
      <c r="DN1265" s="43"/>
      <c r="DO1265" s="43"/>
      <c r="DP1265" s="43"/>
      <c r="DQ1265" s="43"/>
      <c r="DR1265" s="124"/>
      <c r="DS1265" s="43"/>
    </row>
    <row r="1266" spans="1:123" s="372" customFormat="1" x14ac:dyDescent="0.2">
      <c r="A1266" s="384" t="str">
        <f t="shared" si="490"/>
        <v>LAFB</v>
      </c>
      <c r="B1266" s="384" t="str">
        <f t="shared" si="491"/>
        <v>Trichloroethylene</v>
      </c>
      <c r="C1266" s="385" t="s">
        <v>2587</v>
      </c>
      <c r="D1266" s="385" t="str">
        <f t="shared" si="483"/>
        <v>LS</v>
      </c>
      <c r="E1266" s="384" t="s">
        <v>372</v>
      </c>
      <c r="F1266" s="386" t="str">
        <f t="shared" si="492"/>
        <v>UA23</v>
      </c>
      <c r="G1266" s="384" t="str">
        <f t="shared" si="493"/>
        <v>Residential</v>
      </c>
      <c r="H1266" s="384" t="str">
        <f t="shared" si="494"/>
        <v>Basement - partial</v>
      </c>
      <c r="I1266" s="385" t="str">
        <f t="shared" si="501"/>
        <v>Y</v>
      </c>
      <c r="J1266" s="385" t="str">
        <f t="shared" si="502"/>
        <v>Y</v>
      </c>
      <c r="K1266" s="385" t="str">
        <f t="shared" si="516"/>
        <v>Y</v>
      </c>
      <c r="L1266" s="384"/>
      <c r="M1266" s="385" t="str">
        <f t="shared" si="484"/>
        <v>Y</v>
      </c>
      <c r="N1266" s="385" t="str">
        <f t="shared" si="485"/>
        <v>Y</v>
      </c>
      <c r="O1266" s="385" t="str">
        <f t="shared" ref="O1266:O1272" si="517">IF(AJ1266="","",IF(M1266="N","n","Y"))</f>
        <v>Y</v>
      </c>
      <c r="P1266" s="384"/>
      <c r="Q1266" s="384"/>
      <c r="R1266" s="384"/>
      <c r="S1266" s="384"/>
      <c r="T1266" s="384"/>
      <c r="U1266" s="384"/>
      <c r="V1266" s="384"/>
      <c r="W1266" s="384"/>
      <c r="X1266" s="384"/>
      <c r="Y1266" s="385" t="str">
        <f t="shared" si="495"/>
        <v>Y</v>
      </c>
      <c r="Z1266" s="385" t="str">
        <f t="shared" si="496"/>
        <v>Y</v>
      </c>
      <c r="AA1266" s="385" t="str">
        <f t="shared" ref="AA1266:AA1272" si="518">IF(AM1266="","",IF(Y1266="N","n","Y"))</f>
        <v>Y</v>
      </c>
      <c r="AC1266" s="389">
        <v>5200</v>
      </c>
      <c r="AD1266" s="390">
        <v>6.1538461538461541E-4</v>
      </c>
      <c r="AE1266" s="385">
        <v>1</v>
      </c>
      <c r="AF1266" s="385">
        <v>0</v>
      </c>
      <c r="AG1266" s="391">
        <f t="shared" si="503"/>
        <v>140</v>
      </c>
      <c r="AH1266" s="372">
        <v>11.5</v>
      </c>
      <c r="AI1266" s="392">
        <f t="shared" si="504"/>
        <v>31080.645064940549</v>
      </c>
      <c r="AJ1266" s="394">
        <f t="shared" si="506"/>
        <v>5200</v>
      </c>
      <c r="AK1266" s="394"/>
      <c r="AL1266" s="394"/>
      <c r="AM1266" s="394">
        <f t="shared" si="511"/>
        <v>3.2</v>
      </c>
      <c r="AN1266" s="372">
        <f t="shared" si="497"/>
        <v>0.5</v>
      </c>
      <c r="AO1266" s="390">
        <f t="shared" si="505"/>
        <v>1.0295796606903922E-4</v>
      </c>
      <c r="AP1266" s="390">
        <f t="shared" si="507"/>
        <v>6.1538461538461541E-4</v>
      </c>
      <c r="AQ1266" s="439"/>
      <c r="AR1266" s="439"/>
      <c r="AS1266" s="396">
        <f t="shared" si="514"/>
        <v>1</v>
      </c>
      <c r="AT1266" s="396">
        <f t="shared" si="515"/>
        <v>0</v>
      </c>
      <c r="AU1266" s="396">
        <f t="shared" si="512"/>
        <v>1</v>
      </c>
      <c r="AV1266" s="396">
        <f t="shared" si="513"/>
        <v>0</v>
      </c>
      <c r="AY1266" s="396"/>
      <c r="AZ1266" s="396"/>
      <c r="BA1266" s="397">
        <v>58</v>
      </c>
      <c r="BB1266" s="397" t="s">
        <v>1494</v>
      </c>
      <c r="BC1266" s="397" t="s">
        <v>1403</v>
      </c>
      <c r="BD1266" s="397" t="s">
        <v>1495</v>
      </c>
      <c r="BE1266" s="303" t="s">
        <v>656</v>
      </c>
      <c r="BF1266" s="397"/>
      <c r="BG1266" s="397">
        <v>192</v>
      </c>
      <c r="BH1266" s="397" t="s">
        <v>1513</v>
      </c>
      <c r="BI1266" s="397" t="s">
        <v>1387</v>
      </c>
      <c r="BJ1266" s="397" t="s">
        <v>533</v>
      </c>
      <c r="BK1266" s="397" t="s">
        <v>1503</v>
      </c>
      <c r="BN1266" s="397">
        <v>5.7</v>
      </c>
      <c r="BO1266" s="397" t="s">
        <v>1390</v>
      </c>
      <c r="BP1266" s="398" t="s">
        <v>1406</v>
      </c>
      <c r="BQ1266" s="397" t="s">
        <v>621</v>
      </c>
      <c r="BS1266" s="397" t="s">
        <v>1393</v>
      </c>
      <c r="BT1266" s="397" t="s">
        <v>559</v>
      </c>
      <c r="BU1266" s="397"/>
      <c r="BV1266" s="397"/>
      <c r="BW1266" s="399">
        <v>36929</v>
      </c>
      <c r="BX1266" s="399"/>
      <c r="BY1266" s="398" t="s">
        <v>451</v>
      </c>
      <c r="BZ1266" s="397">
        <v>3.2</v>
      </c>
      <c r="CA1266" s="397" t="s">
        <v>1396</v>
      </c>
      <c r="CC1266" s="397">
        <v>1.4999999999999999E-2</v>
      </c>
      <c r="CD1266" s="400" t="s">
        <v>2044</v>
      </c>
      <c r="CE1266" s="397">
        <v>13919</v>
      </c>
      <c r="CF1266" s="397" t="s">
        <v>1710</v>
      </c>
      <c r="CG1266" s="401">
        <v>36929</v>
      </c>
      <c r="CH1266" s="402"/>
      <c r="CK1266" s="398" t="s">
        <v>451</v>
      </c>
      <c r="CL1266" s="397">
        <v>5200</v>
      </c>
      <c r="CM1266" s="397" t="s">
        <v>1396</v>
      </c>
      <c r="CO1266" s="397" t="s">
        <v>543</v>
      </c>
      <c r="CP1266" s="397" t="s">
        <v>2044</v>
      </c>
      <c r="CQ1266" s="397">
        <v>2018</v>
      </c>
      <c r="CR1266" s="397" t="s">
        <v>1499</v>
      </c>
      <c r="CS1266" s="401">
        <v>36929</v>
      </c>
      <c r="CT1266" s="402"/>
      <c r="CU1266" s="397">
        <v>34</v>
      </c>
      <c r="CV1266" s="372" t="s">
        <v>1390</v>
      </c>
      <c r="CW1266" s="397"/>
      <c r="CY1266" s="372" t="s">
        <v>451</v>
      </c>
      <c r="CZ1266" s="397">
        <v>140</v>
      </c>
      <c r="DA1266" s="397" t="s">
        <v>2046</v>
      </c>
      <c r="DC1266" s="397">
        <v>1</v>
      </c>
      <c r="DD1266" s="397" t="s">
        <v>2044</v>
      </c>
      <c r="DE1266" s="397">
        <v>2079</v>
      </c>
      <c r="DF1266" s="397"/>
      <c r="DG1266" s="397"/>
      <c r="DH1266" s="397"/>
      <c r="DI1266" s="397"/>
      <c r="DJ1266" s="397"/>
      <c r="DK1266" s="397"/>
      <c r="DL1266" s="397"/>
      <c r="DM1266" s="397"/>
      <c r="DN1266" s="397"/>
      <c r="DO1266" s="397"/>
      <c r="DP1266" s="397"/>
      <c r="DQ1266" s="397"/>
      <c r="DR1266" s="400"/>
      <c r="DS1266" s="397"/>
    </row>
    <row r="1267" spans="1:123" s="372" customFormat="1" x14ac:dyDescent="0.2">
      <c r="A1267" s="384" t="str">
        <f t="shared" si="490"/>
        <v>LAFB</v>
      </c>
      <c r="B1267" s="384" t="str">
        <f t="shared" si="491"/>
        <v>1,1-Dichloroethane</v>
      </c>
      <c r="C1267" s="385" t="s">
        <v>2587</v>
      </c>
      <c r="D1267" s="385" t="str">
        <f t="shared" si="483"/>
        <v>LS</v>
      </c>
      <c r="E1267" s="384" t="s">
        <v>372</v>
      </c>
      <c r="F1267" s="386" t="str">
        <f t="shared" si="492"/>
        <v>UA24</v>
      </c>
      <c r="G1267" s="384" t="str">
        <f t="shared" si="493"/>
        <v>Residential</v>
      </c>
      <c r="H1267" s="384" t="str">
        <f t="shared" si="494"/>
        <v>Basement - partial</v>
      </c>
      <c r="I1267" s="385" t="str">
        <f t="shared" si="501"/>
        <v>Y</v>
      </c>
      <c r="J1267" s="385" t="str">
        <f t="shared" si="502"/>
        <v>Y</v>
      </c>
      <c r="K1267" s="385" t="str">
        <f t="shared" si="516"/>
        <v>Y</v>
      </c>
      <c r="L1267" s="384"/>
      <c r="M1267" s="385" t="str">
        <f t="shared" si="484"/>
        <v>Y</v>
      </c>
      <c r="N1267" s="385" t="str">
        <f t="shared" si="485"/>
        <v>Y</v>
      </c>
      <c r="O1267" s="385" t="str">
        <f t="shared" si="517"/>
        <v>Y</v>
      </c>
      <c r="P1267" s="384"/>
      <c r="Q1267" s="384"/>
      <c r="R1267" s="384"/>
      <c r="S1267" s="384"/>
      <c r="T1267" s="384"/>
      <c r="U1267" s="384"/>
      <c r="V1267" s="384"/>
      <c r="W1267" s="384"/>
      <c r="X1267" s="384"/>
      <c r="Y1267" s="385" t="str">
        <f t="shared" si="495"/>
        <v>Y</v>
      </c>
      <c r="Z1267" s="385" t="str">
        <f t="shared" si="496"/>
        <v>Y</v>
      </c>
      <c r="AA1267" s="385" t="str">
        <f t="shared" si="518"/>
        <v>Y</v>
      </c>
      <c r="AC1267" s="389">
        <v>11</v>
      </c>
      <c r="AD1267" s="390">
        <v>2.1818181818181819E-3</v>
      </c>
      <c r="AE1267" s="385">
        <v>1</v>
      </c>
      <c r="AF1267" s="385">
        <v>0</v>
      </c>
      <c r="AG1267" s="391">
        <f t="shared" si="503"/>
        <v>1.2</v>
      </c>
      <c r="AH1267" s="372">
        <v>11.5</v>
      </c>
      <c r="AI1267" s="392">
        <f t="shared" si="504"/>
        <v>158.81326582946261</v>
      </c>
      <c r="AJ1267" s="394">
        <f t="shared" si="506"/>
        <v>11</v>
      </c>
      <c r="AK1267" s="394"/>
      <c r="AL1267" s="394"/>
      <c r="AM1267" s="394">
        <f t="shared" si="511"/>
        <v>2.4E-2</v>
      </c>
      <c r="AN1267" s="372" t="str">
        <f t="shared" si="497"/>
        <v/>
      </c>
      <c r="AO1267" s="390">
        <f t="shared" si="505"/>
        <v>1.5112087692832765E-4</v>
      </c>
      <c r="AP1267" s="390">
        <f t="shared" si="507"/>
        <v>2.1818181818181819E-3</v>
      </c>
      <c r="AQ1267" s="439"/>
      <c r="AR1267" s="439"/>
      <c r="AS1267" s="396">
        <f t="shared" si="514"/>
        <v>1</v>
      </c>
      <c r="AT1267" s="396">
        <f t="shared" si="515"/>
        <v>0</v>
      </c>
      <c r="AU1267" s="396">
        <f t="shared" si="512"/>
        <v>1</v>
      </c>
      <c r="AV1267" s="396">
        <f t="shared" si="513"/>
        <v>0</v>
      </c>
      <c r="AY1267" s="396"/>
      <c r="AZ1267" s="396"/>
      <c r="BA1267" s="397">
        <v>58</v>
      </c>
      <c r="BB1267" s="397" t="s">
        <v>1494</v>
      </c>
      <c r="BC1267" s="397" t="s">
        <v>1403</v>
      </c>
      <c r="BD1267" s="397" t="s">
        <v>1495</v>
      </c>
      <c r="BE1267" s="303" t="s">
        <v>656</v>
      </c>
      <c r="BF1267" s="397"/>
      <c r="BG1267" s="397">
        <v>193</v>
      </c>
      <c r="BH1267" s="397" t="s">
        <v>623</v>
      </c>
      <c r="BI1267" s="397" t="s">
        <v>1387</v>
      </c>
      <c r="BJ1267" s="397" t="s">
        <v>533</v>
      </c>
      <c r="BK1267" s="397" t="s">
        <v>1503</v>
      </c>
      <c r="BN1267" s="397">
        <v>5.7</v>
      </c>
      <c r="BO1267" s="397" t="s">
        <v>1390</v>
      </c>
      <c r="BP1267" s="398" t="s">
        <v>1406</v>
      </c>
      <c r="BS1267" s="397" t="s">
        <v>2619</v>
      </c>
      <c r="BT1267" s="397" t="s">
        <v>559</v>
      </c>
      <c r="BU1267" s="397"/>
      <c r="BV1267" s="397"/>
      <c r="BW1267" s="399">
        <v>36619</v>
      </c>
      <c r="BX1267" s="399"/>
      <c r="BY1267" s="398" t="s">
        <v>451</v>
      </c>
      <c r="BZ1267" s="397">
        <v>2.4E-2</v>
      </c>
      <c r="CA1267" s="397" t="s">
        <v>1396</v>
      </c>
      <c r="CC1267" s="397">
        <v>1.0999999999999999E-2</v>
      </c>
      <c r="CD1267" s="400" t="s">
        <v>2044</v>
      </c>
      <c r="CE1267" s="397">
        <v>13921</v>
      </c>
      <c r="CF1267" s="397" t="s">
        <v>1710</v>
      </c>
      <c r="CG1267" s="401">
        <v>36619</v>
      </c>
      <c r="CH1267" s="402"/>
      <c r="CK1267" s="398" t="s">
        <v>451</v>
      </c>
      <c r="CL1267" s="397">
        <v>11</v>
      </c>
      <c r="CM1267" s="397" t="s">
        <v>1396</v>
      </c>
      <c r="CO1267" s="397" t="s">
        <v>550</v>
      </c>
      <c r="CP1267" s="397" t="s">
        <v>2044</v>
      </c>
      <c r="CQ1267" s="397">
        <v>2026</v>
      </c>
      <c r="CR1267" s="397" t="s">
        <v>1499</v>
      </c>
      <c r="CS1267" s="401">
        <v>36619</v>
      </c>
      <c r="CT1267" s="402"/>
      <c r="CU1267" s="397">
        <v>69</v>
      </c>
      <c r="CV1267" s="372" t="s">
        <v>1390</v>
      </c>
      <c r="CW1267" s="397"/>
      <c r="CY1267" s="372" t="s">
        <v>451</v>
      </c>
      <c r="CZ1267" s="397">
        <v>1.2</v>
      </c>
      <c r="DA1267" s="397" t="s">
        <v>2046</v>
      </c>
      <c r="DC1267" s="397">
        <v>0.48</v>
      </c>
      <c r="DD1267" s="397" t="s">
        <v>2044</v>
      </c>
      <c r="DE1267" s="397">
        <v>2035</v>
      </c>
      <c r="DF1267" s="397"/>
      <c r="DG1267" s="397"/>
      <c r="DH1267" s="397"/>
      <c r="DI1267" s="397"/>
      <c r="DJ1267" s="397"/>
      <c r="DK1267" s="397"/>
      <c r="DL1267" s="397"/>
      <c r="DM1267" s="397"/>
      <c r="DN1267" s="397"/>
      <c r="DO1267" s="397"/>
      <c r="DP1267" s="397"/>
      <c r="DQ1267" s="397"/>
      <c r="DR1267" s="400"/>
      <c r="DS1267" s="397"/>
    </row>
    <row r="1268" spans="1:123" s="372" customFormat="1" x14ac:dyDescent="0.2">
      <c r="A1268" s="384" t="str">
        <f t="shared" si="490"/>
        <v>LAFB</v>
      </c>
      <c r="B1268" s="384" t="str">
        <f t="shared" si="491"/>
        <v>1,1-Dichloroethane</v>
      </c>
      <c r="C1268" s="385" t="s">
        <v>2587</v>
      </c>
      <c r="D1268" s="385" t="str">
        <f t="shared" si="483"/>
        <v>LS</v>
      </c>
      <c r="E1268" s="384" t="s">
        <v>372</v>
      </c>
      <c r="F1268" s="386" t="str">
        <f t="shared" si="492"/>
        <v>UA24</v>
      </c>
      <c r="G1268" s="384" t="str">
        <f t="shared" si="493"/>
        <v>Residential</v>
      </c>
      <c r="H1268" s="384" t="str">
        <f t="shared" si="494"/>
        <v>Basement - partial</v>
      </c>
      <c r="I1268" s="385" t="str">
        <f t="shared" si="501"/>
        <v>Y</v>
      </c>
      <c r="J1268" s="385" t="str">
        <f t="shared" si="502"/>
        <v>Y</v>
      </c>
      <c r="K1268" s="385" t="str">
        <f t="shared" si="516"/>
        <v>Y</v>
      </c>
      <c r="L1268" s="384"/>
      <c r="M1268" s="385" t="str">
        <f t="shared" si="484"/>
        <v>Y</v>
      </c>
      <c r="N1268" s="385" t="str">
        <f t="shared" si="485"/>
        <v>Y</v>
      </c>
      <c r="O1268" s="385" t="str">
        <f t="shared" si="517"/>
        <v>Y</v>
      </c>
      <c r="P1268" s="384"/>
      <c r="Q1268" s="384"/>
      <c r="R1268" s="384"/>
      <c r="S1268" s="384"/>
      <c r="T1268" s="384"/>
      <c r="U1268" s="384"/>
      <c r="V1268" s="384"/>
      <c r="W1268" s="384"/>
      <c r="X1268" s="384"/>
      <c r="Y1268" s="385" t="str">
        <f t="shared" si="495"/>
        <v>Y</v>
      </c>
      <c r="Z1268" s="385" t="str">
        <f t="shared" si="496"/>
        <v>Y</v>
      </c>
      <c r="AA1268" s="385" t="str">
        <f t="shared" si="518"/>
        <v>Y</v>
      </c>
      <c r="AC1268" s="389">
        <v>23</v>
      </c>
      <c r="AD1268" s="390">
        <v>1.3043478260869564E-3</v>
      </c>
      <c r="AE1268" s="385">
        <v>1</v>
      </c>
      <c r="AF1268" s="385">
        <v>0</v>
      </c>
      <c r="AG1268" s="391">
        <f t="shared" si="503"/>
        <v>0.91</v>
      </c>
      <c r="AH1268" s="372">
        <v>11.5</v>
      </c>
      <c r="AI1268" s="392">
        <f t="shared" si="504"/>
        <v>120.43339325400915</v>
      </c>
      <c r="AJ1268" s="394">
        <f t="shared" si="506"/>
        <v>23</v>
      </c>
      <c r="AK1268" s="394"/>
      <c r="AL1268" s="394"/>
      <c r="AM1268" s="394">
        <f t="shared" si="511"/>
        <v>0.03</v>
      </c>
      <c r="AN1268" s="372" t="str">
        <f t="shared" si="497"/>
        <v/>
      </c>
      <c r="AO1268" s="390">
        <f t="shared" si="505"/>
        <v>2.4910034658515542E-4</v>
      </c>
      <c r="AP1268" s="390">
        <f t="shared" si="507"/>
        <v>1.3043478260869564E-3</v>
      </c>
      <c r="AQ1268" s="439"/>
      <c r="AR1268" s="439"/>
      <c r="AS1268" s="396">
        <f t="shared" si="514"/>
        <v>1</v>
      </c>
      <c r="AT1268" s="396">
        <f t="shared" si="515"/>
        <v>0</v>
      </c>
      <c r="AU1268" s="396">
        <f t="shared" si="512"/>
        <v>1</v>
      </c>
      <c r="AV1268" s="396">
        <f t="shared" si="513"/>
        <v>0</v>
      </c>
      <c r="AY1268" s="396"/>
      <c r="AZ1268" s="396"/>
      <c r="BA1268" s="397">
        <v>58</v>
      </c>
      <c r="BB1268" s="397" t="s">
        <v>1494</v>
      </c>
      <c r="BC1268" s="397" t="s">
        <v>1403</v>
      </c>
      <c r="BD1268" s="397" t="s">
        <v>1495</v>
      </c>
      <c r="BE1268" s="303" t="s">
        <v>656</v>
      </c>
      <c r="BF1268" s="397"/>
      <c r="BG1268" s="397">
        <v>193</v>
      </c>
      <c r="BH1268" s="397" t="s">
        <v>623</v>
      </c>
      <c r="BI1268" s="397" t="s">
        <v>1387</v>
      </c>
      <c r="BJ1268" s="397" t="s">
        <v>533</v>
      </c>
      <c r="BK1268" s="397" t="s">
        <v>1503</v>
      </c>
      <c r="BN1268" s="397">
        <v>5.7</v>
      </c>
      <c r="BO1268" s="397" t="s">
        <v>1390</v>
      </c>
      <c r="BP1268" s="398" t="s">
        <v>1406</v>
      </c>
      <c r="BS1268" s="397" t="s">
        <v>2619</v>
      </c>
      <c r="BT1268" s="397" t="s">
        <v>559</v>
      </c>
      <c r="BU1268" s="397"/>
      <c r="BV1268" s="397"/>
      <c r="BW1268" s="399">
        <v>36881</v>
      </c>
      <c r="BX1268" s="399"/>
      <c r="BY1268" s="398" t="s">
        <v>451</v>
      </c>
      <c r="BZ1268" s="397">
        <v>0.03</v>
      </c>
      <c r="CA1268" s="397" t="s">
        <v>1396</v>
      </c>
      <c r="CC1268" s="397">
        <v>1.0999999999999999E-2</v>
      </c>
      <c r="CD1268" s="400" t="s">
        <v>2044</v>
      </c>
      <c r="CE1268" s="397">
        <v>13925</v>
      </c>
      <c r="CF1268" s="397" t="s">
        <v>1710</v>
      </c>
      <c r="CG1268" s="401">
        <v>36881</v>
      </c>
      <c r="CH1268" s="402"/>
      <c r="CK1268" s="398" t="s">
        <v>451</v>
      </c>
      <c r="CL1268" s="397">
        <v>23</v>
      </c>
      <c r="CM1268" s="397" t="s">
        <v>1396</v>
      </c>
      <c r="CO1268" s="397" t="s">
        <v>550</v>
      </c>
      <c r="CP1268" s="397" t="s">
        <v>2044</v>
      </c>
      <c r="CQ1268" s="397">
        <v>2024</v>
      </c>
      <c r="CR1268" s="397" t="s">
        <v>1499</v>
      </c>
      <c r="CS1268" s="401">
        <v>36881</v>
      </c>
      <c r="CT1268" s="402"/>
      <c r="CU1268" s="397">
        <v>69</v>
      </c>
      <c r="CV1268" s="372" t="s">
        <v>1390</v>
      </c>
      <c r="CW1268" s="397"/>
      <c r="CY1268" s="372" t="s">
        <v>451</v>
      </c>
      <c r="CZ1268" s="397">
        <v>0.91</v>
      </c>
      <c r="DA1268" s="397" t="s">
        <v>2046</v>
      </c>
      <c r="DC1268" s="397">
        <v>0.48</v>
      </c>
      <c r="DD1268" s="397" t="s">
        <v>2044</v>
      </c>
      <c r="DE1268" s="397">
        <v>2036</v>
      </c>
      <c r="DF1268" s="397"/>
      <c r="DG1268" s="397"/>
      <c r="DH1268" s="397"/>
      <c r="DI1268" s="397"/>
      <c r="DJ1268" s="397"/>
      <c r="DK1268" s="397"/>
      <c r="DL1268" s="397"/>
      <c r="DM1268" s="397"/>
      <c r="DN1268" s="397"/>
      <c r="DO1268" s="397"/>
      <c r="DP1268" s="397"/>
      <c r="DQ1268" s="397"/>
      <c r="DR1268" s="400"/>
      <c r="DS1268" s="397"/>
    </row>
    <row r="1269" spans="1:123" s="372" customFormat="1" x14ac:dyDescent="0.2">
      <c r="A1269" s="384" t="str">
        <f t="shared" si="490"/>
        <v>LAFB</v>
      </c>
      <c r="B1269" s="384" t="str">
        <f t="shared" si="491"/>
        <v>1,1-Dichloroethane</v>
      </c>
      <c r="C1269" s="385" t="s">
        <v>2587</v>
      </c>
      <c r="D1269" s="385" t="str">
        <f t="shared" si="483"/>
        <v>LS</v>
      </c>
      <c r="E1269" s="384" t="s">
        <v>372</v>
      </c>
      <c r="F1269" s="386" t="str">
        <f t="shared" si="492"/>
        <v>UA24</v>
      </c>
      <c r="G1269" s="384" t="str">
        <f t="shared" si="493"/>
        <v>Residential</v>
      </c>
      <c r="H1269" s="384" t="str">
        <f t="shared" si="494"/>
        <v>Basement - partial</v>
      </c>
      <c r="I1269" s="385" t="str">
        <f t="shared" si="501"/>
        <v>Y</v>
      </c>
      <c r="J1269" s="385" t="str">
        <f t="shared" si="502"/>
        <v>Y</v>
      </c>
      <c r="K1269" s="385" t="str">
        <f t="shared" si="516"/>
        <v>Y</v>
      </c>
      <c r="L1269" s="384"/>
      <c r="M1269" s="385" t="str">
        <f t="shared" si="484"/>
        <v>Y</v>
      </c>
      <c r="N1269" s="385" t="str">
        <f t="shared" si="485"/>
        <v>Y</v>
      </c>
      <c r="O1269" s="385" t="str">
        <f t="shared" si="517"/>
        <v>Y</v>
      </c>
      <c r="P1269" s="384"/>
      <c r="Q1269" s="384"/>
      <c r="R1269" s="384"/>
      <c r="S1269" s="384"/>
      <c r="T1269" s="384"/>
      <c r="U1269" s="384"/>
      <c r="V1269" s="384"/>
      <c r="W1269" s="384"/>
      <c r="X1269" s="384"/>
      <c r="Y1269" s="385" t="str">
        <f t="shared" si="495"/>
        <v>Y</v>
      </c>
      <c r="Z1269" s="385" t="str">
        <f t="shared" si="496"/>
        <v>Y</v>
      </c>
      <c r="AA1269" s="385" t="str">
        <f t="shared" si="518"/>
        <v>Y</v>
      </c>
      <c r="AC1269" s="389">
        <v>17</v>
      </c>
      <c r="AD1269" s="390">
        <v>2E-3</v>
      </c>
      <c r="AE1269" s="385">
        <v>1</v>
      </c>
      <c r="AF1269" s="385">
        <v>0</v>
      </c>
      <c r="AG1269" s="391">
        <f t="shared" si="503"/>
        <v>1.1000000000000001</v>
      </c>
      <c r="AH1269" s="372">
        <v>11.5</v>
      </c>
      <c r="AI1269" s="392">
        <f t="shared" si="504"/>
        <v>145.57882701034072</v>
      </c>
      <c r="AJ1269" s="394">
        <f t="shared" si="506"/>
        <v>17</v>
      </c>
      <c r="AK1269" s="394"/>
      <c r="AL1269" s="394"/>
      <c r="AM1269" s="394">
        <f t="shared" si="511"/>
        <v>3.4000000000000002E-2</v>
      </c>
      <c r="AN1269" s="372" t="str">
        <f t="shared" si="497"/>
        <v/>
      </c>
      <c r="AO1269" s="390">
        <f t="shared" si="505"/>
        <v>2.3355044616196093E-4</v>
      </c>
      <c r="AP1269" s="390">
        <f t="shared" si="507"/>
        <v>2E-3</v>
      </c>
      <c r="AQ1269" s="439"/>
      <c r="AR1269" s="439"/>
      <c r="AS1269" s="396">
        <f t="shared" si="514"/>
        <v>1</v>
      </c>
      <c r="AT1269" s="396">
        <f t="shared" si="515"/>
        <v>0</v>
      </c>
      <c r="AU1269" s="396">
        <f t="shared" si="512"/>
        <v>1</v>
      </c>
      <c r="AV1269" s="396">
        <f t="shared" si="513"/>
        <v>0</v>
      </c>
      <c r="AY1269" s="396"/>
      <c r="AZ1269" s="396"/>
      <c r="BA1269" s="397">
        <v>58</v>
      </c>
      <c r="BB1269" s="397" t="s">
        <v>1494</v>
      </c>
      <c r="BC1269" s="397" t="s">
        <v>1403</v>
      </c>
      <c r="BD1269" s="397" t="s">
        <v>1495</v>
      </c>
      <c r="BE1269" s="303" t="s">
        <v>656</v>
      </c>
      <c r="BF1269" s="397"/>
      <c r="BG1269" s="397">
        <v>193</v>
      </c>
      <c r="BH1269" s="397" t="s">
        <v>623</v>
      </c>
      <c r="BI1269" s="397" t="s">
        <v>1387</v>
      </c>
      <c r="BJ1269" s="397" t="s">
        <v>533</v>
      </c>
      <c r="BK1269" s="397" t="s">
        <v>1503</v>
      </c>
      <c r="BN1269" s="397">
        <v>5.7</v>
      </c>
      <c r="BO1269" s="397" t="s">
        <v>1390</v>
      </c>
      <c r="BP1269" s="398" t="s">
        <v>1406</v>
      </c>
      <c r="BS1269" s="397" t="s">
        <v>2619</v>
      </c>
      <c r="BT1269" s="397" t="s">
        <v>559</v>
      </c>
      <c r="BU1269" s="397"/>
      <c r="BV1269" s="397"/>
      <c r="BW1269" s="399">
        <v>36929</v>
      </c>
      <c r="BX1269" s="399"/>
      <c r="BY1269" s="398" t="s">
        <v>451</v>
      </c>
      <c r="BZ1269" s="397">
        <v>3.4000000000000002E-2</v>
      </c>
      <c r="CA1269" s="397" t="s">
        <v>1396</v>
      </c>
      <c r="CC1269" s="397">
        <v>1.0999999999999999E-2</v>
      </c>
      <c r="CD1269" s="400" t="s">
        <v>2044</v>
      </c>
      <c r="CE1269" s="397">
        <v>13929</v>
      </c>
      <c r="CF1269" s="397" t="s">
        <v>1710</v>
      </c>
      <c r="CG1269" s="401">
        <v>36929</v>
      </c>
      <c r="CH1269" s="402"/>
      <c r="CK1269" s="398" t="s">
        <v>451</v>
      </c>
      <c r="CL1269" s="397">
        <v>17</v>
      </c>
      <c r="CM1269" s="397" t="s">
        <v>1396</v>
      </c>
      <c r="CO1269" s="397" t="s">
        <v>550</v>
      </c>
      <c r="CP1269" s="397" t="s">
        <v>2044</v>
      </c>
      <c r="CQ1269" s="397">
        <v>2031</v>
      </c>
      <c r="CR1269" s="397" t="s">
        <v>1499</v>
      </c>
      <c r="CS1269" s="401">
        <v>36929</v>
      </c>
      <c r="CT1269" s="402"/>
      <c r="CU1269" s="397">
        <v>69</v>
      </c>
      <c r="CV1269" s="372" t="s">
        <v>1390</v>
      </c>
      <c r="CW1269" s="397"/>
      <c r="CY1269" s="372" t="s">
        <v>451</v>
      </c>
      <c r="CZ1269" s="397">
        <v>1.1000000000000001</v>
      </c>
      <c r="DA1269" s="397" t="s">
        <v>2046</v>
      </c>
      <c r="DC1269" s="397">
        <v>0.48</v>
      </c>
      <c r="DD1269" s="397" t="s">
        <v>2044</v>
      </c>
      <c r="DE1269" s="397">
        <v>2040</v>
      </c>
      <c r="DF1269" s="397"/>
      <c r="DG1269" s="397"/>
      <c r="DH1269" s="397"/>
      <c r="DI1269" s="397"/>
      <c r="DJ1269" s="397"/>
      <c r="DK1269" s="397"/>
      <c r="DL1269" s="397"/>
      <c r="DM1269" s="397"/>
      <c r="DN1269" s="397"/>
      <c r="DO1269" s="397"/>
      <c r="DP1269" s="397"/>
      <c r="DQ1269" s="397"/>
      <c r="DR1269" s="400"/>
      <c r="DS1269" s="397"/>
    </row>
    <row r="1270" spans="1:123" s="372" customFormat="1" x14ac:dyDescent="0.2">
      <c r="A1270" s="384" t="str">
        <f t="shared" si="490"/>
        <v>LAFB</v>
      </c>
      <c r="B1270" s="384" t="str">
        <f t="shared" si="491"/>
        <v>1,1-Dichloroethylene</v>
      </c>
      <c r="C1270" s="385" t="s">
        <v>2587</v>
      </c>
      <c r="D1270" s="385" t="str">
        <f t="shared" si="483"/>
        <v>LS</v>
      </c>
      <c r="E1270" s="384" t="s">
        <v>372</v>
      </c>
      <c r="F1270" s="386" t="str">
        <f t="shared" si="492"/>
        <v>UA24</v>
      </c>
      <c r="G1270" s="384" t="str">
        <f t="shared" si="493"/>
        <v>Residential</v>
      </c>
      <c r="H1270" s="384" t="str">
        <f t="shared" si="494"/>
        <v>Basement - partial</v>
      </c>
      <c r="I1270" s="385" t="str">
        <f t="shared" si="501"/>
        <v>Y</v>
      </c>
      <c r="J1270" s="385" t="str">
        <f t="shared" si="502"/>
        <v>Y</v>
      </c>
      <c r="K1270" s="385" t="str">
        <f t="shared" si="516"/>
        <v>Y</v>
      </c>
      <c r="L1270" s="384"/>
      <c r="M1270" s="385" t="str">
        <f t="shared" si="484"/>
        <v>Y</v>
      </c>
      <c r="N1270" s="385" t="str">
        <f t="shared" si="485"/>
        <v>Y</v>
      </c>
      <c r="O1270" s="385" t="str">
        <f t="shared" si="517"/>
        <v>Y</v>
      </c>
      <c r="P1270" s="384"/>
      <c r="Q1270" s="384"/>
      <c r="R1270" s="384"/>
      <c r="S1270" s="384"/>
      <c r="T1270" s="384"/>
      <c r="U1270" s="384"/>
      <c r="V1270" s="384"/>
      <c r="W1270" s="384"/>
      <c r="X1270" s="384"/>
      <c r="Y1270" s="385" t="str">
        <f t="shared" si="495"/>
        <v>Y</v>
      </c>
      <c r="Z1270" s="385" t="str">
        <f t="shared" si="496"/>
        <v>n</v>
      </c>
      <c r="AA1270" s="385" t="str">
        <f t="shared" si="518"/>
        <v>Y</v>
      </c>
      <c r="AC1270" s="389">
        <v>41</v>
      </c>
      <c r="AD1270" s="390">
        <v>6.3414634146341466E-4</v>
      </c>
      <c r="AE1270" s="385">
        <v>1</v>
      </c>
      <c r="AF1270" s="385">
        <v>0</v>
      </c>
      <c r="AG1270" s="391">
        <f t="shared" si="503"/>
        <v>1.1000000000000001</v>
      </c>
      <c r="AH1270" s="372">
        <v>11.5</v>
      </c>
      <c r="AI1270" s="392">
        <f t="shared" si="504"/>
        <v>735.5462698364073</v>
      </c>
      <c r="AJ1270" s="394">
        <f t="shared" si="506"/>
        <v>41</v>
      </c>
      <c r="AK1270" s="394"/>
      <c r="AL1270" s="394"/>
      <c r="AM1270" s="394">
        <f t="shared" si="511"/>
        <v>2.5999999999999999E-2</v>
      </c>
      <c r="AN1270" s="372">
        <f t="shared" si="497"/>
        <v>0.8</v>
      </c>
      <c r="AO1270" s="390">
        <f t="shared" si="505"/>
        <v>3.5347878258947127E-5</v>
      </c>
      <c r="AP1270" s="390">
        <f t="shared" si="507"/>
        <v>6.3414634146341466E-4</v>
      </c>
      <c r="AQ1270" s="439"/>
      <c r="AR1270" s="439"/>
      <c r="AS1270" s="396">
        <f t="shared" si="514"/>
        <v>1</v>
      </c>
      <c r="AT1270" s="396">
        <f t="shared" si="515"/>
        <v>0</v>
      </c>
      <c r="AU1270" s="396">
        <f t="shared" si="512"/>
        <v>1</v>
      </c>
      <c r="AV1270" s="396">
        <f t="shared" si="513"/>
        <v>0</v>
      </c>
      <c r="AY1270" s="396"/>
      <c r="AZ1270" s="396"/>
      <c r="BA1270" s="397">
        <v>58</v>
      </c>
      <c r="BB1270" s="397" t="s">
        <v>1494</v>
      </c>
      <c r="BC1270" s="397" t="s">
        <v>1403</v>
      </c>
      <c r="BD1270" s="397" t="s">
        <v>1495</v>
      </c>
      <c r="BE1270" s="303" t="s">
        <v>656</v>
      </c>
      <c r="BF1270" s="397"/>
      <c r="BG1270" s="397">
        <v>193</v>
      </c>
      <c r="BH1270" s="397" t="s">
        <v>623</v>
      </c>
      <c r="BI1270" s="397" t="s">
        <v>1387</v>
      </c>
      <c r="BJ1270" s="397" t="s">
        <v>533</v>
      </c>
      <c r="BK1270" s="397" t="s">
        <v>1503</v>
      </c>
      <c r="BN1270" s="397">
        <v>5.7</v>
      </c>
      <c r="BO1270" s="397" t="s">
        <v>1390</v>
      </c>
      <c r="BP1270" s="398" t="s">
        <v>1406</v>
      </c>
      <c r="BS1270" s="397" t="s">
        <v>538</v>
      </c>
      <c r="BT1270" s="397" t="s">
        <v>559</v>
      </c>
      <c r="BU1270" s="397"/>
      <c r="BV1270" s="397"/>
      <c r="BW1270" s="399">
        <v>36881</v>
      </c>
      <c r="BX1270" s="399"/>
      <c r="BY1270" s="398" t="s">
        <v>451</v>
      </c>
      <c r="BZ1270" s="397">
        <v>2.5999999999999999E-2</v>
      </c>
      <c r="CA1270" s="397" t="s">
        <v>1396</v>
      </c>
      <c r="CC1270" s="397">
        <v>1.0999999999999999E-2</v>
      </c>
      <c r="CD1270" s="400" t="s">
        <v>2044</v>
      </c>
      <c r="CE1270" s="397">
        <v>13926</v>
      </c>
      <c r="CF1270" s="397" t="s">
        <v>1710</v>
      </c>
      <c r="CG1270" s="401">
        <v>36881</v>
      </c>
      <c r="CH1270" s="402"/>
      <c r="CK1270" s="398" t="s">
        <v>451</v>
      </c>
      <c r="CL1270" s="397">
        <v>41</v>
      </c>
      <c r="CM1270" s="397" t="s">
        <v>1396</v>
      </c>
      <c r="CO1270" s="397" t="s">
        <v>540</v>
      </c>
      <c r="CP1270" s="397" t="s">
        <v>2044</v>
      </c>
      <c r="CQ1270" s="397">
        <v>2029</v>
      </c>
      <c r="CR1270" s="397" t="s">
        <v>1499</v>
      </c>
      <c r="CS1270" s="401">
        <v>36881</v>
      </c>
      <c r="CT1270" s="402"/>
      <c r="CU1270" s="397">
        <v>69</v>
      </c>
      <c r="CV1270" s="372" t="s">
        <v>1390</v>
      </c>
      <c r="CW1270" s="397"/>
      <c r="CY1270" s="372" t="s">
        <v>451</v>
      </c>
      <c r="CZ1270" s="397">
        <v>1.1000000000000001</v>
      </c>
      <c r="DA1270" s="397" t="s">
        <v>2046</v>
      </c>
      <c r="DC1270" s="397">
        <v>1</v>
      </c>
      <c r="DD1270" s="397" t="s">
        <v>2044</v>
      </c>
      <c r="DE1270" s="397">
        <v>2046</v>
      </c>
      <c r="DF1270" s="397"/>
      <c r="DG1270" s="397"/>
      <c r="DH1270" s="397"/>
      <c r="DI1270" s="397"/>
      <c r="DJ1270" s="397"/>
      <c r="DK1270" s="397"/>
      <c r="DL1270" s="397"/>
      <c r="DM1270" s="397"/>
      <c r="DN1270" s="397"/>
      <c r="DO1270" s="397"/>
      <c r="DP1270" s="397"/>
      <c r="DQ1270" s="397"/>
      <c r="DR1270" s="400"/>
      <c r="DS1270" s="397"/>
    </row>
    <row r="1271" spans="1:123" s="372" customFormat="1" hidden="1" x14ac:dyDescent="0.2">
      <c r="A1271" s="384" t="str">
        <f t="shared" si="490"/>
        <v>LAFB</v>
      </c>
      <c r="B1271" s="384" t="str">
        <f t="shared" si="491"/>
        <v>1,1-Dichloroethylene</v>
      </c>
      <c r="C1271" s="385" t="s">
        <v>2587</v>
      </c>
      <c r="D1271" s="385" t="str">
        <f t="shared" si="483"/>
        <v>LS</v>
      </c>
      <c r="E1271" s="384" t="s">
        <v>372</v>
      </c>
      <c r="F1271" s="386" t="str">
        <f t="shared" si="492"/>
        <v>UA24</v>
      </c>
      <c r="G1271" s="384" t="str">
        <f t="shared" si="493"/>
        <v>Residential</v>
      </c>
      <c r="H1271" s="384" t="str">
        <f t="shared" si="494"/>
        <v>Basement - partial</v>
      </c>
      <c r="I1271" s="385" t="str">
        <f t="shared" si="501"/>
        <v>Y</v>
      </c>
      <c r="J1271" s="385" t="str">
        <f t="shared" si="502"/>
        <v>Y</v>
      </c>
      <c r="K1271" s="385" t="str">
        <f t="shared" si="516"/>
        <v>Y</v>
      </c>
      <c r="L1271" s="384"/>
      <c r="M1271" s="385" t="str">
        <f t="shared" si="484"/>
        <v>Y</v>
      </c>
      <c r="N1271" s="385" t="str">
        <f t="shared" si="485"/>
        <v>n</v>
      </c>
      <c r="O1271" s="385" t="str">
        <f t="shared" si="517"/>
        <v>Y</v>
      </c>
      <c r="P1271" s="384"/>
      <c r="Q1271" s="384"/>
      <c r="R1271" s="384"/>
      <c r="S1271" s="384"/>
      <c r="T1271" s="384"/>
      <c r="U1271" s="384"/>
      <c r="V1271" s="384"/>
      <c r="W1271" s="384"/>
      <c r="X1271" s="384"/>
      <c r="Y1271" s="385" t="str">
        <f t="shared" si="495"/>
        <v>Y</v>
      </c>
      <c r="Z1271" s="385" t="str">
        <f t="shared" si="496"/>
        <v>n</v>
      </c>
      <c r="AA1271" s="385" t="str">
        <f t="shared" si="518"/>
        <v>Y</v>
      </c>
      <c r="AC1271" s="389">
        <v>29</v>
      </c>
      <c r="AD1271" s="390">
        <v>1.1379310344827587E-3</v>
      </c>
      <c r="AE1271" s="385">
        <v>1</v>
      </c>
      <c r="AF1271" s="385">
        <v>0</v>
      </c>
      <c r="AG1271" s="391">
        <f t="shared" si="503"/>
        <v>1.8</v>
      </c>
      <c r="AH1271" s="372">
        <v>11.5</v>
      </c>
      <c r="AI1271" s="392">
        <f t="shared" si="504"/>
        <v>1203.6211688232117</v>
      </c>
      <c r="AJ1271" s="394">
        <f t="shared" si="506"/>
        <v>29</v>
      </c>
      <c r="AK1271" s="394"/>
      <c r="AL1271" s="394"/>
      <c r="AM1271" s="394">
        <f t="shared" si="511"/>
        <v>3.3000000000000002E-2</v>
      </c>
      <c r="AN1271" s="372">
        <f t="shared" si="497"/>
        <v>0.8</v>
      </c>
      <c r="AO1271" s="390">
        <f t="shared" si="505"/>
        <v>2.741726454700387E-5</v>
      </c>
      <c r="AP1271" s="390">
        <f t="shared" si="507"/>
        <v>1.1379310344827587E-3</v>
      </c>
      <c r="AQ1271" s="439"/>
      <c r="AR1271" s="439"/>
      <c r="AS1271" s="396">
        <f t="shared" si="514"/>
        <v>1</v>
      </c>
      <c r="AT1271" s="396">
        <f t="shared" si="515"/>
        <v>0</v>
      </c>
      <c r="AU1271" s="396">
        <f t="shared" si="512"/>
        <v>1</v>
      </c>
      <c r="AV1271" s="396">
        <f t="shared" si="513"/>
        <v>0</v>
      </c>
      <c r="AY1271" s="396"/>
      <c r="AZ1271" s="396"/>
      <c r="BA1271" s="397">
        <v>58</v>
      </c>
      <c r="BB1271" s="397" t="s">
        <v>1494</v>
      </c>
      <c r="BC1271" s="397" t="s">
        <v>1403</v>
      </c>
      <c r="BD1271" s="397" t="s">
        <v>1495</v>
      </c>
      <c r="BE1271" s="303" t="s">
        <v>656</v>
      </c>
      <c r="BF1271" s="397"/>
      <c r="BG1271" s="397">
        <v>193</v>
      </c>
      <c r="BH1271" s="397" t="s">
        <v>623</v>
      </c>
      <c r="BI1271" s="397" t="s">
        <v>1387</v>
      </c>
      <c r="BJ1271" s="397" t="s">
        <v>533</v>
      </c>
      <c r="BK1271" s="397" t="s">
        <v>1503</v>
      </c>
      <c r="BN1271" s="397">
        <v>5.7</v>
      </c>
      <c r="BO1271" s="397" t="s">
        <v>1390</v>
      </c>
      <c r="BP1271" s="398" t="s">
        <v>1406</v>
      </c>
      <c r="BS1271" s="397" t="s">
        <v>538</v>
      </c>
      <c r="BT1271" s="397" t="s">
        <v>559</v>
      </c>
      <c r="BU1271" s="397"/>
      <c r="BV1271" s="397"/>
      <c r="BW1271" s="399">
        <v>36929</v>
      </c>
      <c r="BX1271" s="399"/>
      <c r="BY1271" s="398" t="s">
        <v>451</v>
      </c>
      <c r="BZ1271" s="397">
        <v>3.3000000000000002E-2</v>
      </c>
      <c r="CA1271" s="397" t="s">
        <v>1396</v>
      </c>
      <c r="CC1271" s="397">
        <v>1.0999999999999999E-2</v>
      </c>
      <c r="CD1271" s="400" t="s">
        <v>2044</v>
      </c>
      <c r="CE1271" s="397">
        <v>13930</v>
      </c>
      <c r="CF1271" s="397" t="s">
        <v>1710</v>
      </c>
      <c r="CG1271" s="401">
        <v>36929</v>
      </c>
      <c r="CH1271" s="402"/>
      <c r="CK1271" s="398" t="s">
        <v>451</v>
      </c>
      <c r="CL1271" s="397">
        <v>29</v>
      </c>
      <c r="CM1271" s="397" t="s">
        <v>1396</v>
      </c>
      <c r="CO1271" s="397" t="s">
        <v>540</v>
      </c>
      <c r="CP1271" s="397" t="s">
        <v>2044</v>
      </c>
      <c r="CQ1271" s="397">
        <v>2030</v>
      </c>
      <c r="CR1271" s="397" t="s">
        <v>1499</v>
      </c>
      <c r="CS1271" s="401">
        <v>36929</v>
      </c>
      <c r="CT1271" s="402"/>
      <c r="CU1271" s="397">
        <v>69</v>
      </c>
      <c r="CV1271" s="372" t="s">
        <v>1390</v>
      </c>
      <c r="CW1271" s="397"/>
      <c r="CY1271" s="372" t="s">
        <v>451</v>
      </c>
      <c r="CZ1271" s="397">
        <v>1.8</v>
      </c>
      <c r="DA1271" s="397" t="s">
        <v>2046</v>
      </c>
      <c r="DC1271" s="397">
        <v>1</v>
      </c>
      <c r="DD1271" s="397" t="s">
        <v>2044</v>
      </c>
      <c r="DE1271" s="397">
        <v>2049</v>
      </c>
      <c r="DF1271" s="397"/>
      <c r="DG1271" s="397"/>
      <c r="DH1271" s="397"/>
      <c r="DI1271" s="397"/>
      <c r="DJ1271" s="397"/>
      <c r="DK1271" s="397"/>
      <c r="DL1271" s="397"/>
      <c r="DM1271" s="397"/>
      <c r="DN1271" s="397"/>
      <c r="DO1271" s="397"/>
      <c r="DP1271" s="397"/>
      <c r="DQ1271" s="397"/>
      <c r="DR1271" s="400"/>
      <c r="DS1271" s="397"/>
    </row>
    <row r="1272" spans="1:123" s="372" customFormat="1" x14ac:dyDescent="0.2">
      <c r="A1272" s="384" t="str">
        <f t="shared" si="490"/>
        <v>LAFB</v>
      </c>
      <c r="B1272" s="384" t="str">
        <f t="shared" si="491"/>
        <v>cis-1,2-Dichloroethylene</v>
      </c>
      <c r="C1272" s="385" t="s">
        <v>2587</v>
      </c>
      <c r="D1272" s="385" t="str">
        <f t="shared" si="483"/>
        <v>LS</v>
      </c>
      <c r="E1272" s="384" t="s">
        <v>372</v>
      </c>
      <c r="F1272" s="386" t="str">
        <f t="shared" si="492"/>
        <v>UA24</v>
      </c>
      <c r="G1272" s="384" t="str">
        <f t="shared" si="493"/>
        <v>Residential</v>
      </c>
      <c r="H1272" s="384" t="str">
        <f t="shared" si="494"/>
        <v>Basement - partial</v>
      </c>
      <c r="I1272" s="385" t="str">
        <f t="shared" si="501"/>
        <v>Y</v>
      </c>
      <c r="J1272" s="385" t="str">
        <f t="shared" si="502"/>
        <v>Y</v>
      </c>
      <c r="K1272" s="385" t="str">
        <f t="shared" si="516"/>
        <v>Y</v>
      </c>
      <c r="L1272" s="384"/>
      <c r="M1272" s="385" t="str">
        <f t="shared" si="484"/>
        <v>Y</v>
      </c>
      <c r="N1272" s="385" t="str">
        <f t="shared" si="485"/>
        <v>Y</v>
      </c>
      <c r="O1272" s="385" t="str">
        <f t="shared" si="517"/>
        <v>Y</v>
      </c>
      <c r="P1272" s="384"/>
      <c r="Q1272" s="384"/>
      <c r="R1272" s="384"/>
      <c r="S1272" s="384"/>
      <c r="T1272" s="384"/>
      <c r="U1272" s="384"/>
      <c r="V1272" s="384"/>
      <c r="W1272" s="384"/>
      <c r="X1272" s="384"/>
      <c r="Y1272" s="385" t="str">
        <f t="shared" si="495"/>
        <v>Y</v>
      </c>
      <c r="Z1272" s="385" t="str">
        <f t="shared" si="496"/>
        <v>Y</v>
      </c>
      <c r="AA1272" s="385" t="str">
        <f t="shared" si="518"/>
        <v>Y</v>
      </c>
      <c r="AC1272" s="389">
        <v>66</v>
      </c>
      <c r="AD1272" s="390">
        <v>3.181818181818182E-4</v>
      </c>
      <c r="AE1272" s="385">
        <v>1</v>
      </c>
      <c r="AF1272" s="385">
        <v>0</v>
      </c>
      <c r="AG1272" s="391">
        <f t="shared" si="503"/>
        <v>8.6</v>
      </c>
      <c r="AH1272" s="372">
        <v>11.5</v>
      </c>
      <c r="AI1272" s="392">
        <f t="shared" si="504"/>
        <v>807.59935559164285</v>
      </c>
      <c r="AJ1272" s="394">
        <f t="shared" si="506"/>
        <v>66</v>
      </c>
      <c r="AK1272" s="394"/>
      <c r="AL1272" s="394"/>
      <c r="AM1272" s="394">
        <f t="shared" si="511"/>
        <v>2.1000000000000001E-2</v>
      </c>
      <c r="AN1272" s="372" t="str">
        <f t="shared" si="497"/>
        <v/>
      </c>
      <c r="AO1272" s="390">
        <f t="shared" si="505"/>
        <v>2.6002992516772771E-5</v>
      </c>
      <c r="AP1272" s="390">
        <f t="shared" si="507"/>
        <v>3.181818181818182E-4</v>
      </c>
      <c r="AQ1272" s="439"/>
      <c r="AR1272" s="439"/>
      <c r="AS1272" s="396">
        <f t="shared" si="514"/>
        <v>1</v>
      </c>
      <c r="AT1272" s="396">
        <f t="shared" si="515"/>
        <v>0</v>
      </c>
      <c r="AU1272" s="396">
        <f t="shared" si="512"/>
        <v>1</v>
      </c>
      <c r="AV1272" s="396">
        <f t="shared" si="513"/>
        <v>0</v>
      </c>
      <c r="AY1272" s="396"/>
      <c r="AZ1272" s="396"/>
      <c r="BA1272" s="397">
        <v>58</v>
      </c>
      <c r="BB1272" s="397" t="s">
        <v>1494</v>
      </c>
      <c r="BC1272" s="397" t="s">
        <v>1403</v>
      </c>
      <c r="BD1272" s="397" t="s">
        <v>1495</v>
      </c>
      <c r="BE1272" s="303" t="s">
        <v>656</v>
      </c>
      <c r="BF1272" s="397"/>
      <c r="BG1272" s="397">
        <v>193</v>
      </c>
      <c r="BH1272" s="397" t="s">
        <v>623</v>
      </c>
      <c r="BI1272" s="397" t="s">
        <v>1387</v>
      </c>
      <c r="BJ1272" s="397" t="s">
        <v>533</v>
      </c>
      <c r="BK1272" s="397" t="s">
        <v>1503</v>
      </c>
      <c r="BN1272" s="397">
        <v>5.7</v>
      </c>
      <c r="BO1272" s="397" t="s">
        <v>1390</v>
      </c>
      <c r="BP1272" s="398" t="s">
        <v>1406</v>
      </c>
      <c r="BS1272" s="397" t="s">
        <v>1400</v>
      </c>
      <c r="BT1272" s="397" t="s">
        <v>559</v>
      </c>
      <c r="BU1272" s="397"/>
      <c r="BV1272" s="397"/>
      <c r="BW1272" s="399">
        <v>36881</v>
      </c>
      <c r="BX1272" s="399"/>
      <c r="BY1272" s="398" t="s">
        <v>451</v>
      </c>
      <c r="BZ1272" s="397">
        <v>2.1000000000000001E-2</v>
      </c>
      <c r="CA1272" s="397" t="s">
        <v>1396</v>
      </c>
      <c r="CC1272" s="397">
        <v>0.01</v>
      </c>
      <c r="CD1272" s="400" t="s">
        <v>2044</v>
      </c>
      <c r="CE1272" s="397">
        <v>13928</v>
      </c>
      <c r="CF1272" s="397" t="s">
        <v>1710</v>
      </c>
      <c r="CG1272" s="401">
        <v>36881</v>
      </c>
      <c r="CH1272" s="402"/>
      <c r="CK1272" s="398" t="s">
        <v>451</v>
      </c>
      <c r="CL1272" s="397">
        <v>66</v>
      </c>
      <c r="CM1272" s="397" t="s">
        <v>1396</v>
      </c>
      <c r="CO1272" s="397" t="s">
        <v>1501</v>
      </c>
      <c r="CP1272" s="397" t="s">
        <v>2044</v>
      </c>
      <c r="CQ1272" s="397">
        <v>2027</v>
      </c>
      <c r="CR1272" s="397" t="s">
        <v>1499</v>
      </c>
      <c r="CS1272" s="401">
        <v>36881</v>
      </c>
      <c r="CT1272" s="402"/>
      <c r="CU1272" s="397">
        <v>69</v>
      </c>
      <c r="CV1272" s="372" t="s">
        <v>1390</v>
      </c>
      <c r="CW1272" s="397"/>
      <c r="CY1272" s="372" t="s">
        <v>451</v>
      </c>
      <c r="CZ1272" s="397">
        <v>8.6</v>
      </c>
      <c r="DA1272" s="397" t="s">
        <v>2046</v>
      </c>
      <c r="DC1272" s="397">
        <v>1</v>
      </c>
      <c r="DD1272" s="397" t="s">
        <v>2044</v>
      </c>
      <c r="DE1272" s="397">
        <v>2083</v>
      </c>
      <c r="DF1272" s="397"/>
      <c r="DG1272" s="397"/>
      <c r="DH1272" s="397"/>
      <c r="DI1272" s="397"/>
      <c r="DJ1272" s="397"/>
      <c r="DK1272" s="397"/>
      <c r="DL1272" s="397"/>
      <c r="DM1272" s="397"/>
      <c r="DN1272" s="397"/>
      <c r="DO1272" s="397"/>
      <c r="DP1272" s="397"/>
      <c r="DQ1272" s="397"/>
      <c r="DR1272" s="400"/>
      <c r="DS1272" s="397"/>
    </row>
    <row r="1273" spans="1:123" s="39" customFormat="1" hidden="1" x14ac:dyDescent="0.2">
      <c r="A1273" s="44" t="str">
        <f t="shared" si="490"/>
        <v>LAFB</v>
      </c>
      <c r="B1273" s="44" t="str">
        <f t="shared" si="491"/>
        <v>Tetrachloroethylene</v>
      </c>
      <c r="C1273" s="38" t="s">
        <v>2587</v>
      </c>
      <c r="D1273" s="38" t="str">
        <f t="shared" si="483"/>
        <v>LS</v>
      </c>
      <c r="E1273" s="44" t="s">
        <v>372</v>
      </c>
      <c r="F1273" s="155" t="str">
        <f t="shared" si="492"/>
        <v>UA24</v>
      </c>
      <c r="G1273" s="44" t="str">
        <f t="shared" si="493"/>
        <v>Residential</v>
      </c>
      <c r="H1273" s="44" t="str">
        <f t="shared" si="494"/>
        <v>Basement - partial</v>
      </c>
      <c r="I1273" s="38" t="str">
        <f t="shared" si="501"/>
        <v>Y</v>
      </c>
      <c r="J1273" s="38" t="str">
        <f t="shared" si="502"/>
        <v>n</v>
      </c>
      <c r="K1273" s="38" t="s">
        <v>541</v>
      </c>
      <c r="L1273" s="44" t="s">
        <v>1454</v>
      </c>
      <c r="M1273" s="38" t="str">
        <f t="shared" si="484"/>
        <v>Y</v>
      </c>
      <c r="N1273" s="38" t="str">
        <f t="shared" si="485"/>
        <v>n</v>
      </c>
      <c r="O1273" s="38" t="s">
        <v>541</v>
      </c>
      <c r="P1273" s="44" t="s">
        <v>1453</v>
      </c>
      <c r="Q1273" s="44"/>
      <c r="R1273" s="44"/>
      <c r="S1273" s="44"/>
      <c r="T1273" s="44"/>
      <c r="U1273" s="44"/>
      <c r="V1273" s="44"/>
      <c r="W1273" s="44"/>
      <c r="X1273" s="44"/>
      <c r="Y1273" s="38" t="str">
        <f t="shared" si="495"/>
        <v>Y</v>
      </c>
      <c r="Z1273" s="38" t="str">
        <f t="shared" si="496"/>
        <v>n</v>
      </c>
      <c r="AA1273" s="38" t="s">
        <v>541</v>
      </c>
      <c r="AC1273" s="59">
        <v>77</v>
      </c>
      <c r="AD1273" s="204">
        <v>1.8181818181818181E-2</v>
      </c>
      <c r="AE1273" s="38">
        <v>1</v>
      </c>
      <c r="AF1273" s="38">
        <v>0</v>
      </c>
      <c r="AG1273" s="125">
        <f t="shared" si="503"/>
        <v>2.7</v>
      </c>
      <c r="AH1273" s="39">
        <v>11.5</v>
      </c>
      <c r="AI1273" s="123">
        <f t="shared" si="504"/>
        <v>988.40596412733714</v>
      </c>
      <c r="AJ1273" s="40">
        <f t="shared" si="506"/>
        <v>77</v>
      </c>
      <c r="AK1273" s="40"/>
      <c r="AL1273" s="40"/>
      <c r="AM1273" s="40">
        <f t="shared" si="511"/>
        <v>1.4</v>
      </c>
      <c r="AN1273" s="39">
        <f t="shared" si="497"/>
        <v>3.8</v>
      </c>
      <c r="AO1273" s="204">
        <f t="shared" si="505"/>
        <v>1.4164220480357571E-3</v>
      </c>
      <c r="AP1273" s="204">
        <f t="shared" si="507"/>
        <v>1.8181818181818181E-2</v>
      </c>
      <c r="AQ1273" s="45"/>
      <c r="AR1273" s="45"/>
      <c r="AS1273" s="115">
        <f t="shared" si="514"/>
        <v>1</v>
      </c>
      <c r="AT1273" s="115">
        <f t="shared" si="515"/>
        <v>0</v>
      </c>
      <c r="AU1273" s="115">
        <f t="shared" si="512"/>
        <v>1</v>
      </c>
      <c r="AV1273" s="115">
        <f t="shared" si="513"/>
        <v>0</v>
      </c>
      <c r="AY1273" s="115"/>
      <c r="AZ1273" s="115"/>
      <c r="BA1273" s="43">
        <v>58</v>
      </c>
      <c r="BB1273" s="43" t="s">
        <v>1494</v>
      </c>
      <c r="BC1273" s="43" t="s">
        <v>1403</v>
      </c>
      <c r="BD1273" s="43" t="s">
        <v>1495</v>
      </c>
      <c r="BE1273" s="37" t="s">
        <v>656</v>
      </c>
      <c r="BF1273" s="43"/>
      <c r="BG1273" s="43">
        <v>193</v>
      </c>
      <c r="BH1273" s="43" t="s">
        <v>623</v>
      </c>
      <c r="BI1273" s="43" t="s">
        <v>1387</v>
      </c>
      <c r="BJ1273" s="43" t="s">
        <v>533</v>
      </c>
      <c r="BK1273" s="43" t="s">
        <v>1503</v>
      </c>
      <c r="BN1273" s="43">
        <v>5.7</v>
      </c>
      <c r="BO1273" s="43" t="s">
        <v>1390</v>
      </c>
      <c r="BP1273" s="48" t="s">
        <v>1406</v>
      </c>
      <c r="BS1273" s="43" t="s">
        <v>2057</v>
      </c>
      <c r="BT1273" s="43" t="s">
        <v>559</v>
      </c>
      <c r="BU1273" s="43"/>
      <c r="BV1273" s="43"/>
      <c r="BW1273" s="243">
        <v>36619</v>
      </c>
      <c r="BX1273" s="243"/>
      <c r="BY1273" s="48" t="s">
        <v>451</v>
      </c>
      <c r="BZ1273" s="43">
        <v>1.4</v>
      </c>
      <c r="CA1273" s="43" t="s">
        <v>1396</v>
      </c>
      <c r="CC1273" s="43">
        <v>1.7999999999999999E-2</v>
      </c>
      <c r="CD1273" s="124" t="s">
        <v>2044</v>
      </c>
      <c r="CE1273" s="43">
        <v>14059</v>
      </c>
      <c r="CF1273" s="43" t="s">
        <v>1710</v>
      </c>
      <c r="CG1273" s="251">
        <v>36619</v>
      </c>
      <c r="CH1273" s="126"/>
      <c r="CK1273" s="48" t="s">
        <v>451</v>
      </c>
      <c r="CL1273" s="43">
        <v>77</v>
      </c>
      <c r="CM1273" s="43" t="s">
        <v>1396</v>
      </c>
      <c r="CO1273" s="43" t="s">
        <v>1500</v>
      </c>
      <c r="CP1273" s="43" t="s">
        <v>2044</v>
      </c>
      <c r="CQ1273" s="43">
        <v>2227</v>
      </c>
      <c r="CR1273" s="43" t="s">
        <v>1499</v>
      </c>
      <c r="CS1273" s="251">
        <v>36619</v>
      </c>
      <c r="CT1273" s="126"/>
      <c r="CU1273" s="43">
        <v>69</v>
      </c>
      <c r="CV1273" s="39" t="s">
        <v>1390</v>
      </c>
      <c r="CW1273" s="43"/>
      <c r="CY1273" s="39" t="s">
        <v>451</v>
      </c>
      <c r="CZ1273" s="43">
        <v>2.7</v>
      </c>
      <c r="DA1273" s="43" t="s">
        <v>2046</v>
      </c>
      <c r="DC1273" s="43">
        <v>1</v>
      </c>
      <c r="DD1273" s="43" t="s">
        <v>2044</v>
      </c>
      <c r="DE1273" s="43">
        <v>2343</v>
      </c>
      <c r="DF1273" s="43"/>
      <c r="DG1273" s="43"/>
      <c r="DH1273" s="43"/>
      <c r="DI1273" s="43"/>
      <c r="DJ1273" s="43"/>
      <c r="DK1273" s="43"/>
      <c r="DL1273" s="43"/>
      <c r="DM1273" s="43"/>
      <c r="DN1273" s="43"/>
      <c r="DO1273" s="43"/>
      <c r="DP1273" s="43"/>
      <c r="DQ1273" s="43"/>
      <c r="DR1273" s="124"/>
      <c r="DS1273" s="43"/>
    </row>
    <row r="1274" spans="1:123" s="39" customFormat="1" hidden="1" x14ac:dyDescent="0.2">
      <c r="A1274" s="44" t="str">
        <f t="shared" si="490"/>
        <v>LAFB</v>
      </c>
      <c r="B1274" s="44" t="str">
        <f t="shared" si="491"/>
        <v>Tetrachloroethylene</v>
      </c>
      <c r="C1274" s="38" t="s">
        <v>2587</v>
      </c>
      <c r="D1274" s="38" t="str">
        <f t="shared" ref="D1274:D1337" si="519">IF(BC1274="","",BC1274)</f>
        <v>LS</v>
      </c>
      <c r="E1274" s="44" t="s">
        <v>372</v>
      </c>
      <c r="F1274" s="155" t="str">
        <f t="shared" si="492"/>
        <v>UA24</v>
      </c>
      <c r="G1274" s="44" t="str">
        <f t="shared" si="493"/>
        <v>Residential</v>
      </c>
      <c r="H1274" s="44" t="str">
        <f t="shared" si="494"/>
        <v>Basement - partial</v>
      </c>
      <c r="I1274" s="38" t="str">
        <f t="shared" si="501"/>
        <v>Y</v>
      </c>
      <c r="J1274" s="38" t="str">
        <f t="shared" si="502"/>
        <v>n</v>
      </c>
      <c r="K1274" s="38" t="s">
        <v>541</v>
      </c>
      <c r="L1274" s="44" t="s">
        <v>1454</v>
      </c>
      <c r="M1274" s="38" t="str">
        <f t="shared" ref="M1274:M1337" si="520">IF(CP1274="","",IF(CP1274="y","Y","n"))</f>
        <v>Y</v>
      </c>
      <c r="N1274" s="38" t="str">
        <f t="shared" ref="N1274:N1337" si="521">IF(AJ1274="","",IF(AN1274="","Y",IF(AJ1274&gt;AN1274*$N$38,"Y","n")))</f>
        <v>n</v>
      </c>
      <c r="O1274" s="38" t="s">
        <v>541</v>
      </c>
      <c r="P1274" s="44" t="s">
        <v>1453</v>
      </c>
      <c r="Q1274" s="44"/>
      <c r="R1274" s="44"/>
      <c r="S1274" s="44"/>
      <c r="T1274" s="44"/>
      <c r="U1274" s="44"/>
      <c r="V1274" s="44"/>
      <c r="W1274" s="44"/>
      <c r="X1274" s="44"/>
      <c r="Y1274" s="38" t="str">
        <f t="shared" si="495"/>
        <v>Y</v>
      </c>
      <c r="Z1274" s="38" t="str">
        <f t="shared" si="496"/>
        <v>n</v>
      </c>
      <c r="AA1274" s="38" t="s">
        <v>541</v>
      </c>
      <c r="AC1274" s="59">
        <v>14</v>
      </c>
      <c r="AD1274" s="204">
        <v>9.9999999999999992E-2</v>
      </c>
      <c r="AE1274" s="38">
        <v>1</v>
      </c>
      <c r="AF1274" s="38">
        <v>0</v>
      </c>
      <c r="AG1274" s="125">
        <f t="shared" si="503"/>
        <v>3.6</v>
      </c>
      <c r="AH1274" s="39">
        <v>11.5</v>
      </c>
      <c r="AI1274" s="123">
        <f t="shared" si="504"/>
        <v>1317.8746188364494</v>
      </c>
      <c r="AJ1274" s="40">
        <f t="shared" si="506"/>
        <v>14</v>
      </c>
      <c r="AK1274" s="40"/>
      <c r="AL1274" s="40"/>
      <c r="AM1274" s="40">
        <f t="shared" si="511"/>
        <v>1.4</v>
      </c>
      <c r="AN1274" s="39">
        <f t="shared" si="497"/>
        <v>3.8</v>
      </c>
      <c r="AO1274" s="204">
        <f t="shared" si="505"/>
        <v>1.062316536026818E-3</v>
      </c>
      <c r="AP1274" s="204">
        <f t="shared" si="507"/>
        <v>9.9999999999999992E-2</v>
      </c>
      <c r="AQ1274" s="45"/>
      <c r="AR1274" s="45"/>
      <c r="AS1274" s="115">
        <f t="shared" si="514"/>
        <v>1</v>
      </c>
      <c r="AT1274" s="115">
        <f t="shared" si="515"/>
        <v>0</v>
      </c>
      <c r="AU1274" s="115">
        <f t="shared" si="512"/>
        <v>1</v>
      </c>
      <c r="AV1274" s="115">
        <f t="shared" si="513"/>
        <v>0</v>
      </c>
      <c r="AY1274" s="115"/>
      <c r="AZ1274" s="115"/>
      <c r="BA1274" s="43">
        <v>58</v>
      </c>
      <c r="BB1274" s="43" t="s">
        <v>1494</v>
      </c>
      <c r="BC1274" s="43" t="s">
        <v>1403</v>
      </c>
      <c r="BD1274" s="43" t="s">
        <v>1495</v>
      </c>
      <c r="BE1274" s="37" t="s">
        <v>656</v>
      </c>
      <c r="BF1274" s="43"/>
      <c r="BG1274" s="43">
        <v>193</v>
      </c>
      <c r="BH1274" s="43" t="s">
        <v>623</v>
      </c>
      <c r="BI1274" s="43" t="s">
        <v>1387</v>
      </c>
      <c r="BJ1274" s="43" t="s">
        <v>533</v>
      </c>
      <c r="BK1274" s="43" t="s">
        <v>1503</v>
      </c>
      <c r="BN1274" s="43">
        <v>5.7</v>
      </c>
      <c r="BO1274" s="43" t="s">
        <v>1390</v>
      </c>
      <c r="BP1274" s="48" t="s">
        <v>1406</v>
      </c>
      <c r="BS1274" s="43" t="s">
        <v>2057</v>
      </c>
      <c r="BT1274" s="43" t="s">
        <v>559</v>
      </c>
      <c r="BU1274" s="43"/>
      <c r="BV1274" s="43"/>
      <c r="BW1274" s="243">
        <v>36698</v>
      </c>
      <c r="BX1274" s="243"/>
      <c r="BY1274" s="48" t="s">
        <v>451</v>
      </c>
      <c r="BZ1274" s="43">
        <v>1.4</v>
      </c>
      <c r="CA1274" s="43" t="s">
        <v>1396</v>
      </c>
      <c r="CC1274" s="43">
        <v>1.7999999999999999E-2</v>
      </c>
      <c r="CD1274" s="124" t="s">
        <v>2044</v>
      </c>
      <c r="CE1274" s="43">
        <v>14060</v>
      </c>
      <c r="CF1274" s="43" t="s">
        <v>1710</v>
      </c>
      <c r="CG1274" s="251">
        <v>36698</v>
      </c>
      <c r="CH1274" s="126"/>
      <c r="CK1274" s="48" t="s">
        <v>451</v>
      </c>
      <c r="CL1274" s="43">
        <v>14</v>
      </c>
      <c r="CM1274" s="43" t="s">
        <v>1396</v>
      </c>
      <c r="CO1274" s="43" t="s">
        <v>1500</v>
      </c>
      <c r="CP1274" s="43" t="s">
        <v>2044</v>
      </c>
      <c r="CQ1274" s="43">
        <v>2223</v>
      </c>
      <c r="CR1274" s="43" t="s">
        <v>1499</v>
      </c>
      <c r="CS1274" s="251">
        <v>36698</v>
      </c>
      <c r="CT1274" s="126"/>
      <c r="CU1274" s="43">
        <v>69</v>
      </c>
      <c r="CV1274" s="39" t="s">
        <v>1390</v>
      </c>
      <c r="CW1274" s="43"/>
      <c r="CY1274" s="39" t="s">
        <v>451</v>
      </c>
      <c r="CZ1274" s="43">
        <v>3.6</v>
      </c>
      <c r="DA1274" s="43" t="s">
        <v>2046</v>
      </c>
      <c r="DC1274" s="43">
        <v>1</v>
      </c>
      <c r="DD1274" s="43" t="s">
        <v>2044</v>
      </c>
      <c r="DE1274" s="43">
        <v>2354</v>
      </c>
      <c r="DF1274" s="43"/>
      <c r="DG1274" s="43"/>
      <c r="DH1274" s="43"/>
      <c r="DI1274" s="43"/>
      <c r="DJ1274" s="43"/>
      <c r="DK1274" s="43"/>
      <c r="DL1274" s="43"/>
      <c r="DM1274" s="43"/>
      <c r="DN1274" s="43"/>
      <c r="DO1274" s="43"/>
      <c r="DP1274" s="43"/>
      <c r="DQ1274" s="43"/>
      <c r="DR1274" s="124"/>
      <c r="DS1274" s="43"/>
    </row>
    <row r="1275" spans="1:123" s="39" customFormat="1" hidden="1" x14ac:dyDescent="0.2">
      <c r="A1275" s="44" t="str">
        <f t="shared" si="490"/>
        <v>LAFB</v>
      </c>
      <c r="B1275" s="44" t="str">
        <f t="shared" si="491"/>
        <v>Tetrachloroethylene</v>
      </c>
      <c r="C1275" s="38" t="s">
        <v>2587</v>
      </c>
      <c r="D1275" s="38" t="str">
        <f t="shared" si="519"/>
        <v>LS</v>
      </c>
      <c r="E1275" s="44" t="s">
        <v>372</v>
      </c>
      <c r="F1275" s="155" t="str">
        <f t="shared" si="492"/>
        <v>UA24</v>
      </c>
      <c r="G1275" s="44" t="str">
        <f t="shared" si="493"/>
        <v>Residential</v>
      </c>
      <c r="H1275" s="44" t="str">
        <f t="shared" si="494"/>
        <v>Basement - partial</v>
      </c>
      <c r="I1275" s="38" t="str">
        <f t="shared" si="501"/>
        <v>Y</v>
      </c>
      <c r="J1275" s="38" t="str">
        <f t="shared" si="502"/>
        <v>n</v>
      </c>
      <c r="K1275" s="38" t="s">
        <v>541</v>
      </c>
      <c r="L1275" s="44" t="s">
        <v>1454</v>
      </c>
      <c r="M1275" s="38" t="str">
        <f t="shared" si="520"/>
        <v>Y</v>
      </c>
      <c r="N1275" s="38" t="str">
        <f t="shared" si="521"/>
        <v>n</v>
      </c>
      <c r="O1275" s="38" t="s">
        <v>541</v>
      </c>
      <c r="P1275" s="44" t="s">
        <v>1453</v>
      </c>
      <c r="Q1275" s="44"/>
      <c r="R1275" s="44"/>
      <c r="S1275" s="44"/>
      <c r="T1275" s="44"/>
      <c r="U1275" s="44"/>
      <c r="V1275" s="44"/>
      <c r="W1275" s="44"/>
      <c r="X1275" s="44"/>
      <c r="Y1275" s="38" t="str">
        <f t="shared" si="495"/>
        <v>Y</v>
      </c>
      <c r="Z1275" s="38" t="str">
        <f t="shared" si="496"/>
        <v>n</v>
      </c>
      <c r="AA1275" s="38" t="s">
        <v>541</v>
      </c>
      <c r="AC1275" s="59">
        <v>57</v>
      </c>
      <c r="AD1275" s="204">
        <v>9.8245614035087723E-3</v>
      </c>
      <c r="AE1275" s="38">
        <v>1</v>
      </c>
      <c r="AF1275" s="38">
        <v>0</v>
      </c>
      <c r="AG1275" s="125">
        <f t="shared" si="503"/>
        <v>2.8</v>
      </c>
      <c r="AH1275" s="39">
        <v>11.5</v>
      </c>
      <c r="AI1275" s="123">
        <f t="shared" si="504"/>
        <v>1025.0135924283495</v>
      </c>
      <c r="AJ1275" s="40">
        <f t="shared" ref="AJ1275:AJ1282" si="522">IF(CL1275="","",IF(CM1275="mg/m3",1000*CL1275,IF(CM1275="ppbv",CL1275*INDEX(ppbv_ug_m3,MATCH(BS1275,ChemName,0)),CL1275)))</f>
        <v>57</v>
      </c>
      <c r="AK1275" s="40"/>
      <c r="AL1275" s="40"/>
      <c r="AM1275" s="40">
        <f t="shared" si="511"/>
        <v>0.56000000000000005</v>
      </c>
      <c r="AN1275" s="39">
        <f t="shared" si="497"/>
        <v>3.8</v>
      </c>
      <c r="AO1275" s="204">
        <f t="shared" si="505"/>
        <v>5.4633421852807789E-4</v>
      </c>
      <c r="AP1275" s="204">
        <f t="shared" ref="AP1275:AP1282" si="523">IF(AJ1275="","",AM1275/AJ1275)</f>
        <v>9.8245614035087723E-3</v>
      </c>
      <c r="AQ1275" s="45"/>
      <c r="AR1275" s="45"/>
      <c r="AS1275" s="115">
        <f t="shared" si="514"/>
        <v>1</v>
      </c>
      <c r="AT1275" s="115">
        <f t="shared" si="515"/>
        <v>0</v>
      </c>
      <c r="AU1275" s="115">
        <f t="shared" si="512"/>
        <v>1</v>
      </c>
      <c r="AV1275" s="115">
        <f t="shared" si="513"/>
        <v>0</v>
      </c>
      <c r="AY1275" s="115"/>
      <c r="AZ1275" s="115"/>
      <c r="BA1275" s="43">
        <v>58</v>
      </c>
      <c r="BB1275" s="43" t="s">
        <v>1494</v>
      </c>
      <c r="BC1275" s="43" t="s">
        <v>1403</v>
      </c>
      <c r="BD1275" s="43" t="s">
        <v>1495</v>
      </c>
      <c r="BE1275" s="37" t="s">
        <v>656</v>
      </c>
      <c r="BF1275" s="43"/>
      <c r="BG1275" s="43">
        <v>193</v>
      </c>
      <c r="BH1275" s="43" t="s">
        <v>623</v>
      </c>
      <c r="BI1275" s="43" t="s">
        <v>1387</v>
      </c>
      <c r="BJ1275" s="43" t="s">
        <v>533</v>
      </c>
      <c r="BK1275" s="43" t="s">
        <v>1503</v>
      </c>
      <c r="BN1275" s="43">
        <v>5.7</v>
      </c>
      <c r="BO1275" s="43" t="s">
        <v>1390</v>
      </c>
      <c r="BP1275" s="48" t="s">
        <v>1406</v>
      </c>
      <c r="BS1275" s="43" t="s">
        <v>2057</v>
      </c>
      <c r="BT1275" s="43" t="s">
        <v>559</v>
      </c>
      <c r="BU1275" s="43"/>
      <c r="BV1275" s="43"/>
      <c r="BW1275" s="243">
        <v>36783</v>
      </c>
      <c r="BX1275" s="243"/>
      <c r="BY1275" s="48" t="s">
        <v>451</v>
      </c>
      <c r="BZ1275" s="43">
        <v>0.56000000000000005</v>
      </c>
      <c r="CA1275" s="43" t="s">
        <v>1396</v>
      </c>
      <c r="CC1275" s="43">
        <v>1.7999999999999999E-2</v>
      </c>
      <c r="CD1275" s="124" t="s">
        <v>2044</v>
      </c>
      <c r="CE1275" s="43">
        <v>14061</v>
      </c>
      <c r="CF1275" s="43" t="s">
        <v>1710</v>
      </c>
      <c r="CG1275" s="251">
        <v>36783</v>
      </c>
      <c r="CH1275" s="126"/>
      <c r="CK1275" s="48" t="s">
        <v>451</v>
      </c>
      <c r="CL1275" s="43">
        <v>57</v>
      </c>
      <c r="CM1275" s="43" t="s">
        <v>1396</v>
      </c>
      <c r="CO1275" s="43" t="s">
        <v>1500</v>
      </c>
      <c r="CP1275" s="43" t="s">
        <v>2044</v>
      </c>
      <c r="CQ1275" s="43">
        <v>2226</v>
      </c>
      <c r="CR1275" s="43" t="s">
        <v>1499</v>
      </c>
      <c r="CS1275" s="251">
        <v>36783</v>
      </c>
      <c r="CT1275" s="126"/>
      <c r="CU1275" s="43">
        <v>69</v>
      </c>
      <c r="CV1275" s="39" t="s">
        <v>1390</v>
      </c>
      <c r="CW1275" s="43"/>
      <c r="CY1275" s="39" t="s">
        <v>451</v>
      </c>
      <c r="CZ1275" s="43">
        <v>2.8</v>
      </c>
      <c r="DA1275" s="43" t="s">
        <v>2046</v>
      </c>
      <c r="DC1275" s="43">
        <v>1</v>
      </c>
      <c r="DD1275" s="43" t="s">
        <v>2044</v>
      </c>
      <c r="DE1275" s="43">
        <v>2361</v>
      </c>
      <c r="DF1275" s="43"/>
      <c r="DG1275" s="43"/>
      <c r="DH1275" s="43"/>
      <c r="DI1275" s="43"/>
      <c r="DJ1275" s="43"/>
      <c r="DK1275" s="43"/>
      <c r="DL1275" s="43"/>
      <c r="DM1275" s="43"/>
      <c r="DN1275" s="43"/>
      <c r="DO1275" s="43"/>
      <c r="DP1275" s="43"/>
      <c r="DQ1275" s="43"/>
      <c r="DR1275" s="124"/>
      <c r="DS1275" s="43"/>
    </row>
    <row r="1276" spans="1:123" s="39" customFormat="1" hidden="1" x14ac:dyDescent="0.2">
      <c r="A1276" s="44" t="str">
        <f t="shared" si="490"/>
        <v>LAFB</v>
      </c>
      <c r="B1276" s="44" t="str">
        <f t="shared" si="491"/>
        <v>Tetrachloroethylene</v>
      </c>
      <c r="C1276" s="38" t="s">
        <v>2587</v>
      </c>
      <c r="D1276" s="38" t="str">
        <f t="shared" si="519"/>
        <v>LS</v>
      </c>
      <c r="E1276" s="44" t="s">
        <v>372</v>
      </c>
      <c r="F1276" s="155" t="str">
        <f t="shared" si="492"/>
        <v>UA24</v>
      </c>
      <c r="G1276" s="44" t="str">
        <f t="shared" si="493"/>
        <v>Residential</v>
      </c>
      <c r="H1276" s="44" t="str">
        <f t="shared" si="494"/>
        <v>Basement - partial</v>
      </c>
      <c r="I1276" s="38" t="str">
        <f t="shared" si="501"/>
        <v>Y</v>
      </c>
      <c r="J1276" s="38" t="str">
        <f t="shared" si="502"/>
        <v>n</v>
      </c>
      <c r="K1276" s="38" t="s">
        <v>541</v>
      </c>
      <c r="L1276" s="44" t="s">
        <v>1454</v>
      </c>
      <c r="M1276" s="38" t="str">
        <f t="shared" si="520"/>
        <v>Y</v>
      </c>
      <c r="N1276" s="38" t="str">
        <f t="shared" si="521"/>
        <v>n</v>
      </c>
      <c r="O1276" s="38" t="s">
        <v>541</v>
      </c>
      <c r="P1276" s="44" t="s">
        <v>1453</v>
      </c>
      <c r="Q1276" s="44"/>
      <c r="R1276" s="44"/>
      <c r="S1276" s="44"/>
      <c r="T1276" s="44"/>
      <c r="U1276" s="44"/>
      <c r="V1276" s="44"/>
      <c r="W1276" s="44"/>
      <c r="X1276" s="44"/>
      <c r="Y1276" s="38" t="str">
        <f t="shared" si="495"/>
        <v>Y</v>
      </c>
      <c r="Z1276" s="38" t="str">
        <f t="shared" si="496"/>
        <v>n</v>
      </c>
      <c r="AA1276" s="38" t="s">
        <v>541</v>
      </c>
      <c r="AC1276" s="59">
        <v>190</v>
      </c>
      <c r="AD1276" s="204">
        <v>8.9473684210526309E-3</v>
      </c>
      <c r="AE1276" s="38">
        <v>1</v>
      </c>
      <c r="AF1276" s="38">
        <v>0</v>
      </c>
      <c r="AG1276" s="125">
        <f t="shared" si="503"/>
        <v>1.3</v>
      </c>
      <c r="AH1276" s="39">
        <v>11.5</v>
      </c>
      <c r="AI1276" s="123">
        <f t="shared" si="504"/>
        <v>475.89916791316233</v>
      </c>
      <c r="AJ1276" s="40">
        <f t="shared" si="522"/>
        <v>190</v>
      </c>
      <c r="AK1276" s="40"/>
      <c r="AL1276" s="40"/>
      <c r="AM1276" s="40">
        <f t="shared" si="511"/>
        <v>1.7</v>
      </c>
      <c r="AN1276" s="39">
        <f t="shared" si="497"/>
        <v>3.8</v>
      </c>
      <c r="AO1276" s="204">
        <f t="shared" si="505"/>
        <v>3.5721852749912774E-3</v>
      </c>
      <c r="AP1276" s="204">
        <f t="shared" si="523"/>
        <v>8.9473684210526309E-3</v>
      </c>
      <c r="AQ1276" s="45"/>
      <c r="AR1276" s="45"/>
      <c r="AS1276" s="115">
        <f t="shared" si="514"/>
        <v>1</v>
      </c>
      <c r="AT1276" s="115">
        <f t="shared" si="515"/>
        <v>0</v>
      </c>
      <c r="AU1276" s="115">
        <f t="shared" si="512"/>
        <v>1</v>
      </c>
      <c r="AV1276" s="115">
        <f t="shared" si="513"/>
        <v>0</v>
      </c>
      <c r="AY1276" s="115"/>
      <c r="AZ1276" s="115"/>
      <c r="BA1276" s="43">
        <v>58</v>
      </c>
      <c r="BB1276" s="43" t="s">
        <v>1494</v>
      </c>
      <c r="BC1276" s="43" t="s">
        <v>1403</v>
      </c>
      <c r="BD1276" s="43" t="s">
        <v>1495</v>
      </c>
      <c r="BE1276" s="37" t="s">
        <v>656</v>
      </c>
      <c r="BF1276" s="43"/>
      <c r="BG1276" s="43">
        <v>193</v>
      </c>
      <c r="BH1276" s="43" t="s">
        <v>623</v>
      </c>
      <c r="BI1276" s="43" t="s">
        <v>1387</v>
      </c>
      <c r="BJ1276" s="43" t="s">
        <v>533</v>
      </c>
      <c r="BK1276" s="43" t="s">
        <v>1503</v>
      </c>
      <c r="BN1276" s="43">
        <v>5.7</v>
      </c>
      <c r="BO1276" s="43" t="s">
        <v>1390</v>
      </c>
      <c r="BP1276" s="48" t="s">
        <v>1406</v>
      </c>
      <c r="BS1276" s="43" t="s">
        <v>2057</v>
      </c>
      <c r="BT1276" s="43" t="s">
        <v>559</v>
      </c>
      <c r="BU1276" s="43"/>
      <c r="BV1276" s="43"/>
      <c r="BW1276" s="243">
        <v>36881</v>
      </c>
      <c r="BX1276" s="243"/>
      <c r="BY1276" s="48" t="s">
        <v>451</v>
      </c>
      <c r="BZ1276" s="43">
        <v>1.7</v>
      </c>
      <c r="CA1276" s="43" t="s">
        <v>1396</v>
      </c>
      <c r="CC1276" s="43">
        <v>1.7999999999999999E-2</v>
      </c>
      <c r="CD1276" s="124" t="s">
        <v>2044</v>
      </c>
      <c r="CE1276" s="43">
        <v>14062</v>
      </c>
      <c r="CF1276" s="43" t="s">
        <v>1710</v>
      </c>
      <c r="CG1276" s="251">
        <v>36881</v>
      </c>
      <c r="CH1276" s="126"/>
      <c r="CK1276" s="48" t="s">
        <v>451</v>
      </c>
      <c r="CL1276" s="43">
        <v>190</v>
      </c>
      <c r="CM1276" s="43" t="s">
        <v>1396</v>
      </c>
      <c r="CO1276" s="43" t="s">
        <v>1500</v>
      </c>
      <c r="CP1276" s="43" t="s">
        <v>2044</v>
      </c>
      <c r="CQ1276" s="43">
        <v>2224</v>
      </c>
      <c r="CR1276" s="43" t="s">
        <v>1499</v>
      </c>
      <c r="CS1276" s="251">
        <v>36881</v>
      </c>
      <c r="CT1276" s="126"/>
      <c r="CU1276" s="43">
        <v>69</v>
      </c>
      <c r="CV1276" s="39" t="s">
        <v>1390</v>
      </c>
      <c r="CW1276" s="43"/>
      <c r="CY1276" s="39" t="s">
        <v>451</v>
      </c>
      <c r="CZ1276" s="43">
        <v>1.3</v>
      </c>
      <c r="DA1276" s="43" t="s">
        <v>2046</v>
      </c>
      <c r="DC1276" s="43">
        <v>1</v>
      </c>
      <c r="DD1276" s="43" t="s">
        <v>2044</v>
      </c>
      <c r="DE1276" s="43">
        <v>2374</v>
      </c>
      <c r="DF1276" s="43"/>
      <c r="DG1276" s="43"/>
      <c r="DH1276" s="43"/>
      <c r="DI1276" s="43"/>
      <c r="DJ1276" s="43"/>
      <c r="DK1276" s="43"/>
      <c r="DL1276" s="43"/>
      <c r="DM1276" s="43"/>
      <c r="DN1276" s="43"/>
      <c r="DO1276" s="43"/>
      <c r="DP1276" s="43"/>
      <c r="DQ1276" s="43"/>
      <c r="DR1276" s="124"/>
      <c r="DS1276" s="43"/>
    </row>
    <row r="1277" spans="1:123" s="39" customFormat="1" hidden="1" x14ac:dyDescent="0.2">
      <c r="A1277" s="44" t="str">
        <f t="shared" si="490"/>
        <v>LAFB</v>
      </c>
      <c r="B1277" s="44" t="str">
        <f t="shared" si="491"/>
        <v>Tetrachloroethylene</v>
      </c>
      <c r="C1277" s="38" t="s">
        <v>2587</v>
      </c>
      <c r="D1277" s="38" t="str">
        <f t="shared" si="519"/>
        <v>LS</v>
      </c>
      <c r="E1277" s="44" t="s">
        <v>372</v>
      </c>
      <c r="F1277" s="155" t="str">
        <f t="shared" si="492"/>
        <v>UA24</v>
      </c>
      <c r="G1277" s="44" t="str">
        <f t="shared" si="493"/>
        <v>Residential</v>
      </c>
      <c r="H1277" s="44" t="str">
        <f t="shared" si="494"/>
        <v>Basement - partial</v>
      </c>
      <c r="I1277" s="38" t="str">
        <f t="shared" si="501"/>
        <v>Y</v>
      </c>
      <c r="J1277" s="38" t="str">
        <f t="shared" si="502"/>
        <v>n</v>
      </c>
      <c r="K1277" s="38" t="s">
        <v>541</v>
      </c>
      <c r="L1277" s="44" t="s">
        <v>1454</v>
      </c>
      <c r="M1277" s="38" t="str">
        <f t="shared" si="520"/>
        <v>Y</v>
      </c>
      <c r="N1277" s="38" t="str">
        <f t="shared" si="521"/>
        <v>n</v>
      </c>
      <c r="O1277" s="38" t="s">
        <v>541</v>
      </c>
      <c r="P1277" s="44" t="s">
        <v>1453</v>
      </c>
      <c r="Q1277" s="44"/>
      <c r="R1277" s="44"/>
      <c r="S1277" s="44"/>
      <c r="T1277" s="44"/>
      <c r="U1277" s="44"/>
      <c r="V1277" s="44"/>
      <c r="W1277" s="44"/>
      <c r="X1277" s="44"/>
      <c r="Y1277" s="38" t="str">
        <f t="shared" si="495"/>
        <v>Y</v>
      </c>
      <c r="Z1277" s="38" t="str">
        <f t="shared" si="496"/>
        <v>n</v>
      </c>
      <c r="AA1277" s="38" t="s">
        <v>541</v>
      </c>
      <c r="AC1277" s="59">
        <v>110</v>
      </c>
      <c r="AD1277" s="204">
        <v>1.4545454545454545E-2</v>
      </c>
      <c r="AE1277" s="38">
        <v>1</v>
      </c>
      <c r="AF1277" s="38">
        <v>0</v>
      </c>
      <c r="AG1277" s="125">
        <f t="shared" si="503"/>
        <v>2.9</v>
      </c>
      <c r="AH1277" s="39">
        <v>11.5</v>
      </c>
      <c r="AI1277" s="123">
        <f t="shared" si="504"/>
        <v>1061.6212207293622</v>
      </c>
      <c r="AJ1277" s="40">
        <f t="shared" si="522"/>
        <v>110</v>
      </c>
      <c r="AK1277" s="40"/>
      <c r="AL1277" s="40"/>
      <c r="AM1277" s="40">
        <f t="shared" si="511"/>
        <v>1.6</v>
      </c>
      <c r="AN1277" s="39">
        <f t="shared" si="497"/>
        <v>3.8</v>
      </c>
      <c r="AO1277" s="204">
        <f t="shared" si="505"/>
        <v>1.5071288786981454E-3</v>
      </c>
      <c r="AP1277" s="204">
        <f t="shared" si="523"/>
        <v>1.4545454545454545E-2</v>
      </c>
      <c r="AQ1277" s="45"/>
      <c r="AR1277" s="45"/>
      <c r="AS1277" s="115">
        <f t="shared" si="514"/>
        <v>1</v>
      </c>
      <c r="AT1277" s="115">
        <f t="shared" si="515"/>
        <v>0</v>
      </c>
      <c r="AU1277" s="115">
        <f t="shared" si="512"/>
        <v>1</v>
      </c>
      <c r="AV1277" s="115">
        <f t="shared" si="513"/>
        <v>0</v>
      </c>
      <c r="AY1277" s="115"/>
      <c r="AZ1277" s="115"/>
      <c r="BA1277" s="43">
        <v>58</v>
      </c>
      <c r="BB1277" s="43" t="s">
        <v>1494</v>
      </c>
      <c r="BC1277" s="43" t="s">
        <v>1403</v>
      </c>
      <c r="BD1277" s="43" t="s">
        <v>1495</v>
      </c>
      <c r="BE1277" s="37" t="s">
        <v>656</v>
      </c>
      <c r="BF1277" s="43"/>
      <c r="BG1277" s="43">
        <v>193</v>
      </c>
      <c r="BH1277" s="43" t="s">
        <v>623</v>
      </c>
      <c r="BI1277" s="43" t="s">
        <v>1387</v>
      </c>
      <c r="BJ1277" s="43" t="s">
        <v>533</v>
      </c>
      <c r="BK1277" s="43" t="s">
        <v>1503</v>
      </c>
      <c r="BN1277" s="43">
        <v>5.7</v>
      </c>
      <c r="BO1277" s="43" t="s">
        <v>1390</v>
      </c>
      <c r="BP1277" s="48" t="s">
        <v>1406</v>
      </c>
      <c r="BS1277" s="43" t="s">
        <v>2057</v>
      </c>
      <c r="BT1277" s="43" t="s">
        <v>559</v>
      </c>
      <c r="BU1277" s="43"/>
      <c r="BV1277" s="43"/>
      <c r="BW1277" s="243">
        <v>36929</v>
      </c>
      <c r="BX1277" s="243"/>
      <c r="BY1277" s="48" t="s">
        <v>451</v>
      </c>
      <c r="BZ1277" s="43">
        <v>1.6</v>
      </c>
      <c r="CA1277" s="43" t="s">
        <v>1396</v>
      </c>
      <c r="CC1277" s="43">
        <v>1.7999999999999999E-2</v>
      </c>
      <c r="CD1277" s="124" t="s">
        <v>2044</v>
      </c>
      <c r="CE1277" s="43">
        <v>14063</v>
      </c>
      <c r="CF1277" s="43" t="s">
        <v>1710</v>
      </c>
      <c r="CG1277" s="251">
        <v>36929</v>
      </c>
      <c r="CH1277" s="126"/>
      <c r="CK1277" s="48" t="s">
        <v>451</v>
      </c>
      <c r="CL1277" s="43">
        <v>110</v>
      </c>
      <c r="CM1277" s="43" t="s">
        <v>1396</v>
      </c>
      <c r="CO1277" s="43" t="s">
        <v>1500</v>
      </c>
      <c r="CP1277" s="43" t="s">
        <v>2044</v>
      </c>
      <c r="CQ1277" s="43">
        <v>2225</v>
      </c>
      <c r="CR1277" s="43" t="s">
        <v>1499</v>
      </c>
      <c r="CS1277" s="251">
        <v>36929</v>
      </c>
      <c r="CT1277" s="126"/>
      <c r="CU1277" s="43">
        <v>69</v>
      </c>
      <c r="CV1277" s="39" t="s">
        <v>1390</v>
      </c>
      <c r="CW1277" s="43"/>
      <c r="CY1277" s="39" t="s">
        <v>451</v>
      </c>
      <c r="CZ1277" s="43">
        <v>2.9</v>
      </c>
      <c r="DA1277" s="43" t="s">
        <v>2046</v>
      </c>
      <c r="DC1277" s="43">
        <v>1</v>
      </c>
      <c r="DD1277" s="43" t="s">
        <v>2044</v>
      </c>
      <c r="DE1277" s="43">
        <v>2384</v>
      </c>
      <c r="DF1277" s="43"/>
      <c r="DG1277" s="43"/>
      <c r="DH1277" s="43"/>
      <c r="DI1277" s="43"/>
      <c r="DJ1277" s="43"/>
      <c r="DK1277" s="43"/>
      <c r="DL1277" s="43"/>
      <c r="DM1277" s="43"/>
      <c r="DN1277" s="43"/>
      <c r="DO1277" s="43"/>
      <c r="DP1277" s="43"/>
      <c r="DQ1277" s="43"/>
      <c r="DR1277" s="124"/>
      <c r="DS1277" s="43"/>
    </row>
    <row r="1278" spans="1:123" s="372" customFormat="1" x14ac:dyDescent="0.2">
      <c r="A1278" s="384" t="str">
        <f t="shared" si="490"/>
        <v>LAFB</v>
      </c>
      <c r="B1278" s="384" t="str">
        <f t="shared" si="491"/>
        <v>Trichloroethylene</v>
      </c>
      <c r="C1278" s="385" t="s">
        <v>2587</v>
      </c>
      <c r="D1278" s="385" t="str">
        <f t="shared" si="519"/>
        <v>LS</v>
      </c>
      <c r="E1278" s="384" t="s">
        <v>372</v>
      </c>
      <c r="F1278" s="386" t="str">
        <f t="shared" si="492"/>
        <v>UA24</v>
      </c>
      <c r="G1278" s="384" t="str">
        <f t="shared" si="493"/>
        <v>Residential</v>
      </c>
      <c r="H1278" s="384" t="str">
        <f t="shared" si="494"/>
        <v>Basement - partial</v>
      </c>
      <c r="I1278" s="385" t="str">
        <f t="shared" si="501"/>
        <v>Y</v>
      </c>
      <c r="J1278" s="385" t="str">
        <f t="shared" si="502"/>
        <v>Y</v>
      </c>
      <c r="K1278" s="385" t="str">
        <f t="shared" ref="K1278:K1297" si="524">IF(AG1278="","",IF(I1278="N","n","Y"))</f>
        <v>Y</v>
      </c>
      <c r="L1278" s="384"/>
      <c r="M1278" s="385" t="str">
        <f t="shared" si="520"/>
        <v>Y</v>
      </c>
      <c r="N1278" s="385" t="str">
        <f t="shared" si="521"/>
        <v>Y</v>
      </c>
      <c r="O1278" s="385" t="str">
        <f>IF(AJ1278="","",IF(M1278="N","n","Y"))</f>
        <v>Y</v>
      </c>
      <c r="P1278" s="384"/>
      <c r="Q1278" s="384"/>
      <c r="R1278" s="384"/>
      <c r="S1278" s="384"/>
      <c r="T1278" s="384"/>
      <c r="U1278" s="384"/>
      <c r="V1278" s="384"/>
      <c r="W1278" s="384"/>
      <c r="X1278" s="384"/>
      <c r="Y1278" s="385" t="str">
        <f t="shared" si="495"/>
        <v>Y</v>
      </c>
      <c r="Z1278" s="385" t="str">
        <f t="shared" si="496"/>
        <v>Y</v>
      </c>
      <c r="AA1278" s="385" t="str">
        <f t="shared" ref="AA1278:AA1309" si="525">IF(AM1278="","",IF(Y1278="N","n","Y"))</f>
        <v>Y</v>
      </c>
      <c r="AC1278" s="389">
        <v>1700</v>
      </c>
      <c r="AD1278" s="390">
        <v>2.7058823529411765E-3</v>
      </c>
      <c r="AE1278" s="385">
        <v>1</v>
      </c>
      <c r="AF1278" s="385">
        <v>0</v>
      </c>
      <c r="AG1278" s="391">
        <f t="shared" si="503"/>
        <v>160</v>
      </c>
      <c r="AH1278" s="372">
        <v>11.5</v>
      </c>
      <c r="AI1278" s="392">
        <f t="shared" si="504"/>
        <v>35520.737217074908</v>
      </c>
      <c r="AJ1278" s="394">
        <f t="shared" si="522"/>
        <v>1700</v>
      </c>
      <c r="AK1278" s="394"/>
      <c r="AL1278" s="394"/>
      <c r="AM1278" s="394">
        <f t="shared" si="511"/>
        <v>4.5999999999999996</v>
      </c>
      <c r="AN1278" s="372">
        <f t="shared" si="497"/>
        <v>0.5</v>
      </c>
      <c r="AO1278" s="390">
        <f t="shared" si="505"/>
        <v>1.2950181669621339E-4</v>
      </c>
      <c r="AP1278" s="390">
        <f t="shared" si="523"/>
        <v>2.7058823529411765E-3</v>
      </c>
      <c r="AQ1278" s="439"/>
      <c r="AR1278" s="439"/>
      <c r="AS1278" s="396">
        <f t="shared" si="514"/>
        <v>1</v>
      </c>
      <c r="AT1278" s="396">
        <f t="shared" si="515"/>
        <v>0</v>
      </c>
      <c r="AU1278" s="396">
        <f t="shared" si="512"/>
        <v>1</v>
      </c>
      <c r="AV1278" s="396">
        <f t="shared" si="513"/>
        <v>0</v>
      </c>
      <c r="AY1278" s="396"/>
      <c r="AZ1278" s="396"/>
      <c r="BA1278" s="397">
        <v>58</v>
      </c>
      <c r="BB1278" s="397" t="s">
        <v>1494</v>
      </c>
      <c r="BC1278" s="397" t="s">
        <v>1403</v>
      </c>
      <c r="BD1278" s="397" t="s">
        <v>1495</v>
      </c>
      <c r="BE1278" s="303" t="s">
        <v>656</v>
      </c>
      <c r="BF1278" s="397"/>
      <c r="BG1278" s="397">
        <v>193</v>
      </c>
      <c r="BH1278" s="397" t="s">
        <v>623</v>
      </c>
      <c r="BI1278" s="397" t="s">
        <v>1387</v>
      </c>
      <c r="BJ1278" s="397" t="s">
        <v>533</v>
      </c>
      <c r="BK1278" s="397" t="s">
        <v>1503</v>
      </c>
      <c r="BN1278" s="397">
        <v>5.7</v>
      </c>
      <c r="BO1278" s="397" t="s">
        <v>1390</v>
      </c>
      <c r="BP1278" s="398" t="s">
        <v>1406</v>
      </c>
      <c r="BS1278" s="397" t="s">
        <v>1393</v>
      </c>
      <c r="BT1278" s="397" t="s">
        <v>559</v>
      </c>
      <c r="BU1278" s="397"/>
      <c r="BV1278" s="397"/>
      <c r="BW1278" s="399">
        <v>36619</v>
      </c>
      <c r="BX1278" s="399"/>
      <c r="BY1278" s="398" t="s">
        <v>451</v>
      </c>
      <c r="BZ1278" s="397">
        <v>4.5999999999999996</v>
      </c>
      <c r="CA1278" s="397" t="s">
        <v>1396</v>
      </c>
      <c r="CC1278" s="397">
        <v>1.4999999999999999E-2</v>
      </c>
      <c r="CD1278" s="400" t="s">
        <v>2044</v>
      </c>
      <c r="CE1278" s="397">
        <v>13922</v>
      </c>
      <c r="CF1278" s="397" t="s">
        <v>1710</v>
      </c>
      <c r="CG1278" s="401">
        <v>36619</v>
      </c>
      <c r="CH1278" s="402"/>
      <c r="CK1278" s="398" t="s">
        <v>451</v>
      </c>
      <c r="CL1278" s="397">
        <v>1700</v>
      </c>
      <c r="CM1278" s="397" t="s">
        <v>1396</v>
      </c>
      <c r="CO1278" s="397" t="s">
        <v>543</v>
      </c>
      <c r="CP1278" s="397" t="s">
        <v>2044</v>
      </c>
      <c r="CQ1278" s="397">
        <v>2032</v>
      </c>
      <c r="CR1278" s="397" t="s">
        <v>1499</v>
      </c>
      <c r="CS1278" s="401">
        <v>36619</v>
      </c>
      <c r="CT1278" s="402"/>
      <c r="CU1278" s="397">
        <v>69</v>
      </c>
      <c r="CV1278" s="372" t="s">
        <v>1390</v>
      </c>
      <c r="CW1278" s="397"/>
      <c r="CY1278" s="372" t="s">
        <v>451</v>
      </c>
      <c r="CZ1278" s="397">
        <v>160</v>
      </c>
      <c r="DA1278" s="397" t="s">
        <v>2046</v>
      </c>
      <c r="DC1278" s="397">
        <v>1</v>
      </c>
      <c r="DD1278" s="397" t="s">
        <v>2044</v>
      </c>
      <c r="DE1278" s="397">
        <v>2055</v>
      </c>
      <c r="DF1278" s="397"/>
      <c r="DG1278" s="397"/>
      <c r="DH1278" s="397"/>
      <c r="DI1278" s="397"/>
      <c r="DJ1278" s="397"/>
      <c r="DK1278" s="397"/>
      <c r="DL1278" s="397"/>
      <c r="DM1278" s="397"/>
      <c r="DN1278" s="397"/>
      <c r="DO1278" s="397"/>
      <c r="DP1278" s="397"/>
      <c r="DQ1278" s="397"/>
      <c r="DR1278" s="400"/>
      <c r="DS1278" s="397"/>
    </row>
    <row r="1279" spans="1:123" s="39" customFormat="1" x14ac:dyDescent="0.2">
      <c r="A1279" s="44" t="str">
        <f t="shared" si="490"/>
        <v>LAFB</v>
      </c>
      <c r="B1279" s="44" t="str">
        <f t="shared" si="491"/>
        <v>Trichloroethylene</v>
      </c>
      <c r="C1279" s="38" t="s">
        <v>2587</v>
      </c>
      <c r="D1279" s="38" t="str">
        <f t="shared" si="519"/>
        <v>LS</v>
      </c>
      <c r="E1279" s="44" t="s">
        <v>372</v>
      </c>
      <c r="F1279" s="155" t="str">
        <f t="shared" si="492"/>
        <v>UA24</v>
      </c>
      <c r="G1279" s="44" t="str">
        <f t="shared" si="493"/>
        <v>Residential</v>
      </c>
      <c r="H1279" s="44" t="str">
        <f t="shared" si="494"/>
        <v>Basement - partial</v>
      </c>
      <c r="I1279" s="38" t="str">
        <f t="shared" si="501"/>
        <v>Y</v>
      </c>
      <c r="J1279" s="38" t="str">
        <f t="shared" si="502"/>
        <v>Y</v>
      </c>
      <c r="K1279" s="38" t="str">
        <f t="shared" si="524"/>
        <v>Y</v>
      </c>
      <c r="L1279" s="44"/>
      <c r="M1279" s="38" t="str">
        <f t="shared" si="520"/>
        <v>Y</v>
      </c>
      <c r="N1279" s="38" t="str">
        <f t="shared" si="521"/>
        <v>Y</v>
      </c>
      <c r="O1279" s="38" t="str">
        <f>IF(AJ1279="","",IF(M1279="N","n","Y"))</f>
        <v>Y</v>
      </c>
      <c r="P1279" s="44"/>
      <c r="Q1279" s="44"/>
      <c r="R1279" s="44"/>
      <c r="S1279" s="44"/>
      <c r="T1279" s="44"/>
      <c r="U1279" s="44"/>
      <c r="V1279" s="44"/>
      <c r="W1279" s="44"/>
      <c r="X1279" s="44"/>
      <c r="Y1279" s="38" t="str">
        <f t="shared" si="495"/>
        <v>Y</v>
      </c>
      <c r="Z1279" s="38" t="str">
        <f t="shared" si="496"/>
        <v>Y</v>
      </c>
      <c r="AA1279" s="38" t="str">
        <f t="shared" si="525"/>
        <v>Y</v>
      </c>
      <c r="AC1279" s="59">
        <v>230</v>
      </c>
      <c r="AD1279" s="204">
        <v>3.8695652173913043E-3</v>
      </c>
      <c r="AE1279" s="38">
        <v>1</v>
      </c>
      <c r="AF1279" s="38">
        <v>0</v>
      </c>
      <c r="AG1279" s="125">
        <f t="shared" si="503"/>
        <v>170</v>
      </c>
      <c r="AH1279" s="39">
        <v>11.5</v>
      </c>
      <c r="AI1279" s="123">
        <f t="shared" si="504"/>
        <v>37740.783293142093</v>
      </c>
      <c r="AJ1279" s="40">
        <f t="shared" si="522"/>
        <v>230</v>
      </c>
      <c r="AK1279" s="40"/>
      <c r="AL1279" s="40"/>
      <c r="AM1279" s="40">
        <f t="shared" si="511"/>
        <v>0.89</v>
      </c>
      <c r="AN1279" s="39">
        <f t="shared" si="497"/>
        <v>0.5</v>
      </c>
      <c r="AO1279" s="204">
        <f t="shared" si="505"/>
        <v>2.3581916493018911E-5</v>
      </c>
      <c r="AP1279" s="204">
        <f t="shared" si="523"/>
        <v>3.8695652173913043E-3</v>
      </c>
      <c r="AQ1279" s="45"/>
      <c r="AR1279" s="45"/>
      <c r="AS1279" s="115">
        <f t="shared" si="514"/>
        <v>1</v>
      </c>
      <c r="AT1279" s="115">
        <f t="shared" si="515"/>
        <v>0</v>
      </c>
      <c r="AU1279" s="115">
        <f t="shared" si="512"/>
        <v>1</v>
      </c>
      <c r="AV1279" s="115">
        <f t="shared" si="513"/>
        <v>0</v>
      </c>
      <c r="AY1279" s="115"/>
      <c r="AZ1279" s="115"/>
      <c r="BA1279" s="43">
        <v>58</v>
      </c>
      <c r="BB1279" s="43" t="s">
        <v>1494</v>
      </c>
      <c r="BC1279" s="43" t="s">
        <v>1403</v>
      </c>
      <c r="BD1279" s="43" t="s">
        <v>1495</v>
      </c>
      <c r="BE1279" s="37" t="s">
        <v>656</v>
      </c>
      <c r="BF1279" s="43"/>
      <c r="BG1279" s="43">
        <v>193</v>
      </c>
      <c r="BH1279" s="43" t="s">
        <v>623</v>
      </c>
      <c r="BI1279" s="43" t="s">
        <v>1387</v>
      </c>
      <c r="BJ1279" s="43" t="s">
        <v>533</v>
      </c>
      <c r="BK1279" s="43" t="s">
        <v>1503</v>
      </c>
      <c r="BN1279" s="43">
        <v>5.7</v>
      </c>
      <c r="BO1279" s="43" t="s">
        <v>1390</v>
      </c>
      <c r="BP1279" s="48" t="s">
        <v>1406</v>
      </c>
      <c r="BS1279" s="43" t="s">
        <v>1393</v>
      </c>
      <c r="BT1279" s="43" t="s">
        <v>559</v>
      </c>
      <c r="BU1279" s="43"/>
      <c r="BV1279" s="43"/>
      <c r="BW1279" s="243">
        <v>36698</v>
      </c>
      <c r="BX1279" s="243"/>
      <c r="BY1279" s="48" t="s">
        <v>451</v>
      </c>
      <c r="BZ1279" s="43">
        <v>0.89</v>
      </c>
      <c r="CA1279" s="43" t="s">
        <v>1396</v>
      </c>
      <c r="CC1279" s="43">
        <v>1.4999999999999999E-2</v>
      </c>
      <c r="CD1279" s="124" t="s">
        <v>2044</v>
      </c>
      <c r="CE1279" s="43">
        <v>13923</v>
      </c>
      <c r="CF1279" s="43" t="s">
        <v>1710</v>
      </c>
      <c r="CG1279" s="251">
        <v>36698</v>
      </c>
      <c r="CH1279" s="126"/>
      <c r="CK1279" s="48" t="s">
        <v>451</v>
      </c>
      <c r="CL1279" s="43">
        <v>230</v>
      </c>
      <c r="CM1279" s="43" t="s">
        <v>1396</v>
      </c>
      <c r="CO1279" s="43" t="s">
        <v>543</v>
      </c>
      <c r="CP1279" s="43" t="s">
        <v>2044</v>
      </c>
      <c r="CQ1279" s="43">
        <v>2025</v>
      </c>
      <c r="CR1279" s="43" t="s">
        <v>1499</v>
      </c>
      <c r="CS1279" s="251">
        <v>36698</v>
      </c>
      <c r="CT1279" s="126"/>
      <c r="CU1279" s="43">
        <v>69</v>
      </c>
      <c r="CV1279" s="39" t="s">
        <v>1390</v>
      </c>
      <c r="CW1279" s="43"/>
      <c r="CY1279" s="39" t="s">
        <v>451</v>
      </c>
      <c r="CZ1279" s="43">
        <v>170</v>
      </c>
      <c r="DA1279" s="43" t="s">
        <v>2046</v>
      </c>
      <c r="DC1279" s="43">
        <v>1</v>
      </c>
      <c r="DD1279" s="43" t="s">
        <v>2044</v>
      </c>
      <c r="DE1279" s="43">
        <v>2062</v>
      </c>
      <c r="DF1279" s="43"/>
      <c r="DG1279" s="43"/>
      <c r="DH1279" s="43"/>
      <c r="DI1279" s="43"/>
      <c r="DJ1279" s="43"/>
      <c r="DK1279" s="43"/>
      <c r="DL1279" s="43"/>
      <c r="DM1279" s="43"/>
      <c r="DN1279" s="43"/>
      <c r="DO1279" s="43"/>
      <c r="DP1279" s="43"/>
      <c r="DQ1279" s="43"/>
      <c r="DR1279" s="124"/>
      <c r="DS1279" s="43"/>
    </row>
    <row r="1280" spans="1:123" s="39" customFormat="1" x14ac:dyDescent="0.2">
      <c r="A1280" s="44" t="str">
        <f t="shared" si="490"/>
        <v>LAFB</v>
      </c>
      <c r="B1280" s="44" t="str">
        <f t="shared" si="491"/>
        <v>Trichloroethylene</v>
      </c>
      <c r="C1280" s="38" t="s">
        <v>2587</v>
      </c>
      <c r="D1280" s="38" t="str">
        <f t="shared" si="519"/>
        <v>LS</v>
      </c>
      <c r="E1280" s="44" t="s">
        <v>372</v>
      </c>
      <c r="F1280" s="155" t="str">
        <f t="shared" si="492"/>
        <v>UA24</v>
      </c>
      <c r="G1280" s="44" t="str">
        <f t="shared" si="493"/>
        <v>Residential</v>
      </c>
      <c r="H1280" s="44" t="str">
        <f t="shared" si="494"/>
        <v>Basement - partial</v>
      </c>
      <c r="I1280" s="38" t="str">
        <f t="shared" si="501"/>
        <v>Y</v>
      </c>
      <c r="J1280" s="38" t="str">
        <f t="shared" si="502"/>
        <v>Y</v>
      </c>
      <c r="K1280" s="38" t="str">
        <f t="shared" si="524"/>
        <v>Y</v>
      </c>
      <c r="L1280" s="44"/>
      <c r="M1280" s="38" t="str">
        <f t="shared" si="520"/>
        <v>Y</v>
      </c>
      <c r="N1280" s="38" t="str">
        <f t="shared" si="521"/>
        <v>Y</v>
      </c>
      <c r="O1280" s="38" t="str">
        <f>IF(AJ1280="","",IF(M1280="N","n","Y"))</f>
        <v>Y</v>
      </c>
      <c r="P1280" s="44"/>
      <c r="Q1280" s="44"/>
      <c r="R1280" s="44"/>
      <c r="S1280" s="44"/>
      <c r="T1280" s="44"/>
      <c r="U1280" s="44"/>
      <c r="V1280" s="44"/>
      <c r="W1280" s="44"/>
      <c r="X1280" s="44"/>
      <c r="Y1280" s="38" t="str">
        <f t="shared" si="495"/>
        <v>Y</v>
      </c>
      <c r="Z1280" s="38" t="str">
        <f t="shared" si="496"/>
        <v>n</v>
      </c>
      <c r="AA1280" s="38" t="str">
        <f t="shared" si="525"/>
        <v>Y</v>
      </c>
      <c r="AC1280" s="59">
        <v>660</v>
      </c>
      <c r="AD1280" s="204">
        <v>3.6363636363636361E-4</v>
      </c>
      <c r="AE1280" s="38">
        <v>1</v>
      </c>
      <c r="AF1280" s="38">
        <v>0</v>
      </c>
      <c r="AG1280" s="125">
        <f t="shared" si="503"/>
        <v>150</v>
      </c>
      <c r="AH1280" s="39">
        <v>11.5</v>
      </c>
      <c r="AI1280" s="123">
        <f t="shared" si="504"/>
        <v>33300.69114100773</v>
      </c>
      <c r="AJ1280" s="40">
        <f t="shared" si="522"/>
        <v>660</v>
      </c>
      <c r="AK1280" s="40"/>
      <c r="AL1280" s="40"/>
      <c r="AM1280" s="40">
        <f t="shared" si="511"/>
        <v>0.24</v>
      </c>
      <c r="AN1280" s="39">
        <f t="shared" si="497"/>
        <v>0.5</v>
      </c>
      <c r="AO1280" s="204">
        <f t="shared" si="505"/>
        <v>7.2070576248327448E-6</v>
      </c>
      <c r="AP1280" s="204">
        <f t="shared" si="523"/>
        <v>3.6363636363636361E-4</v>
      </c>
      <c r="AQ1280" s="45"/>
      <c r="AR1280" s="45"/>
      <c r="AS1280" s="115">
        <f t="shared" si="514"/>
        <v>1</v>
      </c>
      <c r="AT1280" s="115">
        <f t="shared" si="515"/>
        <v>0</v>
      </c>
      <c r="AU1280" s="115">
        <f t="shared" si="512"/>
        <v>1</v>
      </c>
      <c r="AV1280" s="115">
        <f t="shared" si="513"/>
        <v>0</v>
      </c>
      <c r="AY1280" s="115"/>
      <c r="AZ1280" s="115"/>
      <c r="BA1280" s="43">
        <v>58</v>
      </c>
      <c r="BB1280" s="43" t="s">
        <v>1494</v>
      </c>
      <c r="BC1280" s="43" t="s">
        <v>1403</v>
      </c>
      <c r="BD1280" s="43" t="s">
        <v>1495</v>
      </c>
      <c r="BE1280" s="37" t="s">
        <v>656</v>
      </c>
      <c r="BF1280" s="43"/>
      <c r="BG1280" s="43">
        <v>193</v>
      </c>
      <c r="BH1280" s="43" t="s">
        <v>623</v>
      </c>
      <c r="BI1280" s="43" t="s">
        <v>1387</v>
      </c>
      <c r="BJ1280" s="43" t="s">
        <v>533</v>
      </c>
      <c r="BK1280" s="43" t="s">
        <v>1503</v>
      </c>
      <c r="BN1280" s="43">
        <v>5.7</v>
      </c>
      <c r="BO1280" s="43" t="s">
        <v>1390</v>
      </c>
      <c r="BP1280" s="48" t="s">
        <v>1406</v>
      </c>
      <c r="BS1280" s="43" t="s">
        <v>1393</v>
      </c>
      <c r="BT1280" s="43" t="s">
        <v>559</v>
      </c>
      <c r="BU1280" s="43"/>
      <c r="BV1280" s="43"/>
      <c r="BW1280" s="243">
        <v>36783</v>
      </c>
      <c r="BX1280" s="243"/>
      <c r="BY1280" s="48" t="s">
        <v>451</v>
      </c>
      <c r="BZ1280" s="43">
        <v>0.24</v>
      </c>
      <c r="CA1280" s="43" t="s">
        <v>1396</v>
      </c>
      <c r="CC1280" s="43">
        <v>1.4999999999999999E-2</v>
      </c>
      <c r="CD1280" s="124" t="s">
        <v>2044</v>
      </c>
      <c r="CE1280" s="43">
        <v>13924</v>
      </c>
      <c r="CF1280" s="43" t="s">
        <v>1710</v>
      </c>
      <c r="CG1280" s="251">
        <v>36783</v>
      </c>
      <c r="CH1280" s="126"/>
      <c r="CK1280" s="48" t="s">
        <v>451</v>
      </c>
      <c r="CL1280" s="43">
        <v>660</v>
      </c>
      <c r="CM1280" s="43" t="s">
        <v>1396</v>
      </c>
      <c r="CO1280" s="43" t="s">
        <v>543</v>
      </c>
      <c r="CP1280" s="43" t="s">
        <v>2044</v>
      </c>
      <c r="CQ1280" s="43">
        <v>2023</v>
      </c>
      <c r="CR1280" s="43" t="s">
        <v>1499</v>
      </c>
      <c r="CS1280" s="251">
        <v>36783</v>
      </c>
      <c r="CT1280" s="126"/>
      <c r="CU1280" s="43">
        <v>69</v>
      </c>
      <c r="CV1280" s="39" t="s">
        <v>1390</v>
      </c>
      <c r="CW1280" s="43"/>
      <c r="CY1280" s="39" t="s">
        <v>451</v>
      </c>
      <c r="CZ1280" s="43">
        <v>150</v>
      </c>
      <c r="DA1280" s="43" t="s">
        <v>2046</v>
      </c>
      <c r="DC1280" s="43">
        <v>1</v>
      </c>
      <c r="DD1280" s="43" t="s">
        <v>2044</v>
      </c>
      <c r="DE1280" s="43">
        <v>2067</v>
      </c>
      <c r="DF1280" s="43"/>
      <c r="DG1280" s="43"/>
      <c r="DH1280" s="43"/>
      <c r="DI1280" s="43"/>
      <c r="DJ1280" s="43"/>
      <c r="DK1280" s="43"/>
      <c r="DL1280" s="43"/>
      <c r="DM1280" s="43"/>
      <c r="DN1280" s="43"/>
      <c r="DO1280" s="43"/>
      <c r="DP1280" s="43"/>
      <c r="DQ1280" s="43"/>
      <c r="DR1280" s="124"/>
      <c r="DS1280" s="43"/>
    </row>
    <row r="1281" spans="1:132" s="372" customFormat="1" x14ac:dyDescent="0.2">
      <c r="A1281" s="384" t="str">
        <f t="shared" si="490"/>
        <v>LAFB</v>
      </c>
      <c r="B1281" s="384" t="str">
        <f t="shared" si="491"/>
        <v>Trichloroethylene</v>
      </c>
      <c r="C1281" s="385" t="s">
        <v>2587</v>
      </c>
      <c r="D1281" s="385" t="str">
        <f t="shared" si="519"/>
        <v>LS</v>
      </c>
      <c r="E1281" s="384" t="s">
        <v>372</v>
      </c>
      <c r="F1281" s="386" t="str">
        <f t="shared" si="492"/>
        <v>UA24</v>
      </c>
      <c r="G1281" s="384" t="str">
        <f t="shared" si="493"/>
        <v>Residential</v>
      </c>
      <c r="H1281" s="384" t="str">
        <f t="shared" si="494"/>
        <v>Basement - partial</v>
      </c>
      <c r="I1281" s="385" t="str">
        <f t="shared" si="501"/>
        <v>Y</v>
      </c>
      <c r="J1281" s="385" t="str">
        <f t="shared" si="502"/>
        <v>Y</v>
      </c>
      <c r="K1281" s="385" t="str">
        <f t="shared" si="524"/>
        <v>Y</v>
      </c>
      <c r="L1281" s="384"/>
      <c r="M1281" s="385" t="str">
        <f t="shared" si="520"/>
        <v>Y</v>
      </c>
      <c r="N1281" s="385" t="str">
        <f t="shared" si="521"/>
        <v>Y</v>
      </c>
      <c r="O1281" s="385" t="str">
        <f>IF(AJ1281="","",IF(M1281="N","n","Y"))</f>
        <v>Y</v>
      </c>
      <c r="P1281" s="384"/>
      <c r="Q1281" s="384"/>
      <c r="R1281" s="384"/>
      <c r="S1281" s="384"/>
      <c r="T1281" s="384"/>
      <c r="U1281" s="384"/>
      <c r="V1281" s="384"/>
      <c r="W1281" s="384"/>
      <c r="X1281" s="384"/>
      <c r="Y1281" s="385" t="str">
        <f t="shared" si="495"/>
        <v>Y</v>
      </c>
      <c r="Z1281" s="385" t="str">
        <f t="shared" si="496"/>
        <v>Y</v>
      </c>
      <c r="AA1281" s="385" t="str">
        <f t="shared" si="525"/>
        <v>Y</v>
      </c>
      <c r="AC1281" s="389">
        <v>5100</v>
      </c>
      <c r="AD1281" s="390">
        <v>1.0980392156862745E-3</v>
      </c>
      <c r="AE1281" s="385">
        <v>1</v>
      </c>
      <c r="AF1281" s="385">
        <v>0</v>
      </c>
      <c r="AG1281" s="391">
        <f t="shared" si="503"/>
        <v>75</v>
      </c>
      <c r="AH1281" s="372">
        <v>11.5</v>
      </c>
      <c r="AI1281" s="392">
        <f t="shared" si="504"/>
        <v>16650.345570503865</v>
      </c>
      <c r="AJ1281" s="394">
        <f t="shared" si="522"/>
        <v>5100</v>
      </c>
      <c r="AK1281" s="394"/>
      <c r="AL1281" s="394"/>
      <c r="AM1281" s="394">
        <f t="shared" si="511"/>
        <v>5.6</v>
      </c>
      <c r="AN1281" s="372">
        <f t="shared" si="497"/>
        <v>0.5</v>
      </c>
      <c r="AO1281" s="390">
        <f t="shared" si="505"/>
        <v>3.3632935582552807E-4</v>
      </c>
      <c r="AP1281" s="390">
        <f t="shared" si="523"/>
        <v>1.0980392156862745E-3</v>
      </c>
      <c r="AQ1281" s="439"/>
      <c r="AR1281" s="439"/>
      <c r="AS1281" s="396">
        <f t="shared" si="514"/>
        <v>1</v>
      </c>
      <c r="AT1281" s="396">
        <f t="shared" si="515"/>
        <v>0</v>
      </c>
      <c r="AU1281" s="396">
        <f t="shared" si="512"/>
        <v>1</v>
      </c>
      <c r="AV1281" s="396">
        <f t="shared" si="513"/>
        <v>0</v>
      </c>
      <c r="AY1281" s="396"/>
      <c r="AZ1281" s="396"/>
      <c r="BA1281" s="397">
        <v>58</v>
      </c>
      <c r="BB1281" s="397" t="s">
        <v>1494</v>
      </c>
      <c r="BC1281" s="397" t="s">
        <v>1403</v>
      </c>
      <c r="BD1281" s="397" t="s">
        <v>1495</v>
      </c>
      <c r="BE1281" s="303" t="s">
        <v>656</v>
      </c>
      <c r="BF1281" s="397"/>
      <c r="BG1281" s="397">
        <v>193</v>
      </c>
      <c r="BH1281" s="397" t="s">
        <v>623</v>
      </c>
      <c r="BI1281" s="397" t="s">
        <v>1387</v>
      </c>
      <c r="BJ1281" s="397" t="s">
        <v>533</v>
      </c>
      <c r="BK1281" s="397" t="s">
        <v>1503</v>
      </c>
      <c r="BN1281" s="397">
        <v>5.7</v>
      </c>
      <c r="BO1281" s="397" t="s">
        <v>1390</v>
      </c>
      <c r="BP1281" s="398" t="s">
        <v>1406</v>
      </c>
      <c r="BS1281" s="397" t="s">
        <v>1393</v>
      </c>
      <c r="BT1281" s="397" t="s">
        <v>559</v>
      </c>
      <c r="BU1281" s="397"/>
      <c r="BV1281" s="397"/>
      <c r="BW1281" s="399">
        <v>36881</v>
      </c>
      <c r="BX1281" s="399"/>
      <c r="BY1281" s="398" t="s">
        <v>451</v>
      </c>
      <c r="BZ1281" s="397">
        <v>5.6</v>
      </c>
      <c r="CA1281" s="397" t="s">
        <v>1396</v>
      </c>
      <c r="CC1281" s="397">
        <v>1.4999999999999999E-2</v>
      </c>
      <c r="CD1281" s="400" t="s">
        <v>2044</v>
      </c>
      <c r="CE1281" s="397">
        <v>13927</v>
      </c>
      <c r="CF1281" s="397" t="s">
        <v>1710</v>
      </c>
      <c r="CG1281" s="401">
        <v>36881</v>
      </c>
      <c r="CH1281" s="402"/>
      <c r="CK1281" s="398" t="s">
        <v>451</v>
      </c>
      <c r="CL1281" s="397">
        <v>5100</v>
      </c>
      <c r="CM1281" s="397" t="s">
        <v>1396</v>
      </c>
      <c r="CO1281" s="397" t="s">
        <v>543</v>
      </c>
      <c r="CP1281" s="397" t="s">
        <v>2044</v>
      </c>
      <c r="CQ1281" s="397">
        <v>2033</v>
      </c>
      <c r="CR1281" s="397" t="s">
        <v>1499</v>
      </c>
      <c r="CS1281" s="401">
        <v>36881</v>
      </c>
      <c r="CT1281" s="402"/>
      <c r="CU1281" s="397">
        <v>69</v>
      </c>
      <c r="CV1281" s="372" t="s">
        <v>1390</v>
      </c>
      <c r="CW1281" s="397"/>
      <c r="CY1281" s="372" t="s">
        <v>451</v>
      </c>
      <c r="CZ1281" s="397">
        <v>75</v>
      </c>
      <c r="DA1281" s="397" t="s">
        <v>2046</v>
      </c>
      <c r="DC1281" s="397">
        <v>1</v>
      </c>
      <c r="DD1281" s="397" t="s">
        <v>2044</v>
      </c>
      <c r="DE1281" s="397">
        <v>2074</v>
      </c>
      <c r="DF1281" s="397"/>
      <c r="DG1281" s="397"/>
      <c r="DH1281" s="397"/>
      <c r="DI1281" s="397"/>
      <c r="DJ1281" s="397"/>
      <c r="DK1281" s="397"/>
      <c r="DL1281" s="397"/>
      <c r="DM1281" s="397"/>
      <c r="DN1281" s="397"/>
      <c r="DO1281" s="397"/>
      <c r="DP1281" s="397"/>
      <c r="DQ1281" s="397"/>
      <c r="DR1281" s="400"/>
      <c r="DS1281" s="397"/>
    </row>
    <row r="1282" spans="1:132" s="372" customFormat="1" x14ac:dyDescent="0.2">
      <c r="A1282" s="384" t="str">
        <f t="shared" si="490"/>
        <v>LAFB</v>
      </c>
      <c r="B1282" s="384" t="str">
        <f t="shared" si="491"/>
        <v>Trichloroethylene</v>
      </c>
      <c r="C1282" s="385" t="s">
        <v>2587</v>
      </c>
      <c r="D1282" s="385" t="str">
        <f t="shared" si="519"/>
        <v>LS</v>
      </c>
      <c r="E1282" s="384" t="s">
        <v>372</v>
      </c>
      <c r="F1282" s="386" t="str">
        <f t="shared" si="492"/>
        <v>UA24</v>
      </c>
      <c r="G1282" s="384" t="str">
        <f t="shared" si="493"/>
        <v>Residential</v>
      </c>
      <c r="H1282" s="384" t="str">
        <f t="shared" si="494"/>
        <v>Basement - partial</v>
      </c>
      <c r="I1282" s="385" t="str">
        <f t="shared" si="501"/>
        <v>Y</v>
      </c>
      <c r="J1282" s="385" t="str">
        <f t="shared" si="502"/>
        <v>Y</v>
      </c>
      <c r="K1282" s="385" t="str">
        <f t="shared" si="524"/>
        <v>Y</v>
      </c>
      <c r="L1282" s="384"/>
      <c r="M1282" s="385" t="str">
        <f t="shared" si="520"/>
        <v>Y</v>
      </c>
      <c r="N1282" s="385" t="str">
        <f t="shared" si="521"/>
        <v>Y</v>
      </c>
      <c r="O1282" s="385" t="str">
        <f>IF(AJ1282="","",IF(M1282="N","n","Y"))</f>
        <v>Y</v>
      </c>
      <c r="P1282" s="384"/>
      <c r="Q1282" s="384"/>
      <c r="R1282" s="384"/>
      <c r="S1282" s="384"/>
      <c r="T1282" s="384"/>
      <c r="U1282" s="384"/>
      <c r="V1282" s="384"/>
      <c r="W1282" s="384"/>
      <c r="X1282" s="384"/>
      <c r="Y1282" s="385" t="str">
        <f t="shared" si="495"/>
        <v>Y</v>
      </c>
      <c r="Z1282" s="385" t="str">
        <f t="shared" si="496"/>
        <v>Y</v>
      </c>
      <c r="AA1282" s="385" t="str">
        <f t="shared" si="525"/>
        <v>Y</v>
      </c>
      <c r="AC1282" s="389">
        <v>2800</v>
      </c>
      <c r="AD1282" s="390">
        <v>2.4285714285714284E-3</v>
      </c>
      <c r="AE1282" s="385">
        <v>1</v>
      </c>
      <c r="AF1282" s="385">
        <v>0</v>
      </c>
      <c r="AG1282" s="391">
        <f t="shared" si="503"/>
        <v>140</v>
      </c>
      <c r="AH1282" s="372">
        <v>11.5</v>
      </c>
      <c r="AI1282" s="392">
        <f t="shared" si="504"/>
        <v>31080.645064940549</v>
      </c>
      <c r="AJ1282" s="394">
        <f t="shared" si="522"/>
        <v>2800</v>
      </c>
      <c r="AK1282" s="394"/>
      <c r="AL1282" s="394"/>
      <c r="AM1282" s="394">
        <f t="shared" si="511"/>
        <v>6.8</v>
      </c>
      <c r="AN1282" s="372">
        <f t="shared" si="497"/>
        <v>0.5</v>
      </c>
      <c r="AO1282" s="390">
        <f t="shared" si="505"/>
        <v>2.1878567789670832E-4</v>
      </c>
      <c r="AP1282" s="390">
        <f t="shared" si="523"/>
        <v>2.4285714285714284E-3</v>
      </c>
      <c r="AQ1282" s="439"/>
      <c r="AR1282" s="439"/>
      <c r="AS1282" s="396">
        <f t="shared" si="514"/>
        <v>1</v>
      </c>
      <c r="AT1282" s="396">
        <f t="shared" si="515"/>
        <v>0</v>
      </c>
      <c r="AU1282" s="396">
        <f t="shared" si="512"/>
        <v>1</v>
      </c>
      <c r="AV1282" s="396">
        <f t="shared" si="513"/>
        <v>0</v>
      </c>
      <c r="AY1282" s="396"/>
      <c r="AZ1282" s="396"/>
      <c r="BA1282" s="397">
        <v>58</v>
      </c>
      <c r="BB1282" s="397" t="s">
        <v>1494</v>
      </c>
      <c r="BC1282" s="397" t="s">
        <v>1403</v>
      </c>
      <c r="BD1282" s="397" t="s">
        <v>1495</v>
      </c>
      <c r="BE1282" s="303" t="s">
        <v>656</v>
      </c>
      <c r="BF1282" s="397"/>
      <c r="BG1282" s="397">
        <v>193</v>
      </c>
      <c r="BH1282" s="397" t="s">
        <v>623</v>
      </c>
      <c r="BI1282" s="397" t="s">
        <v>1387</v>
      </c>
      <c r="BJ1282" s="397" t="s">
        <v>533</v>
      </c>
      <c r="BK1282" s="397" t="s">
        <v>1503</v>
      </c>
      <c r="BN1282" s="397">
        <v>5.7</v>
      </c>
      <c r="BO1282" s="397" t="s">
        <v>1390</v>
      </c>
      <c r="BP1282" s="398" t="s">
        <v>1406</v>
      </c>
      <c r="BS1282" s="397" t="s">
        <v>1393</v>
      </c>
      <c r="BT1282" s="397" t="s">
        <v>559</v>
      </c>
      <c r="BU1282" s="397"/>
      <c r="BV1282" s="397"/>
      <c r="BW1282" s="399">
        <v>36929</v>
      </c>
      <c r="BX1282" s="399"/>
      <c r="BY1282" s="398" t="s">
        <v>451</v>
      </c>
      <c r="BZ1282" s="397">
        <v>6.8</v>
      </c>
      <c r="CA1282" s="397" t="s">
        <v>1396</v>
      </c>
      <c r="CC1282" s="397">
        <v>1.4999999999999999E-2</v>
      </c>
      <c r="CD1282" s="400" t="s">
        <v>2044</v>
      </c>
      <c r="CE1282" s="397">
        <v>13931</v>
      </c>
      <c r="CF1282" s="397" t="s">
        <v>1710</v>
      </c>
      <c r="CG1282" s="401">
        <v>36929</v>
      </c>
      <c r="CH1282" s="402"/>
      <c r="CK1282" s="398" t="s">
        <v>451</v>
      </c>
      <c r="CL1282" s="397">
        <v>2800</v>
      </c>
      <c r="CM1282" s="397" t="s">
        <v>1396</v>
      </c>
      <c r="CO1282" s="397" t="s">
        <v>543</v>
      </c>
      <c r="CP1282" s="397" t="s">
        <v>2044</v>
      </c>
      <c r="CQ1282" s="397">
        <v>2028</v>
      </c>
      <c r="CR1282" s="397" t="s">
        <v>1499</v>
      </c>
      <c r="CS1282" s="401">
        <v>36929</v>
      </c>
      <c r="CT1282" s="402"/>
      <c r="CU1282" s="397">
        <v>69</v>
      </c>
      <c r="CV1282" s="372" t="s">
        <v>1390</v>
      </c>
      <c r="CW1282" s="397"/>
      <c r="CY1282" s="372" t="s">
        <v>451</v>
      </c>
      <c r="CZ1282" s="397">
        <v>140</v>
      </c>
      <c r="DA1282" s="397" t="s">
        <v>2046</v>
      </c>
      <c r="DC1282" s="397">
        <v>1</v>
      </c>
      <c r="DD1282" s="397" t="s">
        <v>2044</v>
      </c>
      <c r="DE1282" s="397">
        <v>2080</v>
      </c>
      <c r="DF1282" s="397"/>
      <c r="DG1282" s="397"/>
      <c r="DH1282" s="397"/>
      <c r="DI1282" s="397"/>
      <c r="DJ1282" s="397"/>
      <c r="DK1282" s="397"/>
      <c r="DL1282" s="397"/>
      <c r="DM1282" s="397"/>
      <c r="DN1282" s="397"/>
      <c r="DO1282" s="397"/>
      <c r="DP1282" s="397"/>
      <c r="DQ1282" s="397"/>
      <c r="DR1282" s="400"/>
      <c r="DS1282" s="397"/>
    </row>
    <row r="1283" spans="1:132" s="372" customFormat="1" hidden="1" x14ac:dyDescent="0.2">
      <c r="A1283" s="384" t="str">
        <f t="shared" si="490"/>
        <v>LAFB</v>
      </c>
      <c r="B1283" s="384" t="str">
        <f t="shared" si="491"/>
        <v>Trichloroethylene</v>
      </c>
      <c r="C1283" s="385" t="s">
        <v>2587</v>
      </c>
      <c r="D1283" s="385" t="str">
        <f t="shared" si="519"/>
        <v>LS</v>
      </c>
      <c r="E1283" s="384" t="s">
        <v>372</v>
      </c>
      <c r="F1283" s="386" t="str">
        <f t="shared" si="492"/>
        <v>UA02</v>
      </c>
      <c r="G1283" s="384" t="str">
        <f t="shared" si="493"/>
        <v>Residential</v>
      </c>
      <c r="H1283" s="384" t="str">
        <f t="shared" si="494"/>
        <v>Crawlspace</v>
      </c>
      <c r="I1283" s="385" t="str">
        <f t="shared" si="501"/>
        <v>Y</v>
      </c>
      <c r="J1283" s="385" t="str">
        <f t="shared" si="502"/>
        <v>Y</v>
      </c>
      <c r="K1283" s="385" t="str">
        <f t="shared" si="524"/>
        <v>Y</v>
      </c>
      <c r="L1283" s="384"/>
      <c r="M1283" s="385" t="str">
        <f t="shared" si="520"/>
        <v/>
      </c>
      <c r="N1283" s="385" t="str">
        <f t="shared" si="521"/>
        <v/>
      </c>
      <c r="O1283" s="385" t="str">
        <f t="shared" ref="O1283:O1314" si="526">IF(AJ1283="","",IF(OR(M1283="N",N1283="N"),"n","Y"))</f>
        <v/>
      </c>
      <c r="P1283" s="384"/>
      <c r="Q1283" s="384"/>
      <c r="R1283" s="384"/>
      <c r="S1283" s="384"/>
      <c r="T1283" s="384"/>
      <c r="U1283" s="385" t="str">
        <f t="shared" ref="U1283:U1314" si="527">IF(EA1283="","",IF(EA1283="y","Y","n"))</f>
        <v>Y</v>
      </c>
      <c r="V1283" s="385" t="str">
        <f t="shared" ref="V1283:V1314" si="528">IF(AL1283="","",IF(AN1283="","Y",IF(AL1283&gt;AN1283*$V$38,"Y","n")))</f>
        <v>Y</v>
      </c>
      <c r="W1283" s="385" t="str">
        <f t="shared" ref="W1283:W1314" si="529">IF(AL1283="","",IF(U1283="N","n","Y"))</f>
        <v>Y</v>
      </c>
      <c r="X1283" s="384"/>
      <c r="Y1283" s="385" t="str">
        <f t="shared" si="495"/>
        <v>Y</v>
      </c>
      <c r="Z1283" s="385" t="str">
        <f t="shared" si="496"/>
        <v>Y</v>
      </c>
      <c r="AA1283" s="385" t="str">
        <f t="shared" si="525"/>
        <v>Y</v>
      </c>
      <c r="AC1283" s="389"/>
      <c r="AD1283" s="390"/>
      <c r="AE1283" s="385"/>
      <c r="AF1283" s="385"/>
      <c r="AG1283" s="391">
        <f t="shared" si="503"/>
        <v>160</v>
      </c>
      <c r="AH1283" s="372">
        <v>11.5</v>
      </c>
      <c r="AI1283" s="392">
        <f t="shared" si="504"/>
        <v>35520.737217074908</v>
      </c>
      <c r="AL1283" s="404">
        <f t="shared" ref="AL1283:AL1314" si="530">IF(DW1283="","",IF(DX1283="mg/m3",1000*DW1283,IF(DX1283="ppbv",DW1283*INDEX(ppbv_ug_m3,MATCH(BW1283,ChemName,0)),DW1283)))</f>
        <v>1.8</v>
      </c>
      <c r="AM1283" s="394">
        <f t="shared" si="511"/>
        <v>1.5</v>
      </c>
      <c r="AN1283" s="372">
        <f t="shared" si="497"/>
        <v>0.5</v>
      </c>
      <c r="AO1283" s="390">
        <f t="shared" si="505"/>
        <v>4.2228853270504372E-5</v>
      </c>
      <c r="AP1283" s="390"/>
      <c r="AQ1283" s="389"/>
      <c r="AR1283" s="390">
        <f t="shared" ref="AR1283:AR1314" si="531">IF(AL1283="","",AM1283/AL1283)</f>
        <v>0.83333333333333326</v>
      </c>
      <c r="AS1283" s="396">
        <f t="shared" si="514"/>
        <v>1</v>
      </c>
      <c r="AT1283" s="396">
        <f t="shared" si="515"/>
        <v>0</v>
      </c>
      <c r="AU1283" s="396"/>
      <c r="AV1283" s="396"/>
      <c r="AY1283" s="396">
        <f t="shared" ref="AY1283:AY1321" si="532">IF(AR1283="","",IF(EA1283="Y",1,0))</f>
        <v>1</v>
      </c>
      <c r="AZ1283" s="396">
        <f t="shared" ref="AZ1283:AZ1321" si="533">IF(AR1283="","",IF(EA1283="n",1,0))</f>
        <v>0</v>
      </c>
      <c r="BA1283" s="397">
        <v>58</v>
      </c>
      <c r="BB1283" s="397" t="s">
        <v>1494</v>
      </c>
      <c r="BC1283" s="397" t="s">
        <v>1403</v>
      </c>
      <c r="BD1283" s="397" t="s">
        <v>1495</v>
      </c>
      <c r="BE1283" s="303" t="s">
        <v>656</v>
      </c>
      <c r="BF1283" s="397"/>
      <c r="BG1283" s="397">
        <v>184</v>
      </c>
      <c r="BH1283" s="397" t="s">
        <v>769</v>
      </c>
      <c r="BI1283" s="397" t="s">
        <v>1387</v>
      </c>
      <c r="BJ1283" s="397" t="s">
        <v>533</v>
      </c>
      <c r="BK1283" s="397" t="s">
        <v>1489</v>
      </c>
      <c r="BN1283" s="397">
        <v>5.7</v>
      </c>
      <c r="BO1283" s="397" t="s">
        <v>1390</v>
      </c>
      <c r="BP1283" s="398" t="s">
        <v>1406</v>
      </c>
      <c r="BQ1283" s="397" t="s">
        <v>625</v>
      </c>
      <c r="BS1283" s="397" t="s">
        <v>1393</v>
      </c>
      <c r="BT1283" s="397" t="s">
        <v>559</v>
      </c>
      <c r="BU1283" s="397"/>
      <c r="BV1283" s="397"/>
      <c r="BW1283" s="399">
        <v>36619</v>
      </c>
      <c r="BX1283" s="399"/>
      <c r="BY1283" s="398" t="s">
        <v>451</v>
      </c>
      <c r="BZ1283" s="397">
        <v>1.5</v>
      </c>
      <c r="CA1283" s="397" t="s">
        <v>1396</v>
      </c>
      <c r="CC1283" s="397">
        <v>1.4999999999999999E-2</v>
      </c>
      <c r="CD1283" s="400" t="s">
        <v>2044</v>
      </c>
      <c r="CE1283" s="397">
        <v>14064</v>
      </c>
      <c r="CR1283" s="397" t="s">
        <v>1499</v>
      </c>
      <c r="CS1283" s="401">
        <v>36619</v>
      </c>
      <c r="CT1283" s="402"/>
      <c r="CU1283" s="397">
        <v>69</v>
      </c>
      <c r="CV1283" s="372" t="s">
        <v>1390</v>
      </c>
      <c r="CW1283" s="397"/>
      <c r="CY1283" s="372" t="s">
        <v>451</v>
      </c>
      <c r="CZ1283" s="397">
        <v>160</v>
      </c>
      <c r="DA1283" s="397" t="s">
        <v>2046</v>
      </c>
      <c r="DC1283" s="397">
        <v>1</v>
      </c>
      <c r="DD1283" s="397" t="s">
        <v>2044</v>
      </c>
      <c r="DE1283" s="397">
        <v>2309</v>
      </c>
      <c r="DF1283" s="397"/>
      <c r="DG1283" s="397"/>
      <c r="DH1283" s="397"/>
      <c r="DI1283" s="397"/>
      <c r="DJ1283" s="397"/>
      <c r="DK1283" s="397"/>
      <c r="DL1283" s="397"/>
      <c r="DM1283" s="397"/>
      <c r="DN1283" s="397"/>
      <c r="DO1283" s="397"/>
      <c r="DP1283" s="397"/>
      <c r="DQ1283" s="397"/>
      <c r="DR1283" s="400"/>
      <c r="DS1283" s="397"/>
      <c r="DT1283" s="401">
        <v>36619</v>
      </c>
      <c r="DU1283" s="402"/>
      <c r="DV1283" s="398" t="s">
        <v>451</v>
      </c>
      <c r="DW1283" s="403">
        <v>1.8</v>
      </c>
      <c r="DX1283" s="397" t="s">
        <v>1396</v>
      </c>
      <c r="DZ1283" s="397" t="s">
        <v>543</v>
      </c>
      <c r="EA1283" s="400" t="s">
        <v>2044</v>
      </c>
      <c r="EB1283" s="397">
        <v>2180</v>
      </c>
    </row>
    <row r="1284" spans="1:132" s="372" customFormat="1" hidden="1" x14ac:dyDescent="0.2">
      <c r="A1284" s="384" t="str">
        <f t="shared" si="490"/>
        <v>LAFB</v>
      </c>
      <c r="B1284" s="384" t="str">
        <f t="shared" si="491"/>
        <v>Trichloroethylene</v>
      </c>
      <c r="C1284" s="385" t="s">
        <v>2587</v>
      </c>
      <c r="D1284" s="385" t="str">
        <f t="shared" si="519"/>
        <v>LS</v>
      </c>
      <c r="E1284" s="384" t="s">
        <v>372</v>
      </c>
      <c r="F1284" s="386" t="str">
        <f t="shared" si="492"/>
        <v>UA02</v>
      </c>
      <c r="G1284" s="384" t="str">
        <f t="shared" si="493"/>
        <v>Residential</v>
      </c>
      <c r="H1284" s="384" t="str">
        <f t="shared" si="494"/>
        <v>Crawlspace</v>
      </c>
      <c r="I1284" s="385" t="str">
        <f t="shared" si="501"/>
        <v>Y</v>
      </c>
      <c r="J1284" s="385" t="str">
        <f t="shared" si="502"/>
        <v>Y</v>
      </c>
      <c r="K1284" s="385" t="str">
        <f t="shared" si="524"/>
        <v>Y</v>
      </c>
      <c r="L1284" s="384"/>
      <c r="M1284" s="385" t="str">
        <f t="shared" si="520"/>
        <v/>
      </c>
      <c r="N1284" s="385" t="str">
        <f t="shared" si="521"/>
        <v/>
      </c>
      <c r="O1284" s="385" t="str">
        <f t="shared" si="526"/>
        <v/>
      </c>
      <c r="P1284" s="384"/>
      <c r="Q1284" s="384"/>
      <c r="R1284" s="384"/>
      <c r="S1284" s="384"/>
      <c r="T1284" s="384"/>
      <c r="U1284" s="385" t="str">
        <f t="shared" si="527"/>
        <v>Y</v>
      </c>
      <c r="V1284" s="385" t="str">
        <f t="shared" si="528"/>
        <v>Y</v>
      </c>
      <c r="W1284" s="385" t="str">
        <f t="shared" si="529"/>
        <v>Y</v>
      </c>
      <c r="X1284" s="384"/>
      <c r="Y1284" s="385" t="str">
        <f t="shared" si="495"/>
        <v>Y</v>
      </c>
      <c r="Z1284" s="385" t="str">
        <f t="shared" si="496"/>
        <v>Y</v>
      </c>
      <c r="AA1284" s="385" t="str">
        <f t="shared" si="525"/>
        <v>Y</v>
      </c>
      <c r="AC1284" s="389"/>
      <c r="AD1284" s="390"/>
      <c r="AE1284" s="385"/>
      <c r="AF1284" s="385"/>
      <c r="AG1284" s="391">
        <f t="shared" si="503"/>
        <v>170</v>
      </c>
      <c r="AH1284" s="372">
        <v>11.5</v>
      </c>
      <c r="AI1284" s="392">
        <f t="shared" si="504"/>
        <v>37740.783293142093</v>
      </c>
      <c r="AL1284" s="404">
        <f t="shared" si="530"/>
        <v>1.8</v>
      </c>
      <c r="AM1284" s="394">
        <f t="shared" si="511"/>
        <v>0.61</v>
      </c>
      <c r="AN1284" s="372">
        <f t="shared" si="497"/>
        <v>0.5</v>
      </c>
      <c r="AO1284" s="390">
        <f t="shared" si="505"/>
        <v>1.6162886585102847E-5</v>
      </c>
      <c r="AP1284" s="390"/>
      <c r="AQ1284" s="439"/>
      <c r="AR1284" s="390">
        <f t="shared" si="531"/>
        <v>0.33888888888888885</v>
      </c>
      <c r="AS1284" s="396">
        <f t="shared" si="514"/>
        <v>1</v>
      </c>
      <c r="AT1284" s="396">
        <f t="shared" si="515"/>
        <v>0</v>
      </c>
      <c r="AU1284" s="396"/>
      <c r="AV1284" s="396"/>
      <c r="AY1284" s="396">
        <f t="shared" si="532"/>
        <v>1</v>
      </c>
      <c r="AZ1284" s="396">
        <f t="shared" si="533"/>
        <v>0</v>
      </c>
      <c r="BA1284" s="397">
        <v>58</v>
      </c>
      <c r="BB1284" s="397" t="s">
        <v>1494</v>
      </c>
      <c r="BC1284" s="397" t="s">
        <v>1403</v>
      </c>
      <c r="BD1284" s="397" t="s">
        <v>1495</v>
      </c>
      <c r="BE1284" s="303" t="s">
        <v>656</v>
      </c>
      <c r="BF1284" s="397"/>
      <c r="BG1284" s="397">
        <v>184</v>
      </c>
      <c r="BH1284" s="397" t="s">
        <v>769</v>
      </c>
      <c r="BI1284" s="397" t="s">
        <v>1387</v>
      </c>
      <c r="BJ1284" s="397" t="s">
        <v>533</v>
      </c>
      <c r="BK1284" s="397" t="s">
        <v>1489</v>
      </c>
      <c r="BN1284" s="397">
        <v>5.7</v>
      </c>
      <c r="BO1284" s="397" t="s">
        <v>1390</v>
      </c>
      <c r="BP1284" s="398" t="s">
        <v>1406</v>
      </c>
      <c r="BQ1284" s="397" t="s">
        <v>625</v>
      </c>
      <c r="BS1284" s="397" t="s">
        <v>1393</v>
      </c>
      <c r="BT1284" s="397" t="s">
        <v>559</v>
      </c>
      <c r="BU1284" s="397"/>
      <c r="BV1284" s="397"/>
      <c r="BW1284" s="399">
        <v>36698</v>
      </c>
      <c r="BX1284" s="399"/>
      <c r="BY1284" s="398" t="s">
        <v>451</v>
      </c>
      <c r="BZ1284" s="397">
        <v>0.61</v>
      </c>
      <c r="CA1284" s="397" t="s">
        <v>1396</v>
      </c>
      <c r="CC1284" s="397">
        <v>1.4999999999999999E-2</v>
      </c>
      <c r="CD1284" s="400" t="s">
        <v>2044</v>
      </c>
      <c r="CE1284" s="397">
        <v>14066</v>
      </c>
      <c r="CR1284" s="397" t="s">
        <v>1499</v>
      </c>
      <c r="CS1284" s="401">
        <v>36698</v>
      </c>
      <c r="CT1284" s="402"/>
      <c r="CU1284" s="397">
        <v>69</v>
      </c>
      <c r="CV1284" s="372" t="s">
        <v>1390</v>
      </c>
      <c r="CW1284" s="397"/>
      <c r="CY1284" s="372" t="s">
        <v>451</v>
      </c>
      <c r="CZ1284" s="397">
        <v>170</v>
      </c>
      <c r="DA1284" s="397" t="s">
        <v>2046</v>
      </c>
      <c r="DC1284" s="397">
        <v>1</v>
      </c>
      <c r="DD1284" s="397" t="s">
        <v>2044</v>
      </c>
      <c r="DE1284" s="397">
        <v>2315</v>
      </c>
      <c r="DF1284" s="397"/>
      <c r="DG1284" s="397"/>
      <c r="DH1284" s="397"/>
      <c r="DI1284" s="397"/>
      <c r="DJ1284" s="397"/>
      <c r="DK1284" s="397"/>
      <c r="DL1284" s="397"/>
      <c r="DM1284" s="397"/>
      <c r="DN1284" s="397"/>
      <c r="DO1284" s="397"/>
      <c r="DP1284" s="397"/>
      <c r="DQ1284" s="397"/>
      <c r="DR1284" s="400"/>
      <c r="DS1284" s="397"/>
      <c r="DT1284" s="401">
        <v>36698</v>
      </c>
      <c r="DU1284" s="402"/>
      <c r="DV1284" s="398" t="s">
        <v>451</v>
      </c>
      <c r="DW1284" s="403">
        <v>1.8</v>
      </c>
      <c r="DX1284" s="397" t="s">
        <v>1396</v>
      </c>
      <c r="DZ1284" s="397" t="s">
        <v>543</v>
      </c>
      <c r="EA1284" s="400" t="s">
        <v>2044</v>
      </c>
      <c r="EB1284" s="397">
        <v>2179</v>
      </c>
    </row>
    <row r="1285" spans="1:132" s="372" customFormat="1" hidden="1" x14ac:dyDescent="0.2">
      <c r="A1285" s="384" t="str">
        <f t="shared" si="490"/>
        <v>LAFB</v>
      </c>
      <c r="B1285" s="384" t="str">
        <f t="shared" si="491"/>
        <v>1,1-Dichloroethane</v>
      </c>
      <c r="C1285" s="385" t="s">
        <v>2587</v>
      </c>
      <c r="D1285" s="385" t="str">
        <f t="shared" si="519"/>
        <v>LS</v>
      </c>
      <c r="E1285" s="384" t="s">
        <v>372</v>
      </c>
      <c r="F1285" s="386" t="str">
        <f t="shared" si="492"/>
        <v>UA05</v>
      </c>
      <c r="G1285" s="384" t="str">
        <f t="shared" si="493"/>
        <v>Residential</v>
      </c>
      <c r="H1285" s="384" t="str">
        <f t="shared" si="494"/>
        <v>Crawlspace - half crawlspace and basement</v>
      </c>
      <c r="I1285" s="385" t="str">
        <f t="shared" si="501"/>
        <v>Y</v>
      </c>
      <c r="J1285" s="385" t="str">
        <f t="shared" si="502"/>
        <v>Y</v>
      </c>
      <c r="K1285" s="385" t="str">
        <f t="shared" si="524"/>
        <v>Y</v>
      </c>
      <c r="L1285" s="384"/>
      <c r="M1285" s="385" t="str">
        <f t="shared" si="520"/>
        <v/>
      </c>
      <c r="N1285" s="385" t="str">
        <f t="shared" si="521"/>
        <v/>
      </c>
      <c r="O1285" s="385" t="str">
        <f t="shared" si="526"/>
        <v/>
      </c>
      <c r="P1285" s="384"/>
      <c r="Q1285" s="384"/>
      <c r="R1285" s="384"/>
      <c r="S1285" s="384"/>
      <c r="T1285" s="384"/>
      <c r="U1285" s="385" t="str">
        <f t="shared" si="527"/>
        <v>Y</v>
      </c>
      <c r="V1285" s="385" t="str">
        <f t="shared" si="528"/>
        <v>Y</v>
      </c>
      <c r="W1285" s="385" t="str">
        <f t="shared" si="529"/>
        <v>Y</v>
      </c>
      <c r="X1285" s="384"/>
      <c r="Y1285" s="385" t="str">
        <f t="shared" si="495"/>
        <v>Y</v>
      </c>
      <c r="Z1285" s="385" t="str">
        <f t="shared" si="496"/>
        <v>Y</v>
      </c>
      <c r="AA1285" s="385" t="str">
        <f t="shared" si="525"/>
        <v>Y</v>
      </c>
      <c r="AC1285" s="389"/>
      <c r="AD1285" s="390"/>
      <c r="AE1285" s="385"/>
      <c r="AF1285" s="385"/>
      <c r="AG1285" s="391">
        <f t="shared" si="503"/>
        <v>1.1000000000000001</v>
      </c>
      <c r="AH1285" s="372">
        <v>11.5</v>
      </c>
      <c r="AI1285" s="392">
        <f t="shared" si="504"/>
        <v>145.57882701034072</v>
      </c>
      <c r="AL1285" s="393">
        <f t="shared" si="530"/>
        <v>3.3000000000000002E-2</v>
      </c>
      <c r="AM1285" s="394">
        <f t="shared" si="511"/>
        <v>1.4999999999999999E-2</v>
      </c>
      <c r="AN1285" s="372" t="str">
        <f t="shared" si="497"/>
        <v/>
      </c>
      <c r="AO1285" s="390">
        <f t="shared" si="505"/>
        <v>1.0303696154204157E-4</v>
      </c>
      <c r="AP1285" s="390"/>
      <c r="AQ1285" s="389"/>
      <c r="AR1285" s="390">
        <f t="shared" si="531"/>
        <v>0.45454545454545453</v>
      </c>
      <c r="AS1285" s="396">
        <f t="shared" si="514"/>
        <v>1</v>
      </c>
      <c r="AT1285" s="396">
        <f t="shared" si="515"/>
        <v>0</v>
      </c>
      <c r="AU1285" s="396"/>
      <c r="AV1285" s="396"/>
      <c r="AY1285" s="396">
        <f t="shared" si="532"/>
        <v>1</v>
      </c>
      <c r="AZ1285" s="396">
        <f t="shared" si="533"/>
        <v>0</v>
      </c>
      <c r="BA1285" s="397">
        <v>58</v>
      </c>
      <c r="BB1285" s="397" t="s">
        <v>1494</v>
      </c>
      <c r="BC1285" s="397" t="s">
        <v>1403</v>
      </c>
      <c r="BD1285" s="397" t="s">
        <v>1495</v>
      </c>
      <c r="BE1285" s="303" t="s">
        <v>656</v>
      </c>
      <c r="BF1285" s="397"/>
      <c r="BG1285" s="397">
        <v>187</v>
      </c>
      <c r="BH1285" s="397" t="s">
        <v>772</v>
      </c>
      <c r="BI1285" s="397" t="s">
        <v>1387</v>
      </c>
      <c r="BJ1285" s="397" t="s">
        <v>533</v>
      </c>
      <c r="BK1285" s="397" t="s">
        <v>1515</v>
      </c>
      <c r="BN1285" s="397">
        <v>5.7</v>
      </c>
      <c r="BO1285" s="397" t="s">
        <v>1390</v>
      </c>
      <c r="BP1285" s="398" t="s">
        <v>1406</v>
      </c>
      <c r="BQ1285" s="397" t="s">
        <v>773</v>
      </c>
      <c r="BS1285" s="397" t="s">
        <v>2619</v>
      </c>
      <c r="BT1285" s="397" t="s">
        <v>559</v>
      </c>
      <c r="BU1285" s="397"/>
      <c r="BV1285" s="397"/>
      <c r="BW1285" s="399">
        <v>36929</v>
      </c>
      <c r="BX1285" s="399"/>
      <c r="BY1285" s="398" t="s">
        <v>451</v>
      </c>
      <c r="BZ1285" s="397">
        <v>1.4999999999999999E-2</v>
      </c>
      <c r="CA1285" s="397" t="s">
        <v>1396</v>
      </c>
      <c r="CC1285" s="397">
        <v>1.0999999999999999E-2</v>
      </c>
      <c r="CD1285" s="400" t="s">
        <v>2044</v>
      </c>
      <c r="CE1285" s="397">
        <v>14077</v>
      </c>
      <c r="CR1285" s="397" t="s">
        <v>1499</v>
      </c>
      <c r="CS1285" s="401">
        <v>36929</v>
      </c>
      <c r="CT1285" s="402"/>
      <c r="CU1285" s="397">
        <v>55</v>
      </c>
      <c r="CV1285" s="372" t="s">
        <v>1390</v>
      </c>
      <c r="CW1285" s="397"/>
      <c r="CY1285" s="372" t="s">
        <v>451</v>
      </c>
      <c r="CZ1285" s="397">
        <v>1.1000000000000001</v>
      </c>
      <c r="DA1285" s="397" t="s">
        <v>2046</v>
      </c>
      <c r="DC1285" s="397">
        <v>0.48</v>
      </c>
      <c r="DD1285" s="397" t="s">
        <v>2044</v>
      </c>
      <c r="DE1285" s="397">
        <v>2288</v>
      </c>
      <c r="DF1285" s="397"/>
      <c r="DG1285" s="397"/>
      <c r="DH1285" s="397"/>
      <c r="DI1285" s="397"/>
      <c r="DJ1285" s="397"/>
      <c r="DK1285" s="397"/>
      <c r="DL1285" s="397"/>
      <c r="DM1285" s="397"/>
      <c r="DN1285" s="397"/>
      <c r="DO1285" s="397"/>
      <c r="DP1285" s="397"/>
      <c r="DQ1285" s="397"/>
      <c r="DR1285" s="400"/>
      <c r="DS1285" s="397"/>
      <c r="DT1285" s="401">
        <v>36929</v>
      </c>
      <c r="DU1285" s="402"/>
      <c r="DV1285" s="398" t="s">
        <v>451</v>
      </c>
      <c r="DW1285" s="403">
        <v>3.3000000000000002E-2</v>
      </c>
      <c r="DX1285" s="397" t="s">
        <v>1396</v>
      </c>
      <c r="DZ1285" s="397" t="s">
        <v>550</v>
      </c>
      <c r="EA1285" s="400" t="s">
        <v>2044</v>
      </c>
      <c r="EB1285" s="397">
        <v>3159</v>
      </c>
    </row>
    <row r="1286" spans="1:132" s="372" customFormat="1" hidden="1" x14ac:dyDescent="0.2">
      <c r="A1286" s="384" t="str">
        <f t="shared" si="490"/>
        <v>LAFB</v>
      </c>
      <c r="B1286" s="384" t="str">
        <f t="shared" si="491"/>
        <v>1,1-Dichloroethylene</v>
      </c>
      <c r="C1286" s="385" t="s">
        <v>2587</v>
      </c>
      <c r="D1286" s="385" t="str">
        <f t="shared" si="519"/>
        <v>LS</v>
      </c>
      <c r="E1286" s="384" t="s">
        <v>372</v>
      </c>
      <c r="F1286" s="386" t="str">
        <f t="shared" si="492"/>
        <v>UA05</v>
      </c>
      <c r="G1286" s="384" t="str">
        <f t="shared" si="493"/>
        <v>Residential</v>
      </c>
      <c r="H1286" s="384" t="str">
        <f t="shared" si="494"/>
        <v>Crawlspace - half crawlspace and basement</v>
      </c>
      <c r="I1286" s="385" t="str">
        <f t="shared" si="501"/>
        <v>Y</v>
      </c>
      <c r="J1286" s="385" t="str">
        <f t="shared" si="502"/>
        <v>Y</v>
      </c>
      <c r="K1286" s="385" t="str">
        <f t="shared" si="524"/>
        <v>Y</v>
      </c>
      <c r="L1286" s="384"/>
      <c r="M1286" s="385" t="str">
        <f t="shared" si="520"/>
        <v/>
      </c>
      <c r="N1286" s="385" t="str">
        <f t="shared" si="521"/>
        <v/>
      </c>
      <c r="O1286" s="385" t="str">
        <f t="shared" si="526"/>
        <v/>
      </c>
      <c r="P1286" s="384"/>
      <c r="Q1286" s="384"/>
      <c r="R1286" s="384"/>
      <c r="S1286" s="384"/>
      <c r="T1286" s="384"/>
      <c r="U1286" s="385" t="str">
        <f t="shared" si="527"/>
        <v>Y</v>
      </c>
      <c r="V1286" s="385" t="str">
        <f t="shared" si="528"/>
        <v>n</v>
      </c>
      <c r="W1286" s="385" t="str">
        <f t="shared" si="529"/>
        <v>Y</v>
      </c>
      <c r="X1286" s="384"/>
      <c r="Y1286" s="385" t="str">
        <f t="shared" si="495"/>
        <v>Y</v>
      </c>
      <c r="Z1286" s="385" t="str">
        <f t="shared" si="496"/>
        <v>n</v>
      </c>
      <c r="AA1286" s="385" t="str">
        <f t="shared" si="525"/>
        <v>Y</v>
      </c>
      <c r="AC1286" s="389"/>
      <c r="AD1286" s="390"/>
      <c r="AE1286" s="385"/>
      <c r="AF1286" s="385"/>
      <c r="AG1286" s="391">
        <f t="shared" si="503"/>
        <v>1.4</v>
      </c>
      <c r="AH1286" s="372">
        <v>11.5</v>
      </c>
      <c r="AI1286" s="392">
        <f t="shared" si="504"/>
        <v>936.14979797360934</v>
      </c>
      <c r="AL1286" s="393">
        <f t="shared" si="530"/>
        <v>0.14000000000000001</v>
      </c>
      <c r="AM1286" s="393">
        <f t="shared" si="511"/>
        <v>1.4E-2</v>
      </c>
      <c r="AN1286" s="372">
        <f t="shared" si="497"/>
        <v>0.8</v>
      </c>
      <c r="AO1286" s="390">
        <f t="shared" si="505"/>
        <v>1.4954871571093015E-5</v>
      </c>
      <c r="AP1286" s="390"/>
      <c r="AQ1286" s="389"/>
      <c r="AR1286" s="390">
        <f t="shared" si="531"/>
        <v>9.9999999999999992E-2</v>
      </c>
      <c r="AS1286" s="396">
        <f t="shared" si="514"/>
        <v>1</v>
      </c>
      <c r="AT1286" s="396">
        <f t="shared" si="515"/>
        <v>0</v>
      </c>
      <c r="AU1286" s="396"/>
      <c r="AV1286" s="396"/>
      <c r="AY1286" s="396">
        <f t="shared" si="532"/>
        <v>1</v>
      </c>
      <c r="AZ1286" s="396">
        <f t="shared" si="533"/>
        <v>0</v>
      </c>
      <c r="BA1286" s="397">
        <v>58</v>
      </c>
      <c r="BB1286" s="397" t="s">
        <v>1494</v>
      </c>
      <c r="BC1286" s="397" t="s">
        <v>1403</v>
      </c>
      <c r="BD1286" s="397" t="s">
        <v>1495</v>
      </c>
      <c r="BE1286" s="303" t="s">
        <v>656</v>
      </c>
      <c r="BF1286" s="397"/>
      <c r="BG1286" s="397">
        <v>187</v>
      </c>
      <c r="BH1286" s="397" t="s">
        <v>772</v>
      </c>
      <c r="BI1286" s="397" t="s">
        <v>1387</v>
      </c>
      <c r="BJ1286" s="397" t="s">
        <v>533</v>
      </c>
      <c r="BK1286" s="397" t="s">
        <v>1515</v>
      </c>
      <c r="BN1286" s="397">
        <v>5.7</v>
      </c>
      <c r="BO1286" s="397" t="s">
        <v>1390</v>
      </c>
      <c r="BP1286" s="398" t="s">
        <v>1406</v>
      </c>
      <c r="BQ1286" s="397" t="s">
        <v>773</v>
      </c>
      <c r="BS1286" s="397" t="s">
        <v>538</v>
      </c>
      <c r="BT1286" s="397" t="s">
        <v>559</v>
      </c>
      <c r="BU1286" s="397"/>
      <c r="BV1286" s="397"/>
      <c r="BW1286" s="399">
        <v>36698</v>
      </c>
      <c r="BX1286" s="399"/>
      <c r="BY1286" s="398" t="s">
        <v>451</v>
      </c>
      <c r="BZ1286" s="397">
        <v>1.4E-2</v>
      </c>
      <c r="CA1286" s="397" t="s">
        <v>1396</v>
      </c>
      <c r="CC1286" s="397">
        <v>1.0999999999999999E-2</v>
      </c>
      <c r="CD1286" s="400" t="s">
        <v>2044</v>
      </c>
      <c r="CE1286" s="397">
        <v>14073</v>
      </c>
      <c r="CR1286" s="397" t="s">
        <v>1499</v>
      </c>
      <c r="CS1286" s="401">
        <v>36698</v>
      </c>
      <c r="CT1286" s="402"/>
      <c r="CU1286" s="397">
        <v>55</v>
      </c>
      <c r="CV1286" s="372" t="s">
        <v>1390</v>
      </c>
      <c r="CW1286" s="397"/>
      <c r="CY1286" s="372" t="s">
        <v>451</v>
      </c>
      <c r="CZ1286" s="397">
        <v>1.4</v>
      </c>
      <c r="DA1286" s="397" t="s">
        <v>2046</v>
      </c>
      <c r="DC1286" s="397">
        <v>1</v>
      </c>
      <c r="DD1286" s="397" t="s">
        <v>2044</v>
      </c>
      <c r="DE1286" s="397">
        <v>2297</v>
      </c>
      <c r="DF1286" s="397"/>
      <c r="DG1286" s="397"/>
      <c r="DH1286" s="397"/>
      <c r="DI1286" s="397"/>
      <c r="DJ1286" s="397"/>
      <c r="DK1286" s="397"/>
      <c r="DL1286" s="397"/>
      <c r="DM1286" s="397"/>
      <c r="DN1286" s="397"/>
      <c r="DO1286" s="397"/>
      <c r="DP1286" s="397"/>
      <c r="DQ1286" s="397"/>
      <c r="DR1286" s="400"/>
      <c r="DS1286" s="397"/>
      <c r="DT1286" s="401">
        <v>36698</v>
      </c>
      <c r="DU1286" s="402"/>
      <c r="DV1286" s="398" t="s">
        <v>451</v>
      </c>
      <c r="DW1286" s="403">
        <v>0.14000000000000001</v>
      </c>
      <c r="DX1286" s="397" t="s">
        <v>1396</v>
      </c>
      <c r="DZ1286" s="397" t="s">
        <v>540</v>
      </c>
      <c r="EA1286" s="400" t="s">
        <v>2044</v>
      </c>
      <c r="EB1286" s="397">
        <v>3160</v>
      </c>
    </row>
    <row r="1287" spans="1:132" s="372" customFormat="1" hidden="1" x14ac:dyDescent="0.2">
      <c r="A1287" s="384" t="str">
        <f t="shared" si="490"/>
        <v>LAFB</v>
      </c>
      <c r="B1287" s="384" t="str">
        <f t="shared" si="491"/>
        <v>Trichloroethylene</v>
      </c>
      <c r="C1287" s="385" t="s">
        <v>2587</v>
      </c>
      <c r="D1287" s="385" t="str">
        <f t="shared" si="519"/>
        <v>LS</v>
      </c>
      <c r="E1287" s="384" t="s">
        <v>372</v>
      </c>
      <c r="F1287" s="386" t="str">
        <f t="shared" si="492"/>
        <v>UA05</v>
      </c>
      <c r="G1287" s="384" t="str">
        <f t="shared" si="493"/>
        <v>Residential</v>
      </c>
      <c r="H1287" s="384" t="str">
        <f t="shared" si="494"/>
        <v>Crawlspace - half crawlspace and basement</v>
      </c>
      <c r="I1287" s="385" t="str">
        <f t="shared" si="501"/>
        <v>Y</v>
      </c>
      <c r="J1287" s="385" t="str">
        <f t="shared" si="502"/>
        <v>Y</v>
      </c>
      <c r="K1287" s="385" t="str">
        <f t="shared" si="524"/>
        <v>Y</v>
      </c>
      <c r="L1287" s="384"/>
      <c r="M1287" s="385" t="str">
        <f t="shared" si="520"/>
        <v/>
      </c>
      <c r="N1287" s="385" t="str">
        <f t="shared" si="521"/>
        <v/>
      </c>
      <c r="O1287" s="385" t="str">
        <f t="shared" si="526"/>
        <v/>
      </c>
      <c r="P1287" s="384"/>
      <c r="Q1287" s="384"/>
      <c r="R1287" s="384"/>
      <c r="S1287" s="384"/>
      <c r="T1287" s="384"/>
      <c r="U1287" s="385" t="str">
        <f t="shared" si="527"/>
        <v>Y</v>
      </c>
      <c r="V1287" s="385" t="str">
        <f t="shared" si="528"/>
        <v>Y</v>
      </c>
      <c r="W1287" s="385" t="str">
        <f t="shared" si="529"/>
        <v>Y</v>
      </c>
      <c r="X1287" s="384"/>
      <c r="Y1287" s="385" t="str">
        <f t="shared" si="495"/>
        <v>Y</v>
      </c>
      <c r="Z1287" s="385" t="str">
        <f t="shared" si="496"/>
        <v>Y</v>
      </c>
      <c r="AA1287" s="385" t="str">
        <f t="shared" si="525"/>
        <v>Y</v>
      </c>
      <c r="AC1287" s="389"/>
      <c r="AD1287" s="390"/>
      <c r="AE1287" s="385"/>
      <c r="AF1287" s="385"/>
      <c r="AG1287" s="391">
        <f t="shared" si="503"/>
        <v>160</v>
      </c>
      <c r="AH1287" s="372">
        <v>11.5</v>
      </c>
      <c r="AI1287" s="392">
        <f t="shared" si="504"/>
        <v>35520.737217074908</v>
      </c>
      <c r="AL1287" s="404">
        <f t="shared" si="530"/>
        <v>7.1</v>
      </c>
      <c r="AM1287" s="394">
        <f t="shared" si="511"/>
        <v>0.84</v>
      </c>
      <c r="AN1287" s="372">
        <f t="shared" si="497"/>
        <v>0.5</v>
      </c>
      <c r="AO1287" s="390">
        <f t="shared" si="505"/>
        <v>2.3648157831482446E-5</v>
      </c>
      <c r="AP1287" s="390"/>
      <c r="AQ1287" s="389"/>
      <c r="AR1287" s="390">
        <f t="shared" si="531"/>
        <v>0.11830985915492957</v>
      </c>
      <c r="AS1287" s="396">
        <f t="shared" si="514"/>
        <v>1</v>
      </c>
      <c r="AT1287" s="396">
        <f t="shared" si="515"/>
        <v>0</v>
      </c>
      <c r="AU1287" s="396"/>
      <c r="AV1287" s="396"/>
      <c r="AY1287" s="396">
        <f t="shared" si="532"/>
        <v>1</v>
      </c>
      <c r="AZ1287" s="396">
        <f t="shared" si="533"/>
        <v>0</v>
      </c>
      <c r="BA1287" s="397">
        <v>58</v>
      </c>
      <c r="BB1287" s="397" t="s">
        <v>1494</v>
      </c>
      <c r="BC1287" s="397" t="s">
        <v>1403</v>
      </c>
      <c r="BD1287" s="397" t="s">
        <v>1495</v>
      </c>
      <c r="BE1287" s="303" t="s">
        <v>656</v>
      </c>
      <c r="BF1287" s="397"/>
      <c r="BG1287" s="397">
        <v>187</v>
      </c>
      <c r="BH1287" s="397" t="s">
        <v>772</v>
      </c>
      <c r="BI1287" s="397" t="s">
        <v>1387</v>
      </c>
      <c r="BJ1287" s="397" t="s">
        <v>533</v>
      </c>
      <c r="BK1287" s="397" t="s">
        <v>1515</v>
      </c>
      <c r="BN1287" s="397">
        <v>5.7</v>
      </c>
      <c r="BO1287" s="397" t="s">
        <v>1390</v>
      </c>
      <c r="BP1287" s="398" t="s">
        <v>1406</v>
      </c>
      <c r="BQ1287" s="397" t="s">
        <v>773</v>
      </c>
      <c r="BS1287" s="397" t="s">
        <v>1393</v>
      </c>
      <c r="BT1287" s="397" t="s">
        <v>559</v>
      </c>
      <c r="BU1287" s="397"/>
      <c r="BV1287" s="397"/>
      <c r="BW1287" s="399">
        <v>36619</v>
      </c>
      <c r="BX1287" s="399"/>
      <c r="BY1287" s="398" t="s">
        <v>451</v>
      </c>
      <c r="BZ1287" s="397">
        <v>0.84</v>
      </c>
      <c r="CA1287" s="397" t="s">
        <v>1396</v>
      </c>
      <c r="CC1287" s="397">
        <v>1.4999999999999999E-2</v>
      </c>
      <c r="CD1287" s="400" t="s">
        <v>2044</v>
      </c>
      <c r="CE1287" s="397">
        <v>14072</v>
      </c>
      <c r="CR1287" s="397" t="s">
        <v>1499</v>
      </c>
      <c r="CS1287" s="401">
        <v>36619</v>
      </c>
      <c r="CT1287" s="402"/>
      <c r="CU1287" s="397">
        <v>55</v>
      </c>
      <c r="CV1287" s="372" t="s">
        <v>1390</v>
      </c>
      <c r="CW1287" s="397"/>
      <c r="CY1287" s="372" t="s">
        <v>451</v>
      </c>
      <c r="CZ1287" s="397">
        <v>160</v>
      </c>
      <c r="DA1287" s="397" t="s">
        <v>2046</v>
      </c>
      <c r="DC1287" s="397">
        <v>1</v>
      </c>
      <c r="DD1287" s="397" t="s">
        <v>2044</v>
      </c>
      <c r="DE1287" s="397">
        <v>2310</v>
      </c>
      <c r="DF1287" s="397"/>
      <c r="DG1287" s="397"/>
      <c r="DH1287" s="397"/>
      <c r="DI1287" s="397"/>
      <c r="DJ1287" s="397"/>
      <c r="DK1287" s="397"/>
      <c r="DL1287" s="397"/>
      <c r="DM1287" s="397"/>
      <c r="DN1287" s="397"/>
      <c r="DO1287" s="397"/>
      <c r="DP1287" s="397"/>
      <c r="DQ1287" s="397"/>
      <c r="DR1287" s="400"/>
      <c r="DS1287" s="397"/>
      <c r="DT1287" s="401">
        <v>36619</v>
      </c>
      <c r="DU1287" s="402"/>
      <c r="DV1287" s="398" t="s">
        <v>451</v>
      </c>
      <c r="DW1287" s="403">
        <v>7.1</v>
      </c>
      <c r="DX1287" s="397" t="s">
        <v>1396</v>
      </c>
      <c r="DZ1287" s="397" t="s">
        <v>543</v>
      </c>
      <c r="EA1287" s="400" t="s">
        <v>2044</v>
      </c>
      <c r="EB1287" s="397">
        <v>3165</v>
      </c>
    </row>
    <row r="1288" spans="1:132" s="372" customFormat="1" hidden="1" x14ac:dyDescent="0.2">
      <c r="A1288" s="384" t="str">
        <f t="shared" si="490"/>
        <v>LAFB</v>
      </c>
      <c r="B1288" s="384" t="str">
        <f t="shared" si="491"/>
        <v>Trichloroethylene</v>
      </c>
      <c r="C1288" s="385" t="s">
        <v>2587</v>
      </c>
      <c r="D1288" s="385" t="str">
        <f t="shared" si="519"/>
        <v>LS</v>
      </c>
      <c r="E1288" s="384" t="s">
        <v>372</v>
      </c>
      <c r="F1288" s="386" t="str">
        <f t="shared" si="492"/>
        <v>UA05</v>
      </c>
      <c r="G1288" s="384" t="str">
        <f t="shared" si="493"/>
        <v>Residential</v>
      </c>
      <c r="H1288" s="384" t="str">
        <f t="shared" si="494"/>
        <v>Crawlspace - half crawlspace and basement</v>
      </c>
      <c r="I1288" s="385" t="str">
        <f t="shared" si="501"/>
        <v>Y</v>
      </c>
      <c r="J1288" s="385" t="str">
        <f t="shared" si="502"/>
        <v>Y</v>
      </c>
      <c r="K1288" s="385" t="str">
        <f t="shared" si="524"/>
        <v>Y</v>
      </c>
      <c r="L1288" s="384"/>
      <c r="M1288" s="385" t="str">
        <f t="shared" si="520"/>
        <v/>
      </c>
      <c r="N1288" s="385" t="str">
        <f t="shared" si="521"/>
        <v/>
      </c>
      <c r="O1288" s="385" t="str">
        <f t="shared" si="526"/>
        <v/>
      </c>
      <c r="P1288" s="384"/>
      <c r="Q1288" s="384"/>
      <c r="R1288" s="384"/>
      <c r="S1288" s="384"/>
      <c r="T1288" s="384"/>
      <c r="U1288" s="385" t="str">
        <f t="shared" si="527"/>
        <v>Y</v>
      </c>
      <c r="V1288" s="385" t="str">
        <f t="shared" si="528"/>
        <v>Y</v>
      </c>
      <c r="W1288" s="385" t="str">
        <f t="shared" si="529"/>
        <v>Y</v>
      </c>
      <c r="X1288" s="384"/>
      <c r="Y1288" s="385" t="str">
        <f t="shared" si="495"/>
        <v>Y</v>
      </c>
      <c r="Z1288" s="385" t="str">
        <f t="shared" si="496"/>
        <v>n</v>
      </c>
      <c r="AA1288" s="385" t="str">
        <f t="shared" si="525"/>
        <v>Y</v>
      </c>
      <c r="AC1288" s="389"/>
      <c r="AD1288" s="390"/>
      <c r="AE1288" s="385"/>
      <c r="AF1288" s="385"/>
      <c r="AG1288" s="391">
        <f t="shared" si="503"/>
        <v>170</v>
      </c>
      <c r="AH1288" s="372">
        <v>11.5</v>
      </c>
      <c r="AI1288" s="392">
        <f t="shared" si="504"/>
        <v>37740.783293142093</v>
      </c>
      <c r="AL1288" s="404">
        <f t="shared" si="530"/>
        <v>3.3</v>
      </c>
      <c r="AM1288" s="394">
        <f t="shared" si="511"/>
        <v>0.11</v>
      </c>
      <c r="AN1288" s="372">
        <f t="shared" si="497"/>
        <v>0.5</v>
      </c>
      <c r="AO1288" s="390">
        <f t="shared" si="505"/>
        <v>2.9146188923955957E-6</v>
      </c>
      <c r="AP1288" s="390"/>
      <c r="AQ1288" s="389"/>
      <c r="AR1288" s="390">
        <f t="shared" si="531"/>
        <v>3.3333333333333333E-2</v>
      </c>
      <c r="AS1288" s="396">
        <f t="shared" si="514"/>
        <v>1</v>
      </c>
      <c r="AT1288" s="396">
        <f t="shared" si="515"/>
        <v>0</v>
      </c>
      <c r="AU1288" s="396"/>
      <c r="AV1288" s="396"/>
      <c r="AY1288" s="396">
        <f t="shared" si="532"/>
        <v>1</v>
      </c>
      <c r="AZ1288" s="396">
        <f t="shared" si="533"/>
        <v>0</v>
      </c>
      <c r="BA1288" s="397">
        <v>58</v>
      </c>
      <c r="BB1288" s="397" t="s">
        <v>1494</v>
      </c>
      <c r="BC1288" s="397" t="s">
        <v>1403</v>
      </c>
      <c r="BD1288" s="397" t="s">
        <v>1495</v>
      </c>
      <c r="BE1288" s="303" t="s">
        <v>656</v>
      </c>
      <c r="BF1288" s="397"/>
      <c r="BG1288" s="397">
        <v>187</v>
      </c>
      <c r="BH1288" s="397" t="s">
        <v>772</v>
      </c>
      <c r="BI1288" s="397" t="s">
        <v>1387</v>
      </c>
      <c r="BJ1288" s="397" t="s">
        <v>533</v>
      </c>
      <c r="BK1288" s="397" t="s">
        <v>1515</v>
      </c>
      <c r="BN1288" s="397">
        <v>5.7</v>
      </c>
      <c r="BO1288" s="397" t="s">
        <v>1390</v>
      </c>
      <c r="BP1288" s="398" t="s">
        <v>1406</v>
      </c>
      <c r="BQ1288" s="397" t="s">
        <v>773</v>
      </c>
      <c r="BS1288" s="397" t="s">
        <v>1393</v>
      </c>
      <c r="BT1288" s="397" t="s">
        <v>559</v>
      </c>
      <c r="BU1288" s="397"/>
      <c r="BV1288" s="397"/>
      <c r="BW1288" s="399">
        <v>36698</v>
      </c>
      <c r="BX1288" s="399"/>
      <c r="BY1288" s="398" t="s">
        <v>451</v>
      </c>
      <c r="BZ1288" s="397">
        <v>0.11</v>
      </c>
      <c r="CA1288" s="397" t="s">
        <v>1396</v>
      </c>
      <c r="CC1288" s="397">
        <v>1.4999999999999999E-2</v>
      </c>
      <c r="CD1288" s="400" t="s">
        <v>2044</v>
      </c>
      <c r="CE1288" s="397">
        <v>14074</v>
      </c>
      <c r="CR1288" s="397" t="s">
        <v>1499</v>
      </c>
      <c r="CS1288" s="401">
        <v>36698</v>
      </c>
      <c r="CT1288" s="402"/>
      <c r="CU1288" s="397">
        <v>55</v>
      </c>
      <c r="CV1288" s="372" t="s">
        <v>1390</v>
      </c>
      <c r="CW1288" s="397"/>
      <c r="CY1288" s="372" t="s">
        <v>451</v>
      </c>
      <c r="CZ1288" s="397">
        <v>170</v>
      </c>
      <c r="DA1288" s="397" t="s">
        <v>2046</v>
      </c>
      <c r="DC1288" s="397">
        <v>1</v>
      </c>
      <c r="DD1288" s="397" t="s">
        <v>2044</v>
      </c>
      <c r="DE1288" s="397">
        <v>2316</v>
      </c>
      <c r="DF1288" s="397"/>
      <c r="DG1288" s="397"/>
      <c r="DH1288" s="397"/>
      <c r="DI1288" s="397"/>
      <c r="DJ1288" s="397"/>
      <c r="DK1288" s="397"/>
      <c r="DL1288" s="397"/>
      <c r="DM1288" s="397"/>
      <c r="DN1288" s="397"/>
      <c r="DO1288" s="397"/>
      <c r="DP1288" s="397"/>
      <c r="DQ1288" s="397"/>
      <c r="DR1288" s="400"/>
      <c r="DS1288" s="397"/>
      <c r="DT1288" s="401">
        <v>36698</v>
      </c>
      <c r="DU1288" s="402"/>
      <c r="DV1288" s="398" t="s">
        <v>451</v>
      </c>
      <c r="DW1288" s="403">
        <v>3.3</v>
      </c>
      <c r="DX1288" s="397" t="s">
        <v>1396</v>
      </c>
      <c r="DZ1288" s="397" t="s">
        <v>543</v>
      </c>
      <c r="EA1288" s="400" t="s">
        <v>2044</v>
      </c>
      <c r="EB1288" s="397">
        <v>3166</v>
      </c>
    </row>
    <row r="1289" spans="1:132" s="372" customFormat="1" hidden="1" x14ac:dyDescent="0.2">
      <c r="A1289" s="384" t="str">
        <f t="shared" si="490"/>
        <v>LAFB</v>
      </c>
      <c r="B1289" s="384" t="str">
        <f t="shared" si="491"/>
        <v>Trichloroethylene</v>
      </c>
      <c r="C1289" s="385" t="s">
        <v>2587</v>
      </c>
      <c r="D1289" s="385" t="str">
        <f t="shared" si="519"/>
        <v>LS</v>
      </c>
      <c r="E1289" s="384" t="s">
        <v>372</v>
      </c>
      <c r="F1289" s="386" t="str">
        <f t="shared" si="492"/>
        <v>UA05</v>
      </c>
      <c r="G1289" s="384" t="str">
        <f t="shared" si="493"/>
        <v>Residential</v>
      </c>
      <c r="H1289" s="384" t="str">
        <f t="shared" si="494"/>
        <v>Crawlspace - half crawlspace and basement</v>
      </c>
      <c r="I1289" s="385" t="str">
        <f t="shared" si="501"/>
        <v>Y</v>
      </c>
      <c r="J1289" s="385" t="str">
        <f t="shared" si="502"/>
        <v>Y</v>
      </c>
      <c r="K1289" s="385" t="str">
        <f t="shared" si="524"/>
        <v>Y</v>
      </c>
      <c r="L1289" s="384"/>
      <c r="M1289" s="385" t="str">
        <f t="shared" si="520"/>
        <v/>
      </c>
      <c r="N1289" s="385" t="str">
        <f t="shared" si="521"/>
        <v/>
      </c>
      <c r="O1289" s="385" t="str">
        <f t="shared" si="526"/>
        <v/>
      </c>
      <c r="P1289" s="384"/>
      <c r="Q1289" s="384"/>
      <c r="R1289" s="384"/>
      <c r="S1289" s="384"/>
      <c r="T1289" s="384"/>
      <c r="U1289" s="385" t="str">
        <f t="shared" si="527"/>
        <v>Y</v>
      </c>
      <c r="V1289" s="385" t="str">
        <f t="shared" si="528"/>
        <v>Y</v>
      </c>
      <c r="W1289" s="385" t="str">
        <f t="shared" si="529"/>
        <v>Y</v>
      </c>
      <c r="X1289" s="384"/>
      <c r="Y1289" s="385" t="str">
        <f t="shared" si="495"/>
        <v>Y</v>
      </c>
      <c r="Z1289" s="385" t="str">
        <f t="shared" si="496"/>
        <v>Y</v>
      </c>
      <c r="AA1289" s="385" t="str">
        <f t="shared" si="525"/>
        <v>Y</v>
      </c>
      <c r="AC1289" s="389"/>
      <c r="AD1289" s="390"/>
      <c r="AE1289" s="385"/>
      <c r="AF1289" s="385"/>
      <c r="AG1289" s="391">
        <f t="shared" si="503"/>
        <v>140</v>
      </c>
      <c r="AH1289" s="372">
        <v>11.5</v>
      </c>
      <c r="AI1289" s="392">
        <f t="shared" si="504"/>
        <v>31080.645064940549</v>
      </c>
      <c r="AL1289" s="404">
        <f t="shared" si="530"/>
        <v>6.2</v>
      </c>
      <c r="AM1289" s="394">
        <f t="shared" si="511"/>
        <v>2.2999999999999998</v>
      </c>
      <c r="AN1289" s="372">
        <f t="shared" si="497"/>
        <v>0.5</v>
      </c>
      <c r="AO1289" s="390">
        <f t="shared" si="505"/>
        <v>7.4001038112121923E-5</v>
      </c>
      <c r="AP1289" s="390"/>
      <c r="AQ1289" s="389"/>
      <c r="AR1289" s="390">
        <f t="shared" si="531"/>
        <v>0.37096774193548382</v>
      </c>
      <c r="AS1289" s="396">
        <f t="shared" si="514"/>
        <v>1</v>
      </c>
      <c r="AT1289" s="396">
        <f t="shared" si="515"/>
        <v>0</v>
      </c>
      <c r="AU1289" s="396"/>
      <c r="AV1289" s="396"/>
      <c r="AY1289" s="396">
        <f t="shared" si="532"/>
        <v>1</v>
      </c>
      <c r="AZ1289" s="396">
        <f t="shared" si="533"/>
        <v>0</v>
      </c>
      <c r="BA1289" s="397">
        <v>58</v>
      </c>
      <c r="BB1289" s="397" t="s">
        <v>1494</v>
      </c>
      <c r="BC1289" s="397" t="s">
        <v>1403</v>
      </c>
      <c r="BD1289" s="397" t="s">
        <v>1495</v>
      </c>
      <c r="BE1289" s="303" t="s">
        <v>656</v>
      </c>
      <c r="BF1289" s="397"/>
      <c r="BG1289" s="397">
        <v>187</v>
      </c>
      <c r="BH1289" s="397" t="s">
        <v>772</v>
      </c>
      <c r="BI1289" s="397" t="s">
        <v>1387</v>
      </c>
      <c r="BJ1289" s="397" t="s">
        <v>533</v>
      </c>
      <c r="BK1289" s="397" t="s">
        <v>1515</v>
      </c>
      <c r="BN1289" s="397">
        <v>5.7</v>
      </c>
      <c r="BO1289" s="397" t="s">
        <v>1390</v>
      </c>
      <c r="BP1289" s="398" t="s">
        <v>1406</v>
      </c>
      <c r="BQ1289" s="397" t="s">
        <v>773</v>
      </c>
      <c r="BS1289" s="397" t="s">
        <v>1393</v>
      </c>
      <c r="BT1289" s="397" t="s">
        <v>559</v>
      </c>
      <c r="BU1289" s="397"/>
      <c r="BV1289" s="397"/>
      <c r="BW1289" s="399">
        <v>36929</v>
      </c>
      <c r="BX1289" s="399"/>
      <c r="BY1289" s="398" t="s">
        <v>451</v>
      </c>
      <c r="BZ1289" s="397">
        <v>2.2999999999999998</v>
      </c>
      <c r="CA1289" s="397" t="s">
        <v>1396</v>
      </c>
      <c r="CC1289" s="397">
        <v>1.4999999999999999E-2</v>
      </c>
      <c r="CD1289" s="400" t="s">
        <v>2044</v>
      </c>
      <c r="CE1289" s="397">
        <v>14078</v>
      </c>
      <c r="CR1289" s="397" t="s">
        <v>1499</v>
      </c>
      <c r="CS1289" s="401">
        <v>36929</v>
      </c>
      <c r="CT1289" s="402"/>
      <c r="CU1289" s="397">
        <v>55</v>
      </c>
      <c r="CV1289" s="372" t="s">
        <v>1390</v>
      </c>
      <c r="CW1289" s="397"/>
      <c r="CY1289" s="372" t="s">
        <v>451</v>
      </c>
      <c r="CZ1289" s="397">
        <v>140</v>
      </c>
      <c r="DA1289" s="397" t="s">
        <v>2046</v>
      </c>
      <c r="DC1289" s="397">
        <v>1</v>
      </c>
      <c r="DD1289" s="397" t="s">
        <v>2044</v>
      </c>
      <c r="DE1289" s="397">
        <v>2333</v>
      </c>
      <c r="DF1289" s="397"/>
      <c r="DG1289" s="397"/>
      <c r="DH1289" s="397"/>
      <c r="DI1289" s="397"/>
      <c r="DJ1289" s="397"/>
      <c r="DK1289" s="397"/>
      <c r="DL1289" s="397"/>
      <c r="DM1289" s="397"/>
      <c r="DN1289" s="397"/>
      <c r="DO1289" s="397"/>
      <c r="DP1289" s="397"/>
      <c r="DQ1289" s="397"/>
      <c r="DR1289" s="400"/>
      <c r="DS1289" s="397"/>
      <c r="DT1289" s="401">
        <v>36929</v>
      </c>
      <c r="DU1289" s="402"/>
      <c r="DV1289" s="398" t="s">
        <v>451</v>
      </c>
      <c r="DW1289" s="403">
        <v>6.2</v>
      </c>
      <c r="DX1289" s="397" t="s">
        <v>1396</v>
      </c>
      <c r="DZ1289" s="397" t="s">
        <v>543</v>
      </c>
      <c r="EA1289" s="400" t="s">
        <v>2044</v>
      </c>
      <c r="EB1289" s="397">
        <v>3167</v>
      </c>
    </row>
    <row r="1290" spans="1:132" s="372" customFormat="1" hidden="1" x14ac:dyDescent="0.2">
      <c r="A1290" s="384" t="str">
        <f t="shared" si="490"/>
        <v>LAFB</v>
      </c>
      <c r="B1290" s="384" t="str">
        <f t="shared" si="491"/>
        <v>1,1-Dichloroethylene</v>
      </c>
      <c r="C1290" s="385" t="s">
        <v>2587</v>
      </c>
      <c r="D1290" s="385" t="str">
        <f t="shared" si="519"/>
        <v>LS</v>
      </c>
      <c r="E1290" s="384" t="s">
        <v>372</v>
      </c>
      <c r="F1290" s="386" t="str">
        <f t="shared" si="492"/>
        <v>UA25</v>
      </c>
      <c r="G1290" s="384" t="str">
        <f t="shared" si="493"/>
        <v>Residential</v>
      </c>
      <c r="H1290" s="384" t="str">
        <f t="shared" si="494"/>
        <v>Crawlspace</v>
      </c>
      <c r="I1290" s="385" t="str">
        <f t="shared" si="501"/>
        <v>Y</v>
      </c>
      <c r="J1290" s="385" t="str">
        <f t="shared" si="502"/>
        <v>Y</v>
      </c>
      <c r="K1290" s="387" t="s">
        <v>541</v>
      </c>
      <c r="L1290" s="440" t="s">
        <v>1438</v>
      </c>
      <c r="M1290" s="385" t="str">
        <f t="shared" si="520"/>
        <v/>
      </c>
      <c r="N1290" s="385" t="str">
        <f t="shared" si="521"/>
        <v/>
      </c>
      <c r="O1290" s="385" t="str">
        <f t="shared" si="526"/>
        <v/>
      </c>
      <c r="P1290" s="384"/>
      <c r="Q1290" s="384"/>
      <c r="R1290" s="384"/>
      <c r="S1290" s="384"/>
      <c r="T1290" s="384"/>
      <c r="U1290" s="385" t="str">
        <f t="shared" si="527"/>
        <v>Y</v>
      </c>
      <c r="V1290" s="385" t="str">
        <f t="shared" si="528"/>
        <v>n</v>
      </c>
      <c r="W1290" s="387" t="s">
        <v>541</v>
      </c>
      <c r="X1290" s="440" t="s">
        <v>1438</v>
      </c>
      <c r="Y1290" s="385" t="str">
        <f t="shared" si="495"/>
        <v>Y</v>
      </c>
      <c r="Z1290" s="385" t="str">
        <f t="shared" si="496"/>
        <v>n</v>
      </c>
      <c r="AA1290" s="387" t="s">
        <v>541</v>
      </c>
      <c r="AB1290" s="440" t="s">
        <v>1438</v>
      </c>
      <c r="AC1290" s="389"/>
      <c r="AD1290" s="390"/>
      <c r="AE1290" s="385"/>
      <c r="AF1290" s="385"/>
      <c r="AG1290" s="391">
        <f t="shared" si="503"/>
        <v>1.9</v>
      </c>
      <c r="AH1290" s="372">
        <v>11.5</v>
      </c>
      <c r="AI1290" s="392">
        <f t="shared" si="504"/>
        <v>1270.4890115356125</v>
      </c>
      <c r="AL1290" s="393">
        <f t="shared" si="530"/>
        <v>0.16</v>
      </c>
      <c r="AM1290" s="394">
        <f t="shared" si="511"/>
        <v>0.3</v>
      </c>
      <c r="AN1290" s="372">
        <f t="shared" si="497"/>
        <v>0.8</v>
      </c>
      <c r="AO1290" s="390">
        <f t="shared" si="505"/>
        <v>2.3612955112252133E-4</v>
      </c>
      <c r="AP1290" s="390"/>
      <c r="AQ1290" s="389"/>
      <c r="AR1290" s="395">
        <f t="shared" si="531"/>
        <v>1.875</v>
      </c>
      <c r="AS1290" s="396">
        <f t="shared" si="514"/>
        <v>1</v>
      </c>
      <c r="AT1290" s="396">
        <f t="shared" si="515"/>
        <v>0</v>
      </c>
      <c r="AU1290" s="396"/>
      <c r="AV1290" s="396"/>
      <c r="AY1290" s="396">
        <f t="shared" si="532"/>
        <v>1</v>
      </c>
      <c r="AZ1290" s="396">
        <f t="shared" si="533"/>
        <v>0</v>
      </c>
      <c r="BA1290" s="397">
        <v>58</v>
      </c>
      <c r="BB1290" s="397" t="s">
        <v>1494</v>
      </c>
      <c r="BC1290" s="397" t="s">
        <v>1403</v>
      </c>
      <c r="BD1290" s="397" t="s">
        <v>1495</v>
      </c>
      <c r="BE1290" s="303" t="s">
        <v>656</v>
      </c>
      <c r="BF1290" s="397"/>
      <c r="BG1290" s="397">
        <v>194</v>
      </c>
      <c r="BH1290" s="397" t="s">
        <v>776</v>
      </c>
      <c r="BI1290" s="397" t="s">
        <v>1387</v>
      </c>
      <c r="BJ1290" s="397" t="s">
        <v>533</v>
      </c>
      <c r="BK1290" s="397" t="s">
        <v>1489</v>
      </c>
      <c r="BN1290" s="397">
        <v>5.7</v>
      </c>
      <c r="BO1290" s="397" t="s">
        <v>1390</v>
      </c>
      <c r="BP1290" s="398" t="s">
        <v>1406</v>
      </c>
      <c r="BQ1290" s="397" t="s">
        <v>777</v>
      </c>
      <c r="BS1290" s="397" t="s">
        <v>538</v>
      </c>
      <c r="BT1290" s="397" t="s">
        <v>559</v>
      </c>
      <c r="BU1290" s="397"/>
      <c r="BV1290" s="397"/>
      <c r="BW1290" s="399">
        <v>36619</v>
      </c>
      <c r="BX1290" s="399"/>
      <c r="BY1290" s="398" t="s">
        <v>451</v>
      </c>
      <c r="BZ1290" s="397">
        <v>0.3</v>
      </c>
      <c r="CA1290" s="397" t="s">
        <v>1396</v>
      </c>
      <c r="CC1290" s="397">
        <v>1.0999999999999999E-2</v>
      </c>
      <c r="CD1290" s="400" t="s">
        <v>2044</v>
      </c>
      <c r="CE1290" s="397">
        <v>14090</v>
      </c>
      <c r="CR1290" s="397" t="s">
        <v>1499</v>
      </c>
      <c r="CS1290" s="401">
        <v>36619</v>
      </c>
      <c r="CT1290" s="402"/>
      <c r="CU1290" s="397">
        <v>23</v>
      </c>
      <c r="CV1290" s="372" t="s">
        <v>1390</v>
      </c>
      <c r="CW1290" s="397"/>
      <c r="CY1290" s="372" t="s">
        <v>451</v>
      </c>
      <c r="CZ1290" s="397">
        <v>1.9</v>
      </c>
      <c r="DA1290" s="397" t="s">
        <v>2046</v>
      </c>
      <c r="DC1290" s="397">
        <v>1</v>
      </c>
      <c r="DD1290" s="397" t="s">
        <v>2044</v>
      </c>
      <c r="DE1290" s="397">
        <v>2293</v>
      </c>
      <c r="DF1290" s="397"/>
      <c r="DG1290" s="397"/>
      <c r="DH1290" s="397"/>
      <c r="DI1290" s="397"/>
      <c r="DJ1290" s="397"/>
      <c r="DK1290" s="397"/>
      <c r="DL1290" s="397"/>
      <c r="DM1290" s="397"/>
      <c r="DN1290" s="397"/>
      <c r="DO1290" s="397"/>
      <c r="DP1290" s="397"/>
      <c r="DQ1290" s="397"/>
      <c r="DR1290" s="400"/>
      <c r="DS1290" s="397"/>
      <c r="DT1290" s="401">
        <v>36619</v>
      </c>
      <c r="DU1290" s="402"/>
      <c r="DV1290" s="398" t="s">
        <v>451</v>
      </c>
      <c r="DW1290" s="403">
        <v>0.16</v>
      </c>
      <c r="DX1290" s="397" t="s">
        <v>1396</v>
      </c>
      <c r="DZ1290" s="397" t="s">
        <v>540</v>
      </c>
      <c r="EA1290" s="400" t="s">
        <v>2044</v>
      </c>
      <c r="EB1290" s="397">
        <v>2235</v>
      </c>
    </row>
    <row r="1291" spans="1:132" s="372" customFormat="1" hidden="1" x14ac:dyDescent="0.2">
      <c r="A1291" s="384" t="str">
        <f t="shared" si="490"/>
        <v>LAFB</v>
      </c>
      <c r="B1291" s="384" t="str">
        <f t="shared" si="491"/>
        <v>1,1-Dichloroethylene</v>
      </c>
      <c r="C1291" s="385" t="s">
        <v>2587</v>
      </c>
      <c r="D1291" s="385" t="str">
        <f t="shared" si="519"/>
        <v>LS</v>
      </c>
      <c r="E1291" s="384" t="s">
        <v>372</v>
      </c>
      <c r="F1291" s="386" t="str">
        <f t="shared" si="492"/>
        <v>UA25</v>
      </c>
      <c r="G1291" s="384" t="str">
        <f t="shared" si="493"/>
        <v>Residential</v>
      </c>
      <c r="H1291" s="384" t="str">
        <f t="shared" si="494"/>
        <v>Crawlspace</v>
      </c>
      <c r="I1291" s="385" t="str">
        <f t="shared" si="501"/>
        <v>Y</v>
      </c>
      <c r="J1291" s="385" t="str">
        <f t="shared" si="502"/>
        <v>Y</v>
      </c>
      <c r="K1291" s="387" t="s">
        <v>541</v>
      </c>
      <c r="L1291" s="440" t="s">
        <v>1438</v>
      </c>
      <c r="M1291" s="385" t="str">
        <f t="shared" si="520"/>
        <v/>
      </c>
      <c r="N1291" s="385" t="str">
        <f t="shared" si="521"/>
        <v/>
      </c>
      <c r="O1291" s="385" t="str">
        <f t="shared" si="526"/>
        <v/>
      </c>
      <c r="P1291" s="384"/>
      <c r="Q1291" s="384"/>
      <c r="R1291" s="384"/>
      <c r="S1291" s="384"/>
      <c r="T1291" s="384"/>
      <c r="U1291" s="385" t="str">
        <f t="shared" si="527"/>
        <v>Y</v>
      </c>
      <c r="V1291" s="385" t="str">
        <f t="shared" si="528"/>
        <v>n</v>
      </c>
      <c r="W1291" s="387" t="s">
        <v>541</v>
      </c>
      <c r="X1291" s="440" t="s">
        <v>1438</v>
      </c>
      <c r="Y1291" s="385" t="str">
        <f t="shared" si="495"/>
        <v>Y</v>
      </c>
      <c r="Z1291" s="385" t="str">
        <f t="shared" si="496"/>
        <v>n</v>
      </c>
      <c r="AA1291" s="387" t="s">
        <v>541</v>
      </c>
      <c r="AB1291" s="440" t="s">
        <v>1438</v>
      </c>
      <c r="AC1291" s="389"/>
      <c r="AD1291" s="390"/>
      <c r="AE1291" s="385"/>
      <c r="AF1291" s="385"/>
      <c r="AG1291" s="391">
        <f t="shared" si="503"/>
        <v>1.4</v>
      </c>
      <c r="AH1291" s="372">
        <v>11.5</v>
      </c>
      <c r="AI1291" s="392">
        <f t="shared" si="504"/>
        <v>936.14979797360934</v>
      </c>
      <c r="AL1291" s="393">
        <f t="shared" si="530"/>
        <v>7.1999999999999995E-2</v>
      </c>
      <c r="AM1291" s="394">
        <f t="shared" si="511"/>
        <v>0.28999999999999998</v>
      </c>
      <c r="AN1291" s="372">
        <f t="shared" si="497"/>
        <v>0.8</v>
      </c>
      <c r="AO1291" s="390">
        <f t="shared" si="505"/>
        <v>3.0977948254406958E-4</v>
      </c>
      <c r="AP1291" s="390"/>
      <c r="AQ1291" s="389"/>
      <c r="AR1291" s="395">
        <f t="shared" si="531"/>
        <v>4.0277777777777777</v>
      </c>
      <c r="AS1291" s="396">
        <f t="shared" si="514"/>
        <v>1</v>
      </c>
      <c r="AT1291" s="396">
        <f t="shared" si="515"/>
        <v>0</v>
      </c>
      <c r="AU1291" s="396"/>
      <c r="AV1291" s="396"/>
      <c r="AY1291" s="396">
        <f t="shared" si="532"/>
        <v>1</v>
      </c>
      <c r="AZ1291" s="396">
        <f t="shared" si="533"/>
        <v>0</v>
      </c>
      <c r="BA1291" s="397">
        <v>58</v>
      </c>
      <c r="BB1291" s="397" t="s">
        <v>1494</v>
      </c>
      <c r="BC1291" s="397" t="s">
        <v>1403</v>
      </c>
      <c r="BD1291" s="397" t="s">
        <v>1495</v>
      </c>
      <c r="BE1291" s="303" t="s">
        <v>656</v>
      </c>
      <c r="BF1291" s="397"/>
      <c r="BG1291" s="397">
        <v>194</v>
      </c>
      <c r="BH1291" s="397" t="s">
        <v>776</v>
      </c>
      <c r="BI1291" s="397" t="s">
        <v>1387</v>
      </c>
      <c r="BJ1291" s="397" t="s">
        <v>533</v>
      </c>
      <c r="BK1291" s="397" t="s">
        <v>1489</v>
      </c>
      <c r="BN1291" s="397">
        <v>5.7</v>
      </c>
      <c r="BO1291" s="397" t="s">
        <v>1390</v>
      </c>
      <c r="BP1291" s="398" t="s">
        <v>1406</v>
      </c>
      <c r="BQ1291" s="397" t="s">
        <v>777</v>
      </c>
      <c r="BS1291" s="397" t="s">
        <v>538</v>
      </c>
      <c r="BT1291" s="397" t="s">
        <v>559</v>
      </c>
      <c r="BU1291" s="397"/>
      <c r="BV1291" s="397"/>
      <c r="BW1291" s="399">
        <v>36698</v>
      </c>
      <c r="BX1291" s="399"/>
      <c r="BY1291" s="398" t="s">
        <v>451</v>
      </c>
      <c r="BZ1291" s="397">
        <v>0.28999999999999998</v>
      </c>
      <c r="CA1291" s="397" t="s">
        <v>1396</v>
      </c>
      <c r="CC1291" s="397">
        <v>1.0999999999999999E-2</v>
      </c>
      <c r="CD1291" s="400" t="s">
        <v>2044</v>
      </c>
      <c r="CE1291" s="397">
        <v>14094</v>
      </c>
      <c r="CR1291" s="397" t="s">
        <v>1499</v>
      </c>
      <c r="CS1291" s="401">
        <v>36698</v>
      </c>
      <c r="CT1291" s="402"/>
      <c r="CU1291" s="397">
        <v>23</v>
      </c>
      <c r="CV1291" s="372" t="s">
        <v>1390</v>
      </c>
      <c r="CW1291" s="397"/>
      <c r="CY1291" s="372" t="s">
        <v>451</v>
      </c>
      <c r="CZ1291" s="397">
        <v>1.4</v>
      </c>
      <c r="DA1291" s="397" t="s">
        <v>2046</v>
      </c>
      <c r="DC1291" s="397">
        <v>1</v>
      </c>
      <c r="DD1291" s="397" t="s">
        <v>2044</v>
      </c>
      <c r="DE1291" s="397">
        <v>2298</v>
      </c>
      <c r="DF1291" s="397"/>
      <c r="DG1291" s="397"/>
      <c r="DH1291" s="397"/>
      <c r="DI1291" s="397"/>
      <c r="DJ1291" s="397"/>
      <c r="DK1291" s="397"/>
      <c r="DL1291" s="397"/>
      <c r="DM1291" s="397"/>
      <c r="DN1291" s="397"/>
      <c r="DO1291" s="397"/>
      <c r="DP1291" s="397"/>
      <c r="DQ1291" s="397"/>
      <c r="DR1291" s="400"/>
      <c r="DS1291" s="397"/>
      <c r="DT1291" s="401">
        <v>36698</v>
      </c>
      <c r="DU1291" s="402"/>
      <c r="DV1291" s="398" t="s">
        <v>451</v>
      </c>
      <c r="DW1291" s="403">
        <v>7.1999999999999995E-2</v>
      </c>
      <c r="DX1291" s="397" t="s">
        <v>1396</v>
      </c>
      <c r="DZ1291" s="397" t="s">
        <v>540</v>
      </c>
      <c r="EA1291" s="400" t="s">
        <v>2044</v>
      </c>
      <c r="EB1291" s="397">
        <v>2243</v>
      </c>
    </row>
    <row r="1292" spans="1:132" s="372" customFormat="1" hidden="1" x14ac:dyDescent="0.2">
      <c r="A1292" s="384" t="str">
        <f t="shared" si="490"/>
        <v>LAFB</v>
      </c>
      <c r="B1292" s="384" t="str">
        <f t="shared" si="491"/>
        <v>1,1-Dichloroethylene</v>
      </c>
      <c r="C1292" s="385" t="s">
        <v>2587</v>
      </c>
      <c r="D1292" s="385" t="str">
        <f t="shared" si="519"/>
        <v>LS</v>
      </c>
      <c r="E1292" s="384" t="s">
        <v>372</v>
      </c>
      <c r="F1292" s="386" t="str">
        <f t="shared" si="492"/>
        <v>UA25</v>
      </c>
      <c r="G1292" s="384" t="str">
        <f t="shared" si="493"/>
        <v>Residential</v>
      </c>
      <c r="H1292" s="384" t="str">
        <f t="shared" si="494"/>
        <v>Crawlspace</v>
      </c>
      <c r="I1292" s="385" t="str">
        <f t="shared" si="501"/>
        <v>Y</v>
      </c>
      <c r="J1292" s="385" t="str">
        <f t="shared" si="502"/>
        <v>Y</v>
      </c>
      <c r="K1292" s="387" t="s">
        <v>541</v>
      </c>
      <c r="L1292" s="440" t="s">
        <v>1438</v>
      </c>
      <c r="M1292" s="385" t="str">
        <f t="shared" si="520"/>
        <v/>
      </c>
      <c r="N1292" s="385" t="str">
        <f t="shared" si="521"/>
        <v/>
      </c>
      <c r="O1292" s="385" t="str">
        <f t="shared" si="526"/>
        <v/>
      </c>
      <c r="P1292" s="384"/>
      <c r="Q1292" s="384"/>
      <c r="R1292" s="384"/>
      <c r="S1292" s="384"/>
      <c r="T1292" s="384"/>
      <c r="U1292" s="385" t="str">
        <f t="shared" si="527"/>
        <v>Y</v>
      </c>
      <c r="V1292" s="385" t="str">
        <f t="shared" si="528"/>
        <v>n</v>
      </c>
      <c r="W1292" s="387" t="s">
        <v>541</v>
      </c>
      <c r="X1292" s="440" t="s">
        <v>1438</v>
      </c>
      <c r="Y1292" s="385" t="str">
        <f t="shared" si="495"/>
        <v>Y</v>
      </c>
      <c r="Z1292" s="385" t="str">
        <f t="shared" si="496"/>
        <v>n</v>
      </c>
      <c r="AA1292" s="387" t="s">
        <v>541</v>
      </c>
      <c r="AB1292" s="440" t="s">
        <v>1438</v>
      </c>
      <c r="AC1292" s="389"/>
      <c r="AD1292" s="390"/>
      <c r="AE1292" s="385"/>
      <c r="AF1292" s="385"/>
      <c r="AG1292" s="391">
        <f t="shared" si="503"/>
        <v>1.4</v>
      </c>
      <c r="AH1292" s="372">
        <v>11.5</v>
      </c>
      <c r="AI1292" s="392">
        <f t="shared" si="504"/>
        <v>936.14979797360934</v>
      </c>
      <c r="AL1292" s="393">
        <f t="shared" si="530"/>
        <v>3.5999999999999997E-2</v>
      </c>
      <c r="AM1292" s="394">
        <f t="shared" si="511"/>
        <v>0.13</v>
      </c>
      <c r="AN1292" s="372">
        <f t="shared" si="497"/>
        <v>0.8</v>
      </c>
      <c r="AO1292" s="390">
        <f t="shared" si="505"/>
        <v>1.3886666458872086E-4</v>
      </c>
      <c r="AP1292" s="390"/>
      <c r="AQ1292" s="389"/>
      <c r="AR1292" s="395">
        <f t="shared" si="531"/>
        <v>3.6111111111111116</v>
      </c>
      <c r="AS1292" s="396">
        <f t="shared" si="514"/>
        <v>1</v>
      </c>
      <c r="AT1292" s="396">
        <f t="shared" si="515"/>
        <v>0</v>
      </c>
      <c r="AU1292" s="396"/>
      <c r="AV1292" s="396"/>
      <c r="AY1292" s="396">
        <f t="shared" si="532"/>
        <v>1</v>
      </c>
      <c r="AZ1292" s="396">
        <f t="shared" si="533"/>
        <v>0</v>
      </c>
      <c r="BA1292" s="397">
        <v>58</v>
      </c>
      <c r="BB1292" s="397" t="s">
        <v>1494</v>
      </c>
      <c r="BC1292" s="397" t="s">
        <v>1403</v>
      </c>
      <c r="BD1292" s="397" t="s">
        <v>1495</v>
      </c>
      <c r="BE1292" s="303" t="s">
        <v>656</v>
      </c>
      <c r="BF1292" s="397"/>
      <c r="BG1292" s="397">
        <v>194</v>
      </c>
      <c r="BH1292" s="397" t="s">
        <v>776</v>
      </c>
      <c r="BI1292" s="397" t="s">
        <v>1387</v>
      </c>
      <c r="BJ1292" s="397" t="s">
        <v>533</v>
      </c>
      <c r="BK1292" s="397" t="s">
        <v>1489</v>
      </c>
      <c r="BN1292" s="397">
        <v>5.7</v>
      </c>
      <c r="BO1292" s="397" t="s">
        <v>1390</v>
      </c>
      <c r="BP1292" s="398" t="s">
        <v>1406</v>
      </c>
      <c r="BQ1292" s="397" t="s">
        <v>777</v>
      </c>
      <c r="BS1292" s="397" t="s">
        <v>538</v>
      </c>
      <c r="BT1292" s="397" t="s">
        <v>559</v>
      </c>
      <c r="BU1292" s="397"/>
      <c r="BV1292" s="397"/>
      <c r="BW1292" s="399">
        <v>36783</v>
      </c>
      <c r="BX1292" s="399"/>
      <c r="BY1292" s="398" t="s">
        <v>451</v>
      </c>
      <c r="BZ1292" s="397">
        <v>0.13</v>
      </c>
      <c r="CA1292" s="397" t="s">
        <v>1396</v>
      </c>
      <c r="CC1292" s="397">
        <v>1.0999999999999999E-2</v>
      </c>
      <c r="CD1292" s="400" t="s">
        <v>2044</v>
      </c>
      <c r="CE1292" s="397">
        <v>14098</v>
      </c>
      <c r="CR1292" s="397" t="s">
        <v>1499</v>
      </c>
      <c r="CS1292" s="401">
        <v>36783</v>
      </c>
      <c r="CT1292" s="402"/>
      <c r="CU1292" s="397">
        <v>23</v>
      </c>
      <c r="CV1292" s="372" t="s">
        <v>1390</v>
      </c>
      <c r="CW1292" s="397"/>
      <c r="CY1292" s="372" t="s">
        <v>451</v>
      </c>
      <c r="CZ1292" s="397">
        <v>1.4</v>
      </c>
      <c r="DA1292" s="397" t="s">
        <v>2046</v>
      </c>
      <c r="DC1292" s="397">
        <v>1</v>
      </c>
      <c r="DD1292" s="397" t="s">
        <v>2044</v>
      </c>
      <c r="DE1292" s="397">
        <v>2300</v>
      </c>
      <c r="DF1292" s="397"/>
      <c r="DG1292" s="397"/>
      <c r="DH1292" s="397"/>
      <c r="DI1292" s="397"/>
      <c r="DJ1292" s="397"/>
      <c r="DK1292" s="397"/>
      <c r="DL1292" s="397"/>
      <c r="DM1292" s="397"/>
      <c r="DN1292" s="397"/>
      <c r="DO1292" s="397"/>
      <c r="DP1292" s="397"/>
      <c r="DQ1292" s="397"/>
      <c r="DR1292" s="400"/>
      <c r="DS1292" s="397"/>
      <c r="DT1292" s="401">
        <v>36783</v>
      </c>
      <c r="DU1292" s="402"/>
      <c r="DV1292" s="398" t="s">
        <v>451</v>
      </c>
      <c r="DW1292" s="403">
        <v>3.5999999999999997E-2</v>
      </c>
      <c r="DX1292" s="397" t="s">
        <v>1396</v>
      </c>
      <c r="DZ1292" s="397" t="s">
        <v>540</v>
      </c>
      <c r="EA1292" s="400" t="s">
        <v>2044</v>
      </c>
      <c r="EB1292" s="397">
        <v>2244</v>
      </c>
    </row>
    <row r="1293" spans="1:132" s="372" customFormat="1" hidden="1" x14ac:dyDescent="0.2">
      <c r="A1293" s="384" t="str">
        <f t="shared" si="490"/>
        <v>LAFB</v>
      </c>
      <c r="B1293" s="384" t="str">
        <f t="shared" si="491"/>
        <v>1,1-Dichloroethylene</v>
      </c>
      <c r="C1293" s="385" t="s">
        <v>2587</v>
      </c>
      <c r="D1293" s="385" t="str">
        <f t="shared" si="519"/>
        <v>LS</v>
      </c>
      <c r="E1293" s="384" t="s">
        <v>372</v>
      </c>
      <c r="F1293" s="386" t="str">
        <f t="shared" si="492"/>
        <v>UA25</v>
      </c>
      <c r="G1293" s="384" t="str">
        <f t="shared" si="493"/>
        <v>Residential</v>
      </c>
      <c r="H1293" s="384" t="str">
        <f t="shared" si="494"/>
        <v>Crawlspace</v>
      </c>
      <c r="I1293" s="385" t="str">
        <f t="shared" si="501"/>
        <v>Y</v>
      </c>
      <c r="J1293" s="385" t="str">
        <f t="shared" si="502"/>
        <v>Y</v>
      </c>
      <c r="K1293" s="387" t="s">
        <v>541</v>
      </c>
      <c r="L1293" s="440" t="s">
        <v>1438</v>
      </c>
      <c r="M1293" s="385" t="str">
        <f t="shared" si="520"/>
        <v/>
      </c>
      <c r="N1293" s="385" t="str">
        <f t="shared" si="521"/>
        <v/>
      </c>
      <c r="O1293" s="385" t="str">
        <f t="shared" si="526"/>
        <v/>
      </c>
      <c r="P1293" s="384"/>
      <c r="Q1293" s="384"/>
      <c r="R1293" s="384"/>
      <c r="S1293" s="384"/>
      <c r="T1293" s="384"/>
      <c r="U1293" s="385" t="str">
        <f t="shared" si="527"/>
        <v>Y</v>
      </c>
      <c r="V1293" s="385" t="str">
        <f t="shared" si="528"/>
        <v>n</v>
      </c>
      <c r="W1293" s="387" t="s">
        <v>541</v>
      </c>
      <c r="X1293" s="440" t="s">
        <v>1438</v>
      </c>
      <c r="Y1293" s="385" t="str">
        <f t="shared" si="495"/>
        <v>Y</v>
      </c>
      <c r="Z1293" s="385" t="str">
        <f t="shared" si="496"/>
        <v>n</v>
      </c>
      <c r="AA1293" s="387" t="s">
        <v>541</v>
      </c>
      <c r="AB1293" s="440" t="s">
        <v>1438</v>
      </c>
      <c r="AC1293" s="389"/>
      <c r="AD1293" s="390"/>
      <c r="AE1293" s="385"/>
      <c r="AF1293" s="385"/>
      <c r="AG1293" s="391">
        <f t="shared" si="503"/>
        <v>1.8</v>
      </c>
      <c r="AH1293" s="372">
        <v>11.5</v>
      </c>
      <c r="AI1293" s="392">
        <f t="shared" si="504"/>
        <v>1203.6211688232117</v>
      </c>
      <c r="AL1293" s="393">
        <f t="shared" si="530"/>
        <v>3.9E-2</v>
      </c>
      <c r="AM1293" s="394">
        <f t="shared" si="511"/>
        <v>5.0999999999999997E-2</v>
      </c>
      <c r="AN1293" s="372">
        <f t="shared" si="497"/>
        <v>0.8</v>
      </c>
      <c r="AO1293" s="390">
        <f t="shared" si="505"/>
        <v>4.2372136118096883E-5</v>
      </c>
      <c r="AP1293" s="390"/>
      <c r="AQ1293" s="389"/>
      <c r="AR1293" s="395">
        <f t="shared" si="531"/>
        <v>1.3076923076923077</v>
      </c>
      <c r="AS1293" s="396">
        <f t="shared" si="514"/>
        <v>1</v>
      </c>
      <c r="AT1293" s="396">
        <f t="shared" si="515"/>
        <v>0</v>
      </c>
      <c r="AU1293" s="396"/>
      <c r="AV1293" s="396"/>
      <c r="AY1293" s="396">
        <f t="shared" si="532"/>
        <v>1</v>
      </c>
      <c r="AZ1293" s="396">
        <f t="shared" si="533"/>
        <v>0</v>
      </c>
      <c r="BA1293" s="397">
        <v>58</v>
      </c>
      <c r="BB1293" s="397" t="s">
        <v>1494</v>
      </c>
      <c r="BC1293" s="397" t="s">
        <v>1403</v>
      </c>
      <c r="BD1293" s="397" t="s">
        <v>1495</v>
      </c>
      <c r="BE1293" s="303" t="s">
        <v>656</v>
      </c>
      <c r="BF1293" s="397"/>
      <c r="BG1293" s="397">
        <v>194</v>
      </c>
      <c r="BH1293" s="397" t="s">
        <v>776</v>
      </c>
      <c r="BI1293" s="397" t="s">
        <v>1387</v>
      </c>
      <c r="BJ1293" s="397" t="s">
        <v>533</v>
      </c>
      <c r="BK1293" s="397" t="s">
        <v>1489</v>
      </c>
      <c r="BN1293" s="397">
        <v>5.7</v>
      </c>
      <c r="BO1293" s="397" t="s">
        <v>1390</v>
      </c>
      <c r="BP1293" s="398" t="s">
        <v>1406</v>
      </c>
      <c r="BQ1293" s="397" t="s">
        <v>777</v>
      </c>
      <c r="BS1293" s="397" t="s">
        <v>538</v>
      </c>
      <c r="BT1293" s="397" t="s">
        <v>559</v>
      </c>
      <c r="BU1293" s="397"/>
      <c r="BV1293" s="397"/>
      <c r="BW1293" s="399">
        <v>36838</v>
      </c>
      <c r="BX1293" s="399"/>
      <c r="BY1293" s="398" t="s">
        <v>451</v>
      </c>
      <c r="BZ1293" s="397">
        <v>5.0999999999999997E-2</v>
      </c>
      <c r="CA1293" s="397" t="s">
        <v>1396</v>
      </c>
      <c r="CC1293" s="397">
        <v>1.0999999999999999E-2</v>
      </c>
      <c r="CD1293" s="400" t="s">
        <v>2044</v>
      </c>
      <c r="CE1293" s="397">
        <v>14103</v>
      </c>
      <c r="CR1293" s="397" t="s">
        <v>1499</v>
      </c>
      <c r="CS1293" s="401">
        <v>36838</v>
      </c>
      <c r="CT1293" s="402"/>
      <c r="CU1293" s="397">
        <v>23</v>
      </c>
      <c r="CV1293" s="372" t="s">
        <v>1390</v>
      </c>
      <c r="CW1293" s="397"/>
      <c r="CY1293" s="372" t="s">
        <v>451</v>
      </c>
      <c r="CZ1293" s="397">
        <v>1.8</v>
      </c>
      <c r="DA1293" s="397" t="s">
        <v>2046</v>
      </c>
      <c r="DC1293" s="397">
        <v>1</v>
      </c>
      <c r="DD1293" s="397" t="s">
        <v>2044</v>
      </c>
      <c r="DE1293" s="397">
        <v>2301</v>
      </c>
      <c r="DF1293" s="397"/>
      <c r="DG1293" s="397"/>
      <c r="DH1293" s="397"/>
      <c r="DI1293" s="397"/>
      <c r="DJ1293" s="397"/>
      <c r="DK1293" s="397"/>
      <c r="DL1293" s="397"/>
      <c r="DM1293" s="397"/>
      <c r="DN1293" s="397"/>
      <c r="DO1293" s="397"/>
      <c r="DP1293" s="397"/>
      <c r="DQ1293" s="397"/>
      <c r="DR1293" s="400"/>
      <c r="DS1293" s="397"/>
      <c r="DT1293" s="401">
        <v>36838</v>
      </c>
      <c r="DU1293" s="402"/>
      <c r="DV1293" s="398" t="s">
        <v>451</v>
      </c>
      <c r="DW1293" s="403">
        <v>3.9E-2</v>
      </c>
      <c r="DX1293" s="397" t="s">
        <v>1396</v>
      </c>
      <c r="DZ1293" s="397" t="s">
        <v>540</v>
      </c>
      <c r="EA1293" s="400" t="s">
        <v>2044</v>
      </c>
      <c r="EB1293" s="397">
        <v>2245</v>
      </c>
    </row>
    <row r="1294" spans="1:132" s="372" customFormat="1" hidden="1" x14ac:dyDescent="0.2">
      <c r="A1294" s="384" t="str">
        <f t="shared" si="490"/>
        <v>LAFB</v>
      </c>
      <c r="B1294" s="384" t="str">
        <f t="shared" si="491"/>
        <v>1,1-Dichloroethylene</v>
      </c>
      <c r="C1294" s="385" t="s">
        <v>2587</v>
      </c>
      <c r="D1294" s="385" t="str">
        <f t="shared" si="519"/>
        <v>LS</v>
      </c>
      <c r="E1294" s="384" t="s">
        <v>372</v>
      </c>
      <c r="F1294" s="386" t="str">
        <f t="shared" si="492"/>
        <v>UA25</v>
      </c>
      <c r="G1294" s="384" t="str">
        <f t="shared" si="493"/>
        <v>Residential</v>
      </c>
      <c r="H1294" s="384" t="str">
        <f t="shared" si="494"/>
        <v>Crawlspace</v>
      </c>
      <c r="I1294" s="385" t="str">
        <f t="shared" si="501"/>
        <v>Y</v>
      </c>
      <c r="J1294" s="385" t="str">
        <f t="shared" si="502"/>
        <v>Y</v>
      </c>
      <c r="K1294" s="387" t="s">
        <v>541</v>
      </c>
      <c r="L1294" s="440" t="s">
        <v>1438</v>
      </c>
      <c r="M1294" s="385" t="str">
        <f t="shared" si="520"/>
        <v/>
      </c>
      <c r="N1294" s="385" t="str">
        <f t="shared" si="521"/>
        <v/>
      </c>
      <c r="O1294" s="385" t="str">
        <f t="shared" si="526"/>
        <v/>
      </c>
      <c r="P1294" s="384"/>
      <c r="Q1294" s="384"/>
      <c r="R1294" s="384"/>
      <c r="S1294" s="384"/>
      <c r="T1294" s="384"/>
      <c r="U1294" s="385" t="str">
        <f t="shared" si="527"/>
        <v>Y</v>
      </c>
      <c r="V1294" s="385" t="str">
        <f t="shared" si="528"/>
        <v>n</v>
      </c>
      <c r="W1294" s="387" t="s">
        <v>541</v>
      </c>
      <c r="X1294" s="440" t="s">
        <v>1438</v>
      </c>
      <c r="Y1294" s="385" t="str">
        <f t="shared" si="495"/>
        <v>Y</v>
      </c>
      <c r="Z1294" s="385" t="str">
        <f t="shared" si="496"/>
        <v>n</v>
      </c>
      <c r="AA1294" s="387" t="s">
        <v>541</v>
      </c>
      <c r="AB1294" s="440" t="s">
        <v>1438</v>
      </c>
      <c r="AC1294" s="389"/>
      <c r="AD1294" s="390"/>
      <c r="AE1294" s="385"/>
      <c r="AF1294" s="385"/>
      <c r="AG1294" s="391">
        <f t="shared" si="503"/>
        <v>1.1000000000000001</v>
      </c>
      <c r="AH1294" s="372">
        <v>11.5</v>
      </c>
      <c r="AI1294" s="392">
        <f t="shared" si="504"/>
        <v>735.5462698364073</v>
      </c>
      <c r="AL1294" s="393">
        <f t="shared" si="530"/>
        <v>0.13</v>
      </c>
      <c r="AM1294" s="394">
        <f t="shared" si="511"/>
        <v>0.15</v>
      </c>
      <c r="AN1294" s="372">
        <f t="shared" si="497"/>
        <v>0.8</v>
      </c>
      <c r="AO1294" s="390">
        <f t="shared" si="505"/>
        <v>2.0393006687854112E-4</v>
      </c>
      <c r="AP1294" s="390"/>
      <c r="AQ1294" s="389"/>
      <c r="AR1294" s="395">
        <f t="shared" si="531"/>
        <v>1.1538461538461537</v>
      </c>
      <c r="AS1294" s="396">
        <f t="shared" si="514"/>
        <v>1</v>
      </c>
      <c r="AT1294" s="396">
        <f t="shared" si="515"/>
        <v>0</v>
      </c>
      <c r="AU1294" s="396"/>
      <c r="AV1294" s="396"/>
      <c r="AY1294" s="396">
        <f t="shared" si="532"/>
        <v>1</v>
      </c>
      <c r="AZ1294" s="396">
        <f t="shared" si="533"/>
        <v>0</v>
      </c>
      <c r="BA1294" s="397">
        <v>58</v>
      </c>
      <c r="BB1294" s="397" t="s">
        <v>1494</v>
      </c>
      <c r="BC1294" s="397" t="s">
        <v>1403</v>
      </c>
      <c r="BD1294" s="397" t="s">
        <v>1495</v>
      </c>
      <c r="BE1294" s="303" t="s">
        <v>656</v>
      </c>
      <c r="BF1294" s="397"/>
      <c r="BG1294" s="397">
        <v>194</v>
      </c>
      <c r="BH1294" s="397" t="s">
        <v>776</v>
      </c>
      <c r="BI1294" s="397" t="s">
        <v>1387</v>
      </c>
      <c r="BJ1294" s="397" t="s">
        <v>533</v>
      </c>
      <c r="BK1294" s="397" t="s">
        <v>1489</v>
      </c>
      <c r="BN1294" s="397">
        <v>5.7</v>
      </c>
      <c r="BO1294" s="397" t="s">
        <v>1390</v>
      </c>
      <c r="BP1294" s="398" t="s">
        <v>1406</v>
      </c>
      <c r="BQ1294" s="397" t="s">
        <v>777</v>
      </c>
      <c r="BS1294" s="397" t="s">
        <v>538</v>
      </c>
      <c r="BT1294" s="397" t="s">
        <v>559</v>
      </c>
      <c r="BU1294" s="397"/>
      <c r="BV1294" s="397"/>
      <c r="BW1294" s="399">
        <v>36881</v>
      </c>
      <c r="BX1294" s="399"/>
      <c r="BY1294" s="398" t="s">
        <v>451</v>
      </c>
      <c r="BZ1294" s="397">
        <v>0.15</v>
      </c>
      <c r="CA1294" s="397" t="s">
        <v>1396</v>
      </c>
      <c r="CC1294" s="397">
        <v>1.0999999999999999E-2</v>
      </c>
      <c r="CD1294" s="400" t="s">
        <v>2044</v>
      </c>
      <c r="CE1294" s="397">
        <v>14108</v>
      </c>
      <c r="CR1294" s="397" t="s">
        <v>1499</v>
      </c>
      <c r="CS1294" s="401">
        <v>36881</v>
      </c>
      <c r="CT1294" s="402"/>
      <c r="CU1294" s="397">
        <v>23</v>
      </c>
      <c r="CV1294" s="372" t="s">
        <v>1390</v>
      </c>
      <c r="CW1294" s="397"/>
      <c r="CY1294" s="372" t="s">
        <v>451</v>
      </c>
      <c r="CZ1294" s="397">
        <v>1.1000000000000001</v>
      </c>
      <c r="DA1294" s="397" t="s">
        <v>2046</v>
      </c>
      <c r="DC1294" s="397">
        <v>1</v>
      </c>
      <c r="DD1294" s="397" t="s">
        <v>2044</v>
      </c>
      <c r="DE1294" s="397">
        <v>2303</v>
      </c>
      <c r="DF1294" s="397"/>
      <c r="DG1294" s="397"/>
      <c r="DH1294" s="397"/>
      <c r="DI1294" s="397"/>
      <c r="DJ1294" s="397"/>
      <c r="DK1294" s="397"/>
      <c r="DL1294" s="397"/>
      <c r="DM1294" s="397"/>
      <c r="DN1294" s="397"/>
      <c r="DO1294" s="397"/>
      <c r="DP1294" s="397"/>
      <c r="DQ1294" s="397"/>
      <c r="DR1294" s="400"/>
      <c r="DS1294" s="397"/>
      <c r="DT1294" s="401">
        <v>36881</v>
      </c>
      <c r="DU1294" s="402"/>
      <c r="DV1294" s="398" t="s">
        <v>451</v>
      </c>
      <c r="DW1294" s="403">
        <v>0.13</v>
      </c>
      <c r="DX1294" s="397" t="s">
        <v>1396</v>
      </c>
      <c r="DZ1294" s="397" t="s">
        <v>540</v>
      </c>
      <c r="EA1294" s="400" t="s">
        <v>2044</v>
      </c>
      <c r="EB1294" s="397">
        <v>2242</v>
      </c>
    </row>
    <row r="1295" spans="1:132" s="372" customFormat="1" hidden="1" x14ac:dyDescent="0.2">
      <c r="A1295" s="384" t="str">
        <f t="shared" ref="A1295:A1358" si="534">BB1295</f>
        <v>LAFB</v>
      </c>
      <c r="B1295" s="384" t="str">
        <f t="shared" ref="B1295:B1358" si="535">BS1295</f>
        <v>cis-1,2-Dichloroethylene</v>
      </c>
      <c r="C1295" s="385" t="s">
        <v>2587</v>
      </c>
      <c r="D1295" s="385" t="str">
        <f t="shared" si="519"/>
        <v>LS</v>
      </c>
      <c r="E1295" s="384" t="s">
        <v>372</v>
      </c>
      <c r="F1295" s="386" t="str">
        <f t="shared" ref="F1295:F1358" si="536">BH1295</f>
        <v>UA25</v>
      </c>
      <c r="G1295" s="384" t="str">
        <f t="shared" ref="G1295:G1358" si="537">BJ1295</f>
        <v>Residential</v>
      </c>
      <c r="H1295" s="384" t="str">
        <f t="shared" ref="H1295:H1358" si="538">IF(BK1295="","",BK1295)</f>
        <v>Crawlspace</v>
      </c>
      <c r="I1295" s="385" t="str">
        <f t="shared" si="501"/>
        <v>Y</v>
      </c>
      <c r="J1295" s="385" t="str">
        <f t="shared" si="502"/>
        <v>Y</v>
      </c>
      <c r="K1295" s="385" t="str">
        <f t="shared" si="524"/>
        <v>Y</v>
      </c>
      <c r="L1295" s="384"/>
      <c r="M1295" s="385" t="str">
        <f t="shared" si="520"/>
        <v/>
      </c>
      <c r="N1295" s="385" t="str">
        <f t="shared" si="521"/>
        <v/>
      </c>
      <c r="O1295" s="385" t="str">
        <f t="shared" si="526"/>
        <v/>
      </c>
      <c r="P1295" s="384"/>
      <c r="Q1295" s="384"/>
      <c r="R1295" s="384"/>
      <c r="S1295" s="384"/>
      <c r="T1295" s="384"/>
      <c r="U1295" s="385" t="str">
        <f t="shared" si="527"/>
        <v>Y</v>
      </c>
      <c r="V1295" s="385" t="str">
        <f t="shared" si="528"/>
        <v>Y</v>
      </c>
      <c r="W1295" s="385" t="str">
        <f t="shared" si="529"/>
        <v>Y</v>
      </c>
      <c r="X1295" s="384"/>
      <c r="Y1295" s="385" t="str">
        <f t="shared" ref="Y1295:Y1358" si="539">IF(CD1295="","",IF(CD1295="y","Y","n"))</f>
        <v>Y</v>
      </c>
      <c r="Z1295" s="385" t="str">
        <f t="shared" ref="Z1295:Z1358" si="540">IF(AM1295="","",IF(AN1295="","Y",IF(AM1295&gt;AN1295*$Z$38,"Y","n")))</f>
        <v>Y</v>
      </c>
      <c r="AA1295" s="385" t="str">
        <f t="shared" si="525"/>
        <v>Y</v>
      </c>
      <c r="AC1295" s="389"/>
      <c r="AD1295" s="390"/>
      <c r="AE1295" s="385"/>
      <c r="AF1295" s="385"/>
      <c r="AG1295" s="391">
        <f t="shared" si="503"/>
        <v>11</v>
      </c>
      <c r="AH1295" s="372">
        <v>11.5</v>
      </c>
      <c r="AI1295" s="392">
        <f t="shared" si="504"/>
        <v>1032.975919942799</v>
      </c>
      <c r="AL1295" s="393">
        <f t="shared" si="530"/>
        <v>0.13</v>
      </c>
      <c r="AM1295" s="394">
        <f t="shared" si="511"/>
        <v>2.8000000000000001E-2</v>
      </c>
      <c r="AN1295" s="372" t="str">
        <f t="shared" ref="AN1295:AN1358" si="541">IF(ISNA(MATCH(BS1295,ChemName,0))=TRUE,"",IF(INDEX(Percent90,MATCH(BS1295,ChemName,0))=0,"",INDEX(Percent90,MATCH(BS1295,ChemName,0))))</f>
        <v/>
      </c>
      <c r="AO1295" s="390">
        <f t="shared" si="505"/>
        <v>2.7106149775060099E-5</v>
      </c>
      <c r="AP1295" s="390"/>
      <c r="AQ1295" s="389"/>
      <c r="AR1295" s="390">
        <f t="shared" si="531"/>
        <v>0.21538461538461537</v>
      </c>
      <c r="AS1295" s="396">
        <f t="shared" si="514"/>
        <v>1</v>
      </c>
      <c r="AT1295" s="396">
        <f t="shared" si="515"/>
        <v>0</v>
      </c>
      <c r="AU1295" s="396"/>
      <c r="AV1295" s="396"/>
      <c r="AY1295" s="396">
        <f t="shared" si="532"/>
        <v>1</v>
      </c>
      <c r="AZ1295" s="396">
        <f t="shared" si="533"/>
        <v>0</v>
      </c>
      <c r="BA1295" s="397">
        <v>58</v>
      </c>
      <c r="BB1295" s="397" t="s">
        <v>1494</v>
      </c>
      <c r="BC1295" s="397" t="s">
        <v>1403</v>
      </c>
      <c r="BD1295" s="397" t="s">
        <v>1495</v>
      </c>
      <c r="BE1295" s="303" t="s">
        <v>656</v>
      </c>
      <c r="BF1295" s="397"/>
      <c r="BG1295" s="397">
        <v>194</v>
      </c>
      <c r="BH1295" s="397" t="s">
        <v>776</v>
      </c>
      <c r="BI1295" s="397" t="s">
        <v>1387</v>
      </c>
      <c r="BJ1295" s="397" t="s">
        <v>533</v>
      </c>
      <c r="BK1295" s="397" t="s">
        <v>1489</v>
      </c>
      <c r="BN1295" s="397">
        <v>5.7</v>
      </c>
      <c r="BO1295" s="397" t="s">
        <v>1390</v>
      </c>
      <c r="BP1295" s="398" t="s">
        <v>1406</v>
      </c>
      <c r="BQ1295" s="397" t="s">
        <v>777</v>
      </c>
      <c r="BS1295" s="397" t="s">
        <v>1400</v>
      </c>
      <c r="BT1295" s="397" t="s">
        <v>559</v>
      </c>
      <c r="BU1295" s="397"/>
      <c r="BV1295" s="397"/>
      <c r="BW1295" s="399">
        <v>36783</v>
      </c>
      <c r="BX1295" s="399"/>
      <c r="BY1295" s="398" t="s">
        <v>451</v>
      </c>
      <c r="BZ1295" s="397">
        <v>2.8000000000000001E-2</v>
      </c>
      <c r="CA1295" s="397" t="s">
        <v>1396</v>
      </c>
      <c r="CC1295" s="397">
        <v>0.01</v>
      </c>
      <c r="CD1295" s="400" t="s">
        <v>2044</v>
      </c>
      <c r="CE1295" s="397">
        <v>14101</v>
      </c>
      <c r="CR1295" s="397" t="s">
        <v>1499</v>
      </c>
      <c r="CS1295" s="401">
        <v>36783</v>
      </c>
      <c r="CT1295" s="402"/>
      <c r="CU1295" s="397">
        <v>23</v>
      </c>
      <c r="CV1295" s="372" t="s">
        <v>1390</v>
      </c>
      <c r="CW1295" s="397"/>
      <c r="CY1295" s="372" t="s">
        <v>451</v>
      </c>
      <c r="CZ1295" s="397">
        <v>11</v>
      </c>
      <c r="DA1295" s="397" t="s">
        <v>2046</v>
      </c>
      <c r="DC1295" s="397">
        <v>1</v>
      </c>
      <c r="DD1295" s="397" t="s">
        <v>2044</v>
      </c>
      <c r="DE1295" s="397">
        <v>2389</v>
      </c>
      <c r="DF1295" s="397"/>
      <c r="DG1295" s="397"/>
      <c r="DH1295" s="397"/>
      <c r="DI1295" s="397"/>
      <c r="DJ1295" s="397"/>
      <c r="DK1295" s="397"/>
      <c r="DL1295" s="397"/>
      <c r="DM1295" s="397"/>
      <c r="DN1295" s="397"/>
      <c r="DO1295" s="397"/>
      <c r="DP1295" s="397"/>
      <c r="DQ1295" s="397"/>
      <c r="DR1295" s="400"/>
      <c r="DS1295" s="397"/>
      <c r="DT1295" s="401">
        <v>36783</v>
      </c>
      <c r="DU1295" s="402"/>
      <c r="DV1295" s="398" t="s">
        <v>451</v>
      </c>
      <c r="DW1295" s="403">
        <v>0.13</v>
      </c>
      <c r="DX1295" s="397" t="s">
        <v>1396</v>
      </c>
      <c r="DZ1295" s="397" t="s">
        <v>1501</v>
      </c>
      <c r="EA1295" s="400" t="s">
        <v>2044</v>
      </c>
      <c r="EB1295" s="397">
        <v>2250</v>
      </c>
    </row>
    <row r="1296" spans="1:132" s="372" customFormat="1" hidden="1" x14ac:dyDescent="0.2">
      <c r="A1296" s="384" t="str">
        <f t="shared" si="534"/>
        <v>LAFB</v>
      </c>
      <c r="B1296" s="384" t="str">
        <f t="shared" si="535"/>
        <v>cis-1,2-Dichloroethylene</v>
      </c>
      <c r="C1296" s="385" t="s">
        <v>2587</v>
      </c>
      <c r="D1296" s="385" t="str">
        <f t="shared" si="519"/>
        <v>LS</v>
      </c>
      <c r="E1296" s="384" t="s">
        <v>372</v>
      </c>
      <c r="F1296" s="386" t="str">
        <f t="shared" si="536"/>
        <v>UA25</v>
      </c>
      <c r="G1296" s="384" t="str">
        <f t="shared" si="537"/>
        <v>Residential</v>
      </c>
      <c r="H1296" s="384" t="str">
        <f t="shared" si="538"/>
        <v>Crawlspace</v>
      </c>
      <c r="I1296" s="385" t="str">
        <f t="shared" si="501"/>
        <v>Y</v>
      </c>
      <c r="J1296" s="385" t="str">
        <f t="shared" si="502"/>
        <v>Y</v>
      </c>
      <c r="K1296" s="385" t="str">
        <f t="shared" si="524"/>
        <v>Y</v>
      </c>
      <c r="L1296" s="384"/>
      <c r="M1296" s="385" t="str">
        <f t="shared" si="520"/>
        <v/>
      </c>
      <c r="N1296" s="385" t="str">
        <f t="shared" si="521"/>
        <v/>
      </c>
      <c r="O1296" s="385" t="str">
        <f t="shared" si="526"/>
        <v/>
      </c>
      <c r="P1296" s="384"/>
      <c r="Q1296" s="384"/>
      <c r="R1296" s="384"/>
      <c r="S1296" s="384"/>
      <c r="T1296" s="384"/>
      <c r="U1296" s="385" t="str">
        <f t="shared" si="527"/>
        <v>Y</v>
      </c>
      <c r="V1296" s="385" t="str">
        <f t="shared" si="528"/>
        <v>Y</v>
      </c>
      <c r="W1296" s="385" t="str">
        <f t="shared" si="529"/>
        <v>Y</v>
      </c>
      <c r="X1296" s="384"/>
      <c r="Y1296" s="385" t="str">
        <f t="shared" si="539"/>
        <v>Y</v>
      </c>
      <c r="Z1296" s="385" t="str">
        <f t="shared" si="540"/>
        <v>Y</v>
      </c>
      <c r="AA1296" s="385" t="str">
        <f t="shared" si="525"/>
        <v>Y</v>
      </c>
      <c r="AC1296" s="389"/>
      <c r="AD1296" s="390"/>
      <c r="AE1296" s="385"/>
      <c r="AF1296" s="385"/>
      <c r="AG1296" s="391">
        <f t="shared" si="503"/>
        <v>11</v>
      </c>
      <c r="AH1296" s="372">
        <v>11.5</v>
      </c>
      <c r="AI1296" s="392">
        <f t="shared" si="504"/>
        <v>1032.975919942799</v>
      </c>
      <c r="AL1296" s="393">
        <f t="shared" si="530"/>
        <v>9.1999999999999998E-2</v>
      </c>
      <c r="AM1296" s="394">
        <f t="shared" si="511"/>
        <v>3.2000000000000001E-2</v>
      </c>
      <c r="AN1296" s="372" t="str">
        <f t="shared" si="541"/>
        <v/>
      </c>
      <c r="AO1296" s="390">
        <f t="shared" si="505"/>
        <v>3.0978456885782971E-5</v>
      </c>
      <c r="AP1296" s="390"/>
      <c r="AQ1296" s="389"/>
      <c r="AR1296" s="390">
        <f t="shared" si="531"/>
        <v>0.34782608695652173</v>
      </c>
      <c r="AS1296" s="396">
        <f t="shared" si="514"/>
        <v>1</v>
      </c>
      <c r="AT1296" s="396">
        <f t="shared" si="515"/>
        <v>0</v>
      </c>
      <c r="AU1296" s="396"/>
      <c r="AV1296" s="396"/>
      <c r="AY1296" s="396">
        <f t="shared" si="532"/>
        <v>1</v>
      </c>
      <c r="AZ1296" s="396">
        <f t="shared" si="533"/>
        <v>0</v>
      </c>
      <c r="BA1296" s="397">
        <v>58</v>
      </c>
      <c r="BB1296" s="397" t="s">
        <v>1494</v>
      </c>
      <c r="BC1296" s="397" t="s">
        <v>1403</v>
      </c>
      <c r="BD1296" s="397" t="s">
        <v>1495</v>
      </c>
      <c r="BE1296" s="303" t="s">
        <v>656</v>
      </c>
      <c r="BF1296" s="397"/>
      <c r="BG1296" s="397">
        <v>194</v>
      </c>
      <c r="BH1296" s="397" t="s">
        <v>776</v>
      </c>
      <c r="BI1296" s="397" t="s">
        <v>1387</v>
      </c>
      <c r="BJ1296" s="397" t="s">
        <v>533</v>
      </c>
      <c r="BK1296" s="397" t="s">
        <v>1489</v>
      </c>
      <c r="BN1296" s="397">
        <v>5.7</v>
      </c>
      <c r="BO1296" s="397" t="s">
        <v>1390</v>
      </c>
      <c r="BP1296" s="398" t="s">
        <v>1406</v>
      </c>
      <c r="BQ1296" s="397" t="s">
        <v>777</v>
      </c>
      <c r="BS1296" s="397" t="s">
        <v>1400</v>
      </c>
      <c r="BT1296" s="397" t="s">
        <v>559</v>
      </c>
      <c r="BU1296" s="397"/>
      <c r="BV1296" s="397"/>
      <c r="BW1296" s="399">
        <v>36838</v>
      </c>
      <c r="BX1296" s="399"/>
      <c r="BY1296" s="398" t="s">
        <v>451</v>
      </c>
      <c r="BZ1296" s="397">
        <v>3.2000000000000001E-2</v>
      </c>
      <c r="CA1296" s="397" t="s">
        <v>1396</v>
      </c>
      <c r="CC1296" s="397">
        <v>0.01</v>
      </c>
      <c r="CD1296" s="400" t="s">
        <v>2044</v>
      </c>
      <c r="CE1296" s="397">
        <v>14106</v>
      </c>
      <c r="CR1296" s="397" t="s">
        <v>1499</v>
      </c>
      <c r="CS1296" s="401">
        <v>36838</v>
      </c>
      <c r="CT1296" s="402"/>
      <c r="CU1296" s="397">
        <v>23</v>
      </c>
      <c r="CV1296" s="372" t="s">
        <v>1390</v>
      </c>
      <c r="CW1296" s="397"/>
      <c r="CY1296" s="372" t="s">
        <v>451</v>
      </c>
      <c r="CZ1296" s="397">
        <v>11</v>
      </c>
      <c r="DA1296" s="397" t="s">
        <v>2046</v>
      </c>
      <c r="DC1296" s="397">
        <v>1</v>
      </c>
      <c r="DD1296" s="397" t="s">
        <v>2044</v>
      </c>
      <c r="DE1296" s="397">
        <v>2390</v>
      </c>
      <c r="DF1296" s="397"/>
      <c r="DG1296" s="397"/>
      <c r="DH1296" s="397"/>
      <c r="DI1296" s="397"/>
      <c r="DJ1296" s="397"/>
      <c r="DK1296" s="397"/>
      <c r="DL1296" s="397"/>
      <c r="DM1296" s="397"/>
      <c r="DN1296" s="397"/>
      <c r="DO1296" s="397"/>
      <c r="DP1296" s="397"/>
      <c r="DQ1296" s="397"/>
      <c r="DR1296" s="400"/>
      <c r="DS1296" s="397"/>
      <c r="DT1296" s="401">
        <v>36838</v>
      </c>
      <c r="DU1296" s="402"/>
      <c r="DV1296" s="398" t="s">
        <v>451</v>
      </c>
      <c r="DW1296" s="403">
        <v>9.1999999999999998E-2</v>
      </c>
      <c r="DX1296" s="397" t="s">
        <v>1396</v>
      </c>
      <c r="DZ1296" s="397" t="s">
        <v>1501</v>
      </c>
      <c r="EA1296" s="400" t="s">
        <v>2044</v>
      </c>
      <c r="EB1296" s="397">
        <v>2246</v>
      </c>
    </row>
    <row r="1297" spans="1:132" s="372" customFormat="1" hidden="1" x14ac:dyDescent="0.2">
      <c r="A1297" s="384" t="str">
        <f t="shared" si="534"/>
        <v>LAFB</v>
      </c>
      <c r="B1297" s="384" t="str">
        <f t="shared" si="535"/>
        <v>cis-1,2-Dichloroethylene</v>
      </c>
      <c r="C1297" s="385" t="s">
        <v>2587</v>
      </c>
      <c r="D1297" s="385" t="str">
        <f t="shared" si="519"/>
        <v>LS</v>
      </c>
      <c r="E1297" s="384" t="s">
        <v>372</v>
      </c>
      <c r="F1297" s="386" t="str">
        <f t="shared" si="536"/>
        <v>UA25</v>
      </c>
      <c r="G1297" s="384" t="str">
        <f t="shared" si="537"/>
        <v>Residential</v>
      </c>
      <c r="H1297" s="384" t="str">
        <f t="shared" si="538"/>
        <v>Crawlspace</v>
      </c>
      <c r="I1297" s="385" t="str">
        <f t="shared" si="501"/>
        <v>Y</v>
      </c>
      <c r="J1297" s="385" t="str">
        <f t="shared" si="502"/>
        <v>Y</v>
      </c>
      <c r="K1297" s="385" t="str">
        <f t="shared" si="524"/>
        <v>Y</v>
      </c>
      <c r="L1297" s="384"/>
      <c r="M1297" s="385" t="str">
        <f t="shared" si="520"/>
        <v/>
      </c>
      <c r="N1297" s="385" t="str">
        <f t="shared" si="521"/>
        <v/>
      </c>
      <c r="O1297" s="385" t="str">
        <f t="shared" si="526"/>
        <v/>
      </c>
      <c r="P1297" s="384"/>
      <c r="Q1297" s="384"/>
      <c r="R1297" s="384"/>
      <c r="S1297" s="384"/>
      <c r="T1297" s="384"/>
      <c r="U1297" s="385" t="str">
        <f t="shared" si="527"/>
        <v>Y</v>
      </c>
      <c r="V1297" s="385" t="str">
        <f t="shared" si="528"/>
        <v>Y</v>
      </c>
      <c r="W1297" s="385" t="str">
        <f t="shared" si="529"/>
        <v>Y</v>
      </c>
      <c r="X1297" s="384"/>
      <c r="Y1297" s="385" t="str">
        <f t="shared" si="539"/>
        <v>Y</v>
      </c>
      <c r="Z1297" s="385" t="str">
        <f t="shared" si="540"/>
        <v>Y</v>
      </c>
      <c r="AA1297" s="385" t="str">
        <f t="shared" si="525"/>
        <v>Y</v>
      </c>
      <c r="AC1297" s="389"/>
      <c r="AD1297" s="390"/>
      <c r="AE1297" s="385"/>
      <c r="AF1297" s="385"/>
      <c r="AG1297" s="391">
        <f t="shared" si="503"/>
        <v>8.6</v>
      </c>
      <c r="AH1297" s="372">
        <v>11.5</v>
      </c>
      <c r="AI1297" s="392">
        <f t="shared" si="504"/>
        <v>807.59935559164285</v>
      </c>
      <c r="AL1297" s="393">
        <f t="shared" si="530"/>
        <v>0.15</v>
      </c>
      <c r="AM1297" s="394">
        <f t="shared" si="511"/>
        <v>0.13</v>
      </c>
      <c r="AN1297" s="372" t="str">
        <f t="shared" si="541"/>
        <v/>
      </c>
      <c r="AO1297" s="390">
        <f t="shared" si="505"/>
        <v>1.609709060562124E-4</v>
      </c>
      <c r="AP1297" s="390"/>
      <c r="AQ1297" s="389"/>
      <c r="AR1297" s="390">
        <f t="shared" si="531"/>
        <v>0.8666666666666667</v>
      </c>
      <c r="AS1297" s="396">
        <f t="shared" si="514"/>
        <v>1</v>
      </c>
      <c r="AT1297" s="396">
        <f t="shared" si="515"/>
        <v>0</v>
      </c>
      <c r="AU1297" s="396"/>
      <c r="AV1297" s="396"/>
      <c r="AY1297" s="396">
        <f t="shared" si="532"/>
        <v>1</v>
      </c>
      <c r="AZ1297" s="396">
        <f t="shared" si="533"/>
        <v>0</v>
      </c>
      <c r="BA1297" s="397">
        <v>58</v>
      </c>
      <c r="BB1297" s="397" t="s">
        <v>1494</v>
      </c>
      <c r="BC1297" s="397" t="s">
        <v>1403</v>
      </c>
      <c r="BD1297" s="397" t="s">
        <v>1495</v>
      </c>
      <c r="BE1297" s="303" t="s">
        <v>656</v>
      </c>
      <c r="BF1297" s="397"/>
      <c r="BG1297" s="397">
        <v>194</v>
      </c>
      <c r="BH1297" s="397" t="s">
        <v>776</v>
      </c>
      <c r="BI1297" s="397" t="s">
        <v>1387</v>
      </c>
      <c r="BJ1297" s="397" t="s">
        <v>533</v>
      </c>
      <c r="BK1297" s="397" t="s">
        <v>1489</v>
      </c>
      <c r="BN1297" s="397">
        <v>5.7</v>
      </c>
      <c r="BO1297" s="397" t="s">
        <v>1390</v>
      </c>
      <c r="BP1297" s="398" t="s">
        <v>1406</v>
      </c>
      <c r="BQ1297" s="397" t="s">
        <v>777</v>
      </c>
      <c r="BS1297" s="397" t="s">
        <v>1400</v>
      </c>
      <c r="BT1297" s="397" t="s">
        <v>559</v>
      </c>
      <c r="BU1297" s="397"/>
      <c r="BV1297" s="397"/>
      <c r="BW1297" s="399">
        <v>36881</v>
      </c>
      <c r="BX1297" s="399"/>
      <c r="BY1297" s="398" t="s">
        <v>451</v>
      </c>
      <c r="BZ1297" s="397">
        <v>0.13</v>
      </c>
      <c r="CA1297" s="397" t="s">
        <v>1396</v>
      </c>
      <c r="CC1297" s="397">
        <v>0.01</v>
      </c>
      <c r="CD1297" s="400" t="s">
        <v>2044</v>
      </c>
      <c r="CE1297" s="397">
        <v>14111</v>
      </c>
      <c r="CR1297" s="397" t="s">
        <v>1499</v>
      </c>
      <c r="CS1297" s="401">
        <v>36881</v>
      </c>
      <c r="CT1297" s="402"/>
      <c r="CU1297" s="397">
        <v>23</v>
      </c>
      <c r="CV1297" s="372" t="s">
        <v>1390</v>
      </c>
      <c r="CW1297" s="397"/>
      <c r="CY1297" s="372" t="s">
        <v>451</v>
      </c>
      <c r="CZ1297" s="397">
        <v>8.6</v>
      </c>
      <c r="DA1297" s="397" t="s">
        <v>2046</v>
      </c>
      <c r="DC1297" s="397">
        <v>1</v>
      </c>
      <c r="DD1297" s="397" t="s">
        <v>2044</v>
      </c>
      <c r="DE1297" s="397">
        <v>2393</v>
      </c>
      <c r="DF1297" s="397"/>
      <c r="DG1297" s="397"/>
      <c r="DH1297" s="397"/>
      <c r="DI1297" s="397"/>
      <c r="DJ1297" s="397"/>
      <c r="DK1297" s="397"/>
      <c r="DL1297" s="397"/>
      <c r="DM1297" s="397"/>
      <c r="DN1297" s="397"/>
      <c r="DO1297" s="397"/>
      <c r="DP1297" s="397"/>
      <c r="DQ1297" s="397"/>
      <c r="DR1297" s="400"/>
      <c r="DS1297" s="397"/>
      <c r="DT1297" s="401">
        <v>36881</v>
      </c>
      <c r="DU1297" s="402"/>
      <c r="DV1297" s="398" t="s">
        <v>451</v>
      </c>
      <c r="DW1297" s="403">
        <v>0.15</v>
      </c>
      <c r="DX1297" s="397" t="s">
        <v>1396</v>
      </c>
      <c r="DZ1297" s="397" t="s">
        <v>1501</v>
      </c>
      <c r="EA1297" s="400" t="s">
        <v>2044</v>
      </c>
      <c r="EB1297" s="397">
        <v>2248</v>
      </c>
    </row>
    <row r="1298" spans="1:132" s="372" customFormat="1" hidden="1" x14ac:dyDescent="0.2">
      <c r="A1298" s="384" t="str">
        <f t="shared" si="534"/>
        <v>LAFB</v>
      </c>
      <c r="B1298" s="384" t="str">
        <f t="shared" si="535"/>
        <v>cis-1,2-Dichloroethylene</v>
      </c>
      <c r="C1298" s="385" t="s">
        <v>2587</v>
      </c>
      <c r="D1298" s="385" t="str">
        <f t="shared" si="519"/>
        <v>LS</v>
      </c>
      <c r="E1298" s="384" t="s">
        <v>372</v>
      </c>
      <c r="F1298" s="386" t="str">
        <f t="shared" si="536"/>
        <v>UA25</v>
      </c>
      <c r="G1298" s="384" t="str">
        <f t="shared" si="537"/>
        <v>Residential</v>
      </c>
      <c r="H1298" s="384" t="str">
        <f t="shared" si="538"/>
        <v>Crawlspace</v>
      </c>
      <c r="I1298" s="385" t="str">
        <f t="shared" si="501"/>
        <v>Y</v>
      </c>
      <c r="J1298" s="385" t="str">
        <f t="shared" si="502"/>
        <v>Y</v>
      </c>
      <c r="K1298" s="387" t="s">
        <v>541</v>
      </c>
      <c r="L1298" s="440" t="s">
        <v>1438</v>
      </c>
      <c r="M1298" s="385" t="str">
        <f t="shared" si="520"/>
        <v/>
      </c>
      <c r="N1298" s="385" t="str">
        <f t="shared" si="521"/>
        <v/>
      </c>
      <c r="O1298" s="385" t="str">
        <f t="shared" si="526"/>
        <v/>
      </c>
      <c r="P1298" s="384"/>
      <c r="Q1298" s="384"/>
      <c r="R1298" s="384"/>
      <c r="S1298" s="384"/>
      <c r="T1298" s="384"/>
      <c r="U1298" s="385" t="str">
        <f t="shared" si="527"/>
        <v>Y</v>
      </c>
      <c r="V1298" s="385" t="str">
        <f t="shared" si="528"/>
        <v>Y</v>
      </c>
      <c r="W1298" s="387" t="s">
        <v>541</v>
      </c>
      <c r="X1298" s="440" t="s">
        <v>1438</v>
      </c>
      <c r="Y1298" s="385" t="str">
        <f t="shared" si="539"/>
        <v>Y</v>
      </c>
      <c r="Z1298" s="385" t="str">
        <f t="shared" si="540"/>
        <v>Y</v>
      </c>
      <c r="AA1298" s="387" t="s">
        <v>541</v>
      </c>
      <c r="AB1298" s="440" t="s">
        <v>1438</v>
      </c>
      <c r="AC1298" s="389"/>
      <c r="AD1298" s="390"/>
      <c r="AE1298" s="385"/>
      <c r="AF1298" s="385"/>
      <c r="AG1298" s="391">
        <f t="shared" si="503"/>
        <v>9.9</v>
      </c>
      <c r="AH1298" s="372">
        <v>11.5</v>
      </c>
      <c r="AI1298" s="392">
        <f t="shared" si="504"/>
        <v>929.67832794851915</v>
      </c>
      <c r="AL1298" s="393">
        <f t="shared" si="530"/>
        <v>0.2</v>
      </c>
      <c r="AM1298" s="394">
        <f t="shared" si="511"/>
        <v>0.21</v>
      </c>
      <c r="AN1298" s="372" t="str">
        <f t="shared" si="541"/>
        <v/>
      </c>
      <c r="AO1298" s="390">
        <f t="shared" si="505"/>
        <v>2.2588458145883413E-4</v>
      </c>
      <c r="AP1298" s="390"/>
      <c r="AQ1298" s="389"/>
      <c r="AR1298" s="395">
        <f t="shared" si="531"/>
        <v>1.0499999999999998</v>
      </c>
      <c r="AS1298" s="396">
        <f t="shared" si="514"/>
        <v>1</v>
      </c>
      <c r="AT1298" s="396">
        <f t="shared" si="515"/>
        <v>0</v>
      </c>
      <c r="AU1298" s="396"/>
      <c r="AV1298" s="396"/>
      <c r="AY1298" s="396">
        <f t="shared" si="532"/>
        <v>1</v>
      </c>
      <c r="AZ1298" s="396">
        <f t="shared" si="533"/>
        <v>0</v>
      </c>
      <c r="BA1298" s="397">
        <v>58</v>
      </c>
      <c r="BB1298" s="397" t="s">
        <v>1494</v>
      </c>
      <c r="BC1298" s="397" t="s">
        <v>1403</v>
      </c>
      <c r="BD1298" s="397" t="s">
        <v>1495</v>
      </c>
      <c r="BE1298" s="303" t="s">
        <v>656</v>
      </c>
      <c r="BF1298" s="397"/>
      <c r="BG1298" s="397">
        <v>194</v>
      </c>
      <c r="BH1298" s="397" t="s">
        <v>776</v>
      </c>
      <c r="BI1298" s="397" t="s">
        <v>1387</v>
      </c>
      <c r="BJ1298" s="397" t="s">
        <v>533</v>
      </c>
      <c r="BK1298" s="397" t="s">
        <v>1489</v>
      </c>
      <c r="BN1298" s="397">
        <v>5.7</v>
      </c>
      <c r="BO1298" s="397" t="s">
        <v>1390</v>
      </c>
      <c r="BP1298" s="398" t="s">
        <v>1406</v>
      </c>
      <c r="BQ1298" s="397" t="s">
        <v>777</v>
      </c>
      <c r="BS1298" s="397" t="s">
        <v>1400</v>
      </c>
      <c r="BT1298" s="397" t="s">
        <v>559</v>
      </c>
      <c r="BU1298" s="397"/>
      <c r="BV1298" s="397"/>
      <c r="BW1298" s="399">
        <v>36929</v>
      </c>
      <c r="BX1298" s="399"/>
      <c r="BY1298" s="398" t="s">
        <v>451</v>
      </c>
      <c r="BZ1298" s="397">
        <v>0.21</v>
      </c>
      <c r="CA1298" s="397" t="s">
        <v>1396</v>
      </c>
      <c r="CC1298" s="397">
        <v>0.01</v>
      </c>
      <c r="CD1298" s="400" t="s">
        <v>2044</v>
      </c>
      <c r="CE1298" s="397">
        <v>14116</v>
      </c>
      <c r="CR1298" s="397" t="s">
        <v>1499</v>
      </c>
      <c r="CS1298" s="401">
        <v>36929</v>
      </c>
      <c r="CT1298" s="402"/>
      <c r="CU1298" s="397">
        <v>23</v>
      </c>
      <c r="CV1298" s="372" t="s">
        <v>1390</v>
      </c>
      <c r="CW1298" s="397"/>
      <c r="CY1298" s="372" t="s">
        <v>451</v>
      </c>
      <c r="CZ1298" s="397">
        <v>9.9</v>
      </c>
      <c r="DA1298" s="397" t="s">
        <v>2046</v>
      </c>
      <c r="DC1298" s="397">
        <v>1</v>
      </c>
      <c r="DD1298" s="397" t="s">
        <v>2044</v>
      </c>
      <c r="DE1298" s="397">
        <v>2397</v>
      </c>
      <c r="DF1298" s="397"/>
      <c r="DG1298" s="397"/>
      <c r="DH1298" s="397"/>
      <c r="DI1298" s="397"/>
      <c r="DJ1298" s="397"/>
      <c r="DK1298" s="397"/>
      <c r="DL1298" s="397"/>
      <c r="DM1298" s="397"/>
      <c r="DN1298" s="397"/>
      <c r="DO1298" s="397"/>
      <c r="DP1298" s="397"/>
      <c r="DQ1298" s="397"/>
      <c r="DR1298" s="400"/>
      <c r="DS1298" s="397"/>
      <c r="DT1298" s="401">
        <v>36929</v>
      </c>
      <c r="DU1298" s="402"/>
      <c r="DV1298" s="398" t="s">
        <v>451</v>
      </c>
      <c r="DW1298" s="403">
        <v>0.2</v>
      </c>
      <c r="DX1298" s="397" t="s">
        <v>1396</v>
      </c>
      <c r="DZ1298" s="397" t="s">
        <v>1501</v>
      </c>
      <c r="EA1298" s="400" t="s">
        <v>2044</v>
      </c>
      <c r="EB1298" s="397">
        <v>2237</v>
      </c>
    </row>
    <row r="1299" spans="1:132" s="372" customFormat="1" hidden="1" x14ac:dyDescent="0.2">
      <c r="A1299" s="384" t="str">
        <f t="shared" si="534"/>
        <v>LAFB</v>
      </c>
      <c r="B1299" s="384" t="str">
        <f t="shared" si="535"/>
        <v>Tetrachloroethylene</v>
      </c>
      <c r="C1299" s="385" t="s">
        <v>2587</v>
      </c>
      <c r="D1299" s="385" t="str">
        <f t="shared" si="519"/>
        <v>LS</v>
      </c>
      <c r="E1299" s="384" t="s">
        <v>372</v>
      </c>
      <c r="F1299" s="386" t="str">
        <f t="shared" si="536"/>
        <v>UA25</v>
      </c>
      <c r="G1299" s="384" t="str">
        <f t="shared" si="537"/>
        <v>Residential</v>
      </c>
      <c r="H1299" s="384" t="str">
        <f t="shared" si="538"/>
        <v>Crawlspace</v>
      </c>
      <c r="I1299" s="385" t="str">
        <f t="shared" si="501"/>
        <v>Y</v>
      </c>
      <c r="J1299" s="385" t="str">
        <f t="shared" si="502"/>
        <v>n</v>
      </c>
      <c r="K1299" s="385" t="s">
        <v>541</v>
      </c>
      <c r="L1299" s="384" t="s">
        <v>310</v>
      </c>
      <c r="M1299" s="385" t="str">
        <f t="shared" si="520"/>
        <v/>
      </c>
      <c r="N1299" s="385" t="str">
        <f t="shared" si="521"/>
        <v/>
      </c>
      <c r="O1299" s="385" t="str">
        <f t="shared" si="526"/>
        <v/>
      </c>
      <c r="P1299" s="384"/>
      <c r="Q1299" s="384"/>
      <c r="R1299" s="384"/>
      <c r="S1299" s="384"/>
      <c r="T1299" s="384"/>
      <c r="U1299" s="385" t="str">
        <f t="shared" si="527"/>
        <v>Y</v>
      </c>
      <c r="V1299" s="385" t="str">
        <f t="shared" si="528"/>
        <v>n</v>
      </c>
      <c r="W1299" s="387" t="s">
        <v>541</v>
      </c>
      <c r="X1299" s="388" t="s">
        <v>2142</v>
      </c>
      <c r="Y1299" s="385" t="str">
        <f t="shared" si="539"/>
        <v>Y</v>
      </c>
      <c r="Z1299" s="385" t="str">
        <f t="shared" si="540"/>
        <v>Y</v>
      </c>
      <c r="AA1299" s="385" t="str">
        <f t="shared" si="525"/>
        <v>Y</v>
      </c>
      <c r="AC1299" s="389"/>
      <c r="AD1299" s="390"/>
      <c r="AE1299" s="385"/>
      <c r="AF1299" s="385"/>
      <c r="AG1299" s="391">
        <f t="shared" si="503"/>
        <v>2.7</v>
      </c>
      <c r="AH1299" s="372">
        <v>11.5</v>
      </c>
      <c r="AI1299" s="392">
        <f t="shared" si="504"/>
        <v>988.40596412733714</v>
      </c>
      <c r="AL1299" s="394">
        <f t="shared" si="530"/>
        <v>1.7</v>
      </c>
      <c r="AM1299" s="394">
        <f t="shared" si="511"/>
        <v>6.9</v>
      </c>
      <c r="AN1299" s="372">
        <f t="shared" si="541"/>
        <v>3.8</v>
      </c>
      <c r="AO1299" s="390">
        <f t="shared" si="505"/>
        <v>6.980937236747661E-3</v>
      </c>
      <c r="AP1299" s="390"/>
      <c r="AQ1299" s="389"/>
      <c r="AR1299" s="395">
        <f t="shared" si="531"/>
        <v>4.0588235294117654</v>
      </c>
      <c r="AS1299" s="396">
        <f t="shared" si="514"/>
        <v>1</v>
      </c>
      <c r="AT1299" s="396">
        <f t="shared" si="515"/>
        <v>0</v>
      </c>
      <c r="AU1299" s="396"/>
      <c r="AV1299" s="396"/>
      <c r="AY1299" s="396">
        <f t="shared" si="532"/>
        <v>1</v>
      </c>
      <c r="AZ1299" s="396">
        <f t="shared" si="533"/>
        <v>0</v>
      </c>
      <c r="BA1299" s="397">
        <v>58</v>
      </c>
      <c r="BB1299" s="397" t="s">
        <v>1494</v>
      </c>
      <c r="BC1299" s="397" t="s">
        <v>1403</v>
      </c>
      <c r="BD1299" s="397" t="s">
        <v>1495</v>
      </c>
      <c r="BE1299" s="303" t="s">
        <v>656</v>
      </c>
      <c r="BF1299" s="397"/>
      <c r="BG1299" s="397">
        <v>194</v>
      </c>
      <c r="BH1299" s="397" t="s">
        <v>776</v>
      </c>
      <c r="BI1299" s="397" t="s">
        <v>1387</v>
      </c>
      <c r="BJ1299" s="397" t="s">
        <v>533</v>
      </c>
      <c r="BK1299" s="397" t="s">
        <v>1489</v>
      </c>
      <c r="BN1299" s="397">
        <v>5.7</v>
      </c>
      <c r="BO1299" s="397" t="s">
        <v>1390</v>
      </c>
      <c r="BP1299" s="398" t="s">
        <v>1406</v>
      </c>
      <c r="BQ1299" s="397" t="s">
        <v>777</v>
      </c>
      <c r="BS1299" s="397" t="s">
        <v>2057</v>
      </c>
      <c r="BT1299" s="397" t="s">
        <v>559</v>
      </c>
      <c r="BU1299" s="397"/>
      <c r="BV1299" s="397"/>
      <c r="BW1299" s="399">
        <v>36619</v>
      </c>
      <c r="BX1299" s="399"/>
      <c r="BY1299" s="398" t="s">
        <v>451</v>
      </c>
      <c r="BZ1299" s="397">
        <v>6.9</v>
      </c>
      <c r="CA1299" s="397" t="s">
        <v>1396</v>
      </c>
      <c r="CC1299" s="397">
        <v>1.7999999999999999E-2</v>
      </c>
      <c r="CD1299" s="400" t="s">
        <v>2044</v>
      </c>
      <c r="CE1299" s="397">
        <v>14092</v>
      </c>
      <c r="CR1299" s="397" t="s">
        <v>1499</v>
      </c>
      <c r="CS1299" s="401">
        <v>36619</v>
      </c>
      <c r="CT1299" s="402"/>
      <c r="CU1299" s="397">
        <v>23</v>
      </c>
      <c r="CV1299" s="372" t="s">
        <v>1390</v>
      </c>
      <c r="CW1299" s="397"/>
      <c r="CY1299" s="372" t="s">
        <v>451</v>
      </c>
      <c r="CZ1299" s="397">
        <v>2.7</v>
      </c>
      <c r="DA1299" s="397" t="s">
        <v>2046</v>
      </c>
      <c r="DC1299" s="397">
        <v>1</v>
      </c>
      <c r="DD1299" s="397" t="s">
        <v>2044</v>
      </c>
      <c r="DE1299" s="397">
        <v>2346</v>
      </c>
      <c r="DF1299" s="397"/>
      <c r="DG1299" s="397"/>
      <c r="DH1299" s="397"/>
      <c r="DI1299" s="397"/>
      <c r="DJ1299" s="397"/>
      <c r="DK1299" s="397"/>
      <c r="DL1299" s="397"/>
      <c r="DM1299" s="397"/>
      <c r="DN1299" s="397"/>
      <c r="DO1299" s="397"/>
      <c r="DP1299" s="397"/>
      <c r="DQ1299" s="397"/>
      <c r="DR1299" s="400"/>
      <c r="DS1299" s="397"/>
      <c r="DT1299" s="401">
        <v>36619</v>
      </c>
      <c r="DU1299" s="402"/>
      <c r="DV1299" s="398" t="s">
        <v>451</v>
      </c>
      <c r="DW1299" s="403">
        <v>1.7</v>
      </c>
      <c r="DX1299" s="397" t="s">
        <v>1396</v>
      </c>
      <c r="DZ1299" s="397" t="s">
        <v>1500</v>
      </c>
      <c r="EA1299" s="400" t="s">
        <v>2044</v>
      </c>
      <c r="EB1299" s="397">
        <v>2241</v>
      </c>
    </row>
    <row r="1300" spans="1:132" s="372" customFormat="1" hidden="1" x14ac:dyDescent="0.2">
      <c r="A1300" s="384" t="str">
        <f t="shared" si="534"/>
        <v>LAFB</v>
      </c>
      <c r="B1300" s="384" t="str">
        <f t="shared" si="535"/>
        <v>Tetrachloroethylene</v>
      </c>
      <c r="C1300" s="385" t="s">
        <v>2587</v>
      </c>
      <c r="D1300" s="385" t="str">
        <f t="shared" si="519"/>
        <v>LS</v>
      </c>
      <c r="E1300" s="384" t="s">
        <v>372</v>
      </c>
      <c r="F1300" s="386" t="str">
        <f t="shared" si="536"/>
        <v>UA25</v>
      </c>
      <c r="G1300" s="384" t="str">
        <f t="shared" si="537"/>
        <v>Residential</v>
      </c>
      <c r="H1300" s="384" t="str">
        <f t="shared" si="538"/>
        <v>Crawlspace</v>
      </c>
      <c r="I1300" s="385" t="str">
        <f t="shared" si="501"/>
        <v>Y</v>
      </c>
      <c r="J1300" s="385" t="str">
        <f t="shared" si="502"/>
        <v>n</v>
      </c>
      <c r="K1300" s="385" t="s">
        <v>541</v>
      </c>
      <c r="L1300" s="384" t="s">
        <v>310</v>
      </c>
      <c r="M1300" s="385" t="str">
        <f t="shared" si="520"/>
        <v/>
      </c>
      <c r="N1300" s="385" t="str">
        <f t="shared" si="521"/>
        <v/>
      </c>
      <c r="O1300" s="385" t="str">
        <f t="shared" si="526"/>
        <v/>
      </c>
      <c r="P1300" s="384"/>
      <c r="Q1300" s="384"/>
      <c r="R1300" s="384"/>
      <c r="S1300" s="384"/>
      <c r="T1300" s="384"/>
      <c r="U1300" s="385" t="str">
        <f t="shared" si="527"/>
        <v>Y</v>
      </c>
      <c r="V1300" s="385" t="str">
        <f t="shared" si="528"/>
        <v>n</v>
      </c>
      <c r="W1300" s="387" t="s">
        <v>541</v>
      </c>
      <c r="X1300" s="388" t="s">
        <v>2142</v>
      </c>
      <c r="Y1300" s="385" t="str">
        <f t="shared" si="539"/>
        <v>Y</v>
      </c>
      <c r="Z1300" s="385" t="str">
        <f t="shared" si="540"/>
        <v>Y</v>
      </c>
      <c r="AA1300" s="385" t="str">
        <f t="shared" si="525"/>
        <v>Y</v>
      </c>
      <c r="AC1300" s="389"/>
      <c r="AD1300" s="390"/>
      <c r="AE1300" s="385"/>
      <c r="AF1300" s="385"/>
      <c r="AG1300" s="391">
        <f t="shared" si="503"/>
        <v>3.6</v>
      </c>
      <c r="AH1300" s="372">
        <v>11.5</v>
      </c>
      <c r="AI1300" s="392">
        <f t="shared" si="504"/>
        <v>1317.8746188364494</v>
      </c>
      <c r="AL1300" s="394">
        <f t="shared" si="530"/>
        <v>1.7</v>
      </c>
      <c r="AM1300" s="394">
        <f t="shared" si="511"/>
        <v>4.9000000000000004</v>
      </c>
      <c r="AN1300" s="372">
        <f t="shared" si="541"/>
        <v>3.8</v>
      </c>
      <c r="AO1300" s="390">
        <f t="shared" si="505"/>
        <v>3.7181078760938633E-3</v>
      </c>
      <c r="AP1300" s="390"/>
      <c r="AQ1300" s="389"/>
      <c r="AR1300" s="395">
        <f t="shared" si="531"/>
        <v>2.882352941176471</v>
      </c>
      <c r="AS1300" s="396">
        <f t="shared" si="514"/>
        <v>1</v>
      </c>
      <c r="AT1300" s="396">
        <f t="shared" si="515"/>
        <v>0</v>
      </c>
      <c r="AU1300" s="396"/>
      <c r="AV1300" s="396"/>
      <c r="AY1300" s="396">
        <f t="shared" si="532"/>
        <v>1</v>
      </c>
      <c r="AZ1300" s="396">
        <f t="shared" si="533"/>
        <v>0</v>
      </c>
      <c r="BA1300" s="397">
        <v>58</v>
      </c>
      <c r="BB1300" s="397" t="s">
        <v>1494</v>
      </c>
      <c r="BC1300" s="397" t="s">
        <v>1403</v>
      </c>
      <c r="BD1300" s="397" t="s">
        <v>1495</v>
      </c>
      <c r="BE1300" s="303" t="s">
        <v>656</v>
      </c>
      <c r="BF1300" s="397"/>
      <c r="BG1300" s="397">
        <v>194</v>
      </c>
      <c r="BH1300" s="397" t="s">
        <v>776</v>
      </c>
      <c r="BI1300" s="397" t="s">
        <v>1387</v>
      </c>
      <c r="BJ1300" s="397" t="s">
        <v>533</v>
      </c>
      <c r="BK1300" s="397" t="s">
        <v>1489</v>
      </c>
      <c r="BN1300" s="397">
        <v>5.7</v>
      </c>
      <c r="BO1300" s="397" t="s">
        <v>1390</v>
      </c>
      <c r="BP1300" s="398" t="s">
        <v>1406</v>
      </c>
      <c r="BQ1300" s="397" t="s">
        <v>777</v>
      </c>
      <c r="BS1300" s="397" t="s">
        <v>2057</v>
      </c>
      <c r="BT1300" s="397" t="s">
        <v>559</v>
      </c>
      <c r="BU1300" s="397"/>
      <c r="BV1300" s="397"/>
      <c r="BW1300" s="399">
        <v>36698</v>
      </c>
      <c r="BX1300" s="399"/>
      <c r="BY1300" s="398" t="s">
        <v>451</v>
      </c>
      <c r="BZ1300" s="397">
        <v>4.9000000000000004</v>
      </c>
      <c r="CA1300" s="397" t="s">
        <v>1396</v>
      </c>
      <c r="CC1300" s="397">
        <v>1.7999999999999999E-2</v>
      </c>
      <c r="CD1300" s="400" t="s">
        <v>2044</v>
      </c>
      <c r="CE1300" s="397">
        <v>14096</v>
      </c>
      <c r="CR1300" s="397" t="s">
        <v>1499</v>
      </c>
      <c r="CS1300" s="401">
        <v>36698</v>
      </c>
      <c r="CT1300" s="402"/>
      <c r="CU1300" s="397">
        <v>23</v>
      </c>
      <c r="CV1300" s="372" t="s">
        <v>1390</v>
      </c>
      <c r="CW1300" s="397"/>
      <c r="CY1300" s="372" t="s">
        <v>451</v>
      </c>
      <c r="CZ1300" s="397">
        <v>3.6</v>
      </c>
      <c r="DA1300" s="397" t="s">
        <v>2046</v>
      </c>
      <c r="DC1300" s="397">
        <v>1</v>
      </c>
      <c r="DD1300" s="397" t="s">
        <v>2044</v>
      </c>
      <c r="DE1300" s="397">
        <v>2356</v>
      </c>
      <c r="DF1300" s="397"/>
      <c r="DG1300" s="397"/>
      <c r="DH1300" s="397"/>
      <c r="DI1300" s="397"/>
      <c r="DJ1300" s="397"/>
      <c r="DK1300" s="397"/>
      <c r="DL1300" s="397"/>
      <c r="DM1300" s="397"/>
      <c r="DN1300" s="397"/>
      <c r="DO1300" s="397"/>
      <c r="DP1300" s="397"/>
      <c r="DQ1300" s="397"/>
      <c r="DR1300" s="400"/>
      <c r="DS1300" s="397"/>
      <c r="DT1300" s="401">
        <v>36698</v>
      </c>
      <c r="DU1300" s="402"/>
      <c r="DV1300" s="398" t="s">
        <v>451</v>
      </c>
      <c r="DW1300" s="403">
        <v>1.7</v>
      </c>
      <c r="DX1300" s="397" t="s">
        <v>1396</v>
      </c>
      <c r="DZ1300" s="397" t="s">
        <v>1500</v>
      </c>
      <c r="EA1300" s="400" t="s">
        <v>2044</v>
      </c>
      <c r="EB1300" s="397">
        <v>2240</v>
      </c>
    </row>
    <row r="1301" spans="1:132" s="372" customFormat="1" hidden="1" x14ac:dyDescent="0.2">
      <c r="A1301" s="384" t="str">
        <f t="shared" si="534"/>
        <v>LAFB</v>
      </c>
      <c r="B1301" s="384" t="str">
        <f t="shared" si="535"/>
        <v>Tetrachloroethylene</v>
      </c>
      <c r="C1301" s="385" t="s">
        <v>2587</v>
      </c>
      <c r="D1301" s="385" t="str">
        <f t="shared" si="519"/>
        <v>LS</v>
      </c>
      <c r="E1301" s="384" t="s">
        <v>372</v>
      </c>
      <c r="F1301" s="386" t="str">
        <f t="shared" si="536"/>
        <v>UA25</v>
      </c>
      <c r="G1301" s="384" t="str">
        <f t="shared" si="537"/>
        <v>Residential</v>
      </c>
      <c r="H1301" s="384" t="str">
        <f t="shared" si="538"/>
        <v>Crawlspace</v>
      </c>
      <c r="I1301" s="385" t="str">
        <f t="shared" ref="I1301:I1364" si="542">IF(DD1301="","",IF(DD1301="y","Y","n"))</f>
        <v>Y</v>
      </c>
      <c r="J1301" s="385" t="str">
        <f t="shared" ref="J1301:J1364" si="543">IF(AG1301="","",IF(AN1301="","Y",IF(AI1301&gt;AN1301*$J$38,"Y","n")))</f>
        <v>n</v>
      </c>
      <c r="K1301" s="385" t="s">
        <v>541</v>
      </c>
      <c r="L1301" s="384" t="s">
        <v>310</v>
      </c>
      <c r="M1301" s="385" t="str">
        <f t="shared" si="520"/>
        <v/>
      </c>
      <c r="N1301" s="385" t="str">
        <f t="shared" si="521"/>
        <v/>
      </c>
      <c r="O1301" s="385" t="str">
        <f t="shared" si="526"/>
        <v/>
      </c>
      <c r="P1301" s="384"/>
      <c r="Q1301" s="384"/>
      <c r="R1301" s="384"/>
      <c r="S1301" s="384"/>
      <c r="T1301" s="384"/>
      <c r="U1301" s="385" t="str">
        <f t="shared" si="527"/>
        <v>Y</v>
      </c>
      <c r="V1301" s="385" t="str">
        <f t="shared" si="528"/>
        <v>n</v>
      </c>
      <c r="W1301" s="387" t="s">
        <v>541</v>
      </c>
      <c r="X1301" s="388" t="s">
        <v>2142</v>
      </c>
      <c r="Y1301" s="385" t="str">
        <f t="shared" si="539"/>
        <v>Y</v>
      </c>
      <c r="Z1301" s="385" t="str">
        <f t="shared" si="540"/>
        <v>n</v>
      </c>
      <c r="AA1301" s="385" t="str">
        <f t="shared" si="525"/>
        <v>Y</v>
      </c>
      <c r="AC1301" s="389"/>
      <c r="AD1301" s="390"/>
      <c r="AE1301" s="385"/>
      <c r="AF1301" s="385"/>
      <c r="AG1301" s="391">
        <f t="shared" ref="AG1301:AG1364" si="544">IF(CZ1301="","",IF(DA1301="mg/l",1000*CZ1301,CZ1301))</f>
        <v>2.8</v>
      </c>
      <c r="AH1301" s="372">
        <v>11.5</v>
      </c>
      <c r="AI1301" s="392">
        <f t="shared" ref="AI1301:AI1364" si="545">IF(AG1301="","",AG1301*1000*(INDEX(Hatm25C,MATCH(B1301,ChemNameChem,0))/(0.000082057*(AH1301+273)))*EXP(-(INDEX(Evap,MATCH(B1301,ChemNameChem,0))*((1-(AH1301+273)/INDEX(Tcrit,MATCH(B1301,ChemNameChem,0)))/(1-INDEX(Tboil,MATCH(B1301,ChemNameChem,0))/INDEX(Tcrit,MATCH(B1301,ChemNameChem,0))))^IF((INDEX(Tboil,MATCH(B1301,ChemNameChem,0))/INDEX(Tcrit,MATCH(B1301,ChemNameChem,0)))&lt;0.57,0.3,IF((INDEX(Tboil,MATCH(B1301,ChemNameChem,0))/INDEX(Tcrit,MATCH(B1301,ChemNameChem,0)))&gt;0.71,0.41,0.74*(INDEX(Tboil,MATCH(B1301,ChemNameChem,0))/INDEX(Tcrit,MATCH(B1301,ChemNameChem,0)))-0.116)))*0.5032*(1/(AH1301+273)-1/298)))</f>
        <v>1025.0135924283495</v>
      </c>
      <c r="AL1301" s="394">
        <f t="shared" si="530"/>
        <v>1.3</v>
      </c>
      <c r="AM1301" s="394">
        <f t="shared" si="511"/>
        <v>2.6</v>
      </c>
      <c r="AN1301" s="372">
        <f t="shared" si="541"/>
        <v>3.8</v>
      </c>
      <c r="AO1301" s="390">
        <f t="shared" ref="AO1301:AO1364" si="546">IF(AG1301="","",AM1301/AI1301)</f>
        <v>2.5365517288803616E-3</v>
      </c>
      <c r="AP1301" s="390"/>
      <c r="AQ1301" s="389"/>
      <c r="AR1301" s="395">
        <f t="shared" si="531"/>
        <v>2</v>
      </c>
      <c r="AS1301" s="396">
        <f t="shared" si="514"/>
        <v>1</v>
      </c>
      <c r="AT1301" s="396">
        <f t="shared" si="515"/>
        <v>0</v>
      </c>
      <c r="AU1301" s="396"/>
      <c r="AV1301" s="396"/>
      <c r="AY1301" s="396">
        <f t="shared" si="532"/>
        <v>1</v>
      </c>
      <c r="AZ1301" s="396">
        <f t="shared" si="533"/>
        <v>0</v>
      </c>
      <c r="BA1301" s="397">
        <v>58</v>
      </c>
      <c r="BB1301" s="397" t="s">
        <v>1494</v>
      </c>
      <c r="BC1301" s="397" t="s">
        <v>1403</v>
      </c>
      <c r="BD1301" s="397" t="s">
        <v>1495</v>
      </c>
      <c r="BE1301" s="303" t="s">
        <v>656</v>
      </c>
      <c r="BF1301" s="397"/>
      <c r="BG1301" s="397">
        <v>194</v>
      </c>
      <c r="BH1301" s="397" t="s">
        <v>776</v>
      </c>
      <c r="BI1301" s="397" t="s">
        <v>1387</v>
      </c>
      <c r="BJ1301" s="397" t="s">
        <v>533</v>
      </c>
      <c r="BK1301" s="397" t="s">
        <v>1489</v>
      </c>
      <c r="BN1301" s="397">
        <v>5.7</v>
      </c>
      <c r="BO1301" s="397" t="s">
        <v>1390</v>
      </c>
      <c r="BP1301" s="398" t="s">
        <v>1406</v>
      </c>
      <c r="BQ1301" s="397" t="s">
        <v>777</v>
      </c>
      <c r="BS1301" s="397" t="s">
        <v>2057</v>
      </c>
      <c r="BT1301" s="397" t="s">
        <v>559</v>
      </c>
      <c r="BU1301" s="397"/>
      <c r="BV1301" s="397"/>
      <c r="BW1301" s="399">
        <v>36783</v>
      </c>
      <c r="BX1301" s="399"/>
      <c r="BY1301" s="398" t="s">
        <v>451</v>
      </c>
      <c r="BZ1301" s="397">
        <v>2.6</v>
      </c>
      <c r="CA1301" s="397" t="s">
        <v>1396</v>
      </c>
      <c r="CC1301" s="397">
        <v>1.7999999999999999E-2</v>
      </c>
      <c r="CD1301" s="400" t="s">
        <v>2044</v>
      </c>
      <c r="CE1301" s="397">
        <v>14100</v>
      </c>
      <c r="CR1301" s="397" t="s">
        <v>1499</v>
      </c>
      <c r="CS1301" s="401">
        <v>36783</v>
      </c>
      <c r="CT1301" s="402"/>
      <c r="CU1301" s="397">
        <v>23</v>
      </c>
      <c r="CV1301" s="372" t="s">
        <v>1390</v>
      </c>
      <c r="CW1301" s="397"/>
      <c r="CY1301" s="372" t="s">
        <v>451</v>
      </c>
      <c r="CZ1301" s="397">
        <v>2.8</v>
      </c>
      <c r="DA1301" s="397" t="s">
        <v>2046</v>
      </c>
      <c r="DC1301" s="397">
        <v>1</v>
      </c>
      <c r="DD1301" s="397" t="s">
        <v>2044</v>
      </c>
      <c r="DE1301" s="397">
        <v>2364</v>
      </c>
      <c r="DF1301" s="397"/>
      <c r="DG1301" s="397"/>
      <c r="DH1301" s="397"/>
      <c r="DI1301" s="397"/>
      <c r="DJ1301" s="397"/>
      <c r="DK1301" s="397"/>
      <c r="DL1301" s="397"/>
      <c r="DM1301" s="397"/>
      <c r="DN1301" s="397"/>
      <c r="DO1301" s="397"/>
      <c r="DP1301" s="397"/>
      <c r="DQ1301" s="397"/>
      <c r="DR1301" s="400"/>
      <c r="DS1301" s="397"/>
      <c r="DT1301" s="401">
        <v>36783</v>
      </c>
      <c r="DU1301" s="402"/>
      <c r="DV1301" s="398" t="s">
        <v>451</v>
      </c>
      <c r="DW1301" s="403">
        <v>1.3</v>
      </c>
      <c r="DX1301" s="397" t="s">
        <v>1396</v>
      </c>
      <c r="DZ1301" s="397" t="s">
        <v>1500</v>
      </c>
      <c r="EA1301" s="400" t="s">
        <v>2044</v>
      </c>
      <c r="EB1301" s="397">
        <v>2238</v>
      </c>
    </row>
    <row r="1302" spans="1:132" s="372" customFormat="1" hidden="1" x14ac:dyDescent="0.2">
      <c r="A1302" s="384" t="str">
        <f t="shared" si="534"/>
        <v>LAFB</v>
      </c>
      <c r="B1302" s="384" t="str">
        <f t="shared" si="535"/>
        <v>Tetrachloroethylene</v>
      </c>
      <c r="C1302" s="385" t="s">
        <v>2587</v>
      </c>
      <c r="D1302" s="385" t="str">
        <f t="shared" si="519"/>
        <v>LS</v>
      </c>
      <c r="E1302" s="384" t="s">
        <v>372</v>
      </c>
      <c r="F1302" s="386" t="str">
        <f t="shared" si="536"/>
        <v>UA25</v>
      </c>
      <c r="G1302" s="384" t="str">
        <f t="shared" si="537"/>
        <v>Residential</v>
      </c>
      <c r="H1302" s="384" t="str">
        <f t="shared" si="538"/>
        <v>Crawlspace</v>
      </c>
      <c r="I1302" s="385" t="str">
        <f t="shared" si="542"/>
        <v>Y</v>
      </c>
      <c r="J1302" s="385" t="str">
        <f t="shared" si="543"/>
        <v>n</v>
      </c>
      <c r="K1302" s="385" t="s">
        <v>541</v>
      </c>
      <c r="L1302" s="384" t="s">
        <v>310</v>
      </c>
      <c r="M1302" s="385" t="str">
        <f t="shared" si="520"/>
        <v/>
      </c>
      <c r="N1302" s="385" t="str">
        <f t="shared" si="521"/>
        <v/>
      </c>
      <c r="O1302" s="385" t="str">
        <f t="shared" si="526"/>
        <v/>
      </c>
      <c r="P1302" s="384"/>
      <c r="Q1302" s="384"/>
      <c r="R1302" s="384"/>
      <c r="S1302" s="384"/>
      <c r="T1302" s="384"/>
      <c r="U1302" s="385" t="str">
        <f t="shared" si="527"/>
        <v>Y</v>
      </c>
      <c r="V1302" s="385" t="str">
        <f t="shared" si="528"/>
        <v>n</v>
      </c>
      <c r="W1302" s="387" t="s">
        <v>541</v>
      </c>
      <c r="X1302" s="388" t="s">
        <v>2142</v>
      </c>
      <c r="Y1302" s="385" t="str">
        <f t="shared" si="539"/>
        <v>Y</v>
      </c>
      <c r="Z1302" s="385" t="str">
        <f t="shared" si="540"/>
        <v>n</v>
      </c>
      <c r="AA1302" s="385" t="str">
        <f t="shared" si="525"/>
        <v>Y</v>
      </c>
      <c r="AC1302" s="389"/>
      <c r="AD1302" s="390"/>
      <c r="AE1302" s="385"/>
      <c r="AF1302" s="385"/>
      <c r="AG1302" s="391">
        <f t="shared" si="544"/>
        <v>2.6</v>
      </c>
      <c r="AH1302" s="372">
        <v>11.5</v>
      </c>
      <c r="AI1302" s="392">
        <f t="shared" si="545"/>
        <v>951.79833582632466</v>
      </c>
      <c r="AL1302" s="394">
        <f t="shared" si="530"/>
        <v>0.9</v>
      </c>
      <c r="AM1302" s="394">
        <f t="shared" si="511"/>
        <v>1.4</v>
      </c>
      <c r="AN1302" s="372">
        <f t="shared" si="541"/>
        <v>3.8</v>
      </c>
      <c r="AO1302" s="390">
        <f t="shared" si="546"/>
        <v>1.4708998191140554E-3</v>
      </c>
      <c r="AP1302" s="390"/>
      <c r="AQ1302" s="389"/>
      <c r="AR1302" s="395">
        <f t="shared" si="531"/>
        <v>1.5555555555555554</v>
      </c>
      <c r="AS1302" s="396">
        <f t="shared" si="514"/>
        <v>1</v>
      </c>
      <c r="AT1302" s="396">
        <f t="shared" si="515"/>
        <v>0</v>
      </c>
      <c r="AU1302" s="396"/>
      <c r="AV1302" s="396"/>
      <c r="AY1302" s="396">
        <f t="shared" si="532"/>
        <v>1</v>
      </c>
      <c r="AZ1302" s="396">
        <f t="shared" si="533"/>
        <v>0</v>
      </c>
      <c r="BA1302" s="397">
        <v>58</v>
      </c>
      <c r="BB1302" s="397" t="s">
        <v>1494</v>
      </c>
      <c r="BC1302" s="397" t="s">
        <v>1403</v>
      </c>
      <c r="BD1302" s="397" t="s">
        <v>1495</v>
      </c>
      <c r="BE1302" s="303" t="s">
        <v>656</v>
      </c>
      <c r="BF1302" s="397"/>
      <c r="BG1302" s="397">
        <v>194</v>
      </c>
      <c r="BH1302" s="397" t="s">
        <v>776</v>
      </c>
      <c r="BI1302" s="397" t="s">
        <v>1387</v>
      </c>
      <c r="BJ1302" s="397" t="s">
        <v>533</v>
      </c>
      <c r="BK1302" s="397" t="s">
        <v>1489</v>
      </c>
      <c r="BN1302" s="397">
        <v>5.7</v>
      </c>
      <c r="BO1302" s="397" t="s">
        <v>1390</v>
      </c>
      <c r="BP1302" s="398" t="s">
        <v>1406</v>
      </c>
      <c r="BQ1302" s="397" t="s">
        <v>777</v>
      </c>
      <c r="BS1302" s="397" t="s">
        <v>2057</v>
      </c>
      <c r="BT1302" s="397" t="s">
        <v>559</v>
      </c>
      <c r="BU1302" s="397"/>
      <c r="BV1302" s="397"/>
      <c r="BW1302" s="399">
        <v>36838</v>
      </c>
      <c r="BX1302" s="399"/>
      <c r="BY1302" s="398" t="s">
        <v>451</v>
      </c>
      <c r="BZ1302" s="397">
        <v>1.4</v>
      </c>
      <c r="CA1302" s="397" t="s">
        <v>1396</v>
      </c>
      <c r="CC1302" s="397">
        <v>1.7999999999999999E-2</v>
      </c>
      <c r="CD1302" s="400" t="s">
        <v>2044</v>
      </c>
      <c r="CE1302" s="397">
        <v>14105</v>
      </c>
      <c r="CR1302" s="397" t="s">
        <v>1499</v>
      </c>
      <c r="CS1302" s="401">
        <v>36838</v>
      </c>
      <c r="CT1302" s="402"/>
      <c r="CU1302" s="397">
        <v>23</v>
      </c>
      <c r="CV1302" s="372" t="s">
        <v>1390</v>
      </c>
      <c r="CW1302" s="397"/>
      <c r="CY1302" s="372" t="s">
        <v>451</v>
      </c>
      <c r="CZ1302" s="397">
        <v>2.6</v>
      </c>
      <c r="DA1302" s="397" t="s">
        <v>2046</v>
      </c>
      <c r="DC1302" s="397">
        <v>1</v>
      </c>
      <c r="DD1302" s="397" t="s">
        <v>2044</v>
      </c>
      <c r="DE1302" s="397">
        <v>2369</v>
      </c>
      <c r="DF1302" s="397"/>
      <c r="DG1302" s="397"/>
      <c r="DH1302" s="397"/>
      <c r="DI1302" s="397"/>
      <c r="DJ1302" s="397"/>
      <c r="DK1302" s="397"/>
      <c r="DL1302" s="397"/>
      <c r="DM1302" s="397"/>
      <c r="DN1302" s="397"/>
      <c r="DO1302" s="397"/>
      <c r="DP1302" s="397"/>
      <c r="DQ1302" s="397"/>
      <c r="DR1302" s="400"/>
      <c r="DS1302" s="397"/>
      <c r="DT1302" s="401">
        <v>36838</v>
      </c>
      <c r="DU1302" s="402"/>
      <c r="DV1302" s="398" t="s">
        <v>451</v>
      </c>
      <c r="DW1302" s="403">
        <v>0.9</v>
      </c>
      <c r="DX1302" s="397" t="s">
        <v>1396</v>
      </c>
      <c r="DZ1302" s="397" t="s">
        <v>1500</v>
      </c>
      <c r="EA1302" s="400" t="s">
        <v>2044</v>
      </c>
      <c r="EB1302" s="397">
        <v>2239</v>
      </c>
    </row>
    <row r="1303" spans="1:132" s="372" customFormat="1" hidden="1" x14ac:dyDescent="0.2">
      <c r="A1303" s="384" t="str">
        <f t="shared" si="534"/>
        <v>LAFB</v>
      </c>
      <c r="B1303" s="384" t="str">
        <f t="shared" si="535"/>
        <v>Tetrachloroethylene</v>
      </c>
      <c r="C1303" s="385" t="s">
        <v>2587</v>
      </c>
      <c r="D1303" s="385" t="str">
        <f t="shared" si="519"/>
        <v>LS</v>
      </c>
      <c r="E1303" s="384" t="s">
        <v>372</v>
      </c>
      <c r="F1303" s="386" t="str">
        <f t="shared" si="536"/>
        <v>UA25</v>
      </c>
      <c r="G1303" s="384" t="str">
        <f t="shared" si="537"/>
        <v>Residential</v>
      </c>
      <c r="H1303" s="384" t="str">
        <f t="shared" si="538"/>
        <v>Crawlspace</v>
      </c>
      <c r="I1303" s="385" t="str">
        <f t="shared" si="542"/>
        <v>Y</v>
      </c>
      <c r="J1303" s="385" t="str">
        <f t="shared" si="543"/>
        <v>n</v>
      </c>
      <c r="K1303" s="385" t="s">
        <v>541</v>
      </c>
      <c r="L1303" s="384" t="s">
        <v>310</v>
      </c>
      <c r="M1303" s="385" t="str">
        <f t="shared" si="520"/>
        <v/>
      </c>
      <c r="N1303" s="385" t="str">
        <f t="shared" si="521"/>
        <v/>
      </c>
      <c r="O1303" s="385" t="str">
        <f t="shared" si="526"/>
        <v/>
      </c>
      <c r="P1303" s="384"/>
      <c r="Q1303" s="384"/>
      <c r="R1303" s="384"/>
      <c r="S1303" s="384"/>
      <c r="T1303" s="384"/>
      <c r="U1303" s="385" t="str">
        <f t="shared" si="527"/>
        <v>Y</v>
      </c>
      <c r="V1303" s="385" t="str">
        <f t="shared" si="528"/>
        <v>n</v>
      </c>
      <c r="W1303" s="387" t="s">
        <v>541</v>
      </c>
      <c r="X1303" s="388" t="s">
        <v>2142</v>
      </c>
      <c r="Y1303" s="385" t="str">
        <f t="shared" si="539"/>
        <v>Y</v>
      </c>
      <c r="Z1303" s="385" t="str">
        <f t="shared" si="540"/>
        <v>n</v>
      </c>
      <c r="AA1303" s="385" t="str">
        <f t="shared" si="525"/>
        <v>Y</v>
      </c>
      <c r="AC1303" s="389"/>
      <c r="AD1303" s="390"/>
      <c r="AE1303" s="385"/>
      <c r="AF1303" s="385"/>
      <c r="AG1303" s="391">
        <f t="shared" si="544"/>
        <v>1.3</v>
      </c>
      <c r="AH1303" s="372">
        <v>11.5</v>
      </c>
      <c r="AI1303" s="392">
        <f t="shared" si="545"/>
        <v>475.89916791316233</v>
      </c>
      <c r="AL1303" s="394">
        <f t="shared" si="530"/>
        <v>1.2</v>
      </c>
      <c r="AM1303" s="394">
        <f t="shared" si="511"/>
        <v>1.6</v>
      </c>
      <c r="AN1303" s="372">
        <f t="shared" si="541"/>
        <v>3.8</v>
      </c>
      <c r="AO1303" s="390">
        <f t="shared" si="546"/>
        <v>3.3620567294035558E-3</v>
      </c>
      <c r="AP1303" s="390"/>
      <c r="AQ1303" s="389"/>
      <c r="AR1303" s="395">
        <f t="shared" si="531"/>
        <v>1.3333333333333335</v>
      </c>
      <c r="AS1303" s="396">
        <f t="shared" si="514"/>
        <v>1</v>
      </c>
      <c r="AT1303" s="396">
        <f t="shared" si="515"/>
        <v>0</v>
      </c>
      <c r="AU1303" s="396"/>
      <c r="AV1303" s="396"/>
      <c r="AY1303" s="396">
        <f t="shared" si="532"/>
        <v>1</v>
      </c>
      <c r="AZ1303" s="396">
        <f t="shared" si="533"/>
        <v>0</v>
      </c>
      <c r="BA1303" s="397">
        <v>58</v>
      </c>
      <c r="BB1303" s="397" t="s">
        <v>1494</v>
      </c>
      <c r="BC1303" s="397" t="s">
        <v>1403</v>
      </c>
      <c r="BD1303" s="397" t="s">
        <v>1495</v>
      </c>
      <c r="BE1303" s="303" t="s">
        <v>656</v>
      </c>
      <c r="BF1303" s="397"/>
      <c r="BG1303" s="397">
        <v>194</v>
      </c>
      <c r="BH1303" s="397" t="s">
        <v>776</v>
      </c>
      <c r="BI1303" s="397" t="s">
        <v>1387</v>
      </c>
      <c r="BJ1303" s="397" t="s">
        <v>533</v>
      </c>
      <c r="BK1303" s="397" t="s">
        <v>1489</v>
      </c>
      <c r="BN1303" s="397">
        <v>5.7</v>
      </c>
      <c r="BO1303" s="397" t="s">
        <v>1390</v>
      </c>
      <c r="BP1303" s="398" t="s">
        <v>1406</v>
      </c>
      <c r="BQ1303" s="397" t="s">
        <v>777</v>
      </c>
      <c r="BS1303" s="397" t="s">
        <v>2057</v>
      </c>
      <c r="BT1303" s="397" t="s">
        <v>559</v>
      </c>
      <c r="BU1303" s="397"/>
      <c r="BV1303" s="397"/>
      <c r="BW1303" s="399">
        <v>36881</v>
      </c>
      <c r="BX1303" s="399"/>
      <c r="BY1303" s="398" t="s">
        <v>451</v>
      </c>
      <c r="BZ1303" s="397">
        <v>1.6</v>
      </c>
      <c r="CA1303" s="397" t="s">
        <v>1396</v>
      </c>
      <c r="CC1303" s="397">
        <v>1.7999999999999999E-2</v>
      </c>
      <c r="CD1303" s="400" t="s">
        <v>2044</v>
      </c>
      <c r="CE1303" s="397">
        <v>14110</v>
      </c>
      <c r="CR1303" s="397" t="s">
        <v>1499</v>
      </c>
      <c r="CS1303" s="401">
        <v>36881</v>
      </c>
      <c r="CT1303" s="402"/>
      <c r="CU1303" s="397">
        <v>23</v>
      </c>
      <c r="CV1303" s="372" t="s">
        <v>1390</v>
      </c>
      <c r="CW1303" s="397"/>
      <c r="CY1303" s="372" t="s">
        <v>451</v>
      </c>
      <c r="CZ1303" s="397">
        <v>1.3</v>
      </c>
      <c r="DA1303" s="397" t="s">
        <v>2046</v>
      </c>
      <c r="DC1303" s="397">
        <v>1</v>
      </c>
      <c r="DD1303" s="397" t="s">
        <v>2044</v>
      </c>
      <c r="DE1303" s="397">
        <v>2377</v>
      </c>
      <c r="DF1303" s="397"/>
      <c r="DG1303" s="397"/>
      <c r="DH1303" s="397"/>
      <c r="DI1303" s="397"/>
      <c r="DJ1303" s="397"/>
      <c r="DK1303" s="397"/>
      <c r="DL1303" s="397"/>
      <c r="DM1303" s="397"/>
      <c r="DN1303" s="397"/>
      <c r="DO1303" s="397"/>
      <c r="DP1303" s="397"/>
      <c r="DQ1303" s="397"/>
      <c r="DR1303" s="400"/>
      <c r="DS1303" s="397"/>
      <c r="DT1303" s="401">
        <v>36881</v>
      </c>
      <c r="DU1303" s="402"/>
      <c r="DV1303" s="398" t="s">
        <v>451</v>
      </c>
      <c r="DW1303" s="403">
        <v>1.2</v>
      </c>
      <c r="DX1303" s="397" t="s">
        <v>1396</v>
      </c>
      <c r="DZ1303" s="397" t="s">
        <v>1500</v>
      </c>
      <c r="EA1303" s="400" t="s">
        <v>2044</v>
      </c>
      <c r="EB1303" s="397">
        <v>2247</v>
      </c>
    </row>
    <row r="1304" spans="1:132" s="372" customFormat="1" hidden="1" x14ac:dyDescent="0.2">
      <c r="A1304" s="384" t="str">
        <f t="shared" si="534"/>
        <v>LAFB</v>
      </c>
      <c r="B1304" s="384" t="str">
        <f t="shared" si="535"/>
        <v>Tetrachloroethylene</v>
      </c>
      <c r="C1304" s="385" t="s">
        <v>2587</v>
      </c>
      <c r="D1304" s="385" t="str">
        <f t="shared" si="519"/>
        <v>LS</v>
      </c>
      <c r="E1304" s="384" t="s">
        <v>372</v>
      </c>
      <c r="F1304" s="386" t="str">
        <f t="shared" si="536"/>
        <v>UA25</v>
      </c>
      <c r="G1304" s="384" t="str">
        <f t="shared" si="537"/>
        <v>Residential</v>
      </c>
      <c r="H1304" s="384" t="str">
        <f t="shared" si="538"/>
        <v>Crawlspace</v>
      </c>
      <c r="I1304" s="385" t="str">
        <f t="shared" si="542"/>
        <v>Y</v>
      </c>
      <c r="J1304" s="385" t="str">
        <f t="shared" si="543"/>
        <v>n</v>
      </c>
      <c r="K1304" s="385" t="s">
        <v>541</v>
      </c>
      <c r="L1304" s="384" t="s">
        <v>310</v>
      </c>
      <c r="M1304" s="385" t="str">
        <f t="shared" si="520"/>
        <v/>
      </c>
      <c r="N1304" s="385" t="str">
        <f t="shared" si="521"/>
        <v/>
      </c>
      <c r="O1304" s="385" t="str">
        <f t="shared" si="526"/>
        <v/>
      </c>
      <c r="P1304" s="384"/>
      <c r="Q1304" s="384"/>
      <c r="R1304" s="384"/>
      <c r="S1304" s="384"/>
      <c r="T1304" s="384"/>
      <c r="U1304" s="385" t="str">
        <f t="shared" si="527"/>
        <v>Y</v>
      </c>
      <c r="V1304" s="385" t="str">
        <f t="shared" si="528"/>
        <v>n</v>
      </c>
      <c r="W1304" s="387" t="s">
        <v>541</v>
      </c>
      <c r="X1304" s="388" t="s">
        <v>2142</v>
      </c>
      <c r="Y1304" s="385" t="str">
        <f t="shared" si="539"/>
        <v>Y</v>
      </c>
      <c r="Z1304" s="385" t="str">
        <f t="shared" si="540"/>
        <v>n</v>
      </c>
      <c r="AA1304" s="385" t="str">
        <f t="shared" si="525"/>
        <v>Y</v>
      </c>
      <c r="AC1304" s="389"/>
      <c r="AD1304" s="390"/>
      <c r="AE1304" s="385"/>
      <c r="AF1304" s="385"/>
      <c r="AG1304" s="391">
        <f t="shared" si="544"/>
        <v>2.9</v>
      </c>
      <c r="AH1304" s="372">
        <v>11.5</v>
      </c>
      <c r="AI1304" s="392">
        <f t="shared" si="545"/>
        <v>1061.6212207293622</v>
      </c>
      <c r="AL1304" s="394">
        <f t="shared" si="530"/>
        <v>1.1000000000000001</v>
      </c>
      <c r="AM1304" s="394">
        <f t="shared" si="511"/>
        <v>1.5</v>
      </c>
      <c r="AN1304" s="372">
        <f t="shared" si="541"/>
        <v>3.8</v>
      </c>
      <c r="AO1304" s="390">
        <f t="shared" si="546"/>
        <v>1.4129333237795113E-3</v>
      </c>
      <c r="AP1304" s="390"/>
      <c r="AQ1304" s="389"/>
      <c r="AR1304" s="395">
        <f t="shared" si="531"/>
        <v>1.3636363636363635</v>
      </c>
      <c r="AS1304" s="396">
        <f t="shared" si="514"/>
        <v>1</v>
      </c>
      <c r="AT1304" s="396">
        <f t="shared" si="515"/>
        <v>0</v>
      </c>
      <c r="AU1304" s="396"/>
      <c r="AV1304" s="396"/>
      <c r="AY1304" s="396">
        <f t="shared" si="532"/>
        <v>1</v>
      </c>
      <c r="AZ1304" s="396">
        <f t="shared" si="533"/>
        <v>0</v>
      </c>
      <c r="BA1304" s="397">
        <v>58</v>
      </c>
      <c r="BB1304" s="397" t="s">
        <v>1494</v>
      </c>
      <c r="BC1304" s="397" t="s">
        <v>1403</v>
      </c>
      <c r="BD1304" s="397" t="s">
        <v>1495</v>
      </c>
      <c r="BE1304" s="303" t="s">
        <v>656</v>
      </c>
      <c r="BF1304" s="397"/>
      <c r="BG1304" s="397">
        <v>194</v>
      </c>
      <c r="BH1304" s="397" t="s">
        <v>776</v>
      </c>
      <c r="BI1304" s="397" t="s">
        <v>1387</v>
      </c>
      <c r="BJ1304" s="397" t="s">
        <v>533</v>
      </c>
      <c r="BK1304" s="397" t="s">
        <v>1489</v>
      </c>
      <c r="BN1304" s="397">
        <v>5.7</v>
      </c>
      <c r="BO1304" s="397" t="s">
        <v>1390</v>
      </c>
      <c r="BP1304" s="398" t="s">
        <v>1406</v>
      </c>
      <c r="BQ1304" s="397" t="s">
        <v>777</v>
      </c>
      <c r="BS1304" s="397" t="s">
        <v>2057</v>
      </c>
      <c r="BT1304" s="397" t="s">
        <v>559</v>
      </c>
      <c r="BU1304" s="397"/>
      <c r="BV1304" s="397"/>
      <c r="BW1304" s="399">
        <v>36929</v>
      </c>
      <c r="BX1304" s="399"/>
      <c r="BY1304" s="398" t="s">
        <v>451</v>
      </c>
      <c r="BZ1304" s="397">
        <v>1.5</v>
      </c>
      <c r="CA1304" s="397" t="s">
        <v>1396</v>
      </c>
      <c r="CC1304" s="397">
        <v>1.7999999999999999E-2</v>
      </c>
      <c r="CD1304" s="400" t="s">
        <v>2044</v>
      </c>
      <c r="CE1304" s="397">
        <v>14115</v>
      </c>
      <c r="CR1304" s="397" t="s">
        <v>1499</v>
      </c>
      <c r="CS1304" s="401">
        <v>36929</v>
      </c>
      <c r="CT1304" s="402"/>
      <c r="CU1304" s="397">
        <v>23</v>
      </c>
      <c r="CV1304" s="372" t="s">
        <v>1390</v>
      </c>
      <c r="CW1304" s="397"/>
      <c r="CY1304" s="372" t="s">
        <v>451</v>
      </c>
      <c r="CZ1304" s="397">
        <v>2.9</v>
      </c>
      <c r="DA1304" s="397" t="s">
        <v>2046</v>
      </c>
      <c r="DC1304" s="397">
        <v>1</v>
      </c>
      <c r="DD1304" s="397" t="s">
        <v>2044</v>
      </c>
      <c r="DE1304" s="397">
        <v>2386</v>
      </c>
      <c r="DF1304" s="397"/>
      <c r="DG1304" s="397"/>
      <c r="DH1304" s="397"/>
      <c r="DI1304" s="397"/>
      <c r="DJ1304" s="397"/>
      <c r="DK1304" s="397"/>
      <c r="DL1304" s="397"/>
      <c r="DM1304" s="397"/>
      <c r="DN1304" s="397"/>
      <c r="DO1304" s="397"/>
      <c r="DP1304" s="397"/>
      <c r="DQ1304" s="397"/>
      <c r="DR1304" s="400"/>
      <c r="DS1304" s="397"/>
      <c r="DT1304" s="401">
        <v>36929</v>
      </c>
      <c r="DU1304" s="402"/>
      <c r="DV1304" s="398" t="s">
        <v>451</v>
      </c>
      <c r="DW1304" s="403">
        <v>1.1000000000000001</v>
      </c>
      <c r="DX1304" s="397" t="s">
        <v>1396</v>
      </c>
      <c r="DZ1304" s="397" t="s">
        <v>1500</v>
      </c>
      <c r="EA1304" s="400" t="s">
        <v>2044</v>
      </c>
      <c r="EB1304" s="397">
        <v>2249</v>
      </c>
    </row>
    <row r="1305" spans="1:132" s="372" customFormat="1" hidden="1" x14ac:dyDescent="0.2">
      <c r="A1305" s="384" t="str">
        <f t="shared" si="534"/>
        <v>LAFB</v>
      </c>
      <c r="B1305" s="384" t="str">
        <f t="shared" si="535"/>
        <v>1,1-Dichloroethylene</v>
      </c>
      <c r="C1305" s="385" t="s">
        <v>2587</v>
      </c>
      <c r="D1305" s="385" t="str">
        <f t="shared" si="519"/>
        <v>LS</v>
      </c>
      <c r="E1305" s="384" t="s">
        <v>372</v>
      </c>
      <c r="F1305" s="386" t="str">
        <f t="shared" si="536"/>
        <v>UA25</v>
      </c>
      <c r="G1305" s="384" t="str">
        <f t="shared" si="537"/>
        <v>Residential</v>
      </c>
      <c r="H1305" s="384" t="str">
        <f t="shared" si="538"/>
        <v>Crawlspace</v>
      </c>
      <c r="I1305" s="385" t="str">
        <f t="shared" si="542"/>
        <v>Y</v>
      </c>
      <c r="J1305" s="385" t="str">
        <f t="shared" si="543"/>
        <v>Y</v>
      </c>
      <c r="K1305" s="387" t="s">
        <v>541</v>
      </c>
      <c r="L1305" s="440" t="s">
        <v>1438</v>
      </c>
      <c r="M1305" s="385" t="str">
        <f t="shared" si="520"/>
        <v/>
      </c>
      <c r="N1305" s="385" t="str">
        <f t="shared" si="521"/>
        <v/>
      </c>
      <c r="O1305" s="385" t="str">
        <f t="shared" si="526"/>
        <v/>
      </c>
      <c r="P1305" s="384"/>
      <c r="Q1305" s="384"/>
      <c r="R1305" s="384"/>
      <c r="S1305" s="384"/>
      <c r="T1305" s="384"/>
      <c r="U1305" s="385" t="str">
        <f t="shared" si="527"/>
        <v>Y</v>
      </c>
      <c r="V1305" s="385" t="str">
        <f t="shared" si="528"/>
        <v>n</v>
      </c>
      <c r="W1305" s="387" t="s">
        <v>541</v>
      </c>
      <c r="X1305" s="440" t="s">
        <v>1438</v>
      </c>
      <c r="Y1305" s="385" t="str">
        <f t="shared" si="539"/>
        <v>Y</v>
      </c>
      <c r="Z1305" s="385" t="str">
        <f t="shared" si="540"/>
        <v>n</v>
      </c>
      <c r="AA1305" s="387" t="s">
        <v>541</v>
      </c>
      <c r="AB1305" s="440" t="s">
        <v>1438</v>
      </c>
      <c r="AC1305" s="389"/>
      <c r="AD1305" s="390"/>
      <c r="AE1305" s="385"/>
      <c r="AF1305" s="385"/>
      <c r="AG1305" s="391">
        <f t="shared" si="544"/>
        <v>1.8</v>
      </c>
      <c r="AH1305" s="372">
        <v>11.5</v>
      </c>
      <c r="AI1305" s="392">
        <f t="shared" si="545"/>
        <v>1203.6211688232117</v>
      </c>
      <c r="AL1305" s="393">
        <f t="shared" si="530"/>
        <v>0.17</v>
      </c>
      <c r="AM1305" s="394">
        <f t="shared" si="511"/>
        <v>0.2</v>
      </c>
      <c r="AN1305" s="372">
        <f t="shared" si="541"/>
        <v>0.8</v>
      </c>
      <c r="AO1305" s="390">
        <f t="shared" si="546"/>
        <v>1.6616523967881132E-4</v>
      </c>
      <c r="AP1305" s="390"/>
      <c r="AQ1305" s="389"/>
      <c r="AR1305" s="395">
        <f t="shared" si="531"/>
        <v>1.1764705882352942</v>
      </c>
      <c r="AS1305" s="396">
        <f t="shared" si="514"/>
        <v>1</v>
      </c>
      <c r="AT1305" s="396">
        <f t="shared" si="515"/>
        <v>0</v>
      </c>
      <c r="AU1305" s="396"/>
      <c r="AV1305" s="396"/>
      <c r="AY1305" s="396">
        <f t="shared" si="532"/>
        <v>1</v>
      </c>
      <c r="AZ1305" s="396">
        <f t="shared" si="533"/>
        <v>0</v>
      </c>
      <c r="BA1305" s="397">
        <v>58</v>
      </c>
      <c r="BB1305" s="397" t="s">
        <v>1494</v>
      </c>
      <c r="BC1305" s="397" t="s">
        <v>1403</v>
      </c>
      <c r="BD1305" s="397" t="s">
        <v>1495</v>
      </c>
      <c r="BE1305" s="303" t="s">
        <v>656</v>
      </c>
      <c r="BF1305" s="397"/>
      <c r="BG1305" s="397">
        <v>194</v>
      </c>
      <c r="BH1305" s="397" t="s">
        <v>776</v>
      </c>
      <c r="BI1305" s="397" t="s">
        <v>1387</v>
      </c>
      <c r="BJ1305" s="397" t="s">
        <v>533</v>
      </c>
      <c r="BK1305" s="397" t="s">
        <v>1489</v>
      </c>
      <c r="BN1305" s="397">
        <v>5.7</v>
      </c>
      <c r="BO1305" s="397" t="s">
        <v>1390</v>
      </c>
      <c r="BP1305" s="398" t="s">
        <v>1406</v>
      </c>
      <c r="BQ1305" s="397" t="s">
        <v>777</v>
      </c>
      <c r="BS1305" s="397" t="s">
        <v>538</v>
      </c>
      <c r="BT1305" s="397" t="s">
        <v>559</v>
      </c>
      <c r="BU1305" s="397"/>
      <c r="BV1305" s="397"/>
      <c r="BW1305" s="399">
        <v>36929</v>
      </c>
      <c r="BX1305" s="399"/>
      <c r="BY1305" s="398" t="s">
        <v>451</v>
      </c>
      <c r="BZ1305" s="397">
        <v>0.2</v>
      </c>
      <c r="CA1305" s="397" t="s">
        <v>1396</v>
      </c>
      <c r="CC1305" s="397">
        <v>1.0999999999999999E-2</v>
      </c>
      <c r="CD1305" s="400" t="s">
        <v>2044</v>
      </c>
      <c r="CE1305" s="397">
        <v>14113</v>
      </c>
      <c r="CR1305" s="397" t="s">
        <v>1499</v>
      </c>
      <c r="CS1305" s="401">
        <v>36929</v>
      </c>
      <c r="CT1305" s="402"/>
      <c r="CU1305" s="397">
        <v>23</v>
      </c>
      <c r="CV1305" s="372" t="s">
        <v>1390</v>
      </c>
      <c r="CW1305" s="397"/>
      <c r="CY1305" s="372" t="s">
        <v>451</v>
      </c>
      <c r="CZ1305" s="397">
        <v>1.8</v>
      </c>
      <c r="DA1305" s="397" t="s">
        <v>2046</v>
      </c>
      <c r="DC1305" s="397">
        <v>1</v>
      </c>
      <c r="DD1305" s="397" t="s">
        <v>2044</v>
      </c>
      <c r="DE1305" s="397">
        <v>2306</v>
      </c>
      <c r="DF1305" s="397"/>
      <c r="DG1305" s="397"/>
      <c r="DH1305" s="397"/>
      <c r="DI1305" s="397"/>
      <c r="DJ1305" s="397"/>
      <c r="DK1305" s="397"/>
      <c r="DL1305" s="397"/>
      <c r="DM1305" s="397"/>
      <c r="DN1305" s="397"/>
      <c r="DO1305" s="397"/>
      <c r="DP1305" s="397"/>
      <c r="DQ1305" s="397"/>
      <c r="DR1305" s="400"/>
      <c r="DS1305" s="397"/>
      <c r="DT1305" s="401">
        <v>36929</v>
      </c>
      <c r="DU1305" s="402"/>
      <c r="DV1305" s="398" t="s">
        <v>451</v>
      </c>
      <c r="DW1305" s="403">
        <v>0.17</v>
      </c>
      <c r="DX1305" s="397" t="s">
        <v>1396</v>
      </c>
      <c r="DZ1305" s="397" t="s">
        <v>540</v>
      </c>
      <c r="EA1305" s="400" t="s">
        <v>2044</v>
      </c>
      <c r="EB1305" s="397">
        <v>2251</v>
      </c>
    </row>
    <row r="1306" spans="1:132" s="372" customFormat="1" hidden="1" x14ac:dyDescent="0.2">
      <c r="A1306" s="384" t="str">
        <f t="shared" si="534"/>
        <v>LAFB</v>
      </c>
      <c r="B1306" s="384" t="str">
        <f t="shared" si="535"/>
        <v>Trichloroethylene</v>
      </c>
      <c r="C1306" s="385" t="s">
        <v>2587</v>
      </c>
      <c r="D1306" s="385" t="str">
        <f t="shared" si="519"/>
        <v>LS</v>
      </c>
      <c r="E1306" s="384" t="s">
        <v>372</v>
      </c>
      <c r="F1306" s="386" t="str">
        <f t="shared" si="536"/>
        <v>UA25</v>
      </c>
      <c r="G1306" s="384" t="str">
        <f t="shared" si="537"/>
        <v>Residential</v>
      </c>
      <c r="H1306" s="384" t="str">
        <f t="shared" si="538"/>
        <v>Crawlspace</v>
      </c>
      <c r="I1306" s="385" t="str">
        <f t="shared" si="542"/>
        <v>Y</v>
      </c>
      <c r="J1306" s="385" t="str">
        <f t="shared" si="543"/>
        <v>Y</v>
      </c>
      <c r="K1306" s="385" t="str">
        <f t="shared" ref="K1306:K1315" si="547">IF(AG1306="","",IF(I1306="N","n","Y"))</f>
        <v>Y</v>
      </c>
      <c r="L1306" s="384"/>
      <c r="M1306" s="385" t="str">
        <f t="shared" si="520"/>
        <v/>
      </c>
      <c r="N1306" s="385" t="str">
        <f t="shared" si="521"/>
        <v/>
      </c>
      <c r="O1306" s="385" t="str">
        <f t="shared" si="526"/>
        <v/>
      </c>
      <c r="P1306" s="384"/>
      <c r="Q1306" s="384"/>
      <c r="R1306" s="384"/>
      <c r="S1306" s="384"/>
      <c r="T1306" s="384"/>
      <c r="U1306" s="385" t="str">
        <f t="shared" si="527"/>
        <v>Y</v>
      </c>
      <c r="V1306" s="385" t="str">
        <f t="shared" si="528"/>
        <v>Y</v>
      </c>
      <c r="W1306" s="385" t="str">
        <f t="shared" si="529"/>
        <v>Y</v>
      </c>
      <c r="X1306" s="384"/>
      <c r="Y1306" s="385" t="str">
        <f t="shared" si="539"/>
        <v>Y</v>
      </c>
      <c r="Z1306" s="385" t="str">
        <f t="shared" si="540"/>
        <v>Y</v>
      </c>
      <c r="AA1306" s="385" t="str">
        <f t="shared" si="525"/>
        <v>Y</v>
      </c>
      <c r="AC1306" s="389"/>
      <c r="AD1306" s="390"/>
      <c r="AE1306" s="385"/>
      <c r="AF1306" s="385"/>
      <c r="AG1306" s="391">
        <f t="shared" si="544"/>
        <v>160</v>
      </c>
      <c r="AH1306" s="372">
        <v>11.5</v>
      </c>
      <c r="AI1306" s="392">
        <f t="shared" si="545"/>
        <v>35520.737217074908</v>
      </c>
      <c r="AL1306" s="404">
        <f t="shared" si="530"/>
        <v>18</v>
      </c>
      <c r="AM1306" s="394">
        <f t="shared" si="511"/>
        <v>11</v>
      </c>
      <c r="AN1306" s="372">
        <f t="shared" si="541"/>
        <v>0.5</v>
      </c>
      <c r="AO1306" s="390">
        <f t="shared" si="546"/>
        <v>3.0967825731703202E-4</v>
      </c>
      <c r="AP1306" s="390"/>
      <c r="AQ1306" s="389"/>
      <c r="AR1306" s="390">
        <f t="shared" si="531"/>
        <v>0.61111111111111116</v>
      </c>
      <c r="AS1306" s="396">
        <f t="shared" si="514"/>
        <v>1</v>
      </c>
      <c r="AT1306" s="396">
        <f t="shared" si="515"/>
        <v>0</v>
      </c>
      <c r="AU1306" s="396"/>
      <c r="AV1306" s="396"/>
      <c r="AY1306" s="396">
        <f t="shared" si="532"/>
        <v>1</v>
      </c>
      <c r="AZ1306" s="396">
        <f t="shared" si="533"/>
        <v>0</v>
      </c>
      <c r="BA1306" s="397">
        <v>58</v>
      </c>
      <c r="BB1306" s="397" t="s">
        <v>1494</v>
      </c>
      <c r="BC1306" s="397" t="s">
        <v>1403</v>
      </c>
      <c r="BD1306" s="397" t="s">
        <v>1495</v>
      </c>
      <c r="BE1306" s="303" t="s">
        <v>656</v>
      </c>
      <c r="BF1306" s="397"/>
      <c r="BG1306" s="397">
        <v>194</v>
      </c>
      <c r="BH1306" s="397" t="s">
        <v>776</v>
      </c>
      <c r="BI1306" s="397" t="s">
        <v>1387</v>
      </c>
      <c r="BJ1306" s="397" t="s">
        <v>533</v>
      </c>
      <c r="BK1306" s="397" t="s">
        <v>1489</v>
      </c>
      <c r="BN1306" s="397">
        <v>5.7</v>
      </c>
      <c r="BO1306" s="397" t="s">
        <v>1390</v>
      </c>
      <c r="BP1306" s="398" t="s">
        <v>1406</v>
      </c>
      <c r="BQ1306" s="397" t="s">
        <v>777</v>
      </c>
      <c r="BS1306" s="397" t="s">
        <v>1393</v>
      </c>
      <c r="BT1306" s="397" t="s">
        <v>559</v>
      </c>
      <c r="BU1306" s="397"/>
      <c r="BV1306" s="397"/>
      <c r="BW1306" s="399">
        <v>36619</v>
      </c>
      <c r="BX1306" s="399"/>
      <c r="BY1306" s="398" t="s">
        <v>451</v>
      </c>
      <c r="BZ1306" s="397">
        <v>11</v>
      </c>
      <c r="CA1306" s="397" t="s">
        <v>1396</v>
      </c>
      <c r="CC1306" s="397">
        <v>1.4999999999999999E-2</v>
      </c>
      <c r="CD1306" s="400" t="s">
        <v>2044</v>
      </c>
      <c r="CE1306" s="397">
        <v>14091</v>
      </c>
      <c r="CR1306" s="397" t="s">
        <v>1499</v>
      </c>
      <c r="CS1306" s="401">
        <v>36619</v>
      </c>
      <c r="CT1306" s="402"/>
      <c r="CU1306" s="397">
        <v>23</v>
      </c>
      <c r="CV1306" s="372" t="s">
        <v>1390</v>
      </c>
      <c r="CW1306" s="397"/>
      <c r="CY1306" s="372" t="s">
        <v>451</v>
      </c>
      <c r="CZ1306" s="397">
        <v>160</v>
      </c>
      <c r="DA1306" s="397" t="s">
        <v>2046</v>
      </c>
      <c r="DC1306" s="397">
        <v>1</v>
      </c>
      <c r="DD1306" s="397" t="s">
        <v>2044</v>
      </c>
      <c r="DE1306" s="397">
        <v>2312</v>
      </c>
      <c r="DF1306" s="397"/>
      <c r="DG1306" s="397"/>
      <c r="DH1306" s="397"/>
      <c r="DI1306" s="397"/>
      <c r="DJ1306" s="397"/>
      <c r="DK1306" s="397"/>
      <c r="DL1306" s="397"/>
      <c r="DM1306" s="397"/>
      <c r="DN1306" s="397"/>
      <c r="DO1306" s="397"/>
      <c r="DP1306" s="397"/>
      <c r="DQ1306" s="397"/>
      <c r="DR1306" s="400"/>
      <c r="DS1306" s="397"/>
      <c r="DT1306" s="401">
        <v>36619</v>
      </c>
      <c r="DU1306" s="402"/>
      <c r="DV1306" s="398" t="s">
        <v>451</v>
      </c>
      <c r="DW1306" s="403">
        <v>18</v>
      </c>
      <c r="DX1306" s="397" t="s">
        <v>1396</v>
      </c>
      <c r="DZ1306" s="397" t="s">
        <v>543</v>
      </c>
      <c r="EA1306" s="400" t="s">
        <v>2044</v>
      </c>
      <c r="EB1306" s="397">
        <v>2229</v>
      </c>
    </row>
    <row r="1307" spans="1:132" s="372" customFormat="1" hidden="1" x14ac:dyDescent="0.2">
      <c r="A1307" s="384" t="str">
        <f t="shared" si="534"/>
        <v>LAFB</v>
      </c>
      <c r="B1307" s="384" t="str">
        <f t="shared" si="535"/>
        <v>Trichloroethylene</v>
      </c>
      <c r="C1307" s="385" t="s">
        <v>2587</v>
      </c>
      <c r="D1307" s="385" t="str">
        <f t="shared" si="519"/>
        <v>LS</v>
      </c>
      <c r="E1307" s="384" t="s">
        <v>372</v>
      </c>
      <c r="F1307" s="386" t="str">
        <f t="shared" si="536"/>
        <v>UA25</v>
      </c>
      <c r="G1307" s="384" t="str">
        <f t="shared" si="537"/>
        <v>Residential</v>
      </c>
      <c r="H1307" s="384" t="str">
        <f t="shared" si="538"/>
        <v>Crawlspace</v>
      </c>
      <c r="I1307" s="385" t="str">
        <f t="shared" si="542"/>
        <v>Y</v>
      </c>
      <c r="J1307" s="385" t="str">
        <f t="shared" si="543"/>
        <v>Y</v>
      </c>
      <c r="K1307" s="385" t="str">
        <f t="shared" si="547"/>
        <v>Y</v>
      </c>
      <c r="L1307" s="384"/>
      <c r="M1307" s="385" t="str">
        <f t="shared" si="520"/>
        <v/>
      </c>
      <c r="N1307" s="385" t="str">
        <f t="shared" si="521"/>
        <v/>
      </c>
      <c r="O1307" s="385" t="str">
        <f t="shared" si="526"/>
        <v/>
      </c>
      <c r="P1307" s="384"/>
      <c r="Q1307" s="384"/>
      <c r="R1307" s="384"/>
      <c r="S1307" s="384"/>
      <c r="T1307" s="384"/>
      <c r="U1307" s="385" t="str">
        <f t="shared" si="527"/>
        <v>Y</v>
      </c>
      <c r="V1307" s="385" t="str">
        <f t="shared" si="528"/>
        <v>Y</v>
      </c>
      <c r="W1307" s="385" t="str">
        <f t="shared" si="529"/>
        <v>Y</v>
      </c>
      <c r="X1307" s="384"/>
      <c r="Y1307" s="385" t="str">
        <f t="shared" si="539"/>
        <v>Y</v>
      </c>
      <c r="Z1307" s="385" t="str">
        <f t="shared" si="540"/>
        <v>Y</v>
      </c>
      <c r="AA1307" s="385" t="str">
        <f t="shared" si="525"/>
        <v>Y</v>
      </c>
      <c r="AC1307" s="389"/>
      <c r="AD1307" s="390"/>
      <c r="AE1307" s="385"/>
      <c r="AF1307" s="385"/>
      <c r="AG1307" s="391">
        <f t="shared" si="544"/>
        <v>170</v>
      </c>
      <c r="AH1307" s="372">
        <v>11.5</v>
      </c>
      <c r="AI1307" s="392">
        <f t="shared" si="545"/>
        <v>37740.783293142093</v>
      </c>
      <c r="AL1307" s="404">
        <f t="shared" si="530"/>
        <v>14</v>
      </c>
      <c r="AM1307" s="394">
        <f t="shared" si="511"/>
        <v>7.7</v>
      </c>
      <c r="AN1307" s="372">
        <f t="shared" si="541"/>
        <v>0.5</v>
      </c>
      <c r="AO1307" s="390">
        <f t="shared" si="546"/>
        <v>2.0402332246769169E-4</v>
      </c>
      <c r="AP1307" s="390"/>
      <c r="AQ1307" s="389"/>
      <c r="AR1307" s="390">
        <f t="shared" si="531"/>
        <v>0.55000000000000004</v>
      </c>
      <c r="AS1307" s="396">
        <f t="shared" si="514"/>
        <v>1</v>
      </c>
      <c r="AT1307" s="396">
        <f t="shared" si="515"/>
        <v>0</v>
      </c>
      <c r="AU1307" s="396"/>
      <c r="AV1307" s="396"/>
      <c r="AY1307" s="396">
        <f t="shared" si="532"/>
        <v>1</v>
      </c>
      <c r="AZ1307" s="396">
        <f t="shared" si="533"/>
        <v>0</v>
      </c>
      <c r="BA1307" s="397">
        <v>58</v>
      </c>
      <c r="BB1307" s="397" t="s">
        <v>1494</v>
      </c>
      <c r="BC1307" s="397" t="s">
        <v>1403</v>
      </c>
      <c r="BD1307" s="397" t="s">
        <v>1495</v>
      </c>
      <c r="BE1307" s="303" t="s">
        <v>656</v>
      </c>
      <c r="BF1307" s="397"/>
      <c r="BG1307" s="397">
        <v>194</v>
      </c>
      <c r="BH1307" s="397" t="s">
        <v>776</v>
      </c>
      <c r="BI1307" s="397" t="s">
        <v>1387</v>
      </c>
      <c r="BJ1307" s="397" t="s">
        <v>533</v>
      </c>
      <c r="BK1307" s="397" t="s">
        <v>1489</v>
      </c>
      <c r="BN1307" s="397">
        <v>5.7</v>
      </c>
      <c r="BO1307" s="397" t="s">
        <v>1390</v>
      </c>
      <c r="BP1307" s="398" t="s">
        <v>1406</v>
      </c>
      <c r="BQ1307" s="397" t="s">
        <v>777</v>
      </c>
      <c r="BS1307" s="397" t="s">
        <v>1393</v>
      </c>
      <c r="BT1307" s="397" t="s">
        <v>559</v>
      </c>
      <c r="BU1307" s="397"/>
      <c r="BV1307" s="397"/>
      <c r="BW1307" s="399">
        <v>36698</v>
      </c>
      <c r="BX1307" s="399"/>
      <c r="BY1307" s="398" t="s">
        <v>451</v>
      </c>
      <c r="BZ1307" s="397">
        <v>7.7</v>
      </c>
      <c r="CA1307" s="397" t="s">
        <v>1396</v>
      </c>
      <c r="CC1307" s="397">
        <v>1.4999999999999999E-2</v>
      </c>
      <c r="CD1307" s="400" t="s">
        <v>2044</v>
      </c>
      <c r="CE1307" s="397">
        <v>14095</v>
      </c>
      <c r="CR1307" s="397" t="s">
        <v>1499</v>
      </c>
      <c r="CS1307" s="401">
        <v>36698</v>
      </c>
      <c r="CT1307" s="402"/>
      <c r="CU1307" s="397">
        <v>23</v>
      </c>
      <c r="CV1307" s="372" t="s">
        <v>1390</v>
      </c>
      <c r="CW1307" s="397"/>
      <c r="CY1307" s="372" t="s">
        <v>451</v>
      </c>
      <c r="CZ1307" s="397">
        <v>170</v>
      </c>
      <c r="DA1307" s="397" t="s">
        <v>2046</v>
      </c>
      <c r="DC1307" s="397">
        <v>1</v>
      </c>
      <c r="DD1307" s="397" t="s">
        <v>2044</v>
      </c>
      <c r="DE1307" s="397">
        <v>2317</v>
      </c>
      <c r="DF1307" s="397"/>
      <c r="DG1307" s="397"/>
      <c r="DH1307" s="397"/>
      <c r="DI1307" s="397"/>
      <c r="DJ1307" s="397"/>
      <c r="DK1307" s="397"/>
      <c r="DL1307" s="397"/>
      <c r="DM1307" s="397"/>
      <c r="DN1307" s="397"/>
      <c r="DO1307" s="397"/>
      <c r="DP1307" s="397"/>
      <c r="DQ1307" s="397"/>
      <c r="DR1307" s="400"/>
      <c r="DS1307" s="397"/>
      <c r="DT1307" s="401">
        <v>36698</v>
      </c>
      <c r="DU1307" s="402"/>
      <c r="DV1307" s="398" t="s">
        <v>451</v>
      </c>
      <c r="DW1307" s="403">
        <v>14</v>
      </c>
      <c r="DX1307" s="397" t="s">
        <v>1396</v>
      </c>
      <c r="DZ1307" s="397" t="s">
        <v>543</v>
      </c>
      <c r="EA1307" s="400" t="s">
        <v>2044</v>
      </c>
      <c r="EB1307" s="397">
        <v>2236</v>
      </c>
    </row>
    <row r="1308" spans="1:132" s="372" customFormat="1" hidden="1" x14ac:dyDescent="0.2">
      <c r="A1308" s="384" t="str">
        <f t="shared" si="534"/>
        <v>LAFB</v>
      </c>
      <c r="B1308" s="384" t="str">
        <f t="shared" si="535"/>
        <v>Trichloroethylene</v>
      </c>
      <c r="C1308" s="385" t="s">
        <v>2587</v>
      </c>
      <c r="D1308" s="385" t="str">
        <f t="shared" si="519"/>
        <v>LS</v>
      </c>
      <c r="E1308" s="384" t="s">
        <v>372</v>
      </c>
      <c r="F1308" s="386" t="str">
        <f t="shared" si="536"/>
        <v>UA25</v>
      </c>
      <c r="G1308" s="384" t="str">
        <f t="shared" si="537"/>
        <v>Residential</v>
      </c>
      <c r="H1308" s="384" t="str">
        <f t="shared" si="538"/>
        <v>Crawlspace</v>
      </c>
      <c r="I1308" s="385" t="str">
        <f t="shared" si="542"/>
        <v>Y</v>
      </c>
      <c r="J1308" s="385" t="str">
        <f t="shared" si="543"/>
        <v>Y</v>
      </c>
      <c r="K1308" s="385" t="str">
        <f t="shared" si="547"/>
        <v>Y</v>
      </c>
      <c r="L1308" s="384"/>
      <c r="M1308" s="385" t="str">
        <f t="shared" si="520"/>
        <v/>
      </c>
      <c r="N1308" s="385" t="str">
        <f t="shared" si="521"/>
        <v/>
      </c>
      <c r="O1308" s="385" t="str">
        <f t="shared" si="526"/>
        <v/>
      </c>
      <c r="P1308" s="384"/>
      <c r="Q1308" s="384"/>
      <c r="R1308" s="384"/>
      <c r="S1308" s="384"/>
      <c r="T1308" s="384"/>
      <c r="U1308" s="385" t="str">
        <f t="shared" si="527"/>
        <v>Y</v>
      </c>
      <c r="V1308" s="385" t="str">
        <f t="shared" si="528"/>
        <v>Y</v>
      </c>
      <c r="W1308" s="385" t="str">
        <f t="shared" si="529"/>
        <v>Y</v>
      </c>
      <c r="X1308" s="384"/>
      <c r="Y1308" s="385" t="str">
        <f t="shared" si="539"/>
        <v>Y</v>
      </c>
      <c r="Z1308" s="385" t="str">
        <f t="shared" si="540"/>
        <v>n</v>
      </c>
      <c r="AA1308" s="385" t="str">
        <f t="shared" si="525"/>
        <v>Y</v>
      </c>
      <c r="AC1308" s="389"/>
      <c r="AD1308" s="390"/>
      <c r="AE1308" s="385"/>
      <c r="AF1308" s="385"/>
      <c r="AG1308" s="391">
        <f t="shared" si="544"/>
        <v>150</v>
      </c>
      <c r="AH1308" s="372">
        <v>11.5</v>
      </c>
      <c r="AI1308" s="392">
        <f t="shared" si="545"/>
        <v>33300.69114100773</v>
      </c>
      <c r="AL1308" s="404">
        <f t="shared" si="530"/>
        <v>14</v>
      </c>
      <c r="AM1308" s="394">
        <f t="shared" si="511"/>
        <v>0.46</v>
      </c>
      <c r="AN1308" s="372">
        <f t="shared" si="541"/>
        <v>0.5</v>
      </c>
      <c r="AO1308" s="390">
        <f t="shared" si="546"/>
        <v>1.3813527114262762E-5</v>
      </c>
      <c r="AP1308" s="390"/>
      <c r="AQ1308" s="389"/>
      <c r="AR1308" s="390">
        <f t="shared" si="531"/>
        <v>3.2857142857142856E-2</v>
      </c>
      <c r="AS1308" s="396">
        <f t="shared" si="514"/>
        <v>1</v>
      </c>
      <c r="AT1308" s="396">
        <f t="shared" si="515"/>
        <v>0</v>
      </c>
      <c r="AU1308" s="396"/>
      <c r="AV1308" s="396"/>
      <c r="AY1308" s="396">
        <f t="shared" si="532"/>
        <v>1</v>
      </c>
      <c r="AZ1308" s="396">
        <f t="shared" si="533"/>
        <v>0</v>
      </c>
      <c r="BA1308" s="397">
        <v>58</v>
      </c>
      <c r="BB1308" s="397" t="s">
        <v>1494</v>
      </c>
      <c r="BC1308" s="397" t="s">
        <v>1403</v>
      </c>
      <c r="BD1308" s="397" t="s">
        <v>1495</v>
      </c>
      <c r="BE1308" s="303" t="s">
        <v>656</v>
      </c>
      <c r="BF1308" s="397"/>
      <c r="BG1308" s="397">
        <v>194</v>
      </c>
      <c r="BH1308" s="397" t="s">
        <v>776</v>
      </c>
      <c r="BI1308" s="397" t="s">
        <v>1387</v>
      </c>
      <c r="BJ1308" s="397" t="s">
        <v>533</v>
      </c>
      <c r="BK1308" s="397" t="s">
        <v>1489</v>
      </c>
      <c r="BN1308" s="397">
        <v>5.7</v>
      </c>
      <c r="BO1308" s="397" t="s">
        <v>1390</v>
      </c>
      <c r="BP1308" s="398" t="s">
        <v>1406</v>
      </c>
      <c r="BQ1308" s="397" t="s">
        <v>777</v>
      </c>
      <c r="BS1308" s="397" t="s">
        <v>1393</v>
      </c>
      <c r="BT1308" s="397" t="s">
        <v>559</v>
      </c>
      <c r="BU1308" s="397"/>
      <c r="BV1308" s="397"/>
      <c r="BW1308" s="399">
        <v>36783</v>
      </c>
      <c r="BX1308" s="399"/>
      <c r="BY1308" s="398" t="s">
        <v>451</v>
      </c>
      <c r="BZ1308" s="397">
        <v>0.46</v>
      </c>
      <c r="CA1308" s="397" t="s">
        <v>1396</v>
      </c>
      <c r="CC1308" s="397">
        <v>1.4999999999999999E-2</v>
      </c>
      <c r="CD1308" s="400" t="s">
        <v>2044</v>
      </c>
      <c r="CE1308" s="397">
        <v>14099</v>
      </c>
      <c r="CR1308" s="397" t="s">
        <v>1499</v>
      </c>
      <c r="CS1308" s="401">
        <v>36783</v>
      </c>
      <c r="CT1308" s="402"/>
      <c r="CU1308" s="397">
        <v>23</v>
      </c>
      <c r="CV1308" s="372" t="s">
        <v>1390</v>
      </c>
      <c r="CW1308" s="397"/>
      <c r="CY1308" s="372" t="s">
        <v>451</v>
      </c>
      <c r="CZ1308" s="397">
        <v>150</v>
      </c>
      <c r="DA1308" s="397" t="s">
        <v>2046</v>
      </c>
      <c r="DC1308" s="397">
        <v>1</v>
      </c>
      <c r="DD1308" s="397" t="s">
        <v>2044</v>
      </c>
      <c r="DE1308" s="397">
        <v>2321</v>
      </c>
      <c r="DF1308" s="397"/>
      <c r="DG1308" s="397"/>
      <c r="DH1308" s="397"/>
      <c r="DI1308" s="397"/>
      <c r="DJ1308" s="397"/>
      <c r="DK1308" s="397"/>
      <c r="DL1308" s="397"/>
      <c r="DM1308" s="397"/>
      <c r="DN1308" s="397"/>
      <c r="DO1308" s="397"/>
      <c r="DP1308" s="397"/>
      <c r="DQ1308" s="397"/>
      <c r="DR1308" s="400"/>
      <c r="DS1308" s="397"/>
      <c r="DT1308" s="401">
        <v>36783</v>
      </c>
      <c r="DU1308" s="402"/>
      <c r="DV1308" s="398" t="s">
        <v>451</v>
      </c>
      <c r="DW1308" s="403">
        <v>14</v>
      </c>
      <c r="DX1308" s="397" t="s">
        <v>1396</v>
      </c>
      <c r="DZ1308" s="397" t="s">
        <v>543</v>
      </c>
      <c r="EA1308" s="400" t="s">
        <v>2044</v>
      </c>
      <c r="EB1308" s="397">
        <v>2253</v>
      </c>
    </row>
    <row r="1309" spans="1:132" s="372" customFormat="1" hidden="1" x14ac:dyDescent="0.2">
      <c r="A1309" s="384" t="str">
        <f t="shared" si="534"/>
        <v>LAFB</v>
      </c>
      <c r="B1309" s="384" t="str">
        <f t="shared" si="535"/>
        <v>Trichloroethylene</v>
      </c>
      <c r="C1309" s="385" t="s">
        <v>2587</v>
      </c>
      <c r="D1309" s="385" t="str">
        <f t="shared" si="519"/>
        <v>LS</v>
      </c>
      <c r="E1309" s="384" t="s">
        <v>372</v>
      </c>
      <c r="F1309" s="386" t="str">
        <f t="shared" si="536"/>
        <v>UA25</v>
      </c>
      <c r="G1309" s="384" t="str">
        <f t="shared" si="537"/>
        <v>Residential</v>
      </c>
      <c r="H1309" s="384" t="str">
        <f t="shared" si="538"/>
        <v>Crawlspace</v>
      </c>
      <c r="I1309" s="385" t="str">
        <f t="shared" si="542"/>
        <v>Y</v>
      </c>
      <c r="J1309" s="385" t="str">
        <f t="shared" si="543"/>
        <v>Y</v>
      </c>
      <c r="K1309" s="385" t="str">
        <f t="shared" si="547"/>
        <v>Y</v>
      </c>
      <c r="L1309" s="384"/>
      <c r="M1309" s="385" t="str">
        <f t="shared" si="520"/>
        <v/>
      </c>
      <c r="N1309" s="385" t="str">
        <f t="shared" si="521"/>
        <v/>
      </c>
      <c r="O1309" s="385" t="str">
        <f t="shared" si="526"/>
        <v/>
      </c>
      <c r="P1309" s="384"/>
      <c r="Q1309" s="384"/>
      <c r="R1309" s="384"/>
      <c r="S1309" s="384"/>
      <c r="T1309" s="384"/>
      <c r="U1309" s="385" t="str">
        <f t="shared" si="527"/>
        <v>Y</v>
      </c>
      <c r="V1309" s="385" t="str">
        <f t="shared" si="528"/>
        <v>Y</v>
      </c>
      <c r="W1309" s="385" t="str">
        <f t="shared" si="529"/>
        <v>Y</v>
      </c>
      <c r="X1309" s="384"/>
      <c r="Y1309" s="385" t="str">
        <f t="shared" si="539"/>
        <v>Y</v>
      </c>
      <c r="Z1309" s="385" t="str">
        <f t="shared" si="540"/>
        <v>Y</v>
      </c>
      <c r="AA1309" s="385" t="str">
        <f t="shared" si="525"/>
        <v>Y</v>
      </c>
      <c r="AC1309" s="389"/>
      <c r="AD1309" s="390"/>
      <c r="AE1309" s="385"/>
      <c r="AF1309" s="385"/>
      <c r="AG1309" s="391">
        <f t="shared" si="544"/>
        <v>124</v>
      </c>
      <c r="AH1309" s="372">
        <v>11.5</v>
      </c>
      <c r="AI1309" s="392">
        <f t="shared" si="545"/>
        <v>27528.571343233056</v>
      </c>
      <c r="AL1309" s="404">
        <f t="shared" si="530"/>
        <v>10</v>
      </c>
      <c r="AM1309" s="394">
        <f t="shared" si="511"/>
        <v>1.8</v>
      </c>
      <c r="AN1309" s="372">
        <f t="shared" si="541"/>
        <v>0.5</v>
      </c>
      <c r="AO1309" s="390">
        <f t="shared" si="546"/>
        <v>6.5386611515619663E-5</v>
      </c>
      <c r="AP1309" s="390"/>
      <c r="AQ1309" s="389"/>
      <c r="AR1309" s="390">
        <f t="shared" si="531"/>
        <v>0.18</v>
      </c>
      <c r="AS1309" s="396">
        <f t="shared" si="514"/>
        <v>1</v>
      </c>
      <c r="AT1309" s="396">
        <f t="shared" si="515"/>
        <v>0</v>
      </c>
      <c r="AU1309" s="396"/>
      <c r="AV1309" s="396"/>
      <c r="AY1309" s="396">
        <f t="shared" si="532"/>
        <v>1</v>
      </c>
      <c r="AZ1309" s="396">
        <f t="shared" si="533"/>
        <v>0</v>
      </c>
      <c r="BA1309" s="397">
        <v>58</v>
      </c>
      <c r="BB1309" s="397" t="s">
        <v>1494</v>
      </c>
      <c r="BC1309" s="397" t="s">
        <v>1403</v>
      </c>
      <c r="BD1309" s="397" t="s">
        <v>1495</v>
      </c>
      <c r="BE1309" s="303" t="s">
        <v>656</v>
      </c>
      <c r="BF1309" s="397"/>
      <c r="BG1309" s="397">
        <v>194</v>
      </c>
      <c r="BH1309" s="397" t="s">
        <v>776</v>
      </c>
      <c r="BI1309" s="397" t="s">
        <v>1387</v>
      </c>
      <c r="BJ1309" s="397" t="s">
        <v>533</v>
      </c>
      <c r="BK1309" s="397" t="s">
        <v>1489</v>
      </c>
      <c r="BN1309" s="397">
        <v>5.7</v>
      </c>
      <c r="BO1309" s="397" t="s">
        <v>1390</v>
      </c>
      <c r="BP1309" s="398" t="s">
        <v>1406</v>
      </c>
      <c r="BQ1309" s="397" t="s">
        <v>777</v>
      </c>
      <c r="BS1309" s="397" t="s">
        <v>1393</v>
      </c>
      <c r="BT1309" s="397" t="s">
        <v>559</v>
      </c>
      <c r="BU1309" s="397"/>
      <c r="BV1309" s="397"/>
      <c r="BW1309" s="399">
        <v>36838</v>
      </c>
      <c r="BX1309" s="399"/>
      <c r="BY1309" s="398" t="s">
        <v>451</v>
      </c>
      <c r="BZ1309" s="397">
        <v>1.8</v>
      </c>
      <c r="CA1309" s="397" t="s">
        <v>1396</v>
      </c>
      <c r="CC1309" s="397">
        <v>1.4999999999999999E-2</v>
      </c>
      <c r="CD1309" s="400" t="s">
        <v>2044</v>
      </c>
      <c r="CE1309" s="397">
        <v>14104</v>
      </c>
      <c r="CR1309" s="397" t="s">
        <v>1499</v>
      </c>
      <c r="CS1309" s="401">
        <v>36838</v>
      </c>
      <c r="CT1309" s="402"/>
      <c r="CU1309" s="397">
        <v>23</v>
      </c>
      <c r="CV1309" s="372" t="s">
        <v>1390</v>
      </c>
      <c r="CW1309" s="397"/>
      <c r="CY1309" s="372" t="s">
        <v>451</v>
      </c>
      <c r="CZ1309" s="397">
        <v>124</v>
      </c>
      <c r="DA1309" s="397" t="s">
        <v>2046</v>
      </c>
      <c r="DC1309" s="397">
        <v>1</v>
      </c>
      <c r="DD1309" s="397" t="s">
        <v>2044</v>
      </c>
      <c r="DE1309" s="397">
        <v>2324</v>
      </c>
      <c r="DF1309" s="397"/>
      <c r="DG1309" s="397"/>
      <c r="DH1309" s="397"/>
      <c r="DI1309" s="397"/>
      <c r="DJ1309" s="397"/>
      <c r="DK1309" s="397"/>
      <c r="DL1309" s="397"/>
      <c r="DM1309" s="397"/>
      <c r="DN1309" s="397"/>
      <c r="DO1309" s="397"/>
      <c r="DP1309" s="397"/>
      <c r="DQ1309" s="397"/>
      <c r="DR1309" s="400"/>
      <c r="DS1309" s="397"/>
      <c r="DT1309" s="401">
        <v>36838</v>
      </c>
      <c r="DU1309" s="402"/>
      <c r="DV1309" s="398" t="s">
        <v>451</v>
      </c>
      <c r="DW1309" s="403">
        <v>10</v>
      </c>
      <c r="DX1309" s="397" t="s">
        <v>1396</v>
      </c>
      <c r="DZ1309" s="397" t="s">
        <v>543</v>
      </c>
      <c r="EA1309" s="400" t="s">
        <v>2044</v>
      </c>
      <c r="EB1309" s="397">
        <v>2252</v>
      </c>
    </row>
    <row r="1310" spans="1:132" s="372" customFormat="1" hidden="1" x14ac:dyDescent="0.2">
      <c r="A1310" s="384" t="str">
        <f t="shared" si="534"/>
        <v>LAFB</v>
      </c>
      <c r="B1310" s="384" t="str">
        <f t="shared" si="535"/>
        <v>Trichloroethylene</v>
      </c>
      <c r="C1310" s="385" t="s">
        <v>2587</v>
      </c>
      <c r="D1310" s="385" t="str">
        <f t="shared" si="519"/>
        <v>LS</v>
      </c>
      <c r="E1310" s="384" t="s">
        <v>372</v>
      </c>
      <c r="F1310" s="386" t="str">
        <f t="shared" si="536"/>
        <v>UA25</v>
      </c>
      <c r="G1310" s="384" t="str">
        <f t="shared" si="537"/>
        <v>Residential</v>
      </c>
      <c r="H1310" s="384" t="str">
        <f t="shared" si="538"/>
        <v>Crawlspace</v>
      </c>
      <c r="I1310" s="385" t="str">
        <f t="shared" si="542"/>
        <v>Y</v>
      </c>
      <c r="J1310" s="385" t="str">
        <f t="shared" si="543"/>
        <v>Y</v>
      </c>
      <c r="K1310" s="385" t="str">
        <f t="shared" si="547"/>
        <v>Y</v>
      </c>
      <c r="L1310" s="384"/>
      <c r="M1310" s="385" t="str">
        <f t="shared" si="520"/>
        <v/>
      </c>
      <c r="N1310" s="385" t="str">
        <f t="shared" si="521"/>
        <v/>
      </c>
      <c r="O1310" s="385" t="str">
        <f t="shared" si="526"/>
        <v/>
      </c>
      <c r="P1310" s="384"/>
      <c r="Q1310" s="384"/>
      <c r="R1310" s="384"/>
      <c r="S1310" s="384"/>
      <c r="T1310" s="384"/>
      <c r="U1310" s="385" t="str">
        <f t="shared" si="527"/>
        <v>Y</v>
      </c>
      <c r="V1310" s="385" t="str">
        <f t="shared" si="528"/>
        <v>Y</v>
      </c>
      <c r="W1310" s="385" t="str">
        <f t="shared" si="529"/>
        <v>Y</v>
      </c>
      <c r="X1310" s="384"/>
      <c r="Y1310" s="385" t="str">
        <f t="shared" si="539"/>
        <v>Y</v>
      </c>
      <c r="Z1310" s="385" t="str">
        <f t="shared" si="540"/>
        <v>Y</v>
      </c>
      <c r="AA1310" s="385" t="str">
        <f t="shared" ref="AA1310:AA1341" si="548">IF(AM1310="","",IF(Y1310="N","n","Y"))</f>
        <v>Y</v>
      </c>
      <c r="AC1310" s="389"/>
      <c r="AD1310" s="390"/>
      <c r="AE1310" s="385"/>
      <c r="AF1310" s="385"/>
      <c r="AG1310" s="391">
        <f t="shared" si="544"/>
        <v>75</v>
      </c>
      <c r="AH1310" s="372">
        <v>11.5</v>
      </c>
      <c r="AI1310" s="392">
        <f t="shared" si="545"/>
        <v>16650.345570503865</v>
      </c>
      <c r="AL1310" s="404">
        <f t="shared" si="530"/>
        <v>13</v>
      </c>
      <c r="AM1310" s="394">
        <f t="shared" si="511"/>
        <v>9</v>
      </c>
      <c r="AN1310" s="372">
        <f t="shared" si="541"/>
        <v>0.5</v>
      </c>
      <c r="AO1310" s="390">
        <f t="shared" si="546"/>
        <v>5.4052932186245584E-4</v>
      </c>
      <c r="AP1310" s="390"/>
      <c r="AQ1310" s="389"/>
      <c r="AR1310" s="390">
        <f t="shared" si="531"/>
        <v>0.69230769230769229</v>
      </c>
      <c r="AS1310" s="396">
        <f t="shared" si="514"/>
        <v>1</v>
      </c>
      <c r="AT1310" s="396">
        <f t="shared" si="515"/>
        <v>0</v>
      </c>
      <c r="AU1310" s="396"/>
      <c r="AV1310" s="396"/>
      <c r="AY1310" s="396">
        <f t="shared" si="532"/>
        <v>1</v>
      </c>
      <c r="AZ1310" s="396">
        <f t="shared" si="533"/>
        <v>0</v>
      </c>
      <c r="BA1310" s="397">
        <v>58</v>
      </c>
      <c r="BB1310" s="397" t="s">
        <v>1494</v>
      </c>
      <c r="BC1310" s="397" t="s">
        <v>1403</v>
      </c>
      <c r="BD1310" s="397" t="s">
        <v>1495</v>
      </c>
      <c r="BE1310" s="303" t="s">
        <v>656</v>
      </c>
      <c r="BF1310" s="397"/>
      <c r="BG1310" s="397">
        <v>194</v>
      </c>
      <c r="BH1310" s="397" t="s">
        <v>776</v>
      </c>
      <c r="BI1310" s="397" t="s">
        <v>1387</v>
      </c>
      <c r="BJ1310" s="397" t="s">
        <v>533</v>
      </c>
      <c r="BK1310" s="397" t="s">
        <v>1489</v>
      </c>
      <c r="BN1310" s="397">
        <v>5.7</v>
      </c>
      <c r="BO1310" s="397" t="s">
        <v>1390</v>
      </c>
      <c r="BP1310" s="398" t="s">
        <v>1406</v>
      </c>
      <c r="BQ1310" s="397" t="s">
        <v>777</v>
      </c>
      <c r="BS1310" s="397" t="s">
        <v>1393</v>
      </c>
      <c r="BT1310" s="397" t="s">
        <v>559</v>
      </c>
      <c r="BU1310" s="397"/>
      <c r="BV1310" s="397"/>
      <c r="BW1310" s="399">
        <v>36881</v>
      </c>
      <c r="BX1310" s="399"/>
      <c r="BY1310" s="398" t="s">
        <v>451</v>
      </c>
      <c r="BZ1310" s="397">
        <v>9</v>
      </c>
      <c r="CA1310" s="397" t="s">
        <v>1396</v>
      </c>
      <c r="CC1310" s="397">
        <v>1.4999999999999999E-2</v>
      </c>
      <c r="CD1310" s="400" t="s">
        <v>2044</v>
      </c>
      <c r="CE1310" s="397">
        <v>14109</v>
      </c>
      <c r="CR1310" s="397" t="s">
        <v>1499</v>
      </c>
      <c r="CS1310" s="401">
        <v>36881</v>
      </c>
      <c r="CT1310" s="402"/>
      <c r="CU1310" s="397">
        <v>23</v>
      </c>
      <c r="CV1310" s="372" t="s">
        <v>1390</v>
      </c>
      <c r="CW1310" s="397"/>
      <c r="CY1310" s="372" t="s">
        <v>451</v>
      </c>
      <c r="CZ1310" s="397">
        <v>75</v>
      </c>
      <c r="DA1310" s="397" t="s">
        <v>2046</v>
      </c>
      <c r="DC1310" s="397">
        <v>1</v>
      </c>
      <c r="DD1310" s="397" t="s">
        <v>2044</v>
      </c>
      <c r="DE1310" s="397">
        <v>2330</v>
      </c>
      <c r="DF1310" s="397"/>
      <c r="DG1310" s="397"/>
      <c r="DH1310" s="397"/>
      <c r="DI1310" s="397"/>
      <c r="DJ1310" s="397"/>
      <c r="DK1310" s="397"/>
      <c r="DL1310" s="397"/>
      <c r="DM1310" s="397"/>
      <c r="DN1310" s="397"/>
      <c r="DO1310" s="397"/>
      <c r="DP1310" s="397"/>
      <c r="DQ1310" s="397"/>
      <c r="DR1310" s="400"/>
      <c r="DS1310" s="397"/>
      <c r="DT1310" s="401">
        <v>36881</v>
      </c>
      <c r="DU1310" s="402"/>
      <c r="DV1310" s="398" t="s">
        <v>451</v>
      </c>
      <c r="DW1310" s="403">
        <v>13</v>
      </c>
      <c r="DX1310" s="397" t="s">
        <v>1396</v>
      </c>
      <c r="DZ1310" s="397" t="s">
        <v>543</v>
      </c>
      <c r="EA1310" s="400" t="s">
        <v>2044</v>
      </c>
      <c r="EB1310" s="397">
        <v>3168</v>
      </c>
    </row>
    <row r="1311" spans="1:132" s="372" customFormat="1" hidden="1" x14ac:dyDescent="0.2">
      <c r="A1311" s="384" t="str">
        <f t="shared" si="534"/>
        <v>LAFB</v>
      </c>
      <c r="B1311" s="384" t="str">
        <f t="shared" si="535"/>
        <v>Trichloroethylene</v>
      </c>
      <c r="C1311" s="385" t="s">
        <v>2587</v>
      </c>
      <c r="D1311" s="385" t="str">
        <f t="shared" si="519"/>
        <v>LS</v>
      </c>
      <c r="E1311" s="384" t="s">
        <v>372</v>
      </c>
      <c r="F1311" s="386" t="str">
        <f t="shared" si="536"/>
        <v>UA25</v>
      </c>
      <c r="G1311" s="384" t="str">
        <f t="shared" si="537"/>
        <v>Residential</v>
      </c>
      <c r="H1311" s="384" t="str">
        <f t="shared" si="538"/>
        <v>Crawlspace</v>
      </c>
      <c r="I1311" s="385" t="str">
        <f t="shared" si="542"/>
        <v>Y</v>
      </c>
      <c r="J1311" s="385" t="str">
        <f t="shared" si="543"/>
        <v>Y</v>
      </c>
      <c r="K1311" s="385" t="str">
        <f t="shared" si="547"/>
        <v>Y</v>
      </c>
      <c r="L1311" s="384"/>
      <c r="M1311" s="385" t="str">
        <f t="shared" si="520"/>
        <v/>
      </c>
      <c r="N1311" s="385" t="str">
        <f t="shared" si="521"/>
        <v/>
      </c>
      <c r="O1311" s="385" t="str">
        <f t="shared" si="526"/>
        <v/>
      </c>
      <c r="P1311" s="384"/>
      <c r="Q1311" s="384"/>
      <c r="R1311" s="384"/>
      <c r="S1311" s="384"/>
      <c r="T1311" s="384"/>
      <c r="U1311" s="385" t="str">
        <f t="shared" si="527"/>
        <v>Y</v>
      </c>
      <c r="V1311" s="385" t="str">
        <f t="shared" si="528"/>
        <v>Y</v>
      </c>
      <c r="W1311" s="385" t="str">
        <f t="shared" si="529"/>
        <v>Y</v>
      </c>
      <c r="X1311" s="384"/>
      <c r="Y1311" s="385" t="str">
        <f t="shared" si="539"/>
        <v>Y</v>
      </c>
      <c r="Z1311" s="385" t="str">
        <f t="shared" si="540"/>
        <v>Y</v>
      </c>
      <c r="AA1311" s="385" t="str">
        <f t="shared" si="548"/>
        <v>Y</v>
      </c>
      <c r="AC1311" s="389"/>
      <c r="AD1311" s="390"/>
      <c r="AE1311" s="385"/>
      <c r="AF1311" s="385"/>
      <c r="AG1311" s="391">
        <f t="shared" si="544"/>
        <v>140</v>
      </c>
      <c r="AH1311" s="372">
        <v>11.5</v>
      </c>
      <c r="AI1311" s="392">
        <f t="shared" si="545"/>
        <v>31080.645064940549</v>
      </c>
      <c r="AL1311" s="404">
        <f t="shared" si="530"/>
        <v>13</v>
      </c>
      <c r="AM1311" s="394">
        <f t="shared" si="511"/>
        <v>12</v>
      </c>
      <c r="AN1311" s="372">
        <f t="shared" si="541"/>
        <v>0.5</v>
      </c>
      <c r="AO1311" s="390">
        <f t="shared" si="546"/>
        <v>3.8609237275889703E-4</v>
      </c>
      <c r="AP1311" s="390"/>
      <c r="AQ1311" s="389"/>
      <c r="AR1311" s="390">
        <f t="shared" si="531"/>
        <v>0.92307692307692313</v>
      </c>
      <c r="AS1311" s="396">
        <f t="shared" si="514"/>
        <v>1</v>
      </c>
      <c r="AT1311" s="396">
        <f t="shared" si="515"/>
        <v>0</v>
      </c>
      <c r="AU1311" s="396"/>
      <c r="AV1311" s="396"/>
      <c r="AY1311" s="396">
        <f t="shared" si="532"/>
        <v>1</v>
      </c>
      <c r="AZ1311" s="396">
        <f t="shared" si="533"/>
        <v>0</v>
      </c>
      <c r="BA1311" s="397">
        <v>58</v>
      </c>
      <c r="BB1311" s="397" t="s">
        <v>1494</v>
      </c>
      <c r="BC1311" s="397" t="s">
        <v>1403</v>
      </c>
      <c r="BD1311" s="397" t="s">
        <v>1495</v>
      </c>
      <c r="BE1311" s="303" t="s">
        <v>656</v>
      </c>
      <c r="BF1311" s="397"/>
      <c r="BG1311" s="397">
        <v>194</v>
      </c>
      <c r="BH1311" s="397" t="s">
        <v>776</v>
      </c>
      <c r="BI1311" s="397" t="s">
        <v>1387</v>
      </c>
      <c r="BJ1311" s="397" t="s">
        <v>533</v>
      </c>
      <c r="BK1311" s="397" t="s">
        <v>1489</v>
      </c>
      <c r="BN1311" s="397">
        <v>5.7</v>
      </c>
      <c r="BO1311" s="397" t="s">
        <v>1390</v>
      </c>
      <c r="BP1311" s="398" t="s">
        <v>1406</v>
      </c>
      <c r="BQ1311" s="397" t="s">
        <v>777</v>
      </c>
      <c r="BS1311" s="397" t="s">
        <v>1393</v>
      </c>
      <c r="BT1311" s="397" t="s">
        <v>559</v>
      </c>
      <c r="BU1311" s="397"/>
      <c r="BV1311" s="397"/>
      <c r="BW1311" s="399">
        <v>36929</v>
      </c>
      <c r="BX1311" s="399"/>
      <c r="BY1311" s="398" t="s">
        <v>451</v>
      </c>
      <c r="BZ1311" s="397">
        <v>12</v>
      </c>
      <c r="CA1311" s="397" t="s">
        <v>1396</v>
      </c>
      <c r="CC1311" s="397">
        <v>1.4999999999999999E-2</v>
      </c>
      <c r="CD1311" s="400" t="s">
        <v>2044</v>
      </c>
      <c r="CE1311" s="397">
        <v>14114</v>
      </c>
      <c r="CR1311" s="397" t="s">
        <v>1499</v>
      </c>
      <c r="CS1311" s="401">
        <v>36929</v>
      </c>
      <c r="CT1311" s="402"/>
      <c r="CU1311" s="397">
        <v>23</v>
      </c>
      <c r="CV1311" s="372" t="s">
        <v>1390</v>
      </c>
      <c r="CW1311" s="397"/>
      <c r="CY1311" s="372" t="s">
        <v>451</v>
      </c>
      <c r="CZ1311" s="397">
        <v>140</v>
      </c>
      <c r="DA1311" s="397" t="s">
        <v>2046</v>
      </c>
      <c r="DC1311" s="397">
        <v>1</v>
      </c>
      <c r="DD1311" s="397" t="s">
        <v>2044</v>
      </c>
      <c r="DE1311" s="397">
        <v>2335</v>
      </c>
      <c r="DF1311" s="397"/>
      <c r="DG1311" s="397"/>
      <c r="DH1311" s="397"/>
      <c r="DI1311" s="397"/>
      <c r="DJ1311" s="397"/>
      <c r="DK1311" s="397"/>
      <c r="DL1311" s="397"/>
      <c r="DM1311" s="397"/>
      <c r="DN1311" s="397"/>
      <c r="DO1311" s="397"/>
      <c r="DP1311" s="397"/>
      <c r="DQ1311" s="397"/>
      <c r="DR1311" s="400"/>
      <c r="DS1311" s="397"/>
      <c r="DT1311" s="401">
        <v>36929</v>
      </c>
      <c r="DU1311" s="402"/>
      <c r="DV1311" s="398" t="s">
        <v>451</v>
      </c>
      <c r="DW1311" s="403">
        <v>13</v>
      </c>
      <c r="DX1311" s="397" t="s">
        <v>1396</v>
      </c>
      <c r="DZ1311" s="397" t="s">
        <v>543</v>
      </c>
      <c r="EA1311" s="400" t="s">
        <v>2044</v>
      </c>
      <c r="EB1311" s="397">
        <v>3169</v>
      </c>
    </row>
    <row r="1312" spans="1:132" s="372" customFormat="1" hidden="1" x14ac:dyDescent="0.2">
      <c r="A1312" s="384" t="str">
        <f t="shared" si="534"/>
        <v>LAFB</v>
      </c>
      <c r="B1312" s="384" t="str">
        <f t="shared" si="535"/>
        <v>1,1-Dichloroethane</v>
      </c>
      <c r="C1312" s="385" t="s">
        <v>2587</v>
      </c>
      <c r="D1312" s="385" t="str">
        <f t="shared" si="519"/>
        <v>LS</v>
      </c>
      <c r="E1312" s="384" t="s">
        <v>372</v>
      </c>
      <c r="F1312" s="386" t="str">
        <f t="shared" si="536"/>
        <v>UA26</v>
      </c>
      <c r="G1312" s="384" t="str">
        <f t="shared" si="537"/>
        <v>Residential</v>
      </c>
      <c r="H1312" s="384" t="str">
        <f t="shared" si="538"/>
        <v>Crawlspace</v>
      </c>
      <c r="I1312" s="385" t="str">
        <f t="shared" si="542"/>
        <v>Y</v>
      </c>
      <c r="J1312" s="385" t="str">
        <f t="shared" si="543"/>
        <v>Y</v>
      </c>
      <c r="K1312" s="385" t="str">
        <f t="shared" si="547"/>
        <v>Y</v>
      </c>
      <c r="L1312" s="384"/>
      <c r="M1312" s="385" t="str">
        <f t="shared" si="520"/>
        <v/>
      </c>
      <c r="N1312" s="385" t="str">
        <f t="shared" si="521"/>
        <v/>
      </c>
      <c r="O1312" s="385" t="str">
        <f t="shared" si="526"/>
        <v/>
      </c>
      <c r="P1312" s="384"/>
      <c r="Q1312" s="384"/>
      <c r="R1312" s="384"/>
      <c r="S1312" s="384"/>
      <c r="T1312" s="384"/>
      <c r="U1312" s="385" t="str">
        <f t="shared" si="527"/>
        <v>Y</v>
      </c>
      <c r="V1312" s="385" t="str">
        <f t="shared" si="528"/>
        <v>Y</v>
      </c>
      <c r="W1312" s="385" t="str">
        <f t="shared" si="529"/>
        <v>Y</v>
      </c>
      <c r="X1312" s="384"/>
      <c r="Y1312" s="385" t="str">
        <f t="shared" si="539"/>
        <v>Y</v>
      </c>
      <c r="Z1312" s="385" t="str">
        <f t="shared" si="540"/>
        <v>Y</v>
      </c>
      <c r="AA1312" s="385" t="str">
        <f t="shared" si="548"/>
        <v>Y</v>
      </c>
      <c r="AC1312" s="389"/>
      <c r="AD1312" s="390"/>
      <c r="AE1312" s="385"/>
      <c r="AF1312" s="385"/>
      <c r="AG1312" s="391">
        <f t="shared" si="544"/>
        <v>1.1000000000000001</v>
      </c>
      <c r="AH1312" s="372">
        <v>11.5</v>
      </c>
      <c r="AI1312" s="392">
        <f t="shared" si="545"/>
        <v>145.57882701034072</v>
      </c>
      <c r="AL1312" s="393">
        <f t="shared" si="530"/>
        <v>1.7000000000000001E-2</v>
      </c>
      <c r="AM1312" s="393">
        <f t="shared" si="511"/>
        <v>1.4999999999999999E-2</v>
      </c>
      <c r="AN1312" s="372" t="str">
        <f t="shared" si="541"/>
        <v/>
      </c>
      <c r="AO1312" s="390">
        <f t="shared" si="546"/>
        <v>1.0303696154204157E-4</v>
      </c>
      <c r="AP1312" s="390"/>
      <c r="AQ1312" s="389"/>
      <c r="AR1312" s="390">
        <f t="shared" si="531"/>
        <v>0.88235294117647045</v>
      </c>
      <c r="AS1312" s="396">
        <f t="shared" si="514"/>
        <v>1</v>
      </c>
      <c r="AT1312" s="396">
        <f t="shared" si="515"/>
        <v>0</v>
      </c>
      <c r="AU1312" s="396"/>
      <c r="AV1312" s="396"/>
      <c r="AY1312" s="396">
        <f t="shared" si="532"/>
        <v>1</v>
      </c>
      <c r="AZ1312" s="396">
        <f t="shared" si="533"/>
        <v>0</v>
      </c>
      <c r="BA1312" s="397">
        <v>58</v>
      </c>
      <c r="BB1312" s="397" t="s">
        <v>1494</v>
      </c>
      <c r="BC1312" s="397" t="s">
        <v>1403</v>
      </c>
      <c r="BD1312" s="397" t="s">
        <v>1495</v>
      </c>
      <c r="BE1312" s="303" t="s">
        <v>656</v>
      </c>
      <c r="BF1312" s="397"/>
      <c r="BG1312" s="397">
        <v>195</v>
      </c>
      <c r="BH1312" s="397" t="s">
        <v>646</v>
      </c>
      <c r="BI1312" s="397" t="s">
        <v>1387</v>
      </c>
      <c r="BJ1312" s="397" t="s">
        <v>533</v>
      </c>
      <c r="BK1312" s="397" t="s">
        <v>1489</v>
      </c>
      <c r="BN1312" s="397">
        <v>5.7</v>
      </c>
      <c r="BO1312" s="397" t="s">
        <v>1390</v>
      </c>
      <c r="BP1312" s="398" t="s">
        <v>1406</v>
      </c>
      <c r="BQ1312" s="397" t="s">
        <v>1497</v>
      </c>
      <c r="BS1312" s="397" t="s">
        <v>2619</v>
      </c>
      <c r="BT1312" s="397" t="s">
        <v>559</v>
      </c>
      <c r="BU1312" s="397"/>
      <c r="BV1312" s="397"/>
      <c r="BW1312" s="399">
        <v>36929</v>
      </c>
      <c r="BX1312" s="399"/>
      <c r="BY1312" s="398" t="s">
        <v>451</v>
      </c>
      <c r="BZ1312" s="397">
        <v>1.4999999999999999E-2</v>
      </c>
      <c r="CA1312" s="397" t="s">
        <v>1396</v>
      </c>
      <c r="CC1312" s="397">
        <v>1.0999999999999999E-2</v>
      </c>
      <c r="CD1312" s="400" t="s">
        <v>2044</v>
      </c>
      <c r="CE1312" s="397">
        <v>14127</v>
      </c>
      <c r="CR1312" s="397" t="s">
        <v>1499</v>
      </c>
      <c r="CS1312" s="401">
        <v>36929</v>
      </c>
      <c r="CT1312" s="402"/>
      <c r="CU1312" s="397">
        <v>69</v>
      </c>
      <c r="CV1312" s="372" t="s">
        <v>1390</v>
      </c>
      <c r="CW1312" s="397"/>
      <c r="CY1312" s="372" t="s">
        <v>451</v>
      </c>
      <c r="CZ1312" s="397">
        <v>1.1000000000000001</v>
      </c>
      <c r="DA1312" s="397" t="s">
        <v>2046</v>
      </c>
      <c r="DC1312" s="397">
        <v>0.48</v>
      </c>
      <c r="DD1312" s="397" t="s">
        <v>2044</v>
      </c>
      <c r="DE1312" s="397">
        <v>2290</v>
      </c>
      <c r="DF1312" s="397"/>
      <c r="DG1312" s="397"/>
      <c r="DH1312" s="397"/>
      <c r="DI1312" s="397"/>
      <c r="DJ1312" s="397"/>
      <c r="DK1312" s="397"/>
      <c r="DL1312" s="397"/>
      <c r="DM1312" s="397"/>
      <c r="DN1312" s="397"/>
      <c r="DO1312" s="397"/>
      <c r="DP1312" s="397"/>
      <c r="DQ1312" s="397"/>
      <c r="DR1312" s="400"/>
      <c r="DS1312" s="397"/>
      <c r="DT1312" s="401">
        <v>36929</v>
      </c>
      <c r="DU1312" s="402"/>
      <c r="DV1312" s="398" t="s">
        <v>451</v>
      </c>
      <c r="DW1312" s="403">
        <v>1.7000000000000001E-2</v>
      </c>
      <c r="DX1312" s="397" t="s">
        <v>1396</v>
      </c>
      <c r="DZ1312" s="397" t="s">
        <v>550</v>
      </c>
      <c r="EA1312" s="400" t="s">
        <v>2044</v>
      </c>
      <c r="EB1312" s="397">
        <v>2259</v>
      </c>
    </row>
    <row r="1313" spans="1:132" s="372" customFormat="1" hidden="1" x14ac:dyDescent="0.2">
      <c r="A1313" s="384" t="str">
        <f t="shared" si="534"/>
        <v>LAFB</v>
      </c>
      <c r="B1313" s="384" t="str">
        <f t="shared" si="535"/>
        <v>1,1-Dichloroethylene</v>
      </c>
      <c r="C1313" s="385" t="s">
        <v>2587</v>
      </c>
      <c r="D1313" s="385" t="str">
        <f t="shared" si="519"/>
        <v>LS</v>
      </c>
      <c r="E1313" s="384" t="s">
        <v>372</v>
      </c>
      <c r="F1313" s="386" t="str">
        <f t="shared" si="536"/>
        <v>UA26</v>
      </c>
      <c r="G1313" s="384" t="str">
        <f t="shared" si="537"/>
        <v>Residential</v>
      </c>
      <c r="H1313" s="384" t="str">
        <f t="shared" si="538"/>
        <v>Crawlspace</v>
      </c>
      <c r="I1313" s="385" t="str">
        <f t="shared" si="542"/>
        <v>Y</v>
      </c>
      <c r="J1313" s="385" t="str">
        <f t="shared" si="543"/>
        <v>Y</v>
      </c>
      <c r="K1313" s="385" t="str">
        <f t="shared" si="547"/>
        <v>Y</v>
      </c>
      <c r="L1313" s="384"/>
      <c r="M1313" s="385" t="str">
        <f t="shared" si="520"/>
        <v/>
      </c>
      <c r="N1313" s="385" t="str">
        <f t="shared" si="521"/>
        <v/>
      </c>
      <c r="O1313" s="385" t="str">
        <f t="shared" si="526"/>
        <v/>
      </c>
      <c r="P1313" s="384"/>
      <c r="Q1313" s="384"/>
      <c r="R1313" s="384"/>
      <c r="S1313" s="384"/>
      <c r="T1313" s="384"/>
      <c r="U1313" s="385" t="str">
        <f t="shared" si="527"/>
        <v>Y</v>
      </c>
      <c r="V1313" s="385" t="str">
        <f t="shared" si="528"/>
        <v>n</v>
      </c>
      <c r="W1313" s="385" t="str">
        <f t="shared" si="529"/>
        <v>Y</v>
      </c>
      <c r="X1313" s="384"/>
      <c r="Y1313" s="385" t="str">
        <f t="shared" si="539"/>
        <v>Y</v>
      </c>
      <c r="Z1313" s="385" t="str">
        <f t="shared" si="540"/>
        <v>n</v>
      </c>
      <c r="AA1313" s="385" t="str">
        <f t="shared" si="548"/>
        <v>Y</v>
      </c>
      <c r="AC1313" s="389"/>
      <c r="AD1313" s="390"/>
      <c r="AE1313" s="385"/>
      <c r="AF1313" s="385"/>
      <c r="AG1313" s="391">
        <f t="shared" si="544"/>
        <v>1.9</v>
      </c>
      <c r="AH1313" s="372">
        <v>11.5</v>
      </c>
      <c r="AI1313" s="392">
        <f t="shared" si="545"/>
        <v>1270.4890115356125</v>
      </c>
      <c r="AL1313" s="393">
        <f t="shared" si="530"/>
        <v>3.9E-2</v>
      </c>
      <c r="AM1313" s="393">
        <f t="shared" si="511"/>
        <v>1.7000000000000001E-2</v>
      </c>
      <c r="AN1313" s="372">
        <f t="shared" si="541"/>
        <v>0.8</v>
      </c>
      <c r="AO1313" s="390">
        <f t="shared" si="546"/>
        <v>1.3380674563609542E-5</v>
      </c>
      <c r="AP1313" s="390"/>
      <c r="AQ1313" s="389"/>
      <c r="AR1313" s="390">
        <f t="shared" si="531"/>
        <v>0.4358974358974359</v>
      </c>
      <c r="AS1313" s="396">
        <f t="shared" si="514"/>
        <v>1</v>
      </c>
      <c r="AT1313" s="396">
        <f t="shared" si="515"/>
        <v>0</v>
      </c>
      <c r="AU1313" s="396"/>
      <c r="AV1313" s="396"/>
      <c r="AY1313" s="396">
        <f t="shared" si="532"/>
        <v>1</v>
      </c>
      <c r="AZ1313" s="396">
        <f t="shared" si="533"/>
        <v>0</v>
      </c>
      <c r="BA1313" s="397">
        <v>58</v>
      </c>
      <c r="BB1313" s="397" t="s">
        <v>1494</v>
      </c>
      <c r="BC1313" s="397" t="s">
        <v>1403</v>
      </c>
      <c r="BD1313" s="397" t="s">
        <v>1495</v>
      </c>
      <c r="BE1313" s="303" t="s">
        <v>656</v>
      </c>
      <c r="BF1313" s="397"/>
      <c r="BG1313" s="397">
        <v>195</v>
      </c>
      <c r="BH1313" s="397" t="s">
        <v>646</v>
      </c>
      <c r="BI1313" s="397" t="s">
        <v>1387</v>
      </c>
      <c r="BJ1313" s="397" t="s">
        <v>533</v>
      </c>
      <c r="BK1313" s="397" t="s">
        <v>1489</v>
      </c>
      <c r="BN1313" s="397">
        <v>5.7</v>
      </c>
      <c r="BO1313" s="397" t="s">
        <v>1390</v>
      </c>
      <c r="BP1313" s="398" t="s">
        <v>1406</v>
      </c>
      <c r="BQ1313" s="397" t="s">
        <v>1497</v>
      </c>
      <c r="BS1313" s="397" t="s">
        <v>538</v>
      </c>
      <c r="BT1313" s="397" t="s">
        <v>559</v>
      </c>
      <c r="BU1313" s="397"/>
      <c r="BV1313" s="397"/>
      <c r="BW1313" s="399">
        <v>36619</v>
      </c>
      <c r="BX1313" s="399"/>
      <c r="BY1313" s="398" t="s">
        <v>451</v>
      </c>
      <c r="BZ1313" s="397">
        <v>1.7000000000000001E-2</v>
      </c>
      <c r="CA1313" s="397" t="s">
        <v>1396</v>
      </c>
      <c r="CC1313" s="397">
        <v>1.0999999999999999E-2</v>
      </c>
      <c r="CD1313" s="400" t="s">
        <v>2044</v>
      </c>
      <c r="CE1313" s="397">
        <v>14117</v>
      </c>
      <c r="CR1313" s="397" t="s">
        <v>1499</v>
      </c>
      <c r="CS1313" s="401">
        <v>36619</v>
      </c>
      <c r="CT1313" s="402"/>
      <c r="CU1313" s="397">
        <v>69</v>
      </c>
      <c r="CV1313" s="372" t="s">
        <v>1390</v>
      </c>
      <c r="CW1313" s="397"/>
      <c r="CY1313" s="372" t="s">
        <v>451</v>
      </c>
      <c r="CZ1313" s="397">
        <v>1.9</v>
      </c>
      <c r="DA1313" s="397" t="s">
        <v>2046</v>
      </c>
      <c r="DC1313" s="397">
        <v>1</v>
      </c>
      <c r="DD1313" s="397" t="s">
        <v>2044</v>
      </c>
      <c r="DE1313" s="397">
        <v>2294</v>
      </c>
      <c r="DF1313" s="397"/>
      <c r="DG1313" s="397"/>
      <c r="DH1313" s="397"/>
      <c r="DI1313" s="397"/>
      <c r="DJ1313" s="397"/>
      <c r="DK1313" s="397"/>
      <c r="DL1313" s="397"/>
      <c r="DM1313" s="397"/>
      <c r="DN1313" s="397"/>
      <c r="DO1313" s="397"/>
      <c r="DP1313" s="397"/>
      <c r="DQ1313" s="397"/>
      <c r="DR1313" s="400"/>
      <c r="DS1313" s="397"/>
      <c r="DT1313" s="401">
        <v>36619</v>
      </c>
      <c r="DU1313" s="402"/>
      <c r="DV1313" s="398" t="s">
        <v>451</v>
      </c>
      <c r="DW1313" s="403">
        <v>3.9E-2</v>
      </c>
      <c r="DX1313" s="397" t="s">
        <v>1396</v>
      </c>
      <c r="DZ1313" s="397" t="s">
        <v>540</v>
      </c>
      <c r="EA1313" s="400" t="s">
        <v>2044</v>
      </c>
      <c r="EB1313" s="397">
        <v>2262</v>
      </c>
    </row>
    <row r="1314" spans="1:132" s="372" customFormat="1" hidden="1" x14ac:dyDescent="0.2">
      <c r="A1314" s="384" t="str">
        <f t="shared" si="534"/>
        <v>LAFB</v>
      </c>
      <c r="B1314" s="384" t="str">
        <f t="shared" si="535"/>
        <v>cis-1,2-Dichloroethylene</v>
      </c>
      <c r="C1314" s="385" t="s">
        <v>2587</v>
      </c>
      <c r="D1314" s="385" t="str">
        <f t="shared" si="519"/>
        <v>LS</v>
      </c>
      <c r="E1314" s="384" t="s">
        <v>372</v>
      </c>
      <c r="F1314" s="386" t="str">
        <f t="shared" si="536"/>
        <v>UA26</v>
      </c>
      <c r="G1314" s="384" t="str">
        <f t="shared" si="537"/>
        <v>Residential</v>
      </c>
      <c r="H1314" s="384" t="str">
        <f t="shared" si="538"/>
        <v>Crawlspace</v>
      </c>
      <c r="I1314" s="385" t="str">
        <f t="shared" si="542"/>
        <v>Y</v>
      </c>
      <c r="J1314" s="385" t="str">
        <f t="shared" si="543"/>
        <v>Y</v>
      </c>
      <c r="K1314" s="385" t="str">
        <f t="shared" si="547"/>
        <v>Y</v>
      </c>
      <c r="L1314" s="384"/>
      <c r="M1314" s="385" t="str">
        <f t="shared" si="520"/>
        <v/>
      </c>
      <c r="N1314" s="385" t="str">
        <f t="shared" si="521"/>
        <v/>
      </c>
      <c r="O1314" s="385" t="str">
        <f t="shared" si="526"/>
        <v/>
      </c>
      <c r="P1314" s="384"/>
      <c r="Q1314" s="384"/>
      <c r="R1314" s="384"/>
      <c r="S1314" s="384"/>
      <c r="T1314" s="384"/>
      <c r="U1314" s="385" t="str">
        <f t="shared" si="527"/>
        <v>Y</v>
      </c>
      <c r="V1314" s="385" t="str">
        <f t="shared" si="528"/>
        <v>Y</v>
      </c>
      <c r="W1314" s="385" t="str">
        <f t="shared" si="529"/>
        <v>Y</v>
      </c>
      <c r="X1314" s="384"/>
      <c r="Y1314" s="385" t="str">
        <f t="shared" si="539"/>
        <v>Y</v>
      </c>
      <c r="Z1314" s="385" t="str">
        <f t="shared" si="540"/>
        <v>Y</v>
      </c>
      <c r="AA1314" s="385" t="str">
        <f t="shared" si="548"/>
        <v>Y</v>
      </c>
      <c r="AC1314" s="389"/>
      <c r="AD1314" s="390"/>
      <c r="AE1314" s="385"/>
      <c r="AF1314" s="385"/>
      <c r="AG1314" s="391">
        <f t="shared" si="544"/>
        <v>8.6</v>
      </c>
      <c r="AH1314" s="372">
        <v>11.5</v>
      </c>
      <c r="AI1314" s="392">
        <f t="shared" si="545"/>
        <v>807.59935559164285</v>
      </c>
      <c r="AL1314" s="393">
        <f t="shared" si="530"/>
        <v>1.6E-2</v>
      </c>
      <c r="AM1314" s="393">
        <f t="shared" si="511"/>
        <v>1.4E-2</v>
      </c>
      <c r="AN1314" s="372" t="str">
        <f t="shared" si="541"/>
        <v/>
      </c>
      <c r="AO1314" s="390">
        <f t="shared" si="546"/>
        <v>1.7335328344515181E-5</v>
      </c>
      <c r="AP1314" s="390"/>
      <c r="AQ1314" s="389"/>
      <c r="AR1314" s="390">
        <f t="shared" si="531"/>
        <v>0.875</v>
      </c>
      <c r="AS1314" s="396">
        <f t="shared" si="514"/>
        <v>1</v>
      </c>
      <c r="AT1314" s="396">
        <f t="shared" si="515"/>
        <v>0</v>
      </c>
      <c r="AU1314" s="396"/>
      <c r="AV1314" s="396"/>
      <c r="AY1314" s="396">
        <f t="shared" si="532"/>
        <v>1</v>
      </c>
      <c r="AZ1314" s="396">
        <f t="shared" si="533"/>
        <v>0</v>
      </c>
      <c r="BA1314" s="397">
        <v>58</v>
      </c>
      <c r="BB1314" s="397" t="s">
        <v>1494</v>
      </c>
      <c r="BC1314" s="397" t="s">
        <v>1403</v>
      </c>
      <c r="BD1314" s="397" t="s">
        <v>1495</v>
      </c>
      <c r="BE1314" s="303" t="s">
        <v>656</v>
      </c>
      <c r="BF1314" s="397"/>
      <c r="BG1314" s="397">
        <v>195</v>
      </c>
      <c r="BH1314" s="397" t="s">
        <v>646</v>
      </c>
      <c r="BI1314" s="397" t="s">
        <v>1387</v>
      </c>
      <c r="BJ1314" s="397" t="s">
        <v>533</v>
      </c>
      <c r="BK1314" s="397" t="s">
        <v>1489</v>
      </c>
      <c r="BN1314" s="397">
        <v>5.7</v>
      </c>
      <c r="BO1314" s="397" t="s">
        <v>1390</v>
      </c>
      <c r="BP1314" s="398" t="s">
        <v>1406</v>
      </c>
      <c r="BQ1314" s="397" t="s">
        <v>1497</v>
      </c>
      <c r="BS1314" s="397" t="s">
        <v>1400</v>
      </c>
      <c r="BT1314" s="397" t="s">
        <v>559</v>
      </c>
      <c r="BU1314" s="397"/>
      <c r="BV1314" s="397"/>
      <c r="BW1314" s="399">
        <v>36881</v>
      </c>
      <c r="BX1314" s="399"/>
      <c r="BY1314" s="398" t="s">
        <v>451</v>
      </c>
      <c r="BZ1314" s="397">
        <v>1.4E-2</v>
      </c>
      <c r="CA1314" s="397" t="s">
        <v>1396</v>
      </c>
      <c r="CC1314" s="397">
        <v>0.01</v>
      </c>
      <c r="CD1314" s="400" t="s">
        <v>2044</v>
      </c>
      <c r="CE1314" s="397">
        <v>14126</v>
      </c>
      <c r="CR1314" s="397" t="s">
        <v>1499</v>
      </c>
      <c r="CS1314" s="401">
        <v>36881</v>
      </c>
      <c r="CT1314" s="402"/>
      <c r="CU1314" s="397">
        <v>69</v>
      </c>
      <c r="CV1314" s="372" t="s">
        <v>1390</v>
      </c>
      <c r="CW1314" s="397"/>
      <c r="CY1314" s="372" t="s">
        <v>451</v>
      </c>
      <c r="CZ1314" s="397">
        <v>8.6</v>
      </c>
      <c r="DA1314" s="397" t="s">
        <v>2046</v>
      </c>
      <c r="DC1314" s="397">
        <v>1</v>
      </c>
      <c r="DD1314" s="397" t="s">
        <v>2044</v>
      </c>
      <c r="DE1314" s="397">
        <v>2394</v>
      </c>
      <c r="DF1314" s="397"/>
      <c r="DG1314" s="397"/>
      <c r="DH1314" s="397"/>
      <c r="DI1314" s="397"/>
      <c r="DJ1314" s="397"/>
      <c r="DK1314" s="397"/>
      <c r="DL1314" s="397"/>
      <c r="DM1314" s="397"/>
      <c r="DN1314" s="397"/>
      <c r="DO1314" s="397"/>
      <c r="DP1314" s="397"/>
      <c r="DQ1314" s="397"/>
      <c r="DR1314" s="400"/>
      <c r="DS1314" s="397"/>
      <c r="DT1314" s="401">
        <v>36881</v>
      </c>
      <c r="DU1314" s="402"/>
      <c r="DV1314" s="398" t="s">
        <v>451</v>
      </c>
      <c r="DW1314" s="403">
        <v>1.6E-2</v>
      </c>
      <c r="DX1314" s="397" t="s">
        <v>1396</v>
      </c>
      <c r="DZ1314" s="397" t="s">
        <v>1501</v>
      </c>
      <c r="EA1314" s="400" t="s">
        <v>2044</v>
      </c>
      <c r="EB1314" s="397">
        <v>2258</v>
      </c>
    </row>
    <row r="1315" spans="1:132" s="372" customFormat="1" hidden="1" x14ac:dyDescent="0.2">
      <c r="A1315" s="384" t="str">
        <f t="shared" si="534"/>
        <v>LAFB</v>
      </c>
      <c r="B1315" s="384" t="str">
        <f t="shared" si="535"/>
        <v>cis-1,2-Dichloroethylene</v>
      </c>
      <c r="C1315" s="385" t="s">
        <v>2587</v>
      </c>
      <c r="D1315" s="385" t="str">
        <f t="shared" si="519"/>
        <v>LS</v>
      </c>
      <c r="E1315" s="384" t="s">
        <v>372</v>
      </c>
      <c r="F1315" s="386" t="str">
        <f t="shared" si="536"/>
        <v>UA26</v>
      </c>
      <c r="G1315" s="384" t="str">
        <f t="shared" si="537"/>
        <v>Residential</v>
      </c>
      <c r="H1315" s="384" t="str">
        <f t="shared" si="538"/>
        <v>Crawlspace</v>
      </c>
      <c r="I1315" s="385" t="str">
        <f t="shared" si="542"/>
        <v>Y</v>
      </c>
      <c r="J1315" s="385" t="str">
        <f t="shared" si="543"/>
        <v>Y</v>
      </c>
      <c r="K1315" s="385" t="str">
        <f t="shared" si="547"/>
        <v>Y</v>
      </c>
      <c r="L1315" s="384"/>
      <c r="M1315" s="385" t="str">
        <f t="shared" si="520"/>
        <v/>
      </c>
      <c r="N1315" s="385" t="str">
        <f t="shared" si="521"/>
        <v/>
      </c>
      <c r="O1315" s="385" t="str">
        <f t="shared" ref="O1315:O1346" si="549">IF(AJ1315="","",IF(OR(M1315="N",N1315="N"),"n","Y"))</f>
        <v/>
      </c>
      <c r="P1315" s="384"/>
      <c r="Q1315" s="384"/>
      <c r="R1315" s="384"/>
      <c r="S1315" s="384"/>
      <c r="T1315" s="384"/>
      <c r="U1315" s="385" t="str">
        <f t="shared" ref="U1315:U1343" si="550">IF(EA1315="","",IF(EA1315="y","Y","n"))</f>
        <v>Y</v>
      </c>
      <c r="V1315" s="385" t="str">
        <f t="shared" ref="V1315:V1343" si="551">IF(AL1315="","",IF(AN1315="","Y",IF(AL1315&gt;AN1315*$V$38,"Y","n")))</f>
        <v>Y</v>
      </c>
      <c r="W1315" s="385" t="str">
        <f t="shared" ref="W1315:W1343" si="552">IF(AL1315="","",IF(U1315="N","n","Y"))</f>
        <v>Y</v>
      </c>
      <c r="X1315" s="384"/>
      <c r="Y1315" s="385" t="str">
        <f t="shared" si="539"/>
        <v>Y</v>
      </c>
      <c r="Z1315" s="385" t="str">
        <f t="shared" si="540"/>
        <v>Y</v>
      </c>
      <c r="AA1315" s="385" t="str">
        <f t="shared" si="548"/>
        <v>Y</v>
      </c>
      <c r="AC1315" s="389"/>
      <c r="AD1315" s="390"/>
      <c r="AE1315" s="385"/>
      <c r="AF1315" s="385"/>
      <c r="AG1315" s="391">
        <f t="shared" si="544"/>
        <v>9.9</v>
      </c>
      <c r="AH1315" s="372">
        <v>11.5</v>
      </c>
      <c r="AI1315" s="392">
        <f t="shared" si="545"/>
        <v>929.67832794851915</v>
      </c>
      <c r="AL1315" s="393">
        <f t="shared" ref="AL1315:AL1343" si="553">IF(DW1315="","",IF(DX1315="mg/m3",1000*DW1315,IF(DX1315="ppbv",DW1315*INDEX(ppbv_ug_m3,MATCH(BW1315,ChemName,0)),DW1315)))</f>
        <v>2.9000000000000001E-2</v>
      </c>
      <c r="AM1315" s="394">
        <f t="shared" si="511"/>
        <v>2.5999999999999999E-2</v>
      </c>
      <c r="AN1315" s="372" t="str">
        <f t="shared" si="541"/>
        <v/>
      </c>
      <c r="AO1315" s="390">
        <f t="shared" si="546"/>
        <v>2.7966662466331845E-5</v>
      </c>
      <c r="AP1315" s="390"/>
      <c r="AQ1315" s="389"/>
      <c r="AR1315" s="390">
        <f t="shared" ref="AR1315:AR1343" si="554">IF(AL1315="","",AM1315/AL1315)</f>
        <v>0.89655172413793094</v>
      </c>
      <c r="AS1315" s="396">
        <f t="shared" si="514"/>
        <v>1</v>
      </c>
      <c r="AT1315" s="396">
        <f t="shared" si="515"/>
        <v>0</v>
      </c>
      <c r="AU1315" s="396"/>
      <c r="AV1315" s="396"/>
      <c r="AY1315" s="396">
        <f t="shared" si="532"/>
        <v>1</v>
      </c>
      <c r="AZ1315" s="396">
        <f t="shared" si="533"/>
        <v>0</v>
      </c>
      <c r="BA1315" s="397">
        <v>58</v>
      </c>
      <c r="BB1315" s="397" t="s">
        <v>1494</v>
      </c>
      <c r="BC1315" s="397" t="s">
        <v>1403</v>
      </c>
      <c r="BD1315" s="397" t="s">
        <v>1495</v>
      </c>
      <c r="BE1315" s="303" t="s">
        <v>656</v>
      </c>
      <c r="BF1315" s="397"/>
      <c r="BG1315" s="397">
        <v>195</v>
      </c>
      <c r="BH1315" s="397" t="s">
        <v>646</v>
      </c>
      <c r="BI1315" s="397" t="s">
        <v>1387</v>
      </c>
      <c r="BJ1315" s="397" t="s">
        <v>533</v>
      </c>
      <c r="BK1315" s="397" t="s">
        <v>1489</v>
      </c>
      <c r="BN1315" s="397">
        <v>5.7</v>
      </c>
      <c r="BO1315" s="397" t="s">
        <v>1390</v>
      </c>
      <c r="BP1315" s="398" t="s">
        <v>1406</v>
      </c>
      <c r="BQ1315" s="397" t="s">
        <v>1497</v>
      </c>
      <c r="BS1315" s="397" t="s">
        <v>1400</v>
      </c>
      <c r="BT1315" s="397" t="s">
        <v>559</v>
      </c>
      <c r="BU1315" s="397"/>
      <c r="BV1315" s="397"/>
      <c r="BW1315" s="399">
        <v>36929</v>
      </c>
      <c r="BX1315" s="399"/>
      <c r="BY1315" s="398" t="s">
        <v>451</v>
      </c>
      <c r="BZ1315" s="397">
        <v>2.5999999999999999E-2</v>
      </c>
      <c r="CA1315" s="397" t="s">
        <v>1396</v>
      </c>
      <c r="CC1315" s="397">
        <v>0.01</v>
      </c>
      <c r="CD1315" s="400" t="s">
        <v>2044</v>
      </c>
      <c r="CE1315" s="397">
        <v>14131</v>
      </c>
      <c r="CR1315" s="397" t="s">
        <v>1499</v>
      </c>
      <c r="CS1315" s="401">
        <v>36929</v>
      </c>
      <c r="CT1315" s="402"/>
      <c r="CU1315" s="397">
        <v>69</v>
      </c>
      <c r="CV1315" s="372" t="s">
        <v>1390</v>
      </c>
      <c r="CW1315" s="397"/>
      <c r="CY1315" s="372" t="s">
        <v>451</v>
      </c>
      <c r="CZ1315" s="397">
        <v>9.9</v>
      </c>
      <c r="DA1315" s="397" t="s">
        <v>2046</v>
      </c>
      <c r="DC1315" s="397">
        <v>1</v>
      </c>
      <c r="DD1315" s="397" t="s">
        <v>2044</v>
      </c>
      <c r="DE1315" s="397">
        <v>2398</v>
      </c>
      <c r="DF1315" s="397"/>
      <c r="DG1315" s="397"/>
      <c r="DH1315" s="397"/>
      <c r="DI1315" s="397"/>
      <c r="DJ1315" s="397"/>
      <c r="DK1315" s="397"/>
      <c r="DL1315" s="397"/>
      <c r="DM1315" s="397"/>
      <c r="DN1315" s="397"/>
      <c r="DO1315" s="397"/>
      <c r="DP1315" s="397"/>
      <c r="DQ1315" s="397"/>
      <c r="DR1315" s="400"/>
      <c r="DS1315" s="397"/>
      <c r="DT1315" s="401">
        <v>36929</v>
      </c>
      <c r="DU1315" s="402"/>
      <c r="DV1315" s="398" t="s">
        <v>451</v>
      </c>
      <c r="DW1315" s="403">
        <v>2.9000000000000001E-2</v>
      </c>
      <c r="DX1315" s="397" t="s">
        <v>1396</v>
      </c>
      <c r="DZ1315" s="397" t="s">
        <v>1501</v>
      </c>
      <c r="EA1315" s="400" t="s">
        <v>2044</v>
      </c>
      <c r="EB1315" s="397">
        <v>2260</v>
      </c>
    </row>
    <row r="1316" spans="1:132" s="372" customFormat="1" hidden="1" x14ac:dyDescent="0.2">
      <c r="A1316" s="384" t="str">
        <f t="shared" si="534"/>
        <v>LAFB</v>
      </c>
      <c r="B1316" s="384" t="str">
        <f t="shared" si="535"/>
        <v>Tetrachloroethylene</v>
      </c>
      <c r="C1316" s="385" t="s">
        <v>2587</v>
      </c>
      <c r="D1316" s="385" t="str">
        <f t="shared" si="519"/>
        <v>LS</v>
      </c>
      <c r="E1316" s="384" t="s">
        <v>372</v>
      </c>
      <c r="F1316" s="386" t="str">
        <f t="shared" si="536"/>
        <v>UA26</v>
      </c>
      <c r="G1316" s="384" t="str">
        <f t="shared" si="537"/>
        <v>Residential</v>
      </c>
      <c r="H1316" s="384" t="str">
        <f t="shared" si="538"/>
        <v>Crawlspace</v>
      </c>
      <c r="I1316" s="385" t="str">
        <f t="shared" si="542"/>
        <v>Y</v>
      </c>
      <c r="J1316" s="385" t="str">
        <f t="shared" si="543"/>
        <v>n</v>
      </c>
      <c r="K1316" s="385" t="s">
        <v>541</v>
      </c>
      <c r="L1316" s="384" t="s">
        <v>310</v>
      </c>
      <c r="M1316" s="385" t="str">
        <f t="shared" si="520"/>
        <v/>
      </c>
      <c r="N1316" s="385" t="str">
        <f t="shared" si="521"/>
        <v/>
      </c>
      <c r="O1316" s="385" t="str">
        <f t="shared" si="549"/>
        <v/>
      </c>
      <c r="P1316" s="384"/>
      <c r="Q1316" s="384"/>
      <c r="R1316" s="384"/>
      <c r="S1316" s="384"/>
      <c r="T1316" s="384"/>
      <c r="U1316" s="385" t="str">
        <f t="shared" si="550"/>
        <v>Y</v>
      </c>
      <c r="V1316" s="385" t="str">
        <f t="shared" si="551"/>
        <v>n</v>
      </c>
      <c r="W1316" s="385" t="s">
        <v>541</v>
      </c>
      <c r="X1316" s="384"/>
      <c r="Y1316" s="385" t="str">
        <f t="shared" si="539"/>
        <v>Y</v>
      </c>
      <c r="Z1316" s="385" t="str">
        <f t="shared" si="540"/>
        <v>n</v>
      </c>
      <c r="AA1316" s="445" t="s">
        <v>541</v>
      </c>
      <c r="AB1316" s="467" t="s">
        <v>2780</v>
      </c>
      <c r="AC1316" s="389"/>
      <c r="AD1316" s="390"/>
      <c r="AE1316" s="385"/>
      <c r="AF1316" s="385"/>
      <c r="AG1316" s="391">
        <f t="shared" si="544"/>
        <v>2.7</v>
      </c>
      <c r="AH1316" s="372">
        <v>11.5</v>
      </c>
      <c r="AI1316" s="392">
        <f t="shared" si="545"/>
        <v>988.40596412733714</v>
      </c>
      <c r="AL1316" s="394">
        <f t="shared" si="553"/>
        <v>1.1000000000000001</v>
      </c>
      <c r="AM1316" s="394">
        <f t="shared" si="511"/>
        <v>0.72</v>
      </c>
      <c r="AN1316" s="372">
        <f t="shared" si="541"/>
        <v>3.8</v>
      </c>
      <c r="AO1316" s="390">
        <f t="shared" si="546"/>
        <v>7.2844562470410364E-4</v>
      </c>
      <c r="AP1316" s="390"/>
      <c r="AQ1316" s="389"/>
      <c r="AR1316" s="390">
        <f t="shared" si="554"/>
        <v>0.65454545454545443</v>
      </c>
      <c r="AS1316" s="396">
        <f t="shared" si="514"/>
        <v>1</v>
      </c>
      <c r="AT1316" s="396">
        <f t="shared" si="515"/>
        <v>0</v>
      </c>
      <c r="AU1316" s="396"/>
      <c r="AV1316" s="396"/>
      <c r="AY1316" s="396">
        <f t="shared" si="532"/>
        <v>1</v>
      </c>
      <c r="AZ1316" s="396">
        <f t="shared" si="533"/>
        <v>0</v>
      </c>
      <c r="BA1316" s="397">
        <v>58</v>
      </c>
      <c r="BB1316" s="397" t="s">
        <v>1494</v>
      </c>
      <c r="BC1316" s="397" t="s">
        <v>1403</v>
      </c>
      <c r="BD1316" s="397" t="s">
        <v>1495</v>
      </c>
      <c r="BE1316" s="303" t="s">
        <v>656</v>
      </c>
      <c r="BF1316" s="397"/>
      <c r="BG1316" s="397">
        <v>195</v>
      </c>
      <c r="BH1316" s="397" t="s">
        <v>646</v>
      </c>
      <c r="BI1316" s="397" t="s">
        <v>1387</v>
      </c>
      <c r="BJ1316" s="397" t="s">
        <v>533</v>
      </c>
      <c r="BK1316" s="397" t="s">
        <v>1489</v>
      </c>
      <c r="BN1316" s="397">
        <v>5.7</v>
      </c>
      <c r="BO1316" s="397" t="s">
        <v>1390</v>
      </c>
      <c r="BP1316" s="398" t="s">
        <v>1406</v>
      </c>
      <c r="BQ1316" s="397" t="s">
        <v>1497</v>
      </c>
      <c r="BS1316" s="397" t="s">
        <v>2057</v>
      </c>
      <c r="BT1316" s="397" t="s">
        <v>559</v>
      </c>
      <c r="BU1316" s="397"/>
      <c r="BV1316" s="397"/>
      <c r="BW1316" s="399">
        <v>36619</v>
      </c>
      <c r="BX1316" s="399"/>
      <c r="BY1316" s="398" t="s">
        <v>451</v>
      </c>
      <c r="BZ1316" s="397">
        <v>0.72</v>
      </c>
      <c r="CA1316" s="397" t="s">
        <v>1396</v>
      </c>
      <c r="CC1316" s="397">
        <v>1.7999999999999999E-2</v>
      </c>
      <c r="CD1316" s="400" t="s">
        <v>2044</v>
      </c>
      <c r="CE1316" s="397">
        <v>14119</v>
      </c>
      <c r="CR1316" s="397" t="s">
        <v>1499</v>
      </c>
      <c r="CS1316" s="401">
        <v>36619</v>
      </c>
      <c r="CT1316" s="402"/>
      <c r="CU1316" s="397">
        <v>69</v>
      </c>
      <c r="CV1316" s="372" t="s">
        <v>1390</v>
      </c>
      <c r="CW1316" s="397"/>
      <c r="CY1316" s="372" t="s">
        <v>451</v>
      </c>
      <c r="CZ1316" s="397">
        <v>2.7</v>
      </c>
      <c r="DA1316" s="397" t="s">
        <v>2046</v>
      </c>
      <c r="DC1316" s="397">
        <v>1</v>
      </c>
      <c r="DD1316" s="397" t="s">
        <v>2044</v>
      </c>
      <c r="DE1316" s="397">
        <v>2347</v>
      </c>
      <c r="DF1316" s="397"/>
      <c r="DG1316" s="397"/>
      <c r="DH1316" s="397"/>
      <c r="DI1316" s="397"/>
      <c r="DJ1316" s="397"/>
      <c r="DK1316" s="397"/>
      <c r="DL1316" s="397"/>
      <c r="DM1316" s="397"/>
      <c r="DN1316" s="397"/>
      <c r="DO1316" s="397"/>
      <c r="DP1316" s="397"/>
      <c r="DQ1316" s="397"/>
      <c r="DR1316" s="400"/>
      <c r="DS1316" s="397"/>
      <c r="DT1316" s="401">
        <v>36619</v>
      </c>
      <c r="DU1316" s="402"/>
      <c r="DV1316" s="398" t="s">
        <v>451</v>
      </c>
      <c r="DW1316" s="403">
        <v>1.1000000000000001</v>
      </c>
      <c r="DX1316" s="397" t="s">
        <v>1396</v>
      </c>
      <c r="DZ1316" s="397" t="s">
        <v>1500</v>
      </c>
      <c r="EA1316" s="400" t="s">
        <v>2044</v>
      </c>
      <c r="EB1316" s="397">
        <v>2257</v>
      </c>
    </row>
    <row r="1317" spans="1:132" s="372" customFormat="1" hidden="1" x14ac:dyDescent="0.2">
      <c r="A1317" s="384" t="str">
        <f t="shared" si="534"/>
        <v>LAFB</v>
      </c>
      <c r="B1317" s="384" t="str">
        <f t="shared" si="535"/>
        <v>Tetrachloroethylene</v>
      </c>
      <c r="C1317" s="385" t="s">
        <v>2587</v>
      </c>
      <c r="D1317" s="385" t="str">
        <f t="shared" si="519"/>
        <v>LS</v>
      </c>
      <c r="E1317" s="384" t="s">
        <v>372</v>
      </c>
      <c r="F1317" s="386" t="str">
        <f t="shared" si="536"/>
        <v>UA26</v>
      </c>
      <c r="G1317" s="384" t="str">
        <f t="shared" si="537"/>
        <v>Residential</v>
      </c>
      <c r="H1317" s="384" t="str">
        <f t="shared" si="538"/>
        <v>Crawlspace</v>
      </c>
      <c r="I1317" s="385" t="str">
        <f t="shared" si="542"/>
        <v>Y</v>
      </c>
      <c r="J1317" s="385" t="str">
        <f t="shared" si="543"/>
        <v>n</v>
      </c>
      <c r="K1317" s="385" t="s">
        <v>541</v>
      </c>
      <c r="L1317" s="384" t="s">
        <v>310</v>
      </c>
      <c r="M1317" s="385" t="str">
        <f t="shared" si="520"/>
        <v/>
      </c>
      <c r="N1317" s="385" t="str">
        <f t="shared" si="521"/>
        <v/>
      </c>
      <c r="O1317" s="385" t="str">
        <f t="shared" si="549"/>
        <v/>
      </c>
      <c r="P1317" s="384"/>
      <c r="Q1317" s="384"/>
      <c r="R1317" s="384"/>
      <c r="S1317" s="384"/>
      <c r="T1317" s="384"/>
      <c r="U1317" s="385" t="str">
        <f t="shared" si="550"/>
        <v>Y</v>
      </c>
      <c r="V1317" s="385" t="str">
        <f t="shared" si="551"/>
        <v>n</v>
      </c>
      <c r="W1317" s="387" t="s">
        <v>541</v>
      </c>
      <c r="X1317" s="388" t="s">
        <v>2143</v>
      </c>
      <c r="Y1317" s="385" t="str">
        <f t="shared" si="539"/>
        <v>Y</v>
      </c>
      <c r="Z1317" s="385" t="str">
        <f t="shared" si="540"/>
        <v>n</v>
      </c>
      <c r="AA1317" s="385" t="str">
        <f t="shared" si="548"/>
        <v>Y</v>
      </c>
      <c r="AC1317" s="389"/>
      <c r="AD1317" s="390"/>
      <c r="AE1317" s="385"/>
      <c r="AF1317" s="385"/>
      <c r="AG1317" s="391">
        <f t="shared" si="544"/>
        <v>3.6</v>
      </c>
      <c r="AH1317" s="372">
        <v>11.5</v>
      </c>
      <c r="AI1317" s="392">
        <f t="shared" si="545"/>
        <v>1317.8746188364494</v>
      </c>
      <c r="AL1317" s="394">
        <f t="shared" si="553"/>
        <v>0.85</v>
      </c>
      <c r="AM1317" s="394">
        <f t="shared" si="511"/>
        <v>1.1000000000000001</v>
      </c>
      <c r="AN1317" s="372">
        <f t="shared" si="541"/>
        <v>3.8</v>
      </c>
      <c r="AO1317" s="390">
        <f t="shared" si="546"/>
        <v>8.3467727830678564E-4</v>
      </c>
      <c r="AP1317" s="390"/>
      <c r="AQ1317" s="389"/>
      <c r="AR1317" s="395">
        <f t="shared" si="554"/>
        <v>1.2941176470588236</v>
      </c>
      <c r="AS1317" s="396">
        <f t="shared" si="514"/>
        <v>1</v>
      </c>
      <c r="AT1317" s="396">
        <f t="shared" si="515"/>
        <v>0</v>
      </c>
      <c r="AU1317" s="396"/>
      <c r="AV1317" s="396"/>
      <c r="AY1317" s="396">
        <f t="shared" si="532"/>
        <v>1</v>
      </c>
      <c r="AZ1317" s="396">
        <f t="shared" si="533"/>
        <v>0</v>
      </c>
      <c r="BA1317" s="397">
        <v>58</v>
      </c>
      <c r="BB1317" s="397" t="s">
        <v>1494</v>
      </c>
      <c r="BC1317" s="397" t="s">
        <v>1403</v>
      </c>
      <c r="BD1317" s="397" t="s">
        <v>1495</v>
      </c>
      <c r="BE1317" s="303" t="s">
        <v>656</v>
      </c>
      <c r="BF1317" s="397"/>
      <c r="BG1317" s="397">
        <v>195</v>
      </c>
      <c r="BH1317" s="397" t="s">
        <v>646</v>
      </c>
      <c r="BI1317" s="397" t="s">
        <v>1387</v>
      </c>
      <c r="BJ1317" s="397" t="s">
        <v>533</v>
      </c>
      <c r="BK1317" s="397" t="s">
        <v>1489</v>
      </c>
      <c r="BN1317" s="397">
        <v>5.7</v>
      </c>
      <c r="BO1317" s="397" t="s">
        <v>1390</v>
      </c>
      <c r="BP1317" s="398" t="s">
        <v>1406</v>
      </c>
      <c r="BQ1317" s="397" t="s">
        <v>1497</v>
      </c>
      <c r="BS1317" s="397" t="s">
        <v>2057</v>
      </c>
      <c r="BT1317" s="397" t="s">
        <v>559</v>
      </c>
      <c r="BU1317" s="397"/>
      <c r="BV1317" s="397"/>
      <c r="BW1317" s="399">
        <v>36698</v>
      </c>
      <c r="BX1317" s="399"/>
      <c r="BY1317" s="398" t="s">
        <v>451</v>
      </c>
      <c r="BZ1317" s="397">
        <v>1.1000000000000001</v>
      </c>
      <c r="CA1317" s="397" t="s">
        <v>1396</v>
      </c>
      <c r="CC1317" s="397">
        <v>1.7999999999999999E-2</v>
      </c>
      <c r="CD1317" s="400" t="s">
        <v>2044</v>
      </c>
      <c r="CE1317" s="397">
        <v>14121</v>
      </c>
      <c r="CR1317" s="397" t="s">
        <v>1499</v>
      </c>
      <c r="CS1317" s="401">
        <v>36698</v>
      </c>
      <c r="CT1317" s="402"/>
      <c r="CU1317" s="397">
        <v>69</v>
      </c>
      <c r="CV1317" s="372" t="s">
        <v>1390</v>
      </c>
      <c r="CW1317" s="397"/>
      <c r="CY1317" s="372" t="s">
        <v>451</v>
      </c>
      <c r="CZ1317" s="397">
        <v>3.6</v>
      </c>
      <c r="DA1317" s="397" t="s">
        <v>2046</v>
      </c>
      <c r="DC1317" s="397">
        <v>1</v>
      </c>
      <c r="DD1317" s="397" t="s">
        <v>2044</v>
      </c>
      <c r="DE1317" s="397">
        <v>2357</v>
      </c>
      <c r="DF1317" s="397"/>
      <c r="DG1317" s="397"/>
      <c r="DH1317" s="397"/>
      <c r="DI1317" s="397"/>
      <c r="DJ1317" s="397"/>
      <c r="DK1317" s="397"/>
      <c r="DL1317" s="397"/>
      <c r="DM1317" s="397"/>
      <c r="DN1317" s="397"/>
      <c r="DO1317" s="397"/>
      <c r="DP1317" s="397"/>
      <c r="DQ1317" s="397"/>
      <c r="DR1317" s="400"/>
      <c r="DS1317" s="397"/>
      <c r="DT1317" s="401">
        <v>36698</v>
      </c>
      <c r="DU1317" s="402"/>
      <c r="DV1317" s="398" t="s">
        <v>451</v>
      </c>
      <c r="DW1317" s="403">
        <v>0.85</v>
      </c>
      <c r="DX1317" s="397" t="s">
        <v>1396</v>
      </c>
      <c r="DZ1317" s="397" t="s">
        <v>1500</v>
      </c>
      <c r="EA1317" s="400" t="s">
        <v>2044</v>
      </c>
      <c r="EB1317" s="397">
        <v>2256</v>
      </c>
    </row>
    <row r="1318" spans="1:132" s="372" customFormat="1" hidden="1" x14ac:dyDescent="0.2">
      <c r="A1318" s="384" t="str">
        <f t="shared" si="534"/>
        <v>LAFB</v>
      </c>
      <c r="B1318" s="384" t="str">
        <f t="shared" si="535"/>
        <v>Tetrachloroethylene</v>
      </c>
      <c r="C1318" s="385" t="s">
        <v>2587</v>
      </c>
      <c r="D1318" s="385" t="str">
        <f t="shared" si="519"/>
        <v>LS</v>
      </c>
      <c r="E1318" s="384" t="s">
        <v>372</v>
      </c>
      <c r="F1318" s="386" t="str">
        <f t="shared" si="536"/>
        <v>UA26</v>
      </c>
      <c r="G1318" s="384" t="str">
        <f t="shared" si="537"/>
        <v>Residential</v>
      </c>
      <c r="H1318" s="384" t="str">
        <f t="shared" si="538"/>
        <v>Crawlspace</v>
      </c>
      <c r="I1318" s="385" t="str">
        <f t="shared" si="542"/>
        <v>Y</v>
      </c>
      <c r="J1318" s="385" t="str">
        <f t="shared" si="543"/>
        <v>n</v>
      </c>
      <c r="K1318" s="385" t="s">
        <v>541</v>
      </c>
      <c r="L1318" s="384" t="s">
        <v>310</v>
      </c>
      <c r="M1318" s="385" t="str">
        <f t="shared" si="520"/>
        <v/>
      </c>
      <c r="N1318" s="385" t="str">
        <f t="shared" si="521"/>
        <v/>
      </c>
      <c r="O1318" s="385" t="str">
        <f t="shared" si="549"/>
        <v/>
      </c>
      <c r="P1318" s="384"/>
      <c r="Q1318" s="384"/>
      <c r="R1318" s="384"/>
      <c r="S1318" s="384"/>
      <c r="T1318" s="384"/>
      <c r="U1318" s="385" t="str">
        <f t="shared" si="550"/>
        <v>Y</v>
      </c>
      <c r="V1318" s="385" t="str">
        <f t="shared" si="551"/>
        <v>n</v>
      </c>
      <c r="W1318" s="385" t="s">
        <v>541</v>
      </c>
      <c r="X1318" s="384"/>
      <c r="Y1318" s="385" t="str">
        <f t="shared" si="539"/>
        <v>Y</v>
      </c>
      <c r="Z1318" s="385" t="str">
        <f t="shared" si="540"/>
        <v>n</v>
      </c>
      <c r="AA1318" s="445" t="s">
        <v>541</v>
      </c>
      <c r="AB1318" s="467" t="s">
        <v>2780</v>
      </c>
      <c r="AC1318" s="389"/>
      <c r="AD1318" s="390"/>
      <c r="AE1318" s="385"/>
      <c r="AF1318" s="385"/>
      <c r="AG1318" s="391">
        <f t="shared" si="544"/>
        <v>2.8</v>
      </c>
      <c r="AH1318" s="372">
        <v>11.5</v>
      </c>
      <c r="AI1318" s="392">
        <f t="shared" si="545"/>
        <v>1025.0135924283495</v>
      </c>
      <c r="AL1318" s="394">
        <f t="shared" si="553"/>
        <v>0.57999999999999996</v>
      </c>
      <c r="AM1318" s="394">
        <f t="shared" si="511"/>
        <v>0.54</v>
      </c>
      <c r="AN1318" s="372">
        <f t="shared" si="541"/>
        <v>3.8</v>
      </c>
      <c r="AO1318" s="390">
        <f t="shared" si="546"/>
        <v>5.2682228215207507E-4</v>
      </c>
      <c r="AP1318" s="390"/>
      <c r="AQ1318" s="389"/>
      <c r="AR1318" s="390">
        <f t="shared" si="554"/>
        <v>0.93103448275862077</v>
      </c>
      <c r="AS1318" s="396">
        <f t="shared" si="514"/>
        <v>1</v>
      </c>
      <c r="AT1318" s="396">
        <f t="shared" si="515"/>
        <v>0</v>
      </c>
      <c r="AU1318" s="396"/>
      <c r="AV1318" s="396"/>
      <c r="AY1318" s="396">
        <f t="shared" si="532"/>
        <v>1</v>
      </c>
      <c r="AZ1318" s="396">
        <f t="shared" si="533"/>
        <v>0</v>
      </c>
      <c r="BA1318" s="397">
        <v>58</v>
      </c>
      <c r="BB1318" s="397" t="s">
        <v>1494</v>
      </c>
      <c r="BC1318" s="397" t="s">
        <v>1403</v>
      </c>
      <c r="BD1318" s="397" t="s">
        <v>1495</v>
      </c>
      <c r="BE1318" s="303" t="s">
        <v>656</v>
      </c>
      <c r="BF1318" s="397"/>
      <c r="BG1318" s="397">
        <v>195</v>
      </c>
      <c r="BH1318" s="397" t="s">
        <v>646</v>
      </c>
      <c r="BI1318" s="397" t="s">
        <v>1387</v>
      </c>
      <c r="BJ1318" s="397" t="s">
        <v>533</v>
      </c>
      <c r="BK1318" s="397" t="s">
        <v>1489</v>
      </c>
      <c r="BN1318" s="397">
        <v>5.7</v>
      </c>
      <c r="BO1318" s="397" t="s">
        <v>1390</v>
      </c>
      <c r="BP1318" s="398" t="s">
        <v>1406</v>
      </c>
      <c r="BQ1318" s="397" t="s">
        <v>1497</v>
      </c>
      <c r="BS1318" s="397" t="s">
        <v>2057</v>
      </c>
      <c r="BT1318" s="397" t="s">
        <v>559</v>
      </c>
      <c r="BU1318" s="397"/>
      <c r="BV1318" s="397"/>
      <c r="BW1318" s="399">
        <v>36783</v>
      </c>
      <c r="BX1318" s="399"/>
      <c r="BY1318" s="398" t="s">
        <v>451</v>
      </c>
      <c r="BZ1318" s="397">
        <v>0.54</v>
      </c>
      <c r="CA1318" s="397" t="s">
        <v>1396</v>
      </c>
      <c r="CC1318" s="397">
        <v>1.7999999999999999E-2</v>
      </c>
      <c r="CD1318" s="400" t="s">
        <v>2044</v>
      </c>
      <c r="CE1318" s="397">
        <v>14123</v>
      </c>
      <c r="CR1318" s="397" t="s">
        <v>1499</v>
      </c>
      <c r="CS1318" s="401">
        <v>36783</v>
      </c>
      <c r="CT1318" s="402"/>
      <c r="CU1318" s="397">
        <v>69</v>
      </c>
      <c r="CV1318" s="372" t="s">
        <v>1390</v>
      </c>
      <c r="CW1318" s="397"/>
      <c r="CY1318" s="372" t="s">
        <v>451</v>
      </c>
      <c r="CZ1318" s="397">
        <v>2.8</v>
      </c>
      <c r="DA1318" s="397" t="s">
        <v>2046</v>
      </c>
      <c r="DC1318" s="397">
        <v>1</v>
      </c>
      <c r="DD1318" s="397" t="s">
        <v>2044</v>
      </c>
      <c r="DE1318" s="397">
        <v>2365</v>
      </c>
      <c r="DF1318" s="397"/>
      <c r="DG1318" s="397"/>
      <c r="DH1318" s="397"/>
      <c r="DI1318" s="397"/>
      <c r="DJ1318" s="397"/>
      <c r="DK1318" s="397"/>
      <c r="DL1318" s="397"/>
      <c r="DM1318" s="397"/>
      <c r="DN1318" s="397"/>
      <c r="DO1318" s="397"/>
      <c r="DP1318" s="397"/>
      <c r="DQ1318" s="397"/>
      <c r="DR1318" s="400"/>
      <c r="DS1318" s="397"/>
      <c r="DT1318" s="401">
        <v>36783</v>
      </c>
      <c r="DU1318" s="402"/>
      <c r="DV1318" s="398" t="s">
        <v>451</v>
      </c>
      <c r="DW1318" s="403">
        <v>0.57999999999999996</v>
      </c>
      <c r="DX1318" s="397" t="s">
        <v>1396</v>
      </c>
      <c r="DZ1318" s="397" t="s">
        <v>1500</v>
      </c>
      <c r="EA1318" s="400" t="s">
        <v>2044</v>
      </c>
      <c r="EB1318" s="397">
        <v>2255</v>
      </c>
    </row>
    <row r="1319" spans="1:132" s="372" customFormat="1" hidden="1" x14ac:dyDescent="0.2">
      <c r="A1319" s="384" t="str">
        <f t="shared" si="534"/>
        <v>LAFB</v>
      </c>
      <c r="B1319" s="384" t="str">
        <f t="shared" si="535"/>
        <v>Tetrachloroethylene</v>
      </c>
      <c r="C1319" s="385" t="s">
        <v>2587</v>
      </c>
      <c r="D1319" s="385" t="str">
        <f t="shared" si="519"/>
        <v>LS</v>
      </c>
      <c r="E1319" s="384" t="s">
        <v>372</v>
      </c>
      <c r="F1319" s="386" t="str">
        <f t="shared" si="536"/>
        <v>UA26</v>
      </c>
      <c r="G1319" s="384" t="str">
        <f t="shared" si="537"/>
        <v>Residential</v>
      </c>
      <c r="H1319" s="384" t="str">
        <f t="shared" si="538"/>
        <v>Crawlspace</v>
      </c>
      <c r="I1319" s="385" t="str">
        <f t="shared" si="542"/>
        <v>Y</v>
      </c>
      <c r="J1319" s="385" t="str">
        <f t="shared" si="543"/>
        <v>n</v>
      </c>
      <c r="K1319" s="385" t="s">
        <v>541</v>
      </c>
      <c r="L1319" s="384" t="s">
        <v>310</v>
      </c>
      <c r="M1319" s="385" t="str">
        <f t="shared" si="520"/>
        <v/>
      </c>
      <c r="N1319" s="385" t="str">
        <f t="shared" si="521"/>
        <v/>
      </c>
      <c r="O1319" s="385" t="str">
        <f t="shared" si="549"/>
        <v/>
      </c>
      <c r="P1319" s="384"/>
      <c r="Q1319" s="384"/>
      <c r="R1319" s="384"/>
      <c r="S1319" s="384"/>
      <c r="T1319" s="384"/>
      <c r="U1319" s="385" t="str">
        <f t="shared" si="550"/>
        <v>Y</v>
      </c>
      <c r="V1319" s="385" t="str">
        <f t="shared" si="551"/>
        <v>n</v>
      </c>
      <c r="W1319" s="387" t="s">
        <v>541</v>
      </c>
      <c r="X1319" s="388" t="s">
        <v>2143</v>
      </c>
      <c r="Y1319" s="385" t="str">
        <f t="shared" si="539"/>
        <v>Y</v>
      </c>
      <c r="Z1319" s="385" t="str">
        <f t="shared" si="540"/>
        <v>n</v>
      </c>
      <c r="AA1319" s="385" t="str">
        <f t="shared" si="548"/>
        <v>Y</v>
      </c>
      <c r="AC1319" s="389"/>
      <c r="AD1319" s="390"/>
      <c r="AE1319" s="385"/>
      <c r="AF1319" s="385"/>
      <c r="AG1319" s="391">
        <f t="shared" si="544"/>
        <v>2.9</v>
      </c>
      <c r="AH1319" s="372">
        <v>11.5</v>
      </c>
      <c r="AI1319" s="392">
        <f t="shared" si="545"/>
        <v>1061.6212207293622</v>
      </c>
      <c r="AL1319" s="394">
        <f t="shared" si="553"/>
        <v>0.65</v>
      </c>
      <c r="AM1319" s="394">
        <f t="shared" si="511"/>
        <v>0.76</v>
      </c>
      <c r="AN1319" s="372">
        <f t="shared" si="541"/>
        <v>3.8</v>
      </c>
      <c r="AO1319" s="390">
        <f t="shared" si="546"/>
        <v>7.158862173816191E-4</v>
      </c>
      <c r="AP1319" s="390"/>
      <c r="AQ1319" s="389"/>
      <c r="AR1319" s="395">
        <f t="shared" si="554"/>
        <v>1.1692307692307693</v>
      </c>
      <c r="AS1319" s="396">
        <f t="shared" si="514"/>
        <v>1</v>
      </c>
      <c r="AT1319" s="396">
        <f t="shared" si="515"/>
        <v>0</v>
      </c>
      <c r="AU1319" s="396"/>
      <c r="AV1319" s="396"/>
      <c r="AY1319" s="396">
        <f t="shared" si="532"/>
        <v>1</v>
      </c>
      <c r="AZ1319" s="396">
        <f t="shared" si="533"/>
        <v>0</v>
      </c>
      <c r="BA1319" s="397">
        <v>58</v>
      </c>
      <c r="BB1319" s="397" t="s">
        <v>1494</v>
      </c>
      <c r="BC1319" s="397" t="s">
        <v>1403</v>
      </c>
      <c r="BD1319" s="397" t="s">
        <v>1495</v>
      </c>
      <c r="BE1319" s="303" t="s">
        <v>656</v>
      </c>
      <c r="BF1319" s="397"/>
      <c r="BG1319" s="397">
        <v>195</v>
      </c>
      <c r="BH1319" s="397" t="s">
        <v>646</v>
      </c>
      <c r="BI1319" s="397" t="s">
        <v>1387</v>
      </c>
      <c r="BJ1319" s="397" t="s">
        <v>533</v>
      </c>
      <c r="BK1319" s="397" t="s">
        <v>1489</v>
      </c>
      <c r="BN1319" s="397">
        <v>5.7</v>
      </c>
      <c r="BO1319" s="397" t="s">
        <v>1390</v>
      </c>
      <c r="BP1319" s="398" t="s">
        <v>1406</v>
      </c>
      <c r="BQ1319" s="397" t="s">
        <v>1497</v>
      </c>
      <c r="BS1319" s="397" t="s">
        <v>2057</v>
      </c>
      <c r="BT1319" s="397" t="s">
        <v>559</v>
      </c>
      <c r="BU1319" s="397"/>
      <c r="BV1319" s="397"/>
      <c r="BW1319" s="399">
        <v>36929</v>
      </c>
      <c r="BX1319" s="399"/>
      <c r="BY1319" s="398" t="s">
        <v>451</v>
      </c>
      <c r="BZ1319" s="397">
        <v>0.76</v>
      </c>
      <c r="CA1319" s="397" t="s">
        <v>1396</v>
      </c>
      <c r="CC1319" s="397">
        <v>1.7999999999999999E-2</v>
      </c>
      <c r="CD1319" s="400" t="s">
        <v>2044</v>
      </c>
      <c r="CE1319" s="397">
        <v>14130</v>
      </c>
      <c r="CR1319" s="397" t="s">
        <v>1499</v>
      </c>
      <c r="CS1319" s="401">
        <v>36929</v>
      </c>
      <c r="CT1319" s="402"/>
      <c r="CU1319" s="397">
        <v>69</v>
      </c>
      <c r="CV1319" s="372" t="s">
        <v>1390</v>
      </c>
      <c r="CW1319" s="397"/>
      <c r="CY1319" s="372" t="s">
        <v>451</v>
      </c>
      <c r="CZ1319" s="397">
        <v>2.9</v>
      </c>
      <c r="DA1319" s="397" t="s">
        <v>2046</v>
      </c>
      <c r="DC1319" s="397">
        <v>1</v>
      </c>
      <c r="DD1319" s="397" t="s">
        <v>2044</v>
      </c>
      <c r="DE1319" s="397">
        <v>2387</v>
      </c>
      <c r="DF1319" s="397"/>
      <c r="DG1319" s="397"/>
      <c r="DH1319" s="397"/>
      <c r="DI1319" s="397"/>
      <c r="DJ1319" s="397"/>
      <c r="DK1319" s="397"/>
      <c r="DL1319" s="397"/>
      <c r="DM1319" s="397"/>
      <c r="DN1319" s="397"/>
      <c r="DO1319" s="397"/>
      <c r="DP1319" s="397"/>
      <c r="DQ1319" s="397"/>
      <c r="DR1319" s="400"/>
      <c r="DS1319" s="397"/>
      <c r="DT1319" s="401">
        <v>36929</v>
      </c>
      <c r="DU1319" s="402"/>
      <c r="DV1319" s="398" t="s">
        <v>451</v>
      </c>
      <c r="DW1319" s="403">
        <v>0.65</v>
      </c>
      <c r="DX1319" s="397" t="s">
        <v>1396</v>
      </c>
      <c r="DZ1319" s="397" t="s">
        <v>1500</v>
      </c>
      <c r="EA1319" s="400" t="s">
        <v>2044</v>
      </c>
      <c r="EB1319" s="397">
        <v>2254</v>
      </c>
    </row>
    <row r="1320" spans="1:132" s="372" customFormat="1" hidden="1" x14ac:dyDescent="0.2">
      <c r="A1320" s="384" t="str">
        <f t="shared" si="534"/>
        <v>LAFB</v>
      </c>
      <c r="B1320" s="384" t="str">
        <f t="shared" si="535"/>
        <v>1,1-Dichloroethylene</v>
      </c>
      <c r="C1320" s="385" t="s">
        <v>2587</v>
      </c>
      <c r="D1320" s="385" t="str">
        <f t="shared" si="519"/>
        <v>LS</v>
      </c>
      <c r="E1320" s="384" t="s">
        <v>372</v>
      </c>
      <c r="F1320" s="386" t="str">
        <f t="shared" si="536"/>
        <v>UA26</v>
      </c>
      <c r="G1320" s="384" t="str">
        <f t="shared" si="537"/>
        <v>Residential</v>
      </c>
      <c r="H1320" s="384" t="str">
        <f t="shared" si="538"/>
        <v>Crawlspace</v>
      </c>
      <c r="I1320" s="385" t="str">
        <f t="shared" si="542"/>
        <v>Y</v>
      </c>
      <c r="J1320" s="385" t="str">
        <f t="shared" si="543"/>
        <v>Y</v>
      </c>
      <c r="K1320" s="385" t="str">
        <f t="shared" ref="K1320:K1332" si="555">IF(AG1320="","",IF(I1320="N","n","Y"))</f>
        <v>Y</v>
      </c>
      <c r="L1320" s="384"/>
      <c r="M1320" s="385" t="str">
        <f t="shared" si="520"/>
        <v/>
      </c>
      <c r="N1320" s="385" t="str">
        <f t="shared" si="521"/>
        <v/>
      </c>
      <c r="O1320" s="385" t="str">
        <f t="shared" si="549"/>
        <v/>
      </c>
      <c r="P1320" s="384"/>
      <c r="Q1320" s="384"/>
      <c r="R1320" s="384"/>
      <c r="S1320" s="384"/>
      <c r="T1320" s="384"/>
      <c r="U1320" s="385" t="str">
        <f t="shared" si="550"/>
        <v>Y</v>
      </c>
      <c r="V1320" s="385" t="str">
        <f t="shared" si="551"/>
        <v>n</v>
      </c>
      <c r="W1320" s="385" t="str">
        <f t="shared" si="552"/>
        <v>Y</v>
      </c>
      <c r="X1320" s="384"/>
      <c r="Y1320" s="385" t="str">
        <f t="shared" si="539"/>
        <v>Y</v>
      </c>
      <c r="Z1320" s="385" t="str">
        <f t="shared" si="540"/>
        <v>n</v>
      </c>
      <c r="AA1320" s="385" t="str">
        <f t="shared" si="548"/>
        <v>Y</v>
      </c>
      <c r="AC1320" s="389"/>
      <c r="AD1320" s="390"/>
      <c r="AE1320" s="385"/>
      <c r="AF1320" s="385"/>
      <c r="AG1320" s="391">
        <f t="shared" si="544"/>
        <v>1.8</v>
      </c>
      <c r="AH1320" s="372">
        <v>11.5</v>
      </c>
      <c r="AI1320" s="392">
        <f t="shared" si="545"/>
        <v>1203.6211688232117</v>
      </c>
      <c r="AL1320" s="393">
        <f t="shared" si="553"/>
        <v>4.2999999999999997E-2</v>
      </c>
      <c r="AM1320" s="394">
        <f t="shared" si="511"/>
        <v>4.2999999999999997E-2</v>
      </c>
      <c r="AN1320" s="372">
        <f t="shared" si="541"/>
        <v>0.8</v>
      </c>
      <c r="AO1320" s="390">
        <f t="shared" si="546"/>
        <v>3.5725526530944429E-5</v>
      </c>
      <c r="AP1320" s="390"/>
      <c r="AQ1320" s="389"/>
      <c r="AR1320" s="390">
        <f t="shared" si="554"/>
        <v>1</v>
      </c>
      <c r="AS1320" s="396">
        <f t="shared" si="514"/>
        <v>1</v>
      </c>
      <c r="AT1320" s="396">
        <f t="shared" si="515"/>
        <v>0</v>
      </c>
      <c r="AU1320" s="396"/>
      <c r="AV1320" s="396"/>
      <c r="AY1320" s="396">
        <f t="shared" si="532"/>
        <v>1</v>
      </c>
      <c r="AZ1320" s="396">
        <f t="shared" si="533"/>
        <v>0</v>
      </c>
      <c r="BA1320" s="397">
        <v>58</v>
      </c>
      <c r="BB1320" s="397" t="s">
        <v>1494</v>
      </c>
      <c r="BC1320" s="397" t="s">
        <v>1403</v>
      </c>
      <c r="BD1320" s="397" t="s">
        <v>1495</v>
      </c>
      <c r="BE1320" s="303" t="s">
        <v>656</v>
      </c>
      <c r="BF1320" s="397"/>
      <c r="BG1320" s="397">
        <v>195</v>
      </c>
      <c r="BH1320" s="397" t="s">
        <v>646</v>
      </c>
      <c r="BI1320" s="397" t="s">
        <v>1387</v>
      </c>
      <c r="BJ1320" s="397" t="s">
        <v>533</v>
      </c>
      <c r="BK1320" s="397" t="s">
        <v>1489</v>
      </c>
      <c r="BN1320" s="397">
        <v>5.7</v>
      </c>
      <c r="BO1320" s="397" t="s">
        <v>1390</v>
      </c>
      <c r="BP1320" s="398" t="s">
        <v>1406</v>
      </c>
      <c r="BQ1320" s="397" t="s">
        <v>1497</v>
      </c>
      <c r="BS1320" s="397" t="s">
        <v>538</v>
      </c>
      <c r="BT1320" s="397" t="s">
        <v>559</v>
      </c>
      <c r="BU1320" s="397"/>
      <c r="BV1320" s="397"/>
      <c r="BW1320" s="399">
        <v>36929</v>
      </c>
      <c r="BX1320" s="399"/>
      <c r="BY1320" s="398" t="s">
        <v>451</v>
      </c>
      <c r="BZ1320" s="397">
        <v>4.2999999999999997E-2</v>
      </c>
      <c r="CA1320" s="397" t="s">
        <v>1396</v>
      </c>
      <c r="CC1320" s="397">
        <v>1.0999999999999999E-2</v>
      </c>
      <c r="CD1320" s="400" t="s">
        <v>2044</v>
      </c>
      <c r="CE1320" s="397">
        <v>14128</v>
      </c>
      <c r="CR1320" s="397" t="s">
        <v>1499</v>
      </c>
      <c r="CS1320" s="401">
        <v>36929</v>
      </c>
      <c r="CT1320" s="402"/>
      <c r="CU1320" s="397">
        <v>69</v>
      </c>
      <c r="CV1320" s="372" t="s">
        <v>1390</v>
      </c>
      <c r="CW1320" s="397"/>
      <c r="CY1320" s="372" t="s">
        <v>451</v>
      </c>
      <c r="CZ1320" s="397">
        <v>1.8</v>
      </c>
      <c r="DA1320" s="397" t="s">
        <v>2046</v>
      </c>
      <c r="DC1320" s="397">
        <v>1</v>
      </c>
      <c r="DD1320" s="397" t="s">
        <v>2044</v>
      </c>
      <c r="DE1320" s="397">
        <v>2307</v>
      </c>
      <c r="DF1320" s="397"/>
      <c r="DG1320" s="397"/>
      <c r="DH1320" s="397"/>
      <c r="DI1320" s="397"/>
      <c r="DJ1320" s="397"/>
      <c r="DK1320" s="397"/>
      <c r="DL1320" s="397"/>
      <c r="DM1320" s="397"/>
      <c r="DN1320" s="397"/>
      <c r="DO1320" s="397"/>
      <c r="DP1320" s="397"/>
      <c r="DQ1320" s="397"/>
      <c r="DR1320" s="400"/>
      <c r="DS1320" s="397"/>
      <c r="DT1320" s="401">
        <v>36929</v>
      </c>
      <c r="DU1320" s="402"/>
      <c r="DV1320" s="398" t="s">
        <v>451</v>
      </c>
      <c r="DW1320" s="403">
        <v>4.2999999999999997E-2</v>
      </c>
      <c r="DX1320" s="397" t="s">
        <v>1396</v>
      </c>
      <c r="DZ1320" s="397" t="s">
        <v>540</v>
      </c>
      <c r="EA1320" s="400" t="s">
        <v>2044</v>
      </c>
      <c r="EB1320" s="397">
        <v>2261</v>
      </c>
    </row>
    <row r="1321" spans="1:132" s="372" customFormat="1" hidden="1" x14ac:dyDescent="0.2">
      <c r="A1321" s="384" t="str">
        <f t="shared" si="534"/>
        <v>LAFB</v>
      </c>
      <c r="B1321" s="384" t="str">
        <f t="shared" si="535"/>
        <v>Trichloroethylene</v>
      </c>
      <c r="C1321" s="385" t="s">
        <v>2587</v>
      </c>
      <c r="D1321" s="385" t="str">
        <f t="shared" si="519"/>
        <v>LS</v>
      </c>
      <c r="E1321" s="384" t="s">
        <v>372</v>
      </c>
      <c r="F1321" s="386" t="str">
        <f t="shared" si="536"/>
        <v>UA26</v>
      </c>
      <c r="G1321" s="384" t="str">
        <f t="shared" si="537"/>
        <v>Residential</v>
      </c>
      <c r="H1321" s="384" t="str">
        <f t="shared" si="538"/>
        <v>Crawlspace</v>
      </c>
      <c r="I1321" s="385" t="str">
        <f t="shared" si="542"/>
        <v>Y</v>
      </c>
      <c r="J1321" s="385" t="str">
        <f t="shared" si="543"/>
        <v>Y</v>
      </c>
      <c r="K1321" s="385" t="str">
        <f t="shared" si="555"/>
        <v>Y</v>
      </c>
      <c r="L1321" s="384"/>
      <c r="M1321" s="385" t="str">
        <f t="shared" si="520"/>
        <v/>
      </c>
      <c r="N1321" s="385" t="str">
        <f t="shared" si="521"/>
        <v/>
      </c>
      <c r="O1321" s="385" t="str">
        <f t="shared" si="549"/>
        <v/>
      </c>
      <c r="P1321" s="384"/>
      <c r="Q1321" s="384"/>
      <c r="R1321" s="384"/>
      <c r="S1321" s="384"/>
      <c r="T1321" s="384"/>
      <c r="U1321" s="385" t="str">
        <f t="shared" si="550"/>
        <v>Y</v>
      </c>
      <c r="V1321" s="385" t="str">
        <f t="shared" si="551"/>
        <v>Y</v>
      </c>
      <c r="W1321" s="385" t="str">
        <f t="shared" si="552"/>
        <v>Y</v>
      </c>
      <c r="X1321" s="384"/>
      <c r="Y1321" s="385" t="str">
        <f t="shared" si="539"/>
        <v>Y</v>
      </c>
      <c r="Z1321" s="385" t="str">
        <f t="shared" si="540"/>
        <v>Y</v>
      </c>
      <c r="AA1321" s="385" t="str">
        <f t="shared" si="548"/>
        <v>Y</v>
      </c>
      <c r="AC1321" s="389"/>
      <c r="AD1321" s="390"/>
      <c r="AE1321" s="385"/>
      <c r="AF1321" s="385"/>
      <c r="AG1321" s="391">
        <f t="shared" si="544"/>
        <v>160</v>
      </c>
      <c r="AH1321" s="372">
        <v>11.5</v>
      </c>
      <c r="AI1321" s="392">
        <f t="shared" si="545"/>
        <v>35520.737217074908</v>
      </c>
      <c r="AL1321" s="404">
        <f t="shared" si="553"/>
        <v>20</v>
      </c>
      <c r="AM1321" s="394">
        <f t="shared" ref="AM1321:AM1384" si="556">IF(BZ1321="","",IF(CA1321="mg/m3",1000*BZ1321,IF(CA1321="ppbv",BZ1321*INDEX(ppbv_ug_m3,MATCH(BS1321,ChemName,0)),BZ1321)))</f>
        <v>1.3</v>
      </c>
      <c r="AN1321" s="372">
        <f t="shared" si="541"/>
        <v>0.5</v>
      </c>
      <c r="AO1321" s="390">
        <f t="shared" si="546"/>
        <v>3.6598339501103789E-5</v>
      </c>
      <c r="AP1321" s="390"/>
      <c r="AQ1321" s="389"/>
      <c r="AR1321" s="390">
        <f t="shared" si="554"/>
        <v>6.5000000000000002E-2</v>
      </c>
      <c r="AS1321" s="396">
        <f t="shared" si="514"/>
        <v>1</v>
      </c>
      <c r="AT1321" s="396">
        <f t="shared" si="515"/>
        <v>0</v>
      </c>
      <c r="AU1321" s="396"/>
      <c r="AV1321" s="396"/>
      <c r="AY1321" s="396">
        <f t="shared" si="532"/>
        <v>1</v>
      </c>
      <c r="AZ1321" s="396">
        <f t="shared" si="533"/>
        <v>0</v>
      </c>
      <c r="BA1321" s="397">
        <v>58</v>
      </c>
      <c r="BB1321" s="397" t="s">
        <v>1494</v>
      </c>
      <c r="BC1321" s="397" t="s">
        <v>1403</v>
      </c>
      <c r="BD1321" s="397" t="s">
        <v>1495</v>
      </c>
      <c r="BE1321" s="303" t="s">
        <v>656</v>
      </c>
      <c r="BF1321" s="397"/>
      <c r="BG1321" s="397">
        <v>195</v>
      </c>
      <c r="BH1321" s="397" t="s">
        <v>646</v>
      </c>
      <c r="BI1321" s="397" t="s">
        <v>1387</v>
      </c>
      <c r="BJ1321" s="397" t="s">
        <v>533</v>
      </c>
      <c r="BK1321" s="397" t="s">
        <v>1489</v>
      </c>
      <c r="BN1321" s="397">
        <v>5.7</v>
      </c>
      <c r="BO1321" s="397" t="s">
        <v>1390</v>
      </c>
      <c r="BP1321" s="398" t="s">
        <v>1406</v>
      </c>
      <c r="BQ1321" s="397" t="s">
        <v>1497</v>
      </c>
      <c r="BS1321" s="397" t="s">
        <v>1393</v>
      </c>
      <c r="BT1321" s="397" t="s">
        <v>559</v>
      </c>
      <c r="BU1321" s="397"/>
      <c r="BV1321" s="397"/>
      <c r="BW1321" s="399">
        <v>36619</v>
      </c>
      <c r="BX1321" s="399"/>
      <c r="BY1321" s="398" t="s">
        <v>451</v>
      </c>
      <c r="BZ1321" s="397">
        <v>1.3</v>
      </c>
      <c r="CA1321" s="397" t="s">
        <v>1396</v>
      </c>
      <c r="CC1321" s="397">
        <v>1.4999999999999999E-2</v>
      </c>
      <c r="CD1321" s="400" t="s">
        <v>2044</v>
      </c>
      <c r="CE1321" s="397">
        <v>14118</v>
      </c>
      <c r="CR1321" s="397" t="s">
        <v>1499</v>
      </c>
      <c r="CS1321" s="401">
        <v>36619</v>
      </c>
      <c r="CT1321" s="402"/>
      <c r="CU1321" s="397">
        <v>69</v>
      </c>
      <c r="CV1321" s="372" t="s">
        <v>1390</v>
      </c>
      <c r="CW1321" s="397"/>
      <c r="CY1321" s="372" t="s">
        <v>451</v>
      </c>
      <c r="CZ1321" s="397">
        <v>160</v>
      </c>
      <c r="DA1321" s="397" t="s">
        <v>2046</v>
      </c>
      <c r="DC1321" s="397">
        <v>1</v>
      </c>
      <c r="DD1321" s="397" t="s">
        <v>2044</v>
      </c>
      <c r="DE1321" s="397">
        <v>2313</v>
      </c>
      <c r="DF1321" s="397"/>
      <c r="DG1321" s="397"/>
      <c r="DH1321" s="397"/>
      <c r="DI1321" s="397"/>
      <c r="DJ1321" s="397"/>
      <c r="DK1321" s="397"/>
      <c r="DL1321" s="397"/>
      <c r="DM1321" s="397"/>
      <c r="DN1321" s="397"/>
      <c r="DO1321" s="397"/>
      <c r="DP1321" s="397"/>
      <c r="DQ1321" s="397"/>
      <c r="DR1321" s="400"/>
      <c r="DS1321" s="397"/>
      <c r="DT1321" s="401">
        <v>36619</v>
      </c>
      <c r="DU1321" s="402"/>
      <c r="DV1321" s="398" t="s">
        <v>451</v>
      </c>
      <c r="DW1321" s="403">
        <v>20</v>
      </c>
      <c r="DX1321" s="397" t="s">
        <v>1396</v>
      </c>
      <c r="DZ1321" s="397" t="s">
        <v>543</v>
      </c>
      <c r="EA1321" s="400" t="s">
        <v>2044</v>
      </c>
      <c r="EB1321" s="397">
        <v>3170</v>
      </c>
    </row>
    <row r="1322" spans="1:132" s="372" customFormat="1" hidden="1" x14ac:dyDescent="0.2">
      <c r="A1322" s="384" t="str">
        <f t="shared" si="534"/>
        <v>LAFB</v>
      </c>
      <c r="B1322" s="384" t="str">
        <f t="shared" si="535"/>
        <v>Trichloroethylene</v>
      </c>
      <c r="C1322" s="385" t="s">
        <v>2587</v>
      </c>
      <c r="D1322" s="385" t="str">
        <f t="shared" si="519"/>
        <v>LS</v>
      </c>
      <c r="E1322" s="384" t="s">
        <v>372</v>
      </c>
      <c r="F1322" s="386" t="str">
        <f t="shared" si="536"/>
        <v>UA26</v>
      </c>
      <c r="G1322" s="384" t="str">
        <f t="shared" si="537"/>
        <v>Residential</v>
      </c>
      <c r="H1322" s="384" t="str">
        <f t="shared" si="538"/>
        <v>Crawlspace</v>
      </c>
      <c r="I1322" s="385" t="str">
        <f t="shared" si="542"/>
        <v>Y</v>
      </c>
      <c r="J1322" s="385" t="str">
        <f t="shared" si="543"/>
        <v>Y</v>
      </c>
      <c r="K1322" s="385" t="str">
        <f t="shared" si="555"/>
        <v>Y</v>
      </c>
      <c r="L1322" s="384"/>
      <c r="M1322" s="385" t="str">
        <f t="shared" si="520"/>
        <v/>
      </c>
      <c r="N1322" s="385" t="str">
        <f t="shared" si="521"/>
        <v/>
      </c>
      <c r="O1322" s="385" t="str">
        <f t="shared" si="549"/>
        <v/>
      </c>
      <c r="P1322" s="384"/>
      <c r="Q1322" s="384"/>
      <c r="R1322" s="384"/>
      <c r="S1322" s="384"/>
      <c r="T1322" s="384"/>
      <c r="U1322" s="385" t="str">
        <f t="shared" si="550"/>
        <v>Y</v>
      </c>
      <c r="V1322" s="385" t="str">
        <f t="shared" si="551"/>
        <v>Y</v>
      </c>
      <c r="W1322" s="385" t="str">
        <f t="shared" si="552"/>
        <v>Y</v>
      </c>
      <c r="X1322" s="384"/>
      <c r="Y1322" s="385" t="str">
        <f t="shared" si="539"/>
        <v>Y</v>
      </c>
      <c r="Z1322" s="385" t="str">
        <f t="shared" si="540"/>
        <v>Y</v>
      </c>
      <c r="AA1322" s="385" t="str">
        <f t="shared" si="548"/>
        <v>Y</v>
      </c>
      <c r="AC1322" s="389"/>
      <c r="AD1322" s="390"/>
      <c r="AE1322" s="385"/>
      <c r="AF1322" s="385"/>
      <c r="AG1322" s="391">
        <f t="shared" si="544"/>
        <v>170</v>
      </c>
      <c r="AH1322" s="372">
        <v>11.5</v>
      </c>
      <c r="AI1322" s="392">
        <f t="shared" si="545"/>
        <v>37740.783293142093</v>
      </c>
      <c r="AL1322" s="404">
        <f t="shared" si="553"/>
        <v>2.7</v>
      </c>
      <c r="AM1322" s="394">
        <f t="shared" si="556"/>
        <v>0.72</v>
      </c>
      <c r="AN1322" s="372">
        <f t="shared" si="541"/>
        <v>0.5</v>
      </c>
      <c r="AO1322" s="390">
        <f t="shared" si="546"/>
        <v>1.9077505477498441E-5</v>
      </c>
      <c r="AP1322" s="390"/>
      <c r="AQ1322" s="389"/>
      <c r="AR1322" s="390">
        <f t="shared" si="554"/>
        <v>0.26666666666666666</v>
      </c>
      <c r="AS1322" s="396">
        <f t="shared" si="514"/>
        <v>1</v>
      </c>
      <c r="AT1322" s="396">
        <f t="shared" si="515"/>
        <v>0</v>
      </c>
      <c r="AU1322" s="396"/>
      <c r="AV1322" s="396"/>
      <c r="AY1322" s="396">
        <f t="shared" ref="AY1322:AY1343" si="557">IF(AR1322="","",IF(EA1322="Y",1,0))</f>
        <v>1</v>
      </c>
      <c r="AZ1322" s="396">
        <f t="shared" ref="AZ1322:AZ1343" si="558">IF(AR1322="","",IF(EA1322="n",1,0))</f>
        <v>0</v>
      </c>
      <c r="BA1322" s="397">
        <v>58</v>
      </c>
      <c r="BB1322" s="397" t="s">
        <v>1494</v>
      </c>
      <c r="BC1322" s="397" t="s">
        <v>1403</v>
      </c>
      <c r="BD1322" s="397" t="s">
        <v>1495</v>
      </c>
      <c r="BE1322" s="303" t="s">
        <v>656</v>
      </c>
      <c r="BF1322" s="397"/>
      <c r="BG1322" s="397">
        <v>195</v>
      </c>
      <c r="BH1322" s="397" t="s">
        <v>646</v>
      </c>
      <c r="BI1322" s="397" t="s">
        <v>1387</v>
      </c>
      <c r="BJ1322" s="397" t="s">
        <v>533</v>
      </c>
      <c r="BK1322" s="397" t="s">
        <v>1489</v>
      </c>
      <c r="BN1322" s="397">
        <v>5.7</v>
      </c>
      <c r="BO1322" s="397" t="s">
        <v>1390</v>
      </c>
      <c r="BP1322" s="398" t="s">
        <v>1406</v>
      </c>
      <c r="BQ1322" s="397" t="s">
        <v>1497</v>
      </c>
      <c r="BS1322" s="397" t="s">
        <v>1393</v>
      </c>
      <c r="BT1322" s="397" t="s">
        <v>559</v>
      </c>
      <c r="BU1322" s="397"/>
      <c r="BV1322" s="397"/>
      <c r="BW1322" s="399">
        <v>36698</v>
      </c>
      <c r="BX1322" s="399"/>
      <c r="BY1322" s="398" t="s">
        <v>451</v>
      </c>
      <c r="BZ1322" s="397">
        <v>0.72</v>
      </c>
      <c r="CA1322" s="397" t="s">
        <v>1396</v>
      </c>
      <c r="CC1322" s="397">
        <v>1.4999999999999999E-2</v>
      </c>
      <c r="CD1322" s="400" t="s">
        <v>2044</v>
      </c>
      <c r="CE1322" s="397">
        <v>14120</v>
      </c>
      <c r="CR1322" s="397" t="s">
        <v>1499</v>
      </c>
      <c r="CS1322" s="401">
        <v>36698</v>
      </c>
      <c r="CT1322" s="402"/>
      <c r="CU1322" s="397">
        <v>69</v>
      </c>
      <c r="CV1322" s="372" t="s">
        <v>1390</v>
      </c>
      <c r="CW1322" s="397"/>
      <c r="CY1322" s="372" t="s">
        <v>451</v>
      </c>
      <c r="CZ1322" s="397">
        <v>170</v>
      </c>
      <c r="DA1322" s="397" t="s">
        <v>2046</v>
      </c>
      <c r="DC1322" s="397">
        <v>1</v>
      </c>
      <c r="DD1322" s="397" t="s">
        <v>2044</v>
      </c>
      <c r="DE1322" s="397">
        <v>2318</v>
      </c>
      <c r="DF1322" s="397"/>
      <c r="DG1322" s="397"/>
      <c r="DH1322" s="397"/>
      <c r="DI1322" s="397"/>
      <c r="DJ1322" s="397"/>
      <c r="DK1322" s="397"/>
      <c r="DL1322" s="397"/>
      <c r="DM1322" s="397"/>
      <c r="DN1322" s="397"/>
      <c r="DO1322" s="397"/>
      <c r="DP1322" s="397"/>
      <c r="DQ1322" s="397"/>
      <c r="DR1322" s="400"/>
      <c r="DS1322" s="397"/>
      <c r="DT1322" s="401">
        <v>36698</v>
      </c>
      <c r="DU1322" s="402"/>
      <c r="DV1322" s="398" t="s">
        <v>451</v>
      </c>
      <c r="DW1322" s="403">
        <v>2.7</v>
      </c>
      <c r="DX1322" s="397" t="s">
        <v>1396</v>
      </c>
      <c r="DZ1322" s="397" t="s">
        <v>543</v>
      </c>
      <c r="EA1322" s="400" t="s">
        <v>2044</v>
      </c>
      <c r="EB1322" s="397">
        <v>3171</v>
      </c>
    </row>
    <row r="1323" spans="1:132" s="372" customFormat="1" hidden="1" x14ac:dyDescent="0.2">
      <c r="A1323" s="384" t="str">
        <f t="shared" si="534"/>
        <v>LAFB</v>
      </c>
      <c r="B1323" s="384" t="str">
        <f t="shared" si="535"/>
        <v>Trichloroethylene</v>
      </c>
      <c r="C1323" s="385" t="s">
        <v>2587</v>
      </c>
      <c r="D1323" s="385" t="str">
        <f t="shared" si="519"/>
        <v>LS</v>
      </c>
      <c r="E1323" s="384" t="s">
        <v>372</v>
      </c>
      <c r="F1323" s="386" t="str">
        <f t="shared" si="536"/>
        <v>UA26</v>
      </c>
      <c r="G1323" s="384" t="str">
        <f t="shared" si="537"/>
        <v>Residential</v>
      </c>
      <c r="H1323" s="384" t="str">
        <f t="shared" si="538"/>
        <v>Crawlspace</v>
      </c>
      <c r="I1323" s="385" t="str">
        <f t="shared" si="542"/>
        <v>Y</v>
      </c>
      <c r="J1323" s="385" t="str">
        <f t="shared" si="543"/>
        <v>Y</v>
      </c>
      <c r="K1323" s="385" t="str">
        <f t="shared" si="555"/>
        <v>Y</v>
      </c>
      <c r="L1323" s="384"/>
      <c r="M1323" s="385" t="str">
        <f t="shared" si="520"/>
        <v/>
      </c>
      <c r="N1323" s="385" t="str">
        <f t="shared" si="521"/>
        <v/>
      </c>
      <c r="O1323" s="385" t="str">
        <f t="shared" si="549"/>
        <v/>
      </c>
      <c r="P1323" s="384"/>
      <c r="Q1323" s="384"/>
      <c r="R1323" s="384"/>
      <c r="S1323" s="384"/>
      <c r="T1323" s="384"/>
      <c r="U1323" s="385" t="str">
        <f t="shared" si="550"/>
        <v>Y</v>
      </c>
      <c r="V1323" s="385" t="str">
        <f t="shared" si="551"/>
        <v>Y</v>
      </c>
      <c r="W1323" s="385" t="str">
        <f t="shared" si="552"/>
        <v>Y</v>
      </c>
      <c r="X1323" s="384"/>
      <c r="Y1323" s="385" t="str">
        <f t="shared" si="539"/>
        <v>Y</v>
      </c>
      <c r="Z1323" s="385" t="str">
        <f t="shared" si="540"/>
        <v>n</v>
      </c>
      <c r="AA1323" s="385" t="str">
        <f t="shared" si="548"/>
        <v>Y</v>
      </c>
      <c r="AC1323" s="389"/>
      <c r="AD1323" s="390"/>
      <c r="AE1323" s="385"/>
      <c r="AF1323" s="385"/>
      <c r="AG1323" s="391">
        <f t="shared" si="544"/>
        <v>150</v>
      </c>
      <c r="AH1323" s="372">
        <v>11.5</v>
      </c>
      <c r="AI1323" s="392">
        <f t="shared" si="545"/>
        <v>33300.69114100773</v>
      </c>
      <c r="AL1323" s="404">
        <f t="shared" si="553"/>
        <v>2.1</v>
      </c>
      <c r="AM1323" s="394">
        <f t="shared" si="556"/>
        <v>0.38</v>
      </c>
      <c r="AN1323" s="372">
        <f t="shared" si="541"/>
        <v>0.5</v>
      </c>
      <c r="AO1323" s="390">
        <f t="shared" si="546"/>
        <v>1.1411174572651846E-5</v>
      </c>
      <c r="AP1323" s="390"/>
      <c r="AQ1323" s="389"/>
      <c r="AR1323" s="390">
        <f t="shared" si="554"/>
        <v>0.18095238095238095</v>
      </c>
      <c r="AS1323" s="396">
        <f t="shared" ref="AS1323:AS1386" si="559">IF(AO1323="","",IF(CD1323="Y",1,0))</f>
        <v>1</v>
      </c>
      <c r="AT1323" s="396">
        <f t="shared" ref="AT1323:AT1386" si="560">IF(AO1323="","",IF(CD1323="n",1,0))</f>
        <v>0</v>
      </c>
      <c r="AU1323" s="396"/>
      <c r="AV1323" s="396"/>
      <c r="AY1323" s="396">
        <f t="shared" si="557"/>
        <v>1</v>
      </c>
      <c r="AZ1323" s="396">
        <f t="shared" si="558"/>
        <v>0</v>
      </c>
      <c r="BA1323" s="397">
        <v>58</v>
      </c>
      <c r="BB1323" s="397" t="s">
        <v>1494</v>
      </c>
      <c r="BC1323" s="397" t="s">
        <v>1403</v>
      </c>
      <c r="BD1323" s="397" t="s">
        <v>1495</v>
      </c>
      <c r="BE1323" s="303" t="s">
        <v>656</v>
      </c>
      <c r="BF1323" s="397"/>
      <c r="BG1323" s="397">
        <v>195</v>
      </c>
      <c r="BH1323" s="397" t="s">
        <v>646</v>
      </c>
      <c r="BI1323" s="397" t="s">
        <v>1387</v>
      </c>
      <c r="BJ1323" s="397" t="s">
        <v>533</v>
      </c>
      <c r="BK1323" s="397" t="s">
        <v>1489</v>
      </c>
      <c r="BN1323" s="397">
        <v>5.7</v>
      </c>
      <c r="BO1323" s="397" t="s">
        <v>1390</v>
      </c>
      <c r="BP1323" s="398" t="s">
        <v>1406</v>
      </c>
      <c r="BQ1323" s="397" t="s">
        <v>1497</v>
      </c>
      <c r="BS1323" s="397" t="s">
        <v>1393</v>
      </c>
      <c r="BT1323" s="397" t="s">
        <v>559</v>
      </c>
      <c r="BU1323" s="397"/>
      <c r="BV1323" s="397"/>
      <c r="BW1323" s="399">
        <v>36783</v>
      </c>
      <c r="BX1323" s="399"/>
      <c r="BY1323" s="398" t="s">
        <v>451</v>
      </c>
      <c r="BZ1323" s="397">
        <v>0.38</v>
      </c>
      <c r="CA1323" s="397" t="s">
        <v>1396</v>
      </c>
      <c r="CC1323" s="397">
        <v>1.4999999999999999E-2</v>
      </c>
      <c r="CD1323" s="400" t="s">
        <v>2044</v>
      </c>
      <c r="CE1323" s="397">
        <v>14122</v>
      </c>
      <c r="CR1323" s="397" t="s">
        <v>1499</v>
      </c>
      <c r="CS1323" s="401">
        <v>36783</v>
      </c>
      <c r="CT1323" s="402"/>
      <c r="CU1323" s="397">
        <v>69</v>
      </c>
      <c r="CV1323" s="372" t="s">
        <v>1390</v>
      </c>
      <c r="CW1323" s="397"/>
      <c r="CY1323" s="372" t="s">
        <v>451</v>
      </c>
      <c r="CZ1323" s="397">
        <v>150</v>
      </c>
      <c r="DA1323" s="397" t="s">
        <v>2046</v>
      </c>
      <c r="DC1323" s="397">
        <v>1</v>
      </c>
      <c r="DD1323" s="397" t="s">
        <v>2044</v>
      </c>
      <c r="DE1323" s="397">
        <v>2322</v>
      </c>
      <c r="DF1323" s="397"/>
      <c r="DG1323" s="397"/>
      <c r="DH1323" s="397"/>
      <c r="DI1323" s="397"/>
      <c r="DJ1323" s="397"/>
      <c r="DK1323" s="397"/>
      <c r="DL1323" s="397"/>
      <c r="DM1323" s="397"/>
      <c r="DN1323" s="397"/>
      <c r="DO1323" s="397"/>
      <c r="DP1323" s="397"/>
      <c r="DQ1323" s="397"/>
      <c r="DR1323" s="400"/>
      <c r="DS1323" s="397"/>
      <c r="DT1323" s="401">
        <v>36783</v>
      </c>
      <c r="DU1323" s="402"/>
      <c r="DV1323" s="398" t="s">
        <v>451</v>
      </c>
      <c r="DW1323" s="403">
        <v>2.1</v>
      </c>
      <c r="DX1323" s="397" t="s">
        <v>1396</v>
      </c>
      <c r="DZ1323" s="397" t="s">
        <v>543</v>
      </c>
      <c r="EA1323" s="400" t="s">
        <v>2044</v>
      </c>
      <c r="EB1323" s="397">
        <v>3172</v>
      </c>
    </row>
    <row r="1324" spans="1:132" s="372" customFormat="1" hidden="1" x14ac:dyDescent="0.2">
      <c r="A1324" s="384" t="str">
        <f t="shared" si="534"/>
        <v>LAFB</v>
      </c>
      <c r="B1324" s="384" t="str">
        <f t="shared" si="535"/>
        <v>Trichloroethylene</v>
      </c>
      <c r="C1324" s="385" t="s">
        <v>2587</v>
      </c>
      <c r="D1324" s="385" t="str">
        <f t="shared" si="519"/>
        <v>LS</v>
      </c>
      <c r="E1324" s="384" t="s">
        <v>372</v>
      </c>
      <c r="F1324" s="386" t="str">
        <f t="shared" si="536"/>
        <v>UA26</v>
      </c>
      <c r="G1324" s="384" t="str">
        <f t="shared" si="537"/>
        <v>Residential</v>
      </c>
      <c r="H1324" s="384" t="str">
        <f t="shared" si="538"/>
        <v>Crawlspace</v>
      </c>
      <c r="I1324" s="385" t="str">
        <f t="shared" si="542"/>
        <v>Y</v>
      </c>
      <c r="J1324" s="385" t="str">
        <f t="shared" si="543"/>
        <v>Y</v>
      </c>
      <c r="K1324" s="385" t="str">
        <f t="shared" si="555"/>
        <v>Y</v>
      </c>
      <c r="L1324" s="384"/>
      <c r="M1324" s="385" t="str">
        <f t="shared" si="520"/>
        <v/>
      </c>
      <c r="N1324" s="385" t="str">
        <f t="shared" si="521"/>
        <v/>
      </c>
      <c r="O1324" s="385" t="str">
        <f t="shared" si="549"/>
        <v/>
      </c>
      <c r="P1324" s="384"/>
      <c r="Q1324" s="384"/>
      <c r="R1324" s="384"/>
      <c r="S1324" s="384"/>
      <c r="T1324" s="384"/>
      <c r="U1324" s="385" t="str">
        <f t="shared" si="550"/>
        <v>Y</v>
      </c>
      <c r="V1324" s="385" t="str">
        <f t="shared" si="551"/>
        <v>Y</v>
      </c>
      <c r="W1324" s="385" t="str">
        <f t="shared" si="552"/>
        <v>Y</v>
      </c>
      <c r="X1324" s="384"/>
      <c r="Y1324" s="385" t="str">
        <f t="shared" si="539"/>
        <v>Y</v>
      </c>
      <c r="Z1324" s="385" t="str">
        <f t="shared" si="540"/>
        <v>Y</v>
      </c>
      <c r="AA1324" s="385" t="str">
        <f t="shared" si="548"/>
        <v>Y</v>
      </c>
      <c r="AC1324" s="389"/>
      <c r="AD1324" s="390"/>
      <c r="AE1324" s="385"/>
      <c r="AF1324" s="385"/>
      <c r="AG1324" s="391">
        <f t="shared" si="544"/>
        <v>124</v>
      </c>
      <c r="AH1324" s="372">
        <v>11.5</v>
      </c>
      <c r="AI1324" s="392">
        <f t="shared" si="545"/>
        <v>27528.571343233056</v>
      </c>
      <c r="AL1324" s="404">
        <f t="shared" si="553"/>
        <v>2.2000000000000002</v>
      </c>
      <c r="AM1324" s="394">
        <f t="shared" si="556"/>
        <v>0.64</v>
      </c>
      <c r="AN1324" s="372">
        <f t="shared" si="541"/>
        <v>0.5</v>
      </c>
      <c r="AO1324" s="390">
        <f t="shared" si="546"/>
        <v>2.3248572983331438E-5</v>
      </c>
      <c r="AP1324" s="390"/>
      <c r="AQ1324" s="389"/>
      <c r="AR1324" s="390">
        <f t="shared" si="554"/>
        <v>0.29090909090909089</v>
      </c>
      <c r="AS1324" s="396">
        <f t="shared" si="559"/>
        <v>1</v>
      </c>
      <c r="AT1324" s="396">
        <f t="shared" si="560"/>
        <v>0</v>
      </c>
      <c r="AU1324" s="396"/>
      <c r="AV1324" s="396"/>
      <c r="AY1324" s="396">
        <f t="shared" si="557"/>
        <v>1</v>
      </c>
      <c r="AZ1324" s="396">
        <f t="shared" si="558"/>
        <v>0</v>
      </c>
      <c r="BA1324" s="397">
        <v>58</v>
      </c>
      <c r="BB1324" s="397" t="s">
        <v>1494</v>
      </c>
      <c r="BC1324" s="397" t="s">
        <v>1403</v>
      </c>
      <c r="BD1324" s="397" t="s">
        <v>1495</v>
      </c>
      <c r="BE1324" s="303" t="s">
        <v>656</v>
      </c>
      <c r="BF1324" s="397"/>
      <c r="BG1324" s="397">
        <v>195</v>
      </c>
      <c r="BH1324" s="397" t="s">
        <v>646</v>
      </c>
      <c r="BI1324" s="397" t="s">
        <v>1387</v>
      </c>
      <c r="BJ1324" s="397" t="s">
        <v>533</v>
      </c>
      <c r="BK1324" s="397" t="s">
        <v>1489</v>
      </c>
      <c r="BN1324" s="397">
        <v>5.7</v>
      </c>
      <c r="BO1324" s="397" t="s">
        <v>1390</v>
      </c>
      <c r="BP1324" s="398" t="s">
        <v>1406</v>
      </c>
      <c r="BQ1324" s="397" t="s">
        <v>1497</v>
      </c>
      <c r="BS1324" s="397" t="s">
        <v>1393</v>
      </c>
      <c r="BT1324" s="397" t="s">
        <v>559</v>
      </c>
      <c r="BU1324" s="397"/>
      <c r="BV1324" s="397"/>
      <c r="BW1324" s="399">
        <v>36838</v>
      </c>
      <c r="BX1324" s="399"/>
      <c r="BY1324" s="398" t="s">
        <v>451</v>
      </c>
      <c r="BZ1324" s="397">
        <v>0.64</v>
      </c>
      <c r="CA1324" s="397" t="s">
        <v>1396</v>
      </c>
      <c r="CC1324" s="397">
        <v>1.4999999999999999E-2</v>
      </c>
      <c r="CD1324" s="400" t="s">
        <v>2044</v>
      </c>
      <c r="CE1324" s="397">
        <v>14124</v>
      </c>
      <c r="CR1324" s="397" t="s">
        <v>1499</v>
      </c>
      <c r="CS1324" s="401">
        <v>36838</v>
      </c>
      <c r="CT1324" s="402"/>
      <c r="CU1324" s="397">
        <v>69</v>
      </c>
      <c r="CV1324" s="372" t="s">
        <v>1390</v>
      </c>
      <c r="CW1324" s="397"/>
      <c r="CY1324" s="372" t="s">
        <v>451</v>
      </c>
      <c r="CZ1324" s="397">
        <v>124</v>
      </c>
      <c r="DA1324" s="397" t="s">
        <v>2046</v>
      </c>
      <c r="DC1324" s="397">
        <v>1</v>
      </c>
      <c r="DD1324" s="397" t="s">
        <v>2044</v>
      </c>
      <c r="DE1324" s="397">
        <v>2325</v>
      </c>
      <c r="DF1324" s="397"/>
      <c r="DG1324" s="397"/>
      <c r="DH1324" s="397"/>
      <c r="DI1324" s="397"/>
      <c r="DJ1324" s="397"/>
      <c r="DK1324" s="397"/>
      <c r="DL1324" s="397"/>
      <c r="DM1324" s="397"/>
      <c r="DN1324" s="397"/>
      <c r="DO1324" s="397"/>
      <c r="DP1324" s="397"/>
      <c r="DQ1324" s="397"/>
      <c r="DR1324" s="400"/>
      <c r="DS1324" s="397"/>
      <c r="DT1324" s="401">
        <v>36838</v>
      </c>
      <c r="DU1324" s="402"/>
      <c r="DV1324" s="398" t="s">
        <v>451</v>
      </c>
      <c r="DW1324" s="403">
        <v>2.2000000000000002</v>
      </c>
      <c r="DX1324" s="397" t="s">
        <v>1396</v>
      </c>
      <c r="DZ1324" s="397" t="s">
        <v>543</v>
      </c>
      <c r="EA1324" s="400" t="s">
        <v>2044</v>
      </c>
      <c r="EB1324" s="397">
        <v>3173</v>
      </c>
    </row>
    <row r="1325" spans="1:132" s="372" customFormat="1" hidden="1" x14ac:dyDescent="0.2">
      <c r="A1325" s="384" t="str">
        <f t="shared" si="534"/>
        <v>LAFB</v>
      </c>
      <c r="B1325" s="384" t="str">
        <f t="shared" si="535"/>
        <v>Trichloroethylene</v>
      </c>
      <c r="C1325" s="385" t="s">
        <v>2587</v>
      </c>
      <c r="D1325" s="385" t="str">
        <f t="shared" si="519"/>
        <v>LS</v>
      </c>
      <c r="E1325" s="384" t="s">
        <v>372</v>
      </c>
      <c r="F1325" s="386" t="str">
        <f t="shared" si="536"/>
        <v>UA26</v>
      </c>
      <c r="G1325" s="384" t="str">
        <f t="shared" si="537"/>
        <v>Residential</v>
      </c>
      <c r="H1325" s="384" t="str">
        <f t="shared" si="538"/>
        <v>Crawlspace</v>
      </c>
      <c r="I1325" s="385" t="str">
        <f t="shared" si="542"/>
        <v>Y</v>
      </c>
      <c r="J1325" s="385" t="str">
        <f t="shared" si="543"/>
        <v>Y</v>
      </c>
      <c r="K1325" s="385" t="str">
        <f t="shared" si="555"/>
        <v>Y</v>
      </c>
      <c r="L1325" s="384"/>
      <c r="M1325" s="385" t="str">
        <f t="shared" si="520"/>
        <v/>
      </c>
      <c r="N1325" s="385" t="str">
        <f t="shared" si="521"/>
        <v/>
      </c>
      <c r="O1325" s="385" t="str">
        <f t="shared" si="549"/>
        <v/>
      </c>
      <c r="P1325" s="384"/>
      <c r="Q1325" s="384"/>
      <c r="R1325" s="384"/>
      <c r="S1325" s="384"/>
      <c r="T1325" s="384"/>
      <c r="U1325" s="385" t="str">
        <f t="shared" si="550"/>
        <v>Y</v>
      </c>
      <c r="V1325" s="385" t="str">
        <f t="shared" si="551"/>
        <v>Y</v>
      </c>
      <c r="W1325" s="385" t="str">
        <f t="shared" si="552"/>
        <v>Y</v>
      </c>
      <c r="X1325" s="384"/>
      <c r="Y1325" s="385" t="str">
        <f t="shared" si="539"/>
        <v>Y</v>
      </c>
      <c r="Z1325" s="385" t="str">
        <f t="shared" si="540"/>
        <v>Y</v>
      </c>
      <c r="AA1325" s="385" t="str">
        <f t="shared" si="548"/>
        <v>Y</v>
      </c>
      <c r="AC1325" s="389"/>
      <c r="AD1325" s="390"/>
      <c r="AE1325" s="385"/>
      <c r="AF1325" s="385"/>
      <c r="AG1325" s="391">
        <f t="shared" si="544"/>
        <v>75</v>
      </c>
      <c r="AH1325" s="372">
        <v>11.5</v>
      </c>
      <c r="AI1325" s="392">
        <f t="shared" si="545"/>
        <v>16650.345570503865</v>
      </c>
      <c r="AL1325" s="404">
        <f t="shared" si="553"/>
        <v>2.6</v>
      </c>
      <c r="AM1325" s="394">
        <f t="shared" si="556"/>
        <v>2.2999999999999998</v>
      </c>
      <c r="AN1325" s="372">
        <f t="shared" si="541"/>
        <v>0.5</v>
      </c>
      <c r="AO1325" s="390">
        <f t="shared" si="546"/>
        <v>1.3813527114262759E-4</v>
      </c>
      <c r="AP1325" s="390"/>
      <c r="AQ1325" s="389"/>
      <c r="AR1325" s="390">
        <f t="shared" si="554"/>
        <v>0.88461538461538447</v>
      </c>
      <c r="AS1325" s="396">
        <f t="shared" si="559"/>
        <v>1</v>
      </c>
      <c r="AT1325" s="396">
        <f t="shared" si="560"/>
        <v>0</v>
      </c>
      <c r="AU1325" s="396"/>
      <c r="AV1325" s="396"/>
      <c r="AY1325" s="396">
        <f t="shared" si="557"/>
        <v>1</v>
      </c>
      <c r="AZ1325" s="396">
        <f t="shared" si="558"/>
        <v>0</v>
      </c>
      <c r="BA1325" s="397">
        <v>58</v>
      </c>
      <c r="BB1325" s="397" t="s">
        <v>1494</v>
      </c>
      <c r="BC1325" s="397" t="s">
        <v>1403</v>
      </c>
      <c r="BD1325" s="397" t="s">
        <v>1495</v>
      </c>
      <c r="BE1325" s="303" t="s">
        <v>656</v>
      </c>
      <c r="BF1325" s="397"/>
      <c r="BG1325" s="397">
        <v>195</v>
      </c>
      <c r="BH1325" s="397" t="s">
        <v>646</v>
      </c>
      <c r="BI1325" s="397" t="s">
        <v>1387</v>
      </c>
      <c r="BJ1325" s="397" t="s">
        <v>533</v>
      </c>
      <c r="BK1325" s="397" t="s">
        <v>1489</v>
      </c>
      <c r="BN1325" s="397">
        <v>5.7</v>
      </c>
      <c r="BO1325" s="397" t="s">
        <v>1390</v>
      </c>
      <c r="BP1325" s="398" t="s">
        <v>1406</v>
      </c>
      <c r="BQ1325" s="397" t="s">
        <v>1497</v>
      </c>
      <c r="BS1325" s="397" t="s">
        <v>1393</v>
      </c>
      <c r="BT1325" s="397" t="s">
        <v>559</v>
      </c>
      <c r="BU1325" s="397"/>
      <c r="BV1325" s="397"/>
      <c r="BW1325" s="399">
        <v>36881</v>
      </c>
      <c r="BX1325" s="399"/>
      <c r="BY1325" s="398" t="s">
        <v>451</v>
      </c>
      <c r="BZ1325" s="397">
        <v>2.2999999999999998</v>
      </c>
      <c r="CA1325" s="397" t="s">
        <v>1396</v>
      </c>
      <c r="CC1325" s="397">
        <v>1.4999999999999999E-2</v>
      </c>
      <c r="CD1325" s="400" t="s">
        <v>2044</v>
      </c>
      <c r="CE1325" s="397">
        <v>14125</v>
      </c>
      <c r="CR1325" s="397" t="s">
        <v>1499</v>
      </c>
      <c r="CS1325" s="401">
        <v>36881</v>
      </c>
      <c r="CT1325" s="402"/>
      <c r="CU1325" s="397">
        <v>69</v>
      </c>
      <c r="CV1325" s="372" t="s">
        <v>1390</v>
      </c>
      <c r="CW1325" s="397"/>
      <c r="CY1325" s="372" t="s">
        <v>451</v>
      </c>
      <c r="CZ1325" s="397">
        <v>75</v>
      </c>
      <c r="DA1325" s="397" t="s">
        <v>2046</v>
      </c>
      <c r="DC1325" s="397">
        <v>1</v>
      </c>
      <c r="DD1325" s="397" t="s">
        <v>2044</v>
      </c>
      <c r="DE1325" s="397">
        <v>2331</v>
      </c>
      <c r="DF1325" s="397"/>
      <c r="DG1325" s="397"/>
      <c r="DH1325" s="397"/>
      <c r="DI1325" s="397"/>
      <c r="DJ1325" s="397"/>
      <c r="DK1325" s="397"/>
      <c r="DL1325" s="397"/>
      <c r="DM1325" s="397"/>
      <c r="DN1325" s="397"/>
      <c r="DO1325" s="397"/>
      <c r="DP1325" s="397"/>
      <c r="DQ1325" s="397"/>
      <c r="DR1325" s="400"/>
      <c r="DS1325" s="397"/>
      <c r="DT1325" s="401">
        <v>36881</v>
      </c>
      <c r="DU1325" s="402"/>
      <c r="DV1325" s="398" t="s">
        <v>451</v>
      </c>
      <c r="DW1325" s="403">
        <v>2.6</v>
      </c>
      <c r="DX1325" s="397" t="s">
        <v>1396</v>
      </c>
      <c r="DZ1325" s="397" t="s">
        <v>543</v>
      </c>
      <c r="EA1325" s="400" t="s">
        <v>2044</v>
      </c>
      <c r="EB1325" s="397">
        <v>3174</v>
      </c>
    </row>
    <row r="1326" spans="1:132" s="372" customFormat="1" hidden="1" x14ac:dyDescent="0.2">
      <c r="A1326" s="384" t="str">
        <f t="shared" si="534"/>
        <v>LAFB</v>
      </c>
      <c r="B1326" s="384" t="str">
        <f t="shared" si="535"/>
        <v>Trichloroethylene</v>
      </c>
      <c r="C1326" s="385" t="s">
        <v>2587</v>
      </c>
      <c r="D1326" s="385" t="str">
        <f t="shared" si="519"/>
        <v>LS</v>
      </c>
      <c r="E1326" s="384" t="s">
        <v>372</v>
      </c>
      <c r="F1326" s="386" t="str">
        <f t="shared" si="536"/>
        <v>UA26</v>
      </c>
      <c r="G1326" s="384" t="str">
        <f t="shared" si="537"/>
        <v>Residential</v>
      </c>
      <c r="H1326" s="384" t="str">
        <f t="shared" si="538"/>
        <v>Crawlspace</v>
      </c>
      <c r="I1326" s="385" t="str">
        <f t="shared" si="542"/>
        <v>Y</v>
      </c>
      <c r="J1326" s="385" t="str">
        <f t="shared" si="543"/>
        <v>Y</v>
      </c>
      <c r="K1326" s="385" t="str">
        <f t="shared" si="555"/>
        <v>Y</v>
      </c>
      <c r="L1326" s="384"/>
      <c r="M1326" s="385" t="str">
        <f t="shared" si="520"/>
        <v/>
      </c>
      <c r="N1326" s="385" t="str">
        <f t="shared" si="521"/>
        <v/>
      </c>
      <c r="O1326" s="385" t="str">
        <f t="shared" si="549"/>
        <v/>
      </c>
      <c r="P1326" s="384"/>
      <c r="Q1326" s="384"/>
      <c r="R1326" s="384"/>
      <c r="S1326" s="384"/>
      <c r="T1326" s="384"/>
      <c r="U1326" s="385" t="str">
        <f t="shared" si="550"/>
        <v>Y</v>
      </c>
      <c r="V1326" s="385" t="str">
        <f t="shared" si="551"/>
        <v>Y</v>
      </c>
      <c r="W1326" s="385" t="str">
        <f t="shared" si="552"/>
        <v>Y</v>
      </c>
      <c r="X1326" s="384"/>
      <c r="Y1326" s="385" t="str">
        <f t="shared" si="539"/>
        <v>Y</v>
      </c>
      <c r="Z1326" s="385" t="str">
        <f t="shared" si="540"/>
        <v>Y</v>
      </c>
      <c r="AA1326" s="385" t="str">
        <f t="shared" si="548"/>
        <v>Y</v>
      </c>
      <c r="AC1326" s="389"/>
      <c r="AD1326" s="390"/>
      <c r="AE1326" s="385"/>
      <c r="AF1326" s="385"/>
      <c r="AG1326" s="391">
        <f t="shared" si="544"/>
        <v>140</v>
      </c>
      <c r="AH1326" s="372">
        <v>11.5</v>
      </c>
      <c r="AI1326" s="392">
        <f t="shared" si="545"/>
        <v>31080.645064940549</v>
      </c>
      <c r="AL1326" s="404">
        <f t="shared" si="553"/>
        <v>3.7</v>
      </c>
      <c r="AM1326" s="394">
        <f t="shared" si="556"/>
        <v>3.2</v>
      </c>
      <c r="AN1326" s="372">
        <f t="shared" si="541"/>
        <v>0.5</v>
      </c>
      <c r="AO1326" s="390">
        <f t="shared" si="546"/>
        <v>1.0295796606903922E-4</v>
      </c>
      <c r="AP1326" s="390"/>
      <c r="AQ1326" s="389"/>
      <c r="AR1326" s="390">
        <f t="shared" si="554"/>
        <v>0.86486486486486491</v>
      </c>
      <c r="AS1326" s="396">
        <f t="shared" si="559"/>
        <v>1</v>
      </c>
      <c r="AT1326" s="396">
        <f t="shared" si="560"/>
        <v>0</v>
      </c>
      <c r="AU1326" s="396"/>
      <c r="AV1326" s="396"/>
      <c r="AY1326" s="396">
        <f t="shared" si="557"/>
        <v>1</v>
      </c>
      <c r="AZ1326" s="396">
        <f t="shared" si="558"/>
        <v>0</v>
      </c>
      <c r="BA1326" s="397">
        <v>58</v>
      </c>
      <c r="BB1326" s="397" t="s">
        <v>1494</v>
      </c>
      <c r="BC1326" s="397" t="s">
        <v>1403</v>
      </c>
      <c r="BD1326" s="397" t="s">
        <v>1495</v>
      </c>
      <c r="BE1326" s="303" t="s">
        <v>656</v>
      </c>
      <c r="BF1326" s="397"/>
      <c r="BG1326" s="397">
        <v>195</v>
      </c>
      <c r="BH1326" s="397" t="s">
        <v>646</v>
      </c>
      <c r="BI1326" s="397" t="s">
        <v>1387</v>
      </c>
      <c r="BJ1326" s="397" t="s">
        <v>533</v>
      </c>
      <c r="BK1326" s="397" t="s">
        <v>1489</v>
      </c>
      <c r="BN1326" s="397">
        <v>5.7</v>
      </c>
      <c r="BO1326" s="397" t="s">
        <v>1390</v>
      </c>
      <c r="BP1326" s="398" t="s">
        <v>1406</v>
      </c>
      <c r="BQ1326" s="397" t="s">
        <v>1497</v>
      </c>
      <c r="BS1326" s="397" t="s">
        <v>1393</v>
      </c>
      <c r="BT1326" s="397" t="s">
        <v>559</v>
      </c>
      <c r="BU1326" s="397"/>
      <c r="BV1326" s="397"/>
      <c r="BW1326" s="399">
        <v>36929</v>
      </c>
      <c r="BX1326" s="399"/>
      <c r="BY1326" s="398" t="s">
        <v>451</v>
      </c>
      <c r="BZ1326" s="397">
        <v>3.2</v>
      </c>
      <c r="CA1326" s="397" t="s">
        <v>1396</v>
      </c>
      <c r="CC1326" s="397">
        <v>1.4999999999999999E-2</v>
      </c>
      <c r="CD1326" s="400" t="s">
        <v>2044</v>
      </c>
      <c r="CE1326" s="397">
        <v>14129</v>
      </c>
      <c r="CR1326" s="397" t="s">
        <v>1499</v>
      </c>
      <c r="CS1326" s="401">
        <v>36929</v>
      </c>
      <c r="CT1326" s="402"/>
      <c r="CU1326" s="397">
        <v>69</v>
      </c>
      <c r="CV1326" s="372" t="s">
        <v>1390</v>
      </c>
      <c r="CW1326" s="397"/>
      <c r="CY1326" s="372" t="s">
        <v>451</v>
      </c>
      <c r="CZ1326" s="397">
        <v>140</v>
      </c>
      <c r="DA1326" s="397" t="s">
        <v>2046</v>
      </c>
      <c r="DC1326" s="397">
        <v>1</v>
      </c>
      <c r="DD1326" s="397" t="s">
        <v>2044</v>
      </c>
      <c r="DE1326" s="397">
        <v>2336</v>
      </c>
      <c r="DF1326" s="397"/>
      <c r="DG1326" s="397"/>
      <c r="DH1326" s="397"/>
      <c r="DI1326" s="397"/>
      <c r="DJ1326" s="397"/>
      <c r="DK1326" s="397"/>
      <c r="DL1326" s="397"/>
      <c r="DM1326" s="397"/>
      <c r="DN1326" s="397"/>
      <c r="DO1326" s="397"/>
      <c r="DP1326" s="397"/>
      <c r="DQ1326" s="397"/>
      <c r="DR1326" s="400"/>
      <c r="DS1326" s="397"/>
      <c r="DT1326" s="401">
        <v>36929</v>
      </c>
      <c r="DU1326" s="402"/>
      <c r="DV1326" s="398" t="s">
        <v>451</v>
      </c>
      <c r="DW1326" s="403">
        <v>3.7</v>
      </c>
      <c r="DX1326" s="397" t="s">
        <v>1396</v>
      </c>
      <c r="DZ1326" s="397" t="s">
        <v>543</v>
      </c>
      <c r="EA1326" s="400" t="s">
        <v>2044</v>
      </c>
      <c r="EB1326" s="397">
        <v>3175</v>
      </c>
    </row>
    <row r="1327" spans="1:132" s="372" customFormat="1" hidden="1" x14ac:dyDescent="0.2">
      <c r="A1327" s="384" t="str">
        <f t="shared" si="534"/>
        <v>LAFB</v>
      </c>
      <c r="B1327" s="384" t="str">
        <f t="shared" si="535"/>
        <v>1,1-Dichloroethane</v>
      </c>
      <c r="C1327" s="385" t="s">
        <v>2587</v>
      </c>
      <c r="D1327" s="385" t="str">
        <f t="shared" si="519"/>
        <v>LS</v>
      </c>
      <c r="E1327" s="384" t="s">
        <v>372</v>
      </c>
      <c r="F1327" s="386" t="str">
        <f t="shared" si="536"/>
        <v>UA28</v>
      </c>
      <c r="G1327" s="384" t="str">
        <f t="shared" si="537"/>
        <v>Residential</v>
      </c>
      <c r="H1327" s="384" t="str">
        <f t="shared" si="538"/>
        <v>Basement - unfinished (sampled as crawlspace)</v>
      </c>
      <c r="I1327" s="385" t="str">
        <f t="shared" si="542"/>
        <v>Y</v>
      </c>
      <c r="J1327" s="385" t="str">
        <f t="shared" si="543"/>
        <v>Y</v>
      </c>
      <c r="K1327" s="385" t="str">
        <f t="shared" si="555"/>
        <v>Y</v>
      </c>
      <c r="L1327" s="384"/>
      <c r="M1327" s="385" t="str">
        <f t="shared" si="520"/>
        <v/>
      </c>
      <c r="N1327" s="385" t="str">
        <f t="shared" si="521"/>
        <v/>
      </c>
      <c r="O1327" s="385" t="str">
        <f t="shared" si="549"/>
        <v/>
      </c>
      <c r="P1327" s="384"/>
      <c r="Q1327" s="384"/>
      <c r="R1327" s="384"/>
      <c r="S1327" s="384"/>
      <c r="T1327" s="384"/>
      <c r="U1327" s="385" t="str">
        <f t="shared" si="550"/>
        <v>Y</v>
      </c>
      <c r="V1327" s="385" t="str">
        <f t="shared" si="551"/>
        <v>Y</v>
      </c>
      <c r="W1327" s="385" t="str">
        <f t="shared" si="552"/>
        <v>Y</v>
      </c>
      <c r="X1327" s="384"/>
      <c r="Y1327" s="385" t="str">
        <f t="shared" si="539"/>
        <v>Y</v>
      </c>
      <c r="Z1327" s="385" t="str">
        <f t="shared" si="540"/>
        <v>Y</v>
      </c>
      <c r="AA1327" s="385" t="str">
        <f t="shared" si="548"/>
        <v>Y</v>
      </c>
      <c r="AC1327" s="389"/>
      <c r="AD1327" s="390"/>
      <c r="AE1327" s="385"/>
      <c r="AF1327" s="385"/>
      <c r="AG1327" s="391">
        <f t="shared" si="544"/>
        <v>1.2</v>
      </c>
      <c r="AH1327" s="372">
        <v>11.5</v>
      </c>
      <c r="AI1327" s="392">
        <f t="shared" si="545"/>
        <v>158.81326582946261</v>
      </c>
      <c r="AL1327" s="393">
        <f t="shared" si="553"/>
        <v>6.5000000000000002E-2</v>
      </c>
      <c r="AM1327" s="394">
        <f t="shared" si="556"/>
        <v>2.1000000000000001E-2</v>
      </c>
      <c r="AN1327" s="372" t="str">
        <f t="shared" si="541"/>
        <v/>
      </c>
      <c r="AO1327" s="390">
        <f t="shared" si="546"/>
        <v>1.3223076731228668E-4</v>
      </c>
      <c r="AP1327" s="390"/>
      <c r="AQ1327" s="389"/>
      <c r="AR1327" s="390">
        <f t="shared" si="554"/>
        <v>0.32307692307692309</v>
      </c>
      <c r="AS1327" s="396">
        <f t="shared" si="559"/>
        <v>1</v>
      </c>
      <c r="AT1327" s="396">
        <f t="shared" si="560"/>
        <v>0</v>
      </c>
      <c r="AU1327" s="396"/>
      <c r="AV1327" s="396"/>
      <c r="AY1327" s="396">
        <f t="shared" si="557"/>
        <v>1</v>
      </c>
      <c r="AZ1327" s="396">
        <f t="shared" si="558"/>
        <v>0</v>
      </c>
      <c r="BA1327" s="397">
        <v>58</v>
      </c>
      <c r="BB1327" s="397" t="s">
        <v>1494</v>
      </c>
      <c r="BC1327" s="397" t="s">
        <v>1403</v>
      </c>
      <c r="BD1327" s="397" t="s">
        <v>1495</v>
      </c>
      <c r="BE1327" s="303" t="s">
        <v>656</v>
      </c>
      <c r="BF1327" s="397"/>
      <c r="BG1327" s="397">
        <v>196</v>
      </c>
      <c r="BH1327" s="397" t="s">
        <v>624</v>
      </c>
      <c r="BI1327" s="397" t="s">
        <v>1387</v>
      </c>
      <c r="BJ1327" s="397" t="s">
        <v>533</v>
      </c>
      <c r="BK1327" s="398" t="s">
        <v>2342</v>
      </c>
      <c r="BN1327" s="397">
        <v>4.4000000000000004</v>
      </c>
      <c r="BO1327" s="397" t="s">
        <v>1390</v>
      </c>
      <c r="BP1327" s="398" t="s">
        <v>1406</v>
      </c>
      <c r="BQ1327" s="397" t="s">
        <v>625</v>
      </c>
      <c r="BS1327" s="397" t="s">
        <v>2619</v>
      </c>
      <c r="BT1327" s="397" t="s">
        <v>559</v>
      </c>
      <c r="BU1327" s="397"/>
      <c r="BV1327" s="397"/>
      <c r="BW1327" s="399">
        <v>36619</v>
      </c>
      <c r="BX1327" s="399"/>
      <c r="BY1327" s="398" t="s">
        <v>451</v>
      </c>
      <c r="BZ1327" s="397">
        <v>2.1000000000000001E-2</v>
      </c>
      <c r="CA1327" s="397" t="s">
        <v>1396</v>
      </c>
      <c r="CC1327" s="397">
        <v>1.0999999999999999E-2</v>
      </c>
      <c r="CD1327" s="400" t="s">
        <v>2044</v>
      </c>
      <c r="CE1327" s="397">
        <v>14132</v>
      </c>
      <c r="CR1327" s="397" t="s">
        <v>1499</v>
      </c>
      <c r="CS1327" s="401">
        <v>36619</v>
      </c>
      <c r="CT1327" s="402"/>
      <c r="CU1327" s="397">
        <v>23</v>
      </c>
      <c r="CV1327" s="372" t="s">
        <v>1390</v>
      </c>
      <c r="CW1327" s="397"/>
      <c r="CY1327" s="372" t="s">
        <v>451</v>
      </c>
      <c r="CZ1327" s="397">
        <v>1.2</v>
      </c>
      <c r="DA1327" s="397" t="s">
        <v>2046</v>
      </c>
      <c r="DC1327" s="397">
        <v>0.48</v>
      </c>
      <c r="DD1327" s="397" t="s">
        <v>2044</v>
      </c>
      <c r="DE1327" s="397">
        <v>2282</v>
      </c>
      <c r="DF1327" s="397"/>
      <c r="DG1327" s="397"/>
      <c r="DH1327" s="397"/>
      <c r="DI1327" s="397"/>
      <c r="DJ1327" s="397"/>
      <c r="DK1327" s="397"/>
      <c r="DL1327" s="397"/>
      <c r="DM1327" s="397"/>
      <c r="DN1327" s="397"/>
      <c r="DO1327" s="397"/>
      <c r="DP1327" s="397"/>
      <c r="DQ1327" s="397"/>
      <c r="DR1327" s="400"/>
      <c r="DS1327" s="397"/>
      <c r="DT1327" s="401">
        <v>36619</v>
      </c>
      <c r="DU1327" s="402"/>
      <c r="DV1327" s="398" t="s">
        <v>451</v>
      </c>
      <c r="DW1327" s="403">
        <v>6.5000000000000002E-2</v>
      </c>
      <c r="DX1327" s="397" t="s">
        <v>1396</v>
      </c>
      <c r="DZ1327" s="397" t="s">
        <v>550</v>
      </c>
      <c r="EA1327" s="400" t="s">
        <v>2044</v>
      </c>
      <c r="EB1327" s="397">
        <v>2267</v>
      </c>
    </row>
    <row r="1328" spans="1:132" s="372" customFormat="1" hidden="1" x14ac:dyDescent="0.2">
      <c r="A1328" s="384" t="str">
        <f t="shared" si="534"/>
        <v>LAFB</v>
      </c>
      <c r="B1328" s="384" t="str">
        <f t="shared" si="535"/>
        <v>1,1-Dichloroethane</v>
      </c>
      <c r="C1328" s="385" t="s">
        <v>2587</v>
      </c>
      <c r="D1328" s="385" t="str">
        <f t="shared" si="519"/>
        <v>LS</v>
      </c>
      <c r="E1328" s="384" t="s">
        <v>372</v>
      </c>
      <c r="F1328" s="386" t="str">
        <f t="shared" si="536"/>
        <v>UA28</v>
      </c>
      <c r="G1328" s="384" t="str">
        <f t="shared" si="537"/>
        <v>Residential</v>
      </c>
      <c r="H1328" s="384" t="str">
        <f t="shared" si="538"/>
        <v>Basement - unfinished (sampled as crawlspace)</v>
      </c>
      <c r="I1328" s="385" t="str">
        <f t="shared" si="542"/>
        <v>Y</v>
      </c>
      <c r="J1328" s="385" t="str">
        <f t="shared" si="543"/>
        <v>Y</v>
      </c>
      <c r="K1328" s="385" t="str">
        <f t="shared" si="555"/>
        <v>Y</v>
      </c>
      <c r="L1328" s="384"/>
      <c r="M1328" s="385" t="str">
        <f t="shared" si="520"/>
        <v/>
      </c>
      <c r="N1328" s="385" t="str">
        <f t="shared" si="521"/>
        <v/>
      </c>
      <c r="O1328" s="385" t="str">
        <f t="shared" si="549"/>
        <v/>
      </c>
      <c r="P1328" s="384"/>
      <c r="Q1328" s="384"/>
      <c r="R1328" s="384"/>
      <c r="S1328" s="384"/>
      <c r="T1328" s="384"/>
      <c r="U1328" s="385" t="str">
        <f t="shared" si="550"/>
        <v>Y</v>
      </c>
      <c r="V1328" s="385" t="str">
        <f t="shared" si="551"/>
        <v>Y</v>
      </c>
      <c r="W1328" s="385" t="str">
        <f t="shared" si="552"/>
        <v>Y</v>
      </c>
      <c r="X1328" s="384"/>
      <c r="Y1328" s="385" t="str">
        <f t="shared" si="539"/>
        <v>Y</v>
      </c>
      <c r="Z1328" s="385" t="str">
        <f t="shared" si="540"/>
        <v>Y</v>
      </c>
      <c r="AA1328" s="385" t="str">
        <f t="shared" si="548"/>
        <v>Y</v>
      </c>
      <c r="AC1328" s="389"/>
      <c r="AD1328" s="390"/>
      <c r="AE1328" s="385"/>
      <c r="AF1328" s="385"/>
      <c r="AG1328" s="391">
        <f t="shared" si="544"/>
        <v>1.1000000000000001</v>
      </c>
      <c r="AH1328" s="372">
        <v>11.5</v>
      </c>
      <c r="AI1328" s="392">
        <f t="shared" si="545"/>
        <v>145.57882701034072</v>
      </c>
      <c r="AL1328" s="393">
        <f t="shared" si="553"/>
        <v>0.04</v>
      </c>
      <c r="AM1328" s="394">
        <f t="shared" si="556"/>
        <v>1.9E-2</v>
      </c>
      <c r="AN1328" s="372" t="str">
        <f t="shared" si="541"/>
        <v/>
      </c>
      <c r="AO1328" s="390">
        <f t="shared" si="546"/>
        <v>1.3051348461991932E-4</v>
      </c>
      <c r="AP1328" s="390"/>
      <c r="AQ1328" s="389"/>
      <c r="AR1328" s="390">
        <f t="shared" si="554"/>
        <v>0.47499999999999998</v>
      </c>
      <c r="AS1328" s="396">
        <f t="shared" si="559"/>
        <v>1</v>
      </c>
      <c r="AT1328" s="396">
        <f t="shared" si="560"/>
        <v>0</v>
      </c>
      <c r="AU1328" s="396"/>
      <c r="AV1328" s="396"/>
      <c r="AY1328" s="396">
        <f t="shared" si="557"/>
        <v>1</v>
      </c>
      <c r="AZ1328" s="396">
        <f t="shared" si="558"/>
        <v>0</v>
      </c>
      <c r="BA1328" s="397">
        <v>58</v>
      </c>
      <c r="BB1328" s="397" t="s">
        <v>1494</v>
      </c>
      <c r="BC1328" s="397" t="s">
        <v>1403</v>
      </c>
      <c r="BD1328" s="397" t="s">
        <v>1495</v>
      </c>
      <c r="BE1328" s="303" t="s">
        <v>656</v>
      </c>
      <c r="BF1328" s="397"/>
      <c r="BG1328" s="397">
        <v>196</v>
      </c>
      <c r="BH1328" s="397" t="s">
        <v>624</v>
      </c>
      <c r="BI1328" s="397" t="s">
        <v>1387</v>
      </c>
      <c r="BJ1328" s="397" t="s">
        <v>533</v>
      </c>
      <c r="BK1328" s="398" t="s">
        <v>2342</v>
      </c>
      <c r="BN1328" s="397">
        <v>4.4000000000000004</v>
      </c>
      <c r="BO1328" s="397" t="s">
        <v>1390</v>
      </c>
      <c r="BP1328" s="398" t="s">
        <v>1406</v>
      </c>
      <c r="BQ1328" s="397" t="s">
        <v>625</v>
      </c>
      <c r="BS1328" s="397" t="s">
        <v>2619</v>
      </c>
      <c r="BT1328" s="397" t="s">
        <v>559</v>
      </c>
      <c r="BU1328" s="397"/>
      <c r="BV1328" s="397"/>
      <c r="BW1328" s="399">
        <v>36929</v>
      </c>
      <c r="BX1328" s="399"/>
      <c r="BY1328" s="398" t="s">
        <v>451</v>
      </c>
      <c r="BZ1328" s="397">
        <v>1.9E-2</v>
      </c>
      <c r="CA1328" s="397" t="s">
        <v>1396</v>
      </c>
      <c r="CC1328" s="397">
        <v>1.0999999999999999E-2</v>
      </c>
      <c r="CD1328" s="400" t="s">
        <v>2044</v>
      </c>
      <c r="CE1328" s="397">
        <v>14145</v>
      </c>
      <c r="CR1328" s="397" t="s">
        <v>1499</v>
      </c>
      <c r="CS1328" s="401">
        <v>36929</v>
      </c>
      <c r="CT1328" s="402"/>
      <c r="CU1328" s="397">
        <v>23</v>
      </c>
      <c r="CV1328" s="372" t="s">
        <v>1390</v>
      </c>
      <c r="CW1328" s="397"/>
      <c r="CY1328" s="372" t="s">
        <v>451</v>
      </c>
      <c r="CZ1328" s="397">
        <v>1.1000000000000001</v>
      </c>
      <c r="DA1328" s="397" t="s">
        <v>2046</v>
      </c>
      <c r="DC1328" s="397">
        <v>0.48</v>
      </c>
      <c r="DD1328" s="397" t="s">
        <v>2044</v>
      </c>
      <c r="DE1328" s="397">
        <v>2291</v>
      </c>
      <c r="DF1328" s="397"/>
      <c r="DG1328" s="397"/>
      <c r="DH1328" s="397"/>
      <c r="DI1328" s="397"/>
      <c r="DJ1328" s="397"/>
      <c r="DK1328" s="397"/>
      <c r="DL1328" s="397"/>
      <c r="DM1328" s="397"/>
      <c r="DN1328" s="397"/>
      <c r="DO1328" s="397"/>
      <c r="DP1328" s="397"/>
      <c r="DQ1328" s="397"/>
      <c r="DR1328" s="400"/>
      <c r="DS1328" s="397"/>
      <c r="DT1328" s="401">
        <v>36929</v>
      </c>
      <c r="DU1328" s="402"/>
      <c r="DV1328" s="398" t="s">
        <v>451</v>
      </c>
      <c r="DW1328" s="403">
        <v>0.04</v>
      </c>
      <c r="DX1328" s="397" t="s">
        <v>1396</v>
      </c>
      <c r="DZ1328" s="397" t="s">
        <v>550</v>
      </c>
      <c r="EA1328" s="400" t="s">
        <v>2044</v>
      </c>
      <c r="EB1328" s="397">
        <v>2265</v>
      </c>
    </row>
    <row r="1329" spans="1:132" s="372" customFormat="1" hidden="1" x14ac:dyDescent="0.2">
      <c r="A1329" s="384" t="str">
        <f t="shared" si="534"/>
        <v>LAFB</v>
      </c>
      <c r="B1329" s="384" t="str">
        <f t="shared" si="535"/>
        <v>1,1-Dichloroethylene</v>
      </c>
      <c r="C1329" s="385" t="s">
        <v>2587</v>
      </c>
      <c r="D1329" s="385" t="str">
        <f t="shared" si="519"/>
        <v>LS</v>
      </c>
      <c r="E1329" s="384" t="s">
        <v>372</v>
      </c>
      <c r="F1329" s="386" t="str">
        <f t="shared" si="536"/>
        <v>UA28</v>
      </c>
      <c r="G1329" s="384" t="str">
        <f t="shared" si="537"/>
        <v>Residential</v>
      </c>
      <c r="H1329" s="384" t="str">
        <f t="shared" si="538"/>
        <v>Basement - unfinished (sampled as crawlspace)</v>
      </c>
      <c r="I1329" s="385" t="str">
        <f t="shared" si="542"/>
        <v>Y</v>
      </c>
      <c r="J1329" s="385" t="str">
        <f t="shared" si="543"/>
        <v>Y</v>
      </c>
      <c r="K1329" s="385" t="str">
        <f t="shared" si="555"/>
        <v>Y</v>
      </c>
      <c r="L1329" s="384"/>
      <c r="M1329" s="385" t="str">
        <f t="shared" si="520"/>
        <v/>
      </c>
      <c r="N1329" s="385" t="str">
        <f t="shared" si="521"/>
        <v/>
      </c>
      <c r="O1329" s="385" t="str">
        <f t="shared" si="549"/>
        <v/>
      </c>
      <c r="P1329" s="384"/>
      <c r="Q1329" s="384"/>
      <c r="R1329" s="384"/>
      <c r="S1329" s="384"/>
      <c r="T1329" s="384"/>
      <c r="U1329" s="385" t="str">
        <f t="shared" si="550"/>
        <v>Y</v>
      </c>
      <c r="V1329" s="385" t="str">
        <f t="shared" si="551"/>
        <v>n</v>
      </c>
      <c r="W1329" s="385" t="str">
        <f t="shared" si="552"/>
        <v>Y</v>
      </c>
      <c r="X1329" s="384"/>
      <c r="Y1329" s="385" t="str">
        <f t="shared" si="539"/>
        <v>Y</v>
      </c>
      <c r="Z1329" s="385" t="str">
        <f t="shared" si="540"/>
        <v>n</v>
      </c>
      <c r="AA1329" s="385" t="str">
        <f t="shared" si="548"/>
        <v>Y</v>
      </c>
      <c r="AC1329" s="389"/>
      <c r="AD1329" s="390"/>
      <c r="AE1329" s="385"/>
      <c r="AF1329" s="385"/>
      <c r="AG1329" s="391">
        <f t="shared" si="544"/>
        <v>1.9</v>
      </c>
      <c r="AH1329" s="372">
        <v>11.5</v>
      </c>
      <c r="AI1329" s="392">
        <f t="shared" si="545"/>
        <v>1270.4890115356125</v>
      </c>
      <c r="AL1329" s="393">
        <f t="shared" si="553"/>
        <v>0.18</v>
      </c>
      <c r="AM1329" s="394">
        <f t="shared" si="556"/>
        <v>0.05</v>
      </c>
      <c r="AN1329" s="372">
        <f t="shared" si="541"/>
        <v>0.8</v>
      </c>
      <c r="AO1329" s="390">
        <f t="shared" si="546"/>
        <v>3.9354925187086891E-5</v>
      </c>
      <c r="AP1329" s="390"/>
      <c r="AQ1329" s="389"/>
      <c r="AR1329" s="390">
        <f t="shared" si="554"/>
        <v>0.27777777777777779</v>
      </c>
      <c r="AS1329" s="396">
        <f t="shared" si="559"/>
        <v>1</v>
      </c>
      <c r="AT1329" s="396">
        <f t="shared" si="560"/>
        <v>0</v>
      </c>
      <c r="AU1329" s="396"/>
      <c r="AV1329" s="396"/>
      <c r="AY1329" s="396">
        <f t="shared" si="557"/>
        <v>1</v>
      </c>
      <c r="AZ1329" s="396">
        <f t="shared" si="558"/>
        <v>0</v>
      </c>
      <c r="BA1329" s="397">
        <v>58</v>
      </c>
      <c r="BB1329" s="397" t="s">
        <v>1494</v>
      </c>
      <c r="BC1329" s="397" t="s">
        <v>1403</v>
      </c>
      <c r="BD1329" s="397" t="s">
        <v>1495</v>
      </c>
      <c r="BE1329" s="303" t="s">
        <v>656</v>
      </c>
      <c r="BF1329" s="397"/>
      <c r="BG1329" s="397">
        <v>196</v>
      </c>
      <c r="BH1329" s="397" t="s">
        <v>624</v>
      </c>
      <c r="BI1329" s="397" t="s">
        <v>1387</v>
      </c>
      <c r="BJ1329" s="397" t="s">
        <v>533</v>
      </c>
      <c r="BK1329" s="398" t="s">
        <v>2342</v>
      </c>
      <c r="BN1329" s="397">
        <v>4.4000000000000004</v>
      </c>
      <c r="BO1329" s="397" t="s">
        <v>1390</v>
      </c>
      <c r="BP1329" s="398" t="s">
        <v>1406</v>
      </c>
      <c r="BQ1329" s="397" t="s">
        <v>625</v>
      </c>
      <c r="BS1329" s="397" t="s">
        <v>538</v>
      </c>
      <c r="BT1329" s="397" t="s">
        <v>559</v>
      </c>
      <c r="BU1329" s="397"/>
      <c r="BV1329" s="397"/>
      <c r="BW1329" s="399">
        <v>36619</v>
      </c>
      <c r="BX1329" s="399"/>
      <c r="BY1329" s="398" t="s">
        <v>451</v>
      </c>
      <c r="BZ1329" s="397">
        <v>0.05</v>
      </c>
      <c r="CA1329" s="397" t="s">
        <v>1396</v>
      </c>
      <c r="CC1329" s="397">
        <v>1.0999999999999999E-2</v>
      </c>
      <c r="CD1329" s="400" t="s">
        <v>2044</v>
      </c>
      <c r="CE1329" s="397">
        <v>14133</v>
      </c>
      <c r="CR1329" s="397" t="s">
        <v>1499</v>
      </c>
      <c r="CS1329" s="401">
        <v>36619</v>
      </c>
      <c r="CT1329" s="402"/>
      <c r="CU1329" s="397">
        <v>23</v>
      </c>
      <c r="CV1329" s="372" t="s">
        <v>1390</v>
      </c>
      <c r="CW1329" s="397"/>
      <c r="CY1329" s="372" t="s">
        <v>451</v>
      </c>
      <c r="CZ1329" s="397">
        <v>1.9</v>
      </c>
      <c r="DA1329" s="397" t="s">
        <v>2046</v>
      </c>
      <c r="DC1329" s="397">
        <v>1</v>
      </c>
      <c r="DD1329" s="397" t="s">
        <v>2044</v>
      </c>
      <c r="DE1329" s="397">
        <v>2295</v>
      </c>
      <c r="DF1329" s="397"/>
      <c r="DG1329" s="397"/>
      <c r="DH1329" s="397"/>
      <c r="DI1329" s="397"/>
      <c r="DJ1329" s="397"/>
      <c r="DK1329" s="397"/>
      <c r="DL1329" s="397"/>
      <c r="DM1329" s="397"/>
      <c r="DN1329" s="397"/>
      <c r="DO1329" s="397"/>
      <c r="DP1329" s="397"/>
      <c r="DQ1329" s="397"/>
      <c r="DR1329" s="400"/>
      <c r="DS1329" s="397"/>
      <c r="DT1329" s="401">
        <v>36619</v>
      </c>
      <c r="DU1329" s="402"/>
      <c r="DV1329" s="398" t="s">
        <v>451</v>
      </c>
      <c r="DW1329" s="403">
        <v>0.18</v>
      </c>
      <c r="DX1329" s="397" t="s">
        <v>1396</v>
      </c>
      <c r="DZ1329" s="397" t="s">
        <v>540</v>
      </c>
      <c r="EA1329" s="400" t="s">
        <v>2044</v>
      </c>
      <c r="EB1329" s="397">
        <v>2270</v>
      </c>
    </row>
    <row r="1330" spans="1:132" s="39" customFormat="1" hidden="1" x14ac:dyDescent="0.2">
      <c r="A1330" s="44" t="str">
        <f t="shared" si="534"/>
        <v>LAFB</v>
      </c>
      <c r="B1330" s="44" t="str">
        <f t="shared" si="535"/>
        <v>1,1-Dichloroethylene</v>
      </c>
      <c r="C1330" s="38" t="s">
        <v>2587</v>
      </c>
      <c r="D1330" s="38" t="str">
        <f t="shared" si="519"/>
        <v>LS</v>
      </c>
      <c r="E1330" s="44" t="s">
        <v>372</v>
      </c>
      <c r="F1330" s="155" t="str">
        <f t="shared" si="536"/>
        <v>UA28</v>
      </c>
      <c r="G1330" s="44" t="str">
        <f t="shared" si="537"/>
        <v>Residential</v>
      </c>
      <c r="H1330" s="44" t="str">
        <f t="shared" si="538"/>
        <v>Basement - unfinished (sampled as crawlspace)</v>
      </c>
      <c r="I1330" s="38" t="str">
        <f t="shared" si="542"/>
        <v>Y</v>
      </c>
      <c r="J1330" s="38" t="str">
        <f t="shared" si="543"/>
        <v>Y</v>
      </c>
      <c r="K1330" s="385" t="str">
        <f t="shared" si="555"/>
        <v>Y</v>
      </c>
      <c r="L1330" s="284"/>
      <c r="M1330" s="38" t="str">
        <f t="shared" si="520"/>
        <v/>
      </c>
      <c r="N1330" s="38" t="str">
        <f t="shared" si="521"/>
        <v/>
      </c>
      <c r="O1330" s="38" t="str">
        <f t="shared" si="549"/>
        <v/>
      </c>
      <c r="P1330" s="44"/>
      <c r="Q1330" s="44"/>
      <c r="R1330" s="44"/>
      <c r="S1330" s="44"/>
      <c r="T1330" s="44"/>
      <c r="U1330" s="283" t="s">
        <v>541</v>
      </c>
      <c r="V1330" s="38" t="str">
        <f t="shared" si="551"/>
        <v>n</v>
      </c>
      <c r="W1330" s="283" t="str">
        <f t="shared" si="552"/>
        <v>n</v>
      </c>
      <c r="X1330" s="284" t="s">
        <v>1437</v>
      </c>
      <c r="Y1330" s="38" t="str">
        <f t="shared" si="539"/>
        <v>Y</v>
      </c>
      <c r="Z1330" s="38" t="str">
        <f t="shared" si="540"/>
        <v>n</v>
      </c>
      <c r="AA1330" s="38" t="str">
        <f t="shared" si="548"/>
        <v>Y</v>
      </c>
      <c r="AC1330" s="59"/>
      <c r="AD1330" s="204"/>
      <c r="AE1330" s="38"/>
      <c r="AF1330" s="38"/>
      <c r="AG1330" s="125">
        <f t="shared" si="544"/>
        <v>1.4</v>
      </c>
      <c r="AH1330" s="39">
        <v>11.5</v>
      </c>
      <c r="AI1330" s="123">
        <f t="shared" si="545"/>
        <v>936.14979797360934</v>
      </c>
      <c r="AL1330" s="46">
        <f t="shared" si="553"/>
        <v>0.01</v>
      </c>
      <c r="AM1330" s="46">
        <f t="shared" si="556"/>
        <v>0.1</v>
      </c>
      <c r="AN1330" s="39">
        <f t="shared" si="541"/>
        <v>0.8</v>
      </c>
      <c r="AO1330" s="204">
        <f t="shared" si="546"/>
        <v>1.0682051122209298E-4</v>
      </c>
      <c r="AP1330" s="204"/>
      <c r="AQ1330" s="59"/>
      <c r="AR1330" s="204">
        <f t="shared" si="554"/>
        <v>10</v>
      </c>
      <c r="AS1330" s="115">
        <f t="shared" si="559"/>
        <v>1</v>
      </c>
      <c r="AT1330" s="115">
        <f t="shared" si="560"/>
        <v>0</v>
      </c>
      <c r="AU1330" s="115"/>
      <c r="AV1330" s="115"/>
      <c r="AY1330" s="115">
        <f t="shared" si="557"/>
        <v>1</v>
      </c>
      <c r="AZ1330" s="115">
        <f t="shared" si="558"/>
        <v>0</v>
      </c>
      <c r="BA1330" s="43">
        <v>58</v>
      </c>
      <c r="BB1330" s="43" t="s">
        <v>1494</v>
      </c>
      <c r="BC1330" s="43" t="s">
        <v>1403</v>
      </c>
      <c r="BD1330" s="43" t="s">
        <v>1495</v>
      </c>
      <c r="BE1330" s="37" t="s">
        <v>656</v>
      </c>
      <c r="BF1330" s="43"/>
      <c r="BG1330" s="43">
        <v>196</v>
      </c>
      <c r="BH1330" s="43" t="s">
        <v>624</v>
      </c>
      <c r="BI1330" s="43" t="s">
        <v>1387</v>
      </c>
      <c r="BJ1330" s="43" t="s">
        <v>533</v>
      </c>
      <c r="BK1330" s="48" t="s">
        <v>2342</v>
      </c>
      <c r="BN1330" s="43">
        <v>4.4000000000000004</v>
      </c>
      <c r="BO1330" s="43" t="s">
        <v>1390</v>
      </c>
      <c r="BP1330" s="48" t="s">
        <v>1406</v>
      </c>
      <c r="BQ1330" s="43" t="s">
        <v>625</v>
      </c>
      <c r="BS1330" s="43" t="s">
        <v>538</v>
      </c>
      <c r="BT1330" s="43" t="s">
        <v>559</v>
      </c>
      <c r="BU1330" s="43"/>
      <c r="BV1330" s="43"/>
      <c r="BW1330" s="243">
        <v>36698</v>
      </c>
      <c r="BX1330" s="243"/>
      <c r="BY1330" s="48" t="s">
        <v>451</v>
      </c>
      <c r="BZ1330" s="43">
        <v>0.1</v>
      </c>
      <c r="CA1330" s="43" t="s">
        <v>1396</v>
      </c>
      <c r="CC1330" s="43">
        <v>1.0999999999999999E-2</v>
      </c>
      <c r="CD1330" s="124" t="s">
        <v>2044</v>
      </c>
      <c r="CE1330" s="43">
        <v>14136</v>
      </c>
      <c r="CR1330" s="43" t="s">
        <v>1499</v>
      </c>
      <c r="CS1330" s="251">
        <v>36698</v>
      </c>
      <c r="CT1330" s="126"/>
      <c r="CU1330" s="43">
        <v>23</v>
      </c>
      <c r="CV1330" s="39" t="s">
        <v>1390</v>
      </c>
      <c r="CW1330" s="43"/>
      <c r="CY1330" s="39" t="s">
        <v>451</v>
      </c>
      <c r="CZ1330" s="43">
        <v>1.4</v>
      </c>
      <c r="DA1330" s="43" t="s">
        <v>2046</v>
      </c>
      <c r="DC1330" s="43">
        <v>1</v>
      </c>
      <c r="DD1330" s="43" t="s">
        <v>2044</v>
      </c>
      <c r="DE1330" s="43">
        <v>2299</v>
      </c>
      <c r="DF1330" s="43"/>
      <c r="DG1330" s="43"/>
      <c r="DH1330" s="43"/>
      <c r="DI1330" s="43"/>
      <c r="DJ1330" s="43"/>
      <c r="DK1330" s="43"/>
      <c r="DL1330" s="43"/>
      <c r="DM1330" s="43"/>
      <c r="DN1330" s="43"/>
      <c r="DO1330" s="43"/>
      <c r="DP1330" s="43"/>
      <c r="DQ1330" s="43"/>
      <c r="DR1330" s="124"/>
      <c r="DS1330" s="43"/>
      <c r="DT1330" s="251">
        <v>36698</v>
      </c>
      <c r="DU1330" s="126"/>
      <c r="DV1330" s="48" t="s">
        <v>451</v>
      </c>
      <c r="DW1330" s="202">
        <v>0.01</v>
      </c>
      <c r="DX1330" s="43" t="s">
        <v>1396</v>
      </c>
      <c r="DZ1330" s="43" t="s">
        <v>540</v>
      </c>
      <c r="EA1330" s="124" t="s">
        <v>2044</v>
      </c>
      <c r="EB1330" s="43">
        <v>2278</v>
      </c>
    </row>
    <row r="1331" spans="1:132" s="372" customFormat="1" hidden="1" x14ac:dyDescent="0.2">
      <c r="A1331" s="384" t="str">
        <f t="shared" si="534"/>
        <v>LAFB</v>
      </c>
      <c r="B1331" s="384" t="str">
        <f t="shared" si="535"/>
        <v>1,1-Dichloroethylene</v>
      </c>
      <c r="C1331" s="385" t="s">
        <v>2587</v>
      </c>
      <c r="D1331" s="385" t="str">
        <f t="shared" si="519"/>
        <v>LS</v>
      </c>
      <c r="E1331" s="384" t="s">
        <v>372</v>
      </c>
      <c r="F1331" s="386" t="str">
        <f t="shared" si="536"/>
        <v>UA28</v>
      </c>
      <c r="G1331" s="384" t="str">
        <f t="shared" si="537"/>
        <v>Residential</v>
      </c>
      <c r="H1331" s="384" t="str">
        <f t="shared" si="538"/>
        <v>Basement - unfinished (sampled as crawlspace)</v>
      </c>
      <c r="I1331" s="385" t="str">
        <f t="shared" si="542"/>
        <v>Y</v>
      </c>
      <c r="J1331" s="385" t="str">
        <f t="shared" si="543"/>
        <v>Y</v>
      </c>
      <c r="K1331" s="385" t="str">
        <f t="shared" si="555"/>
        <v>Y</v>
      </c>
      <c r="L1331" s="384"/>
      <c r="M1331" s="385" t="str">
        <f t="shared" si="520"/>
        <v/>
      </c>
      <c r="N1331" s="385" t="str">
        <f t="shared" si="521"/>
        <v/>
      </c>
      <c r="O1331" s="385" t="str">
        <f t="shared" si="549"/>
        <v/>
      </c>
      <c r="P1331" s="384"/>
      <c r="Q1331" s="384"/>
      <c r="R1331" s="384"/>
      <c r="S1331" s="384"/>
      <c r="T1331" s="384"/>
      <c r="U1331" s="385" t="str">
        <f t="shared" si="550"/>
        <v>Y</v>
      </c>
      <c r="V1331" s="385" t="str">
        <f t="shared" si="551"/>
        <v>n</v>
      </c>
      <c r="W1331" s="385" t="str">
        <f t="shared" si="552"/>
        <v>Y</v>
      </c>
      <c r="X1331" s="384"/>
      <c r="Y1331" s="385" t="str">
        <f t="shared" si="539"/>
        <v>Y</v>
      </c>
      <c r="Z1331" s="385" t="str">
        <f t="shared" si="540"/>
        <v>n</v>
      </c>
      <c r="AA1331" s="385" t="str">
        <f t="shared" si="548"/>
        <v>Y</v>
      </c>
      <c r="AC1331" s="389"/>
      <c r="AD1331" s="390"/>
      <c r="AE1331" s="385"/>
      <c r="AF1331" s="385"/>
      <c r="AG1331" s="391">
        <f t="shared" si="544"/>
        <v>1.1000000000000001</v>
      </c>
      <c r="AH1331" s="372">
        <v>11.5</v>
      </c>
      <c r="AI1331" s="392">
        <f t="shared" si="545"/>
        <v>735.5462698364073</v>
      </c>
      <c r="AL1331" s="393">
        <f t="shared" si="553"/>
        <v>7.6999999999999999E-2</v>
      </c>
      <c r="AM1331" s="394">
        <f t="shared" si="556"/>
        <v>3.3000000000000002E-2</v>
      </c>
      <c r="AN1331" s="372">
        <f t="shared" si="541"/>
        <v>0.8</v>
      </c>
      <c r="AO1331" s="390">
        <f t="shared" si="546"/>
        <v>4.4864614713279048E-5</v>
      </c>
      <c r="AP1331" s="390"/>
      <c r="AQ1331" s="389"/>
      <c r="AR1331" s="390">
        <f t="shared" si="554"/>
        <v>0.4285714285714286</v>
      </c>
      <c r="AS1331" s="396">
        <f t="shared" si="559"/>
        <v>1</v>
      </c>
      <c r="AT1331" s="396">
        <f t="shared" si="560"/>
        <v>0</v>
      </c>
      <c r="AU1331" s="396"/>
      <c r="AV1331" s="396"/>
      <c r="AY1331" s="396">
        <f t="shared" si="557"/>
        <v>1</v>
      </c>
      <c r="AZ1331" s="396">
        <f t="shared" si="558"/>
        <v>0</v>
      </c>
      <c r="BA1331" s="397">
        <v>58</v>
      </c>
      <c r="BB1331" s="397" t="s">
        <v>1494</v>
      </c>
      <c r="BC1331" s="397" t="s">
        <v>1403</v>
      </c>
      <c r="BD1331" s="397" t="s">
        <v>1495</v>
      </c>
      <c r="BE1331" s="303" t="s">
        <v>656</v>
      </c>
      <c r="BF1331" s="397"/>
      <c r="BG1331" s="397">
        <v>196</v>
      </c>
      <c r="BH1331" s="397" t="s">
        <v>624</v>
      </c>
      <c r="BI1331" s="397" t="s">
        <v>1387</v>
      </c>
      <c r="BJ1331" s="397" t="s">
        <v>533</v>
      </c>
      <c r="BK1331" s="398" t="s">
        <v>2342</v>
      </c>
      <c r="BN1331" s="397">
        <v>4.4000000000000004</v>
      </c>
      <c r="BO1331" s="397" t="s">
        <v>1390</v>
      </c>
      <c r="BP1331" s="398" t="s">
        <v>1406</v>
      </c>
      <c r="BQ1331" s="397" t="s">
        <v>625</v>
      </c>
      <c r="BS1331" s="397" t="s">
        <v>538</v>
      </c>
      <c r="BT1331" s="397" t="s">
        <v>559</v>
      </c>
      <c r="BU1331" s="397"/>
      <c r="BV1331" s="397"/>
      <c r="BW1331" s="399">
        <v>36881</v>
      </c>
      <c r="BX1331" s="399"/>
      <c r="BY1331" s="398" t="s">
        <v>451</v>
      </c>
      <c r="BZ1331" s="397">
        <v>3.3000000000000002E-2</v>
      </c>
      <c r="CA1331" s="397" t="s">
        <v>1396</v>
      </c>
      <c r="CC1331" s="397">
        <v>1.0999999999999999E-2</v>
      </c>
      <c r="CD1331" s="400" t="s">
        <v>2044</v>
      </c>
      <c r="CE1331" s="397">
        <v>14142</v>
      </c>
      <c r="CR1331" s="397" t="s">
        <v>1499</v>
      </c>
      <c r="CS1331" s="401">
        <v>36881</v>
      </c>
      <c r="CT1331" s="402"/>
      <c r="CU1331" s="397">
        <v>23</v>
      </c>
      <c r="CV1331" s="372" t="s">
        <v>1390</v>
      </c>
      <c r="CW1331" s="397"/>
      <c r="CY1331" s="372" t="s">
        <v>451</v>
      </c>
      <c r="CZ1331" s="397">
        <v>1.1000000000000001</v>
      </c>
      <c r="DA1331" s="397" t="s">
        <v>2046</v>
      </c>
      <c r="DC1331" s="397">
        <v>1</v>
      </c>
      <c r="DD1331" s="397" t="s">
        <v>2044</v>
      </c>
      <c r="DE1331" s="397">
        <v>2304</v>
      </c>
      <c r="DF1331" s="397"/>
      <c r="DG1331" s="397"/>
      <c r="DH1331" s="397"/>
      <c r="DI1331" s="397"/>
      <c r="DJ1331" s="397"/>
      <c r="DK1331" s="397"/>
      <c r="DL1331" s="397"/>
      <c r="DM1331" s="397"/>
      <c r="DN1331" s="397"/>
      <c r="DO1331" s="397"/>
      <c r="DP1331" s="397"/>
      <c r="DQ1331" s="397"/>
      <c r="DR1331" s="400"/>
      <c r="DS1331" s="397"/>
      <c r="DT1331" s="401">
        <v>36881</v>
      </c>
      <c r="DU1331" s="402"/>
      <c r="DV1331" s="398" t="s">
        <v>451</v>
      </c>
      <c r="DW1331" s="403">
        <v>7.6999999999999999E-2</v>
      </c>
      <c r="DX1331" s="397" t="s">
        <v>1396</v>
      </c>
      <c r="DZ1331" s="397" t="s">
        <v>540</v>
      </c>
      <c r="EA1331" s="400" t="s">
        <v>2044</v>
      </c>
      <c r="EB1331" s="397">
        <v>2277</v>
      </c>
    </row>
    <row r="1332" spans="1:132" s="372" customFormat="1" hidden="1" x14ac:dyDescent="0.2">
      <c r="A1332" s="384" t="str">
        <f t="shared" si="534"/>
        <v>LAFB</v>
      </c>
      <c r="B1332" s="384" t="str">
        <f t="shared" si="535"/>
        <v>cis-1,2-Dichloroethylene</v>
      </c>
      <c r="C1332" s="385" t="s">
        <v>2587</v>
      </c>
      <c r="D1332" s="385" t="str">
        <f t="shared" si="519"/>
        <v>LS</v>
      </c>
      <c r="E1332" s="384" t="s">
        <v>372</v>
      </c>
      <c r="F1332" s="386" t="str">
        <f t="shared" si="536"/>
        <v>UA28</v>
      </c>
      <c r="G1332" s="384" t="str">
        <f t="shared" si="537"/>
        <v>Residential</v>
      </c>
      <c r="H1332" s="384" t="str">
        <f t="shared" si="538"/>
        <v>Basement - unfinished (sampled as crawlspace)</v>
      </c>
      <c r="I1332" s="385" t="str">
        <f t="shared" si="542"/>
        <v>Y</v>
      </c>
      <c r="J1332" s="385" t="str">
        <f t="shared" si="543"/>
        <v>Y</v>
      </c>
      <c r="K1332" s="385" t="str">
        <f t="shared" si="555"/>
        <v>Y</v>
      </c>
      <c r="L1332" s="384"/>
      <c r="M1332" s="385" t="str">
        <f t="shared" si="520"/>
        <v/>
      </c>
      <c r="N1332" s="385" t="str">
        <f t="shared" si="521"/>
        <v/>
      </c>
      <c r="O1332" s="385" t="str">
        <f t="shared" si="549"/>
        <v/>
      </c>
      <c r="P1332" s="384"/>
      <c r="Q1332" s="384"/>
      <c r="R1332" s="384"/>
      <c r="S1332" s="384"/>
      <c r="T1332" s="384"/>
      <c r="U1332" s="385" t="str">
        <f t="shared" si="550"/>
        <v>Y</v>
      </c>
      <c r="V1332" s="385" t="str">
        <f t="shared" si="551"/>
        <v>Y</v>
      </c>
      <c r="W1332" s="385" t="str">
        <f t="shared" si="552"/>
        <v>Y</v>
      </c>
      <c r="X1332" s="384"/>
      <c r="Y1332" s="385" t="str">
        <f t="shared" si="539"/>
        <v>Y</v>
      </c>
      <c r="Z1332" s="385" t="str">
        <f t="shared" si="540"/>
        <v>Y</v>
      </c>
      <c r="AA1332" s="385" t="str">
        <f t="shared" si="548"/>
        <v>Y</v>
      </c>
      <c r="AC1332" s="389"/>
      <c r="AD1332" s="390"/>
      <c r="AE1332" s="385"/>
      <c r="AF1332" s="385"/>
      <c r="AG1332" s="391">
        <f t="shared" si="544"/>
        <v>9.9</v>
      </c>
      <c r="AH1332" s="372">
        <v>11.5</v>
      </c>
      <c r="AI1332" s="392">
        <f t="shared" si="545"/>
        <v>929.67832794851915</v>
      </c>
      <c r="AL1332" s="393">
        <f t="shared" si="553"/>
        <v>4.1000000000000002E-2</v>
      </c>
      <c r="AM1332" s="394">
        <f t="shared" si="556"/>
        <v>1.7999999999999999E-2</v>
      </c>
      <c r="AN1332" s="372" t="str">
        <f t="shared" si="541"/>
        <v/>
      </c>
      <c r="AO1332" s="390">
        <f t="shared" si="546"/>
        <v>1.9361535553614354E-5</v>
      </c>
      <c r="AP1332" s="390"/>
      <c r="AQ1332" s="389"/>
      <c r="AR1332" s="390">
        <f t="shared" si="554"/>
        <v>0.43902439024390238</v>
      </c>
      <c r="AS1332" s="396">
        <f t="shared" si="559"/>
        <v>1</v>
      </c>
      <c r="AT1332" s="396">
        <f t="shared" si="560"/>
        <v>0</v>
      </c>
      <c r="AU1332" s="396"/>
      <c r="AV1332" s="396"/>
      <c r="AY1332" s="396">
        <f t="shared" si="557"/>
        <v>1</v>
      </c>
      <c r="AZ1332" s="396">
        <f t="shared" si="558"/>
        <v>0</v>
      </c>
      <c r="BA1332" s="397">
        <v>58</v>
      </c>
      <c r="BB1332" s="397" t="s">
        <v>1494</v>
      </c>
      <c r="BC1332" s="397" t="s">
        <v>1403</v>
      </c>
      <c r="BD1332" s="397" t="s">
        <v>1495</v>
      </c>
      <c r="BE1332" s="303" t="s">
        <v>656</v>
      </c>
      <c r="BF1332" s="397"/>
      <c r="BG1332" s="397">
        <v>196</v>
      </c>
      <c r="BH1332" s="397" t="s">
        <v>624</v>
      </c>
      <c r="BI1332" s="397" t="s">
        <v>1387</v>
      </c>
      <c r="BJ1332" s="397" t="s">
        <v>533</v>
      </c>
      <c r="BK1332" s="398" t="s">
        <v>2342</v>
      </c>
      <c r="BN1332" s="397">
        <v>4.4000000000000004</v>
      </c>
      <c r="BO1332" s="397" t="s">
        <v>1390</v>
      </c>
      <c r="BP1332" s="398" t="s">
        <v>1406</v>
      </c>
      <c r="BQ1332" s="397" t="s">
        <v>625</v>
      </c>
      <c r="BS1332" s="397" t="s">
        <v>1400</v>
      </c>
      <c r="BT1332" s="397" t="s">
        <v>559</v>
      </c>
      <c r="BU1332" s="397"/>
      <c r="BV1332" s="397"/>
      <c r="BW1332" s="399">
        <v>36929</v>
      </c>
      <c r="BX1332" s="399"/>
      <c r="BY1332" s="398" t="s">
        <v>451</v>
      </c>
      <c r="BZ1332" s="397">
        <v>1.7999999999999999E-2</v>
      </c>
      <c r="CA1332" s="397" t="s">
        <v>1396</v>
      </c>
      <c r="CC1332" s="397">
        <v>0.01</v>
      </c>
      <c r="CD1332" s="400" t="s">
        <v>2044</v>
      </c>
      <c r="CE1332" s="397">
        <v>14149</v>
      </c>
      <c r="CR1332" s="397" t="s">
        <v>1499</v>
      </c>
      <c r="CS1332" s="401">
        <v>36929</v>
      </c>
      <c r="CT1332" s="402"/>
      <c r="CU1332" s="397">
        <v>23</v>
      </c>
      <c r="CV1332" s="372" t="s">
        <v>1390</v>
      </c>
      <c r="CW1332" s="397"/>
      <c r="CY1332" s="372" t="s">
        <v>451</v>
      </c>
      <c r="CZ1332" s="397">
        <v>9.9</v>
      </c>
      <c r="DA1332" s="397" t="s">
        <v>2046</v>
      </c>
      <c r="DC1332" s="397">
        <v>1</v>
      </c>
      <c r="DD1332" s="397" t="s">
        <v>2044</v>
      </c>
      <c r="DE1332" s="397">
        <v>2399</v>
      </c>
      <c r="DF1332" s="397"/>
      <c r="DG1332" s="397"/>
      <c r="DH1332" s="397"/>
      <c r="DI1332" s="397"/>
      <c r="DJ1332" s="397"/>
      <c r="DK1332" s="397"/>
      <c r="DL1332" s="397"/>
      <c r="DM1332" s="397"/>
      <c r="DN1332" s="397"/>
      <c r="DO1332" s="397"/>
      <c r="DP1332" s="397"/>
      <c r="DQ1332" s="397"/>
      <c r="DR1332" s="400"/>
      <c r="DS1332" s="397"/>
      <c r="DT1332" s="401">
        <v>36929</v>
      </c>
      <c r="DU1332" s="402"/>
      <c r="DV1332" s="398" t="s">
        <v>451</v>
      </c>
      <c r="DW1332" s="403">
        <v>4.1000000000000002E-2</v>
      </c>
      <c r="DX1332" s="397" t="s">
        <v>1396</v>
      </c>
      <c r="DZ1332" s="397" t="s">
        <v>1501</v>
      </c>
      <c r="EA1332" s="400" t="s">
        <v>2044</v>
      </c>
      <c r="EB1332" s="397">
        <v>2272</v>
      </c>
    </row>
    <row r="1333" spans="1:132" s="372" customFormat="1" hidden="1" x14ac:dyDescent="0.2">
      <c r="A1333" s="384" t="str">
        <f t="shared" si="534"/>
        <v>LAFB</v>
      </c>
      <c r="B1333" s="384" t="str">
        <f t="shared" si="535"/>
        <v>Tetrachloroethylene</v>
      </c>
      <c r="C1333" s="385" t="s">
        <v>2587</v>
      </c>
      <c r="D1333" s="385" t="str">
        <f t="shared" si="519"/>
        <v>LS</v>
      </c>
      <c r="E1333" s="384" t="s">
        <v>372</v>
      </c>
      <c r="F1333" s="386" t="str">
        <f t="shared" si="536"/>
        <v>UA28</v>
      </c>
      <c r="G1333" s="384" t="str">
        <f t="shared" si="537"/>
        <v>Residential</v>
      </c>
      <c r="H1333" s="384" t="str">
        <f t="shared" si="538"/>
        <v>Basement - unfinished (sampled as crawlspace)</v>
      </c>
      <c r="I1333" s="385" t="str">
        <f t="shared" si="542"/>
        <v>Y</v>
      </c>
      <c r="J1333" s="385" t="str">
        <f t="shared" si="543"/>
        <v>n</v>
      </c>
      <c r="K1333" s="385" t="s">
        <v>541</v>
      </c>
      <c r="L1333" s="384" t="s">
        <v>310</v>
      </c>
      <c r="M1333" s="385" t="str">
        <f t="shared" si="520"/>
        <v/>
      </c>
      <c r="N1333" s="385" t="str">
        <f t="shared" si="521"/>
        <v/>
      </c>
      <c r="O1333" s="385" t="str">
        <f t="shared" si="549"/>
        <v/>
      </c>
      <c r="P1333" s="384"/>
      <c r="Q1333" s="384"/>
      <c r="R1333" s="384"/>
      <c r="S1333" s="384"/>
      <c r="T1333" s="384"/>
      <c r="U1333" s="385" t="str">
        <f t="shared" si="550"/>
        <v>Y</v>
      </c>
      <c r="V1333" s="385" t="str">
        <f t="shared" si="551"/>
        <v>n</v>
      </c>
      <c r="W1333" s="445" t="s">
        <v>541</v>
      </c>
      <c r="X1333" s="467" t="s">
        <v>2780</v>
      </c>
      <c r="Y1333" s="385" t="str">
        <f t="shared" si="539"/>
        <v>Y</v>
      </c>
      <c r="Z1333" s="385" t="str">
        <f t="shared" si="540"/>
        <v>n</v>
      </c>
      <c r="AA1333" s="445" t="s">
        <v>541</v>
      </c>
      <c r="AB1333" s="467" t="s">
        <v>2780</v>
      </c>
      <c r="AC1333" s="389"/>
      <c r="AD1333" s="390"/>
      <c r="AE1333" s="385"/>
      <c r="AF1333" s="385"/>
      <c r="AG1333" s="391">
        <f t="shared" si="544"/>
        <v>2.7</v>
      </c>
      <c r="AH1333" s="372">
        <v>11.5</v>
      </c>
      <c r="AI1333" s="392">
        <f t="shared" si="545"/>
        <v>988.40596412733714</v>
      </c>
      <c r="AL1333" s="404">
        <f t="shared" si="553"/>
        <v>2.1</v>
      </c>
      <c r="AM1333" s="394">
        <f t="shared" si="556"/>
        <v>0.56999999999999995</v>
      </c>
      <c r="AN1333" s="372">
        <f t="shared" si="541"/>
        <v>3.8</v>
      </c>
      <c r="AO1333" s="390">
        <f t="shared" si="546"/>
        <v>5.7668611955741537E-4</v>
      </c>
      <c r="AP1333" s="390"/>
      <c r="AQ1333" s="389"/>
      <c r="AR1333" s="390">
        <f t="shared" si="554"/>
        <v>0.27142857142857141</v>
      </c>
      <c r="AS1333" s="396">
        <f t="shared" si="559"/>
        <v>1</v>
      </c>
      <c r="AT1333" s="396">
        <f t="shared" si="560"/>
        <v>0</v>
      </c>
      <c r="AU1333" s="396"/>
      <c r="AV1333" s="396"/>
      <c r="AY1333" s="396">
        <f t="shared" si="557"/>
        <v>1</v>
      </c>
      <c r="AZ1333" s="396">
        <f t="shared" si="558"/>
        <v>0</v>
      </c>
      <c r="BA1333" s="397">
        <v>58</v>
      </c>
      <c r="BB1333" s="397" t="s">
        <v>1494</v>
      </c>
      <c r="BC1333" s="397" t="s">
        <v>1403</v>
      </c>
      <c r="BD1333" s="397" t="s">
        <v>1495</v>
      </c>
      <c r="BE1333" s="303" t="s">
        <v>656</v>
      </c>
      <c r="BF1333" s="397"/>
      <c r="BG1333" s="397">
        <v>196</v>
      </c>
      <c r="BH1333" s="397" t="s">
        <v>624</v>
      </c>
      <c r="BI1333" s="397" t="s">
        <v>1387</v>
      </c>
      <c r="BJ1333" s="397" t="s">
        <v>533</v>
      </c>
      <c r="BK1333" s="398" t="s">
        <v>2342</v>
      </c>
      <c r="BN1333" s="397">
        <v>4.4000000000000004</v>
      </c>
      <c r="BO1333" s="397" t="s">
        <v>1390</v>
      </c>
      <c r="BP1333" s="398" t="s">
        <v>1406</v>
      </c>
      <c r="BQ1333" s="397" t="s">
        <v>625</v>
      </c>
      <c r="BS1333" s="397" t="s">
        <v>2057</v>
      </c>
      <c r="BT1333" s="397" t="s">
        <v>559</v>
      </c>
      <c r="BU1333" s="397"/>
      <c r="BV1333" s="397"/>
      <c r="BW1333" s="399">
        <v>36619</v>
      </c>
      <c r="BX1333" s="399"/>
      <c r="BY1333" s="398" t="s">
        <v>451</v>
      </c>
      <c r="BZ1333" s="397">
        <v>0.56999999999999995</v>
      </c>
      <c r="CA1333" s="397" t="s">
        <v>1396</v>
      </c>
      <c r="CC1333" s="397">
        <v>1.7999999999999999E-2</v>
      </c>
      <c r="CD1333" s="400" t="s">
        <v>2044</v>
      </c>
      <c r="CE1333" s="397">
        <v>14135</v>
      </c>
      <c r="CR1333" s="397" t="s">
        <v>1499</v>
      </c>
      <c r="CS1333" s="401">
        <v>36619</v>
      </c>
      <c r="CT1333" s="402"/>
      <c r="CU1333" s="397">
        <v>23</v>
      </c>
      <c r="CV1333" s="372" t="s">
        <v>1390</v>
      </c>
      <c r="CW1333" s="397"/>
      <c r="CY1333" s="372" t="s">
        <v>451</v>
      </c>
      <c r="CZ1333" s="397">
        <v>2.7</v>
      </c>
      <c r="DA1333" s="397" t="s">
        <v>2046</v>
      </c>
      <c r="DC1333" s="397">
        <v>1</v>
      </c>
      <c r="DD1333" s="397" t="s">
        <v>2044</v>
      </c>
      <c r="DE1333" s="397">
        <v>2348</v>
      </c>
      <c r="DF1333" s="397"/>
      <c r="DG1333" s="397"/>
      <c r="DH1333" s="397"/>
      <c r="DI1333" s="397"/>
      <c r="DJ1333" s="397"/>
      <c r="DK1333" s="397"/>
      <c r="DL1333" s="397"/>
      <c r="DM1333" s="397"/>
      <c r="DN1333" s="397"/>
      <c r="DO1333" s="397"/>
      <c r="DP1333" s="397"/>
      <c r="DQ1333" s="397"/>
      <c r="DR1333" s="400"/>
      <c r="DS1333" s="397"/>
      <c r="DT1333" s="401">
        <v>36619</v>
      </c>
      <c r="DU1333" s="402"/>
      <c r="DV1333" s="398" t="s">
        <v>451</v>
      </c>
      <c r="DW1333" s="403">
        <v>2.1</v>
      </c>
      <c r="DX1333" s="397" t="s">
        <v>1396</v>
      </c>
      <c r="DZ1333" s="397" t="s">
        <v>1500</v>
      </c>
      <c r="EA1333" s="400" t="s">
        <v>2044</v>
      </c>
      <c r="EB1333" s="397">
        <v>2274</v>
      </c>
    </row>
    <row r="1334" spans="1:132" s="372" customFormat="1" hidden="1" x14ac:dyDescent="0.2">
      <c r="A1334" s="384" t="str">
        <f t="shared" si="534"/>
        <v>LAFB</v>
      </c>
      <c r="B1334" s="384" t="str">
        <f t="shared" si="535"/>
        <v>Tetrachloroethylene</v>
      </c>
      <c r="C1334" s="385" t="s">
        <v>2587</v>
      </c>
      <c r="D1334" s="385" t="str">
        <f t="shared" si="519"/>
        <v>LS</v>
      </c>
      <c r="E1334" s="384" t="s">
        <v>372</v>
      </c>
      <c r="F1334" s="386" t="str">
        <f t="shared" si="536"/>
        <v>UA28</v>
      </c>
      <c r="G1334" s="384" t="str">
        <f t="shared" si="537"/>
        <v>Residential</v>
      </c>
      <c r="H1334" s="384" t="str">
        <f t="shared" si="538"/>
        <v>Basement - unfinished (sampled as crawlspace)</v>
      </c>
      <c r="I1334" s="385" t="str">
        <f t="shared" si="542"/>
        <v>Y</v>
      </c>
      <c r="J1334" s="385" t="str">
        <f t="shared" si="543"/>
        <v>n</v>
      </c>
      <c r="K1334" s="385" t="s">
        <v>541</v>
      </c>
      <c r="L1334" s="384" t="s">
        <v>310</v>
      </c>
      <c r="M1334" s="385" t="str">
        <f t="shared" si="520"/>
        <v/>
      </c>
      <c r="N1334" s="385" t="str">
        <f t="shared" si="521"/>
        <v/>
      </c>
      <c r="O1334" s="385" t="str">
        <f t="shared" si="549"/>
        <v/>
      </c>
      <c r="P1334" s="384"/>
      <c r="Q1334" s="384"/>
      <c r="R1334" s="384"/>
      <c r="S1334" s="384"/>
      <c r="T1334" s="384"/>
      <c r="U1334" s="385" t="str">
        <f t="shared" si="550"/>
        <v>Y</v>
      </c>
      <c r="V1334" s="385" t="str">
        <f t="shared" si="551"/>
        <v>n</v>
      </c>
      <c r="W1334" s="445" t="s">
        <v>541</v>
      </c>
      <c r="X1334" s="467" t="s">
        <v>2780</v>
      </c>
      <c r="Y1334" s="385" t="str">
        <f t="shared" si="539"/>
        <v>Y</v>
      </c>
      <c r="Z1334" s="385" t="str">
        <f t="shared" si="540"/>
        <v>n</v>
      </c>
      <c r="AA1334" s="445" t="s">
        <v>541</v>
      </c>
      <c r="AB1334" s="467" t="s">
        <v>2780</v>
      </c>
      <c r="AC1334" s="389"/>
      <c r="AD1334" s="390"/>
      <c r="AE1334" s="385"/>
      <c r="AF1334" s="385"/>
      <c r="AG1334" s="391">
        <f t="shared" si="544"/>
        <v>2.8</v>
      </c>
      <c r="AH1334" s="372">
        <v>11.5</v>
      </c>
      <c r="AI1334" s="392">
        <f t="shared" si="545"/>
        <v>1025.0135924283495</v>
      </c>
      <c r="AL1334" s="404">
        <f t="shared" si="553"/>
        <v>1.8</v>
      </c>
      <c r="AM1334" s="394">
        <f t="shared" si="556"/>
        <v>0.51</v>
      </c>
      <c r="AN1334" s="372">
        <f t="shared" si="541"/>
        <v>3.8</v>
      </c>
      <c r="AO1334" s="390">
        <f t="shared" si="546"/>
        <v>4.9755437758807093E-4</v>
      </c>
      <c r="AP1334" s="390"/>
      <c r="AQ1334" s="389"/>
      <c r="AR1334" s="390">
        <f t="shared" si="554"/>
        <v>0.28333333333333333</v>
      </c>
      <c r="AS1334" s="396">
        <f t="shared" si="559"/>
        <v>1</v>
      </c>
      <c r="AT1334" s="396">
        <f t="shared" si="560"/>
        <v>0</v>
      </c>
      <c r="AU1334" s="396"/>
      <c r="AV1334" s="396"/>
      <c r="AY1334" s="396">
        <f t="shared" si="557"/>
        <v>1</v>
      </c>
      <c r="AZ1334" s="396">
        <f t="shared" si="558"/>
        <v>0</v>
      </c>
      <c r="BA1334" s="397">
        <v>58</v>
      </c>
      <c r="BB1334" s="397" t="s">
        <v>1494</v>
      </c>
      <c r="BC1334" s="397" t="s">
        <v>1403</v>
      </c>
      <c r="BD1334" s="397" t="s">
        <v>1495</v>
      </c>
      <c r="BE1334" s="303" t="s">
        <v>656</v>
      </c>
      <c r="BF1334" s="397"/>
      <c r="BG1334" s="397">
        <v>196</v>
      </c>
      <c r="BH1334" s="397" t="s">
        <v>624</v>
      </c>
      <c r="BI1334" s="397" t="s">
        <v>1387</v>
      </c>
      <c r="BJ1334" s="397" t="s">
        <v>533</v>
      </c>
      <c r="BK1334" s="398" t="s">
        <v>2342</v>
      </c>
      <c r="BN1334" s="397">
        <v>4.4000000000000004</v>
      </c>
      <c r="BO1334" s="397" t="s">
        <v>1390</v>
      </c>
      <c r="BP1334" s="398" t="s">
        <v>1406</v>
      </c>
      <c r="BQ1334" s="397" t="s">
        <v>625</v>
      </c>
      <c r="BS1334" s="397" t="s">
        <v>2057</v>
      </c>
      <c r="BT1334" s="397" t="s">
        <v>559</v>
      </c>
      <c r="BU1334" s="397"/>
      <c r="BV1334" s="397"/>
      <c r="BW1334" s="399">
        <v>36783</v>
      </c>
      <c r="BX1334" s="399"/>
      <c r="BY1334" s="398" t="s">
        <v>451</v>
      </c>
      <c r="BZ1334" s="397">
        <v>0.51</v>
      </c>
      <c r="CA1334" s="397" t="s">
        <v>1396</v>
      </c>
      <c r="CC1334" s="397">
        <v>1.7999999999999999E-2</v>
      </c>
      <c r="CD1334" s="400" t="s">
        <v>2044</v>
      </c>
      <c r="CE1334" s="397">
        <v>14139</v>
      </c>
      <c r="CR1334" s="397" t="s">
        <v>1499</v>
      </c>
      <c r="CS1334" s="401">
        <v>36783</v>
      </c>
      <c r="CT1334" s="402"/>
      <c r="CU1334" s="397">
        <v>23</v>
      </c>
      <c r="CV1334" s="372" t="s">
        <v>1390</v>
      </c>
      <c r="CW1334" s="397"/>
      <c r="CY1334" s="372" t="s">
        <v>451</v>
      </c>
      <c r="CZ1334" s="397">
        <v>2.8</v>
      </c>
      <c r="DA1334" s="397" t="s">
        <v>2046</v>
      </c>
      <c r="DC1334" s="397">
        <v>1</v>
      </c>
      <c r="DD1334" s="397" t="s">
        <v>2044</v>
      </c>
      <c r="DE1334" s="397">
        <v>2366</v>
      </c>
      <c r="DF1334" s="397"/>
      <c r="DG1334" s="397"/>
      <c r="DH1334" s="397"/>
      <c r="DI1334" s="397"/>
      <c r="DJ1334" s="397"/>
      <c r="DK1334" s="397"/>
      <c r="DL1334" s="397"/>
      <c r="DM1334" s="397"/>
      <c r="DN1334" s="397"/>
      <c r="DO1334" s="397"/>
      <c r="DP1334" s="397"/>
      <c r="DQ1334" s="397"/>
      <c r="DR1334" s="400"/>
      <c r="DS1334" s="397"/>
      <c r="DT1334" s="401">
        <v>36783</v>
      </c>
      <c r="DU1334" s="402"/>
      <c r="DV1334" s="398" t="s">
        <v>451</v>
      </c>
      <c r="DW1334" s="403">
        <v>1.8</v>
      </c>
      <c r="DX1334" s="397" t="s">
        <v>1396</v>
      </c>
      <c r="DZ1334" s="397" t="s">
        <v>1500</v>
      </c>
      <c r="EA1334" s="400" t="s">
        <v>2044</v>
      </c>
      <c r="EB1334" s="397">
        <v>2275</v>
      </c>
    </row>
    <row r="1335" spans="1:132" s="372" customFormat="1" hidden="1" x14ac:dyDescent="0.2">
      <c r="A1335" s="384" t="str">
        <f t="shared" si="534"/>
        <v>LAFB</v>
      </c>
      <c r="B1335" s="384" t="str">
        <f t="shared" si="535"/>
        <v>Tetrachloroethylene</v>
      </c>
      <c r="C1335" s="385" t="s">
        <v>2587</v>
      </c>
      <c r="D1335" s="385" t="str">
        <f t="shared" si="519"/>
        <v>LS</v>
      </c>
      <c r="E1335" s="384" t="s">
        <v>372</v>
      </c>
      <c r="F1335" s="386" t="str">
        <f t="shared" si="536"/>
        <v>UA28</v>
      </c>
      <c r="G1335" s="384" t="str">
        <f t="shared" si="537"/>
        <v>Residential</v>
      </c>
      <c r="H1335" s="384" t="str">
        <f t="shared" si="538"/>
        <v>Basement - unfinished (sampled as crawlspace)</v>
      </c>
      <c r="I1335" s="385" t="str">
        <f t="shared" si="542"/>
        <v>Y</v>
      </c>
      <c r="J1335" s="385" t="str">
        <f t="shared" si="543"/>
        <v>n</v>
      </c>
      <c r="K1335" s="385" t="s">
        <v>541</v>
      </c>
      <c r="L1335" s="384" t="s">
        <v>310</v>
      </c>
      <c r="M1335" s="385" t="str">
        <f t="shared" si="520"/>
        <v/>
      </c>
      <c r="N1335" s="385" t="str">
        <f t="shared" si="521"/>
        <v/>
      </c>
      <c r="O1335" s="385" t="str">
        <f t="shared" si="549"/>
        <v/>
      </c>
      <c r="P1335" s="384"/>
      <c r="Q1335" s="384"/>
      <c r="R1335" s="384"/>
      <c r="S1335" s="384"/>
      <c r="T1335" s="384"/>
      <c r="U1335" s="385" t="str">
        <f t="shared" si="550"/>
        <v>Y</v>
      </c>
      <c r="V1335" s="385" t="str">
        <f t="shared" si="551"/>
        <v>n</v>
      </c>
      <c r="W1335" s="445" t="s">
        <v>541</v>
      </c>
      <c r="X1335" s="467" t="s">
        <v>2780</v>
      </c>
      <c r="Y1335" s="385" t="str">
        <f t="shared" si="539"/>
        <v>Y</v>
      </c>
      <c r="Z1335" s="385" t="str">
        <f t="shared" si="540"/>
        <v>n</v>
      </c>
      <c r="AA1335" s="445" t="s">
        <v>541</v>
      </c>
      <c r="AB1335" s="467" t="s">
        <v>2780</v>
      </c>
      <c r="AC1335" s="389"/>
      <c r="AD1335" s="390"/>
      <c r="AE1335" s="385"/>
      <c r="AF1335" s="385"/>
      <c r="AG1335" s="391">
        <f t="shared" si="544"/>
        <v>2.6</v>
      </c>
      <c r="AH1335" s="372">
        <v>11.5</v>
      </c>
      <c r="AI1335" s="392">
        <f t="shared" si="545"/>
        <v>951.79833582632466</v>
      </c>
      <c r="AL1335" s="404">
        <f t="shared" si="553"/>
        <v>1.5</v>
      </c>
      <c r="AM1335" s="394">
        <f t="shared" si="556"/>
        <v>0.74</v>
      </c>
      <c r="AN1335" s="372">
        <f t="shared" si="541"/>
        <v>3.8</v>
      </c>
      <c r="AO1335" s="390">
        <f t="shared" si="546"/>
        <v>7.774756186745722E-4</v>
      </c>
      <c r="AP1335" s="390"/>
      <c r="AQ1335" s="389"/>
      <c r="AR1335" s="390">
        <f t="shared" si="554"/>
        <v>0.49333333333333335</v>
      </c>
      <c r="AS1335" s="396">
        <f t="shared" si="559"/>
        <v>1</v>
      </c>
      <c r="AT1335" s="396">
        <f t="shared" si="560"/>
        <v>0</v>
      </c>
      <c r="AU1335" s="396"/>
      <c r="AV1335" s="396"/>
      <c r="AY1335" s="396">
        <f t="shared" si="557"/>
        <v>1</v>
      </c>
      <c r="AZ1335" s="396">
        <f t="shared" si="558"/>
        <v>0</v>
      </c>
      <c r="BA1335" s="397">
        <v>58</v>
      </c>
      <c r="BB1335" s="397" t="s">
        <v>1494</v>
      </c>
      <c r="BC1335" s="397" t="s">
        <v>1403</v>
      </c>
      <c r="BD1335" s="397" t="s">
        <v>1495</v>
      </c>
      <c r="BE1335" s="303" t="s">
        <v>656</v>
      </c>
      <c r="BF1335" s="397"/>
      <c r="BG1335" s="397">
        <v>196</v>
      </c>
      <c r="BH1335" s="397" t="s">
        <v>624</v>
      </c>
      <c r="BI1335" s="397" t="s">
        <v>1387</v>
      </c>
      <c r="BJ1335" s="397" t="s">
        <v>533</v>
      </c>
      <c r="BK1335" s="398" t="s">
        <v>2342</v>
      </c>
      <c r="BN1335" s="397">
        <v>4.4000000000000004</v>
      </c>
      <c r="BO1335" s="397" t="s">
        <v>1390</v>
      </c>
      <c r="BP1335" s="398" t="s">
        <v>1406</v>
      </c>
      <c r="BQ1335" s="397" t="s">
        <v>625</v>
      </c>
      <c r="BS1335" s="397" t="s">
        <v>2057</v>
      </c>
      <c r="BT1335" s="397" t="s">
        <v>559</v>
      </c>
      <c r="BU1335" s="397"/>
      <c r="BV1335" s="397"/>
      <c r="BW1335" s="399">
        <v>36838</v>
      </c>
      <c r="BX1335" s="399"/>
      <c r="BY1335" s="398" t="s">
        <v>451</v>
      </c>
      <c r="BZ1335" s="397">
        <v>0.74</v>
      </c>
      <c r="CA1335" s="397" t="s">
        <v>1396</v>
      </c>
      <c r="CC1335" s="397">
        <v>1.7999999999999999E-2</v>
      </c>
      <c r="CD1335" s="400" t="s">
        <v>2044</v>
      </c>
      <c r="CE1335" s="397">
        <v>14141</v>
      </c>
      <c r="CR1335" s="397" t="s">
        <v>1499</v>
      </c>
      <c r="CS1335" s="401">
        <v>36838</v>
      </c>
      <c r="CT1335" s="402"/>
      <c r="CU1335" s="397">
        <v>23</v>
      </c>
      <c r="CV1335" s="372" t="s">
        <v>1390</v>
      </c>
      <c r="CW1335" s="397"/>
      <c r="CY1335" s="372" t="s">
        <v>451</v>
      </c>
      <c r="CZ1335" s="397">
        <v>2.6</v>
      </c>
      <c r="DA1335" s="397" t="s">
        <v>2046</v>
      </c>
      <c r="DC1335" s="397">
        <v>1</v>
      </c>
      <c r="DD1335" s="397" t="s">
        <v>2044</v>
      </c>
      <c r="DE1335" s="397">
        <v>2370</v>
      </c>
      <c r="DF1335" s="397"/>
      <c r="DG1335" s="397"/>
      <c r="DH1335" s="397"/>
      <c r="DI1335" s="397"/>
      <c r="DJ1335" s="397"/>
      <c r="DK1335" s="397"/>
      <c r="DL1335" s="397"/>
      <c r="DM1335" s="397"/>
      <c r="DN1335" s="397"/>
      <c r="DO1335" s="397"/>
      <c r="DP1335" s="397"/>
      <c r="DQ1335" s="397"/>
      <c r="DR1335" s="400"/>
      <c r="DS1335" s="397"/>
      <c r="DT1335" s="401">
        <v>36838</v>
      </c>
      <c r="DU1335" s="402"/>
      <c r="DV1335" s="398" t="s">
        <v>451</v>
      </c>
      <c r="DW1335" s="403">
        <v>1.5</v>
      </c>
      <c r="DX1335" s="397" t="s">
        <v>1396</v>
      </c>
      <c r="DZ1335" s="397" t="s">
        <v>1500</v>
      </c>
      <c r="EA1335" s="400" t="s">
        <v>2044</v>
      </c>
      <c r="EB1335" s="397">
        <v>2271</v>
      </c>
    </row>
    <row r="1336" spans="1:132" s="372" customFormat="1" hidden="1" x14ac:dyDescent="0.2">
      <c r="A1336" s="384" t="str">
        <f t="shared" si="534"/>
        <v>LAFB</v>
      </c>
      <c r="B1336" s="384" t="str">
        <f t="shared" si="535"/>
        <v>Tetrachloroethylene</v>
      </c>
      <c r="C1336" s="385" t="s">
        <v>2587</v>
      </c>
      <c r="D1336" s="385" t="str">
        <f t="shared" si="519"/>
        <v>LS</v>
      </c>
      <c r="E1336" s="384" t="s">
        <v>372</v>
      </c>
      <c r="F1336" s="386" t="str">
        <f t="shared" si="536"/>
        <v>UA28</v>
      </c>
      <c r="G1336" s="384" t="str">
        <f t="shared" si="537"/>
        <v>Residential</v>
      </c>
      <c r="H1336" s="384" t="str">
        <f t="shared" si="538"/>
        <v>Basement - unfinished (sampled as crawlspace)</v>
      </c>
      <c r="I1336" s="385" t="str">
        <f t="shared" si="542"/>
        <v>Y</v>
      </c>
      <c r="J1336" s="385" t="str">
        <f t="shared" si="543"/>
        <v>n</v>
      </c>
      <c r="K1336" s="385" t="s">
        <v>541</v>
      </c>
      <c r="L1336" s="384" t="s">
        <v>310</v>
      </c>
      <c r="M1336" s="385" t="str">
        <f t="shared" si="520"/>
        <v/>
      </c>
      <c r="N1336" s="385" t="str">
        <f t="shared" si="521"/>
        <v/>
      </c>
      <c r="O1336" s="385" t="str">
        <f t="shared" si="549"/>
        <v/>
      </c>
      <c r="P1336" s="384"/>
      <c r="Q1336" s="384"/>
      <c r="R1336" s="384"/>
      <c r="S1336" s="384"/>
      <c r="T1336" s="384"/>
      <c r="U1336" s="385" t="str">
        <f t="shared" si="550"/>
        <v>Y</v>
      </c>
      <c r="V1336" s="385" t="str">
        <f t="shared" si="551"/>
        <v>n</v>
      </c>
      <c r="W1336" s="387" t="s">
        <v>541</v>
      </c>
      <c r="X1336" s="388" t="s">
        <v>2143</v>
      </c>
      <c r="Y1336" s="385" t="str">
        <f t="shared" si="539"/>
        <v>Y</v>
      </c>
      <c r="Z1336" s="385" t="str">
        <f t="shared" si="540"/>
        <v>n</v>
      </c>
      <c r="AA1336" s="385" t="str">
        <f t="shared" si="548"/>
        <v>Y</v>
      </c>
      <c r="AC1336" s="389"/>
      <c r="AD1336" s="390"/>
      <c r="AE1336" s="385"/>
      <c r="AF1336" s="385"/>
      <c r="AG1336" s="391">
        <f t="shared" si="544"/>
        <v>1.3</v>
      </c>
      <c r="AH1336" s="372">
        <v>11.5</v>
      </c>
      <c r="AI1336" s="392">
        <f t="shared" si="545"/>
        <v>475.89916791316233</v>
      </c>
      <c r="AL1336" s="394">
        <f t="shared" si="553"/>
        <v>1.1000000000000001</v>
      </c>
      <c r="AM1336" s="394">
        <f t="shared" si="556"/>
        <v>0.8</v>
      </c>
      <c r="AN1336" s="372">
        <f t="shared" si="541"/>
        <v>3.8</v>
      </c>
      <c r="AO1336" s="390">
        <f t="shared" si="546"/>
        <v>1.6810283647017779E-3</v>
      </c>
      <c r="AP1336" s="390"/>
      <c r="AQ1336" s="389"/>
      <c r="AR1336" s="395">
        <f t="shared" si="554"/>
        <v>0.72727272727272729</v>
      </c>
      <c r="AS1336" s="396">
        <f t="shared" si="559"/>
        <v>1</v>
      </c>
      <c r="AT1336" s="396">
        <f t="shared" si="560"/>
        <v>0</v>
      </c>
      <c r="AU1336" s="396"/>
      <c r="AV1336" s="396"/>
      <c r="AY1336" s="396">
        <f t="shared" si="557"/>
        <v>1</v>
      </c>
      <c r="AZ1336" s="396">
        <f t="shared" si="558"/>
        <v>0</v>
      </c>
      <c r="BA1336" s="397">
        <v>58</v>
      </c>
      <c r="BB1336" s="397" t="s">
        <v>1494</v>
      </c>
      <c r="BC1336" s="397" t="s">
        <v>1403</v>
      </c>
      <c r="BD1336" s="397" t="s">
        <v>1495</v>
      </c>
      <c r="BE1336" s="303" t="s">
        <v>656</v>
      </c>
      <c r="BF1336" s="397"/>
      <c r="BG1336" s="397">
        <v>196</v>
      </c>
      <c r="BH1336" s="397" t="s">
        <v>624</v>
      </c>
      <c r="BI1336" s="397" t="s">
        <v>1387</v>
      </c>
      <c r="BJ1336" s="397" t="s">
        <v>533</v>
      </c>
      <c r="BK1336" s="398" t="s">
        <v>2342</v>
      </c>
      <c r="BN1336" s="397">
        <v>4.4000000000000004</v>
      </c>
      <c r="BO1336" s="397" t="s">
        <v>1390</v>
      </c>
      <c r="BP1336" s="398" t="s">
        <v>1406</v>
      </c>
      <c r="BQ1336" s="397" t="s">
        <v>625</v>
      </c>
      <c r="BS1336" s="397" t="s">
        <v>2057</v>
      </c>
      <c r="BT1336" s="397" t="s">
        <v>559</v>
      </c>
      <c r="BU1336" s="397"/>
      <c r="BV1336" s="397"/>
      <c r="BW1336" s="399">
        <v>36881</v>
      </c>
      <c r="BX1336" s="399"/>
      <c r="BY1336" s="398" t="s">
        <v>451</v>
      </c>
      <c r="BZ1336" s="397">
        <v>0.8</v>
      </c>
      <c r="CA1336" s="397" t="s">
        <v>1396</v>
      </c>
      <c r="CC1336" s="397">
        <v>1.7999999999999999E-2</v>
      </c>
      <c r="CD1336" s="400" t="s">
        <v>2044</v>
      </c>
      <c r="CE1336" s="397">
        <v>14144</v>
      </c>
      <c r="CR1336" s="397" t="s">
        <v>1499</v>
      </c>
      <c r="CS1336" s="401">
        <v>36881</v>
      </c>
      <c r="CT1336" s="402"/>
      <c r="CU1336" s="397">
        <v>23</v>
      </c>
      <c r="CV1336" s="372" t="s">
        <v>1390</v>
      </c>
      <c r="CW1336" s="397"/>
      <c r="CY1336" s="372" t="s">
        <v>451</v>
      </c>
      <c r="CZ1336" s="397">
        <v>1.3</v>
      </c>
      <c r="DA1336" s="397" t="s">
        <v>2046</v>
      </c>
      <c r="DC1336" s="397">
        <v>1</v>
      </c>
      <c r="DD1336" s="397" t="s">
        <v>2044</v>
      </c>
      <c r="DE1336" s="397">
        <v>2378</v>
      </c>
      <c r="DF1336" s="397"/>
      <c r="DG1336" s="397"/>
      <c r="DH1336" s="397"/>
      <c r="DI1336" s="397"/>
      <c r="DJ1336" s="397"/>
      <c r="DK1336" s="397"/>
      <c r="DL1336" s="397"/>
      <c r="DM1336" s="397"/>
      <c r="DN1336" s="397"/>
      <c r="DO1336" s="397"/>
      <c r="DP1336" s="397"/>
      <c r="DQ1336" s="397"/>
      <c r="DR1336" s="400"/>
      <c r="DS1336" s="397"/>
      <c r="DT1336" s="401">
        <v>36881</v>
      </c>
      <c r="DU1336" s="402"/>
      <c r="DV1336" s="398" t="s">
        <v>451</v>
      </c>
      <c r="DW1336" s="403">
        <v>1.1000000000000001</v>
      </c>
      <c r="DX1336" s="397" t="s">
        <v>1396</v>
      </c>
      <c r="DZ1336" s="397" t="s">
        <v>1500</v>
      </c>
      <c r="EA1336" s="400" t="s">
        <v>2044</v>
      </c>
      <c r="EB1336" s="397">
        <v>2273</v>
      </c>
    </row>
    <row r="1337" spans="1:132" s="372" customFormat="1" hidden="1" x14ac:dyDescent="0.2">
      <c r="A1337" s="384" t="str">
        <f t="shared" si="534"/>
        <v>LAFB</v>
      </c>
      <c r="B1337" s="384" t="str">
        <f t="shared" si="535"/>
        <v>Tetrachloroethylene</v>
      </c>
      <c r="C1337" s="385" t="s">
        <v>2587</v>
      </c>
      <c r="D1337" s="385" t="str">
        <f t="shared" si="519"/>
        <v>LS</v>
      </c>
      <c r="E1337" s="384" t="s">
        <v>372</v>
      </c>
      <c r="F1337" s="386" t="str">
        <f t="shared" si="536"/>
        <v>UA28</v>
      </c>
      <c r="G1337" s="384" t="str">
        <f t="shared" si="537"/>
        <v>Residential</v>
      </c>
      <c r="H1337" s="384" t="str">
        <f t="shared" si="538"/>
        <v>Basement - unfinished (sampled as crawlspace)</v>
      </c>
      <c r="I1337" s="385" t="str">
        <f t="shared" si="542"/>
        <v>Y</v>
      </c>
      <c r="J1337" s="385" t="str">
        <f t="shared" si="543"/>
        <v>n</v>
      </c>
      <c r="K1337" s="385" t="s">
        <v>541</v>
      </c>
      <c r="L1337" s="384" t="s">
        <v>310</v>
      </c>
      <c r="M1337" s="385" t="str">
        <f t="shared" si="520"/>
        <v/>
      </c>
      <c r="N1337" s="385" t="str">
        <f t="shared" si="521"/>
        <v/>
      </c>
      <c r="O1337" s="385" t="str">
        <f t="shared" si="549"/>
        <v/>
      </c>
      <c r="P1337" s="384"/>
      <c r="Q1337" s="384"/>
      <c r="R1337" s="384"/>
      <c r="S1337" s="384"/>
      <c r="T1337" s="384"/>
      <c r="U1337" s="385" t="str">
        <f t="shared" si="550"/>
        <v>Y</v>
      </c>
      <c r="V1337" s="385" t="str">
        <f t="shared" si="551"/>
        <v>n</v>
      </c>
      <c r="W1337" s="387" t="s">
        <v>541</v>
      </c>
      <c r="X1337" s="388" t="s">
        <v>2143</v>
      </c>
      <c r="Y1337" s="385" t="str">
        <f t="shared" si="539"/>
        <v>Y</v>
      </c>
      <c r="Z1337" s="385" t="str">
        <f t="shared" si="540"/>
        <v>n</v>
      </c>
      <c r="AA1337" s="385" t="str">
        <f t="shared" si="548"/>
        <v>Y</v>
      </c>
      <c r="AC1337" s="389"/>
      <c r="AD1337" s="390"/>
      <c r="AE1337" s="385"/>
      <c r="AF1337" s="385"/>
      <c r="AG1337" s="391">
        <f t="shared" si="544"/>
        <v>2.9</v>
      </c>
      <c r="AH1337" s="372">
        <v>11.5</v>
      </c>
      <c r="AI1337" s="392">
        <f t="shared" si="545"/>
        <v>1061.6212207293622</v>
      </c>
      <c r="AL1337" s="394">
        <f t="shared" si="553"/>
        <v>1.3</v>
      </c>
      <c r="AM1337" s="394">
        <f t="shared" si="556"/>
        <v>1.1000000000000001</v>
      </c>
      <c r="AN1337" s="372">
        <f t="shared" si="541"/>
        <v>3.8</v>
      </c>
      <c r="AO1337" s="390">
        <f t="shared" si="546"/>
        <v>1.036151104104975E-3</v>
      </c>
      <c r="AP1337" s="390"/>
      <c r="AQ1337" s="389"/>
      <c r="AR1337" s="395">
        <f t="shared" si="554"/>
        <v>0.84615384615384615</v>
      </c>
      <c r="AS1337" s="396">
        <f t="shared" si="559"/>
        <v>1</v>
      </c>
      <c r="AT1337" s="396">
        <f t="shared" si="560"/>
        <v>0</v>
      </c>
      <c r="AU1337" s="396"/>
      <c r="AV1337" s="396"/>
      <c r="AY1337" s="396">
        <f t="shared" si="557"/>
        <v>1</v>
      </c>
      <c r="AZ1337" s="396">
        <f t="shared" si="558"/>
        <v>0</v>
      </c>
      <c r="BA1337" s="397">
        <v>58</v>
      </c>
      <c r="BB1337" s="397" t="s">
        <v>1494</v>
      </c>
      <c r="BC1337" s="397" t="s">
        <v>1403</v>
      </c>
      <c r="BD1337" s="397" t="s">
        <v>1495</v>
      </c>
      <c r="BE1337" s="303" t="s">
        <v>656</v>
      </c>
      <c r="BF1337" s="397"/>
      <c r="BG1337" s="397">
        <v>196</v>
      </c>
      <c r="BH1337" s="397" t="s">
        <v>624</v>
      </c>
      <c r="BI1337" s="397" t="s">
        <v>1387</v>
      </c>
      <c r="BJ1337" s="397" t="s">
        <v>533</v>
      </c>
      <c r="BK1337" s="398" t="s">
        <v>2342</v>
      </c>
      <c r="BN1337" s="397">
        <v>4.4000000000000004</v>
      </c>
      <c r="BO1337" s="397" t="s">
        <v>1390</v>
      </c>
      <c r="BP1337" s="398" t="s">
        <v>1406</v>
      </c>
      <c r="BQ1337" s="397" t="s">
        <v>625</v>
      </c>
      <c r="BS1337" s="397" t="s">
        <v>2057</v>
      </c>
      <c r="BT1337" s="397" t="s">
        <v>559</v>
      </c>
      <c r="BU1337" s="397"/>
      <c r="BV1337" s="397"/>
      <c r="BW1337" s="399">
        <v>36929</v>
      </c>
      <c r="BX1337" s="399"/>
      <c r="BY1337" s="398" t="s">
        <v>451</v>
      </c>
      <c r="BZ1337" s="397">
        <v>1.1000000000000001</v>
      </c>
      <c r="CA1337" s="397" t="s">
        <v>1396</v>
      </c>
      <c r="CC1337" s="397">
        <v>1.7999999999999999E-2</v>
      </c>
      <c r="CD1337" s="400" t="s">
        <v>2044</v>
      </c>
      <c r="CE1337" s="397">
        <v>14148</v>
      </c>
      <c r="CR1337" s="397" t="s">
        <v>1499</v>
      </c>
      <c r="CS1337" s="401">
        <v>36929</v>
      </c>
      <c r="CT1337" s="402"/>
      <c r="CU1337" s="397">
        <v>23</v>
      </c>
      <c r="CV1337" s="372" t="s">
        <v>1390</v>
      </c>
      <c r="CW1337" s="397"/>
      <c r="CY1337" s="372" t="s">
        <v>451</v>
      </c>
      <c r="CZ1337" s="397">
        <v>2.9</v>
      </c>
      <c r="DA1337" s="397" t="s">
        <v>2046</v>
      </c>
      <c r="DC1337" s="397">
        <v>1</v>
      </c>
      <c r="DD1337" s="397" t="s">
        <v>2044</v>
      </c>
      <c r="DE1337" s="397">
        <v>2388</v>
      </c>
      <c r="DF1337" s="397"/>
      <c r="DG1337" s="397"/>
      <c r="DH1337" s="397"/>
      <c r="DI1337" s="397"/>
      <c r="DJ1337" s="397"/>
      <c r="DK1337" s="397"/>
      <c r="DL1337" s="397"/>
      <c r="DM1337" s="397"/>
      <c r="DN1337" s="397"/>
      <c r="DO1337" s="397"/>
      <c r="DP1337" s="397"/>
      <c r="DQ1337" s="397"/>
      <c r="DR1337" s="400"/>
      <c r="DS1337" s="397"/>
      <c r="DT1337" s="401">
        <v>36929</v>
      </c>
      <c r="DU1337" s="402"/>
      <c r="DV1337" s="398" t="s">
        <v>451</v>
      </c>
      <c r="DW1337" s="403">
        <v>1.3</v>
      </c>
      <c r="DX1337" s="397" t="s">
        <v>1396</v>
      </c>
      <c r="DZ1337" s="397" t="s">
        <v>1500</v>
      </c>
      <c r="EA1337" s="400" t="s">
        <v>2044</v>
      </c>
      <c r="EB1337" s="397">
        <v>2280</v>
      </c>
    </row>
    <row r="1338" spans="1:132" s="372" customFormat="1" hidden="1" x14ac:dyDescent="0.2">
      <c r="A1338" s="384" t="str">
        <f t="shared" si="534"/>
        <v>LAFB</v>
      </c>
      <c r="B1338" s="384" t="str">
        <f t="shared" si="535"/>
        <v>1,1-Dichloroethylene</v>
      </c>
      <c r="C1338" s="385" t="s">
        <v>2587</v>
      </c>
      <c r="D1338" s="385" t="str">
        <f t="shared" ref="D1338:D1401" si="561">IF(BC1338="","",BC1338)</f>
        <v>LS</v>
      </c>
      <c r="E1338" s="384" t="s">
        <v>372</v>
      </c>
      <c r="F1338" s="386" t="str">
        <f t="shared" si="536"/>
        <v>UA28</v>
      </c>
      <c r="G1338" s="384" t="str">
        <f t="shared" si="537"/>
        <v>Residential</v>
      </c>
      <c r="H1338" s="384" t="str">
        <f t="shared" si="538"/>
        <v>Basement - unfinished (sampled as crawlspace)</v>
      </c>
      <c r="I1338" s="385" t="str">
        <f t="shared" si="542"/>
        <v>Y</v>
      </c>
      <c r="J1338" s="385" t="str">
        <f t="shared" si="543"/>
        <v>Y</v>
      </c>
      <c r="K1338" s="385" t="str">
        <f t="shared" ref="K1338:K1353" si="562">IF(AG1338="","",IF(I1338="N","n","Y"))</f>
        <v>Y</v>
      </c>
      <c r="L1338" s="384"/>
      <c r="M1338" s="385" t="str">
        <f t="shared" ref="M1338:M1401" si="563">IF(CP1338="","",IF(CP1338="y","Y","n"))</f>
        <v/>
      </c>
      <c r="N1338" s="385" t="str">
        <f t="shared" ref="N1338:N1401" si="564">IF(AJ1338="","",IF(AN1338="","Y",IF(AJ1338&gt;AN1338*$N$38,"Y","n")))</f>
        <v/>
      </c>
      <c r="O1338" s="385" t="str">
        <f t="shared" si="549"/>
        <v/>
      </c>
      <c r="P1338" s="384"/>
      <c r="Q1338" s="384"/>
      <c r="R1338" s="384"/>
      <c r="S1338" s="384"/>
      <c r="T1338" s="384"/>
      <c r="U1338" s="385" t="str">
        <f t="shared" si="550"/>
        <v>Y</v>
      </c>
      <c r="V1338" s="385" t="str">
        <f t="shared" si="551"/>
        <v>n</v>
      </c>
      <c r="W1338" s="385" t="str">
        <f t="shared" si="552"/>
        <v>Y</v>
      </c>
      <c r="X1338" s="384"/>
      <c r="Y1338" s="385" t="str">
        <f t="shared" si="539"/>
        <v>Y</v>
      </c>
      <c r="Z1338" s="385" t="str">
        <f t="shared" si="540"/>
        <v>n</v>
      </c>
      <c r="AA1338" s="385" t="str">
        <f t="shared" si="548"/>
        <v>Y</v>
      </c>
      <c r="AC1338" s="389"/>
      <c r="AD1338" s="390"/>
      <c r="AE1338" s="385"/>
      <c r="AF1338" s="385"/>
      <c r="AG1338" s="391">
        <f t="shared" si="544"/>
        <v>1.8</v>
      </c>
      <c r="AH1338" s="372">
        <v>11.5</v>
      </c>
      <c r="AI1338" s="392">
        <f t="shared" si="545"/>
        <v>1203.6211688232117</v>
      </c>
      <c r="AL1338" s="393">
        <f t="shared" si="553"/>
        <v>0.11</v>
      </c>
      <c r="AM1338" s="394">
        <f t="shared" si="556"/>
        <v>4.3999999999999997E-2</v>
      </c>
      <c r="AN1338" s="372">
        <f t="shared" si="541"/>
        <v>0.8</v>
      </c>
      <c r="AO1338" s="390">
        <f t="shared" si="546"/>
        <v>3.6556352729338488E-5</v>
      </c>
      <c r="AP1338" s="390"/>
      <c r="AQ1338" s="389"/>
      <c r="AR1338" s="390">
        <f t="shared" si="554"/>
        <v>0.39999999999999997</v>
      </c>
      <c r="AS1338" s="396">
        <f t="shared" si="559"/>
        <v>1</v>
      </c>
      <c r="AT1338" s="396">
        <f t="shared" si="560"/>
        <v>0</v>
      </c>
      <c r="AU1338" s="396"/>
      <c r="AV1338" s="396"/>
      <c r="AY1338" s="396">
        <f t="shared" si="557"/>
        <v>1</v>
      </c>
      <c r="AZ1338" s="396">
        <f t="shared" si="558"/>
        <v>0</v>
      </c>
      <c r="BA1338" s="397">
        <v>58</v>
      </c>
      <c r="BB1338" s="397" t="s">
        <v>1494</v>
      </c>
      <c r="BC1338" s="397" t="s">
        <v>1403</v>
      </c>
      <c r="BD1338" s="397" t="s">
        <v>1495</v>
      </c>
      <c r="BE1338" s="303" t="s">
        <v>656</v>
      </c>
      <c r="BF1338" s="397"/>
      <c r="BG1338" s="397">
        <v>196</v>
      </c>
      <c r="BH1338" s="397" t="s">
        <v>624</v>
      </c>
      <c r="BI1338" s="397" t="s">
        <v>1387</v>
      </c>
      <c r="BJ1338" s="397" t="s">
        <v>533</v>
      </c>
      <c r="BK1338" s="398" t="s">
        <v>2342</v>
      </c>
      <c r="BN1338" s="397">
        <v>4.4000000000000004</v>
      </c>
      <c r="BO1338" s="397" t="s">
        <v>1390</v>
      </c>
      <c r="BP1338" s="398" t="s">
        <v>1406</v>
      </c>
      <c r="BQ1338" s="397" t="s">
        <v>625</v>
      </c>
      <c r="BS1338" s="397" t="s">
        <v>538</v>
      </c>
      <c r="BT1338" s="397" t="s">
        <v>559</v>
      </c>
      <c r="BU1338" s="397"/>
      <c r="BV1338" s="397"/>
      <c r="BW1338" s="399">
        <v>36929</v>
      </c>
      <c r="BX1338" s="399"/>
      <c r="BY1338" s="398" t="s">
        <v>451</v>
      </c>
      <c r="BZ1338" s="397">
        <v>4.3999999999999997E-2</v>
      </c>
      <c r="CA1338" s="397" t="s">
        <v>1396</v>
      </c>
      <c r="CC1338" s="397">
        <v>1.0999999999999999E-2</v>
      </c>
      <c r="CD1338" s="400" t="s">
        <v>2044</v>
      </c>
      <c r="CE1338" s="397">
        <v>14146</v>
      </c>
      <c r="CR1338" s="397" t="s">
        <v>1499</v>
      </c>
      <c r="CS1338" s="401">
        <v>36929</v>
      </c>
      <c r="CT1338" s="402"/>
      <c r="CU1338" s="397">
        <v>23</v>
      </c>
      <c r="CV1338" s="372" t="s">
        <v>1390</v>
      </c>
      <c r="CW1338" s="397"/>
      <c r="CY1338" s="372" t="s">
        <v>451</v>
      </c>
      <c r="CZ1338" s="397">
        <v>1.8</v>
      </c>
      <c r="DA1338" s="397" t="s">
        <v>2046</v>
      </c>
      <c r="DC1338" s="397">
        <v>1</v>
      </c>
      <c r="DD1338" s="397" t="s">
        <v>2044</v>
      </c>
      <c r="DE1338" s="397">
        <v>2308</v>
      </c>
      <c r="DF1338" s="397"/>
      <c r="DG1338" s="397"/>
      <c r="DH1338" s="397"/>
      <c r="DI1338" s="397"/>
      <c r="DJ1338" s="397"/>
      <c r="DK1338" s="397"/>
      <c r="DL1338" s="397"/>
      <c r="DM1338" s="397"/>
      <c r="DN1338" s="397"/>
      <c r="DO1338" s="397"/>
      <c r="DP1338" s="397"/>
      <c r="DQ1338" s="397"/>
      <c r="DR1338" s="400"/>
      <c r="DS1338" s="397"/>
      <c r="DT1338" s="401">
        <v>36929</v>
      </c>
      <c r="DU1338" s="402"/>
      <c r="DV1338" s="398" t="s">
        <v>451</v>
      </c>
      <c r="DW1338" s="403">
        <v>0.11</v>
      </c>
      <c r="DX1338" s="397" t="s">
        <v>1396</v>
      </c>
      <c r="DZ1338" s="397" t="s">
        <v>540</v>
      </c>
      <c r="EA1338" s="400" t="s">
        <v>2044</v>
      </c>
      <c r="EB1338" s="397">
        <v>2279</v>
      </c>
    </row>
    <row r="1339" spans="1:132" s="372" customFormat="1" hidden="1" x14ac:dyDescent="0.2">
      <c r="A1339" s="384" t="str">
        <f t="shared" si="534"/>
        <v>LAFB</v>
      </c>
      <c r="B1339" s="384" t="str">
        <f t="shared" si="535"/>
        <v>Trichloroethylene</v>
      </c>
      <c r="C1339" s="385" t="s">
        <v>2587</v>
      </c>
      <c r="D1339" s="385" t="str">
        <f t="shared" si="561"/>
        <v>LS</v>
      </c>
      <c r="E1339" s="384" t="s">
        <v>372</v>
      </c>
      <c r="F1339" s="386" t="str">
        <f t="shared" si="536"/>
        <v>UA28</v>
      </c>
      <c r="G1339" s="384" t="str">
        <f t="shared" si="537"/>
        <v>Residential</v>
      </c>
      <c r="H1339" s="384" t="str">
        <f t="shared" si="538"/>
        <v>Basement - unfinished (sampled as crawlspace)</v>
      </c>
      <c r="I1339" s="385" t="str">
        <f t="shared" si="542"/>
        <v>Y</v>
      </c>
      <c r="J1339" s="385" t="str">
        <f t="shared" si="543"/>
        <v>Y</v>
      </c>
      <c r="K1339" s="385" t="str">
        <f t="shared" si="562"/>
        <v>Y</v>
      </c>
      <c r="L1339" s="384"/>
      <c r="M1339" s="385" t="str">
        <f t="shared" si="563"/>
        <v/>
      </c>
      <c r="N1339" s="385" t="str">
        <f t="shared" si="564"/>
        <v/>
      </c>
      <c r="O1339" s="385" t="str">
        <f t="shared" si="549"/>
        <v/>
      </c>
      <c r="P1339" s="384"/>
      <c r="Q1339" s="384"/>
      <c r="R1339" s="384"/>
      <c r="S1339" s="384"/>
      <c r="T1339" s="384"/>
      <c r="U1339" s="385" t="str">
        <f t="shared" si="550"/>
        <v>Y</v>
      </c>
      <c r="V1339" s="385" t="str">
        <f t="shared" si="551"/>
        <v>Y</v>
      </c>
      <c r="W1339" s="385" t="str">
        <f t="shared" si="552"/>
        <v>Y</v>
      </c>
      <c r="X1339" s="384"/>
      <c r="Y1339" s="385" t="str">
        <f t="shared" si="539"/>
        <v>Y</v>
      </c>
      <c r="Z1339" s="385" t="str">
        <f t="shared" si="540"/>
        <v>Y</v>
      </c>
      <c r="AA1339" s="385" t="str">
        <f t="shared" si="548"/>
        <v>Y</v>
      </c>
      <c r="AC1339" s="389"/>
      <c r="AD1339" s="390"/>
      <c r="AE1339" s="385"/>
      <c r="AF1339" s="385"/>
      <c r="AG1339" s="391">
        <f t="shared" si="544"/>
        <v>160</v>
      </c>
      <c r="AH1339" s="372">
        <v>11.5</v>
      </c>
      <c r="AI1339" s="392">
        <f t="shared" si="545"/>
        <v>35520.737217074908</v>
      </c>
      <c r="AL1339" s="404">
        <f t="shared" si="553"/>
        <v>12</v>
      </c>
      <c r="AM1339" s="394">
        <f t="shared" si="556"/>
        <v>1.2</v>
      </c>
      <c r="AN1339" s="372">
        <f t="shared" si="541"/>
        <v>0.5</v>
      </c>
      <c r="AO1339" s="390">
        <f t="shared" si="546"/>
        <v>3.3783082616403497E-5</v>
      </c>
      <c r="AP1339" s="390"/>
      <c r="AQ1339" s="389"/>
      <c r="AR1339" s="390">
        <f t="shared" si="554"/>
        <v>9.9999999999999992E-2</v>
      </c>
      <c r="AS1339" s="396">
        <f t="shared" si="559"/>
        <v>1</v>
      </c>
      <c r="AT1339" s="396">
        <f t="shared" si="560"/>
        <v>0</v>
      </c>
      <c r="AU1339" s="396"/>
      <c r="AV1339" s="396"/>
      <c r="AY1339" s="396">
        <f t="shared" si="557"/>
        <v>1</v>
      </c>
      <c r="AZ1339" s="396">
        <f t="shared" si="558"/>
        <v>0</v>
      </c>
      <c r="BA1339" s="397">
        <v>58</v>
      </c>
      <c r="BB1339" s="397" t="s">
        <v>1494</v>
      </c>
      <c r="BC1339" s="397" t="s">
        <v>1403</v>
      </c>
      <c r="BD1339" s="397" t="s">
        <v>1495</v>
      </c>
      <c r="BE1339" s="303" t="s">
        <v>656</v>
      </c>
      <c r="BF1339" s="397"/>
      <c r="BG1339" s="397">
        <v>196</v>
      </c>
      <c r="BH1339" s="397" t="s">
        <v>624</v>
      </c>
      <c r="BI1339" s="397" t="s">
        <v>1387</v>
      </c>
      <c r="BJ1339" s="397" t="s">
        <v>533</v>
      </c>
      <c r="BK1339" s="398" t="s">
        <v>2342</v>
      </c>
      <c r="BN1339" s="397">
        <v>4.4000000000000004</v>
      </c>
      <c r="BO1339" s="397" t="s">
        <v>1390</v>
      </c>
      <c r="BP1339" s="398" t="s">
        <v>1406</v>
      </c>
      <c r="BQ1339" s="397" t="s">
        <v>625</v>
      </c>
      <c r="BS1339" s="397" t="s">
        <v>1393</v>
      </c>
      <c r="BT1339" s="397" t="s">
        <v>559</v>
      </c>
      <c r="BU1339" s="397"/>
      <c r="BV1339" s="397"/>
      <c r="BW1339" s="399">
        <v>36619</v>
      </c>
      <c r="BX1339" s="399"/>
      <c r="BY1339" s="398" t="s">
        <v>451</v>
      </c>
      <c r="BZ1339" s="397">
        <v>1.2</v>
      </c>
      <c r="CA1339" s="397" t="s">
        <v>1396</v>
      </c>
      <c r="CC1339" s="397">
        <v>1.4999999999999999E-2</v>
      </c>
      <c r="CD1339" s="400" t="s">
        <v>2044</v>
      </c>
      <c r="CE1339" s="397">
        <v>14134</v>
      </c>
      <c r="CR1339" s="397" t="s">
        <v>1499</v>
      </c>
      <c r="CS1339" s="401">
        <v>36619</v>
      </c>
      <c r="CT1339" s="402"/>
      <c r="CU1339" s="397">
        <v>23</v>
      </c>
      <c r="CV1339" s="372" t="s">
        <v>1390</v>
      </c>
      <c r="CW1339" s="397"/>
      <c r="CY1339" s="372" t="s">
        <v>451</v>
      </c>
      <c r="CZ1339" s="397">
        <v>160</v>
      </c>
      <c r="DA1339" s="397" t="s">
        <v>2046</v>
      </c>
      <c r="DC1339" s="397">
        <v>1</v>
      </c>
      <c r="DD1339" s="397" t="s">
        <v>2044</v>
      </c>
      <c r="DE1339" s="397">
        <v>2314</v>
      </c>
      <c r="DF1339" s="397"/>
      <c r="DG1339" s="397"/>
      <c r="DH1339" s="397"/>
      <c r="DI1339" s="397"/>
      <c r="DJ1339" s="397"/>
      <c r="DK1339" s="397"/>
      <c r="DL1339" s="397"/>
      <c r="DM1339" s="397"/>
      <c r="DN1339" s="397"/>
      <c r="DO1339" s="397"/>
      <c r="DP1339" s="397"/>
      <c r="DQ1339" s="397"/>
      <c r="DR1339" s="400"/>
      <c r="DS1339" s="397"/>
      <c r="DT1339" s="401">
        <v>36619</v>
      </c>
      <c r="DU1339" s="402"/>
      <c r="DV1339" s="398" t="s">
        <v>451</v>
      </c>
      <c r="DW1339" s="403">
        <v>12</v>
      </c>
      <c r="DX1339" s="397" t="s">
        <v>1396</v>
      </c>
      <c r="DZ1339" s="397" t="s">
        <v>543</v>
      </c>
      <c r="EA1339" s="400" t="s">
        <v>2044</v>
      </c>
      <c r="EB1339" s="397">
        <v>2276</v>
      </c>
    </row>
    <row r="1340" spans="1:132" s="372" customFormat="1" hidden="1" x14ac:dyDescent="0.2">
      <c r="A1340" s="384" t="str">
        <f t="shared" si="534"/>
        <v>LAFB</v>
      </c>
      <c r="B1340" s="384" t="str">
        <f t="shared" si="535"/>
        <v>Trichloroethylene</v>
      </c>
      <c r="C1340" s="385" t="s">
        <v>2587</v>
      </c>
      <c r="D1340" s="385" t="str">
        <f t="shared" si="561"/>
        <v>LS</v>
      </c>
      <c r="E1340" s="384" t="s">
        <v>372</v>
      </c>
      <c r="F1340" s="386" t="str">
        <f t="shared" si="536"/>
        <v>UA28</v>
      </c>
      <c r="G1340" s="384" t="str">
        <f t="shared" si="537"/>
        <v>Residential</v>
      </c>
      <c r="H1340" s="384" t="str">
        <f t="shared" si="538"/>
        <v>Basement - unfinished (sampled as crawlspace)</v>
      </c>
      <c r="I1340" s="385" t="str">
        <f t="shared" si="542"/>
        <v>Y</v>
      </c>
      <c r="J1340" s="385" t="str">
        <f t="shared" si="543"/>
        <v>Y</v>
      </c>
      <c r="K1340" s="385" t="str">
        <f t="shared" si="562"/>
        <v>Y</v>
      </c>
      <c r="L1340" s="384"/>
      <c r="M1340" s="385" t="str">
        <f t="shared" si="563"/>
        <v/>
      </c>
      <c r="N1340" s="385" t="str">
        <f t="shared" si="564"/>
        <v/>
      </c>
      <c r="O1340" s="385" t="str">
        <f t="shared" si="549"/>
        <v/>
      </c>
      <c r="P1340" s="384"/>
      <c r="Q1340" s="384"/>
      <c r="R1340" s="384"/>
      <c r="S1340" s="384"/>
      <c r="T1340" s="384"/>
      <c r="U1340" s="385" t="str">
        <f t="shared" si="550"/>
        <v>Y</v>
      </c>
      <c r="V1340" s="385" t="str">
        <f t="shared" si="551"/>
        <v>Y</v>
      </c>
      <c r="W1340" s="385" t="str">
        <f t="shared" si="552"/>
        <v>Y</v>
      </c>
      <c r="X1340" s="384"/>
      <c r="Y1340" s="385" t="str">
        <f t="shared" si="539"/>
        <v>Y</v>
      </c>
      <c r="Z1340" s="385" t="str">
        <f t="shared" si="540"/>
        <v>Y</v>
      </c>
      <c r="AA1340" s="385" t="str">
        <f t="shared" si="548"/>
        <v>Y</v>
      </c>
      <c r="AC1340" s="389"/>
      <c r="AD1340" s="390"/>
      <c r="AE1340" s="385"/>
      <c r="AF1340" s="385"/>
      <c r="AG1340" s="391">
        <f t="shared" si="544"/>
        <v>170</v>
      </c>
      <c r="AH1340" s="372">
        <v>11.5</v>
      </c>
      <c r="AI1340" s="392">
        <f t="shared" si="545"/>
        <v>37740.783293142093</v>
      </c>
      <c r="AL1340" s="404">
        <f t="shared" si="553"/>
        <v>11</v>
      </c>
      <c r="AM1340" s="394">
        <f t="shared" si="556"/>
        <v>0.63</v>
      </c>
      <c r="AN1340" s="372">
        <f t="shared" si="541"/>
        <v>0.5</v>
      </c>
      <c r="AO1340" s="390">
        <f t="shared" si="546"/>
        <v>1.6692817292811138E-5</v>
      </c>
      <c r="AP1340" s="390"/>
      <c r="AQ1340" s="389"/>
      <c r="AR1340" s="390">
        <f t="shared" si="554"/>
        <v>5.7272727272727274E-2</v>
      </c>
      <c r="AS1340" s="396">
        <f t="shared" si="559"/>
        <v>1</v>
      </c>
      <c r="AT1340" s="396">
        <f t="shared" si="560"/>
        <v>0</v>
      </c>
      <c r="AU1340" s="396"/>
      <c r="AV1340" s="396"/>
      <c r="AY1340" s="396">
        <f t="shared" si="557"/>
        <v>1</v>
      </c>
      <c r="AZ1340" s="396">
        <f t="shared" si="558"/>
        <v>0</v>
      </c>
      <c r="BA1340" s="397">
        <v>58</v>
      </c>
      <c r="BB1340" s="397" t="s">
        <v>1494</v>
      </c>
      <c r="BC1340" s="397" t="s">
        <v>1403</v>
      </c>
      <c r="BD1340" s="397" t="s">
        <v>1495</v>
      </c>
      <c r="BE1340" s="303" t="s">
        <v>656</v>
      </c>
      <c r="BF1340" s="397"/>
      <c r="BG1340" s="397">
        <v>196</v>
      </c>
      <c r="BH1340" s="397" t="s">
        <v>624</v>
      </c>
      <c r="BI1340" s="397" t="s">
        <v>1387</v>
      </c>
      <c r="BJ1340" s="397" t="s">
        <v>533</v>
      </c>
      <c r="BK1340" s="398" t="s">
        <v>2342</v>
      </c>
      <c r="BN1340" s="397">
        <v>4.4000000000000004</v>
      </c>
      <c r="BO1340" s="397" t="s">
        <v>1390</v>
      </c>
      <c r="BP1340" s="398" t="s">
        <v>1406</v>
      </c>
      <c r="BQ1340" s="397" t="s">
        <v>625</v>
      </c>
      <c r="BS1340" s="397" t="s">
        <v>1393</v>
      </c>
      <c r="BT1340" s="397" t="s">
        <v>559</v>
      </c>
      <c r="BU1340" s="397"/>
      <c r="BV1340" s="397"/>
      <c r="BW1340" s="399">
        <v>36698</v>
      </c>
      <c r="BX1340" s="399"/>
      <c r="BY1340" s="398" t="s">
        <v>451</v>
      </c>
      <c r="BZ1340" s="397">
        <v>0.63</v>
      </c>
      <c r="CA1340" s="397" t="s">
        <v>1396</v>
      </c>
      <c r="CC1340" s="397">
        <v>1.4999999999999999E-2</v>
      </c>
      <c r="CD1340" s="400" t="s">
        <v>2044</v>
      </c>
      <c r="CE1340" s="397">
        <v>14137</v>
      </c>
      <c r="CR1340" s="397" t="s">
        <v>1499</v>
      </c>
      <c r="CS1340" s="401">
        <v>36698</v>
      </c>
      <c r="CT1340" s="402"/>
      <c r="CU1340" s="397">
        <v>23</v>
      </c>
      <c r="CV1340" s="372" t="s">
        <v>1390</v>
      </c>
      <c r="CW1340" s="397"/>
      <c r="CY1340" s="372" t="s">
        <v>451</v>
      </c>
      <c r="CZ1340" s="397">
        <v>170</v>
      </c>
      <c r="DA1340" s="397" t="s">
        <v>2046</v>
      </c>
      <c r="DC1340" s="397">
        <v>1</v>
      </c>
      <c r="DD1340" s="397" t="s">
        <v>2044</v>
      </c>
      <c r="DE1340" s="397">
        <v>2319</v>
      </c>
      <c r="DF1340" s="397"/>
      <c r="DG1340" s="397"/>
      <c r="DH1340" s="397"/>
      <c r="DI1340" s="397"/>
      <c r="DJ1340" s="397"/>
      <c r="DK1340" s="397"/>
      <c r="DL1340" s="397"/>
      <c r="DM1340" s="397"/>
      <c r="DN1340" s="397"/>
      <c r="DO1340" s="397"/>
      <c r="DP1340" s="397"/>
      <c r="DQ1340" s="397"/>
      <c r="DR1340" s="400"/>
      <c r="DS1340" s="397"/>
      <c r="DT1340" s="401">
        <v>36698</v>
      </c>
      <c r="DU1340" s="402"/>
      <c r="DV1340" s="398" t="s">
        <v>451</v>
      </c>
      <c r="DW1340" s="403">
        <v>11</v>
      </c>
      <c r="DX1340" s="397" t="s">
        <v>1396</v>
      </c>
      <c r="DZ1340" s="397" t="s">
        <v>543</v>
      </c>
      <c r="EA1340" s="400" t="s">
        <v>2044</v>
      </c>
      <c r="EB1340" s="397">
        <v>2264</v>
      </c>
    </row>
    <row r="1341" spans="1:132" s="372" customFormat="1" hidden="1" x14ac:dyDescent="0.2">
      <c r="A1341" s="384" t="str">
        <f t="shared" si="534"/>
        <v>LAFB</v>
      </c>
      <c r="B1341" s="384" t="str">
        <f t="shared" si="535"/>
        <v>Trichloroethylene</v>
      </c>
      <c r="C1341" s="385" t="s">
        <v>2587</v>
      </c>
      <c r="D1341" s="385" t="str">
        <f t="shared" si="561"/>
        <v>LS</v>
      </c>
      <c r="E1341" s="384" t="s">
        <v>372</v>
      </c>
      <c r="F1341" s="386" t="str">
        <f t="shared" si="536"/>
        <v>UA28</v>
      </c>
      <c r="G1341" s="384" t="str">
        <f t="shared" si="537"/>
        <v>Residential</v>
      </c>
      <c r="H1341" s="384" t="str">
        <f t="shared" si="538"/>
        <v>Basement - unfinished (sampled as crawlspace)</v>
      </c>
      <c r="I1341" s="385" t="str">
        <f t="shared" si="542"/>
        <v>Y</v>
      </c>
      <c r="J1341" s="385" t="str">
        <f t="shared" si="543"/>
        <v>Y</v>
      </c>
      <c r="K1341" s="385" t="str">
        <f t="shared" si="562"/>
        <v>Y</v>
      </c>
      <c r="L1341" s="384"/>
      <c r="M1341" s="385" t="str">
        <f t="shared" si="563"/>
        <v/>
      </c>
      <c r="N1341" s="385" t="str">
        <f t="shared" si="564"/>
        <v/>
      </c>
      <c r="O1341" s="385" t="str">
        <f t="shared" si="549"/>
        <v/>
      </c>
      <c r="P1341" s="384"/>
      <c r="Q1341" s="384"/>
      <c r="R1341" s="384"/>
      <c r="S1341" s="384"/>
      <c r="T1341" s="384"/>
      <c r="U1341" s="385" t="str">
        <f t="shared" si="550"/>
        <v>Y</v>
      </c>
      <c r="V1341" s="385" t="str">
        <f t="shared" si="551"/>
        <v>Y</v>
      </c>
      <c r="W1341" s="385" t="str">
        <f t="shared" si="552"/>
        <v>Y</v>
      </c>
      <c r="X1341" s="384"/>
      <c r="Y1341" s="385" t="str">
        <f t="shared" si="539"/>
        <v>Y</v>
      </c>
      <c r="Z1341" s="385" t="str">
        <f t="shared" si="540"/>
        <v>n</v>
      </c>
      <c r="AA1341" s="385" t="str">
        <f t="shared" si="548"/>
        <v>Y</v>
      </c>
      <c r="AC1341" s="389"/>
      <c r="AD1341" s="390"/>
      <c r="AE1341" s="385"/>
      <c r="AF1341" s="385"/>
      <c r="AG1341" s="391">
        <f t="shared" si="544"/>
        <v>150</v>
      </c>
      <c r="AH1341" s="372">
        <v>11.5</v>
      </c>
      <c r="AI1341" s="392">
        <f t="shared" si="545"/>
        <v>33300.69114100773</v>
      </c>
      <c r="AL1341" s="404">
        <f t="shared" si="553"/>
        <v>7.6</v>
      </c>
      <c r="AM1341" s="394">
        <f t="shared" si="556"/>
        <v>0.24</v>
      </c>
      <c r="AN1341" s="372">
        <f t="shared" si="541"/>
        <v>0.5</v>
      </c>
      <c r="AO1341" s="390">
        <f t="shared" si="546"/>
        <v>7.2070576248327448E-6</v>
      </c>
      <c r="AP1341" s="390"/>
      <c r="AQ1341" s="389"/>
      <c r="AR1341" s="390">
        <f t="shared" si="554"/>
        <v>3.1578947368421054E-2</v>
      </c>
      <c r="AS1341" s="396">
        <f t="shared" si="559"/>
        <v>1</v>
      </c>
      <c r="AT1341" s="396">
        <f t="shared" si="560"/>
        <v>0</v>
      </c>
      <c r="AU1341" s="396"/>
      <c r="AV1341" s="396"/>
      <c r="AY1341" s="396">
        <f t="shared" si="557"/>
        <v>1</v>
      </c>
      <c r="AZ1341" s="396">
        <f t="shared" si="558"/>
        <v>0</v>
      </c>
      <c r="BA1341" s="397">
        <v>58</v>
      </c>
      <c r="BB1341" s="397" t="s">
        <v>1494</v>
      </c>
      <c r="BC1341" s="397" t="s">
        <v>1403</v>
      </c>
      <c r="BD1341" s="397" t="s">
        <v>1495</v>
      </c>
      <c r="BE1341" s="303" t="s">
        <v>656</v>
      </c>
      <c r="BF1341" s="397"/>
      <c r="BG1341" s="397">
        <v>196</v>
      </c>
      <c r="BH1341" s="397" t="s">
        <v>624</v>
      </c>
      <c r="BI1341" s="397" t="s">
        <v>1387</v>
      </c>
      <c r="BJ1341" s="397" t="s">
        <v>533</v>
      </c>
      <c r="BK1341" s="398" t="s">
        <v>2342</v>
      </c>
      <c r="BN1341" s="397">
        <v>4.4000000000000004</v>
      </c>
      <c r="BO1341" s="397" t="s">
        <v>1390</v>
      </c>
      <c r="BP1341" s="398" t="s">
        <v>1406</v>
      </c>
      <c r="BQ1341" s="397" t="s">
        <v>625</v>
      </c>
      <c r="BS1341" s="397" t="s">
        <v>1393</v>
      </c>
      <c r="BT1341" s="397" t="s">
        <v>559</v>
      </c>
      <c r="BU1341" s="397"/>
      <c r="BV1341" s="397"/>
      <c r="BW1341" s="399">
        <v>36783</v>
      </c>
      <c r="BX1341" s="399"/>
      <c r="BY1341" s="398" t="s">
        <v>451</v>
      </c>
      <c r="BZ1341" s="397">
        <v>0.24</v>
      </c>
      <c r="CA1341" s="397" t="s">
        <v>1396</v>
      </c>
      <c r="CC1341" s="397">
        <v>1.4999999999999999E-2</v>
      </c>
      <c r="CD1341" s="400" t="s">
        <v>2044</v>
      </c>
      <c r="CE1341" s="397">
        <v>14138</v>
      </c>
      <c r="CR1341" s="397" t="s">
        <v>1499</v>
      </c>
      <c r="CS1341" s="401">
        <v>36783</v>
      </c>
      <c r="CT1341" s="402"/>
      <c r="CU1341" s="397">
        <v>23</v>
      </c>
      <c r="CV1341" s="372" t="s">
        <v>1390</v>
      </c>
      <c r="CW1341" s="397"/>
      <c r="CY1341" s="372" t="s">
        <v>451</v>
      </c>
      <c r="CZ1341" s="397">
        <v>150</v>
      </c>
      <c r="DA1341" s="397" t="s">
        <v>2046</v>
      </c>
      <c r="DC1341" s="397">
        <v>1</v>
      </c>
      <c r="DD1341" s="397" t="s">
        <v>2044</v>
      </c>
      <c r="DE1341" s="397">
        <v>2323</v>
      </c>
      <c r="DF1341" s="397"/>
      <c r="DG1341" s="397"/>
      <c r="DH1341" s="397"/>
      <c r="DI1341" s="397"/>
      <c r="DJ1341" s="397"/>
      <c r="DK1341" s="397"/>
      <c r="DL1341" s="397"/>
      <c r="DM1341" s="397"/>
      <c r="DN1341" s="397"/>
      <c r="DO1341" s="397"/>
      <c r="DP1341" s="397"/>
      <c r="DQ1341" s="397"/>
      <c r="DR1341" s="400"/>
      <c r="DS1341" s="397"/>
      <c r="DT1341" s="401">
        <v>36783</v>
      </c>
      <c r="DU1341" s="402"/>
      <c r="DV1341" s="398" t="s">
        <v>451</v>
      </c>
      <c r="DW1341" s="403">
        <v>7.6</v>
      </c>
      <c r="DX1341" s="397" t="s">
        <v>1396</v>
      </c>
      <c r="DZ1341" s="397" t="s">
        <v>543</v>
      </c>
      <c r="EA1341" s="400" t="s">
        <v>2044</v>
      </c>
      <c r="EB1341" s="397">
        <v>2263</v>
      </c>
    </row>
    <row r="1342" spans="1:132" s="372" customFormat="1" hidden="1" x14ac:dyDescent="0.2">
      <c r="A1342" s="384" t="str">
        <f t="shared" si="534"/>
        <v>LAFB</v>
      </c>
      <c r="B1342" s="384" t="str">
        <f t="shared" si="535"/>
        <v>Trichloroethylene</v>
      </c>
      <c r="C1342" s="385" t="s">
        <v>2587</v>
      </c>
      <c r="D1342" s="385" t="str">
        <f t="shared" si="561"/>
        <v>LS</v>
      </c>
      <c r="E1342" s="384" t="s">
        <v>372</v>
      </c>
      <c r="F1342" s="386" t="str">
        <f t="shared" si="536"/>
        <v>UA28</v>
      </c>
      <c r="G1342" s="384" t="str">
        <f t="shared" si="537"/>
        <v>Residential</v>
      </c>
      <c r="H1342" s="384" t="str">
        <f t="shared" si="538"/>
        <v>Basement - unfinished (sampled as crawlspace)</v>
      </c>
      <c r="I1342" s="385" t="str">
        <f t="shared" si="542"/>
        <v>Y</v>
      </c>
      <c r="J1342" s="385" t="str">
        <f t="shared" si="543"/>
        <v>Y</v>
      </c>
      <c r="K1342" s="385" t="str">
        <f t="shared" si="562"/>
        <v>Y</v>
      </c>
      <c r="L1342" s="384"/>
      <c r="M1342" s="385" t="str">
        <f t="shared" si="563"/>
        <v/>
      </c>
      <c r="N1342" s="385" t="str">
        <f t="shared" si="564"/>
        <v/>
      </c>
      <c r="O1342" s="385" t="str">
        <f t="shared" si="549"/>
        <v/>
      </c>
      <c r="P1342" s="384"/>
      <c r="Q1342" s="384"/>
      <c r="R1342" s="384"/>
      <c r="S1342" s="384"/>
      <c r="T1342" s="384"/>
      <c r="U1342" s="385" t="str">
        <f t="shared" si="550"/>
        <v>Y</v>
      </c>
      <c r="V1342" s="385" t="str">
        <f t="shared" si="551"/>
        <v>Y</v>
      </c>
      <c r="W1342" s="385" t="str">
        <f t="shared" si="552"/>
        <v>Y</v>
      </c>
      <c r="X1342" s="384"/>
      <c r="Y1342" s="385" t="str">
        <f t="shared" si="539"/>
        <v>Y</v>
      </c>
      <c r="Z1342" s="385" t="str">
        <f t="shared" si="540"/>
        <v>Y</v>
      </c>
      <c r="AA1342" s="385" t="str">
        <f t="shared" ref="AA1342:AA1373" si="565">IF(AM1342="","",IF(Y1342="N","n","Y"))</f>
        <v>Y</v>
      </c>
      <c r="AC1342" s="389"/>
      <c r="AD1342" s="390"/>
      <c r="AE1342" s="385"/>
      <c r="AF1342" s="385"/>
      <c r="AG1342" s="391">
        <f t="shared" si="544"/>
        <v>124</v>
      </c>
      <c r="AH1342" s="372">
        <v>11.5</v>
      </c>
      <c r="AI1342" s="392">
        <f t="shared" si="545"/>
        <v>27528.571343233056</v>
      </c>
      <c r="AL1342" s="404">
        <f t="shared" si="553"/>
        <v>5.6</v>
      </c>
      <c r="AM1342" s="394">
        <f t="shared" si="556"/>
        <v>0.89</v>
      </c>
      <c r="AN1342" s="372">
        <f t="shared" si="541"/>
        <v>0.5</v>
      </c>
      <c r="AO1342" s="390">
        <f t="shared" si="546"/>
        <v>3.2330046804945279E-5</v>
      </c>
      <c r="AP1342" s="390"/>
      <c r="AQ1342" s="389"/>
      <c r="AR1342" s="390">
        <f t="shared" si="554"/>
        <v>0.15892857142857145</v>
      </c>
      <c r="AS1342" s="396">
        <f t="shared" si="559"/>
        <v>1</v>
      </c>
      <c r="AT1342" s="396">
        <f t="shared" si="560"/>
        <v>0</v>
      </c>
      <c r="AU1342" s="396"/>
      <c r="AV1342" s="396"/>
      <c r="AY1342" s="396">
        <f t="shared" si="557"/>
        <v>1</v>
      </c>
      <c r="AZ1342" s="396">
        <f t="shared" si="558"/>
        <v>0</v>
      </c>
      <c r="BA1342" s="397">
        <v>58</v>
      </c>
      <c r="BB1342" s="397" t="s">
        <v>1494</v>
      </c>
      <c r="BC1342" s="397" t="s">
        <v>1403</v>
      </c>
      <c r="BD1342" s="397" t="s">
        <v>1495</v>
      </c>
      <c r="BE1342" s="303" t="s">
        <v>656</v>
      </c>
      <c r="BF1342" s="397"/>
      <c r="BG1342" s="397">
        <v>196</v>
      </c>
      <c r="BH1342" s="397" t="s">
        <v>624</v>
      </c>
      <c r="BI1342" s="397" t="s">
        <v>1387</v>
      </c>
      <c r="BJ1342" s="397" t="s">
        <v>533</v>
      </c>
      <c r="BK1342" s="398" t="s">
        <v>2342</v>
      </c>
      <c r="BN1342" s="397">
        <v>4.4000000000000004</v>
      </c>
      <c r="BO1342" s="397" t="s">
        <v>1390</v>
      </c>
      <c r="BP1342" s="398" t="s">
        <v>1406</v>
      </c>
      <c r="BQ1342" s="397" t="s">
        <v>625</v>
      </c>
      <c r="BS1342" s="397" t="s">
        <v>1393</v>
      </c>
      <c r="BT1342" s="397" t="s">
        <v>559</v>
      </c>
      <c r="BU1342" s="397"/>
      <c r="BV1342" s="397"/>
      <c r="BW1342" s="399">
        <v>36838</v>
      </c>
      <c r="BX1342" s="399"/>
      <c r="BY1342" s="398" t="s">
        <v>451</v>
      </c>
      <c r="BZ1342" s="397">
        <v>0.89</v>
      </c>
      <c r="CA1342" s="397" t="s">
        <v>1396</v>
      </c>
      <c r="CC1342" s="397">
        <v>1.4999999999999999E-2</v>
      </c>
      <c r="CD1342" s="400" t="s">
        <v>2044</v>
      </c>
      <c r="CE1342" s="397">
        <v>14140</v>
      </c>
      <c r="CR1342" s="397" t="s">
        <v>1499</v>
      </c>
      <c r="CS1342" s="401">
        <v>36838</v>
      </c>
      <c r="CT1342" s="402"/>
      <c r="CU1342" s="397">
        <v>23</v>
      </c>
      <c r="CV1342" s="372" t="s">
        <v>1390</v>
      </c>
      <c r="CW1342" s="397"/>
      <c r="CY1342" s="372" t="s">
        <v>451</v>
      </c>
      <c r="CZ1342" s="397">
        <v>124</v>
      </c>
      <c r="DA1342" s="397" t="s">
        <v>2046</v>
      </c>
      <c r="DC1342" s="397">
        <v>1</v>
      </c>
      <c r="DD1342" s="397" t="s">
        <v>2044</v>
      </c>
      <c r="DE1342" s="397">
        <v>2326</v>
      </c>
      <c r="DF1342" s="397"/>
      <c r="DG1342" s="397"/>
      <c r="DH1342" s="397"/>
      <c r="DI1342" s="397"/>
      <c r="DJ1342" s="397"/>
      <c r="DK1342" s="397"/>
      <c r="DL1342" s="397"/>
      <c r="DM1342" s="397"/>
      <c r="DN1342" s="397"/>
      <c r="DO1342" s="397"/>
      <c r="DP1342" s="397"/>
      <c r="DQ1342" s="397"/>
      <c r="DR1342" s="400"/>
      <c r="DS1342" s="397"/>
      <c r="DT1342" s="401">
        <v>36838</v>
      </c>
      <c r="DU1342" s="402"/>
      <c r="DV1342" s="398" t="s">
        <v>451</v>
      </c>
      <c r="DW1342" s="403">
        <v>5.6</v>
      </c>
      <c r="DX1342" s="397" t="s">
        <v>1396</v>
      </c>
      <c r="DZ1342" s="397" t="s">
        <v>543</v>
      </c>
      <c r="EA1342" s="400" t="s">
        <v>2044</v>
      </c>
      <c r="EB1342" s="397">
        <v>2268</v>
      </c>
    </row>
    <row r="1343" spans="1:132" s="372" customFormat="1" hidden="1" x14ac:dyDescent="0.2">
      <c r="A1343" s="384" t="str">
        <f t="shared" si="534"/>
        <v>LAFB</v>
      </c>
      <c r="B1343" s="384" t="str">
        <f t="shared" si="535"/>
        <v>Trichloroethylene</v>
      </c>
      <c r="C1343" s="385" t="s">
        <v>2587</v>
      </c>
      <c r="D1343" s="385" t="str">
        <f t="shared" si="561"/>
        <v>LS</v>
      </c>
      <c r="E1343" s="384" t="s">
        <v>372</v>
      </c>
      <c r="F1343" s="386" t="str">
        <f t="shared" si="536"/>
        <v>UA28</v>
      </c>
      <c r="G1343" s="384" t="str">
        <f t="shared" si="537"/>
        <v>Residential</v>
      </c>
      <c r="H1343" s="384" t="str">
        <f t="shared" si="538"/>
        <v>Basement - unfinished (sampled as crawlspace)</v>
      </c>
      <c r="I1343" s="385" t="str">
        <f t="shared" si="542"/>
        <v>Y</v>
      </c>
      <c r="J1343" s="385" t="str">
        <f t="shared" si="543"/>
        <v>Y</v>
      </c>
      <c r="K1343" s="385" t="str">
        <f t="shared" si="562"/>
        <v>Y</v>
      </c>
      <c r="L1343" s="384"/>
      <c r="M1343" s="385" t="str">
        <f t="shared" si="563"/>
        <v/>
      </c>
      <c r="N1343" s="385" t="str">
        <f t="shared" si="564"/>
        <v/>
      </c>
      <c r="O1343" s="385" t="str">
        <f t="shared" si="549"/>
        <v/>
      </c>
      <c r="P1343" s="384"/>
      <c r="Q1343" s="384"/>
      <c r="R1343" s="384"/>
      <c r="S1343" s="384"/>
      <c r="T1343" s="384"/>
      <c r="U1343" s="385" t="str">
        <f t="shared" si="550"/>
        <v>Y</v>
      </c>
      <c r="V1343" s="385" t="str">
        <f t="shared" si="551"/>
        <v>Y</v>
      </c>
      <c r="W1343" s="385" t="str">
        <f t="shared" si="552"/>
        <v>Y</v>
      </c>
      <c r="X1343" s="384"/>
      <c r="Y1343" s="385" t="str">
        <f t="shared" si="539"/>
        <v>Y</v>
      </c>
      <c r="Z1343" s="385" t="str">
        <f t="shared" si="540"/>
        <v>Y</v>
      </c>
      <c r="AA1343" s="385" t="str">
        <f t="shared" si="565"/>
        <v>Y</v>
      </c>
      <c r="AC1343" s="389"/>
      <c r="AD1343" s="390"/>
      <c r="AE1343" s="385"/>
      <c r="AF1343" s="385"/>
      <c r="AG1343" s="391">
        <f t="shared" si="544"/>
        <v>75</v>
      </c>
      <c r="AH1343" s="372">
        <v>11.5</v>
      </c>
      <c r="AI1343" s="392">
        <f t="shared" si="545"/>
        <v>16650.345570503865</v>
      </c>
      <c r="AL1343" s="404">
        <f t="shared" si="553"/>
        <v>5.4</v>
      </c>
      <c r="AM1343" s="394">
        <f t="shared" si="556"/>
        <v>2.5</v>
      </c>
      <c r="AN1343" s="372">
        <f t="shared" si="541"/>
        <v>0.5</v>
      </c>
      <c r="AO1343" s="390">
        <f t="shared" si="546"/>
        <v>1.5014703385068218E-4</v>
      </c>
      <c r="AP1343" s="390"/>
      <c r="AQ1343" s="389"/>
      <c r="AR1343" s="390">
        <f t="shared" si="554"/>
        <v>0.46296296296296291</v>
      </c>
      <c r="AS1343" s="396">
        <f t="shared" si="559"/>
        <v>1</v>
      </c>
      <c r="AT1343" s="396">
        <f t="shared" si="560"/>
        <v>0</v>
      </c>
      <c r="AU1343" s="396"/>
      <c r="AV1343" s="396"/>
      <c r="AY1343" s="396">
        <f t="shared" si="557"/>
        <v>1</v>
      </c>
      <c r="AZ1343" s="396">
        <f t="shared" si="558"/>
        <v>0</v>
      </c>
      <c r="BA1343" s="397">
        <v>58</v>
      </c>
      <c r="BB1343" s="397" t="s">
        <v>1494</v>
      </c>
      <c r="BC1343" s="397" t="s">
        <v>1403</v>
      </c>
      <c r="BD1343" s="397" t="s">
        <v>1495</v>
      </c>
      <c r="BE1343" s="303" t="s">
        <v>656</v>
      </c>
      <c r="BF1343" s="397"/>
      <c r="BG1343" s="397">
        <v>196</v>
      </c>
      <c r="BH1343" s="397" t="s">
        <v>624</v>
      </c>
      <c r="BI1343" s="397" t="s">
        <v>1387</v>
      </c>
      <c r="BJ1343" s="397" t="s">
        <v>533</v>
      </c>
      <c r="BK1343" s="398" t="s">
        <v>2342</v>
      </c>
      <c r="BN1343" s="397">
        <v>4.4000000000000004</v>
      </c>
      <c r="BO1343" s="397" t="s">
        <v>1390</v>
      </c>
      <c r="BP1343" s="398" t="s">
        <v>1406</v>
      </c>
      <c r="BQ1343" s="397" t="s">
        <v>625</v>
      </c>
      <c r="BS1343" s="397" t="s">
        <v>1393</v>
      </c>
      <c r="BT1343" s="397" t="s">
        <v>559</v>
      </c>
      <c r="BU1343" s="397"/>
      <c r="BV1343" s="397"/>
      <c r="BW1343" s="399">
        <v>36881</v>
      </c>
      <c r="BX1343" s="399"/>
      <c r="BY1343" s="398" t="s">
        <v>451</v>
      </c>
      <c r="BZ1343" s="397">
        <v>2.5</v>
      </c>
      <c r="CA1343" s="397" t="s">
        <v>1396</v>
      </c>
      <c r="CC1343" s="397">
        <v>1.4999999999999999E-2</v>
      </c>
      <c r="CD1343" s="400" t="s">
        <v>2044</v>
      </c>
      <c r="CE1343" s="397">
        <v>14143</v>
      </c>
      <c r="CR1343" s="397" t="s">
        <v>1499</v>
      </c>
      <c r="CS1343" s="401">
        <v>36881</v>
      </c>
      <c r="CT1343" s="402"/>
      <c r="CU1343" s="397">
        <v>23</v>
      </c>
      <c r="CV1343" s="372" t="s">
        <v>1390</v>
      </c>
      <c r="CW1343" s="397"/>
      <c r="CY1343" s="372" t="s">
        <v>451</v>
      </c>
      <c r="CZ1343" s="397">
        <v>75</v>
      </c>
      <c r="DA1343" s="397" t="s">
        <v>2046</v>
      </c>
      <c r="DC1343" s="397">
        <v>1</v>
      </c>
      <c r="DD1343" s="397" t="s">
        <v>2044</v>
      </c>
      <c r="DE1343" s="397">
        <v>2332</v>
      </c>
      <c r="DF1343" s="397"/>
      <c r="DG1343" s="397"/>
      <c r="DH1343" s="397"/>
      <c r="DI1343" s="397"/>
      <c r="DJ1343" s="397"/>
      <c r="DK1343" s="397"/>
      <c r="DL1343" s="397"/>
      <c r="DM1343" s="397"/>
      <c r="DN1343" s="397"/>
      <c r="DO1343" s="397"/>
      <c r="DP1343" s="397"/>
      <c r="DQ1343" s="397"/>
      <c r="DR1343" s="400"/>
      <c r="DS1343" s="397"/>
      <c r="DT1343" s="401">
        <v>36881</v>
      </c>
      <c r="DU1343" s="402"/>
      <c r="DV1343" s="398" t="s">
        <v>451</v>
      </c>
      <c r="DW1343" s="403">
        <v>5.4</v>
      </c>
      <c r="DX1343" s="397" t="s">
        <v>1396</v>
      </c>
      <c r="DZ1343" s="397" t="s">
        <v>543</v>
      </c>
      <c r="EA1343" s="400" t="s">
        <v>2044</v>
      </c>
      <c r="EB1343" s="397">
        <v>2269</v>
      </c>
    </row>
    <row r="1344" spans="1:132" s="39" customFormat="1" hidden="1" x14ac:dyDescent="0.2">
      <c r="A1344" s="44" t="str">
        <f t="shared" si="534"/>
        <v>Lakeside Village Shopping Center</v>
      </c>
      <c r="B1344" s="44" t="str">
        <f t="shared" si="535"/>
        <v>Tetrachloroethylene</v>
      </c>
      <c r="C1344" s="38" t="s">
        <v>2587</v>
      </c>
      <c r="D1344" s="38" t="str">
        <f t="shared" si="561"/>
        <v>L</v>
      </c>
      <c r="E1344" s="44" t="s">
        <v>371</v>
      </c>
      <c r="F1344" s="155" t="str">
        <f t="shared" si="536"/>
        <v>Village Cleaners</v>
      </c>
      <c r="G1344" s="44" t="str">
        <f t="shared" si="537"/>
        <v>commercial</v>
      </c>
      <c r="H1344" s="44" t="str">
        <f t="shared" si="538"/>
        <v>slab on grade</v>
      </c>
      <c r="I1344" s="38" t="str">
        <f t="shared" si="542"/>
        <v>Y</v>
      </c>
      <c r="J1344" s="38" t="str">
        <f t="shared" si="543"/>
        <v>Y</v>
      </c>
      <c r="K1344" s="38" t="str">
        <f t="shared" si="562"/>
        <v>Y</v>
      </c>
      <c r="L1344" s="44"/>
      <c r="M1344" s="38" t="str">
        <f t="shared" si="563"/>
        <v/>
      </c>
      <c r="N1344" s="38" t="str">
        <f t="shared" si="564"/>
        <v/>
      </c>
      <c r="O1344" s="38" t="str">
        <f t="shared" si="549"/>
        <v/>
      </c>
      <c r="P1344" s="38"/>
      <c r="Q1344" s="38"/>
      <c r="R1344" s="38"/>
      <c r="S1344" s="38"/>
      <c r="T1344" s="38"/>
      <c r="U1344" s="38"/>
      <c r="V1344" s="38"/>
      <c r="W1344" s="38"/>
      <c r="X1344" s="38"/>
      <c r="Y1344" s="38" t="str">
        <f t="shared" si="539"/>
        <v>Y</v>
      </c>
      <c r="Z1344" s="38" t="str">
        <f t="shared" si="540"/>
        <v>Y</v>
      </c>
      <c r="AA1344" s="38" t="str">
        <f t="shared" si="565"/>
        <v>Y</v>
      </c>
      <c r="AC1344" s="59"/>
      <c r="AD1344" s="204"/>
      <c r="AE1344" s="38"/>
      <c r="AF1344" s="38"/>
      <c r="AG1344" s="123">
        <f t="shared" si="544"/>
        <v>58867</v>
      </c>
      <c r="AH1344" s="39">
        <v>22</v>
      </c>
      <c r="AI1344" s="123">
        <f t="shared" si="545"/>
        <v>37958894.962629743</v>
      </c>
      <c r="AM1344" s="40">
        <f t="shared" si="556"/>
        <v>36</v>
      </c>
      <c r="AN1344" s="39">
        <f t="shared" si="541"/>
        <v>3.8</v>
      </c>
      <c r="AO1344" s="204">
        <f t="shared" si="546"/>
        <v>9.4839431009363526E-7</v>
      </c>
      <c r="AP1344" s="204"/>
      <c r="AQ1344" s="59"/>
      <c r="AR1344" s="59"/>
      <c r="AS1344" s="115">
        <f t="shared" si="559"/>
        <v>1</v>
      </c>
      <c r="AT1344" s="115">
        <f t="shared" si="560"/>
        <v>0</v>
      </c>
      <c r="AU1344" s="115"/>
      <c r="AV1344" s="115"/>
      <c r="AY1344" s="115"/>
      <c r="AZ1344" s="115"/>
      <c r="BA1344" s="43">
        <v>37</v>
      </c>
      <c r="BB1344" s="43" t="s">
        <v>2049</v>
      </c>
      <c r="BC1344" s="43" t="s">
        <v>2050</v>
      </c>
      <c r="BD1344" s="43" t="s">
        <v>2051</v>
      </c>
      <c r="BE1344" s="37" t="s">
        <v>658</v>
      </c>
      <c r="BF1344" s="43"/>
      <c r="BG1344" s="43">
        <v>138</v>
      </c>
      <c r="BH1344" s="43" t="s">
        <v>2052</v>
      </c>
      <c r="BI1344" s="43" t="s">
        <v>2053</v>
      </c>
      <c r="BJ1344" s="43" t="s">
        <v>2054</v>
      </c>
      <c r="BK1344" s="43" t="s">
        <v>2055</v>
      </c>
      <c r="BQ1344" s="43" t="s">
        <v>2056</v>
      </c>
      <c r="BS1344" s="43" t="s">
        <v>2057</v>
      </c>
      <c r="BT1344" s="43" t="s">
        <v>2058</v>
      </c>
      <c r="BU1344" s="43"/>
      <c r="BV1344" s="43"/>
      <c r="BW1344" s="243">
        <v>36817</v>
      </c>
      <c r="BX1344" s="243"/>
      <c r="BY1344" s="48" t="s">
        <v>451</v>
      </c>
      <c r="BZ1344" s="43">
        <v>3.5999999999999997E-2</v>
      </c>
      <c r="CA1344" s="43" t="s">
        <v>2043</v>
      </c>
      <c r="CD1344" s="124" t="s">
        <v>2044</v>
      </c>
      <c r="CE1344" s="43">
        <v>2873</v>
      </c>
      <c r="CR1344" s="43" t="s">
        <v>1401</v>
      </c>
      <c r="CS1344" s="251">
        <v>34934</v>
      </c>
      <c r="CT1344" s="251">
        <v>35609</v>
      </c>
      <c r="CY1344" s="39" t="s">
        <v>560</v>
      </c>
      <c r="CZ1344" s="134">
        <v>58.866999999999997</v>
      </c>
      <c r="DA1344" s="43" t="s">
        <v>2059</v>
      </c>
      <c r="DD1344" s="43" t="s">
        <v>1397</v>
      </c>
      <c r="DE1344" s="43">
        <v>2522</v>
      </c>
      <c r="DF1344" s="43"/>
      <c r="DG1344" s="43"/>
      <c r="DH1344" s="43"/>
      <c r="DI1344" s="43"/>
      <c r="DJ1344" s="43"/>
      <c r="DK1344" s="43"/>
      <c r="DL1344" s="43"/>
      <c r="DM1344" s="43"/>
      <c r="DN1344" s="43"/>
      <c r="DO1344" s="43"/>
      <c r="DP1344" s="43"/>
      <c r="DQ1344" s="43"/>
      <c r="DR1344" s="124"/>
      <c r="DS1344" s="43"/>
    </row>
    <row r="1345" spans="1:123" s="39" customFormat="1" hidden="1" x14ac:dyDescent="0.2">
      <c r="A1345" s="44" t="str">
        <f t="shared" si="534"/>
        <v>Lockwood</v>
      </c>
      <c r="B1345" s="44" t="str">
        <f t="shared" si="535"/>
        <v>Tetrachloroethylene</v>
      </c>
      <c r="C1345" s="38" t="s">
        <v>2587</v>
      </c>
      <c r="D1345" s="38" t="str">
        <f t="shared" si="561"/>
        <v>L</v>
      </c>
      <c r="E1345" s="44" t="s">
        <v>371</v>
      </c>
      <c r="F1345" s="155" t="str">
        <f t="shared" si="536"/>
        <v>1112 DOON</v>
      </c>
      <c r="G1345" s="44" t="str">
        <f t="shared" si="537"/>
        <v>Residential</v>
      </c>
      <c r="H1345" s="44" t="str">
        <f t="shared" si="538"/>
        <v>Crawlspace</v>
      </c>
      <c r="I1345" s="38" t="str">
        <f t="shared" si="542"/>
        <v>Y</v>
      </c>
      <c r="J1345" s="38" t="str">
        <f t="shared" si="543"/>
        <v>Y</v>
      </c>
      <c r="K1345" s="38" t="str">
        <f t="shared" si="562"/>
        <v>Y</v>
      </c>
      <c r="L1345" s="44"/>
      <c r="M1345" s="38" t="str">
        <f t="shared" si="563"/>
        <v/>
      </c>
      <c r="N1345" s="38" t="str">
        <f t="shared" si="564"/>
        <v/>
      </c>
      <c r="O1345" s="38" t="str">
        <f t="shared" si="549"/>
        <v/>
      </c>
      <c r="P1345" s="44"/>
      <c r="Q1345" s="44"/>
      <c r="R1345" s="44"/>
      <c r="S1345" s="44"/>
      <c r="T1345" s="44"/>
      <c r="U1345" s="44"/>
      <c r="V1345" s="44"/>
      <c r="W1345" s="44"/>
      <c r="X1345" s="44"/>
      <c r="Y1345" s="38" t="str">
        <f t="shared" si="539"/>
        <v>Y</v>
      </c>
      <c r="Z1345" s="38" t="str">
        <f t="shared" si="540"/>
        <v>n</v>
      </c>
      <c r="AA1345" s="38" t="str">
        <f t="shared" si="565"/>
        <v>Y</v>
      </c>
      <c r="AC1345" s="59"/>
      <c r="AD1345" s="204"/>
      <c r="AE1345" s="38"/>
      <c r="AF1345" s="38"/>
      <c r="AG1345" s="125">
        <f t="shared" si="544"/>
        <v>37</v>
      </c>
      <c r="AH1345" s="39">
        <v>7</v>
      </c>
      <c r="AI1345" s="123">
        <f t="shared" si="545"/>
        <v>10442.49421060611</v>
      </c>
      <c r="AM1345" s="40">
        <f t="shared" si="556"/>
        <v>3.3</v>
      </c>
      <c r="AN1345" s="39">
        <f t="shared" si="541"/>
        <v>3.8</v>
      </c>
      <c r="AO1345" s="204">
        <f t="shared" si="546"/>
        <v>3.1601645482822431E-4</v>
      </c>
      <c r="AP1345" s="204"/>
      <c r="AQ1345" s="59"/>
      <c r="AR1345" s="59"/>
      <c r="AS1345" s="115">
        <f t="shared" si="559"/>
        <v>1</v>
      </c>
      <c r="AT1345" s="115">
        <f t="shared" si="560"/>
        <v>0</v>
      </c>
      <c r="AU1345" s="115"/>
      <c r="AV1345" s="115"/>
      <c r="AY1345" s="115"/>
      <c r="AZ1345" s="115"/>
      <c r="BA1345" s="43">
        <v>68</v>
      </c>
      <c r="BB1345" s="43" t="s">
        <v>2135</v>
      </c>
      <c r="BC1345" s="43" t="s">
        <v>2050</v>
      </c>
      <c r="BD1345" s="43" t="s">
        <v>2136</v>
      </c>
      <c r="BE1345" s="37" t="s">
        <v>656</v>
      </c>
      <c r="BF1345" s="43"/>
      <c r="BG1345" s="43">
        <v>522</v>
      </c>
      <c r="BH1345" s="43" t="s">
        <v>2137</v>
      </c>
      <c r="BI1345" s="43" t="s">
        <v>2138</v>
      </c>
      <c r="BJ1345" s="43" t="s">
        <v>533</v>
      </c>
      <c r="BK1345" s="43" t="s">
        <v>1489</v>
      </c>
      <c r="BN1345" s="43">
        <v>2.4</v>
      </c>
      <c r="BO1345" s="43" t="s">
        <v>1390</v>
      </c>
      <c r="BP1345" s="48" t="s">
        <v>1406</v>
      </c>
      <c r="BS1345" s="43" t="s">
        <v>2057</v>
      </c>
      <c r="BT1345" s="43" t="s">
        <v>2139</v>
      </c>
      <c r="BU1345" s="43"/>
      <c r="BV1345" s="43"/>
      <c r="BW1345" s="243">
        <v>37179</v>
      </c>
      <c r="BX1345" s="243"/>
      <c r="BY1345" s="48" t="s">
        <v>451</v>
      </c>
      <c r="BZ1345" s="43">
        <v>3.3</v>
      </c>
      <c r="CA1345" s="43" t="s">
        <v>1396</v>
      </c>
      <c r="CD1345" s="124" t="s">
        <v>1397</v>
      </c>
      <c r="CE1345" s="43">
        <v>13724</v>
      </c>
      <c r="CR1345" s="43" t="s">
        <v>2140</v>
      </c>
      <c r="CS1345" s="251">
        <v>37179</v>
      </c>
      <c r="CT1345" s="126"/>
      <c r="CU1345" s="43">
        <v>75</v>
      </c>
      <c r="CV1345" s="39" t="s">
        <v>1395</v>
      </c>
      <c r="CW1345" s="43"/>
      <c r="CY1345" s="39" t="s">
        <v>451</v>
      </c>
      <c r="CZ1345" s="43">
        <v>37</v>
      </c>
      <c r="DA1345" s="43" t="s">
        <v>2046</v>
      </c>
      <c r="DD1345" s="43" t="s">
        <v>1397</v>
      </c>
      <c r="DE1345" s="43">
        <v>1850</v>
      </c>
      <c r="DF1345" s="43"/>
      <c r="DG1345" s="43"/>
      <c r="DH1345" s="43"/>
      <c r="DI1345" s="43"/>
      <c r="DJ1345" s="43"/>
      <c r="DK1345" s="43"/>
      <c r="DL1345" s="43"/>
      <c r="DM1345" s="43"/>
      <c r="DN1345" s="43"/>
      <c r="DO1345" s="43"/>
      <c r="DP1345" s="43"/>
      <c r="DQ1345" s="43"/>
      <c r="DR1345" s="124"/>
      <c r="DS1345" s="43"/>
    </row>
    <row r="1346" spans="1:123" s="39" customFormat="1" hidden="1" x14ac:dyDescent="0.2">
      <c r="A1346" s="44" t="str">
        <f t="shared" si="534"/>
        <v>Lockwood</v>
      </c>
      <c r="B1346" s="44" t="str">
        <f t="shared" si="535"/>
        <v>Tetrachloroethylene</v>
      </c>
      <c r="C1346" s="38" t="s">
        <v>2587</v>
      </c>
      <c r="D1346" s="38" t="str">
        <f t="shared" si="561"/>
        <v>L</v>
      </c>
      <c r="E1346" s="44" t="s">
        <v>371</v>
      </c>
      <c r="F1346" s="155" t="str">
        <f t="shared" si="536"/>
        <v>1112 DOON</v>
      </c>
      <c r="G1346" s="44" t="str">
        <f t="shared" si="537"/>
        <v>Residential</v>
      </c>
      <c r="H1346" s="44" t="str">
        <f t="shared" si="538"/>
        <v>Crawlspace</v>
      </c>
      <c r="I1346" s="38" t="str">
        <f t="shared" si="542"/>
        <v>Y</v>
      </c>
      <c r="J1346" s="38" t="str">
        <f t="shared" si="543"/>
        <v>Y</v>
      </c>
      <c r="K1346" s="38" t="str">
        <f t="shared" si="562"/>
        <v>Y</v>
      </c>
      <c r="L1346" s="44"/>
      <c r="M1346" s="38" t="str">
        <f t="shared" si="563"/>
        <v/>
      </c>
      <c r="N1346" s="38" t="str">
        <f t="shared" si="564"/>
        <v/>
      </c>
      <c r="O1346" s="38" t="str">
        <f t="shared" si="549"/>
        <v/>
      </c>
      <c r="P1346" s="44"/>
      <c r="Q1346" s="44"/>
      <c r="R1346" s="44"/>
      <c r="S1346" s="44"/>
      <c r="T1346" s="44"/>
      <c r="U1346" s="44"/>
      <c r="V1346" s="44"/>
      <c r="W1346" s="44"/>
      <c r="X1346" s="44"/>
      <c r="Y1346" s="38" t="str">
        <f t="shared" si="539"/>
        <v>Y</v>
      </c>
      <c r="Z1346" s="38" t="str">
        <f t="shared" si="540"/>
        <v>n</v>
      </c>
      <c r="AA1346" s="38" t="str">
        <f t="shared" si="565"/>
        <v>Y</v>
      </c>
      <c r="AC1346" s="59"/>
      <c r="AD1346" s="204"/>
      <c r="AE1346" s="38"/>
      <c r="AF1346" s="38"/>
      <c r="AG1346" s="125">
        <f t="shared" si="544"/>
        <v>47</v>
      </c>
      <c r="AH1346" s="39">
        <v>7</v>
      </c>
      <c r="AI1346" s="123">
        <f t="shared" si="545"/>
        <v>13264.789943202355</v>
      </c>
      <c r="AM1346" s="40">
        <f t="shared" si="556"/>
        <v>1.0900000000000001</v>
      </c>
      <c r="AN1346" s="39">
        <f t="shared" si="541"/>
        <v>3.8</v>
      </c>
      <c r="AO1346" s="204">
        <f t="shared" si="546"/>
        <v>8.2172428260620826E-5</v>
      </c>
      <c r="AP1346" s="204"/>
      <c r="AQ1346" s="59"/>
      <c r="AR1346" s="59"/>
      <c r="AS1346" s="115">
        <f t="shared" si="559"/>
        <v>1</v>
      </c>
      <c r="AT1346" s="115">
        <f t="shared" si="560"/>
        <v>0</v>
      </c>
      <c r="AU1346" s="115"/>
      <c r="AV1346" s="115"/>
      <c r="AY1346" s="115"/>
      <c r="AZ1346" s="115"/>
      <c r="BA1346" s="43">
        <v>68</v>
      </c>
      <c r="BB1346" s="43" t="s">
        <v>2135</v>
      </c>
      <c r="BC1346" s="43" t="s">
        <v>2050</v>
      </c>
      <c r="BD1346" s="43" t="s">
        <v>2136</v>
      </c>
      <c r="BE1346" s="37" t="s">
        <v>656</v>
      </c>
      <c r="BF1346" s="43"/>
      <c r="BG1346" s="43">
        <v>522</v>
      </c>
      <c r="BH1346" s="43" t="s">
        <v>2137</v>
      </c>
      <c r="BI1346" s="43" t="s">
        <v>2138</v>
      </c>
      <c r="BJ1346" s="43" t="s">
        <v>533</v>
      </c>
      <c r="BK1346" s="43" t="s">
        <v>1489</v>
      </c>
      <c r="BN1346" s="43">
        <v>2.4</v>
      </c>
      <c r="BO1346" s="43" t="s">
        <v>1390</v>
      </c>
      <c r="BP1346" s="48" t="s">
        <v>1406</v>
      </c>
      <c r="BS1346" s="43" t="s">
        <v>2057</v>
      </c>
      <c r="BT1346" s="43" t="s">
        <v>2139</v>
      </c>
      <c r="BU1346" s="43"/>
      <c r="BV1346" s="43"/>
      <c r="BW1346" s="243">
        <v>37302</v>
      </c>
      <c r="BX1346" s="243"/>
      <c r="BY1346" s="48" t="s">
        <v>451</v>
      </c>
      <c r="BZ1346" s="43">
        <v>1.0900000000000001</v>
      </c>
      <c r="CA1346" s="43" t="s">
        <v>1396</v>
      </c>
      <c r="CD1346" s="124" t="s">
        <v>1397</v>
      </c>
      <c r="CE1346" s="43">
        <v>13722</v>
      </c>
      <c r="CR1346" s="43" t="s">
        <v>2140</v>
      </c>
      <c r="CS1346" s="251">
        <v>37302</v>
      </c>
      <c r="CT1346" s="126"/>
      <c r="CU1346" s="43">
        <v>75</v>
      </c>
      <c r="CV1346" s="39" t="s">
        <v>1395</v>
      </c>
      <c r="CW1346" s="43"/>
      <c r="CY1346" s="39" t="s">
        <v>451</v>
      </c>
      <c r="CZ1346" s="43">
        <v>47</v>
      </c>
      <c r="DA1346" s="43" t="s">
        <v>2046</v>
      </c>
      <c r="DD1346" s="43" t="s">
        <v>1397</v>
      </c>
      <c r="DE1346" s="43">
        <v>1852</v>
      </c>
      <c r="DF1346" s="43"/>
      <c r="DG1346" s="43"/>
      <c r="DH1346" s="43"/>
      <c r="DI1346" s="43"/>
      <c r="DJ1346" s="43"/>
      <c r="DK1346" s="43"/>
      <c r="DL1346" s="43"/>
      <c r="DM1346" s="43"/>
      <c r="DN1346" s="43"/>
      <c r="DO1346" s="43"/>
      <c r="DP1346" s="43"/>
      <c r="DQ1346" s="43"/>
      <c r="DR1346" s="124"/>
      <c r="DS1346" s="43"/>
    </row>
    <row r="1347" spans="1:123" s="39" customFormat="1" hidden="1" x14ac:dyDescent="0.2">
      <c r="A1347" s="44" t="str">
        <f t="shared" si="534"/>
        <v>Lockwood</v>
      </c>
      <c r="B1347" s="44" t="str">
        <f t="shared" si="535"/>
        <v>Trichloroethylene</v>
      </c>
      <c r="C1347" s="38" t="s">
        <v>2587</v>
      </c>
      <c r="D1347" s="38" t="str">
        <f t="shared" si="561"/>
        <v>L</v>
      </c>
      <c r="E1347" s="44" t="s">
        <v>371</v>
      </c>
      <c r="F1347" s="155" t="str">
        <f t="shared" si="536"/>
        <v>1112 DOON</v>
      </c>
      <c r="G1347" s="44" t="str">
        <f t="shared" si="537"/>
        <v>Residential</v>
      </c>
      <c r="H1347" s="44" t="str">
        <f t="shared" si="538"/>
        <v>Crawlspace</v>
      </c>
      <c r="I1347" s="38" t="str">
        <f t="shared" si="542"/>
        <v>Y</v>
      </c>
      <c r="J1347" s="38" t="str">
        <f t="shared" si="543"/>
        <v>Y</v>
      </c>
      <c r="K1347" s="38" t="str">
        <f t="shared" si="562"/>
        <v>Y</v>
      </c>
      <c r="L1347" s="44"/>
      <c r="M1347" s="38" t="str">
        <f t="shared" si="563"/>
        <v/>
      </c>
      <c r="N1347" s="38" t="str">
        <f t="shared" si="564"/>
        <v/>
      </c>
      <c r="O1347" s="38" t="str">
        <f>IF(AJ1347="","",IF(OR(M1347="N",N1347="N"),"n","Y"))</f>
        <v/>
      </c>
      <c r="P1347" s="44"/>
      <c r="Q1347" s="44"/>
      <c r="R1347" s="44"/>
      <c r="S1347" s="44"/>
      <c r="T1347" s="44"/>
      <c r="U1347" s="44"/>
      <c r="V1347" s="44"/>
      <c r="W1347" s="44"/>
      <c r="X1347" s="44"/>
      <c r="Y1347" s="38" t="str">
        <f t="shared" si="539"/>
        <v>Y</v>
      </c>
      <c r="Z1347" s="38" t="str">
        <f t="shared" si="540"/>
        <v>n</v>
      </c>
      <c r="AA1347" s="38" t="str">
        <f t="shared" si="565"/>
        <v>Y</v>
      </c>
      <c r="AC1347" s="59"/>
      <c r="AD1347" s="204"/>
      <c r="AE1347" s="38"/>
      <c r="AF1347" s="38"/>
      <c r="AG1347" s="125">
        <f t="shared" si="544"/>
        <v>7.8</v>
      </c>
      <c r="AH1347" s="39">
        <v>7</v>
      </c>
      <c r="AI1347" s="123">
        <f t="shared" si="545"/>
        <v>1372.0062608659694</v>
      </c>
      <c r="AM1347" s="40">
        <f t="shared" si="556"/>
        <v>0.08</v>
      </c>
      <c r="AN1347" s="39">
        <f t="shared" si="541"/>
        <v>0.5</v>
      </c>
      <c r="AO1347" s="204">
        <f t="shared" si="546"/>
        <v>5.8308771819675512E-5</v>
      </c>
      <c r="AP1347" s="204"/>
      <c r="AQ1347" s="59"/>
      <c r="AR1347" s="59"/>
      <c r="AS1347" s="115">
        <f t="shared" si="559"/>
        <v>1</v>
      </c>
      <c r="AT1347" s="115">
        <f t="shared" si="560"/>
        <v>0</v>
      </c>
      <c r="AU1347" s="115"/>
      <c r="AV1347" s="115"/>
      <c r="AY1347" s="115"/>
      <c r="AZ1347" s="115"/>
      <c r="BA1347" s="43">
        <v>68</v>
      </c>
      <c r="BB1347" s="43" t="s">
        <v>2135</v>
      </c>
      <c r="BC1347" s="43" t="s">
        <v>2050</v>
      </c>
      <c r="BD1347" s="43" t="s">
        <v>2136</v>
      </c>
      <c r="BE1347" s="37" t="s">
        <v>656</v>
      </c>
      <c r="BF1347" s="43"/>
      <c r="BG1347" s="43">
        <v>522</v>
      </c>
      <c r="BH1347" s="43" t="s">
        <v>2137</v>
      </c>
      <c r="BI1347" s="43" t="s">
        <v>2138</v>
      </c>
      <c r="BJ1347" s="43" t="s">
        <v>533</v>
      </c>
      <c r="BK1347" s="43" t="s">
        <v>1489</v>
      </c>
      <c r="BN1347" s="43">
        <v>2.4</v>
      </c>
      <c r="BO1347" s="43" t="s">
        <v>1390</v>
      </c>
      <c r="BP1347" s="48" t="s">
        <v>1406</v>
      </c>
      <c r="BS1347" s="43" t="s">
        <v>1393</v>
      </c>
      <c r="BT1347" s="43" t="s">
        <v>2139</v>
      </c>
      <c r="BU1347" s="43"/>
      <c r="BV1347" s="43"/>
      <c r="BW1347" s="243">
        <v>37179</v>
      </c>
      <c r="BX1347" s="243"/>
      <c r="BY1347" s="48" t="s">
        <v>451</v>
      </c>
      <c r="BZ1347" s="43">
        <v>0.08</v>
      </c>
      <c r="CA1347" s="43" t="s">
        <v>1396</v>
      </c>
      <c r="CD1347" s="124" t="s">
        <v>1397</v>
      </c>
      <c r="CE1347" s="43">
        <v>13723</v>
      </c>
      <c r="CR1347" s="43" t="s">
        <v>2140</v>
      </c>
      <c r="CS1347" s="251">
        <v>37179</v>
      </c>
      <c r="CT1347" s="126"/>
      <c r="CU1347" s="43">
        <v>75</v>
      </c>
      <c r="CV1347" s="39" t="s">
        <v>1395</v>
      </c>
      <c r="CW1347" s="43"/>
      <c r="CY1347" s="39" t="s">
        <v>451</v>
      </c>
      <c r="CZ1347" s="43">
        <v>7.8</v>
      </c>
      <c r="DA1347" s="43" t="s">
        <v>2046</v>
      </c>
      <c r="DD1347" s="43" t="s">
        <v>1397</v>
      </c>
      <c r="DE1347" s="43">
        <v>1851</v>
      </c>
      <c r="DF1347" s="43"/>
      <c r="DG1347" s="43"/>
      <c r="DH1347" s="43"/>
      <c r="DI1347" s="43"/>
      <c r="DJ1347" s="43"/>
      <c r="DK1347" s="43"/>
      <c r="DL1347" s="43"/>
      <c r="DM1347" s="43"/>
      <c r="DN1347" s="43"/>
      <c r="DO1347" s="43"/>
      <c r="DP1347" s="43"/>
      <c r="DQ1347" s="43"/>
      <c r="DR1347" s="124"/>
      <c r="DS1347" s="43"/>
    </row>
    <row r="1348" spans="1:123" s="39" customFormat="1" hidden="1" x14ac:dyDescent="0.2">
      <c r="A1348" s="44" t="str">
        <f t="shared" si="534"/>
        <v>Lockwood</v>
      </c>
      <c r="B1348" s="44" t="str">
        <f t="shared" si="535"/>
        <v>cis-1,2-Dichloroethylene</v>
      </c>
      <c r="C1348" s="38" t="s">
        <v>2587</v>
      </c>
      <c r="D1348" s="38" t="str">
        <f t="shared" si="561"/>
        <v>L</v>
      </c>
      <c r="E1348" s="44" t="s">
        <v>371</v>
      </c>
      <c r="F1348" s="155" t="str">
        <f t="shared" si="536"/>
        <v>345 LOMOND</v>
      </c>
      <c r="G1348" s="44" t="str">
        <f t="shared" si="537"/>
        <v>Residential</v>
      </c>
      <c r="H1348" s="44" t="str">
        <f t="shared" si="538"/>
        <v>Slab on grade</v>
      </c>
      <c r="I1348" s="38" t="str">
        <f t="shared" si="542"/>
        <v>Y</v>
      </c>
      <c r="J1348" s="38" t="str">
        <f t="shared" si="543"/>
        <v>Y</v>
      </c>
      <c r="K1348" s="38" t="str">
        <f t="shared" si="562"/>
        <v>Y</v>
      </c>
      <c r="L1348" s="44"/>
      <c r="M1348" s="38" t="str">
        <f t="shared" si="563"/>
        <v/>
      </c>
      <c r="N1348" s="38" t="str">
        <f t="shared" si="564"/>
        <v/>
      </c>
      <c r="O1348" s="38"/>
      <c r="P1348" s="44"/>
      <c r="Q1348" s="44"/>
      <c r="R1348" s="44"/>
      <c r="S1348" s="44"/>
      <c r="T1348" s="44"/>
      <c r="U1348" s="44"/>
      <c r="V1348" s="44"/>
      <c r="W1348" s="44"/>
      <c r="X1348" s="44"/>
      <c r="Y1348" s="38" t="str">
        <f t="shared" si="539"/>
        <v>Y</v>
      </c>
      <c r="Z1348" s="38" t="str">
        <f t="shared" si="540"/>
        <v>Y</v>
      </c>
      <c r="AA1348" s="38" t="str">
        <f t="shared" si="565"/>
        <v>Y</v>
      </c>
      <c r="AC1348" s="59"/>
      <c r="AD1348" s="204"/>
      <c r="AE1348" s="38"/>
      <c r="AF1348" s="38"/>
      <c r="AG1348" s="125">
        <f t="shared" si="544"/>
        <v>431</v>
      </c>
      <c r="AH1348" s="39">
        <v>7</v>
      </c>
      <c r="AI1348" s="123">
        <f t="shared" si="545"/>
        <v>32859.752546051735</v>
      </c>
      <c r="AM1348" s="40">
        <f t="shared" si="556"/>
        <v>0.06</v>
      </c>
      <c r="AN1348" s="39" t="str">
        <f t="shared" si="541"/>
        <v/>
      </c>
      <c r="AO1348" s="204">
        <f t="shared" si="546"/>
        <v>1.825941930509434E-6</v>
      </c>
      <c r="AP1348" s="204"/>
      <c r="AQ1348" s="59"/>
      <c r="AR1348" s="59"/>
      <c r="AS1348" s="115">
        <f t="shared" si="559"/>
        <v>1</v>
      </c>
      <c r="AT1348" s="115">
        <f t="shared" si="560"/>
        <v>0</v>
      </c>
      <c r="AU1348" s="115"/>
      <c r="AV1348" s="115"/>
      <c r="AY1348" s="115"/>
      <c r="AZ1348" s="115"/>
      <c r="BA1348" s="43">
        <v>68</v>
      </c>
      <c r="BB1348" s="43" t="s">
        <v>2135</v>
      </c>
      <c r="BC1348" s="43" t="s">
        <v>2050</v>
      </c>
      <c r="BD1348" s="43" t="s">
        <v>2136</v>
      </c>
      <c r="BE1348" s="37" t="s">
        <v>656</v>
      </c>
      <c r="BF1348" s="43"/>
      <c r="BG1348" s="43">
        <v>532</v>
      </c>
      <c r="BH1348" s="43" t="s">
        <v>2585</v>
      </c>
      <c r="BI1348" s="43" t="s">
        <v>2138</v>
      </c>
      <c r="BJ1348" s="43" t="s">
        <v>533</v>
      </c>
      <c r="BK1348" s="43" t="s">
        <v>846</v>
      </c>
      <c r="BN1348" s="43">
        <v>2.4</v>
      </c>
      <c r="BO1348" s="43" t="s">
        <v>1390</v>
      </c>
      <c r="BP1348" s="48" t="s">
        <v>1406</v>
      </c>
      <c r="BR1348" s="43" t="s">
        <v>2573</v>
      </c>
      <c r="BS1348" s="43" t="s">
        <v>1400</v>
      </c>
      <c r="BT1348" s="43" t="s">
        <v>2574</v>
      </c>
      <c r="BU1348" s="43"/>
      <c r="BV1348" s="43"/>
      <c r="BW1348" s="243">
        <v>37179</v>
      </c>
      <c r="BX1348" s="243"/>
      <c r="BY1348" s="48" t="s">
        <v>451</v>
      </c>
      <c r="BZ1348" s="43">
        <v>0.06</v>
      </c>
      <c r="CA1348" s="43" t="s">
        <v>1396</v>
      </c>
      <c r="CD1348" s="124" t="s">
        <v>1397</v>
      </c>
      <c r="CE1348" s="43">
        <v>13749</v>
      </c>
      <c r="CR1348" s="48" t="s">
        <v>1159</v>
      </c>
      <c r="CS1348" s="251">
        <v>37484</v>
      </c>
      <c r="CT1348" s="251">
        <v>38098</v>
      </c>
      <c r="CY1348" s="39" t="s">
        <v>451</v>
      </c>
      <c r="CZ1348" s="43">
        <v>431</v>
      </c>
      <c r="DA1348" s="43" t="s">
        <v>2046</v>
      </c>
      <c r="DD1348" s="43" t="s">
        <v>1397</v>
      </c>
      <c r="DE1348" s="43">
        <v>1873</v>
      </c>
      <c r="DF1348" s="43"/>
      <c r="DG1348" s="43"/>
      <c r="DH1348" s="43"/>
      <c r="DI1348" s="43"/>
      <c r="DJ1348" s="43"/>
      <c r="DK1348" s="43"/>
      <c r="DL1348" s="43"/>
      <c r="DM1348" s="43"/>
      <c r="DN1348" s="43"/>
      <c r="DO1348" s="43"/>
      <c r="DP1348" s="43"/>
      <c r="DQ1348" s="43"/>
      <c r="DR1348" s="124"/>
      <c r="DS1348" s="43"/>
    </row>
    <row r="1349" spans="1:123" s="39" customFormat="1" hidden="1" x14ac:dyDescent="0.2">
      <c r="A1349" s="44" t="str">
        <f t="shared" si="534"/>
        <v>Lockwood</v>
      </c>
      <c r="B1349" s="44" t="str">
        <f t="shared" si="535"/>
        <v>cis-1,2-Dichloroethylene</v>
      </c>
      <c r="C1349" s="38" t="s">
        <v>2587</v>
      </c>
      <c r="D1349" s="38" t="str">
        <f t="shared" si="561"/>
        <v>L</v>
      </c>
      <c r="E1349" s="44" t="s">
        <v>371</v>
      </c>
      <c r="F1349" s="155" t="str">
        <f t="shared" si="536"/>
        <v>345 LOMOND</v>
      </c>
      <c r="G1349" s="44" t="str">
        <f t="shared" si="537"/>
        <v>Residential</v>
      </c>
      <c r="H1349" s="44" t="str">
        <f t="shared" si="538"/>
        <v>Slab on grade</v>
      </c>
      <c r="I1349" s="38" t="str">
        <f t="shared" si="542"/>
        <v>Y</v>
      </c>
      <c r="J1349" s="38" t="str">
        <f t="shared" si="543"/>
        <v>Y</v>
      </c>
      <c r="K1349" s="38" t="str">
        <f t="shared" si="562"/>
        <v>Y</v>
      </c>
      <c r="L1349" s="44"/>
      <c r="M1349" s="38" t="str">
        <f t="shared" si="563"/>
        <v/>
      </c>
      <c r="N1349" s="38" t="str">
        <f t="shared" si="564"/>
        <v/>
      </c>
      <c r="O1349" s="38"/>
      <c r="P1349" s="44"/>
      <c r="Q1349" s="44"/>
      <c r="R1349" s="44"/>
      <c r="S1349" s="44"/>
      <c r="T1349" s="44"/>
      <c r="U1349" s="44"/>
      <c r="V1349" s="44"/>
      <c r="W1349" s="44"/>
      <c r="X1349" s="44"/>
      <c r="Y1349" s="38" t="str">
        <f t="shared" si="539"/>
        <v>Y</v>
      </c>
      <c r="Z1349" s="38" t="str">
        <f t="shared" si="540"/>
        <v>Y</v>
      </c>
      <c r="AA1349" s="38" t="str">
        <f t="shared" si="565"/>
        <v>Y</v>
      </c>
      <c r="AC1349" s="59"/>
      <c r="AD1349" s="204"/>
      <c r="AE1349" s="38"/>
      <c r="AF1349" s="38"/>
      <c r="AG1349" s="125">
        <f t="shared" si="544"/>
        <v>520</v>
      </c>
      <c r="AH1349" s="39">
        <v>7</v>
      </c>
      <c r="AI1349" s="123">
        <f t="shared" si="545"/>
        <v>39645.177085723677</v>
      </c>
      <c r="AM1349" s="40">
        <f t="shared" si="556"/>
        <v>0.67</v>
      </c>
      <c r="AN1349" s="39" t="str">
        <f t="shared" si="541"/>
        <v/>
      </c>
      <c r="AO1349" s="204">
        <f t="shared" si="546"/>
        <v>1.6899911899782348E-5</v>
      </c>
      <c r="AP1349" s="204"/>
      <c r="AQ1349" s="59"/>
      <c r="AR1349" s="59"/>
      <c r="AS1349" s="115">
        <f t="shared" si="559"/>
        <v>1</v>
      </c>
      <c r="AT1349" s="115">
        <f t="shared" si="560"/>
        <v>0</v>
      </c>
      <c r="AU1349" s="115"/>
      <c r="AV1349" s="115"/>
      <c r="AY1349" s="115"/>
      <c r="AZ1349" s="115"/>
      <c r="BA1349" s="43">
        <v>68</v>
      </c>
      <c r="BB1349" s="43" t="s">
        <v>2135</v>
      </c>
      <c r="BC1349" s="43" t="s">
        <v>2050</v>
      </c>
      <c r="BD1349" s="43" t="s">
        <v>2136</v>
      </c>
      <c r="BE1349" s="37" t="s">
        <v>656</v>
      </c>
      <c r="BF1349" s="43"/>
      <c r="BG1349" s="43">
        <v>532</v>
      </c>
      <c r="BH1349" s="43" t="s">
        <v>2585</v>
      </c>
      <c r="BI1349" s="43" t="s">
        <v>2138</v>
      </c>
      <c r="BJ1349" s="43" t="s">
        <v>533</v>
      </c>
      <c r="BK1349" s="43" t="s">
        <v>846</v>
      </c>
      <c r="BN1349" s="43">
        <v>2.4</v>
      </c>
      <c r="BO1349" s="43" t="s">
        <v>1390</v>
      </c>
      <c r="BP1349" s="48" t="s">
        <v>1406</v>
      </c>
      <c r="BR1349" s="43" t="s">
        <v>2573</v>
      </c>
      <c r="BS1349" s="43" t="s">
        <v>1400</v>
      </c>
      <c r="BT1349" s="43" t="s">
        <v>2574</v>
      </c>
      <c r="BU1349" s="43"/>
      <c r="BV1349" s="43"/>
      <c r="BW1349" s="243">
        <v>37302</v>
      </c>
      <c r="BX1349" s="243"/>
      <c r="BY1349" s="48" t="s">
        <v>451</v>
      </c>
      <c r="BZ1349" s="43">
        <v>0.67</v>
      </c>
      <c r="CA1349" s="43" t="s">
        <v>1396</v>
      </c>
      <c r="CD1349" s="124" t="s">
        <v>1397</v>
      </c>
      <c r="CE1349" s="43">
        <v>13746</v>
      </c>
      <c r="CR1349" s="48" t="s">
        <v>1159</v>
      </c>
      <c r="CS1349" s="251">
        <v>37484</v>
      </c>
      <c r="CT1349" s="251">
        <v>38098</v>
      </c>
      <c r="CY1349" s="39" t="s">
        <v>451</v>
      </c>
      <c r="CZ1349" s="43">
        <v>520</v>
      </c>
      <c r="DA1349" s="43" t="s">
        <v>2046</v>
      </c>
      <c r="DD1349" s="43" t="s">
        <v>1397</v>
      </c>
      <c r="DE1349" s="43">
        <v>1877</v>
      </c>
      <c r="DF1349" s="43"/>
      <c r="DG1349" s="43"/>
      <c r="DH1349" s="43"/>
      <c r="DI1349" s="43"/>
      <c r="DJ1349" s="43"/>
      <c r="DK1349" s="43"/>
      <c r="DL1349" s="43"/>
      <c r="DM1349" s="43"/>
      <c r="DN1349" s="43"/>
      <c r="DO1349" s="43"/>
      <c r="DP1349" s="43"/>
      <c r="DQ1349" s="43"/>
      <c r="DR1349" s="124"/>
      <c r="DS1349" s="43"/>
    </row>
    <row r="1350" spans="1:123" s="39" customFormat="1" hidden="1" x14ac:dyDescent="0.2">
      <c r="A1350" s="44" t="str">
        <f t="shared" si="534"/>
        <v>Lockwood</v>
      </c>
      <c r="B1350" s="44" t="str">
        <f t="shared" si="535"/>
        <v>Tetrachloroethylene</v>
      </c>
      <c r="C1350" s="38" t="s">
        <v>2587</v>
      </c>
      <c r="D1350" s="38" t="str">
        <f t="shared" si="561"/>
        <v>L</v>
      </c>
      <c r="E1350" s="44" t="s">
        <v>371</v>
      </c>
      <c r="F1350" s="155" t="str">
        <f t="shared" si="536"/>
        <v>345 LOMOND</v>
      </c>
      <c r="G1350" s="44" t="str">
        <f t="shared" si="537"/>
        <v>Residential</v>
      </c>
      <c r="H1350" s="44" t="str">
        <f t="shared" si="538"/>
        <v>Slab on grade</v>
      </c>
      <c r="I1350" s="38" t="str">
        <f t="shared" si="542"/>
        <v>Y</v>
      </c>
      <c r="J1350" s="38" t="str">
        <f t="shared" si="543"/>
        <v>Y</v>
      </c>
      <c r="K1350" s="38" t="str">
        <f t="shared" si="562"/>
        <v>Y</v>
      </c>
      <c r="L1350" s="44"/>
      <c r="M1350" s="38" t="str">
        <f t="shared" si="563"/>
        <v/>
      </c>
      <c r="N1350" s="38" t="str">
        <f t="shared" si="564"/>
        <v/>
      </c>
      <c r="O1350" s="38"/>
      <c r="P1350" s="44"/>
      <c r="Q1350" s="44"/>
      <c r="R1350" s="44"/>
      <c r="S1350" s="44"/>
      <c r="T1350" s="44"/>
      <c r="U1350" s="44"/>
      <c r="V1350" s="44"/>
      <c r="W1350" s="44"/>
      <c r="X1350" s="44"/>
      <c r="Y1350" s="38" t="str">
        <f t="shared" si="539"/>
        <v>Y</v>
      </c>
      <c r="Z1350" s="38" t="str">
        <f t="shared" si="540"/>
        <v>Y</v>
      </c>
      <c r="AA1350" s="38" t="str">
        <f t="shared" si="565"/>
        <v>Y</v>
      </c>
      <c r="AC1350" s="59"/>
      <c r="AD1350" s="204"/>
      <c r="AE1350" s="38"/>
      <c r="AF1350" s="38"/>
      <c r="AG1350" s="125">
        <f t="shared" si="544"/>
        <v>2370</v>
      </c>
      <c r="AH1350" s="39">
        <v>7</v>
      </c>
      <c r="AI1350" s="123">
        <f t="shared" si="545"/>
        <v>668884.08862531034</v>
      </c>
      <c r="AM1350" s="40">
        <f t="shared" si="556"/>
        <v>12.89</v>
      </c>
      <c r="AN1350" s="39">
        <f t="shared" si="541"/>
        <v>3.8</v>
      </c>
      <c r="AO1350" s="204">
        <f t="shared" si="546"/>
        <v>1.9270902416727404E-5</v>
      </c>
      <c r="AP1350" s="204"/>
      <c r="AQ1350" s="59"/>
      <c r="AR1350" s="59"/>
      <c r="AS1350" s="115">
        <f t="shared" si="559"/>
        <v>1</v>
      </c>
      <c r="AT1350" s="115">
        <f t="shared" si="560"/>
        <v>0</v>
      </c>
      <c r="AU1350" s="115"/>
      <c r="AV1350" s="115"/>
      <c r="AY1350" s="115"/>
      <c r="AZ1350" s="115"/>
      <c r="BA1350" s="43">
        <v>68</v>
      </c>
      <c r="BB1350" s="43" t="s">
        <v>2135</v>
      </c>
      <c r="BC1350" s="43" t="s">
        <v>2050</v>
      </c>
      <c r="BD1350" s="43" t="s">
        <v>2136</v>
      </c>
      <c r="BE1350" s="37" t="s">
        <v>656</v>
      </c>
      <c r="BF1350" s="43"/>
      <c r="BG1350" s="43">
        <v>532</v>
      </c>
      <c r="BH1350" s="43" t="s">
        <v>2585</v>
      </c>
      <c r="BI1350" s="43" t="s">
        <v>2138</v>
      </c>
      <c r="BJ1350" s="43" t="s">
        <v>533</v>
      </c>
      <c r="BK1350" s="43" t="s">
        <v>846</v>
      </c>
      <c r="BN1350" s="43">
        <v>2.4</v>
      </c>
      <c r="BO1350" s="43" t="s">
        <v>1390</v>
      </c>
      <c r="BP1350" s="48" t="s">
        <v>1406</v>
      </c>
      <c r="BR1350" s="43" t="s">
        <v>2573</v>
      </c>
      <c r="BS1350" s="43" t="s">
        <v>2057</v>
      </c>
      <c r="BT1350" s="43" t="s">
        <v>2574</v>
      </c>
      <c r="BU1350" s="43"/>
      <c r="BV1350" s="43"/>
      <c r="BW1350" s="243">
        <v>37179</v>
      </c>
      <c r="BX1350" s="243"/>
      <c r="BY1350" s="48" t="s">
        <v>451</v>
      </c>
      <c r="BZ1350" s="43">
        <v>12.89</v>
      </c>
      <c r="CA1350" s="43" t="s">
        <v>1396</v>
      </c>
      <c r="CD1350" s="124" t="s">
        <v>1397</v>
      </c>
      <c r="CE1350" s="43">
        <v>13748</v>
      </c>
      <c r="CR1350" s="48" t="s">
        <v>1159</v>
      </c>
      <c r="CS1350" s="251">
        <v>37484</v>
      </c>
      <c r="CT1350" s="251">
        <v>38098</v>
      </c>
      <c r="CY1350" s="39" t="s">
        <v>451</v>
      </c>
      <c r="CZ1350" s="43">
        <v>2370</v>
      </c>
      <c r="DA1350" s="43" t="s">
        <v>2046</v>
      </c>
      <c r="DD1350" s="43" t="s">
        <v>1397</v>
      </c>
      <c r="DE1350" s="43">
        <v>1874</v>
      </c>
      <c r="DF1350" s="43"/>
      <c r="DG1350" s="43"/>
      <c r="DH1350" s="43"/>
      <c r="DI1350" s="43"/>
      <c r="DJ1350" s="43"/>
      <c r="DK1350" s="43"/>
      <c r="DL1350" s="43"/>
      <c r="DM1350" s="43"/>
      <c r="DN1350" s="43"/>
      <c r="DO1350" s="43"/>
      <c r="DP1350" s="43"/>
      <c r="DQ1350" s="43"/>
      <c r="DR1350" s="124"/>
      <c r="DS1350" s="43"/>
    </row>
    <row r="1351" spans="1:123" s="39" customFormat="1" hidden="1" x14ac:dyDescent="0.2">
      <c r="A1351" s="44" t="str">
        <f t="shared" si="534"/>
        <v>Lockwood</v>
      </c>
      <c r="B1351" s="44" t="str">
        <f t="shared" si="535"/>
        <v>Tetrachloroethylene</v>
      </c>
      <c r="C1351" s="38" t="s">
        <v>2587</v>
      </c>
      <c r="D1351" s="38" t="str">
        <f t="shared" si="561"/>
        <v>L</v>
      </c>
      <c r="E1351" s="44" t="s">
        <v>371</v>
      </c>
      <c r="F1351" s="155" t="str">
        <f t="shared" si="536"/>
        <v>345 LOMOND</v>
      </c>
      <c r="G1351" s="44" t="str">
        <f t="shared" si="537"/>
        <v>Residential</v>
      </c>
      <c r="H1351" s="44" t="str">
        <f t="shared" si="538"/>
        <v>Slab on grade</v>
      </c>
      <c r="I1351" s="38" t="str">
        <f t="shared" si="542"/>
        <v>Y</v>
      </c>
      <c r="J1351" s="38" t="str">
        <f t="shared" si="543"/>
        <v>Y</v>
      </c>
      <c r="K1351" s="38" t="str">
        <f t="shared" si="562"/>
        <v>Y</v>
      </c>
      <c r="L1351" s="44"/>
      <c r="M1351" s="38" t="str">
        <f t="shared" si="563"/>
        <v/>
      </c>
      <c r="N1351" s="38" t="str">
        <f t="shared" si="564"/>
        <v/>
      </c>
      <c r="O1351" s="38"/>
      <c r="P1351" s="44"/>
      <c r="Q1351" s="44"/>
      <c r="R1351" s="44"/>
      <c r="S1351" s="44"/>
      <c r="T1351" s="44"/>
      <c r="U1351" s="44"/>
      <c r="V1351" s="44"/>
      <c r="W1351" s="44"/>
      <c r="X1351" s="44"/>
      <c r="Y1351" s="38" t="str">
        <f t="shared" si="539"/>
        <v>Y</v>
      </c>
      <c r="Z1351" s="38" t="str">
        <f t="shared" si="540"/>
        <v>Y</v>
      </c>
      <c r="AA1351" s="38" t="str">
        <f t="shared" si="565"/>
        <v>Y</v>
      </c>
      <c r="AC1351" s="59"/>
      <c r="AD1351" s="204"/>
      <c r="AE1351" s="38"/>
      <c r="AF1351" s="38"/>
      <c r="AG1351" s="125">
        <f t="shared" si="544"/>
        <v>1580</v>
      </c>
      <c r="AH1351" s="39">
        <v>7</v>
      </c>
      <c r="AI1351" s="123">
        <f t="shared" si="545"/>
        <v>445922.72575020691</v>
      </c>
      <c r="AM1351" s="40">
        <f t="shared" si="556"/>
        <v>39.46</v>
      </c>
      <c r="AN1351" s="39">
        <f t="shared" si="541"/>
        <v>3.8</v>
      </c>
      <c r="AO1351" s="204">
        <f t="shared" si="546"/>
        <v>8.8490668273552748E-5</v>
      </c>
      <c r="AP1351" s="204"/>
      <c r="AQ1351" s="59"/>
      <c r="AR1351" s="59"/>
      <c r="AS1351" s="115">
        <f t="shared" si="559"/>
        <v>1</v>
      </c>
      <c r="AT1351" s="115">
        <f t="shared" si="560"/>
        <v>0</v>
      </c>
      <c r="AU1351" s="115"/>
      <c r="AV1351" s="115"/>
      <c r="AY1351" s="115"/>
      <c r="AZ1351" s="115"/>
      <c r="BA1351" s="43">
        <v>68</v>
      </c>
      <c r="BB1351" s="43" t="s">
        <v>2135</v>
      </c>
      <c r="BC1351" s="43" t="s">
        <v>2050</v>
      </c>
      <c r="BD1351" s="43" t="s">
        <v>2136</v>
      </c>
      <c r="BE1351" s="37" t="s">
        <v>656</v>
      </c>
      <c r="BF1351" s="43"/>
      <c r="BG1351" s="43">
        <v>532</v>
      </c>
      <c r="BH1351" s="43" t="s">
        <v>2585</v>
      </c>
      <c r="BI1351" s="43" t="s">
        <v>2138</v>
      </c>
      <c r="BJ1351" s="43" t="s">
        <v>533</v>
      </c>
      <c r="BK1351" s="43" t="s">
        <v>846</v>
      </c>
      <c r="BN1351" s="43">
        <v>2.4</v>
      </c>
      <c r="BO1351" s="43" t="s">
        <v>1390</v>
      </c>
      <c r="BP1351" s="48" t="s">
        <v>1406</v>
      </c>
      <c r="BR1351" s="43" t="s">
        <v>2573</v>
      </c>
      <c r="BS1351" s="43" t="s">
        <v>2057</v>
      </c>
      <c r="BT1351" s="43" t="s">
        <v>2574</v>
      </c>
      <c r="BU1351" s="43"/>
      <c r="BV1351" s="43"/>
      <c r="BW1351" s="243">
        <v>37302</v>
      </c>
      <c r="BX1351" s="243"/>
      <c r="BY1351" s="48" t="s">
        <v>451</v>
      </c>
      <c r="BZ1351" s="43">
        <v>39.46</v>
      </c>
      <c r="CA1351" s="43" t="s">
        <v>1396</v>
      </c>
      <c r="CD1351" s="124" t="s">
        <v>1397</v>
      </c>
      <c r="CE1351" s="43">
        <v>13743</v>
      </c>
      <c r="CR1351" s="48" t="s">
        <v>1159</v>
      </c>
      <c r="CS1351" s="251">
        <v>37484</v>
      </c>
      <c r="CT1351" s="251">
        <v>38098</v>
      </c>
      <c r="CY1351" s="39" t="s">
        <v>451</v>
      </c>
      <c r="CZ1351" s="43">
        <v>1580</v>
      </c>
      <c r="DA1351" s="43" t="s">
        <v>2046</v>
      </c>
      <c r="DD1351" s="43" t="s">
        <v>1397</v>
      </c>
      <c r="DE1351" s="43">
        <v>1878</v>
      </c>
      <c r="DF1351" s="43"/>
      <c r="DG1351" s="43"/>
      <c r="DH1351" s="43"/>
      <c r="DI1351" s="43"/>
      <c r="DJ1351" s="43"/>
      <c r="DK1351" s="43"/>
      <c r="DL1351" s="43"/>
      <c r="DM1351" s="43"/>
      <c r="DN1351" s="43"/>
      <c r="DO1351" s="43"/>
      <c r="DP1351" s="43"/>
      <c r="DQ1351" s="43"/>
      <c r="DR1351" s="124"/>
      <c r="DS1351" s="43"/>
    </row>
    <row r="1352" spans="1:123" s="39" customFormat="1" hidden="1" x14ac:dyDescent="0.2">
      <c r="A1352" s="44" t="str">
        <f t="shared" si="534"/>
        <v>Lockwood</v>
      </c>
      <c r="B1352" s="44" t="str">
        <f t="shared" si="535"/>
        <v>Trichloroethylene</v>
      </c>
      <c r="C1352" s="38" t="s">
        <v>2587</v>
      </c>
      <c r="D1352" s="38" t="str">
        <f t="shared" si="561"/>
        <v>L</v>
      </c>
      <c r="E1352" s="44" t="s">
        <v>371</v>
      </c>
      <c r="F1352" s="155" t="str">
        <f t="shared" si="536"/>
        <v>345 LOMOND</v>
      </c>
      <c r="G1352" s="44" t="str">
        <f t="shared" si="537"/>
        <v>Residential</v>
      </c>
      <c r="H1352" s="44" t="str">
        <f t="shared" si="538"/>
        <v>Slab on grade</v>
      </c>
      <c r="I1352" s="38" t="str">
        <f t="shared" si="542"/>
        <v>Y</v>
      </c>
      <c r="J1352" s="38" t="str">
        <f t="shared" si="543"/>
        <v>Y</v>
      </c>
      <c r="K1352" s="38" t="str">
        <f t="shared" si="562"/>
        <v>Y</v>
      </c>
      <c r="L1352" s="44"/>
      <c r="M1352" s="38" t="str">
        <f t="shared" si="563"/>
        <v/>
      </c>
      <c r="N1352" s="38" t="str">
        <f t="shared" si="564"/>
        <v/>
      </c>
      <c r="O1352" s="38"/>
      <c r="P1352" s="44"/>
      <c r="Q1352" s="44"/>
      <c r="R1352" s="44"/>
      <c r="S1352" s="44"/>
      <c r="T1352" s="44"/>
      <c r="U1352" s="44"/>
      <c r="V1352" s="44"/>
      <c r="W1352" s="44"/>
      <c r="X1352" s="44"/>
      <c r="Y1352" s="38" t="str">
        <f t="shared" si="539"/>
        <v>Y</v>
      </c>
      <c r="Z1352" s="38" t="str">
        <f t="shared" si="540"/>
        <v>Y</v>
      </c>
      <c r="AA1352" s="38" t="str">
        <f t="shared" si="565"/>
        <v>Y</v>
      </c>
      <c r="AC1352" s="59"/>
      <c r="AD1352" s="204"/>
      <c r="AE1352" s="38"/>
      <c r="AF1352" s="38"/>
      <c r="AG1352" s="125">
        <f t="shared" si="544"/>
        <v>198</v>
      </c>
      <c r="AH1352" s="39">
        <v>7</v>
      </c>
      <c r="AI1352" s="123">
        <f t="shared" si="545"/>
        <v>34827.851237366915</v>
      </c>
      <c r="AM1352" s="40">
        <f t="shared" si="556"/>
        <v>0.59</v>
      </c>
      <c r="AN1352" s="39">
        <f t="shared" si="541"/>
        <v>0.5</v>
      </c>
      <c r="AO1352" s="204">
        <f t="shared" si="546"/>
        <v>1.694046514609512E-5</v>
      </c>
      <c r="AP1352" s="204"/>
      <c r="AQ1352" s="59"/>
      <c r="AR1352" s="59"/>
      <c r="AS1352" s="115">
        <f t="shared" si="559"/>
        <v>1</v>
      </c>
      <c r="AT1352" s="115">
        <f t="shared" si="560"/>
        <v>0</v>
      </c>
      <c r="AU1352" s="115"/>
      <c r="AV1352" s="115"/>
      <c r="AY1352" s="115"/>
      <c r="AZ1352" s="115"/>
      <c r="BA1352" s="43">
        <v>68</v>
      </c>
      <c r="BB1352" s="43" t="s">
        <v>2135</v>
      </c>
      <c r="BC1352" s="43" t="s">
        <v>2050</v>
      </c>
      <c r="BD1352" s="43" t="s">
        <v>2136</v>
      </c>
      <c r="BE1352" s="37" t="s">
        <v>656</v>
      </c>
      <c r="BF1352" s="43"/>
      <c r="BG1352" s="43">
        <v>532</v>
      </c>
      <c r="BH1352" s="43" t="s">
        <v>2585</v>
      </c>
      <c r="BI1352" s="43" t="s">
        <v>2138</v>
      </c>
      <c r="BJ1352" s="43" t="s">
        <v>533</v>
      </c>
      <c r="BK1352" s="43" t="s">
        <v>846</v>
      </c>
      <c r="BN1352" s="43">
        <v>2.4</v>
      </c>
      <c r="BO1352" s="43" t="s">
        <v>1390</v>
      </c>
      <c r="BP1352" s="48" t="s">
        <v>1406</v>
      </c>
      <c r="BR1352" s="43" t="s">
        <v>2573</v>
      </c>
      <c r="BS1352" s="43" t="s">
        <v>1393</v>
      </c>
      <c r="BT1352" s="43" t="s">
        <v>2574</v>
      </c>
      <c r="BU1352" s="43"/>
      <c r="BV1352" s="43"/>
      <c r="BW1352" s="243">
        <v>37179</v>
      </c>
      <c r="BX1352" s="243"/>
      <c r="BY1352" s="48" t="s">
        <v>451</v>
      </c>
      <c r="BZ1352" s="43">
        <v>0.59</v>
      </c>
      <c r="CA1352" s="43" t="s">
        <v>1396</v>
      </c>
      <c r="CD1352" s="124" t="s">
        <v>1397</v>
      </c>
      <c r="CE1352" s="43">
        <v>13750</v>
      </c>
      <c r="CR1352" s="48" t="s">
        <v>1159</v>
      </c>
      <c r="CS1352" s="251">
        <v>37484</v>
      </c>
      <c r="CT1352" s="251">
        <v>38098</v>
      </c>
      <c r="CY1352" s="39" t="s">
        <v>451</v>
      </c>
      <c r="CZ1352" s="43">
        <v>198</v>
      </c>
      <c r="DA1352" s="43" t="s">
        <v>2046</v>
      </c>
      <c r="DD1352" s="43" t="s">
        <v>1397</v>
      </c>
      <c r="DE1352" s="43">
        <v>1875</v>
      </c>
      <c r="DF1352" s="43"/>
      <c r="DG1352" s="43"/>
      <c r="DH1352" s="43"/>
      <c r="DI1352" s="43"/>
      <c r="DJ1352" s="43"/>
      <c r="DK1352" s="43"/>
      <c r="DL1352" s="43"/>
      <c r="DM1352" s="43"/>
      <c r="DN1352" s="43"/>
      <c r="DO1352" s="43"/>
      <c r="DP1352" s="43"/>
      <c r="DQ1352" s="43"/>
      <c r="DR1352" s="124"/>
      <c r="DS1352" s="43"/>
    </row>
    <row r="1353" spans="1:123" s="39" customFormat="1" hidden="1" x14ac:dyDescent="0.2">
      <c r="A1353" s="44" t="str">
        <f t="shared" si="534"/>
        <v>Lockwood</v>
      </c>
      <c r="B1353" s="44" t="str">
        <f t="shared" si="535"/>
        <v>Trichloroethylene</v>
      </c>
      <c r="C1353" s="38" t="s">
        <v>2587</v>
      </c>
      <c r="D1353" s="38" t="str">
        <f t="shared" si="561"/>
        <v>L</v>
      </c>
      <c r="E1353" s="44" t="s">
        <v>371</v>
      </c>
      <c r="F1353" s="155" t="str">
        <f t="shared" si="536"/>
        <v>345 LOMOND</v>
      </c>
      <c r="G1353" s="44" t="str">
        <f t="shared" si="537"/>
        <v>Residential</v>
      </c>
      <c r="H1353" s="44" t="str">
        <f t="shared" si="538"/>
        <v>Slab on grade</v>
      </c>
      <c r="I1353" s="38" t="str">
        <f t="shared" si="542"/>
        <v>Y</v>
      </c>
      <c r="J1353" s="38" t="str">
        <f t="shared" si="543"/>
        <v>Y</v>
      </c>
      <c r="K1353" s="38" t="str">
        <f t="shared" si="562"/>
        <v>Y</v>
      </c>
      <c r="L1353" s="44"/>
      <c r="M1353" s="38" t="str">
        <f t="shared" si="563"/>
        <v/>
      </c>
      <c r="N1353" s="38" t="str">
        <f t="shared" si="564"/>
        <v/>
      </c>
      <c r="O1353" s="38"/>
      <c r="P1353" s="44"/>
      <c r="Q1353" s="44"/>
      <c r="R1353" s="44"/>
      <c r="S1353" s="44"/>
      <c r="T1353" s="44"/>
      <c r="U1353" s="44"/>
      <c r="V1353" s="44"/>
      <c r="W1353" s="44"/>
      <c r="X1353" s="44"/>
      <c r="Y1353" s="38" t="str">
        <f t="shared" si="539"/>
        <v>Y</v>
      </c>
      <c r="Z1353" s="38" t="str">
        <f t="shared" si="540"/>
        <v>Y</v>
      </c>
      <c r="AA1353" s="38" t="str">
        <f t="shared" si="565"/>
        <v>Y</v>
      </c>
      <c r="AC1353" s="59"/>
      <c r="AD1353" s="204"/>
      <c r="AE1353" s="38"/>
      <c r="AF1353" s="38"/>
      <c r="AG1353" s="125">
        <f t="shared" si="544"/>
        <v>128</v>
      </c>
      <c r="AH1353" s="39">
        <v>7</v>
      </c>
      <c r="AI1353" s="123">
        <f t="shared" si="545"/>
        <v>22514.974537287704</v>
      </c>
      <c r="AM1353" s="40">
        <f t="shared" si="556"/>
        <v>3.22</v>
      </c>
      <c r="AN1353" s="39">
        <f t="shared" si="541"/>
        <v>0.5</v>
      </c>
      <c r="AO1353" s="204">
        <f t="shared" si="546"/>
        <v>1.4301592900614943E-4</v>
      </c>
      <c r="AP1353" s="204"/>
      <c r="AQ1353" s="59"/>
      <c r="AR1353" s="59"/>
      <c r="AS1353" s="115">
        <f t="shared" si="559"/>
        <v>1</v>
      </c>
      <c r="AT1353" s="115">
        <f t="shared" si="560"/>
        <v>0</v>
      </c>
      <c r="AU1353" s="115"/>
      <c r="AV1353" s="115"/>
      <c r="AY1353" s="115"/>
      <c r="AZ1353" s="115"/>
      <c r="BA1353" s="43">
        <v>68</v>
      </c>
      <c r="BB1353" s="43" t="s">
        <v>2135</v>
      </c>
      <c r="BC1353" s="43" t="s">
        <v>2050</v>
      </c>
      <c r="BD1353" s="43" t="s">
        <v>2136</v>
      </c>
      <c r="BE1353" s="37" t="s">
        <v>656</v>
      </c>
      <c r="BF1353" s="43"/>
      <c r="BG1353" s="43">
        <v>532</v>
      </c>
      <c r="BH1353" s="43" t="s">
        <v>2585</v>
      </c>
      <c r="BI1353" s="43" t="s">
        <v>2138</v>
      </c>
      <c r="BJ1353" s="43" t="s">
        <v>533</v>
      </c>
      <c r="BK1353" s="43" t="s">
        <v>846</v>
      </c>
      <c r="BN1353" s="43">
        <v>2.4</v>
      </c>
      <c r="BO1353" s="43" t="s">
        <v>1390</v>
      </c>
      <c r="BP1353" s="48" t="s">
        <v>1406</v>
      </c>
      <c r="BR1353" s="43" t="s">
        <v>2573</v>
      </c>
      <c r="BS1353" s="43" t="s">
        <v>1393</v>
      </c>
      <c r="BT1353" s="43" t="s">
        <v>2574</v>
      </c>
      <c r="BU1353" s="43"/>
      <c r="BV1353" s="43"/>
      <c r="BW1353" s="243">
        <v>37302</v>
      </c>
      <c r="BX1353" s="243"/>
      <c r="BY1353" s="48" t="s">
        <v>451</v>
      </c>
      <c r="BZ1353" s="43">
        <v>3.22</v>
      </c>
      <c r="CA1353" s="43" t="s">
        <v>1396</v>
      </c>
      <c r="CD1353" s="124" t="s">
        <v>1397</v>
      </c>
      <c r="CE1353" s="43">
        <v>13747</v>
      </c>
      <c r="CR1353" s="48" t="s">
        <v>1159</v>
      </c>
      <c r="CS1353" s="251">
        <v>37484</v>
      </c>
      <c r="CT1353" s="251">
        <v>38098</v>
      </c>
      <c r="CY1353" s="39" t="s">
        <v>451</v>
      </c>
      <c r="CZ1353" s="43">
        <v>128</v>
      </c>
      <c r="DA1353" s="43" t="s">
        <v>2046</v>
      </c>
      <c r="DD1353" s="43" t="s">
        <v>1397</v>
      </c>
      <c r="DE1353" s="43">
        <v>1879</v>
      </c>
      <c r="DF1353" s="43"/>
      <c r="DG1353" s="43"/>
      <c r="DH1353" s="43"/>
      <c r="DI1353" s="43"/>
      <c r="DJ1353" s="43"/>
      <c r="DK1353" s="43"/>
      <c r="DL1353" s="43"/>
      <c r="DM1353" s="43"/>
      <c r="DN1353" s="43"/>
      <c r="DO1353" s="43"/>
      <c r="DP1353" s="43"/>
      <c r="DQ1353" s="43"/>
      <c r="DR1353" s="124"/>
      <c r="DS1353" s="43"/>
    </row>
    <row r="1354" spans="1:123" s="39" customFormat="1" hidden="1" x14ac:dyDescent="0.2">
      <c r="A1354" s="44" t="str">
        <f t="shared" si="534"/>
        <v>Lockwood</v>
      </c>
      <c r="B1354" s="44" t="str">
        <f t="shared" si="535"/>
        <v>Tetrachloroethylene</v>
      </c>
      <c r="C1354" s="38" t="s">
        <v>2587</v>
      </c>
      <c r="D1354" s="38" t="str">
        <f t="shared" si="561"/>
        <v>L</v>
      </c>
      <c r="E1354" s="44" t="s">
        <v>371</v>
      </c>
      <c r="F1354" s="155" t="str">
        <f t="shared" si="536"/>
        <v>366 BONNIE</v>
      </c>
      <c r="G1354" s="44" t="str">
        <f t="shared" si="537"/>
        <v>Residential</v>
      </c>
      <c r="H1354" s="44" t="str">
        <f t="shared" si="538"/>
        <v>Slab on grade</v>
      </c>
      <c r="I1354" s="38" t="str">
        <f t="shared" si="542"/>
        <v>Y</v>
      </c>
      <c r="J1354" s="38" t="str">
        <f t="shared" si="543"/>
        <v>n</v>
      </c>
      <c r="K1354" s="38" t="s">
        <v>541</v>
      </c>
      <c r="L1354" s="44" t="s">
        <v>358</v>
      </c>
      <c r="M1354" s="38" t="str">
        <f t="shared" si="563"/>
        <v/>
      </c>
      <c r="N1354" s="38" t="str">
        <f t="shared" si="564"/>
        <v/>
      </c>
      <c r="O1354" s="38"/>
      <c r="P1354" s="44"/>
      <c r="Q1354" s="44"/>
      <c r="R1354" s="44"/>
      <c r="S1354" s="44"/>
      <c r="T1354" s="44"/>
      <c r="U1354" s="44"/>
      <c r="V1354" s="44"/>
      <c r="W1354" s="44"/>
      <c r="X1354" s="44"/>
      <c r="Y1354" s="38" t="str">
        <f t="shared" si="539"/>
        <v>Y</v>
      </c>
      <c r="Z1354" s="38" t="str">
        <f t="shared" si="540"/>
        <v>n</v>
      </c>
      <c r="AA1354" s="38" t="str">
        <f t="shared" si="565"/>
        <v>Y</v>
      </c>
      <c r="AC1354" s="59"/>
      <c r="AD1354" s="204"/>
      <c r="AE1354" s="38"/>
      <c r="AF1354" s="38"/>
      <c r="AG1354" s="125">
        <f t="shared" si="544"/>
        <v>4</v>
      </c>
      <c r="AH1354" s="39">
        <v>7</v>
      </c>
      <c r="AI1354" s="123">
        <f t="shared" si="545"/>
        <v>1128.9182930384984</v>
      </c>
      <c r="AM1354" s="40">
        <f t="shared" si="556"/>
        <v>0.24</v>
      </c>
      <c r="AN1354" s="39">
        <f t="shared" si="541"/>
        <v>3.8</v>
      </c>
      <c r="AO1354" s="204">
        <f t="shared" si="546"/>
        <v>2.1259288779353273E-4</v>
      </c>
      <c r="AP1354" s="204"/>
      <c r="AQ1354" s="59"/>
      <c r="AR1354" s="59"/>
      <c r="AS1354" s="115">
        <f t="shared" si="559"/>
        <v>1</v>
      </c>
      <c r="AT1354" s="115">
        <f t="shared" si="560"/>
        <v>0</v>
      </c>
      <c r="AU1354" s="115"/>
      <c r="AV1354" s="115"/>
      <c r="AY1354" s="115"/>
      <c r="AZ1354" s="115"/>
      <c r="BA1354" s="43">
        <v>68</v>
      </c>
      <c r="BB1354" s="43" t="s">
        <v>2135</v>
      </c>
      <c r="BC1354" s="43" t="s">
        <v>2050</v>
      </c>
      <c r="BD1354" s="43" t="s">
        <v>2136</v>
      </c>
      <c r="BE1354" s="37" t="s">
        <v>656</v>
      </c>
      <c r="BF1354" s="43"/>
      <c r="BG1354" s="43">
        <v>533</v>
      </c>
      <c r="BH1354" s="43" t="s">
        <v>2575</v>
      </c>
      <c r="BI1354" s="43" t="s">
        <v>2138</v>
      </c>
      <c r="BJ1354" s="43" t="s">
        <v>533</v>
      </c>
      <c r="BK1354" s="43" t="s">
        <v>846</v>
      </c>
      <c r="BN1354" s="43">
        <v>2.4</v>
      </c>
      <c r="BO1354" s="43" t="s">
        <v>1390</v>
      </c>
      <c r="BP1354" s="48" t="s">
        <v>1406</v>
      </c>
      <c r="BS1354" s="43" t="s">
        <v>2057</v>
      </c>
      <c r="BT1354" s="43" t="s">
        <v>928</v>
      </c>
      <c r="BU1354" s="43"/>
      <c r="BV1354" s="43"/>
      <c r="BW1354" s="243">
        <v>37179</v>
      </c>
      <c r="BX1354" s="243"/>
      <c r="BY1354" s="48" t="s">
        <v>451</v>
      </c>
      <c r="BZ1354" s="43">
        <v>0.24</v>
      </c>
      <c r="CA1354" s="43" t="s">
        <v>1396</v>
      </c>
      <c r="CD1354" s="124" t="s">
        <v>1397</v>
      </c>
      <c r="CE1354" s="43">
        <v>13753</v>
      </c>
      <c r="CR1354" s="43" t="s">
        <v>929</v>
      </c>
      <c r="CS1354" s="251">
        <v>37179</v>
      </c>
      <c r="CT1354" s="126"/>
      <c r="CU1354" s="43">
        <v>150</v>
      </c>
      <c r="CV1354" s="39" t="s">
        <v>1395</v>
      </c>
      <c r="CW1354" s="43"/>
      <c r="CY1354" s="39" t="s">
        <v>451</v>
      </c>
      <c r="CZ1354" s="43">
        <v>4</v>
      </c>
      <c r="DA1354" s="43" t="s">
        <v>2046</v>
      </c>
      <c r="DD1354" s="43" t="s">
        <v>1397</v>
      </c>
      <c r="DE1354" s="43">
        <v>1881</v>
      </c>
      <c r="DF1354" s="43"/>
      <c r="DG1354" s="43"/>
      <c r="DH1354" s="43"/>
      <c r="DI1354" s="43"/>
      <c r="DJ1354" s="43"/>
      <c r="DK1354" s="43"/>
      <c r="DL1354" s="43"/>
      <c r="DM1354" s="43"/>
      <c r="DN1354" s="43"/>
      <c r="DO1354" s="43"/>
      <c r="DP1354" s="43"/>
      <c r="DQ1354" s="43"/>
      <c r="DR1354" s="124"/>
      <c r="DS1354" s="43"/>
    </row>
    <row r="1355" spans="1:123" s="39" customFormat="1" hidden="1" x14ac:dyDescent="0.2">
      <c r="A1355" s="44" t="str">
        <f t="shared" si="534"/>
        <v>Lockwood</v>
      </c>
      <c r="B1355" s="44" t="str">
        <f t="shared" si="535"/>
        <v>Tetrachloroethylene</v>
      </c>
      <c r="C1355" s="38" t="s">
        <v>2587</v>
      </c>
      <c r="D1355" s="38" t="str">
        <f t="shared" si="561"/>
        <v>L</v>
      </c>
      <c r="E1355" s="44" t="s">
        <v>371</v>
      </c>
      <c r="F1355" s="155" t="str">
        <f t="shared" si="536"/>
        <v>366 BONNIE</v>
      </c>
      <c r="G1355" s="44" t="str">
        <f t="shared" si="537"/>
        <v>Residential</v>
      </c>
      <c r="H1355" s="44" t="str">
        <f t="shared" si="538"/>
        <v>Slab on grade</v>
      </c>
      <c r="I1355" s="38" t="str">
        <f t="shared" si="542"/>
        <v>Y</v>
      </c>
      <c r="J1355" s="38" t="str">
        <f t="shared" si="543"/>
        <v>n</v>
      </c>
      <c r="K1355" s="38" t="s">
        <v>541</v>
      </c>
      <c r="L1355" s="44" t="s">
        <v>358</v>
      </c>
      <c r="M1355" s="38" t="str">
        <f t="shared" si="563"/>
        <v/>
      </c>
      <c r="N1355" s="38" t="str">
        <f t="shared" si="564"/>
        <v/>
      </c>
      <c r="O1355" s="38"/>
      <c r="P1355" s="44"/>
      <c r="Q1355" s="44"/>
      <c r="R1355" s="44"/>
      <c r="S1355" s="44"/>
      <c r="T1355" s="44"/>
      <c r="U1355" s="44"/>
      <c r="V1355" s="44"/>
      <c r="W1355" s="44"/>
      <c r="X1355" s="44"/>
      <c r="Y1355" s="38" t="str">
        <f t="shared" si="539"/>
        <v>Y</v>
      </c>
      <c r="Z1355" s="38" t="str">
        <f t="shared" si="540"/>
        <v>n</v>
      </c>
      <c r="AA1355" s="38" t="str">
        <f t="shared" si="565"/>
        <v>Y</v>
      </c>
      <c r="AC1355" s="59"/>
      <c r="AD1355" s="204"/>
      <c r="AE1355" s="38"/>
      <c r="AF1355" s="38"/>
      <c r="AG1355" s="125">
        <f t="shared" si="544"/>
        <v>4.3</v>
      </c>
      <c r="AH1355" s="39">
        <v>7</v>
      </c>
      <c r="AI1355" s="123">
        <f t="shared" si="545"/>
        <v>1213.5871650163858</v>
      </c>
      <c r="AM1355" s="40">
        <f t="shared" si="556"/>
        <v>0.21</v>
      </c>
      <c r="AN1355" s="39">
        <f t="shared" si="541"/>
        <v>3.8</v>
      </c>
      <c r="AO1355" s="204">
        <f t="shared" si="546"/>
        <v>1.7304072262264291E-4</v>
      </c>
      <c r="AP1355" s="204"/>
      <c r="AQ1355" s="59"/>
      <c r="AR1355" s="59"/>
      <c r="AS1355" s="115">
        <f t="shared" si="559"/>
        <v>1</v>
      </c>
      <c r="AT1355" s="115">
        <f t="shared" si="560"/>
        <v>0</v>
      </c>
      <c r="AU1355" s="115"/>
      <c r="AV1355" s="115"/>
      <c r="AY1355" s="115"/>
      <c r="AZ1355" s="115"/>
      <c r="BA1355" s="43">
        <v>68</v>
      </c>
      <c r="BB1355" s="43" t="s">
        <v>2135</v>
      </c>
      <c r="BC1355" s="43" t="s">
        <v>2050</v>
      </c>
      <c r="BD1355" s="43" t="s">
        <v>2136</v>
      </c>
      <c r="BE1355" s="37" t="s">
        <v>656</v>
      </c>
      <c r="BF1355" s="43"/>
      <c r="BG1355" s="43">
        <v>533</v>
      </c>
      <c r="BH1355" s="43" t="s">
        <v>2575</v>
      </c>
      <c r="BI1355" s="43" t="s">
        <v>2138</v>
      </c>
      <c r="BJ1355" s="43" t="s">
        <v>533</v>
      </c>
      <c r="BK1355" s="43" t="s">
        <v>846</v>
      </c>
      <c r="BN1355" s="43">
        <v>2.4</v>
      </c>
      <c r="BO1355" s="43" t="s">
        <v>1390</v>
      </c>
      <c r="BP1355" s="48" t="s">
        <v>1406</v>
      </c>
      <c r="BS1355" s="43" t="s">
        <v>2057</v>
      </c>
      <c r="BT1355" s="43" t="s">
        <v>928</v>
      </c>
      <c r="BU1355" s="43"/>
      <c r="BV1355" s="43"/>
      <c r="BW1355" s="243">
        <v>37302</v>
      </c>
      <c r="BX1355" s="243"/>
      <c r="BY1355" s="48" t="s">
        <v>451</v>
      </c>
      <c r="BZ1355" s="43">
        <v>0.21</v>
      </c>
      <c r="CA1355" s="43" t="s">
        <v>1396</v>
      </c>
      <c r="CD1355" s="124" t="s">
        <v>1397</v>
      </c>
      <c r="CE1355" s="43">
        <v>13751</v>
      </c>
      <c r="CR1355" s="43" t="s">
        <v>929</v>
      </c>
      <c r="CS1355" s="251">
        <v>37302</v>
      </c>
      <c r="CT1355" s="126"/>
      <c r="CU1355" s="43">
        <v>150</v>
      </c>
      <c r="CV1355" s="39" t="s">
        <v>1395</v>
      </c>
      <c r="CW1355" s="43"/>
      <c r="CY1355" s="39" t="s">
        <v>451</v>
      </c>
      <c r="CZ1355" s="43">
        <v>4.3</v>
      </c>
      <c r="DA1355" s="43" t="s">
        <v>2046</v>
      </c>
      <c r="DD1355" s="43" t="s">
        <v>1397</v>
      </c>
      <c r="DE1355" s="43">
        <v>1883</v>
      </c>
      <c r="DF1355" s="43"/>
      <c r="DG1355" s="43"/>
      <c r="DH1355" s="43"/>
      <c r="DI1355" s="43"/>
      <c r="DJ1355" s="43"/>
      <c r="DK1355" s="43"/>
      <c r="DL1355" s="43"/>
      <c r="DM1355" s="43"/>
      <c r="DN1355" s="43"/>
      <c r="DO1355" s="43"/>
      <c r="DP1355" s="43"/>
      <c r="DQ1355" s="43"/>
      <c r="DR1355" s="124"/>
      <c r="DS1355" s="43"/>
    </row>
    <row r="1356" spans="1:123" s="39" customFormat="1" hidden="1" x14ac:dyDescent="0.2">
      <c r="A1356" s="44" t="str">
        <f t="shared" si="534"/>
        <v>Lockwood</v>
      </c>
      <c r="B1356" s="44" t="str">
        <f t="shared" si="535"/>
        <v>Trichloroethylene</v>
      </c>
      <c r="C1356" s="38" t="s">
        <v>2587</v>
      </c>
      <c r="D1356" s="38" t="str">
        <f t="shared" si="561"/>
        <v>L</v>
      </c>
      <c r="E1356" s="44" t="s">
        <v>371</v>
      </c>
      <c r="F1356" s="155" t="str">
        <f t="shared" si="536"/>
        <v>366 BONNIE</v>
      </c>
      <c r="G1356" s="44" t="str">
        <f t="shared" si="537"/>
        <v>Residential</v>
      </c>
      <c r="H1356" s="44" t="str">
        <f t="shared" si="538"/>
        <v>Slab on grade</v>
      </c>
      <c r="I1356" s="38" t="str">
        <f t="shared" si="542"/>
        <v>Y</v>
      </c>
      <c r="J1356" s="38" t="str">
        <f t="shared" si="543"/>
        <v>Y</v>
      </c>
      <c r="K1356" s="38" t="s">
        <v>541</v>
      </c>
      <c r="L1356" s="44" t="s">
        <v>358</v>
      </c>
      <c r="M1356" s="38" t="str">
        <f t="shared" si="563"/>
        <v/>
      </c>
      <c r="N1356" s="38" t="str">
        <f t="shared" si="564"/>
        <v/>
      </c>
      <c r="O1356" s="38"/>
      <c r="P1356" s="44"/>
      <c r="Q1356" s="44"/>
      <c r="R1356" s="44"/>
      <c r="S1356" s="44"/>
      <c r="T1356" s="44"/>
      <c r="U1356" s="44"/>
      <c r="V1356" s="44"/>
      <c r="W1356" s="44"/>
      <c r="X1356" s="44"/>
      <c r="Y1356" s="38" t="str">
        <f t="shared" si="539"/>
        <v>Y</v>
      </c>
      <c r="Z1356" s="38" t="str">
        <f t="shared" si="540"/>
        <v>n</v>
      </c>
      <c r="AA1356" s="38" t="str">
        <f t="shared" si="565"/>
        <v>Y</v>
      </c>
      <c r="AC1356" s="59"/>
      <c r="AD1356" s="204"/>
      <c r="AE1356" s="38"/>
      <c r="AF1356" s="38"/>
      <c r="AG1356" s="125">
        <f t="shared" si="544"/>
        <v>3.8</v>
      </c>
      <c r="AH1356" s="39">
        <v>7</v>
      </c>
      <c r="AI1356" s="123">
        <f t="shared" si="545"/>
        <v>668.41330657572871</v>
      </c>
      <c r="AM1356" s="40">
        <f t="shared" si="556"/>
        <v>0.05</v>
      </c>
      <c r="AN1356" s="39">
        <f t="shared" si="541"/>
        <v>0.5</v>
      </c>
      <c r="AO1356" s="204">
        <f t="shared" si="546"/>
        <v>7.4804016479188969E-5</v>
      </c>
      <c r="AP1356" s="204"/>
      <c r="AQ1356" s="59"/>
      <c r="AR1356" s="59"/>
      <c r="AS1356" s="115">
        <f t="shared" si="559"/>
        <v>1</v>
      </c>
      <c r="AT1356" s="115">
        <f t="shared" si="560"/>
        <v>0</v>
      </c>
      <c r="AU1356" s="115"/>
      <c r="AV1356" s="115"/>
      <c r="AY1356" s="115"/>
      <c r="AZ1356" s="115"/>
      <c r="BA1356" s="43">
        <v>68</v>
      </c>
      <c r="BB1356" s="43" t="s">
        <v>2135</v>
      </c>
      <c r="BC1356" s="43" t="s">
        <v>2050</v>
      </c>
      <c r="BD1356" s="43" t="s">
        <v>2136</v>
      </c>
      <c r="BE1356" s="37" t="s">
        <v>656</v>
      </c>
      <c r="BF1356" s="43"/>
      <c r="BG1356" s="43">
        <v>533</v>
      </c>
      <c r="BH1356" s="43" t="s">
        <v>2575</v>
      </c>
      <c r="BI1356" s="43" t="s">
        <v>2138</v>
      </c>
      <c r="BJ1356" s="43" t="s">
        <v>533</v>
      </c>
      <c r="BK1356" s="43" t="s">
        <v>846</v>
      </c>
      <c r="BN1356" s="43">
        <v>2.4</v>
      </c>
      <c r="BO1356" s="43" t="s">
        <v>1390</v>
      </c>
      <c r="BP1356" s="48" t="s">
        <v>1406</v>
      </c>
      <c r="BS1356" s="43" t="s">
        <v>1393</v>
      </c>
      <c r="BT1356" s="43" t="s">
        <v>928</v>
      </c>
      <c r="BU1356" s="43"/>
      <c r="BV1356" s="43"/>
      <c r="BW1356" s="243">
        <v>37179</v>
      </c>
      <c r="BX1356" s="243"/>
      <c r="BY1356" s="48" t="s">
        <v>451</v>
      </c>
      <c r="BZ1356" s="43">
        <v>0.05</v>
      </c>
      <c r="CA1356" s="43" t="s">
        <v>1396</v>
      </c>
      <c r="CD1356" s="124" t="s">
        <v>1397</v>
      </c>
      <c r="CE1356" s="43">
        <v>13752</v>
      </c>
      <c r="CR1356" s="43" t="s">
        <v>929</v>
      </c>
      <c r="CS1356" s="251">
        <v>37179</v>
      </c>
      <c r="CT1356" s="126"/>
      <c r="CU1356" s="43">
        <v>150</v>
      </c>
      <c r="CV1356" s="39" t="s">
        <v>1395</v>
      </c>
      <c r="CW1356" s="43"/>
      <c r="CY1356" s="39" t="s">
        <v>451</v>
      </c>
      <c r="CZ1356" s="43">
        <v>3.8</v>
      </c>
      <c r="DA1356" s="43" t="s">
        <v>2046</v>
      </c>
      <c r="DD1356" s="43" t="s">
        <v>1397</v>
      </c>
      <c r="DE1356" s="43">
        <v>1882</v>
      </c>
      <c r="DF1356" s="43"/>
      <c r="DG1356" s="43"/>
      <c r="DH1356" s="43"/>
      <c r="DI1356" s="43"/>
      <c r="DJ1356" s="43"/>
      <c r="DK1356" s="43"/>
      <c r="DL1356" s="43"/>
      <c r="DM1356" s="43"/>
      <c r="DN1356" s="43"/>
      <c r="DO1356" s="43"/>
      <c r="DP1356" s="43"/>
      <c r="DQ1356" s="43"/>
      <c r="DR1356" s="124"/>
      <c r="DS1356" s="43"/>
    </row>
    <row r="1357" spans="1:123" s="39" customFormat="1" hidden="1" x14ac:dyDescent="0.2">
      <c r="A1357" s="44" t="str">
        <f t="shared" si="534"/>
        <v>Lockwood</v>
      </c>
      <c r="B1357" s="44" t="str">
        <f t="shared" si="535"/>
        <v>Tetrachloroethylene</v>
      </c>
      <c r="C1357" s="38" t="s">
        <v>2587</v>
      </c>
      <c r="D1357" s="38" t="str">
        <f t="shared" si="561"/>
        <v>L</v>
      </c>
      <c r="E1357" s="44" t="s">
        <v>371</v>
      </c>
      <c r="F1357" s="155" t="str">
        <f t="shared" si="536"/>
        <v>400 LOMOND</v>
      </c>
      <c r="G1357" s="44" t="str">
        <f t="shared" si="537"/>
        <v>Residential</v>
      </c>
      <c r="H1357" s="44" t="str">
        <f t="shared" si="538"/>
        <v>Slab on grade</v>
      </c>
      <c r="I1357" s="38" t="str">
        <f t="shared" si="542"/>
        <v>Y</v>
      </c>
      <c r="J1357" s="38" t="str">
        <f t="shared" si="543"/>
        <v>n</v>
      </c>
      <c r="K1357" s="38" t="s">
        <v>541</v>
      </c>
      <c r="L1357" s="44" t="s">
        <v>358</v>
      </c>
      <c r="M1357" s="38" t="str">
        <f t="shared" si="563"/>
        <v/>
      </c>
      <c r="N1357" s="38" t="str">
        <f t="shared" si="564"/>
        <v/>
      </c>
      <c r="O1357" s="38"/>
      <c r="P1357" s="44"/>
      <c r="Q1357" s="44"/>
      <c r="R1357" s="44"/>
      <c r="S1357" s="44"/>
      <c r="T1357" s="44"/>
      <c r="U1357" s="44"/>
      <c r="V1357" s="44"/>
      <c r="W1357" s="44"/>
      <c r="X1357" s="44"/>
      <c r="Y1357" s="38" t="str">
        <f t="shared" si="539"/>
        <v>Y</v>
      </c>
      <c r="Z1357" s="38" t="str">
        <f t="shared" si="540"/>
        <v>n</v>
      </c>
      <c r="AA1357" s="38" t="str">
        <f t="shared" si="565"/>
        <v>Y</v>
      </c>
      <c r="AC1357" s="59"/>
      <c r="AD1357" s="204"/>
      <c r="AE1357" s="38"/>
      <c r="AF1357" s="38"/>
      <c r="AG1357" s="125">
        <f t="shared" si="544"/>
        <v>4</v>
      </c>
      <c r="AH1357" s="39">
        <v>7</v>
      </c>
      <c r="AI1357" s="123">
        <f t="shared" si="545"/>
        <v>1128.9182930384984</v>
      </c>
      <c r="AM1357" s="40">
        <f t="shared" si="556"/>
        <v>0.47</v>
      </c>
      <c r="AN1357" s="39">
        <f t="shared" si="541"/>
        <v>3.8</v>
      </c>
      <c r="AO1357" s="204">
        <f t="shared" si="546"/>
        <v>4.1632773859566827E-4</v>
      </c>
      <c r="AP1357" s="204"/>
      <c r="AQ1357" s="59"/>
      <c r="AR1357" s="59"/>
      <c r="AS1357" s="115">
        <f t="shared" si="559"/>
        <v>1</v>
      </c>
      <c r="AT1357" s="115">
        <f t="shared" si="560"/>
        <v>0</v>
      </c>
      <c r="AU1357" s="115"/>
      <c r="AV1357" s="115"/>
      <c r="AY1357" s="115"/>
      <c r="AZ1357" s="115"/>
      <c r="BA1357" s="43">
        <v>68</v>
      </c>
      <c r="BB1357" s="43" t="s">
        <v>2135</v>
      </c>
      <c r="BC1357" s="43" t="s">
        <v>2050</v>
      </c>
      <c r="BD1357" s="43" t="s">
        <v>2136</v>
      </c>
      <c r="BE1357" s="37" t="s">
        <v>656</v>
      </c>
      <c r="BF1357" s="43"/>
      <c r="BG1357" s="43">
        <v>534</v>
      </c>
      <c r="BH1357" s="43" t="s">
        <v>930</v>
      </c>
      <c r="BI1357" s="43" t="s">
        <v>2138</v>
      </c>
      <c r="BJ1357" s="43" t="s">
        <v>533</v>
      </c>
      <c r="BK1357" s="43" t="s">
        <v>846</v>
      </c>
      <c r="BN1357" s="43">
        <v>2.4</v>
      </c>
      <c r="BO1357" s="43" t="s">
        <v>1390</v>
      </c>
      <c r="BP1357" s="48" t="s">
        <v>1406</v>
      </c>
      <c r="BS1357" s="43" t="s">
        <v>2057</v>
      </c>
      <c r="BT1357" s="43" t="s">
        <v>931</v>
      </c>
      <c r="BU1357" s="43"/>
      <c r="BV1357" s="43"/>
      <c r="BW1357" s="243">
        <v>37179</v>
      </c>
      <c r="BX1357" s="243"/>
      <c r="BY1357" s="48" t="s">
        <v>451</v>
      </c>
      <c r="BZ1357" s="43">
        <v>0.47</v>
      </c>
      <c r="CA1357" s="43" t="s">
        <v>1396</v>
      </c>
      <c r="CD1357" s="124" t="s">
        <v>1397</v>
      </c>
      <c r="CE1357" s="43">
        <v>13755</v>
      </c>
      <c r="CR1357" s="43" t="s">
        <v>929</v>
      </c>
      <c r="CS1357" s="251">
        <v>37179</v>
      </c>
      <c r="CT1357" s="126"/>
      <c r="CU1357" s="43">
        <v>175</v>
      </c>
      <c r="CV1357" s="39" t="s">
        <v>1395</v>
      </c>
      <c r="CW1357" s="43"/>
      <c r="CY1357" s="39" t="s">
        <v>451</v>
      </c>
      <c r="CZ1357" s="43">
        <v>4</v>
      </c>
      <c r="DA1357" s="43" t="s">
        <v>2046</v>
      </c>
      <c r="DD1357" s="43" t="s">
        <v>1397</v>
      </c>
      <c r="DE1357" s="43">
        <v>1884</v>
      </c>
      <c r="DF1357" s="43"/>
      <c r="DG1357" s="43"/>
      <c r="DH1357" s="43"/>
      <c r="DI1357" s="43"/>
      <c r="DJ1357" s="43"/>
      <c r="DK1357" s="43"/>
      <c r="DL1357" s="43"/>
      <c r="DM1357" s="43"/>
      <c r="DN1357" s="43"/>
      <c r="DO1357" s="43"/>
      <c r="DP1357" s="43"/>
      <c r="DQ1357" s="43"/>
      <c r="DR1357" s="124"/>
      <c r="DS1357" s="43"/>
    </row>
    <row r="1358" spans="1:123" s="39" customFormat="1" hidden="1" x14ac:dyDescent="0.2">
      <c r="A1358" s="44" t="str">
        <f t="shared" si="534"/>
        <v>Lockwood</v>
      </c>
      <c r="B1358" s="44" t="str">
        <f t="shared" si="535"/>
        <v>Tetrachloroethylene</v>
      </c>
      <c r="C1358" s="38" t="s">
        <v>2587</v>
      </c>
      <c r="D1358" s="38" t="str">
        <f t="shared" si="561"/>
        <v>L</v>
      </c>
      <c r="E1358" s="44" t="s">
        <v>371</v>
      </c>
      <c r="F1358" s="155" t="str">
        <f t="shared" si="536"/>
        <v>400 LOMOND</v>
      </c>
      <c r="G1358" s="44" t="str">
        <f t="shared" si="537"/>
        <v>Residential</v>
      </c>
      <c r="H1358" s="44" t="str">
        <f t="shared" si="538"/>
        <v>Slab on grade</v>
      </c>
      <c r="I1358" s="38" t="str">
        <f t="shared" si="542"/>
        <v>Y</v>
      </c>
      <c r="J1358" s="38" t="str">
        <f t="shared" si="543"/>
        <v>n</v>
      </c>
      <c r="K1358" s="38" t="s">
        <v>541</v>
      </c>
      <c r="L1358" s="44" t="s">
        <v>358</v>
      </c>
      <c r="M1358" s="38" t="str">
        <f t="shared" si="563"/>
        <v/>
      </c>
      <c r="N1358" s="38" t="str">
        <f t="shared" si="564"/>
        <v/>
      </c>
      <c r="O1358" s="38"/>
      <c r="P1358" s="44"/>
      <c r="Q1358" s="44"/>
      <c r="R1358" s="44"/>
      <c r="S1358" s="44"/>
      <c r="T1358" s="44"/>
      <c r="U1358" s="44"/>
      <c r="V1358" s="44"/>
      <c r="W1358" s="44"/>
      <c r="X1358" s="44"/>
      <c r="Y1358" s="38" t="str">
        <f t="shared" si="539"/>
        <v>Y</v>
      </c>
      <c r="Z1358" s="38" t="str">
        <f t="shared" si="540"/>
        <v>n</v>
      </c>
      <c r="AA1358" s="38" t="str">
        <f t="shared" si="565"/>
        <v>Y</v>
      </c>
      <c r="AC1358" s="59"/>
      <c r="AD1358" s="204"/>
      <c r="AE1358" s="38"/>
      <c r="AF1358" s="38"/>
      <c r="AG1358" s="125">
        <f t="shared" si="544"/>
        <v>4.3</v>
      </c>
      <c r="AH1358" s="39">
        <v>7</v>
      </c>
      <c r="AI1358" s="123">
        <f t="shared" si="545"/>
        <v>1213.5871650163858</v>
      </c>
      <c r="AM1358" s="40">
        <f t="shared" si="556"/>
        <v>0.25</v>
      </c>
      <c r="AN1358" s="39">
        <f t="shared" si="541"/>
        <v>3.8</v>
      </c>
      <c r="AO1358" s="204">
        <f t="shared" si="546"/>
        <v>2.0600086026505108E-4</v>
      </c>
      <c r="AP1358" s="204"/>
      <c r="AQ1358" s="59"/>
      <c r="AR1358" s="59"/>
      <c r="AS1358" s="115">
        <f t="shared" si="559"/>
        <v>1</v>
      </c>
      <c r="AT1358" s="115">
        <f t="shared" si="560"/>
        <v>0</v>
      </c>
      <c r="AU1358" s="115"/>
      <c r="AV1358" s="115"/>
      <c r="AY1358" s="115"/>
      <c r="AZ1358" s="115"/>
      <c r="BA1358" s="43">
        <v>68</v>
      </c>
      <c r="BB1358" s="43" t="s">
        <v>2135</v>
      </c>
      <c r="BC1358" s="43" t="s">
        <v>2050</v>
      </c>
      <c r="BD1358" s="43" t="s">
        <v>2136</v>
      </c>
      <c r="BE1358" s="37" t="s">
        <v>656</v>
      </c>
      <c r="BF1358" s="43"/>
      <c r="BG1358" s="43">
        <v>534</v>
      </c>
      <c r="BH1358" s="43" t="s">
        <v>930</v>
      </c>
      <c r="BI1358" s="43" t="s">
        <v>2138</v>
      </c>
      <c r="BJ1358" s="43" t="s">
        <v>533</v>
      </c>
      <c r="BK1358" s="43" t="s">
        <v>846</v>
      </c>
      <c r="BN1358" s="43">
        <v>2.4</v>
      </c>
      <c r="BO1358" s="43" t="s">
        <v>1390</v>
      </c>
      <c r="BP1358" s="48" t="s">
        <v>1406</v>
      </c>
      <c r="BS1358" s="43" t="s">
        <v>2057</v>
      </c>
      <c r="BT1358" s="43" t="s">
        <v>931</v>
      </c>
      <c r="BU1358" s="43"/>
      <c r="BV1358" s="43"/>
      <c r="BW1358" s="243">
        <v>37302</v>
      </c>
      <c r="BX1358" s="243"/>
      <c r="BY1358" s="48" t="s">
        <v>451</v>
      </c>
      <c r="BZ1358" s="43">
        <v>0.25</v>
      </c>
      <c r="CA1358" s="43" t="s">
        <v>1396</v>
      </c>
      <c r="CD1358" s="124" t="s">
        <v>1397</v>
      </c>
      <c r="CE1358" s="43">
        <v>13754</v>
      </c>
      <c r="CR1358" s="43" t="s">
        <v>929</v>
      </c>
      <c r="CS1358" s="251">
        <v>37302</v>
      </c>
      <c r="CT1358" s="126"/>
      <c r="CU1358" s="43">
        <v>175</v>
      </c>
      <c r="CV1358" s="39" t="s">
        <v>1395</v>
      </c>
      <c r="CW1358" s="43"/>
      <c r="CY1358" s="39" t="s">
        <v>451</v>
      </c>
      <c r="CZ1358" s="43">
        <v>4.3</v>
      </c>
      <c r="DA1358" s="43" t="s">
        <v>2046</v>
      </c>
      <c r="DD1358" s="43" t="s">
        <v>1397</v>
      </c>
      <c r="DE1358" s="43">
        <v>1886</v>
      </c>
      <c r="DF1358" s="43"/>
      <c r="DG1358" s="43"/>
      <c r="DH1358" s="43"/>
      <c r="DI1358" s="43"/>
      <c r="DJ1358" s="43"/>
      <c r="DK1358" s="43"/>
      <c r="DL1358" s="43"/>
      <c r="DM1358" s="43"/>
      <c r="DN1358" s="43"/>
      <c r="DO1358" s="43"/>
      <c r="DP1358" s="43"/>
      <c r="DQ1358" s="43"/>
      <c r="DR1358" s="124"/>
      <c r="DS1358" s="43"/>
    </row>
    <row r="1359" spans="1:123" s="39" customFormat="1" hidden="1" x14ac:dyDescent="0.2">
      <c r="A1359" s="44" t="str">
        <f t="shared" ref="A1359:A1405" si="566">BB1359</f>
        <v>Lockwood</v>
      </c>
      <c r="B1359" s="44" t="str">
        <f t="shared" ref="B1359:B1423" si="567">BS1359</f>
        <v>Trichloroethylene</v>
      </c>
      <c r="C1359" s="38" t="s">
        <v>2587</v>
      </c>
      <c r="D1359" s="38" t="str">
        <f t="shared" si="561"/>
        <v>L</v>
      </c>
      <c r="E1359" s="44" t="s">
        <v>371</v>
      </c>
      <c r="F1359" s="155" t="str">
        <f t="shared" ref="F1359:F1405" si="568">BH1359</f>
        <v>400 LOMOND</v>
      </c>
      <c r="G1359" s="44" t="str">
        <f t="shared" ref="G1359:G1405" si="569">BJ1359</f>
        <v>Residential</v>
      </c>
      <c r="H1359" s="44" t="str">
        <f t="shared" ref="H1359:H1423" si="570">IF(BK1359="","",BK1359)</f>
        <v>Slab on grade</v>
      </c>
      <c r="I1359" s="38" t="str">
        <f t="shared" si="542"/>
        <v>Y</v>
      </c>
      <c r="J1359" s="38" t="str">
        <f t="shared" si="543"/>
        <v>Y</v>
      </c>
      <c r="K1359" s="38" t="s">
        <v>541</v>
      </c>
      <c r="L1359" s="44" t="s">
        <v>358</v>
      </c>
      <c r="M1359" s="38" t="str">
        <f t="shared" si="563"/>
        <v/>
      </c>
      <c r="N1359" s="38" t="str">
        <f t="shared" si="564"/>
        <v/>
      </c>
      <c r="O1359" s="38"/>
      <c r="P1359" s="44"/>
      <c r="Q1359" s="44"/>
      <c r="R1359" s="44"/>
      <c r="S1359" s="44"/>
      <c r="T1359" s="44"/>
      <c r="U1359" s="44"/>
      <c r="V1359" s="44"/>
      <c r="W1359" s="44"/>
      <c r="X1359" s="44"/>
      <c r="Y1359" s="38" t="str">
        <f t="shared" ref="Y1359:Y1423" si="571">IF(CD1359="","",IF(CD1359="y","Y","n"))</f>
        <v>Y</v>
      </c>
      <c r="Z1359" s="38" t="str">
        <f t="shared" ref="Z1359:Z1423" si="572">IF(AM1359="","",IF(AN1359="","Y",IF(AM1359&gt;AN1359*$Z$38,"Y","n")))</f>
        <v>n</v>
      </c>
      <c r="AA1359" s="38" t="str">
        <f t="shared" si="565"/>
        <v>Y</v>
      </c>
      <c r="AC1359" s="59"/>
      <c r="AD1359" s="204"/>
      <c r="AE1359" s="38"/>
      <c r="AF1359" s="38"/>
      <c r="AG1359" s="125">
        <f t="shared" si="544"/>
        <v>3.8</v>
      </c>
      <c r="AH1359" s="39">
        <v>7</v>
      </c>
      <c r="AI1359" s="123">
        <f t="shared" si="545"/>
        <v>668.41330657572871</v>
      </c>
      <c r="AM1359" s="40">
        <f t="shared" si="556"/>
        <v>0.05</v>
      </c>
      <c r="AN1359" s="39">
        <f t="shared" ref="AN1359:AN1423" si="573">IF(ISNA(MATCH(BS1359,ChemName,0))=TRUE,"",IF(INDEX(Percent90,MATCH(BS1359,ChemName,0))=0,"",INDEX(Percent90,MATCH(BS1359,ChemName,0))))</f>
        <v>0.5</v>
      </c>
      <c r="AO1359" s="204">
        <f t="shared" si="546"/>
        <v>7.4804016479188969E-5</v>
      </c>
      <c r="AP1359" s="204"/>
      <c r="AQ1359" s="59"/>
      <c r="AR1359" s="59"/>
      <c r="AS1359" s="115">
        <f t="shared" si="559"/>
        <v>1</v>
      </c>
      <c r="AT1359" s="115">
        <f t="shared" si="560"/>
        <v>0</v>
      </c>
      <c r="AU1359" s="115"/>
      <c r="AV1359" s="115"/>
      <c r="AY1359" s="115"/>
      <c r="AZ1359" s="115"/>
      <c r="BA1359" s="43">
        <v>68</v>
      </c>
      <c r="BB1359" s="43" t="s">
        <v>2135</v>
      </c>
      <c r="BC1359" s="43" t="s">
        <v>2050</v>
      </c>
      <c r="BD1359" s="43" t="s">
        <v>2136</v>
      </c>
      <c r="BE1359" s="37" t="s">
        <v>656</v>
      </c>
      <c r="BF1359" s="43"/>
      <c r="BG1359" s="43">
        <v>534</v>
      </c>
      <c r="BH1359" s="43" t="s">
        <v>930</v>
      </c>
      <c r="BI1359" s="43" t="s">
        <v>2138</v>
      </c>
      <c r="BJ1359" s="43" t="s">
        <v>533</v>
      </c>
      <c r="BK1359" s="43" t="s">
        <v>846</v>
      </c>
      <c r="BN1359" s="43">
        <v>2.4</v>
      </c>
      <c r="BO1359" s="43" t="s">
        <v>1390</v>
      </c>
      <c r="BP1359" s="48" t="s">
        <v>1406</v>
      </c>
      <c r="BS1359" s="43" t="s">
        <v>1393</v>
      </c>
      <c r="BT1359" s="43" t="s">
        <v>931</v>
      </c>
      <c r="BU1359" s="43"/>
      <c r="BV1359" s="43"/>
      <c r="BW1359" s="243">
        <v>37179</v>
      </c>
      <c r="BX1359" s="243"/>
      <c r="BY1359" s="48" t="s">
        <v>451</v>
      </c>
      <c r="BZ1359" s="43">
        <v>0.05</v>
      </c>
      <c r="CA1359" s="43" t="s">
        <v>1396</v>
      </c>
      <c r="CD1359" s="124" t="s">
        <v>1397</v>
      </c>
      <c r="CE1359" s="43">
        <v>13756</v>
      </c>
      <c r="CR1359" s="43" t="s">
        <v>929</v>
      </c>
      <c r="CS1359" s="251">
        <v>37179</v>
      </c>
      <c r="CT1359" s="126"/>
      <c r="CU1359" s="43">
        <v>175</v>
      </c>
      <c r="CV1359" s="39" t="s">
        <v>1395</v>
      </c>
      <c r="CW1359" s="43"/>
      <c r="CY1359" s="39" t="s">
        <v>451</v>
      </c>
      <c r="CZ1359" s="43">
        <v>3.8</v>
      </c>
      <c r="DA1359" s="43" t="s">
        <v>2046</v>
      </c>
      <c r="DD1359" s="43" t="s">
        <v>1397</v>
      </c>
      <c r="DE1359" s="43">
        <v>1885</v>
      </c>
      <c r="DF1359" s="43"/>
      <c r="DG1359" s="43"/>
      <c r="DH1359" s="43"/>
      <c r="DI1359" s="43"/>
      <c r="DJ1359" s="43"/>
      <c r="DK1359" s="43"/>
      <c r="DL1359" s="43"/>
      <c r="DM1359" s="43"/>
      <c r="DN1359" s="43"/>
      <c r="DO1359" s="43"/>
      <c r="DP1359" s="43"/>
      <c r="DQ1359" s="43"/>
      <c r="DR1359" s="124"/>
      <c r="DS1359" s="43"/>
    </row>
    <row r="1360" spans="1:123" s="39" customFormat="1" hidden="1" x14ac:dyDescent="0.2">
      <c r="A1360" s="44" t="str">
        <f t="shared" si="566"/>
        <v>Lockwood</v>
      </c>
      <c r="B1360" s="44" t="str">
        <f t="shared" si="567"/>
        <v>1,1-Dichloroethane</v>
      </c>
      <c r="C1360" s="38" t="s">
        <v>2587</v>
      </c>
      <c r="D1360" s="38" t="str">
        <f t="shared" si="561"/>
        <v>L</v>
      </c>
      <c r="E1360" s="44" t="s">
        <v>371</v>
      </c>
      <c r="F1360" s="155" t="str">
        <f t="shared" si="568"/>
        <v>403 LOMOND</v>
      </c>
      <c r="G1360" s="44" t="str">
        <f t="shared" si="569"/>
        <v>Residential</v>
      </c>
      <c r="H1360" s="44" t="str">
        <f t="shared" si="570"/>
        <v>Crawlspace</v>
      </c>
      <c r="I1360" s="38" t="str">
        <f t="shared" si="542"/>
        <v>Y</v>
      </c>
      <c r="J1360" s="38" t="str">
        <f t="shared" si="543"/>
        <v>Y</v>
      </c>
      <c r="K1360" s="38" t="str">
        <f>IF(AG1360="","",IF(I1360="N","n","Y"))</f>
        <v>Y</v>
      </c>
      <c r="L1360" s="44"/>
      <c r="M1360" s="38" t="str">
        <f t="shared" si="563"/>
        <v/>
      </c>
      <c r="N1360" s="38" t="str">
        <f t="shared" si="564"/>
        <v/>
      </c>
      <c r="O1360" s="38" t="str">
        <f t="shared" ref="O1360:O1405" si="574">IF(AJ1360="","",IF(OR(M1360="N",N1360="N"),"n","Y"))</f>
        <v/>
      </c>
      <c r="P1360" s="44"/>
      <c r="Q1360" s="44"/>
      <c r="R1360" s="44"/>
      <c r="S1360" s="44"/>
      <c r="T1360" s="44"/>
      <c r="U1360" s="44"/>
      <c r="V1360" s="44"/>
      <c r="W1360" s="44"/>
      <c r="X1360" s="44"/>
      <c r="Y1360" s="38" t="str">
        <f t="shared" si="571"/>
        <v>Y</v>
      </c>
      <c r="Z1360" s="38" t="str">
        <f t="shared" si="572"/>
        <v>Y</v>
      </c>
      <c r="AA1360" s="38" t="str">
        <f t="shared" si="565"/>
        <v>Y</v>
      </c>
      <c r="AC1360" s="59"/>
      <c r="AD1360" s="204"/>
      <c r="AE1360" s="38"/>
      <c r="AF1360" s="38"/>
      <c r="AG1360" s="125">
        <f t="shared" si="544"/>
        <v>6</v>
      </c>
      <c r="AH1360" s="39">
        <v>7</v>
      </c>
      <c r="AI1360" s="123">
        <f t="shared" si="545"/>
        <v>649.64809884156693</v>
      </c>
      <c r="AM1360" s="40">
        <f t="shared" si="556"/>
        <v>0.17</v>
      </c>
      <c r="AN1360" s="39" t="str">
        <f t="shared" si="573"/>
        <v/>
      </c>
      <c r="AO1360" s="204">
        <f t="shared" si="546"/>
        <v>2.6168013160223039E-4</v>
      </c>
      <c r="AP1360" s="204"/>
      <c r="AQ1360" s="59"/>
      <c r="AR1360" s="59"/>
      <c r="AS1360" s="115">
        <f t="shared" si="559"/>
        <v>1</v>
      </c>
      <c r="AT1360" s="115">
        <f t="shared" si="560"/>
        <v>0</v>
      </c>
      <c r="AU1360" s="115"/>
      <c r="AV1360" s="115"/>
      <c r="AY1360" s="115"/>
      <c r="AZ1360" s="115"/>
      <c r="BA1360" s="43">
        <v>68</v>
      </c>
      <c r="BB1360" s="43" t="s">
        <v>2135</v>
      </c>
      <c r="BC1360" s="43" t="s">
        <v>2050</v>
      </c>
      <c r="BD1360" s="43" t="s">
        <v>2136</v>
      </c>
      <c r="BE1360" s="37" t="s">
        <v>656</v>
      </c>
      <c r="BF1360" s="43"/>
      <c r="BG1360" s="43">
        <v>524</v>
      </c>
      <c r="BH1360" s="43" t="s">
        <v>317</v>
      </c>
      <c r="BI1360" s="43" t="s">
        <v>2138</v>
      </c>
      <c r="BJ1360" s="43" t="s">
        <v>533</v>
      </c>
      <c r="BK1360" s="43" t="s">
        <v>1489</v>
      </c>
      <c r="BN1360" s="43">
        <v>2.4</v>
      </c>
      <c r="BO1360" s="43" t="s">
        <v>1390</v>
      </c>
      <c r="BP1360" s="48" t="s">
        <v>1406</v>
      </c>
      <c r="BS1360" s="43" t="s">
        <v>2619</v>
      </c>
      <c r="BT1360" s="43" t="s">
        <v>318</v>
      </c>
      <c r="BU1360" s="43"/>
      <c r="BV1360" s="43"/>
      <c r="BW1360" s="243">
        <v>37179</v>
      </c>
      <c r="BX1360" s="243"/>
      <c r="BY1360" s="48" t="s">
        <v>451</v>
      </c>
      <c r="BZ1360" s="43">
        <v>0.17</v>
      </c>
      <c r="CA1360" s="43" t="s">
        <v>1396</v>
      </c>
      <c r="CD1360" s="124" t="s">
        <v>1397</v>
      </c>
      <c r="CE1360" s="43">
        <v>13762</v>
      </c>
      <c r="CR1360" s="43" t="s">
        <v>319</v>
      </c>
      <c r="CS1360" s="251">
        <v>37179</v>
      </c>
      <c r="CT1360" s="126"/>
      <c r="CU1360" s="43">
        <v>10</v>
      </c>
      <c r="CV1360" s="39" t="s">
        <v>1395</v>
      </c>
      <c r="CW1360" s="43"/>
      <c r="CY1360" s="39" t="s">
        <v>451</v>
      </c>
      <c r="CZ1360" s="43">
        <v>6</v>
      </c>
      <c r="DA1360" s="43" t="s">
        <v>2046</v>
      </c>
      <c r="DD1360" s="43" t="s">
        <v>1397</v>
      </c>
      <c r="DE1360" s="43">
        <v>1887</v>
      </c>
      <c r="DF1360" s="43"/>
      <c r="DG1360" s="43"/>
      <c r="DH1360" s="43"/>
      <c r="DI1360" s="43"/>
      <c r="DJ1360" s="43"/>
      <c r="DK1360" s="43"/>
      <c r="DL1360" s="43"/>
      <c r="DM1360" s="43"/>
      <c r="DN1360" s="43"/>
      <c r="DO1360" s="43"/>
      <c r="DP1360" s="43"/>
      <c r="DQ1360" s="43"/>
      <c r="DR1360" s="124"/>
      <c r="DS1360" s="43"/>
    </row>
    <row r="1361" spans="1:123" s="39" customFormat="1" hidden="1" x14ac:dyDescent="0.2">
      <c r="A1361" s="44" t="str">
        <f t="shared" si="566"/>
        <v>Lockwood</v>
      </c>
      <c r="B1361" s="44" t="str">
        <f t="shared" si="567"/>
        <v>1,1-Dichloroethane</v>
      </c>
      <c r="C1361" s="38" t="s">
        <v>2587</v>
      </c>
      <c r="D1361" s="38" t="str">
        <f t="shared" si="561"/>
        <v>L</v>
      </c>
      <c r="E1361" s="44" t="s">
        <v>371</v>
      </c>
      <c r="F1361" s="155" t="str">
        <f t="shared" si="568"/>
        <v>403 LOMOND</v>
      </c>
      <c r="G1361" s="44" t="str">
        <f t="shared" si="569"/>
        <v>Residential</v>
      </c>
      <c r="H1361" s="44" t="str">
        <f t="shared" si="570"/>
        <v>Crawlspace</v>
      </c>
      <c r="I1361" s="38" t="str">
        <f t="shared" si="542"/>
        <v>Y</v>
      </c>
      <c r="J1361" s="38" t="str">
        <f t="shared" si="543"/>
        <v>Y</v>
      </c>
      <c r="K1361" s="38" t="s">
        <v>541</v>
      </c>
      <c r="L1361" s="44" t="s">
        <v>310</v>
      </c>
      <c r="M1361" s="38" t="str">
        <f t="shared" si="563"/>
        <v/>
      </c>
      <c r="N1361" s="38" t="str">
        <f t="shared" si="564"/>
        <v/>
      </c>
      <c r="O1361" s="38" t="str">
        <f t="shared" si="574"/>
        <v/>
      </c>
      <c r="P1361" s="44"/>
      <c r="Q1361" s="44"/>
      <c r="R1361" s="44"/>
      <c r="S1361" s="44"/>
      <c r="T1361" s="44"/>
      <c r="U1361" s="44"/>
      <c r="V1361" s="44"/>
      <c r="W1361" s="44"/>
      <c r="X1361" s="44"/>
      <c r="Y1361" s="38" t="str">
        <f t="shared" si="571"/>
        <v>Y</v>
      </c>
      <c r="Z1361" s="38" t="str">
        <f t="shared" si="572"/>
        <v>Y</v>
      </c>
      <c r="AA1361" s="38" t="str">
        <f t="shared" si="565"/>
        <v>Y</v>
      </c>
      <c r="AC1361" s="59"/>
      <c r="AD1361" s="204"/>
      <c r="AE1361" s="38"/>
      <c r="AF1361" s="38"/>
      <c r="AG1361" s="125">
        <f t="shared" si="544"/>
        <v>0.26</v>
      </c>
      <c r="AH1361" s="39">
        <v>7</v>
      </c>
      <c r="AI1361" s="123">
        <f t="shared" si="545"/>
        <v>28.151417616467899</v>
      </c>
      <c r="AM1361" s="40">
        <f t="shared" si="556"/>
        <v>0.12</v>
      </c>
      <c r="AN1361" s="39" t="str">
        <f t="shared" si="573"/>
        <v/>
      </c>
      <c r="AO1361" s="204">
        <f t="shared" si="546"/>
        <v>4.2626627772309024E-3</v>
      </c>
      <c r="AP1361" s="204"/>
      <c r="AQ1361" s="59"/>
      <c r="AR1361" s="59"/>
      <c r="AS1361" s="115">
        <f t="shared" si="559"/>
        <v>1</v>
      </c>
      <c r="AT1361" s="115">
        <f t="shared" si="560"/>
        <v>0</v>
      </c>
      <c r="AU1361" s="115"/>
      <c r="AV1361" s="115"/>
      <c r="AY1361" s="115"/>
      <c r="AZ1361" s="115"/>
      <c r="BA1361" s="43">
        <v>68</v>
      </c>
      <c r="BB1361" s="43" t="s">
        <v>2135</v>
      </c>
      <c r="BC1361" s="43" t="s">
        <v>2050</v>
      </c>
      <c r="BD1361" s="43" t="s">
        <v>2136</v>
      </c>
      <c r="BE1361" s="37" t="s">
        <v>656</v>
      </c>
      <c r="BF1361" s="43"/>
      <c r="BG1361" s="43">
        <v>524</v>
      </c>
      <c r="BH1361" s="43" t="s">
        <v>317</v>
      </c>
      <c r="BI1361" s="43" t="s">
        <v>2138</v>
      </c>
      <c r="BJ1361" s="43" t="s">
        <v>533</v>
      </c>
      <c r="BK1361" s="43" t="s">
        <v>1489</v>
      </c>
      <c r="BN1361" s="43">
        <v>2.4</v>
      </c>
      <c r="BO1361" s="43" t="s">
        <v>1390</v>
      </c>
      <c r="BP1361" s="48" t="s">
        <v>1406</v>
      </c>
      <c r="BS1361" s="43" t="s">
        <v>2619</v>
      </c>
      <c r="BT1361" s="43" t="s">
        <v>318</v>
      </c>
      <c r="BU1361" s="43"/>
      <c r="BV1361" s="43"/>
      <c r="BW1361" s="243">
        <v>37302</v>
      </c>
      <c r="BX1361" s="243"/>
      <c r="BY1361" s="48" t="s">
        <v>451</v>
      </c>
      <c r="BZ1361" s="43">
        <v>0.12</v>
      </c>
      <c r="CA1361" s="43" t="s">
        <v>1396</v>
      </c>
      <c r="CD1361" s="124" t="s">
        <v>1397</v>
      </c>
      <c r="CE1361" s="43">
        <v>13761</v>
      </c>
      <c r="CR1361" s="43" t="s">
        <v>319</v>
      </c>
      <c r="CS1361" s="251">
        <v>37302</v>
      </c>
      <c r="CT1361" s="126"/>
      <c r="CU1361" s="43">
        <v>10</v>
      </c>
      <c r="CV1361" s="39" t="s">
        <v>1395</v>
      </c>
      <c r="CW1361" s="43"/>
      <c r="CY1361" s="39" t="s">
        <v>451</v>
      </c>
      <c r="CZ1361" s="43">
        <v>0.26</v>
      </c>
      <c r="DA1361" s="43" t="s">
        <v>2046</v>
      </c>
      <c r="DD1361" s="43" t="s">
        <v>1397</v>
      </c>
      <c r="DE1361" s="43">
        <v>1894</v>
      </c>
      <c r="DF1361" s="43"/>
      <c r="DG1361" s="43"/>
      <c r="DH1361" s="43"/>
      <c r="DI1361" s="43"/>
      <c r="DJ1361" s="43"/>
      <c r="DK1361" s="43"/>
      <c r="DL1361" s="43"/>
      <c r="DM1361" s="43"/>
      <c r="DN1361" s="43"/>
      <c r="DO1361" s="43"/>
      <c r="DP1361" s="43"/>
      <c r="DQ1361" s="43"/>
      <c r="DR1361" s="124"/>
      <c r="DS1361" s="43"/>
    </row>
    <row r="1362" spans="1:123" s="39" customFormat="1" hidden="1" x14ac:dyDescent="0.2">
      <c r="A1362" s="44" t="str">
        <f t="shared" si="566"/>
        <v>Lockwood</v>
      </c>
      <c r="B1362" s="44" t="str">
        <f t="shared" si="567"/>
        <v>1,1-Dichloroethylene</v>
      </c>
      <c r="C1362" s="38" t="s">
        <v>2587</v>
      </c>
      <c r="D1362" s="38" t="str">
        <f t="shared" si="561"/>
        <v>L</v>
      </c>
      <c r="E1362" s="44" t="s">
        <v>371</v>
      </c>
      <c r="F1362" s="155" t="str">
        <f t="shared" si="568"/>
        <v>403 LOMOND</v>
      </c>
      <c r="G1362" s="44" t="str">
        <f t="shared" si="569"/>
        <v>Residential</v>
      </c>
      <c r="H1362" s="44" t="str">
        <f t="shared" si="570"/>
        <v>Crawlspace</v>
      </c>
      <c r="I1362" s="38" t="str">
        <f t="shared" si="542"/>
        <v>Y</v>
      </c>
      <c r="J1362" s="38" t="str">
        <f t="shared" si="543"/>
        <v>Y</v>
      </c>
      <c r="K1362" s="38" t="str">
        <f t="shared" ref="K1362:K1370" si="575">IF(AG1362="","",IF(I1362="N","n","Y"))</f>
        <v>Y</v>
      </c>
      <c r="L1362" s="44"/>
      <c r="M1362" s="38" t="str">
        <f t="shared" si="563"/>
        <v/>
      </c>
      <c r="N1362" s="38" t="str">
        <f t="shared" si="564"/>
        <v/>
      </c>
      <c r="O1362" s="38" t="str">
        <f t="shared" si="574"/>
        <v/>
      </c>
      <c r="P1362" s="44"/>
      <c r="Q1362" s="44"/>
      <c r="R1362" s="44"/>
      <c r="S1362" s="44"/>
      <c r="T1362" s="44"/>
      <c r="U1362" s="44"/>
      <c r="V1362" s="44"/>
      <c r="W1362" s="44"/>
      <c r="X1362" s="44"/>
      <c r="Y1362" s="38" t="str">
        <f t="shared" si="571"/>
        <v>Y</v>
      </c>
      <c r="Z1362" s="38" t="str">
        <f t="shared" si="572"/>
        <v>n</v>
      </c>
      <c r="AA1362" s="38" t="str">
        <f t="shared" si="565"/>
        <v>Y</v>
      </c>
      <c r="AC1362" s="59"/>
      <c r="AD1362" s="204"/>
      <c r="AE1362" s="38"/>
      <c r="AF1362" s="38"/>
      <c r="AG1362" s="125">
        <f t="shared" si="544"/>
        <v>2.2000000000000002</v>
      </c>
      <c r="AH1362" s="39">
        <v>7</v>
      </c>
      <c r="AI1362" s="123">
        <f t="shared" si="545"/>
        <v>1242.7230363534736</v>
      </c>
      <c r="AM1362" s="40">
        <f t="shared" si="556"/>
        <v>0.04</v>
      </c>
      <c r="AN1362" s="39">
        <f t="shared" si="573"/>
        <v>0.8</v>
      </c>
      <c r="AO1362" s="204">
        <f t="shared" si="546"/>
        <v>3.2187381121840422E-5</v>
      </c>
      <c r="AP1362" s="204"/>
      <c r="AQ1362" s="59"/>
      <c r="AR1362" s="59"/>
      <c r="AS1362" s="115">
        <f t="shared" si="559"/>
        <v>1</v>
      </c>
      <c r="AT1362" s="115">
        <f t="shared" si="560"/>
        <v>0</v>
      </c>
      <c r="AU1362" s="115"/>
      <c r="AV1362" s="115"/>
      <c r="AY1362" s="115"/>
      <c r="AZ1362" s="115"/>
      <c r="BA1362" s="43">
        <v>68</v>
      </c>
      <c r="BB1362" s="43" t="s">
        <v>2135</v>
      </c>
      <c r="BC1362" s="43" t="s">
        <v>2050</v>
      </c>
      <c r="BD1362" s="43" t="s">
        <v>2136</v>
      </c>
      <c r="BE1362" s="37" t="s">
        <v>656</v>
      </c>
      <c r="BF1362" s="43"/>
      <c r="BG1362" s="43">
        <v>524</v>
      </c>
      <c r="BH1362" s="43" t="s">
        <v>317</v>
      </c>
      <c r="BI1362" s="43" t="s">
        <v>2138</v>
      </c>
      <c r="BJ1362" s="43" t="s">
        <v>533</v>
      </c>
      <c r="BK1362" s="43" t="s">
        <v>1489</v>
      </c>
      <c r="BN1362" s="43">
        <v>2.4</v>
      </c>
      <c r="BO1362" s="43" t="s">
        <v>1390</v>
      </c>
      <c r="BP1362" s="48" t="s">
        <v>1406</v>
      </c>
      <c r="BS1362" s="43" t="s">
        <v>538</v>
      </c>
      <c r="BT1362" s="43" t="s">
        <v>318</v>
      </c>
      <c r="BU1362" s="43"/>
      <c r="BV1362" s="43"/>
      <c r="BW1362" s="243">
        <v>37179</v>
      </c>
      <c r="BX1362" s="243"/>
      <c r="BY1362" s="48" t="s">
        <v>451</v>
      </c>
      <c r="BZ1362" s="43">
        <v>0.04</v>
      </c>
      <c r="CA1362" s="43" t="s">
        <v>1396</v>
      </c>
      <c r="CD1362" s="124" t="s">
        <v>1397</v>
      </c>
      <c r="CE1362" s="43">
        <v>13765</v>
      </c>
      <c r="CR1362" s="43" t="s">
        <v>319</v>
      </c>
      <c r="CS1362" s="251">
        <v>37179</v>
      </c>
      <c r="CT1362" s="126"/>
      <c r="CU1362" s="43">
        <v>10</v>
      </c>
      <c r="CV1362" s="39" t="s">
        <v>1395</v>
      </c>
      <c r="CW1362" s="43"/>
      <c r="CY1362" s="39" t="s">
        <v>451</v>
      </c>
      <c r="CZ1362" s="43">
        <v>2.2000000000000002</v>
      </c>
      <c r="DA1362" s="43" t="s">
        <v>2046</v>
      </c>
      <c r="DD1362" s="43" t="s">
        <v>1397</v>
      </c>
      <c r="DE1362" s="43">
        <v>1888</v>
      </c>
      <c r="DF1362" s="43"/>
      <c r="DG1362" s="43"/>
      <c r="DH1362" s="43"/>
      <c r="DI1362" s="43"/>
      <c r="DJ1362" s="43"/>
      <c r="DK1362" s="43"/>
      <c r="DL1362" s="43"/>
      <c r="DM1362" s="43"/>
      <c r="DN1362" s="43"/>
      <c r="DO1362" s="43"/>
      <c r="DP1362" s="43"/>
      <c r="DQ1362" s="43"/>
      <c r="DR1362" s="124"/>
      <c r="DS1362" s="43"/>
    </row>
    <row r="1363" spans="1:123" s="39" customFormat="1" hidden="1" x14ac:dyDescent="0.2">
      <c r="A1363" s="44" t="str">
        <f t="shared" si="566"/>
        <v>Lockwood</v>
      </c>
      <c r="B1363" s="44" t="str">
        <f t="shared" si="567"/>
        <v>cis-1,2-Dichloroethylene</v>
      </c>
      <c r="C1363" s="38" t="s">
        <v>2587</v>
      </c>
      <c r="D1363" s="38" t="str">
        <f t="shared" si="561"/>
        <v>L</v>
      </c>
      <c r="E1363" s="44" t="s">
        <v>371</v>
      </c>
      <c r="F1363" s="155" t="str">
        <f t="shared" si="568"/>
        <v>403 LOMOND</v>
      </c>
      <c r="G1363" s="44" t="str">
        <f t="shared" si="569"/>
        <v>Residential</v>
      </c>
      <c r="H1363" s="44" t="str">
        <f t="shared" si="570"/>
        <v>Crawlspace</v>
      </c>
      <c r="I1363" s="38" t="str">
        <f t="shared" si="542"/>
        <v>Y</v>
      </c>
      <c r="J1363" s="38" t="str">
        <f t="shared" si="543"/>
        <v>Y</v>
      </c>
      <c r="K1363" s="38" t="str">
        <f t="shared" si="575"/>
        <v>Y</v>
      </c>
      <c r="L1363" s="44"/>
      <c r="M1363" s="38" t="str">
        <f t="shared" si="563"/>
        <v/>
      </c>
      <c r="N1363" s="38" t="str">
        <f t="shared" si="564"/>
        <v/>
      </c>
      <c r="O1363" s="38" t="str">
        <f t="shared" si="574"/>
        <v/>
      </c>
      <c r="P1363" s="44"/>
      <c r="Q1363" s="44"/>
      <c r="R1363" s="44"/>
      <c r="S1363" s="44"/>
      <c r="T1363" s="44"/>
      <c r="U1363" s="44"/>
      <c r="V1363" s="44"/>
      <c r="W1363" s="44"/>
      <c r="X1363" s="44"/>
      <c r="Y1363" s="38" t="str">
        <f t="shared" si="571"/>
        <v>Y</v>
      </c>
      <c r="Z1363" s="38" t="str">
        <f t="shared" si="572"/>
        <v>Y</v>
      </c>
      <c r="AA1363" s="38" t="str">
        <f t="shared" si="565"/>
        <v>Y</v>
      </c>
      <c r="AC1363" s="59"/>
      <c r="AD1363" s="204"/>
      <c r="AE1363" s="38"/>
      <c r="AF1363" s="38"/>
      <c r="AG1363" s="125">
        <f t="shared" si="544"/>
        <v>328</v>
      </c>
      <c r="AH1363" s="39">
        <v>7</v>
      </c>
      <c r="AI1363" s="123">
        <f t="shared" si="545"/>
        <v>25006.957854071854</v>
      </c>
      <c r="AM1363" s="40">
        <f t="shared" si="556"/>
        <v>6.7</v>
      </c>
      <c r="AN1363" s="39" t="str">
        <f t="shared" si="573"/>
        <v/>
      </c>
      <c r="AO1363" s="204">
        <f t="shared" si="546"/>
        <v>2.6792543255752508E-4</v>
      </c>
      <c r="AP1363" s="204"/>
      <c r="AQ1363" s="59"/>
      <c r="AR1363" s="59"/>
      <c r="AS1363" s="115">
        <f t="shared" si="559"/>
        <v>1</v>
      </c>
      <c r="AT1363" s="115">
        <f t="shared" si="560"/>
        <v>0</v>
      </c>
      <c r="AU1363" s="115"/>
      <c r="AV1363" s="115"/>
      <c r="AY1363" s="115"/>
      <c r="AZ1363" s="115"/>
      <c r="BA1363" s="43">
        <v>68</v>
      </c>
      <c r="BB1363" s="43" t="s">
        <v>2135</v>
      </c>
      <c r="BC1363" s="43" t="s">
        <v>2050</v>
      </c>
      <c r="BD1363" s="43" t="s">
        <v>2136</v>
      </c>
      <c r="BE1363" s="37" t="s">
        <v>656</v>
      </c>
      <c r="BF1363" s="43"/>
      <c r="BG1363" s="43">
        <v>524</v>
      </c>
      <c r="BH1363" s="43" t="s">
        <v>317</v>
      </c>
      <c r="BI1363" s="43" t="s">
        <v>2138</v>
      </c>
      <c r="BJ1363" s="43" t="s">
        <v>533</v>
      </c>
      <c r="BK1363" s="43" t="s">
        <v>1489</v>
      </c>
      <c r="BN1363" s="43">
        <v>2.4</v>
      </c>
      <c r="BO1363" s="43" t="s">
        <v>1390</v>
      </c>
      <c r="BP1363" s="48" t="s">
        <v>1406</v>
      </c>
      <c r="BS1363" s="43" t="s">
        <v>1400</v>
      </c>
      <c r="BT1363" s="43" t="s">
        <v>318</v>
      </c>
      <c r="BU1363" s="43"/>
      <c r="BV1363" s="43"/>
      <c r="BW1363" s="243">
        <v>37179</v>
      </c>
      <c r="BX1363" s="243"/>
      <c r="BY1363" s="48" t="s">
        <v>451</v>
      </c>
      <c r="BZ1363" s="43">
        <v>6.7</v>
      </c>
      <c r="CA1363" s="43" t="s">
        <v>1396</v>
      </c>
      <c r="CD1363" s="124" t="s">
        <v>1397</v>
      </c>
      <c r="CE1363" s="43">
        <v>13763</v>
      </c>
      <c r="CR1363" s="43" t="s">
        <v>319</v>
      </c>
      <c r="CS1363" s="251">
        <v>37179</v>
      </c>
      <c r="CT1363" s="126"/>
      <c r="CU1363" s="43">
        <v>10</v>
      </c>
      <c r="CV1363" s="39" t="s">
        <v>1395</v>
      </c>
      <c r="CW1363" s="43"/>
      <c r="CY1363" s="39" t="s">
        <v>451</v>
      </c>
      <c r="CZ1363" s="43">
        <v>328</v>
      </c>
      <c r="DA1363" s="43" t="s">
        <v>2046</v>
      </c>
      <c r="DD1363" s="43" t="s">
        <v>1397</v>
      </c>
      <c r="DE1363" s="43">
        <v>1889</v>
      </c>
      <c r="DF1363" s="43"/>
      <c r="DG1363" s="43"/>
      <c r="DH1363" s="43"/>
      <c r="DI1363" s="43"/>
      <c r="DJ1363" s="43"/>
      <c r="DK1363" s="43"/>
      <c r="DL1363" s="43"/>
      <c r="DM1363" s="43"/>
      <c r="DN1363" s="43"/>
      <c r="DO1363" s="43"/>
      <c r="DP1363" s="43"/>
      <c r="DQ1363" s="43"/>
      <c r="DR1363" s="124"/>
      <c r="DS1363" s="43"/>
    </row>
    <row r="1364" spans="1:123" s="39" customFormat="1" hidden="1" x14ac:dyDescent="0.2">
      <c r="A1364" s="44" t="str">
        <f t="shared" si="566"/>
        <v>Lockwood</v>
      </c>
      <c r="B1364" s="44" t="str">
        <f t="shared" si="567"/>
        <v>cis-1,2-Dichloroethylene</v>
      </c>
      <c r="C1364" s="38" t="s">
        <v>2587</v>
      </c>
      <c r="D1364" s="38" t="str">
        <f t="shared" si="561"/>
        <v>L</v>
      </c>
      <c r="E1364" s="44" t="s">
        <v>371</v>
      </c>
      <c r="F1364" s="155" t="str">
        <f t="shared" si="568"/>
        <v>403 LOMOND</v>
      </c>
      <c r="G1364" s="44" t="str">
        <f t="shared" si="569"/>
        <v>Residential</v>
      </c>
      <c r="H1364" s="44" t="str">
        <f t="shared" si="570"/>
        <v>Crawlspace</v>
      </c>
      <c r="I1364" s="38" t="str">
        <f t="shared" si="542"/>
        <v>Y</v>
      </c>
      <c r="J1364" s="38" t="str">
        <f t="shared" si="543"/>
        <v>Y</v>
      </c>
      <c r="K1364" s="38" t="str">
        <f t="shared" si="575"/>
        <v>Y</v>
      </c>
      <c r="L1364" s="44"/>
      <c r="M1364" s="38" t="str">
        <f t="shared" si="563"/>
        <v/>
      </c>
      <c r="N1364" s="38" t="str">
        <f t="shared" si="564"/>
        <v/>
      </c>
      <c r="O1364" s="38" t="str">
        <f t="shared" si="574"/>
        <v/>
      </c>
      <c r="P1364" s="44"/>
      <c r="Q1364" s="44"/>
      <c r="R1364" s="44"/>
      <c r="S1364" s="44"/>
      <c r="T1364" s="44"/>
      <c r="U1364" s="44"/>
      <c r="V1364" s="44"/>
      <c r="W1364" s="44"/>
      <c r="X1364" s="44"/>
      <c r="Y1364" s="38" t="str">
        <f t="shared" si="571"/>
        <v>Y</v>
      </c>
      <c r="Z1364" s="38" t="str">
        <f t="shared" si="572"/>
        <v>Y</v>
      </c>
      <c r="AA1364" s="38" t="str">
        <f t="shared" si="565"/>
        <v>Y</v>
      </c>
      <c r="AC1364" s="59"/>
      <c r="AD1364" s="204"/>
      <c r="AE1364" s="38"/>
      <c r="AF1364" s="38"/>
      <c r="AG1364" s="125">
        <f t="shared" si="544"/>
        <v>620</v>
      </c>
      <c r="AH1364" s="39">
        <v>7</v>
      </c>
      <c r="AI1364" s="123">
        <f t="shared" si="545"/>
        <v>47269.249602208991</v>
      </c>
      <c r="AM1364" s="40">
        <f t="shared" si="556"/>
        <v>6.32</v>
      </c>
      <c r="AN1364" s="39" t="str">
        <f t="shared" si="573"/>
        <v/>
      </c>
      <c r="AO1364" s="204">
        <f t="shared" si="546"/>
        <v>1.3370214363852845E-4</v>
      </c>
      <c r="AP1364" s="204"/>
      <c r="AQ1364" s="59"/>
      <c r="AR1364" s="59"/>
      <c r="AS1364" s="115">
        <f t="shared" si="559"/>
        <v>1</v>
      </c>
      <c r="AT1364" s="115">
        <f t="shared" si="560"/>
        <v>0</v>
      </c>
      <c r="AU1364" s="115"/>
      <c r="AV1364" s="115"/>
      <c r="AY1364" s="115"/>
      <c r="AZ1364" s="115"/>
      <c r="BA1364" s="43">
        <v>68</v>
      </c>
      <c r="BB1364" s="43" t="s">
        <v>2135</v>
      </c>
      <c r="BC1364" s="43" t="s">
        <v>2050</v>
      </c>
      <c r="BD1364" s="43" t="s">
        <v>2136</v>
      </c>
      <c r="BE1364" s="37" t="s">
        <v>656</v>
      </c>
      <c r="BF1364" s="43"/>
      <c r="BG1364" s="43">
        <v>524</v>
      </c>
      <c r="BH1364" s="43" t="s">
        <v>317</v>
      </c>
      <c r="BI1364" s="43" t="s">
        <v>2138</v>
      </c>
      <c r="BJ1364" s="43" t="s">
        <v>533</v>
      </c>
      <c r="BK1364" s="43" t="s">
        <v>1489</v>
      </c>
      <c r="BN1364" s="43">
        <v>2.4</v>
      </c>
      <c r="BO1364" s="43" t="s">
        <v>1390</v>
      </c>
      <c r="BP1364" s="48" t="s">
        <v>1406</v>
      </c>
      <c r="BS1364" s="43" t="s">
        <v>1400</v>
      </c>
      <c r="BT1364" s="43" t="s">
        <v>318</v>
      </c>
      <c r="BU1364" s="43"/>
      <c r="BV1364" s="43"/>
      <c r="BW1364" s="243">
        <v>37302</v>
      </c>
      <c r="BX1364" s="243"/>
      <c r="BY1364" s="48" t="s">
        <v>451</v>
      </c>
      <c r="BZ1364" s="43">
        <v>6.32</v>
      </c>
      <c r="CA1364" s="43" t="s">
        <v>1396</v>
      </c>
      <c r="CD1364" s="124" t="s">
        <v>1397</v>
      </c>
      <c r="CE1364" s="43">
        <v>13760</v>
      </c>
      <c r="CR1364" s="43" t="s">
        <v>319</v>
      </c>
      <c r="CS1364" s="251">
        <v>37302</v>
      </c>
      <c r="CT1364" s="126"/>
      <c r="CU1364" s="43">
        <v>10</v>
      </c>
      <c r="CV1364" s="39" t="s">
        <v>1395</v>
      </c>
      <c r="CW1364" s="43"/>
      <c r="CY1364" s="39" t="s">
        <v>451</v>
      </c>
      <c r="CZ1364" s="43">
        <v>620</v>
      </c>
      <c r="DA1364" s="43" t="s">
        <v>2046</v>
      </c>
      <c r="DD1364" s="43" t="s">
        <v>1397</v>
      </c>
      <c r="DE1364" s="43">
        <v>1895</v>
      </c>
      <c r="DF1364" s="43"/>
      <c r="DG1364" s="43"/>
      <c r="DH1364" s="43"/>
      <c r="DI1364" s="43"/>
      <c r="DJ1364" s="43"/>
      <c r="DK1364" s="43"/>
      <c r="DL1364" s="43"/>
      <c r="DM1364" s="43"/>
      <c r="DN1364" s="43"/>
      <c r="DO1364" s="43"/>
      <c r="DP1364" s="43"/>
      <c r="DQ1364" s="43"/>
      <c r="DR1364" s="124"/>
      <c r="DS1364" s="43"/>
    </row>
    <row r="1365" spans="1:123" s="39" customFormat="1" hidden="1" x14ac:dyDescent="0.2">
      <c r="A1365" s="44" t="str">
        <f t="shared" si="566"/>
        <v>Lockwood</v>
      </c>
      <c r="B1365" s="44" t="str">
        <f t="shared" si="567"/>
        <v>Tetrachloroethylene</v>
      </c>
      <c r="C1365" s="38" t="s">
        <v>2587</v>
      </c>
      <c r="D1365" s="38" t="str">
        <f t="shared" si="561"/>
        <v>L</v>
      </c>
      <c r="E1365" s="44" t="s">
        <v>371</v>
      </c>
      <c r="F1365" s="155" t="str">
        <f t="shared" si="568"/>
        <v>403 LOMOND</v>
      </c>
      <c r="G1365" s="44" t="str">
        <f t="shared" si="569"/>
        <v>Residential</v>
      </c>
      <c r="H1365" s="44" t="str">
        <f t="shared" si="570"/>
        <v>Crawlspace</v>
      </c>
      <c r="I1365" s="38" t="str">
        <f t="shared" ref="I1365:I1428" si="576">IF(DD1365="","",IF(DD1365="y","Y","n"))</f>
        <v>Y</v>
      </c>
      <c r="J1365" s="38" t="str">
        <f t="shared" ref="J1365:J1428" si="577">IF(AG1365="","",IF(AN1365="","Y",IF(AI1365&gt;AN1365*$J$38,"Y","n")))</f>
        <v>Y</v>
      </c>
      <c r="K1365" s="38" t="str">
        <f t="shared" si="575"/>
        <v>Y</v>
      </c>
      <c r="L1365" s="44"/>
      <c r="M1365" s="38" t="str">
        <f t="shared" si="563"/>
        <v/>
      </c>
      <c r="N1365" s="38" t="str">
        <f t="shared" si="564"/>
        <v/>
      </c>
      <c r="O1365" s="38" t="str">
        <f t="shared" si="574"/>
        <v/>
      </c>
      <c r="P1365" s="44"/>
      <c r="Q1365" s="44"/>
      <c r="R1365" s="44"/>
      <c r="S1365" s="44"/>
      <c r="T1365" s="44"/>
      <c r="U1365" s="44"/>
      <c r="V1365" s="44"/>
      <c r="W1365" s="44"/>
      <c r="X1365" s="44"/>
      <c r="Y1365" s="38" t="str">
        <f t="shared" si="571"/>
        <v>Y</v>
      </c>
      <c r="Z1365" s="38" t="str">
        <f t="shared" si="572"/>
        <v>Y</v>
      </c>
      <c r="AA1365" s="38" t="str">
        <f t="shared" si="565"/>
        <v>Y</v>
      </c>
      <c r="AC1365" s="59"/>
      <c r="AD1365" s="204"/>
      <c r="AE1365" s="38"/>
      <c r="AF1365" s="38"/>
      <c r="AG1365" s="125">
        <f t="shared" ref="AG1365:AG1428" si="578">IF(CZ1365="","",IF(DA1365="mg/l",1000*CZ1365,CZ1365))</f>
        <v>517</v>
      </c>
      <c r="AH1365" s="39">
        <v>7</v>
      </c>
      <c r="AI1365" s="123">
        <f t="shared" ref="AI1365:AI1428" si="579">IF(AG1365="","",AG1365*1000*(INDEX(Hatm25C,MATCH(B1365,ChemNameChem,0))/(0.000082057*(AH1365+273)))*EXP(-(INDEX(Evap,MATCH(B1365,ChemNameChem,0))*((1-(AH1365+273)/INDEX(Tcrit,MATCH(B1365,ChemNameChem,0)))/(1-INDEX(Tboil,MATCH(B1365,ChemNameChem,0))/INDEX(Tcrit,MATCH(B1365,ChemNameChem,0))))^IF((INDEX(Tboil,MATCH(B1365,ChemNameChem,0))/INDEX(Tcrit,MATCH(B1365,ChemNameChem,0)))&lt;0.57,0.3,IF((INDEX(Tboil,MATCH(B1365,ChemNameChem,0))/INDEX(Tcrit,MATCH(B1365,ChemNameChem,0)))&gt;0.71,0.41,0.74*(INDEX(Tboil,MATCH(B1365,ChemNameChem,0))/INDEX(Tcrit,MATCH(B1365,ChemNameChem,0)))-0.116)))*0.5032*(1/(AH1365+273)-1/298)))</f>
        <v>145912.68937522592</v>
      </c>
      <c r="AM1365" s="40">
        <f t="shared" si="556"/>
        <v>14.92</v>
      </c>
      <c r="AN1365" s="39">
        <f t="shared" si="573"/>
        <v>3.8</v>
      </c>
      <c r="AO1365" s="204">
        <f t="shared" ref="AO1365:AO1428" si="580">IF(AG1365="","",AM1365/AI1365)</f>
        <v>1.0225292991229878E-4</v>
      </c>
      <c r="AP1365" s="204"/>
      <c r="AQ1365" s="59"/>
      <c r="AR1365" s="59"/>
      <c r="AS1365" s="115">
        <f t="shared" si="559"/>
        <v>1</v>
      </c>
      <c r="AT1365" s="115">
        <f t="shared" si="560"/>
        <v>0</v>
      </c>
      <c r="AU1365" s="115"/>
      <c r="AV1365" s="115"/>
      <c r="AY1365" s="115"/>
      <c r="AZ1365" s="115"/>
      <c r="BA1365" s="43">
        <v>68</v>
      </c>
      <c r="BB1365" s="43" t="s">
        <v>2135</v>
      </c>
      <c r="BC1365" s="43" t="s">
        <v>2050</v>
      </c>
      <c r="BD1365" s="43" t="s">
        <v>2136</v>
      </c>
      <c r="BE1365" s="37" t="s">
        <v>656</v>
      </c>
      <c r="BF1365" s="43"/>
      <c r="BG1365" s="43">
        <v>524</v>
      </c>
      <c r="BH1365" s="43" t="s">
        <v>317</v>
      </c>
      <c r="BI1365" s="43" t="s">
        <v>2138</v>
      </c>
      <c r="BJ1365" s="43" t="s">
        <v>533</v>
      </c>
      <c r="BK1365" s="43" t="s">
        <v>1489</v>
      </c>
      <c r="BN1365" s="43">
        <v>2.4</v>
      </c>
      <c r="BO1365" s="43" t="s">
        <v>1390</v>
      </c>
      <c r="BP1365" s="48" t="s">
        <v>1406</v>
      </c>
      <c r="BS1365" s="43" t="s">
        <v>2057</v>
      </c>
      <c r="BT1365" s="43" t="s">
        <v>318</v>
      </c>
      <c r="BU1365" s="43"/>
      <c r="BV1365" s="43"/>
      <c r="BW1365" s="243">
        <v>37179</v>
      </c>
      <c r="BX1365" s="243"/>
      <c r="BY1365" s="48" t="s">
        <v>451</v>
      </c>
      <c r="BZ1365" s="43">
        <v>14.92</v>
      </c>
      <c r="CA1365" s="43" t="s">
        <v>1396</v>
      </c>
      <c r="CD1365" s="124" t="s">
        <v>1397</v>
      </c>
      <c r="CE1365" s="43">
        <v>13764</v>
      </c>
      <c r="CR1365" s="43" t="s">
        <v>319</v>
      </c>
      <c r="CS1365" s="251">
        <v>37179</v>
      </c>
      <c r="CT1365" s="126"/>
      <c r="CU1365" s="43">
        <v>10</v>
      </c>
      <c r="CV1365" s="39" t="s">
        <v>1395</v>
      </c>
      <c r="CW1365" s="43"/>
      <c r="CY1365" s="39" t="s">
        <v>451</v>
      </c>
      <c r="CZ1365" s="43">
        <v>517</v>
      </c>
      <c r="DA1365" s="43" t="s">
        <v>2046</v>
      </c>
      <c r="DD1365" s="43" t="s">
        <v>1397</v>
      </c>
      <c r="DE1365" s="43">
        <v>1890</v>
      </c>
      <c r="DF1365" s="43"/>
      <c r="DG1365" s="43"/>
      <c r="DH1365" s="43"/>
      <c r="DI1365" s="43"/>
      <c r="DJ1365" s="43"/>
      <c r="DK1365" s="43"/>
      <c r="DL1365" s="43"/>
      <c r="DM1365" s="43"/>
      <c r="DN1365" s="43"/>
      <c r="DO1365" s="43"/>
      <c r="DP1365" s="43"/>
      <c r="DQ1365" s="43"/>
      <c r="DR1365" s="124"/>
      <c r="DS1365" s="43"/>
    </row>
    <row r="1366" spans="1:123" s="39" customFormat="1" hidden="1" x14ac:dyDescent="0.2">
      <c r="A1366" s="44" t="str">
        <f t="shared" si="566"/>
        <v>Lockwood</v>
      </c>
      <c r="B1366" s="44" t="str">
        <f t="shared" si="567"/>
        <v>Tetrachloroethylene</v>
      </c>
      <c r="C1366" s="38" t="s">
        <v>2587</v>
      </c>
      <c r="D1366" s="38" t="str">
        <f t="shared" si="561"/>
        <v>L</v>
      </c>
      <c r="E1366" s="44" t="s">
        <v>371</v>
      </c>
      <c r="F1366" s="155" t="str">
        <f t="shared" si="568"/>
        <v>403 LOMOND</v>
      </c>
      <c r="G1366" s="44" t="str">
        <f t="shared" si="569"/>
        <v>Residential</v>
      </c>
      <c r="H1366" s="44" t="str">
        <f t="shared" si="570"/>
        <v>Crawlspace</v>
      </c>
      <c r="I1366" s="38" t="str">
        <f t="shared" si="576"/>
        <v>Y</v>
      </c>
      <c r="J1366" s="38" t="str">
        <f t="shared" si="577"/>
        <v>Y</v>
      </c>
      <c r="K1366" s="38" t="str">
        <f t="shared" si="575"/>
        <v>Y</v>
      </c>
      <c r="L1366" s="44"/>
      <c r="M1366" s="38" t="str">
        <f t="shared" si="563"/>
        <v/>
      </c>
      <c r="N1366" s="38" t="str">
        <f t="shared" si="564"/>
        <v/>
      </c>
      <c r="O1366" s="38" t="str">
        <f t="shared" si="574"/>
        <v/>
      </c>
      <c r="P1366" s="44"/>
      <c r="Q1366" s="44"/>
      <c r="R1366" s="44"/>
      <c r="S1366" s="44"/>
      <c r="T1366" s="44"/>
      <c r="U1366" s="44"/>
      <c r="V1366" s="44"/>
      <c r="W1366" s="44"/>
      <c r="X1366" s="44"/>
      <c r="Y1366" s="38" t="str">
        <f t="shared" si="571"/>
        <v>Y</v>
      </c>
      <c r="Z1366" s="38" t="str">
        <f t="shared" si="572"/>
        <v>Y</v>
      </c>
      <c r="AA1366" s="38" t="str">
        <f t="shared" si="565"/>
        <v>Y</v>
      </c>
      <c r="AC1366" s="59"/>
      <c r="AD1366" s="204"/>
      <c r="AE1366" s="38"/>
      <c r="AF1366" s="38"/>
      <c r="AG1366" s="125">
        <f t="shared" si="578"/>
        <v>940</v>
      </c>
      <c r="AH1366" s="39">
        <v>7</v>
      </c>
      <c r="AI1366" s="123">
        <f t="shared" si="579"/>
        <v>265295.79886404716</v>
      </c>
      <c r="AM1366" s="40">
        <f t="shared" si="556"/>
        <v>12.93</v>
      </c>
      <c r="AN1366" s="39">
        <f t="shared" si="573"/>
        <v>3.8</v>
      </c>
      <c r="AO1366" s="204">
        <f t="shared" si="580"/>
        <v>4.8738050339900319E-5</v>
      </c>
      <c r="AP1366" s="204"/>
      <c r="AQ1366" s="59"/>
      <c r="AR1366" s="59"/>
      <c r="AS1366" s="115">
        <f t="shared" si="559"/>
        <v>1</v>
      </c>
      <c r="AT1366" s="115">
        <f t="shared" si="560"/>
        <v>0</v>
      </c>
      <c r="AU1366" s="115"/>
      <c r="AV1366" s="115"/>
      <c r="AY1366" s="115"/>
      <c r="AZ1366" s="115"/>
      <c r="BA1366" s="43">
        <v>68</v>
      </c>
      <c r="BB1366" s="43" t="s">
        <v>2135</v>
      </c>
      <c r="BC1366" s="43" t="s">
        <v>2050</v>
      </c>
      <c r="BD1366" s="43" t="s">
        <v>2136</v>
      </c>
      <c r="BE1366" s="37" t="s">
        <v>656</v>
      </c>
      <c r="BF1366" s="43"/>
      <c r="BG1366" s="43">
        <v>524</v>
      </c>
      <c r="BH1366" s="43" t="s">
        <v>317</v>
      </c>
      <c r="BI1366" s="43" t="s">
        <v>2138</v>
      </c>
      <c r="BJ1366" s="43" t="s">
        <v>533</v>
      </c>
      <c r="BK1366" s="43" t="s">
        <v>1489</v>
      </c>
      <c r="BN1366" s="43">
        <v>2.4</v>
      </c>
      <c r="BO1366" s="43" t="s">
        <v>1390</v>
      </c>
      <c r="BP1366" s="48" t="s">
        <v>1406</v>
      </c>
      <c r="BS1366" s="43" t="s">
        <v>2057</v>
      </c>
      <c r="BT1366" s="43" t="s">
        <v>318</v>
      </c>
      <c r="BU1366" s="43"/>
      <c r="BV1366" s="43"/>
      <c r="BW1366" s="243">
        <v>37302</v>
      </c>
      <c r="BX1366" s="243"/>
      <c r="BY1366" s="48" t="s">
        <v>451</v>
      </c>
      <c r="BZ1366" s="43">
        <v>12.93</v>
      </c>
      <c r="CA1366" s="43" t="s">
        <v>1396</v>
      </c>
      <c r="CD1366" s="124" t="s">
        <v>1397</v>
      </c>
      <c r="CE1366" s="43">
        <v>13758</v>
      </c>
      <c r="CR1366" s="43" t="s">
        <v>319</v>
      </c>
      <c r="CS1366" s="251">
        <v>37302</v>
      </c>
      <c r="CT1366" s="126"/>
      <c r="CU1366" s="43">
        <v>10</v>
      </c>
      <c r="CV1366" s="39" t="s">
        <v>1395</v>
      </c>
      <c r="CW1366" s="43"/>
      <c r="CY1366" s="39" t="s">
        <v>451</v>
      </c>
      <c r="CZ1366" s="43">
        <v>940</v>
      </c>
      <c r="DA1366" s="43" t="s">
        <v>2046</v>
      </c>
      <c r="DD1366" s="43" t="s">
        <v>1397</v>
      </c>
      <c r="DE1366" s="43">
        <v>1896</v>
      </c>
      <c r="DF1366" s="43"/>
      <c r="DG1366" s="43"/>
      <c r="DH1366" s="43"/>
      <c r="DI1366" s="43"/>
      <c r="DJ1366" s="43"/>
      <c r="DK1366" s="43"/>
      <c r="DL1366" s="43"/>
      <c r="DM1366" s="43"/>
      <c r="DN1366" s="43"/>
      <c r="DO1366" s="43"/>
      <c r="DP1366" s="43"/>
      <c r="DQ1366" s="43"/>
      <c r="DR1366" s="124"/>
      <c r="DS1366" s="43"/>
    </row>
    <row r="1367" spans="1:123" s="39" customFormat="1" hidden="1" x14ac:dyDescent="0.2">
      <c r="A1367" s="44" t="str">
        <f t="shared" si="566"/>
        <v>Lockwood</v>
      </c>
      <c r="B1367" s="44" t="str">
        <f t="shared" si="567"/>
        <v>trans-1,2-Dichloroethylene</v>
      </c>
      <c r="C1367" s="38" t="s">
        <v>2587</v>
      </c>
      <c r="D1367" s="38" t="str">
        <f t="shared" si="561"/>
        <v>L</v>
      </c>
      <c r="E1367" s="44" t="s">
        <v>371</v>
      </c>
      <c r="F1367" s="155" t="str">
        <f t="shared" si="568"/>
        <v>403 LOMOND</v>
      </c>
      <c r="G1367" s="44" t="str">
        <f t="shared" si="569"/>
        <v>Residential</v>
      </c>
      <c r="H1367" s="44" t="str">
        <f t="shared" si="570"/>
        <v>Crawlspace</v>
      </c>
      <c r="I1367" s="38" t="str">
        <f t="shared" si="576"/>
        <v>Y</v>
      </c>
      <c r="J1367" s="38" t="str">
        <f t="shared" si="577"/>
        <v>Y</v>
      </c>
      <c r="K1367" s="38" t="str">
        <f t="shared" si="575"/>
        <v>Y</v>
      </c>
      <c r="L1367" s="44"/>
      <c r="M1367" s="38" t="str">
        <f t="shared" si="563"/>
        <v/>
      </c>
      <c r="N1367" s="38" t="str">
        <f t="shared" si="564"/>
        <v/>
      </c>
      <c r="O1367" s="38" t="str">
        <f t="shared" si="574"/>
        <v/>
      </c>
      <c r="P1367" s="44"/>
      <c r="Q1367" s="44"/>
      <c r="R1367" s="44"/>
      <c r="S1367" s="44"/>
      <c r="T1367" s="44"/>
      <c r="U1367" s="44"/>
      <c r="V1367" s="44"/>
      <c r="W1367" s="44"/>
      <c r="X1367" s="44"/>
      <c r="Y1367" s="38" t="str">
        <f t="shared" si="571"/>
        <v>Y</v>
      </c>
      <c r="Z1367" s="38" t="str">
        <f t="shared" si="572"/>
        <v>Y</v>
      </c>
      <c r="AA1367" s="38" t="str">
        <f t="shared" si="565"/>
        <v>Y</v>
      </c>
      <c r="AC1367" s="59"/>
      <c r="AD1367" s="204"/>
      <c r="AE1367" s="38"/>
      <c r="AF1367" s="38"/>
      <c r="AG1367" s="125">
        <f t="shared" si="578"/>
        <v>5.0999999999999996</v>
      </c>
      <c r="AH1367" s="39">
        <v>7</v>
      </c>
      <c r="AI1367" s="123">
        <f t="shared" si="579"/>
        <v>953.71258139699887</v>
      </c>
      <c r="AM1367" s="40">
        <f t="shared" si="556"/>
        <v>0.18</v>
      </c>
      <c r="AN1367" s="39" t="str">
        <f t="shared" si="573"/>
        <v/>
      </c>
      <c r="AO1367" s="204">
        <f t="shared" si="580"/>
        <v>1.8873610719944144E-4</v>
      </c>
      <c r="AP1367" s="204"/>
      <c r="AQ1367" s="59"/>
      <c r="AR1367" s="59"/>
      <c r="AS1367" s="115">
        <f t="shared" si="559"/>
        <v>1</v>
      </c>
      <c r="AT1367" s="115">
        <f t="shared" si="560"/>
        <v>0</v>
      </c>
      <c r="AU1367" s="115"/>
      <c r="AV1367" s="115"/>
      <c r="AY1367" s="115"/>
      <c r="AZ1367" s="115"/>
      <c r="BA1367" s="43">
        <v>68</v>
      </c>
      <c r="BB1367" s="43" t="s">
        <v>2135</v>
      </c>
      <c r="BC1367" s="43" t="s">
        <v>2050</v>
      </c>
      <c r="BD1367" s="43" t="s">
        <v>2136</v>
      </c>
      <c r="BE1367" s="37" t="s">
        <v>656</v>
      </c>
      <c r="BF1367" s="43"/>
      <c r="BG1367" s="43">
        <v>524</v>
      </c>
      <c r="BH1367" s="43" t="s">
        <v>317</v>
      </c>
      <c r="BI1367" s="43" t="s">
        <v>2138</v>
      </c>
      <c r="BJ1367" s="43" t="s">
        <v>533</v>
      </c>
      <c r="BK1367" s="43" t="s">
        <v>1489</v>
      </c>
      <c r="BN1367" s="43">
        <v>2.4</v>
      </c>
      <c r="BO1367" s="43" t="s">
        <v>1390</v>
      </c>
      <c r="BP1367" s="48" t="s">
        <v>1406</v>
      </c>
      <c r="BS1367" s="43" t="s">
        <v>771</v>
      </c>
      <c r="BT1367" s="43" t="s">
        <v>318</v>
      </c>
      <c r="BU1367" s="43"/>
      <c r="BV1367" s="43"/>
      <c r="BW1367" s="243">
        <v>37179</v>
      </c>
      <c r="BX1367" s="243"/>
      <c r="BY1367" s="48" t="s">
        <v>451</v>
      </c>
      <c r="BZ1367" s="43">
        <v>0.18</v>
      </c>
      <c r="CA1367" s="43" t="s">
        <v>1396</v>
      </c>
      <c r="CD1367" s="124" t="s">
        <v>1397</v>
      </c>
      <c r="CE1367" s="43">
        <v>13768</v>
      </c>
      <c r="CR1367" s="43" t="s">
        <v>319</v>
      </c>
      <c r="CS1367" s="251">
        <v>37179</v>
      </c>
      <c r="CT1367" s="126"/>
      <c r="CU1367" s="43">
        <v>10</v>
      </c>
      <c r="CV1367" s="39" t="s">
        <v>1395</v>
      </c>
      <c r="CW1367" s="43"/>
      <c r="CY1367" s="39" t="s">
        <v>451</v>
      </c>
      <c r="CZ1367" s="43">
        <v>5.0999999999999996</v>
      </c>
      <c r="DA1367" s="43" t="s">
        <v>2046</v>
      </c>
      <c r="DD1367" s="43" t="s">
        <v>1397</v>
      </c>
      <c r="DE1367" s="43">
        <v>1892</v>
      </c>
      <c r="DF1367" s="43"/>
      <c r="DG1367" s="43"/>
      <c r="DH1367" s="43"/>
      <c r="DI1367" s="43"/>
      <c r="DJ1367" s="43"/>
      <c r="DK1367" s="43"/>
      <c r="DL1367" s="43"/>
      <c r="DM1367" s="43"/>
      <c r="DN1367" s="43"/>
      <c r="DO1367" s="43"/>
      <c r="DP1367" s="43"/>
      <c r="DQ1367" s="43"/>
      <c r="DR1367" s="124"/>
      <c r="DS1367" s="43"/>
    </row>
    <row r="1368" spans="1:123" s="39" customFormat="1" hidden="1" x14ac:dyDescent="0.2">
      <c r="A1368" s="44" t="str">
        <f t="shared" si="566"/>
        <v>Lockwood</v>
      </c>
      <c r="B1368" s="44" t="str">
        <f t="shared" si="567"/>
        <v>trans-1,2-Dichloroethylene</v>
      </c>
      <c r="C1368" s="38" t="s">
        <v>2587</v>
      </c>
      <c r="D1368" s="38" t="str">
        <f t="shared" si="561"/>
        <v>L</v>
      </c>
      <c r="E1368" s="44" t="s">
        <v>371</v>
      </c>
      <c r="F1368" s="155" t="str">
        <f t="shared" si="568"/>
        <v>403 LOMOND</v>
      </c>
      <c r="G1368" s="44" t="str">
        <f t="shared" si="569"/>
        <v>Residential</v>
      </c>
      <c r="H1368" s="44" t="str">
        <f t="shared" si="570"/>
        <v>Crawlspace</v>
      </c>
      <c r="I1368" s="38" t="str">
        <f t="shared" si="576"/>
        <v>Y</v>
      </c>
      <c r="J1368" s="38" t="str">
        <f t="shared" si="577"/>
        <v>Y</v>
      </c>
      <c r="K1368" s="38" t="str">
        <f t="shared" si="575"/>
        <v>Y</v>
      </c>
      <c r="L1368" s="44"/>
      <c r="M1368" s="38" t="str">
        <f t="shared" si="563"/>
        <v/>
      </c>
      <c r="N1368" s="38" t="str">
        <f t="shared" si="564"/>
        <v/>
      </c>
      <c r="O1368" s="38" t="str">
        <f t="shared" si="574"/>
        <v/>
      </c>
      <c r="P1368" s="44"/>
      <c r="Q1368" s="44"/>
      <c r="R1368" s="44"/>
      <c r="S1368" s="44"/>
      <c r="T1368" s="44"/>
      <c r="U1368" s="44"/>
      <c r="V1368" s="44"/>
      <c r="W1368" s="44"/>
      <c r="X1368" s="44"/>
      <c r="Y1368" s="38" t="str">
        <f t="shared" si="571"/>
        <v>Y</v>
      </c>
      <c r="Z1368" s="38" t="str">
        <f t="shared" si="572"/>
        <v>Y</v>
      </c>
      <c r="AA1368" s="38" t="str">
        <f t="shared" si="565"/>
        <v>Y</v>
      </c>
      <c r="AC1368" s="59"/>
      <c r="AD1368" s="204"/>
      <c r="AE1368" s="38"/>
      <c r="AF1368" s="38"/>
      <c r="AG1368" s="125">
        <f t="shared" si="578"/>
        <v>5.2</v>
      </c>
      <c r="AH1368" s="39">
        <v>7</v>
      </c>
      <c r="AI1368" s="123">
        <f t="shared" si="579"/>
        <v>972.41282809105769</v>
      </c>
      <c r="AM1368" s="40">
        <f t="shared" si="556"/>
        <v>0.12</v>
      </c>
      <c r="AN1368" s="39" t="str">
        <f t="shared" si="573"/>
        <v/>
      </c>
      <c r="AO1368" s="204">
        <f t="shared" si="580"/>
        <v>1.2340437778425017E-4</v>
      </c>
      <c r="AP1368" s="204"/>
      <c r="AQ1368" s="59"/>
      <c r="AR1368" s="59"/>
      <c r="AS1368" s="115">
        <f t="shared" si="559"/>
        <v>1</v>
      </c>
      <c r="AT1368" s="115">
        <f t="shared" si="560"/>
        <v>0</v>
      </c>
      <c r="AU1368" s="115"/>
      <c r="AV1368" s="115"/>
      <c r="AY1368" s="115"/>
      <c r="AZ1368" s="115"/>
      <c r="BA1368" s="43">
        <v>68</v>
      </c>
      <c r="BB1368" s="43" t="s">
        <v>2135</v>
      </c>
      <c r="BC1368" s="43" t="s">
        <v>2050</v>
      </c>
      <c r="BD1368" s="43" t="s">
        <v>2136</v>
      </c>
      <c r="BE1368" s="37" t="s">
        <v>656</v>
      </c>
      <c r="BF1368" s="43"/>
      <c r="BG1368" s="43">
        <v>524</v>
      </c>
      <c r="BH1368" s="43" t="s">
        <v>317</v>
      </c>
      <c r="BI1368" s="43" t="s">
        <v>2138</v>
      </c>
      <c r="BJ1368" s="43" t="s">
        <v>533</v>
      </c>
      <c r="BK1368" s="43" t="s">
        <v>1489</v>
      </c>
      <c r="BN1368" s="43">
        <v>2.4</v>
      </c>
      <c r="BO1368" s="43" t="s">
        <v>1390</v>
      </c>
      <c r="BP1368" s="48" t="s">
        <v>1406</v>
      </c>
      <c r="BS1368" s="43" t="s">
        <v>771</v>
      </c>
      <c r="BT1368" s="43" t="s">
        <v>318</v>
      </c>
      <c r="BU1368" s="43"/>
      <c r="BV1368" s="43"/>
      <c r="BW1368" s="243">
        <v>37302</v>
      </c>
      <c r="BX1368" s="243"/>
      <c r="BY1368" s="48" t="s">
        <v>451</v>
      </c>
      <c r="BZ1368" s="43">
        <v>0.12</v>
      </c>
      <c r="CA1368" s="43" t="s">
        <v>1396</v>
      </c>
      <c r="CD1368" s="124" t="s">
        <v>1397</v>
      </c>
      <c r="CE1368" s="43">
        <v>13759</v>
      </c>
      <c r="CR1368" s="43" t="s">
        <v>319</v>
      </c>
      <c r="CS1368" s="251">
        <v>37302</v>
      </c>
      <c r="CT1368" s="126"/>
      <c r="CU1368" s="43">
        <v>10</v>
      </c>
      <c r="CV1368" s="39" t="s">
        <v>1395</v>
      </c>
      <c r="CW1368" s="43"/>
      <c r="CY1368" s="39" t="s">
        <v>451</v>
      </c>
      <c r="CZ1368" s="43">
        <v>5.2</v>
      </c>
      <c r="DA1368" s="43" t="s">
        <v>2046</v>
      </c>
      <c r="DD1368" s="43" t="s">
        <v>1397</v>
      </c>
      <c r="DE1368" s="43">
        <v>1898</v>
      </c>
      <c r="DF1368" s="43"/>
      <c r="DG1368" s="43"/>
      <c r="DH1368" s="43"/>
      <c r="DI1368" s="43"/>
      <c r="DJ1368" s="43"/>
      <c r="DK1368" s="43"/>
      <c r="DL1368" s="43"/>
      <c r="DM1368" s="43"/>
      <c r="DN1368" s="43"/>
      <c r="DO1368" s="43"/>
      <c r="DP1368" s="43"/>
      <c r="DQ1368" s="43"/>
      <c r="DR1368" s="124"/>
      <c r="DS1368" s="43"/>
    </row>
    <row r="1369" spans="1:123" s="39" customFormat="1" hidden="1" x14ac:dyDescent="0.2">
      <c r="A1369" s="44" t="str">
        <f t="shared" si="566"/>
        <v>Lockwood</v>
      </c>
      <c r="B1369" s="44" t="str">
        <f t="shared" si="567"/>
        <v>Trichloroethylene</v>
      </c>
      <c r="C1369" s="38" t="s">
        <v>2587</v>
      </c>
      <c r="D1369" s="38" t="str">
        <f t="shared" si="561"/>
        <v>L</v>
      </c>
      <c r="E1369" s="44" t="s">
        <v>371</v>
      </c>
      <c r="F1369" s="155" t="str">
        <f t="shared" si="568"/>
        <v>403 LOMOND</v>
      </c>
      <c r="G1369" s="44" t="str">
        <f t="shared" si="569"/>
        <v>Residential</v>
      </c>
      <c r="H1369" s="44" t="str">
        <f t="shared" si="570"/>
        <v>Crawlspace</v>
      </c>
      <c r="I1369" s="38" t="str">
        <f t="shared" si="576"/>
        <v>Y</v>
      </c>
      <c r="J1369" s="38" t="str">
        <f t="shared" si="577"/>
        <v>Y</v>
      </c>
      <c r="K1369" s="38" t="str">
        <f t="shared" si="575"/>
        <v>Y</v>
      </c>
      <c r="L1369" s="44"/>
      <c r="M1369" s="38" t="str">
        <f t="shared" si="563"/>
        <v/>
      </c>
      <c r="N1369" s="38" t="str">
        <f t="shared" si="564"/>
        <v/>
      </c>
      <c r="O1369" s="38" t="str">
        <f t="shared" si="574"/>
        <v/>
      </c>
      <c r="P1369" s="44"/>
      <c r="Q1369" s="44"/>
      <c r="R1369" s="44"/>
      <c r="S1369" s="44"/>
      <c r="T1369" s="44"/>
      <c r="U1369" s="44"/>
      <c r="V1369" s="44"/>
      <c r="W1369" s="44"/>
      <c r="X1369" s="44"/>
      <c r="Y1369" s="38" t="str">
        <f t="shared" si="571"/>
        <v>Y</v>
      </c>
      <c r="Z1369" s="38" t="str">
        <f t="shared" si="572"/>
        <v>Y</v>
      </c>
      <c r="AA1369" s="38" t="str">
        <f t="shared" si="565"/>
        <v>Y</v>
      </c>
      <c r="AC1369" s="59"/>
      <c r="AD1369" s="204"/>
      <c r="AE1369" s="38"/>
      <c r="AF1369" s="38"/>
      <c r="AG1369" s="125">
        <f t="shared" si="578"/>
        <v>101</v>
      </c>
      <c r="AH1369" s="39">
        <v>7</v>
      </c>
      <c r="AI1369" s="123">
        <f t="shared" si="579"/>
        <v>17765.72209582858</v>
      </c>
      <c r="AM1369" s="40">
        <f t="shared" si="556"/>
        <v>8.0500000000000007</v>
      </c>
      <c r="AN1369" s="39">
        <f t="shared" si="573"/>
        <v>0.5</v>
      </c>
      <c r="AO1369" s="204">
        <f t="shared" si="580"/>
        <v>4.5311977506898825E-4</v>
      </c>
      <c r="AP1369" s="204"/>
      <c r="AQ1369" s="59"/>
      <c r="AR1369" s="59"/>
      <c r="AS1369" s="115">
        <f t="shared" si="559"/>
        <v>1</v>
      </c>
      <c r="AT1369" s="115">
        <f t="shared" si="560"/>
        <v>0</v>
      </c>
      <c r="AU1369" s="115"/>
      <c r="AV1369" s="115"/>
      <c r="AY1369" s="115"/>
      <c r="AZ1369" s="115"/>
      <c r="BA1369" s="43">
        <v>68</v>
      </c>
      <c r="BB1369" s="43" t="s">
        <v>2135</v>
      </c>
      <c r="BC1369" s="43" t="s">
        <v>2050</v>
      </c>
      <c r="BD1369" s="43" t="s">
        <v>2136</v>
      </c>
      <c r="BE1369" s="37" t="s">
        <v>656</v>
      </c>
      <c r="BF1369" s="43"/>
      <c r="BG1369" s="43">
        <v>524</v>
      </c>
      <c r="BH1369" s="43" t="s">
        <v>317</v>
      </c>
      <c r="BI1369" s="43" t="s">
        <v>2138</v>
      </c>
      <c r="BJ1369" s="43" t="s">
        <v>533</v>
      </c>
      <c r="BK1369" s="43" t="s">
        <v>1489</v>
      </c>
      <c r="BN1369" s="43">
        <v>2.4</v>
      </c>
      <c r="BO1369" s="43" t="s">
        <v>1390</v>
      </c>
      <c r="BP1369" s="48" t="s">
        <v>1406</v>
      </c>
      <c r="BS1369" s="43" t="s">
        <v>1393</v>
      </c>
      <c r="BT1369" s="43" t="s">
        <v>318</v>
      </c>
      <c r="BU1369" s="43"/>
      <c r="BV1369" s="43"/>
      <c r="BW1369" s="243">
        <v>37179</v>
      </c>
      <c r="BX1369" s="243"/>
      <c r="BY1369" s="48" t="s">
        <v>451</v>
      </c>
      <c r="BZ1369" s="43">
        <v>8.0500000000000007</v>
      </c>
      <c r="CA1369" s="43" t="s">
        <v>1396</v>
      </c>
      <c r="CD1369" s="124" t="s">
        <v>1397</v>
      </c>
      <c r="CE1369" s="43">
        <v>13766</v>
      </c>
      <c r="CR1369" s="43" t="s">
        <v>319</v>
      </c>
      <c r="CS1369" s="251">
        <v>37179</v>
      </c>
      <c r="CT1369" s="126"/>
      <c r="CU1369" s="43">
        <v>10</v>
      </c>
      <c r="CV1369" s="39" t="s">
        <v>1395</v>
      </c>
      <c r="CW1369" s="43"/>
      <c r="CY1369" s="39" t="s">
        <v>451</v>
      </c>
      <c r="CZ1369" s="43">
        <v>101</v>
      </c>
      <c r="DA1369" s="43" t="s">
        <v>2046</v>
      </c>
      <c r="DD1369" s="43" t="s">
        <v>1397</v>
      </c>
      <c r="DE1369" s="43">
        <v>1891</v>
      </c>
      <c r="DF1369" s="43"/>
      <c r="DG1369" s="43"/>
      <c r="DH1369" s="43"/>
      <c r="DI1369" s="43"/>
      <c r="DJ1369" s="43"/>
      <c r="DK1369" s="43"/>
      <c r="DL1369" s="43"/>
      <c r="DM1369" s="43"/>
      <c r="DN1369" s="43"/>
      <c r="DO1369" s="43"/>
      <c r="DP1369" s="43"/>
      <c r="DQ1369" s="43"/>
      <c r="DR1369" s="124"/>
      <c r="DS1369" s="43"/>
    </row>
    <row r="1370" spans="1:123" s="39" customFormat="1" hidden="1" x14ac:dyDescent="0.2">
      <c r="A1370" s="44" t="str">
        <f t="shared" si="566"/>
        <v>Lockwood</v>
      </c>
      <c r="B1370" s="44" t="str">
        <f t="shared" si="567"/>
        <v>Trichloroethylene</v>
      </c>
      <c r="C1370" s="38" t="s">
        <v>2587</v>
      </c>
      <c r="D1370" s="38" t="str">
        <f t="shared" si="561"/>
        <v>L</v>
      </c>
      <c r="E1370" s="44" t="s">
        <v>371</v>
      </c>
      <c r="F1370" s="155" t="str">
        <f t="shared" si="568"/>
        <v>403 LOMOND</v>
      </c>
      <c r="G1370" s="44" t="str">
        <f t="shared" si="569"/>
        <v>Residential</v>
      </c>
      <c r="H1370" s="44" t="str">
        <f t="shared" si="570"/>
        <v>Crawlspace</v>
      </c>
      <c r="I1370" s="38" t="str">
        <f t="shared" si="576"/>
        <v>Y</v>
      </c>
      <c r="J1370" s="38" t="str">
        <f t="shared" si="577"/>
        <v>Y</v>
      </c>
      <c r="K1370" s="38" t="str">
        <f t="shared" si="575"/>
        <v>Y</v>
      </c>
      <c r="L1370" s="44"/>
      <c r="M1370" s="38" t="str">
        <f t="shared" si="563"/>
        <v/>
      </c>
      <c r="N1370" s="38" t="str">
        <f t="shared" si="564"/>
        <v/>
      </c>
      <c r="O1370" s="38" t="str">
        <f t="shared" si="574"/>
        <v/>
      </c>
      <c r="P1370" s="44"/>
      <c r="Q1370" s="44"/>
      <c r="R1370" s="44"/>
      <c r="S1370" s="44"/>
      <c r="T1370" s="44"/>
      <c r="U1370" s="44"/>
      <c r="V1370" s="44"/>
      <c r="W1370" s="44"/>
      <c r="X1370" s="44"/>
      <c r="Y1370" s="38" t="str">
        <f t="shared" si="571"/>
        <v>Y</v>
      </c>
      <c r="Z1370" s="38" t="str">
        <f t="shared" si="572"/>
        <v>Y</v>
      </c>
      <c r="AA1370" s="38" t="str">
        <f t="shared" si="565"/>
        <v>Y</v>
      </c>
      <c r="AC1370" s="59"/>
      <c r="AD1370" s="204"/>
      <c r="AE1370" s="38"/>
      <c r="AF1370" s="38"/>
      <c r="AG1370" s="125">
        <f t="shared" si="578"/>
        <v>187</v>
      </c>
      <c r="AH1370" s="39">
        <v>7</v>
      </c>
      <c r="AI1370" s="123">
        <f t="shared" si="579"/>
        <v>32892.970613068755</v>
      </c>
      <c r="AM1370" s="40">
        <f t="shared" si="556"/>
        <v>5.91</v>
      </c>
      <c r="AN1370" s="39">
        <f t="shared" si="573"/>
        <v>0.5</v>
      </c>
      <c r="AO1370" s="204">
        <f t="shared" si="580"/>
        <v>1.7967364728231294E-4</v>
      </c>
      <c r="AP1370" s="204"/>
      <c r="AQ1370" s="59"/>
      <c r="AR1370" s="59"/>
      <c r="AS1370" s="115">
        <f t="shared" si="559"/>
        <v>1</v>
      </c>
      <c r="AT1370" s="115">
        <f t="shared" si="560"/>
        <v>0</v>
      </c>
      <c r="AU1370" s="115"/>
      <c r="AV1370" s="115"/>
      <c r="AY1370" s="115"/>
      <c r="AZ1370" s="115"/>
      <c r="BA1370" s="43">
        <v>68</v>
      </c>
      <c r="BB1370" s="43" t="s">
        <v>2135</v>
      </c>
      <c r="BC1370" s="43" t="s">
        <v>2050</v>
      </c>
      <c r="BD1370" s="43" t="s">
        <v>2136</v>
      </c>
      <c r="BE1370" s="37" t="s">
        <v>656</v>
      </c>
      <c r="BF1370" s="43"/>
      <c r="BG1370" s="43">
        <v>524</v>
      </c>
      <c r="BH1370" s="43" t="s">
        <v>317</v>
      </c>
      <c r="BI1370" s="43" t="s">
        <v>2138</v>
      </c>
      <c r="BJ1370" s="43" t="s">
        <v>533</v>
      </c>
      <c r="BK1370" s="43" t="s">
        <v>1489</v>
      </c>
      <c r="BN1370" s="43">
        <v>2.4</v>
      </c>
      <c r="BO1370" s="43" t="s">
        <v>1390</v>
      </c>
      <c r="BP1370" s="48" t="s">
        <v>1406</v>
      </c>
      <c r="BS1370" s="43" t="s">
        <v>1393</v>
      </c>
      <c r="BT1370" s="43" t="s">
        <v>318</v>
      </c>
      <c r="BU1370" s="43"/>
      <c r="BV1370" s="43"/>
      <c r="BW1370" s="243">
        <v>37302</v>
      </c>
      <c r="BX1370" s="243"/>
      <c r="BY1370" s="48" t="s">
        <v>451</v>
      </c>
      <c r="BZ1370" s="43">
        <v>5.91</v>
      </c>
      <c r="CA1370" s="43" t="s">
        <v>1396</v>
      </c>
      <c r="CD1370" s="124" t="s">
        <v>1397</v>
      </c>
      <c r="CE1370" s="43">
        <v>13757</v>
      </c>
      <c r="CR1370" s="43" t="s">
        <v>319</v>
      </c>
      <c r="CS1370" s="251">
        <v>37302</v>
      </c>
      <c r="CT1370" s="126"/>
      <c r="CU1370" s="43">
        <v>10</v>
      </c>
      <c r="CV1370" s="39" t="s">
        <v>1395</v>
      </c>
      <c r="CW1370" s="43"/>
      <c r="CY1370" s="39" t="s">
        <v>451</v>
      </c>
      <c r="CZ1370" s="43">
        <v>187</v>
      </c>
      <c r="DA1370" s="43" t="s">
        <v>2046</v>
      </c>
      <c r="DD1370" s="43" t="s">
        <v>1397</v>
      </c>
      <c r="DE1370" s="43">
        <v>1897</v>
      </c>
      <c r="DF1370" s="43"/>
      <c r="DG1370" s="43"/>
      <c r="DH1370" s="43"/>
      <c r="DI1370" s="43"/>
      <c r="DJ1370" s="43"/>
      <c r="DK1370" s="43"/>
      <c r="DL1370" s="43"/>
      <c r="DM1370" s="43"/>
      <c r="DN1370" s="43"/>
      <c r="DO1370" s="43"/>
      <c r="DP1370" s="43"/>
      <c r="DQ1370" s="43"/>
      <c r="DR1370" s="124"/>
      <c r="DS1370" s="43"/>
    </row>
    <row r="1371" spans="1:123" s="39" customFormat="1" hidden="1" x14ac:dyDescent="0.2">
      <c r="A1371" s="44" t="str">
        <f t="shared" si="566"/>
        <v>Lockwood</v>
      </c>
      <c r="B1371" s="44" t="str">
        <f t="shared" si="567"/>
        <v>Vinyl chloride (chloroethene)</v>
      </c>
      <c r="C1371" s="38" t="s">
        <v>2587</v>
      </c>
      <c r="D1371" s="38" t="str">
        <f t="shared" si="561"/>
        <v>L</v>
      </c>
      <c r="E1371" s="44" t="s">
        <v>371</v>
      </c>
      <c r="F1371" s="155" t="str">
        <f t="shared" si="568"/>
        <v>403 LOMOND</v>
      </c>
      <c r="G1371" s="44" t="str">
        <f t="shared" si="569"/>
        <v>Residential</v>
      </c>
      <c r="H1371" s="44" t="str">
        <f t="shared" si="570"/>
        <v>Crawlspace</v>
      </c>
      <c r="I1371" s="38" t="str">
        <f t="shared" si="576"/>
        <v>Y</v>
      </c>
      <c r="J1371" s="38" t="str">
        <f t="shared" si="577"/>
        <v>Y</v>
      </c>
      <c r="K1371" s="38" t="s">
        <v>541</v>
      </c>
      <c r="L1371" s="44" t="s">
        <v>310</v>
      </c>
      <c r="M1371" s="38" t="str">
        <f t="shared" si="563"/>
        <v/>
      </c>
      <c r="N1371" s="38" t="str">
        <f t="shared" si="564"/>
        <v/>
      </c>
      <c r="O1371" s="38" t="str">
        <f t="shared" si="574"/>
        <v/>
      </c>
      <c r="P1371" s="44"/>
      <c r="Q1371" s="44"/>
      <c r="R1371" s="44"/>
      <c r="S1371" s="44"/>
      <c r="T1371" s="44"/>
      <c r="U1371" s="44"/>
      <c r="V1371" s="44"/>
      <c r="W1371" s="44"/>
      <c r="X1371" s="44"/>
      <c r="Y1371" s="38" t="str">
        <f t="shared" si="571"/>
        <v>Y</v>
      </c>
      <c r="Z1371" s="38" t="str">
        <f t="shared" si="572"/>
        <v>Y</v>
      </c>
      <c r="AA1371" s="38" t="str">
        <f t="shared" si="565"/>
        <v>Y</v>
      </c>
      <c r="AC1371" s="59"/>
      <c r="AD1371" s="204"/>
      <c r="AE1371" s="38"/>
      <c r="AF1371" s="38"/>
      <c r="AG1371" s="125">
        <f t="shared" si="578"/>
        <v>103</v>
      </c>
      <c r="AH1371" s="39">
        <v>7</v>
      </c>
      <c r="AI1371" s="123">
        <f t="shared" si="579"/>
        <v>69904.58056337561</v>
      </c>
      <c r="AM1371" s="40">
        <f t="shared" si="556"/>
        <v>0.03</v>
      </c>
      <c r="AN1371" s="39">
        <f t="shared" si="573"/>
        <v>0.01</v>
      </c>
      <c r="AO1371" s="204">
        <f t="shared" si="580"/>
        <v>4.2915642663504645E-7</v>
      </c>
      <c r="AP1371" s="204"/>
      <c r="AQ1371" s="59"/>
      <c r="AR1371" s="59"/>
      <c r="AS1371" s="115">
        <f t="shared" si="559"/>
        <v>1</v>
      </c>
      <c r="AT1371" s="115">
        <f t="shared" si="560"/>
        <v>0</v>
      </c>
      <c r="AU1371" s="115"/>
      <c r="AV1371" s="115"/>
      <c r="AY1371" s="115"/>
      <c r="AZ1371" s="115"/>
      <c r="BA1371" s="43">
        <v>68</v>
      </c>
      <c r="BB1371" s="43" t="s">
        <v>2135</v>
      </c>
      <c r="BC1371" s="43" t="s">
        <v>2050</v>
      </c>
      <c r="BD1371" s="43" t="s">
        <v>2136</v>
      </c>
      <c r="BE1371" s="37" t="s">
        <v>656</v>
      </c>
      <c r="BF1371" s="43"/>
      <c r="BG1371" s="43">
        <v>524</v>
      </c>
      <c r="BH1371" s="43" t="s">
        <v>317</v>
      </c>
      <c r="BI1371" s="43" t="s">
        <v>2138</v>
      </c>
      <c r="BJ1371" s="43" t="s">
        <v>533</v>
      </c>
      <c r="BK1371" s="43" t="s">
        <v>1489</v>
      </c>
      <c r="BN1371" s="43">
        <v>2.4</v>
      </c>
      <c r="BO1371" s="43" t="s">
        <v>1390</v>
      </c>
      <c r="BP1371" s="48" t="s">
        <v>1406</v>
      </c>
      <c r="BS1371" s="43" t="s">
        <v>562</v>
      </c>
      <c r="BT1371" s="43" t="s">
        <v>318</v>
      </c>
      <c r="BU1371" s="43"/>
      <c r="BV1371" s="43"/>
      <c r="BW1371" s="243">
        <v>37179</v>
      </c>
      <c r="BX1371" s="243"/>
      <c r="BY1371" s="48" t="s">
        <v>451</v>
      </c>
      <c r="BZ1371" s="43">
        <v>0.03</v>
      </c>
      <c r="CA1371" s="43" t="s">
        <v>1396</v>
      </c>
      <c r="CD1371" s="124" t="s">
        <v>1397</v>
      </c>
      <c r="CE1371" s="43">
        <v>13767</v>
      </c>
      <c r="CR1371" s="43" t="s">
        <v>319</v>
      </c>
      <c r="CS1371" s="251">
        <v>37179</v>
      </c>
      <c r="CT1371" s="126"/>
      <c r="CU1371" s="43">
        <v>10</v>
      </c>
      <c r="CV1371" s="39" t="s">
        <v>1395</v>
      </c>
      <c r="CW1371" s="43"/>
      <c r="CY1371" s="39" t="s">
        <v>451</v>
      </c>
      <c r="CZ1371" s="43">
        <v>103</v>
      </c>
      <c r="DA1371" s="43" t="s">
        <v>2046</v>
      </c>
      <c r="DD1371" s="43" t="s">
        <v>1397</v>
      </c>
      <c r="DE1371" s="43">
        <v>1893</v>
      </c>
      <c r="DF1371" s="43"/>
      <c r="DG1371" s="43"/>
      <c r="DH1371" s="43"/>
      <c r="DI1371" s="43"/>
      <c r="DJ1371" s="43"/>
      <c r="DK1371" s="43"/>
      <c r="DL1371" s="43"/>
      <c r="DM1371" s="43"/>
      <c r="DN1371" s="43"/>
      <c r="DO1371" s="43"/>
      <c r="DP1371" s="43"/>
      <c r="DQ1371" s="43"/>
      <c r="DR1371" s="124"/>
      <c r="DS1371" s="43"/>
    </row>
    <row r="1372" spans="1:123" s="39" customFormat="1" hidden="1" x14ac:dyDescent="0.2">
      <c r="A1372" s="44" t="str">
        <f t="shared" si="566"/>
        <v>Lockwood</v>
      </c>
      <c r="B1372" s="44" t="str">
        <f t="shared" si="567"/>
        <v>cis-1,2-Dichloroethylene</v>
      </c>
      <c r="C1372" s="38" t="s">
        <v>2587</v>
      </c>
      <c r="D1372" s="38" t="str">
        <f t="shared" si="561"/>
        <v>L</v>
      </c>
      <c r="E1372" s="44" t="s">
        <v>371</v>
      </c>
      <c r="F1372" s="155" t="str">
        <f t="shared" si="568"/>
        <v>418 LOMOND</v>
      </c>
      <c r="G1372" s="44" t="str">
        <f t="shared" si="569"/>
        <v>Residential</v>
      </c>
      <c r="H1372" s="44" t="str">
        <f t="shared" si="570"/>
        <v>Crawlspace - half crawlspace and basement</v>
      </c>
      <c r="I1372" s="38" t="str">
        <f t="shared" si="576"/>
        <v>Y</v>
      </c>
      <c r="J1372" s="38" t="str">
        <f t="shared" si="577"/>
        <v>Y</v>
      </c>
      <c r="K1372" s="38" t="str">
        <f t="shared" ref="K1372:K1386" si="581">IF(AG1372="","",IF(I1372="N","n","Y"))</f>
        <v>Y</v>
      </c>
      <c r="L1372" s="44"/>
      <c r="M1372" s="38" t="str">
        <f t="shared" si="563"/>
        <v/>
      </c>
      <c r="N1372" s="38" t="str">
        <f t="shared" si="564"/>
        <v/>
      </c>
      <c r="O1372" s="38" t="str">
        <f t="shared" si="574"/>
        <v/>
      </c>
      <c r="P1372" s="44"/>
      <c r="Q1372" s="44"/>
      <c r="R1372" s="44"/>
      <c r="S1372" s="44"/>
      <c r="T1372" s="44"/>
      <c r="U1372" s="44"/>
      <c r="V1372" s="44"/>
      <c r="W1372" s="44"/>
      <c r="X1372" s="44"/>
      <c r="Y1372" s="38" t="str">
        <f t="shared" si="571"/>
        <v>Y</v>
      </c>
      <c r="Z1372" s="38" t="str">
        <f t="shared" si="572"/>
        <v>Y</v>
      </c>
      <c r="AA1372" s="38" t="str">
        <f t="shared" si="565"/>
        <v>Y</v>
      </c>
      <c r="AC1372" s="59"/>
      <c r="AD1372" s="204"/>
      <c r="AE1372" s="38"/>
      <c r="AF1372" s="38"/>
      <c r="AG1372" s="125">
        <f t="shared" si="578"/>
        <v>273</v>
      </c>
      <c r="AH1372" s="39">
        <v>7</v>
      </c>
      <c r="AI1372" s="123">
        <f t="shared" si="579"/>
        <v>20813.717970004927</v>
      </c>
      <c r="AM1372" s="40">
        <f t="shared" si="556"/>
        <v>0.15</v>
      </c>
      <c r="AN1372" s="39" t="str">
        <f t="shared" si="573"/>
        <v/>
      </c>
      <c r="AO1372" s="204">
        <f t="shared" si="580"/>
        <v>7.20678545832936E-6</v>
      </c>
      <c r="AP1372" s="204"/>
      <c r="AQ1372" s="59"/>
      <c r="AR1372" s="59"/>
      <c r="AS1372" s="115">
        <f t="shared" si="559"/>
        <v>1</v>
      </c>
      <c r="AT1372" s="115">
        <f t="shared" si="560"/>
        <v>0</v>
      </c>
      <c r="AU1372" s="115"/>
      <c r="AV1372" s="115"/>
      <c r="AY1372" s="115"/>
      <c r="AZ1372" s="115"/>
      <c r="BA1372" s="43">
        <v>68</v>
      </c>
      <c r="BB1372" s="43" t="s">
        <v>2135</v>
      </c>
      <c r="BC1372" s="43" t="s">
        <v>2050</v>
      </c>
      <c r="BD1372" s="43" t="s">
        <v>2136</v>
      </c>
      <c r="BE1372" s="37" t="s">
        <v>656</v>
      </c>
      <c r="BF1372" s="43"/>
      <c r="BG1372" s="43">
        <v>535</v>
      </c>
      <c r="BH1372" s="43" t="s">
        <v>932</v>
      </c>
      <c r="BI1372" s="43" t="s">
        <v>2138</v>
      </c>
      <c r="BJ1372" s="43" t="s">
        <v>533</v>
      </c>
      <c r="BK1372" s="43" t="s">
        <v>1515</v>
      </c>
      <c r="BN1372" s="43">
        <v>2.4</v>
      </c>
      <c r="BO1372" s="43" t="s">
        <v>1390</v>
      </c>
      <c r="BP1372" s="48" t="s">
        <v>1406</v>
      </c>
      <c r="BR1372" s="43" t="s">
        <v>2128</v>
      </c>
      <c r="BS1372" s="43" t="s">
        <v>1400</v>
      </c>
      <c r="BT1372" s="43" t="s">
        <v>1285</v>
      </c>
      <c r="BU1372" s="43"/>
      <c r="BV1372" s="43"/>
      <c r="BW1372" s="243">
        <v>37179</v>
      </c>
      <c r="BX1372" s="243"/>
      <c r="BY1372" s="48" t="s">
        <v>451</v>
      </c>
      <c r="BZ1372" s="43">
        <v>0.15</v>
      </c>
      <c r="CA1372" s="43" t="s">
        <v>1396</v>
      </c>
      <c r="CD1372" s="124" t="s">
        <v>1397</v>
      </c>
      <c r="CE1372" s="43">
        <v>13772</v>
      </c>
      <c r="CR1372" s="43" t="s">
        <v>324</v>
      </c>
      <c r="CS1372" s="251">
        <v>37179</v>
      </c>
      <c r="CT1372" s="126"/>
      <c r="CU1372" s="43">
        <v>300</v>
      </c>
      <c r="CV1372" s="39" t="s">
        <v>1395</v>
      </c>
      <c r="CW1372" s="43"/>
      <c r="CY1372" s="39" t="s">
        <v>451</v>
      </c>
      <c r="CZ1372" s="43">
        <v>273</v>
      </c>
      <c r="DA1372" s="43" t="s">
        <v>2046</v>
      </c>
      <c r="DD1372" s="43" t="s">
        <v>1397</v>
      </c>
      <c r="DE1372" s="43">
        <v>1899</v>
      </c>
      <c r="DF1372" s="43"/>
      <c r="DG1372" s="43"/>
      <c r="DH1372" s="43"/>
      <c r="DI1372" s="43"/>
      <c r="DJ1372" s="43"/>
      <c r="DK1372" s="43"/>
      <c r="DL1372" s="43"/>
      <c r="DM1372" s="43"/>
      <c r="DN1372" s="43"/>
      <c r="DO1372" s="43"/>
      <c r="DP1372" s="43"/>
      <c r="DQ1372" s="43"/>
      <c r="DR1372" s="124"/>
      <c r="DS1372" s="43"/>
    </row>
    <row r="1373" spans="1:123" s="39" customFormat="1" hidden="1" x14ac:dyDescent="0.2">
      <c r="A1373" s="44" t="str">
        <f t="shared" si="566"/>
        <v>Lockwood</v>
      </c>
      <c r="B1373" s="44" t="str">
        <f t="shared" si="567"/>
        <v>cis-1,2-Dichloroethylene</v>
      </c>
      <c r="C1373" s="38" t="s">
        <v>2587</v>
      </c>
      <c r="D1373" s="38" t="str">
        <f t="shared" si="561"/>
        <v>L</v>
      </c>
      <c r="E1373" s="44" t="s">
        <v>371</v>
      </c>
      <c r="F1373" s="155" t="str">
        <f t="shared" si="568"/>
        <v>418 LOMOND</v>
      </c>
      <c r="G1373" s="44" t="str">
        <f t="shared" si="569"/>
        <v>Residential</v>
      </c>
      <c r="H1373" s="44" t="str">
        <f t="shared" si="570"/>
        <v>Crawlspace - half crawlspace and basement</v>
      </c>
      <c r="I1373" s="38" t="str">
        <f t="shared" si="576"/>
        <v>Y</v>
      </c>
      <c r="J1373" s="38" t="str">
        <f t="shared" si="577"/>
        <v>Y</v>
      </c>
      <c r="K1373" s="38" t="str">
        <f t="shared" si="581"/>
        <v>Y</v>
      </c>
      <c r="L1373" s="44"/>
      <c r="M1373" s="38" t="str">
        <f t="shared" si="563"/>
        <v/>
      </c>
      <c r="N1373" s="38" t="str">
        <f t="shared" si="564"/>
        <v/>
      </c>
      <c r="O1373" s="38" t="str">
        <f t="shared" si="574"/>
        <v/>
      </c>
      <c r="P1373" s="44"/>
      <c r="Q1373" s="44"/>
      <c r="R1373" s="44"/>
      <c r="S1373" s="44"/>
      <c r="T1373" s="44"/>
      <c r="U1373" s="44"/>
      <c r="V1373" s="44"/>
      <c r="W1373" s="44"/>
      <c r="X1373" s="44"/>
      <c r="Y1373" s="38" t="str">
        <f t="shared" si="571"/>
        <v>Y</v>
      </c>
      <c r="Z1373" s="38" t="str">
        <f t="shared" si="572"/>
        <v>Y</v>
      </c>
      <c r="AA1373" s="38" t="str">
        <f t="shared" si="565"/>
        <v>Y</v>
      </c>
      <c r="AC1373" s="59"/>
      <c r="AD1373" s="204"/>
      <c r="AE1373" s="38"/>
      <c r="AF1373" s="38"/>
      <c r="AG1373" s="125">
        <f t="shared" si="578"/>
        <v>194</v>
      </c>
      <c r="AH1373" s="39">
        <v>7</v>
      </c>
      <c r="AI1373" s="123">
        <f t="shared" si="579"/>
        <v>14790.700681981521</v>
      </c>
      <c r="AM1373" s="40">
        <f t="shared" si="556"/>
        <v>0.28999999999999998</v>
      </c>
      <c r="AN1373" s="39" t="str">
        <f t="shared" si="573"/>
        <v/>
      </c>
      <c r="AO1373" s="204">
        <f t="shared" si="580"/>
        <v>1.9606914252094002E-5</v>
      </c>
      <c r="AP1373" s="204"/>
      <c r="AQ1373" s="59"/>
      <c r="AR1373" s="59"/>
      <c r="AS1373" s="115">
        <f t="shared" si="559"/>
        <v>1</v>
      </c>
      <c r="AT1373" s="115">
        <f t="shared" si="560"/>
        <v>0</v>
      </c>
      <c r="AU1373" s="115"/>
      <c r="AV1373" s="115"/>
      <c r="AY1373" s="115"/>
      <c r="AZ1373" s="115"/>
      <c r="BA1373" s="43">
        <v>68</v>
      </c>
      <c r="BB1373" s="43" t="s">
        <v>2135</v>
      </c>
      <c r="BC1373" s="43" t="s">
        <v>2050</v>
      </c>
      <c r="BD1373" s="43" t="s">
        <v>2136</v>
      </c>
      <c r="BE1373" s="37" t="s">
        <v>656</v>
      </c>
      <c r="BF1373" s="43"/>
      <c r="BG1373" s="43">
        <v>535</v>
      </c>
      <c r="BH1373" s="43" t="s">
        <v>932</v>
      </c>
      <c r="BI1373" s="43" t="s">
        <v>2138</v>
      </c>
      <c r="BJ1373" s="43" t="s">
        <v>533</v>
      </c>
      <c r="BK1373" s="43" t="s">
        <v>1515</v>
      </c>
      <c r="BN1373" s="43">
        <v>2.4</v>
      </c>
      <c r="BO1373" s="43" t="s">
        <v>1390</v>
      </c>
      <c r="BP1373" s="48" t="s">
        <v>1406</v>
      </c>
      <c r="BR1373" s="43" t="s">
        <v>2128</v>
      </c>
      <c r="BS1373" s="43" t="s">
        <v>1400</v>
      </c>
      <c r="BT1373" s="43" t="s">
        <v>1285</v>
      </c>
      <c r="BU1373" s="43"/>
      <c r="BV1373" s="43"/>
      <c r="BW1373" s="243">
        <v>37302</v>
      </c>
      <c r="BX1373" s="243"/>
      <c r="BY1373" s="48" t="s">
        <v>451</v>
      </c>
      <c r="BZ1373" s="43">
        <v>0.28999999999999998</v>
      </c>
      <c r="CA1373" s="43" t="s">
        <v>1396</v>
      </c>
      <c r="CD1373" s="124" t="s">
        <v>1397</v>
      </c>
      <c r="CE1373" s="43">
        <v>13771</v>
      </c>
      <c r="CR1373" s="43" t="s">
        <v>324</v>
      </c>
      <c r="CS1373" s="251">
        <v>37302</v>
      </c>
      <c r="CT1373" s="126"/>
      <c r="CU1373" s="43">
        <v>300</v>
      </c>
      <c r="CV1373" s="39" t="s">
        <v>1395</v>
      </c>
      <c r="CW1373" s="43"/>
      <c r="CY1373" s="39" t="s">
        <v>451</v>
      </c>
      <c r="CZ1373" s="43">
        <v>194</v>
      </c>
      <c r="DA1373" s="43" t="s">
        <v>2046</v>
      </c>
      <c r="DD1373" s="43" t="s">
        <v>1397</v>
      </c>
      <c r="DE1373" s="43">
        <v>1902</v>
      </c>
      <c r="DF1373" s="43"/>
      <c r="DG1373" s="43"/>
      <c r="DH1373" s="43"/>
      <c r="DI1373" s="43"/>
      <c r="DJ1373" s="43"/>
      <c r="DK1373" s="43"/>
      <c r="DL1373" s="43"/>
      <c r="DM1373" s="43"/>
      <c r="DN1373" s="43"/>
      <c r="DO1373" s="43"/>
      <c r="DP1373" s="43"/>
      <c r="DQ1373" s="43"/>
      <c r="DR1373" s="124"/>
      <c r="DS1373" s="43"/>
    </row>
    <row r="1374" spans="1:123" s="39" customFormat="1" hidden="1" x14ac:dyDescent="0.2">
      <c r="A1374" s="44" t="str">
        <f t="shared" si="566"/>
        <v>Lockwood</v>
      </c>
      <c r="B1374" s="44" t="str">
        <f t="shared" si="567"/>
        <v>Tetrachloroethylene</v>
      </c>
      <c r="C1374" s="38" t="s">
        <v>2587</v>
      </c>
      <c r="D1374" s="38" t="str">
        <f t="shared" si="561"/>
        <v>L</v>
      </c>
      <c r="E1374" s="44" t="s">
        <v>371</v>
      </c>
      <c r="F1374" s="155" t="str">
        <f t="shared" si="568"/>
        <v>418 LOMOND</v>
      </c>
      <c r="G1374" s="44" t="str">
        <f t="shared" si="569"/>
        <v>Residential</v>
      </c>
      <c r="H1374" s="44" t="str">
        <f t="shared" si="570"/>
        <v>Crawlspace - half crawlspace and basement</v>
      </c>
      <c r="I1374" s="38" t="str">
        <f t="shared" si="576"/>
        <v>Y</v>
      </c>
      <c r="J1374" s="38" t="str">
        <f t="shared" si="577"/>
        <v>Y</v>
      </c>
      <c r="K1374" s="38" t="str">
        <f t="shared" si="581"/>
        <v>Y</v>
      </c>
      <c r="L1374" s="44"/>
      <c r="M1374" s="38" t="str">
        <f t="shared" si="563"/>
        <v/>
      </c>
      <c r="N1374" s="38" t="str">
        <f t="shared" si="564"/>
        <v/>
      </c>
      <c r="O1374" s="38" t="str">
        <f t="shared" si="574"/>
        <v/>
      </c>
      <c r="P1374" s="44"/>
      <c r="Q1374" s="44"/>
      <c r="R1374" s="44"/>
      <c r="S1374" s="44"/>
      <c r="T1374" s="44"/>
      <c r="U1374" s="44"/>
      <c r="V1374" s="44"/>
      <c r="W1374" s="44"/>
      <c r="X1374" s="44"/>
      <c r="Y1374" s="38" t="str">
        <f t="shared" si="571"/>
        <v>Y</v>
      </c>
      <c r="Z1374" s="38" t="str">
        <f t="shared" si="572"/>
        <v>Y</v>
      </c>
      <c r="AA1374" s="38" t="str">
        <f t="shared" ref="AA1374:AA1405" si="582">IF(AM1374="","",IF(Y1374="N","n","Y"))</f>
        <v>Y</v>
      </c>
      <c r="AC1374" s="59"/>
      <c r="AD1374" s="204"/>
      <c r="AE1374" s="38"/>
      <c r="AF1374" s="38"/>
      <c r="AG1374" s="125">
        <f t="shared" si="578"/>
        <v>237</v>
      </c>
      <c r="AH1374" s="39">
        <v>7</v>
      </c>
      <c r="AI1374" s="123">
        <f t="shared" si="579"/>
        <v>66888.40886253104</v>
      </c>
      <c r="AM1374" s="40">
        <f t="shared" si="556"/>
        <v>21.1</v>
      </c>
      <c r="AN1374" s="39">
        <f t="shared" si="573"/>
        <v>3.8</v>
      </c>
      <c r="AO1374" s="204">
        <f t="shared" si="580"/>
        <v>3.1545076880756264E-4</v>
      </c>
      <c r="AP1374" s="204"/>
      <c r="AQ1374" s="59"/>
      <c r="AR1374" s="59"/>
      <c r="AS1374" s="115">
        <f t="shared" si="559"/>
        <v>1</v>
      </c>
      <c r="AT1374" s="115">
        <f t="shared" si="560"/>
        <v>0</v>
      </c>
      <c r="AU1374" s="115"/>
      <c r="AV1374" s="115"/>
      <c r="AY1374" s="115"/>
      <c r="AZ1374" s="115"/>
      <c r="BA1374" s="43">
        <v>68</v>
      </c>
      <c r="BB1374" s="43" t="s">
        <v>2135</v>
      </c>
      <c r="BC1374" s="43" t="s">
        <v>2050</v>
      </c>
      <c r="BD1374" s="43" t="s">
        <v>2136</v>
      </c>
      <c r="BE1374" s="37" t="s">
        <v>656</v>
      </c>
      <c r="BF1374" s="43"/>
      <c r="BG1374" s="43">
        <v>535</v>
      </c>
      <c r="BH1374" s="43" t="s">
        <v>932</v>
      </c>
      <c r="BI1374" s="43" t="s">
        <v>2138</v>
      </c>
      <c r="BJ1374" s="43" t="s">
        <v>533</v>
      </c>
      <c r="BK1374" s="43" t="s">
        <v>1515</v>
      </c>
      <c r="BN1374" s="43">
        <v>2.4</v>
      </c>
      <c r="BO1374" s="43" t="s">
        <v>1390</v>
      </c>
      <c r="BP1374" s="48" t="s">
        <v>1406</v>
      </c>
      <c r="BR1374" s="43" t="s">
        <v>2128</v>
      </c>
      <c r="BS1374" s="43" t="s">
        <v>2057</v>
      </c>
      <c r="BT1374" s="43" t="s">
        <v>1285</v>
      </c>
      <c r="BU1374" s="43"/>
      <c r="BV1374" s="43"/>
      <c r="BW1374" s="243">
        <v>37179</v>
      </c>
      <c r="BX1374" s="243"/>
      <c r="BY1374" s="48" t="s">
        <v>451</v>
      </c>
      <c r="BZ1374" s="43">
        <v>21.1</v>
      </c>
      <c r="CA1374" s="43" t="s">
        <v>1396</v>
      </c>
      <c r="CD1374" s="124" t="s">
        <v>1397</v>
      </c>
      <c r="CE1374" s="43">
        <v>13774</v>
      </c>
      <c r="CR1374" s="43" t="s">
        <v>324</v>
      </c>
      <c r="CS1374" s="251">
        <v>37179</v>
      </c>
      <c r="CT1374" s="126"/>
      <c r="CU1374" s="43">
        <v>300</v>
      </c>
      <c r="CV1374" s="39" t="s">
        <v>1395</v>
      </c>
      <c r="CW1374" s="43"/>
      <c r="CY1374" s="39" t="s">
        <v>451</v>
      </c>
      <c r="CZ1374" s="43">
        <v>237</v>
      </c>
      <c r="DA1374" s="43" t="s">
        <v>2046</v>
      </c>
      <c r="DD1374" s="43" t="s">
        <v>1397</v>
      </c>
      <c r="DE1374" s="43">
        <v>1900</v>
      </c>
      <c r="DF1374" s="43"/>
      <c r="DG1374" s="43"/>
      <c r="DH1374" s="43"/>
      <c r="DI1374" s="43"/>
      <c r="DJ1374" s="43"/>
      <c r="DK1374" s="43"/>
      <c r="DL1374" s="43"/>
      <c r="DM1374" s="43"/>
      <c r="DN1374" s="43"/>
      <c r="DO1374" s="43"/>
      <c r="DP1374" s="43"/>
      <c r="DQ1374" s="43"/>
      <c r="DR1374" s="124"/>
      <c r="DS1374" s="43"/>
    </row>
    <row r="1375" spans="1:123" s="39" customFormat="1" hidden="1" x14ac:dyDescent="0.2">
      <c r="A1375" s="44" t="str">
        <f t="shared" si="566"/>
        <v>Lockwood</v>
      </c>
      <c r="B1375" s="44" t="str">
        <f t="shared" si="567"/>
        <v>Tetrachloroethylene</v>
      </c>
      <c r="C1375" s="38" t="s">
        <v>2587</v>
      </c>
      <c r="D1375" s="38" t="str">
        <f t="shared" si="561"/>
        <v>L</v>
      </c>
      <c r="E1375" s="44" t="s">
        <v>371</v>
      </c>
      <c r="F1375" s="155" t="str">
        <f t="shared" si="568"/>
        <v>418 LOMOND</v>
      </c>
      <c r="G1375" s="44" t="str">
        <f t="shared" si="569"/>
        <v>Residential</v>
      </c>
      <c r="H1375" s="44" t="str">
        <f t="shared" si="570"/>
        <v>Crawlspace - half crawlspace and basement</v>
      </c>
      <c r="I1375" s="38" t="str">
        <f t="shared" si="576"/>
        <v>Y</v>
      </c>
      <c r="J1375" s="38" t="str">
        <f t="shared" si="577"/>
        <v>Y</v>
      </c>
      <c r="K1375" s="38" t="str">
        <f t="shared" si="581"/>
        <v>Y</v>
      </c>
      <c r="L1375" s="44"/>
      <c r="M1375" s="38" t="str">
        <f t="shared" si="563"/>
        <v/>
      </c>
      <c r="N1375" s="38" t="str">
        <f t="shared" si="564"/>
        <v/>
      </c>
      <c r="O1375" s="38" t="str">
        <f t="shared" si="574"/>
        <v/>
      </c>
      <c r="P1375" s="44"/>
      <c r="Q1375" s="44"/>
      <c r="R1375" s="44"/>
      <c r="S1375" s="44"/>
      <c r="T1375" s="44"/>
      <c r="U1375" s="44"/>
      <c r="V1375" s="44"/>
      <c r="W1375" s="44"/>
      <c r="X1375" s="44"/>
      <c r="Y1375" s="38" t="str">
        <f t="shared" si="571"/>
        <v>Y</v>
      </c>
      <c r="Z1375" s="38" t="str">
        <f t="shared" si="572"/>
        <v>Y</v>
      </c>
      <c r="AA1375" s="38" t="str">
        <f t="shared" si="582"/>
        <v>Y</v>
      </c>
      <c r="AC1375" s="59"/>
      <c r="AD1375" s="204"/>
      <c r="AE1375" s="38"/>
      <c r="AF1375" s="38"/>
      <c r="AG1375" s="125">
        <f t="shared" si="578"/>
        <v>208</v>
      </c>
      <c r="AH1375" s="39">
        <v>7</v>
      </c>
      <c r="AI1375" s="123">
        <f t="shared" si="579"/>
        <v>58703.751238001918</v>
      </c>
      <c r="AM1375" s="40">
        <f t="shared" si="556"/>
        <v>14.29</v>
      </c>
      <c r="AN1375" s="39">
        <f t="shared" si="573"/>
        <v>3.8</v>
      </c>
      <c r="AO1375" s="204">
        <f t="shared" si="580"/>
        <v>2.4342567039820374E-4</v>
      </c>
      <c r="AP1375" s="204"/>
      <c r="AQ1375" s="59"/>
      <c r="AR1375" s="59"/>
      <c r="AS1375" s="115">
        <f t="shared" si="559"/>
        <v>1</v>
      </c>
      <c r="AT1375" s="115">
        <f t="shared" si="560"/>
        <v>0</v>
      </c>
      <c r="AU1375" s="115"/>
      <c r="AV1375" s="115"/>
      <c r="AY1375" s="115"/>
      <c r="AZ1375" s="115"/>
      <c r="BA1375" s="43">
        <v>68</v>
      </c>
      <c r="BB1375" s="43" t="s">
        <v>2135</v>
      </c>
      <c r="BC1375" s="43" t="s">
        <v>2050</v>
      </c>
      <c r="BD1375" s="43" t="s">
        <v>2136</v>
      </c>
      <c r="BE1375" s="37" t="s">
        <v>656</v>
      </c>
      <c r="BF1375" s="43"/>
      <c r="BG1375" s="43">
        <v>535</v>
      </c>
      <c r="BH1375" s="43" t="s">
        <v>932</v>
      </c>
      <c r="BI1375" s="43" t="s">
        <v>2138</v>
      </c>
      <c r="BJ1375" s="43" t="s">
        <v>533</v>
      </c>
      <c r="BK1375" s="43" t="s">
        <v>1515</v>
      </c>
      <c r="BN1375" s="43">
        <v>2.4</v>
      </c>
      <c r="BO1375" s="43" t="s">
        <v>1390</v>
      </c>
      <c r="BP1375" s="48" t="s">
        <v>1406</v>
      </c>
      <c r="BR1375" s="43" t="s">
        <v>2128</v>
      </c>
      <c r="BS1375" s="43" t="s">
        <v>2057</v>
      </c>
      <c r="BT1375" s="43" t="s">
        <v>1285</v>
      </c>
      <c r="BU1375" s="43"/>
      <c r="BV1375" s="43"/>
      <c r="BW1375" s="243">
        <v>37302</v>
      </c>
      <c r="BX1375" s="243"/>
      <c r="BY1375" s="48" t="s">
        <v>451</v>
      </c>
      <c r="BZ1375" s="43">
        <v>14.29</v>
      </c>
      <c r="CA1375" s="43" t="s">
        <v>1396</v>
      </c>
      <c r="CD1375" s="124" t="s">
        <v>1397</v>
      </c>
      <c r="CE1375" s="43">
        <v>13769</v>
      </c>
      <c r="CR1375" s="43" t="s">
        <v>324</v>
      </c>
      <c r="CS1375" s="251">
        <v>37302</v>
      </c>
      <c r="CT1375" s="126"/>
      <c r="CU1375" s="43">
        <v>300</v>
      </c>
      <c r="CV1375" s="39" t="s">
        <v>1395</v>
      </c>
      <c r="CW1375" s="43"/>
      <c r="CY1375" s="39" t="s">
        <v>451</v>
      </c>
      <c r="CZ1375" s="43">
        <v>208</v>
      </c>
      <c r="DA1375" s="43" t="s">
        <v>2046</v>
      </c>
      <c r="DD1375" s="43" t="s">
        <v>1397</v>
      </c>
      <c r="DE1375" s="43">
        <v>1903</v>
      </c>
      <c r="DF1375" s="43"/>
      <c r="DG1375" s="43"/>
      <c r="DH1375" s="43"/>
      <c r="DI1375" s="43"/>
      <c r="DJ1375" s="43"/>
      <c r="DK1375" s="43"/>
      <c r="DL1375" s="43"/>
      <c r="DM1375" s="43"/>
      <c r="DN1375" s="43"/>
      <c r="DO1375" s="43"/>
      <c r="DP1375" s="43"/>
      <c r="DQ1375" s="43"/>
      <c r="DR1375" s="124"/>
      <c r="DS1375" s="43"/>
    </row>
    <row r="1376" spans="1:123" s="39" customFormat="1" hidden="1" x14ac:dyDescent="0.2">
      <c r="A1376" s="44" t="str">
        <f t="shared" si="566"/>
        <v>Lockwood</v>
      </c>
      <c r="B1376" s="44" t="str">
        <f t="shared" si="567"/>
        <v>Trichloroethylene</v>
      </c>
      <c r="C1376" s="38" t="s">
        <v>2587</v>
      </c>
      <c r="D1376" s="38" t="str">
        <f t="shared" si="561"/>
        <v>L</v>
      </c>
      <c r="E1376" s="44" t="s">
        <v>371</v>
      </c>
      <c r="F1376" s="155" t="str">
        <f t="shared" si="568"/>
        <v>418 LOMOND</v>
      </c>
      <c r="G1376" s="44" t="str">
        <f t="shared" si="569"/>
        <v>Residential</v>
      </c>
      <c r="H1376" s="44" t="str">
        <f t="shared" si="570"/>
        <v>Crawlspace - half crawlspace and basement</v>
      </c>
      <c r="I1376" s="38" t="str">
        <f t="shared" si="576"/>
        <v>Y</v>
      </c>
      <c r="J1376" s="38" t="str">
        <f t="shared" si="577"/>
        <v>Y</v>
      </c>
      <c r="K1376" s="38" t="str">
        <f t="shared" si="581"/>
        <v>Y</v>
      </c>
      <c r="L1376" s="44"/>
      <c r="M1376" s="38" t="str">
        <f t="shared" si="563"/>
        <v/>
      </c>
      <c r="N1376" s="38" t="str">
        <f t="shared" si="564"/>
        <v/>
      </c>
      <c r="O1376" s="38" t="str">
        <f t="shared" si="574"/>
        <v/>
      </c>
      <c r="P1376" s="44"/>
      <c r="Q1376" s="44"/>
      <c r="R1376" s="44"/>
      <c r="S1376" s="44"/>
      <c r="T1376" s="44"/>
      <c r="U1376" s="44"/>
      <c r="V1376" s="44"/>
      <c r="W1376" s="44"/>
      <c r="X1376" s="44"/>
      <c r="Y1376" s="38" t="str">
        <f t="shared" si="571"/>
        <v>Y</v>
      </c>
      <c r="Z1376" s="38" t="str">
        <f t="shared" si="572"/>
        <v>Y</v>
      </c>
      <c r="AA1376" s="38" t="str">
        <f t="shared" si="582"/>
        <v>Y</v>
      </c>
      <c r="AC1376" s="59"/>
      <c r="AD1376" s="204"/>
      <c r="AE1376" s="38"/>
      <c r="AF1376" s="38"/>
      <c r="AG1376" s="125">
        <f t="shared" si="578"/>
        <v>66</v>
      </c>
      <c r="AH1376" s="39">
        <v>7</v>
      </c>
      <c r="AI1376" s="123">
        <f t="shared" si="579"/>
        <v>11609.283745788973</v>
      </c>
      <c r="AM1376" s="40">
        <f t="shared" si="556"/>
        <v>2.5</v>
      </c>
      <c r="AN1376" s="39">
        <f t="shared" si="573"/>
        <v>0.5</v>
      </c>
      <c r="AO1376" s="204">
        <f t="shared" si="580"/>
        <v>2.1534489592493793E-4</v>
      </c>
      <c r="AP1376" s="204"/>
      <c r="AQ1376" s="59"/>
      <c r="AR1376" s="59"/>
      <c r="AS1376" s="115">
        <f t="shared" si="559"/>
        <v>1</v>
      </c>
      <c r="AT1376" s="115">
        <f t="shared" si="560"/>
        <v>0</v>
      </c>
      <c r="AU1376" s="115"/>
      <c r="AV1376" s="115"/>
      <c r="AY1376" s="115"/>
      <c r="AZ1376" s="115"/>
      <c r="BA1376" s="43">
        <v>68</v>
      </c>
      <c r="BB1376" s="43" t="s">
        <v>2135</v>
      </c>
      <c r="BC1376" s="43" t="s">
        <v>2050</v>
      </c>
      <c r="BD1376" s="43" t="s">
        <v>2136</v>
      </c>
      <c r="BE1376" s="37" t="s">
        <v>656</v>
      </c>
      <c r="BF1376" s="43"/>
      <c r="BG1376" s="43">
        <v>535</v>
      </c>
      <c r="BH1376" s="43" t="s">
        <v>932</v>
      </c>
      <c r="BI1376" s="43" t="s">
        <v>2138</v>
      </c>
      <c r="BJ1376" s="43" t="s">
        <v>533</v>
      </c>
      <c r="BK1376" s="43" t="s">
        <v>1515</v>
      </c>
      <c r="BN1376" s="43">
        <v>2.4</v>
      </c>
      <c r="BO1376" s="43" t="s">
        <v>1390</v>
      </c>
      <c r="BP1376" s="48" t="s">
        <v>1406</v>
      </c>
      <c r="BR1376" s="43" t="s">
        <v>2128</v>
      </c>
      <c r="BS1376" s="43" t="s">
        <v>1393</v>
      </c>
      <c r="BT1376" s="43" t="s">
        <v>1285</v>
      </c>
      <c r="BU1376" s="43"/>
      <c r="BV1376" s="43"/>
      <c r="BW1376" s="243">
        <v>37179</v>
      </c>
      <c r="BX1376" s="243"/>
      <c r="BY1376" s="48" t="s">
        <v>451</v>
      </c>
      <c r="BZ1376" s="43">
        <v>2.5</v>
      </c>
      <c r="CA1376" s="43" t="s">
        <v>1396</v>
      </c>
      <c r="CD1376" s="124" t="s">
        <v>1397</v>
      </c>
      <c r="CE1376" s="43">
        <v>13773</v>
      </c>
      <c r="CR1376" s="43" t="s">
        <v>324</v>
      </c>
      <c r="CS1376" s="251">
        <v>37179</v>
      </c>
      <c r="CT1376" s="126"/>
      <c r="CU1376" s="43">
        <v>300</v>
      </c>
      <c r="CV1376" s="39" t="s">
        <v>1395</v>
      </c>
      <c r="CW1376" s="43"/>
      <c r="CY1376" s="39" t="s">
        <v>451</v>
      </c>
      <c r="CZ1376" s="43">
        <v>66</v>
      </c>
      <c r="DA1376" s="43" t="s">
        <v>2046</v>
      </c>
      <c r="DD1376" s="43" t="s">
        <v>1397</v>
      </c>
      <c r="DE1376" s="43">
        <v>1901</v>
      </c>
      <c r="DF1376" s="43"/>
      <c r="DG1376" s="43"/>
      <c r="DH1376" s="43"/>
      <c r="DI1376" s="43"/>
      <c r="DJ1376" s="43"/>
      <c r="DK1376" s="43"/>
      <c r="DL1376" s="43"/>
      <c r="DM1376" s="43"/>
      <c r="DN1376" s="43"/>
      <c r="DO1376" s="43"/>
      <c r="DP1376" s="43"/>
      <c r="DQ1376" s="43"/>
      <c r="DR1376" s="124"/>
      <c r="DS1376" s="43"/>
    </row>
    <row r="1377" spans="1:123" s="39" customFormat="1" hidden="1" x14ac:dyDescent="0.2">
      <c r="A1377" s="44" t="str">
        <f t="shared" si="566"/>
        <v>Lockwood</v>
      </c>
      <c r="B1377" s="44" t="str">
        <f t="shared" si="567"/>
        <v>Trichloroethylene</v>
      </c>
      <c r="C1377" s="38" t="s">
        <v>2587</v>
      </c>
      <c r="D1377" s="38" t="str">
        <f t="shared" si="561"/>
        <v>L</v>
      </c>
      <c r="E1377" s="44" t="s">
        <v>371</v>
      </c>
      <c r="F1377" s="155" t="str">
        <f t="shared" si="568"/>
        <v>418 LOMOND</v>
      </c>
      <c r="G1377" s="44" t="str">
        <f t="shared" si="569"/>
        <v>Residential</v>
      </c>
      <c r="H1377" s="44" t="str">
        <f t="shared" si="570"/>
        <v>Crawlspace - half crawlspace and basement</v>
      </c>
      <c r="I1377" s="38" t="str">
        <f t="shared" si="576"/>
        <v>Y</v>
      </c>
      <c r="J1377" s="38" t="str">
        <f t="shared" si="577"/>
        <v>Y</v>
      </c>
      <c r="K1377" s="38" t="str">
        <f t="shared" si="581"/>
        <v>Y</v>
      </c>
      <c r="L1377" s="44"/>
      <c r="M1377" s="38" t="str">
        <f t="shared" si="563"/>
        <v/>
      </c>
      <c r="N1377" s="38" t="str">
        <f t="shared" si="564"/>
        <v/>
      </c>
      <c r="O1377" s="38" t="str">
        <f t="shared" si="574"/>
        <v/>
      </c>
      <c r="P1377" s="44"/>
      <c r="Q1377" s="44"/>
      <c r="R1377" s="44"/>
      <c r="S1377" s="44"/>
      <c r="T1377" s="44"/>
      <c r="U1377" s="44"/>
      <c r="V1377" s="44"/>
      <c r="W1377" s="44"/>
      <c r="X1377" s="44"/>
      <c r="Y1377" s="38" t="str">
        <f t="shared" si="571"/>
        <v>Y</v>
      </c>
      <c r="Z1377" s="38" t="str">
        <f t="shared" si="572"/>
        <v>Y</v>
      </c>
      <c r="AA1377" s="38" t="str">
        <f t="shared" si="582"/>
        <v>Y</v>
      </c>
      <c r="AC1377" s="59"/>
      <c r="AD1377" s="204"/>
      <c r="AE1377" s="38"/>
      <c r="AF1377" s="38"/>
      <c r="AG1377" s="125">
        <f t="shared" si="578"/>
        <v>53</v>
      </c>
      <c r="AH1377" s="39">
        <v>7</v>
      </c>
      <c r="AI1377" s="123">
        <f t="shared" si="579"/>
        <v>9322.6066443456893</v>
      </c>
      <c r="AM1377" s="40">
        <f t="shared" si="556"/>
        <v>1.93</v>
      </c>
      <c r="AN1377" s="39">
        <f t="shared" si="573"/>
        <v>0.5</v>
      </c>
      <c r="AO1377" s="204">
        <f t="shared" si="580"/>
        <v>2.0702364409749883E-4</v>
      </c>
      <c r="AP1377" s="204"/>
      <c r="AQ1377" s="59"/>
      <c r="AR1377" s="59"/>
      <c r="AS1377" s="115">
        <f t="shared" si="559"/>
        <v>1</v>
      </c>
      <c r="AT1377" s="115">
        <f t="shared" si="560"/>
        <v>0</v>
      </c>
      <c r="AU1377" s="115"/>
      <c r="AV1377" s="115"/>
      <c r="AY1377" s="115"/>
      <c r="AZ1377" s="115"/>
      <c r="BA1377" s="43">
        <v>68</v>
      </c>
      <c r="BB1377" s="43" t="s">
        <v>2135</v>
      </c>
      <c r="BC1377" s="43" t="s">
        <v>2050</v>
      </c>
      <c r="BD1377" s="43" t="s">
        <v>2136</v>
      </c>
      <c r="BE1377" s="37" t="s">
        <v>656</v>
      </c>
      <c r="BF1377" s="43"/>
      <c r="BG1377" s="43">
        <v>535</v>
      </c>
      <c r="BH1377" s="43" t="s">
        <v>932</v>
      </c>
      <c r="BI1377" s="43" t="s">
        <v>2138</v>
      </c>
      <c r="BJ1377" s="43" t="s">
        <v>533</v>
      </c>
      <c r="BK1377" s="43" t="s">
        <v>1515</v>
      </c>
      <c r="BN1377" s="43">
        <v>2.4</v>
      </c>
      <c r="BO1377" s="43" t="s">
        <v>1390</v>
      </c>
      <c r="BP1377" s="48" t="s">
        <v>1406</v>
      </c>
      <c r="BR1377" s="43" t="s">
        <v>2128</v>
      </c>
      <c r="BS1377" s="43" t="s">
        <v>1393</v>
      </c>
      <c r="BT1377" s="43" t="s">
        <v>1285</v>
      </c>
      <c r="BU1377" s="43"/>
      <c r="BV1377" s="43"/>
      <c r="BW1377" s="243">
        <v>37302</v>
      </c>
      <c r="BX1377" s="243"/>
      <c r="BY1377" s="48" t="s">
        <v>451</v>
      </c>
      <c r="BZ1377" s="43">
        <v>1.93</v>
      </c>
      <c r="CA1377" s="43" t="s">
        <v>1396</v>
      </c>
      <c r="CD1377" s="124" t="s">
        <v>1397</v>
      </c>
      <c r="CE1377" s="43">
        <v>13770</v>
      </c>
      <c r="CR1377" s="43" t="s">
        <v>324</v>
      </c>
      <c r="CS1377" s="251">
        <v>37302</v>
      </c>
      <c r="CT1377" s="126"/>
      <c r="CU1377" s="43">
        <v>300</v>
      </c>
      <c r="CV1377" s="39" t="s">
        <v>1395</v>
      </c>
      <c r="CW1377" s="43"/>
      <c r="CY1377" s="39" t="s">
        <v>451</v>
      </c>
      <c r="CZ1377" s="43">
        <v>53</v>
      </c>
      <c r="DA1377" s="43" t="s">
        <v>2046</v>
      </c>
      <c r="DD1377" s="43" t="s">
        <v>1397</v>
      </c>
      <c r="DE1377" s="43">
        <v>1904</v>
      </c>
      <c r="DF1377" s="43"/>
      <c r="DG1377" s="43"/>
      <c r="DH1377" s="43"/>
      <c r="DI1377" s="43"/>
      <c r="DJ1377" s="43"/>
      <c r="DK1377" s="43"/>
      <c r="DL1377" s="43"/>
      <c r="DM1377" s="43"/>
      <c r="DN1377" s="43"/>
      <c r="DO1377" s="43"/>
      <c r="DP1377" s="43"/>
      <c r="DQ1377" s="43"/>
      <c r="DR1377" s="124"/>
      <c r="DS1377" s="43"/>
    </row>
    <row r="1378" spans="1:123" s="39" customFormat="1" hidden="1" x14ac:dyDescent="0.2">
      <c r="A1378" s="44" t="str">
        <f t="shared" si="566"/>
        <v>Lockwood</v>
      </c>
      <c r="B1378" s="44" t="str">
        <f t="shared" si="567"/>
        <v>cis-1,2-Dichloroethylene</v>
      </c>
      <c r="C1378" s="38" t="s">
        <v>2587</v>
      </c>
      <c r="D1378" s="38" t="str">
        <f t="shared" si="561"/>
        <v>L</v>
      </c>
      <c r="E1378" s="44" t="s">
        <v>371</v>
      </c>
      <c r="F1378" s="155" t="str">
        <f t="shared" si="568"/>
        <v>504 LOMOND</v>
      </c>
      <c r="G1378" s="44" t="str">
        <f t="shared" si="569"/>
        <v>Residential</v>
      </c>
      <c r="H1378" s="44" t="str">
        <f t="shared" si="570"/>
        <v>Slab on grade</v>
      </c>
      <c r="I1378" s="38" t="str">
        <f t="shared" si="576"/>
        <v>Y</v>
      </c>
      <c r="J1378" s="38" t="str">
        <f t="shared" si="577"/>
        <v>Y</v>
      </c>
      <c r="K1378" s="38" t="str">
        <f t="shared" si="581"/>
        <v>Y</v>
      </c>
      <c r="L1378" s="44"/>
      <c r="M1378" s="38" t="str">
        <f t="shared" si="563"/>
        <v/>
      </c>
      <c r="N1378" s="38" t="str">
        <f t="shared" si="564"/>
        <v/>
      </c>
      <c r="O1378" s="38" t="str">
        <f t="shared" si="574"/>
        <v/>
      </c>
      <c r="P1378" s="44"/>
      <c r="Q1378" s="44"/>
      <c r="R1378" s="44"/>
      <c r="S1378" s="44"/>
      <c r="T1378" s="44"/>
      <c r="U1378" s="44"/>
      <c r="V1378" s="44"/>
      <c r="W1378" s="44"/>
      <c r="X1378" s="44"/>
      <c r="Y1378" s="38" t="str">
        <f t="shared" si="571"/>
        <v>Y</v>
      </c>
      <c r="Z1378" s="38" t="str">
        <f t="shared" si="572"/>
        <v>Y</v>
      </c>
      <c r="AA1378" s="38" t="str">
        <f t="shared" si="582"/>
        <v>Y</v>
      </c>
      <c r="AC1378" s="59"/>
      <c r="AD1378" s="204"/>
      <c r="AE1378" s="38"/>
      <c r="AF1378" s="38"/>
      <c r="AG1378" s="125">
        <f t="shared" si="578"/>
        <v>125</v>
      </c>
      <c r="AH1378" s="39">
        <v>7</v>
      </c>
      <c r="AI1378" s="123">
        <f t="shared" si="579"/>
        <v>9530.0906456066514</v>
      </c>
      <c r="AM1378" s="40">
        <f t="shared" si="556"/>
        <v>3.05</v>
      </c>
      <c r="AN1378" s="39" t="str">
        <f t="shared" si="573"/>
        <v/>
      </c>
      <c r="AO1378" s="204">
        <f t="shared" si="580"/>
        <v>3.2003892863349023E-4</v>
      </c>
      <c r="AP1378" s="204"/>
      <c r="AQ1378" s="59"/>
      <c r="AR1378" s="59"/>
      <c r="AS1378" s="115">
        <f t="shared" si="559"/>
        <v>1</v>
      </c>
      <c r="AT1378" s="115">
        <f t="shared" si="560"/>
        <v>0</v>
      </c>
      <c r="AU1378" s="115"/>
      <c r="AV1378" s="115"/>
      <c r="AY1378" s="115"/>
      <c r="AZ1378" s="115"/>
      <c r="BA1378" s="43">
        <v>68</v>
      </c>
      <c r="BB1378" s="43" t="s">
        <v>2135</v>
      </c>
      <c r="BC1378" s="43" t="s">
        <v>2050</v>
      </c>
      <c r="BD1378" s="43" t="s">
        <v>2136</v>
      </c>
      <c r="BE1378" s="37" t="s">
        <v>656</v>
      </c>
      <c r="BF1378" s="43"/>
      <c r="BG1378" s="43">
        <v>536</v>
      </c>
      <c r="BH1378" s="43" t="s">
        <v>1286</v>
      </c>
      <c r="BI1378" s="43" t="s">
        <v>2138</v>
      </c>
      <c r="BJ1378" s="43" t="s">
        <v>533</v>
      </c>
      <c r="BK1378" s="43" t="s">
        <v>846</v>
      </c>
      <c r="BN1378" s="43">
        <v>2.4</v>
      </c>
      <c r="BO1378" s="43" t="s">
        <v>1390</v>
      </c>
      <c r="BP1378" s="48" t="s">
        <v>1406</v>
      </c>
      <c r="BS1378" s="43" t="s">
        <v>1400</v>
      </c>
      <c r="BT1378" s="43" t="s">
        <v>1287</v>
      </c>
      <c r="BU1378" s="43"/>
      <c r="BV1378" s="43"/>
      <c r="BW1378" s="243">
        <v>37087</v>
      </c>
      <c r="BX1378" s="243"/>
      <c r="BY1378" s="48" t="s">
        <v>451</v>
      </c>
      <c r="BZ1378" s="43">
        <v>3.05</v>
      </c>
      <c r="CA1378" s="43" t="s">
        <v>1396</v>
      </c>
      <c r="CD1378" s="124" t="s">
        <v>1397</v>
      </c>
      <c r="CE1378" s="43">
        <v>13783</v>
      </c>
      <c r="CR1378" s="43" t="s">
        <v>1288</v>
      </c>
      <c r="CY1378" s="39" t="s">
        <v>2438</v>
      </c>
      <c r="CZ1378" s="43">
        <v>125</v>
      </c>
      <c r="DA1378" s="43" t="s">
        <v>2046</v>
      </c>
      <c r="DD1378" s="43" t="s">
        <v>1397</v>
      </c>
      <c r="DE1378" s="43">
        <v>1905</v>
      </c>
      <c r="DF1378" s="43"/>
      <c r="DG1378" s="43"/>
      <c r="DH1378" s="43"/>
      <c r="DI1378" s="43"/>
      <c r="DJ1378" s="43"/>
      <c r="DK1378" s="43"/>
      <c r="DL1378" s="43"/>
      <c r="DM1378" s="43"/>
      <c r="DN1378" s="43"/>
      <c r="DO1378" s="43"/>
      <c r="DP1378" s="43"/>
      <c r="DQ1378" s="43"/>
      <c r="DR1378" s="124"/>
      <c r="DS1378" s="43"/>
    </row>
    <row r="1379" spans="1:123" s="39" customFormat="1" hidden="1" x14ac:dyDescent="0.2">
      <c r="A1379" s="44" t="str">
        <f t="shared" si="566"/>
        <v>Lockwood</v>
      </c>
      <c r="B1379" s="44" t="str">
        <f t="shared" si="567"/>
        <v>cis-1,2-Dichloroethylene</v>
      </c>
      <c r="C1379" s="38" t="s">
        <v>2587</v>
      </c>
      <c r="D1379" s="38" t="str">
        <f t="shared" si="561"/>
        <v>L</v>
      </c>
      <c r="E1379" s="44" t="s">
        <v>371</v>
      </c>
      <c r="F1379" s="155" t="str">
        <f t="shared" si="568"/>
        <v>504 LOMOND</v>
      </c>
      <c r="G1379" s="44" t="str">
        <f t="shared" si="569"/>
        <v>Residential</v>
      </c>
      <c r="H1379" s="44" t="str">
        <f t="shared" si="570"/>
        <v>Slab on grade</v>
      </c>
      <c r="I1379" s="38" t="str">
        <f t="shared" si="576"/>
        <v>Y</v>
      </c>
      <c r="J1379" s="38" t="str">
        <f t="shared" si="577"/>
        <v>Y</v>
      </c>
      <c r="K1379" s="38" t="str">
        <f t="shared" si="581"/>
        <v>Y</v>
      </c>
      <c r="L1379" s="44"/>
      <c r="M1379" s="38" t="str">
        <f t="shared" si="563"/>
        <v/>
      </c>
      <c r="N1379" s="38" t="str">
        <f t="shared" si="564"/>
        <v/>
      </c>
      <c r="O1379" s="38" t="str">
        <f t="shared" si="574"/>
        <v/>
      </c>
      <c r="P1379" s="44"/>
      <c r="Q1379" s="44"/>
      <c r="R1379" s="44"/>
      <c r="S1379" s="44"/>
      <c r="T1379" s="44"/>
      <c r="U1379" s="44"/>
      <c r="V1379" s="44"/>
      <c r="W1379" s="44"/>
      <c r="X1379" s="44"/>
      <c r="Y1379" s="38" t="str">
        <f t="shared" si="571"/>
        <v>Y</v>
      </c>
      <c r="Z1379" s="38" t="str">
        <f t="shared" si="572"/>
        <v>Y</v>
      </c>
      <c r="AA1379" s="38" t="str">
        <f t="shared" si="582"/>
        <v>Y</v>
      </c>
      <c r="AC1379" s="59"/>
      <c r="AD1379" s="204"/>
      <c r="AE1379" s="38"/>
      <c r="AF1379" s="38"/>
      <c r="AG1379" s="125">
        <f t="shared" si="578"/>
        <v>125</v>
      </c>
      <c r="AH1379" s="39">
        <v>7</v>
      </c>
      <c r="AI1379" s="123">
        <f t="shared" si="579"/>
        <v>9530.0906456066514</v>
      </c>
      <c r="AM1379" s="40">
        <f t="shared" si="556"/>
        <v>3.96</v>
      </c>
      <c r="AN1379" s="39" t="str">
        <f t="shared" si="573"/>
        <v/>
      </c>
      <c r="AO1379" s="204">
        <f t="shared" si="580"/>
        <v>4.1552595324217094E-4</v>
      </c>
      <c r="AP1379" s="204"/>
      <c r="AQ1379" s="59"/>
      <c r="AR1379" s="59"/>
      <c r="AS1379" s="115">
        <f t="shared" si="559"/>
        <v>1</v>
      </c>
      <c r="AT1379" s="115">
        <f t="shared" si="560"/>
        <v>0</v>
      </c>
      <c r="AU1379" s="115"/>
      <c r="AV1379" s="115"/>
      <c r="AY1379" s="115"/>
      <c r="AZ1379" s="115"/>
      <c r="BA1379" s="43">
        <v>68</v>
      </c>
      <c r="BB1379" s="43" t="s">
        <v>2135</v>
      </c>
      <c r="BC1379" s="43" t="s">
        <v>2050</v>
      </c>
      <c r="BD1379" s="43" t="s">
        <v>2136</v>
      </c>
      <c r="BE1379" s="37" t="s">
        <v>656</v>
      </c>
      <c r="BF1379" s="43"/>
      <c r="BG1379" s="43">
        <v>536</v>
      </c>
      <c r="BH1379" s="43" t="s">
        <v>1286</v>
      </c>
      <c r="BI1379" s="43" t="s">
        <v>2138</v>
      </c>
      <c r="BJ1379" s="43" t="s">
        <v>533</v>
      </c>
      <c r="BK1379" s="43" t="s">
        <v>846</v>
      </c>
      <c r="BN1379" s="43">
        <v>2.4</v>
      </c>
      <c r="BO1379" s="43" t="s">
        <v>1390</v>
      </c>
      <c r="BP1379" s="48" t="s">
        <v>1406</v>
      </c>
      <c r="BS1379" s="43" t="s">
        <v>1400</v>
      </c>
      <c r="BT1379" s="43" t="s">
        <v>1287</v>
      </c>
      <c r="BU1379" s="43"/>
      <c r="BV1379" s="43"/>
      <c r="BW1379" s="243">
        <v>37179</v>
      </c>
      <c r="BX1379" s="243"/>
      <c r="BY1379" s="48" t="s">
        <v>451</v>
      </c>
      <c r="BZ1379" s="43">
        <v>3.96</v>
      </c>
      <c r="CA1379" s="43" t="s">
        <v>1396</v>
      </c>
      <c r="CD1379" s="124" t="s">
        <v>1397</v>
      </c>
      <c r="CE1379" s="43">
        <v>13787</v>
      </c>
      <c r="CR1379" s="43" t="s">
        <v>1288</v>
      </c>
      <c r="CY1379" s="39" t="s">
        <v>2438</v>
      </c>
      <c r="CZ1379" s="43">
        <v>125</v>
      </c>
      <c r="DA1379" s="43" t="s">
        <v>2046</v>
      </c>
      <c r="DD1379" s="43" t="s">
        <v>1397</v>
      </c>
      <c r="DE1379" s="43">
        <v>1910</v>
      </c>
      <c r="DF1379" s="43"/>
      <c r="DG1379" s="43"/>
      <c r="DH1379" s="43"/>
      <c r="DI1379" s="43"/>
      <c r="DJ1379" s="43"/>
      <c r="DK1379" s="43"/>
      <c r="DL1379" s="43"/>
      <c r="DM1379" s="43"/>
      <c r="DN1379" s="43"/>
      <c r="DO1379" s="43"/>
      <c r="DP1379" s="43"/>
      <c r="DQ1379" s="43"/>
      <c r="DR1379" s="124"/>
      <c r="DS1379" s="43"/>
    </row>
    <row r="1380" spans="1:123" s="39" customFormat="1" hidden="1" x14ac:dyDescent="0.2">
      <c r="A1380" s="44" t="str">
        <f t="shared" si="566"/>
        <v>Lockwood</v>
      </c>
      <c r="B1380" s="44" t="str">
        <f t="shared" si="567"/>
        <v>cis-1,2-Dichloroethylene</v>
      </c>
      <c r="C1380" s="38" t="s">
        <v>2587</v>
      </c>
      <c r="D1380" s="38" t="str">
        <f t="shared" si="561"/>
        <v>L</v>
      </c>
      <c r="E1380" s="44" t="s">
        <v>371</v>
      </c>
      <c r="F1380" s="155" t="str">
        <f t="shared" si="568"/>
        <v>504 LOMOND</v>
      </c>
      <c r="G1380" s="44" t="str">
        <f t="shared" si="569"/>
        <v>Residential</v>
      </c>
      <c r="H1380" s="44" t="str">
        <f t="shared" si="570"/>
        <v>Slab on grade</v>
      </c>
      <c r="I1380" s="38" t="str">
        <f t="shared" si="576"/>
        <v>Y</v>
      </c>
      <c r="J1380" s="38" t="str">
        <f t="shared" si="577"/>
        <v>Y</v>
      </c>
      <c r="K1380" s="38" t="str">
        <f t="shared" si="581"/>
        <v>Y</v>
      </c>
      <c r="L1380" s="44"/>
      <c r="M1380" s="38" t="str">
        <f t="shared" si="563"/>
        <v/>
      </c>
      <c r="N1380" s="38" t="str">
        <f t="shared" si="564"/>
        <v/>
      </c>
      <c r="O1380" s="38" t="str">
        <f t="shared" si="574"/>
        <v/>
      </c>
      <c r="P1380" s="44"/>
      <c r="Q1380" s="44"/>
      <c r="R1380" s="44"/>
      <c r="S1380" s="44"/>
      <c r="T1380" s="44"/>
      <c r="U1380" s="44"/>
      <c r="V1380" s="44"/>
      <c r="W1380" s="44"/>
      <c r="X1380" s="44"/>
      <c r="Y1380" s="38" t="str">
        <f t="shared" si="571"/>
        <v>Y</v>
      </c>
      <c r="Z1380" s="38" t="str">
        <f t="shared" si="572"/>
        <v>Y</v>
      </c>
      <c r="AA1380" s="38" t="str">
        <f t="shared" si="582"/>
        <v>Y</v>
      </c>
      <c r="AC1380" s="59"/>
      <c r="AD1380" s="204"/>
      <c r="AE1380" s="38"/>
      <c r="AF1380" s="38"/>
      <c r="AG1380" s="125">
        <f t="shared" si="578"/>
        <v>125</v>
      </c>
      <c r="AH1380" s="39">
        <v>7</v>
      </c>
      <c r="AI1380" s="123">
        <f t="shared" si="579"/>
        <v>9530.0906456066514</v>
      </c>
      <c r="AM1380" s="40">
        <f t="shared" si="556"/>
        <v>0.99</v>
      </c>
      <c r="AN1380" s="39" t="str">
        <f t="shared" si="573"/>
        <v/>
      </c>
      <c r="AO1380" s="204">
        <f t="shared" si="580"/>
        <v>1.0388148831054273E-4</v>
      </c>
      <c r="AP1380" s="204"/>
      <c r="AQ1380" s="59"/>
      <c r="AR1380" s="59"/>
      <c r="AS1380" s="115">
        <f t="shared" si="559"/>
        <v>1</v>
      </c>
      <c r="AT1380" s="115">
        <f t="shared" si="560"/>
        <v>0</v>
      </c>
      <c r="AU1380" s="115"/>
      <c r="AV1380" s="115"/>
      <c r="AY1380" s="115"/>
      <c r="AZ1380" s="115"/>
      <c r="BA1380" s="43">
        <v>68</v>
      </c>
      <c r="BB1380" s="43" t="s">
        <v>2135</v>
      </c>
      <c r="BC1380" s="43" t="s">
        <v>2050</v>
      </c>
      <c r="BD1380" s="43" t="s">
        <v>2136</v>
      </c>
      <c r="BE1380" s="37" t="s">
        <v>656</v>
      </c>
      <c r="BF1380" s="43"/>
      <c r="BG1380" s="43">
        <v>536</v>
      </c>
      <c r="BH1380" s="43" t="s">
        <v>1286</v>
      </c>
      <c r="BI1380" s="43" t="s">
        <v>2138</v>
      </c>
      <c r="BJ1380" s="43" t="s">
        <v>533</v>
      </c>
      <c r="BK1380" s="43" t="s">
        <v>846</v>
      </c>
      <c r="BN1380" s="43">
        <v>2.4</v>
      </c>
      <c r="BO1380" s="43" t="s">
        <v>1390</v>
      </c>
      <c r="BP1380" s="48" t="s">
        <v>1406</v>
      </c>
      <c r="BS1380" s="43" t="s">
        <v>1400</v>
      </c>
      <c r="BT1380" s="43" t="s">
        <v>1287</v>
      </c>
      <c r="BU1380" s="43"/>
      <c r="BV1380" s="43"/>
      <c r="BW1380" s="243">
        <v>37302</v>
      </c>
      <c r="BX1380" s="243"/>
      <c r="BY1380" s="48" t="s">
        <v>451</v>
      </c>
      <c r="BZ1380" s="43">
        <v>0.99</v>
      </c>
      <c r="CA1380" s="43" t="s">
        <v>1396</v>
      </c>
      <c r="CD1380" s="124" t="s">
        <v>1397</v>
      </c>
      <c r="CE1380" s="43">
        <v>13778</v>
      </c>
      <c r="CR1380" s="43" t="s">
        <v>1288</v>
      </c>
      <c r="CY1380" s="39" t="s">
        <v>2438</v>
      </c>
      <c r="CZ1380" s="43">
        <v>125</v>
      </c>
      <c r="DA1380" s="43" t="s">
        <v>2046</v>
      </c>
      <c r="DD1380" s="43" t="s">
        <v>1397</v>
      </c>
      <c r="DE1380" s="43">
        <v>1914</v>
      </c>
      <c r="DF1380" s="43"/>
      <c r="DG1380" s="43"/>
      <c r="DH1380" s="43"/>
      <c r="DI1380" s="43"/>
      <c r="DJ1380" s="43"/>
      <c r="DK1380" s="43"/>
      <c r="DL1380" s="43"/>
      <c r="DM1380" s="43"/>
      <c r="DN1380" s="43"/>
      <c r="DO1380" s="43"/>
      <c r="DP1380" s="43"/>
      <c r="DQ1380" s="43"/>
      <c r="DR1380" s="124"/>
      <c r="DS1380" s="43"/>
    </row>
    <row r="1381" spans="1:123" s="39" customFormat="1" hidden="1" x14ac:dyDescent="0.2">
      <c r="A1381" s="44" t="str">
        <f t="shared" si="566"/>
        <v>Lockwood</v>
      </c>
      <c r="B1381" s="44" t="str">
        <f t="shared" si="567"/>
        <v>Tetrachloroethylene</v>
      </c>
      <c r="C1381" s="38" t="s">
        <v>2587</v>
      </c>
      <c r="D1381" s="38" t="str">
        <f t="shared" si="561"/>
        <v>L</v>
      </c>
      <c r="E1381" s="44" t="s">
        <v>371</v>
      </c>
      <c r="F1381" s="155" t="str">
        <f t="shared" si="568"/>
        <v>504 LOMOND</v>
      </c>
      <c r="G1381" s="44" t="str">
        <f t="shared" si="569"/>
        <v>Residential</v>
      </c>
      <c r="H1381" s="44" t="str">
        <f t="shared" si="570"/>
        <v>Slab on grade</v>
      </c>
      <c r="I1381" s="38" t="str">
        <f t="shared" si="576"/>
        <v>Y</v>
      </c>
      <c r="J1381" s="38" t="str">
        <f t="shared" si="577"/>
        <v>Y</v>
      </c>
      <c r="K1381" s="38" t="str">
        <f t="shared" si="581"/>
        <v>Y</v>
      </c>
      <c r="L1381" s="44"/>
      <c r="M1381" s="38" t="str">
        <f t="shared" si="563"/>
        <v/>
      </c>
      <c r="N1381" s="38" t="str">
        <f t="shared" si="564"/>
        <v/>
      </c>
      <c r="O1381" s="38" t="str">
        <f t="shared" si="574"/>
        <v/>
      </c>
      <c r="P1381" s="44"/>
      <c r="Q1381" s="44"/>
      <c r="R1381" s="44"/>
      <c r="S1381" s="44"/>
      <c r="T1381" s="44"/>
      <c r="U1381" s="44"/>
      <c r="V1381" s="44"/>
      <c r="W1381" s="44"/>
      <c r="X1381" s="44"/>
      <c r="Y1381" s="38" t="str">
        <f t="shared" si="571"/>
        <v>Y</v>
      </c>
      <c r="Z1381" s="38" t="str">
        <f t="shared" si="572"/>
        <v>Y</v>
      </c>
      <c r="AA1381" s="38" t="str">
        <f t="shared" si="582"/>
        <v>Y</v>
      </c>
      <c r="AC1381" s="59"/>
      <c r="AD1381" s="204"/>
      <c r="AE1381" s="38"/>
      <c r="AF1381" s="38"/>
      <c r="AG1381" s="125">
        <f t="shared" si="578"/>
        <v>80</v>
      </c>
      <c r="AH1381" s="39">
        <v>7</v>
      </c>
      <c r="AI1381" s="123">
        <f t="shared" si="579"/>
        <v>22578.365860769969</v>
      </c>
      <c r="AM1381" s="40">
        <f t="shared" si="556"/>
        <v>29.2</v>
      </c>
      <c r="AN1381" s="39">
        <f t="shared" si="573"/>
        <v>3.8</v>
      </c>
      <c r="AO1381" s="204">
        <f t="shared" si="580"/>
        <v>1.2932734007439907E-3</v>
      </c>
      <c r="AP1381" s="204"/>
      <c r="AQ1381" s="59"/>
      <c r="AR1381" s="59"/>
      <c r="AS1381" s="115">
        <f t="shared" si="559"/>
        <v>1</v>
      </c>
      <c r="AT1381" s="115">
        <f t="shared" si="560"/>
        <v>0</v>
      </c>
      <c r="AU1381" s="115"/>
      <c r="AV1381" s="115"/>
      <c r="AY1381" s="115"/>
      <c r="AZ1381" s="115"/>
      <c r="BA1381" s="43">
        <v>68</v>
      </c>
      <c r="BB1381" s="43" t="s">
        <v>2135</v>
      </c>
      <c r="BC1381" s="43" t="s">
        <v>2050</v>
      </c>
      <c r="BD1381" s="43" t="s">
        <v>2136</v>
      </c>
      <c r="BE1381" s="37" t="s">
        <v>656</v>
      </c>
      <c r="BF1381" s="43"/>
      <c r="BG1381" s="43">
        <v>536</v>
      </c>
      <c r="BH1381" s="43" t="s">
        <v>1286</v>
      </c>
      <c r="BI1381" s="43" t="s">
        <v>2138</v>
      </c>
      <c r="BJ1381" s="43" t="s">
        <v>533</v>
      </c>
      <c r="BK1381" s="43" t="s">
        <v>846</v>
      </c>
      <c r="BN1381" s="43">
        <v>2.4</v>
      </c>
      <c r="BO1381" s="43" t="s">
        <v>1390</v>
      </c>
      <c r="BP1381" s="48" t="s">
        <v>1406</v>
      </c>
      <c r="BS1381" s="43" t="s">
        <v>2057</v>
      </c>
      <c r="BT1381" s="43" t="s">
        <v>1287</v>
      </c>
      <c r="BU1381" s="43"/>
      <c r="BV1381" s="43"/>
      <c r="BW1381" s="243">
        <v>37087</v>
      </c>
      <c r="BX1381" s="243"/>
      <c r="BY1381" s="48" t="s">
        <v>451</v>
      </c>
      <c r="BZ1381" s="43">
        <v>29.2</v>
      </c>
      <c r="CA1381" s="43" t="s">
        <v>1396</v>
      </c>
      <c r="CD1381" s="124" t="s">
        <v>1397</v>
      </c>
      <c r="CE1381" s="43">
        <v>13782</v>
      </c>
      <c r="CR1381" s="43" t="s">
        <v>1288</v>
      </c>
      <c r="CY1381" s="39" t="s">
        <v>2438</v>
      </c>
      <c r="CZ1381" s="43">
        <v>80</v>
      </c>
      <c r="DA1381" s="43" t="s">
        <v>2046</v>
      </c>
      <c r="DD1381" s="43" t="s">
        <v>1397</v>
      </c>
      <c r="DE1381" s="43">
        <v>1906</v>
      </c>
      <c r="DF1381" s="43"/>
      <c r="DG1381" s="43"/>
      <c r="DH1381" s="43"/>
      <c r="DI1381" s="43"/>
      <c r="DJ1381" s="43"/>
      <c r="DK1381" s="43"/>
      <c r="DL1381" s="43"/>
      <c r="DM1381" s="43"/>
      <c r="DN1381" s="43"/>
      <c r="DO1381" s="43"/>
      <c r="DP1381" s="43"/>
      <c r="DQ1381" s="43"/>
      <c r="DR1381" s="124"/>
      <c r="DS1381" s="43"/>
    </row>
    <row r="1382" spans="1:123" s="39" customFormat="1" hidden="1" x14ac:dyDescent="0.2">
      <c r="A1382" s="44" t="str">
        <f t="shared" si="566"/>
        <v>Lockwood</v>
      </c>
      <c r="B1382" s="44" t="str">
        <f t="shared" si="567"/>
        <v>Tetrachloroethylene</v>
      </c>
      <c r="C1382" s="38" t="s">
        <v>2587</v>
      </c>
      <c r="D1382" s="38" t="str">
        <f t="shared" si="561"/>
        <v>L</v>
      </c>
      <c r="E1382" s="44" t="s">
        <v>371</v>
      </c>
      <c r="F1382" s="155" t="str">
        <f t="shared" si="568"/>
        <v>504 LOMOND</v>
      </c>
      <c r="G1382" s="44" t="str">
        <f t="shared" si="569"/>
        <v>Residential</v>
      </c>
      <c r="H1382" s="44" t="str">
        <f t="shared" si="570"/>
        <v>Slab on grade</v>
      </c>
      <c r="I1382" s="38" t="str">
        <f t="shared" si="576"/>
        <v>Y</v>
      </c>
      <c r="J1382" s="38" t="str">
        <f t="shared" si="577"/>
        <v>Y</v>
      </c>
      <c r="K1382" s="38" t="str">
        <f t="shared" si="581"/>
        <v>Y</v>
      </c>
      <c r="L1382" s="44"/>
      <c r="M1382" s="38" t="str">
        <f t="shared" si="563"/>
        <v/>
      </c>
      <c r="N1382" s="38" t="str">
        <f t="shared" si="564"/>
        <v/>
      </c>
      <c r="O1382" s="38" t="str">
        <f t="shared" si="574"/>
        <v/>
      </c>
      <c r="P1382" s="44"/>
      <c r="Q1382" s="44"/>
      <c r="R1382" s="44"/>
      <c r="S1382" s="44"/>
      <c r="T1382" s="44"/>
      <c r="U1382" s="44"/>
      <c r="V1382" s="44"/>
      <c r="W1382" s="44"/>
      <c r="X1382" s="44"/>
      <c r="Y1382" s="38" t="str">
        <f t="shared" si="571"/>
        <v>Y</v>
      </c>
      <c r="Z1382" s="38" t="str">
        <f t="shared" si="572"/>
        <v>Y</v>
      </c>
      <c r="AA1382" s="38" t="str">
        <f t="shared" si="582"/>
        <v>Y</v>
      </c>
      <c r="AC1382" s="59"/>
      <c r="AD1382" s="204"/>
      <c r="AE1382" s="38"/>
      <c r="AF1382" s="38"/>
      <c r="AG1382" s="125">
        <f t="shared" si="578"/>
        <v>80</v>
      </c>
      <c r="AH1382" s="39">
        <v>7</v>
      </c>
      <c r="AI1382" s="123">
        <f t="shared" si="579"/>
        <v>22578.365860769969</v>
      </c>
      <c r="AM1382" s="40">
        <f t="shared" si="556"/>
        <v>37.9</v>
      </c>
      <c r="AN1382" s="39">
        <f t="shared" si="573"/>
        <v>3.8</v>
      </c>
      <c r="AO1382" s="204">
        <f t="shared" si="580"/>
        <v>1.6785980098697687E-3</v>
      </c>
      <c r="AP1382" s="204"/>
      <c r="AQ1382" s="59"/>
      <c r="AR1382" s="59"/>
      <c r="AS1382" s="115">
        <f t="shared" si="559"/>
        <v>1</v>
      </c>
      <c r="AT1382" s="115">
        <f t="shared" si="560"/>
        <v>0</v>
      </c>
      <c r="AU1382" s="115"/>
      <c r="AV1382" s="115"/>
      <c r="AY1382" s="115"/>
      <c r="AZ1382" s="115"/>
      <c r="BA1382" s="43">
        <v>68</v>
      </c>
      <c r="BB1382" s="43" t="s">
        <v>2135</v>
      </c>
      <c r="BC1382" s="43" t="s">
        <v>2050</v>
      </c>
      <c r="BD1382" s="43" t="s">
        <v>2136</v>
      </c>
      <c r="BE1382" s="37" t="s">
        <v>656</v>
      </c>
      <c r="BF1382" s="43"/>
      <c r="BG1382" s="43">
        <v>536</v>
      </c>
      <c r="BH1382" s="43" t="s">
        <v>1286</v>
      </c>
      <c r="BI1382" s="43" t="s">
        <v>2138</v>
      </c>
      <c r="BJ1382" s="43" t="s">
        <v>533</v>
      </c>
      <c r="BK1382" s="43" t="s">
        <v>846</v>
      </c>
      <c r="BN1382" s="43">
        <v>2.4</v>
      </c>
      <c r="BO1382" s="43" t="s">
        <v>1390</v>
      </c>
      <c r="BP1382" s="48" t="s">
        <v>1406</v>
      </c>
      <c r="BS1382" s="43" t="s">
        <v>2057</v>
      </c>
      <c r="BT1382" s="43" t="s">
        <v>1287</v>
      </c>
      <c r="BU1382" s="43"/>
      <c r="BV1382" s="43"/>
      <c r="BW1382" s="243">
        <v>37179</v>
      </c>
      <c r="BX1382" s="243"/>
      <c r="BY1382" s="48" t="s">
        <v>451</v>
      </c>
      <c r="BZ1382" s="43">
        <v>37.9</v>
      </c>
      <c r="CA1382" s="43" t="s">
        <v>1396</v>
      </c>
      <c r="CD1382" s="124" t="s">
        <v>1397</v>
      </c>
      <c r="CE1382" s="43">
        <v>13784</v>
      </c>
      <c r="CR1382" s="43" t="s">
        <v>1288</v>
      </c>
      <c r="CY1382" s="39" t="s">
        <v>2438</v>
      </c>
      <c r="CZ1382" s="43">
        <v>80</v>
      </c>
      <c r="DA1382" s="43" t="s">
        <v>2046</v>
      </c>
      <c r="DD1382" s="43" t="s">
        <v>1397</v>
      </c>
      <c r="DE1382" s="43">
        <v>1911</v>
      </c>
      <c r="DF1382" s="43"/>
      <c r="DG1382" s="43"/>
      <c r="DH1382" s="43"/>
      <c r="DI1382" s="43"/>
      <c r="DJ1382" s="43"/>
      <c r="DK1382" s="43"/>
      <c r="DL1382" s="43"/>
      <c r="DM1382" s="43"/>
      <c r="DN1382" s="43"/>
      <c r="DO1382" s="43"/>
      <c r="DP1382" s="43"/>
      <c r="DQ1382" s="43"/>
      <c r="DR1382" s="124"/>
      <c r="DS1382" s="43"/>
    </row>
    <row r="1383" spans="1:123" s="39" customFormat="1" hidden="1" x14ac:dyDescent="0.2">
      <c r="A1383" s="44" t="str">
        <f t="shared" si="566"/>
        <v>Lockwood</v>
      </c>
      <c r="B1383" s="44" t="str">
        <f t="shared" si="567"/>
        <v>Tetrachloroethylene</v>
      </c>
      <c r="C1383" s="38" t="s">
        <v>2587</v>
      </c>
      <c r="D1383" s="38" t="str">
        <f t="shared" si="561"/>
        <v>L</v>
      </c>
      <c r="E1383" s="44" t="s">
        <v>371</v>
      </c>
      <c r="F1383" s="155" t="str">
        <f t="shared" si="568"/>
        <v>504 LOMOND</v>
      </c>
      <c r="G1383" s="44" t="str">
        <f t="shared" si="569"/>
        <v>Residential</v>
      </c>
      <c r="H1383" s="44" t="str">
        <f t="shared" si="570"/>
        <v>Slab on grade</v>
      </c>
      <c r="I1383" s="38" t="str">
        <f t="shared" si="576"/>
        <v>Y</v>
      </c>
      <c r="J1383" s="38" t="str">
        <f t="shared" si="577"/>
        <v>Y</v>
      </c>
      <c r="K1383" s="38" t="str">
        <f t="shared" si="581"/>
        <v>Y</v>
      </c>
      <c r="L1383" s="44"/>
      <c r="M1383" s="38" t="str">
        <f t="shared" si="563"/>
        <v/>
      </c>
      <c r="N1383" s="38" t="str">
        <f t="shared" si="564"/>
        <v/>
      </c>
      <c r="O1383" s="38" t="str">
        <f t="shared" si="574"/>
        <v/>
      </c>
      <c r="P1383" s="44"/>
      <c r="Q1383" s="44"/>
      <c r="R1383" s="44"/>
      <c r="S1383" s="44"/>
      <c r="T1383" s="44"/>
      <c r="U1383" s="44"/>
      <c r="V1383" s="44"/>
      <c r="W1383" s="44"/>
      <c r="X1383" s="44"/>
      <c r="Y1383" s="38" t="str">
        <f t="shared" si="571"/>
        <v>Y</v>
      </c>
      <c r="Z1383" s="38" t="str">
        <f t="shared" si="572"/>
        <v>Y</v>
      </c>
      <c r="AA1383" s="38" t="str">
        <f t="shared" si="582"/>
        <v>Y</v>
      </c>
      <c r="AC1383" s="59"/>
      <c r="AD1383" s="204"/>
      <c r="AE1383" s="38"/>
      <c r="AF1383" s="38"/>
      <c r="AG1383" s="125">
        <f t="shared" si="578"/>
        <v>80</v>
      </c>
      <c r="AH1383" s="39">
        <v>7</v>
      </c>
      <c r="AI1383" s="123">
        <f t="shared" si="579"/>
        <v>22578.365860769969</v>
      </c>
      <c r="AM1383" s="40">
        <f t="shared" si="556"/>
        <v>17.010000000000002</v>
      </c>
      <c r="AN1383" s="39">
        <f t="shared" si="573"/>
        <v>3.8</v>
      </c>
      <c r="AO1383" s="204">
        <f t="shared" si="580"/>
        <v>7.5337604611833164E-4</v>
      </c>
      <c r="AP1383" s="204"/>
      <c r="AQ1383" s="59"/>
      <c r="AR1383" s="59"/>
      <c r="AS1383" s="115">
        <f t="shared" si="559"/>
        <v>1</v>
      </c>
      <c r="AT1383" s="115">
        <f t="shared" si="560"/>
        <v>0</v>
      </c>
      <c r="AU1383" s="115"/>
      <c r="AV1383" s="115"/>
      <c r="AY1383" s="115"/>
      <c r="AZ1383" s="115"/>
      <c r="BA1383" s="43">
        <v>68</v>
      </c>
      <c r="BB1383" s="43" t="s">
        <v>2135</v>
      </c>
      <c r="BC1383" s="43" t="s">
        <v>2050</v>
      </c>
      <c r="BD1383" s="43" t="s">
        <v>2136</v>
      </c>
      <c r="BE1383" s="37" t="s">
        <v>656</v>
      </c>
      <c r="BF1383" s="43"/>
      <c r="BG1383" s="43">
        <v>536</v>
      </c>
      <c r="BH1383" s="43" t="s">
        <v>1286</v>
      </c>
      <c r="BI1383" s="43" t="s">
        <v>2138</v>
      </c>
      <c r="BJ1383" s="43" t="s">
        <v>533</v>
      </c>
      <c r="BK1383" s="43" t="s">
        <v>846</v>
      </c>
      <c r="BN1383" s="43">
        <v>2.4</v>
      </c>
      <c r="BO1383" s="43" t="s">
        <v>1390</v>
      </c>
      <c r="BP1383" s="48" t="s">
        <v>1406</v>
      </c>
      <c r="BS1383" s="43" t="s">
        <v>2057</v>
      </c>
      <c r="BT1383" s="43" t="s">
        <v>1287</v>
      </c>
      <c r="BU1383" s="43"/>
      <c r="BV1383" s="43"/>
      <c r="BW1383" s="243">
        <v>37302</v>
      </c>
      <c r="BX1383" s="243"/>
      <c r="BY1383" s="48" t="s">
        <v>451</v>
      </c>
      <c r="BZ1383" s="43">
        <v>17.010000000000002</v>
      </c>
      <c r="CA1383" s="43" t="s">
        <v>1396</v>
      </c>
      <c r="CD1383" s="124" t="s">
        <v>1397</v>
      </c>
      <c r="CE1383" s="43">
        <v>13775</v>
      </c>
      <c r="CR1383" s="43" t="s">
        <v>1288</v>
      </c>
      <c r="CY1383" s="39" t="s">
        <v>2438</v>
      </c>
      <c r="CZ1383" s="43">
        <v>80</v>
      </c>
      <c r="DA1383" s="43" t="s">
        <v>2046</v>
      </c>
      <c r="DD1383" s="43" t="s">
        <v>1397</v>
      </c>
      <c r="DE1383" s="43">
        <v>1915</v>
      </c>
      <c r="DF1383" s="43"/>
      <c r="DG1383" s="43"/>
      <c r="DH1383" s="43"/>
      <c r="DI1383" s="43"/>
      <c r="DJ1383" s="43"/>
      <c r="DK1383" s="43"/>
      <c r="DL1383" s="43"/>
      <c r="DM1383" s="43"/>
      <c r="DN1383" s="43"/>
      <c r="DO1383" s="43"/>
      <c r="DP1383" s="43"/>
      <c r="DQ1383" s="43"/>
      <c r="DR1383" s="124"/>
      <c r="DS1383" s="43"/>
    </row>
    <row r="1384" spans="1:123" s="39" customFormat="1" hidden="1" x14ac:dyDescent="0.2">
      <c r="A1384" s="44" t="str">
        <f t="shared" si="566"/>
        <v>Lockwood</v>
      </c>
      <c r="B1384" s="44" t="str">
        <f t="shared" si="567"/>
        <v>Trichloroethylene</v>
      </c>
      <c r="C1384" s="38" t="s">
        <v>2587</v>
      </c>
      <c r="D1384" s="38" t="str">
        <f t="shared" si="561"/>
        <v>L</v>
      </c>
      <c r="E1384" s="44" t="s">
        <v>371</v>
      </c>
      <c r="F1384" s="155" t="str">
        <f t="shared" si="568"/>
        <v>504 LOMOND</v>
      </c>
      <c r="G1384" s="44" t="str">
        <f t="shared" si="569"/>
        <v>Residential</v>
      </c>
      <c r="H1384" s="44" t="str">
        <f t="shared" si="570"/>
        <v>Slab on grade</v>
      </c>
      <c r="I1384" s="38" t="str">
        <f t="shared" si="576"/>
        <v>Y</v>
      </c>
      <c r="J1384" s="38" t="str">
        <f t="shared" si="577"/>
        <v>Y</v>
      </c>
      <c r="K1384" s="38" t="str">
        <f t="shared" si="581"/>
        <v>Y</v>
      </c>
      <c r="L1384" s="44"/>
      <c r="M1384" s="38" t="str">
        <f t="shared" si="563"/>
        <v/>
      </c>
      <c r="N1384" s="38" t="str">
        <f t="shared" si="564"/>
        <v/>
      </c>
      <c r="O1384" s="38" t="str">
        <f t="shared" si="574"/>
        <v/>
      </c>
      <c r="P1384" s="44"/>
      <c r="Q1384" s="44"/>
      <c r="R1384" s="44"/>
      <c r="S1384" s="44"/>
      <c r="T1384" s="44"/>
      <c r="U1384" s="44"/>
      <c r="V1384" s="44"/>
      <c r="W1384" s="44"/>
      <c r="X1384" s="44"/>
      <c r="Y1384" s="38" t="str">
        <f t="shared" si="571"/>
        <v>Y</v>
      </c>
      <c r="Z1384" s="38" t="str">
        <f t="shared" si="572"/>
        <v>Y</v>
      </c>
      <c r="AA1384" s="38" t="str">
        <f t="shared" si="582"/>
        <v>Y</v>
      </c>
      <c r="AC1384" s="59"/>
      <c r="AD1384" s="204"/>
      <c r="AE1384" s="38"/>
      <c r="AF1384" s="38"/>
      <c r="AG1384" s="125">
        <f t="shared" si="578"/>
        <v>40</v>
      </c>
      <c r="AH1384" s="39">
        <v>7</v>
      </c>
      <c r="AI1384" s="123">
        <f t="shared" si="579"/>
        <v>7035.9295429024078</v>
      </c>
      <c r="AM1384" s="40">
        <f t="shared" si="556"/>
        <v>12.4</v>
      </c>
      <c r="AN1384" s="39">
        <f t="shared" si="573"/>
        <v>0.5</v>
      </c>
      <c r="AO1384" s="204">
        <f t="shared" si="580"/>
        <v>1.7623826282496921E-3</v>
      </c>
      <c r="AP1384" s="204"/>
      <c r="AQ1384" s="59"/>
      <c r="AR1384" s="59"/>
      <c r="AS1384" s="115">
        <f t="shared" si="559"/>
        <v>1</v>
      </c>
      <c r="AT1384" s="115">
        <f t="shared" si="560"/>
        <v>0</v>
      </c>
      <c r="AU1384" s="115"/>
      <c r="AV1384" s="115"/>
      <c r="AY1384" s="115"/>
      <c r="AZ1384" s="115"/>
      <c r="BA1384" s="43">
        <v>68</v>
      </c>
      <c r="BB1384" s="43" t="s">
        <v>2135</v>
      </c>
      <c r="BC1384" s="43" t="s">
        <v>2050</v>
      </c>
      <c r="BD1384" s="43" t="s">
        <v>2136</v>
      </c>
      <c r="BE1384" s="37" t="s">
        <v>656</v>
      </c>
      <c r="BF1384" s="43"/>
      <c r="BG1384" s="43">
        <v>536</v>
      </c>
      <c r="BH1384" s="43" t="s">
        <v>1286</v>
      </c>
      <c r="BI1384" s="43" t="s">
        <v>2138</v>
      </c>
      <c r="BJ1384" s="43" t="s">
        <v>533</v>
      </c>
      <c r="BK1384" s="43" t="s">
        <v>846</v>
      </c>
      <c r="BN1384" s="43">
        <v>2.4</v>
      </c>
      <c r="BO1384" s="43" t="s">
        <v>1390</v>
      </c>
      <c r="BP1384" s="48" t="s">
        <v>1406</v>
      </c>
      <c r="BS1384" s="43" t="s">
        <v>1393</v>
      </c>
      <c r="BT1384" s="43" t="s">
        <v>1287</v>
      </c>
      <c r="BU1384" s="43"/>
      <c r="BV1384" s="43"/>
      <c r="BW1384" s="243">
        <v>37087</v>
      </c>
      <c r="BX1384" s="243"/>
      <c r="BY1384" s="48" t="s">
        <v>451</v>
      </c>
      <c r="BZ1384" s="43">
        <v>12.4</v>
      </c>
      <c r="CA1384" s="43" t="s">
        <v>1396</v>
      </c>
      <c r="CD1384" s="124" t="s">
        <v>1397</v>
      </c>
      <c r="CE1384" s="43">
        <v>13779</v>
      </c>
      <c r="CR1384" s="43" t="s">
        <v>1288</v>
      </c>
      <c r="CY1384" s="39" t="s">
        <v>2438</v>
      </c>
      <c r="CZ1384" s="43">
        <v>40</v>
      </c>
      <c r="DA1384" s="43" t="s">
        <v>2046</v>
      </c>
      <c r="DD1384" s="43" t="s">
        <v>1397</v>
      </c>
      <c r="DE1384" s="43">
        <v>1907</v>
      </c>
      <c r="DF1384" s="43"/>
      <c r="DG1384" s="43"/>
      <c r="DH1384" s="43"/>
      <c r="DI1384" s="43"/>
      <c r="DJ1384" s="43"/>
      <c r="DK1384" s="43"/>
      <c r="DL1384" s="43"/>
      <c r="DM1384" s="43"/>
      <c r="DN1384" s="43"/>
      <c r="DO1384" s="43"/>
      <c r="DP1384" s="43"/>
      <c r="DQ1384" s="43"/>
      <c r="DR1384" s="124"/>
      <c r="DS1384" s="43"/>
    </row>
    <row r="1385" spans="1:123" s="39" customFormat="1" hidden="1" x14ac:dyDescent="0.2">
      <c r="A1385" s="44" t="str">
        <f t="shared" si="566"/>
        <v>Lockwood</v>
      </c>
      <c r="B1385" s="44" t="str">
        <f t="shared" si="567"/>
        <v>Trichloroethylene</v>
      </c>
      <c r="C1385" s="38" t="s">
        <v>2587</v>
      </c>
      <c r="D1385" s="38" t="str">
        <f t="shared" si="561"/>
        <v>L</v>
      </c>
      <c r="E1385" s="44" t="s">
        <v>371</v>
      </c>
      <c r="F1385" s="155" t="str">
        <f t="shared" si="568"/>
        <v>504 LOMOND</v>
      </c>
      <c r="G1385" s="44" t="str">
        <f t="shared" si="569"/>
        <v>Residential</v>
      </c>
      <c r="H1385" s="44" t="str">
        <f t="shared" si="570"/>
        <v>Slab on grade</v>
      </c>
      <c r="I1385" s="38" t="str">
        <f t="shared" si="576"/>
        <v>Y</v>
      </c>
      <c r="J1385" s="38" t="str">
        <f t="shared" si="577"/>
        <v>Y</v>
      </c>
      <c r="K1385" s="38" t="str">
        <f t="shared" si="581"/>
        <v>Y</v>
      </c>
      <c r="L1385" s="44"/>
      <c r="M1385" s="38" t="str">
        <f t="shared" si="563"/>
        <v/>
      </c>
      <c r="N1385" s="38" t="str">
        <f t="shared" si="564"/>
        <v/>
      </c>
      <c r="O1385" s="38" t="str">
        <f t="shared" si="574"/>
        <v/>
      </c>
      <c r="P1385" s="44"/>
      <c r="Q1385" s="44"/>
      <c r="R1385" s="44"/>
      <c r="S1385" s="44"/>
      <c r="T1385" s="44"/>
      <c r="U1385" s="44"/>
      <c r="V1385" s="44"/>
      <c r="W1385" s="44"/>
      <c r="X1385" s="44"/>
      <c r="Y1385" s="38" t="str">
        <f t="shared" si="571"/>
        <v>Y</v>
      </c>
      <c r="Z1385" s="38" t="str">
        <f t="shared" si="572"/>
        <v>Y</v>
      </c>
      <c r="AA1385" s="38" t="str">
        <f t="shared" si="582"/>
        <v>Y</v>
      </c>
      <c r="AC1385" s="59"/>
      <c r="AD1385" s="204"/>
      <c r="AE1385" s="38"/>
      <c r="AF1385" s="38"/>
      <c r="AG1385" s="125">
        <f t="shared" si="578"/>
        <v>40</v>
      </c>
      <c r="AH1385" s="39">
        <v>7</v>
      </c>
      <c r="AI1385" s="123">
        <f t="shared" si="579"/>
        <v>7035.9295429024078</v>
      </c>
      <c r="AM1385" s="40">
        <f t="shared" ref="AM1385:AM1448" si="583">IF(BZ1385="","",IF(CA1385="mg/m3",1000*BZ1385,IF(CA1385="ppbv",BZ1385*INDEX(ppbv_ug_m3,MATCH(BS1385,ChemName,0)),BZ1385)))</f>
        <v>16.649999999999999</v>
      </c>
      <c r="AN1385" s="39">
        <f t="shared" si="573"/>
        <v>0.5</v>
      </c>
      <c r="AO1385" s="204">
        <f t="shared" si="580"/>
        <v>2.3664250613191426E-3</v>
      </c>
      <c r="AP1385" s="204"/>
      <c r="AQ1385" s="59"/>
      <c r="AR1385" s="59"/>
      <c r="AS1385" s="115">
        <f t="shared" si="559"/>
        <v>1</v>
      </c>
      <c r="AT1385" s="115">
        <f t="shared" si="560"/>
        <v>0</v>
      </c>
      <c r="AU1385" s="115"/>
      <c r="AV1385" s="115"/>
      <c r="AY1385" s="115"/>
      <c r="AZ1385" s="115"/>
      <c r="BA1385" s="43">
        <v>68</v>
      </c>
      <c r="BB1385" s="43" t="s">
        <v>2135</v>
      </c>
      <c r="BC1385" s="43" t="s">
        <v>2050</v>
      </c>
      <c r="BD1385" s="43" t="s">
        <v>2136</v>
      </c>
      <c r="BE1385" s="37" t="s">
        <v>656</v>
      </c>
      <c r="BF1385" s="43"/>
      <c r="BG1385" s="43">
        <v>536</v>
      </c>
      <c r="BH1385" s="43" t="s">
        <v>1286</v>
      </c>
      <c r="BI1385" s="43" t="s">
        <v>2138</v>
      </c>
      <c r="BJ1385" s="43" t="s">
        <v>533</v>
      </c>
      <c r="BK1385" s="43" t="s">
        <v>846</v>
      </c>
      <c r="BN1385" s="43">
        <v>2.4</v>
      </c>
      <c r="BO1385" s="43" t="s">
        <v>1390</v>
      </c>
      <c r="BP1385" s="48" t="s">
        <v>1406</v>
      </c>
      <c r="BS1385" s="43" t="s">
        <v>1393</v>
      </c>
      <c r="BT1385" s="43" t="s">
        <v>1287</v>
      </c>
      <c r="BU1385" s="43"/>
      <c r="BV1385" s="43"/>
      <c r="BW1385" s="243">
        <v>37179</v>
      </c>
      <c r="BX1385" s="243"/>
      <c r="BY1385" s="48" t="s">
        <v>451</v>
      </c>
      <c r="BZ1385" s="43">
        <v>16.649999999999999</v>
      </c>
      <c r="CA1385" s="43" t="s">
        <v>1396</v>
      </c>
      <c r="CD1385" s="124" t="s">
        <v>1397</v>
      </c>
      <c r="CE1385" s="43">
        <v>13786</v>
      </c>
      <c r="CR1385" s="43" t="s">
        <v>1288</v>
      </c>
      <c r="CY1385" s="39" t="s">
        <v>2438</v>
      </c>
      <c r="CZ1385" s="43">
        <v>40</v>
      </c>
      <c r="DA1385" s="43" t="s">
        <v>2046</v>
      </c>
      <c r="DD1385" s="43" t="s">
        <v>1397</v>
      </c>
      <c r="DE1385" s="43">
        <v>1912</v>
      </c>
      <c r="DF1385" s="43"/>
      <c r="DG1385" s="43"/>
      <c r="DH1385" s="43"/>
      <c r="DI1385" s="43"/>
      <c r="DJ1385" s="43"/>
      <c r="DK1385" s="43"/>
      <c r="DL1385" s="43"/>
      <c r="DM1385" s="43"/>
      <c r="DN1385" s="43"/>
      <c r="DO1385" s="43"/>
      <c r="DP1385" s="43"/>
      <c r="DQ1385" s="43"/>
      <c r="DR1385" s="124"/>
      <c r="DS1385" s="43"/>
    </row>
    <row r="1386" spans="1:123" s="39" customFormat="1" hidden="1" x14ac:dyDescent="0.2">
      <c r="A1386" s="44" t="str">
        <f t="shared" si="566"/>
        <v>Lockwood</v>
      </c>
      <c r="B1386" s="44" t="str">
        <f t="shared" si="567"/>
        <v>Trichloroethylene</v>
      </c>
      <c r="C1386" s="38" t="s">
        <v>2587</v>
      </c>
      <c r="D1386" s="38" t="str">
        <f t="shared" si="561"/>
        <v>L</v>
      </c>
      <c r="E1386" s="44" t="s">
        <v>371</v>
      </c>
      <c r="F1386" s="155" t="str">
        <f t="shared" si="568"/>
        <v>504 LOMOND</v>
      </c>
      <c r="G1386" s="44" t="str">
        <f t="shared" si="569"/>
        <v>Residential</v>
      </c>
      <c r="H1386" s="44" t="str">
        <f t="shared" si="570"/>
        <v>Slab on grade</v>
      </c>
      <c r="I1386" s="38" t="str">
        <f t="shared" si="576"/>
        <v>Y</v>
      </c>
      <c r="J1386" s="38" t="str">
        <f t="shared" si="577"/>
        <v>Y</v>
      </c>
      <c r="K1386" s="38" t="str">
        <f t="shared" si="581"/>
        <v>Y</v>
      </c>
      <c r="L1386" s="44"/>
      <c r="M1386" s="38" t="str">
        <f t="shared" si="563"/>
        <v/>
      </c>
      <c r="N1386" s="38" t="str">
        <f t="shared" si="564"/>
        <v/>
      </c>
      <c r="O1386" s="38" t="str">
        <f t="shared" si="574"/>
        <v/>
      </c>
      <c r="P1386" s="44"/>
      <c r="Q1386" s="44"/>
      <c r="R1386" s="44"/>
      <c r="S1386" s="44"/>
      <c r="T1386" s="44"/>
      <c r="U1386" s="44"/>
      <c r="V1386" s="44"/>
      <c r="W1386" s="44"/>
      <c r="X1386" s="44"/>
      <c r="Y1386" s="38" t="str">
        <f t="shared" si="571"/>
        <v>Y</v>
      </c>
      <c r="Z1386" s="38" t="str">
        <f t="shared" si="572"/>
        <v>Y</v>
      </c>
      <c r="AA1386" s="38" t="str">
        <f t="shared" si="582"/>
        <v>Y</v>
      </c>
      <c r="AC1386" s="59"/>
      <c r="AD1386" s="204"/>
      <c r="AE1386" s="38"/>
      <c r="AF1386" s="38"/>
      <c r="AG1386" s="125">
        <f t="shared" si="578"/>
        <v>40</v>
      </c>
      <c r="AH1386" s="39">
        <v>7</v>
      </c>
      <c r="AI1386" s="123">
        <f t="shared" si="579"/>
        <v>7035.9295429024078</v>
      </c>
      <c r="AM1386" s="40">
        <f t="shared" si="583"/>
        <v>4.62</v>
      </c>
      <c r="AN1386" s="39">
        <f t="shared" si="573"/>
        <v>0.5</v>
      </c>
      <c r="AO1386" s="204">
        <f t="shared" si="580"/>
        <v>6.5662965665432081E-4</v>
      </c>
      <c r="AP1386" s="204"/>
      <c r="AQ1386" s="59"/>
      <c r="AR1386" s="59"/>
      <c r="AS1386" s="115">
        <f t="shared" si="559"/>
        <v>1</v>
      </c>
      <c r="AT1386" s="115">
        <f t="shared" si="560"/>
        <v>0</v>
      </c>
      <c r="AU1386" s="115"/>
      <c r="AV1386" s="115"/>
      <c r="AY1386" s="115"/>
      <c r="AZ1386" s="115"/>
      <c r="BA1386" s="43">
        <v>68</v>
      </c>
      <c r="BB1386" s="43" t="s">
        <v>2135</v>
      </c>
      <c r="BC1386" s="43" t="s">
        <v>2050</v>
      </c>
      <c r="BD1386" s="43" t="s">
        <v>2136</v>
      </c>
      <c r="BE1386" s="37" t="s">
        <v>656</v>
      </c>
      <c r="BF1386" s="43"/>
      <c r="BG1386" s="43">
        <v>536</v>
      </c>
      <c r="BH1386" s="43" t="s">
        <v>1286</v>
      </c>
      <c r="BI1386" s="43" t="s">
        <v>2138</v>
      </c>
      <c r="BJ1386" s="43" t="s">
        <v>533</v>
      </c>
      <c r="BK1386" s="43" t="s">
        <v>846</v>
      </c>
      <c r="BN1386" s="43">
        <v>2.4</v>
      </c>
      <c r="BO1386" s="43" t="s">
        <v>1390</v>
      </c>
      <c r="BP1386" s="48" t="s">
        <v>1406</v>
      </c>
      <c r="BS1386" s="43" t="s">
        <v>1393</v>
      </c>
      <c r="BT1386" s="43" t="s">
        <v>1287</v>
      </c>
      <c r="BU1386" s="43"/>
      <c r="BV1386" s="43"/>
      <c r="BW1386" s="243">
        <v>37302</v>
      </c>
      <c r="BX1386" s="243"/>
      <c r="BY1386" s="48" t="s">
        <v>451</v>
      </c>
      <c r="BZ1386" s="43">
        <v>4.62</v>
      </c>
      <c r="CA1386" s="43" t="s">
        <v>1396</v>
      </c>
      <c r="CD1386" s="124" t="s">
        <v>1397</v>
      </c>
      <c r="CE1386" s="43">
        <v>13776</v>
      </c>
      <c r="CR1386" s="43" t="s">
        <v>1288</v>
      </c>
      <c r="CY1386" s="39" t="s">
        <v>2438</v>
      </c>
      <c r="CZ1386" s="43">
        <v>40</v>
      </c>
      <c r="DA1386" s="43" t="s">
        <v>2046</v>
      </c>
      <c r="DD1386" s="43" t="s">
        <v>1397</v>
      </c>
      <c r="DE1386" s="43">
        <v>1916</v>
      </c>
      <c r="DF1386" s="43"/>
      <c r="DG1386" s="43"/>
      <c r="DH1386" s="43"/>
      <c r="DI1386" s="43"/>
      <c r="DJ1386" s="43"/>
      <c r="DK1386" s="43"/>
      <c r="DL1386" s="43"/>
      <c r="DM1386" s="43"/>
      <c r="DN1386" s="43"/>
      <c r="DO1386" s="43"/>
      <c r="DP1386" s="43"/>
      <c r="DQ1386" s="43"/>
      <c r="DR1386" s="124"/>
      <c r="DS1386" s="43"/>
    </row>
    <row r="1387" spans="1:123" s="39" customFormat="1" hidden="1" x14ac:dyDescent="0.2">
      <c r="A1387" s="44" t="str">
        <f t="shared" si="566"/>
        <v>Lockwood</v>
      </c>
      <c r="B1387" s="44" t="str">
        <f t="shared" si="567"/>
        <v>Vinyl chloride (chloroethene)</v>
      </c>
      <c r="C1387" s="38" t="s">
        <v>2587</v>
      </c>
      <c r="D1387" s="38" t="str">
        <f t="shared" si="561"/>
        <v>L</v>
      </c>
      <c r="E1387" s="44" t="s">
        <v>371</v>
      </c>
      <c r="F1387" s="155" t="str">
        <f t="shared" si="568"/>
        <v>504 LOMOND</v>
      </c>
      <c r="G1387" s="44" t="str">
        <f t="shared" si="569"/>
        <v>Residential</v>
      </c>
      <c r="H1387" s="44" t="str">
        <f t="shared" si="570"/>
        <v>Slab on grade</v>
      </c>
      <c r="I1387" s="38" t="str">
        <f t="shared" si="576"/>
        <v>Y</v>
      </c>
      <c r="J1387" s="38" t="str">
        <f t="shared" si="577"/>
        <v>Y</v>
      </c>
      <c r="K1387" s="38" t="s">
        <v>541</v>
      </c>
      <c r="L1387" s="44" t="s">
        <v>310</v>
      </c>
      <c r="M1387" s="38" t="str">
        <f t="shared" si="563"/>
        <v/>
      </c>
      <c r="N1387" s="38" t="str">
        <f t="shared" si="564"/>
        <v/>
      </c>
      <c r="O1387" s="38" t="str">
        <f t="shared" si="574"/>
        <v/>
      </c>
      <c r="P1387" s="44"/>
      <c r="Q1387" s="44"/>
      <c r="R1387" s="44"/>
      <c r="S1387" s="44"/>
      <c r="T1387" s="44"/>
      <c r="U1387" s="44"/>
      <c r="V1387" s="44"/>
      <c r="W1387" s="44"/>
      <c r="X1387" s="44"/>
      <c r="Y1387" s="38" t="str">
        <f t="shared" si="571"/>
        <v>Y</v>
      </c>
      <c r="Z1387" s="38" t="str">
        <f t="shared" si="572"/>
        <v>Y</v>
      </c>
      <c r="AA1387" s="38" t="str">
        <f t="shared" si="582"/>
        <v>Y</v>
      </c>
      <c r="AC1387" s="59"/>
      <c r="AD1387" s="204"/>
      <c r="AE1387" s="38"/>
      <c r="AF1387" s="38"/>
      <c r="AG1387" s="125">
        <f t="shared" si="578"/>
        <v>5</v>
      </c>
      <c r="AH1387" s="39">
        <v>7</v>
      </c>
      <c r="AI1387" s="123">
        <f t="shared" si="579"/>
        <v>3393.4262409405633</v>
      </c>
      <c r="AM1387" s="40">
        <f t="shared" si="583"/>
        <v>3.1E-2</v>
      </c>
      <c r="AN1387" s="39">
        <f t="shared" si="573"/>
        <v>0.01</v>
      </c>
      <c r="AO1387" s="204">
        <f t="shared" si="580"/>
        <v>9.1353098016380224E-6</v>
      </c>
      <c r="AP1387" s="204"/>
      <c r="AQ1387" s="59"/>
      <c r="AR1387" s="59"/>
      <c r="AS1387" s="115">
        <f t="shared" ref="AS1387:AS1450" si="584">IF(AO1387="","",IF(CD1387="Y",1,0))</f>
        <v>1</v>
      </c>
      <c r="AT1387" s="115">
        <f t="shared" ref="AT1387:AT1450" si="585">IF(AO1387="","",IF(CD1387="n",1,0))</f>
        <v>0</v>
      </c>
      <c r="AU1387" s="115"/>
      <c r="AV1387" s="115"/>
      <c r="AY1387" s="115"/>
      <c r="AZ1387" s="115"/>
      <c r="BA1387" s="43">
        <v>68</v>
      </c>
      <c r="BB1387" s="43" t="s">
        <v>2135</v>
      </c>
      <c r="BC1387" s="43" t="s">
        <v>2050</v>
      </c>
      <c r="BD1387" s="43" t="s">
        <v>2136</v>
      </c>
      <c r="BE1387" s="37" t="s">
        <v>656</v>
      </c>
      <c r="BF1387" s="43"/>
      <c r="BG1387" s="43">
        <v>536</v>
      </c>
      <c r="BH1387" s="43" t="s">
        <v>1286</v>
      </c>
      <c r="BI1387" s="43" t="s">
        <v>2138</v>
      </c>
      <c r="BJ1387" s="43" t="s">
        <v>533</v>
      </c>
      <c r="BK1387" s="43" t="s">
        <v>846</v>
      </c>
      <c r="BN1387" s="43">
        <v>2.4</v>
      </c>
      <c r="BO1387" s="43" t="s">
        <v>1390</v>
      </c>
      <c r="BP1387" s="48" t="s">
        <v>1406</v>
      </c>
      <c r="BS1387" s="43" t="s">
        <v>562</v>
      </c>
      <c r="BT1387" s="43" t="s">
        <v>1287</v>
      </c>
      <c r="BU1387" s="43"/>
      <c r="BV1387" s="43"/>
      <c r="BW1387" s="243">
        <v>37087</v>
      </c>
      <c r="BX1387" s="243"/>
      <c r="BY1387" s="48" t="s">
        <v>451</v>
      </c>
      <c r="BZ1387" s="43">
        <v>3.1E-2</v>
      </c>
      <c r="CA1387" s="43" t="s">
        <v>1396</v>
      </c>
      <c r="CD1387" s="124" t="s">
        <v>1397</v>
      </c>
      <c r="CE1387" s="43">
        <v>13781</v>
      </c>
      <c r="CR1387" s="43" t="s">
        <v>1288</v>
      </c>
      <c r="CY1387" s="39" t="s">
        <v>2438</v>
      </c>
      <c r="CZ1387" s="43">
        <v>5</v>
      </c>
      <c r="DA1387" s="43" t="s">
        <v>2046</v>
      </c>
      <c r="DD1387" s="43" t="s">
        <v>1397</v>
      </c>
      <c r="DE1387" s="43">
        <v>1909</v>
      </c>
      <c r="DF1387" s="43"/>
      <c r="DG1387" s="43"/>
      <c r="DH1387" s="43"/>
      <c r="DI1387" s="43"/>
      <c r="DJ1387" s="43"/>
      <c r="DK1387" s="43"/>
      <c r="DL1387" s="43"/>
      <c r="DM1387" s="43"/>
      <c r="DN1387" s="43"/>
      <c r="DO1387" s="43"/>
      <c r="DP1387" s="43"/>
      <c r="DQ1387" s="43"/>
      <c r="DR1387" s="124"/>
      <c r="DS1387" s="43"/>
    </row>
    <row r="1388" spans="1:123" s="39" customFormat="1" hidden="1" x14ac:dyDescent="0.2">
      <c r="A1388" s="44" t="str">
        <f t="shared" si="566"/>
        <v>Lockwood</v>
      </c>
      <c r="B1388" s="44" t="str">
        <f t="shared" si="567"/>
        <v>cis-1,2-Dichloroethylene</v>
      </c>
      <c r="C1388" s="38" t="s">
        <v>2587</v>
      </c>
      <c r="D1388" s="38" t="str">
        <f t="shared" si="561"/>
        <v>L</v>
      </c>
      <c r="E1388" s="44" t="s">
        <v>371</v>
      </c>
      <c r="F1388" s="155" t="str">
        <f t="shared" si="568"/>
        <v>505 LOMOND</v>
      </c>
      <c r="G1388" s="44" t="str">
        <f t="shared" si="569"/>
        <v>Residential</v>
      </c>
      <c r="H1388" s="44" t="str">
        <f t="shared" si="570"/>
        <v>Crawlspace</v>
      </c>
      <c r="I1388" s="38" t="str">
        <f t="shared" si="576"/>
        <v>Y</v>
      </c>
      <c r="J1388" s="38" t="str">
        <f t="shared" si="577"/>
        <v>Y</v>
      </c>
      <c r="K1388" s="38" t="str">
        <f>IF(AG1388="","",IF(I1388="N","n","Y"))</f>
        <v>Y</v>
      </c>
      <c r="L1388" s="44"/>
      <c r="M1388" s="38" t="str">
        <f t="shared" si="563"/>
        <v/>
      </c>
      <c r="N1388" s="38" t="str">
        <f t="shared" si="564"/>
        <v/>
      </c>
      <c r="O1388" s="38" t="str">
        <f t="shared" si="574"/>
        <v/>
      </c>
      <c r="P1388" s="44"/>
      <c r="Q1388" s="44"/>
      <c r="R1388" s="44"/>
      <c r="S1388" s="44"/>
      <c r="T1388" s="44"/>
      <c r="U1388" s="44"/>
      <c r="V1388" s="44"/>
      <c r="W1388" s="44"/>
      <c r="X1388" s="44"/>
      <c r="Y1388" s="38" t="str">
        <f t="shared" si="571"/>
        <v>Y</v>
      </c>
      <c r="Z1388" s="38" t="str">
        <f t="shared" si="572"/>
        <v>Y</v>
      </c>
      <c r="AA1388" s="38" t="str">
        <f t="shared" si="582"/>
        <v>Y</v>
      </c>
      <c r="AC1388" s="59"/>
      <c r="AD1388" s="204"/>
      <c r="AE1388" s="38"/>
      <c r="AF1388" s="38"/>
      <c r="AG1388" s="125">
        <f t="shared" si="578"/>
        <v>273</v>
      </c>
      <c r="AH1388" s="39">
        <v>7</v>
      </c>
      <c r="AI1388" s="123">
        <f t="shared" si="579"/>
        <v>20813.717970004927</v>
      </c>
      <c r="AM1388" s="40">
        <f t="shared" si="583"/>
        <v>0.08</v>
      </c>
      <c r="AN1388" s="39" t="str">
        <f t="shared" si="573"/>
        <v/>
      </c>
      <c r="AO1388" s="204">
        <f t="shared" si="580"/>
        <v>3.8436189111089924E-6</v>
      </c>
      <c r="AP1388" s="204"/>
      <c r="AQ1388" s="59"/>
      <c r="AR1388" s="59"/>
      <c r="AS1388" s="115">
        <f t="shared" si="584"/>
        <v>1</v>
      </c>
      <c r="AT1388" s="115">
        <f t="shared" si="585"/>
        <v>0</v>
      </c>
      <c r="AU1388" s="115"/>
      <c r="AV1388" s="115"/>
      <c r="AY1388" s="115"/>
      <c r="AZ1388" s="115"/>
      <c r="BA1388" s="43">
        <v>68</v>
      </c>
      <c r="BB1388" s="43" t="s">
        <v>2135</v>
      </c>
      <c r="BC1388" s="43" t="s">
        <v>2050</v>
      </c>
      <c r="BD1388" s="43" t="s">
        <v>2136</v>
      </c>
      <c r="BE1388" s="37" t="s">
        <v>656</v>
      </c>
      <c r="BF1388" s="43"/>
      <c r="BG1388" s="43">
        <v>525</v>
      </c>
      <c r="BH1388" s="43" t="s">
        <v>320</v>
      </c>
      <c r="BI1388" s="43" t="s">
        <v>321</v>
      </c>
      <c r="BJ1388" s="43" t="s">
        <v>533</v>
      </c>
      <c r="BK1388" s="43" t="s">
        <v>1489</v>
      </c>
      <c r="BN1388" s="43">
        <v>2.4</v>
      </c>
      <c r="BO1388" s="43" t="s">
        <v>1390</v>
      </c>
      <c r="BP1388" s="48" t="s">
        <v>1406</v>
      </c>
      <c r="BR1388" s="43" t="s">
        <v>322</v>
      </c>
      <c r="BS1388" s="43" t="s">
        <v>1400</v>
      </c>
      <c r="BT1388" s="43" t="s">
        <v>323</v>
      </c>
      <c r="BU1388" s="43"/>
      <c r="BV1388" s="43"/>
      <c r="BW1388" s="243">
        <v>37179</v>
      </c>
      <c r="BX1388" s="243"/>
      <c r="BY1388" s="48" t="s">
        <v>451</v>
      </c>
      <c r="BZ1388" s="43">
        <v>0.08</v>
      </c>
      <c r="CA1388" s="43" t="s">
        <v>1396</v>
      </c>
      <c r="CD1388" s="124" t="s">
        <v>1397</v>
      </c>
      <c r="CE1388" s="43">
        <v>13792</v>
      </c>
      <c r="CR1388" s="43" t="s">
        <v>324</v>
      </c>
      <c r="CS1388" s="251">
        <v>37179</v>
      </c>
      <c r="CT1388" s="126"/>
      <c r="CU1388" s="43">
        <v>75</v>
      </c>
      <c r="CV1388" s="39" t="s">
        <v>1395</v>
      </c>
      <c r="CW1388" s="43"/>
      <c r="CY1388" s="39" t="s">
        <v>451</v>
      </c>
      <c r="CZ1388" s="43">
        <v>273</v>
      </c>
      <c r="DA1388" s="43" t="s">
        <v>2046</v>
      </c>
      <c r="DD1388" s="43" t="s">
        <v>1397</v>
      </c>
      <c r="DE1388" s="43">
        <v>1918</v>
      </c>
      <c r="DF1388" s="43"/>
      <c r="DG1388" s="43"/>
      <c r="DH1388" s="43"/>
      <c r="DI1388" s="43"/>
      <c r="DJ1388" s="43"/>
      <c r="DK1388" s="43"/>
      <c r="DL1388" s="43"/>
      <c r="DM1388" s="43"/>
      <c r="DN1388" s="43"/>
      <c r="DO1388" s="43"/>
      <c r="DP1388" s="43"/>
      <c r="DQ1388" s="43"/>
      <c r="DR1388" s="124"/>
      <c r="DS1388" s="43"/>
    </row>
    <row r="1389" spans="1:123" s="39" customFormat="1" hidden="1" x14ac:dyDescent="0.2">
      <c r="A1389" s="44" t="str">
        <f t="shared" si="566"/>
        <v>Lockwood</v>
      </c>
      <c r="B1389" s="44" t="str">
        <f t="shared" si="567"/>
        <v>Tetrachloroethylene</v>
      </c>
      <c r="C1389" s="38" t="s">
        <v>2587</v>
      </c>
      <c r="D1389" s="38" t="str">
        <f t="shared" si="561"/>
        <v>L</v>
      </c>
      <c r="E1389" s="44" t="s">
        <v>371</v>
      </c>
      <c r="F1389" s="155" t="str">
        <f t="shared" si="568"/>
        <v>505 LOMOND</v>
      </c>
      <c r="G1389" s="44" t="str">
        <f t="shared" si="569"/>
        <v>Residential</v>
      </c>
      <c r="H1389" s="44" t="str">
        <f t="shared" si="570"/>
        <v>Crawlspace</v>
      </c>
      <c r="I1389" s="38" t="str">
        <f t="shared" si="576"/>
        <v>Y</v>
      </c>
      <c r="J1389" s="38" t="str">
        <f t="shared" si="577"/>
        <v>Y</v>
      </c>
      <c r="K1389" s="38" t="str">
        <f>IF(AG1389="","",IF(I1389="N","n","Y"))</f>
        <v>Y</v>
      </c>
      <c r="L1389" s="44"/>
      <c r="M1389" s="38" t="str">
        <f t="shared" si="563"/>
        <v/>
      </c>
      <c r="N1389" s="38" t="str">
        <f t="shared" si="564"/>
        <v/>
      </c>
      <c r="O1389" s="38" t="str">
        <f t="shared" si="574"/>
        <v/>
      </c>
      <c r="P1389" s="44"/>
      <c r="Q1389" s="44"/>
      <c r="R1389" s="44"/>
      <c r="S1389" s="44"/>
      <c r="T1389" s="44"/>
      <c r="U1389" s="44"/>
      <c r="V1389" s="44"/>
      <c r="W1389" s="44"/>
      <c r="X1389" s="44"/>
      <c r="Y1389" s="38" t="str">
        <f t="shared" si="571"/>
        <v>Y</v>
      </c>
      <c r="Z1389" s="38" t="str">
        <f t="shared" si="572"/>
        <v>n</v>
      </c>
      <c r="AA1389" s="38" t="str">
        <f t="shared" si="582"/>
        <v>Y</v>
      </c>
      <c r="AC1389" s="59"/>
      <c r="AD1389" s="204"/>
      <c r="AE1389" s="38"/>
      <c r="AF1389" s="38"/>
      <c r="AG1389" s="125">
        <f t="shared" si="578"/>
        <v>237</v>
      </c>
      <c r="AH1389" s="39">
        <v>7</v>
      </c>
      <c r="AI1389" s="123">
        <f t="shared" si="579"/>
        <v>66888.40886253104</v>
      </c>
      <c r="AM1389" s="40">
        <f t="shared" si="583"/>
        <v>1.22</v>
      </c>
      <c r="AN1389" s="39">
        <f t="shared" si="573"/>
        <v>3.8</v>
      </c>
      <c r="AO1389" s="204">
        <f t="shared" si="580"/>
        <v>1.8239333551906462E-5</v>
      </c>
      <c r="AP1389" s="204"/>
      <c r="AQ1389" s="59"/>
      <c r="AR1389" s="59"/>
      <c r="AS1389" s="115">
        <f t="shared" si="584"/>
        <v>1</v>
      </c>
      <c r="AT1389" s="115">
        <f t="shared" si="585"/>
        <v>0</v>
      </c>
      <c r="AU1389" s="115"/>
      <c r="AV1389" s="115"/>
      <c r="AY1389" s="115"/>
      <c r="AZ1389" s="115"/>
      <c r="BA1389" s="43">
        <v>68</v>
      </c>
      <c r="BB1389" s="43" t="s">
        <v>2135</v>
      </c>
      <c r="BC1389" s="43" t="s">
        <v>2050</v>
      </c>
      <c r="BD1389" s="43" t="s">
        <v>2136</v>
      </c>
      <c r="BE1389" s="37" t="s">
        <v>656</v>
      </c>
      <c r="BF1389" s="43"/>
      <c r="BG1389" s="43">
        <v>525</v>
      </c>
      <c r="BH1389" s="43" t="s">
        <v>320</v>
      </c>
      <c r="BI1389" s="43" t="s">
        <v>321</v>
      </c>
      <c r="BJ1389" s="43" t="s">
        <v>533</v>
      </c>
      <c r="BK1389" s="43" t="s">
        <v>1489</v>
      </c>
      <c r="BN1389" s="43">
        <v>2.4</v>
      </c>
      <c r="BO1389" s="43" t="s">
        <v>1390</v>
      </c>
      <c r="BP1389" s="48" t="s">
        <v>1406</v>
      </c>
      <c r="BR1389" s="43" t="s">
        <v>322</v>
      </c>
      <c r="BS1389" s="43" t="s">
        <v>2057</v>
      </c>
      <c r="BT1389" s="43" t="s">
        <v>323</v>
      </c>
      <c r="BU1389" s="43"/>
      <c r="BV1389" s="43"/>
      <c r="BW1389" s="243">
        <v>37179</v>
      </c>
      <c r="BX1389" s="243"/>
      <c r="BY1389" s="48" t="s">
        <v>451</v>
      </c>
      <c r="BZ1389" s="43">
        <v>1.22</v>
      </c>
      <c r="CA1389" s="43" t="s">
        <v>1396</v>
      </c>
      <c r="CD1389" s="124" t="s">
        <v>1397</v>
      </c>
      <c r="CE1389" s="43">
        <v>13794</v>
      </c>
      <c r="CR1389" s="43" t="s">
        <v>324</v>
      </c>
      <c r="CS1389" s="251">
        <v>37179</v>
      </c>
      <c r="CT1389" s="126"/>
      <c r="CU1389" s="43">
        <v>75</v>
      </c>
      <c r="CV1389" s="39" t="s">
        <v>1395</v>
      </c>
      <c r="CW1389" s="43"/>
      <c r="CY1389" s="39" t="s">
        <v>451</v>
      </c>
      <c r="CZ1389" s="43">
        <v>237</v>
      </c>
      <c r="DA1389" s="43" t="s">
        <v>2046</v>
      </c>
      <c r="DD1389" s="43" t="s">
        <v>1397</v>
      </c>
      <c r="DE1389" s="43">
        <v>1919</v>
      </c>
      <c r="DF1389" s="43"/>
      <c r="DG1389" s="43"/>
      <c r="DH1389" s="43"/>
      <c r="DI1389" s="43"/>
      <c r="DJ1389" s="43"/>
      <c r="DK1389" s="43"/>
      <c r="DL1389" s="43"/>
      <c r="DM1389" s="43"/>
      <c r="DN1389" s="43"/>
      <c r="DO1389" s="43"/>
      <c r="DP1389" s="43"/>
      <c r="DQ1389" s="43"/>
      <c r="DR1389" s="124"/>
      <c r="DS1389" s="43"/>
    </row>
    <row r="1390" spans="1:123" s="39" customFormat="1" hidden="1" x14ac:dyDescent="0.2">
      <c r="A1390" s="44" t="str">
        <f t="shared" si="566"/>
        <v>Lockwood</v>
      </c>
      <c r="B1390" s="44" t="str">
        <f t="shared" si="567"/>
        <v>Trichloroethylene</v>
      </c>
      <c r="C1390" s="38" t="s">
        <v>2587</v>
      </c>
      <c r="D1390" s="38" t="str">
        <f t="shared" si="561"/>
        <v>L</v>
      </c>
      <c r="E1390" s="44" t="s">
        <v>371</v>
      </c>
      <c r="F1390" s="155" t="str">
        <f t="shared" si="568"/>
        <v>505 LOMOND</v>
      </c>
      <c r="G1390" s="44" t="str">
        <f t="shared" si="569"/>
        <v>Residential</v>
      </c>
      <c r="H1390" s="44" t="str">
        <f t="shared" si="570"/>
        <v>Crawlspace</v>
      </c>
      <c r="I1390" s="38" t="str">
        <f t="shared" si="576"/>
        <v>Y</v>
      </c>
      <c r="J1390" s="38" t="str">
        <f t="shared" si="577"/>
        <v>Y</v>
      </c>
      <c r="K1390" s="38" t="s">
        <v>541</v>
      </c>
      <c r="L1390" s="44" t="s">
        <v>310</v>
      </c>
      <c r="M1390" s="38" t="str">
        <f t="shared" si="563"/>
        <v/>
      </c>
      <c r="N1390" s="38" t="str">
        <f t="shared" si="564"/>
        <v/>
      </c>
      <c r="O1390" s="38" t="str">
        <f t="shared" si="574"/>
        <v/>
      </c>
      <c r="P1390" s="44"/>
      <c r="Q1390" s="44"/>
      <c r="R1390" s="44"/>
      <c r="S1390" s="44"/>
      <c r="T1390" s="44"/>
      <c r="U1390" s="44"/>
      <c r="V1390" s="44"/>
      <c r="W1390" s="44"/>
      <c r="X1390" s="44"/>
      <c r="Y1390" s="38" t="str">
        <f t="shared" si="571"/>
        <v>Y</v>
      </c>
      <c r="Z1390" s="38" t="str">
        <f t="shared" si="572"/>
        <v>Y</v>
      </c>
      <c r="AA1390" s="38" t="str">
        <f t="shared" si="582"/>
        <v>Y</v>
      </c>
      <c r="AC1390" s="59"/>
      <c r="AD1390" s="204"/>
      <c r="AE1390" s="38"/>
      <c r="AF1390" s="38"/>
      <c r="AG1390" s="125">
        <f t="shared" si="578"/>
        <v>66</v>
      </c>
      <c r="AH1390" s="39">
        <v>7</v>
      </c>
      <c r="AI1390" s="123">
        <f t="shared" si="579"/>
        <v>11609.283745788973</v>
      </c>
      <c r="AM1390" s="40">
        <f t="shared" si="583"/>
        <v>2.36</v>
      </c>
      <c r="AN1390" s="39">
        <f t="shared" si="573"/>
        <v>0.5</v>
      </c>
      <c r="AO1390" s="204">
        <f t="shared" si="580"/>
        <v>2.0328558175314139E-4</v>
      </c>
      <c r="AP1390" s="204"/>
      <c r="AQ1390" s="59"/>
      <c r="AR1390" s="59"/>
      <c r="AS1390" s="115">
        <f t="shared" si="584"/>
        <v>1</v>
      </c>
      <c r="AT1390" s="115">
        <f t="shared" si="585"/>
        <v>0</v>
      </c>
      <c r="AU1390" s="115"/>
      <c r="AV1390" s="115"/>
      <c r="AY1390" s="115"/>
      <c r="AZ1390" s="115"/>
      <c r="BA1390" s="43">
        <v>68</v>
      </c>
      <c r="BB1390" s="43" t="s">
        <v>2135</v>
      </c>
      <c r="BC1390" s="43" t="s">
        <v>2050</v>
      </c>
      <c r="BD1390" s="43" t="s">
        <v>2136</v>
      </c>
      <c r="BE1390" s="37" t="s">
        <v>656</v>
      </c>
      <c r="BF1390" s="43"/>
      <c r="BG1390" s="43">
        <v>525</v>
      </c>
      <c r="BH1390" s="43" t="s">
        <v>320</v>
      </c>
      <c r="BI1390" s="43" t="s">
        <v>321</v>
      </c>
      <c r="BJ1390" s="43" t="s">
        <v>533</v>
      </c>
      <c r="BK1390" s="43" t="s">
        <v>1489</v>
      </c>
      <c r="BN1390" s="43">
        <v>2.4</v>
      </c>
      <c r="BO1390" s="43" t="s">
        <v>1390</v>
      </c>
      <c r="BP1390" s="48" t="s">
        <v>1406</v>
      </c>
      <c r="BR1390" s="43" t="s">
        <v>322</v>
      </c>
      <c r="BS1390" s="43" t="s">
        <v>1393</v>
      </c>
      <c r="BT1390" s="43" t="s">
        <v>323</v>
      </c>
      <c r="BU1390" s="43"/>
      <c r="BV1390" s="43"/>
      <c r="BW1390" s="243">
        <v>37179</v>
      </c>
      <c r="BX1390" s="243"/>
      <c r="BY1390" s="48" t="s">
        <v>451</v>
      </c>
      <c r="BZ1390" s="43">
        <v>2.36</v>
      </c>
      <c r="CA1390" s="43" t="s">
        <v>1396</v>
      </c>
      <c r="CD1390" s="124" t="s">
        <v>1397</v>
      </c>
      <c r="CE1390" s="43">
        <v>13793</v>
      </c>
      <c r="CR1390" s="43" t="s">
        <v>324</v>
      </c>
      <c r="CS1390" s="251">
        <v>37179</v>
      </c>
      <c r="CT1390" s="126"/>
      <c r="CU1390" s="43">
        <v>75</v>
      </c>
      <c r="CV1390" s="39" t="s">
        <v>1395</v>
      </c>
      <c r="CW1390" s="43"/>
      <c r="CY1390" s="39" t="s">
        <v>451</v>
      </c>
      <c r="CZ1390" s="43">
        <v>66</v>
      </c>
      <c r="DA1390" s="43" t="s">
        <v>2046</v>
      </c>
      <c r="DD1390" s="43" t="s">
        <v>1397</v>
      </c>
      <c r="DE1390" s="43">
        <v>1920</v>
      </c>
      <c r="DF1390" s="43"/>
      <c r="DG1390" s="43"/>
      <c r="DH1390" s="43"/>
      <c r="DI1390" s="43"/>
      <c r="DJ1390" s="43"/>
      <c r="DK1390" s="43"/>
      <c r="DL1390" s="43"/>
      <c r="DM1390" s="43"/>
      <c r="DN1390" s="43"/>
      <c r="DO1390" s="43"/>
      <c r="DP1390" s="43"/>
      <c r="DQ1390" s="43"/>
      <c r="DR1390" s="124"/>
      <c r="DS1390" s="43"/>
    </row>
    <row r="1391" spans="1:123" s="39" customFormat="1" hidden="1" x14ac:dyDescent="0.2">
      <c r="A1391" s="44" t="str">
        <f t="shared" si="566"/>
        <v>Lockwood</v>
      </c>
      <c r="B1391" s="44" t="str">
        <f t="shared" si="567"/>
        <v>Trichloroethylene</v>
      </c>
      <c r="C1391" s="38" t="s">
        <v>2587</v>
      </c>
      <c r="D1391" s="38" t="str">
        <f t="shared" si="561"/>
        <v>L</v>
      </c>
      <c r="E1391" s="44" t="s">
        <v>371</v>
      </c>
      <c r="F1391" s="155" t="str">
        <f t="shared" si="568"/>
        <v>505 LOMOND</v>
      </c>
      <c r="G1391" s="44" t="str">
        <f t="shared" si="569"/>
        <v>Residential</v>
      </c>
      <c r="H1391" s="44" t="str">
        <f t="shared" si="570"/>
        <v>Crawlspace</v>
      </c>
      <c r="I1391" s="38" t="str">
        <f t="shared" si="576"/>
        <v>Y</v>
      </c>
      <c r="J1391" s="38" t="str">
        <f t="shared" si="577"/>
        <v>Y</v>
      </c>
      <c r="K1391" s="38" t="str">
        <f t="shared" ref="K1391:K1405" si="586">IF(AG1391="","",IF(I1391="N","n","Y"))</f>
        <v>Y</v>
      </c>
      <c r="L1391" s="44"/>
      <c r="M1391" s="38" t="str">
        <f t="shared" si="563"/>
        <v/>
      </c>
      <c r="N1391" s="38" t="str">
        <f t="shared" si="564"/>
        <v/>
      </c>
      <c r="O1391" s="38" t="str">
        <f t="shared" si="574"/>
        <v/>
      </c>
      <c r="P1391" s="44"/>
      <c r="Q1391" s="44"/>
      <c r="R1391" s="44"/>
      <c r="S1391" s="44"/>
      <c r="T1391" s="44"/>
      <c r="U1391" s="44"/>
      <c r="V1391" s="44"/>
      <c r="W1391" s="44"/>
      <c r="X1391" s="44"/>
      <c r="Y1391" s="38" t="str">
        <f t="shared" si="571"/>
        <v>Y</v>
      </c>
      <c r="Z1391" s="38" t="str">
        <f t="shared" si="572"/>
        <v>n</v>
      </c>
      <c r="AA1391" s="38" t="str">
        <f t="shared" si="582"/>
        <v>Y</v>
      </c>
      <c r="AC1391" s="59"/>
      <c r="AD1391" s="204"/>
      <c r="AE1391" s="38"/>
      <c r="AF1391" s="38"/>
      <c r="AG1391" s="125">
        <f t="shared" si="578"/>
        <v>53</v>
      </c>
      <c r="AH1391" s="39">
        <v>7</v>
      </c>
      <c r="AI1391" s="123">
        <f t="shared" si="579"/>
        <v>9322.6066443456893</v>
      </c>
      <c r="AM1391" s="40">
        <f t="shared" si="583"/>
        <v>0.5</v>
      </c>
      <c r="AN1391" s="39">
        <f t="shared" si="573"/>
        <v>0.5</v>
      </c>
      <c r="AO1391" s="204">
        <f t="shared" si="580"/>
        <v>5.363306841904115E-5</v>
      </c>
      <c r="AP1391" s="204"/>
      <c r="AQ1391" s="59"/>
      <c r="AR1391" s="59"/>
      <c r="AS1391" s="115">
        <f t="shared" si="584"/>
        <v>1</v>
      </c>
      <c r="AT1391" s="115">
        <f t="shared" si="585"/>
        <v>0</v>
      </c>
      <c r="AU1391" s="115"/>
      <c r="AV1391" s="115"/>
      <c r="AY1391" s="115"/>
      <c r="AZ1391" s="115"/>
      <c r="BA1391" s="43">
        <v>68</v>
      </c>
      <c r="BB1391" s="43" t="s">
        <v>2135</v>
      </c>
      <c r="BC1391" s="43" t="s">
        <v>2050</v>
      </c>
      <c r="BD1391" s="43" t="s">
        <v>2136</v>
      </c>
      <c r="BE1391" s="37" t="s">
        <v>656</v>
      </c>
      <c r="BF1391" s="43"/>
      <c r="BG1391" s="43">
        <v>525</v>
      </c>
      <c r="BH1391" s="43" t="s">
        <v>320</v>
      </c>
      <c r="BI1391" s="43" t="s">
        <v>321</v>
      </c>
      <c r="BJ1391" s="43" t="s">
        <v>533</v>
      </c>
      <c r="BK1391" s="43" t="s">
        <v>1489</v>
      </c>
      <c r="BN1391" s="43">
        <v>2.4</v>
      </c>
      <c r="BO1391" s="43" t="s">
        <v>1390</v>
      </c>
      <c r="BP1391" s="48" t="s">
        <v>1406</v>
      </c>
      <c r="BR1391" s="43" t="s">
        <v>322</v>
      </c>
      <c r="BS1391" s="43" t="s">
        <v>1393</v>
      </c>
      <c r="BT1391" s="43" t="s">
        <v>323</v>
      </c>
      <c r="BU1391" s="43"/>
      <c r="BV1391" s="43"/>
      <c r="BW1391" s="243">
        <v>37302</v>
      </c>
      <c r="BX1391" s="243"/>
      <c r="BY1391" s="48" t="s">
        <v>451</v>
      </c>
      <c r="BZ1391" s="43">
        <v>0.5</v>
      </c>
      <c r="CA1391" s="43" t="s">
        <v>1396</v>
      </c>
      <c r="CD1391" s="124" t="s">
        <v>1397</v>
      </c>
      <c r="CE1391" s="43">
        <v>13790</v>
      </c>
      <c r="CR1391" s="43" t="s">
        <v>324</v>
      </c>
      <c r="CS1391" s="251">
        <v>37302</v>
      </c>
      <c r="CT1391" s="126"/>
      <c r="CU1391" s="43">
        <v>75</v>
      </c>
      <c r="CV1391" s="39" t="s">
        <v>1395</v>
      </c>
      <c r="CW1391" s="43"/>
      <c r="CY1391" s="39" t="s">
        <v>451</v>
      </c>
      <c r="CZ1391" s="43">
        <v>53</v>
      </c>
      <c r="DA1391" s="43" t="s">
        <v>2046</v>
      </c>
      <c r="DD1391" s="43" t="s">
        <v>1397</v>
      </c>
      <c r="DE1391" s="43">
        <v>1921</v>
      </c>
      <c r="DF1391" s="43"/>
      <c r="DG1391" s="43"/>
      <c r="DH1391" s="43"/>
      <c r="DI1391" s="43"/>
      <c r="DJ1391" s="43"/>
      <c r="DK1391" s="43"/>
      <c r="DL1391" s="43"/>
      <c r="DM1391" s="43"/>
      <c r="DN1391" s="43"/>
      <c r="DO1391" s="43"/>
      <c r="DP1391" s="43"/>
      <c r="DQ1391" s="43"/>
      <c r="DR1391" s="124"/>
      <c r="DS1391" s="43"/>
    </row>
    <row r="1392" spans="1:123" s="39" customFormat="1" hidden="1" x14ac:dyDescent="0.2">
      <c r="A1392" s="44" t="str">
        <f t="shared" si="566"/>
        <v>Lockwood</v>
      </c>
      <c r="B1392" s="44" t="str">
        <f t="shared" si="567"/>
        <v>Tetrachloroethylene</v>
      </c>
      <c r="C1392" s="38" t="s">
        <v>2587</v>
      </c>
      <c r="D1392" s="38" t="str">
        <f t="shared" si="561"/>
        <v>L</v>
      </c>
      <c r="E1392" s="44" t="s">
        <v>371</v>
      </c>
      <c r="F1392" s="155" t="str">
        <f t="shared" si="568"/>
        <v>516 SANDY</v>
      </c>
      <c r="G1392" s="44" t="str">
        <f t="shared" si="569"/>
        <v>Residential</v>
      </c>
      <c r="H1392" s="44" t="str">
        <f t="shared" si="570"/>
        <v>Crawlspace</v>
      </c>
      <c r="I1392" s="38" t="str">
        <f t="shared" si="576"/>
        <v>Y</v>
      </c>
      <c r="J1392" s="38" t="str">
        <f t="shared" si="577"/>
        <v>Y</v>
      </c>
      <c r="K1392" s="38" t="str">
        <f t="shared" si="586"/>
        <v>Y</v>
      </c>
      <c r="L1392" s="44"/>
      <c r="M1392" s="38" t="str">
        <f t="shared" si="563"/>
        <v/>
      </c>
      <c r="N1392" s="38" t="str">
        <f t="shared" si="564"/>
        <v/>
      </c>
      <c r="O1392" s="38" t="str">
        <f t="shared" si="574"/>
        <v/>
      </c>
      <c r="P1392" s="44"/>
      <c r="Q1392" s="44"/>
      <c r="R1392" s="44"/>
      <c r="S1392" s="44"/>
      <c r="T1392" s="44"/>
      <c r="U1392" s="44"/>
      <c r="V1392" s="44"/>
      <c r="W1392" s="44"/>
      <c r="X1392" s="44"/>
      <c r="Y1392" s="38" t="str">
        <f t="shared" si="571"/>
        <v>Y</v>
      </c>
      <c r="Z1392" s="38" t="str">
        <f t="shared" si="572"/>
        <v>n</v>
      </c>
      <c r="AA1392" s="38" t="str">
        <f t="shared" si="582"/>
        <v>Y</v>
      </c>
      <c r="AC1392" s="59"/>
      <c r="AD1392" s="204"/>
      <c r="AE1392" s="38"/>
      <c r="AF1392" s="38"/>
      <c r="AG1392" s="125">
        <f t="shared" si="578"/>
        <v>11</v>
      </c>
      <c r="AH1392" s="39">
        <v>7</v>
      </c>
      <c r="AI1392" s="123">
        <f t="shared" si="579"/>
        <v>3104.5253058558706</v>
      </c>
      <c r="AM1392" s="40">
        <f t="shared" si="583"/>
        <v>2.58</v>
      </c>
      <c r="AN1392" s="39">
        <f t="shared" si="573"/>
        <v>3.8</v>
      </c>
      <c r="AO1392" s="204">
        <f t="shared" si="580"/>
        <v>8.3104492501108256E-4</v>
      </c>
      <c r="AP1392" s="204"/>
      <c r="AQ1392" s="59"/>
      <c r="AR1392" s="59"/>
      <c r="AS1392" s="115">
        <f t="shared" si="584"/>
        <v>1</v>
      </c>
      <c r="AT1392" s="115">
        <f t="shared" si="585"/>
        <v>0</v>
      </c>
      <c r="AU1392" s="115"/>
      <c r="AV1392" s="115"/>
      <c r="AY1392" s="115"/>
      <c r="AZ1392" s="115"/>
      <c r="BA1392" s="43">
        <v>68</v>
      </c>
      <c r="BB1392" s="43" t="s">
        <v>2135</v>
      </c>
      <c r="BC1392" s="43" t="s">
        <v>2050</v>
      </c>
      <c r="BD1392" s="43" t="s">
        <v>2136</v>
      </c>
      <c r="BE1392" s="37" t="s">
        <v>656</v>
      </c>
      <c r="BF1392" s="43"/>
      <c r="BG1392" s="43">
        <v>526</v>
      </c>
      <c r="BH1392" s="43" t="s">
        <v>325</v>
      </c>
      <c r="BI1392" s="43" t="s">
        <v>326</v>
      </c>
      <c r="BJ1392" s="43" t="s">
        <v>533</v>
      </c>
      <c r="BK1392" s="43" t="s">
        <v>1489</v>
      </c>
      <c r="BN1392" s="43">
        <v>2.4</v>
      </c>
      <c r="BO1392" s="43" t="s">
        <v>1390</v>
      </c>
      <c r="BP1392" s="48" t="s">
        <v>1406</v>
      </c>
      <c r="BR1392" s="43" t="s">
        <v>327</v>
      </c>
      <c r="BS1392" s="43" t="s">
        <v>2057</v>
      </c>
      <c r="BT1392" s="43" t="s">
        <v>328</v>
      </c>
      <c r="BU1392" s="43"/>
      <c r="BV1392" s="43"/>
      <c r="BW1392" s="243">
        <v>37179</v>
      </c>
      <c r="BX1392" s="243"/>
      <c r="BY1392" s="48" t="s">
        <v>451</v>
      </c>
      <c r="BZ1392" s="43">
        <v>2.58</v>
      </c>
      <c r="CA1392" s="43" t="s">
        <v>1396</v>
      </c>
      <c r="CD1392" s="124" t="s">
        <v>1397</v>
      </c>
      <c r="CE1392" s="43">
        <v>13798</v>
      </c>
      <c r="CR1392" s="43" t="s">
        <v>316</v>
      </c>
      <c r="CS1392" s="251">
        <v>37187</v>
      </c>
      <c r="CT1392" s="126"/>
      <c r="CU1392" s="43">
        <v>50</v>
      </c>
      <c r="CV1392" s="39" t="s">
        <v>1395</v>
      </c>
      <c r="CW1392" s="43"/>
      <c r="CY1392" s="39" t="s">
        <v>451</v>
      </c>
      <c r="CZ1392" s="43">
        <v>11</v>
      </c>
      <c r="DA1392" s="43" t="s">
        <v>2046</v>
      </c>
      <c r="DD1392" s="43" t="s">
        <v>1397</v>
      </c>
      <c r="DE1392" s="43">
        <v>1924</v>
      </c>
      <c r="DF1392" s="43"/>
      <c r="DG1392" s="43"/>
      <c r="DH1392" s="43"/>
      <c r="DI1392" s="43"/>
      <c r="DJ1392" s="43"/>
      <c r="DK1392" s="43"/>
      <c r="DL1392" s="43"/>
      <c r="DM1392" s="43"/>
      <c r="DN1392" s="43"/>
      <c r="DO1392" s="43"/>
      <c r="DP1392" s="43"/>
      <c r="DQ1392" s="43"/>
      <c r="DR1392" s="124"/>
      <c r="DS1392" s="43"/>
    </row>
    <row r="1393" spans="1:132" s="39" customFormat="1" hidden="1" x14ac:dyDescent="0.2">
      <c r="A1393" s="44" t="str">
        <f t="shared" si="566"/>
        <v>Lockwood</v>
      </c>
      <c r="B1393" s="44" t="str">
        <f t="shared" si="567"/>
        <v>Tetrachloroethylene</v>
      </c>
      <c r="C1393" s="38" t="s">
        <v>2587</v>
      </c>
      <c r="D1393" s="38" t="str">
        <f t="shared" si="561"/>
        <v>L</v>
      </c>
      <c r="E1393" s="44" t="s">
        <v>371</v>
      </c>
      <c r="F1393" s="155" t="str">
        <f t="shared" si="568"/>
        <v>516 SANDY</v>
      </c>
      <c r="G1393" s="44" t="str">
        <f t="shared" si="569"/>
        <v>Residential</v>
      </c>
      <c r="H1393" s="44" t="str">
        <f t="shared" si="570"/>
        <v>Crawlspace</v>
      </c>
      <c r="I1393" s="38" t="str">
        <f t="shared" si="576"/>
        <v>Y</v>
      </c>
      <c r="J1393" s="38" t="str">
        <f t="shared" si="577"/>
        <v>Y</v>
      </c>
      <c r="K1393" s="38" t="str">
        <f t="shared" si="586"/>
        <v>Y</v>
      </c>
      <c r="L1393" s="44"/>
      <c r="M1393" s="38" t="str">
        <f t="shared" si="563"/>
        <v/>
      </c>
      <c r="N1393" s="38" t="str">
        <f t="shared" si="564"/>
        <v/>
      </c>
      <c r="O1393" s="38" t="str">
        <f t="shared" si="574"/>
        <v/>
      </c>
      <c r="P1393" s="44"/>
      <c r="Q1393" s="44"/>
      <c r="R1393" s="44"/>
      <c r="S1393" s="44"/>
      <c r="T1393" s="44"/>
      <c r="U1393" s="44"/>
      <c r="V1393" s="44"/>
      <c r="W1393" s="44"/>
      <c r="X1393" s="44"/>
      <c r="Y1393" s="38" t="str">
        <f t="shared" si="571"/>
        <v>Y</v>
      </c>
      <c r="Z1393" s="38" t="str">
        <f t="shared" si="572"/>
        <v>n</v>
      </c>
      <c r="AA1393" s="38" t="str">
        <f t="shared" si="582"/>
        <v>Y</v>
      </c>
      <c r="AC1393" s="59"/>
      <c r="AD1393" s="204"/>
      <c r="AE1393" s="38"/>
      <c r="AF1393" s="38"/>
      <c r="AG1393" s="125">
        <f t="shared" si="578"/>
        <v>12</v>
      </c>
      <c r="AH1393" s="39">
        <v>7</v>
      </c>
      <c r="AI1393" s="123">
        <f t="shared" si="579"/>
        <v>3386.754879115495</v>
      </c>
      <c r="AM1393" s="40">
        <f t="shared" si="583"/>
        <v>0.59</v>
      </c>
      <c r="AN1393" s="39">
        <f t="shared" si="573"/>
        <v>3.8</v>
      </c>
      <c r="AO1393" s="204">
        <f t="shared" si="580"/>
        <v>1.7420806083081155E-4</v>
      </c>
      <c r="AP1393" s="204"/>
      <c r="AQ1393" s="59"/>
      <c r="AR1393" s="59"/>
      <c r="AS1393" s="115">
        <f t="shared" si="584"/>
        <v>1</v>
      </c>
      <c r="AT1393" s="115">
        <f t="shared" si="585"/>
        <v>0</v>
      </c>
      <c r="AU1393" s="115"/>
      <c r="AV1393" s="115"/>
      <c r="AY1393" s="115"/>
      <c r="AZ1393" s="115"/>
      <c r="BA1393" s="43">
        <v>68</v>
      </c>
      <c r="BB1393" s="43" t="s">
        <v>2135</v>
      </c>
      <c r="BC1393" s="43" t="s">
        <v>2050</v>
      </c>
      <c r="BD1393" s="43" t="s">
        <v>2136</v>
      </c>
      <c r="BE1393" s="37" t="s">
        <v>656</v>
      </c>
      <c r="BF1393" s="43"/>
      <c r="BG1393" s="43">
        <v>526</v>
      </c>
      <c r="BH1393" s="43" t="s">
        <v>325</v>
      </c>
      <c r="BI1393" s="43" t="s">
        <v>326</v>
      </c>
      <c r="BJ1393" s="43" t="s">
        <v>533</v>
      </c>
      <c r="BK1393" s="43" t="s">
        <v>1489</v>
      </c>
      <c r="BN1393" s="43">
        <v>2.4</v>
      </c>
      <c r="BO1393" s="43" t="s">
        <v>1390</v>
      </c>
      <c r="BP1393" s="48" t="s">
        <v>1406</v>
      </c>
      <c r="BR1393" s="43" t="s">
        <v>327</v>
      </c>
      <c r="BS1393" s="43" t="s">
        <v>2057</v>
      </c>
      <c r="BT1393" s="43" t="s">
        <v>328</v>
      </c>
      <c r="BU1393" s="43"/>
      <c r="BV1393" s="43"/>
      <c r="BW1393" s="243">
        <v>37302</v>
      </c>
      <c r="BX1393" s="243"/>
      <c r="BY1393" s="48" t="s">
        <v>451</v>
      </c>
      <c r="BZ1393" s="43">
        <v>0.59</v>
      </c>
      <c r="CA1393" s="43" t="s">
        <v>1396</v>
      </c>
      <c r="CD1393" s="124" t="s">
        <v>1397</v>
      </c>
      <c r="CE1393" s="43">
        <v>13796</v>
      </c>
      <c r="CR1393" s="43" t="s">
        <v>316</v>
      </c>
      <c r="CS1393" s="251">
        <v>37302</v>
      </c>
      <c r="CT1393" s="126"/>
      <c r="CU1393" s="43">
        <v>50</v>
      </c>
      <c r="CV1393" s="39" t="s">
        <v>1395</v>
      </c>
      <c r="CW1393" s="43"/>
      <c r="CY1393" s="39" t="s">
        <v>451</v>
      </c>
      <c r="CZ1393" s="43">
        <v>12</v>
      </c>
      <c r="DA1393" s="43" t="s">
        <v>2046</v>
      </c>
      <c r="DD1393" s="43" t="s">
        <v>1397</v>
      </c>
      <c r="DE1393" s="43">
        <v>1926</v>
      </c>
      <c r="DF1393" s="43"/>
      <c r="DG1393" s="43"/>
      <c r="DH1393" s="43"/>
      <c r="DI1393" s="43"/>
      <c r="DJ1393" s="43"/>
      <c r="DK1393" s="43"/>
      <c r="DL1393" s="43"/>
      <c r="DM1393" s="43"/>
      <c r="DN1393" s="43"/>
      <c r="DO1393" s="43"/>
      <c r="DP1393" s="43"/>
      <c r="DQ1393" s="43"/>
      <c r="DR1393" s="124"/>
      <c r="DS1393" s="43"/>
    </row>
    <row r="1394" spans="1:132" s="39" customFormat="1" hidden="1" x14ac:dyDescent="0.2">
      <c r="A1394" s="44" t="str">
        <f t="shared" si="566"/>
        <v>Lockwood</v>
      </c>
      <c r="B1394" s="44" t="str">
        <f t="shared" si="567"/>
        <v>Trichloroethylene</v>
      </c>
      <c r="C1394" s="38" t="s">
        <v>2587</v>
      </c>
      <c r="D1394" s="38" t="str">
        <f t="shared" si="561"/>
        <v>L</v>
      </c>
      <c r="E1394" s="44" t="s">
        <v>371</v>
      </c>
      <c r="F1394" s="155" t="str">
        <f t="shared" si="568"/>
        <v>516 SANDY</v>
      </c>
      <c r="G1394" s="44" t="str">
        <f t="shared" si="569"/>
        <v>Residential</v>
      </c>
      <c r="H1394" s="44" t="str">
        <f t="shared" si="570"/>
        <v>Crawlspace</v>
      </c>
      <c r="I1394" s="38" t="str">
        <f t="shared" si="576"/>
        <v>Y</v>
      </c>
      <c r="J1394" s="38" t="str">
        <f t="shared" si="577"/>
        <v>Y</v>
      </c>
      <c r="K1394" s="38" t="str">
        <f t="shared" si="586"/>
        <v>Y</v>
      </c>
      <c r="L1394" s="44"/>
      <c r="M1394" s="38" t="str">
        <f t="shared" si="563"/>
        <v/>
      </c>
      <c r="N1394" s="38" t="str">
        <f t="shared" si="564"/>
        <v/>
      </c>
      <c r="O1394" s="38" t="str">
        <f t="shared" si="574"/>
        <v/>
      </c>
      <c r="P1394" s="44"/>
      <c r="Q1394" s="44"/>
      <c r="R1394" s="44"/>
      <c r="S1394" s="44"/>
      <c r="T1394" s="44"/>
      <c r="U1394" s="44"/>
      <c r="V1394" s="44"/>
      <c r="W1394" s="44"/>
      <c r="X1394" s="44"/>
      <c r="Y1394" s="38" t="str">
        <f t="shared" si="571"/>
        <v>Y</v>
      </c>
      <c r="Z1394" s="38" t="str">
        <f t="shared" si="572"/>
        <v>n</v>
      </c>
      <c r="AA1394" s="38" t="str">
        <f t="shared" si="582"/>
        <v>Y</v>
      </c>
      <c r="AC1394" s="59"/>
      <c r="AD1394" s="204"/>
      <c r="AE1394" s="38"/>
      <c r="AF1394" s="38"/>
      <c r="AG1394" s="125">
        <f t="shared" si="578"/>
        <v>2.1</v>
      </c>
      <c r="AH1394" s="39">
        <v>7</v>
      </c>
      <c r="AI1394" s="123">
        <f t="shared" si="579"/>
        <v>369.3863010023764</v>
      </c>
      <c r="AM1394" s="40">
        <f t="shared" si="583"/>
        <v>0.08</v>
      </c>
      <c r="AN1394" s="39">
        <f t="shared" si="573"/>
        <v>0.5</v>
      </c>
      <c r="AO1394" s="204">
        <f t="shared" si="580"/>
        <v>2.1657543818736616E-4</v>
      </c>
      <c r="AP1394" s="204"/>
      <c r="AQ1394" s="59"/>
      <c r="AR1394" s="59"/>
      <c r="AS1394" s="115">
        <f t="shared" si="584"/>
        <v>1</v>
      </c>
      <c r="AT1394" s="115">
        <f t="shared" si="585"/>
        <v>0</v>
      </c>
      <c r="AU1394" s="115"/>
      <c r="AV1394" s="115"/>
      <c r="AY1394" s="115"/>
      <c r="AZ1394" s="115"/>
      <c r="BA1394" s="43">
        <v>68</v>
      </c>
      <c r="BB1394" s="43" t="s">
        <v>2135</v>
      </c>
      <c r="BC1394" s="43" t="s">
        <v>2050</v>
      </c>
      <c r="BD1394" s="43" t="s">
        <v>2136</v>
      </c>
      <c r="BE1394" s="37" t="s">
        <v>656</v>
      </c>
      <c r="BF1394" s="43"/>
      <c r="BG1394" s="43">
        <v>526</v>
      </c>
      <c r="BH1394" s="43" t="s">
        <v>325</v>
      </c>
      <c r="BI1394" s="43" t="s">
        <v>326</v>
      </c>
      <c r="BJ1394" s="43" t="s">
        <v>533</v>
      </c>
      <c r="BK1394" s="43" t="s">
        <v>1489</v>
      </c>
      <c r="BN1394" s="43">
        <v>2.4</v>
      </c>
      <c r="BO1394" s="43" t="s">
        <v>1390</v>
      </c>
      <c r="BP1394" s="48" t="s">
        <v>1406</v>
      </c>
      <c r="BR1394" s="43" t="s">
        <v>327</v>
      </c>
      <c r="BS1394" s="43" t="s">
        <v>1393</v>
      </c>
      <c r="BT1394" s="43" t="s">
        <v>328</v>
      </c>
      <c r="BU1394" s="43"/>
      <c r="BV1394" s="43"/>
      <c r="BW1394" s="243">
        <v>37179</v>
      </c>
      <c r="BX1394" s="243"/>
      <c r="BY1394" s="48" t="s">
        <v>451</v>
      </c>
      <c r="BZ1394" s="43">
        <v>0.08</v>
      </c>
      <c r="CA1394" s="43" t="s">
        <v>1396</v>
      </c>
      <c r="CD1394" s="124" t="s">
        <v>1397</v>
      </c>
      <c r="CE1394" s="43">
        <v>13797</v>
      </c>
      <c r="CR1394" s="43" t="s">
        <v>316</v>
      </c>
      <c r="CS1394" s="251">
        <v>37187</v>
      </c>
      <c r="CT1394" s="126"/>
      <c r="CU1394" s="43">
        <v>50</v>
      </c>
      <c r="CV1394" s="39" t="s">
        <v>1395</v>
      </c>
      <c r="CW1394" s="43"/>
      <c r="CY1394" s="39" t="s">
        <v>451</v>
      </c>
      <c r="CZ1394" s="43">
        <v>2.1</v>
      </c>
      <c r="DA1394" s="43" t="s">
        <v>2046</v>
      </c>
      <c r="DD1394" s="43" t="s">
        <v>1397</v>
      </c>
      <c r="DE1394" s="43">
        <v>1925</v>
      </c>
      <c r="DF1394" s="43"/>
      <c r="DG1394" s="43"/>
      <c r="DH1394" s="43"/>
      <c r="DI1394" s="43"/>
      <c r="DJ1394" s="43"/>
      <c r="DK1394" s="43"/>
      <c r="DL1394" s="43"/>
      <c r="DM1394" s="43"/>
      <c r="DN1394" s="43"/>
      <c r="DO1394" s="43"/>
      <c r="DP1394" s="43"/>
      <c r="DQ1394" s="43"/>
      <c r="DR1394" s="124"/>
      <c r="DS1394" s="43"/>
    </row>
    <row r="1395" spans="1:132" s="39" customFormat="1" hidden="1" x14ac:dyDescent="0.2">
      <c r="A1395" s="44" t="str">
        <f t="shared" si="566"/>
        <v>Lockwood</v>
      </c>
      <c r="B1395" s="44" t="str">
        <f t="shared" si="567"/>
        <v>1,1-Dichloroethane</v>
      </c>
      <c r="C1395" s="38" t="s">
        <v>2587</v>
      </c>
      <c r="D1395" s="38" t="str">
        <f t="shared" si="561"/>
        <v>L</v>
      </c>
      <c r="E1395" s="44" t="s">
        <v>371</v>
      </c>
      <c r="F1395" s="155" t="str">
        <f t="shared" si="568"/>
        <v>522 LOMOND</v>
      </c>
      <c r="G1395" s="44" t="str">
        <f t="shared" si="569"/>
        <v>Residential</v>
      </c>
      <c r="H1395" s="44" t="str">
        <f t="shared" si="570"/>
        <v>Crawlspace</v>
      </c>
      <c r="I1395" s="38" t="str">
        <f t="shared" si="576"/>
        <v>Y</v>
      </c>
      <c r="J1395" s="38" t="str">
        <f t="shared" si="577"/>
        <v>Y</v>
      </c>
      <c r="K1395" s="38" t="str">
        <f t="shared" si="586"/>
        <v>Y</v>
      </c>
      <c r="L1395" s="44"/>
      <c r="M1395" s="38" t="str">
        <f t="shared" si="563"/>
        <v/>
      </c>
      <c r="N1395" s="38" t="str">
        <f t="shared" si="564"/>
        <v/>
      </c>
      <c r="O1395" s="38" t="str">
        <f t="shared" si="574"/>
        <v/>
      </c>
      <c r="P1395" s="44"/>
      <c r="Q1395" s="44"/>
      <c r="R1395" s="44"/>
      <c r="S1395" s="44"/>
      <c r="T1395" s="44"/>
      <c r="U1395" s="44"/>
      <c r="V1395" s="44"/>
      <c r="W1395" s="44"/>
      <c r="X1395" s="44"/>
      <c r="Y1395" s="38" t="str">
        <f t="shared" si="571"/>
        <v>Y</v>
      </c>
      <c r="Z1395" s="38" t="str">
        <f t="shared" si="572"/>
        <v>Y</v>
      </c>
      <c r="AA1395" s="38" t="str">
        <f t="shared" si="582"/>
        <v>Y</v>
      </c>
      <c r="AC1395" s="59"/>
      <c r="AD1395" s="204"/>
      <c r="AE1395" s="38"/>
      <c r="AF1395" s="38"/>
      <c r="AG1395" s="125">
        <f t="shared" si="578"/>
        <v>2.4</v>
      </c>
      <c r="AH1395" s="39">
        <v>7</v>
      </c>
      <c r="AI1395" s="123">
        <f t="shared" si="579"/>
        <v>259.85923953662677</v>
      </c>
      <c r="AM1395" s="40">
        <f t="shared" si="583"/>
        <v>0.05</v>
      </c>
      <c r="AN1395" s="39" t="str">
        <f t="shared" si="573"/>
        <v/>
      </c>
      <c r="AO1395" s="204">
        <f t="shared" si="580"/>
        <v>1.9241186147222821E-4</v>
      </c>
      <c r="AP1395" s="204"/>
      <c r="AQ1395" s="59"/>
      <c r="AR1395" s="59"/>
      <c r="AS1395" s="115">
        <f t="shared" si="584"/>
        <v>1</v>
      </c>
      <c r="AT1395" s="115">
        <f t="shared" si="585"/>
        <v>0</v>
      </c>
      <c r="AU1395" s="115"/>
      <c r="AV1395" s="115"/>
      <c r="AY1395" s="115"/>
      <c r="AZ1395" s="115"/>
      <c r="BA1395" s="43">
        <v>68</v>
      </c>
      <c r="BB1395" s="43" t="s">
        <v>2135</v>
      </c>
      <c r="BC1395" s="43" t="s">
        <v>2050</v>
      </c>
      <c r="BD1395" s="43" t="s">
        <v>2136</v>
      </c>
      <c r="BE1395" s="37" t="s">
        <v>656</v>
      </c>
      <c r="BF1395" s="43"/>
      <c r="BG1395" s="43">
        <v>527</v>
      </c>
      <c r="BH1395" s="43" t="s">
        <v>329</v>
      </c>
      <c r="BI1395" s="43" t="s">
        <v>321</v>
      </c>
      <c r="BJ1395" s="43" t="s">
        <v>533</v>
      </c>
      <c r="BK1395" s="43" t="s">
        <v>1489</v>
      </c>
      <c r="BN1395" s="43">
        <v>2.4</v>
      </c>
      <c r="BO1395" s="43" t="s">
        <v>1390</v>
      </c>
      <c r="BP1395" s="48" t="s">
        <v>1406</v>
      </c>
      <c r="BQ1395" s="43" t="s">
        <v>330</v>
      </c>
      <c r="BR1395" s="43" t="s">
        <v>2576</v>
      </c>
      <c r="BS1395" s="43" t="s">
        <v>2619</v>
      </c>
      <c r="BT1395" s="43" t="s">
        <v>2577</v>
      </c>
      <c r="BU1395" s="43"/>
      <c r="BV1395" s="43"/>
      <c r="BW1395" s="243">
        <v>37302</v>
      </c>
      <c r="BX1395" s="243"/>
      <c r="BY1395" s="48" t="s">
        <v>451</v>
      </c>
      <c r="BZ1395" s="43">
        <v>0.05</v>
      </c>
      <c r="CA1395" s="43" t="s">
        <v>1396</v>
      </c>
      <c r="CD1395" s="124" t="s">
        <v>1397</v>
      </c>
      <c r="CE1395" s="43">
        <v>13806</v>
      </c>
      <c r="CR1395" s="43" t="s">
        <v>324</v>
      </c>
      <c r="CS1395" s="251">
        <v>37302</v>
      </c>
      <c r="CT1395" s="126"/>
      <c r="CU1395" s="43">
        <v>75</v>
      </c>
      <c r="CV1395" s="39" t="s">
        <v>1395</v>
      </c>
      <c r="CW1395" s="43"/>
      <c r="CY1395" s="39" t="s">
        <v>451</v>
      </c>
      <c r="CZ1395" s="43">
        <v>2.4</v>
      </c>
      <c r="DA1395" s="43" t="s">
        <v>2046</v>
      </c>
      <c r="DD1395" s="43" t="s">
        <v>1397</v>
      </c>
      <c r="DE1395" s="43">
        <v>1942</v>
      </c>
      <c r="DF1395" s="43"/>
      <c r="DG1395" s="43"/>
      <c r="DH1395" s="43"/>
      <c r="DI1395" s="43"/>
      <c r="DJ1395" s="43"/>
      <c r="DK1395" s="43"/>
      <c r="DL1395" s="43"/>
      <c r="DM1395" s="43"/>
      <c r="DN1395" s="43"/>
      <c r="DO1395" s="43"/>
      <c r="DP1395" s="43"/>
      <c r="DQ1395" s="43"/>
      <c r="DR1395" s="124"/>
      <c r="DS1395" s="43"/>
    </row>
    <row r="1396" spans="1:132" s="372" customFormat="1" hidden="1" x14ac:dyDescent="0.2">
      <c r="A1396" s="384" t="str">
        <f t="shared" si="566"/>
        <v>LAFB</v>
      </c>
      <c r="B1396" s="384" t="str">
        <f t="shared" si="567"/>
        <v>Trichloroethylene</v>
      </c>
      <c r="C1396" s="385" t="s">
        <v>2587</v>
      </c>
      <c r="D1396" s="385" t="str">
        <f t="shared" si="561"/>
        <v>LS</v>
      </c>
      <c r="E1396" s="384" t="s">
        <v>372</v>
      </c>
      <c r="F1396" s="386" t="str">
        <f t="shared" si="568"/>
        <v>UA28</v>
      </c>
      <c r="G1396" s="384" t="str">
        <f t="shared" si="569"/>
        <v>Residential</v>
      </c>
      <c r="H1396" s="384" t="str">
        <f t="shared" si="570"/>
        <v>Basement - unfinished (sampled as crawlspace)</v>
      </c>
      <c r="I1396" s="385" t="str">
        <f t="shared" si="576"/>
        <v>Y</v>
      </c>
      <c r="J1396" s="385" t="str">
        <f t="shared" si="577"/>
        <v>Y</v>
      </c>
      <c r="K1396" s="385" t="str">
        <f t="shared" si="586"/>
        <v>Y</v>
      </c>
      <c r="L1396" s="384"/>
      <c r="M1396" s="385" t="str">
        <f t="shared" si="563"/>
        <v/>
      </c>
      <c r="N1396" s="385" t="str">
        <f t="shared" si="564"/>
        <v/>
      </c>
      <c r="O1396" s="385" t="str">
        <f t="shared" si="574"/>
        <v/>
      </c>
      <c r="P1396" s="384"/>
      <c r="Q1396" s="384"/>
      <c r="R1396" s="384"/>
      <c r="S1396" s="384"/>
      <c r="T1396" s="384"/>
      <c r="U1396" s="385" t="str">
        <f>IF(EA1396="","",IF(EA1396="y","Y","n"))</f>
        <v>Y</v>
      </c>
      <c r="V1396" s="385" t="str">
        <f>IF(AL1396="","",IF(AN1396="","Y",IF(AL1396&gt;AN1396*$V$38,"Y","n")))</f>
        <v>Y</v>
      </c>
      <c r="W1396" s="385" t="str">
        <f>IF(AL1396="","",IF(U1396="N","n","Y"))</f>
        <v>Y</v>
      </c>
      <c r="X1396" s="384"/>
      <c r="Y1396" s="385" t="str">
        <f t="shared" si="571"/>
        <v>Y</v>
      </c>
      <c r="Z1396" s="385" t="str">
        <f t="shared" si="572"/>
        <v>Y</v>
      </c>
      <c r="AA1396" s="385" t="str">
        <f t="shared" si="582"/>
        <v>Y</v>
      </c>
      <c r="AC1396" s="389"/>
      <c r="AD1396" s="390"/>
      <c r="AE1396" s="385"/>
      <c r="AF1396" s="385"/>
      <c r="AG1396" s="391">
        <f t="shared" si="578"/>
        <v>140</v>
      </c>
      <c r="AH1396" s="372">
        <v>11.5</v>
      </c>
      <c r="AI1396" s="392">
        <f t="shared" si="579"/>
        <v>31080.645064940549</v>
      </c>
      <c r="AL1396" s="404">
        <f>IF(DW1396="","",IF(DX1396="mg/m3",1000*DW1396,IF(DX1396="ppbv",DW1396*INDEX(ppbv_ug_m3,MATCH(BW1396,ChemName,0)),DW1396)))</f>
        <v>7.6</v>
      </c>
      <c r="AM1396" s="394">
        <f t="shared" si="583"/>
        <v>3.2</v>
      </c>
      <c r="AN1396" s="372">
        <f t="shared" si="573"/>
        <v>0.5</v>
      </c>
      <c r="AO1396" s="390">
        <f t="shared" si="580"/>
        <v>1.0295796606903922E-4</v>
      </c>
      <c r="AP1396" s="390"/>
      <c r="AQ1396" s="389"/>
      <c r="AR1396" s="390">
        <f>IF(AL1396="","",AM1396/AL1396)</f>
        <v>0.4210526315789474</v>
      </c>
      <c r="AS1396" s="396">
        <f t="shared" si="584"/>
        <v>1</v>
      </c>
      <c r="AT1396" s="396">
        <f t="shared" si="585"/>
        <v>0</v>
      </c>
      <c r="AU1396" s="396"/>
      <c r="AV1396" s="396"/>
      <c r="AY1396" s="396">
        <f>IF(AR1396="","",IF(EA1396="Y",1,0))</f>
        <v>1</v>
      </c>
      <c r="AZ1396" s="396">
        <f>IF(AR1396="","",IF(EA1396="n",1,0))</f>
        <v>0</v>
      </c>
      <c r="BA1396" s="397">
        <v>58</v>
      </c>
      <c r="BB1396" s="397" t="s">
        <v>1494</v>
      </c>
      <c r="BC1396" s="397" t="s">
        <v>1403</v>
      </c>
      <c r="BD1396" s="397" t="s">
        <v>1495</v>
      </c>
      <c r="BE1396" s="303" t="s">
        <v>656</v>
      </c>
      <c r="BF1396" s="397"/>
      <c r="BG1396" s="397">
        <v>196</v>
      </c>
      <c r="BH1396" s="397" t="s">
        <v>624</v>
      </c>
      <c r="BI1396" s="397" t="s">
        <v>1387</v>
      </c>
      <c r="BJ1396" s="397" t="s">
        <v>533</v>
      </c>
      <c r="BK1396" s="398" t="s">
        <v>2342</v>
      </c>
      <c r="BN1396" s="397">
        <v>4.4000000000000004</v>
      </c>
      <c r="BO1396" s="397" t="s">
        <v>1390</v>
      </c>
      <c r="BP1396" s="398" t="s">
        <v>1406</v>
      </c>
      <c r="BQ1396" s="397" t="s">
        <v>625</v>
      </c>
      <c r="BS1396" s="397" t="s">
        <v>1393</v>
      </c>
      <c r="BT1396" s="397" t="s">
        <v>559</v>
      </c>
      <c r="BU1396" s="397"/>
      <c r="BV1396" s="397"/>
      <c r="BW1396" s="399">
        <v>36929</v>
      </c>
      <c r="BX1396" s="399"/>
      <c r="BY1396" s="398" t="s">
        <v>451</v>
      </c>
      <c r="BZ1396" s="397">
        <v>3.2</v>
      </c>
      <c r="CA1396" s="397" t="s">
        <v>1396</v>
      </c>
      <c r="CC1396" s="397">
        <v>1.4999999999999999E-2</v>
      </c>
      <c r="CD1396" s="400" t="s">
        <v>2044</v>
      </c>
      <c r="CE1396" s="397">
        <v>14147</v>
      </c>
      <c r="CR1396" s="397" t="s">
        <v>1499</v>
      </c>
      <c r="CS1396" s="401">
        <v>36929</v>
      </c>
      <c r="CT1396" s="402"/>
      <c r="CU1396" s="397">
        <v>23</v>
      </c>
      <c r="CV1396" s="372" t="s">
        <v>1390</v>
      </c>
      <c r="CW1396" s="397"/>
      <c r="CY1396" s="372" t="s">
        <v>451</v>
      </c>
      <c r="CZ1396" s="397">
        <v>140</v>
      </c>
      <c r="DA1396" s="397" t="s">
        <v>2046</v>
      </c>
      <c r="DC1396" s="397">
        <v>1</v>
      </c>
      <c r="DD1396" s="397" t="s">
        <v>2044</v>
      </c>
      <c r="DE1396" s="397">
        <v>2337</v>
      </c>
      <c r="DF1396" s="397"/>
      <c r="DG1396" s="397"/>
      <c r="DH1396" s="397"/>
      <c r="DI1396" s="397"/>
      <c r="DJ1396" s="397"/>
      <c r="DK1396" s="397"/>
      <c r="DL1396" s="397"/>
      <c r="DM1396" s="397"/>
      <c r="DN1396" s="397"/>
      <c r="DO1396" s="397"/>
      <c r="DP1396" s="397"/>
      <c r="DQ1396" s="397"/>
      <c r="DR1396" s="400"/>
      <c r="DS1396" s="397"/>
      <c r="DT1396" s="401">
        <v>36929</v>
      </c>
      <c r="DU1396" s="402"/>
      <c r="DV1396" s="398" t="s">
        <v>451</v>
      </c>
      <c r="DW1396" s="403">
        <v>7.6</v>
      </c>
      <c r="DX1396" s="397" t="s">
        <v>1396</v>
      </c>
      <c r="DZ1396" s="397" t="s">
        <v>543</v>
      </c>
      <c r="EA1396" s="400" t="s">
        <v>2044</v>
      </c>
      <c r="EB1396" s="397">
        <v>2266</v>
      </c>
    </row>
    <row r="1397" spans="1:132" s="39" customFormat="1" hidden="1" x14ac:dyDescent="0.2">
      <c r="A1397" s="44" t="str">
        <f t="shared" si="566"/>
        <v>Lockwood</v>
      </c>
      <c r="B1397" s="44" t="str">
        <f t="shared" si="567"/>
        <v>cis-1,2-Dichloroethylene</v>
      </c>
      <c r="C1397" s="38" t="s">
        <v>2587</v>
      </c>
      <c r="D1397" s="38" t="str">
        <f t="shared" si="561"/>
        <v>L</v>
      </c>
      <c r="E1397" s="44" t="s">
        <v>371</v>
      </c>
      <c r="F1397" s="155" t="str">
        <f t="shared" si="568"/>
        <v>522 LOMOND</v>
      </c>
      <c r="G1397" s="44" t="str">
        <f t="shared" si="569"/>
        <v>Residential</v>
      </c>
      <c r="H1397" s="44" t="str">
        <f t="shared" si="570"/>
        <v>Crawlspace</v>
      </c>
      <c r="I1397" s="38" t="str">
        <f t="shared" si="576"/>
        <v>Y</v>
      </c>
      <c r="J1397" s="38" t="str">
        <f t="shared" si="577"/>
        <v>Y</v>
      </c>
      <c r="K1397" s="38" t="str">
        <f t="shared" si="586"/>
        <v>Y</v>
      </c>
      <c r="L1397" s="44"/>
      <c r="M1397" s="38" t="str">
        <f t="shared" si="563"/>
        <v/>
      </c>
      <c r="N1397" s="38" t="str">
        <f t="shared" si="564"/>
        <v/>
      </c>
      <c r="O1397" s="38" t="str">
        <f t="shared" si="574"/>
        <v/>
      </c>
      <c r="P1397" s="44"/>
      <c r="Q1397" s="44"/>
      <c r="R1397" s="44"/>
      <c r="S1397" s="44"/>
      <c r="T1397" s="44"/>
      <c r="U1397" s="44"/>
      <c r="V1397" s="44"/>
      <c r="W1397" s="44"/>
      <c r="X1397" s="44"/>
      <c r="Y1397" s="38" t="str">
        <f t="shared" si="571"/>
        <v>Y</v>
      </c>
      <c r="Z1397" s="38" t="str">
        <f t="shared" si="572"/>
        <v>Y</v>
      </c>
      <c r="AA1397" s="38" t="str">
        <f t="shared" si="582"/>
        <v>Y</v>
      </c>
      <c r="AC1397" s="59"/>
      <c r="AD1397" s="204"/>
      <c r="AE1397" s="38"/>
      <c r="AF1397" s="38"/>
      <c r="AG1397" s="125">
        <f t="shared" si="578"/>
        <v>273</v>
      </c>
      <c r="AH1397" s="39">
        <v>7</v>
      </c>
      <c r="AI1397" s="123">
        <f t="shared" si="579"/>
        <v>20813.717970004927</v>
      </c>
      <c r="AM1397" s="40">
        <f t="shared" si="583"/>
        <v>1.5</v>
      </c>
      <c r="AN1397" s="39" t="str">
        <f t="shared" si="573"/>
        <v/>
      </c>
      <c r="AO1397" s="204">
        <f t="shared" si="580"/>
        <v>7.2067854583293602E-5</v>
      </c>
      <c r="AP1397" s="204"/>
      <c r="AQ1397" s="59"/>
      <c r="AR1397" s="59"/>
      <c r="AS1397" s="115">
        <f t="shared" si="584"/>
        <v>1</v>
      </c>
      <c r="AT1397" s="115">
        <f t="shared" si="585"/>
        <v>0</v>
      </c>
      <c r="AU1397" s="115"/>
      <c r="AV1397" s="115"/>
      <c r="AY1397" s="115"/>
      <c r="AZ1397" s="115"/>
      <c r="BA1397" s="43">
        <v>68</v>
      </c>
      <c r="BB1397" s="43" t="s">
        <v>2135</v>
      </c>
      <c r="BC1397" s="43" t="s">
        <v>2050</v>
      </c>
      <c r="BD1397" s="43" t="s">
        <v>2136</v>
      </c>
      <c r="BE1397" s="37" t="s">
        <v>656</v>
      </c>
      <c r="BF1397" s="43"/>
      <c r="BG1397" s="43">
        <v>527</v>
      </c>
      <c r="BH1397" s="43" t="s">
        <v>329</v>
      </c>
      <c r="BI1397" s="43" t="s">
        <v>321</v>
      </c>
      <c r="BJ1397" s="43" t="s">
        <v>533</v>
      </c>
      <c r="BK1397" s="43" t="s">
        <v>1489</v>
      </c>
      <c r="BN1397" s="43">
        <v>2.4</v>
      </c>
      <c r="BO1397" s="43" t="s">
        <v>1390</v>
      </c>
      <c r="BP1397" s="48" t="s">
        <v>1406</v>
      </c>
      <c r="BQ1397" s="43" t="s">
        <v>330</v>
      </c>
      <c r="BR1397" s="43" t="s">
        <v>2576</v>
      </c>
      <c r="BS1397" s="43" t="s">
        <v>1400</v>
      </c>
      <c r="BT1397" s="43" t="s">
        <v>2577</v>
      </c>
      <c r="BU1397" s="43"/>
      <c r="BV1397" s="43"/>
      <c r="BW1397" s="243">
        <v>37179</v>
      </c>
      <c r="BX1397" s="243"/>
      <c r="BY1397" s="48" t="s">
        <v>451</v>
      </c>
      <c r="BZ1397" s="43">
        <v>1.5</v>
      </c>
      <c r="CA1397" s="43" t="s">
        <v>1396</v>
      </c>
      <c r="CD1397" s="124" t="s">
        <v>1397</v>
      </c>
      <c r="CE1397" s="43">
        <v>13821</v>
      </c>
      <c r="CR1397" s="43" t="s">
        <v>324</v>
      </c>
      <c r="CS1397" s="251">
        <v>37179</v>
      </c>
      <c r="CT1397" s="126"/>
      <c r="CU1397" s="43">
        <v>75</v>
      </c>
      <c r="CV1397" s="39" t="s">
        <v>1395</v>
      </c>
      <c r="CW1397" s="43"/>
      <c r="CY1397" s="39" t="s">
        <v>451</v>
      </c>
      <c r="CZ1397" s="43">
        <v>273</v>
      </c>
      <c r="DA1397" s="43" t="s">
        <v>2046</v>
      </c>
      <c r="DD1397" s="43" t="s">
        <v>1397</v>
      </c>
      <c r="DE1397" s="43">
        <v>1937</v>
      </c>
      <c r="DF1397" s="43"/>
      <c r="DG1397" s="43"/>
      <c r="DH1397" s="43"/>
      <c r="DI1397" s="43"/>
      <c r="DJ1397" s="43"/>
      <c r="DK1397" s="43"/>
      <c r="DL1397" s="43"/>
      <c r="DM1397" s="43"/>
      <c r="DN1397" s="43"/>
      <c r="DO1397" s="43"/>
      <c r="DP1397" s="43"/>
      <c r="DQ1397" s="43"/>
      <c r="DR1397" s="124"/>
      <c r="DS1397" s="43"/>
    </row>
    <row r="1398" spans="1:132" s="39" customFormat="1" hidden="1" x14ac:dyDescent="0.2">
      <c r="A1398" s="44" t="str">
        <f t="shared" si="566"/>
        <v>Lockwood</v>
      </c>
      <c r="B1398" s="44" t="str">
        <f t="shared" si="567"/>
        <v>cis-1,2-Dichloroethylene</v>
      </c>
      <c r="C1398" s="38" t="s">
        <v>2587</v>
      </c>
      <c r="D1398" s="38" t="str">
        <f t="shared" si="561"/>
        <v>L</v>
      </c>
      <c r="E1398" s="44" t="s">
        <v>371</v>
      </c>
      <c r="F1398" s="155" t="str">
        <f t="shared" si="568"/>
        <v>522 LOMOND</v>
      </c>
      <c r="G1398" s="44" t="str">
        <f t="shared" si="569"/>
        <v>Residential</v>
      </c>
      <c r="H1398" s="44" t="str">
        <f t="shared" si="570"/>
        <v>Crawlspace</v>
      </c>
      <c r="I1398" s="38" t="str">
        <f t="shared" si="576"/>
        <v>Y</v>
      </c>
      <c r="J1398" s="38" t="str">
        <f t="shared" si="577"/>
        <v>Y</v>
      </c>
      <c r="K1398" s="38" t="str">
        <f t="shared" si="586"/>
        <v>Y</v>
      </c>
      <c r="L1398" s="44"/>
      <c r="M1398" s="38" t="str">
        <f t="shared" si="563"/>
        <v/>
      </c>
      <c r="N1398" s="38" t="str">
        <f t="shared" si="564"/>
        <v/>
      </c>
      <c r="O1398" s="38" t="str">
        <f t="shared" si="574"/>
        <v/>
      </c>
      <c r="P1398" s="44"/>
      <c r="Q1398" s="44"/>
      <c r="R1398" s="44"/>
      <c r="S1398" s="44"/>
      <c r="T1398" s="44"/>
      <c r="U1398" s="44"/>
      <c r="V1398" s="44"/>
      <c r="W1398" s="44"/>
      <c r="X1398" s="44"/>
      <c r="Y1398" s="38" t="str">
        <f t="shared" si="571"/>
        <v>Y</v>
      </c>
      <c r="Z1398" s="38" t="str">
        <f t="shared" si="572"/>
        <v>Y</v>
      </c>
      <c r="AA1398" s="38" t="str">
        <f t="shared" si="582"/>
        <v>Y</v>
      </c>
      <c r="AC1398" s="59"/>
      <c r="AD1398" s="204"/>
      <c r="AE1398" s="38"/>
      <c r="AF1398" s="38"/>
      <c r="AG1398" s="125">
        <f t="shared" si="578"/>
        <v>194</v>
      </c>
      <c r="AH1398" s="39">
        <v>7</v>
      </c>
      <c r="AI1398" s="123">
        <f t="shared" si="579"/>
        <v>14790.700681981521</v>
      </c>
      <c r="AM1398" s="40">
        <f t="shared" si="583"/>
        <v>1.54</v>
      </c>
      <c r="AN1398" s="39" t="str">
        <f t="shared" si="573"/>
        <v/>
      </c>
      <c r="AO1398" s="204">
        <f t="shared" si="580"/>
        <v>1.0411947568353368E-4</v>
      </c>
      <c r="AP1398" s="204"/>
      <c r="AQ1398" s="59"/>
      <c r="AR1398" s="59"/>
      <c r="AS1398" s="115">
        <f t="shared" si="584"/>
        <v>1</v>
      </c>
      <c r="AT1398" s="115">
        <f t="shared" si="585"/>
        <v>0</v>
      </c>
      <c r="AU1398" s="115"/>
      <c r="AV1398" s="115"/>
      <c r="AY1398" s="115"/>
      <c r="AZ1398" s="115"/>
      <c r="BA1398" s="43">
        <v>68</v>
      </c>
      <c r="BB1398" s="43" t="s">
        <v>2135</v>
      </c>
      <c r="BC1398" s="43" t="s">
        <v>2050</v>
      </c>
      <c r="BD1398" s="43" t="s">
        <v>2136</v>
      </c>
      <c r="BE1398" s="37" t="s">
        <v>656</v>
      </c>
      <c r="BF1398" s="43"/>
      <c r="BG1398" s="43">
        <v>527</v>
      </c>
      <c r="BH1398" s="43" t="s">
        <v>329</v>
      </c>
      <c r="BI1398" s="43" t="s">
        <v>321</v>
      </c>
      <c r="BJ1398" s="43" t="s">
        <v>533</v>
      </c>
      <c r="BK1398" s="43" t="s">
        <v>1489</v>
      </c>
      <c r="BN1398" s="43">
        <v>2.4</v>
      </c>
      <c r="BO1398" s="43" t="s">
        <v>1390</v>
      </c>
      <c r="BP1398" s="48" t="s">
        <v>1406</v>
      </c>
      <c r="BQ1398" s="43" t="s">
        <v>330</v>
      </c>
      <c r="BR1398" s="43" t="s">
        <v>2576</v>
      </c>
      <c r="BS1398" s="43" t="s">
        <v>1400</v>
      </c>
      <c r="BT1398" s="43" t="s">
        <v>2577</v>
      </c>
      <c r="BU1398" s="43"/>
      <c r="BV1398" s="43"/>
      <c r="BW1398" s="243">
        <v>37302</v>
      </c>
      <c r="BX1398" s="243"/>
      <c r="BY1398" s="48" t="s">
        <v>451</v>
      </c>
      <c r="BZ1398" s="43">
        <v>1.54</v>
      </c>
      <c r="CA1398" s="43" t="s">
        <v>1396</v>
      </c>
      <c r="CD1398" s="124" t="s">
        <v>1397</v>
      </c>
      <c r="CE1398" s="43">
        <v>13804</v>
      </c>
      <c r="CR1398" s="43" t="s">
        <v>324</v>
      </c>
      <c r="CS1398" s="251">
        <v>37302</v>
      </c>
      <c r="CT1398" s="126"/>
      <c r="CU1398" s="43">
        <v>75</v>
      </c>
      <c r="CV1398" s="39" t="s">
        <v>1395</v>
      </c>
      <c r="CW1398" s="43"/>
      <c r="CY1398" s="39" t="s">
        <v>451</v>
      </c>
      <c r="CZ1398" s="43">
        <v>194</v>
      </c>
      <c r="DA1398" s="43" t="s">
        <v>2046</v>
      </c>
      <c r="DD1398" s="43" t="s">
        <v>1397</v>
      </c>
      <c r="DE1398" s="43">
        <v>1943</v>
      </c>
      <c r="DF1398" s="43"/>
      <c r="DG1398" s="43"/>
      <c r="DH1398" s="43"/>
      <c r="DI1398" s="43"/>
      <c r="DJ1398" s="43"/>
      <c r="DK1398" s="43"/>
      <c r="DL1398" s="43"/>
      <c r="DM1398" s="43"/>
      <c r="DN1398" s="43"/>
      <c r="DO1398" s="43"/>
      <c r="DP1398" s="43"/>
      <c r="DQ1398" s="43"/>
      <c r="DR1398" s="124"/>
      <c r="DS1398" s="43"/>
    </row>
    <row r="1399" spans="1:132" s="372" customFormat="1" hidden="1" x14ac:dyDescent="0.2">
      <c r="A1399" s="384" t="str">
        <f t="shared" si="566"/>
        <v>Lockwood</v>
      </c>
      <c r="B1399" s="384" t="str">
        <f t="shared" si="567"/>
        <v>cis-1,2-Dichloroethylene</v>
      </c>
      <c r="C1399" s="385" t="s">
        <v>2587</v>
      </c>
      <c r="D1399" s="385" t="str">
        <f t="shared" si="561"/>
        <v>L</v>
      </c>
      <c r="E1399" s="384" t="s">
        <v>371</v>
      </c>
      <c r="F1399" s="386" t="str">
        <f t="shared" si="568"/>
        <v>522 LOMOND</v>
      </c>
      <c r="G1399" s="384" t="str">
        <f t="shared" si="569"/>
        <v>Residential</v>
      </c>
      <c r="H1399" s="384" t="str">
        <f t="shared" si="570"/>
        <v>Crawlspace</v>
      </c>
      <c r="I1399" s="385" t="str">
        <f t="shared" si="576"/>
        <v>Y</v>
      </c>
      <c r="J1399" s="385" t="str">
        <f t="shared" si="577"/>
        <v>Y</v>
      </c>
      <c r="K1399" s="385" t="str">
        <f t="shared" si="586"/>
        <v>Y</v>
      </c>
      <c r="L1399" s="384"/>
      <c r="M1399" s="385" t="str">
        <f t="shared" si="563"/>
        <v/>
      </c>
      <c r="N1399" s="385" t="str">
        <f t="shared" si="564"/>
        <v/>
      </c>
      <c r="O1399" s="385" t="str">
        <f t="shared" si="574"/>
        <v/>
      </c>
      <c r="P1399" s="384"/>
      <c r="Q1399" s="384"/>
      <c r="R1399" s="384"/>
      <c r="S1399" s="384"/>
      <c r="T1399" s="384"/>
      <c r="U1399" s="385" t="str">
        <f>IF(EA1399="","",IF(EA1399="y","Y","n"))</f>
        <v>Y</v>
      </c>
      <c r="V1399" s="385" t="str">
        <f>IF(AL1399="","",IF(AN1399="","Y",IF(AL1399&gt;AN1399*$V$38,"Y","n")))</f>
        <v>Y</v>
      </c>
      <c r="W1399" s="385" t="str">
        <f>IF(AL1399="","",IF(U1399="N","n","Y"))</f>
        <v>Y</v>
      </c>
      <c r="X1399" s="384"/>
      <c r="Y1399" s="385" t="str">
        <f t="shared" si="571"/>
        <v>Y</v>
      </c>
      <c r="Z1399" s="385" t="str">
        <f t="shared" si="572"/>
        <v>Y</v>
      </c>
      <c r="AA1399" s="385" t="str">
        <f t="shared" si="582"/>
        <v>Y</v>
      </c>
      <c r="AC1399" s="389"/>
      <c r="AD1399" s="390"/>
      <c r="AE1399" s="385"/>
      <c r="AF1399" s="385"/>
      <c r="AG1399" s="391">
        <f t="shared" si="578"/>
        <v>3342</v>
      </c>
      <c r="AH1399" s="372">
        <v>7</v>
      </c>
      <c r="AI1399" s="392">
        <f t="shared" si="579"/>
        <v>254796.50350093943</v>
      </c>
      <c r="AL1399" s="404">
        <f>IF(DW1399="","",IF(DX1399="mg/m3",1000*DW1399,IF(DX1399="ppbv",DW1399*INDEX(ppbv_ug_m3,MATCH(BW1399,ChemName,0)),DW1399)))</f>
        <v>0.75</v>
      </c>
      <c r="AM1399" s="394">
        <f t="shared" si="583"/>
        <v>0.22</v>
      </c>
      <c r="AN1399" s="372" t="str">
        <f t="shared" si="573"/>
        <v/>
      </c>
      <c r="AO1399" s="390">
        <f t="shared" si="580"/>
        <v>8.6343414048925071E-7</v>
      </c>
      <c r="AP1399" s="390"/>
      <c r="AQ1399" s="389"/>
      <c r="AR1399" s="390">
        <f>IF(AL1399="","",AM1399/AL1399)</f>
        <v>0.29333333333333333</v>
      </c>
      <c r="AS1399" s="396">
        <f t="shared" si="584"/>
        <v>1</v>
      </c>
      <c r="AT1399" s="396">
        <f t="shared" si="585"/>
        <v>0</v>
      </c>
      <c r="AU1399" s="396"/>
      <c r="AV1399" s="396"/>
      <c r="AY1399" s="396">
        <f>IF(AR1399="","",IF(EA1399="Y",1,0))</f>
        <v>1</v>
      </c>
      <c r="AZ1399" s="396">
        <f>IF(AR1399="","",IF(EA1399="n",1,0))</f>
        <v>0</v>
      </c>
      <c r="BA1399" s="397">
        <v>68</v>
      </c>
      <c r="BB1399" s="397" t="s">
        <v>2135</v>
      </c>
      <c r="BC1399" s="397" t="s">
        <v>2050</v>
      </c>
      <c r="BD1399" s="397" t="s">
        <v>2136</v>
      </c>
      <c r="BE1399" s="303" t="s">
        <v>656</v>
      </c>
      <c r="BF1399" s="397"/>
      <c r="BG1399" s="397">
        <v>527</v>
      </c>
      <c r="BH1399" s="397" t="s">
        <v>329</v>
      </c>
      <c r="BI1399" s="397" t="s">
        <v>321</v>
      </c>
      <c r="BJ1399" s="397" t="s">
        <v>533</v>
      </c>
      <c r="BK1399" s="397" t="s">
        <v>1489</v>
      </c>
      <c r="BN1399" s="397">
        <v>2.4</v>
      </c>
      <c r="BO1399" s="397" t="s">
        <v>1390</v>
      </c>
      <c r="BP1399" s="398" t="s">
        <v>1406</v>
      </c>
      <c r="BQ1399" s="397" t="s">
        <v>330</v>
      </c>
      <c r="BR1399" s="397" t="s">
        <v>2576</v>
      </c>
      <c r="BS1399" s="397" t="s">
        <v>1400</v>
      </c>
      <c r="BT1399" s="397" t="s">
        <v>2577</v>
      </c>
      <c r="BU1399" s="397"/>
      <c r="BV1399" s="397"/>
      <c r="BW1399" s="399">
        <v>37087</v>
      </c>
      <c r="BX1399" s="399"/>
      <c r="BY1399" s="398" t="s">
        <v>451</v>
      </c>
      <c r="BZ1399" s="397">
        <v>0.22</v>
      </c>
      <c r="CA1399" s="397" t="s">
        <v>1396</v>
      </c>
      <c r="CD1399" s="400" t="s">
        <v>1397</v>
      </c>
      <c r="CE1399" s="397">
        <v>13813</v>
      </c>
      <c r="CR1399" s="397" t="s">
        <v>324</v>
      </c>
      <c r="CS1399" s="401">
        <v>37087</v>
      </c>
      <c r="CT1399" s="402"/>
      <c r="CU1399" s="397">
        <v>75</v>
      </c>
      <c r="CV1399" s="372" t="s">
        <v>1395</v>
      </c>
      <c r="CW1399" s="397"/>
      <c r="CY1399" s="372" t="s">
        <v>451</v>
      </c>
      <c r="CZ1399" s="397">
        <v>3342</v>
      </c>
      <c r="DA1399" s="397" t="s">
        <v>2046</v>
      </c>
      <c r="DD1399" s="397" t="s">
        <v>1397</v>
      </c>
      <c r="DE1399" s="397">
        <v>1932</v>
      </c>
      <c r="DF1399" s="397"/>
      <c r="DG1399" s="397"/>
      <c r="DH1399" s="397"/>
      <c r="DI1399" s="397"/>
      <c r="DJ1399" s="397"/>
      <c r="DK1399" s="397"/>
      <c r="DL1399" s="397"/>
      <c r="DM1399" s="397"/>
      <c r="DN1399" s="397"/>
      <c r="DO1399" s="397"/>
      <c r="DP1399" s="397"/>
      <c r="DQ1399" s="397"/>
      <c r="DR1399" s="400"/>
      <c r="DS1399" s="397"/>
      <c r="DT1399" s="401">
        <v>37087</v>
      </c>
      <c r="DU1399" s="402"/>
      <c r="DV1399" s="398" t="s">
        <v>451</v>
      </c>
      <c r="DW1399" s="403">
        <v>0.75</v>
      </c>
      <c r="DX1399" s="397" t="s">
        <v>1396</v>
      </c>
      <c r="EA1399" s="400" t="s">
        <v>1397</v>
      </c>
      <c r="EB1399" s="397">
        <v>1846</v>
      </c>
    </row>
    <row r="1400" spans="1:132" s="39" customFormat="1" hidden="1" x14ac:dyDescent="0.2">
      <c r="A1400" s="44" t="str">
        <f t="shared" si="566"/>
        <v>Lockwood</v>
      </c>
      <c r="B1400" s="44" t="str">
        <f t="shared" si="567"/>
        <v>Tetrachloroethylene</v>
      </c>
      <c r="C1400" s="38" t="s">
        <v>2587</v>
      </c>
      <c r="D1400" s="38" t="str">
        <f t="shared" si="561"/>
        <v>L</v>
      </c>
      <c r="E1400" s="44" t="s">
        <v>371</v>
      </c>
      <c r="F1400" s="155" t="str">
        <f t="shared" si="568"/>
        <v>522 LOMOND</v>
      </c>
      <c r="G1400" s="44" t="str">
        <f t="shared" si="569"/>
        <v>Residential</v>
      </c>
      <c r="H1400" s="44" t="str">
        <f t="shared" si="570"/>
        <v>Crawlspace</v>
      </c>
      <c r="I1400" s="38" t="str">
        <f t="shared" si="576"/>
        <v>Y</v>
      </c>
      <c r="J1400" s="38" t="str">
        <f t="shared" si="577"/>
        <v>Y</v>
      </c>
      <c r="K1400" s="38" t="str">
        <f t="shared" si="586"/>
        <v>Y</v>
      </c>
      <c r="L1400" s="44"/>
      <c r="M1400" s="38" t="str">
        <f t="shared" si="563"/>
        <v/>
      </c>
      <c r="N1400" s="38" t="str">
        <f t="shared" si="564"/>
        <v/>
      </c>
      <c r="O1400" s="38" t="str">
        <f t="shared" si="574"/>
        <v/>
      </c>
      <c r="P1400" s="44"/>
      <c r="Q1400" s="44"/>
      <c r="R1400" s="44"/>
      <c r="S1400" s="44"/>
      <c r="T1400" s="44"/>
      <c r="U1400" s="44"/>
      <c r="V1400" s="44"/>
      <c r="W1400" s="44"/>
      <c r="X1400" s="44"/>
      <c r="Y1400" s="38" t="str">
        <f t="shared" si="571"/>
        <v>Y</v>
      </c>
      <c r="Z1400" s="38" t="str">
        <f t="shared" si="572"/>
        <v>Y</v>
      </c>
      <c r="AA1400" s="38" t="str">
        <f t="shared" si="582"/>
        <v>Y</v>
      </c>
      <c r="AC1400" s="59"/>
      <c r="AD1400" s="204"/>
      <c r="AE1400" s="38"/>
      <c r="AF1400" s="38"/>
      <c r="AG1400" s="125">
        <f t="shared" si="578"/>
        <v>237</v>
      </c>
      <c r="AH1400" s="39">
        <v>7</v>
      </c>
      <c r="AI1400" s="123">
        <f t="shared" si="579"/>
        <v>66888.40886253104</v>
      </c>
      <c r="AM1400" s="40">
        <f t="shared" si="583"/>
        <v>29.8</v>
      </c>
      <c r="AN1400" s="39">
        <f t="shared" si="573"/>
        <v>3.8</v>
      </c>
      <c r="AO1400" s="204">
        <f t="shared" si="580"/>
        <v>4.4551814741542015E-4</v>
      </c>
      <c r="AP1400" s="204"/>
      <c r="AQ1400" s="59"/>
      <c r="AR1400" s="59"/>
      <c r="AS1400" s="115">
        <f t="shared" si="584"/>
        <v>1</v>
      </c>
      <c r="AT1400" s="115">
        <f t="shared" si="585"/>
        <v>0</v>
      </c>
      <c r="AU1400" s="115"/>
      <c r="AV1400" s="115"/>
      <c r="AY1400" s="115"/>
      <c r="AZ1400" s="115"/>
      <c r="BA1400" s="43">
        <v>68</v>
      </c>
      <c r="BB1400" s="43" t="s">
        <v>2135</v>
      </c>
      <c r="BC1400" s="43" t="s">
        <v>2050</v>
      </c>
      <c r="BD1400" s="43" t="s">
        <v>2136</v>
      </c>
      <c r="BE1400" s="37" t="s">
        <v>656</v>
      </c>
      <c r="BF1400" s="43"/>
      <c r="BG1400" s="43">
        <v>527</v>
      </c>
      <c r="BH1400" s="43" t="s">
        <v>329</v>
      </c>
      <c r="BI1400" s="43" t="s">
        <v>321</v>
      </c>
      <c r="BJ1400" s="43" t="s">
        <v>533</v>
      </c>
      <c r="BK1400" s="43" t="s">
        <v>1489</v>
      </c>
      <c r="BN1400" s="43">
        <v>2.4</v>
      </c>
      <c r="BO1400" s="43" t="s">
        <v>1390</v>
      </c>
      <c r="BP1400" s="48" t="s">
        <v>1406</v>
      </c>
      <c r="BQ1400" s="43" t="s">
        <v>330</v>
      </c>
      <c r="BR1400" s="43" t="s">
        <v>2576</v>
      </c>
      <c r="BS1400" s="43" t="s">
        <v>2057</v>
      </c>
      <c r="BT1400" s="43" t="s">
        <v>2577</v>
      </c>
      <c r="BU1400" s="43"/>
      <c r="BV1400" s="43"/>
      <c r="BW1400" s="243">
        <v>37179</v>
      </c>
      <c r="BX1400" s="243"/>
      <c r="BY1400" s="48" t="s">
        <v>451</v>
      </c>
      <c r="BZ1400" s="43">
        <v>29.8</v>
      </c>
      <c r="CA1400" s="43" t="s">
        <v>1396</v>
      </c>
      <c r="CD1400" s="124" t="s">
        <v>1397</v>
      </c>
      <c r="CE1400" s="43">
        <v>13820</v>
      </c>
      <c r="CR1400" s="43" t="s">
        <v>324</v>
      </c>
      <c r="CS1400" s="251">
        <v>37179</v>
      </c>
      <c r="CT1400" s="126"/>
      <c r="CU1400" s="43">
        <v>75</v>
      </c>
      <c r="CV1400" s="39" t="s">
        <v>1395</v>
      </c>
      <c r="CW1400" s="43"/>
      <c r="CY1400" s="39" t="s">
        <v>451</v>
      </c>
      <c r="CZ1400" s="43">
        <v>237</v>
      </c>
      <c r="DA1400" s="43" t="s">
        <v>2046</v>
      </c>
      <c r="DD1400" s="43" t="s">
        <v>1397</v>
      </c>
      <c r="DE1400" s="43">
        <v>1938</v>
      </c>
      <c r="DF1400" s="43"/>
      <c r="DG1400" s="43"/>
      <c r="DH1400" s="43"/>
      <c r="DI1400" s="43"/>
      <c r="DJ1400" s="43"/>
      <c r="DK1400" s="43"/>
      <c r="DL1400" s="43"/>
      <c r="DM1400" s="43"/>
      <c r="DN1400" s="43"/>
      <c r="DO1400" s="43"/>
      <c r="DP1400" s="43"/>
      <c r="DQ1400" s="43"/>
      <c r="DR1400" s="124"/>
      <c r="DS1400" s="43"/>
    </row>
    <row r="1401" spans="1:132" s="39" customFormat="1" hidden="1" x14ac:dyDescent="0.2">
      <c r="A1401" s="44" t="str">
        <f t="shared" si="566"/>
        <v>Lockwood</v>
      </c>
      <c r="B1401" s="44" t="str">
        <f t="shared" si="567"/>
        <v>Tetrachloroethylene</v>
      </c>
      <c r="C1401" s="38" t="s">
        <v>2587</v>
      </c>
      <c r="D1401" s="38" t="str">
        <f t="shared" si="561"/>
        <v>L</v>
      </c>
      <c r="E1401" s="44" t="s">
        <v>371</v>
      </c>
      <c r="F1401" s="155" t="str">
        <f t="shared" si="568"/>
        <v>522 LOMOND</v>
      </c>
      <c r="G1401" s="44" t="str">
        <f t="shared" si="569"/>
        <v>Residential</v>
      </c>
      <c r="H1401" s="44" t="str">
        <f t="shared" si="570"/>
        <v>Crawlspace</v>
      </c>
      <c r="I1401" s="38" t="str">
        <f t="shared" si="576"/>
        <v>Y</v>
      </c>
      <c r="J1401" s="38" t="str">
        <f t="shared" si="577"/>
        <v>Y</v>
      </c>
      <c r="K1401" s="38" t="str">
        <f t="shared" si="586"/>
        <v>Y</v>
      </c>
      <c r="L1401" s="44"/>
      <c r="M1401" s="38" t="str">
        <f t="shared" si="563"/>
        <v/>
      </c>
      <c r="N1401" s="38" t="str">
        <f t="shared" si="564"/>
        <v/>
      </c>
      <c r="O1401" s="38" t="str">
        <f t="shared" si="574"/>
        <v/>
      </c>
      <c r="P1401" s="44"/>
      <c r="Q1401" s="44"/>
      <c r="R1401" s="44"/>
      <c r="S1401" s="44"/>
      <c r="T1401" s="44"/>
      <c r="U1401" s="44"/>
      <c r="V1401" s="44"/>
      <c r="W1401" s="44"/>
      <c r="X1401" s="44"/>
      <c r="Y1401" s="38" t="str">
        <f t="shared" si="571"/>
        <v>Y</v>
      </c>
      <c r="Z1401" s="38" t="str">
        <f t="shared" si="572"/>
        <v>Y</v>
      </c>
      <c r="AA1401" s="38" t="str">
        <f t="shared" si="582"/>
        <v>Y</v>
      </c>
      <c r="AC1401" s="59"/>
      <c r="AD1401" s="204"/>
      <c r="AE1401" s="38"/>
      <c r="AF1401" s="38"/>
      <c r="AG1401" s="125">
        <f t="shared" si="578"/>
        <v>208</v>
      </c>
      <c r="AH1401" s="39">
        <v>7</v>
      </c>
      <c r="AI1401" s="123">
        <f t="shared" si="579"/>
        <v>58703.751238001918</v>
      </c>
      <c r="AM1401" s="40">
        <f t="shared" si="583"/>
        <v>9.5299999999999994</v>
      </c>
      <c r="AN1401" s="39">
        <f t="shared" si="573"/>
        <v>3.8</v>
      </c>
      <c r="AO1401" s="204">
        <f t="shared" si="580"/>
        <v>1.6234056255387555E-4</v>
      </c>
      <c r="AP1401" s="204"/>
      <c r="AQ1401" s="59"/>
      <c r="AR1401" s="59"/>
      <c r="AS1401" s="115">
        <f t="shared" si="584"/>
        <v>1</v>
      </c>
      <c r="AT1401" s="115">
        <f t="shared" si="585"/>
        <v>0</v>
      </c>
      <c r="AU1401" s="115"/>
      <c r="AV1401" s="115"/>
      <c r="AY1401" s="115"/>
      <c r="AZ1401" s="115"/>
      <c r="BA1401" s="43">
        <v>68</v>
      </c>
      <c r="BB1401" s="43" t="s">
        <v>2135</v>
      </c>
      <c r="BC1401" s="43" t="s">
        <v>2050</v>
      </c>
      <c r="BD1401" s="43" t="s">
        <v>2136</v>
      </c>
      <c r="BE1401" s="37" t="s">
        <v>656</v>
      </c>
      <c r="BF1401" s="43"/>
      <c r="BG1401" s="43">
        <v>527</v>
      </c>
      <c r="BH1401" s="43" t="s">
        <v>329</v>
      </c>
      <c r="BI1401" s="43" t="s">
        <v>321</v>
      </c>
      <c r="BJ1401" s="43" t="s">
        <v>533</v>
      </c>
      <c r="BK1401" s="43" t="s">
        <v>1489</v>
      </c>
      <c r="BN1401" s="43">
        <v>2.4</v>
      </c>
      <c r="BO1401" s="43" t="s">
        <v>1390</v>
      </c>
      <c r="BP1401" s="48" t="s">
        <v>1406</v>
      </c>
      <c r="BQ1401" s="43" t="s">
        <v>330</v>
      </c>
      <c r="BR1401" s="43" t="s">
        <v>2576</v>
      </c>
      <c r="BS1401" s="43" t="s">
        <v>2057</v>
      </c>
      <c r="BT1401" s="43" t="s">
        <v>2577</v>
      </c>
      <c r="BU1401" s="43"/>
      <c r="BV1401" s="43"/>
      <c r="BW1401" s="243">
        <v>37302</v>
      </c>
      <c r="BX1401" s="243"/>
      <c r="BY1401" s="48" t="s">
        <v>451</v>
      </c>
      <c r="BZ1401" s="43">
        <v>9.5299999999999994</v>
      </c>
      <c r="CA1401" s="43" t="s">
        <v>1396</v>
      </c>
      <c r="CD1401" s="124" t="s">
        <v>1397</v>
      </c>
      <c r="CE1401" s="43">
        <v>13807</v>
      </c>
      <c r="CR1401" s="43" t="s">
        <v>324</v>
      </c>
      <c r="CS1401" s="251">
        <v>37302</v>
      </c>
      <c r="CT1401" s="126"/>
      <c r="CU1401" s="43">
        <v>75</v>
      </c>
      <c r="CV1401" s="39" t="s">
        <v>1395</v>
      </c>
      <c r="CW1401" s="43"/>
      <c r="CY1401" s="39" t="s">
        <v>451</v>
      </c>
      <c r="CZ1401" s="43">
        <v>208</v>
      </c>
      <c r="DA1401" s="43" t="s">
        <v>2046</v>
      </c>
      <c r="DD1401" s="43" t="s">
        <v>1397</v>
      </c>
      <c r="DE1401" s="43">
        <v>1944</v>
      </c>
      <c r="DF1401" s="43"/>
      <c r="DG1401" s="43"/>
      <c r="DH1401" s="43"/>
      <c r="DI1401" s="43"/>
      <c r="DJ1401" s="43"/>
      <c r="DK1401" s="43"/>
      <c r="DL1401" s="43"/>
      <c r="DM1401" s="43"/>
      <c r="DN1401" s="43"/>
      <c r="DO1401" s="43"/>
      <c r="DP1401" s="43"/>
      <c r="DQ1401" s="43"/>
      <c r="DR1401" s="124"/>
      <c r="DS1401" s="43"/>
    </row>
    <row r="1402" spans="1:132" s="372" customFormat="1" hidden="1" x14ac:dyDescent="0.2">
      <c r="A1402" s="384" t="str">
        <f t="shared" si="566"/>
        <v>Lockwood</v>
      </c>
      <c r="B1402" s="384" t="str">
        <f t="shared" si="567"/>
        <v>Tetrachloroethylene</v>
      </c>
      <c r="C1402" s="385" t="s">
        <v>2587</v>
      </c>
      <c r="D1402" s="385" t="str">
        <f t="shared" ref="D1402:D1414" si="587">IF(BC1402="","",BC1402)</f>
        <v>L</v>
      </c>
      <c r="E1402" s="384" t="s">
        <v>371</v>
      </c>
      <c r="F1402" s="386" t="str">
        <f t="shared" si="568"/>
        <v>522 LOMOND</v>
      </c>
      <c r="G1402" s="384" t="str">
        <f t="shared" si="569"/>
        <v>Residential</v>
      </c>
      <c r="H1402" s="384" t="str">
        <f t="shared" si="570"/>
        <v>Crawlspace</v>
      </c>
      <c r="I1402" s="385" t="str">
        <f t="shared" si="576"/>
        <v>Y</v>
      </c>
      <c r="J1402" s="385" t="str">
        <f t="shared" si="577"/>
        <v>Y</v>
      </c>
      <c r="K1402" s="385" t="str">
        <f t="shared" si="586"/>
        <v>Y</v>
      </c>
      <c r="L1402" s="384"/>
      <c r="M1402" s="385" t="str">
        <f t="shared" ref="M1402:M1414" si="588">IF(CP1402="","",IF(CP1402="y","Y","n"))</f>
        <v/>
      </c>
      <c r="N1402" s="385" t="str">
        <f t="shared" ref="N1402:N1414" si="589">IF(AJ1402="","",IF(AN1402="","Y",IF(AJ1402&gt;AN1402*$N$38,"Y","n")))</f>
        <v/>
      </c>
      <c r="O1402" s="385" t="str">
        <f t="shared" si="574"/>
        <v/>
      </c>
      <c r="P1402" s="384"/>
      <c r="Q1402" s="384"/>
      <c r="R1402" s="384"/>
      <c r="S1402" s="384"/>
      <c r="T1402" s="384"/>
      <c r="U1402" s="385" t="str">
        <f>IF(EA1402="","",IF(EA1402="y","Y","n"))</f>
        <v>Y</v>
      </c>
      <c r="V1402" s="385" t="str">
        <f>IF(AL1402="","",IF(AN1402="","Y",IF(AL1402&gt;AN1402*$V$38,"Y","n")))</f>
        <v>Y</v>
      </c>
      <c r="W1402" s="385" t="str">
        <f>IF(AL1402="","",IF(U1402="N","n","Y"))</f>
        <v>Y</v>
      </c>
      <c r="X1402" s="384"/>
      <c r="Y1402" s="385" t="str">
        <f t="shared" si="571"/>
        <v>Y</v>
      </c>
      <c r="Z1402" s="385" t="str">
        <f t="shared" si="572"/>
        <v>Y</v>
      </c>
      <c r="AA1402" s="385" t="str">
        <f t="shared" si="582"/>
        <v>Y</v>
      </c>
      <c r="AC1402" s="389"/>
      <c r="AD1402" s="390"/>
      <c r="AE1402" s="385"/>
      <c r="AF1402" s="385"/>
      <c r="AG1402" s="391">
        <f t="shared" si="578"/>
        <v>2922</v>
      </c>
      <c r="AH1402" s="372">
        <v>7</v>
      </c>
      <c r="AI1402" s="392">
        <f t="shared" si="579"/>
        <v>824674.81306462316</v>
      </c>
      <c r="AL1402" s="404">
        <f>IF(DW1402="","",IF(DX1402="mg/m3",1000*DW1402,IF(DX1402="ppbv",DW1402*INDEX(ppbv_ug_m3,MATCH(BW1402,ChemName,0)),DW1402)))</f>
        <v>28.49</v>
      </c>
      <c r="AM1402" s="394">
        <f t="shared" si="583"/>
        <v>6.3</v>
      </c>
      <c r="AN1402" s="372">
        <f t="shared" si="573"/>
        <v>3.8</v>
      </c>
      <c r="AO1402" s="390">
        <f t="shared" si="580"/>
        <v>7.6393748180427574E-6</v>
      </c>
      <c r="AP1402" s="390"/>
      <c r="AQ1402" s="389"/>
      <c r="AR1402" s="390">
        <f>IF(AL1402="","",AM1402/AL1402)</f>
        <v>0.22113022113022113</v>
      </c>
      <c r="AS1402" s="396">
        <f t="shared" si="584"/>
        <v>1</v>
      </c>
      <c r="AT1402" s="396">
        <f t="shared" si="585"/>
        <v>0</v>
      </c>
      <c r="AU1402" s="396"/>
      <c r="AV1402" s="396"/>
      <c r="AY1402" s="396">
        <f>IF(AR1402="","",IF(EA1402="Y",1,0))</f>
        <v>1</v>
      </c>
      <c r="AZ1402" s="396">
        <f>IF(AR1402="","",IF(EA1402="n",1,0))</f>
        <v>0</v>
      </c>
      <c r="BA1402" s="397">
        <v>68</v>
      </c>
      <c r="BB1402" s="397" t="s">
        <v>2135</v>
      </c>
      <c r="BC1402" s="397" t="s">
        <v>2050</v>
      </c>
      <c r="BD1402" s="397" t="s">
        <v>2136</v>
      </c>
      <c r="BE1402" s="303" t="s">
        <v>656</v>
      </c>
      <c r="BF1402" s="397"/>
      <c r="BG1402" s="397">
        <v>527</v>
      </c>
      <c r="BH1402" s="397" t="s">
        <v>329</v>
      </c>
      <c r="BI1402" s="397" t="s">
        <v>321</v>
      </c>
      <c r="BJ1402" s="397" t="s">
        <v>533</v>
      </c>
      <c r="BK1402" s="397" t="s">
        <v>1489</v>
      </c>
      <c r="BN1402" s="397">
        <v>2.4</v>
      </c>
      <c r="BO1402" s="397" t="s">
        <v>1390</v>
      </c>
      <c r="BP1402" s="398" t="s">
        <v>1406</v>
      </c>
      <c r="BQ1402" s="397" t="s">
        <v>330</v>
      </c>
      <c r="BR1402" s="397" t="s">
        <v>2576</v>
      </c>
      <c r="BS1402" s="397" t="s">
        <v>2057</v>
      </c>
      <c r="BT1402" s="397" t="s">
        <v>2577</v>
      </c>
      <c r="BU1402" s="397"/>
      <c r="BV1402" s="397"/>
      <c r="BW1402" s="399">
        <v>37087</v>
      </c>
      <c r="BX1402" s="399"/>
      <c r="BY1402" s="398" t="s">
        <v>451</v>
      </c>
      <c r="BZ1402" s="397">
        <v>6.3</v>
      </c>
      <c r="CA1402" s="397" t="s">
        <v>1396</v>
      </c>
      <c r="CD1402" s="400" t="s">
        <v>1397</v>
      </c>
      <c r="CE1402" s="397">
        <v>13812</v>
      </c>
      <c r="CR1402" s="397" t="s">
        <v>324</v>
      </c>
      <c r="CS1402" s="401">
        <v>37087</v>
      </c>
      <c r="CT1402" s="402"/>
      <c r="CU1402" s="397">
        <v>75</v>
      </c>
      <c r="CV1402" s="372" t="s">
        <v>1395</v>
      </c>
      <c r="CW1402" s="397"/>
      <c r="CY1402" s="372" t="s">
        <v>451</v>
      </c>
      <c r="CZ1402" s="397">
        <v>2922</v>
      </c>
      <c r="DA1402" s="397" t="s">
        <v>2046</v>
      </c>
      <c r="DD1402" s="397" t="s">
        <v>1397</v>
      </c>
      <c r="DE1402" s="397">
        <v>1933</v>
      </c>
      <c r="DF1402" s="397"/>
      <c r="DG1402" s="397"/>
      <c r="DH1402" s="397"/>
      <c r="DI1402" s="397"/>
      <c r="DJ1402" s="397"/>
      <c r="DK1402" s="397"/>
      <c r="DL1402" s="397"/>
      <c r="DM1402" s="397"/>
      <c r="DN1402" s="397"/>
      <c r="DO1402" s="397"/>
      <c r="DP1402" s="397"/>
      <c r="DQ1402" s="397"/>
      <c r="DR1402" s="400"/>
      <c r="DS1402" s="397"/>
      <c r="DT1402" s="401">
        <v>37087</v>
      </c>
      <c r="DU1402" s="402"/>
      <c r="DV1402" s="398" t="s">
        <v>451</v>
      </c>
      <c r="DW1402" s="403">
        <v>28.49</v>
      </c>
      <c r="DX1402" s="397" t="s">
        <v>1396</v>
      </c>
      <c r="EA1402" s="400" t="s">
        <v>1397</v>
      </c>
      <c r="EB1402" s="397">
        <v>1847</v>
      </c>
    </row>
    <row r="1403" spans="1:132" s="39" customFormat="1" hidden="1" x14ac:dyDescent="0.2">
      <c r="A1403" s="44" t="str">
        <f t="shared" si="566"/>
        <v>Lockwood</v>
      </c>
      <c r="B1403" s="44" t="str">
        <f t="shared" si="567"/>
        <v>trans-1,2-Dichloroethylene</v>
      </c>
      <c r="C1403" s="38" t="s">
        <v>2587</v>
      </c>
      <c r="D1403" s="38" t="str">
        <f t="shared" si="587"/>
        <v>L</v>
      </c>
      <c r="E1403" s="44" t="s">
        <v>371</v>
      </c>
      <c r="F1403" s="155" t="str">
        <f t="shared" si="568"/>
        <v>522 LOMOND</v>
      </c>
      <c r="G1403" s="44" t="str">
        <f t="shared" si="569"/>
        <v>Residential</v>
      </c>
      <c r="H1403" s="44" t="str">
        <f t="shared" si="570"/>
        <v>Crawlspace</v>
      </c>
      <c r="I1403" s="38" t="str">
        <f t="shared" si="576"/>
        <v>Y</v>
      </c>
      <c r="J1403" s="38" t="str">
        <f t="shared" si="577"/>
        <v>Y</v>
      </c>
      <c r="K1403" s="38" t="str">
        <f t="shared" si="586"/>
        <v>Y</v>
      </c>
      <c r="L1403" s="44"/>
      <c r="M1403" s="38" t="str">
        <f t="shared" si="588"/>
        <v/>
      </c>
      <c r="N1403" s="38" t="str">
        <f t="shared" si="589"/>
        <v/>
      </c>
      <c r="O1403" s="38" t="str">
        <f t="shared" si="574"/>
        <v/>
      </c>
      <c r="P1403" s="44"/>
      <c r="Q1403" s="44"/>
      <c r="R1403" s="44"/>
      <c r="S1403" s="44"/>
      <c r="T1403" s="44"/>
      <c r="U1403" s="44"/>
      <c r="V1403" s="44"/>
      <c r="W1403" s="44"/>
      <c r="X1403" s="44"/>
      <c r="Y1403" s="38" t="str">
        <f t="shared" si="571"/>
        <v>Y</v>
      </c>
      <c r="Z1403" s="38" t="str">
        <f t="shared" si="572"/>
        <v>Y</v>
      </c>
      <c r="AA1403" s="38" t="str">
        <f t="shared" si="582"/>
        <v>Y</v>
      </c>
      <c r="AC1403" s="59"/>
      <c r="AD1403" s="204"/>
      <c r="AE1403" s="38"/>
      <c r="AF1403" s="38"/>
      <c r="AG1403" s="125">
        <f t="shared" si="578"/>
        <v>2.4</v>
      </c>
      <c r="AH1403" s="39">
        <v>7</v>
      </c>
      <c r="AI1403" s="123">
        <f t="shared" si="579"/>
        <v>448.80592065741121</v>
      </c>
      <c r="AM1403" s="40">
        <f t="shared" si="583"/>
        <v>0.12</v>
      </c>
      <c r="AN1403" s="39" t="str">
        <f t="shared" si="573"/>
        <v/>
      </c>
      <c r="AO1403" s="204">
        <f t="shared" si="580"/>
        <v>2.6737615186587539E-4</v>
      </c>
      <c r="AP1403" s="204"/>
      <c r="AQ1403" s="59"/>
      <c r="AR1403" s="59"/>
      <c r="AS1403" s="115">
        <f t="shared" si="584"/>
        <v>1</v>
      </c>
      <c r="AT1403" s="115">
        <f t="shared" si="585"/>
        <v>0</v>
      </c>
      <c r="AU1403" s="115"/>
      <c r="AV1403" s="115"/>
      <c r="AY1403" s="115"/>
      <c r="AZ1403" s="115"/>
      <c r="BA1403" s="43">
        <v>68</v>
      </c>
      <c r="BB1403" s="43" t="s">
        <v>2135</v>
      </c>
      <c r="BC1403" s="43" t="s">
        <v>2050</v>
      </c>
      <c r="BD1403" s="43" t="s">
        <v>2136</v>
      </c>
      <c r="BE1403" s="37" t="s">
        <v>656</v>
      </c>
      <c r="BF1403" s="43"/>
      <c r="BG1403" s="43">
        <v>527</v>
      </c>
      <c r="BH1403" s="43" t="s">
        <v>329</v>
      </c>
      <c r="BI1403" s="43" t="s">
        <v>321</v>
      </c>
      <c r="BJ1403" s="43" t="s">
        <v>533</v>
      </c>
      <c r="BK1403" s="43" t="s">
        <v>1489</v>
      </c>
      <c r="BN1403" s="43">
        <v>2.4</v>
      </c>
      <c r="BO1403" s="43" t="s">
        <v>1390</v>
      </c>
      <c r="BP1403" s="48" t="s">
        <v>1406</v>
      </c>
      <c r="BQ1403" s="43" t="s">
        <v>330</v>
      </c>
      <c r="BR1403" s="43" t="s">
        <v>2576</v>
      </c>
      <c r="BS1403" s="43" t="s">
        <v>771</v>
      </c>
      <c r="BT1403" s="43" t="s">
        <v>2577</v>
      </c>
      <c r="BU1403" s="43"/>
      <c r="BV1403" s="43"/>
      <c r="BW1403" s="243">
        <v>37179</v>
      </c>
      <c r="BX1403" s="243"/>
      <c r="BY1403" s="48" t="s">
        <v>451</v>
      </c>
      <c r="BZ1403" s="43">
        <v>0.12</v>
      </c>
      <c r="CA1403" s="43" t="s">
        <v>1396</v>
      </c>
      <c r="CD1403" s="124" t="s">
        <v>1397</v>
      </c>
      <c r="CE1403" s="43">
        <v>13817</v>
      </c>
      <c r="CR1403" s="43" t="s">
        <v>324</v>
      </c>
      <c r="CS1403" s="251">
        <v>37179</v>
      </c>
      <c r="CT1403" s="126"/>
      <c r="CU1403" s="43">
        <v>75</v>
      </c>
      <c r="CV1403" s="39" t="s">
        <v>1395</v>
      </c>
      <c r="CW1403" s="43"/>
      <c r="CY1403" s="39" t="s">
        <v>451</v>
      </c>
      <c r="CZ1403" s="43">
        <v>2.4</v>
      </c>
      <c r="DA1403" s="43" t="s">
        <v>2046</v>
      </c>
      <c r="DD1403" s="43" t="s">
        <v>1397</v>
      </c>
      <c r="DE1403" s="43">
        <v>1940</v>
      </c>
      <c r="DF1403" s="43"/>
      <c r="DG1403" s="43"/>
      <c r="DH1403" s="43"/>
      <c r="DI1403" s="43"/>
      <c r="DJ1403" s="43"/>
      <c r="DK1403" s="43"/>
      <c r="DL1403" s="43"/>
      <c r="DM1403" s="43"/>
      <c r="DN1403" s="43"/>
      <c r="DO1403" s="43"/>
      <c r="DP1403" s="43"/>
      <c r="DQ1403" s="43"/>
      <c r="DR1403" s="124"/>
      <c r="DS1403" s="43"/>
    </row>
    <row r="1404" spans="1:132" s="39" customFormat="1" hidden="1" x14ac:dyDescent="0.2">
      <c r="A1404" s="44" t="str">
        <f t="shared" si="566"/>
        <v>Lockwood</v>
      </c>
      <c r="B1404" s="44" t="str">
        <f t="shared" si="567"/>
        <v>trans-1,2-Dichloroethylene</v>
      </c>
      <c r="C1404" s="38" t="s">
        <v>2587</v>
      </c>
      <c r="D1404" s="38" t="str">
        <f t="shared" si="587"/>
        <v>L</v>
      </c>
      <c r="E1404" s="44" t="s">
        <v>371</v>
      </c>
      <c r="F1404" s="155" t="str">
        <f t="shared" si="568"/>
        <v>522 LOMOND</v>
      </c>
      <c r="G1404" s="44" t="str">
        <f t="shared" si="569"/>
        <v>Residential</v>
      </c>
      <c r="H1404" s="44" t="str">
        <f t="shared" si="570"/>
        <v>Crawlspace</v>
      </c>
      <c r="I1404" s="38" t="str">
        <f t="shared" si="576"/>
        <v>Y</v>
      </c>
      <c r="J1404" s="38" t="str">
        <f t="shared" si="577"/>
        <v>Y</v>
      </c>
      <c r="K1404" s="38" t="str">
        <f t="shared" si="586"/>
        <v>Y</v>
      </c>
      <c r="L1404" s="44"/>
      <c r="M1404" s="38" t="str">
        <f t="shared" si="588"/>
        <v/>
      </c>
      <c r="N1404" s="38" t="str">
        <f t="shared" si="589"/>
        <v/>
      </c>
      <c r="O1404" s="38" t="str">
        <f t="shared" si="574"/>
        <v/>
      </c>
      <c r="P1404" s="44"/>
      <c r="Q1404" s="44"/>
      <c r="R1404" s="44"/>
      <c r="S1404" s="44"/>
      <c r="T1404" s="44"/>
      <c r="U1404" s="44"/>
      <c r="V1404" s="44"/>
      <c r="W1404" s="44"/>
      <c r="X1404" s="44"/>
      <c r="Y1404" s="38" t="str">
        <f t="shared" si="571"/>
        <v>Y</v>
      </c>
      <c r="Z1404" s="38" t="str">
        <f t="shared" si="572"/>
        <v>Y</v>
      </c>
      <c r="AA1404" s="38" t="str">
        <f t="shared" si="582"/>
        <v>Y</v>
      </c>
      <c r="AC1404" s="59"/>
      <c r="AD1404" s="204"/>
      <c r="AE1404" s="38"/>
      <c r="AF1404" s="38"/>
      <c r="AG1404" s="125">
        <f t="shared" si="578"/>
        <v>2.1</v>
      </c>
      <c r="AH1404" s="39">
        <v>7</v>
      </c>
      <c r="AI1404" s="123">
        <f t="shared" si="579"/>
        <v>392.70518057523481</v>
      </c>
      <c r="AM1404" s="40">
        <f t="shared" si="583"/>
        <v>0.11</v>
      </c>
      <c r="AN1404" s="39" t="str">
        <f t="shared" si="573"/>
        <v/>
      </c>
      <c r="AO1404" s="204">
        <f t="shared" si="580"/>
        <v>2.8010834957377422E-4</v>
      </c>
      <c r="AP1404" s="204"/>
      <c r="AQ1404" s="59"/>
      <c r="AR1404" s="59"/>
      <c r="AS1404" s="115">
        <f t="shared" si="584"/>
        <v>1</v>
      </c>
      <c r="AT1404" s="115">
        <f t="shared" si="585"/>
        <v>0</v>
      </c>
      <c r="AU1404" s="115"/>
      <c r="AV1404" s="115"/>
      <c r="AY1404" s="115"/>
      <c r="AZ1404" s="115"/>
      <c r="BA1404" s="43">
        <v>68</v>
      </c>
      <c r="BB1404" s="43" t="s">
        <v>2135</v>
      </c>
      <c r="BC1404" s="43" t="s">
        <v>2050</v>
      </c>
      <c r="BD1404" s="43" t="s">
        <v>2136</v>
      </c>
      <c r="BE1404" s="37" t="s">
        <v>656</v>
      </c>
      <c r="BF1404" s="43"/>
      <c r="BG1404" s="43">
        <v>527</v>
      </c>
      <c r="BH1404" s="43" t="s">
        <v>329</v>
      </c>
      <c r="BI1404" s="43" t="s">
        <v>321</v>
      </c>
      <c r="BJ1404" s="43" t="s">
        <v>533</v>
      </c>
      <c r="BK1404" s="43" t="s">
        <v>1489</v>
      </c>
      <c r="BN1404" s="43">
        <v>2.4</v>
      </c>
      <c r="BO1404" s="43" t="s">
        <v>1390</v>
      </c>
      <c r="BP1404" s="48" t="s">
        <v>1406</v>
      </c>
      <c r="BQ1404" s="43" t="s">
        <v>330</v>
      </c>
      <c r="BR1404" s="43" t="s">
        <v>2576</v>
      </c>
      <c r="BS1404" s="43" t="s">
        <v>771</v>
      </c>
      <c r="BT1404" s="43" t="s">
        <v>2577</v>
      </c>
      <c r="BU1404" s="43"/>
      <c r="BV1404" s="43"/>
      <c r="BW1404" s="243">
        <v>37302</v>
      </c>
      <c r="BX1404" s="243"/>
      <c r="BY1404" s="48" t="s">
        <v>451</v>
      </c>
      <c r="BZ1404" s="43">
        <v>0.11</v>
      </c>
      <c r="CA1404" s="43" t="s">
        <v>1396</v>
      </c>
      <c r="CD1404" s="124" t="s">
        <v>1397</v>
      </c>
      <c r="CE1404" s="43">
        <v>13805</v>
      </c>
      <c r="CR1404" s="43" t="s">
        <v>324</v>
      </c>
      <c r="CS1404" s="251">
        <v>37302</v>
      </c>
      <c r="CT1404" s="126"/>
      <c r="CU1404" s="43">
        <v>75</v>
      </c>
      <c r="CV1404" s="39" t="s">
        <v>1395</v>
      </c>
      <c r="CW1404" s="43"/>
      <c r="CY1404" s="39" t="s">
        <v>451</v>
      </c>
      <c r="CZ1404" s="43">
        <v>2.1</v>
      </c>
      <c r="DA1404" s="43" t="s">
        <v>2046</v>
      </c>
      <c r="DD1404" s="43" t="s">
        <v>1397</v>
      </c>
      <c r="DE1404" s="43">
        <v>1946</v>
      </c>
      <c r="DF1404" s="43"/>
      <c r="DG1404" s="43"/>
      <c r="DH1404" s="43"/>
      <c r="DI1404" s="43"/>
      <c r="DJ1404" s="43"/>
      <c r="DK1404" s="43"/>
      <c r="DL1404" s="43"/>
      <c r="DM1404" s="43"/>
      <c r="DN1404" s="43"/>
      <c r="DO1404" s="43"/>
      <c r="DP1404" s="43"/>
      <c r="DQ1404" s="43"/>
      <c r="DR1404" s="124"/>
      <c r="DS1404" s="43"/>
    </row>
    <row r="1405" spans="1:132" s="372" customFormat="1" hidden="1" x14ac:dyDescent="0.2">
      <c r="A1405" s="384" t="str">
        <f t="shared" si="566"/>
        <v>Lockwood</v>
      </c>
      <c r="B1405" s="384" t="str">
        <f t="shared" si="567"/>
        <v>Trichloroethylene</v>
      </c>
      <c r="C1405" s="385" t="s">
        <v>2587</v>
      </c>
      <c r="D1405" s="385" t="str">
        <f t="shared" si="587"/>
        <v>L</v>
      </c>
      <c r="E1405" s="384" t="s">
        <v>371</v>
      </c>
      <c r="F1405" s="386" t="str">
        <f t="shared" si="568"/>
        <v>522 LOMOND</v>
      </c>
      <c r="G1405" s="384" t="str">
        <f t="shared" si="569"/>
        <v>Residential</v>
      </c>
      <c r="H1405" s="384" t="str">
        <f t="shared" si="570"/>
        <v>Crawlspace</v>
      </c>
      <c r="I1405" s="385" t="str">
        <f t="shared" si="576"/>
        <v>Y</v>
      </c>
      <c r="J1405" s="385" t="str">
        <f t="shared" si="577"/>
        <v>Y</v>
      </c>
      <c r="K1405" s="385" t="str">
        <f t="shared" si="586"/>
        <v>Y</v>
      </c>
      <c r="L1405" s="384"/>
      <c r="M1405" s="385" t="str">
        <f t="shared" si="588"/>
        <v/>
      </c>
      <c r="N1405" s="385" t="str">
        <f t="shared" si="589"/>
        <v/>
      </c>
      <c r="O1405" s="385" t="str">
        <f t="shared" si="574"/>
        <v/>
      </c>
      <c r="P1405" s="384"/>
      <c r="Q1405" s="384"/>
      <c r="R1405" s="384"/>
      <c r="S1405" s="384"/>
      <c r="T1405" s="384"/>
      <c r="U1405" s="385" t="str">
        <f>IF(EA1405="","",IF(EA1405="y","Y","n"))</f>
        <v>Y</v>
      </c>
      <c r="V1405" s="385" t="str">
        <f>IF(AL1405="","",IF(AN1405="","Y",IF(AL1405&gt;AN1405*$V$38,"Y","n")))</f>
        <v>Y</v>
      </c>
      <c r="W1405" s="385" t="str">
        <f>IF(AL1405="","",IF(U1405="N","n","Y"))</f>
        <v>Y</v>
      </c>
      <c r="X1405" s="384"/>
      <c r="Y1405" s="385" t="str">
        <f t="shared" si="571"/>
        <v>Y</v>
      </c>
      <c r="Z1405" s="385" t="str">
        <f t="shared" si="572"/>
        <v>Y</v>
      </c>
      <c r="AA1405" s="385" t="str">
        <f t="shared" si="582"/>
        <v>Y</v>
      </c>
      <c r="AC1405" s="389"/>
      <c r="AD1405" s="390"/>
      <c r="AE1405" s="385"/>
      <c r="AF1405" s="385"/>
      <c r="AG1405" s="391">
        <f t="shared" si="578"/>
        <v>631</v>
      </c>
      <c r="AH1405" s="372">
        <v>7</v>
      </c>
      <c r="AI1405" s="392">
        <f t="shared" si="579"/>
        <v>110991.78853928548</v>
      </c>
      <c r="AL1405" s="404">
        <f>IF(DW1405="","",IF(DX1405="mg/m3",1000*DW1405,IF(DX1405="ppbv",DW1405*INDEX(ppbv_ug_m3,MATCH(BW1405,ChemName,0)),DW1405)))</f>
        <v>5.37</v>
      </c>
      <c r="AM1405" s="394">
        <f t="shared" si="583"/>
        <v>1.18</v>
      </c>
      <c r="AN1405" s="372">
        <f t="shared" si="573"/>
        <v>0.5</v>
      </c>
      <c r="AO1405" s="390">
        <f t="shared" si="580"/>
        <v>1.0631417112287903E-5</v>
      </c>
      <c r="AP1405" s="390"/>
      <c r="AQ1405" s="389"/>
      <c r="AR1405" s="390">
        <f>IF(AL1405="","",AM1405/AL1405)</f>
        <v>0.21973929236499068</v>
      </c>
      <c r="AS1405" s="396">
        <f t="shared" si="584"/>
        <v>1</v>
      </c>
      <c r="AT1405" s="396">
        <f t="shared" si="585"/>
        <v>0</v>
      </c>
      <c r="AU1405" s="396"/>
      <c r="AV1405" s="396"/>
      <c r="AY1405" s="396">
        <f>IF(AR1405="","",IF(EA1405="Y",1,0))</f>
        <v>1</v>
      </c>
      <c r="AZ1405" s="396">
        <f>IF(AR1405="","",IF(EA1405="n",1,0))</f>
        <v>0</v>
      </c>
      <c r="BA1405" s="397">
        <v>68</v>
      </c>
      <c r="BB1405" s="397" t="s">
        <v>2135</v>
      </c>
      <c r="BC1405" s="397" t="s">
        <v>2050</v>
      </c>
      <c r="BD1405" s="397" t="s">
        <v>2136</v>
      </c>
      <c r="BE1405" s="303" t="s">
        <v>656</v>
      </c>
      <c r="BF1405" s="397"/>
      <c r="BG1405" s="397">
        <v>527</v>
      </c>
      <c r="BH1405" s="397" t="s">
        <v>329</v>
      </c>
      <c r="BI1405" s="397" t="s">
        <v>321</v>
      </c>
      <c r="BJ1405" s="397" t="s">
        <v>533</v>
      </c>
      <c r="BK1405" s="397" t="s">
        <v>1489</v>
      </c>
      <c r="BN1405" s="397">
        <v>2.4</v>
      </c>
      <c r="BO1405" s="397" t="s">
        <v>1390</v>
      </c>
      <c r="BP1405" s="398" t="s">
        <v>1406</v>
      </c>
      <c r="BQ1405" s="397" t="s">
        <v>330</v>
      </c>
      <c r="BR1405" s="397" t="s">
        <v>2576</v>
      </c>
      <c r="BS1405" s="397" t="s">
        <v>1393</v>
      </c>
      <c r="BT1405" s="397" t="s">
        <v>2577</v>
      </c>
      <c r="BU1405" s="397"/>
      <c r="BV1405" s="397"/>
      <c r="BW1405" s="399">
        <v>37087</v>
      </c>
      <c r="BX1405" s="399"/>
      <c r="BY1405" s="398" t="s">
        <v>451</v>
      </c>
      <c r="BZ1405" s="397">
        <v>1.18</v>
      </c>
      <c r="CA1405" s="397" t="s">
        <v>1396</v>
      </c>
      <c r="CD1405" s="400" t="s">
        <v>1397</v>
      </c>
      <c r="CE1405" s="397">
        <v>13814</v>
      </c>
      <c r="CR1405" s="397" t="s">
        <v>324</v>
      </c>
      <c r="CS1405" s="401">
        <v>37087</v>
      </c>
      <c r="CT1405" s="402"/>
      <c r="CU1405" s="397">
        <v>75</v>
      </c>
      <c r="CV1405" s="372" t="s">
        <v>1395</v>
      </c>
      <c r="CW1405" s="397"/>
      <c r="CY1405" s="372" t="s">
        <v>451</v>
      </c>
      <c r="CZ1405" s="397">
        <v>631</v>
      </c>
      <c r="DA1405" s="397" t="s">
        <v>2046</v>
      </c>
      <c r="DD1405" s="397" t="s">
        <v>1397</v>
      </c>
      <c r="DE1405" s="397">
        <v>1934</v>
      </c>
      <c r="DF1405" s="397"/>
      <c r="DG1405" s="397"/>
      <c r="DH1405" s="397"/>
      <c r="DI1405" s="397"/>
      <c r="DJ1405" s="397"/>
      <c r="DK1405" s="397"/>
      <c r="DL1405" s="397"/>
      <c r="DM1405" s="397"/>
      <c r="DN1405" s="397"/>
      <c r="DO1405" s="397"/>
      <c r="DP1405" s="397"/>
      <c r="DQ1405" s="397"/>
      <c r="DR1405" s="400"/>
      <c r="DS1405" s="397"/>
      <c r="DT1405" s="401">
        <v>37087</v>
      </c>
      <c r="DU1405" s="402"/>
      <c r="DV1405" s="398" t="s">
        <v>451</v>
      </c>
      <c r="DW1405" s="403">
        <v>5.37</v>
      </c>
      <c r="DX1405" s="397" t="s">
        <v>1396</v>
      </c>
      <c r="EA1405" s="400" t="s">
        <v>1397</v>
      </c>
      <c r="EB1405" s="397">
        <v>1848</v>
      </c>
    </row>
    <row r="1406" spans="1:132" s="39" customFormat="1" hidden="1" x14ac:dyDescent="0.2">
      <c r="A1406" s="44" t="str">
        <f t="shared" ref="A1406:A1446" si="590">BB1406</f>
        <v>Lockwood</v>
      </c>
      <c r="B1406" s="44" t="str">
        <f t="shared" si="567"/>
        <v>Trichloroethylene</v>
      </c>
      <c r="C1406" s="38" t="s">
        <v>2587</v>
      </c>
      <c r="D1406" s="38" t="str">
        <f t="shared" si="587"/>
        <v>L</v>
      </c>
      <c r="E1406" s="44" t="s">
        <v>371</v>
      </c>
      <c r="F1406" s="155" t="str">
        <f t="shared" ref="F1406:F1447" si="591">BH1406</f>
        <v>522 LOMOND</v>
      </c>
      <c r="G1406" s="44" t="str">
        <f t="shared" ref="G1406:G1446" si="592">BJ1406</f>
        <v>Residential</v>
      </c>
      <c r="H1406" s="44" t="str">
        <f t="shared" si="570"/>
        <v>Crawlspace</v>
      </c>
      <c r="I1406" s="38" t="str">
        <f t="shared" si="576"/>
        <v>Y</v>
      </c>
      <c r="J1406" s="38" t="str">
        <f t="shared" si="577"/>
        <v>Y</v>
      </c>
      <c r="K1406" s="38" t="str">
        <f>IF(AG1406="","",IF(I1406="N","n","Y"))</f>
        <v>Y</v>
      </c>
      <c r="L1406" s="44"/>
      <c r="M1406" s="38" t="str">
        <f t="shared" si="588"/>
        <v/>
      </c>
      <c r="N1406" s="38" t="str">
        <f t="shared" si="589"/>
        <v/>
      </c>
      <c r="O1406" s="38" t="str">
        <f t="shared" ref="O1406:O1423" si="593">IF(AJ1406="","",IF(OR(M1406="N",N1406="N"),"n","Y"))</f>
        <v/>
      </c>
      <c r="P1406" s="44"/>
      <c r="Q1406" s="44"/>
      <c r="R1406" s="44"/>
      <c r="S1406" s="44"/>
      <c r="T1406" s="44"/>
      <c r="U1406" s="44"/>
      <c r="V1406" s="44"/>
      <c r="W1406" s="44"/>
      <c r="X1406" s="44"/>
      <c r="Y1406" s="38" t="str">
        <f t="shared" si="571"/>
        <v>Y</v>
      </c>
      <c r="Z1406" s="38" t="str">
        <f t="shared" si="572"/>
        <v>Y</v>
      </c>
      <c r="AA1406" s="38" t="str">
        <f t="shared" ref="AA1406:AA1469" si="594">IF(AM1406="","",IF(Y1406="N","n","Y"))</f>
        <v>Y</v>
      </c>
      <c r="AC1406" s="59"/>
      <c r="AD1406" s="204"/>
      <c r="AE1406" s="38"/>
      <c r="AF1406" s="38"/>
      <c r="AG1406" s="125">
        <f t="shared" si="578"/>
        <v>66</v>
      </c>
      <c r="AH1406" s="39">
        <v>7</v>
      </c>
      <c r="AI1406" s="123">
        <f t="shared" si="579"/>
        <v>11609.283745788973</v>
      </c>
      <c r="AM1406" s="40">
        <f t="shared" si="583"/>
        <v>8.0500000000000007</v>
      </c>
      <c r="AN1406" s="39">
        <f t="shared" si="573"/>
        <v>0.5</v>
      </c>
      <c r="AO1406" s="204">
        <f t="shared" si="580"/>
        <v>6.9341056487830027E-4</v>
      </c>
      <c r="AP1406" s="204"/>
      <c r="AQ1406" s="59"/>
      <c r="AR1406" s="59"/>
      <c r="AS1406" s="115">
        <f t="shared" si="584"/>
        <v>1</v>
      </c>
      <c r="AT1406" s="115">
        <f t="shared" si="585"/>
        <v>0</v>
      </c>
      <c r="AU1406" s="115"/>
      <c r="AV1406" s="115"/>
      <c r="AY1406" s="115"/>
      <c r="AZ1406" s="115"/>
      <c r="BA1406" s="43">
        <v>68</v>
      </c>
      <c r="BB1406" s="43" t="s">
        <v>2135</v>
      </c>
      <c r="BC1406" s="43" t="s">
        <v>2050</v>
      </c>
      <c r="BD1406" s="43" t="s">
        <v>2136</v>
      </c>
      <c r="BE1406" s="37" t="s">
        <v>656</v>
      </c>
      <c r="BF1406" s="43"/>
      <c r="BG1406" s="43">
        <v>527</v>
      </c>
      <c r="BH1406" s="43" t="s">
        <v>329</v>
      </c>
      <c r="BI1406" s="43" t="s">
        <v>321</v>
      </c>
      <c r="BJ1406" s="43" t="s">
        <v>533</v>
      </c>
      <c r="BK1406" s="43" t="s">
        <v>1489</v>
      </c>
      <c r="BN1406" s="43">
        <v>2.4</v>
      </c>
      <c r="BO1406" s="43" t="s">
        <v>1390</v>
      </c>
      <c r="BP1406" s="48" t="s">
        <v>1406</v>
      </c>
      <c r="BQ1406" s="43" t="s">
        <v>330</v>
      </c>
      <c r="BR1406" s="43" t="s">
        <v>2576</v>
      </c>
      <c r="BS1406" s="43" t="s">
        <v>1393</v>
      </c>
      <c r="BT1406" s="43" t="s">
        <v>2577</v>
      </c>
      <c r="BU1406" s="43"/>
      <c r="BV1406" s="43"/>
      <c r="BW1406" s="243">
        <v>37179</v>
      </c>
      <c r="BX1406" s="243"/>
      <c r="BY1406" s="48" t="s">
        <v>451</v>
      </c>
      <c r="BZ1406" s="43">
        <v>8.0500000000000007</v>
      </c>
      <c r="CA1406" s="43" t="s">
        <v>1396</v>
      </c>
      <c r="CD1406" s="124" t="s">
        <v>1397</v>
      </c>
      <c r="CE1406" s="43">
        <v>13819</v>
      </c>
      <c r="CR1406" s="43" t="s">
        <v>324</v>
      </c>
      <c r="CS1406" s="251">
        <v>37179</v>
      </c>
      <c r="CT1406" s="126"/>
      <c r="CU1406" s="43">
        <v>75</v>
      </c>
      <c r="CV1406" s="39" t="s">
        <v>1395</v>
      </c>
      <c r="CW1406" s="43"/>
      <c r="CY1406" s="39" t="s">
        <v>451</v>
      </c>
      <c r="CZ1406" s="43">
        <v>66</v>
      </c>
      <c r="DA1406" s="43" t="s">
        <v>2046</v>
      </c>
      <c r="DD1406" s="43" t="s">
        <v>1397</v>
      </c>
      <c r="DE1406" s="43">
        <v>1939</v>
      </c>
      <c r="DF1406" s="43"/>
      <c r="DG1406" s="43"/>
      <c r="DH1406" s="43"/>
      <c r="DI1406" s="43"/>
      <c r="DJ1406" s="43"/>
      <c r="DK1406" s="43"/>
      <c r="DL1406" s="43"/>
      <c r="DM1406" s="43"/>
      <c r="DN1406" s="43"/>
      <c r="DO1406" s="43"/>
      <c r="DP1406" s="43"/>
      <c r="DQ1406" s="43"/>
      <c r="DR1406" s="124"/>
      <c r="DS1406" s="43"/>
    </row>
    <row r="1407" spans="1:132" s="39" customFormat="1" hidden="1" x14ac:dyDescent="0.2">
      <c r="A1407" s="44" t="str">
        <f t="shared" si="590"/>
        <v>Lockwood</v>
      </c>
      <c r="B1407" s="44" t="str">
        <f t="shared" si="567"/>
        <v>Trichloroethylene</v>
      </c>
      <c r="C1407" s="38" t="s">
        <v>2587</v>
      </c>
      <c r="D1407" s="38" t="str">
        <f t="shared" si="587"/>
        <v>L</v>
      </c>
      <c r="E1407" s="44" t="s">
        <v>371</v>
      </c>
      <c r="F1407" s="155" t="str">
        <f t="shared" si="591"/>
        <v>522 LOMOND</v>
      </c>
      <c r="G1407" s="44" t="str">
        <f t="shared" si="592"/>
        <v>Residential</v>
      </c>
      <c r="H1407" s="44" t="str">
        <f t="shared" si="570"/>
        <v>Crawlspace</v>
      </c>
      <c r="I1407" s="38" t="str">
        <f t="shared" si="576"/>
        <v>Y</v>
      </c>
      <c r="J1407" s="38" t="str">
        <f t="shared" si="577"/>
        <v>Y</v>
      </c>
      <c r="K1407" s="38" t="str">
        <f>IF(AG1407="","",IF(I1407="N","n","Y"))</f>
        <v>Y</v>
      </c>
      <c r="L1407" s="44"/>
      <c r="M1407" s="38" t="str">
        <f t="shared" si="588"/>
        <v/>
      </c>
      <c r="N1407" s="38" t="str">
        <f t="shared" si="589"/>
        <v/>
      </c>
      <c r="O1407" s="38" t="str">
        <f t="shared" si="593"/>
        <v/>
      </c>
      <c r="P1407" s="44"/>
      <c r="Q1407" s="44"/>
      <c r="R1407" s="44"/>
      <c r="S1407" s="44"/>
      <c r="T1407" s="44"/>
      <c r="U1407" s="44"/>
      <c r="V1407" s="44"/>
      <c r="W1407" s="44"/>
      <c r="X1407" s="44"/>
      <c r="Y1407" s="38" t="str">
        <f t="shared" si="571"/>
        <v>Y</v>
      </c>
      <c r="Z1407" s="38" t="str">
        <f t="shared" si="572"/>
        <v>Y</v>
      </c>
      <c r="AA1407" s="38" t="str">
        <f t="shared" si="594"/>
        <v>Y</v>
      </c>
      <c r="AC1407" s="59"/>
      <c r="AD1407" s="204"/>
      <c r="AE1407" s="38"/>
      <c r="AF1407" s="38"/>
      <c r="AG1407" s="125">
        <f t="shared" si="578"/>
        <v>53</v>
      </c>
      <c r="AH1407" s="39">
        <v>7</v>
      </c>
      <c r="AI1407" s="123">
        <f t="shared" si="579"/>
        <v>9322.6066443456893</v>
      </c>
      <c r="AM1407" s="40">
        <f t="shared" si="583"/>
        <v>4.24</v>
      </c>
      <c r="AN1407" s="39">
        <f t="shared" si="573"/>
        <v>0.5</v>
      </c>
      <c r="AO1407" s="204">
        <f t="shared" si="580"/>
        <v>4.5480842019346901E-4</v>
      </c>
      <c r="AP1407" s="204"/>
      <c r="AQ1407" s="59"/>
      <c r="AR1407" s="59"/>
      <c r="AS1407" s="115">
        <f t="shared" si="584"/>
        <v>1</v>
      </c>
      <c r="AT1407" s="115">
        <f t="shared" si="585"/>
        <v>0</v>
      </c>
      <c r="AU1407" s="115"/>
      <c r="AV1407" s="115"/>
      <c r="AY1407" s="115"/>
      <c r="AZ1407" s="115"/>
      <c r="BA1407" s="43">
        <v>68</v>
      </c>
      <c r="BB1407" s="43" t="s">
        <v>2135</v>
      </c>
      <c r="BC1407" s="43" t="s">
        <v>2050</v>
      </c>
      <c r="BD1407" s="43" t="s">
        <v>2136</v>
      </c>
      <c r="BE1407" s="37" t="s">
        <v>656</v>
      </c>
      <c r="BF1407" s="43"/>
      <c r="BG1407" s="43">
        <v>527</v>
      </c>
      <c r="BH1407" s="43" t="s">
        <v>329</v>
      </c>
      <c r="BI1407" s="43" t="s">
        <v>321</v>
      </c>
      <c r="BJ1407" s="43" t="s">
        <v>533</v>
      </c>
      <c r="BK1407" s="43" t="s">
        <v>1489</v>
      </c>
      <c r="BN1407" s="43">
        <v>2.4</v>
      </c>
      <c r="BO1407" s="43" t="s">
        <v>1390</v>
      </c>
      <c r="BP1407" s="48" t="s">
        <v>1406</v>
      </c>
      <c r="BQ1407" s="43" t="s">
        <v>330</v>
      </c>
      <c r="BR1407" s="43" t="s">
        <v>2576</v>
      </c>
      <c r="BS1407" s="43" t="s">
        <v>1393</v>
      </c>
      <c r="BT1407" s="43" t="s">
        <v>2577</v>
      </c>
      <c r="BU1407" s="43"/>
      <c r="BV1407" s="43"/>
      <c r="BW1407" s="243">
        <v>37302</v>
      </c>
      <c r="BX1407" s="243"/>
      <c r="BY1407" s="48" t="s">
        <v>451</v>
      </c>
      <c r="BZ1407" s="43">
        <v>4.24</v>
      </c>
      <c r="CA1407" s="43" t="s">
        <v>1396</v>
      </c>
      <c r="CD1407" s="124" t="s">
        <v>1397</v>
      </c>
      <c r="CE1407" s="43">
        <v>13803</v>
      </c>
      <c r="CR1407" s="43" t="s">
        <v>324</v>
      </c>
      <c r="CS1407" s="251">
        <v>37302</v>
      </c>
      <c r="CT1407" s="126"/>
      <c r="CU1407" s="43">
        <v>75</v>
      </c>
      <c r="CV1407" s="39" t="s">
        <v>1395</v>
      </c>
      <c r="CW1407" s="43"/>
      <c r="CY1407" s="39" t="s">
        <v>451</v>
      </c>
      <c r="CZ1407" s="43">
        <v>53</v>
      </c>
      <c r="DA1407" s="43" t="s">
        <v>2046</v>
      </c>
      <c r="DD1407" s="43" t="s">
        <v>1397</v>
      </c>
      <c r="DE1407" s="43">
        <v>1945</v>
      </c>
      <c r="DF1407" s="43"/>
      <c r="DG1407" s="43"/>
      <c r="DH1407" s="43"/>
      <c r="DI1407" s="43"/>
      <c r="DJ1407" s="43"/>
      <c r="DK1407" s="43"/>
      <c r="DL1407" s="43"/>
      <c r="DM1407" s="43"/>
      <c r="DN1407" s="43"/>
      <c r="DO1407" s="43"/>
      <c r="DP1407" s="43"/>
      <c r="DQ1407" s="43"/>
      <c r="DR1407" s="124"/>
      <c r="DS1407" s="43"/>
    </row>
    <row r="1408" spans="1:132" s="39" customFormat="1" hidden="1" x14ac:dyDescent="0.2">
      <c r="A1408" s="44" t="str">
        <f t="shared" si="590"/>
        <v>Lockwood</v>
      </c>
      <c r="B1408" s="44" t="str">
        <f t="shared" si="567"/>
        <v>Vinyl chloride (chloroethene)</v>
      </c>
      <c r="C1408" s="38" t="s">
        <v>2587</v>
      </c>
      <c r="D1408" s="38" t="str">
        <f t="shared" si="587"/>
        <v>L</v>
      </c>
      <c r="E1408" s="44" t="s">
        <v>371</v>
      </c>
      <c r="F1408" s="155" t="str">
        <f t="shared" si="591"/>
        <v>522 LOMOND</v>
      </c>
      <c r="G1408" s="44" t="str">
        <f t="shared" si="592"/>
        <v>Residential</v>
      </c>
      <c r="H1408" s="44" t="str">
        <f t="shared" si="570"/>
        <v>Crawlspace</v>
      </c>
      <c r="I1408" s="38" t="str">
        <f t="shared" si="576"/>
        <v>Y</v>
      </c>
      <c r="J1408" s="38" t="str">
        <f t="shared" si="577"/>
        <v>Y</v>
      </c>
      <c r="K1408" s="38" t="str">
        <f>IF(AG1408="","",IF(I1408="N","n","Y"))</f>
        <v>Y</v>
      </c>
      <c r="L1408" s="44"/>
      <c r="M1408" s="38" t="str">
        <f t="shared" si="588"/>
        <v/>
      </c>
      <c r="N1408" s="38" t="str">
        <f t="shared" si="589"/>
        <v/>
      </c>
      <c r="O1408" s="38" t="str">
        <f t="shared" si="593"/>
        <v/>
      </c>
      <c r="P1408" s="44"/>
      <c r="Q1408" s="44"/>
      <c r="R1408" s="44"/>
      <c r="S1408" s="44"/>
      <c r="T1408" s="44"/>
      <c r="U1408" s="44"/>
      <c r="V1408" s="44"/>
      <c r="W1408" s="44"/>
      <c r="X1408" s="44"/>
      <c r="Y1408" s="38" t="str">
        <f t="shared" si="571"/>
        <v>Y</v>
      </c>
      <c r="Z1408" s="38" t="str">
        <f t="shared" si="572"/>
        <v>Y</v>
      </c>
      <c r="AA1408" s="38" t="str">
        <f t="shared" si="594"/>
        <v>Y</v>
      </c>
      <c r="AC1408" s="59"/>
      <c r="AD1408" s="204"/>
      <c r="AE1408" s="38"/>
      <c r="AF1408" s="38"/>
      <c r="AG1408" s="125">
        <f t="shared" si="578"/>
        <v>42</v>
      </c>
      <c r="AH1408" s="39">
        <v>7</v>
      </c>
      <c r="AI1408" s="123">
        <f t="shared" si="579"/>
        <v>28504.780423900731</v>
      </c>
      <c r="AM1408" s="40">
        <f t="shared" si="583"/>
        <v>0.03</v>
      </c>
      <c r="AN1408" s="39">
        <f t="shared" si="573"/>
        <v>0.01</v>
      </c>
      <c r="AO1408" s="204">
        <f t="shared" si="580"/>
        <v>1.0524550462716617E-6</v>
      </c>
      <c r="AP1408" s="204"/>
      <c r="AQ1408" s="59"/>
      <c r="AR1408" s="59"/>
      <c r="AS1408" s="115">
        <f t="shared" si="584"/>
        <v>1</v>
      </c>
      <c r="AT1408" s="115">
        <f t="shared" si="585"/>
        <v>0</v>
      </c>
      <c r="AU1408" s="115"/>
      <c r="AV1408" s="115"/>
      <c r="AY1408" s="115"/>
      <c r="AZ1408" s="115"/>
      <c r="BA1408" s="43">
        <v>68</v>
      </c>
      <c r="BB1408" s="43" t="s">
        <v>2135</v>
      </c>
      <c r="BC1408" s="43" t="s">
        <v>2050</v>
      </c>
      <c r="BD1408" s="43" t="s">
        <v>2136</v>
      </c>
      <c r="BE1408" s="37" t="s">
        <v>656</v>
      </c>
      <c r="BF1408" s="43"/>
      <c r="BG1408" s="43">
        <v>527</v>
      </c>
      <c r="BH1408" s="43" t="s">
        <v>329</v>
      </c>
      <c r="BI1408" s="43" t="s">
        <v>321</v>
      </c>
      <c r="BJ1408" s="43" t="s">
        <v>533</v>
      </c>
      <c r="BK1408" s="43" t="s">
        <v>1489</v>
      </c>
      <c r="BN1408" s="43">
        <v>2.4</v>
      </c>
      <c r="BO1408" s="43" t="s">
        <v>1390</v>
      </c>
      <c r="BP1408" s="48" t="s">
        <v>1406</v>
      </c>
      <c r="BQ1408" s="43" t="s">
        <v>330</v>
      </c>
      <c r="BR1408" s="43" t="s">
        <v>2576</v>
      </c>
      <c r="BS1408" s="43" t="s">
        <v>562</v>
      </c>
      <c r="BT1408" s="43" t="s">
        <v>2577</v>
      </c>
      <c r="BU1408" s="43"/>
      <c r="BV1408" s="43"/>
      <c r="BW1408" s="243">
        <v>37087</v>
      </c>
      <c r="BX1408" s="243"/>
      <c r="BY1408" s="48" t="s">
        <v>451</v>
      </c>
      <c r="BZ1408" s="43">
        <v>0.03</v>
      </c>
      <c r="CA1408" s="43" t="s">
        <v>1396</v>
      </c>
      <c r="CD1408" s="124" t="s">
        <v>1397</v>
      </c>
      <c r="CE1408" s="43">
        <v>13815</v>
      </c>
      <c r="CR1408" s="43" t="s">
        <v>324</v>
      </c>
      <c r="CS1408" s="251">
        <v>37087</v>
      </c>
      <c r="CT1408" s="126"/>
      <c r="CU1408" s="43">
        <v>75</v>
      </c>
      <c r="CV1408" s="39" t="s">
        <v>1395</v>
      </c>
      <c r="CW1408" s="43"/>
      <c r="CY1408" s="39" t="s">
        <v>451</v>
      </c>
      <c r="CZ1408" s="43">
        <v>42</v>
      </c>
      <c r="DA1408" s="43" t="s">
        <v>2046</v>
      </c>
      <c r="DD1408" s="43" t="s">
        <v>1397</v>
      </c>
      <c r="DE1408" s="43">
        <v>1936</v>
      </c>
      <c r="DF1408" s="43"/>
      <c r="DG1408" s="43"/>
      <c r="DH1408" s="43"/>
      <c r="DI1408" s="43"/>
      <c r="DJ1408" s="43"/>
      <c r="DK1408" s="43"/>
      <c r="DL1408" s="43"/>
      <c r="DM1408" s="43"/>
      <c r="DN1408" s="43"/>
      <c r="DO1408" s="43"/>
      <c r="DP1408" s="43"/>
      <c r="DQ1408" s="43"/>
      <c r="DR1408" s="124"/>
      <c r="DS1408" s="43"/>
    </row>
    <row r="1409" spans="1:123" s="39" customFormat="1" hidden="1" x14ac:dyDescent="0.2">
      <c r="A1409" s="44" t="str">
        <f t="shared" si="590"/>
        <v>Lockwood</v>
      </c>
      <c r="B1409" s="44" t="str">
        <f t="shared" si="567"/>
        <v>Vinyl chloride (chloroethene)</v>
      </c>
      <c r="C1409" s="38" t="s">
        <v>2587</v>
      </c>
      <c r="D1409" s="38" t="str">
        <f t="shared" si="587"/>
        <v>L</v>
      </c>
      <c r="E1409" s="44" t="s">
        <v>371</v>
      </c>
      <c r="F1409" s="155" t="str">
        <f t="shared" si="591"/>
        <v>522 LOMOND</v>
      </c>
      <c r="G1409" s="44" t="str">
        <f t="shared" si="592"/>
        <v>Residential</v>
      </c>
      <c r="H1409" s="44" t="str">
        <f t="shared" si="570"/>
        <v>Crawlspace</v>
      </c>
      <c r="I1409" s="38" t="str">
        <f t="shared" si="576"/>
        <v>Y</v>
      </c>
      <c r="J1409" s="38" t="str">
        <f t="shared" si="577"/>
        <v>Y</v>
      </c>
      <c r="K1409" s="38" t="s">
        <v>541</v>
      </c>
      <c r="L1409" s="44" t="s">
        <v>310</v>
      </c>
      <c r="M1409" s="38" t="str">
        <f t="shared" si="588"/>
        <v/>
      </c>
      <c r="N1409" s="38" t="str">
        <f t="shared" si="589"/>
        <v/>
      </c>
      <c r="O1409" s="38" t="str">
        <f t="shared" si="593"/>
        <v/>
      </c>
      <c r="P1409" s="44"/>
      <c r="Q1409" s="44"/>
      <c r="R1409" s="44"/>
      <c r="S1409" s="44"/>
      <c r="T1409" s="44"/>
      <c r="U1409" s="44"/>
      <c r="V1409" s="44"/>
      <c r="W1409" s="44"/>
      <c r="X1409" s="44"/>
      <c r="Y1409" s="38" t="str">
        <f t="shared" si="571"/>
        <v>Y</v>
      </c>
      <c r="Z1409" s="38" t="str">
        <f t="shared" si="572"/>
        <v>Y</v>
      </c>
      <c r="AA1409" s="38" t="str">
        <f t="shared" si="594"/>
        <v>Y</v>
      </c>
      <c r="AC1409" s="59"/>
      <c r="AD1409" s="204"/>
      <c r="AE1409" s="38"/>
      <c r="AF1409" s="38"/>
      <c r="AG1409" s="125">
        <f t="shared" si="578"/>
        <v>32</v>
      </c>
      <c r="AH1409" s="39">
        <v>7</v>
      </c>
      <c r="AI1409" s="123">
        <f t="shared" si="579"/>
        <v>21717.927942019607</v>
      </c>
      <c r="AM1409" s="40">
        <f t="shared" si="583"/>
        <v>0.04</v>
      </c>
      <c r="AN1409" s="39">
        <f t="shared" si="573"/>
        <v>0.01</v>
      </c>
      <c r="AO1409" s="204">
        <f t="shared" si="580"/>
        <v>1.8417963309754077E-6</v>
      </c>
      <c r="AP1409" s="204"/>
      <c r="AQ1409" s="59"/>
      <c r="AR1409" s="59"/>
      <c r="AS1409" s="115">
        <f t="shared" si="584"/>
        <v>1</v>
      </c>
      <c r="AT1409" s="115">
        <f t="shared" si="585"/>
        <v>0</v>
      </c>
      <c r="AU1409" s="115"/>
      <c r="AV1409" s="115"/>
      <c r="AY1409" s="115"/>
      <c r="AZ1409" s="115"/>
      <c r="BA1409" s="43">
        <v>68</v>
      </c>
      <c r="BB1409" s="43" t="s">
        <v>2135</v>
      </c>
      <c r="BC1409" s="43" t="s">
        <v>2050</v>
      </c>
      <c r="BD1409" s="43" t="s">
        <v>2136</v>
      </c>
      <c r="BE1409" s="37" t="s">
        <v>656</v>
      </c>
      <c r="BF1409" s="43"/>
      <c r="BG1409" s="43">
        <v>527</v>
      </c>
      <c r="BH1409" s="43" t="s">
        <v>329</v>
      </c>
      <c r="BI1409" s="43" t="s">
        <v>321</v>
      </c>
      <c r="BJ1409" s="43" t="s">
        <v>533</v>
      </c>
      <c r="BK1409" s="43" t="s">
        <v>1489</v>
      </c>
      <c r="BN1409" s="43">
        <v>2.4</v>
      </c>
      <c r="BO1409" s="43" t="s">
        <v>1390</v>
      </c>
      <c r="BP1409" s="48" t="s">
        <v>1406</v>
      </c>
      <c r="BQ1409" s="43" t="s">
        <v>330</v>
      </c>
      <c r="BR1409" s="43" t="s">
        <v>2576</v>
      </c>
      <c r="BS1409" s="43" t="s">
        <v>562</v>
      </c>
      <c r="BT1409" s="43" t="s">
        <v>2577</v>
      </c>
      <c r="BU1409" s="43"/>
      <c r="BV1409" s="43"/>
      <c r="BW1409" s="243">
        <v>37179</v>
      </c>
      <c r="BX1409" s="243"/>
      <c r="BY1409" s="48" t="s">
        <v>451</v>
      </c>
      <c r="BZ1409" s="43">
        <v>0.04</v>
      </c>
      <c r="CA1409" s="43" t="s">
        <v>1396</v>
      </c>
      <c r="CD1409" s="124" t="s">
        <v>1397</v>
      </c>
      <c r="CE1409" s="43">
        <v>13818</v>
      </c>
      <c r="CR1409" s="43" t="s">
        <v>324</v>
      </c>
      <c r="CS1409" s="251">
        <v>37179</v>
      </c>
      <c r="CT1409" s="126"/>
      <c r="CU1409" s="43">
        <v>75</v>
      </c>
      <c r="CV1409" s="39" t="s">
        <v>1395</v>
      </c>
      <c r="CW1409" s="43"/>
      <c r="CY1409" s="39" t="s">
        <v>451</v>
      </c>
      <c r="CZ1409" s="43">
        <v>32</v>
      </c>
      <c r="DA1409" s="43" t="s">
        <v>2046</v>
      </c>
      <c r="DD1409" s="43" t="s">
        <v>1397</v>
      </c>
      <c r="DE1409" s="43">
        <v>1941</v>
      </c>
      <c r="DF1409" s="43"/>
      <c r="DG1409" s="43"/>
      <c r="DH1409" s="43"/>
      <c r="DI1409" s="43"/>
      <c r="DJ1409" s="43"/>
      <c r="DK1409" s="43"/>
      <c r="DL1409" s="43"/>
      <c r="DM1409" s="43"/>
      <c r="DN1409" s="43"/>
      <c r="DO1409" s="43"/>
      <c r="DP1409" s="43"/>
      <c r="DQ1409" s="43"/>
      <c r="DR1409" s="124"/>
      <c r="DS1409" s="43"/>
    </row>
    <row r="1410" spans="1:123" s="39" customFormat="1" hidden="1" x14ac:dyDescent="0.2">
      <c r="A1410" s="44" t="str">
        <f t="shared" si="590"/>
        <v>Lockwood</v>
      </c>
      <c r="B1410" s="44" t="str">
        <f t="shared" si="567"/>
        <v>cis-1,2-Dichloroethylene</v>
      </c>
      <c r="C1410" s="38" t="s">
        <v>2587</v>
      </c>
      <c r="D1410" s="38" t="str">
        <f t="shared" si="587"/>
        <v>L</v>
      </c>
      <c r="E1410" s="44" t="s">
        <v>371</v>
      </c>
      <c r="F1410" s="155" t="str">
        <f t="shared" si="591"/>
        <v>528 LOMOND</v>
      </c>
      <c r="G1410" s="44" t="str">
        <f t="shared" si="592"/>
        <v>Residential</v>
      </c>
      <c r="H1410" s="44" t="str">
        <f t="shared" si="570"/>
        <v>Crawlspace</v>
      </c>
      <c r="I1410" s="38" t="str">
        <f t="shared" si="576"/>
        <v>Y</v>
      </c>
      <c r="J1410" s="38" t="str">
        <f t="shared" si="577"/>
        <v>Y</v>
      </c>
      <c r="K1410" s="38" t="str">
        <f t="shared" ref="K1410:K1431" si="595">IF(AG1410="","",IF(I1410="N","n","Y"))</f>
        <v>Y</v>
      </c>
      <c r="L1410" s="44"/>
      <c r="M1410" s="38" t="str">
        <f t="shared" si="588"/>
        <v/>
      </c>
      <c r="N1410" s="38" t="str">
        <f t="shared" si="589"/>
        <v/>
      </c>
      <c r="O1410" s="38" t="str">
        <f t="shared" si="593"/>
        <v/>
      </c>
      <c r="P1410" s="44"/>
      <c r="Q1410" s="44"/>
      <c r="R1410" s="44"/>
      <c r="S1410" s="44"/>
      <c r="T1410" s="44"/>
      <c r="U1410" s="44"/>
      <c r="V1410" s="44"/>
      <c r="W1410" s="44"/>
      <c r="X1410" s="44"/>
      <c r="Y1410" s="38" t="str">
        <f t="shared" si="571"/>
        <v>Y</v>
      </c>
      <c r="Z1410" s="38" t="str">
        <f t="shared" si="572"/>
        <v>Y</v>
      </c>
      <c r="AA1410" s="38" t="str">
        <f t="shared" si="594"/>
        <v>Y</v>
      </c>
      <c r="AC1410" s="59"/>
      <c r="AD1410" s="204"/>
      <c r="AE1410" s="38"/>
      <c r="AF1410" s="38"/>
      <c r="AG1410" s="125">
        <f t="shared" si="578"/>
        <v>273</v>
      </c>
      <c r="AH1410" s="39">
        <v>7</v>
      </c>
      <c r="AI1410" s="123">
        <f t="shared" si="579"/>
        <v>20813.717970004927</v>
      </c>
      <c r="AM1410" s="40">
        <f t="shared" si="583"/>
        <v>7.0000000000000007E-2</v>
      </c>
      <c r="AN1410" s="39" t="str">
        <f t="shared" si="573"/>
        <v/>
      </c>
      <c r="AO1410" s="204">
        <f t="shared" si="580"/>
        <v>3.3631665472203685E-6</v>
      </c>
      <c r="AP1410" s="204"/>
      <c r="AQ1410" s="59"/>
      <c r="AR1410" s="59"/>
      <c r="AS1410" s="115">
        <f t="shared" si="584"/>
        <v>1</v>
      </c>
      <c r="AT1410" s="115">
        <f t="shared" si="585"/>
        <v>0</v>
      </c>
      <c r="AU1410" s="115"/>
      <c r="AV1410" s="115"/>
      <c r="AY1410" s="115"/>
      <c r="AZ1410" s="115"/>
      <c r="BA1410" s="43">
        <v>68</v>
      </c>
      <c r="BB1410" s="43" t="s">
        <v>2135</v>
      </c>
      <c r="BC1410" s="43" t="s">
        <v>2050</v>
      </c>
      <c r="BD1410" s="43" t="s">
        <v>2136</v>
      </c>
      <c r="BE1410" s="37" t="s">
        <v>656</v>
      </c>
      <c r="BF1410" s="43"/>
      <c r="BG1410" s="43">
        <v>528</v>
      </c>
      <c r="BH1410" s="43" t="s">
        <v>2578</v>
      </c>
      <c r="BI1410" s="43" t="s">
        <v>2138</v>
      </c>
      <c r="BJ1410" s="43" t="s">
        <v>533</v>
      </c>
      <c r="BK1410" s="43" t="s">
        <v>1489</v>
      </c>
      <c r="BN1410" s="43">
        <v>2.4</v>
      </c>
      <c r="BO1410" s="43" t="s">
        <v>1390</v>
      </c>
      <c r="BP1410" s="48" t="s">
        <v>1406</v>
      </c>
      <c r="BR1410" s="43" t="s">
        <v>2579</v>
      </c>
      <c r="BS1410" s="43" t="s">
        <v>1400</v>
      </c>
      <c r="BT1410" s="43" t="s">
        <v>2580</v>
      </c>
      <c r="BU1410" s="43"/>
      <c r="BV1410" s="43"/>
      <c r="BW1410" s="243">
        <v>37179</v>
      </c>
      <c r="BX1410" s="243"/>
      <c r="BY1410" s="48" t="s">
        <v>451</v>
      </c>
      <c r="BZ1410" s="43">
        <v>7.0000000000000007E-2</v>
      </c>
      <c r="CA1410" s="43" t="s">
        <v>1396</v>
      </c>
      <c r="CD1410" s="124" t="s">
        <v>1397</v>
      </c>
      <c r="CE1410" s="43">
        <v>13828</v>
      </c>
      <c r="CR1410" s="43" t="s">
        <v>324</v>
      </c>
      <c r="CS1410" s="251">
        <v>37179</v>
      </c>
      <c r="CT1410" s="126"/>
      <c r="CU1410" s="43">
        <v>200</v>
      </c>
      <c r="CV1410" s="39" t="s">
        <v>1395</v>
      </c>
      <c r="CW1410" s="43"/>
      <c r="CY1410" s="39" t="s">
        <v>451</v>
      </c>
      <c r="CZ1410" s="43">
        <v>273</v>
      </c>
      <c r="DA1410" s="43" t="s">
        <v>2046</v>
      </c>
      <c r="DD1410" s="43" t="s">
        <v>1397</v>
      </c>
      <c r="DE1410" s="43">
        <v>1951</v>
      </c>
      <c r="DF1410" s="43"/>
      <c r="DG1410" s="43"/>
      <c r="DH1410" s="43"/>
      <c r="DI1410" s="43"/>
      <c r="DJ1410" s="43"/>
      <c r="DK1410" s="43"/>
      <c r="DL1410" s="43"/>
      <c r="DM1410" s="43"/>
      <c r="DN1410" s="43"/>
      <c r="DO1410" s="43"/>
      <c r="DP1410" s="43"/>
      <c r="DQ1410" s="43"/>
      <c r="DR1410" s="124"/>
      <c r="DS1410" s="43"/>
    </row>
    <row r="1411" spans="1:123" s="39" customFormat="1" hidden="1" x14ac:dyDescent="0.2">
      <c r="A1411" s="44" t="str">
        <f t="shared" si="590"/>
        <v>Lockwood</v>
      </c>
      <c r="B1411" s="44" t="str">
        <f t="shared" si="567"/>
        <v>Tetrachloroethylene</v>
      </c>
      <c r="C1411" s="38" t="s">
        <v>2587</v>
      </c>
      <c r="D1411" s="38" t="str">
        <f t="shared" si="587"/>
        <v>L</v>
      </c>
      <c r="E1411" s="44" t="s">
        <v>371</v>
      </c>
      <c r="F1411" s="155" t="str">
        <f t="shared" si="591"/>
        <v>528 LOMOND</v>
      </c>
      <c r="G1411" s="44" t="str">
        <f t="shared" si="592"/>
        <v>Residential</v>
      </c>
      <c r="H1411" s="44" t="str">
        <f t="shared" si="570"/>
        <v>Crawlspace</v>
      </c>
      <c r="I1411" s="38" t="str">
        <f t="shared" si="576"/>
        <v>Y</v>
      </c>
      <c r="J1411" s="38" t="str">
        <f t="shared" si="577"/>
        <v>Y</v>
      </c>
      <c r="K1411" s="38" t="str">
        <f t="shared" si="595"/>
        <v>Y</v>
      </c>
      <c r="L1411" s="44"/>
      <c r="M1411" s="38" t="str">
        <f t="shared" si="588"/>
        <v/>
      </c>
      <c r="N1411" s="38" t="str">
        <f t="shared" si="589"/>
        <v/>
      </c>
      <c r="O1411" s="38" t="str">
        <f t="shared" si="593"/>
        <v/>
      </c>
      <c r="P1411" s="44"/>
      <c r="Q1411" s="44"/>
      <c r="R1411" s="44"/>
      <c r="S1411" s="44"/>
      <c r="T1411" s="44"/>
      <c r="U1411" s="44"/>
      <c r="V1411" s="44"/>
      <c r="W1411" s="44"/>
      <c r="X1411" s="44"/>
      <c r="Y1411" s="38" t="str">
        <f t="shared" si="571"/>
        <v>Y</v>
      </c>
      <c r="Z1411" s="38" t="str">
        <f t="shared" si="572"/>
        <v>n</v>
      </c>
      <c r="AA1411" s="38" t="str">
        <f t="shared" si="594"/>
        <v>Y</v>
      </c>
      <c r="AC1411" s="59"/>
      <c r="AD1411" s="204"/>
      <c r="AE1411" s="38"/>
      <c r="AF1411" s="38"/>
      <c r="AG1411" s="125">
        <f t="shared" si="578"/>
        <v>237</v>
      </c>
      <c r="AH1411" s="39">
        <v>7</v>
      </c>
      <c r="AI1411" s="123">
        <f t="shared" si="579"/>
        <v>66888.40886253104</v>
      </c>
      <c r="AM1411" s="40">
        <f t="shared" si="583"/>
        <v>2.5</v>
      </c>
      <c r="AN1411" s="39">
        <f t="shared" si="573"/>
        <v>3.8</v>
      </c>
      <c r="AO1411" s="204">
        <f t="shared" si="580"/>
        <v>3.7375683508005044E-5</v>
      </c>
      <c r="AP1411" s="204"/>
      <c r="AQ1411" s="59"/>
      <c r="AR1411" s="59"/>
      <c r="AS1411" s="115">
        <f t="shared" si="584"/>
        <v>1</v>
      </c>
      <c r="AT1411" s="115">
        <f t="shared" si="585"/>
        <v>0</v>
      </c>
      <c r="AU1411" s="115"/>
      <c r="AV1411" s="115"/>
      <c r="AY1411" s="115"/>
      <c r="AZ1411" s="115"/>
      <c r="BA1411" s="43">
        <v>68</v>
      </c>
      <c r="BB1411" s="43" t="s">
        <v>2135</v>
      </c>
      <c r="BC1411" s="43" t="s">
        <v>2050</v>
      </c>
      <c r="BD1411" s="43" t="s">
        <v>2136</v>
      </c>
      <c r="BE1411" s="37" t="s">
        <v>656</v>
      </c>
      <c r="BF1411" s="43"/>
      <c r="BG1411" s="43">
        <v>528</v>
      </c>
      <c r="BH1411" s="43" t="s">
        <v>2578</v>
      </c>
      <c r="BI1411" s="43" t="s">
        <v>2138</v>
      </c>
      <c r="BJ1411" s="43" t="s">
        <v>533</v>
      </c>
      <c r="BK1411" s="43" t="s">
        <v>1489</v>
      </c>
      <c r="BN1411" s="43">
        <v>2.4</v>
      </c>
      <c r="BO1411" s="43" t="s">
        <v>1390</v>
      </c>
      <c r="BP1411" s="48" t="s">
        <v>1406</v>
      </c>
      <c r="BR1411" s="43" t="s">
        <v>2579</v>
      </c>
      <c r="BS1411" s="43" t="s">
        <v>2057</v>
      </c>
      <c r="BT1411" s="43" t="s">
        <v>2580</v>
      </c>
      <c r="BU1411" s="43"/>
      <c r="BV1411" s="43"/>
      <c r="BW1411" s="243">
        <v>37179</v>
      </c>
      <c r="BX1411" s="243"/>
      <c r="BY1411" s="48" t="s">
        <v>451</v>
      </c>
      <c r="BZ1411" s="43">
        <v>2.5</v>
      </c>
      <c r="CA1411" s="43" t="s">
        <v>1396</v>
      </c>
      <c r="CD1411" s="124" t="s">
        <v>1397</v>
      </c>
      <c r="CE1411" s="43">
        <v>13827</v>
      </c>
      <c r="CR1411" s="43" t="s">
        <v>324</v>
      </c>
      <c r="CS1411" s="251">
        <v>37179</v>
      </c>
      <c r="CT1411" s="126"/>
      <c r="CU1411" s="43">
        <v>200</v>
      </c>
      <c r="CV1411" s="39" t="s">
        <v>1395</v>
      </c>
      <c r="CW1411" s="43"/>
      <c r="CY1411" s="39" t="s">
        <v>451</v>
      </c>
      <c r="CZ1411" s="43">
        <v>237</v>
      </c>
      <c r="DA1411" s="43" t="s">
        <v>2046</v>
      </c>
      <c r="DD1411" s="43" t="s">
        <v>1397</v>
      </c>
      <c r="DE1411" s="43">
        <v>1952</v>
      </c>
      <c r="DF1411" s="43"/>
      <c r="DG1411" s="43"/>
      <c r="DH1411" s="43"/>
      <c r="DI1411" s="43"/>
      <c r="DJ1411" s="43"/>
      <c r="DK1411" s="43"/>
      <c r="DL1411" s="43"/>
      <c r="DM1411" s="43"/>
      <c r="DN1411" s="43"/>
      <c r="DO1411" s="43"/>
      <c r="DP1411" s="43"/>
      <c r="DQ1411" s="43"/>
      <c r="DR1411" s="124"/>
      <c r="DS1411" s="43"/>
    </row>
    <row r="1412" spans="1:123" s="39" customFormat="1" hidden="1" x14ac:dyDescent="0.2">
      <c r="A1412" s="44" t="str">
        <f t="shared" si="590"/>
        <v>Lockwood</v>
      </c>
      <c r="B1412" s="44" t="str">
        <f t="shared" si="567"/>
        <v>Trichloroethylene</v>
      </c>
      <c r="C1412" s="38" t="s">
        <v>2587</v>
      </c>
      <c r="D1412" s="38" t="str">
        <f t="shared" si="587"/>
        <v>L</v>
      </c>
      <c r="E1412" s="44" t="s">
        <v>371</v>
      </c>
      <c r="F1412" s="155" t="str">
        <f t="shared" si="591"/>
        <v>528 LOMOND</v>
      </c>
      <c r="G1412" s="44" t="str">
        <f t="shared" si="592"/>
        <v>Residential</v>
      </c>
      <c r="H1412" s="44" t="str">
        <f t="shared" si="570"/>
        <v>Crawlspace</v>
      </c>
      <c r="I1412" s="38" t="str">
        <f t="shared" si="576"/>
        <v>Y</v>
      </c>
      <c r="J1412" s="38" t="str">
        <f t="shared" si="577"/>
        <v>Y</v>
      </c>
      <c r="K1412" s="38" t="str">
        <f t="shared" si="595"/>
        <v>Y</v>
      </c>
      <c r="L1412" s="44"/>
      <c r="M1412" s="38" t="str">
        <f t="shared" si="588"/>
        <v/>
      </c>
      <c r="N1412" s="38" t="str">
        <f t="shared" si="589"/>
        <v/>
      </c>
      <c r="O1412" s="38" t="str">
        <f t="shared" si="593"/>
        <v/>
      </c>
      <c r="P1412" s="44"/>
      <c r="Q1412" s="44"/>
      <c r="R1412" s="44"/>
      <c r="S1412" s="44"/>
      <c r="T1412" s="44"/>
      <c r="U1412" s="44"/>
      <c r="V1412" s="44"/>
      <c r="W1412" s="44"/>
      <c r="X1412" s="44"/>
      <c r="Y1412" s="38" t="str">
        <f t="shared" si="571"/>
        <v>Y</v>
      </c>
      <c r="Z1412" s="38" t="str">
        <f t="shared" si="572"/>
        <v>n</v>
      </c>
      <c r="AA1412" s="38" t="str">
        <f t="shared" si="594"/>
        <v>Y</v>
      </c>
      <c r="AC1412" s="59"/>
      <c r="AD1412" s="204"/>
      <c r="AE1412" s="38"/>
      <c r="AF1412" s="38"/>
      <c r="AG1412" s="125">
        <f t="shared" si="578"/>
        <v>66</v>
      </c>
      <c r="AH1412" s="39">
        <v>7</v>
      </c>
      <c r="AI1412" s="123">
        <f t="shared" si="579"/>
        <v>11609.283745788973</v>
      </c>
      <c r="AM1412" s="40">
        <f t="shared" si="583"/>
        <v>0.48</v>
      </c>
      <c r="AN1412" s="39">
        <f t="shared" si="573"/>
        <v>0.5</v>
      </c>
      <c r="AO1412" s="204">
        <f t="shared" si="580"/>
        <v>4.1346220017588086E-5</v>
      </c>
      <c r="AP1412" s="204"/>
      <c r="AQ1412" s="59"/>
      <c r="AR1412" s="59"/>
      <c r="AS1412" s="115">
        <f t="shared" si="584"/>
        <v>1</v>
      </c>
      <c r="AT1412" s="115">
        <f t="shared" si="585"/>
        <v>0</v>
      </c>
      <c r="AU1412" s="115"/>
      <c r="AV1412" s="115"/>
      <c r="AY1412" s="115"/>
      <c r="AZ1412" s="115"/>
      <c r="BA1412" s="43">
        <v>68</v>
      </c>
      <c r="BB1412" s="43" t="s">
        <v>2135</v>
      </c>
      <c r="BC1412" s="43" t="s">
        <v>2050</v>
      </c>
      <c r="BD1412" s="43" t="s">
        <v>2136</v>
      </c>
      <c r="BE1412" s="37" t="s">
        <v>656</v>
      </c>
      <c r="BF1412" s="43"/>
      <c r="BG1412" s="43">
        <v>528</v>
      </c>
      <c r="BH1412" s="43" t="s">
        <v>2578</v>
      </c>
      <c r="BI1412" s="43" t="s">
        <v>2138</v>
      </c>
      <c r="BJ1412" s="43" t="s">
        <v>533</v>
      </c>
      <c r="BK1412" s="43" t="s">
        <v>1489</v>
      </c>
      <c r="BN1412" s="43">
        <v>2.4</v>
      </c>
      <c r="BO1412" s="43" t="s">
        <v>1390</v>
      </c>
      <c r="BP1412" s="48" t="s">
        <v>1406</v>
      </c>
      <c r="BR1412" s="43" t="s">
        <v>2579</v>
      </c>
      <c r="BS1412" s="43" t="s">
        <v>1393</v>
      </c>
      <c r="BT1412" s="43" t="s">
        <v>2580</v>
      </c>
      <c r="BU1412" s="43"/>
      <c r="BV1412" s="43"/>
      <c r="BW1412" s="243">
        <v>37179</v>
      </c>
      <c r="BX1412" s="243"/>
      <c r="BY1412" s="48" t="s">
        <v>451</v>
      </c>
      <c r="BZ1412" s="43">
        <v>0.48</v>
      </c>
      <c r="CA1412" s="43" t="s">
        <v>1396</v>
      </c>
      <c r="CD1412" s="124" t="s">
        <v>1397</v>
      </c>
      <c r="CE1412" s="43">
        <v>13826</v>
      </c>
      <c r="CR1412" s="43" t="s">
        <v>324</v>
      </c>
      <c r="CS1412" s="251">
        <v>37179</v>
      </c>
      <c r="CT1412" s="126"/>
      <c r="CU1412" s="43">
        <v>200</v>
      </c>
      <c r="CV1412" s="39" t="s">
        <v>1395</v>
      </c>
      <c r="CW1412" s="43"/>
      <c r="CY1412" s="39" t="s">
        <v>451</v>
      </c>
      <c r="CZ1412" s="43">
        <v>66</v>
      </c>
      <c r="DA1412" s="43" t="s">
        <v>2046</v>
      </c>
      <c r="DD1412" s="43" t="s">
        <v>1397</v>
      </c>
      <c r="DE1412" s="43">
        <v>1953</v>
      </c>
      <c r="DF1412" s="43"/>
      <c r="DG1412" s="43"/>
      <c r="DH1412" s="43"/>
      <c r="DI1412" s="43"/>
      <c r="DJ1412" s="43"/>
      <c r="DK1412" s="43"/>
      <c r="DL1412" s="43"/>
      <c r="DM1412" s="43"/>
      <c r="DN1412" s="43"/>
      <c r="DO1412" s="43"/>
      <c r="DP1412" s="43"/>
      <c r="DQ1412" s="43"/>
      <c r="DR1412" s="124"/>
      <c r="DS1412" s="43"/>
    </row>
    <row r="1413" spans="1:123" s="39" customFormat="1" hidden="1" x14ac:dyDescent="0.2">
      <c r="A1413" s="44" t="str">
        <f t="shared" si="590"/>
        <v>Lockwood</v>
      </c>
      <c r="B1413" s="44" t="str">
        <f t="shared" si="567"/>
        <v>cis-1,2-Dichloroethylene</v>
      </c>
      <c r="C1413" s="38" t="s">
        <v>2587</v>
      </c>
      <c r="D1413" s="38" t="str">
        <f t="shared" si="587"/>
        <v>L</v>
      </c>
      <c r="E1413" s="44" t="s">
        <v>371</v>
      </c>
      <c r="F1413" s="155" t="str">
        <f t="shared" si="591"/>
        <v>534 LOMOND</v>
      </c>
      <c r="G1413" s="44" t="str">
        <f t="shared" si="592"/>
        <v>Residential</v>
      </c>
      <c r="H1413" s="44" t="str">
        <f t="shared" si="570"/>
        <v>Crawlspace</v>
      </c>
      <c r="I1413" s="38" t="str">
        <f t="shared" si="576"/>
        <v>Y</v>
      </c>
      <c r="J1413" s="38" t="str">
        <f t="shared" si="577"/>
        <v>Y</v>
      </c>
      <c r="K1413" s="38" t="str">
        <f t="shared" si="595"/>
        <v>Y</v>
      </c>
      <c r="L1413" s="44"/>
      <c r="M1413" s="38" t="str">
        <f t="shared" si="588"/>
        <v/>
      </c>
      <c r="N1413" s="38" t="str">
        <f t="shared" si="589"/>
        <v/>
      </c>
      <c r="O1413" s="38" t="str">
        <f t="shared" si="593"/>
        <v/>
      </c>
      <c r="P1413" s="44"/>
      <c r="Q1413" s="44"/>
      <c r="R1413" s="44"/>
      <c r="S1413" s="44"/>
      <c r="T1413" s="44"/>
      <c r="U1413" s="44"/>
      <c r="V1413" s="44"/>
      <c r="W1413" s="44"/>
      <c r="X1413" s="44"/>
      <c r="Y1413" s="38" t="str">
        <f t="shared" si="571"/>
        <v>Y</v>
      </c>
      <c r="Z1413" s="38" t="str">
        <f t="shared" si="572"/>
        <v>Y</v>
      </c>
      <c r="AA1413" s="38" t="str">
        <f t="shared" si="594"/>
        <v>Y</v>
      </c>
      <c r="AC1413" s="59"/>
      <c r="AD1413" s="204"/>
      <c r="AE1413" s="38"/>
      <c r="AF1413" s="38"/>
      <c r="AG1413" s="125">
        <f t="shared" si="578"/>
        <v>273</v>
      </c>
      <c r="AH1413" s="39">
        <v>7</v>
      </c>
      <c r="AI1413" s="123">
        <f t="shared" si="579"/>
        <v>20813.717970004927</v>
      </c>
      <c r="AM1413" s="40">
        <f t="shared" si="583"/>
        <v>0.11</v>
      </c>
      <c r="AN1413" s="39" t="str">
        <f t="shared" si="573"/>
        <v/>
      </c>
      <c r="AO1413" s="204">
        <f t="shared" si="580"/>
        <v>5.2849760027748642E-6</v>
      </c>
      <c r="AP1413" s="204"/>
      <c r="AQ1413" s="59"/>
      <c r="AR1413" s="59"/>
      <c r="AS1413" s="115">
        <f t="shared" si="584"/>
        <v>1</v>
      </c>
      <c r="AT1413" s="115">
        <f t="shared" si="585"/>
        <v>0</v>
      </c>
      <c r="AU1413" s="115"/>
      <c r="AV1413" s="115"/>
      <c r="AY1413" s="115"/>
      <c r="AZ1413" s="115"/>
      <c r="BA1413" s="43">
        <v>68</v>
      </c>
      <c r="BB1413" s="43" t="s">
        <v>2135</v>
      </c>
      <c r="BC1413" s="43" t="s">
        <v>2050</v>
      </c>
      <c r="BD1413" s="43" t="s">
        <v>2136</v>
      </c>
      <c r="BE1413" s="37" t="s">
        <v>656</v>
      </c>
      <c r="BF1413" s="43"/>
      <c r="BG1413" s="43">
        <v>529</v>
      </c>
      <c r="BH1413" s="43" t="s">
        <v>2581</v>
      </c>
      <c r="BI1413" s="43" t="s">
        <v>2138</v>
      </c>
      <c r="BJ1413" s="43" t="s">
        <v>533</v>
      </c>
      <c r="BK1413" s="43" t="s">
        <v>1489</v>
      </c>
      <c r="BN1413" s="43">
        <v>2.4</v>
      </c>
      <c r="BO1413" s="43" t="s">
        <v>1390</v>
      </c>
      <c r="BP1413" s="48" t="s">
        <v>1406</v>
      </c>
      <c r="BS1413" s="43" t="s">
        <v>1400</v>
      </c>
      <c r="BT1413" s="43" t="s">
        <v>2582</v>
      </c>
      <c r="BU1413" s="43"/>
      <c r="BV1413" s="43"/>
      <c r="BW1413" s="243">
        <v>37179</v>
      </c>
      <c r="BX1413" s="243"/>
      <c r="BY1413" s="48" t="s">
        <v>451</v>
      </c>
      <c r="BZ1413" s="43">
        <v>0.11</v>
      </c>
      <c r="CA1413" s="43" t="s">
        <v>1396</v>
      </c>
      <c r="CD1413" s="124" t="s">
        <v>1397</v>
      </c>
      <c r="CE1413" s="43">
        <v>13835</v>
      </c>
      <c r="CR1413" s="43" t="s">
        <v>324</v>
      </c>
      <c r="CS1413" s="251">
        <v>37179</v>
      </c>
      <c r="CT1413" s="126"/>
      <c r="CU1413" s="43">
        <v>300</v>
      </c>
      <c r="CV1413" s="39" t="s">
        <v>1395</v>
      </c>
      <c r="CW1413" s="43"/>
      <c r="CY1413" s="39" t="s">
        <v>451</v>
      </c>
      <c r="CZ1413" s="43">
        <v>273</v>
      </c>
      <c r="DA1413" s="43" t="s">
        <v>2046</v>
      </c>
      <c r="DD1413" s="43" t="s">
        <v>1397</v>
      </c>
      <c r="DE1413" s="43">
        <v>1958</v>
      </c>
      <c r="DF1413" s="43"/>
      <c r="DG1413" s="43"/>
      <c r="DH1413" s="43"/>
      <c r="DI1413" s="43"/>
      <c r="DJ1413" s="43"/>
      <c r="DK1413" s="43"/>
      <c r="DL1413" s="43"/>
      <c r="DM1413" s="43"/>
      <c r="DN1413" s="43"/>
      <c r="DO1413" s="43"/>
      <c r="DP1413" s="43"/>
      <c r="DQ1413" s="43"/>
      <c r="DR1413" s="124"/>
      <c r="DS1413" s="43"/>
    </row>
    <row r="1414" spans="1:123" s="39" customFormat="1" hidden="1" x14ac:dyDescent="0.2">
      <c r="A1414" s="44" t="str">
        <f t="shared" si="590"/>
        <v>Lockwood</v>
      </c>
      <c r="B1414" s="44" t="str">
        <f t="shared" si="567"/>
        <v>Tetrachloroethylene</v>
      </c>
      <c r="C1414" s="38" t="s">
        <v>2587</v>
      </c>
      <c r="D1414" s="38" t="str">
        <f t="shared" si="587"/>
        <v>L</v>
      </c>
      <c r="E1414" s="44" t="s">
        <v>371</v>
      </c>
      <c r="F1414" s="155" t="str">
        <f t="shared" si="591"/>
        <v>534 LOMOND</v>
      </c>
      <c r="G1414" s="44" t="str">
        <f t="shared" si="592"/>
        <v>Residential</v>
      </c>
      <c r="H1414" s="44" t="str">
        <f t="shared" si="570"/>
        <v>Crawlspace</v>
      </c>
      <c r="I1414" s="38" t="str">
        <f t="shared" si="576"/>
        <v>Y</v>
      </c>
      <c r="J1414" s="38" t="str">
        <f t="shared" si="577"/>
        <v>Y</v>
      </c>
      <c r="K1414" s="38" t="str">
        <f t="shared" si="595"/>
        <v>Y</v>
      </c>
      <c r="L1414" s="44"/>
      <c r="M1414" s="38" t="str">
        <f t="shared" si="588"/>
        <v/>
      </c>
      <c r="N1414" s="38" t="str">
        <f t="shared" si="589"/>
        <v/>
      </c>
      <c r="O1414" s="38" t="str">
        <f t="shared" si="593"/>
        <v/>
      </c>
      <c r="P1414" s="44"/>
      <c r="Q1414" s="44"/>
      <c r="R1414" s="44"/>
      <c r="S1414" s="44"/>
      <c r="T1414" s="44"/>
      <c r="U1414" s="44"/>
      <c r="V1414" s="44"/>
      <c r="W1414" s="44"/>
      <c r="X1414" s="44"/>
      <c r="Y1414" s="38" t="str">
        <f t="shared" si="571"/>
        <v>Y</v>
      </c>
      <c r="Z1414" s="38" t="str">
        <f t="shared" si="572"/>
        <v>Y</v>
      </c>
      <c r="AA1414" s="38" t="str">
        <f t="shared" si="594"/>
        <v>Y</v>
      </c>
      <c r="AC1414" s="59"/>
      <c r="AD1414" s="204"/>
      <c r="AE1414" s="38"/>
      <c r="AF1414" s="38"/>
      <c r="AG1414" s="125">
        <f t="shared" si="578"/>
        <v>237</v>
      </c>
      <c r="AH1414" s="39">
        <v>7</v>
      </c>
      <c r="AI1414" s="123">
        <f t="shared" si="579"/>
        <v>66888.40886253104</v>
      </c>
      <c r="AM1414" s="40">
        <f t="shared" si="583"/>
        <v>5.3</v>
      </c>
      <c r="AN1414" s="39">
        <f t="shared" si="573"/>
        <v>3.8</v>
      </c>
      <c r="AO1414" s="204">
        <f t="shared" si="580"/>
        <v>7.9236449036970691E-5</v>
      </c>
      <c r="AP1414" s="204"/>
      <c r="AQ1414" s="59"/>
      <c r="AR1414" s="59"/>
      <c r="AS1414" s="115">
        <f t="shared" si="584"/>
        <v>1</v>
      </c>
      <c r="AT1414" s="115">
        <f t="shared" si="585"/>
        <v>0</v>
      </c>
      <c r="AU1414" s="115"/>
      <c r="AV1414" s="115"/>
      <c r="AY1414" s="115"/>
      <c r="AZ1414" s="115"/>
      <c r="BA1414" s="43">
        <v>68</v>
      </c>
      <c r="BB1414" s="43" t="s">
        <v>2135</v>
      </c>
      <c r="BC1414" s="43" t="s">
        <v>2050</v>
      </c>
      <c r="BD1414" s="43" t="s">
        <v>2136</v>
      </c>
      <c r="BE1414" s="37" t="s">
        <v>656</v>
      </c>
      <c r="BF1414" s="43"/>
      <c r="BG1414" s="43">
        <v>529</v>
      </c>
      <c r="BH1414" s="43" t="s">
        <v>2581</v>
      </c>
      <c r="BI1414" s="43" t="s">
        <v>2138</v>
      </c>
      <c r="BJ1414" s="43" t="s">
        <v>533</v>
      </c>
      <c r="BK1414" s="43" t="s">
        <v>1489</v>
      </c>
      <c r="BN1414" s="43">
        <v>2.4</v>
      </c>
      <c r="BO1414" s="43" t="s">
        <v>1390</v>
      </c>
      <c r="BP1414" s="48" t="s">
        <v>1406</v>
      </c>
      <c r="BS1414" s="43" t="s">
        <v>2057</v>
      </c>
      <c r="BT1414" s="43" t="s">
        <v>2582</v>
      </c>
      <c r="BU1414" s="43"/>
      <c r="BV1414" s="43"/>
      <c r="BW1414" s="243">
        <v>37179</v>
      </c>
      <c r="BX1414" s="243"/>
      <c r="BY1414" s="48" t="s">
        <v>451</v>
      </c>
      <c r="BZ1414" s="43">
        <v>5.3</v>
      </c>
      <c r="CA1414" s="43" t="s">
        <v>1396</v>
      </c>
      <c r="CD1414" s="124" t="s">
        <v>1397</v>
      </c>
      <c r="CE1414" s="43">
        <v>13837</v>
      </c>
      <c r="CR1414" s="43" t="s">
        <v>324</v>
      </c>
      <c r="CS1414" s="251">
        <v>37179</v>
      </c>
      <c r="CT1414" s="126"/>
      <c r="CU1414" s="43">
        <v>300</v>
      </c>
      <c r="CV1414" s="39" t="s">
        <v>1395</v>
      </c>
      <c r="CW1414" s="43"/>
      <c r="CY1414" s="39" t="s">
        <v>451</v>
      </c>
      <c r="CZ1414" s="43">
        <v>237</v>
      </c>
      <c r="DA1414" s="43" t="s">
        <v>2046</v>
      </c>
      <c r="DD1414" s="43" t="s">
        <v>1397</v>
      </c>
      <c r="DE1414" s="43">
        <v>1959</v>
      </c>
      <c r="DF1414" s="43"/>
      <c r="DG1414" s="43"/>
      <c r="DH1414" s="43"/>
      <c r="DI1414" s="43"/>
      <c r="DJ1414" s="43"/>
      <c r="DK1414" s="43"/>
      <c r="DL1414" s="43"/>
      <c r="DM1414" s="43"/>
      <c r="DN1414" s="43"/>
      <c r="DO1414" s="43"/>
      <c r="DP1414" s="43"/>
      <c r="DQ1414" s="43"/>
      <c r="DR1414" s="124"/>
      <c r="DS1414" s="43"/>
    </row>
    <row r="1415" spans="1:123" s="39" customFormat="1" hidden="1" x14ac:dyDescent="0.2">
      <c r="A1415" s="44" t="str">
        <f t="shared" si="590"/>
        <v>Lockwood</v>
      </c>
      <c r="B1415" s="44" t="str">
        <f t="shared" si="567"/>
        <v>Tetrachloroethylene</v>
      </c>
      <c r="C1415" s="38" t="s">
        <v>2587</v>
      </c>
      <c r="D1415" s="38" t="str">
        <f t="shared" ref="D1415:D1478" si="596">IF(BC1415="","",BC1415)</f>
        <v>L</v>
      </c>
      <c r="E1415" s="44" t="s">
        <v>371</v>
      </c>
      <c r="F1415" s="155" t="str">
        <f t="shared" si="591"/>
        <v>534 LOMOND</v>
      </c>
      <c r="G1415" s="44" t="str">
        <f t="shared" si="592"/>
        <v>Residential</v>
      </c>
      <c r="H1415" s="44" t="str">
        <f t="shared" si="570"/>
        <v>Crawlspace</v>
      </c>
      <c r="I1415" s="38" t="str">
        <f t="shared" si="576"/>
        <v>Y</v>
      </c>
      <c r="J1415" s="38" t="str">
        <f t="shared" si="577"/>
        <v>Y</v>
      </c>
      <c r="K1415" s="38" t="str">
        <f t="shared" si="595"/>
        <v>Y</v>
      </c>
      <c r="L1415" s="44"/>
      <c r="M1415" s="38" t="str">
        <f t="shared" ref="M1415:M1454" si="597">IF(CP1415="","",IF(CP1415="y","Y","n"))</f>
        <v/>
      </c>
      <c r="N1415" s="38" t="str">
        <f t="shared" ref="N1415:N1454" si="598">IF(AJ1415="","",IF(AN1415="","Y",IF(AJ1415&gt;AN1415*$N$38,"Y","n")))</f>
        <v/>
      </c>
      <c r="O1415" s="38" t="str">
        <f t="shared" si="593"/>
        <v/>
      </c>
      <c r="P1415" s="44"/>
      <c r="Q1415" s="44"/>
      <c r="R1415" s="44"/>
      <c r="S1415" s="44"/>
      <c r="T1415" s="44"/>
      <c r="U1415" s="44"/>
      <c r="V1415" s="44"/>
      <c r="W1415" s="44"/>
      <c r="X1415" s="44"/>
      <c r="Y1415" s="38" t="str">
        <f t="shared" si="571"/>
        <v>Y</v>
      </c>
      <c r="Z1415" s="38" t="str">
        <f t="shared" si="572"/>
        <v>n</v>
      </c>
      <c r="AA1415" s="38" t="str">
        <f t="shared" si="594"/>
        <v>Y</v>
      </c>
      <c r="AC1415" s="59"/>
      <c r="AD1415" s="204"/>
      <c r="AE1415" s="38"/>
      <c r="AF1415" s="38"/>
      <c r="AG1415" s="125">
        <f t="shared" si="578"/>
        <v>208</v>
      </c>
      <c r="AH1415" s="39">
        <v>7</v>
      </c>
      <c r="AI1415" s="123">
        <f t="shared" si="579"/>
        <v>58703.751238001918</v>
      </c>
      <c r="AM1415" s="40">
        <f t="shared" si="583"/>
        <v>1.97</v>
      </c>
      <c r="AN1415" s="39">
        <f t="shared" si="573"/>
        <v>3.8</v>
      </c>
      <c r="AO1415" s="204">
        <f t="shared" si="580"/>
        <v>3.3558332448177846E-5</v>
      </c>
      <c r="AP1415" s="204"/>
      <c r="AQ1415" s="59"/>
      <c r="AR1415" s="59"/>
      <c r="AS1415" s="115">
        <f t="shared" si="584"/>
        <v>1</v>
      </c>
      <c r="AT1415" s="115">
        <f t="shared" si="585"/>
        <v>0</v>
      </c>
      <c r="AU1415" s="115"/>
      <c r="AV1415" s="115"/>
      <c r="AY1415" s="115"/>
      <c r="AZ1415" s="115"/>
      <c r="BA1415" s="43">
        <v>68</v>
      </c>
      <c r="BB1415" s="43" t="s">
        <v>2135</v>
      </c>
      <c r="BC1415" s="43" t="s">
        <v>2050</v>
      </c>
      <c r="BD1415" s="43" t="s">
        <v>2136</v>
      </c>
      <c r="BE1415" s="37" t="s">
        <v>656</v>
      </c>
      <c r="BF1415" s="43"/>
      <c r="BG1415" s="43">
        <v>529</v>
      </c>
      <c r="BH1415" s="43" t="s">
        <v>2581</v>
      </c>
      <c r="BI1415" s="43" t="s">
        <v>2138</v>
      </c>
      <c r="BJ1415" s="43" t="s">
        <v>533</v>
      </c>
      <c r="BK1415" s="43" t="s">
        <v>1489</v>
      </c>
      <c r="BN1415" s="43">
        <v>2.4</v>
      </c>
      <c r="BO1415" s="43" t="s">
        <v>1390</v>
      </c>
      <c r="BP1415" s="48" t="s">
        <v>1406</v>
      </c>
      <c r="BS1415" s="43" t="s">
        <v>2057</v>
      </c>
      <c r="BT1415" s="43" t="s">
        <v>2582</v>
      </c>
      <c r="BU1415" s="43"/>
      <c r="BV1415" s="43"/>
      <c r="BW1415" s="243">
        <v>37302</v>
      </c>
      <c r="BX1415" s="243"/>
      <c r="BY1415" s="48" t="s">
        <v>451</v>
      </c>
      <c r="BZ1415" s="43">
        <v>1.97</v>
      </c>
      <c r="CA1415" s="43" t="s">
        <v>1396</v>
      </c>
      <c r="CD1415" s="124" t="s">
        <v>1397</v>
      </c>
      <c r="CE1415" s="43">
        <v>13834</v>
      </c>
      <c r="CR1415" s="43" t="s">
        <v>324</v>
      </c>
      <c r="CS1415" s="251">
        <v>37302</v>
      </c>
      <c r="CT1415" s="126"/>
      <c r="CU1415" s="43">
        <v>300</v>
      </c>
      <c r="CV1415" s="39" t="s">
        <v>1395</v>
      </c>
      <c r="CW1415" s="43"/>
      <c r="CY1415" s="39" t="s">
        <v>451</v>
      </c>
      <c r="CZ1415" s="43">
        <v>208</v>
      </c>
      <c r="DA1415" s="43" t="s">
        <v>2046</v>
      </c>
      <c r="DD1415" s="43" t="s">
        <v>1397</v>
      </c>
      <c r="DE1415" s="43">
        <v>1961</v>
      </c>
      <c r="DF1415" s="43"/>
      <c r="DG1415" s="43"/>
      <c r="DH1415" s="43"/>
      <c r="DI1415" s="43"/>
      <c r="DJ1415" s="43"/>
      <c r="DK1415" s="43"/>
      <c r="DL1415" s="43"/>
      <c r="DM1415" s="43"/>
      <c r="DN1415" s="43"/>
      <c r="DO1415" s="43"/>
      <c r="DP1415" s="43"/>
      <c r="DQ1415" s="43"/>
      <c r="DR1415" s="124"/>
      <c r="DS1415" s="43"/>
    </row>
    <row r="1416" spans="1:123" s="39" customFormat="1" hidden="1" x14ac:dyDescent="0.2">
      <c r="A1416" s="44" t="str">
        <f t="shared" si="590"/>
        <v>Lockwood</v>
      </c>
      <c r="B1416" s="44" t="str">
        <f t="shared" si="567"/>
        <v>Trichloroethylene</v>
      </c>
      <c r="C1416" s="38" t="s">
        <v>2587</v>
      </c>
      <c r="D1416" s="38" t="str">
        <f t="shared" si="596"/>
        <v>L</v>
      </c>
      <c r="E1416" s="44" t="s">
        <v>371</v>
      </c>
      <c r="F1416" s="155" t="str">
        <f t="shared" si="591"/>
        <v>534 LOMOND</v>
      </c>
      <c r="G1416" s="44" t="str">
        <f t="shared" si="592"/>
        <v>Residential</v>
      </c>
      <c r="H1416" s="44" t="str">
        <f t="shared" si="570"/>
        <v>Crawlspace</v>
      </c>
      <c r="I1416" s="38" t="str">
        <f t="shared" si="576"/>
        <v>Y</v>
      </c>
      <c r="J1416" s="38" t="str">
        <f t="shared" si="577"/>
        <v>Y</v>
      </c>
      <c r="K1416" s="38" t="str">
        <f t="shared" si="595"/>
        <v>Y</v>
      </c>
      <c r="L1416" s="44"/>
      <c r="M1416" s="38" t="str">
        <f t="shared" si="597"/>
        <v/>
      </c>
      <c r="N1416" s="38" t="str">
        <f t="shared" si="598"/>
        <v/>
      </c>
      <c r="O1416" s="38" t="str">
        <f t="shared" si="593"/>
        <v/>
      </c>
      <c r="P1416" s="44"/>
      <c r="Q1416" s="44"/>
      <c r="R1416" s="44"/>
      <c r="S1416" s="44"/>
      <c r="T1416" s="44"/>
      <c r="U1416" s="44"/>
      <c r="V1416" s="44"/>
      <c r="W1416" s="44"/>
      <c r="X1416" s="44"/>
      <c r="Y1416" s="38" t="str">
        <f t="shared" si="571"/>
        <v>Y</v>
      </c>
      <c r="Z1416" s="38" t="str">
        <f t="shared" si="572"/>
        <v>n</v>
      </c>
      <c r="AA1416" s="38" t="str">
        <f t="shared" si="594"/>
        <v>Y</v>
      </c>
      <c r="AC1416" s="59"/>
      <c r="AD1416" s="204"/>
      <c r="AE1416" s="38"/>
      <c r="AF1416" s="38"/>
      <c r="AG1416" s="125">
        <f t="shared" si="578"/>
        <v>66</v>
      </c>
      <c r="AH1416" s="39">
        <v>7</v>
      </c>
      <c r="AI1416" s="123">
        <f t="shared" si="579"/>
        <v>11609.283745788973</v>
      </c>
      <c r="AM1416" s="40">
        <f t="shared" si="583"/>
        <v>0.44</v>
      </c>
      <c r="AN1416" s="39">
        <f t="shared" si="573"/>
        <v>0.5</v>
      </c>
      <c r="AO1416" s="204">
        <f t="shared" si="580"/>
        <v>3.7900701682789075E-5</v>
      </c>
      <c r="AP1416" s="204"/>
      <c r="AQ1416" s="59"/>
      <c r="AR1416" s="59"/>
      <c r="AS1416" s="115">
        <f t="shared" si="584"/>
        <v>1</v>
      </c>
      <c r="AT1416" s="115">
        <f t="shared" si="585"/>
        <v>0</v>
      </c>
      <c r="AU1416" s="115"/>
      <c r="AV1416" s="115"/>
      <c r="AY1416" s="115"/>
      <c r="AZ1416" s="115"/>
      <c r="BA1416" s="43">
        <v>68</v>
      </c>
      <c r="BB1416" s="43" t="s">
        <v>2135</v>
      </c>
      <c r="BC1416" s="43" t="s">
        <v>2050</v>
      </c>
      <c r="BD1416" s="43" t="s">
        <v>2136</v>
      </c>
      <c r="BE1416" s="37" t="s">
        <v>656</v>
      </c>
      <c r="BF1416" s="43"/>
      <c r="BG1416" s="43">
        <v>529</v>
      </c>
      <c r="BH1416" s="43" t="s">
        <v>2581</v>
      </c>
      <c r="BI1416" s="43" t="s">
        <v>2138</v>
      </c>
      <c r="BJ1416" s="43" t="s">
        <v>533</v>
      </c>
      <c r="BK1416" s="43" t="s">
        <v>1489</v>
      </c>
      <c r="BN1416" s="43">
        <v>2.4</v>
      </c>
      <c r="BO1416" s="43" t="s">
        <v>1390</v>
      </c>
      <c r="BP1416" s="48" t="s">
        <v>1406</v>
      </c>
      <c r="BS1416" s="43" t="s">
        <v>1393</v>
      </c>
      <c r="BT1416" s="43" t="s">
        <v>2582</v>
      </c>
      <c r="BU1416" s="43"/>
      <c r="BV1416" s="43"/>
      <c r="BW1416" s="243">
        <v>37179</v>
      </c>
      <c r="BX1416" s="243"/>
      <c r="BY1416" s="48" t="s">
        <v>451</v>
      </c>
      <c r="BZ1416" s="43">
        <v>0.44</v>
      </c>
      <c r="CA1416" s="43" t="s">
        <v>1396</v>
      </c>
      <c r="CD1416" s="124" t="s">
        <v>1397</v>
      </c>
      <c r="CE1416" s="43">
        <v>13836</v>
      </c>
      <c r="CR1416" s="43" t="s">
        <v>324</v>
      </c>
      <c r="CS1416" s="251">
        <v>37179</v>
      </c>
      <c r="CT1416" s="126"/>
      <c r="CU1416" s="43">
        <v>300</v>
      </c>
      <c r="CV1416" s="39" t="s">
        <v>1395</v>
      </c>
      <c r="CW1416" s="43"/>
      <c r="CY1416" s="39" t="s">
        <v>451</v>
      </c>
      <c r="CZ1416" s="43">
        <v>66</v>
      </c>
      <c r="DA1416" s="43" t="s">
        <v>2046</v>
      </c>
      <c r="DD1416" s="43" t="s">
        <v>1397</v>
      </c>
      <c r="DE1416" s="43">
        <v>1960</v>
      </c>
      <c r="DF1416" s="43"/>
      <c r="DG1416" s="43"/>
      <c r="DH1416" s="43"/>
      <c r="DI1416" s="43"/>
      <c r="DJ1416" s="43"/>
      <c r="DK1416" s="43"/>
      <c r="DL1416" s="43"/>
      <c r="DM1416" s="43"/>
      <c r="DN1416" s="43"/>
      <c r="DO1416" s="43"/>
      <c r="DP1416" s="43"/>
      <c r="DQ1416" s="43"/>
      <c r="DR1416" s="124"/>
      <c r="DS1416" s="43"/>
    </row>
    <row r="1417" spans="1:123" s="39" customFormat="1" hidden="1" x14ac:dyDescent="0.2">
      <c r="A1417" s="44" t="str">
        <f t="shared" si="590"/>
        <v>Lockwood</v>
      </c>
      <c r="B1417" s="44" t="str">
        <f t="shared" si="567"/>
        <v>Trichloroethylene</v>
      </c>
      <c r="C1417" s="38" t="s">
        <v>2587</v>
      </c>
      <c r="D1417" s="38" t="str">
        <f t="shared" si="596"/>
        <v>L</v>
      </c>
      <c r="E1417" s="44" t="s">
        <v>371</v>
      </c>
      <c r="F1417" s="155" t="str">
        <f t="shared" si="591"/>
        <v>534 LOMOND</v>
      </c>
      <c r="G1417" s="44" t="str">
        <f t="shared" si="592"/>
        <v>Residential</v>
      </c>
      <c r="H1417" s="44" t="str">
        <f t="shared" si="570"/>
        <v>Crawlspace</v>
      </c>
      <c r="I1417" s="38" t="str">
        <f t="shared" si="576"/>
        <v>Y</v>
      </c>
      <c r="J1417" s="38" t="str">
        <f t="shared" si="577"/>
        <v>Y</v>
      </c>
      <c r="K1417" s="38" t="str">
        <f t="shared" si="595"/>
        <v>Y</v>
      </c>
      <c r="L1417" s="44"/>
      <c r="M1417" s="38" t="str">
        <f t="shared" si="597"/>
        <v/>
      </c>
      <c r="N1417" s="38" t="str">
        <f t="shared" si="598"/>
        <v/>
      </c>
      <c r="O1417" s="38" t="str">
        <f t="shared" si="593"/>
        <v/>
      </c>
      <c r="P1417" s="44"/>
      <c r="Q1417" s="44"/>
      <c r="R1417" s="44"/>
      <c r="S1417" s="44"/>
      <c r="T1417" s="44"/>
      <c r="U1417" s="44"/>
      <c r="V1417" s="44"/>
      <c r="W1417" s="44"/>
      <c r="X1417" s="44"/>
      <c r="Y1417" s="38" t="str">
        <f t="shared" si="571"/>
        <v>Y</v>
      </c>
      <c r="Z1417" s="38" t="str">
        <f t="shared" si="572"/>
        <v>n</v>
      </c>
      <c r="AA1417" s="38" t="str">
        <f t="shared" si="594"/>
        <v>Y</v>
      </c>
      <c r="AC1417" s="59"/>
      <c r="AD1417" s="204"/>
      <c r="AE1417" s="38"/>
      <c r="AF1417" s="38"/>
      <c r="AG1417" s="125">
        <f t="shared" si="578"/>
        <v>53</v>
      </c>
      <c r="AH1417" s="39">
        <v>7</v>
      </c>
      <c r="AI1417" s="123">
        <f t="shared" si="579"/>
        <v>9322.6066443456893</v>
      </c>
      <c r="AM1417" s="40">
        <f t="shared" si="583"/>
        <v>0.16</v>
      </c>
      <c r="AN1417" s="39">
        <f t="shared" si="573"/>
        <v>0.5</v>
      </c>
      <c r="AO1417" s="204">
        <f t="shared" si="580"/>
        <v>1.7162581894093168E-5</v>
      </c>
      <c r="AP1417" s="204"/>
      <c r="AQ1417" s="59"/>
      <c r="AR1417" s="59"/>
      <c r="AS1417" s="115">
        <f t="shared" si="584"/>
        <v>1</v>
      </c>
      <c r="AT1417" s="115">
        <f t="shared" si="585"/>
        <v>0</v>
      </c>
      <c r="AU1417" s="115"/>
      <c r="AV1417" s="115"/>
      <c r="AY1417" s="115"/>
      <c r="AZ1417" s="115"/>
      <c r="BA1417" s="43">
        <v>68</v>
      </c>
      <c r="BB1417" s="43" t="s">
        <v>2135</v>
      </c>
      <c r="BC1417" s="43" t="s">
        <v>2050</v>
      </c>
      <c r="BD1417" s="43" t="s">
        <v>2136</v>
      </c>
      <c r="BE1417" s="37" t="s">
        <v>656</v>
      </c>
      <c r="BF1417" s="43"/>
      <c r="BG1417" s="43">
        <v>529</v>
      </c>
      <c r="BH1417" s="43" t="s">
        <v>2581</v>
      </c>
      <c r="BI1417" s="43" t="s">
        <v>2138</v>
      </c>
      <c r="BJ1417" s="43" t="s">
        <v>533</v>
      </c>
      <c r="BK1417" s="43" t="s">
        <v>1489</v>
      </c>
      <c r="BN1417" s="43">
        <v>2.4</v>
      </c>
      <c r="BO1417" s="43" t="s">
        <v>1390</v>
      </c>
      <c r="BP1417" s="48" t="s">
        <v>1406</v>
      </c>
      <c r="BS1417" s="43" t="s">
        <v>1393</v>
      </c>
      <c r="BT1417" s="43" t="s">
        <v>2582</v>
      </c>
      <c r="BU1417" s="43"/>
      <c r="BV1417" s="43"/>
      <c r="BW1417" s="243">
        <v>37302</v>
      </c>
      <c r="BX1417" s="243"/>
      <c r="BY1417" s="48" t="s">
        <v>451</v>
      </c>
      <c r="BZ1417" s="43">
        <v>0.16</v>
      </c>
      <c r="CA1417" s="43" t="s">
        <v>1396</v>
      </c>
      <c r="CD1417" s="124" t="s">
        <v>1397</v>
      </c>
      <c r="CE1417" s="43">
        <v>13833</v>
      </c>
      <c r="CR1417" s="43" t="s">
        <v>324</v>
      </c>
      <c r="CS1417" s="251">
        <v>37302</v>
      </c>
      <c r="CT1417" s="126"/>
      <c r="CU1417" s="43">
        <v>300</v>
      </c>
      <c r="CV1417" s="39" t="s">
        <v>1395</v>
      </c>
      <c r="CW1417" s="43"/>
      <c r="CY1417" s="39" t="s">
        <v>451</v>
      </c>
      <c r="CZ1417" s="43">
        <v>53</v>
      </c>
      <c r="DA1417" s="43" t="s">
        <v>2046</v>
      </c>
      <c r="DD1417" s="43" t="s">
        <v>1397</v>
      </c>
      <c r="DE1417" s="43">
        <v>1962</v>
      </c>
      <c r="DF1417" s="43"/>
      <c r="DG1417" s="43"/>
      <c r="DH1417" s="43"/>
      <c r="DI1417" s="43"/>
      <c r="DJ1417" s="43"/>
      <c r="DK1417" s="43"/>
      <c r="DL1417" s="43"/>
      <c r="DM1417" s="43"/>
      <c r="DN1417" s="43"/>
      <c r="DO1417" s="43"/>
      <c r="DP1417" s="43"/>
      <c r="DQ1417" s="43"/>
      <c r="DR1417" s="124"/>
      <c r="DS1417" s="43"/>
    </row>
    <row r="1418" spans="1:123" s="39" customFormat="1" hidden="1" x14ac:dyDescent="0.2">
      <c r="A1418" s="44" t="str">
        <f t="shared" si="590"/>
        <v>Lockwood</v>
      </c>
      <c r="B1418" s="44" t="str">
        <f t="shared" si="567"/>
        <v>cis-1,2-Dichloroethylene</v>
      </c>
      <c r="C1418" s="38" t="s">
        <v>2587</v>
      </c>
      <c r="D1418" s="38" t="str">
        <f t="shared" si="596"/>
        <v>L</v>
      </c>
      <c r="E1418" s="44" t="s">
        <v>371</v>
      </c>
      <c r="F1418" s="155" t="str">
        <f t="shared" si="591"/>
        <v>546 LOMOND</v>
      </c>
      <c r="G1418" s="44" t="str">
        <f t="shared" si="592"/>
        <v>Residential</v>
      </c>
      <c r="H1418" s="44" t="str">
        <f t="shared" si="570"/>
        <v>Crawlspace</v>
      </c>
      <c r="I1418" s="38" t="str">
        <f t="shared" si="576"/>
        <v>Y</v>
      </c>
      <c r="J1418" s="38" t="str">
        <f t="shared" si="577"/>
        <v>Y</v>
      </c>
      <c r="K1418" s="38" t="str">
        <f t="shared" si="595"/>
        <v>Y</v>
      </c>
      <c r="L1418" s="44"/>
      <c r="M1418" s="38" t="str">
        <f t="shared" si="597"/>
        <v/>
      </c>
      <c r="N1418" s="38" t="str">
        <f t="shared" si="598"/>
        <v/>
      </c>
      <c r="O1418" s="38" t="str">
        <f t="shared" si="593"/>
        <v/>
      </c>
      <c r="P1418" s="44"/>
      <c r="Q1418" s="44"/>
      <c r="R1418" s="44"/>
      <c r="S1418" s="44"/>
      <c r="T1418" s="44"/>
      <c r="U1418" s="44"/>
      <c r="V1418" s="44"/>
      <c r="W1418" s="44"/>
      <c r="X1418" s="44"/>
      <c r="Y1418" s="38" t="str">
        <f t="shared" si="571"/>
        <v>Y</v>
      </c>
      <c r="Z1418" s="38" t="str">
        <f t="shared" si="572"/>
        <v>Y</v>
      </c>
      <c r="AA1418" s="38" t="str">
        <f t="shared" si="594"/>
        <v>Y</v>
      </c>
      <c r="AC1418" s="59"/>
      <c r="AD1418" s="204"/>
      <c r="AE1418" s="38"/>
      <c r="AF1418" s="38"/>
      <c r="AG1418" s="125">
        <f t="shared" si="578"/>
        <v>273</v>
      </c>
      <c r="AH1418" s="39">
        <v>7</v>
      </c>
      <c r="AI1418" s="123">
        <f t="shared" si="579"/>
        <v>20813.717970004927</v>
      </c>
      <c r="AM1418" s="40">
        <f t="shared" si="583"/>
        <v>0.06</v>
      </c>
      <c r="AN1418" s="39" t="str">
        <f t="shared" si="573"/>
        <v/>
      </c>
      <c r="AO1418" s="204">
        <f t="shared" si="580"/>
        <v>2.8827141833317441E-6</v>
      </c>
      <c r="AP1418" s="204"/>
      <c r="AQ1418" s="59"/>
      <c r="AR1418" s="59"/>
      <c r="AS1418" s="115">
        <f t="shared" si="584"/>
        <v>1</v>
      </c>
      <c r="AT1418" s="115">
        <f t="shared" si="585"/>
        <v>0</v>
      </c>
      <c r="AU1418" s="115"/>
      <c r="AV1418" s="115"/>
      <c r="AY1418" s="115"/>
      <c r="AZ1418" s="115"/>
      <c r="BA1418" s="43">
        <v>68</v>
      </c>
      <c r="BB1418" s="43" t="s">
        <v>2135</v>
      </c>
      <c r="BC1418" s="43" t="s">
        <v>2050</v>
      </c>
      <c r="BD1418" s="43" t="s">
        <v>2136</v>
      </c>
      <c r="BE1418" s="37" t="s">
        <v>656</v>
      </c>
      <c r="BF1418" s="43"/>
      <c r="BG1418" s="43">
        <v>531</v>
      </c>
      <c r="BH1418" s="43" t="s">
        <v>2583</v>
      </c>
      <c r="BI1418" s="43" t="s">
        <v>321</v>
      </c>
      <c r="BJ1418" s="43" t="s">
        <v>533</v>
      </c>
      <c r="BK1418" s="43" t="s">
        <v>1489</v>
      </c>
      <c r="BN1418" s="43">
        <v>2.4</v>
      </c>
      <c r="BO1418" s="43" t="s">
        <v>1390</v>
      </c>
      <c r="BP1418" s="48" t="s">
        <v>1406</v>
      </c>
      <c r="BS1418" s="43" t="s">
        <v>1400</v>
      </c>
      <c r="BT1418" s="43" t="s">
        <v>2584</v>
      </c>
      <c r="BU1418" s="43"/>
      <c r="BV1418" s="43"/>
      <c r="BW1418" s="243">
        <v>37179</v>
      </c>
      <c r="BX1418" s="243"/>
      <c r="BY1418" s="48" t="s">
        <v>451</v>
      </c>
      <c r="BZ1418" s="43">
        <v>0.06</v>
      </c>
      <c r="CA1418" s="43" t="s">
        <v>1396</v>
      </c>
      <c r="CD1418" s="124" t="s">
        <v>1397</v>
      </c>
      <c r="CE1418" s="43">
        <v>13845</v>
      </c>
      <c r="CR1418" s="43" t="s">
        <v>324</v>
      </c>
      <c r="CS1418" s="251">
        <v>37179</v>
      </c>
      <c r="CT1418" s="126"/>
      <c r="CU1418" s="43">
        <v>450</v>
      </c>
      <c r="CV1418" s="39" t="s">
        <v>1395</v>
      </c>
      <c r="CW1418" s="43"/>
      <c r="CY1418" s="39" t="s">
        <v>451</v>
      </c>
      <c r="CZ1418" s="43">
        <v>273</v>
      </c>
      <c r="DA1418" s="43" t="s">
        <v>2046</v>
      </c>
      <c r="DD1418" s="43" t="s">
        <v>1397</v>
      </c>
      <c r="DE1418" s="43">
        <v>1967</v>
      </c>
      <c r="DF1418" s="43"/>
      <c r="DG1418" s="43"/>
      <c r="DH1418" s="43"/>
      <c r="DI1418" s="43"/>
      <c r="DJ1418" s="43"/>
      <c r="DK1418" s="43"/>
      <c r="DL1418" s="43"/>
      <c r="DM1418" s="43"/>
      <c r="DN1418" s="43"/>
      <c r="DO1418" s="43"/>
      <c r="DP1418" s="43"/>
      <c r="DQ1418" s="43"/>
      <c r="DR1418" s="124"/>
      <c r="DS1418" s="43"/>
    </row>
    <row r="1419" spans="1:123" s="39" customFormat="1" hidden="1" x14ac:dyDescent="0.2">
      <c r="A1419" s="44" t="str">
        <f t="shared" si="590"/>
        <v>Lockwood</v>
      </c>
      <c r="B1419" s="44" t="str">
        <f t="shared" si="567"/>
        <v>Tetrachloroethylene</v>
      </c>
      <c r="C1419" s="38" t="s">
        <v>2587</v>
      </c>
      <c r="D1419" s="38" t="str">
        <f t="shared" si="596"/>
        <v>L</v>
      </c>
      <c r="E1419" s="44" t="s">
        <v>371</v>
      </c>
      <c r="F1419" s="155" t="str">
        <f t="shared" si="591"/>
        <v>546 LOMOND</v>
      </c>
      <c r="G1419" s="44" t="str">
        <f t="shared" si="592"/>
        <v>Residential</v>
      </c>
      <c r="H1419" s="44" t="str">
        <f t="shared" si="570"/>
        <v>Crawlspace</v>
      </c>
      <c r="I1419" s="38" t="str">
        <f t="shared" si="576"/>
        <v>Y</v>
      </c>
      <c r="J1419" s="38" t="str">
        <f t="shared" si="577"/>
        <v>Y</v>
      </c>
      <c r="K1419" s="38" t="str">
        <f t="shared" si="595"/>
        <v>Y</v>
      </c>
      <c r="L1419" s="44"/>
      <c r="M1419" s="38" t="str">
        <f t="shared" si="597"/>
        <v/>
      </c>
      <c r="N1419" s="38" t="str">
        <f t="shared" si="598"/>
        <v/>
      </c>
      <c r="O1419" s="38" t="str">
        <f t="shared" si="593"/>
        <v/>
      </c>
      <c r="P1419" s="44"/>
      <c r="Q1419" s="44"/>
      <c r="R1419" s="44"/>
      <c r="S1419" s="44"/>
      <c r="T1419" s="44"/>
      <c r="U1419" s="44"/>
      <c r="V1419" s="44"/>
      <c r="W1419" s="44"/>
      <c r="X1419" s="44"/>
      <c r="Y1419" s="38" t="str">
        <f t="shared" si="571"/>
        <v>Y</v>
      </c>
      <c r="Z1419" s="38" t="str">
        <f t="shared" si="572"/>
        <v>Y</v>
      </c>
      <c r="AA1419" s="38" t="str">
        <f t="shared" si="594"/>
        <v>Y</v>
      </c>
      <c r="AC1419" s="59"/>
      <c r="AD1419" s="204"/>
      <c r="AE1419" s="38"/>
      <c r="AF1419" s="38"/>
      <c r="AG1419" s="125">
        <f t="shared" si="578"/>
        <v>237</v>
      </c>
      <c r="AH1419" s="39">
        <v>7</v>
      </c>
      <c r="AI1419" s="123">
        <f t="shared" si="579"/>
        <v>66888.40886253104</v>
      </c>
      <c r="AM1419" s="40">
        <f t="shared" si="583"/>
        <v>5.63</v>
      </c>
      <c r="AN1419" s="39">
        <f t="shared" si="573"/>
        <v>3.8</v>
      </c>
      <c r="AO1419" s="204">
        <f t="shared" si="580"/>
        <v>8.417003926002736E-5</v>
      </c>
      <c r="AP1419" s="204"/>
      <c r="AQ1419" s="59"/>
      <c r="AR1419" s="59"/>
      <c r="AS1419" s="115">
        <f t="shared" si="584"/>
        <v>1</v>
      </c>
      <c r="AT1419" s="115">
        <f t="shared" si="585"/>
        <v>0</v>
      </c>
      <c r="AU1419" s="115"/>
      <c r="AV1419" s="115"/>
      <c r="AY1419" s="115"/>
      <c r="AZ1419" s="115"/>
      <c r="BA1419" s="43">
        <v>68</v>
      </c>
      <c r="BB1419" s="43" t="s">
        <v>2135</v>
      </c>
      <c r="BC1419" s="43" t="s">
        <v>2050</v>
      </c>
      <c r="BD1419" s="43" t="s">
        <v>2136</v>
      </c>
      <c r="BE1419" s="37" t="s">
        <v>656</v>
      </c>
      <c r="BF1419" s="43"/>
      <c r="BG1419" s="43">
        <v>531</v>
      </c>
      <c r="BH1419" s="43" t="s">
        <v>2583</v>
      </c>
      <c r="BI1419" s="43" t="s">
        <v>321</v>
      </c>
      <c r="BJ1419" s="43" t="s">
        <v>533</v>
      </c>
      <c r="BK1419" s="43" t="s">
        <v>1489</v>
      </c>
      <c r="BN1419" s="43">
        <v>2.4</v>
      </c>
      <c r="BO1419" s="43" t="s">
        <v>1390</v>
      </c>
      <c r="BP1419" s="48" t="s">
        <v>1406</v>
      </c>
      <c r="BS1419" s="43" t="s">
        <v>2057</v>
      </c>
      <c r="BT1419" s="43" t="s">
        <v>2584</v>
      </c>
      <c r="BU1419" s="43"/>
      <c r="BV1419" s="43"/>
      <c r="BW1419" s="243">
        <v>37179</v>
      </c>
      <c r="BX1419" s="243"/>
      <c r="BY1419" s="48" t="s">
        <v>451</v>
      </c>
      <c r="BZ1419" s="43">
        <v>5.63</v>
      </c>
      <c r="CA1419" s="43" t="s">
        <v>1396</v>
      </c>
      <c r="CD1419" s="124" t="s">
        <v>1397</v>
      </c>
      <c r="CE1419" s="43">
        <v>13846</v>
      </c>
      <c r="CR1419" s="43" t="s">
        <v>324</v>
      </c>
      <c r="CS1419" s="251">
        <v>37179</v>
      </c>
      <c r="CT1419" s="126"/>
      <c r="CU1419" s="43">
        <v>450</v>
      </c>
      <c r="CV1419" s="39" t="s">
        <v>1395</v>
      </c>
      <c r="CW1419" s="43"/>
      <c r="CY1419" s="39" t="s">
        <v>451</v>
      </c>
      <c r="CZ1419" s="43">
        <v>237</v>
      </c>
      <c r="DA1419" s="43" t="s">
        <v>2046</v>
      </c>
      <c r="DD1419" s="43" t="s">
        <v>1397</v>
      </c>
      <c r="DE1419" s="43">
        <v>1968</v>
      </c>
      <c r="DF1419" s="43"/>
      <c r="DG1419" s="43"/>
      <c r="DH1419" s="43"/>
      <c r="DI1419" s="43"/>
      <c r="DJ1419" s="43"/>
      <c r="DK1419" s="43"/>
      <c r="DL1419" s="43"/>
      <c r="DM1419" s="43"/>
      <c r="DN1419" s="43"/>
      <c r="DO1419" s="43"/>
      <c r="DP1419" s="43"/>
      <c r="DQ1419" s="43"/>
      <c r="DR1419" s="124"/>
      <c r="DS1419" s="43"/>
    </row>
    <row r="1420" spans="1:123" s="39" customFormat="1" hidden="1" x14ac:dyDescent="0.2">
      <c r="A1420" s="44" t="str">
        <f t="shared" si="590"/>
        <v>Lockwood</v>
      </c>
      <c r="B1420" s="44" t="str">
        <f t="shared" si="567"/>
        <v>Tetrachloroethylene</v>
      </c>
      <c r="C1420" s="38" t="s">
        <v>2587</v>
      </c>
      <c r="D1420" s="38" t="str">
        <f t="shared" si="596"/>
        <v>L</v>
      </c>
      <c r="E1420" s="44" t="s">
        <v>371</v>
      </c>
      <c r="F1420" s="155" t="str">
        <f t="shared" si="591"/>
        <v>546 LOMOND</v>
      </c>
      <c r="G1420" s="44" t="str">
        <f t="shared" si="592"/>
        <v>Residential</v>
      </c>
      <c r="H1420" s="44" t="str">
        <f t="shared" si="570"/>
        <v>Crawlspace</v>
      </c>
      <c r="I1420" s="38" t="str">
        <f t="shared" si="576"/>
        <v>Y</v>
      </c>
      <c r="J1420" s="38" t="str">
        <f t="shared" si="577"/>
        <v>Y</v>
      </c>
      <c r="K1420" s="38" t="str">
        <f t="shared" si="595"/>
        <v>Y</v>
      </c>
      <c r="L1420" s="44"/>
      <c r="M1420" s="38" t="str">
        <f t="shared" si="597"/>
        <v/>
      </c>
      <c r="N1420" s="38" t="str">
        <f t="shared" si="598"/>
        <v/>
      </c>
      <c r="O1420" s="38" t="str">
        <f t="shared" si="593"/>
        <v/>
      </c>
      <c r="P1420" s="44"/>
      <c r="Q1420" s="44"/>
      <c r="R1420" s="44"/>
      <c r="S1420" s="44"/>
      <c r="T1420" s="44"/>
      <c r="U1420" s="44"/>
      <c r="V1420" s="44"/>
      <c r="W1420" s="44"/>
      <c r="X1420" s="44"/>
      <c r="Y1420" s="38" t="str">
        <f t="shared" si="571"/>
        <v>Y</v>
      </c>
      <c r="Z1420" s="38" t="str">
        <f t="shared" si="572"/>
        <v>n</v>
      </c>
      <c r="AA1420" s="38" t="str">
        <f t="shared" si="594"/>
        <v>Y</v>
      </c>
      <c r="AC1420" s="59"/>
      <c r="AD1420" s="204"/>
      <c r="AE1420" s="38"/>
      <c r="AF1420" s="38"/>
      <c r="AG1420" s="125">
        <f t="shared" si="578"/>
        <v>208</v>
      </c>
      <c r="AH1420" s="39">
        <v>7</v>
      </c>
      <c r="AI1420" s="123">
        <f t="shared" si="579"/>
        <v>58703.751238001918</v>
      </c>
      <c r="AM1420" s="40">
        <f t="shared" si="583"/>
        <v>2.65</v>
      </c>
      <c r="AN1420" s="39">
        <f t="shared" si="573"/>
        <v>3.8</v>
      </c>
      <c r="AO1420" s="204">
        <f t="shared" si="580"/>
        <v>4.5141919283081868E-5</v>
      </c>
      <c r="AP1420" s="204"/>
      <c r="AQ1420" s="59"/>
      <c r="AR1420" s="59"/>
      <c r="AS1420" s="115">
        <f t="shared" si="584"/>
        <v>1</v>
      </c>
      <c r="AT1420" s="115">
        <f t="shared" si="585"/>
        <v>0</v>
      </c>
      <c r="AU1420" s="115"/>
      <c r="AV1420" s="115"/>
      <c r="AY1420" s="115"/>
      <c r="AZ1420" s="115"/>
      <c r="BA1420" s="43">
        <v>68</v>
      </c>
      <c r="BB1420" s="43" t="s">
        <v>2135</v>
      </c>
      <c r="BC1420" s="43" t="s">
        <v>2050</v>
      </c>
      <c r="BD1420" s="43" t="s">
        <v>2136</v>
      </c>
      <c r="BE1420" s="37" t="s">
        <v>656</v>
      </c>
      <c r="BF1420" s="43"/>
      <c r="BG1420" s="43">
        <v>531</v>
      </c>
      <c r="BH1420" s="43" t="s">
        <v>2583</v>
      </c>
      <c r="BI1420" s="43" t="s">
        <v>321</v>
      </c>
      <c r="BJ1420" s="43" t="s">
        <v>533</v>
      </c>
      <c r="BK1420" s="43" t="s">
        <v>1489</v>
      </c>
      <c r="BN1420" s="43">
        <v>2.4</v>
      </c>
      <c r="BO1420" s="43" t="s">
        <v>1390</v>
      </c>
      <c r="BP1420" s="48" t="s">
        <v>1406</v>
      </c>
      <c r="BS1420" s="43" t="s">
        <v>2057</v>
      </c>
      <c r="BT1420" s="43" t="s">
        <v>2584</v>
      </c>
      <c r="BU1420" s="43"/>
      <c r="BV1420" s="43"/>
      <c r="BW1420" s="243">
        <v>37302</v>
      </c>
      <c r="BX1420" s="243"/>
      <c r="BY1420" s="48" t="s">
        <v>451</v>
      </c>
      <c r="BZ1420" s="43">
        <v>2.65</v>
      </c>
      <c r="CA1420" s="43" t="s">
        <v>1396</v>
      </c>
      <c r="CD1420" s="124" t="s">
        <v>1397</v>
      </c>
      <c r="CE1420" s="43">
        <v>13842</v>
      </c>
      <c r="CR1420" s="43" t="s">
        <v>324</v>
      </c>
      <c r="CS1420" s="251">
        <v>37302</v>
      </c>
      <c r="CT1420" s="126"/>
      <c r="CU1420" s="43">
        <v>450</v>
      </c>
      <c r="CV1420" s="39" t="s">
        <v>1395</v>
      </c>
      <c r="CW1420" s="43"/>
      <c r="CY1420" s="39" t="s">
        <v>451</v>
      </c>
      <c r="CZ1420" s="43">
        <v>208</v>
      </c>
      <c r="DA1420" s="43" t="s">
        <v>2046</v>
      </c>
      <c r="DD1420" s="43" t="s">
        <v>1397</v>
      </c>
      <c r="DE1420" s="43">
        <v>1970</v>
      </c>
      <c r="DF1420" s="43"/>
      <c r="DG1420" s="43"/>
      <c r="DH1420" s="43"/>
      <c r="DI1420" s="43"/>
      <c r="DJ1420" s="43"/>
      <c r="DK1420" s="43"/>
      <c r="DL1420" s="43"/>
      <c r="DM1420" s="43"/>
      <c r="DN1420" s="43"/>
      <c r="DO1420" s="43"/>
      <c r="DP1420" s="43"/>
      <c r="DQ1420" s="43"/>
      <c r="DR1420" s="124"/>
      <c r="DS1420" s="43"/>
    </row>
    <row r="1421" spans="1:123" s="39" customFormat="1" hidden="1" x14ac:dyDescent="0.2">
      <c r="A1421" s="44" t="str">
        <f t="shared" si="590"/>
        <v>Lockwood</v>
      </c>
      <c r="B1421" s="44" t="str">
        <f t="shared" si="567"/>
        <v>Trichloroethylene</v>
      </c>
      <c r="C1421" s="38" t="s">
        <v>2587</v>
      </c>
      <c r="D1421" s="38" t="str">
        <f t="shared" si="596"/>
        <v>L</v>
      </c>
      <c r="E1421" s="44" t="s">
        <v>371</v>
      </c>
      <c r="F1421" s="155" t="str">
        <f t="shared" si="591"/>
        <v>546 LOMOND</v>
      </c>
      <c r="G1421" s="44" t="str">
        <f t="shared" si="592"/>
        <v>Residential</v>
      </c>
      <c r="H1421" s="44" t="str">
        <f t="shared" si="570"/>
        <v>Crawlspace</v>
      </c>
      <c r="I1421" s="38" t="str">
        <f t="shared" si="576"/>
        <v>Y</v>
      </c>
      <c r="J1421" s="38" t="str">
        <f t="shared" si="577"/>
        <v>Y</v>
      </c>
      <c r="K1421" s="38" t="str">
        <f t="shared" si="595"/>
        <v>Y</v>
      </c>
      <c r="L1421" s="44"/>
      <c r="M1421" s="38" t="str">
        <f t="shared" si="597"/>
        <v/>
      </c>
      <c r="N1421" s="38" t="str">
        <f t="shared" si="598"/>
        <v/>
      </c>
      <c r="O1421" s="38" t="str">
        <f t="shared" si="593"/>
        <v/>
      </c>
      <c r="P1421" s="44"/>
      <c r="Q1421" s="44"/>
      <c r="R1421" s="44"/>
      <c r="S1421" s="44"/>
      <c r="T1421" s="44"/>
      <c r="U1421" s="44"/>
      <c r="V1421" s="44"/>
      <c r="W1421" s="44"/>
      <c r="X1421" s="44"/>
      <c r="Y1421" s="38" t="str">
        <f t="shared" si="571"/>
        <v>Y</v>
      </c>
      <c r="Z1421" s="38" t="str">
        <f t="shared" si="572"/>
        <v>n</v>
      </c>
      <c r="AA1421" s="38" t="str">
        <f t="shared" si="594"/>
        <v>Y</v>
      </c>
      <c r="AC1421" s="59"/>
      <c r="AD1421" s="204"/>
      <c r="AE1421" s="38"/>
      <c r="AF1421" s="38"/>
      <c r="AG1421" s="125">
        <f t="shared" si="578"/>
        <v>66</v>
      </c>
      <c r="AH1421" s="39">
        <v>7</v>
      </c>
      <c r="AI1421" s="123">
        <f t="shared" si="579"/>
        <v>11609.283745788973</v>
      </c>
      <c r="AM1421" s="40">
        <f t="shared" si="583"/>
        <v>0.31</v>
      </c>
      <c r="AN1421" s="39">
        <f t="shared" si="573"/>
        <v>0.5</v>
      </c>
      <c r="AO1421" s="204">
        <f t="shared" si="580"/>
        <v>2.6702767094692304E-5</v>
      </c>
      <c r="AP1421" s="204"/>
      <c r="AQ1421" s="59"/>
      <c r="AR1421" s="59"/>
      <c r="AS1421" s="115">
        <f t="shared" si="584"/>
        <v>1</v>
      </c>
      <c r="AT1421" s="115">
        <f t="shared" si="585"/>
        <v>0</v>
      </c>
      <c r="AU1421" s="115"/>
      <c r="AV1421" s="115"/>
      <c r="AY1421" s="115"/>
      <c r="AZ1421" s="115"/>
      <c r="BA1421" s="43">
        <v>68</v>
      </c>
      <c r="BB1421" s="43" t="s">
        <v>2135</v>
      </c>
      <c r="BC1421" s="43" t="s">
        <v>2050</v>
      </c>
      <c r="BD1421" s="43" t="s">
        <v>2136</v>
      </c>
      <c r="BE1421" s="37" t="s">
        <v>656</v>
      </c>
      <c r="BF1421" s="43"/>
      <c r="BG1421" s="43">
        <v>531</v>
      </c>
      <c r="BH1421" s="43" t="s">
        <v>2583</v>
      </c>
      <c r="BI1421" s="43" t="s">
        <v>321</v>
      </c>
      <c r="BJ1421" s="43" t="s">
        <v>533</v>
      </c>
      <c r="BK1421" s="43" t="s">
        <v>1489</v>
      </c>
      <c r="BN1421" s="43">
        <v>2.4</v>
      </c>
      <c r="BO1421" s="43" t="s">
        <v>1390</v>
      </c>
      <c r="BP1421" s="48" t="s">
        <v>1406</v>
      </c>
      <c r="BS1421" s="43" t="s">
        <v>1393</v>
      </c>
      <c r="BT1421" s="43" t="s">
        <v>2584</v>
      </c>
      <c r="BU1421" s="43"/>
      <c r="BV1421" s="43"/>
      <c r="BW1421" s="243">
        <v>37179</v>
      </c>
      <c r="BX1421" s="243"/>
      <c r="BY1421" s="48" t="s">
        <v>451</v>
      </c>
      <c r="BZ1421" s="43">
        <v>0.31</v>
      </c>
      <c r="CA1421" s="43" t="s">
        <v>1396</v>
      </c>
      <c r="CD1421" s="124" t="s">
        <v>1397</v>
      </c>
      <c r="CE1421" s="43">
        <v>13844</v>
      </c>
      <c r="CR1421" s="43" t="s">
        <v>324</v>
      </c>
      <c r="CS1421" s="251">
        <v>37179</v>
      </c>
      <c r="CT1421" s="126"/>
      <c r="CU1421" s="43">
        <v>450</v>
      </c>
      <c r="CV1421" s="39" t="s">
        <v>1395</v>
      </c>
      <c r="CW1421" s="43"/>
      <c r="CY1421" s="39" t="s">
        <v>451</v>
      </c>
      <c r="CZ1421" s="43">
        <v>66</v>
      </c>
      <c r="DA1421" s="43" t="s">
        <v>2046</v>
      </c>
      <c r="DD1421" s="43" t="s">
        <v>1397</v>
      </c>
      <c r="DE1421" s="43">
        <v>1969</v>
      </c>
      <c r="DF1421" s="43"/>
      <c r="DG1421" s="43"/>
      <c r="DH1421" s="43"/>
      <c r="DI1421" s="43"/>
      <c r="DJ1421" s="43"/>
      <c r="DK1421" s="43"/>
      <c r="DL1421" s="43"/>
      <c r="DM1421" s="43"/>
      <c r="DN1421" s="43"/>
      <c r="DO1421" s="43"/>
      <c r="DP1421" s="43"/>
      <c r="DQ1421" s="43"/>
      <c r="DR1421" s="124"/>
      <c r="DS1421" s="43"/>
    </row>
    <row r="1422" spans="1:123" s="39" customFormat="1" hidden="1" x14ac:dyDescent="0.2">
      <c r="A1422" s="44" t="str">
        <f t="shared" si="590"/>
        <v>Lockwood</v>
      </c>
      <c r="B1422" s="44" t="str">
        <f t="shared" si="567"/>
        <v>Trichloroethylene</v>
      </c>
      <c r="C1422" s="38" t="s">
        <v>2587</v>
      </c>
      <c r="D1422" s="38" t="str">
        <f t="shared" si="596"/>
        <v>L</v>
      </c>
      <c r="E1422" s="44" t="s">
        <v>371</v>
      </c>
      <c r="F1422" s="155" t="str">
        <f t="shared" si="591"/>
        <v>546 LOMOND</v>
      </c>
      <c r="G1422" s="44" t="str">
        <f t="shared" si="592"/>
        <v>Residential</v>
      </c>
      <c r="H1422" s="44" t="str">
        <f t="shared" si="570"/>
        <v>Crawlspace</v>
      </c>
      <c r="I1422" s="38" t="str">
        <f t="shared" si="576"/>
        <v>Y</v>
      </c>
      <c r="J1422" s="38" t="str">
        <f t="shared" si="577"/>
        <v>Y</v>
      </c>
      <c r="K1422" s="38" t="str">
        <f t="shared" si="595"/>
        <v>Y</v>
      </c>
      <c r="L1422" s="44"/>
      <c r="M1422" s="38" t="str">
        <f t="shared" si="597"/>
        <v/>
      </c>
      <c r="N1422" s="38" t="str">
        <f t="shared" si="598"/>
        <v/>
      </c>
      <c r="O1422" s="38" t="str">
        <f t="shared" si="593"/>
        <v/>
      </c>
      <c r="P1422" s="44"/>
      <c r="Q1422" s="44"/>
      <c r="R1422" s="44"/>
      <c r="S1422" s="44"/>
      <c r="T1422" s="44"/>
      <c r="U1422" s="44"/>
      <c r="V1422" s="44"/>
      <c r="W1422" s="44"/>
      <c r="X1422" s="44"/>
      <c r="Y1422" s="38" t="str">
        <f t="shared" si="571"/>
        <v>Y</v>
      </c>
      <c r="Z1422" s="38" t="str">
        <f t="shared" si="572"/>
        <v>n</v>
      </c>
      <c r="AA1422" s="38" t="str">
        <f t="shared" si="594"/>
        <v>Y</v>
      </c>
      <c r="AC1422" s="59"/>
      <c r="AD1422" s="204"/>
      <c r="AE1422" s="38"/>
      <c r="AF1422" s="38"/>
      <c r="AG1422" s="125">
        <f t="shared" si="578"/>
        <v>53</v>
      </c>
      <c r="AH1422" s="39">
        <v>7</v>
      </c>
      <c r="AI1422" s="123">
        <f t="shared" si="579"/>
        <v>9322.6066443456893</v>
      </c>
      <c r="AM1422" s="40">
        <f t="shared" si="583"/>
        <v>0.16</v>
      </c>
      <c r="AN1422" s="39">
        <f t="shared" si="573"/>
        <v>0.5</v>
      </c>
      <c r="AO1422" s="204">
        <f t="shared" si="580"/>
        <v>1.7162581894093168E-5</v>
      </c>
      <c r="AP1422" s="204"/>
      <c r="AQ1422" s="59"/>
      <c r="AR1422" s="59"/>
      <c r="AS1422" s="115">
        <f t="shared" si="584"/>
        <v>1</v>
      </c>
      <c r="AT1422" s="115">
        <f t="shared" si="585"/>
        <v>0</v>
      </c>
      <c r="AU1422" s="115"/>
      <c r="AV1422" s="115"/>
      <c r="AY1422" s="115"/>
      <c r="AZ1422" s="115"/>
      <c r="BA1422" s="43">
        <v>68</v>
      </c>
      <c r="BB1422" s="43" t="s">
        <v>2135</v>
      </c>
      <c r="BC1422" s="43" t="s">
        <v>2050</v>
      </c>
      <c r="BD1422" s="43" t="s">
        <v>2136</v>
      </c>
      <c r="BE1422" s="37" t="s">
        <v>656</v>
      </c>
      <c r="BF1422" s="43"/>
      <c r="BG1422" s="43">
        <v>531</v>
      </c>
      <c r="BH1422" s="43" t="s">
        <v>2583</v>
      </c>
      <c r="BI1422" s="43" t="s">
        <v>321</v>
      </c>
      <c r="BJ1422" s="43" t="s">
        <v>533</v>
      </c>
      <c r="BK1422" s="43" t="s">
        <v>1489</v>
      </c>
      <c r="BN1422" s="43">
        <v>2.4</v>
      </c>
      <c r="BO1422" s="43" t="s">
        <v>1390</v>
      </c>
      <c r="BP1422" s="48" t="s">
        <v>1406</v>
      </c>
      <c r="BS1422" s="43" t="s">
        <v>1393</v>
      </c>
      <c r="BT1422" s="43" t="s">
        <v>2584</v>
      </c>
      <c r="BU1422" s="43"/>
      <c r="BV1422" s="43"/>
      <c r="BW1422" s="243">
        <v>37302</v>
      </c>
      <c r="BX1422" s="243"/>
      <c r="BY1422" s="48" t="s">
        <v>451</v>
      </c>
      <c r="BZ1422" s="43">
        <v>0.16</v>
      </c>
      <c r="CA1422" s="43" t="s">
        <v>1396</v>
      </c>
      <c r="CD1422" s="124" t="s">
        <v>1397</v>
      </c>
      <c r="CE1422" s="43">
        <v>13843</v>
      </c>
      <c r="CR1422" s="43" t="s">
        <v>324</v>
      </c>
      <c r="CS1422" s="251">
        <v>37302</v>
      </c>
      <c r="CT1422" s="126"/>
      <c r="CU1422" s="43">
        <v>450</v>
      </c>
      <c r="CV1422" s="39" t="s">
        <v>1395</v>
      </c>
      <c r="CW1422" s="43"/>
      <c r="CY1422" s="39" t="s">
        <v>451</v>
      </c>
      <c r="CZ1422" s="43">
        <v>53</v>
      </c>
      <c r="DA1422" s="43" t="s">
        <v>2046</v>
      </c>
      <c r="DD1422" s="43" t="s">
        <v>1397</v>
      </c>
      <c r="DE1422" s="43">
        <v>1971</v>
      </c>
      <c r="DF1422" s="43"/>
      <c r="DG1422" s="43"/>
      <c r="DH1422" s="43"/>
      <c r="DI1422" s="43"/>
      <c r="DJ1422" s="43"/>
      <c r="DK1422" s="43"/>
      <c r="DL1422" s="43"/>
      <c r="DM1422" s="43"/>
      <c r="DN1422" s="43"/>
      <c r="DO1422" s="43"/>
      <c r="DP1422" s="43"/>
      <c r="DQ1422" s="43"/>
      <c r="DR1422" s="124"/>
      <c r="DS1422" s="43"/>
    </row>
    <row r="1423" spans="1:123" s="39" customFormat="1" hidden="1" x14ac:dyDescent="0.2">
      <c r="A1423" s="44" t="str">
        <f t="shared" si="590"/>
        <v>MADEP1</v>
      </c>
      <c r="B1423" s="44" t="str">
        <f t="shared" si="567"/>
        <v>Trichloroethylene</v>
      </c>
      <c r="C1423" s="38" t="s">
        <v>2587</v>
      </c>
      <c r="D1423" s="38" t="str">
        <f t="shared" si="596"/>
        <v>S</v>
      </c>
      <c r="E1423" s="44" t="s">
        <v>372</v>
      </c>
      <c r="F1423" s="155" t="str">
        <f t="shared" si="591"/>
        <v>1525 A Marble</v>
      </c>
      <c r="G1423" s="44" t="str">
        <f t="shared" si="592"/>
        <v>Residential</v>
      </c>
      <c r="H1423" s="44" t="str">
        <f t="shared" si="570"/>
        <v>Basement</v>
      </c>
      <c r="I1423" s="38" t="str">
        <f t="shared" si="576"/>
        <v>Y</v>
      </c>
      <c r="J1423" s="38" t="str">
        <f t="shared" si="577"/>
        <v>Y</v>
      </c>
      <c r="K1423" s="38" t="str">
        <f t="shared" si="595"/>
        <v>Y</v>
      </c>
      <c r="L1423" s="44"/>
      <c r="M1423" s="38" t="str">
        <f t="shared" si="597"/>
        <v/>
      </c>
      <c r="N1423" s="38" t="str">
        <f t="shared" si="598"/>
        <v/>
      </c>
      <c r="O1423" s="38" t="str">
        <f t="shared" si="593"/>
        <v/>
      </c>
      <c r="P1423" s="44"/>
      <c r="Q1423" s="38" t="str">
        <f>IF(DR1423="","",IF(DR1423="y","Y","n"))</f>
        <v>Y</v>
      </c>
      <c r="R1423" s="38" t="str">
        <f>IF(AK1423="","",IF(AN1423="","Y",IF(AK1423&gt;AN1423*$R$38,"Y","n")))</f>
        <v>Y</v>
      </c>
      <c r="S1423" s="38" t="str">
        <f>IF(AK1423="","",IF(Q1423="N","n","Y"))</f>
        <v>Y</v>
      </c>
      <c r="T1423" s="44"/>
      <c r="U1423" s="44"/>
      <c r="V1423" s="44"/>
      <c r="W1423" s="44"/>
      <c r="X1423" s="44"/>
      <c r="Y1423" s="38" t="str">
        <f t="shared" si="571"/>
        <v>Y</v>
      </c>
      <c r="Z1423" s="38" t="str">
        <f t="shared" si="572"/>
        <v>Y</v>
      </c>
      <c r="AA1423" s="38" t="str">
        <f t="shared" si="594"/>
        <v>Y</v>
      </c>
      <c r="AC1423" s="59"/>
      <c r="AD1423" s="204"/>
      <c r="AE1423" s="38"/>
      <c r="AF1423" s="38"/>
      <c r="AG1423" s="125">
        <f t="shared" si="578"/>
        <v>890</v>
      </c>
      <c r="AH1423" s="39">
        <v>11</v>
      </c>
      <c r="AI1423" s="123">
        <f t="shared" si="579"/>
        <v>192639.05831437252</v>
      </c>
      <c r="AK1423" s="47">
        <f>IF(DO1423="","",IF(DO1423="mg/m3",1000*DN1423,IF(DO1423="ppbv",DN1423*INDEX(ppbv_ug_m3,MATCH(BS1423,ChemName,0)),DN1423)))</f>
        <v>7400</v>
      </c>
      <c r="AM1423" s="40">
        <f t="shared" si="583"/>
        <v>200</v>
      </c>
      <c r="AN1423" s="39">
        <f t="shared" si="573"/>
        <v>0.5</v>
      </c>
      <c r="AO1423" s="204">
        <f t="shared" si="580"/>
        <v>1.0382110551724925E-3</v>
      </c>
      <c r="AP1423" s="204"/>
      <c r="AQ1423" s="204">
        <f>IF(AK1423="","",AM1423/AK1423)</f>
        <v>2.7027027027027029E-2</v>
      </c>
      <c r="AR1423" s="59"/>
      <c r="AS1423" s="115">
        <f t="shared" si="584"/>
        <v>1</v>
      </c>
      <c r="AT1423" s="115">
        <f t="shared" si="585"/>
        <v>0</v>
      </c>
      <c r="AU1423" s="115"/>
      <c r="AV1423" s="115"/>
      <c r="AW1423" s="39">
        <f>IF(AQ1423="","",IF(DR1423="Y",1,0))</f>
        <v>1</v>
      </c>
      <c r="AX1423" s="39">
        <f>IF(AQ1423="","",IF(DR1423="n",1,0))</f>
        <v>0</v>
      </c>
      <c r="AY1423" s="115"/>
      <c r="AZ1423" s="115"/>
      <c r="BA1423" s="43">
        <v>51</v>
      </c>
      <c r="BB1423" s="43" t="s">
        <v>626</v>
      </c>
      <c r="BC1423" s="43" t="s">
        <v>1385</v>
      </c>
      <c r="BD1423" s="43" t="s">
        <v>627</v>
      </c>
      <c r="BE1423" s="37" t="s">
        <v>2349</v>
      </c>
      <c r="BF1423" s="43"/>
      <c r="BG1423" s="43">
        <v>197</v>
      </c>
      <c r="BH1423" s="43" t="s">
        <v>628</v>
      </c>
      <c r="BI1423" s="43" t="s">
        <v>1387</v>
      </c>
      <c r="BJ1423" s="43" t="s">
        <v>533</v>
      </c>
      <c r="BK1423" s="43" t="s">
        <v>573</v>
      </c>
      <c r="BM1423" s="48"/>
      <c r="BN1423" s="135">
        <f>7*0.3048</f>
        <v>2.1335999999999999</v>
      </c>
      <c r="BO1423" s="43" t="s">
        <v>1390</v>
      </c>
      <c r="BP1423" s="48" t="s">
        <v>1406</v>
      </c>
      <c r="BS1423" s="43" t="s">
        <v>1393</v>
      </c>
      <c r="BT1423" s="43" t="s">
        <v>573</v>
      </c>
      <c r="BU1423" s="43"/>
      <c r="BV1423" s="43"/>
      <c r="BW1423" s="126">
        <v>34578</v>
      </c>
      <c r="BX1423" s="243"/>
      <c r="BY1423" s="43" t="s">
        <v>1961</v>
      </c>
      <c r="BZ1423" s="43">
        <v>200</v>
      </c>
      <c r="CA1423" s="43" t="s">
        <v>1396</v>
      </c>
      <c r="CD1423" s="124" t="s">
        <v>2044</v>
      </c>
      <c r="CE1423" s="43">
        <v>3752</v>
      </c>
      <c r="CR1423" s="43" t="s">
        <v>629</v>
      </c>
      <c r="CS1423" s="251">
        <v>34274</v>
      </c>
      <c r="CT1423" s="126"/>
      <c r="CU1423" s="43">
        <v>3</v>
      </c>
      <c r="CV1423" s="39" t="s">
        <v>1390</v>
      </c>
      <c r="CW1423" s="43"/>
      <c r="CY1423" s="43" t="s">
        <v>1491</v>
      </c>
      <c r="CZ1423" s="43">
        <v>890</v>
      </c>
      <c r="DA1423" s="43" t="s">
        <v>2046</v>
      </c>
      <c r="DD1423" s="43" t="s">
        <v>2044</v>
      </c>
      <c r="DE1423" s="43">
        <v>607</v>
      </c>
      <c r="DF1423" s="43"/>
      <c r="DG1423" s="254">
        <v>34213</v>
      </c>
      <c r="DH1423" s="185"/>
      <c r="DI1423" s="43"/>
      <c r="DJ1423" s="43"/>
      <c r="DK1423" s="43"/>
      <c r="DL1423" s="43"/>
      <c r="DM1423" s="48" t="s">
        <v>1491</v>
      </c>
      <c r="DN1423" s="180">
        <v>7400</v>
      </c>
      <c r="DO1423" s="180" t="s">
        <v>1396</v>
      </c>
      <c r="DP1423" s="43"/>
      <c r="DQ1423" s="43"/>
      <c r="DR1423" s="115" t="s">
        <v>2044</v>
      </c>
      <c r="DS1423" s="180">
        <v>768</v>
      </c>
    </row>
    <row r="1424" spans="1:123" s="39" customFormat="1" hidden="1" x14ac:dyDescent="0.2">
      <c r="A1424" s="44" t="str">
        <f t="shared" si="590"/>
        <v>MADEP1</v>
      </c>
      <c r="B1424" s="44" t="str">
        <f t="shared" ref="B1424:B1486" si="599">BS1424</f>
        <v>Trichloroethylene</v>
      </c>
      <c r="C1424" s="38" t="s">
        <v>2587</v>
      </c>
      <c r="D1424" s="38" t="str">
        <f t="shared" si="596"/>
        <v>S</v>
      </c>
      <c r="E1424" s="44" t="s">
        <v>372</v>
      </c>
      <c r="F1424" s="155" t="str">
        <f t="shared" si="591"/>
        <v>1525 B Marble</v>
      </c>
      <c r="G1424" s="44" t="str">
        <f t="shared" si="592"/>
        <v>Residential</v>
      </c>
      <c r="H1424" s="44" t="str">
        <f t="shared" ref="H1424:H1487" si="600">IF(BK1424="","",BK1424)</f>
        <v>Basement</v>
      </c>
      <c r="I1424" s="38" t="str">
        <f t="shared" si="576"/>
        <v>Y</v>
      </c>
      <c r="J1424" s="38" t="str">
        <f t="shared" si="577"/>
        <v>Y</v>
      </c>
      <c r="K1424" s="38" t="str">
        <f t="shared" si="595"/>
        <v>Y</v>
      </c>
      <c r="L1424" s="44"/>
      <c r="M1424" s="38" t="str">
        <f t="shared" si="597"/>
        <v/>
      </c>
      <c r="N1424" s="38" t="str">
        <f t="shared" si="598"/>
        <v/>
      </c>
      <c r="O1424" s="38" t="str">
        <f t="shared" ref="O1424:O1454" si="601">IF(AJ1424="","",IF(OR(M1424="N",N1424="N"),"n","Y"))</f>
        <v/>
      </c>
      <c r="P1424" s="44"/>
      <c r="Q1424" s="38" t="str">
        <f>IF(DR1424="","",IF(DR1424="y","Y","n"))</f>
        <v>Y</v>
      </c>
      <c r="R1424" s="38" t="str">
        <f>IF(AK1424="","",IF(AN1424="","Y",IF(AK1424&gt;AN1424*$R$38,"Y","n")))</f>
        <v>Y</v>
      </c>
      <c r="S1424" s="38" t="str">
        <f>IF(AK1424="","",IF(Q1424="N","n","Y"))</f>
        <v>Y</v>
      </c>
      <c r="T1424" s="44"/>
      <c r="U1424" s="44"/>
      <c r="V1424" s="44"/>
      <c r="W1424" s="44"/>
      <c r="X1424" s="44"/>
      <c r="Y1424" s="38" t="str">
        <f t="shared" ref="Y1424:Y1487" si="602">IF(CD1424="","",IF(CD1424="y","Y","n"))</f>
        <v>Y</v>
      </c>
      <c r="Z1424" s="38" t="str">
        <f t="shared" ref="Z1424:Z1487" si="603">IF(AM1424="","",IF(AN1424="","Y",IF(AM1424&gt;AN1424*$Z$38,"Y","n")))</f>
        <v>Y</v>
      </c>
      <c r="AA1424" s="38" t="str">
        <f t="shared" si="594"/>
        <v>Y</v>
      </c>
      <c r="AC1424" s="59"/>
      <c r="AD1424" s="204"/>
      <c r="AE1424" s="38"/>
      <c r="AF1424" s="38"/>
      <c r="AG1424" s="125">
        <f t="shared" si="578"/>
        <v>1500</v>
      </c>
      <c r="AH1424" s="39">
        <v>11</v>
      </c>
      <c r="AI1424" s="123">
        <f t="shared" si="579"/>
        <v>324672.57019276271</v>
      </c>
      <c r="AK1424" s="47">
        <f>IF(DO1424="","",IF(DO1424="mg/m3",1000*DN1424,IF(DO1424="ppbv",DN1424*INDEX(ppbv_ug_m3,MATCH(BS1424,ChemName,0)),DN1424)))</f>
        <v>5900</v>
      </c>
      <c r="AM1424" s="40">
        <f t="shared" si="583"/>
        <v>53</v>
      </c>
      <c r="AN1424" s="39">
        <f t="shared" ref="AN1424:AN1487" si="604">IF(ISNA(MATCH(BS1424,ChemName,0))=TRUE,"",IF(INDEX(Percent90,MATCH(BS1424,ChemName,0))=0,"",INDEX(Percent90,MATCH(BS1424,ChemName,0))))</f>
        <v>0.5</v>
      </c>
      <c r="AO1424" s="204">
        <f t="shared" si="580"/>
        <v>1.6324138490828822E-4</v>
      </c>
      <c r="AP1424" s="204"/>
      <c r="AQ1424" s="204">
        <f>IF(AK1424="","",AM1424/AK1424)</f>
        <v>8.9830508474576277E-3</v>
      </c>
      <c r="AR1424" s="59"/>
      <c r="AS1424" s="115">
        <f t="shared" si="584"/>
        <v>1</v>
      </c>
      <c r="AT1424" s="115">
        <f t="shared" si="585"/>
        <v>0</v>
      </c>
      <c r="AU1424" s="115"/>
      <c r="AV1424" s="115"/>
      <c r="AW1424" s="39">
        <f>IF(AQ1424="","",IF(DR1424="Y",1,0))</f>
        <v>1</v>
      </c>
      <c r="AX1424" s="39">
        <f>IF(AQ1424="","",IF(DR1424="n",1,0))</f>
        <v>0</v>
      </c>
      <c r="AY1424" s="115"/>
      <c r="AZ1424" s="115"/>
      <c r="BA1424" s="43">
        <v>51</v>
      </c>
      <c r="BB1424" s="43" t="s">
        <v>626</v>
      </c>
      <c r="BC1424" s="43" t="s">
        <v>1385</v>
      </c>
      <c r="BD1424" s="43" t="s">
        <v>627</v>
      </c>
      <c r="BE1424" s="37" t="s">
        <v>2349</v>
      </c>
      <c r="BF1424" s="43"/>
      <c r="BG1424" s="43">
        <v>198</v>
      </c>
      <c r="BH1424" s="43" t="s">
        <v>630</v>
      </c>
      <c r="BI1424" s="43" t="s">
        <v>1387</v>
      </c>
      <c r="BJ1424" s="43" t="s">
        <v>533</v>
      </c>
      <c r="BK1424" s="43" t="s">
        <v>573</v>
      </c>
      <c r="BN1424" s="135">
        <f>7*0.3048</f>
        <v>2.1335999999999999</v>
      </c>
      <c r="BO1424" s="43" t="s">
        <v>1390</v>
      </c>
      <c r="BP1424" s="48" t="s">
        <v>1406</v>
      </c>
      <c r="BS1424" s="43" t="s">
        <v>1393</v>
      </c>
      <c r="BT1424" s="43" t="s">
        <v>573</v>
      </c>
      <c r="BU1424" s="43"/>
      <c r="BV1424" s="43"/>
      <c r="BW1424" s="126">
        <v>34578</v>
      </c>
      <c r="BX1424" s="243"/>
      <c r="BY1424" s="43" t="s">
        <v>1961</v>
      </c>
      <c r="BZ1424" s="43">
        <v>53</v>
      </c>
      <c r="CA1424" s="43" t="s">
        <v>1396</v>
      </c>
      <c r="CD1424" s="124" t="s">
        <v>2044</v>
      </c>
      <c r="CE1424" s="43">
        <v>3753</v>
      </c>
      <c r="CR1424" s="43" t="s">
        <v>631</v>
      </c>
      <c r="CS1424" s="251">
        <v>34274</v>
      </c>
      <c r="CT1424" s="126"/>
      <c r="CU1424" s="43">
        <v>3</v>
      </c>
      <c r="CV1424" s="39" t="s">
        <v>1390</v>
      </c>
      <c r="CW1424" s="43"/>
      <c r="CY1424" s="43" t="s">
        <v>1491</v>
      </c>
      <c r="CZ1424" s="43">
        <v>1500</v>
      </c>
      <c r="DA1424" s="43" t="s">
        <v>2046</v>
      </c>
      <c r="DD1424" s="43" t="s">
        <v>2044</v>
      </c>
      <c r="DE1424" s="43">
        <v>608</v>
      </c>
      <c r="DF1424" s="43"/>
      <c r="DG1424" s="254">
        <v>34943</v>
      </c>
      <c r="DH1424" s="185"/>
      <c r="DI1424" s="43"/>
      <c r="DJ1424" s="43"/>
      <c r="DK1424" s="43"/>
      <c r="DL1424" s="43"/>
      <c r="DM1424" s="48" t="s">
        <v>1491</v>
      </c>
      <c r="DN1424" s="180">
        <v>5900</v>
      </c>
      <c r="DO1424" s="180" t="s">
        <v>1396</v>
      </c>
      <c r="DP1424" s="43"/>
      <c r="DQ1424" s="43"/>
      <c r="DR1424" s="115" t="s">
        <v>2044</v>
      </c>
      <c r="DS1424" s="180">
        <v>769</v>
      </c>
    </row>
    <row r="1425" spans="1:123" s="39" customFormat="1" hidden="1" x14ac:dyDescent="0.2">
      <c r="A1425" s="44" t="str">
        <f t="shared" si="590"/>
        <v>MADEP2</v>
      </c>
      <c r="B1425" s="44" t="str">
        <f t="shared" si="599"/>
        <v>Trichloroethylene</v>
      </c>
      <c r="C1425" s="38" t="s">
        <v>2587</v>
      </c>
      <c r="D1425" s="38" t="str">
        <f t="shared" si="596"/>
        <v>S</v>
      </c>
      <c r="E1425" s="44" t="s">
        <v>372</v>
      </c>
      <c r="F1425" s="155" t="str">
        <f t="shared" si="591"/>
        <v>1503 George</v>
      </c>
      <c r="G1425" s="44" t="str">
        <f t="shared" si="592"/>
        <v>Residential</v>
      </c>
      <c r="H1425" s="44" t="str">
        <f t="shared" si="600"/>
        <v>Basement</v>
      </c>
      <c r="I1425" s="38" t="str">
        <f t="shared" si="576"/>
        <v>Y</v>
      </c>
      <c r="J1425" s="38" t="str">
        <f t="shared" si="577"/>
        <v>Y</v>
      </c>
      <c r="K1425" s="38" t="str">
        <f t="shared" si="595"/>
        <v>Y</v>
      </c>
      <c r="L1425" s="44"/>
      <c r="M1425" s="38" t="str">
        <f t="shared" si="597"/>
        <v/>
      </c>
      <c r="N1425" s="38" t="str">
        <f t="shared" si="598"/>
        <v/>
      </c>
      <c r="O1425" s="38" t="str">
        <f t="shared" si="601"/>
        <v/>
      </c>
      <c r="P1425" s="44"/>
      <c r="Q1425" s="44"/>
      <c r="R1425" s="44"/>
      <c r="S1425" s="44"/>
      <c r="T1425" s="44"/>
      <c r="U1425" s="44"/>
      <c r="V1425" s="44"/>
      <c r="W1425" s="44"/>
      <c r="X1425" s="44"/>
      <c r="Y1425" s="38" t="str">
        <f t="shared" si="602"/>
        <v>Y</v>
      </c>
      <c r="Z1425" s="38" t="str">
        <f t="shared" si="603"/>
        <v>Y</v>
      </c>
      <c r="AA1425" s="38" t="str">
        <f t="shared" si="594"/>
        <v>Y</v>
      </c>
      <c r="AC1425" s="59"/>
      <c r="AD1425" s="204"/>
      <c r="AE1425" s="38"/>
      <c r="AF1425" s="38"/>
      <c r="AG1425" s="125">
        <f t="shared" si="578"/>
        <v>4000</v>
      </c>
      <c r="AH1425" s="39">
        <v>11</v>
      </c>
      <c r="AI1425" s="123">
        <f t="shared" si="579"/>
        <v>865793.52051403385</v>
      </c>
      <c r="AM1425" s="40">
        <f t="shared" si="583"/>
        <v>35</v>
      </c>
      <c r="AN1425" s="39">
        <f t="shared" si="604"/>
        <v>0.5</v>
      </c>
      <c r="AO1425" s="204">
        <f t="shared" si="580"/>
        <v>4.0425342960778924E-5</v>
      </c>
      <c r="AP1425" s="204"/>
      <c r="AQ1425" s="59"/>
      <c r="AR1425" s="59"/>
      <c r="AS1425" s="115">
        <f t="shared" si="584"/>
        <v>1</v>
      </c>
      <c r="AT1425" s="115">
        <f t="shared" si="585"/>
        <v>0</v>
      </c>
      <c r="AU1425" s="115"/>
      <c r="AV1425" s="115"/>
      <c r="AY1425" s="115"/>
      <c r="AZ1425" s="115"/>
      <c r="BA1425" s="43">
        <v>52</v>
      </c>
      <c r="BB1425" s="43" t="s">
        <v>1241</v>
      </c>
      <c r="BC1425" s="43" t="s">
        <v>1385</v>
      </c>
      <c r="BD1425" s="43" t="s">
        <v>1242</v>
      </c>
      <c r="BE1425" s="37" t="s">
        <v>2349</v>
      </c>
      <c r="BF1425" s="43"/>
      <c r="BG1425" s="43">
        <v>199</v>
      </c>
      <c r="BH1425" s="43" t="s">
        <v>1243</v>
      </c>
      <c r="BI1425" s="43" t="s">
        <v>1387</v>
      </c>
      <c r="BJ1425" s="43" t="s">
        <v>533</v>
      </c>
      <c r="BK1425" s="43" t="s">
        <v>573</v>
      </c>
      <c r="BN1425" s="135">
        <f>9*0.3048</f>
        <v>2.7432000000000003</v>
      </c>
      <c r="BO1425" s="43" t="s">
        <v>1390</v>
      </c>
      <c r="BP1425" s="48" t="s">
        <v>1406</v>
      </c>
      <c r="BS1425" s="43" t="s">
        <v>1393</v>
      </c>
      <c r="BT1425" s="43" t="s">
        <v>573</v>
      </c>
      <c r="BU1425" s="43"/>
      <c r="BV1425" s="43"/>
      <c r="BW1425" s="126">
        <v>33970</v>
      </c>
      <c r="BX1425" s="243"/>
      <c r="BY1425" s="43" t="s">
        <v>1961</v>
      </c>
      <c r="BZ1425" s="43">
        <v>35</v>
      </c>
      <c r="CA1425" s="43" t="s">
        <v>1396</v>
      </c>
      <c r="CD1425" s="124" t="s">
        <v>2044</v>
      </c>
      <c r="CE1425" s="43">
        <v>3754</v>
      </c>
      <c r="CR1425" s="43" t="s">
        <v>1244</v>
      </c>
      <c r="CS1425" s="251">
        <v>33482</v>
      </c>
      <c r="CT1425" s="126"/>
      <c r="CU1425" s="43">
        <v>9.1440000000000001</v>
      </c>
      <c r="CV1425" s="39" t="s">
        <v>1390</v>
      </c>
      <c r="CW1425" s="43"/>
      <c r="CY1425" s="43" t="s">
        <v>1491</v>
      </c>
      <c r="CZ1425" s="43">
        <v>4000</v>
      </c>
      <c r="DA1425" s="43" t="s">
        <v>2046</v>
      </c>
      <c r="DD1425" s="43" t="s">
        <v>2044</v>
      </c>
      <c r="DE1425" s="43">
        <v>609</v>
      </c>
      <c r="DF1425" s="43"/>
      <c r="DG1425" s="43"/>
      <c r="DH1425" s="43"/>
      <c r="DI1425" s="43"/>
      <c r="DJ1425" s="43"/>
      <c r="DK1425" s="43"/>
      <c r="DL1425" s="43"/>
      <c r="DM1425" s="43"/>
      <c r="DN1425" s="43"/>
      <c r="DO1425" s="43"/>
      <c r="DP1425" s="43"/>
      <c r="DQ1425" s="43"/>
      <c r="DR1425" s="124"/>
      <c r="DS1425" s="43"/>
    </row>
    <row r="1426" spans="1:123" s="39" customFormat="1" hidden="1" x14ac:dyDescent="0.2">
      <c r="A1426" s="44" t="str">
        <f t="shared" si="590"/>
        <v>MADEP3</v>
      </c>
      <c r="B1426" s="44" t="str">
        <f t="shared" si="599"/>
        <v>Benzene</v>
      </c>
      <c r="C1426" s="38" t="s">
        <v>2588</v>
      </c>
      <c r="D1426" s="38" t="str">
        <f t="shared" si="596"/>
        <v>S</v>
      </c>
      <c r="E1426" s="44" t="s">
        <v>372</v>
      </c>
      <c r="F1426" s="155" t="str">
        <f t="shared" si="591"/>
        <v>12092 B Marble</v>
      </c>
      <c r="G1426" s="44" t="str">
        <f t="shared" si="592"/>
        <v>Residential</v>
      </c>
      <c r="H1426" s="44" t="str">
        <f t="shared" si="600"/>
        <v>slab on grade</v>
      </c>
      <c r="I1426" s="38" t="str">
        <f t="shared" si="576"/>
        <v>Y</v>
      </c>
      <c r="J1426" s="38" t="str">
        <f t="shared" si="577"/>
        <v>Y</v>
      </c>
      <c r="K1426" s="38" t="str">
        <f t="shared" si="595"/>
        <v>Y</v>
      </c>
      <c r="L1426" s="44"/>
      <c r="M1426" s="38" t="str">
        <f t="shared" si="597"/>
        <v/>
      </c>
      <c r="N1426" s="38" t="str">
        <f t="shared" si="598"/>
        <v/>
      </c>
      <c r="O1426" s="38" t="str">
        <f t="shared" si="601"/>
        <v/>
      </c>
      <c r="P1426" s="38"/>
      <c r="Q1426" s="38"/>
      <c r="R1426" s="38"/>
      <c r="S1426" s="38"/>
      <c r="T1426" s="38"/>
      <c r="U1426" s="38"/>
      <c r="V1426" s="38"/>
      <c r="W1426" s="38"/>
      <c r="X1426" s="38"/>
      <c r="Y1426" s="38" t="str">
        <f t="shared" si="602"/>
        <v>Y</v>
      </c>
      <c r="Z1426" s="38" t="str">
        <f t="shared" si="603"/>
        <v>n</v>
      </c>
      <c r="AA1426" s="38" t="str">
        <f t="shared" si="594"/>
        <v>Y</v>
      </c>
      <c r="AC1426" s="59"/>
      <c r="AD1426" s="204"/>
      <c r="AE1426" s="38"/>
      <c r="AF1426" s="38"/>
      <c r="AG1426" s="125">
        <f t="shared" si="578"/>
        <v>370</v>
      </c>
      <c r="AH1426" s="39">
        <v>11</v>
      </c>
      <c r="AI1426" s="123">
        <f t="shared" si="579"/>
        <v>44736.687422881478</v>
      </c>
      <c r="AM1426" s="40">
        <f t="shared" si="583"/>
        <v>1.8</v>
      </c>
      <c r="AN1426" s="39">
        <f t="shared" si="604"/>
        <v>9.5</v>
      </c>
      <c r="AO1426" s="204">
        <f t="shared" si="580"/>
        <v>4.0235433235929618E-5</v>
      </c>
      <c r="AP1426" s="204"/>
      <c r="AQ1426" s="59"/>
      <c r="AR1426" s="59"/>
      <c r="AS1426" s="115">
        <f t="shared" si="584"/>
        <v>1</v>
      </c>
      <c r="AT1426" s="115">
        <f t="shared" si="585"/>
        <v>0</v>
      </c>
      <c r="AU1426" s="115"/>
      <c r="AV1426" s="115"/>
      <c r="AY1426" s="115"/>
      <c r="AZ1426" s="115"/>
      <c r="BA1426" s="43">
        <v>53</v>
      </c>
      <c r="BB1426" s="43" t="s">
        <v>1245</v>
      </c>
      <c r="BC1426" s="43" t="s">
        <v>1385</v>
      </c>
      <c r="BD1426" s="43" t="s">
        <v>627</v>
      </c>
      <c r="BE1426" s="37" t="s">
        <v>2349</v>
      </c>
      <c r="BF1426" s="43"/>
      <c r="BG1426" s="43">
        <v>200</v>
      </c>
      <c r="BH1426" s="43" t="s">
        <v>1246</v>
      </c>
      <c r="BI1426" s="43" t="s">
        <v>1387</v>
      </c>
      <c r="BJ1426" s="43" t="s">
        <v>533</v>
      </c>
      <c r="BK1426" s="43" t="s">
        <v>2055</v>
      </c>
      <c r="BN1426" s="43">
        <v>2.4</v>
      </c>
      <c r="BO1426" s="43" t="s">
        <v>1390</v>
      </c>
      <c r="BP1426" s="48" t="s">
        <v>1406</v>
      </c>
      <c r="BS1426" s="43" t="s">
        <v>2040</v>
      </c>
      <c r="BT1426" s="43" t="s">
        <v>559</v>
      </c>
      <c r="BU1426" s="43"/>
      <c r="BV1426" s="43"/>
      <c r="BW1426" s="243">
        <v>34790</v>
      </c>
      <c r="BX1426" s="243"/>
      <c r="BY1426" s="48" t="s">
        <v>451</v>
      </c>
      <c r="BZ1426" s="43">
        <v>1.8</v>
      </c>
      <c r="CA1426" s="43" t="s">
        <v>1396</v>
      </c>
      <c r="CD1426" s="124" t="s">
        <v>2044</v>
      </c>
      <c r="CE1426" s="43">
        <v>3758</v>
      </c>
      <c r="CR1426" s="43" t="s">
        <v>1247</v>
      </c>
      <c r="CS1426" s="251">
        <v>34700</v>
      </c>
      <c r="CT1426" s="126"/>
      <c r="CU1426" s="43">
        <v>9</v>
      </c>
      <c r="CV1426" s="39" t="s">
        <v>1390</v>
      </c>
      <c r="CW1426" s="43"/>
      <c r="CY1426" s="39" t="s">
        <v>451</v>
      </c>
      <c r="CZ1426" s="43">
        <v>370</v>
      </c>
      <c r="DA1426" s="43" t="s">
        <v>2046</v>
      </c>
      <c r="DD1426" s="43" t="s">
        <v>2044</v>
      </c>
      <c r="DE1426" s="43">
        <v>613</v>
      </c>
      <c r="DF1426" s="43"/>
      <c r="DG1426" s="43"/>
      <c r="DH1426" s="43"/>
      <c r="DI1426" s="43"/>
      <c r="DJ1426" s="43"/>
      <c r="DK1426" s="43"/>
      <c r="DL1426" s="43"/>
      <c r="DM1426" s="43"/>
      <c r="DN1426" s="43"/>
      <c r="DO1426" s="43"/>
      <c r="DP1426" s="43"/>
      <c r="DQ1426" s="43"/>
      <c r="DR1426" s="124"/>
      <c r="DS1426" s="43"/>
    </row>
    <row r="1427" spans="1:123" s="39" customFormat="1" hidden="1" x14ac:dyDescent="0.2">
      <c r="A1427" s="44" t="str">
        <f t="shared" si="590"/>
        <v>MADEP3</v>
      </c>
      <c r="B1427" s="44" t="str">
        <f t="shared" si="599"/>
        <v>Ethylbenzene</v>
      </c>
      <c r="C1427" s="38" t="s">
        <v>2588</v>
      </c>
      <c r="D1427" s="38" t="str">
        <f t="shared" si="596"/>
        <v>S</v>
      </c>
      <c r="E1427" s="44" t="s">
        <v>372</v>
      </c>
      <c r="F1427" s="155" t="str">
        <f t="shared" si="591"/>
        <v>12092 B Marble</v>
      </c>
      <c r="G1427" s="44" t="str">
        <f t="shared" si="592"/>
        <v>Residential</v>
      </c>
      <c r="H1427" s="44" t="str">
        <f t="shared" si="600"/>
        <v>slab on grade</v>
      </c>
      <c r="I1427" s="38" t="str">
        <f t="shared" si="576"/>
        <v>Y</v>
      </c>
      <c r="J1427" s="38" t="str">
        <f t="shared" si="577"/>
        <v>Y</v>
      </c>
      <c r="K1427" s="38" t="str">
        <f t="shared" si="595"/>
        <v>Y</v>
      </c>
      <c r="L1427" s="44"/>
      <c r="M1427" s="38" t="str">
        <f t="shared" si="597"/>
        <v/>
      </c>
      <c r="N1427" s="38" t="str">
        <f t="shared" si="598"/>
        <v/>
      </c>
      <c r="O1427" s="38" t="str">
        <f t="shared" si="601"/>
        <v/>
      </c>
      <c r="P1427" s="38"/>
      <c r="Q1427" s="38"/>
      <c r="R1427" s="38"/>
      <c r="S1427" s="38"/>
      <c r="T1427" s="38"/>
      <c r="U1427" s="38"/>
      <c r="V1427" s="38"/>
      <c r="W1427" s="38"/>
      <c r="X1427" s="38"/>
      <c r="Y1427" s="38" t="str">
        <f t="shared" si="602"/>
        <v>Y</v>
      </c>
      <c r="Z1427" s="38" t="str">
        <f t="shared" si="603"/>
        <v>n</v>
      </c>
      <c r="AA1427" s="38" t="str">
        <f t="shared" si="594"/>
        <v>Y</v>
      </c>
      <c r="AC1427" s="59"/>
      <c r="AD1427" s="204"/>
      <c r="AE1427" s="38"/>
      <c r="AF1427" s="38"/>
      <c r="AG1427" s="125">
        <f t="shared" si="578"/>
        <v>200</v>
      </c>
      <c r="AH1427" s="39">
        <v>11</v>
      </c>
      <c r="AI1427" s="123">
        <f t="shared" si="579"/>
        <v>28990.67220530441</v>
      </c>
      <c r="AM1427" s="40">
        <f t="shared" si="583"/>
        <v>3.3</v>
      </c>
      <c r="AN1427" s="39">
        <f t="shared" si="604"/>
        <v>8.9</v>
      </c>
      <c r="AO1427" s="204">
        <f t="shared" si="580"/>
        <v>1.1382971655952843E-4</v>
      </c>
      <c r="AP1427" s="204"/>
      <c r="AQ1427" s="59"/>
      <c r="AR1427" s="59"/>
      <c r="AS1427" s="115">
        <f t="shared" si="584"/>
        <v>1</v>
      </c>
      <c r="AT1427" s="115">
        <f t="shared" si="585"/>
        <v>0</v>
      </c>
      <c r="AU1427" s="115"/>
      <c r="AV1427" s="115"/>
      <c r="AY1427" s="115"/>
      <c r="AZ1427" s="115"/>
      <c r="BA1427" s="43">
        <v>53</v>
      </c>
      <c r="BB1427" s="43" t="s">
        <v>1245</v>
      </c>
      <c r="BC1427" s="43" t="s">
        <v>1385</v>
      </c>
      <c r="BD1427" s="43" t="s">
        <v>627</v>
      </c>
      <c r="BE1427" s="37" t="s">
        <v>2349</v>
      </c>
      <c r="BF1427" s="43"/>
      <c r="BG1427" s="43">
        <v>200</v>
      </c>
      <c r="BH1427" s="43" t="s">
        <v>1246</v>
      </c>
      <c r="BI1427" s="43" t="s">
        <v>1387</v>
      </c>
      <c r="BJ1427" s="43" t="s">
        <v>533</v>
      </c>
      <c r="BK1427" s="43" t="s">
        <v>2055</v>
      </c>
      <c r="BN1427" s="43">
        <v>2.4</v>
      </c>
      <c r="BO1427" s="43" t="s">
        <v>1390</v>
      </c>
      <c r="BP1427" s="48" t="s">
        <v>1406</v>
      </c>
      <c r="BS1427" s="43" t="s">
        <v>2047</v>
      </c>
      <c r="BT1427" s="43" t="s">
        <v>559</v>
      </c>
      <c r="BU1427" s="43"/>
      <c r="BV1427" s="43"/>
      <c r="BW1427" s="243">
        <v>34790</v>
      </c>
      <c r="BX1427" s="243"/>
      <c r="BY1427" s="48" t="s">
        <v>451</v>
      </c>
      <c r="BZ1427" s="43">
        <v>3.3</v>
      </c>
      <c r="CA1427" s="43" t="s">
        <v>1396</v>
      </c>
      <c r="CD1427" s="124" t="s">
        <v>2044</v>
      </c>
      <c r="CE1427" s="43">
        <v>3757</v>
      </c>
      <c r="CR1427" s="43" t="s">
        <v>1247</v>
      </c>
      <c r="CS1427" s="251">
        <v>34700</v>
      </c>
      <c r="CT1427" s="126"/>
      <c r="CU1427" s="43">
        <v>9</v>
      </c>
      <c r="CV1427" s="39" t="s">
        <v>1390</v>
      </c>
      <c r="CW1427" s="43"/>
      <c r="CY1427" s="39" t="s">
        <v>451</v>
      </c>
      <c r="CZ1427" s="43">
        <v>200</v>
      </c>
      <c r="DA1427" s="43" t="s">
        <v>2046</v>
      </c>
      <c r="DD1427" s="43" t="s">
        <v>2044</v>
      </c>
      <c r="DE1427" s="43">
        <v>612</v>
      </c>
      <c r="DF1427" s="43"/>
      <c r="DG1427" s="43"/>
      <c r="DH1427" s="43"/>
      <c r="DI1427" s="43"/>
      <c r="DJ1427" s="43"/>
      <c r="DK1427" s="43"/>
      <c r="DL1427" s="43"/>
      <c r="DM1427" s="43"/>
      <c r="DN1427" s="43"/>
      <c r="DO1427" s="43"/>
      <c r="DP1427" s="43"/>
      <c r="DQ1427" s="43"/>
      <c r="DR1427" s="124"/>
      <c r="DS1427" s="43"/>
    </row>
    <row r="1428" spans="1:123" s="39" customFormat="1" hidden="1" x14ac:dyDescent="0.2">
      <c r="A1428" s="44" t="str">
        <f t="shared" si="590"/>
        <v>MADEP3</v>
      </c>
      <c r="B1428" s="44" t="str">
        <f t="shared" si="599"/>
        <v>Toluene</v>
      </c>
      <c r="C1428" s="38" t="s">
        <v>2588</v>
      </c>
      <c r="D1428" s="38" t="str">
        <f t="shared" si="596"/>
        <v>S</v>
      </c>
      <c r="E1428" s="44" t="s">
        <v>372</v>
      </c>
      <c r="F1428" s="155" t="str">
        <f t="shared" si="591"/>
        <v>12092 B Marble</v>
      </c>
      <c r="G1428" s="44" t="str">
        <f t="shared" si="592"/>
        <v>Residential</v>
      </c>
      <c r="H1428" s="44" t="str">
        <f t="shared" si="600"/>
        <v>slab on grade</v>
      </c>
      <c r="I1428" s="38" t="str">
        <f t="shared" si="576"/>
        <v>Y</v>
      </c>
      <c r="J1428" s="38" t="str">
        <f t="shared" si="577"/>
        <v>Y</v>
      </c>
      <c r="K1428" s="38" t="str">
        <f t="shared" si="595"/>
        <v>Y</v>
      </c>
      <c r="L1428" s="44"/>
      <c r="M1428" s="38" t="str">
        <f t="shared" si="597"/>
        <v/>
      </c>
      <c r="N1428" s="38" t="str">
        <f t="shared" si="598"/>
        <v/>
      </c>
      <c r="O1428" s="38" t="str">
        <f t="shared" si="601"/>
        <v/>
      </c>
      <c r="P1428" s="38"/>
      <c r="Q1428" s="38"/>
      <c r="R1428" s="38"/>
      <c r="S1428" s="38"/>
      <c r="T1428" s="38"/>
      <c r="U1428" s="38"/>
      <c r="V1428" s="38"/>
      <c r="W1428" s="38"/>
      <c r="X1428" s="38"/>
      <c r="Y1428" s="38" t="str">
        <f t="shared" si="602"/>
        <v>Y</v>
      </c>
      <c r="Z1428" s="38" t="str">
        <f t="shared" si="603"/>
        <v>n</v>
      </c>
      <c r="AA1428" s="38" t="str">
        <f t="shared" si="594"/>
        <v>Y</v>
      </c>
      <c r="AC1428" s="59"/>
      <c r="AD1428" s="204"/>
      <c r="AE1428" s="38"/>
      <c r="AF1428" s="38"/>
      <c r="AG1428" s="125">
        <f t="shared" si="578"/>
        <v>210</v>
      </c>
      <c r="AH1428" s="39">
        <v>11</v>
      </c>
      <c r="AI1428" s="123">
        <f t="shared" si="579"/>
        <v>27877.259136060013</v>
      </c>
      <c r="AM1428" s="40">
        <f t="shared" si="583"/>
        <v>12</v>
      </c>
      <c r="AN1428" s="39">
        <f t="shared" si="604"/>
        <v>54</v>
      </c>
      <c r="AO1428" s="204">
        <f t="shared" si="580"/>
        <v>4.3045838693939837E-4</v>
      </c>
      <c r="AP1428" s="204"/>
      <c r="AQ1428" s="59"/>
      <c r="AR1428" s="59"/>
      <c r="AS1428" s="115">
        <f t="shared" si="584"/>
        <v>1</v>
      </c>
      <c r="AT1428" s="115">
        <f t="shared" si="585"/>
        <v>0</v>
      </c>
      <c r="AU1428" s="115"/>
      <c r="AV1428" s="115"/>
      <c r="AY1428" s="115"/>
      <c r="AZ1428" s="115"/>
      <c r="BA1428" s="43">
        <v>53</v>
      </c>
      <c r="BB1428" s="43" t="s">
        <v>1245</v>
      </c>
      <c r="BC1428" s="43" t="s">
        <v>1385</v>
      </c>
      <c r="BD1428" s="43" t="s">
        <v>627</v>
      </c>
      <c r="BE1428" s="37" t="s">
        <v>2349</v>
      </c>
      <c r="BF1428" s="43"/>
      <c r="BG1428" s="43">
        <v>200</v>
      </c>
      <c r="BH1428" s="43" t="s">
        <v>1246</v>
      </c>
      <c r="BI1428" s="43" t="s">
        <v>1387</v>
      </c>
      <c r="BJ1428" s="43" t="s">
        <v>533</v>
      </c>
      <c r="BK1428" s="43" t="s">
        <v>2055</v>
      </c>
      <c r="BN1428" s="43">
        <v>2.4</v>
      </c>
      <c r="BO1428" s="43" t="s">
        <v>1390</v>
      </c>
      <c r="BP1428" s="48" t="s">
        <v>1406</v>
      </c>
      <c r="BS1428" s="43" t="s">
        <v>2048</v>
      </c>
      <c r="BT1428" s="43" t="s">
        <v>559</v>
      </c>
      <c r="BU1428" s="43"/>
      <c r="BV1428" s="43"/>
      <c r="BW1428" s="243">
        <v>34790</v>
      </c>
      <c r="BX1428" s="243"/>
      <c r="BY1428" s="48" t="s">
        <v>451</v>
      </c>
      <c r="BZ1428" s="43">
        <v>12</v>
      </c>
      <c r="CA1428" s="43" t="s">
        <v>1396</v>
      </c>
      <c r="CD1428" s="124" t="s">
        <v>2044</v>
      </c>
      <c r="CE1428" s="43">
        <v>3756</v>
      </c>
      <c r="CR1428" s="43" t="s">
        <v>1247</v>
      </c>
      <c r="CS1428" s="251">
        <v>34700</v>
      </c>
      <c r="CT1428" s="126"/>
      <c r="CU1428" s="43">
        <v>9</v>
      </c>
      <c r="CV1428" s="39" t="s">
        <v>1390</v>
      </c>
      <c r="CW1428" s="43"/>
      <c r="CY1428" s="39" t="s">
        <v>451</v>
      </c>
      <c r="CZ1428" s="43">
        <v>210</v>
      </c>
      <c r="DA1428" s="43" t="s">
        <v>2046</v>
      </c>
      <c r="DD1428" s="43" t="s">
        <v>2044</v>
      </c>
      <c r="DE1428" s="43">
        <v>611</v>
      </c>
      <c r="DF1428" s="43"/>
      <c r="DG1428" s="43"/>
      <c r="DH1428" s="43"/>
      <c r="DI1428" s="43"/>
      <c r="DJ1428" s="43"/>
      <c r="DK1428" s="43"/>
      <c r="DL1428" s="43"/>
      <c r="DM1428" s="43"/>
      <c r="DN1428" s="43"/>
      <c r="DO1428" s="43"/>
      <c r="DP1428" s="43"/>
      <c r="DQ1428" s="43"/>
      <c r="DR1428" s="124"/>
      <c r="DS1428" s="43"/>
    </row>
    <row r="1429" spans="1:123" s="39" customFormat="1" hidden="1" x14ac:dyDescent="0.2">
      <c r="A1429" s="44" t="str">
        <f t="shared" si="590"/>
        <v>MADEP3</v>
      </c>
      <c r="B1429" s="44" t="str">
        <f t="shared" si="599"/>
        <v>Total Xylenes</v>
      </c>
      <c r="C1429" s="38" t="s">
        <v>2588</v>
      </c>
      <c r="D1429" s="38" t="str">
        <f t="shared" si="596"/>
        <v>S</v>
      </c>
      <c r="E1429" s="44" t="s">
        <v>372</v>
      </c>
      <c r="F1429" s="155" t="str">
        <f t="shared" si="591"/>
        <v>12092 B Marble</v>
      </c>
      <c r="G1429" s="44" t="str">
        <f t="shared" si="592"/>
        <v>Residential</v>
      </c>
      <c r="H1429" s="44" t="str">
        <f t="shared" si="600"/>
        <v>slab on grade</v>
      </c>
      <c r="I1429" s="38" t="str">
        <f t="shared" ref="I1429:I1463" si="605">IF(DD1429="","",IF(DD1429="y","Y","n"))</f>
        <v>Y</v>
      </c>
      <c r="J1429" s="38" t="str">
        <f t="shared" ref="J1429:J1463" si="606">IF(AG1429="","",IF(AN1429="","Y",IF(AI1429&gt;AN1429*$J$38,"Y","n")))</f>
        <v>Y</v>
      </c>
      <c r="K1429" s="38" t="str">
        <f t="shared" si="595"/>
        <v>Y</v>
      </c>
      <c r="L1429" s="44"/>
      <c r="M1429" s="38" t="str">
        <f t="shared" si="597"/>
        <v/>
      </c>
      <c r="N1429" s="38" t="str">
        <f t="shared" si="598"/>
        <v/>
      </c>
      <c r="O1429" s="38" t="str">
        <f t="shared" si="601"/>
        <v/>
      </c>
      <c r="P1429" s="38"/>
      <c r="Q1429" s="38"/>
      <c r="R1429" s="38"/>
      <c r="S1429" s="38"/>
      <c r="T1429" s="38"/>
      <c r="U1429" s="38"/>
      <c r="V1429" s="38"/>
      <c r="W1429" s="38"/>
      <c r="X1429" s="38"/>
      <c r="Y1429" s="38" t="str">
        <f t="shared" si="602"/>
        <v>Y</v>
      </c>
      <c r="Z1429" s="38" t="str">
        <f t="shared" si="603"/>
        <v>Y</v>
      </c>
      <c r="AA1429" s="38" t="str">
        <f t="shared" si="594"/>
        <v>Y</v>
      </c>
      <c r="AC1429" s="59"/>
      <c r="AD1429" s="204"/>
      <c r="AE1429" s="38"/>
      <c r="AF1429" s="38"/>
      <c r="AG1429" s="125">
        <f t="shared" ref="AG1429:AG1463" si="607">IF(CZ1429="","",IF(DA1429="mg/l",1000*CZ1429,CZ1429))</f>
        <v>700</v>
      </c>
      <c r="AH1429" s="39">
        <v>11</v>
      </c>
      <c r="AI1429" s="123">
        <f t="shared" ref="AI1429:AI1463" si="608">IF(AG1429="","",AG1429*1000*(INDEX(Hatm25C,MATCH(B1429,ChemNameChem,0))/(0.000082057*(AH1429+273)))*EXP(-(INDEX(Evap,MATCH(B1429,ChemNameChem,0))*((1-(AH1429+273)/INDEX(Tcrit,MATCH(B1429,ChemNameChem,0)))/(1-INDEX(Tboil,MATCH(B1429,ChemNameChem,0))/INDEX(Tcrit,MATCH(B1429,ChemNameChem,0))))^IF((INDEX(Tboil,MATCH(B1429,ChemNameChem,0))/INDEX(Tcrit,MATCH(B1429,ChemNameChem,0)))&lt;0.57,0.3,IF((INDEX(Tboil,MATCH(B1429,ChemNameChem,0))/INDEX(Tcrit,MATCH(B1429,ChemNameChem,0)))&gt;0.71,0.41,0.74*(INDEX(Tboil,MATCH(B1429,ChemNameChem,0))/INDEX(Tcrit,MATCH(B1429,ChemNameChem,0)))-0.116)))*0.5032*(1/(AH1429+273)-1/298)))</f>
        <v>95802.862687046261</v>
      </c>
      <c r="AM1429" s="40">
        <f t="shared" si="583"/>
        <v>15.5</v>
      </c>
      <c r="AN1429" s="39">
        <f t="shared" si="604"/>
        <v>12</v>
      </c>
      <c r="AO1429" s="204">
        <f t="shared" ref="AO1429:AO1463" si="609">IF(AG1429="","",AM1429/AI1429)</f>
        <v>1.617905724866799E-4</v>
      </c>
      <c r="AP1429" s="204"/>
      <c r="AQ1429" s="59"/>
      <c r="AR1429" s="59"/>
      <c r="AS1429" s="115">
        <f t="shared" si="584"/>
        <v>1</v>
      </c>
      <c r="AT1429" s="115">
        <f t="shared" si="585"/>
        <v>0</v>
      </c>
      <c r="AU1429" s="115"/>
      <c r="AV1429" s="115"/>
      <c r="AY1429" s="115"/>
      <c r="AZ1429" s="115"/>
      <c r="BA1429" s="43">
        <v>53</v>
      </c>
      <c r="BB1429" s="43" t="s">
        <v>1245</v>
      </c>
      <c r="BC1429" s="43" t="s">
        <v>1385</v>
      </c>
      <c r="BD1429" s="43" t="s">
        <v>627</v>
      </c>
      <c r="BE1429" s="37" t="s">
        <v>2349</v>
      </c>
      <c r="BF1429" s="43"/>
      <c r="BG1429" s="43">
        <v>200</v>
      </c>
      <c r="BH1429" s="43" t="s">
        <v>1246</v>
      </c>
      <c r="BI1429" s="43" t="s">
        <v>1387</v>
      </c>
      <c r="BJ1429" s="43" t="s">
        <v>533</v>
      </c>
      <c r="BK1429" s="43" t="s">
        <v>2055</v>
      </c>
      <c r="BN1429" s="43">
        <v>2.4</v>
      </c>
      <c r="BO1429" s="43" t="s">
        <v>1390</v>
      </c>
      <c r="BP1429" s="48" t="s">
        <v>1406</v>
      </c>
      <c r="BS1429" s="42" t="s">
        <v>1527</v>
      </c>
      <c r="BT1429" s="43" t="s">
        <v>559</v>
      </c>
      <c r="BU1429" s="43"/>
      <c r="BV1429" s="43"/>
      <c r="BW1429" s="243">
        <v>34790</v>
      </c>
      <c r="BX1429" s="243"/>
      <c r="BY1429" s="48" t="s">
        <v>451</v>
      </c>
      <c r="BZ1429" s="43">
        <v>15.5</v>
      </c>
      <c r="CA1429" s="43" t="s">
        <v>1396</v>
      </c>
      <c r="CD1429" s="124" t="s">
        <v>2044</v>
      </c>
      <c r="CE1429" s="43">
        <v>3755</v>
      </c>
      <c r="CR1429" s="43" t="s">
        <v>1247</v>
      </c>
      <c r="CS1429" s="251">
        <v>34700</v>
      </c>
      <c r="CT1429" s="126"/>
      <c r="CU1429" s="43">
        <v>9</v>
      </c>
      <c r="CV1429" s="39" t="s">
        <v>1390</v>
      </c>
      <c r="CW1429" s="43"/>
      <c r="CY1429" s="39" t="s">
        <v>451</v>
      </c>
      <c r="CZ1429" s="43">
        <v>700</v>
      </c>
      <c r="DA1429" s="43" t="s">
        <v>2046</v>
      </c>
      <c r="DD1429" s="43" t="s">
        <v>2044</v>
      </c>
      <c r="DE1429" s="43">
        <v>610</v>
      </c>
      <c r="DF1429" s="43"/>
      <c r="DG1429" s="43"/>
      <c r="DH1429" s="43"/>
      <c r="DI1429" s="43"/>
      <c r="DJ1429" s="43"/>
      <c r="DK1429" s="43"/>
      <c r="DL1429" s="43"/>
      <c r="DM1429" s="43"/>
      <c r="DN1429" s="43"/>
      <c r="DO1429" s="43"/>
      <c r="DP1429" s="43"/>
      <c r="DQ1429" s="43"/>
      <c r="DR1429" s="124"/>
      <c r="DS1429" s="43"/>
    </row>
    <row r="1430" spans="1:123" s="39" customFormat="1" hidden="1" x14ac:dyDescent="0.2">
      <c r="A1430" s="44" t="str">
        <f t="shared" si="590"/>
        <v>MADEP3</v>
      </c>
      <c r="B1430" s="44" t="str">
        <f t="shared" si="599"/>
        <v>Benzene</v>
      </c>
      <c r="C1430" s="38" t="s">
        <v>2588</v>
      </c>
      <c r="D1430" s="38" t="str">
        <f t="shared" si="596"/>
        <v>S</v>
      </c>
      <c r="E1430" s="44" t="s">
        <v>372</v>
      </c>
      <c r="F1430" s="155" t="str">
        <f t="shared" si="591"/>
        <v>13345 A Malden #226</v>
      </c>
      <c r="G1430" s="44" t="str">
        <f t="shared" si="592"/>
        <v>Residential</v>
      </c>
      <c r="H1430" s="44" t="str">
        <f t="shared" si="600"/>
        <v>Basement</v>
      </c>
      <c r="I1430" s="38" t="str">
        <f t="shared" si="605"/>
        <v>Y</v>
      </c>
      <c r="J1430" s="38" t="str">
        <f t="shared" si="606"/>
        <v>Y</v>
      </c>
      <c r="K1430" s="38" t="str">
        <f t="shared" si="595"/>
        <v>Y</v>
      </c>
      <c r="L1430" s="44"/>
      <c r="M1430" s="38" t="str">
        <f t="shared" si="597"/>
        <v/>
      </c>
      <c r="N1430" s="38" t="str">
        <f t="shared" si="598"/>
        <v/>
      </c>
      <c r="O1430" s="38" t="str">
        <f t="shared" si="601"/>
        <v/>
      </c>
      <c r="P1430" s="38"/>
      <c r="Q1430" s="38"/>
      <c r="R1430" s="38"/>
      <c r="S1430" s="38"/>
      <c r="T1430" s="38"/>
      <c r="U1430" s="38"/>
      <c r="V1430" s="38"/>
      <c r="W1430" s="38"/>
      <c r="X1430" s="38"/>
      <c r="Y1430" s="38" t="str">
        <f t="shared" si="602"/>
        <v>Y</v>
      </c>
      <c r="Z1430" s="38" t="str">
        <f t="shared" si="603"/>
        <v>Y</v>
      </c>
      <c r="AA1430" s="38" t="str">
        <f t="shared" si="594"/>
        <v>Y</v>
      </c>
      <c r="AC1430" s="59"/>
      <c r="AD1430" s="204"/>
      <c r="AE1430" s="38"/>
      <c r="AF1430" s="38"/>
      <c r="AG1430" s="125">
        <f t="shared" si="607"/>
        <v>5400</v>
      </c>
      <c r="AH1430" s="39">
        <v>11</v>
      </c>
      <c r="AI1430" s="123">
        <f t="shared" si="608"/>
        <v>652913.816442054</v>
      </c>
      <c r="AM1430" s="40">
        <f t="shared" si="583"/>
        <v>19</v>
      </c>
      <c r="AN1430" s="39">
        <f t="shared" si="604"/>
        <v>9.5</v>
      </c>
      <c r="AO1430" s="204">
        <f t="shared" si="609"/>
        <v>2.9100318482364734E-5</v>
      </c>
      <c r="AP1430" s="204"/>
      <c r="AQ1430" s="59"/>
      <c r="AR1430" s="59"/>
      <c r="AS1430" s="115">
        <f t="shared" si="584"/>
        <v>1</v>
      </c>
      <c r="AT1430" s="115">
        <f t="shared" si="585"/>
        <v>0</v>
      </c>
      <c r="AU1430" s="115"/>
      <c r="AV1430" s="115"/>
      <c r="AY1430" s="115"/>
      <c r="AZ1430" s="115"/>
      <c r="BA1430" s="43">
        <v>53</v>
      </c>
      <c r="BB1430" s="43" t="s">
        <v>1245</v>
      </c>
      <c r="BC1430" s="43" t="s">
        <v>1385</v>
      </c>
      <c r="BD1430" s="43" t="s">
        <v>627</v>
      </c>
      <c r="BE1430" s="37" t="s">
        <v>2349</v>
      </c>
      <c r="BF1430" s="43"/>
      <c r="BG1430" s="43">
        <v>201</v>
      </c>
      <c r="BH1430" s="43" t="s">
        <v>1248</v>
      </c>
      <c r="BI1430" s="43" t="s">
        <v>1387</v>
      </c>
      <c r="BJ1430" s="43" t="s">
        <v>533</v>
      </c>
      <c r="BK1430" s="43" t="s">
        <v>573</v>
      </c>
      <c r="BN1430" s="43">
        <v>2.4</v>
      </c>
      <c r="BO1430" s="43" t="s">
        <v>1390</v>
      </c>
      <c r="BP1430" s="48" t="s">
        <v>1406</v>
      </c>
      <c r="BS1430" s="43" t="s">
        <v>2040</v>
      </c>
      <c r="BT1430" s="43" t="s">
        <v>573</v>
      </c>
      <c r="BU1430" s="43"/>
      <c r="BV1430" s="43"/>
      <c r="BW1430" s="126">
        <v>35096</v>
      </c>
      <c r="BX1430" s="243"/>
      <c r="BY1430" s="43" t="s">
        <v>1961</v>
      </c>
      <c r="BZ1430" s="43">
        <v>19</v>
      </c>
      <c r="CA1430" s="43" t="s">
        <v>1396</v>
      </c>
      <c r="CD1430" s="124" t="s">
        <v>2044</v>
      </c>
      <c r="CE1430" s="43">
        <v>3762</v>
      </c>
      <c r="CR1430" s="43" t="s">
        <v>1941</v>
      </c>
      <c r="CS1430" s="251">
        <v>35034</v>
      </c>
      <c r="CT1430" s="251">
        <v>35065</v>
      </c>
      <c r="CU1430" s="43">
        <v>9</v>
      </c>
      <c r="CV1430" s="39" t="s">
        <v>1390</v>
      </c>
      <c r="CW1430" s="43"/>
      <c r="CY1430" s="43" t="s">
        <v>1491</v>
      </c>
      <c r="CZ1430" s="43">
        <v>5400</v>
      </c>
      <c r="DA1430" s="43" t="s">
        <v>2046</v>
      </c>
      <c r="DD1430" s="43" t="s">
        <v>2044</v>
      </c>
      <c r="DE1430" s="43">
        <v>617</v>
      </c>
      <c r="DF1430" s="43"/>
      <c r="DG1430" s="43"/>
      <c r="DH1430" s="43"/>
      <c r="DI1430" s="43"/>
      <c r="DJ1430" s="43"/>
      <c r="DK1430" s="43"/>
      <c r="DL1430" s="43"/>
      <c r="DM1430" s="43"/>
      <c r="DN1430" s="43"/>
      <c r="DO1430" s="43"/>
      <c r="DP1430" s="43"/>
      <c r="DQ1430" s="43"/>
      <c r="DR1430" s="124"/>
      <c r="DS1430" s="43"/>
    </row>
    <row r="1431" spans="1:123" s="39" customFormat="1" hidden="1" x14ac:dyDescent="0.2">
      <c r="A1431" s="44" t="str">
        <f t="shared" si="590"/>
        <v>MADEP3</v>
      </c>
      <c r="B1431" s="44" t="str">
        <f t="shared" si="599"/>
        <v>Ethylbenzene</v>
      </c>
      <c r="C1431" s="38" t="s">
        <v>2588</v>
      </c>
      <c r="D1431" s="38" t="str">
        <f t="shared" si="596"/>
        <v>S</v>
      </c>
      <c r="E1431" s="44" t="s">
        <v>372</v>
      </c>
      <c r="F1431" s="155" t="str">
        <f t="shared" si="591"/>
        <v>13345 A Malden #226</v>
      </c>
      <c r="G1431" s="44" t="str">
        <f t="shared" si="592"/>
        <v>Residential</v>
      </c>
      <c r="H1431" s="44" t="str">
        <f t="shared" si="600"/>
        <v>Basement</v>
      </c>
      <c r="I1431" s="38" t="str">
        <f t="shared" si="605"/>
        <v>Y</v>
      </c>
      <c r="J1431" s="38" t="str">
        <f t="shared" si="606"/>
        <v>Y</v>
      </c>
      <c r="K1431" s="38" t="str">
        <f t="shared" si="595"/>
        <v>Y</v>
      </c>
      <c r="L1431" s="44"/>
      <c r="M1431" s="38" t="str">
        <f t="shared" si="597"/>
        <v/>
      </c>
      <c r="N1431" s="38" t="str">
        <f t="shared" si="598"/>
        <v/>
      </c>
      <c r="O1431" s="38" t="str">
        <f t="shared" si="601"/>
        <v/>
      </c>
      <c r="P1431" s="38"/>
      <c r="Q1431" s="38"/>
      <c r="R1431" s="38"/>
      <c r="S1431" s="38"/>
      <c r="T1431" s="38"/>
      <c r="U1431" s="38"/>
      <c r="V1431" s="38"/>
      <c r="W1431" s="38"/>
      <c r="X1431" s="38"/>
      <c r="Y1431" s="38" t="str">
        <f t="shared" si="602"/>
        <v>Y</v>
      </c>
      <c r="Z1431" s="38" t="str">
        <f t="shared" si="603"/>
        <v>n</v>
      </c>
      <c r="AA1431" s="38" t="str">
        <f t="shared" si="594"/>
        <v>Y</v>
      </c>
      <c r="AC1431" s="59"/>
      <c r="AD1431" s="204"/>
      <c r="AE1431" s="38"/>
      <c r="AF1431" s="38"/>
      <c r="AG1431" s="125">
        <f t="shared" si="607"/>
        <v>3300</v>
      </c>
      <c r="AH1431" s="39">
        <v>11</v>
      </c>
      <c r="AI1431" s="123">
        <f t="shared" si="608"/>
        <v>478346.09138752281</v>
      </c>
      <c r="AM1431" s="40">
        <f t="shared" si="583"/>
        <v>8.8000000000000007</v>
      </c>
      <c r="AN1431" s="39">
        <f t="shared" si="604"/>
        <v>8.9</v>
      </c>
      <c r="AO1431" s="204">
        <f t="shared" si="609"/>
        <v>1.8396721868206613E-5</v>
      </c>
      <c r="AP1431" s="204"/>
      <c r="AQ1431" s="59"/>
      <c r="AR1431" s="59"/>
      <c r="AS1431" s="115">
        <f t="shared" si="584"/>
        <v>1</v>
      </c>
      <c r="AT1431" s="115">
        <f t="shared" si="585"/>
        <v>0</v>
      </c>
      <c r="AU1431" s="115"/>
      <c r="AV1431" s="115"/>
      <c r="AY1431" s="115"/>
      <c r="AZ1431" s="115"/>
      <c r="BA1431" s="43">
        <v>53</v>
      </c>
      <c r="BB1431" s="43" t="s">
        <v>1245</v>
      </c>
      <c r="BC1431" s="43" t="s">
        <v>1385</v>
      </c>
      <c r="BD1431" s="43" t="s">
        <v>627</v>
      </c>
      <c r="BE1431" s="37" t="s">
        <v>2349</v>
      </c>
      <c r="BF1431" s="43"/>
      <c r="BG1431" s="43">
        <v>201</v>
      </c>
      <c r="BH1431" s="43" t="s">
        <v>1248</v>
      </c>
      <c r="BI1431" s="43" t="s">
        <v>1387</v>
      </c>
      <c r="BJ1431" s="43" t="s">
        <v>533</v>
      </c>
      <c r="BK1431" s="43" t="s">
        <v>573</v>
      </c>
      <c r="BN1431" s="43">
        <v>2.4</v>
      </c>
      <c r="BO1431" s="43" t="s">
        <v>1390</v>
      </c>
      <c r="BP1431" s="48" t="s">
        <v>1406</v>
      </c>
      <c r="BS1431" s="43" t="s">
        <v>2047</v>
      </c>
      <c r="BT1431" s="43" t="s">
        <v>573</v>
      </c>
      <c r="BU1431" s="43"/>
      <c r="BV1431" s="43"/>
      <c r="BW1431" s="126">
        <v>35096</v>
      </c>
      <c r="BX1431" s="243"/>
      <c r="BY1431" s="43" t="s">
        <v>1961</v>
      </c>
      <c r="BZ1431" s="43">
        <v>8.8000000000000007</v>
      </c>
      <c r="CA1431" s="43" t="s">
        <v>1396</v>
      </c>
      <c r="CD1431" s="124" t="s">
        <v>2044</v>
      </c>
      <c r="CE1431" s="43">
        <v>3761</v>
      </c>
      <c r="CR1431" s="43" t="s">
        <v>1941</v>
      </c>
      <c r="CS1431" s="251">
        <v>35034</v>
      </c>
      <c r="CT1431" s="251">
        <v>35065</v>
      </c>
      <c r="CU1431" s="43">
        <v>9</v>
      </c>
      <c r="CV1431" s="39" t="s">
        <v>1390</v>
      </c>
      <c r="CW1431" s="43"/>
      <c r="CY1431" s="43" t="s">
        <v>1491</v>
      </c>
      <c r="CZ1431" s="43">
        <v>3300</v>
      </c>
      <c r="DA1431" s="43" t="s">
        <v>2046</v>
      </c>
      <c r="DD1431" s="43" t="s">
        <v>2044</v>
      </c>
      <c r="DE1431" s="43">
        <v>616</v>
      </c>
      <c r="DF1431" s="43"/>
      <c r="DG1431" s="43"/>
      <c r="DH1431" s="43"/>
      <c r="DI1431" s="43"/>
      <c r="DJ1431" s="43"/>
      <c r="DK1431" s="43"/>
      <c r="DL1431" s="43"/>
      <c r="DM1431" s="43"/>
      <c r="DN1431" s="43"/>
      <c r="DO1431" s="43"/>
      <c r="DP1431" s="43"/>
      <c r="DQ1431" s="43"/>
      <c r="DR1431" s="124"/>
      <c r="DS1431" s="43"/>
    </row>
    <row r="1432" spans="1:123" s="39" customFormat="1" hidden="1" x14ac:dyDescent="0.2">
      <c r="A1432" s="44" t="str">
        <f t="shared" si="590"/>
        <v>MADEP3</v>
      </c>
      <c r="B1432" s="44" t="str">
        <f t="shared" si="599"/>
        <v>Toluene</v>
      </c>
      <c r="C1432" s="38" t="s">
        <v>2588</v>
      </c>
      <c r="D1432" s="38" t="str">
        <f t="shared" si="596"/>
        <v>S</v>
      </c>
      <c r="E1432" s="44" t="s">
        <v>372</v>
      </c>
      <c r="F1432" s="155" t="str">
        <f t="shared" si="591"/>
        <v>13345 A Malden #226</v>
      </c>
      <c r="G1432" s="44" t="str">
        <f t="shared" si="592"/>
        <v>Residential</v>
      </c>
      <c r="H1432" s="44" t="str">
        <f t="shared" si="600"/>
        <v>Basement</v>
      </c>
      <c r="I1432" s="38" t="str">
        <f t="shared" si="605"/>
        <v>Y</v>
      </c>
      <c r="J1432" s="38" t="str">
        <f t="shared" si="606"/>
        <v>Y</v>
      </c>
      <c r="K1432" s="38" t="s">
        <v>541</v>
      </c>
      <c r="L1432" s="44" t="s">
        <v>310</v>
      </c>
      <c r="M1432" s="38" t="str">
        <f t="shared" si="597"/>
        <v/>
      </c>
      <c r="N1432" s="38" t="str">
        <f t="shared" si="598"/>
        <v/>
      </c>
      <c r="O1432" s="38" t="str">
        <f t="shared" si="601"/>
        <v/>
      </c>
      <c r="P1432" s="38"/>
      <c r="Q1432" s="38"/>
      <c r="R1432" s="38"/>
      <c r="S1432" s="38"/>
      <c r="T1432" s="38"/>
      <c r="U1432" s="38"/>
      <c r="V1432" s="38"/>
      <c r="W1432" s="38"/>
      <c r="X1432" s="38"/>
      <c r="Y1432" s="38" t="str">
        <f t="shared" si="602"/>
        <v>Y</v>
      </c>
      <c r="Z1432" s="38" t="str">
        <f t="shared" si="603"/>
        <v>Y</v>
      </c>
      <c r="AA1432" s="38" t="str">
        <f t="shared" si="594"/>
        <v>Y</v>
      </c>
      <c r="AC1432" s="59"/>
      <c r="AD1432" s="204"/>
      <c r="AE1432" s="38"/>
      <c r="AF1432" s="38"/>
      <c r="AG1432" s="125">
        <f t="shared" si="607"/>
        <v>880</v>
      </c>
      <c r="AH1432" s="39">
        <v>11</v>
      </c>
      <c r="AI1432" s="123">
        <f t="shared" si="608"/>
        <v>116818.99066539433</v>
      </c>
      <c r="AM1432" s="40">
        <f t="shared" si="583"/>
        <v>63</v>
      </c>
      <c r="AN1432" s="39">
        <f t="shared" si="604"/>
        <v>54</v>
      </c>
      <c r="AO1432" s="204">
        <f t="shared" si="609"/>
        <v>5.3929587681896224E-4</v>
      </c>
      <c r="AP1432" s="204"/>
      <c r="AQ1432" s="59"/>
      <c r="AR1432" s="59"/>
      <c r="AS1432" s="115">
        <f t="shared" si="584"/>
        <v>1</v>
      </c>
      <c r="AT1432" s="115">
        <f t="shared" si="585"/>
        <v>0</v>
      </c>
      <c r="AU1432" s="115"/>
      <c r="AV1432" s="115"/>
      <c r="AY1432" s="115"/>
      <c r="AZ1432" s="115"/>
      <c r="BA1432" s="43">
        <v>53</v>
      </c>
      <c r="BB1432" s="43" t="s">
        <v>1245</v>
      </c>
      <c r="BC1432" s="43" t="s">
        <v>1385</v>
      </c>
      <c r="BD1432" s="43" t="s">
        <v>627</v>
      </c>
      <c r="BE1432" s="37" t="s">
        <v>2349</v>
      </c>
      <c r="BF1432" s="43"/>
      <c r="BG1432" s="43">
        <v>201</v>
      </c>
      <c r="BH1432" s="43" t="s">
        <v>1248</v>
      </c>
      <c r="BI1432" s="43" t="s">
        <v>1387</v>
      </c>
      <c r="BJ1432" s="43" t="s">
        <v>533</v>
      </c>
      <c r="BK1432" s="43" t="s">
        <v>573</v>
      </c>
      <c r="BN1432" s="43">
        <v>2.4</v>
      </c>
      <c r="BO1432" s="43" t="s">
        <v>1390</v>
      </c>
      <c r="BP1432" s="48" t="s">
        <v>1406</v>
      </c>
      <c r="BS1432" s="43" t="s">
        <v>2048</v>
      </c>
      <c r="BT1432" s="43" t="s">
        <v>573</v>
      </c>
      <c r="BU1432" s="43"/>
      <c r="BV1432" s="43"/>
      <c r="BW1432" s="126">
        <v>35096</v>
      </c>
      <c r="BX1432" s="243"/>
      <c r="BY1432" s="43" t="s">
        <v>1961</v>
      </c>
      <c r="BZ1432" s="43">
        <v>63</v>
      </c>
      <c r="CA1432" s="43" t="s">
        <v>1396</v>
      </c>
      <c r="CD1432" s="124" t="s">
        <v>2044</v>
      </c>
      <c r="CE1432" s="43">
        <v>3760</v>
      </c>
      <c r="CR1432" s="43" t="s">
        <v>1941</v>
      </c>
      <c r="CS1432" s="251">
        <v>35034</v>
      </c>
      <c r="CT1432" s="251">
        <v>35065</v>
      </c>
      <c r="CU1432" s="43">
        <v>9</v>
      </c>
      <c r="CV1432" s="39" t="s">
        <v>1390</v>
      </c>
      <c r="CW1432" s="43"/>
      <c r="CY1432" s="43" t="s">
        <v>1491</v>
      </c>
      <c r="CZ1432" s="43">
        <v>880</v>
      </c>
      <c r="DA1432" s="43" t="s">
        <v>2046</v>
      </c>
      <c r="DD1432" s="43" t="s">
        <v>2044</v>
      </c>
      <c r="DE1432" s="43">
        <v>615</v>
      </c>
      <c r="DF1432" s="43"/>
      <c r="DG1432" s="43"/>
      <c r="DH1432" s="43"/>
      <c r="DI1432" s="43"/>
      <c r="DJ1432" s="43"/>
      <c r="DK1432" s="43"/>
      <c r="DL1432" s="43"/>
      <c r="DM1432" s="43"/>
      <c r="DN1432" s="43"/>
      <c r="DO1432" s="43"/>
      <c r="DP1432" s="43"/>
      <c r="DQ1432" s="43"/>
      <c r="DR1432" s="124"/>
      <c r="DS1432" s="43"/>
    </row>
    <row r="1433" spans="1:123" s="39" customFormat="1" hidden="1" x14ac:dyDescent="0.2">
      <c r="A1433" s="44" t="str">
        <f t="shared" si="590"/>
        <v>MADEP3</v>
      </c>
      <c r="B1433" s="44" t="str">
        <f t="shared" si="599"/>
        <v>Total Xylenes</v>
      </c>
      <c r="C1433" s="38" t="s">
        <v>2588</v>
      </c>
      <c r="D1433" s="38" t="str">
        <f t="shared" si="596"/>
        <v>S</v>
      </c>
      <c r="E1433" s="44" t="s">
        <v>372</v>
      </c>
      <c r="F1433" s="155" t="str">
        <f t="shared" si="591"/>
        <v>13345 A Malden #226</v>
      </c>
      <c r="G1433" s="44" t="str">
        <f t="shared" si="592"/>
        <v>Residential</v>
      </c>
      <c r="H1433" s="44" t="str">
        <f t="shared" si="600"/>
        <v>Basement</v>
      </c>
      <c r="I1433" s="38" t="str">
        <f t="shared" si="605"/>
        <v>Y</v>
      </c>
      <c r="J1433" s="38" t="str">
        <f t="shared" si="606"/>
        <v>Y</v>
      </c>
      <c r="K1433" s="38" t="str">
        <f>IF(AG1433="","",IF(I1433="N","n","Y"))</f>
        <v>Y</v>
      </c>
      <c r="L1433" s="44"/>
      <c r="M1433" s="38" t="str">
        <f t="shared" si="597"/>
        <v/>
      </c>
      <c r="N1433" s="38" t="str">
        <f t="shared" si="598"/>
        <v/>
      </c>
      <c r="O1433" s="38" t="str">
        <f t="shared" si="601"/>
        <v/>
      </c>
      <c r="P1433" s="38"/>
      <c r="Q1433" s="38"/>
      <c r="R1433" s="38"/>
      <c r="S1433" s="38"/>
      <c r="T1433" s="38"/>
      <c r="U1433" s="38"/>
      <c r="V1433" s="38"/>
      <c r="W1433" s="38"/>
      <c r="X1433" s="38"/>
      <c r="Y1433" s="38" t="str">
        <f t="shared" si="602"/>
        <v>Y</v>
      </c>
      <c r="Z1433" s="38" t="str">
        <f t="shared" si="603"/>
        <v>Y</v>
      </c>
      <c r="AA1433" s="38" t="str">
        <f t="shared" si="594"/>
        <v>Y</v>
      </c>
      <c r="AC1433" s="59"/>
      <c r="AD1433" s="204"/>
      <c r="AE1433" s="38"/>
      <c r="AF1433" s="38"/>
      <c r="AG1433" s="125">
        <f t="shared" si="607"/>
        <v>1800</v>
      </c>
      <c r="AH1433" s="39">
        <v>11</v>
      </c>
      <c r="AI1433" s="123">
        <f t="shared" si="608"/>
        <v>246350.21833811895</v>
      </c>
      <c r="AM1433" s="40">
        <f t="shared" si="583"/>
        <v>41</v>
      </c>
      <c r="AN1433" s="39">
        <f t="shared" si="604"/>
        <v>12</v>
      </c>
      <c r="AO1433" s="204">
        <f t="shared" si="609"/>
        <v>1.6642972868701481E-4</v>
      </c>
      <c r="AP1433" s="204"/>
      <c r="AQ1433" s="59"/>
      <c r="AR1433" s="59"/>
      <c r="AS1433" s="115">
        <f t="shared" si="584"/>
        <v>1</v>
      </c>
      <c r="AT1433" s="115">
        <f t="shared" si="585"/>
        <v>0</v>
      </c>
      <c r="AU1433" s="115"/>
      <c r="AV1433" s="115"/>
      <c r="AY1433" s="115"/>
      <c r="AZ1433" s="115"/>
      <c r="BA1433" s="43">
        <v>53</v>
      </c>
      <c r="BB1433" s="43" t="s">
        <v>1245</v>
      </c>
      <c r="BC1433" s="43" t="s">
        <v>1385</v>
      </c>
      <c r="BD1433" s="43" t="s">
        <v>627</v>
      </c>
      <c r="BE1433" s="37" t="s">
        <v>2349</v>
      </c>
      <c r="BF1433" s="43"/>
      <c r="BG1433" s="43">
        <v>201</v>
      </c>
      <c r="BH1433" s="43" t="s">
        <v>1248</v>
      </c>
      <c r="BI1433" s="43" t="s">
        <v>1387</v>
      </c>
      <c r="BJ1433" s="43" t="s">
        <v>533</v>
      </c>
      <c r="BK1433" s="43" t="s">
        <v>573</v>
      </c>
      <c r="BN1433" s="43">
        <v>2.4</v>
      </c>
      <c r="BO1433" s="43" t="s">
        <v>1390</v>
      </c>
      <c r="BP1433" s="48" t="s">
        <v>1406</v>
      </c>
      <c r="BS1433" s="42" t="s">
        <v>1527</v>
      </c>
      <c r="BT1433" s="43" t="s">
        <v>573</v>
      </c>
      <c r="BU1433" s="43"/>
      <c r="BV1433" s="43"/>
      <c r="BW1433" s="126">
        <v>35096</v>
      </c>
      <c r="BX1433" s="243"/>
      <c r="BY1433" s="43" t="s">
        <v>1961</v>
      </c>
      <c r="BZ1433" s="43">
        <v>41</v>
      </c>
      <c r="CA1433" s="43" t="s">
        <v>1396</v>
      </c>
      <c r="CD1433" s="124" t="s">
        <v>2044</v>
      </c>
      <c r="CE1433" s="43">
        <v>3759</v>
      </c>
      <c r="CR1433" s="43" t="s">
        <v>1941</v>
      </c>
      <c r="CS1433" s="251">
        <v>35034</v>
      </c>
      <c r="CT1433" s="251">
        <v>35065</v>
      </c>
      <c r="CU1433" s="43">
        <v>9</v>
      </c>
      <c r="CV1433" s="39" t="s">
        <v>1390</v>
      </c>
      <c r="CW1433" s="43"/>
      <c r="CY1433" s="43" t="s">
        <v>1491</v>
      </c>
      <c r="CZ1433" s="43">
        <v>1800</v>
      </c>
      <c r="DA1433" s="43" t="s">
        <v>2046</v>
      </c>
      <c r="DD1433" s="43" t="s">
        <v>2044</v>
      </c>
      <c r="DE1433" s="43">
        <v>614</v>
      </c>
      <c r="DF1433" s="43"/>
      <c r="DG1433" s="43"/>
      <c r="DH1433" s="43"/>
      <c r="DI1433" s="43"/>
      <c r="DJ1433" s="43"/>
      <c r="DK1433" s="43"/>
      <c r="DL1433" s="43"/>
      <c r="DM1433" s="43"/>
      <c r="DN1433" s="43"/>
      <c r="DO1433" s="43"/>
      <c r="DP1433" s="43"/>
      <c r="DQ1433" s="43"/>
      <c r="DR1433" s="124"/>
      <c r="DS1433" s="43"/>
    </row>
    <row r="1434" spans="1:123" s="39" customFormat="1" hidden="1" x14ac:dyDescent="0.2">
      <c r="A1434" s="44" t="str">
        <f t="shared" si="590"/>
        <v>MADEP3</v>
      </c>
      <c r="B1434" s="44" t="str">
        <f t="shared" si="599"/>
        <v>Benzene</v>
      </c>
      <c r="C1434" s="38" t="s">
        <v>2588</v>
      </c>
      <c r="D1434" s="38" t="str">
        <f t="shared" si="596"/>
        <v>S</v>
      </c>
      <c r="E1434" s="44" t="s">
        <v>372</v>
      </c>
      <c r="F1434" s="155" t="str">
        <f t="shared" si="591"/>
        <v>13345 B Malden #228</v>
      </c>
      <c r="G1434" s="44" t="str">
        <f t="shared" si="592"/>
        <v>Residential</v>
      </c>
      <c r="H1434" s="44" t="str">
        <f t="shared" si="600"/>
        <v>Basement</v>
      </c>
      <c r="I1434" s="38" t="str">
        <f t="shared" si="605"/>
        <v>Y</v>
      </c>
      <c r="J1434" s="38" t="str">
        <f t="shared" si="606"/>
        <v>Y</v>
      </c>
      <c r="K1434" s="38" t="str">
        <f>IF(AG1434="","",IF(I1434="N","n","Y"))</f>
        <v>Y</v>
      </c>
      <c r="L1434" s="44"/>
      <c r="M1434" s="38" t="str">
        <f t="shared" si="597"/>
        <v/>
      </c>
      <c r="N1434" s="38" t="str">
        <f t="shared" si="598"/>
        <v/>
      </c>
      <c r="O1434" s="38" t="str">
        <f t="shared" si="601"/>
        <v/>
      </c>
      <c r="P1434" s="38"/>
      <c r="Q1434" s="38"/>
      <c r="R1434" s="38"/>
      <c r="S1434" s="38"/>
      <c r="T1434" s="38"/>
      <c r="U1434" s="38"/>
      <c r="V1434" s="38"/>
      <c r="W1434" s="38"/>
      <c r="X1434" s="38"/>
      <c r="Y1434" s="38" t="str">
        <f t="shared" si="602"/>
        <v>Y</v>
      </c>
      <c r="Z1434" s="38" t="str">
        <f t="shared" si="603"/>
        <v>n</v>
      </c>
      <c r="AA1434" s="38" t="str">
        <f t="shared" si="594"/>
        <v>Y</v>
      </c>
      <c r="AC1434" s="59"/>
      <c r="AD1434" s="204"/>
      <c r="AE1434" s="38"/>
      <c r="AF1434" s="38"/>
      <c r="AG1434" s="125">
        <f t="shared" si="607"/>
        <v>5400</v>
      </c>
      <c r="AH1434" s="39">
        <v>11</v>
      </c>
      <c r="AI1434" s="123">
        <f t="shared" si="608"/>
        <v>652913.816442054</v>
      </c>
      <c r="AM1434" s="40">
        <f t="shared" si="583"/>
        <v>6.8</v>
      </c>
      <c r="AN1434" s="39">
        <f t="shared" si="604"/>
        <v>9.5</v>
      </c>
      <c r="AO1434" s="204">
        <f t="shared" si="609"/>
        <v>1.0414850825267379E-5</v>
      </c>
      <c r="AP1434" s="204"/>
      <c r="AQ1434" s="59"/>
      <c r="AR1434" s="59"/>
      <c r="AS1434" s="115">
        <f t="shared" si="584"/>
        <v>1</v>
      </c>
      <c r="AT1434" s="115">
        <f t="shared" si="585"/>
        <v>0</v>
      </c>
      <c r="AU1434" s="115"/>
      <c r="AV1434" s="115"/>
      <c r="AY1434" s="115"/>
      <c r="AZ1434" s="115"/>
      <c r="BA1434" s="43">
        <v>53</v>
      </c>
      <c r="BB1434" s="43" t="s">
        <v>1245</v>
      </c>
      <c r="BC1434" s="43" t="s">
        <v>1385</v>
      </c>
      <c r="BD1434" s="43" t="s">
        <v>627</v>
      </c>
      <c r="BE1434" s="37" t="s">
        <v>2349</v>
      </c>
      <c r="BF1434" s="43"/>
      <c r="BG1434" s="43">
        <v>202</v>
      </c>
      <c r="BH1434" s="43" t="s">
        <v>1942</v>
      </c>
      <c r="BI1434" s="43" t="s">
        <v>1387</v>
      </c>
      <c r="BJ1434" s="43" t="s">
        <v>533</v>
      </c>
      <c r="BK1434" s="43" t="s">
        <v>573</v>
      </c>
      <c r="BN1434" s="43">
        <v>2.4</v>
      </c>
      <c r="BO1434" s="43" t="s">
        <v>1390</v>
      </c>
      <c r="BP1434" s="48" t="s">
        <v>1406</v>
      </c>
      <c r="BS1434" s="43" t="s">
        <v>2040</v>
      </c>
      <c r="BT1434" s="43" t="s">
        <v>573</v>
      </c>
      <c r="BU1434" s="43"/>
      <c r="BV1434" s="43"/>
      <c r="BW1434" s="126">
        <v>35096</v>
      </c>
      <c r="BX1434" s="243"/>
      <c r="BY1434" s="43" t="s">
        <v>1961</v>
      </c>
      <c r="BZ1434" s="43">
        <v>6.8</v>
      </c>
      <c r="CA1434" s="43" t="s">
        <v>1396</v>
      </c>
      <c r="CD1434" s="124" t="s">
        <v>2044</v>
      </c>
      <c r="CE1434" s="43">
        <v>3766</v>
      </c>
      <c r="CR1434" s="43" t="s">
        <v>1941</v>
      </c>
      <c r="CS1434" s="251">
        <v>35034</v>
      </c>
      <c r="CT1434" s="251">
        <v>35065</v>
      </c>
      <c r="CU1434" s="43">
        <v>9</v>
      </c>
      <c r="CV1434" s="39" t="s">
        <v>1390</v>
      </c>
      <c r="CW1434" s="43"/>
      <c r="CY1434" s="43" t="s">
        <v>1491</v>
      </c>
      <c r="CZ1434" s="43">
        <v>5400</v>
      </c>
      <c r="DA1434" s="43" t="s">
        <v>2046</v>
      </c>
      <c r="DD1434" s="43" t="s">
        <v>2044</v>
      </c>
      <c r="DE1434" s="43">
        <v>621</v>
      </c>
      <c r="DF1434" s="43"/>
      <c r="DG1434" s="43"/>
      <c r="DH1434" s="43"/>
      <c r="DI1434" s="43"/>
      <c r="DJ1434" s="43"/>
      <c r="DK1434" s="43"/>
      <c r="DL1434" s="43"/>
      <c r="DM1434" s="43"/>
      <c r="DN1434" s="43"/>
      <c r="DO1434" s="43"/>
      <c r="DP1434" s="43"/>
      <c r="DQ1434" s="43"/>
      <c r="DR1434" s="124"/>
      <c r="DS1434" s="43"/>
    </row>
    <row r="1435" spans="1:123" s="39" customFormat="1" hidden="1" x14ac:dyDescent="0.2">
      <c r="A1435" s="44" t="str">
        <f t="shared" si="590"/>
        <v>MADEP3</v>
      </c>
      <c r="B1435" s="44" t="str">
        <f t="shared" si="599"/>
        <v>Ethylbenzene</v>
      </c>
      <c r="C1435" s="38" t="s">
        <v>2588</v>
      </c>
      <c r="D1435" s="38" t="str">
        <f t="shared" si="596"/>
        <v>S</v>
      </c>
      <c r="E1435" s="44" t="s">
        <v>372</v>
      </c>
      <c r="F1435" s="155" t="str">
        <f t="shared" si="591"/>
        <v>13345 B Malden #228</v>
      </c>
      <c r="G1435" s="44" t="str">
        <f t="shared" si="592"/>
        <v>Residential</v>
      </c>
      <c r="H1435" s="44" t="str">
        <f t="shared" si="600"/>
        <v>Basement</v>
      </c>
      <c r="I1435" s="38" t="str">
        <f t="shared" si="605"/>
        <v>Y</v>
      </c>
      <c r="J1435" s="38" t="str">
        <f t="shared" si="606"/>
        <v>Y</v>
      </c>
      <c r="K1435" s="38" t="str">
        <f>IF(AG1435="","",IF(I1435="N","n","Y"))</f>
        <v>Y</v>
      </c>
      <c r="L1435" s="44"/>
      <c r="M1435" s="38" t="str">
        <f t="shared" si="597"/>
        <v/>
      </c>
      <c r="N1435" s="38" t="str">
        <f t="shared" si="598"/>
        <v/>
      </c>
      <c r="O1435" s="38" t="str">
        <f t="shared" si="601"/>
        <v/>
      </c>
      <c r="P1435" s="38"/>
      <c r="Q1435" s="38"/>
      <c r="R1435" s="38"/>
      <c r="S1435" s="38"/>
      <c r="T1435" s="38"/>
      <c r="U1435" s="38"/>
      <c r="V1435" s="38"/>
      <c r="W1435" s="38"/>
      <c r="X1435" s="38"/>
      <c r="Y1435" s="38" t="str">
        <f t="shared" si="602"/>
        <v>Y</v>
      </c>
      <c r="Z1435" s="38" t="str">
        <f t="shared" si="603"/>
        <v>n</v>
      </c>
      <c r="AA1435" s="38" t="str">
        <f t="shared" si="594"/>
        <v>Y</v>
      </c>
      <c r="AC1435" s="59"/>
      <c r="AD1435" s="204"/>
      <c r="AE1435" s="38"/>
      <c r="AF1435" s="38"/>
      <c r="AG1435" s="125">
        <f t="shared" si="607"/>
        <v>3300</v>
      </c>
      <c r="AH1435" s="39">
        <v>11</v>
      </c>
      <c r="AI1435" s="123">
        <f t="shared" si="608"/>
        <v>478346.09138752281</v>
      </c>
      <c r="AM1435" s="40">
        <f t="shared" si="583"/>
        <v>1.7</v>
      </c>
      <c r="AN1435" s="39">
        <f t="shared" si="604"/>
        <v>8.9</v>
      </c>
      <c r="AO1435" s="204">
        <f t="shared" si="609"/>
        <v>3.5539121790853684E-6</v>
      </c>
      <c r="AP1435" s="204"/>
      <c r="AQ1435" s="59"/>
      <c r="AR1435" s="59"/>
      <c r="AS1435" s="115">
        <f t="shared" si="584"/>
        <v>1</v>
      </c>
      <c r="AT1435" s="115">
        <f t="shared" si="585"/>
        <v>0</v>
      </c>
      <c r="AU1435" s="115"/>
      <c r="AV1435" s="115"/>
      <c r="AY1435" s="115"/>
      <c r="AZ1435" s="115"/>
      <c r="BA1435" s="43">
        <v>53</v>
      </c>
      <c r="BB1435" s="43" t="s">
        <v>1245</v>
      </c>
      <c r="BC1435" s="43" t="s">
        <v>1385</v>
      </c>
      <c r="BD1435" s="43" t="s">
        <v>627</v>
      </c>
      <c r="BE1435" s="37" t="s">
        <v>2349</v>
      </c>
      <c r="BF1435" s="43"/>
      <c r="BG1435" s="43">
        <v>202</v>
      </c>
      <c r="BH1435" s="43" t="s">
        <v>1942</v>
      </c>
      <c r="BI1435" s="43" t="s">
        <v>1387</v>
      </c>
      <c r="BJ1435" s="43" t="s">
        <v>533</v>
      </c>
      <c r="BK1435" s="43" t="s">
        <v>573</v>
      </c>
      <c r="BN1435" s="43">
        <v>2.4</v>
      </c>
      <c r="BO1435" s="43" t="s">
        <v>1390</v>
      </c>
      <c r="BP1435" s="48" t="s">
        <v>1406</v>
      </c>
      <c r="BS1435" s="43" t="s">
        <v>2047</v>
      </c>
      <c r="BT1435" s="43" t="s">
        <v>573</v>
      </c>
      <c r="BU1435" s="43"/>
      <c r="BV1435" s="43"/>
      <c r="BW1435" s="126">
        <v>35096</v>
      </c>
      <c r="BX1435" s="243"/>
      <c r="BY1435" s="43" t="s">
        <v>1961</v>
      </c>
      <c r="BZ1435" s="43">
        <v>1.7</v>
      </c>
      <c r="CA1435" s="43" t="s">
        <v>1396</v>
      </c>
      <c r="CD1435" s="124" t="s">
        <v>2044</v>
      </c>
      <c r="CE1435" s="43">
        <v>3765</v>
      </c>
      <c r="CR1435" s="43" t="s">
        <v>1941</v>
      </c>
      <c r="CS1435" s="251">
        <v>35034</v>
      </c>
      <c r="CT1435" s="251">
        <v>35065</v>
      </c>
      <c r="CU1435" s="43">
        <v>9</v>
      </c>
      <c r="CV1435" s="39" t="s">
        <v>1390</v>
      </c>
      <c r="CW1435" s="43"/>
      <c r="CY1435" s="43" t="s">
        <v>1491</v>
      </c>
      <c r="CZ1435" s="43">
        <v>3300</v>
      </c>
      <c r="DA1435" s="43" t="s">
        <v>2046</v>
      </c>
      <c r="DD1435" s="43" t="s">
        <v>2044</v>
      </c>
      <c r="DE1435" s="43">
        <v>620</v>
      </c>
      <c r="DF1435" s="43"/>
      <c r="DG1435" s="43"/>
      <c r="DH1435" s="43"/>
      <c r="DI1435" s="43"/>
      <c r="DJ1435" s="43"/>
      <c r="DK1435" s="43"/>
      <c r="DL1435" s="43"/>
      <c r="DM1435" s="43"/>
      <c r="DN1435" s="43"/>
      <c r="DO1435" s="43"/>
      <c r="DP1435" s="43"/>
      <c r="DQ1435" s="43"/>
      <c r="DR1435" s="124"/>
      <c r="DS1435" s="43"/>
    </row>
    <row r="1436" spans="1:123" s="39" customFormat="1" hidden="1" x14ac:dyDescent="0.2">
      <c r="A1436" s="44" t="str">
        <f t="shared" si="590"/>
        <v>MADEP3</v>
      </c>
      <c r="B1436" s="44" t="str">
        <f t="shared" si="599"/>
        <v>Toluene</v>
      </c>
      <c r="C1436" s="38" t="s">
        <v>2588</v>
      </c>
      <c r="D1436" s="38" t="str">
        <f t="shared" si="596"/>
        <v>S</v>
      </c>
      <c r="E1436" s="44" t="s">
        <v>372</v>
      </c>
      <c r="F1436" s="155" t="str">
        <f t="shared" si="591"/>
        <v>13345 B Malden #228</v>
      </c>
      <c r="G1436" s="44" t="str">
        <f t="shared" si="592"/>
        <v>Residential</v>
      </c>
      <c r="H1436" s="44" t="str">
        <f t="shared" si="600"/>
        <v>Basement</v>
      </c>
      <c r="I1436" s="38" t="str">
        <f t="shared" si="605"/>
        <v>Y</v>
      </c>
      <c r="J1436" s="38" t="str">
        <f t="shared" si="606"/>
        <v>Y</v>
      </c>
      <c r="K1436" s="38" t="s">
        <v>541</v>
      </c>
      <c r="L1436" s="44" t="s">
        <v>310</v>
      </c>
      <c r="M1436" s="38" t="str">
        <f t="shared" si="597"/>
        <v/>
      </c>
      <c r="N1436" s="38" t="str">
        <f t="shared" si="598"/>
        <v/>
      </c>
      <c r="O1436" s="38" t="str">
        <f t="shared" si="601"/>
        <v/>
      </c>
      <c r="P1436" s="38"/>
      <c r="Q1436" s="38"/>
      <c r="R1436" s="38"/>
      <c r="S1436" s="38"/>
      <c r="T1436" s="38"/>
      <c r="U1436" s="38"/>
      <c r="V1436" s="38"/>
      <c r="W1436" s="38"/>
      <c r="X1436" s="38"/>
      <c r="Y1436" s="38" t="str">
        <f t="shared" si="602"/>
        <v>Y</v>
      </c>
      <c r="Z1436" s="38" t="str">
        <f t="shared" si="603"/>
        <v>n</v>
      </c>
      <c r="AA1436" s="38" t="str">
        <f t="shared" si="594"/>
        <v>Y</v>
      </c>
      <c r="AC1436" s="59"/>
      <c r="AD1436" s="204"/>
      <c r="AE1436" s="38"/>
      <c r="AF1436" s="38"/>
      <c r="AG1436" s="125">
        <f t="shared" si="607"/>
        <v>880</v>
      </c>
      <c r="AH1436" s="39">
        <v>11</v>
      </c>
      <c r="AI1436" s="123">
        <f t="shared" si="608"/>
        <v>116818.99066539433</v>
      </c>
      <c r="AM1436" s="40">
        <f t="shared" si="583"/>
        <v>14</v>
      </c>
      <c r="AN1436" s="39">
        <f t="shared" si="604"/>
        <v>54</v>
      </c>
      <c r="AO1436" s="204">
        <f t="shared" si="609"/>
        <v>1.198435281819916E-4</v>
      </c>
      <c r="AP1436" s="204"/>
      <c r="AQ1436" s="59"/>
      <c r="AR1436" s="59"/>
      <c r="AS1436" s="115">
        <f t="shared" si="584"/>
        <v>1</v>
      </c>
      <c r="AT1436" s="115">
        <f t="shared" si="585"/>
        <v>0</v>
      </c>
      <c r="AU1436" s="115"/>
      <c r="AV1436" s="115"/>
      <c r="AY1436" s="115"/>
      <c r="AZ1436" s="115"/>
      <c r="BA1436" s="43">
        <v>53</v>
      </c>
      <c r="BB1436" s="43" t="s">
        <v>1245</v>
      </c>
      <c r="BC1436" s="43" t="s">
        <v>1385</v>
      </c>
      <c r="BD1436" s="43" t="s">
        <v>627</v>
      </c>
      <c r="BE1436" s="37" t="s">
        <v>2349</v>
      </c>
      <c r="BF1436" s="43"/>
      <c r="BG1436" s="43">
        <v>202</v>
      </c>
      <c r="BH1436" s="43" t="s">
        <v>1942</v>
      </c>
      <c r="BI1436" s="43" t="s">
        <v>1387</v>
      </c>
      <c r="BJ1436" s="43" t="s">
        <v>533</v>
      </c>
      <c r="BK1436" s="43" t="s">
        <v>573</v>
      </c>
      <c r="BN1436" s="43">
        <v>2.4</v>
      </c>
      <c r="BO1436" s="43" t="s">
        <v>1390</v>
      </c>
      <c r="BP1436" s="48" t="s">
        <v>1406</v>
      </c>
      <c r="BS1436" s="43" t="s">
        <v>2048</v>
      </c>
      <c r="BT1436" s="43" t="s">
        <v>573</v>
      </c>
      <c r="BU1436" s="43"/>
      <c r="BV1436" s="43"/>
      <c r="BW1436" s="126">
        <v>35096</v>
      </c>
      <c r="BX1436" s="243"/>
      <c r="BY1436" s="43" t="s">
        <v>1961</v>
      </c>
      <c r="BZ1436" s="43">
        <v>14</v>
      </c>
      <c r="CA1436" s="43" t="s">
        <v>1396</v>
      </c>
      <c r="CD1436" s="124" t="s">
        <v>2044</v>
      </c>
      <c r="CE1436" s="43">
        <v>3764</v>
      </c>
      <c r="CR1436" s="43" t="s">
        <v>1941</v>
      </c>
      <c r="CS1436" s="251">
        <v>35034</v>
      </c>
      <c r="CT1436" s="251">
        <v>35065</v>
      </c>
      <c r="CU1436" s="43">
        <v>9</v>
      </c>
      <c r="CV1436" s="39" t="s">
        <v>1390</v>
      </c>
      <c r="CW1436" s="43"/>
      <c r="CY1436" s="43" t="s">
        <v>1491</v>
      </c>
      <c r="CZ1436" s="43">
        <v>880</v>
      </c>
      <c r="DA1436" s="43" t="s">
        <v>2046</v>
      </c>
      <c r="DD1436" s="43" t="s">
        <v>2044</v>
      </c>
      <c r="DE1436" s="43">
        <v>619</v>
      </c>
      <c r="DF1436" s="43"/>
      <c r="DG1436" s="43"/>
      <c r="DH1436" s="43"/>
      <c r="DI1436" s="43"/>
      <c r="DJ1436" s="43"/>
      <c r="DK1436" s="43"/>
      <c r="DL1436" s="43"/>
      <c r="DM1436" s="43"/>
      <c r="DN1436" s="43"/>
      <c r="DO1436" s="43"/>
      <c r="DP1436" s="43"/>
      <c r="DQ1436" s="43"/>
      <c r="DR1436" s="124"/>
      <c r="DS1436" s="43"/>
    </row>
    <row r="1437" spans="1:123" s="39" customFormat="1" hidden="1" x14ac:dyDescent="0.2">
      <c r="A1437" s="44" t="str">
        <f t="shared" si="590"/>
        <v>MADEP3</v>
      </c>
      <c r="B1437" s="44" t="str">
        <f t="shared" si="599"/>
        <v>Total Xylenes</v>
      </c>
      <c r="C1437" s="38" t="s">
        <v>2588</v>
      </c>
      <c r="D1437" s="38" t="str">
        <f t="shared" si="596"/>
        <v>S</v>
      </c>
      <c r="E1437" s="44" t="s">
        <v>372</v>
      </c>
      <c r="F1437" s="155" t="str">
        <f t="shared" si="591"/>
        <v>13345 B Malden #228</v>
      </c>
      <c r="G1437" s="44" t="str">
        <f t="shared" si="592"/>
        <v>Residential</v>
      </c>
      <c r="H1437" s="44" t="str">
        <f t="shared" si="600"/>
        <v>Basement</v>
      </c>
      <c r="I1437" s="38" t="str">
        <f t="shared" si="605"/>
        <v>Y</v>
      </c>
      <c r="J1437" s="38" t="str">
        <f t="shared" si="606"/>
        <v>Y</v>
      </c>
      <c r="K1437" s="38" t="str">
        <f t="shared" ref="K1437:K1463" si="610">IF(AG1437="","",IF(I1437="N","n","Y"))</f>
        <v>Y</v>
      </c>
      <c r="L1437" s="44"/>
      <c r="M1437" s="38" t="str">
        <f t="shared" si="597"/>
        <v/>
      </c>
      <c r="N1437" s="38" t="str">
        <f t="shared" si="598"/>
        <v/>
      </c>
      <c r="O1437" s="38" t="str">
        <f t="shared" si="601"/>
        <v/>
      </c>
      <c r="P1437" s="38"/>
      <c r="Q1437" s="38"/>
      <c r="R1437" s="38"/>
      <c r="S1437" s="38"/>
      <c r="T1437" s="38"/>
      <c r="U1437" s="38"/>
      <c r="V1437" s="38"/>
      <c r="W1437" s="38"/>
      <c r="X1437" s="38"/>
      <c r="Y1437" s="38" t="str">
        <f t="shared" si="602"/>
        <v>Y</v>
      </c>
      <c r="Z1437" s="38" t="str">
        <f t="shared" si="603"/>
        <v>n</v>
      </c>
      <c r="AA1437" s="38" t="str">
        <f t="shared" si="594"/>
        <v>Y</v>
      </c>
      <c r="AC1437" s="59"/>
      <c r="AD1437" s="204"/>
      <c r="AE1437" s="38"/>
      <c r="AF1437" s="38"/>
      <c r="AG1437" s="125">
        <f t="shared" si="607"/>
        <v>1800</v>
      </c>
      <c r="AH1437" s="39">
        <v>11</v>
      </c>
      <c r="AI1437" s="123">
        <f t="shared" si="608"/>
        <v>246350.21833811895</v>
      </c>
      <c r="AM1437" s="40">
        <f t="shared" si="583"/>
        <v>9.3000000000000007</v>
      </c>
      <c r="AN1437" s="39">
        <f t="shared" si="604"/>
        <v>12</v>
      </c>
      <c r="AO1437" s="204">
        <f t="shared" si="609"/>
        <v>3.7751133580225316E-5</v>
      </c>
      <c r="AP1437" s="204"/>
      <c r="AQ1437" s="59"/>
      <c r="AR1437" s="59"/>
      <c r="AS1437" s="115">
        <f t="shared" si="584"/>
        <v>1</v>
      </c>
      <c r="AT1437" s="115">
        <f t="shared" si="585"/>
        <v>0</v>
      </c>
      <c r="AU1437" s="115"/>
      <c r="AV1437" s="115"/>
      <c r="AY1437" s="115"/>
      <c r="AZ1437" s="115"/>
      <c r="BA1437" s="43">
        <v>53</v>
      </c>
      <c r="BB1437" s="43" t="s">
        <v>1245</v>
      </c>
      <c r="BC1437" s="43" t="s">
        <v>1385</v>
      </c>
      <c r="BD1437" s="43" t="s">
        <v>627</v>
      </c>
      <c r="BE1437" s="37" t="s">
        <v>2349</v>
      </c>
      <c r="BF1437" s="43"/>
      <c r="BG1437" s="43">
        <v>202</v>
      </c>
      <c r="BH1437" s="43" t="s">
        <v>1942</v>
      </c>
      <c r="BI1437" s="43" t="s">
        <v>1387</v>
      </c>
      <c r="BJ1437" s="43" t="s">
        <v>533</v>
      </c>
      <c r="BK1437" s="43" t="s">
        <v>573</v>
      </c>
      <c r="BN1437" s="43">
        <v>2.4</v>
      </c>
      <c r="BO1437" s="43" t="s">
        <v>1390</v>
      </c>
      <c r="BP1437" s="48" t="s">
        <v>1406</v>
      </c>
      <c r="BS1437" s="42" t="s">
        <v>1527</v>
      </c>
      <c r="BT1437" s="43" t="s">
        <v>573</v>
      </c>
      <c r="BU1437" s="43"/>
      <c r="BV1437" s="43"/>
      <c r="BW1437" s="126">
        <v>35096</v>
      </c>
      <c r="BX1437" s="243"/>
      <c r="BY1437" s="43" t="s">
        <v>1961</v>
      </c>
      <c r="BZ1437" s="43">
        <v>9.3000000000000007</v>
      </c>
      <c r="CA1437" s="43" t="s">
        <v>1396</v>
      </c>
      <c r="CD1437" s="124" t="s">
        <v>2044</v>
      </c>
      <c r="CE1437" s="43">
        <v>3763</v>
      </c>
      <c r="CR1437" s="43" t="s">
        <v>1941</v>
      </c>
      <c r="CS1437" s="251">
        <v>35034</v>
      </c>
      <c r="CT1437" s="251">
        <v>35065</v>
      </c>
      <c r="CU1437" s="43">
        <v>9</v>
      </c>
      <c r="CV1437" s="39" t="s">
        <v>1390</v>
      </c>
      <c r="CW1437" s="43"/>
      <c r="CY1437" s="43" t="s">
        <v>1491</v>
      </c>
      <c r="CZ1437" s="43">
        <v>1800</v>
      </c>
      <c r="DA1437" s="43" t="s">
        <v>2046</v>
      </c>
      <c r="DD1437" s="43" t="s">
        <v>2044</v>
      </c>
      <c r="DE1437" s="43">
        <v>618</v>
      </c>
      <c r="DF1437" s="43"/>
      <c r="DG1437" s="43"/>
      <c r="DH1437" s="43"/>
      <c r="DI1437" s="43"/>
      <c r="DJ1437" s="43"/>
      <c r="DK1437" s="43"/>
      <c r="DL1437" s="43"/>
      <c r="DM1437" s="43"/>
      <c r="DN1437" s="43"/>
      <c r="DO1437" s="43"/>
      <c r="DP1437" s="43"/>
      <c r="DQ1437" s="43"/>
      <c r="DR1437" s="124"/>
      <c r="DS1437" s="43"/>
    </row>
    <row r="1438" spans="1:123" s="39" customFormat="1" hidden="1" x14ac:dyDescent="0.2">
      <c r="A1438" s="44" t="str">
        <f t="shared" si="590"/>
        <v>MADEP4</v>
      </c>
      <c r="B1438" s="44" t="str">
        <f t="shared" si="599"/>
        <v>Toluene</v>
      </c>
      <c r="C1438" s="38" t="s">
        <v>2588</v>
      </c>
      <c r="D1438" s="38" t="str">
        <f t="shared" si="596"/>
        <v>S</v>
      </c>
      <c r="E1438" s="44" t="s">
        <v>372</v>
      </c>
      <c r="F1438" s="155" t="str">
        <f t="shared" si="591"/>
        <v>11707 Quincy</v>
      </c>
      <c r="G1438" s="44" t="str">
        <f t="shared" si="592"/>
        <v>Residential</v>
      </c>
      <c r="H1438" s="44" t="str">
        <f t="shared" si="600"/>
        <v>Basement</v>
      </c>
      <c r="I1438" s="38" t="str">
        <f t="shared" si="605"/>
        <v>Y</v>
      </c>
      <c r="J1438" s="38" t="str">
        <f t="shared" si="606"/>
        <v>Y</v>
      </c>
      <c r="K1438" s="38" t="str">
        <f t="shared" si="610"/>
        <v>Y</v>
      </c>
      <c r="L1438" s="44"/>
      <c r="M1438" s="38" t="str">
        <f t="shared" si="597"/>
        <v/>
      </c>
      <c r="N1438" s="38" t="str">
        <f t="shared" si="598"/>
        <v/>
      </c>
      <c r="O1438" s="38" t="str">
        <f t="shared" si="601"/>
        <v/>
      </c>
      <c r="P1438" s="38"/>
      <c r="Q1438" s="38"/>
      <c r="R1438" s="38"/>
      <c r="S1438" s="38"/>
      <c r="T1438" s="38"/>
      <c r="U1438" s="38"/>
      <c r="V1438" s="38"/>
      <c r="W1438" s="38"/>
      <c r="X1438" s="38"/>
      <c r="Y1438" s="38" t="str">
        <f t="shared" si="602"/>
        <v>Y</v>
      </c>
      <c r="Z1438" s="38" t="str">
        <f t="shared" si="603"/>
        <v>n</v>
      </c>
      <c r="AA1438" s="38" t="str">
        <f t="shared" si="594"/>
        <v>Y</v>
      </c>
      <c r="AC1438" s="59"/>
      <c r="AD1438" s="204"/>
      <c r="AE1438" s="38"/>
      <c r="AF1438" s="38"/>
      <c r="AG1438" s="125">
        <f t="shared" si="607"/>
        <v>4650</v>
      </c>
      <c r="AH1438" s="39">
        <v>11</v>
      </c>
      <c r="AI1438" s="123">
        <f t="shared" si="608"/>
        <v>617282.16658418602</v>
      </c>
      <c r="AM1438" s="40">
        <f t="shared" si="583"/>
        <v>8</v>
      </c>
      <c r="AN1438" s="39">
        <f t="shared" si="604"/>
        <v>54</v>
      </c>
      <c r="AO1438" s="204">
        <f t="shared" si="609"/>
        <v>1.2960037456239951E-5</v>
      </c>
      <c r="AP1438" s="204"/>
      <c r="AQ1438" s="59"/>
      <c r="AR1438" s="59"/>
      <c r="AS1438" s="115">
        <f t="shared" si="584"/>
        <v>1</v>
      </c>
      <c r="AT1438" s="115">
        <f t="shared" si="585"/>
        <v>0</v>
      </c>
      <c r="AU1438" s="115"/>
      <c r="AV1438" s="115"/>
      <c r="AY1438" s="115"/>
      <c r="AZ1438" s="115"/>
      <c r="BA1438" s="43">
        <v>54</v>
      </c>
      <c r="BB1438" s="43" t="s">
        <v>1943</v>
      </c>
      <c r="BC1438" s="43" t="s">
        <v>1385</v>
      </c>
      <c r="BD1438" s="43" t="s">
        <v>1944</v>
      </c>
      <c r="BE1438" s="37" t="s">
        <v>2349</v>
      </c>
      <c r="BF1438" s="43"/>
      <c r="BG1438" s="43">
        <v>203</v>
      </c>
      <c r="BH1438" s="43" t="s">
        <v>1945</v>
      </c>
      <c r="BI1438" s="43" t="s">
        <v>1387</v>
      </c>
      <c r="BJ1438" s="43" t="s">
        <v>533</v>
      </c>
      <c r="BK1438" s="43" t="s">
        <v>573</v>
      </c>
      <c r="BN1438" s="43">
        <v>3.4</v>
      </c>
      <c r="BO1438" s="43" t="s">
        <v>1390</v>
      </c>
      <c r="BP1438" s="48" t="s">
        <v>1406</v>
      </c>
      <c r="BS1438" s="43" t="s">
        <v>2048</v>
      </c>
      <c r="BT1438" s="43" t="s">
        <v>573</v>
      </c>
      <c r="BU1438" s="43"/>
      <c r="BV1438" s="43"/>
      <c r="BW1438" s="243">
        <v>34731</v>
      </c>
      <c r="BX1438" s="243"/>
      <c r="BY1438" s="48" t="s">
        <v>451</v>
      </c>
      <c r="BZ1438" s="43">
        <v>8</v>
      </c>
      <c r="CA1438" s="43" t="s">
        <v>1396</v>
      </c>
      <c r="CD1438" s="124" t="s">
        <v>2044</v>
      </c>
      <c r="CE1438" s="43">
        <v>3768</v>
      </c>
      <c r="CR1438" s="43" t="s">
        <v>1946</v>
      </c>
      <c r="CS1438" s="251">
        <v>34516</v>
      </c>
      <c r="CT1438" s="126"/>
      <c r="CU1438" s="43">
        <v>4.5</v>
      </c>
      <c r="CV1438" s="39" t="s">
        <v>1390</v>
      </c>
      <c r="CW1438" s="43"/>
      <c r="CY1438" s="39" t="s">
        <v>451</v>
      </c>
      <c r="CZ1438" s="43">
        <v>4650</v>
      </c>
      <c r="DA1438" s="43" t="s">
        <v>2046</v>
      </c>
      <c r="DD1438" s="43" t="s">
        <v>2044</v>
      </c>
      <c r="DE1438" s="43">
        <v>623</v>
      </c>
      <c r="DF1438" s="43"/>
      <c r="DG1438" s="43"/>
      <c r="DH1438" s="43"/>
      <c r="DI1438" s="43"/>
      <c r="DJ1438" s="43"/>
      <c r="DK1438" s="43"/>
      <c r="DL1438" s="43"/>
      <c r="DM1438" s="43"/>
      <c r="DN1438" s="43"/>
      <c r="DO1438" s="43"/>
      <c r="DP1438" s="43"/>
      <c r="DQ1438" s="43"/>
      <c r="DR1438" s="124"/>
      <c r="DS1438" s="43"/>
    </row>
    <row r="1439" spans="1:123" s="39" customFormat="1" hidden="1" x14ac:dyDescent="0.2">
      <c r="A1439" s="44" t="str">
        <f t="shared" si="590"/>
        <v>MADEP4</v>
      </c>
      <c r="B1439" s="44" t="str">
        <f t="shared" si="599"/>
        <v>Total Xylenes</v>
      </c>
      <c r="C1439" s="38" t="s">
        <v>2588</v>
      </c>
      <c r="D1439" s="38" t="str">
        <f t="shared" si="596"/>
        <v>S</v>
      </c>
      <c r="E1439" s="44" t="s">
        <v>372</v>
      </c>
      <c r="F1439" s="155" t="str">
        <f t="shared" si="591"/>
        <v>11707 Quincy</v>
      </c>
      <c r="G1439" s="44" t="str">
        <f t="shared" si="592"/>
        <v>Residential</v>
      </c>
      <c r="H1439" s="44" t="str">
        <f t="shared" si="600"/>
        <v>Basement</v>
      </c>
      <c r="I1439" s="38" t="str">
        <f t="shared" si="605"/>
        <v>Y</v>
      </c>
      <c r="J1439" s="38" t="str">
        <f t="shared" si="606"/>
        <v>Y</v>
      </c>
      <c r="K1439" s="38" t="str">
        <f t="shared" si="610"/>
        <v>Y</v>
      </c>
      <c r="L1439" s="44"/>
      <c r="M1439" s="38" t="str">
        <f t="shared" si="597"/>
        <v/>
      </c>
      <c r="N1439" s="38" t="str">
        <f t="shared" si="598"/>
        <v/>
      </c>
      <c r="O1439" s="38" t="str">
        <f t="shared" si="601"/>
        <v/>
      </c>
      <c r="P1439" s="38"/>
      <c r="Q1439" s="38"/>
      <c r="R1439" s="38"/>
      <c r="S1439" s="38"/>
      <c r="T1439" s="38"/>
      <c r="U1439" s="38"/>
      <c r="V1439" s="38"/>
      <c r="W1439" s="38"/>
      <c r="X1439" s="38"/>
      <c r="Y1439" s="38" t="str">
        <f t="shared" si="602"/>
        <v>Y</v>
      </c>
      <c r="Z1439" s="38" t="str">
        <f t="shared" si="603"/>
        <v>n</v>
      </c>
      <c r="AA1439" s="38" t="str">
        <f t="shared" si="594"/>
        <v>Y</v>
      </c>
      <c r="AC1439" s="59"/>
      <c r="AD1439" s="204"/>
      <c r="AE1439" s="38"/>
      <c r="AF1439" s="38"/>
      <c r="AG1439" s="125">
        <f t="shared" si="607"/>
        <v>8590</v>
      </c>
      <c r="AH1439" s="39">
        <v>11</v>
      </c>
      <c r="AI1439" s="123">
        <f t="shared" si="608"/>
        <v>1175637.9864024676</v>
      </c>
      <c r="AM1439" s="40">
        <f t="shared" si="583"/>
        <v>8.4</v>
      </c>
      <c r="AN1439" s="39">
        <f t="shared" si="604"/>
        <v>12</v>
      </c>
      <c r="AO1439" s="204">
        <f t="shared" si="609"/>
        <v>7.1450566391654064E-6</v>
      </c>
      <c r="AP1439" s="204"/>
      <c r="AQ1439" s="59"/>
      <c r="AR1439" s="59"/>
      <c r="AS1439" s="115">
        <f t="shared" si="584"/>
        <v>1</v>
      </c>
      <c r="AT1439" s="115">
        <f t="shared" si="585"/>
        <v>0</v>
      </c>
      <c r="AU1439" s="115"/>
      <c r="AV1439" s="115"/>
      <c r="AY1439" s="115"/>
      <c r="AZ1439" s="115"/>
      <c r="BA1439" s="43">
        <v>54</v>
      </c>
      <c r="BB1439" s="43" t="s">
        <v>1943</v>
      </c>
      <c r="BC1439" s="43" t="s">
        <v>1385</v>
      </c>
      <c r="BD1439" s="43" t="s">
        <v>1944</v>
      </c>
      <c r="BE1439" s="37" t="s">
        <v>2349</v>
      </c>
      <c r="BF1439" s="43"/>
      <c r="BG1439" s="43">
        <v>203</v>
      </c>
      <c r="BH1439" s="43" t="s">
        <v>1945</v>
      </c>
      <c r="BI1439" s="43" t="s">
        <v>1387</v>
      </c>
      <c r="BJ1439" s="43" t="s">
        <v>533</v>
      </c>
      <c r="BK1439" s="43" t="s">
        <v>573</v>
      </c>
      <c r="BN1439" s="43">
        <v>3.4</v>
      </c>
      <c r="BO1439" s="43" t="s">
        <v>1390</v>
      </c>
      <c r="BP1439" s="48" t="s">
        <v>1406</v>
      </c>
      <c r="BS1439" s="42" t="s">
        <v>1527</v>
      </c>
      <c r="BT1439" s="43" t="s">
        <v>573</v>
      </c>
      <c r="BU1439" s="43"/>
      <c r="BV1439" s="43"/>
      <c r="BW1439" s="243">
        <v>34731</v>
      </c>
      <c r="BX1439" s="243"/>
      <c r="BY1439" s="48" t="s">
        <v>451</v>
      </c>
      <c r="BZ1439" s="43">
        <v>8.4</v>
      </c>
      <c r="CA1439" s="43" t="s">
        <v>1396</v>
      </c>
      <c r="CD1439" s="124" t="s">
        <v>2044</v>
      </c>
      <c r="CE1439" s="43">
        <v>3767</v>
      </c>
      <c r="CR1439" s="43" t="s">
        <v>1946</v>
      </c>
      <c r="CS1439" s="251">
        <v>34516</v>
      </c>
      <c r="CT1439" s="126"/>
      <c r="CU1439" s="43">
        <v>4.5</v>
      </c>
      <c r="CV1439" s="39" t="s">
        <v>1390</v>
      </c>
      <c r="CW1439" s="43"/>
      <c r="CY1439" s="39" t="s">
        <v>451</v>
      </c>
      <c r="CZ1439" s="43">
        <v>8590</v>
      </c>
      <c r="DA1439" s="43" t="s">
        <v>2046</v>
      </c>
      <c r="DD1439" s="43" t="s">
        <v>2044</v>
      </c>
      <c r="DE1439" s="43">
        <v>622</v>
      </c>
      <c r="DF1439" s="43"/>
      <c r="DG1439" s="43"/>
      <c r="DH1439" s="43"/>
      <c r="DI1439" s="43"/>
      <c r="DJ1439" s="43"/>
      <c r="DK1439" s="43"/>
      <c r="DL1439" s="43"/>
      <c r="DM1439" s="43"/>
      <c r="DN1439" s="43"/>
      <c r="DO1439" s="43"/>
      <c r="DP1439" s="43"/>
      <c r="DQ1439" s="43"/>
      <c r="DR1439" s="124"/>
      <c r="DS1439" s="43"/>
    </row>
    <row r="1440" spans="1:123" s="39" customFormat="1" hidden="1" x14ac:dyDescent="0.2">
      <c r="A1440" s="44" t="str">
        <f t="shared" si="590"/>
        <v>MADEP5</v>
      </c>
      <c r="B1440" s="44" t="str">
        <f t="shared" si="599"/>
        <v>Toluene</v>
      </c>
      <c r="C1440" s="38" t="s">
        <v>2588</v>
      </c>
      <c r="D1440" s="38" t="str">
        <f t="shared" si="596"/>
        <v>S</v>
      </c>
      <c r="E1440" s="44" t="s">
        <v>372</v>
      </c>
      <c r="F1440" s="155" t="str">
        <f t="shared" si="591"/>
        <v>2797 A Tewks</v>
      </c>
      <c r="G1440" s="44" t="str">
        <f t="shared" si="592"/>
        <v>Residential</v>
      </c>
      <c r="H1440" s="44" t="str">
        <f t="shared" si="600"/>
        <v>Basement</v>
      </c>
      <c r="I1440" s="38" t="str">
        <f t="shared" si="605"/>
        <v>Y</v>
      </c>
      <c r="J1440" s="38" t="str">
        <f t="shared" si="606"/>
        <v>Y</v>
      </c>
      <c r="K1440" s="38" t="str">
        <f t="shared" si="610"/>
        <v>Y</v>
      </c>
      <c r="L1440" s="44"/>
      <c r="M1440" s="38" t="str">
        <f t="shared" si="597"/>
        <v/>
      </c>
      <c r="N1440" s="38" t="str">
        <f t="shared" si="598"/>
        <v/>
      </c>
      <c r="O1440" s="38" t="str">
        <f t="shared" si="601"/>
        <v/>
      </c>
      <c r="P1440" s="38"/>
      <c r="Q1440" s="38"/>
      <c r="R1440" s="38"/>
      <c r="S1440" s="38"/>
      <c r="T1440" s="38"/>
      <c r="U1440" s="38"/>
      <c r="V1440" s="38"/>
      <c r="W1440" s="38"/>
      <c r="X1440" s="38"/>
      <c r="Y1440" s="38" t="str">
        <f t="shared" si="602"/>
        <v>Y</v>
      </c>
      <c r="Z1440" s="38" t="str">
        <f t="shared" si="603"/>
        <v>n</v>
      </c>
      <c r="AA1440" s="38" t="str">
        <f t="shared" si="594"/>
        <v>Y</v>
      </c>
      <c r="AC1440" s="59"/>
      <c r="AD1440" s="204"/>
      <c r="AE1440" s="38"/>
      <c r="AF1440" s="38"/>
      <c r="AG1440" s="125">
        <f t="shared" si="607"/>
        <v>3030</v>
      </c>
      <c r="AH1440" s="39">
        <v>11</v>
      </c>
      <c r="AI1440" s="123">
        <f t="shared" si="608"/>
        <v>402229.02467743732</v>
      </c>
      <c r="AM1440" s="40">
        <f t="shared" si="583"/>
        <v>7.58</v>
      </c>
      <c r="AN1440" s="39">
        <f t="shared" si="604"/>
        <v>54</v>
      </c>
      <c r="AO1440" s="204">
        <f t="shared" si="609"/>
        <v>1.8844985157594456E-5</v>
      </c>
      <c r="AP1440" s="204"/>
      <c r="AQ1440" s="59"/>
      <c r="AR1440" s="59"/>
      <c r="AS1440" s="115">
        <f t="shared" si="584"/>
        <v>1</v>
      </c>
      <c r="AT1440" s="115">
        <f t="shared" si="585"/>
        <v>0</v>
      </c>
      <c r="AU1440" s="115"/>
      <c r="AV1440" s="115"/>
      <c r="AY1440" s="115"/>
      <c r="AZ1440" s="115"/>
      <c r="BA1440" s="43">
        <v>55</v>
      </c>
      <c r="BB1440" s="43" t="s">
        <v>1947</v>
      </c>
      <c r="BC1440" s="43" t="s">
        <v>1385</v>
      </c>
      <c r="BD1440" s="43" t="s">
        <v>1948</v>
      </c>
      <c r="BE1440" s="37" t="s">
        <v>2349</v>
      </c>
      <c r="BF1440" s="43"/>
      <c r="BG1440" s="43">
        <v>204</v>
      </c>
      <c r="BH1440" s="43" t="s">
        <v>1949</v>
      </c>
      <c r="BI1440" s="43" t="s">
        <v>1387</v>
      </c>
      <c r="BJ1440" s="43" t="s">
        <v>533</v>
      </c>
      <c r="BK1440" s="43" t="s">
        <v>573</v>
      </c>
      <c r="BN1440" s="43">
        <v>2.4</v>
      </c>
      <c r="BO1440" s="43" t="s">
        <v>1390</v>
      </c>
      <c r="BP1440" s="48" t="s">
        <v>1406</v>
      </c>
      <c r="BS1440" s="43" t="s">
        <v>2048</v>
      </c>
      <c r="BT1440" s="43" t="s">
        <v>573</v>
      </c>
      <c r="BU1440" s="43"/>
      <c r="BV1440" s="43"/>
      <c r="BW1440" s="243">
        <v>34213</v>
      </c>
      <c r="BX1440" s="243"/>
      <c r="BY1440" s="48" t="s">
        <v>451</v>
      </c>
      <c r="BZ1440" s="43">
        <v>7.58</v>
      </c>
      <c r="CA1440" s="43" t="s">
        <v>1396</v>
      </c>
      <c r="CD1440" s="124" t="s">
        <v>2044</v>
      </c>
      <c r="CE1440" s="43">
        <v>3772</v>
      </c>
      <c r="CR1440" s="43" t="s">
        <v>1950</v>
      </c>
      <c r="CS1440" s="251">
        <v>34274</v>
      </c>
      <c r="CT1440" s="126"/>
      <c r="CU1440" s="43">
        <v>7.6</v>
      </c>
      <c r="CV1440" s="39" t="s">
        <v>1390</v>
      </c>
      <c r="CW1440" s="43"/>
      <c r="CY1440" s="39" t="s">
        <v>451</v>
      </c>
      <c r="CZ1440" s="43">
        <v>3030</v>
      </c>
      <c r="DA1440" s="43" t="s">
        <v>2046</v>
      </c>
      <c r="DD1440" s="43" t="s">
        <v>2044</v>
      </c>
      <c r="DE1440" s="43">
        <v>624</v>
      </c>
      <c r="DF1440" s="43"/>
      <c r="DG1440" s="43"/>
      <c r="DH1440" s="43"/>
      <c r="DI1440" s="43"/>
      <c r="DJ1440" s="43"/>
      <c r="DK1440" s="43"/>
      <c r="DL1440" s="43"/>
      <c r="DM1440" s="43"/>
      <c r="DN1440" s="43"/>
      <c r="DO1440" s="43"/>
      <c r="DP1440" s="43"/>
      <c r="DQ1440" s="43"/>
      <c r="DR1440" s="124"/>
      <c r="DS1440" s="43"/>
    </row>
    <row r="1441" spans="1:123" s="39" customFormat="1" hidden="1" x14ac:dyDescent="0.2">
      <c r="A1441" s="44" t="str">
        <f t="shared" si="590"/>
        <v>MADEP6</v>
      </c>
      <c r="B1441" s="44" t="str">
        <f t="shared" si="599"/>
        <v>Benzene</v>
      </c>
      <c r="C1441" s="38" t="s">
        <v>2588</v>
      </c>
      <c r="D1441" s="38" t="str">
        <f t="shared" si="596"/>
        <v>S</v>
      </c>
      <c r="E1441" s="44" t="s">
        <v>372</v>
      </c>
      <c r="F1441" s="155" t="str">
        <f t="shared" si="591"/>
        <v>0907 A Hull</v>
      </c>
      <c r="G1441" s="44" t="str">
        <f t="shared" si="592"/>
        <v>Residential</v>
      </c>
      <c r="H1441" s="44" t="str">
        <f t="shared" si="600"/>
        <v>Basement</v>
      </c>
      <c r="I1441" s="38" t="str">
        <f t="shared" si="605"/>
        <v>Y</v>
      </c>
      <c r="J1441" s="38" t="str">
        <f t="shared" si="606"/>
        <v>Y</v>
      </c>
      <c r="K1441" s="38" t="str">
        <f t="shared" si="610"/>
        <v>Y</v>
      </c>
      <c r="L1441" s="44"/>
      <c r="M1441" s="38" t="str">
        <f t="shared" si="597"/>
        <v/>
      </c>
      <c r="N1441" s="38" t="str">
        <f t="shared" si="598"/>
        <v/>
      </c>
      <c r="O1441" s="38" t="str">
        <f t="shared" si="601"/>
        <v/>
      </c>
      <c r="P1441" s="38"/>
      <c r="Q1441" s="38"/>
      <c r="R1441" s="38"/>
      <c r="S1441" s="38"/>
      <c r="T1441" s="38"/>
      <c r="U1441" s="38"/>
      <c r="V1441" s="38"/>
      <c r="W1441" s="38"/>
      <c r="X1441" s="38"/>
      <c r="Y1441" s="38" t="str">
        <f t="shared" si="602"/>
        <v>Y</v>
      </c>
      <c r="Z1441" s="38" t="str">
        <f t="shared" si="603"/>
        <v>Y</v>
      </c>
      <c r="AA1441" s="38" t="str">
        <f t="shared" si="594"/>
        <v>Y</v>
      </c>
      <c r="AC1441" s="59"/>
      <c r="AD1441" s="204"/>
      <c r="AE1441" s="38"/>
      <c r="AF1441" s="38"/>
      <c r="AG1441" s="125">
        <f t="shared" si="607"/>
        <v>72</v>
      </c>
      <c r="AH1441" s="39">
        <v>11</v>
      </c>
      <c r="AI1441" s="123">
        <f t="shared" si="608"/>
        <v>8705.5175525607192</v>
      </c>
      <c r="AM1441" s="40">
        <f t="shared" si="583"/>
        <v>26</v>
      </c>
      <c r="AN1441" s="39">
        <f t="shared" si="604"/>
        <v>9.5</v>
      </c>
      <c r="AO1441" s="204">
        <f t="shared" si="609"/>
        <v>2.9866116337163811E-3</v>
      </c>
      <c r="AP1441" s="204"/>
      <c r="AQ1441" s="59"/>
      <c r="AR1441" s="59"/>
      <c r="AS1441" s="115">
        <f t="shared" si="584"/>
        <v>1</v>
      </c>
      <c r="AT1441" s="115">
        <f t="shared" si="585"/>
        <v>0</v>
      </c>
      <c r="AU1441" s="115"/>
      <c r="AV1441" s="115"/>
      <c r="AY1441" s="115"/>
      <c r="AZ1441" s="115"/>
      <c r="BA1441" s="43">
        <v>56</v>
      </c>
      <c r="BB1441" s="43" t="s">
        <v>1951</v>
      </c>
      <c r="BC1441" s="43" t="s">
        <v>1385</v>
      </c>
      <c r="BD1441" s="43" t="s">
        <v>1944</v>
      </c>
      <c r="BE1441" s="37" t="s">
        <v>2349</v>
      </c>
      <c r="BF1441" s="43"/>
      <c r="BG1441" s="43">
        <v>206</v>
      </c>
      <c r="BH1441" s="43" t="s">
        <v>1952</v>
      </c>
      <c r="BI1441" s="43" t="s">
        <v>1387</v>
      </c>
      <c r="BJ1441" s="43" t="s">
        <v>533</v>
      </c>
      <c r="BK1441" s="43" t="s">
        <v>573</v>
      </c>
      <c r="BN1441" s="43">
        <v>0.8</v>
      </c>
      <c r="BO1441" s="43" t="s">
        <v>1390</v>
      </c>
      <c r="BP1441" s="48" t="s">
        <v>1406</v>
      </c>
      <c r="BS1441" s="43" t="s">
        <v>2040</v>
      </c>
      <c r="BT1441" s="43" t="s">
        <v>573</v>
      </c>
      <c r="BU1441" s="43"/>
      <c r="BV1441" s="43"/>
      <c r="BW1441" s="243">
        <v>33270</v>
      </c>
      <c r="BX1441" s="243"/>
      <c r="BY1441" s="48" t="s">
        <v>451</v>
      </c>
      <c r="BZ1441" s="43">
        <v>26</v>
      </c>
      <c r="CA1441" s="43" t="s">
        <v>1396</v>
      </c>
      <c r="CD1441" s="124" t="s">
        <v>2044</v>
      </c>
      <c r="CE1441" s="43">
        <v>3782</v>
      </c>
      <c r="CR1441" s="43" t="s">
        <v>1953</v>
      </c>
      <c r="CS1441" s="251">
        <v>33208</v>
      </c>
      <c r="CT1441" s="126"/>
      <c r="CU1441" s="43">
        <v>4.5</v>
      </c>
      <c r="CV1441" s="39" t="s">
        <v>1390</v>
      </c>
      <c r="CW1441" s="43"/>
      <c r="CY1441" s="39" t="s">
        <v>451</v>
      </c>
      <c r="CZ1441" s="43">
        <v>72</v>
      </c>
      <c r="DA1441" s="43" t="s">
        <v>2046</v>
      </c>
      <c r="DD1441" s="43" t="s">
        <v>2044</v>
      </c>
      <c r="DE1441" s="43">
        <v>628</v>
      </c>
      <c r="DF1441" s="43"/>
      <c r="DG1441" s="43"/>
      <c r="DH1441" s="43"/>
      <c r="DI1441" s="43"/>
      <c r="DJ1441" s="43"/>
      <c r="DK1441" s="43"/>
      <c r="DL1441" s="43"/>
      <c r="DM1441" s="43"/>
      <c r="DN1441" s="43"/>
      <c r="DO1441" s="43"/>
      <c r="DP1441" s="43"/>
      <c r="DQ1441" s="43"/>
      <c r="DR1441" s="124"/>
      <c r="DS1441" s="43"/>
    </row>
    <row r="1442" spans="1:123" s="39" customFormat="1" hidden="1" x14ac:dyDescent="0.2">
      <c r="A1442" s="44" t="str">
        <f t="shared" si="590"/>
        <v>MADEP6</v>
      </c>
      <c r="B1442" s="44" t="str">
        <f t="shared" si="599"/>
        <v>Ethylbenzene</v>
      </c>
      <c r="C1442" s="38" t="s">
        <v>2588</v>
      </c>
      <c r="D1442" s="38" t="str">
        <f t="shared" si="596"/>
        <v>S</v>
      </c>
      <c r="E1442" s="44" t="s">
        <v>372</v>
      </c>
      <c r="F1442" s="155" t="str">
        <f t="shared" si="591"/>
        <v>0907 A Hull</v>
      </c>
      <c r="G1442" s="44" t="str">
        <f t="shared" si="592"/>
        <v>Residential</v>
      </c>
      <c r="H1442" s="44" t="str">
        <f t="shared" si="600"/>
        <v>Basement</v>
      </c>
      <c r="I1442" s="38" t="str">
        <f t="shared" si="605"/>
        <v>Y</v>
      </c>
      <c r="J1442" s="38" t="str">
        <f t="shared" si="606"/>
        <v>n</v>
      </c>
      <c r="K1442" s="38" t="str">
        <f t="shared" si="610"/>
        <v>Y</v>
      </c>
      <c r="L1442" s="44"/>
      <c r="M1442" s="38" t="str">
        <f t="shared" si="597"/>
        <v/>
      </c>
      <c r="N1442" s="38" t="str">
        <f t="shared" si="598"/>
        <v/>
      </c>
      <c r="O1442" s="38" t="str">
        <f t="shared" si="601"/>
        <v/>
      </c>
      <c r="P1442" s="38"/>
      <c r="Q1442" s="38"/>
      <c r="R1442" s="38"/>
      <c r="S1442" s="38"/>
      <c r="T1442" s="38"/>
      <c r="U1442" s="38"/>
      <c r="V1442" s="38"/>
      <c r="W1442" s="38"/>
      <c r="X1442" s="38"/>
      <c r="Y1442" s="38" t="str">
        <f t="shared" si="602"/>
        <v>Y</v>
      </c>
      <c r="Z1442" s="38" t="str">
        <f t="shared" si="603"/>
        <v>Y</v>
      </c>
      <c r="AA1442" s="38" t="str">
        <f t="shared" si="594"/>
        <v>Y</v>
      </c>
      <c r="AC1442" s="59"/>
      <c r="AD1442" s="204"/>
      <c r="AE1442" s="38"/>
      <c r="AF1442" s="38"/>
      <c r="AG1442" s="125">
        <f t="shared" si="607"/>
        <v>30</v>
      </c>
      <c r="AH1442" s="39">
        <v>11</v>
      </c>
      <c r="AI1442" s="123">
        <f t="shared" si="608"/>
        <v>4348.6008307956618</v>
      </c>
      <c r="AM1442" s="40">
        <f t="shared" si="583"/>
        <v>15</v>
      </c>
      <c r="AN1442" s="39">
        <f t="shared" si="604"/>
        <v>8.9</v>
      </c>
      <c r="AO1442" s="204">
        <f t="shared" si="609"/>
        <v>3.44938535028874E-3</v>
      </c>
      <c r="AP1442" s="204"/>
      <c r="AQ1442" s="59"/>
      <c r="AR1442" s="59"/>
      <c r="AS1442" s="115">
        <f t="shared" si="584"/>
        <v>1</v>
      </c>
      <c r="AT1442" s="115">
        <f t="shared" si="585"/>
        <v>0</v>
      </c>
      <c r="AU1442" s="115"/>
      <c r="AV1442" s="115"/>
      <c r="AY1442" s="115"/>
      <c r="AZ1442" s="115"/>
      <c r="BA1442" s="43">
        <v>56</v>
      </c>
      <c r="BB1442" s="43" t="s">
        <v>1951</v>
      </c>
      <c r="BC1442" s="43" t="s">
        <v>1385</v>
      </c>
      <c r="BD1442" s="43" t="s">
        <v>1944</v>
      </c>
      <c r="BE1442" s="37" t="s">
        <v>2349</v>
      </c>
      <c r="BF1442" s="43"/>
      <c r="BG1442" s="43">
        <v>206</v>
      </c>
      <c r="BH1442" s="43" t="s">
        <v>1952</v>
      </c>
      <c r="BI1442" s="43" t="s">
        <v>1387</v>
      </c>
      <c r="BJ1442" s="43" t="s">
        <v>533</v>
      </c>
      <c r="BK1442" s="43" t="s">
        <v>573</v>
      </c>
      <c r="BN1442" s="43">
        <v>0.8</v>
      </c>
      <c r="BO1442" s="43" t="s">
        <v>1390</v>
      </c>
      <c r="BP1442" s="48" t="s">
        <v>1406</v>
      </c>
      <c r="BS1442" s="43" t="s">
        <v>2047</v>
      </c>
      <c r="BT1442" s="43" t="s">
        <v>573</v>
      </c>
      <c r="BU1442" s="43"/>
      <c r="BV1442" s="43"/>
      <c r="BW1442" s="243">
        <v>33270</v>
      </c>
      <c r="BX1442" s="243"/>
      <c r="BY1442" s="48" t="s">
        <v>451</v>
      </c>
      <c r="BZ1442" s="43">
        <v>15</v>
      </c>
      <c r="CA1442" s="43" t="s">
        <v>1396</v>
      </c>
      <c r="CD1442" s="124" t="s">
        <v>2044</v>
      </c>
      <c r="CE1442" s="43">
        <v>3781</v>
      </c>
      <c r="CR1442" s="43" t="s">
        <v>1953</v>
      </c>
      <c r="CS1442" s="251">
        <v>33208</v>
      </c>
      <c r="CT1442" s="126"/>
      <c r="CU1442" s="43">
        <v>4.5</v>
      </c>
      <c r="CV1442" s="39" t="s">
        <v>1390</v>
      </c>
      <c r="CW1442" s="43"/>
      <c r="CY1442" s="39" t="s">
        <v>451</v>
      </c>
      <c r="CZ1442" s="43">
        <v>30</v>
      </c>
      <c r="DA1442" s="43" t="s">
        <v>2046</v>
      </c>
      <c r="DD1442" s="43" t="s">
        <v>2044</v>
      </c>
      <c r="DE1442" s="43">
        <v>627</v>
      </c>
      <c r="DF1442" s="43"/>
      <c r="DG1442" s="43"/>
      <c r="DH1442" s="43"/>
      <c r="DI1442" s="43"/>
      <c r="DJ1442" s="43"/>
      <c r="DK1442" s="43"/>
      <c r="DL1442" s="43"/>
      <c r="DM1442" s="43"/>
      <c r="DN1442" s="43"/>
      <c r="DO1442" s="43"/>
      <c r="DP1442" s="43"/>
      <c r="DQ1442" s="43"/>
      <c r="DR1442" s="124"/>
      <c r="DS1442" s="43"/>
    </row>
    <row r="1443" spans="1:123" s="39" customFormat="1" hidden="1" x14ac:dyDescent="0.2">
      <c r="A1443" s="44" t="str">
        <f t="shared" si="590"/>
        <v>MADEP6</v>
      </c>
      <c r="B1443" s="44" t="str">
        <f t="shared" si="599"/>
        <v>Toluene</v>
      </c>
      <c r="C1443" s="38" t="s">
        <v>2588</v>
      </c>
      <c r="D1443" s="38" t="str">
        <f t="shared" si="596"/>
        <v>S</v>
      </c>
      <c r="E1443" s="44" t="s">
        <v>372</v>
      </c>
      <c r="F1443" s="155" t="str">
        <f t="shared" si="591"/>
        <v>0907 A Hull</v>
      </c>
      <c r="G1443" s="44" t="str">
        <f t="shared" si="592"/>
        <v>Residential</v>
      </c>
      <c r="H1443" s="44" t="str">
        <f t="shared" si="600"/>
        <v>Basement</v>
      </c>
      <c r="I1443" s="38" t="str">
        <f t="shared" si="605"/>
        <v>Y</v>
      </c>
      <c r="J1443" s="38" t="str">
        <f t="shared" si="606"/>
        <v>n</v>
      </c>
      <c r="K1443" s="38" t="str">
        <f t="shared" si="610"/>
        <v>Y</v>
      </c>
      <c r="L1443" s="44"/>
      <c r="M1443" s="38" t="str">
        <f t="shared" si="597"/>
        <v/>
      </c>
      <c r="N1443" s="38" t="str">
        <f t="shared" si="598"/>
        <v/>
      </c>
      <c r="O1443" s="38" t="str">
        <f t="shared" si="601"/>
        <v/>
      </c>
      <c r="P1443" s="38"/>
      <c r="Q1443" s="38"/>
      <c r="R1443" s="38"/>
      <c r="S1443" s="38"/>
      <c r="T1443" s="38"/>
      <c r="U1443" s="38"/>
      <c r="V1443" s="38"/>
      <c r="W1443" s="38"/>
      <c r="X1443" s="38"/>
      <c r="Y1443" s="38" t="str">
        <f t="shared" si="602"/>
        <v>Y</v>
      </c>
      <c r="Z1443" s="38" t="str">
        <f t="shared" si="603"/>
        <v>Y</v>
      </c>
      <c r="AA1443" s="38" t="str">
        <f t="shared" si="594"/>
        <v>Y</v>
      </c>
      <c r="AC1443" s="59"/>
      <c r="AD1443" s="204"/>
      <c r="AE1443" s="38"/>
      <c r="AF1443" s="38"/>
      <c r="AG1443" s="125">
        <f t="shared" si="607"/>
        <v>170</v>
      </c>
      <c r="AH1443" s="39">
        <v>11</v>
      </c>
      <c r="AI1443" s="123">
        <f t="shared" si="608"/>
        <v>22567.305014905724</v>
      </c>
      <c r="AM1443" s="40">
        <f t="shared" si="583"/>
        <v>87</v>
      </c>
      <c r="AN1443" s="39">
        <f t="shared" si="604"/>
        <v>54</v>
      </c>
      <c r="AO1443" s="204">
        <f t="shared" si="609"/>
        <v>3.8551346712660827E-3</v>
      </c>
      <c r="AP1443" s="204"/>
      <c r="AQ1443" s="59"/>
      <c r="AR1443" s="59"/>
      <c r="AS1443" s="115">
        <f t="shared" si="584"/>
        <v>1</v>
      </c>
      <c r="AT1443" s="115">
        <f t="shared" si="585"/>
        <v>0</v>
      </c>
      <c r="AU1443" s="115"/>
      <c r="AV1443" s="115"/>
      <c r="AY1443" s="115"/>
      <c r="AZ1443" s="115"/>
      <c r="BA1443" s="43">
        <v>56</v>
      </c>
      <c r="BB1443" s="43" t="s">
        <v>1951</v>
      </c>
      <c r="BC1443" s="43" t="s">
        <v>1385</v>
      </c>
      <c r="BD1443" s="43" t="s">
        <v>1944</v>
      </c>
      <c r="BE1443" s="37" t="s">
        <v>2349</v>
      </c>
      <c r="BF1443" s="43"/>
      <c r="BG1443" s="43">
        <v>206</v>
      </c>
      <c r="BH1443" s="43" t="s">
        <v>1952</v>
      </c>
      <c r="BI1443" s="43" t="s">
        <v>1387</v>
      </c>
      <c r="BJ1443" s="43" t="s">
        <v>533</v>
      </c>
      <c r="BK1443" s="43" t="s">
        <v>573</v>
      </c>
      <c r="BN1443" s="43">
        <v>0.8</v>
      </c>
      <c r="BO1443" s="43" t="s">
        <v>1390</v>
      </c>
      <c r="BP1443" s="48" t="s">
        <v>1406</v>
      </c>
      <c r="BS1443" s="43" t="s">
        <v>2048</v>
      </c>
      <c r="BT1443" s="43" t="s">
        <v>573</v>
      </c>
      <c r="BU1443" s="43"/>
      <c r="BV1443" s="43"/>
      <c r="BW1443" s="243">
        <v>33270</v>
      </c>
      <c r="BX1443" s="243"/>
      <c r="BY1443" s="48" t="s">
        <v>451</v>
      </c>
      <c r="BZ1443" s="43">
        <v>87</v>
      </c>
      <c r="CA1443" s="43" t="s">
        <v>1396</v>
      </c>
      <c r="CD1443" s="124" t="s">
        <v>2044</v>
      </c>
      <c r="CE1443" s="43">
        <v>3780</v>
      </c>
      <c r="CR1443" s="43" t="s">
        <v>1953</v>
      </c>
      <c r="CS1443" s="251">
        <v>33208</v>
      </c>
      <c r="CT1443" s="126"/>
      <c r="CU1443" s="43">
        <v>4.5</v>
      </c>
      <c r="CV1443" s="39" t="s">
        <v>1390</v>
      </c>
      <c r="CW1443" s="43"/>
      <c r="CY1443" s="39" t="s">
        <v>451</v>
      </c>
      <c r="CZ1443" s="43">
        <v>170</v>
      </c>
      <c r="DA1443" s="43" t="s">
        <v>2046</v>
      </c>
      <c r="DD1443" s="43" t="s">
        <v>2044</v>
      </c>
      <c r="DE1443" s="43">
        <v>626</v>
      </c>
      <c r="DF1443" s="43"/>
      <c r="DG1443" s="43"/>
      <c r="DH1443" s="43"/>
      <c r="DI1443" s="43"/>
      <c r="DJ1443" s="43"/>
      <c r="DK1443" s="43"/>
      <c r="DL1443" s="43"/>
      <c r="DM1443" s="43"/>
      <c r="DN1443" s="43"/>
      <c r="DO1443" s="43"/>
      <c r="DP1443" s="43"/>
      <c r="DQ1443" s="43"/>
      <c r="DR1443" s="124"/>
      <c r="DS1443" s="43"/>
    </row>
    <row r="1444" spans="1:123" s="39" customFormat="1" hidden="1" x14ac:dyDescent="0.2">
      <c r="A1444" s="44" t="str">
        <f t="shared" si="590"/>
        <v>MADEP6</v>
      </c>
      <c r="B1444" s="44" t="str">
        <f t="shared" si="599"/>
        <v>Total Xylenes</v>
      </c>
      <c r="C1444" s="38" t="s">
        <v>2588</v>
      </c>
      <c r="D1444" s="38" t="str">
        <f t="shared" si="596"/>
        <v>S</v>
      </c>
      <c r="E1444" s="44" t="s">
        <v>372</v>
      </c>
      <c r="F1444" s="155" t="str">
        <f t="shared" si="591"/>
        <v>0907 A Hull</v>
      </c>
      <c r="G1444" s="44" t="str">
        <f t="shared" si="592"/>
        <v>Residential</v>
      </c>
      <c r="H1444" s="44" t="str">
        <f t="shared" si="600"/>
        <v>Basement</v>
      </c>
      <c r="I1444" s="38" t="str">
        <f t="shared" si="605"/>
        <v>Y</v>
      </c>
      <c r="J1444" s="38" t="str">
        <f t="shared" si="606"/>
        <v>Y</v>
      </c>
      <c r="K1444" s="38" t="str">
        <f t="shared" si="610"/>
        <v>Y</v>
      </c>
      <c r="L1444" s="44"/>
      <c r="M1444" s="38" t="str">
        <f t="shared" si="597"/>
        <v/>
      </c>
      <c r="N1444" s="38" t="str">
        <f t="shared" si="598"/>
        <v/>
      </c>
      <c r="O1444" s="38" t="str">
        <f t="shared" si="601"/>
        <v/>
      </c>
      <c r="P1444" s="38"/>
      <c r="Q1444" s="38"/>
      <c r="R1444" s="38"/>
      <c r="S1444" s="38"/>
      <c r="T1444" s="38"/>
      <c r="U1444" s="38"/>
      <c r="V1444" s="38"/>
      <c r="W1444" s="38"/>
      <c r="X1444" s="38"/>
      <c r="Y1444" s="38" t="str">
        <f t="shared" si="602"/>
        <v>Y</v>
      </c>
      <c r="Z1444" s="38" t="str">
        <f t="shared" si="603"/>
        <v>Y</v>
      </c>
      <c r="AA1444" s="38" t="str">
        <f t="shared" si="594"/>
        <v>Y</v>
      </c>
      <c r="AC1444" s="59"/>
      <c r="AD1444" s="204"/>
      <c r="AE1444" s="38"/>
      <c r="AF1444" s="38"/>
      <c r="AG1444" s="125">
        <f t="shared" si="607"/>
        <v>500</v>
      </c>
      <c r="AH1444" s="39">
        <v>11</v>
      </c>
      <c r="AI1444" s="123">
        <f t="shared" si="608"/>
        <v>68430.616205033046</v>
      </c>
      <c r="AM1444" s="40">
        <f t="shared" si="583"/>
        <v>100</v>
      </c>
      <c r="AN1444" s="39">
        <f t="shared" si="604"/>
        <v>12</v>
      </c>
      <c r="AO1444" s="204">
        <f t="shared" si="609"/>
        <v>1.4613342031054959E-3</v>
      </c>
      <c r="AP1444" s="204"/>
      <c r="AQ1444" s="59"/>
      <c r="AR1444" s="59"/>
      <c r="AS1444" s="115">
        <f t="shared" si="584"/>
        <v>1</v>
      </c>
      <c r="AT1444" s="115">
        <f t="shared" si="585"/>
        <v>0</v>
      </c>
      <c r="AU1444" s="115"/>
      <c r="AV1444" s="115"/>
      <c r="AY1444" s="115"/>
      <c r="AZ1444" s="115"/>
      <c r="BA1444" s="43">
        <v>56</v>
      </c>
      <c r="BB1444" s="43" t="s">
        <v>1951</v>
      </c>
      <c r="BC1444" s="43" t="s">
        <v>1385</v>
      </c>
      <c r="BD1444" s="43" t="s">
        <v>1944</v>
      </c>
      <c r="BE1444" s="37" t="s">
        <v>2349</v>
      </c>
      <c r="BF1444" s="43"/>
      <c r="BG1444" s="43">
        <v>206</v>
      </c>
      <c r="BH1444" s="43" t="s">
        <v>1952</v>
      </c>
      <c r="BI1444" s="43" t="s">
        <v>1387</v>
      </c>
      <c r="BJ1444" s="43" t="s">
        <v>533</v>
      </c>
      <c r="BK1444" s="43" t="s">
        <v>573</v>
      </c>
      <c r="BN1444" s="43">
        <v>0.8</v>
      </c>
      <c r="BO1444" s="43" t="s">
        <v>1390</v>
      </c>
      <c r="BP1444" s="48" t="s">
        <v>1406</v>
      </c>
      <c r="BS1444" s="42" t="s">
        <v>1527</v>
      </c>
      <c r="BT1444" s="43" t="s">
        <v>573</v>
      </c>
      <c r="BU1444" s="43"/>
      <c r="BV1444" s="43"/>
      <c r="BW1444" s="243">
        <v>33270</v>
      </c>
      <c r="BX1444" s="243"/>
      <c r="BY1444" s="48" t="s">
        <v>451</v>
      </c>
      <c r="BZ1444" s="43">
        <v>100</v>
      </c>
      <c r="CA1444" s="43" t="s">
        <v>1396</v>
      </c>
      <c r="CD1444" s="124" t="s">
        <v>2044</v>
      </c>
      <c r="CE1444" s="43">
        <v>3779</v>
      </c>
      <c r="CR1444" s="43" t="s">
        <v>1953</v>
      </c>
      <c r="CS1444" s="251">
        <v>33208</v>
      </c>
      <c r="CT1444" s="126"/>
      <c r="CU1444" s="43">
        <v>4.5</v>
      </c>
      <c r="CV1444" s="39" t="s">
        <v>1390</v>
      </c>
      <c r="CW1444" s="43"/>
      <c r="CY1444" s="39" t="s">
        <v>451</v>
      </c>
      <c r="CZ1444" s="43">
        <v>500</v>
      </c>
      <c r="DA1444" s="43" t="s">
        <v>2046</v>
      </c>
      <c r="DD1444" s="43" t="s">
        <v>2044</v>
      </c>
      <c r="DE1444" s="43">
        <v>625</v>
      </c>
      <c r="DF1444" s="43"/>
      <c r="DG1444" s="43"/>
      <c r="DH1444" s="43"/>
      <c r="DI1444" s="43"/>
      <c r="DJ1444" s="43"/>
      <c r="DK1444" s="43"/>
      <c r="DL1444" s="43"/>
      <c r="DM1444" s="43"/>
      <c r="DN1444" s="43"/>
      <c r="DO1444" s="43"/>
      <c r="DP1444" s="43"/>
      <c r="DQ1444" s="43"/>
      <c r="DR1444" s="124"/>
      <c r="DS1444" s="43"/>
    </row>
    <row r="1445" spans="1:123" s="39" customFormat="1" hidden="1" x14ac:dyDescent="0.2">
      <c r="A1445" s="44" t="str">
        <f t="shared" si="590"/>
        <v>MADEP6</v>
      </c>
      <c r="B1445" s="44" t="str">
        <f t="shared" si="599"/>
        <v>Benzene</v>
      </c>
      <c r="C1445" s="38" t="s">
        <v>2588</v>
      </c>
      <c r="D1445" s="38" t="str">
        <f t="shared" si="596"/>
        <v>S</v>
      </c>
      <c r="E1445" s="44" t="s">
        <v>372</v>
      </c>
      <c r="F1445" s="155" t="str">
        <f t="shared" si="591"/>
        <v>0907 B Hull</v>
      </c>
      <c r="G1445" s="44" t="str">
        <f t="shared" si="592"/>
        <v>Residential</v>
      </c>
      <c r="H1445" s="44" t="str">
        <f t="shared" si="600"/>
        <v>Crawlspace</v>
      </c>
      <c r="I1445" s="38" t="str">
        <f t="shared" si="605"/>
        <v>Y</v>
      </c>
      <c r="J1445" s="38" t="str">
        <f t="shared" si="606"/>
        <v>Y</v>
      </c>
      <c r="K1445" s="38" t="str">
        <f t="shared" si="610"/>
        <v>Y</v>
      </c>
      <c r="L1445" s="44"/>
      <c r="M1445" s="38" t="str">
        <f t="shared" si="597"/>
        <v/>
      </c>
      <c r="N1445" s="38" t="str">
        <f t="shared" si="598"/>
        <v/>
      </c>
      <c r="O1445" s="38" t="str">
        <f t="shared" si="601"/>
        <v/>
      </c>
      <c r="P1445" s="38"/>
      <c r="Q1445" s="38"/>
      <c r="R1445" s="38"/>
      <c r="S1445" s="38"/>
      <c r="T1445" s="38"/>
      <c r="U1445" s="38"/>
      <c r="V1445" s="38"/>
      <c r="W1445" s="38"/>
      <c r="X1445" s="38"/>
      <c r="Y1445" s="38" t="str">
        <f t="shared" si="602"/>
        <v>Y</v>
      </c>
      <c r="Z1445" s="38" t="str">
        <f t="shared" si="603"/>
        <v>Y</v>
      </c>
      <c r="AA1445" s="38" t="str">
        <f t="shared" si="594"/>
        <v>Y</v>
      </c>
      <c r="AC1445" s="59"/>
      <c r="AD1445" s="204"/>
      <c r="AE1445" s="38"/>
      <c r="AF1445" s="38"/>
      <c r="AG1445" s="125">
        <f t="shared" si="607"/>
        <v>3000</v>
      </c>
      <c r="AH1445" s="39">
        <v>11</v>
      </c>
      <c r="AI1445" s="123">
        <f t="shared" si="608"/>
        <v>362729.89802336332</v>
      </c>
      <c r="AM1445" s="40">
        <f t="shared" si="583"/>
        <v>11.4</v>
      </c>
      <c r="AN1445" s="39">
        <f t="shared" si="604"/>
        <v>9.5</v>
      </c>
      <c r="AO1445" s="204">
        <f t="shared" si="609"/>
        <v>3.1428343960953915E-5</v>
      </c>
      <c r="AP1445" s="204"/>
      <c r="AQ1445" s="59"/>
      <c r="AR1445" s="59"/>
      <c r="AS1445" s="115">
        <f t="shared" si="584"/>
        <v>1</v>
      </c>
      <c r="AT1445" s="115">
        <f t="shared" si="585"/>
        <v>0</v>
      </c>
      <c r="AU1445" s="115"/>
      <c r="AV1445" s="115"/>
      <c r="AY1445" s="115"/>
      <c r="AZ1445" s="115"/>
      <c r="BA1445" s="43">
        <v>56</v>
      </c>
      <c r="BB1445" s="43" t="s">
        <v>1951</v>
      </c>
      <c r="BC1445" s="43" t="s">
        <v>1385</v>
      </c>
      <c r="BD1445" s="43" t="s">
        <v>1944</v>
      </c>
      <c r="BE1445" s="37" t="s">
        <v>2349</v>
      </c>
      <c r="BF1445" s="43"/>
      <c r="BG1445" s="43">
        <v>207</v>
      </c>
      <c r="BH1445" s="43" t="s">
        <v>651</v>
      </c>
      <c r="BI1445" s="43" t="s">
        <v>1387</v>
      </c>
      <c r="BJ1445" s="43" t="s">
        <v>533</v>
      </c>
      <c r="BK1445" s="43" t="s">
        <v>1489</v>
      </c>
      <c r="BN1445" s="43">
        <v>0.8</v>
      </c>
      <c r="BO1445" s="43" t="s">
        <v>1390</v>
      </c>
      <c r="BP1445" s="48" t="s">
        <v>1406</v>
      </c>
      <c r="BS1445" s="39" t="s">
        <v>2040</v>
      </c>
      <c r="BT1445" s="48" t="s">
        <v>1224</v>
      </c>
      <c r="BU1445" s="48"/>
      <c r="BV1445" s="48"/>
      <c r="BW1445" s="243"/>
      <c r="BX1445" s="243"/>
      <c r="BY1445" s="48" t="s">
        <v>451</v>
      </c>
      <c r="BZ1445" s="43">
        <v>11.4</v>
      </c>
      <c r="CA1445" s="43" t="s">
        <v>1396</v>
      </c>
      <c r="CD1445" s="38" t="s">
        <v>2044</v>
      </c>
      <c r="CS1445" s="251">
        <v>34578</v>
      </c>
      <c r="CT1445" s="126"/>
      <c r="CY1445" s="39" t="s">
        <v>451</v>
      </c>
      <c r="CZ1445" s="43">
        <v>3000</v>
      </c>
      <c r="DA1445" s="43" t="s">
        <v>2046</v>
      </c>
      <c r="DD1445" s="39" t="s">
        <v>2044</v>
      </c>
      <c r="DR1445" s="38"/>
    </row>
    <row r="1446" spans="1:123" s="39" customFormat="1" hidden="1" x14ac:dyDescent="0.2">
      <c r="A1446" s="44" t="str">
        <f t="shared" si="590"/>
        <v>MADEP6</v>
      </c>
      <c r="B1446" s="44" t="str">
        <f t="shared" si="599"/>
        <v>Toluene</v>
      </c>
      <c r="C1446" s="38" t="s">
        <v>2588</v>
      </c>
      <c r="D1446" s="38" t="str">
        <f t="shared" si="596"/>
        <v>S</v>
      </c>
      <c r="E1446" s="44" t="s">
        <v>372</v>
      </c>
      <c r="F1446" s="155" t="str">
        <f t="shared" si="591"/>
        <v>0907 B Hull</v>
      </c>
      <c r="G1446" s="44" t="str">
        <f t="shared" si="592"/>
        <v>Residential</v>
      </c>
      <c r="H1446" s="44" t="str">
        <f t="shared" si="600"/>
        <v>Crawlspace</v>
      </c>
      <c r="I1446" s="38" t="str">
        <f t="shared" si="605"/>
        <v>Y</v>
      </c>
      <c r="J1446" s="38" t="str">
        <f t="shared" si="606"/>
        <v>Y</v>
      </c>
      <c r="K1446" s="38" t="str">
        <f t="shared" si="610"/>
        <v>Y</v>
      </c>
      <c r="L1446" s="44"/>
      <c r="M1446" s="38" t="str">
        <f t="shared" si="597"/>
        <v/>
      </c>
      <c r="N1446" s="38" t="str">
        <f t="shared" si="598"/>
        <v/>
      </c>
      <c r="O1446" s="38" t="str">
        <f t="shared" si="601"/>
        <v/>
      </c>
      <c r="P1446" s="38"/>
      <c r="Q1446" s="38"/>
      <c r="R1446" s="38"/>
      <c r="S1446" s="38"/>
      <c r="T1446" s="38"/>
      <c r="U1446" s="38"/>
      <c r="V1446" s="38"/>
      <c r="W1446" s="38"/>
      <c r="X1446" s="38"/>
      <c r="Y1446" s="38" t="str">
        <f t="shared" si="602"/>
        <v>Y</v>
      </c>
      <c r="Z1446" s="38" t="str">
        <f t="shared" si="603"/>
        <v>n</v>
      </c>
      <c r="AA1446" s="38" t="str">
        <f t="shared" si="594"/>
        <v>Y</v>
      </c>
      <c r="AC1446" s="59"/>
      <c r="AD1446" s="204"/>
      <c r="AE1446" s="38"/>
      <c r="AF1446" s="38"/>
      <c r="AG1446" s="125">
        <f t="shared" si="607"/>
        <v>1514</v>
      </c>
      <c r="AH1446" s="39">
        <v>11</v>
      </c>
      <c r="AI1446" s="123">
        <f t="shared" si="608"/>
        <v>200981.76348568982</v>
      </c>
      <c r="AM1446" s="40">
        <f t="shared" si="583"/>
        <v>35</v>
      </c>
      <c r="AN1446" s="39">
        <f t="shared" si="604"/>
        <v>54</v>
      </c>
      <c r="AO1446" s="204">
        <f t="shared" si="609"/>
        <v>1.7414515323671168E-4</v>
      </c>
      <c r="AP1446" s="204"/>
      <c r="AQ1446" s="59"/>
      <c r="AR1446" s="59"/>
      <c r="AS1446" s="115">
        <f t="shared" si="584"/>
        <v>1</v>
      </c>
      <c r="AT1446" s="115">
        <f t="shared" si="585"/>
        <v>0</v>
      </c>
      <c r="AU1446" s="115"/>
      <c r="AV1446" s="115"/>
      <c r="AY1446" s="115"/>
      <c r="AZ1446" s="115"/>
      <c r="BA1446" s="43">
        <v>56</v>
      </c>
      <c r="BB1446" s="43" t="s">
        <v>1951</v>
      </c>
      <c r="BC1446" s="43" t="s">
        <v>1385</v>
      </c>
      <c r="BD1446" s="43" t="s">
        <v>1944</v>
      </c>
      <c r="BE1446" s="37" t="s">
        <v>2349</v>
      </c>
      <c r="BF1446" s="43"/>
      <c r="BG1446" s="43">
        <v>207</v>
      </c>
      <c r="BH1446" s="43" t="s">
        <v>651</v>
      </c>
      <c r="BI1446" s="43" t="s">
        <v>1387</v>
      </c>
      <c r="BJ1446" s="43" t="s">
        <v>533</v>
      </c>
      <c r="BK1446" s="43" t="s">
        <v>1489</v>
      </c>
      <c r="BN1446" s="43">
        <v>0.8</v>
      </c>
      <c r="BO1446" s="43" t="s">
        <v>1390</v>
      </c>
      <c r="BP1446" s="48" t="s">
        <v>1406</v>
      </c>
      <c r="BS1446" s="39" t="s">
        <v>2048</v>
      </c>
      <c r="BT1446" s="48" t="s">
        <v>1224</v>
      </c>
      <c r="BU1446" s="48"/>
      <c r="BV1446" s="48"/>
      <c r="BW1446" s="243"/>
      <c r="BX1446" s="243"/>
      <c r="BY1446" s="48" t="s">
        <v>451</v>
      </c>
      <c r="BZ1446" s="43">
        <v>35</v>
      </c>
      <c r="CA1446" s="43" t="s">
        <v>1396</v>
      </c>
      <c r="CD1446" s="115" t="s">
        <v>2044</v>
      </c>
      <c r="CS1446" s="251">
        <v>34578</v>
      </c>
      <c r="CT1446" s="126"/>
      <c r="CY1446" s="39" t="s">
        <v>451</v>
      </c>
      <c r="CZ1446" s="43">
        <v>1514</v>
      </c>
      <c r="DA1446" s="43" t="s">
        <v>2046</v>
      </c>
      <c r="DD1446" s="39" t="s">
        <v>2044</v>
      </c>
      <c r="DR1446" s="38"/>
    </row>
    <row r="1447" spans="1:123" s="39" customFormat="1" hidden="1" x14ac:dyDescent="0.2">
      <c r="A1447" s="44" t="str">
        <f t="shared" ref="A1447:A1510" si="611">BB1447</f>
        <v>MADEP6</v>
      </c>
      <c r="B1447" s="44" t="str">
        <f t="shared" si="599"/>
        <v>Total Xylenes</v>
      </c>
      <c r="C1447" s="38" t="s">
        <v>2588</v>
      </c>
      <c r="D1447" s="38" t="str">
        <f t="shared" si="596"/>
        <v>S</v>
      </c>
      <c r="E1447" s="44" t="s">
        <v>372</v>
      </c>
      <c r="F1447" s="155" t="str">
        <f t="shared" si="591"/>
        <v>0907 B Hull</v>
      </c>
      <c r="G1447" s="44" t="str">
        <f t="shared" ref="G1447:G1510" si="612">BJ1447</f>
        <v>Residential</v>
      </c>
      <c r="H1447" s="44" t="str">
        <f t="shared" si="600"/>
        <v>Crawlspace</v>
      </c>
      <c r="I1447" s="38" t="str">
        <f t="shared" si="605"/>
        <v>Y</v>
      </c>
      <c r="J1447" s="38" t="str">
        <f t="shared" si="606"/>
        <v>Y</v>
      </c>
      <c r="K1447" s="38" t="str">
        <f t="shared" si="610"/>
        <v>Y</v>
      </c>
      <c r="L1447" s="44"/>
      <c r="M1447" s="38" t="str">
        <f t="shared" si="597"/>
        <v/>
      </c>
      <c r="N1447" s="38" t="str">
        <f t="shared" si="598"/>
        <v/>
      </c>
      <c r="O1447" s="38" t="str">
        <f t="shared" si="601"/>
        <v/>
      </c>
      <c r="P1447" s="38"/>
      <c r="Q1447" s="38"/>
      <c r="R1447" s="38"/>
      <c r="S1447" s="38"/>
      <c r="T1447" s="38"/>
      <c r="U1447" s="38"/>
      <c r="V1447" s="38"/>
      <c r="W1447" s="38"/>
      <c r="X1447" s="38"/>
      <c r="Y1447" s="38" t="str">
        <f t="shared" si="602"/>
        <v>Y</v>
      </c>
      <c r="Z1447" s="38" t="str">
        <f t="shared" si="603"/>
        <v>Y</v>
      </c>
      <c r="AA1447" s="38" t="str">
        <f t="shared" si="594"/>
        <v>Y</v>
      </c>
      <c r="AC1447" s="59"/>
      <c r="AD1447" s="204"/>
      <c r="AE1447" s="38"/>
      <c r="AF1447" s="38"/>
      <c r="AG1447" s="125">
        <f t="shared" si="607"/>
        <v>7120</v>
      </c>
      <c r="AH1447" s="39">
        <v>11</v>
      </c>
      <c r="AI1447" s="123">
        <f t="shared" si="608"/>
        <v>974451.97475967044</v>
      </c>
      <c r="AM1447" s="41">
        <f t="shared" si="583"/>
        <v>16</v>
      </c>
      <c r="AN1447" s="39">
        <f t="shared" si="604"/>
        <v>12</v>
      </c>
      <c r="AO1447" s="204">
        <f t="shared" si="609"/>
        <v>1.6419485428151641E-5</v>
      </c>
      <c r="AP1447" s="204"/>
      <c r="AQ1447" s="59"/>
      <c r="AR1447" s="59"/>
      <c r="AS1447" s="115">
        <f t="shared" si="584"/>
        <v>1</v>
      </c>
      <c r="AT1447" s="115">
        <f t="shared" si="585"/>
        <v>0</v>
      </c>
      <c r="AU1447" s="115"/>
      <c r="AV1447" s="115"/>
      <c r="AY1447" s="115"/>
      <c r="AZ1447" s="115"/>
      <c r="BA1447" s="43">
        <v>56</v>
      </c>
      <c r="BB1447" s="43" t="s">
        <v>1951</v>
      </c>
      <c r="BC1447" s="43" t="s">
        <v>1385</v>
      </c>
      <c r="BD1447" s="43" t="s">
        <v>1944</v>
      </c>
      <c r="BE1447" s="37" t="s">
        <v>2349</v>
      </c>
      <c r="BF1447" s="43"/>
      <c r="BG1447" s="43">
        <v>207</v>
      </c>
      <c r="BH1447" s="43" t="s">
        <v>651</v>
      </c>
      <c r="BI1447" s="43" t="s">
        <v>1387</v>
      </c>
      <c r="BJ1447" s="43" t="s">
        <v>533</v>
      </c>
      <c r="BK1447" s="43" t="s">
        <v>1489</v>
      </c>
      <c r="BN1447" s="43">
        <v>0.8</v>
      </c>
      <c r="BO1447" s="43" t="s">
        <v>1390</v>
      </c>
      <c r="BP1447" s="48" t="s">
        <v>1406</v>
      </c>
      <c r="BS1447" s="42" t="s">
        <v>1527</v>
      </c>
      <c r="BT1447" s="48" t="s">
        <v>1224</v>
      </c>
      <c r="BU1447" s="48"/>
      <c r="BV1447" s="48"/>
      <c r="BW1447" s="243"/>
      <c r="BX1447" s="243"/>
      <c r="BY1447" s="48" t="s">
        <v>451</v>
      </c>
      <c r="BZ1447" s="43">
        <v>16</v>
      </c>
      <c r="CA1447" s="43" t="s">
        <v>1396</v>
      </c>
      <c r="CD1447" s="115" t="s">
        <v>2044</v>
      </c>
      <c r="CS1447" s="251">
        <v>34578</v>
      </c>
      <c r="CT1447" s="126"/>
      <c r="CY1447" s="39" t="s">
        <v>451</v>
      </c>
      <c r="CZ1447" s="43">
        <v>7120</v>
      </c>
      <c r="DA1447" s="43" t="s">
        <v>2046</v>
      </c>
      <c r="DD1447" s="39" t="s">
        <v>2044</v>
      </c>
      <c r="DR1447" s="38"/>
    </row>
    <row r="1448" spans="1:123" s="39" customFormat="1" hidden="1" x14ac:dyDescent="0.2">
      <c r="A1448" s="44" t="str">
        <f t="shared" si="611"/>
        <v>MADEP7</v>
      </c>
      <c r="B1448" s="44" t="str">
        <f t="shared" si="599"/>
        <v>Benzene</v>
      </c>
      <c r="C1448" s="38" t="s">
        <v>2588</v>
      </c>
      <c r="D1448" s="38" t="str">
        <f t="shared" si="596"/>
        <v>S</v>
      </c>
      <c r="E1448" s="44" t="s">
        <v>372</v>
      </c>
      <c r="F1448" s="155" t="str">
        <f t="shared" ref="F1448:F1511" si="613">BH1448</f>
        <v>1019 Lynnf</v>
      </c>
      <c r="G1448" s="44" t="str">
        <f t="shared" si="612"/>
        <v>Residential</v>
      </c>
      <c r="H1448" s="44" t="str">
        <f t="shared" si="600"/>
        <v>Basement</v>
      </c>
      <c r="I1448" s="38" t="str">
        <f t="shared" si="605"/>
        <v>Y</v>
      </c>
      <c r="J1448" s="38" t="str">
        <f t="shared" si="606"/>
        <v>Y</v>
      </c>
      <c r="K1448" s="38" t="str">
        <f t="shared" si="610"/>
        <v>Y</v>
      </c>
      <c r="L1448" s="44"/>
      <c r="M1448" s="38" t="str">
        <f t="shared" si="597"/>
        <v/>
      </c>
      <c r="N1448" s="38" t="str">
        <f t="shared" si="598"/>
        <v/>
      </c>
      <c r="O1448" s="38" t="str">
        <f t="shared" si="601"/>
        <v/>
      </c>
      <c r="P1448" s="38"/>
      <c r="Q1448" s="38"/>
      <c r="R1448" s="38"/>
      <c r="S1448" s="38"/>
      <c r="T1448" s="38"/>
      <c r="U1448" s="38"/>
      <c r="V1448" s="38"/>
      <c r="W1448" s="38"/>
      <c r="X1448" s="38"/>
      <c r="Y1448" s="38" t="str">
        <f t="shared" si="602"/>
        <v>Y</v>
      </c>
      <c r="Z1448" s="38" t="str">
        <f t="shared" si="603"/>
        <v>n</v>
      </c>
      <c r="AA1448" s="38" t="str">
        <f t="shared" si="594"/>
        <v>Y</v>
      </c>
      <c r="AC1448" s="59"/>
      <c r="AD1448" s="204"/>
      <c r="AE1448" s="38"/>
      <c r="AF1448" s="38"/>
      <c r="AG1448" s="125">
        <f t="shared" si="607"/>
        <v>3500</v>
      </c>
      <c r="AH1448" s="39">
        <v>11</v>
      </c>
      <c r="AI1448" s="123">
        <f t="shared" si="608"/>
        <v>423184.88102725719</v>
      </c>
      <c r="AM1448" s="40">
        <f t="shared" si="583"/>
        <v>1</v>
      </c>
      <c r="AN1448" s="39">
        <f t="shared" si="604"/>
        <v>9.5</v>
      </c>
      <c r="AO1448" s="204">
        <f t="shared" si="609"/>
        <v>2.363033380522851E-6</v>
      </c>
      <c r="AP1448" s="204"/>
      <c r="AQ1448" s="59"/>
      <c r="AR1448" s="59"/>
      <c r="AS1448" s="115">
        <f t="shared" si="584"/>
        <v>1</v>
      </c>
      <c r="AT1448" s="115">
        <f t="shared" si="585"/>
        <v>0</v>
      </c>
      <c r="AU1448" s="115"/>
      <c r="AV1448" s="115"/>
      <c r="AY1448" s="115"/>
      <c r="AZ1448" s="115"/>
      <c r="BA1448" s="43">
        <v>57</v>
      </c>
      <c r="BB1448" s="43" t="s">
        <v>1954</v>
      </c>
      <c r="BC1448" s="43" t="s">
        <v>1385</v>
      </c>
      <c r="BD1448" s="43" t="s">
        <v>1955</v>
      </c>
      <c r="BE1448" s="37" t="s">
        <v>2349</v>
      </c>
      <c r="BF1448" s="43"/>
      <c r="BG1448" s="43">
        <v>208</v>
      </c>
      <c r="BH1448" s="43" t="s">
        <v>1956</v>
      </c>
      <c r="BI1448" s="43" t="s">
        <v>1387</v>
      </c>
      <c r="BJ1448" s="43" t="s">
        <v>533</v>
      </c>
      <c r="BK1448" s="43" t="s">
        <v>573</v>
      </c>
      <c r="BN1448" s="43">
        <v>2.7</v>
      </c>
      <c r="BO1448" s="43" t="s">
        <v>1390</v>
      </c>
      <c r="BP1448" s="48" t="s">
        <v>1406</v>
      </c>
      <c r="BS1448" s="43" t="s">
        <v>2040</v>
      </c>
      <c r="BT1448" s="43" t="s">
        <v>573</v>
      </c>
      <c r="BU1448" s="43"/>
      <c r="BV1448" s="43"/>
      <c r="BW1448" s="243">
        <v>34731</v>
      </c>
      <c r="BX1448" s="243"/>
      <c r="BY1448" s="48" t="s">
        <v>451</v>
      </c>
      <c r="BZ1448" s="43">
        <v>1</v>
      </c>
      <c r="CA1448" s="43" t="s">
        <v>1396</v>
      </c>
      <c r="CD1448" s="124" t="s">
        <v>2044</v>
      </c>
      <c r="CE1448" s="43">
        <v>3789</v>
      </c>
      <c r="CR1448" s="43" t="s">
        <v>1957</v>
      </c>
      <c r="CS1448" s="251">
        <v>34731</v>
      </c>
      <c r="CT1448" s="126"/>
      <c r="CU1448" s="43">
        <v>6</v>
      </c>
      <c r="CV1448" s="39" t="s">
        <v>1390</v>
      </c>
      <c r="CW1448" s="43"/>
      <c r="CY1448" s="39" t="s">
        <v>451</v>
      </c>
      <c r="CZ1448" s="43">
        <v>3500</v>
      </c>
      <c r="DA1448" s="43" t="s">
        <v>2046</v>
      </c>
      <c r="DD1448" s="43" t="s">
        <v>2044</v>
      </c>
      <c r="DE1448" s="43">
        <v>635</v>
      </c>
      <c r="DF1448" s="43"/>
      <c r="DG1448" s="43"/>
      <c r="DH1448" s="43"/>
      <c r="DI1448" s="43"/>
      <c r="DJ1448" s="43"/>
      <c r="DK1448" s="43"/>
      <c r="DL1448" s="43"/>
      <c r="DM1448" s="43"/>
      <c r="DN1448" s="43"/>
      <c r="DO1448" s="43"/>
      <c r="DP1448" s="43"/>
      <c r="DQ1448" s="43"/>
      <c r="DR1448" s="124"/>
      <c r="DS1448" s="43"/>
    </row>
    <row r="1449" spans="1:123" s="39" customFormat="1" hidden="1" x14ac:dyDescent="0.2">
      <c r="A1449" s="44" t="str">
        <f t="shared" si="611"/>
        <v>MADEP7</v>
      </c>
      <c r="B1449" s="44" t="str">
        <f t="shared" si="599"/>
        <v>Ethylbenzene</v>
      </c>
      <c r="C1449" s="38" t="s">
        <v>2588</v>
      </c>
      <c r="D1449" s="38" t="str">
        <f t="shared" si="596"/>
        <v>S</v>
      </c>
      <c r="E1449" s="44" t="s">
        <v>372</v>
      </c>
      <c r="F1449" s="155" t="str">
        <f t="shared" si="613"/>
        <v>1019 Lynnf</v>
      </c>
      <c r="G1449" s="44" t="str">
        <f t="shared" si="612"/>
        <v>Residential</v>
      </c>
      <c r="H1449" s="44" t="str">
        <f t="shared" si="600"/>
        <v>Basement</v>
      </c>
      <c r="I1449" s="38" t="str">
        <f t="shared" si="605"/>
        <v>Y</v>
      </c>
      <c r="J1449" s="38" t="str">
        <f t="shared" si="606"/>
        <v>Y</v>
      </c>
      <c r="K1449" s="38" t="s">
        <v>541</v>
      </c>
      <c r="L1449" s="44" t="s">
        <v>310</v>
      </c>
      <c r="M1449" s="38" t="str">
        <f t="shared" si="597"/>
        <v/>
      </c>
      <c r="N1449" s="38" t="str">
        <f t="shared" si="598"/>
        <v/>
      </c>
      <c r="O1449" s="38" t="str">
        <f t="shared" si="601"/>
        <v/>
      </c>
      <c r="P1449" s="38"/>
      <c r="Q1449" s="38"/>
      <c r="R1449" s="38"/>
      <c r="S1449" s="38"/>
      <c r="T1449" s="38"/>
      <c r="U1449" s="38"/>
      <c r="V1449" s="38"/>
      <c r="W1449" s="38"/>
      <c r="X1449" s="38"/>
      <c r="Y1449" s="38" t="str">
        <f t="shared" si="602"/>
        <v>Y</v>
      </c>
      <c r="Z1449" s="38" t="str">
        <f t="shared" si="603"/>
        <v>n</v>
      </c>
      <c r="AA1449" s="38" t="str">
        <f t="shared" si="594"/>
        <v>Y</v>
      </c>
      <c r="AC1449" s="59"/>
      <c r="AD1449" s="204"/>
      <c r="AE1449" s="38"/>
      <c r="AF1449" s="38"/>
      <c r="AG1449" s="125">
        <f t="shared" si="607"/>
        <v>1100</v>
      </c>
      <c r="AH1449" s="39">
        <v>11</v>
      </c>
      <c r="AI1449" s="123">
        <f t="shared" si="608"/>
        <v>159448.69712917425</v>
      </c>
      <c r="AM1449" s="40">
        <f t="shared" ref="AM1449:AM1512" si="614">IF(BZ1449="","",IF(CA1449="mg/m3",1000*BZ1449,IF(CA1449="ppbv",BZ1449*INDEX(ppbv_ug_m3,MATCH(BS1449,ChemName,0)),BZ1449)))</f>
        <v>2</v>
      </c>
      <c r="AN1449" s="39">
        <f t="shared" si="604"/>
        <v>8.9</v>
      </c>
      <c r="AO1449" s="204">
        <f t="shared" si="609"/>
        <v>1.254321945559542E-5</v>
      </c>
      <c r="AP1449" s="204"/>
      <c r="AQ1449" s="59"/>
      <c r="AR1449" s="59"/>
      <c r="AS1449" s="115">
        <f t="shared" si="584"/>
        <v>1</v>
      </c>
      <c r="AT1449" s="115">
        <f t="shared" si="585"/>
        <v>0</v>
      </c>
      <c r="AU1449" s="115"/>
      <c r="AV1449" s="115"/>
      <c r="AY1449" s="115"/>
      <c r="AZ1449" s="115"/>
      <c r="BA1449" s="43">
        <v>57</v>
      </c>
      <c r="BB1449" s="43" t="s">
        <v>1954</v>
      </c>
      <c r="BC1449" s="43" t="s">
        <v>1385</v>
      </c>
      <c r="BD1449" s="43" t="s">
        <v>1955</v>
      </c>
      <c r="BE1449" s="37" t="s">
        <v>2349</v>
      </c>
      <c r="BF1449" s="43"/>
      <c r="BG1449" s="43">
        <v>208</v>
      </c>
      <c r="BH1449" s="43" t="s">
        <v>1956</v>
      </c>
      <c r="BI1449" s="43" t="s">
        <v>1387</v>
      </c>
      <c r="BJ1449" s="43" t="s">
        <v>533</v>
      </c>
      <c r="BK1449" s="43" t="s">
        <v>573</v>
      </c>
      <c r="BN1449" s="43">
        <v>2.7</v>
      </c>
      <c r="BO1449" s="43" t="s">
        <v>1390</v>
      </c>
      <c r="BP1449" s="48" t="s">
        <v>1406</v>
      </c>
      <c r="BS1449" s="43" t="s">
        <v>2047</v>
      </c>
      <c r="BT1449" s="43" t="s">
        <v>573</v>
      </c>
      <c r="BU1449" s="43"/>
      <c r="BV1449" s="43"/>
      <c r="BW1449" s="243">
        <v>34731</v>
      </c>
      <c r="BX1449" s="243"/>
      <c r="BY1449" s="48" t="s">
        <v>451</v>
      </c>
      <c r="BZ1449" s="43">
        <v>2</v>
      </c>
      <c r="CA1449" s="43" t="s">
        <v>1396</v>
      </c>
      <c r="CD1449" s="124" t="s">
        <v>2044</v>
      </c>
      <c r="CE1449" s="43">
        <v>3788</v>
      </c>
      <c r="CR1449" s="43" t="s">
        <v>1957</v>
      </c>
      <c r="CS1449" s="251">
        <v>34731</v>
      </c>
      <c r="CT1449" s="126"/>
      <c r="CU1449" s="43">
        <v>6</v>
      </c>
      <c r="CV1449" s="39" t="s">
        <v>1390</v>
      </c>
      <c r="CW1449" s="43"/>
      <c r="CY1449" s="39" t="s">
        <v>451</v>
      </c>
      <c r="CZ1449" s="43">
        <v>1100</v>
      </c>
      <c r="DA1449" s="43" t="s">
        <v>2046</v>
      </c>
      <c r="DD1449" s="43" t="s">
        <v>2044</v>
      </c>
      <c r="DE1449" s="43">
        <v>634</v>
      </c>
      <c r="DF1449" s="43"/>
      <c r="DG1449" s="43"/>
      <c r="DH1449" s="43"/>
      <c r="DI1449" s="43"/>
      <c r="DJ1449" s="43"/>
      <c r="DK1449" s="43"/>
      <c r="DL1449" s="43"/>
      <c r="DM1449" s="43"/>
      <c r="DN1449" s="43"/>
      <c r="DO1449" s="43"/>
      <c r="DP1449" s="43"/>
      <c r="DQ1449" s="43"/>
      <c r="DR1449" s="124"/>
      <c r="DS1449" s="43"/>
    </row>
    <row r="1450" spans="1:123" s="39" customFormat="1" hidden="1" x14ac:dyDescent="0.2">
      <c r="A1450" s="44" t="str">
        <f t="shared" si="611"/>
        <v>MADEP7</v>
      </c>
      <c r="B1450" s="44" t="str">
        <f t="shared" si="599"/>
        <v>Toluene</v>
      </c>
      <c r="C1450" s="38" t="s">
        <v>2588</v>
      </c>
      <c r="D1450" s="38" t="str">
        <f t="shared" si="596"/>
        <v>S</v>
      </c>
      <c r="E1450" s="44" t="s">
        <v>372</v>
      </c>
      <c r="F1450" s="155" t="str">
        <f t="shared" si="613"/>
        <v>1019 Lynnf</v>
      </c>
      <c r="G1450" s="44" t="str">
        <f t="shared" si="612"/>
        <v>Residential</v>
      </c>
      <c r="H1450" s="44" t="str">
        <f t="shared" si="600"/>
        <v>Basement</v>
      </c>
      <c r="I1450" s="38" t="str">
        <f t="shared" si="605"/>
        <v>Y</v>
      </c>
      <c r="J1450" s="38" t="str">
        <f t="shared" si="606"/>
        <v>Y</v>
      </c>
      <c r="K1450" s="38" t="str">
        <f t="shared" si="610"/>
        <v>Y</v>
      </c>
      <c r="L1450" s="44"/>
      <c r="M1450" s="38" t="str">
        <f t="shared" si="597"/>
        <v/>
      </c>
      <c r="N1450" s="38" t="str">
        <f t="shared" si="598"/>
        <v/>
      </c>
      <c r="O1450" s="38" t="str">
        <f t="shared" si="601"/>
        <v/>
      </c>
      <c r="P1450" s="38"/>
      <c r="Q1450" s="38"/>
      <c r="R1450" s="38"/>
      <c r="S1450" s="38"/>
      <c r="T1450" s="38"/>
      <c r="U1450" s="38"/>
      <c r="V1450" s="38"/>
      <c r="W1450" s="38"/>
      <c r="X1450" s="38"/>
      <c r="Y1450" s="38" t="str">
        <f t="shared" si="602"/>
        <v>Y</v>
      </c>
      <c r="Z1450" s="38" t="str">
        <f t="shared" si="603"/>
        <v>n</v>
      </c>
      <c r="AA1450" s="38" t="str">
        <f t="shared" si="594"/>
        <v>Y</v>
      </c>
      <c r="AC1450" s="59"/>
      <c r="AD1450" s="204"/>
      <c r="AE1450" s="38"/>
      <c r="AF1450" s="38"/>
      <c r="AG1450" s="125">
        <f t="shared" si="607"/>
        <v>15700</v>
      </c>
      <c r="AH1450" s="39">
        <v>11</v>
      </c>
      <c r="AI1450" s="123">
        <f t="shared" si="608"/>
        <v>2084156.9925530581</v>
      </c>
      <c r="AM1450" s="40">
        <f t="shared" si="614"/>
        <v>2</v>
      </c>
      <c r="AN1450" s="39">
        <f t="shared" si="604"/>
        <v>54</v>
      </c>
      <c r="AO1450" s="204">
        <f t="shared" si="609"/>
        <v>9.5962060782668424E-7</v>
      </c>
      <c r="AP1450" s="204"/>
      <c r="AQ1450" s="59"/>
      <c r="AR1450" s="59"/>
      <c r="AS1450" s="115">
        <f t="shared" si="584"/>
        <v>1</v>
      </c>
      <c r="AT1450" s="115">
        <f t="shared" si="585"/>
        <v>0</v>
      </c>
      <c r="AU1450" s="115"/>
      <c r="AV1450" s="115"/>
      <c r="AY1450" s="115"/>
      <c r="AZ1450" s="115"/>
      <c r="BA1450" s="43">
        <v>57</v>
      </c>
      <c r="BB1450" s="43" t="s">
        <v>1954</v>
      </c>
      <c r="BC1450" s="43" t="s">
        <v>1385</v>
      </c>
      <c r="BD1450" s="43" t="s">
        <v>1955</v>
      </c>
      <c r="BE1450" s="37" t="s">
        <v>2349</v>
      </c>
      <c r="BF1450" s="43"/>
      <c r="BG1450" s="43">
        <v>208</v>
      </c>
      <c r="BH1450" s="43" t="s">
        <v>1956</v>
      </c>
      <c r="BI1450" s="43" t="s">
        <v>1387</v>
      </c>
      <c r="BJ1450" s="43" t="s">
        <v>533</v>
      </c>
      <c r="BK1450" s="43" t="s">
        <v>573</v>
      </c>
      <c r="BN1450" s="43">
        <v>2.7</v>
      </c>
      <c r="BO1450" s="43" t="s">
        <v>1390</v>
      </c>
      <c r="BP1450" s="48" t="s">
        <v>1406</v>
      </c>
      <c r="BS1450" s="43" t="s">
        <v>2048</v>
      </c>
      <c r="BT1450" s="43" t="s">
        <v>573</v>
      </c>
      <c r="BU1450" s="43"/>
      <c r="BV1450" s="43"/>
      <c r="BW1450" s="243">
        <v>34731</v>
      </c>
      <c r="BX1450" s="243"/>
      <c r="BY1450" s="48" t="s">
        <v>451</v>
      </c>
      <c r="BZ1450" s="43">
        <v>2</v>
      </c>
      <c r="CA1450" s="43" t="s">
        <v>1396</v>
      </c>
      <c r="CD1450" s="124" t="s">
        <v>2044</v>
      </c>
      <c r="CE1450" s="43">
        <v>3787</v>
      </c>
      <c r="CR1450" s="43" t="s">
        <v>1957</v>
      </c>
      <c r="CS1450" s="251">
        <v>34731</v>
      </c>
      <c r="CT1450" s="126"/>
      <c r="CU1450" s="43">
        <v>6</v>
      </c>
      <c r="CV1450" s="39" t="s">
        <v>1390</v>
      </c>
      <c r="CW1450" s="43"/>
      <c r="CY1450" s="39" t="s">
        <v>451</v>
      </c>
      <c r="CZ1450" s="43">
        <v>15700</v>
      </c>
      <c r="DA1450" s="43" t="s">
        <v>2046</v>
      </c>
      <c r="DD1450" s="43" t="s">
        <v>2044</v>
      </c>
      <c r="DE1450" s="43">
        <v>633</v>
      </c>
      <c r="DF1450" s="43"/>
      <c r="DG1450" s="43"/>
      <c r="DH1450" s="43"/>
      <c r="DI1450" s="43"/>
      <c r="DJ1450" s="43"/>
      <c r="DK1450" s="43"/>
      <c r="DL1450" s="43"/>
      <c r="DM1450" s="43"/>
      <c r="DN1450" s="43"/>
      <c r="DO1450" s="43"/>
      <c r="DP1450" s="43"/>
      <c r="DQ1450" s="43"/>
      <c r="DR1450" s="124"/>
      <c r="DS1450" s="43"/>
    </row>
    <row r="1451" spans="1:123" s="39" customFormat="1" hidden="1" x14ac:dyDescent="0.2">
      <c r="A1451" s="44" t="str">
        <f t="shared" si="611"/>
        <v>MADEP7</v>
      </c>
      <c r="B1451" s="44" t="str">
        <f t="shared" si="599"/>
        <v>Total Xylenes</v>
      </c>
      <c r="C1451" s="38" t="s">
        <v>2588</v>
      </c>
      <c r="D1451" s="38" t="str">
        <f t="shared" si="596"/>
        <v>S</v>
      </c>
      <c r="E1451" s="44" t="s">
        <v>372</v>
      </c>
      <c r="F1451" s="155" t="str">
        <f t="shared" si="613"/>
        <v>1019 Lynnf</v>
      </c>
      <c r="G1451" s="44" t="str">
        <f t="shared" si="612"/>
        <v>Residential</v>
      </c>
      <c r="H1451" s="44" t="str">
        <f t="shared" si="600"/>
        <v>Basement</v>
      </c>
      <c r="I1451" s="38" t="str">
        <f t="shared" si="605"/>
        <v>Y</v>
      </c>
      <c r="J1451" s="38" t="str">
        <f t="shared" si="606"/>
        <v>Y</v>
      </c>
      <c r="K1451" s="38" t="str">
        <f t="shared" si="610"/>
        <v>Y</v>
      </c>
      <c r="L1451" s="44"/>
      <c r="M1451" s="38" t="str">
        <f t="shared" si="597"/>
        <v/>
      </c>
      <c r="N1451" s="38" t="str">
        <f t="shared" si="598"/>
        <v/>
      </c>
      <c r="O1451" s="38" t="str">
        <f t="shared" si="601"/>
        <v/>
      </c>
      <c r="P1451" s="38"/>
      <c r="Q1451" s="38"/>
      <c r="R1451" s="38"/>
      <c r="S1451" s="38"/>
      <c r="T1451" s="38"/>
      <c r="U1451" s="38"/>
      <c r="V1451" s="38"/>
      <c r="W1451" s="38"/>
      <c r="X1451" s="38"/>
      <c r="Y1451" s="38" t="str">
        <f t="shared" si="602"/>
        <v>Y</v>
      </c>
      <c r="Z1451" s="38" t="str">
        <f t="shared" si="603"/>
        <v>n</v>
      </c>
      <c r="AA1451" s="38" t="str">
        <f t="shared" si="594"/>
        <v>Y</v>
      </c>
      <c r="AC1451" s="59"/>
      <c r="AD1451" s="204"/>
      <c r="AE1451" s="38"/>
      <c r="AF1451" s="38"/>
      <c r="AG1451" s="125">
        <f t="shared" si="607"/>
        <v>13900</v>
      </c>
      <c r="AH1451" s="39">
        <v>11</v>
      </c>
      <c r="AI1451" s="123">
        <f t="shared" si="608"/>
        <v>1902371.1304999182</v>
      </c>
      <c r="AM1451" s="40">
        <f t="shared" si="614"/>
        <v>1</v>
      </c>
      <c r="AN1451" s="39">
        <f t="shared" si="604"/>
        <v>12</v>
      </c>
      <c r="AO1451" s="204">
        <f t="shared" si="609"/>
        <v>5.2565978528974681E-7</v>
      </c>
      <c r="AP1451" s="204"/>
      <c r="AQ1451" s="59"/>
      <c r="AR1451" s="59"/>
      <c r="AS1451" s="115">
        <f t="shared" ref="AS1451:AS1463" si="615">IF(AO1451="","",IF(CD1451="Y",1,0))</f>
        <v>1</v>
      </c>
      <c r="AT1451" s="115">
        <f t="shared" ref="AT1451:AT1463" si="616">IF(AO1451="","",IF(CD1451="n",1,0))</f>
        <v>0</v>
      </c>
      <c r="AU1451" s="115"/>
      <c r="AV1451" s="115"/>
      <c r="AY1451" s="115"/>
      <c r="AZ1451" s="115"/>
      <c r="BA1451" s="43">
        <v>57</v>
      </c>
      <c r="BB1451" s="43" t="s">
        <v>1954</v>
      </c>
      <c r="BC1451" s="43" t="s">
        <v>1385</v>
      </c>
      <c r="BD1451" s="43" t="s">
        <v>1955</v>
      </c>
      <c r="BE1451" s="37" t="s">
        <v>2349</v>
      </c>
      <c r="BF1451" s="43"/>
      <c r="BG1451" s="43">
        <v>208</v>
      </c>
      <c r="BH1451" s="43" t="s">
        <v>1956</v>
      </c>
      <c r="BI1451" s="43" t="s">
        <v>1387</v>
      </c>
      <c r="BJ1451" s="43" t="s">
        <v>533</v>
      </c>
      <c r="BK1451" s="43" t="s">
        <v>573</v>
      </c>
      <c r="BN1451" s="43">
        <v>2.7</v>
      </c>
      <c r="BO1451" s="43" t="s">
        <v>1390</v>
      </c>
      <c r="BP1451" s="48" t="s">
        <v>1406</v>
      </c>
      <c r="BS1451" s="42" t="s">
        <v>1527</v>
      </c>
      <c r="BT1451" s="43" t="s">
        <v>573</v>
      </c>
      <c r="BU1451" s="43"/>
      <c r="BV1451" s="43"/>
      <c r="BW1451" s="243">
        <v>34731</v>
      </c>
      <c r="BX1451" s="243"/>
      <c r="BY1451" s="48" t="s">
        <v>451</v>
      </c>
      <c r="BZ1451" s="43">
        <v>1</v>
      </c>
      <c r="CA1451" s="43" t="s">
        <v>1396</v>
      </c>
      <c r="CD1451" s="124" t="s">
        <v>2044</v>
      </c>
      <c r="CE1451" s="43">
        <v>3786</v>
      </c>
      <c r="CR1451" s="43" t="s">
        <v>1957</v>
      </c>
      <c r="CS1451" s="251">
        <v>34731</v>
      </c>
      <c r="CT1451" s="126"/>
      <c r="CU1451" s="43">
        <v>6</v>
      </c>
      <c r="CV1451" s="39" t="s">
        <v>1390</v>
      </c>
      <c r="CW1451" s="43"/>
      <c r="CY1451" s="39" t="s">
        <v>451</v>
      </c>
      <c r="CZ1451" s="43">
        <v>13900</v>
      </c>
      <c r="DA1451" s="43" t="s">
        <v>2046</v>
      </c>
      <c r="DD1451" s="43" t="s">
        <v>2044</v>
      </c>
      <c r="DE1451" s="43">
        <v>632</v>
      </c>
      <c r="DF1451" s="43"/>
      <c r="DG1451" s="43"/>
      <c r="DH1451" s="43"/>
      <c r="DI1451" s="43"/>
      <c r="DJ1451" s="43"/>
      <c r="DK1451" s="43"/>
      <c r="DL1451" s="43"/>
      <c r="DM1451" s="43"/>
      <c r="DN1451" s="43"/>
      <c r="DO1451" s="43"/>
      <c r="DP1451" s="43"/>
      <c r="DQ1451" s="43"/>
      <c r="DR1451" s="124"/>
      <c r="DS1451" s="43"/>
    </row>
    <row r="1452" spans="1:123" s="39" customFormat="1" hidden="1" x14ac:dyDescent="0.2">
      <c r="A1452" s="44" t="str">
        <f t="shared" si="611"/>
        <v>Moffet MCH</v>
      </c>
      <c r="B1452" s="44" t="str">
        <f t="shared" si="599"/>
        <v>Trichloroethylene</v>
      </c>
      <c r="C1452" s="38" t="s">
        <v>2587</v>
      </c>
      <c r="D1452" s="38" t="str">
        <f t="shared" si="596"/>
        <v>L</v>
      </c>
      <c r="E1452" s="44" t="s">
        <v>371</v>
      </c>
      <c r="F1452" s="155" t="str">
        <f t="shared" si="613"/>
        <v>620F</v>
      </c>
      <c r="G1452" s="44" t="str">
        <f t="shared" si="612"/>
        <v>Residential</v>
      </c>
      <c r="H1452" s="44" t="str">
        <f t="shared" si="600"/>
        <v>Slab on grade</v>
      </c>
      <c r="I1452" s="38" t="str">
        <f t="shared" si="605"/>
        <v>Y</v>
      </c>
      <c r="J1452" s="38" t="str">
        <f t="shared" si="606"/>
        <v>Y</v>
      </c>
      <c r="K1452" s="38" t="str">
        <f t="shared" si="610"/>
        <v>Y</v>
      </c>
      <c r="L1452" s="44"/>
      <c r="M1452" s="38" t="str">
        <f t="shared" si="597"/>
        <v/>
      </c>
      <c r="N1452" s="38" t="str">
        <f t="shared" si="598"/>
        <v/>
      </c>
      <c r="O1452" s="38" t="str">
        <f t="shared" si="601"/>
        <v/>
      </c>
      <c r="P1452" s="44"/>
      <c r="Q1452" s="44"/>
      <c r="R1452" s="44"/>
      <c r="S1452" s="44"/>
      <c r="T1452" s="44"/>
      <c r="U1452" s="44"/>
      <c r="V1452" s="44"/>
      <c r="W1452" s="44"/>
      <c r="X1452" s="44"/>
      <c r="Y1452" s="38" t="str">
        <f t="shared" si="602"/>
        <v>Y</v>
      </c>
      <c r="Z1452" s="38" t="str">
        <f t="shared" si="603"/>
        <v>Y</v>
      </c>
      <c r="AA1452" s="38" t="str">
        <f t="shared" si="594"/>
        <v>Y</v>
      </c>
      <c r="AC1452" s="59"/>
      <c r="AD1452" s="204"/>
      <c r="AE1452" s="38"/>
      <c r="AF1452" s="38"/>
      <c r="AG1452" s="125">
        <f t="shared" si="607"/>
        <v>260</v>
      </c>
      <c r="AH1452" s="39">
        <v>16.5</v>
      </c>
      <c r="AI1452" s="123">
        <f t="shared" si="608"/>
        <v>73858.590475529272</v>
      </c>
      <c r="AM1452" s="40">
        <f t="shared" si="614"/>
        <v>1.37</v>
      </c>
      <c r="AN1452" s="39">
        <f t="shared" si="604"/>
        <v>0.5</v>
      </c>
      <c r="AO1452" s="204">
        <f t="shared" si="609"/>
        <v>1.8548959453185161E-5</v>
      </c>
      <c r="AP1452" s="204"/>
      <c r="AQ1452" s="59"/>
      <c r="AR1452" s="59"/>
      <c r="AS1452" s="115">
        <f t="shared" si="615"/>
        <v>1</v>
      </c>
      <c r="AT1452" s="115">
        <f t="shared" si="616"/>
        <v>0</v>
      </c>
      <c r="AU1452" s="115"/>
      <c r="AV1452" s="115"/>
      <c r="AY1452" s="115"/>
      <c r="AZ1452" s="115"/>
      <c r="BA1452" s="43">
        <v>65</v>
      </c>
      <c r="BB1452" s="44" t="s">
        <v>1376</v>
      </c>
      <c r="BC1452" s="43" t="s">
        <v>2050</v>
      </c>
      <c r="BE1452" s="37" t="s">
        <v>654</v>
      </c>
      <c r="BG1452" s="43">
        <v>494</v>
      </c>
      <c r="BH1452" s="43" t="s">
        <v>2158</v>
      </c>
      <c r="BI1452" s="43" t="s">
        <v>2632</v>
      </c>
      <c r="BJ1452" s="48" t="s">
        <v>533</v>
      </c>
      <c r="BK1452" s="43" t="s">
        <v>846</v>
      </c>
      <c r="BM1452" s="43" t="s">
        <v>1390</v>
      </c>
      <c r="BN1452" s="43">
        <v>3.66</v>
      </c>
      <c r="BO1452" s="43" t="s">
        <v>1390</v>
      </c>
      <c r="BP1452" s="48" t="s">
        <v>1406</v>
      </c>
      <c r="BQ1452" s="48" t="s">
        <v>446</v>
      </c>
      <c r="BS1452" s="43" t="s">
        <v>1393</v>
      </c>
      <c r="BT1452" s="43" t="s">
        <v>222</v>
      </c>
      <c r="BU1452" s="43"/>
      <c r="BV1452" s="43"/>
      <c r="BW1452" s="243">
        <v>37926</v>
      </c>
      <c r="BX1452" s="243"/>
      <c r="BY1452" s="48" t="s">
        <v>451</v>
      </c>
      <c r="BZ1452" s="43">
        <v>1.37</v>
      </c>
      <c r="CA1452" s="43" t="s">
        <v>1396</v>
      </c>
      <c r="CD1452" s="124" t="s">
        <v>1397</v>
      </c>
      <c r="CE1452" s="43">
        <v>13657</v>
      </c>
      <c r="CR1452" s="43" t="s">
        <v>2157</v>
      </c>
      <c r="CS1452" s="251">
        <v>37469</v>
      </c>
      <c r="CT1452" s="126"/>
      <c r="CY1452" s="39" t="s">
        <v>451</v>
      </c>
      <c r="CZ1452" s="43">
        <v>260</v>
      </c>
      <c r="DA1452" s="43" t="s">
        <v>2046</v>
      </c>
      <c r="DD1452" s="43" t="s">
        <v>1397</v>
      </c>
      <c r="DE1452" s="43">
        <v>1837</v>
      </c>
      <c r="DF1452" s="43"/>
      <c r="DG1452" s="43"/>
      <c r="DH1452" s="43"/>
      <c r="DI1452" s="43"/>
      <c r="DJ1452" s="43"/>
      <c r="DK1452" s="43"/>
      <c r="DL1452" s="43"/>
      <c r="DM1452" s="43"/>
      <c r="DN1452" s="43"/>
      <c r="DO1452" s="43"/>
      <c r="DP1452" s="43"/>
      <c r="DQ1452" s="43"/>
      <c r="DR1452" s="124"/>
      <c r="DS1452" s="43"/>
    </row>
    <row r="1453" spans="1:123" s="39" customFormat="1" hidden="1" x14ac:dyDescent="0.2">
      <c r="A1453" s="44" t="str">
        <f t="shared" si="611"/>
        <v>Moffet MCH</v>
      </c>
      <c r="B1453" s="44" t="str">
        <f t="shared" si="599"/>
        <v>Trichloroethylene</v>
      </c>
      <c r="C1453" s="38" t="s">
        <v>2587</v>
      </c>
      <c r="D1453" s="38" t="str">
        <f t="shared" si="596"/>
        <v>L</v>
      </c>
      <c r="E1453" s="44" t="s">
        <v>371</v>
      </c>
      <c r="F1453" s="155" t="str">
        <f t="shared" si="613"/>
        <v>703G</v>
      </c>
      <c r="G1453" s="44" t="str">
        <f t="shared" si="612"/>
        <v>Residential</v>
      </c>
      <c r="H1453" s="44" t="str">
        <f t="shared" si="600"/>
        <v>Slab on grade</v>
      </c>
      <c r="I1453" s="38" t="str">
        <f t="shared" si="605"/>
        <v>Y</v>
      </c>
      <c r="J1453" s="38" t="str">
        <f t="shared" si="606"/>
        <v>Y</v>
      </c>
      <c r="K1453" s="38" t="str">
        <f t="shared" si="610"/>
        <v>Y</v>
      </c>
      <c r="L1453" s="44"/>
      <c r="M1453" s="38" t="str">
        <f t="shared" si="597"/>
        <v/>
      </c>
      <c r="N1453" s="38" t="str">
        <f t="shared" si="598"/>
        <v/>
      </c>
      <c r="O1453" s="38" t="str">
        <f t="shared" si="601"/>
        <v/>
      </c>
      <c r="P1453" s="44"/>
      <c r="Q1453" s="44"/>
      <c r="R1453" s="44"/>
      <c r="S1453" s="44"/>
      <c r="T1453" s="44"/>
      <c r="U1453" s="44"/>
      <c r="V1453" s="44"/>
      <c r="W1453" s="44"/>
      <c r="X1453" s="44"/>
      <c r="Y1453" s="38" t="str">
        <f t="shared" si="602"/>
        <v>Y</v>
      </c>
      <c r="Z1453" s="38" t="str">
        <f t="shared" si="603"/>
        <v>n</v>
      </c>
      <c r="AA1453" s="38" t="str">
        <f t="shared" si="594"/>
        <v>Y</v>
      </c>
      <c r="AC1453" s="59"/>
      <c r="AD1453" s="204"/>
      <c r="AE1453" s="38"/>
      <c r="AF1453" s="38"/>
      <c r="AG1453" s="125">
        <f t="shared" si="607"/>
        <v>80</v>
      </c>
      <c r="AH1453" s="39">
        <v>16.5</v>
      </c>
      <c r="AI1453" s="123">
        <f t="shared" si="608"/>
        <v>22725.720146316697</v>
      </c>
      <c r="AM1453" s="40">
        <f t="shared" si="614"/>
        <v>0.09</v>
      </c>
      <c r="AN1453" s="39">
        <f t="shared" si="604"/>
        <v>0.5</v>
      </c>
      <c r="AO1453" s="204">
        <f t="shared" si="609"/>
        <v>3.9602705401873428E-6</v>
      </c>
      <c r="AP1453" s="204"/>
      <c r="AQ1453" s="59"/>
      <c r="AR1453" s="59"/>
      <c r="AS1453" s="115">
        <f t="shared" si="615"/>
        <v>1</v>
      </c>
      <c r="AT1453" s="115">
        <f t="shared" si="616"/>
        <v>0</v>
      </c>
      <c r="AU1453" s="115"/>
      <c r="AV1453" s="115"/>
      <c r="AY1453" s="115"/>
      <c r="AZ1453" s="115"/>
      <c r="BA1453" s="43">
        <v>65</v>
      </c>
      <c r="BB1453" s="44" t="s">
        <v>1376</v>
      </c>
      <c r="BC1453" s="43" t="s">
        <v>2050</v>
      </c>
      <c r="BE1453" s="37" t="s">
        <v>654</v>
      </c>
      <c r="BG1453" s="43">
        <v>496</v>
      </c>
      <c r="BH1453" s="43" t="s">
        <v>2160</v>
      </c>
      <c r="BI1453" s="43" t="s">
        <v>2632</v>
      </c>
      <c r="BJ1453" s="48" t="s">
        <v>533</v>
      </c>
      <c r="BK1453" s="43" t="s">
        <v>846</v>
      </c>
      <c r="BM1453" s="43" t="s">
        <v>1390</v>
      </c>
      <c r="BN1453" s="43">
        <v>3.66</v>
      </c>
      <c r="BO1453" s="43" t="s">
        <v>1390</v>
      </c>
      <c r="BP1453" s="48" t="s">
        <v>1406</v>
      </c>
      <c r="BQ1453" s="48" t="s">
        <v>446</v>
      </c>
      <c r="BS1453" s="43" t="s">
        <v>1393</v>
      </c>
      <c r="BT1453" s="43" t="s">
        <v>222</v>
      </c>
      <c r="BU1453" s="43"/>
      <c r="BV1453" s="43"/>
      <c r="BW1453" s="243"/>
      <c r="BX1453" s="243"/>
      <c r="BY1453" s="43" t="s">
        <v>560</v>
      </c>
      <c r="BZ1453" s="43">
        <v>0.09</v>
      </c>
      <c r="CA1453" s="43" t="s">
        <v>1396</v>
      </c>
      <c r="CD1453" s="124" t="s">
        <v>1397</v>
      </c>
      <c r="CE1453" s="43">
        <v>13658</v>
      </c>
      <c r="CR1453" s="43" t="s">
        <v>2157</v>
      </c>
      <c r="CS1453" s="251">
        <v>37469</v>
      </c>
      <c r="CT1453" s="126"/>
      <c r="CY1453" s="39" t="s">
        <v>451</v>
      </c>
      <c r="CZ1453" s="43">
        <v>80</v>
      </c>
      <c r="DA1453" s="43" t="s">
        <v>2046</v>
      </c>
      <c r="DD1453" s="43" t="s">
        <v>1397</v>
      </c>
      <c r="DE1453" s="43">
        <v>1839</v>
      </c>
      <c r="DF1453" s="43"/>
      <c r="DG1453" s="43"/>
      <c r="DH1453" s="43"/>
      <c r="DI1453" s="43"/>
      <c r="DJ1453" s="43"/>
      <c r="DK1453" s="43"/>
      <c r="DL1453" s="43"/>
      <c r="DM1453" s="43"/>
      <c r="DN1453" s="43"/>
      <c r="DO1453" s="43"/>
      <c r="DP1453" s="43"/>
      <c r="DQ1453" s="43"/>
      <c r="DR1453" s="124"/>
      <c r="DS1453" s="43"/>
    </row>
    <row r="1454" spans="1:123" s="39" customFormat="1" hidden="1" x14ac:dyDescent="0.2">
      <c r="A1454" s="44" t="str">
        <f t="shared" si="611"/>
        <v>Moffet MCH</v>
      </c>
      <c r="B1454" s="44" t="str">
        <f t="shared" si="599"/>
        <v>Trichloroethylene</v>
      </c>
      <c r="C1454" s="38" t="s">
        <v>2587</v>
      </c>
      <c r="D1454" s="38" t="str">
        <f t="shared" si="596"/>
        <v>L</v>
      </c>
      <c r="E1454" s="44" t="s">
        <v>371</v>
      </c>
      <c r="F1454" s="155" t="str">
        <f t="shared" si="613"/>
        <v>819D</v>
      </c>
      <c r="G1454" s="44" t="str">
        <f t="shared" si="612"/>
        <v>Residential</v>
      </c>
      <c r="H1454" s="44" t="str">
        <f t="shared" si="600"/>
        <v>Slab on grade</v>
      </c>
      <c r="I1454" s="38" t="str">
        <f t="shared" si="605"/>
        <v>Y</v>
      </c>
      <c r="J1454" s="38" t="str">
        <f t="shared" si="606"/>
        <v>Y</v>
      </c>
      <c r="K1454" s="38" t="str">
        <f t="shared" si="610"/>
        <v>Y</v>
      </c>
      <c r="L1454" s="44"/>
      <c r="M1454" s="38" t="str">
        <f t="shared" si="597"/>
        <v/>
      </c>
      <c r="N1454" s="38" t="str">
        <f t="shared" si="598"/>
        <v/>
      </c>
      <c r="O1454" s="38" t="str">
        <f t="shared" si="601"/>
        <v/>
      </c>
      <c r="P1454" s="44"/>
      <c r="Q1454" s="44"/>
      <c r="R1454" s="44"/>
      <c r="S1454" s="44"/>
      <c r="T1454" s="44"/>
      <c r="U1454" s="44"/>
      <c r="V1454" s="44"/>
      <c r="W1454" s="44"/>
      <c r="X1454" s="44"/>
      <c r="Y1454" s="38" t="str">
        <f t="shared" si="602"/>
        <v>Y</v>
      </c>
      <c r="Z1454" s="38" t="str">
        <f t="shared" si="603"/>
        <v>n</v>
      </c>
      <c r="AA1454" s="38" t="str">
        <f t="shared" si="594"/>
        <v>Y</v>
      </c>
      <c r="AC1454" s="59"/>
      <c r="AD1454" s="204"/>
      <c r="AE1454" s="38"/>
      <c r="AF1454" s="38"/>
      <c r="AG1454" s="125">
        <f t="shared" si="607"/>
        <v>250</v>
      </c>
      <c r="AH1454" s="39">
        <v>16.5</v>
      </c>
      <c r="AI1454" s="123">
        <f t="shared" si="608"/>
        <v>71017.875457239687</v>
      </c>
      <c r="AM1454" s="40">
        <f t="shared" si="614"/>
        <v>0.09</v>
      </c>
      <c r="AN1454" s="39">
        <f t="shared" si="604"/>
        <v>0.5</v>
      </c>
      <c r="AO1454" s="204">
        <f t="shared" si="609"/>
        <v>1.2672865728599495E-6</v>
      </c>
      <c r="AP1454" s="204"/>
      <c r="AQ1454" s="59"/>
      <c r="AR1454" s="59"/>
      <c r="AS1454" s="115">
        <f t="shared" si="615"/>
        <v>1</v>
      </c>
      <c r="AT1454" s="115">
        <f t="shared" si="616"/>
        <v>0</v>
      </c>
      <c r="AU1454" s="115"/>
      <c r="AV1454" s="115"/>
      <c r="AY1454" s="115"/>
      <c r="AZ1454" s="115"/>
      <c r="BA1454" s="43">
        <v>65</v>
      </c>
      <c r="BB1454" s="44" t="s">
        <v>1376</v>
      </c>
      <c r="BC1454" s="43" t="s">
        <v>2050</v>
      </c>
      <c r="BE1454" s="37" t="s">
        <v>654</v>
      </c>
      <c r="BG1454" s="43">
        <v>495</v>
      </c>
      <c r="BH1454" s="43" t="s">
        <v>2159</v>
      </c>
      <c r="BI1454" s="43" t="s">
        <v>2632</v>
      </c>
      <c r="BJ1454" s="48" t="s">
        <v>533</v>
      </c>
      <c r="BK1454" s="43" t="s">
        <v>846</v>
      </c>
      <c r="BM1454" s="43" t="s">
        <v>1390</v>
      </c>
      <c r="BN1454" s="43">
        <v>3.66</v>
      </c>
      <c r="BO1454" s="43" t="s">
        <v>1390</v>
      </c>
      <c r="BP1454" s="48" t="s">
        <v>1406</v>
      </c>
      <c r="BQ1454" s="48" t="s">
        <v>446</v>
      </c>
      <c r="BS1454" s="43" t="s">
        <v>1393</v>
      </c>
      <c r="BT1454" s="43" t="s">
        <v>222</v>
      </c>
      <c r="BU1454" s="43"/>
      <c r="BV1454" s="43"/>
      <c r="BW1454" s="243"/>
      <c r="BX1454" s="243"/>
      <c r="BY1454" s="43" t="s">
        <v>560</v>
      </c>
      <c r="BZ1454" s="43">
        <v>0.09</v>
      </c>
      <c r="CA1454" s="43" t="s">
        <v>1396</v>
      </c>
      <c r="CD1454" s="124" t="s">
        <v>1397</v>
      </c>
      <c r="CE1454" s="43">
        <v>13659</v>
      </c>
      <c r="CR1454" s="43" t="s">
        <v>2157</v>
      </c>
      <c r="CS1454" s="251">
        <v>37469</v>
      </c>
      <c r="CT1454" s="126"/>
      <c r="CY1454" s="39" t="s">
        <v>451</v>
      </c>
      <c r="CZ1454" s="43">
        <v>250</v>
      </c>
      <c r="DA1454" s="43" t="s">
        <v>2046</v>
      </c>
      <c r="DD1454" s="43" t="s">
        <v>1397</v>
      </c>
      <c r="DE1454" s="43">
        <v>1838</v>
      </c>
      <c r="DF1454" s="43"/>
      <c r="DG1454" s="43"/>
      <c r="DH1454" s="43"/>
      <c r="DI1454" s="43"/>
      <c r="DJ1454" s="43"/>
      <c r="DK1454" s="43"/>
      <c r="DL1454" s="43"/>
      <c r="DM1454" s="43"/>
      <c r="DN1454" s="43"/>
      <c r="DO1454" s="43"/>
      <c r="DP1454" s="43"/>
      <c r="DQ1454" s="43"/>
      <c r="DR1454" s="124"/>
      <c r="DS1454" s="43"/>
    </row>
    <row r="1455" spans="1:123" s="39" customFormat="1" hidden="1" x14ac:dyDescent="0.2">
      <c r="A1455" s="44" t="str">
        <f t="shared" si="611"/>
        <v>Mount Holly</v>
      </c>
      <c r="B1455" s="44" t="str">
        <f t="shared" si="599"/>
        <v>Benzene</v>
      </c>
      <c r="C1455" s="38" t="s">
        <v>2588</v>
      </c>
      <c r="D1455" s="38" t="str">
        <f t="shared" si="596"/>
        <v>LS</v>
      </c>
      <c r="E1455" s="44" t="s">
        <v>372</v>
      </c>
      <c r="F1455" s="155" t="str">
        <f t="shared" si="613"/>
        <v>MH-103</v>
      </c>
      <c r="G1455" s="44" t="str">
        <f t="shared" si="612"/>
        <v>Residential</v>
      </c>
      <c r="H1455" s="44" t="str">
        <f t="shared" si="600"/>
        <v>Basement</v>
      </c>
      <c r="I1455" s="38" t="str">
        <f t="shared" si="605"/>
        <v>Y</v>
      </c>
      <c r="J1455" s="38" t="str">
        <f t="shared" si="606"/>
        <v>Y</v>
      </c>
      <c r="K1455" s="38" t="str">
        <f t="shared" si="610"/>
        <v>Y</v>
      </c>
      <c r="L1455" s="44"/>
      <c r="M1455" s="38"/>
      <c r="N1455" s="38"/>
      <c r="O1455" s="38"/>
      <c r="P1455" s="114"/>
      <c r="Q1455" s="114"/>
      <c r="R1455" s="114"/>
      <c r="S1455" s="114"/>
      <c r="T1455" s="114"/>
      <c r="U1455" s="114"/>
      <c r="V1455" s="114"/>
      <c r="W1455" s="114"/>
      <c r="X1455" s="114"/>
      <c r="Y1455" s="38" t="str">
        <f t="shared" si="602"/>
        <v>Y</v>
      </c>
      <c r="Z1455" s="38" t="str">
        <f t="shared" si="603"/>
        <v>n</v>
      </c>
      <c r="AA1455" s="38" t="str">
        <f t="shared" si="594"/>
        <v>Y</v>
      </c>
      <c r="AC1455" s="59"/>
      <c r="AD1455" s="204"/>
      <c r="AE1455" s="38"/>
      <c r="AF1455" s="38"/>
      <c r="AG1455" s="125">
        <f t="shared" si="607"/>
        <v>308</v>
      </c>
      <c r="AH1455" s="39">
        <v>13</v>
      </c>
      <c r="AI1455" s="123">
        <f t="shared" si="608"/>
        <v>40949.779103776797</v>
      </c>
      <c r="AM1455" s="40">
        <f t="shared" si="614"/>
        <v>0.4</v>
      </c>
      <c r="AN1455" s="39">
        <f t="shared" si="604"/>
        <v>9.5</v>
      </c>
      <c r="AO1455" s="204">
        <f t="shared" si="609"/>
        <v>9.768062459782794E-6</v>
      </c>
      <c r="AP1455" s="204"/>
      <c r="AQ1455" s="59"/>
      <c r="AR1455" s="59"/>
      <c r="AS1455" s="115">
        <f t="shared" si="615"/>
        <v>1</v>
      </c>
      <c r="AT1455" s="115">
        <f t="shared" si="616"/>
        <v>0</v>
      </c>
      <c r="AU1455" s="115"/>
      <c r="AV1455" s="115"/>
      <c r="AY1455" s="115"/>
      <c r="AZ1455" s="115"/>
      <c r="BB1455" s="38" t="s">
        <v>1160</v>
      </c>
      <c r="BC1455" s="38" t="s">
        <v>1403</v>
      </c>
      <c r="BD1455" s="38" t="s">
        <v>1161</v>
      </c>
      <c r="BE1455" s="37" t="s">
        <v>658</v>
      </c>
      <c r="BF1455" s="38"/>
      <c r="BH1455" s="132" t="s">
        <v>1162</v>
      </c>
      <c r="BJ1455" s="44" t="s">
        <v>533</v>
      </c>
      <c r="BK1455" s="44" t="s">
        <v>573</v>
      </c>
      <c r="BN1455" s="133">
        <v>0.8</v>
      </c>
      <c r="BO1455" s="132" t="s">
        <v>1390</v>
      </c>
      <c r="BP1455" s="48" t="s">
        <v>1406</v>
      </c>
      <c r="BS1455" s="44" t="s">
        <v>2040</v>
      </c>
      <c r="BT1455" s="39" t="s">
        <v>573</v>
      </c>
      <c r="BW1455" s="243">
        <v>38701</v>
      </c>
      <c r="BX1455" s="243"/>
      <c r="BY1455" s="48" t="s">
        <v>451</v>
      </c>
      <c r="BZ1455" s="38">
        <v>0.4</v>
      </c>
      <c r="CA1455" s="38" t="s">
        <v>1396</v>
      </c>
      <c r="CD1455" s="115" t="s">
        <v>2044</v>
      </c>
      <c r="CZ1455" s="38">
        <v>308</v>
      </c>
      <c r="DA1455" s="38" t="s">
        <v>2046</v>
      </c>
      <c r="DD1455" s="39" t="s">
        <v>2044</v>
      </c>
      <c r="DR1455" s="38"/>
    </row>
    <row r="1456" spans="1:123" s="39" customFormat="1" hidden="1" x14ac:dyDescent="0.2">
      <c r="A1456" s="44" t="str">
        <f t="shared" si="611"/>
        <v>Mount Holly</v>
      </c>
      <c r="B1456" s="44" t="str">
        <f t="shared" si="599"/>
        <v>Ethylbenzene</v>
      </c>
      <c r="C1456" s="38" t="s">
        <v>2588</v>
      </c>
      <c r="D1456" s="38" t="str">
        <f t="shared" si="596"/>
        <v>LS</v>
      </c>
      <c r="E1456" s="44" t="s">
        <v>372</v>
      </c>
      <c r="F1456" s="155" t="str">
        <f t="shared" si="613"/>
        <v>MH-103</v>
      </c>
      <c r="G1456" s="44" t="str">
        <f t="shared" si="612"/>
        <v>Residential</v>
      </c>
      <c r="H1456" s="44" t="str">
        <f t="shared" si="600"/>
        <v>Basement</v>
      </c>
      <c r="I1456" s="38" t="str">
        <f t="shared" si="605"/>
        <v>Y</v>
      </c>
      <c r="J1456" s="38" t="str">
        <f t="shared" si="606"/>
        <v>Y</v>
      </c>
      <c r="K1456" s="38" t="str">
        <f t="shared" si="610"/>
        <v>Y</v>
      </c>
      <c r="L1456" s="44"/>
      <c r="M1456" s="38"/>
      <c r="N1456" s="38"/>
      <c r="O1456" s="38"/>
      <c r="P1456" s="114"/>
      <c r="Q1456" s="114"/>
      <c r="R1456" s="114"/>
      <c r="S1456" s="114"/>
      <c r="T1456" s="114"/>
      <c r="U1456" s="114"/>
      <c r="V1456" s="114"/>
      <c r="W1456" s="114"/>
      <c r="X1456" s="114"/>
      <c r="Y1456" s="38" t="str">
        <f t="shared" si="602"/>
        <v>Y</v>
      </c>
      <c r="Z1456" s="38" t="str">
        <f t="shared" si="603"/>
        <v>n</v>
      </c>
      <c r="AA1456" s="38" t="str">
        <f t="shared" si="594"/>
        <v>Y</v>
      </c>
      <c r="AC1456" s="59"/>
      <c r="AD1456" s="204"/>
      <c r="AE1456" s="38"/>
      <c r="AF1456" s="38"/>
      <c r="AG1456" s="125">
        <f t="shared" si="607"/>
        <v>521</v>
      </c>
      <c r="AH1456" s="39">
        <v>13</v>
      </c>
      <c r="AI1456" s="123">
        <f t="shared" si="608"/>
        <v>85175.778755755076</v>
      </c>
      <c r="AM1456" s="40">
        <f t="shared" si="614"/>
        <v>0.44</v>
      </c>
      <c r="AN1456" s="39">
        <f t="shared" si="604"/>
        <v>8.9</v>
      </c>
      <c r="AO1456" s="204">
        <f t="shared" si="609"/>
        <v>5.1657878146523024E-6</v>
      </c>
      <c r="AP1456" s="204"/>
      <c r="AQ1456" s="59"/>
      <c r="AR1456" s="59"/>
      <c r="AS1456" s="115">
        <f t="shared" si="615"/>
        <v>1</v>
      </c>
      <c r="AT1456" s="115">
        <f t="shared" si="616"/>
        <v>0</v>
      </c>
      <c r="AU1456" s="115"/>
      <c r="AV1456" s="115"/>
      <c r="AY1456" s="115"/>
      <c r="AZ1456" s="115"/>
      <c r="BB1456" s="38" t="s">
        <v>1160</v>
      </c>
      <c r="BC1456" s="38" t="s">
        <v>1403</v>
      </c>
      <c r="BD1456" s="38" t="s">
        <v>1161</v>
      </c>
      <c r="BE1456" s="37" t="s">
        <v>658</v>
      </c>
      <c r="BF1456" s="38"/>
      <c r="BH1456" s="132" t="s">
        <v>1162</v>
      </c>
      <c r="BJ1456" s="44" t="s">
        <v>533</v>
      </c>
      <c r="BK1456" s="44" t="s">
        <v>573</v>
      </c>
      <c r="BN1456" s="133">
        <v>0.8</v>
      </c>
      <c r="BO1456" s="132" t="s">
        <v>1390</v>
      </c>
      <c r="BP1456" s="48" t="s">
        <v>1406</v>
      </c>
      <c r="BS1456" s="44" t="s">
        <v>2047</v>
      </c>
      <c r="BT1456" s="39" t="s">
        <v>573</v>
      </c>
      <c r="BW1456" s="243">
        <v>38701</v>
      </c>
      <c r="BX1456" s="243"/>
      <c r="BY1456" s="48" t="s">
        <v>451</v>
      </c>
      <c r="BZ1456" s="38">
        <v>0.44</v>
      </c>
      <c r="CA1456" s="38" t="s">
        <v>1396</v>
      </c>
      <c r="CD1456" s="115" t="s">
        <v>2044</v>
      </c>
      <c r="CZ1456" s="38">
        <v>521</v>
      </c>
      <c r="DA1456" s="38" t="s">
        <v>2046</v>
      </c>
      <c r="DD1456" s="39" t="s">
        <v>2044</v>
      </c>
      <c r="DR1456" s="38"/>
    </row>
    <row r="1457" spans="1:123" s="39" customFormat="1" hidden="1" x14ac:dyDescent="0.2">
      <c r="A1457" s="44" t="str">
        <f t="shared" si="611"/>
        <v>Mount Holly</v>
      </c>
      <c r="B1457" s="44" t="str">
        <f t="shared" si="599"/>
        <v>Toluene</v>
      </c>
      <c r="C1457" s="38" t="s">
        <v>2588</v>
      </c>
      <c r="D1457" s="38" t="str">
        <f t="shared" si="596"/>
        <v>LS</v>
      </c>
      <c r="E1457" s="44" t="s">
        <v>372</v>
      </c>
      <c r="F1457" s="155" t="str">
        <f t="shared" si="613"/>
        <v>MH-103</v>
      </c>
      <c r="G1457" s="44" t="str">
        <f t="shared" si="612"/>
        <v>Residential</v>
      </c>
      <c r="H1457" s="44" t="str">
        <f t="shared" si="600"/>
        <v>Basement</v>
      </c>
      <c r="I1457" s="38" t="str">
        <f t="shared" si="605"/>
        <v>Y</v>
      </c>
      <c r="J1457" s="38" t="str">
        <f t="shared" si="606"/>
        <v>Y</v>
      </c>
      <c r="K1457" s="38" t="str">
        <f t="shared" si="610"/>
        <v>Y</v>
      </c>
      <c r="L1457" s="44"/>
      <c r="M1457" s="38"/>
      <c r="N1457" s="38"/>
      <c r="O1457" s="38"/>
      <c r="P1457" s="114"/>
      <c r="Q1457" s="114"/>
      <c r="R1457" s="114"/>
      <c r="S1457" s="114"/>
      <c r="T1457" s="114"/>
      <c r="U1457" s="114"/>
      <c r="V1457" s="114"/>
      <c r="W1457" s="114"/>
      <c r="X1457" s="114"/>
      <c r="Y1457" s="38" t="str">
        <f t="shared" si="602"/>
        <v>Y</v>
      </c>
      <c r="Z1457" s="38" t="str">
        <f t="shared" si="603"/>
        <v>n</v>
      </c>
      <c r="AA1457" s="38" t="str">
        <f t="shared" si="594"/>
        <v>Y</v>
      </c>
      <c r="AC1457" s="59"/>
      <c r="AD1457" s="204"/>
      <c r="AE1457" s="38"/>
      <c r="AF1457" s="38"/>
      <c r="AG1457" s="125">
        <f t="shared" si="607"/>
        <v>1150</v>
      </c>
      <c r="AH1457" s="39">
        <v>13</v>
      </c>
      <c r="AI1457" s="123">
        <f t="shared" si="608"/>
        <v>170043.22696814444</v>
      </c>
      <c r="AM1457" s="40">
        <f t="shared" si="614"/>
        <v>3.25</v>
      </c>
      <c r="AN1457" s="39">
        <f t="shared" si="604"/>
        <v>54</v>
      </c>
      <c r="AO1457" s="204">
        <f t="shared" si="609"/>
        <v>1.911278713035038E-5</v>
      </c>
      <c r="AP1457" s="204"/>
      <c r="AQ1457" s="59"/>
      <c r="AR1457" s="59"/>
      <c r="AS1457" s="115">
        <f t="shared" si="615"/>
        <v>1</v>
      </c>
      <c r="AT1457" s="115">
        <f t="shared" si="616"/>
        <v>0</v>
      </c>
      <c r="AU1457" s="115"/>
      <c r="AV1457" s="115"/>
      <c r="AY1457" s="115"/>
      <c r="AZ1457" s="115"/>
      <c r="BB1457" s="38" t="s">
        <v>1160</v>
      </c>
      <c r="BC1457" s="38" t="s">
        <v>1403</v>
      </c>
      <c r="BD1457" s="38" t="s">
        <v>1161</v>
      </c>
      <c r="BE1457" s="37" t="s">
        <v>658</v>
      </c>
      <c r="BF1457" s="38"/>
      <c r="BH1457" s="132" t="s">
        <v>1162</v>
      </c>
      <c r="BJ1457" s="44" t="s">
        <v>533</v>
      </c>
      <c r="BK1457" s="44" t="s">
        <v>573</v>
      </c>
      <c r="BN1457" s="133">
        <v>0.8</v>
      </c>
      <c r="BO1457" s="132" t="s">
        <v>1390</v>
      </c>
      <c r="BP1457" s="48" t="s">
        <v>1406</v>
      </c>
      <c r="BS1457" s="44" t="s">
        <v>2048</v>
      </c>
      <c r="BT1457" s="39" t="s">
        <v>573</v>
      </c>
      <c r="BW1457" s="243">
        <v>38701</v>
      </c>
      <c r="BX1457" s="243"/>
      <c r="BY1457" s="48" t="s">
        <v>451</v>
      </c>
      <c r="BZ1457" s="38">
        <v>3.25</v>
      </c>
      <c r="CA1457" s="38" t="s">
        <v>1396</v>
      </c>
      <c r="CD1457" s="115" t="s">
        <v>2044</v>
      </c>
      <c r="CZ1457" s="38">
        <v>1150</v>
      </c>
      <c r="DA1457" s="38" t="s">
        <v>2046</v>
      </c>
      <c r="DD1457" s="39" t="s">
        <v>2044</v>
      </c>
      <c r="DR1457" s="38"/>
    </row>
    <row r="1458" spans="1:123" s="39" customFormat="1" hidden="1" x14ac:dyDescent="0.2">
      <c r="A1458" s="44" t="str">
        <f t="shared" si="611"/>
        <v>Mount Holly</v>
      </c>
      <c r="B1458" s="44" t="str">
        <f t="shared" si="599"/>
        <v>Total Xylenes</v>
      </c>
      <c r="C1458" s="38" t="s">
        <v>2588</v>
      </c>
      <c r="D1458" s="38" t="str">
        <f t="shared" si="596"/>
        <v>LS</v>
      </c>
      <c r="E1458" s="44" t="s">
        <v>372</v>
      </c>
      <c r="F1458" s="155" t="str">
        <f t="shared" si="613"/>
        <v>MH-103</v>
      </c>
      <c r="G1458" s="44" t="str">
        <f t="shared" si="612"/>
        <v>Residential</v>
      </c>
      <c r="H1458" s="44" t="str">
        <f t="shared" si="600"/>
        <v>Basement</v>
      </c>
      <c r="I1458" s="38" t="str">
        <f t="shared" si="605"/>
        <v>Y</v>
      </c>
      <c r="J1458" s="38" t="str">
        <f t="shared" si="606"/>
        <v>Y</v>
      </c>
      <c r="K1458" s="38" t="str">
        <f t="shared" si="610"/>
        <v>Y</v>
      </c>
      <c r="L1458" s="44"/>
      <c r="M1458" s="38"/>
      <c r="N1458" s="38"/>
      <c r="O1458" s="38"/>
      <c r="P1458" s="114"/>
      <c r="Q1458" s="114"/>
      <c r="R1458" s="114"/>
      <c r="S1458" s="114"/>
      <c r="T1458" s="114"/>
      <c r="U1458" s="114"/>
      <c r="V1458" s="114"/>
      <c r="W1458" s="114"/>
      <c r="X1458" s="114"/>
      <c r="Y1458" s="38" t="str">
        <f t="shared" si="602"/>
        <v>Y</v>
      </c>
      <c r="Z1458" s="38" t="str">
        <f t="shared" si="603"/>
        <v>n</v>
      </c>
      <c r="AA1458" s="38" t="str">
        <f t="shared" si="594"/>
        <v>Y</v>
      </c>
      <c r="AC1458" s="59"/>
      <c r="AD1458" s="204"/>
      <c r="AE1458" s="38"/>
      <c r="AF1458" s="38"/>
      <c r="AG1458" s="125">
        <f t="shared" si="607"/>
        <v>2054</v>
      </c>
      <c r="AH1458" s="39">
        <v>13</v>
      </c>
      <c r="AI1458" s="123">
        <f t="shared" si="608"/>
        <v>317441.72570572892</v>
      </c>
      <c r="AM1458" s="40">
        <f t="shared" si="614"/>
        <v>0.87</v>
      </c>
      <c r="AN1458" s="39">
        <f t="shared" si="604"/>
        <v>12</v>
      </c>
      <c r="AO1458" s="204">
        <f t="shared" si="609"/>
        <v>2.7406605041156346E-6</v>
      </c>
      <c r="AP1458" s="204"/>
      <c r="AQ1458" s="59"/>
      <c r="AR1458" s="59"/>
      <c r="AS1458" s="115">
        <f t="shared" si="615"/>
        <v>1</v>
      </c>
      <c r="AT1458" s="115">
        <f t="shared" si="616"/>
        <v>0</v>
      </c>
      <c r="AU1458" s="115"/>
      <c r="AV1458" s="115"/>
      <c r="AY1458" s="115"/>
      <c r="AZ1458" s="115"/>
      <c r="BB1458" s="38" t="s">
        <v>1160</v>
      </c>
      <c r="BC1458" s="38" t="s">
        <v>1403</v>
      </c>
      <c r="BD1458" s="38" t="s">
        <v>1161</v>
      </c>
      <c r="BE1458" s="37" t="s">
        <v>658</v>
      </c>
      <c r="BF1458" s="38"/>
      <c r="BH1458" s="132" t="s">
        <v>1162</v>
      </c>
      <c r="BJ1458" s="44" t="s">
        <v>533</v>
      </c>
      <c r="BK1458" s="44" t="s">
        <v>573</v>
      </c>
      <c r="BN1458" s="133">
        <v>0.8</v>
      </c>
      <c r="BO1458" s="132" t="s">
        <v>1390</v>
      </c>
      <c r="BP1458" s="48" t="s">
        <v>1406</v>
      </c>
      <c r="BS1458" s="42" t="s">
        <v>1527</v>
      </c>
      <c r="BT1458" s="39" t="s">
        <v>573</v>
      </c>
      <c r="BW1458" s="243">
        <v>38701</v>
      </c>
      <c r="BX1458" s="243"/>
      <c r="BY1458" s="48" t="s">
        <v>451</v>
      </c>
      <c r="BZ1458" s="38">
        <v>0.87</v>
      </c>
      <c r="CA1458" s="38" t="s">
        <v>1396</v>
      </c>
      <c r="CD1458" s="115" t="s">
        <v>2044</v>
      </c>
      <c r="CZ1458" s="38">
        <v>2054</v>
      </c>
      <c r="DA1458" s="38" t="s">
        <v>2046</v>
      </c>
      <c r="DD1458" s="39" t="s">
        <v>2044</v>
      </c>
      <c r="DR1458" s="38"/>
    </row>
    <row r="1459" spans="1:123" s="39" customFormat="1" hidden="1" x14ac:dyDescent="0.2">
      <c r="A1459" s="44" t="str">
        <f t="shared" si="611"/>
        <v>Mountain View</v>
      </c>
      <c r="B1459" s="44" t="str">
        <f t="shared" si="599"/>
        <v>Trichloroethylene</v>
      </c>
      <c r="C1459" s="38" t="s">
        <v>2587</v>
      </c>
      <c r="D1459" s="38" t="str">
        <f t="shared" si="596"/>
        <v>LS</v>
      </c>
      <c r="E1459" s="44" t="s">
        <v>372</v>
      </c>
      <c r="F1459" s="155" t="str">
        <f t="shared" si="613"/>
        <v>Residence 2</v>
      </c>
      <c r="G1459" s="44" t="str">
        <f t="shared" si="612"/>
        <v>Residential</v>
      </c>
      <c r="H1459" s="44" t="str">
        <f t="shared" si="600"/>
        <v>Slab on grade</v>
      </c>
      <c r="I1459" s="38" t="str">
        <f t="shared" si="605"/>
        <v>Y</v>
      </c>
      <c r="J1459" s="38" t="str">
        <f t="shared" si="606"/>
        <v>Y</v>
      </c>
      <c r="K1459" s="38" t="str">
        <f t="shared" si="610"/>
        <v>Y</v>
      </c>
      <c r="L1459" s="44"/>
      <c r="M1459" s="38" t="str">
        <f t="shared" ref="M1459:M1522" si="617">IF(CP1459="","",IF(CP1459="y","Y","n"))</f>
        <v/>
      </c>
      <c r="N1459" s="38" t="str">
        <f t="shared" ref="N1459:N1522" si="618">IF(AJ1459="","",IF(AN1459="","Y",IF(AJ1459&gt;AN1459*$N$38,"Y","n")))</f>
        <v/>
      </c>
      <c r="O1459" s="38" t="str">
        <f>IF(AJ1459="","",IF(OR(M1459="N",N1459="N"),"n","Y"))</f>
        <v/>
      </c>
      <c r="P1459" s="44"/>
      <c r="Q1459" s="44"/>
      <c r="R1459" s="44"/>
      <c r="S1459" s="44"/>
      <c r="T1459" s="44"/>
      <c r="U1459" s="44"/>
      <c r="V1459" s="44"/>
      <c r="W1459" s="44"/>
      <c r="X1459" s="44"/>
      <c r="Y1459" s="38" t="str">
        <f t="shared" si="602"/>
        <v>Y</v>
      </c>
      <c r="Z1459" s="38" t="str">
        <f t="shared" si="603"/>
        <v>n</v>
      </c>
      <c r="AA1459" s="38" t="str">
        <f t="shared" si="594"/>
        <v>Y</v>
      </c>
      <c r="AC1459" s="59"/>
      <c r="AD1459" s="204"/>
      <c r="AE1459" s="38"/>
      <c r="AF1459" s="38"/>
      <c r="AG1459" s="125">
        <f t="shared" si="607"/>
        <v>2000</v>
      </c>
      <c r="AH1459" s="39">
        <v>17</v>
      </c>
      <c r="AI1459" s="123">
        <f t="shared" si="608"/>
        <v>581927.41299160116</v>
      </c>
      <c r="AM1459" s="40">
        <f t="shared" si="614"/>
        <v>0.28000000000000003</v>
      </c>
      <c r="AN1459" s="39">
        <f t="shared" si="604"/>
        <v>0.5</v>
      </c>
      <c r="AO1459" s="204">
        <f t="shared" si="609"/>
        <v>4.8115966656487659E-7</v>
      </c>
      <c r="AP1459" s="204"/>
      <c r="AQ1459" s="59"/>
      <c r="AR1459" s="59"/>
      <c r="AS1459" s="115">
        <f t="shared" si="615"/>
        <v>1</v>
      </c>
      <c r="AT1459" s="115">
        <f t="shared" si="616"/>
        <v>0</v>
      </c>
      <c r="AU1459" s="115"/>
      <c r="AV1459" s="115"/>
      <c r="AY1459" s="115"/>
      <c r="AZ1459" s="115"/>
      <c r="BA1459" s="43">
        <v>45</v>
      </c>
      <c r="BB1459" s="43" t="s">
        <v>1958</v>
      </c>
      <c r="BC1459" s="43" t="s">
        <v>1403</v>
      </c>
      <c r="BD1459" s="43" t="s">
        <v>1959</v>
      </c>
      <c r="BE1459" s="37" t="s">
        <v>654</v>
      </c>
      <c r="BF1459" s="43"/>
      <c r="BG1459" s="43">
        <v>210</v>
      </c>
      <c r="BH1459" s="43" t="s">
        <v>1960</v>
      </c>
      <c r="BI1459" s="43" t="s">
        <v>1387</v>
      </c>
      <c r="BJ1459" s="43" t="s">
        <v>533</v>
      </c>
      <c r="BK1459" s="43" t="s">
        <v>846</v>
      </c>
      <c r="BN1459" s="43">
        <v>10.3</v>
      </c>
      <c r="BO1459" s="43" t="s">
        <v>1390</v>
      </c>
      <c r="BP1459" s="48" t="s">
        <v>1406</v>
      </c>
      <c r="BS1459" s="43" t="s">
        <v>1393</v>
      </c>
      <c r="BT1459" s="43" t="s">
        <v>559</v>
      </c>
      <c r="BU1459" s="43"/>
      <c r="BV1459" s="43"/>
      <c r="BW1459" s="126">
        <v>36617</v>
      </c>
      <c r="BX1459" s="126">
        <v>36831</v>
      </c>
      <c r="BY1459" s="43" t="s">
        <v>1961</v>
      </c>
      <c r="BZ1459" s="43">
        <v>0.28000000000000003</v>
      </c>
      <c r="CA1459" s="43" t="s">
        <v>1396</v>
      </c>
      <c r="CD1459" s="124" t="s">
        <v>2044</v>
      </c>
      <c r="CE1459" s="43">
        <v>3791</v>
      </c>
      <c r="CR1459" s="43" t="s">
        <v>1962</v>
      </c>
      <c r="CS1459" s="251">
        <v>34872</v>
      </c>
      <c r="CT1459" s="126"/>
      <c r="CU1459" s="43">
        <v>0</v>
      </c>
      <c r="CV1459" s="39" t="s">
        <v>1390</v>
      </c>
      <c r="CW1459" s="43"/>
      <c r="CY1459" s="39" t="s">
        <v>2438</v>
      </c>
      <c r="CZ1459" s="43">
        <v>2000</v>
      </c>
      <c r="DA1459" s="43" t="s">
        <v>2046</v>
      </c>
      <c r="DD1459" s="43" t="s">
        <v>2044</v>
      </c>
      <c r="DE1459" s="43">
        <v>636</v>
      </c>
      <c r="DF1459" s="43"/>
      <c r="DG1459" s="43"/>
      <c r="DH1459" s="43"/>
      <c r="DI1459" s="43"/>
      <c r="DJ1459" s="43"/>
      <c r="DK1459" s="43"/>
      <c r="DL1459" s="43"/>
      <c r="DM1459" s="43"/>
      <c r="DN1459" s="43"/>
      <c r="DO1459" s="43"/>
      <c r="DP1459" s="43"/>
      <c r="DQ1459" s="43"/>
      <c r="DR1459" s="124"/>
      <c r="DS1459" s="43"/>
    </row>
    <row r="1460" spans="1:123" s="39" customFormat="1" hidden="1" x14ac:dyDescent="0.2">
      <c r="A1460" s="44" t="str">
        <f t="shared" si="611"/>
        <v>Mountain View</v>
      </c>
      <c r="B1460" s="44" t="str">
        <f t="shared" si="599"/>
        <v>Trichloroethylene</v>
      </c>
      <c r="C1460" s="38" t="s">
        <v>2587</v>
      </c>
      <c r="D1460" s="38" t="str">
        <f t="shared" si="596"/>
        <v>LS</v>
      </c>
      <c r="E1460" s="44" t="s">
        <v>372</v>
      </c>
      <c r="F1460" s="155" t="str">
        <f t="shared" si="613"/>
        <v>Residence 3</v>
      </c>
      <c r="G1460" s="44" t="str">
        <f t="shared" si="612"/>
        <v>Residential</v>
      </c>
      <c r="H1460" s="44" t="str">
        <f t="shared" si="600"/>
        <v>Slab on grade</v>
      </c>
      <c r="I1460" s="38" t="str">
        <f t="shared" si="605"/>
        <v>Y</v>
      </c>
      <c r="J1460" s="38" t="str">
        <f t="shared" si="606"/>
        <v>Y</v>
      </c>
      <c r="K1460" s="38" t="str">
        <f t="shared" si="610"/>
        <v>Y</v>
      </c>
      <c r="L1460" s="44"/>
      <c r="M1460" s="38" t="str">
        <f t="shared" si="617"/>
        <v/>
      </c>
      <c r="N1460" s="38" t="str">
        <f t="shared" si="618"/>
        <v/>
      </c>
      <c r="O1460" s="38" t="str">
        <f>IF(AJ1460="","",IF(OR(M1460="N",N1460="N"),"n","Y"))</f>
        <v/>
      </c>
      <c r="P1460" s="44"/>
      <c r="Q1460" s="38" t="str">
        <f>IF(DR1460="","",IF(DR1460="y","Y","n"))</f>
        <v>Y</v>
      </c>
      <c r="R1460" s="38" t="str">
        <f>IF(AK1460="","",IF(AN1460="","Y",IF(AK1460&gt;AN1460*$R$38,"Y","n")))</f>
        <v>Y</v>
      </c>
      <c r="S1460" s="38" t="str">
        <f>IF(AK1460="","",IF(Q1460="N","n","Y"))</f>
        <v>Y</v>
      </c>
      <c r="T1460" s="44"/>
      <c r="U1460" s="44"/>
      <c r="V1460" s="44"/>
      <c r="W1460" s="44"/>
      <c r="X1460" s="44"/>
      <c r="Y1460" s="38" t="str">
        <f t="shared" si="602"/>
        <v>Y</v>
      </c>
      <c r="Z1460" s="38" t="str">
        <f t="shared" si="603"/>
        <v>Y</v>
      </c>
      <c r="AA1460" s="38" t="str">
        <f t="shared" si="594"/>
        <v>Y</v>
      </c>
      <c r="AC1460" s="59"/>
      <c r="AD1460" s="204"/>
      <c r="AE1460" s="38"/>
      <c r="AF1460" s="38"/>
      <c r="AG1460" s="125">
        <f t="shared" si="607"/>
        <v>3300</v>
      </c>
      <c r="AH1460" s="39">
        <v>17</v>
      </c>
      <c r="AI1460" s="123">
        <f t="shared" si="608"/>
        <v>960180.23143614188</v>
      </c>
      <c r="AK1460" s="47">
        <f>IF(DO1460="","",IF(DO1460="mg/m3",1000*DN1460,IF(DO1460="ppbv",DN1460*INDEX(ppbv_ug_m3,MATCH(BS1460,ChemName,0)),DN1460)))</f>
        <v>52050</v>
      </c>
      <c r="AM1460" s="40">
        <f t="shared" si="614"/>
        <v>32</v>
      </c>
      <c r="AN1460" s="39">
        <f t="shared" si="604"/>
        <v>0.5</v>
      </c>
      <c r="AO1460" s="204">
        <f t="shared" si="609"/>
        <v>3.332707647202608E-5</v>
      </c>
      <c r="AP1460" s="204"/>
      <c r="AQ1460" s="204">
        <f>IF(AK1460="","",AM1460/AK1460)</f>
        <v>6.147934678194044E-4</v>
      </c>
      <c r="AR1460" s="59"/>
      <c r="AS1460" s="115">
        <f t="shared" si="615"/>
        <v>1</v>
      </c>
      <c r="AT1460" s="115">
        <f t="shared" si="616"/>
        <v>0</v>
      </c>
      <c r="AU1460" s="115"/>
      <c r="AV1460" s="115"/>
      <c r="AW1460" s="39">
        <f>IF(AQ1460="","",IF(DR1460="Y",1,0))</f>
        <v>1</v>
      </c>
      <c r="AX1460" s="39">
        <f>IF(AQ1460="","",IF(DR1460="n",1,0))</f>
        <v>0</v>
      </c>
      <c r="AY1460" s="115"/>
      <c r="AZ1460" s="115"/>
      <c r="BA1460" s="43">
        <v>45</v>
      </c>
      <c r="BB1460" s="43" t="s">
        <v>1958</v>
      </c>
      <c r="BC1460" s="43" t="s">
        <v>1403</v>
      </c>
      <c r="BD1460" s="43" t="s">
        <v>1959</v>
      </c>
      <c r="BE1460" s="37" t="s">
        <v>654</v>
      </c>
      <c r="BF1460" s="43"/>
      <c r="BG1460" s="43">
        <v>211</v>
      </c>
      <c r="BH1460" s="43" t="s">
        <v>1963</v>
      </c>
      <c r="BI1460" s="43" t="s">
        <v>1387</v>
      </c>
      <c r="BJ1460" s="43" t="s">
        <v>533</v>
      </c>
      <c r="BK1460" s="43" t="s">
        <v>846</v>
      </c>
      <c r="BN1460" s="43">
        <v>10.3</v>
      </c>
      <c r="BO1460" s="43" t="s">
        <v>1390</v>
      </c>
      <c r="BP1460" s="48" t="s">
        <v>1406</v>
      </c>
      <c r="BS1460" s="43" t="s">
        <v>1393</v>
      </c>
      <c r="BT1460" s="43" t="s">
        <v>559</v>
      </c>
      <c r="BU1460" s="43"/>
      <c r="BV1460" s="43"/>
      <c r="BW1460" s="126">
        <v>36617</v>
      </c>
      <c r="BX1460" s="126">
        <v>36831</v>
      </c>
      <c r="BY1460" s="43" t="s">
        <v>1961</v>
      </c>
      <c r="BZ1460" s="43">
        <v>32</v>
      </c>
      <c r="CA1460" s="43" t="s">
        <v>1396</v>
      </c>
      <c r="CD1460" s="124" t="s">
        <v>2044</v>
      </c>
      <c r="CE1460" s="43">
        <v>3792</v>
      </c>
      <c r="CR1460" s="43" t="s">
        <v>1964</v>
      </c>
      <c r="CS1460" s="251">
        <v>34872</v>
      </c>
      <c r="CT1460" s="126"/>
      <c r="CU1460" s="43">
        <v>0</v>
      </c>
      <c r="CV1460" s="39" t="s">
        <v>1390</v>
      </c>
      <c r="CW1460" s="43"/>
      <c r="CY1460" s="39" t="s">
        <v>2438</v>
      </c>
      <c r="CZ1460" s="43">
        <v>3300</v>
      </c>
      <c r="DA1460" s="43" t="s">
        <v>2046</v>
      </c>
      <c r="DD1460" s="43" t="s">
        <v>2044</v>
      </c>
      <c r="DE1460" s="43">
        <v>637</v>
      </c>
      <c r="DF1460" s="180" t="s">
        <v>2131</v>
      </c>
      <c r="DG1460" s="43"/>
      <c r="DH1460" s="43"/>
      <c r="DI1460" s="43"/>
      <c r="DJ1460" s="43"/>
      <c r="DK1460" s="43">
        <v>1.5</v>
      </c>
      <c r="DL1460" s="48" t="s">
        <v>1390</v>
      </c>
      <c r="DM1460" s="39" t="s">
        <v>451</v>
      </c>
      <c r="DN1460" s="180">
        <v>52050</v>
      </c>
      <c r="DO1460" s="180" t="s">
        <v>1396</v>
      </c>
      <c r="DP1460" s="43"/>
      <c r="DQ1460" s="43"/>
      <c r="DR1460" s="115" t="s">
        <v>2044</v>
      </c>
      <c r="DS1460" s="180">
        <v>770</v>
      </c>
    </row>
    <row r="1461" spans="1:123" s="39" customFormat="1" hidden="1" x14ac:dyDescent="0.2">
      <c r="A1461" s="44" t="str">
        <f t="shared" si="611"/>
        <v>Mountain View</v>
      </c>
      <c r="B1461" s="44" t="str">
        <f t="shared" si="599"/>
        <v>Trichloroethylene</v>
      </c>
      <c r="C1461" s="38" t="s">
        <v>2587</v>
      </c>
      <c r="D1461" s="38" t="str">
        <f t="shared" si="596"/>
        <v>LS</v>
      </c>
      <c r="E1461" s="44" t="s">
        <v>372</v>
      </c>
      <c r="F1461" s="155" t="str">
        <f t="shared" si="613"/>
        <v>Residence 4</v>
      </c>
      <c r="G1461" s="44" t="str">
        <f t="shared" si="612"/>
        <v>Residential</v>
      </c>
      <c r="H1461" s="44" t="str">
        <f t="shared" si="600"/>
        <v>Slab on grade</v>
      </c>
      <c r="I1461" s="38" t="str">
        <f t="shared" si="605"/>
        <v>Y</v>
      </c>
      <c r="J1461" s="38" t="str">
        <f t="shared" si="606"/>
        <v>Y</v>
      </c>
      <c r="K1461" s="38" t="str">
        <f t="shared" si="610"/>
        <v>Y</v>
      </c>
      <c r="L1461" s="44"/>
      <c r="M1461" s="38" t="str">
        <f t="shared" si="617"/>
        <v/>
      </c>
      <c r="N1461" s="38" t="str">
        <f t="shared" si="618"/>
        <v/>
      </c>
      <c r="O1461" s="38" t="str">
        <f>IF(AJ1461="","",IF(OR(M1461="N",N1461="N"),"n","Y"))</f>
        <v/>
      </c>
      <c r="P1461" s="44"/>
      <c r="Q1461" s="38" t="str">
        <f>IF(DR1461="","",IF(DR1461="y","Y","n"))</f>
        <v>Y</v>
      </c>
      <c r="R1461" s="38" t="str">
        <f>IF(AK1461="","",IF(AN1461="","Y",IF(AK1461&gt;AN1461*$R$38,"Y","n")))</f>
        <v>Y</v>
      </c>
      <c r="S1461" s="38" t="str">
        <f>IF(AK1461="","",IF(Q1461="N","n","Y"))</f>
        <v>Y</v>
      </c>
      <c r="T1461" s="44"/>
      <c r="U1461" s="44"/>
      <c r="V1461" s="44"/>
      <c r="W1461" s="44"/>
      <c r="X1461" s="44"/>
      <c r="Y1461" s="38" t="str">
        <f t="shared" si="602"/>
        <v>Y</v>
      </c>
      <c r="Z1461" s="38" t="str">
        <f t="shared" si="603"/>
        <v>Y</v>
      </c>
      <c r="AA1461" s="38" t="str">
        <f t="shared" si="594"/>
        <v>Y</v>
      </c>
      <c r="AC1461" s="59"/>
      <c r="AD1461" s="204"/>
      <c r="AE1461" s="38"/>
      <c r="AF1461" s="38"/>
      <c r="AG1461" s="125">
        <f t="shared" si="607"/>
        <v>1000</v>
      </c>
      <c r="AH1461" s="39">
        <v>17</v>
      </c>
      <c r="AI1461" s="123">
        <f t="shared" si="608"/>
        <v>290963.70649580058</v>
      </c>
      <c r="AK1461" s="47">
        <f>IF(DO1461="","",IF(DO1461="mg/m3",1000*DN1461,IF(DO1461="ppbv",DN1461*INDEX(ppbv_ug_m3,MATCH(BS1461,ChemName,0)),DN1461)))</f>
        <v>45100</v>
      </c>
      <c r="AM1461" s="40">
        <f t="shared" si="614"/>
        <v>0.54</v>
      </c>
      <c r="AN1461" s="39">
        <f t="shared" si="604"/>
        <v>0.5</v>
      </c>
      <c r="AO1461" s="204">
        <f t="shared" si="609"/>
        <v>1.8559015710359523E-6</v>
      </c>
      <c r="AP1461" s="204"/>
      <c r="AQ1461" s="204">
        <f>IF(AK1461="","",AM1461/AK1461)</f>
        <v>1.197339246119734E-5</v>
      </c>
      <c r="AR1461" s="59"/>
      <c r="AS1461" s="115">
        <f t="shared" si="615"/>
        <v>1</v>
      </c>
      <c r="AT1461" s="115">
        <f t="shared" si="616"/>
        <v>0</v>
      </c>
      <c r="AU1461" s="115"/>
      <c r="AV1461" s="115"/>
      <c r="AW1461" s="39">
        <f>IF(AQ1461="","",IF(DR1461="Y",1,0))</f>
        <v>1</v>
      </c>
      <c r="AX1461" s="39">
        <f>IF(AQ1461="","",IF(DR1461="n",1,0))</f>
        <v>0</v>
      </c>
      <c r="AY1461" s="115"/>
      <c r="AZ1461" s="115"/>
      <c r="BA1461" s="43">
        <v>45</v>
      </c>
      <c r="BB1461" s="43" t="s">
        <v>1958</v>
      </c>
      <c r="BC1461" s="43" t="s">
        <v>1403</v>
      </c>
      <c r="BD1461" s="43" t="s">
        <v>1959</v>
      </c>
      <c r="BE1461" s="37" t="s">
        <v>654</v>
      </c>
      <c r="BF1461" s="43"/>
      <c r="BG1461" s="43">
        <v>212</v>
      </c>
      <c r="BH1461" s="43" t="s">
        <v>1965</v>
      </c>
      <c r="BI1461" s="43" t="s">
        <v>1387</v>
      </c>
      <c r="BJ1461" s="43" t="s">
        <v>533</v>
      </c>
      <c r="BK1461" s="43" t="s">
        <v>846</v>
      </c>
      <c r="BN1461" s="43">
        <v>10.3</v>
      </c>
      <c r="BO1461" s="43" t="s">
        <v>1390</v>
      </c>
      <c r="BP1461" s="48" t="s">
        <v>1406</v>
      </c>
      <c r="BS1461" s="43" t="s">
        <v>1393</v>
      </c>
      <c r="BT1461" s="43" t="s">
        <v>559</v>
      </c>
      <c r="BU1461" s="43"/>
      <c r="BV1461" s="43"/>
      <c r="BW1461" s="126">
        <v>36617</v>
      </c>
      <c r="BX1461" s="126">
        <v>36831</v>
      </c>
      <c r="BY1461" s="43" t="s">
        <v>1961</v>
      </c>
      <c r="BZ1461" s="43">
        <v>0.54</v>
      </c>
      <c r="CA1461" s="43" t="s">
        <v>1396</v>
      </c>
      <c r="CD1461" s="124" t="s">
        <v>2044</v>
      </c>
      <c r="CE1461" s="43">
        <v>3793</v>
      </c>
      <c r="CR1461" s="43" t="s">
        <v>1966</v>
      </c>
      <c r="CS1461" s="251">
        <v>34872</v>
      </c>
      <c r="CT1461" s="126"/>
      <c r="CU1461" s="43">
        <v>0</v>
      </c>
      <c r="CV1461" s="39" t="s">
        <v>1390</v>
      </c>
      <c r="CW1461" s="43"/>
      <c r="CY1461" s="39" t="s">
        <v>2438</v>
      </c>
      <c r="CZ1461" s="43">
        <v>1000</v>
      </c>
      <c r="DA1461" s="43" t="s">
        <v>2046</v>
      </c>
      <c r="DD1461" s="43" t="s">
        <v>2044</v>
      </c>
      <c r="DE1461" s="43">
        <v>638</v>
      </c>
      <c r="DF1461" s="180" t="s">
        <v>2132</v>
      </c>
      <c r="DG1461" s="43"/>
      <c r="DH1461" s="43"/>
      <c r="DI1461" s="43"/>
      <c r="DJ1461" s="43"/>
      <c r="DK1461" s="43">
        <v>1.5</v>
      </c>
      <c r="DL1461" s="48" t="s">
        <v>1390</v>
      </c>
      <c r="DM1461" s="39" t="s">
        <v>451</v>
      </c>
      <c r="DN1461" s="180">
        <v>45100</v>
      </c>
      <c r="DO1461" s="180" t="s">
        <v>1396</v>
      </c>
      <c r="DP1461" s="43"/>
      <c r="DQ1461" s="43"/>
      <c r="DR1461" s="115" t="s">
        <v>2044</v>
      </c>
      <c r="DS1461" s="180">
        <v>771</v>
      </c>
    </row>
    <row r="1462" spans="1:123" s="39" customFormat="1" hidden="1" x14ac:dyDescent="0.2">
      <c r="A1462" s="44" t="str">
        <f t="shared" si="611"/>
        <v>Mountain View</v>
      </c>
      <c r="B1462" s="44" t="str">
        <f t="shared" si="599"/>
        <v>Trichloroethylene</v>
      </c>
      <c r="C1462" s="38" t="s">
        <v>2587</v>
      </c>
      <c r="D1462" s="38" t="str">
        <f t="shared" si="596"/>
        <v>LS</v>
      </c>
      <c r="E1462" s="44" t="s">
        <v>372</v>
      </c>
      <c r="F1462" s="155" t="str">
        <f t="shared" si="613"/>
        <v>Residence 6</v>
      </c>
      <c r="G1462" s="44" t="str">
        <f t="shared" si="612"/>
        <v>Residential</v>
      </c>
      <c r="H1462" s="44" t="str">
        <f t="shared" si="600"/>
        <v>Slab on grade</v>
      </c>
      <c r="I1462" s="38" t="str">
        <f t="shared" si="605"/>
        <v>Y</v>
      </c>
      <c r="J1462" s="38" t="str">
        <f t="shared" si="606"/>
        <v>Y</v>
      </c>
      <c r="K1462" s="38" t="str">
        <f t="shared" si="610"/>
        <v>Y</v>
      </c>
      <c r="L1462" s="44"/>
      <c r="M1462" s="38" t="str">
        <f t="shared" si="617"/>
        <v/>
      </c>
      <c r="N1462" s="38" t="str">
        <f t="shared" si="618"/>
        <v/>
      </c>
      <c r="O1462" s="38" t="str">
        <f>IF(AJ1462="","",IF(OR(M1462="N",N1462="N"),"n","Y"))</f>
        <v/>
      </c>
      <c r="P1462" s="44"/>
      <c r="Q1462" s="44"/>
      <c r="R1462" s="44"/>
      <c r="S1462" s="44"/>
      <c r="T1462" s="44"/>
      <c r="U1462" s="44"/>
      <c r="V1462" s="44"/>
      <c r="W1462" s="44"/>
      <c r="X1462" s="44"/>
      <c r="Y1462" s="38" t="str">
        <f t="shared" si="602"/>
        <v>Y</v>
      </c>
      <c r="Z1462" s="38" t="str">
        <f t="shared" si="603"/>
        <v>n</v>
      </c>
      <c r="AA1462" s="38" t="str">
        <f t="shared" si="594"/>
        <v>Y</v>
      </c>
      <c r="AC1462" s="59"/>
      <c r="AD1462" s="204"/>
      <c r="AE1462" s="38"/>
      <c r="AF1462" s="38"/>
      <c r="AG1462" s="125">
        <f t="shared" si="607"/>
        <v>300</v>
      </c>
      <c r="AH1462" s="39">
        <v>17</v>
      </c>
      <c r="AI1462" s="123">
        <f t="shared" si="608"/>
        <v>87289.111948740174</v>
      </c>
      <c r="AM1462" s="40">
        <f t="shared" si="614"/>
        <v>0.28999999999999998</v>
      </c>
      <c r="AN1462" s="39">
        <f t="shared" si="604"/>
        <v>0.5</v>
      </c>
      <c r="AO1462" s="204">
        <f t="shared" si="609"/>
        <v>3.3222929358050996E-6</v>
      </c>
      <c r="AP1462" s="204"/>
      <c r="AQ1462" s="59"/>
      <c r="AR1462" s="59"/>
      <c r="AS1462" s="115">
        <f t="shared" si="615"/>
        <v>1</v>
      </c>
      <c r="AT1462" s="115">
        <f t="shared" si="616"/>
        <v>0</v>
      </c>
      <c r="AU1462" s="115"/>
      <c r="AV1462" s="115"/>
      <c r="AY1462" s="115"/>
      <c r="AZ1462" s="115"/>
      <c r="BA1462" s="43">
        <v>45</v>
      </c>
      <c r="BB1462" s="43" t="s">
        <v>1958</v>
      </c>
      <c r="BC1462" s="43" t="s">
        <v>1403</v>
      </c>
      <c r="BD1462" s="43" t="s">
        <v>1959</v>
      </c>
      <c r="BE1462" s="37" t="s">
        <v>654</v>
      </c>
      <c r="BF1462" s="43"/>
      <c r="BG1462" s="43">
        <v>213</v>
      </c>
      <c r="BH1462" s="43" t="s">
        <v>1967</v>
      </c>
      <c r="BI1462" s="43" t="s">
        <v>1387</v>
      </c>
      <c r="BJ1462" s="43" t="s">
        <v>533</v>
      </c>
      <c r="BK1462" s="43" t="s">
        <v>846</v>
      </c>
      <c r="BN1462" s="43">
        <v>10.3</v>
      </c>
      <c r="BO1462" s="43" t="s">
        <v>1390</v>
      </c>
      <c r="BP1462" s="48" t="s">
        <v>1406</v>
      </c>
      <c r="BS1462" s="43" t="s">
        <v>1393</v>
      </c>
      <c r="BT1462" s="43" t="s">
        <v>559</v>
      </c>
      <c r="BU1462" s="43"/>
      <c r="BV1462" s="43"/>
      <c r="BW1462" s="126">
        <v>36617</v>
      </c>
      <c r="BX1462" s="126">
        <v>36831</v>
      </c>
      <c r="BY1462" s="43" t="s">
        <v>1961</v>
      </c>
      <c r="BZ1462" s="43">
        <v>0.28999999999999998</v>
      </c>
      <c r="CA1462" s="43" t="s">
        <v>1396</v>
      </c>
      <c r="CD1462" s="124" t="s">
        <v>2044</v>
      </c>
      <c r="CE1462" s="43">
        <v>3794</v>
      </c>
      <c r="CR1462" s="43" t="s">
        <v>1968</v>
      </c>
      <c r="CS1462" s="251">
        <v>34872</v>
      </c>
      <c r="CT1462" s="126"/>
      <c r="CU1462" s="43">
        <v>0</v>
      </c>
      <c r="CV1462" s="39" t="s">
        <v>1390</v>
      </c>
      <c r="CW1462" s="43"/>
      <c r="CY1462" s="39" t="s">
        <v>2438</v>
      </c>
      <c r="CZ1462" s="43">
        <v>300</v>
      </c>
      <c r="DA1462" s="43" t="s">
        <v>2046</v>
      </c>
      <c r="DD1462" s="43" t="s">
        <v>2044</v>
      </c>
      <c r="DE1462" s="43">
        <v>639</v>
      </c>
      <c r="DF1462" s="186"/>
      <c r="DG1462" s="43"/>
      <c r="DH1462" s="43"/>
      <c r="DI1462" s="43"/>
      <c r="DJ1462" s="43"/>
      <c r="DK1462" s="43"/>
      <c r="DL1462" s="43"/>
      <c r="DM1462" s="43"/>
      <c r="DN1462" s="186"/>
      <c r="DO1462" s="186"/>
      <c r="DP1462" s="43"/>
      <c r="DQ1462" s="43"/>
      <c r="DR1462" s="124"/>
      <c r="DS1462" s="186"/>
    </row>
    <row r="1463" spans="1:123" s="39" customFormat="1" hidden="1" x14ac:dyDescent="0.2">
      <c r="A1463" s="44" t="str">
        <f t="shared" si="611"/>
        <v>Mountain View</v>
      </c>
      <c r="B1463" s="44" t="str">
        <f t="shared" si="599"/>
        <v>Trichloroethylene</v>
      </c>
      <c r="C1463" s="38" t="s">
        <v>2587</v>
      </c>
      <c r="D1463" s="38" t="str">
        <f t="shared" si="596"/>
        <v>LS</v>
      </c>
      <c r="E1463" s="44" t="s">
        <v>372</v>
      </c>
      <c r="F1463" s="155" t="str">
        <f t="shared" si="613"/>
        <v>Residence 7</v>
      </c>
      <c r="G1463" s="44" t="str">
        <f t="shared" si="612"/>
        <v>Residential</v>
      </c>
      <c r="H1463" s="44" t="str">
        <f t="shared" si="600"/>
        <v>Slab on grade</v>
      </c>
      <c r="I1463" s="38" t="str">
        <f t="shared" si="605"/>
        <v>Y</v>
      </c>
      <c r="J1463" s="38" t="str">
        <f t="shared" si="606"/>
        <v>Y</v>
      </c>
      <c r="K1463" s="38" t="str">
        <f t="shared" si="610"/>
        <v>Y</v>
      </c>
      <c r="L1463" s="44"/>
      <c r="M1463" s="38" t="str">
        <f t="shared" si="617"/>
        <v/>
      </c>
      <c r="N1463" s="38" t="str">
        <f t="shared" si="618"/>
        <v/>
      </c>
      <c r="O1463" s="38" t="str">
        <f>IF(AJ1463="","",IF(OR(M1463="N",N1463="N"),"n","Y"))</f>
        <v/>
      </c>
      <c r="P1463" s="44"/>
      <c r="Q1463" s="38" t="str">
        <f>IF(DR1463="","",IF(DR1463="y","Y","n"))</f>
        <v>Y</v>
      </c>
      <c r="R1463" s="38" t="str">
        <f>IF(AK1463="","",IF(AN1463="","Y",IF(AK1463&gt;AN1463*$R$38,"Y","n")))</f>
        <v>Y</v>
      </c>
      <c r="S1463" s="38" t="str">
        <f>IF(AK1463="","",IF(Q1463="N","n","Y"))</f>
        <v>Y</v>
      </c>
      <c r="T1463" s="44"/>
      <c r="U1463" s="44"/>
      <c r="V1463" s="44"/>
      <c r="W1463" s="44"/>
      <c r="X1463" s="44"/>
      <c r="Y1463" s="38" t="str">
        <f t="shared" si="602"/>
        <v>Y</v>
      </c>
      <c r="Z1463" s="38" t="str">
        <f t="shared" si="603"/>
        <v>Y</v>
      </c>
      <c r="AA1463" s="38" t="str">
        <f t="shared" si="594"/>
        <v>Y</v>
      </c>
      <c r="AC1463" s="59"/>
      <c r="AD1463" s="204"/>
      <c r="AE1463" s="38"/>
      <c r="AF1463" s="38"/>
      <c r="AG1463" s="125">
        <f t="shared" si="607"/>
        <v>300</v>
      </c>
      <c r="AH1463" s="39">
        <v>17</v>
      </c>
      <c r="AI1463" s="123">
        <f t="shared" si="608"/>
        <v>87289.111948740174</v>
      </c>
      <c r="AK1463" s="47">
        <f>IF(DO1463="","",IF(DO1463="mg/m3",1000*DN1463,IF(DO1463="ppbv",DN1463*INDEX(ppbv_ug_m3,MATCH(BS1463,ChemName,0)),DN1463)))</f>
        <v>100</v>
      </c>
      <c r="AM1463" s="40">
        <f t="shared" si="614"/>
        <v>0.84</v>
      </c>
      <c r="AN1463" s="39">
        <f t="shared" si="604"/>
        <v>0.5</v>
      </c>
      <c r="AO1463" s="204">
        <f t="shared" si="609"/>
        <v>9.6231933312975306E-6</v>
      </c>
      <c r="AP1463" s="204"/>
      <c r="AQ1463" s="204">
        <f>IF(AK1463="","",AM1463/AK1463)</f>
        <v>8.3999999999999995E-3</v>
      </c>
      <c r="AR1463" s="59"/>
      <c r="AS1463" s="115">
        <f t="shared" si="615"/>
        <v>1</v>
      </c>
      <c r="AT1463" s="115">
        <f t="shared" si="616"/>
        <v>0</v>
      </c>
      <c r="AU1463" s="115"/>
      <c r="AV1463" s="115"/>
      <c r="AW1463" s="39">
        <f>IF(AQ1463="","",IF(DR1463="Y",1,0))</f>
        <v>1</v>
      </c>
      <c r="AX1463" s="39">
        <f>IF(AQ1463="","",IF(DR1463="n",1,0))</f>
        <v>0</v>
      </c>
      <c r="AY1463" s="115"/>
      <c r="AZ1463" s="115"/>
      <c r="BA1463" s="43">
        <v>45</v>
      </c>
      <c r="BB1463" s="43" t="s">
        <v>1958</v>
      </c>
      <c r="BC1463" s="43" t="s">
        <v>1403</v>
      </c>
      <c r="BD1463" s="43" t="s">
        <v>1959</v>
      </c>
      <c r="BE1463" s="37" t="s">
        <v>654</v>
      </c>
      <c r="BF1463" s="43"/>
      <c r="BG1463" s="43">
        <v>214</v>
      </c>
      <c r="BH1463" s="43" t="s">
        <v>1969</v>
      </c>
      <c r="BI1463" s="43" t="s">
        <v>1387</v>
      </c>
      <c r="BJ1463" s="43" t="s">
        <v>533</v>
      </c>
      <c r="BK1463" s="43" t="s">
        <v>846</v>
      </c>
      <c r="BN1463" s="43">
        <v>10.3</v>
      </c>
      <c r="BO1463" s="43" t="s">
        <v>1390</v>
      </c>
      <c r="BP1463" s="48" t="s">
        <v>1406</v>
      </c>
      <c r="BS1463" s="43" t="s">
        <v>1393</v>
      </c>
      <c r="BT1463" s="43" t="s">
        <v>559</v>
      </c>
      <c r="BU1463" s="43"/>
      <c r="BV1463" s="43"/>
      <c r="BW1463" s="126">
        <v>36617</v>
      </c>
      <c r="BX1463" s="126">
        <v>36831</v>
      </c>
      <c r="BY1463" s="43" t="s">
        <v>1961</v>
      </c>
      <c r="BZ1463" s="43">
        <v>0.84</v>
      </c>
      <c r="CA1463" s="43" t="s">
        <v>1396</v>
      </c>
      <c r="CD1463" s="124" t="s">
        <v>2044</v>
      </c>
      <c r="CE1463" s="43">
        <v>3795</v>
      </c>
      <c r="CR1463" s="43" t="s">
        <v>1970</v>
      </c>
      <c r="CS1463" s="251">
        <v>34872</v>
      </c>
      <c r="CT1463" s="126"/>
      <c r="CU1463" s="43">
        <v>0</v>
      </c>
      <c r="CV1463" s="39" t="s">
        <v>1390</v>
      </c>
      <c r="CW1463" s="43"/>
      <c r="CY1463" s="39" t="s">
        <v>2438</v>
      </c>
      <c r="CZ1463" s="43">
        <v>300</v>
      </c>
      <c r="DA1463" s="43" t="s">
        <v>2046</v>
      </c>
      <c r="DD1463" s="43" t="s">
        <v>2044</v>
      </c>
      <c r="DE1463" s="43">
        <v>640</v>
      </c>
      <c r="DF1463" s="180" t="s">
        <v>2133</v>
      </c>
      <c r="DG1463" s="43"/>
      <c r="DH1463" s="43"/>
      <c r="DI1463" s="43"/>
      <c r="DJ1463" s="43"/>
      <c r="DK1463" s="43">
        <v>1.5</v>
      </c>
      <c r="DL1463" s="48" t="s">
        <v>1390</v>
      </c>
      <c r="DM1463" s="39" t="s">
        <v>451</v>
      </c>
      <c r="DN1463" s="180">
        <v>100</v>
      </c>
      <c r="DO1463" s="180" t="s">
        <v>1396</v>
      </c>
      <c r="DP1463" s="43"/>
      <c r="DQ1463" s="43"/>
      <c r="DR1463" s="115" t="s">
        <v>2044</v>
      </c>
      <c r="DS1463" s="180">
        <v>772</v>
      </c>
    </row>
    <row r="1464" spans="1:123" s="39" customFormat="1" hidden="1" x14ac:dyDescent="0.2">
      <c r="A1464" s="44" t="str">
        <f t="shared" si="611"/>
        <v>Orion Park</v>
      </c>
      <c r="B1464" s="44" t="str">
        <f t="shared" si="599"/>
        <v>Tetrachloroethylene</v>
      </c>
      <c r="C1464" s="38" t="s">
        <v>2587</v>
      </c>
      <c r="D1464" s="38" t="str">
        <f t="shared" si="596"/>
        <v/>
      </c>
      <c r="E1464" s="38"/>
      <c r="F1464" s="155" t="str">
        <f t="shared" si="613"/>
        <v>714G</v>
      </c>
      <c r="G1464" s="44" t="str">
        <f t="shared" si="612"/>
        <v>Residential</v>
      </c>
      <c r="H1464" s="44" t="str">
        <f t="shared" si="600"/>
        <v>Slab on grade</v>
      </c>
      <c r="I1464" s="38"/>
      <c r="J1464" s="38"/>
      <c r="K1464" s="38"/>
      <c r="L1464" s="44"/>
      <c r="M1464" s="38" t="str">
        <f t="shared" si="617"/>
        <v>Y</v>
      </c>
      <c r="N1464" s="38" t="str">
        <f t="shared" si="618"/>
        <v>n</v>
      </c>
      <c r="O1464" s="38" t="str">
        <f t="shared" ref="O1464:O1474" si="619">IF(AJ1464="","",IF(M1464="N","n","Y"))</f>
        <v>Y</v>
      </c>
      <c r="P1464" s="44"/>
      <c r="Q1464" s="44"/>
      <c r="R1464" s="44"/>
      <c r="S1464" s="44"/>
      <c r="T1464" s="44"/>
      <c r="U1464" s="44"/>
      <c r="V1464" s="44"/>
      <c r="W1464" s="44"/>
      <c r="X1464" s="44"/>
      <c r="Y1464" s="38" t="str">
        <f t="shared" si="602"/>
        <v>Y</v>
      </c>
      <c r="Z1464" s="38" t="str">
        <f t="shared" si="603"/>
        <v>n</v>
      </c>
      <c r="AA1464" s="38" t="str">
        <f t="shared" si="594"/>
        <v>Y</v>
      </c>
      <c r="AC1464" s="59">
        <v>48.5</v>
      </c>
      <c r="AD1464" s="204">
        <v>7.4226804123711338E-3</v>
      </c>
      <c r="AE1464" s="38">
        <v>1</v>
      </c>
      <c r="AF1464" s="38">
        <v>0</v>
      </c>
      <c r="AG1464" s="125"/>
      <c r="AI1464" s="123"/>
      <c r="AJ1464" s="40">
        <f t="shared" ref="AJ1464:AJ1474" si="620">IF(CL1464="","",IF(CM1464="mg/m3",1000*CL1464,IF(CM1464="ppbv",CL1464*INDEX(ppbv_ug_m3,MATCH(BS1464,ChemName,0)),CL1464)))</f>
        <v>48.5</v>
      </c>
      <c r="AK1464" s="40"/>
      <c r="AL1464" s="40"/>
      <c r="AM1464" s="40">
        <f t="shared" si="614"/>
        <v>0.36</v>
      </c>
      <c r="AN1464" s="39">
        <f t="shared" si="604"/>
        <v>3.8</v>
      </c>
      <c r="AO1464" s="204"/>
      <c r="AP1464" s="204">
        <f t="shared" ref="AP1464:AP1474" si="621">IF(AJ1464="","",AM1464/AJ1464)</f>
        <v>7.4226804123711338E-3</v>
      </c>
      <c r="AQ1464" s="45"/>
      <c r="AR1464" s="45"/>
      <c r="AS1464" s="115"/>
      <c r="AT1464" s="115"/>
      <c r="AU1464" s="115">
        <f t="shared" ref="AU1464:AU1513" si="622">IF(AP1464="","",IF(CD1464="Y",1,0))</f>
        <v>1</v>
      </c>
      <c r="AV1464" s="115">
        <f t="shared" ref="AV1464:AV1513" si="623">IF(AP1464="","",IF(CD1464="n",1,0))</f>
        <v>0</v>
      </c>
      <c r="AY1464" s="115"/>
      <c r="AZ1464" s="115"/>
      <c r="BA1464" s="49"/>
      <c r="BB1464" s="49" t="s">
        <v>359</v>
      </c>
      <c r="BE1464" s="37" t="s">
        <v>654</v>
      </c>
      <c r="BH1464" s="136" t="s">
        <v>360</v>
      </c>
      <c r="BI1464" s="49" t="s">
        <v>557</v>
      </c>
      <c r="BJ1464" s="49" t="s">
        <v>533</v>
      </c>
      <c r="BK1464" s="49" t="s">
        <v>846</v>
      </c>
      <c r="BL1464" s="49"/>
      <c r="BM1464" s="49"/>
      <c r="BN1464" s="49">
        <v>3</v>
      </c>
      <c r="BO1464" s="49" t="s">
        <v>1390</v>
      </c>
      <c r="BP1464" s="48" t="s">
        <v>1406</v>
      </c>
      <c r="BQ1464" s="49"/>
      <c r="BR1464" s="49"/>
      <c r="BS1464" s="49" t="s">
        <v>2057</v>
      </c>
      <c r="BT1464" s="49"/>
      <c r="BU1464" s="49"/>
      <c r="BV1464" s="49"/>
      <c r="BW1464" s="247" t="s">
        <v>362</v>
      </c>
      <c r="BX1464" s="247"/>
      <c r="BY1464" s="48" t="s">
        <v>451</v>
      </c>
      <c r="BZ1464" s="137">
        <v>0.36</v>
      </c>
      <c r="CA1464" s="49" t="s">
        <v>1396</v>
      </c>
      <c r="CB1464" s="49"/>
      <c r="CC1464" s="49"/>
      <c r="CD1464" s="132" t="s">
        <v>2044</v>
      </c>
      <c r="CE1464" s="49"/>
      <c r="CF1464" s="49"/>
      <c r="CG1464" s="49"/>
      <c r="CH1464" s="49"/>
      <c r="CI1464" s="49"/>
      <c r="CJ1464" s="49"/>
      <c r="CK1464" s="49"/>
      <c r="CL1464" s="137">
        <f>AVERAGE(40,57)</f>
        <v>48.5</v>
      </c>
      <c r="CM1464" s="49" t="s">
        <v>1396</v>
      </c>
      <c r="CN1464" s="49"/>
      <c r="CO1464" s="49"/>
      <c r="CP1464" s="49" t="s">
        <v>2044</v>
      </c>
      <c r="DR1464" s="38"/>
    </row>
    <row r="1465" spans="1:123" s="372" customFormat="1" x14ac:dyDescent="0.2">
      <c r="A1465" s="384" t="str">
        <f t="shared" si="611"/>
        <v>Orion Park</v>
      </c>
      <c r="B1465" s="384" t="str">
        <f t="shared" si="599"/>
        <v>Trichloroethylene</v>
      </c>
      <c r="C1465" s="385" t="s">
        <v>2587</v>
      </c>
      <c r="D1465" s="385" t="str">
        <f t="shared" si="596"/>
        <v/>
      </c>
      <c r="E1465" s="385"/>
      <c r="F1465" s="386" t="str">
        <f t="shared" si="613"/>
        <v>714G</v>
      </c>
      <c r="G1465" s="384" t="str">
        <f t="shared" si="612"/>
        <v>Residential</v>
      </c>
      <c r="H1465" s="384" t="str">
        <f t="shared" si="600"/>
        <v>Slab on grade</v>
      </c>
      <c r="I1465" s="385"/>
      <c r="J1465" s="385"/>
      <c r="K1465" s="385"/>
      <c r="L1465" s="384"/>
      <c r="M1465" s="385" t="str">
        <f t="shared" si="617"/>
        <v>Y</v>
      </c>
      <c r="N1465" s="385" t="str">
        <f t="shared" si="618"/>
        <v>Y</v>
      </c>
      <c r="O1465" s="385" t="str">
        <f t="shared" si="619"/>
        <v>Y</v>
      </c>
      <c r="P1465" s="384"/>
      <c r="Q1465" s="384"/>
      <c r="R1465" s="384"/>
      <c r="S1465" s="384"/>
      <c r="T1465" s="384"/>
      <c r="U1465" s="384"/>
      <c r="V1465" s="384"/>
      <c r="W1465" s="384"/>
      <c r="X1465" s="384"/>
      <c r="Y1465" s="385" t="str">
        <f t="shared" si="602"/>
        <v>Y</v>
      </c>
      <c r="Z1465" s="385" t="str">
        <f t="shared" si="603"/>
        <v>Y</v>
      </c>
      <c r="AA1465" s="385" t="str">
        <f t="shared" si="594"/>
        <v>Y</v>
      </c>
      <c r="AC1465" s="389">
        <v>980</v>
      </c>
      <c r="AD1465" s="390">
        <v>2.7551020408163266E-3</v>
      </c>
      <c r="AE1465" s="385">
        <v>1</v>
      </c>
      <c r="AF1465" s="385">
        <v>0</v>
      </c>
      <c r="AG1465" s="391"/>
      <c r="AI1465" s="392"/>
      <c r="AJ1465" s="394">
        <f t="shared" si="620"/>
        <v>980</v>
      </c>
      <c r="AK1465" s="394"/>
      <c r="AL1465" s="394"/>
      <c r="AM1465" s="394">
        <f t="shared" si="614"/>
        <v>2.7</v>
      </c>
      <c r="AN1465" s="372">
        <f t="shared" si="604"/>
        <v>0.5</v>
      </c>
      <c r="AO1465" s="390"/>
      <c r="AP1465" s="390">
        <f t="shared" si="621"/>
        <v>2.7551020408163266E-3</v>
      </c>
      <c r="AQ1465" s="439"/>
      <c r="AR1465" s="439"/>
      <c r="AS1465" s="396"/>
      <c r="AT1465" s="396"/>
      <c r="AU1465" s="396">
        <f t="shared" si="622"/>
        <v>1</v>
      </c>
      <c r="AV1465" s="396">
        <f t="shared" si="623"/>
        <v>0</v>
      </c>
      <c r="AY1465" s="396"/>
      <c r="AZ1465" s="396"/>
      <c r="BA1465" s="416"/>
      <c r="BB1465" s="416" t="s">
        <v>359</v>
      </c>
      <c r="BE1465" s="303" t="s">
        <v>654</v>
      </c>
      <c r="BH1465" s="477" t="s">
        <v>360</v>
      </c>
      <c r="BI1465" s="416" t="s">
        <v>557</v>
      </c>
      <c r="BJ1465" s="416" t="s">
        <v>533</v>
      </c>
      <c r="BK1465" s="416" t="s">
        <v>846</v>
      </c>
      <c r="BL1465" s="416"/>
      <c r="BM1465" s="416"/>
      <c r="BN1465" s="416">
        <v>3</v>
      </c>
      <c r="BO1465" s="416" t="s">
        <v>1390</v>
      </c>
      <c r="BP1465" s="398" t="s">
        <v>1406</v>
      </c>
      <c r="BQ1465" s="416"/>
      <c r="BR1465" s="416"/>
      <c r="BS1465" s="478" t="s">
        <v>1393</v>
      </c>
      <c r="BT1465" s="416"/>
      <c r="BU1465" s="416"/>
      <c r="BV1465" s="416"/>
      <c r="BW1465" s="479" t="s">
        <v>362</v>
      </c>
      <c r="BX1465" s="479"/>
      <c r="BY1465" s="398" t="s">
        <v>451</v>
      </c>
      <c r="BZ1465" s="480">
        <v>2.7</v>
      </c>
      <c r="CA1465" s="416" t="s">
        <v>1396</v>
      </c>
      <c r="CB1465" s="416"/>
      <c r="CC1465" s="416">
        <v>0.13</v>
      </c>
      <c r="CD1465" s="411" t="s">
        <v>2044</v>
      </c>
      <c r="CE1465" s="416"/>
      <c r="CF1465" s="416"/>
      <c r="CG1465" s="416"/>
      <c r="CH1465" s="416"/>
      <c r="CI1465" s="416"/>
      <c r="CJ1465" s="416"/>
      <c r="CK1465" s="416"/>
      <c r="CL1465" s="480">
        <f>AVERAGE(1100,860)</f>
        <v>980</v>
      </c>
      <c r="CM1465" s="416" t="s">
        <v>1396</v>
      </c>
      <c r="CN1465" s="416"/>
      <c r="CO1465" s="416">
        <v>5.9</v>
      </c>
      <c r="CP1465" s="416" t="s">
        <v>2044</v>
      </c>
      <c r="DR1465" s="385"/>
    </row>
    <row r="1466" spans="1:123" s="372" customFormat="1" x14ac:dyDescent="0.2">
      <c r="A1466" s="384" t="str">
        <f t="shared" si="611"/>
        <v>Orion Park</v>
      </c>
      <c r="B1466" s="384" t="str">
        <f t="shared" si="599"/>
        <v>Trichloroethylene</v>
      </c>
      <c r="C1466" s="385" t="s">
        <v>2587</v>
      </c>
      <c r="D1466" s="385" t="str">
        <f t="shared" si="596"/>
        <v/>
      </c>
      <c r="E1466" s="385"/>
      <c r="F1466" s="386" t="str">
        <f t="shared" si="613"/>
        <v>714G</v>
      </c>
      <c r="G1466" s="384" t="str">
        <f t="shared" si="612"/>
        <v>Residential</v>
      </c>
      <c r="H1466" s="384" t="str">
        <f t="shared" si="600"/>
        <v>Slab on grade</v>
      </c>
      <c r="I1466" s="385"/>
      <c r="J1466" s="385"/>
      <c r="K1466" s="385"/>
      <c r="L1466" s="384"/>
      <c r="M1466" s="385" t="str">
        <f t="shared" si="617"/>
        <v>Y</v>
      </c>
      <c r="N1466" s="385" t="str">
        <f t="shared" si="618"/>
        <v>Y</v>
      </c>
      <c r="O1466" s="385" t="str">
        <f t="shared" si="619"/>
        <v>Y</v>
      </c>
      <c r="P1466" s="384"/>
      <c r="Q1466" s="384"/>
      <c r="R1466" s="384"/>
      <c r="S1466" s="384"/>
      <c r="T1466" s="384"/>
      <c r="U1466" s="384"/>
      <c r="V1466" s="384"/>
      <c r="W1466" s="384"/>
      <c r="X1466" s="384"/>
      <c r="Y1466" s="385" t="str">
        <f t="shared" si="602"/>
        <v>Y</v>
      </c>
      <c r="Z1466" s="385" t="str">
        <f t="shared" si="603"/>
        <v>Y</v>
      </c>
      <c r="AA1466" s="385" t="str">
        <f t="shared" si="594"/>
        <v>Y</v>
      </c>
      <c r="AC1466" s="389">
        <v>125</v>
      </c>
      <c r="AD1466" s="390">
        <v>1.44E-2</v>
      </c>
      <c r="AE1466" s="385">
        <v>1</v>
      </c>
      <c r="AF1466" s="385">
        <v>0</v>
      </c>
      <c r="AG1466" s="391"/>
      <c r="AI1466" s="392"/>
      <c r="AJ1466" s="394">
        <f t="shared" si="620"/>
        <v>125</v>
      </c>
      <c r="AK1466" s="394"/>
      <c r="AL1466" s="394"/>
      <c r="AM1466" s="394">
        <f t="shared" si="614"/>
        <v>1.8</v>
      </c>
      <c r="AN1466" s="372">
        <f t="shared" si="604"/>
        <v>0.5</v>
      </c>
      <c r="AO1466" s="390"/>
      <c r="AP1466" s="390">
        <f t="shared" si="621"/>
        <v>1.44E-2</v>
      </c>
      <c r="AQ1466" s="439"/>
      <c r="AR1466" s="439"/>
      <c r="AS1466" s="396"/>
      <c r="AT1466" s="396"/>
      <c r="AU1466" s="396">
        <f t="shared" si="622"/>
        <v>1</v>
      </c>
      <c r="AV1466" s="396">
        <f t="shared" si="623"/>
        <v>0</v>
      </c>
      <c r="AY1466" s="396"/>
      <c r="AZ1466" s="396"/>
      <c r="BA1466" s="416"/>
      <c r="BB1466" s="416" t="s">
        <v>359</v>
      </c>
      <c r="BE1466" s="303" t="s">
        <v>654</v>
      </c>
      <c r="BH1466" s="481" t="s">
        <v>360</v>
      </c>
      <c r="BI1466" s="416" t="s">
        <v>557</v>
      </c>
      <c r="BJ1466" s="416" t="s">
        <v>533</v>
      </c>
      <c r="BK1466" s="416" t="s">
        <v>846</v>
      </c>
      <c r="BL1466" s="416"/>
      <c r="BM1466" s="416"/>
      <c r="BN1466" s="416">
        <v>3</v>
      </c>
      <c r="BO1466" s="416" t="s">
        <v>1390</v>
      </c>
      <c r="BP1466" s="398" t="s">
        <v>1406</v>
      </c>
      <c r="BQ1466" s="416"/>
      <c r="BR1466" s="416"/>
      <c r="BS1466" s="478" t="s">
        <v>1393</v>
      </c>
      <c r="BT1466" s="416"/>
      <c r="BU1466" s="416"/>
      <c r="BV1466" s="416"/>
      <c r="BW1466" s="482" t="s">
        <v>361</v>
      </c>
      <c r="BX1466" s="482"/>
      <c r="BY1466" s="398" t="s">
        <v>451</v>
      </c>
      <c r="BZ1466" s="483">
        <v>1.8</v>
      </c>
      <c r="CA1466" s="416" t="s">
        <v>1396</v>
      </c>
      <c r="CB1466" s="416"/>
      <c r="CC1466" s="416">
        <v>0.13</v>
      </c>
      <c r="CD1466" s="411" t="s">
        <v>2044</v>
      </c>
      <c r="CE1466" s="416"/>
      <c r="CF1466" s="416"/>
      <c r="CG1466" s="416"/>
      <c r="CH1466" s="416"/>
      <c r="CI1466" s="416"/>
      <c r="CJ1466" s="416"/>
      <c r="CK1466" s="416"/>
      <c r="CL1466" s="483">
        <v>125</v>
      </c>
      <c r="CM1466" s="416" t="s">
        <v>1396</v>
      </c>
      <c r="CN1466" s="416"/>
      <c r="CO1466" s="416">
        <v>5.9</v>
      </c>
      <c r="CP1466" s="416" t="s">
        <v>2044</v>
      </c>
      <c r="DR1466" s="385"/>
    </row>
    <row r="1467" spans="1:123" s="39" customFormat="1" x14ac:dyDescent="0.2">
      <c r="A1467" s="44" t="str">
        <f t="shared" si="611"/>
        <v>Orion Park</v>
      </c>
      <c r="B1467" s="44" t="str">
        <f t="shared" si="599"/>
        <v>Trichloroethylene</v>
      </c>
      <c r="C1467" s="38" t="s">
        <v>2587</v>
      </c>
      <c r="D1467" s="38" t="str">
        <f t="shared" si="596"/>
        <v/>
      </c>
      <c r="E1467" s="38"/>
      <c r="F1467" s="155" t="str">
        <f t="shared" si="613"/>
        <v>715E</v>
      </c>
      <c r="G1467" s="44" t="str">
        <f t="shared" si="612"/>
        <v>Residential</v>
      </c>
      <c r="H1467" s="44" t="str">
        <f t="shared" si="600"/>
        <v>Slab on grade</v>
      </c>
      <c r="I1467" s="38"/>
      <c r="J1467" s="38"/>
      <c r="K1467" s="38"/>
      <c r="L1467" s="44"/>
      <c r="M1467" s="38" t="str">
        <f t="shared" si="617"/>
        <v>Y</v>
      </c>
      <c r="N1467" s="38" t="str">
        <f t="shared" si="618"/>
        <v>Y</v>
      </c>
      <c r="O1467" s="38" t="str">
        <f t="shared" si="619"/>
        <v>Y</v>
      </c>
      <c r="P1467" s="44"/>
      <c r="Q1467" s="44"/>
      <c r="R1467" s="44"/>
      <c r="S1467" s="44"/>
      <c r="T1467" s="44"/>
      <c r="U1467" s="44"/>
      <c r="V1467" s="44"/>
      <c r="W1467" s="44"/>
      <c r="X1467" s="44"/>
      <c r="Y1467" s="38" t="str">
        <f t="shared" si="602"/>
        <v>Y</v>
      </c>
      <c r="Z1467" s="38" t="str">
        <f t="shared" si="603"/>
        <v>n</v>
      </c>
      <c r="AA1467" s="38" t="str">
        <f t="shared" si="594"/>
        <v>Y</v>
      </c>
      <c r="AC1467" s="59">
        <v>140</v>
      </c>
      <c r="AD1467" s="204">
        <v>1.7857142857142857E-3</v>
      </c>
      <c r="AE1467" s="38">
        <v>1</v>
      </c>
      <c r="AF1467" s="38">
        <v>0</v>
      </c>
      <c r="AG1467" s="125"/>
      <c r="AI1467" s="123"/>
      <c r="AJ1467" s="40">
        <f t="shared" si="620"/>
        <v>140</v>
      </c>
      <c r="AK1467" s="40"/>
      <c r="AL1467" s="40"/>
      <c r="AM1467" s="40">
        <f t="shared" si="614"/>
        <v>0.25</v>
      </c>
      <c r="AN1467" s="39">
        <f t="shared" si="604"/>
        <v>0.5</v>
      </c>
      <c r="AO1467" s="204"/>
      <c r="AP1467" s="204">
        <f t="shared" si="621"/>
        <v>1.7857142857142857E-3</v>
      </c>
      <c r="AQ1467" s="45"/>
      <c r="AR1467" s="45"/>
      <c r="AS1467" s="115"/>
      <c r="AT1467" s="115"/>
      <c r="AU1467" s="115">
        <f t="shared" si="622"/>
        <v>1</v>
      </c>
      <c r="AV1467" s="115">
        <f t="shared" si="623"/>
        <v>0</v>
      </c>
      <c r="AY1467" s="115"/>
      <c r="AZ1467" s="115"/>
      <c r="BA1467" s="49"/>
      <c r="BB1467" s="49" t="s">
        <v>359</v>
      </c>
      <c r="BE1467" s="37" t="s">
        <v>654</v>
      </c>
      <c r="BH1467" s="136" t="s">
        <v>363</v>
      </c>
      <c r="BI1467" s="49" t="s">
        <v>557</v>
      </c>
      <c r="BJ1467" s="49" t="s">
        <v>533</v>
      </c>
      <c r="BK1467" s="49" t="s">
        <v>846</v>
      </c>
      <c r="BL1467" s="49"/>
      <c r="BM1467" s="49"/>
      <c r="BN1467" s="49">
        <v>3</v>
      </c>
      <c r="BO1467" s="49" t="s">
        <v>1390</v>
      </c>
      <c r="BP1467" s="48" t="s">
        <v>1406</v>
      </c>
      <c r="BQ1467" s="49"/>
      <c r="BR1467" s="49"/>
      <c r="BS1467" s="50" t="s">
        <v>1393</v>
      </c>
      <c r="BT1467" s="49"/>
      <c r="BU1467" s="49"/>
      <c r="BV1467" s="49"/>
      <c r="BW1467" s="247" t="s">
        <v>362</v>
      </c>
      <c r="BX1467" s="247"/>
      <c r="BY1467" s="48" t="s">
        <v>451</v>
      </c>
      <c r="BZ1467" s="137">
        <v>0.25</v>
      </c>
      <c r="CA1467" s="49" t="s">
        <v>1396</v>
      </c>
      <c r="CB1467" s="49"/>
      <c r="CC1467" s="49">
        <v>0.13</v>
      </c>
      <c r="CD1467" s="132" t="s">
        <v>2044</v>
      </c>
      <c r="CE1467" s="49"/>
      <c r="CF1467" s="49"/>
      <c r="CG1467" s="49"/>
      <c r="CH1467" s="49"/>
      <c r="CI1467" s="49"/>
      <c r="CJ1467" s="49"/>
      <c r="CK1467" s="49"/>
      <c r="CL1467" s="137">
        <v>140</v>
      </c>
      <c r="CM1467" s="49" t="s">
        <v>1396</v>
      </c>
      <c r="CN1467" s="49"/>
      <c r="CO1467" s="49">
        <v>5.9</v>
      </c>
      <c r="CP1467" s="49" t="s">
        <v>2044</v>
      </c>
      <c r="DR1467" s="38"/>
    </row>
    <row r="1468" spans="1:123" s="39" customFormat="1" x14ac:dyDescent="0.2">
      <c r="A1468" s="44" t="str">
        <f t="shared" si="611"/>
        <v>Orion Park</v>
      </c>
      <c r="B1468" s="44" t="str">
        <f t="shared" si="599"/>
        <v>Trichloroethylene</v>
      </c>
      <c r="C1468" s="38" t="s">
        <v>2587</v>
      </c>
      <c r="D1468" s="38" t="str">
        <f t="shared" si="596"/>
        <v/>
      </c>
      <c r="E1468" s="38"/>
      <c r="F1468" s="155" t="str">
        <f t="shared" si="613"/>
        <v>715E</v>
      </c>
      <c r="G1468" s="44" t="str">
        <f t="shared" si="612"/>
        <v>Residential</v>
      </c>
      <c r="H1468" s="44" t="str">
        <f t="shared" si="600"/>
        <v>Slab on grade</v>
      </c>
      <c r="I1468" s="38"/>
      <c r="J1468" s="38"/>
      <c r="K1468" s="38"/>
      <c r="L1468" s="44"/>
      <c r="M1468" s="38" t="str">
        <f t="shared" si="617"/>
        <v>Y</v>
      </c>
      <c r="N1468" s="38" t="str">
        <f t="shared" si="618"/>
        <v>Y</v>
      </c>
      <c r="O1468" s="38" t="str">
        <f t="shared" si="619"/>
        <v>Y</v>
      </c>
      <c r="P1468" s="44"/>
      <c r="Q1468" s="44"/>
      <c r="R1468" s="44"/>
      <c r="S1468" s="44"/>
      <c r="T1468" s="44"/>
      <c r="U1468" s="44"/>
      <c r="V1468" s="44"/>
      <c r="W1468" s="44"/>
      <c r="X1468" s="44"/>
      <c r="Y1468" s="38" t="str">
        <f t="shared" si="602"/>
        <v>Y</v>
      </c>
      <c r="Z1468" s="38" t="str">
        <f t="shared" si="603"/>
        <v>n</v>
      </c>
      <c r="AA1468" s="38" t="str">
        <f t="shared" si="594"/>
        <v>Y</v>
      </c>
      <c r="AC1468" s="59">
        <v>110</v>
      </c>
      <c r="AD1468" s="204">
        <v>2.6363636363636363E-3</v>
      </c>
      <c r="AE1468" s="38">
        <v>1</v>
      </c>
      <c r="AF1468" s="38">
        <v>0</v>
      </c>
      <c r="AG1468" s="125"/>
      <c r="AI1468" s="123"/>
      <c r="AJ1468" s="40">
        <f t="shared" si="620"/>
        <v>110</v>
      </c>
      <c r="AK1468" s="40"/>
      <c r="AL1468" s="40"/>
      <c r="AM1468" s="40">
        <f t="shared" si="614"/>
        <v>0.28999999999999998</v>
      </c>
      <c r="AN1468" s="39">
        <f t="shared" si="604"/>
        <v>0.5</v>
      </c>
      <c r="AO1468" s="204"/>
      <c r="AP1468" s="204">
        <f t="shared" si="621"/>
        <v>2.6363636363636363E-3</v>
      </c>
      <c r="AQ1468" s="45"/>
      <c r="AR1468" s="45"/>
      <c r="AS1468" s="115"/>
      <c r="AT1468" s="115"/>
      <c r="AU1468" s="115">
        <f t="shared" si="622"/>
        <v>1</v>
      </c>
      <c r="AV1468" s="115">
        <f t="shared" si="623"/>
        <v>0</v>
      </c>
      <c r="AY1468" s="115"/>
      <c r="AZ1468" s="115"/>
      <c r="BA1468" s="49"/>
      <c r="BB1468" s="49" t="s">
        <v>359</v>
      </c>
      <c r="BE1468" s="37" t="s">
        <v>654</v>
      </c>
      <c r="BH1468" s="138" t="s">
        <v>363</v>
      </c>
      <c r="BI1468" s="49" t="s">
        <v>557</v>
      </c>
      <c r="BJ1468" s="49" t="s">
        <v>533</v>
      </c>
      <c r="BK1468" s="49" t="s">
        <v>846</v>
      </c>
      <c r="BL1468" s="49"/>
      <c r="BM1468" s="49"/>
      <c r="BN1468" s="49">
        <v>3</v>
      </c>
      <c r="BO1468" s="49" t="s">
        <v>1390</v>
      </c>
      <c r="BP1468" s="48" t="s">
        <v>1406</v>
      </c>
      <c r="BQ1468" s="49"/>
      <c r="BR1468" s="49"/>
      <c r="BS1468" s="50" t="s">
        <v>1393</v>
      </c>
      <c r="BT1468" s="49"/>
      <c r="BU1468" s="49"/>
      <c r="BV1468" s="49"/>
      <c r="BW1468" s="248" t="s">
        <v>361</v>
      </c>
      <c r="BX1468" s="248"/>
      <c r="BY1468" s="48" t="s">
        <v>451</v>
      </c>
      <c r="BZ1468" s="139">
        <v>0.28999999999999998</v>
      </c>
      <c r="CA1468" s="49" t="s">
        <v>1396</v>
      </c>
      <c r="CB1468" s="49"/>
      <c r="CC1468" s="49">
        <v>0.13</v>
      </c>
      <c r="CD1468" s="132" t="s">
        <v>2044</v>
      </c>
      <c r="CE1468" s="49"/>
      <c r="CF1468" s="49"/>
      <c r="CG1468" s="49"/>
      <c r="CH1468" s="49"/>
      <c r="CI1468" s="49"/>
      <c r="CJ1468" s="49"/>
      <c r="CK1468" s="49"/>
      <c r="CL1468" s="139">
        <v>110</v>
      </c>
      <c r="CM1468" s="49" t="s">
        <v>1396</v>
      </c>
      <c r="CN1468" s="49"/>
      <c r="CO1468" s="49">
        <v>5.9</v>
      </c>
      <c r="CP1468" s="49" t="s">
        <v>2044</v>
      </c>
      <c r="DR1468" s="38"/>
    </row>
    <row r="1469" spans="1:123" s="39" customFormat="1" x14ac:dyDescent="0.2">
      <c r="A1469" s="44" t="str">
        <f t="shared" si="611"/>
        <v>Orion Park</v>
      </c>
      <c r="B1469" s="44" t="str">
        <f t="shared" si="599"/>
        <v>Trichloroethylene</v>
      </c>
      <c r="C1469" s="38" t="s">
        <v>2587</v>
      </c>
      <c r="D1469" s="38" t="str">
        <f t="shared" si="596"/>
        <v/>
      </c>
      <c r="E1469" s="38"/>
      <c r="F1469" s="155" t="str">
        <f t="shared" si="613"/>
        <v>727F</v>
      </c>
      <c r="G1469" s="44" t="str">
        <f t="shared" si="612"/>
        <v>Residential</v>
      </c>
      <c r="H1469" s="44" t="str">
        <f t="shared" si="600"/>
        <v>Slab on grade</v>
      </c>
      <c r="I1469" s="38"/>
      <c r="J1469" s="38"/>
      <c r="K1469" s="38"/>
      <c r="L1469" s="44"/>
      <c r="M1469" s="38" t="str">
        <f t="shared" si="617"/>
        <v>Y</v>
      </c>
      <c r="N1469" s="38" t="str">
        <f t="shared" si="618"/>
        <v>Y</v>
      </c>
      <c r="O1469" s="38" t="str">
        <f t="shared" si="619"/>
        <v>Y</v>
      </c>
      <c r="P1469" s="44"/>
      <c r="Q1469" s="44"/>
      <c r="R1469" s="44"/>
      <c r="S1469" s="44"/>
      <c r="T1469" s="44"/>
      <c r="U1469" s="44"/>
      <c r="V1469" s="44"/>
      <c r="W1469" s="44"/>
      <c r="X1469" s="44"/>
      <c r="Y1469" s="38" t="str">
        <f t="shared" si="602"/>
        <v>Y</v>
      </c>
      <c r="Z1469" s="38" t="str">
        <f t="shared" si="603"/>
        <v>Y</v>
      </c>
      <c r="AA1469" s="38" t="str">
        <f t="shared" si="594"/>
        <v>Y</v>
      </c>
      <c r="AC1469" s="59">
        <v>45</v>
      </c>
      <c r="AD1469" s="204">
        <v>3.3333333333333333E-2</v>
      </c>
      <c r="AE1469" s="38">
        <v>1</v>
      </c>
      <c r="AF1469" s="38">
        <v>0</v>
      </c>
      <c r="AG1469" s="125"/>
      <c r="AI1469" s="123"/>
      <c r="AJ1469" s="40">
        <f t="shared" si="620"/>
        <v>45</v>
      </c>
      <c r="AK1469" s="40"/>
      <c r="AL1469" s="40"/>
      <c r="AM1469" s="40">
        <f t="shared" si="614"/>
        <v>1.5</v>
      </c>
      <c r="AN1469" s="39">
        <f t="shared" si="604"/>
        <v>0.5</v>
      </c>
      <c r="AO1469" s="204"/>
      <c r="AP1469" s="204">
        <f t="shared" si="621"/>
        <v>3.3333333333333333E-2</v>
      </c>
      <c r="AQ1469" s="45"/>
      <c r="AR1469" s="45"/>
      <c r="AS1469" s="115"/>
      <c r="AT1469" s="115"/>
      <c r="AU1469" s="115">
        <f t="shared" si="622"/>
        <v>1</v>
      </c>
      <c r="AV1469" s="115">
        <f t="shared" si="623"/>
        <v>0</v>
      </c>
      <c r="AY1469" s="115"/>
      <c r="AZ1469" s="115"/>
      <c r="BA1469" s="49"/>
      <c r="BB1469" s="49" t="s">
        <v>359</v>
      </c>
      <c r="BE1469" s="37" t="s">
        <v>654</v>
      </c>
      <c r="BH1469" s="136" t="s">
        <v>364</v>
      </c>
      <c r="BI1469" s="49" t="s">
        <v>557</v>
      </c>
      <c r="BJ1469" s="49" t="s">
        <v>533</v>
      </c>
      <c r="BK1469" s="49" t="s">
        <v>846</v>
      </c>
      <c r="BL1469" s="49"/>
      <c r="BM1469" s="49"/>
      <c r="BN1469" s="49">
        <v>3</v>
      </c>
      <c r="BO1469" s="49" t="s">
        <v>1390</v>
      </c>
      <c r="BP1469" s="48" t="s">
        <v>1406</v>
      </c>
      <c r="BQ1469" s="49"/>
      <c r="BR1469" s="49"/>
      <c r="BS1469" s="50" t="s">
        <v>1393</v>
      </c>
      <c r="BT1469" s="49"/>
      <c r="BU1469" s="49"/>
      <c r="BV1469" s="49"/>
      <c r="BW1469" s="247" t="s">
        <v>362</v>
      </c>
      <c r="BX1469" s="247"/>
      <c r="BY1469" s="48" t="s">
        <v>451</v>
      </c>
      <c r="BZ1469" s="137">
        <v>1.5</v>
      </c>
      <c r="CA1469" s="49" t="s">
        <v>1396</v>
      </c>
      <c r="CB1469" s="49"/>
      <c r="CC1469" s="49">
        <v>0.13</v>
      </c>
      <c r="CD1469" s="132" t="s">
        <v>2044</v>
      </c>
      <c r="CE1469" s="49"/>
      <c r="CF1469" s="49"/>
      <c r="CG1469" s="49"/>
      <c r="CH1469" s="49"/>
      <c r="CI1469" s="49"/>
      <c r="CJ1469" s="49"/>
      <c r="CK1469" s="49"/>
      <c r="CL1469" s="137">
        <v>45</v>
      </c>
      <c r="CM1469" s="49" t="s">
        <v>1396</v>
      </c>
      <c r="CN1469" s="49"/>
      <c r="CO1469" s="49">
        <v>5.9</v>
      </c>
      <c r="CP1469" s="49" t="s">
        <v>2044</v>
      </c>
      <c r="DR1469" s="38"/>
    </row>
    <row r="1470" spans="1:123" s="39" customFormat="1" x14ac:dyDescent="0.2">
      <c r="A1470" s="44" t="str">
        <f t="shared" si="611"/>
        <v>Orion Park</v>
      </c>
      <c r="B1470" s="44" t="str">
        <f t="shared" si="599"/>
        <v>Trichloroethylene</v>
      </c>
      <c r="C1470" s="38" t="s">
        <v>2587</v>
      </c>
      <c r="D1470" s="38" t="str">
        <f t="shared" si="596"/>
        <v/>
      </c>
      <c r="E1470" s="38"/>
      <c r="F1470" s="155" t="str">
        <f t="shared" si="613"/>
        <v>727G</v>
      </c>
      <c r="G1470" s="44" t="str">
        <f t="shared" si="612"/>
        <v>Residential</v>
      </c>
      <c r="H1470" s="44" t="str">
        <f t="shared" si="600"/>
        <v>Slab on grade</v>
      </c>
      <c r="I1470" s="38"/>
      <c r="J1470" s="38"/>
      <c r="K1470" s="38"/>
      <c r="L1470" s="44"/>
      <c r="M1470" s="38" t="str">
        <f t="shared" si="617"/>
        <v>Y</v>
      </c>
      <c r="N1470" s="38" t="str">
        <f t="shared" si="618"/>
        <v>Y</v>
      </c>
      <c r="O1470" s="38" t="str">
        <f t="shared" si="619"/>
        <v>Y</v>
      </c>
      <c r="P1470" s="44"/>
      <c r="Q1470" s="44"/>
      <c r="R1470" s="44"/>
      <c r="S1470" s="44"/>
      <c r="T1470" s="44"/>
      <c r="U1470" s="44"/>
      <c r="V1470" s="44"/>
      <c r="W1470" s="44"/>
      <c r="X1470" s="44"/>
      <c r="Y1470" s="38" t="str">
        <f t="shared" si="602"/>
        <v>Y</v>
      </c>
      <c r="Z1470" s="38" t="str">
        <f t="shared" si="603"/>
        <v>Y</v>
      </c>
      <c r="AA1470" s="38" t="str">
        <f t="shared" ref="AA1470:AA1533" si="624">IF(AM1470="","",IF(Y1470="N","n","Y"))</f>
        <v>Y</v>
      </c>
      <c r="AC1470" s="59">
        <v>170</v>
      </c>
      <c r="AD1470" s="204">
        <v>8.8235294117647058E-3</v>
      </c>
      <c r="AE1470" s="38">
        <v>1</v>
      </c>
      <c r="AF1470" s="38">
        <v>0</v>
      </c>
      <c r="AG1470" s="125"/>
      <c r="AI1470" s="123"/>
      <c r="AJ1470" s="40">
        <f t="shared" si="620"/>
        <v>170</v>
      </c>
      <c r="AK1470" s="40"/>
      <c r="AL1470" s="40"/>
      <c r="AM1470" s="40">
        <f t="shared" si="614"/>
        <v>1.5</v>
      </c>
      <c r="AN1470" s="39">
        <f t="shared" si="604"/>
        <v>0.5</v>
      </c>
      <c r="AO1470" s="204"/>
      <c r="AP1470" s="204">
        <f t="shared" si="621"/>
        <v>8.8235294117647058E-3</v>
      </c>
      <c r="AQ1470" s="45"/>
      <c r="AR1470" s="45"/>
      <c r="AS1470" s="115"/>
      <c r="AT1470" s="115"/>
      <c r="AU1470" s="115">
        <f t="shared" si="622"/>
        <v>1</v>
      </c>
      <c r="AV1470" s="115">
        <f t="shared" si="623"/>
        <v>0</v>
      </c>
      <c r="AY1470" s="115"/>
      <c r="AZ1470" s="115"/>
      <c r="BA1470" s="49"/>
      <c r="BB1470" s="49" t="s">
        <v>359</v>
      </c>
      <c r="BE1470" s="37" t="s">
        <v>654</v>
      </c>
      <c r="BH1470" s="136" t="s">
        <v>365</v>
      </c>
      <c r="BI1470" s="49" t="s">
        <v>557</v>
      </c>
      <c r="BJ1470" s="49" t="s">
        <v>533</v>
      </c>
      <c r="BK1470" s="49" t="s">
        <v>846</v>
      </c>
      <c r="BL1470" s="49"/>
      <c r="BM1470" s="49"/>
      <c r="BN1470" s="49">
        <v>3</v>
      </c>
      <c r="BO1470" s="49" t="s">
        <v>1390</v>
      </c>
      <c r="BP1470" s="48" t="s">
        <v>1406</v>
      </c>
      <c r="BQ1470" s="49"/>
      <c r="BR1470" s="49"/>
      <c r="BS1470" s="50" t="s">
        <v>1393</v>
      </c>
      <c r="BT1470" s="49"/>
      <c r="BU1470" s="49"/>
      <c r="BV1470" s="49"/>
      <c r="BW1470" s="247" t="s">
        <v>362</v>
      </c>
      <c r="BX1470" s="247"/>
      <c r="BY1470" s="48" t="s">
        <v>451</v>
      </c>
      <c r="BZ1470" s="137">
        <v>1.5</v>
      </c>
      <c r="CA1470" s="49" t="s">
        <v>1396</v>
      </c>
      <c r="CB1470" s="49"/>
      <c r="CC1470" s="49">
        <v>0.13</v>
      </c>
      <c r="CD1470" s="132" t="s">
        <v>2044</v>
      </c>
      <c r="CE1470" s="49"/>
      <c r="CF1470" s="49"/>
      <c r="CG1470" s="49"/>
      <c r="CH1470" s="49"/>
      <c r="CI1470" s="49"/>
      <c r="CJ1470" s="49"/>
      <c r="CK1470" s="49"/>
      <c r="CL1470" s="137">
        <v>170</v>
      </c>
      <c r="CM1470" s="49" t="s">
        <v>1396</v>
      </c>
      <c r="CN1470" s="49"/>
      <c r="CO1470" s="49">
        <v>5.9</v>
      </c>
      <c r="CP1470" s="49" t="s">
        <v>2044</v>
      </c>
      <c r="DR1470" s="38"/>
    </row>
    <row r="1471" spans="1:123" s="39" customFormat="1" x14ac:dyDescent="0.2">
      <c r="A1471" s="44" t="str">
        <f t="shared" si="611"/>
        <v>Orion Park</v>
      </c>
      <c r="B1471" s="44" t="str">
        <f t="shared" si="599"/>
        <v>Trichloroethylene</v>
      </c>
      <c r="C1471" s="38" t="s">
        <v>2587</v>
      </c>
      <c r="D1471" s="38" t="str">
        <f t="shared" si="596"/>
        <v/>
      </c>
      <c r="E1471" s="38"/>
      <c r="F1471" s="155" t="str">
        <f t="shared" si="613"/>
        <v>727H</v>
      </c>
      <c r="G1471" s="44" t="str">
        <f t="shared" si="612"/>
        <v>Residential</v>
      </c>
      <c r="H1471" s="44" t="str">
        <f t="shared" si="600"/>
        <v>Slab on grade</v>
      </c>
      <c r="I1471" s="38"/>
      <c r="J1471" s="38"/>
      <c r="K1471" s="38"/>
      <c r="L1471" s="44"/>
      <c r="M1471" s="38" t="str">
        <f t="shared" si="617"/>
        <v>Y</v>
      </c>
      <c r="N1471" s="38" t="str">
        <f t="shared" si="618"/>
        <v>Y</v>
      </c>
      <c r="O1471" s="38" t="str">
        <f t="shared" si="619"/>
        <v>Y</v>
      </c>
      <c r="P1471" s="44"/>
      <c r="Q1471" s="44"/>
      <c r="R1471" s="44"/>
      <c r="S1471" s="44"/>
      <c r="T1471" s="44"/>
      <c r="U1471" s="44"/>
      <c r="V1471" s="44"/>
      <c r="W1471" s="44"/>
      <c r="X1471" s="44"/>
      <c r="Y1471" s="38" t="str">
        <f t="shared" si="602"/>
        <v>Y</v>
      </c>
      <c r="Z1471" s="38" t="str">
        <f t="shared" si="603"/>
        <v>Y</v>
      </c>
      <c r="AA1471" s="38" t="str">
        <f t="shared" si="624"/>
        <v>Y</v>
      </c>
      <c r="AC1471" s="59">
        <v>160</v>
      </c>
      <c r="AD1471" s="204">
        <v>3.2187500000000003E-3</v>
      </c>
      <c r="AE1471" s="38">
        <v>1</v>
      </c>
      <c r="AF1471" s="38">
        <v>0</v>
      </c>
      <c r="AG1471" s="125"/>
      <c r="AI1471" s="123"/>
      <c r="AJ1471" s="40">
        <f t="shared" si="620"/>
        <v>160</v>
      </c>
      <c r="AK1471" s="40"/>
      <c r="AL1471" s="40"/>
      <c r="AM1471" s="40">
        <f t="shared" si="614"/>
        <v>0.51500000000000001</v>
      </c>
      <c r="AN1471" s="39">
        <f t="shared" si="604"/>
        <v>0.5</v>
      </c>
      <c r="AO1471" s="204"/>
      <c r="AP1471" s="204">
        <f t="shared" si="621"/>
        <v>3.2187500000000003E-3</v>
      </c>
      <c r="AQ1471" s="45"/>
      <c r="AR1471" s="45"/>
      <c r="AS1471" s="115"/>
      <c r="AT1471" s="115"/>
      <c r="AU1471" s="115">
        <f t="shared" si="622"/>
        <v>1</v>
      </c>
      <c r="AV1471" s="115">
        <f t="shared" si="623"/>
        <v>0</v>
      </c>
      <c r="AY1471" s="115"/>
      <c r="AZ1471" s="115"/>
      <c r="BA1471" s="49"/>
      <c r="BB1471" s="49" t="s">
        <v>359</v>
      </c>
      <c r="BE1471" s="37" t="s">
        <v>654</v>
      </c>
      <c r="BH1471" s="136" t="s">
        <v>366</v>
      </c>
      <c r="BI1471" s="49" t="s">
        <v>557</v>
      </c>
      <c r="BJ1471" s="49" t="s">
        <v>533</v>
      </c>
      <c r="BK1471" s="49" t="s">
        <v>846</v>
      </c>
      <c r="BL1471" s="49"/>
      <c r="BM1471" s="49"/>
      <c r="BN1471" s="49">
        <v>3</v>
      </c>
      <c r="BO1471" s="49" t="s">
        <v>1390</v>
      </c>
      <c r="BP1471" s="48" t="s">
        <v>1406</v>
      </c>
      <c r="BQ1471" s="49"/>
      <c r="BR1471" s="49"/>
      <c r="BS1471" s="50" t="s">
        <v>1393</v>
      </c>
      <c r="BT1471" s="49"/>
      <c r="BU1471" s="49"/>
      <c r="BV1471" s="49"/>
      <c r="BW1471" s="247" t="s">
        <v>362</v>
      </c>
      <c r="BX1471" s="247"/>
      <c r="BY1471" s="48" t="s">
        <v>451</v>
      </c>
      <c r="BZ1471" s="137">
        <f>AVERAGE(0.49,0.54)</f>
        <v>0.51500000000000001</v>
      </c>
      <c r="CA1471" s="49" t="s">
        <v>1396</v>
      </c>
      <c r="CB1471" s="49"/>
      <c r="CC1471" s="49">
        <v>0.13</v>
      </c>
      <c r="CD1471" s="132" t="s">
        <v>2044</v>
      </c>
      <c r="CE1471" s="49"/>
      <c r="CF1471" s="49"/>
      <c r="CG1471" s="49"/>
      <c r="CH1471" s="49"/>
      <c r="CI1471" s="49"/>
      <c r="CJ1471" s="49"/>
      <c r="CK1471" s="49"/>
      <c r="CL1471" s="137">
        <v>160</v>
      </c>
      <c r="CM1471" s="49" t="s">
        <v>1396</v>
      </c>
      <c r="CN1471" s="49"/>
      <c r="CO1471" s="49">
        <v>5.9</v>
      </c>
      <c r="CP1471" s="49" t="s">
        <v>2044</v>
      </c>
      <c r="DR1471" s="38"/>
    </row>
    <row r="1472" spans="1:123" s="39" customFormat="1" x14ac:dyDescent="0.2">
      <c r="A1472" s="44" t="str">
        <f t="shared" si="611"/>
        <v>Orion Park</v>
      </c>
      <c r="B1472" s="44" t="str">
        <f t="shared" si="599"/>
        <v>Trichloroethylene</v>
      </c>
      <c r="C1472" s="38" t="s">
        <v>2587</v>
      </c>
      <c r="D1472" s="38" t="str">
        <f t="shared" si="596"/>
        <v/>
      </c>
      <c r="E1472" s="38"/>
      <c r="F1472" s="155" t="str">
        <f t="shared" si="613"/>
        <v>728B</v>
      </c>
      <c r="G1472" s="44" t="str">
        <f t="shared" si="612"/>
        <v>Residential</v>
      </c>
      <c r="H1472" s="44" t="str">
        <f t="shared" si="600"/>
        <v>Slab on grade</v>
      </c>
      <c r="I1472" s="38"/>
      <c r="J1472" s="38"/>
      <c r="K1472" s="38"/>
      <c r="L1472" s="44"/>
      <c r="M1472" s="38" t="str">
        <f t="shared" si="617"/>
        <v>Y</v>
      </c>
      <c r="N1472" s="38" t="str">
        <f t="shared" si="618"/>
        <v>Y</v>
      </c>
      <c r="O1472" s="38" t="str">
        <f t="shared" si="619"/>
        <v>Y</v>
      </c>
      <c r="P1472" s="44"/>
      <c r="Q1472" s="44"/>
      <c r="R1472" s="44"/>
      <c r="S1472" s="44"/>
      <c r="T1472" s="44"/>
      <c r="U1472" s="44"/>
      <c r="V1472" s="44"/>
      <c r="W1472" s="44"/>
      <c r="X1472" s="44"/>
      <c r="Y1472" s="38" t="str">
        <f t="shared" si="602"/>
        <v>Y</v>
      </c>
      <c r="Z1472" s="38" t="str">
        <f t="shared" si="603"/>
        <v>Y</v>
      </c>
      <c r="AA1472" s="38" t="str">
        <f t="shared" si="624"/>
        <v>Y</v>
      </c>
      <c r="AC1472" s="59">
        <v>760</v>
      </c>
      <c r="AD1472" s="204">
        <v>7.0394736842105269E-4</v>
      </c>
      <c r="AE1472" s="38">
        <v>1</v>
      </c>
      <c r="AF1472" s="38">
        <v>0</v>
      </c>
      <c r="AG1472" s="125"/>
      <c r="AI1472" s="123"/>
      <c r="AJ1472" s="40">
        <f t="shared" si="620"/>
        <v>760</v>
      </c>
      <c r="AK1472" s="40"/>
      <c r="AL1472" s="40"/>
      <c r="AM1472" s="40">
        <f t="shared" si="614"/>
        <v>0.53500000000000003</v>
      </c>
      <c r="AN1472" s="39">
        <f t="shared" si="604"/>
        <v>0.5</v>
      </c>
      <c r="AO1472" s="204"/>
      <c r="AP1472" s="204">
        <f t="shared" si="621"/>
        <v>7.0394736842105269E-4</v>
      </c>
      <c r="AQ1472" s="45"/>
      <c r="AR1472" s="45"/>
      <c r="AS1472" s="115"/>
      <c r="AT1472" s="115"/>
      <c r="AU1472" s="115">
        <f t="shared" si="622"/>
        <v>1</v>
      </c>
      <c r="AV1472" s="115">
        <f t="shared" si="623"/>
        <v>0</v>
      </c>
      <c r="AY1472" s="115"/>
      <c r="AZ1472" s="115"/>
      <c r="BA1472" s="49"/>
      <c r="BB1472" s="49" t="s">
        <v>359</v>
      </c>
      <c r="BE1472" s="37" t="s">
        <v>654</v>
      </c>
      <c r="BH1472" s="138" t="s">
        <v>367</v>
      </c>
      <c r="BI1472" s="49" t="s">
        <v>557</v>
      </c>
      <c r="BJ1472" s="49" t="s">
        <v>533</v>
      </c>
      <c r="BK1472" s="49" t="s">
        <v>846</v>
      </c>
      <c r="BL1472" s="49"/>
      <c r="BM1472" s="49"/>
      <c r="BN1472" s="49">
        <v>3</v>
      </c>
      <c r="BO1472" s="49" t="s">
        <v>1390</v>
      </c>
      <c r="BP1472" s="48" t="s">
        <v>1406</v>
      </c>
      <c r="BQ1472" s="49"/>
      <c r="BR1472" s="49"/>
      <c r="BS1472" s="50" t="s">
        <v>1393</v>
      </c>
      <c r="BT1472" s="49"/>
      <c r="BU1472" s="49"/>
      <c r="BV1472" s="49"/>
      <c r="BW1472" s="248" t="s">
        <v>361</v>
      </c>
      <c r="BX1472" s="248"/>
      <c r="BY1472" s="48" t="s">
        <v>451</v>
      </c>
      <c r="BZ1472" s="139">
        <v>0.53500000000000003</v>
      </c>
      <c r="CA1472" s="49" t="s">
        <v>1396</v>
      </c>
      <c r="CB1472" s="49"/>
      <c r="CC1472" s="49">
        <v>0.13</v>
      </c>
      <c r="CD1472" s="132" t="s">
        <v>2044</v>
      </c>
      <c r="CE1472" s="49"/>
      <c r="CF1472" s="49"/>
      <c r="CG1472" s="49"/>
      <c r="CH1472" s="49"/>
      <c r="CI1472" s="49"/>
      <c r="CJ1472" s="49"/>
      <c r="CK1472" s="49"/>
      <c r="CL1472" s="139">
        <v>760</v>
      </c>
      <c r="CM1472" s="49" t="s">
        <v>1396</v>
      </c>
      <c r="CN1472" s="49"/>
      <c r="CO1472" s="49">
        <v>5.9</v>
      </c>
      <c r="CP1472" s="49" t="s">
        <v>2044</v>
      </c>
      <c r="DR1472" s="38"/>
    </row>
    <row r="1473" spans="1:123" s="39" customFormat="1" x14ac:dyDescent="0.2">
      <c r="A1473" s="44" t="str">
        <f t="shared" si="611"/>
        <v>Orion Park</v>
      </c>
      <c r="B1473" s="44" t="str">
        <f t="shared" si="599"/>
        <v>Trichloroethylene</v>
      </c>
      <c r="C1473" s="38" t="s">
        <v>2587</v>
      </c>
      <c r="D1473" s="38" t="str">
        <f t="shared" si="596"/>
        <v/>
      </c>
      <c r="E1473" s="38"/>
      <c r="F1473" s="155" t="str">
        <f t="shared" si="613"/>
        <v>728D</v>
      </c>
      <c r="G1473" s="44" t="str">
        <f t="shared" si="612"/>
        <v>Residential</v>
      </c>
      <c r="H1473" s="44" t="str">
        <f t="shared" si="600"/>
        <v>Slab on grade</v>
      </c>
      <c r="I1473" s="38"/>
      <c r="J1473" s="38"/>
      <c r="K1473" s="38"/>
      <c r="L1473" s="44"/>
      <c r="M1473" s="38" t="str">
        <f t="shared" si="617"/>
        <v>Y</v>
      </c>
      <c r="N1473" s="38" t="str">
        <f t="shared" si="618"/>
        <v>Y</v>
      </c>
      <c r="O1473" s="38" t="str">
        <f t="shared" si="619"/>
        <v>Y</v>
      </c>
      <c r="P1473" s="44"/>
      <c r="Q1473" s="44"/>
      <c r="R1473" s="44"/>
      <c r="S1473" s="44"/>
      <c r="T1473" s="44"/>
      <c r="U1473" s="44"/>
      <c r="V1473" s="44"/>
      <c r="W1473" s="44"/>
      <c r="X1473" s="44"/>
      <c r="Y1473" s="38" t="str">
        <f t="shared" si="602"/>
        <v>Y</v>
      </c>
      <c r="Z1473" s="38" t="str">
        <f t="shared" si="603"/>
        <v>n</v>
      </c>
      <c r="AA1473" s="38" t="str">
        <f t="shared" si="624"/>
        <v>Y</v>
      </c>
      <c r="AC1473" s="59">
        <v>590</v>
      </c>
      <c r="AD1473" s="204">
        <v>5.0000000000000001E-4</v>
      </c>
      <c r="AE1473" s="38">
        <v>1</v>
      </c>
      <c r="AF1473" s="38">
        <v>0</v>
      </c>
      <c r="AG1473" s="125"/>
      <c r="AI1473" s="123"/>
      <c r="AJ1473" s="40">
        <f t="shared" si="620"/>
        <v>590</v>
      </c>
      <c r="AK1473" s="40"/>
      <c r="AL1473" s="40"/>
      <c r="AM1473" s="40">
        <f t="shared" si="614"/>
        <v>0.29499999999999998</v>
      </c>
      <c r="AN1473" s="39">
        <f t="shared" si="604"/>
        <v>0.5</v>
      </c>
      <c r="AO1473" s="204"/>
      <c r="AP1473" s="204">
        <f t="shared" si="621"/>
        <v>5.0000000000000001E-4</v>
      </c>
      <c r="AQ1473" s="45"/>
      <c r="AR1473" s="45"/>
      <c r="AS1473" s="115"/>
      <c r="AT1473" s="115"/>
      <c r="AU1473" s="115">
        <f t="shared" si="622"/>
        <v>1</v>
      </c>
      <c r="AV1473" s="115">
        <f t="shared" si="623"/>
        <v>0</v>
      </c>
      <c r="AY1473" s="115"/>
      <c r="AZ1473" s="115"/>
      <c r="BA1473" s="49"/>
      <c r="BB1473" s="49" t="s">
        <v>359</v>
      </c>
      <c r="BE1473" s="37" t="s">
        <v>654</v>
      </c>
      <c r="BH1473" s="136" t="s">
        <v>368</v>
      </c>
      <c r="BI1473" s="49" t="s">
        <v>557</v>
      </c>
      <c r="BJ1473" s="49" t="s">
        <v>533</v>
      </c>
      <c r="BK1473" s="49" t="s">
        <v>846</v>
      </c>
      <c r="BL1473" s="49"/>
      <c r="BM1473" s="49"/>
      <c r="BN1473" s="49">
        <v>3</v>
      </c>
      <c r="BO1473" s="49" t="s">
        <v>1390</v>
      </c>
      <c r="BP1473" s="48" t="s">
        <v>1406</v>
      </c>
      <c r="BQ1473" s="49"/>
      <c r="BR1473" s="49"/>
      <c r="BS1473" s="50" t="s">
        <v>1393</v>
      </c>
      <c r="BT1473" s="49"/>
      <c r="BU1473" s="49"/>
      <c r="BV1473" s="49"/>
      <c r="BW1473" s="247" t="s">
        <v>362</v>
      </c>
      <c r="BX1473" s="247"/>
      <c r="BY1473" s="48" t="s">
        <v>451</v>
      </c>
      <c r="BZ1473" s="137">
        <f>AVERAGE(0.17,0.42)</f>
        <v>0.29499999999999998</v>
      </c>
      <c r="CA1473" s="49" t="s">
        <v>1396</v>
      </c>
      <c r="CB1473" s="49"/>
      <c r="CC1473" s="49">
        <v>0.13</v>
      </c>
      <c r="CD1473" s="132" t="s">
        <v>2044</v>
      </c>
      <c r="CE1473" s="49"/>
      <c r="CF1473" s="49"/>
      <c r="CG1473" s="49"/>
      <c r="CH1473" s="49"/>
      <c r="CI1473" s="49"/>
      <c r="CJ1473" s="49"/>
      <c r="CK1473" s="49"/>
      <c r="CL1473" s="137">
        <v>590</v>
      </c>
      <c r="CM1473" s="49" t="s">
        <v>1396</v>
      </c>
      <c r="CN1473" s="49"/>
      <c r="CO1473" s="49">
        <v>5.9</v>
      </c>
      <c r="CP1473" s="49" t="s">
        <v>2044</v>
      </c>
      <c r="DR1473" s="38"/>
    </row>
    <row r="1474" spans="1:123" s="39" customFormat="1" hidden="1" x14ac:dyDescent="0.2">
      <c r="A1474" s="44" t="str">
        <f t="shared" si="611"/>
        <v>Orion Park</v>
      </c>
      <c r="B1474" s="44" t="str">
        <f t="shared" si="599"/>
        <v>Tetrachloroethylene</v>
      </c>
      <c r="C1474" s="38" t="s">
        <v>2587</v>
      </c>
      <c r="D1474" s="38" t="str">
        <f t="shared" si="596"/>
        <v/>
      </c>
      <c r="E1474" s="38"/>
      <c r="F1474" s="155" t="str">
        <f t="shared" si="613"/>
        <v>729F</v>
      </c>
      <c r="G1474" s="44" t="str">
        <f t="shared" si="612"/>
        <v>Residential</v>
      </c>
      <c r="H1474" s="44" t="str">
        <f t="shared" si="600"/>
        <v>Slab on grade</v>
      </c>
      <c r="I1474" s="38"/>
      <c r="J1474" s="38"/>
      <c r="K1474" s="38"/>
      <c r="L1474" s="44"/>
      <c r="M1474" s="38" t="str">
        <f t="shared" si="617"/>
        <v>Y</v>
      </c>
      <c r="N1474" s="38" t="str">
        <f t="shared" si="618"/>
        <v>n</v>
      </c>
      <c r="O1474" s="38" t="str">
        <f t="shared" si="619"/>
        <v>Y</v>
      </c>
      <c r="P1474" s="44"/>
      <c r="Q1474" s="44"/>
      <c r="R1474" s="44"/>
      <c r="S1474" s="44"/>
      <c r="T1474" s="44"/>
      <c r="U1474" s="44"/>
      <c r="V1474" s="44"/>
      <c r="W1474" s="44"/>
      <c r="X1474" s="44"/>
      <c r="Y1474" s="38" t="str">
        <f t="shared" si="602"/>
        <v>Y</v>
      </c>
      <c r="Z1474" s="38" t="str">
        <f t="shared" si="603"/>
        <v>n</v>
      </c>
      <c r="AA1474" s="38" t="str">
        <f t="shared" si="624"/>
        <v>Y</v>
      </c>
      <c r="AC1474" s="59">
        <v>120</v>
      </c>
      <c r="AD1474" s="204">
        <v>4.9166666666666664E-3</v>
      </c>
      <c r="AE1474" s="38">
        <v>1</v>
      </c>
      <c r="AF1474" s="38">
        <v>0</v>
      </c>
      <c r="AG1474" s="125"/>
      <c r="AI1474" s="123"/>
      <c r="AJ1474" s="40">
        <f t="shared" si="620"/>
        <v>120</v>
      </c>
      <c r="AK1474" s="40"/>
      <c r="AL1474" s="40"/>
      <c r="AM1474" s="40">
        <f t="shared" si="614"/>
        <v>0.59</v>
      </c>
      <c r="AN1474" s="39">
        <f t="shared" si="604"/>
        <v>3.8</v>
      </c>
      <c r="AO1474" s="204"/>
      <c r="AP1474" s="204">
        <f t="shared" si="621"/>
        <v>4.9166666666666664E-3</v>
      </c>
      <c r="AQ1474" s="45"/>
      <c r="AR1474" s="45"/>
      <c r="AS1474" s="115"/>
      <c r="AT1474" s="115"/>
      <c r="AU1474" s="115">
        <f t="shared" si="622"/>
        <v>1</v>
      </c>
      <c r="AV1474" s="115">
        <f t="shared" si="623"/>
        <v>0</v>
      </c>
      <c r="AY1474" s="115"/>
      <c r="AZ1474" s="115"/>
      <c r="BA1474" s="49"/>
      <c r="BB1474" s="49" t="s">
        <v>359</v>
      </c>
      <c r="BE1474" s="37" t="s">
        <v>654</v>
      </c>
      <c r="BH1474" s="138" t="s">
        <v>369</v>
      </c>
      <c r="BI1474" s="49" t="s">
        <v>557</v>
      </c>
      <c r="BJ1474" s="49" t="s">
        <v>533</v>
      </c>
      <c r="BK1474" s="49" t="s">
        <v>846</v>
      </c>
      <c r="BL1474" s="49"/>
      <c r="BM1474" s="49"/>
      <c r="BN1474" s="49">
        <v>3</v>
      </c>
      <c r="BO1474" s="49" t="s">
        <v>1390</v>
      </c>
      <c r="BP1474" s="48" t="s">
        <v>1406</v>
      </c>
      <c r="BQ1474" s="49"/>
      <c r="BR1474" s="49"/>
      <c r="BS1474" s="49" t="s">
        <v>2057</v>
      </c>
      <c r="BT1474" s="49"/>
      <c r="BU1474" s="49"/>
      <c r="BV1474" s="49"/>
      <c r="BW1474" s="248" t="s">
        <v>361</v>
      </c>
      <c r="BX1474" s="248"/>
      <c r="BY1474" s="48" t="s">
        <v>451</v>
      </c>
      <c r="BZ1474" s="139">
        <v>0.59</v>
      </c>
      <c r="CA1474" s="49" t="s">
        <v>1396</v>
      </c>
      <c r="CB1474" s="49"/>
      <c r="CC1474" s="49"/>
      <c r="CD1474" s="132" t="s">
        <v>2044</v>
      </c>
      <c r="CE1474" s="49"/>
      <c r="CF1474" s="49"/>
      <c r="CG1474" s="49"/>
      <c r="CH1474" s="49"/>
      <c r="CI1474" s="49"/>
      <c r="CJ1474" s="49"/>
      <c r="CK1474" s="49"/>
      <c r="CL1474" s="132">
        <v>120</v>
      </c>
      <c r="CM1474" s="49" t="s">
        <v>1396</v>
      </c>
      <c r="CN1474" s="49"/>
      <c r="CO1474" s="49">
        <v>5.9</v>
      </c>
      <c r="CP1474" s="49" t="s">
        <v>2044</v>
      </c>
      <c r="DR1474" s="38"/>
    </row>
    <row r="1475" spans="1:123" s="39" customFormat="1" hidden="1" x14ac:dyDescent="0.2">
      <c r="A1475" s="44" t="str">
        <f t="shared" si="611"/>
        <v>Rapid City</v>
      </c>
      <c r="B1475" s="44" t="str">
        <f t="shared" si="599"/>
        <v>Trichloroethylene</v>
      </c>
      <c r="C1475" s="38" t="s">
        <v>2587</v>
      </c>
      <c r="D1475" s="38" t="str">
        <f t="shared" si="596"/>
        <v>SC</v>
      </c>
      <c r="E1475" s="44" t="s">
        <v>371</v>
      </c>
      <c r="F1475" s="155" t="str">
        <f t="shared" si="613"/>
        <v>RV401</v>
      </c>
      <c r="G1475" s="44" t="str">
        <f t="shared" si="612"/>
        <v>Residential</v>
      </c>
      <c r="H1475" s="44" t="str">
        <f t="shared" si="600"/>
        <v>Basement</v>
      </c>
      <c r="I1475" s="38" t="str">
        <f>IF(DD1475="","",IF(DD1475="y","Y","n"))</f>
        <v>Y</v>
      </c>
      <c r="J1475" s="38" t="str">
        <f>IF(AG1475="","",IF(AN1475="","Y",IF(AI1475&gt;AN1475*$J$38,"Y","n")))</f>
        <v>Y</v>
      </c>
      <c r="K1475" s="38" t="str">
        <f>IF(AG1475="","",IF(I1475="N","n","Y"))</f>
        <v>Y</v>
      </c>
      <c r="L1475" s="44"/>
      <c r="M1475" s="38" t="str">
        <f t="shared" si="617"/>
        <v/>
      </c>
      <c r="N1475" s="38" t="str">
        <f t="shared" si="618"/>
        <v/>
      </c>
      <c r="O1475" s="38" t="str">
        <f>IF(AJ1475="","",IF(OR(M1475="N",N1475="N"),"n","Y"))</f>
        <v/>
      </c>
      <c r="P1475" s="44"/>
      <c r="Q1475" s="38" t="str">
        <f>IF(DR1475="","",IF(DR1475="y","Y","n"))</f>
        <v>Y</v>
      </c>
      <c r="R1475" s="38" t="str">
        <f>IF(AK1475="","",IF(AN1475="","Y",IF(AK1475&gt;AN1475*$R$38,"Y","n")))</f>
        <v>n</v>
      </c>
      <c r="S1475" s="38" t="str">
        <f>IF(AK1475="","",IF(Q1475="N","n","Y"))</f>
        <v>Y</v>
      </c>
      <c r="T1475" s="44"/>
      <c r="U1475" s="44"/>
      <c r="V1475" s="44"/>
      <c r="W1475" s="44"/>
      <c r="X1475" s="44"/>
      <c r="Y1475" s="38" t="str">
        <f t="shared" si="602"/>
        <v>Y</v>
      </c>
      <c r="Z1475" s="38" t="str">
        <f t="shared" si="603"/>
        <v>n</v>
      </c>
      <c r="AA1475" s="38" t="str">
        <f t="shared" si="624"/>
        <v>Y</v>
      </c>
      <c r="AC1475" s="59"/>
      <c r="AD1475" s="204"/>
      <c r="AE1475" s="38"/>
      <c r="AF1475" s="38"/>
      <c r="AG1475" s="125">
        <f>IF(CZ1475="","",IF(DA1475="mg/l",1000*CZ1475,CZ1475))</f>
        <v>51</v>
      </c>
      <c r="AH1475" s="39">
        <v>10</v>
      </c>
      <c r="AI1475" s="123">
        <f>IF(AG1475="","",AG1475*1000*(INDEX(Hatm25C,MATCH(B1475,ChemNameChem,0))/(0.000082057*(AH1475+273)))*EXP(-(INDEX(Evap,MATCH(B1475,ChemNameChem,0))*((1-(AH1475+273)/INDEX(Tcrit,MATCH(B1475,ChemNameChem,0)))/(1-INDEX(Tboil,MATCH(B1475,ChemNameChem,0))/INDEX(Tcrit,MATCH(B1475,ChemNameChem,0))))^IF((INDEX(Tboil,MATCH(B1475,ChemNameChem,0))/INDEX(Tcrit,MATCH(B1475,ChemNameChem,0)))&lt;0.57,0.3,IF((INDEX(Tboil,MATCH(B1475,ChemNameChem,0))/INDEX(Tcrit,MATCH(B1475,ChemNameChem,0)))&gt;0.71,0.41,0.74*(INDEX(Tboil,MATCH(B1475,ChemNameChem,0))/INDEX(Tcrit,MATCH(B1475,ChemNameChem,0)))-0.116)))*0.5032*(1/(AH1475+273)-1/298)))</f>
        <v>10489.180472359829</v>
      </c>
      <c r="AK1475" s="47">
        <f>IF(DO1475="","",IF(DO1475="mg/m3",1000*DN1475,IF(DO1475="ppbv",DN1475*INDEX(ppbv_ug_m3,MATCH(BS1475,ChemName,0)),DN1475)))</f>
        <v>0.93</v>
      </c>
      <c r="AM1475" s="40">
        <f t="shared" si="614"/>
        <v>0.33</v>
      </c>
      <c r="AN1475" s="39">
        <f t="shared" si="604"/>
        <v>0.5</v>
      </c>
      <c r="AO1475" s="204">
        <f>IF(AG1475="","",AM1475/AI1475)</f>
        <v>3.1460989814179208E-5</v>
      </c>
      <c r="AP1475" s="204"/>
      <c r="AQ1475" s="204">
        <f>IF(AK1475="","",AM1475/AK1475)</f>
        <v>0.35483870967741937</v>
      </c>
      <c r="AR1475" s="59"/>
      <c r="AS1475" s="115">
        <f>IF(AO1475="","",IF(CD1475="Y",1,0))</f>
        <v>1</v>
      </c>
      <c r="AT1475" s="115">
        <f>IF(AO1475="","",IF(CD1475="n",1,0))</f>
        <v>0</v>
      </c>
      <c r="AU1475" s="115"/>
      <c r="AV1475" s="115"/>
      <c r="AW1475" s="39">
        <f>IF(AQ1475="","",IF(DR1475="Y",1,0))</f>
        <v>1</v>
      </c>
      <c r="AX1475" s="39">
        <f>IF(AQ1475="","",IF(DR1475="n",1,0))</f>
        <v>0</v>
      </c>
      <c r="AY1475" s="115"/>
      <c r="AZ1475" s="115"/>
      <c r="BA1475" s="43">
        <v>70</v>
      </c>
      <c r="BB1475" s="43" t="s">
        <v>240</v>
      </c>
      <c r="BC1475" s="39" t="s">
        <v>2627</v>
      </c>
      <c r="BD1475" s="39" t="s">
        <v>1017</v>
      </c>
      <c r="BE1475" s="37" t="s">
        <v>656</v>
      </c>
      <c r="BG1475" s="43">
        <v>544</v>
      </c>
      <c r="BH1475" s="43" t="s">
        <v>241</v>
      </c>
      <c r="BI1475" s="43" t="s">
        <v>1387</v>
      </c>
      <c r="BJ1475" s="43" t="s">
        <v>533</v>
      </c>
      <c r="BK1475" s="43" t="s">
        <v>573</v>
      </c>
      <c r="BL1475" s="39">
        <f>8*0.3048</f>
        <v>2.4384000000000001</v>
      </c>
      <c r="BM1475" s="48" t="s">
        <v>1390</v>
      </c>
      <c r="BN1475" s="135">
        <f>14.5*0.3048</f>
        <v>4.4196</v>
      </c>
      <c r="BO1475" s="48" t="s">
        <v>1390</v>
      </c>
      <c r="BP1475" s="48" t="s">
        <v>1406</v>
      </c>
      <c r="BS1475" s="43" t="s">
        <v>1393</v>
      </c>
      <c r="BT1475" s="43" t="s">
        <v>242</v>
      </c>
      <c r="BU1475" s="43"/>
      <c r="BV1475" s="43"/>
      <c r="BW1475" s="243">
        <v>38054</v>
      </c>
      <c r="BX1475" s="243"/>
      <c r="BY1475" s="48" t="s">
        <v>451</v>
      </c>
      <c r="BZ1475" s="43">
        <v>0.33</v>
      </c>
      <c r="CA1475" s="43" t="s">
        <v>1396</v>
      </c>
      <c r="CC1475" s="43">
        <v>2.8000000000000001E-2</v>
      </c>
      <c r="CD1475" s="124" t="s">
        <v>2044</v>
      </c>
      <c r="CE1475" s="43">
        <v>14346</v>
      </c>
      <c r="CR1475" s="43" t="s">
        <v>243</v>
      </c>
      <c r="CS1475" s="251">
        <v>38041</v>
      </c>
      <c r="CT1475" s="126"/>
      <c r="CY1475" s="39" t="s">
        <v>451</v>
      </c>
      <c r="CZ1475" s="43">
        <v>51</v>
      </c>
      <c r="DA1475" s="43" t="s">
        <v>2046</v>
      </c>
      <c r="DD1475" s="43" t="s">
        <v>2044</v>
      </c>
      <c r="DE1475" s="43">
        <v>2508</v>
      </c>
      <c r="DF1475" s="43"/>
      <c r="DG1475" s="254">
        <v>38041</v>
      </c>
      <c r="DH1475" s="185"/>
      <c r="DI1475" s="43"/>
      <c r="DJ1475" s="43"/>
      <c r="DK1475" s="43"/>
      <c r="DL1475" s="43"/>
      <c r="DM1475" s="48" t="s">
        <v>451</v>
      </c>
      <c r="DN1475" s="180">
        <v>0.93</v>
      </c>
      <c r="DO1475" s="180" t="s">
        <v>1396</v>
      </c>
      <c r="DP1475" s="43"/>
      <c r="DQ1475" s="43"/>
      <c r="DR1475" s="115" t="s">
        <v>2044</v>
      </c>
      <c r="DS1475" s="180">
        <v>2511</v>
      </c>
    </row>
    <row r="1476" spans="1:123" s="39" customFormat="1" hidden="1" x14ac:dyDescent="0.2">
      <c r="A1476" s="44" t="str">
        <f t="shared" si="611"/>
        <v>Rapid City</v>
      </c>
      <c r="B1476" s="44" t="str">
        <f t="shared" si="599"/>
        <v>Trichloroethylene</v>
      </c>
      <c r="C1476" s="38" t="s">
        <v>2587</v>
      </c>
      <c r="D1476" s="38" t="str">
        <f t="shared" si="596"/>
        <v>SC</v>
      </c>
      <c r="E1476" s="44" t="s">
        <v>371</v>
      </c>
      <c r="F1476" s="155" t="str">
        <f t="shared" si="613"/>
        <v>RV403</v>
      </c>
      <c r="G1476" s="44" t="str">
        <f t="shared" si="612"/>
        <v>Residential</v>
      </c>
      <c r="H1476" s="44" t="str">
        <f t="shared" si="600"/>
        <v>Basement</v>
      </c>
      <c r="I1476" s="38" t="str">
        <f>IF(DD1476="","",IF(DD1476="y","Y","n"))</f>
        <v>Y</v>
      </c>
      <c r="J1476" s="38" t="str">
        <f>IF(AG1476="","",IF(AN1476="","Y",IF(AI1476&gt;AN1476*$J$38,"Y","n")))</f>
        <v>Y</v>
      </c>
      <c r="K1476" s="38" t="str">
        <f>IF(AG1476="","",IF(I1476="N","n","Y"))</f>
        <v>Y</v>
      </c>
      <c r="L1476" s="44"/>
      <c r="M1476" s="38" t="str">
        <f t="shared" si="617"/>
        <v/>
      </c>
      <c r="N1476" s="38" t="str">
        <f t="shared" si="618"/>
        <v/>
      </c>
      <c r="O1476" s="38" t="str">
        <f>IF(AJ1476="","",IF(OR(M1476="N",N1476="N"),"n","Y"))</f>
        <v/>
      </c>
      <c r="P1476" s="44"/>
      <c r="Q1476" s="44"/>
      <c r="R1476" s="44"/>
      <c r="S1476" s="44"/>
      <c r="T1476" s="44"/>
      <c r="U1476" s="44"/>
      <c r="V1476" s="44"/>
      <c r="W1476" s="44"/>
      <c r="X1476" s="44"/>
      <c r="Y1476" s="38" t="str">
        <f t="shared" si="602"/>
        <v>Y</v>
      </c>
      <c r="Z1476" s="38" t="str">
        <f t="shared" si="603"/>
        <v>n</v>
      </c>
      <c r="AA1476" s="38" t="str">
        <f t="shared" si="624"/>
        <v>Y</v>
      </c>
      <c r="AC1476" s="59"/>
      <c r="AD1476" s="204"/>
      <c r="AE1476" s="38"/>
      <c r="AF1476" s="38"/>
      <c r="AG1476" s="125">
        <f>IF(CZ1476="","",IF(DA1476="mg/l",1000*CZ1476,CZ1476))</f>
        <v>64</v>
      </c>
      <c r="AH1476" s="39">
        <v>10</v>
      </c>
      <c r="AI1476" s="123">
        <f>IF(AG1476="","",AG1476*1000*(INDEX(Hatm25C,MATCH(B1476,ChemNameChem,0))/(0.000082057*(AH1476+273)))*EXP(-(INDEX(Evap,MATCH(B1476,ChemNameChem,0))*((1-(AH1476+273)/INDEX(Tcrit,MATCH(B1476,ChemNameChem,0)))/(1-INDEX(Tboil,MATCH(B1476,ChemNameChem,0))/INDEX(Tcrit,MATCH(B1476,ChemNameChem,0))))^IF((INDEX(Tboil,MATCH(B1476,ChemNameChem,0))/INDEX(Tcrit,MATCH(B1476,ChemNameChem,0)))&lt;0.57,0.3,IF((INDEX(Tboil,MATCH(B1476,ChemNameChem,0))/INDEX(Tcrit,MATCH(B1476,ChemNameChem,0)))&gt;0.71,0.41,0.74*(INDEX(Tboil,MATCH(B1476,ChemNameChem,0))/INDEX(Tcrit,MATCH(B1476,ChemNameChem,0)))-0.116)))*0.5032*(1/(AH1476+273)-1/298)))</f>
        <v>13162.893141784883</v>
      </c>
      <c r="AM1476" s="40">
        <f t="shared" si="614"/>
        <v>0.13</v>
      </c>
      <c r="AN1476" s="39">
        <f t="shared" si="604"/>
        <v>0.5</v>
      </c>
      <c r="AO1476" s="204">
        <f>IF(AG1476="","",AM1476/AI1476)</f>
        <v>9.8762482229170523E-6</v>
      </c>
      <c r="AP1476" s="204"/>
      <c r="AQ1476" s="59"/>
      <c r="AR1476" s="59"/>
      <c r="AS1476" s="115">
        <f>IF(AO1476="","",IF(CD1476="Y",1,0))</f>
        <v>1</v>
      </c>
      <c r="AT1476" s="115">
        <f>IF(AO1476="","",IF(CD1476="n",1,0))</f>
        <v>0</v>
      </c>
      <c r="AU1476" s="115"/>
      <c r="AV1476" s="115"/>
      <c r="AY1476" s="115"/>
      <c r="AZ1476" s="115"/>
      <c r="BA1476" s="43">
        <v>70</v>
      </c>
      <c r="BB1476" s="43" t="s">
        <v>240</v>
      </c>
      <c r="BC1476" s="39" t="s">
        <v>2627</v>
      </c>
      <c r="BD1476" s="39" t="s">
        <v>1017</v>
      </c>
      <c r="BE1476" s="37" t="s">
        <v>656</v>
      </c>
      <c r="BG1476" s="43">
        <v>545</v>
      </c>
      <c r="BH1476" s="43" t="s">
        <v>244</v>
      </c>
      <c r="BI1476" s="43" t="s">
        <v>1387</v>
      </c>
      <c r="BJ1476" s="43" t="s">
        <v>533</v>
      </c>
      <c r="BK1476" s="43" t="s">
        <v>573</v>
      </c>
      <c r="BL1476" s="39">
        <f>8*0.3048</f>
        <v>2.4384000000000001</v>
      </c>
      <c r="BM1476" s="48" t="s">
        <v>1390</v>
      </c>
      <c r="BN1476" s="135">
        <f>12*0.3048</f>
        <v>3.6576000000000004</v>
      </c>
      <c r="BO1476" s="48" t="s">
        <v>1390</v>
      </c>
      <c r="BP1476" s="48" t="s">
        <v>1406</v>
      </c>
      <c r="BS1476" s="43" t="s">
        <v>1393</v>
      </c>
      <c r="BT1476" s="43" t="s">
        <v>382</v>
      </c>
      <c r="BU1476" s="43"/>
      <c r="BV1476" s="43"/>
      <c r="BW1476" s="243">
        <v>38054</v>
      </c>
      <c r="BX1476" s="243"/>
      <c r="BY1476" s="48" t="s">
        <v>451</v>
      </c>
      <c r="BZ1476" s="43">
        <v>0.13</v>
      </c>
      <c r="CA1476" s="43" t="s">
        <v>1396</v>
      </c>
      <c r="CC1476" s="43">
        <v>2.8000000000000001E-2</v>
      </c>
      <c r="CD1476" s="124" t="s">
        <v>2044</v>
      </c>
      <c r="CE1476" s="43">
        <v>14347</v>
      </c>
      <c r="CR1476" s="43" t="s">
        <v>383</v>
      </c>
      <c r="CS1476" s="251">
        <v>38041</v>
      </c>
      <c r="CT1476" s="126"/>
      <c r="CY1476" s="39" t="s">
        <v>451</v>
      </c>
      <c r="CZ1476" s="43">
        <v>64</v>
      </c>
      <c r="DA1476" s="43" t="s">
        <v>2046</v>
      </c>
      <c r="DD1476" s="43" t="s">
        <v>2044</v>
      </c>
      <c r="DE1476" s="43">
        <v>2509</v>
      </c>
      <c r="DF1476" s="43"/>
      <c r="DG1476" s="43"/>
      <c r="DH1476" s="43"/>
      <c r="DI1476" s="43"/>
      <c r="DJ1476" s="43"/>
      <c r="DK1476" s="43"/>
      <c r="DL1476" s="43"/>
      <c r="DM1476" s="43"/>
      <c r="DN1476" s="43"/>
      <c r="DO1476" s="43"/>
      <c r="DP1476" s="43"/>
      <c r="DQ1476" s="43"/>
      <c r="DR1476" s="124"/>
      <c r="DS1476" s="43"/>
    </row>
    <row r="1477" spans="1:123" s="39" customFormat="1" hidden="1" x14ac:dyDescent="0.2">
      <c r="A1477" s="44" t="str">
        <f t="shared" si="611"/>
        <v>Rapid City</v>
      </c>
      <c r="B1477" s="44" t="str">
        <f t="shared" si="599"/>
        <v>Trichloroethylene</v>
      </c>
      <c r="C1477" s="38" t="s">
        <v>2587</v>
      </c>
      <c r="D1477" s="38" t="str">
        <f t="shared" si="596"/>
        <v>SC</v>
      </c>
      <c r="E1477" s="44" t="s">
        <v>371</v>
      </c>
      <c r="F1477" s="155" t="str">
        <f t="shared" si="613"/>
        <v>RV404</v>
      </c>
      <c r="G1477" s="44" t="str">
        <f t="shared" si="612"/>
        <v>Residential</v>
      </c>
      <c r="H1477" s="44" t="str">
        <f t="shared" si="600"/>
        <v>Basement</v>
      </c>
      <c r="I1477" s="38" t="str">
        <f>IF(DD1477="","",IF(DD1477="y","Y","n"))</f>
        <v>Y</v>
      </c>
      <c r="J1477" s="38" t="str">
        <f>IF(AG1477="","",IF(AN1477="","Y",IF(AI1477&gt;AN1477*$J$38,"Y","n")))</f>
        <v>Y</v>
      </c>
      <c r="K1477" s="38" t="str">
        <f>IF(AG1477="","",IF(I1477="N","n","Y"))</f>
        <v>Y</v>
      </c>
      <c r="L1477" s="44"/>
      <c r="M1477" s="38" t="str">
        <f t="shared" si="617"/>
        <v/>
      </c>
      <c r="N1477" s="38" t="str">
        <f t="shared" si="618"/>
        <v/>
      </c>
      <c r="O1477" s="38" t="str">
        <f>IF(AJ1477="","",IF(OR(M1477="N",N1477="N"),"n","Y"))</f>
        <v/>
      </c>
      <c r="P1477" s="44"/>
      <c r="Q1477" s="44"/>
      <c r="R1477" s="44"/>
      <c r="S1477" s="44"/>
      <c r="T1477" s="44"/>
      <c r="U1477" s="44"/>
      <c r="V1477" s="44"/>
      <c r="W1477" s="44"/>
      <c r="X1477" s="44"/>
      <c r="Y1477" s="38" t="str">
        <f t="shared" si="602"/>
        <v>Y</v>
      </c>
      <c r="Z1477" s="38" t="str">
        <f t="shared" si="603"/>
        <v>Y</v>
      </c>
      <c r="AA1477" s="38" t="str">
        <f t="shared" si="624"/>
        <v>Y</v>
      </c>
      <c r="AC1477" s="59"/>
      <c r="AD1477" s="204"/>
      <c r="AE1477" s="38"/>
      <c r="AF1477" s="38"/>
      <c r="AG1477" s="125">
        <f>IF(CZ1477="","",IF(DA1477="mg/l",1000*CZ1477,CZ1477))</f>
        <v>64</v>
      </c>
      <c r="AH1477" s="39">
        <v>10</v>
      </c>
      <c r="AI1477" s="123">
        <f>IF(AG1477="","",AG1477*1000*(INDEX(Hatm25C,MATCH(B1477,ChemNameChem,0))/(0.000082057*(AH1477+273)))*EXP(-(INDEX(Evap,MATCH(B1477,ChemNameChem,0))*((1-(AH1477+273)/INDEX(Tcrit,MATCH(B1477,ChemNameChem,0)))/(1-INDEX(Tboil,MATCH(B1477,ChemNameChem,0))/INDEX(Tcrit,MATCH(B1477,ChemNameChem,0))))^IF((INDEX(Tboil,MATCH(B1477,ChemNameChem,0))/INDEX(Tcrit,MATCH(B1477,ChemNameChem,0)))&lt;0.57,0.3,IF((INDEX(Tboil,MATCH(B1477,ChemNameChem,0))/INDEX(Tcrit,MATCH(B1477,ChemNameChem,0)))&gt;0.71,0.41,0.74*(INDEX(Tboil,MATCH(B1477,ChemNameChem,0))/INDEX(Tcrit,MATCH(B1477,ChemNameChem,0)))-0.116)))*0.5032*(1/(AH1477+273)-1/298)))</f>
        <v>13162.893141784883</v>
      </c>
      <c r="AM1477" s="40">
        <f t="shared" si="614"/>
        <v>0.53</v>
      </c>
      <c r="AN1477" s="39">
        <f t="shared" si="604"/>
        <v>0.5</v>
      </c>
      <c r="AO1477" s="204">
        <f>IF(AG1477="","",AM1477/AI1477)</f>
        <v>4.0264704293431056E-5</v>
      </c>
      <c r="AP1477" s="204"/>
      <c r="AQ1477" s="59"/>
      <c r="AR1477" s="59"/>
      <c r="AS1477" s="115">
        <f>IF(AO1477="","",IF(CD1477="Y",1,0))</f>
        <v>1</v>
      </c>
      <c r="AT1477" s="115">
        <f>IF(AO1477="","",IF(CD1477="n",1,0))</f>
        <v>0</v>
      </c>
      <c r="AU1477" s="115"/>
      <c r="AV1477" s="115"/>
      <c r="AY1477" s="115"/>
      <c r="AZ1477" s="115"/>
      <c r="BA1477" s="43">
        <v>70</v>
      </c>
      <c r="BB1477" s="43" t="s">
        <v>240</v>
      </c>
      <c r="BC1477" s="39" t="s">
        <v>2627</v>
      </c>
      <c r="BD1477" s="39" t="s">
        <v>1017</v>
      </c>
      <c r="BE1477" s="37" t="s">
        <v>656</v>
      </c>
      <c r="BG1477" s="43">
        <v>546</v>
      </c>
      <c r="BH1477" s="43" t="s">
        <v>384</v>
      </c>
      <c r="BI1477" s="43" t="s">
        <v>1387</v>
      </c>
      <c r="BJ1477" s="43" t="s">
        <v>533</v>
      </c>
      <c r="BK1477" s="43" t="s">
        <v>573</v>
      </c>
      <c r="BL1477" s="39">
        <f>8*0.3048</f>
        <v>2.4384000000000001</v>
      </c>
      <c r="BM1477" s="48" t="s">
        <v>1390</v>
      </c>
      <c r="BN1477" s="135">
        <f>12*0.3048</f>
        <v>3.6576000000000004</v>
      </c>
      <c r="BO1477" s="48" t="s">
        <v>1390</v>
      </c>
      <c r="BP1477" s="48" t="s">
        <v>1406</v>
      </c>
      <c r="BS1477" s="43" t="s">
        <v>1393</v>
      </c>
      <c r="BT1477" s="43" t="s">
        <v>385</v>
      </c>
      <c r="BU1477" s="43"/>
      <c r="BV1477" s="43"/>
      <c r="BW1477" s="243">
        <v>38054</v>
      </c>
      <c r="BX1477" s="243"/>
      <c r="BY1477" s="48" t="s">
        <v>451</v>
      </c>
      <c r="BZ1477" s="43">
        <v>0.53</v>
      </c>
      <c r="CA1477" s="43" t="s">
        <v>1396</v>
      </c>
      <c r="CC1477" s="43">
        <v>2.8000000000000001E-2</v>
      </c>
      <c r="CD1477" s="124" t="s">
        <v>2044</v>
      </c>
      <c r="CE1477" s="43">
        <v>14348</v>
      </c>
      <c r="CR1477" s="43" t="s">
        <v>383</v>
      </c>
      <c r="CS1477" s="251">
        <v>38041</v>
      </c>
      <c r="CT1477" s="126"/>
      <c r="CY1477" s="39" t="s">
        <v>451</v>
      </c>
      <c r="CZ1477" s="43">
        <v>64</v>
      </c>
      <c r="DA1477" s="43" t="s">
        <v>2046</v>
      </c>
      <c r="DD1477" s="43" t="s">
        <v>2044</v>
      </c>
      <c r="DE1477" s="43">
        <v>2510</v>
      </c>
      <c r="DF1477" s="43"/>
      <c r="DG1477" s="43"/>
      <c r="DH1477" s="43"/>
      <c r="DI1477" s="43"/>
      <c r="DJ1477" s="43"/>
      <c r="DK1477" s="43"/>
      <c r="DL1477" s="43"/>
      <c r="DM1477" s="43"/>
      <c r="DN1477" s="43"/>
      <c r="DO1477" s="43"/>
      <c r="DP1477" s="43"/>
      <c r="DQ1477" s="43"/>
      <c r="DR1477" s="124"/>
      <c r="DS1477" s="43"/>
    </row>
    <row r="1478" spans="1:123" s="39" customFormat="1" x14ac:dyDescent="0.2">
      <c r="A1478" s="44" t="str">
        <f t="shared" si="611"/>
        <v>Raymark</v>
      </c>
      <c r="B1478" s="44" t="str">
        <f t="shared" si="599"/>
        <v>1,1,1-Trichloroethane</v>
      </c>
      <c r="C1478" s="38" t="s">
        <v>2587</v>
      </c>
      <c r="D1478" s="38" t="str">
        <f t="shared" si="596"/>
        <v/>
      </c>
      <c r="E1478" s="38"/>
      <c r="F1478" s="155" t="str">
        <f t="shared" si="613"/>
        <v>A</v>
      </c>
      <c r="G1478" s="44" t="str">
        <f t="shared" si="612"/>
        <v>Residential</v>
      </c>
      <c r="H1478" s="44" t="str">
        <f t="shared" si="600"/>
        <v>basement</v>
      </c>
      <c r="I1478" s="38"/>
      <c r="J1478" s="38"/>
      <c r="K1478" s="38"/>
      <c r="L1478" s="44"/>
      <c r="M1478" s="38" t="str">
        <f t="shared" si="617"/>
        <v>Y</v>
      </c>
      <c r="N1478" s="38" t="str">
        <f t="shared" si="618"/>
        <v>Y</v>
      </c>
      <c r="O1478" s="38" t="str">
        <f t="shared" ref="O1478:O1509" si="625">IF(AJ1478="","",IF(M1478="N","n","Y"))</f>
        <v>Y</v>
      </c>
      <c r="P1478" s="44"/>
      <c r="Q1478" s="44"/>
      <c r="R1478" s="44"/>
      <c r="S1478" s="44"/>
      <c r="T1478" s="44"/>
      <c r="U1478" s="44"/>
      <c r="V1478" s="44"/>
      <c r="W1478" s="44"/>
      <c r="X1478" s="44"/>
      <c r="Y1478" s="38" t="str">
        <f t="shared" si="602"/>
        <v>Y</v>
      </c>
      <c r="Z1478" s="38" t="str">
        <f t="shared" si="603"/>
        <v>n</v>
      </c>
      <c r="AA1478" s="38" t="str">
        <f t="shared" si="624"/>
        <v>Y</v>
      </c>
      <c r="AC1478" s="59">
        <v>549.00998948256722</v>
      </c>
      <c r="AD1478" s="204">
        <v>2.0202020202020202E-3</v>
      </c>
      <c r="AE1478" s="38">
        <v>1</v>
      </c>
      <c r="AF1478" s="38">
        <v>0</v>
      </c>
      <c r="AJ1478" s="40">
        <f t="shared" ref="AJ1478:AJ1509" si="626">IF(CL1478="","",IF(CM1478="mg/m3",1000*CL1478,IF(CM1478="ppbv",CL1478*INDEX(ppbv_ug_m3,MATCH(BS1478,ChemName,0)),CL1478)))</f>
        <v>549.00998948256722</v>
      </c>
      <c r="AK1478" s="40"/>
      <c r="AL1478" s="40"/>
      <c r="AM1478" s="40">
        <f t="shared" si="614"/>
        <v>1.1091110898637722</v>
      </c>
      <c r="AN1478" s="39">
        <f t="shared" si="604"/>
        <v>3.1</v>
      </c>
      <c r="AO1478" s="204"/>
      <c r="AP1478" s="204">
        <f t="shared" ref="AP1478:AP1509" si="627">IF(AJ1478="","",AM1478/AJ1478)</f>
        <v>2.0202020202020202E-3</v>
      </c>
      <c r="AQ1478" s="45"/>
      <c r="AR1478" s="45"/>
      <c r="AS1478" s="115"/>
      <c r="AT1478" s="115"/>
      <c r="AU1478" s="115">
        <f t="shared" si="622"/>
        <v>1</v>
      </c>
      <c r="AV1478" s="115">
        <f t="shared" si="623"/>
        <v>0</v>
      </c>
      <c r="AY1478" s="115"/>
      <c r="AZ1478" s="115"/>
      <c r="BB1478" s="39" t="s">
        <v>370</v>
      </c>
      <c r="BE1478" s="37" t="s">
        <v>2349</v>
      </c>
      <c r="BH1478" s="141" t="s">
        <v>2685</v>
      </c>
      <c r="BJ1478" s="39" t="s">
        <v>533</v>
      </c>
      <c r="BK1478" s="44" t="s">
        <v>1990</v>
      </c>
      <c r="BP1478" s="48" t="s">
        <v>1406</v>
      </c>
      <c r="BR1478" s="142" t="s">
        <v>2686</v>
      </c>
      <c r="BS1478" s="140" t="s">
        <v>558</v>
      </c>
      <c r="BT1478" s="39" t="s">
        <v>1911</v>
      </c>
      <c r="BW1478" s="243"/>
      <c r="BX1478" s="243"/>
      <c r="BY1478" s="48" t="s">
        <v>451</v>
      </c>
      <c r="BZ1478" s="236">
        <v>0.2</v>
      </c>
      <c r="CA1478" s="39" t="s">
        <v>842</v>
      </c>
      <c r="CD1478" s="38" t="s">
        <v>1397</v>
      </c>
      <c r="CK1478" s="48" t="s">
        <v>451</v>
      </c>
      <c r="CL1478" s="143">
        <v>99</v>
      </c>
      <c r="CM1478" s="39" t="s">
        <v>842</v>
      </c>
      <c r="CP1478" s="39" t="s">
        <v>1397</v>
      </c>
      <c r="DR1478" s="38"/>
    </row>
    <row r="1479" spans="1:123" s="39" customFormat="1" x14ac:dyDescent="0.2">
      <c r="A1479" s="44" t="str">
        <f t="shared" si="611"/>
        <v>Raymark</v>
      </c>
      <c r="B1479" s="44" t="str">
        <f t="shared" si="599"/>
        <v>1,1,1-Trichloroethane</v>
      </c>
      <c r="C1479" s="38" t="s">
        <v>2587</v>
      </c>
      <c r="D1479" s="38" t="str">
        <f t="shared" ref="D1479:D1542" si="628">IF(BC1479="","",BC1479)</f>
        <v/>
      </c>
      <c r="E1479" s="38"/>
      <c r="F1479" s="155" t="str">
        <f t="shared" si="613"/>
        <v>A</v>
      </c>
      <c r="G1479" s="44" t="str">
        <f t="shared" si="612"/>
        <v>Residential</v>
      </c>
      <c r="H1479" s="44" t="str">
        <f t="shared" si="600"/>
        <v>basement</v>
      </c>
      <c r="I1479" s="38"/>
      <c r="J1479" s="38"/>
      <c r="K1479" s="38"/>
      <c r="L1479" s="44"/>
      <c r="M1479" s="38" t="str">
        <f t="shared" si="617"/>
        <v>Y</v>
      </c>
      <c r="N1479" s="38" t="str">
        <f t="shared" si="618"/>
        <v>Y</v>
      </c>
      <c r="O1479" s="38" t="str">
        <f t="shared" si="625"/>
        <v>Y</v>
      </c>
      <c r="P1479" s="44"/>
      <c r="Q1479" s="44"/>
      <c r="R1479" s="44"/>
      <c r="S1479" s="44"/>
      <c r="T1479" s="44"/>
      <c r="U1479" s="44"/>
      <c r="V1479" s="44"/>
      <c r="W1479" s="44"/>
      <c r="X1479" s="44"/>
      <c r="Y1479" s="38" t="str">
        <f t="shared" si="602"/>
        <v>Y</v>
      </c>
      <c r="Z1479" s="38" t="str">
        <f t="shared" si="603"/>
        <v>n</v>
      </c>
      <c r="AA1479" s="38" t="str">
        <f t="shared" si="624"/>
        <v>Y</v>
      </c>
      <c r="AC1479" s="59">
        <v>554.55554493188606</v>
      </c>
      <c r="AD1479" s="204">
        <v>2E-3</v>
      </c>
      <c r="AE1479" s="38">
        <v>1</v>
      </c>
      <c r="AF1479" s="38">
        <v>0</v>
      </c>
      <c r="AJ1479" s="40">
        <f t="shared" si="626"/>
        <v>554.55554493188606</v>
      </c>
      <c r="AK1479" s="40"/>
      <c r="AL1479" s="40"/>
      <c r="AM1479" s="40">
        <f t="shared" si="614"/>
        <v>1.1091110898637722</v>
      </c>
      <c r="AN1479" s="39">
        <f t="shared" si="604"/>
        <v>3.1</v>
      </c>
      <c r="AO1479" s="204"/>
      <c r="AP1479" s="204">
        <f t="shared" si="627"/>
        <v>2E-3</v>
      </c>
      <c r="AQ1479" s="45"/>
      <c r="AR1479" s="45"/>
      <c r="AS1479" s="115"/>
      <c r="AT1479" s="115"/>
      <c r="AU1479" s="115">
        <f t="shared" si="622"/>
        <v>1</v>
      </c>
      <c r="AV1479" s="115">
        <f t="shared" si="623"/>
        <v>0</v>
      </c>
      <c r="AY1479" s="115"/>
      <c r="AZ1479" s="115"/>
      <c r="BB1479" s="39" t="s">
        <v>370</v>
      </c>
      <c r="BE1479" s="37" t="s">
        <v>2349</v>
      </c>
      <c r="BH1479" s="141" t="s">
        <v>2685</v>
      </c>
      <c r="BJ1479" s="39" t="s">
        <v>533</v>
      </c>
      <c r="BK1479" s="44" t="s">
        <v>1990</v>
      </c>
      <c r="BP1479" s="48" t="s">
        <v>1406</v>
      </c>
      <c r="BR1479" s="142" t="s">
        <v>2687</v>
      </c>
      <c r="BS1479" s="140" t="s">
        <v>558</v>
      </c>
      <c r="BT1479" s="39" t="s">
        <v>1911</v>
      </c>
      <c r="BW1479" s="243"/>
      <c r="BX1479" s="243"/>
      <c r="BY1479" s="48" t="s">
        <v>451</v>
      </c>
      <c r="BZ1479" s="236">
        <v>0.2</v>
      </c>
      <c r="CA1479" s="39" t="s">
        <v>842</v>
      </c>
      <c r="CD1479" s="38" t="s">
        <v>1397</v>
      </c>
      <c r="CK1479" s="48" t="s">
        <v>451</v>
      </c>
      <c r="CL1479" s="143">
        <v>100</v>
      </c>
      <c r="CM1479" s="39" t="s">
        <v>842</v>
      </c>
      <c r="CP1479" s="39" t="s">
        <v>1397</v>
      </c>
      <c r="DR1479" s="38"/>
    </row>
    <row r="1480" spans="1:123" s="39" customFormat="1" x14ac:dyDescent="0.2">
      <c r="A1480" s="44" t="str">
        <f t="shared" si="611"/>
        <v>Raymark</v>
      </c>
      <c r="B1480" s="44" t="str">
        <f t="shared" si="599"/>
        <v>1,1,1-Trichloroethane</v>
      </c>
      <c r="C1480" s="38" t="s">
        <v>2587</v>
      </c>
      <c r="D1480" s="38" t="str">
        <f t="shared" si="628"/>
        <v/>
      </c>
      <c r="E1480" s="38"/>
      <c r="F1480" s="155" t="str">
        <f t="shared" si="613"/>
        <v>A</v>
      </c>
      <c r="G1480" s="44" t="str">
        <f t="shared" si="612"/>
        <v>Residential</v>
      </c>
      <c r="H1480" s="44" t="str">
        <f t="shared" si="600"/>
        <v>basement</v>
      </c>
      <c r="I1480" s="38"/>
      <c r="J1480" s="38"/>
      <c r="K1480" s="38"/>
      <c r="L1480" s="44"/>
      <c r="M1480" s="38" t="str">
        <f t="shared" si="617"/>
        <v>Y</v>
      </c>
      <c r="N1480" s="38" t="str">
        <f t="shared" si="618"/>
        <v>Y</v>
      </c>
      <c r="O1480" s="38" t="str">
        <f t="shared" si="625"/>
        <v>Y</v>
      </c>
      <c r="P1480" s="44"/>
      <c r="Q1480" s="44"/>
      <c r="R1480" s="44"/>
      <c r="S1480" s="44"/>
      <c r="T1480" s="44"/>
      <c r="U1480" s="44"/>
      <c r="V1480" s="44"/>
      <c r="W1480" s="44"/>
      <c r="X1480" s="44"/>
      <c r="Y1480" s="38" t="str">
        <f t="shared" si="602"/>
        <v>Y</v>
      </c>
      <c r="Z1480" s="38" t="str">
        <f t="shared" si="603"/>
        <v>n</v>
      </c>
      <c r="AA1480" s="38" t="str">
        <f t="shared" si="624"/>
        <v>Y</v>
      </c>
      <c r="AC1480" s="59">
        <v>238.45888432071101</v>
      </c>
      <c r="AD1480" s="204">
        <v>4.6511627906976744E-3</v>
      </c>
      <c r="AE1480" s="38">
        <v>1</v>
      </c>
      <c r="AF1480" s="38">
        <v>0</v>
      </c>
      <c r="AJ1480" s="40">
        <f t="shared" si="626"/>
        <v>238.45888432071101</v>
      </c>
      <c r="AK1480" s="40"/>
      <c r="AL1480" s="40"/>
      <c r="AM1480" s="40">
        <f t="shared" si="614"/>
        <v>1.1091110898637722</v>
      </c>
      <c r="AN1480" s="39">
        <f t="shared" si="604"/>
        <v>3.1</v>
      </c>
      <c r="AO1480" s="204"/>
      <c r="AP1480" s="204">
        <f t="shared" si="627"/>
        <v>4.6511627906976744E-3</v>
      </c>
      <c r="AQ1480" s="45"/>
      <c r="AR1480" s="45"/>
      <c r="AS1480" s="115"/>
      <c r="AT1480" s="115"/>
      <c r="AU1480" s="115">
        <f t="shared" si="622"/>
        <v>1</v>
      </c>
      <c r="AV1480" s="115">
        <f t="shared" si="623"/>
        <v>0</v>
      </c>
      <c r="AY1480" s="115"/>
      <c r="AZ1480" s="115"/>
      <c r="BB1480" s="39" t="s">
        <v>370</v>
      </c>
      <c r="BE1480" s="37" t="s">
        <v>2349</v>
      </c>
      <c r="BH1480" s="141" t="s">
        <v>2685</v>
      </c>
      <c r="BJ1480" s="39" t="s">
        <v>533</v>
      </c>
      <c r="BK1480" s="44" t="s">
        <v>1990</v>
      </c>
      <c r="BP1480" s="48" t="s">
        <v>1406</v>
      </c>
      <c r="BR1480" s="142" t="s">
        <v>2688</v>
      </c>
      <c r="BS1480" s="140" t="s">
        <v>558</v>
      </c>
      <c r="BT1480" s="39" t="s">
        <v>1911</v>
      </c>
      <c r="BW1480" s="243"/>
      <c r="BX1480" s="243"/>
      <c r="BY1480" s="48" t="s">
        <v>451</v>
      </c>
      <c r="BZ1480" s="236">
        <v>0.2</v>
      </c>
      <c r="CA1480" s="39" t="s">
        <v>842</v>
      </c>
      <c r="CD1480" s="38" t="s">
        <v>1397</v>
      </c>
      <c r="CK1480" s="48" t="s">
        <v>451</v>
      </c>
      <c r="CL1480" s="143">
        <v>43</v>
      </c>
      <c r="CM1480" s="39" t="s">
        <v>842</v>
      </c>
      <c r="CP1480" s="39" t="s">
        <v>1397</v>
      </c>
      <c r="DR1480" s="38"/>
    </row>
    <row r="1481" spans="1:123" s="39" customFormat="1" hidden="1" x14ac:dyDescent="0.2">
      <c r="A1481" s="44" t="str">
        <f t="shared" si="611"/>
        <v>Raymark</v>
      </c>
      <c r="B1481" s="44" t="str">
        <f t="shared" si="599"/>
        <v>1,1,1-Trichloroethane</v>
      </c>
      <c r="C1481" s="38" t="s">
        <v>2587</v>
      </c>
      <c r="D1481" s="38" t="str">
        <f t="shared" si="628"/>
        <v/>
      </c>
      <c r="E1481" s="38"/>
      <c r="F1481" s="155" t="str">
        <f t="shared" si="613"/>
        <v>B</v>
      </c>
      <c r="G1481" s="44" t="str">
        <f t="shared" si="612"/>
        <v>Residential</v>
      </c>
      <c r="H1481" s="44" t="str">
        <f t="shared" si="600"/>
        <v>basement</v>
      </c>
      <c r="I1481" s="38"/>
      <c r="J1481" s="38"/>
      <c r="K1481" s="38"/>
      <c r="L1481" s="44"/>
      <c r="M1481" s="38" t="str">
        <f t="shared" si="617"/>
        <v>Y</v>
      </c>
      <c r="N1481" s="38" t="str">
        <f t="shared" si="618"/>
        <v>n</v>
      </c>
      <c r="O1481" s="38" t="str">
        <f t="shared" si="625"/>
        <v>Y</v>
      </c>
      <c r="P1481" s="44"/>
      <c r="Q1481" s="44"/>
      <c r="R1481" s="44"/>
      <c r="S1481" s="44"/>
      <c r="T1481" s="44"/>
      <c r="U1481" s="44"/>
      <c r="V1481" s="44"/>
      <c r="W1481" s="44"/>
      <c r="X1481" s="44"/>
      <c r="Y1481" s="38" t="str">
        <f t="shared" si="602"/>
        <v>Y</v>
      </c>
      <c r="Z1481" s="38" t="str">
        <f t="shared" si="603"/>
        <v>n</v>
      </c>
      <c r="AA1481" s="38" t="str">
        <f t="shared" si="624"/>
        <v>Y</v>
      </c>
      <c r="AC1481" s="59">
        <v>43.809888049618998</v>
      </c>
      <c r="AD1481" s="204">
        <v>5.1265822784810129E-2</v>
      </c>
      <c r="AE1481" s="38">
        <v>1</v>
      </c>
      <c r="AF1481" s="38">
        <v>0</v>
      </c>
      <c r="AJ1481" s="40">
        <f t="shared" si="626"/>
        <v>43.809888049618998</v>
      </c>
      <c r="AK1481" s="40"/>
      <c r="AL1481" s="40"/>
      <c r="AM1481" s="40">
        <f t="shared" si="614"/>
        <v>2.2459499569741386</v>
      </c>
      <c r="AN1481" s="39">
        <f t="shared" si="604"/>
        <v>3.1</v>
      </c>
      <c r="AO1481" s="204"/>
      <c r="AP1481" s="204">
        <f t="shared" si="627"/>
        <v>5.1265822784810129E-2</v>
      </c>
      <c r="AQ1481" s="45"/>
      <c r="AR1481" s="45"/>
      <c r="AS1481" s="115"/>
      <c r="AT1481" s="115"/>
      <c r="AU1481" s="115">
        <f t="shared" si="622"/>
        <v>1</v>
      </c>
      <c r="AV1481" s="115">
        <f t="shared" si="623"/>
        <v>0</v>
      </c>
      <c r="AY1481" s="115"/>
      <c r="AZ1481" s="115"/>
      <c r="BB1481" s="39" t="s">
        <v>370</v>
      </c>
      <c r="BE1481" s="37" t="s">
        <v>2349</v>
      </c>
      <c r="BH1481" s="144" t="s">
        <v>2689</v>
      </c>
      <c r="BJ1481" s="39" t="s">
        <v>533</v>
      </c>
      <c r="BK1481" s="44" t="s">
        <v>1990</v>
      </c>
      <c r="BP1481" s="48" t="s">
        <v>1406</v>
      </c>
      <c r="BR1481" s="142" t="s">
        <v>2690</v>
      </c>
      <c r="BS1481" s="140" t="s">
        <v>558</v>
      </c>
      <c r="BT1481" s="39" t="s">
        <v>1911</v>
      </c>
      <c r="BW1481" s="243"/>
      <c r="BX1481" s="243"/>
      <c r="BY1481" s="48" t="s">
        <v>451</v>
      </c>
      <c r="BZ1481" s="236">
        <v>0.40500000000000003</v>
      </c>
      <c r="CA1481" s="39" t="s">
        <v>842</v>
      </c>
      <c r="CD1481" s="38" t="s">
        <v>1397</v>
      </c>
      <c r="CK1481" s="48" t="s">
        <v>451</v>
      </c>
      <c r="CL1481" s="145">
        <v>7.9</v>
      </c>
      <c r="CM1481" s="39" t="s">
        <v>842</v>
      </c>
      <c r="CP1481" s="39" t="s">
        <v>1397</v>
      </c>
      <c r="DR1481" s="38"/>
    </row>
    <row r="1482" spans="1:123" s="39" customFormat="1" x14ac:dyDescent="0.2">
      <c r="A1482" s="44" t="str">
        <f t="shared" si="611"/>
        <v>Raymark</v>
      </c>
      <c r="B1482" s="44" t="str">
        <f t="shared" si="599"/>
        <v>1,1,1-Trichloroethane</v>
      </c>
      <c r="C1482" s="38" t="s">
        <v>2587</v>
      </c>
      <c r="D1482" s="38" t="str">
        <f t="shared" si="628"/>
        <v/>
      </c>
      <c r="E1482" s="38"/>
      <c r="F1482" s="155" t="str">
        <f t="shared" si="613"/>
        <v>B</v>
      </c>
      <c r="G1482" s="44" t="str">
        <f t="shared" si="612"/>
        <v>Residential</v>
      </c>
      <c r="H1482" s="44" t="str">
        <f t="shared" si="600"/>
        <v>basement</v>
      </c>
      <c r="I1482" s="38"/>
      <c r="J1482" s="38"/>
      <c r="K1482" s="38"/>
      <c r="L1482" s="44"/>
      <c r="M1482" s="38" t="str">
        <f t="shared" si="617"/>
        <v>Y</v>
      </c>
      <c r="N1482" s="38" t="str">
        <f t="shared" si="618"/>
        <v>Y</v>
      </c>
      <c r="O1482" s="38" t="str">
        <f t="shared" si="625"/>
        <v>Y</v>
      </c>
      <c r="P1482" s="44"/>
      <c r="Q1482" s="44"/>
      <c r="R1482" s="44"/>
      <c r="S1482" s="44"/>
      <c r="T1482" s="44"/>
      <c r="U1482" s="44"/>
      <c r="V1482" s="44"/>
      <c r="W1482" s="44"/>
      <c r="X1482" s="44"/>
      <c r="Y1482" s="38" t="str">
        <f t="shared" si="602"/>
        <v>Y</v>
      </c>
      <c r="Z1482" s="38" t="str">
        <f t="shared" si="603"/>
        <v>n</v>
      </c>
      <c r="AA1482" s="38" t="str">
        <f t="shared" si="624"/>
        <v>Y</v>
      </c>
      <c r="AC1482" s="59">
        <v>665.46665391826332</v>
      </c>
      <c r="AD1482" s="204">
        <v>3.375E-3</v>
      </c>
      <c r="AE1482" s="38">
        <v>1</v>
      </c>
      <c r="AF1482" s="38">
        <v>0</v>
      </c>
      <c r="AJ1482" s="40">
        <f t="shared" si="626"/>
        <v>665.46665391826332</v>
      </c>
      <c r="AK1482" s="40"/>
      <c r="AL1482" s="40"/>
      <c r="AM1482" s="40">
        <f t="shared" si="614"/>
        <v>2.2459499569741386</v>
      </c>
      <c r="AN1482" s="39">
        <f t="shared" si="604"/>
        <v>3.1</v>
      </c>
      <c r="AO1482" s="204"/>
      <c r="AP1482" s="204">
        <f t="shared" si="627"/>
        <v>3.375E-3</v>
      </c>
      <c r="AQ1482" s="45"/>
      <c r="AR1482" s="45"/>
      <c r="AS1482" s="115"/>
      <c r="AT1482" s="115"/>
      <c r="AU1482" s="115">
        <f t="shared" si="622"/>
        <v>1</v>
      </c>
      <c r="AV1482" s="115">
        <f t="shared" si="623"/>
        <v>0</v>
      </c>
      <c r="AY1482" s="115"/>
      <c r="AZ1482" s="115"/>
      <c r="BB1482" s="39" t="s">
        <v>370</v>
      </c>
      <c r="BE1482" s="37" t="s">
        <v>2349</v>
      </c>
      <c r="BH1482" s="144" t="s">
        <v>2689</v>
      </c>
      <c r="BJ1482" s="39" t="s">
        <v>533</v>
      </c>
      <c r="BK1482" s="44" t="s">
        <v>1990</v>
      </c>
      <c r="BP1482" s="48" t="s">
        <v>1406</v>
      </c>
      <c r="BR1482" s="142" t="s">
        <v>2691</v>
      </c>
      <c r="BS1482" s="140" t="s">
        <v>558</v>
      </c>
      <c r="BT1482" s="39" t="s">
        <v>1911</v>
      </c>
      <c r="BW1482" s="243"/>
      <c r="BX1482" s="243"/>
      <c r="BY1482" s="48" t="s">
        <v>451</v>
      </c>
      <c r="BZ1482" s="236">
        <v>0.40500000000000003</v>
      </c>
      <c r="CA1482" s="39" t="s">
        <v>842</v>
      </c>
      <c r="CD1482" s="38" t="s">
        <v>1397</v>
      </c>
      <c r="CK1482" s="48" t="s">
        <v>451</v>
      </c>
      <c r="CL1482" s="143">
        <v>120</v>
      </c>
      <c r="CM1482" s="39" t="s">
        <v>842</v>
      </c>
      <c r="CP1482" s="39" t="s">
        <v>1397</v>
      </c>
      <c r="DR1482" s="38"/>
    </row>
    <row r="1483" spans="1:123" s="39" customFormat="1" hidden="1" x14ac:dyDescent="0.2">
      <c r="A1483" s="44" t="str">
        <f t="shared" si="611"/>
        <v>Raymark</v>
      </c>
      <c r="B1483" s="44" t="str">
        <f t="shared" si="599"/>
        <v>1,1,1-Trichloroethane</v>
      </c>
      <c r="C1483" s="38" t="s">
        <v>2587</v>
      </c>
      <c r="D1483" s="38" t="str">
        <f t="shared" si="628"/>
        <v/>
      </c>
      <c r="E1483" s="38"/>
      <c r="F1483" s="155" t="str">
        <f t="shared" si="613"/>
        <v>B</v>
      </c>
      <c r="G1483" s="44" t="str">
        <f t="shared" si="612"/>
        <v>Residential</v>
      </c>
      <c r="H1483" s="44" t="str">
        <f t="shared" si="600"/>
        <v>basement</v>
      </c>
      <c r="I1483" s="38"/>
      <c r="J1483" s="38"/>
      <c r="K1483" s="38"/>
      <c r="L1483" s="44"/>
      <c r="M1483" s="38" t="str">
        <f t="shared" si="617"/>
        <v>Y</v>
      </c>
      <c r="N1483" s="38" t="str">
        <f t="shared" si="618"/>
        <v>n</v>
      </c>
      <c r="O1483" s="38" t="str">
        <f t="shared" si="625"/>
        <v>Y</v>
      </c>
      <c r="P1483" s="44"/>
      <c r="Q1483" s="44"/>
      <c r="R1483" s="44"/>
      <c r="S1483" s="44"/>
      <c r="T1483" s="44"/>
      <c r="U1483" s="44"/>
      <c r="V1483" s="44"/>
      <c r="W1483" s="44"/>
      <c r="X1483" s="44"/>
      <c r="Y1483" s="38" t="str">
        <f t="shared" si="602"/>
        <v>Y</v>
      </c>
      <c r="Z1483" s="38" t="str">
        <f t="shared" si="603"/>
        <v>n</v>
      </c>
      <c r="AA1483" s="38" t="str">
        <f t="shared" si="624"/>
        <v>Y</v>
      </c>
      <c r="AC1483" s="59">
        <v>44.918999139482771</v>
      </c>
      <c r="AD1483" s="204">
        <v>0.05</v>
      </c>
      <c r="AE1483" s="38">
        <v>1</v>
      </c>
      <c r="AF1483" s="38">
        <v>0</v>
      </c>
      <c r="AJ1483" s="40">
        <f t="shared" si="626"/>
        <v>44.918999139482771</v>
      </c>
      <c r="AK1483" s="40"/>
      <c r="AL1483" s="40"/>
      <c r="AM1483" s="40">
        <f t="shared" si="614"/>
        <v>2.2459499569741386</v>
      </c>
      <c r="AN1483" s="39">
        <f t="shared" si="604"/>
        <v>3.1</v>
      </c>
      <c r="AO1483" s="204"/>
      <c r="AP1483" s="204">
        <f t="shared" si="627"/>
        <v>0.05</v>
      </c>
      <c r="AQ1483" s="45"/>
      <c r="AR1483" s="45"/>
      <c r="AS1483" s="115"/>
      <c r="AT1483" s="115"/>
      <c r="AU1483" s="115">
        <f t="shared" si="622"/>
        <v>1</v>
      </c>
      <c r="AV1483" s="115">
        <f t="shared" si="623"/>
        <v>0</v>
      </c>
      <c r="AY1483" s="115"/>
      <c r="AZ1483" s="115"/>
      <c r="BB1483" s="39" t="s">
        <v>370</v>
      </c>
      <c r="BE1483" s="37" t="s">
        <v>2349</v>
      </c>
      <c r="BH1483" s="144" t="s">
        <v>2689</v>
      </c>
      <c r="BJ1483" s="39" t="s">
        <v>533</v>
      </c>
      <c r="BK1483" s="44" t="s">
        <v>1990</v>
      </c>
      <c r="BP1483" s="48" t="s">
        <v>1406</v>
      </c>
      <c r="BR1483" s="142" t="s">
        <v>2692</v>
      </c>
      <c r="BS1483" s="140" t="s">
        <v>558</v>
      </c>
      <c r="BT1483" s="39" t="s">
        <v>1911</v>
      </c>
      <c r="BW1483" s="243"/>
      <c r="BX1483" s="243"/>
      <c r="BY1483" s="48" t="s">
        <v>451</v>
      </c>
      <c r="BZ1483" s="236">
        <v>0.40500000000000003</v>
      </c>
      <c r="CA1483" s="39" t="s">
        <v>842</v>
      </c>
      <c r="CD1483" s="38" t="s">
        <v>1397</v>
      </c>
      <c r="CK1483" s="48" t="s">
        <v>451</v>
      </c>
      <c r="CL1483" s="145">
        <v>8.1</v>
      </c>
      <c r="CM1483" s="39" t="s">
        <v>842</v>
      </c>
      <c r="CP1483" s="39" t="s">
        <v>1397</v>
      </c>
      <c r="DR1483" s="38"/>
    </row>
    <row r="1484" spans="1:123" s="372" customFormat="1" hidden="1" x14ac:dyDescent="0.2">
      <c r="A1484" s="384" t="str">
        <f t="shared" si="611"/>
        <v>Raymark</v>
      </c>
      <c r="B1484" s="384" t="str">
        <f t="shared" si="599"/>
        <v>1,1-Dichloroethylene</v>
      </c>
      <c r="C1484" s="385" t="s">
        <v>2587</v>
      </c>
      <c r="D1484" s="385" t="str">
        <f t="shared" si="628"/>
        <v/>
      </c>
      <c r="E1484" s="385"/>
      <c r="F1484" s="386" t="str">
        <f t="shared" si="613"/>
        <v>B</v>
      </c>
      <c r="G1484" s="384" t="str">
        <f t="shared" si="612"/>
        <v>Residential</v>
      </c>
      <c r="H1484" s="384" t="str">
        <f t="shared" si="600"/>
        <v>basement</v>
      </c>
      <c r="I1484" s="385"/>
      <c r="J1484" s="385"/>
      <c r="K1484" s="385"/>
      <c r="L1484" s="384"/>
      <c r="M1484" s="385" t="str">
        <f t="shared" si="617"/>
        <v>Y</v>
      </c>
      <c r="N1484" s="385" t="str">
        <f t="shared" si="618"/>
        <v>n</v>
      </c>
      <c r="O1484" s="385" t="str">
        <f t="shared" si="625"/>
        <v>Y</v>
      </c>
      <c r="P1484" s="384"/>
      <c r="Q1484" s="384"/>
      <c r="R1484" s="384"/>
      <c r="S1484" s="384"/>
      <c r="T1484" s="384"/>
      <c r="U1484" s="384"/>
      <c r="V1484" s="384"/>
      <c r="W1484" s="384"/>
      <c r="X1484" s="384"/>
      <c r="Y1484" s="385" t="str">
        <f t="shared" si="602"/>
        <v>Y</v>
      </c>
      <c r="Z1484" s="385" t="str">
        <f t="shared" si="603"/>
        <v>n</v>
      </c>
      <c r="AA1484" s="385" t="str">
        <f t="shared" si="624"/>
        <v>Y</v>
      </c>
      <c r="AC1484" s="389">
        <v>14.910560250755552</v>
      </c>
      <c r="AD1484" s="390">
        <v>2.8378378378378376E-2</v>
      </c>
      <c r="AE1484" s="385">
        <v>1</v>
      </c>
      <c r="AF1484" s="385">
        <v>0</v>
      </c>
      <c r="AJ1484" s="394">
        <f t="shared" si="626"/>
        <v>14.910560250755552</v>
      </c>
      <c r="AK1484" s="394"/>
      <c r="AL1484" s="394"/>
      <c r="AM1484" s="394">
        <f t="shared" si="614"/>
        <v>0.4231375206295494</v>
      </c>
      <c r="AN1484" s="372">
        <f t="shared" si="604"/>
        <v>0.8</v>
      </c>
      <c r="AO1484" s="390"/>
      <c r="AP1484" s="390">
        <f t="shared" si="627"/>
        <v>2.8378378378378376E-2</v>
      </c>
      <c r="AQ1484" s="439"/>
      <c r="AR1484" s="439"/>
      <c r="AS1484" s="396"/>
      <c r="AT1484" s="396"/>
      <c r="AU1484" s="396">
        <f t="shared" si="622"/>
        <v>1</v>
      </c>
      <c r="AV1484" s="396">
        <f t="shared" si="623"/>
        <v>0</v>
      </c>
      <c r="AY1484" s="396"/>
      <c r="AZ1484" s="396"/>
      <c r="BB1484" s="372" t="s">
        <v>370</v>
      </c>
      <c r="BE1484" s="303" t="s">
        <v>2349</v>
      </c>
      <c r="BH1484" s="484" t="s">
        <v>2689</v>
      </c>
      <c r="BJ1484" s="372" t="s">
        <v>533</v>
      </c>
      <c r="BK1484" s="384" t="s">
        <v>1990</v>
      </c>
      <c r="BP1484" s="398" t="s">
        <v>1406</v>
      </c>
      <c r="BR1484" s="485" t="s">
        <v>2690</v>
      </c>
      <c r="BS1484" s="406" t="s">
        <v>538</v>
      </c>
      <c r="BT1484" s="372" t="s">
        <v>1911</v>
      </c>
      <c r="BW1484" s="399"/>
      <c r="BX1484" s="399"/>
      <c r="BY1484" s="398" t="s">
        <v>451</v>
      </c>
      <c r="BZ1484" s="486">
        <v>0.105</v>
      </c>
      <c r="CA1484" s="372" t="s">
        <v>842</v>
      </c>
      <c r="CD1484" s="385" t="s">
        <v>1397</v>
      </c>
      <c r="CK1484" s="398" t="s">
        <v>451</v>
      </c>
      <c r="CL1484" s="487">
        <v>3.7</v>
      </c>
      <c r="CM1484" s="372" t="s">
        <v>842</v>
      </c>
      <c r="CP1484" s="372" t="s">
        <v>1397</v>
      </c>
      <c r="DR1484" s="385"/>
    </row>
    <row r="1485" spans="1:123" s="372" customFormat="1" x14ac:dyDescent="0.2">
      <c r="A1485" s="384" t="str">
        <f t="shared" si="611"/>
        <v>Raymark</v>
      </c>
      <c r="B1485" s="384" t="str">
        <f t="shared" si="599"/>
        <v>1,1-Dichloroethylene</v>
      </c>
      <c r="C1485" s="385" t="s">
        <v>2587</v>
      </c>
      <c r="D1485" s="385" t="str">
        <f t="shared" si="628"/>
        <v/>
      </c>
      <c r="E1485" s="385"/>
      <c r="F1485" s="386" t="str">
        <f t="shared" si="613"/>
        <v>B</v>
      </c>
      <c r="G1485" s="384" t="str">
        <f t="shared" si="612"/>
        <v>Residential</v>
      </c>
      <c r="H1485" s="384" t="str">
        <f t="shared" si="600"/>
        <v>basement</v>
      </c>
      <c r="I1485" s="385"/>
      <c r="J1485" s="385"/>
      <c r="K1485" s="385"/>
      <c r="L1485" s="384"/>
      <c r="M1485" s="385" t="str">
        <f t="shared" si="617"/>
        <v>Y</v>
      </c>
      <c r="N1485" s="385" t="str">
        <f t="shared" si="618"/>
        <v>Y</v>
      </c>
      <c r="O1485" s="385" t="str">
        <f t="shared" si="625"/>
        <v>Y</v>
      </c>
      <c r="P1485" s="384"/>
      <c r="Q1485" s="384"/>
      <c r="R1485" s="384"/>
      <c r="S1485" s="384"/>
      <c r="T1485" s="384"/>
      <c r="U1485" s="384"/>
      <c r="V1485" s="384"/>
      <c r="W1485" s="384"/>
      <c r="X1485" s="384"/>
      <c r="Y1485" s="385" t="str">
        <f t="shared" si="602"/>
        <v>Y</v>
      </c>
      <c r="Z1485" s="385" t="str">
        <f t="shared" si="603"/>
        <v>n</v>
      </c>
      <c r="AA1485" s="385" t="str">
        <f t="shared" si="624"/>
        <v>Y</v>
      </c>
      <c r="AC1485" s="389">
        <v>177.31477054952546</v>
      </c>
      <c r="AD1485" s="390">
        <v>2.3863636363636366E-3</v>
      </c>
      <c r="AE1485" s="385">
        <v>1</v>
      </c>
      <c r="AF1485" s="385">
        <v>0</v>
      </c>
      <c r="AJ1485" s="394">
        <f t="shared" si="626"/>
        <v>177.31477054952546</v>
      </c>
      <c r="AK1485" s="394"/>
      <c r="AL1485" s="394"/>
      <c r="AM1485" s="394">
        <f t="shared" si="614"/>
        <v>0.4231375206295494</v>
      </c>
      <c r="AN1485" s="372">
        <f t="shared" si="604"/>
        <v>0.8</v>
      </c>
      <c r="AO1485" s="390"/>
      <c r="AP1485" s="390">
        <f t="shared" si="627"/>
        <v>2.3863636363636366E-3</v>
      </c>
      <c r="AQ1485" s="439"/>
      <c r="AR1485" s="439"/>
      <c r="AS1485" s="396"/>
      <c r="AT1485" s="396"/>
      <c r="AU1485" s="396">
        <f t="shared" si="622"/>
        <v>1</v>
      </c>
      <c r="AV1485" s="396">
        <f t="shared" si="623"/>
        <v>0</v>
      </c>
      <c r="AY1485" s="396"/>
      <c r="AZ1485" s="396"/>
      <c r="BB1485" s="372" t="s">
        <v>370</v>
      </c>
      <c r="BE1485" s="303" t="s">
        <v>2349</v>
      </c>
      <c r="BH1485" s="484" t="s">
        <v>2689</v>
      </c>
      <c r="BJ1485" s="372" t="s">
        <v>533</v>
      </c>
      <c r="BK1485" s="384" t="s">
        <v>1990</v>
      </c>
      <c r="BP1485" s="398" t="s">
        <v>1406</v>
      </c>
      <c r="BR1485" s="485" t="s">
        <v>2691</v>
      </c>
      <c r="BS1485" s="406" t="s">
        <v>538</v>
      </c>
      <c r="BT1485" s="372" t="s">
        <v>1911</v>
      </c>
      <c r="BW1485" s="399"/>
      <c r="BX1485" s="399"/>
      <c r="BY1485" s="398" t="s">
        <v>451</v>
      </c>
      <c r="BZ1485" s="486">
        <v>0.105</v>
      </c>
      <c r="CA1485" s="372" t="s">
        <v>842</v>
      </c>
      <c r="CD1485" s="385" t="s">
        <v>1397</v>
      </c>
      <c r="CK1485" s="398" t="s">
        <v>451</v>
      </c>
      <c r="CL1485" s="488">
        <v>44</v>
      </c>
      <c r="CM1485" s="372" t="s">
        <v>842</v>
      </c>
      <c r="CP1485" s="372" t="s">
        <v>1397</v>
      </c>
      <c r="DR1485" s="385"/>
    </row>
    <row r="1486" spans="1:123" s="372" customFormat="1" hidden="1" x14ac:dyDescent="0.2">
      <c r="A1486" s="384" t="str">
        <f t="shared" si="611"/>
        <v>Raymark</v>
      </c>
      <c r="B1486" s="384" t="str">
        <f t="shared" si="599"/>
        <v>1,1-Dichloroethylene</v>
      </c>
      <c r="C1486" s="385" t="s">
        <v>2587</v>
      </c>
      <c r="D1486" s="385" t="str">
        <f t="shared" si="628"/>
        <v/>
      </c>
      <c r="E1486" s="385"/>
      <c r="F1486" s="386" t="str">
        <f t="shared" si="613"/>
        <v>B</v>
      </c>
      <c r="G1486" s="384" t="str">
        <f t="shared" si="612"/>
        <v>Residential</v>
      </c>
      <c r="H1486" s="384" t="str">
        <f t="shared" si="600"/>
        <v>basement</v>
      </c>
      <c r="I1486" s="385"/>
      <c r="J1486" s="385"/>
      <c r="K1486" s="385"/>
      <c r="L1486" s="384"/>
      <c r="M1486" s="385" t="str">
        <f t="shared" si="617"/>
        <v>Y</v>
      </c>
      <c r="N1486" s="385" t="str">
        <f t="shared" si="618"/>
        <v>n</v>
      </c>
      <c r="O1486" s="385" t="str">
        <f t="shared" si="625"/>
        <v>Y</v>
      </c>
      <c r="P1486" s="384"/>
      <c r="Q1486" s="384"/>
      <c r="R1486" s="384"/>
      <c r="S1486" s="384"/>
      <c r="T1486" s="384"/>
      <c r="U1486" s="384"/>
      <c r="V1486" s="384"/>
      <c r="W1486" s="384"/>
      <c r="X1486" s="384"/>
      <c r="Y1486" s="385" t="str">
        <f t="shared" si="602"/>
        <v>Y</v>
      </c>
      <c r="Z1486" s="385" t="str">
        <f t="shared" si="603"/>
        <v>n</v>
      </c>
      <c r="AA1486" s="385" t="str">
        <f t="shared" si="624"/>
        <v>Y</v>
      </c>
      <c r="AC1486" s="389">
        <v>3.7880882799216802</v>
      </c>
      <c r="AD1486" s="390">
        <v>0.11170212765957448</v>
      </c>
      <c r="AE1486" s="385">
        <v>1</v>
      </c>
      <c r="AF1486" s="385">
        <v>0</v>
      </c>
      <c r="AJ1486" s="394">
        <f t="shared" si="626"/>
        <v>3.7880882799216802</v>
      </c>
      <c r="AK1486" s="394"/>
      <c r="AL1486" s="394"/>
      <c r="AM1486" s="394">
        <f t="shared" si="614"/>
        <v>0.4231375206295494</v>
      </c>
      <c r="AN1486" s="372">
        <f t="shared" si="604"/>
        <v>0.8</v>
      </c>
      <c r="AO1486" s="390"/>
      <c r="AP1486" s="390">
        <f t="shared" si="627"/>
        <v>0.11170212765957448</v>
      </c>
      <c r="AQ1486" s="439"/>
      <c r="AR1486" s="439"/>
      <c r="AS1486" s="396"/>
      <c r="AT1486" s="396"/>
      <c r="AU1486" s="396">
        <f t="shared" si="622"/>
        <v>1</v>
      </c>
      <c r="AV1486" s="396">
        <f t="shared" si="623"/>
        <v>0</v>
      </c>
      <c r="AY1486" s="396"/>
      <c r="AZ1486" s="396"/>
      <c r="BB1486" s="372" t="s">
        <v>370</v>
      </c>
      <c r="BE1486" s="303" t="s">
        <v>2349</v>
      </c>
      <c r="BH1486" s="484" t="s">
        <v>2689</v>
      </c>
      <c r="BJ1486" s="372" t="s">
        <v>533</v>
      </c>
      <c r="BK1486" s="384" t="s">
        <v>1990</v>
      </c>
      <c r="BP1486" s="398" t="s">
        <v>1406</v>
      </c>
      <c r="BR1486" s="485" t="s">
        <v>2692</v>
      </c>
      <c r="BS1486" s="489" t="s">
        <v>538</v>
      </c>
      <c r="BT1486" s="372" t="s">
        <v>1911</v>
      </c>
      <c r="BW1486" s="399"/>
      <c r="BX1486" s="399"/>
      <c r="BY1486" s="398" t="s">
        <v>451</v>
      </c>
      <c r="BZ1486" s="486">
        <v>0.105</v>
      </c>
      <c r="CA1486" s="372" t="s">
        <v>842</v>
      </c>
      <c r="CD1486" s="385" t="s">
        <v>1397</v>
      </c>
      <c r="CK1486" s="398" t="s">
        <v>451</v>
      </c>
      <c r="CL1486" s="485">
        <v>0.94</v>
      </c>
      <c r="CM1486" s="372" t="s">
        <v>842</v>
      </c>
      <c r="CP1486" s="372" t="s">
        <v>1397</v>
      </c>
      <c r="DR1486" s="385"/>
    </row>
    <row r="1487" spans="1:123" s="372" customFormat="1" x14ac:dyDescent="0.2">
      <c r="A1487" s="384" t="str">
        <f t="shared" si="611"/>
        <v>Raymark</v>
      </c>
      <c r="B1487" s="490" t="s">
        <v>1393</v>
      </c>
      <c r="C1487" s="385" t="s">
        <v>2587</v>
      </c>
      <c r="D1487" s="385" t="str">
        <f t="shared" si="628"/>
        <v/>
      </c>
      <c r="E1487" s="385"/>
      <c r="F1487" s="386" t="str">
        <f t="shared" si="613"/>
        <v>B</v>
      </c>
      <c r="G1487" s="384" t="str">
        <f t="shared" si="612"/>
        <v>Residential</v>
      </c>
      <c r="H1487" s="384" t="str">
        <f t="shared" si="600"/>
        <v>basement</v>
      </c>
      <c r="I1487" s="385"/>
      <c r="J1487" s="385"/>
      <c r="K1487" s="385"/>
      <c r="L1487" s="384"/>
      <c r="M1487" s="385" t="str">
        <f t="shared" si="617"/>
        <v>Y</v>
      </c>
      <c r="N1487" s="385" t="str">
        <f t="shared" si="618"/>
        <v>Y</v>
      </c>
      <c r="O1487" s="385" t="str">
        <f t="shared" si="625"/>
        <v>Y</v>
      </c>
      <c r="P1487" s="384"/>
      <c r="Q1487" s="384"/>
      <c r="R1487" s="384"/>
      <c r="S1487" s="384"/>
      <c r="T1487" s="384"/>
      <c r="U1487" s="384"/>
      <c r="V1487" s="384"/>
      <c r="W1487" s="384"/>
      <c r="X1487" s="384"/>
      <c r="Y1487" s="385" t="str">
        <f t="shared" si="602"/>
        <v>Y</v>
      </c>
      <c r="Z1487" s="385" t="str">
        <f t="shared" si="603"/>
        <v>Y</v>
      </c>
      <c r="AA1487" s="385" t="str">
        <f t="shared" si="624"/>
        <v>Y</v>
      </c>
      <c r="AC1487" s="389">
        <v>109.23995959310419</v>
      </c>
      <c r="AD1487" s="390">
        <v>2.0250000000000001E-2</v>
      </c>
      <c r="AE1487" s="385">
        <v>1</v>
      </c>
      <c r="AF1487" s="385">
        <v>0</v>
      </c>
      <c r="AJ1487" s="394">
        <f t="shared" si="626"/>
        <v>109.23995959310419</v>
      </c>
      <c r="AK1487" s="394"/>
      <c r="AL1487" s="394"/>
      <c r="AM1487" s="394">
        <f t="shared" si="614"/>
        <v>2.21210918176036</v>
      </c>
      <c r="AN1487" s="372">
        <f t="shared" si="604"/>
        <v>0.5</v>
      </c>
      <c r="AO1487" s="390"/>
      <c r="AP1487" s="390">
        <f t="shared" si="627"/>
        <v>2.0250000000000001E-2</v>
      </c>
      <c r="AQ1487" s="439"/>
      <c r="AR1487" s="439"/>
      <c r="AS1487" s="396"/>
      <c r="AT1487" s="396"/>
      <c r="AU1487" s="396">
        <f t="shared" si="622"/>
        <v>1</v>
      </c>
      <c r="AV1487" s="396">
        <f t="shared" si="623"/>
        <v>0</v>
      </c>
      <c r="AY1487" s="396"/>
      <c r="AZ1487" s="396"/>
      <c r="BB1487" s="372" t="s">
        <v>370</v>
      </c>
      <c r="BE1487" s="303" t="s">
        <v>2349</v>
      </c>
      <c r="BH1487" s="484" t="s">
        <v>2689</v>
      </c>
      <c r="BJ1487" s="372" t="s">
        <v>533</v>
      </c>
      <c r="BK1487" s="384" t="s">
        <v>1990</v>
      </c>
      <c r="BP1487" s="398" t="s">
        <v>1406</v>
      </c>
      <c r="BR1487" s="485" t="s">
        <v>2690</v>
      </c>
      <c r="BS1487" s="406" t="s">
        <v>1393</v>
      </c>
      <c r="BT1487" s="372" t="s">
        <v>1911</v>
      </c>
      <c r="BW1487" s="399"/>
      <c r="BX1487" s="399"/>
      <c r="BY1487" s="398" t="s">
        <v>451</v>
      </c>
      <c r="BZ1487" s="486">
        <v>0.40500000000000003</v>
      </c>
      <c r="CA1487" s="372" t="s">
        <v>842</v>
      </c>
      <c r="CD1487" s="385" t="s">
        <v>1397</v>
      </c>
      <c r="CK1487" s="398" t="s">
        <v>451</v>
      </c>
      <c r="CL1487" s="488">
        <v>20</v>
      </c>
      <c r="CM1487" s="372" t="s">
        <v>842</v>
      </c>
      <c r="CP1487" s="372" t="s">
        <v>1397</v>
      </c>
      <c r="DR1487" s="385"/>
    </row>
    <row r="1488" spans="1:123" s="372" customFormat="1" x14ac:dyDescent="0.2">
      <c r="A1488" s="384" t="str">
        <f t="shared" si="611"/>
        <v>Raymark</v>
      </c>
      <c r="B1488" s="490" t="s">
        <v>1393</v>
      </c>
      <c r="C1488" s="385" t="s">
        <v>2587</v>
      </c>
      <c r="D1488" s="385" t="str">
        <f t="shared" si="628"/>
        <v/>
      </c>
      <c r="E1488" s="385"/>
      <c r="F1488" s="386" t="str">
        <f t="shared" si="613"/>
        <v>B</v>
      </c>
      <c r="G1488" s="384" t="str">
        <f t="shared" si="612"/>
        <v>Residential</v>
      </c>
      <c r="H1488" s="384" t="str">
        <f t="shared" ref="H1488:H1551" si="629">IF(BK1488="","",BK1488)</f>
        <v>basement</v>
      </c>
      <c r="I1488" s="385"/>
      <c r="J1488" s="385"/>
      <c r="K1488" s="385"/>
      <c r="L1488" s="384"/>
      <c r="M1488" s="385" t="str">
        <f t="shared" si="617"/>
        <v>Y</v>
      </c>
      <c r="N1488" s="385" t="str">
        <f t="shared" si="618"/>
        <v>Y</v>
      </c>
      <c r="O1488" s="385" t="str">
        <f t="shared" si="625"/>
        <v>Y</v>
      </c>
      <c r="P1488" s="384"/>
      <c r="Q1488" s="384"/>
      <c r="R1488" s="384"/>
      <c r="S1488" s="384"/>
      <c r="T1488" s="384"/>
      <c r="U1488" s="384"/>
      <c r="V1488" s="384"/>
      <c r="W1488" s="384"/>
      <c r="X1488" s="384"/>
      <c r="Y1488" s="385" t="str">
        <f t="shared" ref="Y1488:Y1551" si="630">IF(CD1488="","",IF(CD1488="y","Y","n"))</f>
        <v>Y</v>
      </c>
      <c r="Z1488" s="385" t="str">
        <f t="shared" ref="Z1488:Z1551" si="631">IF(AM1488="","",IF(AN1488="","Y",IF(AM1488&gt;AN1488*$Z$38,"Y","n")))</f>
        <v>Y</v>
      </c>
      <c r="AA1488" s="385" t="str">
        <f t="shared" si="624"/>
        <v>Y</v>
      </c>
      <c r="AC1488" s="389">
        <v>436.95983837241675</v>
      </c>
      <c r="AD1488" s="390">
        <v>5.0625000000000002E-3</v>
      </c>
      <c r="AE1488" s="385">
        <v>1</v>
      </c>
      <c r="AF1488" s="385">
        <v>0</v>
      </c>
      <c r="AJ1488" s="394">
        <f t="shared" si="626"/>
        <v>436.95983837241675</v>
      </c>
      <c r="AK1488" s="394"/>
      <c r="AL1488" s="394"/>
      <c r="AM1488" s="394">
        <f t="shared" si="614"/>
        <v>2.21210918176036</v>
      </c>
      <c r="AN1488" s="372">
        <f t="shared" ref="AN1488:AN1551" si="632">IF(ISNA(MATCH(BS1488,ChemName,0))=TRUE,"",IF(INDEX(Percent90,MATCH(BS1488,ChemName,0))=0,"",INDEX(Percent90,MATCH(BS1488,ChemName,0))))</f>
        <v>0.5</v>
      </c>
      <c r="AO1488" s="390"/>
      <c r="AP1488" s="390">
        <f t="shared" si="627"/>
        <v>5.0625000000000002E-3</v>
      </c>
      <c r="AQ1488" s="439"/>
      <c r="AR1488" s="439"/>
      <c r="AS1488" s="396"/>
      <c r="AT1488" s="396"/>
      <c r="AU1488" s="396">
        <f t="shared" si="622"/>
        <v>1</v>
      </c>
      <c r="AV1488" s="396">
        <f t="shared" si="623"/>
        <v>0</v>
      </c>
      <c r="AY1488" s="396"/>
      <c r="AZ1488" s="396"/>
      <c r="BB1488" s="372" t="s">
        <v>370</v>
      </c>
      <c r="BE1488" s="303" t="s">
        <v>2349</v>
      </c>
      <c r="BH1488" s="484" t="s">
        <v>2689</v>
      </c>
      <c r="BJ1488" s="372" t="s">
        <v>533</v>
      </c>
      <c r="BK1488" s="384" t="s">
        <v>1990</v>
      </c>
      <c r="BP1488" s="398" t="s">
        <v>1406</v>
      </c>
      <c r="BR1488" s="485" t="s">
        <v>2691</v>
      </c>
      <c r="BS1488" s="406" t="s">
        <v>1393</v>
      </c>
      <c r="BT1488" s="372" t="s">
        <v>1911</v>
      </c>
      <c r="BW1488" s="399"/>
      <c r="BX1488" s="399"/>
      <c r="BY1488" s="398" t="s">
        <v>451</v>
      </c>
      <c r="BZ1488" s="486">
        <v>0.40500000000000003</v>
      </c>
      <c r="CA1488" s="372" t="s">
        <v>842</v>
      </c>
      <c r="CD1488" s="385" t="s">
        <v>1397</v>
      </c>
      <c r="CK1488" s="398" t="s">
        <v>451</v>
      </c>
      <c r="CL1488" s="488">
        <v>80</v>
      </c>
      <c r="CM1488" s="372" t="s">
        <v>842</v>
      </c>
      <c r="CP1488" s="372" t="s">
        <v>1397</v>
      </c>
      <c r="DR1488" s="385"/>
    </row>
    <row r="1489" spans="1:122" s="372" customFormat="1" x14ac:dyDescent="0.2">
      <c r="A1489" s="384" t="str">
        <f t="shared" si="611"/>
        <v>Raymark</v>
      </c>
      <c r="B1489" s="490" t="s">
        <v>1393</v>
      </c>
      <c r="C1489" s="385" t="s">
        <v>2587</v>
      </c>
      <c r="D1489" s="385" t="str">
        <f t="shared" si="628"/>
        <v/>
      </c>
      <c r="E1489" s="385"/>
      <c r="F1489" s="386" t="str">
        <f t="shared" si="613"/>
        <v>B</v>
      </c>
      <c r="G1489" s="384" t="str">
        <f t="shared" si="612"/>
        <v>Residential</v>
      </c>
      <c r="H1489" s="384" t="str">
        <f t="shared" si="629"/>
        <v>basement</v>
      </c>
      <c r="I1489" s="385"/>
      <c r="J1489" s="385"/>
      <c r="K1489" s="385"/>
      <c r="L1489" s="384"/>
      <c r="M1489" s="385" t="str">
        <f t="shared" si="617"/>
        <v>Y</v>
      </c>
      <c r="N1489" s="385" t="str">
        <f t="shared" si="618"/>
        <v>Y</v>
      </c>
      <c r="O1489" s="385" t="str">
        <f t="shared" si="625"/>
        <v>Y</v>
      </c>
      <c r="P1489" s="384"/>
      <c r="Q1489" s="384"/>
      <c r="R1489" s="384"/>
      <c r="S1489" s="384"/>
      <c r="T1489" s="384"/>
      <c r="U1489" s="384"/>
      <c r="V1489" s="384"/>
      <c r="W1489" s="384"/>
      <c r="X1489" s="384"/>
      <c r="Y1489" s="385" t="str">
        <f t="shared" si="630"/>
        <v>Y</v>
      </c>
      <c r="Z1489" s="385" t="str">
        <f t="shared" si="631"/>
        <v>Y</v>
      </c>
      <c r="AA1489" s="385" t="str">
        <f t="shared" si="624"/>
        <v>Y</v>
      </c>
      <c r="AC1489" s="389">
        <v>163.85993938965629</v>
      </c>
      <c r="AD1489" s="390">
        <v>1.35E-2</v>
      </c>
      <c r="AE1489" s="385">
        <v>1</v>
      </c>
      <c r="AF1489" s="385">
        <v>0</v>
      </c>
      <c r="AJ1489" s="394">
        <f t="shared" si="626"/>
        <v>163.85993938965629</v>
      </c>
      <c r="AK1489" s="394"/>
      <c r="AL1489" s="394"/>
      <c r="AM1489" s="394">
        <f t="shared" si="614"/>
        <v>2.21210918176036</v>
      </c>
      <c r="AN1489" s="372">
        <f t="shared" si="632"/>
        <v>0.5</v>
      </c>
      <c r="AO1489" s="390"/>
      <c r="AP1489" s="390">
        <f t="shared" si="627"/>
        <v>1.35E-2</v>
      </c>
      <c r="AQ1489" s="439"/>
      <c r="AR1489" s="439"/>
      <c r="AS1489" s="396"/>
      <c r="AT1489" s="396"/>
      <c r="AU1489" s="396">
        <f t="shared" si="622"/>
        <v>1</v>
      </c>
      <c r="AV1489" s="396">
        <f t="shared" si="623"/>
        <v>0</v>
      </c>
      <c r="AY1489" s="396"/>
      <c r="AZ1489" s="396"/>
      <c r="BB1489" s="372" t="s">
        <v>370</v>
      </c>
      <c r="BE1489" s="303" t="s">
        <v>2349</v>
      </c>
      <c r="BH1489" s="484" t="s">
        <v>2689</v>
      </c>
      <c r="BJ1489" s="372" t="s">
        <v>533</v>
      </c>
      <c r="BK1489" s="384" t="s">
        <v>1990</v>
      </c>
      <c r="BP1489" s="398" t="s">
        <v>1406</v>
      </c>
      <c r="BR1489" s="485" t="s">
        <v>2692</v>
      </c>
      <c r="BS1489" s="406" t="s">
        <v>1393</v>
      </c>
      <c r="BT1489" s="372" t="s">
        <v>1911</v>
      </c>
      <c r="BW1489" s="399"/>
      <c r="BX1489" s="399"/>
      <c r="BY1489" s="398" t="s">
        <v>451</v>
      </c>
      <c r="BZ1489" s="486">
        <v>0.40500000000000003</v>
      </c>
      <c r="CA1489" s="372" t="s">
        <v>842</v>
      </c>
      <c r="CD1489" s="385" t="s">
        <v>1397</v>
      </c>
      <c r="CK1489" s="398" t="s">
        <v>451</v>
      </c>
      <c r="CL1489" s="488">
        <v>30</v>
      </c>
      <c r="CM1489" s="372" t="s">
        <v>842</v>
      </c>
      <c r="CP1489" s="372" t="s">
        <v>1397</v>
      </c>
      <c r="DR1489" s="385"/>
    </row>
    <row r="1490" spans="1:122" s="372" customFormat="1" x14ac:dyDescent="0.2">
      <c r="A1490" s="384" t="str">
        <f t="shared" si="611"/>
        <v>Raymark</v>
      </c>
      <c r="B1490" s="384" t="str">
        <f t="shared" ref="B1490:B1505" si="633">BS1490</f>
        <v>1,1,1-Trichloroethane</v>
      </c>
      <c r="C1490" s="385" t="s">
        <v>2587</v>
      </c>
      <c r="D1490" s="385" t="str">
        <f t="shared" si="628"/>
        <v/>
      </c>
      <c r="E1490" s="385"/>
      <c r="F1490" s="386" t="str">
        <f t="shared" si="613"/>
        <v>C</v>
      </c>
      <c r="G1490" s="384" t="str">
        <f t="shared" si="612"/>
        <v>Residential</v>
      </c>
      <c r="H1490" s="384" t="str">
        <f t="shared" si="629"/>
        <v>basement</v>
      </c>
      <c r="I1490" s="385"/>
      <c r="J1490" s="385"/>
      <c r="K1490" s="385"/>
      <c r="L1490" s="384"/>
      <c r="M1490" s="385" t="str">
        <f t="shared" si="617"/>
        <v>Y</v>
      </c>
      <c r="N1490" s="385" t="str">
        <f t="shared" si="618"/>
        <v>Y</v>
      </c>
      <c r="O1490" s="385" t="str">
        <f t="shared" si="625"/>
        <v>Y</v>
      </c>
      <c r="P1490" s="384"/>
      <c r="Q1490" s="384"/>
      <c r="R1490" s="384"/>
      <c r="S1490" s="384"/>
      <c r="T1490" s="384"/>
      <c r="U1490" s="384"/>
      <c r="V1490" s="384"/>
      <c r="W1490" s="384"/>
      <c r="X1490" s="384"/>
      <c r="Y1490" s="385" t="str">
        <f t="shared" si="630"/>
        <v>Y</v>
      </c>
      <c r="Z1490" s="385" t="str">
        <f t="shared" si="631"/>
        <v>Y</v>
      </c>
      <c r="AA1490" s="385" t="str">
        <f t="shared" si="624"/>
        <v>Y</v>
      </c>
      <c r="AC1490" s="389">
        <v>3271.8777150981277</v>
      </c>
      <c r="AD1490" s="390">
        <v>6.4406779661016949E-3</v>
      </c>
      <c r="AE1490" s="385">
        <v>1</v>
      </c>
      <c r="AF1490" s="385">
        <v>0</v>
      </c>
      <c r="AJ1490" s="394">
        <f t="shared" si="626"/>
        <v>3271.8777150981277</v>
      </c>
      <c r="AK1490" s="394"/>
      <c r="AL1490" s="394"/>
      <c r="AM1490" s="394">
        <f t="shared" si="614"/>
        <v>21.073110707411669</v>
      </c>
      <c r="AN1490" s="372">
        <f t="shared" si="632"/>
        <v>3.1</v>
      </c>
      <c r="AO1490" s="390"/>
      <c r="AP1490" s="390">
        <f t="shared" si="627"/>
        <v>6.4406779661016949E-3</v>
      </c>
      <c r="AQ1490" s="439"/>
      <c r="AR1490" s="439"/>
      <c r="AS1490" s="396"/>
      <c r="AT1490" s="396"/>
      <c r="AU1490" s="396">
        <f t="shared" si="622"/>
        <v>1</v>
      </c>
      <c r="AV1490" s="396">
        <f t="shared" si="623"/>
        <v>0</v>
      </c>
      <c r="AY1490" s="396"/>
      <c r="AZ1490" s="396"/>
      <c r="BB1490" s="372" t="s">
        <v>370</v>
      </c>
      <c r="BE1490" s="303" t="s">
        <v>2349</v>
      </c>
      <c r="BH1490" s="491" t="s">
        <v>535</v>
      </c>
      <c r="BJ1490" s="372" t="s">
        <v>533</v>
      </c>
      <c r="BK1490" s="384" t="s">
        <v>1990</v>
      </c>
      <c r="BP1490" s="398" t="s">
        <v>1406</v>
      </c>
      <c r="BR1490" s="487" t="s">
        <v>2693</v>
      </c>
      <c r="BS1490" s="406" t="s">
        <v>558</v>
      </c>
      <c r="BT1490" s="372" t="s">
        <v>1911</v>
      </c>
      <c r="BW1490" s="399"/>
      <c r="BX1490" s="399"/>
      <c r="BY1490" s="398" t="s">
        <v>451</v>
      </c>
      <c r="BZ1490" s="492">
        <v>3.8</v>
      </c>
      <c r="CA1490" s="372" t="s">
        <v>842</v>
      </c>
      <c r="CD1490" s="385" t="s">
        <v>1397</v>
      </c>
      <c r="CK1490" s="398" t="s">
        <v>451</v>
      </c>
      <c r="CL1490" s="488">
        <v>590</v>
      </c>
      <c r="CM1490" s="372" t="s">
        <v>842</v>
      </c>
      <c r="CP1490" s="372" t="s">
        <v>1397</v>
      </c>
      <c r="DR1490" s="385"/>
    </row>
    <row r="1491" spans="1:122" s="372" customFormat="1" x14ac:dyDescent="0.2">
      <c r="A1491" s="384" t="str">
        <f t="shared" si="611"/>
        <v>Raymark</v>
      </c>
      <c r="B1491" s="384" t="str">
        <f t="shared" si="633"/>
        <v>1,1,1-Trichloroethane</v>
      </c>
      <c r="C1491" s="385" t="s">
        <v>2587</v>
      </c>
      <c r="D1491" s="385" t="str">
        <f t="shared" si="628"/>
        <v/>
      </c>
      <c r="E1491" s="385"/>
      <c r="F1491" s="386" t="str">
        <f t="shared" si="613"/>
        <v>C</v>
      </c>
      <c r="G1491" s="384" t="str">
        <f t="shared" si="612"/>
        <v>Residential</v>
      </c>
      <c r="H1491" s="384" t="str">
        <f t="shared" si="629"/>
        <v>basement</v>
      </c>
      <c r="I1491" s="385"/>
      <c r="J1491" s="385"/>
      <c r="K1491" s="385"/>
      <c r="L1491" s="384"/>
      <c r="M1491" s="385" t="str">
        <f t="shared" si="617"/>
        <v>Y</v>
      </c>
      <c r="N1491" s="385" t="str">
        <f t="shared" si="618"/>
        <v>Y</v>
      </c>
      <c r="O1491" s="385" t="str">
        <f t="shared" si="625"/>
        <v>Y</v>
      </c>
      <c r="P1491" s="384"/>
      <c r="Q1491" s="384"/>
      <c r="R1491" s="384"/>
      <c r="S1491" s="384"/>
      <c r="T1491" s="384"/>
      <c r="U1491" s="384"/>
      <c r="V1491" s="384"/>
      <c r="W1491" s="384"/>
      <c r="X1491" s="384"/>
      <c r="Y1491" s="385" t="str">
        <f t="shared" si="630"/>
        <v>Y</v>
      </c>
      <c r="Z1491" s="385" t="str">
        <f t="shared" si="631"/>
        <v>Y</v>
      </c>
      <c r="AA1491" s="385" t="str">
        <f t="shared" si="624"/>
        <v>Y</v>
      </c>
      <c r="AC1491" s="389">
        <v>2329.1332887139215</v>
      </c>
      <c r="AD1491" s="390">
        <v>9.0476190476190474E-3</v>
      </c>
      <c r="AE1491" s="385">
        <v>1</v>
      </c>
      <c r="AF1491" s="385">
        <v>0</v>
      </c>
      <c r="AJ1491" s="394">
        <f t="shared" si="626"/>
        <v>2329.1332887139215</v>
      </c>
      <c r="AK1491" s="394"/>
      <c r="AL1491" s="394"/>
      <c r="AM1491" s="394">
        <f t="shared" si="614"/>
        <v>21.073110707411669</v>
      </c>
      <c r="AN1491" s="372">
        <f t="shared" si="632"/>
        <v>3.1</v>
      </c>
      <c r="AO1491" s="390"/>
      <c r="AP1491" s="390">
        <f t="shared" si="627"/>
        <v>9.0476190476190474E-3</v>
      </c>
      <c r="AQ1491" s="439"/>
      <c r="AR1491" s="439"/>
      <c r="AS1491" s="396"/>
      <c r="AT1491" s="396"/>
      <c r="AU1491" s="396">
        <f t="shared" si="622"/>
        <v>1</v>
      </c>
      <c r="AV1491" s="396">
        <f t="shared" si="623"/>
        <v>0</v>
      </c>
      <c r="AY1491" s="396"/>
      <c r="AZ1491" s="396"/>
      <c r="BB1491" s="372" t="s">
        <v>370</v>
      </c>
      <c r="BE1491" s="303" t="s">
        <v>2349</v>
      </c>
      <c r="BH1491" s="491" t="s">
        <v>535</v>
      </c>
      <c r="BJ1491" s="372" t="s">
        <v>533</v>
      </c>
      <c r="BK1491" s="384" t="s">
        <v>1990</v>
      </c>
      <c r="BP1491" s="398" t="s">
        <v>1406</v>
      </c>
      <c r="BR1491" s="487" t="s">
        <v>2694</v>
      </c>
      <c r="BS1491" s="406" t="s">
        <v>558</v>
      </c>
      <c r="BT1491" s="372" t="s">
        <v>1911</v>
      </c>
      <c r="BW1491" s="399"/>
      <c r="BX1491" s="399"/>
      <c r="BY1491" s="398" t="s">
        <v>451</v>
      </c>
      <c r="BZ1491" s="492">
        <v>3.8</v>
      </c>
      <c r="CA1491" s="372" t="s">
        <v>842</v>
      </c>
      <c r="CD1491" s="385" t="s">
        <v>1397</v>
      </c>
      <c r="CK1491" s="398" t="s">
        <v>451</v>
      </c>
      <c r="CL1491" s="488">
        <v>420</v>
      </c>
      <c r="CM1491" s="372" t="s">
        <v>842</v>
      </c>
      <c r="CP1491" s="372" t="s">
        <v>1397</v>
      </c>
      <c r="DR1491" s="385"/>
    </row>
    <row r="1492" spans="1:122" s="372" customFormat="1" x14ac:dyDescent="0.2">
      <c r="A1492" s="384" t="str">
        <f t="shared" si="611"/>
        <v>Raymark</v>
      </c>
      <c r="B1492" s="384" t="str">
        <f t="shared" si="633"/>
        <v>1,1,1-Trichloroethane</v>
      </c>
      <c r="C1492" s="385" t="s">
        <v>2587</v>
      </c>
      <c r="D1492" s="385" t="str">
        <f t="shared" si="628"/>
        <v/>
      </c>
      <c r="E1492" s="385"/>
      <c r="F1492" s="386" t="str">
        <f t="shared" si="613"/>
        <v>C</v>
      </c>
      <c r="G1492" s="384" t="str">
        <f t="shared" si="612"/>
        <v>Residential</v>
      </c>
      <c r="H1492" s="384" t="str">
        <f t="shared" si="629"/>
        <v>basement</v>
      </c>
      <c r="I1492" s="385"/>
      <c r="J1492" s="385"/>
      <c r="K1492" s="385"/>
      <c r="L1492" s="384"/>
      <c r="M1492" s="385" t="str">
        <f t="shared" si="617"/>
        <v>Y</v>
      </c>
      <c r="N1492" s="385" t="str">
        <f t="shared" si="618"/>
        <v>Y</v>
      </c>
      <c r="O1492" s="385" t="str">
        <f t="shared" si="625"/>
        <v>Y</v>
      </c>
      <c r="P1492" s="384"/>
      <c r="Q1492" s="384"/>
      <c r="R1492" s="384"/>
      <c r="S1492" s="384"/>
      <c r="T1492" s="384"/>
      <c r="U1492" s="384"/>
      <c r="V1492" s="384"/>
      <c r="W1492" s="384"/>
      <c r="X1492" s="384"/>
      <c r="Y1492" s="385" t="str">
        <f t="shared" si="630"/>
        <v>Y</v>
      </c>
      <c r="Z1492" s="385" t="str">
        <f t="shared" si="631"/>
        <v>Y</v>
      </c>
      <c r="AA1492" s="385" t="str">
        <f t="shared" si="624"/>
        <v>Y</v>
      </c>
      <c r="AC1492" s="389">
        <v>2828.2332791526187</v>
      </c>
      <c r="AD1492" s="390">
        <v>7.4509803921568628E-3</v>
      </c>
      <c r="AE1492" s="385">
        <v>1</v>
      </c>
      <c r="AF1492" s="385">
        <v>0</v>
      </c>
      <c r="AJ1492" s="394">
        <f t="shared" si="626"/>
        <v>2828.2332791526187</v>
      </c>
      <c r="AK1492" s="394"/>
      <c r="AL1492" s="394"/>
      <c r="AM1492" s="394">
        <f t="shared" si="614"/>
        <v>21.073110707411669</v>
      </c>
      <c r="AN1492" s="372">
        <f t="shared" si="632"/>
        <v>3.1</v>
      </c>
      <c r="AO1492" s="390"/>
      <c r="AP1492" s="390">
        <f t="shared" si="627"/>
        <v>7.4509803921568628E-3</v>
      </c>
      <c r="AQ1492" s="439"/>
      <c r="AR1492" s="439"/>
      <c r="AS1492" s="396"/>
      <c r="AT1492" s="396"/>
      <c r="AU1492" s="396">
        <f t="shared" si="622"/>
        <v>1</v>
      </c>
      <c r="AV1492" s="396">
        <f t="shared" si="623"/>
        <v>0</v>
      </c>
      <c r="AY1492" s="396"/>
      <c r="AZ1492" s="396"/>
      <c r="BB1492" s="372" t="s">
        <v>370</v>
      </c>
      <c r="BE1492" s="303" t="s">
        <v>2349</v>
      </c>
      <c r="BH1492" s="491" t="s">
        <v>535</v>
      </c>
      <c r="BJ1492" s="372" t="s">
        <v>533</v>
      </c>
      <c r="BK1492" s="384" t="s">
        <v>1990</v>
      </c>
      <c r="BP1492" s="398" t="s">
        <v>1406</v>
      </c>
      <c r="BR1492" s="487" t="s">
        <v>2695</v>
      </c>
      <c r="BS1492" s="406" t="s">
        <v>558</v>
      </c>
      <c r="BT1492" s="372" t="s">
        <v>1911</v>
      </c>
      <c r="BW1492" s="399"/>
      <c r="BX1492" s="399"/>
      <c r="BY1492" s="398" t="s">
        <v>451</v>
      </c>
      <c r="BZ1492" s="492">
        <v>3.8</v>
      </c>
      <c r="CA1492" s="372" t="s">
        <v>842</v>
      </c>
      <c r="CD1492" s="385" t="s">
        <v>1397</v>
      </c>
      <c r="CK1492" s="398" t="s">
        <v>451</v>
      </c>
      <c r="CL1492" s="488">
        <v>510</v>
      </c>
      <c r="CM1492" s="372" t="s">
        <v>842</v>
      </c>
      <c r="CP1492" s="372" t="s">
        <v>1397</v>
      </c>
      <c r="DR1492" s="385"/>
    </row>
    <row r="1493" spans="1:122" s="372" customFormat="1" x14ac:dyDescent="0.2">
      <c r="A1493" s="384" t="str">
        <f t="shared" si="611"/>
        <v>Raymark</v>
      </c>
      <c r="B1493" s="384" t="str">
        <f t="shared" si="633"/>
        <v>1,1,1-Trichloroethane</v>
      </c>
      <c r="C1493" s="385" t="s">
        <v>2587</v>
      </c>
      <c r="D1493" s="385" t="str">
        <f t="shared" si="628"/>
        <v/>
      </c>
      <c r="E1493" s="385"/>
      <c r="F1493" s="386" t="str">
        <f t="shared" si="613"/>
        <v>C</v>
      </c>
      <c r="G1493" s="384" t="str">
        <f t="shared" si="612"/>
        <v>Residential</v>
      </c>
      <c r="H1493" s="384" t="str">
        <f t="shared" si="629"/>
        <v>basement</v>
      </c>
      <c r="I1493" s="385"/>
      <c r="J1493" s="385"/>
      <c r="K1493" s="385"/>
      <c r="L1493" s="384"/>
      <c r="M1493" s="385" t="str">
        <f t="shared" si="617"/>
        <v>Y</v>
      </c>
      <c r="N1493" s="385" t="str">
        <f t="shared" si="618"/>
        <v>Y</v>
      </c>
      <c r="O1493" s="385" t="str">
        <f t="shared" si="625"/>
        <v>Y</v>
      </c>
      <c r="P1493" s="384"/>
      <c r="Q1493" s="384"/>
      <c r="R1493" s="384"/>
      <c r="S1493" s="384"/>
      <c r="T1493" s="384"/>
      <c r="U1493" s="384"/>
      <c r="V1493" s="384"/>
      <c r="W1493" s="384"/>
      <c r="X1493" s="384"/>
      <c r="Y1493" s="385" t="str">
        <f t="shared" si="630"/>
        <v>Y</v>
      </c>
      <c r="Z1493" s="385" t="str">
        <f t="shared" si="631"/>
        <v>Y</v>
      </c>
      <c r="AA1493" s="385" t="str">
        <f t="shared" si="624"/>
        <v>Y</v>
      </c>
      <c r="AC1493" s="389">
        <v>2550.955506686676</v>
      </c>
      <c r="AD1493" s="390">
        <v>8.2608695652173908E-3</v>
      </c>
      <c r="AE1493" s="385">
        <v>1</v>
      </c>
      <c r="AF1493" s="385">
        <v>0</v>
      </c>
      <c r="AJ1493" s="394">
        <f t="shared" si="626"/>
        <v>2550.955506686676</v>
      </c>
      <c r="AK1493" s="394"/>
      <c r="AL1493" s="394"/>
      <c r="AM1493" s="394">
        <f t="shared" si="614"/>
        <v>21.073110707411669</v>
      </c>
      <c r="AN1493" s="372">
        <f t="shared" si="632"/>
        <v>3.1</v>
      </c>
      <c r="AO1493" s="390"/>
      <c r="AP1493" s="390">
        <f t="shared" si="627"/>
        <v>8.2608695652173908E-3</v>
      </c>
      <c r="AQ1493" s="439"/>
      <c r="AR1493" s="439"/>
      <c r="AS1493" s="396"/>
      <c r="AT1493" s="396"/>
      <c r="AU1493" s="396">
        <f t="shared" si="622"/>
        <v>1</v>
      </c>
      <c r="AV1493" s="396">
        <f t="shared" si="623"/>
        <v>0</v>
      </c>
      <c r="AY1493" s="396"/>
      <c r="AZ1493" s="396"/>
      <c r="BB1493" s="372" t="s">
        <v>370</v>
      </c>
      <c r="BE1493" s="303" t="s">
        <v>2349</v>
      </c>
      <c r="BH1493" s="491" t="s">
        <v>535</v>
      </c>
      <c r="BJ1493" s="372" t="s">
        <v>533</v>
      </c>
      <c r="BK1493" s="384" t="s">
        <v>1990</v>
      </c>
      <c r="BP1493" s="398" t="s">
        <v>1406</v>
      </c>
      <c r="BR1493" s="487" t="s">
        <v>2696</v>
      </c>
      <c r="BS1493" s="406" t="s">
        <v>558</v>
      </c>
      <c r="BT1493" s="372" t="s">
        <v>1911</v>
      </c>
      <c r="BW1493" s="399"/>
      <c r="BX1493" s="399"/>
      <c r="BY1493" s="398" t="s">
        <v>451</v>
      </c>
      <c r="BZ1493" s="492">
        <v>3.8</v>
      </c>
      <c r="CA1493" s="372" t="s">
        <v>842</v>
      </c>
      <c r="CD1493" s="385" t="s">
        <v>1397</v>
      </c>
      <c r="CK1493" s="398" t="s">
        <v>451</v>
      </c>
      <c r="CL1493" s="488">
        <v>460</v>
      </c>
      <c r="CM1493" s="372" t="s">
        <v>842</v>
      </c>
      <c r="CP1493" s="372" t="s">
        <v>1397</v>
      </c>
      <c r="DR1493" s="385"/>
    </row>
    <row r="1494" spans="1:122" s="372" customFormat="1" x14ac:dyDescent="0.2">
      <c r="A1494" s="384" t="str">
        <f t="shared" si="611"/>
        <v>Raymark</v>
      </c>
      <c r="B1494" s="384" t="str">
        <f t="shared" si="633"/>
        <v>1,1-Dichloroethane</v>
      </c>
      <c r="C1494" s="385" t="s">
        <v>2587</v>
      </c>
      <c r="D1494" s="385" t="str">
        <f t="shared" si="628"/>
        <v/>
      </c>
      <c r="E1494" s="385"/>
      <c r="F1494" s="386" t="str">
        <f t="shared" si="613"/>
        <v>C</v>
      </c>
      <c r="G1494" s="384" t="str">
        <f t="shared" si="612"/>
        <v>Residential</v>
      </c>
      <c r="H1494" s="384" t="str">
        <f t="shared" si="629"/>
        <v>basement</v>
      </c>
      <c r="I1494" s="385"/>
      <c r="J1494" s="385"/>
      <c r="K1494" s="385"/>
      <c r="L1494" s="384"/>
      <c r="M1494" s="385" t="str">
        <f t="shared" si="617"/>
        <v>Y</v>
      </c>
      <c r="N1494" s="385" t="str">
        <f t="shared" si="618"/>
        <v>Y</v>
      </c>
      <c r="O1494" s="385" t="str">
        <f t="shared" si="625"/>
        <v>Y</v>
      </c>
      <c r="P1494" s="384"/>
      <c r="Q1494" s="384"/>
      <c r="R1494" s="384"/>
      <c r="S1494" s="384"/>
      <c r="T1494" s="384"/>
      <c r="U1494" s="384"/>
      <c r="V1494" s="384"/>
      <c r="W1494" s="384"/>
      <c r="X1494" s="384"/>
      <c r="Y1494" s="385" t="str">
        <f t="shared" si="630"/>
        <v>Y</v>
      </c>
      <c r="Z1494" s="385" t="str">
        <f t="shared" si="631"/>
        <v>Y</v>
      </c>
      <c r="AA1494" s="385" t="str">
        <f t="shared" si="624"/>
        <v>Y</v>
      </c>
      <c r="AC1494" s="389">
        <v>386.70230676815498</v>
      </c>
      <c r="AD1494" s="390">
        <v>5.5319148936170221E-3</v>
      </c>
      <c r="AE1494" s="385">
        <v>1</v>
      </c>
      <c r="AF1494" s="385">
        <v>0</v>
      </c>
      <c r="AJ1494" s="394">
        <f t="shared" si="626"/>
        <v>386.70230676815498</v>
      </c>
      <c r="AK1494" s="394"/>
      <c r="AL1494" s="394"/>
      <c r="AM1494" s="394">
        <f t="shared" si="614"/>
        <v>2.1392042502068151</v>
      </c>
      <c r="AN1494" s="372" t="str">
        <f t="shared" si="632"/>
        <v/>
      </c>
      <c r="AO1494" s="390"/>
      <c r="AP1494" s="390">
        <f t="shared" si="627"/>
        <v>5.5319148936170221E-3</v>
      </c>
      <c r="AQ1494" s="439"/>
      <c r="AR1494" s="439"/>
      <c r="AS1494" s="396"/>
      <c r="AT1494" s="396"/>
      <c r="AU1494" s="396">
        <f t="shared" si="622"/>
        <v>1</v>
      </c>
      <c r="AV1494" s="396">
        <f t="shared" si="623"/>
        <v>0</v>
      </c>
      <c r="AY1494" s="396"/>
      <c r="AZ1494" s="396"/>
      <c r="BB1494" s="372" t="s">
        <v>370</v>
      </c>
      <c r="BE1494" s="303" t="s">
        <v>2349</v>
      </c>
      <c r="BH1494" s="491" t="s">
        <v>535</v>
      </c>
      <c r="BJ1494" s="372" t="s">
        <v>533</v>
      </c>
      <c r="BK1494" s="384" t="s">
        <v>1990</v>
      </c>
      <c r="BP1494" s="398" t="s">
        <v>1406</v>
      </c>
      <c r="BR1494" s="487" t="s">
        <v>2693</v>
      </c>
      <c r="BS1494" s="406" t="s">
        <v>2619</v>
      </c>
      <c r="BT1494" s="372" t="s">
        <v>1911</v>
      </c>
      <c r="BW1494" s="399"/>
      <c r="BX1494" s="399"/>
      <c r="BY1494" s="398" t="s">
        <v>451</v>
      </c>
      <c r="BZ1494" s="486">
        <v>0.52</v>
      </c>
      <c r="CA1494" s="372" t="s">
        <v>842</v>
      </c>
      <c r="CD1494" s="385" t="s">
        <v>1397</v>
      </c>
      <c r="CK1494" s="398" t="s">
        <v>451</v>
      </c>
      <c r="CL1494" s="488">
        <v>94</v>
      </c>
      <c r="CM1494" s="372" t="s">
        <v>842</v>
      </c>
      <c r="CP1494" s="372" t="s">
        <v>1397</v>
      </c>
      <c r="DR1494" s="385"/>
    </row>
    <row r="1495" spans="1:122" s="372" customFormat="1" x14ac:dyDescent="0.2">
      <c r="A1495" s="384" t="str">
        <f t="shared" si="611"/>
        <v>Raymark</v>
      </c>
      <c r="B1495" s="384" t="str">
        <f t="shared" si="633"/>
        <v>1,1-Dichloroethane</v>
      </c>
      <c r="C1495" s="385" t="s">
        <v>2587</v>
      </c>
      <c r="D1495" s="385" t="str">
        <f t="shared" si="628"/>
        <v/>
      </c>
      <c r="E1495" s="385"/>
      <c r="F1495" s="386" t="str">
        <f t="shared" si="613"/>
        <v>C</v>
      </c>
      <c r="G1495" s="384" t="str">
        <f t="shared" si="612"/>
        <v>Residential</v>
      </c>
      <c r="H1495" s="384" t="str">
        <f t="shared" si="629"/>
        <v>basement</v>
      </c>
      <c r="I1495" s="385"/>
      <c r="J1495" s="385"/>
      <c r="K1495" s="385"/>
      <c r="L1495" s="384"/>
      <c r="M1495" s="385" t="str">
        <f t="shared" si="617"/>
        <v>Y</v>
      </c>
      <c r="N1495" s="385" t="str">
        <f t="shared" si="618"/>
        <v>Y</v>
      </c>
      <c r="O1495" s="385" t="str">
        <f t="shared" si="625"/>
        <v>Y</v>
      </c>
      <c r="P1495" s="384"/>
      <c r="Q1495" s="384"/>
      <c r="R1495" s="384"/>
      <c r="S1495" s="384"/>
      <c r="T1495" s="384"/>
      <c r="U1495" s="384"/>
      <c r="V1495" s="384"/>
      <c r="W1495" s="384"/>
      <c r="X1495" s="384"/>
      <c r="Y1495" s="385" t="str">
        <f t="shared" si="630"/>
        <v>Y</v>
      </c>
      <c r="Z1495" s="385" t="str">
        <f t="shared" si="631"/>
        <v>Y</v>
      </c>
      <c r="AA1495" s="385" t="str">
        <f t="shared" si="624"/>
        <v>Y</v>
      </c>
      <c r="AC1495" s="389">
        <v>271.51438560317268</v>
      </c>
      <c r="AD1495" s="390">
        <v>7.8787878787878792E-3</v>
      </c>
      <c r="AE1495" s="385">
        <v>1</v>
      </c>
      <c r="AF1495" s="385">
        <v>0</v>
      </c>
      <c r="AJ1495" s="394">
        <f t="shared" si="626"/>
        <v>271.51438560317268</v>
      </c>
      <c r="AK1495" s="394"/>
      <c r="AL1495" s="394"/>
      <c r="AM1495" s="394">
        <f t="shared" si="614"/>
        <v>2.1392042502068151</v>
      </c>
      <c r="AN1495" s="372" t="str">
        <f t="shared" si="632"/>
        <v/>
      </c>
      <c r="AO1495" s="390"/>
      <c r="AP1495" s="390">
        <f t="shared" si="627"/>
        <v>7.8787878787878792E-3</v>
      </c>
      <c r="AQ1495" s="439"/>
      <c r="AR1495" s="439"/>
      <c r="AS1495" s="396"/>
      <c r="AT1495" s="396"/>
      <c r="AU1495" s="396">
        <f t="shared" si="622"/>
        <v>1</v>
      </c>
      <c r="AV1495" s="396">
        <f t="shared" si="623"/>
        <v>0</v>
      </c>
      <c r="AY1495" s="396"/>
      <c r="AZ1495" s="396"/>
      <c r="BB1495" s="372" t="s">
        <v>370</v>
      </c>
      <c r="BE1495" s="303" t="s">
        <v>2349</v>
      </c>
      <c r="BH1495" s="491" t="s">
        <v>535</v>
      </c>
      <c r="BJ1495" s="372" t="s">
        <v>533</v>
      </c>
      <c r="BK1495" s="384" t="s">
        <v>1990</v>
      </c>
      <c r="BP1495" s="398" t="s">
        <v>1406</v>
      </c>
      <c r="BR1495" s="487" t="s">
        <v>2694</v>
      </c>
      <c r="BS1495" s="406" t="s">
        <v>2619</v>
      </c>
      <c r="BT1495" s="372" t="s">
        <v>1911</v>
      </c>
      <c r="BW1495" s="399"/>
      <c r="BX1495" s="399"/>
      <c r="BY1495" s="398" t="s">
        <v>451</v>
      </c>
      <c r="BZ1495" s="486">
        <v>0.52</v>
      </c>
      <c r="CA1495" s="372" t="s">
        <v>842</v>
      </c>
      <c r="CD1495" s="385" t="s">
        <v>1397</v>
      </c>
      <c r="CK1495" s="398" t="s">
        <v>451</v>
      </c>
      <c r="CL1495" s="488">
        <v>66</v>
      </c>
      <c r="CM1495" s="372" t="s">
        <v>842</v>
      </c>
      <c r="CP1495" s="372" t="s">
        <v>1397</v>
      </c>
      <c r="DR1495" s="385"/>
    </row>
    <row r="1496" spans="1:122" s="372" customFormat="1" x14ac:dyDescent="0.2">
      <c r="A1496" s="384" t="str">
        <f t="shared" si="611"/>
        <v>Raymark</v>
      </c>
      <c r="B1496" s="384" t="str">
        <f t="shared" si="633"/>
        <v>1,1-Dichloroethane</v>
      </c>
      <c r="C1496" s="385" t="s">
        <v>2587</v>
      </c>
      <c r="D1496" s="385" t="str">
        <f t="shared" si="628"/>
        <v/>
      </c>
      <c r="E1496" s="385"/>
      <c r="F1496" s="386" t="str">
        <f t="shared" si="613"/>
        <v>C</v>
      </c>
      <c r="G1496" s="384" t="str">
        <f t="shared" si="612"/>
        <v>Residential</v>
      </c>
      <c r="H1496" s="384" t="str">
        <f t="shared" si="629"/>
        <v>basement</v>
      </c>
      <c r="I1496" s="385"/>
      <c r="J1496" s="385"/>
      <c r="K1496" s="385"/>
      <c r="L1496" s="384"/>
      <c r="M1496" s="385" t="str">
        <f t="shared" si="617"/>
        <v>Y</v>
      </c>
      <c r="N1496" s="385" t="str">
        <f t="shared" si="618"/>
        <v>Y</v>
      </c>
      <c r="O1496" s="385" t="str">
        <f t="shared" si="625"/>
        <v>Y</v>
      </c>
      <c r="P1496" s="384"/>
      <c r="Q1496" s="384"/>
      <c r="R1496" s="384"/>
      <c r="S1496" s="384"/>
      <c r="T1496" s="384"/>
      <c r="U1496" s="384"/>
      <c r="V1496" s="384"/>
      <c r="W1496" s="384"/>
      <c r="X1496" s="384"/>
      <c r="Y1496" s="385" t="str">
        <f t="shared" si="630"/>
        <v>Y</v>
      </c>
      <c r="Z1496" s="385" t="str">
        <f t="shared" si="631"/>
        <v>Y</v>
      </c>
      <c r="AA1496" s="385" t="str">
        <f t="shared" si="624"/>
        <v>Y</v>
      </c>
      <c r="AC1496" s="389">
        <v>234.48969665728549</v>
      </c>
      <c r="AD1496" s="390">
        <v>9.1228070175438606E-3</v>
      </c>
      <c r="AE1496" s="385">
        <v>1</v>
      </c>
      <c r="AF1496" s="385">
        <v>0</v>
      </c>
      <c r="AJ1496" s="394">
        <f t="shared" si="626"/>
        <v>234.48969665728549</v>
      </c>
      <c r="AK1496" s="394"/>
      <c r="AL1496" s="394"/>
      <c r="AM1496" s="394">
        <f t="shared" si="614"/>
        <v>2.1392042502068151</v>
      </c>
      <c r="AN1496" s="372" t="str">
        <f t="shared" si="632"/>
        <v/>
      </c>
      <c r="AO1496" s="390"/>
      <c r="AP1496" s="390">
        <f t="shared" si="627"/>
        <v>9.1228070175438606E-3</v>
      </c>
      <c r="AQ1496" s="439"/>
      <c r="AR1496" s="439"/>
      <c r="AS1496" s="396"/>
      <c r="AT1496" s="396"/>
      <c r="AU1496" s="396">
        <f t="shared" si="622"/>
        <v>1</v>
      </c>
      <c r="AV1496" s="396">
        <f t="shared" si="623"/>
        <v>0</v>
      </c>
      <c r="AY1496" s="396"/>
      <c r="AZ1496" s="396"/>
      <c r="BB1496" s="372" t="s">
        <v>370</v>
      </c>
      <c r="BE1496" s="303" t="s">
        <v>2349</v>
      </c>
      <c r="BH1496" s="491" t="s">
        <v>535</v>
      </c>
      <c r="BJ1496" s="372" t="s">
        <v>533</v>
      </c>
      <c r="BK1496" s="384" t="s">
        <v>1990</v>
      </c>
      <c r="BP1496" s="398" t="s">
        <v>1406</v>
      </c>
      <c r="BR1496" s="487" t="s">
        <v>2695</v>
      </c>
      <c r="BS1496" s="406" t="s">
        <v>2619</v>
      </c>
      <c r="BT1496" s="372" t="s">
        <v>1911</v>
      </c>
      <c r="BW1496" s="399"/>
      <c r="BX1496" s="399"/>
      <c r="BY1496" s="398" t="s">
        <v>451</v>
      </c>
      <c r="BZ1496" s="486">
        <v>0.52</v>
      </c>
      <c r="CA1496" s="372" t="s">
        <v>842</v>
      </c>
      <c r="CD1496" s="385" t="s">
        <v>1397</v>
      </c>
      <c r="CK1496" s="398" t="s">
        <v>451</v>
      </c>
      <c r="CL1496" s="488">
        <v>57</v>
      </c>
      <c r="CM1496" s="372" t="s">
        <v>842</v>
      </c>
      <c r="CP1496" s="372" t="s">
        <v>1397</v>
      </c>
      <c r="DR1496" s="385"/>
    </row>
    <row r="1497" spans="1:122" s="372" customFormat="1" x14ac:dyDescent="0.2">
      <c r="A1497" s="384" t="str">
        <f t="shared" si="611"/>
        <v>Raymark</v>
      </c>
      <c r="B1497" s="384" t="str">
        <f t="shared" si="633"/>
        <v>1,1-Dichloroethane</v>
      </c>
      <c r="C1497" s="385" t="s">
        <v>2587</v>
      </c>
      <c r="D1497" s="385" t="str">
        <f t="shared" si="628"/>
        <v/>
      </c>
      <c r="E1497" s="385"/>
      <c r="F1497" s="386" t="str">
        <f t="shared" si="613"/>
        <v>C</v>
      </c>
      <c r="G1497" s="384" t="str">
        <f t="shared" si="612"/>
        <v>Residential</v>
      </c>
      <c r="H1497" s="384" t="str">
        <f t="shared" si="629"/>
        <v>basement</v>
      </c>
      <c r="I1497" s="385"/>
      <c r="J1497" s="385"/>
      <c r="K1497" s="385"/>
      <c r="L1497" s="384"/>
      <c r="M1497" s="385" t="str">
        <f t="shared" si="617"/>
        <v>Y</v>
      </c>
      <c r="N1497" s="385" t="str">
        <f t="shared" si="618"/>
        <v>Y</v>
      </c>
      <c r="O1497" s="385" t="str">
        <f t="shared" si="625"/>
        <v>Y</v>
      </c>
      <c r="P1497" s="384"/>
      <c r="Q1497" s="384"/>
      <c r="R1497" s="384"/>
      <c r="S1497" s="384"/>
      <c r="T1497" s="384"/>
      <c r="U1497" s="384"/>
      <c r="V1497" s="384"/>
      <c r="W1497" s="384"/>
      <c r="X1497" s="384"/>
      <c r="Y1497" s="385" t="str">
        <f t="shared" si="630"/>
        <v>Y</v>
      </c>
      <c r="Z1497" s="385" t="str">
        <f t="shared" si="631"/>
        <v>Y</v>
      </c>
      <c r="AA1497" s="385" t="str">
        <f t="shared" si="624"/>
        <v>Y</v>
      </c>
      <c r="AC1497" s="389">
        <v>250.94511396656867</v>
      </c>
      <c r="AD1497" s="390">
        <v>8.5245901639344271E-3</v>
      </c>
      <c r="AE1497" s="385">
        <v>1</v>
      </c>
      <c r="AF1497" s="385">
        <v>0</v>
      </c>
      <c r="AJ1497" s="394">
        <f t="shared" si="626"/>
        <v>250.94511396656867</v>
      </c>
      <c r="AK1497" s="394"/>
      <c r="AL1497" s="394"/>
      <c r="AM1497" s="394">
        <f t="shared" si="614"/>
        <v>2.1392042502068151</v>
      </c>
      <c r="AN1497" s="372" t="str">
        <f t="shared" si="632"/>
        <v/>
      </c>
      <c r="AO1497" s="390"/>
      <c r="AP1497" s="390">
        <f t="shared" si="627"/>
        <v>8.5245901639344271E-3</v>
      </c>
      <c r="AQ1497" s="439"/>
      <c r="AR1497" s="439"/>
      <c r="AS1497" s="396"/>
      <c r="AT1497" s="396"/>
      <c r="AU1497" s="396">
        <f t="shared" si="622"/>
        <v>1</v>
      </c>
      <c r="AV1497" s="396">
        <f t="shared" si="623"/>
        <v>0</v>
      </c>
      <c r="AY1497" s="396"/>
      <c r="AZ1497" s="396"/>
      <c r="BB1497" s="372" t="s">
        <v>370</v>
      </c>
      <c r="BE1497" s="303" t="s">
        <v>2349</v>
      </c>
      <c r="BH1497" s="491" t="s">
        <v>535</v>
      </c>
      <c r="BJ1497" s="372" t="s">
        <v>533</v>
      </c>
      <c r="BK1497" s="384" t="s">
        <v>1990</v>
      </c>
      <c r="BP1497" s="398" t="s">
        <v>1406</v>
      </c>
      <c r="BR1497" s="487" t="s">
        <v>2696</v>
      </c>
      <c r="BS1497" s="406" t="s">
        <v>2619</v>
      </c>
      <c r="BT1497" s="372" t="s">
        <v>1911</v>
      </c>
      <c r="BW1497" s="399"/>
      <c r="BX1497" s="399"/>
      <c r="BY1497" s="398" t="s">
        <v>451</v>
      </c>
      <c r="BZ1497" s="486">
        <v>0.52</v>
      </c>
      <c r="CA1497" s="372" t="s">
        <v>842</v>
      </c>
      <c r="CD1497" s="385" t="s">
        <v>1397</v>
      </c>
      <c r="CK1497" s="398" t="s">
        <v>451</v>
      </c>
      <c r="CL1497" s="488">
        <v>61</v>
      </c>
      <c r="CM1497" s="372" t="s">
        <v>842</v>
      </c>
      <c r="CP1497" s="372" t="s">
        <v>1397</v>
      </c>
      <c r="DR1497" s="385"/>
    </row>
    <row r="1498" spans="1:122" s="372" customFormat="1" x14ac:dyDescent="0.2">
      <c r="A1498" s="384" t="str">
        <f t="shared" si="611"/>
        <v>Raymark</v>
      </c>
      <c r="B1498" s="384" t="str">
        <f t="shared" si="633"/>
        <v>1,1-Dichloroethylene</v>
      </c>
      <c r="C1498" s="385" t="s">
        <v>2587</v>
      </c>
      <c r="D1498" s="385" t="str">
        <f t="shared" si="628"/>
        <v/>
      </c>
      <c r="E1498" s="385"/>
      <c r="F1498" s="386" t="str">
        <f t="shared" si="613"/>
        <v>C</v>
      </c>
      <c r="G1498" s="384" t="str">
        <f t="shared" si="612"/>
        <v>Residential</v>
      </c>
      <c r="H1498" s="384" t="str">
        <f t="shared" si="629"/>
        <v>basement</v>
      </c>
      <c r="I1498" s="385"/>
      <c r="J1498" s="385"/>
      <c r="K1498" s="385"/>
      <c r="L1498" s="384"/>
      <c r="M1498" s="385" t="str">
        <f t="shared" si="617"/>
        <v>Y</v>
      </c>
      <c r="N1498" s="385" t="str">
        <f t="shared" si="618"/>
        <v>Y</v>
      </c>
      <c r="O1498" s="385" t="str">
        <f t="shared" si="625"/>
        <v>Y</v>
      </c>
      <c r="P1498" s="384"/>
      <c r="Q1498" s="384"/>
      <c r="R1498" s="384"/>
      <c r="S1498" s="384"/>
      <c r="T1498" s="384"/>
      <c r="U1498" s="384"/>
      <c r="V1498" s="384"/>
      <c r="W1498" s="384"/>
      <c r="X1498" s="384"/>
      <c r="Y1498" s="385" t="str">
        <f t="shared" si="630"/>
        <v>Y</v>
      </c>
      <c r="Z1498" s="385" t="str">
        <f t="shared" si="631"/>
        <v>Y</v>
      </c>
      <c r="AA1498" s="385" t="str">
        <f t="shared" si="624"/>
        <v>Y</v>
      </c>
      <c r="AC1498" s="389">
        <v>1652.2512710296692</v>
      </c>
      <c r="AD1498" s="390">
        <v>5.6097560975609745E-3</v>
      </c>
      <c r="AE1498" s="385">
        <v>1</v>
      </c>
      <c r="AF1498" s="385">
        <v>0</v>
      </c>
      <c r="AJ1498" s="394">
        <f t="shared" si="626"/>
        <v>1652.2512710296692</v>
      </c>
      <c r="AK1498" s="394"/>
      <c r="AL1498" s="394"/>
      <c r="AM1498" s="394">
        <f t="shared" si="614"/>
        <v>9.2687266423615569</v>
      </c>
      <c r="AN1498" s="372">
        <f t="shared" si="632"/>
        <v>0.8</v>
      </c>
      <c r="AO1498" s="390"/>
      <c r="AP1498" s="390">
        <f t="shared" si="627"/>
        <v>5.6097560975609745E-3</v>
      </c>
      <c r="AQ1498" s="439"/>
      <c r="AR1498" s="439"/>
      <c r="AS1498" s="396"/>
      <c r="AT1498" s="396"/>
      <c r="AU1498" s="396">
        <f t="shared" si="622"/>
        <v>1</v>
      </c>
      <c r="AV1498" s="396">
        <f t="shared" si="623"/>
        <v>0</v>
      </c>
      <c r="AY1498" s="396"/>
      <c r="AZ1498" s="396"/>
      <c r="BB1498" s="372" t="s">
        <v>370</v>
      </c>
      <c r="BE1498" s="303" t="s">
        <v>2349</v>
      </c>
      <c r="BH1498" s="491" t="s">
        <v>535</v>
      </c>
      <c r="BJ1498" s="372" t="s">
        <v>533</v>
      </c>
      <c r="BK1498" s="384" t="s">
        <v>1990</v>
      </c>
      <c r="BP1498" s="398" t="s">
        <v>1406</v>
      </c>
      <c r="BR1498" s="487" t="s">
        <v>2693</v>
      </c>
      <c r="BS1498" s="489" t="s">
        <v>538</v>
      </c>
      <c r="BT1498" s="372" t="s">
        <v>1911</v>
      </c>
      <c r="BW1498" s="399"/>
      <c r="BX1498" s="399"/>
      <c r="BY1498" s="398" t="s">
        <v>451</v>
      </c>
      <c r="BZ1498" s="492">
        <v>2.2999999999999998</v>
      </c>
      <c r="CA1498" s="372" t="s">
        <v>842</v>
      </c>
      <c r="CD1498" s="385" t="s">
        <v>1397</v>
      </c>
      <c r="CK1498" s="398" t="s">
        <v>451</v>
      </c>
      <c r="CL1498" s="488">
        <v>410</v>
      </c>
      <c r="CM1498" s="372" t="s">
        <v>842</v>
      </c>
      <c r="CP1498" s="372" t="s">
        <v>1397</v>
      </c>
      <c r="DR1498" s="385"/>
    </row>
    <row r="1499" spans="1:122" s="372" customFormat="1" x14ac:dyDescent="0.2">
      <c r="A1499" s="384" t="str">
        <f t="shared" si="611"/>
        <v>Raymark</v>
      </c>
      <c r="B1499" s="384" t="str">
        <f t="shared" si="633"/>
        <v>1,1-Dichloroethylene</v>
      </c>
      <c r="C1499" s="385" t="s">
        <v>2587</v>
      </c>
      <c r="D1499" s="385" t="str">
        <f t="shared" si="628"/>
        <v/>
      </c>
      <c r="E1499" s="385"/>
      <c r="F1499" s="386" t="str">
        <f t="shared" si="613"/>
        <v>C</v>
      </c>
      <c r="G1499" s="384" t="str">
        <f t="shared" si="612"/>
        <v>Residential</v>
      </c>
      <c r="H1499" s="384" t="str">
        <f t="shared" si="629"/>
        <v>basement</v>
      </c>
      <c r="I1499" s="385"/>
      <c r="J1499" s="385"/>
      <c r="K1499" s="385"/>
      <c r="L1499" s="384"/>
      <c r="M1499" s="385" t="str">
        <f t="shared" si="617"/>
        <v>Y</v>
      </c>
      <c r="N1499" s="385" t="str">
        <f t="shared" si="618"/>
        <v>Y</v>
      </c>
      <c r="O1499" s="385" t="str">
        <f t="shared" si="625"/>
        <v>Y</v>
      </c>
      <c r="P1499" s="384"/>
      <c r="Q1499" s="384"/>
      <c r="R1499" s="384"/>
      <c r="S1499" s="384"/>
      <c r="T1499" s="384"/>
      <c r="U1499" s="384"/>
      <c r="V1499" s="384"/>
      <c r="W1499" s="384"/>
      <c r="X1499" s="384"/>
      <c r="Y1499" s="385" t="str">
        <f t="shared" si="630"/>
        <v>Y</v>
      </c>
      <c r="Z1499" s="385" t="str">
        <f t="shared" si="631"/>
        <v>Y</v>
      </c>
      <c r="AA1499" s="385" t="str">
        <f t="shared" si="624"/>
        <v>Y</v>
      </c>
      <c r="AC1499" s="389">
        <v>1168.6655331673269</v>
      </c>
      <c r="AD1499" s="390">
        <v>7.9310344827586195E-3</v>
      </c>
      <c r="AE1499" s="385">
        <v>1</v>
      </c>
      <c r="AF1499" s="385">
        <v>0</v>
      </c>
      <c r="AJ1499" s="394">
        <f t="shared" si="626"/>
        <v>1168.6655331673269</v>
      </c>
      <c r="AK1499" s="394"/>
      <c r="AL1499" s="394"/>
      <c r="AM1499" s="394">
        <f t="shared" si="614"/>
        <v>9.2687266423615569</v>
      </c>
      <c r="AN1499" s="372">
        <f t="shared" si="632"/>
        <v>0.8</v>
      </c>
      <c r="AO1499" s="390"/>
      <c r="AP1499" s="390">
        <f t="shared" si="627"/>
        <v>7.9310344827586195E-3</v>
      </c>
      <c r="AQ1499" s="439"/>
      <c r="AR1499" s="439"/>
      <c r="AS1499" s="396"/>
      <c r="AT1499" s="396"/>
      <c r="AU1499" s="396">
        <f t="shared" si="622"/>
        <v>1</v>
      </c>
      <c r="AV1499" s="396">
        <f t="shared" si="623"/>
        <v>0</v>
      </c>
      <c r="AY1499" s="396"/>
      <c r="AZ1499" s="396"/>
      <c r="BB1499" s="372" t="s">
        <v>370</v>
      </c>
      <c r="BE1499" s="303" t="s">
        <v>2349</v>
      </c>
      <c r="BH1499" s="491" t="s">
        <v>535</v>
      </c>
      <c r="BJ1499" s="372" t="s">
        <v>533</v>
      </c>
      <c r="BK1499" s="384" t="s">
        <v>1990</v>
      </c>
      <c r="BP1499" s="398" t="s">
        <v>1406</v>
      </c>
      <c r="BR1499" s="487" t="s">
        <v>2694</v>
      </c>
      <c r="BS1499" s="489" t="s">
        <v>538</v>
      </c>
      <c r="BT1499" s="372" t="s">
        <v>1911</v>
      </c>
      <c r="BW1499" s="399"/>
      <c r="BX1499" s="399"/>
      <c r="BY1499" s="398" t="s">
        <v>451</v>
      </c>
      <c r="BZ1499" s="492">
        <v>2.2999999999999998</v>
      </c>
      <c r="CA1499" s="372" t="s">
        <v>842</v>
      </c>
      <c r="CD1499" s="385" t="s">
        <v>1397</v>
      </c>
      <c r="CK1499" s="398" t="s">
        <v>451</v>
      </c>
      <c r="CL1499" s="488">
        <v>290</v>
      </c>
      <c r="CM1499" s="372" t="s">
        <v>842</v>
      </c>
      <c r="CP1499" s="372" t="s">
        <v>1397</v>
      </c>
      <c r="DR1499" s="385"/>
    </row>
    <row r="1500" spans="1:122" s="372" customFormat="1" x14ac:dyDescent="0.2">
      <c r="A1500" s="384" t="str">
        <f t="shared" si="611"/>
        <v>Raymark</v>
      </c>
      <c r="B1500" s="384" t="str">
        <f t="shared" si="633"/>
        <v>1,1-Dichloroethylene</v>
      </c>
      <c r="C1500" s="385" t="s">
        <v>2587</v>
      </c>
      <c r="D1500" s="385" t="str">
        <f t="shared" si="628"/>
        <v/>
      </c>
      <c r="E1500" s="385"/>
      <c r="F1500" s="386" t="str">
        <f t="shared" si="613"/>
        <v>C</v>
      </c>
      <c r="G1500" s="384" t="str">
        <f t="shared" si="612"/>
        <v>Residential</v>
      </c>
      <c r="H1500" s="384" t="str">
        <f t="shared" si="629"/>
        <v>basement</v>
      </c>
      <c r="I1500" s="385"/>
      <c r="J1500" s="385"/>
      <c r="K1500" s="385"/>
      <c r="L1500" s="384"/>
      <c r="M1500" s="385" t="str">
        <f t="shared" si="617"/>
        <v>Y</v>
      </c>
      <c r="N1500" s="385" t="str">
        <f t="shared" si="618"/>
        <v>Y</v>
      </c>
      <c r="O1500" s="385" t="str">
        <f t="shared" si="625"/>
        <v>Y</v>
      </c>
      <c r="P1500" s="384"/>
      <c r="Q1500" s="384"/>
      <c r="R1500" s="384"/>
      <c r="S1500" s="384"/>
      <c r="T1500" s="384"/>
      <c r="U1500" s="384"/>
      <c r="V1500" s="384"/>
      <c r="W1500" s="384"/>
      <c r="X1500" s="384"/>
      <c r="Y1500" s="385" t="str">
        <f t="shared" si="630"/>
        <v>Y</v>
      </c>
      <c r="Z1500" s="385" t="str">
        <f t="shared" si="631"/>
        <v>Y</v>
      </c>
      <c r="AA1500" s="385" t="str">
        <f t="shared" si="624"/>
        <v>Y</v>
      </c>
      <c r="AC1500" s="389">
        <v>1168.6655331673269</v>
      </c>
      <c r="AD1500" s="390">
        <v>7.9310344827586195E-3</v>
      </c>
      <c r="AE1500" s="385">
        <v>1</v>
      </c>
      <c r="AF1500" s="385">
        <v>0</v>
      </c>
      <c r="AJ1500" s="394">
        <f t="shared" si="626"/>
        <v>1168.6655331673269</v>
      </c>
      <c r="AK1500" s="394"/>
      <c r="AL1500" s="394"/>
      <c r="AM1500" s="394">
        <f t="shared" si="614"/>
        <v>9.2687266423615569</v>
      </c>
      <c r="AN1500" s="372">
        <f t="shared" si="632"/>
        <v>0.8</v>
      </c>
      <c r="AO1500" s="390"/>
      <c r="AP1500" s="390">
        <f t="shared" si="627"/>
        <v>7.9310344827586195E-3</v>
      </c>
      <c r="AQ1500" s="439"/>
      <c r="AR1500" s="439"/>
      <c r="AS1500" s="396"/>
      <c r="AT1500" s="396"/>
      <c r="AU1500" s="396">
        <f t="shared" si="622"/>
        <v>1</v>
      </c>
      <c r="AV1500" s="396">
        <f t="shared" si="623"/>
        <v>0</v>
      </c>
      <c r="AY1500" s="396"/>
      <c r="AZ1500" s="396"/>
      <c r="BB1500" s="372" t="s">
        <v>370</v>
      </c>
      <c r="BE1500" s="303" t="s">
        <v>2349</v>
      </c>
      <c r="BH1500" s="491" t="s">
        <v>535</v>
      </c>
      <c r="BJ1500" s="372" t="s">
        <v>533</v>
      </c>
      <c r="BK1500" s="384" t="s">
        <v>1990</v>
      </c>
      <c r="BP1500" s="398" t="s">
        <v>1406</v>
      </c>
      <c r="BR1500" s="487" t="s">
        <v>2695</v>
      </c>
      <c r="BS1500" s="489" t="s">
        <v>538</v>
      </c>
      <c r="BT1500" s="372" t="s">
        <v>1911</v>
      </c>
      <c r="BW1500" s="399"/>
      <c r="BX1500" s="399"/>
      <c r="BY1500" s="398" t="s">
        <v>451</v>
      </c>
      <c r="BZ1500" s="492">
        <v>2.2999999999999998</v>
      </c>
      <c r="CA1500" s="372" t="s">
        <v>842</v>
      </c>
      <c r="CD1500" s="385" t="s">
        <v>1397</v>
      </c>
      <c r="CK1500" s="398" t="s">
        <v>451</v>
      </c>
      <c r="CL1500" s="488">
        <v>290</v>
      </c>
      <c r="CM1500" s="372" t="s">
        <v>842</v>
      </c>
      <c r="CP1500" s="372" t="s">
        <v>1397</v>
      </c>
      <c r="DR1500" s="385"/>
    </row>
    <row r="1501" spans="1:122" s="372" customFormat="1" x14ac:dyDescent="0.2">
      <c r="A1501" s="384" t="str">
        <f t="shared" si="611"/>
        <v>Raymark</v>
      </c>
      <c r="B1501" s="384" t="str">
        <f t="shared" si="633"/>
        <v>1,1-Dichloroethylene</v>
      </c>
      <c r="C1501" s="385" t="s">
        <v>2587</v>
      </c>
      <c r="D1501" s="385" t="str">
        <f t="shared" si="628"/>
        <v/>
      </c>
      <c r="E1501" s="385"/>
      <c r="F1501" s="386" t="str">
        <f t="shared" si="613"/>
        <v>C</v>
      </c>
      <c r="G1501" s="384" t="str">
        <f t="shared" si="612"/>
        <v>Residential</v>
      </c>
      <c r="H1501" s="384" t="str">
        <f t="shared" si="629"/>
        <v>basement</v>
      </c>
      <c r="I1501" s="385"/>
      <c r="J1501" s="385"/>
      <c r="K1501" s="385"/>
      <c r="L1501" s="384"/>
      <c r="M1501" s="385" t="str">
        <f t="shared" si="617"/>
        <v>Y</v>
      </c>
      <c r="N1501" s="385" t="str">
        <f t="shared" si="618"/>
        <v>Y</v>
      </c>
      <c r="O1501" s="385" t="str">
        <f t="shared" si="625"/>
        <v>Y</v>
      </c>
      <c r="P1501" s="384"/>
      <c r="Q1501" s="384"/>
      <c r="R1501" s="384"/>
      <c r="S1501" s="384"/>
      <c r="T1501" s="384"/>
      <c r="U1501" s="384"/>
      <c r="V1501" s="384"/>
      <c r="W1501" s="384"/>
      <c r="X1501" s="384"/>
      <c r="Y1501" s="385" t="str">
        <f t="shared" si="630"/>
        <v>Y</v>
      </c>
      <c r="Z1501" s="385" t="str">
        <f t="shared" si="631"/>
        <v>Y</v>
      </c>
      <c r="AA1501" s="385" t="str">
        <f t="shared" si="624"/>
        <v>Y</v>
      </c>
      <c r="AC1501" s="389">
        <v>1208.9643446558555</v>
      </c>
      <c r="AD1501" s="390">
        <v>7.6666666666666654E-3</v>
      </c>
      <c r="AE1501" s="385">
        <v>1</v>
      </c>
      <c r="AF1501" s="385">
        <v>0</v>
      </c>
      <c r="AJ1501" s="394">
        <f t="shared" si="626"/>
        <v>1208.9643446558555</v>
      </c>
      <c r="AK1501" s="394"/>
      <c r="AL1501" s="394"/>
      <c r="AM1501" s="394">
        <f t="shared" si="614"/>
        <v>9.2687266423615569</v>
      </c>
      <c r="AN1501" s="372">
        <f t="shared" si="632"/>
        <v>0.8</v>
      </c>
      <c r="AO1501" s="390"/>
      <c r="AP1501" s="390">
        <f t="shared" si="627"/>
        <v>7.6666666666666654E-3</v>
      </c>
      <c r="AQ1501" s="439"/>
      <c r="AR1501" s="439"/>
      <c r="AS1501" s="396"/>
      <c r="AT1501" s="396"/>
      <c r="AU1501" s="396">
        <f t="shared" si="622"/>
        <v>1</v>
      </c>
      <c r="AV1501" s="396">
        <f t="shared" si="623"/>
        <v>0</v>
      </c>
      <c r="AY1501" s="396"/>
      <c r="AZ1501" s="396"/>
      <c r="BB1501" s="372" t="s">
        <v>370</v>
      </c>
      <c r="BE1501" s="303" t="s">
        <v>2349</v>
      </c>
      <c r="BH1501" s="491" t="s">
        <v>535</v>
      </c>
      <c r="BJ1501" s="372" t="s">
        <v>533</v>
      </c>
      <c r="BK1501" s="384" t="s">
        <v>1990</v>
      </c>
      <c r="BP1501" s="398" t="s">
        <v>1406</v>
      </c>
      <c r="BR1501" s="487" t="s">
        <v>2696</v>
      </c>
      <c r="BS1501" s="489" t="s">
        <v>538</v>
      </c>
      <c r="BT1501" s="372" t="s">
        <v>1911</v>
      </c>
      <c r="BW1501" s="399"/>
      <c r="BX1501" s="399"/>
      <c r="BY1501" s="398" t="s">
        <v>451</v>
      </c>
      <c r="BZ1501" s="492">
        <v>2.2999999999999998</v>
      </c>
      <c r="CA1501" s="372" t="s">
        <v>842</v>
      </c>
      <c r="CD1501" s="385" t="s">
        <v>1397</v>
      </c>
      <c r="CK1501" s="398" t="s">
        <v>451</v>
      </c>
      <c r="CL1501" s="488">
        <v>300</v>
      </c>
      <c r="CM1501" s="372" t="s">
        <v>842</v>
      </c>
      <c r="CP1501" s="372" t="s">
        <v>1397</v>
      </c>
      <c r="DR1501" s="385"/>
    </row>
    <row r="1502" spans="1:122" s="372" customFormat="1" x14ac:dyDescent="0.2">
      <c r="A1502" s="384" t="str">
        <f t="shared" si="611"/>
        <v>Raymark</v>
      </c>
      <c r="B1502" s="384" t="str">
        <f t="shared" si="633"/>
        <v>cis-1,2-Dichloroethylene</v>
      </c>
      <c r="C1502" s="385" t="s">
        <v>2587</v>
      </c>
      <c r="D1502" s="385" t="str">
        <f t="shared" si="628"/>
        <v/>
      </c>
      <c r="E1502" s="385"/>
      <c r="F1502" s="386" t="str">
        <f t="shared" si="613"/>
        <v>C</v>
      </c>
      <c r="G1502" s="384" t="str">
        <f t="shared" si="612"/>
        <v>Residential</v>
      </c>
      <c r="H1502" s="384" t="str">
        <f t="shared" si="629"/>
        <v>basement</v>
      </c>
      <c r="I1502" s="385"/>
      <c r="J1502" s="385"/>
      <c r="K1502" s="385"/>
      <c r="L1502" s="384"/>
      <c r="M1502" s="385" t="str">
        <f t="shared" si="617"/>
        <v>Y</v>
      </c>
      <c r="N1502" s="385" t="str">
        <f t="shared" si="618"/>
        <v>Y</v>
      </c>
      <c r="O1502" s="385" t="str">
        <f t="shared" si="625"/>
        <v>Y</v>
      </c>
      <c r="P1502" s="384"/>
      <c r="Q1502" s="384"/>
      <c r="R1502" s="384"/>
      <c r="S1502" s="384"/>
      <c r="T1502" s="384"/>
      <c r="U1502" s="384"/>
      <c r="V1502" s="384"/>
      <c r="W1502" s="384"/>
      <c r="X1502" s="384"/>
      <c r="Y1502" s="385" t="str">
        <f t="shared" si="630"/>
        <v>Y</v>
      </c>
      <c r="Z1502" s="385" t="str">
        <f t="shared" si="631"/>
        <v>Y</v>
      </c>
      <c r="AA1502" s="385" t="str">
        <f t="shared" si="624"/>
        <v>Y</v>
      </c>
      <c r="AC1502" s="389">
        <v>483.58573786234217</v>
      </c>
      <c r="AD1502" s="390">
        <v>4.7499999999999999E-3</v>
      </c>
      <c r="AE1502" s="385">
        <v>1</v>
      </c>
      <c r="AF1502" s="385">
        <v>0</v>
      </c>
      <c r="AJ1502" s="394">
        <f t="shared" si="626"/>
        <v>483.58573786234217</v>
      </c>
      <c r="AK1502" s="394"/>
      <c r="AL1502" s="394"/>
      <c r="AM1502" s="394">
        <f t="shared" si="614"/>
        <v>2.2970322548461253</v>
      </c>
      <c r="AN1502" s="372" t="str">
        <f t="shared" si="632"/>
        <v/>
      </c>
      <c r="AO1502" s="390"/>
      <c r="AP1502" s="390">
        <f t="shared" si="627"/>
        <v>4.7499999999999999E-3</v>
      </c>
      <c r="AQ1502" s="439"/>
      <c r="AR1502" s="439"/>
      <c r="AS1502" s="396"/>
      <c r="AT1502" s="396"/>
      <c r="AU1502" s="396">
        <f t="shared" si="622"/>
        <v>1</v>
      </c>
      <c r="AV1502" s="396">
        <f t="shared" si="623"/>
        <v>0</v>
      </c>
      <c r="AY1502" s="396"/>
      <c r="AZ1502" s="396"/>
      <c r="BB1502" s="372" t="s">
        <v>370</v>
      </c>
      <c r="BE1502" s="303" t="s">
        <v>2349</v>
      </c>
      <c r="BH1502" s="491" t="s">
        <v>535</v>
      </c>
      <c r="BJ1502" s="372" t="s">
        <v>533</v>
      </c>
      <c r="BK1502" s="384" t="s">
        <v>1990</v>
      </c>
      <c r="BP1502" s="398" t="s">
        <v>1406</v>
      </c>
      <c r="BR1502" s="487" t="s">
        <v>2693</v>
      </c>
      <c r="BS1502" s="489" t="s">
        <v>1400</v>
      </c>
      <c r="BT1502" s="372" t="s">
        <v>1911</v>
      </c>
      <c r="BW1502" s="399"/>
      <c r="BX1502" s="399"/>
      <c r="BY1502" s="398" t="s">
        <v>451</v>
      </c>
      <c r="BZ1502" s="486">
        <v>0.56999999999999995</v>
      </c>
      <c r="CA1502" s="372" t="s">
        <v>842</v>
      </c>
      <c r="CD1502" s="385" t="s">
        <v>1397</v>
      </c>
      <c r="CK1502" s="398" t="s">
        <v>451</v>
      </c>
      <c r="CL1502" s="488">
        <v>120</v>
      </c>
      <c r="CM1502" s="372" t="s">
        <v>842</v>
      </c>
      <c r="CP1502" s="372" t="s">
        <v>1397</v>
      </c>
      <c r="DR1502" s="385"/>
    </row>
    <row r="1503" spans="1:122" s="372" customFormat="1" x14ac:dyDescent="0.2">
      <c r="A1503" s="384" t="str">
        <f t="shared" si="611"/>
        <v>Raymark</v>
      </c>
      <c r="B1503" s="384" t="str">
        <f t="shared" si="633"/>
        <v>cis-1,2-Dichloroethylene</v>
      </c>
      <c r="C1503" s="385" t="s">
        <v>2587</v>
      </c>
      <c r="D1503" s="385" t="str">
        <f t="shared" si="628"/>
        <v/>
      </c>
      <c r="E1503" s="385"/>
      <c r="F1503" s="386" t="str">
        <f t="shared" si="613"/>
        <v>C</v>
      </c>
      <c r="G1503" s="384" t="str">
        <f t="shared" si="612"/>
        <v>Residential</v>
      </c>
      <c r="H1503" s="384" t="str">
        <f t="shared" si="629"/>
        <v>basement</v>
      </c>
      <c r="I1503" s="385"/>
      <c r="J1503" s="385"/>
      <c r="K1503" s="385"/>
      <c r="L1503" s="384"/>
      <c r="M1503" s="385" t="str">
        <f t="shared" si="617"/>
        <v>Y</v>
      </c>
      <c r="N1503" s="385" t="str">
        <f t="shared" si="618"/>
        <v>Y</v>
      </c>
      <c r="O1503" s="385" t="str">
        <f t="shared" si="625"/>
        <v>Y</v>
      </c>
      <c r="P1503" s="384"/>
      <c r="Q1503" s="384"/>
      <c r="R1503" s="384"/>
      <c r="S1503" s="384"/>
      <c r="T1503" s="384"/>
      <c r="U1503" s="384"/>
      <c r="V1503" s="384"/>
      <c r="W1503" s="384"/>
      <c r="X1503" s="384"/>
      <c r="Y1503" s="385" t="str">
        <f t="shared" si="630"/>
        <v>Y</v>
      </c>
      <c r="Z1503" s="385" t="str">
        <f t="shared" si="631"/>
        <v>Y</v>
      </c>
      <c r="AA1503" s="385" t="str">
        <f t="shared" si="624"/>
        <v>Y</v>
      </c>
      <c r="AC1503" s="389">
        <v>338.51001650363952</v>
      </c>
      <c r="AD1503" s="390">
        <v>6.7857142857142855E-3</v>
      </c>
      <c r="AE1503" s="385">
        <v>1</v>
      </c>
      <c r="AF1503" s="385">
        <v>0</v>
      </c>
      <c r="AJ1503" s="394">
        <f t="shared" si="626"/>
        <v>338.51001650363952</v>
      </c>
      <c r="AK1503" s="394"/>
      <c r="AL1503" s="394"/>
      <c r="AM1503" s="394">
        <f t="shared" si="614"/>
        <v>2.2970322548461253</v>
      </c>
      <c r="AN1503" s="372" t="str">
        <f t="shared" si="632"/>
        <v/>
      </c>
      <c r="AO1503" s="390"/>
      <c r="AP1503" s="390">
        <f t="shared" si="627"/>
        <v>6.7857142857142855E-3</v>
      </c>
      <c r="AQ1503" s="439"/>
      <c r="AR1503" s="439"/>
      <c r="AS1503" s="396"/>
      <c r="AT1503" s="396"/>
      <c r="AU1503" s="396">
        <f t="shared" si="622"/>
        <v>1</v>
      </c>
      <c r="AV1503" s="396">
        <f t="shared" si="623"/>
        <v>0</v>
      </c>
      <c r="AY1503" s="396"/>
      <c r="AZ1503" s="396"/>
      <c r="BB1503" s="372" t="s">
        <v>370</v>
      </c>
      <c r="BE1503" s="303" t="s">
        <v>2349</v>
      </c>
      <c r="BH1503" s="491" t="s">
        <v>535</v>
      </c>
      <c r="BJ1503" s="372" t="s">
        <v>533</v>
      </c>
      <c r="BK1503" s="384" t="s">
        <v>1990</v>
      </c>
      <c r="BP1503" s="398" t="s">
        <v>1406</v>
      </c>
      <c r="BR1503" s="487" t="s">
        <v>2694</v>
      </c>
      <c r="BS1503" s="489" t="s">
        <v>1400</v>
      </c>
      <c r="BT1503" s="372" t="s">
        <v>1911</v>
      </c>
      <c r="BW1503" s="399"/>
      <c r="BX1503" s="399"/>
      <c r="BY1503" s="398" t="s">
        <v>451</v>
      </c>
      <c r="BZ1503" s="486">
        <v>0.56999999999999995</v>
      </c>
      <c r="CA1503" s="372" t="s">
        <v>842</v>
      </c>
      <c r="CD1503" s="385" t="s">
        <v>1397</v>
      </c>
      <c r="CK1503" s="398" t="s">
        <v>451</v>
      </c>
      <c r="CL1503" s="488">
        <v>84</v>
      </c>
      <c r="CM1503" s="372" t="s">
        <v>842</v>
      </c>
      <c r="CP1503" s="372" t="s">
        <v>1397</v>
      </c>
      <c r="DR1503" s="385"/>
    </row>
    <row r="1504" spans="1:122" s="372" customFormat="1" x14ac:dyDescent="0.2">
      <c r="A1504" s="384" t="str">
        <f t="shared" si="611"/>
        <v>Raymark</v>
      </c>
      <c r="B1504" s="384" t="str">
        <f t="shared" si="633"/>
        <v>cis-1,2-Dichloroethylene</v>
      </c>
      <c r="C1504" s="385" t="s">
        <v>2587</v>
      </c>
      <c r="D1504" s="385" t="str">
        <f t="shared" si="628"/>
        <v/>
      </c>
      <c r="E1504" s="385"/>
      <c r="F1504" s="386" t="str">
        <f t="shared" si="613"/>
        <v>C</v>
      </c>
      <c r="G1504" s="384" t="str">
        <f t="shared" si="612"/>
        <v>Residential</v>
      </c>
      <c r="H1504" s="384" t="str">
        <f t="shared" si="629"/>
        <v>basement</v>
      </c>
      <c r="I1504" s="385"/>
      <c r="J1504" s="385"/>
      <c r="K1504" s="385"/>
      <c r="L1504" s="384"/>
      <c r="M1504" s="385" t="str">
        <f t="shared" si="617"/>
        <v>Y</v>
      </c>
      <c r="N1504" s="385" t="str">
        <f t="shared" si="618"/>
        <v>Y</v>
      </c>
      <c r="O1504" s="385" t="str">
        <f t="shared" si="625"/>
        <v>Y</v>
      </c>
      <c r="P1504" s="384"/>
      <c r="Q1504" s="384"/>
      <c r="R1504" s="384"/>
      <c r="S1504" s="384"/>
      <c r="T1504" s="384"/>
      <c r="U1504" s="384"/>
      <c r="V1504" s="384"/>
      <c r="W1504" s="384"/>
      <c r="X1504" s="384"/>
      <c r="Y1504" s="385" t="str">
        <f t="shared" si="630"/>
        <v>Y</v>
      </c>
      <c r="Z1504" s="385" t="str">
        <f t="shared" si="631"/>
        <v>Y</v>
      </c>
      <c r="AA1504" s="385" t="str">
        <f t="shared" si="624"/>
        <v>Y</v>
      </c>
      <c r="AC1504" s="389">
        <v>221.64346318690684</v>
      </c>
      <c r="AD1504" s="390">
        <v>1.0363636363636363E-2</v>
      </c>
      <c r="AE1504" s="385">
        <v>1</v>
      </c>
      <c r="AF1504" s="385">
        <v>0</v>
      </c>
      <c r="AJ1504" s="394">
        <f t="shared" si="626"/>
        <v>221.64346318690684</v>
      </c>
      <c r="AK1504" s="394"/>
      <c r="AL1504" s="394"/>
      <c r="AM1504" s="394">
        <f t="shared" si="614"/>
        <v>2.2970322548461253</v>
      </c>
      <c r="AN1504" s="372" t="str">
        <f t="shared" si="632"/>
        <v/>
      </c>
      <c r="AO1504" s="390"/>
      <c r="AP1504" s="390">
        <f t="shared" si="627"/>
        <v>1.0363636363636363E-2</v>
      </c>
      <c r="AQ1504" s="439"/>
      <c r="AR1504" s="439"/>
      <c r="AS1504" s="396"/>
      <c r="AT1504" s="396"/>
      <c r="AU1504" s="396">
        <f t="shared" si="622"/>
        <v>1</v>
      </c>
      <c r="AV1504" s="396">
        <f t="shared" si="623"/>
        <v>0</v>
      </c>
      <c r="AY1504" s="396"/>
      <c r="AZ1504" s="396"/>
      <c r="BB1504" s="372" t="s">
        <v>370</v>
      </c>
      <c r="BE1504" s="303" t="s">
        <v>2349</v>
      </c>
      <c r="BH1504" s="491" t="s">
        <v>535</v>
      </c>
      <c r="BJ1504" s="372" t="s">
        <v>533</v>
      </c>
      <c r="BK1504" s="384" t="s">
        <v>1990</v>
      </c>
      <c r="BP1504" s="398" t="s">
        <v>1406</v>
      </c>
      <c r="BR1504" s="487" t="s">
        <v>2695</v>
      </c>
      <c r="BS1504" s="489" t="s">
        <v>1400</v>
      </c>
      <c r="BT1504" s="372" t="s">
        <v>1911</v>
      </c>
      <c r="BW1504" s="399"/>
      <c r="BX1504" s="399"/>
      <c r="BY1504" s="398" t="s">
        <v>451</v>
      </c>
      <c r="BZ1504" s="486">
        <v>0.56999999999999995</v>
      </c>
      <c r="CA1504" s="372" t="s">
        <v>842</v>
      </c>
      <c r="CD1504" s="385" t="s">
        <v>1397</v>
      </c>
      <c r="CK1504" s="398" t="s">
        <v>451</v>
      </c>
      <c r="CL1504" s="488">
        <v>55</v>
      </c>
      <c r="CM1504" s="372" t="s">
        <v>842</v>
      </c>
      <c r="CP1504" s="372" t="s">
        <v>1397</v>
      </c>
      <c r="DR1504" s="385"/>
    </row>
    <row r="1505" spans="1:122" s="372" customFormat="1" x14ac:dyDescent="0.2">
      <c r="A1505" s="384" t="str">
        <f t="shared" si="611"/>
        <v>Raymark</v>
      </c>
      <c r="B1505" s="384" t="str">
        <f t="shared" si="633"/>
        <v>cis-1,2-Dichloroethylene</v>
      </c>
      <c r="C1505" s="385" t="s">
        <v>2587</v>
      </c>
      <c r="D1505" s="385" t="str">
        <f t="shared" si="628"/>
        <v/>
      </c>
      <c r="E1505" s="385"/>
      <c r="F1505" s="386" t="str">
        <f t="shared" si="613"/>
        <v>C</v>
      </c>
      <c r="G1505" s="384" t="str">
        <f t="shared" si="612"/>
        <v>Residential</v>
      </c>
      <c r="H1505" s="384" t="str">
        <f t="shared" si="629"/>
        <v>basement</v>
      </c>
      <c r="I1505" s="385"/>
      <c r="J1505" s="385"/>
      <c r="K1505" s="385"/>
      <c r="L1505" s="384"/>
      <c r="M1505" s="385" t="str">
        <f t="shared" si="617"/>
        <v>Y</v>
      </c>
      <c r="N1505" s="385" t="str">
        <f t="shared" si="618"/>
        <v>Y</v>
      </c>
      <c r="O1505" s="385" t="str">
        <f t="shared" si="625"/>
        <v>Y</v>
      </c>
      <c r="P1505" s="384"/>
      <c r="Q1505" s="384"/>
      <c r="R1505" s="384"/>
      <c r="S1505" s="384"/>
      <c r="T1505" s="384"/>
      <c r="U1505" s="384"/>
      <c r="V1505" s="384"/>
      <c r="W1505" s="384"/>
      <c r="X1505" s="384"/>
      <c r="Y1505" s="385" t="str">
        <f t="shared" si="630"/>
        <v>Y</v>
      </c>
      <c r="Z1505" s="385" t="str">
        <f t="shared" si="631"/>
        <v>Y</v>
      </c>
      <c r="AA1505" s="385" t="str">
        <f t="shared" si="624"/>
        <v>Y</v>
      </c>
      <c r="AC1505" s="389">
        <v>257.91239352658249</v>
      </c>
      <c r="AD1505" s="390">
        <v>8.9062499999999992E-3</v>
      </c>
      <c r="AE1505" s="385">
        <v>1</v>
      </c>
      <c r="AF1505" s="385">
        <v>0</v>
      </c>
      <c r="AJ1505" s="394">
        <f t="shared" si="626"/>
        <v>257.91239352658249</v>
      </c>
      <c r="AK1505" s="394"/>
      <c r="AL1505" s="394"/>
      <c r="AM1505" s="394">
        <f t="shared" si="614"/>
        <v>2.2970322548461253</v>
      </c>
      <c r="AN1505" s="372" t="str">
        <f t="shared" si="632"/>
        <v/>
      </c>
      <c r="AO1505" s="390"/>
      <c r="AP1505" s="390">
        <f t="shared" si="627"/>
        <v>8.9062499999999992E-3</v>
      </c>
      <c r="AQ1505" s="439"/>
      <c r="AR1505" s="439"/>
      <c r="AS1505" s="396"/>
      <c r="AT1505" s="396"/>
      <c r="AU1505" s="396">
        <f t="shared" si="622"/>
        <v>1</v>
      </c>
      <c r="AV1505" s="396">
        <f t="shared" si="623"/>
        <v>0</v>
      </c>
      <c r="AY1505" s="396"/>
      <c r="AZ1505" s="396"/>
      <c r="BB1505" s="372" t="s">
        <v>370</v>
      </c>
      <c r="BE1505" s="303" t="s">
        <v>2349</v>
      </c>
      <c r="BH1505" s="491" t="s">
        <v>535</v>
      </c>
      <c r="BJ1505" s="372" t="s">
        <v>533</v>
      </c>
      <c r="BK1505" s="384" t="s">
        <v>1990</v>
      </c>
      <c r="BP1505" s="398" t="s">
        <v>1406</v>
      </c>
      <c r="BR1505" s="487" t="s">
        <v>2696</v>
      </c>
      <c r="BS1505" s="489" t="s">
        <v>1400</v>
      </c>
      <c r="BT1505" s="372" t="s">
        <v>1911</v>
      </c>
      <c r="BW1505" s="399"/>
      <c r="BX1505" s="399"/>
      <c r="BY1505" s="398" t="s">
        <v>451</v>
      </c>
      <c r="BZ1505" s="486">
        <v>0.56999999999999995</v>
      </c>
      <c r="CA1505" s="372" t="s">
        <v>842</v>
      </c>
      <c r="CD1505" s="385" t="s">
        <v>1397</v>
      </c>
      <c r="CK1505" s="398" t="s">
        <v>451</v>
      </c>
      <c r="CL1505" s="488">
        <v>64</v>
      </c>
      <c r="CM1505" s="372" t="s">
        <v>842</v>
      </c>
      <c r="CP1505" s="372" t="s">
        <v>1397</v>
      </c>
      <c r="DR1505" s="385"/>
    </row>
    <row r="1506" spans="1:122" s="372" customFormat="1" x14ac:dyDescent="0.2">
      <c r="A1506" s="384" t="str">
        <f t="shared" si="611"/>
        <v>Raymark</v>
      </c>
      <c r="B1506" s="490" t="s">
        <v>1393</v>
      </c>
      <c r="C1506" s="385" t="s">
        <v>2587</v>
      </c>
      <c r="D1506" s="385" t="str">
        <f t="shared" si="628"/>
        <v/>
      </c>
      <c r="E1506" s="385"/>
      <c r="F1506" s="386" t="str">
        <f t="shared" si="613"/>
        <v>C</v>
      </c>
      <c r="G1506" s="384" t="str">
        <f t="shared" si="612"/>
        <v>Residential</v>
      </c>
      <c r="H1506" s="384" t="str">
        <f t="shared" si="629"/>
        <v>basement</v>
      </c>
      <c r="I1506" s="385"/>
      <c r="J1506" s="385"/>
      <c r="K1506" s="385"/>
      <c r="L1506" s="384"/>
      <c r="M1506" s="385" t="str">
        <f t="shared" si="617"/>
        <v>Y</v>
      </c>
      <c r="N1506" s="385" t="str">
        <f t="shared" si="618"/>
        <v>Y</v>
      </c>
      <c r="O1506" s="385" t="str">
        <f t="shared" si="625"/>
        <v>Y</v>
      </c>
      <c r="P1506" s="384"/>
      <c r="Q1506" s="384"/>
      <c r="R1506" s="384"/>
      <c r="S1506" s="384"/>
      <c r="T1506" s="384"/>
      <c r="U1506" s="384"/>
      <c r="V1506" s="384"/>
      <c r="W1506" s="384"/>
      <c r="X1506" s="384"/>
      <c r="Y1506" s="385" t="str">
        <f t="shared" si="630"/>
        <v>Y</v>
      </c>
      <c r="Z1506" s="385" t="str">
        <f t="shared" si="631"/>
        <v>Y</v>
      </c>
      <c r="AA1506" s="385" t="str">
        <f t="shared" si="624"/>
        <v>Y</v>
      </c>
      <c r="AC1506" s="389">
        <v>1529.3594343034588</v>
      </c>
      <c r="AD1506" s="390">
        <v>5.3571428571428572E-3</v>
      </c>
      <c r="AE1506" s="385">
        <v>1</v>
      </c>
      <c r="AF1506" s="385">
        <v>0</v>
      </c>
      <c r="AJ1506" s="394">
        <f t="shared" si="626"/>
        <v>1529.3594343034588</v>
      </c>
      <c r="AK1506" s="394"/>
      <c r="AL1506" s="394"/>
      <c r="AM1506" s="394">
        <f t="shared" si="614"/>
        <v>8.1929969694828149</v>
      </c>
      <c r="AN1506" s="372">
        <f t="shared" si="632"/>
        <v>0.5</v>
      </c>
      <c r="AO1506" s="390"/>
      <c r="AP1506" s="390">
        <f t="shared" si="627"/>
        <v>5.3571428571428572E-3</v>
      </c>
      <c r="AQ1506" s="439"/>
      <c r="AR1506" s="439"/>
      <c r="AS1506" s="396"/>
      <c r="AT1506" s="396"/>
      <c r="AU1506" s="396">
        <f t="shared" si="622"/>
        <v>1</v>
      </c>
      <c r="AV1506" s="396">
        <f t="shared" si="623"/>
        <v>0</v>
      </c>
      <c r="AY1506" s="396"/>
      <c r="AZ1506" s="396"/>
      <c r="BB1506" s="372" t="s">
        <v>370</v>
      </c>
      <c r="BE1506" s="303" t="s">
        <v>2349</v>
      </c>
      <c r="BH1506" s="491" t="s">
        <v>535</v>
      </c>
      <c r="BJ1506" s="372" t="s">
        <v>533</v>
      </c>
      <c r="BK1506" s="384" t="s">
        <v>1990</v>
      </c>
      <c r="BP1506" s="398" t="s">
        <v>1406</v>
      </c>
      <c r="BR1506" s="487" t="s">
        <v>2693</v>
      </c>
      <c r="BS1506" s="406" t="s">
        <v>1393</v>
      </c>
      <c r="BT1506" s="372" t="s">
        <v>1911</v>
      </c>
      <c r="BW1506" s="399"/>
      <c r="BX1506" s="399"/>
      <c r="BY1506" s="398" t="s">
        <v>451</v>
      </c>
      <c r="BZ1506" s="492">
        <v>1.5</v>
      </c>
      <c r="CA1506" s="372" t="s">
        <v>842</v>
      </c>
      <c r="CD1506" s="385" t="s">
        <v>1397</v>
      </c>
      <c r="CK1506" s="398" t="s">
        <v>451</v>
      </c>
      <c r="CL1506" s="488">
        <v>280</v>
      </c>
      <c r="CM1506" s="372" t="s">
        <v>842</v>
      </c>
      <c r="CP1506" s="372" t="s">
        <v>1397</v>
      </c>
      <c r="DR1506" s="385"/>
    </row>
    <row r="1507" spans="1:122" s="372" customFormat="1" x14ac:dyDescent="0.2">
      <c r="A1507" s="384" t="str">
        <f t="shared" si="611"/>
        <v>Raymark</v>
      </c>
      <c r="B1507" s="490" t="s">
        <v>1393</v>
      </c>
      <c r="C1507" s="385" t="s">
        <v>2587</v>
      </c>
      <c r="D1507" s="385" t="str">
        <f t="shared" si="628"/>
        <v/>
      </c>
      <c r="E1507" s="385"/>
      <c r="F1507" s="386" t="str">
        <f t="shared" si="613"/>
        <v>C</v>
      </c>
      <c r="G1507" s="384" t="str">
        <f t="shared" si="612"/>
        <v>Residential</v>
      </c>
      <c r="H1507" s="384" t="str">
        <f t="shared" si="629"/>
        <v>basement</v>
      </c>
      <c r="I1507" s="385"/>
      <c r="J1507" s="385"/>
      <c r="K1507" s="385"/>
      <c r="L1507" s="384"/>
      <c r="M1507" s="385" t="str">
        <f t="shared" si="617"/>
        <v>Y</v>
      </c>
      <c r="N1507" s="385" t="str">
        <f t="shared" si="618"/>
        <v>Y</v>
      </c>
      <c r="O1507" s="385" t="str">
        <f t="shared" si="625"/>
        <v>Y</v>
      </c>
      <c r="P1507" s="384"/>
      <c r="Q1507" s="384"/>
      <c r="R1507" s="384"/>
      <c r="S1507" s="384"/>
      <c r="T1507" s="384"/>
      <c r="U1507" s="384"/>
      <c r="V1507" s="384"/>
      <c r="W1507" s="384"/>
      <c r="X1507" s="384"/>
      <c r="Y1507" s="385" t="str">
        <f t="shared" si="630"/>
        <v>Y</v>
      </c>
      <c r="Z1507" s="385" t="str">
        <f t="shared" si="631"/>
        <v>Y</v>
      </c>
      <c r="AA1507" s="385" t="str">
        <f t="shared" si="624"/>
        <v>Y</v>
      </c>
      <c r="AC1507" s="389">
        <v>1092.3995959310419</v>
      </c>
      <c r="AD1507" s="390">
        <v>7.5000000000000006E-3</v>
      </c>
      <c r="AE1507" s="385">
        <v>1</v>
      </c>
      <c r="AF1507" s="385">
        <v>0</v>
      </c>
      <c r="AJ1507" s="394">
        <f t="shared" si="626"/>
        <v>1092.3995959310419</v>
      </c>
      <c r="AK1507" s="394"/>
      <c r="AL1507" s="394"/>
      <c r="AM1507" s="394">
        <f t="shared" si="614"/>
        <v>8.1929969694828149</v>
      </c>
      <c r="AN1507" s="372">
        <f t="shared" si="632"/>
        <v>0.5</v>
      </c>
      <c r="AO1507" s="390"/>
      <c r="AP1507" s="390">
        <f t="shared" si="627"/>
        <v>7.5000000000000006E-3</v>
      </c>
      <c r="AQ1507" s="439"/>
      <c r="AR1507" s="439"/>
      <c r="AS1507" s="396"/>
      <c r="AT1507" s="396"/>
      <c r="AU1507" s="396">
        <f t="shared" si="622"/>
        <v>1</v>
      </c>
      <c r="AV1507" s="396">
        <f t="shared" si="623"/>
        <v>0</v>
      </c>
      <c r="AY1507" s="396"/>
      <c r="AZ1507" s="396"/>
      <c r="BB1507" s="372" t="s">
        <v>370</v>
      </c>
      <c r="BE1507" s="303" t="s">
        <v>2349</v>
      </c>
      <c r="BH1507" s="491" t="s">
        <v>535</v>
      </c>
      <c r="BJ1507" s="372" t="s">
        <v>533</v>
      </c>
      <c r="BK1507" s="384" t="s">
        <v>1990</v>
      </c>
      <c r="BP1507" s="398" t="s">
        <v>1406</v>
      </c>
      <c r="BR1507" s="487" t="s">
        <v>2694</v>
      </c>
      <c r="BS1507" s="406" t="s">
        <v>1393</v>
      </c>
      <c r="BT1507" s="372" t="s">
        <v>1911</v>
      </c>
      <c r="BW1507" s="399"/>
      <c r="BX1507" s="399"/>
      <c r="BY1507" s="398" t="s">
        <v>451</v>
      </c>
      <c r="BZ1507" s="492">
        <v>1.5</v>
      </c>
      <c r="CA1507" s="372" t="s">
        <v>842</v>
      </c>
      <c r="CD1507" s="385" t="s">
        <v>1397</v>
      </c>
      <c r="CK1507" s="398" t="s">
        <v>451</v>
      </c>
      <c r="CL1507" s="488">
        <v>200</v>
      </c>
      <c r="CM1507" s="372" t="s">
        <v>842</v>
      </c>
      <c r="CP1507" s="372" t="s">
        <v>1397</v>
      </c>
      <c r="DR1507" s="385"/>
    </row>
    <row r="1508" spans="1:122" s="372" customFormat="1" x14ac:dyDescent="0.2">
      <c r="A1508" s="384" t="str">
        <f t="shared" si="611"/>
        <v>Raymark</v>
      </c>
      <c r="B1508" s="490" t="s">
        <v>1393</v>
      </c>
      <c r="C1508" s="385" t="s">
        <v>2587</v>
      </c>
      <c r="D1508" s="385" t="str">
        <f t="shared" si="628"/>
        <v/>
      </c>
      <c r="E1508" s="385"/>
      <c r="F1508" s="386" t="str">
        <f t="shared" si="613"/>
        <v>C</v>
      </c>
      <c r="G1508" s="384" t="str">
        <f t="shared" si="612"/>
        <v>Residential</v>
      </c>
      <c r="H1508" s="384" t="str">
        <f t="shared" si="629"/>
        <v>basement</v>
      </c>
      <c r="I1508" s="385"/>
      <c r="J1508" s="385"/>
      <c r="K1508" s="385"/>
      <c r="L1508" s="384"/>
      <c r="M1508" s="385" t="str">
        <f t="shared" si="617"/>
        <v>Y</v>
      </c>
      <c r="N1508" s="385" t="str">
        <f t="shared" si="618"/>
        <v>Y</v>
      </c>
      <c r="O1508" s="385" t="str">
        <f t="shared" si="625"/>
        <v>Y</v>
      </c>
      <c r="P1508" s="384"/>
      <c r="Q1508" s="384"/>
      <c r="R1508" s="384"/>
      <c r="S1508" s="384"/>
      <c r="T1508" s="384"/>
      <c r="U1508" s="384"/>
      <c r="V1508" s="384"/>
      <c r="W1508" s="384"/>
      <c r="X1508" s="384"/>
      <c r="Y1508" s="385" t="str">
        <f t="shared" si="630"/>
        <v>Y</v>
      </c>
      <c r="Z1508" s="385" t="str">
        <f t="shared" si="631"/>
        <v>Y</v>
      </c>
      <c r="AA1508" s="385" t="str">
        <f t="shared" si="624"/>
        <v>Y</v>
      </c>
      <c r="AC1508" s="389">
        <v>1092.3995959310419</v>
      </c>
      <c r="AD1508" s="390">
        <v>7.5000000000000006E-3</v>
      </c>
      <c r="AE1508" s="385">
        <v>1</v>
      </c>
      <c r="AF1508" s="385">
        <v>0</v>
      </c>
      <c r="AJ1508" s="394">
        <f t="shared" si="626"/>
        <v>1092.3995959310419</v>
      </c>
      <c r="AK1508" s="394"/>
      <c r="AL1508" s="394"/>
      <c r="AM1508" s="394">
        <f t="shared" si="614"/>
        <v>8.1929969694828149</v>
      </c>
      <c r="AN1508" s="372">
        <f t="shared" si="632"/>
        <v>0.5</v>
      </c>
      <c r="AO1508" s="390"/>
      <c r="AP1508" s="390">
        <f t="shared" si="627"/>
        <v>7.5000000000000006E-3</v>
      </c>
      <c r="AQ1508" s="439"/>
      <c r="AR1508" s="439"/>
      <c r="AS1508" s="396"/>
      <c r="AT1508" s="396"/>
      <c r="AU1508" s="396">
        <f t="shared" si="622"/>
        <v>1</v>
      </c>
      <c r="AV1508" s="396">
        <f t="shared" si="623"/>
        <v>0</v>
      </c>
      <c r="AY1508" s="396"/>
      <c r="AZ1508" s="396"/>
      <c r="BB1508" s="372" t="s">
        <v>370</v>
      </c>
      <c r="BE1508" s="303" t="s">
        <v>2349</v>
      </c>
      <c r="BH1508" s="491" t="s">
        <v>535</v>
      </c>
      <c r="BJ1508" s="372" t="s">
        <v>533</v>
      </c>
      <c r="BK1508" s="384" t="s">
        <v>1990</v>
      </c>
      <c r="BP1508" s="398" t="s">
        <v>1406</v>
      </c>
      <c r="BR1508" s="487" t="s">
        <v>2695</v>
      </c>
      <c r="BS1508" s="406" t="s">
        <v>1393</v>
      </c>
      <c r="BT1508" s="372" t="s">
        <v>1911</v>
      </c>
      <c r="BW1508" s="399"/>
      <c r="BX1508" s="399"/>
      <c r="BY1508" s="398" t="s">
        <v>451</v>
      </c>
      <c r="BZ1508" s="492">
        <v>1.5</v>
      </c>
      <c r="CA1508" s="372" t="s">
        <v>842</v>
      </c>
      <c r="CD1508" s="385" t="s">
        <v>1397</v>
      </c>
      <c r="CK1508" s="398" t="s">
        <v>451</v>
      </c>
      <c r="CL1508" s="488">
        <v>200</v>
      </c>
      <c r="CM1508" s="372" t="s">
        <v>842</v>
      </c>
      <c r="CP1508" s="372" t="s">
        <v>1397</v>
      </c>
      <c r="DR1508" s="385"/>
    </row>
    <row r="1509" spans="1:122" s="372" customFormat="1" x14ac:dyDescent="0.2">
      <c r="A1509" s="384" t="str">
        <f t="shared" si="611"/>
        <v>Raymark</v>
      </c>
      <c r="B1509" s="490" t="s">
        <v>1393</v>
      </c>
      <c r="C1509" s="385" t="s">
        <v>2587</v>
      </c>
      <c r="D1509" s="385" t="str">
        <f t="shared" si="628"/>
        <v/>
      </c>
      <c r="E1509" s="385"/>
      <c r="F1509" s="386" t="str">
        <f t="shared" si="613"/>
        <v>C</v>
      </c>
      <c r="G1509" s="384" t="str">
        <f t="shared" si="612"/>
        <v>Residential</v>
      </c>
      <c r="H1509" s="384" t="str">
        <f t="shared" si="629"/>
        <v>basement</v>
      </c>
      <c r="I1509" s="385"/>
      <c r="J1509" s="385"/>
      <c r="K1509" s="385"/>
      <c r="L1509" s="384"/>
      <c r="M1509" s="385" t="str">
        <f t="shared" si="617"/>
        <v>Y</v>
      </c>
      <c r="N1509" s="385" t="str">
        <f t="shared" si="618"/>
        <v>Y</v>
      </c>
      <c r="O1509" s="385" t="str">
        <f t="shared" si="625"/>
        <v>Y</v>
      </c>
      <c r="P1509" s="384"/>
      <c r="Q1509" s="384"/>
      <c r="R1509" s="384"/>
      <c r="S1509" s="384"/>
      <c r="T1509" s="384"/>
      <c r="U1509" s="384"/>
      <c r="V1509" s="384"/>
      <c r="W1509" s="384"/>
      <c r="X1509" s="384"/>
      <c r="Y1509" s="385" t="str">
        <f t="shared" si="630"/>
        <v>Y</v>
      </c>
      <c r="Z1509" s="385" t="str">
        <f t="shared" si="631"/>
        <v>Y</v>
      </c>
      <c r="AA1509" s="385" t="str">
        <f t="shared" si="624"/>
        <v>Y</v>
      </c>
      <c r="AC1509" s="389">
        <v>983.15963633793774</v>
      </c>
      <c r="AD1509" s="390">
        <v>8.3333333333333332E-3</v>
      </c>
      <c r="AE1509" s="385">
        <v>1</v>
      </c>
      <c r="AF1509" s="385">
        <v>0</v>
      </c>
      <c r="AJ1509" s="394">
        <f t="shared" si="626"/>
        <v>983.15963633793774</v>
      </c>
      <c r="AK1509" s="394"/>
      <c r="AL1509" s="394"/>
      <c r="AM1509" s="394">
        <f t="shared" si="614"/>
        <v>8.1929969694828149</v>
      </c>
      <c r="AN1509" s="372">
        <f t="shared" si="632"/>
        <v>0.5</v>
      </c>
      <c r="AO1509" s="390"/>
      <c r="AP1509" s="390">
        <f t="shared" si="627"/>
        <v>8.3333333333333332E-3</v>
      </c>
      <c r="AQ1509" s="439"/>
      <c r="AR1509" s="439"/>
      <c r="AS1509" s="396"/>
      <c r="AT1509" s="396"/>
      <c r="AU1509" s="396">
        <f t="shared" si="622"/>
        <v>1</v>
      </c>
      <c r="AV1509" s="396">
        <f t="shared" si="623"/>
        <v>0</v>
      </c>
      <c r="AY1509" s="396"/>
      <c r="AZ1509" s="396"/>
      <c r="BB1509" s="372" t="s">
        <v>370</v>
      </c>
      <c r="BE1509" s="303" t="s">
        <v>2349</v>
      </c>
      <c r="BH1509" s="491" t="s">
        <v>535</v>
      </c>
      <c r="BJ1509" s="372" t="s">
        <v>533</v>
      </c>
      <c r="BK1509" s="384" t="s">
        <v>1990</v>
      </c>
      <c r="BP1509" s="398" t="s">
        <v>1406</v>
      </c>
      <c r="BR1509" s="487" t="s">
        <v>2696</v>
      </c>
      <c r="BS1509" s="406" t="s">
        <v>1393</v>
      </c>
      <c r="BT1509" s="372" t="s">
        <v>1911</v>
      </c>
      <c r="BW1509" s="399"/>
      <c r="BX1509" s="399"/>
      <c r="BY1509" s="398" t="s">
        <v>451</v>
      </c>
      <c r="BZ1509" s="492">
        <v>1.5</v>
      </c>
      <c r="CA1509" s="372" t="s">
        <v>842</v>
      </c>
      <c r="CD1509" s="385" t="s">
        <v>1397</v>
      </c>
      <c r="CK1509" s="398" t="s">
        <v>451</v>
      </c>
      <c r="CL1509" s="488">
        <v>180</v>
      </c>
      <c r="CM1509" s="372" t="s">
        <v>842</v>
      </c>
      <c r="CP1509" s="372" t="s">
        <v>1397</v>
      </c>
      <c r="DR1509" s="385"/>
    </row>
    <row r="1510" spans="1:122" s="39" customFormat="1" x14ac:dyDescent="0.2">
      <c r="A1510" s="44" t="str">
        <f t="shared" si="611"/>
        <v>Raymark</v>
      </c>
      <c r="B1510" s="44" t="str">
        <f t="shared" ref="B1510:B1539" si="634">BS1510</f>
        <v>1,1,1-Trichloroethane</v>
      </c>
      <c r="C1510" s="38" t="s">
        <v>2587</v>
      </c>
      <c r="D1510" s="38" t="str">
        <f t="shared" si="628"/>
        <v/>
      </c>
      <c r="E1510" s="38"/>
      <c r="F1510" s="155" t="str">
        <f t="shared" si="613"/>
        <v>D</v>
      </c>
      <c r="G1510" s="44" t="str">
        <f t="shared" si="612"/>
        <v>Residential</v>
      </c>
      <c r="H1510" s="44" t="str">
        <f t="shared" si="629"/>
        <v>basement</v>
      </c>
      <c r="I1510" s="38"/>
      <c r="J1510" s="38"/>
      <c r="K1510" s="38"/>
      <c r="L1510" s="44"/>
      <c r="M1510" s="38" t="str">
        <f t="shared" si="617"/>
        <v>Y</v>
      </c>
      <c r="N1510" s="38" t="str">
        <f t="shared" si="618"/>
        <v>Y</v>
      </c>
      <c r="O1510" s="38" t="str">
        <f t="shared" ref="O1510:O1541" si="635">IF(AJ1510="","",IF(M1510="N","n","Y"))</f>
        <v>Y</v>
      </c>
      <c r="P1510" s="44"/>
      <c r="Q1510" s="44"/>
      <c r="R1510" s="44"/>
      <c r="S1510" s="44"/>
      <c r="T1510" s="44"/>
      <c r="U1510" s="44"/>
      <c r="V1510" s="44"/>
      <c r="W1510" s="44"/>
      <c r="X1510" s="44"/>
      <c r="Y1510" s="38" t="str">
        <f t="shared" si="630"/>
        <v>Y</v>
      </c>
      <c r="Z1510" s="38" t="str">
        <f t="shared" si="631"/>
        <v>n</v>
      </c>
      <c r="AA1510" s="38" t="str">
        <f t="shared" si="624"/>
        <v>Y</v>
      </c>
      <c r="AC1510" s="59">
        <v>288.36888336458077</v>
      </c>
      <c r="AD1510" s="204">
        <v>9.2307692307692299E-3</v>
      </c>
      <c r="AE1510" s="38">
        <v>1</v>
      </c>
      <c r="AF1510" s="38">
        <v>0</v>
      </c>
      <c r="AJ1510" s="40">
        <f t="shared" ref="AJ1510:AJ1541" si="636">IF(CL1510="","",IF(CM1510="mg/m3",1000*CL1510,IF(CM1510="ppbv",CL1510*INDEX(ppbv_ug_m3,MATCH(BS1510,ChemName,0)),CL1510)))</f>
        <v>288.36888336458077</v>
      </c>
      <c r="AK1510" s="40"/>
      <c r="AL1510" s="40"/>
      <c r="AM1510" s="40">
        <f t="shared" si="614"/>
        <v>2.6618666156730528</v>
      </c>
      <c r="AN1510" s="39">
        <f t="shared" si="632"/>
        <v>3.1</v>
      </c>
      <c r="AO1510" s="204"/>
      <c r="AP1510" s="204">
        <f t="shared" ref="AP1510:AP1541" si="637">IF(AJ1510="","",AM1510/AJ1510)</f>
        <v>9.2307692307692299E-3</v>
      </c>
      <c r="AQ1510" s="45"/>
      <c r="AR1510" s="45"/>
      <c r="AS1510" s="115"/>
      <c r="AT1510" s="115"/>
      <c r="AU1510" s="115">
        <f t="shared" si="622"/>
        <v>1</v>
      </c>
      <c r="AV1510" s="115">
        <f t="shared" si="623"/>
        <v>0</v>
      </c>
      <c r="AY1510" s="115"/>
      <c r="AZ1510" s="115"/>
      <c r="BB1510" s="39" t="s">
        <v>370</v>
      </c>
      <c r="BE1510" s="37" t="s">
        <v>2349</v>
      </c>
      <c r="BH1510" s="144" t="s">
        <v>2697</v>
      </c>
      <c r="BJ1510" s="39" t="s">
        <v>533</v>
      </c>
      <c r="BK1510" s="44" t="s">
        <v>1990</v>
      </c>
      <c r="BP1510" s="48" t="s">
        <v>1406</v>
      </c>
      <c r="BR1510" s="146" t="s">
        <v>2698</v>
      </c>
      <c r="BS1510" s="140" t="s">
        <v>558</v>
      </c>
      <c r="BT1510" s="39" t="s">
        <v>1911</v>
      </c>
      <c r="BW1510" s="243"/>
      <c r="BX1510" s="243"/>
      <c r="BY1510" s="48" t="s">
        <v>451</v>
      </c>
      <c r="BZ1510" s="237">
        <v>0.48</v>
      </c>
      <c r="CA1510" s="39" t="s">
        <v>842</v>
      </c>
      <c r="CD1510" s="38" t="s">
        <v>1397</v>
      </c>
      <c r="CK1510" s="48" t="s">
        <v>451</v>
      </c>
      <c r="CL1510" s="146">
        <v>52</v>
      </c>
      <c r="CM1510" s="39" t="s">
        <v>842</v>
      </c>
      <c r="CP1510" s="39" t="s">
        <v>1397</v>
      </c>
      <c r="DR1510" s="38"/>
    </row>
    <row r="1511" spans="1:122" s="39" customFormat="1" hidden="1" x14ac:dyDescent="0.2">
      <c r="A1511" s="44" t="str">
        <f t="shared" ref="A1511:A1574" si="638">BB1511</f>
        <v>Raymark</v>
      </c>
      <c r="B1511" s="44" t="str">
        <f t="shared" si="634"/>
        <v>1,1,1-Trichloroethane</v>
      </c>
      <c r="C1511" s="38" t="s">
        <v>2587</v>
      </c>
      <c r="D1511" s="38" t="str">
        <f t="shared" si="628"/>
        <v/>
      </c>
      <c r="E1511" s="38"/>
      <c r="F1511" s="155" t="str">
        <f t="shared" si="613"/>
        <v>D</v>
      </c>
      <c r="G1511" s="44" t="str">
        <f t="shared" ref="G1511:G1574" si="639">BJ1511</f>
        <v>Residential</v>
      </c>
      <c r="H1511" s="44" t="str">
        <f t="shared" si="629"/>
        <v>basement</v>
      </c>
      <c r="I1511" s="38"/>
      <c r="J1511" s="38"/>
      <c r="K1511" s="38"/>
      <c r="L1511" s="44"/>
      <c r="M1511" s="38" t="str">
        <f t="shared" si="617"/>
        <v>Y</v>
      </c>
      <c r="N1511" s="38" t="str">
        <f t="shared" si="618"/>
        <v>n</v>
      </c>
      <c r="O1511" s="38" t="str">
        <f t="shared" si="635"/>
        <v>Y</v>
      </c>
      <c r="P1511" s="44"/>
      <c r="Q1511" s="44"/>
      <c r="R1511" s="44"/>
      <c r="S1511" s="44"/>
      <c r="T1511" s="44"/>
      <c r="U1511" s="44"/>
      <c r="V1511" s="44"/>
      <c r="W1511" s="44"/>
      <c r="X1511" s="44"/>
      <c r="Y1511" s="38" t="str">
        <f t="shared" si="630"/>
        <v>Y</v>
      </c>
      <c r="Z1511" s="38" t="str">
        <f t="shared" si="631"/>
        <v>n</v>
      </c>
      <c r="AA1511" s="38" t="str">
        <f t="shared" si="624"/>
        <v>Y</v>
      </c>
      <c r="AC1511" s="59">
        <v>88.728887189101769</v>
      </c>
      <c r="AD1511" s="204">
        <v>0.03</v>
      </c>
      <c r="AE1511" s="38">
        <v>1</v>
      </c>
      <c r="AF1511" s="38">
        <v>0</v>
      </c>
      <c r="AJ1511" s="40">
        <f t="shared" si="636"/>
        <v>88.728887189101769</v>
      </c>
      <c r="AK1511" s="40"/>
      <c r="AL1511" s="40"/>
      <c r="AM1511" s="40">
        <f t="shared" si="614"/>
        <v>2.6618666156730528</v>
      </c>
      <c r="AN1511" s="39">
        <f t="shared" si="632"/>
        <v>3.1</v>
      </c>
      <c r="AO1511" s="204"/>
      <c r="AP1511" s="204">
        <f t="shared" si="637"/>
        <v>0.03</v>
      </c>
      <c r="AQ1511" s="45"/>
      <c r="AR1511" s="45"/>
      <c r="AS1511" s="115"/>
      <c r="AT1511" s="115"/>
      <c r="AU1511" s="115">
        <f t="shared" si="622"/>
        <v>1</v>
      </c>
      <c r="AV1511" s="115">
        <f t="shared" si="623"/>
        <v>0</v>
      </c>
      <c r="AY1511" s="115"/>
      <c r="AZ1511" s="115"/>
      <c r="BB1511" s="39" t="s">
        <v>370</v>
      </c>
      <c r="BE1511" s="37" t="s">
        <v>2349</v>
      </c>
      <c r="BH1511" s="144" t="s">
        <v>2697</v>
      </c>
      <c r="BJ1511" s="39" t="s">
        <v>533</v>
      </c>
      <c r="BK1511" s="44" t="s">
        <v>1990</v>
      </c>
      <c r="BP1511" s="48" t="s">
        <v>1406</v>
      </c>
      <c r="BR1511" s="146" t="s">
        <v>2699</v>
      </c>
      <c r="BS1511" s="140" t="s">
        <v>558</v>
      </c>
      <c r="BT1511" s="39" t="s">
        <v>1911</v>
      </c>
      <c r="BW1511" s="243"/>
      <c r="BX1511" s="243"/>
      <c r="BY1511" s="48" t="s">
        <v>451</v>
      </c>
      <c r="BZ1511" s="237">
        <v>0.48</v>
      </c>
      <c r="CA1511" s="39" t="s">
        <v>842</v>
      </c>
      <c r="CD1511" s="38" t="s">
        <v>1397</v>
      </c>
      <c r="CK1511" s="48" t="s">
        <v>451</v>
      </c>
      <c r="CL1511" s="147">
        <v>16</v>
      </c>
      <c r="CM1511" s="39" t="s">
        <v>842</v>
      </c>
      <c r="CP1511" s="39" t="s">
        <v>1397</v>
      </c>
      <c r="DR1511" s="38"/>
    </row>
    <row r="1512" spans="1:122" s="39" customFormat="1" x14ac:dyDescent="0.2">
      <c r="A1512" s="44" t="str">
        <f t="shared" si="638"/>
        <v>Raymark</v>
      </c>
      <c r="B1512" s="44" t="str">
        <f t="shared" si="634"/>
        <v>1,1,1-Trichloroethane</v>
      </c>
      <c r="C1512" s="38" t="s">
        <v>2587</v>
      </c>
      <c r="D1512" s="38" t="str">
        <f t="shared" si="628"/>
        <v/>
      </c>
      <c r="E1512" s="38"/>
      <c r="F1512" s="155" t="str">
        <f t="shared" ref="F1512:F1575" si="640">BH1512</f>
        <v>D</v>
      </c>
      <c r="G1512" s="44" t="str">
        <f t="shared" si="639"/>
        <v>Residential</v>
      </c>
      <c r="H1512" s="44" t="str">
        <f t="shared" si="629"/>
        <v>basement</v>
      </c>
      <c r="I1512" s="38"/>
      <c r="J1512" s="38"/>
      <c r="K1512" s="38"/>
      <c r="L1512" s="44"/>
      <c r="M1512" s="38" t="str">
        <f t="shared" si="617"/>
        <v>Y</v>
      </c>
      <c r="N1512" s="38" t="str">
        <f t="shared" si="618"/>
        <v>Y</v>
      </c>
      <c r="O1512" s="38" t="str">
        <f t="shared" si="635"/>
        <v>Y</v>
      </c>
      <c r="P1512" s="44"/>
      <c r="Q1512" s="44"/>
      <c r="R1512" s="44"/>
      <c r="S1512" s="44"/>
      <c r="T1512" s="44"/>
      <c r="U1512" s="44"/>
      <c r="V1512" s="44"/>
      <c r="W1512" s="44"/>
      <c r="X1512" s="44"/>
      <c r="Y1512" s="38" t="str">
        <f t="shared" si="630"/>
        <v>Y</v>
      </c>
      <c r="Z1512" s="38" t="str">
        <f t="shared" si="631"/>
        <v>n</v>
      </c>
      <c r="AA1512" s="38" t="str">
        <f t="shared" si="624"/>
        <v>Y</v>
      </c>
      <c r="AC1512" s="59">
        <v>610.01109942507469</v>
      </c>
      <c r="AD1512" s="204">
        <v>4.3636363636363629E-3</v>
      </c>
      <c r="AE1512" s="38">
        <v>1</v>
      </c>
      <c r="AF1512" s="38">
        <v>0</v>
      </c>
      <c r="AJ1512" s="40">
        <f t="shared" si="636"/>
        <v>610.01109942507469</v>
      </c>
      <c r="AK1512" s="40"/>
      <c r="AL1512" s="40"/>
      <c r="AM1512" s="40">
        <f t="shared" si="614"/>
        <v>2.6618666156730528</v>
      </c>
      <c r="AN1512" s="39">
        <f t="shared" si="632"/>
        <v>3.1</v>
      </c>
      <c r="AO1512" s="204"/>
      <c r="AP1512" s="204">
        <f t="shared" si="637"/>
        <v>4.3636363636363629E-3</v>
      </c>
      <c r="AQ1512" s="45"/>
      <c r="AR1512" s="45"/>
      <c r="AS1512" s="115"/>
      <c r="AT1512" s="115"/>
      <c r="AU1512" s="115">
        <f t="shared" si="622"/>
        <v>1</v>
      </c>
      <c r="AV1512" s="115">
        <f t="shared" si="623"/>
        <v>0</v>
      </c>
      <c r="AY1512" s="115"/>
      <c r="AZ1512" s="115"/>
      <c r="BB1512" s="39" t="s">
        <v>370</v>
      </c>
      <c r="BE1512" s="37" t="s">
        <v>2349</v>
      </c>
      <c r="BH1512" s="144" t="s">
        <v>2697</v>
      </c>
      <c r="BJ1512" s="39" t="s">
        <v>533</v>
      </c>
      <c r="BK1512" s="44" t="s">
        <v>1990</v>
      </c>
      <c r="BP1512" s="48" t="s">
        <v>1406</v>
      </c>
      <c r="BR1512" s="146" t="s">
        <v>2700</v>
      </c>
      <c r="BS1512" s="140" t="s">
        <v>558</v>
      </c>
      <c r="BT1512" s="39" t="s">
        <v>1911</v>
      </c>
      <c r="BW1512" s="243"/>
      <c r="BX1512" s="243"/>
      <c r="BY1512" s="48" t="s">
        <v>451</v>
      </c>
      <c r="BZ1512" s="237">
        <v>0.48</v>
      </c>
      <c r="CA1512" s="39" t="s">
        <v>842</v>
      </c>
      <c r="CD1512" s="38" t="s">
        <v>1397</v>
      </c>
      <c r="CK1512" s="48" t="s">
        <v>451</v>
      </c>
      <c r="CL1512" s="146">
        <v>110</v>
      </c>
      <c r="CM1512" s="39" t="s">
        <v>842</v>
      </c>
      <c r="CP1512" s="39" t="s">
        <v>1397</v>
      </c>
      <c r="DR1512" s="38"/>
    </row>
    <row r="1513" spans="1:122" s="372" customFormat="1" x14ac:dyDescent="0.2">
      <c r="A1513" s="384" t="str">
        <f t="shared" si="638"/>
        <v>Raymark</v>
      </c>
      <c r="B1513" s="384" t="str">
        <f t="shared" si="634"/>
        <v>1,1-Dichloroethylene</v>
      </c>
      <c r="C1513" s="385" t="s">
        <v>2587</v>
      </c>
      <c r="D1513" s="385" t="str">
        <f t="shared" si="628"/>
        <v/>
      </c>
      <c r="E1513" s="385"/>
      <c r="F1513" s="386" t="str">
        <f t="shared" si="640"/>
        <v>D</v>
      </c>
      <c r="G1513" s="384" t="str">
        <f t="shared" si="639"/>
        <v>Residential</v>
      </c>
      <c r="H1513" s="384" t="str">
        <f t="shared" si="629"/>
        <v>basement</v>
      </c>
      <c r="I1513" s="385"/>
      <c r="J1513" s="385"/>
      <c r="K1513" s="385"/>
      <c r="L1513" s="384"/>
      <c r="M1513" s="385" t="str">
        <f t="shared" si="617"/>
        <v>Y</v>
      </c>
      <c r="N1513" s="385" t="str">
        <f t="shared" si="618"/>
        <v>Y</v>
      </c>
      <c r="O1513" s="385" t="str">
        <f t="shared" si="635"/>
        <v>Y</v>
      </c>
      <c r="P1513" s="384"/>
      <c r="Q1513" s="384"/>
      <c r="R1513" s="384"/>
      <c r="S1513" s="384"/>
      <c r="T1513" s="384"/>
      <c r="U1513" s="384"/>
      <c r="V1513" s="384"/>
      <c r="W1513" s="384"/>
      <c r="X1513" s="384"/>
      <c r="Y1513" s="385" t="str">
        <f t="shared" si="630"/>
        <v>Y</v>
      </c>
      <c r="Z1513" s="385" t="str">
        <f t="shared" si="631"/>
        <v>n</v>
      </c>
      <c r="AA1513" s="385" t="str">
        <f t="shared" si="624"/>
        <v>Y</v>
      </c>
      <c r="AC1513" s="389">
        <v>88.657385274762731</v>
      </c>
      <c r="AD1513" s="390">
        <v>5.909090909090909E-3</v>
      </c>
      <c r="AE1513" s="385">
        <v>1</v>
      </c>
      <c r="AF1513" s="385">
        <v>0</v>
      </c>
      <c r="AJ1513" s="394">
        <f t="shared" si="636"/>
        <v>88.657385274762731</v>
      </c>
      <c r="AK1513" s="394"/>
      <c r="AL1513" s="394"/>
      <c r="AM1513" s="394">
        <f t="shared" ref="AM1513:AM1576" si="641">IF(BZ1513="","",IF(CA1513="mg/m3",1000*BZ1513,IF(CA1513="ppbv",BZ1513*INDEX(ppbv_ug_m3,MATCH(BS1513,ChemName,0)),BZ1513)))</f>
        <v>0.5238845493508707</v>
      </c>
      <c r="AN1513" s="372">
        <f t="shared" si="632"/>
        <v>0.8</v>
      </c>
      <c r="AO1513" s="390"/>
      <c r="AP1513" s="390">
        <f t="shared" si="637"/>
        <v>5.909090909090909E-3</v>
      </c>
      <c r="AQ1513" s="439"/>
      <c r="AR1513" s="439"/>
      <c r="AS1513" s="396"/>
      <c r="AT1513" s="396"/>
      <c r="AU1513" s="396">
        <f t="shared" si="622"/>
        <v>1</v>
      </c>
      <c r="AV1513" s="396">
        <f t="shared" si="623"/>
        <v>0</v>
      </c>
      <c r="AY1513" s="396"/>
      <c r="AZ1513" s="396"/>
      <c r="BB1513" s="372" t="s">
        <v>370</v>
      </c>
      <c r="BE1513" s="303" t="s">
        <v>2349</v>
      </c>
      <c r="BH1513" s="484" t="s">
        <v>2697</v>
      </c>
      <c r="BJ1513" s="372" t="s">
        <v>533</v>
      </c>
      <c r="BK1513" s="384" t="s">
        <v>1990</v>
      </c>
      <c r="BP1513" s="398" t="s">
        <v>1406</v>
      </c>
      <c r="BR1513" s="493" t="s">
        <v>2698</v>
      </c>
      <c r="BS1513" s="489" t="s">
        <v>538</v>
      </c>
      <c r="BT1513" s="372" t="s">
        <v>1911</v>
      </c>
      <c r="BW1513" s="399"/>
      <c r="BX1513" s="399"/>
      <c r="BY1513" s="398" t="s">
        <v>451</v>
      </c>
      <c r="BZ1513" s="494">
        <v>0.13</v>
      </c>
      <c r="CA1513" s="372" t="s">
        <v>842</v>
      </c>
      <c r="CD1513" s="385" t="s">
        <v>1397</v>
      </c>
      <c r="CK1513" s="398" t="s">
        <v>451</v>
      </c>
      <c r="CL1513" s="493">
        <v>22</v>
      </c>
      <c r="CM1513" s="372" t="s">
        <v>842</v>
      </c>
      <c r="CP1513" s="372" t="s">
        <v>1397</v>
      </c>
      <c r="DR1513" s="385"/>
    </row>
    <row r="1514" spans="1:122" s="372" customFormat="1" x14ac:dyDescent="0.2">
      <c r="A1514" s="384" t="str">
        <f t="shared" si="638"/>
        <v>Raymark</v>
      </c>
      <c r="B1514" s="384" t="str">
        <f t="shared" si="634"/>
        <v>1,1-Dichloroethylene</v>
      </c>
      <c r="C1514" s="385" t="s">
        <v>2587</v>
      </c>
      <c r="D1514" s="385" t="str">
        <f t="shared" si="628"/>
        <v/>
      </c>
      <c r="E1514" s="385"/>
      <c r="F1514" s="386" t="str">
        <f t="shared" si="640"/>
        <v>D</v>
      </c>
      <c r="G1514" s="384" t="str">
        <f t="shared" si="639"/>
        <v>Residential</v>
      </c>
      <c r="H1514" s="384" t="str">
        <f t="shared" si="629"/>
        <v>basement</v>
      </c>
      <c r="I1514" s="385"/>
      <c r="J1514" s="385"/>
      <c r="K1514" s="385"/>
      <c r="L1514" s="384"/>
      <c r="M1514" s="385" t="str">
        <f t="shared" si="617"/>
        <v>Y</v>
      </c>
      <c r="N1514" s="385" t="str">
        <f t="shared" si="618"/>
        <v>Y</v>
      </c>
      <c r="O1514" s="385" t="str">
        <f t="shared" si="635"/>
        <v>Y</v>
      </c>
      <c r="P1514" s="384"/>
      <c r="Q1514" s="384"/>
      <c r="R1514" s="384"/>
      <c r="S1514" s="384"/>
      <c r="T1514" s="384"/>
      <c r="U1514" s="384"/>
      <c r="V1514" s="384"/>
      <c r="W1514" s="384"/>
      <c r="X1514" s="384"/>
      <c r="Y1514" s="385" t="str">
        <f t="shared" si="630"/>
        <v>Y</v>
      </c>
      <c r="Z1514" s="385" t="str">
        <f t="shared" si="631"/>
        <v>n</v>
      </c>
      <c r="AA1514" s="385" t="str">
        <f t="shared" si="624"/>
        <v>Y</v>
      </c>
      <c r="AC1514" s="389">
        <v>443.28692637381369</v>
      </c>
      <c r="AD1514" s="390">
        <v>1.1818181818181817E-3</v>
      </c>
      <c r="AE1514" s="385">
        <v>1</v>
      </c>
      <c r="AF1514" s="385">
        <v>0</v>
      </c>
      <c r="AJ1514" s="394">
        <f t="shared" si="636"/>
        <v>443.28692637381369</v>
      </c>
      <c r="AK1514" s="394"/>
      <c r="AL1514" s="394"/>
      <c r="AM1514" s="394">
        <f t="shared" si="641"/>
        <v>0.5238845493508707</v>
      </c>
      <c r="AN1514" s="372">
        <f t="shared" si="632"/>
        <v>0.8</v>
      </c>
      <c r="AO1514" s="390"/>
      <c r="AP1514" s="390">
        <f t="shared" si="637"/>
        <v>1.1818181818181817E-3</v>
      </c>
      <c r="AQ1514" s="439"/>
      <c r="AR1514" s="439"/>
      <c r="AS1514" s="396"/>
      <c r="AT1514" s="396"/>
      <c r="AU1514" s="396">
        <f t="shared" ref="AU1514:AU1577" si="642">IF(AP1514="","",IF(CD1514="Y",1,0))</f>
        <v>1</v>
      </c>
      <c r="AV1514" s="396">
        <f t="shared" ref="AV1514:AV1577" si="643">IF(AP1514="","",IF(CD1514="n",1,0))</f>
        <v>0</v>
      </c>
      <c r="AY1514" s="396"/>
      <c r="AZ1514" s="396"/>
      <c r="BB1514" s="372" t="s">
        <v>370</v>
      </c>
      <c r="BE1514" s="303" t="s">
        <v>2349</v>
      </c>
      <c r="BH1514" s="484" t="s">
        <v>2697</v>
      </c>
      <c r="BJ1514" s="372" t="s">
        <v>533</v>
      </c>
      <c r="BK1514" s="384" t="s">
        <v>1990</v>
      </c>
      <c r="BP1514" s="398" t="s">
        <v>1406</v>
      </c>
      <c r="BR1514" s="493" t="s">
        <v>2700</v>
      </c>
      <c r="BS1514" s="489" t="s">
        <v>538</v>
      </c>
      <c r="BT1514" s="372" t="s">
        <v>1911</v>
      </c>
      <c r="BW1514" s="399"/>
      <c r="BX1514" s="399"/>
      <c r="BY1514" s="398" t="s">
        <v>451</v>
      </c>
      <c r="BZ1514" s="494">
        <v>0.13</v>
      </c>
      <c r="CA1514" s="372" t="s">
        <v>842</v>
      </c>
      <c r="CD1514" s="385" t="s">
        <v>1397</v>
      </c>
      <c r="CK1514" s="398" t="s">
        <v>451</v>
      </c>
      <c r="CL1514" s="493">
        <v>110</v>
      </c>
      <c r="CM1514" s="372" t="s">
        <v>842</v>
      </c>
      <c r="CP1514" s="372" t="s">
        <v>1397</v>
      </c>
      <c r="DR1514" s="385"/>
    </row>
    <row r="1515" spans="1:122" s="39" customFormat="1" x14ac:dyDescent="0.2">
      <c r="A1515" s="44" t="str">
        <f t="shared" si="638"/>
        <v>Raymark</v>
      </c>
      <c r="B1515" s="44" t="str">
        <f t="shared" si="634"/>
        <v>1,1,1-Trichloroethane</v>
      </c>
      <c r="C1515" s="38" t="s">
        <v>2587</v>
      </c>
      <c r="D1515" s="38" t="str">
        <f t="shared" si="628"/>
        <v/>
      </c>
      <c r="E1515" s="38"/>
      <c r="F1515" s="155" t="str">
        <f t="shared" si="640"/>
        <v>E</v>
      </c>
      <c r="G1515" s="44" t="str">
        <f t="shared" si="639"/>
        <v>Residential</v>
      </c>
      <c r="H1515" s="44" t="str">
        <f t="shared" si="629"/>
        <v>basement</v>
      </c>
      <c r="I1515" s="38"/>
      <c r="J1515" s="38"/>
      <c r="K1515" s="38"/>
      <c r="L1515" s="44"/>
      <c r="M1515" s="38" t="str">
        <f t="shared" si="617"/>
        <v>Y</v>
      </c>
      <c r="N1515" s="38" t="str">
        <f t="shared" si="618"/>
        <v>Y</v>
      </c>
      <c r="O1515" s="38" t="str">
        <f t="shared" si="635"/>
        <v>Y</v>
      </c>
      <c r="P1515" s="44"/>
      <c r="Q1515" s="44"/>
      <c r="R1515" s="44"/>
      <c r="S1515" s="44"/>
      <c r="T1515" s="44"/>
      <c r="U1515" s="44"/>
      <c r="V1515" s="44"/>
      <c r="W1515" s="44"/>
      <c r="X1515" s="44"/>
      <c r="Y1515" s="38" t="str">
        <f t="shared" si="630"/>
        <v>Y</v>
      </c>
      <c r="Z1515" s="38" t="str">
        <f t="shared" si="631"/>
        <v>Y</v>
      </c>
      <c r="AA1515" s="38" t="str">
        <f t="shared" si="624"/>
        <v>Y</v>
      </c>
      <c r="AC1515" s="59">
        <v>266.18666156730529</v>
      </c>
      <c r="AD1515" s="204">
        <v>1.1875E-2</v>
      </c>
      <c r="AE1515" s="38">
        <v>1</v>
      </c>
      <c r="AF1515" s="38">
        <v>0</v>
      </c>
      <c r="AJ1515" s="40">
        <f t="shared" si="636"/>
        <v>266.18666156730529</v>
      </c>
      <c r="AK1515" s="40"/>
      <c r="AL1515" s="40"/>
      <c r="AM1515" s="40">
        <f t="shared" si="641"/>
        <v>3.1609666061117503</v>
      </c>
      <c r="AN1515" s="39">
        <f t="shared" si="632"/>
        <v>3.1</v>
      </c>
      <c r="AO1515" s="204"/>
      <c r="AP1515" s="204">
        <f t="shared" si="637"/>
        <v>1.1875E-2</v>
      </c>
      <c r="AQ1515" s="45"/>
      <c r="AR1515" s="45"/>
      <c r="AS1515" s="115"/>
      <c r="AT1515" s="115"/>
      <c r="AU1515" s="115">
        <f t="shared" si="642"/>
        <v>1</v>
      </c>
      <c r="AV1515" s="115">
        <f t="shared" si="643"/>
        <v>0</v>
      </c>
      <c r="AY1515" s="115"/>
      <c r="AZ1515" s="115"/>
      <c r="BB1515" s="39" t="s">
        <v>370</v>
      </c>
      <c r="BE1515" s="37" t="s">
        <v>2349</v>
      </c>
      <c r="BH1515" s="144" t="s">
        <v>2701</v>
      </c>
      <c r="BJ1515" s="39" t="s">
        <v>533</v>
      </c>
      <c r="BK1515" s="44" t="s">
        <v>1990</v>
      </c>
      <c r="BP1515" s="48" t="s">
        <v>1406</v>
      </c>
      <c r="BR1515" s="142" t="s">
        <v>2702</v>
      </c>
      <c r="BS1515" s="140" t="s">
        <v>558</v>
      </c>
      <c r="BT1515" s="39" t="s">
        <v>1911</v>
      </c>
      <c r="BW1515" s="243"/>
      <c r="BX1515" s="243"/>
      <c r="BY1515" s="48" t="s">
        <v>451</v>
      </c>
      <c r="BZ1515" s="236">
        <v>0.56999999999999995</v>
      </c>
      <c r="CA1515" s="39" t="s">
        <v>842</v>
      </c>
      <c r="CD1515" s="38" t="s">
        <v>1397</v>
      </c>
      <c r="CK1515" s="48" t="s">
        <v>451</v>
      </c>
      <c r="CL1515" s="143">
        <v>48</v>
      </c>
      <c r="CM1515" s="39" t="s">
        <v>842</v>
      </c>
      <c r="CP1515" s="39" t="s">
        <v>1397</v>
      </c>
      <c r="DR1515" s="38"/>
    </row>
    <row r="1516" spans="1:122" s="39" customFormat="1" x14ac:dyDescent="0.2">
      <c r="A1516" s="44" t="str">
        <f t="shared" si="638"/>
        <v>Raymark</v>
      </c>
      <c r="B1516" s="44" t="str">
        <f t="shared" si="634"/>
        <v>1,1,1-Trichloroethane</v>
      </c>
      <c r="C1516" s="38" t="s">
        <v>2587</v>
      </c>
      <c r="D1516" s="38" t="str">
        <f t="shared" si="628"/>
        <v/>
      </c>
      <c r="E1516" s="38"/>
      <c r="F1516" s="155" t="str">
        <f t="shared" si="640"/>
        <v>E</v>
      </c>
      <c r="G1516" s="44" t="str">
        <f t="shared" si="639"/>
        <v>Residential</v>
      </c>
      <c r="H1516" s="44" t="str">
        <f t="shared" si="629"/>
        <v>basement</v>
      </c>
      <c r="I1516" s="38"/>
      <c r="J1516" s="38"/>
      <c r="K1516" s="38"/>
      <c r="L1516" s="44"/>
      <c r="M1516" s="38" t="str">
        <f t="shared" si="617"/>
        <v>Y</v>
      </c>
      <c r="N1516" s="38" t="str">
        <f t="shared" si="618"/>
        <v>Y</v>
      </c>
      <c r="O1516" s="38" t="str">
        <f t="shared" si="635"/>
        <v>Y</v>
      </c>
      <c r="P1516" s="44"/>
      <c r="Q1516" s="44"/>
      <c r="R1516" s="44"/>
      <c r="S1516" s="44"/>
      <c r="T1516" s="44"/>
      <c r="U1516" s="44"/>
      <c r="V1516" s="44"/>
      <c r="W1516" s="44"/>
      <c r="X1516" s="44"/>
      <c r="Y1516" s="38" t="str">
        <f t="shared" si="630"/>
        <v>Y</v>
      </c>
      <c r="Z1516" s="38" t="str">
        <f t="shared" si="631"/>
        <v>Y</v>
      </c>
      <c r="AA1516" s="38" t="str">
        <f t="shared" si="624"/>
        <v>Y</v>
      </c>
      <c r="AC1516" s="59">
        <v>432.55332504687112</v>
      </c>
      <c r="AD1516" s="204">
        <v>7.3076923076923076E-3</v>
      </c>
      <c r="AE1516" s="38">
        <v>1</v>
      </c>
      <c r="AF1516" s="38">
        <v>0</v>
      </c>
      <c r="AJ1516" s="40">
        <f t="shared" si="636"/>
        <v>432.55332504687112</v>
      </c>
      <c r="AK1516" s="40"/>
      <c r="AL1516" s="40"/>
      <c r="AM1516" s="40">
        <f t="shared" si="641"/>
        <v>3.1609666061117503</v>
      </c>
      <c r="AN1516" s="39">
        <f t="shared" si="632"/>
        <v>3.1</v>
      </c>
      <c r="AO1516" s="204"/>
      <c r="AP1516" s="204">
        <f t="shared" si="637"/>
        <v>7.3076923076923076E-3</v>
      </c>
      <c r="AQ1516" s="45"/>
      <c r="AR1516" s="45"/>
      <c r="AS1516" s="115"/>
      <c r="AT1516" s="115"/>
      <c r="AU1516" s="115">
        <f t="shared" si="642"/>
        <v>1</v>
      </c>
      <c r="AV1516" s="115">
        <f t="shared" si="643"/>
        <v>0</v>
      </c>
      <c r="AY1516" s="115"/>
      <c r="AZ1516" s="115"/>
      <c r="BB1516" s="39" t="s">
        <v>370</v>
      </c>
      <c r="BE1516" s="37" t="s">
        <v>2349</v>
      </c>
      <c r="BH1516" s="144" t="s">
        <v>2701</v>
      </c>
      <c r="BJ1516" s="39" t="s">
        <v>533</v>
      </c>
      <c r="BK1516" s="44" t="s">
        <v>1990</v>
      </c>
      <c r="BP1516" s="48" t="s">
        <v>1406</v>
      </c>
      <c r="BR1516" s="142" t="s">
        <v>2703</v>
      </c>
      <c r="BS1516" s="140" t="s">
        <v>558</v>
      </c>
      <c r="BT1516" s="39" t="s">
        <v>1911</v>
      </c>
      <c r="BW1516" s="243"/>
      <c r="BX1516" s="243"/>
      <c r="BY1516" s="48" t="s">
        <v>451</v>
      </c>
      <c r="BZ1516" s="236">
        <v>0.56999999999999995</v>
      </c>
      <c r="CA1516" s="39" t="s">
        <v>842</v>
      </c>
      <c r="CD1516" s="38" t="s">
        <v>1397</v>
      </c>
      <c r="CK1516" s="48" t="s">
        <v>451</v>
      </c>
      <c r="CL1516" s="143">
        <v>78</v>
      </c>
      <c r="CM1516" s="39" t="s">
        <v>842</v>
      </c>
      <c r="CP1516" s="39" t="s">
        <v>1397</v>
      </c>
      <c r="DR1516" s="38"/>
    </row>
    <row r="1517" spans="1:122" s="39" customFormat="1" x14ac:dyDescent="0.2">
      <c r="A1517" s="44" t="str">
        <f t="shared" si="638"/>
        <v>Raymark</v>
      </c>
      <c r="B1517" s="44" t="str">
        <f t="shared" si="634"/>
        <v>1,1,1-Trichloroethane</v>
      </c>
      <c r="C1517" s="38" t="s">
        <v>2587</v>
      </c>
      <c r="D1517" s="38" t="str">
        <f t="shared" si="628"/>
        <v/>
      </c>
      <c r="E1517" s="38"/>
      <c r="F1517" s="155" t="str">
        <f t="shared" si="640"/>
        <v>E</v>
      </c>
      <c r="G1517" s="44" t="str">
        <f t="shared" si="639"/>
        <v>Residential</v>
      </c>
      <c r="H1517" s="44" t="str">
        <f t="shared" si="629"/>
        <v>basement</v>
      </c>
      <c r="I1517" s="38"/>
      <c r="J1517" s="38"/>
      <c r="K1517" s="38"/>
      <c r="L1517" s="44"/>
      <c r="M1517" s="38" t="str">
        <f t="shared" si="617"/>
        <v>Y</v>
      </c>
      <c r="N1517" s="38" t="str">
        <f t="shared" si="618"/>
        <v>Y</v>
      </c>
      <c r="O1517" s="38" t="str">
        <f t="shared" si="635"/>
        <v>Y</v>
      </c>
      <c r="P1517" s="44"/>
      <c r="Q1517" s="44"/>
      <c r="R1517" s="44"/>
      <c r="S1517" s="44"/>
      <c r="T1517" s="44"/>
      <c r="U1517" s="44"/>
      <c r="V1517" s="44"/>
      <c r="W1517" s="44"/>
      <c r="X1517" s="44"/>
      <c r="Y1517" s="38" t="str">
        <f t="shared" si="630"/>
        <v>Y</v>
      </c>
      <c r="Z1517" s="38" t="str">
        <f t="shared" si="631"/>
        <v>Y</v>
      </c>
      <c r="AA1517" s="38" t="str">
        <f t="shared" si="624"/>
        <v>Y</v>
      </c>
      <c r="AC1517" s="59">
        <v>942.74442638420635</v>
      </c>
      <c r="AD1517" s="204">
        <v>3.3529411764705876E-3</v>
      </c>
      <c r="AE1517" s="38">
        <v>1</v>
      </c>
      <c r="AF1517" s="38">
        <v>0</v>
      </c>
      <c r="AJ1517" s="40">
        <f t="shared" si="636"/>
        <v>942.74442638420635</v>
      </c>
      <c r="AK1517" s="40"/>
      <c r="AL1517" s="40"/>
      <c r="AM1517" s="40">
        <f t="shared" si="641"/>
        <v>3.1609666061117503</v>
      </c>
      <c r="AN1517" s="39">
        <f t="shared" si="632"/>
        <v>3.1</v>
      </c>
      <c r="AO1517" s="204"/>
      <c r="AP1517" s="204">
        <f t="shared" si="637"/>
        <v>3.3529411764705876E-3</v>
      </c>
      <c r="AQ1517" s="45"/>
      <c r="AR1517" s="45"/>
      <c r="AS1517" s="115"/>
      <c r="AT1517" s="115"/>
      <c r="AU1517" s="115">
        <f t="shared" si="642"/>
        <v>1</v>
      </c>
      <c r="AV1517" s="115">
        <f t="shared" si="643"/>
        <v>0</v>
      </c>
      <c r="AY1517" s="115"/>
      <c r="AZ1517" s="115"/>
      <c r="BB1517" s="39" t="s">
        <v>370</v>
      </c>
      <c r="BE1517" s="37" t="s">
        <v>2349</v>
      </c>
      <c r="BH1517" s="144" t="s">
        <v>2701</v>
      </c>
      <c r="BJ1517" s="39" t="s">
        <v>533</v>
      </c>
      <c r="BK1517" s="44" t="s">
        <v>1990</v>
      </c>
      <c r="BP1517" s="48" t="s">
        <v>1406</v>
      </c>
      <c r="BR1517" s="142" t="s">
        <v>2704</v>
      </c>
      <c r="BS1517" s="140" t="s">
        <v>558</v>
      </c>
      <c r="BT1517" s="39" t="s">
        <v>1911</v>
      </c>
      <c r="BW1517" s="243"/>
      <c r="BX1517" s="243"/>
      <c r="BY1517" s="48" t="s">
        <v>451</v>
      </c>
      <c r="BZ1517" s="236">
        <v>0.56999999999999995</v>
      </c>
      <c r="CA1517" s="39" t="s">
        <v>842</v>
      </c>
      <c r="CD1517" s="38" t="s">
        <v>1397</v>
      </c>
      <c r="CK1517" s="48" t="s">
        <v>451</v>
      </c>
      <c r="CL1517" s="148">
        <v>170</v>
      </c>
      <c r="CM1517" s="39" t="s">
        <v>842</v>
      </c>
      <c r="CP1517" s="39" t="s">
        <v>1397</v>
      </c>
      <c r="DR1517" s="38"/>
    </row>
    <row r="1518" spans="1:122" s="372" customFormat="1" x14ac:dyDescent="0.2">
      <c r="A1518" s="384" t="str">
        <f t="shared" si="638"/>
        <v>Raymark</v>
      </c>
      <c r="B1518" s="384" t="str">
        <f t="shared" si="634"/>
        <v>1,1-Dichloroethylene</v>
      </c>
      <c r="C1518" s="385" t="s">
        <v>2587</v>
      </c>
      <c r="D1518" s="385" t="str">
        <f t="shared" si="628"/>
        <v/>
      </c>
      <c r="E1518" s="385"/>
      <c r="F1518" s="386" t="str">
        <f t="shared" si="640"/>
        <v>E</v>
      </c>
      <c r="G1518" s="384" t="str">
        <f t="shared" si="639"/>
        <v>Residential</v>
      </c>
      <c r="H1518" s="384" t="str">
        <f t="shared" si="629"/>
        <v>basement</v>
      </c>
      <c r="I1518" s="385"/>
      <c r="J1518" s="385"/>
      <c r="K1518" s="385"/>
      <c r="L1518" s="384"/>
      <c r="M1518" s="385" t="str">
        <f t="shared" si="617"/>
        <v>Y</v>
      </c>
      <c r="N1518" s="385" t="str">
        <f t="shared" si="618"/>
        <v>Y</v>
      </c>
      <c r="O1518" s="385" t="str">
        <f t="shared" si="635"/>
        <v>Y</v>
      </c>
      <c r="P1518" s="384"/>
      <c r="Q1518" s="384"/>
      <c r="R1518" s="384"/>
      <c r="S1518" s="384"/>
      <c r="T1518" s="384"/>
      <c r="U1518" s="384"/>
      <c r="V1518" s="384"/>
      <c r="W1518" s="384"/>
      <c r="X1518" s="384"/>
      <c r="Y1518" s="385" t="str">
        <f t="shared" si="630"/>
        <v>Y</v>
      </c>
      <c r="Z1518" s="385" t="str">
        <f t="shared" si="631"/>
        <v>n</v>
      </c>
      <c r="AA1518" s="385" t="str">
        <f t="shared" si="624"/>
        <v>Y</v>
      </c>
      <c r="AC1518" s="389">
        <v>52.388454935087069</v>
      </c>
      <c r="AD1518" s="390">
        <v>9.2307692307692299E-3</v>
      </c>
      <c r="AE1518" s="385">
        <v>1</v>
      </c>
      <c r="AF1518" s="385">
        <v>0</v>
      </c>
      <c r="AJ1518" s="394">
        <f t="shared" si="636"/>
        <v>52.388454935087069</v>
      </c>
      <c r="AK1518" s="394"/>
      <c r="AL1518" s="394"/>
      <c r="AM1518" s="394">
        <f t="shared" si="641"/>
        <v>0.48358573786234216</v>
      </c>
      <c r="AN1518" s="372">
        <f t="shared" si="632"/>
        <v>0.8</v>
      </c>
      <c r="AO1518" s="390"/>
      <c r="AP1518" s="390">
        <f t="shared" si="637"/>
        <v>9.2307692307692299E-3</v>
      </c>
      <c r="AQ1518" s="439"/>
      <c r="AR1518" s="439"/>
      <c r="AS1518" s="396"/>
      <c r="AT1518" s="396"/>
      <c r="AU1518" s="396">
        <f t="shared" si="642"/>
        <v>1</v>
      </c>
      <c r="AV1518" s="396">
        <f t="shared" si="643"/>
        <v>0</v>
      </c>
      <c r="AY1518" s="396"/>
      <c r="AZ1518" s="396"/>
      <c r="BB1518" s="372" t="s">
        <v>370</v>
      </c>
      <c r="BE1518" s="303" t="s">
        <v>2349</v>
      </c>
      <c r="BH1518" s="484" t="s">
        <v>2701</v>
      </c>
      <c r="BJ1518" s="372" t="s">
        <v>533</v>
      </c>
      <c r="BK1518" s="384" t="s">
        <v>1990</v>
      </c>
      <c r="BP1518" s="398" t="s">
        <v>1406</v>
      </c>
      <c r="BR1518" s="485" t="s">
        <v>2702</v>
      </c>
      <c r="BS1518" s="489" t="s">
        <v>538</v>
      </c>
      <c r="BT1518" s="372" t="s">
        <v>1911</v>
      </c>
      <c r="BW1518" s="399"/>
      <c r="BX1518" s="399"/>
      <c r="BY1518" s="398" t="s">
        <v>451</v>
      </c>
      <c r="BZ1518" s="486">
        <v>0.12</v>
      </c>
      <c r="CA1518" s="372" t="s">
        <v>842</v>
      </c>
      <c r="CD1518" s="385" t="s">
        <v>1397</v>
      </c>
      <c r="CK1518" s="398" t="s">
        <v>451</v>
      </c>
      <c r="CL1518" s="488">
        <v>13</v>
      </c>
      <c r="CM1518" s="372" t="s">
        <v>842</v>
      </c>
      <c r="CP1518" s="372" t="s">
        <v>1397</v>
      </c>
      <c r="DR1518" s="385"/>
    </row>
    <row r="1519" spans="1:122" s="372" customFormat="1" x14ac:dyDescent="0.2">
      <c r="A1519" s="384" t="str">
        <f t="shared" si="638"/>
        <v>Raymark</v>
      </c>
      <c r="B1519" s="384" t="str">
        <f t="shared" si="634"/>
        <v>1,1-Dichloroethylene</v>
      </c>
      <c r="C1519" s="385" t="s">
        <v>2587</v>
      </c>
      <c r="D1519" s="385" t="str">
        <f t="shared" si="628"/>
        <v/>
      </c>
      <c r="E1519" s="385"/>
      <c r="F1519" s="386" t="str">
        <f t="shared" si="640"/>
        <v>E</v>
      </c>
      <c r="G1519" s="384" t="str">
        <f t="shared" si="639"/>
        <v>Residential</v>
      </c>
      <c r="H1519" s="384" t="str">
        <f t="shared" si="629"/>
        <v>basement</v>
      </c>
      <c r="I1519" s="385"/>
      <c r="J1519" s="385"/>
      <c r="K1519" s="385"/>
      <c r="L1519" s="384"/>
      <c r="M1519" s="385" t="str">
        <f t="shared" si="617"/>
        <v>Y</v>
      </c>
      <c r="N1519" s="385" t="str">
        <f t="shared" si="618"/>
        <v>Y</v>
      </c>
      <c r="O1519" s="385" t="str">
        <f t="shared" si="635"/>
        <v>Y</v>
      </c>
      <c r="P1519" s="384"/>
      <c r="Q1519" s="384"/>
      <c r="R1519" s="384"/>
      <c r="S1519" s="384"/>
      <c r="T1519" s="384"/>
      <c r="U1519" s="384"/>
      <c r="V1519" s="384"/>
      <c r="W1519" s="384"/>
      <c r="X1519" s="384"/>
      <c r="Y1519" s="385" t="str">
        <f t="shared" si="630"/>
        <v>Y</v>
      </c>
      <c r="Z1519" s="385" t="str">
        <f t="shared" si="631"/>
        <v>n</v>
      </c>
      <c r="AA1519" s="385" t="str">
        <f t="shared" si="624"/>
        <v>Y</v>
      </c>
      <c r="AC1519" s="389">
        <v>237.76298778231825</v>
      </c>
      <c r="AD1519" s="390">
        <v>2.0338983050847458E-3</v>
      </c>
      <c r="AE1519" s="385">
        <v>1</v>
      </c>
      <c r="AF1519" s="385">
        <v>0</v>
      </c>
      <c r="AJ1519" s="394">
        <f t="shared" si="636"/>
        <v>237.76298778231825</v>
      </c>
      <c r="AK1519" s="394"/>
      <c r="AL1519" s="394"/>
      <c r="AM1519" s="394">
        <f t="shared" si="641"/>
        <v>0.48358573786234216</v>
      </c>
      <c r="AN1519" s="372">
        <f t="shared" si="632"/>
        <v>0.8</v>
      </c>
      <c r="AO1519" s="390"/>
      <c r="AP1519" s="390">
        <f t="shared" si="637"/>
        <v>2.0338983050847458E-3</v>
      </c>
      <c r="AQ1519" s="439"/>
      <c r="AR1519" s="439"/>
      <c r="AS1519" s="396"/>
      <c r="AT1519" s="396"/>
      <c r="AU1519" s="396">
        <f t="shared" si="642"/>
        <v>1</v>
      </c>
      <c r="AV1519" s="396">
        <f t="shared" si="643"/>
        <v>0</v>
      </c>
      <c r="AY1519" s="396"/>
      <c r="AZ1519" s="396"/>
      <c r="BB1519" s="372" t="s">
        <v>370</v>
      </c>
      <c r="BE1519" s="303" t="s">
        <v>2349</v>
      </c>
      <c r="BH1519" s="484" t="s">
        <v>2701</v>
      </c>
      <c r="BJ1519" s="372" t="s">
        <v>533</v>
      </c>
      <c r="BK1519" s="384" t="s">
        <v>1990</v>
      </c>
      <c r="BP1519" s="398" t="s">
        <v>1406</v>
      </c>
      <c r="BR1519" s="485" t="s">
        <v>2703</v>
      </c>
      <c r="BS1519" s="489" t="s">
        <v>538</v>
      </c>
      <c r="BT1519" s="372" t="s">
        <v>1911</v>
      </c>
      <c r="BW1519" s="399"/>
      <c r="BX1519" s="399"/>
      <c r="BY1519" s="398" t="s">
        <v>451</v>
      </c>
      <c r="BZ1519" s="486">
        <v>0.12</v>
      </c>
      <c r="CA1519" s="372" t="s">
        <v>842</v>
      </c>
      <c r="CD1519" s="385" t="s">
        <v>1397</v>
      </c>
      <c r="CK1519" s="398" t="s">
        <v>451</v>
      </c>
      <c r="CL1519" s="488">
        <v>59</v>
      </c>
      <c r="CM1519" s="372" t="s">
        <v>842</v>
      </c>
      <c r="CP1519" s="372" t="s">
        <v>1397</v>
      </c>
      <c r="DR1519" s="385"/>
    </row>
    <row r="1520" spans="1:122" s="372" customFormat="1" x14ac:dyDescent="0.2">
      <c r="A1520" s="384" t="str">
        <f t="shared" si="638"/>
        <v>Raymark</v>
      </c>
      <c r="B1520" s="384" t="str">
        <f t="shared" si="634"/>
        <v>1,1-Dichloroethylene</v>
      </c>
      <c r="C1520" s="385" t="s">
        <v>2587</v>
      </c>
      <c r="D1520" s="385" t="str">
        <f t="shared" si="628"/>
        <v/>
      </c>
      <c r="E1520" s="385"/>
      <c r="F1520" s="386" t="str">
        <f t="shared" si="640"/>
        <v>E</v>
      </c>
      <c r="G1520" s="384" t="str">
        <f t="shared" si="639"/>
        <v>Residential</v>
      </c>
      <c r="H1520" s="384" t="str">
        <f t="shared" si="629"/>
        <v>basement</v>
      </c>
      <c r="I1520" s="385"/>
      <c r="J1520" s="385"/>
      <c r="K1520" s="385"/>
      <c r="L1520" s="384"/>
      <c r="M1520" s="385" t="str">
        <f t="shared" si="617"/>
        <v>Y</v>
      </c>
      <c r="N1520" s="385" t="str">
        <f t="shared" si="618"/>
        <v>Y</v>
      </c>
      <c r="O1520" s="385" t="str">
        <f t="shared" si="635"/>
        <v>Y</v>
      </c>
      <c r="P1520" s="384"/>
      <c r="Q1520" s="384"/>
      <c r="R1520" s="384"/>
      <c r="S1520" s="384"/>
      <c r="T1520" s="384"/>
      <c r="U1520" s="384"/>
      <c r="V1520" s="384"/>
      <c r="W1520" s="384"/>
      <c r="X1520" s="384"/>
      <c r="Y1520" s="385" t="str">
        <f t="shared" si="630"/>
        <v>Y</v>
      </c>
      <c r="Z1520" s="385" t="str">
        <f t="shared" si="631"/>
        <v>n</v>
      </c>
      <c r="AA1520" s="385" t="str">
        <f t="shared" si="624"/>
        <v>Y</v>
      </c>
      <c r="AC1520" s="389">
        <v>685.07979530498471</v>
      </c>
      <c r="AD1520" s="390">
        <v>7.0588235294117652E-4</v>
      </c>
      <c r="AE1520" s="385">
        <v>1</v>
      </c>
      <c r="AF1520" s="385">
        <v>0</v>
      </c>
      <c r="AJ1520" s="394">
        <f t="shared" si="636"/>
        <v>685.07979530498471</v>
      </c>
      <c r="AK1520" s="394"/>
      <c r="AL1520" s="394"/>
      <c r="AM1520" s="394">
        <f t="shared" si="641"/>
        <v>0.48358573786234216</v>
      </c>
      <c r="AN1520" s="372">
        <f t="shared" si="632"/>
        <v>0.8</v>
      </c>
      <c r="AO1520" s="390"/>
      <c r="AP1520" s="390">
        <f t="shared" si="637"/>
        <v>7.0588235294117652E-4</v>
      </c>
      <c r="AQ1520" s="439"/>
      <c r="AR1520" s="439"/>
      <c r="AS1520" s="396"/>
      <c r="AT1520" s="396"/>
      <c r="AU1520" s="396">
        <f t="shared" si="642"/>
        <v>1</v>
      </c>
      <c r="AV1520" s="396">
        <f t="shared" si="643"/>
        <v>0</v>
      </c>
      <c r="AY1520" s="396"/>
      <c r="AZ1520" s="396"/>
      <c r="BB1520" s="372" t="s">
        <v>370</v>
      </c>
      <c r="BE1520" s="303" t="s">
        <v>2349</v>
      </c>
      <c r="BH1520" s="484" t="s">
        <v>2701</v>
      </c>
      <c r="BJ1520" s="372" t="s">
        <v>533</v>
      </c>
      <c r="BK1520" s="384" t="s">
        <v>1990</v>
      </c>
      <c r="BP1520" s="398" t="s">
        <v>1406</v>
      </c>
      <c r="BR1520" s="485" t="s">
        <v>2704</v>
      </c>
      <c r="BS1520" s="489" t="s">
        <v>538</v>
      </c>
      <c r="BT1520" s="372" t="s">
        <v>1911</v>
      </c>
      <c r="BW1520" s="399"/>
      <c r="BX1520" s="399"/>
      <c r="BY1520" s="398" t="s">
        <v>451</v>
      </c>
      <c r="BZ1520" s="486">
        <v>0.12</v>
      </c>
      <c r="CA1520" s="372" t="s">
        <v>842</v>
      </c>
      <c r="CD1520" s="385" t="s">
        <v>1397</v>
      </c>
      <c r="CK1520" s="398" t="s">
        <v>451</v>
      </c>
      <c r="CL1520" s="495">
        <v>170</v>
      </c>
      <c r="CM1520" s="372" t="s">
        <v>842</v>
      </c>
      <c r="CP1520" s="372" t="s">
        <v>1397</v>
      </c>
      <c r="DR1520" s="385"/>
    </row>
    <row r="1521" spans="1:122" s="39" customFormat="1" hidden="1" x14ac:dyDescent="0.2">
      <c r="A1521" s="44" t="str">
        <f t="shared" si="638"/>
        <v>Raymark</v>
      </c>
      <c r="B1521" s="44" t="str">
        <f t="shared" si="634"/>
        <v>1,1,1-Trichloroethane</v>
      </c>
      <c r="C1521" s="38" t="s">
        <v>2587</v>
      </c>
      <c r="D1521" s="38" t="str">
        <f t="shared" si="628"/>
        <v/>
      </c>
      <c r="E1521" s="38"/>
      <c r="F1521" s="155" t="str">
        <f t="shared" si="640"/>
        <v>G</v>
      </c>
      <c r="G1521" s="44" t="str">
        <f t="shared" si="639"/>
        <v>Residential</v>
      </c>
      <c r="H1521" s="44" t="str">
        <f t="shared" si="629"/>
        <v>basement</v>
      </c>
      <c r="I1521" s="38"/>
      <c r="J1521" s="38"/>
      <c r="K1521" s="38"/>
      <c r="L1521" s="44"/>
      <c r="M1521" s="38" t="str">
        <f t="shared" si="617"/>
        <v>Y</v>
      </c>
      <c r="N1521" s="38" t="str">
        <f t="shared" si="618"/>
        <v>n</v>
      </c>
      <c r="O1521" s="38" t="str">
        <f t="shared" si="635"/>
        <v>Y</v>
      </c>
      <c r="P1521" s="44"/>
      <c r="Q1521" s="44"/>
      <c r="R1521" s="44"/>
      <c r="S1521" s="44"/>
      <c r="T1521" s="44"/>
      <c r="U1521" s="44"/>
      <c r="V1521" s="44"/>
      <c r="W1521" s="44"/>
      <c r="X1521" s="44"/>
      <c r="Y1521" s="38" t="str">
        <f t="shared" si="630"/>
        <v>Y</v>
      </c>
      <c r="Z1521" s="38" t="str">
        <f t="shared" si="631"/>
        <v>n</v>
      </c>
      <c r="AA1521" s="38" t="str">
        <f t="shared" si="624"/>
        <v>Y</v>
      </c>
      <c r="AC1521" s="59">
        <v>33.273332695913162</v>
      </c>
      <c r="AD1521" s="204">
        <v>4.6666666666666676E-2</v>
      </c>
      <c r="AE1521" s="38">
        <v>1</v>
      </c>
      <c r="AF1521" s="38">
        <v>0</v>
      </c>
      <c r="AJ1521" s="40">
        <f t="shared" si="636"/>
        <v>33.273332695913162</v>
      </c>
      <c r="AK1521" s="40"/>
      <c r="AL1521" s="40"/>
      <c r="AM1521" s="40">
        <f t="shared" si="641"/>
        <v>1.5527555258092811</v>
      </c>
      <c r="AN1521" s="39">
        <f t="shared" si="632"/>
        <v>3.1</v>
      </c>
      <c r="AO1521" s="204"/>
      <c r="AP1521" s="204">
        <f t="shared" si="637"/>
        <v>4.6666666666666676E-2</v>
      </c>
      <c r="AQ1521" s="45"/>
      <c r="AR1521" s="45"/>
      <c r="AS1521" s="115"/>
      <c r="AT1521" s="115"/>
      <c r="AU1521" s="115">
        <f t="shared" si="642"/>
        <v>1</v>
      </c>
      <c r="AV1521" s="115">
        <f t="shared" si="643"/>
        <v>0</v>
      </c>
      <c r="AY1521" s="115"/>
      <c r="AZ1521" s="115"/>
      <c r="BB1521" s="39" t="s">
        <v>370</v>
      </c>
      <c r="BE1521" s="37" t="s">
        <v>2349</v>
      </c>
      <c r="BH1521" s="144" t="s">
        <v>2705</v>
      </c>
      <c r="BJ1521" s="39" t="s">
        <v>533</v>
      </c>
      <c r="BK1521" s="44" t="s">
        <v>1990</v>
      </c>
      <c r="BP1521" s="48" t="s">
        <v>1406</v>
      </c>
      <c r="BR1521" s="142" t="s">
        <v>2706</v>
      </c>
      <c r="BS1521" s="140" t="s">
        <v>558</v>
      </c>
      <c r="BT1521" s="39" t="s">
        <v>1911</v>
      </c>
      <c r="BW1521" s="243"/>
      <c r="BX1521" s="243"/>
      <c r="BY1521" s="48" t="s">
        <v>451</v>
      </c>
      <c r="BZ1521" s="236">
        <v>0.28000000000000003</v>
      </c>
      <c r="CA1521" s="39" t="s">
        <v>842</v>
      </c>
      <c r="CD1521" s="38" t="s">
        <v>1397</v>
      </c>
      <c r="CK1521" s="48" t="s">
        <v>451</v>
      </c>
      <c r="CL1521" s="145">
        <v>6</v>
      </c>
      <c r="CM1521" s="39" t="s">
        <v>842</v>
      </c>
      <c r="CP1521" s="39" t="s">
        <v>1397</v>
      </c>
      <c r="DR1521" s="38"/>
    </row>
    <row r="1522" spans="1:122" s="39" customFormat="1" hidden="1" x14ac:dyDescent="0.2">
      <c r="A1522" s="44" t="str">
        <f t="shared" si="638"/>
        <v>Raymark</v>
      </c>
      <c r="B1522" s="44" t="str">
        <f t="shared" si="634"/>
        <v>1,1,1-Trichloroethane</v>
      </c>
      <c r="C1522" s="38" t="s">
        <v>2587</v>
      </c>
      <c r="D1522" s="38" t="str">
        <f t="shared" si="628"/>
        <v/>
      </c>
      <c r="E1522" s="38"/>
      <c r="F1522" s="155" t="str">
        <f t="shared" si="640"/>
        <v>G</v>
      </c>
      <c r="G1522" s="44" t="str">
        <f t="shared" si="639"/>
        <v>Residential</v>
      </c>
      <c r="H1522" s="44" t="str">
        <f t="shared" si="629"/>
        <v>basement</v>
      </c>
      <c r="I1522" s="38"/>
      <c r="J1522" s="38"/>
      <c r="K1522" s="38"/>
      <c r="L1522" s="44"/>
      <c r="M1522" s="38" t="str">
        <f t="shared" si="617"/>
        <v>Y</v>
      </c>
      <c r="N1522" s="38" t="str">
        <f t="shared" si="618"/>
        <v>n</v>
      </c>
      <c r="O1522" s="38" t="str">
        <f t="shared" si="635"/>
        <v>Y</v>
      </c>
      <c r="P1522" s="44"/>
      <c r="Q1522" s="44"/>
      <c r="R1522" s="44"/>
      <c r="S1522" s="44"/>
      <c r="T1522" s="44"/>
      <c r="U1522" s="44"/>
      <c r="V1522" s="44"/>
      <c r="W1522" s="44"/>
      <c r="X1522" s="44"/>
      <c r="Y1522" s="38" t="str">
        <f t="shared" si="630"/>
        <v>Y</v>
      </c>
      <c r="Z1522" s="38" t="str">
        <f t="shared" si="631"/>
        <v>n</v>
      </c>
      <c r="AA1522" s="38" t="str">
        <f t="shared" si="624"/>
        <v>Y</v>
      </c>
      <c r="AC1522" s="59">
        <v>28.836888336458077</v>
      </c>
      <c r="AD1522" s="204">
        <v>5.3846153846153849E-2</v>
      </c>
      <c r="AE1522" s="38">
        <v>1</v>
      </c>
      <c r="AF1522" s="38">
        <v>0</v>
      </c>
      <c r="AJ1522" s="40">
        <f t="shared" si="636"/>
        <v>28.836888336458077</v>
      </c>
      <c r="AK1522" s="40"/>
      <c r="AL1522" s="40"/>
      <c r="AM1522" s="40">
        <f t="shared" si="641"/>
        <v>1.5527555258092811</v>
      </c>
      <c r="AN1522" s="39">
        <f t="shared" si="632"/>
        <v>3.1</v>
      </c>
      <c r="AO1522" s="204"/>
      <c r="AP1522" s="204">
        <f t="shared" si="637"/>
        <v>5.3846153846153849E-2</v>
      </c>
      <c r="AQ1522" s="45"/>
      <c r="AR1522" s="45"/>
      <c r="AS1522" s="115"/>
      <c r="AT1522" s="115"/>
      <c r="AU1522" s="115">
        <f t="shared" si="642"/>
        <v>1</v>
      </c>
      <c r="AV1522" s="115">
        <f t="shared" si="643"/>
        <v>0</v>
      </c>
      <c r="AY1522" s="115"/>
      <c r="AZ1522" s="115"/>
      <c r="BB1522" s="39" t="s">
        <v>370</v>
      </c>
      <c r="BE1522" s="37" t="s">
        <v>2349</v>
      </c>
      <c r="BH1522" s="144" t="s">
        <v>2705</v>
      </c>
      <c r="BJ1522" s="39" t="s">
        <v>533</v>
      </c>
      <c r="BK1522" s="44" t="s">
        <v>1990</v>
      </c>
      <c r="BP1522" s="48" t="s">
        <v>1406</v>
      </c>
      <c r="BR1522" s="142" t="s">
        <v>2707</v>
      </c>
      <c r="BS1522" s="140" t="s">
        <v>558</v>
      </c>
      <c r="BT1522" s="39" t="s">
        <v>1911</v>
      </c>
      <c r="BW1522" s="243"/>
      <c r="BX1522" s="243"/>
      <c r="BY1522" s="48" t="s">
        <v>451</v>
      </c>
      <c r="BZ1522" s="236">
        <v>0.28000000000000003</v>
      </c>
      <c r="CA1522" s="39" t="s">
        <v>842</v>
      </c>
      <c r="CD1522" s="38" t="s">
        <v>1397</v>
      </c>
      <c r="CK1522" s="48" t="s">
        <v>451</v>
      </c>
      <c r="CL1522" s="149">
        <v>5.2</v>
      </c>
      <c r="CM1522" s="39" t="s">
        <v>842</v>
      </c>
      <c r="CP1522" s="39" t="s">
        <v>1397</v>
      </c>
      <c r="DR1522" s="38"/>
    </row>
    <row r="1523" spans="1:122" s="39" customFormat="1" hidden="1" x14ac:dyDescent="0.2">
      <c r="A1523" s="44" t="str">
        <f t="shared" si="638"/>
        <v>Raymark</v>
      </c>
      <c r="B1523" s="44" t="str">
        <f t="shared" si="634"/>
        <v>1,1,1-Trichloroethane</v>
      </c>
      <c r="C1523" s="38" t="s">
        <v>2587</v>
      </c>
      <c r="D1523" s="38" t="str">
        <f t="shared" si="628"/>
        <v/>
      </c>
      <c r="E1523" s="38"/>
      <c r="F1523" s="155" t="str">
        <f t="shared" si="640"/>
        <v>G</v>
      </c>
      <c r="G1523" s="44" t="str">
        <f t="shared" si="639"/>
        <v>Residential</v>
      </c>
      <c r="H1523" s="44" t="str">
        <f t="shared" si="629"/>
        <v>basement</v>
      </c>
      <c r="I1523" s="38"/>
      <c r="J1523" s="38"/>
      <c r="K1523" s="38"/>
      <c r="L1523" s="44"/>
      <c r="M1523" s="38" t="str">
        <f t="shared" ref="M1523:M1586" si="644">IF(CP1523="","",IF(CP1523="y","Y","n"))</f>
        <v>Y</v>
      </c>
      <c r="N1523" s="38" t="str">
        <f t="shared" ref="N1523:N1586" si="645">IF(AJ1523="","",IF(AN1523="","Y",IF(AJ1523&gt;AN1523*$N$38,"Y","n")))</f>
        <v>n</v>
      </c>
      <c r="O1523" s="38" t="str">
        <f t="shared" si="635"/>
        <v>Y</v>
      </c>
      <c r="P1523" s="44"/>
      <c r="Q1523" s="44"/>
      <c r="R1523" s="44"/>
      <c r="S1523" s="44"/>
      <c r="T1523" s="44"/>
      <c r="U1523" s="44"/>
      <c r="V1523" s="44"/>
      <c r="W1523" s="44"/>
      <c r="X1523" s="44"/>
      <c r="Y1523" s="38" t="str">
        <f t="shared" si="630"/>
        <v>Y</v>
      </c>
      <c r="Z1523" s="38" t="str">
        <f t="shared" si="631"/>
        <v>n</v>
      </c>
      <c r="AA1523" s="38" t="str">
        <f t="shared" si="624"/>
        <v>Y</v>
      </c>
      <c r="AC1523" s="59">
        <v>11.091110898637721</v>
      </c>
      <c r="AD1523" s="204">
        <v>0.14000000000000001</v>
      </c>
      <c r="AE1523" s="38">
        <v>1</v>
      </c>
      <c r="AF1523" s="38">
        <v>0</v>
      </c>
      <c r="AJ1523" s="40">
        <f t="shared" si="636"/>
        <v>11.091110898637721</v>
      </c>
      <c r="AK1523" s="40"/>
      <c r="AL1523" s="40"/>
      <c r="AM1523" s="40">
        <f t="shared" si="641"/>
        <v>1.5527555258092811</v>
      </c>
      <c r="AN1523" s="39">
        <f t="shared" si="632"/>
        <v>3.1</v>
      </c>
      <c r="AO1523" s="204"/>
      <c r="AP1523" s="204">
        <f t="shared" si="637"/>
        <v>0.14000000000000001</v>
      </c>
      <c r="AQ1523" s="45"/>
      <c r="AR1523" s="45"/>
      <c r="AS1523" s="115"/>
      <c r="AT1523" s="115"/>
      <c r="AU1523" s="115">
        <f t="shared" si="642"/>
        <v>1</v>
      </c>
      <c r="AV1523" s="115">
        <f t="shared" si="643"/>
        <v>0</v>
      </c>
      <c r="AY1523" s="115"/>
      <c r="AZ1523" s="115"/>
      <c r="BB1523" s="39" t="s">
        <v>370</v>
      </c>
      <c r="BE1523" s="37" t="s">
        <v>2349</v>
      </c>
      <c r="BH1523" s="144" t="s">
        <v>2705</v>
      </c>
      <c r="BJ1523" s="39" t="s">
        <v>533</v>
      </c>
      <c r="BK1523" s="44" t="s">
        <v>1990</v>
      </c>
      <c r="BP1523" s="48" t="s">
        <v>1406</v>
      </c>
      <c r="BR1523" s="142" t="s">
        <v>2708</v>
      </c>
      <c r="BS1523" s="140" t="s">
        <v>558</v>
      </c>
      <c r="BT1523" s="39" t="s">
        <v>1911</v>
      </c>
      <c r="BW1523" s="243"/>
      <c r="BX1523" s="243"/>
      <c r="BY1523" s="48" t="s">
        <v>451</v>
      </c>
      <c r="BZ1523" s="236">
        <v>0.28000000000000003</v>
      </c>
      <c r="CA1523" s="39" t="s">
        <v>842</v>
      </c>
      <c r="CD1523" s="38" t="s">
        <v>1397</v>
      </c>
      <c r="CK1523" s="48" t="s">
        <v>451</v>
      </c>
      <c r="CL1523" s="145">
        <v>2</v>
      </c>
      <c r="CM1523" s="39" t="s">
        <v>842</v>
      </c>
      <c r="CP1523" s="39" t="s">
        <v>1397</v>
      </c>
      <c r="DR1523" s="38"/>
    </row>
    <row r="1524" spans="1:122" s="39" customFormat="1" hidden="1" x14ac:dyDescent="0.2">
      <c r="A1524" s="44" t="str">
        <f t="shared" si="638"/>
        <v>Raymark</v>
      </c>
      <c r="B1524" s="44" t="str">
        <f t="shared" si="634"/>
        <v>1,1,1-Trichloroethane</v>
      </c>
      <c r="C1524" s="38" t="s">
        <v>2587</v>
      </c>
      <c r="D1524" s="38" t="str">
        <f t="shared" si="628"/>
        <v/>
      </c>
      <c r="E1524" s="38"/>
      <c r="F1524" s="155" t="str">
        <f t="shared" si="640"/>
        <v>G</v>
      </c>
      <c r="G1524" s="44" t="str">
        <f t="shared" si="639"/>
        <v>Residential</v>
      </c>
      <c r="H1524" s="44" t="str">
        <f t="shared" si="629"/>
        <v>basement</v>
      </c>
      <c r="I1524" s="38"/>
      <c r="J1524" s="38"/>
      <c r="K1524" s="38"/>
      <c r="L1524" s="44"/>
      <c r="M1524" s="38" t="str">
        <f t="shared" si="644"/>
        <v>Y</v>
      </c>
      <c r="N1524" s="38" t="str">
        <f t="shared" si="645"/>
        <v>n</v>
      </c>
      <c r="O1524" s="38" t="str">
        <f t="shared" si="635"/>
        <v>Y</v>
      </c>
      <c r="P1524" s="44"/>
      <c r="Q1524" s="44"/>
      <c r="R1524" s="44"/>
      <c r="S1524" s="44"/>
      <c r="T1524" s="44"/>
      <c r="U1524" s="44"/>
      <c r="V1524" s="44"/>
      <c r="W1524" s="44"/>
      <c r="X1524" s="44"/>
      <c r="Y1524" s="38" t="str">
        <f t="shared" si="630"/>
        <v>Y</v>
      </c>
      <c r="Z1524" s="38" t="str">
        <f t="shared" si="631"/>
        <v>n</v>
      </c>
      <c r="AA1524" s="38" t="str">
        <f t="shared" si="624"/>
        <v>Y</v>
      </c>
      <c r="AC1524" s="59">
        <v>28.836888336458077</v>
      </c>
      <c r="AD1524" s="204">
        <v>5.3846153846153849E-2</v>
      </c>
      <c r="AE1524" s="38">
        <v>1</v>
      </c>
      <c r="AF1524" s="38">
        <v>0</v>
      </c>
      <c r="AJ1524" s="40">
        <f t="shared" si="636"/>
        <v>28.836888336458077</v>
      </c>
      <c r="AK1524" s="40"/>
      <c r="AL1524" s="40"/>
      <c r="AM1524" s="40">
        <f t="shared" si="641"/>
        <v>1.5527555258092811</v>
      </c>
      <c r="AN1524" s="39">
        <f t="shared" si="632"/>
        <v>3.1</v>
      </c>
      <c r="AO1524" s="204"/>
      <c r="AP1524" s="204">
        <f t="shared" si="637"/>
        <v>5.3846153846153849E-2</v>
      </c>
      <c r="AQ1524" s="45"/>
      <c r="AR1524" s="45"/>
      <c r="AS1524" s="115"/>
      <c r="AT1524" s="115"/>
      <c r="AU1524" s="115">
        <f t="shared" si="642"/>
        <v>1</v>
      </c>
      <c r="AV1524" s="115">
        <f t="shared" si="643"/>
        <v>0</v>
      </c>
      <c r="AY1524" s="115"/>
      <c r="AZ1524" s="115"/>
      <c r="BB1524" s="39" t="s">
        <v>370</v>
      </c>
      <c r="BE1524" s="37" t="s">
        <v>2349</v>
      </c>
      <c r="BH1524" s="144" t="s">
        <v>2705</v>
      </c>
      <c r="BJ1524" s="39" t="s">
        <v>533</v>
      </c>
      <c r="BK1524" s="44" t="s">
        <v>1990</v>
      </c>
      <c r="BP1524" s="48" t="s">
        <v>1406</v>
      </c>
      <c r="BR1524" s="142" t="s">
        <v>2709</v>
      </c>
      <c r="BS1524" s="140" t="s">
        <v>558</v>
      </c>
      <c r="BT1524" s="39" t="s">
        <v>1911</v>
      </c>
      <c r="BW1524" s="243"/>
      <c r="BX1524" s="243"/>
      <c r="BY1524" s="48" t="s">
        <v>451</v>
      </c>
      <c r="BZ1524" s="236">
        <v>0.28000000000000003</v>
      </c>
      <c r="CA1524" s="39" t="s">
        <v>842</v>
      </c>
      <c r="CD1524" s="38" t="s">
        <v>1397</v>
      </c>
      <c r="CK1524" s="48" t="s">
        <v>451</v>
      </c>
      <c r="CL1524" s="149">
        <v>5.2</v>
      </c>
      <c r="CM1524" s="39" t="s">
        <v>842</v>
      </c>
      <c r="CP1524" s="39" t="s">
        <v>1397</v>
      </c>
      <c r="DR1524" s="38"/>
    </row>
    <row r="1525" spans="1:122" s="39" customFormat="1" hidden="1" x14ac:dyDescent="0.2">
      <c r="A1525" s="44" t="str">
        <f t="shared" si="638"/>
        <v>Raymark</v>
      </c>
      <c r="B1525" s="44" t="str">
        <f t="shared" si="634"/>
        <v>1,1,1-Trichloroethane</v>
      </c>
      <c r="C1525" s="38" t="s">
        <v>2587</v>
      </c>
      <c r="D1525" s="38" t="str">
        <f t="shared" si="628"/>
        <v/>
      </c>
      <c r="E1525" s="38"/>
      <c r="F1525" s="155" t="str">
        <f t="shared" si="640"/>
        <v>G</v>
      </c>
      <c r="G1525" s="44" t="str">
        <f t="shared" si="639"/>
        <v>Residential</v>
      </c>
      <c r="H1525" s="44" t="str">
        <f t="shared" si="629"/>
        <v>basement</v>
      </c>
      <c r="I1525" s="38"/>
      <c r="J1525" s="38"/>
      <c r="K1525" s="38"/>
      <c r="L1525" s="44"/>
      <c r="M1525" s="38" t="str">
        <f t="shared" si="644"/>
        <v>Y</v>
      </c>
      <c r="N1525" s="38" t="str">
        <f t="shared" si="645"/>
        <v>n</v>
      </c>
      <c r="O1525" s="38" t="str">
        <f t="shared" si="635"/>
        <v>Y</v>
      </c>
      <c r="P1525" s="44"/>
      <c r="Q1525" s="44"/>
      <c r="R1525" s="44"/>
      <c r="S1525" s="44"/>
      <c r="T1525" s="44"/>
      <c r="U1525" s="44"/>
      <c r="V1525" s="44"/>
      <c r="W1525" s="44"/>
      <c r="X1525" s="44"/>
      <c r="Y1525" s="38" t="str">
        <f t="shared" si="630"/>
        <v>Y</v>
      </c>
      <c r="Z1525" s="38" t="str">
        <f t="shared" si="631"/>
        <v>n</v>
      </c>
      <c r="AA1525" s="38" t="str">
        <f t="shared" si="624"/>
        <v>Y</v>
      </c>
      <c r="AC1525" s="59">
        <v>28.836888336458077</v>
      </c>
      <c r="AD1525" s="204">
        <v>5.3846153846153849E-2</v>
      </c>
      <c r="AE1525" s="38">
        <v>1</v>
      </c>
      <c r="AF1525" s="38">
        <v>0</v>
      </c>
      <c r="AJ1525" s="40">
        <f t="shared" si="636"/>
        <v>28.836888336458077</v>
      </c>
      <c r="AK1525" s="40"/>
      <c r="AL1525" s="40"/>
      <c r="AM1525" s="40">
        <f t="shared" si="641"/>
        <v>1.5527555258092811</v>
      </c>
      <c r="AN1525" s="39">
        <f t="shared" si="632"/>
        <v>3.1</v>
      </c>
      <c r="AO1525" s="204"/>
      <c r="AP1525" s="204">
        <f t="shared" si="637"/>
        <v>5.3846153846153849E-2</v>
      </c>
      <c r="AQ1525" s="45"/>
      <c r="AR1525" s="45"/>
      <c r="AS1525" s="115"/>
      <c r="AT1525" s="115"/>
      <c r="AU1525" s="115">
        <f t="shared" si="642"/>
        <v>1</v>
      </c>
      <c r="AV1525" s="115">
        <f t="shared" si="643"/>
        <v>0</v>
      </c>
      <c r="AY1525" s="115"/>
      <c r="AZ1525" s="115"/>
      <c r="BB1525" s="39" t="s">
        <v>370</v>
      </c>
      <c r="BE1525" s="37" t="s">
        <v>2349</v>
      </c>
      <c r="BH1525" s="144" t="s">
        <v>2705</v>
      </c>
      <c r="BJ1525" s="39" t="s">
        <v>533</v>
      </c>
      <c r="BK1525" s="44" t="s">
        <v>1990</v>
      </c>
      <c r="BP1525" s="48" t="s">
        <v>1406</v>
      </c>
      <c r="BR1525" s="142" t="s">
        <v>2710</v>
      </c>
      <c r="BS1525" s="140" t="s">
        <v>558</v>
      </c>
      <c r="BT1525" s="39" t="s">
        <v>1911</v>
      </c>
      <c r="BW1525" s="243"/>
      <c r="BX1525" s="243"/>
      <c r="BY1525" s="48" t="s">
        <v>451</v>
      </c>
      <c r="BZ1525" s="236">
        <v>0.28000000000000003</v>
      </c>
      <c r="CA1525" s="39" t="s">
        <v>842</v>
      </c>
      <c r="CD1525" s="38" t="s">
        <v>1397</v>
      </c>
      <c r="CK1525" s="48" t="s">
        <v>451</v>
      </c>
      <c r="CL1525" s="149">
        <v>5.2</v>
      </c>
      <c r="CM1525" s="39" t="s">
        <v>842</v>
      </c>
      <c r="CP1525" s="39" t="s">
        <v>1397</v>
      </c>
      <c r="DR1525" s="38"/>
    </row>
    <row r="1526" spans="1:122" s="372" customFormat="1" hidden="1" x14ac:dyDescent="0.2">
      <c r="A1526" s="384" t="str">
        <f t="shared" si="638"/>
        <v>Raymark</v>
      </c>
      <c r="B1526" s="384" t="str">
        <f t="shared" si="634"/>
        <v>1,1,1-Trichloroethane</v>
      </c>
      <c r="C1526" s="385" t="s">
        <v>2587</v>
      </c>
      <c r="D1526" s="385" t="str">
        <f t="shared" si="628"/>
        <v/>
      </c>
      <c r="E1526" s="385"/>
      <c r="F1526" s="386" t="str">
        <f t="shared" si="640"/>
        <v>H</v>
      </c>
      <c r="G1526" s="384" t="str">
        <f t="shared" si="639"/>
        <v>Residential</v>
      </c>
      <c r="H1526" s="384" t="str">
        <f t="shared" si="629"/>
        <v>basement</v>
      </c>
      <c r="I1526" s="385"/>
      <c r="J1526" s="385"/>
      <c r="K1526" s="385"/>
      <c r="L1526" s="384"/>
      <c r="M1526" s="385" t="str">
        <f t="shared" si="644"/>
        <v>Y</v>
      </c>
      <c r="N1526" s="385" t="str">
        <f t="shared" si="645"/>
        <v>n</v>
      </c>
      <c r="O1526" s="385" t="str">
        <f t="shared" si="635"/>
        <v>Y</v>
      </c>
      <c r="P1526" s="384"/>
      <c r="Q1526" s="384"/>
      <c r="R1526" s="384"/>
      <c r="S1526" s="384"/>
      <c r="T1526" s="384"/>
      <c r="U1526" s="384"/>
      <c r="V1526" s="384"/>
      <c r="W1526" s="384"/>
      <c r="X1526" s="384"/>
      <c r="Y1526" s="385" t="str">
        <f t="shared" si="630"/>
        <v>Y</v>
      </c>
      <c r="Z1526" s="385" t="str">
        <f t="shared" si="631"/>
        <v>Y</v>
      </c>
      <c r="AA1526" s="385" t="str">
        <f t="shared" si="624"/>
        <v>Y</v>
      </c>
      <c r="AC1526" s="389">
        <v>83.183331739782915</v>
      </c>
      <c r="AD1526" s="390">
        <v>0.24333333333333332</v>
      </c>
      <c r="AE1526" s="385">
        <v>1</v>
      </c>
      <c r="AF1526" s="385">
        <v>0</v>
      </c>
      <c r="AJ1526" s="394">
        <f t="shared" si="636"/>
        <v>83.183331739782915</v>
      </c>
      <c r="AK1526" s="394"/>
      <c r="AL1526" s="394"/>
      <c r="AM1526" s="394">
        <f t="shared" si="641"/>
        <v>20.241277390013842</v>
      </c>
      <c r="AN1526" s="372">
        <f t="shared" si="632"/>
        <v>3.1</v>
      </c>
      <c r="AO1526" s="390"/>
      <c r="AP1526" s="390">
        <f t="shared" si="637"/>
        <v>0.24333333333333332</v>
      </c>
      <c r="AQ1526" s="439"/>
      <c r="AR1526" s="439"/>
      <c r="AS1526" s="396"/>
      <c r="AT1526" s="396"/>
      <c r="AU1526" s="396">
        <f t="shared" si="642"/>
        <v>1</v>
      </c>
      <c r="AV1526" s="396">
        <f t="shared" si="643"/>
        <v>0</v>
      </c>
      <c r="AY1526" s="396"/>
      <c r="AZ1526" s="396"/>
      <c r="BB1526" s="372" t="s">
        <v>370</v>
      </c>
      <c r="BE1526" s="303" t="s">
        <v>2349</v>
      </c>
      <c r="BH1526" s="491" t="s">
        <v>2711</v>
      </c>
      <c r="BJ1526" s="372" t="s">
        <v>533</v>
      </c>
      <c r="BK1526" s="384" t="s">
        <v>1990</v>
      </c>
      <c r="BP1526" s="398" t="s">
        <v>1406</v>
      </c>
      <c r="BR1526" s="487" t="s">
        <v>1880</v>
      </c>
      <c r="BS1526" s="406" t="s">
        <v>558</v>
      </c>
      <c r="BT1526" s="372" t="s">
        <v>1911</v>
      </c>
      <c r="BW1526" s="399"/>
      <c r="BX1526" s="399"/>
      <c r="BY1526" s="398" t="s">
        <v>451</v>
      </c>
      <c r="BZ1526" s="492">
        <v>3.65</v>
      </c>
      <c r="CA1526" s="372" t="s">
        <v>842</v>
      </c>
      <c r="CD1526" s="385" t="s">
        <v>1397</v>
      </c>
      <c r="CK1526" s="398" t="s">
        <v>451</v>
      </c>
      <c r="CL1526" s="493">
        <v>15</v>
      </c>
      <c r="CM1526" s="372" t="s">
        <v>842</v>
      </c>
      <c r="CP1526" s="372" t="s">
        <v>1397</v>
      </c>
      <c r="DR1526" s="385"/>
    </row>
    <row r="1527" spans="1:122" s="372" customFormat="1" hidden="1" x14ac:dyDescent="0.2">
      <c r="A1527" s="384" t="str">
        <f t="shared" si="638"/>
        <v>Raymark</v>
      </c>
      <c r="B1527" s="384" t="str">
        <f t="shared" si="634"/>
        <v>1,1,1-Trichloroethane</v>
      </c>
      <c r="C1527" s="385" t="s">
        <v>2587</v>
      </c>
      <c r="D1527" s="385" t="str">
        <f t="shared" si="628"/>
        <v/>
      </c>
      <c r="E1527" s="385"/>
      <c r="F1527" s="386" t="str">
        <f t="shared" si="640"/>
        <v>H</v>
      </c>
      <c r="G1527" s="384" t="str">
        <f t="shared" si="639"/>
        <v>Residential</v>
      </c>
      <c r="H1527" s="384" t="str">
        <f t="shared" si="629"/>
        <v>basement</v>
      </c>
      <c r="I1527" s="385"/>
      <c r="J1527" s="385"/>
      <c r="K1527" s="385"/>
      <c r="L1527" s="384"/>
      <c r="M1527" s="385" t="str">
        <f t="shared" si="644"/>
        <v>Y</v>
      </c>
      <c r="N1527" s="385" t="str">
        <f t="shared" si="645"/>
        <v>n</v>
      </c>
      <c r="O1527" s="385" t="str">
        <f t="shared" si="635"/>
        <v>Y</v>
      </c>
      <c r="P1527" s="384"/>
      <c r="Q1527" s="384"/>
      <c r="R1527" s="384"/>
      <c r="S1527" s="384"/>
      <c r="T1527" s="384"/>
      <c r="U1527" s="384"/>
      <c r="V1527" s="384"/>
      <c r="W1527" s="384"/>
      <c r="X1527" s="384"/>
      <c r="Y1527" s="385" t="str">
        <f t="shared" si="630"/>
        <v>Y</v>
      </c>
      <c r="Z1527" s="385" t="str">
        <f t="shared" si="631"/>
        <v>Y</v>
      </c>
      <c r="AA1527" s="385" t="str">
        <f t="shared" si="624"/>
        <v>Y</v>
      </c>
      <c r="AC1527" s="389">
        <v>122.00221988501494</v>
      </c>
      <c r="AD1527" s="390">
        <v>0.16590909090909089</v>
      </c>
      <c r="AE1527" s="385">
        <v>1</v>
      </c>
      <c r="AF1527" s="385">
        <v>0</v>
      </c>
      <c r="AJ1527" s="394">
        <f t="shared" si="636"/>
        <v>122.00221988501494</v>
      </c>
      <c r="AK1527" s="394"/>
      <c r="AL1527" s="394"/>
      <c r="AM1527" s="394">
        <f t="shared" si="641"/>
        <v>20.241277390013842</v>
      </c>
      <c r="AN1527" s="372">
        <f t="shared" si="632"/>
        <v>3.1</v>
      </c>
      <c r="AO1527" s="390"/>
      <c r="AP1527" s="390">
        <f t="shared" si="637"/>
        <v>0.16590909090909089</v>
      </c>
      <c r="AQ1527" s="439"/>
      <c r="AR1527" s="439"/>
      <c r="AS1527" s="396"/>
      <c r="AT1527" s="396"/>
      <c r="AU1527" s="396">
        <f t="shared" si="642"/>
        <v>1</v>
      </c>
      <c r="AV1527" s="396">
        <f t="shared" si="643"/>
        <v>0</v>
      </c>
      <c r="AY1527" s="396"/>
      <c r="AZ1527" s="396"/>
      <c r="BB1527" s="372" t="s">
        <v>370</v>
      </c>
      <c r="BE1527" s="303" t="s">
        <v>2349</v>
      </c>
      <c r="BH1527" s="491" t="s">
        <v>2711</v>
      </c>
      <c r="BJ1527" s="372" t="s">
        <v>533</v>
      </c>
      <c r="BK1527" s="384" t="s">
        <v>1990</v>
      </c>
      <c r="BP1527" s="398" t="s">
        <v>1406</v>
      </c>
      <c r="BR1527" s="487" t="s">
        <v>1881</v>
      </c>
      <c r="BS1527" s="406" t="s">
        <v>558</v>
      </c>
      <c r="BT1527" s="372" t="s">
        <v>1911</v>
      </c>
      <c r="BW1527" s="399"/>
      <c r="BX1527" s="399"/>
      <c r="BY1527" s="398" t="s">
        <v>451</v>
      </c>
      <c r="BZ1527" s="492">
        <v>3.65</v>
      </c>
      <c r="CA1527" s="372" t="s">
        <v>842</v>
      </c>
      <c r="CD1527" s="385" t="s">
        <v>1397</v>
      </c>
      <c r="CK1527" s="398" t="s">
        <v>451</v>
      </c>
      <c r="CL1527" s="496">
        <v>22</v>
      </c>
      <c r="CM1527" s="372" t="s">
        <v>842</v>
      </c>
      <c r="CP1527" s="372" t="s">
        <v>1397</v>
      </c>
      <c r="DR1527" s="385"/>
    </row>
    <row r="1528" spans="1:122" s="372" customFormat="1" x14ac:dyDescent="0.2">
      <c r="A1528" s="384" t="str">
        <f t="shared" si="638"/>
        <v>Raymark</v>
      </c>
      <c r="B1528" s="384" t="str">
        <f t="shared" si="634"/>
        <v>1,1,1-Trichloroethane</v>
      </c>
      <c r="C1528" s="385" t="s">
        <v>2587</v>
      </c>
      <c r="D1528" s="385" t="str">
        <f t="shared" si="628"/>
        <v/>
      </c>
      <c r="E1528" s="385"/>
      <c r="F1528" s="386" t="str">
        <f t="shared" si="640"/>
        <v>H</v>
      </c>
      <c r="G1528" s="384" t="str">
        <f t="shared" si="639"/>
        <v>Residential</v>
      </c>
      <c r="H1528" s="384" t="str">
        <f t="shared" si="629"/>
        <v>basement</v>
      </c>
      <c r="I1528" s="385"/>
      <c r="J1528" s="385"/>
      <c r="K1528" s="385"/>
      <c r="L1528" s="384"/>
      <c r="M1528" s="385" t="str">
        <f t="shared" si="644"/>
        <v>Y</v>
      </c>
      <c r="N1528" s="385" t="str">
        <f t="shared" si="645"/>
        <v>Y</v>
      </c>
      <c r="O1528" s="385" t="str">
        <f t="shared" si="635"/>
        <v>Y</v>
      </c>
      <c r="P1528" s="384"/>
      <c r="Q1528" s="384"/>
      <c r="R1528" s="384"/>
      <c r="S1528" s="384"/>
      <c r="T1528" s="384"/>
      <c r="U1528" s="384"/>
      <c r="V1528" s="384"/>
      <c r="W1528" s="384"/>
      <c r="X1528" s="384"/>
      <c r="Y1528" s="385" t="str">
        <f t="shared" si="630"/>
        <v>Y</v>
      </c>
      <c r="Z1528" s="385" t="str">
        <f t="shared" si="631"/>
        <v>Y</v>
      </c>
      <c r="AA1528" s="385" t="str">
        <f t="shared" si="624"/>
        <v>Y</v>
      </c>
      <c r="AC1528" s="389">
        <v>255.09555066866758</v>
      </c>
      <c r="AD1528" s="390">
        <v>7.9347826086956522E-2</v>
      </c>
      <c r="AE1528" s="385">
        <v>1</v>
      </c>
      <c r="AF1528" s="385">
        <v>0</v>
      </c>
      <c r="AJ1528" s="394">
        <f t="shared" si="636"/>
        <v>255.09555066866758</v>
      </c>
      <c r="AK1528" s="394"/>
      <c r="AL1528" s="394"/>
      <c r="AM1528" s="394">
        <f t="shared" si="641"/>
        <v>20.241277390013842</v>
      </c>
      <c r="AN1528" s="372">
        <f t="shared" si="632"/>
        <v>3.1</v>
      </c>
      <c r="AO1528" s="390"/>
      <c r="AP1528" s="390">
        <f t="shared" si="637"/>
        <v>7.9347826086956522E-2</v>
      </c>
      <c r="AQ1528" s="439"/>
      <c r="AR1528" s="439"/>
      <c r="AS1528" s="396"/>
      <c r="AT1528" s="396"/>
      <c r="AU1528" s="396">
        <f t="shared" si="642"/>
        <v>1</v>
      </c>
      <c r="AV1528" s="396">
        <f t="shared" si="643"/>
        <v>0</v>
      </c>
      <c r="AY1528" s="396"/>
      <c r="AZ1528" s="396"/>
      <c r="BB1528" s="372" t="s">
        <v>370</v>
      </c>
      <c r="BE1528" s="303" t="s">
        <v>2349</v>
      </c>
      <c r="BH1528" s="491" t="s">
        <v>2711</v>
      </c>
      <c r="BJ1528" s="372" t="s">
        <v>533</v>
      </c>
      <c r="BK1528" s="384" t="s">
        <v>1990</v>
      </c>
      <c r="BP1528" s="398" t="s">
        <v>1406</v>
      </c>
      <c r="BR1528" s="487" t="s">
        <v>1882</v>
      </c>
      <c r="BS1528" s="406" t="s">
        <v>558</v>
      </c>
      <c r="BT1528" s="372" t="s">
        <v>1911</v>
      </c>
      <c r="BW1528" s="399"/>
      <c r="BX1528" s="399"/>
      <c r="BY1528" s="398" t="s">
        <v>451</v>
      </c>
      <c r="BZ1528" s="492">
        <v>3.65</v>
      </c>
      <c r="CA1528" s="372" t="s">
        <v>842</v>
      </c>
      <c r="CD1528" s="385" t="s">
        <v>1397</v>
      </c>
      <c r="CK1528" s="398" t="s">
        <v>451</v>
      </c>
      <c r="CL1528" s="493">
        <v>46</v>
      </c>
      <c r="CM1528" s="372" t="s">
        <v>842</v>
      </c>
      <c r="CP1528" s="372" t="s">
        <v>1397</v>
      </c>
      <c r="DR1528" s="385"/>
    </row>
    <row r="1529" spans="1:122" s="372" customFormat="1" hidden="1" x14ac:dyDescent="0.2">
      <c r="A1529" s="384" t="str">
        <f t="shared" si="638"/>
        <v>Raymark</v>
      </c>
      <c r="B1529" s="384" t="str">
        <f t="shared" si="634"/>
        <v>1,1,1-Trichloroethane</v>
      </c>
      <c r="C1529" s="385" t="s">
        <v>2587</v>
      </c>
      <c r="D1529" s="385" t="str">
        <f t="shared" si="628"/>
        <v/>
      </c>
      <c r="E1529" s="385"/>
      <c r="F1529" s="386" t="str">
        <f t="shared" si="640"/>
        <v>H</v>
      </c>
      <c r="G1529" s="384" t="str">
        <f t="shared" si="639"/>
        <v>Residential</v>
      </c>
      <c r="H1529" s="384" t="str">
        <f t="shared" si="629"/>
        <v>basement</v>
      </c>
      <c r="I1529" s="385"/>
      <c r="J1529" s="385"/>
      <c r="K1529" s="385"/>
      <c r="L1529" s="384"/>
      <c r="M1529" s="385" t="str">
        <f t="shared" si="644"/>
        <v>Y</v>
      </c>
      <c r="N1529" s="385" t="str">
        <f t="shared" si="645"/>
        <v>n</v>
      </c>
      <c r="O1529" s="385" t="str">
        <f t="shared" si="635"/>
        <v>Y</v>
      </c>
      <c r="P1529" s="384"/>
      <c r="Q1529" s="384"/>
      <c r="R1529" s="384"/>
      <c r="S1529" s="384"/>
      <c r="T1529" s="384"/>
      <c r="U1529" s="384"/>
      <c r="V1529" s="384"/>
      <c r="W1529" s="384"/>
      <c r="X1529" s="384"/>
      <c r="Y1529" s="385" t="str">
        <f t="shared" si="630"/>
        <v>Y</v>
      </c>
      <c r="Z1529" s="385" t="str">
        <f t="shared" si="631"/>
        <v>Y</v>
      </c>
      <c r="AA1529" s="385" t="str">
        <f t="shared" si="624"/>
        <v>Y</v>
      </c>
      <c r="AC1529" s="389">
        <v>122.00221988501494</v>
      </c>
      <c r="AD1529" s="390">
        <v>0.16590909090909089</v>
      </c>
      <c r="AE1529" s="385">
        <v>1</v>
      </c>
      <c r="AF1529" s="385">
        <v>0</v>
      </c>
      <c r="AJ1529" s="394">
        <f t="shared" si="636"/>
        <v>122.00221988501494</v>
      </c>
      <c r="AK1529" s="394"/>
      <c r="AL1529" s="394"/>
      <c r="AM1529" s="394">
        <f t="shared" si="641"/>
        <v>20.241277390013842</v>
      </c>
      <c r="AN1529" s="372">
        <f t="shared" si="632"/>
        <v>3.1</v>
      </c>
      <c r="AO1529" s="390"/>
      <c r="AP1529" s="390">
        <f t="shared" si="637"/>
        <v>0.16590909090909089</v>
      </c>
      <c r="AQ1529" s="439"/>
      <c r="AR1529" s="439"/>
      <c r="AS1529" s="396"/>
      <c r="AT1529" s="396"/>
      <c r="AU1529" s="396">
        <f t="shared" si="642"/>
        <v>1</v>
      </c>
      <c r="AV1529" s="396">
        <f t="shared" si="643"/>
        <v>0</v>
      </c>
      <c r="AY1529" s="396"/>
      <c r="AZ1529" s="396"/>
      <c r="BB1529" s="372" t="s">
        <v>370</v>
      </c>
      <c r="BE1529" s="303" t="s">
        <v>2349</v>
      </c>
      <c r="BH1529" s="491" t="s">
        <v>2711</v>
      </c>
      <c r="BJ1529" s="372" t="s">
        <v>533</v>
      </c>
      <c r="BK1529" s="384" t="s">
        <v>1990</v>
      </c>
      <c r="BP1529" s="398" t="s">
        <v>1406</v>
      </c>
      <c r="BR1529" s="487" t="s">
        <v>1883</v>
      </c>
      <c r="BS1529" s="406" t="s">
        <v>558</v>
      </c>
      <c r="BT1529" s="372" t="s">
        <v>1911</v>
      </c>
      <c r="BW1529" s="399"/>
      <c r="BX1529" s="399"/>
      <c r="BY1529" s="398" t="s">
        <v>451</v>
      </c>
      <c r="BZ1529" s="492">
        <v>3.65</v>
      </c>
      <c r="CA1529" s="372" t="s">
        <v>842</v>
      </c>
      <c r="CD1529" s="385" t="s">
        <v>1397</v>
      </c>
      <c r="CK1529" s="398" t="s">
        <v>451</v>
      </c>
      <c r="CL1529" s="496">
        <v>22</v>
      </c>
      <c r="CM1529" s="372" t="s">
        <v>842</v>
      </c>
      <c r="CP1529" s="372" t="s">
        <v>1397</v>
      </c>
      <c r="DR1529" s="385"/>
    </row>
    <row r="1530" spans="1:122" s="372" customFormat="1" x14ac:dyDescent="0.2">
      <c r="A1530" s="384" t="str">
        <f t="shared" si="638"/>
        <v>Raymark</v>
      </c>
      <c r="B1530" s="384" t="str">
        <f t="shared" si="634"/>
        <v>1,1,1-Trichloroethane</v>
      </c>
      <c r="C1530" s="385" t="s">
        <v>2587</v>
      </c>
      <c r="D1530" s="385" t="str">
        <f t="shared" si="628"/>
        <v/>
      </c>
      <c r="E1530" s="385"/>
      <c r="F1530" s="386" t="str">
        <f t="shared" si="640"/>
        <v>I</v>
      </c>
      <c r="G1530" s="384" t="str">
        <f t="shared" si="639"/>
        <v>Residential</v>
      </c>
      <c r="H1530" s="384" t="str">
        <f t="shared" si="629"/>
        <v>basement</v>
      </c>
      <c r="I1530" s="385"/>
      <c r="J1530" s="385"/>
      <c r="K1530" s="385"/>
      <c r="L1530" s="384"/>
      <c r="M1530" s="385" t="str">
        <f t="shared" si="644"/>
        <v>Y</v>
      </c>
      <c r="N1530" s="385" t="str">
        <f t="shared" si="645"/>
        <v>Y</v>
      </c>
      <c r="O1530" s="385" t="str">
        <f t="shared" si="635"/>
        <v>Y</v>
      </c>
      <c r="P1530" s="384"/>
      <c r="Q1530" s="384"/>
      <c r="R1530" s="384"/>
      <c r="S1530" s="384"/>
      <c r="T1530" s="384"/>
      <c r="U1530" s="384"/>
      <c r="V1530" s="384"/>
      <c r="W1530" s="384"/>
      <c r="X1530" s="384"/>
      <c r="Y1530" s="385" t="str">
        <f t="shared" si="630"/>
        <v>Y</v>
      </c>
      <c r="Z1530" s="385" t="str">
        <f t="shared" si="631"/>
        <v>Y</v>
      </c>
      <c r="AA1530" s="385" t="str">
        <f t="shared" si="624"/>
        <v>Y</v>
      </c>
      <c r="AC1530" s="389">
        <v>1774.5777437820354</v>
      </c>
      <c r="AD1530" s="390">
        <v>8.7499999999999991E-3</v>
      </c>
      <c r="AE1530" s="385">
        <v>1</v>
      </c>
      <c r="AF1530" s="385">
        <v>0</v>
      </c>
      <c r="AJ1530" s="394">
        <f t="shared" si="636"/>
        <v>1774.5777437820354</v>
      </c>
      <c r="AK1530" s="394"/>
      <c r="AL1530" s="394"/>
      <c r="AM1530" s="394">
        <f t="shared" si="641"/>
        <v>15.527555258092809</v>
      </c>
      <c r="AN1530" s="372">
        <f t="shared" si="632"/>
        <v>3.1</v>
      </c>
      <c r="AO1530" s="390"/>
      <c r="AP1530" s="390">
        <f t="shared" si="637"/>
        <v>8.7499999999999991E-3</v>
      </c>
      <c r="AQ1530" s="439"/>
      <c r="AR1530" s="439"/>
      <c r="AS1530" s="396"/>
      <c r="AT1530" s="396"/>
      <c r="AU1530" s="396">
        <f t="shared" si="642"/>
        <v>1</v>
      </c>
      <c r="AV1530" s="396">
        <f t="shared" si="643"/>
        <v>0</v>
      </c>
      <c r="AY1530" s="396"/>
      <c r="AZ1530" s="396"/>
      <c r="BB1530" s="372" t="s">
        <v>370</v>
      </c>
      <c r="BE1530" s="303" t="s">
        <v>2349</v>
      </c>
      <c r="BH1530" s="491" t="s">
        <v>1884</v>
      </c>
      <c r="BJ1530" s="372" t="s">
        <v>533</v>
      </c>
      <c r="BK1530" s="384" t="s">
        <v>1990</v>
      </c>
      <c r="BP1530" s="398" t="s">
        <v>1406</v>
      </c>
      <c r="BR1530" s="493" t="s">
        <v>1394</v>
      </c>
      <c r="BS1530" s="406" t="s">
        <v>558</v>
      </c>
      <c r="BT1530" s="372" t="s">
        <v>1911</v>
      </c>
      <c r="BW1530" s="399"/>
      <c r="BX1530" s="399"/>
      <c r="BY1530" s="398" t="s">
        <v>451</v>
      </c>
      <c r="BZ1530" s="494">
        <v>2.8</v>
      </c>
      <c r="CA1530" s="372" t="s">
        <v>842</v>
      </c>
      <c r="CD1530" s="385" t="s">
        <v>1397</v>
      </c>
      <c r="CK1530" s="398" t="s">
        <v>451</v>
      </c>
      <c r="CL1530" s="493">
        <v>320</v>
      </c>
      <c r="CM1530" s="372" t="s">
        <v>842</v>
      </c>
      <c r="CP1530" s="372" t="s">
        <v>1397</v>
      </c>
      <c r="DR1530" s="385"/>
    </row>
    <row r="1531" spans="1:122" s="372" customFormat="1" x14ac:dyDescent="0.2">
      <c r="A1531" s="384" t="str">
        <f t="shared" si="638"/>
        <v>Raymark</v>
      </c>
      <c r="B1531" s="384" t="str">
        <f t="shared" si="634"/>
        <v>1,1,1-Trichloroethane</v>
      </c>
      <c r="C1531" s="385" t="s">
        <v>2587</v>
      </c>
      <c r="D1531" s="385" t="str">
        <f t="shared" si="628"/>
        <v/>
      </c>
      <c r="E1531" s="385"/>
      <c r="F1531" s="386" t="str">
        <f t="shared" si="640"/>
        <v>I</v>
      </c>
      <c r="G1531" s="384" t="str">
        <f t="shared" si="639"/>
        <v>Residential</v>
      </c>
      <c r="H1531" s="384" t="str">
        <f t="shared" si="629"/>
        <v>basement</v>
      </c>
      <c r="I1531" s="385"/>
      <c r="J1531" s="385"/>
      <c r="K1531" s="385"/>
      <c r="L1531" s="384"/>
      <c r="M1531" s="385" t="str">
        <f t="shared" si="644"/>
        <v>Y</v>
      </c>
      <c r="N1531" s="385" t="str">
        <f t="shared" si="645"/>
        <v>Y</v>
      </c>
      <c r="O1531" s="385" t="str">
        <f t="shared" si="635"/>
        <v>Y</v>
      </c>
      <c r="P1531" s="384"/>
      <c r="Q1531" s="384"/>
      <c r="R1531" s="384"/>
      <c r="S1531" s="384"/>
      <c r="T1531" s="384"/>
      <c r="U1531" s="384"/>
      <c r="V1531" s="384"/>
      <c r="W1531" s="384"/>
      <c r="X1531" s="384"/>
      <c r="Y1531" s="385" t="str">
        <f t="shared" si="630"/>
        <v>Y</v>
      </c>
      <c r="Z1531" s="385" t="str">
        <f t="shared" si="631"/>
        <v>Y</v>
      </c>
      <c r="AA1531" s="385" t="str">
        <f t="shared" si="624"/>
        <v>Y</v>
      </c>
      <c r="AC1531" s="389">
        <v>2384.5888432071101</v>
      </c>
      <c r="AD1531" s="390">
        <v>6.5116279069767436E-3</v>
      </c>
      <c r="AE1531" s="385">
        <v>1</v>
      </c>
      <c r="AF1531" s="385">
        <v>0</v>
      </c>
      <c r="AJ1531" s="394">
        <f t="shared" si="636"/>
        <v>2384.5888432071101</v>
      </c>
      <c r="AK1531" s="394"/>
      <c r="AL1531" s="394"/>
      <c r="AM1531" s="394">
        <f t="shared" si="641"/>
        <v>15.527555258092809</v>
      </c>
      <c r="AN1531" s="372">
        <f t="shared" si="632"/>
        <v>3.1</v>
      </c>
      <c r="AO1531" s="390"/>
      <c r="AP1531" s="390">
        <f t="shared" si="637"/>
        <v>6.5116279069767436E-3</v>
      </c>
      <c r="AQ1531" s="439"/>
      <c r="AR1531" s="439"/>
      <c r="AS1531" s="396"/>
      <c r="AT1531" s="396"/>
      <c r="AU1531" s="396">
        <f t="shared" si="642"/>
        <v>1</v>
      </c>
      <c r="AV1531" s="396">
        <f t="shared" si="643"/>
        <v>0</v>
      </c>
      <c r="AY1531" s="396"/>
      <c r="AZ1531" s="396"/>
      <c r="BB1531" s="372" t="s">
        <v>370</v>
      </c>
      <c r="BE1531" s="303" t="s">
        <v>2349</v>
      </c>
      <c r="BH1531" s="491" t="s">
        <v>1884</v>
      </c>
      <c r="BJ1531" s="372" t="s">
        <v>533</v>
      </c>
      <c r="BK1531" s="384" t="s">
        <v>1990</v>
      </c>
      <c r="BP1531" s="398" t="s">
        <v>1406</v>
      </c>
      <c r="BR1531" s="493" t="s">
        <v>1885</v>
      </c>
      <c r="BS1531" s="406" t="s">
        <v>558</v>
      </c>
      <c r="BT1531" s="372" t="s">
        <v>1911</v>
      </c>
      <c r="BW1531" s="399"/>
      <c r="BX1531" s="399"/>
      <c r="BY1531" s="398" t="s">
        <v>451</v>
      </c>
      <c r="BZ1531" s="494">
        <v>2.8</v>
      </c>
      <c r="CA1531" s="372" t="s">
        <v>842</v>
      </c>
      <c r="CD1531" s="385" t="s">
        <v>1397</v>
      </c>
      <c r="CK1531" s="398" t="s">
        <v>451</v>
      </c>
      <c r="CL1531" s="496">
        <v>430</v>
      </c>
      <c r="CM1531" s="372" t="s">
        <v>842</v>
      </c>
      <c r="CP1531" s="372" t="s">
        <v>1397</v>
      </c>
      <c r="DR1531" s="385"/>
    </row>
    <row r="1532" spans="1:122" s="372" customFormat="1" x14ac:dyDescent="0.2">
      <c r="A1532" s="384" t="str">
        <f t="shared" si="638"/>
        <v>Raymark</v>
      </c>
      <c r="B1532" s="384" t="str">
        <f t="shared" si="634"/>
        <v>1,1,1-Trichloroethane</v>
      </c>
      <c r="C1532" s="385" t="s">
        <v>2587</v>
      </c>
      <c r="D1532" s="385" t="str">
        <f t="shared" si="628"/>
        <v/>
      </c>
      <c r="E1532" s="385"/>
      <c r="F1532" s="386" t="str">
        <f t="shared" si="640"/>
        <v>I</v>
      </c>
      <c r="G1532" s="384" t="str">
        <f t="shared" si="639"/>
        <v>Residential</v>
      </c>
      <c r="H1532" s="384" t="str">
        <f t="shared" si="629"/>
        <v>basement</v>
      </c>
      <c r="I1532" s="385"/>
      <c r="J1532" s="385"/>
      <c r="K1532" s="385"/>
      <c r="L1532" s="384"/>
      <c r="M1532" s="385" t="str">
        <f t="shared" si="644"/>
        <v>Y</v>
      </c>
      <c r="N1532" s="385" t="str">
        <f t="shared" si="645"/>
        <v>Y</v>
      </c>
      <c r="O1532" s="385" t="str">
        <f t="shared" si="635"/>
        <v>Y</v>
      </c>
      <c r="P1532" s="384"/>
      <c r="Q1532" s="384"/>
      <c r="R1532" s="384"/>
      <c r="S1532" s="384"/>
      <c r="T1532" s="384"/>
      <c r="U1532" s="384"/>
      <c r="V1532" s="384"/>
      <c r="W1532" s="384"/>
      <c r="X1532" s="384"/>
      <c r="Y1532" s="385" t="str">
        <f t="shared" si="630"/>
        <v>Y</v>
      </c>
      <c r="Z1532" s="385" t="str">
        <f t="shared" si="631"/>
        <v>Y</v>
      </c>
      <c r="AA1532" s="385" t="str">
        <f t="shared" si="624"/>
        <v>Y</v>
      </c>
      <c r="AC1532" s="389">
        <v>726.46776386077079</v>
      </c>
      <c r="AD1532" s="390">
        <v>2.1374045801526714E-2</v>
      </c>
      <c r="AE1532" s="385">
        <v>1</v>
      </c>
      <c r="AF1532" s="385">
        <v>0</v>
      </c>
      <c r="AJ1532" s="394">
        <f t="shared" si="636"/>
        <v>726.46776386077079</v>
      </c>
      <c r="AK1532" s="394"/>
      <c r="AL1532" s="394"/>
      <c r="AM1532" s="394">
        <f t="shared" si="641"/>
        <v>15.527555258092809</v>
      </c>
      <c r="AN1532" s="372">
        <f t="shared" si="632"/>
        <v>3.1</v>
      </c>
      <c r="AO1532" s="390"/>
      <c r="AP1532" s="390">
        <f t="shared" si="637"/>
        <v>2.1374045801526714E-2</v>
      </c>
      <c r="AQ1532" s="439"/>
      <c r="AR1532" s="439"/>
      <c r="AS1532" s="396"/>
      <c r="AT1532" s="396"/>
      <c r="AU1532" s="396">
        <f t="shared" si="642"/>
        <v>1</v>
      </c>
      <c r="AV1532" s="396">
        <f t="shared" si="643"/>
        <v>0</v>
      </c>
      <c r="AY1532" s="396"/>
      <c r="AZ1532" s="396"/>
      <c r="BB1532" s="372" t="s">
        <v>370</v>
      </c>
      <c r="BE1532" s="303" t="s">
        <v>2349</v>
      </c>
      <c r="BH1532" s="491" t="s">
        <v>1884</v>
      </c>
      <c r="BJ1532" s="372" t="s">
        <v>533</v>
      </c>
      <c r="BK1532" s="384" t="s">
        <v>1990</v>
      </c>
      <c r="BP1532" s="398" t="s">
        <v>1406</v>
      </c>
      <c r="BR1532" s="493" t="s">
        <v>1886</v>
      </c>
      <c r="BS1532" s="406" t="s">
        <v>558</v>
      </c>
      <c r="BT1532" s="372" t="s">
        <v>1911</v>
      </c>
      <c r="BW1532" s="399"/>
      <c r="BX1532" s="399"/>
      <c r="BY1532" s="398" t="s">
        <v>451</v>
      </c>
      <c r="BZ1532" s="494">
        <v>2.8</v>
      </c>
      <c r="CA1532" s="372" t="s">
        <v>842</v>
      </c>
      <c r="CD1532" s="385" t="s">
        <v>1397</v>
      </c>
      <c r="CK1532" s="398" t="s">
        <v>451</v>
      </c>
      <c r="CL1532" s="496">
        <v>131</v>
      </c>
      <c r="CM1532" s="372" t="s">
        <v>842</v>
      </c>
      <c r="CP1532" s="372" t="s">
        <v>1397</v>
      </c>
      <c r="DR1532" s="385"/>
    </row>
    <row r="1533" spans="1:122" s="372" customFormat="1" x14ac:dyDescent="0.2">
      <c r="A1533" s="384" t="str">
        <f t="shared" si="638"/>
        <v>Raymark</v>
      </c>
      <c r="B1533" s="384" t="str">
        <f t="shared" si="634"/>
        <v>1,1-Dichloroethane</v>
      </c>
      <c r="C1533" s="385" t="s">
        <v>2587</v>
      </c>
      <c r="D1533" s="385" t="str">
        <f t="shared" si="628"/>
        <v/>
      </c>
      <c r="E1533" s="385"/>
      <c r="F1533" s="386" t="str">
        <f t="shared" si="640"/>
        <v>I</v>
      </c>
      <c r="G1533" s="384" t="str">
        <f t="shared" si="639"/>
        <v>Residential</v>
      </c>
      <c r="H1533" s="384" t="str">
        <f t="shared" si="629"/>
        <v>basement</v>
      </c>
      <c r="I1533" s="385"/>
      <c r="J1533" s="385"/>
      <c r="K1533" s="385"/>
      <c r="L1533" s="384"/>
      <c r="M1533" s="385" t="str">
        <f t="shared" si="644"/>
        <v>Y</v>
      </c>
      <c r="N1533" s="385" t="str">
        <f t="shared" si="645"/>
        <v>Y</v>
      </c>
      <c r="O1533" s="385" t="str">
        <f t="shared" si="635"/>
        <v>Y</v>
      </c>
      <c r="P1533" s="384"/>
      <c r="Q1533" s="384"/>
      <c r="R1533" s="384"/>
      <c r="S1533" s="384"/>
      <c r="T1533" s="384"/>
      <c r="U1533" s="384"/>
      <c r="V1533" s="384"/>
      <c r="W1533" s="384"/>
      <c r="X1533" s="384"/>
      <c r="Y1533" s="385" t="str">
        <f t="shared" si="630"/>
        <v>Y</v>
      </c>
      <c r="Z1533" s="385" t="str">
        <f t="shared" si="631"/>
        <v>Y</v>
      </c>
      <c r="AA1533" s="385" t="str">
        <f t="shared" si="624"/>
        <v>Y</v>
      </c>
      <c r="AC1533" s="389">
        <v>300.31136589441826</v>
      </c>
      <c r="AD1533" s="390">
        <v>6.3013698630136981E-3</v>
      </c>
      <c r="AE1533" s="385">
        <v>1</v>
      </c>
      <c r="AF1533" s="385">
        <v>0</v>
      </c>
      <c r="AJ1533" s="394">
        <f t="shared" si="636"/>
        <v>300.31136589441826</v>
      </c>
      <c r="AK1533" s="394"/>
      <c r="AL1533" s="394"/>
      <c r="AM1533" s="394">
        <f t="shared" si="641"/>
        <v>1.892372990567567</v>
      </c>
      <c r="AN1533" s="372" t="str">
        <f t="shared" si="632"/>
        <v/>
      </c>
      <c r="AO1533" s="390"/>
      <c r="AP1533" s="390">
        <f t="shared" si="637"/>
        <v>6.3013698630136981E-3</v>
      </c>
      <c r="AQ1533" s="439"/>
      <c r="AR1533" s="439"/>
      <c r="AS1533" s="396"/>
      <c r="AT1533" s="396"/>
      <c r="AU1533" s="396">
        <f t="shared" si="642"/>
        <v>1</v>
      </c>
      <c r="AV1533" s="396">
        <f t="shared" si="643"/>
        <v>0</v>
      </c>
      <c r="AY1533" s="396"/>
      <c r="AZ1533" s="396"/>
      <c r="BB1533" s="372" t="s">
        <v>370</v>
      </c>
      <c r="BE1533" s="303" t="s">
        <v>2349</v>
      </c>
      <c r="BH1533" s="484" t="s">
        <v>1884</v>
      </c>
      <c r="BJ1533" s="372" t="s">
        <v>533</v>
      </c>
      <c r="BK1533" s="384" t="s">
        <v>1990</v>
      </c>
      <c r="BP1533" s="398" t="s">
        <v>1406</v>
      </c>
      <c r="BR1533" s="493" t="s">
        <v>1394</v>
      </c>
      <c r="BS1533" s="406" t="s">
        <v>2619</v>
      </c>
      <c r="BT1533" s="372" t="s">
        <v>1911</v>
      </c>
      <c r="BW1533" s="399"/>
      <c r="BX1533" s="399"/>
      <c r="BY1533" s="398" t="s">
        <v>451</v>
      </c>
      <c r="BZ1533" s="494">
        <v>0.46</v>
      </c>
      <c r="CA1533" s="372" t="s">
        <v>842</v>
      </c>
      <c r="CD1533" s="385" t="s">
        <v>1397</v>
      </c>
      <c r="CK1533" s="398" t="s">
        <v>451</v>
      </c>
      <c r="CL1533" s="493">
        <v>73</v>
      </c>
      <c r="CM1533" s="372" t="s">
        <v>842</v>
      </c>
      <c r="CP1533" s="372" t="s">
        <v>1397</v>
      </c>
      <c r="DR1533" s="385"/>
    </row>
    <row r="1534" spans="1:122" s="372" customFormat="1" x14ac:dyDescent="0.2">
      <c r="A1534" s="384" t="str">
        <f t="shared" si="638"/>
        <v>Raymark</v>
      </c>
      <c r="B1534" s="384" t="str">
        <f t="shared" si="634"/>
        <v>1,1-Dichloroethylene</v>
      </c>
      <c r="C1534" s="385" t="s">
        <v>2587</v>
      </c>
      <c r="D1534" s="385" t="str">
        <f t="shared" si="628"/>
        <v/>
      </c>
      <c r="E1534" s="385"/>
      <c r="F1534" s="386" t="str">
        <f t="shared" si="640"/>
        <v>I</v>
      </c>
      <c r="G1534" s="384" t="str">
        <f t="shared" si="639"/>
        <v>Residential</v>
      </c>
      <c r="H1534" s="384" t="str">
        <f t="shared" si="629"/>
        <v>basement</v>
      </c>
      <c r="I1534" s="385"/>
      <c r="J1534" s="385"/>
      <c r="K1534" s="385"/>
      <c r="L1534" s="384"/>
      <c r="M1534" s="385" t="str">
        <f t="shared" si="644"/>
        <v>Y</v>
      </c>
      <c r="N1534" s="385" t="str">
        <f t="shared" si="645"/>
        <v>Y</v>
      </c>
      <c r="O1534" s="385" t="str">
        <f t="shared" si="635"/>
        <v>Y</v>
      </c>
      <c r="P1534" s="384"/>
      <c r="Q1534" s="384"/>
      <c r="R1534" s="384"/>
      <c r="S1534" s="384"/>
      <c r="T1534" s="384"/>
      <c r="U1534" s="384"/>
      <c r="V1534" s="384"/>
      <c r="W1534" s="384"/>
      <c r="X1534" s="384"/>
      <c r="Y1534" s="385" t="str">
        <f t="shared" si="630"/>
        <v>Y</v>
      </c>
      <c r="Z1534" s="385" t="str">
        <f t="shared" si="631"/>
        <v>Y</v>
      </c>
      <c r="AA1534" s="385" t="str">
        <f t="shared" ref="AA1534:AA1597" si="646">IF(AM1534="","",IF(Y1534="N","n","Y"))</f>
        <v>Y</v>
      </c>
      <c r="AC1534" s="389">
        <v>1571.653648052612</v>
      </c>
      <c r="AD1534" s="390">
        <v>5.1282051282051282E-3</v>
      </c>
      <c r="AE1534" s="385">
        <v>1</v>
      </c>
      <c r="AF1534" s="385">
        <v>0</v>
      </c>
      <c r="AJ1534" s="394">
        <f t="shared" si="636"/>
        <v>1571.653648052612</v>
      </c>
      <c r="AK1534" s="394"/>
      <c r="AL1534" s="394"/>
      <c r="AM1534" s="394">
        <f t="shared" si="641"/>
        <v>8.0597622977057028</v>
      </c>
      <c r="AN1534" s="372">
        <f t="shared" si="632"/>
        <v>0.8</v>
      </c>
      <c r="AO1534" s="390"/>
      <c r="AP1534" s="390">
        <f t="shared" si="637"/>
        <v>5.1282051282051282E-3</v>
      </c>
      <c r="AQ1534" s="439"/>
      <c r="AR1534" s="439"/>
      <c r="AS1534" s="396"/>
      <c r="AT1534" s="396"/>
      <c r="AU1534" s="396">
        <f t="shared" si="642"/>
        <v>1</v>
      </c>
      <c r="AV1534" s="396">
        <f t="shared" si="643"/>
        <v>0</v>
      </c>
      <c r="AY1534" s="396"/>
      <c r="AZ1534" s="396"/>
      <c r="BB1534" s="372" t="s">
        <v>370</v>
      </c>
      <c r="BE1534" s="303" t="s">
        <v>2349</v>
      </c>
      <c r="BH1534" s="484" t="s">
        <v>1884</v>
      </c>
      <c r="BJ1534" s="372" t="s">
        <v>533</v>
      </c>
      <c r="BK1534" s="384" t="s">
        <v>1990</v>
      </c>
      <c r="BP1534" s="398" t="s">
        <v>1406</v>
      </c>
      <c r="BR1534" s="493" t="s">
        <v>1394</v>
      </c>
      <c r="BS1534" s="489" t="s">
        <v>538</v>
      </c>
      <c r="BT1534" s="372" t="s">
        <v>1911</v>
      </c>
      <c r="BW1534" s="399"/>
      <c r="BX1534" s="399"/>
      <c r="BY1534" s="398" t="s">
        <v>451</v>
      </c>
      <c r="BZ1534" s="492">
        <v>2</v>
      </c>
      <c r="CA1534" s="372" t="s">
        <v>842</v>
      </c>
      <c r="CD1534" s="385" t="s">
        <v>1397</v>
      </c>
      <c r="CK1534" s="398" t="s">
        <v>451</v>
      </c>
      <c r="CL1534" s="488">
        <v>390</v>
      </c>
      <c r="CM1534" s="372" t="s">
        <v>842</v>
      </c>
      <c r="CP1534" s="372" t="s">
        <v>1397</v>
      </c>
      <c r="DR1534" s="385"/>
    </row>
    <row r="1535" spans="1:122" s="372" customFormat="1" x14ac:dyDescent="0.2">
      <c r="A1535" s="384" t="str">
        <f t="shared" si="638"/>
        <v>Raymark</v>
      </c>
      <c r="B1535" s="384" t="str">
        <f t="shared" si="634"/>
        <v>1,1-Dichloroethylene</v>
      </c>
      <c r="C1535" s="385" t="s">
        <v>2587</v>
      </c>
      <c r="D1535" s="385" t="str">
        <f t="shared" si="628"/>
        <v/>
      </c>
      <c r="E1535" s="385"/>
      <c r="F1535" s="386" t="str">
        <f t="shared" si="640"/>
        <v>I</v>
      </c>
      <c r="G1535" s="384" t="str">
        <f t="shared" si="639"/>
        <v>Residential</v>
      </c>
      <c r="H1535" s="384" t="str">
        <f t="shared" si="629"/>
        <v>basement</v>
      </c>
      <c r="I1535" s="385"/>
      <c r="J1535" s="385"/>
      <c r="K1535" s="385"/>
      <c r="L1535" s="384"/>
      <c r="M1535" s="385" t="str">
        <f t="shared" si="644"/>
        <v>Y</v>
      </c>
      <c r="N1535" s="385" t="str">
        <f t="shared" si="645"/>
        <v>Y</v>
      </c>
      <c r="O1535" s="385" t="str">
        <f t="shared" si="635"/>
        <v>Y</v>
      </c>
      <c r="P1535" s="384"/>
      <c r="Q1535" s="384"/>
      <c r="R1535" s="384"/>
      <c r="S1535" s="384"/>
      <c r="T1535" s="384"/>
      <c r="U1535" s="384"/>
      <c r="V1535" s="384"/>
      <c r="W1535" s="384"/>
      <c r="X1535" s="384"/>
      <c r="Y1535" s="385" t="str">
        <f t="shared" si="630"/>
        <v>Y</v>
      </c>
      <c r="Z1535" s="385" t="str">
        <f t="shared" si="631"/>
        <v>Y</v>
      </c>
      <c r="AA1535" s="385" t="str">
        <f t="shared" si="646"/>
        <v>Y</v>
      </c>
      <c r="AC1535" s="389">
        <v>1289.5619676329125</v>
      </c>
      <c r="AD1535" s="390">
        <v>6.2500000000000003E-3</v>
      </c>
      <c r="AE1535" s="385">
        <v>1</v>
      </c>
      <c r="AF1535" s="385">
        <v>0</v>
      </c>
      <c r="AJ1535" s="394">
        <f t="shared" si="636"/>
        <v>1289.5619676329125</v>
      </c>
      <c r="AK1535" s="394"/>
      <c r="AL1535" s="394"/>
      <c r="AM1535" s="394">
        <f t="shared" si="641"/>
        <v>8.0597622977057028</v>
      </c>
      <c r="AN1535" s="372">
        <f t="shared" si="632"/>
        <v>0.8</v>
      </c>
      <c r="AO1535" s="390"/>
      <c r="AP1535" s="390">
        <f t="shared" si="637"/>
        <v>6.2500000000000003E-3</v>
      </c>
      <c r="AQ1535" s="439"/>
      <c r="AR1535" s="439"/>
      <c r="AS1535" s="396"/>
      <c r="AT1535" s="396"/>
      <c r="AU1535" s="396">
        <f t="shared" si="642"/>
        <v>1</v>
      </c>
      <c r="AV1535" s="396">
        <f t="shared" si="643"/>
        <v>0</v>
      </c>
      <c r="AY1535" s="396"/>
      <c r="AZ1535" s="396"/>
      <c r="BB1535" s="372" t="s">
        <v>370</v>
      </c>
      <c r="BE1535" s="303" t="s">
        <v>2349</v>
      </c>
      <c r="BH1535" s="484" t="s">
        <v>1884</v>
      </c>
      <c r="BJ1535" s="372" t="s">
        <v>533</v>
      </c>
      <c r="BK1535" s="384" t="s">
        <v>1990</v>
      </c>
      <c r="BP1535" s="398" t="s">
        <v>1406</v>
      </c>
      <c r="BR1535" s="493" t="s">
        <v>1885</v>
      </c>
      <c r="BS1535" s="489" t="s">
        <v>538</v>
      </c>
      <c r="BT1535" s="372" t="s">
        <v>1911</v>
      </c>
      <c r="BW1535" s="399"/>
      <c r="BX1535" s="399"/>
      <c r="BY1535" s="398" t="s">
        <v>451</v>
      </c>
      <c r="BZ1535" s="492">
        <v>2</v>
      </c>
      <c r="CA1535" s="372" t="s">
        <v>842</v>
      </c>
      <c r="CD1535" s="385" t="s">
        <v>1397</v>
      </c>
      <c r="CK1535" s="398" t="s">
        <v>451</v>
      </c>
      <c r="CL1535" s="496">
        <v>320</v>
      </c>
      <c r="CM1535" s="372" t="s">
        <v>842</v>
      </c>
      <c r="CP1535" s="372" t="s">
        <v>1397</v>
      </c>
      <c r="DR1535" s="385"/>
    </row>
    <row r="1536" spans="1:122" s="372" customFormat="1" x14ac:dyDescent="0.2">
      <c r="A1536" s="384" t="str">
        <f t="shared" si="638"/>
        <v>Raymark</v>
      </c>
      <c r="B1536" s="384" t="str">
        <f t="shared" si="634"/>
        <v>1,1-Dichloroethylene</v>
      </c>
      <c r="C1536" s="385" t="s">
        <v>2587</v>
      </c>
      <c r="D1536" s="385" t="str">
        <f t="shared" si="628"/>
        <v/>
      </c>
      <c r="E1536" s="385"/>
      <c r="F1536" s="386" t="str">
        <f t="shared" si="640"/>
        <v>I</v>
      </c>
      <c r="G1536" s="384" t="str">
        <f t="shared" si="639"/>
        <v>Residential</v>
      </c>
      <c r="H1536" s="384" t="str">
        <f t="shared" si="629"/>
        <v>basement</v>
      </c>
      <c r="I1536" s="385"/>
      <c r="J1536" s="385"/>
      <c r="K1536" s="385"/>
      <c r="L1536" s="384"/>
      <c r="M1536" s="385" t="str">
        <f t="shared" si="644"/>
        <v>Y</v>
      </c>
      <c r="N1536" s="385" t="str">
        <f t="shared" si="645"/>
        <v>Y</v>
      </c>
      <c r="O1536" s="385" t="str">
        <f t="shared" si="635"/>
        <v>Y</v>
      </c>
      <c r="P1536" s="384"/>
      <c r="Q1536" s="384"/>
      <c r="R1536" s="384"/>
      <c r="S1536" s="384"/>
      <c r="T1536" s="384"/>
      <c r="U1536" s="384"/>
      <c r="V1536" s="384"/>
      <c r="W1536" s="384"/>
      <c r="X1536" s="384"/>
      <c r="Y1536" s="385" t="str">
        <f t="shared" si="630"/>
        <v>Y</v>
      </c>
      <c r="Z1536" s="385" t="str">
        <f t="shared" si="631"/>
        <v>Y</v>
      </c>
      <c r="AA1536" s="385" t="str">
        <f t="shared" si="646"/>
        <v>Y</v>
      </c>
      <c r="AC1536" s="389">
        <v>415.07775833184371</v>
      </c>
      <c r="AD1536" s="390">
        <v>1.9417475728155338E-2</v>
      </c>
      <c r="AE1536" s="385">
        <v>1</v>
      </c>
      <c r="AF1536" s="385">
        <v>0</v>
      </c>
      <c r="AJ1536" s="394">
        <f t="shared" si="636"/>
        <v>415.07775833184371</v>
      </c>
      <c r="AK1536" s="394"/>
      <c r="AL1536" s="394"/>
      <c r="AM1536" s="394">
        <f t="shared" si="641"/>
        <v>8.0597622977057028</v>
      </c>
      <c r="AN1536" s="372">
        <f t="shared" si="632"/>
        <v>0.8</v>
      </c>
      <c r="AO1536" s="390"/>
      <c r="AP1536" s="390">
        <f t="shared" si="637"/>
        <v>1.9417475728155338E-2</v>
      </c>
      <c r="AQ1536" s="439"/>
      <c r="AR1536" s="439"/>
      <c r="AS1536" s="396"/>
      <c r="AT1536" s="396"/>
      <c r="AU1536" s="396">
        <f t="shared" si="642"/>
        <v>1</v>
      </c>
      <c r="AV1536" s="396">
        <f t="shared" si="643"/>
        <v>0</v>
      </c>
      <c r="AY1536" s="396"/>
      <c r="AZ1536" s="396"/>
      <c r="BB1536" s="372" t="s">
        <v>370</v>
      </c>
      <c r="BE1536" s="303" t="s">
        <v>2349</v>
      </c>
      <c r="BH1536" s="484" t="s">
        <v>1884</v>
      </c>
      <c r="BJ1536" s="372" t="s">
        <v>533</v>
      </c>
      <c r="BK1536" s="384" t="s">
        <v>1990</v>
      </c>
      <c r="BP1536" s="398" t="s">
        <v>1406</v>
      </c>
      <c r="BR1536" s="493" t="s">
        <v>1886</v>
      </c>
      <c r="BS1536" s="489" t="s">
        <v>538</v>
      </c>
      <c r="BT1536" s="372" t="s">
        <v>1911</v>
      </c>
      <c r="BW1536" s="399"/>
      <c r="BX1536" s="399"/>
      <c r="BY1536" s="398" t="s">
        <v>451</v>
      </c>
      <c r="BZ1536" s="492">
        <v>2</v>
      </c>
      <c r="CA1536" s="372" t="s">
        <v>842</v>
      </c>
      <c r="CD1536" s="385" t="s">
        <v>1397</v>
      </c>
      <c r="CK1536" s="398" t="s">
        <v>451</v>
      </c>
      <c r="CL1536" s="496">
        <v>103</v>
      </c>
      <c r="CM1536" s="372" t="s">
        <v>842</v>
      </c>
      <c r="CP1536" s="372" t="s">
        <v>1397</v>
      </c>
      <c r="DR1536" s="385"/>
    </row>
    <row r="1537" spans="1:122" s="372" customFormat="1" x14ac:dyDescent="0.2">
      <c r="A1537" s="384" t="str">
        <f t="shared" si="638"/>
        <v>Raymark</v>
      </c>
      <c r="B1537" s="384" t="str">
        <f t="shared" si="634"/>
        <v>cis-1,2-Dichloroethylene</v>
      </c>
      <c r="C1537" s="385" t="s">
        <v>2587</v>
      </c>
      <c r="D1537" s="385" t="str">
        <f t="shared" si="628"/>
        <v/>
      </c>
      <c r="E1537" s="385"/>
      <c r="F1537" s="386" t="str">
        <f t="shared" si="640"/>
        <v>I</v>
      </c>
      <c r="G1537" s="384" t="str">
        <f t="shared" si="639"/>
        <v>Residential</v>
      </c>
      <c r="H1537" s="384" t="str">
        <f t="shared" si="629"/>
        <v>basement</v>
      </c>
      <c r="I1537" s="385"/>
      <c r="J1537" s="385"/>
      <c r="K1537" s="385"/>
      <c r="L1537" s="384"/>
      <c r="M1537" s="385" t="str">
        <f t="shared" si="644"/>
        <v>Y</v>
      </c>
      <c r="N1537" s="385" t="str">
        <f t="shared" si="645"/>
        <v>Y</v>
      </c>
      <c r="O1537" s="385" t="str">
        <f t="shared" si="635"/>
        <v>Y</v>
      </c>
      <c r="P1537" s="384"/>
      <c r="Q1537" s="384"/>
      <c r="R1537" s="384"/>
      <c r="S1537" s="384"/>
      <c r="T1537" s="384"/>
      <c r="U1537" s="384"/>
      <c r="V1537" s="384"/>
      <c r="W1537" s="384"/>
      <c r="X1537" s="384"/>
      <c r="Y1537" s="385" t="str">
        <f t="shared" si="630"/>
        <v>Y</v>
      </c>
      <c r="Z1537" s="385" t="str">
        <f t="shared" si="631"/>
        <v>Y</v>
      </c>
      <c r="AA1537" s="385" t="str">
        <f t="shared" si="646"/>
        <v>Y</v>
      </c>
      <c r="AC1537" s="389">
        <v>298.21120501511098</v>
      </c>
      <c r="AD1537" s="390">
        <v>7.2972972972972982E-3</v>
      </c>
      <c r="AE1537" s="385">
        <v>1</v>
      </c>
      <c r="AF1537" s="385">
        <v>0</v>
      </c>
      <c r="AJ1537" s="394">
        <f t="shared" si="636"/>
        <v>298.21120501511098</v>
      </c>
      <c r="AK1537" s="394"/>
      <c r="AL1537" s="394"/>
      <c r="AM1537" s="394">
        <f t="shared" si="641"/>
        <v>2.1761358203805399</v>
      </c>
      <c r="AN1537" s="372" t="str">
        <f t="shared" si="632"/>
        <v/>
      </c>
      <c r="AO1537" s="390"/>
      <c r="AP1537" s="390">
        <f t="shared" si="637"/>
        <v>7.2972972972972982E-3</v>
      </c>
      <c r="AQ1537" s="439"/>
      <c r="AR1537" s="439"/>
      <c r="AS1537" s="396"/>
      <c r="AT1537" s="396"/>
      <c r="AU1537" s="396">
        <f t="shared" si="642"/>
        <v>1</v>
      </c>
      <c r="AV1537" s="396">
        <f t="shared" si="643"/>
        <v>0</v>
      </c>
      <c r="AY1537" s="396"/>
      <c r="AZ1537" s="396"/>
      <c r="BB1537" s="372" t="s">
        <v>370</v>
      </c>
      <c r="BE1537" s="303" t="s">
        <v>2349</v>
      </c>
      <c r="BH1537" s="484" t="s">
        <v>1884</v>
      </c>
      <c r="BJ1537" s="372" t="s">
        <v>533</v>
      </c>
      <c r="BK1537" s="384" t="s">
        <v>1990</v>
      </c>
      <c r="BP1537" s="398" t="s">
        <v>1406</v>
      </c>
      <c r="BR1537" s="493" t="s">
        <v>1394</v>
      </c>
      <c r="BS1537" s="489" t="s">
        <v>1400</v>
      </c>
      <c r="BT1537" s="372" t="s">
        <v>1911</v>
      </c>
      <c r="BW1537" s="399"/>
      <c r="BX1537" s="399"/>
      <c r="BY1537" s="398" t="s">
        <v>451</v>
      </c>
      <c r="BZ1537" s="494">
        <v>0.54</v>
      </c>
      <c r="CA1537" s="372" t="s">
        <v>842</v>
      </c>
      <c r="CD1537" s="385" t="s">
        <v>1397</v>
      </c>
      <c r="CK1537" s="398" t="s">
        <v>451</v>
      </c>
      <c r="CL1537" s="493">
        <v>74</v>
      </c>
      <c r="CM1537" s="372" t="s">
        <v>842</v>
      </c>
      <c r="CP1537" s="372" t="s">
        <v>1397</v>
      </c>
      <c r="DR1537" s="385"/>
    </row>
    <row r="1538" spans="1:122" s="372" customFormat="1" x14ac:dyDescent="0.2">
      <c r="A1538" s="384" t="str">
        <f t="shared" si="638"/>
        <v>Raymark</v>
      </c>
      <c r="B1538" s="384" t="str">
        <f t="shared" si="634"/>
        <v>cis-1,2-Dichloroethylene</v>
      </c>
      <c r="C1538" s="385" t="s">
        <v>2587</v>
      </c>
      <c r="D1538" s="385" t="str">
        <f t="shared" si="628"/>
        <v/>
      </c>
      <c r="E1538" s="385"/>
      <c r="F1538" s="386" t="str">
        <f t="shared" si="640"/>
        <v>I</v>
      </c>
      <c r="G1538" s="384" t="str">
        <f t="shared" si="639"/>
        <v>Residential</v>
      </c>
      <c r="H1538" s="384" t="str">
        <f t="shared" si="629"/>
        <v>basement</v>
      </c>
      <c r="I1538" s="385"/>
      <c r="J1538" s="385"/>
      <c r="K1538" s="385"/>
      <c r="L1538" s="384"/>
      <c r="M1538" s="385" t="str">
        <f t="shared" si="644"/>
        <v>Y</v>
      </c>
      <c r="N1538" s="385" t="str">
        <f t="shared" si="645"/>
        <v>Y</v>
      </c>
      <c r="O1538" s="385" t="str">
        <f t="shared" si="635"/>
        <v>Y</v>
      </c>
      <c r="P1538" s="384"/>
      <c r="Q1538" s="384"/>
      <c r="R1538" s="384"/>
      <c r="S1538" s="384"/>
      <c r="T1538" s="384"/>
      <c r="U1538" s="384"/>
      <c r="V1538" s="384"/>
      <c r="W1538" s="384"/>
      <c r="X1538" s="384"/>
      <c r="Y1538" s="385" t="str">
        <f t="shared" si="630"/>
        <v>Y</v>
      </c>
      <c r="Z1538" s="385" t="str">
        <f t="shared" si="631"/>
        <v>Y</v>
      </c>
      <c r="AA1538" s="385" t="str">
        <f t="shared" si="646"/>
        <v>Y</v>
      </c>
      <c r="AC1538" s="389">
        <v>310.30084846166955</v>
      </c>
      <c r="AD1538" s="390">
        <v>7.0129870129870134E-3</v>
      </c>
      <c r="AE1538" s="385">
        <v>1</v>
      </c>
      <c r="AF1538" s="385">
        <v>0</v>
      </c>
      <c r="AJ1538" s="394">
        <f t="shared" si="636"/>
        <v>310.30084846166955</v>
      </c>
      <c r="AK1538" s="394"/>
      <c r="AL1538" s="394"/>
      <c r="AM1538" s="394">
        <f t="shared" si="641"/>
        <v>2.1761358203805399</v>
      </c>
      <c r="AN1538" s="372" t="str">
        <f t="shared" si="632"/>
        <v/>
      </c>
      <c r="AO1538" s="390"/>
      <c r="AP1538" s="390">
        <f t="shared" si="637"/>
        <v>7.0129870129870134E-3</v>
      </c>
      <c r="AQ1538" s="439"/>
      <c r="AR1538" s="439"/>
      <c r="AS1538" s="396"/>
      <c r="AT1538" s="396"/>
      <c r="AU1538" s="396">
        <f t="shared" si="642"/>
        <v>1</v>
      </c>
      <c r="AV1538" s="396">
        <f t="shared" si="643"/>
        <v>0</v>
      </c>
      <c r="AY1538" s="396"/>
      <c r="AZ1538" s="396"/>
      <c r="BB1538" s="372" t="s">
        <v>370</v>
      </c>
      <c r="BE1538" s="303" t="s">
        <v>2349</v>
      </c>
      <c r="BH1538" s="484" t="s">
        <v>1884</v>
      </c>
      <c r="BJ1538" s="372" t="s">
        <v>533</v>
      </c>
      <c r="BK1538" s="384" t="s">
        <v>1990</v>
      </c>
      <c r="BP1538" s="398" t="s">
        <v>1406</v>
      </c>
      <c r="BR1538" s="493" t="s">
        <v>1885</v>
      </c>
      <c r="BS1538" s="489" t="s">
        <v>1400</v>
      </c>
      <c r="BT1538" s="372" t="s">
        <v>1911</v>
      </c>
      <c r="BW1538" s="399"/>
      <c r="BX1538" s="399"/>
      <c r="BY1538" s="398" t="s">
        <v>451</v>
      </c>
      <c r="BZ1538" s="494">
        <v>0.54</v>
      </c>
      <c r="CA1538" s="372" t="s">
        <v>842</v>
      </c>
      <c r="CD1538" s="385" t="s">
        <v>1397</v>
      </c>
      <c r="CK1538" s="398" t="s">
        <v>451</v>
      </c>
      <c r="CL1538" s="496">
        <v>77</v>
      </c>
      <c r="CM1538" s="372" t="s">
        <v>842</v>
      </c>
      <c r="CP1538" s="372" t="s">
        <v>1397</v>
      </c>
      <c r="DR1538" s="385"/>
    </row>
    <row r="1539" spans="1:122" s="372" customFormat="1" x14ac:dyDescent="0.2">
      <c r="A1539" s="384" t="str">
        <f t="shared" si="638"/>
        <v>Raymark</v>
      </c>
      <c r="B1539" s="384" t="str">
        <f t="shared" si="634"/>
        <v>cis-1,2-Dichloroethylene</v>
      </c>
      <c r="C1539" s="385" t="s">
        <v>2587</v>
      </c>
      <c r="D1539" s="385" t="str">
        <f t="shared" si="628"/>
        <v/>
      </c>
      <c r="E1539" s="385"/>
      <c r="F1539" s="386" t="str">
        <f t="shared" si="640"/>
        <v>I</v>
      </c>
      <c r="G1539" s="384" t="str">
        <f t="shared" si="639"/>
        <v>Residential</v>
      </c>
      <c r="H1539" s="384" t="str">
        <f t="shared" si="629"/>
        <v>basement</v>
      </c>
      <c r="I1539" s="385"/>
      <c r="J1539" s="385"/>
      <c r="K1539" s="385"/>
      <c r="L1539" s="384"/>
      <c r="M1539" s="385" t="str">
        <f t="shared" si="644"/>
        <v>Y</v>
      </c>
      <c r="N1539" s="385" t="str">
        <f t="shared" si="645"/>
        <v>Y</v>
      </c>
      <c r="O1539" s="385" t="str">
        <f t="shared" si="635"/>
        <v>Y</v>
      </c>
      <c r="P1539" s="384"/>
      <c r="Q1539" s="384"/>
      <c r="R1539" s="384"/>
      <c r="S1539" s="384"/>
      <c r="T1539" s="384"/>
      <c r="U1539" s="384"/>
      <c r="V1539" s="384"/>
      <c r="W1539" s="384"/>
      <c r="X1539" s="384"/>
      <c r="Y1539" s="385" t="str">
        <f t="shared" si="630"/>
        <v>Y</v>
      </c>
      <c r="Z1539" s="385" t="str">
        <f t="shared" si="631"/>
        <v>Y</v>
      </c>
      <c r="AA1539" s="385" t="str">
        <f t="shared" si="646"/>
        <v>Y</v>
      </c>
      <c r="AC1539" s="389">
        <v>72.537860679351326</v>
      </c>
      <c r="AD1539" s="390">
        <v>3.0000000000000002E-2</v>
      </c>
      <c r="AE1539" s="385">
        <v>1</v>
      </c>
      <c r="AF1539" s="385">
        <v>0</v>
      </c>
      <c r="AJ1539" s="394">
        <f t="shared" si="636"/>
        <v>72.537860679351326</v>
      </c>
      <c r="AK1539" s="394"/>
      <c r="AL1539" s="394"/>
      <c r="AM1539" s="394">
        <f t="shared" si="641"/>
        <v>2.1761358203805399</v>
      </c>
      <c r="AN1539" s="372" t="str">
        <f t="shared" si="632"/>
        <v/>
      </c>
      <c r="AO1539" s="390"/>
      <c r="AP1539" s="390">
        <f t="shared" si="637"/>
        <v>3.0000000000000002E-2</v>
      </c>
      <c r="AQ1539" s="439"/>
      <c r="AR1539" s="439"/>
      <c r="AS1539" s="396"/>
      <c r="AT1539" s="396"/>
      <c r="AU1539" s="396">
        <f t="shared" si="642"/>
        <v>1</v>
      </c>
      <c r="AV1539" s="396">
        <f t="shared" si="643"/>
        <v>0</v>
      </c>
      <c r="AY1539" s="396"/>
      <c r="AZ1539" s="396"/>
      <c r="BB1539" s="372" t="s">
        <v>370</v>
      </c>
      <c r="BE1539" s="303" t="s">
        <v>2349</v>
      </c>
      <c r="BH1539" s="484" t="s">
        <v>1884</v>
      </c>
      <c r="BJ1539" s="372" t="s">
        <v>533</v>
      </c>
      <c r="BK1539" s="384" t="s">
        <v>1990</v>
      </c>
      <c r="BP1539" s="398" t="s">
        <v>1406</v>
      </c>
      <c r="BR1539" s="493" t="s">
        <v>1886</v>
      </c>
      <c r="BS1539" s="489" t="s">
        <v>1400</v>
      </c>
      <c r="BT1539" s="372" t="s">
        <v>1911</v>
      </c>
      <c r="BW1539" s="399"/>
      <c r="BX1539" s="399"/>
      <c r="BY1539" s="398" t="s">
        <v>451</v>
      </c>
      <c r="BZ1539" s="494">
        <v>0.54</v>
      </c>
      <c r="CA1539" s="372" t="s">
        <v>842</v>
      </c>
      <c r="CD1539" s="385" t="s">
        <v>1397</v>
      </c>
      <c r="CK1539" s="398" t="s">
        <v>451</v>
      </c>
      <c r="CL1539" s="496">
        <v>18</v>
      </c>
      <c r="CM1539" s="372" t="s">
        <v>842</v>
      </c>
      <c r="CP1539" s="372" t="s">
        <v>1397</v>
      </c>
      <c r="DR1539" s="385"/>
    </row>
    <row r="1540" spans="1:122" s="372" customFormat="1" x14ac:dyDescent="0.2">
      <c r="A1540" s="384" t="str">
        <f t="shared" si="638"/>
        <v>Raymark</v>
      </c>
      <c r="B1540" s="490" t="s">
        <v>1393</v>
      </c>
      <c r="C1540" s="385" t="s">
        <v>2587</v>
      </c>
      <c r="D1540" s="385" t="str">
        <f t="shared" si="628"/>
        <v/>
      </c>
      <c r="E1540" s="385"/>
      <c r="F1540" s="386" t="str">
        <f t="shared" si="640"/>
        <v>I</v>
      </c>
      <c r="G1540" s="384" t="str">
        <f t="shared" si="639"/>
        <v>Residential</v>
      </c>
      <c r="H1540" s="384" t="str">
        <f t="shared" si="629"/>
        <v>basement</v>
      </c>
      <c r="I1540" s="385"/>
      <c r="J1540" s="385"/>
      <c r="K1540" s="385"/>
      <c r="L1540" s="384"/>
      <c r="M1540" s="385" t="str">
        <f t="shared" si="644"/>
        <v>Y</v>
      </c>
      <c r="N1540" s="385" t="str">
        <f t="shared" si="645"/>
        <v>Y</v>
      </c>
      <c r="O1540" s="385" t="str">
        <f t="shared" si="635"/>
        <v>Y</v>
      </c>
      <c r="P1540" s="384"/>
      <c r="Q1540" s="384"/>
      <c r="R1540" s="384"/>
      <c r="S1540" s="384"/>
      <c r="T1540" s="384"/>
      <c r="U1540" s="384"/>
      <c r="V1540" s="384"/>
      <c r="W1540" s="384"/>
      <c r="X1540" s="384"/>
      <c r="Y1540" s="385" t="str">
        <f t="shared" si="630"/>
        <v>Y</v>
      </c>
      <c r="Z1540" s="385" t="str">
        <f t="shared" si="631"/>
        <v>Y</v>
      </c>
      <c r="AA1540" s="385" t="str">
        <f t="shared" si="646"/>
        <v>Y</v>
      </c>
      <c r="AC1540" s="389">
        <v>1092.3995959310419</v>
      </c>
      <c r="AD1540" s="390">
        <v>5.5000000000000014E-3</v>
      </c>
      <c r="AE1540" s="385">
        <v>1</v>
      </c>
      <c r="AF1540" s="385">
        <v>0</v>
      </c>
      <c r="AJ1540" s="394">
        <f t="shared" si="636"/>
        <v>1092.3995959310419</v>
      </c>
      <c r="AK1540" s="394"/>
      <c r="AL1540" s="394"/>
      <c r="AM1540" s="394">
        <f t="shared" si="641"/>
        <v>6.0081977776207314</v>
      </c>
      <c r="AN1540" s="372">
        <f t="shared" si="632"/>
        <v>0.5</v>
      </c>
      <c r="AO1540" s="390"/>
      <c r="AP1540" s="390">
        <f t="shared" si="637"/>
        <v>5.5000000000000014E-3</v>
      </c>
      <c r="AQ1540" s="439"/>
      <c r="AR1540" s="439"/>
      <c r="AS1540" s="396"/>
      <c r="AT1540" s="396"/>
      <c r="AU1540" s="396">
        <f t="shared" si="642"/>
        <v>1</v>
      </c>
      <c r="AV1540" s="396">
        <f t="shared" si="643"/>
        <v>0</v>
      </c>
      <c r="AY1540" s="396"/>
      <c r="AZ1540" s="396"/>
      <c r="BB1540" s="372" t="s">
        <v>370</v>
      </c>
      <c r="BE1540" s="303" t="s">
        <v>2349</v>
      </c>
      <c r="BH1540" s="484" t="s">
        <v>1884</v>
      </c>
      <c r="BJ1540" s="372" t="s">
        <v>533</v>
      </c>
      <c r="BK1540" s="384" t="s">
        <v>1990</v>
      </c>
      <c r="BP1540" s="398" t="s">
        <v>1406</v>
      </c>
      <c r="BR1540" s="493" t="s">
        <v>1394</v>
      </c>
      <c r="BS1540" s="406" t="s">
        <v>1393</v>
      </c>
      <c r="BT1540" s="372" t="s">
        <v>1911</v>
      </c>
      <c r="BW1540" s="399"/>
      <c r="BX1540" s="399"/>
      <c r="BY1540" s="398" t="s">
        <v>451</v>
      </c>
      <c r="BZ1540" s="494">
        <v>1.1000000000000001</v>
      </c>
      <c r="CA1540" s="372" t="s">
        <v>842</v>
      </c>
      <c r="CD1540" s="385" t="s">
        <v>1397</v>
      </c>
      <c r="CK1540" s="398" t="s">
        <v>451</v>
      </c>
      <c r="CL1540" s="493">
        <v>200</v>
      </c>
      <c r="CM1540" s="372" t="s">
        <v>842</v>
      </c>
      <c r="CP1540" s="372" t="s">
        <v>1397</v>
      </c>
      <c r="DR1540" s="385"/>
    </row>
    <row r="1541" spans="1:122" s="372" customFormat="1" x14ac:dyDescent="0.2">
      <c r="A1541" s="384" t="str">
        <f t="shared" si="638"/>
        <v>Raymark</v>
      </c>
      <c r="B1541" s="490" t="s">
        <v>1393</v>
      </c>
      <c r="C1541" s="385" t="s">
        <v>2587</v>
      </c>
      <c r="D1541" s="385" t="str">
        <f t="shared" si="628"/>
        <v/>
      </c>
      <c r="E1541" s="385"/>
      <c r="F1541" s="386" t="str">
        <f t="shared" si="640"/>
        <v>I</v>
      </c>
      <c r="G1541" s="384" t="str">
        <f t="shared" si="639"/>
        <v>Residential</v>
      </c>
      <c r="H1541" s="384" t="str">
        <f t="shared" si="629"/>
        <v>basement</v>
      </c>
      <c r="I1541" s="385"/>
      <c r="J1541" s="385"/>
      <c r="K1541" s="385"/>
      <c r="L1541" s="384"/>
      <c r="M1541" s="385" t="str">
        <f t="shared" si="644"/>
        <v>Y</v>
      </c>
      <c r="N1541" s="385" t="str">
        <f t="shared" si="645"/>
        <v>Y</v>
      </c>
      <c r="O1541" s="385" t="str">
        <f t="shared" si="635"/>
        <v>Y</v>
      </c>
      <c r="P1541" s="384"/>
      <c r="Q1541" s="384"/>
      <c r="R1541" s="384"/>
      <c r="S1541" s="384"/>
      <c r="T1541" s="384"/>
      <c r="U1541" s="384"/>
      <c r="V1541" s="384"/>
      <c r="W1541" s="384"/>
      <c r="X1541" s="384"/>
      <c r="Y1541" s="385" t="str">
        <f t="shared" si="630"/>
        <v>Y</v>
      </c>
      <c r="Z1541" s="385" t="str">
        <f t="shared" si="631"/>
        <v>Y</v>
      </c>
      <c r="AA1541" s="385" t="str">
        <f t="shared" si="646"/>
        <v>Y</v>
      </c>
      <c r="AC1541" s="389">
        <v>1059.6276080531106</v>
      </c>
      <c r="AD1541" s="390">
        <v>5.6701030927835058E-3</v>
      </c>
      <c r="AE1541" s="385">
        <v>1</v>
      </c>
      <c r="AF1541" s="385">
        <v>0</v>
      </c>
      <c r="AJ1541" s="394">
        <f t="shared" si="636"/>
        <v>1059.6276080531106</v>
      </c>
      <c r="AK1541" s="394"/>
      <c r="AL1541" s="394"/>
      <c r="AM1541" s="394">
        <f t="shared" si="641"/>
        <v>6.0081977776207314</v>
      </c>
      <c r="AN1541" s="372">
        <f t="shared" si="632"/>
        <v>0.5</v>
      </c>
      <c r="AO1541" s="390"/>
      <c r="AP1541" s="390">
        <f t="shared" si="637"/>
        <v>5.6701030927835058E-3</v>
      </c>
      <c r="AQ1541" s="439"/>
      <c r="AR1541" s="439"/>
      <c r="AS1541" s="396"/>
      <c r="AT1541" s="396"/>
      <c r="AU1541" s="396">
        <f t="shared" si="642"/>
        <v>1</v>
      </c>
      <c r="AV1541" s="396">
        <f t="shared" si="643"/>
        <v>0</v>
      </c>
      <c r="AY1541" s="396"/>
      <c r="AZ1541" s="396"/>
      <c r="BB1541" s="372" t="s">
        <v>370</v>
      </c>
      <c r="BE1541" s="303" t="s">
        <v>2349</v>
      </c>
      <c r="BH1541" s="484" t="s">
        <v>1884</v>
      </c>
      <c r="BJ1541" s="372" t="s">
        <v>533</v>
      </c>
      <c r="BK1541" s="384" t="s">
        <v>1990</v>
      </c>
      <c r="BP1541" s="398" t="s">
        <v>1406</v>
      </c>
      <c r="BR1541" s="493" t="s">
        <v>1885</v>
      </c>
      <c r="BS1541" s="406" t="s">
        <v>1393</v>
      </c>
      <c r="BT1541" s="372" t="s">
        <v>1911</v>
      </c>
      <c r="BW1541" s="399"/>
      <c r="BX1541" s="399"/>
      <c r="BY1541" s="398" t="s">
        <v>451</v>
      </c>
      <c r="BZ1541" s="494">
        <v>1.1000000000000001</v>
      </c>
      <c r="CA1541" s="372" t="s">
        <v>842</v>
      </c>
      <c r="CD1541" s="385" t="s">
        <v>1397</v>
      </c>
      <c r="CK1541" s="398" t="s">
        <v>451</v>
      </c>
      <c r="CL1541" s="496">
        <v>194</v>
      </c>
      <c r="CM1541" s="372" t="s">
        <v>842</v>
      </c>
      <c r="CP1541" s="372" t="s">
        <v>1397</v>
      </c>
      <c r="DR1541" s="385"/>
    </row>
    <row r="1542" spans="1:122" s="372" customFormat="1" x14ac:dyDescent="0.2">
      <c r="A1542" s="384" t="str">
        <f t="shared" si="638"/>
        <v>Raymark</v>
      </c>
      <c r="B1542" s="490" t="s">
        <v>1393</v>
      </c>
      <c r="C1542" s="385" t="s">
        <v>2587</v>
      </c>
      <c r="D1542" s="385" t="str">
        <f t="shared" si="628"/>
        <v/>
      </c>
      <c r="E1542" s="385"/>
      <c r="F1542" s="386" t="str">
        <f t="shared" si="640"/>
        <v>I</v>
      </c>
      <c r="G1542" s="384" t="str">
        <f t="shared" si="639"/>
        <v>Residential</v>
      </c>
      <c r="H1542" s="384" t="str">
        <f t="shared" si="629"/>
        <v>basement</v>
      </c>
      <c r="I1542" s="385"/>
      <c r="J1542" s="385"/>
      <c r="K1542" s="385"/>
      <c r="L1542" s="384"/>
      <c r="M1542" s="385" t="str">
        <f t="shared" si="644"/>
        <v>Y</v>
      </c>
      <c r="N1542" s="385" t="str">
        <f t="shared" si="645"/>
        <v>Y</v>
      </c>
      <c r="O1542" s="385" t="str">
        <f t="shared" ref="O1542:O1573" si="647">IF(AJ1542="","",IF(M1542="N","n","Y"))</f>
        <v>Y</v>
      </c>
      <c r="P1542" s="384"/>
      <c r="Q1542" s="384"/>
      <c r="R1542" s="384"/>
      <c r="S1542" s="384"/>
      <c r="T1542" s="384"/>
      <c r="U1542" s="384"/>
      <c r="V1542" s="384"/>
      <c r="W1542" s="384"/>
      <c r="X1542" s="384"/>
      <c r="Y1542" s="385" t="str">
        <f t="shared" si="630"/>
        <v>Y</v>
      </c>
      <c r="Z1542" s="385" t="str">
        <f t="shared" si="631"/>
        <v>Y</v>
      </c>
      <c r="AA1542" s="385" t="str">
        <f t="shared" si="646"/>
        <v>Y</v>
      </c>
      <c r="AC1542" s="389">
        <v>284.02389494207091</v>
      </c>
      <c r="AD1542" s="390">
        <v>2.1153846153846155E-2</v>
      </c>
      <c r="AE1542" s="385">
        <v>1</v>
      </c>
      <c r="AF1542" s="385">
        <v>0</v>
      </c>
      <c r="AJ1542" s="394">
        <f t="shared" ref="AJ1542:AJ1573" si="648">IF(CL1542="","",IF(CM1542="mg/m3",1000*CL1542,IF(CM1542="ppbv",CL1542*INDEX(ppbv_ug_m3,MATCH(BS1542,ChemName,0)),CL1542)))</f>
        <v>284.02389494207091</v>
      </c>
      <c r="AK1542" s="394"/>
      <c r="AL1542" s="394"/>
      <c r="AM1542" s="394">
        <f t="shared" si="641"/>
        <v>6.0081977776207314</v>
      </c>
      <c r="AN1542" s="372">
        <f t="shared" si="632"/>
        <v>0.5</v>
      </c>
      <c r="AO1542" s="390"/>
      <c r="AP1542" s="390">
        <f t="shared" ref="AP1542:AP1573" si="649">IF(AJ1542="","",AM1542/AJ1542)</f>
        <v>2.1153846153846155E-2</v>
      </c>
      <c r="AQ1542" s="439"/>
      <c r="AR1542" s="439"/>
      <c r="AS1542" s="396"/>
      <c r="AT1542" s="396"/>
      <c r="AU1542" s="396">
        <f t="shared" si="642"/>
        <v>1</v>
      </c>
      <c r="AV1542" s="396">
        <f t="shared" si="643"/>
        <v>0</v>
      </c>
      <c r="AY1542" s="396"/>
      <c r="AZ1542" s="396"/>
      <c r="BB1542" s="372" t="s">
        <v>370</v>
      </c>
      <c r="BE1542" s="303" t="s">
        <v>2349</v>
      </c>
      <c r="BH1542" s="484" t="s">
        <v>1884</v>
      </c>
      <c r="BJ1542" s="372" t="s">
        <v>533</v>
      </c>
      <c r="BK1542" s="384" t="s">
        <v>1990</v>
      </c>
      <c r="BP1542" s="398" t="s">
        <v>1406</v>
      </c>
      <c r="BR1542" s="493" t="s">
        <v>1886</v>
      </c>
      <c r="BS1542" s="406" t="s">
        <v>1393</v>
      </c>
      <c r="BT1542" s="372" t="s">
        <v>1911</v>
      </c>
      <c r="BW1542" s="399"/>
      <c r="BX1542" s="399"/>
      <c r="BY1542" s="398" t="s">
        <v>451</v>
      </c>
      <c r="BZ1542" s="494">
        <v>1.1000000000000001</v>
      </c>
      <c r="CA1542" s="372" t="s">
        <v>842</v>
      </c>
      <c r="CD1542" s="385" t="s">
        <v>1397</v>
      </c>
      <c r="CK1542" s="398" t="s">
        <v>451</v>
      </c>
      <c r="CL1542" s="496">
        <v>52</v>
      </c>
      <c r="CM1542" s="372" t="s">
        <v>842</v>
      </c>
      <c r="CP1542" s="372" t="s">
        <v>1397</v>
      </c>
      <c r="DR1542" s="385"/>
    </row>
    <row r="1543" spans="1:122" s="39" customFormat="1" x14ac:dyDescent="0.2">
      <c r="A1543" s="44" t="str">
        <f t="shared" si="638"/>
        <v>Raymark</v>
      </c>
      <c r="B1543" s="44" t="str">
        <f t="shared" ref="B1543:B1550" si="650">BS1543</f>
        <v>1,1,1-Trichloroethane</v>
      </c>
      <c r="C1543" s="38" t="s">
        <v>2587</v>
      </c>
      <c r="D1543" s="38" t="str">
        <f t="shared" ref="D1543:D1585" si="651">IF(BC1543="","",BC1543)</f>
        <v/>
      </c>
      <c r="E1543" s="38"/>
      <c r="F1543" s="155" t="str">
        <f t="shared" si="640"/>
        <v>J</v>
      </c>
      <c r="G1543" s="44" t="str">
        <f t="shared" si="639"/>
        <v>Residential</v>
      </c>
      <c r="H1543" s="44" t="str">
        <f t="shared" si="629"/>
        <v>basement</v>
      </c>
      <c r="I1543" s="38"/>
      <c r="J1543" s="38"/>
      <c r="K1543" s="38"/>
      <c r="L1543" s="44"/>
      <c r="M1543" s="38" t="str">
        <f t="shared" si="644"/>
        <v>Y</v>
      </c>
      <c r="N1543" s="38" t="str">
        <f t="shared" si="645"/>
        <v>Y</v>
      </c>
      <c r="O1543" s="38" t="str">
        <f t="shared" si="647"/>
        <v>Y</v>
      </c>
      <c r="P1543" s="44"/>
      <c r="Q1543" s="44"/>
      <c r="R1543" s="44"/>
      <c r="S1543" s="44"/>
      <c r="T1543" s="44"/>
      <c r="U1543" s="44"/>
      <c r="V1543" s="44"/>
      <c r="W1543" s="44"/>
      <c r="X1543" s="44"/>
      <c r="Y1543" s="38" t="str">
        <f t="shared" si="630"/>
        <v>Y</v>
      </c>
      <c r="Z1543" s="38" t="str">
        <f t="shared" si="631"/>
        <v>n</v>
      </c>
      <c r="AA1543" s="38" t="str">
        <f t="shared" si="646"/>
        <v>Y</v>
      </c>
      <c r="AC1543" s="59">
        <v>194.09444072616012</v>
      </c>
      <c r="AD1543" s="204">
        <v>1.2571428571428572E-2</v>
      </c>
      <c r="AE1543" s="38">
        <v>1</v>
      </c>
      <c r="AF1543" s="38">
        <v>0</v>
      </c>
      <c r="AJ1543" s="40">
        <f t="shared" si="648"/>
        <v>194.09444072616012</v>
      </c>
      <c r="AK1543" s="40"/>
      <c r="AL1543" s="40"/>
      <c r="AM1543" s="40">
        <f t="shared" si="641"/>
        <v>2.4400443977002988</v>
      </c>
      <c r="AN1543" s="39">
        <f t="shared" si="632"/>
        <v>3.1</v>
      </c>
      <c r="AO1543" s="204"/>
      <c r="AP1543" s="204">
        <f t="shared" si="649"/>
        <v>1.2571428571428572E-2</v>
      </c>
      <c r="AQ1543" s="45"/>
      <c r="AR1543" s="45"/>
      <c r="AS1543" s="115"/>
      <c r="AT1543" s="115"/>
      <c r="AU1543" s="115">
        <f t="shared" si="642"/>
        <v>1</v>
      </c>
      <c r="AV1543" s="115">
        <f t="shared" si="643"/>
        <v>0</v>
      </c>
      <c r="AY1543" s="115"/>
      <c r="AZ1543" s="115"/>
      <c r="BB1543" s="39" t="s">
        <v>370</v>
      </c>
      <c r="BE1543" s="37" t="s">
        <v>2349</v>
      </c>
      <c r="BH1543" s="144" t="s">
        <v>1887</v>
      </c>
      <c r="BJ1543" s="39" t="s">
        <v>533</v>
      </c>
      <c r="BK1543" s="44" t="s">
        <v>1990</v>
      </c>
      <c r="BP1543" s="48" t="s">
        <v>1406</v>
      </c>
      <c r="BR1543" s="142" t="s">
        <v>1888</v>
      </c>
      <c r="BS1543" s="140" t="s">
        <v>558</v>
      </c>
      <c r="BT1543" s="39" t="s">
        <v>1911</v>
      </c>
      <c r="BW1543" s="243"/>
      <c r="BX1543" s="243"/>
      <c r="BY1543" s="48" t="s">
        <v>451</v>
      </c>
      <c r="BZ1543" s="236">
        <v>0.44</v>
      </c>
      <c r="CA1543" s="39" t="s">
        <v>842</v>
      </c>
      <c r="CD1543" s="38" t="s">
        <v>1397</v>
      </c>
      <c r="CK1543" s="48" t="s">
        <v>451</v>
      </c>
      <c r="CL1543" s="143">
        <v>35</v>
      </c>
      <c r="CM1543" s="39" t="s">
        <v>842</v>
      </c>
      <c r="CP1543" s="39" t="s">
        <v>1397</v>
      </c>
      <c r="DR1543" s="38"/>
    </row>
    <row r="1544" spans="1:122" s="39" customFormat="1" hidden="1" x14ac:dyDescent="0.2">
      <c r="A1544" s="44" t="str">
        <f t="shared" si="638"/>
        <v>Raymark</v>
      </c>
      <c r="B1544" s="44" t="str">
        <f t="shared" si="650"/>
        <v>1,1,1-Trichloroethane</v>
      </c>
      <c r="C1544" s="38" t="s">
        <v>2587</v>
      </c>
      <c r="D1544" s="38" t="str">
        <f t="shared" si="651"/>
        <v/>
      </c>
      <c r="E1544" s="38"/>
      <c r="F1544" s="155" t="str">
        <f t="shared" si="640"/>
        <v>J</v>
      </c>
      <c r="G1544" s="44" t="str">
        <f t="shared" si="639"/>
        <v>Residential</v>
      </c>
      <c r="H1544" s="44" t="str">
        <f t="shared" si="629"/>
        <v>basement</v>
      </c>
      <c r="I1544" s="38"/>
      <c r="J1544" s="38"/>
      <c r="K1544" s="38"/>
      <c r="L1544" s="44"/>
      <c r="M1544" s="38" t="str">
        <f t="shared" si="644"/>
        <v>Y</v>
      </c>
      <c r="N1544" s="38" t="str">
        <f t="shared" si="645"/>
        <v>n</v>
      </c>
      <c r="O1544" s="38" t="str">
        <f t="shared" si="647"/>
        <v>Y</v>
      </c>
      <c r="P1544" s="44"/>
      <c r="Q1544" s="44"/>
      <c r="R1544" s="44"/>
      <c r="S1544" s="44"/>
      <c r="T1544" s="44"/>
      <c r="U1544" s="44"/>
      <c r="V1544" s="44"/>
      <c r="W1544" s="44"/>
      <c r="X1544" s="44"/>
      <c r="Y1544" s="38" t="str">
        <f t="shared" si="630"/>
        <v>Y</v>
      </c>
      <c r="Z1544" s="38" t="str">
        <f t="shared" si="631"/>
        <v>n</v>
      </c>
      <c r="AA1544" s="38" t="str">
        <f t="shared" si="646"/>
        <v>Y</v>
      </c>
      <c r="AC1544" s="59">
        <v>47.137221319210312</v>
      </c>
      <c r="AD1544" s="204">
        <v>5.1764705882352949E-2</v>
      </c>
      <c r="AE1544" s="38">
        <v>1</v>
      </c>
      <c r="AF1544" s="38">
        <v>0</v>
      </c>
      <c r="AJ1544" s="40">
        <f t="shared" si="648"/>
        <v>47.137221319210312</v>
      </c>
      <c r="AK1544" s="40"/>
      <c r="AL1544" s="40"/>
      <c r="AM1544" s="40">
        <f t="shared" si="641"/>
        <v>2.4400443977002988</v>
      </c>
      <c r="AN1544" s="39">
        <f t="shared" si="632"/>
        <v>3.1</v>
      </c>
      <c r="AO1544" s="204"/>
      <c r="AP1544" s="204">
        <f t="shared" si="649"/>
        <v>5.1764705882352949E-2</v>
      </c>
      <c r="AQ1544" s="45"/>
      <c r="AR1544" s="45"/>
      <c r="AS1544" s="115"/>
      <c r="AT1544" s="115"/>
      <c r="AU1544" s="115">
        <f t="shared" si="642"/>
        <v>1</v>
      </c>
      <c r="AV1544" s="115">
        <f t="shared" si="643"/>
        <v>0</v>
      </c>
      <c r="AY1544" s="115"/>
      <c r="AZ1544" s="115"/>
      <c r="BB1544" s="39" t="s">
        <v>370</v>
      </c>
      <c r="BE1544" s="37" t="s">
        <v>2349</v>
      </c>
      <c r="BH1544" s="144" t="s">
        <v>1887</v>
      </c>
      <c r="BJ1544" s="39" t="s">
        <v>533</v>
      </c>
      <c r="BK1544" s="44" t="s">
        <v>1990</v>
      </c>
      <c r="BP1544" s="48" t="s">
        <v>1406</v>
      </c>
      <c r="BR1544" s="142" t="s">
        <v>1889</v>
      </c>
      <c r="BS1544" s="140" t="s">
        <v>558</v>
      </c>
      <c r="BT1544" s="39" t="s">
        <v>1911</v>
      </c>
      <c r="BW1544" s="243"/>
      <c r="BX1544" s="243"/>
      <c r="BY1544" s="48" t="s">
        <v>451</v>
      </c>
      <c r="BZ1544" s="236">
        <v>0.44</v>
      </c>
      <c r="CA1544" s="39" t="s">
        <v>842</v>
      </c>
      <c r="CD1544" s="38" t="s">
        <v>1397</v>
      </c>
      <c r="CK1544" s="48" t="s">
        <v>451</v>
      </c>
      <c r="CL1544" s="149">
        <v>8.5</v>
      </c>
      <c r="CM1544" s="39" t="s">
        <v>842</v>
      </c>
      <c r="CP1544" s="39" t="s">
        <v>1397</v>
      </c>
      <c r="DR1544" s="38"/>
    </row>
    <row r="1545" spans="1:122" s="39" customFormat="1" hidden="1" x14ac:dyDescent="0.2">
      <c r="A1545" s="44" t="str">
        <f t="shared" si="638"/>
        <v>Raymark</v>
      </c>
      <c r="B1545" s="44" t="str">
        <f t="shared" si="650"/>
        <v>1,1,1-Trichloroethane</v>
      </c>
      <c r="C1545" s="38" t="s">
        <v>2587</v>
      </c>
      <c r="D1545" s="38" t="str">
        <f t="shared" si="651"/>
        <v/>
      </c>
      <c r="E1545" s="38"/>
      <c r="F1545" s="155" t="str">
        <f t="shared" si="640"/>
        <v>J</v>
      </c>
      <c r="G1545" s="44" t="str">
        <f t="shared" si="639"/>
        <v>Residential</v>
      </c>
      <c r="H1545" s="44" t="str">
        <f t="shared" si="629"/>
        <v>basement</v>
      </c>
      <c r="I1545" s="38"/>
      <c r="J1545" s="38"/>
      <c r="K1545" s="38"/>
      <c r="L1545" s="44"/>
      <c r="M1545" s="38" t="str">
        <f t="shared" si="644"/>
        <v>Y</v>
      </c>
      <c r="N1545" s="38" t="str">
        <f t="shared" si="645"/>
        <v>n</v>
      </c>
      <c r="O1545" s="38" t="str">
        <f t="shared" si="647"/>
        <v>Y</v>
      </c>
      <c r="P1545" s="44"/>
      <c r="Q1545" s="44"/>
      <c r="R1545" s="44"/>
      <c r="S1545" s="44"/>
      <c r="T1545" s="44"/>
      <c r="U1545" s="44"/>
      <c r="V1545" s="44"/>
      <c r="W1545" s="44"/>
      <c r="X1545" s="44"/>
      <c r="Y1545" s="38" t="str">
        <f t="shared" si="630"/>
        <v>Y</v>
      </c>
      <c r="Z1545" s="38" t="str">
        <f t="shared" si="631"/>
        <v>n</v>
      </c>
      <c r="AA1545" s="38" t="str">
        <f t="shared" si="646"/>
        <v>Y</v>
      </c>
      <c r="AC1545" s="59">
        <v>94.274442638420624</v>
      </c>
      <c r="AD1545" s="204">
        <v>2.5882352941176474E-2</v>
      </c>
      <c r="AE1545" s="38">
        <v>1</v>
      </c>
      <c r="AF1545" s="38">
        <v>0</v>
      </c>
      <c r="AJ1545" s="40">
        <f t="shared" si="648"/>
        <v>94.274442638420624</v>
      </c>
      <c r="AK1545" s="40"/>
      <c r="AL1545" s="40"/>
      <c r="AM1545" s="40">
        <f t="shared" si="641"/>
        <v>2.4400443977002988</v>
      </c>
      <c r="AN1545" s="39">
        <f t="shared" si="632"/>
        <v>3.1</v>
      </c>
      <c r="AO1545" s="204"/>
      <c r="AP1545" s="204">
        <f t="shared" si="649"/>
        <v>2.5882352941176474E-2</v>
      </c>
      <c r="AQ1545" s="45"/>
      <c r="AR1545" s="45"/>
      <c r="AS1545" s="115"/>
      <c r="AT1545" s="115"/>
      <c r="AU1545" s="115">
        <f t="shared" si="642"/>
        <v>1</v>
      </c>
      <c r="AV1545" s="115">
        <f t="shared" si="643"/>
        <v>0</v>
      </c>
      <c r="AY1545" s="115"/>
      <c r="AZ1545" s="115"/>
      <c r="BB1545" s="39" t="s">
        <v>370</v>
      </c>
      <c r="BE1545" s="37" t="s">
        <v>2349</v>
      </c>
      <c r="BH1545" s="144" t="s">
        <v>1887</v>
      </c>
      <c r="BJ1545" s="39" t="s">
        <v>533</v>
      </c>
      <c r="BK1545" s="44" t="s">
        <v>1990</v>
      </c>
      <c r="BP1545" s="48" t="s">
        <v>1406</v>
      </c>
      <c r="BR1545" s="142" t="s">
        <v>1890</v>
      </c>
      <c r="BS1545" s="140" t="s">
        <v>558</v>
      </c>
      <c r="BT1545" s="39" t="s">
        <v>1911</v>
      </c>
      <c r="BW1545" s="243"/>
      <c r="BX1545" s="243"/>
      <c r="BY1545" s="48" t="s">
        <v>451</v>
      </c>
      <c r="BZ1545" s="236">
        <v>0.44</v>
      </c>
      <c r="CA1545" s="39" t="s">
        <v>842</v>
      </c>
      <c r="CD1545" s="38" t="s">
        <v>1397</v>
      </c>
      <c r="CK1545" s="48" t="s">
        <v>451</v>
      </c>
      <c r="CL1545" s="150">
        <v>17</v>
      </c>
      <c r="CM1545" s="39" t="s">
        <v>842</v>
      </c>
      <c r="CP1545" s="39" t="s">
        <v>1397</v>
      </c>
      <c r="DR1545" s="38"/>
    </row>
    <row r="1546" spans="1:122" s="39" customFormat="1" hidden="1" x14ac:dyDescent="0.2">
      <c r="A1546" s="44" t="str">
        <f t="shared" si="638"/>
        <v>Raymark</v>
      </c>
      <c r="B1546" s="44" t="str">
        <f t="shared" si="650"/>
        <v>1,1,1-Trichloroethane</v>
      </c>
      <c r="C1546" s="38" t="s">
        <v>2587</v>
      </c>
      <c r="D1546" s="38" t="str">
        <f t="shared" si="651"/>
        <v/>
      </c>
      <c r="E1546" s="38"/>
      <c r="F1546" s="155" t="str">
        <f t="shared" si="640"/>
        <v>J</v>
      </c>
      <c r="G1546" s="44" t="str">
        <f t="shared" si="639"/>
        <v>Residential</v>
      </c>
      <c r="H1546" s="44" t="str">
        <f t="shared" si="629"/>
        <v>basement</v>
      </c>
      <c r="I1546" s="38"/>
      <c r="J1546" s="38"/>
      <c r="K1546" s="38"/>
      <c r="L1546" s="44"/>
      <c r="M1546" s="38" t="str">
        <f t="shared" si="644"/>
        <v>Y</v>
      </c>
      <c r="N1546" s="38" t="str">
        <f t="shared" si="645"/>
        <v>n</v>
      </c>
      <c r="O1546" s="38" t="str">
        <f t="shared" si="647"/>
        <v>Y</v>
      </c>
      <c r="P1546" s="44"/>
      <c r="Q1546" s="44"/>
      <c r="R1546" s="44"/>
      <c r="S1546" s="44"/>
      <c r="T1546" s="44"/>
      <c r="U1546" s="44"/>
      <c r="V1546" s="44"/>
      <c r="W1546" s="44"/>
      <c r="X1546" s="44"/>
      <c r="Y1546" s="38" t="str">
        <f t="shared" si="630"/>
        <v>Y</v>
      </c>
      <c r="Z1546" s="38" t="str">
        <f t="shared" si="631"/>
        <v>n</v>
      </c>
      <c r="AA1546" s="38" t="str">
        <f t="shared" si="646"/>
        <v>Y</v>
      </c>
      <c r="AC1546" s="59">
        <v>47.137221319210312</v>
      </c>
      <c r="AD1546" s="204">
        <v>5.1764705882352949E-2</v>
      </c>
      <c r="AE1546" s="38">
        <v>1</v>
      </c>
      <c r="AF1546" s="38">
        <v>0</v>
      </c>
      <c r="AJ1546" s="40">
        <f t="shared" si="648"/>
        <v>47.137221319210312</v>
      </c>
      <c r="AK1546" s="40"/>
      <c r="AL1546" s="40"/>
      <c r="AM1546" s="40">
        <f t="shared" si="641"/>
        <v>2.4400443977002988</v>
      </c>
      <c r="AN1546" s="39">
        <f t="shared" si="632"/>
        <v>3.1</v>
      </c>
      <c r="AO1546" s="204"/>
      <c r="AP1546" s="204">
        <f t="shared" si="649"/>
        <v>5.1764705882352949E-2</v>
      </c>
      <c r="AQ1546" s="45"/>
      <c r="AR1546" s="45"/>
      <c r="AS1546" s="115"/>
      <c r="AT1546" s="115"/>
      <c r="AU1546" s="115">
        <f t="shared" si="642"/>
        <v>1</v>
      </c>
      <c r="AV1546" s="115">
        <f t="shared" si="643"/>
        <v>0</v>
      </c>
      <c r="AY1546" s="115"/>
      <c r="AZ1546" s="115"/>
      <c r="BB1546" s="39" t="s">
        <v>370</v>
      </c>
      <c r="BE1546" s="37" t="s">
        <v>2349</v>
      </c>
      <c r="BH1546" s="144" t="s">
        <v>1887</v>
      </c>
      <c r="BJ1546" s="39" t="s">
        <v>533</v>
      </c>
      <c r="BK1546" s="44" t="s">
        <v>1990</v>
      </c>
      <c r="BP1546" s="48" t="s">
        <v>1406</v>
      </c>
      <c r="BR1546" s="142" t="s">
        <v>1891</v>
      </c>
      <c r="BS1546" s="140" t="s">
        <v>558</v>
      </c>
      <c r="BT1546" s="39" t="s">
        <v>1911</v>
      </c>
      <c r="BW1546" s="243"/>
      <c r="BX1546" s="243"/>
      <c r="BY1546" s="48" t="s">
        <v>451</v>
      </c>
      <c r="BZ1546" s="236">
        <v>0.44</v>
      </c>
      <c r="CA1546" s="39" t="s">
        <v>842</v>
      </c>
      <c r="CD1546" s="38" t="s">
        <v>1397</v>
      </c>
      <c r="CK1546" s="48" t="s">
        <v>451</v>
      </c>
      <c r="CL1546" s="149">
        <v>8.5</v>
      </c>
      <c r="CM1546" s="39" t="s">
        <v>842</v>
      </c>
      <c r="CP1546" s="39" t="s">
        <v>1397</v>
      </c>
      <c r="DR1546" s="38"/>
    </row>
    <row r="1547" spans="1:122" s="372" customFormat="1" x14ac:dyDescent="0.2">
      <c r="A1547" s="384" t="str">
        <f t="shared" si="638"/>
        <v>Raymark</v>
      </c>
      <c r="B1547" s="384" t="str">
        <f t="shared" si="650"/>
        <v>1,1-Dichloroethylene</v>
      </c>
      <c r="C1547" s="385" t="s">
        <v>2587</v>
      </c>
      <c r="D1547" s="385" t="str">
        <f t="shared" si="651"/>
        <v/>
      </c>
      <c r="E1547" s="385"/>
      <c r="F1547" s="386" t="str">
        <f t="shared" si="640"/>
        <v>J</v>
      </c>
      <c r="G1547" s="384" t="str">
        <f t="shared" si="639"/>
        <v>Residential</v>
      </c>
      <c r="H1547" s="384" t="str">
        <f t="shared" si="629"/>
        <v>basement</v>
      </c>
      <c r="I1547" s="385"/>
      <c r="J1547" s="385"/>
      <c r="K1547" s="385"/>
      <c r="L1547" s="384"/>
      <c r="M1547" s="385" t="str">
        <f t="shared" si="644"/>
        <v>Y</v>
      </c>
      <c r="N1547" s="385" t="str">
        <f t="shared" si="645"/>
        <v>Y</v>
      </c>
      <c r="O1547" s="385" t="str">
        <f t="shared" si="647"/>
        <v>Y</v>
      </c>
      <c r="P1547" s="384"/>
      <c r="Q1547" s="384"/>
      <c r="R1547" s="384"/>
      <c r="S1547" s="384"/>
      <c r="T1547" s="384"/>
      <c r="U1547" s="384"/>
      <c r="V1547" s="384"/>
      <c r="W1547" s="384"/>
      <c r="X1547" s="384"/>
      <c r="Y1547" s="385" t="str">
        <f t="shared" si="630"/>
        <v>Y</v>
      </c>
      <c r="Z1547" s="385" t="str">
        <f t="shared" si="631"/>
        <v>Y</v>
      </c>
      <c r="AA1547" s="385" t="str">
        <f t="shared" si="646"/>
        <v>Y</v>
      </c>
      <c r="AC1547" s="389">
        <v>100.74702872132129</v>
      </c>
      <c r="AD1547" s="390">
        <v>8.0000000000000002E-3</v>
      </c>
      <c r="AE1547" s="385">
        <v>1</v>
      </c>
      <c r="AF1547" s="385">
        <v>0</v>
      </c>
      <c r="AJ1547" s="394">
        <f t="shared" si="648"/>
        <v>100.74702872132129</v>
      </c>
      <c r="AK1547" s="394"/>
      <c r="AL1547" s="394"/>
      <c r="AM1547" s="394">
        <f t="shared" si="641"/>
        <v>0.80597622977057037</v>
      </c>
      <c r="AN1547" s="372">
        <f t="shared" si="632"/>
        <v>0.8</v>
      </c>
      <c r="AO1547" s="390"/>
      <c r="AP1547" s="390">
        <f t="shared" si="649"/>
        <v>8.0000000000000002E-3</v>
      </c>
      <c r="AQ1547" s="439"/>
      <c r="AR1547" s="439"/>
      <c r="AS1547" s="396"/>
      <c r="AT1547" s="396"/>
      <c r="AU1547" s="396">
        <f t="shared" si="642"/>
        <v>1</v>
      </c>
      <c r="AV1547" s="396">
        <f t="shared" si="643"/>
        <v>0</v>
      </c>
      <c r="AY1547" s="396"/>
      <c r="AZ1547" s="396"/>
      <c r="BB1547" s="372" t="s">
        <v>370</v>
      </c>
      <c r="BE1547" s="303" t="s">
        <v>2349</v>
      </c>
      <c r="BH1547" s="484" t="s">
        <v>1887</v>
      </c>
      <c r="BJ1547" s="372" t="s">
        <v>533</v>
      </c>
      <c r="BK1547" s="384" t="s">
        <v>1990</v>
      </c>
      <c r="BP1547" s="398" t="s">
        <v>1406</v>
      </c>
      <c r="BR1547" s="485" t="s">
        <v>1888</v>
      </c>
      <c r="BS1547" s="489" t="s">
        <v>538</v>
      </c>
      <c r="BT1547" s="372" t="s">
        <v>1911</v>
      </c>
      <c r="BW1547" s="399"/>
      <c r="BX1547" s="399"/>
      <c r="BY1547" s="398" t="s">
        <v>451</v>
      </c>
      <c r="BZ1547" s="486">
        <v>0.2</v>
      </c>
      <c r="CA1547" s="372" t="s">
        <v>842</v>
      </c>
      <c r="CD1547" s="385" t="s">
        <v>1397</v>
      </c>
      <c r="CK1547" s="398" t="s">
        <v>451</v>
      </c>
      <c r="CL1547" s="488">
        <v>25</v>
      </c>
      <c r="CM1547" s="372" t="s">
        <v>842</v>
      </c>
      <c r="CP1547" s="372" t="s">
        <v>1397</v>
      </c>
      <c r="DR1547" s="385"/>
    </row>
    <row r="1548" spans="1:122" s="372" customFormat="1" hidden="1" x14ac:dyDescent="0.2">
      <c r="A1548" s="384" t="str">
        <f t="shared" si="638"/>
        <v>Raymark</v>
      </c>
      <c r="B1548" s="384" t="str">
        <f t="shared" si="650"/>
        <v>1,1-Dichloroethylene</v>
      </c>
      <c r="C1548" s="385" t="s">
        <v>2587</v>
      </c>
      <c r="D1548" s="385" t="str">
        <f t="shared" si="651"/>
        <v/>
      </c>
      <c r="E1548" s="385"/>
      <c r="F1548" s="386" t="str">
        <f t="shared" si="640"/>
        <v>J</v>
      </c>
      <c r="G1548" s="384" t="str">
        <f t="shared" si="639"/>
        <v>Residential</v>
      </c>
      <c r="H1548" s="384" t="str">
        <f t="shared" si="629"/>
        <v>basement</v>
      </c>
      <c r="I1548" s="385"/>
      <c r="J1548" s="385"/>
      <c r="K1548" s="385"/>
      <c r="L1548" s="384"/>
      <c r="M1548" s="385" t="str">
        <f t="shared" si="644"/>
        <v>Y</v>
      </c>
      <c r="N1548" s="385" t="str">
        <f t="shared" si="645"/>
        <v>n</v>
      </c>
      <c r="O1548" s="385" t="str">
        <f t="shared" si="647"/>
        <v>Y</v>
      </c>
      <c r="P1548" s="384"/>
      <c r="Q1548" s="384"/>
      <c r="R1548" s="384"/>
      <c r="S1548" s="384"/>
      <c r="T1548" s="384"/>
      <c r="U1548" s="384"/>
      <c r="V1548" s="384"/>
      <c r="W1548" s="384"/>
      <c r="X1548" s="384"/>
      <c r="Y1548" s="385" t="str">
        <f t="shared" si="630"/>
        <v>Y</v>
      </c>
      <c r="Z1548" s="385" t="str">
        <f t="shared" si="631"/>
        <v>Y</v>
      </c>
      <c r="AA1548" s="385" t="str">
        <f t="shared" si="646"/>
        <v>Y</v>
      </c>
      <c r="AC1548" s="389">
        <v>20.955381974034829</v>
      </c>
      <c r="AD1548" s="390">
        <v>3.8461538461538464E-2</v>
      </c>
      <c r="AE1548" s="385">
        <v>1</v>
      </c>
      <c r="AF1548" s="385">
        <v>0</v>
      </c>
      <c r="AJ1548" s="394">
        <f t="shared" si="648"/>
        <v>20.955381974034829</v>
      </c>
      <c r="AK1548" s="394"/>
      <c r="AL1548" s="394"/>
      <c r="AM1548" s="394">
        <f t="shared" si="641"/>
        <v>0.80597622977057037</v>
      </c>
      <c r="AN1548" s="372">
        <f t="shared" si="632"/>
        <v>0.8</v>
      </c>
      <c r="AO1548" s="390"/>
      <c r="AP1548" s="390">
        <f t="shared" si="649"/>
        <v>3.8461538461538464E-2</v>
      </c>
      <c r="AQ1548" s="439"/>
      <c r="AR1548" s="439"/>
      <c r="AS1548" s="396"/>
      <c r="AT1548" s="396"/>
      <c r="AU1548" s="396">
        <f t="shared" si="642"/>
        <v>1</v>
      </c>
      <c r="AV1548" s="396">
        <f t="shared" si="643"/>
        <v>0</v>
      </c>
      <c r="AY1548" s="396"/>
      <c r="AZ1548" s="396"/>
      <c r="BB1548" s="372" t="s">
        <v>370</v>
      </c>
      <c r="BE1548" s="303" t="s">
        <v>2349</v>
      </c>
      <c r="BH1548" s="484" t="s">
        <v>1887</v>
      </c>
      <c r="BJ1548" s="372" t="s">
        <v>533</v>
      </c>
      <c r="BK1548" s="384" t="s">
        <v>1990</v>
      </c>
      <c r="BP1548" s="398" t="s">
        <v>1406</v>
      </c>
      <c r="BR1548" s="485" t="s">
        <v>1889</v>
      </c>
      <c r="BS1548" s="489" t="s">
        <v>538</v>
      </c>
      <c r="BT1548" s="372" t="s">
        <v>1911</v>
      </c>
      <c r="BW1548" s="399"/>
      <c r="BX1548" s="399"/>
      <c r="BY1548" s="398" t="s">
        <v>451</v>
      </c>
      <c r="BZ1548" s="486">
        <v>0.2</v>
      </c>
      <c r="CA1548" s="372" t="s">
        <v>842</v>
      </c>
      <c r="CD1548" s="385" t="s">
        <v>1397</v>
      </c>
      <c r="CK1548" s="398" t="s">
        <v>451</v>
      </c>
      <c r="CL1548" s="497">
        <v>5.2</v>
      </c>
      <c r="CM1548" s="372" t="s">
        <v>842</v>
      </c>
      <c r="CP1548" s="372" t="s">
        <v>1397</v>
      </c>
      <c r="DR1548" s="385"/>
    </row>
    <row r="1549" spans="1:122" s="372" customFormat="1" hidden="1" x14ac:dyDescent="0.2">
      <c r="A1549" s="384" t="str">
        <f t="shared" si="638"/>
        <v>Raymark</v>
      </c>
      <c r="B1549" s="384" t="str">
        <f t="shared" si="650"/>
        <v>1,1-Dichloroethylene</v>
      </c>
      <c r="C1549" s="385" t="s">
        <v>2587</v>
      </c>
      <c r="D1549" s="385" t="str">
        <f t="shared" si="651"/>
        <v/>
      </c>
      <c r="E1549" s="385"/>
      <c r="F1549" s="386" t="str">
        <f t="shared" si="640"/>
        <v>J</v>
      </c>
      <c r="G1549" s="384" t="str">
        <f t="shared" si="639"/>
        <v>Residential</v>
      </c>
      <c r="H1549" s="384" t="str">
        <f t="shared" si="629"/>
        <v>basement</v>
      </c>
      <c r="I1549" s="385"/>
      <c r="J1549" s="385"/>
      <c r="K1549" s="385"/>
      <c r="L1549" s="384"/>
      <c r="M1549" s="385" t="str">
        <f t="shared" si="644"/>
        <v>Y</v>
      </c>
      <c r="N1549" s="385" t="str">
        <f t="shared" si="645"/>
        <v>n</v>
      </c>
      <c r="O1549" s="385" t="str">
        <f t="shared" si="647"/>
        <v>Y</v>
      </c>
      <c r="P1549" s="384"/>
      <c r="Q1549" s="384"/>
      <c r="R1549" s="384"/>
      <c r="S1549" s="384"/>
      <c r="T1549" s="384"/>
      <c r="U1549" s="384"/>
      <c r="V1549" s="384"/>
      <c r="W1549" s="384"/>
      <c r="X1549" s="384"/>
      <c r="Y1549" s="385" t="str">
        <f t="shared" si="630"/>
        <v>Y</v>
      </c>
      <c r="Z1549" s="385" t="str">
        <f t="shared" si="631"/>
        <v>Y</v>
      </c>
      <c r="AA1549" s="385" t="str">
        <f t="shared" si="646"/>
        <v>Y</v>
      </c>
      <c r="AC1549" s="389">
        <v>37.074906569446227</v>
      </c>
      <c r="AD1549" s="390">
        <v>2.1739130434782615E-2</v>
      </c>
      <c r="AE1549" s="385">
        <v>1</v>
      </c>
      <c r="AF1549" s="385">
        <v>0</v>
      </c>
      <c r="AJ1549" s="394">
        <f t="shared" si="648"/>
        <v>37.074906569446227</v>
      </c>
      <c r="AK1549" s="394"/>
      <c r="AL1549" s="394"/>
      <c r="AM1549" s="394">
        <f t="shared" si="641"/>
        <v>0.80597622977057037</v>
      </c>
      <c r="AN1549" s="372">
        <f t="shared" si="632"/>
        <v>0.8</v>
      </c>
      <c r="AO1549" s="390"/>
      <c r="AP1549" s="390">
        <f t="shared" si="649"/>
        <v>2.1739130434782615E-2</v>
      </c>
      <c r="AQ1549" s="439"/>
      <c r="AR1549" s="439"/>
      <c r="AS1549" s="396"/>
      <c r="AT1549" s="396"/>
      <c r="AU1549" s="396">
        <f t="shared" si="642"/>
        <v>1</v>
      </c>
      <c r="AV1549" s="396">
        <f t="shared" si="643"/>
        <v>0</v>
      </c>
      <c r="AY1549" s="396"/>
      <c r="AZ1549" s="396"/>
      <c r="BB1549" s="372" t="s">
        <v>370</v>
      </c>
      <c r="BE1549" s="303" t="s">
        <v>2349</v>
      </c>
      <c r="BH1549" s="484" t="s">
        <v>1887</v>
      </c>
      <c r="BJ1549" s="372" t="s">
        <v>533</v>
      </c>
      <c r="BK1549" s="384" t="s">
        <v>1990</v>
      </c>
      <c r="BP1549" s="398" t="s">
        <v>1406</v>
      </c>
      <c r="BR1549" s="485" t="s">
        <v>1890</v>
      </c>
      <c r="BS1549" s="489" t="s">
        <v>538</v>
      </c>
      <c r="BT1549" s="372" t="s">
        <v>1911</v>
      </c>
      <c r="BW1549" s="399"/>
      <c r="BX1549" s="399"/>
      <c r="BY1549" s="398" t="s">
        <v>451</v>
      </c>
      <c r="BZ1549" s="486">
        <v>0.2</v>
      </c>
      <c r="CA1549" s="372" t="s">
        <v>842</v>
      </c>
      <c r="CD1549" s="385" t="s">
        <v>1397</v>
      </c>
      <c r="CK1549" s="398" t="s">
        <v>451</v>
      </c>
      <c r="CL1549" s="497">
        <v>9.1999999999999993</v>
      </c>
      <c r="CM1549" s="372" t="s">
        <v>842</v>
      </c>
      <c r="CP1549" s="372" t="s">
        <v>1397</v>
      </c>
      <c r="DR1549" s="385"/>
    </row>
    <row r="1550" spans="1:122" s="372" customFormat="1" hidden="1" x14ac:dyDescent="0.2">
      <c r="A1550" s="384" t="str">
        <f t="shared" si="638"/>
        <v>Raymark</v>
      </c>
      <c r="B1550" s="384" t="str">
        <f t="shared" si="650"/>
        <v>1,1-Dichloroethylene</v>
      </c>
      <c r="C1550" s="385" t="s">
        <v>2587</v>
      </c>
      <c r="D1550" s="385" t="str">
        <f t="shared" si="651"/>
        <v/>
      </c>
      <c r="E1550" s="385"/>
      <c r="F1550" s="386" t="str">
        <f t="shared" si="640"/>
        <v>J</v>
      </c>
      <c r="G1550" s="384" t="str">
        <f t="shared" si="639"/>
        <v>Residential</v>
      </c>
      <c r="H1550" s="384" t="str">
        <f t="shared" si="629"/>
        <v>basement</v>
      </c>
      <c r="I1550" s="385"/>
      <c r="J1550" s="385"/>
      <c r="K1550" s="385"/>
      <c r="L1550" s="384"/>
      <c r="M1550" s="385" t="str">
        <f t="shared" si="644"/>
        <v>Y</v>
      </c>
      <c r="N1550" s="385" t="str">
        <f t="shared" si="645"/>
        <v>n</v>
      </c>
      <c r="O1550" s="385" t="str">
        <f t="shared" si="647"/>
        <v>Y</v>
      </c>
      <c r="P1550" s="384"/>
      <c r="Q1550" s="384"/>
      <c r="R1550" s="384"/>
      <c r="S1550" s="384"/>
      <c r="T1550" s="384"/>
      <c r="U1550" s="384"/>
      <c r="V1550" s="384"/>
      <c r="W1550" s="384"/>
      <c r="X1550" s="384"/>
      <c r="Y1550" s="385" t="str">
        <f t="shared" si="630"/>
        <v>Y</v>
      </c>
      <c r="Z1550" s="385" t="str">
        <f t="shared" si="631"/>
        <v>Y</v>
      </c>
      <c r="AA1550" s="385" t="str">
        <f t="shared" si="646"/>
        <v>Y</v>
      </c>
      <c r="AC1550" s="389">
        <v>20.955381974034829</v>
      </c>
      <c r="AD1550" s="390">
        <v>3.8461538461538464E-2</v>
      </c>
      <c r="AE1550" s="385">
        <v>1</v>
      </c>
      <c r="AF1550" s="385">
        <v>0</v>
      </c>
      <c r="AJ1550" s="394">
        <f t="shared" si="648"/>
        <v>20.955381974034829</v>
      </c>
      <c r="AK1550" s="394"/>
      <c r="AL1550" s="394"/>
      <c r="AM1550" s="394">
        <f t="shared" si="641"/>
        <v>0.80597622977057037</v>
      </c>
      <c r="AN1550" s="372">
        <f t="shared" si="632"/>
        <v>0.8</v>
      </c>
      <c r="AO1550" s="390"/>
      <c r="AP1550" s="390">
        <f t="shared" si="649"/>
        <v>3.8461538461538464E-2</v>
      </c>
      <c r="AQ1550" s="439"/>
      <c r="AR1550" s="439"/>
      <c r="AS1550" s="396"/>
      <c r="AT1550" s="396"/>
      <c r="AU1550" s="396">
        <f t="shared" si="642"/>
        <v>1</v>
      </c>
      <c r="AV1550" s="396">
        <f t="shared" si="643"/>
        <v>0</v>
      </c>
      <c r="AY1550" s="396"/>
      <c r="AZ1550" s="396"/>
      <c r="BB1550" s="372" t="s">
        <v>370</v>
      </c>
      <c r="BE1550" s="303" t="s">
        <v>2349</v>
      </c>
      <c r="BH1550" s="484" t="s">
        <v>1887</v>
      </c>
      <c r="BJ1550" s="372" t="s">
        <v>533</v>
      </c>
      <c r="BK1550" s="384" t="s">
        <v>1990</v>
      </c>
      <c r="BP1550" s="398" t="s">
        <v>1406</v>
      </c>
      <c r="BR1550" s="485" t="s">
        <v>1891</v>
      </c>
      <c r="BS1550" s="489" t="s">
        <v>538</v>
      </c>
      <c r="BT1550" s="372" t="s">
        <v>1911</v>
      </c>
      <c r="BW1550" s="399"/>
      <c r="BX1550" s="399"/>
      <c r="BY1550" s="398" t="s">
        <v>451</v>
      </c>
      <c r="BZ1550" s="486">
        <v>0.2</v>
      </c>
      <c r="CA1550" s="372" t="s">
        <v>842</v>
      </c>
      <c r="CD1550" s="385" t="s">
        <v>1397</v>
      </c>
      <c r="CK1550" s="398" t="s">
        <v>451</v>
      </c>
      <c r="CL1550" s="497">
        <v>5.2</v>
      </c>
      <c r="CM1550" s="372" t="s">
        <v>842</v>
      </c>
      <c r="CP1550" s="372" t="s">
        <v>1397</v>
      </c>
      <c r="DR1550" s="385"/>
    </row>
    <row r="1551" spans="1:122" s="39" customFormat="1" x14ac:dyDescent="0.2">
      <c r="A1551" s="44" t="str">
        <f t="shared" si="638"/>
        <v>Raymark</v>
      </c>
      <c r="B1551" s="63" t="s">
        <v>1393</v>
      </c>
      <c r="C1551" s="38" t="s">
        <v>2587</v>
      </c>
      <c r="D1551" s="38" t="str">
        <f t="shared" si="651"/>
        <v/>
      </c>
      <c r="E1551" s="38"/>
      <c r="F1551" s="155" t="str">
        <f t="shared" si="640"/>
        <v>J</v>
      </c>
      <c r="G1551" s="44" t="str">
        <f t="shared" si="639"/>
        <v>Residential</v>
      </c>
      <c r="H1551" s="44" t="str">
        <f t="shared" si="629"/>
        <v>basement</v>
      </c>
      <c r="I1551" s="38"/>
      <c r="J1551" s="38"/>
      <c r="K1551" s="38"/>
      <c r="L1551" s="44"/>
      <c r="M1551" s="38" t="str">
        <f t="shared" si="644"/>
        <v>Y</v>
      </c>
      <c r="N1551" s="38" t="str">
        <f t="shared" si="645"/>
        <v>Y</v>
      </c>
      <c r="O1551" s="38" t="str">
        <f t="shared" si="647"/>
        <v>Y</v>
      </c>
      <c r="P1551" s="44"/>
      <c r="Q1551" s="44"/>
      <c r="R1551" s="44"/>
      <c r="S1551" s="44"/>
      <c r="T1551" s="44"/>
      <c r="U1551" s="44"/>
      <c r="V1551" s="44"/>
      <c r="W1551" s="44"/>
      <c r="X1551" s="44"/>
      <c r="Y1551" s="38" t="str">
        <f t="shared" si="630"/>
        <v>Y</v>
      </c>
      <c r="Z1551" s="38" t="str">
        <f t="shared" si="631"/>
        <v>Y</v>
      </c>
      <c r="AA1551" s="38" t="str">
        <f t="shared" si="646"/>
        <v>Y</v>
      </c>
      <c r="AC1551" s="59">
        <v>81.929969694828145</v>
      </c>
      <c r="AD1551" s="204">
        <v>1.1999999999999999E-2</v>
      </c>
      <c r="AE1551" s="38">
        <v>1</v>
      </c>
      <c r="AF1551" s="38">
        <v>0</v>
      </c>
      <c r="AJ1551" s="40">
        <f t="shared" si="648"/>
        <v>81.929969694828145</v>
      </c>
      <c r="AK1551" s="40"/>
      <c r="AL1551" s="40"/>
      <c r="AM1551" s="40">
        <f t="shared" si="641"/>
        <v>0.98315963633793768</v>
      </c>
      <c r="AN1551" s="39">
        <f t="shared" si="632"/>
        <v>0.5</v>
      </c>
      <c r="AO1551" s="204"/>
      <c r="AP1551" s="204">
        <f t="shared" si="649"/>
        <v>1.1999999999999999E-2</v>
      </c>
      <c r="AQ1551" s="45"/>
      <c r="AR1551" s="45"/>
      <c r="AS1551" s="115"/>
      <c r="AT1551" s="115"/>
      <c r="AU1551" s="115">
        <f t="shared" si="642"/>
        <v>1</v>
      </c>
      <c r="AV1551" s="115">
        <f t="shared" si="643"/>
        <v>0</v>
      </c>
      <c r="AY1551" s="115"/>
      <c r="AZ1551" s="115"/>
      <c r="BB1551" s="39" t="s">
        <v>370</v>
      </c>
      <c r="BE1551" s="37" t="s">
        <v>2349</v>
      </c>
      <c r="BH1551" s="151" t="s">
        <v>1887</v>
      </c>
      <c r="BJ1551" s="39" t="s">
        <v>533</v>
      </c>
      <c r="BK1551" s="44" t="s">
        <v>1990</v>
      </c>
      <c r="BP1551" s="48" t="s">
        <v>1406</v>
      </c>
      <c r="BR1551" s="142" t="s">
        <v>1888</v>
      </c>
      <c r="BS1551" s="140" t="s">
        <v>1393</v>
      </c>
      <c r="BT1551" s="39" t="s">
        <v>1911</v>
      </c>
      <c r="BW1551" s="243"/>
      <c r="BX1551" s="243"/>
      <c r="BY1551" s="48" t="s">
        <v>451</v>
      </c>
      <c r="BZ1551" s="236">
        <v>0.18</v>
      </c>
      <c r="CA1551" s="39" t="s">
        <v>842</v>
      </c>
      <c r="CD1551" s="38" t="s">
        <v>1397</v>
      </c>
      <c r="CK1551" s="48" t="s">
        <v>451</v>
      </c>
      <c r="CL1551" s="143">
        <v>15</v>
      </c>
      <c r="CM1551" s="39" t="s">
        <v>842</v>
      </c>
      <c r="CP1551" s="39" t="s">
        <v>1397</v>
      </c>
      <c r="DR1551" s="38"/>
    </row>
    <row r="1552" spans="1:122" s="39" customFormat="1" hidden="1" x14ac:dyDescent="0.2">
      <c r="A1552" s="44" t="str">
        <f t="shared" si="638"/>
        <v>Raymark</v>
      </c>
      <c r="B1552" s="63" t="s">
        <v>1393</v>
      </c>
      <c r="C1552" s="38" t="s">
        <v>2587</v>
      </c>
      <c r="D1552" s="38" t="str">
        <f t="shared" si="651"/>
        <v/>
      </c>
      <c r="E1552" s="38"/>
      <c r="F1552" s="155" t="str">
        <f t="shared" si="640"/>
        <v>J</v>
      </c>
      <c r="G1552" s="44" t="str">
        <f t="shared" si="639"/>
        <v>Residential</v>
      </c>
      <c r="H1552" s="44" t="str">
        <f t="shared" ref="H1552:H1615" si="652">IF(BK1552="","",BK1552)</f>
        <v>basement</v>
      </c>
      <c r="I1552" s="38"/>
      <c r="J1552" s="38"/>
      <c r="K1552" s="38"/>
      <c r="L1552" s="44"/>
      <c r="M1552" s="38" t="str">
        <f t="shared" si="644"/>
        <v>Y</v>
      </c>
      <c r="N1552" s="38" t="str">
        <f t="shared" si="645"/>
        <v>n</v>
      </c>
      <c r="O1552" s="38" t="str">
        <f t="shared" si="647"/>
        <v>Y</v>
      </c>
      <c r="P1552" s="44"/>
      <c r="Q1552" s="44"/>
      <c r="R1552" s="44"/>
      <c r="S1552" s="44"/>
      <c r="T1552" s="44"/>
      <c r="U1552" s="44"/>
      <c r="V1552" s="44"/>
      <c r="W1552" s="44"/>
      <c r="X1552" s="44"/>
      <c r="Y1552" s="38" t="str">
        <f t="shared" ref="Y1552:Y1615" si="653">IF(CD1552="","",IF(CD1552="y","Y","n"))</f>
        <v>Y</v>
      </c>
      <c r="Z1552" s="38" t="str">
        <f t="shared" ref="Z1552:Z1615" si="654">IF(AM1552="","",IF(AN1552="","Y",IF(AM1552&gt;AN1552*$Z$38,"Y","n")))</f>
        <v>Y</v>
      </c>
      <c r="AA1552" s="38" t="str">
        <f t="shared" si="646"/>
        <v>Y</v>
      </c>
      <c r="AC1552" s="59">
        <v>14.201194747103546</v>
      </c>
      <c r="AD1552" s="204">
        <v>6.9230769230769221E-2</v>
      </c>
      <c r="AE1552" s="38">
        <v>1</v>
      </c>
      <c r="AF1552" s="38">
        <v>0</v>
      </c>
      <c r="AJ1552" s="40">
        <f t="shared" si="648"/>
        <v>14.201194747103546</v>
      </c>
      <c r="AK1552" s="40"/>
      <c r="AL1552" s="40"/>
      <c r="AM1552" s="40">
        <f t="shared" si="641"/>
        <v>0.98315963633793768</v>
      </c>
      <c r="AN1552" s="39">
        <f t="shared" ref="AN1552:AN1615" si="655">IF(ISNA(MATCH(BS1552,ChemName,0))=TRUE,"",IF(INDEX(Percent90,MATCH(BS1552,ChemName,0))=0,"",INDEX(Percent90,MATCH(BS1552,ChemName,0))))</f>
        <v>0.5</v>
      </c>
      <c r="AO1552" s="204"/>
      <c r="AP1552" s="204">
        <f t="shared" si="649"/>
        <v>6.9230769230769221E-2</v>
      </c>
      <c r="AQ1552" s="45"/>
      <c r="AR1552" s="45"/>
      <c r="AS1552" s="115"/>
      <c r="AT1552" s="115"/>
      <c r="AU1552" s="115">
        <f t="shared" si="642"/>
        <v>1</v>
      </c>
      <c r="AV1552" s="115">
        <f t="shared" si="643"/>
        <v>0</v>
      </c>
      <c r="AY1552" s="115"/>
      <c r="AZ1552" s="115"/>
      <c r="BB1552" s="39" t="s">
        <v>370</v>
      </c>
      <c r="BE1552" s="37" t="s">
        <v>2349</v>
      </c>
      <c r="BH1552" s="151" t="s">
        <v>1887</v>
      </c>
      <c r="BJ1552" s="39" t="s">
        <v>533</v>
      </c>
      <c r="BK1552" s="44" t="s">
        <v>1990</v>
      </c>
      <c r="BP1552" s="48" t="s">
        <v>1406</v>
      </c>
      <c r="BR1552" s="142" t="s">
        <v>1889</v>
      </c>
      <c r="BS1552" s="140" t="s">
        <v>1393</v>
      </c>
      <c r="BT1552" s="39" t="s">
        <v>1911</v>
      </c>
      <c r="BW1552" s="243"/>
      <c r="BX1552" s="243"/>
      <c r="BY1552" s="48" t="s">
        <v>451</v>
      </c>
      <c r="BZ1552" s="236">
        <v>0.18</v>
      </c>
      <c r="CA1552" s="39" t="s">
        <v>842</v>
      </c>
      <c r="CD1552" s="38" t="s">
        <v>1397</v>
      </c>
      <c r="CK1552" s="48" t="s">
        <v>451</v>
      </c>
      <c r="CL1552" s="149">
        <v>2.6</v>
      </c>
      <c r="CM1552" s="39" t="s">
        <v>842</v>
      </c>
      <c r="CP1552" s="39" t="s">
        <v>1397</v>
      </c>
      <c r="DR1552" s="38"/>
    </row>
    <row r="1553" spans="1:122" s="39" customFormat="1" x14ac:dyDescent="0.2">
      <c r="A1553" s="44" t="str">
        <f t="shared" si="638"/>
        <v>Raymark</v>
      </c>
      <c r="B1553" s="63" t="s">
        <v>1393</v>
      </c>
      <c r="C1553" s="38" t="s">
        <v>2587</v>
      </c>
      <c r="D1553" s="38" t="str">
        <f t="shared" si="651"/>
        <v/>
      </c>
      <c r="E1553" s="38"/>
      <c r="F1553" s="155" t="str">
        <f t="shared" si="640"/>
        <v>J</v>
      </c>
      <c r="G1553" s="44" t="str">
        <f t="shared" si="639"/>
        <v>Residential</v>
      </c>
      <c r="H1553" s="44" t="str">
        <f t="shared" si="652"/>
        <v>basement</v>
      </c>
      <c r="I1553" s="38"/>
      <c r="J1553" s="38"/>
      <c r="K1553" s="38"/>
      <c r="L1553" s="44"/>
      <c r="M1553" s="38" t="str">
        <f t="shared" si="644"/>
        <v>Y</v>
      </c>
      <c r="N1553" s="38" t="str">
        <f t="shared" si="645"/>
        <v>Y</v>
      </c>
      <c r="O1553" s="38" t="str">
        <f t="shared" si="647"/>
        <v>Y</v>
      </c>
      <c r="P1553" s="44"/>
      <c r="Q1553" s="44"/>
      <c r="R1553" s="44"/>
      <c r="S1553" s="44"/>
      <c r="T1553" s="44"/>
      <c r="U1553" s="44"/>
      <c r="V1553" s="44"/>
      <c r="W1553" s="44"/>
      <c r="X1553" s="44"/>
      <c r="Y1553" s="38" t="str">
        <f t="shared" si="653"/>
        <v>Y</v>
      </c>
      <c r="Z1553" s="38" t="str">
        <f t="shared" si="654"/>
        <v>Y</v>
      </c>
      <c r="AA1553" s="38" t="str">
        <f t="shared" si="646"/>
        <v>Y</v>
      </c>
      <c r="AC1553" s="59">
        <v>25.125190706413964</v>
      </c>
      <c r="AD1553" s="204">
        <v>3.9130434782608692E-2</v>
      </c>
      <c r="AE1553" s="38">
        <v>1</v>
      </c>
      <c r="AF1553" s="38">
        <v>0</v>
      </c>
      <c r="AJ1553" s="40">
        <f t="shared" si="648"/>
        <v>25.125190706413964</v>
      </c>
      <c r="AK1553" s="40"/>
      <c r="AL1553" s="40"/>
      <c r="AM1553" s="40">
        <f t="shared" si="641"/>
        <v>0.98315963633793768</v>
      </c>
      <c r="AN1553" s="39">
        <f t="shared" si="655"/>
        <v>0.5</v>
      </c>
      <c r="AO1553" s="204"/>
      <c r="AP1553" s="204">
        <f t="shared" si="649"/>
        <v>3.9130434782608692E-2</v>
      </c>
      <c r="AQ1553" s="45"/>
      <c r="AR1553" s="45"/>
      <c r="AS1553" s="115"/>
      <c r="AT1553" s="115"/>
      <c r="AU1553" s="115">
        <f t="shared" si="642"/>
        <v>1</v>
      </c>
      <c r="AV1553" s="115">
        <f t="shared" si="643"/>
        <v>0</v>
      </c>
      <c r="AY1553" s="115"/>
      <c r="AZ1553" s="115"/>
      <c r="BB1553" s="39" t="s">
        <v>370</v>
      </c>
      <c r="BE1553" s="37" t="s">
        <v>2349</v>
      </c>
      <c r="BH1553" s="151" t="s">
        <v>1887</v>
      </c>
      <c r="BJ1553" s="39" t="s">
        <v>533</v>
      </c>
      <c r="BK1553" s="44" t="s">
        <v>1990</v>
      </c>
      <c r="BP1553" s="48" t="s">
        <v>1406</v>
      </c>
      <c r="BR1553" s="142" t="s">
        <v>1890</v>
      </c>
      <c r="BS1553" s="140" t="s">
        <v>1393</v>
      </c>
      <c r="BT1553" s="39" t="s">
        <v>1911</v>
      </c>
      <c r="BW1553" s="243"/>
      <c r="BX1553" s="243"/>
      <c r="BY1553" s="48" t="s">
        <v>451</v>
      </c>
      <c r="BZ1553" s="236">
        <v>0.18</v>
      </c>
      <c r="CA1553" s="39" t="s">
        <v>842</v>
      </c>
      <c r="CD1553" s="38" t="s">
        <v>1397</v>
      </c>
      <c r="CK1553" s="48" t="s">
        <v>451</v>
      </c>
      <c r="CL1553" s="149">
        <v>4.5999999999999996</v>
      </c>
      <c r="CM1553" s="39" t="s">
        <v>842</v>
      </c>
      <c r="CP1553" s="39" t="s">
        <v>1397</v>
      </c>
      <c r="DR1553" s="38"/>
    </row>
    <row r="1554" spans="1:122" s="39" customFormat="1" hidden="1" x14ac:dyDescent="0.2">
      <c r="A1554" s="44" t="str">
        <f t="shared" si="638"/>
        <v>Raymark</v>
      </c>
      <c r="B1554" s="63" t="s">
        <v>1393</v>
      </c>
      <c r="C1554" s="38" t="s">
        <v>2587</v>
      </c>
      <c r="D1554" s="38" t="str">
        <f t="shared" si="651"/>
        <v/>
      </c>
      <c r="E1554" s="38"/>
      <c r="F1554" s="155" t="str">
        <f t="shared" si="640"/>
        <v>J</v>
      </c>
      <c r="G1554" s="44" t="str">
        <f t="shared" si="639"/>
        <v>Residential</v>
      </c>
      <c r="H1554" s="44" t="str">
        <f t="shared" si="652"/>
        <v>basement</v>
      </c>
      <c r="I1554" s="38"/>
      <c r="J1554" s="38"/>
      <c r="K1554" s="38"/>
      <c r="L1554" s="44"/>
      <c r="M1554" s="38" t="str">
        <f t="shared" si="644"/>
        <v>Y</v>
      </c>
      <c r="N1554" s="38" t="str">
        <f t="shared" si="645"/>
        <v>n</v>
      </c>
      <c r="O1554" s="38" t="str">
        <f t="shared" si="647"/>
        <v>Y</v>
      </c>
      <c r="P1554" s="44"/>
      <c r="Q1554" s="44"/>
      <c r="R1554" s="44"/>
      <c r="S1554" s="44"/>
      <c r="T1554" s="44"/>
      <c r="U1554" s="44"/>
      <c r="V1554" s="44"/>
      <c r="W1554" s="44"/>
      <c r="X1554" s="44"/>
      <c r="Y1554" s="38" t="str">
        <f t="shared" si="653"/>
        <v>Y</v>
      </c>
      <c r="Z1554" s="38" t="str">
        <f t="shared" si="654"/>
        <v>Y</v>
      </c>
      <c r="AA1554" s="38" t="str">
        <f t="shared" si="646"/>
        <v>Y</v>
      </c>
      <c r="AC1554" s="59">
        <v>13.108795151172503</v>
      </c>
      <c r="AD1554" s="204">
        <v>7.4999999999999997E-2</v>
      </c>
      <c r="AE1554" s="38">
        <v>1</v>
      </c>
      <c r="AF1554" s="38">
        <v>0</v>
      </c>
      <c r="AJ1554" s="40">
        <f t="shared" si="648"/>
        <v>13.108795151172503</v>
      </c>
      <c r="AK1554" s="40"/>
      <c r="AL1554" s="40"/>
      <c r="AM1554" s="40">
        <f t="shared" si="641"/>
        <v>0.98315963633793768</v>
      </c>
      <c r="AN1554" s="39">
        <f t="shared" si="655"/>
        <v>0.5</v>
      </c>
      <c r="AO1554" s="204"/>
      <c r="AP1554" s="204">
        <f t="shared" si="649"/>
        <v>7.4999999999999997E-2</v>
      </c>
      <c r="AQ1554" s="45"/>
      <c r="AR1554" s="45"/>
      <c r="AS1554" s="115"/>
      <c r="AT1554" s="115"/>
      <c r="AU1554" s="115">
        <f t="shared" si="642"/>
        <v>1</v>
      </c>
      <c r="AV1554" s="115">
        <f t="shared" si="643"/>
        <v>0</v>
      </c>
      <c r="AY1554" s="115"/>
      <c r="AZ1554" s="115"/>
      <c r="BB1554" s="39" t="s">
        <v>370</v>
      </c>
      <c r="BE1554" s="37" t="s">
        <v>2349</v>
      </c>
      <c r="BH1554" s="151" t="s">
        <v>1887</v>
      </c>
      <c r="BJ1554" s="39" t="s">
        <v>533</v>
      </c>
      <c r="BK1554" s="44" t="s">
        <v>1990</v>
      </c>
      <c r="BP1554" s="48" t="s">
        <v>1406</v>
      </c>
      <c r="BR1554" s="142" t="s">
        <v>1891</v>
      </c>
      <c r="BS1554" s="140" t="s">
        <v>1393</v>
      </c>
      <c r="BT1554" s="39" t="s">
        <v>1911</v>
      </c>
      <c r="BW1554" s="243"/>
      <c r="BX1554" s="243"/>
      <c r="BY1554" s="48" t="s">
        <v>451</v>
      </c>
      <c r="BZ1554" s="236">
        <v>0.18</v>
      </c>
      <c r="CA1554" s="39" t="s">
        <v>842</v>
      </c>
      <c r="CD1554" s="38" t="s">
        <v>1397</v>
      </c>
      <c r="CK1554" s="48" t="s">
        <v>451</v>
      </c>
      <c r="CL1554" s="149">
        <v>2.4</v>
      </c>
      <c r="CM1554" s="39" t="s">
        <v>842</v>
      </c>
      <c r="CP1554" s="39" t="s">
        <v>1397</v>
      </c>
      <c r="DR1554" s="38"/>
    </row>
    <row r="1555" spans="1:122" s="39" customFormat="1" x14ac:dyDescent="0.2">
      <c r="A1555" s="44" t="str">
        <f t="shared" si="638"/>
        <v>Raymark</v>
      </c>
      <c r="B1555" s="44" t="str">
        <f t="shared" ref="B1555:B1563" si="656">BS1555</f>
        <v>1,1,1-Trichloroethane</v>
      </c>
      <c r="C1555" s="38" t="s">
        <v>2587</v>
      </c>
      <c r="D1555" s="38" t="str">
        <f t="shared" si="651"/>
        <v/>
      </c>
      <c r="E1555" s="38"/>
      <c r="F1555" s="155" t="str">
        <f t="shared" si="640"/>
        <v>K</v>
      </c>
      <c r="G1555" s="44" t="str">
        <f t="shared" si="639"/>
        <v>Residential</v>
      </c>
      <c r="H1555" s="44" t="str">
        <f t="shared" si="652"/>
        <v>basement</v>
      </c>
      <c r="I1555" s="38"/>
      <c r="J1555" s="38"/>
      <c r="K1555" s="38"/>
      <c r="L1555" s="44"/>
      <c r="M1555" s="38" t="str">
        <f t="shared" si="644"/>
        <v>Y</v>
      </c>
      <c r="N1555" s="38" t="str">
        <f t="shared" si="645"/>
        <v>Y</v>
      </c>
      <c r="O1555" s="38" t="str">
        <f t="shared" si="647"/>
        <v>Y</v>
      </c>
      <c r="P1555" s="44"/>
      <c r="Q1555" s="44"/>
      <c r="R1555" s="44"/>
      <c r="S1555" s="44"/>
      <c r="T1555" s="44"/>
      <c r="U1555" s="44"/>
      <c r="V1555" s="44"/>
      <c r="W1555" s="44"/>
      <c r="X1555" s="44"/>
      <c r="Y1555" s="38" t="str">
        <f t="shared" si="653"/>
        <v>Y</v>
      </c>
      <c r="Z1555" s="38" t="str">
        <f t="shared" si="654"/>
        <v>Y</v>
      </c>
      <c r="AA1555" s="38" t="str">
        <f t="shared" si="646"/>
        <v>Y</v>
      </c>
      <c r="AC1555" s="59">
        <v>2939.144388138996</v>
      </c>
      <c r="AD1555" s="204">
        <v>2.075471698113208E-3</v>
      </c>
      <c r="AE1555" s="38">
        <v>1</v>
      </c>
      <c r="AF1555" s="38">
        <v>0</v>
      </c>
      <c r="AJ1555" s="40">
        <f t="shared" si="648"/>
        <v>2939.144388138996</v>
      </c>
      <c r="AK1555" s="40"/>
      <c r="AL1555" s="40"/>
      <c r="AM1555" s="40">
        <f t="shared" si="641"/>
        <v>6.1001109942507474</v>
      </c>
      <c r="AN1555" s="39">
        <f t="shared" si="655"/>
        <v>3.1</v>
      </c>
      <c r="AO1555" s="204"/>
      <c r="AP1555" s="204">
        <f t="shared" si="649"/>
        <v>2.075471698113208E-3</v>
      </c>
      <c r="AQ1555" s="45"/>
      <c r="AR1555" s="45"/>
      <c r="AS1555" s="115"/>
      <c r="AT1555" s="115"/>
      <c r="AU1555" s="115">
        <f t="shared" si="642"/>
        <v>1</v>
      </c>
      <c r="AV1555" s="115">
        <f t="shared" si="643"/>
        <v>0</v>
      </c>
      <c r="AY1555" s="115"/>
      <c r="AZ1555" s="115"/>
      <c r="BB1555" s="39" t="s">
        <v>370</v>
      </c>
      <c r="BE1555" s="37" t="s">
        <v>2349</v>
      </c>
      <c r="BH1555" s="144" t="s">
        <v>1892</v>
      </c>
      <c r="BJ1555" s="39" t="s">
        <v>533</v>
      </c>
      <c r="BK1555" s="44" t="s">
        <v>1990</v>
      </c>
      <c r="BP1555" s="48" t="s">
        <v>1406</v>
      </c>
      <c r="BR1555" s="146" t="s">
        <v>1893</v>
      </c>
      <c r="BS1555" s="140" t="s">
        <v>558</v>
      </c>
      <c r="BT1555" s="39" t="s">
        <v>1911</v>
      </c>
      <c r="BW1555" s="243"/>
      <c r="BX1555" s="243"/>
      <c r="BY1555" s="48" t="s">
        <v>451</v>
      </c>
      <c r="BZ1555" s="237">
        <v>1.1000000000000001</v>
      </c>
      <c r="CA1555" s="39" t="s">
        <v>842</v>
      </c>
      <c r="CD1555" s="38" t="s">
        <v>1397</v>
      </c>
      <c r="CK1555" s="48" t="s">
        <v>451</v>
      </c>
      <c r="CL1555" s="147">
        <v>530</v>
      </c>
      <c r="CM1555" s="39" t="s">
        <v>842</v>
      </c>
      <c r="CP1555" s="39" t="s">
        <v>1397</v>
      </c>
      <c r="DR1555" s="38"/>
    </row>
    <row r="1556" spans="1:122" s="39" customFormat="1" x14ac:dyDescent="0.2">
      <c r="A1556" s="44" t="str">
        <f t="shared" si="638"/>
        <v>Raymark</v>
      </c>
      <c r="B1556" s="44" t="str">
        <f t="shared" si="656"/>
        <v>1,1,1-Trichloroethane</v>
      </c>
      <c r="C1556" s="38" t="s">
        <v>2587</v>
      </c>
      <c r="D1556" s="38" t="str">
        <f t="shared" si="651"/>
        <v/>
      </c>
      <c r="E1556" s="38"/>
      <c r="F1556" s="155" t="str">
        <f t="shared" si="640"/>
        <v>K</v>
      </c>
      <c r="G1556" s="44" t="str">
        <f t="shared" si="639"/>
        <v>Residential</v>
      </c>
      <c r="H1556" s="44" t="str">
        <f t="shared" si="652"/>
        <v>basement</v>
      </c>
      <c r="I1556" s="38"/>
      <c r="J1556" s="38"/>
      <c r="K1556" s="38"/>
      <c r="L1556" s="44"/>
      <c r="M1556" s="38" t="str">
        <f t="shared" si="644"/>
        <v>Y</v>
      </c>
      <c r="N1556" s="38" t="str">
        <f t="shared" si="645"/>
        <v>Y</v>
      </c>
      <c r="O1556" s="38" t="str">
        <f t="shared" si="647"/>
        <v>Y</v>
      </c>
      <c r="P1556" s="44"/>
      <c r="Q1556" s="44"/>
      <c r="R1556" s="44"/>
      <c r="S1556" s="44"/>
      <c r="T1556" s="44"/>
      <c r="U1556" s="44"/>
      <c r="V1556" s="44"/>
      <c r="W1556" s="44"/>
      <c r="X1556" s="44"/>
      <c r="Y1556" s="38" t="str">
        <f t="shared" si="653"/>
        <v>Y</v>
      </c>
      <c r="Z1556" s="38" t="str">
        <f t="shared" si="654"/>
        <v>Y</v>
      </c>
      <c r="AA1556" s="38" t="str">
        <f t="shared" si="646"/>
        <v>Y</v>
      </c>
      <c r="AC1556" s="59">
        <v>5251.6410105049608</v>
      </c>
      <c r="AD1556" s="204">
        <v>1.1615628299894406E-3</v>
      </c>
      <c r="AE1556" s="38">
        <v>1</v>
      </c>
      <c r="AF1556" s="38">
        <v>0</v>
      </c>
      <c r="AJ1556" s="40">
        <f t="shared" si="648"/>
        <v>5251.6410105049608</v>
      </c>
      <c r="AK1556" s="40"/>
      <c r="AL1556" s="40"/>
      <c r="AM1556" s="40">
        <f t="shared" si="641"/>
        <v>6.1001109942507474</v>
      </c>
      <c r="AN1556" s="39">
        <f t="shared" si="655"/>
        <v>3.1</v>
      </c>
      <c r="AO1556" s="204"/>
      <c r="AP1556" s="204">
        <f t="shared" si="649"/>
        <v>1.1615628299894406E-3</v>
      </c>
      <c r="AQ1556" s="45"/>
      <c r="AR1556" s="45"/>
      <c r="AS1556" s="115"/>
      <c r="AT1556" s="115"/>
      <c r="AU1556" s="115">
        <f t="shared" si="642"/>
        <v>1</v>
      </c>
      <c r="AV1556" s="115">
        <f t="shared" si="643"/>
        <v>0</v>
      </c>
      <c r="AY1556" s="115"/>
      <c r="AZ1556" s="115"/>
      <c r="BB1556" s="39" t="s">
        <v>370</v>
      </c>
      <c r="BE1556" s="37" t="s">
        <v>2349</v>
      </c>
      <c r="BH1556" s="144" t="s">
        <v>1892</v>
      </c>
      <c r="BJ1556" s="39" t="s">
        <v>533</v>
      </c>
      <c r="BK1556" s="44" t="s">
        <v>1990</v>
      </c>
      <c r="BP1556" s="48" t="s">
        <v>1406</v>
      </c>
      <c r="BR1556" s="146" t="s">
        <v>1894</v>
      </c>
      <c r="BS1556" s="140" t="s">
        <v>558</v>
      </c>
      <c r="BT1556" s="39" t="s">
        <v>1911</v>
      </c>
      <c r="BW1556" s="243"/>
      <c r="BX1556" s="243"/>
      <c r="BY1556" s="48" t="s">
        <v>451</v>
      </c>
      <c r="BZ1556" s="237">
        <v>1.1000000000000001</v>
      </c>
      <c r="CA1556" s="39" t="s">
        <v>842</v>
      </c>
      <c r="CD1556" s="38" t="s">
        <v>1397</v>
      </c>
      <c r="CK1556" s="48" t="s">
        <v>451</v>
      </c>
      <c r="CL1556" s="147">
        <v>947</v>
      </c>
      <c r="CM1556" s="39" t="s">
        <v>842</v>
      </c>
      <c r="CP1556" s="39" t="s">
        <v>1397</v>
      </c>
      <c r="DR1556" s="38"/>
    </row>
    <row r="1557" spans="1:122" s="39" customFormat="1" x14ac:dyDescent="0.2">
      <c r="A1557" s="44" t="str">
        <f t="shared" si="638"/>
        <v>Raymark</v>
      </c>
      <c r="B1557" s="44" t="str">
        <f t="shared" si="656"/>
        <v>1,1,1-Trichloroethane</v>
      </c>
      <c r="C1557" s="38" t="s">
        <v>2587</v>
      </c>
      <c r="D1557" s="38" t="str">
        <f t="shared" si="651"/>
        <v/>
      </c>
      <c r="E1557" s="38"/>
      <c r="F1557" s="155" t="str">
        <f t="shared" si="640"/>
        <v>K</v>
      </c>
      <c r="G1557" s="44" t="str">
        <f t="shared" si="639"/>
        <v>Residential</v>
      </c>
      <c r="H1557" s="44" t="str">
        <f t="shared" si="652"/>
        <v>basement</v>
      </c>
      <c r="I1557" s="38"/>
      <c r="J1557" s="38"/>
      <c r="K1557" s="38"/>
      <c r="L1557" s="44"/>
      <c r="M1557" s="38" t="str">
        <f t="shared" si="644"/>
        <v>Y</v>
      </c>
      <c r="N1557" s="38" t="str">
        <f t="shared" si="645"/>
        <v>Y</v>
      </c>
      <c r="O1557" s="38" t="str">
        <f t="shared" si="647"/>
        <v>Y</v>
      </c>
      <c r="P1557" s="44"/>
      <c r="Q1557" s="44"/>
      <c r="R1557" s="44"/>
      <c r="S1557" s="44"/>
      <c r="T1557" s="44"/>
      <c r="U1557" s="44"/>
      <c r="V1557" s="44"/>
      <c r="W1557" s="44"/>
      <c r="X1557" s="44"/>
      <c r="Y1557" s="38" t="str">
        <f t="shared" si="653"/>
        <v>Y</v>
      </c>
      <c r="Z1557" s="38" t="str">
        <f t="shared" si="654"/>
        <v>Y</v>
      </c>
      <c r="AA1557" s="38" t="str">
        <f t="shared" si="646"/>
        <v>Y</v>
      </c>
      <c r="AC1557" s="59">
        <v>2772.7777246594301</v>
      </c>
      <c r="AD1557" s="204">
        <v>2.2000000000000006E-3</v>
      </c>
      <c r="AE1557" s="38">
        <v>1</v>
      </c>
      <c r="AF1557" s="38">
        <v>0</v>
      </c>
      <c r="AJ1557" s="40">
        <f t="shared" si="648"/>
        <v>2772.7777246594301</v>
      </c>
      <c r="AK1557" s="40"/>
      <c r="AL1557" s="40"/>
      <c r="AM1557" s="40">
        <f t="shared" si="641"/>
        <v>6.1001109942507474</v>
      </c>
      <c r="AN1557" s="39">
        <f t="shared" si="655"/>
        <v>3.1</v>
      </c>
      <c r="AO1557" s="204"/>
      <c r="AP1557" s="204">
        <f t="shared" si="649"/>
        <v>2.2000000000000006E-3</v>
      </c>
      <c r="AQ1557" s="45"/>
      <c r="AR1557" s="45"/>
      <c r="AS1557" s="115"/>
      <c r="AT1557" s="115"/>
      <c r="AU1557" s="115">
        <f t="shared" si="642"/>
        <v>1</v>
      </c>
      <c r="AV1557" s="115">
        <f t="shared" si="643"/>
        <v>0</v>
      </c>
      <c r="AY1557" s="115"/>
      <c r="AZ1557" s="115"/>
      <c r="BB1557" s="39" t="s">
        <v>370</v>
      </c>
      <c r="BE1557" s="37" t="s">
        <v>2349</v>
      </c>
      <c r="BH1557" s="144" t="s">
        <v>1892</v>
      </c>
      <c r="BJ1557" s="39" t="s">
        <v>533</v>
      </c>
      <c r="BK1557" s="44" t="s">
        <v>1990</v>
      </c>
      <c r="BP1557" s="48" t="s">
        <v>1406</v>
      </c>
      <c r="BR1557" s="146" t="s">
        <v>1895</v>
      </c>
      <c r="BS1557" s="140" t="s">
        <v>558</v>
      </c>
      <c r="BT1557" s="39" t="s">
        <v>1911</v>
      </c>
      <c r="BW1557" s="243"/>
      <c r="BX1557" s="243"/>
      <c r="BY1557" s="48" t="s">
        <v>451</v>
      </c>
      <c r="BZ1557" s="237">
        <v>1.1000000000000001</v>
      </c>
      <c r="CA1557" s="39" t="s">
        <v>842</v>
      </c>
      <c r="CD1557" s="38" t="s">
        <v>1397</v>
      </c>
      <c r="CK1557" s="48" t="s">
        <v>451</v>
      </c>
      <c r="CL1557" s="147">
        <v>500</v>
      </c>
      <c r="CM1557" s="39" t="s">
        <v>842</v>
      </c>
      <c r="CP1557" s="39" t="s">
        <v>1397</v>
      </c>
      <c r="DR1557" s="38"/>
    </row>
    <row r="1558" spans="1:122" s="372" customFormat="1" x14ac:dyDescent="0.2">
      <c r="A1558" s="384" t="str">
        <f t="shared" si="638"/>
        <v>Raymark</v>
      </c>
      <c r="B1558" s="384" t="str">
        <f t="shared" si="656"/>
        <v>1,1-Dichloroethylene</v>
      </c>
      <c r="C1558" s="385" t="s">
        <v>2587</v>
      </c>
      <c r="D1558" s="385" t="str">
        <f t="shared" si="651"/>
        <v/>
      </c>
      <c r="E1558" s="385"/>
      <c r="F1558" s="386" t="str">
        <f t="shared" si="640"/>
        <v>K</v>
      </c>
      <c r="G1558" s="384" t="str">
        <f t="shared" si="639"/>
        <v>Residential</v>
      </c>
      <c r="H1558" s="384" t="str">
        <f t="shared" si="652"/>
        <v>basement</v>
      </c>
      <c r="I1558" s="385"/>
      <c r="J1558" s="385"/>
      <c r="K1558" s="385"/>
      <c r="L1558" s="384"/>
      <c r="M1558" s="385" t="str">
        <f t="shared" si="644"/>
        <v>Y</v>
      </c>
      <c r="N1558" s="385" t="str">
        <f t="shared" si="645"/>
        <v>Y</v>
      </c>
      <c r="O1558" s="385" t="str">
        <f t="shared" si="647"/>
        <v>Y</v>
      </c>
      <c r="P1558" s="384"/>
      <c r="Q1558" s="384"/>
      <c r="R1558" s="384"/>
      <c r="S1558" s="384"/>
      <c r="T1558" s="384"/>
      <c r="U1558" s="384"/>
      <c r="V1558" s="384"/>
      <c r="W1558" s="384"/>
      <c r="X1558" s="384"/>
      <c r="Y1558" s="385" t="str">
        <f t="shared" si="653"/>
        <v>Y</v>
      </c>
      <c r="Z1558" s="385" t="str">
        <f t="shared" si="654"/>
        <v>Y</v>
      </c>
      <c r="AA1558" s="385" t="str">
        <f t="shared" si="646"/>
        <v>Y</v>
      </c>
      <c r="AC1558" s="389">
        <v>2067.3290293615128</v>
      </c>
      <c r="AD1558" s="390">
        <v>2.53411306042885E-3</v>
      </c>
      <c r="AE1558" s="385">
        <v>1</v>
      </c>
      <c r="AF1558" s="385">
        <v>0</v>
      </c>
      <c r="AJ1558" s="394">
        <f t="shared" si="648"/>
        <v>2067.3290293615128</v>
      </c>
      <c r="AK1558" s="394"/>
      <c r="AL1558" s="394"/>
      <c r="AM1558" s="394">
        <f t="shared" si="641"/>
        <v>5.2388454935087072</v>
      </c>
      <c r="AN1558" s="372">
        <f t="shared" si="655"/>
        <v>0.8</v>
      </c>
      <c r="AO1558" s="390"/>
      <c r="AP1558" s="390">
        <f t="shared" si="649"/>
        <v>2.53411306042885E-3</v>
      </c>
      <c r="AQ1558" s="439"/>
      <c r="AR1558" s="439"/>
      <c r="AS1558" s="396"/>
      <c r="AT1558" s="396"/>
      <c r="AU1558" s="396">
        <f t="shared" si="642"/>
        <v>1</v>
      </c>
      <c r="AV1558" s="396">
        <f t="shared" si="643"/>
        <v>0</v>
      </c>
      <c r="AY1558" s="396"/>
      <c r="AZ1558" s="396"/>
      <c r="BB1558" s="372" t="s">
        <v>370</v>
      </c>
      <c r="BE1558" s="303" t="s">
        <v>2349</v>
      </c>
      <c r="BH1558" s="484" t="s">
        <v>1892</v>
      </c>
      <c r="BJ1558" s="372" t="s">
        <v>533</v>
      </c>
      <c r="BK1558" s="384" t="s">
        <v>1990</v>
      </c>
      <c r="BP1558" s="398" t="s">
        <v>1406</v>
      </c>
      <c r="BR1558" s="493" t="s">
        <v>1893</v>
      </c>
      <c r="BS1558" s="489" t="s">
        <v>538</v>
      </c>
      <c r="BT1558" s="372" t="s">
        <v>1911</v>
      </c>
      <c r="BW1558" s="399"/>
      <c r="BX1558" s="399"/>
      <c r="BY1558" s="398" t="s">
        <v>451</v>
      </c>
      <c r="BZ1558" s="494">
        <v>1.3</v>
      </c>
      <c r="CA1558" s="372" t="s">
        <v>842</v>
      </c>
      <c r="CD1558" s="385" t="s">
        <v>1397</v>
      </c>
      <c r="CK1558" s="398" t="s">
        <v>451</v>
      </c>
      <c r="CL1558" s="496">
        <v>513</v>
      </c>
      <c r="CM1558" s="372" t="s">
        <v>842</v>
      </c>
      <c r="CP1558" s="372" t="s">
        <v>1397</v>
      </c>
      <c r="DR1558" s="385"/>
    </row>
    <row r="1559" spans="1:122" s="372" customFormat="1" x14ac:dyDescent="0.2">
      <c r="A1559" s="384" t="str">
        <f t="shared" si="638"/>
        <v>Raymark</v>
      </c>
      <c r="B1559" s="384" t="str">
        <f t="shared" si="656"/>
        <v>1,1-Dichloroethylene</v>
      </c>
      <c r="C1559" s="385" t="s">
        <v>2587</v>
      </c>
      <c r="D1559" s="385" t="str">
        <f t="shared" si="651"/>
        <v/>
      </c>
      <c r="E1559" s="385"/>
      <c r="F1559" s="386" t="str">
        <f t="shared" si="640"/>
        <v>K</v>
      </c>
      <c r="G1559" s="384" t="str">
        <f t="shared" si="639"/>
        <v>Residential</v>
      </c>
      <c r="H1559" s="384" t="str">
        <f t="shared" si="652"/>
        <v>basement</v>
      </c>
      <c r="I1559" s="385"/>
      <c r="J1559" s="385"/>
      <c r="K1559" s="385"/>
      <c r="L1559" s="384"/>
      <c r="M1559" s="385" t="str">
        <f t="shared" si="644"/>
        <v>Y</v>
      </c>
      <c r="N1559" s="385" t="str">
        <f t="shared" si="645"/>
        <v>Y</v>
      </c>
      <c r="O1559" s="385" t="str">
        <f t="shared" si="647"/>
        <v>Y</v>
      </c>
      <c r="P1559" s="384"/>
      <c r="Q1559" s="384"/>
      <c r="R1559" s="384"/>
      <c r="S1559" s="384"/>
      <c r="T1559" s="384"/>
      <c r="U1559" s="384"/>
      <c r="V1559" s="384"/>
      <c r="W1559" s="384"/>
      <c r="X1559" s="384"/>
      <c r="Y1559" s="385" t="str">
        <f t="shared" si="653"/>
        <v>Y</v>
      </c>
      <c r="Z1559" s="385" t="str">
        <f t="shared" si="654"/>
        <v>Y</v>
      </c>
      <c r="AA1559" s="385" t="str">
        <f t="shared" si="646"/>
        <v>Y</v>
      </c>
      <c r="AC1559" s="389">
        <v>3759.8791118797103</v>
      </c>
      <c r="AD1559" s="390">
        <v>1.3933547695605575E-3</v>
      </c>
      <c r="AE1559" s="385">
        <v>1</v>
      </c>
      <c r="AF1559" s="385">
        <v>0</v>
      </c>
      <c r="AJ1559" s="394">
        <f t="shared" si="648"/>
        <v>3759.8791118797103</v>
      </c>
      <c r="AK1559" s="394"/>
      <c r="AL1559" s="394"/>
      <c r="AM1559" s="394">
        <f t="shared" si="641"/>
        <v>5.2388454935087072</v>
      </c>
      <c r="AN1559" s="372">
        <f t="shared" si="655"/>
        <v>0.8</v>
      </c>
      <c r="AO1559" s="390"/>
      <c r="AP1559" s="390">
        <f t="shared" si="649"/>
        <v>1.3933547695605575E-3</v>
      </c>
      <c r="AQ1559" s="439"/>
      <c r="AR1559" s="439"/>
      <c r="AS1559" s="396"/>
      <c r="AT1559" s="396"/>
      <c r="AU1559" s="396">
        <f t="shared" si="642"/>
        <v>1</v>
      </c>
      <c r="AV1559" s="396">
        <f t="shared" si="643"/>
        <v>0</v>
      </c>
      <c r="AY1559" s="396"/>
      <c r="AZ1559" s="396"/>
      <c r="BB1559" s="372" t="s">
        <v>370</v>
      </c>
      <c r="BE1559" s="303" t="s">
        <v>2349</v>
      </c>
      <c r="BH1559" s="484" t="s">
        <v>1892</v>
      </c>
      <c r="BJ1559" s="372" t="s">
        <v>533</v>
      </c>
      <c r="BK1559" s="384" t="s">
        <v>1990</v>
      </c>
      <c r="BP1559" s="398" t="s">
        <v>1406</v>
      </c>
      <c r="BR1559" s="493" t="s">
        <v>1894</v>
      </c>
      <c r="BS1559" s="489" t="s">
        <v>538</v>
      </c>
      <c r="BT1559" s="372" t="s">
        <v>1911</v>
      </c>
      <c r="BW1559" s="399"/>
      <c r="BX1559" s="399"/>
      <c r="BY1559" s="398" t="s">
        <v>451</v>
      </c>
      <c r="BZ1559" s="494">
        <v>1.3</v>
      </c>
      <c r="CA1559" s="372" t="s">
        <v>842</v>
      </c>
      <c r="CD1559" s="385" t="s">
        <v>1397</v>
      </c>
      <c r="CK1559" s="398" t="s">
        <v>451</v>
      </c>
      <c r="CL1559" s="496">
        <v>933</v>
      </c>
      <c r="CM1559" s="372" t="s">
        <v>842</v>
      </c>
      <c r="CP1559" s="372" t="s">
        <v>1397</v>
      </c>
      <c r="DR1559" s="385"/>
    </row>
    <row r="1560" spans="1:122" s="372" customFormat="1" x14ac:dyDescent="0.2">
      <c r="A1560" s="384" t="str">
        <f t="shared" si="638"/>
        <v>Raymark</v>
      </c>
      <c r="B1560" s="384" t="str">
        <f t="shared" si="656"/>
        <v>1,1-Dichloroethylene</v>
      </c>
      <c r="C1560" s="385" t="s">
        <v>2587</v>
      </c>
      <c r="D1560" s="385" t="str">
        <f t="shared" si="651"/>
        <v/>
      </c>
      <c r="E1560" s="385"/>
      <c r="F1560" s="386" t="str">
        <f t="shared" si="640"/>
        <v>K</v>
      </c>
      <c r="G1560" s="384" t="str">
        <f t="shared" si="639"/>
        <v>Residential</v>
      </c>
      <c r="H1560" s="384" t="str">
        <f t="shared" si="652"/>
        <v>basement</v>
      </c>
      <c r="I1560" s="385"/>
      <c r="J1560" s="385"/>
      <c r="K1560" s="385"/>
      <c r="L1560" s="384"/>
      <c r="M1560" s="385" t="str">
        <f t="shared" si="644"/>
        <v>Y</v>
      </c>
      <c r="N1560" s="385" t="str">
        <f t="shared" si="645"/>
        <v>Y</v>
      </c>
      <c r="O1560" s="385" t="str">
        <f t="shared" si="647"/>
        <v>Y</v>
      </c>
      <c r="P1560" s="384"/>
      <c r="Q1560" s="384"/>
      <c r="R1560" s="384"/>
      <c r="S1560" s="384"/>
      <c r="T1560" s="384"/>
      <c r="U1560" s="384"/>
      <c r="V1560" s="384"/>
      <c r="W1560" s="384"/>
      <c r="X1560" s="384"/>
      <c r="Y1560" s="385" t="str">
        <f t="shared" si="653"/>
        <v>Y</v>
      </c>
      <c r="Z1560" s="385" t="str">
        <f t="shared" si="654"/>
        <v>Y</v>
      </c>
      <c r="AA1560" s="385" t="str">
        <f t="shared" si="646"/>
        <v>Y</v>
      </c>
      <c r="AC1560" s="389">
        <v>2067.3290293615128</v>
      </c>
      <c r="AD1560" s="390">
        <v>2.53411306042885E-3</v>
      </c>
      <c r="AE1560" s="385">
        <v>1</v>
      </c>
      <c r="AF1560" s="385">
        <v>0</v>
      </c>
      <c r="AJ1560" s="394">
        <f t="shared" si="648"/>
        <v>2067.3290293615128</v>
      </c>
      <c r="AK1560" s="394"/>
      <c r="AL1560" s="394"/>
      <c r="AM1560" s="394">
        <f t="shared" si="641"/>
        <v>5.2388454935087072</v>
      </c>
      <c r="AN1560" s="372">
        <f t="shared" si="655"/>
        <v>0.8</v>
      </c>
      <c r="AO1560" s="390"/>
      <c r="AP1560" s="390">
        <f t="shared" si="649"/>
        <v>2.53411306042885E-3</v>
      </c>
      <c r="AQ1560" s="439"/>
      <c r="AR1560" s="439"/>
      <c r="AS1560" s="396"/>
      <c r="AT1560" s="396"/>
      <c r="AU1560" s="396">
        <f t="shared" si="642"/>
        <v>1</v>
      </c>
      <c r="AV1560" s="396">
        <f t="shared" si="643"/>
        <v>0</v>
      </c>
      <c r="AY1560" s="396"/>
      <c r="AZ1560" s="396"/>
      <c r="BB1560" s="372" t="s">
        <v>370</v>
      </c>
      <c r="BE1560" s="303" t="s">
        <v>2349</v>
      </c>
      <c r="BH1560" s="484" t="s">
        <v>1892</v>
      </c>
      <c r="BJ1560" s="372" t="s">
        <v>533</v>
      </c>
      <c r="BK1560" s="384" t="s">
        <v>1990</v>
      </c>
      <c r="BP1560" s="398" t="s">
        <v>1406</v>
      </c>
      <c r="BR1560" s="493" t="s">
        <v>1895</v>
      </c>
      <c r="BS1560" s="489" t="s">
        <v>538</v>
      </c>
      <c r="BT1560" s="372" t="s">
        <v>1911</v>
      </c>
      <c r="BW1560" s="399"/>
      <c r="BX1560" s="399"/>
      <c r="BY1560" s="398" t="s">
        <v>451</v>
      </c>
      <c r="BZ1560" s="494">
        <v>1.3</v>
      </c>
      <c r="CA1560" s="372" t="s">
        <v>842</v>
      </c>
      <c r="CD1560" s="385" t="s">
        <v>1397</v>
      </c>
      <c r="CK1560" s="398" t="s">
        <v>451</v>
      </c>
      <c r="CL1560" s="496">
        <v>513</v>
      </c>
      <c r="CM1560" s="372" t="s">
        <v>842</v>
      </c>
      <c r="CP1560" s="372" t="s">
        <v>1397</v>
      </c>
      <c r="DR1560" s="385"/>
    </row>
    <row r="1561" spans="1:122" s="372" customFormat="1" x14ac:dyDescent="0.2">
      <c r="A1561" s="384" t="str">
        <f t="shared" si="638"/>
        <v>Raymark</v>
      </c>
      <c r="B1561" s="384" t="str">
        <f t="shared" si="656"/>
        <v>cis-1,2-Dichloroethylene</v>
      </c>
      <c r="C1561" s="385" t="s">
        <v>2587</v>
      </c>
      <c r="D1561" s="385" t="str">
        <f t="shared" si="651"/>
        <v/>
      </c>
      <c r="E1561" s="385"/>
      <c r="F1561" s="386" t="str">
        <f t="shared" si="640"/>
        <v>K</v>
      </c>
      <c r="G1561" s="384" t="str">
        <f t="shared" si="639"/>
        <v>Residential</v>
      </c>
      <c r="H1561" s="384" t="str">
        <f t="shared" si="652"/>
        <v>basement</v>
      </c>
      <c r="I1561" s="385"/>
      <c r="J1561" s="385"/>
      <c r="K1561" s="385"/>
      <c r="L1561" s="384"/>
      <c r="M1561" s="385" t="str">
        <f t="shared" si="644"/>
        <v>Y</v>
      </c>
      <c r="N1561" s="385" t="str">
        <f t="shared" si="645"/>
        <v>Y</v>
      </c>
      <c r="O1561" s="385" t="str">
        <f t="shared" si="647"/>
        <v>Y</v>
      </c>
      <c r="P1561" s="384"/>
      <c r="Q1561" s="384"/>
      <c r="R1561" s="384"/>
      <c r="S1561" s="384"/>
      <c r="T1561" s="384"/>
      <c r="U1561" s="384"/>
      <c r="V1561" s="384"/>
      <c r="W1561" s="384"/>
      <c r="X1561" s="384"/>
      <c r="Y1561" s="385" t="str">
        <f t="shared" si="653"/>
        <v>Y</v>
      </c>
      <c r="Z1561" s="385" t="str">
        <f t="shared" si="654"/>
        <v>Y</v>
      </c>
      <c r="AA1561" s="385" t="str">
        <f t="shared" si="646"/>
        <v>Y</v>
      </c>
      <c r="AC1561" s="389">
        <v>330.45025420593379</v>
      </c>
      <c r="AD1561" s="390">
        <v>2.8048780487804881E-3</v>
      </c>
      <c r="AE1561" s="385">
        <v>1</v>
      </c>
      <c r="AF1561" s="385">
        <v>0</v>
      </c>
      <c r="AJ1561" s="394">
        <f t="shared" si="648"/>
        <v>330.45025420593379</v>
      </c>
      <c r="AK1561" s="394"/>
      <c r="AL1561" s="394"/>
      <c r="AM1561" s="394">
        <f t="shared" si="641"/>
        <v>0.92687266423615589</v>
      </c>
      <c r="AN1561" s="372" t="str">
        <f t="shared" si="655"/>
        <v/>
      </c>
      <c r="AO1561" s="390"/>
      <c r="AP1561" s="390">
        <f t="shared" si="649"/>
        <v>2.8048780487804881E-3</v>
      </c>
      <c r="AQ1561" s="439"/>
      <c r="AR1561" s="439"/>
      <c r="AS1561" s="396"/>
      <c r="AT1561" s="396"/>
      <c r="AU1561" s="396">
        <f t="shared" si="642"/>
        <v>1</v>
      </c>
      <c r="AV1561" s="396">
        <f t="shared" si="643"/>
        <v>0</v>
      </c>
      <c r="AY1561" s="396"/>
      <c r="AZ1561" s="396"/>
      <c r="BB1561" s="372" t="s">
        <v>370</v>
      </c>
      <c r="BE1561" s="303" t="s">
        <v>2349</v>
      </c>
      <c r="BH1561" s="484" t="s">
        <v>1892</v>
      </c>
      <c r="BJ1561" s="372" t="s">
        <v>533</v>
      </c>
      <c r="BK1561" s="384" t="s">
        <v>1990</v>
      </c>
      <c r="BP1561" s="398" t="s">
        <v>1406</v>
      </c>
      <c r="BR1561" s="493" t="s">
        <v>1893</v>
      </c>
      <c r="BS1561" s="489" t="s">
        <v>1400</v>
      </c>
      <c r="BT1561" s="372" t="s">
        <v>1911</v>
      </c>
      <c r="BW1561" s="399"/>
      <c r="BX1561" s="399"/>
      <c r="BY1561" s="398" t="s">
        <v>451</v>
      </c>
      <c r="BZ1561" s="494">
        <v>0.23</v>
      </c>
      <c r="CA1561" s="372" t="s">
        <v>842</v>
      </c>
      <c r="CD1561" s="385" t="s">
        <v>1397</v>
      </c>
      <c r="CK1561" s="398" t="s">
        <v>451</v>
      </c>
      <c r="CL1561" s="496">
        <v>82</v>
      </c>
      <c r="CM1561" s="372" t="s">
        <v>842</v>
      </c>
      <c r="CP1561" s="372" t="s">
        <v>1397</v>
      </c>
      <c r="DR1561" s="385"/>
    </row>
    <row r="1562" spans="1:122" s="372" customFormat="1" x14ac:dyDescent="0.2">
      <c r="A1562" s="384" t="str">
        <f t="shared" si="638"/>
        <v>Raymark</v>
      </c>
      <c r="B1562" s="384" t="str">
        <f t="shared" si="656"/>
        <v>cis-1,2-Dichloroethylene</v>
      </c>
      <c r="C1562" s="385" t="s">
        <v>2587</v>
      </c>
      <c r="D1562" s="385" t="str">
        <f t="shared" si="651"/>
        <v/>
      </c>
      <c r="E1562" s="385"/>
      <c r="F1562" s="386" t="str">
        <f t="shared" si="640"/>
        <v>K</v>
      </c>
      <c r="G1562" s="384" t="str">
        <f t="shared" si="639"/>
        <v>Residential</v>
      </c>
      <c r="H1562" s="384" t="str">
        <f t="shared" si="652"/>
        <v>basement</v>
      </c>
      <c r="I1562" s="385"/>
      <c r="J1562" s="385"/>
      <c r="K1562" s="385"/>
      <c r="L1562" s="384"/>
      <c r="M1562" s="385" t="str">
        <f t="shared" si="644"/>
        <v>Y</v>
      </c>
      <c r="N1562" s="385" t="str">
        <f t="shared" si="645"/>
        <v>Y</v>
      </c>
      <c r="O1562" s="385" t="str">
        <f t="shared" si="647"/>
        <v>Y</v>
      </c>
      <c r="P1562" s="384"/>
      <c r="Q1562" s="384"/>
      <c r="R1562" s="384"/>
      <c r="S1562" s="384"/>
      <c r="T1562" s="384"/>
      <c r="U1562" s="384"/>
      <c r="V1562" s="384"/>
      <c r="W1562" s="384"/>
      <c r="X1562" s="384"/>
      <c r="Y1562" s="385" t="str">
        <f t="shared" si="653"/>
        <v>Y</v>
      </c>
      <c r="Z1562" s="385" t="str">
        <f t="shared" si="654"/>
        <v>Y</v>
      </c>
      <c r="AA1562" s="385" t="str">
        <f t="shared" si="646"/>
        <v>Y</v>
      </c>
      <c r="AC1562" s="389">
        <v>765.6774182820418</v>
      </c>
      <c r="AD1562" s="390">
        <v>1.2105263157894737E-3</v>
      </c>
      <c r="AE1562" s="385">
        <v>1</v>
      </c>
      <c r="AF1562" s="385">
        <v>0</v>
      </c>
      <c r="AJ1562" s="394">
        <f t="shared" si="648"/>
        <v>765.6774182820418</v>
      </c>
      <c r="AK1562" s="394"/>
      <c r="AL1562" s="394"/>
      <c r="AM1562" s="394">
        <f t="shared" si="641"/>
        <v>0.92687266423615589</v>
      </c>
      <c r="AN1562" s="372" t="str">
        <f t="shared" si="655"/>
        <v/>
      </c>
      <c r="AO1562" s="390"/>
      <c r="AP1562" s="390">
        <f t="shared" si="649"/>
        <v>1.2105263157894737E-3</v>
      </c>
      <c r="AQ1562" s="439"/>
      <c r="AR1562" s="439"/>
      <c r="AS1562" s="396"/>
      <c r="AT1562" s="396"/>
      <c r="AU1562" s="396">
        <f t="shared" si="642"/>
        <v>1</v>
      </c>
      <c r="AV1562" s="396">
        <f t="shared" si="643"/>
        <v>0</v>
      </c>
      <c r="AY1562" s="396"/>
      <c r="AZ1562" s="396"/>
      <c r="BB1562" s="372" t="s">
        <v>370</v>
      </c>
      <c r="BE1562" s="303" t="s">
        <v>2349</v>
      </c>
      <c r="BH1562" s="484" t="s">
        <v>1892</v>
      </c>
      <c r="BJ1562" s="372" t="s">
        <v>533</v>
      </c>
      <c r="BK1562" s="384" t="s">
        <v>1990</v>
      </c>
      <c r="BP1562" s="398" t="s">
        <v>1406</v>
      </c>
      <c r="BR1562" s="493" t="s">
        <v>1894</v>
      </c>
      <c r="BS1562" s="489" t="s">
        <v>1400</v>
      </c>
      <c r="BT1562" s="372" t="s">
        <v>1911</v>
      </c>
      <c r="BW1562" s="399"/>
      <c r="BX1562" s="399"/>
      <c r="BY1562" s="398" t="s">
        <v>451</v>
      </c>
      <c r="BZ1562" s="494">
        <v>0.23</v>
      </c>
      <c r="CA1562" s="372" t="s">
        <v>842</v>
      </c>
      <c r="CD1562" s="385" t="s">
        <v>1397</v>
      </c>
      <c r="CK1562" s="398" t="s">
        <v>451</v>
      </c>
      <c r="CL1562" s="496">
        <v>190</v>
      </c>
      <c r="CM1562" s="372" t="s">
        <v>842</v>
      </c>
      <c r="CP1562" s="372" t="s">
        <v>1397</v>
      </c>
      <c r="DR1562" s="385"/>
    </row>
    <row r="1563" spans="1:122" s="372" customFormat="1" x14ac:dyDescent="0.2">
      <c r="A1563" s="384" t="str">
        <f t="shared" si="638"/>
        <v>Raymark</v>
      </c>
      <c r="B1563" s="384" t="str">
        <f t="shared" si="656"/>
        <v>cis-1,2-Dichloroethylene</v>
      </c>
      <c r="C1563" s="385" t="s">
        <v>2587</v>
      </c>
      <c r="D1563" s="385" t="str">
        <f t="shared" si="651"/>
        <v/>
      </c>
      <c r="E1563" s="385"/>
      <c r="F1563" s="386" t="str">
        <f t="shared" si="640"/>
        <v>K</v>
      </c>
      <c r="G1563" s="384" t="str">
        <f t="shared" si="639"/>
        <v>Residential</v>
      </c>
      <c r="H1563" s="384" t="str">
        <f t="shared" si="652"/>
        <v>basement</v>
      </c>
      <c r="I1563" s="385"/>
      <c r="J1563" s="385"/>
      <c r="K1563" s="385"/>
      <c r="L1563" s="384"/>
      <c r="M1563" s="385" t="str">
        <f t="shared" si="644"/>
        <v>Y</v>
      </c>
      <c r="N1563" s="385" t="str">
        <f t="shared" si="645"/>
        <v>Y</v>
      </c>
      <c r="O1563" s="385" t="str">
        <f t="shared" si="647"/>
        <v>Y</v>
      </c>
      <c r="P1563" s="384"/>
      <c r="Q1563" s="384"/>
      <c r="R1563" s="384"/>
      <c r="S1563" s="384"/>
      <c r="T1563" s="384"/>
      <c r="U1563" s="384"/>
      <c r="V1563" s="384"/>
      <c r="W1563" s="384"/>
      <c r="X1563" s="384"/>
      <c r="Y1563" s="385" t="str">
        <f t="shared" si="653"/>
        <v>Y</v>
      </c>
      <c r="Z1563" s="385" t="str">
        <f t="shared" si="654"/>
        <v>Y</v>
      </c>
      <c r="AA1563" s="385" t="str">
        <f t="shared" si="646"/>
        <v>Y</v>
      </c>
      <c r="AC1563" s="389">
        <v>338.51001650363952</v>
      </c>
      <c r="AD1563" s="390">
        <v>2.7380952380952383E-3</v>
      </c>
      <c r="AE1563" s="385">
        <v>1</v>
      </c>
      <c r="AF1563" s="385">
        <v>0</v>
      </c>
      <c r="AJ1563" s="394">
        <f t="shared" si="648"/>
        <v>338.51001650363952</v>
      </c>
      <c r="AK1563" s="394"/>
      <c r="AL1563" s="394"/>
      <c r="AM1563" s="394">
        <f t="shared" si="641"/>
        <v>0.92687266423615589</v>
      </c>
      <c r="AN1563" s="372" t="str">
        <f t="shared" si="655"/>
        <v/>
      </c>
      <c r="AO1563" s="390"/>
      <c r="AP1563" s="390">
        <f t="shared" si="649"/>
        <v>2.7380952380952383E-3</v>
      </c>
      <c r="AQ1563" s="439"/>
      <c r="AR1563" s="439"/>
      <c r="AS1563" s="396"/>
      <c r="AT1563" s="396"/>
      <c r="AU1563" s="396">
        <f t="shared" si="642"/>
        <v>1</v>
      </c>
      <c r="AV1563" s="396">
        <f t="shared" si="643"/>
        <v>0</v>
      </c>
      <c r="AY1563" s="396"/>
      <c r="AZ1563" s="396"/>
      <c r="BB1563" s="372" t="s">
        <v>370</v>
      </c>
      <c r="BE1563" s="303" t="s">
        <v>2349</v>
      </c>
      <c r="BH1563" s="484" t="s">
        <v>1892</v>
      </c>
      <c r="BJ1563" s="372" t="s">
        <v>533</v>
      </c>
      <c r="BK1563" s="384" t="s">
        <v>1990</v>
      </c>
      <c r="BP1563" s="398" t="s">
        <v>1406</v>
      </c>
      <c r="BR1563" s="493" t="s">
        <v>1895</v>
      </c>
      <c r="BS1563" s="489" t="s">
        <v>1400</v>
      </c>
      <c r="BT1563" s="372" t="s">
        <v>1911</v>
      </c>
      <c r="BW1563" s="399"/>
      <c r="BX1563" s="399"/>
      <c r="BY1563" s="398" t="s">
        <v>451</v>
      </c>
      <c r="BZ1563" s="494">
        <v>0.23</v>
      </c>
      <c r="CA1563" s="372" t="s">
        <v>842</v>
      </c>
      <c r="CD1563" s="385" t="s">
        <v>1397</v>
      </c>
      <c r="CK1563" s="398" t="s">
        <v>451</v>
      </c>
      <c r="CL1563" s="496">
        <v>84</v>
      </c>
      <c r="CM1563" s="372" t="s">
        <v>842</v>
      </c>
      <c r="CP1563" s="372" t="s">
        <v>1397</v>
      </c>
      <c r="DR1563" s="385"/>
    </row>
    <row r="1564" spans="1:122" s="372" customFormat="1" x14ac:dyDescent="0.2">
      <c r="A1564" s="384" t="str">
        <f t="shared" si="638"/>
        <v>Raymark</v>
      </c>
      <c r="B1564" s="490" t="s">
        <v>1393</v>
      </c>
      <c r="C1564" s="385" t="s">
        <v>2587</v>
      </c>
      <c r="D1564" s="385" t="str">
        <f t="shared" si="651"/>
        <v/>
      </c>
      <c r="E1564" s="385"/>
      <c r="F1564" s="386" t="str">
        <f t="shared" si="640"/>
        <v>K</v>
      </c>
      <c r="G1564" s="384" t="str">
        <f t="shared" si="639"/>
        <v>Residential</v>
      </c>
      <c r="H1564" s="384" t="str">
        <f t="shared" si="652"/>
        <v>basement</v>
      </c>
      <c r="I1564" s="385"/>
      <c r="J1564" s="385"/>
      <c r="K1564" s="385"/>
      <c r="L1564" s="384"/>
      <c r="M1564" s="385" t="str">
        <f t="shared" si="644"/>
        <v>Y</v>
      </c>
      <c r="N1564" s="385" t="str">
        <f t="shared" si="645"/>
        <v>Y</v>
      </c>
      <c r="O1564" s="385" t="str">
        <f t="shared" si="647"/>
        <v>Y</v>
      </c>
      <c r="P1564" s="384"/>
      <c r="Q1564" s="384"/>
      <c r="R1564" s="384"/>
      <c r="S1564" s="384"/>
      <c r="T1564" s="384"/>
      <c r="U1564" s="384"/>
      <c r="V1564" s="384"/>
      <c r="W1564" s="384"/>
      <c r="X1564" s="384"/>
      <c r="Y1564" s="385" t="str">
        <f t="shared" si="653"/>
        <v>Y</v>
      </c>
      <c r="Z1564" s="385" t="str">
        <f t="shared" si="654"/>
        <v>Y</v>
      </c>
      <c r="AA1564" s="385" t="str">
        <f t="shared" si="646"/>
        <v>Y</v>
      </c>
      <c r="AC1564" s="389">
        <v>1141.5575777479389</v>
      </c>
      <c r="AD1564" s="390">
        <v>2.583732057416268E-3</v>
      </c>
      <c r="AE1564" s="385">
        <v>1</v>
      </c>
      <c r="AF1564" s="385">
        <v>0</v>
      </c>
      <c r="AJ1564" s="394">
        <f t="shared" si="648"/>
        <v>1141.5575777479389</v>
      </c>
      <c r="AK1564" s="394"/>
      <c r="AL1564" s="394"/>
      <c r="AM1564" s="394">
        <f t="shared" si="641"/>
        <v>2.9494789090138136</v>
      </c>
      <c r="AN1564" s="372">
        <f t="shared" si="655"/>
        <v>0.5</v>
      </c>
      <c r="AO1564" s="390"/>
      <c r="AP1564" s="390">
        <f t="shared" si="649"/>
        <v>2.583732057416268E-3</v>
      </c>
      <c r="AQ1564" s="439"/>
      <c r="AR1564" s="439"/>
      <c r="AS1564" s="396"/>
      <c r="AT1564" s="396"/>
      <c r="AU1564" s="396">
        <f t="shared" si="642"/>
        <v>1</v>
      </c>
      <c r="AV1564" s="396">
        <f t="shared" si="643"/>
        <v>0</v>
      </c>
      <c r="AY1564" s="396"/>
      <c r="AZ1564" s="396"/>
      <c r="BB1564" s="372" t="s">
        <v>370</v>
      </c>
      <c r="BE1564" s="303" t="s">
        <v>2349</v>
      </c>
      <c r="BH1564" s="484" t="s">
        <v>1892</v>
      </c>
      <c r="BJ1564" s="372" t="s">
        <v>533</v>
      </c>
      <c r="BK1564" s="384" t="s">
        <v>1990</v>
      </c>
      <c r="BP1564" s="398" t="s">
        <v>1406</v>
      </c>
      <c r="BR1564" s="493" t="s">
        <v>1893</v>
      </c>
      <c r="BS1564" s="406" t="s">
        <v>1393</v>
      </c>
      <c r="BT1564" s="372" t="s">
        <v>1911</v>
      </c>
      <c r="BW1564" s="399"/>
      <c r="BX1564" s="399"/>
      <c r="BY1564" s="398" t="s">
        <v>451</v>
      </c>
      <c r="BZ1564" s="494">
        <v>0.54</v>
      </c>
      <c r="CA1564" s="372" t="s">
        <v>842</v>
      </c>
      <c r="CD1564" s="385" t="s">
        <v>1397</v>
      </c>
      <c r="CK1564" s="398" t="s">
        <v>451</v>
      </c>
      <c r="CL1564" s="496">
        <v>209</v>
      </c>
      <c r="CM1564" s="372" t="s">
        <v>842</v>
      </c>
      <c r="CP1564" s="372" t="s">
        <v>1397</v>
      </c>
      <c r="DR1564" s="385"/>
    </row>
    <row r="1565" spans="1:122" s="372" customFormat="1" x14ac:dyDescent="0.2">
      <c r="A1565" s="384" t="str">
        <f t="shared" si="638"/>
        <v>Raymark</v>
      </c>
      <c r="B1565" s="490" t="s">
        <v>1393</v>
      </c>
      <c r="C1565" s="385" t="s">
        <v>2587</v>
      </c>
      <c r="D1565" s="385" t="str">
        <f t="shared" si="651"/>
        <v/>
      </c>
      <c r="E1565" s="385"/>
      <c r="F1565" s="386" t="str">
        <f t="shared" si="640"/>
        <v>K</v>
      </c>
      <c r="G1565" s="384" t="str">
        <f t="shared" si="639"/>
        <v>Residential</v>
      </c>
      <c r="H1565" s="384" t="str">
        <f t="shared" si="652"/>
        <v>basement</v>
      </c>
      <c r="I1565" s="385"/>
      <c r="J1565" s="385"/>
      <c r="K1565" s="385"/>
      <c r="L1565" s="384"/>
      <c r="M1565" s="385" t="str">
        <f t="shared" si="644"/>
        <v>Y</v>
      </c>
      <c r="N1565" s="385" t="str">
        <f t="shared" si="645"/>
        <v>Y</v>
      </c>
      <c r="O1565" s="385" t="str">
        <f t="shared" si="647"/>
        <v>Y</v>
      </c>
      <c r="P1565" s="384"/>
      <c r="Q1565" s="384"/>
      <c r="R1565" s="384"/>
      <c r="S1565" s="384"/>
      <c r="T1565" s="384"/>
      <c r="U1565" s="384"/>
      <c r="V1565" s="384"/>
      <c r="W1565" s="384"/>
      <c r="X1565" s="384"/>
      <c r="Y1565" s="385" t="str">
        <f t="shared" si="653"/>
        <v>Y</v>
      </c>
      <c r="Z1565" s="385" t="str">
        <f t="shared" si="654"/>
        <v>Y</v>
      </c>
      <c r="AA1565" s="385" t="str">
        <f t="shared" si="646"/>
        <v>Y</v>
      </c>
      <c r="AC1565" s="389">
        <v>2403.2791110482922</v>
      </c>
      <c r="AD1565" s="390">
        <v>1.2272727272727275E-3</v>
      </c>
      <c r="AE1565" s="385">
        <v>1</v>
      </c>
      <c r="AF1565" s="385">
        <v>0</v>
      </c>
      <c r="AJ1565" s="394">
        <f t="shared" si="648"/>
        <v>2403.2791110482922</v>
      </c>
      <c r="AK1565" s="394"/>
      <c r="AL1565" s="394"/>
      <c r="AM1565" s="394">
        <f t="shared" si="641"/>
        <v>2.9494789090138136</v>
      </c>
      <c r="AN1565" s="372">
        <f t="shared" si="655"/>
        <v>0.5</v>
      </c>
      <c r="AO1565" s="390"/>
      <c r="AP1565" s="390">
        <f t="shared" si="649"/>
        <v>1.2272727272727275E-3</v>
      </c>
      <c r="AQ1565" s="439"/>
      <c r="AR1565" s="439"/>
      <c r="AS1565" s="396"/>
      <c r="AT1565" s="396"/>
      <c r="AU1565" s="396">
        <f t="shared" si="642"/>
        <v>1</v>
      </c>
      <c r="AV1565" s="396">
        <f t="shared" si="643"/>
        <v>0</v>
      </c>
      <c r="AY1565" s="396"/>
      <c r="AZ1565" s="396"/>
      <c r="BB1565" s="372" t="s">
        <v>370</v>
      </c>
      <c r="BE1565" s="303" t="s">
        <v>2349</v>
      </c>
      <c r="BH1565" s="484" t="s">
        <v>1892</v>
      </c>
      <c r="BJ1565" s="372" t="s">
        <v>533</v>
      </c>
      <c r="BK1565" s="384" t="s">
        <v>1990</v>
      </c>
      <c r="BP1565" s="398" t="s">
        <v>1406</v>
      </c>
      <c r="BR1565" s="493" t="s">
        <v>1894</v>
      </c>
      <c r="BS1565" s="406" t="s">
        <v>1393</v>
      </c>
      <c r="BT1565" s="372" t="s">
        <v>1911</v>
      </c>
      <c r="BW1565" s="399"/>
      <c r="BX1565" s="399"/>
      <c r="BY1565" s="398" t="s">
        <v>451</v>
      </c>
      <c r="BZ1565" s="494">
        <v>0.54</v>
      </c>
      <c r="CA1565" s="372" t="s">
        <v>842</v>
      </c>
      <c r="CD1565" s="385" t="s">
        <v>1397</v>
      </c>
      <c r="CK1565" s="398" t="s">
        <v>451</v>
      </c>
      <c r="CL1565" s="496">
        <v>440</v>
      </c>
      <c r="CM1565" s="372" t="s">
        <v>842</v>
      </c>
      <c r="CP1565" s="372" t="s">
        <v>1397</v>
      </c>
      <c r="DR1565" s="385"/>
    </row>
    <row r="1566" spans="1:122" s="372" customFormat="1" x14ac:dyDescent="0.2">
      <c r="A1566" s="384" t="str">
        <f t="shared" si="638"/>
        <v>Raymark</v>
      </c>
      <c r="B1566" s="490" t="s">
        <v>1393</v>
      </c>
      <c r="C1566" s="385" t="s">
        <v>2587</v>
      </c>
      <c r="D1566" s="385" t="str">
        <f t="shared" si="651"/>
        <v/>
      </c>
      <c r="E1566" s="385"/>
      <c r="F1566" s="386" t="str">
        <f t="shared" si="640"/>
        <v>K</v>
      </c>
      <c r="G1566" s="384" t="str">
        <f t="shared" si="639"/>
        <v>Residential</v>
      </c>
      <c r="H1566" s="384" t="str">
        <f t="shared" si="652"/>
        <v>basement</v>
      </c>
      <c r="I1566" s="385"/>
      <c r="J1566" s="385"/>
      <c r="K1566" s="385"/>
      <c r="L1566" s="384"/>
      <c r="M1566" s="385" t="str">
        <f t="shared" si="644"/>
        <v>Y</v>
      </c>
      <c r="N1566" s="385" t="str">
        <f t="shared" si="645"/>
        <v>Y</v>
      </c>
      <c r="O1566" s="385" t="str">
        <f t="shared" si="647"/>
        <v>Y</v>
      </c>
      <c r="P1566" s="384"/>
      <c r="Q1566" s="384"/>
      <c r="R1566" s="384"/>
      <c r="S1566" s="384"/>
      <c r="T1566" s="384"/>
      <c r="U1566" s="384"/>
      <c r="V1566" s="384"/>
      <c r="W1566" s="384"/>
      <c r="X1566" s="384"/>
      <c r="Y1566" s="385" t="str">
        <f t="shared" si="653"/>
        <v>Y</v>
      </c>
      <c r="Z1566" s="385" t="str">
        <f t="shared" si="654"/>
        <v>Y</v>
      </c>
      <c r="AA1566" s="385" t="str">
        <f t="shared" si="646"/>
        <v>Y</v>
      </c>
      <c r="AC1566" s="389">
        <v>1147.019575727594</v>
      </c>
      <c r="AD1566" s="390">
        <v>2.5714285714285717E-3</v>
      </c>
      <c r="AE1566" s="385">
        <v>1</v>
      </c>
      <c r="AF1566" s="385">
        <v>0</v>
      </c>
      <c r="AJ1566" s="394">
        <f t="shared" si="648"/>
        <v>1147.019575727594</v>
      </c>
      <c r="AK1566" s="394"/>
      <c r="AL1566" s="394"/>
      <c r="AM1566" s="394">
        <f t="shared" si="641"/>
        <v>2.9494789090138136</v>
      </c>
      <c r="AN1566" s="372">
        <f t="shared" si="655"/>
        <v>0.5</v>
      </c>
      <c r="AO1566" s="390"/>
      <c r="AP1566" s="390">
        <f t="shared" si="649"/>
        <v>2.5714285714285717E-3</v>
      </c>
      <c r="AQ1566" s="439"/>
      <c r="AR1566" s="439"/>
      <c r="AS1566" s="396"/>
      <c r="AT1566" s="396"/>
      <c r="AU1566" s="396">
        <f t="shared" si="642"/>
        <v>1</v>
      </c>
      <c r="AV1566" s="396">
        <f t="shared" si="643"/>
        <v>0</v>
      </c>
      <c r="AY1566" s="396"/>
      <c r="AZ1566" s="396"/>
      <c r="BB1566" s="372" t="s">
        <v>370</v>
      </c>
      <c r="BE1566" s="303" t="s">
        <v>2349</v>
      </c>
      <c r="BH1566" s="484" t="s">
        <v>1892</v>
      </c>
      <c r="BJ1566" s="372" t="s">
        <v>533</v>
      </c>
      <c r="BK1566" s="384" t="s">
        <v>1990</v>
      </c>
      <c r="BP1566" s="398" t="s">
        <v>1406</v>
      </c>
      <c r="BR1566" s="493" t="s">
        <v>1895</v>
      </c>
      <c r="BS1566" s="406" t="s">
        <v>1393</v>
      </c>
      <c r="BT1566" s="372" t="s">
        <v>1911</v>
      </c>
      <c r="BW1566" s="399"/>
      <c r="BX1566" s="399"/>
      <c r="BY1566" s="398" t="s">
        <v>451</v>
      </c>
      <c r="BZ1566" s="494">
        <v>0.54</v>
      </c>
      <c r="CA1566" s="372" t="s">
        <v>842</v>
      </c>
      <c r="CD1566" s="385" t="s">
        <v>1397</v>
      </c>
      <c r="CK1566" s="398" t="s">
        <v>451</v>
      </c>
      <c r="CL1566" s="496">
        <v>210</v>
      </c>
      <c r="CM1566" s="372" t="s">
        <v>842</v>
      </c>
      <c r="CP1566" s="372" t="s">
        <v>1397</v>
      </c>
      <c r="DR1566" s="385"/>
    </row>
    <row r="1567" spans="1:122" s="39" customFormat="1" x14ac:dyDescent="0.2">
      <c r="A1567" s="44" t="str">
        <f t="shared" si="638"/>
        <v>Raymark</v>
      </c>
      <c r="B1567" s="44" t="str">
        <f>BS1567</f>
        <v>1,1,1-Trichloroethane</v>
      </c>
      <c r="C1567" s="38" t="s">
        <v>2587</v>
      </c>
      <c r="D1567" s="38" t="str">
        <f t="shared" si="651"/>
        <v/>
      </c>
      <c r="E1567" s="38"/>
      <c r="F1567" s="155" t="str">
        <f t="shared" si="640"/>
        <v>L</v>
      </c>
      <c r="G1567" s="44" t="str">
        <f t="shared" si="639"/>
        <v>Residential</v>
      </c>
      <c r="H1567" s="44" t="str">
        <f t="shared" si="652"/>
        <v>basement</v>
      </c>
      <c r="I1567" s="38"/>
      <c r="J1567" s="38"/>
      <c r="K1567" s="38"/>
      <c r="L1567" s="44"/>
      <c r="M1567" s="38" t="str">
        <f t="shared" si="644"/>
        <v>Y</v>
      </c>
      <c r="N1567" s="38" t="str">
        <f t="shared" si="645"/>
        <v>Y</v>
      </c>
      <c r="O1567" s="38" t="str">
        <f t="shared" si="647"/>
        <v>Y</v>
      </c>
      <c r="P1567" s="44"/>
      <c r="Q1567" s="44"/>
      <c r="R1567" s="44"/>
      <c r="S1567" s="44"/>
      <c r="T1567" s="44"/>
      <c r="U1567" s="44"/>
      <c r="V1567" s="44"/>
      <c r="W1567" s="44"/>
      <c r="X1567" s="44"/>
      <c r="Y1567" s="38" t="str">
        <f t="shared" si="653"/>
        <v>Y</v>
      </c>
      <c r="Z1567" s="38" t="str">
        <f t="shared" si="654"/>
        <v>n</v>
      </c>
      <c r="AA1567" s="38" t="str">
        <f t="shared" si="646"/>
        <v>Y</v>
      </c>
      <c r="AC1567" s="59">
        <v>1153.4755334583231</v>
      </c>
      <c r="AD1567" s="204">
        <v>1.2980769230769231E-3</v>
      </c>
      <c r="AE1567" s="38">
        <v>1</v>
      </c>
      <c r="AF1567" s="38">
        <v>0</v>
      </c>
      <c r="AJ1567" s="40">
        <f t="shared" si="648"/>
        <v>1153.4755334583231</v>
      </c>
      <c r="AK1567" s="40"/>
      <c r="AL1567" s="40"/>
      <c r="AM1567" s="40">
        <f t="shared" si="641"/>
        <v>1.4972999713160924</v>
      </c>
      <c r="AN1567" s="39">
        <f t="shared" si="655"/>
        <v>3.1</v>
      </c>
      <c r="AO1567" s="204"/>
      <c r="AP1567" s="204">
        <f t="shared" si="649"/>
        <v>1.2980769230769231E-3</v>
      </c>
      <c r="AQ1567" s="45"/>
      <c r="AR1567" s="45"/>
      <c r="AS1567" s="115"/>
      <c r="AT1567" s="115"/>
      <c r="AU1567" s="115">
        <f t="shared" si="642"/>
        <v>1</v>
      </c>
      <c r="AV1567" s="115">
        <f t="shared" si="643"/>
        <v>0</v>
      </c>
      <c r="AY1567" s="115"/>
      <c r="AZ1567" s="115"/>
      <c r="BB1567" s="39" t="s">
        <v>370</v>
      </c>
      <c r="BE1567" s="37" t="s">
        <v>2349</v>
      </c>
      <c r="BH1567" s="144" t="s">
        <v>2050</v>
      </c>
      <c r="BJ1567" s="39" t="s">
        <v>533</v>
      </c>
      <c r="BK1567" s="44" t="s">
        <v>1990</v>
      </c>
      <c r="BP1567" s="48" t="s">
        <v>1406</v>
      </c>
      <c r="BR1567" s="146" t="s">
        <v>1896</v>
      </c>
      <c r="BS1567" s="140" t="s">
        <v>558</v>
      </c>
      <c r="BT1567" s="39" t="s">
        <v>1911</v>
      </c>
      <c r="BW1567" s="243"/>
      <c r="BX1567" s="243"/>
      <c r="BY1567" s="48" t="s">
        <v>451</v>
      </c>
      <c r="BZ1567" s="237">
        <v>0.27</v>
      </c>
      <c r="CA1567" s="39" t="s">
        <v>842</v>
      </c>
      <c r="CD1567" s="38" t="s">
        <v>1397</v>
      </c>
      <c r="CK1567" s="48" t="s">
        <v>451</v>
      </c>
      <c r="CL1567" s="147">
        <v>208</v>
      </c>
      <c r="CM1567" s="39" t="s">
        <v>842</v>
      </c>
      <c r="CP1567" s="39" t="s">
        <v>1397</v>
      </c>
      <c r="DR1567" s="38"/>
    </row>
    <row r="1568" spans="1:122" s="39" customFormat="1" x14ac:dyDescent="0.2">
      <c r="A1568" s="44" t="str">
        <f t="shared" si="638"/>
        <v>Raymark</v>
      </c>
      <c r="B1568" s="44" t="str">
        <f>BS1568</f>
        <v>1,1,1-Trichloroethane</v>
      </c>
      <c r="C1568" s="38" t="s">
        <v>2587</v>
      </c>
      <c r="D1568" s="38" t="str">
        <f t="shared" si="651"/>
        <v/>
      </c>
      <c r="E1568" s="38"/>
      <c r="F1568" s="155" t="str">
        <f t="shared" si="640"/>
        <v>L</v>
      </c>
      <c r="G1568" s="44" t="str">
        <f t="shared" si="639"/>
        <v>Residential</v>
      </c>
      <c r="H1568" s="44" t="str">
        <f t="shared" si="652"/>
        <v>basement</v>
      </c>
      <c r="I1568" s="38"/>
      <c r="J1568" s="38"/>
      <c r="K1568" s="38"/>
      <c r="L1568" s="44"/>
      <c r="M1568" s="38" t="str">
        <f t="shared" si="644"/>
        <v>Y</v>
      </c>
      <c r="N1568" s="38" t="str">
        <f t="shared" si="645"/>
        <v>Y</v>
      </c>
      <c r="O1568" s="38" t="str">
        <f t="shared" si="647"/>
        <v>Y</v>
      </c>
      <c r="P1568" s="44"/>
      <c r="Q1568" s="44"/>
      <c r="R1568" s="44"/>
      <c r="S1568" s="44"/>
      <c r="T1568" s="44"/>
      <c r="U1568" s="44"/>
      <c r="V1568" s="44"/>
      <c r="W1568" s="44"/>
      <c r="X1568" s="44"/>
      <c r="Y1568" s="38" t="str">
        <f t="shared" si="653"/>
        <v>Y</v>
      </c>
      <c r="Z1568" s="38" t="str">
        <f t="shared" si="654"/>
        <v>n</v>
      </c>
      <c r="AA1568" s="38" t="str">
        <f t="shared" si="646"/>
        <v>Y</v>
      </c>
      <c r="AC1568" s="59">
        <v>942.74442638420635</v>
      </c>
      <c r="AD1568" s="204">
        <v>1.588235294117647E-3</v>
      </c>
      <c r="AE1568" s="38">
        <v>1</v>
      </c>
      <c r="AF1568" s="38">
        <v>0</v>
      </c>
      <c r="AJ1568" s="40">
        <f t="shared" si="648"/>
        <v>942.74442638420635</v>
      </c>
      <c r="AK1568" s="40"/>
      <c r="AL1568" s="40"/>
      <c r="AM1568" s="40">
        <f t="shared" si="641"/>
        <v>1.4972999713160924</v>
      </c>
      <c r="AN1568" s="39">
        <f t="shared" si="655"/>
        <v>3.1</v>
      </c>
      <c r="AO1568" s="204"/>
      <c r="AP1568" s="204">
        <f t="shared" si="649"/>
        <v>1.588235294117647E-3</v>
      </c>
      <c r="AQ1568" s="45"/>
      <c r="AR1568" s="45"/>
      <c r="AS1568" s="115"/>
      <c r="AT1568" s="115"/>
      <c r="AU1568" s="115">
        <f t="shared" si="642"/>
        <v>1</v>
      </c>
      <c r="AV1568" s="115">
        <f t="shared" si="643"/>
        <v>0</v>
      </c>
      <c r="AY1568" s="115"/>
      <c r="AZ1568" s="115"/>
      <c r="BB1568" s="39" t="s">
        <v>370</v>
      </c>
      <c r="BE1568" s="37" t="s">
        <v>2349</v>
      </c>
      <c r="BH1568" s="144" t="s">
        <v>2050</v>
      </c>
      <c r="BJ1568" s="39" t="s">
        <v>533</v>
      </c>
      <c r="BK1568" s="44" t="s">
        <v>1990</v>
      </c>
      <c r="BP1568" s="48" t="s">
        <v>1406</v>
      </c>
      <c r="BR1568" s="146" t="s">
        <v>1897</v>
      </c>
      <c r="BS1568" s="140" t="s">
        <v>558</v>
      </c>
      <c r="BT1568" s="39" t="s">
        <v>1911</v>
      </c>
      <c r="BW1568" s="243"/>
      <c r="BX1568" s="243"/>
      <c r="BY1568" s="48" t="s">
        <v>451</v>
      </c>
      <c r="BZ1568" s="237">
        <v>0.27</v>
      </c>
      <c r="CA1568" s="39" t="s">
        <v>842</v>
      </c>
      <c r="CD1568" s="38" t="s">
        <v>1397</v>
      </c>
      <c r="CK1568" s="48" t="s">
        <v>451</v>
      </c>
      <c r="CL1568" s="146">
        <v>170</v>
      </c>
      <c r="CM1568" s="39" t="s">
        <v>842</v>
      </c>
      <c r="CP1568" s="39" t="s">
        <v>1397</v>
      </c>
      <c r="DR1568" s="38"/>
    </row>
    <row r="1569" spans="1:122" s="39" customFormat="1" x14ac:dyDescent="0.2">
      <c r="A1569" s="44" t="str">
        <f t="shared" si="638"/>
        <v>Raymark</v>
      </c>
      <c r="B1569" s="44" t="str">
        <f>BS1569</f>
        <v>1,1,1-Trichloroethane</v>
      </c>
      <c r="C1569" s="38" t="s">
        <v>2587</v>
      </c>
      <c r="D1569" s="38" t="str">
        <f t="shared" si="651"/>
        <v/>
      </c>
      <c r="E1569" s="38"/>
      <c r="F1569" s="155" t="str">
        <f t="shared" si="640"/>
        <v>L</v>
      </c>
      <c r="G1569" s="44" t="str">
        <f t="shared" si="639"/>
        <v>Residential</v>
      </c>
      <c r="H1569" s="44" t="str">
        <f t="shared" si="652"/>
        <v>basement</v>
      </c>
      <c r="I1569" s="38"/>
      <c r="J1569" s="38"/>
      <c r="K1569" s="38"/>
      <c r="L1569" s="44"/>
      <c r="M1569" s="38" t="str">
        <f t="shared" si="644"/>
        <v>Y</v>
      </c>
      <c r="N1569" s="38" t="str">
        <f t="shared" si="645"/>
        <v>Y</v>
      </c>
      <c r="O1569" s="38" t="str">
        <f t="shared" si="647"/>
        <v>Y</v>
      </c>
      <c r="P1569" s="44"/>
      <c r="Q1569" s="44"/>
      <c r="R1569" s="44"/>
      <c r="S1569" s="44"/>
      <c r="T1569" s="44"/>
      <c r="U1569" s="44"/>
      <c r="V1569" s="44"/>
      <c r="W1569" s="44"/>
      <c r="X1569" s="44"/>
      <c r="Y1569" s="38" t="str">
        <f t="shared" si="653"/>
        <v>Y</v>
      </c>
      <c r="Z1569" s="38" t="str">
        <f t="shared" si="654"/>
        <v>n</v>
      </c>
      <c r="AA1569" s="38" t="str">
        <f t="shared" si="646"/>
        <v>Y</v>
      </c>
      <c r="AC1569" s="59">
        <v>1020.3822026746703</v>
      </c>
      <c r="AD1569" s="204">
        <v>1.4673913043478262E-3</v>
      </c>
      <c r="AE1569" s="38">
        <v>1</v>
      </c>
      <c r="AF1569" s="38">
        <v>0</v>
      </c>
      <c r="AJ1569" s="40">
        <f t="shared" si="648"/>
        <v>1020.3822026746703</v>
      </c>
      <c r="AK1569" s="40"/>
      <c r="AL1569" s="40"/>
      <c r="AM1569" s="40">
        <f t="shared" si="641"/>
        <v>1.4972999713160924</v>
      </c>
      <c r="AN1569" s="39">
        <f t="shared" si="655"/>
        <v>3.1</v>
      </c>
      <c r="AO1569" s="204"/>
      <c r="AP1569" s="204">
        <f t="shared" si="649"/>
        <v>1.4673913043478262E-3</v>
      </c>
      <c r="AQ1569" s="45"/>
      <c r="AR1569" s="45"/>
      <c r="AS1569" s="115"/>
      <c r="AT1569" s="115"/>
      <c r="AU1569" s="115">
        <f t="shared" si="642"/>
        <v>1</v>
      </c>
      <c r="AV1569" s="115">
        <f t="shared" si="643"/>
        <v>0</v>
      </c>
      <c r="AY1569" s="115"/>
      <c r="AZ1569" s="115"/>
      <c r="BB1569" s="39" t="s">
        <v>370</v>
      </c>
      <c r="BE1569" s="37" t="s">
        <v>2349</v>
      </c>
      <c r="BH1569" s="144" t="s">
        <v>2050</v>
      </c>
      <c r="BJ1569" s="39" t="s">
        <v>533</v>
      </c>
      <c r="BK1569" s="44" t="s">
        <v>1990</v>
      </c>
      <c r="BP1569" s="48" t="s">
        <v>1406</v>
      </c>
      <c r="BR1569" s="146" t="s">
        <v>1898</v>
      </c>
      <c r="BS1569" s="140" t="s">
        <v>558</v>
      </c>
      <c r="BT1569" s="39" t="s">
        <v>1911</v>
      </c>
      <c r="BW1569" s="243"/>
      <c r="BX1569" s="243"/>
      <c r="BY1569" s="48" t="s">
        <v>451</v>
      </c>
      <c r="BZ1569" s="237">
        <v>0.27</v>
      </c>
      <c r="CA1569" s="39" t="s">
        <v>842</v>
      </c>
      <c r="CD1569" s="38" t="s">
        <v>1397</v>
      </c>
      <c r="CK1569" s="48" t="s">
        <v>451</v>
      </c>
      <c r="CL1569" s="147">
        <v>184</v>
      </c>
      <c r="CM1569" s="39" t="s">
        <v>842</v>
      </c>
      <c r="CP1569" s="39" t="s">
        <v>1397</v>
      </c>
      <c r="DR1569" s="38"/>
    </row>
    <row r="1570" spans="1:122" s="39" customFormat="1" x14ac:dyDescent="0.2">
      <c r="A1570" s="44" t="str">
        <f t="shared" si="638"/>
        <v>Raymark</v>
      </c>
      <c r="B1570" s="63" t="s">
        <v>1393</v>
      </c>
      <c r="C1570" s="38" t="s">
        <v>2587</v>
      </c>
      <c r="D1570" s="38" t="str">
        <f t="shared" si="651"/>
        <v/>
      </c>
      <c r="E1570" s="38"/>
      <c r="F1570" s="155" t="str">
        <f t="shared" si="640"/>
        <v>L</v>
      </c>
      <c r="G1570" s="44" t="str">
        <f t="shared" si="639"/>
        <v>Residential</v>
      </c>
      <c r="H1570" s="44" t="str">
        <f t="shared" si="652"/>
        <v>basement</v>
      </c>
      <c r="I1570" s="38"/>
      <c r="J1570" s="38"/>
      <c r="K1570" s="38"/>
      <c r="L1570" s="44"/>
      <c r="M1570" s="38" t="str">
        <f t="shared" si="644"/>
        <v>Y</v>
      </c>
      <c r="N1570" s="38" t="str">
        <f t="shared" si="645"/>
        <v>Y</v>
      </c>
      <c r="O1570" s="38" t="str">
        <f t="shared" si="647"/>
        <v>Y</v>
      </c>
      <c r="P1570" s="44"/>
      <c r="Q1570" s="44"/>
      <c r="R1570" s="44"/>
      <c r="S1570" s="44"/>
      <c r="T1570" s="44"/>
      <c r="U1570" s="44"/>
      <c r="V1570" s="44"/>
      <c r="W1570" s="44"/>
      <c r="X1570" s="44"/>
      <c r="Y1570" s="38" t="str">
        <f t="shared" si="653"/>
        <v>Y</v>
      </c>
      <c r="Z1570" s="38" t="str">
        <f t="shared" si="654"/>
        <v>Y</v>
      </c>
      <c r="AA1570" s="38" t="str">
        <f t="shared" si="646"/>
        <v>Y</v>
      </c>
      <c r="AC1570" s="59">
        <v>671.82575149759077</v>
      </c>
      <c r="AD1570" s="204">
        <v>1.6260162601626016E-3</v>
      </c>
      <c r="AE1570" s="38">
        <v>1</v>
      </c>
      <c r="AF1570" s="38">
        <v>0</v>
      </c>
      <c r="AJ1570" s="40">
        <f t="shared" si="648"/>
        <v>671.82575149759077</v>
      </c>
      <c r="AK1570" s="40"/>
      <c r="AL1570" s="40"/>
      <c r="AM1570" s="40">
        <f t="shared" si="641"/>
        <v>1.092399595931042</v>
      </c>
      <c r="AN1570" s="39">
        <f t="shared" si="655"/>
        <v>0.5</v>
      </c>
      <c r="AO1570" s="204"/>
      <c r="AP1570" s="204">
        <f t="shared" si="649"/>
        <v>1.6260162601626016E-3</v>
      </c>
      <c r="AQ1570" s="45"/>
      <c r="AR1570" s="45"/>
      <c r="AS1570" s="115"/>
      <c r="AT1570" s="115"/>
      <c r="AU1570" s="115">
        <f t="shared" si="642"/>
        <v>1</v>
      </c>
      <c r="AV1570" s="115">
        <f t="shared" si="643"/>
        <v>0</v>
      </c>
      <c r="AY1570" s="115"/>
      <c r="AZ1570" s="115"/>
      <c r="BB1570" s="39" t="s">
        <v>370</v>
      </c>
      <c r="BE1570" s="37" t="s">
        <v>2349</v>
      </c>
      <c r="BH1570" s="151" t="s">
        <v>2050</v>
      </c>
      <c r="BJ1570" s="39" t="s">
        <v>533</v>
      </c>
      <c r="BK1570" s="44" t="s">
        <v>1990</v>
      </c>
      <c r="BP1570" s="48" t="s">
        <v>1406</v>
      </c>
      <c r="BR1570" s="146" t="s">
        <v>1896</v>
      </c>
      <c r="BS1570" s="140" t="s">
        <v>1393</v>
      </c>
      <c r="BT1570" s="39" t="s">
        <v>1911</v>
      </c>
      <c r="BW1570" s="243"/>
      <c r="BX1570" s="243"/>
      <c r="BY1570" s="48" t="s">
        <v>451</v>
      </c>
      <c r="BZ1570" s="237">
        <v>0.2</v>
      </c>
      <c r="CA1570" s="39" t="s">
        <v>842</v>
      </c>
      <c r="CD1570" s="38" t="s">
        <v>1397</v>
      </c>
      <c r="CK1570" s="48" t="s">
        <v>451</v>
      </c>
      <c r="CL1570" s="147">
        <v>123</v>
      </c>
      <c r="CM1570" s="39" t="s">
        <v>842</v>
      </c>
      <c r="CP1570" s="39" t="s">
        <v>1397</v>
      </c>
      <c r="DR1570" s="38"/>
    </row>
    <row r="1571" spans="1:122" s="39" customFormat="1" x14ac:dyDescent="0.2">
      <c r="A1571" s="44" t="str">
        <f t="shared" si="638"/>
        <v>Raymark</v>
      </c>
      <c r="B1571" s="63" t="s">
        <v>1393</v>
      </c>
      <c r="C1571" s="38" t="s">
        <v>2587</v>
      </c>
      <c r="D1571" s="38" t="str">
        <f t="shared" si="651"/>
        <v/>
      </c>
      <c r="E1571" s="38"/>
      <c r="F1571" s="155" t="str">
        <f t="shared" si="640"/>
        <v>L</v>
      </c>
      <c r="G1571" s="44" t="str">
        <f t="shared" si="639"/>
        <v>Residential</v>
      </c>
      <c r="H1571" s="44" t="str">
        <f t="shared" si="652"/>
        <v>basement</v>
      </c>
      <c r="I1571" s="38"/>
      <c r="J1571" s="38"/>
      <c r="K1571" s="38"/>
      <c r="L1571" s="44"/>
      <c r="M1571" s="38" t="str">
        <f t="shared" si="644"/>
        <v>Y</v>
      </c>
      <c r="N1571" s="38" t="str">
        <f t="shared" si="645"/>
        <v>Y</v>
      </c>
      <c r="O1571" s="38" t="str">
        <f t="shared" si="647"/>
        <v>Y</v>
      </c>
      <c r="P1571" s="44"/>
      <c r="Q1571" s="44"/>
      <c r="R1571" s="44"/>
      <c r="S1571" s="44"/>
      <c r="T1571" s="44"/>
      <c r="U1571" s="44"/>
      <c r="V1571" s="44"/>
      <c r="W1571" s="44"/>
      <c r="X1571" s="44"/>
      <c r="Y1571" s="38" t="str">
        <f t="shared" si="653"/>
        <v>Y</v>
      </c>
      <c r="Z1571" s="38" t="str">
        <f t="shared" si="654"/>
        <v>Y</v>
      </c>
      <c r="AA1571" s="38" t="str">
        <f t="shared" si="646"/>
        <v>Y</v>
      </c>
      <c r="AC1571" s="59">
        <v>764.67971715172939</v>
      </c>
      <c r="AD1571" s="204">
        <v>1.4285714285714286E-3</v>
      </c>
      <c r="AE1571" s="38">
        <v>1</v>
      </c>
      <c r="AF1571" s="38">
        <v>0</v>
      </c>
      <c r="AJ1571" s="40">
        <f t="shared" si="648"/>
        <v>764.67971715172939</v>
      </c>
      <c r="AK1571" s="40"/>
      <c r="AL1571" s="40"/>
      <c r="AM1571" s="40">
        <f t="shared" si="641"/>
        <v>1.092399595931042</v>
      </c>
      <c r="AN1571" s="39">
        <f t="shared" si="655"/>
        <v>0.5</v>
      </c>
      <c r="AO1571" s="204"/>
      <c r="AP1571" s="204">
        <f t="shared" si="649"/>
        <v>1.4285714285714286E-3</v>
      </c>
      <c r="AQ1571" s="45"/>
      <c r="AR1571" s="45"/>
      <c r="AS1571" s="115"/>
      <c r="AT1571" s="115"/>
      <c r="AU1571" s="115">
        <f t="shared" si="642"/>
        <v>1</v>
      </c>
      <c r="AV1571" s="115">
        <f t="shared" si="643"/>
        <v>0</v>
      </c>
      <c r="AY1571" s="115"/>
      <c r="AZ1571" s="115"/>
      <c r="BB1571" s="39" t="s">
        <v>370</v>
      </c>
      <c r="BE1571" s="37" t="s">
        <v>2349</v>
      </c>
      <c r="BH1571" s="151" t="s">
        <v>2050</v>
      </c>
      <c r="BJ1571" s="39" t="s">
        <v>533</v>
      </c>
      <c r="BK1571" s="44" t="s">
        <v>1990</v>
      </c>
      <c r="BP1571" s="48" t="s">
        <v>1406</v>
      </c>
      <c r="BR1571" s="146" t="s">
        <v>1897</v>
      </c>
      <c r="BS1571" s="140" t="s">
        <v>1393</v>
      </c>
      <c r="BT1571" s="39" t="s">
        <v>1911</v>
      </c>
      <c r="BW1571" s="243"/>
      <c r="BX1571" s="243"/>
      <c r="BY1571" s="48" t="s">
        <v>451</v>
      </c>
      <c r="BZ1571" s="237">
        <v>0.2</v>
      </c>
      <c r="CA1571" s="39" t="s">
        <v>842</v>
      </c>
      <c r="CD1571" s="38" t="s">
        <v>1397</v>
      </c>
      <c r="CK1571" s="48" t="s">
        <v>451</v>
      </c>
      <c r="CL1571" s="146">
        <v>140</v>
      </c>
      <c r="CM1571" s="39" t="s">
        <v>842</v>
      </c>
      <c r="CP1571" s="39" t="s">
        <v>1397</v>
      </c>
      <c r="DR1571" s="38"/>
    </row>
    <row r="1572" spans="1:122" s="39" customFormat="1" x14ac:dyDescent="0.2">
      <c r="A1572" s="44" t="str">
        <f t="shared" si="638"/>
        <v>Raymark</v>
      </c>
      <c r="B1572" s="63" t="s">
        <v>1393</v>
      </c>
      <c r="C1572" s="38" t="s">
        <v>2587</v>
      </c>
      <c r="D1572" s="38" t="str">
        <f t="shared" si="651"/>
        <v/>
      </c>
      <c r="E1572" s="38"/>
      <c r="F1572" s="155" t="str">
        <f t="shared" si="640"/>
        <v>L</v>
      </c>
      <c r="G1572" s="44" t="str">
        <f t="shared" si="639"/>
        <v>Residential</v>
      </c>
      <c r="H1572" s="44" t="str">
        <f t="shared" si="652"/>
        <v>basement</v>
      </c>
      <c r="I1572" s="38"/>
      <c r="J1572" s="38"/>
      <c r="K1572" s="38"/>
      <c r="L1572" s="44"/>
      <c r="M1572" s="38" t="str">
        <f t="shared" si="644"/>
        <v>Y</v>
      </c>
      <c r="N1572" s="38" t="str">
        <f t="shared" si="645"/>
        <v>Y</v>
      </c>
      <c r="O1572" s="38" t="str">
        <f t="shared" si="647"/>
        <v>Y</v>
      </c>
      <c r="P1572" s="44"/>
      <c r="Q1572" s="44"/>
      <c r="R1572" s="44"/>
      <c r="S1572" s="44"/>
      <c r="T1572" s="44"/>
      <c r="U1572" s="44"/>
      <c r="V1572" s="44"/>
      <c r="W1572" s="44"/>
      <c r="X1572" s="44"/>
      <c r="Y1572" s="38" t="str">
        <f t="shared" si="653"/>
        <v>Y</v>
      </c>
      <c r="Z1572" s="38" t="str">
        <f t="shared" si="654"/>
        <v>Y</v>
      </c>
      <c r="AA1572" s="38" t="str">
        <f t="shared" si="646"/>
        <v>Y</v>
      </c>
      <c r="AC1572" s="59">
        <v>568.04778988414182</v>
      </c>
      <c r="AD1572" s="204">
        <v>1.9230769230769232E-3</v>
      </c>
      <c r="AE1572" s="38">
        <v>1</v>
      </c>
      <c r="AF1572" s="38">
        <v>0</v>
      </c>
      <c r="AJ1572" s="40">
        <f t="shared" si="648"/>
        <v>568.04778988414182</v>
      </c>
      <c r="AK1572" s="40"/>
      <c r="AL1572" s="40"/>
      <c r="AM1572" s="40">
        <f t="shared" si="641"/>
        <v>1.092399595931042</v>
      </c>
      <c r="AN1572" s="39">
        <f t="shared" si="655"/>
        <v>0.5</v>
      </c>
      <c r="AO1572" s="204"/>
      <c r="AP1572" s="204">
        <f t="shared" si="649"/>
        <v>1.9230769230769232E-3</v>
      </c>
      <c r="AQ1572" s="45"/>
      <c r="AR1572" s="45"/>
      <c r="AS1572" s="115"/>
      <c r="AT1572" s="115"/>
      <c r="AU1572" s="115">
        <f t="shared" si="642"/>
        <v>1</v>
      </c>
      <c r="AV1572" s="115">
        <f t="shared" si="643"/>
        <v>0</v>
      </c>
      <c r="AY1572" s="115"/>
      <c r="AZ1572" s="115"/>
      <c r="BB1572" s="39" t="s">
        <v>370</v>
      </c>
      <c r="BE1572" s="37" t="s">
        <v>2349</v>
      </c>
      <c r="BH1572" s="151" t="s">
        <v>2050</v>
      </c>
      <c r="BJ1572" s="39" t="s">
        <v>533</v>
      </c>
      <c r="BK1572" s="44" t="s">
        <v>1990</v>
      </c>
      <c r="BP1572" s="48" t="s">
        <v>1406</v>
      </c>
      <c r="BR1572" s="146" t="s">
        <v>1898</v>
      </c>
      <c r="BS1572" s="140" t="s">
        <v>1393</v>
      </c>
      <c r="BT1572" s="39" t="s">
        <v>1911</v>
      </c>
      <c r="BW1572" s="243"/>
      <c r="BX1572" s="243"/>
      <c r="BY1572" s="48" t="s">
        <v>451</v>
      </c>
      <c r="BZ1572" s="237">
        <v>0.2</v>
      </c>
      <c r="CA1572" s="39" t="s">
        <v>842</v>
      </c>
      <c r="CD1572" s="38" t="s">
        <v>1397</v>
      </c>
      <c r="CK1572" s="48" t="s">
        <v>451</v>
      </c>
      <c r="CL1572" s="147">
        <v>104</v>
      </c>
      <c r="CM1572" s="39" t="s">
        <v>842</v>
      </c>
      <c r="CP1572" s="39" t="s">
        <v>1397</v>
      </c>
      <c r="DR1572" s="38"/>
    </row>
    <row r="1573" spans="1:122" s="39" customFormat="1" hidden="1" x14ac:dyDescent="0.2">
      <c r="A1573" s="44" t="str">
        <f t="shared" si="638"/>
        <v>Raymark</v>
      </c>
      <c r="B1573" s="44" t="str">
        <f t="shared" ref="B1573:B1636" si="657">BS1573</f>
        <v>1,1,1-Trichloroethane</v>
      </c>
      <c r="C1573" s="38" t="s">
        <v>2587</v>
      </c>
      <c r="D1573" s="38" t="str">
        <f t="shared" si="651"/>
        <v/>
      </c>
      <c r="E1573" s="38"/>
      <c r="F1573" s="155" t="str">
        <f t="shared" si="640"/>
        <v>M</v>
      </c>
      <c r="G1573" s="44" t="str">
        <f t="shared" si="639"/>
        <v>Residential</v>
      </c>
      <c r="H1573" s="44" t="str">
        <f t="shared" si="652"/>
        <v>basement</v>
      </c>
      <c r="I1573" s="38"/>
      <c r="J1573" s="38"/>
      <c r="K1573" s="38"/>
      <c r="L1573" s="44"/>
      <c r="M1573" s="38" t="str">
        <f t="shared" si="644"/>
        <v>Y</v>
      </c>
      <c r="N1573" s="38" t="str">
        <f t="shared" si="645"/>
        <v>n</v>
      </c>
      <c r="O1573" s="38" t="str">
        <f t="shared" si="647"/>
        <v>Y</v>
      </c>
      <c r="P1573" s="44"/>
      <c r="Q1573" s="44"/>
      <c r="R1573" s="44"/>
      <c r="S1573" s="44"/>
      <c r="T1573" s="44"/>
      <c r="U1573" s="44"/>
      <c r="V1573" s="44"/>
      <c r="W1573" s="44"/>
      <c r="X1573" s="44"/>
      <c r="Y1573" s="38" t="str">
        <f t="shared" si="653"/>
        <v>Y</v>
      </c>
      <c r="Z1573" s="38" t="str">
        <f t="shared" si="654"/>
        <v>n</v>
      </c>
      <c r="AA1573" s="38" t="str">
        <f t="shared" si="646"/>
        <v>Y</v>
      </c>
      <c r="AC1573" s="59">
        <v>25.509555066866756</v>
      </c>
      <c r="AD1573" s="204">
        <v>3.0434782608695657E-2</v>
      </c>
      <c r="AE1573" s="38">
        <v>1</v>
      </c>
      <c r="AF1573" s="38">
        <v>0</v>
      </c>
      <c r="AJ1573" s="40">
        <f t="shared" si="648"/>
        <v>25.509555066866756</v>
      </c>
      <c r="AK1573" s="40"/>
      <c r="AL1573" s="40"/>
      <c r="AM1573" s="40">
        <f t="shared" si="641"/>
        <v>0.77637776290464056</v>
      </c>
      <c r="AN1573" s="39">
        <f t="shared" si="655"/>
        <v>3.1</v>
      </c>
      <c r="AO1573" s="204"/>
      <c r="AP1573" s="204">
        <f t="shared" si="649"/>
        <v>3.0434782608695657E-2</v>
      </c>
      <c r="AQ1573" s="45"/>
      <c r="AR1573" s="45"/>
      <c r="AS1573" s="115"/>
      <c r="AT1573" s="115"/>
      <c r="AU1573" s="115">
        <f t="shared" si="642"/>
        <v>1</v>
      </c>
      <c r="AV1573" s="115">
        <f t="shared" si="643"/>
        <v>0</v>
      </c>
      <c r="AY1573" s="115"/>
      <c r="AZ1573" s="115"/>
      <c r="BB1573" s="39" t="s">
        <v>370</v>
      </c>
      <c r="BE1573" s="37" t="s">
        <v>2349</v>
      </c>
      <c r="BH1573" s="151" t="s">
        <v>1899</v>
      </c>
      <c r="BJ1573" s="39" t="s">
        <v>533</v>
      </c>
      <c r="BK1573" s="44" t="s">
        <v>1990</v>
      </c>
      <c r="BP1573" s="48" t="s">
        <v>1406</v>
      </c>
      <c r="BR1573" s="146" t="s">
        <v>1900</v>
      </c>
      <c r="BS1573" s="140" t="s">
        <v>558</v>
      </c>
      <c r="BT1573" s="39" t="s">
        <v>1911</v>
      </c>
      <c r="BW1573" s="243"/>
      <c r="BX1573" s="243"/>
      <c r="BY1573" s="48" t="s">
        <v>451</v>
      </c>
      <c r="BZ1573" s="236">
        <v>0.14000000000000001</v>
      </c>
      <c r="CA1573" s="39" t="s">
        <v>842</v>
      </c>
      <c r="CD1573" s="38" t="s">
        <v>1397</v>
      </c>
      <c r="CK1573" s="48" t="s">
        <v>451</v>
      </c>
      <c r="CL1573" s="145">
        <v>4.5999999999999996</v>
      </c>
      <c r="CM1573" s="39" t="s">
        <v>842</v>
      </c>
      <c r="CP1573" s="39" t="s">
        <v>1397</v>
      </c>
      <c r="DR1573" s="38"/>
    </row>
    <row r="1574" spans="1:122" s="39" customFormat="1" x14ac:dyDescent="0.2">
      <c r="A1574" s="44" t="str">
        <f t="shared" si="638"/>
        <v>Raymark</v>
      </c>
      <c r="B1574" s="44" t="str">
        <f t="shared" si="657"/>
        <v>1,1,1-Trichloroethane</v>
      </c>
      <c r="C1574" s="38" t="s">
        <v>2587</v>
      </c>
      <c r="D1574" s="38" t="str">
        <f t="shared" si="651"/>
        <v/>
      </c>
      <c r="E1574" s="38"/>
      <c r="F1574" s="155" t="str">
        <f t="shared" si="640"/>
        <v>M</v>
      </c>
      <c r="G1574" s="44" t="str">
        <f t="shared" si="639"/>
        <v>Residential</v>
      </c>
      <c r="H1574" s="44" t="str">
        <f t="shared" si="652"/>
        <v>basement</v>
      </c>
      <c r="I1574" s="38"/>
      <c r="J1574" s="38"/>
      <c r="K1574" s="38"/>
      <c r="L1574" s="44"/>
      <c r="M1574" s="38" t="str">
        <f t="shared" si="644"/>
        <v>Y</v>
      </c>
      <c r="N1574" s="38" t="str">
        <f t="shared" si="645"/>
        <v>Y</v>
      </c>
      <c r="O1574" s="38" t="str">
        <f t="shared" ref="O1574:O1585" si="658">IF(AJ1574="","",IF(M1574="N","n","Y"))</f>
        <v>Y</v>
      </c>
      <c r="P1574" s="44"/>
      <c r="Q1574" s="44"/>
      <c r="R1574" s="44"/>
      <c r="S1574" s="44"/>
      <c r="T1574" s="44"/>
      <c r="U1574" s="44"/>
      <c r="V1574" s="44"/>
      <c r="W1574" s="44"/>
      <c r="X1574" s="44"/>
      <c r="Y1574" s="38" t="str">
        <f t="shared" si="653"/>
        <v>Y</v>
      </c>
      <c r="Z1574" s="38" t="str">
        <f t="shared" si="654"/>
        <v>n</v>
      </c>
      <c r="AA1574" s="38" t="str">
        <f t="shared" si="646"/>
        <v>Y</v>
      </c>
      <c r="AC1574" s="59">
        <v>3007.90927571055</v>
      </c>
      <c r="AD1574" s="204">
        <v>2.5811209439528029E-4</v>
      </c>
      <c r="AE1574" s="38">
        <v>1</v>
      </c>
      <c r="AF1574" s="38">
        <v>0</v>
      </c>
      <c r="AJ1574" s="40">
        <f t="shared" ref="AJ1574:AJ1585" si="659">IF(CL1574="","",IF(CM1574="mg/m3",1000*CL1574,IF(CM1574="ppbv",CL1574*INDEX(ppbv_ug_m3,MATCH(BS1574,ChemName,0)),CL1574)))</f>
        <v>3007.90927571055</v>
      </c>
      <c r="AK1574" s="40"/>
      <c r="AL1574" s="40"/>
      <c r="AM1574" s="40">
        <f t="shared" si="641"/>
        <v>0.77637776290464056</v>
      </c>
      <c r="AN1574" s="39">
        <f t="shared" si="655"/>
        <v>3.1</v>
      </c>
      <c r="AO1574" s="204"/>
      <c r="AP1574" s="204">
        <f t="shared" ref="AP1574:AP1585" si="660">IF(AJ1574="","",AM1574/AJ1574)</f>
        <v>2.5811209439528029E-4</v>
      </c>
      <c r="AQ1574" s="45"/>
      <c r="AR1574" s="45"/>
      <c r="AS1574" s="115"/>
      <c r="AT1574" s="115"/>
      <c r="AU1574" s="115">
        <f t="shared" si="642"/>
        <v>1</v>
      </c>
      <c r="AV1574" s="115">
        <f t="shared" si="643"/>
        <v>0</v>
      </c>
      <c r="AY1574" s="115"/>
      <c r="AZ1574" s="115"/>
      <c r="BB1574" s="39" t="s">
        <v>370</v>
      </c>
      <c r="BE1574" s="37" t="s">
        <v>2349</v>
      </c>
      <c r="BH1574" s="151" t="s">
        <v>1899</v>
      </c>
      <c r="BJ1574" s="39" t="s">
        <v>533</v>
      </c>
      <c r="BK1574" s="44" t="s">
        <v>1990</v>
      </c>
      <c r="BP1574" s="48" t="s">
        <v>1406</v>
      </c>
      <c r="BR1574" s="142" t="s">
        <v>1901</v>
      </c>
      <c r="BS1574" s="140" t="s">
        <v>558</v>
      </c>
      <c r="BT1574" s="39" t="s">
        <v>1911</v>
      </c>
      <c r="BW1574" s="243"/>
      <c r="BX1574" s="243"/>
      <c r="BY1574" s="48" t="s">
        <v>451</v>
      </c>
      <c r="BZ1574" s="236">
        <v>0.14000000000000001</v>
      </c>
      <c r="CA1574" s="39" t="s">
        <v>842</v>
      </c>
      <c r="CD1574" s="38" t="s">
        <v>1397</v>
      </c>
      <c r="CK1574" s="48" t="s">
        <v>451</v>
      </c>
      <c r="CL1574" s="150">
        <v>542.4</v>
      </c>
      <c r="CM1574" s="39" t="s">
        <v>842</v>
      </c>
      <c r="CP1574" s="39" t="s">
        <v>1397</v>
      </c>
      <c r="DR1574" s="38"/>
    </row>
    <row r="1575" spans="1:122" s="39" customFormat="1" x14ac:dyDescent="0.2">
      <c r="A1575" s="44" t="str">
        <f t="shared" ref="A1575:A1638" si="661">BB1575</f>
        <v>Raymark</v>
      </c>
      <c r="B1575" s="44" t="str">
        <f t="shared" si="657"/>
        <v>1,1,1-Trichloroethane</v>
      </c>
      <c r="C1575" s="38" t="s">
        <v>2587</v>
      </c>
      <c r="D1575" s="38" t="str">
        <f t="shared" si="651"/>
        <v/>
      </c>
      <c r="E1575" s="38"/>
      <c r="F1575" s="155" t="str">
        <f t="shared" si="640"/>
        <v>M</v>
      </c>
      <c r="G1575" s="44" t="str">
        <f t="shared" ref="G1575:G1638" si="662">BJ1575</f>
        <v>Residential</v>
      </c>
      <c r="H1575" s="44" t="str">
        <f t="shared" si="652"/>
        <v>basement</v>
      </c>
      <c r="I1575" s="38"/>
      <c r="J1575" s="38"/>
      <c r="K1575" s="38"/>
      <c r="L1575" s="44"/>
      <c r="M1575" s="38" t="str">
        <f t="shared" si="644"/>
        <v>Y</v>
      </c>
      <c r="N1575" s="38" t="str">
        <f t="shared" si="645"/>
        <v>Y</v>
      </c>
      <c r="O1575" s="38" t="str">
        <f t="shared" si="658"/>
        <v>Y</v>
      </c>
      <c r="P1575" s="44"/>
      <c r="Q1575" s="44"/>
      <c r="R1575" s="44"/>
      <c r="S1575" s="44"/>
      <c r="T1575" s="44"/>
      <c r="U1575" s="44"/>
      <c r="V1575" s="44"/>
      <c r="W1575" s="44"/>
      <c r="X1575" s="44"/>
      <c r="Y1575" s="38" t="str">
        <f t="shared" si="653"/>
        <v>Y</v>
      </c>
      <c r="Z1575" s="38" t="str">
        <f t="shared" si="654"/>
        <v>n</v>
      </c>
      <c r="AA1575" s="38" t="str">
        <f t="shared" si="646"/>
        <v>Y</v>
      </c>
      <c r="AC1575" s="59">
        <v>421.46221414823339</v>
      </c>
      <c r="AD1575" s="204">
        <v>1.8421052631578949E-3</v>
      </c>
      <c r="AE1575" s="38">
        <v>1</v>
      </c>
      <c r="AF1575" s="38">
        <v>0</v>
      </c>
      <c r="AJ1575" s="40">
        <f t="shared" si="659"/>
        <v>421.46221414823339</v>
      </c>
      <c r="AK1575" s="40"/>
      <c r="AL1575" s="40"/>
      <c r="AM1575" s="40">
        <f t="shared" si="641"/>
        <v>0.77637776290464056</v>
      </c>
      <c r="AN1575" s="39">
        <f t="shared" si="655"/>
        <v>3.1</v>
      </c>
      <c r="AO1575" s="204"/>
      <c r="AP1575" s="204">
        <f t="shared" si="660"/>
        <v>1.8421052631578949E-3</v>
      </c>
      <c r="AQ1575" s="45"/>
      <c r="AR1575" s="45"/>
      <c r="AS1575" s="115"/>
      <c r="AT1575" s="115"/>
      <c r="AU1575" s="115">
        <f t="shared" si="642"/>
        <v>1</v>
      </c>
      <c r="AV1575" s="115">
        <f t="shared" si="643"/>
        <v>0</v>
      </c>
      <c r="AY1575" s="115"/>
      <c r="AZ1575" s="115"/>
      <c r="BB1575" s="39" t="s">
        <v>370</v>
      </c>
      <c r="BE1575" s="37" t="s">
        <v>2349</v>
      </c>
      <c r="BH1575" s="151" t="s">
        <v>1899</v>
      </c>
      <c r="BJ1575" s="39" t="s">
        <v>533</v>
      </c>
      <c r="BK1575" s="44" t="s">
        <v>1990</v>
      </c>
      <c r="BP1575" s="48" t="s">
        <v>1406</v>
      </c>
      <c r="BR1575" s="142" t="s">
        <v>1902</v>
      </c>
      <c r="BS1575" s="140" t="s">
        <v>558</v>
      </c>
      <c r="BT1575" s="39" t="s">
        <v>1911</v>
      </c>
      <c r="BW1575" s="243"/>
      <c r="BX1575" s="243"/>
      <c r="BY1575" s="48" t="s">
        <v>451</v>
      </c>
      <c r="BZ1575" s="236">
        <v>0.14000000000000001</v>
      </c>
      <c r="CA1575" s="39" t="s">
        <v>842</v>
      </c>
      <c r="CD1575" s="38" t="s">
        <v>1397</v>
      </c>
      <c r="CK1575" s="48" t="s">
        <v>451</v>
      </c>
      <c r="CL1575" s="150">
        <v>76</v>
      </c>
      <c r="CM1575" s="39" t="s">
        <v>842</v>
      </c>
      <c r="CP1575" s="39" t="s">
        <v>1397</v>
      </c>
      <c r="DR1575" s="38"/>
    </row>
    <row r="1576" spans="1:122" s="372" customFormat="1" hidden="1" x14ac:dyDescent="0.2">
      <c r="A1576" s="384" t="str">
        <f t="shared" si="661"/>
        <v>Raymark</v>
      </c>
      <c r="B1576" s="384" t="str">
        <f t="shared" si="657"/>
        <v>1,1-Dichloroethylene</v>
      </c>
      <c r="C1576" s="385" t="s">
        <v>2587</v>
      </c>
      <c r="D1576" s="385" t="str">
        <f t="shared" si="651"/>
        <v/>
      </c>
      <c r="E1576" s="385"/>
      <c r="F1576" s="386" t="str">
        <f t="shared" ref="F1576:F1639" si="663">BH1576</f>
        <v>M</v>
      </c>
      <c r="G1576" s="384" t="str">
        <f t="shared" si="662"/>
        <v>Residential</v>
      </c>
      <c r="H1576" s="384" t="str">
        <f t="shared" si="652"/>
        <v>basement</v>
      </c>
      <c r="I1576" s="385"/>
      <c r="J1576" s="385"/>
      <c r="K1576" s="385"/>
      <c r="L1576" s="384"/>
      <c r="M1576" s="385" t="str">
        <f t="shared" si="644"/>
        <v>Y</v>
      </c>
      <c r="N1576" s="385" t="str">
        <f t="shared" si="645"/>
        <v>n</v>
      </c>
      <c r="O1576" s="385" t="str">
        <f t="shared" si="658"/>
        <v>Y</v>
      </c>
      <c r="P1576" s="384"/>
      <c r="Q1576" s="384"/>
      <c r="R1576" s="384"/>
      <c r="S1576" s="384"/>
      <c r="T1576" s="384"/>
      <c r="U1576" s="384"/>
      <c r="V1576" s="384"/>
      <c r="W1576" s="384"/>
      <c r="X1576" s="384"/>
      <c r="Y1576" s="385" t="str">
        <f t="shared" si="653"/>
        <v>Y</v>
      </c>
      <c r="Z1576" s="385" t="str">
        <f t="shared" si="654"/>
        <v>n</v>
      </c>
      <c r="AA1576" s="385" t="str">
        <f t="shared" si="646"/>
        <v>Y</v>
      </c>
      <c r="AC1576" s="389">
        <v>12.089643446558554</v>
      </c>
      <c r="AD1576" s="390">
        <v>0.04</v>
      </c>
      <c r="AE1576" s="385">
        <v>1</v>
      </c>
      <c r="AF1576" s="385">
        <v>0</v>
      </c>
      <c r="AJ1576" s="394">
        <f t="shared" si="659"/>
        <v>12.089643446558554</v>
      </c>
      <c r="AK1576" s="394"/>
      <c r="AL1576" s="394"/>
      <c r="AM1576" s="394">
        <f t="shared" si="641"/>
        <v>0.48358573786234216</v>
      </c>
      <c r="AN1576" s="372">
        <f t="shared" si="655"/>
        <v>0.8</v>
      </c>
      <c r="AO1576" s="390"/>
      <c r="AP1576" s="390">
        <f t="shared" si="660"/>
        <v>0.04</v>
      </c>
      <c r="AQ1576" s="439"/>
      <c r="AR1576" s="439"/>
      <c r="AS1576" s="396"/>
      <c r="AT1576" s="396"/>
      <c r="AU1576" s="396">
        <f t="shared" si="642"/>
        <v>1</v>
      </c>
      <c r="AV1576" s="396">
        <f t="shared" si="643"/>
        <v>0</v>
      </c>
      <c r="AY1576" s="396"/>
      <c r="AZ1576" s="396"/>
      <c r="BB1576" s="372" t="s">
        <v>370</v>
      </c>
      <c r="BE1576" s="303" t="s">
        <v>2349</v>
      </c>
      <c r="BH1576" s="484" t="s">
        <v>1899</v>
      </c>
      <c r="BJ1576" s="372" t="s">
        <v>533</v>
      </c>
      <c r="BK1576" s="384" t="s">
        <v>1990</v>
      </c>
      <c r="BP1576" s="398" t="s">
        <v>1406</v>
      </c>
      <c r="BR1576" s="493" t="s">
        <v>1900</v>
      </c>
      <c r="BS1576" s="489" t="s">
        <v>538</v>
      </c>
      <c r="BT1576" s="372" t="s">
        <v>1911</v>
      </c>
      <c r="BW1576" s="399"/>
      <c r="BX1576" s="399"/>
      <c r="BY1576" s="398" t="s">
        <v>451</v>
      </c>
      <c r="BZ1576" s="486">
        <v>0.12</v>
      </c>
      <c r="CA1576" s="372" t="s">
        <v>842</v>
      </c>
      <c r="CD1576" s="385" t="s">
        <v>1397</v>
      </c>
      <c r="CK1576" s="398" t="s">
        <v>451</v>
      </c>
      <c r="CL1576" s="487">
        <v>3</v>
      </c>
      <c r="CM1576" s="372" t="s">
        <v>842</v>
      </c>
      <c r="CP1576" s="372" t="s">
        <v>1397</v>
      </c>
      <c r="DR1576" s="385"/>
    </row>
    <row r="1577" spans="1:122" s="372" customFormat="1" x14ac:dyDescent="0.2">
      <c r="A1577" s="384" t="str">
        <f t="shared" si="661"/>
        <v>Raymark</v>
      </c>
      <c r="B1577" s="384" t="str">
        <f t="shared" si="657"/>
        <v>1,1-Dichloroethylene</v>
      </c>
      <c r="C1577" s="385" t="s">
        <v>2587</v>
      </c>
      <c r="D1577" s="385" t="str">
        <f t="shared" si="651"/>
        <v/>
      </c>
      <c r="E1577" s="385"/>
      <c r="F1577" s="386" t="str">
        <f t="shared" si="663"/>
        <v>M</v>
      </c>
      <c r="G1577" s="384" t="str">
        <f t="shared" si="662"/>
        <v>Residential</v>
      </c>
      <c r="H1577" s="384" t="str">
        <f t="shared" si="652"/>
        <v>basement</v>
      </c>
      <c r="I1577" s="385"/>
      <c r="J1577" s="385"/>
      <c r="K1577" s="385"/>
      <c r="L1577" s="384"/>
      <c r="M1577" s="385" t="str">
        <f t="shared" si="644"/>
        <v>Y</v>
      </c>
      <c r="N1577" s="385" t="str">
        <f t="shared" si="645"/>
        <v>Y</v>
      </c>
      <c r="O1577" s="385" t="str">
        <f t="shared" si="658"/>
        <v>Y</v>
      </c>
      <c r="P1577" s="384"/>
      <c r="Q1577" s="384"/>
      <c r="R1577" s="384"/>
      <c r="S1577" s="384"/>
      <c r="T1577" s="384"/>
      <c r="U1577" s="384"/>
      <c r="V1577" s="384"/>
      <c r="W1577" s="384"/>
      <c r="X1577" s="384"/>
      <c r="Y1577" s="385" t="str">
        <f t="shared" si="653"/>
        <v>Y</v>
      </c>
      <c r="Z1577" s="385" t="str">
        <f t="shared" si="654"/>
        <v>n</v>
      </c>
      <c r="AA1577" s="385" t="str">
        <f t="shared" si="646"/>
        <v>Y</v>
      </c>
      <c r="AC1577" s="389">
        <v>1934.3429514493687</v>
      </c>
      <c r="AD1577" s="390">
        <v>2.5000000000000001E-4</v>
      </c>
      <c r="AE1577" s="385">
        <v>1</v>
      </c>
      <c r="AF1577" s="385">
        <v>0</v>
      </c>
      <c r="AJ1577" s="394">
        <f t="shared" si="659"/>
        <v>1934.3429514493687</v>
      </c>
      <c r="AK1577" s="394"/>
      <c r="AL1577" s="394"/>
      <c r="AM1577" s="394">
        <f t="shared" ref="AM1577:AM1640" si="664">IF(BZ1577="","",IF(CA1577="mg/m3",1000*BZ1577,IF(CA1577="ppbv",BZ1577*INDEX(ppbv_ug_m3,MATCH(BS1577,ChemName,0)),BZ1577)))</f>
        <v>0.48358573786234216</v>
      </c>
      <c r="AN1577" s="372">
        <f t="shared" si="655"/>
        <v>0.8</v>
      </c>
      <c r="AO1577" s="390"/>
      <c r="AP1577" s="390">
        <f t="shared" si="660"/>
        <v>2.5000000000000001E-4</v>
      </c>
      <c r="AQ1577" s="439"/>
      <c r="AR1577" s="439"/>
      <c r="AS1577" s="396"/>
      <c r="AT1577" s="396"/>
      <c r="AU1577" s="396">
        <f t="shared" si="642"/>
        <v>1</v>
      </c>
      <c r="AV1577" s="396">
        <f t="shared" si="643"/>
        <v>0</v>
      </c>
      <c r="AY1577" s="396"/>
      <c r="AZ1577" s="396"/>
      <c r="BB1577" s="372" t="s">
        <v>370</v>
      </c>
      <c r="BE1577" s="303" t="s">
        <v>2349</v>
      </c>
      <c r="BH1577" s="484" t="s">
        <v>1899</v>
      </c>
      <c r="BJ1577" s="372" t="s">
        <v>533</v>
      </c>
      <c r="BK1577" s="384" t="s">
        <v>1990</v>
      </c>
      <c r="BP1577" s="398" t="s">
        <v>1406</v>
      </c>
      <c r="BR1577" s="485" t="s">
        <v>1901</v>
      </c>
      <c r="BS1577" s="489" t="s">
        <v>538</v>
      </c>
      <c r="BT1577" s="372" t="s">
        <v>1911</v>
      </c>
      <c r="BW1577" s="399"/>
      <c r="BX1577" s="399"/>
      <c r="BY1577" s="398" t="s">
        <v>451</v>
      </c>
      <c r="BZ1577" s="486">
        <v>0.12</v>
      </c>
      <c r="CA1577" s="372" t="s">
        <v>842</v>
      </c>
      <c r="CD1577" s="385" t="s">
        <v>1397</v>
      </c>
      <c r="CK1577" s="398" t="s">
        <v>451</v>
      </c>
      <c r="CL1577" s="498">
        <v>480</v>
      </c>
      <c r="CM1577" s="372" t="s">
        <v>842</v>
      </c>
      <c r="CP1577" s="372" t="s">
        <v>1397</v>
      </c>
      <c r="DR1577" s="385"/>
    </row>
    <row r="1578" spans="1:122" s="372" customFormat="1" x14ac:dyDescent="0.2">
      <c r="A1578" s="384" t="str">
        <f t="shared" si="661"/>
        <v>Raymark</v>
      </c>
      <c r="B1578" s="384" t="str">
        <f t="shared" si="657"/>
        <v>1,1-Dichloroethylene</v>
      </c>
      <c r="C1578" s="385" t="s">
        <v>2587</v>
      </c>
      <c r="D1578" s="385" t="str">
        <f t="shared" si="651"/>
        <v/>
      </c>
      <c r="E1578" s="385"/>
      <c r="F1578" s="386" t="str">
        <f t="shared" si="663"/>
        <v>M</v>
      </c>
      <c r="G1578" s="384" t="str">
        <f t="shared" si="662"/>
        <v>Residential</v>
      </c>
      <c r="H1578" s="384" t="str">
        <f t="shared" si="652"/>
        <v>basement</v>
      </c>
      <c r="I1578" s="385"/>
      <c r="J1578" s="385"/>
      <c r="K1578" s="385"/>
      <c r="L1578" s="384"/>
      <c r="M1578" s="385" t="str">
        <f t="shared" si="644"/>
        <v>Y</v>
      </c>
      <c r="N1578" s="385" t="str">
        <f t="shared" si="645"/>
        <v>Y</v>
      </c>
      <c r="O1578" s="385" t="str">
        <f t="shared" si="658"/>
        <v>Y</v>
      </c>
      <c r="P1578" s="384"/>
      <c r="Q1578" s="384"/>
      <c r="R1578" s="384"/>
      <c r="S1578" s="384"/>
      <c r="T1578" s="384"/>
      <c r="U1578" s="384"/>
      <c r="V1578" s="384"/>
      <c r="W1578" s="384"/>
      <c r="X1578" s="384"/>
      <c r="Y1578" s="385" t="str">
        <f t="shared" si="653"/>
        <v>Y</v>
      </c>
      <c r="Z1578" s="385" t="str">
        <f t="shared" si="654"/>
        <v>n</v>
      </c>
      <c r="AA1578" s="385" t="str">
        <f t="shared" si="646"/>
        <v>Y</v>
      </c>
      <c r="AC1578" s="389">
        <v>257.91239352658249</v>
      </c>
      <c r="AD1578" s="390">
        <v>1.8749999999999999E-3</v>
      </c>
      <c r="AE1578" s="385">
        <v>1</v>
      </c>
      <c r="AF1578" s="385">
        <v>0</v>
      </c>
      <c r="AJ1578" s="394">
        <f t="shared" si="659"/>
        <v>257.91239352658249</v>
      </c>
      <c r="AK1578" s="394"/>
      <c r="AL1578" s="394"/>
      <c r="AM1578" s="394">
        <f t="shared" si="664"/>
        <v>0.48358573786234216</v>
      </c>
      <c r="AN1578" s="372">
        <f t="shared" si="655"/>
        <v>0.8</v>
      </c>
      <c r="AO1578" s="390"/>
      <c r="AP1578" s="390">
        <f t="shared" si="660"/>
        <v>1.8749999999999999E-3</v>
      </c>
      <c r="AQ1578" s="439"/>
      <c r="AR1578" s="439"/>
      <c r="AS1578" s="396"/>
      <c r="AT1578" s="396"/>
      <c r="AU1578" s="396">
        <f t="shared" ref="AU1578:AU1585" si="665">IF(AP1578="","",IF(CD1578="Y",1,0))</f>
        <v>1</v>
      </c>
      <c r="AV1578" s="396">
        <f t="shared" ref="AV1578:AV1585" si="666">IF(AP1578="","",IF(CD1578="n",1,0))</f>
        <v>0</v>
      </c>
      <c r="AY1578" s="396"/>
      <c r="AZ1578" s="396"/>
      <c r="BB1578" s="372" t="s">
        <v>370</v>
      </c>
      <c r="BE1578" s="303" t="s">
        <v>2349</v>
      </c>
      <c r="BH1578" s="484" t="s">
        <v>1899</v>
      </c>
      <c r="BJ1578" s="372" t="s">
        <v>533</v>
      </c>
      <c r="BK1578" s="384" t="s">
        <v>1990</v>
      </c>
      <c r="BP1578" s="398" t="s">
        <v>1406</v>
      </c>
      <c r="BR1578" s="485" t="s">
        <v>1902</v>
      </c>
      <c r="BS1578" s="489" t="s">
        <v>538</v>
      </c>
      <c r="BT1578" s="372" t="s">
        <v>1911</v>
      </c>
      <c r="BW1578" s="399"/>
      <c r="BX1578" s="399"/>
      <c r="BY1578" s="398" t="s">
        <v>451</v>
      </c>
      <c r="BZ1578" s="486">
        <v>0.12</v>
      </c>
      <c r="CA1578" s="372" t="s">
        <v>842</v>
      </c>
      <c r="CD1578" s="385" t="s">
        <v>1397</v>
      </c>
      <c r="CK1578" s="398" t="s">
        <v>451</v>
      </c>
      <c r="CL1578" s="498">
        <v>64</v>
      </c>
      <c r="CM1578" s="372" t="s">
        <v>842</v>
      </c>
      <c r="CP1578" s="372" t="s">
        <v>1397</v>
      </c>
      <c r="DR1578" s="385"/>
    </row>
    <row r="1579" spans="1:122" s="39" customFormat="1" hidden="1" x14ac:dyDescent="0.2">
      <c r="A1579" s="44" t="str">
        <f t="shared" si="661"/>
        <v>Raymark</v>
      </c>
      <c r="B1579" s="44" t="str">
        <f t="shared" si="657"/>
        <v>1,1,1-Trichloroethane</v>
      </c>
      <c r="C1579" s="38" t="s">
        <v>2587</v>
      </c>
      <c r="D1579" s="38" t="str">
        <f t="shared" si="651"/>
        <v/>
      </c>
      <c r="E1579" s="38"/>
      <c r="F1579" s="155" t="str">
        <f t="shared" si="663"/>
        <v>N</v>
      </c>
      <c r="G1579" s="44" t="str">
        <f t="shared" si="662"/>
        <v>Residential</v>
      </c>
      <c r="H1579" s="44" t="str">
        <f t="shared" si="652"/>
        <v>basement</v>
      </c>
      <c r="I1579" s="38"/>
      <c r="J1579" s="38"/>
      <c r="K1579" s="38"/>
      <c r="L1579" s="44"/>
      <c r="M1579" s="38" t="str">
        <f t="shared" si="644"/>
        <v>Y</v>
      </c>
      <c r="N1579" s="38" t="str">
        <f t="shared" si="645"/>
        <v>n</v>
      </c>
      <c r="O1579" s="38" t="str">
        <f t="shared" si="658"/>
        <v>Y</v>
      </c>
      <c r="P1579" s="44"/>
      <c r="Q1579" s="44"/>
      <c r="R1579" s="44"/>
      <c r="S1579" s="44"/>
      <c r="T1579" s="44"/>
      <c r="U1579" s="44"/>
      <c r="V1579" s="44"/>
      <c r="W1579" s="44"/>
      <c r="X1579" s="44"/>
      <c r="Y1579" s="38" t="str">
        <f t="shared" si="653"/>
        <v>Y</v>
      </c>
      <c r="Z1579" s="38" t="str">
        <f t="shared" si="654"/>
        <v>n</v>
      </c>
      <c r="AA1579" s="38" t="str">
        <f t="shared" si="646"/>
        <v>Y</v>
      </c>
      <c r="AC1579" s="59">
        <v>80.965109560055367</v>
      </c>
      <c r="AD1579" s="204">
        <v>6.8493150684931503E-3</v>
      </c>
      <c r="AE1579" s="38">
        <v>1</v>
      </c>
      <c r="AF1579" s="38">
        <v>0</v>
      </c>
      <c r="AJ1579" s="40">
        <f t="shared" si="659"/>
        <v>80.965109560055367</v>
      </c>
      <c r="AK1579" s="40"/>
      <c r="AL1579" s="40"/>
      <c r="AM1579" s="40">
        <f t="shared" si="664"/>
        <v>0.55455554493188608</v>
      </c>
      <c r="AN1579" s="39">
        <f t="shared" si="655"/>
        <v>3.1</v>
      </c>
      <c r="AO1579" s="204"/>
      <c r="AP1579" s="204">
        <f t="shared" si="660"/>
        <v>6.8493150684931503E-3</v>
      </c>
      <c r="AQ1579" s="45"/>
      <c r="AR1579" s="45"/>
      <c r="AS1579" s="115"/>
      <c r="AT1579" s="115"/>
      <c r="AU1579" s="115">
        <f t="shared" si="665"/>
        <v>1</v>
      </c>
      <c r="AV1579" s="115">
        <f t="shared" si="666"/>
        <v>0</v>
      </c>
      <c r="AY1579" s="115"/>
      <c r="AZ1579" s="115"/>
      <c r="BB1579" s="39" t="s">
        <v>370</v>
      </c>
      <c r="BE1579" s="37" t="s">
        <v>2349</v>
      </c>
      <c r="BH1579" s="151" t="s">
        <v>767</v>
      </c>
      <c r="BJ1579" s="39" t="s">
        <v>533</v>
      </c>
      <c r="BK1579" s="44" t="s">
        <v>1990</v>
      </c>
      <c r="BP1579" s="48" t="s">
        <v>1406</v>
      </c>
      <c r="BR1579" s="142" t="s">
        <v>1903</v>
      </c>
      <c r="BS1579" s="140" t="s">
        <v>558</v>
      </c>
      <c r="BT1579" s="39" t="s">
        <v>1911</v>
      </c>
      <c r="BW1579" s="243"/>
      <c r="BX1579" s="243"/>
      <c r="BY1579" s="48" t="s">
        <v>451</v>
      </c>
      <c r="BZ1579" s="236">
        <v>0.1</v>
      </c>
      <c r="CA1579" s="39" t="s">
        <v>842</v>
      </c>
      <c r="CD1579" s="38" t="s">
        <v>1397</v>
      </c>
      <c r="CK1579" s="48" t="s">
        <v>451</v>
      </c>
      <c r="CL1579" s="150">
        <v>14.6</v>
      </c>
      <c r="CM1579" s="39" t="s">
        <v>842</v>
      </c>
      <c r="CP1579" s="39" t="s">
        <v>1397</v>
      </c>
      <c r="DR1579" s="38"/>
    </row>
    <row r="1580" spans="1:122" s="39" customFormat="1" x14ac:dyDescent="0.2">
      <c r="A1580" s="44" t="str">
        <f t="shared" si="661"/>
        <v>Raymark</v>
      </c>
      <c r="B1580" s="44" t="str">
        <f t="shared" si="657"/>
        <v>1,1,1-Trichloroethane</v>
      </c>
      <c r="C1580" s="38" t="s">
        <v>2587</v>
      </c>
      <c r="D1580" s="38" t="str">
        <f t="shared" si="651"/>
        <v/>
      </c>
      <c r="E1580" s="38"/>
      <c r="F1580" s="155" t="str">
        <f t="shared" si="663"/>
        <v>N</v>
      </c>
      <c r="G1580" s="44" t="str">
        <f t="shared" si="662"/>
        <v>Residential</v>
      </c>
      <c r="H1580" s="44" t="str">
        <f t="shared" si="652"/>
        <v>basement</v>
      </c>
      <c r="I1580" s="38"/>
      <c r="J1580" s="38"/>
      <c r="K1580" s="38"/>
      <c r="L1580" s="44"/>
      <c r="M1580" s="38" t="str">
        <f t="shared" si="644"/>
        <v>Y</v>
      </c>
      <c r="N1580" s="38" t="str">
        <f t="shared" si="645"/>
        <v>Y</v>
      </c>
      <c r="O1580" s="38" t="str">
        <f t="shared" si="658"/>
        <v>Y</v>
      </c>
      <c r="P1580" s="44"/>
      <c r="Q1580" s="44"/>
      <c r="R1580" s="44"/>
      <c r="S1580" s="44"/>
      <c r="T1580" s="44"/>
      <c r="U1580" s="44"/>
      <c r="V1580" s="44"/>
      <c r="W1580" s="44"/>
      <c r="X1580" s="44"/>
      <c r="Y1580" s="38" t="str">
        <f t="shared" si="653"/>
        <v>Y</v>
      </c>
      <c r="Z1580" s="38" t="str">
        <f t="shared" si="654"/>
        <v>n</v>
      </c>
      <c r="AA1580" s="38" t="str">
        <f t="shared" si="646"/>
        <v>Y</v>
      </c>
      <c r="AC1580" s="59">
        <v>177.45777437820354</v>
      </c>
      <c r="AD1580" s="204">
        <v>3.1250000000000002E-3</v>
      </c>
      <c r="AE1580" s="38">
        <v>1</v>
      </c>
      <c r="AF1580" s="38">
        <v>0</v>
      </c>
      <c r="AJ1580" s="40">
        <f t="shared" si="659"/>
        <v>177.45777437820354</v>
      </c>
      <c r="AK1580" s="40"/>
      <c r="AL1580" s="40"/>
      <c r="AM1580" s="40">
        <f t="shared" si="664"/>
        <v>0.55455554493188608</v>
      </c>
      <c r="AN1580" s="39">
        <f t="shared" si="655"/>
        <v>3.1</v>
      </c>
      <c r="AO1580" s="204"/>
      <c r="AP1580" s="204">
        <f t="shared" si="660"/>
        <v>3.1250000000000002E-3</v>
      </c>
      <c r="AQ1580" s="45"/>
      <c r="AR1580" s="45"/>
      <c r="AS1580" s="115"/>
      <c r="AT1580" s="115"/>
      <c r="AU1580" s="115">
        <f t="shared" si="665"/>
        <v>1</v>
      </c>
      <c r="AV1580" s="115">
        <f t="shared" si="666"/>
        <v>0</v>
      </c>
      <c r="AY1580" s="115"/>
      <c r="AZ1580" s="115"/>
      <c r="BB1580" s="39" t="s">
        <v>370</v>
      </c>
      <c r="BE1580" s="37" t="s">
        <v>2349</v>
      </c>
      <c r="BH1580" s="151" t="s">
        <v>767</v>
      </c>
      <c r="BJ1580" s="39" t="s">
        <v>533</v>
      </c>
      <c r="BK1580" s="44" t="s">
        <v>1990</v>
      </c>
      <c r="BP1580" s="48" t="s">
        <v>1406</v>
      </c>
      <c r="BR1580" s="142" t="s">
        <v>1904</v>
      </c>
      <c r="BS1580" s="140" t="s">
        <v>558</v>
      </c>
      <c r="BT1580" s="39" t="s">
        <v>1911</v>
      </c>
      <c r="BW1580" s="243"/>
      <c r="BX1580" s="243"/>
      <c r="BY1580" s="48" t="s">
        <v>451</v>
      </c>
      <c r="BZ1580" s="236">
        <v>0.1</v>
      </c>
      <c r="CA1580" s="39" t="s">
        <v>842</v>
      </c>
      <c r="CD1580" s="38" t="s">
        <v>1397</v>
      </c>
      <c r="CK1580" s="48" t="s">
        <v>451</v>
      </c>
      <c r="CL1580" s="146">
        <v>32</v>
      </c>
      <c r="CM1580" s="39" t="s">
        <v>842</v>
      </c>
      <c r="CP1580" s="39" t="s">
        <v>1397</v>
      </c>
      <c r="DR1580" s="38"/>
    </row>
    <row r="1581" spans="1:122" s="39" customFormat="1" hidden="1" x14ac:dyDescent="0.2">
      <c r="A1581" s="44" t="str">
        <f t="shared" si="661"/>
        <v>Raymark</v>
      </c>
      <c r="B1581" s="44" t="str">
        <f t="shared" si="657"/>
        <v>1,1,1-Trichloroethane</v>
      </c>
      <c r="C1581" s="38" t="s">
        <v>2587</v>
      </c>
      <c r="D1581" s="38" t="str">
        <f t="shared" si="651"/>
        <v/>
      </c>
      <c r="E1581" s="38"/>
      <c r="F1581" s="155" t="str">
        <f t="shared" si="663"/>
        <v>N</v>
      </c>
      <c r="G1581" s="44" t="str">
        <f t="shared" si="662"/>
        <v>Residential</v>
      </c>
      <c r="H1581" s="44" t="str">
        <f t="shared" si="652"/>
        <v>basement</v>
      </c>
      <c r="I1581" s="38"/>
      <c r="J1581" s="38"/>
      <c r="K1581" s="38"/>
      <c r="L1581" s="44"/>
      <c r="M1581" s="38" t="str">
        <f t="shared" si="644"/>
        <v>Y</v>
      </c>
      <c r="N1581" s="38" t="str">
        <f t="shared" si="645"/>
        <v>n</v>
      </c>
      <c r="O1581" s="38" t="str">
        <f t="shared" si="658"/>
        <v>Y</v>
      </c>
      <c r="P1581" s="44"/>
      <c r="Q1581" s="44"/>
      <c r="R1581" s="44"/>
      <c r="S1581" s="44"/>
      <c r="T1581" s="44"/>
      <c r="U1581" s="44"/>
      <c r="V1581" s="44"/>
      <c r="W1581" s="44"/>
      <c r="X1581" s="44"/>
      <c r="Y1581" s="38" t="str">
        <f t="shared" si="653"/>
        <v>Y</v>
      </c>
      <c r="Z1581" s="38" t="str">
        <f t="shared" si="654"/>
        <v>n</v>
      </c>
      <c r="AA1581" s="38" t="str">
        <f t="shared" si="646"/>
        <v>Y</v>
      </c>
      <c r="AC1581" s="59">
        <v>53.791887858392947</v>
      </c>
      <c r="AD1581" s="204">
        <v>1.0309278350515464E-2</v>
      </c>
      <c r="AE1581" s="38">
        <v>1</v>
      </c>
      <c r="AF1581" s="38">
        <v>0</v>
      </c>
      <c r="AJ1581" s="40">
        <f t="shared" si="659"/>
        <v>53.791887858392947</v>
      </c>
      <c r="AK1581" s="40"/>
      <c r="AL1581" s="40"/>
      <c r="AM1581" s="40">
        <f t="shared" si="664"/>
        <v>0.55455554493188608</v>
      </c>
      <c r="AN1581" s="39">
        <f t="shared" si="655"/>
        <v>3.1</v>
      </c>
      <c r="AO1581" s="204"/>
      <c r="AP1581" s="204">
        <f t="shared" si="660"/>
        <v>1.0309278350515464E-2</v>
      </c>
      <c r="AQ1581" s="45"/>
      <c r="AR1581" s="45"/>
      <c r="AS1581" s="115"/>
      <c r="AT1581" s="115"/>
      <c r="AU1581" s="115">
        <f t="shared" si="665"/>
        <v>1</v>
      </c>
      <c r="AV1581" s="115">
        <f t="shared" si="666"/>
        <v>0</v>
      </c>
      <c r="AY1581" s="115"/>
      <c r="AZ1581" s="115"/>
      <c r="BB1581" s="39" t="s">
        <v>370</v>
      </c>
      <c r="BE1581" s="37" t="s">
        <v>2349</v>
      </c>
      <c r="BH1581" s="151" t="s">
        <v>767</v>
      </c>
      <c r="BJ1581" s="39" t="s">
        <v>533</v>
      </c>
      <c r="BK1581" s="44" t="s">
        <v>1990</v>
      </c>
      <c r="BP1581" s="48" t="s">
        <v>1406</v>
      </c>
      <c r="BR1581" s="142" t="s">
        <v>1905</v>
      </c>
      <c r="BS1581" s="140" t="s">
        <v>558</v>
      </c>
      <c r="BT1581" s="39" t="s">
        <v>1911</v>
      </c>
      <c r="BW1581" s="243"/>
      <c r="BX1581" s="243"/>
      <c r="BY1581" s="48" t="s">
        <v>451</v>
      </c>
      <c r="BZ1581" s="236">
        <v>0.1</v>
      </c>
      <c r="CA1581" s="39" t="s">
        <v>842</v>
      </c>
      <c r="CD1581" s="38" t="s">
        <v>1397</v>
      </c>
      <c r="CK1581" s="48" t="s">
        <v>451</v>
      </c>
      <c r="CL1581" s="146">
        <v>9.6999999999999993</v>
      </c>
      <c r="CM1581" s="39" t="s">
        <v>842</v>
      </c>
      <c r="CP1581" s="39" t="s">
        <v>1397</v>
      </c>
      <c r="DR1581" s="38"/>
    </row>
    <row r="1582" spans="1:122" s="39" customFormat="1" x14ac:dyDescent="0.2">
      <c r="A1582" s="44" t="str">
        <f t="shared" si="661"/>
        <v>Raymark</v>
      </c>
      <c r="B1582" s="44" t="str">
        <f t="shared" si="657"/>
        <v>1,1,1-Trichloroethane</v>
      </c>
      <c r="C1582" s="38" t="s">
        <v>2587</v>
      </c>
      <c r="D1582" s="38" t="str">
        <f t="shared" si="651"/>
        <v/>
      </c>
      <c r="E1582" s="38"/>
      <c r="F1582" s="155" t="str">
        <f t="shared" si="663"/>
        <v>P</v>
      </c>
      <c r="G1582" s="44" t="str">
        <f t="shared" si="662"/>
        <v>Residential</v>
      </c>
      <c r="H1582" s="44" t="str">
        <f t="shared" si="652"/>
        <v>basement</v>
      </c>
      <c r="I1582" s="38"/>
      <c r="J1582" s="38"/>
      <c r="K1582" s="38"/>
      <c r="L1582" s="44"/>
      <c r="M1582" s="38" t="str">
        <f t="shared" si="644"/>
        <v>Y</v>
      </c>
      <c r="N1582" s="38" t="str">
        <f t="shared" si="645"/>
        <v>Y</v>
      </c>
      <c r="O1582" s="38" t="str">
        <f t="shared" si="658"/>
        <v>Y</v>
      </c>
      <c r="P1582" s="44"/>
      <c r="Q1582" s="44"/>
      <c r="R1582" s="44"/>
      <c r="S1582" s="44"/>
      <c r="T1582" s="44"/>
      <c r="U1582" s="44"/>
      <c r="V1582" s="44"/>
      <c r="W1582" s="44"/>
      <c r="X1582" s="44"/>
      <c r="Y1582" s="38" t="str">
        <f t="shared" si="653"/>
        <v>Y</v>
      </c>
      <c r="Z1582" s="38" t="str">
        <f t="shared" si="654"/>
        <v>n</v>
      </c>
      <c r="AA1582" s="38" t="str">
        <f t="shared" si="646"/>
        <v>Y</v>
      </c>
      <c r="AC1582" s="59">
        <v>205.18555162479785</v>
      </c>
      <c r="AD1582" s="204">
        <v>3.2432432432432426E-3</v>
      </c>
      <c r="AE1582" s="38">
        <v>1</v>
      </c>
      <c r="AF1582" s="38">
        <v>0</v>
      </c>
      <c r="AJ1582" s="40">
        <f t="shared" si="659"/>
        <v>205.18555162479785</v>
      </c>
      <c r="AK1582" s="40"/>
      <c r="AL1582" s="40"/>
      <c r="AM1582" s="40">
        <f t="shared" si="664"/>
        <v>0.66546665391826321</v>
      </c>
      <c r="AN1582" s="39">
        <f t="shared" si="655"/>
        <v>3.1</v>
      </c>
      <c r="AO1582" s="204"/>
      <c r="AP1582" s="204">
        <f t="shared" si="660"/>
        <v>3.2432432432432426E-3</v>
      </c>
      <c r="AQ1582" s="45"/>
      <c r="AR1582" s="45"/>
      <c r="AS1582" s="115"/>
      <c r="AT1582" s="115"/>
      <c r="AU1582" s="115">
        <f t="shared" si="665"/>
        <v>1</v>
      </c>
      <c r="AV1582" s="115">
        <f t="shared" si="666"/>
        <v>0</v>
      </c>
      <c r="AY1582" s="115"/>
      <c r="AZ1582" s="115"/>
      <c r="BB1582" s="39" t="s">
        <v>370</v>
      </c>
      <c r="BE1582" s="37" t="s">
        <v>2349</v>
      </c>
      <c r="BH1582" s="151" t="s">
        <v>1906</v>
      </c>
      <c r="BJ1582" s="39" t="s">
        <v>533</v>
      </c>
      <c r="BK1582" s="44" t="s">
        <v>1990</v>
      </c>
      <c r="BP1582" s="48" t="s">
        <v>1406</v>
      </c>
      <c r="BR1582" s="142" t="s">
        <v>1907</v>
      </c>
      <c r="BS1582" s="140" t="s">
        <v>558</v>
      </c>
      <c r="BT1582" s="39" t="s">
        <v>1911</v>
      </c>
      <c r="BW1582" s="243"/>
      <c r="BX1582" s="243"/>
      <c r="BY1582" s="48" t="s">
        <v>451</v>
      </c>
      <c r="BZ1582" s="236">
        <v>0.12</v>
      </c>
      <c r="CA1582" s="39" t="s">
        <v>842</v>
      </c>
      <c r="CD1582" s="38" t="s">
        <v>1397</v>
      </c>
      <c r="CK1582" s="48" t="s">
        <v>451</v>
      </c>
      <c r="CL1582" s="147">
        <v>37</v>
      </c>
      <c r="CM1582" s="39" t="s">
        <v>842</v>
      </c>
      <c r="CP1582" s="39" t="s">
        <v>1397</v>
      </c>
      <c r="DR1582" s="38"/>
    </row>
    <row r="1583" spans="1:122" s="39" customFormat="1" x14ac:dyDescent="0.2">
      <c r="A1583" s="44" t="str">
        <f t="shared" si="661"/>
        <v>Raymark</v>
      </c>
      <c r="B1583" s="44" t="str">
        <f t="shared" si="657"/>
        <v>1,1,1-Trichloroethane</v>
      </c>
      <c r="C1583" s="38" t="s">
        <v>2587</v>
      </c>
      <c r="D1583" s="38" t="str">
        <f t="shared" si="651"/>
        <v/>
      </c>
      <c r="E1583" s="38"/>
      <c r="F1583" s="155" t="str">
        <f t="shared" si="663"/>
        <v>P</v>
      </c>
      <c r="G1583" s="44" t="str">
        <f t="shared" si="662"/>
        <v>Residential</v>
      </c>
      <c r="H1583" s="44" t="str">
        <f t="shared" si="652"/>
        <v>basement</v>
      </c>
      <c r="I1583" s="38"/>
      <c r="J1583" s="38"/>
      <c r="K1583" s="38"/>
      <c r="L1583" s="44"/>
      <c r="M1583" s="38" t="str">
        <f t="shared" si="644"/>
        <v>Y</v>
      </c>
      <c r="N1583" s="38" t="str">
        <f t="shared" si="645"/>
        <v>Y</v>
      </c>
      <c r="O1583" s="38" t="str">
        <f t="shared" si="658"/>
        <v>Y</v>
      </c>
      <c r="P1583" s="44"/>
      <c r="Q1583" s="44"/>
      <c r="R1583" s="44"/>
      <c r="S1583" s="44"/>
      <c r="T1583" s="44"/>
      <c r="U1583" s="44"/>
      <c r="V1583" s="44"/>
      <c r="W1583" s="44"/>
      <c r="X1583" s="44"/>
      <c r="Y1583" s="38" t="str">
        <f t="shared" si="653"/>
        <v>Y</v>
      </c>
      <c r="Z1583" s="38" t="str">
        <f t="shared" si="654"/>
        <v>n</v>
      </c>
      <c r="AA1583" s="38" t="str">
        <f t="shared" si="646"/>
        <v>Y</v>
      </c>
      <c r="AC1583" s="59">
        <v>1386.388862329715</v>
      </c>
      <c r="AD1583" s="204">
        <v>4.8000000000000001E-4</v>
      </c>
      <c r="AE1583" s="38">
        <v>1</v>
      </c>
      <c r="AF1583" s="38">
        <v>0</v>
      </c>
      <c r="AJ1583" s="40">
        <f t="shared" si="659"/>
        <v>1386.388862329715</v>
      </c>
      <c r="AK1583" s="40"/>
      <c r="AL1583" s="40"/>
      <c r="AM1583" s="40">
        <f t="shared" si="664"/>
        <v>0.66546665391826321</v>
      </c>
      <c r="AN1583" s="39">
        <f t="shared" si="655"/>
        <v>3.1</v>
      </c>
      <c r="AO1583" s="204"/>
      <c r="AP1583" s="204">
        <f t="shared" si="660"/>
        <v>4.8000000000000001E-4</v>
      </c>
      <c r="AQ1583" s="45"/>
      <c r="AR1583" s="45"/>
      <c r="AS1583" s="115"/>
      <c r="AT1583" s="115"/>
      <c r="AU1583" s="115">
        <f t="shared" si="665"/>
        <v>1</v>
      </c>
      <c r="AV1583" s="115">
        <f t="shared" si="666"/>
        <v>0</v>
      </c>
      <c r="AY1583" s="115"/>
      <c r="AZ1583" s="115"/>
      <c r="BB1583" s="39" t="s">
        <v>370</v>
      </c>
      <c r="BE1583" s="37" t="s">
        <v>2349</v>
      </c>
      <c r="BH1583" s="151" t="s">
        <v>1906</v>
      </c>
      <c r="BJ1583" s="39" t="s">
        <v>533</v>
      </c>
      <c r="BK1583" s="44" t="s">
        <v>1990</v>
      </c>
      <c r="BP1583" s="48" t="s">
        <v>1406</v>
      </c>
      <c r="BR1583" s="151" t="s">
        <v>1908</v>
      </c>
      <c r="BS1583" s="140" t="s">
        <v>558</v>
      </c>
      <c r="BT1583" s="39" t="s">
        <v>1911</v>
      </c>
      <c r="BW1583" s="243"/>
      <c r="BX1583" s="243"/>
      <c r="BY1583" s="48" t="s">
        <v>451</v>
      </c>
      <c r="BZ1583" s="236">
        <v>0.12</v>
      </c>
      <c r="CA1583" s="39" t="s">
        <v>842</v>
      </c>
      <c r="CD1583" s="38" t="s">
        <v>1397</v>
      </c>
      <c r="CK1583" s="48" t="s">
        <v>451</v>
      </c>
      <c r="CL1583" s="146">
        <v>250</v>
      </c>
      <c r="CM1583" s="39" t="s">
        <v>842</v>
      </c>
      <c r="CP1583" s="39" t="s">
        <v>1397</v>
      </c>
      <c r="DR1583" s="38"/>
    </row>
    <row r="1584" spans="1:122" s="39" customFormat="1" x14ac:dyDescent="0.2">
      <c r="A1584" s="44" t="str">
        <f t="shared" si="661"/>
        <v>Raymark</v>
      </c>
      <c r="B1584" s="44" t="str">
        <f t="shared" si="657"/>
        <v>1,1,1-Trichloroethane</v>
      </c>
      <c r="C1584" s="38" t="s">
        <v>2587</v>
      </c>
      <c r="D1584" s="38" t="str">
        <f t="shared" si="651"/>
        <v/>
      </c>
      <c r="E1584" s="38"/>
      <c r="F1584" s="155" t="str">
        <f t="shared" si="663"/>
        <v>P</v>
      </c>
      <c r="G1584" s="44" t="str">
        <f t="shared" si="662"/>
        <v>Residential</v>
      </c>
      <c r="H1584" s="44" t="str">
        <f t="shared" si="652"/>
        <v>basement</v>
      </c>
      <c r="I1584" s="38"/>
      <c r="J1584" s="38"/>
      <c r="K1584" s="38"/>
      <c r="L1584" s="44"/>
      <c r="M1584" s="38" t="str">
        <f t="shared" si="644"/>
        <v>Y</v>
      </c>
      <c r="N1584" s="38" t="str">
        <f t="shared" si="645"/>
        <v>Y</v>
      </c>
      <c r="O1584" s="38" t="str">
        <f t="shared" si="658"/>
        <v>Y</v>
      </c>
      <c r="P1584" s="44"/>
      <c r="Q1584" s="44"/>
      <c r="R1584" s="44"/>
      <c r="S1584" s="44"/>
      <c r="T1584" s="44"/>
      <c r="U1584" s="44"/>
      <c r="V1584" s="44"/>
      <c r="W1584" s="44"/>
      <c r="X1584" s="44"/>
      <c r="Y1584" s="38" t="str">
        <f t="shared" si="653"/>
        <v>Y</v>
      </c>
      <c r="Z1584" s="38" t="str">
        <f t="shared" si="654"/>
        <v>n</v>
      </c>
      <c r="AA1584" s="38" t="str">
        <f t="shared" si="646"/>
        <v>Y</v>
      </c>
      <c r="AC1584" s="59">
        <v>460.28110229346544</v>
      </c>
      <c r="AD1584" s="204">
        <v>1.4457831325301203E-3</v>
      </c>
      <c r="AE1584" s="38">
        <v>1</v>
      </c>
      <c r="AF1584" s="38">
        <v>0</v>
      </c>
      <c r="AJ1584" s="40">
        <f t="shared" si="659"/>
        <v>460.28110229346544</v>
      </c>
      <c r="AK1584" s="40"/>
      <c r="AL1584" s="40"/>
      <c r="AM1584" s="40">
        <f t="shared" si="664"/>
        <v>0.66546665391826321</v>
      </c>
      <c r="AN1584" s="39">
        <f t="shared" si="655"/>
        <v>3.1</v>
      </c>
      <c r="AO1584" s="204"/>
      <c r="AP1584" s="204">
        <f t="shared" si="660"/>
        <v>1.4457831325301203E-3</v>
      </c>
      <c r="AQ1584" s="45"/>
      <c r="AR1584" s="45"/>
      <c r="AS1584" s="115"/>
      <c r="AT1584" s="115"/>
      <c r="AU1584" s="115">
        <f t="shared" si="665"/>
        <v>1</v>
      </c>
      <c r="AV1584" s="115">
        <f t="shared" si="666"/>
        <v>0</v>
      </c>
      <c r="AY1584" s="115"/>
      <c r="AZ1584" s="115"/>
      <c r="BB1584" s="39" t="s">
        <v>370</v>
      </c>
      <c r="BE1584" s="37" t="s">
        <v>2349</v>
      </c>
      <c r="BH1584" s="151" t="s">
        <v>1906</v>
      </c>
      <c r="BJ1584" s="39" t="s">
        <v>533</v>
      </c>
      <c r="BK1584" s="44" t="s">
        <v>1990</v>
      </c>
      <c r="BP1584" s="48" t="s">
        <v>1406</v>
      </c>
      <c r="BR1584" s="151" t="s">
        <v>1909</v>
      </c>
      <c r="BS1584" s="140" t="s">
        <v>558</v>
      </c>
      <c r="BT1584" s="39" t="s">
        <v>1911</v>
      </c>
      <c r="BW1584" s="243"/>
      <c r="BX1584" s="243"/>
      <c r="BY1584" s="48" t="s">
        <v>451</v>
      </c>
      <c r="BZ1584" s="236">
        <v>0.12</v>
      </c>
      <c r="CA1584" s="39" t="s">
        <v>842</v>
      </c>
      <c r="CD1584" s="38" t="s">
        <v>1397</v>
      </c>
      <c r="CK1584" s="48" t="s">
        <v>451</v>
      </c>
      <c r="CL1584" s="146">
        <v>83</v>
      </c>
      <c r="CM1584" s="39" t="s">
        <v>842</v>
      </c>
      <c r="CP1584" s="39" t="s">
        <v>1397</v>
      </c>
      <c r="DR1584" s="38"/>
    </row>
    <row r="1585" spans="1:123" s="39" customFormat="1" x14ac:dyDescent="0.2">
      <c r="A1585" s="44" t="str">
        <f t="shared" si="661"/>
        <v>Raymark</v>
      </c>
      <c r="B1585" s="44" t="str">
        <f t="shared" si="657"/>
        <v>1,1,1-Trichloroethane</v>
      </c>
      <c r="C1585" s="38" t="s">
        <v>2587</v>
      </c>
      <c r="D1585" s="38" t="str">
        <f t="shared" si="651"/>
        <v/>
      </c>
      <c r="E1585" s="38"/>
      <c r="F1585" s="155" t="str">
        <f t="shared" si="663"/>
        <v>P</v>
      </c>
      <c r="G1585" s="44" t="str">
        <f t="shared" si="662"/>
        <v>Residential</v>
      </c>
      <c r="H1585" s="44" t="str">
        <f t="shared" si="652"/>
        <v>basement</v>
      </c>
      <c r="I1585" s="38"/>
      <c r="J1585" s="38"/>
      <c r="K1585" s="38"/>
      <c r="L1585" s="44"/>
      <c r="M1585" s="38" t="str">
        <f t="shared" si="644"/>
        <v>Y</v>
      </c>
      <c r="N1585" s="38" t="str">
        <f t="shared" si="645"/>
        <v>Y</v>
      </c>
      <c r="O1585" s="38" t="str">
        <f t="shared" si="658"/>
        <v>Y</v>
      </c>
      <c r="P1585" s="44"/>
      <c r="Q1585" s="44"/>
      <c r="R1585" s="44"/>
      <c r="S1585" s="44"/>
      <c r="T1585" s="44"/>
      <c r="U1585" s="44"/>
      <c r="V1585" s="44"/>
      <c r="W1585" s="44"/>
      <c r="X1585" s="44"/>
      <c r="Y1585" s="38" t="str">
        <f t="shared" si="653"/>
        <v>Y</v>
      </c>
      <c r="Z1585" s="38" t="str">
        <f t="shared" si="654"/>
        <v>n</v>
      </c>
      <c r="AA1585" s="38" t="str">
        <f t="shared" si="646"/>
        <v>Y</v>
      </c>
      <c r="AC1585" s="59">
        <v>210.73110707411669</v>
      </c>
      <c r="AD1585" s="204">
        <v>3.1578947368421052E-3</v>
      </c>
      <c r="AE1585" s="38">
        <v>1</v>
      </c>
      <c r="AF1585" s="38">
        <v>0</v>
      </c>
      <c r="AJ1585" s="40">
        <f t="shared" si="659"/>
        <v>210.73110707411669</v>
      </c>
      <c r="AK1585" s="40"/>
      <c r="AL1585" s="40"/>
      <c r="AM1585" s="40">
        <f t="shared" si="664"/>
        <v>0.66546665391826321</v>
      </c>
      <c r="AN1585" s="39">
        <f t="shared" si="655"/>
        <v>3.1</v>
      </c>
      <c r="AO1585" s="204"/>
      <c r="AP1585" s="204">
        <f t="shared" si="660"/>
        <v>3.1578947368421052E-3</v>
      </c>
      <c r="AQ1585" s="45"/>
      <c r="AR1585" s="45"/>
      <c r="AS1585" s="115"/>
      <c r="AT1585" s="115"/>
      <c r="AU1585" s="115">
        <f t="shared" si="665"/>
        <v>1</v>
      </c>
      <c r="AV1585" s="115">
        <f t="shared" si="666"/>
        <v>0</v>
      </c>
      <c r="AY1585" s="115"/>
      <c r="AZ1585" s="115"/>
      <c r="BB1585" s="39" t="s">
        <v>370</v>
      </c>
      <c r="BE1585" s="37" t="s">
        <v>2349</v>
      </c>
      <c r="BH1585" s="151" t="s">
        <v>1906</v>
      </c>
      <c r="BJ1585" s="39" t="s">
        <v>533</v>
      </c>
      <c r="BK1585" s="44" t="s">
        <v>1990</v>
      </c>
      <c r="BP1585" s="48" t="s">
        <v>1406</v>
      </c>
      <c r="BR1585" s="151" t="s">
        <v>1910</v>
      </c>
      <c r="BS1585" s="140" t="s">
        <v>558</v>
      </c>
      <c r="BT1585" s="39" t="s">
        <v>1911</v>
      </c>
      <c r="BW1585" s="243"/>
      <c r="BX1585" s="243"/>
      <c r="BY1585" s="48" t="s">
        <v>451</v>
      </c>
      <c r="BZ1585" s="236">
        <v>0.12</v>
      </c>
      <c r="CA1585" s="39" t="s">
        <v>842</v>
      </c>
      <c r="CD1585" s="38" t="s">
        <v>1397</v>
      </c>
      <c r="CK1585" s="48" t="s">
        <v>451</v>
      </c>
      <c r="CL1585" s="147">
        <v>38</v>
      </c>
      <c r="CM1585" s="39" t="s">
        <v>842</v>
      </c>
      <c r="CP1585" s="39" t="s">
        <v>1397</v>
      </c>
      <c r="DR1585" s="38"/>
    </row>
    <row r="1586" spans="1:123" s="39" customFormat="1" hidden="1" x14ac:dyDescent="0.2">
      <c r="A1586" s="44" t="str">
        <f t="shared" si="661"/>
        <v>Redfield</v>
      </c>
      <c r="B1586" s="44" t="str">
        <f t="shared" si="657"/>
        <v>1,1-Dichloroethylene</v>
      </c>
      <c r="C1586" s="38" t="s">
        <v>2587</v>
      </c>
      <c r="D1586" s="38" t="str">
        <f t="shared" ref="D1586:D1649" si="667">BC1586</f>
        <v>S</v>
      </c>
      <c r="E1586" s="189" t="s">
        <v>372</v>
      </c>
      <c r="F1586" s="155" t="str">
        <f t="shared" si="663"/>
        <v>Residence 001</v>
      </c>
      <c r="G1586" s="44" t="str">
        <f t="shared" si="662"/>
        <v>residential</v>
      </c>
      <c r="H1586" s="44" t="str">
        <f t="shared" si="652"/>
        <v>Basement</v>
      </c>
      <c r="I1586" s="38" t="str">
        <f t="shared" ref="I1586:I1649" si="668">IF(DD1586="","",IF(DD1586="y","Y","n"))</f>
        <v>Y</v>
      </c>
      <c r="J1586" s="38" t="str">
        <f t="shared" ref="J1586:J1649" si="669">IF(AG1586="","",IF(AN1586="","Y",IF(AI1586&gt;AN1586*$J$38,"Y","n")))</f>
        <v>Y</v>
      </c>
      <c r="K1586" s="38" t="str">
        <f t="shared" ref="K1586:K1649" si="670">IF(AG1586="","",IF(I1586="N","n","Y"))</f>
        <v>Y</v>
      </c>
      <c r="L1586" s="44"/>
      <c r="M1586" s="38" t="str">
        <f t="shared" si="644"/>
        <v/>
      </c>
      <c r="N1586" s="38" t="str">
        <f t="shared" si="645"/>
        <v/>
      </c>
      <c r="O1586" s="38" t="str">
        <f t="shared" ref="O1586:O1649" si="671">IF(AJ1586="","",IF(OR(M1586="N",N1586="N"),"n","Y"))</f>
        <v/>
      </c>
      <c r="P1586" s="44"/>
      <c r="Q1586" s="44"/>
      <c r="R1586" s="44"/>
      <c r="S1586" s="44"/>
      <c r="T1586" s="44"/>
      <c r="U1586" s="44"/>
      <c r="V1586" s="44"/>
      <c r="W1586" s="44"/>
      <c r="X1586" s="44"/>
      <c r="Y1586" s="38" t="str">
        <f t="shared" si="653"/>
        <v>Y</v>
      </c>
      <c r="Z1586" s="38" t="str">
        <f t="shared" si="654"/>
        <v>Y</v>
      </c>
      <c r="AA1586" s="38" t="str">
        <f t="shared" si="646"/>
        <v>Y</v>
      </c>
      <c r="AC1586" s="59"/>
      <c r="AD1586" s="204"/>
      <c r="AE1586" s="38"/>
      <c r="AF1586" s="38"/>
      <c r="AG1586" s="125">
        <f t="shared" ref="AG1586:AG1649" si="672">IF(CZ1586="","",IF(DA1586="mg/l",1000*CZ1586,CZ1586))</f>
        <v>87.950800000000001</v>
      </c>
      <c r="AH1586" s="39">
        <v>11</v>
      </c>
      <c r="AI1586" s="123">
        <f t="shared" ref="AI1586:AI1649" si="673">IF(AG1586="","",AG1586*1000*(INDEX(Hatm25C,MATCH(B1586,ChemNameChem,0))/(0.000082057*(AH1586+273)))*EXP(-(INDEX(Evap,MATCH(B1586,ChemNameChem,0))*((1-(AH1586+273)/INDEX(Tcrit,MATCH(B1586,ChemNameChem,0)))/(1-INDEX(Tboil,MATCH(B1586,ChemNameChem,0))/INDEX(Tcrit,MATCH(B1586,ChemNameChem,0))))^IF((INDEX(Tboil,MATCH(B1586,ChemNameChem,0))/INDEX(Tcrit,MATCH(B1586,ChemNameChem,0)))&lt;0.57,0.3,IF((INDEX(Tboil,MATCH(B1586,ChemNameChem,0))/INDEX(Tcrit,MATCH(B1586,ChemNameChem,0)))&gt;0.71,0.41,0.74*(INDEX(Tboil,MATCH(B1586,ChemNameChem,0))/INDEX(Tcrit,MATCH(B1586,ChemNameChem,0)))-0.116)))*0.5032*(1/(AH1586+273)-1/298)))</f>
        <v>57739.061206594321</v>
      </c>
      <c r="AM1586" s="40">
        <f t="shared" si="664"/>
        <v>28</v>
      </c>
      <c r="AN1586" s="39">
        <f t="shared" si="655"/>
        <v>0.8</v>
      </c>
      <c r="AO1586" s="204">
        <f t="shared" ref="AO1586:AO1649" si="674">IF(AG1586="","",AM1586/AI1586)</f>
        <v>4.8494034047096956E-4</v>
      </c>
      <c r="AP1586" s="204"/>
      <c r="AQ1586" s="59"/>
      <c r="AR1586" s="59"/>
      <c r="AS1586" s="115">
        <f t="shared" ref="AS1586:AS1642" si="675">IF(AO1586="","",IF(CD1586="Y",1,0))</f>
        <v>1</v>
      </c>
      <c r="AT1586" s="115">
        <f t="shared" ref="AT1586:AT1642" si="676">IF(AO1586="","",IF(CD1586="n",1,0))</f>
        <v>0</v>
      </c>
      <c r="AU1586" s="115"/>
      <c r="AV1586" s="115"/>
      <c r="AY1586" s="115"/>
      <c r="AZ1586" s="115"/>
      <c r="BA1586" s="43">
        <v>49</v>
      </c>
      <c r="BB1586" s="43" t="s">
        <v>750</v>
      </c>
      <c r="BC1586" s="189" t="s">
        <v>1385</v>
      </c>
      <c r="BD1586" t="s">
        <v>225</v>
      </c>
      <c r="BE1586" s="37" t="s">
        <v>656</v>
      </c>
      <c r="BF1586" s="38"/>
      <c r="BG1586" s="43"/>
      <c r="BH1586" s="189" t="s">
        <v>852</v>
      </c>
      <c r="BI1586" s="43" t="s">
        <v>1387</v>
      </c>
      <c r="BJ1586" s="43" t="s">
        <v>1388</v>
      </c>
      <c r="BK1586" s="189" t="s">
        <v>573</v>
      </c>
      <c r="BN1586" s="43"/>
      <c r="BO1586" s="43" t="s">
        <v>1395</v>
      </c>
      <c r="BP1586" s="48" t="s">
        <v>1406</v>
      </c>
      <c r="BS1586" s="43" t="s">
        <v>538</v>
      </c>
      <c r="BT1586" s="190" t="s">
        <v>2320</v>
      </c>
      <c r="BU1586" s="190"/>
      <c r="BV1586" s="190"/>
      <c r="BW1586" s="249">
        <v>36931</v>
      </c>
      <c r="BX1586" s="249"/>
      <c r="BY1586" s="48" t="s">
        <v>451</v>
      </c>
      <c r="BZ1586" s="191">
        <v>28</v>
      </c>
      <c r="CA1586" s="43" t="s">
        <v>1396</v>
      </c>
      <c r="CD1586" s="124" t="s">
        <v>1397</v>
      </c>
      <c r="CE1586" s="43"/>
      <c r="CR1586" s="43" t="s">
        <v>751</v>
      </c>
      <c r="CU1586" s="192">
        <v>492.63499999999999</v>
      </c>
      <c r="CV1586" s="39" t="s">
        <v>1395</v>
      </c>
      <c r="CW1586" s="2"/>
      <c r="CX1586" s="193"/>
      <c r="CY1586" s="39" t="s">
        <v>2438</v>
      </c>
      <c r="CZ1586" s="192">
        <v>87.950800000000001</v>
      </c>
      <c r="DA1586" s="43" t="s">
        <v>2046</v>
      </c>
      <c r="DD1586" s="43" t="s">
        <v>1397</v>
      </c>
      <c r="DE1586" s="43"/>
      <c r="DF1586" s="43"/>
      <c r="DG1586" s="43"/>
      <c r="DH1586" s="43"/>
      <c r="DI1586" s="43"/>
      <c r="DJ1586" s="43"/>
      <c r="DK1586" s="43"/>
      <c r="DL1586" s="43"/>
      <c r="DM1586" s="43"/>
      <c r="DN1586" s="43"/>
      <c r="DO1586" s="43"/>
      <c r="DP1586" s="43"/>
      <c r="DQ1586" s="43"/>
      <c r="DR1586" s="124"/>
      <c r="DS1586" s="43"/>
    </row>
    <row r="1587" spans="1:123" s="39" customFormat="1" hidden="1" x14ac:dyDescent="0.2">
      <c r="A1587" s="44" t="str">
        <f t="shared" si="661"/>
        <v>Redfield</v>
      </c>
      <c r="B1587" s="44" t="str">
        <f t="shared" si="657"/>
        <v>1,1-Dichloroethylene</v>
      </c>
      <c r="C1587" s="38" t="s">
        <v>2587</v>
      </c>
      <c r="D1587" s="38" t="str">
        <f t="shared" si="667"/>
        <v>S</v>
      </c>
      <c r="E1587" s="189" t="s">
        <v>372</v>
      </c>
      <c r="F1587" s="155" t="str">
        <f t="shared" si="663"/>
        <v>Residence 002</v>
      </c>
      <c r="G1587" s="44" t="str">
        <f t="shared" si="662"/>
        <v>residential</v>
      </c>
      <c r="H1587" s="44" t="str">
        <f t="shared" si="652"/>
        <v>Basement</v>
      </c>
      <c r="I1587" s="38" t="str">
        <f t="shared" si="668"/>
        <v>Y</v>
      </c>
      <c r="J1587" s="38" t="str">
        <f t="shared" si="669"/>
        <v>Y</v>
      </c>
      <c r="K1587" s="38" t="str">
        <f t="shared" si="670"/>
        <v>Y</v>
      </c>
      <c r="L1587" s="44"/>
      <c r="M1587" s="38" t="str">
        <f t="shared" ref="M1587:M1650" si="677">IF(CP1587="","",IF(CP1587="y","Y","n"))</f>
        <v/>
      </c>
      <c r="N1587" s="38" t="str">
        <f t="shared" ref="N1587:N1650" si="678">IF(AJ1587="","",IF(AN1587="","Y",IF(AJ1587&gt;AN1587*$N$38,"Y","n")))</f>
        <v/>
      </c>
      <c r="O1587" s="38" t="str">
        <f t="shared" si="671"/>
        <v/>
      </c>
      <c r="P1587" s="44"/>
      <c r="Q1587" s="44"/>
      <c r="R1587" s="44"/>
      <c r="S1587" s="44"/>
      <c r="T1587" s="44"/>
      <c r="U1587" s="44"/>
      <c r="V1587" s="44"/>
      <c r="W1587" s="44"/>
      <c r="X1587" s="44"/>
      <c r="Y1587" s="38" t="str">
        <f t="shared" si="653"/>
        <v>Y</v>
      </c>
      <c r="Z1587" s="38" t="str">
        <f t="shared" si="654"/>
        <v>Y</v>
      </c>
      <c r="AA1587" s="38" t="str">
        <f t="shared" si="646"/>
        <v>Y</v>
      </c>
      <c r="AC1587" s="59"/>
      <c r="AD1587" s="204"/>
      <c r="AE1587" s="38"/>
      <c r="AF1587" s="38"/>
      <c r="AG1587" s="125">
        <f t="shared" si="672"/>
        <v>57.375799999999998</v>
      </c>
      <c r="AH1587" s="39">
        <v>11</v>
      </c>
      <c r="AI1587" s="123">
        <f t="shared" si="673"/>
        <v>37666.79584469174</v>
      </c>
      <c r="AM1587" s="40">
        <f t="shared" si="664"/>
        <v>3.20000004768371</v>
      </c>
      <c r="AN1587" s="39">
        <f t="shared" si="655"/>
        <v>0.8</v>
      </c>
      <c r="AO1587" s="204">
        <f t="shared" si="674"/>
        <v>8.4955462123138776E-5</v>
      </c>
      <c r="AP1587" s="204"/>
      <c r="AQ1587" s="59"/>
      <c r="AR1587" s="59"/>
      <c r="AS1587" s="115">
        <f t="shared" si="675"/>
        <v>1</v>
      </c>
      <c r="AT1587" s="115">
        <f t="shared" si="676"/>
        <v>0</v>
      </c>
      <c r="AU1587" s="115"/>
      <c r="AV1587" s="115"/>
      <c r="AY1587" s="115"/>
      <c r="AZ1587" s="115"/>
      <c r="BA1587" s="43">
        <v>49</v>
      </c>
      <c r="BB1587" s="43" t="s">
        <v>750</v>
      </c>
      <c r="BC1587" s="189" t="s">
        <v>1385</v>
      </c>
      <c r="BD1587" t="s">
        <v>225</v>
      </c>
      <c r="BE1587" s="37" t="s">
        <v>656</v>
      </c>
      <c r="BF1587" s="38"/>
      <c r="BG1587" s="43"/>
      <c r="BH1587" s="189" t="s">
        <v>853</v>
      </c>
      <c r="BI1587" s="43" t="s">
        <v>1387</v>
      </c>
      <c r="BJ1587" s="43" t="s">
        <v>1388</v>
      </c>
      <c r="BK1587" s="189" t="s">
        <v>573</v>
      </c>
      <c r="BN1587" s="43"/>
      <c r="BO1587" s="43" t="s">
        <v>1395</v>
      </c>
      <c r="BP1587" s="48" t="s">
        <v>1406</v>
      </c>
      <c r="BS1587" s="43" t="s">
        <v>538</v>
      </c>
      <c r="BT1587" s="190" t="s">
        <v>2321</v>
      </c>
      <c r="BU1587" s="190"/>
      <c r="BV1587" s="190"/>
      <c r="BW1587" s="249">
        <v>36949</v>
      </c>
      <c r="BX1587" s="249"/>
      <c r="BY1587" s="48" t="s">
        <v>451</v>
      </c>
      <c r="BZ1587" s="191">
        <v>3.20000004768371</v>
      </c>
      <c r="CA1587" s="43" t="s">
        <v>1396</v>
      </c>
      <c r="CD1587" s="124" t="s">
        <v>1397</v>
      </c>
      <c r="CE1587" s="43"/>
      <c r="CR1587" s="43" t="s">
        <v>751</v>
      </c>
      <c r="CU1587" s="192">
        <v>439.55900000000003</v>
      </c>
      <c r="CV1587" s="39" t="s">
        <v>1395</v>
      </c>
      <c r="CW1587" s="2"/>
      <c r="CX1587" s="193"/>
      <c r="CY1587" s="39" t="s">
        <v>2438</v>
      </c>
      <c r="CZ1587" s="192">
        <v>57.375799999999998</v>
      </c>
      <c r="DA1587" s="43" t="s">
        <v>2046</v>
      </c>
      <c r="DD1587" s="43" t="s">
        <v>1397</v>
      </c>
      <c r="DE1587" s="43"/>
      <c r="DF1587" s="43"/>
      <c r="DG1587" s="43"/>
      <c r="DH1587" s="43"/>
      <c r="DI1587" s="43"/>
      <c r="DJ1587" s="43"/>
      <c r="DK1587" s="43"/>
      <c r="DL1587" s="43"/>
      <c r="DM1587" s="43"/>
      <c r="DN1587" s="43"/>
      <c r="DO1587" s="43"/>
      <c r="DP1587" s="43"/>
      <c r="DQ1587" s="43"/>
      <c r="DR1587" s="124"/>
      <c r="DS1587" s="43"/>
    </row>
    <row r="1588" spans="1:123" s="39" customFormat="1" hidden="1" x14ac:dyDescent="0.2">
      <c r="A1588" s="44" t="str">
        <f t="shared" si="661"/>
        <v>Redfield</v>
      </c>
      <c r="B1588" s="44" t="str">
        <f t="shared" si="657"/>
        <v>1,1-Dichloroethylene</v>
      </c>
      <c r="C1588" s="38" t="s">
        <v>2587</v>
      </c>
      <c r="D1588" s="38" t="str">
        <f t="shared" si="667"/>
        <v>S</v>
      </c>
      <c r="E1588" s="189" t="s">
        <v>372</v>
      </c>
      <c r="F1588" s="155" t="str">
        <f t="shared" si="663"/>
        <v>Residence 003</v>
      </c>
      <c r="G1588" s="44" t="str">
        <f t="shared" si="662"/>
        <v>residential</v>
      </c>
      <c r="H1588" s="44" t="str">
        <f t="shared" si="652"/>
        <v>Crawlspace</v>
      </c>
      <c r="I1588" s="38" t="str">
        <f t="shared" si="668"/>
        <v>Y</v>
      </c>
      <c r="J1588" s="38" t="str">
        <f t="shared" si="669"/>
        <v>Y</v>
      </c>
      <c r="K1588" s="38" t="str">
        <f t="shared" si="670"/>
        <v>Y</v>
      </c>
      <c r="L1588" s="44"/>
      <c r="M1588" s="38" t="str">
        <f t="shared" si="677"/>
        <v/>
      </c>
      <c r="N1588" s="38" t="str">
        <f t="shared" si="678"/>
        <v/>
      </c>
      <c r="O1588" s="38" t="str">
        <f t="shared" si="671"/>
        <v/>
      </c>
      <c r="P1588" s="44"/>
      <c r="Q1588" s="44"/>
      <c r="R1588" s="44"/>
      <c r="S1588" s="44"/>
      <c r="T1588" s="44"/>
      <c r="U1588" s="44"/>
      <c r="V1588" s="44"/>
      <c r="W1588" s="44"/>
      <c r="X1588" s="44"/>
      <c r="Y1588" s="38" t="str">
        <f t="shared" si="653"/>
        <v>Y</v>
      </c>
      <c r="Z1588" s="38" t="str">
        <f t="shared" si="654"/>
        <v>Y</v>
      </c>
      <c r="AA1588" s="38" t="str">
        <f t="shared" si="646"/>
        <v>Y</v>
      </c>
      <c r="AC1588" s="59"/>
      <c r="AD1588" s="204"/>
      <c r="AE1588" s="38"/>
      <c r="AF1588" s="38"/>
      <c r="AG1588" s="125">
        <f t="shared" si="672"/>
        <v>91.171599999999998</v>
      </c>
      <c r="AH1588" s="39">
        <v>11</v>
      </c>
      <c r="AI1588" s="123">
        <f t="shared" si="673"/>
        <v>59853.493006352801</v>
      </c>
      <c r="AM1588" s="40">
        <f t="shared" si="664"/>
        <v>6</v>
      </c>
      <c r="AN1588" s="39">
        <f t="shared" si="655"/>
        <v>0.8</v>
      </c>
      <c r="AO1588" s="204">
        <f t="shared" si="674"/>
        <v>1.0024477601270765E-4</v>
      </c>
      <c r="AP1588" s="204"/>
      <c r="AQ1588" s="59"/>
      <c r="AR1588" s="59"/>
      <c r="AS1588" s="115">
        <f t="shared" si="675"/>
        <v>1</v>
      </c>
      <c r="AT1588" s="115">
        <f t="shared" si="676"/>
        <v>0</v>
      </c>
      <c r="AU1588" s="115"/>
      <c r="AV1588" s="115"/>
      <c r="AY1588" s="115"/>
      <c r="AZ1588" s="115"/>
      <c r="BA1588" s="43">
        <v>49</v>
      </c>
      <c r="BB1588" s="43" t="s">
        <v>750</v>
      </c>
      <c r="BC1588" s="189" t="s">
        <v>1385</v>
      </c>
      <c r="BD1588" t="s">
        <v>225</v>
      </c>
      <c r="BE1588" s="37" t="s">
        <v>656</v>
      </c>
      <c r="BF1588" s="38"/>
      <c r="BG1588" s="43"/>
      <c r="BH1588" s="189" t="s">
        <v>854</v>
      </c>
      <c r="BI1588" s="43" t="s">
        <v>1387</v>
      </c>
      <c r="BJ1588" s="43" t="s">
        <v>1388</v>
      </c>
      <c r="BK1588" s="189" t="s">
        <v>1489</v>
      </c>
      <c r="BN1588" s="43"/>
      <c r="BO1588" s="43" t="s">
        <v>1395</v>
      </c>
      <c r="BP1588" s="48" t="s">
        <v>1406</v>
      </c>
      <c r="BS1588" s="43" t="s">
        <v>538</v>
      </c>
      <c r="BT1588" s="190" t="s">
        <v>2322</v>
      </c>
      <c r="BU1588" s="190"/>
      <c r="BV1588" s="190"/>
      <c r="BW1588" s="249">
        <v>37013</v>
      </c>
      <c r="BX1588" s="249"/>
      <c r="BY1588" s="48" t="s">
        <v>451</v>
      </c>
      <c r="BZ1588" s="191">
        <v>6</v>
      </c>
      <c r="CA1588" s="43" t="s">
        <v>1396</v>
      </c>
      <c r="CD1588" s="124" t="s">
        <v>1397</v>
      </c>
      <c r="CE1588" s="43"/>
      <c r="CR1588" s="43" t="s">
        <v>751</v>
      </c>
      <c r="CU1588" s="192">
        <v>432.69099999999997</v>
      </c>
      <c r="CV1588" s="39" t="s">
        <v>1395</v>
      </c>
      <c r="CW1588" s="2"/>
      <c r="CX1588" s="193"/>
      <c r="CY1588" s="39" t="s">
        <v>2438</v>
      </c>
      <c r="CZ1588" s="192">
        <v>91.171599999999998</v>
      </c>
      <c r="DA1588" s="43" t="s">
        <v>2046</v>
      </c>
      <c r="DD1588" s="43" t="s">
        <v>1397</v>
      </c>
      <c r="DE1588" s="43"/>
      <c r="DF1588" s="43"/>
      <c r="DG1588" s="43"/>
      <c r="DH1588" s="43"/>
      <c r="DI1588" s="43"/>
      <c r="DJ1588" s="43"/>
      <c r="DK1588" s="43"/>
      <c r="DL1588" s="43"/>
      <c r="DM1588" s="43"/>
      <c r="DN1588" s="43"/>
      <c r="DO1588" s="43"/>
      <c r="DP1588" s="43"/>
      <c r="DQ1588" s="43"/>
      <c r="DR1588" s="124"/>
      <c r="DS1588" s="43"/>
    </row>
    <row r="1589" spans="1:123" s="39" customFormat="1" hidden="1" x14ac:dyDescent="0.2">
      <c r="A1589" s="44" t="str">
        <f t="shared" si="661"/>
        <v>Redfield</v>
      </c>
      <c r="B1589" s="44" t="str">
        <f t="shared" si="657"/>
        <v>1,1-Dichloroethylene</v>
      </c>
      <c r="C1589" s="38" t="s">
        <v>2587</v>
      </c>
      <c r="D1589" s="38" t="str">
        <f t="shared" si="667"/>
        <v>S</v>
      </c>
      <c r="E1589" s="189" t="s">
        <v>372</v>
      </c>
      <c r="F1589" s="155" t="str">
        <f t="shared" si="663"/>
        <v>Residence 004</v>
      </c>
      <c r="G1589" s="44" t="str">
        <f t="shared" si="662"/>
        <v>residential</v>
      </c>
      <c r="H1589" s="44" t="str">
        <f t="shared" si="652"/>
        <v>Basement</v>
      </c>
      <c r="I1589" s="38" t="str">
        <f t="shared" si="668"/>
        <v>Y</v>
      </c>
      <c r="J1589" s="38" t="str">
        <f t="shared" si="669"/>
        <v>Y</v>
      </c>
      <c r="K1589" s="38" t="str">
        <f t="shared" si="670"/>
        <v>Y</v>
      </c>
      <c r="L1589" s="44"/>
      <c r="M1589" s="38" t="str">
        <f t="shared" si="677"/>
        <v/>
      </c>
      <c r="N1589" s="38" t="str">
        <f t="shared" si="678"/>
        <v/>
      </c>
      <c r="O1589" s="38" t="str">
        <f t="shared" si="671"/>
        <v/>
      </c>
      <c r="P1589" s="44"/>
      <c r="Q1589" s="44"/>
      <c r="R1589" s="44"/>
      <c r="S1589" s="44"/>
      <c r="T1589" s="44"/>
      <c r="U1589" s="44"/>
      <c r="V1589" s="44"/>
      <c r="W1589" s="44"/>
      <c r="X1589" s="44"/>
      <c r="Y1589" s="38" t="str">
        <f t="shared" si="653"/>
        <v>Y</v>
      </c>
      <c r="Z1589" s="38" t="str">
        <f t="shared" si="654"/>
        <v>Y</v>
      </c>
      <c r="AA1589" s="38" t="str">
        <f t="shared" si="646"/>
        <v>Y</v>
      </c>
      <c r="AC1589" s="59"/>
      <c r="AD1589" s="204"/>
      <c r="AE1589" s="38"/>
      <c r="AF1589" s="38"/>
      <c r="AG1589" s="125">
        <f t="shared" si="672"/>
        <v>98.284899999999993</v>
      </c>
      <c r="AH1589" s="39">
        <v>11</v>
      </c>
      <c r="AI1589" s="123">
        <f t="shared" si="673"/>
        <v>64523.322775733723</v>
      </c>
      <c r="AM1589" s="40">
        <f t="shared" si="664"/>
        <v>34</v>
      </c>
      <c r="AN1589" s="39">
        <f t="shared" si="655"/>
        <v>0.8</v>
      </c>
      <c r="AO1589" s="204">
        <f t="shared" si="674"/>
        <v>5.2694124445783967E-4</v>
      </c>
      <c r="AP1589" s="204"/>
      <c r="AQ1589" s="59"/>
      <c r="AR1589" s="59"/>
      <c r="AS1589" s="115">
        <f t="shared" si="675"/>
        <v>1</v>
      </c>
      <c r="AT1589" s="115">
        <f t="shared" si="676"/>
        <v>0</v>
      </c>
      <c r="AU1589" s="115"/>
      <c r="AV1589" s="115"/>
      <c r="AY1589" s="115"/>
      <c r="AZ1589" s="115"/>
      <c r="BA1589" s="43">
        <v>49</v>
      </c>
      <c r="BB1589" s="43" t="s">
        <v>750</v>
      </c>
      <c r="BC1589" s="189" t="s">
        <v>1385</v>
      </c>
      <c r="BD1589" t="s">
        <v>225</v>
      </c>
      <c r="BE1589" s="37" t="s">
        <v>656</v>
      </c>
      <c r="BF1589" s="38"/>
      <c r="BG1589" s="43"/>
      <c r="BH1589" s="189" t="s">
        <v>855</v>
      </c>
      <c r="BI1589" s="43" t="s">
        <v>1387</v>
      </c>
      <c r="BJ1589" s="43" t="s">
        <v>1388</v>
      </c>
      <c r="BK1589" s="189" t="s">
        <v>573</v>
      </c>
      <c r="BN1589" s="43"/>
      <c r="BO1589" s="43" t="s">
        <v>1395</v>
      </c>
      <c r="BP1589" s="48" t="s">
        <v>1406</v>
      </c>
      <c r="BS1589" s="43" t="s">
        <v>538</v>
      </c>
      <c r="BT1589" s="190" t="s">
        <v>2323</v>
      </c>
      <c r="BU1589" s="190"/>
      <c r="BV1589" s="190"/>
      <c r="BW1589" s="249">
        <v>36958</v>
      </c>
      <c r="BX1589" s="249"/>
      <c r="BY1589" s="48" t="s">
        <v>451</v>
      </c>
      <c r="BZ1589" s="191">
        <v>34</v>
      </c>
      <c r="CA1589" s="43" t="s">
        <v>1396</v>
      </c>
      <c r="CD1589" s="124" t="s">
        <v>1397</v>
      </c>
      <c r="CE1589" s="43"/>
      <c r="CR1589" s="43" t="s">
        <v>751</v>
      </c>
      <c r="CU1589" s="192">
        <v>405.93400000000003</v>
      </c>
      <c r="CV1589" s="39" t="s">
        <v>1395</v>
      </c>
      <c r="CW1589" s="2"/>
      <c r="CX1589" s="193"/>
      <c r="CY1589" s="39" t="s">
        <v>2438</v>
      </c>
      <c r="CZ1589" s="192">
        <v>98.284899999999993</v>
      </c>
      <c r="DA1589" s="43" t="s">
        <v>2046</v>
      </c>
      <c r="DD1589" s="43" t="s">
        <v>1397</v>
      </c>
      <c r="DE1589" s="43"/>
      <c r="DF1589" s="43"/>
      <c r="DG1589" s="43"/>
      <c r="DH1589" s="43"/>
      <c r="DI1589" s="43"/>
      <c r="DJ1589" s="43"/>
      <c r="DK1589" s="43"/>
      <c r="DL1589" s="43"/>
      <c r="DM1589" s="43"/>
      <c r="DN1589" s="43"/>
      <c r="DO1589" s="43"/>
      <c r="DP1589" s="43"/>
      <c r="DQ1589" s="43"/>
      <c r="DR1589" s="124"/>
      <c r="DS1589" s="43"/>
    </row>
    <row r="1590" spans="1:123" s="39" customFormat="1" hidden="1" x14ac:dyDescent="0.2">
      <c r="A1590" s="44" t="str">
        <f t="shared" si="661"/>
        <v>Redfield</v>
      </c>
      <c r="B1590" s="44" t="str">
        <f t="shared" si="657"/>
        <v>1,1-Dichloroethylene</v>
      </c>
      <c r="C1590" s="38" t="s">
        <v>2587</v>
      </c>
      <c r="D1590" s="38" t="str">
        <f t="shared" si="667"/>
        <v>S</v>
      </c>
      <c r="E1590" s="189" t="s">
        <v>372</v>
      </c>
      <c r="F1590" s="155" t="str">
        <f t="shared" si="663"/>
        <v>Residence 005</v>
      </c>
      <c r="G1590" s="44" t="str">
        <f t="shared" si="662"/>
        <v>residential</v>
      </c>
      <c r="H1590" s="44" t="str">
        <f t="shared" si="652"/>
        <v>Crawlspace</v>
      </c>
      <c r="I1590" s="38" t="str">
        <f t="shared" si="668"/>
        <v>Y</v>
      </c>
      <c r="J1590" s="38" t="str">
        <f t="shared" si="669"/>
        <v>Y</v>
      </c>
      <c r="K1590" s="38" t="str">
        <f t="shared" si="670"/>
        <v>Y</v>
      </c>
      <c r="L1590" s="44"/>
      <c r="M1590" s="38" t="str">
        <f t="shared" si="677"/>
        <v/>
      </c>
      <c r="N1590" s="38" t="str">
        <f t="shared" si="678"/>
        <v/>
      </c>
      <c r="O1590" s="38" t="str">
        <f t="shared" si="671"/>
        <v/>
      </c>
      <c r="P1590" s="44"/>
      <c r="Q1590" s="44"/>
      <c r="R1590" s="44"/>
      <c r="S1590" s="44"/>
      <c r="T1590" s="44"/>
      <c r="U1590" s="44"/>
      <c r="V1590" s="44"/>
      <c r="W1590" s="44"/>
      <c r="X1590" s="44"/>
      <c r="Y1590" s="38" t="str">
        <f t="shared" si="653"/>
        <v>Y</v>
      </c>
      <c r="Z1590" s="38" t="str">
        <f t="shared" si="654"/>
        <v>Y</v>
      </c>
      <c r="AA1590" s="38" t="str">
        <f t="shared" si="646"/>
        <v>Y</v>
      </c>
      <c r="AC1590" s="59"/>
      <c r="AD1590" s="204"/>
      <c r="AE1590" s="38"/>
      <c r="AF1590" s="38"/>
      <c r="AG1590" s="125">
        <f t="shared" si="672"/>
        <v>199.99299999999999</v>
      </c>
      <c r="AH1590" s="39">
        <v>11</v>
      </c>
      <c r="AI1590" s="123">
        <f t="shared" si="673"/>
        <v>131293.95148071897</v>
      </c>
      <c r="AM1590" s="40">
        <f t="shared" si="664"/>
        <v>15</v>
      </c>
      <c r="AN1590" s="39">
        <f t="shared" si="655"/>
        <v>0.8</v>
      </c>
      <c r="AO1590" s="204">
        <f t="shared" si="674"/>
        <v>1.1424745641997688E-4</v>
      </c>
      <c r="AP1590" s="204"/>
      <c r="AQ1590" s="59"/>
      <c r="AR1590" s="59"/>
      <c r="AS1590" s="115">
        <f t="shared" si="675"/>
        <v>1</v>
      </c>
      <c r="AT1590" s="115">
        <f t="shared" si="676"/>
        <v>0</v>
      </c>
      <c r="AU1590" s="115"/>
      <c r="AV1590" s="115"/>
      <c r="AY1590" s="115"/>
      <c r="AZ1590" s="115"/>
      <c r="BA1590" s="43">
        <v>49</v>
      </c>
      <c r="BB1590" s="43" t="s">
        <v>750</v>
      </c>
      <c r="BC1590" s="189" t="s">
        <v>1385</v>
      </c>
      <c r="BD1590" t="s">
        <v>225</v>
      </c>
      <c r="BE1590" s="37" t="s">
        <v>656</v>
      </c>
      <c r="BF1590" s="38"/>
      <c r="BG1590" s="43"/>
      <c r="BH1590" s="189" t="s">
        <v>856</v>
      </c>
      <c r="BI1590" s="43" t="s">
        <v>1387</v>
      </c>
      <c r="BJ1590" s="43" t="s">
        <v>1388</v>
      </c>
      <c r="BK1590" s="189" t="s">
        <v>1489</v>
      </c>
      <c r="BN1590" s="43"/>
      <c r="BO1590" s="43" t="s">
        <v>1395</v>
      </c>
      <c r="BP1590" s="48" t="s">
        <v>1406</v>
      </c>
      <c r="BS1590" s="43" t="s">
        <v>538</v>
      </c>
      <c r="BT1590" s="190" t="s">
        <v>2322</v>
      </c>
      <c r="BU1590" s="190"/>
      <c r="BV1590" s="190"/>
      <c r="BW1590" s="249">
        <v>36894</v>
      </c>
      <c r="BX1590" s="249"/>
      <c r="BY1590" s="48" t="s">
        <v>451</v>
      </c>
      <c r="BZ1590" s="191">
        <v>15</v>
      </c>
      <c r="CA1590" s="43" t="s">
        <v>1396</v>
      </c>
      <c r="CD1590" s="124" t="s">
        <v>1397</v>
      </c>
      <c r="CE1590" s="43"/>
      <c r="CR1590" s="43" t="s">
        <v>751</v>
      </c>
      <c r="CU1590" s="192">
        <v>326.12799999999999</v>
      </c>
      <c r="CV1590" s="39" t="s">
        <v>1395</v>
      </c>
      <c r="CW1590" s="2"/>
      <c r="CX1590" s="193"/>
      <c r="CY1590" s="39" t="s">
        <v>2438</v>
      </c>
      <c r="CZ1590" s="192">
        <v>199.99299999999999</v>
      </c>
      <c r="DA1590" s="43" t="s">
        <v>2046</v>
      </c>
      <c r="DD1590" s="43" t="s">
        <v>1397</v>
      </c>
      <c r="DE1590" s="43"/>
      <c r="DF1590" s="43"/>
      <c r="DG1590" s="43"/>
      <c r="DH1590" s="43"/>
      <c r="DI1590" s="43"/>
      <c r="DJ1590" s="43"/>
      <c r="DK1590" s="43"/>
      <c r="DL1590" s="43"/>
      <c r="DM1590" s="43"/>
      <c r="DN1590" s="43"/>
      <c r="DO1590" s="43"/>
      <c r="DP1590" s="43"/>
      <c r="DQ1590" s="43"/>
      <c r="DR1590" s="124"/>
      <c r="DS1590" s="43"/>
    </row>
    <row r="1591" spans="1:123" s="39" customFormat="1" hidden="1" x14ac:dyDescent="0.2">
      <c r="A1591" s="44" t="str">
        <f t="shared" si="661"/>
        <v>Redfield</v>
      </c>
      <c r="B1591" s="44" t="str">
        <f t="shared" si="657"/>
        <v>1,1-Dichloroethylene</v>
      </c>
      <c r="C1591" s="38" t="s">
        <v>2587</v>
      </c>
      <c r="D1591" s="38" t="str">
        <f t="shared" si="667"/>
        <v>S</v>
      </c>
      <c r="E1591" s="189" t="s">
        <v>372</v>
      </c>
      <c r="F1591" s="155" t="str">
        <f t="shared" si="663"/>
        <v>Residence 006</v>
      </c>
      <c r="G1591" s="44" t="str">
        <f t="shared" si="662"/>
        <v>residential</v>
      </c>
      <c r="H1591" s="44" t="str">
        <f t="shared" si="652"/>
        <v>Crawlspace</v>
      </c>
      <c r="I1591" s="38" t="str">
        <f t="shared" si="668"/>
        <v>Y</v>
      </c>
      <c r="J1591" s="38" t="str">
        <f t="shared" si="669"/>
        <v>Y</v>
      </c>
      <c r="K1591" s="38" t="str">
        <f t="shared" si="670"/>
        <v>Y</v>
      </c>
      <c r="L1591" s="44"/>
      <c r="M1591" s="38" t="str">
        <f t="shared" si="677"/>
        <v/>
      </c>
      <c r="N1591" s="38" t="str">
        <f t="shared" si="678"/>
        <v/>
      </c>
      <c r="O1591" s="38" t="str">
        <f t="shared" si="671"/>
        <v/>
      </c>
      <c r="P1591" s="44"/>
      <c r="Q1591" s="44"/>
      <c r="R1591" s="44"/>
      <c r="S1591" s="44"/>
      <c r="T1591" s="44"/>
      <c r="U1591" s="44"/>
      <c r="V1591" s="44"/>
      <c r="W1591" s="44"/>
      <c r="X1591" s="44"/>
      <c r="Y1591" s="38" t="str">
        <f t="shared" si="653"/>
        <v>Y</v>
      </c>
      <c r="Z1591" s="38" t="str">
        <f t="shared" si="654"/>
        <v>Y</v>
      </c>
      <c r="AA1591" s="38" t="str">
        <f t="shared" si="646"/>
        <v>Y</v>
      </c>
      <c r="AC1591" s="59"/>
      <c r="AD1591" s="204"/>
      <c r="AE1591" s="38"/>
      <c r="AF1591" s="38"/>
      <c r="AG1591" s="125">
        <f t="shared" si="672"/>
        <v>58.902200000000001</v>
      </c>
      <c r="AH1591" s="39">
        <v>11</v>
      </c>
      <c r="AI1591" s="123">
        <f t="shared" si="673"/>
        <v>38668.866354860438</v>
      </c>
      <c r="AM1591" s="40">
        <f t="shared" si="664"/>
        <v>5.9000000953674299</v>
      </c>
      <c r="AN1591" s="39">
        <f t="shared" si="655"/>
        <v>0.8</v>
      </c>
      <c r="AO1591" s="204">
        <f t="shared" si="674"/>
        <v>1.5257752945803223E-4</v>
      </c>
      <c r="AP1591" s="204"/>
      <c r="AQ1591" s="59"/>
      <c r="AR1591" s="59"/>
      <c r="AS1591" s="115">
        <f t="shared" si="675"/>
        <v>1</v>
      </c>
      <c r="AT1591" s="115">
        <f t="shared" si="676"/>
        <v>0</v>
      </c>
      <c r="AU1591" s="115"/>
      <c r="AV1591" s="115"/>
      <c r="AY1591" s="115"/>
      <c r="AZ1591" s="115"/>
      <c r="BA1591" s="43">
        <v>49</v>
      </c>
      <c r="BB1591" s="43" t="s">
        <v>750</v>
      </c>
      <c r="BC1591" s="189" t="s">
        <v>1385</v>
      </c>
      <c r="BD1591" t="s">
        <v>225</v>
      </c>
      <c r="BE1591" s="37" t="s">
        <v>656</v>
      </c>
      <c r="BF1591" s="38"/>
      <c r="BG1591" s="43"/>
      <c r="BH1591" s="189" t="s">
        <v>857</v>
      </c>
      <c r="BI1591" s="43" t="s">
        <v>1387</v>
      </c>
      <c r="BJ1591" s="43" t="s">
        <v>1388</v>
      </c>
      <c r="BK1591" s="189" t="s">
        <v>1489</v>
      </c>
      <c r="BN1591" s="43"/>
      <c r="BO1591" s="43" t="s">
        <v>1395</v>
      </c>
      <c r="BP1591" s="48" t="s">
        <v>1406</v>
      </c>
      <c r="BS1591" s="43" t="s">
        <v>538</v>
      </c>
      <c r="BT1591" s="190" t="s">
        <v>2322</v>
      </c>
      <c r="BU1591" s="190"/>
      <c r="BV1591" s="190"/>
      <c r="BW1591" s="249">
        <v>36938</v>
      </c>
      <c r="BX1591" s="249"/>
      <c r="BY1591" s="48" t="s">
        <v>451</v>
      </c>
      <c r="BZ1591" s="191">
        <v>5.9000000953674299</v>
      </c>
      <c r="CA1591" s="43" t="s">
        <v>1396</v>
      </c>
      <c r="CD1591" s="124" t="s">
        <v>1397</v>
      </c>
      <c r="CE1591" s="43"/>
      <c r="CR1591" s="43" t="s">
        <v>751</v>
      </c>
      <c r="CU1591" s="192">
        <v>367.34399999999999</v>
      </c>
      <c r="CV1591" s="39" t="s">
        <v>1395</v>
      </c>
      <c r="CW1591" s="2"/>
      <c r="CX1591" s="193"/>
      <c r="CY1591" s="39" t="s">
        <v>2438</v>
      </c>
      <c r="CZ1591" s="192">
        <v>58.902200000000001</v>
      </c>
      <c r="DA1591" s="43" t="s">
        <v>2046</v>
      </c>
      <c r="DD1591" s="43" t="s">
        <v>1397</v>
      </c>
      <c r="DE1591" s="43"/>
      <c r="DF1591" s="43"/>
      <c r="DG1591" s="43"/>
      <c r="DH1591" s="43"/>
      <c r="DI1591" s="43"/>
      <c r="DJ1591" s="43"/>
      <c r="DK1591" s="43"/>
      <c r="DL1591" s="43"/>
      <c r="DM1591" s="43"/>
      <c r="DN1591" s="43"/>
      <c r="DO1591" s="43"/>
      <c r="DP1591" s="43"/>
      <c r="DQ1591" s="43"/>
      <c r="DR1591" s="124"/>
      <c r="DS1591" s="43"/>
    </row>
    <row r="1592" spans="1:123" s="39" customFormat="1" hidden="1" x14ac:dyDescent="0.2">
      <c r="A1592" s="44" t="str">
        <f t="shared" si="661"/>
        <v>Redfield</v>
      </c>
      <c r="B1592" s="44" t="str">
        <f t="shared" si="657"/>
        <v>1,1-Dichloroethylene</v>
      </c>
      <c r="C1592" s="38" t="s">
        <v>2587</v>
      </c>
      <c r="D1592" s="38" t="str">
        <f t="shared" si="667"/>
        <v>S</v>
      </c>
      <c r="E1592" s="189" t="s">
        <v>372</v>
      </c>
      <c r="F1592" s="155" t="str">
        <f t="shared" si="663"/>
        <v>Residence 007</v>
      </c>
      <c r="G1592" s="44" t="str">
        <f t="shared" si="662"/>
        <v>residential</v>
      </c>
      <c r="H1592" s="44" t="str">
        <f t="shared" si="652"/>
        <v>Basement</v>
      </c>
      <c r="I1592" s="38" t="str">
        <f t="shared" si="668"/>
        <v>Y</v>
      </c>
      <c r="J1592" s="38" t="str">
        <f t="shared" si="669"/>
        <v>Y</v>
      </c>
      <c r="K1592" s="38" t="str">
        <f t="shared" si="670"/>
        <v>Y</v>
      </c>
      <c r="L1592" s="44"/>
      <c r="M1592" s="38" t="str">
        <f t="shared" si="677"/>
        <v/>
      </c>
      <c r="N1592" s="38" t="str">
        <f t="shared" si="678"/>
        <v/>
      </c>
      <c r="O1592" s="38" t="str">
        <f t="shared" si="671"/>
        <v/>
      </c>
      <c r="P1592" s="44"/>
      <c r="Q1592" s="44"/>
      <c r="R1592" s="44"/>
      <c r="S1592" s="44"/>
      <c r="T1592" s="44"/>
      <c r="U1592" s="44"/>
      <c r="V1592" s="44"/>
      <c r="W1592" s="44"/>
      <c r="X1592" s="44"/>
      <c r="Y1592" s="38" t="str">
        <f t="shared" si="653"/>
        <v>Y</v>
      </c>
      <c r="Z1592" s="38" t="str">
        <f t="shared" si="654"/>
        <v>Y</v>
      </c>
      <c r="AA1592" s="38" t="str">
        <f t="shared" si="646"/>
        <v>Y</v>
      </c>
      <c r="AC1592" s="59"/>
      <c r="AD1592" s="204"/>
      <c r="AE1592" s="38"/>
      <c r="AF1592" s="38"/>
      <c r="AG1592" s="125">
        <f t="shared" si="672"/>
        <v>66.793999999999997</v>
      </c>
      <c r="AH1592" s="39">
        <v>11</v>
      </c>
      <c r="AI1592" s="123">
        <f t="shared" si="673"/>
        <v>43849.775718165853</v>
      </c>
      <c r="AM1592" s="40">
        <f t="shared" si="664"/>
        <v>6.5</v>
      </c>
      <c r="AN1592" s="39">
        <f t="shared" si="655"/>
        <v>0.8</v>
      </c>
      <c r="AO1592" s="204">
        <f t="shared" si="674"/>
        <v>1.4823336935124195E-4</v>
      </c>
      <c r="AP1592" s="204"/>
      <c r="AQ1592" s="59"/>
      <c r="AR1592" s="59"/>
      <c r="AS1592" s="115">
        <f t="shared" si="675"/>
        <v>1</v>
      </c>
      <c r="AT1592" s="115">
        <f t="shared" si="676"/>
        <v>0</v>
      </c>
      <c r="AU1592" s="115"/>
      <c r="AV1592" s="115"/>
      <c r="AY1592" s="115"/>
      <c r="AZ1592" s="115"/>
      <c r="BA1592" s="43">
        <v>49</v>
      </c>
      <c r="BB1592" s="43" t="s">
        <v>750</v>
      </c>
      <c r="BC1592" s="189" t="s">
        <v>1385</v>
      </c>
      <c r="BD1592" t="s">
        <v>225</v>
      </c>
      <c r="BE1592" s="37" t="s">
        <v>656</v>
      </c>
      <c r="BF1592" s="38"/>
      <c r="BG1592" s="43"/>
      <c r="BH1592" s="189" t="s">
        <v>858</v>
      </c>
      <c r="BI1592" s="43" t="s">
        <v>1387</v>
      </c>
      <c r="BJ1592" s="43" t="s">
        <v>1388</v>
      </c>
      <c r="BK1592" s="189" t="s">
        <v>573</v>
      </c>
      <c r="BN1592" s="43"/>
      <c r="BO1592" s="43" t="s">
        <v>1395</v>
      </c>
      <c r="BP1592" s="48" t="s">
        <v>1406</v>
      </c>
      <c r="BS1592" s="43" t="s">
        <v>538</v>
      </c>
      <c r="BT1592" s="190" t="s">
        <v>2323</v>
      </c>
      <c r="BU1592" s="190"/>
      <c r="BV1592" s="190"/>
      <c r="BW1592" s="249">
        <v>36957</v>
      </c>
      <c r="BX1592" s="249"/>
      <c r="BY1592" s="48" t="s">
        <v>451</v>
      </c>
      <c r="BZ1592" s="191">
        <v>6.5</v>
      </c>
      <c r="CA1592" s="43" t="s">
        <v>1396</v>
      </c>
      <c r="CD1592" s="124" t="s">
        <v>1397</v>
      </c>
      <c r="CE1592" s="43"/>
      <c r="CR1592" s="43" t="s">
        <v>751</v>
      </c>
      <c r="CU1592" s="192">
        <v>333.75299999999999</v>
      </c>
      <c r="CV1592" s="39" t="s">
        <v>1395</v>
      </c>
      <c r="CW1592" s="2"/>
      <c r="CX1592" s="193"/>
      <c r="CY1592" s="39" t="s">
        <v>2438</v>
      </c>
      <c r="CZ1592" s="192">
        <v>66.793999999999997</v>
      </c>
      <c r="DA1592" s="43" t="s">
        <v>2046</v>
      </c>
      <c r="DD1592" s="43" t="s">
        <v>1397</v>
      </c>
      <c r="DE1592" s="43"/>
      <c r="DF1592" s="43"/>
      <c r="DG1592" s="43"/>
      <c r="DH1592" s="43"/>
      <c r="DI1592" s="43"/>
      <c r="DJ1592" s="43"/>
      <c r="DK1592" s="43"/>
      <c r="DL1592" s="43"/>
      <c r="DM1592" s="43"/>
      <c r="DN1592" s="43"/>
      <c r="DO1592" s="43"/>
      <c r="DP1592" s="43"/>
      <c r="DQ1592" s="43"/>
      <c r="DR1592" s="124"/>
      <c r="DS1592" s="43"/>
    </row>
    <row r="1593" spans="1:123" s="39" customFormat="1" hidden="1" x14ac:dyDescent="0.2">
      <c r="A1593" s="44" t="str">
        <f t="shared" si="661"/>
        <v>Redfield</v>
      </c>
      <c r="B1593" s="44" t="str">
        <f t="shared" si="657"/>
        <v>1,1-Dichloroethylene</v>
      </c>
      <c r="C1593" s="38" t="s">
        <v>2587</v>
      </c>
      <c r="D1593" s="38" t="str">
        <f t="shared" si="667"/>
        <v>S</v>
      </c>
      <c r="E1593" s="189" t="s">
        <v>372</v>
      </c>
      <c r="F1593" s="155" t="str">
        <f t="shared" si="663"/>
        <v>Residence 008</v>
      </c>
      <c r="G1593" s="44" t="str">
        <f t="shared" si="662"/>
        <v>residential</v>
      </c>
      <c r="H1593" s="44" t="str">
        <f t="shared" si="652"/>
        <v>Basement</v>
      </c>
      <c r="I1593" s="38" t="str">
        <f t="shared" si="668"/>
        <v>Y</v>
      </c>
      <c r="J1593" s="38" t="str">
        <f t="shared" si="669"/>
        <v>Y</v>
      </c>
      <c r="K1593" s="38" t="str">
        <f t="shared" si="670"/>
        <v>Y</v>
      </c>
      <c r="L1593" s="44"/>
      <c r="M1593" s="38" t="str">
        <f t="shared" si="677"/>
        <v/>
      </c>
      <c r="N1593" s="38" t="str">
        <f t="shared" si="678"/>
        <v/>
      </c>
      <c r="O1593" s="38" t="str">
        <f t="shared" si="671"/>
        <v/>
      </c>
      <c r="P1593" s="44"/>
      <c r="Q1593" s="44"/>
      <c r="R1593" s="44"/>
      <c r="S1593" s="44"/>
      <c r="T1593" s="44"/>
      <c r="U1593" s="44"/>
      <c r="V1593" s="44"/>
      <c r="W1593" s="44"/>
      <c r="X1593" s="44"/>
      <c r="Y1593" s="38" t="str">
        <f t="shared" si="653"/>
        <v>Y</v>
      </c>
      <c r="Z1593" s="38" t="str">
        <f t="shared" si="654"/>
        <v>Y</v>
      </c>
      <c r="AA1593" s="38" t="str">
        <f t="shared" si="646"/>
        <v>Y</v>
      </c>
      <c r="AC1593" s="59"/>
      <c r="AD1593" s="204"/>
      <c r="AE1593" s="38"/>
      <c r="AF1593" s="38"/>
      <c r="AG1593" s="125">
        <f t="shared" si="672"/>
        <v>199.99299999999999</v>
      </c>
      <c r="AH1593" s="39">
        <v>11</v>
      </c>
      <c r="AI1593" s="123">
        <f t="shared" si="673"/>
        <v>131293.95148071897</v>
      </c>
      <c r="AM1593" s="40">
        <f t="shared" si="664"/>
        <v>8.8000001907348597</v>
      </c>
      <c r="AN1593" s="39">
        <f t="shared" si="655"/>
        <v>0.8</v>
      </c>
      <c r="AO1593" s="204">
        <f t="shared" si="674"/>
        <v>6.7025175885784605E-5</v>
      </c>
      <c r="AP1593" s="204"/>
      <c r="AQ1593" s="59"/>
      <c r="AR1593" s="59"/>
      <c r="AS1593" s="115">
        <f t="shared" si="675"/>
        <v>1</v>
      </c>
      <c r="AT1593" s="115">
        <f t="shared" si="676"/>
        <v>0</v>
      </c>
      <c r="AU1593" s="115"/>
      <c r="AV1593" s="115"/>
      <c r="AY1593" s="115"/>
      <c r="AZ1593" s="115"/>
      <c r="BA1593" s="43">
        <v>49</v>
      </c>
      <c r="BB1593" s="43" t="s">
        <v>750</v>
      </c>
      <c r="BC1593" s="189" t="s">
        <v>1385</v>
      </c>
      <c r="BD1593" t="s">
        <v>225</v>
      </c>
      <c r="BE1593" s="37" t="s">
        <v>656</v>
      </c>
      <c r="BF1593" s="38"/>
      <c r="BG1593" s="43"/>
      <c r="BH1593" s="189" t="s">
        <v>859</v>
      </c>
      <c r="BI1593" s="43" t="s">
        <v>1387</v>
      </c>
      <c r="BJ1593" s="43" t="s">
        <v>1388</v>
      </c>
      <c r="BK1593" s="189" t="s">
        <v>573</v>
      </c>
      <c r="BN1593" s="43"/>
      <c r="BO1593" s="43" t="s">
        <v>1395</v>
      </c>
      <c r="BP1593" s="48" t="s">
        <v>1406</v>
      </c>
      <c r="BS1593" s="43" t="s">
        <v>538</v>
      </c>
      <c r="BT1593" s="190" t="s">
        <v>2324</v>
      </c>
      <c r="BU1593" s="190"/>
      <c r="BV1593" s="190"/>
      <c r="BW1593" s="249">
        <v>36957</v>
      </c>
      <c r="BX1593" s="249"/>
      <c r="BY1593" s="48" t="s">
        <v>451</v>
      </c>
      <c r="BZ1593" s="191">
        <v>8.8000001907348597</v>
      </c>
      <c r="CA1593" s="43" t="s">
        <v>1396</v>
      </c>
      <c r="CD1593" s="124" t="s">
        <v>1397</v>
      </c>
      <c r="CE1593" s="43"/>
      <c r="CR1593" s="43" t="s">
        <v>751</v>
      </c>
      <c r="CU1593" s="192">
        <v>280.23</v>
      </c>
      <c r="CV1593" s="39" t="s">
        <v>1395</v>
      </c>
      <c r="CW1593" s="2"/>
      <c r="CX1593" s="193"/>
      <c r="CY1593" s="39" t="s">
        <v>2438</v>
      </c>
      <c r="CZ1593" s="192">
        <v>199.99299999999999</v>
      </c>
      <c r="DA1593" s="43" t="s">
        <v>2046</v>
      </c>
      <c r="DD1593" s="43" t="s">
        <v>1397</v>
      </c>
      <c r="DE1593" s="43"/>
      <c r="DF1593" s="43"/>
      <c r="DG1593" s="43"/>
      <c r="DH1593" s="43"/>
      <c r="DI1593" s="43"/>
      <c r="DJ1593" s="43"/>
      <c r="DK1593" s="43"/>
      <c r="DL1593" s="43"/>
      <c r="DM1593" s="43"/>
      <c r="DN1593" s="43"/>
      <c r="DO1593" s="43"/>
      <c r="DP1593" s="43"/>
      <c r="DQ1593" s="43"/>
      <c r="DR1593" s="124"/>
      <c r="DS1593" s="43"/>
    </row>
    <row r="1594" spans="1:123" s="39" customFormat="1" hidden="1" x14ac:dyDescent="0.2">
      <c r="A1594" s="44" t="str">
        <f t="shared" si="661"/>
        <v>Redfield</v>
      </c>
      <c r="B1594" s="44" t="str">
        <f t="shared" si="657"/>
        <v>1,1-Dichloroethylene</v>
      </c>
      <c r="C1594" s="38" t="s">
        <v>2587</v>
      </c>
      <c r="D1594" s="38" t="str">
        <f t="shared" si="667"/>
        <v>S</v>
      </c>
      <c r="E1594" s="189" t="s">
        <v>372</v>
      </c>
      <c r="F1594" s="155" t="str">
        <f t="shared" si="663"/>
        <v>Residence 009</v>
      </c>
      <c r="G1594" s="44" t="str">
        <f t="shared" si="662"/>
        <v>residential</v>
      </c>
      <c r="H1594" s="44" t="str">
        <f t="shared" si="652"/>
        <v>Crawlspace</v>
      </c>
      <c r="I1594" s="38" t="str">
        <f t="shared" si="668"/>
        <v>Y</v>
      </c>
      <c r="J1594" s="38" t="str">
        <f t="shared" si="669"/>
        <v>Y</v>
      </c>
      <c r="K1594" s="38" t="str">
        <f t="shared" si="670"/>
        <v>Y</v>
      </c>
      <c r="L1594" s="44"/>
      <c r="M1594" s="38" t="str">
        <f t="shared" si="677"/>
        <v/>
      </c>
      <c r="N1594" s="38" t="str">
        <f t="shared" si="678"/>
        <v/>
      </c>
      <c r="O1594" s="38" t="str">
        <f t="shared" si="671"/>
        <v/>
      </c>
      <c r="P1594" s="44"/>
      <c r="Q1594" s="44"/>
      <c r="R1594" s="44"/>
      <c r="S1594" s="44"/>
      <c r="T1594" s="44"/>
      <c r="U1594" s="44"/>
      <c r="V1594" s="44"/>
      <c r="W1594" s="44"/>
      <c r="X1594" s="44"/>
      <c r="Y1594" s="38" t="str">
        <f t="shared" si="653"/>
        <v>Y</v>
      </c>
      <c r="Z1594" s="38" t="str">
        <f t="shared" si="654"/>
        <v>Y</v>
      </c>
      <c r="AA1594" s="38" t="str">
        <f t="shared" si="646"/>
        <v>Y</v>
      </c>
      <c r="AC1594" s="59"/>
      <c r="AD1594" s="204"/>
      <c r="AE1594" s="38"/>
      <c r="AF1594" s="38"/>
      <c r="AG1594" s="125">
        <f t="shared" si="672"/>
        <v>48.9039</v>
      </c>
      <c r="AH1594" s="39">
        <v>11</v>
      </c>
      <c r="AI1594" s="123">
        <f t="shared" si="673"/>
        <v>32105.05504601627</v>
      </c>
      <c r="AM1594" s="40">
        <f t="shared" si="664"/>
        <v>2.20000004768371</v>
      </c>
      <c r="AN1594" s="39">
        <f t="shared" si="655"/>
        <v>0.8</v>
      </c>
      <c r="AO1594" s="204">
        <f t="shared" si="674"/>
        <v>6.8525035840319955E-5</v>
      </c>
      <c r="AP1594" s="204"/>
      <c r="AQ1594" s="59"/>
      <c r="AR1594" s="59"/>
      <c r="AS1594" s="115">
        <f t="shared" si="675"/>
        <v>1</v>
      </c>
      <c r="AT1594" s="115">
        <f t="shared" si="676"/>
        <v>0</v>
      </c>
      <c r="AU1594" s="115"/>
      <c r="AV1594" s="115"/>
      <c r="AY1594" s="115"/>
      <c r="AZ1594" s="115"/>
      <c r="BA1594" s="43">
        <v>49</v>
      </c>
      <c r="BB1594" s="43" t="s">
        <v>750</v>
      </c>
      <c r="BC1594" s="189" t="s">
        <v>1385</v>
      </c>
      <c r="BD1594" t="s">
        <v>225</v>
      </c>
      <c r="BE1594" s="37" t="s">
        <v>656</v>
      </c>
      <c r="BF1594" s="38"/>
      <c r="BG1594" s="43"/>
      <c r="BH1594" s="189" t="s">
        <v>860</v>
      </c>
      <c r="BI1594" s="43" t="s">
        <v>1387</v>
      </c>
      <c r="BJ1594" s="43" t="s">
        <v>1388</v>
      </c>
      <c r="BK1594" s="189" t="s">
        <v>1489</v>
      </c>
      <c r="BN1594" s="43"/>
      <c r="BO1594" s="43" t="s">
        <v>1395</v>
      </c>
      <c r="BP1594" s="48" t="s">
        <v>1406</v>
      </c>
      <c r="BS1594" s="43" t="s">
        <v>538</v>
      </c>
      <c r="BT1594" s="190" t="s">
        <v>2322</v>
      </c>
      <c r="BU1594" s="190"/>
      <c r="BV1594" s="190"/>
      <c r="BW1594" s="249">
        <v>36991</v>
      </c>
      <c r="BX1594" s="249"/>
      <c r="BY1594" s="48" t="s">
        <v>451</v>
      </c>
      <c r="BZ1594" s="191">
        <v>2.20000004768371</v>
      </c>
      <c r="CA1594" s="43" t="s">
        <v>1396</v>
      </c>
      <c r="CD1594" s="124" t="s">
        <v>1397</v>
      </c>
      <c r="CE1594" s="43"/>
      <c r="CR1594" s="43" t="s">
        <v>751</v>
      </c>
      <c r="CU1594" s="192">
        <v>309.30799999999999</v>
      </c>
      <c r="CV1594" s="39" t="s">
        <v>1395</v>
      </c>
      <c r="CW1594" s="2"/>
      <c r="CX1594" s="193"/>
      <c r="CY1594" s="39" t="s">
        <v>2438</v>
      </c>
      <c r="CZ1594" s="192">
        <v>48.9039</v>
      </c>
      <c r="DA1594" s="43" t="s">
        <v>2046</v>
      </c>
      <c r="DD1594" s="43" t="s">
        <v>1397</v>
      </c>
      <c r="DE1594" s="43"/>
      <c r="DF1594" s="43"/>
      <c r="DG1594" s="43"/>
      <c r="DH1594" s="43"/>
      <c r="DI1594" s="43"/>
      <c r="DJ1594" s="43"/>
      <c r="DK1594" s="43"/>
      <c r="DL1594" s="43"/>
      <c r="DM1594" s="43"/>
      <c r="DN1594" s="43"/>
      <c r="DO1594" s="43"/>
      <c r="DP1594" s="43"/>
      <c r="DQ1594" s="43"/>
      <c r="DR1594" s="124"/>
      <c r="DS1594" s="43"/>
    </row>
    <row r="1595" spans="1:123" s="39" customFormat="1" hidden="1" x14ac:dyDescent="0.2">
      <c r="A1595" s="44" t="str">
        <f t="shared" si="661"/>
        <v>Redfield</v>
      </c>
      <c r="B1595" s="44" t="str">
        <f t="shared" si="657"/>
        <v>1,1-Dichloroethylene</v>
      </c>
      <c r="C1595" s="38" t="s">
        <v>2587</v>
      </c>
      <c r="D1595" s="38" t="str">
        <f t="shared" si="667"/>
        <v>S</v>
      </c>
      <c r="E1595" s="189" t="s">
        <v>372</v>
      </c>
      <c r="F1595" s="155" t="str">
        <f t="shared" si="663"/>
        <v>Residence 010</v>
      </c>
      <c r="G1595" s="44" t="str">
        <f t="shared" si="662"/>
        <v>residential</v>
      </c>
      <c r="H1595" s="44" t="str">
        <f t="shared" si="652"/>
        <v>Crawlspace</v>
      </c>
      <c r="I1595" s="38" t="str">
        <f t="shared" si="668"/>
        <v>Y</v>
      </c>
      <c r="J1595" s="38" t="str">
        <f t="shared" si="669"/>
        <v>Y</v>
      </c>
      <c r="K1595" s="38" t="str">
        <f t="shared" si="670"/>
        <v>Y</v>
      </c>
      <c r="L1595" s="44"/>
      <c r="M1595" s="38" t="str">
        <f t="shared" si="677"/>
        <v/>
      </c>
      <c r="N1595" s="38" t="str">
        <f t="shared" si="678"/>
        <v/>
      </c>
      <c r="O1595" s="38" t="str">
        <f t="shared" si="671"/>
        <v/>
      </c>
      <c r="P1595" s="44"/>
      <c r="Q1595" s="44"/>
      <c r="R1595" s="44"/>
      <c r="S1595" s="44"/>
      <c r="T1595" s="44"/>
      <c r="U1595" s="44"/>
      <c r="V1595" s="44"/>
      <c r="W1595" s="44"/>
      <c r="X1595" s="44"/>
      <c r="Y1595" s="38" t="str">
        <f t="shared" si="653"/>
        <v>Y</v>
      </c>
      <c r="Z1595" s="38" t="str">
        <f t="shared" si="654"/>
        <v>Y</v>
      </c>
      <c r="AA1595" s="38" t="str">
        <f t="shared" si="646"/>
        <v>Y</v>
      </c>
      <c r="AC1595" s="59"/>
      <c r="AD1595" s="204"/>
      <c r="AE1595" s="38"/>
      <c r="AF1595" s="38"/>
      <c r="AG1595" s="125">
        <f t="shared" si="672"/>
        <v>199.99299999999999</v>
      </c>
      <c r="AH1595" s="39">
        <v>11</v>
      </c>
      <c r="AI1595" s="123">
        <f t="shared" si="673"/>
        <v>131293.95148071897</v>
      </c>
      <c r="AM1595" s="40">
        <f t="shared" si="664"/>
        <v>1.3999999761581401</v>
      </c>
      <c r="AN1595" s="39">
        <f t="shared" si="655"/>
        <v>0.8</v>
      </c>
      <c r="AO1595" s="204">
        <f t="shared" si="674"/>
        <v>1.0663095750939718E-5</v>
      </c>
      <c r="AP1595" s="204"/>
      <c r="AQ1595" s="59"/>
      <c r="AR1595" s="59"/>
      <c r="AS1595" s="115">
        <f t="shared" si="675"/>
        <v>1</v>
      </c>
      <c r="AT1595" s="115">
        <f t="shared" si="676"/>
        <v>0</v>
      </c>
      <c r="AU1595" s="115"/>
      <c r="AV1595" s="115"/>
      <c r="AY1595" s="115"/>
      <c r="AZ1595" s="115"/>
      <c r="BA1595" s="43">
        <v>49</v>
      </c>
      <c r="BB1595" s="43" t="s">
        <v>750</v>
      </c>
      <c r="BC1595" s="189" t="s">
        <v>1385</v>
      </c>
      <c r="BD1595" t="s">
        <v>225</v>
      </c>
      <c r="BE1595" s="37" t="s">
        <v>656</v>
      </c>
      <c r="BF1595" s="38"/>
      <c r="BG1595" s="43"/>
      <c r="BH1595" s="189" t="s">
        <v>861</v>
      </c>
      <c r="BI1595" s="43" t="s">
        <v>1387</v>
      </c>
      <c r="BJ1595" s="43" t="s">
        <v>1388</v>
      </c>
      <c r="BK1595" s="189" t="s">
        <v>1489</v>
      </c>
      <c r="BN1595" s="43"/>
      <c r="BO1595" s="43" t="s">
        <v>1395</v>
      </c>
      <c r="BP1595" s="48" t="s">
        <v>1406</v>
      </c>
      <c r="BS1595" s="43" t="s">
        <v>538</v>
      </c>
      <c r="BT1595" s="190" t="s">
        <v>2325</v>
      </c>
      <c r="BU1595" s="190"/>
      <c r="BV1595" s="190"/>
      <c r="BW1595" s="249">
        <v>37021</v>
      </c>
      <c r="BX1595" s="249"/>
      <c r="BY1595" s="48" t="s">
        <v>451</v>
      </c>
      <c r="BZ1595" s="191">
        <v>1.3999999761581401</v>
      </c>
      <c r="CA1595" s="43" t="s">
        <v>1396</v>
      </c>
      <c r="CD1595" s="124" t="s">
        <v>1397</v>
      </c>
      <c r="CE1595" s="43"/>
      <c r="CR1595" s="43" t="s">
        <v>751</v>
      </c>
      <c r="CU1595" s="192">
        <v>280.142</v>
      </c>
      <c r="CV1595" s="39" t="s">
        <v>1395</v>
      </c>
      <c r="CW1595" s="2"/>
      <c r="CX1595" s="193"/>
      <c r="CY1595" s="39" t="s">
        <v>2438</v>
      </c>
      <c r="CZ1595" s="192">
        <v>199.99299999999999</v>
      </c>
      <c r="DA1595" s="43" t="s">
        <v>2046</v>
      </c>
      <c r="DD1595" s="43" t="s">
        <v>1397</v>
      </c>
      <c r="DE1595" s="43"/>
      <c r="DF1595" s="43"/>
      <c r="DG1595" s="43"/>
      <c r="DH1595" s="43"/>
      <c r="DI1595" s="43"/>
      <c r="DJ1595" s="43"/>
      <c r="DK1595" s="43"/>
      <c r="DL1595" s="43"/>
      <c r="DM1595" s="43"/>
      <c r="DN1595" s="43"/>
      <c r="DO1595" s="43"/>
      <c r="DP1595" s="43"/>
      <c r="DQ1595" s="43"/>
      <c r="DR1595" s="124"/>
      <c r="DS1595" s="43"/>
    </row>
    <row r="1596" spans="1:123" s="39" customFormat="1" hidden="1" x14ac:dyDescent="0.2">
      <c r="A1596" s="44" t="str">
        <f t="shared" si="661"/>
        <v>Redfield</v>
      </c>
      <c r="B1596" s="44" t="str">
        <f t="shared" si="657"/>
        <v>1,1-Dichloroethylene</v>
      </c>
      <c r="C1596" s="38" t="s">
        <v>2587</v>
      </c>
      <c r="D1596" s="38" t="str">
        <f t="shared" si="667"/>
        <v>S</v>
      </c>
      <c r="E1596" s="189" t="s">
        <v>372</v>
      </c>
      <c r="F1596" s="155" t="str">
        <f t="shared" si="663"/>
        <v>Residence 011</v>
      </c>
      <c r="G1596" s="44" t="str">
        <f t="shared" si="662"/>
        <v>residential</v>
      </c>
      <c r="H1596" s="44" t="str">
        <f t="shared" si="652"/>
        <v>Basement</v>
      </c>
      <c r="I1596" s="38" t="str">
        <f t="shared" si="668"/>
        <v>Y</v>
      </c>
      <c r="J1596" s="38" t="str">
        <f t="shared" si="669"/>
        <v>Y</v>
      </c>
      <c r="K1596" s="38" t="str">
        <f t="shared" si="670"/>
        <v>Y</v>
      </c>
      <c r="L1596" s="44"/>
      <c r="M1596" s="38" t="str">
        <f t="shared" si="677"/>
        <v/>
      </c>
      <c r="N1596" s="38" t="str">
        <f t="shared" si="678"/>
        <v/>
      </c>
      <c r="O1596" s="38" t="str">
        <f t="shared" si="671"/>
        <v/>
      </c>
      <c r="P1596" s="44"/>
      <c r="Q1596" s="44"/>
      <c r="R1596" s="44"/>
      <c r="S1596" s="44"/>
      <c r="T1596" s="44"/>
      <c r="U1596" s="44"/>
      <c r="V1596" s="44"/>
      <c r="W1596" s="44"/>
      <c r="X1596" s="44"/>
      <c r="Y1596" s="38" t="str">
        <f t="shared" si="653"/>
        <v>Y</v>
      </c>
      <c r="Z1596" s="38" t="str">
        <f t="shared" si="654"/>
        <v>Y</v>
      </c>
      <c r="AA1596" s="38" t="str">
        <f t="shared" si="646"/>
        <v>Y</v>
      </c>
      <c r="AC1596" s="59"/>
      <c r="AD1596" s="204"/>
      <c r="AE1596" s="38"/>
      <c r="AF1596" s="38"/>
      <c r="AG1596" s="125">
        <f t="shared" si="672"/>
        <v>190.88</v>
      </c>
      <c r="AH1596" s="39">
        <v>11</v>
      </c>
      <c r="AI1596" s="123">
        <f t="shared" si="673"/>
        <v>125311.33318985983</v>
      </c>
      <c r="AM1596" s="40">
        <f t="shared" si="664"/>
        <v>9.6000003814697195</v>
      </c>
      <c r="AN1596" s="39">
        <f t="shared" si="655"/>
        <v>0.8</v>
      </c>
      <c r="AO1596" s="204">
        <f t="shared" si="674"/>
        <v>7.6609195170916508E-5</v>
      </c>
      <c r="AP1596" s="204"/>
      <c r="AQ1596" s="59"/>
      <c r="AR1596" s="59"/>
      <c r="AS1596" s="115">
        <f t="shared" si="675"/>
        <v>1</v>
      </c>
      <c r="AT1596" s="115">
        <f t="shared" si="676"/>
        <v>0</v>
      </c>
      <c r="AU1596" s="115"/>
      <c r="AV1596" s="115"/>
      <c r="AY1596" s="115"/>
      <c r="AZ1596" s="115"/>
      <c r="BA1596" s="43">
        <v>49</v>
      </c>
      <c r="BB1596" s="43" t="s">
        <v>750</v>
      </c>
      <c r="BC1596" s="189" t="s">
        <v>1385</v>
      </c>
      <c r="BD1596" t="s">
        <v>225</v>
      </c>
      <c r="BE1596" s="37" t="s">
        <v>656</v>
      </c>
      <c r="BF1596" s="38"/>
      <c r="BG1596" s="43"/>
      <c r="BH1596" s="189" t="s">
        <v>862</v>
      </c>
      <c r="BI1596" s="43" t="s">
        <v>1387</v>
      </c>
      <c r="BJ1596" s="43" t="s">
        <v>1388</v>
      </c>
      <c r="BK1596" s="189" t="s">
        <v>573</v>
      </c>
      <c r="BN1596" s="43"/>
      <c r="BO1596" s="43" t="s">
        <v>1395</v>
      </c>
      <c r="BP1596" s="48" t="s">
        <v>1406</v>
      </c>
      <c r="BS1596" s="43" t="s">
        <v>538</v>
      </c>
      <c r="BT1596" s="190" t="s">
        <v>2322</v>
      </c>
      <c r="BU1596" s="190"/>
      <c r="BV1596" s="190"/>
      <c r="BW1596" s="249">
        <v>36879</v>
      </c>
      <c r="BX1596" s="249"/>
      <c r="BY1596" s="48" t="s">
        <v>451</v>
      </c>
      <c r="BZ1596" s="191">
        <v>9.6000003814697195</v>
      </c>
      <c r="CA1596" s="43" t="s">
        <v>1396</v>
      </c>
      <c r="CD1596" s="124" t="s">
        <v>1397</v>
      </c>
      <c r="CE1596" s="43"/>
      <c r="CR1596" s="43" t="s">
        <v>751</v>
      </c>
      <c r="CU1596" s="192">
        <v>244.631</v>
      </c>
      <c r="CV1596" s="39" t="s">
        <v>1395</v>
      </c>
      <c r="CW1596" s="2"/>
      <c r="CX1596" s="193"/>
      <c r="CY1596" s="39" t="s">
        <v>2438</v>
      </c>
      <c r="CZ1596" s="192">
        <v>190.88</v>
      </c>
      <c r="DA1596" s="43" t="s">
        <v>2046</v>
      </c>
      <c r="DD1596" s="43" t="s">
        <v>1397</v>
      </c>
      <c r="DE1596" s="43"/>
      <c r="DF1596" s="43"/>
      <c r="DG1596" s="43"/>
      <c r="DH1596" s="43"/>
      <c r="DI1596" s="43"/>
      <c r="DJ1596" s="43"/>
      <c r="DK1596" s="43"/>
      <c r="DL1596" s="43"/>
      <c r="DM1596" s="43"/>
      <c r="DN1596" s="43"/>
      <c r="DO1596" s="43"/>
      <c r="DP1596" s="43"/>
      <c r="DQ1596" s="43"/>
      <c r="DR1596" s="124"/>
      <c r="DS1596" s="43"/>
    </row>
    <row r="1597" spans="1:123" s="39" customFormat="1" hidden="1" x14ac:dyDescent="0.2">
      <c r="A1597" s="44" t="str">
        <f t="shared" si="661"/>
        <v>Redfield</v>
      </c>
      <c r="B1597" s="44" t="str">
        <f t="shared" si="657"/>
        <v>1,1-Dichloroethylene</v>
      </c>
      <c r="C1597" s="38" t="s">
        <v>2587</v>
      </c>
      <c r="D1597" s="38" t="str">
        <f t="shared" si="667"/>
        <v>S</v>
      </c>
      <c r="E1597" s="189" t="s">
        <v>372</v>
      </c>
      <c r="F1597" s="155" t="str">
        <f t="shared" si="663"/>
        <v>Residence 012</v>
      </c>
      <c r="G1597" s="44" t="str">
        <f t="shared" si="662"/>
        <v>residential</v>
      </c>
      <c r="H1597" s="44" t="str">
        <f t="shared" si="652"/>
        <v>Basement</v>
      </c>
      <c r="I1597" s="38" t="str">
        <f t="shared" si="668"/>
        <v>Y</v>
      </c>
      <c r="J1597" s="38" t="str">
        <f t="shared" si="669"/>
        <v>Y</v>
      </c>
      <c r="K1597" s="38" t="str">
        <f t="shared" si="670"/>
        <v>Y</v>
      </c>
      <c r="L1597" s="44"/>
      <c r="M1597" s="38" t="str">
        <f t="shared" si="677"/>
        <v/>
      </c>
      <c r="N1597" s="38" t="str">
        <f t="shared" si="678"/>
        <v/>
      </c>
      <c r="O1597" s="38" t="str">
        <f t="shared" si="671"/>
        <v/>
      </c>
      <c r="P1597" s="44"/>
      <c r="Q1597" s="44"/>
      <c r="R1597" s="44"/>
      <c r="S1597" s="44"/>
      <c r="T1597" s="44"/>
      <c r="U1597" s="44"/>
      <c r="V1597" s="44"/>
      <c r="W1597" s="44"/>
      <c r="X1597" s="44"/>
      <c r="Y1597" s="38" t="str">
        <f t="shared" si="653"/>
        <v>Y</v>
      </c>
      <c r="Z1597" s="38" t="str">
        <f t="shared" si="654"/>
        <v>Y</v>
      </c>
      <c r="AA1597" s="38" t="str">
        <f t="shared" si="646"/>
        <v>Y</v>
      </c>
      <c r="AC1597" s="59"/>
      <c r="AD1597" s="204"/>
      <c r="AE1597" s="38"/>
      <c r="AF1597" s="38"/>
      <c r="AG1597" s="125">
        <f t="shared" si="672"/>
        <v>99.948700000000002</v>
      </c>
      <c r="AH1597" s="39">
        <v>11</v>
      </c>
      <c r="AI1597" s="123">
        <f t="shared" si="673"/>
        <v>65615.595387643247</v>
      </c>
      <c r="AM1597" s="40">
        <f t="shared" si="664"/>
        <v>7.3000001907348597</v>
      </c>
      <c r="AN1597" s="39">
        <f t="shared" si="655"/>
        <v>0.8</v>
      </c>
      <c r="AO1597" s="204">
        <f t="shared" si="674"/>
        <v>1.1125404178089038E-4</v>
      </c>
      <c r="AP1597" s="204"/>
      <c r="AQ1597" s="59"/>
      <c r="AR1597" s="59"/>
      <c r="AS1597" s="115">
        <f t="shared" si="675"/>
        <v>1</v>
      </c>
      <c r="AT1597" s="115">
        <f t="shared" si="676"/>
        <v>0</v>
      </c>
      <c r="AU1597" s="115"/>
      <c r="AV1597" s="115"/>
      <c r="AY1597" s="115"/>
      <c r="AZ1597" s="115"/>
      <c r="BA1597" s="43">
        <v>49</v>
      </c>
      <c r="BB1597" s="43" t="s">
        <v>750</v>
      </c>
      <c r="BC1597" s="189" t="s">
        <v>1385</v>
      </c>
      <c r="BD1597" t="s">
        <v>225</v>
      </c>
      <c r="BE1597" s="37" t="s">
        <v>656</v>
      </c>
      <c r="BF1597" s="38"/>
      <c r="BG1597" s="43"/>
      <c r="BH1597" s="189" t="s">
        <v>863</v>
      </c>
      <c r="BI1597" s="43" t="s">
        <v>1387</v>
      </c>
      <c r="BJ1597" s="43" t="s">
        <v>1388</v>
      </c>
      <c r="BK1597" s="189" t="s">
        <v>573</v>
      </c>
      <c r="BN1597" s="43"/>
      <c r="BO1597" s="43" t="s">
        <v>1395</v>
      </c>
      <c r="BP1597" s="48" t="s">
        <v>1406</v>
      </c>
      <c r="BS1597" s="43" t="s">
        <v>538</v>
      </c>
      <c r="BT1597" s="190" t="s">
        <v>2326</v>
      </c>
      <c r="BU1597" s="190"/>
      <c r="BV1597" s="190"/>
      <c r="BW1597" s="249">
        <v>36991</v>
      </c>
      <c r="BX1597" s="249"/>
      <c r="BY1597" s="48" t="s">
        <v>451</v>
      </c>
      <c r="BZ1597" s="191">
        <v>7.3000001907348597</v>
      </c>
      <c r="CA1597" s="43" t="s">
        <v>1396</v>
      </c>
      <c r="CD1597" s="124" t="s">
        <v>1397</v>
      </c>
      <c r="CE1597" s="43"/>
      <c r="CR1597" s="43" t="s">
        <v>751</v>
      </c>
      <c r="CU1597" s="192">
        <v>436.959</v>
      </c>
      <c r="CV1597" s="39" t="s">
        <v>1395</v>
      </c>
      <c r="CW1597" s="2"/>
      <c r="CX1597" s="193"/>
      <c r="CY1597" s="39" t="s">
        <v>2438</v>
      </c>
      <c r="CZ1597" s="192">
        <v>99.948700000000002</v>
      </c>
      <c r="DA1597" s="43" t="s">
        <v>2046</v>
      </c>
      <c r="DD1597" s="43" t="s">
        <v>1397</v>
      </c>
      <c r="DE1597" s="43"/>
      <c r="DF1597" s="43"/>
      <c r="DG1597" s="43"/>
      <c r="DH1597" s="43"/>
      <c r="DI1597" s="43"/>
      <c r="DJ1597" s="43"/>
      <c r="DK1597" s="43"/>
      <c r="DL1597" s="43"/>
      <c r="DM1597" s="43"/>
      <c r="DN1597" s="43"/>
      <c r="DO1597" s="43"/>
      <c r="DP1597" s="43"/>
      <c r="DQ1597" s="43"/>
      <c r="DR1597" s="124"/>
      <c r="DS1597" s="43"/>
    </row>
    <row r="1598" spans="1:123" s="39" customFormat="1" hidden="1" x14ac:dyDescent="0.2">
      <c r="A1598" s="44" t="str">
        <f t="shared" si="661"/>
        <v>Redfield</v>
      </c>
      <c r="B1598" s="44" t="str">
        <f t="shared" si="657"/>
        <v>1,1-Dichloroethylene</v>
      </c>
      <c r="C1598" s="38" t="s">
        <v>2587</v>
      </c>
      <c r="D1598" s="38" t="str">
        <f t="shared" si="667"/>
        <v>S</v>
      </c>
      <c r="E1598" s="189" t="s">
        <v>372</v>
      </c>
      <c r="F1598" s="155" t="str">
        <f t="shared" si="663"/>
        <v>Residence 013</v>
      </c>
      <c r="G1598" s="44" t="str">
        <f t="shared" si="662"/>
        <v>residential</v>
      </c>
      <c r="H1598" s="44" t="str">
        <f t="shared" si="652"/>
        <v>Crawlspace</v>
      </c>
      <c r="I1598" s="38" t="str">
        <f t="shared" si="668"/>
        <v>Y</v>
      </c>
      <c r="J1598" s="38" t="str">
        <f t="shared" si="669"/>
        <v>Y</v>
      </c>
      <c r="K1598" s="38" t="str">
        <f t="shared" si="670"/>
        <v>Y</v>
      </c>
      <c r="L1598" s="44"/>
      <c r="M1598" s="38" t="str">
        <f t="shared" si="677"/>
        <v/>
      </c>
      <c r="N1598" s="38" t="str">
        <f t="shared" si="678"/>
        <v/>
      </c>
      <c r="O1598" s="38" t="str">
        <f t="shared" si="671"/>
        <v/>
      </c>
      <c r="P1598" s="44"/>
      <c r="Q1598" s="44"/>
      <c r="R1598" s="44"/>
      <c r="S1598" s="44"/>
      <c r="T1598" s="44"/>
      <c r="U1598" s="44"/>
      <c r="V1598" s="44"/>
      <c r="W1598" s="44"/>
      <c r="X1598" s="44"/>
      <c r="Y1598" s="38" t="str">
        <f t="shared" si="653"/>
        <v>Y</v>
      </c>
      <c r="Z1598" s="38" t="str">
        <f t="shared" si="654"/>
        <v>Y</v>
      </c>
      <c r="AA1598" s="38" t="str">
        <f t="shared" ref="AA1598:AA1661" si="679">IF(AM1598="","",IF(Y1598="N","n","Y"))</f>
        <v>Y</v>
      </c>
      <c r="AC1598" s="59"/>
      <c r="AD1598" s="204"/>
      <c r="AE1598" s="38"/>
      <c r="AF1598" s="38"/>
      <c r="AG1598" s="125">
        <f t="shared" si="672"/>
        <v>100.849</v>
      </c>
      <c r="AH1598" s="39">
        <v>11</v>
      </c>
      <c r="AI1598" s="123">
        <f t="shared" si="673"/>
        <v>66206.635796648014</v>
      </c>
      <c r="AM1598" s="40">
        <f t="shared" si="664"/>
        <v>1.5</v>
      </c>
      <c r="AN1598" s="39">
        <f t="shared" si="655"/>
        <v>0.8</v>
      </c>
      <c r="AO1598" s="204">
        <f t="shared" si="674"/>
        <v>2.265633923172311E-5</v>
      </c>
      <c r="AP1598" s="204"/>
      <c r="AQ1598" s="59"/>
      <c r="AR1598" s="59"/>
      <c r="AS1598" s="115">
        <f t="shared" si="675"/>
        <v>1</v>
      </c>
      <c r="AT1598" s="115">
        <f t="shared" si="676"/>
        <v>0</v>
      </c>
      <c r="AU1598" s="115"/>
      <c r="AV1598" s="115"/>
      <c r="AY1598" s="115"/>
      <c r="AZ1598" s="115"/>
      <c r="BA1598" s="43">
        <v>49</v>
      </c>
      <c r="BB1598" s="43" t="s">
        <v>750</v>
      </c>
      <c r="BC1598" s="189" t="s">
        <v>1385</v>
      </c>
      <c r="BD1598" t="s">
        <v>225</v>
      </c>
      <c r="BE1598" s="37" t="s">
        <v>656</v>
      </c>
      <c r="BF1598" s="38"/>
      <c r="BG1598" s="43"/>
      <c r="BH1598" s="189" t="s">
        <v>864</v>
      </c>
      <c r="BI1598" s="43" t="s">
        <v>1387</v>
      </c>
      <c r="BJ1598" s="43" t="s">
        <v>1388</v>
      </c>
      <c r="BK1598" s="189" t="s">
        <v>1489</v>
      </c>
      <c r="BN1598" s="43"/>
      <c r="BO1598" s="43" t="s">
        <v>1395</v>
      </c>
      <c r="BP1598" s="48" t="s">
        <v>1406</v>
      </c>
      <c r="BS1598" s="43" t="s">
        <v>538</v>
      </c>
      <c r="BT1598" s="190" t="s">
        <v>2322</v>
      </c>
      <c r="BU1598" s="190"/>
      <c r="BV1598" s="190"/>
      <c r="BW1598" s="249">
        <v>36965</v>
      </c>
      <c r="BX1598" s="249"/>
      <c r="BY1598" s="48" t="s">
        <v>451</v>
      </c>
      <c r="BZ1598" s="191">
        <v>1.5</v>
      </c>
      <c r="CA1598" s="43" t="s">
        <v>1396</v>
      </c>
      <c r="CD1598" s="124" t="s">
        <v>1397</v>
      </c>
      <c r="CE1598" s="43"/>
      <c r="CR1598" s="43" t="s">
        <v>751</v>
      </c>
      <c r="CU1598" s="192">
        <v>326.54199999999997</v>
      </c>
      <c r="CV1598" s="39" t="s">
        <v>1395</v>
      </c>
      <c r="CW1598" s="2"/>
      <c r="CX1598" s="193"/>
      <c r="CY1598" s="39" t="s">
        <v>2438</v>
      </c>
      <c r="CZ1598" s="192">
        <v>100.849</v>
      </c>
      <c r="DA1598" s="43" t="s">
        <v>2046</v>
      </c>
      <c r="DD1598" s="43" t="s">
        <v>1397</v>
      </c>
      <c r="DE1598" s="43"/>
      <c r="DF1598" s="43"/>
      <c r="DG1598" s="43"/>
      <c r="DH1598" s="43"/>
      <c r="DI1598" s="43"/>
      <c r="DJ1598" s="43"/>
      <c r="DK1598" s="43"/>
      <c r="DL1598" s="43"/>
      <c r="DM1598" s="43"/>
      <c r="DN1598" s="43"/>
      <c r="DO1598" s="43"/>
      <c r="DP1598" s="43"/>
      <c r="DQ1598" s="43"/>
      <c r="DR1598" s="124"/>
      <c r="DS1598" s="43"/>
    </row>
    <row r="1599" spans="1:123" s="39" customFormat="1" hidden="1" x14ac:dyDescent="0.2">
      <c r="A1599" s="44" t="str">
        <f t="shared" si="661"/>
        <v>Redfield</v>
      </c>
      <c r="B1599" s="44" t="str">
        <f t="shared" si="657"/>
        <v>1,1-Dichloroethylene</v>
      </c>
      <c r="C1599" s="38" t="s">
        <v>2587</v>
      </c>
      <c r="D1599" s="38" t="str">
        <f t="shared" si="667"/>
        <v>S</v>
      </c>
      <c r="E1599" s="189" t="s">
        <v>372</v>
      </c>
      <c r="F1599" s="155" t="str">
        <f t="shared" si="663"/>
        <v>Residence 014</v>
      </c>
      <c r="G1599" s="44" t="str">
        <f t="shared" si="662"/>
        <v>residential</v>
      </c>
      <c r="H1599" s="44" t="str">
        <f t="shared" si="652"/>
        <v>Basement</v>
      </c>
      <c r="I1599" s="38" t="str">
        <f t="shared" si="668"/>
        <v>Y</v>
      </c>
      <c r="J1599" s="38" t="str">
        <f t="shared" si="669"/>
        <v>Y</v>
      </c>
      <c r="K1599" s="38" t="str">
        <f t="shared" si="670"/>
        <v>Y</v>
      </c>
      <c r="L1599" s="44"/>
      <c r="M1599" s="38" t="str">
        <f t="shared" si="677"/>
        <v/>
      </c>
      <c r="N1599" s="38" t="str">
        <f t="shared" si="678"/>
        <v/>
      </c>
      <c r="O1599" s="38" t="str">
        <f t="shared" si="671"/>
        <v/>
      </c>
      <c r="P1599" s="44"/>
      <c r="Q1599" s="44"/>
      <c r="R1599" s="44"/>
      <c r="S1599" s="44"/>
      <c r="T1599" s="44"/>
      <c r="U1599" s="44"/>
      <c r="V1599" s="44"/>
      <c r="W1599" s="44"/>
      <c r="X1599" s="44"/>
      <c r="Y1599" s="38" t="str">
        <f t="shared" si="653"/>
        <v>Y</v>
      </c>
      <c r="Z1599" s="38" t="str">
        <f t="shared" si="654"/>
        <v>Y</v>
      </c>
      <c r="AA1599" s="38" t="str">
        <f t="shared" si="679"/>
        <v>Y</v>
      </c>
      <c r="AC1599" s="59"/>
      <c r="AD1599" s="204"/>
      <c r="AE1599" s="38"/>
      <c r="AF1599" s="38"/>
      <c r="AG1599" s="125">
        <f t="shared" si="672"/>
        <v>199.99299999999999</v>
      </c>
      <c r="AH1599" s="39">
        <v>11</v>
      </c>
      <c r="AI1599" s="123">
        <f t="shared" si="673"/>
        <v>131293.95148071897</v>
      </c>
      <c r="AM1599" s="40">
        <f t="shared" si="664"/>
        <v>16</v>
      </c>
      <c r="AN1599" s="39">
        <f t="shared" si="655"/>
        <v>0.8</v>
      </c>
      <c r="AO1599" s="204">
        <f t="shared" si="674"/>
        <v>1.2186395351464201E-4</v>
      </c>
      <c r="AP1599" s="204"/>
      <c r="AQ1599" s="59"/>
      <c r="AR1599" s="59"/>
      <c r="AS1599" s="115">
        <f t="shared" si="675"/>
        <v>1</v>
      </c>
      <c r="AT1599" s="115">
        <f t="shared" si="676"/>
        <v>0</v>
      </c>
      <c r="AU1599" s="115"/>
      <c r="AV1599" s="115"/>
      <c r="AY1599" s="115"/>
      <c r="AZ1599" s="115"/>
      <c r="BA1599" s="43">
        <v>49</v>
      </c>
      <c r="BB1599" s="43" t="s">
        <v>750</v>
      </c>
      <c r="BC1599" s="189" t="s">
        <v>1385</v>
      </c>
      <c r="BD1599" t="s">
        <v>225</v>
      </c>
      <c r="BE1599" s="37" t="s">
        <v>656</v>
      </c>
      <c r="BF1599" s="38"/>
      <c r="BG1599" s="43"/>
      <c r="BH1599" s="189" t="s">
        <v>865</v>
      </c>
      <c r="BI1599" s="43" t="s">
        <v>1387</v>
      </c>
      <c r="BJ1599" s="43" t="s">
        <v>1388</v>
      </c>
      <c r="BK1599" s="189" t="s">
        <v>573</v>
      </c>
      <c r="BN1599" s="43"/>
      <c r="BO1599" s="43" t="s">
        <v>1395</v>
      </c>
      <c r="BP1599" s="48" t="s">
        <v>1406</v>
      </c>
      <c r="BS1599" s="43" t="s">
        <v>538</v>
      </c>
      <c r="BT1599" s="190" t="s">
        <v>2325</v>
      </c>
      <c r="BU1599" s="190"/>
      <c r="BV1599" s="190"/>
      <c r="BW1599" s="249">
        <v>36875</v>
      </c>
      <c r="BX1599" s="249"/>
      <c r="BY1599" s="48" t="s">
        <v>451</v>
      </c>
      <c r="BZ1599" s="191">
        <v>16</v>
      </c>
      <c r="CA1599" s="43" t="s">
        <v>1396</v>
      </c>
      <c r="CD1599" s="124" t="s">
        <v>1397</v>
      </c>
      <c r="CE1599" s="43"/>
      <c r="CR1599" s="43" t="s">
        <v>751</v>
      </c>
      <c r="CU1599" s="192">
        <v>290.41000000000003</v>
      </c>
      <c r="CV1599" s="39" t="s">
        <v>1395</v>
      </c>
      <c r="CW1599" s="2"/>
      <c r="CX1599" s="193"/>
      <c r="CY1599" s="39" t="s">
        <v>2438</v>
      </c>
      <c r="CZ1599" s="192">
        <v>199.99299999999999</v>
      </c>
      <c r="DA1599" s="43" t="s">
        <v>2046</v>
      </c>
      <c r="DD1599" s="43" t="s">
        <v>1397</v>
      </c>
      <c r="DE1599" s="43"/>
      <c r="DF1599" s="43"/>
      <c r="DG1599" s="43"/>
      <c r="DH1599" s="43"/>
      <c r="DI1599" s="43"/>
      <c r="DJ1599" s="43"/>
      <c r="DK1599" s="43"/>
      <c r="DL1599" s="43"/>
      <c r="DM1599" s="43"/>
      <c r="DN1599" s="43"/>
      <c r="DO1599" s="43"/>
      <c r="DP1599" s="43"/>
      <c r="DQ1599" s="43"/>
      <c r="DR1599" s="124"/>
      <c r="DS1599" s="43"/>
    </row>
    <row r="1600" spans="1:123" s="39" customFormat="1" hidden="1" x14ac:dyDescent="0.2">
      <c r="A1600" s="44" t="str">
        <f t="shared" si="661"/>
        <v>Redfield</v>
      </c>
      <c r="B1600" s="44" t="str">
        <f t="shared" si="657"/>
        <v>1,1-Dichloroethylene</v>
      </c>
      <c r="C1600" s="38" t="s">
        <v>2587</v>
      </c>
      <c r="D1600" s="38" t="str">
        <f t="shared" si="667"/>
        <v>S</v>
      </c>
      <c r="E1600" s="189" t="s">
        <v>372</v>
      </c>
      <c r="F1600" s="155" t="str">
        <f t="shared" si="663"/>
        <v>Residence 015</v>
      </c>
      <c r="G1600" s="44" t="str">
        <f t="shared" si="662"/>
        <v>residential</v>
      </c>
      <c r="H1600" s="44" t="str">
        <f t="shared" si="652"/>
        <v>Crawlspace</v>
      </c>
      <c r="I1600" s="38" t="str">
        <f t="shared" si="668"/>
        <v>Y</v>
      </c>
      <c r="J1600" s="38" t="str">
        <f t="shared" si="669"/>
        <v>Y</v>
      </c>
      <c r="K1600" s="38" t="str">
        <f t="shared" si="670"/>
        <v>Y</v>
      </c>
      <c r="L1600" s="44"/>
      <c r="M1600" s="38" t="str">
        <f t="shared" si="677"/>
        <v/>
      </c>
      <c r="N1600" s="38" t="str">
        <f t="shared" si="678"/>
        <v/>
      </c>
      <c r="O1600" s="38" t="str">
        <f t="shared" si="671"/>
        <v/>
      </c>
      <c r="P1600" s="44"/>
      <c r="Q1600" s="44"/>
      <c r="R1600" s="44"/>
      <c r="S1600" s="44"/>
      <c r="T1600" s="44"/>
      <c r="U1600" s="44"/>
      <c r="V1600" s="44"/>
      <c r="W1600" s="44"/>
      <c r="X1600" s="44"/>
      <c r="Y1600" s="38" t="str">
        <f t="shared" si="653"/>
        <v>Y</v>
      </c>
      <c r="Z1600" s="38" t="str">
        <f t="shared" si="654"/>
        <v>Y</v>
      </c>
      <c r="AA1600" s="38" t="str">
        <f t="shared" si="679"/>
        <v>Y</v>
      </c>
      <c r="AC1600" s="59"/>
      <c r="AD1600" s="204"/>
      <c r="AE1600" s="38"/>
      <c r="AF1600" s="38"/>
      <c r="AG1600" s="125">
        <f t="shared" si="672"/>
        <v>199.99299999999999</v>
      </c>
      <c r="AH1600" s="39">
        <v>11</v>
      </c>
      <c r="AI1600" s="123">
        <f t="shared" si="673"/>
        <v>131293.95148071897</v>
      </c>
      <c r="AM1600" s="40">
        <f t="shared" si="664"/>
        <v>14</v>
      </c>
      <c r="AN1600" s="39">
        <f t="shared" si="655"/>
        <v>0.8</v>
      </c>
      <c r="AO1600" s="204">
        <f t="shared" si="674"/>
        <v>1.0663095932531176E-4</v>
      </c>
      <c r="AP1600" s="204"/>
      <c r="AQ1600" s="59"/>
      <c r="AR1600" s="59"/>
      <c r="AS1600" s="115">
        <f t="shared" si="675"/>
        <v>1</v>
      </c>
      <c r="AT1600" s="115">
        <f t="shared" si="676"/>
        <v>0</v>
      </c>
      <c r="AU1600" s="115"/>
      <c r="AV1600" s="115"/>
      <c r="AY1600" s="115"/>
      <c r="AZ1600" s="115"/>
      <c r="BA1600" s="43">
        <v>49</v>
      </c>
      <c r="BB1600" s="43" t="s">
        <v>750</v>
      </c>
      <c r="BC1600" s="189" t="s">
        <v>1385</v>
      </c>
      <c r="BD1600" t="s">
        <v>225</v>
      </c>
      <c r="BE1600" s="37" t="s">
        <v>656</v>
      </c>
      <c r="BF1600" s="38"/>
      <c r="BG1600" s="43"/>
      <c r="BH1600" s="189" t="s">
        <v>866</v>
      </c>
      <c r="BI1600" s="43" t="s">
        <v>1387</v>
      </c>
      <c r="BJ1600" s="43" t="s">
        <v>1388</v>
      </c>
      <c r="BK1600" s="189" t="s">
        <v>1489</v>
      </c>
      <c r="BN1600" s="43"/>
      <c r="BO1600" s="43" t="s">
        <v>1395</v>
      </c>
      <c r="BP1600" s="48" t="s">
        <v>1406</v>
      </c>
      <c r="BS1600" s="43" t="s">
        <v>538</v>
      </c>
      <c r="BT1600" s="190" t="s">
        <v>2322</v>
      </c>
      <c r="BU1600" s="190"/>
      <c r="BV1600" s="190"/>
      <c r="BW1600" s="249">
        <v>36986</v>
      </c>
      <c r="BX1600" s="249"/>
      <c r="BY1600" s="48" t="s">
        <v>451</v>
      </c>
      <c r="BZ1600" s="191">
        <v>14</v>
      </c>
      <c r="CA1600" s="43" t="s">
        <v>1396</v>
      </c>
      <c r="CD1600" s="124" t="s">
        <v>1397</v>
      </c>
      <c r="CE1600" s="43"/>
      <c r="CR1600" s="43" t="s">
        <v>751</v>
      </c>
      <c r="CU1600" s="192">
        <v>283.27999999999997</v>
      </c>
      <c r="CV1600" s="39" t="s">
        <v>1395</v>
      </c>
      <c r="CW1600" s="2"/>
      <c r="CX1600" s="193"/>
      <c r="CY1600" s="39" t="s">
        <v>2438</v>
      </c>
      <c r="CZ1600" s="192">
        <v>199.99299999999999</v>
      </c>
      <c r="DA1600" s="43" t="s">
        <v>2046</v>
      </c>
      <c r="DD1600" s="43" t="s">
        <v>1397</v>
      </c>
      <c r="DE1600" s="43"/>
      <c r="DF1600" s="43"/>
      <c r="DG1600" s="43"/>
      <c r="DH1600" s="43"/>
      <c r="DI1600" s="43"/>
      <c r="DJ1600" s="43"/>
      <c r="DK1600" s="43"/>
      <c r="DL1600" s="43"/>
      <c r="DM1600" s="43"/>
      <c r="DN1600" s="43"/>
      <c r="DO1600" s="43"/>
      <c r="DP1600" s="43"/>
      <c r="DQ1600" s="43"/>
      <c r="DR1600" s="124"/>
      <c r="DS1600" s="43"/>
    </row>
    <row r="1601" spans="1:123" s="39" customFormat="1" hidden="1" x14ac:dyDescent="0.2">
      <c r="A1601" s="44" t="str">
        <f t="shared" si="661"/>
        <v>Redfield</v>
      </c>
      <c r="B1601" s="44" t="str">
        <f t="shared" si="657"/>
        <v>1,1-Dichloroethylene</v>
      </c>
      <c r="C1601" s="38" t="s">
        <v>2587</v>
      </c>
      <c r="D1601" s="38" t="str">
        <f t="shared" si="667"/>
        <v>S</v>
      </c>
      <c r="E1601" s="189" t="s">
        <v>372</v>
      </c>
      <c r="F1601" s="155" t="str">
        <f t="shared" si="663"/>
        <v>Residence 016</v>
      </c>
      <c r="G1601" s="44" t="str">
        <f t="shared" si="662"/>
        <v>residential</v>
      </c>
      <c r="H1601" s="44" t="str">
        <f t="shared" si="652"/>
        <v>Basement</v>
      </c>
      <c r="I1601" s="38" t="str">
        <f t="shared" si="668"/>
        <v>Y</v>
      </c>
      <c r="J1601" s="38" t="str">
        <f t="shared" si="669"/>
        <v>Y</v>
      </c>
      <c r="K1601" s="38" t="str">
        <f t="shared" si="670"/>
        <v>Y</v>
      </c>
      <c r="L1601" s="44"/>
      <c r="M1601" s="38" t="str">
        <f t="shared" si="677"/>
        <v/>
      </c>
      <c r="N1601" s="38" t="str">
        <f t="shared" si="678"/>
        <v/>
      </c>
      <c r="O1601" s="38" t="str">
        <f t="shared" si="671"/>
        <v/>
      </c>
      <c r="P1601" s="44"/>
      <c r="Q1601" s="44"/>
      <c r="R1601" s="44"/>
      <c r="S1601" s="44"/>
      <c r="T1601" s="44"/>
      <c r="U1601" s="44"/>
      <c r="V1601" s="44"/>
      <c r="W1601" s="44"/>
      <c r="X1601" s="44"/>
      <c r="Y1601" s="38" t="str">
        <f t="shared" si="653"/>
        <v>Y</v>
      </c>
      <c r="Z1601" s="38" t="str">
        <f t="shared" si="654"/>
        <v>Y</v>
      </c>
      <c r="AA1601" s="38" t="str">
        <f t="shared" si="679"/>
        <v>Y</v>
      </c>
      <c r="AC1601" s="59"/>
      <c r="AD1601" s="204"/>
      <c r="AE1601" s="38"/>
      <c r="AF1601" s="38"/>
      <c r="AG1601" s="125">
        <f t="shared" si="672"/>
        <v>99.841899999999995</v>
      </c>
      <c r="AH1601" s="39">
        <v>11</v>
      </c>
      <c r="AI1601" s="123">
        <f t="shared" si="673"/>
        <v>65545.481963582701</v>
      </c>
      <c r="AM1601" s="40">
        <f t="shared" si="664"/>
        <v>3.70000004768371</v>
      </c>
      <c r="AN1601" s="39">
        <f t="shared" si="655"/>
        <v>0.8</v>
      </c>
      <c r="AO1601" s="204">
        <f t="shared" si="674"/>
        <v>5.6449352981177912E-5</v>
      </c>
      <c r="AP1601" s="204"/>
      <c r="AQ1601" s="59"/>
      <c r="AR1601" s="59"/>
      <c r="AS1601" s="115">
        <f t="shared" si="675"/>
        <v>1</v>
      </c>
      <c r="AT1601" s="115">
        <f t="shared" si="676"/>
        <v>0</v>
      </c>
      <c r="AU1601" s="115"/>
      <c r="AV1601" s="115"/>
      <c r="AY1601" s="115"/>
      <c r="AZ1601" s="115"/>
      <c r="BA1601" s="43">
        <v>49</v>
      </c>
      <c r="BB1601" s="43" t="s">
        <v>750</v>
      </c>
      <c r="BC1601" s="189" t="s">
        <v>1385</v>
      </c>
      <c r="BD1601" t="s">
        <v>225</v>
      </c>
      <c r="BE1601" s="37" t="s">
        <v>656</v>
      </c>
      <c r="BF1601" s="38"/>
      <c r="BG1601" s="43"/>
      <c r="BH1601" s="189" t="s">
        <v>867</v>
      </c>
      <c r="BI1601" s="43" t="s">
        <v>1387</v>
      </c>
      <c r="BJ1601" s="43" t="s">
        <v>1388</v>
      </c>
      <c r="BK1601" s="189" t="s">
        <v>573</v>
      </c>
      <c r="BN1601" s="43"/>
      <c r="BO1601" s="43" t="s">
        <v>1395</v>
      </c>
      <c r="BP1601" s="48" t="s">
        <v>1406</v>
      </c>
      <c r="BS1601" s="43" t="s">
        <v>538</v>
      </c>
      <c r="BT1601" s="190" t="s">
        <v>2327</v>
      </c>
      <c r="BU1601" s="190"/>
      <c r="BV1601" s="190"/>
      <c r="BW1601" s="249">
        <v>36978</v>
      </c>
      <c r="BX1601" s="249"/>
      <c r="BY1601" s="48" t="s">
        <v>451</v>
      </c>
      <c r="BZ1601" s="191">
        <v>3.70000004768371</v>
      </c>
      <c r="CA1601" s="43" t="s">
        <v>1396</v>
      </c>
      <c r="CD1601" s="124" t="s">
        <v>1397</v>
      </c>
      <c r="CE1601" s="43"/>
      <c r="CR1601" s="43" t="s">
        <v>751</v>
      </c>
      <c r="CU1601" s="192">
        <v>514.58000000000004</v>
      </c>
      <c r="CV1601" s="39" t="s">
        <v>1395</v>
      </c>
      <c r="CW1601" s="2"/>
      <c r="CX1601" s="193"/>
      <c r="CY1601" s="39" t="s">
        <v>2438</v>
      </c>
      <c r="CZ1601" s="192">
        <v>99.841899999999995</v>
      </c>
      <c r="DA1601" s="43" t="s">
        <v>2046</v>
      </c>
      <c r="DD1601" s="43" t="s">
        <v>1397</v>
      </c>
      <c r="DE1601" s="43"/>
      <c r="DF1601" s="43"/>
      <c r="DG1601" s="43"/>
      <c r="DH1601" s="43"/>
      <c r="DI1601" s="43"/>
      <c r="DJ1601" s="43"/>
      <c r="DK1601" s="43"/>
      <c r="DL1601" s="43"/>
      <c r="DM1601" s="43"/>
      <c r="DN1601" s="43"/>
      <c r="DO1601" s="43"/>
      <c r="DP1601" s="43"/>
      <c r="DQ1601" s="43"/>
      <c r="DR1601" s="124"/>
      <c r="DS1601" s="43"/>
    </row>
    <row r="1602" spans="1:123" s="39" customFormat="1" hidden="1" x14ac:dyDescent="0.2">
      <c r="A1602" s="44" t="str">
        <f t="shared" si="661"/>
        <v>Redfield</v>
      </c>
      <c r="B1602" s="44" t="str">
        <f t="shared" si="657"/>
        <v>1,1-Dichloroethylene</v>
      </c>
      <c r="C1602" s="38" t="s">
        <v>2587</v>
      </c>
      <c r="D1602" s="38" t="str">
        <f t="shared" si="667"/>
        <v>S</v>
      </c>
      <c r="E1602" s="189" t="s">
        <v>372</v>
      </c>
      <c r="F1602" s="155" t="str">
        <f t="shared" si="663"/>
        <v>Residence 017</v>
      </c>
      <c r="G1602" s="44" t="str">
        <f t="shared" si="662"/>
        <v>residential</v>
      </c>
      <c r="H1602" s="44" t="str">
        <f t="shared" si="652"/>
        <v>Basement</v>
      </c>
      <c r="I1602" s="38" t="str">
        <f t="shared" si="668"/>
        <v>Y</v>
      </c>
      <c r="J1602" s="38" t="str">
        <f t="shared" si="669"/>
        <v>Y</v>
      </c>
      <c r="K1602" s="38" t="str">
        <f t="shared" si="670"/>
        <v>Y</v>
      </c>
      <c r="L1602" s="44"/>
      <c r="M1602" s="38" t="str">
        <f t="shared" si="677"/>
        <v/>
      </c>
      <c r="N1602" s="38" t="str">
        <f t="shared" si="678"/>
        <v/>
      </c>
      <c r="O1602" s="38" t="str">
        <f t="shared" si="671"/>
        <v/>
      </c>
      <c r="P1602" s="44"/>
      <c r="Q1602" s="44"/>
      <c r="R1602" s="44"/>
      <c r="S1602" s="44"/>
      <c r="T1602" s="44"/>
      <c r="U1602" s="44"/>
      <c r="V1602" s="44"/>
      <c r="W1602" s="44"/>
      <c r="X1602" s="44"/>
      <c r="Y1602" s="38" t="str">
        <f t="shared" si="653"/>
        <v>Y</v>
      </c>
      <c r="Z1602" s="38" t="str">
        <f t="shared" si="654"/>
        <v>Y</v>
      </c>
      <c r="AA1602" s="38" t="str">
        <f t="shared" si="679"/>
        <v>Y</v>
      </c>
      <c r="AC1602" s="59"/>
      <c r="AD1602" s="204"/>
      <c r="AE1602" s="38"/>
      <c r="AF1602" s="38"/>
      <c r="AG1602" s="125">
        <f t="shared" si="672"/>
        <v>133.958</v>
      </c>
      <c r="AH1602" s="39">
        <v>11</v>
      </c>
      <c r="AI1602" s="123">
        <f t="shared" si="673"/>
        <v>87942.453748151936</v>
      </c>
      <c r="AM1602" s="40">
        <f t="shared" si="664"/>
        <v>2.9000000953674299</v>
      </c>
      <c r="AN1602" s="39">
        <f t="shared" si="655"/>
        <v>0.8</v>
      </c>
      <c r="AO1602" s="204">
        <f t="shared" si="674"/>
        <v>3.2976110760707217E-5</v>
      </c>
      <c r="AP1602" s="204"/>
      <c r="AQ1602" s="59"/>
      <c r="AR1602" s="59"/>
      <c r="AS1602" s="115">
        <f t="shared" si="675"/>
        <v>1</v>
      </c>
      <c r="AT1602" s="115">
        <f t="shared" si="676"/>
        <v>0</v>
      </c>
      <c r="AU1602" s="115"/>
      <c r="AV1602" s="115"/>
      <c r="AY1602" s="115"/>
      <c r="AZ1602" s="115"/>
      <c r="BA1602" s="43">
        <v>49</v>
      </c>
      <c r="BB1602" s="43" t="s">
        <v>750</v>
      </c>
      <c r="BC1602" s="189" t="s">
        <v>1385</v>
      </c>
      <c r="BD1602" t="s">
        <v>225</v>
      </c>
      <c r="BE1602" s="37" t="s">
        <v>656</v>
      </c>
      <c r="BF1602" s="38"/>
      <c r="BG1602" s="43"/>
      <c r="BH1602" s="189" t="s">
        <v>868</v>
      </c>
      <c r="BI1602" s="43" t="s">
        <v>1387</v>
      </c>
      <c r="BJ1602" s="43" t="s">
        <v>1388</v>
      </c>
      <c r="BK1602" s="189" t="s">
        <v>573</v>
      </c>
      <c r="BN1602" s="43"/>
      <c r="BO1602" s="43" t="s">
        <v>1395</v>
      </c>
      <c r="BP1602" s="48" t="s">
        <v>1406</v>
      </c>
      <c r="BS1602" s="43" t="s">
        <v>538</v>
      </c>
      <c r="BT1602" s="190" t="s">
        <v>2322</v>
      </c>
      <c r="BU1602" s="190"/>
      <c r="BV1602" s="190"/>
      <c r="BW1602" s="249">
        <v>36910</v>
      </c>
      <c r="BX1602" s="249"/>
      <c r="BY1602" s="48" t="s">
        <v>451</v>
      </c>
      <c r="BZ1602" s="191">
        <v>2.9000000953674299</v>
      </c>
      <c r="CA1602" s="43" t="s">
        <v>1396</v>
      </c>
      <c r="CD1602" s="124" t="s">
        <v>1397</v>
      </c>
      <c r="CE1602" s="43"/>
      <c r="CR1602" s="43" t="s">
        <v>751</v>
      </c>
      <c r="CU1602" s="192">
        <v>220.10599999999999</v>
      </c>
      <c r="CV1602" s="39" t="s">
        <v>1395</v>
      </c>
      <c r="CW1602" s="2"/>
      <c r="CX1602" s="193"/>
      <c r="CY1602" s="39" t="s">
        <v>2438</v>
      </c>
      <c r="CZ1602" s="192">
        <v>133.958</v>
      </c>
      <c r="DA1602" s="43" t="s">
        <v>2046</v>
      </c>
      <c r="DD1602" s="43" t="s">
        <v>1397</v>
      </c>
      <c r="DE1602" s="43"/>
      <c r="DF1602" s="43"/>
      <c r="DG1602" s="43"/>
      <c r="DH1602" s="43"/>
      <c r="DI1602" s="43"/>
      <c r="DJ1602" s="43"/>
      <c r="DK1602" s="43"/>
      <c r="DL1602" s="43"/>
      <c r="DM1602" s="43"/>
      <c r="DN1602" s="43"/>
      <c r="DO1602" s="43"/>
      <c r="DP1602" s="43"/>
      <c r="DQ1602" s="43"/>
      <c r="DR1602" s="124"/>
      <c r="DS1602" s="43"/>
    </row>
    <row r="1603" spans="1:123" s="39" customFormat="1" hidden="1" x14ac:dyDescent="0.2">
      <c r="A1603" s="44" t="str">
        <f t="shared" si="661"/>
        <v>Redfield</v>
      </c>
      <c r="B1603" s="44" t="str">
        <f t="shared" si="657"/>
        <v>1,1-Dichloroethylene</v>
      </c>
      <c r="C1603" s="38" t="s">
        <v>2587</v>
      </c>
      <c r="D1603" s="38" t="str">
        <f t="shared" si="667"/>
        <v>S</v>
      </c>
      <c r="E1603" s="189" t="s">
        <v>372</v>
      </c>
      <c r="F1603" s="155" t="str">
        <f t="shared" si="663"/>
        <v>Residence 018</v>
      </c>
      <c r="G1603" s="44" t="str">
        <f t="shared" si="662"/>
        <v>residential</v>
      </c>
      <c r="H1603" s="44" t="str">
        <f t="shared" si="652"/>
        <v>Crawlspace</v>
      </c>
      <c r="I1603" s="38" t="str">
        <f t="shared" si="668"/>
        <v>Y</v>
      </c>
      <c r="J1603" s="38" t="str">
        <f t="shared" si="669"/>
        <v>Y</v>
      </c>
      <c r="K1603" s="38" t="str">
        <f t="shared" si="670"/>
        <v>Y</v>
      </c>
      <c r="L1603" s="44"/>
      <c r="M1603" s="38" t="str">
        <f t="shared" si="677"/>
        <v/>
      </c>
      <c r="N1603" s="38" t="str">
        <f t="shared" si="678"/>
        <v/>
      </c>
      <c r="O1603" s="38" t="str">
        <f t="shared" si="671"/>
        <v/>
      </c>
      <c r="P1603" s="44"/>
      <c r="Q1603" s="44"/>
      <c r="R1603" s="44"/>
      <c r="S1603" s="44"/>
      <c r="T1603" s="44"/>
      <c r="U1603" s="44"/>
      <c r="V1603" s="44"/>
      <c r="W1603" s="44"/>
      <c r="X1603" s="44"/>
      <c r="Y1603" s="38" t="str">
        <f t="shared" si="653"/>
        <v>Y</v>
      </c>
      <c r="Z1603" s="38" t="str">
        <f t="shared" si="654"/>
        <v>Y</v>
      </c>
      <c r="AA1603" s="38" t="str">
        <f t="shared" si="679"/>
        <v>Y</v>
      </c>
      <c r="AC1603" s="59"/>
      <c r="AD1603" s="204"/>
      <c r="AE1603" s="38"/>
      <c r="AF1603" s="38"/>
      <c r="AG1603" s="125">
        <f t="shared" si="672"/>
        <v>199.99299999999999</v>
      </c>
      <c r="AH1603" s="39">
        <v>11</v>
      </c>
      <c r="AI1603" s="123">
        <f t="shared" si="673"/>
        <v>131293.95148071897</v>
      </c>
      <c r="AM1603" s="40">
        <f t="shared" si="664"/>
        <v>15</v>
      </c>
      <c r="AN1603" s="39">
        <f t="shared" si="655"/>
        <v>0.8</v>
      </c>
      <c r="AO1603" s="204">
        <f t="shared" si="674"/>
        <v>1.1424745641997688E-4</v>
      </c>
      <c r="AP1603" s="204"/>
      <c r="AQ1603" s="59"/>
      <c r="AR1603" s="59"/>
      <c r="AS1603" s="115">
        <f t="shared" si="675"/>
        <v>1</v>
      </c>
      <c r="AT1603" s="115">
        <f t="shared" si="676"/>
        <v>0</v>
      </c>
      <c r="AU1603" s="115"/>
      <c r="AV1603" s="115"/>
      <c r="AY1603" s="115"/>
      <c r="AZ1603" s="115"/>
      <c r="BA1603" s="43">
        <v>49</v>
      </c>
      <c r="BB1603" s="43" t="s">
        <v>750</v>
      </c>
      <c r="BC1603" s="189" t="s">
        <v>1385</v>
      </c>
      <c r="BD1603" t="s">
        <v>225</v>
      </c>
      <c r="BE1603" s="37" t="s">
        <v>656</v>
      </c>
      <c r="BF1603" s="38"/>
      <c r="BG1603" s="43"/>
      <c r="BH1603" s="189" t="s">
        <v>869</v>
      </c>
      <c r="BI1603" s="43" t="s">
        <v>1387</v>
      </c>
      <c r="BJ1603" s="43" t="s">
        <v>1388</v>
      </c>
      <c r="BK1603" s="189" t="s">
        <v>1489</v>
      </c>
      <c r="BN1603" s="43"/>
      <c r="BO1603" s="43" t="s">
        <v>1395</v>
      </c>
      <c r="BP1603" s="48" t="s">
        <v>1406</v>
      </c>
      <c r="BS1603" s="43" t="s">
        <v>538</v>
      </c>
      <c r="BT1603" s="190" t="s">
        <v>2322</v>
      </c>
      <c r="BU1603" s="190"/>
      <c r="BV1603" s="190"/>
      <c r="BW1603" s="249">
        <v>36902</v>
      </c>
      <c r="BX1603" s="249"/>
      <c r="BY1603" s="48" t="s">
        <v>451</v>
      </c>
      <c r="BZ1603" s="191">
        <v>15</v>
      </c>
      <c r="CA1603" s="43" t="s">
        <v>1396</v>
      </c>
      <c r="CD1603" s="124" t="s">
        <v>1397</v>
      </c>
      <c r="CE1603" s="43"/>
      <c r="CR1603" s="43" t="s">
        <v>751</v>
      </c>
      <c r="CU1603" s="192">
        <v>214.58699999999999</v>
      </c>
      <c r="CV1603" s="39" t="s">
        <v>1395</v>
      </c>
      <c r="CW1603" s="2"/>
      <c r="CX1603" s="193"/>
      <c r="CY1603" s="39" t="s">
        <v>2438</v>
      </c>
      <c r="CZ1603" s="192">
        <v>199.99299999999999</v>
      </c>
      <c r="DA1603" s="43" t="s">
        <v>2046</v>
      </c>
      <c r="DD1603" s="43" t="s">
        <v>1397</v>
      </c>
      <c r="DE1603" s="43"/>
      <c r="DF1603" s="43"/>
      <c r="DG1603" s="43"/>
      <c r="DH1603" s="43"/>
      <c r="DI1603" s="43"/>
      <c r="DJ1603" s="43"/>
      <c r="DK1603" s="43"/>
      <c r="DL1603" s="43"/>
      <c r="DM1603" s="43"/>
      <c r="DN1603" s="43"/>
      <c r="DO1603" s="43"/>
      <c r="DP1603" s="43"/>
      <c r="DQ1603" s="43"/>
      <c r="DR1603" s="124"/>
      <c r="DS1603" s="43"/>
    </row>
    <row r="1604" spans="1:123" s="39" customFormat="1" hidden="1" x14ac:dyDescent="0.2">
      <c r="A1604" s="44" t="str">
        <f t="shared" si="661"/>
        <v>Redfield</v>
      </c>
      <c r="B1604" s="44" t="str">
        <f t="shared" si="657"/>
        <v>1,1-Dichloroethylene</v>
      </c>
      <c r="C1604" s="38" t="s">
        <v>2587</v>
      </c>
      <c r="D1604" s="38" t="str">
        <f t="shared" si="667"/>
        <v>S</v>
      </c>
      <c r="E1604" s="189" t="s">
        <v>372</v>
      </c>
      <c r="F1604" s="155" t="str">
        <f t="shared" si="663"/>
        <v>Residence 019</v>
      </c>
      <c r="G1604" s="44" t="str">
        <f t="shared" si="662"/>
        <v>residential</v>
      </c>
      <c r="H1604" s="44" t="str">
        <f t="shared" si="652"/>
        <v>Basement</v>
      </c>
      <c r="I1604" s="38" t="str">
        <f t="shared" si="668"/>
        <v>Y</v>
      </c>
      <c r="J1604" s="38" t="str">
        <f t="shared" si="669"/>
        <v>Y</v>
      </c>
      <c r="K1604" s="38" t="str">
        <f t="shared" si="670"/>
        <v>Y</v>
      </c>
      <c r="L1604" s="44"/>
      <c r="M1604" s="38" t="str">
        <f t="shared" si="677"/>
        <v/>
      </c>
      <c r="N1604" s="38" t="str">
        <f t="shared" si="678"/>
        <v/>
      </c>
      <c r="O1604" s="38" t="str">
        <f t="shared" si="671"/>
        <v/>
      </c>
      <c r="P1604" s="44"/>
      <c r="Q1604" s="44"/>
      <c r="R1604" s="44"/>
      <c r="S1604" s="44"/>
      <c r="T1604" s="44"/>
      <c r="U1604" s="44"/>
      <c r="V1604" s="44"/>
      <c r="W1604" s="44"/>
      <c r="X1604" s="44"/>
      <c r="Y1604" s="38" t="str">
        <f t="shared" si="653"/>
        <v>Y</v>
      </c>
      <c r="Z1604" s="38" t="str">
        <f t="shared" si="654"/>
        <v>Y</v>
      </c>
      <c r="AA1604" s="38" t="str">
        <f t="shared" si="679"/>
        <v>Y</v>
      </c>
      <c r="AC1604" s="59"/>
      <c r="AD1604" s="204"/>
      <c r="AE1604" s="38"/>
      <c r="AF1604" s="38"/>
      <c r="AG1604" s="125">
        <f t="shared" si="672"/>
        <v>74.7316</v>
      </c>
      <c r="AH1604" s="39">
        <v>11</v>
      </c>
      <c r="AI1604" s="123">
        <f t="shared" si="673"/>
        <v>49060.752448718195</v>
      </c>
      <c r="AM1604" s="40">
        <f t="shared" si="664"/>
        <v>3.7999999523162802</v>
      </c>
      <c r="AN1604" s="39">
        <f t="shared" si="655"/>
        <v>0.8</v>
      </c>
      <c r="AO1604" s="204">
        <f t="shared" si="674"/>
        <v>7.7454987187330885E-5</v>
      </c>
      <c r="AP1604" s="204"/>
      <c r="AQ1604" s="59"/>
      <c r="AR1604" s="59"/>
      <c r="AS1604" s="115">
        <f t="shared" si="675"/>
        <v>1</v>
      </c>
      <c r="AT1604" s="115">
        <f t="shared" si="676"/>
        <v>0</v>
      </c>
      <c r="AU1604" s="115"/>
      <c r="AV1604" s="115"/>
      <c r="AY1604" s="115"/>
      <c r="AZ1604" s="115"/>
      <c r="BA1604" s="43">
        <v>49</v>
      </c>
      <c r="BB1604" s="43" t="s">
        <v>750</v>
      </c>
      <c r="BC1604" s="189" t="s">
        <v>1385</v>
      </c>
      <c r="BD1604" t="s">
        <v>225</v>
      </c>
      <c r="BE1604" s="37" t="s">
        <v>656</v>
      </c>
      <c r="BF1604" s="38"/>
      <c r="BG1604" s="43"/>
      <c r="BH1604" s="189" t="s">
        <v>870</v>
      </c>
      <c r="BI1604" s="43" t="s">
        <v>1387</v>
      </c>
      <c r="BJ1604" s="43" t="s">
        <v>1388</v>
      </c>
      <c r="BK1604" s="189" t="s">
        <v>573</v>
      </c>
      <c r="BN1604" s="43"/>
      <c r="BO1604" s="43" t="s">
        <v>1395</v>
      </c>
      <c r="BP1604" s="48" t="s">
        <v>1406</v>
      </c>
      <c r="BS1604" s="43" t="s">
        <v>538</v>
      </c>
      <c r="BT1604" s="190" t="s">
        <v>2328</v>
      </c>
      <c r="BU1604" s="190"/>
      <c r="BV1604" s="190"/>
      <c r="BW1604" s="249">
        <v>37208</v>
      </c>
      <c r="BX1604" s="249"/>
      <c r="BY1604" s="48" t="s">
        <v>451</v>
      </c>
      <c r="BZ1604" s="191">
        <v>3.7999999523162802</v>
      </c>
      <c r="CA1604" s="43" t="s">
        <v>1396</v>
      </c>
      <c r="CD1604" s="124" t="s">
        <v>1397</v>
      </c>
      <c r="CE1604" s="43"/>
      <c r="CR1604" s="43" t="s">
        <v>751</v>
      </c>
      <c r="CU1604" s="192">
        <v>374.39</v>
      </c>
      <c r="CV1604" s="39" t="s">
        <v>1395</v>
      </c>
      <c r="CW1604" s="2"/>
      <c r="CX1604" s="193"/>
      <c r="CY1604" s="39" t="s">
        <v>2438</v>
      </c>
      <c r="CZ1604" s="192">
        <v>74.7316</v>
      </c>
      <c r="DA1604" s="43" t="s">
        <v>2046</v>
      </c>
      <c r="DD1604" s="43" t="s">
        <v>1397</v>
      </c>
      <c r="DE1604" s="43"/>
      <c r="DF1604" s="43"/>
      <c r="DG1604" s="43"/>
      <c r="DH1604" s="43"/>
      <c r="DI1604" s="43"/>
      <c r="DJ1604" s="43"/>
      <c r="DK1604" s="43"/>
      <c r="DL1604" s="43"/>
      <c r="DM1604" s="43"/>
      <c r="DN1604" s="43"/>
      <c r="DO1604" s="43"/>
      <c r="DP1604" s="43"/>
      <c r="DQ1604" s="43"/>
      <c r="DR1604" s="124"/>
      <c r="DS1604" s="43"/>
    </row>
    <row r="1605" spans="1:123" s="39" customFormat="1" hidden="1" x14ac:dyDescent="0.2">
      <c r="A1605" s="44" t="str">
        <f t="shared" si="661"/>
        <v>Redfield</v>
      </c>
      <c r="B1605" s="44" t="str">
        <f t="shared" si="657"/>
        <v>1,1-Dichloroethylene</v>
      </c>
      <c r="C1605" s="38" t="s">
        <v>2587</v>
      </c>
      <c r="D1605" s="38" t="str">
        <f t="shared" si="667"/>
        <v>S</v>
      </c>
      <c r="E1605" s="189" t="s">
        <v>372</v>
      </c>
      <c r="F1605" s="155" t="str">
        <f t="shared" si="663"/>
        <v>Residence 020</v>
      </c>
      <c r="G1605" s="44" t="str">
        <f t="shared" si="662"/>
        <v>residential</v>
      </c>
      <c r="H1605" s="44" t="str">
        <f t="shared" si="652"/>
        <v>Basement</v>
      </c>
      <c r="I1605" s="38" t="str">
        <f t="shared" si="668"/>
        <v>Y</v>
      </c>
      <c r="J1605" s="38" t="str">
        <f t="shared" si="669"/>
        <v>Y</v>
      </c>
      <c r="K1605" s="38" t="str">
        <f t="shared" si="670"/>
        <v>Y</v>
      </c>
      <c r="L1605" s="44"/>
      <c r="M1605" s="38" t="str">
        <f t="shared" si="677"/>
        <v/>
      </c>
      <c r="N1605" s="38" t="str">
        <f t="shared" si="678"/>
        <v/>
      </c>
      <c r="O1605" s="38" t="str">
        <f t="shared" si="671"/>
        <v/>
      </c>
      <c r="P1605" s="44"/>
      <c r="Q1605" s="44"/>
      <c r="R1605" s="44"/>
      <c r="S1605" s="44"/>
      <c r="T1605" s="44"/>
      <c r="U1605" s="44"/>
      <c r="V1605" s="44"/>
      <c r="W1605" s="44"/>
      <c r="X1605" s="44"/>
      <c r="Y1605" s="38" t="str">
        <f t="shared" si="653"/>
        <v>Y</v>
      </c>
      <c r="Z1605" s="38" t="str">
        <f t="shared" si="654"/>
        <v>Y</v>
      </c>
      <c r="AA1605" s="38" t="str">
        <f t="shared" si="679"/>
        <v>Y</v>
      </c>
      <c r="AC1605" s="59"/>
      <c r="AD1605" s="204"/>
      <c r="AE1605" s="38"/>
      <c r="AF1605" s="38"/>
      <c r="AG1605" s="125">
        <f t="shared" si="672"/>
        <v>103.91800000000001</v>
      </c>
      <c r="AH1605" s="39">
        <v>11</v>
      </c>
      <c r="AI1605" s="123">
        <f t="shared" si="673"/>
        <v>68221.411999286749</v>
      </c>
      <c r="AM1605" s="40">
        <f t="shared" si="664"/>
        <v>6.0999999046325604</v>
      </c>
      <c r="AN1605" s="39">
        <f t="shared" si="655"/>
        <v>0.8</v>
      </c>
      <c r="AO1605" s="204">
        <f t="shared" si="674"/>
        <v>8.9414741294072535E-5</v>
      </c>
      <c r="AP1605" s="204"/>
      <c r="AQ1605" s="59"/>
      <c r="AR1605" s="59"/>
      <c r="AS1605" s="115">
        <f t="shared" si="675"/>
        <v>1</v>
      </c>
      <c r="AT1605" s="115">
        <f t="shared" si="676"/>
        <v>0</v>
      </c>
      <c r="AU1605" s="115"/>
      <c r="AV1605" s="115"/>
      <c r="AY1605" s="115"/>
      <c r="AZ1605" s="115"/>
      <c r="BA1605" s="43">
        <v>49</v>
      </c>
      <c r="BB1605" s="43" t="s">
        <v>750</v>
      </c>
      <c r="BC1605" s="189" t="s">
        <v>1385</v>
      </c>
      <c r="BD1605" t="s">
        <v>225</v>
      </c>
      <c r="BE1605" s="37" t="s">
        <v>656</v>
      </c>
      <c r="BF1605" s="38"/>
      <c r="BG1605" s="43"/>
      <c r="BH1605" s="189" t="s">
        <v>871</v>
      </c>
      <c r="BI1605" s="43" t="s">
        <v>1387</v>
      </c>
      <c r="BJ1605" s="43" t="s">
        <v>1388</v>
      </c>
      <c r="BK1605" s="189" t="s">
        <v>573</v>
      </c>
      <c r="BN1605" s="43"/>
      <c r="BO1605" s="43" t="s">
        <v>1395</v>
      </c>
      <c r="BP1605" s="48" t="s">
        <v>1406</v>
      </c>
      <c r="BS1605" s="43" t="s">
        <v>538</v>
      </c>
      <c r="BT1605" s="190" t="s">
        <v>2323</v>
      </c>
      <c r="BU1605" s="190"/>
      <c r="BV1605" s="190"/>
      <c r="BW1605" s="249">
        <v>36931</v>
      </c>
      <c r="BX1605" s="249"/>
      <c r="BY1605" s="48" t="s">
        <v>451</v>
      </c>
      <c r="BZ1605" s="191">
        <v>6.0999999046325604</v>
      </c>
      <c r="CA1605" s="43" t="s">
        <v>1396</v>
      </c>
      <c r="CD1605" s="124" t="s">
        <v>1397</v>
      </c>
      <c r="CE1605" s="43"/>
      <c r="CR1605" s="43" t="s">
        <v>751</v>
      </c>
      <c r="CU1605" s="192">
        <v>374.93200000000002</v>
      </c>
      <c r="CV1605" s="39" t="s">
        <v>1395</v>
      </c>
      <c r="CW1605" s="2"/>
      <c r="CX1605" s="193"/>
      <c r="CY1605" s="39" t="s">
        <v>2438</v>
      </c>
      <c r="CZ1605" s="192">
        <v>103.91800000000001</v>
      </c>
      <c r="DA1605" s="43" t="s">
        <v>2046</v>
      </c>
      <c r="DD1605" s="43" t="s">
        <v>1397</v>
      </c>
      <c r="DE1605" s="43"/>
      <c r="DF1605" s="43"/>
      <c r="DG1605" s="43"/>
      <c r="DH1605" s="43"/>
      <c r="DI1605" s="43"/>
      <c r="DJ1605" s="43"/>
      <c r="DK1605" s="43"/>
      <c r="DL1605" s="43"/>
      <c r="DM1605" s="43"/>
      <c r="DN1605" s="43"/>
      <c r="DO1605" s="43"/>
      <c r="DP1605" s="43"/>
      <c r="DQ1605" s="43"/>
      <c r="DR1605" s="124"/>
      <c r="DS1605" s="43"/>
    </row>
    <row r="1606" spans="1:123" s="39" customFormat="1" hidden="1" x14ac:dyDescent="0.2">
      <c r="A1606" s="44" t="str">
        <f t="shared" si="661"/>
        <v>Redfield</v>
      </c>
      <c r="B1606" s="44" t="str">
        <f t="shared" si="657"/>
        <v>1,1-Dichloroethylene</v>
      </c>
      <c r="C1606" s="38" t="s">
        <v>2587</v>
      </c>
      <c r="D1606" s="38" t="str">
        <f t="shared" si="667"/>
        <v>S</v>
      </c>
      <c r="E1606" s="189" t="s">
        <v>372</v>
      </c>
      <c r="F1606" s="155" t="str">
        <f t="shared" si="663"/>
        <v>Residence 021</v>
      </c>
      <c r="G1606" s="44" t="str">
        <f t="shared" si="662"/>
        <v>residential</v>
      </c>
      <c r="H1606" s="44" t="str">
        <f t="shared" si="652"/>
        <v>Basement</v>
      </c>
      <c r="I1606" s="38" t="str">
        <f t="shared" si="668"/>
        <v>Y</v>
      </c>
      <c r="J1606" s="38" t="str">
        <f t="shared" si="669"/>
        <v>Y</v>
      </c>
      <c r="K1606" s="38" t="str">
        <f t="shared" si="670"/>
        <v>Y</v>
      </c>
      <c r="L1606" s="44"/>
      <c r="M1606" s="38" t="str">
        <f t="shared" si="677"/>
        <v/>
      </c>
      <c r="N1606" s="38" t="str">
        <f t="shared" si="678"/>
        <v/>
      </c>
      <c r="O1606" s="38" t="str">
        <f t="shared" si="671"/>
        <v/>
      </c>
      <c r="P1606" s="44"/>
      <c r="Q1606" s="44"/>
      <c r="R1606" s="44"/>
      <c r="S1606" s="44"/>
      <c r="T1606" s="44"/>
      <c r="U1606" s="44"/>
      <c r="V1606" s="44"/>
      <c r="W1606" s="44"/>
      <c r="X1606" s="44"/>
      <c r="Y1606" s="38" t="str">
        <f t="shared" si="653"/>
        <v>Y</v>
      </c>
      <c r="Z1606" s="38" t="str">
        <f t="shared" si="654"/>
        <v>Y</v>
      </c>
      <c r="AA1606" s="38" t="str">
        <f t="shared" si="679"/>
        <v>Y</v>
      </c>
      <c r="AC1606" s="59"/>
      <c r="AD1606" s="204"/>
      <c r="AE1606" s="38"/>
      <c r="AF1606" s="38"/>
      <c r="AG1606" s="125">
        <f t="shared" si="672"/>
        <v>155.084</v>
      </c>
      <c r="AH1606" s="39">
        <v>11</v>
      </c>
      <c r="AI1606" s="123">
        <f t="shared" si="673"/>
        <v>101811.51926035322</v>
      </c>
      <c r="AM1606" s="40">
        <f t="shared" si="664"/>
        <v>1.5</v>
      </c>
      <c r="AN1606" s="39">
        <f t="shared" si="655"/>
        <v>0.8</v>
      </c>
      <c r="AO1606" s="204">
        <f t="shared" si="674"/>
        <v>1.4733106930309018E-5</v>
      </c>
      <c r="AP1606" s="204"/>
      <c r="AQ1606" s="59"/>
      <c r="AR1606" s="59"/>
      <c r="AS1606" s="115">
        <f t="shared" si="675"/>
        <v>1</v>
      </c>
      <c r="AT1606" s="115">
        <f t="shared" si="676"/>
        <v>0</v>
      </c>
      <c r="AU1606" s="115"/>
      <c r="AV1606" s="115"/>
      <c r="AY1606" s="115"/>
      <c r="AZ1606" s="115"/>
      <c r="BA1606" s="43">
        <v>49</v>
      </c>
      <c r="BB1606" s="43" t="s">
        <v>750</v>
      </c>
      <c r="BC1606" s="189" t="s">
        <v>1385</v>
      </c>
      <c r="BD1606" t="s">
        <v>225</v>
      </c>
      <c r="BE1606" s="37" t="s">
        <v>656</v>
      </c>
      <c r="BF1606" s="38"/>
      <c r="BG1606" s="43"/>
      <c r="BH1606" s="189" t="s">
        <v>872</v>
      </c>
      <c r="BI1606" s="43" t="s">
        <v>1387</v>
      </c>
      <c r="BJ1606" s="43" t="s">
        <v>1388</v>
      </c>
      <c r="BK1606" s="189" t="s">
        <v>573</v>
      </c>
      <c r="BN1606" s="43"/>
      <c r="BO1606" s="43" t="s">
        <v>1395</v>
      </c>
      <c r="BP1606" s="48" t="s">
        <v>1406</v>
      </c>
      <c r="BS1606" s="43" t="s">
        <v>538</v>
      </c>
      <c r="BT1606" s="190" t="s">
        <v>2322</v>
      </c>
      <c r="BU1606" s="190"/>
      <c r="BV1606" s="190"/>
      <c r="BW1606" s="249">
        <v>36880</v>
      </c>
      <c r="BX1606" s="249"/>
      <c r="BY1606" s="48" t="s">
        <v>451</v>
      </c>
      <c r="BZ1606" s="191">
        <v>1.5</v>
      </c>
      <c r="CA1606" s="43" t="s">
        <v>1396</v>
      </c>
      <c r="CD1606" s="124" t="s">
        <v>1397</v>
      </c>
      <c r="CE1606" s="43"/>
      <c r="CR1606" s="43" t="s">
        <v>751</v>
      </c>
      <c r="CU1606" s="192">
        <v>317.56299999999999</v>
      </c>
      <c r="CV1606" s="39" t="s">
        <v>1395</v>
      </c>
      <c r="CW1606" s="2"/>
      <c r="CX1606" s="193"/>
      <c r="CY1606" s="39" t="s">
        <v>2438</v>
      </c>
      <c r="CZ1606" s="192">
        <v>155.084</v>
      </c>
      <c r="DA1606" s="43" t="s">
        <v>2046</v>
      </c>
      <c r="DD1606" s="43" t="s">
        <v>1397</v>
      </c>
      <c r="DE1606" s="43"/>
      <c r="DF1606" s="43"/>
      <c r="DG1606" s="43"/>
      <c r="DH1606" s="43"/>
      <c r="DI1606" s="43"/>
      <c r="DJ1606" s="43"/>
      <c r="DK1606" s="43"/>
      <c r="DL1606" s="43"/>
      <c r="DM1606" s="43"/>
      <c r="DN1606" s="43"/>
      <c r="DO1606" s="43"/>
      <c r="DP1606" s="43"/>
      <c r="DQ1606" s="43"/>
      <c r="DR1606" s="124"/>
      <c r="DS1606" s="43"/>
    </row>
    <row r="1607" spans="1:123" s="39" customFormat="1" hidden="1" x14ac:dyDescent="0.2">
      <c r="A1607" s="44" t="str">
        <f t="shared" si="661"/>
        <v>Redfield</v>
      </c>
      <c r="B1607" s="44" t="str">
        <f t="shared" si="657"/>
        <v>1,1-Dichloroethylene</v>
      </c>
      <c r="C1607" s="38" t="s">
        <v>2587</v>
      </c>
      <c r="D1607" s="38" t="str">
        <f t="shared" si="667"/>
        <v>S</v>
      </c>
      <c r="E1607" s="189" t="s">
        <v>372</v>
      </c>
      <c r="F1607" s="155" t="str">
        <f t="shared" si="663"/>
        <v>Residence 022</v>
      </c>
      <c r="G1607" s="44" t="str">
        <f t="shared" si="662"/>
        <v>residential</v>
      </c>
      <c r="H1607" s="44" t="str">
        <f t="shared" si="652"/>
        <v>Basement</v>
      </c>
      <c r="I1607" s="38" t="str">
        <f t="shared" si="668"/>
        <v>Y</v>
      </c>
      <c r="J1607" s="38" t="str">
        <f t="shared" si="669"/>
        <v>Y</v>
      </c>
      <c r="K1607" s="38" t="str">
        <f t="shared" si="670"/>
        <v>Y</v>
      </c>
      <c r="L1607" s="44"/>
      <c r="M1607" s="38" t="str">
        <f t="shared" si="677"/>
        <v/>
      </c>
      <c r="N1607" s="38" t="str">
        <f t="shared" si="678"/>
        <v/>
      </c>
      <c r="O1607" s="38" t="str">
        <f t="shared" si="671"/>
        <v/>
      </c>
      <c r="P1607" s="44"/>
      <c r="Q1607" s="44"/>
      <c r="R1607" s="44"/>
      <c r="S1607" s="44"/>
      <c r="T1607" s="44"/>
      <c r="U1607" s="44"/>
      <c r="V1607" s="44"/>
      <c r="W1607" s="44"/>
      <c r="X1607" s="44"/>
      <c r="Y1607" s="38" t="str">
        <f t="shared" si="653"/>
        <v>Y</v>
      </c>
      <c r="Z1607" s="38" t="str">
        <f t="shared" si="654"/>
        <v>Y</v>
      </c>
      <c r="AA1607" s="38" t="str">
        <f t="shared" si="679"/>
        <v>Y</v>
      </c>
      <c r="AC1607" s="59"/>
      <c r="AD1607" s="204"/>
      <c r="AE1607" s="38"/>
      <c r="AF1607" s="38"/>
      <c r="AG1607" s="125">
        <f t="shared" si="672"/>
        <v>114.74</v>
      </c>
      <c r="AH1607" s="39">
        <v>11</v>
      </c>
      <c r="AI1607" s="123">
        <f t="shared" si="673"/>
        <v>75325.976373661542</v>
      </c>
      <c r="AM1607" s="40">
        <f t="shared" si="664"/>
        <v>5.6999998092651296</v>
      </c>
      <c r="AN1607" s="39">
        <f t="shared" si="655"/>
        <v>0.8</v>
      </c>
      <c r="AO1607" s="204">
        <f t="shared" si="674"/>
        <v>7.5671104228237926E-5</v>
      </c>
      <c r="AP1607" s="204"/>
      <c r="AQ1607" s="59"/>
      <c r="AR1607" s="59"/>
      <c r="AS1607" s="115">
        <f t="shared" si="675"/>
        <v>1</v>
      </c>
      <c r="AT1607" s="115">
        <f t="shared" si="676"/>
        <v>0</v>
      </c>
      <c r="AU1607" s="115"/>
      <c r="AV1607" s="115"/>
      <c r="AY1607" s="115"/>
      <c r="AZ1607" s="115"/>
      <c r="BA1607" s="43">
        <v>49</v>
      </c>
      <c r="BB1607" s="43" t="s">
        <v>750</v>
      </c>
      <c r="BC1607" s="189" t="s">
        <v>1385</v>
      </c>
      <c r="BD1607" t="s">
        <v>225</v>
      </c>
      <c r="BE1607" s="37" t="s">
        <v>656</v>
      </c>
      <c r="BF1607" s="38"/>
      <c r="BG1607" s="43"/>
      <c r="BH1607" s="189" t="s">
        <v>873</v>
      </c>
      <c r="BI1607" s="43" t="s">
        <v>1387</v>
      </c>
      <c r="BJ1607" s="43" t="s">
        <v>1388</v>
      </c>
      <c r="BK1607" s="189" t="s">
        <v>573</v>
      </c>
      <c r="BN1607" s="43"/>
      <c r="BO1607" s="43" t="s">
        <v>1395</v>
      </c>
      <c r="BP1607" s="48" t="s">
        <v>1406</v>
      </c>
      <c r="BS1607" s="43" t="s">
        <v>538</v>
      </c>
      <c r="BT1607" s="190" t="s">
        <v>2323</v>
      </c>
      <c r="BU1607" s="190"/>
      <c r="BV1607" s="190"/>
      <c r="BW1607" s="249">
        <v>36872</v>
      </c>
      <c r="BX1607" s="249"/>
      <c r="BY1607" s="48" t="s">
        <v>451</v>
      </c>
      <c r="BZ1607" s="191">
        <v>5.6999998092651296</v>
      </c>
      <c r="CA1607" s="43" t="s">
        <v>1396</v>
      </c>
      <c r="CD1607" s="124" t="s">
        <v>1397</v>
      </c>
      <c r="CE1607" s="43"/>
      <c r="CR1607" s="43" t="s">
        <v>751</v>
      </c>
      <c r="CU1607" s="192">
        <v>271.48899999999998</v>
      </c>
      <c r="CV1607" s="39" t="s">
        <v>1395</v>
      </c>
      <c r="CW1607" s="2"/>
      <c r="CX1607" s="193"/>
      <c r="CY1607" s="39" t="s">
        <v>2438</v>
      </c>
      <c r="CZ1607" s="192">
        <v>114.74</v>
      </c>
      <c r="DA1607" s="43" t="s">
        <v>2046</v>
      </c>
      <c r="DD1607" s="43" t="s">
        <v>1397</v>
      </c>
      <c r="DE1607" s="43"/>
      <c r="DF1607" s="43"/>
      <c r="DG1607" s="43"/>
      <c r="DH1607" s="43"/>
      <c r="DI1607" s="43"/>
      <c r="DJ1607" s="43"/>
      <c r="DK1607" s="43"/>
      <c r="DL1607" s="43"/>
      <c r="DM1607" s="43"/>
      <c r="DN1607" s="43"/>
      <c r="DO1607" s="43"/>
      <c r="DP1607" s="43"/>
      <c r="DQ1607" s="43"/>
      <c r="DR1607" s="124"/>
      <c r="DS1607" s="43"/>
    </row>
    <row r="1608" spans="1:123" s="39" customFormat="1" hidden="1" x14ac:dyDescent="0.2">
      <c r="A1608" s="44" t="str">
        <f t="shared" si="661"/>
        <v>Redfield</v>
      </c>
      <c r="B1608" s="44" t="str">
        <f t="shared" si="657"/>
        <v>1,1-Dichloroethylene</v>
      </c>
      <c r="C1608" s="38" t="s">
        <v>2587</v>
      </c>
      <c r="D1608" s="38" t="str">
        <f t="shared" si="667"/>
        <v>S</v>
      </c>
      <c r="E1608" s="189" t="s">
        <v>372</v>
      </c>
      <c r="F1608" s="155" t="str">
        <f t="shared" si="663"/>
        <v>Residence 023</v>
      </c>
      <c r="G1608" s="44" t="str">
        <f t="shared" si="662"/>
        <v>residential</v>
      </c>
      <c r="H1608" s="44" t="str">
        <f t="shared" si="652"/>
        <v>Basement</v>
      </c>
      <c r="I1608" s="38" t="str">
        <f t="shared" si="668"/>
        <v>Y</v>
      </c>
      <c r="J1608" s="38" t="str">
        <f t="shared" si="669"/>
        <v>Y</v>
      </c>
      <c r="K1608" s="38" t="str">
        <f t="shared" si="670"/>
        <v>Y</v>
      </c>
      <c r="L1608" s="44"/>
      <c r="M1608" s="38" t="str">
        <f t="shared" si="677"/>
        <v/>
      </c>
      <c r="N1608" s="38" t="str">
        <f t="shared" si="678"/>
        <v/>
      </c>
      <c r="O1608" s="38" t="str">
        <f t="shared" si="671"/>
        <v/>
      </c>
      <c r="P1608" s="44"/>
      <c r="Q1608" s="44"/>
      <c r="R1608" s="44"/>
      <c r="S1608" s="44"/>
      <c r="T1608" s="44"/>
      <c r="U1608" s="44"/>
      <c r="V1608" s="44"/>
      <c r="W1608" s="44"/>
      <c r="X1608" s="44"/>
      <c r="Y1608" s="38" t="str">
        <f t="shared" si="653"/>
        <v>Y</v>
      </c>
      <c r="Z1608" s="38" t="str">
        <f t="shared" si="654"/>
        <v>Y</v>
      </c>
      <c r="AA1608" s="38" t="str">
        <f t="shared" si="679"/>
        <v>Y</v>
      </c>
      <c r="AC1608" s="59"/>
      <c r="AD1608" s="204"/>
      <c r="AE1608" s="38"/>
      <c r="AF1608" s="38"/>
      <c r="AG1608" s="125">
        <f t="shared" si="672"/>
        <v>100.773</v>
      </c>
      <c r="AH1608" s="39">
        <v>11</v>
      </c>
      <c r="AI1608" s="123">
        <f t="shared" si="673"/>
        <v>66156.742348814674</v>
      </c>
      <c r="AM1608" s="40">
        <f t="shared" si="664"/>
        <v>17</v>
      </c>
      <c r="AN1608" s="39">
        <f t="shared" si="655"/>
        <v>0.8</v>
      </c>
      <c r="AO1608" s="204">
        <f t="shared" si="674"/>
        <v>2.5696549431600886E-4</v>
      </c>
      <c r="AP1608" s="204"/>
      <c r="AQ1608" s="59"/>
      <c r="AR1608" s="59"/>
      <c r="AS1608" s="115">
        <f t="shared" si="675"/>
        <v>1</v>
      </c>
      <c r="AT1608" s="115">
        <f t="shared" si="676"/>
        <v>0</v>
      </c>
      <c r="AU1608" s="115"/>
      <c r="AV1608" s="115"/>
      <c r="AY1608" s="115"/>
      <c r="AZ1608" s="115"/>
      <c r="BA1608" s="43">
        <v>49</v>
      </c>
      <c r="BB1608" s="43" t="s">
        <v>750</v>
      </c>
      <c r="BC1608" s="189" t="s">
        <v>1385</v>
      </c>
      <c r="BD1608" t="s">
        <v>225</v>
      </c>
      <c r="BE1608" s="37" t="s">
        <v>656</v>
      </c>
      <c r="BF1608" s="38"/>
      <c r="BG1608" s="43"/>
      <c r="BH1608" s="189" t="s">
        <v>874</v>
      </c>
      <c r="BI1608" s="43" t="s">
        <v>1387</v>
      </c>
      <c r="BJ1608" s="43" t="s">
        <v>1388</v>
      </c>
      <c r="BK1608" s="189" t="s">
        <v>573</v>
      </c>
      <c r="BN1608" s="43"/>
      <c r="BO1608" s="43" t="s">
        <v>1395</v>
      </c>
      <c r="BP1608" s="48" t="s">
        <v>1406</v>
      </c>
      <c r="BS1608" s="43" t="s">
        <v>538</v>
      </c>
      <c r="BT1608" s="190" t="s">
        <v>2327</v>
      </c>
      <c r="BU1608" s="190"/>
      <c r="BV1608" s="190"/>
      <c r="BW1608" s="249">
        <v>36900</v>
      </c>
      <c r="BX1608" s="249"/>
      <c r="BY1608" s="48" t="s">
        <v>451</v>
      </c>
      <c r="BZ1608" s="191">
        <v>17</v>
      </c>
      <c r="CA1608" s="43" t="s">
        <v>1396</v>
      </c>
      <c r="CD1608" s="124" t="s">
        <v>1397</v>
      </c>
      <c r="CE1608" s="43"/>
      <c r="CR1608" s="43" t="s">
        <v>751</v>
      </c>
      <c r="CU1608" s="192">
        <v>211.09299999999999</v>
      </c>
      <c r="CV1608" s="39" t="s">
        <v>1395</v>
      </c>
      <c r="CW1608" s="2"/>
      <c r="CX1608" s="193"/>
      <c r="CY1608" s="39" t="s">
        <v>2438</v>
      </c>
      <c r="CZ1608" s="192">
        <v>100.773</v>
      </c>
      <c r="DA1608" s="43" t="s">
        <v>2046</v>
      </c>
      <c r="DD1608" s="43" t="s">
        <v>1397</v>
      </c>
      <c r="DE1608" s="43"/>
      <c r="DF1608" s="43"/>
      <c r="DG1608" s="43"/>
      <c r="DH1608" s="43"/>
      <c r="DI1608" s="43"/>
      <c r="DJ1608" s="43"/>
      <c r="DK1608" s="43"/>
      <c r="DL1608" s="43"/>
      <c r="DM1608" s="43"/>
      <c r="DN1608" s="43"/>
      <c r="DO1608" s="43"/>
      <c r="DP1608" s="43"/>
      <c r="DQ1608" s="43"/>
      <c r="DR1608" s="124"/>
      <c r="DS1608" s="43"/>
    </row>
    <row r="1609" spans="1:123" s="39" customFormat="1" hidden="1" x14ac:dyDescent="0.2">
      <c r="A1609" s="44" t="str">
        <f t="shared" si="661"/>
        <v>Redfield</v>
      </c>
      <c r="B1609" s="44" t="str">
        <f t="shared" si="657"/>
        <v>1,1-Dichloroethylene</v>
      </c>
      <c r="C1609" s="38" t="s">
        <v>2587</v>
      </c>
      <c r="D1609" s="38" t="str">
        <f t="shared" si="667"/>
        <v>S</v>
      </c>
      <c r="E1609" s="189" t="s">
        <v>372</v>
      </c>
      <c r="F1609" s="155" t="str">
        <f t="shared" si="663"/>
        <v>Residence 024</v>
      </c>
      <c r="G1609" s="44" t="str">
        <f t="shared" si="662"/>
        <v>residential</v>
      </c>
      <c r="H1609" s="44" t="str">
        <f t="shared" si="652"/>
        <v>Basement</v>
      </c>
      <c r="I1609" s="38" t="str">
        <f t="shared" si="668"/>
        <v>Y</v>
      </c>
      <c r="J1609" s="38" t="str">
        <f t="shared" si="669"/>
        <v>Y</v>
      </c>
      <c r="K1609" s="38" t="str">
        <f t="shared" si="670"/>
        <v>Y</v>
      </c>
      <c r="L1609" s="44"/>
      <c r="M1609" s="38" t="str">
        <f t="shared" si="677"/>
        <v/>
      </c>
      <c r="N1609" s="38" t="str">
        <f t="shared" si="678"/>
        <v/>
      </c>
      <c r="O1609" s="38" t="str">
        <f t="shared" si="671"/>
        <v/>
      </c>
      <c r="P1609" s="44"/>
      <c r="Q1609" s="44"/>
      <c r="R1609" s="44"/>
      <c r="S1609" s="44"/>
      <c r="T1609" s="44"/>
      <c r="U1609" s="44"/>
      <c r="V1609" s="44"/>
      <c r="W1609" s="44"/>
      <c r="X1609" s="44"/>
      <c r="Y1609" s="38" t="str">
        <f t="shared" si="653"/>
        <v>Y</v>
      </c>
      <c r="Z1609" s="38" t="str">
        <f t="shared" si="654"/>
        <v>Y</v>
      </c>
      <c r="AA1609" s="38" t="str">
        <f t="shared" si="679"/>
        <v>Y</v>
      </c>
      <c r="AC1609" s="59"/>
      <c r="AD1609" s="204"/>
      <c r="AE1609" s="38"/>
      <c r="AF1609" s="38"/>
      <c r="AG1609" s="125">
        <f t="shared" si="672"/>
        <v>100.773</v>
      </c>
      <c r="AH1609" s="39">
        <v>11</v>
      </c>
      <c r="AI1609" s="123">
        <f t="shared" si="673"/>
        <v>66156.742348814674</v>
      </c>
      <c r="AM1609" s="40">
        <f t="shared" si="664"/>
        <v>8.1999998092651296</v>
      </c>
      <c r="AN1609" s="39">
        <f t="shared" si="655"/>
        <v>0.8</v>
      </c>
      <c r="AO1609" s="204">
        <f t="shared" si="674"/>
        <v>1.239480590811172E-4</v>
      </c>
      <c r="AP1609" s="204"/>
      <c r="AQ1609" s="59"/>
      <c r="AR1609" s="59"/>
      <c r="AS1609" s="115">
        <f t="shared" si="675"/>
        <v>1</v>
      </c>
      <c r="AT1609" s="115">
        <f t="shared" si="676"/>
        <v>0</v>
      </c>
      <c r="AU1609" s="115"/>
      <c r="AV1609" s="115"/>
      <c r="AY1609" s="115"/>
      <c r="AZ1609" s="115"/>
      <c r="BA1609" s="43">
        <v>49</v>
      </c>
      <c r="BB1609" s="43" t="s">
        <v>750</v>
      </c>
      <c r="BC1609" s="189" t="s">
        <v>1385</v>
      </c>
      <c r="BD1609" t="s">
        <v>225</v>
      </c>
      <c r="BE1609" s="37" t="s">
        <v>656</v>
      </c>
      <c r="BF1609" s="38"/>
      <c r="BG1609" s="43"/>
      <c r="BH1609" s="189" t="s">
        <v>875</v>
      </c>
      <c r="BI1609" s="43" t="s">
        <v>1387</v>
      </c>
      <c r="BJ1609" s="43" t="s">
        <v>1388</v>
      </c>
      <c r="BK1609" s="189" t="s">
        <v>573</v>
      </c>
      <c r="BN1609" s="43"/>
      <c r="BO1609" s="43" t="s">
        <v>1395</v>
      </c>
      <c r="BP1609" s="48" t="s">
        <v>1406</v>
      </c>
      <c r="BS1609" s="43" t="s">
        <v>538</v>
      </c>
      <c r="BT1609" s="190" t="s">
        <v>2325</v>
      </c>
      <c r="BU1609" s="190"/>
      <c r="BV1609" s="190"/>
      <c r="BW1609" s="249">
        <v>36900</v>
      </c>
      <c r="BX1609" s="249"/>
      <c r="BY1609" s="48" t="s">
        <v>451</v>
      </c>
      <c r="BZ1609" s="191">
        <v>8.1999998092651296</v>
      </c>
      <c r="CA1609" s="43" t="s">
        <v>1396</v>
      </c>
      <c r="CD1609" s="124" t="s">
        <v>1397</v>
      </c>
      <c r="CE1609" s="43"/>
      <c r="CR1609" s="43" t="s">
        <v>751</v>
      </c>
      <c r="CU1609" s="192">
        <v>211.09299999999999</v>
      </c>
      <c r="CV1609" s="39" t="s">
        <v>1395</v>
      </c>
      <c r="CW1609" s="2"/>
      <c r="CX1609" s="193"/>
      <c r="CY1609" s="39" t="s">
        <v>2438</v>
      </c>
      <c r="CZ1609" s="192">
        <v>100.773</v>
      </c>
      <c r="DA1609" s="43" t="s">
        <v>2046</v>
      </c>
      <c r="DD1609" s="43" t="s">
        <v>1397</v>
      </c>
      <c r="DE1609" s="43"/>
      <c r="DF1609" s="43"/>
      <c r="DG1609" s="43"/>
      <c r="DH1609" s="43"/>
      <c r="DI1609" s="43"/>
      <c r="DJ1609" s="43"/>
      <c r="DK1609" s="43"/>
      <c r="DL1609" s="43"/>
      <c r="DM1609" s="43"/>
      <c r="DN1609" s="43"/>
      <c r="DO1609" s="43"/>
      <c r="DP1609" s="43"/>
      <c r="DQ1609" s="43"/>
      <c r="DR1609" s="124"/>
      <c r="DS1609" s="43"/>
    </row>
    <row r="1610" spans="1:123" s="39" customFormat="1" hidden="1" x14ac:dyDescent="0.2">
      <c r="A1610" s="44" t="str">
        <f t="shared" si="661"/>
        <v>Redfield</v>
      </c>
      <c r="B1610" s="44" t="str">
        <f t="shared" si="657"/>
        <v>1,1-Dichloroethylene</v>
      </c>
      <c r="C1610" s="38" t="s">
        <v>2587</v>
      </c>
      <c r="D1610" s="38" t="str">
        <f t="shared" si="667"/>
        <v>S</v>
      </c>
      <c r="E1610" s="189" t="s">
        <v>372</v>
      </c>
      <c r="F1610" s="155" t="str">
        <f t="shared" si="663"/>
        <v>Residence 025</v>
      </c>
      <c r="G1610" s="44" t="str">
        <f t="shared" si="662"/>
        <v>residential</v>
      </c>
      <c r="H1610" s="44" t="str">
        <f t="shared" si="652"/>
        <v>Basement</v>
      </c>
      <c r="I1610" s="38" t="str">
        <f t="shared" si="668"/>
        <v>Y</v>
      </c>
      <c r="J1610" s="38" t="str">
        <f t="shared" si="669"/>
        <v>Y</v>
      </c>
      <c r="K1610" s="38" t="str">
        <f t="shared" si="670"/>
        <v>Y</v>
      </c>
      <c r="L1610" s="44"/>
      <c r="M1610" s="38" t="str">
        <f t="shared" si="677"/>
        <v/>
      </c>
      <c r="N1610" s="38" t="str">
        <f t="shared" si="678"/>
        <v/>
      </c>
      <c r="O1610" s="38" t="str">
        <f t="shared" si="671"/>
        <v/>
      </c>
      <c r="P1610" s="44"/>
      <c r="Q1610" s="44"/>
      <c r="R1610" s="44"/>
      <c r="S1610" s="44"/>
      <c r="T1610" s="44"/>
      <c r="U1610" s="44"/>
      <c r="V1610" s="44"/>
      <c r="W1610" s="44"/>
      <c r="X1610" s="44"/>
      <c r="Y1610" s="38" t="str">
        <f t="shared" si="653"/>
        <v>Y</v>
      </c>
      <c r="Z1610" s="38" t="str">
        <f t="shared" si="654"/>
        <v>Y</v>
      </c>
      <c r="AA1610" s="38" t="str">
        <f t="shared" si="679"/>
        <v>Y</v>
      </c>
      <c r="AC1610" s="59"/>
      <c r="AD1610" s="204"/>
      <c r="AE1610" s="38"/>
      <c r="AF1610" s="38"/>
      <c r="AG1610" s="125">
        <f t="shared" si="672"/>
        <v>179.43100000000001</v>
      </c>
      <c r="AH1610" s="39">
        <v>11</v>
      </c>
      <c r="AI1610" s="123">
        <f t="shared" si="673"/>
        <v>117795.1478708599</v>
      </c>
      <c r="AM1610" s="40">
        <f t="shared" si="664"/>
        <v>7.9000000953674299</v>
      </c>
      <c r="AN1610" s="39">
        <f t="shared" si="655"/>
        <v>0.8</v>
      </c>
      <c r="AO1610" s="204">
        <f t="shared" si="674"/>
        <v>6.7065581546943558E-5</v>
      </c>
      <c r="AP1610" s="204"/>
      <c r="AQ1610" s="59"/>
      <c r="AR1610" s="59"/>
      <c r="AS1610" s="115">
        <f t="shared" si="675"/>
        <v>1</v>
      </c>
      <c r="AT1610" s="115">
        <f t="shared" si="676"/>
        <v>0</v>
      </c>
      <c r="AU1610" s="115"/>
      <c r="AV1610" s="115"/>
      <c r="AY1610" s="115"/>
      <c r="AZ1610" s="115"/>
      <c r="BA1610" s="43">
        <v>49</v>
      </c>
      <c r="BB1610" s="43" t="s">
        <v>750</v>
      </c>
      <c r="BC1610" s="189" t="s">
        <v>1385</v>
      </c>
      <c r="BD1610" t="s">
        <v>225</v>
      </c>
      <c r="BE1610" s="37" t="s">
        <v>656</v>
      </c>
      <c r="BF1610" s="38"/>
      <c r="BG1610" s="43"/>
      <c r="BH1610" s="189" t="s">
        <v>876</v>
      </c>
      <c r="BI1610" s="43" t="s">
        <v>1387</v>
      </c>
      <c r="BJ1610" s="43" t="s">
        <v>1388</v>
      </c>
      <c r="BK1610" s="189" t="s">
        <v>573</v>
      </c>
      <c r="BN1610" s="43"/>
      <c r="BO1610" s="43" t="s">
        <v>1395</v>
      </c>
      <c r="BP1610" s="48" t="s">
        <v>1406</v>
      </c>
      <c r="BS1610" s="43" t="s">
        <v>538</v>
      </c>
      <c r="BT1610" s="190" t="s">
        <v>2328</v>
      </c>
      <c r="BU1610" s="190"/>
      <c r="BV1610" s="190"/>
      <c r="BW1610" s="249">
        <v>36896</v>
      </c>
      <c r="BX1610" s="249"/>
      <c r="BY1610" s="48" t="s">
        <v>451</v>
      </c>
      <c r="BZ1610" s="191">
        <v>7.9000000953674299</v>
      </c>
      <c r="CA1610" s="43" t="s">
        <v>1396</v>
      </c>
      <c r="CD1610" s="124" t="s">
        <v>1397</v>
      </c>
      <c r="CE1610" s="43"/>
      <c r="CR1610" s="43" t="s">
        <v>751</v>
      </c>
      <c r="CU1610" s="192">
        <v>148.86600000000001</v>
      </c>
      <c r="CV1610" s="39" t="s">
        <v>1395</v>
      </c>
      <c r="CW1610" s="2"/>
      <c r="CX1610" s="193"/>
      <c r="CY1610" s="39" t="s">
        <v>2438</v>
      </c>
      <c r="CZ1610" s="192">
        <v>179.43100000000001</v>
      </c>
      <c r="DA1610" s="43" t="s">
        <v>2046</v>
      </c>
      <c r="DD1610" s="43" t="s">
        <v>1397</v>
      </c>
      <c r="DE1610" s="43"/>
      <c r="DF1610" s="43"/>
      <c r="DG1610" s="43"/>
      <c r="DH1610" s="43"/>
      <c r="DI1610" s="43"/>
      <c r="DJ1610" s="43"/>
      <c r="DK1610" s="43"/>
      <c r="DL1610" s="43"/>
      <c r="DM1610" s="43"/>
      <c r="DN1610" s="43"/>
      <c r="DO1610" s="43"/>
      <c r="DP1610" s="43"/>
      <c r="DQ1610" s="43"/>
      <c r="DR1610" s="124"/>
      <c r="DS1610" s="43"/>
    </row>
    <row r="1611" spans="1:123" s="39" customFormat="1" hidden="1" x14ac:dyDescent="0.2">
      <c r="A1611" s="44" t="str">
        <f t="shared" si="661"/>
        <v>Redfield</v>
      </c>
      <c r="B1611" s="44" t="str">
        <f t="shared" si="657"/>
        <v>1,1-Dichloroethylene</v>
      </c>
      <c r="C1611" s="38" t="s">
        <v>2587</v>
      </c>
      <c r="D1611" s="38" t="str">
        <f t="shared" si="667"/>
        <v>S</v>
      </c>
      <c r="E1611" s="189" t="s">
        <v>372</v>
      </c>
      <c r="F1611" s="155" t="str">
        <f t="shared" si="663"/>
        <v>Residence 026</v>
      </c>
      <c r="G1611" s="44" t="str">
        <f t="shared" si="662"/>
        <v>residential</v>
      </c>
      <c r="H1611" s="44" t="str">
        <f t="shared" si="652"/>
        <v>Basement</v>
      </c>
      <c r="I1611" s="38" t="str">
        <f t="shared" si="668"/>
        <v>Y</v>
      </c>
      <c r="J1611" s="38" t="str">
        <f t="shared" si="669"/>
        <v>Y</v>
      </c>
      <c r="K1611" s="38" t="str">
        <f t="shared" si="670"/>
        <v>Y</v>
      </c>
      <c r="L1611" s="44"/>
      <c r="M1611" s="38" t="str">
        <f t="shared" si="677"/>
        <v/>
      </c>
      <c r="N1611" s="38" t="str">
        <f t="shared" si="678"/>
        <v/>
      </c>
      <c r="O1611" s="38" t="str">
        <f t="shared" si="671"/>
        <v/>
      </c>
      <c r="P1611" s="44"/>
      <c r="Q1611" s="44"/>
      <c r="R1611" s="44"/>
      <c r="S1611" s="44"/>
      <c r="T1611" s="44"/>
      <c r="U1611" s="44"/>
      <c r="V1611" s="44"/>
      <c r="W1611" s="44"/>
      <c r="X1611" s="44"/>
      <c r="Y1611" s="38" t="str">
        <f t="shared" si="653"/>
        <v>Y</v>
      </c>
      <c r="Z1611" s="38" t="str">
        <f t="shared" si="654"/>
        <v>Y</v>
      </c>
      <c r="AA1611" s="38" t="str">
        <f t="shared" si="679"/>
        <v>Y</v>
      </c>
      <c r="AC1611" s="59"/>
      <c r="AD1611" s="204"/>
      <c r="AE1611" s="38"/>
      <c r="AF1611" s="38"/>
      <c r="AG1611" s="125">
        <f t="shared" si="672"/>
        <v>50.460900000000002</v>
      </c>
      <c r="AH1611" s="39">
        <v>11</v>
      </c>
      <c r="AI1611" s="123">
        <f t="shared" si="673"/>
        <v>33127.214233865241</v>
      </c>
      <c r="AM1611" s="40">
        <f t="shared" si="664"/>
        <v>1.79999995231628</v>
      </c>
      <c r="AN1611" s="39">
        <f t="shared" si="655"/>
        <v>0.8</v>
      </c>
      <c r="AO1611" s="204">
        <f t="shared" si="674"/>
        <v>5.4335989123896166E-5</v>
      </c>
      <c r="AP1611" s="204"/>
      <c r="AQ1611" s="59"/>
      <c r="AR1611" s="59"/>
      <c r="AS1611" s="115">
        <f t="shared" si="675"/>
        <v>1</v>
      </c>
      <c r="AT1611" s="115">
        <f t="shared" si="676"/>
        <v>0</v>
      </c>
      <c r="AU1611" s="115"/>
      <c r="AV1611" s="115"/>
      <c r="AY1611" s="115"/>
      <c r="AZ1611" s="115"/>
      <c r="BA1611" s="43">
        <v>49</v>
      </c>
      <c r="BB1611" s="43" t="s">
        <v>750</v>
      </c>
      <c r="BC1611" s="189" t="s">
        <v>1385</v>
      </c>
      <c r="BD1611" t="s">
        <v>225</v>
      </c>
      <c r="BE1611" s="37" t="s">
        <v>656</v>
      </c>
      <c r="BF1611" s="38"/>
      <c r="BG1611" s="43"/>
      <c r="BH1611" s="189" t="s">
        <v>877</v>
      </c>
      <c r="BI1611" s="43" t="s">
        <v>1387</v>
      </c>
      <c r="BJ1611" s="43" t="s">
        <v>1388</v>
      </c>
      <c r="BK1611" s="189" t="s">
        <v>573</v>
      </c>
      <c r="BN1611" s="43"/>
      <c r="BO1611" s="43" t="s">
        <v>1395</v>
      </c>
      <c r="BP1611" s="48" t="s">
        <v>1406</v>
      </c>
      <c r="BS1611" s="43" t="s">
        <v>538</v>
      </c>
      <c r="BT1611" s="190" t="s">
        <v>2323</v>
      </c>
      <c r="BU1611" s="190"/>
      <c r="BV1611" s="190"/>
      <c r="BW1611" s="249">
        <v>36945</v>
      </c>
      <c r="BX1611" s="249"/>
      <c r="BY1611" s="48" t="s">
        <v>451</v>
      </c>
      <c r="BZ1611" s="191">
        <v>1.79999995231628</v>
      </c>
      <c r="CA1611" s="43" t="s">
        <v>1396</v>
      </c>
      <c r="CD1611" s="124" t="s">
        <v>1397</v>
      </c>
      <c r="CE1611" s="43"/>
      <c r="CR1611" s="43" t="s">
        <v>751</v>
      </c>
      <c r="CU1611" s="192">
        <v>315.13</v>
      </c>
      <c r="CV1611" s="39" t="s">
        <v>1395</v>
      </c>
      <c r="CW1611" s="2"/>
      <c r="CX1611" s="193"/>
      <c r="CY1611" s="39" t="s">
        <v>2438</v>
      </c>
      <c r="CZ1611" s="192">
        <v>50.460900000000002</v>
      </c>
      <c r="DA1611" s="43" t="s">
        <v>2046</v>
      </c>
      <c r="DD1611" s="43" t="s">
        <v>1397</v>
      </c>
      <c r="DE1611" s="43"/>
      <c r="DF1611" s="43"/>
      <c r="DG1611" s="43"/>
      <c r="DH1611" s="43"/>
      <c r="DI1611" s="43"/>
      <c r="DJ1611" s="43"/>
      <c r="DK1611" s="43"/>
      <c r="DL1611" s="43"/>
      <c r="DM1611" s="43"/>
      <c r="DN1611" s="43"/>
      <c r="DO1611" s="43"/>
      <c r="DP1611" s="43"/>
      <c r="DQ1611" s="43"/>
      <c r="DR1611" s="124"/>
      <c r="DS1611" s="43"/>
    </row>
    <row r="1612" spans="1:123" s="39" customFormat="1" hidden="1" x14ac:dyDescent="0.2">
      <c r="A1612" s="44" t="str">
        <f t="shared" si="661"/>
        <v>Redfield</v>
      </c>
      <c r="B1612" s="44" t="str">
        <f t="shared" si="657"/>
        <v>1,1-Dichloroethylene</v>
      </c>
      <c r="C1612" s="38" t="s">
        <v>2587</v>
      </c>
      <c r="D1612" s="38" t="str">
        <f t="shared" si="667"/>
        <v>S</v>
      </c>
      <c r="E1612" s="189" t="s">
        <v>372</v>
      </c>
      <c r="F1612" s="155" t="str">
        <f t="shared" si="663"/>
        <v>Residence 027</v>
      </c>
      <c r="G1612" s="44" t="str">
        <f t="shared" si="662"/>
        <v>residential</v>
      </c>
      <c r="H1612" s="44" t="str">
        <f t="shared" si="652"/>
        <v>Basement</v>
      </c>
      <c r="I1612" s="38" t="str">
        <f t="shared" si="668"/>
        <v>Y</v>
      </c>
      <c r="J1612" s="38" t="str">
        <f t="shared" si="669"/>
        <v>Y</v>
      </c>
      <c r="K1612" s="38" t="str">
        <f t="shared" si="670"/>
        <v>Y</v>
      </c>
      <c r="L1612" s="44"/>
      <c r="M1612" s="38" t="str">
        <f t="shared" si="677"/>
        <v/>
      </c>
      <c r="N1612" s="38" t="str">
        <f t="shared" si="678"/>
        <v/>
      </c>
      <c r="O1612" s="38" t="str">
        <f t="shared" si="671"/>
        <v/>
      </c>
      <c r="P1612" s="44"/>
      <c r="Q1612" s="44"/>
      <c r="R1612" s="44"/>
      <c r="S1612" s="44"/>
      <c r="T1612" s="44"/>
      <c r="U1612" s="44"/>
      <c r="V1612" s="44"/>
      <c r="W1612" s="44"/>
      <c r="X1612" s="44"/>
      <c r="Y1612" s="38" t="str">
        <f t="shared" si="653"/>
        <v>Y</v>
      </c>
      <c r="Z1612" s="38" t="str">
        <f t="shared" si="654"/>
        <v>Y</v>
      </c>
      <c r="AA1612" s="38" t="str">
        <f t="shared" si="679"/>
        <v>Y</v>
      </c>
      <c r="AC1612" s="59"/>
      <c r="AD1612" s="204"/>
      <c r="AE1612" s="38"/>
      <c r="AF1612" s="38"/>
      <c r="AG1612" s="125">
        <f t="shared" si="672"/>
        <v>191.87200000000001</v>
      </c>
      <c r="AH1612" s="39">
        <v>11</v>
      </c>
      <c r="AI1612" s="123">
        <f t="shared" si="673"/>
        <v>125962.57398263193</v>
      </c>
      <c r="AM1612" s="40">
        <f t="shared" si="664"/>
        <v>5</v>
      </c>
      <c r="AN1612" s="39">
        <f t="shared" si="655"/>
        <v>0.8</v>
      </c>
      <c r="AO1612" s="204">
        <f t="shared" si="674"/>
        <v>3.9694330164207453E-5</v>
      </c>
      <c r="AP1612" s="204"/>
      <c r="AQ1612" s="59"/>
      <c r="AR1612" s="59"/>
      <c r="AS1612" s="115">
        <f t="shared" si="675"/>
        <v>1</v>
      </c>
      <c r="AT1612" s="115">
        <f t="shared" si="676"/>
        <v>0</v>
      </c>
      <c r="AU1612" s="115"/>
      <c r="AV1612" s="115"/>
      <c r="AY1612" s="115"/>
      <c r="AZ1612" s="115"/>
      <c r="BA1612" s="43">
        <v>49</v>
      </c>
      <c r="BB1612" s="43" t="s">
        <v>750</v>
      </c>
      <c r="BC1612" s="189" t="s">
        <v>1385</v>
      </c>
      <c r="BD1612" t="s">
        <v>225</v>
      </c>
      <c r="BE1612" s="37" t="s">
        <v>656</v>
      </c>
      <c r="BF1612" s="38"/>
      <c r="BG1612" s="43"/>
      <c r="BH1612" s="189" t="s">
        <v>878</v>
      </c>
      <c r="BI1612" s="43" t="s">
        <v>1387</v>
      </c>
      <c r="BJ1612" s="43" t="s">
        <v>1388</v>
      </c>
      <c r="BK1612" s="189" t="s">
        <v>573</v>
      </c>
      <c r="BN1612" s="43"/>
      <c r="BO1612" s="43" t="s">
        <v>1395</v>
      </c>
      <c r="BP1612" s="48" t="s">
        <v>1406</v>
      </c>
      <c r="BS1612" s="43" t="s">
        <v>538</v>
      </c>
      <c r="BT1612" s="190" t="s">
        <v>2322</v>
      </c>
      <c r="BU1612" s="190"/>
      <c r="BV1612" s="190"/>
      <c r="BW1612" s="249">
        <v>36935</v>
      </c>
      <c r="BX1612" s="249"/>
      <c r="BY1612" s="48" t="s">
        <v>451</v>
      </c>
      <c r="BZ1612" s="191">
        <v>5</v>
      </c>
      <c r="CA1612" s="43" t="s">
        <v>1396</v>
      </c>
      <c r="CD1612" s="124" t="s">
        <v>1397</v>
      </c>
      <c r="CE1612" s="43"/>
      <c r="CR1612" s="43" t="s">
        <v>751</v>
      </c>
      <c r="CU1612" s="192">
        <v>161.364</v>
      </c>
      <c r="CV1612" s="39" t="s">
        <v>1395</v>
      </c>
      <c r="CW1612" s="2"/>
      <c r="CX1612" s="193"/>
      <c r="CY1612" s="39" t="s">
        <v>2438</v>
      </c>
      <c r="CZ1612" s="192">
        <v>191.87200000000001</v>
      </c>
      <c r="DA1612" s="43" t="s">
        <v>2046</v>
      </c>
      <c r="DD1612" s="43" t="s">
        <v>1397</v>
      </c>
      <c r="DE1612" s="43"/>
      <c r="DF1612" s="43"/>
      <c r="DG1612" s="43"/>
      <c r="DH1612" s="43"/>
      <c r="DI1612" s="43"/>
      <c r="DJ1612" s="43"/>
      <c r="DK1612" s="43"/>
      <c r="DL1612" s="43"/>
      <c r="DM1612" s="43"/>
      <c r="DN1612" s="43"/>
      <c r="DO1612" s="43"/>
      <c r="DP1612" s="43"/>
      <c r="DQ1612" s="43"/>
      <c r="DR1612" s="124"/>
      <c r="DS1612" s="43"/>
    </row>
    <row r="1613" spans="1:123" s="39" customFormat="1" hidden="1" x14ac:dyDescent="0.2">
      <c r="A1613" s="44" t="str">
        <f t="shared" si="661"/>
        <v>Redfield</v>
      </c>
      <c r="B1613" s="44" t="str">
        <f t="shared" si="657"/>
        <v>1,1-Dichloroethylene</v>
      </c>
      <c r="C1613" s="38" t="s">
        <v>2587</v>
      </c>
      <c r="D1613" s="38" t="str">
        <f t="shared" si="667"/>
        <v>S</v>
      </c>
      <c r="E1613" s="189" t="s">
        <v>372</v>
      </c>
      <c r="F1613" s="155" t="str">
        <f t="shared" si="663"/>
        <v>Residence 028</v>
      </c>
      <c r="G1613" s="44" t="str">
        <f t="shared" si="662"/>
        <v>residential</v>
      </c>
      <c r="H1613" s="44" t="str">
        <f t="shared" si="652"/>
        <v>Basement</v>
      </c>
      <c r="I1613" s="38" t="str">
        <f t="shared" si="668"/>
        <v>Y</v>
      </c>
      <c r="J1613" s="38" t="str">
        <f t="shared" si="669"/>
        <v>Y</v>
      </c>
      <c r="K1613" s="38" t="str">
        <f t="shared" si="670"/>
        <v>Y</v>
      </c>
      <c r="L1613" s="44"/>
      <c r="M1613" s="38" t="str">
        <f t="shared" si="677"/>
        <v/>
      </c>
      <c r="N1613" s="38" t="str">
        <f t="shared" si="678"/>
        <v/>
      </c>
      <c r="O1613" s="38" t="str">
        <f t="shared" si="671"/>
        <v/>
      </c>
      <c r="P1613" s="44"/>
      <c r="Q1613" s="44"/>
      <c r="R1613" s="44"/>
      <c r="S1613" s="44"/>
      <c r="T1613" s="44"/>
      <c r="U1613" s="44"/>
      <c r="V1613" s="44"/>
      <c r="W1613" s="44"/>
      <c r="X1613" s="44"/>
      <c r="Y1613" s="38" t="str">
        <f t="shared" si="653"/>
        <v>Y</v>
      </c>
      <c r="Z1613" s="38" t="str">
        <f t="shared" si="654"/>
        <v>Y</v>
      </c>
      <c r="AA1613" s="38" t="str">
        <f t="shared" si="679"/>
        <v>Y</v>
      </c>
      <c r="AC1613" s="59"/>
      <c r="AD1613" s="204"/>
      <c r="AE1613" s="38"/>
      <c r="AF1613" s="38"/>
      <c r="AG1613" s="125">
        <f t="shared" si="672"/>
        <v>74.594200000000001</v>
      </c>
      <c r="AH1613" s="39">
        <v>11</v>
      </c>
      <c r="AI1613" s="123">
        <f t="shared" si="673"/>
        <v>48970.550346977376</v>
      </c>
      <c r="AM1613" s="40">
        <f t="shared" si="664"/>
        <v>8.5</v>
      </c>
      <c r="AN1613" s="39">
        <f t="shared" si="655"/>
        <v>0.8</v>
      </c>
      <c r="AO1613" s="204">
        <f t="shared" si="674"/>
        <v>1.7357370786674542E-4</v>
      </c>
      <c r="AP1613" s="204"/>
      <c r="AQ1613" s="59"/>
      <c r="AR1613" s="59"/>
      <c r="AS1613" s="115">
        <f t="shared" si="675"/>
        <v>1</v>
      </c>
      <c r="AT1613" s="115">
        <f t="shared" si="676"/>
        <v>0</v>
      </c>
      <c r="AU1613" s="115"/>
      <c r="AV1613" s="115"/>
      <c r="AY1613" s="115"/>
      <c r="AZ1613" s="115"/>
      <c r="BA1613" s="43">
        <v>49</v>
      </c>
      <c r="BB1613" s="43" t="s">
        <v>750</v>
      </c>
      <c r="BC1613" s="189" t="s">
        <v>1385</v>
      </c>
      <c r="BD1613" t="s">
        <v>225</v>
      </c>
      <c r="BE1613" s="37" t="s">
        <v>656</v>
      </c>
      <c r="BF1613" s="38"/>
      <c r="BG1613" s="43"/>
      <c r="BH1613" s="189" t="s">
        <v>784</v>
      </c>
      <c r="BI1613" s="43" t="s">
        <v>1387</v>
      </c>
      <c r="BJ1613" s="43" t="s">
        <v>1388</v>
      </c>
      <c r="BK1613" s="189" t="s">
        <v>573</v>
      </c>
      <c r="BN1613" s="43"/>
      <c r="BO1613" s="43" t="s">
        <v>1395</v>
      </c>
      <c r="BP1613" s="48" t="s">
        <v>1406</v>
      </c>
      <c r="BS1613" s="43" t="s">
        <v>538</v>
      </c>
      <c r="BT1613" s="190" t="s">
        <v>2322</v>
      </c>
      <c r="BU1613" s="190"/>
      <c r="BV1613" s="190"/>
      <c r="BW1613" s="249">
        <v>36917</v>
      </c>
      <c r="BX1613" s="249"/>
      <c r="BY1613" s="48" t="s">
        <v>451</v>
      </c>
      <c r="BZ1613" s="191">
        <v>8.5</v>
      </c>
      <c r="CA1613" s="43" t="s">
        <v>1396</v>
      </c>
      <c r="CD1613" s="124" t="s">
        <v>1397</v>
      </c>
      <c r="CE1613" s="43"/>
      <c r="CR1613" s="43" t="s">
        <v>751</v>
      </c>
      <c r="CU1613" s="192">
        <v>443.87700000000001</v>
      </c>
      <c r="CV1613" s="39" t="s">
        <v>1395</v>
      </c>
      <c r="CW1613" s="2"/>
      <c r="CX1613" s="193"/>
      <c r="CY1613" s="39" t="s">
        <v>2438</v>
      </c>
      <c r="CZ1613" s="192">
        <v>74.594200000000001</v>
      </c>
      <c r="DA1613" s="43" t="s">
        <v>2046</v>
      </c>
      <c r="DD1613" s="43" t="s">
        <v>1397</v>
      </c>
      <c r="DE1613" s="43"/>
      <c r="DF1613" s="43"/>
      <c r="DG1613" s="43"/>
      <c r="DH1613" s="43"/>
      <c r="DI1613" s="43"/>
      <c r="DJ1613" s="43"/>
      <c r="DK1613" s="43"/>
      <c r="DL1613" s="43"/>
      <c r="DM1613" s="43"/>
      <c r="DN1613" s="43"/>
      <c r="DO1613" s="43"/>
      <c r="DP1613" s="43"/>
      <c r="DQ1613" s="43"/>
      <c r="DR1613" s="124"/>
      <c r="DS1613" s="43"/>
    </row>
    <row r="1614" spans="1:123" s="39" customFormat="1" hidden="1" x14ac:dyDescent="0.2">
      <c r="A1614" s="44" t="str">
        <f t="shared" si="661"/>
        <v>Redfield</v>
      </c>
      <c r="B1614" s="44" t="str">
        <f t="shared" si="657"/>
        <v>1,1-Dichloroethylene</v>
      </c>
      <c r="C1614" s="38" t="s">
        <v>2587</v>
      </c>
      <c r="D1614" s="38" t="str">
        <f t="shared" si="667"/>
        <v>S</v>
      </c>
      <c r="E1614" s="189" t="s">
        <v>372</v>
      </c>
      <c r="F1614" s="155" t="str">
        <f t="shared" si="663"/>
        <v>Residence 029</v>
      </c>
      <c r="G1614" s="44" t="str">
        <f t="shared" si="662"/>
        <v>residential</v>
      </c>
      <c r="H1614" s="44" t="str">
        <f t="shared" si="652"/>
        <v>Basement</v>
      </c>
      <c r="I1614" s="38" t="str">
        <f t="shared" si="668"/>
        <v>Y</v>
      </c>
      <c r="J1614" s="38" t="str">
        <f t="shared" si="669"/>
        <v>Y</v>
      </c>
      <c r="K1614" s="38" t="str">
        <f t="shared" si="670"/>
        <v>Y</v>
      </c>
      <c r="L1614" s="44"/>
      <c r="M1614" s="38" t="str">
        <f t="shared" si="677"/>
        <v/>
      </c>
      <c r="N1614" s="38" t="str">
        <f t="shared" si="678"/>
        <v/>
      </c>
      <c r="O1614" s="38" t="str">
        <f t="shared" si="671"/>
        <v/>
      </c>
      <c r="P1614" s="44"/>
      <c r="Q1614" s="44"/>
      <c r="R1614" s="44"/>
      <c r="S1614" s="44"/>
      <c r="T1614" s="44"/>
      <c r="U1614" s="44"/>
      <c r="V1614" s="44"/>
      <c r="W1614" s="44"/>
      <c r="X1614" s="44"/>
      <c r="Y1614" s="38" t="str">
        <f t="shared" si="653"/>
        <v>Y</v>
      </c>
      <c r="Z1614" s="38" t="str">
        <f t="shared" si="654"/>
        <v>Y</v>
      </c>
      <c r="AA1614" s="38" t="str">
        <f t="shared" si="679"/>
        <v>Y</v>
      </c>
      <c r="AC1614" s="59"/>
      <c r="AD1614" s="204"/>
      <c r="AE1614" s="38"/>
      <c r="AF1614" s="38"/>
      <c r="AG1614" s="125">
        <f t="shared" si="672"/>
        <v>115.44199999999999</v>
      </c>
      <c r="AH1614" s="39">
        <v>11</v>
      </c>
      <c r="AI1614" s="123">
        <f t="shared" si="673"/>
        <v>75786.834273385364</v>
      </c>
      <c r="AM1614" s="40">
        <f t="shared" si="664"/>
        <v>4.1999998092651296</v>
      </c>
      <c r="AN1614" s="39">
        <f t="shared" si="655"/>
        <v>0.8</v>
      </c>
      <c r="AO1614" s="204">
        <f t="shared" si="674"/>
        <v>5.5418594133573344E-5</v>
      </c>
      <c r="AP1614" s="204"/>
      <c r="AQ1614" s="59"/>
      <c r="AR1614" s="59"/>
      <c r="AS1614" s="115">
        <f t="shared" si="675"/>
        <v>1</v>
      </c>
      <c r="AT1614" s="115">
        <f t="shared" si="676"/>
        <v>0</v>
      </c>
      <c r="AU1614" s="115"/>
      <c r="AV1614" s="115"/>
      <c r="AY1614" s="115"/>
      <c r="AZ1614" s="115"/>
      <c r="BA1614" s="43">
        <v>49</v>
      </c>
      <c r="BB1614" s="43" t="s">
        <v>750</v>
      </c>
      <c r="BC1614" s="189" t="s">
        <v>1385</v>
      </c>
      <c r="BD1614" t="s">
        <v>225</v>
      </c>
      <c r="BE1614" s="37" t="s">
        <v>656</v>
      </c>
      <c r="BF1614" s="38"/>
      <c r="BG1614" s="43"/>
      <c r="BH1614" s="189" t="s">
        <v>785</v>
      </c>
      <c r="BI1614" s="43" t="s">
        <v>1387</v>
      </c>
      <c r="BJ1614" s="43" t="s">
        <v>1388</v>
      </c>
      <c r="BK1614" s="189" t="s">
        <v>573</v>
      </c>
      <c r="BN1614" s="43"/>
      <c r="BO1614" s="43" t="s">
        <v>1395</v>
      </c>
      <c r="BP1614" s="48" t="s">
        <v>1406</v>
      </c>
      <c r="BS1614" s="43" t="s">
        <v>538</v>
      </c>
      <c r="BT1614" s="190" t="s">
        <v>2328</v>
      </c>
      <c r="BU1614" s="190"/>
      <c r="BV1614" s="190"/>
      <c r="BW1614" s="249">
        <v>36879</v>
      </c>
      <c r="BX1614" s="249"/>
      <c r="BY1614" s="48" t="s">
        <v>451</v>
      </c>
      <c r="BZ1614" s="191">
        <v>4.1999998092651296</v>
      </c>
      <c r="CA1614" s="43" t="s">
        <v>1396</v>
      </c>
      <c r="CD1614" s="124" t="s">
        <v>1397</v>
      </c>
      <c r="CE1614" s="43"/>
      <c r="CR1614" s="43" t="s">
        <v>751</v>
      </c>
      <c r="CU1614" s="192">
        <v>90.655600000000007</v>
      </c>
      <c r="CV1614" s="39" t="s">
        <v>1395</v>
      </c>
      <c r="CW1614" s="2"/>
      <c r="CX1614" s="193"/>
      <c r="CY1614" s="39" t="s">
        <v>2438</v>
      </c>
      <c r="CZ1614" s="192">
        <v>115.44199999999999</v>
      </c>
      <c r="DA1614" s="43" t="s">
        <v>2046</v>
      </c>
      <c r="DD1614" s="43" t="s">
        <v>1397</v>
      </c>
      <c r="DE1614" s="43"/>
      <c r="DF1614" s="43"/>
      <c r="DG1614" s="43"/>
      <c r="DH1614" s="43"/>
      <c r="DI1614" s="43"/>
      <c r="DJ1614" s="43"/>
      <c r="DK1614" s="43"/>
      <c r="DL1614" s="43"/>
      <c r="DM1614" s="43"/>
      <c r="DN1614" s="43"/>
      <c r="DO1614" s="43"/>
      <c r="DP1614" s="43"/>
      <c r="DQ1614" s="43"/>
      <c r="DR1614" s="124"/>
      <c r="DS1614" s="43"/>
    </row>
    <row r="1615" spans="1:123" s="39" customFormat="1" hidden="1" x14ac:dyDescent="0.2">
      <c r="A1615" s="44" t="str">
        <f t="shared" si="661"/>
        <v>Redfield</v>
      </c>
      <c r="B1615" s="44" t="str">
        <f t="shared" si="657"/>
        <v>1,1-Dichloroethylene</v>
      </c>
      <c r="C1615" s="38" t="s">
        <v>2587</v>
      </c>
      <c r="D1615" s="38" t="str">
        <f t="shared" si="667"/>
        <v>SI</v>
      </c>
      <c r="E1615" s="189" t="s">
        <v>371</v>
      </c>
      <c r="F1615" s="155" t="str">
        <f t="shared" si="663"/>
        <v>Residence 030</v>
      </c>
      <c r="G1615" s="44" t="str">
        <f t="shared" si="662"/>
        <v>residential</v>
      </c>
      <c r="H1615" s="44" t="str">
        <f t="shared" si="652"/>
        <v>Crawlspace</v>
      </c>
      <c r="I1615" s="38" t="str">
        <f t="shared" si="668"/>
        <v>Y</v>
      </c>
      <c r="J1615" s="38" t="str">
        <f t="shared" si="669"/>
        <v>Y</v>
      </c>
      <c r="K1615" s="38" t="str">
        <f t="shared" si="670"/>
        <v>Y</v>
      </c>
      <c r="L1615" s="44"/>
      <c r="M1615" s="38" t="str">
        <f t="shared" si="677"/>
        <v/>
      </c>
      <c r="N1615" s="38" t="str">
        <f t="shared" si="678"/>
        <v/>
      </c>
      <c r="O1615" s="38" t="str">
        <f t="shared" si="671"/>
        <v/>
      </c>
      <c r="P1615" s="44"/>
      <c r="Q1615" s="44"/>
      <c r="R1615" s="44"/>
      <c r="S1615" s="44"/>
      <c r="T1615" s="44"/>
      <c r="U1615" s="44"/>
      <c r="V1615" s="44"/>
      <c r="W1615" s="44"/>
      <c r="X1615" s="44"/>
      <c r="Y1615" s="38" t="str">
        <f t="shared" si="653"/>
        <v>Y</v>
      </c>
      <c r="Z1615" s="38" t="str">
        <f t="shared" si="654"/>
        <v>Y</v>
      </c>
      <c r="AA1615" s="38" t="str">
        <f t="shared" si="679"/>
        <v>Y</v>
      </c>
      <c r="AC1615" s="59"/>
      <c r="AD1615" s="204"/>
      <c r="AE1615" s="38"/>
      <c r="AF1615" s="38"/>
      <c r="AG1615" s="125">
        <f t="shared" si="672"/>
        <v>199.99299999999999</v>
      </c>
      <c r="AH1615" s="39">
        <v>11</v>
      </c>
      <c r="AI1615" s="123">
        <f t="shared" si="673"/>
        <v>131293.95148071897</v>
      </c>
      <c r="AM1615" s="40">
        <f t="shared" si="664"/>
        <v>17</v>
      </c>
      <c r="AN1615" s="39">
        <f t="shared" si="655"/>
        <v>0.8</v>
      </c>
      <c r="AO1615" s="204">
        <f t="shared" si="674"/>
        <v>1.2948045060930712E-4</v>
      </c>
      <c r="AP1615" s="204"/>
      <c r="AQ1615" s="59"/>
      <c r="AR1615" s="59"/>
      <c r="AS1615" s="115">
        <f t="shared" si="675"/>
        <v>1</v>
      </c>
      <c r="AT1615" s="115">
        <f t="shared" si="676"/>
        <v>0</v>
      </c>
      <c r="AU1615" s="115"/>
      <c r="AV1615" s="115"/>
      <c r="AY1615" s="115"/>
      <c r="AZ1615" s="115"/>
      <c r="BA1615" s="43">
        <v>49</v>
      </c>
      <c r="BB1615" s="43" t="s">
        <v>750</v>
      </c>
      <c r="BC1615" s="189" t="s">
        <v>554</v>
      </c>
      <c r="BD1615" t="s">
        <v>851</v>
      </c>
      <c r="BE1615" s="37" t="s">
        <v>656</v>
      </c>
      <c r="BF1615" s="38"/>
      <c r="BG1615" s="43"/>
      <c r="BH1615" s="189" t="s">
        <v>786</v>
      </c>
      <c r="BI1615" s="43" t="s">
        <v>1387</v>
      </c>
      <c r="BJ1615" s="43" t="s">
        <v>1388</v>
      </c>
      <c r="BK1615" s="189" t="s">
        <v>1489</v>
      </c>
      <c r="BN1615" s="43"/>
      <c r="BO1615" s="43" t="s">
        <v>1395</v>
      </c>
      <c r="BP1615" s="48" t="s">
        <v>1406</v>
      </c>
      <c r="BS1615" s="43" t="s">
        <v>538</v>
      </c>
      <c r="BT1615" s="190" t="s">
        <v>2322</v>
      </c>
      <c r="BU1615" s="190"/>
      <c r="BV1615" s="190"/>
      <c r="BW1615" s="249">
        <v>37012</v>
      </c>
      <c r="BX1615" s="249"/>
      <c r="BY1615" s="48" t="s">
        <v>451</v>
      </c>
      <c r="BZ1615" s="191">
        <v>17</v>
      </c>
      <c r="CA1615" s="43" t="s">
        <v>1396</v>
      </c>
      <c r="CD1615" s="124" t="s">
        <v>1397</v>
      </c>
      <c r="CE1615" s="43"/>
      <c r="CR1615" s="43" t="s">
        <v>751</v>
      </c>
      <c r="CU1615" s="192">
        <v>78.041399999999996</v>
      </c>
      <c r="CV1615" s="39" t="s">
        <v>1395</v>
      </c>
      <c r="CW1615" s="2"/>
      <c r="CX1615" s="193"/>
      <c r="CY1615" s="39" t="s">
        <v>2438</v>
      </c>
      <c r="CZ1615" s="192">
        <v>199.99299999999999</v>
      </c>
      <c r="DA1615" s="43" t="s">
        <v>2046</v>
      </c>
      <c r="DD1615" s="43" t="s">
        <v>1397</v>
      </c>
      <c r="DE1615" s="43"/>
      <c r="DF1615" s="43"/>
      <c r="DG1615" s="43"/>
      <c r="DH1615" s="43"/>
      <c r="DI1615" s="43"/>
      <c r="DJ1615" s="43"/>
      <c r="DK1615" s="43"/>
      <c r="DL1615" s="43"/>
      <c r="DM1615" s="43"/>
      <c r="DN1615" s="43"/>
      <c r="DO1615" s="43"/>
      <c r="DP1615" s="43"/>
      <c r="DQ1615" s="43"/>
      <c r="DR1615" s="124"/>
      <c r="DS1615" s="43"/>
    </row>
    <row r="1616" spans="1:123" s="39" customFormat="1" hidden="1" x14ac:dyDescent="0.2">
      <c r="A1616" s="44" t="str">
        <f t="shared" si="661"/>
        <v>Redfield</v>
      </c>
      <c r="B1616" s="44" t="str">
        <f t="shared" si="657"/>
        <v>1,1-Dichloroethylene</v>
      </c>
      <c r="C1616" s="38" t="s">
        <v>2587</v>
      </c>
      <c r="D1616" s="38" t="str">
        <f t="shared" si="667"/>
        <v>S</v>
      </c>
      <c r="E1616" s="189" t="s">
        <v>372</v>
      </c>
      <c r="F1616" s="155" t="str">
        <f t="shared" si="663"/>
        <v>Residence 031</v>
      </c>
      <c r="G1616" s="44" t="str">
        <f t="shared" si="662"/>
        <v>residential</v>
      </c>
      <c r="H1616" s="44" t="str">
        <f t="shared" ref="H1616:H1679" si="680">IF(BK1616="","",BK1616)</f>
        <v>Basement</v>
      </c>
      <c r="I1616" s="38" t="str">
        <f t="shared" si="668"/>
        <v>Y</v>
      </c>
      <c r="J1616" s="38" t="str">
        <f t="shared" si="669"/>
        <v>Y</v>
      </c>
      <c r="K1616" s="38" t="str">
        <f t="shared" si="670"/>
        <v>Y</v>
      </c>
      <c r="L1616" s="44"/>
      <c r="M1616" s="38" t="str">
        <f t="shared" si="677"/>
        <v/>
      </c>
      <c r="N1616" s="38" t="str">
        <f t="shared" si="678"/>
        <v/>
      </c>
      <c r="O1616" s="38" t="str">
        <f t="shared" si="671"/>
        <v/>
      </c>
      <c r="P1616" s="44"/>
      <c r="Q1616" s="44"/>
      <c r="R1616" s="44"/>
      <c r="S1616" s="44"/>
      <c r="T1616" s="44"/>
      <c r="U1616" s="44"/>
      <c r="V1616" s="44"/>
      <c r="W1616" s="44"/>
      <c r="X1616" s="44"/>
      <c r="Y1616" s="38" t="str">
        <f t="shared" ref="Y1616:Y1679" si="681">IF(CD1616="","",IF(CD1616="y","Y","n"))</f>
        <v>Y</v>
      </c>
      <c r="Z1616" s="38" t="str">
        <f t="shared" ref="Z1616:Z1679" si="682">IF(AM1616="","",IF(AN1616="","Y",IF(AM1616&gt;AN1616*$Z$38,"Y","n")))</f>
        <v>Y</v>
      </c>
      <c r="AA1616" s="38" t="str">
        <f t="shared" si="679"/>
        <v>Y</v>
      </c>
      <c r="AC1616" s="59"/>
      <c r="AD1616" s="204"/>
      <c r="AE1616" s="38"/>
      <c r="AF1616" s="38"/>
      <c r="AG1616" s="125">
        <f t="shared" si="672"/>
        <v>98.498599999999996</v>
      </c>
      <c r="AH1616" s="39">
        <v>11</v>
      </c>
      <c r="AI1616" s="123">
        <f t="shared" si="673"/>
        <v>64663.615273128278</v>
      </c>
      <c r="AM1616" s="40">
        <f t="shared" si="664"/>
        <v>3.5999999046325599</v>
      </c>
      <c r="AN1616" s="39">
        <f t="shared" ref="AN1616:AN1679" si="683">IF(ISNA(MATCH(BS1616,ChemName,0))=TRUE,"",IF(INDEX(Percent90,MATCH(BS1616,ChemName,0))=0,"",INDEX(Percent90,MATCH(BS1616,ChemName,0))))</f>
        <v>0.8</v>
      </c>
      <c r="AO1616" s="204">
        <f t="shared" si="674"/>
        <v>5.5672728619127826E-5</v>
      </c>
      <c r="AP1616" s="204"/>
      <c r="AQ1616" s="59"/>
      <c r="AR1616" s="59"/>
      <c r="AS1616" s="115">
        <f t="shared" si="675"/>
        <v>1</v>
      </c>
      <c r="AT1616" s="115">
        <f t="shared" si="676"/>
        <v>0</v>
      </c>
      <c r="AU1616" s="115"/>
      <c r="AV1616" s="115"/>
      <c r="AY1616" s="115"/>
      <c r="AZ1616" s="115"/>
      <c r="BA1616" s="43">
        <v>49</v>
      </c>
      <c r="BB1616" s="43" t="s">
        <v>750</v>
      </c>
      <c r="BC1616" s="189" t="s">
        <v>1385</v>
      </c>
      <c r="BD1616" t="s">
        <v>225</v>
      </c>
      <c r="BE1616" s="37" t="s">
        <v>656</v>
      </c>
      <c r="BF1616" s="38"/>
      <c r="BG1616" s="43"/>
      <c r="BH1616" s="189" t="s">
        <v>787</v>
      </c>
      <c r="BI1616" s="43" t="s">
        <v>1387</v>
      </c>
      <c r="BJ1616" s="43" t="s">
        <v>1388</v>
      </c>
      <c r="BK1616" s="189" t="s">
        <v>573</v>
      </c>
      <c r="BN1616" s="43"/>
      <c r="BO1616" s="43" t="s">
        <v>1395</v>
      </c>
      <c r="BP1616" s="48" t="s">
        <v>1406</v>
      </c>
      <c r="BS1616" s="43" t="s">
        <v>538</v>
      </c>
      <c r="BT1616" s="190" t="s">
        <v>2326</v>
      </c>
      <c r="BU1616" s="190"/>
      <c r="BV1616" s="190"/>
      <c r="BW1616" s="249">
        <v>36910</v>
      </c>
      <c r="BX1616" s="249"/>
      <c r="BY1616" s="48" t="s">
        <v>451</v>
      </c>
      <c r="BZ1616" s="191">
        <v>3.5999999046325599</v>
      </c>
      <c r="CA1616" s="43" t="s">
        <v>1396</v>
      </c>
      <c r="CD1616" s="124" t="s">
        <v>1397</v>
      </c>
      <c r="CE1616" s="43"/>
      <c r="CR1616" s="43" t="s">
        <v>751</v>
      </c>
      <c r="CU1616" s="192">
        <v>558.09699999999998</v>
      </c>
      <c r="CV1616" s="39" t="s">
        <v>1395</v>
      </c>
      <c r="CW1616" s="2"/>
      <c r="CX1616" s="193"/>
      <c r="CY1616" s="39" t="s">
        <v>2438</v>
      </c>
      <c r="CZ1616" s="192">
        <v>98.498599999999996</v>
      </c>
      <c r="DA1616" s="43" t="s">
        <v>2046</v>
      </c>
      <c r="DD1616" s="43" t="s">
        <v>1397</v>
      </c>
      <c r="DE1616" s="43"/>
      <c r="DF1616" s="43"/>
      <c r="DG1616" s="43"/>
      <c r="DH1616" s="43"/>
      <c r="DI1616" s="43"/>
      <c r="DJ1616" s="43"/>
      <c r="DK1616" s="43"/>
      <c r="DL1616" s="43"/>
      <c r="DM1616" s="43"/>
      <c r="DN1616" s="43"/>
      <c r="DO1616" s="43"/>
      <c r="DP1616" s="43"/>
      <c r="DQ1616" s="43"/>
      <c r="DR1616" s="124"/>
      <c r="DS1616" s="43"/>
    </row>
    <row r="1617" spans="1:123" s="39" customFormat="1" hidden="1" x14ac:dyDescent="0.2">
      <c r="A1617" s="44" t="str">
        <f t="shared" si="661"/>
        <v>Redfield</v>
      </c>
      <c r="B1617" s="44" t="str">
        <f t="shared" si="657"/>
        <v>1,1-Dichloroethylene</v>
      </c>
      <c r="C1617" s="38" t="s">
        <v>2587</v>
      </c>
      <c r="D1617" s="38" t="str">
        <f t="shared" si="667"/>
        <v>S</v>
      </c>
      <c r="E1617" s="189" t="s">
        <v>372</v>
      </c>
      <c r="F1617" s="155" t="str">
        <f t="shared" si="663"/>
        <v>Residence 032</v>
      </c>
      <c r="G1617" s="44" t="str">
        <f t="shared" si="662"/>
        <v>residential</v>
      </c>
      <c r="H1617" s="44" t="str">
        <f t="shared" si="680"/>
        <v>Basement</v>
      </c>
      <c r="I1617" s="38" t="str">
        <f t="shared" si="668"/>
        <v>Y</v>
      </c>
      <c r="J1617" s="38" t="str">
        <f t="shared" si="669"/>
        <v>Y</v>
      </c>
      <c r="K1617" s="38" t="str">
        <f t="shared" si="670"/>
        <v>Y</v>
      </c>
      <c r="L1617" s="44"/>
      <c r="M1617" s="38" t="str">
        <f t="shared" si="677"/>
        <v/>
      </c>
      <c r="N1617" s="38" t="str">
        <f t="shared" si="678"/>
        <v/>
      </c>
      <c r="O1617" s="38" t="str">
        <f t="shared" si="671"/>
        <v/>
      </c>
      <c r="P1617" s="44"/>
      <c r="Q1617" s="44"/>
      <c r="R1617" s="44"/>
      <c r="S1617" s="44"/>
      <c r="T1617" s="44"/>
      <c r="U1617" s="44"/>
      <c r="V1617" s="44"/>
      <c r="W1617" s="44"/>
      <c r="X1617" s="44"/>
      <c r="Y1617" s="38" t="str">
        <f t="shared" si="681"/>
        <v>Y</v>
      </c>
      <c r="Z1617" s="38" t="str">
        <f t="shared" si="682"/>
        <v>Y</v>
      </c>
      <c r="AA1617" s="38" t="str">
        <f t="shared" si="679"/>
        <v>Y</v>
      </c>
      <c r="AC1617" s="59"/>
      <c r="AD1617" s="204"/>
      <c r="AE1617" s="38"/>
      <c r="AF1617" s="38"/>
      <c r="AG1617" s="125">
        <f t="shared" si="672"/>
        <v>139.36199999999999</v>
      </c>
      <c r="AH1617" s="39">
        <v>11</v>
      </c>
      <c r="AI1617" s="123">
        <f t="shared" si="673"/>
        <v>91490.140486196789</v>
      </c>
      <c r="AM1617" s="40">
        <f t="shared" si="664"/>
        <v>12</v>
      </c>
      <c r="AN1617" s="39">
        <f t="shared" si="683"/>
        <v>0.8</v>
      </c>
      <c r="AO1617" s="204">
        <f t="shared" si="674"/>
        <v>1.3116167421133704E-4</v>
      </c>
      <c r="AP1617" s="204"/>
      <c r="AQ1617" s="59"/>
      <c r="AR1617" s="59"/>
      <c r="AS1617" s="115">
        <f t="shared" si="675"/>
        <v>1</v>
      </c>
      <c r="AT1617" s="115">
        <f t="shared" si="676"/>
        <v>0</v>
      </c>
      <c r="AU1617" s="115"/>
      <c r="AV1617" s="115"/>
      <c r="AY1617" s="115"/>
      <c r="AZ1617" s="115"/>
      <c r="BA1617" s="43">
        <v>49</v>
      </c>
      <c r="BB1617" s="43" t="s">
        <v>750</v>
      </c>
      <c r="BC1617" s="189" t="s">
        <v>1385</v>
      </c>
      <c r="BD1617" t="s">
        <v>225</v>
      </c>
      <c r="BE1617" s="37" t="s">
        <v>656</v>
      </c>
      <c r="BF1617" s="38"/>
      <c r="BG1617" s="43"/>
      <c r="BH1617" s="189" t="s">
        <v>788</v>
      </c>
      <c r="BI1617" s="43" t="s">
        <v>1387</v>
      </c>
      <c r="BJ1617" s="43" t="s">
        <v>1388</v>
      </c>
      <c r="BK1617" s="189" t="s">
        <v>573</v>
      </c>
      <c r="BN1617" s="43"/>
      <c r="BO1617" s="43" t="s">
        <v>1395</v>
      </c>
      <c r="BP1617" s="48" t="s">
        <v>1406</v>
      </c>
      <c r="BS1617" s="43" t="s">
        <v>538</v>
      </c>
      <c r="BT1617" s="190" t="s">
        <v>2322</v>
      </c>
      <c r="BU1617" s="190"/>
      <c r="BV1617" s="190"/>
      <c r="BW1617" s="249">
        <v>36880</v>
      </c>
      <c r="BX1617" s="249"/>
      <c r="BY1617" s="48" t="s">
        <v>451</v>
      </c>
      <c r="BZ1617" s="191">
        <v>12</v>
      </c>
      <c r="CA1617" s="43" t="s">
        <v>1396</v>
      </c>
      <c r="CD1617" s="124" t="s">
        <v>1397</v>
      </c>
      <c r="CE1617" s="43"/>
      <c r="CR1617" s="43" t="s">
        <v>751</v>
      </c>
      <c r="CU1617" s="192">
        <v>113.508</v>
      </c>
      <c r="CV1617" s="39" t="s">
        <v>1395</v>
      </c>
      <c r="CW1617" s="2"/>
      <c r="CX1617" s="193"/>
      <c r="CY1617" s="39" t="s">
        <v>2438</v>
      </c>
      <c r="CZ1617" s="192">
        <v>139.36199999999999</v>
      </c>
      <c r="DA1617" s="43" t="s">
        <v>2046</v>
      </c>
      <c r="DD1617" s="43" t="s">
        <v>1397</v>
      </c>
      <c r="DE1617" s="43"/>
      <c r="DF1617" s="43"/>
      <c r="DG1617" s="43"/>
      <c r="DH1617" s="43"/>
      <c r="DI1617" s="43"/>
      <c r="DJ1617" s="43"/>
      <c r="DK1617" s="43"/>
      <c r="DL1617" s="43"/>
      <c r="DM1617" s="43"/>
      <c r="DN1617" s="43"/>
      <c r="DO1617" s="43"/>
      <c r="DP1617" s="43"/>
      <c r="DQ1617" s="43"/>
      <c r="DR1617" s="124"/>
      <c r="DS1617" s="43"/>
    </row>
    <row r="1618" spans="1:123" s="39" customFormat="1" hidden="1" x14ac:dyDescent="0.2">
      <c r="A1618" s="44" t="str">
        <f t="shared" si="661"/>
        <v>Redfield</v>
      </c>
      <c r="B1618" s="44" t="str">
        <f t="shared" si="657"/>
        <v>1,1-Dichloroethylene</v>
      </c>
      <c r="C1618" s="38" t="s">
        <v>2587</v>
      </c>
      <c r="D1618" s="38" t="str">
        <f t="shared" si="667"/>
        <v>SI</v>
      </c>
      <c r="E1618" s="189" t="s">
        <v>371</v>
      </c>
      <c r="F1618" s="155" t="str">
        <f t="shared" si="663"/>
        <v>Residence 033</v>
      </c>
      <c r="G1618" s="44" t="str">
        <f t="shared" si="662"/>
        <v>residential</v>
      </c>
      <c r="H1618" s="44" t="str">
        <f t="shared" si="680"/>
        <v>Crawlspace</v>
      </c>
      <c r="I1618" s="38" t="str">
        <f t="shared" si="668"/>
        <v>Y</v>
      </c>
      <c r="J1618" s="38" t="str">
        <f t="shared" si="669"/>
        <v>Y</v>
      </c>
      <c r="K1618" s="38" t="str">
        <f t="shared" si="670"/>
        <v>Y</v>
      </c>
      <c r="L1618" s="44"/>
      <c r="M1618" s="38" t="str">
        <f t="shared" si="677"/>
        <v/>
      </c>
      <c r="N1618" s="38" t="str">
        <f t="shared" si="678"/>
        <v/>
      </c>
      <c r="O1618" s="38" t="str">
        <f t="shared" si="671"/>
        <v/>
      </c>
      <c r="P1618" s="44"/>
      <c r="Q1618" s="44"/>
      <c r="R1618" s="44"/>
      <c r="S1618" s="44"/>
      <c r="T1618" s="44"/>
      <c r="U1618" s="44"/>
      <c r="V1618" s="44"/>
      <c r="W1618" s="44"/>
      <c r="X1618" s="44"/>
      <c r="Y1618" s="38" t="str">
        <f t="shared" si="681"/>
        <v>Y</v>
      </c>
      <c r="Z1618" s="38" t="str">
        <f t="shared" si="682"/>
        <v>Y</v>
      </c>
      <c r="AA1618" s="38" t="str">
        <f t="shared" si="679"/>
        <v>Y</v>
      </c>
      <c r="AC1618" s="59"/>
      <c r="AD1618" s="204"/>
      <c r="AE1618" s="38"/>
      <c r="AF1618" s="38"/>
      <c r="AG1618" s="125">
        <f t="shared" si="672"/>
        <v>199.99299999999999</v>
      </c>
      <c r="AH1618" s="39">
        <v>11</v>
      </c>
      <c r="AI1618" s="123">
        <f t="shared" si="673"/>
        <v>131293.95148071897</v>
      </c>
      <c r="AM1618" s="40">
        <f t="shared" si="664"/>
        <v>38</v>
      </c>
      <c r="AN1618" s="39">
        <f t="shared" si="683"/>
        <v>0.8</v>
      </c>
      <c r="AO1618" s="204">
        <f t="shared" si="674"/>
        <v>2.8942688959727477E-4</v>
      </c>
      <c r="AP1618" s="204"/>
      <c r="AQ1618" s="59"/>
      <c r="AR1618" s="59"/>
      <c r="AS1618" s="115">
        <f t="shared" si="675"/>
        <v>1</v>
      </c>
      <c r="AT1618" s="115">
        <f t="shared" si="676"/>
        <v>0</v>
      </c>
      <c r="AU1618" s="115"/>
      <c r="AV1618" s="115"/>
      <c r="AY1618" s="115"/>
      <c r="AZ1618" s="115"/>
      <c r="BA1618" s="43">
        <v>49</v>
      </c>
      <c r="BB1618" s="43" t="s">
        <v>750</v>
      </c>
      <c r="BC1618" s="189" t="s">
        <v>554</v>
      </c>
      <c r="BD1618" t="s">
        <v>851</v>
      </c>
      <c r="BE1618" s="37" t="s">
        <v>656</v>
      </c>
      <c r="BF1618" s="38"/>
      <c r="BG1618" s="43"/>
      <c r="BH1618" s="189" t="s">
        <v>789</v>
      </c>
      <c r="BI1618" s="43" t="s">
        <v>1387</v>
      </c>
      <c r="BJ1618" s="43" t="s">
        <v>1388</v>
      </c>
      <c r="BK1618" s="189" t="s">
        <v>1489</v>
      </c>
      <c r="BN1618" s="43"/>
      <c r="BO1618" s="43" t="s">
        <v>1395</v>
      </c>
      <c r="BP1618" s="48" t="s">
        <v>1406</v>
      </c>
      <c r="BS1618" s="43" t="s">
        <v>538</v>
      </c>
      <c r="BT1618" s="190" t="s">
        <v>2322</v>
      </c>
      <c r="BU1618" s="190"/>
      <c r="BV1618" s="190"/>
      <c r="BW1618" s="249">
        <v>36916</v>
      </c>
      <c r="BX1618" s="249"/>
      <c r="BY1618" s="48" t="s">
        <v>451</v>
      </c>
      <c r="BZ1618" s="191">
        <v>38</v>
      </c>
      <c r="CA1618" s="43" t="s">
        <v>1396</v>
      </c>
      <c r="CD1618" s="124" t="s">
        <v>1397</v>
      </c>
      <c r="CE1618" s="43"/>
      <c r="CR1618" s="43" t="s">
        <v>751</v>
      </c>
      <c r="CU1618" s="192">
        <v>201.03700000000001</v>
      </c>
      <c r="CV1618" s="39" t="s">
        <v>1395</v>
      </c>
      <c r="CW1618" s="2"/>
      <c r="CX1618" s="193"/>
      <c r="CY1618" s="39" t="s">
        <v>2438</v>
      </c>
      <c r="CZ1618" s="192">
        <v>199.99299999999999</v>
      </c>
      <c r="DA1618" s="43" t="s">
        <v>2046</v>
      </c>
      <c r="DD1618" s="43" t="s">
        <v>1397</v>
      </c>
      <c r="DE1618" s="43"/>
      <c r="DF1618" s="43"/>
      <c r="DG1618" s="43"/>
      <c r="DH1618" s="43"/>
      <c r="DI1618" s="43"/>
      <c r="DJ1618" s="43"/>
      <c r="DK1618" s="43"/>
      <c r="DL1618" s="43"/>
      <c r="DM1618" s="43"/>
      <c r="DN1618" s="43"/>
      <c r="DO1618" s="43"/>
      <c r="DP1618" s="43"/>
      <c r="DQ1618" s="43"/>
      <c r="DR1618" s="124"/>
      <c r="DS1618" s="43"/>
    </row>
    <row r="1619" spans="1:123" s="39" customFormat="1" hidden="1" x14ac:dyDescent="0.2">
      <c r="A1619" s="44" t="str">
        <f t="shared" si="661"/>
        <v>Redfield</v>
      </c>
      <c r="B1619" s="44" t="str">
        <f t="shared" si="657"/>
        <v>1,1-Dichloroethylene</v>
      </c>
      <c r="C1619" s="38" t="s">
        <v>2587</v>
      </c>
      <c r="D1619" s="38" t="str">
        <f t="shared" si="667"/>
        <v>S</v>
      </c>
      <c r="E1619" s="189" t="s">
        <v>372</v>
      </c>
      <c r="F1619" s="155" t="str">
        <f t="shared" si="663"/>
        <v>Residence 034</v>
      </c>
      <c r="G1619" s="44" t="str">
        <f t="shared" si="662"/>
        <v>residential</v>
      </c>
      <c r="H1619" s="44" t="str">
        <f t="shared" si="680"/>
        <v>Basement</v>
      </c>
      <c r="I1619" s="38" t="str">
        <f t="shared" si="668"/>
        <v>Y</v>
      </c>
      <c r="J1619" s="38" t="str">
        <f t="shared" si="669"/>
        <v>Y</v>
      </c>
      <c r="K1619" s="38" t="str">
        <f t="shared" si="670"/>
        <v>Y</v>
      </c>
      <c r="L1619" s="44"/>
      <c r="M1619" s="38" t="str">
        <f t="shared" si="677"/>
        <v/>
      </c>
      <c r="N1619" s="38" t="str">
        <f t="shared" si="678"/>
        <v/>
      </c>
      <c r="O1619" s="38" t="str">
        <f t="shared" si="671"/>
        <v/>
      </c>
      <c r="P1619" s="44"/>
      <c r="Q1619" s="44"/>
      <c r="R1619" s="44"/>
      <c r="S1619" s="44"/>
      <c r="T1619" s="44"/>
      <c r="U1619" s="44"/>
      <c r="V1619" s="44"/>
      <c r="W1619" s="44"/>
      <c r="X1619" s="44"/>
      <c r="Y1619" s="38" t="str">
        <f t="shared" si="681"/>
        <v>Y</v>
      </c>
      <c r="Z1619" s="38" t="str">
        <f t="shared" si="682"/>
        <v>Y</v>
      </c>
      <c r="AA1619" s="38" t="str">
        <f t="shared" si="679"/>
        <v>Y</v>
      </c>
      <c r="AC1619" s="59"/>
      <c r="AD1619" s="204"/>
      <c r="AE1619" s="38"/>
      <c r="AF1619" s="38"/>
      <c r="AG1619" s="125">
        <f t="shared" si="672"/>
        <v>97.521600000000007</v>
      </c>
      <c r="AH1619" s="39">
        <v>11</v>
      </c>
      <c r="AI1619" s="123">
        <f t="shared" si="673"/>
        <v>64022.221871375914</v>
      </c>
      <c r="AM1619" s="40">
        <f t="shared" si="664"/>
        <v>4.0999999046325604</v>
      </c>
      <c r="AN1619" s="39">
        <f t="shared" si="683"/>
        <v>0.8</v>
      </c>
      <c r="AO1619" s="204">
        <f t="shared" si="674"/>
        <v>6.4040262658638752E-5</v>
      </c>
      <c r="AP1619" s="204"/>
      <c r="AQ1619" s="59"/>
      <c r="AR1619" s="59"/>
      <c r="AS1619" s="115">
        <f t="shared" si="675"/>
        <v>1</v>
      </c>
      <c r="AT1619" s="115">
        <f t="shared" si="676"/>
        <v>0</v>
      </c>
      <c r="AU1619" s="115"/>
      <c r="AV1619" s="115"/>
      <c r="AY1619" s="115"/>
      <c r="AZ1619" s="115"/>
      <c r="BA1619" s="43">
        <v>49</v>
      </c>
      <c r="BB1619" s="43" t="s">
        <v>750</v>
      </c>
      <c r="BC1619" s="189" t="s">
        <v>1385</v>
      </c>
      <c r="BD1619" t="s">
        <v>225</v>
      </c>
      <c r="BE1619" s="37" t="s">
        <v>656</v>
      </c>
      <c r="BF1619" s="38"/>
      <c r="BG1619" s="43"/>
      <c r="BH1619" s="189" t="s">
        <v>790</v>
      </c>
      <c r="BI1619" s="43" t="s">
        <v>1387</v>
      </c>
      <c r="BJ1619" s="43" t="s">
        <v>1388</v>
      </c>
      <c r="BK1619" s="189" t="s">
        <v>573</v>
      </c>
      <c r="BN1619" s="43"/>
      <c r="BO1619" s="43" t="s">
        <v>1395</v>
      </c>
      <c r="BP1619" s="48" t="s">
        <v>1406</v>
      </c>
      <c r="BS1619" s="43" t="s">
        <v>538</v>
      </c>
      <c r="BT1619" s="190" t="s">
        <v>2323</v>
      </c>
      <c r="BU1619" s="190"/>
      <c r="BV1619" s="190"/>
      <c r="BW1619" s="249">
        <v>37001</v>
      </c>
      <c r="BX1619" s="249"/>
      <c r="BY1619" s="48" t="s">
        <v>451</v>
      </c>
      <c r="BZ1619" s="191">
        <v>4.0999999046325604</v>
      </c>
      <c r="CA1619" s="43" t="s">
        <v>1396</v>
      </c>
      <c r="CD1619" s="124" t="s">
        <v>1397</v>
      </c>
      <c r="CE1619" s="43"/>
      <c r="CR1619" s="43" t="s">
        <v>751</v>
      </c>
      <c r="CU1619" s="192">
        <v>61.071399999999997</v>
      </c>
      <c r="CV1619" s="39" t="s">
        <v>1395</v>
      </c>
      <c r="CW1619" s="2"/>
      <c r="CX1619" s="193"/>
      <c r="CY1619" s="39" t="s">
        <v>2438</v>
      </c>
      <c r="CZ1619" s="192">
        <v>97.521600000000007</v>
      </c>
      <c r="DA1619" s="43" t="s">
        <v>2046</v>
      </c>
      <c r="DD1619" s="43" t="s">
        <v>1397</v>
      </c>
      <c r="DE1619" s="43"/>
      <c r="DF1619" s="43"/>
      <c r="DG1619" s="43"/>
      <c r="DH1619" s="43"/>
      <c r="DI1619" s="43"/>
      <c r="DJ1619" s="43"/>
      <c r="DK1619" s="43"/>
      <c r="DL1619" s="43"/>
      <c r="DM1619" s="43"/>
      <c r="DN1619" s="43"/>
      <c r="DO1619" s="43"/>
      <c r="DP1619" s="43"/>
      <c r="DQ1619" s="43"/>
      <c r="DR1619" s="124"/>
      <c r="DS1619" s="43"/>
    </row>
    <row r="1620" spans="1:123" s="39" customFormat="1" hidden="1" x14ac:dyDescent="0.2">
      <c r="A1620" s="44" t="str">
        <f t="shared" si="661"/>
        <v>Redfield</v>
      </c>
      <c r="B1620" s="44" t="str">
        <f t="shared" si="657"/>
        <v>1,1-Dichloroethylene</v>
      </c>
      <c r="C1620" s="38" t="s">
        <v>2587</v>
      </c>
      <c r="D1620" s="38" t="str">
        <f t="shared" si="667"/>
        <v>SI</v>
      </c>
      <c r="E1620" s="189" t="s">
        <v>371</v>
      </c>
      <c r="F1620" s="155" t="str">
        <f t="shared" si="663"/>
        <v>Residence 035</v>
      </c>
      <c r="G1620" s="44" t="str">
        <f t="shared" si="662"/>
        <v>residential</v>
      </c>
      <c r="H1620" s="44" t="str">
        <f t="shared" si="680"/>
        <v>Basement</v>
      </c>
      <c r="I1620" s="38" t="str">
        <f t="shared" si="668"/>
        <v>Y</v>
      </c>
      <c r="J1620" s="38" t="str">
        <f t="shared" si="669"/>
        <v>Y</v>
      </c>
      <c r="K1620" s="38" t="str">
        <f t="shared" si="670"/>
        <v>Y</v>
      </c>
      <c r="L1620" s="44"/>
      <c r="M1620" s="38" t="str">
        <f t="shared" si="677"/>
        <v/>
      </c>
      <c r="N1620" s="38" t="str">
        <f t="shared" si="678"/>
        <v/>
      </c>
      <c r="O1620" s="38" t="str">
        <f t="shared" si="671"/>
        <v/>
      </c>
      <c r="P1620" s="44"/>
      <c r="Q1620" s="44"/>
      <c r="R1620" s="44"/>
      <c r="S1620" s="44"/>
      <c r="T1620" s="44"/>
      <c r="U1620" s="44"/>
      <c r="V1620" s="44"/>
      <c r="W1620" s="44"/>
      <c r="X1620" s="44"/>
      <c r="Y1620" s="38" t="str">
        <f t="shared" si="681"/>
        <v>Y</v>
      </c>
      <c r="Z1620" s="38" t="str">
        <f t="shared" si="682"/>
        <v>Y</v>
      </c>
      <c r="AA1620" s="38" t="str">
        <f t="shared" si="679"/>
        <v>Y</v>
      </c>
      <c r="AC1620" s="59"/>
      <c r="AD1620" s="204"/>
      <c r="AE1620" s="38"/>
      <c r="AF1620" s="38"/>
      <c r="AG1620" s="125">
        <f t="shared" si="672"/>
        <v>199.87100000000001</v>
      </c>
      <c r="AH1620" s="39">
        <v>11</v>
      </c>
      <c r="AI1620" s="123">
        <f t="shared" si="673"/>
        <v>131213.85936709173</v>
      </c>
      <c r="AM1620" s="40">
        <f t="shared" si="664"/>
        <v>47</v>
      </c>
      <c r="AN1620" s="39">
        <f t="shared" si="683"/>
        <v>0.8</v>
      </c>
      <c r="AO1620" s="204">
        <f t="shared" si="674"/>
        <v>3.5819386935727571E-4</v>
      </c>
      <c r="AP1620" s="204"/>
      <c r="AQ1620" s="59"/>
      <c r="AR1620" s="59"/>
      <c r="AS1620" s="115">
        <f t="shared" si="675"/>
        <v>1</v>
      </c>
      <c r="AT1620" s="115">
        <f t="shared" si="676"/>
        <v>0</v>
      </c>
      <c r="AU1620" s="115"/>
      <c r="AV1620" s="115"/>
      <c r="AY1620" s="115"/>
      <c r="AZ1620" s="115"/>
      <c r="BA1620" s="43">
        <v>49</v>
      </c>
      <c r="BB1620" s="43" t="s">
        <v>750</v>
      </c>
      <c r="BC1620" s="189" t="s">
        <v>554</v>
      </c>
      <c r="BD1620" t="s">
        <v>851</v>
      </c>
      <c r="BE1620" s="37" t="s">
        <v>656</v>
      </c>
      <c r="BF1620" s="38"/>
      <c r="BG1620" s="43"/>
      <c r="BH1620" s="189" t="s">
        <v>791</v>
      </c>
      <c r="BI1620" s="43" t="s">
        <v>1387</v>
      </c>
      <c r="BJ1620" s="43" t="s">
        <v>1388</v>
      </c>
      <c r="BK1620" s="189" t="s">
        <v>573</v>
      </c>
      <c r="BN1620" s="43"/>
      <c r="BO1620" s="43" t="s">
        <v>1395</v>
      </c>
      <c r="BP1620" s="48" t="s">
        <v>1406</v>
      </c>
      <c r="BS1620" s="43" t="s">
        <v>538</v>
      </c>
      <c r="BT1620" s="190" t="s">
        <v>2323</v>
      </c>
      <c r="BU1620" s="190"/>
      <c r="BV1620" s="190"/>
      <c r="BW1620" s="249">
        <v>36872</v>
      </c>
      <c r="BX1620" s="249"/>
      <c r="BY1620" s="48" t="s">
        <v>451</v>
      </c>
      <c r="BZ1620" s="191">
        <v>47</v>
      </c>
      <c r="CA1620" s="43" t="s">
        <v>1396</v>
      </c>
      <c r="CD1620" s="124" t="s">
        <v>1397</v>
      </c>
      <c r="CE1620" s="43"/>
      <c r="CR1620" s="43" t="s">
        <v>751</v>
      </c>
      <c r="CU1620" s="192">
        <v>149.26900000000001</v>
      </c>
      <c r="CV1620" s="39" t="s">
        <v>1395</v>
      </c>
      <c r="CW1620" s="2"/>
      <c r="CX1620" s="193"/>
      <c r="CY1620" s="39" t="s">
        <v>2438</v>
      </c>
      <c r="CZ1620" s="192">
        <v>199.87100000000001</v>
      </c>
      <c r="DA1620" s="43" t="s">
        <v>2046</v>
      </c>
      <c r="DD1620" s="43" t="s">
        <v>1397</v>
      </c>
      <c r="DE1620" s="43"/>
      <c r="DF1620" s="43"/>
      <c r="DG1620" s="43"/>
      <c r="DH1620" s="43"/>
      <c r="DI1620" s="43"/>
      <c r="DJ1620" s="43"/>
      <c r="DK1620" s="43"/>
      <c r="DL1620" s="43"/>
      <c r="DM1620" s="43"/>
      <c r="DN1620" s="43"/>
      <c r="DO1620" s="43"/>
      <c r="DP1620" s="43"/>
      <c r="DQ1620" s="43"/>
      <c r="DR1620" s="124"/>
      <c r="DS1620" s="43"/>
    </row>
    <row r="1621" spans="1:123" s="39" customFormat="1" hidden="1" x14ac:dyDescent="0.2">
      <c r="A1621" s="44" t="str">
        <f t="shared" si="661"/>
        <v>Redfield</v>
      </c>
      <c r="B1621" s="44" t="str">
        <f t="shared" si="657"/>
        <v>1,1-Dichloroethylene</v>
      </c>
      <c r="C1621" s="38" t="s">
        <v>2587</v>
      </c>
      <c r="D1621" s="38" t="str">
        <f t="shared" si="667"/>
        <v>S</v>
      </c>
      <c r="E1621" s="189" t="s">
        <v>372</v>
      </c>
      <c r="F1621" s="155" t="str">
        <f t="shared" si="663"/>
        <v>Residence 036</v>
      </c>
      <c r="G1621" s="44" t="str">
        <f t="shared" si="662"/>
        <v>residential</v>
      </c>
      <c r="H1621" s="44" t="str">
        <f t="shared" si="680"/>
        <v>Basement</v>
      </c>
      <c r="I1621" s="38" t="str">
        <f t="shared" si="668"/>
        <v>Y</v>
      </c>
      <c r="J1621" s="38" t="str">
        <f t="shared" si="669"/>
        <v>Y</v>
      </c>
      <c r="K1621" s="38" t="str">
        <f t="shared" si="670"/>
        <v>Y</v>
      </c>
      <c r="L1621" s="44"/>
      <c r="M1621" s="38" t="str">
        <f t="shared" si="677"/>
        <v/>
      </c>
      <c r="N1621" s="38" t="str">
        <f t="shared" si="678"/>
        <v/>
      </c>
      <c r="O1621" s="38" t="str">
        <f t="shared" si="671"/>
        <v/>
      </c>
      <c r="P1621" s="44"/>
      <c r="Q1621" s="44"/>
      <c r="R1621" s="44"/>
      <c r="S1621" s="44"/>
      <c r="T1621" s="44"/>
      <c r="U1621" s="44"/>
      <c r="V1621" s="44"/>
      <c r="W1621" s="44"/>
      <c r="X1621" s="44"/>
      <c r="Y1621" s="38" t="str">
        <f t="shared" si="681"/>
        <v>Y</v>
      </c>
      <c r="Z1621" s="38" t="str">
        <f t="shared" si="682"/>
        <v>Y</v>
      </c>
      <c r="AA1621" s="38" t="str">
        <f t="shared" si="679"/>
        <v>Y</v>
      </c>
      <c r="AC1621" s="59"/>
      <c r="AD1621" s="204"/>
      <c r="AE1621" s="38"/>
      <c r="AF1621" s="38"/>
      <c r="AG1621" s="125">
        <f t="shared" si="672"/>
        <v>54.200699999999998</v>
      </c>
      <c r="AH1621" s="39">
        <v>11</v>
      </c>
      <c r="AI1621" s="123">
        <f t="shared" si="673"/>
        <v>35582.365762906724</v>
      </c>
      <c r="AM1621" s="40">
        <f t="shared" si="664"/>
        <v>2.5</v>
      </c>
      <c r="AN1621" s="39">
        <f t="shared" si="683"/>
        <v>0.8</v>
      </c>
      <c r="AO1621" s="204">
        <f t="shared" si="674"/>
        <v>7.0259521715280548E-5</v>
      </c>
      <c r="AP1621" s="204"/>
      <c r="AQ1621" s="59"/>
      <c r="AR1621" s="59"/>
      <c r="AS1621" s="115">
        <f t="shared" si="675"/>
        <v>1</v>
      </c>
      <c r="AT1621" s="115">
        <f t="shared" si="676"/>
        <v>0</v>
      </c>
      <c r="AU1621" s="115"/>
      <c r="AV1621" s="115"/>
      <c r="AY1621" s="115"/>
      <c r="AZ1621" s="115"/>
      <c r="BA1621" s="43">
        <v>49</v>
      </c>
      <c r="BB1621" s="43" t="s">
        <v>750</v>
      </c>
      <c r="BC1621" s="189" t="s">
        <v>1385</v>
      </c>
      <c r="BD1621" t="s">
        <v>225</v>
      </c>
      <c r="BE1621" s="37" t="s">
        <v>656</v>
      </c>
      <c r="BF1621" s="38"/>
      <c r="BG1621" s="43"/>
      <c r="BH1621" s="189" t="s">
        <v>792</v>
      </c>
      <c r="BI1621" s="43" t="s">
        <v>1387</v>
      </c>
      <c r="BJ1621" s="43" t="s">
        <v>1388</v>
      </c>
      <c r="BK1621" s="189" t="s">
        <v>573</v>
      </c>
      <c r="BN1621" s="43"/>
      <c r="BO1621" s="43" t="s">
        <v>1395</v>
      </c>
      <c r="BP1621" s="48" t="s">
        <v>1406</v>
      </c>
      <c r="BS1621" s="43" t="s">
        <v>538</v>
      </c>
      <c r="BT1621" s="190" t="s">
        <v>2328</v>
      </c>
      <c r="BU1621" s="190"/>
      <c r="BV1621" s="190"/>
      <c r="BW1621" s="249">
        <v>36992</v>
      </c>
      <c r="BX1621" s="249"/>
      <c r="BY1621" s="48" t="s">
        <v>451</v>
      </c>
      <c r="BZ1621" s="191">
        <v>2.5</v>
      </c>
      <c r="CA1621" s="43" t="s">
        <v>1396</v>
      </c>
      <c r="CD1621" s="124" t="s">
        <v>1397</v>
      </c>
      <c r="CE1621" s="43"/>
      <c r="CR1621" s="43" t="s">
        <v>751</v>
      </c>
      <c r="CU1621" s="192">
        <v>551.99199999999996</v>
      </c>
      <c r="CV1621" s="39" t="s">
        <v>1395</v>
      </c>
      <c r="CW1621" s="2"/>
      <c r="CX1621" s="193"/>
      <c r="CY1621" s="39" t="s">
        <v>2438</v>
      </c>
      <c r="CZ1621" s="192">
        <v>54.200699999999998</v>
      </c>
      <c r="DA1621" s="43" t="s">
        <v>2046</v>
      </c>
      <c r="DD1621" s="43" t="s">
        <v>1397</v>
      </c>
      <c r="DE1621" s="43"/>
      <c r="DF1621" s="43"/>
      <c r="DG1621" s="43"/>
      <c r="DH1621" s="43"/>
      <c r="DI1621" s="43"/>
      <c r="DJ1621" s="43"/>
      <c r="DK1621" s="43"/>
      <c r="DL1621" s="43"/>
      <c r="DM1621" s="43"/>
      <c r="DN1621" s="43"/>
      <c r="DO1621" s="43"/>
      <c r="DP1621" s="43"/>
      <c r="DQ1621" s="43"/>
      <c r="DR1621" s="124"/>
      <c r="DS1621" s="43"/>
    </row>
    <row r="1622" spans="1:123" s="39" customFormat="1" hidden="1" x14ac:dyDescent="0.2">
      <c r="A1622" s="44" t="str">
        <f t="shared" si="661"/>
        <v>Redfield</v>
      </c>
      <c r="B1622" s="44" t="str">
        <f t="shared" si="657"/>
        <v>1,1-Dichloroethylene</v>
      </c>
      <c r="C1622" s="38" t="s">
        <v>2587</v>
      </c>
      <c r="D1622" s="38" t="str">
        <f t="shared" si="667"/>
        <v>S</v>
      </c>
      <c r="E1622" s="189" t="s">
        <v>372</v>
      </c>
      <c r="F1622" s="155" t="str">
        <f t="shared" si="663"/>
        <v>Residence 037</v>
      </c>
      <c r="G1622" s="44" t="str">
        <f t="shared" si="662"/>
        <v>residential</v>
      </c>
      <c r="H1622" s="44" t="str">
        <f t="shared" si="680"/>
        <v>Basement</v>
      </c>
      <c r="I1622" s="38" t="str">
        <f t="shared" si="668"/>
        <v>Y</v>
      </c>
      <c r="J1622" s="38" t="str">
        <f t="shared" si="669"/>
        <v>Y</v>
      </c>
      <c r="K1622" s="38" t="str">
        <f t="shared" si="670"/>
        <v>Y</v>
      </c>
      <c r="L1622" s="44"/>
      <c r="M1622" s="38" t="str">
        <f t="shared" si="677"/>
        <v/>
      </c>
      <c r="N1622" s="38" t="str">
        <f t="shared" si="678"/>
        <v/>
      </c>
      <c r="O1622" s="38" t="str">
        <f t="shared" si="671"/>
        <v/>
      </c>
      <c r="P1622" s="44"/>
      <c r="Q1622" s="44"/>
      <c r="R1622" s="44"/>
      <c r="S1622" s="44"/>
      <c r="T1622" s="44"/>
      <c r="U1622" s="44"/>
      <c r="V1622" s="44"/>
      <c r="W1622" s="44"/>
      <c r="X1622" s="44"/>
      <c r="Y1622" s="38" t="str">
        <f t="shared" si="681"/>
        <v>Y</v>
      </c>
      <c r="Z1622" s="38" t="str">
        <f t="shared" si="682"/>
        <v>Y</v>
      </c>
      <c r="AA1622" s="38" t="str">
        <f t="shared" si="679"/>
        <v>Y</v>
      </c>
      <c r="AC1622" s="59"/>
      <c r="AD1622" s="204"/>
      <c r="AE1622" s="38"/>
      <c r="AF1622" s="38"/>
      <c r="AG1622" s="125">
        <f t="shared" si="672"/>
        <v>84.684100000000001</v>
      </c>
      <c r="AH1622" s="39">
        <v>11</v>
      </c>
      <c r="AI1622" s="123">
        <f t="shared" si="673"/>
        <v>55594.496390315428</v>
      </c>
      <c r="AM1622" s="40">
        <f t="shared" si="664"/>
        <v>5.5999999046325604</v>
      </c>
      <c r="AN1622" s="39">
        <f t="shared" si="683"/>
        <v>0.8</v>
      </c>
      <c r="AO1622" s="204">
        <f t="shared" si="674"/>
        <v>1.007293935233503E-4</v>
      </c>
      <c r="AP1622" s="204"/>
      <c r="AQ1622" s="59"/>
      <c r="AR1622" s="59"/>
      <c r="AS1622" s="115">
        <f t="shared" si="675"/>
        <v>1</v>
      </c>
      <c r="AT1622" s="115">
        <f t="shared" si="676"/>
        <v>0</v>
      </c>
      <c r="AU1622" s="115"/>
      <c r="AV1622" s="115"/>
      <c r="AY1622" s="115"/>
      <c r="AZ1622" s="115"/>
      <c r="BA1622" s="43">
        <v>49</v>
      </c>
      <c r="BB1622" s="43" t="s">
        <v>750</v>
      </c>
      <c r="BC1622" s="189" t="s">
        <v>1385</v>
      </c>
      <c r="BD1622" t="s">
        <v>225</v>
      </c>
      <c r="BE1622" s="37" t="s">
        <v>656</v>
      </c>
      <c r="BF1622" s="38"/>
      <c r="BG1622" s="43"/>
      <c r="BH1622" s="189" t="s">
        <v>793</v>
      </c>
      <c r="BI1622" s="43" t="s">
        <v>1387</v>
      </c>
      <c r="BJ1622" s="43" t="s">
        <v>1388</v>
      </c>
      <c r="BK1622" s="189" t="s">
        <v>573</v>
      </c>
      <c r="BN1622" s="43"/>
      <c r="BO1622" s="43" t="s">
        <v>1395</v>
      </c>
      <c r="BP1622" s="48" t="s">
        <v>1406</v>
      </c>
      <c r="BS1622" s="43" t="s">
        <v>538</v>
      </c>
      <c r="BT1622" s="190" t="s">
        <v>2323</v>
      </c>
      <c r="BU1622" s="190"/>
      <c r="BV1622" s="190"/>
      <c r="BW1622" s="249">
        <v>37019</v>
      </c>
      <c r="BX1622" s="249"/>
      <c r="BY1622" s="48" t="s">
        <v>451</v>
      </c>
      <c r="BZ1622" s="191">
        <v>5.5999999046325604</v>
      </c>
      <c r="CA1622" s="43" t="s">
        <v>1396</v>
      </c>
      <c r="CD1622" s="124" t="s">
        <v>1397</v>
      </c>
      <c r="CE1622" s="43"/>
      <c r="CR1622" s="43" t="s">
        <v>751</v>
      </c>
      <c r="CU1622" s="192">
        <v>124.15900000000001</v>
      </c>
      <c r="CV1622" s="39" t="s">
        <v>1395</v>
      </c>
      <c r="CW1622" s="2"/>
      <c r="CX1622" s="193"/>
      <c r="CY1622" s="39" t="s">
        <v>2438</v>
      </c>
      <c r="CZ1622" s="192">
        <v>84.684100000000001</v>
      </c>
      <c r="DA1622" s="43" t="s">
        <v>2046</v>
      </c>
      <c r="DD1622" s="43" t="s">
        <v>1397</v>
      </c>
      <c r="DE1622" s="43"/>
      <c r="DF1622" s="43"/>
      <c r="DG1622" s="43"/>
      <c r="DH1622" s="43"/>
      <c r="DI1622" s="43"/>
      <c r="DJ1622" s="43"/>
      <c r="DK1622" s="43"/>
      <c r="DL1622" s="43"/>
      <c r="DM1622" s="43"/>
      <c r="DN1622" s="43"/>
      <c r="DO1622" s="43"/>
      <c r="DP1622" s="43"/>
      <c r="DQ1622" s="43"/>
      <c r="DR1622" s="124"/>
      <c r="DS1622" s="43"/>
    </row>
    <row r="1623" spans="1:123" s="39" customFormat="1" hidden="1" x14ac:dyDescent="0.2">
      <c r="A1623" s="44" t="str">
        <f t="shared" si="661"/>
        <v>Redfield</v>
      </c>
      <c r="B1623" s="44" t="str">
        <f t="shared" si="657"/>
        <v>1,1-Dichloroethylene</v>
      </c>
      <c r="C1623" s="38" t="s">
        <v>2587</v>
      </c>
      <c r="D1623" s="38" t="str">
        <f t="shared" si="667"/>
        <v>SI</v>
      </c>
      <c r="E1623" s="189" t="s">
        <v>371</v>
      </c>
      <c r="F1623" s="155" t="str">
        <f t="shared" si="663"/>
        <v>Residence 038</v>
      </c>
      <c r="G1623" s="44" t="str">
        <f t="shared" si="662"/>
        <v>residential</v>
      </c>
      <c r="H1623" s="44" t="str">
        <f t="shared" si="680"/>
        <v>Basement</v>
      </c>
      <c r="I1623" s="38" t="str">
        <f t="shared" si="668"/>
        <v>Y</v>
      </c>
      <c r="J1623" s="38" t="str">
        <f t="shared" si="669"/>
        <v>Y</v>
      </c>
      <c r="K1623" s="38" t="str">
        <f t="shared" si="670"/>
        <v>Y</v>
      </c>
      <c r="L1623" s="44"/>
      <c r="M1623" s="38" t="str">
        <f t="shared" si="677"/>
        <v/>
      </c>
      <c r="N1623" s="38" t="str">
        <f t="shared" si="678"/>
        <v/>
      </c>
      <c r="O1623" s="38" t="str">
        <f t="shared" si="671"/>
        <v/>
      </c>
      <c r="P1623" s="44"/>
      <c r="Q1623" s="44"/>
      <c r="R1623" s="44"/>
      <c r="S1623" s="44"/>
      <c r="T1623" s="44"/>
      <c r="U1623" s="44"/>
      <c r="V1623" s="44"/>
      <c r="W1623" s="44"/>
      <c r="X1623" s="44"/>
      <c r="Y1623" s="38" t="str">
        <f t="shared" si="681"/>
        <v>Y</v>
      </c>
      <c r="Z1623" s="38" t="str">
        <f t="shared" si="682"/>
        <v>Y</v>
      </c>
      <c r="AA1623" s="38" t="str">
        <f t="shared" si="679"/>
        <v>Y</v>
      </c>
      <c r="AC1623" s="59"/>
      <c r="AD1623" s="204"/>
      <c r="AE1623" s="38"/>
      <c r="AF1623" s="38"/>
      <c r="AG1623" s="125">
        <f t="shared" si="672"/>
        <v>65.572900000000004</v>
      </c>
      <c r="AH1623" s="39">
        <v>11</v>
      </c>
      <c r="AI1623" s="123">
        <f t="shared" si="673"/>
        <v>43048.13243988558</v>
      </c>
      <c r="AM1623" s="40">
        <f t="shared" si="664"/>
        <v>1.1000000238418499</v>
      </c>
      <c r="AN1623" s="39">
        <f t="shared" si="683"/>
        <v>0.8</v>
      </c>
      <c r="AO1623" s="204">
        <f t="shared" si="674"/>
        <v>2.5552793152593583E-5</v>
      </c>
      <c r="AP1623" s="204"/>
      <c r="AQ1623" s="59"/>
      <c r="AR1623" s="59"/>
      <c r="AS1623" s="115">
        <f t="shared" si="675"/>
        <v>1</v>
      </c>
      <c r="AT1623" s="115">
        <f t="shared" si="676"/>
        <v>0</v>
      </c>
      <c r="AU1623" s="115"/>
      <c r="AV1623" s="115"/>
      <c r="AY1623" s="115"/>
      <c r="AZ1623" s="115"/>
      <c r="BA1623" s="43">
        <v>49</v>
      </c>
      <c r="BB1623" s="43" t="s">
        <v>750</v>
      </c>
      <c r="BC1623" s="189" t="s">
        <v>554</v>
      </c>
      <c r="BD1623" t="s">
        <v>851</v>
      </c>
      <c r="BE1623" s="37" t="s">
        <v>656</v>
      </c>
      <c r="BF1623" s="38"/>
      <c r="BG1623" s="43"/>
      <c r="BH1623" s="189" t="s">
        <v>794</v>
      </c>
      <c r="BI1623" s="43" t="s">
        <v>1387</v>
      </c>
      <c r="BJ1623" s="43" t="s">
        <v>1388</v>
      </c>
      <c r="BK1623" s="189" t="s">
        <v>573</v>
      </c>
      <c r="BN1623" s="43"/>
      <c r="BO1623" s="43" t="s">
        <v>1395</v>
      </c>
      <c r="BP1623" s="48" t="s">
        <v>1406</v>
      </c>
      <c r="BS1623" s="43" t="s">
        <v>538</v>
      </c>
      <c r="BT1623" s="190" t="s">
        <v>2325</v>
      </c>
      <c r="BU1623" s="190"/>
      <c r="BV1623" s="190"/>
      <c r="BW1623" s="249">
        <v>37350</v>
      </c>
      <c r="BX1623" s="249"/>
      <c r="BY1623" s="48" t="s">
        <v>451</v>
      </c>
      <c r="BZ1623" s="191">
        <v>1.1000000238418499</v>
      </c>
      <c r="CA1623" s="43" t="s">
        <v>1396</v>
      </c>
      <c r="CD1623" s="124" t="s">
        <v>1397</v>
      </c>
      <c r="CE1623" s="43"/>
      <c r="CR1623" s="43" t="s">
        <v>751</v>
      </c>
      <c r="CU1623" s="192">
        <v>174.16800000000001</v>
      </c>
      <c r="CV1623" s="39" t="s">
        <v>1395</v>
      </c>
      <c r="CW1623" s="2"/>
      <c r="CX1623" s="193"/>
      <c r="CY1623" s="39" t="s">
        <v>2438</v>
      </c>
      <c r="CZ1623" s="192">
        <v>65.572900000000004</v>
      </c>
      <c r="DA1623" s="43" t="s">
        <v>2046</v>
      </c>
      <c r="DD1623" s="43" t="s">
        <v>1397</v>
      </c>
      <c r="DE1623" s="43"/>
      <c r="DF1623" s="43"/>
      <c r="DG1623" s="43"/>
      <c r="DH1623" s="43"/>
      <c r="DI1623" s="43"/>
      <c r="DJ1623" s="43"/>
      <c r="DK1623" s="43"/>
      <c r="DL1623" s="43"/>
      <c r="DM1623" s="43"/>
      <c r="DN1623" s="43"/>
      <c r="DO1623" s="43"/>
      <c r="DP1623" s="43"/>
      <c r="DQ1623" s="43"/>
      <c r="DR1623" s="124"/>
      <c r="DS1623" s="43"/>
    </row>
    <row r="1624" spans="1:123" s="39" customFormat="1" hidden="1" x14ac:dyDescent="0.2">
      <c r="A1624" s="44" t="str">
        <f t="shared" si="661"/>
        <v>Redfield</v>
      </c>
      <c r="B1624" s="44" t="str">
        <f t="shared" si="657"/>
        <v>1,1-Dichloroethylene</v>
      </c>
      <c r="C1624" s="38" t="s">
        <v>2587</v>
      </c>
      <c r="D1624" s="38" t="str">
        <f t="shared" si="667"/>
        <v>SI</v>
      </c>
      <c r="E1624" s="189" t="s">
        <v>371</v>
      </c>
      <c r="F1624" s="155" t="str">
        <f t="shared" si="663"/>
        <v>Residence 039</v>
      </c>
      <c r="G1624" s="44" t="str">
        <f t="shared" si="662"/>
        <v>residential</v>
      </c>
      <c r="H1624" s="44" t="str">
        <f t="shared" si="680"/>
        <v>Basement</v>
      </c>
      <c r="I1624" s="38" t="str">
        <f t="shared" si="668"/>
        <v>Y</v>
      </c>
      <c r="J1624" s="38" t="str">
        <f t="shared" si="669"/>
        <v>Y</v>
      </c>
      <c r="K1624" s="38" t="str">
        <f t="shared" si="670"/>
        <v>Y</v>
      </c>
      <c r="L1624" s="44"/>
      <c r="M1624" s="38" t="str">
        <f t="shared" si="677"/>
        <v/>
      </c>
      <c r="N1624" s="38" t="str">
        <f t="shared" si="678"/>
        <v/>
      </c>
      <c r="O1624" s="38" t="str">
        <f t="shared" si="671"/>
        <v/>
      </c>
      <c r="P1624" s="44"/>
      <c r="Q1624" s="44"/>
      <c r="R1624" s="44"/>
      <c r="S1624" s="44"/>
      <c r="T1624" s="44"/>
      <c r="U1624" s="44"/>
      <c r="V1624" s="44"/>
      <c r="W1624" s="44"/>
      <c r="X1624" s="44"/>
      <c r="Y1624" s="38" t="str">
        <f t="shared" si="681"/>
        <v>Y</v>
      </c>
      <c r="Z1624" s="38" t="str">
        <f t="shared" si="682"/>
        <v>Y</v>
      </c>
      <c r="AA1624" s="38" t="str">
        <f t="shared" si="679"/>
        <v>Y</v>
      </c>
      <c r="AC1624" s="59"/>
      <c r="AD1624" s="204"/>
      <c r="AE1624" s="38"/>
      <c r="AF1624" s="38"/>
      <c r="AG1624" s="125">
        <f t="shared" si="672"/>
        <v>57.848999999999997</v>
      </c>
      <c r="AH1624" s="39">
        <v>11</v>
      </c>
      <c r="AI1624" s="123">
        <f t="shared" si="673"/>
        <v>37977.448206727793</v>
      </c>
      <c r="AM1624" s="40">
        <f t="shared" si="664"/>
        <v>3.20000004768371</v>
      </c>
      <c r="AN1624" s="39">
        <f t="shared" si="683"/>
        <v>0.8</v>
      </c>
      <c r="AO1624" s="204">
        <f t="shared" si="674"/>
        <v>8.4260533521491915E-5</v>
      </c>
      <c r="AP1624" s="204"/>
      <c r="AQ1624" s="59"/>
      <c r="AR1624" s="59"/>
      <c r="AS1624" s="115">
        <f t="shared" si="675"/>
        <v>1</v>
      </c>
      <c r="AT1624" s="115">
        <f t="shared" si="676"/>
        <v>0</v>
      </c>
      <c r="AU1624" s="115"/>
      <c r="AV1624" s="115"/>
      <c r="AY1624" s="115"/>
      <c r="AZ1624" s="115"/>
      <c r="BA1624" s="43">
        <v>49</v>
      </c>
      <c r="BB1624" s="43" t="s">
        <v>750</v>
      </c>
      <c r="BC1624" s="189" t="s">
        <v>554</v>
      </c>
      <c r="BD1624" t="s">
        <v>851</v>
      </c>
      <c r="BE1624" s="37" t="s">
        <v>656</v>
      </c>
      <c r="BF1624" s="38"/>
      <c r="BG1624" s="43"/>
      <c r="BH1624" s="189" t="s">
        <v>795</v>
      </c>
      <c r="BI1624" s="43" t="s">
        <v>1387</v>
      </c>
      <c r="BJ1624" s="43" t="s">
        <v>1388</v>
      </c>
      <c r="BK1624" s="189" t="s">
        <v>573</v>
      </c>
      <c r="BN1624" s="43"/>
      <c r="BO1624" s="43" t="s">
        <v>1395</v>
      </c>
      <c r="BP1624" s="48" t="s">
        <v>1406</v>
      </c>
      <c r="BS1624" s="43" t="s">
        <v>538</v>
      </c>
      <c r="BT1624" s="190" t="s">
        <v>2323</v>
      </c>
      <c r="BU1624" s="190"/>
      <c r="BV1624" s="190"/>
      <c r="BW1624" s="249">
        <v>37061</v>
      </c>
      <c r="BX1624" s="249"/>
      <c r="BY1624" s="48" t="s">
        <v>451</v>
      </c>
      <c r="BZ1624" s="191">
        <v>3.20000004768371</v>
      </c>
      <c r="CA1624" s="43" t="s">
        <v>1396</v>
      </c>
      <c r="CD1624" s="124" t="s">
        <v>1397</v>
      </c>
      <c r="CE1624" s="43"/>
      <c r="CR1624" s="43" t="s">
        <v>751</v>
      </c>
      <c r="CU1624" s="192">
        <v>226.547</v>
      </c>
      <c r="CV1624" s="39" t="s">
        <v>1395</v>
      </c>
      <c r="CW1624" s="2"/>
      <c r="CX1624" s="193"/>
      <c r="CY1624" s="39" t="s">
        <v>2438</v>
      </c>
      <c r="CZ1624" s="192">
        <v>57.848999999999997</v>
      </c>
      <c r="DA1624" s="43" t="s">
        <v>2046</v>
      </c>
      <c r="DD1624" s="43" t="s">
        <v>1397</v>
      </c>
      <c r="DE1624" s="43"/>
      <c r="DF1624" s="43"/>
      <c r="DG1624" s="43"/>
      <c r="DH1624" s="43"/>
      <c r="DI1624" s="43"/>
      <c r="DJ1624" s="43"/>
      <c r="DK1624" s="43"/>
      <c r="DL1624" s="43"/>
      <c r="DM1624" s="43"/>
      <c r="DN1624" s="43"/>
      <c r="DO1624" s="43"/>
      <c r="DP1624" s="43"/>
      <c r="DQ1624" s="43"/>
      <c r="DR1624" s="124"/>
      <c r="DS1624" s="43"/>
    </row>
    <row r="1625" spans="1:123" s="39" customFormat="1" hidden="1" x14ac:dyDescent="0.2">
      <c r="A1625" s="44" t="str">
        <f t="shared" si="661"/>
        <v>Redfield</v>
      </c>
      <c r="B1625" s="44" t="str">
        <f t="shared" si="657"/>
        <v>1,1-Dichloroethylene</v>
      </c>
      <c r="C1625" s="38" t="s">
        <v>2587</v>
      </c>
      <c r="D1625" s="38" t="str">
        <f t="shared" si="667"/>
        <v>SI</v>
      </c>
      <c r="E1625" s="189" t="s">
        <v>371</v>
      </c>
      <c r="F1625" s="155" t="str">
        <f t="shared" si="663"/>
        <v>Residence 040</v>
      </c>
      <c r="G1625" s="44" t="str">
        <f t="shared" si="662"/>
        <v>residential</v>
      </c>
      <c r="H1625" s="44" t="str">
        <f t="shared" si="680"/>
        <v>Basement</v>
      </c>
      <c r="I1625" s="38" t="str">
        <f t="shared" si="668"/>
        <v>Y</v>
      </c>
      <c r="J1625" s="38" t="str">
        <f t="shared" si="669"/>
        <v>Y</v>
      </c>
      <c r="K1625" s="38" t="str">
        <f t="shared" si="670"/>
        <v>Y</v>
      </c>
      <c r="L1625" s="44"/>
      <c r="M1625" s="38" t="str">
        <f t="shared" si="677"/>
        <v/>
      </c>
      <c r="N1625" s="38" t="str">
        <f t="shared" si="678"/>
        <v/>
      </c>
      <c r="O1625" s="38" t="str">
        <f t="shared" si="671"/>
        <v/>
      </c>
      <c r="P1625" s="44"/>
      <c r="Q1625" s="44"/>
      <c r="R1625" s="44"/>
      <c r="S1625" s="44"/>
      <c r="T1625" s="44"/>
      <c r="U1625" s="44"/>
      <c r="V1625" s="44"/>
      <c r="W1625" s="44"/>
      <c r="X1625" s="44"/>
      <c r="Y1625" s="38" t="str">
        <f t="shared" si="681"/>
        <v>Y</v>
      </c>
      <c r="Z1625" s="38" t="str">
        <f t="shared" si="682"/>
        <v>Y</v>
      </c>
      <c r="AA1625" s="38" t="str">
        <f t="shared" si="679"/>
        <v>Y</v>
      </c>
      <c r="AC1625" s="59"/>
      <c r="AD1625" s="204"/>
      <c r="AE1625" s="38"/>
      <c r="AF1625" s="38"/>
      <c r="AG1625" s="125">
        <f t="shared" si="672"/>
        <v>154.90100000000001</v>
      </c>
      <c r="AH1625" s="39">
        <v>11</v>
      </c>
      <c r="AI1625" s="123">
        <f t="shared" si="673"/>
        <v>101691.38108991238</v>
      </c>
      <c r="AM1625" s="40">
        <f t="shared" si="664"/>
        <v>4.9000000953674299</v>
      </c>
      <c r="AN1625" s="39">
        <f t="shared" si="683"/>
        <v>0.8</v>
      </c>
      <c r="AO1625" s="204">
        <f t="shared" si="674"/>
        <v>4.8185008826215089E-5</v>
      </c>
      <c r="AP1625" s="204"/>
      <c r="AQ1625" s="59"/>
      <c r="AR1625" s="59"/>
      <c r="AS1625" s="115">
        <f t="shared" si="675"/>
        <v>1</v>
      </c>
      <c r="AT1625" s="115">
        <f t="shared" si="676"/>
        <v>0</v>
      </c>
      <c r="AU1625" s="115"/>
      <c r="AV1625" s="115"/>
      <c r="AY1625" s="115"/>
      <c r="AZ1625" s="115"/>
      <c r="BA1625" s="43">
        <v>49</v>
      </c>
      <c r="BB1625" s="43" t="s">
        <v>750</v>
      </c>
      <c r="BC1625" s="189" t="s">
        <v>554</v>
      </c>
      <c r="BD1625" t="s">
        <v>851</v>
      </c>
      <c r="BE1625" s="37" t="s">
        <v>656</v>
      </c>
      <c r="BF1625" s="38"/>
      <c r="BG1625" s="43"/>
      <c r="BH1625" s="189" t="s">
        <v>796</v>
      </c>
      <c r="BI1625" s="43" t="s">
        <v>1387</v>
      </c>
      <c r="BJ1625" s="43" t="s">
        <v>1388</v>
      </c>
      <c r="BK1625" s="189" t="s">
        <v>573</v>
      </c>
      <c r="BN1625" s="43"/>
      <c r="BO1625" s="43" t="s">
        <v>1395</v>
      </c>
      <c r="BP1625" s="48" t="s">
        <v>1406</v>
      </c>
      <c r="BS1625" s="43" t="s">
        <v>538</v>
      </c>
      <c r="BT1625" s="190" t="s">
        <v>2328</v>
      </c>
      <c r="BU1625" s="190"/>
      <c r="BV1625" s="190"/>
      <c r="BW1625" s="249">
        <v>36873</v>
      </c>
      <c r="BX1625" s="249"/>
      <c r="BY1625" s="48" t="s">
        <v>451</v>
      </c>
      <c r="BZ1625" s="191">
        <v>4.9000000953674299</v>
      </c>
      <c r="CA1625" s="43" t="s">
        <v>1396</v>
      </c>
      <c r="CD1625" s="124" t="s">
        <v>1397</v>
      </c>
      <c r="CE1625" s="43"/>
      <c r="CR1625" s="43" t="s">
        <v>751</v>
      </c>
      <c r="CU1625" s="192">
        <v>118.776</v>
      </c>
      <c r="CV1625" s="39" t="s">
        <v>1395</v>
      </c>
      <c r="CW1625" s="2"/>
      <c r="CX1625" s="193"/>
      <c r="CY1625" s="39" t="s">
        <v>2438</v>
      </c>
      <c r="CZ1625" s="192">
        <v>154.90100000000001</v>
      </c>
      <c r="DA1625" s="43" t="s">
        <v>2046</v>
      </c>
      <c r="DD1625" s="43" t="s">
        <v>1397</v>
      </c>
      <c r="DE1625" s="43"/>
      <c r="DF1625" s="43"/>
      <c r="DG1625" s="43"/>
      <c r="DH1625" s="43"/>
      <c r="DI1625" s="43"/>
      <c r="DJ1625" s="43"/>
      <c r="DK1625" s="43"/>
      <c r="DL1625" s="43"/>
      <c r="DM1625" s="43"/>
      <c r="DN1625" s="43"/>
      <c r="DO1625" s="43"/>
      <c r="DP1625" s="43"/>
      <c r="DQ1625" s="43"/>
      <c r="DR1625" s="124"/>
      <c r="DS1625" s="43"/>
    </row>
    <row r="1626" spans="1:123" s="39" customFormat="1" hidden="1" x14ac:dyDescent="0.2">
      <c r="A1626" s="44" t="str">
        <f t="shared" si="661"/>
        <v>Redfield</v>
      </c>
      <c r="B1626" s="44" t="str">
        <f t="shared" si="657"/>
        <v>1,1-Dichloroethylene</v>
      </c>
      <c r="C1626" s="38" t="s">
        <v>2587</v>
      </c>
      <c r="D1626" s="38" t="str">
        <f t="shared" si="667"/>
        <v>SI</v>
      </c>
      <c r="E1626" s="189" t="s">
        <v>371</v>
      </c>
      <c r="F1626" s="155" t="str">
        <f t="shared" si="663"/>
        <v>Residence 041</v>
      </c>
      <c r="G1626" s="44" t="str">
        <f t="shared" si="662"/>
        <v>residential</v>
      </c>
      <c r="H1626" s="44" t="str">
        <f t="shared" si="680"/>
        <v>Basement</v>
      </c>
      <c r="I1626" s="38" t="str">
        <f t="shared" si="668"/>
        <v>Y</v>
      </c>
      <c r="J1626" s="38" t="str">
        <f t="shared" si="669"/>
        <v>Y</v>
      </c>
      <c r="K1626" s="38" t="str">
        <f t="shared" si="670"/>
        <v>Y</v>
      </c>
      <c r="L1626" s="44"/>
      <c r="M1626" s="38" t="str">
        <f t="shared" si="677"/>
        <v/>
      </c>
      <c r="N1626" s="38" t="str">
        <f t="shared" si="678"/>
        <v/>
      </c>
      <c r="O1626" s="38" t="str">
        <f t="shared" si="671"/>
        <v/>
      </c>
      <c r="P1626" s="44"/>
      <c r="Q1626" s="44"/>
      <c r="R1626" s="44"/>
      <c r="S1626" s="44"/>
      <c r="T1626" s="44"/>
      <c r="U1626" s="44"/>
      <c r="V1626" s="44"/>
      <c r="W1626" s="44"/>
      <c r="X1626" s="44"/>
      <c r="Y1626" s="38" t="str">
        <f t="shared" si="681"/>
        <v>Y</v>
      </c>
      <c r="Z1626" s="38" t="str">
        <f t="shared" si="682"/>
        <v>Y</v>
      </c>
      <c r="AA1626" s="38" t="str">
        <f t="shared" si="679"/>
        <v>Y</v>
      </c>
      <c r="AC1626" s="59"/>
      <c r="AD1626" s="204"/>
      <c r="AE1626" s="38"/>
      <c r="AF1626" s="38"/>
      <c r="AG1626" s="125">
        <f t="shared" si="672"/>
        <v>191.429</v>
      </c>
      <c r="AH1626" s="39">
        <v>11</v>
      </c>
      <c r="AI1626" s="123">
        <f t="shared" si="673"/>
        <v>125671.74770118229</v>
      </c>
      <c r="AM1626" s="40">
        <f t="shared" si="664"/>
        <v>2.0999999046325599</v>
      </c>
      <c r="AN1626" s="39">
        <f t="shared" si="683"/>
        <v>0.8</v>
      </c>
      <c r="AO1626" s="204">
        <f t="shared" si="674"/>
        <v>1.6710198935291831E-5</v>
      </c>
      <c r="AP1626" s="204"/>
      <c r="AQ1626" s="59"/>
      <c r="AR1626" s="59"/>
      <c r="AS1626" s="115">
        <f t="shared" si="675"/>
        <v>1</v>
      </c>
      <c r="AT1626" s="115">
        <f t="shared" si="676"/>
        <v>0</v>
      </c>
      <c r="AU1626" s="115"/>
      <c r="AV1626" s="115"/>
      <c r="AY1626" s="115"/>
      <c r="AZ1626" s="115"/>
      <c r="BA1626" s="43">
        <v>49</v>
      </c>
      <c r="BB1626" s="43" t="s">
        <v>750</v>
      </c>
      <c r="BC1626" s="189" t="s">
        <v>554</v>
      </c>
      <c r="BD1626" t="s">
        <v>851</v>
      </c>
      <c r="BE1626" s="37" t="s">
        <v>656</v>
      </c>
      <c r="BF1626" s="38"/>
      <c r="BG1626" s="43"/>
      <c r="BH1626" s="189" t="s">
        <v>797</v>
      </c>
      <c r="BI1626" s="43" t="s">
        <v>1387</v>
      </c>
      <c r="BJ1626" s="43" t="s">
        <v>1388</v>
      </c>
      <c r="BK1626" s="189" t="s">
        <v>573</v>
      </c>
      <c r="BN1626" s="43"/>
      <c r="BO1626" s="43" t="s">
        <v>1395</v>
      </c>
      <c r="BP1626" s="48" t="s">
        <v>1406</v>
      </c>
      <c r="BS1626" s="43" t="s">
        <v>538</v>
      </c>
      <c r="BT1626" s="190" t="s">
        <v>2323</v>
      </c>
      <c r="BU1626" s="190"/>
      <c r="BV1626" s="190"/>
      <c r="BW1626" s="249">
        <v>37026</v>
      </c>
      <c r="BX1626" s="249"/>
      <c r="BY1626" s="48" t="s">
        <v>451</v>
      </c>
      <c r="BZ1626" s="191">
        <v>2.0999999046325599</v>
      </c>
      <c r="CA1626" s="43" t="s">
        <v>1396</v>
      </c>
      <c r="CD1626" s="124" t="s">
        <v>1397</v>
      </c>
      <c r="CE1626" s="43"/>
      <c r="CR1626" s="43" t="s">
        <v>751</v>
      </c>
      <c r="CU1626" s="192">
        <v>257.142</v>
      </c>
      <c r="CV1626" s="39" t="s">
        <v>1395</v>
      </c>
      <c r="CW1626" s="2"/>
      <c r="CX1626" s="193"/>
      <c r="CY1626" s="39" t="s">
        <v>2438</v>
      </c>
      <c r="CZ1626" s="192">
        <v>191.429</v>
      </c>
      <c r="DA1626" s="43" t="s">
        <v>2046</v>
      </c>
      <c r="DD1626" s="43" t="s">
        <v>1397</v>
      </c>
      <c r="DE1626" s="43"/>
      <c r="DF1626" s="43"/>
      <c r="DG1626" s="43"/>
      <c r="DH1626" s="43"/>
      <c r="DI1626" s="43"/>
      <c r="DJ1626" s="43"/>
      <c r="DK1626" s="43"/>
      <c r="DL1626" s="43"/>
      <c r="DM1626" s="43"/>
      <c r="DN1626" s="43"/>
      <c r="DO1626" s="43"/>
      <c r="DP1626" s="43"/>
      <c r="DQ1626" s="43"/>
      <c r="DR1626" s="124"/>
      <c r="DS1626" s="43"/>
    </row>
    <row r="1627" spans="1:123" s="39" customFormat="1" hidden="1" x14ac:dyDescent="0.2">
      <c r="A1627" s="44" t="str">
        <f t="shared" si="661"/>
        <v>Redfield</v>
      </c>
      <c r="B1627" s="44" t="str">
        <f t="shared" si="657"/>
        <v>1,1-Dichloroethylene</v>
      </c>
      <c r="C1627" s="38" t="s">
        <v>2587</v>
      </c>
      <c r="D1627" s="38" t="str">
        <f t="shared" si="667"/>
        <v>SI</v>
      </c>
      <c r="E1627" s="189" t="s">
        <v>371</v>
      </c>
      <c r="F1627" s="155" t="str">
        <f t="shared" si="663"/>
        <v>Residence 042</v>
      </c>
      <c r="G1627" s="44" t="str">
        <f t="shared" si="662"/>
        <v>residential</v>
      </c>
      <c r="H1627" s="44" t="str">
        <f t="shared" si="680"/>
        <v>Basement</v>
      </c>
      <c r="I1627" s="38" t="str">
        <f t="shared" si="668"/>
        <v>Y</v>
      </c>
      <c r="J1627" s="38" t="str">
        <f t="shared" si="669"/>
        <v>Y</v>
      </c>
      <c r="K1627" s="38" t="str">
        <f t="shared" si="670"/>
        <v>Y</v>
      </c>
      <c r="L1627" s="44"/>
      <c r="M1627" s="38" t="str">
        <f t="shared" si="677"/>
        <v/>
      </c>
      <c r="N1627" s="38" t="str">
        <f t="shared" si="678"/>
        <v/>
      </c>
      <c r="O1627" s="38" t="str">
        <f t="shared" si="671"/>
        <v/>
      </c>
      <c r="P1627" s="44"/>
      <c r="Q1627" s="44"/>
      <c r="R1627" s="44"/>
      <c r="S1627" s="44"/>
      <c r="T1627" s="44"/>
      <c r="U1627" s="44"/>
      <c r="V1627" s="44"/>
      <c r="W1627" s="44"/>
      <c r="X1627" s="44"/>
      <c r="Y1627" s="38" t="str">
        <f t="shared" si="681"/>
        <v>Y</v>
      </c>
      <c r="Z1627" s="38" t="str">
        <f t="shared" si="682"/>
        <v>Y</v>
      </c>
      <c r="AA1627" s="38" t="str">
        <f t="shared" si="679"/>
        <v>Y</v>
      </c>
      <c r="AC1627" s="59"/>
      <c r="AD1627" s="204"/>
      <c r="AE1627" s="38"/>
      <c r="AF1627" s="38"/>
      <c r="AG1627" s="125">
        <f t="shared" si="672"/>
        <v>61.146099999999997</v>
      </c>
      <c r="AH1627" s="39">
        <v>11</v>
      </c>
      <c r="AI1627" s="123">
        <f t="shared" si="673"/>
        <v>40141.970402140025</v>
      </c>
      <c r="AM1627" s="40">
        <f t="shared" si="664"/>
        <v>4.3000001907348597</v>
      </c>
      <c r="AN1627" s="39">
        <f t="shared" si="683"/>
        <v>0.8</v>
      </c>
      <c r="AO1627" s="204">
        <f t="shared" si="674"/>
        <v>1.0711980871037712E-4</v>
      </c>
      <c r="AP1627" s="204"/>
      <c r="AQ1627" s="59"/>
      <c r="AR1627" s="59"/>
      <c r="AS1627" s="115">
        <f t="shared" si="675"/>
        <v>1</v>
      </c>
      <c r="AT1627" s="115">
        <f t="shared" si="676"/>
        <v>0</v>
      </c>
      <c r="AU1627" s="115"/>
      <c r="AV1627" s="115"/>
      <c r="AY1627" s="115"/>
      <c r="AZ1627" s="115"/>
      <c r="BA1627" s="43">
        <v>49</v>
      </c>
      <c r="BB1627" s="43" t="s">
        <v>750</v>
      </c>
      <c r="BC1627" s="189" t="s">
        <v>554</v>
      </c>
      <c r="BD1627" t="s">
        <v>851</v>
      </c>
      <c r="BE1627" s="37" t="s">
        <v>656</v>
      </c>
      <c r="BF1627" s="38"/>
      <c r="BG1627" s="43"/>
      <c r="BH1627" s="189" t="s">
        <v>798</v>
      </c>
      <c r="BI1627" s="43" t="s">
        <v>1387</v>
      </c>
      <c r="BJ1627" s="43" t="s">
        <v>1388</v>
      </c>
      <c r="BK1627" s="189" t="s">
        <v>573</v>
      </c>
      <c r="BN1627" s="43"/>
      <c r="BO1627" s="43" t="s">
        <v>1395</v>
      </c>
      <c r="BP1627" s="48" t="s">
        <v>1406</v>
      </c>
      <c r="BS1627" s="43" t="s">
        <v>538</v>
      </c>
      <c r="BT1627" s="190" t="s">
        <v>2328</v>
      </c>
      <c r="BU1627" s="190"/>
      <c r="BV1627" s="190"/>
      <c r="BW1627" s="249">
        <v>37028</v>
      </c>
      <c r="BX1627" s="249"/>
      <c r="BY1627" s="48" t="s">
        <v>451</v>
      </c>
      <c r="BZ1627" s="191">
        <v>4.3000001907348597</v>
      </c>
      <c r="CA1627" s="43" t="s">
        <v>1396</v>
      </c>
      <c r="CD1627" s="124" t="s">
        <v>1397</v>
      </c>
      <c r="CE1627" s="43"/>
      <c r="CR1627" s="43" t="s">
        <v>751</v>
      </c>
      <c r="CU1627" s="192">
        <v>290.04000000000002</v>
      </c>
      <c r="CV1627" s="39" t="s">
        <v>1395</v>
      </c>
      <c r="CW1627" s="2"/>
      <c r="CX1627" s="193"/>
      <c r="CY1627" s="39" t="s">
        <v>2438</v>
      </c>
      <c r="CZ1627" s="192">
        <v>61.146099999999997</v>
      </c>
      <c r="DA1627" s="43" t="s">
        <v>2046</v>
      </c>
      <c r="DD1627" s="43" t="s">
        <v>1397</v>
      </c>
      <c r="DE1627" s="43"/>
      <c r="DF1627" s="43"/>
      <c r="DG1627" s="43"/>
      <c r="DH1627" s="43"/>
      <c r="DI1627" s="43"/>
      <c r="DJ1627" s="43"/>
      <c r="DK1627" s="43"/>
      <c r="DL1627" s="43"/>
      <c r="DM1627" s="43"/>
      <c r="DN1627" s="43"/>
      <c r="DO1627" s="43"/>
      <c r="DP1627" s="43"/>
      <c r="DQ1627" s="43"/>
      <c r="DR1627" s="124"/>
      <c r="DS1627" s="43"/>
    </row>
    <row r="1628" spans="1:123" s="39" customFormat="1" hidden="1" x14ac:dyDescent="0.2">
      <c r="A1628" s="44" t="str">
        <f t="shared" si="661"/>
        <v>Redfield</v>
      </c>
      <c r="B1628" s="44" t="str">
        <f t="shared" si="657"/>
        <v>1,1-Dichloroethylene</v>
      </c>
      <c r="C1628" s="38" t="s">
        <v>2587</v>
      </c>
      <c r="D1628" s="38" t="str">
        <f t="shared" si="667"/>
        <v>SI</v>
      </c>
      <c r="E1628" s="189" t="s">
        <v>371</v>
      </c>
      <c r="F1628" s="155" t="str">
        <f t="shared" si="663"/>
        <v>Residence 043</v>
      </c>
      <c r="G1628" s="44" t="str">
        <f t="shared" si="662"/>
        <v>residential</v>
      </c>
      <c r="H1628" s="44" t="str">
        <f t="shared" si="680"/>
        <v>Basement</v>
      </c>
      <c r="I1628" s="38" t="str">
        <f t="shared" si="668"/>
        <v>Y</v>
      </c>
      <c r="J1628" s="38" t="str">
        <f t="shared" si="669"/>
        <v>Y</v>
      </c>
      <c r="K1628" s="38" t="str">
        <f t="shared" si="670"/>
        <v>Y</v>
      </c>
      <c r="L1628" s="44"/>
      <c r="M1628" s="38" t="str">
        <f t="shared" si="677"/>
        <v/>
      </c>
      <c r="N1628" s="38" t="str">
        <f t="shared" si="678"/>
        <v/>
      </c>
      <c r="O1628" s="38" t="str">
        <f t="shared" si="671"/>
        <v/>
      </c>
      <c r="P1628" s="44"/>
      <c r="Q1628" s="44"/>
      <c r="R1628" s="44"/>
      <c r="S1628" s="44"/>
      <c r="T1628" s="44"/>
      <c r="U1628" s="44"/>
      <c r="V1628" s="44"/>
      <c r="W1628" s="44"/>
      <c r="X1628" s="44"/>
      <c r="Y1628" s="38" t="str">
        <f t="shared" si="681"/>
        <v>Y</v>
      </c>
      <c r="Z1628" s="38" t="str">
        <f t="shared" si="682"/>
        <v>Y</v>
      </c>
      <c r="AA1628" s="38" t="str">
        <f t="shared" si="679"/>
        <v>Y</v>
      </c>
      <c r="AC1628" s="59"/>
      <c r="AD1628" s="204"/>
      <c r="AE1628" s="38"/>
      <c r="AF1628" s="38"/>
      <c r="AG1628" s="125">
        <f t="shared" si="672"/>
        <v>49.987699999999997</v>
      </c>
      <c r="AH1628" s="39">
        <v>11</v>
      </c>
      <c r="AI1628" s="123">
        <f t="shared" si="673"/>
        <v>32816.561871829188</v>
      </c>
      <c r="AM1628" s="40">
        <f t="shared" si="664"/>
        <v>3.20000004768371</v>
      </c>
      <c r="AN1628" s="39">
        <f t="shared" si="683"/>
        <v>0.8</v>
      </c>
      <c r="AO1628" s="204">
        <f t="shared" si="674"/>
        <v>9.7511739961726301E-5</v>
      </c>
      <c r="AP1628" s="204"/>
      <c r="AQ1628" s="59"/>
      <c r="AR1628" s="59"/>
      <c r="AS1628" s="115">
        <f t="shared" si="675"/>
        <v>1</v>
      </c>
      <c r="AT1628" s="115">
        <f t="shared" si="676"/>
        <v>0</v>
      </c>
      <c r="AU1628" s="115"/>
      <c r="AV1628" s="115"/>
      <c r="AY1628" s="115"/>
      <c r="AZ1628" s="115"/>
      <c r="BA1628" s="43">
        <v>49</v>
      </c>
      <c r="BB1628" s="43" t="s">
        <v>750</v>
      </c>
      <c r="BC1628" s="189" t="s">
        <v>554</v>
      </c>
      <c r="BD1628" t="s">
        <v>851</v>
      </c>
      <c r="BE1628" s="37" t="s">
        <v>656</v>
      </c>
      <c r="BF1628" s="38"/>
      <c r="BG1628" s="43"/>
      <c r="BH1628" s="189" t="s">
        <v>799</v>
      </c>
      <c r="BI1628" s="43" t="s">
        <v>1387</v>
      </c>
      <c r="BJ1628" s="43" t="s">
        <v>1388</v>
      </c>
      <c r="BK1628" s="189" t="s">
        <v>573</v>
      </c>
      <c r="BN1628" s="43"/>
      <c r="BO1628" s="43" t="s">
        <v>1395</v>
      </c>
      <c r="BP1628" s="48" t="s">
        <v>1406</v>
      </c>
      <c r="BS1628" s="43" t="s">
        <v>538</v>
      </c>
      <c r="BT1628" s="190" t="s">
        <v>2329</v>
      </c>
      <c r="BU1628" s="190"/>
      <c r="BV1628" s="190"/>
      <c r="BW1628" s="249">
        <v>37033</v>
      </c>
      <c r="BX1628" s="249"/>
      <c r="BY1628" s="48" t="s">
        <v>451</v>
      </c>
      <c r="BZ1628" s="191">
        <v>3.20000004768371</v>
      </c>
      <c r="CA1628" s="43" t="s">
        <v>1396</v>
      </c>
      <c r="CD1628" s="124" t="s">
        <v>1397</v>
      </c>
      <c r="CE1628" s="43"/>
      <c r="CR1628" s="43" t="s">
        <v>751</v>
      </c>
      <c r="CU1628" s="192">
        <v>219.92599999999999</v>
      </c>
      <c r="CV1628" s="39" t="s">
        <v>1395</v>
      </c>
      <c r="CW1628" s="2"/>
      <c r="CX1628" s="193"/>
      <c r="CY1628" s="39" t="s">
        <v>2438</v>
      </c>
      <c r="CZ1628" s="192">
        <v>49.987699999999997</v>
      </c>
      <c r="DA1628" s="43" t="s">
        <v>2046</v>
      </c>
      <c r="DD1628" s="43" t="s">
        <v>1397</v>
      </c>
      <c r="DE1628" s="43"/>
      <c r="DF1628" s="43"/>
      <c r="DG1628" s="43"/>
      <c r="DH1628" s="43"/>
      <c r="DI1628" s="43"/>
      <c r="DJ1628" s="43"/>
      <c r="DK1628" s="43"/>
      <c r="DL1628" s="43"/>
      <c r="DM1628" s="43"/>
      <c r="DN1628" s="43"/>
      <c r="DO1628" s="43"/>
      <c r="DP1628" s="43"/>
      <c r="DQ1628" s="43"/>
      <c r="DR1628" s="124"/>
      <c r="DS1628" s="43"/>
    </row>
    <row r="1629" spans="1:123" s="39" customFormat="1" hidden="1" x14ac:dyDescent="0.2">
      <c r="A1629" s="44" t="str">
        <f t="shared" si="661"/>
        <v>Redfield</v>
      </c>
      <c r="B1629" s="44" t="str">
        <f t="shared" si="657"/>
        <v>1,1-Dichloroethylene</v>
      </c>
      <c r="C1629" s="38" t="s">
        <v>2587</v>
      </c>
      <c r="D1629" s="38" t="str">
        <f t="shared" si="667"/>
        <v>SI</v>
      </c>
      <c r="E1629" s="189" t="s">
        <v>371</v>
      </c>
      <c r="F1629" s="155" t="str">
        <f t="shared" si="663"/>
        <v>Residence 044</v>
      </c>
      <c r="G1629" s="44" t="str">
        <f t="shared" si="662"/>
        <v>residential</v>
      </c>
      <c r="H1629" s="44" t="str">
        <f t="shared" si="680"/>
        <v>Basement</v>
      </c>
      <c r="I1629" s="38" t="str">
        <f t="shared" si="668"/>
        <v>Y</v>
      </c>
      <c r="J1629" s="38" t="str">
        <f t="shared" si="669"/>
        <v>Y</v>
      </c>
      <c r="K1629" s="38" t="str">
        <f t="shared" si="670"/>
        <v>Y</v>
      </c>
      <c r="L1629" s="44"/>
      <c r="M1629" s="38" t="str">
        <f t="shared" si="677"/>
        <v/>
      </c>
      <c r="N1629" s="38" t="str">
        <f t="shared" si="678"/>
        <v/>
      </c>
      <c r="O1629" s="38" t="str">
        <f t="shared" si="671"/>
        <v/>
      </c>
      <c r="P1629" s="44"/>
      <c r="Q1629" s="44"/>
      <c r="R1629" s="44"/>
      <c r="S1629" s="44"/>
      <c r="T1629" s="44"/>
      <c r="U1629" s="44"/>
      <c r="V1629" s="44"/>
      <c r="W1629" s="44"/>
      <c r="X1629" s="44"/>
      <c r="Y1629" s="38" t="str">
        <f t="shared" si="681"/>
        <v>Y</v>
      </c>
      <c r="Z1629" s="38" t="str">
        <f t="shared" si="682"/>
        <v>Y</v>
      </c>
      <c r="AA1629" s="38" t="str">
        <f t="shared" si="679"/>
        <v>Y</v>
      </c>
      <c r="AC1629" s="59"/>
      <c r="AD1629" s="204"/>
      <c r="AE1629" s="38"/>
      <c r="AF1629" s="38"/>
      <c r="AG1629" s="125">
        <f t="shared" si="672"/>
        <v>135.393</v>
      </c>
      <c r="AH1629" s="39">
        <v>11</v>
      </c>
      <c r="AI1629" s="123">
        <f t="shared" si="673"/>
        <v>88884.520822373699</v>
      </c>
      <c r="AM1629" s="40">
        <f t="shared" si="664"/>
        <v>3.20000004768371</v>
      </c>
      <c r="AN1629" s="39">
        <f t="shared" si="683"/>
        <v>0.8</v>
      </c>
      <c r="AO1629" s="204">
        <f t="shared" si="674"/>
        <v>3.60017696903443E-5</v>
      </c>
      <c r="AP1629" s="204"/>
      <c r="AQ1629" s="59"/>
      <c r="AR1629" s="59"/>
      <c r="AS1629" s="115">
        <f t="shared" si="675"/>
        <v>1</v>
      </c>
      <c r="AT1629" s="115">
        <f t="shared" si="676"/>
        <v>0</v>
      </c>
      <c r="AU1629" s="115"/>
      <c r="AV1629" s="115"/>
      <c r="AY1629" s="115"/>
      <c r="AZ1629" s="115"/>
      <c r="BA1629" s="43">
        <v>49</v>
      </c>
      <c r="BB1629" s="43" t="s">
        <v>750</v>
      </c>
      <c r="BC1629" s="189" t="s">
        <v>554</v>
      </c>
      <c r="BD1629" t="s">
        <v>851</v>
      </c>
      <c r="BE1629" s="37" t="s">
        <v>656</v>
      </c>
      <c r="BF1629" s="38"/>
      <c r="BG1629" s="43"/>
      <c r="BH1629" s="189" t="s">
        <v>800</v>
      </c>
      <c r="BI1629" s="43" t="s">
        <v>1387</v>
      </c>
      <c r="BJ1629" s="43" t="s">
        <v>1388</v>
      </c>
      <c r="BK1629" s="189" t="s">
        <v>573</v>
      </c>
      <c r="BN1629" s="43"/>
      <c r="BO1629" s="43" t="s">
        <v>1395</v>
      </c>
      <c r="BP1629" s="48" t="s">
        <v>1406</v>
      </c>
      <c r="BS1629" s="43" t="s">
        <v>538</v>
      </c>
      <c r="BT1629" s="190" t="s">
        <v>2323</v>
      </c>
      <c r="BU1629" s="190"/>
      <c r="BV1629" s="190"/>
      <c r="BW1629" s="249">
        <v>36894</v>
      </c>
      <c r="BX1629" s="249"/>
      <c r="BY1629" s="48" t="s">
        <v>451</v>
      </c>
      <c r="BZ1629" s="191">
        <v>3.20000004768371</v>
      </c>
      <c r="CA1629" s="43" t="s">
        <v>1396</v>
      </c>
      <c r="CD1629" s="124" t="s">
        <v>1397</v>
      </c>
      <c r="CE1629" s="43"/>
      <c r="CR1629" s="43" t="s">
        <v>751</v>
      </c>
      <c r="CU1629" s="192">
        <v>218.93100000000001</v>
      </c>
      <c r="CV1629" s="39" t="s">
        <v>1395</v>
      </c>
      <c r="CW1629" s="2"/>
      <c r="CX1629" s="193"/>
      <c r="CY1629" s="39" t="s">
        <v>2438</v>
      </c>
      <c r="CZ1629" s="192">
        <v>135.393</v>
      </c>
      <c r="DA1629" s="43" t="s">
        <v>2046</v>
      </c>
      <c r="DD1629" s="43" t="s">
        <v>1397</v>
      </c>
      <c r="DE1629" s="43"/>
      <c r="DF1629" s="43"/>
      <c r="DG1629" s="43"/>
      <c r="DH1629" s="43"/>
      <c r="DI1629" s="43"/>
      <c r="DJ1629" s="43"/>
      <c r="DK1629" s="43"/>
      <c r="DL1629" s="43"/>
      <c r="DM1629" s="43"/>
      <c r="DN1629" s="43"/>
      <c r="DO1629" s="43"/>
      <c r="DP1629" s="43"/>
      <c r="DQ1629" s="43"/>
      <c r="DR1629" s="124"/>
      <c r="DS1629" s="43"/>
    </row>
    <row r="1630" spans="1:123" s="39" customFormat="1" hidden="1" x14ac:dyDescent="0.2">
      <c r="A1630" s="44" t="str">
        <f t="shared" si="661"/>
        <v>Redfield</v>
      </c>
      <c r="B1630" s="44" t="str">
        <f t="shared" si="657"/>
        <v>1,1-Dichloroethylene</v>
      </c>
      <c r="C1630" s="38" t="s">
        <v>2587</v>
      </c>
      <c r="D1630" s="38" t="str">
        <f t="shared" si="667"/>
        <v>S</v>
      </c>
      <c r="E1630" s="189" t="s">
        <v>372</v>
      </c>
      <c r="F1630" s="155" t="str">
        <f t="shared" si="663"/>
        <v>Residence 045</v>
      </c>
      <c r="G1630" s="44" t="str">
        <f t="shared" si="662"/>
        <v>residential</v>
      </c>
      <c r="H1630" s="44" t="str">
        <f t="shared" si="680"/>
        <v>Basement</v>
      </c>
      <c r="I1630" s="38" t="str">
        <f t="shared" si="668"/>
        <v>Y</v>
      </c>
      <c r="J1630" s="38" t="str">
        <f t="shared" si="669"/>
        <v>Y</v>
      </c>
      <c r="K1630" s="38" t="str">
        <f t="shared" si="670"/>
        <v>Y</v>
      </c>
      <c r="L1630" s="44"/>
      <c r="M1630" s="38" t="str">
        <f t="shared" si="677"/>
        <v/>
      </c>
      <c r="N1630" s="38" t="str">
        <f t="shared" si="678"/>
        <v/>
      </c>
      <c r="O1630" s="38" t="str">
        <f t="shared" si="671"/>
        <v/>
      </c>
      <c r="P1630" s="44"/>
      <c r="Q1630" s="44"/>
      <c r="R1630" s="44"/>
      <c r="S1630" s="44"/>
      <c r="T1630" s="44"/>
      <c r="U1630" s="44"/>
      <c r="V1630" s="44"/>
      <c r="W1630" s="44"/>
      <c r="X1630" s="44"/>
      <c r="Y1630" s="38" t="str">
        <f t="shared" si="681"/>
        <v>Y</v>
      </c>
      <c r="Z1630" s="38" t="str">
        <f t="shared" si="682"/>
        <v>Y</v>
      </c>
      <c r="AA1630" s="38" t="str">
        <f t="shared" si="679"/>
        <v>Y</v>
      </c>
      <c r="AC1630" s="59"/>
      <c r="AD1630" s="204"/>
      <c r="AE1630" s="38"/>
      <c r="AF1630" s="38"/>
      <c r="AG1630" s="125">
        <f t="shared" si="672"/>
        <v>70.2744</v>
      </c>
      <c r="AH1630" s="39">
        <v>11</v>
      </c>
      <c r="AI1630" s="123">
        <f t="shared" si="673"/>
        <v>46134.633031839294</v>
      </c>
      <c r="AM1630" s="40">
        <f t="shared" si="664"/>
        <v>8.5</v>
      </c>
      <c r="AN1630" s="39">
        <f t="shared" si="683"/>
        <v>0.8</v>
      </c>
      <c r="AO1630" s="204">
        <f t="shared" si="674"/>
        <v>1.8424336428846894E-4</v>
      </c>
      <c r="AP1630" s="204"/>
      <c r="AQ1630" s="59"/>
      <c r="AR1630" s="59"/>
      <c r="AS1630" s="115">
        <f t="shared" si="675"/>
        <v>1</v>
      </c>
      <c r="AT1630" s="115">
        <f t="shared" si="676"/>
        <v>0</v>
      </c>
      <c r="AU1630" s="115"/>
      <c r="AV1630" s="115"/>
      <c r="AY1630" s="115"/>
      <c r="AZ1630" s="115"/>
      <c r="BA1630" s="43">
        <v>49</v>
      </c>
      <c r="BB1630" s="43" t="s">
        <v>750</v>
      </c>
      <c r="BC1630" s="189" t="s">
        <v>1385</v>
      </c>
      <c r="BD1630" t="s">
        <v>225</v>
      </c>
      <c r="BE1630" s="37" t="s">
        <v>656</v>
      </c>
      <c r="BF1630" s="38"/>
      <c r="BG1630" s="43"/>
      <c r="BH1630" s="189" t="s">
        <v>801</v>
      </c>
      <c r="BI1630" s="43" t="s">
        <v>1387</v>
      </c>
      <c r="BJ1630" s="43" t="s">
        <v>1388</v>
      </c>
      <c r="BK1630" s="189" t="s">
        <v>573</v>
      </c>
      <c r="BN1630" s="43"/>
      <c r="BO1630" s="43" t="s">
        <v>1395</v>
      </c>
      <c r="BP1630" s="48" t="s">
        <v>1406</v>
      </c>
      <c r="BS1630" s="43" t="s">
        <v>538</v>
      </c>
      <c r="BT1630" s="190" t="s">
        <v>2323</v>
      </c>
      <c r="BU1630" s="190"/>
      <c r="BV1630" s="190"/>
      <c r="BW1630" s="249">
        <v>36972</v>
      </c>
      <c r="BX1630" s="249"/>
      <c r="BY1630" s="48" t="s">
        <v>451</v>
      </c>
      <c r="BZ1630" s="191">
        <v>8.5</v>
      </c>
      <c r="CA1630" s="43" t="s">
        <v>1396</v>
      </c>
      <c r="CD1630" s="124" t="s">
        <v>1397</v>
      </c>
      <c r="CE1630" s="43"/>
      <c r="CR1630" s="43" t="s">
        <v>751</v>
      </c>
      <c r="CU1630" s="192">
        <v>123.146</v>
      </c>
      <c r="CV1630" s="39" t="s">
        <v>1395</v>
      </c>
      <c r="CW1630" s="2"/>
      <c r="CX1630" s="193"/>
      <c r="CY1630" s="39" t="s">
        <v>2438</v>
      </c>
      <c r="CZ1630" s="192">
        <v>70.2744</v>
      </c>
      <c r="DA1630" s="43" t="s">
        <v>2046</v>
      </c>
      <c r="DD1630" s="43" t="s">
        <v>1397</v>
      </c>
      <c r="DE1630" s="43"/>
      <c r="DF1630" s="43"/>
      <c r="DG1630" s="43"/>
      <c r="DH1630" s="43"/>
      <c r="DI1630" s="43"/>
      <c r="DJ1630" s="43"/>
      <c r="DK1630" s="43"/>
      <c r="DL1630" s="43"/>
      <c r="DM1630" s="43"/>
      <c r="DN1630" s="43"/>
      <c r="DO1630" s="43"/>
      <c r="DP1630" s="43"/>
      <c r="DQ1630" s="43"/>
      <c r="DR1630" s="124"/>
      <c r="DS1630" s="43"/>
    </row>
    <row r="1631" spans="1:123" s="39" customFormat="1" hidden="1" x14ac:dyDescent="0.2">
      <c r="A1631" s="44" t="str">
        <f t="shared" si="661"/>
        <v>Redfield</v>
      </c>
      <c r="B1631" s="44" t="str">
        <f t="shared" si="657"/>
        <v>1,1-Dichloroethylene</v>
      </c>
      <c r="C1631" s="38" t="s">
        <v>2587</v>
      </c>
      <c r="D1631" s="38" t="str">
        <f t="shared" si="667"/>
        <v>S</v>
      </c>
      <c r="E1631" s="189" t="s">
        <v>372</v>
      </c>
      <c r="F1631" s="155" t="str">
        <f t="shared" si="663"/>
        <v>Residence 046</v>
      </c>
      <c r="G1631" s="44" t="str">
        <f t="shared" si="662"/>
        <v>residential</v>
      </c>
      <c r="H1631" s="44" t="str">
        <f t="shared" si="680"/>
        <v>Basement</v>
      </c>
      <c r="I1631" s="38" t="str">
        <f t="shared" si="668"/>
        <v>Y</v>
      </c>
      <c r="J1631" s="38" t="str">
        <f t="shared" si="669"/>
        <v>Y</v>
      </c>
      <c r="K1631" s="38" t="str">
        <f t="shared" si="670"/>
        <v>Y</v>
      </c>
      <c r="L1631" s="44"/>
      <c r="M1631" s="38" t="str">
        <f t="shared" si="677"/>
        <v/>
      </c>
      <c r="N1631" s="38" t="str">
        <f t="shared" si="678"/>
        <v/>
      </c>
      <c r="O1631" s="38" t="str">
        <f t="shared" si="671"/>
        <v/>
      </c>
      <c r="P1631" s="44"/>
      <c r="Q1631" s="44"/>
      <c r="R1631" s="44"/>
      <c r="S1631" s="44"/>
      <c r="T1631" s="44"/>
      <c r="U1631" s="44"/>
      <c r="V1631" s="44"/>
      <c r="W1631" s="44"/>
      <c r="X1631" s="44"/>
      <c r="Y1631" s="38" t="str">
        <f t="shared" si="681"/>
        <v>Y</v>
      </c>
      <c r="Z1631" s="38" t="str">
        <f t="shared" si="682"/>
        <v>Y</v>
      </c>
      <c r="AA1631" s="38" t="str">
        <f t="shared" si="679"/>
        <v>Y</v>
      </c>
      <c r="AC1631" s="59"/>
      <c r="AD1631" s="204"/>
      <c r="AE1631" s="38"/>
      <c r="AF1631" s="38"/>
      <c r="AG1631" s="125">
        <f t="shared" si="672"/>
        <v>39.699399999999997</v>
      </c>
      <c r="AH1631" s="39">
        <v>11</v>
      </c>
      <c r="AI1631" s="123">
        <f t="shared" si="673"/>
        <v>26062.367669936717</v>
      </c>
      <c r="AM1631" s="40">
        <f t="shared" si="664"/>
        <v>22</v>
      </c>
      <c r="AN1631" s="39">
        <f t="shared" si="683"/>
        <v>0.8</v>
      </c>
      <c r="AO1631" s="204">
        <f t="shared" si="674"/>
        <v>8.4412898623087451E-4</v>
      </c>
      <c r="AP1631" s="204"/>
      <c r="AQ1631" s="59"/>
      <c r="AR1631" s="59"/>
      <c r="AS1631" s="115">
        <f t="shared" si="675"/>
        <v>1</v>
      </c>
      <c r="AT1631" s="115">
        <f t="shared" si="676"/>
        <v>0</v>
      </c>
      <c r="AU1631" s="115"/>
      <c r="AV1631" s="115"/>
      <c r="AY1631" s="115"/>
      <c r="AZ1631" s="115"/>
      <c r="BA1631" s="43">
        <v>49</v>
      </c>
      <c r="BB1631" s="43" t="s">
        <v>750</v>
      </c>
      <c r="BC1631" s="189" t="s">
        <v>1385</v>
      </c>
      <c r="BD1631" t="s">
        <v>225</v>
      </c>
      <c r="BE1631" s="37" t="s">
        <v>656</v>
      </c>
      <c r="BF1631" s="38"/>
      <c r="BG1631" s="43"/>
      <c r="BH1631" s="189" t="s">
        <v>802</v>
      </c>
      <c r="BI1631" s="43" t="s">
        <v>1387</v>
      </c>
      <c r="BJ1631" s="43" t="s">
        <v>1388</v>
      </c>
      <c r="BK1631" s="189" t="s">
        <v>573</v>
      </c>
      <c r="BN1631" s="43"/>
      <c r="BO1631" s="43" t="s">
        <v>1395</v>
      </c>
      <c r="BP1631" s="48" t="s">
        <v>1406</v>
      </c>
      <c r="BS1631" s="43" t="s">
        <v>538</v>
      </c>
      <c r="BT1631" s="190" t="s">
        <v>2323</v>
      </c>
      <c r="BU1631" s="190"/>
      <c r="BV1631" s="190"/>
      <c r="BW1631" s="249">
        <v>36872</v>
      </c>
      <c r="BX1631" s="249"/>
      <c r="BY1631" s="48" t="s">
        <v>451</v>
      </c>
      <c r="BZ1631" s="191">
        <v>22</v>
      </c>
      <c r="CA1631" s="43" t="s">
        <v>1396</v>
      </c>
      <c r="CD1631" s="124" t="s">
        <v>1397</v>
      </c>
      <c r="CE1631" s="43"/>
      <c r="CR1631" s="43" t="s">
        <v>751</v>
      </c>
      <c r="CU1631" s="192">
        <v>171.16900000000001</v>
      </c>
      <c r="CV1631" s="39" t="s">
        <v>1395</v>
      </c>
      <c r="CW1631" s="2"/>
      <c r="CX1631" s="193"/>
      <c r="CY1631" s="39" t="s">
        <v>2438</v>
      </c>
      <c r="CZ1631" s="192">
        <v>39.699399999999997</v>
      </c>
      <c r="DA1631" s="43" t="s">
        <v>2046</v>
      </c>
      <c r="DD1631" s="43" t="s">
        <v>1397</v>
      </c>
      <c r="DE1631" s="43"/>
      <c r="DF1631" s="43"/>
      <c r="DG1631" s="43"/>
      <c r="DH1631" s="43"/>
      <c r="DI1631" s="43"/>
      <c r="DJ1631" s="43"/>
      <c r="DK1631" s="43"/>
      <c r="DL1631" s="43"/>
      <c r="DM1631" s="43"/>
      <c r="DN1631" s="43"/>
      <c r="DO1631" s="43"/>
      <c r="DP1631" s="43"/>
      <c r="DQ1631" s="43"/>
      <c r="DR1631" s="124"/>
      <c r="DS1631" s="43"/>
    </row>
    <row r="1632" spans="1:123" s="39" customFormat="1" hidden="1" x14ac:dyDescent="0.2">
      <c r="A1632" s="44" t="str">
        <f t="shared" si="661"/>
        <v>Redfield</v>
      </c>
      <c r="B1632" s="44" t="str">
        <f t="shared" si="657"/>
        <v>1,1-Dichloroethylene</v>
      </c>
      <c r="C1632" s="38" t="s">
        <v>2587</v>
      </c>
      <c r="D1632" s="38" t="str">
        <f t="shared" si="667"/>
        <v>SI</v>
      </c>
      <c r="E1632" s="189" t="s">
        <v>371</v>
      </c>
      <c r="F1632" s="155" t="str">
        <f t="shared" si="663"/>
        <v>Residence 047</v>
      </c>
      <c r="G1632" s="44" t="str">
        <f t="shared" si="662"/>
        <v>residential</v>
      </c>
      <c r="H1632" s="44" t="str">
        <f t="shared" si="680"/>
        <v>Basement</v>
      </c>
      <c r="I1632" s="38" t="str">
        <f t="shared" si="668"/>
        <v>Y</v>
      </c>
      <c r="J1632" s="38" t="str">
        <f t="shared" si="669"/>
        <v>Y</v>
      </c>
      <c r="K1632" s="38" t="str">
        <f t="shared" si="670"/>
        <v>Y</v>
      </c>
      <c r="L1632" s="44"/>
      <c r="M1632" s="38" t="str">
        <f t="shared" si="677"/>
        <v/>
      </c>
      <c r="N1632" s="38" t="str">
        <f t="shared" si="678"/>
        <v/>
      </c>
      <c r="O1632" s="38" t="str">
        <f t="shared" si="671"/>
        <v/>
      </c>
      <c r="P1632" s="44"/>
      <c r="Q1632" s="44"/>
      <c r="R1632" s="44"/>
      <c r="S1632" s="44"/>
      <c r="T1632" s="44"/>
      <c r="U1632" s="44"/>
      <c r="V1632" s="44"/>
      <c r="W1632" s="44"/>
      <c r="X1632" s="44"/>
      <c r="Y1632" s="38" t="str">
        <f t="shared" si="681"/>
        <v>Y</v>
      </c>
      <c r="Z1632" s="38" t="str">
        <f t="shared" si="682"/>
        <v>Y</v>
      </c>
      <c r="AA1632" s="38" t="str">
        <f t="shared" si="679"/>
        <v>Y</v>
      </c>
      <c r="AC1632" s="59"/>
      <c r="AD1632" s="204"/>
      <c r="AE1632" s="38"/>
      <c r="AF1632" s="38"/>
      <c r="AG1632" s="125">
        <f t="shared" si="672"/>
        <v>78.929400000000001</v>
      </c>
      <c r="AH1632" s="39">
        <v>11</v>
      </c>
      <c r="AI1632" s="123">
        <f t="shared" si="673"/>
        <v>51816.577650229046</v>
      </c>
      <c r="AM1632" s="40">
        <f t="shared" si="664"/>
        <v>5.9000000953674299</v>
      </c>
      <c r="AN1632" s="39">
        <f t="shared" si="683"/>
        <v>0.8</v>
      </c>
      <c r="AO1632" s="204">
        <f t="shared" si="674"/>
        <v>1.1386317589697764E-4</v>
      </c>
      <c r="AP1632" s="204"/>
      <c r="AQ1632" s="59"/>
      <c r="AR1632" s="59"/>
      <c r="AS1632" s="115">
        <f t="shared" si="675"/>
        <v>1</v>
      </c>
      <c r="AT1632" s="115">
        <f t="shared" si="676"/>
        <v>0</v>
      </c>
      <c r="AU1632" s="115"/>
      <c r="AV1632" s="115"/>
      <c r="AY1632" s="115"/>
      <c r="AZ1632" s="115"/>
      <c r="BA1632" s="43">
        <v>49</v>
      </c>
      <c r="BB1632" s="43" t="s">
        <v>750</v>
      </c>
      <c r="BC1632" s="189" t="s">
        <v>554</v>
      </c>
      <c r="BD1632" t="s">
        <v>851</v>
      </c>
      <c r="BE1632" s="37" t="s">
        <v>656</v>
      </c>
      <c r="BF1632" s="38"/>
      <c r="BG1632" s="43"/>
      <c r="BH1632" s="189" t="s">
        <v>803</v>
      </c>
      <c r="BI1632" s="43" t="s">
        <v>1387</v>
      </c>
      <c r="BJ1632" s="43" t="s">
        <v>1388</v>
      </c>
      <c r="BK1632" s="189" t="s">
        <v>573</v>
      </c>
      <c r="BN1632" s="43"/>
      <c r="BO1632" s="43" t="s">
        <v>1395</v>
      </c>
      <c r="BP1632" s="48" t="s">
        <v>1406</v>
      </c>
      <c r="BS1632" s="43" t="s">
        <v>538</v>
      </c>
      <c r="BT1632" s="190" t="s">
        <v>2321</v>
      </c>
      <c r="BU1632" s="190"/>
      <c r="BV1632" s="190"/>
      <c r="BW1632" s="249">
        <v>37021</v>
      </c>
      <c r="BX1632" s="249"/>
      <c r="BY1632" s="48" t="s">
        <v>451</v>
      </c>
      <c r="BZ1632" s="191">
        <v>5.9000000953674299</v>
      </c>
      <c r="CA1632" s="43" t="s">
        <v>1396</v>
      </c>
      <c r="CD1632" s="124" t="s">
        <v>1397</v>
      </c>
      <c r="CE1632" s="43"/>
      <c r="CR1632" s="43" t="s">
        <v>751</v>
      </c>
      <c r="CU1632" s="192">
        <v>181.55</v>
      </c>
      <c r="CV1632" s="39" t="s">
        <v>1395</v>
      </c>
      <c r="CW1632" s="2"/>
      <c r="CX1632" s="193"/>
      <c r="CY1632" s="39" t="s">
        <v>2438</v>
      </c>
      <c r="CZ1632" s="192">
        <v>78.929400000000001</v>
      </c>
      <c r="DA1632" s="43" t="s">
        <v>2046</v>
      </c>
      <c r="DD1632" s="43" t="s">
        <v>1397</v>
      </c>
      <c r="DE1632" s="43"/>
      <c r="DF1632" s="43"/>
      <c r="DG1632" s="43"/>
      <c r="DH1632" s="43"/>
      <c r="DI1632" s="43"/>
      <c r="DJ1632" s="43"/>
      <c r="DK1632" s="43"/>
      <c r="DL1632" s="43"/>
      <c r="DM1632" s="43"/>
      <c r="DN1632" s="43"/>
      <c r="DO1632" s="43"/>
      <c r="DP1632" s="43"/>
      <c r="DQ1632" s="43"/>
      <c r="DR1632" s="124"/>
      <c r="DS1632" s="43"/>
    </row>
    <row r="1633" spans="1:123" s="39" customFormat="1" hidden="1" x14ac:dyDescent="0.2">
      <c r="A1633" s="44" t="str">
        <f t="shared" si="661"/>
        <v>Redfield</v>
      </c>
      <c r="B1633" s="44" t="str">
        <f t="shared" si="657"/>
        <v>1,1-Dichloroethylene</v>
      </c>
      <c r="C1633" s="38" t="s">
        <v>2587</v>
      </c>
      <c r="D1633" s="38" t="str">
        <f t="shared" si="667"/>
        <v>S</v>
      </c>
      <c r="E1633" s="189" t="s">
        <v>372</v>
      </c>
      <c r="F1633" s="155" t="str">
        <f t="shared" si="663"/>
        <v>Residence 048</v>
      </c>
      <c r="G1633" s="44" t="str">
        <f t="shared" si="662"/>
        <v>residential</v>
      </c>
      <c r="H1633" s="44" t="str">
        <f t="shared" si="680"/>
        <v>Basement</v>
      </c>
      <c r="I1633" s="38" t="str">
        <f t="shared" si="668"/>
        <v>Y</v>
      </c>
      <c r="J1633" s="38" t="str">
        <f t="shared" si="669"/>
        <v>Y</v>
      </c>
      <c r="K1633" s="38" t="str">
        <f t="shared" si="670"/>
        <v>Y</v>
      </c>
      <c r="L1633" s="44"/>
      <c r="M1633" s="38" t="str">
        <f t="shared" si="677"/>
        <v/>
      </c>
      <c r="N1633" s="38" t="str">
        <f t="shared" si="678"/>
        <v/>
      </c>
      <c r="O1633" s="38" t="str">
        <f t="shared" si="671"/>
        <v/>
      </c>
      <c r="P1633" s="44"/>
      <c r="Q1633" s="44"/>
      <c r="R1633" s="44"/>
      <c r="S1633" s="44"/>
      <c r="T1633" s="44"/>
      <c r="U1633" s="44"/>
      <c r="V1633" s="44"/>
      <c r="W1633" s="44"/>
      <c r="X1633" s="44"/>
      <c r="Y1633" s="38" t="str">
        <f t="shared" si="681"/>
        <v>Y</v>
      </c>
      <c r="Z1633" s="38" t="str">
        <f t="shared" si="682"/>
        <v>Y</v>
      </c>
      <c r="AA1633" s="38" t="str">
        <f t="shared" si="679"/>
        <v>Y</v>
      </c>
      <c r="AC1633" s="59"/>
      <c r="AD1633" s="204"/>
      <c r="AE1633" s="38"/>
      <c r="AF1633" s="38"/>
      <c r="AG1633" s="125">
        <f t="shared" si="672"/>
        <v>199.99299999999999</v>
      </c>
      <c r="AH1633" s="39">
        <v>11</v>
      </c>
      <c r="AI1633" s="123">
        <f t="shared" si="673"/>
        <v>131293.95148071897</v>
      </c>
      <c r="AM1633" s="40">
        <f t="shared" si="664"/>
        <v>62</v>
      </c>
      <c r="AN1633" s="39">
        <f t="shared" si="683"/>
        <v>0.8</v>
      </c>
      <c r="AO1633" s="204">
        <f t="shared" si="674"/>
        <v>4.7222281986923777E-4</v>
      </c>
      <c r="AP1633" s="204"/>
      <c r="AQ1633" s="59"/>
      <c r="AR1633" s="59"/>
      <c r="AS1633" s="115">
        <f t="shared" si="675"/>
        <v>1</v>
      </c>
      <c r="AT1633" s="115">
        <f t="shared" si="676"/>
        <v>0</v>
      </c>
      <c r="AU1633" s="115"/>
      <c r="AV1633" s="115"/>
      <c r="AY1633" s="115"/>
      <c r="AZ1633" s="115"/>
      <c r="BA1633" s="43">
        <v>49</v>
      </c>
      <c r="BB1633" s="43" t="s">
        <v>750</v>
      </c>
      <c r="BC1633" s="189" t="s">
        <v>1385</v>
      </c>
      <c r="BD1633" t="s">
        <v>225</v>
      </c>
      <c r="BE1633" s="37" t="s">
        <v>656</v>
      </c>
      <c r="BF1633" s="38"/>
      <c r="BG1633" s="43"/>
      <c r="BH1633" s="189" t="s">
        <v>804</v>
      </c>
      <c r="BI1633" s="43" t="s">
        <v>1387</v>
      </c>
      <c r="BJ1633" s="43" t="s">
        <v>1388</v>
      </c>
      <c r="BK1633" s="189" t="s">
        <v>573</v>
      </c>
      <c r="BN1633" s="43"/>
      <c r="BO1633" s="43" t="s">
        <v>1395</v>
      </c>
      <c r="BP1633" s="48" t="s">
        <v>1406</v>
      </c>
      <c r="BS1633" s="43" t="s">
        <v>538</v>
      </c>
      <c r="BT1633" s="190" t="s">
        <v>2328</v>
      </c>
      <c r="BU1633" s="190"/>
      <c r="BV1633" s="190"/>
      <c r="BW1633" s="249">
        <v>36916</v>
      </c>
      <c r="BX1633" s="249"/>
      <c r="BY1633" s="48" t="s">
        <v>451</v>
      </c>
      <c r="BZ1633" s="191">
        <v>62</v>
      </c>
      <c r="CA1633" s="43" t="s">
        <v>1396</v>
      </c>
      <c r="CD1633" s="124" t="s">
        <v>1397</v>
      </c>
      <c r="CE1633" s="43"/>
      <c r="CR1633" s="43" t="s">
        <v>751</v>
      </c>
      <c r="CU1633" s="192">
        <v>174.773</v>
      </c>
      <c r="CV1633" s="39" t="s">
        <v>1395</v>
      </c>
      <c r="CW1633" s="2"/>
      <c r="CX1633" s="193"/>
      <c r="CY1633" s="39" t="s">
        <v>2438</v>
      </c>
      <c r="CZ1633" s="192">
        <v>199.99299999999999</v>
      </c>
      <c r="DA1633" s="43" t="s">
        <v>2046</v>
      </c>
      <c r="DD1633" s="43" t="s">
        <v>1397</v>
      </c>
      <c r="DE1633" s="43"/>
      <c r="DF1633" s="43"/>
      <c r="DG1633" s="43"/>
      <c r="DH1633" s="43"/>
      <c r="DI1633" s="43"/>
      <c r="DJ1633" s="43"/>
      <c r="DK1633" s="43"/>
      <c r="DL1633" s="43"/>
      <c r="DM1633" s="43"/>
      <c r="DN1633" s="43"/>
      <c r="DO1633" s="43"/>
      <c r="DP1633" s="43"/>
      <c r="DQ1633" s="43"/>
      <c r="DR1633" s="124"/>
      <c r="DS1633" s="43"/>
    </row>
    <row r="1634" spans="1:123" s="39" customFormat="1" hidden="1" x14ac:dyDescent="0.2">
      <c r="A1634" s="44" t="str">
        <f t="shared" si="661"/>
        <v>Redfield</v>
      </c>
      <c r="B1634" s="44" t="str">
        <f t="shared" si="657"/>
        <v>1,1-Dichloroethylene</v>
      </c>
      <c r="C1634" s="38" t="s">
        <v>2587</v>
      </c>
      <c r="D1634" s="38" t="str">
        <f t="shared" si="667"/>
        <v>S</v>
      </c>
      <c r="E1634" s="189" t="s">
        <v>372</v>
      </c>
      <c r="F1634" s="155" t="str">
        <f t="shared" si="663"/>
        <v>Residence 049</v>
      </c>
      <c r="G1634" s="44" t="str">
        <f t="shared" si="662"/>
        <v>residential</v>
      </c>
      <c r="H1634" s="44" t="str">
        <f t="shared" si="680"/>
        <v>Basement</v>
      </c>
      <c r="I1634" s="38" t="str">
        <f t="shared" si="668"/>
        <v>Y</v>
      </c>
      <c r="J1634" s="38" t="str">
        <f t="shared" si="669"/>
        <v>Y</v>
      </c>
      <c r="K1634" s="38" t="str">
        <f t="shared" si="670"/>
        <v>Y</v>
      </c>
      <c r="L1634" s="44"/>
      <c r="M1634" s="38" t="str">
        <f t="shared" si="677"/>
        <v/>
      </c>
      <c r="N1634" s="38" t="str">
        <f t="shared" si="678"/>
        <v/>
      </c>
      <c r="O1634" s="38" t="str">
        <f t="shared" si="671"/>
        <v/>
      </c>
      <c r="P1634" s="44"/>
      <c r="Q1634" s="44"/>
      <c r="R1634" s="44"/>
      <c r="S1634" s="44"/>
      <c r="T1634" s="44"/>
      <c r="U1634" s="44"/>
      <c r="V1634" s="44"/>
      <c r="W1634" s="44"/>
      <c r="X1634" s="44"/>
      <c r="Y1634" s="38" t="str">
        <f t="shared" si="681"/>
        <v>Y</v>
      </c>
      <c r="Z1634" s="38" t="str">
        <f t="shared" si="682"/>
        <v>Y</v>
      </c>
      <c r="AA1634" s="38" t="str">
        <f t="shared" si="679"/>
        <v>Y</v>
      </c>
      <c r="AC1634" s="59"/>
      <c r="AD1634" s="204"/>
      <c r="AE1634" s="38"/>
      <c r="AF1634" s="38"/>
      <c r="AG1634" s="125">
        <f t="shared" si="672"/>
        <v>199.99299999999999</v>
      </c>
      <c r="AH1634" s="39">
        <v>11</v>
      </c>
      <c r="AI1634" s="123">
        <f t="shared" si="673"/>
        <v>131293.95148071897</v>
      </c>
      <c r="AM1634" s="40">
        <f t="shared" si="664"/>
        <v>89</v>
      </c>
      <c r="AN1634" s="39">
        <f t="shared" si="683"/>
        <v>0.8</v>
      </c>
      <c r="AO1634" s="204">
        <f t="shared" si="674"/>
        <v>6.7786824142519622E-4</v>
      </c>
      <c r="AP1634" s="204"/>
      <c r="AQ1634" s="59"/>
      <c r="AR1634" s="59"/>
      <c r="AS1634" s="115">
        <f t="shared" si="675"/>
        <v>1</v>
      </c>
      <c r="AT1634" s="115">
        <f t="shared" si="676"/>
        <v>0</v>
      </c>
      <c r="AU1634" s="115"/>
      <c r="AV1634" s="115"/>
      <c r="AY1634" s="115"/>
      <c r="AZ1634" s="115"/>
      <c r="BA1634" s="43">
        <v>49</v>
      </c>
      <c r="BB1634" s="43" t="s">
        <v>750</v>
      </c>
      <c r="BC1634" s="189" t="s">
        <v>1385</v>
      </c>
      <c r="BD1634" t="s">
        <v>225</v>
      </c>
      <c r="BE1634" s="37" t="s">
        <v>656</v>
      </c>
      <c r="BF1634" s="38"/>
      <c r="BG1634" s="43"/>
      <c r="BH1634" s="189" t="s">
        <v>805</v>
      </c>
      <c r="BI1634" s="43" t="s">
        <v>1387</v>
      </c>
      <c r="BJ1634" s="43" t="s">
        <v>1388</v>
      </c>
      <c r="BK1634" s="189" t="s">
        <v>573</v>
      </c>
      <c r="BN1634" s="43"/>
      <c r="BO1634" s="43" t="s">
        <v>1395</v>
      </c>
      <c r="BP1634" s="48" t="s">
        <v>1406</v>
      </c>
      <c r="BS1634" s="43" t="s">
        <v>538</v>
      </c>
      <c r="BT1634" s="190" t="s">
        <v>2326</v>
      </c>
      <c r="BU1634" s="190"/>
      <c r="BV1634" s="190"/>
      <c r="BW1634" s="249">
        <v>36917</v>
      </c>
      <c r="BX1634" s="249"/>
      <c r="BY1634" s="48" t="s">
        <v>451</v>
      </c>
      <c r="BZ1634" s="191">
        <v>89</v>
      </c>
      <c r="CA1634" s="43" t="s">
        <v>1396</v>
      </c>
      <c r="CD1634" s="124" t="s">
        <v>1397</v>
      </c>
      <c r="CE1634" s="43"/>
      <c r="CR1634" s="43" t="s">
        <v>751</v>
      </c>
      <c r="CU1634" s="192">
        <v>109.806</v>
      </c>
      <c r="CV1634" s="39" t="s">
        <v>1395</v>
      </c>
      <c r="CW1634" s="2"/>
      <c r="CX1634" s="193"/>
      <c r="CY1634" s="39" t="s">
        <v>2438</v>
      </c>
      <c r="CZ1634" s="192">
        <v>199.99299999999999</v>
      </c>
      <c r="DA1634" s="43" t="s">
        <v>2046</v>
      </c>
      <c r="DD1634" s="43" t="s">
        <v>1397</v>
      </c>
      <c r="DE1634" s="43"/>
      <c r="DF1634" s="43"/>
      <c r="DG1634" s="43"/>
      <c r="DH1634" s="43"/>
      <c r="DI1634" s="43"/>
      <c r="DJ1634" s="43"/>
      <c r="DK1634" s="43"/>
      <c r="DL1634" s="43"/>
      <c r="DM1634" s="43"/>
      <c r="DN1634" s="43"/>
      <c r="DO1634" s="43"/>
      <c r="DP1634" s="43"/>
      <c r="DQ1634" s="43"/>
      <c r="DR1634" s="124"/>
      <c r="DS1634" s="43"/>
    </row>
    <row r="1635" spans="1:123" s="39" customFormat="1" hidden="1" x14ac:dyDescent="0.2">
      <c r="A1635" s="44" t="str">
        <f t="shared" si="661"/>
        <v>Redfield</v>
      </c>
      <c r="B1635" s="44" t="str">
        <f t="shared" si="657"/>
        <v>1,1-Dichloroethylene</v>
      </c>
      <c r="C1635" s="38" t="s">
        <v>2587</v>
      </c>
      <c r="D1635" s="38" t="str">
        <f t="shared" si="667"/>
        <v>S</v>
      </c>
      <c r="E1635" s="189" t="s">
        <v>372</v>
      </c>
      <c r="F1635" s="155" t="str">
        <f t="shared" si="663"/>
        <v>Residence 050</v>
      </c>
      <c r="G1635" s="44" t="str">
        <f t="shared" si="662"/>
        <v>residential</v>
      </c>
      <c r="H1635" s="44" t="str">
        <f t="shared" si="680"/>
        <v>Basement</v>
      </c>
      <c r="I1635" s="38" t="str">
        <f t="shared" si="668"/>
        <v>Y</v>
      </c>
      <c r="J1635" s="38" t="str">
        <f t="shared" si="669"/>
        <v>Y</v>
      </c>
      <c r="K1635" s="38" t="str">
        <f t="shared" si="670"/>
        <v>Y</v>
      </c>
      <c r="L1635" s="44"/>
      <c r="M1635" s="38" t="str">
        <f t="shared" si="677"/>
        <v/>
      </c>
      <c r="N1635" s="38" t="str">
        <f t="shared" si="678"/>
        <v/>
      </c>
      <c r="O1635" s="38" t="str">
        <f t="shared" si="671"/>
        <v/>
      </c>
      <c r="P1635" s="44"/>
      <c r="Q1635" s="44"/>
      <c r="R1635" s="44"/>
      <c r="S1635" s="44"/>
      <c r="T1635" s="44"/>
      <c r="U1635" s="44"/>
      <c r="V1635" s="44"/>
      <c r="W1635" s="44"/>
      <c r="X1635" s="44"/>
      <c r="Y1635" s="38" t="str">
        <f t="shared" si="681"/>
        <v>Y</v>
      </c>
      <c r="Z1635" s="38" t="str">
        <f t="shared" si="682"/>
        <v>Y</v>
      </c>
      <c r="AA1635" s="38" t="str">
        <f t="shared" si="679"/>
        <v>Y</v>
      </c>
      <c r="AC1635" s="59"/>
      <c r="AD1635" s="204"/>
      <c r="AE1635" s="38"/>
      <c r="AF1635" s="38"/>
      <c r="AG1635" s="125">
        <f t="shared" si="672"/>
        <v>199.99299999999999</v>
      </c>
      <c r="AH1635" s="39">
        <v>11</v>
      </c>
      <c r="AI1635" s="123">
        <f t="shared" si="673"/>
        <v>131293.95148071897</v>
      </c>
      <c r="AM1635" s="40">
        <f t="shared" si="664"/>
        <v>27</v>
      </c>
      <c r="AN1635" s="39">
        <f t="shared" si="683"/>
        <v>0.8</v>
      </c>
      <c r="AO1635" s="204">
        <f t="shared" si="674"/>
        <v>2.0564542155595839E-4</v>
      </c>
      <c r="AP1635" s="204"/>
      <c r="AQ1635" s="59"/>
      <c r="AR1635" s="59"/>
      <c r="AS1635" s="115">
        <f t="shared" si="675"/>
        <v>1</v>
      </c>
      <c r="AT1635" s="115">
        <f t="shared" si="676"/>
        <v>0</v>
      </c>
      <c r="AU1635" s="115"/>
      <c r="AV1635" s="115"/>
      <c r="AY1635" s="115"/>
      <c r="AZ1635" s="115"/>
      <c r="BA1635" s="43">
        <v>49</v>
      </c>
      <c r="BB1635" s="43" t="s">
        <v>750</v>
      </c>
      <c r="BC1635" s="189" t="s">
        <v>1385</v>
      </c>
      <c r="BD1635" t="s">
        <v>225</v>
      </c>
      <c r="BE1635" s="37" t="s">
        <v>656</v>
      </c>
      <c r="BF1635" s="38"/>
      <c r="BG1635" s="43"/>
      <c r="BH1635" s="189" t="s">
        <v>806</v>
      </c>
      <c r="BI1635" s="43" t="s">
        <v>1387</v>
      </c>
      <c r="BJ1635" s="43" t="s">
        <v>1388</v>
      </c>
      <c r="BK1635" s="189" t="s">
        <v>573</v>
      </c>
      <c r="BN1635" s="43"/>
      <c r="BO1635" s="43" t="s">
        <v>1395</v>
      </c>
      <c r="BP1635" s="48" t="s">
        <v>1406</v>
      </c>
      <c r="BS1635" s="43" t="s">
        <v>538</v>
      </c>
      <c r="BT1635" s="190" t="s">
        <v>2323</v>
      </c>
      <c r="BU1635" s="190"/>
      <c r="BV1635" s="190"/>
      <c r="BW1635" s="249">
        <v>36999</v>
      </c>
      <c r="BX1635" s="249"/>
      <c r="BY1635" s="48" t="s">
        <v>451</v>
      </c>
      <c r="BZ1635" s="191">
        <v>27</v>
      </c>
      <c r="CA1635" s="43" t="s">
        <v>1396</v>
      </c>
      <c r="CD1635" s="124" t="s">
        <v>1397</v>
      </c>
      <c r="CE1635" s="43"/>
      <c r="CR1635" s="43" t="s">
        <v>751</v>
      </c>
      <c r="CU1635" s="192">
        <v>66.6875</v>
      </c>
      <c r="CV1635" s="39" t="s">
        <v>1395</v>
      </c>
      <c r="CW1635" s="2"/>
      <c r="CX1635" s="193"/>
      <c r="CY1635" s="39" t="s">
        <v>2438</v>
      </c>
      <c r="CZ1635" s="192">
        <v>199.99299999999999</v>
      </c>
      <c r="DA1635" s="43" t="s">
        <v>2046</v>
      </c>
      <c r="DD1635" s="43" t="s">
        <v>1397</v>
      </c>
      <c r="DE1635" s="43"/>
      <c r="DF1635" s="43"/>
      <c r="DG1635" s="43"/>
      <c r="DH1635" s="43"/>
      <c r="DI1635" s="43"/>
      <c r="DJ1635" s="43"/>
      <c r="DK1635" s="43"/>
      <c r="DL1635" s="43"/>
      <c r="DM1635" s="43"/>
      <c r="DN1635" s="43"/>
      <c r="DO1635" s="43"/>
      <c r="DP1635" s="43"/>
      <c r="DQ1635" s="43"/>
      <c r="DR1635" s="124"/>
      <c r="DS1635" s="43"/>
    </row>
    <row r="1636" spans="1:123" s="39" customFormat="1" hidden="1" x14ac:dyDescent="0.2">
      <c r="A1636" s="44" t="str">
        <f t="shared" si="661"/>
        <v>Redfield</v>
      </c>
      <c r="B1636" s="44" t="str">
        <f t="shared" si="657"/>
        <v>1,1-Dichloroethylene</v>
      </c>
      <c r="C1636" s="38" t="s">
        <v>2587</v>
      </c>
      <c r="D1636" s="38" t="str">
        <f t="shared" si="667"/>
        <v>S</v>
      </c>
      <c r="E1636" s="189" t="s">
        <v>372</v>
      </c>
      <c r="F1636" s="155" t="str">
        <f t="shared" si="663"/>
        <v>Residence 051</v>
      </c>
      <c r="G1636" s="44" t="str">
        <f t="shared" si="662"/>
        <v>residential</v>
      </c>
      <c r="H1636" s="44" t="str">
        <f t="shared" si="680"/>
        <v>Basement</v>
      </c>
      <c r="I1636" s="38" t="str">
        <f t="shared" si="668"/>
        <v>Y</v>
      </c>
      <c r="J1636" s="38" t="str">
        <f t="shared" si="669"/>
        <v>Y</v>
      </c>
      <c r="K1636" s="38" t="str">
        <f t="shared" si="670"/>
        <v>Y</v>
      </c>
      <c r="L1636" s="44"/>
      <c r="M1636" s="38" t="str">
        <f t="shared" si="677"/>
        <v/>
      </c>
      <c r="N1636" s="38" t="str">
        <f t="shared" si="678"/>
        <v/>
      </c>
      <c r="O1636" s="38" t="str">
        <f t="shared" si="671"/>
        <v/>
      </c>
      <c r="P1636" s="44"/>
      <c r="Q1636" s="44"/>
      <c r="R1636" s="44"/>
      <c r="S1636" s="44"/>
      <c r="T1636" s="44"/>
      <c r="U1636" s="44"/>
      <c r="V1636" s="44"/>
      <c r="W1636" s="44"/>
      <c r="X1636" s="44"/>
      <c r="Y1636" s="38" t="str">
        <f t="shared" si="681"/>
        <v>Y</v>
      </c>
      <c r="Z1636" s="38" t="str">
        <f t="shared" si="682"/>
        <v>Y</v>
      </c>
      <c r="AA1636" s="38" t="str">
        <f t="shared" si="679"/>
        <v>Y</v>
      </c>
      <c r="AC1636" s="59"/>
      <c r="AD1636" s="204"/>
      <c r="AE1636" s="38"/>
      <c r="AF1636" s="38"/>
      <c r="AG1636" s="125">
        <f t="shared" si="672"/>
        <v>198.95500000000001</v>
      </c>
      <c r="AH1636" s="39">
        <v>11</v>
      </c>
      <c r="AI1636" s="123">
        <f t="shared" si="673"/>
        <v>130612.51202215298</v>
      </c>
      <c r="AM1636" s="40">
        <f t="shared" si="664"/>
        <v>73</v>
      </c>
      <c r="AN1636" s="39">
        <f t="shared" si="683"/>
        <v>0.8</v>
      </c>
      <c r="AO1636" s="204">
        <f t="shared" si="674"/>
        <v>5.5890510694426112E-4</v>
      </c>
      <c r="AP1636" s="204"/>
      <c r="AQ1636" s="59"/>
      <c r="AR1636" s="59"/>
      <c r="AS1636" s="115">
        <f t="shared" si="675"/>
        <v>1</v>
      </c>
      <c r="AT1636" s="115">
        <f t="shared" si="676"/>
        <v>0</v>
      </c>
      <c r="AU1636" s="115"/>
      <c r="AV1636" s="115"/>
      <c r="AY1636" s="115"/>
      <c r="AZ1636" s="115"/>
      <c r="BA1636" s="43">
        <v>49</v>
      </c>
      <c r="BB1636" s="43" t="s">
        <v>750</v>
      </c>
      <c r="BC1636" s="189" t="s">
        <v>1385</v>
      </c>
      <c r="BD1636" t="s">
        <v>225</v>
      </c>
      <c r="BE1636" s="37" t="s">
        <v>656</v>
      </c>
      <c r="BF1636" s="38"/>
      <c r="BG1636" s="43"/>
      <c r="BH1636" s="189" t="s">
        <v>807</v>
      </c>
      <c r="BI1636" s="43" t="s">
        <v>1387</v>
      </c>
      <c r="BJ1636" s="43" t="s">
        <v>1388</v>
      </c>
      <c r="BK1636" s="189" t="s">
        <v>573</v>
      </c>
      <c r="BN1636" s="43"/>
      <c r="BO1636" s="43" t="s">
        <v>1395</v>
      </c>
      <c r="BP1636" s="48" t="s">
        <v>1406</v>
      </c>
      <c r="BS1636" s="43" t="s">
        <v>538</v>
      </c>
      <c r="BT1636" s="190" t="s">
        <v>2322</v>
      </c>
      <c r="BU1636" s="190"/>
      <c r="BV1636" s="190"/>
      <c r="BW1636" s="249">
        <v>36945</v>
      </c>
      <c r="BX1636" s="249"/>
      <c r="BY1636" s="48" t="s">
        <v>451</v>
      </c>
      <c r="BZ1636" s="191">
        <v>73</v>
      </c>
      <c r="CA1636" s="43" t="s">
        <v>1396</v>
      </c>
      <c r="CD1636" s="124" t="s">
        <v>1397</v>
      </c>
      <c r="CE1636" s="43"/>
      <c r="CR1636" s="43" t="s">
        <v>751</v>
      </c>
      <c r="CU1636" s="192">
        <v>117.1</v>
      </c>
      <c r="CV1636" s="39" t="s">
        <v>1395</v>
      </c>
      <c r="CW1636" s="2"/>
      <c r="CX1636" s="193"/>
      <c r="CY1636" s="39" t="s">
        <v>2438</v>
      </c>
      <c r="CZ1636" s="192">
        <v>198.95500000000001</v>
      </c>
      <c r="DA1636" s="43" t="s">
        <v>2046</v>
      </c>
      <c r="DD1636" s="43" t="s">
        <v>1397</v>
      </c>
      <c r="DE1636" s="43"/>
      <c r="DF1636" s="43"/>
      <c r="DG1636" s="43"/>
      <c r="DH1636" s="43"/>
      <c r="DI1636" s="43"/>
      <c r="DJ1636" s="43"/>
      <c r="DK1636" s="43"/>
      <c r="DL1636" s="43"/>
      <c r="DM1636" s="43"/>
      <c r="DN1636" s="43"/>
      <c r="DO1636" s="43"/>
      <c r="DP1636" s="43"/>
      <c r="DQ1636" s="43"/>
      <c r="DR1636" s="124"/>
      <c r="DS1636" s="43"/>
    </row>
    <row r="1637" spans="1:123" s="39" customFormat="1" hidden="1" x14ac:dyDescent="0.2">
      <c r="A1637" s="44" t="str">
        <f t="shared" si="661"/>
        <v>Redfield</v>
      </c>
      <c r="B1637" s="44" t="str">
        <f t="shared" ref="B1637:B1700" si="684">BS1637</f>
        <v>1,1-Dichloroethylene</v>
      </c>
      <c r="C1637" s="38" t="s">
        <v>2587</v>
      </c>
      <c r="D1637" s="38" t="str">
        <f t="shared" si="667"/>
        <v>S</v>
      </c>
      <c r="E1637" s="189" t="s">
        <v>372</v>
      </c>
      <c r="F1637" s="155" t="str">
        <f t="shared" si="663"/>
        <v>Residence 052</v>
      </c>
      <c r="G1637" s="44" t="str">
        <f t="shared" si="662"/>
        <v>residential</v>
      </c>
      <c r="H1637" s="44" t="str">
        <f t="shared" si="680"/>
        <v>Basement</v>
      </c>
      <c r="I1637" s="38" t="str">
        <f t="shared" si="668"/>
        <v>Y</v>
      </c>
      <c r="J1637" s="38" t="str">
        <f t="shared" si="669"/>
        <v>Y</v>
      </c>
      <c r="K1637" s="38" t="str">
        <f t="shared" si="670"/>
        <v>Y</v>
      </c>
      <c r="L1637" s="44"/>
      <c r="M1637" s="38" t="str">
        <f t="shared" si="677"/>
        <v/>
      </c>
      <c r="N1637" s="38" t="str">
        <f t="shared" si="678"/>
        <v/>
      </c>
      <c r="O1637" s="38" t="str">
        <f t="shared" si="671"/>
        <v/>
      </c>
      <c r="P1637" s="44"/>
      <c r="Q1637" s="44"/>
      <c r="R1637" s="44"/>
      <c r="S1637" s="44"/>
      <c r="T1637" s="44"/>
      <c r="U1637" s="44"/>
      <c r="V1637" s="44"/>
      <c r="W1637" s="44"/>
      <c r="X1637" s="44"/>
      <c r="Y1637" s="38" t="str">
        <f t="shared" si="681"/>
        <v>Y</v>
      </c>
      <c r="Z1637" s="38" t="str">
        <f t="shared" si="682"/>
        <v>Y</v>
      </c>
      <c r="AA1637" s="38" t="str">
        <f t="shared" si="679"/>
        <v>Y</v>
      </c>
      <c r="AC1637" s="59"/>
      <c r="AD1637" s="204"/>
      <c r="AE1637" s="38"/>
      <c r="AF1637" s="38"/>
      <c r="AG1637" s="125">
        <f t="shared" si="672"/>
        <v>172.089</v>
      </c>
      <c r="AH1637" s="39">
        <v>11</v>
      </c>
      <c r="AI1637" s="123">
        <f t="shared" si="673"/>
        <v>112975.17821306469</v>
      </c>
      <c r="AM1637" s="40">
        <f t="shared" si="664"/>
        <v>46</v>
      </c>
      <c r="AN1637" s="39">
        <f t="shared" si="683"/>
        <v>0.8</v>
      </c>
      <c r="AO1637" s="204">
        <f t="shared" si="674"/>
        <v>4.0716908552466849E-4</v>
      </c>
      <c r="AP1637" s="204"/>
      <c r="AQ1637" s="59"/>
      <c r="AR1637" s="59"/>
      <c r="AS1637" s="115">
        <f t="shared" si="675"/>
        <v>1</v>
      </c>
      <c r="AT1637" s="115">
        <f t="shared" si="676"/>
        <v>0</v>
      </c>
      <c r="AU1637" s="115"/>
      <c r="AV1637" s="115"/>
      <c r="AY1637" s="115"/>
      <c r="AZ1637" s="115"/>
      <c r="BA1637" s="43">
        <v>49</v>
      </c>
      <c r="BB1637" s="43" t="s">
        <v>750</v>
      </c>
      <c r="BC1637" s="189" t="s">
        <v>1385</v>
      </c>
      <c r="BD1637" t="s">
        <v>225</v>
      </c>
      <c r="BE1637" s="37" t="s">
        <v>656</v>
      </c>
      <c r="BF1637" s="38"/>
      <c r="BG1637" s="43"/>
      <c r="BH1637" s="189" t="s">
        <v>808</v>
      </c>
      <c r="BI1637" s="43" t="s">
        <v>1387</v>
      </c>
      <c r="BJ1637" s="43" t="s">
        <v>1388</v>
      </c>
      <c r="BK1637" s="189" t="s">
        <v>573</v>
      </c>
      <c r="BN1637" s="43"/>
      <c r="BO1637" s="43" t="s">
        <v>1395</v>
      </c>
      <c r="BP1637" s="48" t="s">
        <v>1406</v>
      </c>
      <c r="BS1637" s="43" t="s">
        <v>538</v>
      </c>
      <c r="BT1637" s="190" t="s">
        <v>2322</v>
      </c>
      <c r="BU1637" s="190"/>
      <c r="BV1637" s="190"/>
      <c r="BW1637" s="249">
        <v>36994</v>
      </c>
      <c r="BX1637" s="249"/>
      <c r="BY1637" s="48" t="s">
        <v>451</v>
      </c>
      <c r="BZ1637" s="191">
        <v>46</v>
      </c>
      <c r="CA1637" s="43" t="s">
        <v>1396</v>
      </c>
      <c r="CD1637" s="124" t="s">
        <v>1397</v>
      </c>
      <c r="CE1637" s="43"/>
      <c r="CR1637" s="43" t="s">
        <v>751</v>
      </c>
      <c r="CU1637" s="192">
        <v>76.117900000000006</v>
      </c>
      <c r="CV1637" s="39" t="s">
        <v>1395</v>
      </c>
      <c r="CW1637" s="2"/>
      <c r="CX1637" s="193"/>
      <c r="CY1637" s="39" t="s">
        <v>2438</v>
      </c>
      <c r="CZ1637" s="192">
        <v>172.089</v>
      </c>
      <c r="DA1637" s="43" t="s">
        <v>2046</v>
      </c>
      <c r="DD1637" s="43" t="s">
        <v>1397</v>
      </c>
      <c r="DE1637" s="43"/>
      <c r="DF1637" s="43"/>
      <c r="DG1637" s="43"/>
      <c r="DH1637" s="43"/>
      <c r="DI1637" s="43"/>
      <c r="DJ1637" s="43"/>
      <c r="DK1637" s="43"/>
      <c r="DL1637" s="43"/>
      <c r="DM1637" s="43"/>
      <c r="DN1637" s="43"/>
      <c r="DO1637" s="43"/>
      <c r="DP1637" s="43"/>
      <c r="DQ1637" s="43"/>
      <c r="DR1637" s="124"/>
      <c r="DS1637" s="43"/>
    </row>
    <row r="1638" spans="1:123" s="39" customFormat="1" hidden="1" x14ac:dyDescent="0.2">
      <c r="A1638" s="44" t="str">
        <f t="shared" si="661"/>
        <v>Redfield</v>
      </c>
      <c r="B1638" s="44" t="str">
        <f t="shared" si="684"/>
        <v>1,1-Dichloroethylene</v>
      </c>
      <c r="C1638" s="38" t="s">
        <v>2587</v>
      </c>
      <c r="D1638" s="38" t="str">
        <f t="shared" si="667"/>
        <v>S</v>
      </c>
      <c r="E1638" s="189" t="s">
        <v>372</v>
      </c>
      <c r="F1638" s="155" t="str">
        <f t="shared" si="663"/>
        <v>Residence 053</v>
      </c>
      <c r="G1638" s="44" t="str">
        <f t="shared" si="662"/>
        <v>residential</v>
      </c>
      <c r="H1638" s="44" t="str">
        <f t="shared" si="680"/>
        <v>Basement</v>
      </c>
      <c r="I1638" s="38" t="str">
        <f t="shared" si="668"/>
        <v>Y</v>
      </c>
      <c r="J1638" s="38" t="str">
        <f t="shared" si="669"/>
        <v>Y</v>
      </c>
      <c r="K1638" s="38" t="str">
        <f t="shared" si="670"/>
        <v>Y</v>
      </c>
      <c r="L1638" s="44"/>
      <c r="M1638" s="38" t="str">
        <f t="shared" si="677"/>
        <v/>
      </c>
      <c r="N1638" s="38" t="str">
        <f t="shared" si="678"/>
        <v/>
      </c>
      <c r="O1638" s="38" t="str">
        <f t="shared" si="671"/>
        <v/>
      </c>
      <c r="P1638" s="44"/>
      <c r="Q1638" s="44"/>
      <c r="R1638" s="44"/>
      <c r="S1638" s="44"/>
      <c r="T1638" s="44"/>
      <c r="U1638" s="44"/>
      <c r="V1638" s="44"/>
      <c r="W1638" s="44"/>
      <c r="X1638" s="44"/>
      <c r="Y1638" s="38" t="str">
        <f t="shared" si="681"/>
        <v>Y</v>
      </c>
      <c r="Z1638" s="38" t="str">
        <f t="shared" si="682"/>
        <v>Y</v>
      </c>
      <c r="AA1638" s="38" t="str">
        <f t="shared" si="679"/>
        <v>Y</v>
      </c>
      <c r="AC1638" s="59"/>
      <c r="AD1638" s="204"/>
      <c r="AE1638" s="38"/>
      <c r="AF1638" s="38"/>
      <c r="AG1638" s="125">
        <f t="shared" si="672"/>
        <v>199.99299999999999</v>
      </c>
      <c r="AH1638" s="39">
        <v>11</v>
      </c>
      <c r="AI1638" s="123">
        <f t="shared" si="673"/>
        <v>131293.95148071897</v>
      </c>
      <c r="AM1638" s="40">
        <f t="shared" si="664"/>
        <v>131</v>
      </c>
      <c r="AN1638" s="39">
        <f t="shared" si="683"/>
        <v>0.8</v>
      </c>
      <c r="AO1638" s="204">
        <f t="shared" si="674"/>
        <v>9.9776111940113135E-4</v>
      </c>
      <c r="AP1638" s="204"/>
      <c r="AQ1638" s="59"/>
      <c r="AR1638" s="59"/>
      <c r="AS1638" s="115">
        <f t="shared" si="675"/>
        <v>1</v>
      </c>
      <c r="AT1638" s="115">
        <f t="shared" si="676"/>
        <v>0</v>
      </c>
      <c r="AU1638" s="115"/>
      <c r="AV1638" s="115"/>
      <c r="AY1638" s="115"/>
      <c r="AZ1638" s="115"/>
      <c r="BA1638" s="43">
        <v>49</v>
      </c>
      <c r="BB1638" s="43" t="s">
        <v>750</v>
      </c>
      <c r="BC1638" s="189" t="s">
        <v>1385</v>
      </c>
      <c r="BD1638" t="s">
        <v>225</v>
      </c>
      <c r="BE1638" s="37" t="s">
        <v>656</v>
      </c>
      <c r="BF1638" s="38"/>
      <c r="BG1638" s="43"/>
      <c r="BH1638" s="189" t="s">
        <v>809</v>
      </c>
      <c r="BI1638" s="43" t="s">
        <v>1387</v>
      </c>
      <c r="BJ1638" s="43" t="s">
        <v>1388</v>
      </c>
      <c r="BK1638" s="189" t="s">
        <v>573</v>
      </c>
      <c r="BN1638" s="43"/>
      <c r="BO1638" s="43" t="s">
        <v>1395</v>
      </c>
      <c r="BP1638" s="48" t="s">
        <v>1406</v>
      </c>
      <c r="BS1638" s="43" t="s">
        <v>538</v>
      </c>
      <c r="BT1638" s="190" t="s">
        <v>2328</v>
      </c>
      <c r="BU1638" s="190"/>
      <c r="BV1638" s="190"/>
      <c r="BW1638" s="249">
        <v>36872</v>
      </c>
      <c r="BX1638" s="249"/>
      <c r="BY1638" s="48" t="s">
        <v>451</v>
      </c>
      <c r="BZ1638" s="191">
        <v>131</v>
      </c>
      <c r="CA1638" s="43" t="s">
        <v>1396</v>
      </c>
      <c r="CD1638" s="124" t="s">
        <v>1397</v>
      </c>
      <c r="CE1638" s="43"/>
      <c r="CR1638" s="43" t="s">
        <v>751</v>
      </c>
      <c r="CU1638" s="192">
        <v>122.929</v>
      </c>
      <c r="CV1638" s="39" t="s">
        <v>1395</v>
      </c>
      <c r="CW1638" s="2"/>
      <c r="CX1638" s="193"/>
      <c r="CY1638" s="39" t="s">
        <v>2438</v>
      </c>
      <c r="CZ1638" s="192">
        <v>199.99299999999999</v>
      </c>
      <c r="DA1638" s="43" t="s">
        <v>2046</v>
      </c>
      <c r="DD1638" s="43" t="s">
        <v>1397</v>
      </c>
      <c r="DE1638" s="43"/>
      <c r="DF1638" s="43"/>
      <c r="DG1638" s="43"/>
      <c r="DH1638" s="43"/>
      <c r="DI1638" s="43"/>
      <c r="DJ1638" s="43"/>
      <c r="DK1638" s="43"/>
      <c r="DL1638" s="43"/>
      <c r="DM1638" s="43"/>
      <c r="DN1638" s="43"/>
      <c r="DO1638" s="43"/>
      <c r="DP1638" s="43"/>
      <c r="DQ1638" s="43"/>
      <c r="DR1638" s="124"/>
      <c r="DS1638" s="43"/>
    </row>
    <row r="1639" spans="1:123" s="39" customFormat="1" hidden="1" x14ac:dyDescent="0.2">
      <c r="A1639" s="44" t="str">
        <f t="shared" ref="A1639:A1702" si="685">BB1639</f>
        <v>Redfield</v>
      </c>
      <c r="B1639" s="44" t="str">
        <f t="shared" si="684"/>
        <v>1,1-Dichloroethylene</v>
      </c>
      <c r="C1639" s="38" t="s">
        <v>2587</v>
      </c>
      <c r="D1639" s="38" t="str">
        <f t="shared" si="667"/>
        <v>S</v>
      </c>
      <c r="E1639" s="189" t="s">
        <v>372</v>
      </c>
      <c r="F1639" s="155" t="str">
        <f t="shared" si="663"/>
        <v>Residence 054</v>
      </c>
      <c r="G1639" s="44" t="str">
        <f t="shared" ref="G1639:G1702" si="686">BJ1639</f>
        <v>residential</v>
      </c>
      <c r="H1639" s="44" t="str">
        <f t="shared" si="680"/>
        <v>Basement</v>
      </c>
      <c r="I1639" s="38" t="str">
        <f t="shared" si="668"/>
        <v>Y</v>
      </c>
      <c r="J1639" s="38" t="str">
        <f t="shared" si="669"/>
        <v>Y</v>
      </c>
      <c r="K1639" s="38" t="str">
        <f t="shared" si="670"/>
        <v>Y</v>
      </c>
      <c r="L1639" s="44"/>
      <c r="M1639" s="38" t="str">
        <f t="shared" si="677"/>
        <v/>
      </c>
      <c r="N1639" s="38" t="str">
        <f t="shared" si="678"/>
        <v/>
      </c>
      <c r="O1639" s="38" t="str">
        <f t="shared" si="671"/>
        <v/>
      </c>
      <c r="P1639" s="44"/>
      <c r="Q1639" s="44"/>
      <c r="R1639" s="44"/>
      <c r="S1639" s="44"/>
      <c r="T1639" s="44"/>
      <c r="U1639" s="44"/>
      <c r="V1639" s="44"/>
      <c r="W1639" s="44"/>
      <c r="X1639" s="44"/>
      <c r="Y1639" s="38" t="str">
        <f t="shared" si="681"/>
        <v>Y</v>
      </c>
      <c r="Z1639" s="38" t="str">
        <f t="shared" si="682"/>
        <v>Y</v>
      </c>
      <c r="AA1639" s="38" t="str">
        <f t="shared" si="679"/>
        <v>Y</v>
      </c>
      <c r="AC1639" s="59"/>
      <c r="AD1639" s="204"/>
      <c r="AE1639" s="38"/>
      <c r="AF1639" s="38"/>
      <c r="AG1639" s="125">
        <f t="shared" si="672"/>
        <v>172.089</v>
      </c>
      <c r="AH1639" s="39">
        <v>11</v>
      </c>
      <c r="AI1639" s="123">
        <f t="shared" si="673"/>
        <v>112975.17821306469</v>
      </c>
      <c r="AM1639" s="40">
        <f t="shared" si="664"/>
        <v>15</v>
      </c>
      <c r="AN1639" s="39">
        <f t="shared" si="683"/>
        <v>0.8</v>
      </c>
      <c r="AO1639" s="204">
        <f t="shared" si="674"/>
        <v>1.3277252788847886E-4</v>
      </c>
      <c r="AP1639" s="204"/>
      <c r="AQ1639" s="59"/>
      <c r="AR1639" s="59"/>
      <c r="AS1639" s="115">
        <f t="shared" si="675"/>
        <v>1</v>
      </c>
      <c r="AT1639" s="115">
        <f t="shared" si="676"/>
        <v>0</v>
      </c>
      <c r="AU1639" s="115"/>
      <c r="AV1639" s="115"/>
      <c r="AY1639" s="115"/>
      <c r="AZ1639" s="115"/>
      <c r="BA1639" s="43">
        <v>49</v>
      </c>
      <c r="BB1639" s="43" t="s">
        <v>750</v>
      </c>
      <c r="BC1639" s="189" t="s">
        <v>1385</v>
      </c>
      <c r="BD1639" t="s">
        <v>225</v>
      </c>
      <c r="BE1639" s="37" t="s">
        <v>656</v>
      </c>
      <c r="BF1639" s="38"/>
      <c r="BG1639" s="43"/>
      <c r="BH1639" s="189" t="s">
        <v>810</v>
      </c>
      <c r="BI1639" s="43" t="s">
        <v>1387</v>
      </c>
      <c r="BJ1639" s="43" t="s">
        <v>1388</v>
      </c>
      <c r="BK1639" s="189" t="s">
        <v>573</v>
      </c>
      <c r="BN1639" s="43"/>
      <c r="BO1639" s="43" t="s">
        <v>1395</v>
      </c>
      <c r="BP1639" s="48" t="s">
        <v>1406</v>
      </c>
      <c r="BS1639" s="43" t="s">
        <v>538</v>
      </c>
      <c r="BT1639" s="190" t="s">
        <v>2322</v>
      </c>
      <c r="BU1639" s="190"/>
      <c r="BV1639" s="190"/>
      <c r="BW1639" s="249">
        <v>36889</v>
      </c>
      <c r="BX1639" s="249"/>
      <c r="BY1639" s="48" t="s">
        <v>451</v>
      </c>
      <c r="BZ1639" s="191">
        <v>15</v>
      </c>
      <c r="CA1639" s="43" t="s">
        <v>1396</v>
      </c>
      <c r="CD1639" s="124" t="s">
        <v>1397</v>
      </c>
      <c r="CE1639" s="43"/>
      <c r="CR1639" s="43" t="s">
        <v>751</v>
      </c>
      <c r="CU1639" s="192">
        <v>100.765</v>
      </c>
      <c r="CV1639" s="39" t="s">
        <v>1395</v>
      </c>
      <c r="CW1639" s="2"/>
      <c r="CX1639" s="193"/>
      <c r="CY1639" s="39" t="s">
        <v>2438</v>
      </c>
      <c r="CZ1639" s="192">
        <v>172.089</v>
      </c>
      <c r="DA1639" s="43" t="s">
        <v>2046</v>
      </c>
      <c r="DD1639" s="43" t="s">
        <v>1397</v>
      </c>
      <c r="DE1639" s="43"/>
      <c r="DF1639" s="43"/>
      <c r="DG1639" s="43"/>
      <c r="DH1639" s="43"/>
      <c r="DI1639" s="43"/>
      <c r="DJ1639" s="43"/>
      <c r="DK1639" s="43"/>
      <c r="DL1639" s="43"/>
      <c r="DM1639" s="43"/>
      <c r="DN1639" s="43"/>
      <c r="DO1639" s="43"/>
      <c r="DP1639" s="43"/>
      <c r="DQ1639" s="43"/>
      <c r="DR1639" s="124"/>
      <c r="DS1639" s="43"/>
    </row>
    <row r="1640" spans="1:123" s="39" customFormat="1" hidden="1" x14ac:dyDescent="0.2">
      <c r="A1640" s="44" t="str">
        <f t="shared" si="685"/>
        <v>Redfield</v>
      </c>
      <c r="B1640" s="44" t="str">
        <f t="shared" si="684"/>
        <v>1,1-Dichloroethylene</v>
      </c>
      <c r="C1640" s="38" t="s">
        <v>2587</v>
      </c>
      <c r="D1640" s="38" t="str">
        <f t="shared" si="667"/>
        <v>SI</v>
      </c>
      <c r="E1640" s="189" t="s">
        <v>371</v>
      </c>
      <c r="F1640" s="155" t="str">
        <f t="shared" ref="F1640:F1703" si="687">BH1640</f>
        <v>Residence 055</v>
      </c>
      <c r="G1640" s="44" t="str">
        <f t="shared" si="686"/>
        <v>residential</v>
      </c>
      <c r="H1640" s="44" t="str">
        <f t="shared" si="680"/>
        <v>Basement</v>
      </c>
      <c r="I1640" s="38" t="str">
        <f t="shared" si="668"/>
        <v>Y</v>
      </c>
      <c r="J1640" s="38" t="str">
        <f t="shared" si="669"/>
        <v>Y</v>
      </c>
      <c r="K1640" s="38" t="str">
        <f t="shared" si="670"/>
        <v>Y</v>
      </c>
      <c r="L1640" s="44"/>
      <c r="M1640" s="38" t="str">
        <f t="shared" si="677"/>
        <v/>
      </c>
      <c r="N1640" s="38" t="str">
        <f t="shared" si="678"/>
        <v/>
      </c>
      <c r="O1640" s="38" t="str">
        <f t="shared" si="671"/>
        <v/>
      </c>
      <c r="P1640" s="44"/>
      <c r="Q1640" s="44"/>
      <c r="R1640" s="44"/>
      <c r="S1640" s="44"/>
      <c r="T1640" s="44"/>
      <c r="U1640" s="44"/>
      <c r="V1640" s="44"/>
      <c r="W1640" s="44"/>
      <c r="X1640" s="44"/>
      <c r="Y1640" s="38" t="str">
        <f t="shared" si="681"/>
        <v>Y</v>
      </c>
      <c r="Z1640" s="38" t="str">
        <f t="shared" si="682"/>
        <v>Y</v>
      </c>
      <c r="AA1640" s="38" t="str">
        <f t="shared" si="679"/>
        <v>Y</v>
      </c>
      <c r="AC1640" s="59"/>
      <c r="AD1640" s="204"/>
      <c r="AE1640" s="38"/>
      <c r="AF1640" s="38"/>
      <c r="AG1640" s="125">
        <f t="shared" si="672"/>
        <v>95.689899999999994</v>
      </c>
      <c r="AH1640" s="39">
        <v>11</v>
      </c>
      <c r="AI1640" s="123">
        <f t="shared" si="673"/>
        <v>62819.724129318769</v>
      </c>
      <c r="AM1640" s="40">
        <f t="shared" si="664"/>
        <v>1.3999999761581401</v>
      </c>
      <c r="AN1640" s="39">
        <f t="shared" si="683"/>
        <v>0.8</v>
      </c>
      <c r="AO1640" s="204">
        <f t="shared" si="674"/>
        <v>2.2285993699624387E-5</v>
      </c>
      <c r="AP1640" s="204"/>
      <c r="AQ1640" s="59"/>
      <c r="AR1640" s="59"/>
      <c r="AS1640" s="115">
        <f t="shared" si="675"/>
        <v>1</v>
      </c>
      <c r="AT1640" s="115">
        <f t="shared" si="676"/>
        <v>0</v>
      </c>
      <c r="AU1640" s="115"/>
      <c r="AV1640" s="115"/>
      <c r="AY1640" s="115"/>
      <c r="AZ1640" s="115"/>
      <c r="BA1640" s="43">
        <v>49</v>
      </c>
      <c r="BB1640" s="43" t="s">
        <v>750</v>
      </c>
      <c r="BC1640" s="189" t="s">
        <v>554</v>
      </c>
      <c r="BD1640" t="s">
        <v>851</v>
      </c>
      <c r="BE1640" s="37" t="s">
        <v>656</v>
      </c>
      <c r="BF1640" s="38"/>
      <c r="BG1640" s="43"/>
      <c r="BH1640" s="189" t="s">
        <v>811</v>
      </c>
      <c r="BI1640" s="43" t="s">
        <v>1387</v>
      </c>
      <c r="BJ1640" s="43" t="s">
        <v>1388</v>
      </c>
      <c r="BK1640" s="189" t="s">
        <v>573</v>
      </c>
      <c r="BN1640" s="43"/>
      <c r="BO1640" s="43" t="s">
        <v>1395</v>
      </c>
      <c r="BP1640" s="48" t="s">
        <v>1406</v>
      </c>
      <c r="BS1640" s="43" t="s">
        <v>538</v>
      </c>
      <c r="BT1640" s="190" t="s">
        <v>2322</v>
      </c>
      <c r="BU1640" s="190"/>
      <c r="BV1640" s="190"/>
      <c r="BW1640" s="249">
        <v>37035</v>
      </c>
      <c r="BX1640" s="249"/>
      <c r="BY1640" s="48" t="s">
        <v>451</v>
      </c>
      <c r="BZ1640" s="191">
        <v>1.3999999761581401</v>
      </c>
      <c r="CA1640" s="43" t="s">
        <v>1396</v>
      </c>
      <c r="CD1640" s="124" t="s">
        <v>1397</v>
      </c>
      <c r="CE1640" s="43"/>
      <c r="CR1640" s="43" t="s">
        <v>751</v>
      </c>
      <c r="CU1640" s="192">
        <v>331.62299999999999</v>
      </c>
      <c r="CV1640" s="39" t="s">
        <v>1395</v>
      </c>
      <c r="CW1640" s="2"/>
      <c r="CX1640" s="193"/>
      <c r="CY1640" s="39" t="s">
        <v>2438</v>
      </c>
      <c r="CZ1640" s="192">
        <v>95.689899999999994</v>
      </c>
      <c r="DA1640" s="43" t="s">
        <v>2046</v>
      </c>
      <c r="DD1640" s="43" t="s">
        <v>1397</v>
      </c>
      <c r="DE1640" s="43"/>
      <c r="DF1640" s="43"/>
      <c r="DG1640" s="43"/>
      <c r="DH1640" s="43"/>
      <c r="DI1640" s="43"/>
      <c r="DJ1640" s="43"/>
      <c r="DK1640" s="43"/>
      <c r="DL1640" s="43"/>
      <c r="DM1640" s="43"/>
      <c r="DN1640" s="43"/>
      <c r="DO1640" s="43"/>
      <c r="DP1640" s="43"/>
      <c r="DQ1640" s="43"/>
      <c r="DR1640" s="124"/>
      <c r="DS1640" s="43"/>
    </row>
    <row r="1641" spans="1:123" s="39" customFormat="1" hidden="1" x14ac:dyDescent="0.2">
      <c r="A1641" s="44" t="str">
        <f t="shared" si="685"/>
        <v>Redfield</v>
      </c>
      <c r="B1641" s="44" t="str">
        <f t="shared" si="684"/>
        <v>1,1-Dichloroethylene</v>
      </c>
      <c r="C1641" s="38" t="s">
        <v>2587</v>
      </c>
      <c r="D1641" s="38" t="str">
        <f t="shared" si="667"/>
        <v>SI</v>
      </c>
      <c r="E1641" s="189" t="s">
        <v>371</v>
      </c>
      <c r="F1641" s="155" t="str">
        <f t="shared" si="687"/>
        <v>Residence 056</v>
      </c>
      <c r="G1641" s="44" t="str">
        <f t="shared" si="686"/>
        <v>residential</v>
      </c>
      <c r="H1641" s="44" t="str">
        <f t="shared" si="680"/>
        <v>Basement</v>
      </c>
      <c r="I1641" s="38" t="str">
        <f t="shared" si="668"/>
        <v>Y</v>
      </c>
      <c r="J1641" s="38" t="str">
        <f t="shared" si="669"/>
        <v>Y</v>
      </c>
      <c r="K1641" s="38" t="str">
        <f t="shared" si="670"/>
        <v>Y</v>
      </c>
      <c r="L1641" s="44"/>
      <c r="M1641" s="38" t="str">
        <f t="shared" si="677"/>
        <v/>
      </c>
      <c r="N1641" s="38" t="str">
        <f t="shared" si="678"/>
        <v/>
      </c>
      <c r="O1641" s="38" t="str">
        <f t="shared" si="671"/>
        <v/>
      </c>
      <c r="P1641" s="44"/>
      <c r="Q1641" s="44"/>
      <c r="R1641" s="44"/>
      <c r="S1641" s="44"/>
      <c r="T1641" s="44"/>
      <c r="U1641" s="44"/>
      <c r="V1641" s="44"/>
      <c r="W1641" s="44"/>
      <c r="X1641" s="44"/>
      <c r="Y1641" s="38" t="str">
        <f t="shared" si="681"/>
        <v>Y</v>
      </c>
      <c r="Z1641" s="38" t="str">
        <f t="shared" si="682"/>
        <v>Y</v>
      </c>
      <c r="AA1641" s="38" t="str">
        <f t="shared" si="679"/>
        <v>Y</v>
      </c>
      <c r="AC1641" s="59"/>
      <c r="AD1641" s="204"/>
      <c r="AE1641" s="38"/>
      <c r="AF1641" s="38"/>
      <c r="AG1641" s="125">
        <f t="shared" si="672"/>
        <v>42.981299999999997</v>
      </c>
      <c r="AH1641" s="39">
        <v>11</v>
      </c>
      <c r="AI1641" s="123">
        <f t="shared" si="673"/>
        <v>28216.911175782279</v>
      </c>
      <c r="AM1641" s="40">
        <f t="shared" ref="AM1641:AM1704" si="688">IF(BZ1641="","",IF(CA1641="mg/m3",1000*BZ1641,IF(CA1641="ppbv",BZ1641*INDEX(ppbv_ug_m3,MATCH(BS1641,ChemName,0)),BZ1641)))</f>
        <v>4.0999999046325604</v>
      </c>
      <c r="AN1641" s="39">
        <f t="shared" si="683"/>
        <v>0.8</v>
      </c>
      <c r="AO1641" s="204">
        <f t="shared" si="674"/>
        <v>1.4530293124895492E-4</v>
      </c>
      <c r="AP1641" s="204"/>
      <c r="AQ1641" s="59"/>
      <c r="AR1641" s="59"/>
      <c r="AS1641" s="115">
        <f t="shared" si="675"/>
        <v>1</v>
      </c>
      <c r="AT1641" s="115">
        <f t="shared" si="676"/>
        <v>0</v>
      </c>
      <c r="AU1641" s="115"/>
      <c r="AV1641" s="115"/>
      <c r="AY1641" s="115"/>
      <c r="AZ1641" s="115"/>
      <c r="BA1641" s="43">
        <v>49</v>
      </c>
      <c r="BB1641" s="43" t="s">
        <v>750</v>
      </c>
      <c r="BC1641" s="189" t="s">
        <v>554</v>
      </c>
      <c r="BD1641" t="s">
        <v>851</v>
      </c>
      <c r="BE1641" s="37" t="s">
        <v>656</v>
      </c>
      <c r="BF1641" s="38"/>
      <c r="BG1641" s="43"/>
      <c r="BH1641" s="189" t="s">
        <v>812</v>
      </c>
      <c r="BI1641" s="43" t="s">
        <v>1387</v>
      </c>
      <c r="BJ1641" s="43" t="s">
        <v>1388</v>
      </c>
      <c r="BK1641" s="189" t="s">
        <v>573</v>
      </c>
      <c r="BN1641" s="43"/>
      <c r="BO1641" s="43" t="s">
        <v>1395</v>
      </c>
      <c r="BP1641" s="48" t="s">
        <v>1406</v>
      </c>
      <c r="BS1641" s="43" t="s">
        <v>538</v>
      </c>
      <c r="BT1641" s="190" t="s">
        <v>2326</v>
      </c>
      <c r="BU1641" s="190"/>
      <c r="BV1641" s="190"/>
      <c r="BW1641" s="249">
        <v>36935</v>
      </c>
      <c r="BX1641" s="249"/>
      <c r="BY1641" s="48" t="s">
        <v>451</v>
      </c>
      <c r="BZ1641" s="191">
        <v>4.0999999046325604</v>
      </c>
      <c r="CA1641" s="43" t="s">
        <v>1396</v>
      </c>
      <c r="CD1641" s="124" t="s">
        <v>1397</v>
      </c>
      <c r="CE1641" s="43"/>
      <c r="CR1641" s="43" t="s">
        <v>751</v>
      </c>
      <c r="CU1641" s="192">
        <v>86.009500000000003</v>
      </c>
      <c r="CV1641" s="39" t="s">
        <v>1395</v>
      </c>
      <c r="CW1641" s="2"/>
      <c r="CX1641" s="193"/>
      <c r="CY1641" s="39" t="s">
        <v>2438</v>
      </c>
      <c r="CZ1641" s="192">
        <v>42.981299999999997</v>
      </c>
      <c r="DA1641" s="43" t="s">
        <v>2046</v>
      </c>
      <c r="DD1641" s="43" t="s">
        <v>1397</v>
      </c>
      <c r="DE1641" s="43"/>
      <c r="DF1641" s="43"/>
      <c r="DG1641" s="43"/>
      <c r="DH1641" s="43"/>
      <c r="DI1641" s="43"/>
      <c r="DJ1641" s="43"/>
      <c r="DK1641" s="43"/>
      <c r="DL1641" s="43"/>
      <c r="DM1641" s="43"/>
      <c r="DN1641" s="43"/>
      <c r="DO1641" s="43"/>
      <c r="DP1641" s="43"/>
      <c r="DQ1641" s="43"/>
      <c r="DR1641" s="124"/>
      <c r="DS1641" s="43"/>
    </row>
    <row r="1642" spans="1:123" s="39" customFormat="1" hidden="1" x14ac:dyDescent="0.2">
      <c r="A1642" s="44" t="str">
        <f t="shared" si="685"/>
        <v>Redfield</v>
      </c>
      <c r="B1642" s="44" t="str">
        <f t="shared" si="684"/>
        <v>1,1-Dichloroethylene</v>
      </c>
      <c r="C1642" s="38" t="s">
        <v>2587</v>
      </c>
      <c r="D1642" s="38" t="str">
        <f t="shared" si="667"/>
        <v>SI</v>
      </c>
      <c r="E1642" s="189" t="s">
        <v>371</v>
      </c>
      <c r="F1642" s="155" t="str">
        <f t="shared" si="687"/>
        <v>Residence 057</v>
      </c>
      <c r="G1642" s="44" t="str">
        <f t="shared" si="686"/>
        <v>residential</v>
      </c>
      <c r="H1642" s="44" t="str">
        <f t="shared" si="680"/>
        <v>Basement</v>
      </c>
      <c r="I1642" s="38" t="str">
        <f t="shared" si="668"/>
        <v>Y</v>
      </c>
      <c r="J1642" s="38" t="str">
        <f t="shared" si="669"/>
        <v>Y</v>
      </c>
      <c r="K1642" s="38" t="str">
        <f t="shared" si="670"/>
        <v>Y</v>
      </c>
      <c r="L1642" s="44"/>
      <c r="M1642" s="38" t="str">
        <f t="shared" si="677"/>
        <v/>
      </c>
      <c r="N1642" s="38" t="str">
        <f t="shared" si="678"/>
        <v/>
      </c>
      <c r="O1642" s="38" t="str">
        <f t="shared" si="671"/>
        <v/>
      </c>
      <c r="P1642" s="44"/>
      <c r="Q1642" s="44"/>
      <c r="R1642" s="44"/>
      <c r="S1642" s="44"/>
      <c r="T1642" s="44"/>
      <c r="U1642" s="44"/>
      <c r="V1642" s="44"/>
      <c r="W1642" s="44"/>
      <c r="X1642" s="44"/>
      <c r="Y1642" s="38" t="str">
        <f t="shared" si="681"/>
        <v>Y</v>
      </c>
      <c r="Z1642" s="38" t="str">
        <f t="shared" si="682"/>
        <v>Y</v>
      </c>
      <c r="AA1642" s="38" t="str">
        <f t="shared" si="679"/>
        <v>Y</v>
      </c>
      <c r="AC1642" s="59"/>
      <c r="AD1642" s="204"/>
      <c r="AE1642" s="38"/>
      <c r="AF1642" s="38"/>
      <c r="AG1642" s="125">
        <f t="shared" si="672"/>
        <v>99.994500000000002</v>
      </c>
      <c r="AH1642" s="39">
        <v>11</v>
      </c>
      <c r="AI1642" s="123">
        <f t="shared" si="673"/>
        <v>65645.662754890174</v>
      </c>
      <c r="AM1642" s="40">
        <f t="shared" si="688"/>
        <v>1.8999999761581401</v>
      </c>
      <c r="AN1642" s="39">
        <f t="shared" si="683"/>
        <v>0.8</v>
      </c>
      <c r="AO1642" s="204">
        <f t="shared" si="674"/>
        <v>2.894326748215521E-5</v>
      </c>
      <c r="AP1642" s="204"/>
      <c r="AQ1642" s="59"/>
      <c r="AR1642" s="59"/>
      <c r="AS1642" s="115">
        <f t="shared" si="675"/>
        <v>1</v>
      </c>
      <c r="AT1642" s="115">
        <f t="shared" si="676"/>
        <v>0</v>
      </c>
      <c r="AU1642" s="115"/>
      <c r="AV1642" s="115"/>
      <c r="AY1642" s="115"/>
      <c r="AZ1642" s="115"/>
      <c r="BA1642" s="43">
        <v>49</v>
      </c>
      <c r="BB1642" s="43" t="s">
        <v>750</v>
      </c>
      <c r="BC1642" s="189" t="s">
        <v>554</v>
      </c>
      <c r="BD1642" t="s">
        <v>851</v>
      </c>
      <c r="BE1642" s="37" t="s">
        <v>656</v>
      </c>
      <c r="BF1642" s="38"/>
      <c r="BG1642" s="43"/>
      <c r="BH1642" s="189" t="s">
        <v>813</v>
      </c>
      <c r="BI1642" s="43" t="s">
        <v>1387</v>
      </c>
      <c r="BJ1642" s="43" t="s">
        <v>1388</v>
      </c>
      <c r="BK1642" s="189" t="s">
        <v>573</v>
      </c>
      <c r="BN1642" s="43"/>
      <c r="BO1642" s="43" t="s">
        <v>1395</v>
      </c>
      <c r="BP1642" s="48" t="s">
        <v>1406</v>
      </c>
      <c r="BS1642" s="43" t="s">
        <v>538</v>
      </c>
      <c r="BT1642" s="190" t="s">
        <v>2323</v>
      </c>
      <c r="BU1642" s="190"/>
      <c r="BV1642" s="190"/>
      <c r="BW1642" s="249">
        <v>36978</v>
      </c>
      <c r="BX1642" s="249"/>
      <c r="BY1642" s="48" t="s">
        <v>451</v>
      </c>
      <c r="BZ1642" s="191">
        <v>1.8999999761581401</v>
      </c>
      <c r="CA1642" s="43" t="s">
        <v>1396</v>
      </c>
      <c r="CD1642" s="124" t="s">
        <v>1397</v>
      </c>
      <c r="CE1642" s="43"/>
      <c r="CR1642" s="43" t="s">
        <v>751</v>
      </c>
      <c r="CU1642" s="192">
        <v>408.40499999999997</v>
      </c>
      <c r="CV1642" s="39" t="s">
        <v>1395</v>
      </c>
      <c r="CW1642" s="2"/>
      <c r="CX1642" s="193"/>
      <c r="CY1642" s="39" t="s">
        <v>2438</v>
      </c>
      <c r="CZ1642" s="192">
        <v>99.994500000000002</v>
      </c>
      <c r="DA1642" s="43" t="s">
        <v>2046</v>
      </c>
      <c r="DD1642" s="43" t="s">
        <v>1397</v>
      </c>
      <c r="DE1642" s="43"/>
      <c r="DF1642" s="43"/>
      <c r="DG1642" s="43"/>
      <c r="DH1642" s="43"/>
      <c r="DI1642" s="43"/>
      <c r="DJ1642" s="43"/>
      <c r="DK1642" s="43"/>
      <c r="DL1642" s="43"/>
      <c r="DM1642" s="43"/>
      <c r="DN1642" s="43"/>
      <c r="DO1642" s="43"/>
      <c r="DP1642" s="43"/>
      <c r="DQ1642" s="43"/>
      <c r="DR1642" s="124"/>
      <c r="DS1642" s="43"/>
    </row>
    <row r="1643" spans="1:123" s="39" customFormat="1" hidden="1" x14ac:dyDescent="0.2">
      <c r="A1643" s="44" t="str">
        <f t="shared" si="685"/>
        <v>Redfield</v>
      </c>
      <c r="B1643" s="44" t="str">
        <f t="shared" si="684"/>
        <v>1,1-Dichloroethylene</v>
      </c>
      <c r="C1643" s="38" t="s">
        <v>2587</v>
      </c>
      <c r="D1643" s="38" t="str">
        <f t="shared" si="667"/>
        <v>S</v>
      </c>
      <c r="E1643" s="189" t="s">
        <v>372</v>
      </c>
      <c r="F1643" s="155" t="str">
        <f t="shared" si="687"/>
        <v>Residence 058</v>
      </c>
      <c r="G1643" s="44" t="str">
        <f t="shared" si="686"/>
        <v>residential</v>
      </c>
      <c r="H1643" s="44" t="str">
        <f t="shared" si="680"/>
        <v>Basement</v>
      </c>
      <c r="I1643" s="38" t="str">
        <f t="shared" si="668"/>
        <v>Y</v>
      </c>
      <c r="J1643" s="38" t="str">
        <f t="shared" si="669"/>
        <v>Y</v>
      </c>
      <c r="K1643" s="38" t="str">
        <f t="shared" si="670"/>
        <v>Y</v>
      </c>
      <c r="L1643" s="44"/>
      <c r="M1643" s="38" t="str">
        <f t="shared" si="677"/>
        <v/>
      </c>
      <c r="N1643" s="38" t="str">
        <f t="shared" si="678"/>
        <v/>
      </c>
      <c r="O1643" s="38" t="str">
        <f t="shared" si="671"/>
        <v/>
      </c>
      <c r="P1643" s="44"/>
      <c r="Q1643" s="44"/>
      <c r="R1643" s="44"/>
      <c r="S1643" s="44"/>
      <c r="T1643" s="44"/>
      <c r="U1643" s="44"/>
      <c r="V1643" s="44"/>
      <c r="W1643" s="44"/>
      <c r="X1643" s="44"/>
      <c r="Y1643" s="38" t="str">
        <f t="shared" si="681"/>
        <v>Y</v>
      </c>
      <c r="Z1643" s="38" t="str">
        <f t="shared" si="682"/>
        <v>Y</v>
      </c>
      <c r="AA1643" s="38" t="str">
        <f t="shared" si="679"/>
        <v>Y</v>
      </c>
      <c r="AC1643" s="59"/>
      <c r="AD1643" s="204"/>
      <c r="AE1643" s="38"/>
      <c r="AF1643" s="38"/>
      <c r="AG1643" s="125">
        <f t="shared" si="672"/>
        <v>155.38999999999999</v>
      </c>
      <c r="AH1643" s="39">
        <v>11</v>
      </c>
      <c r="AI1643" s="123">
        <f t="shared" si="673"/>
        <v>102012.4060371559</v>
      </c>
      <c r="AM1643" s="40">
        <f t="shared" si="688"/>
        <v>3.2999999523162802</v>
      </c>
      <c r="AN1643" s="39">
        <f t="shared" si="683"/>
        <v>0.8</v>
      </c>
      <c r="AO1643" s="204">
        <f t="shared" si="674"/>
        <v>3.2349006170037041E-5</v>
      </c>
      <c r="AP1643" s="204"/>
      <c r="AQ1643" s="59"/>
      <c r="AR1643" s="59"/>
      <c r="AS1643" s="115">
        <f t="shared" ref="AS1643:AS1706" si="689">IF(AO1643="","",IF(CD1643="Y",1,0))</f>
        <v>1</v>
      </c>
      <c r="AT1643" s="115">
        <f t="shared" ref="AT1643:AT1706" si="690">IF(AO1643="","",IF(CD1643="n",1,0))</f>
        <v>0</v>
      </c>
      <c r="AU1643" s="115"/>
      <c r="AV1643" s="115"/>
      <c r="AY1643" s="115"/>
      <c r="AZ1643" s="115"/>
      <c r="BA1643" s="43">
        <v>49</v>
      </c>
      <c r="BB1643" s="43" t="s">
        <v>750</v>
      </c>
      <c r="BC1643" s="189" t="s">
        <v>1385</v>
      </c>
      <c r="BD1643" t="s">
        <v>225</v>
      </c>
      <c r="BE1643" s="37" t="s">
        <v>656</v>
      </c>
      <c r="BF1643" s="38"/>
      <c r="BG1643" s="43"/>
      <c r="BH1643" s="189" t="s">
        <v>2473</v>
      </c>
      <c r="BI1643" s="43" t="s">
        <v>1387</v>
      </c>
      <c r="BJ1643" s="43" t="s">
        <v>1388</v>
      </c>
      <c r="BK1643" s="189" t="s">
        <v>573</v>
      </c>
      <c r="BN1643" s="43"/>
      <c r="BO1643" s="43" t="s">
        <v>1395</v>
      </c>
      <c r="BP1643" s="48" t="s">
        <v>1406</v>
      </c>
      <c r="BS1643" s="43" t="s">
        <v>538</v>
      </c>
      <c r="BT1643" s="190" t="s">
        <v>2322</v>
      </c>
      <c r="BU1643" s="190"/>
      <c r="BV1643" s="190"/>
      <c r="BW1643" s="249">
        <v>37174</v>
      </c>
      <c r="BX1643" s="249"/>
      <c r="BY1643" s="48" t="s">
        <v>451</v>
      </c>
      <c r="BZ1643" s="191">
        <v>3.2999999523162802</v>
      </c>
      <c r="CA1643" s="43" t="s">
        <v>1396</v>
      </c>
      <c r="CD1643" s="124" t="s">
        <v>1397</v>
      </c>
      <c r="CE1643" s="43"/>
      <c r="CR1643" s="43" t="s">
        <v>751</v>
      </c>
      <c r="CU1643" s="192">
        <v>155.77000000000001</v>
      </c>
      <c r="CV1643" s="39" t="s">
        <v>1395</v>
      </c>
      <c r="CW1643" s="2"/>
      <c r="CX1643" s="193"/>
      <c r="CY1643" s="39" t="s">
        <v>2438</v>
      </c>
      <c r="CZ1643" s="192">
        <v>155.38999999999999</v>
      </c>
      <c r="DA1643" s="43" t="s">
        <v>2046</v>
      </c>
      <c r="DD1643" s="43" t="s">
        <v>1397</v>
      </c>
      <c r="DE1643" s="43"/>
      <c r="DF1643" s="43"/>
      <c r="DG1643" s="43"/>
      <c r="DH1643" s="43"/>
      <c r="DI1643" s="43"/>
      <c r="DJ1643" s="43"/>
      <c r="DK1643" s="43"/>
      <c r="DL1643" s="43"/>
      <c r="DM1643" s="43"/>
      <c r="DN1643" s="43"/>
      <c r="DO1643" s="43"/>
      <c r="DP1643" s="43"/>
      <c r="DQ1643" s="43"/>
      <c r="DR1643" s="124"/>
      <c r="DS1643" s="43"/>
    </row>
    <row r="1644" spans="1:123" s="39" customFormat="1" hidden="1" x14ac:dyDescent="0.2">
      <c r="A1644" s="44" t="str">
        <f t="shared" si="685"/>
        <v>Redfield</v>
      </c>
      <c r="B1644" s="44" t="str">
        <f t="shared" si="684"/>
        <v>1,1-Dichloroethylene</v>
      </c>
      <c r="C1644" s="38" t="s">
        <v>2587</v>
      </c>
      <c r="D1644" s="38" t="str">
        <f t="shared" si="667"/>
        <v>SI</v>
      </c>
      <c r="E1644" s="189" t="s">
        <v>371</v>
      </c>
      <c r="F1644" s="155" t="str">
        <f t="shared" si="687"/>
        <v>Residence 059</v>
      </c>
      <c r="G1644" s="44" t="str">
        <f t="shared" si="686"/>
        <v>residential</v>
      </c>
      <c r="H1644" s="44" t="str">
        <f t="shared" si="680"/>
        <v>Basement</v>
      </c>
      <c r="I1644" s="38" t="str">
        <f t="shared" si="668"/>
        <v>Y</v>
      </c>
      <c r="J1644" s="38" t="str">
        <f t="shared" si="669"/>
        <v>Y</v>
      </c>
      <c r="K1644" s="38" t="str">
        <f t="shared" si="670"/>
        <v>Y</v>
      </c>
      <c r="L1644" s="44"/>
      <c r="M1644" s="38" t="str">
        <f t="shared" si="677"/>
        <v/>
      </c>
      <c r="N1644" s="38" t="str">
        <f t="shared" si="678"/>
        <v/>
      </c>
      <c r="O1644" s="38" t="str">
        <f t="shared" si="671"/>
        <v/>
      </c>
      <c r="P1644" s="44"/>
      <c r="Q1644" s="44"/>
      <c r="R1644" s="44"/>
      <c r="S1644" s="44"/>
      <c r="T1644" s="44"/>
      <c r="U1644" s="44"/>
      <c r="V1644" s="44"/>
      <c r="W1644" s="44"/>
      <c r="X1644" s="44"/>
      <c r="Y1644" s="38" t="str">
        <f t="shared" si="681"/>
        <v>Y</v>
      </c>
      <c r="Z1644" s="38" t="str">
        <f t="shared" si="682"/>
        <v>Y</v>
      </c>
      <c r="AA1644" s="38" t="str">
        <f t="shared" si="679"/>
        <v>Y</v>
      </c>
      <c r="AC1644" s="59"/>
      <c r="AD1644" s="204"/>
      <c r="AE1644" s="38"/>
      <c r="AF1644" s="38"/>
      <c r="AG1644" s="125">
        <f t="shared" si="672"/>
        <v>97.964299999999994</v>
      </c>
      <c r="AH1644" s="39">
        <v>11</v>
      </c>
      <c r="AI1644" s="123">
        <f t="shared" si="673"/>
        <v>64312.85120500515</v>
      </c>
      <c r="AM1644" s="40">
        <f t="shared" si="688"/>
        <v>1.29999995231628</v>
      </c>
      <c r="AN1644" s="39">
        <f t="shared" si="683"/>
        <v>0.8</v>
      </c>
      <c r="AO1644" s="204">
        <f t="shared" si="674"/>
        <v>2.0213688678991538E-5</v>
      </c>
      <c r="AP1644" s="204"/>
      <c r="AQ1644" s="59"/>
      <c r="AR1644" s="59"/>
      <c r="AS1644" s="115">
        <f t="shared" si="689"/>
        <v>1</v>
      </c>
      <c r="AT1644" s="115">
        <f t="shared" si="690"/>
        <v>0</v>
      </c>
      <c r="AU1644" s="115"/>
      <c r="AV1644" s="115"/>
      <c r="AY1644" s="115"/>
      <c r="AZ1644" s="115"/>
      <c r="BA1644" s="43">
        <v>49</v>
      </c>
      <c r="BB1644" s="43" t="s">
        <v>750</v>
      </c>
      <c r="BC1644" s="189" t="s">
        <v>554</v>
      </c>
      <c r="BD1644" t="s">
        <v>851</v>
      </c>
      <c r="BE1644" s="37" t="s">
        <v>656</v>
      </c>
      <c r="BF1644" s="38"/>
      <c r="BG1644" s="43"/>
      <c r="BH1644" s="189" t="s">
        <v>2474</v>
      </c>
      <c r="BI1644" s="43" t="s">
        <v>1387</v>
      </c>
      <c r="BJ1644" s="43" t="s">
        <v>1388</v>
      </c>
      <c r="BK1644" s="189" t="s">
        <v>573</v>
      </c>
      <c r="BN1644" s="43"/>
      <c r="BO1644" s="43" t="s">
        <v>1395</v>
      </c>
      <c r="BP1644" s="48" t="s">
        <v>1406</v>
      </c>
      <c r="BS1644" s="43" t="s">
        <v>538</v>
      </c>
      <c r="BT1644" s="190" t="s">
        <v>2329</v>
      </c>
      <c r="BU1644" s="190"/>
      <c r="BV1644" s="190"/>
      <c r="BW1644" s="249">
        <v>37001</v>
      </c>
      <c r="BX1644" s="249"/>
      <c r="BY1644" s="48" t="s">
        <v>451</v>
      </c>
      <c r="BZ1644" s="191">
        <v>1.29999995231628</v>
      </c>
      <c r="CA1644" s="43" t="s">
        <v>1396</v>
      </c>
      <c r="CD1644" s="124" t="s">
        <v>1397</v>
      </c>
      <c r="CE1644" s="43"/>
      <c r="CR1644" s="43" t="s">
        <v>751</v>
      </c>
      <c r="CU1644" s="192">
        <v>385.34800000000001</v>
      </c>
      <c r="CV1644" s="39" t="s">
        <v>1395</v>
      </c>
      <c r="CW1644" s="2"/>
      <c r="CX1644" s="193"/>
      <c r="CY1644" s="39" t="s">
        <v>2438</v>
      </c>
      <c r="CZ1644" s="192">
        <v>97.964299999999994</v>
      </c>
      <c r="DA1644" s="43" t="s">
        <v>2046</v>
      </c>
      <c r="DD1644" s="43" t="s">
        <v>1397</v>
      </c>
      <c r="DE1644" s="43"/>
      <c r="DF1644" s="43"/>
      <c r="DG1644" s="43"/>
      <c r="DH1644" s="43"/>
      <c r="DI1644" s="43"/>
      <c r="DJ1644" s="43"/>
      <c r="DK1644" s="43"/>
      <c r="DL1644" s="43"/>
      <c r="DM1644" s="43"/>
      <c r="DN1644" s="43"/>
      <c r="DO1644" s="43"/>
      <c r="DP1644" s="43"/>
      <c r="DQ1644" s="43"/>
      <c r="DR1644" s="124"/>
      <c r="DS1644" s="43"/>
    </row>
    <row r="1645" spans="1:123" s="39" customFormat="1" hidden="1" x14ac:dyDescent="0.2">
      <c r="A1645" s="44" t="str">
        <f t="shared" si="685"/>
        <v>Redfield</v>
      </c>
      <c r="B1645" s="44" t="str">
        <f t="shared" si="684"/>
        <v>1,1-Dichloroethylene</v>
      </c>
      <c r="C1645" s="38" t="s">
        <v>2587</v>
      </c>
      <c r="D1645" s="38" t="str">
        <f t="shared" si="667"/>
        <v>SI</v>
      </c>
      <c r="E1645" s="189" t="s">
        <v>371</v>
      </c>
      <c r="F1645" s="155" t="str">
        <f t="shared" si="687"/>
        <v>Residence 060</v>
      </c>
      <c r="G1645" s="44" t="str">
        <f t="shared" si="686"/>
        <v>residential</v>
      </c>
      <c r="H1645" s="44" t="str">
        <f t="shared" si="680"/>
        <v>Basement</v>
      </c>
      <c r="I1645" s="38" t="str">
        <f t="shared" si="668"/>
        <v>Y</v>
      </c>
      <c r="J1645" s="38" t="str">
        <f t="shared" si="669"/>
        <v>Y</v>
      </c>
      <c r="K1645" s="38" t="str">
        <f t="shared" si="670"/>
        <v>Y</v>
      </c>
      <c r="L1645" s="44"/>
      <c r="M1645" s="38" t="str">
        <f t="shared" si="677"/>
        <v/>
      </c>
      <c r="N1645" s="38" t="str">
        <f t="shared" si="678"/>
        <v/>
      </c>
      <c r="O1645" s="38" t="str">
        <f t="shared" si="671"/>
        <v/>
      </c>
      <c r="P1645" s="44"/>
      <c r="Q1645" s="44"/>
      <c r="R1645" s="44"/>
      <c r="S1645" s="44"/>
      <c r="T1645" s="44"/>
      <c r="U1645" s="44"/>
      <c r="V1645" s="44"/>
      <c r="W1645" s="44"/>
      <c r="X1645" s="44"/>
      <c r="Y1645" s="38" t="str">
        <f t="shared" si="681"/>
        <v>Y</v>
      </c>
      <c r="Z1645" s="38" t="str">
        <f t="shared" si="682"/>
        <v>Y</v>
      </c>
      <c r="AA1645" s="38" t="str">
        <f t="shared" si="679"/>
        <v>Y</v>
      </c>
      <c r="AC1645" s="59"/>
      <c r="AD1645" s="204"/>
      <c r="AE1645" s="38"/>
      <c r="AF1645" s="38"/>
      <c r="AG1645" s="125">
        <f t="shared" si="672"/>
        <v>159.511</v>
      </c>
      <c r="AH1645" s="39">
        <v>11</v>
      </c>
      <c r="AI1645" s="123">
        <f t="shared" si="673"/>
        <v>104717.8125966457</v>
      </c>
      <c r="AM1645" s="40">
        <f t="shared" si="688"/>
        <v>14</v>
      </c>
      <c r="AN1645" s="39">
        <f t="shared" si="683"/>
        <v>0.8</v>
      </c>
      <c r="AO1645" s="204">
        <f t="shared" si="674"/>
        <v>1.3369263215920579E-4</v>
      </c>
      <c r="AP1645" s="204"/>
      <c r="AQ1645" s="59"/>
      <c r="AR1645" s="59"/>
      <c r="AS1645" s="115">
        <f t="shared" si="689"/>
        <v>1</v>
      </c>
      <c r="AT1645" s="115">
        <f t="shared" si="690"/>
        <v>0</v>
      </c>
      <c r="AU1645" s="115"/>
      <c r="AV1645" s="115"/>
      <c r="AY1645" s="115"/>
      <c r="AZ1645" s="115"/>
      <c r="BA1645" s="43">
        <v>49</v>
      </c>
      <c r="BB1645" s="43" t="s">
        <v>750</v>
      </c>
      <c r="BC1645" s="189" t="s">
        <v>554</v>
      </c>
      <c r="BD1645" t="s">
        <v>851</v>
      </c>
      <c r="BE1645" s="37" t="s">
        <v>656</v>
      </c>
      <c r="BF1645" s="38"/>
      <c r="BG1645" s="43"/>
      <c r="BH1645" s="189" t="s">
        <v>2475</v>
      </c>
      <c r="BI1645" s="43" t="s">
        <v>1387</v>
      </c>
      <c r="BJ1645" s="43" t="s">
        <v>1388</v>
      </c>
      <c r="BK1645" s="189" t="s">
        <v>573</v>
      </c>
      <c r="BN1645" s="43"/>
      <c r="BO1645" s="43" t="s">
        <v>1395</v>
      </c>
      <c r="BP1645" s="48" t="s">
        <v>1406</v>
      </c>
      <c r="BS1645" s="43" t="s">
        <v>538</v>
      </c>
      <c r="BT1645" s="190" t="s">
        <v>2322</v>
      </c>
      <c r="BU1645" s="190"/>
      <c r="BV1645" s="190"/>
      <c r="BW1645" s="249">
        <v>36902</v>
      </c>
      <c r="BX1645" s="249"/>
      <c r="BY1645" s="48" t="s">
        <v>451</v>
      </c>
      <c r="BZ1645" s="191">
        <v>14</v>
      </c>
      <c r="CA1645" s="43" t="s">
        <v>1396</v>
      </c>
      <c r="CD1645" s="124" t="s">
        <v>1397</v>
      </c>
      <c r="CE1645" s="43"/>
      <c r="CR1645" s="43" t="s">
        <v>751</v>
      </c>
      <c r="CU1645" s="192">
        <v>196.52799999999999</v>
      </c>
      <c r="CV1645" s="39" t="s">
        <v>1395</v>
      </c>
      <c r="CW1645" s="2"/>
      <c r="CX1645" s="193"/>
      <c r="CY1645" s="39" t="s">
        <v>2438</v>
      </c>
      <c r="CZ1645" s="192">
        <v>159.511</v>
      </c>
      <c r="DA1645" s="43" t="s">
        <v>2046</v>
      </c>
      <c r="DD1645" s="43" t="s">
        <v>1397</v>
      </c>
      <c r="DE1645" s="43"/>
      <c r="DF1645" s="43"/>
      <c r="DG1645" s="43"/>
      <c r="DH1645" s="43"/>
      <c r="DI1645" s="43"/>
      <c r="DJ1645" s="43"/>
      <c r="DK1645" s="43"/>
      <c r="DL1645" s="43"/>
      <c r="DM1645" s="43"/>
      <c r="DN1645" s="43"/>
      <c r="DO1645" s="43"/>
      <c r="DP1645" s="43"/>
      <c r="DQ1645" s="43"/>
      <c r="DR1645" s="124"/>
      <c r="DS1645" s="43"/>
    </row>
    <row r="1646" spans="1:123" s="39" customFormat="1" hidden="1" x14ac:dyDescent="0.2">
      <c r="A1646" s="44" t="str">
        <f t="shared" si="685"/>
        <v>Redfield</v>
      </c>
      <c r="B1646" s="44" t="str">
        <f t="shared" si="684"/>
        <v>1,1-Dichloroethylene</v>
      </c>
      <c r="C1646" s="38" t="s">
        <v>2587</v>
      </c>
      <c r="D1646" s="38" t="str">
        <f t="shared" si="667"/>
        <v>S</v>
      </c>
      <c r="E1646" s="189" t="s">
        <v>372</v>
      </c>
      <c r="F1646" s="155" t="str">
        <f t="shared" si="687"/>
        <v>Residence 061</v>
      </c>
      <c r="G1646" s="44" t="str">
        <f t="shared" si="686"/>
        <v>residential</v>
      </c>
      <c r="H1646" s="44" t="str">
        <f t="shared" si="680"/>
        <v>Basement</v>
      </c>
      <c r="I1646" s="38" t="str">
        <f t="shared" si="668"/>
        <v>Y</v>
      </c>
      <c r="J1646" s="38" t="str">
        <f t="shared" si="669"/>
        <v>Y</v>
      </c>
      <c r="K1646" s="38" t="str">
        <f t="shared" si="670"/>
        <v>Y</v>
      </c>
      <c r="L1646" s="44"/>
      <c r="M1646" s="38" t="str">
        <f t="shared" si="677"/>
        <v/>
      </c>
      <c r="N1646" s="38" t="str">
        <f t="shared" si="678"/>
        <v/>
      </c>
      <c r="O1646" s="38" t="str">
        <f t="shared" si="671"/>
        <v/>
      </c>
      <c r="P1646" s="44"/>
      <c r="Q1646" s="44"/>
      <c r="R1646" s="44"/>
      <c r="S1646" s="44"/>
      <c r="T1646" s="44"/>
      <c r="U1646" s="44"/>
      <c r="V1646" s="44"/>
      <c r="W1646" s="44"/>
      <c r="X1646" s="44"/>
      <c r="Y1646" s="38" t="str">
        <f t="shared" si="681"/>
        <v>Y</v>
      </c>
      <c r="Z1646" s="38" t="str">
        <f t="shared" si="682"/>
        <v>Y</v>
      </c>
      <c r="AA1646" s="38" t="str">
        <f t="shared" si="679"/>
        <v>Y</v>
      </c>
      <c r="AC1646" s="59"/>
      <c r="AD1646" s="204"/>
      <c r="AE1646" s="38"/>
      <c r="AF1646" s="38"/>
      <c r="AG1646" s="125">
        <f t="shared" si="672"/>
        <v>199.99299999999999</v>
      </c>
      <c r="AH1646" s="39">
        <v>11</v>
      </c>
      <c r="AI1646" s="123">
        <f t="shared" si="673"/>
        <v>131293.95148071897</v>
      </c>
      <c r="AM1646" s="40">
        <f t="shared" si="688"/>
        <v>84</v>
      </c>
      <c r="AN1646" s="39">
        <f t="shared" si="683"/>
        <v>0.8</v>
      </c>
      <c r="AO1646" s="204">
        <f t="shared" si="674"/>
        <v>6.3978575595187057E-4</v>
      </c>
      <c r="AP1646" s="204"/>
      <c r="AQ1646" s="59"/>
      <c r="AR1646" s="59"/>
      <c r="AS1646" s="115">
        <f t="shared" si="689"/>
        <v>1</v>
      </c>
      <c r="AT1646" s="115">
        <f t="shared" si="690"/>
        <v>0</v>
      </c>
      <c r="AU1646" s="115"/>
      <c r="AV1646" s="115"/>
      <c r="AY1646" s="115"/>
      <c r="AZ1646" s="115"/>
      <c r="BA1646" s="43">
        <v>49</v>
      </c>
      <c r="BB1646" s="43" t="s">
        <v>750</v>
      </c>
      <c r="BC1646" s="189" t="s">
        <v>1385</v>
      </c>
      <c r="BD1646" t="s">
        <v>225</v>
      </c>
      <c r="BE1646" s="37" t="s">
        <v>656</v>
      </c>
      <c r="BF1646" s="38"/>
      <c r="BG1646" s="43"/>
      <c r="BH1646" s="189" t="s">
        <v>2476</v>
      </c>
      <c r="BI1646" s="43" t="s">
        <v>1387</v>
      </c>
      <c r="BJ1646" s="43" t="s">
        <v>1388</v>
      </c>
      <c r="BK1646" s="189" t="s">
        <v>573</v>
      </c>
      <c r="BN1646" s="43"/>
      <c r="BO1646" s="43" t="s">
        <v>1395</v>
      </c>
      <c r="BP1646" s="48" t="s">
        <v>1406</v>
      </c>
      <c r="BS1646" s="43" t="s">
        <v>538</v>
      </c>
      <c r="BT1646" s="190" t="s">
        <v>2323</v>
      </c>
      <c r="BU1646" s="190"/>
      <c r="BV1646" s="190"/>
      <c r="BW1646" s="249">
        <v>36894</v>
      </c>
      <c r="BX1646" s="249"/>
      <c r="BY1646" s="48" t="s">
        <v>451</v>
      </c>
      <c r="BZ1646" s="191">
        <v>84</v>
      </c>
      <c r="CA1646" s="43" t="s">
        <v>1396</v>
      </c>
      <c r="CD1646" s="124" t="s">
        <v>1397</v>
      </c>
      <c r="CE1646" s="43"/>
      <c r="CR1646" s="43" t="s">
        <v>751</v>
      </c>
      <c r="CU1646" s="192">
        <v>176.35400000000001</v>
      </c>
      <c r="CV1646" s="39" t="s">
        <v>1395</v>
      </c>
      <c r="CW1646" s="2"/>
      <c r="CX1646" s="193"/>
      <c r="CY1646" s="39" t="s">
        <v>2438</v>
      </c>
      <c r="CZ1646" s="192">
        <v>199.99299999999999</v>
      </c>
      <c r="DA1646" s="43" t="s">
        <v>2046</v>
      </c>
      <c r="DD1646" s="43" t="s">
        <v>1397</v>
      </c>
      <c r="DE1646" s="43"/>
      <c r="DF1646" s="43"/>
      <c r="DG1646" s="43"/>
      <c r="DH1646" s="43"/>
      <c r="DI1646" s="43"/>
      <c r="DJ1646" s="43"/>
      <c r="DK1646" s="43"/>
      <c r="DL1646" s="43"/>
      <c r="DM1646" s="43"/>
      <c r="DN1646" s="43"/>
      <c r="DO1646" s="43"/>
      <c r="DP1646" s="43"/>
      <c r="DQ1646" s="43"/>
      <c r="DR1646" s="124"/>
      <c r="DS1646" s="43"/>
    </row>
    <row r="1647" spans="1:123" s="39" customFormat="1" hidden="1" x14ac:dyDescent="0.2">
      <c r="A1647" s="44" t="str">
        <f t="shared" si="685"/>
        <v>Redfield</v>
      </c>
      <c r="B1647" s="44" t="str">
        <f t="shared" si="684"/>
        <v>1,1-Dichloroethylene</v>
      </c>
      <c r="C1647" s="38" t="s">
        <v>2587</v>
      </c>
      <c r="D1647" s="38" t="str">
        <f t="shared" si="667"/>
        <v>S</v>
      </c>
      <c r="E1647" s="189" t="s">
        <v>372</v>
      </c>
      <c r="F1647" s="155" t="str">
        <f t="shared" si="687"/>
        <v>Residence 062</v>
      </c>
      <c r="G1647" s="44" t="str">
        <f t="shared" si="686"/>
        <v>residential</v>
      </c>
      <c r="H1647" s="44" t="str">
        <f t="shared" si="680"/>
        <v>Crawlspace</v>
      </c>
      <c r="I1647" s="38" t="str">
        <f t="shared" si="668"/>
        <v>Y</v>
      </c>
      <c r="J1647" s="38" t="str">
        <f t="shared" si="669"/>
        <v>Y</v>
      </c>
      <c r="K1647" s="38" t="str">
        <f t="shared" si="670"/>
        <v>Y</v>
      </c>
      <c r="L1647" s="44"/>
      <c r="M1647" s="38" t="str">
        <f t="shared" si="677"/>
        <v/>
      </c>
      <c r="N1647" s="38" t="str">
        <f t="shared" si="678"/>
        <v/>
      </c>
      <c r="O1647" s="38" t="str">
        <f t="shared" si="671"/>
        <v/>
      </c>
      <c r="P1647" s="44"/>
      <c r="Q1647" s="44"/>
      <c r="R1647" s="44"/>
      <c r="S1647" s="44"/>
      <c r="T1647" s="44"/>
      <c r="U1647" s="44"/>
      <c r="V1647" s="44"/>
      <c r="W1647" s="44"/>
      <c r="X1647" s="44"/>
      <c r="Y1647" s="38" t="str">
        <f t="shared" si="681"/>
        <v>Y</v>
      </c>
      <c r="Z1647" s="38" t="str">
        <f t="shared" si="682"/>
        <v>Y</v>
      </c>
      <c r="AA1647" s="38" t="str">
        <f t="shared" si="679"/>
        <v>Y</v>
      </c>
      <c r="AC1647" s="59"/>
      <c r="AD1647" s="204"/>
      <c r="AE1647" s="38"/>
      <c r="AF1647" s="38"/>
      <c r="AG1647" s="125">
        <f t="shared" si="672"/>
        <v>199.99299999999999</v>
      </c>
      <c r="AH1647" s="39">
        <v>11</v>
      </c>
      <c r="AI1647" s="123">
        <f t="shared" si="673"/>
        <v>131293.95148071897</v>
      </c>
      <c r="AM1647" s="40">
        <f t="shared" si="688"/>
        <v>38</v>
      </c>
      <c r="AN1647" s="39">
        <f t="shared" si="683"/>
        <v>0.8</v>
      </c>
      <c r="AO1647" s="204">
        <f t="shared" si="674"/>
        <v>2.8942688959727477E-4</v>
      </c>
      <c r="AP1647" s="204"/>
      <c r="AQ1647" s="59"/>
      <c r="AR1647" s="59"/>
      <c r="AS1647" s="115">
        <f t="shared" si="689"/>
        <v>1</v>
      </c>
      <c r="AT1647" s="115">
        <f t="shared" si="690"/>
        <v>0</v>
      </c>
      <c r="AU1647" s="115"/>
      <c r="AV1647" s="115"/>
      <c r="AY1647" s="115"/>
      <c r="AZ1647" s="115"/>
      <c r="BA1647" s="43">
        <v>49</v>
      </c>
      <c r="BB1647" s="43" t="s">
        <v>750</v>
      </c>
      <c r="BC1647" s="189" t="s">
        <v>1385</v>
      </c>
      <c r="BD1647" t="s">
        <v>225</v>
      </c>
      <c r="BE1647" s="37" t="s">
        <v>656</v>
      </c>
      <c r="BF1647" s="38"/>
      <c r="BG1647" s="43"/>
      <c r="BH1647" s="189" t="s">
        <v>2477</v>
      </c>
      <c r="BI1647" s="43" t="s">
        <v>1387</v>
      </c>
      <c r="BJ1647" s="43" t="s">
        <v>1388</v>
      </c>
      <c r="BK1647" s="189" t="s">
        <v>1489</v>
      </c>
      <c r="BN1647" s="43"/>
      <c r="BO1647" s="43" t="s">
        <v>1395</v>
      </c>
      <c r="BP1647" s="48" t="s">
        <v>1406</v>
      </c>
      <c r="BS1647" s="43" t="s">
        <v>538</v>
      </c>
      <c r="BT1647" s="190" t="s">
        <v>2322</v>
      </c>
      <c r="BU1647" s="190"/>
      <c r="BV1647" s="190"/>
      <c r="BW1647" s="249">
        <v>36900</v>
      </c>
      <c r="BX1647" s="249"/>
      <c r="BY1647" s="48" t="s">
        <v>451</v>
      </c>
      <c r="BZ1647" s="191">
        <v>38</v>
      </c>
      <c r="CA1647" s="43" t="s">
        <v>1396</v>
      </c>
      <c r="CD1647" s="124" t="s">
        <v>1397</v>
      </c>
      <c r="CE1647" s="43"/>
      <c r="CR1647" s="43" t="s">
        <v>751</v>
      </c>
      <c r="CU1647" s="192">
        <v>278.71100000000001</v>
      </c>
      <c r="CV1647" s="39" t="s">
        <v>1395</v>
      </c>
      <c r="CW1647" s="2"/>
      <c r="CX1647" s="193"/>
      <c r="CY1647" s="39" t="s">
        <v>2438</v>
      </c>
      <c r="CZ1647" s="192">
        <v>199.99299999999999</v>
      </c>
      <c r="DA1647" s="43" t="s">
        <v>2046</v>
      </c>
      <c r="DD1647" s="43" t="s">
        <v>1397</v>
      </c>
      <c r="DE1647" s="43"/>
      <c r="DF1647" s="43"/>
      <c r="DG1647" s="43"/>
      <c r="DH1647" s="43"/>
      <c r="DI1647" s="43"/>
      <c r="DJ1647" s="43"/>
      <c r="DK1647" s="43"/>
      <c r="DL1647" s="43"/>
      <c r="DM1647" s="43"/>
      <c r="DN1647" s="43"/>
      <c r="DO1647" s="43"/>
      <c r="DP1647" s="43"/>
      <c r="DQ1647" s="43"/>
      <c r="DR1647" s="124"/>
      <c r="DS1647" s="43"/>
    </row>
    <row r="1648" spans="1:123" s="39" customFormat="1" hidden="1" x14ac:dyDescent="0.2">
      <c r="A1648" s="44" t="str">
        <f t="shared" si="685"/>
        <v>Redfield</v>
      </c>
      <c r="B1648" s="44" t="str">
        <f t="shared" si="684"/>
        <v>1,1-Dichloroethylene</v>
      </c>
      <c r="C1648" s="38" t="s">
        <v>2587</v>
      </c>
      <c r="D1648" s="38" t="str">
        <f t="shared" si="667"/>
        <v>S</v>
      </c>
      <c r="E1648" s="189" t="s">
        <v>372</v>
      </c>
      <c r="F1648" s="155" t="str">
        <f t="shared" si="687"/>
        <v>Residence 063</v>
      </c>
      <c r="G1648" s="44" t="str">
        <f t="shared" si="686"/>
        <v>residential</v>
      </c>
      <c r="H1648" s="44" t="str">
        <f t="shared" si="680"/>
        <v>Crawlspace</v>
      </c>
      <c r="I1648" s="38" t="str">
        <f t="shared" si="668"/>
        <v>Y</v>
      </c>
      <c r="J1648" s="38" t="str">
        <f t="shared" si="669"/>
        <v>Y</v>
      </c>
      <c r="K1648" s="38" t="str">
        <f t="shared" si="670"/>
        <v>Y</v>
      </c>
      <c r="L1648" s="44"/>
      <c r="M1648" s="38" t="str">
        <f t="shared" si="677"/>
        <v/>
      </c>
      <c r="N1648" s="38" t="str">
        <f t="shared" si="678"/>
        <v/>
      </c>
      <c r="O1648" s="38" t="str">
        <f t="shared" si="671"/>
        <v/>
      </c>
      <c r="P1648" s="44"/>
      <c r="Q1648" s="44"/>
      <c r="R1648" s="44"/>
      <c r="S1648" s="44"/>
      <c r="T1648" s="44"/>
      <c r="U1648" s="44"/>
      <c r="V1648" s="44"/>
      <c r="W1648" s="44"/>
      <c r="X1648" s="44"/>
      <c r="Y1648" s="38" t="str">
        <f t="shared" si="681"/>
        <v>Y</v>
      </c>
      <c r="Z1648" s="38" t="str">
        <f t="shared" si="682"/>
        <v>Y</v>
      </c>
      <c r="AA1648" s="38" t="str">
        <f t="shared" si="679"/>
        <v>Y</v>
      </c>
      <c r="AC1648" s="59"/>
      <c r="AD1648" s="204"/>
      <c r="AE1648" s="38"/>
      <c r="AF1648" s="38"/>
      <c r="AG1648" s="125">
        <f t="shared" si="672"/>
        <v>199.99299999999999</v>
      </c>
      <c r="AH1648" s="39">
        <v>11</v>
      </c>
      <c r="AI1648" s="123">
        <f t="shared" si="673"/>
        <v>131293.95148071897</v>
      </c>
      <c r="AM1648" s="40">
        <f t="shared" si="688"/>
        <v>23</v>
      </c>
      <c r="AN1648" s="39">
        <f t="shared" si="683"/>
        <v>0.8</v>
      </c>
      <c r="AO1648" s="204">
        <f t="shared" si="674"/>
        <v>1.7517943317729788E-4</v>
      </c>
      <c r="AP1648" s="204"/>
      <c r="AQ1648" s="59"/>
      <c r="AR1648" s="59"/>
      <c r="AS1648" s="115">
        <f t="shared" si="689"/>
        <v>1</v>
      </c>
      <c r="AT1648" s="115">
        <f t="shared" si="690"/>
        <v>0</v>
      </c>
      <c r="AU1648" s="115"/>
      <c r="AV1648" s="115"/>
      <c r="AY1648" s="115"/>
      <c r="AZ1648" s="115"/>
      <c r="BA1648" s="43">
        <v>49</v>
      </c>
      <c r="BB1648" s="43" t="s">
        <v>750</v>
      </c>
      <c r="BC1648" s="189" t="s">
        <v>1385</v>
      </c>
      <c r="BD1648" t="s">
        <v>225</v>
      </c>
      <c r="BE1648" s="37" t="s">
        <v>656</v>
      </c>
      <c r="BF1648" s="38"/>
      <c r="BG1648" s="43"/>
      <c r="BH1648" s="189" t="s">
        <v>2478</v>
      </c>
      <c r="BI1648" s="43" t="s">
        <v>1387</v>
      </c>
      <c r="BJ1648" s="43" t="s">
        <v>1388</v>
      </c>
      <c r="BK1648" s="189" t="s">
        <v>1489</v>
      </c>
      <c r="BN1648" s="43"/>
      <c r="BO1648" s="43" t="s">
        <v>1395</v>
      </c>
      <c r="BP1648" s="48" t="s">
        <v>1406</v>
      </c>
      <c r="BS1648" s="43" t="s">
        <v>538</v>
      </c>
      <c r="BT1648" s="190" t="s">
        <v>2325</v>
      </c>
      <c r="BU1648" s="190"/>
      <c r="BV1648" s="190"/>
      <c r="BW1648" s="249">
        <v>36972</v>
      </c>
      <c r="BX1648" s="249"/>
      <c r="BY1648" s="48" t="s">
        <v>451</v>
      </c>
      <c r="BZ1648" s="191">
        <v>23</v>
      </c>
      <c r="CA1648" s="43" t="s">
        <v>1396</v>
      </c>
      <c r="CD1648" s="124" t="s">
        <v>1397</v>
      </c>
      <c r="CE1648" s="43"/>
      <c r="CR1648" s="43" t="s">
        <v>751</v>
      </c>
      <c r="CU1648" s="192">
        <v>325.29199999999997</v>
      </c>
      <c r="CV1648" s="39" t="s">
        <v>1395</v>
      </c>
      <c r="CW1648" s="2"/>
      <c r="CX1648" s="193"/>
      <c r="CY1648" s="39" t="s">
        <v>2438</v>
      </c>
      <c r="CZ1648" s="192">
        <v>199.99299999999999</v>
      </c>
      <c r="DA1648" s="43" t="s">
        <v>2046</v>
      </c>
      <c r="DD1648" s="43" t="s">
        <v>1397</v>
      </c>
      <c r="DE1648" s="43"/>
      <c r="DF1648" s="43"/>
      <c r="DG1648" s="43"/>
      <c r="DH1648" s="43"/>
      <c r="DI1648" s="43"/>
      <c r="DJ1648" s="43"/>
      <c r="DK1648" s="43"/>
      <c r="DL1648" s="43"/>
      <c r="DM1648" s="43"/>
      <c r="DN1648" s="43"/>
      <c r="DO1648" s="43"/>
      <c r="DP1648" s="43"/>
      <c r="DQ1648" s="43"/>
      <c r="DR1648" s="124"/>
      <c r="DS1648" s="43"/>
    </row>
    <row r="1649" spans="1:123" s="39" customFormat="1" hidden="1" x14ac:dyDescent="0.2">
      <c r="A1649" s="44" t="str">
        <f t="shared" si="685"/>
        <v>Redfield</v>
      </c>
      <c r="B1649" s="44" t="str">
        <f t="shared" si="684"/>
        <v>1,1-Dichloroethylene</v>
      </c>
      <c r="C1649" s="38" t="s">
        <v>2587</v>
      </c>
      <c r="D1649" s="38" t="str">
        <f t="shared" si="667"/>
        <v>SI</v>
      </c>
      <c r="E1649" s="189" t="s">
        <v>371</v>
      </c>
      <c r="F1649" s="155" t="str">
        <f t="shared" si="687"/>
        <v>Residence 064</v>
      </c>
      <c r="G1649" s="44" t="str">
        <f t="shared" si="686"/>
        <v>residential</v>
      </c>
      <c r="H1649" s="44" t="str">
        <f t="shared" si="680"/>
        <v>Basement</v>
      </c>
      <c r="I1649" s="38" t="str">
        <f t="shared" si="668"/>
        <v>Y</v>
      </c>
      <c r="J1649" s="38" t="str">
        <f t="shared" si="669"/>
        <v>Y</v>
      </c>
      <c r="K1649" s="38" t="str">
        <f t="shared" si="670"/>
        <v>Y</v>
      </c>
      <c r="L1649" s="44"/>
      <c r="M1649" s="38" t="str">
        <f t="shared" si="677"/>
        <v/>
      </c>
      <c r="N1649" s="38" t="str">
        <f t="shared" si="678"/>
        <v/>
      </c>
      <c r="O1649" s="38" t="str">
        <f t="shared" si="671"/>
        <v/>
      </c>
      <c r="P1649" s="44"/>
      <c r="Q1649" s="44"/>
      <c r="R1649" s="44"/>
      <c r="S1649" s="44"/>
      <c r="T1649" s="44"/>
      <c r="U1649" s="44"/>
      <c r="V1649" s="44"/>
      <c r="W1649" s="44"/>
      <c r="X1649" s="44"/>
      <c r="Y1649" s="38" t="str">
        <f t="shared" si="681"/>
        <v>Y</v>
      </c>
      <c r="Z1649" s="38" t="str">
        <f t="shared" si="682"/>
        <v>Y</v>
      </c>
      <c r="AA1649" s="38" t="str">
        <f t="shared" si="679"/>
        <v>Y</v>
      </c>
      <c r="AC1649" s="59"/>
      <c r="AD1649" s="204"/>
      <c r="AE1649" s="38"/>
      <c r="AF1649" s="38"/>
      <c r="AG1649" s="125">
        <f t="shared" si="672"/>
        <v>99.994500000000002</v>
      </c>
      <c r="AH1649" s="39">
        <v>11</v>
      </c>
      <c r="AI1649" s="123">
        <f t="shared" si="673"/>
        <v>65645.662754890174</v>
      </c>
      <c r="AM1649" s="40">
        <f t="shared" si="688"/>
        <v>2.0999999046325599</v>
      </c>
      <c r="AN1649" s="39">
        <f t="shared" si="683"/>
        <v>0.8</v>
      </c>
      <c r="AO1649" s="204">
        <f t="shared" si="674"/>
        <v>3.1989926165778918E-5</v>
      </c>
      <c r="AP1649" s="204"/>
      <c r="AQ1649" s="59"/>
      <c r="AR1649" s="59"/>
      <c r="AS1649" s="115">
        <f t="shared" si="689"/>
        <v>1</v>
      </c>
      <c r="AT1649" s="115">
        <f t="shared" si="690"/>
        <v>0</v>
      </c>
      <c r="AU1649" s="115"/>
      <c r="AV1649" s="115"/>
      <c r="AY1649" s="115"/>
      <c r="AZ1649" s="115"/>
      <c r="BA1649" s="43">
        <v>49</v>
      </c>
      <c r="BB1649" s="43" t="s">
        <v>750</v>
      </c>
      <c r="BC1649" s="189" t="s">
        <v>554</v>
      </c>
      <c r="BD1649" t="s">
        <v>851</v>
      </c>
      <c r="BE1649" s="37" t="s">
        <v>656</v>
      </c>
      <c r="BF1649" s="38"/>
      <c r="BG1649" s="43"/>
      <c r="BH1649" s="189" t="s">
        <v>2479</v>
      </c>
      <c r="BI1649" s="43" t="s">
        <v>1387</v>
      </c>
      <c r="BJ1649" s="43" t="s">
        <v>1388</v>
      </c>
      <c r="BK1649" s="189" t="s">
        <v>573</v>
      </c>
      <c r="BN1649" s="43"/>
      <c r="BO1649" s="43" t="s">
        <v>1395</v>
      </c>
      <c r="BP1649" s="48" t="s">
        <v>1406</v>
      </c>
      <c r="BS1649" s="43" t="s">
        <v>538</v>
      </c>
      <c r="BT1649" s="190" t="s">
        <v>2328</v>
      </c>
      <c r="BU1649" s="190"/>
      <c r="BV1649" s="190"/>
      <c r="BW1649" s="249">
        <v>37019</v>
      </c>
      <c r="BX1649" s="249"/>
      <c r="BY1649" s="48" t="s">
        <v>451</v>
      </c>
      <c r="BZ1649" s="191">
        <v>2.0999999046325599</v>
      </c>
      <c r="CA1649" s="43" t="s">
        <v>1396</v>
      </c>
      <c r="CD1649" s="124" t="s">
        <v>1397</v>
      </c>
      <c r="CE1649" s="43"/>
      <c r="CR1649" s="43" t="s">
        <v>751</v>
      </c>
      <c r="CU1649" s="192">
        <v>466.88299999999998</v>
      </c>
      <c r="CV1649" s="39" t="s">
        <v>1395</v>
      </c>
      <c r="CW1649" s="2"/>
      <c r="CX1649" s="193"/>
      <c r="CY1649" s="39" t="s">
        <v>2438</v>
      </c>
      <c r="CZ1649" s="192">
        <v>99.994500000000002</v>
      </c>
      <c r="DA1649" s="43" t="s">
        <v>2046</v>
      </c>
      <c r="DD1649" s="43" t="s">
        <v>1397</v>
      </c>
      <c r="DE1649" s="43"/>
      <c r="DF1649" s="43"/>
      <c r="DG1649" s="43"/>
      <c r="DH1649" s="43"/>
      <c r="DI1649" s="43"/>
      <c r="DJ1649" s="43"/>
      <c r="DK1649" s="43"/>
      <c r="DL1649" s="43"/>
      <c r="DM1649" s="43"/>
      <c r="DN1649" s="43"/>
      <c r="DO1649" s="43"/>
      <c r="DP1649" s="43"/>
      <c r="DQ1649" s="43"/>
      <c r="DR1649" s="124"/>
      <c r="DS1649" s="43"/>
    </row>
    <row r="1650" spans="1:123" s="39" customFormat="1" hidden="1" x14ac:dyDescent="0.2">
      <c r="A1650" s="44" t="str">
        <f t="shared" si="685"/>
        <v>Redfield</v>
      </c>
      <c r="B1650" s="44" t="str">
        <f t="shared" si="684"/>
        <v>1,1-Dichloroethylene</v>
      </c>
      <c r="C1650" s="38" t="s">
        <v>2587</v>
      </c>
      <c r="D1650" s="38" t="str">
        <f t="shared" ref="D1650:D1713" si="691">BC1650</f>
        <v>SI</v>
      </c>
      <c r="E1650" s="189" t="s">
        <v>371</v>
      </c>
      <c r="F1650" s="155" t="str">
        <f t="shared" si="687"/>
        <v>Residence 065</v>
      </c>
      <c r="G1650" s="44" t="str">
        <f t="shared" si="686"/>
        <v>residential</v>
      </c>
      <c r="H1650" s="44" t="str">
        <f t="shared" si="680"/>
        <v>Crawlspace</v>
      </c>
      <c r="I1650" s="38" t="str">
        <f t="shared" ref="I1650:I1713" si="692">IF(DD1650="","",IF(DD1650="y","Y","n"))</f>
        <v>Y</v>
      </c>
      <c r="J1650" s="38" t="str">
        <f t="shared" ref="J1650:J1713" si="693">IF(AG1650="","",IF(AN1650="","Y",IF(AI1650&gt;AN1650*$J$38,"Y","n")))</f>
        <v>Y</v>
      </c>
      <c r="K1650" s="38" t="str">
        <f t="shared" ref="K1650:K1713" si="694">IF(AG1650="","",IF(I1650="N","n","Y"))</f>
        <v>Y</v>
      </c>
      <c r="L1650" s="44"/>
      <c r="M1650" s="38" t="str">
        <f t="shared" si="677"/>
        <v/>
      </c>
      <c r="N1650" s="38" t="str">
        <f t="shared" si="678"/>
        <v/>
      </c>
      <c r="O1650" s="38" t="str">
        <f t="shared" ref="O1650:O1713" si="695">IF(AJ1650="","",IF(OR(M1650="N",N1650="N"),"n","Y"))</f>
        <v/>
      </c>
      <c r="P1650" s="44"/>
      <c r="Q1650" s="44"/>
      <c r="R1650" s="44"/>
      <c r="S1650" s="44"/>
      <c r="T1650" s="44"/>
      <c r="U1650" s="44"/>
      <c r="V1650" s="44"/>
      <c r="W1650" s="44"/>
      <c r="X1650" s="44"/>
      <c r="Y1650" s="38" t="str">
        <f t="shared" si="681"/>
        <v>Y</v>
      </c>
      <c r="Z1650" s="38" t="str">
        <f t="shared" si="682"/>
        <v>Y</v>
      </c>
      <c r="AA1650" s="38" t="str">
        <f t="shared" si="679"/>
        <v>Y</v>
      </c>
      <c r="AC1650" s="59"/>
      <c r="AD1650" s="204"/>
      <c r="AE1650" s="38"/>
      <c r="AF1650" s="38"/>
      <c r="AG1650" s="125">
        <f t="shared" ref="AG1650:AG1713" si="696">IF(CZ1650="","",IF(DA1650="mg/l",1000*CZ1650,CZ1650))</f>
        <v>90.530500000000004</v>
      </c>
      <c r="AH1650" s="39">
        <v>11</v>
      </c>
      <c r="AI1650" s="123">
        <f t="shared" ref="AI1650:AI1713" si="697">IF(AG1650="","",AG1650*1000*(INDEX(Hatm25C,MATCH(B1650,ChemNameChem,0))/(0.000082057*(AH1650+273)))*EXP(-(INDEX(Evap,MATCH(B1650,ChemNameChem,0))*((1-(AH1650+273)/INDEX(Tcrit,MATCH(B1650,ChemNameChem,0)))/(1-INDEX(Tboil,MATCH(B1650,ChemNameChem,0))/INDEX(Tcrit,MATCH(B1650,ChemNameChem,0))))^IF((INDEX(Tboil,MATCH(B1650,ChemNameChem,0))/INDEX(Tcrit,MATCH(B1650,ChemNameChem,0)))&lt;0.57,0.3,IF((INDEX(Tboil,MATCH(B1650,ChemNameChem,0))/INDEX(Tcrit,MATCH(B1650,ChemNameChem,0)))&gt;0.71,0.41,0.74*(INDEX(Tboil,MATCH(B1650,ChemNameChem,0))/INDEX(Tcrit,MATCH(B1650,ChemNameChem,0)))-0.116)))*0.5032*(1/(AH1650+273)-1/298)))</f>
        <v>59432.615514169142</v>
      </c>
      <c r="AM1650" s="40">
        <f t="shared" si="688"/>
        <v>4.0999999046325604</v>
      </c>
      <c r="AN1650" s="39">
        <f t="shared" si="683"/>
        <v>0.8</v>
      </c>
      <c r="AO1650" s="204">
        <f t="shared" ref="AO1650:AO1713" si="698">IF(AG1650="","",AM1650/AI1650)</f>
        <v>6.8985688567838521E-5</v>
      </c>
      <c r="AP1650" s="204"/>
      <c r="AQ1650" s="59"/>
      <c r="AR1650" s="59"/>
      <c r="AS1650" s="115">
        <f t="shared" si="689"/>
        <v>1</v>
      </c>
      <c r="AT1650" s="115">
        <f t="shared" si="690"/>
        <v>0</v>
      </c>
      <c r="AU1650" s="115"/>
      <c r="AV1650" s="115"/>
      <c r="AY1650" s="115"/>
      <c r="AZ1650" s="115"/>
      <c r="BA1650" s="43">
        <v>49</v>
      </c>
      <c r="BB1650" s="43" t="s">
        <v>750</v>
      </c>
      <c r="BC1650" s="189" t="s">
        <v>554</v>
      </c>
      <c r="BD1650" t="s">
        <v>851</v>
      </c>
      <c r="BE1650" s="37" t="s">
        <v>656</v>
      </c>
      <c r="BF1650" s="38"/>
      <c r="BG1650" s="43"/>
      <c r="BH1650" s="189" t="s">
        <v>2480</v>
      </c>
      <c r="BI1650" s="43" t="s">
        <v>1387</v>
      </c>
      <c r="BJ1650" s="43" t="s">
        <v>1388</v>
      </c>
      <c r="BK1650" s="189" t="s">
        <v>1489</v>
      </c>
      <c r="BN1650" s="43"/>
      <c r="BO1650" s="43" t="s">
        <v>1395</v>
      </c>
      <c r="BP1650" s="48" t="s">
        <v>1406</v>
      </c>
      <c r="BS1650" s="43" t="s">
        <v>538</v>
      </c>
      <c r="BT1650" s="190" t="s">
        <v>2322</v>
      </c>
      <c r="BU1650" s="190"/>
      <c r="BV1650" s="190"/>
      <c r="BW1650" s="249">
        <v>36938</v>
      </c>
      <c r="BX1650" s="249"/>
      <c r="BY1650" s="48" t="s">
        <v>451</v>
      </c>
      <c r="BZ1650" s="191">
        <v>4.0999999046325604</v>
      </c>
      <c r="CA1650" s="43" t="s">
        <v>1396</v>
      </c>
      <c r="CD1650" s="124" t="s">
        <v>1397</v>
      </c>
      <c r="CE1650" s="43"/>
      <c r="CR1650" s="43" t="s">
        <v>751</v>
      </c>
      <c r="CU1650" s="192">
        <v>249.95400000000001</v>
      </c>
      <c r="CV1650" s="39" t="s">
        <v>1395</v>
      </c>
      <c r="CW1650" s="2"/>
      <c r="CX1650" s="193"/>
      <c r="CY1650" s="39" t="s">
        <v>2438</v>
      </c>
      <c r="CZ1650" s="192">
        <v>90.530500000000004</v>
      </c>
      <c r="DA1650" s="43" t="s">
        <v>2046</v>
      </c>
      <c r="DD1650" s="43" t="s">
        <v>1397</v>
      </c>
      <c r="DE1650" s="43"/>
      <c r="DF1650" s="43"/>
      <c r="DG1650" s="43"/>
      <c r="DH1650" s="43"/>
      <c r="DI1650" s="43"/>
      <c r="DJ1650" s="43"/>
      <c r="DK1650" s="43"/>
      <c r="DL1650" s="43"/>
      <c r="DM1650" s="43"/>
      <c r="DN1650" s="43"/>
      <c r="DO1650" s="43"/>
      <c r="DP1650" s="43"/>
      <c r="DQ1650" s="43"/>
      <c r="DR1650" s="124"/>
      <c r="DS1650" s="43"/>
    </row>
    <row r="1651" spans="1:123" s="39" customFormat="1" hidden="1" x14ac:dyDescent="0.2">
      <c r="A1651" s="44" t="str">
        <f t="shared" si="685"/>
        <v>Redfield</v>
      </c>
      <c r="B1651" s="44" t="str">
        <f t="shared" si="684"/>
        <v>1,1-Dichloroethylene</v>
      </c>
      <c r="C1651" s="38" t="s">
        <v>2587</v>
      </c>
      <c r="D1651" s="38" t="str">
        <f t="shared" si="691"/>
        <v>SI</v>
      </c>
      <c r="E1651" s="189" t="s">
        <v>371</v>
      </c>
      <c r="F1651" s="155" t="str">
        <f t="shared" si="687"/>
        <v>Residence 066</v>
      </c>
      <c r="G1651" s="44" t="str">
        <f t="shared" si="686"/>
        <v>residential</v>
      </c>
      <c r="H1651" s="44" t="str">
        <f t="shared" si="680"/>
        <v>Basement</v>
      </c>
      <c r="I1651" s="38" t="str">
        <f t="shared" si="692"/>
        <v>Y</v>
      </c>
      <c r="J1651" s="38" t="str">
        <f t="shared" si="693"/>
        <v>Y</v>
      </c>
      <c r="K1651" s="38" t="str">
        <f t="shared" si="694"/>
        <v>Y</v>
      </c>
      <c r="L1651" s="44"/>
      <c r="M1651" s="38" t="str">
        <f t="shared" ref="M1651:M1714" si="699">IF(CP1651="","",IF(CP1651="y","Y","n"))</f>
        <v/>
      </c>
      <c r="N1651" s="38" t="str">
        <f t="shared" ref="N1651:N1714" si="700">IF(AJ1651="","",IF(AN1651="","Y",IF(AJ1651&gt;AN1651*$N$38,"Y","n")))</f>
        <v/>
      </c>
      <c r="O1651" s="38" t="str">
        <f t="shared" si="695"/>
        <v/>
      </c>
      <c r="P1651" s="44"/>
      <c r="Q1651" s="44"/>
      <c r="R1651" s="44"/>
      <c r="S1651" s="44"/>
      <c r="T1651" s="44"/>
      <c r="U1651" s="44"/>
      <c r="V1651" s="44"/>
      <c r="W1651" s="44"/>
      <c r="X1651" s="44"/>
      <c r="Y1651" s="38" t="str">
        <f t="shared" si="681"/>
        <v>Y</v>
      </c>
      <c r="Z1651" s="38" t="str">
        <f t="shared" si="682"/>
        <v>Y</v>
      </c>
      <c r="AA1651" s="38" t="str">
        <f t="shared" si="679"/>
        <v>Y</v>
      </c>
      <c r="AC1651" s="59"/>
      <c r="AD1651" s="204"/>
      <c r="AE1651" s="38"/>
      <c r="AF1651" s="38"/>
      <c r="AG1651" s="125">
        <f t="shared" si="696"/>
        <v>95.003</v>
      </c>
      <c r="AH1651" s="39">
        <v>11</v>
      </c>
      <c r="AI1651" s="123">
        <f t="shared" si="697"/>
        <v>62368.77926988816</v>
      </c>
      <c r="AM1651" s="40">
        <f t="shared" si="688"/>
        <v>2.9000000953674299</v>
      </c>
      <c r="AN1651" s="39">
        <f t="shared" si="683"/>
        <v>0.8</v>
      </c>
      <c r="AO1651" s="204">
        <f t="shared" si="698"/>
        <v>4.6497624762195062E-5</v>
      </c>
      <c r="AP1651" s="204"/>
      <c r="AQ1651" s="59"/>
      <c r="AR1651" s="59"/>
      <c r="AS1651" s="115">
        <f t="shared" si="689"/>
        <v>1</v>
      </c>
      <c r="AT1651" s="115">
        <f t="shared" si="690"/>
        <v>0</v>
      </c>
      <c r="AU1651" s="115"/>
      <c r="AV1651" s="115"/>
      <c r="AY1651" s="115"/>
      <c r="AZ1651" s="115"/>
      <c r="BA1651" s="43">
        <v>49</v>
      </c>
      <c r="BB1651" s="43" t="s">
        <v>750</v>
      </c>
      <c r="BC1651" s="189" t="s">
        <v>554</v>
      </c>
      <c r="BD1651" t="s">
        <v>851</v>
      </c>
      <c r="BE1651" s="37" t="s">
        <v>656</v>
      </c>
      <c r="BF1651" s="38"/>
      <c r="BG1651" s="43"/>
      <c r="BH1651" s="189" t="s">
        <v>2481</v>
      </c>
      <c r="BI1651" s="43" t="s">
        <v>1387</v>
      </c>
      <c r="BJ1651" s="43" t="s">
        <v>1388</v>
      </c>
      <c r="BK1651" s="189" t="s">
        <v>573</v>
      </c>
      <c r="BN1651" s="43"/>
      <c r="BO1651" s="43" t="s">
        <v>1395</v>
      </c>
      <c r="BP1651" s="48" t="s">
        <v>1406</v>
      </c>
      <c r="BS1651" s="43" t="s">
        <v>538</v>
      </c>
      <c r="BT1651" s="190" t="s">
        <v>2323</v>
      </c>
      <c r="BU1651" s="190"/>
      <c r="BV1651" s="190"/>
      <c r="BW1651" s="249">
        <v>37015</v>
      </c>
      <c r="BX1651" s="249"/>
      <c r="BY1651" s="48" t="s">
        <v>451</v>
      </c>
      <c r="BZ1651" s="191">
        <v>2.9000000953674299</v>
      </c>
      <c r="CA1651" s="43" t="s">
        <v>1396</v>
      </c>
      <c r="CD1651" s="124" t="s">
        <v>1397</v>
      </c>
      <c r="CE1651" s="43"/>
      <c r="CR1651" s="43" t="s">
        <v>751</v>
      </c>
      <c r="CU1651" s="192">
        <v>441.464</v>
      </c>
      <c r="CV1651" s="39" t="s">
        <v>1395</v>
      </c>
      <c r="CW1651" s="2"/>
      <c r="CX1651" s="193"/>
      <c r="CY1651" s="39" t="s">
        <v>2438</v>
      </c>
      <c r="CZ1651" s="192">
        <v>95.003</v>
      </c>
      <c r="DA1651" s="43" t="s">
        <v>2046</v>
      </c>
      <c r="DD1651" s="43" t="s">
        <v>1397</v>
      </c>
      <c r="DE1651" s="43"/>
      <c r="DF1651" s="43"/>
      <c r="DG1651" s="43"/>
      <c r="DH1651" s="43"/>
      <c r="DI1651" s="43"/>
      <c r="DJ1651" s="43"/>
      <c r="DK1651" s="43"/>
      <c r="DL1651" s="43"/>
      <c r="DM1651" s="43"/>
      <c r="DN1651" s="43"/>
      <c r="DO1651" s="43"/>
      <c r="DP1651" s="43"/>
      <c r="DQ1651" s="43"/>
      <c r="DR1651" s="124"/>
      <c r="DS1651" s="43"/>
    </row>
    <row r="1652" spans="1:123" s="39" customFormat="1" hidden="1" x14ac:dyDescent="0.2">
      <c r="A1652" s="44" t="str">
        <f t="shared" si="685"/>
        <v>Redfield</v>
      </c>
      <c r="B1652" s="44" t="str">
        <f t="shared" si="684"/>
        <v>1,1-Dichloroethylene</v>
      </c>
      <c r="C1652" s="38" t="s">
        <v>2587</v>
      </c>
      <c r="D1652" s="38" t="str">
        <f t="shared" si="691"/>
        <v>SI</v>
      </c>
      <c r="E1652" s="189" t="s">
        <v>371</v>
      </c>
      <c r="F1652" s="155" t="str">
        <f t="shared" si="687"/>
        <v>Residence 067</v>
      </c>
      <c r="G1652" s="44" t="str">
        <f t="shared" si="686"/>
        <v>residential</v>
      </c>
      <c r="H1652" s="44" t="str">
        <f t="shared" si="680"/>
        <v>Basement</v>
      </c>
      <c r="I1652" s="38" t="str">
        <f t="shared" si="692"/>
        <v>Y</v>
      </c>
      <c r="J1652" s="38" t="str">
        <f t="shared" si="693"/>
        <v>Y</v>
      </c>
      <c r="K1652" s="38" t="str">
        <f t="shared" si="694"/>
        <v>Y</v>
      </c>
      <c r="L1652" s="44"/>
      <c r="M1652" s="38" t="str">
        <f t="shared" si="699"/>
        <v/>
      </c>
      <c r="N1652" s="38" t="str">
        <f t="shared" si="700"/>
        <v/>
      </c>
      <c r="O1652" s="38" t="str">
        <f t="shared" si="695"/>
        <v/>
      </c>
      <c r="P1652" s="44"/>
      <c r="Q1652" s="44"/>
      <c r="R1652" s="44"/>
      <c r="S1652" s="44"/>
      <c r="T1652" s="44"/>
      <c r="U1652" s="44"/>
      <c r="V1652" s="44"/>
      <c r="W1652" s="44"/>
      <c r="X1652" s="44"/>
      <c r="Y1652" s="38" t="str">
        <f t="shared" si="681"/>
        <v>Y</v>
      </c>
      <c r="Z1652" s="38" t="str">
        <f t="shared" si="682"/>
        <v>Y</v>
      </c>
      <c r="AA1652" s="38" t="str">
        <f t="shared" si="679"/>
        <v>Y</v>
      </c>
      <c r="AC1652" s="59"/>
      <c r="AD1652" s="204"/>
      <c r="AE1652" s="38"/>
      <c r="AF1652" s="38"/>
      <c r="AG1652" s="125">
        <f t="shared" si="696"/>
        <v>10.025</v>
      </c>
      <c r="AH1652" s="39">
        <v>11</v>
      </c>
      <c r="AI1652" s="123">
        <f t="shared" si="697"/>
        <v>6581.339664859308</v>
      </c>
      <c r="AM1652" s="40">
        <f t="shared" si="688"/>
        <v>6.9000000953674299</v>
      </c>
      <c r="AN1652" s="39">
        <f t="shared" si="683"/>
        <v>0.8</v>
      </c>
      <c r="AO1652" s="204">
        <f t="shared" si="698"/>
        <v>1.0484187789622213E-3</v>
      </c>
      <c r="AP1652" s="204"/>
      <c r="AQ1652" s="59"/>
      <c r="AR1652" s="59"/>
      <c r="AS1652" s="115">
        <f t="shared" si="689"/>
        <v>1</v>
      </c>
      <c r="AT1652" s="115">
        <f t="shared" si="690"/>
        <v>0</v>
      </c>
      <c r="AU1652" s="115"/>
      <c r="AV1652" s="115"/>
      <c r="AY1652" s="115"/>
      <c r="AZ1652" s="115"/>
      <c r="BA1652" s="43">
        <v>49</v>
      </c>
      <c r="BB1652" s="43" t="s">
        <v>750</v>
      </c>
      <c r="BC1652" s="189" t="s">
        <v>554</v>
      </c>
      <c r="BD1652" t="s">
        <v>851</v>
      </c>
      <c r="BE1652" s="37" t="s">
        <v>656</v>
      </c>
      <c r="BF1652" s="38"/>
      <c r="BG1652" s="43"/>
      <c r="BH1652" s="189" t="s">
        <v>2482</v>
      </c>
      <c r="BI1652" s="43" t="s">
        <v>1387</v>
      </c>
      <c r="BJ1652" s="43" t="s">
        <v>1388</v>
      </c>
      <c r="BK1652" s="189" t="s">
        <v>573</v>
      </c>
      <c r="BN1652" s="43"/>
      <c r="BO1652" s="43" t="s">
        <v>1395</v>
      </c>
      <c r="BP1652" s="48" t="s">
        <v>1406</v>
      </c>
      <c r="BS1652" s="43" t="s">
        <v>538</v>
      </c>
      <c r="BT1652" s="190" t="s">
        <v>2322</v>
      </c>
      <c r="BU1652" s="190"/>
      <c r="BV1652" s="190"/>
      <c r="BW1652" s="249">
        <v>36868</v>
      </c>
      <c r="BX1652" s="249"/>
      <c r="BY1652" s="48" t="s">
        <v>451</v>
      </c>
      <c r="BZ1652" s="191">
        <v>6.9000000953674299</v>
      </c>
      <c r="CA1652" s="43" t="s">
        <v>1396</v>
      </c>
      <c r="CD1652" s="124" t="s">
        <v>1397</v>
      </c>
      <c r="CE1652" s="43"/>
      <c r="CR1652" s="43" t="s">
        <v>751</v>
      </c>
      <c r="CU1652" s="192">
        <v>171.44499999999999</v>
      </c>
      <c r="CV1652" s="39" t="s">
        <v>1395</v>
      </c>
      <c r="CW1652" s="2"/>
      <c r="CX1652" s="193"/>
      <c r="CY1652" s="39" t="s">
        <v>2438</v>
      </c>
      <c r="CZ1652" s="192">
        <v>10.025</v>
      </c>
      <c r="DA1652" s="43" t="s">
        <v>2046</v>
      </c>
      <c r="DD1652" s="43" t="s">
        <v>1397</v>
      </c>
      <c r="DE1652" s="43"/>
      <c r="DF1652" s="43"/>
      <c r="DG1652" s="43"/>
      <c r="DH1652" s="43"/>
      <c r="DI1652" s="43"/>
      <c r="DJ1652" s="43"/>
      <c r="DK1652" s="43"/>
      <c r="DL1652" s="43"/>
      <c r="DM1652" s="43"/>
      <c r="DN1652" s="43"/>
      <c r="DO1652" s="43"/>
      <c r="DP1652" s="43"/>
      <c r="DQ1652" s="43"/>
      <c r="DR1652" s="124"/>
      <c r="DS1652" s="43"/>
    </row>
    <row r="1653" spans="1:123" s="39" customFormat="1" hidden="1" x14ac:dyDescent="0.2">
      <c r="A1653" s="44" t="str">
        <f t="shared" si="685"/>
        <v>Redfield</v>
      </c>
      <c r="B1653" s="44" t="str">
        <f t="shared" si="684"/>
        <v>1,1-Dichloroethylene</v>
      </c>
      <c r="C1653" s="38" t="s">
        <v>2587</v>
      </c>
      <c r="D1653" s="38" t="str">
        <f t="shared" si="691"/>
        <v>SI</v>
      </c>
      <c r="E1653" s="189" t="s">
        <v>371</v>
      </c>
      <c r="F1653" s="155" t="str">
        <f t="shared" si="687"/>
        <v>Residence 068</v>
      </c>
      <c r="G1653" s="44" t="str">
        <f t="shared" si="686"/>
        <v>residential</v>
      </c>
      <c r="H1653" s="44" t="str">
        <f t="shared" si="680"/>
        <v>Crawlspace</v>
      </c>
      <c r="I1653" s="38" t="str">
        <f t="shared" si="692"/>
        <v>Y</v>
      </c>
      <c r="J1653" s="38" t="str">
        <f t="shared" si="693"/>
        <v>Y</v>
      </c>
      <c r="K1653" s="38" t="str">
        <f t="shared" si="694"/>
        <v>Y</v>
      </c>
      <c r="L1653" s="44"/>
      <c r="M1653" s="38" t="str">
        <f t="shared" si="699"/>
        <v/>
      </c>
      <c r="N1653" s="38" t="str">
        <f t="shared" si="700"/>
        <v/>
      </c>
      <c r="O1653" s="38" t="str">
        <f t="shared" si="695"/>
        <v/>
      </c>
      <c r="P1653" s="44"/>
      <c r="Q1653" s="44"/>
      <c r="R1653" s="44"/>
      <c r="S1653" s="44"/>
      <c r="T1653" s="44"/>
      <c r="U1653" s="44"/>
      <c r="V1653" s="44"/>
      <c r="W1653" s="44"/>
      <c r="X1653" s="44"/>
      <c r="Y1653" s="38" t="str">
        <f t="shared" si="681"/>
        <v>Y</v>
      </c>
      <c r="Z1653" s="38" t="str">
        <f t="shared" si="682"/>
        <v>Y</v>
      </c>
      <c r="AA1653" s="38" t="str">
        <f t="shared" si="679"/>
        <v>Y</v>
      </c>
      <c r="AC1653" s="59"/>
      <c r="AD1653" s="204"/>
      <c r="AE1653" s="38"/>
      <c r="AF1653" s="38"/>
      <c r="AG1653" s="125">
        <f t="shared" si="696"/>
        <v>99.994500000000002</v>
      </c>
      <c r="AH1653" s="39">
        <v>11</v>
      </c>
      <c r="AI1653" s="123">
        <f t="shared" si="697"/>
        <v>65645.662754890174</v>
      </c>
      <c r="AM1653" s="40">
        <f t="shared" si="688"/>
        <v>2.5</v>
      </c>
      <c r="AN1653" s="39">
        <f t="shared" si="683"/>
        <v>0.8</v>
      </c>
      <c r="AO1653" s="204">
        <f t="shared" si="698"/>
        <v>3.808324716492814E-5</v>
      </c>
      <c r="AP1653" s="204"/>
      <c r="AQ1653" s="59"/>
      <c r="AR1653" s="59"/>
      <c r="AS1653" s="115">
        <f t="shared" si="689"/>
        <v>1</v>
      </c>
      <c r="AT1653" s="115">
        <f t="shared" si="690"/>
        <v>0</v>
      </c>
      <c r="AU1653" s="115"/>
      <c r="AV1653" s="115"/>
      <c r="AY1653" s="115"/>
      <c r="AZ1653" s="115"/>
      <c r="BA1653" s="43">
        <v>49</v>
      </c>
      <c r="BB1653" s="43" t="s">
        <v>750</v>
      </c>
      <c r="BC1653" s="189" t="s">
        <v>554</v>
      </c>
      <c r="BD1653" t="s">
        <v>851</v>
      </c>
      <c r="BE1653" s="37" t="s">
        <v>656</v>
      </c>
      <c r="BF1653" s="38"/>
      <c r="BG1653" s="43"/>
      <c r="BH1653" s="189" t="s">
        <v>2483</v>
      </c>
      <c r="BI1653" s="43" t="s">
        <v>1387</v>
      </c>
      <c r="BJ1653" s="43" t="s">
        <v>1388</v>
      </c>
      <c r="BK1653" s="189" t="s">
        <v>1489</v>
      </c>
      <c r="BN1653" s="43"/>
      <c r="BO1653" s="43" t="s">
        <v>1395</v>
      </c>
      <c r="BP1653" s="48" t="s">
        <v>1406</v>
      </c>
      <c r="BS1653" s="43" t="s">
        <v>538</v>
      </c>
      <c r="BT1653" s="190" t="s">
        <v>2322</v>
      </c>
      <c r="BU1653" s="190"/>
      <c r="BV1653" s="190"/>
      <c r="BW1653" s="249">
        <v>36973</v>
      </c>
      <c r="BX1653" s="249"/>
      <c r="BY1653" s="48" t="s">
        <v>451</v>
      </c>
      <c r="BZ1653" s="191">
        <v>2.5</v>
      </c>
      <c r="CA1653" s="43" t="s">
        <v>1396</v>
      </c>
      <c r="CD1653" s="124" t="s">
        <v>1397</v>
      </c>
      <c r="CE1653" s="43"/>
      <c r="CR1653" s="43" t="s">
        <v>751</v>
      </c>
      <c r="CU1653" s="192">
        <v>522.322</v>
      </c>
      <c r="CV1653" s="39" t="s">
        <v>1395</v>
      </c>
      <c r="CW1653" s="2"/>
      <c r="CX1653" s="193"/>
      <c r="CY1653" s="39" t="s">
        <v>2438</v>
      </c>
      <c r="CZ1653" s="192">
        <v>99.994500000000002</v>
      </c>
      <c r="DA1653" s="43" t="s">
        <v>2046</v>
      </c>
      <c r="DD1653" s="43" t="s">
        <v>1397</v>
      </c>
      <c r="DE1653" s="43"/>
      <c r="DF1653" s="43"/>
      <c r="DG1653" s="43"/>
      <c r="DH1653" s="43"/>
      <c r="DI1653" s="43"/>
      <c r="DJ1653" s="43"/>
      <c r="DK1653" s="43"/>
      <c r="DL1653" s="43"/>
      <c r="DM1653" s="43"/>
      <c r="DN1653" s="43"/>
      <c r="DO1653" s="43"/>
      <c r="DP1653" s="43"/>
      <c r="DQ1653" s="43"/>
      <c r="DR1653" s="124"/>
      <c r="DS1653" s="43"/>
    </row>
    <row r="1654" spans="1:123" s="39" customFormat="1" hidden="1" x14ac:dyDescent="0.2">
      <c r="A1654" s="44" t="str">
        <f t="shared" si="685"/>
        <v>Redfield</v>
      </c>
      <c r="B1654" s="44" t="str">
        <f t="shared" si="684"/>
        <v>1,1-Dichloroethylene</v>
      </c>
      <c r="C1654" s="38" t="s">
        <v>2587</v>
      </c>
      <c r="D1654" s="38" t="str">
        <f t="shared" si="691"/>
        <v>SI</v>
      </c>
      <c r="E1654" s="189" t="s">
        <v>371</v>
      </c>
      <c r="F1654" s="155" t="str">
        <f t="shared" si="687"/>
        <v>Residence 069</v>
      </c>
      <c r="G1654" s="44" t="str">
        <f t="shared" si="686"/>
        <v>residential</v>
      </c>
      <c r="H1654" s="44" t="str">
        <f t="shared" si="680"/>
        <v>Basement</v>
      </c>
      <c r="I1654" s="38" t="str">
        <f t="shared" si="692"/>
        <v>Y</v>
      </c>
      <c r="J1654" s="38" t="str">
        <f t="shared" si="693"/>
        <v>Y</v>
      </c>
      <c r="K1654" s="38" t="str">
        <f t="shared" si="694"/>
        <v>Y</v>
      </c>
      <c r="L1654" s="44"/>
      <c r="M1654" s="38" t="str">
        <f t="shared" si="699"/>
        <v/>
      </c>
      <c r="N1654" s="38" t="str">
        <f t="shared" si="700"/>
        <v/>
      </c>
      <c r="O1654" s="38" t="str">
        <f t="shared" si="695"/>
        <v/>
      </c>
      <c r="P1654" s="44"/>
      <c r="Q1654" s="44"/>
      <c r="R1654" s="44"/>
      <c r="S1654" s="44"/>
      <c r="T1654" s="44"/>
      <c r="U1654" s="44"/>
      <c r="V1654" s="44"/>
      <c r="W1654" s="44"/>
      <c r="X1654" s="44"/>
      <c r="Y1654" s="38" t="str">
        <f t="shared" si="681"/>
        <v>Y</v>
      </c>
      <c r="Z1654" s="38" t="str">
        <f t="shared" si="682"/>
        <v>Y</v>
      </c>
      <c r="AA1654" s="38" t="str">
        <f t="shared" si="679"/>
        <v>Y</v>
      </c>
      <c r="AC1654" s="59"/>
      <c r="AD1654" s="204"/>
      <c r="AE1654" s="38"/>
      <c r="AF1654" s="38"/>
      <c r="AG1654" s="125">
        <f t="shared" si="696"/>
        <v>101.002</v>
      </c>
      <c r="AH1654" s="39">
        <v>11</v>
      </c>
      <c r="AI1654" s="123">
        <f t="shared" si="697"/>
        <v>66307.079185049355</v>
      </c>
      <c r="AM1654" s="40">
        <f t="shared" si="688"/>
        <v>1</v>
      </c>
      <c r="AN1654" s="39">
        <f t="shared" si="683"/>
        <v>0.8</v>
      </c>
      <c r="AO1654" s="204">
        <f t="shared" si="698"/>
        <v>1.508134594813333E-5</v>
      </c>
      <c r="AP1654" s="204"/>
      <c r="AQ1654" s="59"/>
      <c r="AR1654" s="59"/>
      <c r="AS1654" s="115">
        <f t="shared" si="689"/>
        <v>1</v>
      </c>
      <c r="AT1654" s="115">
        <f t="shared" si="690"/>
        <v>0</v>
      </c>
      <c r="AU1654" s="115"/>
      <c r="AV1654" s="115"/>
      <c r="AY1654" s="115"/>
      <c r="AZ1654" s="115"/>
      <c r="BA1654" s="43">
        <v>49</v>
      </c>
      <c r="BB1654" s="43" t="s">
        <v>750</v>
      </c>
      <c r="BC1654" s="189" t="s">
        <v>554</v>
      </c>
      <c r="BD1654" t="s">
        <v>851</v>
      </c>
      <c r="BE1654" s="37" t="s">
        <v>656</v>
      </c>
      <c r="BF1654" s="38"/>
      <c r="BG1654" s="43"/>
      <c r="BH1654" s="189" t="s">
        <v>2484</v>
      </c>
      <c r="BI1654" s="43" t="s">
        <v>1387</v>
      </c>
      <c r="BJ1654" s="43" t="s">
        <v>1388</v>
      </c>
      <c r="BK1654" s="189" t="s">
        <v>573</v>
      </c>
      <c r="BN1654" s="43"/>
      <c r="BO1654" s="43" t="s">
        <v>1395</v>
      </c>
      <c r="BP1654" s="48" t="s">
        <v>1406</v>
      </c>
      <c r="BS1654" s="43" t="s">
        <v>538</v>
      </c>
      <c r="BT1654" s="190" t="s">
        <v>2322</v>
      </c>
      <c r="BU1654" s="190"/>
      <c r="BV1654" s="190"/>
      <c r="BW1654" s="249">
        <v>36872</v>
      </c>
      <c r="BX1654" s="249"/>
      <c r="BY1654" s="48" t="s">
        <v>451</v>
      </c>
      <c r="BZ1654" s="191">
        <v>1</v>
      </c>
      <c r="CA1654" s="43" t="s">
        <v>1396</v>
      </c>
      <c r="CD1654" s="124" t="s">
        <v>1397</v>
      </c>
      <c r="CE1654" s="43"/>
      <c r="CR1654" s="43" t="s">
        <v>751</v>
      </c>
      <c r="CU1654" s="192">
        <v>267.10599999999999</v>
      </c>
      <c r="CV1654" s="39" t="s">
        <v>1395</v>
      </c>
      <c r="CW1654" s="2"/>
      <c r="CX1654" s="193"/>
      <c r="CY1654" s="39" t="s">
        <v>2438</v>
      </c>
      <c r="CZ1654" s="192">
        <v>101.002</v>
      </c>
      <c r="DA1654" s="43" t="s">
        <v>2046</v>
      </c>
      <c r="DD1654" s="43" t="s">
        <v>1397</v>
      </c>
      <c r="DE1654" s="43"/>
      <c r="DF1654" s="43"/>
      <c r="DG1654" s="43"/>
      <c r="DH1654" s="43"/>
      <c r="DI1654" s="43"/>
      <c r="DJ1654" s="43"/>
      <c r="DK1654" s="43"/>
      <c r="DL1654" s="43"/>
      <c r="DM1654" s="43"/>
      <c r="DN1654" s="43"/>
      <c r="DO1654" s="43"/>
      <c r="DP1654" s="43"/>
      <c r="DQ1654" s="43"/>
      <c r="DR1654" s="124"/>
      <c r="DS1654" s="43"/>
    </row>
    <row r="1655" spans="1:123" s="39" customFormat="1" hidden="1" x14ac:dyDescent="0.2">
      <c r="A1655" s="44" t="str">
        <f t="shared" si="685"/>
        <v>Redfield</v>
      </c>
      <c r="B1655" s="44" t="str">
        <f t="shared" si="684"/>
        <v>1,1-Dichloroethylene</v>
      </c>
      <c r="C1655" s="38" t="s">
        <v>2587</v>
      </c>
      <c r="D1655" s="38" t="str">
        <f t="shared" si="691"/>
        <v>SI</v>
      </c>
      <c r="E1655" s="189" t="s">
        <v>371</v>
      </c>
      <c r="F1655" s="155" t="str">
        <f t="shared" si="687"/>
        <v>Residence 070</v>
      </c>
      <c r="G1655" s="44" t="str">
        <f t="shared" si="686"/>
        <v>residential</v>
      </c>
      <c r="H1655" s="44" t="str">
        <f t="shared" si="680"/>
        <v>Basement</v>
      </c>
      <c r="I1655" s="38" t="str">
        <f t="shared" si="692"/>
        <v>Y</v>
      </c>
      <c r="J1655" s="38" t="str">
        <f t="shared" si="693"/>
        <v>Y</v>
      </c>
      <c r="K1655" s="38" t="str">
        <f t="shared" si="694"/>
        <v>Y</v>
      </c>
      <c r="L1655" s="44"/>
      <c r="M1655" s="38" t="str">
        <f t="shared" si="699"/>
        <v/>
      </c>
      <c r="N1655" s="38" t="str">
        <f t="shared" si="700"/>
        <v/>
      </c>
      <c r="O1655" s="38" t="str">
        <f t="shared" si="695"/>
        <v/>
      </c>
      <c r="P1655" s="44"/>
      <c r="Q1655" s="44"/>
      <c r="R1655" s="44"/>
      <c r="S1655" s="44"/>
      <c r="T1655" s="44"/>
      <c r="U1655" s="44"/>
      <c r="V1655" s="44"/>
      <c r="W1655" s="44"/>
      <c r="X1655" s="44"/>
      <c r="Y1655" s="38" t="str">
        <f t="shared" si="681"/>
        <v>Y</v>
      </c>
      <c r="Z1655" s="38" t="str">
        <f t="shared" si="682"/>
        <v>Y</v>
      </c>
      <c r="AA1655" s="38" t="str">
        <f t="shared" si="679"/>
        <v>Y</v>
      </c>
      <c r="AC1655" s="59"/>
      <c r="AD1655" s="204"/>
      <c r="AE1655" s="38"/>
      <c r="AF1655" s="38"/>
      <c r="AG1655" s="125">
        <f t="shared" si="696"/>
        <v>85.218400000000003</v>
      </c>
      <c r="AH1655" s="39">
        <v>11</v>
      </c>
      <c r="AI1655" s="123">
        <f t="shared" si="697"/>
        <v>55945.260458438555</v>
      </c>
      <c r="AM1655" s="40">
        <f t="shared" si="688"/>
        <v>7.5999999046325604</v>
      </c>
      <c r="AN1655" s="39">
        <f t="shared" si="683"/>
        <v>0.8</v>
      </c>
      <c r="AO1655" s="204">
        <f t="shared" si="698"/>
        <v>1.3584707341345853E-4</v>
      </c>
      <c r="AP1655" s="204"/>
      <c r="AQ1655" s="59"/>
      <c r="AR1655" s="59"/>
      <c r="AS1655" s="115">
        <f t="shared" si="689"/>
        <v>1</v>
      </c>
      <c r="AT1655" s="115">
        <f t="shared" si="690"/>
        <v>0</v>
      </c>
      <c r="AU1655" s="115"/>
      <c r="AV1655" s="115"/>
      <c r="AY1655" s="115"/>
      <c r="AZ1655" s="115"/>
      <c r="BA1655" s="43">
        <v>49</v>
      </c>
      <c r="BB1655" s="43" t="s">
        <v>750</v>
      </c>
      <c r="BC1655" s="189" t="s">
        <v>554</v>
      </c>
      <c r="BD1655" t="s">
        <v>851</v>
      </c>
      <c r="BE1655" s="37" t="s">
        <v>656</v>
      </c>
      <c r="BF1655" s="38"/>
      <c r="BG1655" s="43"/>
      <c r="BH1655" s="189" t="s">
        <v>2485</v>
      </c>
      <c r="BI1655" s="43" t="s">
        <v>1387</v>
      </c>
      <c r="BJ1655" s="43" t="s">
        <v>1388</v>
      </c>
      <c r="BK1655" s="189" t="s">
        <v>573</v>
      </c>
      <c r="BN1655" s="43"/>
      <c r="BO1655" s="43" t="s">
        <v>1395</v>
      </c>
      <c r="BP1655" s="48" t="s">
        <v>1406</v>
      </c>
      <c r="BS1655" s="43" t="s">
        <v>538</v>
      </c>
      <c r="BT1655" s="190" t="s">
        <v>2323</v>
      </c>
      <c r="BU1655" s="190"/>
      <c r="BV1655" s="190"/>
      <c r="BW1655" s="249">
        <v>37015</v>
      </c>
      <c r="BX1655" s="249"/>
      <c r="BY1655" s="48" t="s">
        <v>451</v>
      </c>
      <c r="BZ1655" s="191">
        <v>7.5999999046325604</v>
      </c>
      <c r="CA1655" s="43" t="s">
        <v>1396</v>
      </c>
      <c r="CD1655" s="124" t="s">
        <v>1397</v>
      </c>
      <c r="CE1655" s="43"/>
      <c r="CR1655" s="43" t="s">
        <v>751</v>
      </c>
      <c r="CU1655" s="192">
        <v>479.17</v>
      </c>
      <c r="CV1655" s="39" t="s">
        <v>1395</v>
      </c>
      <c r="CW1655" s="2"/>
      <c r="CX1655" s="193"/>
      <c r="CY1655" s="39" t="s">
        <v>2438</v>
      </c>
      <c r="CZ1655" s="192">
        <v>85.218400000000003</v>
      </c>
      <c r="DA1655" s="43" t="s">
        <v>2046</v>
      </c>
      <c r="DD1655" s="43" t="s">
        <v>1397</v>
      </c>
      <c r="DE1655" s="43"/>
      <c r="DF1655" s="43"/>
      <c r="DG1655" s="43"/>
      <c r="DH1655" s="43"/>
      <c r="DI1655" s="43"/>
      <c r="DJ1655" s="43"/>
      <c r="DK1655" s="43"/>
      <c r="DL1655" s="43"/>
      <c r="DM1655" s="43"/>
      <c r="DN1655" s="43"/>
      <c r="DO1655" s="43"/>
      <c r="DP1655" s="43"/>
      <c r="DQ1655" s="43"/>
      <c r="DR1655" s="124"/>
      <c r="DS1655" s="43"/>
    </row>
    <row r="1656" spans="1:123" s="39" customFormat="1" hidden="1" x14ac:dyDescent="0.2">
      <c r="A1656" s="44" t="str">
        <f t="shared" si="685"/>
        <v>Redfield</v>
      </c>
      <c r="B1656" s="44" t="str">
        <f t="shared" si="684"/>
        <v>1,1-Dichloroethylene</v>
      </c>
      <c r="C1656" s="38" t="s">
        <v>2587</v>
      </c>
      <c r="D1656" s="38" t="str">
        <f t="shared" si="691"/>
        <v>SI</v>
      </c>
      <c r="E1656" s="189" t="s">
        <v>371</v>
      </c>
      <c r="F1656" s="155" t="str">
        <f t="shared" si="687"/>
        <v>Residence 071</v>
      </c>
      <c r="G1656" s="44" t="str">
        <f t="shared" si="686"/>
        <v>residential</v>
      </c>
      <c r="H1656" s="44" t="str">
        <f t="shared" si="680"/>
        <v>Basement</v>
      </c>
      <c r="I1656" s="38" t="str">
        <f t="shared" si="692"/>
        <v>Y</v>
      </c>
      <c r="J1656" s="38" t="str">
        <f t="shared" si="693"/>
        <v>Y</v>
      </c>
      <c r="K1656" s="38" t="str">
        <f t="shared" si="694"/>
        <v>Y</v>
      </c>
      <c r="L1656" s="44"/>
      <c r="M1656" s="38" t="str">
        <f t="shared" si="699"/>
        <v/>
      </c>
      <c r="N1656" s="38" t="str">
        <f t="shared" si="700"/>
        <v/>
      </c>
      <c r="O1656" s="38" t="str">
        <f t="shared" si="695"/>
        <v/>
      </c>
      <c r="P1656" s="44"/>
      <c r="Q1656" s="44"/>
      <c r="R1656" s="44"/>
      <c r="S1656" s="44"/>
      <c r="T1656" s="44"/>
      <c r="U1656" s="44"/>
      <c r="V1656" s="44"/>
      <c r="W1656" s="44"/>
      <c r="X1656" s="44"/>
      <c r="Y1656" s="38" t="str">
        <f t="shared" si="681"/>
        <v>Y</v>
      </c>
      <c r="Z1656" s="38" t="str">
        <f t="shared" si="682"/>
        <v>Y</v>
      </c>
      <c r="AA1656" s="38" t="str">
        <f t="shared" si="679"/>
        <v>Y</v>
      </c>
      <c r="AC1656" s="59"/>
      <c r="AD1656" s="204"/>
      <c r="AE1656" s="38"/>
      <c r="AF1656" s="38"/>
      <c r="AG1656" s="125">
        <f t="shared" si="696"/>
        <v>123.059</v>
      </c>
      <c r="AH1656" s="39">
        <v>11</v>
      </c>
      <c r="AI1656" s="123">
        <f t="shared" si="697"/>
        <v>80787.339433209141</v>
      </c>
      <c r="AM1656" s="40">
        <f t="shared" si="688"/>
        <v>6.9000000953674299</v>
      </c>
      <c r="AN1656" s="39">
        <f t="shared" si="683"/>
        <v>0.8</v>
      </c>
      <c r="AO1656" s="204">
        <f t="shared" si="698"/>
        <v>8.5409423602469272E-5</v>
      </c>
      <c r="AP1656" s="204"/>
      <c r="AQ1656" s="59"/>
      <c r="AR1656" s="59"/>
      <c r="AS1656" s="115">
        <f t="shared" si="689"/>
        <v>1</v>
      </c>
      <c r="AT1656" s="115">
        <f t="shared" si="690"/>
        <v>0</v>
      </c>
      <c r="AU1656" s="115"/>
      <c r="AV1656" s="115"/>
      <c r="AY1656" s="115"/>
      <c r="AZ1656" s="115"/>
      <c r="BA1656" s="43">
        <v>49</v>
      </c>
      <c r="BB1656" s="43" t="s">
        <v>750</v>
      </c>
      <c r="BC1656" s="189" t="s">
        <v>554</v>
      </c>
      <c r="BD1656" t="s">
        <v>851</v>
      </c>
      <c r="BE1656" s="37" t="s">
        <v>656</v>
      </c>
      <c r="BF1656" s="38"/>
      <c r="BG1656" s="43"/>
      <c r="BH1656" s="189" t="s">
        <v>2486</v>
      </c>
      <c r="BI1656" s="43" t="s">
        <v>1387</v>
      </c>
      <c r="BJ1656" s="43" t="s">
        <v>1388</v>
      </c>
      <c r="BK1656" s="189" t="s">
        <v>573</v>
      </c>
      <c r="BN1656" s="43"/>
      <c r="BO1656" s="43" t="s">
        <v>1395</v>
      </c>
      <c r="BP1656" s="48" t="s">
        <v>1406</v>
      </c>
      <c r="BS1656" s="43" t="s">
        <v>538</v>
      </c>
      <c r="BT1656" s="190" t="s">
        <v>2325</v>
      </c>
      <c r="BU1656" s="190"/>
      <c r="BV1656" s="190"/>
      <c r="BW1656" s="249">
        <v>36902</v>
      </c>
      <c r="BX1656" s="249"/>
      <c r="BY1656" s="48" t="s">
        <v>451</v>
      </c>
      <c r="BZ1656" s="191">
        <v>6.9000000953674299</v>
      </c>
      <c r="CA1656" s="43" t="s">
        <v>1396</v>
      </c>
      <c r="CD1656" s="124" t="s">
        <v>1397</v>
      </c>
      <c r="CE1656" s="43"/>
      <c r="CR1656" s="43" t="s">
        <v>751</v>
      </c>
      <c r="CU1656" s="192">
        <v>248.79300000000001</v>
      </c>
      <c r="CV1656" s="39" t="s">
        <v>1395</v>
      </c>
      <c r="CW1656" s="2"/>
      <c r="CX1656" s="193"/>
      <c r="CY1656" s="39" t="s">
        <v>2438</v>
      </c>
      <c r="CZ1656" s="192">
        <v>123.059</v>
      </c>
      <c r="DA1656" s="43" t="s">
        <v>2046</v>
      </c>
      <c r="DD1656" s="43" t="s">
        <v>1397</v>
      </c>
      <c r="DE1656" s="43"/>
      <c r="DF1656" s="43"/>
      <c r="DG1656" s="43"/>
      <c r="DH1656" s="43"/>
      <c r="DI1656" s="43"/>
      <c r="DJ1656" s="43"/>
      <c r="DK1656" s="43"/>
      <c r="DL1656" s="43"/>
      <c r="DM1656" s="43"/>
      <c r="DN1656" s="43"/>
      <c r="DO1656" s="43"/>
      <c r="DP1656" s="43"/>
      <c r="DQ1656" s="43"/>
      <c r="DR1656" s="124"/>
      <c r="DS1656" s="43"/>
    </row>
    <row r="1657" spans="1:123" s="39" customFormat="1" hidden="1" x14ac:dyDescent="0.2">
      <c r="A1657" s="44" t="str">
        <f t="shared" si="685"/>
        <v>Redfield</v>
      </c>
      <c r="B1657" s="44" t="str">
        <f t="shared" si="684"/>
        <v>1,1-Dichloroethylene</v>
      </c>
      <c r="C1657" s="38" t="s">
        <v>2587</v>
      </c>
      <c r="D1657" s="38" t="str">
        <f t="shared" si="691"/>
        <v>S</v>
      </c>
      <c r="E1657" s="189" t="s">
        <v>372</v>
      </c>
      <c r="F1657" s="155" t="str">
        <f t="shared" si="687"/>
        <v>Residence 072</v>
      </c>
      <c r="G1657" s="44" t="str">
        <f t="shared" si="686"/>
        <v>residential</v>
      </c>
      <c r="H1657" s="44" t="str">
        <f t="shared" si="680"/>
        <v>Basement</v>
      </c>
      <c r="I1657" s="38" t="str">
        <f t="shared" si="692"/>
        <v>Y</v>
      </c>
      <c r="J1657" s="38" t="str">
        <f t="shared" si="693"/>
        <v>Y</v>
      </c>
      <c r="K1657" s="38" t="str">
        <f t="shared" si="694"/>
        <v>Y</v>
      </c>
      <c r="L1657" s="44"/>
      <c r="M1657" s="38" t="str">
        <f t="shared" si="699"/>
        <v/>
      </c>
      <c r="N1657" s="38" t="str">
        <f t="shared" si="700"/>
        <v/>
      </c>
      <c r="O1657" s="38" t="str">
        <f t="shared" si="695"/>
        <v/>
      </c>
      <c r="P1657" s="44"/>
      <c r="Q1657" s="44"/>
      <c r="R1657" s="44"/>
      <c r="S1657" s="44"/>
      <c r="T1657" s="44"/>
      <c r="U1657" s="44"/>
      <c r="V1657" s="44"/>
      <c r="W1657" s="44"/>
      <c r="X1657" s="44"/>
      <c r="Y1657" s="38" t="str">
        <f t="shared" si="681"/>
        <v>Y</v>
      </c>
      <c r="Z1657" s="38" t="str">
        <f t="shared" si="682"/>
        <v>Y</v>
      </c>
      <c r="AA1657" s="38" t="str">
        <f t="shared" si="679"/>
        <v>Y</v>
      </c>
      <c r="AC1657" s="59"/>
      <c r="AD1657" s="204"/>
      <c r="AE1657" s="38"/>
      <c r="AF1657" s="38"/>
      <c r="AG1657" s="125">
        <f t="shared" si="696"/>
        <v>199.99299999999999</v>
      </c>
      <c r="AH1657" s="39">
        <v>11</v>
      </c>
      <c r="AI1657" s="123">
        <f t="shared" si="697"/>
        <v>131293.95148071897</v>
      </c>
      <c r="AM1657" s="40">
        <f t="shared" si="688"/>
        <v>14</v>
      </c>
      <c r="AN1657" s="39">
        <f t="shared" si="683"/>
        <v>0.8</v>
      </c>
      <c r="AO1657" s="204">
        <f t="shared" si="698"/>
        <v>1.0663095932531176E-4</v>
      </c>
      <c r="AP1657" s="204"/>
      <c r="AQ1657" s="59"/>
      <c r="AR1657" s="59"/>
      <c r="AS1657" s="115">
        <f t="shared" si="689"/>
        <v>1</v>
      </c>
      <c r="AT1657" s="115">
        <f t="shared" si="690"/>
        <v>0</v>
      </c>
      <c r="AU1657" s="115"/>
      <c r="AV1657" s="115"/>
      <c r="AY1657" s="115"/>
      <c r="AZ1657" s="115"/>
      <c r="BA1657" s="43">
        <v>49</v>
      </c>
      <c r="BB1657" s="43" t="s">
        <v>750</v>
      </c>
      <c r="BC1657" s="189" t="s">
        <v>1385</v>
      </c>
      <c r="BD1657" t="s">
        <v>225</v>
      </c>
      <c r="BE1657" s="37" t="s">
        <v>656</v>
      </c>
      <c r="BF1657" s="38"/>
      <c r="BG1657" s="43"/>
      <c r="BH1657" s="189" t="s">
        <v>2487</v>
      </c>
      <c r="BI1657" s="43" t="s">
        <v>1387</v>
      </c>
      <c r="BJ1657" s="43" t="s">
        <v>1388</v>
      </c>
      <c r="BK1657" s="189" t="s">
        <v>573</v>
      </c>
      <c r="BN1657" s="43"/>
      <c r="BO1657" s="43" t="s">
        <v>1395</v>
      </c>
      <c r="BP1657" s="48" t="s">
        <v>1406</v>
      </c>
      <c r="BS1657" s="43" t="s">
        <v>538</v>
      </c>
      <c r="BT1657" s="190" t="s">
        <v>2325</v>
      </c>
      <c r="BU1657" s="190"/>
      <c r="BV1657" s="190"/>
      <c r="BW1657" s="249">
        <v>37664</v>
      </c>
      <c r="BX1657" s="249"/>
      <c r="BY1657" s="48" t="s">
        <v>451</v>
      </c>
      <c r="BZ1657" s="191">
        <v>14</v>
      </c>
      <c r="CA1657" s="43" t="s">
        <v>1396</v>
      </c>
      <c r="CD1657" s="124" t="s">
        <v>1397</v>
      </c>
      <c r="CE1657" s="43"/>
      <c r="CR1657" s="43" t="s">
        <v>751</v>
      </c>
      <c r="CU1657" s="192">
        <v>233.011</v>
      </c>
      <c r="CV1657" s="39" t="s">
        <v>1395</v>
      </c>
      <c r="CW1657" s="2"/>
      <c r="CX1657" s="193"/>
      <c r="CY1657" s="39" t="s">
        <v>2438</v>
      </c>
      <c r="CZ1657" s="192">
        <v>199.99299999999999</v>
      </c>
      <c r="DA1657" s="43" t="s">
        <v>2046</v>
      </c>
      <c r="DD1657" s="43" t="s">
        <v>1397</v>
      </c>
      <c r="DE1657" s="43"/>
      <c r="DF1657" s="43"/>
      <c r="DG1657" s="43"/>
      <c r="DH1657" s="43"/>
      <c r="DI1657" s="43"/>
      <c r="DJ1657" s="43"/>
      <c r="DK1657" s="43"/>
      <c r="DL1657" s="43"/>
      <c r="DM1657" s="43"/>
      <c r="DN1657" s="43"/>
      <c r="DO1657" s="43"/>
      <c r="DP1657" s="43"/>
      <c r="DQ1657" s="43"/>
      <c r="DR1657" s="124"/>
      <c r="DS1657" s="43"/>
    </row>
    <row r="1658" spans="1:123" s="39" customFormat="1" hidden="1" x14ac:dyDescent="0.2">
      <c r="A1658" s="44" t="str">
        <f t="shared" si="685"/>
        <v>Redfield</v>
      </c>
      <c r="B1658" s="44" t="str">
        <f t="shared" si="684"/>
        <v>1,1-Dichloroethylene</v>
      </c>
      <c r="C1658" s="38" t="s">
        <v>2587</v>
      </c>
      <c r="D1658" s="38" t="str">
        <f t="shared" si="691"/>
        <v>SI</v>
      </c>
      <c r="E1658" s="189" t="s">
        <v>371</v>
      </c>
      <c r="F1658" s="155" t="str">
        <f t="shared" si="687"/>
        <v>Residence 073</v>
      </c>
      <c r="G1658" s="44" t="str">
        <f t="shared" si="686"/>
        <v>residential</v>
      </c>
      <c r="H1658" s="44" t="str">
        <f t="shared" si="680"/>
        <v>Basement</v>
      </c>
      <c r="I1658" s="38" t="str">
        <f t="shared" si="692"/>
        <v>Y</v>
      </c>
      <c r="J1658" s="38" t="str">
        <f t="shared" si="693"/>
        <v>Y</v>
      </c>
      <c r="K1658" s="38" t="str">
        <f t="shared" si="694"/>
        <v>Y</v>
      </c>
      <c r="L1658" s="44"/>
      <c r="M1658" s="38" t="str">
        <f t="shared" si="699"/>
        <v/>
      </c>
      <c r="N1658" s="38" t="str">
        <f t="shared" si="700"/>
        <v/>
      </c>
      <c r="O1658" s="38" t="str">
        <f t="shared" si="695"/>
        <v/>
      </c>
      <c r="P1658" s="44"/>
      <c r="Q1658" s="44"/>
      <c r="R1658" s="44"/>
      <c r="S1658" s="44"/>
      <c r="T1658" s="44"/>
      <c r="U1658" s="44"/>
      <c r="V1658" s="44"/>
      <c r="W1658" s="44"/>
      <c r="X1658" s="44"/>
      <c r="Y1658" s="38" t="str">
        <f t="shared" si="681"/>
        <v>Y</v>
      </c>
      <c r="Z1658" s="38" t="str">
        <f t="shared" si="682"/>
        <v>Y</v>
      </c>
      <c r="AA1658" s="38" t="str">
        <f t="shared" si="679"/>
        <v>Y</v>
      </c>
      <c r="AC1658" s="59"/>
      <c r="AD1658" s="204"/>
      <c r="AE1658" s="38"/>
      <c r="AF1658" s="38"/>
      <c r="AG1658" s="125">
        <f t="shared" si="696"/>
        <v>99.994500000000002</v>
      </c>
      <c r="AH1658" s="39">
        <v>11</v>
      </c>
      <c r="AI1658" s="123">
        <f t="shared" si="697"/>
        <v>65645.662754890174</v>
      </c>
      <c r="AM1658" s="40">
        <f t="shared" si="688"/>
        <v>10</v>
      </c>
      <c r="AN1658" s="39">
        <f t="shared" si="683"/>
        <v>0.8</v>
      </c>
      <c r="AO1658" s="204">
        <f t="shared" si="698"/>
        <v>1.5233298865971256E-4</v>
      </c>
      <c r="AP1658" s="204"/>
      <c r="AQ1658" s="59"/>
      <c r="AR1658" s="59"/>
      <c r="AS1658" s="115">
        <f t="shared" si="689"/>
        <v>1</v>
      </c>
      <c r="AT1658" s="115">
        <f t="shared" si="690"/>
        <v>0</v>
      </c>
      <c r="AU1658" s="115"/>
      <c r="AV1658" s="115"/>
      <c r="AY1658" s="115"/>
      <c r="AZ1658" s="115"/>
      <c r="BA1658" s="43">
        <v>49</v>
      </c>
      <c r="BB1658" s="43" t="s">
        <v>750</v>
      </c>
      <c r="BC1658" s="189" t="s">
        <v>554</v>
      </c>
      <c r="BD1658" t="s">
        <v>851</v>
      </c>
      <c r="BE1658" s="37" t="s">
        <v>656</v>
      </c>
      <c r="BF1658" s="38"/>
      <c r="BG1658" s="43"/>
      <c r="BH1658" s="189" t="s">
        <v>2488</v>
      </c>
      <c r="BI1658" s="43" t="s">
        <v>1387</v>
      </c>
      <c r="BJ1658" s="43" t="s">
        <v>1388</v>
      </c>
      <c r="BK1658" s="189" t="s">
        <v>573</v>
      </c>
      <c r="BN1658" s="43"/>
      <c r="BO1658" s="43" t="s">
        <v>1395</v>
      </c>
      <c r="BP1658" s="48" t="s">
        <v>1406</v>
      </c>
      <c r="BS1658" s="43" t="s">
        <v>538</v>
      </c>
      <c r="BT1658" s="190" t="s">
        <v>2323</v>
      </c>
      <c r="BU1658" s="190"/>
      <c r="BV1658" s="190"/>
      <c r="BW1658" s="249">
        <v>36977</v>
      </c>
      <c r="BX1658" s="249"/>
      <c r="BY1658" s="48" t="s">
        <v>451</v>
      </c>
      <c r="BZ1658" s="191">
        <v>10</v>
      </c>
      <c r="CA1658" s="43" t="s">
        <v>1396</v>
      </c>
      <c r="CD1658" s="124" t="s">
        <v>1397</v>
      </c>
      <c r="CE1658" s="43"/>
      <c r="CR1658" s="43" t="s">
        <v>751</v>
      </c>
      <c r="CU1658" s="192">
        <v>536.72400000000005</v>
      </c>
      <c r="CV1658" s="39" t="s">
        <v>1395</v>
      </c>
      <c r="CW1658" s="2"/>
      <c r="CX1658" s="193"/>
      <c r="CY1658" s="39" t="s">
        <v>2438</v>
      </c>
      <c r="CZ1658" s="192">
        <v>99.994500000000002</v>
      </c>
      <c r="DA1658" s="43" t="s">
        <v>2046</v>
      </c>
      <c r="DD1658" s="43" t="s">
        <v>1397</v>
      </c>
      <c r="DE1658" s="43"/>
      <c r="DF1658" s="43"/>
      <c r="DG1658" s="43"/>
      <c r="DH1658" s="43"/>
      <c r="DI1658" s="43"/>
      <c r="DJ1658" s="43"/>
      <c r="DK1658" s="43"/>
      <c r="DL1658" s="43"/>
      <c r="DM1658" s="43"/>
      <c r="DN1658" s="43"/>
      <c r="DO1658" s="43"/>
      <c r="DP1658" s="43"/>
      <c r="DQ1658" s="43"/>
      <c r="DR1658" s="124"/>
      <c r="DS1658" s="43"/>
    </row>
    <row r="1659" spans="1:123" s="39" customFormat="1" hidden="1" x14ac:dyDescent="0.2">
      <c r="A1659" s="44" t="str">
        <f t="shared" si="685"/>
        <v>Redfield</v>
      </c>
      <c r="B1659" s="44" t="str">
        <f t="shared" si="684"/>
        <v>1,1-Dichloroethylene</v>
      </c>
      <c r="C1659" s="38" t="s">
        <v>2587</v>
      </c>
      <c r="D1659" s="38" t="str">
        <f t="shared" si="691"/>
        <v>SI</v>
      </c>
      <c r="E1659" s="189" t="s">
        <v>371</v>
      </c>
      <c r="F1659" s="155" t="str">
        <f t="shared" si="687"/>
        <v>Residence 074</v>
      </c>
      <c r="G1659" s="44" t="str">
        <f t="shared" si="686"/>
        <v>residential</v>
      </c>
      <c r="H1659" s="44" t="str">
        <f t="shared" si="680"/>
        <v>Crawlspace</v>
      </c>
      <c r="I1659" s="38" t="str">
        <f t="shared" si="692"/>
        <v>Y</v>
      </c>
      <c r="J1659" s="38" t="str">
        <f t="shared" si="693"/>
        <v>Y</v>
      </c>
      <c r="K1659" s="38" t="str">
        <f t="shared" si="694"/>
        <v>Y</v>
      </c>
      <c r="L1659" s="44"/>
      <c r="M1659" s="38" t="str">
        <f t="shared" si="699"/>
        <v/>
      </c>
      <c r="N1659" s="38" t="str">
        <f t="shared" si="700"/>
        <v/>
      </c>
      <c r="O1659" s="38" t="str">
        <f t="shared" si="695"/>
        <v/>
      </c>
      <c r="P1659" s="44"/>
      <c r="Q1659" s="44"/>
      <c r="R1659" s="44"/>
      <c r="S1659" s="44"/>
      <c r="T1659" s="44"/>
      <c r="U1659" s="44"/>
      <c r="V1659" s="44"/>
      <c r="W1659" s="44"/>
      <c r="X1659" s="44"/>
      <c r="Y1659" s="38" t="str">
        <f t="shared" si="681"/>
        <v>Y</v>
      </c>
      <c r="Z1659" s="38" t="str">
        <f t="shared" si="682"/>
        <v>Y</v>
      </c>
      <c r="AA1659" s="38" t="str">
        <f t="shared" si="679"/>
        <v>Y</v>
      </c>
      <c r="AC1659" s="59"/>
      <c r="AD1659" s="204"/>
      <c r="AE1659" s="38"/>
      <c r="AF1659" s="38"/>
      <c r="AG1659" s="125">
        <f t="shared" si="696"/>
        <v>99.994500000000002</v>
      </c>
      <c r="AH1659" s="39">
        <v>11</v>
      </c>
      <c r="AI1659" s="123">
        <f t="shared" si="697"/>
        <v>65645.662754890174</v>
      </c>
      <c r="AM1659" s="40">
        <f t="shared" si="688"/>
        <v>2.70000004768371</v>
      </c>
      <c r="AN1659" s="39">
        <f t="shared" si="683"/>
        <v>0.8</v>
      </c>
      <c r="AO1659" s="204">
        <f t="shared" si="698"/>
        <v>4.1129907664502599E-5</v>
      </c>
      <c r="AP1659" s="204"/>
      <c r="AQ1659" s="59"/>
      <c r="AR1659" s="59"/>
      <c r="AS1659" s="115">
        <f t="shared" si="689"/>
        <v>1</v>
      </c>
      <c r="AT1659" s="115">
        <f t="shared" si="690"/>
        <v>0</v>
      </c>
      <c r="AU1659" s="115"/>
      <c r="AV1659" s="115"/>
      <c r="AY1659" s="115"/>
      <c r="AZ1659" s="115"/>
      <c r="BA1659" s="43">
        <v>49</v>
      </c>
      <c r="BB1659" s="43" t="s">
        <v>750</v>
      </c>
      <c r="BC1659" s="189" t="s">
        <v>554</v>
      </c>
      <c r="BD1659" t="s">
        <v>851</v>
      </c>
      <c r="BE1659" s="37" t="s">
        <v>656</v>
      </c>
      <c r="BF1659" s="38"/>
      <c r="BG1659" s="43"/>
      <c r="BH1659" s="189" t="s">
        <v>2489</v>
      </c>
      <c r="BI1659" s="43" t="s">
        <v>1387</v>
      </c>
      <c r="BJ1659" s="43" t="s">
        <v>1388</v>
      </c>
      <c r="BK1659" s="189" t="s">
        <v>1489</v>
      </c>
      <c r="BN1659" s="43"/>
      <c r="BO1659" s="43" t="s">
        <v>1395</v>
      </c>
      <c r="BP1659" s="48" t="s">
        <v>1406</v>
      </c>
      <c r="BS1659" s="43" t="s">
        <v>538</v>
      </c>
      <c r="BT1659" s="190" t="s">
        <v>2322</v>
      </c>
      <c r="BU1659" s="190"/>
      <c r="BV1659" s="190"/>
      <c r="BW1659" s="249">
        <v>36944</v>
      </c>
      <c r="BX1659" s="249"/>
      <c r="BY1659" s="48" t="s">
        <v>451</v>
      </c>
      <c r="BZ1659" s="191">
        <v>2.70000004768371</v>
      </c>
      <c r="CA1659" s="43" t="s">
        <v>1396</v>
      </c>
      <c r="CD1659" s="124" t="s">
        <v>1397</v>
      </c>
      <c r="CE1659" s="43"/>
      <c r="CR1659" s="43" t="s">
        <v>751</v>
      </c>
      <c r="CU1659" s="192">
        <v>422.64</v>
      </c>
      <c r="CV1659" s="39" t="s">
        <v>1395</v>
      </c>
      <c r="CW1659" s="2"/>
      <c r="CX1659" s="193"/>
      <c r="CY1659" s="39" t="s">
        <v>2438</v>
      </c>
      <c r="CZ1659" s="192">
        <v>99.994500000000002</v>
      </c>
      <c r="DA1659" s="43" t="s">
        <v>2046</v>
      </c>
      <c r="DD1659" s="43" t="s">
        <v>1397</v>
      </c>
      <c r="DE1659" s="43"/>
      <c r="DF1659" s="43"/>
      <c r="DG1659" s="43"/>
      <c r="DH1659" s="43"/>
      <c r="DI1659" s="43"/>
      <c r="DJ1659" s="43"/>
      <c r="DK1659" s="43"/>
      <c r="DL1659" s="43"/>
      <c r="DM1659" s="43"/>
      <c r="DN1659" s="43"/>
      <c r="DO1659" s="43"/>
      <c r="DP1659" s="43"/>
      <c r="DQ1659" s="43"/>
      <c r="DR1659" s="124"/>
      <c r="DS1659" s="43"/>
    </row>
    <row r="1660" spans="1:123" s="39" customFormat="1" hidden="1" x14ac:dyDescent="0.2">
      <c r="A1660" s="44" t="str">
        <f t="shared" si="685"/>
        <v>Redfield</v>
      </c>
      <c r="B1660" s="44" t="str">
        <f t="shared" si="684"/>
        <v>1,1-Dichloroethylene</v>
      </c>
      <c r="C1660" s="38" t="s">
        <v>2587</v>
      </c>
      <c r="D1660" s="38" t="str">
        <f t="shared" si="691"/>
        <v>S</v>
      </c>
      <c r="E1660" s="189" t="s">
        <v>372</v>
      </c>
      <c r="F1660" s="155" t="str">
        <f t="shared" si="687"/>
        <v>Residence 075</v>
      </c>
      <c r="G1660" s="44" t="str">
        <f t="shared" si="686"/>
        <v>residential</v>
      </c>
      <c r="H1660" s="44" t="str">
        <f t="shared" si="680"/>
        <v>Basement</v>
      </c>
      <c r="I1660" s="38" t="str">
        <f t="shared" si="692"/>
        <v>Y</v>
      </c>
      <c r="J1660" s="38" t="str">
        <f t="shared" si="693"/>
        <v>Y</v>
      </c>
      <c r="K1660" s="38" t="str">
        <f t="shared" si="694"/>
        <v>Y</v>
      </c>
      <c r="L1660" s="44"/>
      <c r="M1660" s="38" t="str">
        <f t="shared" si="699"/>
        <v/>
      </c>
      <c r="N1660" s="38" t="str">
        <f t="shared" si="700"/>
        <v/>
      </c>
      <c r="O1660" s="38" t="str">
        <f t="shared" si="695"/>
        <v/>
      </c>
      <c r="P1660" s="44"/>
      <c r="Q1660" s="44"/>
      <c r="R1660" s="44"/>
      <c r="S1660" s="44"/>
      <c r="T1660" s="44"/>
      <c r="U1660" s="44"/>
      <c r="V1660" s="44"/>
      <c r="W1660" s="44"/>
      <c r="X1660" s="44"/>
      <c r="Y1660" s="38" t="str">
        <f t="shared" si="681"/>
        <v>Y</v>
      </c>
      <c r="Z1660" s="38" t="str">
        <f t="shared" si="682"/>
        <v>Y</v>
      </c>
      <c r="AA1660" s="38" t="str">
        <f t="shared" si="679"/>
        <v>Y</v>
      </c>
      <c r="AC1660" s="59"/>
      <c r="AD1660" s="204"/>
      <c r="AE1660" s="38"/>
      <c r="AF1660" s="38"/>
      <c r="AG1660" s="125">
        <f t="shared" si="696"/>
        <v>199.85599999999999</v>
      </c>
      <c r="AH1660" s="39">
        <v>11</v>
      </c>
      <c r="AI1660" s="123">
        <f t="shared" si="697"/>
        <v>131204.01197607201</v>
      </c>
      <c r="AM1660" s="40">
        <f t="shared" si="688"/>
        <v>18</v>
      </c>
      <c r="AN1660" s="39">
        <f t="shared" si="683"/>
        <v>0.8</v>
      </c>
      <c r="AO1660" s="204">
        <f t="shared" si="698"/>
        <v>1.3719092677808283E-4</v>
      </c>
      <c r="AP1660" s="204"/>
      <c r="AQ1660" s="59"/>
      <c r="AR1660" s="59"/>
      <c r="AS1660" s="115">
        <f t="shared" si="689"/>
        <v>1</v>
      </c>
      <c r="AT1660" s="115">
        <f t="shared" si="690"/>
        <v>0</v>
      </c>
      <c r="AU1660" s="115"/>
      <c r="AV1660" s="115"/>
      <c r="AY1660" s="115"/>
      <c r="AZ1660" s="115"/>
      <c r="BA1660" s="43">
        <v>49</v>
      </c>
      <c r="BB1660" s="43" t="s">
        <v>750</v>
      </c>
      <c r="BC1660" s="189" t="s">
        <v>1385</v>
      </c>
      <c r="BD1660" t="s">
        <v>225</v>
      </c>
      <c r="BE1660" s="37" t="s">
        <v>656</v>
      </c>
      <c r="BF1660" s="38"/>
      <c r="BG1660" s="43"/>
      <c r="BH1660" s="189" t="s">
        <v>2490</v>
      </c>
      <c r="BI1660" s="43" t="s">
        <v>1387</v>
      </c>
      <c r="BJ1660" s="43" t="s">
        <v>1388</v>
      </c>
      <c r="BK1660" s="189" t="s">
        <v>573</v>
      </c>
      <c r="BN1660" s="43"/>
      <c r="BO1660" s="43" t="s">
        <v>1395</v>
      </c>
      <c r="BP1660" s="48" t="s">
        <v>1406</v>
      </c>
      <c r="BS1660" s="43" t="s">
        <v>538</v>
      </c>
      <c r="BT1660" s="190" t="s">
        <v>2330</v>
      </c>
      <c r="BU1660" s="190"/>
      <c r="BV1660" s="190"/>
      <c r="BW1660" s="249">
        <v>37474</v>
      </c>
      <c r="BX1660" s="249"/>
      <c r="BY1660" s="48" t="s">
        <v>451</v>
      </c>
      <c r="BZ1660" s="191">
        <v>18</v>
      </c>
      <c r="CA1660" s="43" t="s">
        <v>1396</v>
      </c>
      <c r="CD1660" s="124" t="s">
        <v>1397</v>
      </c>
      <c r="CE1660" s="43"/>
      <c r="CR1660" s="43" t="s">
        <v>751</v>
      </c>
      <c r="CU1660" s="192">
        <v>290.98500000000001</v>
      </c>
      <c r="CV1660" s="39" t="s">
        <v>1395</v>
      </c>
      <c r="CW1660" s="2"/>
      <c r="CX1660" s="193"/>
      <c r="CY1660" s="39" t="s">
        <v>2438</v>
      </c>
      <c r="CZ1660" s="192">
        <v>199.85599999999999</v>
      </c>
      <c r="DA1660" s="43" t="s">
        <v>2046</v>
      </c>
      <c r="DD1660" s="43" t="s">
        <v>1397</v>
      </c>
      <c r="DE1660" s="43"/>
      <c r="DF1660" s="43"/>
      <c r="DG1660" s="43"/>
      <c r="DH1660" s="43"/>
      <c r="DI1660" s="43"/>
      <c r="DJ1660" s="43"/>
      <c r="DK1660" s="43"/>
      <c r="DL1660" s="43"/>
      <c r="DM1660" s="43"/>
      <c r="DN1660" s="43"/>
      <c r="DO1660" s="43"/>
      <c r="DP1660" s="43"/>
      <c r="DQ1660" s="43"/>
      <c r="DR1660" s="124"/>
      <c r="DS1660" s="43"/>
    </row>
    <row r="1661" spans="1:123" s="39" customFormat="1" hidden="1" x14ac:dyDescent="0.2">
      <c r="A1661" s="44" t="str">
        <f t="shared" si="685"/>
        <v>Redfield</v>
      </c>
      <c r="B1661" s="44" t="str">
        <f t="shared" si="684"/>
        <v>1,1-Dichloroethylene</v>
      </c>
      <c r="C1661" s="38" t="s">
        <v>2587</v>
      </c>
      <c r="D1661" s="38" t="str">
        <f t="shared" si="691"/>
        <v>SI</v>
      </c>
      <c r="E1661" s="189" t="s">
        <v>371</v>
      </c>
      <c r="F1661" s="155" t="str">
        <f t="shared" si="687"/>
        <v>Residence 076</v>
      </c>
      <c r="G1661" s="44" t="str">
        <f t="shared" si="686"/>
        <v>residential</v>
      </c>
      <c r="H1661" s="44" t="str">
        <f t="shared" si="680"/>
        <v>Basement</v>
      </c>
      <c r="I1661" s="38" t="str">
        <f t="shared" si="692"/>
        <v>Y</v>
      </c>
      <c r="J1661" s="38" t="str">
        <f t="shared" si="693"/>
        <v>Y</v>
      </c>
      <c r="K1661" s="38" t="str">
        <f t="shared" si="694"/>
        <v>Y</v>
      </c>
      <c r="L1661" s="44"/>
      <c r="M1661" s="38" t="str">
        <f t="shared" si="699"/>
        <v/>
      </c>
      <c r="N1661" s="38" t="str">
        <f t="shared" si="700"/>
        <v/>
      </c>
      <c r="O1661" s="38" t="str">
        <f t="shared" si="695"/>
        <v/>
      </c>
      <c r="P1661" s="44"/>
      <c r="Q1661" s="44"/>
      <c r="R1661" s="44"/>
      <c r="S1661" s="44"/>
      <c r="T1661" s="44"/>
      <c r="U1661" s="44"/>
      <c r="V1661" s="44"/>
      <c r="W1661" s="44"/>
      <c r="X1661" s="44"/>
      <c r="Y1661" s="38" t="str">
        <f t="shared" si="681"/>
        <v>Y</v>
      </c>
      <c r="Z1661" s="38" t="str">
        <f t="shared" si="682"/>
        <v>Y</v>
      </c>
      <c r="AA1661" s="38" t="str">
        <f t="shared" si="679"/>
        <v>Y</v>
      </c>
      <c r="AC1661" s="59"/>
      <c r="AD1661" s="204"/>
      <c r="AE1661" s="38"/>
      <c r="AF1661" s="38"/>
      <c r="AG1661" s="125">
        <f t="shared" si="696"/>
        <v>99.994500000000002</v>
      </c>
      <c r="AH1661" s="39">
        <v>11</v>
      </c>
      <c r="AI1661" s="123">
        <f t="shared" si="697"/>
        <v>65645.662754890174</v>
      </c>
      <c r="AM1661" s="40">
        <f t="shared" si="688"/>
        <v>12</v>
      </c>
      <c r="AN1661" s="39">
        <f t="shared" si="683"/>
        <v>0.8</v>
      </c>
      <c r="AO1661" s="204">
        <f t="shared" si="698"/>
        <v>1.8279958639165508E-4</v>
      </c>
      <c r="AP1661" s="204"/>
      <c r="AQ1661" s="59"/>
      <c r="AR1661" s="59"/>
      <c r="AS1661" s="115">
        <f t="shared" si="689"/>
        <v>1</v>
      </c>
      <c r="AT1661" s="115">
        <f t="shared" si="690"/>
        <v>0</v>
      </c>
      <c r="AU1661" s="115"/>
      <c r="AV1661" s="115"/>
      <c r="AY1661" s="115"/>
      <c r="AZ1661" s="115"/>
      <c r="BA1661" s="43">
        <v>49</v>
      </c>
      <c r="BB1661" s="43" t="s">
        <v>750</v>
      </c>
      <c r="BC1661" s="189" t="s">
        <v>554</v>
      </c>
      <c r="BD1661" t="s">
        <v>851</v>
      </c>
      <c r="BE1661" s="37" t="s">
        <v>656</v>
      </c>
      <c r="BF1661" s="38"/>
      <c r="BG1661" s="43"/>
      <c r="BH1661" s="189" t="s">
        <v>2491</v>
      </c>
      <c r="BI1661" s="43" t="s">
        <v>1387</v>
      </c>
      <c r="BJ1661" s="43" t="s">
        <v>1388</v>
      </c>
      <c r="BK1661" s="189" t="s">
        <v>573</v>
      </c>
      <c r="BN1661" s="43"/>
      <c r="BO1661" s="43" t="s">
        <v>1395</v>
      </c>
      <c r="BP1661" s="48" t="s">
        <v>1406</v>
      </c>
      <c r="BS1661" s="43" t="s">
        <v>538</v>
      </c>
      <c r="BT1661" s="190" t="s">
        <v>2323</v>
      </c>
      <c r="BU1661" s="190"/>
      <c r="BV1661" s="190"/>
      <c r="BW1661" s="249">
        <v>36950</v>
      </c>
      <c r="BX1661" s="249"/>
      <c r="BY1661" s="48" t="s">
        <v>451</v>
      </c>
      <c r="BZ1661" s="191">
        <v>12</v>
      </c>
      <c r="CA1661" s="43" t="s">
        <v>1396</v>
      </c>
      <c r="CD1661" s="124" t="s">
        <v>1397</v>
      </c>
      <c r="CE1661" s="43"/>
      <c r="CR1661" s="43" t="s">
        <v>751</v>
      </c>
      <c r="CU1661" s="192">
        <v>528.75199999999995</v>
      </c>
      <c r="CV1661" s="39" t="s">
        <v>1395</v>
      </c>
      <c r="CW1661" s="2"/>
      <c r="CX1661" s="193"/>
      <c r="CY1661" s="39" t="s">
        <v>2438</v>
      </c>
      <c r="CZ1661" s="192">
        <v>99.994500000000002</v>
      </c>
      <c r="DA1661" s="43" t="s">
        <v>2046</v>
      </c>
      <c r="DD1661" s="43" t="s">
        <v>1397</v>
      </c>
      <c r="DE1661" s="43"/>
      <c r="DF1661" s="43"/>
      <c r="DG1661" s="43"/>
      <c r="DH1661" s="43"/>
      <c r="DI1661" s="43"/>
      <c r="DJ1661" s="43"/>
      <c r="DK1661" s="43"/>
      <c r="DL1661" s="43"/>
      <c r="DM1661" s="43"/>
      <c r="DN1661" s="43"/>
      <c r="DO1661" s="43"/>
      <c r="DP1661" s="43"/>
      <c r="DQ1661" s="43"/>
      <c r="DR1661" s="124"/>
      <c r="DS1661" s="43"/>
    </row>
    <row r="1662" spans="1:123" s="39" customFormat="1" hidden="1" x14ac:dyDescent="0.2">
      <c r="A1662" s="44" t="str">
        <f t="shared" si="685"/>
        <v>Redfield</v>
      </c>
      <c r="B1662" s="44" t="str">
        <f t="shared" si="684"/>
        <v>1,1-Dichloroethylene</v>
      </c>
      <c r="C1662" s="38" t="s">
        <v>2587</v>
      </c>
      <c r="D1662" s="38" t="str">
        <f t="shared" si="691"/>
        <v>SI</v>
      </c>
      <c r="E1662" s="189" t="s">
        <v>371</v>
      </c>
      <c r="F1662" s="155" t="str">
        <f t="shared" si="687"/>
        <v>Residence 077</v>
      </c>
      <c r="G1662" s="44" t="str">
        <f t="shared" si="686"/>
        <v>residential</v>
      </c>
      <c r="H1662" s="44" t="str">
        <f t="shared" si="680"/>
        <v>Basement</v>
      </c>
      <c r="I1662" s="38" t="str">
        <f t="shared" si="692"/>
        <v>Y</v>
      </c>
      <c r="J1662" s="38" t="str">
        <f t="shared" si="693"/>
        <v>Y</v>
      </c>
      <c r="K1662" s="38" t="str">
        <f t="shared" si="694"/>
        <v>Y</v>
      </c>
      <c r="L1662" s="44"/>
      <c r="M1662" s="38" t="str">
        <f t="shared" si="699"/>
        <v/>
      </c>
      <c r="N1662" s="38" t="str">
        <f t="shared" si="700"/>
        <v/>
      </c>
      <c r="O1662" s="38" t="str">
        <f t="shared" si="695"/>
        <v/>
      </c>
      <c r="P1662" s="44"/>
      <c r="Q1662" s="44"/>
      <c r="R1662" s="44"/>
      <c r="S1662" s="44"/>
      <c r="T1662" s="44"/>
      <c r="U1662" s="44"/>
      <c r="V1662" s="44"/>
      <c r="W1662" s="44"/>
      <c r="X1662" s="44"/>
      <c r="Y1662" s="38" t="str">
        <f t="shared" si="681"/>
        <v>Y</v>
      </c>
      <c r="Z1662" s="38" t="str">
        <f t="shared" si="682"/>
        <v>Y</v>
      </c>
      <c r="AA1662" s="38" t="str">
        <f t="shared" ref="AA1662:AA1725" si="701">IF(AM1662="","",IF(Y1662="N","n","Y"))</f>
        <v>Y</v>
      </c>
      <c r="AC1662" s="59"/>
      <c r="AD1662" s="204"/>
      <c r="AE1662" s="38"/>
      <c r="AF1662" s="38"/>
      <c r="AG1662" s="125">
        <f t="shared" si="696"/>
        <v>14.5586</v>
      </c>
      <c r="AH1662" s="39">
        <v>11</v>
      </c>
      <c r="AI1662" s="123">
        <f t="shared" si="697"/>
        <v>9557.6151266654088</v>
      </c>
      <c r="AM1662" s="40">
        <f t="shared" si="688"/>
        <v>2.4000000953674299</v>
      </c>
      <c r="AN1662" s="39">
        <f t="shared" si="683"/>
        <v>0.8</v>
      </c>
      <c r="AO1662" s="204">
        <f t="shared" si="698"/>
        <v>2.5110867758961272E-4</v>
      </c>
      <c r="AP1662" s="204"/>
      <c r="AQ1662" s="59"/>
      <c r="AR1662" s="59"/>
      <c r="AS1662" s="115">
        <f t="shared" si="689"/>
        <v>1</v>
      </c>
      <c r="AT1662" s="115">
        <f t="shared" si="690"/>
        <v>0</v>
      </c>
      <c r="AU1662" s="115"/>
      <c r="AV1662" s="115"/>
      <c r="AY1662" s="115"/>
      <c r="AZ1662" s="115"/>
      <c r="BA1662" s="43">
        <v>49</v>
      </c>
      <c r="BB1662" s="43" t="s">
        <v>750</v>
      </c>
      <c r="BC1662" s="189" t="s">
        <v>554</v>
      </c>
      <c r="BD1662" t="s">
        <v>851</v>
      </c>
      <c r="BE1662" s="37" t="s">
        <v>656</v>
      </c>
      <c r="BF1662" s="38"/>
      <c r="BG1662" s="43"/>
      <c r="BH1662" s="189" t="s">
        <v>2492</v>
      </c>
      <c r="BI1662" s="43" t="s">
        <v>1387</v>
      </c>
      <c r="BJ1662" s="43" t="s">
        <v>1388</v>
      </c>
      <c r="BK1662" s="189" t="s">
        <v>573</v>
      </c>
      <c r="BN1662" s="43"/>
      <c r="BO1662" s="43" t="s">
        <v>1395</v>
      </c>
      <c r="BP1662" s="48" t="s">
        <v>1406</v>
      </c>
      <c r="BS1662" s="43" t="s">
        <v>538</v>
      </c>
      <c r="BT1662" s="190" t="s">
        <v>2323</v>
      </c>
      <c r="BU1662" s="190"/>
      <c r="BV1662" s="190"/>
      <c r="BW1662" s="249">
        <v>36994</v>
      </c>
      <c r="BX1662" s="249"/>
      <c r="BY1662" s="48" t="s">
        <v>451</v>
      </c>
      <c r="BZ1662" s="191">
        <v>2.4000000953674299</v>
      </c>
      <c r="CA1662" s="43" t="s">
        <v>1396</v>
      </c>
      <c r="CD1662" s="124" t="s">
        <v>1397</v>
      </c>
      <c r="CE1662" s="43"/>
      <c r="CR1662" s="43" t="s">
        <v>751</v>
      </c>
      <c r="CU1662" s="192">
        <v>545.49300000000005</v>
      </c>
      <c r="CV1662" s="39" t="s">
        <v>1395</v>
      </c>
      <c r="CW1662" s="2"/>
      <c r="CX1662" s="193"/>
      <c r="CY1662" s="39" t="s">
        <v>2438</v>
      </c>
      <c r="CZ1662" s="192">
        <v>14.5586</v>
      </c>
      <c r="DA1662" s="43" t="s">
        <v>2046</v>
      </c>
      <c r="DD1662" s="43" t="s">
        <v>1397</v>
      </c>
      <c r="DE1662" s="43"/>
      <c r="DF1662" s="43"/>
      <c r="DG1662" s="43"/>
      <c r="DH1662" s="43"/>
      <c r="DI1662" s="43"/>
      <c r="DJ1662" s="43"/>
      <c r="DK1662" s="43"/>
      <c r="DL1662" s="43"/>
      <c r="DM1662" s="43"/>
      <c r="DN1662" s="43"/>
      <c r="DO1662" s="43"/>
      <c r="DP1662" s="43"/>
      <c r="DQ1662" s="43"/>
      <c r="DR1662" s="124"/>
      <c r="DS1662" s="43"/>
    </row>
    <row r="1663" spans="1:123" s="39" customFormat="1" hidden="1" x14ac:dyDescent="0.2">
      <c r="A1663" s="44" t="str">
        <f t="shared" si="685"/>
        <v>Redfield</v>
      </c>
      <c r="B1663" s="44" t="str">
        <f t="shared" si="684"/>
        <v>1,1-Dichloroethylene</v>
      </c>
      <c r="C1663" s="38" t="s">
        <v>2587</v>
      </c>
      <c r="D1663" s="38" t="str">
        <f t="shared" si="691"/>
        <v>SI</v>
      </c>
      <c r="E1663" s="189" t="s">
        <v>371</v>
      </c>
      <c r="F1663" s="155" t="str">
        <f t="shared" si="687"/>
        <v>Residence 078</v>
      </c>
      <c r="G1663" s="44" t="str">
        <f t="shared" si="686"/>
        <v>residential</v>
      </c>
      <c r="H1663" s="44" t="str">
        <f t="shared" si="680"/>
        <v>Basement</v>
      </c>
      <c r="I1663" s="38" t="str">
        <f t="shared" si="692"/>
        <v>Y</v>
      </c>
      <c r="J1663" s="38" t="str">
        <f t="shared" si="693"/>
        <v>Y</v>
      </c>
      <c r="K1663" s="38" t="str">
        <f t="shared" si="694"/>
        <v>Y</v>
      </c>
      <c r="L1663" s="44"/>
      <c r="M1663" s="38" t="str">
        <f t="shared" si="699"/>
        <v/>
      </c>
      <c r="N1663" s="38" t="str">
        <f t="shared" si="700"/>
        <v/>
      </c>
      <c r="O1663" s="38" t="str">
        <f t="shared" si="695"/>
        <v/>
      </c>
      <c r="P1663" s="44"/>
      <c r="Q1663" s="44"/>
      <c r="R1663" s="44"/>
      <c r="S1663" s="44"/>
      <c r="T1663" s="44"/>
      <c r="U1663" s="44"/>
      <c r="V1663" s="44"/>
      <c r="W1663" s="44"/>
      <c r="X1663" s="44"/>
      <c r="Y1663" s="38" t="str">
        <f t="shared" si="681"/>
        <v>Y</v>
      </c>
      <c r="Z1663" s="38" t="str">
        <f t="shared" si="682"/>
        <v>Y</v>
      </c>
      <c r="AA1663" s="38" t="str">
        <f t="shared" si="701"/>
        <v>Y</v>
      </c>
      <c r="AC1663" s="59"/>
      <c r="AD1663" s="204"/>
      <c r="AE1663" s="38"/>
      <c r="AF1663" s="38"/>
      <c r="AG1663" s="125">
        <f t="shared" si="696"/>
        <v>99.994500000000002</v>
      </c>
      <c r="AH1663" s="39">
        <v>11</v>
      </c>
      <c r="AI1663" s="123">
        <f t="shared" si="697"/>
        <v>65645.662754890174</v>
      </c>
      <c r="AM1663" s="40">
        <f t="shared" si="688"/>
        <v>7.9000000953674299</v>
      </c>
      <c r="AN1663" s="39">
        <f t="shared" si="683"/>
        <v>0.8</v>
      </c>
      <c r="AO1663" s="204">
        <f t="shared" si="698"/>
        <v>1.2034306249393349E-4</v>
      </c>
      <c r="AP1663" s="204"/>
      <c r="AQ1663" s="59"/>
      <c r="AR1663" s="59"/>
      <c r="AS1663" s="115">
        <f t="shared" si="689"/>
        <v>1</v>
      </c>
      <c r="AT1663" s="115">
        <f t="shared" si="690"/>
        <v>0</v>
      </c>
      <c r="AU1663" s="115"/>
      <c r="AV1663" s="115"/>
      <c r="AY1663" s="115"/>
      <c r="AZ1663" s="115"/>
      <c r="BA1663" s="43">
        <v>49</v>
      </c>
      <c r="BB1663" s="43" t="s">
        <v>750</v>
      </c>
      <c r="BC1663" s="189" t="s">
        <v>554</v>
      </c>
      <c r="BD1663" t="s">
        <v>851</v>
      </c>
      <c r="BE1663" s="37" t="s">
        <v>656</v>
      </c>
      <c r="BF1663" s="38"/>
      <c r="BG1663" s="43"/>
      <c r="BH1663" s="189" t="s">
        <v>2493</v>
      </c>
      <c r="BI1663" s="43" t="s">
        <v>1387</v>
      </c>
      <c r="BJ1663" s="43" t="s">
        <v>1388</v>
      </c>
      <c r="BK1663" s="189" t="s">
        <v>573</v>
      </c>
      <c r="BN1663" s="43"/>
      <c r="BO1663" s="43" t="s">
        <v>1395</v>
      </c>
      <c r="BP1663" s="48" t="s">
        <v>1406</v>
      </c>
      <c r="BS1663" s="43" t="s">
        <v>538</v>
      </c>
      <c r="BT1663" s="190" t="s">
        <v>2323</v>
      </c>
      <c r="BU1663" s="190"/>
      <c r="BV1663" s="190"/>
      <c r="BW1663" s="249">
        <v>36935</v>
      </c>
      <c r="BX1663" s="249"/>
      <c r="BY1663" s="48" t="s">
        <v>451</v>
      </c>
      <c r="BZ1663" s="191">
        <v>7.9000000953674299</v>
      </c>
      <c r="CA1663" s="43" t="s">
        <v>1396</v>
      </c>
      <c r="CD1663" s="124" t="s">
        <v>1397</v>
      </c>
      <c r="CE1663" s="43"/>
      <c r="CR1663" s="43" t="s">
        <v>751</v>
      </c>
      <c r="CU1663" s="192">
        <v>402.78699999999998</v>
      </c>
      <c r="CV1663" s="39" t="s">
        <v>1395</v>
      </c>
      <c r="CW1663" s="2"/>
      <c r="CX1663" s="193"/>
      <c r="CY1663" s="39" t="s">
        <v>2438</v>
      </c>
      <c r="CZ1663" s="192">
        <v>99.994500000000002</v>
      </c>
      <c r="DA1663" s="43" t="s">
        <v>2046</v>
      </c>
      <c r="DD1663" s="43" t="s">
        <v>1397</v>
      </c>
      <c r="DE1663" s="43"/>
      <c r="DF1663" s="43"/>
      <c r="DG1663" s="43"/>
      <c r="DH1663" s="43"/>
      <c r="DI1663" s="43"/>
      <c r="DJ1663" s="43"/>
      <c r="DK1663" s="43"/>
      <c r="DL1663" s="43"/>
      <c r="DM1663" s="43"/>
      <c r="DN1663" s="43"/>
      <c r="DO1663" s="43"/>
      <c r="DP1663" s="43"/>
      <c r="DQ1663" s="43"/>
      <c r="DR1663" s="124"/>
      <c r="DS1663" s="43"/>
    </row>
    <row r="1664" spans="1:123" s="39" customFormat="1" hidden="1" x14ac:dyDescent="0.2">
      <c r="A1664" s="44" t="str">
        <f t="shared" si="685"/>
        <v>Redfield</v>
      </c>
      <c r="B1664" s="44" t="str">
        <f t="shared" si="684"/>
        <v>1,1-Dichloroethylene</v>
      </c>
      <c r="C1664" s="38" t="s">
        <v>2587</v>
      </c>
      <c r="D1664" s="38" t="str">
        <f t="shared" si="691"/>
        <v>SI</v>
      </c>
      <c r="E1664" s="189" t="s">
        <v>371</v>
      </c>
      <c r="F1664" s="155" t="str">
        <f t="shared" si="687"/>
        <v>Residence 079</v>
      </c>
      <c r="G1664" s="44" t="str">
        <f t="shared" si="686"/>
        <v>residential</v>
      </c>
      <c r="H1664" s="44" t="str">
        <f t="shared" si="680"/>
        <v>Basement</v>
      </c>
      <c r="I1664" s="38" t="str">
        <f t="shared" si="692"/>
        <v>Y</v>
      </c>
      <c r="J1664" s="38" t="str">
        <f t="shared" si="693"/>
        <v>Y</v>
      </c>
      <c r="K1664" s="38" t="str">
        <f t="shared" si="694"/>
        <v>Y</v>
      </c>
      <c r="L1664" s="44"/>
      <c r="M1664" s="38" t="str">
        <f t="shared" si="699"/>
        <v/>
      </c>
      <c r="N1664" s="38" t="str">
        <f t="shared" si="700"/>
        <v/>
      </c>
      <c r="O1664" s="38" t="str">
        <f t="shared" si="695"/>
        <v/>
      </c>
      <c r="P1664" s="44"/>
      <c r="Q1664" s="44"/>
      <c r="R1664" s="44"/>
      <c r="S1664" s="44"/>
      <c r="T1664" s="44"/>
      <c r="U1664" s="44"/>
      <c r="V1664" s="44"/>
      <c r="W1664" s="44"/>
      <c r="X1664" s="44"/>
      <c r="Y1664" s="38" t="str">
        <f t="shared" si="681"/>
        <v>Y</v>
      </c>
      <c r="Z1664" s="38" t="str">
        <f t="shared" si="682"/>
        <v>Y</v>
      </c>
      <c r="AA1664" s="38" t="str">
        <f t="shared" si="701"/>
        <v>Y</v>
      </c>
      <c r="AC1664" s="59"/>
      <c r="AD1664" s="204"/>
      <c r="AE1664" s="38"/>
      <c r="AF1664" s="38"/>
      <c r="AG1664" s="125">
        <f t="shared" si="696"/>
        <v>100.101</v>
      </c>
      <c r="AH1664" s="39">
        <v>11</v>
      </c>
      <c r="AI1664" s="123">
        <f t="shared" si="697"/>
        <v>65715.579231130338</v>
      </c>
      <c r="AM1664" s="40">
        <f t="shared" si="688"/>
        <v>1.3999999761581401</v>
      </c>
      <c r="AN1664" s="39">
        <f t="shared" si="683"/>
        <v>0.8</v>
      </c>
      <c r="AO1664" s="204">
        <f t="shared" si="698"/>
        <v>2.1303928117777916E-5</v>
      </c>
      <c r="AP1664" s="204"/>
      <c r="AQ1664" s="59"/>
      <c r="AR1664" s="59"/>
      <c r="AS1664" s="115">
        <f t="shared" si="689"/>
        <v>1</v>
      </c>
      <c r="AT1664" s="115">
        <f t="shared" si="690"/>
        <v>0</v>
      </c>
      <c r="AU1664" s="115"/>
      <c r="AV1664" s="115"/>
      <c r="AY1664" s="115"/>
      <c r="AZ1664" s="115"/>
      <c r="BA1664" s="43">
        <v>49</v>
      </c>
      <c r="BB1664" s="43" t="s">
        <v>750</v>
      </c>
      <c r="BC1664" s="189" t="s">
        <v>554</v>
      </c>
      <c r="BD1664" t="s">
        <v>851</v>
      </c>
      <c r="BE1664" s="37" t="s">
        <v>656</v>
      </c>
      <c r="BF1664" s="38"/>
      <c r="BG1664" s="43"/>
      <c r="BH1664" s="189" t="s">
        <v>2494</v>
      </c>
      <c r="BI1664" s="43" t="s">
        <v>1387</v>
      </c>
      <c r="BJ1664" s="43" t="s">
        <v>1388</v>
      </c>
      <c r="BK1664" s="189" t="s">
        <v>573</v>
      </c>
      <c r="BN1664" s="43"/>
      <c r="BO1664" s="43" t="s">
        <v>1395</v>
      </c>
      <c r="BP1664" s="48" t="s">
        <v>1406</v>
      </c>
      <c r="BS1664" s="43" t="s">
        <v>538</v>
      </c>
      <c r="BT1664" s="190" t="s">
        <v>2322</v>
      </c>
      <c r="BU1664" s="190"/>
      <c r="BV1664" s="190"/>
      <c r="BW1664" s="249">
        <v>37008</v>
      </c>
      <c r="BX1664" s="249"/>
      <c r="BY1664" s="48" t="s">
        <v>451</v>
      </c>
      <c r="BZ1664" s="191">
        <v>1.3999999761581401</v>
      </c>
      <c r="CA1664" s="43" t="s">
        <v>1396</v>
      </c>
      <c r="CD1664" s="124" t="s">
        <v>1397</v>
      </c>
      <c r="CE1664" s="43"/>
      <c r="CR1664" s="43" t="s">
        <v>751</v>
      </c>
      <c r="CU1664" s="192">
        <v>288.07</v>
      </c>
      <c r="CV1664" s="39" t="s">
        <v>1395</v>
      </c>
      <c r="CW1664" s="2"/>
      <c r="CX1664" s="193"/>
      <c r="CY1664" s="39" t="s">
        <v>2438</v>
      </c>
      <c r="CZ1664" s="192">
        <v>100.101</v>
      </c>
      <c r="DA1664" s="43" t="s">
        <v>2046</v>
      </c>
      <c r="DD1664" s="43" t="s">
        <v>1397</v>
      </c>
      <c r="DE1664" s="43"/>
      <c r="DF1664" s="43"/>
      <c r="DG1664" s="43"/>
      <c r="DH1664" s="43"/>
      <c r="DI1664" s="43"/>
      <c r="DJ1664" s="43"/>
      <c r="DK1664" s="43"/>
      <c r="DL1664" s="43"/>
      <c r="DM1664" s="43"/>
      <c r="DN1664" s="43"/>
      <c r="DO1664" s="43"/>
      <c r="DP1664" s="43"/>
      <c r="DQ1664" s="43"/>
      <c r="DR1664" s="124"/>
      <c r="DS1664" s="43"/>
    </row>
    <row r="1665" spans="1:123" s="39" customFormat="1" hidden="1" x14ac:dyDescent="0.2">
      <c r="A1665" s="44" t="str">
        <f t="shared" si="685"/>
        <v>Redfield</v>
      </c>
      <c r="B1665" s="44" t="str">
        <f t="shared" si="684"/>
        <v>1,1-Dichloroethylene</v>
      </c>
      <c r="C1665" s="38" t="s">
        <v>2587</v>
      </c>
      <c r="D1665" s="38" t="str">
        <f t="shared" si="691"/>
        <v>SI</v>
      </c>
      <c r="E1665" s="189" t="s">
        <v>371</v>
      </c>
      <c r="F1665" s="155" t="str">
        <f t="shared" si="687"/>
        <v>Residence 080</v>
      </c>
      <c r="G1665" s="44" t="str">
        <f t="shared" si="686"/>
        <v>residential</v>
      </c>
      <c r="H1665" s="44" t="str">
        <f t="shared" si="680"/>
        <v>Slab on grade</v>
      </c>
      <c r="I1665" s="38" t="str">
        <f t="shared" si="692"/>
        <v>Y</v>
      </c>
      <c r="J1665" s="38" t="str">
        <f t="shared" si="693"/>
        <v>Y</v>
      </c>
      <c r="K1665" s="38" t="str">
        <f t="shared" si="694"/>
        <v>Y</v>
      </c>
      <c r="L1665" s="44"/>
      <c r="M1665" s="38" t="str">
        <f t="shared" si="699"/>
        <v/>
      </c>
      <c r="N1665" s="38" t="str">
        <f t="shared" si="700"/>
        <v/>
      </c>
      <c r="O1665" s="38" t="str">
        <f t="shared" si="695"/>
        <v/>
      </c>
      <c r="P1665" s="44"/>
      <c r="Q1665" s="44"/>
      <c r="R1665" s="44"/>
      <c r="S1665" s="44"/>
      <c r="T1665" s="44"/>
      <c r="U1665" s="44"/>
      <c r="V1665" s="44"/>
      <c r="W1665" s="44"/>
      <c r="X1665" s="44"/>
      <c r="Y1665" s="38" t="str">
        <f t="shared" si="681"/>
        <v>Y</v>
      </c>
      <c r="Z1665" s="38" t="str">
        <f t="shared" si="682"/>
        <v>Y</v>
      </c>
      <c r="AA1665" s="38" t="str">
        <f t="shared" si="701"/>
        <v>Y</v>
      </c>
      <c r="AC1665" s="59"/>
      <c r="AD1665" s="204"/>
      <c r="AE1665" s="38"/>
      <c r="AF1665" s="38"/>
      <c r="AG1665" s="125">
        <f t="shared" si="696"/>
        <v>195.185</v>
      </c>
      <c r="AH1665" s="39">
        <v>11</v>
      </c>
      <c r="AI1665" s="123">
        <f t="shared" si="697"/>
        <v>128137.5344125251</v>
      </c>
      <c r="AM1665" s="40">
        <f t="shared" si="688"/>
        <v>1.5</v>
      </c>
      <c r="AN1665" s="39">
        <f t="shared" si="683"/>
        <v>0.8</v>
      </c>
      <c r="AO1665" s="204">
        <f t="shared" si="698"/>
        <v>1.1706171863514325E-5</v>
      </c>
      <c r="AP1665" s="204"/>
      <c r="AQ1665" s="59"/>
      <c r="AR1665" s="59"/>
      <c r="AS1665" s="115">
        <f t="shared" si="689"/>
        <v>1</v>
      </c>
      <c r="AT1665" s="115">
        <f t="shared" si="690"/>
        <v>0</v>
      </c>
      <c r="AU1665" s="115"/>
      <c r="AV1665" s="115"/>
      <c r="AY1665" s="115"/>
      <c r="AZ1665" s="115"/>
      <c r="BA1665" s="43">
        <v>49</v>
      </c>
      <c r="BB1665" s="43" t="s">
        <v>750</v>
      </c>
      <c r="BC1665" s="189" t="s">
        <v>554</v>
      </c>
      <c r="BD1665" t="s">
        <v>851</v>
      </c>
      <c r="BE1665" s="37" t="s">
        <v>656</v>
      </c>
      <c r="BF1665" s="38"/>
      <c r="BG1665" s="43"/>
      <c r="BH1665" s="189" t="s">
        <v>2495</v>
      </c>
      <c r="BI1665" s="43" t="s">
        <v>1387</v>
      </c>
      <c r="BJ1665" s="43" t="s">
        <v>1388</v>
      </c>
      <c r="BK1665" s="189" t="s">
        <v>846</v>
      </c>
      <c r="BN1665" s="43"/>
      <c r="BO1665" s="43" t="s">
        <v>1395</v>
      </c>
      <c r="BP1665" s="48" t="s">
        <v>1406</v>
      </c>
      <c r="BS1665" s="43" t="s">
        <v>538</v>
      </c>
      <c r="BT1665" s="190" t="s">
        <v>2328</v>
      </c>
      <c r="BU1665" s="190"/>
      <c r="BV1665" s="190"/>
      <c r="BW1665" s="249">
        <v>36872</v>
      </c>
      <c r="BX1665" s="249"/>
      <c r="BY1665" s="48" t="s">
        <v>451</v>
      </c>
      <c r="BZ1665" s="191">
        <v>1.5</v>
      </c>
      <c r="CA1665" s="43" t="s">
        <v>1396</v>
      </c>
      <c r="CD1665" s="124" t="s">
        <v>1397</v>
      </c>
      <c r="CE1665" s="43"/>
      <c r="CR1665" s="43" t="s">
        <v>751</v>
      </c>
      <c r="CU1665" s="192">
        <v>349.661</v>
      </c>
      <c r="CV1665" s="39" t="s">
        <v>1395</v>
      </c>
      <c r="CW1665" s="2"/>
      <c r="CX1665" s="193"/>
      <c r="CY1665" s="39" t="s">
        <v>2438</v>
      </c>
      <c r="CZ1665" s="192">
        <v>195.185</v>
      </c>
      <c r="DA1665" s="43" t="s">
        <v>2046</v>
      </c>
      <c r="DD1665" s="43" t="s">
        <v>1397</v>
      </c>
      <c r="DE1665" s="43"/>
      <c r="DF1665" s="43"/>
      <c r="DG1665" s="43"/>
      <c r="DH1665" s="43"/>
      <c r="DI1665" s="43"/>
      <c r="DJ1665" s="43"/>
      <c r="DK1665" s="43"/>
      <c r="DL1665" s="43"/>
      <c r="DM1665" s="43"/>
      <c r="DN1665" s="43"/>
      <c r="DO1665" s="43"/>
      <c r="DP1665" s="43"/>
      <c r="DQ1665" s="43"/>
      <c r="DR1665" s="124"/>
      <c r="DS1665" s="43"/>
    </row>
    <row r="1666" spans="1:123" s="39" customFormat="1" hidden="1" x14ac:dyDescent="0.2">
      <c r="A1666" s="44" t="str">
        <f t="shared" si="685"/>
        <v>Redfield</v>
      </c>
      <c r="B1666" s="44" t="str">
        <f t="shared" si="684"/>
        <v>1,1-Dichloroethylene</v>
      </c>
      <c r="C1666" s="38" t="s">
        <v>2587</v>
      </c>
      <c r="D1666" s="38" t="str">
        <f t="shared" si="691"/>
        <v>S</v>
      </c>
      <c r="E1666" s="189" t="s">
        <v>372</v>
      </c>
      <c r="F1666" s="155" t="str">
        <f t="shared" si="687"/>
        <v>Residence 081</v>
      </c>
      <c r="G1666" s="44" t="str">
        <f t="shared" si="686"/>
        <v>residential</v>
      </c>
      <c r="H1666" s="44" t="str">
        <f t="shared" si="680"/>
        <v>Basement</v>
      </c>
      <c r="I1666" s="38" t="str">
        <f t="shared" si="692"/>
        <v>Y</v>
      </c>
      <c r="J1666" s="38" t="str">
        <f t="shared" si="693"/>
        <v>Y</v>
      </c>
      <c r="K1666" s="38" t="str">
        <f t="shared" si="694"/>
        <v>Y</v>
      </c>
      <c r="L1666" s="44"/>
      <c r="M1666" s="38" t="str">
        <f t="shared" si="699"/>
        <v/>
      </c>
      <c r="N1666" s="38" t="str">
        <f t="shared" si="700"/>
        <v/>
      </c>
      <c r="O1666" s="38" t="str">
        <f t="shared" si="695"/>
        <v/>
      </c>
      <c r="P1666" s="44"/>
      <c r="Q1666" s="44"/>
      <c r="R1666" s="44"/>
      <c r="S1666" s="44"/>
      <c r="T1666" s="44"/>
      <c r="U1666" s="44"/>
      <c r="V1666" s="44"/>
      <c r="W1666" s="44"/>
      <c r="X1666" s="44"/>
      <c r="Y1666" s="38" t="str">
        <f t="shared" si="681"/>
        <v>Y</v>
      </c>
      <c r="Z1666" s="38" t="str">
        <f t="shared" si="682"/>
        <v>Y</v>
      </c>
      <c r="AA1666" s="38" t="str">
        <f t="shared" si="701"/>
        <v>Y</v>
      </c>
      <c r="AC1666" s="59"/>
      <c r="AD1666" s="204"/>
      <c r="AE1666" s="38"/>
      <c r="AF1666" s="38"/>
      <c r="AG1666" s="125">
        <f t="shared" si="696"/>
        <v>199.99299999999999</v>
      </c>
      <c r="AH1666" s="39">
        <v>11</v>
      </c>
      <c r="AI1666" s="123">
        <f t="shared" si="697"/>
        <v>131293.95148071897</v>
      </c>
      <c r="AM1666" s="40">
        <f t="shared" si="688"/>
        <v>19</v>
      </c>
      <c r="AN1666" s="39">
        <f t="shared" si="683"/>
        <v>0.8</v>
      </c>
      <c r="AO1666" s="204">
        <f t="shared" si="698"/>
        <v>1.4471344479863738E-4</v>
      </c>
      <c r="AP1666" s="204"/>
      <c r="AQ1666" s="59"/>
      <c r="AR1666" s="59"/>
      <c r="AS1666" s="115">
        <f t="shared" si="689"/>
        <v>1</v>
      </c>
      <c r="AT1666" s="115">
        <f t="shared" si="690"/>
        <v>0</v>
      </c>
      <c r="AU1666" s="115"/>
      <c r="AV1666" s="115"/>
      <c r="AY1666" s="115"/>
      <c r="AZ1666" s="115"/>
      <c r="BA1666" s="43">
        <v>49</v>
      </c>
      <c r="BB1666" s="43" t="s">
        <v>750</v>
      </c>
      <c r="BC1666" s="189" t="s">
        <v>1385</v>
      </c>
      <c r="BD1666" t="s">
        <v>225</v>
      </c>
      <c r="BE1666" s="37" t="s">
        <v>656</v>
      </c>
      <c r="BF1666" s="38"/>
      <c r="BG1666" s="43"/>
      <c r="BH1666" s="189" t="s">
        <v>2496</v>
      </c>
      <c r="BI1666" s="43" t="s">
        <v>1387</v>
      </c>
      <c r="BJ1666" s="43" t="s">
        <v>1388</v>
      </c>
      <c r="BK1666" s="189" t="s">
        <v>573</v>
      </c>
      <c r="BN1666" s="43"/>
      <c r="BO1666" s="43" t="s">
        <v>1395</v>
      </c>
      <c r="BP1666" s="48" t="s">
        <v>1406</v>
      </c>
      <c r="BS1666" s="43" t="s">
        <v>538</v>
      </c>
      <c r="BT1666" s="190" t="s">
        <v>2326</v>
      </c>
      <c r="BU1666" s="190"/>
      <c r="BV1666" s="190"/>
      <c r="BW1666" s="249">
        <v>36852</v>
      </c>
      <c r="BX1666" s="249"/>
      <c r="BY1666" s="48" t="s">
        <v>451</v>
      </c>
      <c r="BZ1666" s="191">
        <v>19</v>
      </c>
      <c r="CA1666" s="43" t="s">
        <v>1396</v>
      </c>
      <c r="CD1666" s="124" t="s">
        <v>1397</v>
      </c>
      <c r="CE1666" s="43"/>
      <c r="CR1666" s="43" t="s">
        <v>751</v>
      </c>
      <c r="CU1666" s="192">
        <v>383.76100000000002</v>
      </c>
      <c r="CV1666" s="39" t="s">
        <v>1395</v>
      </c>
      <c r="CW1666" s="2"/>
      <c r="CX1666" s="193"/>
      <c r="CY1666" s="39" t="s">
        <v>2438</v>
      </c>
      <c r="CZ1666" s="192">
        <v>199.99299999999999</v>
      </c>
      <c r="DA1666" s="43" t="s">
        <v>2046</v>
      </c>
      <c r="DD1666" s="43" t="s">
        <v>1397</v>
      </c>
      <c r="DE1666" s="43"/>
      <c r="DF1666" s="43"/>
      <c r="DG1666" s="43"/>
      <c r="DH1666" s="43"/>
      <c r="DI1666" s="43"/>
      <c r="DJ1666" s="43"/>
      <c r="DK1666" s="43"/>
      <c r="DL1666" s="43"/>
      <c r="DM1666" s="43"/>
      <c r="DN1666" s="43"/>
      <c r="DO1666" s="43"/>
      <c r="DP1666" s="43"/>
      <c r="DQ1666" s="43"/>
      <c r="DR1666" s="124"/>
      <c r="DS1666" s="43"/>
    </row>
    <row r="1667" spans="1:123" s="39" customFormat="1" hidden="1" x14ac:dyDescent="0.2">
      <c r="A1667" s="44" t="str">
        <f t="shared" si="685"/>
        <v>Redfield</v>
      </c>
      <c r="B1667" s="44" t="str">
        <f t="shared" si="684"/>
        <v>1,1-Dichloroethylene</v>
      </c>
      <c r="C1667" s="38" t="s">
        <v>2587</v>
      </c>
      <c r="D1667" s="38" t="str">
        <f t="shared" si="691"/>
        <v>S</v>
      </c>
      <c r="E1667" s="189" t="s">
        <v>372</v>
      </c>
      <c r="F1667" s="155" t="str">
        <f t="shared" si="687"/>
        <v>Residence 082</v>
      </c>
      <c r="G1667" s="44" t="str">
        <f t="shared" si="686"/>
        <v>residential</v>
      </c>
      <c r="H1667" s="44" t="str">
        <f t="shared" si="680"/>
        <v>Crawlspace</v>
      </c>
      <c r="I1667" s="38" t="str">
        <f t="shared" si="692"/>
        <v>Y</v>
      </c>
      <c r="J1667" s="38" t="str">
        <f t="shared" si="693"/>
        <v>Y</v>
      </c>
      <c r="K1667" s="38" t="str">
        <f t="shared" si="694"/>
        <v>Y</v>
      </c>
      <c r="L1667" s="44"/>
      <c r="M1667" s="38" t="str">
        <f t="shared" si="699"/>
        <v/>
      </c>
      <c r="N1667" s="38" t="str">
        <f t="shared" si="700"/>
        <v/>
      </c>
      <c r="O1667" s="38" t="str">
        <f t="shared" si="695"/>
        <v/>
      </c>
      <c r="P1667" s="44"/>
      <c r="Q1667" s="44"/>
      <c r="R1667" s="44"/>
      <c r="S1667" s="44"/>
      <c r="T1667" s="44"/>
      <c r="U1667" s="44"/>
      <c r="V1667" s="44"/>
      <c r="W1667" s="44"/>
      <c r="X1667" s="44"/>
      <c r="Y1667" s="38" t="str">
        <f t="shared" si="681"/>
        <v>Y</v>
      </c>
      <c r="Z1667" s="38" t="str">
        <f t="shared" si="682"/>
        <v>Y</v>
      </c>
      <c r="AA1667" s="38" t="str">
        <f t="shared" si="701"/>
        <v>Y</v>
      </c>
      <c r="AC1667" s="59"/>
      <c r="AD1667" s="204"/>
      <c r="AE1667" s="38"/>
      <c r="AF1667" s="38"/>
      <c r="AG1667" s="125">
        <f t="shared" si="696"/>
        <v>199.99299999999999</v>
      </c>
      <c r="AH1667" s="39">
        <v>11</v>
      </c>
      <c r="AI1667" s="123">
        <f t="shared" si="697"/>
        <v>131293.95148071897</v>
      </c>
      <c r="AM1667" s="40">
        <f t="shared" si="688"/>
        <v>13</v>
      </c>
      <c r="AN1667" s="39">
        <f t="shared" si="683"/>
        <v>0.8</v>
      </c>
      <c r="AO1667" s="204">
        <f t="shared" si="698"/>
        <v>9.9014462230646633E-5</v>
      </c>
      <c r="AP1667" s="204"/>
      <c r="AQ1667" s="59"/>
      <c r="AR1667" s="59"/>
      <c r="AS1667" s="115">
        <f t="shared" si="689"/>
        <v>1</v>
      </c>
      <c r="AT1667" s="115">
        <f t="shared" si="690"/>
        <v>0</v>
      </c>
      <c r="AU1667" s="115"/>
      <c r="AV1667" s="115"/>
      <c r="AY1667" s="115"/>
      <c r="AZ1667" s="115"/>
      <c r="BA1667" s="43">
        <v>49</v>
      </c>
      <c r="BB1667" s="43" t="s">
        <v>750</v>
      </c>
      <c r="BC1667" s="189" t="s">
        <v>1385</v>
      </c>
      <c r="BD1667" t="s">
        <v>225</v>
      </c>
      <c r="BE1667" s="37" t="s">
        <v>656</v>
      </c>
      <c r="BF1667" s="38"/>
      <c r="BG1667" s="43"/>
      <c r="BH1667" s="189" t="s">
        <v>2497</v>
      </c>
      <c r="BI1667" s="43" t="s">
        <v>1387</v>
      </c>
      <c r="BJ1667" s="43" t="s">
        <v>1388</v>
      </c>
      <c r="BK1667" s="189" t="s">
        <v>1489</v>
      </c>
      <c r="BN1667" s="43"/>
      <c r="BO1667" s="43" t="s">
        <v>1395</v>
      </c>
      <c r="BP1667" s="48" t="s">
        <v>1406</v>
      </c>
      <c r="BS1667" s="43" t="s">
        <v>538</v>
      </c>
      <c r="BT1667" s="190" t="s">
        <v>2322</v>
      </c>
      <c r="BU1667" s="190"/>
      <c r="BV1667" s="190"/>
      <c r="BW1667" s="249">
        <v>36917</v>
      </c>
      <c r="BX1667" s="249"/>
      <c r="BY1667" s="48" t="s">
        <v>451</v>
      </c>
      <c r="BZ1667" s="191">
        <v>13</v>
      </c>
      <c r="CA1667" s="43" t="s">
        <v>1396</v>
      </c>
      <c r="CD1667" s="124" t="s">
        <v>1397</v>
      </c>
      <c r="CE1667" s="43"/>
      <c r="CR1667" s="43" t="s">
        <v>751</v>
      </c>
      <c r="CU1667" s="192">
        <v>291.55700000000002</v>
      </c>
      <c r="CV1667" s="39" t="s">
        <v>1395</v>
      </c>
      <c r="CW1667" s="2"/>
      <c r="CX1667" s="193"/>
      <c r="CY1667" s="39" t="s">
        <v>2438</v>
      </c>
      <c r="CZ1667" s="192">
        <v>199.99299999999999</v>
      </c>
      <c r="DA1667" s="43" t="s">
        <v>2046</v>
      </c>
      <c r="DD1667" s="43" t="s">
        <v>1397</v>
      </c>
      <c r="DE1667" s="43"/>
      <c r="DF1667" s="43"/>
      <c r="DG1667" s="43"/>
      <c r="DH1667" s="43"/>
      <c r="DI1667" s="43"/>
      <c r="DJ1667" s="43"/>
      <c r="DK1667" s="43"/>
      <c r="DL1667" s="43"/>
      <c r="DM1667" s="43"/>
      <c r="DN1667" s="43"/>
      <c r="DO1667" s="43"/>
      <c r="DP1667" s="43"/>
      <c r="DQ1667" s="43"/>
      <c r="DR1667" s="124"/>
      <c r="DS1667" s="43"/>
    </row>
    <row r="1668" spans="1:123" s="39" customFormat="1" hidden="1" x14ac:dyDescent="0.2">
      <c r="A1668" s="44" t="str">
        <f t="shared" si="685"/>
        <v>Redfield</v>
      </c>
      <c r="B1668" s="44" t="str">
        <f t="shared" si="684"/>
        <v>1,1-Dichloroethylene</v>
      </c>
      <c r="C1668" s="38" t="s">
        <v>2587</v>
      </c>
      <c r="D1668" s="38" t="str">
        <f t="shared" si="691"/>
        <v>SI</v>
      </c>
      <c r="E1668" s="189" t="s">
        <v>371</v>
      </c>
      <c r="F1668" s="155" t="str">
        <f t="shared" si="687"/>
        <v>Residence 083</v>
      </c>
      <c r="G1668" s="44" t="str">
        <f t="shared" si="686"/>
        <v>residential</v>
      </c>
      <c r="H1668" s="44" t="str">
        <f t="shared" si="680"/>
        <v>Basement</v>
      </c>
      <c r="I1668" s="38" t="str">
        <f t="shared" si="692"/>
        <v>Y</v>
      </c>
      <c r="J1668" s="38" t="str">
        <f t="shared" si="693"/>
        <v>Y</v>
      </c>
      <c r="K1668" s="38" t="str">
        <f t="shared" si="694"/>
        <v>Y</v>
      </c>
      <c r="L1668" s="44"/>
      <c r="M1668" s="38" t="str">
        <f t="shared" si="699"/>
        <v/>
      </c>
      <c r="N1668" s="38" t="str">
        <f t="shared" si="700"/>
        <v/>
      </c>
      <c r="O1668" s="38" t="str">
        <f t="shared" si="695"/>
        <v/>
      </c>
      <c r="P1668" s="44"/>
      <c r="Q1668" s="44"/>
      <c r="R1668" s="44"/>
      <c r="S1668" s="44"/>
      <c r="T1668" s="44"/>
      <c r="U1668" s="44"/>
      <c r="V1668" s="44"/>
      <c r="W1668" s="44"/>
      <c r="X1668" s="44"/>
      <c r="Y1668" s="38" t="str">
        <f t="shared" si="681"/>
        <v>Y</v>
      </c>
      <c r="Z1668" s="38" t="str">
        <f t="shared" si="682"/>
        <v>Y</v>
      </c>
      <c r="AA1668" s="38" t="str">
        <f t="shared" si="701"/>
        <v>Y</v>
      </c>
      <c r="AC1668" s="59"/>
      <c r="AD1668" s="204"/>
      <c r="AE1668" s="38"/>
      <c r="AF1668" s="38"/>
      <c r="AG1668" s="125">
        <f t="shared" si="696"/>
        <v>99.994500000000002</v>
      </c>
      <c r="AH1668" s="39">
        <v>11</v>
      </c>
      <c r="AI1668" s="123">
        <f t="shared" si="697"/>
        <v>65645.662754890174</v>
      </c>
      <c r="AM1668" s="40">
        <f t="shared" si="688"/>
        <v>18</v>
      </c>
      <c r="AN1668" s="39">
        <f t="shared" si="683"/>
        <v>0.8</v>
      </c>
      <c r="AO1668" s="204">
        <f t="shared" si="698"/>
        <v>2.7419937958748263E-4</v>
      </c>
      <c r="AP1668" s="204"/>
      <c r="AQ1668" s="59"/>
      <c r="AR1668" s="59"/>
      <c r="AS1668" s="115">
        <f t="shared" si="689"/>
        <v>1</v>
      </c>
      <c r="AT1668" s="115">
        <f t="shared" si="690"/>
        <v>0</v>
      </c>
      <c r="AU1668" s="115"/>
      <c r="AV1668" s="115"/>
      <c r="AY1668" s="115"/>
      <c r="AZ1668" s="115"/>
      <c r="BA1668" s="43">
        <v>49</v>
      </c>
      <c r="BB1668" s="43" t="s">
        <v>750</v>
      </c>
      <c r="BC1668" s="189" t="s">
        <v>554</v>
      </c>
      <c r="BD1668" t="s">
        <v>851</v>
      </c>
      <c r="BE1668" s="37" t="s">
        <v>656</v>
      </c>
      <c r="BF1668" s="38"/>
      <c r="BG1668" s="43"/>
      <c r="BH1668" s="189" t="s">
        <v>2498</v>
      </c>
      <c r="BI1668" s="43" t="s">
        <v>1387</v>
      </c>
      <c r="BJ1668" s="43" t="s">
        <v>1388</v>
      </c>
      <c r="BK1668" s="189" t="s">
        <v>573</v>
      </c>
      <c r="BN1668" s="43"/>
      <c r="BO1668" s="43" t="s">
        <v>1395</v>
      </c>
      <c r="BP1668" s="48" t="s">
        <v>1406</v>
      </c>
      <c r="BS1668" s="43" t="s">
        <v>538</v>
      </c>
      <c r="BT1668" s="190" t="s">
        <v>2323</v>
      </c>
      <c r="BU1668" s="190"/>
      <c r="BV1668" s="190"/>
      <c r="BW1668" s="249">
        <v>36936</v>
      </c>
      <c r="BX1668" s="249"/>
      <c r="BY1668" s="48" t="s">
        <v>451</v>
      </c>
      <c r="BZ1668" s="191">
        <v>18</v>
      </c>
      <c r="CA1668" s="43" t="s">
        <v>1396</v>
      </c>
      <c r="CD1668" s="124" t="s">
        <v>1397</v>
      </c>
      <c r="CE1668" s="43"/>
      <c r="CR1668" s="43" t="s">
        <v>751</v>
      </c>
      <c r="CU1668" s="192">
        <v>384.29700000000003</v>
      </c>
      <c r="CV1668" s="39" t="s">
        <v>1395</v>
      </c>
      <c r="CW1668" s="2"/>
      <c r="CX1668" s="193"/>
      <c r="CY1668" s="39" t="s">
        <v>2438</v>
      </c>
      <c r="CZ1668" s="192">
        <v>99.994500000000002</v>
      </c>
      <c r="DA1668" s="43" t="s">
        <v>2046</v>
      </c>
      <c r="DD1668" s="43" t="s">
        <v>1397</v>
      </c>
      <c r="DE1668" s="43"/>
      <c r="DF1668" s="43"/>
      <c r="DG1668" s="43"/>
      <c r="DH1668" s="43"/>
      <c r="DI1668" s="43"/>
      <c r="DJ1668" s="43"/>
      <c r="DK1668" s="43"/>
      <c r="DL1668" s="43"/>
      <c r="DM1668" s="43"/>
      <c r="DN1668" s="43"/>
      <c r="DO1668" s="43"/>
      <c r="DP1668" s="43"/>
      <c r="DQ1668" s="43"/>
      <c r="DR1668" s="124"/>
      <c r="DS1668" s="43"/>
    </row>
    <row r="1669" spans="1:123" s="39" customFormat="1" hidden="1" x14ac:dyDescent="0.2">
      <c r="A1669" s="44" t="str">
        <f t="shared" si="685"/>
        <v>Redfield</v>
      </c>
      <c r="B1669" s="44" t="str">
        <f t="shared" si="684"/>
        <v>1,1-Dichloroethylene</v>
      </c>
      <c r="C1669" s="38" t="s">
        <v>2587</v>
      </c>
      <c r="D1669" s="38" t="str">
        <f t="shared" si="691"/>
        <v>SI</v>
      </c>
      <c r="E1669" s="189" t="s">
        <v>371</v>
      </c>
      <c r="F1669" s="155" t="str">
        <f t="shared" si="687"/>
        <v>Residence 084</v>
      </c>
      <c r="G1669" s="44" t="str">
        <f t="shared" si="686"/>
        <v>residential</v>
      </c>
      <c r="H1669" s="44" t="str">
        <f t="shared" si="680"/>
        <v>Basement</v>
      </c>
      <c r="I1669" s="38" t="str">
        <f t="shared" si="692"/>
        <v>Y</v>
      </c>
      <c r="J1669" s="38" t="str">
        <f t="shared" si="693"/>
        <v>Y</v>
      </c>
      <c r="K1669" s="38" t="str">
        <f t="shared" si="694"/>
        <v>Y</v>
      </c>
      <c r="L1669" s="44"/>
      <c r="M1669" s="38" t="str">
        <f t="shared" si="699"/>
        <v/>
      </c>
      <c r="N1669" s="38" t="str">
        <f t="shared" si="700"/>
        <v/>
      </c>
      <c r="O1669" s="38" t="str">
        <f t="shared" si="695"/>
        <v/>
      </c>
      <c r="P1669" s="44"/>
      <c r="Q1669" s="44"/>
      <c r="R1669" s="44"/>
      <c r="S1669" s="44"/>
      <c r="T1669" s="44"/>
      <c r="U1669" s="44"/>
      <c r="V1669" s="44"/>
      <c r="W1669" s="44"/>
      <c r="X1669" s="44"/>
      <c r="Y1669" s="38" t="str">
        <f t="shared" si="681"/>
        <v>Y</v>
      </c>
      <c r="Z1669" s="38" t="str">
        <f t="shared" si="682"/>
        <v>Y</v>
      </c>
      <c r="AA1669" s="38" t="str">
        <f t="shared" si="701"/>
        <v>Y</v>
      </c>
      <c r="AC1669" s="59"/>
      <c r="AD1669" s="204"/>
      <c r="AE1669" s="38"/>
      <c r="AF1669" s="38"/>
      <c r="AG1669" s="125">
        <f t="shared" si="696"/>
        <v>30.250599999999999</v>
      </c>
      <c r="AH1669" s="39">
        <v>11</v>
      </c>
      <c r="AI1669" s="123">
        <f t="shared" si="697"/>
        <v>19859.299118782343</v>
      </c>
      <c r="AM1669" s="40">
        <f t="shared" si="688"/>
        <v>2.5999999046325599</v>
      </c>
      <c r="AN1669" s="39">
        <f t="shared" si="683"/>
        <v>0.8</v>
      </c>
      <c r="AO1669" s="204">
        <f t="shared" si="698"/>
        <v>1.3092103044933526E-4</v>
      </c>
      <c r="AP1669" s="204"/>
      <c r="AQ1669" s="59"/>
      <c r="AR1669" s="59"/>
      <c r="AS1669" s="115">
        <f t="shared" si="689"/>
        <v>1</v>
      </c>
      <c r="AT1669" s="115">
        <f t="shared" si="690"/>
        <v>0</v>
      </c>
      <c r="AU1669" s="115"/>
      <c r="AV1669" s="115"/>
      <c r="AY1669" s="115"/>
      <c r="AZ1669" s="115"/>
      <c r="BA1669" s="43">
        <v>49</v>
      </c>
      <c r="BB1669" s="43" t="s">
        <v>750</v>
      </c>
      <c r="BC1669" s="189" t="s">
        <v>554</v>
      </c>
      <c r="BD1669" t="s">
        <v>851</v>
      </c>
      <c r="BE1669" s="37" t="s">
        <v>656</v>
      </c>
      <c r="BF1669" s="38"/>
      <c r="BG1669" s="43"/>
      <c r="BH1669" s="189" t="s">
        <v>2499</v>
      </c>
      <c r="BI1669" s="43" t="s">
        <v>1387</v>
      </c>
      <c r="BJ1669" s="43" t="s">
        <v>1388</v>
      </c>
      <c r="BK1669" s="189" t="s">
        <v>573</v>
      </c>
      <c r="BN1669" s="43"/>
      <c r="BO1669" s="43" t="s">
        <v>1395</v>
      </c>
      <c r="BP1669" s="48" t="s">
        <v>1406</v>
      </c>
      <c r="BS1669" s="43" t="s">
        <v>538</v>
      </c>
      <c r="BT1669" s="190" t="s">
        <v>2322</v>
      </c>
      <c r="BU1669" s="190"/>
      <c r="BV1669" s="190"/>
      <c r="BW1669" s="249">
        <v>37008</v>
      </c>
      <c r="BX1669" s="249"/>
      <c r="BY1669" s="48" t="s">
        <v>451</v>
      </c>
      <c r="BZ1669" s="191">
        <v>2.5999999046325599</v>
      </c>
      <c r="CA1669" s="43" t="s">
        <v>1396</v>
      </c>
      <c r="CD1669" s="124" t="s">
        <v>1397</v>
      </c>
      <c r="CE1669" s="43"/>
      <c r="CR1669" s="43" t="s">
        <v>751</v>
      </c>
      <c r="CU1669" s="192">
        <v>266.8</v>
      </c>
      <c r="CV1669" s="39" t="s">
        <v>1395</v>
      </c>
      <c r="CW1669" s="2"/>
      <c r="CX1669" s="193"/>
      <c r="CY1669" s="39" t="s">
        <v>2438</v>
      </c>
      <c r="CZ1669" s="192">
        <v>30.250599999999999</v>
      </c>
      <c r="DA1669" s="43" t="s">
        <v>2046</v>
      </c>
      <c r="DD1669" s="43" t="s">
        <v>1397</v>
      </c>
      <c r="DE1669" s="43"/>
      <c r="DF1669" s="43"/>
      <c r="DG1669" s="43"/>
      <c r="DH1669" s="43"/>
      <c r="DI1669" s="43"/>
      <c r="DJ1669" s="43"/>
      <c r="DK1669" s="43"/>
      <c r="DL1669" s="43"/>
      <c r="DM1669" s="43"/>
      <c r="DN1669" s="43"/>
      <c r="DO1669" s="43"/>
      <c r="DP1669" s="43"/>
      <c r="DQ1669" s="43"/>
      <c r="DR1669" s="124"/>
      <c r="DS1669" s="43"/>
    </row>
    <row r="1670" spans="1:123" s="39" customFormat="1" hidden="1" x14ac:dyDescent="0.2">
      <c r="A1670" s="44" t="str">
        <f t="shared" si="685"/>
        <v>Redfield</v>
      </c>
      <c r="B1670" s="44" t="str">
        <f t="shared" si="684"/>
        <v>1,1-Dichloroethylene</v>
      </c>
      <c r="C1670" s="38" t="s">
        <v>2587</v>
      </c>
      <c r="D1670" s="38" t="str">
        <f t="shared" si="691"/>
        <v>SI</v>
      </c>
      <c r="E1670" s="189" t="s">
        <v>371</v>
      </c>
      <c r="F1670" s="155" t="str">
        <f t="shared" si="687"/>
        <v>Residence 085</v>
      </c>
      <c r="G1670" s="44" t="str">
        <f t="shared" si="686"/>
        <v>residential</v>
      </c>
      <c r="H1670" s="44" t="str">
        <f t="shared" si="680"/>
        <v>Basement</v>
      </c>
      <c r="I1670" s="38" t="str">
        <f t="shared" si="692"/>
        <v>Y</v>
      </c>
      <c r="J1670" s="38" t="str">
        <f t="shared" si="693"/>
        <v>Y</v>
      </c>
      <c r="K1670" s="38" t="str">
        <f t="shared" si="694"/>
        <v>Y</v>
      </c>
      <c r="L1670" s="44"/>
      <c r="M1670" s="38" t="str">
        <f t="shared" si="699"/>
        <v/>
      </c>
      <c r="N1670" s="38" t="str">
        <f t="shared" si="700"/>
        <v/>
      </c>
      <c r="O1670" s="38" t="str">
        <f t="shared" si="695"/>
        <v/>
      </c>
      <c r="P1670" s="44"/>
      <c r="Q1670" s="44"/>
      <c r="R1670" s="44"/>
      <c r="S1670" s="44"/>
      <c r="T1670" s="44"/>
      <c r="U1670" s="44"/>
      <c r="V1670" s="44"/>
      <c r="W1670" s="44"/>
      <c r="X1670" s="44"/>
      <c r="Y1670" s="38" t="str">
        <f t="shared" si="681"/>
        <v>Y</v>
      </c>
      <c r="Z1670" s="38" t="str">
        <f t="shared" si="682"/>
        <v>Y</v>
      </c>
      <c r="AA1670" s="38" t="str">
        <f t="shared" si="701"/>
        <v>Y</v>
      </c>
      <c r="AC1670" s="59"/>
      <c r="AD1670" s="204"/>
      <c r="AE1670" s="38"/>
      <c r="AF1670" s="38"/>
      <c r="AG1670" s="125">
        <f t="shared" si="696"/>
        <v>186.346</v>
      </c>
      <c r="AH1670" s="39">
        <v>11</v>
      </c>
      <c r="AI1670" s="123">
        <f t="shared" si="697"/>
        <v>122334.79513095987</v>
      </c>
      <c r="AM1670" s="40">
        <f t="shared" si="688"/>
        <v>2.20000004768371</v>
      </c>
      <c r="AN1670" s="39">
        <f t="shared" si="683"/>
        <v>0.8</v>
      </c>
      <c r="AO1670" s="204">
        <f t="shared" si="698"/>
        <v>1.7983436726473457E-5</v>
      </c>
      <c r="AP1670" s="204"/>
      <c r="AQ1670" s="59"/>
      <c r="AR1670" s="59"/>
      <c r="AS1670" s="115">
        <f t="shared" si="689"/>
        <v>1</v>
      </c>
      <c r="AT1670" s="115">
        <f t="shared" si="690"/>
        <v>0</v>
      </c>
      <c r="AU1670" s="115"/>
      <c r="AV1670" s="115"/>
      <c r="AY1670" s="115"/>
      <c r="AZ1670" s="115"/>
      <c r="BA1670" s="43">
        <v>49</v>
      </c>
      <c r="BB1670" s="43" t="s">
        <v>750</v>
      </c>
      <c r="BC1670" s="189" t="s">
        <v>554</v>
      </c>
      <c r="BD1670" t="s">
        <v>851</v>
      </c>
      <c r="BE1670" s="37" t="s">
        <v>656</v>
      </c>
      <c r="BF1670" s="38"/>
      <c r="BG1670" s="43"/>
      <c r="BH1670" s="189" t="s">
        <v>2500</v>
      </c>
      <c r="BI1670" s="43" t="s">
        <v>1387</v>
      </c>
      <c r="BJ1670" s="43" t="s">
        <v>1388</v>
      </c>
      <c r="BK1670" s="189" t="s">
        <v>573</v>
      </c>
      <c r="BN1670" s="43"/>
      <c r="BO1670" s="43" t="s">
        <v>1395</v>
      </c>
      <c r="BP1670" s="48" t="s">
        <v>1406</v>
      </c>
      <c r="BS1670" s="43" t="s">
        <v>538</v>
      </c>
      <c r="BT1670" s="190" t="s">
        <v>2322</v>
      </c>
      <c r="BU1670" s="190"/>
      <c r="BV1670" s="190"/>
      <c r="BW1670" s="249">
        <v>36916</v>
      </c>
      <c r="BX1670" s="249"/>
      <c r="BY1670" s="48" t="s">
        <v>451</v>
      </c>
      <c r="BZ1670" s="191">
        <v>2.20000004768371</v>
      </c>
      <c r="CA1670" s="43" t="s">
        <v>1396</v>
      </c>
      <c r="CD1670" s="124" t="s">
        <v>1397</v>
      </c>
      <c r="CE1670" s="43"/>
      <c r="CR1670" s="43" t="s">
        <v>751</v>
      </c>
      <c r="CU1670" s="192">
        <v>365.94499999999999</v>
      </c>
      <c r="CV1670" s="39" t="s">
        <v>1395</v>
      </c>
      <c r="CW1670" s="2"/>
      <c r="CX1670" s="193"/>
      <c r="CY1670" s="39" t="s">
        <v>2438</v>
      </c>
      <c r="CZ1670" s="192">
        <v>186.346</v>
      </c>
      <c r="DA1670" s="43" t="s">
        <v>2046</v>
      </c>
      <c r="DD1670" s="43" t="s">
        <v>1397</v>
      </c>
      <c r="DE1670" s="43"/>
      <c r="DF1670" s="43"/>
      <c r="DG1670" s="43"/>
      <c r="DH1670" s="43"/>
      <c r="DI1670" s="43"/>
      <c r="DJ1670" s="43"/>
      <c r="DK1670" s="43"/>
      <c r="DL1670" s="43"/>
      <c r="DM1670" s="43"/>
      <c r="DN1670" s="43"/>
      <c r="DO1670" s="43"/>
      <c r="DP1670" s="43"/>
      <c r="DQ1670" s="43"/>
      <c r="DR1670" s="124"/>
      <c r="DS1670" s="43"/>
    </row>
    <row r="1671" spans="1:123" s="39" customFormat="1" hidden="1" x14ac:dyDescent="0.2">
      <c r="A1671" s="44" t="str">
        <f t="shared" si="685"/>
        <v>Redfield</v>
      </c>
      <c r="B1671" s="44" t="str">
        <f t="shared" si="684"/>
        <v>1,1-Dichloroethylene</v>
      </c>
      <c r="C1671" s="38" t="s">
        <v>2587</v>
      </c>
      <c r="D1671" s="38" t="str">
        <f t="shared" si="691"/>
        <v>S</v>
      </c>
      <c r="E1671" s="189" t="s">
        <v>372</v>
      </c>
      <c r="F1671" s="155" t="str">
        <f t="shared" si="687"/>
        <v>Residence 086</v>
      </c>
      <c r="G1671" s="44" t="str">
        <f t="shared" si="686"/>
        <v>residential</v>
      </c>
      <c r="H1671" s="44" t="str">
        <f t="shared" si="680"/>
        <v>Basement</v>
      </c>
      <c r="I1671" s="38" t="str">
        <f t="shared" si="692"/>
        <v>Y</v>
      </c>
      <c r="J1671" s="38" t="str">
        <f t="shared" si="693"/>
        <v>Y</v>
      </c>
      <c r="K1671" s="38" t="str">
        <f t="shared" si="694"/>
        <v>Y</v>
      </c>
      <c r="L1671" s="44"/>
      <c r="M1671" s="38" t="str">
        <f t="shared" si="699"/>
        <v/>
      </c>
      <c r="N1671" s="38" t="str">
        <f t="shared" si="700"/>
        <v/>
      </c>
      <c r="O1671" s="38" t="str">
        <f t="shared" si="695"/>
        <v/>
      </c>
      <c r="P1671" s="44"/>
      <c r="Q1671" s="44"/>
      <c r="R1671" s="44"/>
      <c r="S1671" s="44"/>
      <c r="T1671" s="44"/>
      <c r="U1671" s="44"/>
      <c r="V1671" s="44"/>
      <c r="W1671" s="44"/>
      <c r="X1671" s="44"/>
      <c r="Y1671" s="38" t="str">
        <f t="shared" si="681"/>
        <v>Y</v>
      </c>
      <c r="Z1671" s="38" t="str">
        <f t="shared" si="682"/>
        <v>Y</v>
      </c>
      <c r="AA1671" s="38" t="str">
        <f t="shared" si="701"/>
        <v>Y</v>
      </c>
      <c r="AC1671" s="59"/>
      <c r="AD1671" s="204"/>
      <c r="AE1671" s="38"/>
      <c r="AF1671" s="38"/>
      <c r="AG1671" s="125">
        <f t="shared" si="696"/>
        <v>199.99299999999999</v>
      </c>
      <c r="AH1671" s="39">
        <v>11</v>
      </c>
      <c r="AI1671" s="123">
        <f t="shared" si="697"/>
        <v>131293.95148071897</v>
      </c>
      <c r="AM1671" s="40">
        <f t="shared" si="688"/>
        <v>3.0999999046325599</v>
      </c>
      <c r="AN1671" s="39">
        <f t="shared" si="683"/>
        <v>0.8</v>
      </c>
      <c r="AO1671" s="204">
        <f t="shared" si="698"/>
        <v>2.3611140267096059E-5</v>
      </c>
      <c r="AP1671" s="204"/>
      <c r="AQ1671" s="59"/>
      <c r="AR1671" s="59"/>
      <c r="AS1671" s="115">
        <f t="shared" si="689"/>
        <v>1</v>
      </c>
      <c r="AT1671" s="115">
        <f t="shared" si="690"/>
        <v>0</v>
      </c>
      <c r="AU1671" s="115"/>
      <c r="AV1671" s="115"/>
      <c r="AY1671" s="115"/>
      <c r="AZ1671" s="115"/>
      <c r="BA1671" s="43">
        <v>49</v>
      </c>
      <c r="BB1671" s="43" t="s">
        <v>750</v>
      </c>
      <c r="BC1671" s="189" t="s">
        <v>1385</v>
      </c>
      <c r="BD1671" t="s">
        <v>225</v>
      </c>
      <c r="BE1671" s="37" t="s">
        <v>656</v>
      </c>
      <c r="BF1671" s="38"/>
      <c r="BG1671" s="43"/>
      <c r="BH1671" s="189" t="s">
        <v>2501</v>
      </c>
      <c r="BI1671" s="43" t="s">
        <v>1387</v>
      </c>
      <c r="BJ1671" s="43" t="s">
        <v>1388</v>
      </c>
      <c r="BK1671" s="189" t="s">
        <v>573</v>
      </c>
      <c r="BN1671" s="43"/>
      <c r="BO1671" s="43" t="s">
        <v>1395</v>
      </c>
      <c r="BP1671" s="48" t="s">
        <v>1406</v>
      </c>
      <c r="BS1671" s="43" t="s">
        <v>538</v>
      </c>
      <c r="BT1671" s="190" t="s">
        <v>2323</v>
      </c>
      <c r="BU1671" s="190"/>
      <c r="BV1671" s="190"/>
      <c r="BW1671" s="249">
        <v>36860</v>
      </c>
      <c r="BX1671" s="249"/>
      <c r="BY1671" s="48" t="s">
        <v>451</v>
      </c>
      <c r="BZ1671" s="191">
        <v>3.0999999046325599</v>
      </c>
      <c r="CA1671" s="43" t="s">
        <v>1396</v>
      </c>
      <c r="CD1671" s="124" t="s">
        <v>1397</v>
      </c>
      <c r="CE1671" s="43"/>
      <c r="CR1671" s="43" t="s">
        <v>751</v>
      </c>
      <c r="CU1671" s="192">
        <v>348.68400000000003</v>
      </c>
      <c r="CV1671" s="39" t="s">
        <v>1395</v>
      </c>
      <c r="CW1671" s="2"/>
      <c r="CX1671" s="193"/>
      <c r="CY1671" s="39" t="s">
        <v>2438</v>
      </c>
      <c r="CZ1671" s="192">
        <v>199.99299999999999</v>
      </c>
      <c r="DA1671" s="43" t="s">
        <v>2046</v>
      </c>
      <c r="DD1671" s="43" t="s">
        <v>1397</v>
      </c>
      <c r="DE1671" s="43"/>
      <c r="DF1671" s="43"/>
      <c r="DG1671" s="43"/>
      <c r="DH1671" s="43"/>
      <c r="DI1671" s="43"/>
      <c r="DJ1671" s="43"/>
      <c r="DK1671" s="43"/>
      <c r="DL1671" s="43"/>
      <c r="DM1671" s="43"/>
      <c r="DN1671" s="43"/>
      <c r="DO1671" s="43"/>
      <c r="DP1671" s="43"/>
      <c r="DQ1671" s="43"/>
      <c r="DR1671" s="124"/>
      <c r="DS1671" s="43"/>
    </row>
    <row r="1672" spans="1:123" s="39" customFormat="1" hidden="1" x14ac:dyDescent="0.2">
      <c r="A1672" s="44" t="str">
        <f t="shared" si="685"/>
        <v>Redfield</v>
      </c>
      <c r="B1672" s="44" t="str">
        <f t="shared" si="684"/>
        <v>1,1-Dichloroethylene</v>
      </c>
      <c r="C1672" s="38" t="s">
        <v>2587</v>
      </c>
      <c r="D1672" s="38" t="str">
        <f t="shared" si="691"/>
        <v>S</v>
      </c>
      <c r="E1672" s="189" t="s">
        <v>372</v>
      </c>
      <c r="F1672" s="155" t="str">
        <f t="shared" si="687"/>
        <v>Residence 087</v>
      </c>
      <c r="G1672" s="44" t="str">
        <f t="shared" si="686"/>
        <v>residential</v>
      </c>
      <c r="H1672" s="44" t="str">
        <f t="shared" si="680"/>
        <v>Basement</v>
      </c>
      <c r="I1672" s="38" t="str">
        <f t="shared" si="692"/>
        <v>Y</v>
      </c>
      <c r="J1672" s="38" t="str">
        <f t="shared" si="693"/>
        <v>Y</v>
      </c>
      <c r="K1672" s="38" t="str">
        <f t="shared" si="694"/>
        <v>Y</v>
      </c>
      <c r="L1672" s="44"/>
      <c r="M1672" s="38" t="str">
        <f t="shared" si="699"/>
        <v/>
      </c>
      <c r="N1672" s="38" t="str">
        <f t="shared" si="700"/>
        <v/>
      </c>
      <c r="O1672" s="38" t="str">
        <f t="shared" si="695"/>
        <v/>
      </c>
      <c r="P1672" s="44"/>
      <c r="Q1672" s="44"/>
      <c r="R1672" s="44"/>
      <c r="S1672" s="44"/>
      <c r="T1672" s="44"/>
      <c r="U1672" s="44"/>
      <c r="V1672" s="44"/>
      <c r="W1672" s="44"/>
      <c r="X1672" s="44"/>
      <c r="Y1672" s="38" t="str">
        <f t="shared" si="681"/>
        <v>Y</v>
      </c>
      <c r="Z1672" s="38" t="str">
        <f t="shared" si="682"/>
        <v>Y</v>
      </c>
      <c r="AA1672" s="38" t="str">
        <f t="shared" si="701"/>
        <v>Y</v>
      </c>
      <c r="AC1672" s="59"/>
      <c r="AD1672" s="204"/>
      <c r="AE1672" s="38"/>
      <c r="AF1672" s="38"/>
      <c r="AG1672" s="125">
        <f t="shared" si="696"/>
        <v>199.99299999999999</v>
      </c>
      <c r="AH1672" s="39">
        <v>11</v>
      </c>
      <c r="AI1672" s="123">
        <f t="shared" si="697"/>
        <v>131293.95148071897</v>
      </c>
      <c r="AM1672" s="40">
        <f t="shared" si="688"/>
        <v>57</v>
      </c>
      <c r="AN1672" s="39">
        <f t="shared" si="683"/>
        <v>0.8</v>
      </c>
      <c r="AO1672" s="204">
        <f t="shared" si="698"/>
        <v>4.3414033439591218E-4</v>
      </c>
      <c r="AP1672" s="204"/>
      <c r="AQ1672" s="59"/>
      <c r="AR1672" s="59"/>
      <c r="AS1672" s="115">
        <f t="shared" si="689"/>
        <v>1</v>
      </c>
      <c r="AT1672" s="115">
        <f t="shared" si="690"/>
        <v>0</v>
      </c>
      <c r="AU1672" s="115"/>
      <c r="AV1672" s="115"/>
      <c r="AY1672" s="115"/>
      <c r="AZ1672" s="115"/>
      <c r="BA1672" s="43">
        <v>49</v>
      </c>
      <c r="BB1672" s="43" t="s">
        <v>750</v>
      </c>
      <c r="BC1672" s="189" t="s">
        <v>1385</v>
      </c>
      <c r="BD1672" t="s">
        <v>225</v>
      </c>
      <c r="BE1672" s="37" t="s">
        <v>656</v>
      </c>
      <c r="BF1672" s="38"/>
      <c r="BG1672" s="43"/>
      <c r="BH1672" s="189" t="s">
        <v>2502</v>
      </c>
      <c r="BI1672" s="43" t="s">
        <v>1387</v>
      </c>
      <c r="BJ1672" s="43" t="s">
        <v>1388</v>
      </c>
      <c r="BK1672" s="189" t="s">
        <v>573</v>
      </c>
      <c r="BN1672" s="43"/>
      <c r="BO1672" s="43" t="s">
        <v>1395</v>
      </c>
      <c r="BP1672" s="48" t="s">
        <v>1406</v>
      </c>
      <c r="BS1672" s="43" t="s">
        <v>538</v>
      </c>
      <c r="BT1672" s="190" t="s">
        <v>2323</v>
      </c>
      <c r="BU1672" s="190"/>
      <c r="BV1672" s="190"/>
      <c r="BW1672" s="249">
        <v>36852</v>
      </c>
      <c r="BX1672" s="249"/>
      <c r="BY1672" s="48" t="s">
        <v>451</v>
      </c>
      <c r="BZ1672" s="191">
        <v>57</v>
      </c>
      <c r="CA1672" s="43" t="s">
        <v>1396</v>
      </c>
      <c r="CD1672" s="124" t="s">
        <v>1397</v>
      </c>
      <c r="CE1672" s="43"/>
      <c r="CR1672" s="43" t="s">
        <v>751</v>
      </c>
      <c r="CU1672" s="192">
        <v>252.9</v>
      </c>
      <c r="CV1672" s="39" t="s">
        <v>1395</v>
      </c>
      <c r="CW1672" s="2"/>
      <c r="CX1672" s="193"/>
      <c r="CY1672" s="39" t="s">
        <v>2438</v>
      </c>
      <c r="CZ1672" s="192">
        <v>199.99299999999999</v>
      </c>
      <c r="DA1672" s="43" t="s">
        <v>2046</v>
      </c>
      <c r="DD1672" s="43" t="s">
        <v>1397</v>
      </c>
      <c r="DE1672" s="43"/>
      <c r="DF1672" s="43"/>
      <c r="DG1672" s="43"/>
      <c r="DH1672" s="43"/>
      <c r="DI1672" s="43"/>
      <c r="DJ1672" s="43"/>
      <c r="DK1672" s="43"/>
      <c r="DL1672" s="43"/>
      <c r="DM1672" s="43"/>
      <c r="DN1672" s="43"/>
      <c r="DO1672" s="43"/>
      <c r="DP1672" s="43"/>
      <c r="DQ1672" s="43"/>
      <c r="DR1672" s="124"/>
      <c r="DS1672" s="43"/>
    </row>
    <row r="1673" spans="1:123" s="39" customFormat="1" hidden="1" x14ac:dyDescent="0.2">
      <c r="A1673" s="44" t="str">
        <f t="shared" si="685"/>
        <v>Redfield</v>
      </c>
      <c r="B1673" s="44" t="str">
        <f t="shared" si="684"/>
        <v>1,1-Dichloroethylene</v>
      </c>
      <c r="C1673" s="38" t="s">
        <v>2587</v>
      </c>
      <c r="D1673" s="38" t="str">
        <f t="shared" si="691"/>
        <v>S</v>
      </c>
      <c r="E1673" s="189" t="s">
        <v>372</v>
      </c>
      <c r="F1673" s="155" t="str">
        <f t="shared" si="687"/>
        <v>Residence 088</v>
      </c>
      <c r="G1673" s="44" t="str">
        <f t="shared" si="686"/>
        <v>residential</v>
      </c>
      <c r="H1673" s="44" t="str">
        <f t="shared" si="680"/>
        <v>Crawlspace</v>
      </c>
      <c r="I1673" s="38" t="str">
        <f t="shared" si="692"/>
        <v>Y</v>
      </c>
      <c r="J1673" s="38" t="str">
        <f t="shared" si="693"/>
        <v>Y</v>
      </c>
      <c r="K1673" s="38" t="str">
        <f t="shared" si="694"/>
        <v>Y</v>
      </c>
      <c r="L1673" s="44"/>
      <c r="M1673" s="38" t="str">
        <f t="shared" si="699"/>
        <v/>
      </c>
      <c r="N1673" s="38" t="str">
        <f t="shared" si="700"/>
        <v/>
      </c>
      <c r="O1673" s="38" t="str">
        <f t="shared" si="695"/>
        <v/>
      </c>
      <c r="P1673" s="44"/>
      <c r="Q1673" s="44"/>
      <c r="R1673" s="44"/>
      <c r="S1673" s="44"/>
      <c r="T1673" s="44"/>
      <c r="U1673" s="44"/>
      <c r="V1673" s="44"/>
      <c r="W1673" s="44"/>
      <c r="X1673" s="44"/>
      <c r="Y1673" s="38" t="str">
        <f t="shared" si="681"/>
        <v>Y</v>
      </c>
      <c r="Z1673" s="38" t="str">
        <f t="shared" si="682"/>
        <v>Y</v>
      </c>
      <c r="AA1673" s="38" t="str">
        <f t="shared" si="701"/>
        <v>Y</v>
      </c>
      <c r="AC1673" s="59"/>
      <c r="AD1673" s="204"/>
      <c r="AE1673" s="38"/>
      <c r="AF1673" s="38"/>
      <c r="AG1673" s="125">
        <f t="shared" si="696"/>
        <v>198.92400000000001</v>
      </c>
      <c r="AH1673" s="39">
        <v>11</v>
      </c>
      <c r="AI1673" s="123">
        <f t="shared" si="697"/>
        <v>130592.16074737886</v>
      </c>
      <c r="AM1673" s="40">
        <f t="shared" si="688"/>
        <v>2.5999999046325599</v>
      </c>
      <c r="AN1673" s="39">
        <f t="shared" si="683"/>
        <v>0.8</v>
      </c>
      <c r="AO1673" s="204">
        <f t="shared" si="698"/>
        <v>1.9909310710174039E-5</v>
      </c>
      <c r="AP1673" s="204"/>
      <c r="AQ1673" s="59"/>
      <c r="AR1673" s="59"/>
      <c r="AS1673" s="115">
        <f t="shared" si="689"/>
        <v>1</v>
      </c>
      <c r="AT1673" s="115">
        <f t="shared" si="690"/>
        <v>0</v>
      </c>
      <c r="AU1673" s="115"/>
      <c r="AV1673" s="115"/>
      <c r="AY1673" s="115"/>
      <c r="AZ1673" s="115"/>
      <c r="BA1673" s="43">
        <v>49</v>
      </c>
      <c r="BB1673" s="43" t="s">
        <v>750</v>
      </c>
      <c r="BC1673" s="189" t="s">
        <v>1385</v>
      </c>
      <c r="BD1673" t="s">
        <v>225</v>
      </c>
      <c r="BE1673" s="37" t="s">
        <v>656</v>
      </c>
      <c r="BF1673" s="38"/>
      <c r="BG1673" s="43"/>
      <c r="BH1673" s="189" t="s">
        <v>2503</v>
      </c>
      <c r="BI1673" s="43" t="s">
        <v>1387</v>
      </c>
      <c r="BJ1673" s="43" t="s">
        <v>1388</v>
      </c>
      <c r="BK1673" s="189" t="s">
        <v>1489</v>
      </c>
      <c r="BN1673" s="43"/>
      <c r="BO1673" s="43" t="s">
        <v>1395</v>
      </c>
      <c r="BP1673" s="48" t="s">
        <v>1406</v>
      </c>
      <c r="BS1673" s="43" t="s">
        <v>538</v>
      </c>
      <c r="BT1673" s="190" t="s">
        <v>2322</v>
      </c>
      <c r="BU1673" s="190"/>
      <c r="BV1673" s="190"/>
      <c r="BW1673" s="249">
        <v>36860</v>
      </c>
      <c r="BX1673" s="249"/>
      <c r="BY1673" s="48" t="s">
        <v>451</v>
      </c>
      <c r="BZ1673" s="191">
        <v>2.5999999046325599</v>
      </c>
      <c r="CA1673" s="43" t="s">
        <v>1396</v>
      </c>
      <c r="CD1673" s="124" t="s">
        <v>1397</v>
      </c>
      <c r="CE1673" s="43"/>
      <c r="CR1673" s="43" t="s">
        <v>751</v>
      </c>
      <c r="CU1673" s="192">
        <v>148.83699999999999</v>
      </c>
      <c r="CV1673" s="39" t="s">
        <v>1395</v>
      </c>
      <c r="CW1673" s="2"/>
      <c r="CX1673" s="193"/>
      <c r="CY1673" s="39" t="s">
        <v>2438</v>
      </c>
      <c r="CZ1673" s="192">
        <v>198.92400000000001</v>
      </c>
      <c r="DA1673" s="43" t="s">
        <v>2046</v>
      </c>
      <c r="DD1673" s="43" t="s">
        <v>1397</v>
      </c>
      <c r="DE1673" s="43"/>
      <c r="DF1673" s="43"/>
      <c r="DG1673" s="43"/>
      <c r="DH1673" s="43"/>
      <c r="DI1673" s="43"/>
      <c r="DJ1673" s="43"/>
      <c r="DK1673" s="43"/>
      <c r="DL1673" s="43"/>
      <c r="DM1673" s="43"/>
      <c r="DN1673" s="43"/>
      <c r="DO1673" s="43"/>
      <c r="DP1673" s="43"/>
      <c r="DQ1673" s="43"/>
      <c r="DR1673" s="124"/>
      <c r="DS1673" s="43"/>
    </row>
    <row r="1674" spans="1:123" s="39" customFormat="1" hidden="1" x14ac:dyDescent="0.2">
      <c r="A1674" s="44" t="str">
        <f t="shared" si="685"/>
        <v>Redfield</v>
      </c>
      <c r="B1674" s="44" t="str">
        <f t="shared" si="684"/>
        <v>1,1-Dichloroethylene</v>
      </c>
      <c r="C1674" s="38" t="s">
        <v>2587</v>
      </c>
      <c r="D1674" s="38" t="str">
        <f t="shared" si="691"/>
        <v>SI</v>
      </c>
      <c r="E1674" s="189" t="s">
        <v>371</v>
      </c>
      <c r="F1674" s="155" t="str">
        <f t="shared" si="687"/>
        <v>Residence 089</v>
      </c>
      <c r="G1674" s="44" t="str">
        <f t="shared" si="686"/>
        <v>residential</v>
      </c>
      <c r="H1674" s="44" t="str">
        <f t="shared" si="680"/>
        <v>Basement</v>
      </c>
      <c r="I1674" s="38" t="str">
        <f t="shared" si="692"/>
        <v>Y</v>
      </c>
      <c r="J1674" s="38" t="str">
        <f t="shared" si="693"/>
        <v>Y</v>
      </c>
      <c r="K1674" s="38" t="str">
        <f t="shared" si="694"/>
        <v>Y</v>
      </c>
      <c r="L1674" s="44"/>
      <c r="M1674" s="38" t="str">
        <f t="shared" si="699"/>
        <v/>
      </c>
      <c r="N1674" s="38" t="str">
        <f t="shared" si="700"/>
        <v/>
      </c>
      <c r="O1674" s="38" t="str">
        <f t="shared" si="695"/>
        <v/>
      </c>
      <c r="P1674" s="44"/>
      <c r="Q1674" s="44"/>
      <c r="R1674" s="44"/>
      <c r="S1674" s="44"/>
      <c r="T1674" s="44"/>
      <c r="U1674" s="44"/>
      <c r="V1674" s="44"/>
      <c r="W1674" s="44"/>
      <c r="X1674" s="44"/>
      <c r="Y1674" s="38" t="str">
        <f t="shared" si="681"/>
        <v>Y</v>
      </c>
      <c r="Z1674" s="38" t="str">
        <f t="shared" si="682"/>
        <v>Y</v>
      </c>
      <c r="AA1674" s="38" t="str">
        <f t="shared" si="701"/>
        <v>Y</v>
      </c>
      <c r="AC1674" s="59"/>
      <c r="AD1674" s="204"/>
      <c r="AE1674" s="38"/>
      <c r="AF1674" s="38"/>
      <c r="AG1674" s="125">
        <f t="shared" si="696"/>
        <v>99.994500000000002</v>
      </c>
      <c r="AH1674" s="39">
        <v>11</v>
      </c>
      <c r="AI1674" s="123">
        <f t="shared" si="697"/>
        <v>65645.662754890174</v>
      </c>
      <c r="AM1674" s="40">
        <f t="shared" si="688"/>
        <v>16</v>
      </c>
      <c r="AN1674" s="39">
        <f t="shared" si="683"/>
        <v>0.8</v>
      </c>
      <c r="AO1674" s="204">
        <f t="shared" si="698"/>
        <v>2.4373278185554009E-4</v>
      </c>
      <c r="AP1674" s="204"/>
      <c r="AQ1674" s="59"/>
      <c r="AR1674" s="59"/>
      <c r="AS1674" s="115">
        <f t="shared" si="689"/>
        <v>1</v>
      </c>
      <c r="AT1674" s="115">
        <f t="shared" si="690"/>
        <v>0</v>
      </c>
      <c r="AU1674" s="115"/>
      <c r="AV1674" s="115"/>
      <c r="AY1674" s="115"/>
      <c r="AZ1674" s="115"/>
      <c r="BA1674" s="43">
        <v>49</v>
      </c>
      <c r="BB1674" s="43" t="s">
        <v>750</v>
      </c>
      <c r="BC1674" s="189" t="s">
        <v>554</v>
      </c>
      <c r="BD1674" t="s">
        <v>851</v>
      </c>
      <c r="BE1674" s="37" t="s">
        <v>656</v>
      </c>
      <c r="BF1674" s="38"/>
      <c r="BG1674" s="43"/>
      <c r="BH1674" s="189" t="s">
        <v>2504</v>
      </c>
      <c r="BI1674" s="43" t="s">
        <v>1387</v>
      </c>
      <c r="BJ1674" s="43" t="s">
        <v>1388</v>
      </c>
      <c r="BK1674" s="189" t="s">
        <v>573</v>
      </c>
      <c r="BN1674" s="43"/>
      <c r="BO1674" s="43" t="s">
        <v>1395</v>
      </c>
      <c r="BP1674" s="48" t="s">
        <v>1406</v>
      </c>
      <c r="BS1674" s="43" t="s">
        <v>538</v>
      </c>
      <c r="BT1674" s="190" t="s">
        <v>2323</v>
      </c>
      <c r="BU1674" s="190"/>
      <c r="BV1674" s="190"/>
      <c r="BW1674" s="249">
        <v>36922</v>
      </c>
      <c r="BX1674" s="249"/>
      <c r="BY1674" s="48" t="s">
        <v>451</v>
      </c>
      <c r="BZ1674" s="191">
        <v>16</v>
      </c>
      <c r="CA1674" s="43" t="s">
        <v>1396</v>
      </c>
      <c r="CD1674" s="124" t="s">
        <v>1397</v>
      </c>
      <c r="CE1674" s="43"/>
      <c r="CR1674" s="43" t="s">
        <v>751</v>
      </c>
      <c r="CU1674" s="192">
        <v>521.30600000000004</v>
      </c>
      <c r="CV1674" s="39" t="s">
        <v>1395</v>
      </c>
      <c r="CW1674" s="2"/>
      <c r="CX1674" s="193"/>
      <c r="CY1674" s="39" t="s">
        <v>2438</v>
      </c>
      <c r="CZ1674" s="192">
        <v>99.994500000000002</v>
      </c>
      <c r="DA1674" s="43" t="s">
        <v>2046</v>
      </c>
      <c r="DD1674" s="43" t="s">
        <v>1397</v>
      </c>
      <c r="DE1674" s="43"/>
      <c r="DF1674" s="43"/>
      <c r="DG1674" s="43"/>
      <c r="DH1674" s="43"/>
      <c r="DI1674" s="43"/>
      <c r="DJ1674" s="43"/>
      <c r="DK1674" s="43"/>
      <c r="DL1674" s="43"/>
      <c r="DM1674" s="43"/>
      <c r="DN1674" s="43"/>
      <c r="DO1674" s="43"/>
      <c r="DP1674" s="43"/>
      <c r="DQ1674" s="43"/>
      <c r="DR1674" s="124"/>
      <c r="DS1674" s="43"/>
    </row>
    <row r="1675" spans="1:123" s="39" customFormat="1" hidden="1" x14ac:dyDescent="0.2">
      <c r="A1675" s="44" t="str">
        <f t="shared" si="685"/>
        <v>Redfield</v>
      </c>
      <c r="B1675" s="44" t="str">
        <f t="shared" si="684"/>
        <v>1,1-Dichloroethylene</v>
      </c>
      <c r="C1675" s="38" t="s">
        <v>2587</v>
      </c>
      <c r="D1675" s="38" t="str">
        <f t="shared" si="691"/>
        <v>SI</v>
      </c>
      <c r="E1675" s="189" t="s">
        <v>371</v>
      </c>
      <c r="F1675" s="155" t="str">
        <f t="shared" si="687"/>
        <v>Residence 090</v>
      </c>
      <c r="G1675" s="44" t="str">
        <f t="shared" si="686"/>
        <v>residential</v>
      </c>
      <c r="H1675" s="44" t="str">
        <f t="shared" si="680"/>
        <v>Basement</v>
      </c>
      <c r="I1675" s="38" t="str">
        <f t="shared" si="692"/>
        <v>Y</v>
      </c>
      <c r="J1675" s="38" t="str">
        <f t="shared" si="693"/>
        <v>Y</v>
      </c>
      <c r="K1675" s="38" t="str">
        <f t="shared" si="694"/>
        <v>Y</v>
      </c>
      <c r="L1675" s="44"/>
      <c r="M1675" s="38" t="str">
        <f t="shared" si="699"/>
        <v/>
      </c>
      <c r="N1675" s="38" t="str">
        <f t="shared" si="700"/>
        <v/>
      </c>
      <c r="O1675" s="38" t="str">
        <f t="shared" si="695"/>
        <v/>
      </c>
      <c r="P1675" s="44"/>
      <c r="Q1675" s="44"/>
      <c r="R1675" s="44"/>
      <c r="S1675" s="44"/>
      <c r="T1675" s="44"/>
      <c r="U1675" s="44"/>
      <c r="V1675" s="44"/>
      <c r="W1675" s="44"/>
      <c r="X1675" s="44"/>
      <c r="Y1675" s="38" t="str">
        <f t="shared" si="681"/>
        <v>Y</v>
      </c>
      <c r="Z1675" s="38" t="str">
        <f t="shared" si="682"/>
        <v>Y</v>
      </c>
      <c r="AA1675" s="38" t="str">
        <f t="shared" si="701"/>
        <v>Y</v>
      </c>
      <c r="AC1675" s="59"/>
      <c r="AD1675" s="204"/>
      <c r="AE1675" s="38"/>
      <c r="AF1675" s="38"/>
      <c r="AG1675" s="125">
        <f t="shared" si="696"/>
        <v>99.994500000000002</v>
      </c>
      <c r="AH1675" s="39">
        <v>11</v>
      </c>
      <c r="AI1675" s="123">
        <f t="shared" si="697"/>
        <v>65645.662754890174</v>
      </c>
      <c r="AM1675" s="40">
        <f t="shared" si="688"/>
        <v>1.29999995231628</v>
      </c>
      <c r="AN1675" s="39">
        <f t="shared" si="683"/>
        <v>0.8</v>
      </c>
      <c r="AO1675" s="204">
        <f t="shared" si="698"/>
        <v>1.9803287799382274E-5</v>
      </c>
      <c r="AP1675" s="204"/>
      <c r="AQ1675" s="59"/>
      <c r="AR1675" s="59"/>
      <c r="AS1675" s="115">
        <f t="shared" si="689"/>
        <v>1</v>
      </c>
      <c r="AT1675" s="115">
        <f t="shared" si="690"/>
        <v>0</v>
      </c>
      <c r="AU1675" s="115"/>
      <c r="AV1675" s="115"/>
      <c r="AY1675" s="115"/>
      <c r="AZ1675" s="115"/>
      <c r="BA1675" s="43">
        <v>49</v>
      </c>
      <c r="BB1675" s="43" t="s">
        <v>750</v>
      </c>
      <c r="BC1675" s="189" t="s">
        <v>554</v>
      </c>
      <c r="BD1675" t="s">
        <v>851</v>
      </c>
      <c r="BE1675" s="37" t="s">
        <v>656</v>
      </c>
      <c r="BF1675" s="38"/>
      <c r="BG1675" s="43"/>
      <c r="BH1675" s="189" t="s">
        <v>2505</v>
      </c>
      <c r="BI1675" s="43" t="s">
        <v>1387</v>
      </c>
      <c r="BJ1675" s="43" t="s">
        <v>1388</v>
      </c>
      <c r="BK1675" s="189" t="s">
        <v>573</v>
      </c>
      <c r="BN1675" s="43"/>
      <c r="BO1675" s="43" t="s">
        <v>1395</v>
      </c>
      <c r="BP1675" s="48" t="s">
        <v>1406</v>
      </c>
      <c r="BS1675" s="43" t="s">
        <v>538</v>
      </c>
      <c r="BT1675" s="190" t="s">
        <v>2322</v>
      </c>
      <c r="BU1675" s="190"/>
      <c r="BV1675" s="190"/>
      <c r="BW1675" s="249">
        <v>36973</v>
      </c>
      <c r="BX1675" s="249"/>
      <c r="BY1675" s="48" t="s">
        <v>451</v>
      </c>
      <c r="BZ1675" s="191">
        <v>1.29999995231628</v>
      </c>
      <c r="CA1675" s="43" t="s">
        <v>1396</v>
      </c>
      <c r="CD1675" s="124" t="s">
        <v>1397</v>
      </c>
      <c r="CE1675" s="43"/>
      <c r="CR1675" s="43" t="s">
        <v>751</v>
      </c>
      <c r="CU1675" s="192">
        <v>86.937600000000003</v>
      </c>
      <c r="CV1675" s="39" t="s">
        <v>1395</v>
      </c>
      <c r="CW1675" s="2"/>
      <c r="CX1675" s="193"/>
      <c r="CY1675" s="39" t="s">
        <v>2438</v>
      </c>
      <c r="CZ1675" s="192">
        <v>99.994500000000002</v>
      </c>
      <c r="DA1675" s="43" t="s">
        <v>2046</v>
      </c>
      <c r="DD1675" s="43" t="s">
        <v>1397</v>
      </c>
      <c r="DE1675" s="43"/>
      <c r="DF1675" s="43"/>
      <c r="DG1675" s="43"/>
      <c r="DH1675" s="43"/>
      <c r="DI1675" s="43"/>
      <c r="DJ1675" s="43"/>
      <c r="DK1675" s="43"/>
      <c r="DL1675" s="43"/>
      <c r="DM1675" s="43"/>
      <c r="DN1675" s="43"/>
      <c r="DO1675" s="43"/>
      <c r="DP1675" s="43"/>
      <c r="DQ1675" s="43"/>
      <c r="DR1675" s="124"/>
      <c r="DS1675" s="43"/>
    </row>
    <row r="1676" spans="1:123" s="39" customFormat="1" hidden="1" x14ac:dyDescent="0.2">
      <c r="A1676" s="44" t="str">
        <f t="shared" si="685"/>
        <v>Redfield</v>
      </c>
      <c r="B1676" s="44" t="str">
        <f t="shared" si="684"/>
        <v>1,1-Dichloroethylene</v>
      </c>
      <c r="C1676" s="38" t="s">
        <v>2587</v>
      </c>
      <c r="D1676" s="38" t="str">
        <f t="shared" si="691"/>
        <v>SI</v>
      </c>
      <c r="E1676" s="189" t="s">
        <v>371</v>
      </c>
      <c r="F1676" s="155" t="str">
        <f t="shared" si="687"/>
        <v>Residence 091</v>
      </c>
      <c r="G1676" s="44" t="str">
        <f t="shared" si="686"/>
        <v>residential</v>
      </c>
      <c r="H1676" s="44" t="str">
        <f t="shared" si="680"/>
        <v>Basement</v>
      </c>
      <c r="I1676" s="38" t="str">
        <f t="shared" si="692"/>
        <v>Y</v>
      </c>
      <c r="J1676" s="38" t="str">
        <f t="shared" si="693"/>
        <v>Y</v>
      </c>
      <c r="K1676" s="38" t="str">
        <f t="shared" si="694"/>
        <v>Y</v>
      </c>
      <c r="L1676" s="44"/>
      <c r="M1676" s="38" t="str">
        <f t="shared" si="699"/>
        <v/>
      </c>
      <c r="N1676" s="38" t="str">
        <f t="shared" si="700"/>
        <v/>
      </c>
      <c r="O1676" s="38" t="str">
        <f t="shared" si="695"/>
        <v/>
      </c>
      <c r="P1676" s="44"/>
      <c r="Q1676" s="44"/>
      <c r="R1676" s="44"/>
      <c r="S1676" s="44"/>
      <c r="T1676" s="44"/>
      <c r="U1676" s="44"/>
      <c r="V1676" s="44"/>
      <c r="W1676" s="44"/>
      <c r="X1676" s="44"/>
      <c r="Y1676" s="38" t="str">
        <f t="shared" si="681"/>
        <v>Y</v>
      </c>
      <c r="Z1676" s="38" t="str">
        <f t="shared" si="682"/>
        <v>Y</v>
      </c>
      <c r="AA1676" s="38" t="str">
        <f t="shared" si="701"/>
        <v>Y</v>
      </c>
      <c r="AC1676" s="59"/>
      <c r="AD1676" s="204"/>
      <c r="AE1676" s="38"/>
      <c r="AF1676" s="38"/>
      <c r="AG1676" s="125">
        <f t="shared" si="696"/>
        <v>99.994500000000002</v>
      </c>
      <c r="AH1676" s="39">
        <v>11</v>
      </c>
      <c r="AI1676" s="123">
        <f t="shared" si="697"/>
        <v>65645.662754890174</v>
      </c>
      <c r="AM1676" s="40">
        <f t="shared" si="688"/>
        <v>15</v>
      </c>
      <c r="AN1676" s="39">
        <f t="shared" si="683"/>
        <v>0.8</v>
      </c>
      <c r="AO1676" s="204">
        <f t="shared" si="698"/>
        <v>2.2849948298956884E-4</v>
      </c>
      <c r="AP1676" s="204"/>
      <c r="AQ1676" s="59"/>
      <c r="AR1676" s="59"/>
      <c r="AS1676" s="115">
        <f t="shared" si="689"/>
        <v>1</v>
      </c>
      <c r="AT1676" s="115">
        <f t="shared" si="690"/>
        <v>0</v>
      </c>
      <c r="AU1676" s="115"/>
      <c r="AV1676" s="115"/>
      <c r="AY1676" s="115"/>
      <c r="AZ1676" s="115"/>
      <c r="BA1676" s="43">
        <v>49</v>
      </c>
      <c r="BB1676" s="43" t="s">
        <v>750</v>
      </c>
      <c r="BC1676" s="189" t="s">
        <v>554</v>
      </c>
      <c r="BD1676" t="s">
        <v>851</v>
      </c>
      <c r="BE1676" s="37" t="s">
        <v>656</v>
      </c>
      <c r="BF1676" s="38"/>
      <c r="BG1676" s="43"/>
      <c r="BH1676" s="189" t="s">
        <v>2506</v>
      </c>
      <c r="BI1676" s="43" t="s">
        <v>1387</v>
      </c>
      <c r="BJ1676" s="43" t="s">
        <v>1388</v>
      </c>
      <c r="BK1676" s="189" t="s">
        <v>573</v>
      </c>
      <c r="BN1676" s="43"/>
      <c r="BO1676" s="43" t="s">
        <v>1395</v>
      </c>
      <c r="BP1676" s="48" t="s">
        <v>1406</v>
      </c>
      <c r="BS1676" s="43" t="s">
        <v>538</v>
      </c>
      <c r="BT1676" s="190" t="s">
        <v>2322</v>
      </c>
      <c r="BU1676" s="190"/>
      <c r="BV1676" s="190"/>
      <c r="BW1676" s="249">
        <v>36957</v>
      </c>
      <c r="BX1676" s="249"/>
      <c r="BY1676" s="48" t="s">
        <v>451</v>
      </c>
      <c r="BZ1676" s="191">
        <v>15</v>
      </c>
      <c r="CA1676" s="43" t="s">
        <v>1396</v>
      </c>
      <c r="CD1676" s="124" t="s">
        <v>1397</v>
      </c>
      <c r="CE1676" s="43"/>
      <c r="CR1676" s="43" t="s">
        <v>751</v>
      </c>
      <c r="CU1676" s="192">
        <v>375.68900000000002</v>
      </c>
      <c r="CV1676" s="39" t="s">
        <v>1395</v>
      </c>
      <c r="CW1676" s="2"/>
      <c r="CX1676" s="193"/>
      <c r="CY1676" s="39" t="s">
        <v>2438</v>
      </c>
      <c r="CZ1676" s="192">
        <v>99.994500000000002</v>
      </c>
      <c r="DA1676" s="43" t="s">
        <v>2046</v>
      </c>
      <c r="DD1676" s="43" t="s">
        <v>1397</v>
      </c>
      <c r="DE1676" s="43"/>
      <c r="DF1676" s="43"/>
      <c r="DG1676" s="43"/>
      <c r="DH1676" s="43"/>
      <c r="DI1676" s="43"/>
      <c r="DJ1676" s="43"/>
      <c r="DK1676" s="43"/>
      <c r="DL1676" s="43"/>
      <c r="DM1676" s="43"/>
      <c r="DN1676" s="43"/>
      <c r="DO1676" s="43"/>
      <c r="DP1676" s="43"/>
      <c r="DQ1676" s="43"/>
      <c r="DR1676" s="124"/>
      <c r="DS1676" s="43"/>
    </row>
    <row r="1677" spans="1:123" s="39" customFormat="1" hidden="1" x14ac:dyDescent="0.2">
      <c r="A1677" s="44" t="str">
        <f t="shared" si="685"/>
        <v>Redfield</v>
      </c>
      <c r="B1677" s="44" t="str">
        <f t="shared" si="684"/>
        <v>1,1-Dichloroethylene</v>
      </c>
      <c r="C1677" s="38" t="s">
        <v>2587</v>
      </c>
      <c r="D1677" s="38" t="str">
        <f t="shared" si="691"/>
        <v>S</v>
      </c>
      <c r="E1677" s="189" t="s">
        <v>372</v>
      </c>
      <c r="F1677" s="155" t="str">
        <f t="shared" si="687"/>
        <v>Residence 092</v>
      </c>
      <c r="G1677" s="44" t="str">
        <f t="shared" si="686"/>
        <v>residential</v>
      </c>
      <c r="H1677" s="44" t="str">
        <f t="shared" si="680"/>
        <v>Basement</v>
      </c>
      <c r="I1677" s="38" t="str">
        <f t="shared" si="692"/>
        <v>Y</v>
      </c>
      <c r="J1677" s="38" t="str">
        <f t="shared" si="693"/>
        <v>Y</v>
      </c>
      <c r="K1677" s="38" t="str">
        <f t="shared" si="694"/>
        <v>Y</v>
      </c>
      <c r="L1677" s="44"/>
      <c r="M1677" s="38" t="str">
        <f t="shared" si="699"/>
        <v/>
      </c>
      <c r="N1677" s="38" t="str">
        <f t="shared" si="700"/>
        <v/>
      </c>
      <c r="O1677" s="38" t="str">
        <f t="shared" si="695"/>
        <v/>
      </c>
      <c r="P1677" s="44"/>
      <c r="Q1677" s="44"/>
      <c r="R1677" s="44"/>
      <c r="S1677" s="44"/>
      <c r="T1677" s="44"/>
      <c r="U1677" s="44"/>
      <c r="V1677" s="44"/>
      <c r="W1677" s="44"/>
      <c r="X1677" s="44"/>
      <c r="Y1677" s="38" t="str">
        <f t="shared" si="681"/>
        <v>Y</v>
      </c>
      <c r="Z1677" s="38" t="str">
        <f t="shared" si="682"/>
        <v>Y</v>
      </c>
      <c r="AA1677" s="38" t="str">
        <f t="shared" si="701"/>
        <v>Y</v>
      </c>
      <c r="AC1677" s="59"/>
      <c r="AD1677" s="204"/>
      <c r="AE1677" s="38"/>
      <c r="AF1677" s="38"/>
      <c r="AG1677" s="125">
        <f t="shared" si="696"/>
        <v>199.99299999999999</v>
      </c>
      <c r="AH1677" s="39">
        <v>11</v>
      </c>
      <c r="AI1677" s="123">
        <f t="shared" si="697"/>
        <v>131293.95148071897</v>
      </c>
      <c r="AM1677" s="40">
        <f t="shared" si="688"/>
        <v>17</v>
      </c>
      <c r="AN1677" s="39">
        <f t="shared" si="683"/>
        <v>0.8</v>
      </c>
      <c r="AO1677" s="204">
        <f t="shared" si="698"/>
        <v>1.2948045060930712E-4</v>
      </c>
      <c r="AP1677" s="204"/>
      <c r="AQ1677" s="59"/>
      <c r="AR1677" s="59"/>
      <c r="AS1677" s="115">
        <f t="shared" si="689"/>
        <v>1</v>
      </c>
      <c r="AT1677" s="115">
        <f t="shared" si="690"/>
        <v>0</v>
      </c>
      <c r="AU1677" s="115"/>
      <c r="AV1677" s="115"/>
      <c r="AY1677" s="115"/>
      <c r="AZ1677" s="115"/>
      <c r="BA1677" s="43">
        <v>49</v>
      </c>
      <c r="BB1677" s="43" t="s">
        <v>750</v>
      </c>
      <c r="BC1677" s="189" t="s">
        <v>1385</v>
      </c>
      <c r="BD1677" t="s">
        <v>225</v>
      </c>
      <c r="BE1677" s="37" t="s">
        <v>656</v>
      </c>
      <c r="BF1677" s="38"/>
      <c r="BG1677" s="43"/>
      <c r="BH1677" s="189" t="s">
        <v>2507</v>
      </c>
      <c r="BI1677" s="43" t="s">
        <v>1387</v>
      </c>
      <c r="BJ1677" s="43" t="s">
        <v>1388</v>
      </c>
      <c r="BK1677" s="189" t="s">
        <v>573</v>
      </c>
      <c r="BN1677" s="43"/>
      <c r="BO1677" s="43" t="s">
        <v>1395</v>
      </c>
      <c r="BP1677" s="48" t="s">
        <v>1406</v>
      </c>
      <c r="BS1677" s="43" t="s">
        <v>538</v>
      </c>
      <c r="BT1677" s="190" t="s">
        <v>2323</v>
      </c>
      <c r="BU1677" s="190"/>
      <c r="BV1677" s="190"/>
      <c r="BW1677" s="249">
        <v>36859</v>
      </c>
      <c r="BX1677" s="249"/>
      <c r="BY1677" s="48" t="s">
        <v>451</v>
      </c>
      <c r="BZ1677" s="191">
        <v>17</v>
      </c>
      <c r="CA1677" s="43" t="s">
        <v>1396</v>
      </c>
      <c r="CD1677" s="124" t="s">
        <v>1397</v>
      </c>
      <c r="CE1677" s="43"/>
      <c r="CR1677" s="43" t="s">
        <v>751</v>
      </c>
      <c r="CU1677" s="192">
        <v>286.68700000000001</v>
      </c>
      <c r="CV1677" s="39" t="s">
        <v>1395</v>
      </c>
      <c r="CW1677" s="2"/>
      <c r="CX1677" s="193"/>
      <c r="CY1677" s="39" t="s">
        <v>2438</v>
      </c>
      <c r="CZ1677" s="192">
        <v>199.99299999999999</v>
      </c>
      <c r="DA1677" s="43" t="s">
        <v>2046</v>
      </c>
      <c r="DD1677" s="43" t="s">
        <v>1397</v>
      </c>
      <c r="DE1677" s="43"/>
      <c r="DF1677" s="43"/>
      <c r="DG1677" s="43"/>
      <c r="DH1677" s="43"/>
      <c r="DI1677" s="43"/>
      <c r="DJ1677" s="43"/>
      <c r="DK1677" s="43"/>
      <c r="DL1677" s="43"/>
      <c r="DM1677" s="43"/>
      <c r="DN1677" s="43"/>
      <c r="DO1677" s="43"/>
      <c r="DP1677" s="43"/>
      <c r="DQ1677" s="43"/>
      <c r="DR1677" s="124"/>
      <c r="DS1677" s="43"/>
    </row>
    <row r="1678" spans="1:123" s="39" customFormat="1" hidden="1" x14ac:dyDescent="0.2">
      <c r="A1678" s="44" t="str">
        <f t="shared" si="685"/>
        <v>Redfield</v>
      </c>
      <c r="B1678" s="44" t="str">
        <f t="shared" si="684"/>
        <v>1,1-Dichloroethylene</v>
      </c>
      <c r="C1678" s="38" t="s">
        <v>2587</v>
      </c>
      <c r="D1678" s="38" t="str">
        <f t="shared" si="691"/>
        <v>S</v>
      </c>
      <c r="E1678" s="189" t="s">
        <v>372</v>
      </c>
      <c r="F1678" s="155" t="str">
        <f t="shared" si="687"/>
        <v>Residence 093</v>
      </c>
      <c r="G1678" s="44" t="str">
        <f t="shared" si="686"/>
        <v>residential</v>
      </c>
      <c r="H1678" s="44" t="str">
        <f t="shared" si="680"/>
        <v>Basement</v>
      </c>
      <c r="I1678" s="38" t="str">
        <f t="shared" si="692"/>
        <v>Y</v>
      </c>
      <c r="J1678" s="38" t="str">
        <f t="shared" si="693"/>
        <v>Y</v>
      </c>
      <c r="K1678" s="38" t="str">
        <f t="shared" si="694"/>
        <v>Y</v>
      </c>
      <c r="L1678" s="44"/>
      <c r="M1678" s="38" t="str">
        <f t="shared" si="699"/>
        <v/>
      </c>
      <c r="N1678" s="38" t="str">
        <f t="shared" si="700"/>
        <v/>
      </c>
      <c r="O1678" s="38" t="str">
        <f t="shared" si="695"/>
        <v/>
      </c>
      <c r="P1678" s="44"/>
      <c r="Q1678" s="44"/>
      <c r="R1678" s="44"/>
      <c r="S1678" s="44"/>
      <c r="T1678" s="44"/>
      <c r="U1678" s="44"/>
      <c r="V1678" s="44"/>
      <c r="W1678" s="44"/>
      <c r="X1678" s="44"/>
      <c r="Y1678" s="38" t="str">
        <f t="shared" si="681"/>
        <v>Y</v>
      </c>
      <c r="Z1678" s="38" t="str">
        <f t="shared" si="682"/>
        <v>Y</v>
      </c>
      <c r="AA1678" s="38" t="str">
        <f t="shared" si="701"/>
        <v>Y</v>
      </c>
      <c r="AC1678" s="59"/>
      <c r="AD1678" s="204"/>
      <c r="AE1678" s="38"/>
      <c r="AF1678" s="38"/>
      <c r="AG1678" s="125">
        <f t="shared" si="696"/>
        <v>199.97800000000001</v>
      </c>
      <c r="AH1678" s="39">
        <v>11</v>
      </c>
      <c r="AI1678" s="123">
        <f t="shared" si="697"/>
        <v>131284.10408969922</v>
      </c>
      <c r="AM1678" s="40">
        <f t="shared" si="688"/>
        <v>53</v>
      </c>
      <c r="AN1678" s="39">
        <f t="shared" si="683"/>
        <v>0.8</v>
      </c>
      <c r="AO1678" s="204">
        <f t="shared" si="698"/>
        <v>4.0370462492388272E-4</v>
      </c>
      <c r="AP1678" s="204"/>
      <c r="AQ1678" s="59"/>
      <c r="AR1678" s="59"/>
      <c r="AS1678" s="115">
        <f t="shared" si="689"/>
        <v>1</v>
      </c>
      <c r="AT1678" s="115">
        <f t="shared" si="690"/>
        <v>0</v>
      </c>
      <c r="AU1678" s="115"/>
      <c r="AV1678" s="115"/>
      <c r="AY1678" s="115"/>
      <c r="AZ1678" s="115"/>
      <c r="BA1678" s="43">
        <v>49</v>
      </c>
      <c r="BB1678" s="43" t="s">
        <v>750</v>
      </c>
      <c r="BC1678" s="189" t="s">
        <v>1385</v>
      </c>
      <c r="BD1678" t="s">
        <v>225</v>
      </c>
      <c r="BE1678" s="37" t="s">
        <v>656</v>
      </c>
      <c r="BF1678" s="38"/>
      <c r="BG1678" s="43"/>
      <c r="BH1678" s="189" t="s">
        <v>2508</v>
      </c>
      <c r="BI1678" s="43" t="s">
        <v>1387</v>
      </c>
      <c r="BJ1678" s="43" t="s">
        <v>1388</v>
      </c>
      <c r="BK1678" s="189" t="s">
        <v>573</v>
      </c>
      <c r="BN1678" s="43"/>
      <c r="BO1678" s="43" t="s">
        <v>1395</v>
      </c>
      <c r="BP1678" s="48" t="s">
        <v>1406</v>
      </c>
      <c r="BS1678" s="43" t="s">
        <v>538</v>
      </c>
      <c r="BT1678" s="190" t="s">
        <v>2331</v>
      </c>
      <c r="BU1678" s="190"/>
      <c r="BV1678" s="190"/>
      <c r="BW1678" s="249">
        <v>37271</v>
      </c>
      <c r="BX1678" s="249"/>
      <c r="BY1678" s="48" t="s">
        <v>451</v>
      </c>
      <c r="BZ1678" s="191">
        <v>53</v>
      </c>
      <c r="CA1678" s="43" t="s">
        <v>1396</v>
      </c>
      <c r="CD1678" s="124" t="s">
        <v>1397</v>
      </c>
      <c r="CE1678" s="43"/>
      <c r="CR1678" s="43" t="s">
        <v>751</v>
      </c>
      <c r="CU1678" s="192">
        <v>227.27600000000001</v>
      </c>
      <c r="CV1678" s="39" t="s">
        <v>1395</v>
      </c>
      <c r="CW1678" s="2"/>
      <c r="CX1678" s="193"/>
      <c r="CY1678" s="39" t="s">
        <v>2438</v>
      </c>
      <c r="CZ1678" s="192">
        <v>199.97800000000001</v>
      </c>
      <c r="DA1678" s="43" t="s">
        <v>2046</v>
      </c>
      <c r="DD1678" s="43" t="s">
        <v>1397</v>
      </c>
      <c r="DE1678" s="43"/>
      <c r="DF1678" s="43"/>
      <c r="DG1678" s="43"/>
      <c r="DH1678" s="43"/>
      <c r="DI1678" s="43"/>
      <c r="DJ1678" s="43"/>
      <c r="DK1678" s="43"/>
      <c r="DL1678" s="43"/>
      <c r="DM1678" s="43"/>
      <c r="DN1678" s="43"/>
      <c r="DO1678" s="43"/>
      <c r="DP1678" s="43"/>
      <c r="DQ1678" s="43"/>
      <c r="DR1678" s="124"/>
      <c r="DS1678" s="43"/>
    </row>
    <row r="1679" spans="1:123" s="39" customFormat="1" hidden="1" x14ac:dyDescent="0.2">
      <c r="A1679" s="44" t="str">
        <f t="shared" si="685"/>
        <v>Redfield</v>
      </c>
      <c r="B1679" s="44" t="str">
        <f t="shared" si="684"/>
        <v>1,1-Dichloroethylene</v>
      </c>
      <c r="C1679" s="38" t="s">
        <v>2587</v>
      </c>
      <c r="D1679" s="38" t="str">
        <f t="shared" si="691"/>
        <v>S</v>
      </c>
      <c r="E1679" s="189" t="s">
        <v>372</v>
      </c>
      <c r="F1679" s="155" t="str">
        <f t="shared" si="687"/>
        <v>Residence 094</v>
      </c>
      <c r="G1679" s="44" t="str">
        <f t="shared" si="686"/>
        <v>residential</v>
      </c>
      <c r="H1679" s="44" t="str">
        <f t="shared" si="680"/>
        <v>Crawlspace</v>
      </c>
      <c r="I1679" s="38" t="str">
        <f t="shared" si="692"/>
        <v>Y</v>
      </c>
      <c r="J1679" s="38" t="str">
        <f t="shared" si="693"/>
        <v>Y</v>
      </c>
      <c r="K1679" s="38" t="str">
        <f t="shared" si="694"/>
        <v>Y</v>
      </c>
      <c r="L1679" s="44"/>
      <c r="M1679" s="38" t="str">
        <f t="shared" si="699"/>
        <v/>
      </c>
      <c r="N1679" s="38" t="str">
        <f t="shared" si="700"/>
        <v/>
      </c>
      <c r="O1679" s="38" t="str">
        <f t="shared" si="695"/>
        <v/>
      </c>
      <c r="P1679" s="44"/>
      <c r="Q1679" s="44"/>
      <c r="R1679" s="44"/>
      <c r="S1679" s="44"/>
      <c r="T1679" s="44"/>
      <c r="U1679" s="44"/>
      <c r="V1679" s="44"/>
      <c r="W1679" s="44"/>
      <c r="X1679" s="44"/>
      <c r="Y1679" s="38" t="str">
        <f t="shared" si="681"/>
        <v>Y</v>
      </c>
      <c r="Z1679" s="38" t="str">
        <f t="shared" si="682"/>
        <v>Y</v>
      </c>
      <c r="AA1679" s="38" t="str">
        <f t="shared" si="701"/>
        <v>Y</v>
      </c>
      <c r="AC1679" s="59"/>
      <c r="AD1679" s="204"/>
      <c r="AE1679" s="38"/>
      <c r="AF1679" s="38"/>
      <c r="AG1679" s="125">
        <f t="shared" si="696"/>
        <v>198.92400000000001</v>
      </c>
      <c r="AH1679" s="39">
        <v>11</v>
      </c>
      <c r="AI1679" s="123">
        <f t="shared" si="697"/>
        <v>130592.16074737886</v>
      </c>
      <c r="AM1679" s="40">
        <f t="shared" si="688"/>
        <v>8.5</v>
      </c>
      <c r="AN1679" s="39">
        <f t="shared" si="683"/>
        <v>0.8</v>
      </c>
      <c r="AO1679" s="204">
        <f t="shared" si="698"/>
        <v>6.5088133555295388E-5</v>
      </c>
      <c r="AP1679" s="204"/>
      <c r="AQ1679" s="59"/>
      <c r="AR1679" s="59"/>
      <c r="AS1679" s="115">
        <f t="shared" si="689"/>
        <v>1</v>
      </c>
      <c r="AT1679" s="115">
        <f t="shared" si="690"/>
        <v>0</v>
      </c>
      <c r="AU1679" s="115"/>
      <c r="AV1679" s="115"/>
      <c r="AY1679" s="115"/>
      <c r="AZ1679" s="115"/>
      <c r="BA1679" s="43">
        <v>49</v>
      </c>
      <c r="BB1679" s="43" t="s">
        <v>750</v>
      </c>
      <c r="BC1679" s="189" t="s">
        <v>1385</v>
      </c>
      <c r="BD1679" t="s">
        <v>225</v>
      </c>
      <c r="BE1679" s="37" t="s">
        <v>656</v>
      </c>
      <c r="BF1679" s="38"/>
      <c r="BG1679" s="43"/>
      <c r="BH1679" s="189" t="s">
        <v>2509</v>
      </c>
      <c r="BI1679" s="43" t="s">
        <v>1387</v>
      </c>
      <c r="BJ1679" s="43" t="s">
        <v>1388</v>
      </c>
      <c r="BK1679" s="189" t="s">
        <v>1489</v>
      </c>
      <c r="BN1679" s="43"/>
      <c r="BO1679" s="43" t="s">
        <v>1395</v>
      </c>
      <c r="BP1679" s="48" t="s">
        <v>1406</v>
      </c>
      <c r="BS1679" s="43" t="s">
        <v>538</v>
      </c>
      <c r="BT1679" s="190" t="s">
        <v>2325</v>
      </c>
      <c r="BU1679" s="190"/>
      <c r="BV1679" s="190"/>
      <c r="BW1679" s="249">
        <v>36858</v>
      </c>
      <c r="BX1679" s="249"/>
      <c r="BY1679" s="48" t="s">
        <v>451</v>
      </c>
      <c r="BZ1679" s="191">
        <v>8.5</v>
      </c>
      <c r="CA1679" s="43" t="s">
        <v>1396</v>
      </c>
      <c r="CD1679" s="124" t="s">
        <v>1397</v>
      </c>
      <c r="CE1679" s="43"/>
      <c r="CR1679" s="43" t="s">
        <v>751</v>
      </c>
      <c r="CU1679" s="192">
        <v>108.13800000000001</v>
      </c>
      <c r="CV1679" s="39" t="s">
        <v>1395</v>
      </c>
      <c r="CW1679" s="2"/>
      <c r="CX1679" s="193"/>
      <c r="CY1679" s="39" t="s">
        <v>2438</v>
      </c>
      <c r="CZ1679" s="192">
        <v>198.92400000000001</v>
      </c>
      <c r="DA1679" s="43" t="s">
        <v>2046</v>
      </c>
      <c r="DD1679" s="43" t="s">
        <v>1397</v>
      </c>
      <c r="DE1679" s="43"/>
      <c r="DF1679" s="43"/>
      <c r="DG1679" s="43"/>
      <c r="DH1679" s="43"/>
      <c r="DI1679" s="43"/>
      <c r="DJ1679" s="43"/>
      <c r="DK1679" s="43"/>
      <c r="DL1679" s="43"/>
      <c r="DM1679" s="43"/>
      <c r="DN1679" s="43"/>
      <c r="DO1679" s="43"/>
      <c r="DP1679" s="43"/>
      <c r="DQ1679" s="43"/>
      <c r="DR1679" s="124"/>
      <c r="DS1679" s="43"/>
    </row>
    <row r="1680" spans="1:123" s="39" customFormat="1" hidden="1" x14ac:dyDescent="0.2">
      <c r="A1680" s="44" t="str">
        <f t="shared" si="685"/>
        <v>Redfield</v>
      </c>
      <c r="B1680" s="44" t="str">
        <f t="shared" si="684"/>
        <v>1,1-Dichloroethylene</v>
      </c>
      <c r="C1680" s="38" t="s">
        <v>2587</v>
      </c>
      <c r="D1680" s="38" t="str">
        <f t="shared" si="691"/>
        <v>SI</v>
      </c>
      <c r="E1680" s="189" t="s">
        <v>371</v>
      </c>
      <c r="F1680" s="155" t="str">
        <f t="shared" si="687"/>
        <v>Residence 095</v>
      </c>
      <c r="G1680" s="44" t="str">
        <f t="shared" si="686"/>
        <v>residential</v>
      </c>
      <c r="H1680" s="44" t="str">
        <f t="shared" ref="H1680:H1743" si="702">IF(BK1680="","",BK1680)</f>
        <v>Basement</v>
      </c>
      <c r="I1680" s="38" t="str">
        <f t="shared" si="692"/>
        <v>Y</v>
      </c>
      <c r="J1680" s="38" t="str">
        <f t="shared" si="693"/>
        <v>Y</v>
      </c>
      <c r="K1680" s="38" t="str">
        <f t="shared" si="694"/>
        <v>Y</v>
      </c>
      <c r="L1680" s="44"/>
      <c r="M1680" s="38" t="str">
        <f t="shared" si="699"/>
        <v/>
      </c>
      <c r="N1680" s="38" t="str">
        <f t="shared" si="700"/>
        <v/>
      </c>
      <c r="O1680" s="38" t="str">
        <f t="shared" si="695"/>
        <v/>
      </c>
      <c r="P1680" s="44"/>
      <c r="Q1680" s="44"/>
      <c r="R1680" s="44"/>
      <c r="S1680" s="44"/>
      <c r="T1680" s="44"/>
      <c r="U1680" s="44"/>
      <c r="V1680" s="44"/>
      <c r="W1680" s="44"/>
      <c r="X1680" s="44"/>
      <c r="Y1680" s="38" t="str">
        <f t="shared" ref="Y1680:Y1743" si="703">IF(CD1680="","",IF(CD1680="y","Y","n"))</f>
        <v>Y</v>
      </c>
      <c r="Z1680" s="38" t="str">
        <f t="shared" ref="Z1680:Z1743" si="704">IF(AM1680="","",IF(AN1680="","Y",IF(AM1680&gt;AN1680*$Z$38,"Y","n")))</f>
        <v>Y</v>
      </c>
      <c r="AA1680" s="38" t="str">
        <f t="shared" si="701"/>
        <v>Y</v>
      </c>
      <c r="AC1680" s="59"/>
      <c r="AD1680" s="204"/>
      <c r="AE1680" s="38"/>
      <c r="AF1680" s="38"/>
      <c r="AG1680" s="125">
        <f t="shared" si="696"/>
        <v>99.994500000000002</v>
      </c>
      <c r="AH1680" s="39">
        <v>11</v>
      </c>
      <c r="AI1680" s="123">
        <f t="shared" si="697"/>
        <v>65645.662754890174</v>
      </c>
      <c r="AM1680" s="40">
        <f t="shared" si="688"/>
        <v>2.0999999046325599</v>
      </c>
      <c r="AN1680" s="39">
        <f t="shared" ref="AN1680:AN1743" si="705">IF(ISNA(MATCH(BS1680,ChemName,0))=TRUE,"",IF(INDEX(Percent90,MATCH(BS1680,ChemName,0))=0,"",INDEX(Percent90,MATCH(BS1680,ChemName,0))))</f>
        <v>0.8</v>
      </c>
      <c r="AO1680" s="204">
        <f t="shared" si="698"/>
        <v>3.1989926165778918E-5</v>
      </c>
      <c r="AP1680" s="204"/>
      <c r="AQ1680" s="59"/>
      <c r="AR1680" s="59"/>
      <c r="AS1680" s="115">
        <f t="shared" si="689"/>
        <v>1</v>
      </c>
      <c r="AT1680" s="115">
        <f t="shared" si="690"/>
        <v>0</v>
      </c>
      <c r="AU1680" s="115"/>
      <c r="AV1680" s="115"/>
      <c r="AY1680" s="115"/>
      <c r="AZ1680" s="115"/>
      <c r="BA1680" s="43">
        <v>49</v>
      </c>
      <c r="BB1680" s="43" t="s">
        <v>750</v>
      </c>
      <c r="BC1680" s="189" t="s">
        <v>554</v>
      </c>
      <c r="BD1680" t="s">
        <v>851</v>
      </c>
      <c r="BE1680" s="37" t="s">
        <v>656</v>
      </c>
      <c r="BF1680" s="38"/>
      <c r="BG1680" s="43"/>
      <c r="BH1680" s="189" t="s">
        <v>2510</v>
      </c>
      <c r="BI1680" s="43" t="s">
        <v>1387</v>
      </c>
      <c r="BJ1680" s="43" t="s">
        <v>1388</v>
      </c>
      <c r="BK1680" s="189" t="s">
        <v>573</v>
      </c>
      <c r="BN1680" s="43"/>
      <c r="BO1680" s="43" t="s">
        <v>1395</v>
      </c>
      <c r="BP1680" s="48" t="s">
        <v>1406</v>
      </c>
      <c r="BS1680" s="43" t="s">
        <v>538</v>
      </c>
      <c r="BT1680" s="190" t="s">
        <v>2322</v>
      </c>
      <c r="BU1680" s="190"/>
      <c r="BV1680" s="190"/>
      <c r="BW1680" s="249">
        <v>36910</v>
      </c>
      <c r="BX1680" s="249"/>
      <c r="BY1680" s="48" t="s">
        <v>451</v>
      </c>
      <c r="BZ1680" s="191">
        <v>2.0999999046325599</v>
      </c>
      <c r="CA1680" s="43" t="s">
        <v>1396</v>
      </c>
      <c r="CD1680" s="124" t="s">
        <v>1397</v>
      </c>
      <c r="CE1680" s="43"/>
      <c r="CR1680" s="43" t="s">
        <v>751</v>
      </c>
      <c r="CU1680" s="192">
        <v>519.81899999999996</v>
      </c>
      <c r="CV1680" s="39" t="s">
        <v>1395</v>
      </c>
      <c r="CW1680" s="2"/>
      <c r="CX1680" s="193"/>
      <c r="CY1680" s="39" t="s">
        <v>2438</v>
      </c>
      <c r="CZ1680" s="192">
        <v>99.994500000000002</v>
      </c>
      <c r="DA1680" s="43" t="s">
        <v>2046</v>
      </c>
      <c r="DD1680" s="43" t="s">
        <v>1397</v>
      </c>
      <c r="DE1680" s="43"/>
      <c r="DF1680" s="43"/>
      <c r="DG1680" s="43"/>
      <c r="DH1680" s="43"/>
      <c r="DI1680" s="43"/>
      <c r="DJ1680" s="43"/>
      <c r="DK1680" s="43"/>
      <c r="DL1680" s="43"/>
      <c r="DM1680" s="43"/>
      <c r="DN1680" s="43"/>
      <c r="DO1680" s="43"/>
      <c r="DP1680" s="43"/>
      <c r="DQ1680" s="43"/>
      <c r="DR1680" s="124"/>
      <c r="DS1680" s="43"/>
    </row>
    <row r="1681" spans="1:123" s="39" customFormat="1" hidden="1" x14ac:dyDescent="0.2">
      <c r="A1681" s="44" t="str">
        <f t="shared" si="685"/>
        <v>Redfield</v>
      </c>
      <c r="B1681" s="44" t="str">
        <f t="shared" si="684"/>
        <v>1,1-Dichloroethylene</v>
      </c>
      <c r="C1681" s="38" t="s">
        <v>2587</v>
      </c>
      <c r="D1681" s="38" t="str">
        <f t="shared" si="691"/>
        <v>SI</v>
      </c>
      <c r="E1681" s="189" t="s">
        <v>371</v>
      </c>
      <c r="F1681" s="155" t="str">
        <f t="shared" si="687"/>
        <v>Residence 096</v>
      </c>
      <c r="G1681" s="44" t="str">
        <f t="shared" si="686"/>
        <v>residential</v>
      </c>
      <c r="H1681" s="44" t="str">
        <f t="shared" si="702"/>
        <v>Basement</v>
      </c>
      <c r="I1681" s="38" t="str">
        <f t="shared" si="692"/>
        <v>Y</v>
      </c>
      <c r="J1681" s="38" t="str">
        <f t="shared" si="693"/>
        <v>Y</v>
      </c>
      <c r="K1681" s="38" t="str">
        <f t="shared" si="694"/>
        <v>Y</v>
      </c>
      <c r="L1681" s="44"/>
      <c r="M1681" s="38" t="str">
        <f t="shared" si="699"/>
        <v/>
      </c>
      <c r="N1681" s="38" t="str">
        <f t="shared" si="700"/>
        <v/>
      </c>
      <c r="O1681" s="38" t="str">
        <f t="shared" si="695"/>
        <v/>
      </c>
      <c r="P1681" s="44"/>
      <c r="Q1681" s="44"/>
      <c r="R1681" s="44"/>
      <c r="S1681" s="44"/>
      <c r="T1681" s="44"/>
      <c r="U1681" s="44"/>
      <c r="V1681" s="44"/>
      <c r="W1681" s="44"/>
      <c r="X1681" s="44"/>
      <c r="Y1681" s="38" t="str">
        <f t="shared" si="703"/>
        <v>Y</v>
      </c>
      <c r="Z1681" s="38" t="str">
        <f t="shared" si="704"/>
        <v>Y</v>
      </c>
      <c r="AA1681" s="38" t="str">
        <f t="shared" si="701"/>
        <v>Y</v>
      </c>
      <c r="AC1681" s="59"/>
      <c r="AD1681" s="204"/>
      <c r="AE1681" s="38"/>
      <c r="AF1681" s="38"/>
      <c r="AG1681" s="125">
        <f t="shared" si="696"/>
        <v>99.994500000000002</v>
      </c>
      <c r="AH1681" s="39">
        <v>11</v>
      </c>
      <c r="AI1681" s="123">
        <f t="shared" si="697"/>
        <v>65645.662754890174</v>
      </c>
      <c r="AM1681" s="40">
        <f t="shared" si="688"/>
        <v>1.3999999761581401</v>
      </c>
      <c r="AN1681" s="39">
        <f t="shared" si="705"/>
        <v>0.8</v>
      </c>
      <c r="AO1681" s="204">
        <f t="shared" si="698"/>
        <v>2.1326618049169581E-5</v>
      </c>
      <c r="AP1681" s="204"/>
      <c r="AQ1681" s="59"/>
      <c r="AR1681" s="59"/>
      <c r="AS1681" s="115">
        <f t="shared" si="689"/>
        <v>1</v>
      </c>
      <c r="AT1681" s="115">
        <f t="shared" si="690"/>
        <v>0</v>
      </c>
      <c r="AU1681" s="115"/>
      <c r="AV1681" s="115"/>
      <c r="AY1681" s="115"/>
      <c r="AZ1681" s="115"/>
      <c r="BA1681" s="43">
        <v>49</v>
      </c>
      <c r="BB1681" s="43" t="s">
        <v>750</v>
      </c>
      <c r="BC1681" s="189" t="s">
        <v>554</v>
      </c>
      <c r="BD1681" t="s">
        <v>851</v>
      </c>
      <c r="BE1681" s="37" t="s">
        <v>656</v>
      </c>
      <c r="BF1681" s="38"/>
      <c r="BG1681" s="43"/>
      <c r="BH1681" s="189" t="s">
        <v>2511</v>
      </c>
      <c r="BI1681" s="43" t="s">
        <v>1387</v>
      </c>
      <c r="BJ1681" s="43" t="s">
        <v>1388</v>
      </c>
      <c r="BK1681" s="189" t="s">
        <v>573</v>
      </c>
      <c r="BN1681" s="43"/>
      <c r="BO1681" s="43" t="s">
        <v>1395</v>
      </c>
      <c r="BP1681" s="48" t="s">
        <v>1406</v>
      </c>
      <c r="BS1681" s="43" t="s">
        <v>538</v>
      </c>
      <c r="BT1681" s="190" t="s">
        <v>2322</v>
      </c>
      <c r="BU1681" s="190"/>
      <c r="BV1681" s="190"/>
      <c r="BW1681" s="249">
        <v>36917</v>
      </c>
      <c r="BX1681" s="249"/>
      <c r="BY1681" s="48" t="s">
        <v>451</v>
      </c>
      <c r="BZ1681" s="191">
        <v>1.3999999761581401</v>
      </c>
      <c r="CA1681" s="43" t="s">
        <v>1396</v>
      </c>
      <c r="CD1681" s="124" t="s">
        <v>1397</v>
      </c>
      <c r="CE1681" s="43"/>
      <c r="CR1681" s="43" t="s">
        <v>751</v>
      </c>
      <c r="CU1681" s="192">
        <v>104.976</v>
      </c>
      <c r="CV1681" s="39" t="s">
        <v>1395</v>
      </c>
      <c r="CW1681" s="2"/>
      <c r="CX1681" s="193"/>
      <c r="CY1681" s="39" t="s">
        <v>2438</v>
      </c>
      <c r="CZ1681" s="192">
        <v>99.994500000000002</v>
      </c>
      <c r="DA1681" s="43" t="s">
        <v>2046</v>
      </c>
      <c r="DD1681" s="43" t="s">
        <v>1397</v>
      </c>
      <c r="DE1681" s="43"/>
      <c r="DF1681" s="43"/>
      <c r="DG1681" s="43"/>
      <c r="DH1681" s="43"/>
      <c r="DI1681" s="43"/>
      <c r="DJ1681" s="43"/>
      <c r="DK1681" s="43"/>
      <c r="DL1681" s="43"/>
      <c r="DM1681" s="43"/>
      <c r="DN1681" s="43"/>
      <c r="DO1681" s="43"/>
      <c r="DP1681" s="43"/>
      <c r="DQ1681" s="43"/>
      <c r="DR1681" s="124"/>
      <c r="DS1681" s="43"/>
    </row>
    <row r="1682" spans="1:123" s="39" customFormat="1" hidden="1" x14ac:dyDescent="0.2">
      <c r="A1682" s="44" t="str">
        <f t="shared" si="685"/>
        <v>Redfield</v>
      </c>
      <c r="B1682" s="44" t="str">
        <f t="shared" si="684"/>
        <v>1,1-Dichloroethylene</v>
      </c>
      <c r="C1682" s="38" t="s">
        <v>2587</v>
      </c>
      <c r="D1682" s="38" t="str">
        <f t="shared" si="691"/>
        <v>SI</v>
      </c>
      <c r="E1682" s="189" t="s">
        <v>371</v>
      </c>
      <c r="F1682" s="155" t="str">
        <f t="shared" si="687"/>
        <v>Residence 097</v>
      </c>
      <c r="G1682" s="44" t="str">
        <f t="shared" si="686"/>
        <v>residential</v>
      </c>
      <c r="H1682" s="44" t="str">
        <f t="shared" si="702"/>
        <v>Basement</v>
      </c>
      <c r="I1682" s="38" t="str">
        <f t="shared" si="692"/>
        <v>Y</v>
      </c>
      <c r="J1682" s="38" t="str">
        <f t="shared" si="693"/>
        <v>Y</v>
      </c>
      <c r="K1682" s="38" t="str">
        <f t="shared" si="694"/>
        <v>Y</v>
      </c>
      <c r="L1682" s="44"/>
      <c r="M1682" s="38" t="str">
        <f t="shared" si="699"/>
        <v/>
      </c>
      <c r="N1682" s="38" t="str">
        <f t="shared" si="700"/>
        <v/>
      </c>
      <c r="O1682" s="38" t="str">
        <f t="shared" si="695"/>
        <v/>
      </c>
      <c r="P1682" s="44"/>
      <c r="Q1682" s="44"/>
      <c r="R1682" s="44"/>
      <c r="S1682" s="44"/>
      <c r="T1682" s="44"/>
      <c r="U1682" s="44"/>
      <c r="V1682" s="44"/>
      <c r="W1682" s="44"/>
      <c r="X1682" s="44"/>
      <c r="Y1682" s="38" t="str">
        <f t="shared" si="703"/>
        <v>Y</v>
      </c>
      <c r="Z1682" s="38" t="str">
        <f t="shared" si="704"/>
        <v>Y</v>
      </c>
      <c r="AA1682" s="38" t="str">
        <f t="shared" si="701"/>
        <v>Y</v>
      </c>
      <c r="AC1682" s="59"/>
      <c r="AD1682" s="204"/>
      <c r="AE1682" s="38"/>
      <c r="AF1682" s="38"/>
      <c r="AG1682" s="125">
        <f t="shared" si="696"/>
        <v>99.994500000000002</v>
      </c>
      <c r="AH1682" s="39">
        <v>11</v>
      </c>
      <c r="AI1682" s="123">
        <f t="shared" si="697"/>
        <v>65645.662754890174</v>
      </c>
      <c r="AM1682" s="40">
        <f t="shared" si="688"/>
        <v>1.8999999761581401</v>
      </c>
      <c r="AN1682" s="39">
        <f t="shared" si="705"/>
        <v>0.8</v>
      </c>
      <c r="AO1682" s="204">
        <f t="shared" si="698"/>
        <v>2.894326748215521E-5</v>
      </c>
      <c r="AP1682" s="204"/>
      <c r="AQ1682" s="59"/>
      <c r="AR1682" s="59"/>
      <c r="AS1682" s="115">
        <f t="shared" si="689"/>
        <v>1</v>
      </c>
      <c r="AT1682" s="115">
        <f t="shared" si="690"/>
        <v>0</v>
      </c>
      <c r="AU1682" s="115"/>
      <c r="AV1682" s="115"/>
      <c r="AY1682" s="115"/>
      <c r="AZ1682" s="115"/>
      <c r="BA1682" s="43">
        <v>49</v>
      </c>
      <c r="BB1682" s="43" t="s">
        <v>750</v>
      </c>
      <c r="BC1682" s="189" t="s">
        <v>554</v>
      </c>
      <c r="BD1682" t="s">
        <v>851</v>
      </c>
      <c r="BE1682" s="37" t="s">
        <v>656</v>
      </c>
      <c r="BF1682" s="38"/>
      <c r="BG1682" s="43"/>
      <c r="BH1682" s="189" t="s">
        <v>2512</v>
      </c>
      <c r="BI1682" s="43" t="s">
        <v>1387</v>
      </c>
      <c r="BJ1682" s="43" t="s">
        <v>1388</v>
      </c>
      <c r="BK1682" s="189" t="s">
        <v>573</v>
      </c>
      <c r="BN1682" s="43"/>
      <c r="BO1682" s="43" t="s">
        <v>1395</v>
      </c>
      <c r="BP1682" s="48" t="s">
        <v>1406</v>
      </c>
      <c r="BS1682" s="43" t="s">
        <v>538</v>
      </c>
      <c r="BT1682" s="190" t="s">
        <v>2323</v>
      </c>
      <c r="BU1682" s="190"/>
      <c r="BV1682" s="190"/>
      <c r="BW1682" s="249">
        <v>36938</v>
      </c>
      <c r="BX1682" s="249"/>
      <c r="BY1682" s="48" t="s">
        <v>451</v>
      </c>
      <c r="BZ1682" s="191">
        <v>1.8999999761581401</v>
      </c>
      <c r="CA1682" s="43" t="s">
        <v>1396</v>
      </c>
      <c r="CD1682" s="124" t="s">
        <v>1397</v>
      </c>
      <c r="CE1682" s="43"/>
      <c r="CR1682" s="43" t="s">
        <v>751</v>
      </c>
      <c r="CU1682" s="192">
        <v>204.09200000000001</v>
      </c>
      <c r="CV1682" s="39" t="s">
        <v>1395</v>
      </c>
      <c r="CW1682" s="2"/>
      <c r="CX1682" s="193"/>
      <c r="CY1682" s="39" t="s">
        <v>2438</v>
      </c>
      <c r="CZ1682" s="192">
        <v>99.994500000000002</v>
      </c>
      <c r="DA1682" s="43" t="s">
        <v>2046</v>
      </c>
      <c r="DD1682" s="43" t="s">
        <v>1397</v>
      </c>
      <c r="DE1682" s="43"/>
      <c r="DF1682" s="43"/>
      <c r="DG1682" s="43"/>
      <c r="DH1682" s="43"/>
      <c r="DI1682" s="43"/>
      <c r="DJ1682" s="43"/>
      <c r="DK1682" s="43"/>
      <c r="DL1682" s="43"/>
      <c r="DM1682" s="43"/>
      <c r="DN1682" s="43"/>
      <c r="DO1682" s="43"/>
      <c r="DP1682" s="43"/>
      <c r="DQ1682" s="43"/>
      <c r="DR1682" s="124"/>
      <c r="DS1682" s="43"/>
    </row>
    <row r="1683" spans="1:123" s="39" customFormat="1" hidden="1" x14ac:dyDescent="0.2">
      <c r="A1683" s="44" t="str">
        <f t="shared" si="685"/>
        <v>Redfield</v>
      </c>
      <c r="B1683" s="44" t="str">
        <f t="shared" si="684"/>
        <v>1,1-Dichloroethylene</v>
      </c>
      <c r="C1683" s="38" t="s">
        <v>2587</v>
      </c>
      <c r="D1683" s="38" t="str">
        <f t="shared" si="691"/>
        <v>SI</v>
      </c>
      <c r="E1683" s="189" t="s">
        <v>371</v>
      </c>
      <c r="F1683" s="155" t="str">
        <f t="shared" si="687"/>
        <v>Residence 098</v>
      </c>
      <c r="G1683" s="44" t="str">
        <f t="shared" si="686"/>
        <v>residential</v>
      </c>
      <c r="H1683" s="44" t="str">
        <f t="shared" si="702"/>
        <v>Basement</v>
      </c>
      <c r="I1683" s="38" t="str">
        <f t="shared" si="692"/>
        <v>Y</v>
      </c>
      <c r="J1683" s="38" t="str">
        <f t="shared" si="693"/>
        <v>Y</v>
      </c>
      <c r="K1683" s="38" t="str">
        <f t="shared" si="694"/>
        <v>Y</v>
      </c>
      <c r="L1683" s="44"/>
      <c r="M1683" s="38" t="str">
        <f t="shared" si="699"/>
        <v/>
      </c>
      <c r="N1683" s="38" t="str">
        <f t="shared" si="700"/>
        <v/>
      </c>
      <c r="O1683" s="38" t="str">
        <f t="shared" si="695"/>
        <v/>
      </c>
      <c r="P1683" s="44"/>
      <c r="Q1683" s="44"/>
      <c r="R1683" s="44"/>
      <c r="S1683" s="44"/>
      <c r="T1683" s="44"/>
      <c r="U1683" s="44"/>
      <c r="V1683" s="44"/>
      <c r="W1683" s="44"/>
      <c r="X1683" s="44"/>
      <c r="Y1683" s="38" t="str">
        <f t="shared" si="703"/>
        <v>Y</v>
      </c>
      <c r="Z1683" s="38" t="str">
        <f t="shared" si="704"/>
        <v>Y</v>
      </c>
      <c r="AA1683" s="38" t="str">
        <f t="shared" si="701"/>
        <v>Y</v>
      </c>
      <c r="AC1683" s="59"/>
      <c r="AD1683" s="204"/>
      <c r="AE1683" s="38"/>
      <c r="AF1683" s="38"/>
      <c r="AG1683" s="125">
        <f t="shared" si="696"/>
        <v>99.994500000000002</v>
      </c>
      <c r="AH1683" s="39">
        <v>11</v>
      </c>
      <c r="AI1683" s="123">
        <f t="shared" si="697"/>
        <v>65645.662754890174</v>
      </c>
      <c r="AM1683" s="40">
        <f t="shared" si="688"/>
        <v>2</v>
      </c>
      <c r="AN1683" s="39">
        <f t="shared" si="705"/>
        <v>0.8</v>
      </c>
      <c r="AO1683" s="204">
        <f t="shared" si="698"/>
        <v>3.0466597731942511E-5</v>
      </c>
      <c r="AP1683" s="204"/>
      <c r="AQ1683" s="59"/>
      <c r="AR1683" s="59"/>
      <c r="AS1683" s="115">
        <f t="shared" si="689"/>
        <v>1</v>
      </c>
      <c r="AT1683" s="115">
        <f t="shared" si="690"/>
        <v>0</v>
      </c>
      <c r="AU1683" s="115"/>
      <c r="AV1683" s="115"/>
      <c r="AY1683" s="115"/>
      <c r="AZ1683" s="115"/>
      <c r="BA1683" s="43">
        <v>49</v>
      </c>
      <c r="BB1683" s="43" t="s">
        <v>750</v>
      </c>
      <c r="BC1683" s="189" t="s">
        <v>554</v>
      </c>
      <c r="BD1683" t="s">
        <v>851</v>
      </c>
      <c r="BE1683" s="37" t="s">
        <v>656</v>
      </c>
      <c r="BF1683" s="38"/>
      <c r="BG1683" s="43"/>
      <c r="BH1683" s="189" t="s">
        <v>2513</v>
      </c>
      <c r="BI1683" s="43" t="s">
        <v>1387</v>
      </c>
      <c r="BJ1683" s="43" t="s">
        <v>1388</v>
      </c>
      <c r="BK1683" s="189" t="s">
        <v>573</v>
      </c>
      <c r="BN1683" s="43"/>
      <c r="BO1683" s="43" t="s">
        <v>1395</v>
      </c>
      <c r="BP1683" s="48" t="s">
        <v>1406</v>
      </c>
      <c r="BS1683" s="43" t="s">
        <v>538</v>
      </c>
      <c r="BT1683" s="190" t="s">
        <v>2326</v>
      </c>
      <c r="BU1683" s="190"/>
      <c r="BV1683" s="190"/>
      <c r="BW1683" s="249">
        <v>36879</v>
      </c>
      <c r="BX1683" s="249"/>
      <c r="BY1683" s="48" t="s">
        <v>451</v>
      </c>
      <c r="BZ1683" s="191">
        <v>2</v>
      </c>
      <c r="CA1683" s="43" t="s">
        <v>1396</v>
      </c>
      <c r="CD1683" s="124" t="s">
        <v>1397</v>
      </c>
      <c r="CE1683" s="43"/>
      <c r="CR1683" s="43" t="s">
        <v>751</v>
      </c>
      <c r="CU1683" s="192">
        <v>73.487499999999997</v>
      </c>
      <c r="CV1683" s="39" t="s">
        <v>1395</v>
      </c>
      <c r="CW1683" s="2"/>
      <c r="CX1683" s="193"/>
      <c r="CY1683" s="39" t="s">
        <v>2438</v>
      </c>
      <c r="CZ1683" s="192">
        <v>99.994500000000002</v>
      </c>
      <c r="DA1683" s="43" t="s">
        <v>2046</v>
      </c>
      <c r="DD1683" s="43" t="s">
        <v>1397</v>
      </c>
      <c r="DE1683" s="43"/>
      <c r="DF1683" s="43"/>
      <c r="DG1683" s="43"/>
      <c r="DH1683" s="43"/>
      <c r="DI1683" s="43"/>
      <c r="DJ1683" s="43"/>
      <c r="DK1683" s="43"/>
      <c r="DL1683" s="43"/>
      <c r="DM1683" s="43"/>
      <c r="DN1683" s="43"/>
      <c r="DO1683" s="43"/>
      <c r="DP1683" s="43"/>
      <c r="DQ1683" s="43"/>
      <c r="DR1683" s="124"/>
      <c r="DS1683" s="43"/>
    </row>
    <row r="1684" spans="1:123" s="39" customFormat="1" hidden="1" x14ac:dyDescent="0.2">
      <c r="A1684" s="44" t="str">
        <f t="shared" si="685"/>
        <v>Redfield</v>
      </c>
      <c r="B1684" s="44" t="str">
        <f t="shared" si="684"/>
        <v>1,1-Dichloroethylene</v>
      </c>
      <c r="C1684" s="38" t="s">
        <v>2587</v>
      </c>
      <c r="D1684" s="38" t="str">
        <f t="shared" si="691"/>
        <v>SI</v>
      </c>
      <c r="E1684" s="189" t="s">
        <v>371</v>
      </c>
      <c r="F1684" s="155" t="str">
        <f t="shared" si="687"/>
        <v>Residence 099</v>
      </c>
      <c r="G1684" s="44" t="str">
        <f t="shared" si="686"/>
        <v>residential</v>
      </c>
      <c r="H1684" s="44" t="str">
        <f t="shared" si="702"/>
        <v>Basement</v>
      </c>
      <c r="I1684" s="38" t="str">
        <f t="shared" si="692"/>
        <v>Y</v>
      </c>
      <c r="J1684" s="38" t="str">
        <f t="shared" si="693"/>
        <v>Y</v>
      </c>
      <c r="K1684" s="38" t="str">
        <f t="shared" si="694"/>
        <v>Y</v>
      </c>
      <c r="L1684" s="44"/>
      <c r="M1684" s="38" t="str">
        <f t="shared" si="699"/>
        <v/>
      </c>
      <c r="N1684" s="38" t="str">
        <f t="shared" si="700"/>
        <v/>
      </c>
      <c r="O1684" s="38" t="str">
        <f t="shared" si="695"/>
        <v/>
      </c>
      <c r="P1684" s="44"/>
      <c r="Q1684" s="44"/>
      <c r="R1684" s="44"/>
      <c r="S1684" s="44"/>
      <c r="T1684" s="44"/>
      <c r="U1684" s="44"/>
      <c r="V1684" s="44"/>
      <c r="W1684" s="44"/>
      <c r="X1684" s="44"/>
      <c r="Y1684" s="38" t="str">
        <f t="shared" si="703"/>
        <v>Y</v>
      </c>
      <c r="Z1684" s="38" t="str">
        <f t="shared" si="704"/>
        <v>Y</v>
      </c>
      <c r="AA1684" s="38" t="str">
        <f t="shared" si="701"/>
        <v>Y</v>
      </c>
      <c r="AC1684" s="59"/>
      <c r="AD1684" s="204"/>
      <c r="AE1684" s="38"/>
      <c r="AF1684" s="38"/>
      <c r="AG1684" s="125">
        <f t="shared" si="696"/>
        <v>99.994500000000002</v>
      </c>
      <c r="AH1684" s="39">
        <v>11</v>
      </c>
      <c r="AI1684" s="123">
        <f t="shared" si="697"/>
        <v>65645.662754890174</v>
      </c>
      <c r="AM1684" s="40">
        <f t="shared" si="688"/>
        <v>39</v>
      </c>
      <c r="AN1684" s="39">
        <f t="shared" si="705"/>
        <v>0.8</v>
      </c>
      <c r="AO1684" s="204">
        <f t="shared" si="698"/>
        <v>5.9409865577287897E-4</v>
      </c>
      <c r="AP1684" s="204"/>
      <c r="AQ1684" s="59"/>
      <c r="AR1684" s="59"/>
      <c r="AS1684" s="115">
        <f t="shared" si="689"/>
        <v>1</v>
      </c>
      <c r="AT1684" s="115">
        <f t="shared" si="690"/>
        <v>0</v>
      </c>
      <c r="AU1684" s="115"/>
      <c r="AV1684" s="115"/>
      <c r="AY1684" s="115"/>
      <c r="AZ1684" s="115"/>
      <c r="BA1684" s="43">
        <v>49</v>
      </c>
      <c r="BB1684" s="43" t="s">
        <v>750</v>
      </c>
      <c r="BC1684" s="189" t="s">
        <v>554</v>
      </c>
      <c r="BD1684" t="s">
        <v>851</v>
      </c>
      <c r="BE1684" s="37" t="s">
        <v>656</v>
      </c>
      <c r="BF1684" s="38"/>
      <c r="BG1684" s="43"/>
      <c r="BH1684" s="189" t="s">
        <v>2514</v>
      </c>
      <c r="BI1684" s="43" t="s">
        <v>1387</v>
      </c>
      <c r="BJ1684" s="43" t="s">
        <v>1388</v>
      </c>
      <c r="BK1684" s="189" t="s">
        <v>573</v>
      </c>
      <c r="BN1684" s="43"/>
      <c r="BO1684" s="43" t="s">
        <v>1395</v>
      </c>
      <c r="BP1684" s="48" t="s">
        <v>1406</v>
      </c>
      <c r="BS1684" s="43" t="s">
        <v>538</v>
      </c>
      <c r="BT1684" s="190" t="s">
        <v>2325</v>
      </c>
      <c r="BU1684" s="190"/>
      <c r="BV1684" s="190"/>
      <c r="BW1684" s="249">
        <v>36958</v>
      </c>
      <c r="BX1684" s="249"/>
      <c r="BY1684" s="48" t="s">
        <v>451</v>
      </c>
      <c r="BZ1684" s="191">
        <v>39</v>
      </c>
      <c r="CA1684" s="43" t="s">
        <v>1396</v>
      </c>
      <c r="CD1684" s="124" t="s">
        <v>1397</v>
      </c>
      <c r="CE1684" s="43"/>
      <c r="CR1684" s="43" t="s">
        <v>751</v>
      </c>
      <c r="CU1684" s="192">
        <v>375.12299999999999</v>
      </c>
      <c r="CV1684" s="39" t="s">
        <v>1395</v>
      </c>
      <c r="CW1684" s="2"/>
      <c r="CX1684" s="193"/>
      <c r="CY1684" s="39" t="s">
        <v>2438</v>
      </c>
      <c r="CZ1684" s="192">
        <v>99.994500000000002</v>
      </c>
      <c r="DA1684" s="43" t="s">
        <v>2046</v>
      </c>
      <c r="DD1684" s="43" t="s">
        <v>1397</v>
      </c>
      <c r="DE1684" s="43"/>
      <c r="DF1684" s="43"/>
      <c r="DG1684" s="43"/>
      <c r="DH1684" s="43"/>
      <c r="DI1684" s="43"/>
      <c r="DJ1684" s="43"/>
      <c r="DK1684" s="43"/>
      <c r="DL1684" s="43"/>
      <c r="DM1684" s="43"/>
      <c r="DN1684" s="43"/>
      <c r="DO1684" s="43"/>
      <c r="DP1684" s="43"/>
      <c r="DQ1684" s="43"/>
      <c r="DR1684" s="124"/>
      <c r="DS1684" s="43"/>
    </row>
    <row r="1685" spans="1:123" s="39" customFormat="1" hidden="1" x14ac:dyDescent="0.2">
      <c r="A1685" s="44" t="str">
        <f t="shared" si="685"/>
        <v>Redfield</v>
      </c>
      <c r="B1685" s="44" t="str">
        <f t="shared" si="684"/>
        <v>1,1-Dichloroethylene</v>
      </c>
      <c r="C1685" s="38" t="s">
        <v>2587</v>
      </c>
      <c r="D1685" s="38" t="str">
        <f t="shared" si="691"/>
        <v>SI</v>
      </c>
      <c r="E1685" s="189" t="s">
        <v>371</v>
      </c>
      <c r="F1685" s="155" t="str">
        <f t="shared" si="687"/>
        <v>Residence 100</v>
      </c>
      <c r="G1685" s="44" t="str">
        <f t="shared" si="686"/>
        <v>residential</v>
      </c>
      <c r="H1685" s="44" t="str">
        <f t="shared" si="702"/>
        <v>Basement</v>
      </c>
      <c r="I1685" s="38" t="str">
        <f t="shared" si="692"/>
        <v>Y</v>
      </c>
      <c r="J1685" s="38" t="str">
        <f t="shared" si="693"/>
        <v>Y</v>
      </c>
      <c r="K1685" s="38" t="str">
        <f t="shared" si="694"/>
        <v>Y</v>
      </c>
      <c r="L1685" s="44"/>
      <c r="M1685" s="38" t="str">
        <f t="shared" si="699"/>
        <v/>
      </c>
      <c r="N1685" s="38" t="str">
        <f t="shared" si="700"/>
        <v/>
      </c>
      <c r="O1685" s="38" t="str">
        <f t="shared" si="695"/>
        <v/>
      </c>
      <c r="P1685" s="44"/>
      <c r="Q1685" s="44"/>
      <c r="R1685" s="44"/>
      <c r="S1685" s="44"/>
      <c r="T1685" s="44"/>
      <c r="U1685" s="44"/>
      <c r="V1685" s="44"/>
      <c r="W1685" s="44"/>
      <c r="X1685" s="44"/>
      <c r="Y1685" s="38" t="str">
        <f t="shared" si="703"/>
        <v>Y</v>
      </c>
      <c r="Z1685" s="38" t="str">
        <f t="shared" si="704"/>
        <v>Y</v>
      </c>
      <c r="AA1685" s="38" t="str">
        <f t="shared" si="701"/>
        <v>Y</v>
      </c>
      <c r="AC1685" s="59"/>
      <c r="AD1685" s="204"/>
      <c r="AE1685" s="38"/>
      <c r="AF1685" s="38"/>
      <c r="AG1685" s="125">
        <f t="shared" si="696"/>
        <v>123.105</v>
      </c>
      <c r="AH1685" s="39">
        <v>11</v>
      </c>
      <c r="AI1685" s="123">
        <f t="shared" si="697"/>
        <v>80817.538099002995</v>
      </c>
      <c r="AM1685" s="40">
        <f t="shared" si="688"/>
        <v>14</v>
      </c>
      <c r="AN1685" s="39">
        <f t="shared" si="705"/>
        <v>0.8</v>
      </c>
      <c r="AO1685" s="204">
        <f t="shared" si="698"/>
        <v>1.7322972623652231E-4</v>
      </c>
      <c r="AP1685" s="204"/>
      <c r="AQ1685" s="59"/>
      <c r="AR1685" s="59"/>
      <c r="AS1685" s="115">
        <f t="shared" si="689"/>
        <v>1</v>
      </c>
      <c r="AT1685" s="115">
        <f t="shared" si="690"/>
        <v>0</v>
      </c>
      <c r="AU1685" s="115"/>
      <c r="AV1685" s="115"/>
      <c r="AY1685" s="115"/>
      <c r="AZ1685" s="115"/>
      <c r="BA1685" s="43">
        <v>49</v>
      </c>
      <c r="BB1685" s="43" t="s">
        <v>750</v>
      </c>
      <c r="BC1685" s="189" t="s">
        <v>554</v>
      </c>
      <c r="BD1685" t="s">
        <v>851</v>
      </c>
      <c r="BE1685" s="37" t="s">
        <v>656</v>
      </c>
      <c r="BF1685" s="38"/>
      <c r="BG1685" s="43"/>
      <c r="BH1685" s="189" t="s">
        <v>2515</v>
      </c>
      <c r="BI1685" s="43" t="s">
        <v>1387</v>
      </c>
      <c r="BJ1685" s="43" t="s">
        <v>1388</v>
      </c>
      <c r="BK1685" s="189" t="s">
        <v>573</v>
      </c>
      <c r="BN1685" s="43"/>
      <c r="BO1685" s="43" t="s">
        <v>1395</v>
      </c>
      <c r="BP1685" s="48" t="s">
        <v>1406</v>
      </c>
      <c r="BS1685" s="43" t="s">
        <v>538</v>
      </c>
      <c r="BT1685" s="190" t="s">
        <v>2320</v>
      </c>
      <c r="BU1685" s="190"/>
      <c r="BV1685" s="190"/>
      <c r="BW1685" s="249">
        <v>36902</v>
      </c>
      <c r="BX1685" s="249"/>
      <c r="BY1685" s="48" t="s">
        <v>451</v>
      </c>
      <c r="BZ1685" s="191">
        <v>14</v>
      </c>
      <c r="CA1685" s="43" t="s">
        <v>1396</v>
      </c>
      <c r="CD1685" s="124" t="s">
        <v>1397</v>
      </c>
      <c r="CE1685" s="43"/>
      <c r="CR1685" s="43" t="s">
        <v>751</v>
      </c>
      <c r="CU1685" s="192">
        <v>195.43799999999999</v>
      </c>
      <c r="CV1685" s="39" t="s">
        <v>1395</v>
      </c>
      <c r="CW1685" s="2"/>
      <c r="CX1685" s="193"/>
      <c r="CY1685" s="39" t="s">
        <v>2438</v>
      </c>
      <c r="CZ1685" s="192">
        <v>123.105</v>
      </c>
      <c r="DA1685" s="43" t="s">
        <v>2046</v>
      </c>
      <c r="DD1685" s="43" t="s">
        <v>1397</v>
      </c>
      <c r="DE1685" s="43"/>
      <c r="DF1685" s="43"/>
      <c r="DG1685" s="43"/>
      <c r="DH1685" s="43"/>
      <c r="DI1685" s="43"/>
      <c r="DJ1685" s="43"/>
      <c r="DK1685" s="43"/>
      <c r="DL1685" s="43"/>
      <c r="DM1685" s="43"/>
      <c r="DN1685" s="43"/>
      <c r="DO1685" s="43"/>
      <c r="DP1685" s="43"/>
      <c r="DQ1685" s="43"/>
      <c r="DR1685" s="124"/>
      <c r="DS1685" s="43"/>
    </row>
    <row r="1686" spans="1:123" s="39" customFormat="1" hidden="1" x14ac:dyDescent="0.2">
      <c r="A1686" s="44" t="str">
        <f t="shared" si="685"/>
        <v>Redfield</v>
      </c>
      <c r="B1686" s="44" t="str">
        <f t="shared" si="684"/>
        <v>1,1-Dichloroethylene</v>
      </c>
      <c r="C1686" s="38" t="s">
        <v>2587</v>
      </c>
      <c r="D1686" s="38" t="str">
        <f t="shared" si="691"/>
        <v>S</v>
      </c>
      <c r="E1686" s="189" t="s">
        <v>372</v>
      </c>
      <c r="F1686" s="155" t="str">
        <f t="shared" si="687"/>
        <v>Residence 101</v>
      </c>
      <c r="G1686" s="44" t="str">
        <f t="shared" si="686"/>
        <v>residential</v>
      </c>
      <c r="H1686" s="44" t="str">
        <f t="shared" si="702"/>
        <v>Basement</v>
      </c>
      <c r="I1686" s="38" t="str">
        <f t="shared" si="692"/>
        <v>Y</v>
      </c>
      <c r="J1686" s="38" t="str">
        <f t="shared" si="693"/>
        <v>Y</v>
      </c>
      <c r="K1686" s="38" t="str">
        <f t="shared" si="694"/>
        <v>Y</v>
      </c>
      <c r="L1686" s="44"/>
      <c r="M1686" s="38" t="str">
        <f t="shared" si="699"/>
        <v/>
      </c>
      <c r="N1686" s="38" t="str">
        <f t="shared" si="700"/>
        <v/>
      </c>
      <c r="O1686" s="38" t="str">
        <f t="shared" si="695"/>
        <v/>
      </c>
      <c r="P1686" s="44"/>
      <c r="Q1686" s="44"/>
      <c r="R1686" s="44"/>
      <c r="S1686" s="44"/>
      <c r="T1686" s="44"/>
      <c r="U1686" s="44"/>
      <c r="V1686" s="44"/>
      <c r="W1686" s="44"/>
      <c r="X1686" s="44"/>
      <c r="Y1686" s="38" t="str">
        <f t="shared" si="703"/>
        <v>Y</v>
      </c>
      <c r="Z1686" s="38" t="str">
        <f t="shared" si="704"/>
        <v>Y</v>
      </c>
      <c r="AA1686" s="38" t="str">
        <f t="shared" si="701"/>
        <v>Y</v>
      </c>
      <c r="AC1686" s="59"/>
      <c r="AD1686" s="204"/>
      <c r="AE1686" s="38"/>
      <c r="AF1686" s="38"/>
      <c r="AG1686" s="125">
        <f t="shared" si="696"/>
        <v>199.99299999999999</v>
      </c>
      <c r="AH1686" s="39">
        <v>11</v>
      </c>
      <c r="AI1686" s="123">
        <f t="shared" si="697"/>
        <v>131293.95148071897</v>
      </c>
      <c r="AM1686" s="40">
        <f t="shared" si="688"/>
        <v>15</v>
      </c>
      <c r="AN1686" s="39">
        <f t="shared" si="705"/>
        <v>0.8</v>
      </c>
      <c r="AO1686" s="204">
        <f t="shared" si="698"/>
        <v>1.1424745641997688E-4</v>
      </c>
      <c r="AP1686" s="204"/>
      <c r="AQ1686" s="59"/>
      <c r="AR1686" s="59"/>
      <c r="AS1686" s="115">
        <f t="shared" si="689"/>
        <v>1</v>
      </c>
      <c r="AT1686" s="115">
        <f t="shared" si="690"/>
        <v>0</v>
      </c>
      <c r="AU1686" s="115"/>
      <c r="AV1686" s="115"/>
      <c r="AY1686" s="115"/>
      <c r="AZ1686" s="115"/>
      <c r="BA1686" s="43">
        <v>49</v>
      </c>
      <c r="BB1686" s="43" t="s">
        <v>750</v>
      </c>
      <c r="BC1686" s="189" t="s">
        <v>1385</v>
      </c>
      <c r="BD1686" t="s">
        <v>225</v>
      </c>
      <c r="BE1686" s="37" t="s">
        <v>656</v>
      </c>
      <c r="BF1686" s="38"/>
      <c r="BG1686" s="43"/>
      <c r="BH1686" s="189" t="s">
        <v>2516</v>
      </c>
      <c r="BI1686" s="43" t="s">
        <v>1387</v>
      </c>
      <c r="BJ1686" s="43" t="s">
        <v>1388</v>
      </c>
      <c r="BK1686" s="189" t="s">
        <v>573</v>
      </c>
      <c r="BN1686" s="43"/>
      <c r="BO1686" s="43" t="s">
        <v>1395</v>
      </c>
      <c r="BP1686" s="48" t="s">
        <v>1406</v>
      </c>
      <c r="BS1686" s="43" t="s">
        <v>538</v>
      </c>
      <c r="BT1686" s="190" t="s">
        <v>2322</v>
      </c>
      <c r="BU1686" s="190"/>
      <c r="BV1686" s="190"/>
      <c r="BW1686" s="249">
        <v>36882</v>
      </c>
      <c r="BX1686" s="249"/>
      <c r="BY1686" s="48" t="s">
        <v>451</v>
      </c>
      <c r="BZ1686" s="191">
        <v>15</v>
      </c>
      <c r="CA1686" s="43" t="s">
        <v>1396</v>
      </c>
      <c r="CD1686" s="124" t="s">
        <v>1397</v>
      </c>
      <c r="CE1686" s="43"/>
      <c r="CR1686" s="43" t="s">
        <v>751</v>
      </c>
      <c r="CU1686" s="192">
        <v>226.28100000000001</v>
      </c>
      <c r="CV1686" s="39" t="s">
        <v>1395</v>
      </c>
      <c r="CW1686" s="2"/>
      <c r="CX1686" s="193"/>
      <c r="CY1686" s="39" t="s">
        <v>2438</v>
      </c>
      <c r="CZ1686" s="192">
        <v>199.99299999999999</v>
      </c>
      <c r="DA1686" s="43" t="s">
        <v>2046</v>
      </c>
      <c r="DD1686" s="43" t="s">
        <v>1397</v>
      </c>
      <c r="DE1686" s="43"/>
      <c r="DF1686" s="43"/>
      <c r="DG1686" s="43"/>
      <c r="DH1686" s="43"/>
      <c r="DI1686" s="43"/>
      <c r="DJ1686" s="43"/>
      <c r="DK1686" s="43"/>
      <c r="DL1686" s="43"/>
      <c r="DM1686" s="43"/>
      <c r="DN1686" s="43"/>
      <c r="DO1686" s="43"/>
      <c r="DP1686" s="43"/>
      <c r="DQ1686" s="43"/>
      <c r="DR1686" s="124"/>
      <c r="DS1686" s="43"/>
    </row>
    <row r="1687" spans="1:123" s="39" customFormat="1" hidden="1" x14ac:dyDescent="0.2">
      <c r="A1687" s="44" t="str">
        <f t="shared" si="685"/>
        <v>Redfield</v>
      </c>
      <c r="B1687" s="44" t="str">
        <f t="shared" si="684"/>
        <v>1,1-Dichloroethylene</v>
      </c>
      <c r="C1687" s="38" t="s">
        <v>2587</v>
      </c>
      <c r="D1687" s="38" t="str">
        <f t="shared" si="691"/>
        <v>S</v>
      </c>
      <c r="E1687" s="189" t="s">
        <v>372</v>
      </c>
      <c r="F1687" s="155" t="str">
        <f t="shared" si="687"/>
        <v>Residence 102</v>
      </c>
      <c r="G1687" s="44" t="str">
        <f t="shared" si="686"/>
        <v>residential</v>
      </c>
      <c r="H1687" s="44" t="str">
        <f t="shared" si="702"/>
        <v>Basement</v>
      </c>
      <c r="I1687" s="38" t="str">
        <f t="shared" si="692"/>
        <v>Y</v>
      </c>
      <c r="J1687" s="38" t="str">
        <f t="shared" si="693"/>
        <v>Y</v>
      </c>
      <c r="K1687" s="38" t="str">
        <f t="shared" si="694"/>
        <v>Y</v>
      </c>
      <c r="L1687" s="44"/>
      <c r="M1687" s="38" t="str">
        <f t="shared" si="699"/>
        <v/>
      </c>
      <c r="N1687" s="38" t="str">
        <f t="shared" si="700"/>
        <v/>
      </c>
      <c r="O1687" s="38" t="str">
        <f t="shared" si="695"/>
        <v/>
      </c>
      <c r="P1687" s="44"/>
      <c r="Q1687" s="44"/>
      <c r="R1687" s="44"/>
      <c r="S1687" s="44"/>
      <c r="T1687" s="44"/>
      <c r="U1687" s="44"/>
      <c r="V1687" s="44"/>
      <c r="W1687" s="44"/>
      <c r="X1687" s="44"/>
      <c r="Y1687" s="38" t="str">
        <f t="shared" si="703"/>
        <v>Y</v>
      </c>
      <c r="Z1687" s="38" t="str">
        <f t="shared" si="704"/>
        <v>Y</v>
      </c>
      <c r="AA1687" s="38" t="str">
        <f t="shared" si="701"/>
        <v>Y</v>
      </c>
      <c r="AC1687" s="59"/>
      <c r="AD1687" s="204"/>
      <c r="AE1687" s="38"/>
      <c r="AF1687" s="38"/>
      <c r="AG1687" s="125">
        <f t="shared" si="696"/>
        <v>199.99299999999999</v>
      </c>
      <c r="AH1687" s="39">
        <v>11</v>
      </c>
      <c r="AI1687" s="123">
        <f t="shared" si="697"/>
        <v>131293.95148071897</v>
      </c>
      <c r="AM1687" s="40">
        <f t="shared" si="688"/>
        <v>11</v>
      </c>
      <c r="AN1687" s="39">
        <f t="shared" si="705"/>
        <v>0.8</v>
      </c>
      <c r="AO1687" s="204">
        <f t="shared" si="698"/>
        <v>8.3781468041316387E-5</v>
      </c>
      <c r="AP1687" s="204"/>
      <c r="AQ1687" s="59"/>
      <c r="AR1687" s="59"/>
      <c r="AS1687" s="115">
        <f t="shared" si="689"/>
        <v>1</v>
      </c>
      <c r="AT1687" s="115">
        <f t="shared" si="690"/>
        <v>0</v>
      </c>
      <c r="AU1687" s="115"/>
      <c r="AV1687" s="115"/>
      <c r="AY1687" s="115"/>
      <c r="AZ1687" s="115"/>
      <c r="BA1687" s="43">
        <v>49</v>
      </c>
      <c r="BB1687" s="43" t="s">
        <v>750</v>
      </c>
      <c r="BC1687" s="189" t="s">
        <v>1385</v>
      </c>
      <c r="BD1687" t="s">
        <v>225</v>
      </c>
      <c r="BE1687" s="37" t="s">
        <v>656</v>
      </c>
      <c r="BF1687" s="38"/>
      <c r="BG1687" s="43"/>
      <c r="BH1687" s="189" t="s">
        <v>2517</v>
      </c>
      <c r="BI1687" s="43" t="s">
        <v>1387</v>
      </c>
      <c r="BJ1687" s="43" t="s">
        <v>1388</v>
      </c>
      <c r="BK1687" s="189" t="s">
        <v>573</v>
      </c>
      <c r="BN1687" s="43"/>
      <c r="BO1687" s="43" t="s">
        <v>1395</v>
      </c>
      <c r="BP1687" s="48" t="s">
        <v>1406</v>
      </c>
      <c r="BS1687" s="43" t="s">
        <v>538</v>
      </c>
      <c r="BT1687" s="190" t="s">
        <v>2328</v>
      </c>
      <c r="BU1687" s="190"/>
      <c r="BV1687" s="190"/>
      <c r="BW1687" s="249">
        <v>37512</v>
      </c>
      <c r="BX1687" s="249"/>
      <c r="BY1687" s="48" t="s">
        <v>451</v>
      </c>
      <c r="BZ1687" s="191">
        <v>11</v>
      </c>
      <c r="CA1687" s="43" t="s">
        <v>1396</v>
      </c>
      <c r="CD1687" s="124" t="s">
        <v>1397</v>
      </c>
      <c r="CE1687" s="43"/>
      <c r="CR1687" s="43" t="s">
        <v>751</v>
      </c>
      <c r="CU1687" s="192">
        <v>218.215</v>
      </c>
      <c r="CV1687" s="39" t="s">
        <v>1395</v>
      </c>
      <c r="CW1687" s="2"/>
      <c r="CX1687" s="193"/>
      <c r="CY1687" s="39" t="s">
        <v>2438</v>
      </c>
      <c r="CZ1687" s="192">
        <v>199.99299999999999</v>
      </c>
      <c r="DA1687" s="43" t="s">
        <v>2046</v>
      </c>
      <c r="DD1687" s="43" t="s">
        <v>1397</v>
      </c>
      <c r="DE1687" s="43"/>
      <c r="DF1687" s="43"/>
      <c r="DG1687" s="43"/>
      <c r="DH1687" s="43"/>
      <c r="DI1687" s="43"/>
      <c r="DJ1687" s="43"/>
      <c r="DK1687" s="43"/>
      <c r="DL1687" s="43"/>
      <c r="DM1687" s="43"/>
      <c r="DN1687" s="43"/>
      <c r="DO1687" s="43"/>
      <c r="DP1687" s="43"/>
      <c r="DQ1687" s="43"/>
      <c r="DR1687" s="124"/>
      <c r="DS1687" s="43"/>
    </row>
    <row r="1688" spans="1:123" s="39" customFormat="1" hidden="1" x14ac:dyDescent="0.2">
      <c r="A1688" s="44" t="str">
        <f t="shared" si="685"/>
        <v>Redfield</v>
      </c>
      <c r="B1688" s="44" t="str">
        <f t="shared" si="684"/>
        <v>1,1-Dichloroethylene</v>
      </c>
      <c r="C1688" s="38" t="s">
        <v>2587</v>
      </c>
      <c r="D1688" s="38" t="str">
        <f t="shared" si="691"/>
        <v>S</v>
      </c>
      <c r="E1688" s="189" t="s">
        <v>372</v>
      </c>
      <c r="F1688" s="155" t="str">
        <f t="shared" si="687"/>
        <v>Residence 103</v>
      </c>
      <c r="G1688" s="44" t="str">
        <f t="shared" si="686"/>
        <v>residential</v>
      </c>
      <c r="H1688" s="44" t="str">
        <f t="shared" si="702"/>
        <v>Crawlspace</v>
      </c>
      <c r="I1688" s="38" t="str">
        <f t="shared" si="692"/>
        <v>Y</v>
      </c>
      <c r="J1688" s="38" t="str">
        <f t="shared" si="693"/>
        <v>Y</v>
      </c>
      <c r="K1688" s="38" t="str">
        <f t="shared" si="694"/>
        <v>Y</v>
      </c>
      <c r="L1688" s="44"/>
      <c r="M1688" s="38" t="str">
        <f t="shared" si="699"/>
        <v/>
      </c>
      <c r="N1688" s="38" t="str">
        <f t="shared" si="700"/>
        <v/>
      </c>
      <c r="O1688" s="38" t="str">
        <f t="shared" si="695"/>
        <v/>
      </c>
      <c r="P1688" s="44"/>
      <c r="Q1688" s="44"/>
      <c r="R1688" s="44"/>
      <c r="S1688" s="44"/>
      <c r="T1688" s="44"/>
      <c r="U1688" s="44"/>
      <c r="V1688" s="44"/>
      <c r="W1688" s="44"/>
      <c r="X1688" s="44"/>
      <c r="Y1688" s="38" t="str">
        <f t="shared" si="703"/>
        <v>Y</v>
      </c>
      <c r="Z1688" s="38" t="str">
        <f t="shared" si="704"/>
        <v>Y</v>
      </c>
      <c r="AA1688" s="38" t="str">
        <f t="shared" si="701"/>
        <v>Y</v>
      </c>
      <c r="AC1688" s="59"/>
      <c r="AD1688" s="204"/>
      <c r="AE1688" s="38"/>
      <c r="AF1688" s="38"/>
      <c r="AG1688" s="125">
        <f t="shared" si="696"/>
        <v>199.99299999999999</v>
      </c>
      <c r="AH1688" s="39">
        <v>11</v>
      </c>
      <c r="AI1688" s="123">
        <f t="shared" si="697"/>
        <v>131293.95148071897</v>
      </c>
      <c r="AM1688" s="40">
        <f t="shared" si="688"/>
        <v>5.4000000953674299</v>
      </c>
      <c r="AN1688" s="39">
        <f t="shared" si="705"/>
        <v>0.8</v>
      </c>
      <c r="AO1688" s="204">
        <f t="shared" si="698"/>
        <v>4.1129085037557432E-5</v>
      </c>
      <c r="AP1688" s="204"/>
      <c r="AQ1688" s="59"/>
      <c r="AR1688" s="59"/>
      <c r="AS1688" s="115">
        <f t="shared" si="689"/>
        <v>1</v>
      </c>
      <c r="AT1688" s="115">
        <f t="shared" si="690"/>
        <v>0</v>
      </c>
      <c r="AU1688" s="115"/>
      <c r="AV1688" s="115"/>
      <c r="AY1688" s="115"/>
      <c r="AZ1688" s="115"/>
      <c r="BA1688" s="43">
        <v>49</v>
      </c>
      <c r="BB1688" s="43" t="s">
        <v>750</v>
      </c>
      <c r="BC1688" s="189" t="s">
        <v>1385</v>
      </c>
      <c r="BD1688" t="s">
        <v>225</v>
      </c>
      <c r="BE1688" s="37" t="s">
        <v>656</v>
      </c>
      <c r="BF1688" s="38"/>
      <c r="BG1688" s="43"/>
      <c r="BH1688" s="189" t="s">
        <v>2518</v>
      </c>
      <c r="BI1688" s="43" t="s">
        <v>1387</v>
      </c>
      <c r="BJ1688" s="43" t="s">
        <v>1388</v>
      </c>
      <c r="BK1688" s="189" t="s">
        <v>1489</v>
      </c>
      <c r="BN1688" s="43"/>
      <c r="BO1688" s="43" t="s">
        <v>1395</v>
      </c>
      <c r="BP1688" s="48" t="s">
        <v>1406</v>
      </c>
      <c r="BS1688" s="43" t="s">
        <v>538</v>
      </c>
      <c r="BT1688" s="190" t="s">
        <v>2322</v>
      </c>
      <c r="BU1688" s="190"/>
      <c r="BV1688" s="190"/>
      <c r="BW1688" s="249">
        <v>36851</v>
      </c>
      <c r="BX1688" s="249"/>
      <c r="BY1688" s="48" t="s">
        <v>451</v>
      </c>
      <c r="BZ1688" s="191">
        <v>5.4000000953674299</v>
      </c>
      <c r="CA1688" s="43" t="s">
        <v>1396</v>
      </c>
      <c r="CD1688" s="124" t="s">
        <v>1397</v>
      </c>
      <c r="CE1688" s="43"/>
      <c r="CR1688" s="43" t="s">
        <v>751</v>
      </c>
      <c r="CU1688" s="192">
        <v>91.843000000000004</v>
      </c>
      <c r="CV1688" s="39" t="s">
        <v>1395</v>
      </c>
      <c r="CW1688" s="2"/>
      <c r="CX1688" s="193"/>
      <c r="CY1688" s="39" t="s">
        <v>2438</v>
      </c>
      <c r="CZ1688" s="192">
        <v>199.99299999999999</v>
      </c>
      <c r="DA1688" s="43" t="s">
        <v>2046</v>
      </c>
      <c r="DD1688" s="43" t="s">
        <v>1397</v>
      </c>
      <c r="DE1688" s="43"/>
      <c r="DF1688" s="43"/>
      <c r="DG1688" s="43"/>
      <c r="DH1688" s="43"/>
      <c r="DI1688" s="43"/>
      <c r="DJ1688" s="43"/>
      <c r="DK1688" s="43"/>
      <c r="DL1688" s="43"/>
      <c r="DM1688" s="43"/>
      <c r="DN1688" s="43"/>
      <c r="DO1688" s="43"/>
      <c r="DP1688" s="43"/>
      <c r="DQ1688" s="43"/>
      <c r="DR1688" s="124"/>
      <c r="DS1688" s="43"/>
    </row>
    <row r="1689" spans="1:123" s="39" customFormat="1" hidden="1" x14ac:dyDescent="0.2">
      <c r="A1689" s="44" t="str">
        <f t="shared" si="685"/>
        <v>Redfield</v>
      </c>
      <c r="B1689" s="44" t="str">
        <f t="shared" si="684"/>
        <v>1,1-Dichloroethylene</v>
      </c>
      <c r="C1689" s="38" t="s">
        <v>2587</v>
      </c>
      <c r="D1689" s="38" t="str">
        <f t="shared" si="691"/>
        <v>SI</v>
      </c>
      <c r="E1689" s="189" t="s">
        <v>371</v>
      </c>
      <c r="F1689" s="155" t="str">
        <f t="shared" si="687"/>
        <v>Residence 104</v>
      </c>
      <c r="G1689" s="44" t="str">
        <f t="shared" si="686"/>
        <v>residential</v>
      </c>
      <c r="H1689" s="44" t="str">
        <f t="shared" si="702"/>
        <v>Basement</v>
      </c>
      <c r="I1689" s="38" t="str">
        <f t="shared" si="692"/>
        <v>Y</v>
      </c>
      <c r="J1689" s="38" t="str">
        <f t="shared" si="693"/>
        <v>Y</v>
      </c>
      <c r="K1689" s="38" t="str">
        <f t="shared" si="694"/>
        <v>Y</v>
      </c>
      <c r="L1689" s="44"/>
      <c r="M1689" s="38" t="str">
        <f t="shared" si="699"/>
        <v/>
      </c>
      <c r="N1689" s="38" t="str">
        <f t="shared" si="700"/>
        <v/>
      </c>
      <c r="O1689" s="38" t="str">
        <f t="shared" si="695"/>
        <v/>
      </c>
      <c r="P1689" s="44"/>
      <c r="Q1689" s="44"/>
      <c r="R1689" s="44"/>
      <c r="S1689" s="44"/>
      <c r="T1689" s="44"/>
      <c r="U1689" s="44"/>
      <c r="V1689" s="44"/>
      <c r="W1689" s="44"/>
      <c r="X1689" s="44"/>
      <c r="Y1689" s="38" t="str">
        <f t="shared" si="703"/>
        <v>Y</v>
      </c>
      <c r="Z1689" s="38" t="str">
        <f t="shared" si="704"/>
        <v>Y</v>
      </c>
      <c r="AA1689" s="38" t="str">
        <f t="shared" si="701"/>
        <v>Y</v>
      </c>
      <c r="AC1689" s="59"/>
      <c r="AD1689" s="204"/>
      <c r="AE1689" s="38"/>
      <c r="AF1689" s="38"/>
      <c r="AG1689" s="125">
        <f t="shared" si="696"/>
        <v>99.994500000000002</v>
      </c>
      <c r="AH1689" s="39">
        <v>11</v>
      </c>
      <c r="AI1689" s="123">
        <f t="shared" si="697"/>
        <v>65645.662754890174</v>
      </c>
      <c r="AM1689" s="40">
        <f t="shared" si="688"/>
        <v>5.9000000953674299</v>
      </c>
      <c r="AN1689" s="39">
        <f t="shared" si="705"/>
        <v>0.8</v>
      </c>
      <c r="AO1689" s="204">
        <f t="shared" si="698"/>
        <v>8.9876464761990969E-5</v>
      </c>
      <c r="AP1689" s="204"/>
      <c r="AQ1689" s="59"/>
      <c r="AR1689" s="59"/>
      <c r="AS1689" s="115">
        <f t="shared" si="689"/>
        <v>1</v>
      </c>
      <c r="AT1689" s="115">
        <f t="shared" si="690"/>
        <v>0</v>
      </c>
      <c r="AU1689" s="115"/>
      <c r="AV1689" s="115"/>
      <c r="AY1689" s="115"/>
      <c r="AZ1689" s="115"/>
      <c r="BA1689" s="43">
        <v>49</v>
      </c>
      <c r="BB1689" s="43" t="s">
        <v>750</v>
      </c>
      <c r="BC1689" s="189" t="s">
        <v>554</v>
      </c>
      <c r="BD1689" t="s">
        <v>851</v>
      </c>
      <c r="BE1689" s="37" t="s">
        <v>656</v>
      </c>
      <c r="BF1689" s="38"/>
      <c r="BG1689" s="43"/>
      <c r="BH1689" s="189" t="s">
        <v>2519</v>
      </c>
      <c r="BI1689" s="43" t="s">
        <v>1387</v>
      </c>
      <c r="BJ1689" s="43" t="s">
        <v>1388</v>
      </c>
      <c r="BK1689" s="189" t="s">
        <v>573</v>
      </c>
      <c r="BN1689" s="43"/>
      <c r="BO1689" s="43" t="s">
        <v>1395</v>
      </c>
      <c r="BP1689" s="48" t="s">
        <v>1406</v>
      </c>
      <c r="BS1689" s="43" t="s">
        <v>538</v>
      </c>
      <c r="BT1689" s="190" t="s">
        <v>2330</v>
      </c>
      <c r="BU1689" s="190"/>
      <c r="BV1689" s="190"/>
      <c r="BW1689" s="249">
        <v>36880</v>
      </c>
      <c r="BX1689" s="249"/>
      <c r="BY1689" s="48" t="s">
        <v>451</v>
      </c>
      <c r="BZ1689" s="191">
        <v>5.9000000953674299</v>
      </c>
      <c r="CA1689" s="43" t="s">
        <v>1396</v>
      </c>
      <c r="CD1689" s="124" t="s">
        <v>1397</v>
      </c>
      <c r="CE1689" s="43"/>
      <c r="CR1689" s="43" t="s">
        <v>751</v>
      </c>
      <c r="CU1689" s="192">
        <v>127.30800000000001</v>
      </c>
      <c r="CV1689" s="39" t="s">
        <v>1395</v>
      </c>
      <c r="CW1689" s="2"/>
      <c r="CX1689" s="193"/>
      <c r="CY1689" s="39" t="s">
        <v>2438</v>
      </c>
      <c r="CZ1689" s="192">
        <v>99.994500000000002</v>
      </c>
      <c r="DA1689" s="43" t="s">
        <v>2046</v>
      </c>
      <c r="DD1689" s="43" t="s">
        <v>1397</v>
      </c>
      <c r="DE1689" s="43"/>
      <c r="DF1689" s="43"/>
      <c r="DG1689" s="43"/>
      <c r="DH1689" s="43"/>
      <c r="DI1689" s="43"/>
      <c r="DJ1689" s="43"/>
      <c r="DK1689" s="43"/>
      <c r="DL1689" s="43"/>
      <c r="DM1689" s="43"/>
      <c r="DN1689" s="43"/>
      <c r="DO1689" s="43"/>
      <c r="DP1689" s="43"/>
      <c r="DQ1689" s="43"/>
      <c r="DR1689" s="124"/>
      <c r="DS1689" s="43"/>
    </row>
    <row r="1690" spans="1:123" s="39" customFormat="1" hidden="1" x14ac:dyDescent="0.2">
      <c r="A1690" s="44" t="str">
        <f t="shared" si="685"/>
        <v>Redfield</v>
      </c>
      <c r="B1690" s="44" t="str">
        <f t="shared" si="684"/>
        <v>1,1-Dichloroethylene</v>
      </c>
      <c r="C1690" s="38" t="s">
        <v>2587</v>
      </c>
      <c r="D1690" s="38" t="str">
        <f t="shared" si="691"/>
        <v>SI</v>
      </c>
      <c r="E1690" s="189" t="s">
        <v>371</v>
      </c>
      <c r="F1690" s="155" t="str">
        <f t="shared" si="687"/>
        <v>Residence 105</v>
      </c>
      <c r="G1690" s="44" t="str">
        <f t="shared" si="686"/>
        <v>residential</v>
      </c>
      <c r="H1690" s="44" t="str">
        <f t="shared" si="702"/>
        <v>Basement</v>
      </c>
      <c r="I1690" s="38" t="str">
        <f t="shared" si="692"/>
        <v>Y</v>
      </c>
      <c r="J1690" s="38" t="str">
        <f t="shared" si="693"/>
        <v>Y</v>
      </c>
      <c r="K1690" s="38" t="str">
        <f t="shared" si="694"/>
        <v>Y</v>
      </c>
      <c r="L1690" s="44"/>
      <c r="M1690" s="38" t="str">
        <f t="shared" si="699"/>
        <v/>
      </c>
      <c r="N1690" s="38" t="str">
        <f t="shared" si="700"/>
        <v/>
      </c>
      <c r="O1690" s="38" t="str">
        <f t="shared" si="695"/>
        <v/>
      </c>
      <c r="P1690" s="44"/>
      <c r="Q1690" s="44"/>
      <c r="R1690" s="44"/>
      <c r="S1690" s="44"/>
      <c r="T1690" s="44"/>
      <c r="U1690" s="44"/>
      <c r="V1690" s="44"/>
      <c r="W1690" s="44"/>
      <c r="X1690" s="44"/>
      <c r="Y1690" s="38" t="str">
        <f t="shared" si="703"/>
        <v>Y</v>
      </c>
      <c r="Z1690" s="38" t="str">
        <f t="shared" si="704"/>
        <v>Y</v>
      </c>
      <c r="AA1690" s="38" t="str">
        <f t="shared" si="701"/>
        <v>Y</v>
      </c>
      <c r="AC1690" s="59"/>
      <c r="AD1690" s="204"/>
      <c r="AE1690" s="38"/>
      <c r="AF1690" s="38"/>
      <c r="AG1690" s="125">
        <f t="shared" si="696"/>
        <v>100.04</v>
      </c>
      <c r="AH1690" s="39">
        <v>11</v>
      </c>
      <c r="AI1690" s="123">
        <f t="shared" si="697"/>
        <v>65675.533174316733</v>
      </c>
      <c r="AM1690" s="40">
        <f t="shared" si="688"/>
        <v>1.79999995231628</v>
      </c>
      <c r="AN1690" s="39">
        <f t="shared" si="705"/>
        <v>0.8</v>
      </c>
      <c r="AO1690" s="204">
        <f t="shared" si="698"/>
        <v>2.7407466149360371E-5</v>
      </c>
      <c r="AP1690" s="204"/>
      <c r="AQ1690" s="59"/>
      <c r="AR1690" s="59"/>
      <c r="AS1690" s="115">
        <f t="shared" si="689"/>
        <v>1</v>
      </c>
      <c r="AT1690" s="115">
        <f t="shared" si="690"/>
        <v>0</v>
      </c>
      <c r="AU1690" s="115"/>
      <c r="AV1690" s="115"/>
      <c r="AY1690" s="115"/>
      <c r="AZ1690" s="115"/>
      <c r="BA1690" s="43">
        <v>49</v>
      </c>
      <c r="BB1690" s="43" t="s">
        <v>750</v>
      </c>
      <c r="BC1690" s="189" t="s">
        <v>554</v>
      </c>
      <c r="BD1690" t="s">
        <v>851</v>
      </c>
      <c r="BE1690" s="37" t="s">
        <v>656</v>
      </c>
      <c r="BF1690" s="38"/>
      <c r="BG1690" s="43"/>
      <c r="BH1690" s="189" t="s">
        <v>2520</v>
      </c>
      <c r="BI1690" s="43" t="s">
        <v>1387</v>
      </c>
      <c r="BJ1690" s="43" t="s">
        <v>1388</v>
      </c>
      <c r="BK1690" s="189" t="s">
        <v>573</v>
      </c>
      <c r="BN1690" s="43"/>
      <c r="BO1690" s="43" t="s">
        <v>1395</v>
      </c>
      <c r="BP1690" s="48" t="s">
        <v>1406</v>
      </c>
      <c r="BS1690" s="43" t="s">
        <v>538</v>
      </c>
      <c r="BT1690" s="190" t="s">
        <v>2320</v>
      </c>
      <c r="BU1690" s="190"/>
      <c r="BV1690" s="190"/>
      <c r="BW1690" s="249">
        <v>36879</v>
      </c>
      <c r="BX1690" s="249"/>
      <c r="BY1690" s="48" t="s">
        <v>451</v>
      </c>
      <c r="BZ1690" s="191">
        <v>1.79999995231628</v>
      </c>
      <c r="CA1690" s="43" t="s">
        <v>1396</v>
      </c>
      <c r="CD1690" s="124" t="s">
        <v>1397</v>
      </c>
      <c r="CE1690" s="43"/>
      <c r="CR1690" s="43" t="s">
        <v>751</v>
      </c>
      <c r="CU1690" s="192">
        <v>103.01900000000001</v>
      </c>
      <c r="CV1690" s="39" t="s">
        <v>1395</v>
      </c>
      <c r="CW1690" s="2"/>
      <c r="CX1690" s="193"/>
      <c r="CY1690" s="39" t="s">
        <v>2438</v>
      </c>
      <c r="CZ1690" s="192">
        <v>100.04</v>
      </c>
      <c r="DA1690" s="43" t="s">
        <v>2046</v>
      </c>
      <c r="DD1690" s="43" t="s">
        <v>1397</v>
      </c>
      <c r="DE1690" s="43"/>
      <c r="DF1690" s="43"/>
      <c r="DG1690" s="43"/>
      <c r="DH1690" s="43"/>
      <c r="DI1690" s="43"/>
      <c r="DJ1690" s="43"/>
      <c r="DK1690" s="43"/>
      <c r="DL1690" s="43"/>
      <c r="DM1690" s="43"/>
      <c r="DN1690" s="43"/>
      <c r="DO1690" s="43"/>
      <c r="DP1690" s="43"/>
      <c r="DQ1690" s="43"/>
      <c r="DR1690" s="124"/>
      <c r="DS1690" s="43"/>
    </row>
    <row r="1691" spans="1:123" s="39" customFormat="1" hidden="1" x14ac:dyDescent="0.2">
      <c r="A1691" s="44" t="str">
        <f t="shared" si="685"/>
        <v>Redfield</v>
      </c>
      <c r="B1691" s="44" t="str">
        <f t="shared" si="684"/>
        <v>1,1-Dichloroethylene</v>
      </c>
      <c r="C1691" s="38" t="s">
        <v>2587</v>
      </c>
      <c r="D1691" s="38" t="str">
        <f t="shared" si="691"/>
        <v>SI</v>
      </c>
      <c r="E1691" s="189" t="s">
        <v>371</v>
      </c>
      <c r="F1691" s="155" t="str">
        <f t="shared" si="687"/>
        <v>Residence 106</v>
      </c>
      <c r="G1691" s="44" t="str">
        <f t="shared" si="686"/>
        <v>residential</v>
      </c>
      <c r="H1691" s="44" t="str">
        <f t="shared" si="702"/>
        <v>Basement</v>
      </c>
      <c r="I1691" s="38" t="str">
        <f t="shared" si="692"/>
        <v>Y</v>
      </c>
      <c r="J1691" s="38" t="str">
        <f t="shared" si="693"/>
        <v>Y</v>
      </c>
      <c r="K1691" s="38" t="str">
        <f t="shared" si="694"/>
        <v>Y</v>
      </c>
      <c r="L1691" s="44"/>
      <c r="M1691" s="38" t="str">
        <f t="shared" si="699"/>
        <v/>
      </c>
      <c r="N1691" s="38" t="str">
        <f t="shared" si="700"/>
        <v/>
      </c>
      <c r="O1691" s="38" t="str">
        <f t="shared" si="695"/>
        <v/>
      </c>
      <c r="P1691" s="44"/>
      <c r="Q1691" s="44"/>
      <c r="R1691" s="44"/>
      <c r="S1691" s="44"/>
      <c r="T1691" s="44"/>
      <c r="U1691" s="44"/>
      <c r="V1691" s="44"/>
      <c r="W1691" s="44"/>
      <c r="X1691" s="44"/>
      <c r="Y1691" s="38" t="str">
        <f t="shared" si="703"/>
        <v>Y</v>
      </c>
      <c r="Z1691" s="38" t="str">
        <f t="shared" si="704"/>
        <v>Y</v>
      </c>
      <c r="AA1691" s="38" t="str">
        <f t="shared" si="701"/>
        <v>Y</v>
      </c>
      <c r="AC1691" s="59"/>
      <c r="AD1691" s="204"/>
      <c r="AE1691" s="38"/>
      <c r="AF1691" s="38"/>
      <c r="AG1691" s="125">
        <f t="shared" si="696"/>
        <v>99.994500000000002</v>
      </c>
      <c r="AH1691" s="39">
        <v>11</v>
      </c>
      <c r="AI1691" s="123">
        <f t="shared" si="697"/>
        <v>65645.662754890174</v>
      </c>
      <c r="AM1691" s="40">
        <f t="shared" si="688"/>
        <v>16</v>
      </c>
      <c r="AN1691" s="39">
        <f t="shared" si="705"/>
        <v>0.8</v>
      </c>
      <c r="AO1691" s="204">
        <f t="shared" si="698"/>
        <v>2.4373278185554009E-4</v>
      </c>
      <c r="AP1691" s="204"/>
      <c r="AQ1691" s="59"/>
      <c r="AR1691" s="59"/>
      <c r="AS1691" s="115">
        <f t="shared" si="689"/>
        <v>1</v>
      </c>
      <c r="AT1691" s="115">
        <f t="shared" si="690"/>
        <v>0</v>
      </c>
      <c r="AU1691" s="115"/>
      <c r="AV1691" s="115"/>
      <c r="AY1691" s="115"/>
      <c r="AZ1691" s="115"/>
      <c r="BA1691" s="43">
        <v>49</v>
      </c>
      <c r="BB1691" s="43" t="s">
        <v>750</v>
      </c>
      <c r="BC1691" s="189" t="s">
        <v>554</v>
      </c>
      <c r="BD1691" t="s">
        <v>851</v>
      </c>
      <c r="BE1691" s="37" t="s">
        <v>656</v>
      </c>
      <c r="BF1691" s="38"/>
      <c r="BG1691" s="43"/>
      <c r="BH1691" s="189" t="s">
        <v>2521</v>
      </c>
      <c r="BI1691" s="43" t="s">
        <v>1387</v>
      </c>
      <c r="BJ1691" s="43" t="s">
        <v>1388</v>
      </c>
      <c r="BK1691" s="189" t="s">
        <v>573</v>
      </c>
      <c r="BN1691" s="43"/>
      <c r="BO1691" s="43" t="s">
        <v>1395</v>
      </c>
      <c r="BP1691" s="48" t="s">
        <v>1406</v>
      </c>
      <c r="BS1691" s="43" t="s">
        <v>538</v>
      </c>
      <c r="BT1691" s="190" t="s">
        <v>2327</v>
      </c>
      <c r="BU1691" s="190"/>
      <c r="BV1691" s="190"/>
      <c r="BW1691" s="249">
        <v>37008</v>
      </c>
      <c r="BX1691" s="249"/>
      <c r="BY1691" s="48" t="s">
        <v>451</v>
      </c>
      <c r="BZ1691" s="191">
        <v>16</v>
      </c>
      <c r="CA1691" s="43" t="s">
        <v>1396</v>
      </c>
      <c r="CD1691" s="124" t="s">
        <v>1397</v>
      </c>
      <c r="CE1691" s="43"/>
      <c r="CR1691" s="43" t="s">
        <v>751</v>
      </c>
      <c r="CU1691" s="192">
        <v>384.95299999999997</v>
      </c>
      <c r="CV1691" s="39" t="s">
        <v>1395</v>
      </c>
      <c r="CW1691" s="2"/>
      <c r="CX1691" s="193"/>
      <c r="CY1691" s="39" t="s">
        <v>2438</v>
      </c>
      <c r="CZ1691" s="192">
        <v>99.994500000000002</v>
      </c>
      <c r="DA1691" s="43" t="s">
        <v>2046</v>
      </c>
      <c r="DD1691" s="43" t="s">
        <v>1397</v>
      </c>
      <c r="DE1691" s="43"/>
      <c r="DF1691" s="43"/>
      <c r="DG1691" s="43"/>
      <c r="DH1691" s="43"/>
      <c r="DI1691" s="43"/>
      <c r="DJ1691" s="43"/>
      <c r="DK1691" s="43"/>
      <c r="DL1691" s="43"/>
      <c r="DM1691" s="43"/>
      <c r="DN1691" s="43"/>
      <c r="DO1691" s="43"/>
      <c r="DP1691" s="43"/>
      <c r="DQ1691" s="43"/>
      <c r="DR1691" s="124"/>
      <c r="DS1691" s="43"/>
    </row>
    <row r="1692" spans="1:123" s="39" customFormat="1" hidden="1" x14ac:dyDescent="0.2">
      <c r="A1692" s="44" t="str">
        <f t="shared" si="685"/>
        <v>Redfield</v>
      </c>
      <c r="B1692" s="44" t="str">
        <f t="shared" si="684"/>
        <v>1,1-Dichloroethylene</v>
      </c>
      <c r="C1692" s="38" t="s">
        <v>2587</v>
      </c>
      <c r="D1692" s="38" t="str">
        <f t="shared" si="691"/>
        <v>S</v>
      </c>
      <c r="E1692" s="189" t="s">
        <v>372</v>
      </c>
      <c r="F1692" s="155" t="str">
        <f t="shared" si="687"/>
        <v>Residence 107</v>
      </c>
      <c r="G1692" s="44" t="str">
        <f t="shared" si="686"/>
        <v>residential</v>
      </c>
      <c r="H1692" s="44" t="str">
        <f t="shared" si="702"/>
        <v>Basement</v>
      </c>
      <c r="I1692" s="38" t="str">
        <f t="shared" si="692"/>
        <v>Y</v>
      </c>
      <c r="J1692" s="38" t="str">
        <f t="shared" si="693"/>
        <v>Y</v>
      </c>
      <c r="K1692" s="38" t="str">
        <f t="shared" si="694"/>
        <v>Y</v>
      </c>
      <c r="L1692" s="44"/>
      <c r="M1692" s="38" t="str">
        <f t="shared" si="699"/>
        <v/>
      </c>
      <c r="N1692" s="38" t="str">
        <f t="shared" si="700"/>
        <v/>
      </c>
      <c r="O1692" s="38" t="str">
        <f t="shared" si="695"/>
        <v/>
      </c>
      <c r="P1692" s="44"/>
      <c r="Q1692" s="44"/>
      <c r="R1692" s="44"/>
      <c r="S1692" s="44"/>
      <c r="T1692" s="44"/>
      <c r="U1692" s="44"/>
      <c r="V1692" s="44"/>
      <c r="W1692" s="44"/>
      <c r="X1692" s="44"/>
      <c r="Y1692" s="38" t="str">
        <f t="shared" si="703"/>
        <v>Y</v>
      </c>
      <c r="Z1692" s="38" t="str">
        <f t="shared" si="704"/>
        <v>Y</v>
      </c>
      <c r="AA1692" s="38" t="str">
        <f t="shared" si="701"/>
        <v>Y</v>
      </c>
      <c r="AC1692" s="59"/>
      <c r="AD1692" s="204"/>
      <c r="AE1692" s="38"/>
      <c r="AF1692" s="38"/>
      <c r="AG1692" s="125">
        <f t="shared" si="696"/>
        <v>199.99299999999999</v>
      </c>
      <c r="AH1692" s="39">
        <v>11</v>
      </c>
      <c r="AI1692" s="123">
        <f t="shared" si="697"/>
        <v>131293.95148071897</v>
      </c>
      <c r="AM1692" s="40">
        <f t="shared" si="688"/>
        <v>3.5999999046325599</v>
      </c>
      <c r="AN1692" s="39">
        <f t="shared" si="705"/>
        <v>0.8</v>
      </c>
      <c r="AO1692" s="204">
        <f t="shared" si="698"/>
        <v>2.7419388814428621E-5</v>
      </c>
      <c r="AP1692" s="204"/>
      <c r="AQ1692" s="59"/>
      <c r="AR1692" s="59"/>
      <c r="AS1692" s="115">
        <f t="shared" si="689"/>
        <v>1</v>
      </c>
      <c r="AT1692" s="115">
        <f t="shared" si="690"/>
        <v>0</v>
      </c>
      <c r="AU1692" s="115"/>
      <c r="AV1692" s="115"/>
      <c r="AY1692" s="115"/>
      <c r="AZ1692" s="115"/>
      <c r="BA1692" s="43">
        <v>49</v>
      </c>
      <c r="BB1692" s="43" t="s">
        <v>750</v>
      </c>
      <c r="BC1692" s="189" t="s">
        <v>1385</v>
      </c>
      <c r="BD1692" t="s">
        <v>225</v>
      </c>
      <c r="BE1692" s="37" t="s">
        <v>656</v>
      </c>
      <c r="BF1692" s="38"/>
      <c r="BG1692" s="43"/>
      <c r="BH1692" s="189" t="s">
        <v>2522</v>
      </c>
      <c r="BI1692" s="43" t="s">
        <v>1387</v>
      </c>
      <c r="BJ1692" s="43" t="s">
        <v>1388</v>
      </c>
      <c r="BK1692" s="189" t="s">
        <v>573</v>
      </c>
      <c r="BN1692" s="43"/>
      <c r="BO1692" s="43" t="s">
        <v>1395</v>
      </c>
      <c r="BP1692" s="48" t="s">
        <v>1406</v>
      </c>
      <c r="BS1692" s="43" t="s">
        <v>538</v>
      </c>
      <c r="BT1692" s="190" t="s">
        <v>2322</v>
      </c>
      <c r="BU1692" s="190"/>
      <c r="BV1692" s="190"/>
      <c r="BW1692" s="249">
        <v>36895</v>
      </c>
      <c r="BX1692" s="249"/>
      <c r="BY1692" s="48" t="s">
        <v>451</v>
      </c>
      <c r="BZ1692" s="191">
        <v>3.5999999046325599</v>
      </c>
      <c r="CA1692" s="43" t="s">
        <v>1396</v>
      </c>
      <c r="CD1692" s="124" t="s">
        <v>1397</v>
      </c>
      <c r="CE1692" s="43"/>
      <c r="CR1692" s="43" t="s">
        <v>751</v>
      </c>
      <c r="CU1692" s="192">
        <v>166.80600000000001</v>
      </c>
      <c r="CV1692" s="39" t="s">
        <v>1395</v>
      </c>
      <c r="CW1692" s="2"/>
      <c r="CX1692" s="193"/>
      <c r="CY1692" s="39" t="s">
        <v>2438</v>
      </c>
      <c r="CZ1692" s="192">
        <v>199.99299999999999</v>
      </c>
      <c r="DA1692" s="43" t="s">
        <v>2046</v>
      </c>
      <c r="DD1692" s="43" t="s">
        <v>1397</v>
      </c>
      <c r="DE1692" s="43"/>
      <c r="DF1692" s="43"/>
      <c r="DG1692" s="43"/>
      <c r="DH1692" s="43"/>
      <c r="DI1692" s="43"/>
      <c r="DJ1692" s="43"/>
      <c r="DK1692" s="43"/>
      <c r="DL1692" s="43"/>
      <c r="DM1692" s="43"/>
      <c r="DN1692" s="43"/>
      <c r="DO1692" s="43"/>
      <c r="DP1692" s="43"/>
      <c r="DQ1692" s="43"/>
      <c r="DR1692" s="124"/>
      <c r="DS1692" s="43"/>
    </row>
    <row r="1693" spans="1:123" s="39" customFormat="1" hidden="1" x14ac:dyDescent="0.2">
      <c r="A1693" s="44" t="str">
        <f t="shared" si="685"/>
        <v>Redfield</v>
      </c>
      <c r="B1693" s="44" t="str">
        <f t="shared" si="684"/>
        <v>1,1-Dichloroethylene</v>
      </c>
      <c r="C1693" s="38" t="s">
        <v>2587</v>
      </c>
      <c r="D1693" s="38" t="str">
        <f t="shared" si="691"/>
        <v>S</v>
      </c>
      <c r="E1693" s="189" t="s">
        <v>372</v>
      </c>
      <c r="F1693" s="155" t="str">
        <f t="shared" si="687"/>
        <v>Residence 108</v>
      </c>
      <c r="G1693" s="44" t="str">
        <f t="shared" si="686"/>
        <v>residential</v>
      </c>
      <c r="H1693" s="44" t="str">
        <f t="shared" si="702"/>
        <v>Basement</v>
      </c>
      <c r="I1693" s="38" t="str">
        <f t="shared" si="692"/>
        <v>Y</v>
      </c>
      <c r="J1693" s="38" t="str">
        <f t="shared" si="693"/>
        <v>Y</v>
      </c>
      <c r="K1693" s="38" t="str">
        <f t="shared" si="694"/>
        <v>Y</v>
      </c>
      <c r="L1693" s="44"/>
      <c r="M1693" s="38" t="str">
        <f t="shared" si="699"/>
        <v/>
      </c>
      <c r="N1693" s="38" t="str">
        <f t="shared" si="700"/>
        <v/>
      </c>
      <c r="O1693" s="38" t="str">
        <f t="shared" si="695"/>
        <v/>
      </c>
      <c r="P1693" s="44"/>
      <c r="Q1693" s="44"/>
      <c r="R1693" s="44"/>
      <c r="S1693" s="44"/>
      <c r="T1693" s="44"/>
      <c r="U1693" s="44"/>
      <c r="V1693" s="44"/>
      <c r="W1693" s="44"/>
      <c r="X1693" s="44"/>
      <c r="Y1693" s="38" t="str">
        <f t="shared" si="703"/>
        <v>Y</v>
      </c>
      <c r="Z1693" s="38" t="str">
        <f t="shared" si="704"/>
        <v>Y</v>
      </c>
      <c r="AA1693" s="38" t="str">
        <f t="shared" si="701"/>
        <v>Y</v>
      </c>
      <c r="AC1693" s="59"/>
      <c r="AD1693" s="204"/>
      <c r="AE1693" s="38"/>
      <c r="AF1693" s="38"/>
      <c r="AG1693" s="125">
        <f t="shared" si="696"/>
        <v>199.99299999999999</v>
      </c>
      <c r="AH1693" s="39">
        <v>11</v>
      </c>
      <c r="AI1693" s="123">
        <f t="shared" si="697"/>
        <v>131293.95148071897</v>
      </c>
      <c r="AM1693" s="40">
        <f t="shared" si="688"/>
        <v>20</v>
      </c>
      <c r="AN1693" s="39">
        <f t="shared" si="705"/>
        <v>0.8</v>
      </c>
      <c r="AO1693" s="204">
        <f t="shared" si="698"/>
        <v>1.5232994189330251E-4</v>
      </c>
      <c r="AP1693" s="204"/>
      <c r="AQ1693" s="59"/>
      <c r="AR1693" s="59"/>
      <c r="AS1693" s="115">
        <f t="shared" si="689"/>
        <v>1</v>
      </c>
      <c r="AT1693" s="115">
        <f t="shared" si="690"/>
        <v>0</v>
      </c>
      <c r="AU1693" s="115"/>
      <c r="AV1693" s="115"/>
      <c r="AY1693" s="115"/>
      <c r="AZ1693" s="115"/>
      <c r="BA1693" s="43">
        <v>49</v>
      </c>
      <c r="BB1693" s="43" t="s">
        <v>750</v>
      </c>
      <c r="BC1693" s="189" t="s">
        <v>1385</v>
      </c>
      <c r="BD1693" t="s">
        <v>225</v>
      </c>
      <c r="BE1693" s="37" t="s">
        <v>656</v>
      </c>
      <c r="BF1693" s="38"/>
      <c r="BG1693" s="43"/>
      <c r="BH1693" s="189" t="s">
        <v>2523</v>
      </c>
      <c r="BI1693" s="43" t="s">
        <v>1387</v>
      </c>
      <c r="BJ1693" s="43" t="s">
        <v>1388</v>
      </c>
      <c r="BK1693" s="189" t="s">
        <v>573</v>
      </c>
      <c r="BN1693" s="43"/>
      <c r="BO1693" s="43" t="s">
        <v>1395</v>
      </c>
      <c r="BP1693" s="48" t="s">
        <v>1406</v>
      </c>
      <c r="BS1693" s="43" t="s">
        <v>538</v>
      </c>
      <c r="BT1693" s="190" t="s">
        <v>2323</v>
      </c>
      <c r="BU1693" s="190"/>
      <c r="BV1693" s="190"/>
      <c r="BW1693" s="249">
        <v>37271</v>
      </c>
      <c r="BX1693" s="249"/>
      <c r="BY1693" s="48" t="s">
        <v>451</v>
      </c>
      <c r="BZ1693" s="191">
        <v>20</v>
      </c>
      <c r="CA1693" s="43" t="s">
        <v>1396</v>
      </c>
      <c r="CD1693" s="124" t="s">
        <v>1397</v>
      </c>
      <c r="CE1693" s="43"/>
      <c r="CR1693" s="43" t="s">
        <v>751</v>
      </c>
      <c r="CU1693" s="192">
        <v>158.13999999999999</v>
      </c>
      <c r="CV1693" s="39" t="s">
        <v>1395</v>
      </c>
      <c r="CW1693" s="2"/>
      <c r="CX1693" s="193"/>
      <c r="CY1693" s="39" t="s">
        <v>2438</v>
      </c>
      <c r="CZ1693" s="192">
        <v>199.99299999999999</v>
      </c>
      <c r="DA1693" s="43" t="s">
        <v>2046</v>
      </c>
      <c r="DD1693" s="43" t="s">
        <v>1397</v>
      </c>
      <c r="DE1693" s="43"/>
      <c r="DF1693" s="43"/>
      <c r="DG1693" s="43"/>
      <c r="DH1693" s="43"/>
      <c r="DI1693" s="43"/>
      <c r="DJ1693" s="43"/>
      <c r="DK1693" s="43"/>
      <c r="DL1693" s="43"/>
      <c r="DM1693" s="43"/>
      <c r="DN1693" s="43"/>
      <c r="DO1693" s="43"/>
      <c r="DP1693" s="43"/>
      <c r="DQ1693" s="43"/>
      <c r="DR1693" s="124"/>
      <c r="DS1693" s="43"/>
    </row>
    <row r="1694" spans="1:123" s="39" customFormat="1" hidden="1" x14ac:dyDescent="0.2">
      <c r="A1694" s="44" t="str">
        <f t="shared" si="685"/>
        <v>Redfield</v>
      </c>
      <c r="B1694" s="44" t="str">
        <f t="shared" si="684"/>
        <v>1,1-Dichloroethylene</v>
      </c>
      <c r="C1694" s="38" t="s">
        <v>2587</v>
      </c>
      <c r="D1694" s="38" t="str">
        <f t="shared" si="691"/>
        <v>S</v>
      </c>
      <c r="E1694" s="189" t="s">
        <v>372</v>
      </c>
      <c r="F1694" s="155" t="str">
        <f t="shared" si="687"/>
        <v>Residence 109</v>
      </c>
      <c r="G1694" s="44" t="str">
        <f t="shared" si="686"/>
        <v>residential</v>
      </c>
      <c r="H1694" s="44" t="str">
        <f t="shared" si="702"/>
        <v>Basement</v>
      </c>
      <c r="I1694" s="38" t="str">
        <f t="shared" si="692"/>
        <v>Y</v>
      </c>
      <c r="J1694" s="38" t="str">
        <f t="shared" si="693"/>
        <v>Y</v>
      </c>
      <c r="K1694" s="38" t="str">
        <f t="shared" si="694"/>
        <v>Y</v>
      </c>
      <c r="L1694" s="44"/>
      <c r="M1694" s="38" t="str">
        <f t="shared" si="699"/>
        <v/>
      </c>
      <c r="N1694" s="38" t="str">
        <f t="shared" si="700"/>
        <v/>
      </c>
      <c r="O1694" s="38" t="str">
        <f t="shared" si="695"/>
        <v/>
      </c>
      <c r="P1694" s="44"/>
      <c r="Q1694" s="44"/>
      <c r="R1694" s="44"/>
      <c r="S1694" s="44"/>
      <c r="T1694" s="44"/>
      <c r="U1694" s="44"/>
      <c r="V1694" s="44"/>
      <c r="W1694" s="44"/>
      <c r="X1694" s="44"/>
      <c r="Y1694" s="38" t="str">
        <f t="shared" si="703"/>
        <v>Y</v>
      </c>
      <c r="Z1694" s="38" t="str">
        <f t="shared" si="704"/>
        <v>Y</v>
      </c>
      <c r="AA1694" s="38" t="str">
        <f t="shared" si="701"/>
        <v>Y</v>
      </c>
      <c r="AC1694" s="59"/>
      <c r="AD1694" s="204"/>
      <c r="AE1694" s="38"/>
      <c r="AF1694" s="38"/>
      <c r="AG1694" s="125">
        <f t="shared" si="696"/>
        <v>199.99299999999999</v>
      </c>
      <c r="AH1694" s="39">
        <v>11</v>
      </c>
      <c r="AI1694" s="123">
        <f t="shared" si="697"/>
        <v>131293.95148071897</v>
      </c>
      <c r="AM1694" s="40">
        <f t="shared" si="688"/>
        <v>2.5</v>
      </c>
      <c r="AN1694" s="39">
        <f t="shared" si="705"/>
        <v>0.8</v>
      </c>
      <c r="AO1694" s="204">
        <f t="shared" si="698"/>
        <v>1.9041242736662814E-5</v>
      </c>
      <c r="AP1694" s="204"/>
      <c r="AQ1694" s="59"/>
      <c r="AR1694" s="59"/>
      <c r="AS1694" s="115">
        <f t="shared" si="689"/>
        <v>1</v>
      </c>
      <c r="AT1694" s="115">
        <f t="shared" si="690"/>
        <v>0</v>
      </c>
      <c r="AU1694" s="115"/>
      <c r="AV1694" s="115"/>
      <c r="AY1694" s="115"/>
      <c r="AZ1694" s="115"/>
      <c r="BA1694" s="43">
        <v>49</v>
      </c>
      <c r="BB1694" s="43" t="s">
        <v>750</v>
      </c>
      <c r="BC1694" s="189" t="s">
        <v>1385</v>
      </c>
      <c r="BD1694" t="s">
        <v>225</v>
      </c>
      <c r="BE1694" s="37" t="s">
        <v>656</v>
      </c>
      <c r="BF1694" s="38"/>
      <c r="BG1694" s="43"/>
      <c r="BH1694" s="189" t="s">
        <v>2063</v>
      </c>
      <c r="BI1694" s="43" t="s">
        <v>1387</v>
      </c>
      <c r="BJ1694" s="43" t="s">
        <v>1388</v>
      </c>
      <c r="BK1694" s="189" t="s">
        <v>573</v>
      </c>
      <c r="BN1694" s="43"/>
      <c r="BO1694" s="43" t="s">
        <v>1395</v>
      </c>
      <c r="BP1694" s="48" t="s">
        <v>1406</v>
      </c>
      <c r="BS1694" s="43" t="s">
        <v>538</v>
      </c>
      <c r="BT1694" s="190" t="s">
        <v>2322</v>
      </c>
      <c r="BU1694" s="190"/>
      <c r="BV1694" s="190"/>
      <c r="BW1694" s="249">
        <v>36852</v>
      </c>
      <c r="BX1694" s="249"/>
      <c r="BY1694" s="48" t="s">
        <v>451</v>
      </c>
      <c r="BZ1694" s="191">
        <v>2.5</v>
      </c>
      <c r="CA1694" s="43" t="s">
        <v>1396</v>
      </c>
      <c r="CD1694" s="124" t="s">
        <v>1397</v>
      </c>
      <c r="CE1694" s="43"/>
      <c r="CR1694" s="43" t="s">
        <v>751</v>
      </c>
      <c r="CU1694" s="192">
        <v>111.258</v>
      </c>
      <c r="CV1694" s="39" t="s">
        <v>1395</v>
      </c>
      <c r="CW1694" s="2"/>
      <c r="CX1694" s="193"/>
      <c r="CY1694" s="39" t="s">
        <v>2438</v>
      </c>
      <c r="CZ1694" s="192">
        <v>199.99299999999999</v>
      </c>
      <c r="DA1694" s="43" t="s">
        <v>2046</v>
      </c>
      <c r="DD1694" s="43" t="s">
        <v>1397</v>
      </c>
      <c r="DE1694" s="43"/>
      <c r="DF1694" s="43"/>
      <c r="DG1694" s="43"/>
      <c r="DH1694" s="43"/>
      <c r="DI1694" s="43"/>
      <c r="DJ1694" s="43"/>
      <c r="DK1694" s="43"/>
      <c r="DL1694" s="43"/>
      <c r="DM1694" s="43"/>
      <c r="DN1694" s="43"/>
      <c r="DO1694" s="43"/>
      <c r="DP1694" s="43"/>
      <c r="DQ1694" s="43"/>
      <c r="DR1694" s="124"/>
      <c r="DS1694" s="43"/>
    </row>
    <row r="1695" spans="1:123" s="39" customFormat="1" hidden="1" x14ac:dyDescent="0.2">
      <c r="A1695" s="44" t="str">
        <f t="shared" si="685"/>
        <v>Redfield</v>
      </c>
      <c r="B1695" s="44" t="str">
        <f t="shared" si="684"/>
        <v>1,1-Dichloroethylene</v>
      </c>
      <c r="C1695" s="38" t="s">
        <v>2587</v>
      </c>
      <c r="D1695" s="38" t="str">
        <f t="shared" si="691"/>
        <v>SI</v>
      </c>
      <c r="E1695" s="189" t="s">
        <v>371</v>
      </c>
      <c r="F1695" s="155" t="str">
        <f t="shared" si="687"/>
        <v>Residence 110</v>
      </c>
      <c r="G1695" s="44" t="str">
        <f t="shared" si="686"/>
        <v>residential</v>
      </c>
      <c r="H1695" s="44" t="str">
        <f t="shared" si="702"/>
        <v>Basement</v>
      </c>
      <c r="I1695" s="38" t="str">
        <f t="shared" si="692"/>
        <v>Y</v>
      </c>
      <c r="J1695" s="38" t="str">
        <f t="shared" si="693"/>
        <v>Y</v>
      </c>
      <c r="K1695" s="38" t="str">
        <f t="shared" si="694"/>
        <v>Y</v>
      </c>
      <c r="L1695" s="44"/>
      <c r="M1695" s="38" t="str">
        <f t="shared" si="699"/>
        <v/>
      </c>
      <c r="N1695" s="38" t="str">
        <f t="shared" si="700"/>
        <v/>
      </c>
      <c r="O1695" s="38" t="str">
        <f t="shared" si="695"/>
        <v/>
      </c>
      <c r="P1695" s="44"/>
      <c r="Q1695" s="44"/>
      <c r="R1695" s="44"/>
      <c r="S1695" s="44"/>
      <c r="T1695" s="44"/>
      <c r="U1695" s="44"/>
      <c r="V1695" s="44"/>
      <c r="W1695" s="44"/>
      <c r="X1695" s="44"/>
      <c r="Y1695" s="38" t="str">
        <f t="shared" si="703"/>
        <v>Y</v>
      </c>
      <c r="Z1695" s="38" t="str">
        <f t="shared" si="704"/>
        <v>Y</v>
      </c>
      <c r="AA1695" s="38" t="str">
        <f t="shared" si="701"/>
        <v>Y</v>
      </c>
      <c r="AC1695" s="59"/>
      <c r="AD1695" s="204"/>
      <c r="AE1695" s="38"/>
      <c r="AF1695" s="38"/>
      <c r="AG1695" s="125">
        <f t="shared" si="696"/>
        <v>101.124</v>
      </c>
      <c r="AH1695" s="39">
        <v>11</v>
      </c>
      <c r="AI1695" s="123">
        <f t="shared" si="697"/>
        <v>66387.171298676578</v>
      </c>
      <c r="AM1695" s="40">
        <f t="shared" si="688"/>
        <v>2</v>
      </c>
      <c r="AN1695" s="39">
        <f t="shared" si="705"/>
        <v>0.8</v>
      </c>
      <c r="AO1695" s="204">
        <f t="shared" si="698"/>
        <v>3.0126302429756784E-5</v>
      </c>
      <c r="AP1695" s="204"/>
      <c r="AQ1695" s="59"/>
      <c r="AR1695" s="59"/>
      <c r="AS1695" s="115">
        <f t="shared" si="689"/>
        <v>1</v>
      </c>
      <c r="AT1695" s="115">
        <f t="shared" si="690"/>
        <v>0</v>
      </c>
      <c r="AU1695" s="115"/>
      <c r="AV1695" s="115"/>
      <c r="AY1695" s="115"/>
      <c r="AZ1695" s="115"/>
      <c r="BA1695" s="43">
        <v>49</v>
      </c>
      <c r="BB1695" s="43" t="s">
        <v>750</v>
      </c>
      <c r="BC1695" s="189" t="s">
        <v>554</v>
      </c>
      <c r="BD1695" t="s">
        <v>851</v>
      </c>
      <c r="BE1695" s="37" t="s">
        <v>656</v>
      </c>
      <c r="BF1695" s="38"/>
      <c r="BG1695" s="43"/>
      <c r="BH1695" s="189" t="s">
        <v>2064</v>
      </c>
      <c r="BI1695" s="43" t="s">
        <v>1387</v>
      </c>
      <c r="BJ1695" s="43" t="s">
        <v>1388</v>
      </c>
      <c r="BK1695" s="189" t="s">
        <v>573</v>
      </c>
      <c r="BN1695" s="43"/>
      <c r="BO1695" s="43" t="s">
        <v>1395</v>
      </c>
      <c r="BP1695" s="48" t="s">
        <v>1406</v>
      </c>
      <c r="BS1695" s="43" t="s">
        <v>538</v>
      </c>
      <c r="BT1695" s="190" t="s">
        <v>2322</v>
      </c>
      <c r="BU1695" s="190"/>
      <c r="BV1695" s="190"/>
      <c r="BW1695" s="249">
        <v>36880</v>
      </c>
      <c r="BX1695" s="249"/>
      <c r="BY1695" s="48" t="s">
        <v>451</v>
      </c>
      <c r="BZ1695" s="191">
        <v>2</v>
      </c>
      <c r="CA1695" s="43" t="s">
        <v>1396</v>
      </c>
      <c r="CD1695" s="124" t="s">
        <v>1397</v>
      </c>
      <c r="CE1695" s="43"/>
      <c r="CR1695" s="43" t="s">
        <v>751</v>
      </c>
      <c r="CU1695" s="192">
        <v>169.155</v>
      </c>
      <c r="CV1695" s="39" t="s">
        <v>1395</v>
      </c>
      <c r="CW1695" s="2"/>
      <c r="CX1695" s="193"/>
      <c r="CY1695" s="39" t="s">
        <v>2438</v>
      </c>
      <c r="CZ1695" s="192">
        <v>101.124</v>
      </c>
      <c r="DA1695" s="43" t="s">
        <v>2046</v>
      </c>
      <c r="DD1695" s="43" t="s">
        <v>1397</v>
      </c>
      <c r="DE1695" s="43"/>
      <c r="DF1695" s="43"/>
      <c r="DG1695" s="43"/>
      <c r="DH1695" s="43"/>
      <c r="DI1695" s="43"/>
      <c r="DJ1695" s="43"/>
      <c r="DK1695" s="43"/>
      <c r="DL1695" s="43"/>
      <c r="DM1695" s="43"/>
      <c r="DN1695" s="43"/>
      <c r="DO1695" s="43"/>
      <c r="DP1695" s="43"/>
      <c r="DQ1695" s="43"/>
      <c r="DR1695" s="124"/>
      <c r="DS1695" s="43"/>
    </row>
    <row r="1696" spans="1:123" s="39" customFormat="1" hidden="1" x14ac:dyDescent="0.2">
      <c r="A1696" s="44" t="str">
        <f t="shared" si="685"/>
        <v>Redfield</v>
      </c>
      <c r="B1696" s="44" t="str">
        <f t="shared" si="684"/>
        <v>1,1-Dichloroethylene</v>
      </c>
      <c r="C1696" s="38" t="s">
        <v>2587</v>
      </c>
      <c r="D1696" s="38" t="str">
        <f t="shared" si="691"/>
        <v>SI</v>
      </c>
      <c r="E1696" s="189" t="s">
        <v>371</v>
      </c>
      <c r="F1696" s="155" t="str">
        <f t="shared" si="687"/>
        <v>Residence 111</v>
      </c>
      <c r="G1696" s="44" t="str">
        <f t="shared" si="686"/>
        <v>residential</v>
      </c>
      <c r="H1696" s="44" t="str">
        <f t="shared" si="702"/>
        <v>Crawlspace</v>
      </c>
      <c r="I1696" s="38" t="str">
        <f t="shared" si="692"/>
        <v>Y</v>
      </c>
      <c r="J1696" s="38" t="str">
        <f t="shared" si="693"/>
        <v>Y</v>
      </c>
      <c r="K1696" s="38" t="str">
        <f t="shared" si="694"/>
        <v>Y</v>
      </c>
      <c r="L1696" s="44"/>
      <c r="M1696" s="38" t="str">
        <f t="shared" si="699"/>
        <v/>
      </c>
      <c r="N1696" s="38" t="str">
        <f t="shared" si="700"/>
        <v/>
      </c>
      <c r="O1696" s="38" t="str">
        <f t="shared" si="695"/>
        <v/>
      </c>
      <c r="P1696" s="44"/>
      <c r="Q1696" s="44"/>
      <c r="R1696" s="44"/>
      <c r="S1696" s="44"/>
      <c r="T1696" s="44"/>
      <c r="U1696" s="44"/>
      <c r="V1696" s="44"/>
      <c r="W1696" s="44"/>
      <c r="X1696" s="44"/>
      <c r="Y1696" s="38" t="str">
        <f t="shared" si="703"/>
        <v>Y</v>
      </c>
      <c r="Z1696" s="38" t="str">
        <f t="shared" si="704"/>
        <v>Y</v>
      </c>
      <c r="AA1696" s="38" t="str">
        <f t="shared" si="701"/>
        <v>Y</v>
      </c>
      <c r="AC1696" s="59"/>
      <c r="AD1696" s="204"/>
      <c r="AE1696" s="38"/>
      <c r="AF1696" s="38"/>
      <c r="AG1696" s="125">
        <f t="shared" si="696"/>
        <v>100.01</v>
      </c>
      <c r="AH1696" s="39">
        <v>11</v>
      </c>
      <c r="AI1696" s="123">
        <f t="shared" si="697"/>
        <v>65655.838392277248</v>
      </c>
      <c r="AM1696" s="40">
        <f t="shared" si="688"/>
        <v>7.0999999046325604</v>
      </c>
      <c r="AN1696" s="39">
        <f t="shared" si="705"/>
        <v>0.8</v>
      </c>
      <c r="AO1696" s="204">
        <f t="shared" si="698"/>
        <v>1.0813965792671525E-4</v>
      </c>
      <c r="AP1696" s="204"/>
      <c r="AQ1696" s="59"/>
      <c r="AR1696" s="59"/>
      <c r="AS1696" s="115">
        <f t="shared" si="689"/>
        <v>1</v>
      </c>
      <c r="AT1696" s="115">
        <f t="shared" si="690"/>
        <v>0</v>
      </c>
      <c r="AU1696" s="115"/>
      <c r="AV1696" s="115"/>
      <c r="AY1696" s="115"/>
      <c r="AZ1696" s="115"/>
      <c r="BA1696" s="43">
        <v>49</v>
      </c>
      <c r="BB1696" s="43" t="s">
        <v>750</v>
      </c>
      <c r="BC1696" s="189" t="s">
        <v>554</v>
      </c>
      <c r="BD1696" t="s">
        <v>851</v>
      </c>
      <c r="BE1696" s="37" t="s">
        <v>656</v>
      </c>
      <c r="BF1696" s="38"/>
      <c r="BG1696" s="43"/>
      <c r="BH1696" s="189" t="s">
        <v>2065</v>
      </c>
      <c r="BI1696" s="43" t="s">
        <v>1387</v>
      </c>
      <c r="BJ1696" s="43" t="s">
        <v>1388</v>
      </c>
      <c r="BK1696" s="189" t="s">
        <v>1489</v>
      </c>
      <c r="BN1696" s="43"/>
      <c r="BO1696" s="43" t="s">
        <v>1395</v>
      </c>
      <c r="BP1696" s="48" t="s">
        <v>1406</v>
      </c>
      <c r="BS1696" s="43" t="s">
        <v>538</v>
      </c>
      <c r="BT1696" s="190" t="s">
        <v>2322</v>
      </c>
      <c r="BU1696" s="190"/>
      <c r="BV1696" s="190"/>
      <c r="BW1696" s="249">
        <v>36998</v>
      </c>
      <c r="BX1696" s="249"/>
      <c r="BY1696" s="48" t="s">
        <v>451</v>
      </c>
      <c r="BZ1696" s="191">
        <v>7.0999999046325604</v>
      </c>
      <c r="CA1696" s="43" t="s">
        <v>1396</v>
      </c>
      <c r="CD1696" s="124" t="s">
        <v>1397</v>
      </c>
      <c r="CE1696" s="43"/>
      <c r="CR1696" s="43" t="s">
        <v>751</v>
      </c>
      <c r="CU1696" s="192">
        <v>248.227</v>
      </c>
      <c r="CV1696" s="39" t="s">
        <v>1395</v>
      </c>
      <c r="CW1696" s="2"/>
      <c r="CX1696" s="193"/>
      <c r="CY1696" s="39" t="s">
        <v>2438</v>
      </c>
      <c r="CZ1696" s="192">
        <v>100.01</v>
      </c>
      <c r="DA1696" s="43" t="s">
        <v>2046</v>
      </c>
      <c r="DD1696" s="43" t="s">
        <v>1397</v>
      </c>
      <c r="DE1696" s="43"/>
      <c r="DF1696" s="43"/>
      <c r="DG1696" s="43"/>
      <c r="DH1696" s="43"/>
      <c r="DI1696" s="43"/>
      <c r="DJ1696" s="43"/>
      <c r="DK1696" s="43"/>
      <c r="DL1696" s="43"/>
      <c r="DM1696" s="43"/>
      <c r="DN1696" s="43"/>
      <c r="DO1696" s="43"/>
      <c r="DP1696" s="43"/>
      <c r="DQ1696" s="43"/>
      <c r="DR1696" s="124"/>
      <c r="DS1696" s="43"/>
    </row>
    <row r="1697" spans="1:123" s="39" customFormat="1" hidden="1" x14ac:dyDescent="0.2">
      <c r="A1697" s="44" t="str">
        <f t="shared" si="685"/>
        <v>Redfield</v>
      </c>
      <c r="B1697" s="44" t="str">
        <f t="shared" si="684"/>
        <v>1,1-Dichloroethylene</v>
      </c>
      <c r="C1697" s="38" t="s">
        <v>2587</v>
      </c>
      <c r="D1697" s="38" t="str">
        <f t="shared" si="691"/>
        <v>SI</v>
      </c>
      <c r="E1697" s="189" t="s">
        <v>371</v>
      </c>
      <c r="F1697" s="155" t="str">
        <f t="shared" si="687"/>
        <v>Residence 112</v>
      </c>
      <c r="G1697" s="44" t="str">
        <f t="shared" si="686"/>
        <v>residential</v>
      </c>
      <c r="H1697" s="44" t="str">
        <f t="shared" si="702"/>
        <v>Basement</v>
      </c>
      <c r="I1697" s="38" t="str">
        <f t="shared" si="692"/>
        <v>Y</v>
      </c>
      <c r="J1697" s="38" t="str">
        <f t="shared" si="693"/>
        <v>Y</v>
      </c>
      <c r="K1697" s="38" t="str">
        <f t="shared" si="694"/>
        <v>Y</v>
      </c>
      <c r="L1697" s="44"/>
      <c r="M1697" s="38" t="str">
        <f t="shared" si="699"/>
        <v/>
      </c>
      <c r="N1697" s="38" t="str">
        <f t="shared" si="700"/>
        <v/>
      </c>
      <c r="O1697" s="38" t="str">
        <f t="shared" si="695"/>
        <v/>
      </c>
      <c r="P1697" s="44"/>
      <c r="Q1697" s="44"/>
      <c r="R1697" s="44"/>
      <c r="S1697" s="44"/>
      <c r="T1697" s="44"/>
      <c r="U1697" s="44"/>
      <c r="V1697" s="44"/>
      <c r="W1697" s="44"/>
      <c r="X1697" s="44"/>
      <c r="Y1697" s="38" t="str">
        <f t="shared" si="703"/>
        <v>Y</v>
      </c>
      <c r="Z1697" s="38" t="str">
        <f t="shared" si="704"/>
        <v>Y</v>
      </c>
      <c r="AA1697" s="38" t="str">
        <f t="shared" si="701"/>
        <v>Y</v>
      </c>
      <c r="AC1697" s="59"/>
      <c r="AD1697" s="204"/>
      <c r="AE1697" s="38"/>
      <c r="AF1697" s="38"/>
      <c r="AG1697" s="125">
        <f t="shared" si="696"/>
        <v>103.673</v>
      </c>
      <c r="AH1697" s="39">
        <v>11</v>
      </c>
      <c r="AI1697" s="123">
        <f t="shared" si="697"/>
        <v>68060.571279297656</v>
      </c>
      <c r="AM1697" s="40">
        <f t="shared" si="688"/>
        <v>12</v>
      </c>
      <c r="AN1697" s="39">
        <f t="shared" si="705"/>
        <v>0.8</v>
      </c>
      <c r="AO1697" s="204">
        <f t="shared" si="698"/>
        <v>1.7631353622872255E-4</v>
      </c>
      <c r="AP1697" s="204"/>
      <c r="AQ1697" s="59"/>
      <c r="AR1697" s="59"/>
      <c r="AS1697" s="115">
        <f t="shared" si="689"/>
        <v>1</v>
      </c>
      <c r="AT1697" s="115">
        <f t="shared" si="690"/>
        <v>0</v>
      </c>
      <c r="AU1697" s="115"/>
      <c r="AV1697" s="115"/>
      <c r="AY1697" s="115"/>
      <c r="AZ1697" s="115"/>
      <c r="BA1697" s="43">
        <v>49</v>
      </c>
      <c r="BB1697" s="43" t="s">
        <v>750</v>
      </c>
      <c r="BC1697" s="189" t="s">
        <v>554</v>
      </c>
      <c r="BD1697" t="s">
        <v>851</v>
      </c>
      <c r="BE1697" s="37" t="s">
        <v>656</v>
      </c>
      <c r="BF1697" s="38"/>
      <c r="BG1697" s="43"/>
      <c r="BH1697" s="189" t="s">
        <v>2066</v>
      </c>
      <c r="BI1697" s="43" t="s">
        <v>1387</v>
      </c>
      <c r="BJ1697" s="43" t="s">
        <v>1388</v>
      </c>
      <c r="BK1697" s="189" t="s">
        <v>573</v>
      </c>
      <c r="BN1697" s="43"/>
      <c r="BO1697" s="43" t="s">
        <v>1395</v>
      </c>
      <c r="BP1697" s="48" t="s">
        <v>1406</v>
      </c>
      <c r="BS1697" s="43" t="s">
        <v>538</v>
      </c>
      <c r="BT1697" s="190" t="s">
        <v>2322</v>
      </c>
      <c r="BU1697" s="190"/>
      <c r="BV1697" s="190"/>
      <c r="BW1697" s="249">
        <v>36923</v>
      </c>
      <c r="BX1697" s="249"/>
      <c r="BY1697" s="48" t="s">
        <v>451</v>
      </c>
      <c r="BZ1697" s="191">
        <v>12</v>
      </c>
      <c r="CA1697" s="43" t="s">
        <v>1396</v>
      </c>
      <c r="CD1697" s="124" t="s">
        <v>1397</v>
      </c>
      <c r="CE1697" s="43"/>
      <c r="CR1697" s="43" t="s">
        <v>751</v>
      </c>
      <c r="CU1697" s="192">
        <v>151.517</v>
      </c>
      <c r="CV1697" s="39" t="s">
        <v>1395</v>
      </c>
      <c r="CW1697" s="2"/>
      <c r="CX1697" s="193"/>
      <c r="CY1697" s="39" t="s">
        <v>2438</v>
      </c>
      <c r="CZ1697" s="192">
        <v>103.673</v>
      </c>
      <c r="DA1697" s="43" t="s">
        <v>2046</v>
      </c>
      <c r="DD1697" s="43" t="s">
        <v>1397</v>
      </c>
      <c r="DE1697" s="43"/>
      <c r="DF1697" s="43"/>
      <c r="DG1697" s="43"/>
      <c r="DH1697" s="43"/>
      <c r="DI1697" s="43"/>
      <c r="DJ1697" s="43"/>
      <c r="DK1697" s="43"/>
      <c r="DL1697" s="43"/>
      <c r="DM1697" s="43"/>
      <c r="DN1697" s="43"/>
      <c r="DO1697" s="43"/>
      <c r="DP1697" s="43"/>
      <c r="DQ1697" s="43"/>
      <c r="DR1697" s="124"/>
      <c r="DS1697" s="43"/>
    </row>
    <row r="1698" spans="1:123" s="39" customFormat="1" hidden="1" x14ac:dyDescent="0.2">
      <c r="A1698" s="44" t="str">
        <f t="shared" si="685"/>
        <v>Redfield</v>
      </c>
      <c r="B1698" s="44" t="str">
        <f t="shared" si="684"/>
        <v>1,1-Dichloroethylene</v>
      </c>
      <c r="C1698" s="38" t="s">
        <v>2587</v>
      </c>
      <c r="D1698" s="38" t="str">
        <f t="shared" si="691"/>
        <v>SI</v>
      </c>
      <c r="E1698" s="189" t="s">
        <v>371</v>
      </c>
      <c r="F1698" s="155" t="str">
        <f t="shared" si="687"/>
        <v>Residence 113</v>
      </c>
      <c r="G1698" s="44" t="str">
        <f t="shared" si="686"/>
        <v>residential</v>
      </c>
      <c r="H1698" s="44" t="str">
        <f t="shared" si="702"/>
        <v>Crawlspace</v>
      </c>
      <c r="I1698" s="38" t="str">
        <f t="shared" si="692"/>
        <v>Y</v>
      </c>
      <c r="J1698" s="38" t="str">
        <f t="shared" si="693"/>
        <v>Y</v>
      </c>
      <c r="K1698" s="38" t="str">
        <f t="shared" si="694"/>
        <v>Y</v>
      </c>
      <c r="L1698" s="44"/>
      <c r="M1698" s="38" t="str">
        <f t="shared" si="699"/>
        <v/>
      </c>
      <c r="N1698" s="38" t="str">
        <f t="shared" si="700"/>
        <v/>
      </c>
      <c r="O1698" s="38" t="str">
        <f t="shared" si="695"/>
        <v/>
      </c>
      <c r="P1698" s="44"/>
      <c r="Q1698" s="44"/>
      <c r="R1698" s="44"/>
      <c r="S1698" s="44"/>
      <c r="T1698" s="44"/>
      <c r="U1698" s="44"/>
      <c r="V1698" s="44"/>
      <c r="W1698" s="44"/>
      <c r="X1698" s="44"/>
      <c r="Y1698" s="38" t="str">
        <f t="shared" si="703"/>
        <v>Y</v>
      </c>
      <c r="Z1698" s="38" t="str">
        <f t="shared" si="704"/>
        <v>Y</v>
      </c>
      <c r="AA1698" s="38" t="str">
        <f t="shared" si="701"/>
        <v>Y</v>
      </c>
      <c r="AC1698" s="59"/>
      <c r="AD1698" s="204"/>
      <c r="AE1698" s="38"/>
      <c r="AF1698" s="38"/>
      <c r="AG1698" s="125">
        <f t="shared" si="696"/>
        <v>99.994500000000002</v>
      </c>
      <c r="AH1698" s="39">
        <v>11</v>
      </c>
      <c r="AI1698" s="123">
        <f t="shared" si="697"/>
        <v>65645.662754890174</v>
      </c>
      <c r="AM1698" s="40">
        <f t="shared" si="688"/>
        <v>6.4000000953674299</v>
      </c>
      <c r="AN1698" s="39">
        <f t="shared" si="705"/>
        <v>0.8</v>
      </c>
      <c r="AO1698" s="204">
        <f t="shared" si="698"/>
        <v>9.7493114194976605E-5</v>
      </c>
      <c r="AP1698" s="204"/>
      <c r="AQ1698" s="59"/>
      <c r="AR1698" s="59"/>
      <c r="AS1698" s="115">
        <f t="shared" si="689"/>
        <v>1</v>
      </c>
      <c r="AT1698" s="115">
        <f t="shared" si="690"/>
        <v>0</v>
      </c>
      <c r="AU1698" s="115"/>
      <c r="AV1698" s="115"/>
      <c r="AY1698" s="115"/>
      <c r="AZ1698" s="115"/>
      <c r="BA1698" s="43">
        <v>49</v>
      </c>
      <c r="BB1698" s="43" t="s">
        <v>750</v>
      </c>
      <c r="BC1698" s="189" t="s">
        <v>554</v>
      </c>
      <c r="BD1698" t="s">
        <v>851</v>
      </c>
      <c r="BE1698" s="37" t="s">
        <v>656</v>
      </c>
      <c r="BF1698" s="38"/>
      <c r="BG1698" s="43"/>
      <c r="BH1698" s="189" t="s">
        <v>2067</v>
      </c>
      <c r="BI1698" s="43" t="s">
        <v>1387</v>
      </c>
      <c r="BJ1698" s="43" t="s">
        <v>1388</v>
      </c>
      <c r="BK1698" s="189" t="s">
        <v>1489</v>
      </c>
      <c r="BN1698" s="43"/>
      <c r="BO1698" s="43" t="s">
        <v>1395</v>
      </c>
      <c r="BP1698" s="48" t="s">
        <v>1406</v>
      </c>
      <c r="BS1698" s="43" t="s">
        <v>538</v>
      </c>
      <c r="BT1698" s="190" t="s">
        <v>2322</v>
      </c>
      <c r="BU1698" s="190"/>
      <c r="BV1698" s="190"/>
      <c r="BW1698" s="249">
        <v>36938</v>
      </c>
      <c r="BX1698" s="249"/>
      <c r="BY1698" s="48" t="s">
        <v>451</v>
      </c>
      <c r="BZ1698" s="191">
        <v>6.4000000953674299</v>
      </c>
      <c r="CA1698" s="43" t="s">
        <v>1396</v>
      </c>
      <c r="CD1698" s="124" t="s">
        <v>1397</v>
      </c>
      <c r="CE1698" s="43"/>
      <c r="CR1698" s="43" t="s">
        <v>751</v>
      </c>
      <c r="CU1698" s="192">
        <v>403.404</v>
      </c>
      <c r="CV1698" s="39" t="s">
        <v>1395</v>
      </c>
      <c r="CW1698" s="2"/>
      <c r="CX1698" s="193"/>
      <c r="CY1698" s="39" t="s">
        <v>2438</v>
      </c>
      <c r="CZ1698" s="192">
        <v>99.994500000000002</v>
      </c>
      <c r="DA1698" s="43" t="s">
        <v>2046</v>
      </c>
      <c r="DD1698" s="43" t="s">
        <v>1397</v>
      </c>
      <c r="DE1698" s="43"/>
      <c r="DF1698" s="43"/>
      <c r="DG1698" s="43"/>
      <c r="DH1698" s="43"/>
      <c r="DI1698" s="43"/>
      <c r="DJ1698" s="43"/>
      <c r="DK1698" s="43"/>
      <c r="DL1698" s="43"/>
      <c r="DM1698" s="43"/>
      <c r="DN1698" s="43"/>
      <c r="DO1698" s="43"/>
      <c r="DP1698" s="43"/>
      <c r="DQ1698" s="43"/>
      <c r="DR1698" s="124"/>
      <c r="DS1698" s="43"/>
    </row>
    <row r="1699" spans="1:123" s="39" customFormat="1" hidden="1" x14ac:dyDescent="0.2">
      <c r="A1699" s="44" t="str">
        <f t="shared" si="685"/>
        <v>Redfield</v>
      </c>
      <c r="B1699" s="44" t="str">
        <f t="shared" si="684"/>
        <v>1,1-Dichloroethylene</v>
      </c>
      <c r="C1699" s="38" t="s">
        <v>2587</v>
      </c>
      <c r="D1699" s="38" t="str">
        <f t="shared" si="691"/>
        <v>SI</v>
      </c>
      <c r="E1699" s="189" t="s">
        <v>371</v>
      </c>
      <c r="F1699" s="155" t="str">
        <f t="shared" si="687"/>
        <v>Residence 114</v>
      </c>
      <c r="G1699" s="44" t="str">
        <f t="shared" si="686"/>
        <v>residential</v>
      </c>
      <c r="H1699" s="44" t="str">
        <f t="shared" si="702"/>
        <v>Basement</v>
      </c>
      <c r="I1699" s="38" t="str">
        <f t="shared" si="692"/>
        <v>Y</v>
      </c>
      <c r="J1699" s="38" t="str">
        <f t="shared" si="693"/>
        <v>Y</v>
      </c>
      <c r="K1699" s="38" t="str">
        <f t="shared" si="694"/>
        <v>Y</v>
      </c>
      <c r="L1699" s="44"/>
      <c r="M1699" s="38" t="str">
        <f t="shared" si="699"/>
        <v/>
      </c>
      <c r="N1699" s="38" t="str">
        <f t="shared" si="700"/>
        <v/>
      </c>
      <c r="O1699" s="38" t="str">
        <f t="shared" si="695"/>
        <v/>
      </c>
      <c r="P1699" s="44"/>
      <c r="Q1699" s="44"/>
      <c r="R1699" s="44"/>
      <c r="S1699" s="44"/>
      <c r="T1699" s="44"/>
      <c r="U1699" s="44"/>
      <c r="V1699" s="44"/>
      <c r="W1699" s="44"/>
      <c r="X1699" s="44"/>
      <c r="Y1699" s="38" t="str">
        <f t="shared" si="703"/>
        <v>Y</v>
      </c>
      <c r="Z1699" s="38" t="str">
        <f t="shared" si="704"/>
        <v>Y</v>
      </c>
      <c r="AA1699" s="38" t="str">
        <f t="shared" si="701"/>
        <v>Y</v>
      </c>
      <c r="AC1699" s="59"/>
      <c r="AD1699" s="204"/>
      <c r="AE1699" s="38"/>
      <c r="AF1699" s="38"/>
      <c r="AG1699" s="125">
        <f t="shared" si="696"/>
        <v>113.458</v>
      </c>
      <c r="AH1699" s="39">
        <v>11</v>
      </c>
      <c r="AI1699" s="123">
        <f t="shared" si="697"/>
        <v>74484.352687841136</v>
      </c>
      <c r="AM1699" s="40">
        <f t="shared" si="688"/>
        <v>2.9000000953674299</v>
      </c>
      <c r="AN1699" s="39">
        <f t="shared" si="705"/>
        <v>0.8</v>
      </c>
      <c r="AO1699" s="204">
        <f t="shared" si="698"/>
        <v>3.8934353199270365E-5</v>
      </c>
      <c r="AP1699" s="204"/>
      <c r="AQ1699" s="59"/>
      <c r="AR1699" s="59"/>
      <c r="AS1699" s="115">
        <f t="shared" si="689"/>
        <v>1</v>
      </c>
      <c r="AT1699" s="115">
        <f t="shared" si="690"/>
        <v>0</v>
      </c>
      <c r="AU1699" s="115"/>
      <c r="AV1699" s="115"/>
      <c r="AY1699" s="115"/>
      <c r="AZ1699" s="115"/>
      <c r="BA1699" s="43">
        <v>49</v>
      </c>
      <c r="BB1699" s="43" t="s">
        <v>750</v>
      </c>
      <c r="BC1699" s="189" t="s">
        <v>554</v>
      </c>
      <c r="BD1699" t="s">
        <v>851</v>
      </c>
      <c r="BE1699" s="37" t="s">
        <v>656</v>
      </c>
      <c r="BF1699" s="38"/>
      <c r="BG1699" s="43"/>
      <c r="BH1699" s="189" t="s">
        <v>2068</v>
      </c>
      <c r="BI1699" s="43" t="s">
        <v>1387</v>
      </c>
      <c r="BJ1699" s="43" t="s">
        <v>1388</v>
      </c>
      <c r="BK1699" s="189" t="s">
        <v>573</v>
      </c>
      <c r="BN1699" s="43"/>
      <c r="BO1699" s="43" t="s">
        <v>1395</v>
      </c>
      <c r="BP1699" s="48" t="s">
        <v>1406</v>
      </c>
      <c r="BS1699" s="43" t="s">
        <v>538</v>
      </c>
      <c r="BT1699" s="190" t="s">
        <v>2325</v>
      </c>
      <c r="BU1699" s="190"/>
      <c r="BV1699" s="190"/>
      <c r="BW1699" s="249">
        <v>36873</v>
      </c>
      <c r="BX1699" s="249"/>
      <c r="BY1699" s="48" t="s">
        <v>451</v>
      </c>
      <c r="BZ1699" s="191">
        <v>2.9000000953674299</v>
      </c>
      <c r="CA1699" s="43" t="s">
        <v>1396</v>
      </c>
      <c r="CD1699" s="124" t="s">
        <v>1397</v>
      </c>
      <c r="CE1699" s="43"/>
      <c r="CR1699" s="43" t="s">
        <v>751</v>
      </c>
      <c r="CU1699" s="192">
        <v>219.589</v>
      </c>
      <c r="CV1699" s="39" t="s">
        <v>1395</v>
      </c>
      <c r="CW1699" s="2"/>
      <c r="CX1699" s="193"/>
      <c r="CY1699" s="39" t="s">
        <v>2438</v>
      </c>
      <c r="CZ1699" s="192">
        <v>113.458</v>
      </c>
      <c r="DA1699" s="43" t="s">
        <v>2046</v>
      </c>
      <c r="DD1699" s="43" t="s">
        <v>1397</v>
      </c>
      <c r="DE1699" s="43"/>
      <c r="DF1699" s="43"/>
      <c r="DG1699" s="43"/>
      <c r="DH1699" s="43"/>
      <c r="DI1699" s="43"/>
      <c r="DJ1699" s="43"/>
      <c r="DK1699" s="43"/>
      <c r="DL1699" s="43"/>
      <c r="DM1699" s="43"/>
      <c r="DN1699" s="43"/>
      <c r="DO1699" s="43"/>
      <c r="DP1699" s="43"/>
      <c r="DQ1699" s="43"/>
      <c r="DR1699" s="124"/>
      <c r="DS1699" s="43"/>
    </row>
    <row r="1700" spans="1:123" s="39" customFormat="1" hidden="1" x14ac:dyDescent="0.2">
      <c r="A1700" s="44" t="str">
        <f t="shared" si="685"/>
        <v>Redfield</v>
      </c>
      <c r="B1700" s="44" t="str">
        <f t="shared" si="684"/>
        <v>1,1-Dichloroethylene</v>
      </c>
      <c r="C1700" s="38" t="s">
        <v>2587</v>
      </c>
      <c r="D1700" s="38" t="str">
        <f t="shared" si="691"/>
        <v>SI</v>
      </c>
      <c r="E1700" s="189" t="s">
        <v>371</v>
      </c>
      <c r="F1700" s="155" t="str">
        <f t="shared" si="687"/>
        <v>Residence 115</v>
      </c>
      <c r="G1700" s="44" t="str">
        <f t="shared" si="686"/>
        <v>residential</v>
      </c>
      <c r="H1700" s="44" t="str">
        <f t="shared" si="702"/>
        <v>Basement</v>
      </c>
      <c r="I1700" s="38" t="str">
        <f t="shared" si="692"/>
        <v>Y</v>
      </c>
      <c r="J1700" s="38" t="str">
        <f t="shared" si="693"/>
        <v>Y</v>
      </c>
      <c r="K1700" s="38" t="str">
        <f t="shared" si="694"/>
        <v>Y</v>
      </c>
      <c r="L1700" s="44"/>
      <c r="M1700" s="38" t="str">
        <f t="shared" si="699"/>
        <v/>
      </c>
      <c r="N1700" s="38" t="str">
        <f t="shared" si="700"/>
        <v/>
      </c>
      <c r="O1700" s="38" t="str">
        <f t="shared" si="695"/>
        <v/>
      </c>
      <c r="P1700" s="44"/>
      <c r="Q1700" s="44"/>
      <c r="R1700" s="44"/>
      <c r="S1700" s="44"/>
      <c r="T1700" s="44"/>
      <c r="U1700" s="44"/>
      <c r="V1700" s="44"/>
      <c r="W1700" s="44"/>
      <c r="X1700" s="44"/>
      <c r="Y1700" s="38" t="str">
        <f t="shared" si="703"/>
        <v>Y</v>
      </c>
      <c r="Z1700" s="38" t="str">
        <f t="shared" si="704"/>
        <v>Y</v>
      </c>
      <c r="AA1700" s="38" t="str">
        <f t="shared" si="701"/>
        <v>Y</v>
      </c>
      <c r="AC1700" s="59"/>
      <c r="AD1700" s="204"/>
      <c r="AE1700" s="38"/>
      <c r="AF1700" s="38"/>
      <c r="AG1700" s="125">
        <f t="shared" si="696"/>
        <v>101.49</v>
      </c>
      <c r="AH1700" s="39">
        <v>11</v>
      </c>
      <c r="AI1700" s="123">
        <f t="shared" si="697"/>
        <v>66627.447639558231</v>
      </c>
      <c r="AM1700" s="40">
        <f t="shared" si="688"/>
        <v>17</v>
      </c>
      <c r="AN1700" s="39">
        <f t="shared" si="705"/>
        <v>0.8</v>
      </c>
      <c r="AO1700" s="204">
        <f t="shared" si="698"/>
        <v>2.5515010108096521E-4</v>
      </c>
      <c r="AP1700" s="204"/>
      <c r="AQ1700" s="59"/>
      <c r="AR1700" s="59"/>
      <c r="AS1700" s="115">
        <f t="shared" si="689"/>
        <v>1</v>
      </c>
      <c r="AT1700" s="115">
        <f t="shared" si="690"/>
        <v>0</v>
      </c>
      <c r="AU1700" s="115"/>
      <c r="AV1700" s="115"/>
      <c r="AY1700" s="115"/>
      <c r="AZ1700" s="115"/>
      <c r="BA1700" s="43">
        <v>49</v>
      </c>
      <c r="BB1700" s="43" t="s">
        <v>750</v>
      </c>
      <c r="BC1700" s="189" t="s">
        <v>554</v>
      </c>
      <c r="BD1700" t="s">
        <v>851</v>
      </c>
      <c r="BE1700" s="37" t="s">
        <v>656</v>
      </c>
      <c r="BF1700" s="38"/>
      <c r="BG1700" s="43"/>
      <c r="BH1700" s="189" t="s">
        <v>2069</v>
      </c>
      <c r="BI1700" s="43" t="s">
        <v>1387</v>
      </c>
      <c r="BJ1700" s="43" t="s">
        <v>1388</v>
      </c>
      <c r="BK1700" s="189" t="s">
        <v>573</v>
      </c>
      <c r="BN1700" s="43"/>
      <c r="BO1700" s="43" t="s">
        <v>1395</v>
      </c>
      <c r="BP1700" s="48" t="s">
        <v>1406</v>
      </c>
      <c r="BS1700" s="43" t="s">
        <v>538</v>
      </c>
      <c r="BT1700" s="190" t="s">
        <v>2321</v>
      </c>
      <c r="BU1700" s="190"/>
      <c r="BV1700" s="190"/>
      <c r="BW1700" s="249">
        <v>36937</v>
      </c>
      <c r="BX1700" s="249"/>
      <c r="BY1700" s="48" t="s">
        <v>451</v>
      </c>
      <c r="BZ1700" s="191">
        <v>17</v>
      </c>
      <c r="CA1700" s="43" t="s">
        <v>1396</v>
      </c>
      <c r="CD1700" s="124" t="s">
        <v>1397</v>
      </c>
      <c r="CE1700" s="43"/>
      <c r="CR1700" s="43" t="s">
        <v>751</v>
      </c>
      <c r="CU1700" s="192">
        <v>285.72800000000001</v>
      </c>
      <c r="CV1700" s="39" t="s">
        <v>1395</v>
      </c>
      <c r="CW1700" s="2"/>
      <c r="CX1700" s="193"/>
      <c r="CY1700" s="39" t="s">
        <v>2438</v>
      </c>
      <c r="CZ1700" s="192">
        <v>101.49</v>
      </c>
      <c r="DA1700" s="43" t="s">
        <v>2046</v>
      </c>
      <c r="DD1700" s="43" t="s">
        <v>1397</v>
      </c>
      <c r="DE1700" s="43"/>
      <c r="DF1700" s="43"/>
      <c r="DG1700" s="43"/>
      <c r="DH1700" s="43"/>
      <c r="DI1700" s="43"/>
      <c r="DJ1700" s="43"/>
      <c r="DK1700" s="43"/>
      <c r="DL1700" s="43"/>
      <c r="DM1700" s="43"/>
      <c r="DN1700" s="43"/>
      <c r="DO1700" s="43"/>
      <c r="DP1700" s="43"/>
      <c r="DQ1700" s="43"/>
      <c r="DR1700" s="124"/>
      <c r="DS1700" s="43"/>
    </row>
    <row r="1701" spans="1:123" s="39" customFormat="1" hidden="1" x14ac:dyDescent="0.2">
      <c r="A1701" s="44" t="str">
        <f t="shared" si="685"/>
        <v>Redfield</v>
      </c>
      <c r="B1701" s="44" t="str">
        <f t="shared" ref="B1701:B1764" si="706">BS1701</f>
        <v>1,1-Dichloroethylene</v>
      </c>
      <c r="C1701" s="38" t="s">
        <v>2587</v>
      </c>
      <c r="D1701" s="38" t="str">
        <f t="shared" si="691"/>
        <v>SI</v>
      </c>
      <c r="E1701" s="189" t="s">
        <v>371</v>
      </c>
      <c r="F1701" s="155" t="str">
        <f t="shared" si="687"/>
        <v>Residence 116</v>
      </c>
      <c r="G1701" s="44" t="str">
        <f t="shared" si="686"/>
        <v>residential</v>
      </c>
      <c r="H1701" s="44" t="str">
        <f t="shared" si="702"/>
        <v>Basement</v>
      </c>
      <c r="I1701" s="38" t="str">
        <f t="shared" si="692"/>
        <v>Y</v>
      </c>
      <c r="J1701" s="38" t="str">
        <f t="shared" si="693"/>
        <v>Y</v>
      </c>
      <c r="K1701" s="38" t="str">
        <f t="shared" si="694"/>
        <v>Y</v>
      </c>
      <c r="L1701" s="44"/>
      <c r="M1701" s="38" t="str">
        <f t="shared" si="699"/>
        <v/>
      </c>
      <c r="N1701" s="38" t="str">
        <f t="shared" si="700"/>
        <v/>
      </c>
      <c r="O1701" s="38" t="str">
        <f t="shared" si="695"/>
        <v/>
      </c>
      <c r="P1701" s="44"/>
      <c r="Q1701" s="44"/>
      <c r="R1701" s="44"/>
      <c r="S1701" s="44"/>
      <c r="T1701" s="44"/>
      <c r="U1701" s="44"/>
      <c r="V1701" s="44"/>
      <c r="W1701" s="44"/>
      <c r="X1701" s="44"/>
      <c r="Y1701" s="38" t="str">
        <f t="shared" si="703"/>
        <v>Y</v>
      </c>
      <c r="Z1701" s="38" t="str">
        <f t="shared" si="704"/>
        <v>Y</v>
      </c>
      <c r="AA1701" s="38" t="str">
        <f t="shared" si="701"/>
        <v>Y</v>
      </c>
      <c r="AC1701" s="59"/>
      <c r="AD1701" s="204"/>
      <c r="AE1701" s="38"/>
      <c r="AF1701" s="38"/>
      <c r="AG1701" s="125">
        <f t="shared" si="696"/>
        <v>117.381</v>
      </c>
      <c r="AH1701" s="39">
        <v>11</v>
      </c>
      <c r="AI1701" s="123">
        <f t="shared" si="697"/>
        <v>77059.773685870372</v>
      </c>
      <c r="AM1701" s="40">
        <f t="shared" si="688"/>
        <v>13</v>
      </c>
      <c r="AN1701" s="39">
        <f t="shared" si="705"/>
        <v>0.8</v>
      </c>
      <c r="AO1701" s="204">
        <f t="shared" si="698"/>
        <v>1.6870020995641299E-4</v>
      </c>
      <c r="AP1701" s="204"/>
      <c r="AQ1701" s="59"/>
      <c r="AR1701" s="59"/>
      <c r="AS1701" s="115">
        <f t="shared" si="689"/>
        <v>1</v>
      </c>
      <c r="AT1701" s="115">
        <f t="shared" si="690"/>
        <v>0</v>
      </c>
      <c r="AU1701" s="115"/>
      <c r="AV1701" s="115"/>
      <c r="AY1701" s="115"/>
      <c r="AZ1701" s="115"/>
      <c r="BA1701" s="43">
        <v>49</v>
      </c>
      <c r="BB1701" s="43" t="s">
        <v>750</v>
      </c>
      <c r="BC1701" s="189" t="s">
        <v>554</v>
      </c>
      <c r="BD1701" t="s">
        <v>851</v>
      </c>
      <c r="BE1701" s="37" t="s">
        <v>656</v>
      </c>
      <c r="BF1701" s="38"/>
      <c r="BG1701" s="43"/>
      <c r="BH1701" s="189" t="s">
        <v>2070</v>
      </c>
      <c r="BI1701" s="43" t="s">
        <v>1387</v>
      </c>
      <c r="BJ1701" s="43" t="s">
        <v>1388</v>
      </c>
      <c r="BK1701" s="189" t="s">
        <v>573</v>
      </c>
      <c r="BN1701" s="43"/>
      <c r="BO1701" s="43" t="s">
        <v>1395</v>
      </c>
      <c r="BP1701" s="48" t="s">
        <v>1406</v>
      </c>
      <c r="BS1701" s="43" t="s">
        <v>538</v>
      </c>
      <c r="BT1701" s="190" t="s">
        <v>2320</v>
      </c>
      <c r="BU1701" s="190"/>
      <c r="BV1701" s="190"/>
      <c r="BW1701" s="249">
        <v>36881</v>
      </c>
      <c r="BX1701" s="249"/>
      <c r="BY1701" s="48" t="s">
        <v>451</v>
      </c>
      <c r="BZ1701" s="191">
        <v>13</v>
      </c>
      <c r="CA1701" s="43" t="s">
        <v>1396</v>
      </c>
      <c r="CD1701" s="124" t="s">
        <v>1397</v>
      </c>
      <c r="CE1701" s="43"/>
      <c r="CR1701" s="43" t="s">
        <v>751</v>
      </c>
      <c r="CU1701" s="192">
        <v>206.38200000000001</v>
      </c>
      <c r="CV1701" s="39" t="s">
        <v>1395</v>
      </c>
      <c r="CW1701" s="2"/>
      <c r="CX1701" s="193"/>
      <c r="CY1701" s="39" t="s">
        <v>2438</v>
      </c>
      <c r="CZ1701" s="192">
        <v>117.381</v>
      </c>
      <c r="DA1701" s="43" t="s">
        <v>2046</v>
      </c>
      <c r="DD1701" s="43" t="s">
        <v>1397</v>
      </c>
      <c r="DE1701" s="43"/>
      <c r="DF1701" s="43"/>
      <c r="DG1701" s="43"/>
      <c r="DH1701" s="43"/>
      <c r="DI1701" s="43"/>
      <c r="DJ1701" s="43"/>
      <c r="DK1701" s="43"/>
      <c r="DL1701" s="43"/>
      <c r="DM1701" s="43"/>
      <c r="DN1701" s="43"/>
      <c r="DO1701" s="43"/>
      <c r="DP1701" s="43"/>
      <c r="DQ1701" s="43"/>
      <c r="DR1701" s="124"/>
      <c r="DS1701" s="43"/>
    </row>
    <row r="1702" spans="1:123" s="39" customFormat="1" hidden="1" x14ac:dyDescent="0.2">
      <c r="A1702" s="44" t="str">
        <f t="shared" si="685"/>
        <v>Redfield</v>
      </c>
      <c r="B1702" s="44" t="str">
        <f t="shared" si="706"/>
        <v>1,1-Dichloroethylene</v>
      </c>
      <c r="C1702" s="38" t="s">
        <v>2587</v>
      </c>
      <c r="D1702" s="38" t="str">
        <f t="shared" si="691"/>
        <v>S</v>
      </c>
      <c r="E1702" s="189" t="s">
        <v>372</v>
      </c>
      <c r="F1702" s="155" t="str">
        <f t="shared" si="687"/>
        <v>Residence 117</v>
      </c>
      <c r="G1702" s="44" t="str">
        <f t="shared" si="686"/>
        <v>residential</v>
      </c>
      <c r="H1702" s="44" t="str">
        <f t="shared" si="702"/>
        <v>Basement</v>
      </c>
      <c r="I1702" s="38" t="str">
        <f t="shared" si="692"/>
        <v>Y</v>
      </c>
      <c r="J1702" s="38" t="str">
        <f t="shared" si="693"/>
        <v>Y</v>
      </c>
      <c r="K1702" s="38" t="str">
        <f t="shared" si="694"/>
        <v>Y</v>
      </c>
      <c r="L1702" s="44"/>
      <c r="M1702" s="38" t="str">
        <f t="shared" si="699"/>
        <v/>
      </c>
      <c r="N1702" s="38" t="str">
        <f t="shared" si="700"/>
        <v/>
      </c>
      <c r="O1702" s="38" t="str">
        <f t="shared" si="695"/>
        <v/>
      </c>
      <c r="P1702" s="44"/>
      <c r="Q1702" s="44"/>
      <c r="R1702" s="44"/>
      <c r="S1702" s="44"/>
      <c r="T1702" s="44"/>
      <c r="U1702" s="44"/>
      <c r="V1702" s="44"/>
      <c r="W1702" s="44"/>
      <c r="X1702" s="44"/>
      <c r="Y1702" s="38" t="str">
        <f t="shared" si="703"/>
        <v>Y</v>
      </c>
      <c r="Z1702" s="38" t="str">
        <f t="shared" si="704"/>
        <v>Y</v>
      </c>
      <c r="AA1702" s="38" t="str">
        <f t="shared" si="701"/>
        <v>Y</v>
      </c>
      <c r="AC1702" s="59"/>
      <c r="AD1702" s="204"/>
      <c r="AE1702" s="38"/>
      <c r="AF1702" s="38"/>
      <c r="AG1702" s="125">
        <f t="shared" si="696"/>
        <v>199.99299999999999</v>
      </c>
      <c r="AH1702" s="39">
        <v>11</v>
      </c>
      <c r="AI1702" s="123">
        <f t="shared" si="697"/>
        <v>131293.95148071897</v>
      </c>
      <c r="AM1702" s="40">
        <f t="shared" si="688"/>
        <v>14</v>
      </c>
      <c r="AN1702" s="39">
        <f t="shared" si="705"/>
        <v>0.8</v>
      </c>
      <c r="AO1702" s="204">
        <f t="shared" si="698"/>
        <v>1.0663095932531176E-4</v>
      </c>
      <c r="AP1702" s="204"/>
      <c r="AQ1702" s="59"/>
      <c r="AR1702" s="59"/>
      <c r="AS1702" s="115">
        <f t="shared" si="689"/>
        <v>1</v>
      </c>
      <c r="AT1702" s="115">
        <f t="shared" si="690"/>
        <v>0</v>
      </c>
      <c r="AU1702" s="115"/>
      <c r="AV1702" s="115"/>
      <c r="AY1702" s="115"/>
      <c r="AZ1702" s="115"/>
      <c r="BA1702" s="43">
        <v>49</v>
      </c>
      <c r="BB1702" s="43" t="s">
        <v>750</v>
      </c>
      <c r="BC1702" s="189" t="s">
        <v>1385</v>
      </c>
      <c r="BD1702" t="s">
        <v>225</v>
      </c>
      <c r="BE1702" s="37" t="s">
        <v>656</v>
      </c>
      <c r="BF1702" s="38"/>
      <c r="BG1702" s="43"/>
      <c r="BH1702" s="189" t="s">
        <v>2071</v>
      </c>
      <c r="BI1702" s="43" t="s">
        <v>1387</v>
      </c>
      <c r="BJ1702" s="43" t="s">
        <v>1388</v>
      </c>
      <c r="BK1702" s="189" t="s">
        <v>573</v>
      </c>
      <c r="BN1702" s="43"/>
      <c r="BO1702" s="43" t="s">
        <v>1395</v>
      </c>
      <c r="BP1702" s="48" t="s">
        <v>1406</v>
      </c>
      <c r="BS1702" s="43" t="s">
        <v>538</v>
      </c>
      <c r="BT1702" s="190" t="s">
        <v>2323</v>
      </c>
      <c r="BU1702" s="190"/>
      <c r="BV1702" s="190"/>
      <c r="BW1702" s="249">
        <v>36851</v>
      </c>
      <c r="BX1702" s="249"/>
      <c r="BY1702" s="48" t="s">
        <v>451</v>
      </c>
      <c r="BZ1702" s="191">
        <v>14</v>
      </c>
      <c r="CA1702" s="43" t="s">
        <v>1396</v>
      </c>
      <c r="CD1702" s="124" t="s">
        <v>1397</v>
      </c>
      <c r="CE1702" s="43"/>
      <c r="CR1702" s="43" t="s">
        <v>751</v>
      </c>
      <c r="CU1702" s="192">
        <v>153.351</v>
      </c>
      <c r="CV1702" s="39" t="s">
        <v>1395</v>
      </c>
      <c r="CW1702" s="2"/>
      <c r="CX1702" s="193"/>
      <c r="CY1702" s="39" t="s">
        <v>2438</v>
      </c>
      <c r="CZ1702" s="192">
        <v>199.99299999999999</v>
      </c>
      <c r="DA1702" s="43" t="s">
        <v>2046</v>
      </c>
      <c r="DD1702" s="43" t="s">
        <v>1397</v>
      </c>
      <c r="DE1702" s="43"/>
      <c r="DF1702" s="43"/>
      <c r="DG1702" s="43"/>
      <c r="DH1702" s="43"/>
      <c r="DI1702" s="43"/>
      <c r="DJ1702" s="43"/>
      <c r="DK1702" s="43"/>
      <c r="DL1702" s="43"/>
      <c r="DM1702" s="43"/>
      <c r="DN1702" s="43"/>
      <c r="DO1702" s="43"/>
      <c r="DP1702" s="43"/>
      <c r="DQ1702" s="43"/>
      <c r="DR1702" s="124"/>
      <c r="DS1702" s="43"/>
    </row>
    <row r="1703" spans="1:123" s="39" customFormat="1" hidden="1" x14ac:dyDescent="0.2">
      <c r="A1703" s="44" t="str">
        <f t="shared" ref="A1703:A1766" si="707">BB1703</f>
        <v>Redfield</v>
      </c>
      <c r="B1703" s="44" t="str">
        <f t="shared" si="706"/>
        <v>1,1-Dichloroethylene</v>
      </c>
      <c r="C1703" s="38" t="s">
        <v>2587</v>
      </c>
      <c r="D1703" s="38" t="str">
        <f t="shared" si="691"/>
        <v>SI</v>
      </c>
      <c r="E1703" s="189" t="s">
        <v>371</v>
      </c>
      <c r="F1703" s="155" t="str">
        <f t="shared" si="687"/>
        <v>Residence 118</v>
      </c>
      <c r="G1703" s="44" t="str">
        <f t="shared" ref="G1703:G1766" si="708">BJ1703</f>
        <v>residential</v>
      </c>
      <c r="H1703" s="44" t="str">
        <f t="shared" si="702"/>
        <v>Basement</v>
      </c>
      <c r="I1703" s="38" t="str">
        <f t="shared" si="692"/>
        <v>Y</v>
      </c>
      <c r="J1703" s="38" t="str">
        <f t="shared" si="693"/>
        <v>Y</v>
      </c>
      <c r="K1703" s="38" t="str">
        <f t="shared" si="694"/>
        <v>Y</v>
      </c>
      <c r="L1703" s="44"/>
      <c r="M1703" s="38" t="str">
        <f t="shared" si="699"/>
        <v/>
      </c>
      <c r="N1703" s="38" t="str">
        <f t="shared" si="700"/>
        <v/>
      </c>
      <c r="O1703" s="38" t="str">
        <f t="shared" si="695"/>
        <v/>
      </c>
      <c r="P1703" s="44"/>
      <c r="Q1703" s="44"/>
      <c r="R1703" s="44"/>
      <c r="S1703" s="44"/>
      <c r="T1703" s="44"/>
      <c r="U1703" s="44"/>
      <c r="V1703" s="44"/>
      <c r="W1703" s="44"/>
      <c r="X1703" s="44"/>
      <c r="Y1703" s="38" t="str">
        <f t="shared" si="703"/>
        <v>Y</v>
      </c>
      <c r="Z1703" s="38" t="str">
        <f t="shared" si="704"/>
        <v>Y</v>
      </c>
      <c r="AA1703" s="38" t="str">
        <f t="shared" si="701"/>
        <v>Y</v>
      </c>
      <c r="AC1703" s="59"/>
      <c r="AD1703" s="204"/>
      <c r="AE1703" s="38"/>
      <c r="AF1703" s="38"/>
      <c r="AG1703" s="125">
        <f t="shared" si="696"/>
        <v>151.19200000000001</v>
      </c>
      <c r="AH1703" s="39">
        <v>11</v>
      </c>
      <c r="AI1703" s="123">
        <f t="shared" si="697"/>
        <v>99256.449537098117</v>
      </c>
      <c r="AM1703" s="40">
        <f t="shared" si="688"/>
        <v>18</v>
      </c>
      <c r="AN1703" s="39">
        <f t="shared" si="705"/>
        <v>0.8</v>
      </c>
      <c r="AO1703" s="204">
        <f t="shared" si="698"/>
        <v>1.8134841699402431E-4</v>
      </c>
      <c r="AP1703" s="204"/>
      <c r="AQ1703" s="59"/>
      <c r="AR1703" s="59"/>
      <c r="AS1703" s="115">
        <f t="shared" si="689"/>
        <v>1</v>
      </c>
      <c r="AT1703" s="115">
        <f t="shared" si="690"/>
        <v>0</v>
      </c>
      <c r="AU1703" s="115"/>
      <c r="AV1703" s="115"/>
      <c r="AY1703" s="115"/>
      <c r="AZ1703" s="115"/>
      <c r="BA1703" s="43">
        <v>49</v>
      </c>
      <c r="BB1703" s="43" t="s">
        <v>750</v>
      </c>
      <c r="BC1703" s="189" t="s">
        <v>554</v>
      </c>
      <c r="BD1703" t="s">
        <v>851</v>
      </c>
      <c r="BE1703" s="37" t="s">
        <v>656</v>
      </c>
      <c r="BF1703" s="38"/>
      <c r="BG1703" s="43"/>
      <c r="BH1703" s="189" t="s">
        <v>2072</v>
      </c>
      <c r="BI1703" s="43" t="s">
        <v>1387</v>
      </c>
      <c r="BJ1703" s="43" t="s">
        <v>1388</v>
      </c>
      <c r="BK1703" s="189" t="s">
        <v>573</v>
      </c>
      <c r="BN1703" s="43"/>
      <c r="BO1703" s="43" t="s">
        <v>1395</v>
      </c>
      <c r="BP1703" s="48" t="s">
        <v>1406</v>
      </c>
      <c r="BS1703" s="43" t="s">
        <v>538</v>
      </c>
      <c r="BT1703" s="190" t="s">
        <v>2322</v>
      </c>
      <c r="BU1703" s="190"/>
      <c r="BV1703" s="190"/>
      <c r="BW1703" s="249">
        <v>36908</v>
      </c>
      <c r="BX1703" s="249"/>
      <c r="BY1703" s="48" t="s">
        <v>451</v>
      </c>
      <c r="BZ1703" s="191">
        <v>18</v>
      </c>
      <c r="CA1703" s="43" t="s">
        <v>1396</v>
      </c>
      <c r="CD1703" s="124" t="s">
        <v>1397</v>
      </c>
      <c r="CE1703" s="43"/>
      <c r="CR1703" s="43" t="s">
        <v>751</v>
      </c>
      <c r="CU1703" s="192">
        <v>273.87299999999999</v>
      </c>
      <c r="CV1703" s="39" t="s">
        <v>1395</v>
      </c>
      <c r="CW1703" s="2"/>
      <c r="CX1703" s="193"/>
      <c r="CY1703" s="39" t="s">
        <v>2438</v>
      </c>
      <c r="CZ1703" s="192">
        <v>151.19200000000001</v>
      </c>
      <c r="DA1703" s="43" t="s">
        <v>2046</v>
      </c>
      <c r="DD1703" s="43" t="s">
        <v>1397</v>
      </c>
      <c r="DE1703" s="43"/>
      <c r="DF1703" s="43"/>
      <c r="DG1703" s="43"/>
      <c r="DH1703" s="43"/>
      <c r="DI1703" s="43"/>
      <c r="DJ1703" s="43"/>
      <c r="DK1703" s="43"/>
      <c r="DL1703" s="43"/>
      <c r="DM1703" s="43"/>
      <c r="DN1703" s="43"/>
      <c r="DO1703" s="43"/>
      <c r="DP1703" s="43"/>
      <c r="DQ1703" s="43"/>
      <c r="DR1703" s="124"/>
      <c r="DS1703" s="43"/>
    </row>
    <row r="1704" spans="1:123" s="39" customFormat="1" hidden="1" x14ac:dyDescent="0.2">
      <c r="A1704" s="44" t="str">
        <f t="shared" si="707"/>
        <v>Redfield</v>
      </c>
      <c r="B1704" s="44" t="str">
        <f t="shared" si="706"/>
        <v>1,1-Dichloroethylene</v>
      </c>
      <c r="C1704" s="38" t="s">
        <v>2587</v>
      </c>
      <c r="D1704" s="38" t="str">
        <f t="shared" si="691"/>
        <v>SI</v>
      </c>
      <c r="E1704" s="189" t="s">
        <v>371</v>
      </c>
      <c r="F1704" s="155" t="str">
        <f t="shared" ref="F1704:F1767" si="709">BH1704</f>
        <v>Residence 119</v>
      </c>
      <c r="G1704" s="44" t="str">
        <f t="shared" si="708"/>
        <v>residential</v>
      </c>
      <c r="H1704" s="44" t="str">
        <f t="shared" si="702"/>
        <v>Crawlspace</v>
      </c>
      <c r="I1704" s="38" t="str">
        <f t="shared" si="692"/>
        <v>Y</v>
      </c>
      <c r="J1704" s="38" t="str">
        <f t="shared" si="693"/>
        <v>Y</v>
      </c>
      <c r="K1704" s="38" t="str">
        <f t="shared" si="694"/>
        <v>Y</v>
      </c>
      <c r="L1704" s="44"/>
      <c r="M1704" s="38" t="str">
        <f t="shared" si="699"/>
        <v/>
      </c>
      <c r="N1704" s="38" t="str">
        <f t="shared" si="700"/>
        <v/>
      </c>
      <c r="O1704" s="38" t="str">
        <f t="shared" si="695"/>
        <v/>
      </c>
      <c r="P1704" s="44"/>
      <c r="Q1704" s="44"/>
      <c r="R1704" s="44"/>
      <c r="S1704" s="44"/>
      <c r="T1704" s="44"/>
      <c r="U1704" s="44"/>
      <c r="V1704" s="44"/>
      <c r="W1704" s="44"/>
      <c r="X1704" s="44"/>
      <c r="Y1704" s="38" t="str">
        <f t="shared" si="703"/>
        <v>Y</v>
      </c>
      <c r="Z1704" s="38" t="str">
        <f t="shared" si="704"/>
        <v>Y</v>
      </c>
      <c r="AA1704" s="38" t="str">
        <f t="shared" si="701"/>
        <v>Y</v>
      </c>
      <c r="AC1704" s="59"/>
      <c r="AD1704" s="204"/>
      <c r="AE1704" s="38"/>
      <c r="AF1704" s="38"/>
      <c r="AG1704" s="125">
        <f t="shared" si="696"/>
        <v>105.795</v>
      </c>
      <c r="AH1704" s="39">
        <v>11</v>
      </c>
      <c r="AI1704" s="123">
        <f t="shared" si="697"/>
        <v>69453.64886222349</v>
      </c>
      <c r="AM1704" s="40">
        <f t="shared" si="688"/>
        <v>5.8000001907348597</v>
      </c>
      <c r="AN1704" s="39">
        <f t="shared" si="705"/>
        <v>0.8</v>
      </c>
      <c r="AO1704" s="204">
        <f t="shared" si="698"/>
        <v>8.3508934170477194E-5</v>
      </c>
      <c r="AP1704" s="204"/>
      <c r="AQ1704" s="59"/>
      <c r="AR1704" s="59"/>
      <c r="AS1704" s="115">
        <f t="shared" si="689"/>
        <v>1</v>
      </c>
      <c r="AT1704" s="115">
        <f t="shared" si="690"/>
        <v>0</v>
      </c>
      <c r="AU1704" s="115"/>
      <c r="AV1704" s="115"/>
      <c r="AY1704" s="115"/>
      <c r="AZ1704" s="115"/>
      <c r="BA1704" s="43">
        <v>49</v>
      </c>
      <c r="BB1704" s="43" t="s">
        <v>750</v>
      </c>
      <c r="BC1704" s="189" t="s">
        <v>554</v>
      </c>
      <c r="BD1704" t="s">
        <v>851</v>
      </c>
      <c r="BE1704" s="37" t="s">
        <v>656</v>
      </c>
      <c r="BF1704" s="38"/>
      <c r="BG1704" s="43"/>
      <c r="BH1704" s="189" t="s">
        <v>2073</v>
      </c>
      <c r="BI1704" s="43" t="s">
        <v>1387</v>
      </c>
      <c r="BJ1704" s="43" t="s">
        <v>1388</v>
      </c>
      <c r="BK1704" s="189" t="s">
        <v>1489</v>
      </c>
      <c r="BN1704" s="43"/>
      <c r="BO1704" s="43" t="s">
        <v>1395</v>
      </c>
      <c r="BP1704" s="48" t="s">
        <v>1406</v>
      </c>
      <c r="BS1704" s="43" t="s">
        <v>538</v>
      </c>
      <c r="BT1704" s="190" t="s">
        <v>2322</v>
      </c>
      <c r="BU1704" s="190"/>
      <c r="BV1704" s="190"/>
      <c r="BW1704" s="249">
        <v>36937</v>
      </c>
      <c r="BX1704" s="249"/>
      <c r="BY1704" s="48" t="s">
        <v>451</v>
      </c>
      <c r="BZ1704" s="191">
        <v>5.8000001907348597</v>
      </c>
      <c r="CA1704" s="43" t="s">
        <v>1396</v>
      </c>
      <c r="CD1704" s="124" t="s">
        <v>1397</v>
      </c>
      <c r="CE1704" s="43"/>
      <c r="CR1704" s="43" t="s">
        <v>751</v>
      </c>
      <c r="CU1704" s="192">
        <v>331.077</v>
      </c>
      <c r="CV1704" s="39" t="s">
        <v>1395</v>
      </c>
      <c r="CW1704" s="2"/>
      <c r="CX1704" s="193"/>
      <c r="CY1704" s="39" t="s">
        <v>2438</v>
      </c>
      <c r="CZ1704" s="192">
        <v>105.795</v>
      </c>
      <c r="DA1704" s="43" t="s">
        <v>2046</v>
      </c>
      <c r="DD1704" s="43" t="s">
        <v>1397</v>
      </c>
      <c r="DE1704" s="43"/>
      <c r="DF1704" s="43"/>
      <c r="DG1704" s="43"/>
      <c r="DH1704" s="43"/>
      <c r="DI1704" s="43"/>
      <c r="DJ1704" s="43"/>
      <c r="DK1704" s="43"/>
      <c r="DL1704" s="43"/>
      <c r="DM1704" s="43"/>
      <c r="DN1704" s="43"/>
      <c r="DO1704" s="43"/>
      <c r="DP1704" s="43"/>
      <c r="DQ1704" s="43"/>
      <c r="DR1704" s="124"/>
      <c r="DS1704" s="43"/>
    </row>
    <row r="1705" spans="1:123" s="39" customFormat="1" hidden="1" x14ac:dyDescent="0.2">
      <c r="A1705" s="44" t="str">
        <f t="shared" si="707"/>
        <v>Redfield</v>
      </c>
      <c r="B1705" s="44" t="str">
        <f t="shared" si="706"/>
        <v>1,1-Dichloroethylene</v>
      </c>
      <c r="C1705" s="38" t="s">
        <v>2587</v>
      </c>
      <c r="D1705" s="38" t="str">
        <f t="shared" si="691"/>
        <v>SI</v>
      </c>
      <c r="E1705" s="189" t="s">
        <v>371</v>
      </c>
      <c r="F1705" s="155" t="str">
        <f t="shared" si="709"/>
        <v>Residence 120</v>
      </c>
      <c r="G1705" s="44" t="str">
        <f t="shared" si="708"/>
        <v>residential</v>
      </c>
      <c r="H1705" s="44" t="str">
        <f t="shared" si="702"/>
        <v>Basement</v>
      </c>
      <c r="I1705" s="38" t="str">
        <f t="shared" si="692"/>
        <v>Y</v>
      </c>
      <c r="J1705" s="38" t="str">
        <f t="shared" si="693"/>
        <v>Y</v>
      </c>
      <c r="K1705" s="38" t="str">
        <f t="shared" si="694"/>
        <v>Y</v>
      </c>
      <c r="L1705" s="44"/>
      <c r="M1705" s="38" t="str">
        <f t="shared" si="699"/>
        <v/>
      </c>
      <c r="N1705" s="38" t="str">
        <f t="shared" si="700"/>
        <v/>
      </c>
      <c r="O1705" s="38" t="str">
        <f t="shared" si="695"/>
        <v/>
      </c>
      <c r="P1705" s="44"/>
      <c r="Q1705" s="44"/>
      <c r="R1705" s="44"/>
      <c r="S1705" s="44"/>
      <c r="T1705" s="44"/>
      <c r="U1705" s="44"/>
      <c r="V1705" s="44"/>
      <c r="W1705" s="44"/>
      <c r="X1705" s="44"/>
      <c r="Y1705" s="38" t="str">
        <f t="shared" si="703"/>
        <v>Y</v>
      </c>
      <c r="Z1705" s="38" t="str">
        <f t="shared" si="704"/>
        <v>Y</v>
      </c>
      <c r="AA1705" s="38" t="str">
        <f t="shared" si="701"/>
        <v>Y</v>
      </c>
      <c r="AC1705" s="59"/>
      <c r="AD1705" s="204"/>
      <c r="AE1705" s="38"/>
      <c r="AF1705" s="38"/>
      <c r="AG1705" s="125">
        <f t="shared" si="696"/>
        <v>108.176</v>
      </c>
      <c r="AH1705" s="39">
        <v>11</v>
      </c>
      <c r="AI1705" s="123">
        <f t="shared" si="697"/>
        <v>71016.758063423491</v>
      </c>
      <c r="AM1705" s="40">
        <f t="shared" ref="AM1705:AM1768" si="710">IF(BZ1705="","",IF(CA1705="mg/m3",1000*BZ1705,IF(CA1705="ppbv",BZ1705*INDEX(ppbv_ug_m3,MATCH(BS1705,ChemName,0)),BZ1705)))</f>
        <v>15</v>
      </c>
      <c r="AN1705" s="39">
        <f t="shared" si="705"/>
        <v>0.8</v>
      </c>
      <c r="AO1705" s="204">
        <f t="shared" si="698"/>
        <v>2.1121775210583159E-4</v>
      </c>
      <c r="AP1705" s="204"/>
      <c r="AQ1705" s="59"/>
      <c r="AR1705" s="59"/>
      <c r="AS1705" s="115">
        <f t="shared" si="689"/>
        <v>1</v>
      </c>
      <c r="AT1705" s="115">
        <f t="shared" si="690"/>
        <v>0</v>
      </c>
      <c r="AU1705" s="115"/>
      <c r="AV1705" s="115"/>
      <c r="AY1705" s="115"/>
      <c r="AZ1705" s="115"/>
      <c r="BA1705" s="43">
        <v>49</v>
      </c>
      <c r="BB1705" s="43" t="s">
        <v>750</v>
      </c>
      <c r="BC1705" s="189" t="s">
        <v>554</v>
      </c>
      <c r="BD1705" t="s">
        <v>851</v>
      </c>
      <c r="BE1705" s="37" t="s">
        <v>656</v>
      </c>
      <c r="BF1705" s="38"/>
      <c r="BG1705" s="43"/>
      <c r="BH1705" s="189" t="s">
        <v>2074</v>
      </c>
      <c r="BI1705" s="43" t="s">
        <v>1387</v>
      </c>
      <c r="BJ1705" s="43" t="s">
        <v>1388</v>
      </c>
      <c r="BK1705" s="189" t="s">
        <v>573</v>
      </c>
      <c r="BN1705" s="43"/>
      <c r="BO1705" s="43" t="s">
        <v>1395</v>
      </c>
      <c r="BP1705" s="48" t="s">
        <v>1406</v>
      </c>
      <c r="BS1705" s="43" t="s">
        <v>538</v>
      </c>
      <c r="BT1705" s="190" t="s">
        <v>2322</v>
      </c>
      <c r="BU1705" s="190"/>
      <c r="BV1705" s="190"/>
      <c r="BW1705" s="249">
        <v>36902</v>
      </c>
      <c r="BX1705" s="249"/>
      <c r="BY1705" s="48" t="s">
        <v>451</v>
      </c>
      <c r="BZ1705" s="191">
        <v>15</v>
      </c>
      <c r="CA1705" s="43" t="s">
        <v>1396</v>
      </c>
      <c r="CD1705" s="124" t="s">
        <v>1397</v>
      </c>
      <c r="CE1705" s="43"/>
      <c r="CR1705" s="43" t="s">
        <v>751</v>
      </c>
      <c r="CU1705" s="192">
        <v>126.996</v>
      </c>
      <c r="CV1705" s="39" t="s">
        <v>1395</v>
      </c>
      <c r="CW1705" s="2"/>
      <c r="CX1705" s="193"/>
      <c r="CY1705" s="39" t="s">
        <v>2438</v>
      </c>
      <c r="CZ1705" s="192">
        <v>108.176</v>
      </c>
      <c r="DA1705" s="43" t="s">
        <v>2046</v>
      </c>
      <c r="DD1705" s="43" t="s">
        <v>1397</v>
      </c>
      <c r="DE1705" s="43"/>
      <c r="DF1705" s="43"/>
      <c r="DG1705" s="43"/>
      <c r="DH1705" s="43"/>
      <c r="DI1705" s="43"/>
      <c r="DJ1705" s="43"/>
      <c r="DK1705" s="43"/>
      <c r="DL1705" s="43"/>
      <c r="DM1705" s="43"/>
      <c r="DN1705" s="43"/>
      <c r="DO1705" s="43"/>
      <c r="DP1705" s="43"/>
      <c r="DQ1705" s="43"/>
      <c r="DR1705" s="124"/>
      <c r="DS1705" s="43"/>
    </row>
    <row r="1706" spans="1:123" s="39" customFormat="1" hidden="1" x14ac:dyDescent="0.2">
      <c r="A1706" s="44" t="str">
        <f t="shared" si="707"/>
        <v>Redfield</v>
      </c>
      <c r="B1706" s="44" t="str">
        <f t="shared" si="706"/>
        <v>1,1-Dichloroethylene</v>
      </c>
      <c r="C1706" s="38" t="s">
        <v>2587</v>
      </c>
      <c r="D1706" s="38" t="str">
        <f t="shared" si="691"/>
        <v>SI</v>
      </c>
      <c r="E1706" s="189" t="s">
        <v>371</v>
      </c>
      <c r="F1706" s="155" t="str">
        <f t="shared" si="709"/>
        <v>Residence 121</v>
      </c>
      <c r="G1706" s="44" t="str">
        <f t="shared" si="708"/>
        <v>residential</v>
      </c>
      <c r="H1706" s="44" t="str">
        <f t="shared" si="702"/>
        <v>Basement</v>
      </c>
      <c r="I1706" s="38" t="str">
        <f t="shared" si="692"/>
        <v>Y</v>
      </c>
      <c r="J1706" s="38" t="str">
        <f t="shared" si="693"/>
        <v>Y</v>
      </c>
      <c r="K1706" s="38" t="str">
        <f t="shared" si="694"/>
        <v>Y</v>
      </c>
      <c r="L1706" s="44"/>
      <c r="M1706" s="38" t="str">
        <f t="shared" si="699"/>
        <v/>
      </c>
      <c r="N1706" s="38" t="str">
        <f t="shared" si="700"/>
        <v/>
      </c>
      <c r="O1706" s="38" t="str">
        <f t="shared" si="695"/>
        <v/>
      </c>
      <c r="P1706" s="44"/>
      <c r="Q1706" s="44"/>
      <c r="R1706" s="44"/>
      <c r="S1706" s="44"/>
      <c r="T1706" s="44"/>
      <c r="U1706" s="44"/>
      <c r="V1706" s="44"/>
      <c r="W1706" s="44"/>
      <c r="X1706" s="44"/>
      <c r="Y1706" s="38" t="str">
        <f t="shared" si="703"/>
        <v>Y</v>
      </c>
      <c r="Z1706" s="38" t="str">
        <f t="shared" si="704"/>
        <v>Y</v>
      </c>
      <c r="AA1706" s="38" t="str">
        <f t="shared" si="701"/>
        <v>Y</v>
      </c>
      <c r="AC1706" s="59"/>
      <c r="AD1706" s="204"/>
      <c r="AE1706" s="38"/>
      <c r="AF1706" s="38"/>
      <c r="AG1706" s="125">
        <f t="shared" si="696"/>
        <v>144.53700000000001</v>
      </c>
      <c r="AH1706" s="39">
        <v>11</v>
      </c>
      <c r="AI1706" s="123">
        <f t="shared" si="697"/>
        <v>94887.490388006961</v>
      </c>
      <c r="AM1706" s="40">
        <f t="shared" si="710"/>
        <v>25</v>
      </c>
      <c r="AN1706" s="39">
        <f t="shared" si="705"/>
        <v>0.8</v>
      </c>
      <c r="AO1706" s="204">
        <f t="shared" si="698"/>
        <v>2.6346992525328508E-4</v>
      </c>
      <c r="AP1706" s="204"/>
      <c r="AQ1706" s="59"/>
      <c r="AR1706" s="59"/>
      <c r="AS1706" s="115">
        <f t="shared" si="689"/>
        <v>1</v>
      </c>
      <c r="AT1706" s="115">
        <f t="shared" si="690"/>
        <v>0</v>
      </c>
      <c r="AU1706" s="115"/>
      <c r="AV1706" s="115"/>
      <c r="AY1706" s="115"/>
      <c r="AZ1706" s="115"/>
      <c r="BA1706" s="43">
        <v>49</v>
      </c>
      <c r="BB1706" s="43" t="s">
        <v>750</v>
      </c>
      <c r="BC1706" s="189" t="s">
        <v>554</v>
      </c>
      <c r="BD1706" t="s">
        <v>851</v>
      </c>
      <c r="BE1706" s="37" t="s">
        <v>656</v>
      </c>
      <c r="BF1706" s="38"/>
      <c r="BG1706" s="43"/>
      <c r="BH1706" s="189" t="s">
        <v>2075</v>
      </c>
      <c r="BI1706" s="43" t="s">
        <v>1387</v>
      </c>
      <c r="BJ1706" s="43" t="s">
        <v>1388</v>
      </c>
      <c r="BK1706" s="189" t="s">
        <v>573</v>
      </c>
      <c r="BN1706" s="43"/>
      <c r="BO1706" s="43" t="s">
        <v>1395</v>
      </c>
      <c r="BP1706" s="48" t="s">
        <v>1406</v>
      </c>
      <c r="BS1706" s="43" t="s">
        <v>538</v>
      </c>
      <c r="BT1706" s="190" t="s">
        <v>2322</v>
      </c>
      <c r="BU1706" s="190"/>
      <c r="BV1706" s="190"/>
      <c r="BW1706" s="249">
        <v>36866</v>
      </c>
      <c r="BX1706" s="249"/>
      <c r="BY1706" s="48" t="s">
        <v>451</v>
      </c>
      <c r="BZ1706" s="191">
        <v>25</v>
      </c>
      <c r="CA1706" s="43" t="s">
        <v>1396</v>
      </c>
      <c r="CD1706" s="124" t="s">
        <v>1397</v>
      </c>
      <c r="CE1706" s="43"/>
      <c r="CR1706" s="43" t="s">
        <v>751</v>
      </c>
      <c r="CU1706" s="192">
        <v>263.49400000000003</v>
      </c>
      <c r="CV1706" s="39" t="s">
        <v>1395</v>
      </c>
      <c r="CW1706" s="2"/>
      <c r="CX1706" s="193"/>
      <c r="CY1706" s="39" t="s">
        <v>2438</v>
      </c>
      <c r="CZ1706" s="192">
        <v>144.53700000000001</v>
      </c>
      <c r="DA1706" s="43" t="s">
        <v>2046</v>
      </c>
      <c r="DD1706" s="43" t="s">
        <v>1397</v>
      </c>
      <c r="DE1706" s="43"/>
      <c r="DF1706" s="43"/>
      <c r="DG1706" s="43"/>
      <c r="DH1706" s="43"/>
      <c r="DI1706" s="43"/>
      <c r="DJ1706" s="43"/>
      <c r="DK1706" s="43"/>
      <c r="DL1706" s="43"/>
      <c r="DM1706" s="43"/>
      <c r="DN1706" s="43"/>
      <c r="DO1706" s="43"/>
      <c r="DP1706" s="43"/>
      <c r="DQ1706" s="43"/>
      <c r="DR1706" s="124"/>
      <c r="DS1706" s="43"/>
    </row>
    <row r="1707" spans="1:123" s="39" customFormat="1" hidden="1" x14ac:dyDescent="0.2">
      <c r="A1707" s="44" t="str">
        <f t="shared" si="707"/>
        <v>Redfield</v>
      </c>
      <c r="B1707" s="44" t="str">
        <f t="shared" si="706"/>
        <v>1,1-Dichloroethylene</v>
      </c>
      <c r="C1707" s="38" t="s">
        <v>2587</v>
      </c>
      <c r="D1707" s="38" t="str">
        <f t="shared" si="691"/>
        <v>S</v>
      </c>
      <c r="E1707" s="189" t="s">
        <v>372</v>
      </c>
      <c r="F1707" s="155" t="str">
        <f t="shared" si="709"/>
        <v>Residence 122</v>
      </c>
      <c r="G1707" s="44" t="str">
        <f t="shared" si="708"/>
        <v>residential</v>
      </c>
      <c r="H1707" s="44" t="str">
        <f t="shared" si="702"/>
        <v>Basement</v>
      </c>
      <c r="I1707" s="38" t="str">
        <f t="shared" si="692"/>
        <v>Y</v>
      </c>
      <c r="J1707" s="38" t="str">
        <f t="shared" si="693"/>
        <v>Y</v>
      </c>
      <c r="K1707" s="38" t="str">
        <f t="shared" si="694"/>
        <v>Y</v>
      </c>
      <c r="L1707" s="44"/>
      <c r="M1707" s="38" t="str">
        <f t="shared" si="699"/>
        <v/>
      </c>
      <c r="N1707" s="38" t="str">
        <f t="shared" si="700"/>
        <v/>
      </c>
      <c r="O1707" s="38" t="str">
        <f t="shared" si="695"/>
        <v/>
      </c>
      <c r="P1707" s="44"/>
      <c r="Q1707" s="44"/>
      <c r="R1707" s="44"/>
      <c r="S1707" s="44"/>
      <c r="T1707" s="44"/>
      <c r="U1707" s="44"/>
      <c r="V1707" s="44"/>
      <c r="W1707" s="44"/>
      <c r="X1707" s="44"/>
      <c r="Y1707" s="38" t="str">
        <f t="shared" si="703"/>
        <v>Y</v>
      </c>
      <c r="Z1707" s="38" t="str">
        <f t="shared" si="704"/>
        <v>Y</v>
      </c>
      <c r="AA1707" s="38" t="str">
        <f t="shared" si="701"/>
        <v>Y</v>
      </c>
      <c r="AC1707" s="59"/>
      <c r="AD1707" s="204"/>
      <c r="AE1707" s="38"/>
      <c r="AF1707" s="38"/>
      <c r="AG1707" s="125">
        <f t="shared" si="696"/>
        <v>199.626</v>
      </c>
      <c r="AH1707" s="39">
        <v>11</v>
      </c>
      <c r="AI1707" s="123">
        <f t="shared" si="697"/>
        <v>131053.01864710267</v>
      </c>
      <c r="AM1707" s="40">
        <f t="shared" si="710"/>
        <v>2.7999999523162802</v>
      </c>
      <c r="AN1707" s="39">
        <f t="shared" si="705"/>
        <v>0.8</v>
      </c>
      <c r="AO1707" s="204">
        <f t="shared" si="698"/>
        <v>2.1365398380147748E-5</v>
      </c>
      <c r="AP1707" s="204"/>
      <c r="AQ1707" s="59"/>
      <c r="AR1707" s="59"/>
      <c r="AS1707" s="115">
        <f t="shared" ref="AS1707:AS1770" si="711">IF(AO1707="","",IF(CD1707="Y",1,0))</f>
        <v>1</v>
      </c>
      <c r="AT1707" s="115">
        <f t="shared" ref="AT1707:AT1770" si="712">IF(AO1707="","",IF(CD1707="n",1,0))</f>
        <v>0</v>
      </c>
      <c r="AU1707" s="115"/>
      <c r="AV1707" s="115"/>
      <c r="AY1707" s="115"/>
      <c r="AZ1707" s="115"/>
      <c r="BA1707" s="43">
        <v>49</v>
      </c>
      <c r="BB1707" s="43" t="s">
        <v>750</v>
      </c>
      <c r="BC1707" s="189" t="s">
        <v>1385</v>
      </c>
      <c r="BD1707" t="s">
        <v>225</v>
      </c>
      <c r="BE1707" s="37" t="s">
        <v>656</v>
      </c>
      <c r="BF1707" s="38"/>
      <c r="BG1707" s="43"/>
      <c r="BH1707" s="189" t="s">
        <v>2076</v>
      </c>
      <c r="BI1707" s="43" t="s">
        <v>1387</v>
      </c>
      <c r="BJ1707" s="43" t="s">
        <v>1388</v>
      </c>
      <c r="BK1707" s="189" t="s">
        <v>573</v>
      </c>
      <c r="BN1707" s="43"/>
      <c r="BO1707" s="43" t="s">
        <v>1395</v>
      </c>
      <c r="BP1707" s="48" t="s">
        <v>1406</v>
      </c>
      <c r="BS1707" s="43" t="s">
        <v>538</v>
      </c>
      <c r="BT1707" s="190" t="s">
        <v>2323</v>
      </c>
      <c r="BU1707" s="190"/>
      <c r="BV1707" s="190"/>
      <c r="BW1707" s="249">
        <v>37538</v>
      </c>
      <c r="BX1707" s="249"/>
      <c r="BY1707" s="48" t="s">
        <v>451</v>
      </c>
      <c r="BZ1707" s="191">
        <v>2.7999999523162802</v>
      </c>
      <c r="CA1707" s="43" t="s">
        <v>1396</v>
      </c>
      <c r="CD1707" s="124" t="s">
        <v>1397</v>
      </c>
      <c r="CE1707" s="43"/>
      <c r="CR1707" s="43" t="s">
        <v>751</v>
      </c>
      <c r="CU1707" s="192">
        <v>101.107</v>
      </c>
      <c r="CV1707" s="39" t="s">
        <v>1395</v>
      </c>
      <c r="CW1707" s="2"/>
      <c r="CX1707" s="193"/>
      <c r="CY1707" s="39" t="s">
        <v>2438</v>
      </c>
      <c r="CZ1707" s="192">
        <v>199.626</v>
      </c>
      <c r="DA1707" s="43" t="s">
        <v>2046</v>
      </c>
      <c r="DD1707" s="43" t="s">
        <v>1397</v>
      </c>
      <c r="DE1707" s="43"/>
      <c r="DF1707" s="43"/>
      <c r="DG1707" s="43"/>
      <c r="DH1707" s="43"/>
      <c r="DI1707" s="43"/>
      <c r="DJ1707" s="43"/>
      <c r="DK1707" s="43"/>
      <c r="DL1707" s="43"/>
      <c r="DM1707" s="43"/>
      <c r="DN1707" s="43"/>
      <c r="DO1707" s="43"/>
      <c r="DP1707" s="43"/>
      <c r="DQ1707" s="43"/>
      <c r="DR1707" s="124"/>
      <c r="DS1707" s="43"/>
    </row>
    <row r="1708" spans="1:123" s="39" customFormat="1" hidden="1" x14ac:dyDescent="0.2">
      <c r="A1708" s="44" t="str">
        <f t="shared" si="707"/>
        <v>Redfield</v>
      </c>
      <c r="B1708" s="44" t="str">
        <f t="shared" si="706"/>
        <v>1,1-Dichloroethylene</v>
      </c>
      <c r="C1708" s="38" t="s">
        <v>2587</v>
      </c>
      <c r="D1708" s="38" t="str">
        <f t="shared" si="691"/>
        <v>S</v>
      </c>
      <c r="E1708" s="189" t="s">
        <v>372</v>
      </c>
      <c r="F1708" s="155" t="str">
        <f t="shared" si="709"/>
        <v>Residence 123</v>
      </c>
      <c r="G1708" s="44" t="str">
        <f t="shared" si="708"/>
        <v>residential</v>
      </c>
      <c r="H1708" s="44" t="str">
        <f t="shared" si="702"/>
        <v>Basement</v>
      </c>
      <c r="I1708" s="38" t="str">
        <f t="shared" si="692"/>
        <v>Y</v>
      </c>
      <c r="J1708" s="38" t="str">
        <f t="shared" si="693"/>
        <v>Y</v>
      </c>
      <c r="K1708" s="38" t="str">
        <f t="shared" si="694"/>
        <v>Y</v>
      </c>
      <c r="L1708" s="44"/>
      <c r="M1708" s="38" t="str">
        <f t="shared" si="699"/>
        <v/>
      </c>
      <c r="N1708" s="38" t="str">
        <f t="shared" si="700"/>
        <v/>
      </c>
      <c r="O1708" s="38" t="str">
        <f t="shared" si="695"/>
        <v/>
      </c>
      <c r="P1708" s="44"/>
      <c r="Q1708" s="44"/>
      <c r="R1708" s="44"/>
      <c r="S1708" s="44"/>
      <c r="T1708" s="44"/>
      <c r="U1708" s="44"/>
      <c r="V1708" s="44"/>
      <c r="W1708" s="44"/>
      <c r="X1708" s="44"/>
      <c r="Y1708" s="38" t="str">
        <f t="shared" si="703"/>
        <v>Y</v>
      </c>
      <c r="Z1708" s="38" t="str">
        <f t="shared" si="704"/>
        <v>Y</v>
      </c>
      <c r="AA1708" s="38" t="str">
        <f t="shared" si="701"/>
        <v>Y</v>
      </c>
      <c r="AC1708" s="59"/>
      <c r="AD1708" s="204"/>
      <c r="AE1708" s="38"/>
      <c r="AF1708" s="38"/>
      <c r="AG1708" s="125">
        <f t="shared" si="696"/>
        <v>199.99299999999999</v>
      </c>
      <c r="AH1708" s="39">
        <v>11</v>
      </c>
      <c r="AI1708" s="123">
        <f t="shared" si="697"/>
        <v>131293.95148071897</v>
      </c>
      <c r="AM1708" s="40">
        <f t="shared" si="710"/>
        <v>52</v>
      </c>
      <c r="AN1708" s="39">
        <f t="shared" si="705"/>
        <v>0.8</v>
      </c>
      <c r="AO1708" s="204">
        <f t="shared" si="698"/>
        <v>3.9605784892258653E-4</v>
      </c>
      <c r="AP1708" s="204"/>
      <c r="AQ1708" s="59"/>
      <c r="AR1708" s="59"/>
      <c r="AS1708" s="115">
        <f t="shared" si="711"/>
        <v>1</v>
      </c>
      <c r="AT1708" s="115">
        <f t="shared" si="712"/>
        <v>0</v>
      </c>
      <c r="AU1708" s="115"/>
      <c r="AV1708" s="115"/>
      <c r="AY1708" s="115"/>
      <c r="AZ1708" s="115"/>
      <c r="BA1708" s="43">
        <v>49</v>
      </c>
      <c r="BB1708" s="43" t="s">
        <v>750</v>
      </c>
      <c r="BC1708" s="189" t="s">
        <v>1385</v>
      </c>
      <c r="BD1708" t="s">
        <v>225</v>
      </c>
      <c r="BE1708" s="37" t="s">
        <v>656</v>
      </c>
      <c r="BF1708" s="38"/>
      <c r="BG1708" s="43"/>
      <c r="BH1708" s="189" t="s">
        <v>2077</v>
      </c>
      <c r="BI1708" s="43" t="s">
        <v>1387</v>
      </c>
      <c r="BJ1708" s="43" t="s">
        <v>1388</v>
      </c>
      <c r="BK1708" s="189" t="s">
        <v>573</v>
      </c>
      <c r="BN1708" s="43"/>
      <c r="BO1708" s="43" t="s">
        <v>1395</v>
      </c>
      <c r="BP1708" s="48" t="s">
        <v>1406</v>
      </c>
      <c r="BS1708" s="43" t="s">
        <v>538</v>
      </c>
      <c r="BT1708" s="190" t="s">
        <v>2322</v>
      </c>
      <c r="BU1708" s="190"/>
      <c r="BV1708" s="190"/>
      <c r="BW1708" s="249">
        <v>36859</v>
      </c>
      <c r="BX1708" s="249"/>
      <c r="BY1708" s="48" t="s">
        <v>451</v>
      </c>
      <c r="BZ1708" s="191">
        <v>52</v>
      </c>
      <c r="CA1708" s="43" t="s">
        <v>1396</v>
      </c>
      <c r="CD1708" s="124" t="s">
        <v>1397</v>
      </c>
      <c r="CE1708" s="43"/>
      <c r="CR1708" s="43" t="s">
        <v>751</v>
      </c>
      <c r="CU1708" s="192">
        <v>97.773899999999998</v>
      </c>
      <c r="CV1708" s="39" t="s">
        <v>1395</v>
      </c>
      <c r="CW1708" s="2"/>
      <c r="CX1708" s="193"/>
      <c r="CY1708" s="39" t="s">
        <v>2438</v>
      </c>
      <c r="CZ1708" s="192">
        <v>199.99299999999999</v>
      </c>
      <c r="DA1708" s="43" t="s">
        <v>2046</v>
      </c>
      <c r="DD1708" s="43" t="s">
        <v>1397</v>
      </c>
      <c r="DE1708" s="43"/>
      <c r="DF1708" s="43"/>
      <c r="DG1708" s="43"/>
      <c r="DH1708" s="43"/>
      <c r="DI1708" s="43"/>
      <c r="DJ1708" s="43"/>
      <c r="DK1708" s="43"/>
      <c r="DL1708" s="43"/>
      <c r="DM1708" s="43"/>
      <c r="DN1708" s="43"/>
      <c r="DO1708" s="43"/>
      <c r="DP1708" s="43"/>
      <c r="DQ1708" s="43"/>
      <c r="DR1708" s="124"/>
      <c r="DS1708" s="43"/>
    </row>
    <row r="1709" spans="1:123" s="39" customFormat="1" hidden="1" x14ac:dyDescent="0.2">
      <c r="A1709" s="44" t="str">
        <f t="shared" si="707"/>
        <v>Redfield</v>
      </c>
      <c r="B1709" s="44" t="str">
        <f t="shared" si="706"/>
        <v>1,1-Dichloroethylene</v>
      </c>
      <c r="C1709" s="38" t="s">
        <v>2587</v>
      </c>
      <c r="D1709" s="38" t="str">
        <f t="shared" si="691"/>
        <v>S</v>
      </c>
      <c r="E1709" s="189" t="s">
        <v>372</v>
      </c>
      <c r="F1709" s="155" t="str">
        <f t="shared" si="709"/>
        <v>Residence 124</v>
      </c>
      <c r="G1709" s="44" t="str">
        <f t="shared" si="708"/>
        <v>residential</v>
      </c>
      <c r="H1709" s="44" t="str">
        <f t="shared" si="702"/>
        <v>Basement</v>
      </c>
      <c r="I1709" s="38" t="str">
        <f t="shared" si="692"/>
        <v>Y</v>
      </c>
      <c r="J1709" s="38" t="str">
        <f t="shared" si="693"/>
        <v>Y</v>
      </c>
      <c r="K1709" s="38" t="str">
        <f t="shared" si="694"/>
        <v>Y</v>
      </c>
      <c r="L1709" s="44"/>
      <c r="M1709" s="38" t="str">
        <f t="shared" si="699"/>
        <v/>
      </c>
      <c r="N1709" s="38" t="str">
        <f t="shared" si="700"/>
        <v/>
      </c>
      <c r="O1709" s="38" t="str">
        <f t="shared" si="695"/>
        <v/>
      </c>
      <c r="P1709" s="44"/>
      <c r="Q1709" s="44"/>
      <c r="R1709" s="44"/>
      <c r="S1709" s="44"/>
      <c r="T1709" s="44"/>
      <c r="U1709" s="44"/>
      <c r="V1709" s="44"/>
      <c r="W1709" s="44"/>
      <c r="X1709" s="44"/>
      <c r="Y1709" s="38" t="str">
        <f t="shared" si="703"/>
        <v>Y</v>
      </c>
      <c r="Z1709" s="38" t="str">
        <f t="shared" si="704"/>
        <v>Y</v>
      </c>
      <c r="AA1709" s="38" t="str">
        <f t="shared" si="701"/>
        <v>Y</v>
      </c>
      <c r="AC1709" s="59"/>
      <c r="AD1709" s="204"/>
      <c r="AE1709" s="38"/>
      <c r="AF1709" s="38"/>
      <c r="AG1709" s="125">
        <f t="shared" si="696"/>
        <v>199.99299999999999</v>
      </c>
      <c r="AH1709" s="39">
        <v>11</v>
      </c>
      <c r="AI1709" s="123">
        <f t="shared" si="697"/>
        <v>131293.95148071897</v>
      </c>
      <c r="AM1709" s="40">
        <f t="shared" si="710"/>
        <v>2.70000004768371</v>
      </c>
      <c r="AN1709" s="39">
        <f t="shared" si="705"/>
        <v>0.8</v>
      </c>
      <c r="AO1709" s="204">
        <f t="shared" si="698"/>
        <v>2.0564542518778679E-5</v>
      </c>
      <c r="AP1709" s="204"/>
      <c r="AQ1709" s="59"/>
      <c r="AR1709" s="59"/>
      <c r="AS1709" s="115">
        <f t="shared" si="711"/>
        <v>1</v>
      </c>
      <c r="AT1709" s="115">
        <f t="shared" si="712"/>
        <v>0</v>
      </c>
      <c r="AU1709" s="115"/>
      <c r="AV1709" s="115"/>
      <c r="AY1709" s="115"/>
      <c r="AZ1709" s="115"/>
      <c r="BA1709" s="43">
        <v>49</v>
      </c>
      <c r="BB1709" s="43" t="s">
        <v>750</v>
      </c>
      <c r="BC1709" s="189" t="s">
        <v>1385</v>
      </c>
      <c r="BD1709" t="s">
        <v>225</v>
      </c>
      <c r="BE1709" s="37" t="s">
        <v>656</v>
      </c>
      <c r="BF1709" s="38"/>
      <c r="BG1709" s="43"/>
      <c r="BH1709" s="189" t="s">
        <v>2078</v>
      </c>
      <c r="BI1709" s="43" t="s">
        <v>1387</v>
      </c>
      <c r="BJ1709" s="43" t="s">
        <v>1388</v>
      </c>
      <c r="BK1709" s="189" t="s">
        <v>573</v>
      </c>
      <c r="BN1709" s="43"/>
      <c r="BO1709" s="43" t="s">
        <v>1395</v>
      </c>
      <c r="BP1709" s="48" t="s">
        <v>1406</v>
      </c>
      <c r="BS1709" s="43" t="s">
        <v>538</v>
      </c>
      <c r="BT1709" s="190" t="s">
        <v>2323</v>
      </c>
      <c r="BU1709" s="190"/>
      <c r="BV1709" s="190"/>
      <c r="BW1709" s="249">
        <v>36861</v>
      </c>
      <c r="BX1709" s="249"/>
      <c r="BY1709" s="48" t="s">
        <v>451</v>
      </c>
      <c r="BZ1709" s="191">
        <v>2.70000004768371</v>
      </c>
      <c r="CA1709" s="43" t="s">
        <v>1396</v>
      </c>
      <c r="CD1709" s="124" t="s">
        <v>1397</v>
      </c>
      <c r="CE1709" s="43"/>
      <c r="CR1709" s="43" t="s">
        <v>751</v>
      </c>
      <c r="CU1709" s="192">
        <v>199.43199999999999</v>
      </c>
      <c r="CV1709" s="39" t="s">
        <v>1395</v>
      </c>
      <c r="CW1709" s="2"/>
      <c r="CX1709" s="193"/>
      <c r="CY1709" s="39" t="s">
        <v>2438</v>
      </c>
      <c r="CZ1709" s="192">
        <v>199.99299999999999</v>
      </c>
      <c r="DA1709" s="43" t="s">
        <v>2046</v>
      </c>
      <c r="DD1709" s="43" t="s">
        <v>1397</v>
      </c>
      <c r="DE1709" s="43"/>
      <c r="DF1709" s="43"/>
      <c r="DG1709" s="43"/>
      <c r="DH1709" s="43"/>
      <c r="DI1709" s="43"/>
      <c r="DJ1709" s="43"/>
      <c r="DK1709" s="43"/>
      <c r="DL1709" s="43"/>
      <c r="DM1709" s="43"/>
      <c r="DN1709" s="43"/>
      <c r="DO1709" s="43"/>
      <c r="DP1709" s="43"/>
      <c r="DQ1709" s="43"/>
      <c r="DR1709" s="124"/>
      <c r="DS1709" s="43"/>
    </row>
    <row r="1710" spans="1:123" s="39" customFormat="1" hidden="1" x14ac:dyDescent="0.2">
      <c r="A1710" s="44" t="str">
        <f t="shared" si="707"/>
        <v>Redfield</v>
      </c>
      <c r="B1710" s="44" t="str">
        <f t="shared" si="706"/>
        <v>1,1-Dichloroethylene</v>
      </c>
      <c r="C1710" s="38" t="s">
        <v>2587</v>
      </c>
      <c r="D1710" s="38" t="str">
        <f t="shared" si="691"/>
        <v>SI</v>
      </c>
      <c r="E1710" s="189" t="s">
        <v>371</v>
      </c>
      <c r="F1710" s="155" t="str">
        <f t="shared" si="709"/>
        <v>Residence 125</v>
      </c>
      <c r="G1710" s="44" t="str">
        <f t="shared" si="708"/>
        <v>residential</v>
      </c>
      <c r="H1710" s="44" t="str">
        <f t="shared" si="702"/>
        <v>Basement</v>
      </c>
      <c r="I1710" s="38" t="str">
        <f t="shared" si="692"/>
        <v>Y</v>
      </c>
      <c r="J1710" s="38" t="str">
        <f t="shared" si="693"/>
        <v>Y</v>
      </c>
      <c r="K1710" s="38" t="str">
        <f t="shared" si="694"/>
        <v>Y</v>
      </c>
      <c r="L1710" s="44"/>
      <c r="M1710" s="38" t="str">
        <f t="shared" si="699"/>
        <v/>
      </c>
      <c r="N1710" s="38" t="str">
        <f t="shared" si="700"/>
        <v/>
      </c>
      <c r="O1710" s="38" t="str">
        <f t="shared" si="695"/>
        <v/>
      </c>
      <c r="P1710" s="44"/>
      <c r="Q1710" s="44"/>
      <c r="R1710" s="44"/>
      <c r="S1710" s="44"/>
      <c r="T1710" s="44"/>
      <c r="U1710" s="44"/>
      <c r="V1710" s="44"/>
      <c r="W1710" s="44"/>
      <c r="X1710" s="44"/>
      <c r="Y1710" s="38" t="str">
        <f t="shared" si="703"/>
        <v>Y</v>
      </c>
      <c r="Z1710" s="38" t="str">
        <f t="shared" si="704"/>
        <v>Y</v>
      </c>
      <c r="AA1710" s="38" t="str">
        <f t="shared" si="701"/>
        <v>Y</v>
      </c>
      <c r="AC1710" s="59"/>
      <c r="AD1710" s="204"/>
      <c r="AE1710" s="38"/>
      <c r="AF1710" s="38"/>
      <c r="AG1710" s="125">
        <f t="shared" si="696"/>
        <v>187.59800000000001</v>
      </c>
      <c r="AH1710" s="39">
        <v>11</v>
      </c>
      <c r="AI1710" s="123">
        <f t="shared" si="697"/>
        <v>123156.72403474079</v>
      </c>
      <c r="AM1710" s="40">
        <f t="shared" si="710"/>
        <v>3.7999999523162802</v>
      </c>
      <c r="AN1710" s="39">
        <f t="shared" si="705"/>
        <v>0.8</v>
      </c>
      <c r="AO1710" s="204">
        <f t="shared" si="698"/>
        <v>3.0854993765864974E-5</v>
      </c>
      <c r="AP1710" s="204"/>
      <c r="AQ1710" s="59"/>
      <c r="AR1710" s="59"/>
      <c r="AS1710" s="115">
        <f t="shared" si="711"/>
        <v>1</v>
      </c>
      <c r="AT1710" s="115">
        <f t="shared" si="712"/>
        <v>0</v>
      </c>
      <c r="AU1710" s="115"/>
      <c r="AV1710" s="115"/>
      <c r="AY1710" s="115"/>
      <c r="AZ1710" s="115"/>
      <c r="BA1710" s="43">
        <v>49</v>
      </c>
      <c r="BB1710" s="43" t="s">
        <v>750</v>
      </c>
      <c r="BC1710" s="189" t="s">
        <v>554</v>
      </c>
      <c r="BD1710" t="s">
        <v>851</v>
      </c>
      <c r="BE1710" s="37" t="s">
        <v>656</v>
      </c>
      <c r="BF1710" s="38"/>
      <c r="BG1710" s="43"/>
      <c r="BH1710" s="189" t="s">
        <v>2079</v>
      </c>
      <c r="BI1710" s="43" t="s">
        <v>1387</v>
      </c>
      <c r="BJ1710" s="43" t="s">
        <v>1388</v>
      </c>
      <c r="BK1710" s="189" t="s">
        <v>573</v>
      </c>
      <c r="BN1710" s="43"/>
      <c r="BO1710" s="43" t="s">
        <v>1395</v>
      </c>
      <c r="BP1710" s="48" t="s">
        <v>1406</v>
      </c>
      <c r="BS1710" s="43" t="s">
        <v>538</v>
      </c>
      <c r="BT1710" s="190" t="s">
        <v>2322</v>
      </c>
      <c r="BU1710" s="190"/>
      <c r="BV1710" s="190"/>
      <c r="BW1710" s="249">
        <v>36901</v>
      </c>
      <c r="BX1710" s="249"/>
      <c r="BY1710" s="48" t="s">
        <v>451</v>
      </c>
      <c r="BZ1710" s="191">
        <v>3.7999999523162802</v>
      </c>
      <c r="CA1710" s="43" t="s">
        <v>1396</v>
      </c>
      <c r="CD1710" s="124" t="s">
        <v>1397</v>
      </c>
      <c r="CE1710" s="43"/>
      <c r="CR1710" s="43" t="s">
        <v>751</v>
      </c>
      <c r="CU1710" s="192">
        <v>269.78100000000001</v>
      </c>
      <c r="CV1710" s="39" t="s">
        <v>1395</v>
      </c>
      <c r="CW1710" s="2"/>
      <c r="CX1710" s="193"/>
      <c r="CY1710" s="39" t="s">
        <v>2438</v>
      </c>
      <c r="CZ1710" s="192">
        <v>187.59800000000001</v>
      </c>
      <c r="DA1710" s="43" t="s">
        <v>2046</v>
      </c>
      <c r="DD1710" s="43" t="s">
        <v>1397</v>
      </c>
      <c r="DE1710" s="43"/>
      <c r="DF1710" s="43"/>
      <c r="DG1710" s="43"/>
      <c r="DH1710" s="43"/>
      <c r="DI1710" s="43"/>
      <c r="DJ1710" s="43"/>
      <c r="DK1710" s="43"/>
      <c r="DL1710" s="43"/>
      <c r="DM1710" s="43"/>
      <c r="DN1710" s="43"/>
      <c r="DO1710" s="43"/>
      <c r="DP1710" s="43"/>
      <c r="DQ1710" s="43"/>
      <c r="DR1710" s="124"/>
      <c r="DS1710" s="43"/>
    </row>
    <row r="1711" spans="1:123" s="39" customFormat="1" hidden="1" x14ac:dyDescent="0.2">
      <c r="A1711" s="44" t="str">
        <f t="shared" si="707"/>
        <v>Redfield</v>
      </c>
      <c r="B1711" s="44" t="str">
        <f t="shared" si="706"/>
        <v>1,1-Dichloroethylene</v>
      </c>
      <c r="C1711" s="38" t="s">
        <v>2587</v>
      </c>
      <c r="D1711" s="38" t="str">
        <f t="shared" si="691"/>
        <v>SI</v>
      </c>
      <c r="E1711" s="189" t="s">
        <v>371</v>
      </c>
      <c r="F1711" s="155" t="str">
        <f t="shared" si="709"/>
        <v>Residence 126</v>
      </c>
      <c r="G1711" s="44" t="str">
        <f t="shared" si="708"/>
        <v>residential</v>
      </c>
      <c r="H1711" s="44" t="str">
        <f t="shared" si="702"/>
        <v>Crawlspace</v>
      </c>
      <c r="I1711" s="38" t="str">
        <f t="shared" si="692"/>
        <v>Y</v>
      </c>
      <c r="J1711" s="38" t="str">
        <f t="shared" si="693"/>
        <v>Y</v>
      </c>
      <c r="K1711" s="38" t="str">
        <f t="shared" si="694"/>
        <v>Y</v>
      </c>
      <c r="L1711" s="44"/>
      <c r="M1711" s="38" t="str">
        <f t="shared" si="699"/>
        <v/>
      </c>
      <c r="N1711" s="38" t="str">
        <f t="shared" si="700"/>
        <v/>
      </c>
      <c r="O1711" s="38" t="str">
        <f t="shared" si="695"/>
        <v/>
      </c>
      <c r="P1711" s="44"/>
      <c r="Q1711" s="44"/>
      <c r="R1711" s="44"/>
      <c r="S1711" s="44"/>
      <c r="T1711" s="44"/>
      <c r="U1711" s="44"/>
      <c r="V1711" s="44"/>
      <c r="W1711" s="44"/>
      <c r="X1711" s="44"/>
      <c r="Y1711" s="38" t="str">
        <f t="shared" si="703"/>
        <v>Y</v>
      </c>
      <c r="Z1711" s="38" t="str">
        <f t="shared" si="704"/>
        <v>Y</v>
      </c>
      <c r="AA1711" s="38" t="str">
        <f t="shared" si="701"/>
        <v>Y</v>
      </c>
      <c r="AC1711" s="59"/>
      <c r="AD1711" s="204"/>
      <c r="AE1711" s="38"/>
      <c r="AF1711" s="38"/>
      <c r="AG1711" s="125">
        <f t="shared" si="696"/>
        <v>112.435</v>
      </c>
      <c r="AH1711" s="39">
        <v>11</v>
      </c>
      <c r="AI1711" s="123">
        <f t="shared" si="697"/>
        <v>73812.760620294895</v>
      </c>
      <c r="AM1711" s="40">
        <f t="shared" si="710"/>
        <v>6.5</v>
      </c>
      <c r="AN1711" s="39">
        <f t="shared" si="705"/>
        <v>0.8</v>
      </c>
      <c r="AO1711" s="204">
        <f t="shared" si="698"/>
        <v>8.8060654355377385E-5</v>
      </c>
      <c r="AP1711" s="204"/>
      <c r="AQ1711" s="59"/>
      <c r="AR1711" s="59"/>
      <c r="AS1711" s="115">
        <f t="shared" si="711"/>
        <v>1</v>
      </c>
      <c r="AT1711" s="115">
        <f t="shared" si="712"/>
        <v>0</v>
      </c>
      <c r="AU1711" s="115"/>
      <c r="AV1711" s="115"/>
      <c r="AY1711" s="115"/>
      <c r="AZ1711" s="115"/>
      <c r="BA1711" s="43">
        <v>49</v>
      </c>
      <c r="BB1711" s="43" t="s">
        <v>750</v>
      </c>
      <c r="BC1711" s="189" t="s">
        <v>554</v>
      </c>
      <c r="BD1711" t="s">
        <v>851</v>
      </c>
      <c r="BE1711" s="37" t="s">
        <v>656</v>
      </c>
      <c r="BF1711" s="38"/>
      <c r="BG1711" s="43"/>
      <c r="BH1711" s="189" t="s">
        <v>2080</v>
      </c>
      <c r="BI1711" s="43" t="s">
        <v>1387</v>
      </c>
      <c r="BJ1711" s="43" t="s">
        <v>1388</v>
      </c>
      <c r="BK1711" s="189" t="s">
        <v>1489</v>
      </c>
      <c r="BN1711" s="43"/>
      <c r="BO1711" s="43" t="s">
        <v>1395</v>
      </c>
      <c r="BP1711" s="48" t="s">
        <v>1406</v>
      </c>
      <c r="BS1711" s="43" t="s">
        <v>538</v>
      </c>
      <c r="BT1711" s="190" t="s">
        <v>2322</v>
      </c>
      <c r="BU1711" s="190"/>
      <c r="BV1711" s="190"/>
      <c r="BW1711" s="249">
        <v>36938</v>
      </c>
      <c r="BX1711" s="249"/>
      <c r="BY1711" s="48" t="s">
        <v>451</v>
      </c>
      <c r="BZ1711" s="191">
        <v>6.5</v>
      </c>
      <c r="CA1711" s="43" t="s">
        <v>1396</v>
      </c>
      <c r="CD1711" s="124" t="s">
        <v>1397</v>
      </c>
      <c r="CE1711" s="43"/>
      <c r="CR1711" s="43" t="s">
        <v>751</v>
      </c>
      <c r="CU1711" s="192">
        <v>378.38200000000001</v>
      </c>
      <c r="CV1711" s="39" t="s">
        <v>1395</v>
      </c>
      <c r="CW1711" s="2"/>
      <c r="CX1711" s="193"/>
      <c r="CY1711" s="39" t="s">
        <v>2438</v>
      </c>
      <c r="CZ1711" s="192">
        <v>112.435</v>
      </c>
      <c r="DA1711" s="43" t="s">
        <v>2046</v>
      </c>
      <c r="DD1711" s="43" t="s">
        <v>1397</v>
      </c>
      <c r="DE1711" s="43"/>
      <c r="DF1711" s="43"/>
      <c r="DG1711" s="43"/>
      <c r="DH1711" s="43"/>
      <c r="DI1711" s="43"/>
      <c r="DJ1711" s="43"/>
      <c r="DK1711" s="43"/>
      <c r="DL1711" s="43"/>
      <c r="DM1711" s="43"/>
      <c r="DN1711" s="43"/>
      <c r="DO1711" s="43"/>
      <c r="DP1711" s="43"/>
      <c r="DQ1711" s="43"/>
      <c r="DR1711" s="124"/>
      <c r="DS1711" s="43"/>
    </row>
    <row r="1712" spans="1:123" s="39" customFormat="1" hidden="1" x14ac:dyDescent="0.2">
      <c r="A1712" s="44" t="str">
        <f t="shared" si="707"/>
        <v>Redfield</v>
      </c>
      <c r="B1712" s="44" t="str">
        <f t="shared" si="706"/>
        <v>1,1-Dichloroethylene</v>
      </c>
      <c r="C1712" s="38" t="s">
        <v>2587</v>
      </c>
      <c r="D1712" s="38" t="str">
        <f t="shared" si="691"/>
        <v>SI</v>
      </c>
      <c r="E1712" s="189" t="s">
        <v>371</v>
      </c>
      <c r="F1712" s="155" t="str">
        <f t="shared" si="709"/>
        <v>Residence 127</v>
      </c>
      <c r="G1712" s="44" t="str">
        <f t="shared" si="708"/>
        <v>residential</v>
      </c>
      <c r="H1712" s="44" t="str">
        <f t="shared" si="702"/>
        <v>Basement</v>
      </c>
      <c r="I1712" s="38" t="str">
        <f t="shared" si="692"/>
        <v>Y</v>
      </c>
      <c r="J1712" s="38" t="str">
        <f t="shared" si="693"/>
        <v>Y</v>
      </c>
      <c r="K1712" s="38" t="str">
        <f t="shared" si="694"/>
        <v>Y</v>
      </c>
      <c r="L1712" s="44"/>
      <c r="M1712" s="38" t="str">
        <f t="shared" si="699"/>
        <v/>
      </c>
      <c r="N1712" s="38" t="str">
        <f t="shared" si="700"/>
        <v/>
      </c>
      <c r="O1712" s="38" t="str">
        <f t="shared" si="695"/>
        <v/>
      </c>
      <c r="P1712" s="44"/>
      <c r="Q1712" s="44"/>
      <c r="R1712" s="44"/>
      <c r="S1712" s="44"/>
      <c r="T1712" s="44"/>
      <c r="U1712" s="44"/>
      <c r="V1712" s="44"/>
      <c r="W1712" s="44"/>
      <c r="X1712" s="44"/>
      <c r="Y1712" s="38" t="str">
        <f t="shared" si="703"/>
        <v>Y</v>
      </c>
      <c r="Z1712" s="38" t="str">
        <f t="shared" si="704"/>
        <v>Y</v>
      </c>
      <c r="AA1712" s="38" t="str">
        <f t="shared" si="701"/>
        <v>Y</v>
      </c>
      <c r="AC1712" s="59"/>
      <c r="AD1712" s="204"/>
      <c r="AE1712" s="38"/>
      <c r="AF1712" s="38"/>
      <c r="AG1712" s="125">
        <f t="shared" si="696"/>
        <v>101.55200000000001</v>
      </c>
      <c r="AH1712" s="39">
        <v>11</v>
      </c>
      <c r="AI1712" s="123">
        <f t="shared" si="697"/>
        <v>66668.150189106469</v>
      </c>
      <c r="AM1712" s="40">
        <f t="shared" si="710"/>
        <v>4.1999998092651296</v>
      </c>
      <c r="AN1712" s="39">
        <f t="shared" si="705"/>
        <v>0.8</v>
      </c>
      <c r="AO1712" s="204">
        <f t="shared" si="698"/>
        <v>6.2998595241531191E-5</v>
      </c>
      <c r="AP1712" s="204"/>
      <c r="AQ1712" s="59"/>
      <c r="AR1712" s="59"/>
      <c r="AS1712" s="115">
        <f t="shared" si="711"/>
        <v>1</v>
      </c>
      <c r="AT1712" s="115">
        <f t="shared" si="712"/>
        <v>0</v>
      </c>
      <c r="AU1712" s="115"/>
      <c r="AV1712" s="115"/>
      <c r="AY1712" s="115"/>
      <c r="AZ1712" s="115"/>
      <c r="BA1712" s="43">
        <v>49</v>
      </c>
      <c r="BB1712" s="43" t="s">
        <v>750</v>
      </c>
      <c r="BC1712" s="189" t="s">
        <v>554</v>
      </c>
      <c r="BD1712" t="s">
        <v>851</v>
      </c>
      <c r="BE1712" s="37" t="s">
        <v>656</v>
      </c>
      <c r="BF1712" s="38"/>
      <c r="BG1712" s="43"/>
      <c r="BH1712" s="189" t="s">
        <v>2081</v>
      </c>
      <c r="BI1712" s="43" t="s">
        <v>1387</v>
      </c>
      <c r="BJ1712" s="43" t="s">
        <v>1388</v>
      </c>
      <c r="BK1712" s="189" t="s">
        <v>573</v>
      </c>
      <c r="BN1712" s="43"/>
      <c r="BO1712" s="43" t="s">
        <v>1395</v>
      </c>
      <c r="BP1712" s="48" t="s">
        <v>1406</v>
      </c>
      <c r="BS1712" s="43" t="s">
        <v>538</v>
      </c>
      <c r="BT1712" s="190" t="s">
        <v>2321</v>
      </c>
      <c r="BU1712" s="190"/>
      <c r="BV1712" s="190"/>
      <c r="BW1712" s="249">
        <v>37071</v>
      </c>
      <c r="BX1712" s="249"/>
      <c r="BY1712" s="48" t="s">
        <v>451</v>
      </c>
      <c r="BZ1712" s="191">
        <v>4.1999998092651296</v>
      </c>
      <c r="CA1712" s="43" t="s">
        <v>1396</v>
      </c>
      <c r="CD1712" s="124" t="s">
        <v>1397</v>
      </c>
      <c r="CE1712" s="43"/>
      <c r="CR1712" s="43" t="s">
        <v>751</v>
      </c>
      <c r="CU1712" s="192">
        <v>65.216800000000006</v>
      </c>
      <c r="CV1712" s="39" t="s">
        <v>1395</v>
      </c>
      <c r="CW1712" s="2"/>
      <c r="CX1712" s="193"/>
      <c r="CY1712" s="39" t="s">
        <v>2438</v>
      </c>
      <c r="CZ1712" s="192">
        <v>101.55200000000001</v>
      </c>
      <c r="DA1712" s="43" t="s">
        <v>2046</v>
      </c>
      <c r="DD1712" s="43" t="s">
        <v>1397</v>
      </c>
      <c r="DE1712" s="43"/>
      <c r="DF1712" s="43"/>
      <c r="DG1712" s="43"/>
      <c r="DH1712" s="43"/>
      <c r="DI1712" s="43"/>
      <c r="DJ1712" s="43"/>
      <c r="DK1712" s="43"/>
      <c r="DL1712" s="43"/>
      <c r="DM1712" s="43"/>
      <c r="DN1712" s="43"/>
      <c r="DO1712" s="43"/>
      <c r="DP1712" s="43"/>
      <c r="DQ1712" s="43"/>
      <c r="DR1712" s="124"/>
      <c r="DS1712" s="43"/>
    </row>
    <row r="1713" spans="1:123" s="39" customFormat="1" hidden="1" x14ac:dyDescent="0.2">
      <c r="A1713" s="44" t="str">
        <f t="shared" si="707"/>
        <v>Redfield</v>
      </c>
      <c r="B1713" s="44" t="str">
        <f t="shared" si="706"/>
        <v>1,1-Dichloroethylene</v>
      </c>
      <c r="C1713" s="38" t="s">
        <v>2587</v>
      </c>
      <c r="D1713" s="38" t="str">
        <f t="shared" si="691"/>
        <v>SI</v>
      </c>
      <c r="E1713" s="189" t="s">
        <v>371</v>
      </c>
      <c r="F1713" s="155" t="str">
        <f t="shared" si="709"/>
        <v>Residence 128</v>
      </c>
      <c r="G1713" s="44" t="str">
        <f t="shared" si="708"/>
        <v>residential</v>
      </c>
      <c r="H1713" s="44" t="str">
        <f t="shared" si="702"/>
        <v>Basement</v>
      </c>
      <c r="I1713" s="38" t="str">
        <f t="shared" si="692"/>
        <v>Y</v>
      </c>
      <c r="J1713" s="38" t="str">
        <f t="shared" si="693"/>
        <v>Y</v>
      </c>
      <c r="K1713" s="38" t="str">
        <f t="shared" si="694"/>
        <v>Y</v>
      </c>
      <c r="L1713" s="44"/>
      <c r="M1713" s="38" t="str">
        <f t="shared" si="699"/>
        <v/>
      </c>
      <c r="N1713" s="38" t="str">
        <f t="shared" si="700"/>
        <v/>
      </c>
      <c r="O1713" s="38" t="str">
        <f t="shared" si="695"/>
        <v/>
      </c>
      <c r="P1713" s="44"/>
      <c r="Q1713" s="44"/>
      <c r="R1713" s="44"/>
      <c r="S1713" s="44"/>
      <c r="T1713" s="44"/>
      <c r="U1713" s="44"/>
      <c r="V1713" s="44"/>
      <c r="W1713" s="44"/>
      <c r="X1713" s="44"/>
      <c r="Y1713" s="38" t="str">
        <f t="shared" si="703"/>
        <v>Y</v>
      </c>
      <c r="Z1713" s="38" t="str">
        <f t="shared" si="704"/>
        <v>Y</v>
      </c>
      <c r="AA1713" s="38" t="str">
        <f t="shared" si="701"/>
        <v>Y</v>
      </c>
      <c r="AC1713" s="59"/>
      <c r="AD1713" s="204"/>
      <c r="AE1713" s="38"/>
      <c r="AF1713" s="38"/>
      <c r="AG1713" s="125">
        <f t="shared" si="696"/>
        <v>167.983</v>
      </c>
      <c r="AH1713" s="39">
        <v>11</v>
      </c>
      <c r="AI1713" s="123">
        <f t="shared" si="697"/>
        <v>110279.61904459463</v>
      </c>
      <c r="AM1713" s="40">
        <f t="shared" si="710"/>
        <v>15</v>
      </c>
      <c r="AN1713" s="39">
        <f t="shared" si="705"/>
        <v>0.8</v>
      </c>
      <c r="AO1713" s="204">
        <f t="shared" si="698"/>
        <v>1.3601788009382163E-4</v>
      </c>
      <c r="AP1713" s="204"/>
      <c r="AQ1713" s="59"/>
      <c r="AR1713" s="59"/>
      <c r="AS1713" s="115">
        <f t="shared" si="711"/>
        <v>1</v>
      </c>
      <c r="AT1713" s="115">
        <f t="shared" si="712"/>
        <v>0</v>
      </c>
      <c r="AU1713" s="115"/>
      <c r="AV1713" s="115"/>
      <c r="AY1713" s="115"/>
      <c r="AZ1713" s="115"/>
      <c r="BA1713" s="43">
        <v>49</v>
      </c>
      <c r="BB1713" s="43" t="s">
        <v>750</v>
      </c>
      <c r="BC1713" s="189" t="s">
        <v>554</v>
      </c>
      <c r="BD1713" t="s">
        <v>851</v>
      </c>
      <c r="BE1713" s="37" t="s">
        <v>656</v>
      </c>
      <c r="BF1713" s="38"/>
      <c r="BG1713" s="43"/>
      <c r="BH1713" s="189" t="s">
        <v>2082</v>
      </c>
      <c r="BI1713" s="43" t="s">
        <v>1387</v>
      </c>
      <c r="BJ1713" s="43" t="s">
        <v>1388</v>
      </c>
      <c r="BK1713" s="189" t="s">
        <v>573</v>
      </c>
      <c r="BN1713" s="43"/>
      <c r="BO1713" s="43" t="s">
        <v>1395</v>
      </c>
      <c r="BP1713" s="48" t="s">
        <v>1406</v>
      </c>
      <c r="BS1713" s="43" t="s">
        <v>538</v>
      </c>
      <c r="BT1713" s="190" t="s">
        <v>2322</v>
      </c>
      <c r="BU1713" s="190"/>
      <c r="BV1713" s="190"/>
      <c r="BW1713" s="249">
        <v>36882</v>
      </c>
      <c r="BX1713" s="249"/>
      <c r="BY1713" s="48" t="s">
        <v>451</v>
      </c>
      <c r="BZ1713" s="191">
        <v>15</v>
      </c>
      <c r="CA1713" s="43" t="s">
        <v>1396</v>
      </c>
      <c r="CD1713" s="124" t="s">
        <v>1397</v>
      </c>
      <c r="CE1713" s="43"/>
      <c r="CR1713" s="43" t="s">
        <v>751</v>
      </c>
      <c r="CU1713" s="192">
        <v>321.67200000000003</v>
      </c>
      <c r="CV1713" s="39" t="s">
        <v>1395</v>
      </c>
      <c r="CW1713" s="2"/>
      <c r="CX1713" s="193"/>
      <c r="CY1713" s="39" t="s">
        <v>2438</v>
      </c>
      <c r="CZ1713" s="192">
        <v>167.983</v>
      </c>
      <c r="DA1713" s="43" t="s">
        <v>2046</v>
      </c>
      <c r="DD1713" s="43" t="s">
        <v>1397</v>
      </c>
      <c r="DE1713" s="43"/>
      <c r="DF1713" s="43"/>
      <c r="DG1713" s="43"/>
      <c r="DH1713" s="43"/>
      <c r="DI1713" s="43"/>
      <c r="DJ1713" s="43"/>
      <c r="DK1713" s="43"/>
      <c r="DL1713" s="43"/>
      <c r="DM1713" s="43"/>
      <c r="DN1713" s="43"/>
      <c r="DO1713" s="43"/>
      <c r="DP1713" s="43"/>
      <c r="DQ1713" s="43"/>
      <c r="DR1713" s="124"/>
      <c r="DS1713" s="43"/>
    </row>
    <row r="1714" spans="1:123" s="39" customFormat="1" hidden="1" x14ac:dyDescent="0.2">
      <c r="A1714" s="44" t="str">
        <f t="shared" si="707"/>
        <v>Redfield</v>
      </c>
      <c r="B1714" s="44" t="str">
        <f t="shared" si="706"/>
        <v>1,1-Dichloroethylene</v>
      </c>
      <c r="C1714" s="38" t="s">
        <v>2587</v>
      </c>
      <c r="D1714" s="38" t="str">
        <f t="shared" ref="D1714:D1777" si="713">BC1714</f>
        <v>SI</v>
      </c>
      <c r="E1714" s="189" t="s">
        <v>371</v>
      </c>
      <c r="F1714" s="155" t="str">
        <f t="shared" si="709"/>
        <v>Residence 129</v>
      </c>
      <c r="G1714" s="44" t="str">
        <f t="shared" si="708"/>
        <v>residential</v>
      </c>
      <c r="H1714" s="44" t="str">
        <f t="shared" si="702"/>
        <v>Basement</v>
      </c>
      <c r="I1714" s="38" t="str">
        <f t="shared" ref="I1714:I1777" si="714">IF(DD1714="","",IF(DD1714="y","Y","n"))</f>
        <v>Y</v>
      </c>
      <c r="J1714" s="38" t="str">
        <f t="shared" ref="J1714:J1777" si="715">IF(AG1714="","",IF(AN1714="","Y",IF(AI1714&gt;AN1714*$J$38,"Y","n")))</f>
        <v>Y</v>
      </c>
      <c r="K1714" s="38" t="str">
        <f t="shared" ref="K1714:K1777" si="716">IF(AG1714="","",IF(I1714="N","n","Y"))</f>
        <v>Y</v>
      </c>
      <c r="L1714" s="44"/>
      <c r="M1714" s="38" t="str">
        <f t="shared" si="699"/>
        <v/>
      </c>
      <c r="N1714" s="38" t="str">
        <f t="shared" si="700"/>
        <v/>
      </c>
      <c r="O1714" s="38" t="str">
        <f t="shared" ref="O1714:O1777" si="717">IF(AJ1714="","",IF(OR(M1714="N",N1714="N"),"n","Y"))</f>
        <v/>
      </c>
      <c r="P1714" s="44"/>
      <c r="Q1714" s="44"/>
      <c r="R1714" s="44"/>
      <c r="S1714" s="44"/>
      <c r="T1714" s="44"/>
      <c r="U1714" s="44"/>
      <c r="V1714" s="44"/>
      <c r="W1714" s="44"/>
      <c r="X1714" s="44"/>
      <c r="Y1714" s="38" t="str">
        <f t="shared" si="703"/>
        <v>Y</v>
      </c>
      <c r="Z1714" s="38" t="str">
        <f t="shared" si="704"/>
        <v>Y</v>
      </c>
      <c r="AA1714" s="38" t="str">
        <f t="shared" si="701"/>
        <v>Y</v>
      </c>
      <c r="AC1714" s="59"/>
      <c r="AD1714" s="204"/>
      <c r="AE1714" s="38"/>
      <c r="AF1714" s="38"/>
      <c r="AG1714" s="125">
        <f t="shared" ref="AG1714:AG1777" si="718">IF(CZ1714="","",IF(DA1714="mg/l",1000*CZ1714,CZ1714))</f>
        <v>62.260399999999997</v>
      </c>
      <c r="AH1714" s="39">
        <v>11</v>
      </c>
      <c r="AI1714" s="123">
        <f t="shared" ref="AI1714:AI1777" si="719">IF(AG1714="","",AG1714*1000*(INDEX(Hatm25C,MATCH(B1714,ChemNameChem,0))/(0.000082057*(AH1714+273)))*EXP(-(INDEX(Evap,MATCH(B1714,ChemNameChem,0))*((1-(AH1714+273)/INDEX(Tcrit,MATCH(B1714,ChemNameChem,0)))/(1-INDEX(Tboil,MATCH(B1714,ChemNameChem,0))/INDEX(Tcrit,MATCH(B1714,ChemNameChem,0))))^IF((INDEX(Tboil,MATCH(B1714,ChemNameChem,0))/INDEX(Tcrit,MATCH(B1714,ChemNameChem,0)))&lt;0.57,0.3,IF((INDEX(Tboil,MATCH(B1714,ChemNameChem,0))/INDEX(Tcrit,MATCH(B1714,ChemNameChem,0)))&gt;0.71,0.41,0.74*(INDEX(Tboil,MATCH(B1714,ChemNameChem,0))/INDEX(Tcrit,MATCH(B1714,ChemNameChem,0)))-0.116)))*0.5032*(1/(AH1714+273)-1/298)))</f>
        <v>40873.500256359745</v>
      </c>
      <c r="AM1714" s="40">
        <f t="shared" si="710"/>
        <v>4.9000000953674299</v>
      </c>
      <c r="AN1714" s="39">
        <f t="shared" si="705"/>
        <v>0.8</v>
      </c>
      <c r="AO1714" s="204">
        <f t="shared" ref="AO1714:AO1777" si="720">IF(AG1714="","",AM1714/AI1714)</f>
        <v>1.1988207676451714E-4</v>
      </c>
      <c r="AP1714" s="204"/>
      <c r="AQ1714" s="59"/>
      <c r="AR1714" s="59"/>
      <c r="AS1714" s="115">
        <f t="shared" si="711"/>
        <v>1</v>
      </c>
      <c r="AT1714" s="115">
        <f t="shared" si="712"/>
        <v>0</v>
      </c>
      <c r="AU1714" s="115"/>
      <c r="AV1714" s="115"/>
      <c r="AY1714" s="115"/>
      <c r="AZ1714" s="115"/>
      <c r="BA1714" s="43">
        <v>49</v>
      </c>
      <c r="BB1714" s="43" t="s">
        <v>750</v>
      </c>
      <c r="BC1714" s="189" t="s">
        <v>554</v>
      </c>
      <c r="BD1714" t="s">
        <v>851</v>
      </c>
      <c r="BE1714" s="37" t="s">
        <v>656</v>
      </c>
      <c r="BF1714" s="38"/>
      <c r="BG1714" s="43"/>
      <c r="BH1714" s="189" t="s">
        <v>2083</v>
      </c>
      <c r="BI1714" s="43" t="s">
        <v>1387</v>
      </c>
      <c r="BJ1714" s="43" t="s">
        <v>1388</v>
      </c>
      <c r="BK1714" s="189" t="s">
        <v>573</v>
      </c>
      <c r="BN1714" s="43"/>
      <c r="BO1714" s="43" t="s">
        <v>1395</v>
      </c>
      <c r="BP1714" s="48" t="s">
        <v>1406</v>
      </c>
      <c r="BS1714" s="43" t="s">
        <v>538</v>
      </c>
      <c r="BT1714" s="190" t="s">
        <v>2331</v>
      </c>
      <c r="BU1714" s="190"/>
      <c r="BV1714" s="190"/>
      <c r="BW1714" s="249">
        <v>36936</v>
      </c>
      <c r="BX1714" s="249"/>
      <c r="BY1714" s="48" t="s">
        <v>451</v>
      </c>
      <c r="BZ1714" s="191">
        <v>4.9000000953674299</v>
      </c>
      <c r="CA1714" s="43" t="s">
        <v>1396</v>
      </c>
      <c r="CD1714" s="124" t="s">
        <v>1397</v>
      </c>
      <c r="CE1714" s="43"/>
      <c r="CR1714" s="43" t="s">
        <v>751</v>
      </c>
      <c r="CU1714" s="192">
        <v>496.89100000000002</v>
      </c>
      <c r="CV1714" s="39" t="s">
        <v>1395</v>
      </c>
      <c r="CW1714" s="2"/>
      <c r="CX1714" s="193"/>
      <c r="CY1714" s="39" t="s">
        <v>2438</v>
      </c>
      <c r="CZ1714" s="192">
        <v>62.260399999999997</v>
      </c>
      <c r="DA1714" s="43" t="s">
        <v>2046</v>
      </c>
      <c r="DD1714" s="43" t="s">
        <v>1397</v>
      </c>
      <c r="DE1714" s="43"/>
      <c r="DF1714" s="43"/>
      <c r="DG1714" s="43"/>
      <c r="DH1714" s="43"/>
      <c r="DI1714" s="43"/>
      <c r="DJ1714" s="43"/>
      <c r="DK1714" s="43"/>
      <c r="DL1714" s="43"/>
      <c r="DM1714" s="43"/>
      <c r="DN1714" s="43"/>
      <c r="DO1714" s="43"/>
      <c r="DP1714" s="43"/>
      <c r="DQ1714" s="43"/>
      <c r="DR1714" s="124"/>
      <c r="DS1714" s="43"/>
    </row>
    <row r="1715" spans="1:123" s="39" customFormat="1" hidden="1" x14ac:dyDescent="0.2">
      <c r="A1715" s="44" t="str">
        <f t="shared" si="707"/>
        <v>Redfield</v>
      </c>
      <c r="B1715" s="44" t="str">
        <f t="shared" si="706"/>
        <v>1,1-Dichloroethylene</v>
      </c>
      <c r="C1715" s="38" t="s">
        <v>2587</v>
      </c>
      <c r="D1715" s="38" t="str">
        <f t="shared" si="713"/>
        <v>S</v>
      </c>
      <c r="E1715" s="189" t="s">
        <v>372</v>
      </c>
      <c r="F1715" s="155" t="str">
        <f t="shared" si="709"/>
        <v>Residence 130</v>
      </c>
      <c r="G1715" s="44" t="str">
        <f t="shared" si="708"/>
        <v>residential</v>
      </c>
      <c r="H1715" s="44" t="str">
        <f t="shared" si="702"/>
        <v>Basement</v>
      </c>
      <c r="I1715" s="38" t="str">
        <f t="shared" si="714"/>
        <v>Y</v>
      </c>
      <c r="J1715" s="38" t="str">
        <f t="shared" si="715"/>
        <v>Y</v>
      </c>
      <c r="K1715" s="38" t="str">
        <f t="shared" si="716"/>
        <v>Y</v>
      </c>
      <c r="L1715" s="44"/>
      <c r="M1715" s="38" t="str">
        <f t="shared" ref="M1715:M1778" si="721">IF(CP1715="","",IF(CP1715="y","Y","n"))</f>
        <v/>
      </c>
      <c r="N1715" s="38" t="str">
        <f t="shared" ref="N1715:N1778" si="722">IF(AJ1715="","",IF(AN1715="","Y",IF(AJ1715&gt;AN1715*$N$38,"Y","n")))</f>
        <v/>
      </c>
      <c r="O1715" s="38" t="str">
        <f t="shared" si="717"/>
        <v/>
      </c>
      <c r="P1715" s="44"/>
      <c r="Q1715" s="44"/>
      <c r="R1715" s="44"/>
      <c r="S1715" s="44"/>
      <c r="T1715" s="44"/>
      <c r="U1715" s="44"/>
      <c r="V1715" s="44"/>
      <c r="W1715" s="44"/>
      <c r="X1715" s="44"/>
      <c r="Y1715" s="38" t="str">
        <f t="shared" si="703"/>
        <v>Y</v>
      </c>
      <c r="Z1715" s="38" t="str">
        <f t="shared" si="704"/>
        <v>Y</v>
      </c>
      <c r="AA1715" s="38" t="str">
        <f t="shared" si="701"/>
        <v>Y</v>
      </c>
      <c r="AC1715" s="59"/>
      <c r="AD1715" s="204"/>
      <c r="AE1715" s="38"/>
      <c r="AF1715" s="38"/>
      <c r="AG1715" s="125">
        <f t="shared" si="718"/>
        <v>199.99299999999999</v>
      </c>
      <c r="AH1715" s="39">
        <v>11</v>
      </c>
      <c r="AI1715" s="123">
        <f t="shared" si="719"/>
        <v>131293.95148071897</v>
      </c>
      <c r="AM1715" s="40">
        <f t="shared" si="710"/>
        <v>4</v>
      </c>
      <c r="AN1715" s="39">
        <f t="shared" si="705"/>
        <v>0.8</v>
      </c>
      <c r="AO1715" s="204">
        <f t="shared" si="720"/>
        <v>3.0465988378660502E-5</v>
      </c>
      <c r="AP1715" s="204"/>
      <c r="AQ1715" s="59"/>
      <c r="AR1715" s="59"/>
      <c r="AS1715" s="115">
        <f t="shared" si="711"/>
        <v>1</v>
      </c>
      <c r="AT1715" s="115">
        <f t="shared" si="712"/>
        <v>0</v>
      </c>
      <c r="AU1715" s="115"/>
      <c r="AV1715" s="115"/>
      <c r="AY1715" s="115"/>
      <c r="AZ1715" s="115"/>
      <c r="BA1715" s="43">
        <v>49</v>
      </c>
      <c r="BB1715" s="43" t="s">
        <v>750</v>
      </c>
      <c r="BC1715" s="189" t="s">
        <v>1385</v>
      </c>
      <c r="BD1715" t="s">
        <v>225</v>
      </c>
      <c r="BE1715" s="37" t="s">
        <v>656</v>
      </c>
      <c r="BF1715" s="38"/>
      <c r="BG1715" s="43"/>
      <c r="BH1715" s="189" t="s">
        <v>2084</v>
      </c>
      <c r="BI1715" s="43" t="s">
        <v>1387</v>
      </c>
      <c r="BJ1715" s="43" t="s">
        <v>1388</v>
      </c>
      <c r="BK1715" s="189" t="s">
        <v>573</v>
      </c>
      <c r="BN1715" s="43"/>
      <c r="BO1715" s="43" t="s">
        <v>1395</v>
      </c>
      <c r="BP1715" s="48" t="s">
        <v>1406</v>
      </c>
      <c r="BS1715" s="43" t="s">
        <v>538</v>
      </c>
      <c r="BT1715" s="190" t="s">
        <v>2325</v>
      </c>
      <c r="BU1715" s="190"/>
      <c r="BV1715" s="190"/>
      <c r="BW1715" s="249">
        <v>36860</v>
      </c>
      <c r="BX1715" s="249"/>
      <c r="BY1715" s="48" t="s">
        <v>451</v>
      </c>
      <c r="BZ1715" s="191">
        <v>4</v>
      </c>
      <c r="CA1715" s="43" t="s">
        <v>1396</v>
      </c>
      <c r="CD1715" s="124" t="s">
        <v>1397</v>
      </c>
      <c r="CE1715" s="43"/>
      <c r="CR1715" s="43" t="s">
        <v>751</v>
      </c>
      <c r="CU1715" s="192">
        <v>70.635999999999996</v>
      </c>
      <c r="CV1715" s="39" t="s">
        <v>1395</v>
      </c>
      <c r="CW1715" s="2"/>
      <c r="CX1715" s="193"/>
      <c r="CY1715" s="39" t="s">
        <v>2438</v>
      </c>
      <c r="CZ1715" s="192">
        <v>199.99299999999999</v>
      </c>
      <c r="DA1715" s="43" t="s">
        <v>2046</v>
      </c>
      <c r="DD1715" s="43" t="s">
        <v>1397</v>
      </c>
      <c r="DE1715" s="43"/>
      <c r="DF1715" s="43"/>
      <c r="DG1715" s="43"/>
      <c r="DH1715" s="43"/>
      <c r="DI1715" s="43"/>
      <c r="DJ1715" s="43"/>
      <c r="DK1715" s="43"/>
      <c r="DL1715" s="43"/>
      <c r="DM1715" s="43"/>
      <c r="DN1715" s="43"/>
      <c r="DO1715" s="43"/>
      <c r="DP1715" s="43"/>
      <c r="DQ1715" s="43"/>
      <c r="DR1715" s="124"/>
      <c r="DS1715" s="43"/>
    </row>
    <row r="1716" spans="1:123" s="39" customFormat="1" hidden="1" x14ac:dyDescent="0.2">
      <c r="A1716" s="44" t="str">
        <f t="shared" si="707"/>
        <v>Redfield</v>
      </c>
      <c r="B1716" s="44" t="str">
        <f t="shared" si="706"/>
        <v>1,1-Dichloroethylene</v>
      </c>
      <c r="C1716" s="38" t="s">
        <v>2587</v>
      </c>
      <c r="D1716" s="38" t="str">
        <f t="shared" si="713"/>
        <v>S</v>
      </c>
      <c r="E1716" s="189" t="s">
        <v>372</v>
      </c>
      <c r="F1716" s="155" t="str">
        <f t="shared" si="709"/>
        <v>Residence 131</v>
      </c>
      <c r="G1716" s="44" t="str">
        <f t="shared" si="708"/>
        <v>residential</v>
      </c>
      <c r="H1716" s="44" t="str">
        <f t="shared" si="702"/>
        <v>Basement</v>
      </c>
      <c r="I1716" s="38" t="str">
        <f t="shared" si="714"/>
        <v>Y</v>
      </c>
      <c r="J1716" s="38" t="str">
        <f t="shared" si="715"/>
        <v>Y</v>
      </c>
      <c r="K1716" s="38" t="str">
        <f t="shared" si="716"/>
        <v>Y</v>
      </c>
      <c r="L1716" s="44"/>
      <c r="M1716" s="38" t="str">
        <f t="shared" si="721"/>
        <v/>
      </c>
      <c r="N1716" s="38" t="str">
        <f t="shared" si="722"/>
        <v/>
      </c>
      <c r="O1716" s="38" t="str">
        <f t="shared" si="717"/>
        <v/>
      </c>
      <c r="P1716" s="44"/>
      <c r="Q1716" s="44"/>
      <c r="R1716" s="44"/>
      <c r="S1716" s="44"/>
      <c r="T1716" s="44"/>
      <c r="U1716" s="44"/>
      <c r="V1716" s="44"/>
      <c r="W1716" s="44"/>
      <c r="X1716" s="44"/>
      <c r="Y1716" s="38" t="str">
        <f t="shared" si="703"/>
        <v>Y</v>
      </c>
      <c r="Z1716" s="38" t="str">
        <f t="shared" si="704"/>
        <v>Y</v>
      </c>
      <c r="AA1716" s="38" t="str">
        <f t="shared" si="701"/>
        <v>Y</v>
      </c>
      <c r="AC1716" s="59"/>
      <c r="AD1716" s="204"/>
      <c r="AE1716" s="38"/>
      <c r="AF1716" s="38"/>
      <c r="AG1716" s="125">
        <f t="shared" si="718"/>
        <v>199.99299999999999</v>
      </c>
      <c r="AH1716" s="39">
        <v>11</v>
      </c>
      <c r="AI1716" s="123">
        <f t="shared" si="719"/>
        <v>131293.95148071897</v>
      </c>
      <c r="AM1716" s="40">
        <f t="shared" si="710"/>
        <v>72</v>
      </c>
      <c r="AN1716" s="39">
        <f t="shared" si="705"/>
        <v>0.8</v>
      </c>
      <c r="AO1716" s="204">
        <f t="shared" si="720"/>
        <v>5.4838779081588902E-4</v>
      </c>
      <c r="AP1716" s="204"/>
      <c r="AQ1716" s="59"/>
      <c r="AR1716" s="59"/>
      <c r="AS1716" s="115">
        <f t="shared" si="711"/>
        <v>1</v>
      </c>
      <c r="AT1716" s="115">
        <f t="shared" si="712"/>
        <v>0</v>
      </c>
      <c r="AU1716" s="115"/>
      <c r="AV1716" s="115"/>
      <c r="AY1716" s="115"/>
      <c r="AZ1716" s="115"/>
      <c r="BA1716" s="43">
        <v>49</v>
      </c>
      <c r="BB1716" s="43" t="s">
        <v>750</v>
      </c>
      <c r="BC1716" s="189" t="s">
        <v>1385</v>
      </c>
      <c r="BD1716" t="s">
        <v>225</v>
      </c>
      <c r="BE1716" s="37" t="s">
        <v>656</v>
      </c>
      <c r="BF1716" s="38"/>
      <c r="BG1716" s="43"/>
      <c r="BH1716" s="189" t="s">
        <v>2085</v>
      </c>
      <c r="BI1716" s="43" t="s">
        <v>1387</v>
      </c>
      <c r="BJ1716" s="43" t="s">
        <v>1388</v>
      </c>
      <c r="BK1716" s="189" t="s">
        <v>573</v>
      </c>
      <c r="BN1716" s="43"/>
      <c r="BO1716" s="43" t="s">
        <v>1395</v>
      </c>
      <c r="BP1716" s="48" t="s">
        <v>1406</v>
      </c>
      <c r="BS1716" s="43" t="s">
        <v>538</v>
      </c>
      <c r="BT1716" s="190" t="s">
        <v>2322</v>
      </c>
      <c r="BU1716" s="190"/>
      <c r="BV1716" s="190"/>
      <c r="BW1716" s="249">
        <v>36851</v>
      </c>
      <c r="BX1716" s="249"/>
      <c r="BY1716" s="48" t="s">
        <v>451</v>
      </c>
      <c r="BZ1716" s="191">
        <v>72</v>
      </c>
      <c r="CA1716" s="43" t="s">
        <v>1396</v>
      </c>
      <c r="CD1716" s="124" t="s">
        <v>1397</v>
      </c>
      <c r="CE1716" s="43"/>
      <c r="CR1716" s="43" t="s">
        <v>751</v>
      </c>
      <c r="CU1716" s="192">
        <v>200.67400000000001</v>
      </c>
      <c r="CV1716" s="39" t="s">
        <v>1395</v>
      </c>
      <c r="CW1716" s="2"/>
      <c r="CX1716" s="193"/>
      <c r="CY1716" s="39" t="s">
        <v>2438</v>
      </c>
      <c r="CZ1716" s="192">
        <v>199.99299999999999</v>
      </c>
      <c r="DA1716" s="43" t="s">
        <v>2046</v>
      </c>
      <c r="DD1716" s="43" t="s">
        <v>1397</v>
      </c>
      <c r="DE1716" s="43"/>
      <c r="DF1716" s="43"/>
      <c r="DG1716" s="43"/>
      <c r="DH1716" s="43"/>
      <c r="DI1716" s="43"/>
      <c r="DJ1716" s="43"/>
      <c r="DK1716" s="43"/>
      <c r="DL1716" s="43"/>
      <c r="DM1716" s="43"/>
      <c r="DN1716" s="43"/>
      <c r="DO1716" s="43"/>
      <c r="DP1716" s="43"/>
      <c r="DQ1716" s="43"/>
      <c r="DR1716" s="124"/>
      <c r="DS1716" s="43"/>
    </row>
    <row r="1717" spans="1:123" s="39" customFormat="1" hidden="1" x14ac:dyDescent="0.2">
      <c r="A1717" s="44" t="str">
        <f t="shared" si="707"/>
        <v>Redfield</v>
      </c>
      <c r="B1717" s="44" t="str">
        <f t="shared" si="706"/>
        <v>1,1-Dichloroethylene</v>
      </c>
      <c r="C1717" s="38" t="s">
        <v>2587</v>
      </c>
      <c r="D1717" s="38" t="str">
        <f t="shared" si="713"/>
        <v>SI</v>
      </c>
      <c r="E1717" s="189" t="s">
        <v>371</v>
      </c>
      <c r="F1717" s="155" t="str">
        <f t="shared" si="709"/>
        <v>Residence 132</v>
      </c>
      <c r="G1717" s="44" t="str">
        <f t="shared" si="708"/>
        <v>residential</v>
      </c>
      <c r="H1717" s="44" t="str">
        <f t="shared" si="702"/>
        <v>Basement</v>
      </c>
      <c r="I1717" s="38" t="str">
        <f t="shared" si="714"/>
        <v>Y</v>
      </c>
      <c r="J1717" s="38" t="str">
        <f t="shared" si="715"/>
        <v>Y</v>
      </c>
      <c r="K1717" s="38" t="str">
        <f t="shared" si="716"/>
        <v>Y</v>
      </c>
      <c r="L1717" s="44"/>
      <c r="M1717" s="38" t="str">
        <f t="shared" si="721"/>
        <v/>
      </c>
      <c r="N1717" s="38" t="str">
        <f t="shared" si="722"/>
        <v/>
      </c>
      <c r="O1717" s="38" t="str">
        <f t="shared" si="717"/>
        <v/>
      </c>
      <c r="P1717" s="44"/>
      <c r="Q1717" s="44"/>
      <c r="R1717" s="44"/>
      <c r="S1717" s="44"/>
      <c r="T1717" s="44"/>
      <c r="U1717" s="44"/>
      <c r="V1717" s="44"/>
      <c r="W1717" s="44"/>
      <c r="X1717" s="44"/>
      <c r="Y1717" s="38" t="str">
        <f t="shared" si="703"/>
        <v>Y</v>
      </c>
      <c r="Z1717" s="38" t="str">
        <f t="shared" si="704"/>
        <v>Y</v>
      </c>
      <c r="AA1717" s="38" t="str">
        <f t="shared" si="701"/>
        <v>Y</v>
      </c>
      <c r="AC1717" s="59"/>
      <c r="AD1717" s="204"/>
      <c r="AE1717" s="38"/>
      <c r="AF1717" s="38"/>
      <c r="AG1717" s="125">
        <f t="shared" si="718"/>
        <v>199.99299999999999</v>
      </c>
      <c r="AH1717" s="39">
        <v>11</v>
      </c>
      <c r="AI1717" s="123">
        <f t="shared" si="719"/>
        <v>131293.95148071897</v>
      </c>
      <c r="AM1717" s="40">
        <f t="shared" si="710"/>
        <v>15</v>
      </c>
      <c r="AN1717" s="39">
        <f t="shared" si="705"/>
        <v>0.8</v>
      </c>
      <c r="AO1717" s="204">
        <f t="shared" si="720"/>
        <v>1.1424745641997688E-4</v>
      </c>
      <c r="AP1717" s="204"/>
      <c r="AQ1717" s="59"/>
      <c r="AR1717" s="59"/>
      <c r="AS1717" s="115">
        <f t="shared" si="711"/>
        <v>1</v>
      </c>
      <c r="AT1717" s="115">
        <f t="shared" si="712"/>
        <v>0</v>
      </c>
      <c r="AU1717" s="115"/>
      <c r="AV1717" s="115"/>
      <c r="AY1717" s="115"/>
      <c r="AZ1717" s="115"/>
      <c r="BA1717" s="43">
        <v>49</v>
      </c>
      <c r="BB1717" s="43" t="s">
        <v>750</v>
      </c>
      <c r="BC1717" s="189" t="s">
        <v>554</v>
      </c>
      <c r="BD1717" t="s">
        <v>851</v>
      </c>
      <c r="BE1717" s="37" t="s">
        <v>656</v>
      </c>
      <c r="BF1717" s="38"/>
      <c r="BG1717" s="43"/>
      <c r="BH1717" s="189" t="s">
        <v>2086</v>
      </c>
      <c r="BI1717" s="43" t="s">
        <v>1387</v>
      </c>
      <c r="BJ1717" s="43" t="s">
        <v>1388</v>
      </c>
      <c r="BK1717" s="189" t="s">
        <v>573</v>
      </c>
      <c r="BN1717" s="43"/>
      <c r="BO1717" s="43" t="s">
        <v>1395</v>
      </c>
      <c r="BP1717" s="48" t="s">
        <v>1406</v>
      </c>
      <c r="BS1717" s="43" t="s">
        <v>538</v>
      </c>
      <c r="BT1717" s="190" t="s">
        <v>2320</v>
      </c>
      <c r="BU1717" s="190"/>
      <c r="BV1717" s="190"/>
      <c r="BW1717" s="249">
        <v>36874</v>
      </c>
      <c r="BX1717" s="249"/>
      <c r="BY1717" s="48" t="s">
        <v>451</v>
      </c>
      <c r="BZ1717" s="191">
        <v>15</v>
      </c>
      <c r="CA1717" s="43" t="s">
        <v>1396</v>
      </c>
      <c r="CD1717" s="124" t="s">
        <v>1397</v>
      </c>
      <c r="CE1717" s="43"/>
      <c r="CR1717" s="43" t="s">
        <v>751</v>
      </c>
      <c r="CU1717" s="192">
        <v>280.64600000000002</v>
      </c>
      <c r="CV1717" s="39" t="s">
        <v>1395</v>
      </c>
      <c r="CW1717" s="2"/>
      <c r="CX1717" s="193"/>
      <c r="CY1717" s="39" t="s">
        <v>2438</v>
      </c>
      <c r="CZ1717" s="192">
        <v>199.99299999999999</v>
      </c>
      <c r="DA1717" s="43" t="s">
        <v>2046</v>
      </c>
      <c r="DD1717" s="43" t="s">
        <v>1397</v>
      </c>
      <c r="DE1717" s="43"/>
      <c r="DF1717" s="43"/>
      <c r="DG1717" s="43"/>
      <c r="DH1717" s="43"/>
      <c r="DI1717" s="43"/>
      <c r="DJ1717" s="43"/>
      <c r="DK1717" s="43"/>
      <c r="DL1717" s="43"/>
      <c r="DM1717" s="43"/>
      <c r="DN1717" s="43"/>
      <c r="DO1717" s="43"/>
      <c r="DP1717" s="43"/>
      <c r="DQ1717" s="43"/>
      <c r="DR1717" s="124"/>
      <c r="DS1717" s="43"/>
    </row>
    <row r="1718" spans="1:123" s="39" customFormat="1" hidden="1" x14ac:dyDescent="0.2">
      <c r="A1718" s="44" t="str">
        <f t="shared" si="707"/>
        <v>Redfield</v>
      </c>
      <c r="B1718" s="44" t="str">
        <f t="shared" si="706"/>
        <v>1,1-Dichloroethylene</v>
      </c>
      <c r="C1718" s="38" t="s">
        <v>2587</v>
      </c>
      <c r="D1718" s="38" t="str">
        <f t="shared" si="713"/>
        <v>SI</v>
      </c>
      <c r="E1718" s="189" t="s">
        <v>371</v>
      </c>
      <c r="F1718" s="155" t="str">
        <f t="shared" si="709"/>
        <v>Residence 133</v>
      </c>
      <c r="G1718" s="44" t="str">
        <f t="shared" si="708"/>
        <v>residential</v>
      </c>
      <c r="H1718" s="44" t="str">
        <f t="shared" si="702"/>
        <v>Basement</v>
      </c>
      <c r="I1718" s="38" t="str">
        <f t="shared" si="714"/>
        <v>Y</v>
      </c>
      <c r="J1718" s="38" t="str">
        <f t="shared" si="715"/>
        <v>Y</v>
      </c>
      <c r="K1718" s="38" t="str">
        <f t="shared" si="716"/>
        <v>Y</v>
      </c>
      <c r="L1718" s="44"/>
      <c r="M1718" s="38" t="str">
        <f t="shared" si="721"/>
        <v/>
      </c>
      <c r="N1718" s="38" t="str">
        <f t="shared" si="722"/>
        <v/>
      </c>
      <c r="O1718" s="38" t="str">
        <f t="shared" si="717"/>
        <v/>
      </c>
      <c r="P1718" s="44"/>
      <c r="Q1718" s="44"/>
      <c r="R1718" s="44"/>
      <c r="S1718" s="44"/>
      <c r="T1718" s="44"/>
      <c r="U1718" s="44"/>
      <c r="V1718" s="44"/>
      <c r="W1718" s="44"/>
      <c r="X1718" s="44"/>
      <c r="Y1718" s="38" t="str">
        <f t="shared" si="703"/>
        <v>Y</v>
      </c>
      <c r="Z1718" s="38" t="str">
        <f t="shared" si="704"/>
        <v>Y</v>
      </c>
      <c r="AA1718" s="38" t="str">
        <f t="shared" si="701"/>
        <v>Y</v>
      </c>
      <c r="AC1718" s="59"/>
      <c r="AD1718" s="204"/>
      <c r="AE1718" s="38"/>
      <c r="AF1718" s="38"/>
      <c r="AG1718" s="125">
        <f t="shared" si="718"/>
        <v>115.79300000000001</v>
      </c>
      <c r="AH1718" s="39">
        <v>11</v>
      </c>
      <c r="AI1718" s="123">
        <f t="shared" si="719"/>
        <v>76017.263223247268</v>
      </c>
      <c r="AM1718" s="40">
        <f t="shared" si="710"/>
        <v>3.2999999523162802</v>
      </c>
      <c r="AN1718" s="39">
        <f t="shared" si="705"/>
        <v>0.8</v>
      </c>
      <c r="AO1718" s="204">
        <f t="shared" si="720"/>
        <v>4.3411191253029596E-5</v>
      </c>
      <c r="AP1718" s="204"/>
      <c r="AQ1718" s="59"/>
      <c r="AR1718" s="59"/>
      <c r="AS1718" s="115">
        <f t="shared" si="711"/>
        <v>1</v>
      </c>
      <c r="AT1718" s="115">
        <f t="shared" si="712"/>
        <v>0</v>
      </c>
      <c r="AU1718" s="115"/>
      <c r="AV1718" s="115"/>
      <c r="AY1718" s="115"/>
      <c r="AZ1718" s="115"/>
      <c r="BA1718" s="43">
        <v>49</v>
      </c>
      <c r="BB1718" s="43" t="s">
        <v>750</v>
      </c>
      <c r="BC1718" s="189" t="s">
        <v>554</v>
      </c>
      <c r="BD1718" t="s">
        <v>851</v>
      </c>
      <c r="BE1718" s="37" t="s">
        <v>656</v>
      </c>
      <c r="BF1718" s="38"/>
      <c r="BG1718" s="43"/>
      <c r="BH1718" s="189" t="s">
        <v>2087</v>
      </c>
      <c r="BI1718" s="43" t="s">
        <v>1387</v>
      </c>
      <c r="BJ1718" s="43" t="s">
        <v>1388</v>
      </c>
      <c r="BK1718" s="189" t="s">
        <v>573</v>
      </c>
      <c r="BN1718" s="43"/>
      <c r="BO1718" s="43" t="s">
        <v>1395</v>
      </c>
      <c r="BP1718" s="48" t="s">
        <v>1406</v>
      </c>
      <c r="BS1718" s="43" t="s">
        <v>538</v>
      </c>
      <c r="BT1718" s="190" t="s">
        <v>2325</v>
      </c>
      <c r="BU1718" s="190"/>
      <c r="BV1718" s="190"/>
      <c r="BW1718" s="249">
        <v>37553</v>
      </c>
      <c r="BX1718" s="249"/>
      <c r="BY1718" s="48" t="s">
        <v>451</v>
      </c>
      <c r="BZ1718" s="191">
        <v>3.2999999523162802</v>
      </c>
      <c r="CA1718" s="43" t="s">
        <v>1396</v>
      </c>
      <c r="CD1718" s="124" t="s">
        <v>1397</v>
      </c>
      <c r="CE1718" s="43"/>
      <c r="CR1718" s="43" t="s">
        <v>751</v>
      </c>
      <c r="CU1718" s="192">
        <v>438.154</v>
      </c>
      <c r="CV1718" s="39" t="s">
        <v>1395</v>
      </c>
      <c r="CW1718" s="2"/>
      <c r="CX1718" s="193"/>
      <c r="CY1718" s="39" t="s">
        <v>2438</v>
      </c>
      <c r="CZ1718" s="192">
        <v>115.79300000000001</v>
      </c>
      <c r="DA1718" s="43" t="s">
        <v>2046</v>
      </c>
      <c r="DD1718" s="43" t="s">
        <v>1397</v>
      </c>
      <c r="DE1718" s="43"/>
      <c r="DF1718" s="43"/>
      <c r="DG1718" s="43"/>
      <c r="DH1718" s="43"/>
      <c r="DI1718" s="43"/>
      <c r="DJ1718" s="43"/>
      <c r="DK1718" s="43"/>
      <c r="DL1718" s="43"/>
      <c r="DM1718" s="43"/>
      <c r="DN1718" s="43"/>
      <c r="DO1718" s="43"/>
      <c r="DP1718" s="43"/>
      <c r="DQ1718" s="43"/>
      <c r="DR1718" s="124"/>
      <c r="DS1718" s="43"/>
    </row>
    <row r="1719" spans="1:123" s="39" customFormat="1" hidden="1" x14ac:dyDescent="0.2">
      <c r="A1719" s="44" t="str">
        <f t="shared" si="707"/>
        <v>Redfield</v>
      </c>
      <c r="B1719" s="44" t="str">
        <f t="shared" si="706"/>
        <v>1,1-Dichloroethylene</v>
      </c>
      <c r="C1719" s="38" t="s">
        <v>2587</v>
      </c>
      <c r="D1719" s="38" t="str">
        <f t="shared" si="713"/>
        <v>SI</v>
      </c>
      <c r="E1719" s="189" t="s">
        <v>371</v>
      </c>
      <c r="F1719" s="155" t="str">
        <f t="shared" si="709"/>
        <v>Residence 134</v>
      </c>
      <c r="G1719" s="44" t="str">
        <f t="shared" si="708"/>
        <v>residential</v>
      </c>
      <c r="H1719" s="44" t="str">
        <f t="shared" si="702"/>
        <v>Basement</v>
      </c>
      <c r="I1719" s="38" t="str">
        <f t="shared" si="714"/>
        <v>Y</v>
      </c>
      <c r="J1719" s="38" t="str">
        <f t="shared" si="715"/>
        <v>Y</v>
      </c>
      <c r="K1719" s="38" t="str">
        <f t="shared" si="716"/>
        <v>Y</v>
      </c>
      <c r="L1719" s="44"/>
      <c r="M1719" s="38" t="str">
        <f t="shared" si="721"/>
        <v/>
      </c>
      <c r="N1719" s="38" t="str">
        <f t="shared" si="722"/>
        <v/>
      </c>
      <c r="O1719" s="38" t="str">
        <f t="shared" si="717"/>
        <v/>
      </c>
      <c r="P1719" s="44"/>
      <c r="Q1719" s="44"/>
      <c r="R1719" s="44"/>
      <c r="S1719" s="44"/>
      <c r="T1719" s="44"/>
      <c r="U1719" s="44"/>
      <c r="V1719" s="44"/>
      <c r="W1719" s="44"/>
      <c r="X1719" s="44"/>
      <c r="Y1719" s="38" t="str">
        <f t="shared" si="703"/>
        <v>Y</v>
      </c>
      <c r="Z1719" s="38" t="str">
        <f t="shared" si="704"/>
        <v>Y</v>
      </c>
      <c r="AA1719" s="38" t="str">
        <f t="shared" si="701"/>
        <v>Y</v>
      </c>
      <c r="AC1719" s="59"/>
      <c r="AD1719" s="204"/>
      <c r="AE1719" s="38"/>
      <c r="AF1719" s="38"/>
      <c r="AG1719" s="125">
        <f t="shared" si="718"/>
        <v>189.59800000000001</v>
      </c>
      <c r="AH1719" s="39">
        <v>11</v>
      </c>
      <c r="AI1719" s="123">
        <f t="shared" si="719"/>
        <v>124469.70950403941</v>
      </c>
      <c r="AM1719" s="40">
        <f t="shared" si="710"/>
        <v>16</v>
      </c>
      <c r="AN1719" s="39">
        <f t="shared" si="705"/>
        <v>0.8</v>
      </c>
      <c r="AO1719" s="204">
        <f t="shared" si="720"/>
        <v>1.2854533093837383E-4</v>
      </c>
      <c r="AP1719" s="204"/>
      <c r="AQ1719" s="59"/>
      <c r="AR1719" s="59"/>
      <c r="AS1719" s="115">
        <f t="shared" si="711"/>
        <v>1</v>
      </c>
      <c r="AT1719" s="115">
        <f t="shared" si="712"/>
        <v>0</v>
      </c>
      <c r="AU1719" s="115"/>
      <c r="AV1719" s="115"/>
      <c r="AY1719" s="115"/>
      <c r="AZ1719" s="115"/>
      <c r="BA1719" s="43">
        <v>49</v>
      </c>
      <c r="BB1719" s="43" t="s">
        <v>750</v>
      </c>
      <c r="BC1719" s="189" t="s">
        <v>554</v>
      </c>
      <c r="BD1719" t="s">
        <v>851</v>
      </c>
      <c r="BE1719" s="37" t="s">
        <v>656</v>
      </c>
      <c r="BF1719" s="38"/>
      <c r="BG1719" s="43"/>
      <c r="BH1719" s="189" t="s">
        <v>2088</v>
      </c>
      <c r="BI1719" s="43" t="s">
        <v>1387</v>
      </c>
      <c r="BJ1719" s="43" t="s">
        <v>1388</v>
      </c>
      <c r="BK1719" s="189" t="s">
        <v>573</v>
      </c>
      <c r="BN1719" s="43"/>
      <c r="BO1719" s="43" t="s">
        <v>1395</v>
      </c>
      <c r="BP1719" s="48" t="s">
        <v>1406</v>
      </c>
      <c r="BS1719" s="43" t="s">
        <v>538</v>
      </c>
      <c r="BT1719" s="190" t="s">
        <v>2322</v>
      </c>
      <c r="BU1719" s="190"/>
      <c r="BV1719" s="190"/>
      <c r="BW1719" s="249">
        <v>37036</v>
      </c>
      <c r="BX1719" s="249"/>
      <c r="BY1719" s="48" t="s">
        <v>451</v>
      </c>
      <c r="BZ1719" s="191">
        <v>16</v>
      </c>
      <c r="CA1719" s="43" t="s">
        <v>1396</v>
      </c>
      <c r="CD1719" s="124" t="s">
        <v>1397</v>
      </c>
      <c r="CE1719" s="43"/>
      <c r="CR1719" s="43" t="s">
        <v>751</v>
      </c>
      <c r="CU1719" s="192">
        <v>389.13099999999997</v>
      </c>
      <c r="CV1719" s="39" t="s">
        <v>1395</v>
      </c>
      <c r="CW1719" s="2"/>
      <c r="CX1719" s="193"/>
      <c r="CY1719" s="39" t="s">
        <v>2438</v>
      </c>
      <c r="CZ1719" s="192">
        <v>189.59800000000001</v>
      </c>
      <c r="DA1719" s="43" t="s">
        <v>2046</v>
      </c>
      <c r="DD1719" s="43" t="s">
        <v>1397</v>
      </c>
      <c r="DE1719" s="43"/>
      <c r="DF1719" s="43"/>
      <c r="DG1719" s="43"/>
      <c r="DH1719" s="43"/>
      <c r="DI1719" s="43"/>
      <c r="DJ1719" s="43"/>
      <c r="DK1719" s="43"/>
      <c r="DL1719" s="43"/>
      <c r="DM1719" s="43"/>
      <c r="DN1719" s="43"/>
      <c r="DO1719" s="43"/>
      <c r="DP1719" s="43"/>
      <c r="DQ1719" s="43"/>
      <c r="DR1719" s="124"/>
      <c r="DS1719" s="43"/>
    </row>
    <row r="1720" spans="1:123" s="39" customFormat="1" hidden="1" x14ac:dyDescent="0.2">
      <c r="A1720" s="44" t="str">
        <f t="shared" si="707"/>
        <v>Redfield</v>
      </c>
      <c r="B1720" s="44" t="str">
        <f t="shared" si="706"/>
        <v>1,1-Dichloroethylene</v>
      </c>
      <c r="C1720" s="38" t="s">
        <v>2587</v>
      </c>
      <c r="D1720" s="38" t="str">
        <f t="shared" si="713"/>
        <v>SI</v>
      </c>
      <c r="E1720" s="189" t="s">
        <v>371</v>
      </c>
      <c r="F1720" s="155" t="str">
        <f t="shared" si="709"/>
        <v>Residence 135</v>
      </c>
      <c r="G1720" s="44" t="str">
        <f t="shared" si="708"/>
        <v>residential</v>
      </c>
      <c r="H1720" s="44" t="str">
        <f t="shared" si="702"/>
        <v>Slab on grade</v>
      </c>
      <c r="I1720" s="38" t="str">
        <f t="shared" si="714"/>
        <v>Y</v>
      </c>
      <c r="J1720" s="38" t="str">
        <f t="shared" si="715"/>
        <v>Y</v>
      </c>
      <c r="K1720" s="38" t="str">
        <f t="shared" si="716"/>
        <v>Y</v>
      </c>
      <c r="L1720" s="44"/>
      <c r="M1720" s="38" t="str">
        <f t="shared" si="721"/>
        <v/>
      </c>
      <c r="N1720" s="38" t="str">
        <f t="shared" si="722"/>
        <v/>
      </c>
      <c r="O1720" s="38" t="str">
        <f t="shared" si="717"/>
        <v/>
      </c>
      <c r="P1720" s="44"/>
      <c r="Q1720" s="44"/>
      <c r="R1720" s="44"/>
      <c r="S1720" s="44"/>
      <c r="T1720" s="44"/>
      <c r="U1720" s="44"/>
      <c r="V1720" s="44"/>
      <c r="W1720" s="44"/>
      <c r="X1720" s="44"/>
      <c r="Y1720" s="38" t="str">
        <f t="shared" si="703"/>
        <v>Y</v>
      </c>
      <c r="Z1720" s="38" t="str">
        <f t="shared" si="704"/>
        <v>Y</v>
      </c>
      <c r="AA1720" s="38" t="str">
        <f t="shared" si="701"/>
        <v>Y</v>
      </c>
      <c r="AC1720" s="59"/>
      <c r="AD1720" s="204"/>
      <c r="AE1720" s="38"/>
      <c r="AF1720" s="38"/>
      <c r="AG1720" s="125">
        <f t="shared" si="718"/>
        <v>199.99299999999999</v>
      </c>
      <c r="AH1720" s="39">
        <v>11</v>
      </c>
      <c r="AI1720" s="123">
        <f t="shared" si="719"/>
        <v>131293.95148071897</v>
      </c>
      <c r="AM1720" s="40">
        <f t="shared" si="710"/>
        <v>3.0999999046325599</v>
      </c>
      <c r="AN1720" s="39">
        <f t="shared" si="705"/>
        <v>0.8</v>
      </c>
      <c r="AO1720" s="204">
        <f t="shared" si="720"/>
        <v>2.3611140267096059E-5</v>
      </c>
      <c r="AP1720" s="204"/>
      <c r="AQ1720" s="59"/>
      <c r="AR1720" s="59"/>
      <c r="AS1720" s="115">
        <f t="shared" si="711"/>
        <v>1</v>
      </c>
      <c r="AT1720" s="115">
        <f t="shared" si="712"/>
        <v>0</v>
      </c>
      <c r="AU1720" s="115"/>
      <c r="AV1720" s="115"/>
      <c r="AY1720" s="115"/>
      <c r="AZ1720" s="115"/>
      <c r="BA1720" s="43">
        <v>49</v>
      </c>
      <c r="BB1720" s="43" t="s">
        <v>750</v>
      </c>
      <c r="BC1720" s="189" t="s">
        <v>554</v>
      </c>
      <c r="BD1720" t="s">
        <v>851</v>
      </c>
      <c r="BE1720" s="37" t="s">
        <v>656</v>
      </c>
      <c r="BF1720" s="38"/>
      <c r="BG1720" s="43"/>
      <c r="BH1720" s="189" t="s">
        <v>2089</v>
      </c>
      <c r="BI1720" s="43" t="s">
        <v>1387</v>
      </c>
      <c r="BJ1720" s="43" t="s">
        <v>1388</v>
      </c>
      <c r="BK1720" s="189" t="s">
        <v>846</v>
      </c>
      <c r="BN1720" s="43"/>
      <c r="BO1720" s="43" t="s">
        <v>1395</v>
      </c>
      <c r="BP1720" s="48" t="s">
        <v>1406</v>
      </c>
      <c r="BS1720" s="43" t="s">
        <v>538</v>
      </c>
      <c r="BT1720" s="190" t="s">
        <v>2332</v>
      </c>
      <c r="BU1720" s="190"/>
      <c r="BV1720" s="190"/>
      <c r="BW1720" s="249">
        <v>37399</v>
      </c>
      <c r="BX1720" s="249"/>
      <c r="BY1720" s="48" t="s">
        <v>451</v>
      </c>
      <c r="BZ1720" s="191">
        <v>3.0999999046325599</v>
      </c>
      <c r="CA1720" s="43" t="s">
        <v>1396</v>
      </c>
      <c r="CD1720" s="124" t="s">
        <v>1397</v>
      </c>
      <c r="CE1720" s="43"/>
      <c r="CR1720" s="43" t="s">
        <v>751</v>
      </c>
      <c r="CU1720" s="192">
        <v>95.698700000000002</v>
      </c>
      <c r="CV1720" s="39" t="s">
        <v>1395</v>
      </c>
      <c r="CW1720" s="2"/>
      <c r="CX1720" s="193"/>
      <c r="CY1720" s="39" t="s">
        <v>2438</v>
      </c>
      <c r="CZ1720" s="192">
        <v>199.99299999999999</v>
      </c>
      <c r="DA1720" s="43" t="s">
        <v>2046</v>
      </c>
      <c r="DD1720" s="43" t="s">
        <v>1397</v>
      </c>
      <c r="DE1720" s="43"/>
      <c r="DF1720" s="43"/>
      <c r="DG1720" s="43"/>
      <c r="DH1720" s="43"/>
      <c r="DI1720" s="43"/>
      <c r="DJ1720" s="43"/>
      <c r="DK1720" s="43"/>
      <c r="DL1720" s="43"/>
      <c r="DM1720" s="43"/>
      <c r="DN1720" s="43"/>
      <c r="DO1720" s="43"/>
      <c r="DP1720" s="43"/>
      <c r="DQ1720" s="43"/>
      <c r="DR1720" s="124"/>
      <c r="DS1720" s="43"/>
    </row>
    <row r="1721" spans="1:123" s="39" customFormat="1" hidden="1" x14ac:dyDescent="0.2">
      <c r="A1721" s="44" t="str">
        <f t="shared" si="707"/>
        <v>Redfield</v>
      </c>
      <c r="B1721" s="44" t="str">
        <f t="shared" si="706"/>
        <v>1,1-Dichloroethylene</v>
      </c>
      <c r="C1721" s="38" t="s">
        <v>2587</v>
      </c>
      <c r="D1721" s="38" t="str">
        <f t="shared" si="713"/>
        <v>S</v>
      </c>
      <c r="E1721" s="189" t="s">
        <v>372</v>
      </c>
      <c r="F1721" s="155" t="str">
        <f t="shared" si="709"/>
        <v>Residence 136</v>
      </c>
      <c r="G1721" s="44" t="str">
        <f t="shared" si="708"/>
        <v>residential</v>
      </c>
      <c r="H1721" s="44" t="str">
        <f t="shared" si="702"/>
        <v>Basement</v>
      </c>
      <c r="I1721" s="38" t="str">
        <f t="shared" si="714"/>
        <v>Y</v>
      </c>
      <c r="J1721" s="38" t="str">
        <f t="shared" si="715"/>
        <v>Y</v>
      </c>
      <c r="K1721" s="38" t="str">
        <f t="shared" si="716"/>
        <v>Y</v>
      </c>
      <c r="L1721" s="44"/>
      <c r="M1721" s="38" t="str">
        <f t="shared" si="721"/>
        <v/>
      </c>
      <c r="N1721" s="38" t="str">
        <f t="shared" si="722"/>
        <v/>
      </c>
      <c r="O1721" s="38" t="str">
        <f t="shared" si="717"/>
        <v/>
      </c>
      <c r="P1721" s="44"/>
      <c r="Q1721" s="44"/>
      <c r="R1721" s="44"/>
      <c r="S1721" s="44"/>
      <c r="T1721" s="44"/>
      <c r="U1721" s="44"/>
      <c r="V1721" s="44"/>
      <c r="W1721" s="44"/>
      <c r="X1721" s="44"/>
      <c r="Y1721" s="38" t="str">
        <f t="shared" si="703"/>
        <v>Y</v>
      </c>
      <c r="Z1721" s="38" t="str">
        <f t="shared" si="704"/>
        <v>Y</v>
      </c>
      <c r="AA1721" s="38" t="str">
        <f t="shared" si="701"/>
        <v>Y</v>
      </c>
      <c r="AC1721" s="59"/>
      <c r="AD1721" s="204"/>
      <c r="AE1721" s="38"/>
      <c r="AF1721" s="38"/>
      <c r="AG1721" s="125">
        <f t="shared" si="718"/>
        <v>199.99299999999999</v>
      </c>
      <c r="AH1721" s="39">
        <v>11</v>
      </c>
      <c r="AI1721" s="123">
        <f t="shared" si="719"/>
        <v>131293.95148071897</v>
      </c>
      <c r="AM1721" s="40">
        <f t="shared" si="710"/>
        <v>6.9000000953674299</v>
      </c>
      <c r="AN1721" s="39">
        <f t="shared" si="705"/>
        <v>0.8</v>
      </c>
      <c r="AO1721" s="204">
        <f t="shared" si="720"/>
        <v>5.255383067955512E-5</v>
      </c>
      <c r="AP1721" s="204"/>
      <c r="AQ1721" s="59"/>
      <c r="AR1721" s="59"/>
      <c r="AS1721" s="115">
        <f t="shared" si="711"/>
        <v>1</v>
      </c>
      <c r="AT1721" s="115">
        <f t="shared" si="712"/>
        <v>0</v>
      </c>
      <c r="AU1721" s="115"/>
      <c r="AV1721" s="115"/>
      <c r="AY1721" s="115"/>
      <c r="AZ1721" s="115"/>
      <c r="BA1721" s="43">
        <v>49</v>
      </c>
      <c r="BB1721" s="43" t="s">
        <v>750</v>
      </c>
      <c r="BC1721" s="189" t="s">
        <v>1385</v>
      </c>
      <c r="BD1721" t="s">
        <v>225</v>
      </c>
      <c r="BE1721" s="37" t="s">
        <v>656</v>
      </c>
      <c r="BF1721" s="38"/>
      <c r="BG1721" s="43"/>
      <c r="BH1721" s="189" t="s">
        <v>2090</v>
      </c>
      <c r="BI1721" s="43" t="s">
        <v>1387</v>
      </c>
      <c r="BJ1721" s="43" t="s">
        <v>1388</v>
      </c>
      <c r="BK1721" s="189" t="s">
        <v>573</v>
      </c>
      <c r="BN1721" s="43"/>
      <c r="BO1721" s="43" t="s">
        <v>1395</v>
      </c>
      <c r="BP1721" s="48" t="s">
        <v>1406</v>
      </c>
      <c r="BS1721" s="43" t="s">
        <v>538</v>
      </c>
      <c r="BT1721" s="190" t="s">
        <v>2333</v>
      </c>
      <c r="BU1721" s="190"/>
      <c r="BV1721" s="190"/>
      <c r="BW1721" s="249">
        <v>36860</v>
      </c>
      <c r="BX1721" s="249"/>
      <c r="BY1721" s="48" t="s">
        <v>451</v>
      </c>
      <c r="BZ1721" s="191">
        <v>6.9000000953674299</v>
      </c>
      <c r="CA1721" s="43" t="s">
        <v>1396</v>
      </c>
      <c r="CD1721" s="124" t="s">
        <v>1397</v>
      </c>
      <c r="CE1721" s="43"/>
      <c r="CR1721" s="43" t="s">
        <v>751</v>
      </c>
      <c r="CU1721" s="192">
        <v>107.914</v>
      </c>
      <c r="CV1721" s="39" t="s">
        <v>1395</v>
      </c>
      <c r="CW1721" s="2"/>
      <c r="CX1721" s="193"/>
      <c r="CY1721" s="39" t="s">
        <v>2438</v>
      </c>
      <c r="CZ1721" s="192">
        <v>199.99299999999999</v>
      </c>
      <c r="DA1721" s="43" t="s">
        <v>2046</v>
      </c>
      <c r="DD1721" s="43" t="s">
        <v>1397</v>
      </c>
      <c r="DE1721" s="43"/>
      <c r="DF1721" s="43"/>
      <c r="DG1721" s="43"/>
      <c r="DH1721" s="43"/>
      <c r="DI1721" s="43"/>
      <c r="DJ1721" s="43"/>
      <c r="DK1721" s="43"/>
      <c r="DL1721" s="43"/>
      <c r="DM1721" s="43"/>
      <c r="DN1721" s="43"/>
      <c r="DO1721" s="43"/>
      <c r="DP1721" s="43"/>
      <c r="DQ1721" s="43"/>
      <c r="DR1721" s="124"/>
      <c r="DS1721" s="43"/>
    </row>
    <row r="1722" spans="1:123" s="39" customFormat="1" hidden="1" x14ac:dyDescent="0.2">
      <c r="A1722" s="44" t="str">
        <f t="shared" si="707"/>
        <v>Redfield</v>
      </c>
      <c r="B1722" s="44" t="str">
        <f t="shared" si="706"/>
        <v>1,1-Dichloroethylene</v>
      </c>
      <c r="C1722" s="38" t="s">
        <v>2587</v>
      </c>
      <c r="D1722" s="38" t="str">
        <f t="shared" si="713"/>
        <v>SI</v>
      </c>
      <c r="E1722" s="189" t="s">
        <v>371</v>
      </c>
      <c r="F1722" s="155" t="str">
        <f t="shared" si="709"/>
        <v>Residence 137</v>
      </c>
      <c r="G1722" s="44" t="str">
        <f t="shared" si="708"/>
        <v>residential</v>
      </c>
      <c r="H1722" s="44" t="str">
        <f t="shared" si="702"/>
        <v>Basement</v>
      </c>
      <c r="I1722" s="38" t="str">
        <f t="shared" si="714"/>
        <v>Y</v>
      </c>
      <c r="J1722" s="38" t="str">
        <f t="shared" si="715"/>
        <v>Y</v>
      </c>
      <c r="K1722" s="38" t="str">
        <f t="shared" si="716"/>
        <v>Y</v>
      </c>
      <c r="L1722" s="44"/>
      <c r="M1722" s="38" t="str">
        <f t="shared" si="721"/>
        <v/>
      </c>
      <c r="N1722" s="38" t="str">
        <f t="shared" si="722"/>
        <v/>
      </c>
      <c r="O1722" s="38" t="str">
        <f t="shared" si="717"/>
        <v/>
      </c>
      <c r="P1722" s="44"/>
      <c r="Q1722" s="44"/>
      <c r="R1722" s="44"/>
      <c r="S1722" s="44"/>
      <c r="T1722" s="44"/>
      <c r="U1722" s="44"/>
      <c r="V1722" s="44"/>
      <c r="W1722" s="44"/>
      <c r="X1722" s="44"/>
      <c r="Y1722" s="38" t="str">
        <f t="shared" si="703"/>
        <v>Y</v>
      </c>
      <c r="Z1722" s="38" t="str">
        <f t="shared" si="704"/>
        <v>Y</v>
      </c>
      <c r="AA1722" s="38" t="str">
        <f t="shared" si="701"/>
        <v>Y</v>
      </c>
      <c r="AC1722" s="59"/>
      <c r="AD1722" s="204"/>
      <c r="AE1722" s="38"/>
      <c r="AF1722" s="38"/>
      <c r="AG1722" s="125">
        <f t="shared" si="718"/>
        <v>199.99299999999999</v>
      </c>
      <c r="AH1722" s="39">
        <v>11</v>
      </c>
      <c r="AI1722" s="123">
        <f t="shared" si="719"/>
        <v>131293.95148071897</v>
      </c>
      <c r="AM1722" s="40">
        <f t="shared" si="710"/>
        <v>21</v>
      </c>
      <c r="AN1722" s="39">
        <f t="shared" si="705"/>
        <v>0.8</v>
      </c>
      <c r="AO1722" s="204">
        <f t="shared" si="720"/>
        <v>1.5994643898796764E-4</v>
      </c>
      <c r="AP1722" s="204"/>
      <c r="AQ1722" s="59"/>
      <c r="AR1722" s="59"/>
      <c r="AS1722" s="115">
        <f t="shared" si="711"/>
        <v>1</v>
      </c>
      <c r="AT1722" s="115">
        <f t="shared" si="712"/>
        <v>0</v>
      </c>
      <c r="AU1722" s="115"/>
      <c r="AV1722" s="115"/>
      <c r="AY1722" s="115"/>
      <c r="AZ1722" s="115"/>
      <c r="BA1722" s="43">
        <v>49</v>
      </c>
      <c r="BB1722" s="43" t="s">
        <v>750</v>
      </c>
      <c r="BC1722" s="189" t="s">
        <v>554</v>
      </c>
      <c r="BD1722" t="s">
        <v>851</v>
      </c>
      <c r="BE1722" s="37" t="s">
        <v>656</v>
      </c>
      <c r="BF1722" s="38"/>
      <c r="BG1722" s="43"/>
      <c r="BH1722" s="189" t="s">
        <v>2091</v>
      </c>
      <c r="BI1722" s="43" t="s">
        <v>1387</v>
      </c>
      <c r="BJ1722" s="43" t="s">
        <v>1388</v>
      </c>
      <c r="BK1722" s="189" t="s">
        <v>573</v>
      </c>
      <c r="BN1722" s="43"/>
      <c r="BO1722" s="43" t="s">
        <v>1395</v>
      </c>
      <c r="BP1722" s="48" t="s">
        <v>1406</v>
      </c>
      <c r="BS1722" s="43" t="s">
        <v>538</v>
      </c>
      <c r="BT1722" s="190" t="s">
        <v>2333</v>
      </c>
      <c r="BU1722" s="190"/>
      <c r="BV1722" s="190"/>
      <c r="BW1722" s="249">
        <v>36868</v>
      </c>
      <c r="BX1722" s="249"/>
      <c r="BY1722" s="48" t="s">
        <v>451</v>
      </c>
      <c r="BZ1722" s="191">
        <v>21</v>
      </c>
      <c r="CA1722" s="43" t="s">
        <v>1396</v>
      </c>
      <c r="CD1722" s="124" t="s">
        <v>1397</v>
      </c>
      <c r="CE1722" s="43"/>
      <c r="CR1722" s="43" t="s">
        <v>751</v>
      </c>
      <c r="CU1722" s="192">
        <v>167.77500000000001</v>
      </c>
      <c r="CV1722" s="39" t="s">
        <v>1395</v>
      </c>
      <c r="CW1722" s="2"/>
      <c r="CX1722" s="193"/>
      <c r="CY1722" s="39" t="s">
        <v>2438</v>
      </c>
      <c r="CZ1722" s="192">
        <v>199.99299999999999</v>
      </c>
      <c r="DA1722" s="43" t="s">
        <v>2046</v>
      </c>
      <c r="DD1722" s="43" t="s">
        <v>1397</v>
      </c>
      <c r="DE1722" s="43"/>
      <c r="DF1722" s="43"/>
      <c r="DG1722" s="43"/>
      <c r="DH1722" s="43"/>
      <c r="DI1722" s="43"/>
      <c r="DJ1722" s="43"/>
      <c r="DK1722" s="43"/>
      <c r="DL1722" s="43"/>
      <c r="DM1722" s="43"/>
      <c r="DN1722" s="43"/>
      <c r="DO1722" s="43"/>
      <c r="DP1722" s="43"/>
      <c r="DQ1722" s="43"/>
      <c r="DR1722" s="124"/>
      <c r="DS1722" s="43"/>
    </row>
    <row r="1723" spans="1:123" s="39" customFormat="1" hidden="1" x14ac:dyDescent="0.2">
      <c r="A1723" s="44" t="str">
        <f t="shared" si="707"/>
        <v>Redfield</v>
      </c>
      <c r="B1723" s="44" t="str">
        <f t="shared" si="706"/>
        <v>1,1-Dichloroethylene</v>
      </c>
      <c r="C1723" s="38" t="s">
        <v>2587</v>
      </c>
      <c r="D1723" s="38" t="str">
        <f t="shared" si="713"/>
        <v>SI</v>
      </c>
      <c r="E1723" s="189" t="s">
        <v>371</v>
      </c>
      <c r="F1723" s="155" t="str">
        <f t="shared" si="709"/>
        <v>Residence 138</v>
      </c>
      <c r="G1723" s="44" t="str">
        <f t="shared" si="708"/>
        <v>residential</v>
      </c>
      <c r="H1723" s="44" t="str">
        <f t="shared" si="702"/>
        <v>Slab on grade</v>
      </c>
      <c r="I1723" s="38" t="str">
        <f t="shared" si="714"/>
        <v>Y</v>
      </c>
      <c r="J1723" s="38" t="str">
        <f t="shared" si="715"/>
        <v>Y</v>
      </c>
      <c r="K1723" s="38" t="str">
        <f t="shared" si="716"/>
        <v>Y</v>
      </c>
      <c r="L1723" s="44"/>
      <c r="M1723" s="38" t="str">
        <f t="shared" si="721"/>
        <v/>
      </c>
      <c r="N1723" s="38" t="str">
        <f t="shared" si="722"/>
        <v/>
      </c>
      <c r="O1723" s="38" t="str">
        <f t="shared" si="717"/>
        <v/>
      </c>
      <c r="P1723" s="44"/>
      <c r="Q1723" s="44"/>
      <c r="R1723" s="44"/>
      <c r="S1723" s="44"/>
      <c r="T1723" s="44"/>
      <c r="U1723" s="44"/>
      <c r="V1723" s="44"/>
      <c r="W1723" s="44"/>
      <c r="X1723" s="44"/>
      <c r="Y1723" s="38" t="str">
        <f t="shared" si="703"/>
        <v>Y</v>
      </c>
      <c r="Z1723" s="38" t="str">
        <f t="shared" si="704"/>
        <v>Y</v>
      </c>
      <c r="AA1723" s="38" t="str">
        <f t="shared" si="701"/>
        <v>Y</v>
      </c>
      <c r="AC1723" s="59"/>
      <c r="AD1723" s="204"/>
      <c r="AE1723" s="38"/>
      <c r="AF1723" s="38"/>
      <c r="AG1723" s="125">
        <f t="shared" si="718"/>
        <v>208.09800000000001</v>
      </c>
      <c r="AH1723" s="39">
        <v>11</v>
      </c>
      <c r="AI1723" s="123">
        <f t="shared" si="719"/>
        <v>136614.82509505161</v>
      </c>
      <c r="AM1723" s="40">
        <f t="shared" si="710"/>
        <v>45</v>
      </c>
      <c r="AN1723" s="39">
        <f t="shared" si="705"/>
        <v>0.8</v>
      </c>
      <c r="AO1723" s="204">
        <f t="shared" si="720"/>
        <v>3.2939324095090445E-4</v>
      </c>
      <c r="AP1723" s="204"/>
      <c r="AQ1723" s="59"/>
      <c r="AR1723" s="59"/>
      <c r="AS1723" s="115">
        <f t="shared" si="711"/>
        <v>1</v>
      </c>
      <c r="AT1723" s="115">
        <f t="shared" si="712"/>
        <v>0</v>
      </c>
      <c r="AU1723" s="115"/>
      <c r="AV1723" s="115"/>
      <c r="AY1723" s="115"/>
      <c r="AZ1723" s="115"/>
      <c r="BA1723" s="43">
        <v>49</v>
      </c>
      <c r="BB1723" s="43" t="s">
        <v>750</v>
      </c>
      <c r="BC1723" s="189" t="s">
        <v>554</v>
      </c>
      <c r="BD1723" t="s">
        <v>851</v>
      </c>
      <c r="BE1723" s="37" t="s">
        <v>656</v>
      </c>
      <c r="BF1723" s="38"/>
      <c r="BG1723" s="43"/>
      <c r="BH1723" s="189" t="s">
        <v>2092</v>
      </c>
      <c r="BI1723" s="43" t="s">
        <v>1387</v>
      </c>
      <c r="BJ1723" s="43" t="s">
        <v>1388</v>
      </c>
      <c r="BK1723" s="189" t="s">
        <v>846</v>
      </c>
      <c r="BN1723" s="43"/>
      <c r="BO1723" s="43" t="s">
        <v>1395</v>
      </c>
      <c r="BP1723" s="48" t="s">
        <v>1406</v>
      </c>
      <c r="BS1723" s="43" t="s">
        <v>538</v>
      </c>
      <c r="BT1723" s="190" t="s">
        <v>2334</v>
      </c>
      <c r="BU1723" s="190"/>
      <c r="BV1723" s="190"/>
      <c r="BW1723" s="249">
        <v>36914</v>
      </c>
      <c r="BX1723" s="249"/>
      <c r="BY1723" s="48" t="s">
        <v>451</v>
      </c>
      <c r="BZ1723" s="191">
        <v>45</v>
      </c>
      <c r="CA1723" s="43" t="s">
        <v>1396</v>
      </c>
      <c r="CD1723" s="124" t="s">
        <v>1397</v>
      </c>
      <c r="CE1723" s="43"/>
      <c r="CR1723" s="43" t="s">
        <v>751</v>
      </c>
      <c r="CU1723" s="192">
        <v>250.767</v>
      </c>
      <c r="CV1723" s="39" t="s">
        <v>1395</v>
      </c>
      <c r="CW1723" s="2"/>
      <c r="CX1723" s="193"/>
      <c r="CY1723" s="39" t="s">
        <v>2438</v>
      </c>
      <c r="CZ1723" s="192">
        <v>208.09800000000001</v>
      </c>
      <c r="DA1723" s="43" t="s">
        <v>2046</v>
      </c>
      <c r="DD1723" s="43" t="s">
        <v>1397</v>
      </c>
      <c r="DE1723" s="43"/>
      <c r="DF1723" s="43"/>
      <c r="DG1723" s="43"/>
      <c r="DH1723" s="43"/>
      <c r="DI1723" s="43"/>
      <c r="DJ1723" s="43"/>
      <c r="DK1723" s="43"/>
      <c r="DL1723" s="43"/>
      <c r="DM1723" s="43"/>
      <c r="DN1723" s="43"/>
      <c r="DO1723" s="43"/>
      <c r="DP1723" s="43"/>
      <c r="DQ1723" s="43"/>
      <c r="DR1723" s="124"/>
      <c r="DS1723" s="43"/>
    </row>
    <row r="1724" spans="1:123" s="39" customFormat="1" hidden="1" x14ac:dyDescent="0.2">
      <c r="A1724" s="44" t="str">
        <f t="shared" si="707"/>
        <v>Redfield</v>
      </c>
      <c r="B1724" s="44" t="str">
        <f t="shared" si="706"/>
        <v>1,1-Dichloroethylene</v>
      </c>
      <c r="C1724" s="38" t="s">
        <v>2587</v>
      </c>
      <c r="D1724" s="38" t="str">
        <f t="shared" si="713"/>
        <v>SI</v>
      </c>
      <c r="E1724" s="189" t="s">
        <v>371</v>
      </c>
      <c r="F1724" s="155" t="str">
        <f t="shared" si="709"/>
        <v>Residence 139</v>
      </c>
      <c r="G1724" s="44" t="str">
        <f t="shared" si="708"/>
        <v>residential</v>
      </c>
      <c r="H1724" s="44" t="str">
        <f t="shared" si="702"/>
        <v>Basement</v>
      </c>
      <c r="I1724" s="38" t="str">
        <f t="shared" si="714"/>
        <v>Y</v>
      </c>
      <c r="J1724" s="38" t="str">
        <f t="shared" si="715"/>
        <v>Y</v>
      </c>
      <c r="K1724" s="38" t="str">
        <f t="shared" si="716"/>
        <v>Y</v>
      </c>
      <c r="L1724" s="44"/>
      <c r="M1724" s="38" t="str">
        <f t="shared" si="721"/>
        <v/>
      </c>
      <c r="N1724" s="38" t="str">
        <f t="shared" si="722"/>
        <v/>
      </c>
      <c r="O1724" s="38" t="str">
        <f t="shared" si="717"/>
        <v/>
      </c>
      <c r="P1724" s="44"/>
      <c r="Q1724" s="44"/>
      <c r="R1724" s="44"/>
      <c r="S1724" s="44"/>
      <c r="T1724" s="44"/>
      <c r="U1724" s="44"/>
      <c r="V1724" s="44"/>
      <c r="W1724" s="44"/>
      <c r="X1724" s="44"/>
      <c r="Y1724" s="38" t="str">
        <f t="shared" si="703"/>
        <v>Y</v>
      </c>
      <c r="Z1724" s="38" t="str">
        <f t="shared" si="704"/>
        <v>Y</v>
      </c>
      <c r="AA1724" s="38" t="str">
        <f t="shared" si="701"/>
        <v>Y</v>
      </c>
      <c r="AC1724" s="59"/>
      <c r="AD1724" s="204"/>
      <c r="AE1724" s="38"/>
      <c r="AF1724" s="38"/>
      <c r="AG1724" s="125">
        <f t="shared" si="718"/>
        <v>135.05699999999999</v>
      </c>
      <c r="AH1724" s="39">
        <v>11</v>
      </c>
      <c r="AI1724" s="123">
        <f t="shared" si="719"/>
        <v>88663.939263531516</v>
      </c>
      <c r="AM1724" s="40">
        <f t="shared" si="710"/>
        <v>5.5999999046325604</v>
      </c>
      <c r="AN1724" s="39">
        <f t="shared" si="705"/>
        <v>0.8</v>
      </c>
      <c r="AO1724" s="204">
        <f t="shared" si="720"/>
        <v>6.3159836469570254E-5</v>
      </c>
      <c r="AP1724" s="204"/>
      <c r="AQ1724" s="59"/>
      <c r="AR1724" s="59"/>
      <c r="AS1724" s="115">
        <f t="shared" si="711"/>
        <v>1</v>
      </c>
      <c r="AT1724" s="115">
        <f t="shared" si="712"/>
        <v>0</v>
      </c>
      <c r="AU1724" s="115"/>
      <c r="AV1724" s="115"/>
      <c r="AY1724" s="115"/>
      <c r="AZ1724" s="115"/>
      <c r="BA1724" s="43">
        <v>49</v>
      </c>
      <c r="BB1724" s="43" t="s">
        <v>750</v>
      </c>
      <c r="BC1724" s="189" t="s">
        <v>554</v>
      </c>
      <c r="BD1724" t="s">
        <v>851</v>
      </c>
      <c r="BE1724" s="37" t="s">
        <v>656</v>
      </c>
      <c r="BF1724" s="38"/>
      <c r="BG1724" s="43"/>
      <c r="BH1724" s="189" t="s">
        <v>2093</v>
      </c>
      <c r="BI1724" s="43" t="s">
        <v>1387</v>
      </c>
      <c r="BJ1724" s="43" t="s">
        <v>1388</v>
      </c>
      <c r="BK1724" s="189" t="s">
        <v>573</v>
      </c>
      <c r="BN1724" s="43"/>
      <c r="BO1724" s="43" t="s">
        <v>1395</v>
      </c>
      <c r="BP1724" s="48" t="s">
        <v>1406</v>
      </c>
      <c r="BS1724" s="43" t="s">
        <v>538</v>
      </c>
      <c r="BT1724" s="190" t="s">
        <v>2322</v>
      </c>
      <c r="BU1724" s="190"/>
      <c r="BV1724" s="190"/>
      <c r="BW1724" s="249">
        <v>37042</v>
      </c>
      <c r="BX1724" s="249"/>
      <c r="BY1724" s="48" t="s">
        <v>451</v>
      </c>
      <c r="BZ1724" s="191">
        <v>5.5999999046325604</v>
      </c>
      <c r="CA1724" s="43" t="s">
        <v>1396</v>
      </c>
      <c r="CD1724" s="124" t="s">
        <v>1397</v>
      </c>
      <c r="CE1724" s="43"/>
      <c r="CR1724" s="43" t="s">
        <v>751</v>
      </c>
      <c r="CU1724" s="192">
        <v>525.01599999999996</v>
      </c>
      <c r="CV1724" s="39" t="s">
        <v>1395</v>
      </c>
      <c r="CW1724" s="2"/>
      <c r="CX1724" s="193"/>
      <c r="CY1724" s="39" t="s">
        <v>2438</v>
      </c>
      <c r="CZ1724" s="192">
        <v>135.05699999999999</v>
      </c>
      <c r="DA1724" s="43" t="s">
        <v>2046</v>
      </c>
      <c r="DD1724" s="43" t="s">
        <v>1397</v>
      </c>
      <c r="DE1724" s="43"/>
      <c r="DF1724" s="43"/>
      <c r="DG1724" s="43"/>
      <c r="DH1724" s="43"/>
      <c r="DI1724" s="43"/>
      <c r="DJ1724" s="43"/>
      <c r="DK1724" s="43"/>
      <c r="DL1724" s="43"/>
      <c r="DM1724" s="43"/>
      <c r="DN1724" s="43"/>
      <c r="DO1724" s="43"/>
      <c r="DP1724" s="43"/>
      <c r="DQ1724" s="43"/>
      <c r="DR1724" s="124"/>
      <c r="DS1724" s="43"/>
    </row>
    <row r="1725" spans="1:123" s="39" customFormat="1" hidden="1" x14ac:dyDescent="0.2">
      <c r="A1725" s="44" t="str">
        <f t="shared" si="707"/>
        <v>Redfield</v>
      </c>
      <c r="B1725" s="44" t="str">
        <f t="shared" si="706"/>
        <v>1,1-Dichloroethylene</v>
      </c>
      <c r="C1725" s="38" t="s">
        <v>2587</v>
      </c>
      <c r="D1725" s="38" t="str">
        <f t="shared" si="713"/>
        <v>SI</v>
      </c>
      <c r="E1725" s="189" t="s">
        <v>371</v>
      </c>
      <c r="F1725" s="155" t="str">
        <f t="shared" si="709"/>
        <v>Residence 140</v>
      </c>
      <c r="G1725" s="44" t="str">
        <f t="shared" si="708"/>
        <v>residential</v>
      </c>
      <c r="H1725" s="44" t="str">
        <f t="shared" si="702"/>
        <v>Basement</v>
      </c>
      <c r="I1725" s="38" t="str">
        <f t="shared" si="714"/>
        <v>Y</v>
      </c>
      <c r="J1725" s="38" t="str">
        <f t="shared" si="715"/>
        <v>Y</v>
      </c>
      <c r="K1725" s="38" t="str">
        <f t="shared" si="716"/>
        <v>Y</v>
      </c>
      <c r="L1725" s="44"/>
      <c r="M1725" s="38" t="str">
        <f t="shared" si="721"/>
        <v/>
      </c>
      <c r="N1725" s="38" t="str">
        <f t="shared" si="722"/>
        <v/>
      </c>
      <c r="O1725" s="38" t="str">
        <f t="shared" si="717"/>
        <v/>
      </c>
      <c r="P1725" s="44"/>
      <c r="Q1725" s="44"/>
      <c r="R1725" s="44"/>
      <c r="S1725" s="44"/>
      <c r="T1725" s="44"/>
      <c r="U1725" s="44"/>
      <c r="V1725" s="44"/>
      <c r="W1725" s="44"/>
      <c r="X1725" s="44"/>
      <c r="Y1725" s="38" t="str">
        <f t="shared" si="703"/>
        <v>Y</v>
      </c>
      <c r="Z1725" s="38" t="str">
        <f t="shared" si="704"/>
        <v>Y</v>
      </c>
      <c r="AA1725" s="38" t="str">
        <f t="shared" si="701"/>
        <v>Y</v>
      </c>
      <c r="AC1725" s="59"/>
      <c r="AD1725" s="204"/>
      <c r="AE1725" s="38"/>
      <c r="AF1725" s="38"/>
      <c r="AG1725" s="125">
        <f t="shared" si="718"/>
        <v>199.99299999999999</v>
      </c>
      <c r="AH1725" s="39">
        <v>11</v>
      </c>
      <c r="AI1725" s="123">
        <f t="shared" si="719"/>
        <v>131293.95148071897</v>
      </c>
      <c r="AM1725" s="40">
        <f t="shared" si="710"/>
        <v>1.29999995231628</v>
      </c>
      <c r="AN1725" s="39">
        <f t="shared" si="705"/>
        <v>0.8</v>
      </c>
      <c r="AO1725" s="204">
        <f t="shared" si="720"/>
        <v>9.9014458598817488E-6</v>
      </c>
      <c r="AP1725" s="204"/>
      <c r="AQ1725" s="59"/>
      <c r="AR1725" s="59"/>
      <c r="AS1725" s="115">
        <f t="shared" si="711"/>
        <v>1</v>
      </c>
      <c r="AT1725" s="115">
        <f t="shared" si="712"/>
        <v>0</v>
      </c>
      <c r="AU1725" s="115"/>
      <c r="AV1725" s="115"/>
      <c r="AY1725" s="115"/>
      <c r="AZ1725" s="115"/>
      <c r="BA1725" s="43">
        <v>49</v>
      </c>
      <c r="BB1725" s="43" t="s">
        <v>750</v>
      </c>
      <c r="BC1725" s="189" t="s">
        <v>554</v>
      </c>
      <c r="BD1725" t="s">
        <v>851</v>
      </c>
      <c r="BE1725" s="37" t="s">
        <v>656</v>
      </c>
      <c r="BF1725" s="38"/>
      <c r="BG1725" s="43"/>
      <c r="BH1725" s="189" t="s">
        <v>2094</v>
      </c>
      <c r="BI1725" s="43" t="s">
        <v>1387</v>
      </c>
      <c r="BJ1725" s="43" t="s">
        <v>1388</v>
      </c>
      <c r="BK1725" s="189" t="s">
        <v>573</v>
      </c>
      <c r="BN1725" s="43"/>
      <c r="BO1725" s="43" t="s">
        <v>1395</v>
      </c>
      <c r="BP1725" s="48" t="s">
        <v>1406</v>
      </c>
      <c r="BS1725" s="43" t="s">
        <v>538</v>
      </c>
      <c r="BT1725" s="190" t="s">
        <v>2322</v>
      </c>
      <c r="BU1725" s="190"/>
      <c r="BV1725" s="190"/>
      <c r="BW1725" s="249">
        <v>37188</v>
      </c>
      <c r="BX1725" s="249"/>
      <c r="BY1725" s="48" t="s">
        <v>451</v>
      </c>
      <c r="BZ1725" s="191">
        <v>1.29999995231628</v>
      </c>
      <c r="CA1725" s="43" t="s">
        <v>1396</v>
      </c>
      <c r="CD1725" s="124" t="s">
        <v>1397</v>
      </c>
      <c r="CE1725" s="43"/>
      <c r="CR1725" s="43" t="s">
        <v>751</v>
      </c>
      <c r="CU1725" s="192">
        <v>450.58100000000002</v>
      </c>
      <c r="CV1725" s="39" t="s">
        <v>1395</v>
      </c>
      <c r="CW1725" s="2"/>
      <c r="CX1725" s="193"/>
      <c r="CY1725" s="39" t="s">
        <v>2438</v>
      </c>
      <c r="CZ1725" s="192">
        <v>199.99299999999999</v>
      </c>
      <c r="DA1725" s="43" t="s">
        <v>2046</v>
      </c>
      <c r="DD1725" s="43" t="s">
        <v>1397</v>
      </c>
      <c r="DE1725" s="43"/>
      <c r="DF1725" s="43"/>
      <c r="DG1725" s="43"/>
      <c r="DH1725" s="43"/>
      <c r="DI1725" s="43"/>
      <c r="DJ1725" s="43"/>
      <c r="DK1725" s="43"/>
      <c r="DL1725" s="43"/>
      <c r="DM1725" s="43"/>
      <c r="DN1725" s="43"/>
      <c r="DO1725" s="43"/>
      <c r="DP1725" s="43"/>
      <c r="DQ1725" s="43"/>
      <c r="DR1725" s="124"/>
      <c r="DS1725" s="43"/>
    </row>
    <row r="1726" spans="1:123" s="39" customFormat="1" hidden="1" x14ac:dyDescent="0.2">
      <c r="A1726" s="44" t="str">
        <f t="shared" si="707"/>
        <v>Redfield</v>
      </c>
      <c r="B1726" s="44" t="str">
        <f t="shared" si="706"/>
        <v>1,1-Dichloroethylene</v>
      </c>
      <c r="C1726" s="38" t="s">
        <v>2587</v>
      </c>
      <c r="D1726" s="38" t="str">
        <f t="shared" si="713"/>
        <v>SI</v>
      </c>
      <c r="E1726" s="189" t="s">
        <v>371</v>
      </c>
      <c r="F1726" s="155" t="str">
        <f t="shared" si="709"/>
        <v>Residence 141</v>
      </c>
      <c r="G1726" s="44" t="str">
        <f t="shared" si="708"/>
        <v>residential</v>
      </c>
      <c r="H1726" s="44" t="str">
        <f t="shared" si="702"/>
        <v>Basement</v>
      </c>
      <c r="I1726" s="38" t="str">
        <f t="shared" si="714"/>
        <v>Y</v>
      </c>
      <c r="J1726" s="38" t="str">
        <f t="shared" si="715"/>
        <v>Y</v>
      </c>
      <c r="K1726" s="38" t="str">
        <f t="shared" si="716"/>
        <v>Y</v>
      </c>
      <c r="L1726" s="44"/>
      <c r="M1726" s="38" t="str">
        <f t="shared" si="721"/>
        <v/>
      </c>
      <c r="N1726" s="38" t="str">
        <f t="shared" si="722"/>
        <v/>
      </c>
      <c r="O1726" s="38" t="str">
        <f t="shared" si="717"/>
        <v/>
      </c>
      <c r="P1726" s="44"/>
      <c r="Q1726" s="44"/>
      <c r="R1726" s="44"/>
      <c r="S1726" s="44"/>
      <c r="T1726" s="44"/>
      <c r="U1726" s="44"/>
      <c r="V1726" s="44"/>
      <c r="W1726" s="44"/>
      <c r="X1726" s="44"/>
      <c r="Y1726" s="38" t="str">
        <f t="shared" si="703"/>
        <v>Y</v>
      </c>
      <c r="Z1726" s="38" t="str">
        <f t="shared" si="704"/>
        <v>Y</v>
      </c>
      <c r="AA1726" s="38" t="str">
        <f t="shared" ref="AA1726:AA1789" si="723">IF(AM1726="","",IF(Y1726="N","n","Y"))</f>
        <v>Y</v>
      </c>
      <c r="AC1726" s="59"/>
      <c r="AD1726" s="204"/>
      <c r="AE1726" s="38"/>
      <c r="AF1726" s="38"/>
      <c r="AG1726" s="125">
        <f t="shared" si="718"/>
        <v>201.36699999999999</v>
      </c>
      <c r="AH1726" s="39">
        <v>11</v>
      </c>
      <c r="AI1726" s="123">
        <f t="shared" si="719"/>
        <v>132195.97249812711</v>
      </c>
      <c r="AM1726" s="40">
        <f t="shared" si="710"/>
        <v>26</v>
      </c>
      <c r="AN1726" s="39">
        <f t="shared" si="705"/>
        <v>0.8</v>
      </c>
      <c r="AO1726" s="204">
        <f t="shared" si="720"/>
        <v>1.9667770136014057E-4</v>
      </c>
      <c r="AP1726" s="204"/>
      <c r="AQ1726" s="59"/>
      <c r="AR1726" s="59"/>
      <c r="AS1726" s="115">
        <f t="shared" si="711"/>
        <v>1</v>
      </c>
      <c r="AT1726" s="115">
        <f t="shared" si="712"/>
        <v>0</v>
      </c>
      <c r="AU1726" s="115"/>
      <c r="AV1726" s="115"/>
      <c r="AY1726" s="115"/>
      <c r="AZ1726" s="115"/>
      <c r="BA1726" s="43">
        <v>49</v>
      </c>
      <c r="BB1726" s="43" t="s">
        <v>750</v>
      </c>
      <c r="BC1726" s="189" t="s">
        <v>554</v>
      </c>
      <c r="BD1726" t="s">
        <v>851</v>
      </c>
      <c r="BE1726" s="37" t="s">
        <v>656</v>
      </c>
      <c r="BF1726" s="38"/>
      <c r="BG1726" s="43"/>
      <c r="BH1726" s="189" t="s">
        <v>2095</v>
      </c>
      <c r="BI1726" s="43" t="s">
        <v>1387</v>
      </c>
      <c r="BJ1726" s="43" t="s">
        <v>1388</v>
      </c>
      <c r="BK1726" s="189" t="s">
        <v>573</v>
      </c>
      <c r="BN1726" s="43"/>
      <c r="BO1726" s="43" t="s">
        <v>1395</v>
      </c>
      <c r="BP1726" s="48" t="s">
        <v>1406</v>
      </c>
      <c r="BS1726" s="43" t="s">
        <v>538</v>
      </c>
      <c r="BT1726" s="190" t="s">
        <v>2322</v>
      </c>
      <c r="BU1726" s="190"/>
      <c r="BV1726" s="190"/>
      <c r="BW1726" s="249">
        <v>36943</v>
      </c>
      <c r="BX1726" s="249"/>
      <c r="BY1726" s="48" t="s">
        <v>451</v>
      </c>
      <c r="BZ1726" s="191">
        <v>26</v>
      </c>
      <c r="CA1726" s="43" t="s">
        <v>1396</v>
      </c>
      <c r="CD1726" s="124" t="s">
        <v>1397</v>
      </c>
      <c r="CE1726" s="43"/>
      <c r="CR1726" s="43" t="s">
        <v>751</v>
      </c>
      <c r="CU1726" s="192">
        <v>326.27199999999999</v>
      </c>
      <c r="CV1726" s="39" t="s">
        <v>1395</v>
      </c>
      <c r="CW1726" s="2"/>
      <c r="CX1726" s="193"/>
      <c r="CY1726" s="39" t="s">
        <v>2438</v>
      </c>
      <c r="CZ1726" s="192">
        <v>201.36699999999999</v>
      </c>
      <c r="DA1726" s="43" t="s">
        <v>2046</v>
      </c>
      <c r="DD1726" s="43" t="s">
        <v>1397</v>
      </c>
      <c r="DE1726" s="43"/>
      <c r="DF1726" s="43"/>
      <c r="DG1726" s="43"/>
      <c r="DH1726" s="43"/>
      <c r="DI1726" s="43"/>
      <c r="DJ1726" s="43"/>
      <c r="DK1726" s="43"/>
      <c r="DL1726" s="43"/>
      <c r="DM1726" s="43"/>
      <c r="DN1726" s="43"/>
      <c r="DO1726" s="43"/>
      <c r="DP1726" s="43"/>
      <c r="DQ1726" s="43"/>
      <c r="DR1726" s="124"/>
      <c r="DS1726" s="43"/>
    </row>
    <row r="1727" spans="1:123" s="39" customFormat="1" hidden="1" x14ac:dyDescent="0.2">
      <c r="A1727" s="44" t="str">
        <f t="shared" si="707"/>
        <v>Redfield</v>
      </c>
      <c r="B1727" s="44" t="str">
        <f t="shared" si="706"/>
        <v>1,1-Dichloroethylene</v>
      </c>
      <c r="C1727" s="38" t="s">
        <v>2587</v>
      </c>
      <c r="D1727" s="38" t="str">
        <f t="shared" si="713"/>
        <v>SI</v>
      </c>
      <c r="E1727" s="189" t="s">
        <v>371</v>
      </c>
      <c r="F1727" s="155" t="str">
        <f t="shared" si="709"/>
        <v>Residence 142</v>
      </c>
      <c r="G1727" s="44" t="str">
        <f t="shared" si="708"/>
        <v>residential</v>
      </c>
      <c r="H1727" s="44" t="str">
        <f t="shared" si="702"/>
        <v>Basement</v>
      </c>
      <c r="I1727" s="38" t="str">
        <f t="shared" si="714"/>
        <v>Y</v>
      </c>
      <c r="J1727" s="38" t="str">
        <f t="shared" si="715"/>
        <v>Y</v>
      </c>
      <c r="K1727" s="38" t="str">
        <f t="shared" si="716"/>
        <v>Y</v>
      </c>
      <c r="L1727" s="44"/>
      <c r="M1727" s="38" t="str">
        <f t="shared" si="721"/>
        <v/>
      </c>
      <c r="N1727" s="38" t="str">
        <f t="shared" si="722"/>
        <v/>
      </c>
      <c r="O1727" s="38" t="str">
        <f t="shared" si="717"/>
        <v/>
      </c>
      <c r="P1727" s="44"/>
      <c r="Q1727" s="44"/>
      <c r="R1727" s="44"/>
      <c r="S1727" s="44"/>
      <c r="T1727" s="44"/>
      <c r="U1727" s="44"/>
      <c r="V1727" s="44"/>
      <c r="W1727" s="44"/>
      <c r="X1727" s="44"/>
      <c r="Y1727" s="38" t="str">
        <f t="shared" si="703"/>
        <v>Y</v>
      </c>
      <c r="Z1727" s="38" t="str">
        <f t="shared" si="704"/>
        <v>Y</v>
      </c>
      <c r="AA1727" s="38" t="str">
        <f t="shared" si="723"/>
        <v>Y</v>
      </c>
      <c r="AC1727" s="59"/>
      <c r="AD1727" s="204"/>
      <c r="AE1727" s="38"/>
      <c r="AF1727" s="38"/>
      <c r="AG1727" s="125">
        <f t="shared" si="718"/>
        <v>232.048</v>
      </c>
      <c r="AH1727" s="39">
        <v>11</v>
      </c>
      <c r="AI1727" s="123">
        <f t="shared" si="719"/>
        <v>152337.82608990252</v>
      </c>
      <c r="AM1727" s="40">
        <f t="shared" si="710"/>
        <v>11</v>
      </c>
      <c r="AN1727" s="39">
        <f t="shared" si="705"/>
        <v>0.8</v>
      </c>
      <c r="AO1727" s="204">
        <f t="shared" si="720"/>
        <v>7.2207936021801471E-5</v>
      </c>
      <c r="AP1727" s="204"/>
      <c r="AQ1727" s="59"/>
      <c r="AR1727" s="59"/>
      <c r="AS1727" s="115">
        <f t="shared" si="711"/>
        <v>1</v>
      </c>
      <c r="AT1727" s="115">
        <f t="shared" si="712"/>
        <v>0</v>
      </c>
      <c r="AU1727" s="115"/>
      <c r="AV1727" s="115"/>
      <c r="AY1727" s="115"/>
      <c r="AZ1727" s="115"/>
      <c r="BA1727" s="43">
        <v>49</v>
      </c>
      <c r="BB1727" s="43" t="s">
        <v>750</v>
      </c>
      <c r="BC1727" s="189" t="s">
        <v>554</v>
      </c>
      <c r="BD1727" t="s">
        <v>851</v>
      </c>
      <c r="BE1727" s="37" t="s">
        <v>656</v>
      </c>
      <c r="BF1727" s="38"/>
      <c r="BG1727" s="43"/>
      <c r="BH1727" s="189" t="s">
        <v>2096</v>
      </c>
      <c r="BI1727" s="43" t="s">
        <v>1387</v>
      </c>
      <c r="BJ1727" s="43" t="s">
        <v>1388</v>
      </c>
      <c r="BK1727" s="189" t="s">
        <v>573</v>
      </c>
      <c r="BN1727" s="43"/>
      <c r="BO1727" s="43" t="s">
        <v>1395</v>
      </c>
      <c r="BP1727" s="48" t="s">
        <v>1406</v>
      </c>
      <c r="BS1727" s="43" t="s">
        <v>538</v>
      </c>
      <c r="BT1727" s="190" t="s">
        <v>2322</v>
      </c>
      <c r="BU1727" s="190"/>
      <c r="BV1727" s="190"/>
      <c r="BW1727" s="249">
        <v>36844</v>
      </c>
      <c r="BX1727" s="249"/>
      <c r="BY1727" s="48" t="s">
        <v>451</v>
      </c>
      <c r="BZ1727" s="191">
        <v>11</v>
      </c>
      <c r="CA1727" s="43" t="s">
        <v>1396</v>
      </c>
      <c r="CD1727" s="124" t="s">
        <v>1397</v>
      </c>
      <c r="CE1727" s="43"/>
      <c r="CR1727" s="43" t="s">
        <v>751</v>
      </c>
      <c r="CU1727" s="192">
        <v>281.536</v>
      </c>
      <c r="CV1727" s="39" t="s">
        <v>1395</v>
      </c>
      <c r="CW1727" s="2"/>
      <c r="CX1727" s="193"/>
      <c r="CY1727" s="39" t="s">
        <v>2438</v>
      </c>
      <c r="CZ1727" s="192">
        <v>232.048</v>
      </c>
      <c r="DA1727" s="43" t="s">
        <v>2046</v>
      </c>
      <c r="DD1727" s="43" t="s">
        <v>1397</v>
      </c>
      <c r="DE1727" s="43"/>
      <c r="DF1727" s="43"/>
      <c r="DG1727" s="43"/>
      <c r="DH1727" s="43"/>
      <c r="DI1727" s="43"/>
      <c r="DJ1727" s="43"/>
      <c r="DK1727" s="43"/>
      <c r="DL1727" s="43"/>
      <c r="DM1727" s="43"/>
      <c r="DN1727" s="43"/>
      <c r="DO1727" s="43"/>
      <c r="DP1727" s="43"/>
      <c r="DQ1727" s="43"/>
      <c r="DR1727" s="124"/>
      <c r="DS1727" s="43"/>
    </row>
    <row r="1728" spans="1:123" s="39" customFormat="1" hidden="1" x14ac:dyDescent="0.2">
      <c r="A1728" s="44" t="str">
        <f t="shared" si="707"/>
        <v>Redfield</v>
      </c>
      <c r="B1728" s="44" t="str">
        <f t="shared" si="706"/>
        <v>1,1-Dichloroethylene</v>
      </c>
      <c r="C1728" s="38" t="s">
        <v>2587</v>
      </c>
      <c r="D1728" s="38" t="str">
        <f t="shared" si="713"/>
        <v>SI</v>
      </c>
      <c r="E1728" s="189" t="s">
        <v>371</v>
      </c>
      <c r="F1728" s="155" t="str">
        <f t="shared" si="709"/>
        <v>Residence 143</v>
      </c>
      <c r="G1728" s="44" t="str">
        <f t="shared" si="708"/>
        <v>residential</v>
      </c>
      <c r="H1728" s="44" t="str">
        <f t="shared" si="702"/>
        <v>Slab on grade</v>
      </c>
      <c r="I1728" s="38" t="str">
        <f t="shared" si="714"/>
        <v>Y</v>
      </c>
      <c r="J1728" s="38" t="str">
        <f t="shared" si="715"/>
        <v>Y</v>
      </c>
      <c r="K1728" s="38" t="str">
        <f t="shared" si="716"/>
        <v>Y</v>
      </c>
      <c r="L1728" s="44"/>
      <c r="M1728" s="38" t="str">
        <f t="shared" si="721"/>
        <v/>
      </c>
      <c r="N1728" s="38" t="str">
        <f t="shared" si="722"/>
        <v/>
      </c>
      <c r="O1728" s="38" t="str">
        <f t="shared" si="717"/>
        <v/>
      </c>
      <c r="P1728" s="44"/>
      <c r="Q1728" s="44"/>
      <c r="R1728" s="44"/>
      <c r="S1728" s="44"/>
      <c r="T1728" s="44"/>
      <c r="U1728" s="44"/>
      <c r="V1728" s="44"/>
      <c r="W1728" s="44"/>
      <c r="X1728" s="44"/>
      <c r="Y1728" s="38" t="str">
        <f t="shared" si="703"/>
        <v>Y</v>
      </c>
      <c r="Z1728" s="38" t="str">
        <f t="shared" si="704"/>
        <v>Y</v>
      </c>
      <c r="AA1728" s="38" t="str">
        <f t="shared" si="723"/>
        <v>Y</v>
      </c>
      <c r="AC1728" s="59"/>
      <c r="AD1728" s="204"/>
      <c r="AE1728" s="38"/>
      <c r="AF1728" s="38"/>
      <c r="AG1728" s="125">
        <f t="shared" si="718"/>
        <v>212.952</v>
      </c>
      <c r="AH1728" s="39">
        <v>11</v>
      </c>
      <c r="AI1728" s="123">
        <f t="shared" si="719"/>
        <v>139801.44082903935</v>
      </c>
      <c r="AM1728" s="40">
        <f t="shared" si="710"/>
        <v>2</v>
      </c>
      <c r="AN1728" s="39">
        <f t="shared" si="705"/>
        <v>0.8</v>
      </c>
      <c r="AO1728" s="204">
        <f t="shared" si="720"/>
        <v>1.430600420238704E-5</v>
      </c>
      <c r="AP1728" s="204"/>
      <c r="AQ1728" s="59"/>
      <c r="AR1728" s="59"/>
      <c r="AS1728" s="115">
        <f t="shared" si="711"/>
        <v>1</v>
      </c>
      <c r="AT1728" s="115">
        <f t="shared" si="712"/>
        <v>0</v>
      </c>
      <c r="AU1728" s="115"/>
      <c r="AV1728" s="115"/>
      <c r="AY1728" s="115"/>
      <c r="AZ1728" s="115"/>
      <c r="BA1728" s="43">
        <v>49</v>
      </c>
      <c r="BB1728" s="43" t="s">
        <v>750</v>
      </c>
      <c r="BC1728" s="189" t="s">
        <v>554</v>
      </c>
      <c r="BD1728" t="s">
        <v>851</v>
      </c>
      <c r="BE1728" s="37" t="s">
        <v>656</v>
      </c>
      <c r="BF1728" s="38"/>
      <c r="BG1728" s="43"/>
      <c r="BH1728" s="189" t="s">
        <v>2097</v>
      </c>
      <c r="BI1728" s="43" t="s">
        <v>1387</v>
      </c>
      <c r="BJ1728" s="43" t="s">
        <v>1388</v>
      </c>
      <c r="BK1728" s="189" t="s">
        <v>846</v>
      </c>
      <c r="BN1728" s="43"/>
      <c r="BO1728" s="43" t="s">
        <v>1395</v>
      </c>
      <c r="BP1728" s="48" t="s">
        <v>1406</v>
      </c>
      <c r="BS1728" s="43" t="s">
        <v>538</v>
      </c>
      <c r="BT1728" s="190" t="s">
        <v>2326</v>
      </c>
      <c r="BU1728" s="190"/>
      <c r="BV1728" s="190"/>
      <c r="BW1728" s="249">
        <v>36846</v>
      </c>
      <c r="BX1728" s="249"/>
      <c r="BY1728" s="48" t="s">
        <v>451</v>
      </c>
      <c r="BZ1728" s="191">
        <v>2</v>
      </c>
      <c r="CA1728" s="43" t="s">
        <v>1396</v>
      </c>
      <c r="CD1728" s="124" t="s">
        <v>1397</v>
      </c>
      <c r="CE1728" s="43"/>
      <c r="CR1728" s="43" t="s">
        <v>751</v>
      </c>
      <c r="CU1728" s="192">
        <v>235.03700000000001</v>
      </c>
      <c r="CV1728" s="39" t="s">
        <v>1395</v>
      </c>
      <c r="CW1728" s="2"/>
      <c r="CX1728" s="193"/>
      <c r="CY1728" s="39" t="s">
        <v>2438</v>
      </c>
      <c r="CZ1728" s="192">
        <v>212.952</v>
      </c>
      <c r="DA1728" s="43" t="s">
        <v>2046</v>
      </c>
      <c r="DD1728" s="43" t="s">
        <v>1397</v>
      </c>
      <c r="DE1728" s="43"/>
      <c r="DF1728" s="43"/>
      <c r="DG1728" s="43"/>
      <c r="DH1728" s="43"/>
      <c r="DI1728" s="43"/>
      <c r="DJ1728" s="43"/>
      <c r="DK1728" s="43"/>
      <c r="DL1728" s="43"/>
      <c r="DM1728" s="43"/>
      <c r="DN1728" s="43"/>
      <c r="DO1728" s="43"/>
      <c r="DP1728" s="43"/>
      <c r="DQ1728" s="43"/>
      <c r="DR1728" s="124"/>
      <c r="DS1728" s="43"/>
    </row>
    <row r="1729" spans="1:123" s="39" customFormat="1" hidden="1" x14ac:dyDescent="0.2">
      <c r="A1729" s="44" t="str">
        <f t="shared" si="707"/>
        <v>Redfield</v>
      </c>
      <c r="B1729" s="44" t="str">
        <f t="shared" si="706"/>
        <v>1,1-Dichloroethylene</v>
      </c>
      <c r="C1729" s="38" t="s">
        <v>2587</v>
      </c>
      <c r="D1729" s="38" t="str">
        <f t="shared" si="713"/>
        <v>SI</v>
      </c>
      <c r="E1729" s="189" t="s">
        <v>371</v>
      </c>
      <c r="F1729" s="155" t="str">
        <f t="shared" si="709"/>
        <v>Residence 144</v>
      </c>
      <c r="G1729" s="44" t="str">
        <f t="shared" si="708"/>
        <v>residential</v>
      </c>
      <c r="H1729" s="44" t="str">
        <f t="shared" si="702"/>
        <v>Basement</v>
      </c>
      <c r="I1729" s="38" t="str">
        <f t="shared" si="714"/>
        <v>Y</v>
      </c>
      <c r="J1729" s="38" t="str">
        <f t="shared" si="715"/>
        <v>Y</v>
      </c>
      <c r="K1729" s="38" t="str">
        <f t="shared" si="716"/>
        <v>Y</v>
      </c>
      <c r="L1729" s="44"/>
      <c r="M1729" s="38" t="str">
        <f t="shared" si="721"/>
        <v/>
      </c>
      <c r="N1729" s="38" t="str">
        <f t="shared" si="722"/>
        <v/>
      </c>
      <c r="O1729" s="38" t="str">
        <f t="shared" si="717"/>
        <v/>
      </c>
      <c r="P1729" s="44"/>
      <c r="Q1729" s="44"/>
      <c r="R1729" s="44"/>
      <c r="S1729" s="44"/>
      <c r="T1729" s="44"/>
      <c r="U1729" s="44"/>
      <c r="V1729" s="44"/>
      <c r="W1729" s="44"/>
      <c r="X1729" s="44"/>
      <c r="Y1729" s="38" t="str">
        <f t="shared" si="703"/>
        <v>Y</v>
      </c>
      <c r="Z1729" s="38" t="str">
        <f t="shared" si="704"/>
        <v>Y</v>
      </c>
      <c r="AA1729" s="38" t="str">
        <f t="shared" si="723"/>
        <v>Y</v>
      </c>
      <c r="AC1729" s="59"/>
      <c r="AD1729" s="204"/>
      <c r="AE1729" s="38"/>
      <c r="AF1729" s="38"/>
      <c r="AG1729" s="125">
        <f t="shared" si="718"/>
        <v>204.511</v>
      </c>
      <c r="AH1729" s="39">
        <v>11</v>
      </c>
      <c r="AI1729" s="123">
        <f t="shared" si="719"/>
        <v>134259.98565586453</v>
      </c>
      <c r="AM1729" s="40">
        <f t="shared" si="710"/>
        <v>4.5999999046325604</v>
      </c>
      <c r="AN1729" s="39">
        <f t="shared" si="705"/>
        <v>0.8</v>
      </c>
      <c r="AO1729" s="204">
        <f t="shared" si="720"/>
        <v>3.4261882884624238E-5</v>
      </c>
      <c r="AP1729" s="204"/>
      <c r="AQ1729" s="59"/>
      <c r="AR1729" s="59"/>
      <c r="AS1729" s="115">
        <f t="shared" si="711"/>
        <v>1</v>
      </c>
      <c r="AT1729" s="115">
        <f t="shared" si="712"/>
        <v>0</v>
      </c>
      <c r="AU1729" s="115"/>
      <c r="AV1729" s="115"/>
      <c r="AY1729" s="115"/>
      <c r="AZ1729" s="115"/>
      <c r="BA1729" s="43">
        <v>49</v>
      </c>
      <c r="BB1729" s="43" t="s">
        <v>750</v>
      </c>
      <c r="BC1729" s="189" t="s">
        <v>554</v>
      </c>
      <c r="BD1729" t="s">
        <v>851</v>
      </c>
      <c r="BE1729" s="37" t="s">
        <v>656</v>
      </c>
      <c r="BF1729" s="38"/>
      <c r="BG1729" s="43"/>
      <c r="BH1729" s="189" t="s">
        <v>2098</v>
      </c>
      <c r="BI1729" s="43" t="s">
        <v>1387</v>
      </c>
      <c r="BJ1729" s="43" t="s">
        <v>1388</v>
      </c>
      <c r="BK1729" s="189" t="s">
        <v>573</v>
      </c>
      <c r="BN1729" s="43"/>
      <c r="BO1729" s="43" t="s">
        <v>1395</v>
      </c>
      <c r="BP1729" s="48" t="s">
        <v>1406</v>
      </c>
      <c r="BS1729" s="43" t="s">
        <v>538</v>
      </c>
      <c r="BT1729" s="190" t="s">
        <v>2328</v>
      </c>
      <c r="BU1729" s="190"/>
      <c r="BV1729" s="190"/>
      <c r="BW1729" s="249">
        <v>36903</v>
      </c>
      <c r="BX1729" s="249"/>
      <c r="BY1729" s="48" t="s">
        <v>451</v>
      </c>
      <c r="BZ1729" s="191">
        <v>4.5999999046325604</v>
      </c>
      <c r="CA1729" s="43" t="s">
        <v>1396</v>
      </c>
      <c r="CD1729" s="124" t="s">
        <v>1397</v>
      </c>
      <c r="CE1729" s="43"/>
      <c r="CR1729" s="43" t="s">
        <v>751</v>
      </c>
      <c r="CU1729" s="192">
        <v>119.35299999999999</v>
      </c>
      <c r="CV1729" s="39" t="s">
        <v>1395</v>
      </c>
      <c r="CW1729" s="2"/>
      <c r="CX1729" s="193"/>
      <c r="CY1729" s="39" t="s">
        <v>2438</v>
      </c>
      <c r="CZ1729" s="192">
        <v>204.511</v>
      </c>
      <c r="DA1729" s="43" t="s">
        <v>2046</v>
      </c>
      <c r="DD1729" s="43" t="s">
        <v>1397</v>
      </c>
      <c r="DE1729" s="43"/>
      <c r="DF1729" s="43"/>
      <c r="DG1729" s="43"/>
      <c r="DH1729" s="43"/>
      <c r="DI1729" s="43"/>
      <c r="DJ1729" s="43"/>
      <c r="DK1729" s="43"/>
      <c r="DL1729" s="43"/>
      <c r="DM1729" s="43"/>
      <c r="DN1729" s="43"/>
      <c r="DO1729" s="43"/>
      <c r="DP1729" s="43"/>
      <c r="DQ1729" s="43"/>
      <c r="DR1729" s="124"/>
      <c r="DS1729" s="43"/>
    </row>
    <row r="1730" spans="1:123" s="39" customFormat="1" hidden="1" x14ac:dyDescent="0.2">
      <c r="A1730" s="44" t="str">
        <f t="shared" si="707"/>
        <v>Redfield</v>
      </c>
      <c r="B1730" s="44" t="str">
        <f t="shared" si="706"/>
        <v>1,1-Dichloroethylene</v>
      </c>
      <c r="C1730" s="38" t="s">
        <v>2587</v>
      </c>
      <c r="D1730" s="38" t="str">
        <f t="shared" si="713"/>
        <v>SI</v>
      </c>
      <c r="E1730" s="189" t="s">
        <v>371</v>
      </c>
      <c r="F1730" s="155" t="str">
        <f t="shared" si="709"/>
        <v>Residence 145</v>
      </c>
      <c r="G1730" s="44" t="str">
        <f t="shared" si="708"/>
        <v>residential</v>
      </c>
      <c r="H1730" s="44" t="str">
        <f t="shared" si="702"/>
        <v>Slab on grade</v>
      </c>
      <c r="I1730" s="38" t="str">
        <f t="shared" si="714"/>
        <v>Y</v>
      </c>
      <c r="J1730" s="38" t="str">
        <f t="shared" si="715"/>
        <v>Y</v>
      </c>
      <c r="K1730" s="38" t="str">
        <f t="shared" si="716"/>
        <v>Y</v>
      </c>
      <c r="L1730" s="44"/>
      <c r="M1730" s="38" t="str">
        <f t="shared" si="721"/>
        <v/>
      </c>
      <c r="N1730" s="38" t="str">
        <f t="shared" si="722"/>
        <v/>
      </c>
      <c r="O1730" s="38" t="str">
        <f t="shared" si="717"/>
        <v/>
      </c>
      <c r="P1730" s="44"/>
      <c r="Q1730" s="44"/>
      <c r="R1730" s="44"/>
      <c r="S1730" s="44"/>
      <c r="T1730" s="44"/>
      <c r="U1730" s="44"/>
      <c r="V1730" s="44"/>
      <c r="W1730" s="44"/>
      <c r="X1730" s="44"/>
      <c r="Y1730" s="38" t="str">
        <f t="shared" si="703"/>
        <v>Y</v>
      </c>
      <c r="Z1730" s="38" t="str">
        <f t="shared" si="704"/>
        <v>Y</v>
      </c>
      <c r="AA1730" s="38" t="str">
        <f t="shared" si="723"/>
        <v>Y</v>
      </c>
      <c r="AC1730" s="59"/>
      <c r="AD1730" s="204"/>
      <c r="AE1730" s="38"/>
      <c r="AF1730" s="38"/>
      <c r="AG1730" s="125">
        <f t="shared" si="718"/>
        <v>204.511</v>
      </c>
      <c r="AH1730" s="39">
        <v>11</v>
      </c>
      <c r="AI1730" s="123">
        <f t="shared" si="719"/>
        <v>134259.98565586453</v>
      </c>
      <c r="AM1730" s="40">
        <f t="shared" si="710"/>
        <v>2.5</v>
      </c>
      <c r="AN1730" s="39">
        <f t="shared" si="705"/>
        <v>0.8</v>
      </c>
      <c r="AO1730" s="204">
        <f t="shared" si="720"/>
        <v>1.862058891029532E-5</v>
      </c>
      <c r="AP1730" s="204"/>
      <c r="AQ1730" s="59"/>
      <c r="AR1730" s="59"/>
      <c r="AS1730" s="115">
        <f t="shared" si="711"/>
        <v>1</v>
      </c>
      <c r="AT1730" s="115">
        <f t="shared" si="712"/>
        <v>0</v>
      </c>
      <c r="AU1730" s="115"/>
      <c r="AV1730" s="115"/>
      <c r="AY1730" s="115"/>
      <c r="AZ1730" s="115"/>
      <c r="BA1730" s="43">
        <v>49</v>
      </c>
      <c r="BB1730" s="43" t="s">
        <v>750</v>
      </c>
      <c r="BC1730" s="189" t="s">
        <v>554</v>
      </c>
      <c r="BD1730" t="s">
        <v>851</v>
      </c>
      <c r="BE1730" s="37" t="s">
        <v>656</v>
      </c>
      <c r="BF1730" s="38"/>
      <c r="BG1730" s="43"/>
      <c r="BH1730" s="189" t="s">
        <v>2099</v>
      </c>
      <c r="BI1730" s="43" t="s">
        <v>1387</v>
      </c>
      <c r="BJ1730" s="43" t="s">
        <v>1388</v>
      </c>
      <c r="BK1730" s="189" t="s">
        <v>846</v>
      </c>
      <c r="BN1730" s="43"/>
      <c r="BO1730" s="43" t="s">
        <v>1395</v>
      </c>
      <c r="BP1730" s="48" t="s">
        <v>1406</v>
      </c>
      <c r="BS1730" s="43" t="s">
        <v>538</v>
      </c>
      <c r="BT1730" s="190" t="s">
        <v>2322</v>
      </c>
      <c r="BU1730" s="190"/>
      <c r="BV1730" s="190"/>
      <c r="BW1730" s="249">
        <v>36903</v>
      </c>
      <c r="BX1730" s="249"/>
      <c r="BY1730" s="48" t="s">
        <v>451</v>
      </c>
      <c r="BZ1730" s="191">
        <v>2.5</v>
      </c>
      <c r="CA1730" s="43" t="s">
        <v>1396</v>
      </c>
      <c r="CD1730" s="124" t="s">
        <v>1397</v>
      </c>
      <c r="CE1730" s="43"/>
      <c r="CR1730" s="43" t="s">
        <v>751</v>
      </c>
      <c r="CU1730" s="192">
        <v>119.35299999999999</v>
      </c>
      <c r="CV1730" s="39" t="s">
        <v>1395</v>
      </c>
      <c r="CW1730" s="2"/>
      <c r="CX1730" s="193"/>
      <c r="CY1730" s="39" t="s">
        <v>2438</v>
      </c>
      <c r="CZ1730" s="192">
        <v>204.511</v>
      </c>
      <c r="DA1730" s="43" t="s">
        <v>2046</v>
      </c>
      <c r="DD1730" s="43" t="s">
        <v>1397</v>
      </c>
      <c r="DE1730" s="43"/>
      <c r="DF1730" s="43"/>
      <c r="DG1730" s="43"/>
      <c r="DH1730" s="43"/>
      <c r="DI1730" s="43"/>
      <c r="DJ1730" s="43"/>
      <c r="DK1730" s="43"/>
      <c r="DL1730" s="43"/>
      <c r="DM1730" s="43"/>
      <c r="DN1730" s="43"/>
      <c r="DO1730" s="43"/>
      <c r="DP1730" s="43"/>
      <c r="DQ1730" s="43"/>
      <c r="DR1730" s="124"/>
      <c r="DS1730" s="43"/>
    </row>
    <row r="1731" spans="1:123" s="39" customFormat="1" hidden="1" x14ac:dyDescent="0.2">
      <c r="A1731" s="44" t="str">
        <f t="shared" si="707"/>
        <v>Redfield</v>
      </c>
      <c r="B1731" s="44" t="str">
        <f t="shared" si="706"/>
        <v>1,1-Dichloroethylene</v>
      </c>
      <c r="C1731" s="38" t="s">
        <v>2587</v>
      </c>
      <c r="D1731" s="38" t="str">
        <f t="shared" si="713"/>
        <v>SI</v>
      </c>
      <c r="E1731" s="189" t="s">
        <v>371</v>
      </c>
      <c r="F1731" s="155" t="str">
        <f t="shared" si="709"/>
        <v>Residence 146</v>
      </c>
      <c r="G1731" s="44" t="str">
        <f t="shared" si="708"/>
        <v>residential</v>
      </c>
      <c r="H1731" s="44" t="str">
        <f t="shared" si="702"/>
        <v>Slab on grade</v>
      </c>
      <c r="I1731" s="38" t="str">
        <f t="shared" si="714"/>
        <v>Y</v>
      </c>
      <c r="J1731" s="38" t="str">
        <f t="shared" si="715"/>
        <v>Y</v>
      </c>
      <c r="K1731" s="38" t="str">
        <f t="shared" si="716"/>
        <v>Y</v>
      </c>
      <c r="L1731" s="44"/>
      <c r="M1731" s="38" t="str">
        <f t="shared" si="721"/>
        <v/>
      </c>
      <c r="N1731" s="38" t="str">
        <f t="shared" si="722"/>
        <v/>
      </c>
      <c r="O1731" s="38" t="str">
        <f t="shared" si="717"/>
        <v/>
      </c>
      <c r="P1731" s="44"/>
      <c r="Q1731" s="44"/>
      <c r="R1731" s="44"/>
      <c r="S1731" s="44"/>
      <c r="T1731" s="44"/>
      <c r="U1731" s="44"/>
      <c r="V1731" s="44"/>
      <c r="W1731" s="44"/>
      <c r="X1731" s="44"/>
      <c r="Y1731" s="38" t="str">
        <f t="shared" si="703"/>
        <v>Y</v>
      </c>
      <c r="Z1731" s="38" t="str">
        <f t="shared" si="704"/>
        <v>Y</v>
      </c>
      <c r="AA1731" s="38" t="str">
        <f t="shared" si="723"/>
        <v>Y</v>
      </c>
      <c r="AC1731" s="59"/>
      <c r="AD1731" s="204"/>
      <c r="AE1731" s="38"/>
      <c r="AF1731" s="38"/>
      <c r="AG1731" s="125">
        <f t="shared" si="718"/>
        <v>279.30799999999999</v>
      </c>
      <c r="AH1731" s="39">
        <v>11</v>
      </c>
      <c r="AI1731" s="123">
        <f t="shared" si="719"/>
        <v>183363.6727294288</v>
      </c>
      <c r="AM1731" s="40">
        <f t="shared" si="710"/>
        <v>29</v>
      </c>
      <c r="AN1731" s="39">
        <f t="shared" si="705"/>
        <v>0.8</v>
      </c>
      <c r="AO1731" s="204">
        <f t="shared" si="720"/>
        <v>1.5815564538125478E-4</v>
      </c>
      <c r="AP1731" s="204"/>
      <c r="AQ1731" s="59"/>
      <c r="AR1731" s="59"/>
      <c r="AS1731" s="115">
        <f t="shared" si="711"/>
        <v>1</v>
      </c>
      <c r="AT1731" s="115">
        <f t="shared" si="712"/>
        <v>0</v>
      </c>
      <c r="AU1731" s="115"/>
      <c r="AV1731" s="115"/>
      <c r="AY1731" s="115"/>
      <c r="AZ1731" s="115"/>
      <c r="BA1731" s="43">
        <v>49</v>
      </c>
      <c r="BB1731" s="43" t="s">
        <v>750</v>
      </c>
      <c r="BC1731" s="189" t="s">
        <v>554</v>
      </c>
      <c r="BD1731" t="s">
        <v>851</v>
      </c>
      <c r="BE1731" s="37" t="s">
        <v>656</v>
      </c>
      <c r="BF1731" s="38"/>
      <c r="BG1731" s="43"/>
      <c r="BH1731" s="189" t="s">
        <v>2100</v>
      </c>
      <c r="BI1731" s="43" t="s">
        <v>1387</v>
      </c>
      <c r="BJ1731" s="43" t="s">
        <v>1388</v>
      </c>
      <c r="BK1731" s="189" t="s">
        <v>846</v>
      </c>
      <c r="BN1731" s="43"/>
      <c r="BO1731" s="43" t="s">
        <v>1395</v>
      </c>
      <c r="BP1731" s="48" t="s">
        <v>1406</v>
      </c>
      <c r="BS1731" s="43" t="s">
        <v>538</v>
      </c>
      <c r="BT1731" s="190" t="s">
        <v>2328</v>
      </c>
      <c r="BU1731" s="190"/>
      <c r="BV1731" s="190"/>
      <c r="BW1731" s="249">
        <v>36937</v>
      </c>
      <c r="BX1731" s="249"/>
      <c r="BY1731" s="48" t="s">
        <v>451</v>
      </c>
      <c r="BZ1731" s="191">
        <v>29</v>
      </c>
      <c r="CA1731" s="43" t="s">
        <v>1396</v>
      </c>
      <c r="CD1731" s="124" t="s">
        <v>1397</v>
      </c>
      <c r="CE1731" s="43"/>
      <c r="CR1731" s="43" t="s">
        <v>751</v>
      </c>
      <c r="CU1731" s="192">
        <v>125.224</v>
      </c>
      <c r="CV1731" s="39" t="s">
        <v>1395</v>
      </c>
      <c r="CW1731" s="2"/>
      <c r="CX1731" s="193"/>
      <c r="CY1731" s="39" t="s">
        <v>2438</v>
      </c>
      <c r="CZ1731" s="192">
        <v>279.30799999999999</v>
      </c>
      <c r="DA1731" s="43" t="s">
        <v>2046</v>
      </c>
      <c r="DD1731" s="43" t="s">
        <v>1397</v>
      </c>
      <c r="DE1731" s="43"/>
      <c r="DF1731" s="43"/>
      <c r="DG1731" s="43"/>
      <c r="DH1731" s="43"/>
      <c r="DI1731" s="43"/>
      <c r="DJ1731" s="43"/>
      <c r="DK1731" s="43"/>
      <c r="DL1731" s="43"/>
      <c r="DM1731" s="43"/>
      <c r="DN1731" s="43"/>
      <c r="DO1731" s="43"/>
      <c r="DP1731" s="43"/>
      <c r="DQ1731" s="43"/>
      <c r="DR1731" s="124"/>
      <c r="DS1731" s="43"/>
    </row>
    <row r="1732" spans="1:123" s="39" customFormat="1" hidden="1" x14ac:dyDescent="0.2">
      <c r="A1732" s="44" t="str">
        <f t="shared" si="707"/>
        <v>Redfield</v>
      </c>
      <c r="B1732" s="44" t="str">
        <f t="shared" si="706"/>
        <v>1,1-Dichloroethylene</v>
      </c>
      <c r="C1732" s="38" t="s">
        <v>2587</v>
      </c>
      <c r="D1732" s="38" t="str">
        <f t="shared" si="713"/>
        <v>SI</v>
      </c>
      <c r="E1732" s="189" t="s">
        <v>371</v>
      </c>
      <c r="F1732" s="155" t="str">
        <f t="shared" si="709"/>
        <v>Residence 147</v>
      </c>
      <c r="G1732" s="44" t="str">
        <f t="shared" si="708"/>
        <v>residential</v>
      </c>
      <c r="H1732" s="44" t="str">
        <f t="shared" si="702"/>
        <v>Crawlspace</v>
      </c>
      <c r="I1732" s="38" t="str">
        <f t="shared" si="714"/>
        <v>Y</v>
      </c>
      <c r="J1732" s="38" t="str">
        <f t="shared" si="715"/>
        <v>Y</v>
      </c>
      <c r="K1732" s="38" t="str">
        <f t="shared" si="716"/>
        <v>Y</v>
      </c>
      <c r="L1732" s="44"/>
      <c r="M1732" s="38" t="str">
        <f t="shared" si="721"/>
        <v/>
      </c>
      <c r="N1732" s="38" t="str">
        <f t="shared" si="722"/>
        <v/>
      </c>
      <c r="O1732" s="38" t="str">
        <f t="shared" si="717"/>
        <v/>
      </c>
      <c r="P1732" s="44"/>
      <c r="Q1732" s="44"/>
      <c r="R1732" s="44"/>
      <c r="S1732" s="44"/>
      <c r="T1732" s="44"/>
      <c r="U1732" s="44"/>
      <c r="V1732" s="44"/>
      <c r="W1732" s="44"/>
      <c r="X1732" s="44"/>
      <c r="Y1732" s="38" t="str">
        <f t="shared" si="703"/>
        <v>Y</v>
      </c>
      <c r="Z1732" s="38" t="str">
        <f t="shared" si="704"/>
        <v>Y</v>
      </c>
      <c r="AA1732" s="38" t="str">
        <f t="shared" si="723"/>
        <v>Y</v>
      </c>
      <c r="AC1732" s="59"/>
      <c r="AD1732" s="204"/>
      <c r="AE1732" s="38"/>
      <c r="AF1732" s="38"/>
      <c r="AG1732" s="125">
        <f t="shared" si="718"/>
        <v>199.99299999999999</v>
      </c>
      <c r="AH1732" s="39">
        <v>11</v>
      </c>
      <c r="AI1732" s="123">
        <f t="shared" si="719"/>
        <v>131293.95148071897</v>
      </c>
      <c r="AM1732" s="40">
        <f t="shared" si="710"/>
        <v>5.6999998092651296</v>
      </c>
      <c r="AN1732" s="39">
        <f t="shared" si="705"/>
        <v>0.8</v>
      </c>
      <c r="AO1732" s="204">
        <f t="shared" si="720"/>
        <v>4.3414031986859628E-5</v>
      </c>
      <c r="AP1732" s="204"/>
      <c r="AQ1732" s="59"/>
      <c r="AR1732" s="59"/>
      <c r="AS1732" s="115">
        <f t="shared" si="711"/>
        <v>1</v>
      </c>
      <c r="AT1732" s="115">
        <f t="shared" si="712"/>
        <v>0</v>
      </c>
      <c r="AU1732" s="115"/>
      <c r="AV1732" s="115"/>
      <c r="AY1732" s="115"/>
      <c r="AZ1732" s="115"/>
      <c r="BA1732" s="43">
        <v>49</v>
      </c>
      <c r="BB1732" s="43" t="s">
        <v>750</v>
      </c>
      <c r="BC1732" s="189" t="s">
        <v>554</v>
      </c>
      <c r="BD1732" t="s">
        <v>851</v>
      </c>
      <c r="BE1732" s="37" t="s">
        <v>656</v>
      </c>
      <c r="BF1732" s="38"/>
      <c r="BG1732" s="43"/>
      <c r="BH1732" s="189" t="s">
        <v>2101</v>
      </c>
      <c r="BI1732" s="43" t="s">
        <v>1387</v>
      </c>
      <c r="BJ1732" s="43" t="s">
        <v>1388</v>
      </c>
      <c r="BK1732" s="189" t="s">
        <v>1489</v>
      </c>
      <c r="BN1732" s="43"/>
      <c r="BO1732" s="43" t="s">
        <v>1395</v>
      </c>
      <c r="BP1732" s="48" t="s">
        <v>1406</v>
      </c>
      <c r="BS1732" s="43" t="s">
        <v>538</v>
      </c>
      <c r="BT1732" s="190" t="s">
        <v>2322</v>
      </c>
      <c r="BU1732" s="190"/>
      <c r="BV1732" s="190"/>
      <c r="BW1732" s="249">
        <v>36889</v>
      </c>
      <c r="BX1732" s="249"/>
      <c r="BY1732" s="48" t="s">
        <v>451</v>
      </c>
      <c r="BZ1732" s="191">
        <v>5.6999998092651296</v>
      </c>
      <c r="CA1732" s="43" t="s">
        <v>1396</v>
      </c>
      <c r="CD1732" s="124" t="s">
        <v>1397</v>
      </c>
      <c r="CE1732" s="43"/>
      <c r="CR1732" s="43" t="s">
        <v>751</v>
      </c>
      <c r="CU1732" s="192">
        <v>414.45299999999997</v>
      </c>
      <c r="CV1732" s="39" t="s">
        <v>1395</v>
      </c>
      <c r="CW1732" s="2"/>
      <c r="CX1732" s="193"/>
      <c r="CY1732" s="39" t="s">
        <v>2438</v>
      </c>
      <c r="CZ1732" s="192">
        <v>199.99299999999999</v>
      </c>
      <c r="DA1732" s="43" t="s">
        <v>2046</v>
      </c>
      <c r="DD1732" s="43" t="s">
        <v>1397</v>
      </c>
      <c r="DE1732" s="43"/>
      <c r="DF1732" s="43"/>
      <c r="DG1732" s="43"/>
      <c r="DH1732" s="43"/>
      <c r="DI1732" s="43"/>
      <c r="DJ1732" s="43"/>
      <c r="DK1732" s="43"/>
      <c r="DL1732" s="43"/>
      <c r="DM1732" s="43"/>
      <c r="DN1732" s="43"/>
      <c r="DO1732" s="43"/>
      <c r="DP1732" s="43"/>
      <c r="DQ1732" s="43"/>
      <c r="DR1732" s="124"/>
      <c r="DS1732" s="43"/>
    </row>
    <row r="1733" spans="1:123" s="39" customFormat="1" hidden="1" x14ac:dyDescent="0.2">
      <c r="A1733" s="44" t="str">
        <f t="shared" si="707"/>
        <v>Redfield</v>
      </c>
      <c r="B1733" s="44" t="str">
        <f t="shared" si="706"/>
        <v>1,1-Dichloroethylene</v>
      </c>
      <c r="C1733" s="38" t="s">
        <v>2587</v>
      </c>
      <c r="D1733" s="38" t="str">
        <f t="shared" si="713"/>
        <v>SI</v>
      </c>
      <c r="E1733" s="189" t="s">
        <v>371</v>
      </c>
      <c r="F1733" s="155" t="str">
        <f t="shared" si="709"/>
        <v>Residence 148</v>
      </c>
      <c r="G1733" s="44" t="str">
        <f t="shared" si="708"/>
        <v>residential</v>
      </c>
      <c r="H1733" s="44" t="str">
        <f t="shared" si="702"/>
        <v>Slab on grade</v>
      </c>
      <c r="I1733" s="38" t="str">
        <f t="shared" si="714"/>
        <v>Y</v>
      </c>
      <c r="J1733" s="38" t="str">
        <f t="shared" si="715"/>
        <v>Y</v>
      </c>
      <c r="K1733" s="38" t="str">
        <f t="shared" si="716"/>
        <v>Y</v>
      </c>
      <c r="L1733" s="44"/>
      <c r="M1733" s="38" t="str">
        <f t="shared" si="721"/>
        <v/>
      </c>
      <c r="N1733" s="38" t="str">
        <f t="shared" si="722"/>
        <v/>
      </c>
      <c r="O1733" s="38" t="str">
        <f t="shared" si="717"/>
        <v/>
      </c>
      <c r="P1733" s="44"/>
      <c r="Q1733" s="44"/>
      <c r="R1733" s="44"/>
      <c r="S1733" s="44"/>
      <c r="T1733" s="44"/>
      <c r="U1733" s="44"/>
      <c r="V1733" s="44"/>
      <c r="W1733" s="44"/>
      <c r="X1733" s="44"/>
      <c r="Y1733" s="38" t="str">
        <f t="shared" si="703"/>
        <v>Y</v>
      </c>
      <c r="Z1733" s="38" t="str">
        <f t="shared" si="704"/>
        <v>Y</v>
      </c>
      <c r="AA1733" s="38" t="str">
        <f t="shared" si="723"/>
        <v>Y</v>
      </c>
      <c r="AC1733" s="59"/>
      <c r="AD1733" s="204"/>
      <c r="AE1733" s="38"/>
      <c r="AF1733" s="38"/>
      <c r="AG1733" s="125">
        <f t="shared" si="718"/>
        <v>295.21300000000002</v>
      </c>
      <c r="AH1733" s="39">
        <v>11</v>
      </c>
      <c r="AI1733" s="123">
        <f t="shared" si="719"/>
        <v>193805.18967402604</v>
      </c>
      <c r="AM1733" s="40">
        <f t="shared" si="710"/>
        <v>37</v>
      </c>
      <c r="AN1733" s="39">
        <f t="shared" si="705"/>
        <v>0.8</v>
      </c>
      <c r="AO1733" s="204">
        <f t="shared" si="720"/>
        <v>1.9091336027808535E-4</v>
      </c>
      <c r="AP1733" s="204"/>
      <c r="AQ1733" s="59"/>
      <c r="AR1733" s="59"/>
      <c r="AS1733" s="115">
        <f t="shared" si="711"/>
        <v>1</v>
      </c>
      <c r="AT1733" s="115">
        <f t="shared" si="712"/>
        <v>0</v>
      </c>
      <c r="AU1733" s="115"/>
      <c r="AV1733" s="115"/>
      <c r="AY1733" s="115"/>
      <c r="AZ1733" s="115"/>
      <c r="BA1733" s="43">
        <v>49</v>
      </c>
      <c r="BB1733" s="43" t="s">
        <v>750</v>
      </c>
      <c r="BC1733" s="189" t="s">
        <v>554</v>
      </c>
      <c r="BD1733" t="s">
        <v>851</v>
      </c>
      <c r="BE1733" s="37" t="s">
        <v>656</v>
      </c>
      <c r="BF1733" s="38"/>
      <c r="BG1733" s="43"/>
      <c r="BH1733" s="189" t="s">
        <v>2102</v>
      </c>
      <c r="BI1733" s="43" t="s">
        <v>1387</v>
      </c>
      <c r="BJ1733" s="43" t="s">
        <v>1388</v>
      </c>
      <c r="BK1733" s="189" t="s">
        <v>846</v>
      </c>
      <c r="BN1733" s="43"/>
      <c r="BO1733" s="43" t="s">
        <v>1395</v>
      </c>
      <c r="BP1733" s="48" t="s">
        <v>1406</v>
      </c>
      <c r="BS1733" s="43" t="s">
        <v>538</v>
      </c>
      <c r="BT1733" s="190" t="s">
        <v>2326</v>
      </c>
      <c r="BU1733" s="190"/>
      <c r="BV1733" s="190"/>
      <c r="BW1733" s="249">
        <v>36847</v>
      </c>
      <c r="BX1733" s="249"/>
      <c r="BY1733" s="48" t="s">
        <v>451</v>
      </c>
      <c r="BZ1733" s="191">
        <v>37</v>
      </c>
      <c r="CA1733" s="43" t="s">
        <v>1396</v>
      </c>
      <c r="CD1733" s="124" t="s">
        <v>1397</v>
      </c>
      <c r="CE1733" s="43"/>
      <c r="CR1733" s="43" t="s">
        <v>751</v>
      </c>
      <c r="CU1733" s="192">
        <v>84.5184</v>
      </c>
      <c r="CV1733" s="39" t="s">
        <v>1395</v>
      </c>
      <c r="CW1733" s="2"/>
      <c r="CX1733" s="193"/>
      <c r="CY1733" s="39" t="s">
        <v>2438</v>
      </c>
      <c r="CZ1733" s="192">
        <v>295.21300000000002</v>
      </c>
      <c r="DA1733" s="43" t="s">
        <v>2046</v>
      </c>
      <c r="DD1733" s="43" t="s">
        <v>1397</v>
      </c>
      <c r="DE1733" s="43"/>
      <c r="DF1733" s="43"/>
      <c r="DG1733" s="43"/>
      <c r="DH1733" s="43"/>
      <c r="DI1733" s="43"/>
      <c r="DJ1733" s="43"/>
      <c r="DK1733" s="43"/>
      <c r="DL1733" s="43"/>
      <c r="DM1733" s="43"/>
      <c r="DN1733" s="43"/>
      <c r="DO1733" s="43"/>
      <c r="DP1733" s="43"/>
      <c r="DQ1733" s="43"/>
      <c r="DR1733" s="124"/>
      <c r="DS1733" s="43"/>
    </row>
    <row r="1734" spans="1:123" s="39" customFormat="1" hidden="1" x14ac:dyDescent="0.2">
      <c r="A1734" s="44" t="str">
        <f t="shared" si="707"/>
        <v>Redfield</v>
      </c>
      <c r="B1734" s="44" t="str">
        <f t="shared" si="706"/>
        <v>1,1-Dichloroethylene</v>
      </c>
      <c r="C1734" s="38" t="s">
        <v>2587</v>
      </c>
      <c r="D1734" s="38" t="str">
        <f t="shared" si="713"/>
        <v>SI</v>
      </c>
      <c r="E1734" s="189" t="s">
        <v>371</v>
      </c>
      <c r="F1734" s="155" t="str">
        <f t="shared" si="709"/>
        <v>Residence 149</v>
      </c>
      <c r="G1734" s="44" t="str">
        <f t="shared" si="708"/>
        <v>residential</v>
      </c>
      <c r="H1734" s="44" t="str">
        <f t="shared" si="702"/>
        <v>Basement</v>
      </c>
      <c r="I1734" s="38" t="str">
        <f t="shared" si="714"/>
        <v>Y</v>
      </c>
      <c r="J1734" s="38" t="str">
        <f t="shared" si="715"/>
        <v>Y</v>
      </c>
      <c r="K1734" s="38" t="str">
        <f t="shared" si="716"/>
        <v>Y</v>
      </c>
      <c r="L1734" s="44"/>
      <c r="M1734" s="38" t="str">
        <f t="shared" si="721"/>
        <v/>
      </c>
      <c r="N1734" s="38" t="str">
        <f t="shared" si="722"/>
        <v/>
      </c>
      <c r="O1734" s="38" t="str">
        <f t="shared" si="717"/>
        <v/>
      </c>
      <c r="P1734" s="44"/>
      <c r="Q1734" s="44"/>
      <c r="R1734" s="44"/>
      <c r="S1734" s="44"/>
      <c r="T1734" s="44"/>
      <c r="U1734" s="44"/>
      <c r="V1734" s="44"/>
      <c r="W1734" s="44"/>
      <c r="X1734" s="44"/>
      <c r="Y1734" s="38" t="str">
        <f t="shared" si="703"/>
        <v>Y</v>
      </c>
      <c r="Z1734" s="38" t="str">
        <f t="shared" si="704"/>
        <v>Y</v>
      </c>
      <c r="AA1734" s="38" t="str">
        <f t="shared" si="723"/>
        <v>Y</v>
      </c>
      <c r="AC1734" s="59"/>
      <c r="AD1734" s="204"/>
      <c r="AE1734" s="38"/>
      <c r="AF1734" s="38"/>
      <c r="AG1734" s="125">
        <f t="shared" si="718"/>
        <v>215.899</v>
      </c>
      <c r="AH1734" s="39">
        <v>11</v>
      </c>
      <c r="AI1734" s="123">
        <f t="shared" si="719"/>
        <v>141736.12491805086</v>
      </c>
      <c r="AM1734" s="40">
        <f t="shared" si="710"/>
        <v>42</v>
      </c>
      <c r="AN1734" s="39">
        <f t="shared" si="705"/>
        <v>0.8</v>
      </c>
      <c r="AO1734" s="204">
        <f t="shared" si="720"/>
        <v>2.9632530185429862E-4</v>
      </c>
      <c r="AP1734" s="204"/>
      <c r="AQ1734" s="59"/>
      <c r="AR1734" s="59"/>
      <c r="AS1734" s="115">
        <f t="shared" si="711"/>
        <v>1</v>
      </c>
      <c r="AT1734" s="115">
        <f t="shared" si="712"/>
        <v>0</v>
      </c>
      <c r="AU1734" s="115"/>
      <c r="AV1734" s="115"/>
      <c r="AY1734" s="115"/>
      <c r="AZ1734" s="115"/>
      <c r="BA1734" s="43">
        <v>49</v>
      </c>
      <c r="BB1734" s="43" t="s">
        <v>750</v>
      </c>
      <c r="BC1734" s="189" t="s">
        <v>554</v>
      </c>
      <c r="BD1734" t="s">
        <v>851</v>
      </c>
      <c r="BE1734" s="37" t="s">
        <v>656</v>
      </c>
      <c r="BF1734" s="38"/>
      <c r="BG1734" s="43"/>
      <c r="BH1734" s="189" t="s">
        <v>2103</v>
      </c>
      <c r="BI1734" s="43" t="s">
        <v>1387</v>
      </c>
      <c r="BJ1734" s="43" t="s">
        <v>1388</v>
      </c>
      <c r="BK1734" s="189" t="s">
        <v>573</v>
      </c>
      <c r="BN1734" s="43"/>
      <c r="BO1734" s="43" t="s">
        <v>1395</v>
      </c>
      <c r="BP1734" s="48" t="s">
        <v>1406</v>
      </c>
      <c r="BS1734" s="43" t="s">
        <v>538</v>
      </c>
      <c r="BT1734" s="190" t="s">
        <v>2329</v>
      </c>
      <c r="BU1734" s="190"/>
      <c r="BV1734" s="190"/>
      <c r="BW1734" s="249">
        <v>36956</v>
      </c>
      <c r="BX1734" s="249"/>
      <c r="BY1734" s="48" t="s">
        <v>451</v>
      </c>
      <c r="BZ1734" s="191">
        <v>42</v>
      </c>
      <c r="CA1734" s="43" t="s">
        <v>1396</v>
      </c>
      <c r="CD1734" s="124" t="s">
        <v>1397</v>
      </c>
      <c r="CE1734" s="43"/>
      <c r="CR1734" s="43" t="s">
        <v>751</v>
      </c>
      <c r="CU1734" s="192">
        <v>273.46899999999999</v>
      </c>
      <c r="CV1734" s="39" t="s">
        <v>1395</v>
      </c>
      <c r="CW1734" s="2"/>
      <c r="CX1734" s="193"/>
      <c r="CY1734" s="39" t="s">
        <v>2438</v>
      </c>
      <c r="CZ1734" s="192">
        <v>215.899</v>
      </c>
      <c r="DA1734" s="43" t="s">
        <v>2046</v>
      </c>
      <c r="DD1734" s="43" t="s">
        <v>1397</v>
      </c>
      <c r="DE1734" s="43"/>
      <c r="DF1734" s="43"/>
      <c r="DG1734" s="43"/>
      <c r="DH1734" s="43"/>
      <c r="DI1734" s="43"/>
      <c r="DJ1734" s="43"/>
      <c r="DK1734" s="43"/>
      <c r="DL1734" s="43"/>
      <c r="DM1734" s="43"/>
      <c r="DN1734" s="43"/>
      <c r="DO1734" s="43"/>
      <c r="DP1734" s="43"/>
      <c r="DQ1734" s="43"/>
      <c r="DR1734" s="124"/>
      <c r="DS1734" s="43"/>
    </row>
    <row r="1735" spans="1:123" s="39" customFormat="1" hidden="1" x14ac:dyDescent="0.2">
      <c r="A1735" s="44" t="str">
        <f t="shared" si="707"/>
        <v>Redfield</v>
      </c>
      <c r="B1735" s="44" t="str">
        <f t="shared" si="706"/>
        <v>1,1-Dichloroethylene</v>
      </c>
      <c r="C1735" s="38" t="s">
        <v>2587</v>
      </c>
      <c r="D1735" s="38" t="str">
        <f t="shared" si="713"/>
        <v>SI</v>
      </c>
      <c r="E1735" s="189" t="s">
        <v>371</v>
      </c>
      <c r="F1735" s="155" t="str">
        <f t="shared" si="709"/>
        <v>Residence 150</v>
      </c>
      <c r="G1735" s="44" t="str">
        <f t="shared" si="708"/>
        <v>residential</v>
      </c>
      <c r="H1735" s="44" t="str">
        <f t="shared" si="702"/>
        <v>Basement</v>
      </c>
      <c r="I1735" s="38" t="str">
        <f t="shared" si="714"/>
        <v>Y</v>
      </c>
      <c r="J1735" s="38" t="str">
        <f t="shared" si="715"/>
        <v>Y</v>
      </c>
      <c r="K1735" s="38" t="str">
        <f t="shared" si="716"/>
        <v>Y</v>
      </c>
      <c r="L1735" s="44"/>
      <c r="M1735" s="38" t="str">
        <f t="shared" si="721"/>
        <v/>
      </c>
      <c r="N1735" s="38" t="str">
        <f t="shared" si="722"/>
        <v/>
      </c>
      <c r="O1735" s="38" t="str">
        <f t="shared" si="717"/>
        <v/>
      </c>
      <c r="P1735" s="44"/>
      <c r="Q1735" s="44"/>
      <c r="R1735" s="44"/>
      <c r="S1735" s="44"/>
      <c r="T1735" s="44"/>
      <c r="U1735" s="44"/>
      <c r="V1735" s="44"/>
      <c r="W1735" s="44"/>
      <c r="X1735" s="44"/>
      <c r="Y1735" s="38" t="str">
        <f t="shared" si="703"/>
        <v>Y</v>
      </c>
      <c r="Z1735" s="38" t="str">
        <f t="shared" si="704"/>
        <v>Y</v>
      </c>
      <c r="AA1735" s="38" t="str">
        <f t="shared" si="723"/>
        <v>Y</v>
      </c>
      <c r="AC1735" s="59"/>
      <c r="AD1735" s="204"/>
      <c r="AE1735" s="38"/>
      <c r="AF1735" s="38"/>
      <c r="AG1735" s="125">
        <f t="shared" si="718"/>
        <v>299.79300000000001</v>
      </c>
      <c r="AH1735" s="39">
        <v>11</v>
      </c>
      <c r="AI1735" s="123">
        <f t="shared" si="719"/>
        <v>196811.92639871986</v>
      </c>
      <c r="AM1735" s="40">
        <f t="shared" si="710"/>
        <v>49</v>
      </c>
      <c r="AN1735" s="39">
        <f t="shared" si="705"/>
        <v>0.8</v>
      </c>
      <c r="AO1735" s="204">
        <f t="shared" si="720"/>
        <v>2.4896865193388358E-4</v>
      </c>
      <c r="AP1735" s="204"/>
      <c r="AQ1735" s="59"/>
      <c r="AR1735" s="59"/>
      <c r="AS1735" s="115">
        <f t="shared" si="711"/>
        <v>1</v>
      </c>
      <c r="AT1735" s="115">
        <f t="shared" si="712"/>
        <v>0</v>
      </c>
      <c r="AU1735" s="115"/>
      <c r="AV1735" s="115"/>
      <c r="AY1735" s="115"/>
      <c r="AZ1735" s="115"/>
      <c r="BA1735" s="43">
        <v>49</v>
      </c>
      <c r="BB1735" s="43" t="s">
        <v>750</v>
      </c>
      <c r="BC1735" s="189" t="s">
        <v>554</v>
      </c>
      <c r="BD1735" t="s">
        <v>851</v>
      </c>
      <c r="BE1735" s="37" t="s">
        <v>656</v>
      </c>
      <c r="BF1735" s="38"/>
      <c r="BG1735" s="43"/>
      <c r="BH1735" s="189" t="s">
        <v>2104</v>
      </c>
      <c r="BI1735" s="43" t="s">
        <v>1387</v>
      </c>
      <c r="BJ1735" s="43" t="s">
        <v>1388</v>
      </c>
      <c r="BK1735" s="189" t="s">
        <v>573</v>
      </c>
      <c r="BN1735" s="43"/>
      <c r="BO1735" s="43" t="s">
        <v>1395</v>
      </c>
      <c r="BP1735" s="48" t="s">
        <v>1406</v>
      </c>
      <c r="BS1735" s="43" t="s">
        <v>538</v>
      </c>
      <c r="BT1735" s="190" t="s">
        <v>2326</v>
      </c>
      <c r="BU1735" s="190"/>
      <c r="BV1735" s="190"/>
      <c r="BW1735" s="249">
        <v>36832</v>
      </c>
      <c r="BX1735" s="249"/>
      <c r="BY1735" s="48" t="s">
        <v>451</v>
      </c>
      <c r="BZ1735" s="191">
        <v>49</v>
      </c>
      <c r="CA1735" s="43" t="s">
        <v>1396</v>
      </c>
      <c r="CD1735" s="124" t="s">
        <v>1397</v>
      </c>
      <c r="CE1735" s="43"/>
      <c r="CR1735" s="43" t="s">
        <v>751</v>
      </c>
      <c r="CU1735" s="192">
        <v>61.275700000000001</v>
      </c>
      <c r="CV1735" s="39" t="s">
        <v>1395</v>
      </c>
      <c r="CW1735" s="2"/>
      <c r="CX1735" s="193"/>
      <c r="CY1735" s="39" t="s">
        <v>2438</v>
      </c>
      <c r="CZ1735" s="192">
        <v>299.79300000000001</v>
      </c>
      <c r="DA1735" s="43" t="s">
        <v>2046</v>
      </c>
      <c r="DD1735" s="43" t="s">
        <v>1397</v>
      </c>
      <c r="DE1735" s="43"/>
      <c r="DF1735" s="43"/>
      <c r="DG1735" s="43"/>
      <c r="DH1735" s="43"/>
      <c r="DI1735" s="43"/>
      <c r="DJ1735" s="43"/>
      <c r="DK1735" s="43"/>
      <c r="DL1735" s="43"/>
      <c r="DM1735" s="43"/>
      <c r="DN1735" s="43"/>
      <c r="DO1735" s="43"/>
      <c r="DP1735" s="43"/>
      <c r="DQ1735" s="43"/>
      <c r="DR1735" s="124"/>
      <c r="DS1735" s="43"/>
    </row>
    <row r="1736" spans="1:123" s="39" customFormat="1" hidden="1" x14ac:dyDescent="0.2">
      <c r="A1736" s="44" t="str">
        <f t="shared" si="707"/>
        <v>Redfield</v>
      </c>
      <c r="B1736" s="44" t="str">
        <f t="shared" si="706"/>
        <v>1,1-Dichloroethylene</v>
      </c>
      <c r="C1736" s="38" t="s">
        <v>2587</v>
      </c>
      <c r="D1736" s="38" t="str">
        <f t="shared" si="713"/>
        <v>SI</v>
      </c>
      <c r="E1736" s="189" t="s">
        <v>371</v>
      </c>
      <c r="F1736" s="155" t="str">
        <f t="shared" si="709"/>
        <v>Residence 151</v>
      </c>
      <c r="G1736" s="44" t="str">
        <f t="shared" si="708"/>
        <v>residential</v>
      </c>
      <c r="H1736" s="44" t="str">
        <f t="shared" si="702"/>
        <v>Basement</v>
      </c>
      <c r="I1736" s="38" t="str">
        <f t="shared" si="714"/>
        <v>Y</v>
      </c>
      <c r="J1736" s="38" t="str">
        <f t="shared" si="715"/>
        <v>Y</v>
      </c>
      <c r="K1736" s="38" t="str">
        <f t="shared" si="716"/>
        <v>Y</v>
      </c>
      <c r="L1736" s="44"/>
      <c r="M1736" s="38" t="str">
        <f t="shared" si="721"/>
        <v/>
      </c>
      <c r="N1736" s="38" t="str">
        <f t="shared" si="722"/>
        <v/>
      </c>
      <c r="O1736" s="38" t="str">
        <f t="shared" si="717"/>
        <v/>
      </c>
      <c r="P1736" s="44"/>
      <c r="Q1736" s="44"/>
      <c r="R1736" s="44"/>
      <c r="S1736" s="44"/>
      <c r="T1736" s="44"/>
      <c r="U1736" s="44"/>
      <c r="V1736" s="44"/>
      <c r="W1736" s="44"/>
      <c r="X1736" s="44"/>
      <c r="Y1736" s="38" t="str">
        <f t="shared" si="703"/>
        <v>Y</v>
      </c>
      <c r="Z1736" s="38" t="str">
        <f t="shared" si="704"/>
        <v>Y</v>
      </c>
      <c r="AA1736" s="38" t="str">
        <f t="shared" si="723"/>
        <v>Y</v>
      </c>
      <c r="AC1736" s="59"/>
      <c r="AD1736" s="204"/>
      <c r="AE1736" s="38"/>
      <c r="AF1736" s="38"/>
      <c r="AG1736" s="125">
        <f t="shared" si="718"/>
        <v>261.08199999999999</v>
      </c>
      <c r="AH1736" s="39">
        <v>11</v>
      </c>
      <c r="AI1736" s="123">
        <f t="shared" si="719"/>
        <v>171398.43614771051</v>
      </c>
      <c r="AM1736" s="40">
        <f t="shared" si="710"/>
        <v>13</v>
      </c>
      <c r="AN1736" s="39">
        <f t="shared" si="705"/>
        <v>0.8</v>
      </c>
      <c r="AO1736" s="204">
        <f t="shared" si="720"/>
        <v>7.5846666353458731E-5</v>
      </c>
      <c r="AP1736" s="204"/>
      <c r="AQ1736" s="59"/>
      <c r="AR1736" s="59"/>
      <c r="AS1736" s="115">
        <f t="shared" si="711"/>
        <v>1</v>
      </c>
      <c r="AT1736" s="115">
        <f t="shared" si="712"/>
        <v>0</v>
      </c>
      <c r="AU1736" s="115"/>
      <c r="AV1736" s="115"/>
      <c r="AY1736" s="115"/>
      <c r="AZ1736" s="115"/>
      <c r="BA1736" s="43">
        <v>49</v>
      </c>
      <c r="BB1736" s="43" t="s">
        <v>750</v>
      </c>
      <c r="BC1736" s="189" t="s">
        <v>554</v>
      </c>
      <c r="BD1736" t="s">
        <v>851</v>
      </c>
      <c r="BE1736" s="37" t="s">
        <v>656</v>
      </c>
      <c r="BF1736" s="38"/>
      <c r="BG1736" s="43"/>
      <c r="BH1736" s="189" t="s">
        <v>2105</v>
      </c>
      <c r="BI1736" s="43" t="s">
        <v>1387</v>
      </c>
      <c r="BJ1736" s="43" t="s">
        <v>1388</v>
      </c>
      <c r="BK1736" s="189" t="s">
        <v>573</v>
      </c>
      <c r="BN1736" s="43"/>
      <c r="BO1736" s="43" t="s">
        <v>1395</v>
      </c>
      <c r="BP1736" s="48" t="s">
        <v>1406</v>
      </c>
      <c r="BS1736" s="43" t="s">
        <v>538</v>
      </c>
      <c r="BT1736" s="190" t="s">
        <v>2323</v>
      </c>
      <c r="BU1736" s="190"/>
      <c r="BV1736" s="190"/>
      <c r="BW1736" s="249">
        <v>36895</v>
      </c>
      <c r="BX1736" s="249"/>
      <c r="BY1736" s="48" t="s">
        <v>451</v>
      </c>
      <c r="BZ1736" s="191">
        <v>13</v>
      </c>
      <c r="CA1736" s="43" t="s">
        <v>1396</v>
      </c>
      <c r="CD1736" s="124" t="s">
        <v>1397</v>
      </c>
      <c r="CE1736" s="43"/>
      <c r="CR1736" s="43" t="s">
        <v>751</v>
      </c>
      <c r="CU1736" s="192">
        <v>295.68200000000002</v>
      </c>
      <c r="CV1736" s="39" t="s">
        <v>1395</v>
      </c>
      <c r="CW1736" s="2"/>
      <c r="CX1736" s="193"/>
      <c r="CY1736" s="39" t="s">
        <v>2438</v>
      </c>
      <c r="CZ1736" s="192">
        <v>261.08199999999999</v>
      </c>
      <c r="DA1736" s="43" t="s">
        <v>2046</v>
      </c>
      <c r="DD1736" s="43" t="s">
        <v>1397</v>
      </c>
      <c r="DE1736" s="43"/>
      <c r="DF1736" s="43"/>
      <c r="DG1736" s="43"/>
      <c r="DH1736" s="43"/>
      <c r="DI1736" s="43"/>
      <c r="DJ1736" s="43"/>
      <c r="DK1736" s="43"/>
      <c r="DL1736" s="43"/>
      <c r="DM1736" s="43"/>
      <c r="DN1736" s="43"/>
      <c r="DO1736" s="43"/>
      <c r="DP1736" s="43"/>
      <c r="DQ1736" s="43"/>
      <c r="DR1736" s="124"/>
      <c r="DS1736" s="43"/>
    </row>
    <row r="1737" spans="1:123" s="39" customFormat="1" hidden="1" x14ac:dyDescent="0.2">
      <c r="A1737" s="44" t="str">
        <f t="shared" si="707"/>
        <v>Redfield</v>
      </c>
      <c r="B1737" s="44" t="str">
        <f t="shared" si="706"/>
        <v>1,1-Dichloroethylene</v>
      </c>
      <c r="C1737" s="38" t="s">
        <v>2587</v>
      </c>
      <c r="D1737" s="38" t="str">
        <f t="shared" si="713"/>
        <v>SI</v>
      </c>
      <c r="E1737" s="189" t="s">
        <v>371</v>
      </c>
      <c r="F1737" s="155" t="str">
        <f t="shared" si="709"/>
        <v>Residence 152</v>
      </c>
      <c r="G1737" s="44" t="str">
        <f t="shared" si="708"/>
        <v>residential</v>
      </c>
      <c r="H1737" s="44" t="str">
        <f t="shared" si="702"/>
        <v>Basement</v>
      </c>
      <c r="I1737" s="38" t="str">
        <f t="shared" si="714"/>
        <v>Y</v>
      </c>
      <c r="J1737" s="38" t="str">
        <f t="shared" si="715"/>
        <v>Y</v>
      </c>
      <c r="K1737" s="38" t="str">
        <f t="shared" si="716"/>
        <v>Y</v>
      </c>
      <c r="L1737" s="44"/>
      <c r="M1737" s="38" t="str">
        <f t="shared" si="721"/>
        <v/>
      </c>
      <c r="N1737" s="38" t="str">
        <f t="shared" si="722"/>
        <v/>
      </c>
      <c r="O1737" s="38" t="str">
        <f t="shared" si="717"/>
        <v/>
      </c>
      <c r="P1737" s="44"/>
      <c r="Q1737" s="44"/>
      <c r="R1737" s="44"/>
      <c r="S1737" s="44"/>
      <c r="T1737" s="44"/>
      <c r="U1737" s="44"/>
      <c r="V1737" s="44"/>
      <c r="W1737" s="44"/>
      <c r="X1737" s="44"/>
      <c r="Y1737" s="38" t="str">
        <f t="shared" si="703"/>
        <v>Y</v>
      </c>
      <c r="Z1737" s="38" t="str">
        <f t="shared" si="704"/>
        <v>Y</v>
      </c>
      <c r="AA1737" s="38" t="str">
        <f t="shared" si="723"/>
        <v>Y</v>
      </c>
      <c r="AC1737" s="59"/>
      <c r="AD1737" s="204"/>
      <c r="AE1737" s="38"/>
      <c r="AF1737" s="38"/>
      <c r="AG1737" s="125">
        <f t="shared" si="718"/>
        <v>300.38799999999998</v>
      </c>
      <c r="AH1737" s="39">
        <v>11</v>
      </c>
      <c r="AI1737" s="123">
        <f t="shared" si="719"/>
        <v>197202.53957583621</v>
      </c>
      <c r="AM1737" s="40">
        <f t="shared" si="710"/>
        <v>19</v>
      </c>
      <c r="AN1737" s="39">
        <f t="shared" si="705"/>
        <v>0.8</v>
      </c>
      <c r="AO1737" s="204">
        <f t="shared" si="720"/>
        <v>9.6347643599657392E-5</v>
      </c>
      <c r="AP1737" s="204"/>
      <c r="AQ1737" s="59"/>
      <c r="AR1737" s="59"/>
      <c r="AS1737" s="115">
        <f t="shared" si="711"/>
        <v>1</v>
      </c>
      <c r="AT1737" s="115">
        <f t="shared" si="712"/>
        <v>0</v>
      </c>
      <c r="AU1737" s="115"/>
      <c r="AV1737" s="115"/>
      <c r="AY1737" s="115"/>
      <c r="AZ1737" s="115"/>
      <c r="BA1737" s="43">
        <v>49</v>
      </c>
      <c r="BB1737" s="43" t="s">
        <v>750</v>
      </c>
      <c r="BC1737" s="189" t="s">
        <v>554</v>
      </c>
      <c r="BD1737" t="s">
        <v>851</v>
      </c>
      <c r="BE1737" s="37" t="s">
        <v>656</v>
      </c>
      <c r="BF1737" s="38"/>
      <c r="BG1737" s="43"/>
      <c r="BH1737" s="189" t="s">
        <v>2106</v>
      </c>
      <c r="BI1737" s="43" t="s">
        <v>1387</v>
      </c>
      <c r="BJ1737" s="43" t="s">
        <v>1388</v>
      </c>
      <c r="BK1737" s="189" t="s">
        <v>573</v>
      </c>
      <c r="BN1737" s="43"/>
      <c r="BO1737" s="43" t="s">
        <v>1395</v>
      </c>
      <c r="BP1737" s="48" t="s">
        <v>1406</v>
      </c>
      <c r="BS1737" s="43" t="s">
        <v>538</v>
      </c>
      <c r="BT1737" s="190" t="s">
        <v>2323</v>
      </c>
      <c r="BU1737" s="190"/>
      <c r="BV1737" s="190"/>
      <c r="BW1737" s="249">
        <v>36844</v>
      </c>
      <c r="BX1737" s="249"/>
      <c r="BY1737" s="48" t="s">
        <v>451</v>
      </c>
      <c r="BZ1737" s="191">
        <v>19</v>
      </c>
      <c r="CA1737" s="43" t="s">
        <v>1396</v>
      </c>
      <c r="CD1737" s="124" t="s">
        <v>1397</v>
      </c>
      <c r="CE1737" s="43"/>
      <c r="CR1737" s="43" t="s">
        <v>751</v>
      </c>
      <c r="CU1737" s="192">
        <v>86.4221</v>
      </c>
      <c r="CV1737" s="39" t="s">
        <v>1395</v>
      </c>
      <c r="CW1737" s="2"/>
      <c r="CX1737" s="193"/>
      <c r="CY1737" s="39" t="s">
        <v>2438</v>
      </c>
      <c r="CZ1737" s="192">
        <v>300.38799999999998</v>
      </c>
      <c r="DA1737" s="43" t="s">
        <v>2046</v>
      </c>
      <c r="DD1737" s="43" t="s">
        <v>1397</v>
      </c>
      <c r="DE1737" s="43"/>
      <c r="DF1737" s="43"/>
      <c r="DG1737" s="43"/>
      <c r="DH1737" s="43"/>
      <c r="DI1737" s="43"/>
      <c r="DJ1737" s="43"/>
      <c r="DK1737" s="43"/>
      <c r="DL1737" s="43"/>
      <c r="DM1737" s="43"/>
      <c r="DN1737" s="43"/>
      <c r="DO1737" s="43"/>
      <c r="DP1737" s="43"/>
      <c r="DQ1737" s="43"/>
      <c r="DR1737" s="124"/>
      <c r="DS1737" s="43"/>
    </row>
    <row r="1738" spans="1:123" s="39" customFormat="1" hidden="1" x14ac:dyDescent="0.2">
      <c r="A1738" s="44" t="str">
        <f t="shared" si="707"/>
        <v>Redfield</v>
      </c>
      <c r="B1738" s="44" t="str">
        <f t="shared" si="706"/>
        <v>1,1-Dichloroethylene</v>
      </c>
      <c r="C1738" s="38" t="s">
        <v>2587</v>
      </c>
      <c r="D1738" s="38" t="str">
        <f t="shared" si="713"/>
        <v>SI</v>
      </c>
      <c r="E1738" s="189" t="s">
        <v>371</v>
      </c>
      <c r="F1738" s="155" t="str">
        <f t="shared" si="709"/>
        <v>Residence 153</v>
      </c>
      <c r="G1738" s="44" t="str">
        <f t="shared" si="708"/>
        <v>residential</v>
      </c>
      <c r="H1738" s="44" t="str">
        <f t="shared" si="702"/>
        <v>Basement</v>
      </c>
      <c r="I1738" s="38" t="str">
        <f t="shared" si="714"/>
        <v>Y</v>
      </c>
      <c r="J1738" s="38" t="str">
        <f t="shared" si="715"/>
        <v>Y</v>
      </c>
      <c r="K1738" s="38" t="str">
        <f t="shared" si="716"/>
        <v>Y</v>
      </c>
      <c r="L1738" s="44"/>
      <c r="M1738" s="38" t="str">
        <f t="shared" si="721"/>
        <v/>
      </c>
      <c r="N1738" s="38" t="str">
        <f t="shared" si="722"/>
        <v/>
      </c>
      <c r="O1738" s="38" t="str">
        <f t="shared" si="717"/>
        <v/>
      </c>
      <c r="P1738" s="44"/>
      <c r="Q1738" s="44"/>
      <c r="R1738" s="44"/>
      <c r="S1738" s="44"/>
      <c r="T1738" s="44"/>
      <c r="U1738" s="44"/>
      <c r="V1738" s="44"/>
      <c r="W1738" s="44"/>
      <c r="X1738" s="44"/>
      <c r="Y1738" s="38" t="str">
        <f t="shared" si="703"/>
        <v>Y</v>
      </c>
      <c r="Z1738" s="38" t="str">
        <f t="shared" si="704"/>
        <v>Y</v>
      </c>
      <c r="AA1738" s="38" t="str">
        <f t="shared" si="723"/>
        <v>Y</v>
      </c>
      <c r="AC1738" s="59"/>
      <c r="AD1738" s="204"/>
      <c r="AE1738" s="38"/>
      <c r="AF1738" s="38"/>
      <c r="AG1738" s="125">
        <f t="shared" si="718"/>
        <v>216.61600000000001</v>
      </c>
      <c r="AH1738" s="39">
        <v>11</v>
      </c>
      <c r="AI1738" s="123">
        <f t="shared" si="719"/>
        <v>142206.83020879439</v>
      </c>
      <c r="AM1738" s="40">
        <f t="shared" si="710"/>
        <v>3.5999999046325599</v>
      </c>
      <c r="AN1738" s="39">
        <f t="shared" si="705"/>
        <v>0.8</v>
      </c>
      <c r="AO1738" s="204">
        <f t="shared" si="720"/>
        <v>2.5315239073586551E-5</v>
      </c>
      <c r="AP1738" s="204"/>
      <c r="AQ1738" s="59"/>
      <c r="AR1738" s="59"/>
      <c r="AS1738" s="115">
        <f t="shared" si="711"/>
        <v>1</v>
      </c>
      <c r="AT1738" s="115">
        <f t="shared" si="712"/>
        <v>0</v>
      </c>
      <c r="AU1738" s="115"/>
      <c r="AV1738" s="115"/>
      <c r="AY1738" s="115"/>
      <c r="AZ1738" s="115"/>
      <c r="BA1738" s="43">
        <v>49</v>
      </c>
      <c r="BB1738" s="43" t="s">
        <v>750</v>
      </c>
      <c r="BC1738" s="189" t="s">
        <v>554</v>
      </c>
      <c r="BD1738" t="s">
        <v>851</v>
      </c>
      <c r="BE1738" s="37" t="s">
        <v>656</v>
      </c>
      <c r="BF1738" s="38"/>
      <c r="BG1738" s="43"/>
      <c r="BH1738" s="189" t="s">
        <v>2107</v>
      </c>
      <c r="BI1738" s="43" t="s">
        <v>1387</v>
      </c>
      <c r="BJ1738" s="43" t="s">
        <v>1388</v>
      </c>
      <c r="BK1738" s="189" t="s">
        <v>573</v>
      </c>
      <c r="BN1738" s="43"/>
      <c r="BO1738" s="43" t="s">
        <v>1395</v>
      </c>
      <c r="BP1738" s="48" t="s">
        <v>1406</v>
      </c>
      <c r="BS1738" s="43" t="s">
        <v>538</v>
      </c>
      <c r="BT1738" s="190" t="s">
        <v>2322</v>
      </c>
      <c r="BU1738" s="190"/>
      <c r="BV1738" s="190"/>
      <c r="BW1738" s="249">
        <v>36966</v>
      </c>
      <c r="BX1738" s="249"/>
      <c r="BY1738" s="48" t="s">
        <v>451</v>
      </c>
      <c r="BZ1738" s="191">
        <v>3.5999999046325599</v>
      </c>
      <c r="CA1738" s="43" t="s">
        <v>1396</v>
      </c>
      <c r="CD1738" s="124" t="s">
        <v>1397</v>
      </c>
      <c r="CE1738" s="43"/>
      <c r="CR1738" s="43" t="s">
        <v>751</v>
      </c>
      <c r="CU1738" s="192">
        <v>156.785</v>
      </c>
      <c r="CV1738" s="39" t="s">
        <v>1395</v>
      </c>
      <c r="CW1738" s="2"/>
      <c r="CX1738" s="193"/>
      <c r="CY1738" s="39" t="s">
        <v>2438</v>
      </c>
      <c r="CZ1738" s="192">
        <v>216.61600000000001</v>
      </c>
      <c r="DA1738" s="43" t="s">
        <v>2046</v>
      </c>
      <c r="DD1738" s="43" t="s">
        <v>1397</v>
      </c>
      <c r="DE1738" s="43"/>
      <c r="DF1738" s="43"/>
      <c r="DG1738" s="43"/>
      <c r="DH1738" s="43"/>
      <c r="DI1738" s="43"/>
      <c r="DJ1738" s="43"/>
      <c r="DK1738" s="43"/>
      <c r="DL1738" s="43"/>
      <c r="DM1738" s="43"/>
      <c r="DN1738" s="43"/>
      <c r="DO1738" s="43"/>
      <c r="DP1738" s="43"/>
      <c r="DQ1738" s="43"/>
      <c r="DR1738" s="124"/>
      <c r="DS1738" s="43"/>
    </row>
    <row r="1739" spans="1:123" s="39" customFormat="1" hidden="1" x14ac:dyDescent="0.2">
      <c r="A1739" s="44" t="str">
        <f t="shared" si="707"/>
        <v>Redfield</v>
      </c>
      <c r="B1739" s="44" t="str">
        <f t="shared" si="706"/>
        <v>1,1-Dichloroethylene</v>
      </c>
      <c r="C1739" s="38" t="s">
        <v>2587</v>
      </c>
      <c r="D1739" s="38" t="str">
        <f t="shared" si="713"/>
        <v>SI</v>
      </c>
      <c r="E1739" s="189" t="s">
        <v>371</v>
      </c>
      <c r="F1739" s="155" t="str">
        <f t="shared" si="709"/>
        <v>Residence 154</v>
      </c>
      <c r="G1739" s="44" t="str">
        <f t="shared" si="708"/>
        <v>residential</v>
      </c>
      <c r="H1739" s="44" t="str">
        <f t="shared" si="702"/>
        <v>Slab on grade</v>
      </c>
      <c r="I1739" s="38" t="str">
        <f t="shared" si="714"/>
        <v>Y</v>
      </c>
      <c r="J1739" s="38" t="str">
        <f t="shared" si="715"/>
        <v>Y</v>
      </c>
      <c r="K1739" s="38" t="str">
        <f t="shared" si="716"/>
        <v>Y</v>
      </c>
      <c r="L1739" s="44"/>
      <c r="M1739" s="38" t="str">
        <f t="shared" si="721"/>
        <v/>
      </c>
      <c r="N1739" s="38" t="str">
        <f t="shared" si="722"/>
        <v/>
      </c>
      <c r="O1739" s="38" t="str">
        <f t="shared" si="717"/>
        <v/>
      </c>
      <c r="P1739" s="44"/>
      <c r="Q1739" s="44"/>
      <c r="R1739" s="44"/>
      <c r="S1739" s="44"/>
      <c r="T1739" s="44"/>
      <c r="U1739" s="44"/>
      <c r="V1739" s="44"/>
      <c r="W1739" s="44"/>
      <c r="X1739" s="44"/>
      <c r="Y1739" s="38" t="str">
        <f t="shared" si="703"/>
        <v>Y</v>
      </c>
      <c r="Z1739" s="38" t="str">
        <f t="shared" si="704"/>
        <v>Y</v>
      </c>
      <c r="AA1739" s="38" t="str">
        <f t="shared" si="723"/>
        <v>Y</v>
      </c>
      <c r="AC1739" s="59"/>
      <c r="AD1739" s="204"/>
      <c r="AE1739" s="38"/>
      <c r="AF1739" s="38"/>
      <c r="AG1739" s="125">
        <f t="shared" si="718"/>
        <v>300.38799999999998</v>
      </c>
      <c r="AH1739" s="39">
        <v>11</v>
      </c>
      <c r="AI1739" s="123">
        <f t="shared" si="719"/>
        <v>197202.53957583621</v>
      </c>
      <c r="AM1739" s="40">
        <f t="shared" si="710"/>
        <v>32</v>
      </c>
      <c r="AN1739" s="39">
        <f t="shared" si="705"/>
        <v>0.8</v>
      </c>
      <c r="AO1739" s="204">
        <f t="shared" si="720"/>
        <v>1.6226971553626507E-4</v>
      </c>
      <c r="AP1739" s="204"/>
      <c r="AQ1739" s="59"/>
      <c r="AR1739" s="59"/>
      <c r="AS1739" s="115">
        <f t="shared" si="711"/>
        <v>1</v>
      </c>
      <c r="AT1739" s="115">
        <f t="shared" si="712"/>
        <v>0</v>
      </c>
      <c r="AU1739" s="115"/>
      <c r="AV1739" s="115"/>
      <c r="AY1739" s="115"/>
      <c r="AZ1739" s="115"/>
      <c r="BA1739" s="43">
        <v>49</v>
      </c>
      <c r="BB1739" s="43" t="s">
        <v>750</v>
      </c>
      <c r="BC1739" s="189" t="s">
        <v>554</v>
      </c>
      <c r="BD1739" t="s">
        <v>851</v>
      </c>
      <c r="BE1739" s="37" t="s">
        <v>656</v>
      </c>
      <c r="BF1739" s="38"/>
      <c r="BG1739" s="43"/>
      <c r="BH1739" s="189" t="s">
        <v>2108</v>
      </c>
      <c r="BI1739" s="43" t="s">
        <v>1387</v>
      </c>
      <c r="BJ1739" s="43" t="s">
        <v>1388</v>
      </c>
      <c r="BK1739" s="189" t="s">
        <v>846</v>
      </c>
      <c r="BN1739" s="43"/>
      <c r="BO1739" s="43" t="s">
        <v>1395</v>
      </c>
      <c r="BP1739" s="48" t="s">
        <v>1406</v>
      </c>
      <c r="BS1739" s="43" t="s">
        <v>538</v>
      </c>
      <c r="BT1739" s="190" t="s">
        <v>2321</v>
      </c>
      <c r="BU1739" s="190"/>
      <c r="BV1739" s="190"/>
      <c r="BW1739" s="249">
        <v>36867</v>
      </c>
      <c r="BX1739" s="249"/>
      <c r="BY1739" s="48" t="s">
        <v>451</v>
      </c>
      <c r="BZ1739" s="191">
        <v>32</v>
      </c>
      <c r="CA1739" s="43" t="s">
        <v>1396</v>
      </c>
      <c r="CD1739" s="124" t="s">
        <v>1397</v>
      </c>
      <c r="CE1739" s="43"/>
      <c r="CR1739" s="43" t="s">
        <v>751</v>
      </c>
      <c r="CU1739" s="192">
        <v>91.330600000000004</v>
      </c>
      <c r="CV1739" s="39" t="s">
        <v>1395</v>
      </c>
      <c r="CW1739" s="2"/>
      <c r="CX1739" s="193"/>
      <c r="CY1739" s="39" t="s">
        <v>2438</v>
      </c>
      <c r="CZ1739" s="192">
        <v>300.38799999999998</v>
      </c>
      <c r="DA1739" s="43" t="s">
        <v>2046</v>
      </c>
      <c r="DD1739" s="43" t="s">
        <v>1397</v>
      </c>
      <c r="DE1739" s="43"/>
      <c r="DF1739" s="43"/>
      <c r="DG1739" s="43"/>
      <c r="DH1739" s="43"/>
      <c r="DI1739" s="43"/>
      <c r="DJ1739" s="43"/>
      <c r="DK1739" s="43"/>
      <c r="DL1739" s="43"/>
      <c r="DM1739" s="43"/>
      <c r="DN1739" s="43"/>
      <c r="DO1739" s="43"/>
      <c r="DP1739" s="43"/>
      <c r="DQ1739" s="43"/>
      <c r="DR1739" s="124"/>
      <c r="DS1739" s="43"/>
    </row>
    <row r="1740" spans="1:123" s="39" customFormat="1" hidden="1" x14ac:dyDescent="0.2">
      <c r="A1740" s="44" t="str">
        <f t="shared" si="707"/>
        <v>Redfield</v>
      </c>
      <c r="B1740" s="44" t="str">
        <f t="shared" si="706"/>
        <v>1,1-Dichloroethylene</v>
      </c>
      <c r="C1740" s="38" t="s">
        <v>2587</v>
      </c>
      <c r="D1740" s="38" t="str">
        <f t="shared" si="713"/>
        <v>SI</v>
      </c>
      <c r="E1740" s="189" t="s">
        <v>371</v>
      </c>
      <c r="F1740" s="155" t="str">
        <f t="shared" si="709"/>
        <v>Residence 155</v>
      </c>
      <c r="G1740" s="44" t="str">
        <f t="shared" si="708"/>
        <v>residential</v>
      </c>
      <c r="H1740" s="44" t="str">
        <f t="shared" si="702"/>
        <v>Basement</v>
      </c>
      <c r="I1740" s="38" t="str">
        <f t="shared" si="714"/>
        <v>Y</v>
      </c>
      <c r="J1740" s="38" t="str">
        <f t="shared" si="715"/>
        <v>Y</v>
      </c>
      <c r="K1740" s="38" t="str">
        <f t="shared" si="716"/>
        <v>Y</v>
      </c>
      <c r="L1740" s="44"/>
      <c r="M1740" s="38" t="str">
        <f t="shared" si="721"/>
        <v/>
      </c>
      <c r="N1740" s="38" t="str">
        <f t="shared" si="722"/>
        <v/>
      </c>
      <c r="O1740" s="38" t="str">
        <f t="shared" si="717"/>
        <v/>
      </c>
      <c r="P1740" s="44"/>
      <c r="Q1740" s="44"/>
      <c r="R1740" s="44"/>
      <c r="S1740" s="44"/>
      <c r="T1740" s="44"/>
      <c r="U1740" s="44"/>
      <c r="V1740" s="44"/>
      <c r="W1740" s="44"/>
      <c r="X1740" s="44"/>
      <c r="Y1740" s="38" t="str">
        <f t="shared" si="703"/>
        <v>Y</v>
      </c>
      <c r="Z1740" s="38" t="str">
        <f t="shared" si="704"/>
        <v>Y</v>
      </c>
      <c r="AA1740" s="38" t="str">
        <f t="shared" si="723"/>
        <v>Y</v>
      </c>
      <c r="AC1740" s="59"/>
      <c r="AD1740" s="204"/>
      <c r="AE1740" s="38"/>
      <c r="AF1740" s="38"/>
      <c r="AG1740" s="125">
        <f t="shared" si="718"/>
        <v>295.74799999999999</v>
      </c>
      <c r="AH1740" s="39">
        <v>11</v>
      </c>
      <c r="AI1740" s="123">
        <f t="shared" si="719"/>
        <v>194156.41328706339</v>
      </c>
      <c r="AM1740" s="40">
        <f t="shared" si="710"/>
        <v>120</v>
      </c>
      <c r="AN1740" s="39">
        <f t="shared" si="705"/>
        <v>0.8</v>
      </c>
      <c r="AO1740" s="204">
        <f t="shared" si="720"/>
        <v>6.1805838894735902E-4</v>
      </c>
      <c r="AP1740" s="204"/>
      <c r="AQ1740" s="59"/>
      <c r="AR1740" s="59"/>
      <c r="AS1740" s="115">
        <f t="shared" si="711"/>
        <v>1</v>
      </c>
      <c r="AT1740" s="115">
        <f t="shared" si="712"/>
        <v>0</v>
      </c>
      <c r="AU1740" s="115"/>
      <c r="AV1740" s="115"/>
      <c r="AY1740" s="115"/>
      <c r="AZ1740" s="115"/>
      <c r="BA1740" s="43">
        <v>49</v>
      </c>
      <c r="BB1740" s="43" t="s">
        <v>750</v>
      </c>
      <c r="BC1740" s="189" t="s">
        <v>554</v>
      </c>
      <c r="BD1740" t="s">
        <v>851</v>
      </c>
      <c r="BE1740" s="37" t="s">
        <v>656</v>
      </c>
      <c r="BF1740" s="38"/>
      <c r="BG1740" s="43"/>
      <c r="BH1740" s="189" t="s">
        <v>2109</v>
      </c>
      <c r="BI1740" s="43" t="s">
        <v>1387</v>
      </c>
      <c r="BJ1740" s="43" t="s">
        <v>1388</v>
      </c>
      <c r="BK1740" s="189" t="s">
        <v>573</v>
      </c>
      <c r="BN1740" s="43"/>
      <c r="BO1740" s="43" t="s">
        <v>1395</v>
      </c>
      <c r="BP1740" s="48" t="s">
        <v>1406</v>
      </c>
      <c r="BS1740" s="43" t="s">
        <v>538</v>
      </c>
      <c r="BT1740" s="190" t="s">
        <v>2323</v>
      </c>
      <c r="BU1740" s="190"/>
      <c r="BV1740" s="190"/>
      <c r="BW1740" s="249">
        <v>36830</v>
      </c>
      <c r="BX1740" s="249"/>
      <c r="BY1740" s="48" t="s">
        <v>451</v>
      </c>
      <c r="BZ1740" s="191">
        <v>120</v>
      </c>
      <c r="CA1740" s="43" t="s">
        <v>1396</v>
      </c>
      <c r="CD1740" s="124" t="s">
        <v>1397</v>
      </c>
      <c r="CE1740" s="43"/>
      <c r="CR1740" s="43" t="s">
        <v>751</v>
      </c>
      <c r="CU1740" s="192">
        <v>119.254</v>
      </c>
      <c r="CV1740" s="39" t="s">
        <v>1395</v>
      </c>
      <c r="CW1740" s="2"/>
      <c r="CX1740" s="193"/>
      <c r="CY1740" s="39" t="s">
        <v>2438</v>
      </c>
      <c r="CZ1740" s="192">
        <v>295.74799999999999</v>
      </c>
      <c r="DA1740" s="43" t="s">
        <v>2046</v>
      </c>
      <c r="DD1740" s="43" t="s">
        <v>1397</v>
      </c>
      <c r="DE1740" s="43"/>
      <c r="DF1740" s="43"/>
      <c r="DG1740" s="43"/>
      <c r="DH1740" s="43"/>
      <c r="DI1740" s="43"/>
      <c r="DJ1740" s="43"/>
      <c r="DK1740" s="43"/>
      <c r="DL1740" s="43"/>
      <c r="DM1740" s="43"/>
      <c r="DN1740" s="43"/>
      <c r="DO1740" s="43"/>
      <c r="DP1740" s="43"/>
      <c r="DQ1740" s="43"/>
      <c r="DR1740" s="124"/>
      <c r="DS1740" s="43"/>
    </row>
    <row r="1741" spans="1:123" s="39" customFormat="1" hidden="1" x14ac:dyDescent="0.2">
      <c r="A1741" s="44" t="str">
        <f t="shared" si="707"/>
        <v>Redfield</v>
      </c>
      <c r="B1741" s="44" t="str">
        <f t="shared" si="706"/>
        <v>1,1-Dichloroethylene</v>
      </c>
      <c r="C1741" s="38" t="s">
        <v>2587</v>
      </c>
      <c r="D1741" s="38" t="str">
        <f t="shared" si="713"/>
        <v>SI</v>
      </c>
      <c r="E1741" s="189" t="s">
        <v>371</v>
      </c>
      <c r="F1741" s="155" t="str">
        <f t="shared" si="709"/>
        <v>Residence 156</v>
      </c>
      <c r="G1741" s="44" t="str">
        <f t="shared" si="708"/>
        <v>residential</v>
      </c>
      <c r="H1741" s="44" t="str">
        <f t="shared" si="702"/>
        <v>Basement</v>
      </c>
      <c r="I1741" s="38" t="str">
        <f t="shared" si="714"/>
        <v>Y</v>
      </c>
      <c r="J1741" s="38" t="str">
        <f t="shared" si="715"/>
        <v>Y</v>
      </c>
      <c r="K1741" s="38" t="str">
        <f t="shared" si="716"/>
        <v>Y</v>
      </c>
      <c r="L1741" s="44"/>
      <c r="M1741" s="38" t="str">
        <f t="shared" si="721"/>
        <v/>
      </c>
      <c r="N1741" s="38" t="str">
        <f t="shared" si="722"/>
        <v/>
      </c>
      <c r="O1741" s="38" t="str">
        <f t="shared" si="717"/>
        <v/>
      </c>
      <c r="P1741" s="44"/>
      <c r="Q1741" s="44"/>
      <c r="R1741" s="44"/>
      <c r="S1741" s="44"/>
      <c r="T1741" s="44"/>
      <c r="U1741" s="44"/>
      <c r="V1741" s="44"/>
      <c r="W1741" s="44"/>
      <c r="X1741" s="44"/>
      <c r="Y1741" s="38" t="str">
        <f t="shared" si="703"/>
        <v>Y</v>
      </c>
      <c r="Z1741" s="38" t="str">
        <f t="shared" si="704"/>
        <v>Y</v>
      </c>
      <c r="AA1741" s="38" t="str">
        <f t="shared" si="723"/>
        <v>Y</v>
      </c>
      <c r="AC1741" s="59"/>
      <c r="AD1741" s="204"/>
      <c r="AE1741" s="38"/>
      <c r="AF1741" s="38"/>
      <c r="AG1741" s="125">
        <f t="shared" si="718"/>
        <v>199.99299999999999</v>
      </c>
      <c r="AH1741" s="39">
        <v>11</v>
      </c>
      <c r="AI1741" s="123">
        <f t="shared" si="719"/>
        <v>131293.95148071897</v>
      </c>
      <c r="AM1741" s="40">
        <f t="shared" si="710"/>
        <v>4.6999998092651296</v>
      </c>
      <c r="AN1741" s="39">
        <f t="shared" si="705"/>
        <v>0.8</v>
      </c>
      <c r="AO1741" s="204">
        <f t="shared" si="720"/>
        <v>3.5797534892194505E-5</v>
      </c>
      <c r="AP1741" s="204"/>
      <c r="AQ1741" s="59"/>
      <c r="AR1741" s="59"/>
      <c r="AS1741" s="115">
        <f t="shared" si="711"/>
        <v>1</v>
      </c>
      <c r="AT1741" s="115">
        <f t="shared" si="712"/>
        <v>0</v>
      </c>
      <c r="AU1741" s="115"/>
      <c r="AV1741" s="115"/>
      <c r="AY1741" s="115"/>
      <c r="AZ1741" s="115"/>
      <c r="BA1741" s="43">
        <v>49</v>
      </c>
      <c r="BB1741" s="43" t="s">
        <v>750</v>
      </c>
      <c r="BC1741" s="189" t="s">
        <v>554</v>
      </c>
      <c r="BD1741" t="s">
        <v>851</v>
      </c>
      <c r="BE1741" s="37" t="s">
        <v>656</v>
      </c>
      <c r="BF1741" s="38"/>
      <c r="BG1741" s="43"/>
      <c r="BH1741" s="189" t="s">
        <v>2110</v>
      </c>
      <c r="BI1741" s="43" t="s">
        <v>1387</v>
      </c>
      <c r="BJ1741" s="43" t="s">
        <v>1388</v>
      </c>
      <c r="BK1741" s="189" t="s">
        <v>573</v>
      </c>
      <c r="BN1741" s="43"/>
      <c r="BO1741" s="43" t="s">
        <v>1395</v>
      </c>
      <c r="BP1741" s="48" t="s">
        <v>1406</v>
      </c>
      <c r="BS1741" s="43" t="s">
        <v>538</v>
      </c>
      <c r="BT1741" s="190" t="s">
        <v>2322</v>
      </c>
      <c r="BU1741" s="190"/>
      <c r="BV1741" s="190"/>
      <c r="BW1741" s="249">
        <v>36931</v>
      </c>
      <c r="BX1741" s="249"/>
      <c r="BY1741" s="48" t="s">
        <v>451</v>
      </c>
      <c r="BZ1741" s="191">
        <v>4.6999998092651296</v>
      </c>
      <c r="CA1741" s="43" t="s">
        <v>1396</v>
      </c>
      <c r="CD1741" s="124" t="s">
        <v>1397</v>
      </c>
      <c r="CE1741" s="43"/>
      <c r="CR1741" s="43" t="s">
        <v>751</v>
      </c>
      <c r="CU1741" s="192">
        <v>390.21300000000002</v>
      </c>
      <c r="CV1741" s="39" t="s">
        <v>1395</v>
      </c>
      <c r="CW1741" s="2"/>
      <c r="CX1741" s="193"/>
      <c r="CY1741" s="39" t="s">
        <v>2438</v>
      </c>
      <c r="CZ1741" s="192">
        <v>199.99299999999999</v>
      </c>
      <c r="DA1741" s="43" t="s">
        <v>2046</v>
      </c>
      <c r="DD1741" s="43" t="s">
        <v>1397</v>
      </c>
      <c r="DE1741" s="43"/>
      <c r="DF1741" s="43"/>
      <c r="DG1741" s="43"/>
      <c r="DH1741" s="43"/>
      <c r="DI1741" s="43"/>
      <c r="DJ1741" s="43"/>
      <c r="DK1741" s="43"/>
      <c r="DL1741" s="43"/>
      <c r="DM1741" s="43"/>
      <c r="DN1741" s="43"/>
      <c r="DO1741" s="43"/>
      <c r="DP1741" s="43"/>
      <c r="DQ1741" s="43"/>
      <c r="DR1741" s="124"/>
      <c r="DS1741" s="43"/>
    </row>
    <row r="1742" spans="1:123" s="39" customFormat="1" hidden="1" x14ac:dyDescent="0.2">
      <c r="A1742" s="44" t="str">
        <f t="shared" si="707"/>
        <v>Redfield</v>
      </c>
      <c r="B1742" s="44" t="str">
        <f t="shared" si="706"/>
        <v>1,1-Dichloroethylene</v>
      </c>
      <c r="C1742" s="38" t="s">
        <v>2587</v>
      </c>
      <c r="D1742" s="38" t="str">
        <f t="shared" si="713"/>
        <v>SI</v>
      </c>
      <c r="E1742" s="189" t="s">
        <v>371</v>
      </c>
      <c r="F1742" s="155" t="str">
        <f t="shared" si="709"/>
        <v>Residence 157</v>
      </c>
      <c r="G1742" s="44" t="str">
        <f t="shared" si="708"/>
        <v>residential</v>
      </c>
      <c r="H1742" s="44" t="str">
        <f t="shared" si="702"/>
        <v>Basement</v>
      </c>
      <c r="I1742" s="38" t="str">
        <f t="shared" si="714"/>
        <v>Y</v>
      </c>
      <c r="J1742" s="38" t="str">
        <f t="shared" si="715"/>
        <v>Y</v>
      </c>
      <c r="K1742" s="38" t="str">
        <f t="shared" si="716"/>
        <v>Y</v>
      </c>
      <c r="L1742" s="44"/>
      <c r="M1742" s="38" t="str">
        <f t="shared" si="721"/>
        <v/>
      </c>
      <c r="N1742" s="38" t="str">
        <f t="shared" si="722"/>
        <v/>
      </c>
      <c r="O1742" s="38" t="str">
        <f t="shared" si="717"/>
        <v/>
      </c>
      <c r="P1742" s="44"/>
      <c r="Q1742" s="44"/>
      <c r="R1742" s="44"/>
      <c r="S1742" s="44"/>
      <c r="T1742" s="44"/>
      <c r="U1742" s="44"/>
      <c r="V1742" s="44"/>
      <c r="W1742" s="44"/>
      <c r="X1742" s="44"/>
      <c r="Y1742" s="38" t="str">
        <f t="shared" si="703"/>
        <v>Y</v>
      </c>
      <c r="Z1742" s="38" t="str">
        <f t="shared" si="704"/>
        <v>Y</v>
      </c>
      <c r="AA1742" s="38" t="str">
        <f t="shared" si="723"/>
        <v>Y</v>
      </c>
      <c r="AC1742" s="59"/>
      <c r="AD1742" s="204"/>
      <c r="AE1742" s="38"/>
      <c r="AF1742" s="38"/>
      <c r="AG1742" s="125">
        <f t="shared" si="718"/>
        <v>269.92</v>
      </c>
      <c r="AH1742" s="39">
        <v>11</v>
      </c>
      <c r="AI1742" s="123">
        <f t="shared" si="719"/>
        <v>177200.51893654111</v>
      </c>
      <c r="AM1742" s="40">
        <f t="shared" si="710"/>
        <v>3.5</v>
      </c>
      <c r="AN1742" s="39">
        <f t="shared" si="705"/>
        <v>0.8</v>
      </c>
      <c r="AO1742" s="204">
        <f t="shared" si="720"/>
        <v>1.975163515888696E-5</v>
      </c>
      <c r="AP1742" s="204"/>
      <c r="AQ1742" s="59"/>
      <c r="AR1742" s="59"/>
      <c r="AS1742" s="115">
        <f t="shared" si="711"/>
        <v>1</v>
      </c>
      <c r="AT1742" s="115">
        <f t="shared" si="712"/>
        <v>0</v>
      </c>
      <c r="AU1742" s="115"/>
      <c r="AV1742" s="115"/>
      <c r="AY1742" s="115"/>
      <c r="AZ1742" s="115"/>
      <c r="BA1742" s="43">
        <v>49</v>
      </c>
      <c r="BB1742" s="43" t="s">
        <v>750</v>
      </c>
      <c r="BC1742" s="189" t="s">
        <v>554</v>
      </c>
      <c r="BD1742" t="s">
        <v>851</v>
      </c>
      <c r="BE1742" s="37" t="s">
        <v>656</v>
      </c>
      <c r="BF1742" s="38"/>
      <c r="BG1742" s="43"/>
      <c r="BH1742" s="189" t="s">
        <v>2111</v>
      </c>
      <c r="BI1742" s="43" t="s">
        <v>1387</v>
      </c>
      <c r="BJ1742" s="43" t="s">
        <v>1388</v>
      </c>
      <c r="BK1742" s="189" t="s">
        <v>573</v>
      </c>
      <c r="BN1742" s="43"/>
      <c r="BO1742" s="43" t="s">
        <v>1395</v>
      </c>
      <c r="BP1742" s="48" t="s">
        <v>1406</v>
      </c>
      <c r="BS1742" s="43" t="s">
        <v>538</v>
      </c>
      <c r="BT1742" s="190" t="s">
        <v>2323</v>
      </c>
      <c r="BU1742" s="190"/>
      <c r="BV1742" s="190"/>
      <c r="BW1742" s="249">
        <v>36937</v>
      </c>
      <c r="BX1742" s="249"/>
      <c r="BY1742" s="48" t="s">
        <v>451</v>
      </c>
      <c r="BZ1742" s="191">
        <v>3.5</v>
      </c>
      <c r="CA1742" s="43" t="s">
        <v>1396</v>
      </c>
      <c r="CD1742" s="124" t="s">
        <v>1397</v>
      </c>
      <c r="CE1742" s="43"/>
      <c r="CR1742" s="43" t="s">
        <v>751</v>
      </c>
      <c r="CU1742" s="192">
        <v>158.929</v>
      </c>
      <c r="CV1742" s="39" t="s">
        <v>1395</v>
      </c>
      <c r="CW1742" s="2"/>
      <c r="CX1742" s="193"/>
      <c r="CY1742" s="39" t="s">
        <v>2438</v>
      </c>
      <c r="CZ1742" s="192">
        <v>269.92</v>
      </c>
      <c r="DA1742" s="43" t="s">
        <v>2046</v>
      </c>
      <c r="DD1742" s="43" t="s">
        <v>1397</v>
      </c>
      <c r="DE1742" s="43"/>
      <c r="DF1742" s="43"/>
      <c r="DG1742" s="43"/>
      <c r="DH1742" s="43"/>
      <c r="DI1742" s="43"/>
      <c r="DJ1742" s="43"/>
      <c r="DK1742" s="43"/>
      <c r="DL1742" s="43"/>
      <c r="DM1742" s="43"/>
      <c r="DN1742" s="43"/>
      <c r="DO1742" s="43"/>
      <c r="DP1742" s="43"/>
      <c r="DQ1742" s="43"/>
      <c r="DR1742" s="124"/>
      <c r="DS1742" s="43"/>
    </row>
    <row r="1743" spans="1:123" s="39" customFormat="1" hidden="1" x14ac:dyDescent="0.2">
      <c r="A1743" s="44" t="str">
        <f t="shared" si="707"/>
        <v>Redfield</v>
      </c>
      <c r="B1743" s="44" t="str">
        <f t="shared" si="706"/>
        <v>1,1-Dichloroethylene</v>
      </c>
      <c r="C1743" s="38" t="s">
        <v>2587</v>
      </c>
      <c r="D1743" s="38" t="str">
        <f t="shared" si="713"/>
        <v>SI</v>
      </c>
      <c r="E1743" s="189" t="s">
        <v>371</v>
      </c>
      <c r="F1743" s="155" t="str">
        <f t="shared" si="709"/>
        <v>Residence 158</v>
      </c>
      <c r="G1743" s="44" t="str">
        <f t="shared" si="708"/>
        <v>residential</v>
      </c>
      <c r="H1743" s="44" t="str">
        <f t="shared" si="702"/>
        <v>Basement</v>
      </c>
      <c r="I1743" s="38" t="str">
        <f t="shared" si="714"/>
        <v>Y</v>
      </c>
      <c r="J1743" s="38" t="str">
        <f t="shared" si="715"/>
        <v>Y</v>
      </c>
      <c r="K1743" s="38" t="str">
        <f t="shared" si="716"/>
        <v>Y</v>
      </c>
      <c r="L1743" s="44"/>
      <c r="M1743" s="38" t="str">
        <f t="shared" si="721"/>
        <v/>
      </c>
      <c r="N1743" s="38" t="str">
        <f t="shared" si="722"/>
        <v/>
      </c>
      <c r="O1743" s="38" t="str">
        <f t="shared" si="717"/>
        <v/>
      </c>
      <c r="P1743" s="44"/>
      <c r="Q1743" s="44"/>
      <c r="R1743" s="44"/>
      <c r="S1743" s="44"/>
      <c r="T1743" s="44"/>
      <c r="U1743" s="44"/>
      <c r="V1743" s="44"/>
      <c r="W1743" s="44"/>
      <c r="X1743" s="44"/>
      <c r="Y1743" s="38" t="str">
        <f t="shared" si="703"/>
        <v>Y</v>
      </c>
      <c r="Z1743" s="38" t="str">
        <f t="shared" si="704"/>
        <v>Y</v>
      </c>
      <c r="AA1743" s="38" t="str">
        <f t="shared" si="723"/>
        <v>Y</v>
      </c>
      <c r="AC1743" s="59"/>
      <c r="AD1743" s="204"/>
      <c r="AE1743" s="38"/>
      <c r="AF1743" s="38"/>
      <c r="AG1743" s="125">
        <f t="shared" si="718"/>
        <v>235.19300000000001</v>
      </c>
      <c r="AH1743" s="39">
        <v>11</v>
      </c>
      <c r="AI1743" s="123">
        <f t="shared" si="719"/>
        <v>154402.49574037458</v>
      </c>
      <c r="AM1743" s="40">
        <f t="shared" si="710"/>
        <v>29</v>
      </c>
      <c r="AN1743" s="39">
        <f t="shared" si="705"/>
        <v>0.8</v>
      </c>
      <c r="AO1743" s="204">
        <f t="shared" si="720"/>
        <v>1.8782079823867002E-4</v>
      </c>
      <c r="AP1743" s="204"/>
      <c r="AQ1743" s="59"/>
      <c r="AR1743" s="59"/>
      <c r="AS1743" s="115">
        <f t="shared" si="711"/>
        <v>1</v>
      </c>
      <c r="AT1743" s="115">
        <f t="shared" si="712"/>
        <v>0</v>
      </c>
      <c r="AU1743" s="115"/>
      <c r="AV1743" s="115"/>
      <c r="AY1743" s="115"/>
      <c r="AZ1743" s="115"/>
      <c r="BA1743" s="43">
        <v>49</v>
      </c>
      <c r="BB1743" s="43" t="s">
        <v>750</v>
      </c>
      <c r="BC1743" s="189" t="s">
        <v>554</v>
      </c>
      <c r="BD1743" t="s">
        <v>851</v>
      </c>
      <c r="BE1743" s="37" t="s">
        <v>656</v>
      </c>
      <c r="BF1743" s="38"/>
      <c r="BG1743" s="43"/>
      <c r="BH1743" s="189" t="s">
        <v>2112</v>
      </c>
      <c r="BI1743" s="43" t="s">
        <v>1387</v>
      </c>
      <c r="BJ1743" s="43" t="s">
        <v>1388</v>
      </c>
      <c r="BK1743" s="189" t="s">
        <v>573</v>
      </c>
      <c r="BN1743" s="43"/>
      <c r="BO1743" s="43" t="s">
        <v>1395</v>
      </c>
      <c r="BP1743" s="48" t="s">
        <v>1406</v>
      </c>
      <c r="BS1743" s="43" t="s">
        <v>538</v>
      </c>
      <c r="BT1743" s="190" t="s">
        <v>2323</v>
      </c>
      <c r="BU1743" s="190"/>
      <c r="BV1743" s="190"/>
      <c r="BW1743" s="249">
        <v>36868</v>
      </c>
      <c r="BX1743" s="249"/>
      <c r="BY1743" s="48" t="s">
        <v>451</v>
      </c>
      <c r="BZ1743" s="191">
        <v>29</v>
      </c>
      <c r="CA1743" s="43" t="s">
        <v>1396</v>
      </c>
      <c r="CD1743" s="124" t="s">
        <v>1397</v>
      </c>
      <c r="CE1743" s="43"/>
      <c r="CR1743" s="43" t="s">
        <v>751</v>
      </c>
      <c r="CU1743" s="192">
        <v>234.446</v>
      </c>
      <c r="CV1743" s="39" t="s">
        <v>1395</v>
      </c>
      <c r="CW1743" s="2"/>
      <c r="CX1743" s="193"/>
      <c r="CY1743" s="39" t="s">
        <v>2438</v>
      </c>
      <c r="CZ1743" s="192">
        <v>235.19300000000001</v>
      </c>
      <c r="DA1743" s="43" t="s">
        <v>2046</v>
      </c>
      <c r="DD1743" s="43" t="s">
        <v>1397</v>
      </c>
      <c r="DE1743" s="43"/>
      <c r="DF1743" s="43"/>
      <c r="DG1743" s="43"/>
      <c r="DH1743" s="43"/>
      <c r="DI1743" s="43"/>
      <c r="DJ1743" s="43"/>
      <c r="DK1743" s="43"/>
      <c r="DL1743" s="43"/>
      <c r="DM1743" s="43"/>
      <c r="DN1743" s="43"/>
      <c r="DO1743" s="43"/>
      <c r="DP1743" s="43"/>
      <c r="DQ1743" s="43"/>
      <c r="DR1743" s="124"/>
      <c r="DS1743" s="43"/>
    </row>
    <row r="1744" spans="1:123" s="39" customFormat="1" hidden="1" x14ac:dyDescent="0.2">
      <c r="A1744" s="44" t="str">
        <f t="shared" si="707"/>
        <v>Redfield</v>
      </c>
      <c r="B1744" s="44" t="str">
        <f t="shared" si="706"/>
        <v>1,1-Dichloroethylene</v>
      </c>
      <c r="C1744" s="38" t="s">
        <v>2587</v>
      </c>
      <c r="D1744" s="38" t="str">
        <f t="shared" si="713"/>
        <v>SI</v>
      </c>
      <c r="E1744" s="189" t="s">
        <v>371</v>
      </c>
      <c r="F1744" s="155" t="str">
        <f t="shared" si="709"/>
        <v>Residence 159</v>
      </c>
      <c r="G1744" s="44" t="str">
        <f t="shared" si="708"/>
        <v>residential</v>
      </c>
      <c r="H1744" s="44" t="str">
        <f t="shared" ref="H1744:H1807" si="724">IF(BK1744="","",BK1744)</f>
        <v>Basement</v>
      </c>
      <c r="I1744" s="38" t="str">
        <f t="shared" si="714"/>
        <v>Y</v>
      </c>
      <c r="J1744" s="38" t="str">
        <f t="shared" si="715"/>
        <v>Y</v>
      </c>
      <c r="K1744" s="38" t="str">
        <f t="shared" si="716"/>
        <v>Y</v>
      </c>
      <c r="L1744" s="44"/>
      <c r="M1744" s="38" t="str">
        <f t="shared" si="721"/>
        <v/>
      </c>
      <c r="N1744" s="38" t="str">
        <f t="shared" si="722"/>
        <v/>
      </c>
      <c r="O1744" s="38" t="str">
        <f t="shared" si="717"/>
        <v/>
      </c>
      <c r="P1744" s="44"/>
      <c r="Q1744" s="44"/>
      <c r="R1744" s="44"/>
      <c r="S1744" s="44"/>
      <c r="T1744" s="44"/>
      <c r="U1744" s="44"/>
      <c r="V1744" s="44"/>
      <c r="W1744" s="44"/>
      <c r="X1744" s="44"/>
      <c r="Y1744" s="38" t="str">
        <f t="shared" ref="Y1744:Y1807" si="725">IF(CD1744="","",IF(CD1744="y","Y","n"))</f>
        <v>Y</v>
      </c>
      <c r="Z1744" s="38" t="str">
        <f t="shared" ref="Z1744:Z1807" si="726">IF(AM1744="","",IF(AN1744="","Y",IF(AM1744&gt;AN1744*$Z$38,"Y","n")))</f>
        <v>Y</v>
      </c>
      <c r="AA1744" s="38" t="str">
        <f t="shared" si="723"/>
        <v>Y</v>
      </c>
      <c r="AC1744" s="59"/>
      <c r="AD1744" s="204"/>
      <c r="AE1744" s="38"/>
      <c r="AF1744" s="38"/>
      <c r="AG1744" s="125">
        <f t="shared" si="718"/>
        <v>271.339</v>
      </c>
      <c r="AH1744" s="39">
        <v>11</v>
      </c>
      <c r="AI1744" s="123">
        <f t="shared" si="719"/>
        <v>178132.08212700847</v>
      </c>
      <c r="AM1744" s="40">
        <f t="shared" si="710"/>
        <v>40</v>
      </c>
      <c r="AN1744" s="39">
        <f t="shared" ref="AN1744:AN1807" si="727">IF(ISNA(MATCH(BS1744,ChemName,0))=TRUE,"",IF(INDEX(Percent90,MATCH(BS1744,ChemName,0))=0,"",INDEX(Percent90,MATCH(BS1744,ChemName,0))))</f>
        <v>0.8</v>
      </c>
      <c r="AO1744" s="204">
        <f t="shared" si="720"/>
        <v>2.2455247545739645E-4</v>
      </c>
      <c r="AP1744" s="204"/>
      <c r="AQ1744" s="59"/>
      <c r="AR1744" s="59"/>
      <c r="AS1744" s="115">
        <f t="shared" si="711"/>
        <v>1</v>
      </c>
      <c r="AT1744" s="115">
        <f t="shared" si="712"/>
        <v>0</v>
      </c>
      <c r="AU1744" s="115"/>
      <c r="AV1744" s="115"/>
      <c r="AY1744" s="115"/>
      <c r="AZ1744" s="115"/>
      <c r="BA1744" s="43">
        <v>49</v>
      </c>
      <c r="BB1744" s="43" t="s">
        <v>750</v>
      </c>
      <c r="BC1744" s="189" t="s">
        <v>554</v>
      </c>
      <c r="BD1744" t="s">
        <v>851</v>
      </c>
      <c r="BE1744" s="37" t="s">
        <v>656</v>
      </c>
      <c r="BF1744" s="38"/>
      <c r="BG1744" s="43"/>
      <c r="BH1744" s="189" t="s">
        <v>2113</v>
      </c>
      <c r="BI1744" s="43" t="s">
        <v>1387</v>
      </c>
      <c r="BJ1744" s="43" t="s">
        <v>1388</v>
      </c>
      <c r="BK1744" s="189" t="s">
        <v>573</v>
      </c>
      <c r="BN1744" s="43"/>
      <c r="BO1744" s="43" t="s">
        <v>1395</v>
      </c>
      <c r="BP1744" s="48" t="s">
        <v>1406</v>
      </c>
      <c r="BS1744" s="43" t="s">
        <v>538</v>
      </c>
      <c r="BT1744" s="190" t="s">
        <v>2328</v>
      </c>
      <c r="BU1744" s="190"/>
      <c r="BV1744" s="190"/>
      <c r="BW1744" s="249">
        <v>36917</v>
      </c>
      <c r="BX1744" s="249"/>
      <c r="BY1744" s="48" t="s">
        <v>451</v>
      </c>
      <c r="BZ1744" s="191">
        <v>40</v>
      </c>
      <c r="CA1744" s="43" t="s">
        <v>1396</v>
      </c>
      <c r="CD1744" s="124" t="s">
        <v>1397</v>
      </c>
      <c r="CE1744" s="43"/>
      <c r="CR1744" s="43" t="s">
        <v>751</v>
      </c>
      <c r="CU1744" s="192">
        <v>233.803</v>
      </c>
      <c r="CV1744" s="39" t="s">
        <v>1395</v>
      </c>
      <c r="CW1744" s="2"/>
      <c r="CX1744" s="193"/>
      <c r="CY1744" s="39" t="s">
        <v>2438</v>
      </c>
      <c r="CZ1744" s="192">
        <v>271.339</v>
      </c>
      <c r="DA1744" s="43" t="s">
        <v>2046</v>
      </c>
      <c r="DD1744" s="43" t="s">
        <v>1397</v>
      </c>
      <c r="DE1744" s="43"/>
      <c r="DF1744" s="43"/>
      <c r="DG1744" s="43"/>
      <c r="DH1744" s="43"/>
      <c r="DI1744" s="43"/>
      <c r="DJ1744" s="43"/>
      <c r="DK1744" s="43"/>
      <c r="DL1744" s="43"/>
      <c r="DM1744" s="43"/>
      <c r="DN1744" s="43"/>
      <c r="DO1744" s="43"/>
      <c r="DP1744" s="43"/>
      <c r="DQ1744" s="43"/>
      <c r="DR1744" s="124"/>
      <c r="DS1744" s="43"/>
    </row>
    <row r="1745" spans="1:123" s="39" customFormat="1" hidden="1" x14ac:dyDescent="0.2">
      <c r="A1745" s="44" t="str">
        <f t="shared" si="707"/>
        <v>Redfield</v>
      </c>
      <c r="B1745" s="44" t="str">
        <f t="shared" si="706"/>
        <v>1,1-Dichloroethylene</v>
      </c>
      <c r="C1745" s="38" t="s">
        <v>2587</v>
      </c>
      <c r="D1745" s="38" t="str">
        <f t="shared" si="713"/>
        <v>SI</v>
      </c>
      <c r="E1745" s="189" t="s">
        <v>371</v>
      </c>
      <c r="F1745" s="155" t="str">
        <f t="shared" si="709"/>
        <v>Residence 160</v>
      </c>
      <c r="G1745" s="44" t="str">
        <f t="shared" si="708"/>
        <v>residential</v>
      </c>
      <c r="H1745" s="44" t="str">
        <f t="shared" si="724"/>
        <v>Basement</v>
      </c>
      <c r="I1745" s="38" t="str">
        <f t="shared" si="714"/>
        <v>Y</v>
      </c>
      <c r="J1745" s="38" t="str">
        <f t="shared" si="715"/>
        <v>Y</v>
      </c>
      <c r="K1745" s="38" t="str">
        <f t="shared" si="716"/>
        <v>Y</v>
      </c>
      <c r="L1745" s="44"/>
      <c r="M1745" s="38" t="str">
        <f t="shared" si="721"/>
        <v/>
      </c>
      <c r="N1745" s="38" t="str">
        <f t="shared" si="722"/>
        <v/>
      </c>
      <c r="O1745" s="38" t="str">
        <f t="shared" si="717"/>
        <v/>
      </c>
      <c r="P1745" s="44"/>
      <c r="Q1745" s="44"/>
      <c r="R1745" s="44"/>
      <c r="S1745" s="44"/>
      <c r="T1745" s="44"/>
      <c r="U1745" s="44"/>
      <c r="V1745" s="44"/>
      <c r="W1745" s="44"/>
      <c r="X1745" s="44"/>
      <c r="Y1745" s="38" t="str">
        <f t="shared" si="725"/>
        <v>Y</v>
      </c>
      <c r="Z1745" s="38" t="str">
        <f t="shared" si="726"/>
        <v>Y</v>
      </c>
      <c r="AA1745" s="38" t="str">
        <f t="shared" si="723"/>
        <v>Y</v>
      </c>
      <c r="AC1745" s="59"/>
      <c r="AD1745" s="204"/>
      <c r="AE1745" s="38"/>
      <c r="AF1745" s="38"/>
      <c r="AG1745" s="125">
        <f t="shared" si="718"/>
        <v>286.48200000000003</v>
      </c>
      <c r="AH1745" s="39">
        <v>11</v>
      </c>
      <c r="AI1745" s="123">
        <f t="shared" si="719"/>
        <v>188073.35160780291</v>
      </c>
      <c r="AM1745" s="40">
        <f t="shared" si="710"/>
        <v>21</v>
      </c>
      <c r="AN1745" s="39">
        <f t="shared" si="727"/>
        <v>0.8</v>
      </c>
      <c r="AO1745" s="204">
        <f t="shared" si="720"/>
        <v>1.1165856204760025E-4</v>
      </c>
      <c r="AP1745" s="204"/>
      <c r="AQ1745" s="59"/>
      <c r="AR1745" s="59"/>
      <c r="AS1745" s="115">
        <f t="shared" si="711"/>
        <v>1</v>
      </c>
      <c r="AT1745" s="115">
        <f t="shared" si="712"/>
        <v>0</v>
      </c>
      <c r="AU1745" s="115"/>
      <c r="AV1745" s="115"/>
      <c r="AY1745" s="115"/>
      <c r="AZ1745" s="115"/>
      <c r="BA1745" s="43">
        <v>49</v>
      </c>
      <c r="BB1745" s="43" t="s">
        <v>750</v>
      </c>
      <c r="BC1745" s="189" t="s">
        <v>554</v>
      </c>
      <c r="BD1745" t="s">
        <v>851</v>
      </c>
      <c r="BE1745" s="37" t="s">
        <v>656</v>
      </c>
      <c r="BF1745" s="38"/>
      <c r="BG1745" s="43"/>
      <c r="BH1745" s="189" t="s">
        <v>2114</v>
      </c>
      <c r="BI1745" s="43" t="s">
        <v>1387</v>
      </c>
      <c r="BJ1745" s="43" t="s">
        <v>1388</v>
      </c>
      <c r="BK1745" s="189" t="s">
        <v>573</v>
      </c>
      <c r="BN1745" s="43"/>
      <c r="BO1745" s="43" t="s">
        <v>1395</v>
      </c>
      <c r="BP1745" s="48" t="s">
        <v>1406</v>
      </c>
      <c r="BS1745" s="43" t="s">
        <v>538</v>
      </c>
      <c r="BT1745" s="190" t="s">
        <v>2323</v>
      </c>
      <c r="BU1745" s="190"/>
      <c r="BV1745" s="190"/>
      <c r="BW1745" s="249">
        <v>36841</v>
      </c>
      <c r="BX1745" s="249"/>
      <c r="BY1745" s="48" t="s">
        <v>451</v>
      </c>
      <c r="BZ1745" s="191">
        <v>21</v>
      </c>
      <c r="CA1745" s="43" t="s">
        <v>1396</v>
      </c>
      <c r="CD1745" s="124" t="s">
        <v>1397</v>
      </c>
      <c r="CE1745" s="43"/>
      <c r="CR1745" s="43" t="s">
        <v>751</v>
      </c>
      <c r="CU1745" s="192">
        <v>323.3</v>
      </c>
      <c r="CV1745" s="39" t="s">
        <v>1395</v>
      </c>
      <c r="CW1745" s="2"/>
      <c r="CX1745" s="193"/>
      <c r="CY1745" s="39" t="s">
        <v>2438</v>
      </c>
      <c r="CZ1745" s="192">
        <v>286.48200000000003</v>
      </c>
      <c r="DA1745" s="43" t="s">
        <v>2046</v>
      </c>
      <c r="DD1745" s="43" t="s">
        <v>1397</v>
      </c>
      <c r="DE1745" s="43"/>
      <c r="DF1745" s="43"/>
      <c r="DG1745" s="43"/>
      <c r="DH1745" s="43"/>
      <c r="DI1745" s="43"/>
      <c r="DJ1745" s="43"/>
      <c r="DK1745" s="43"/>
      <c r="DL1745" s="43"/>
      <c r="DM1745" s="43"/>
      <c r="DN1745" s="43"/>
      <c r="DO1745" s="43"/>
      <c r="DP1745" s="43"/>
      <c r="DQ1745" s="43"/>
      <c r="DR1745" s="124"/>
      <c r="DS1745" s="43"/>
    </row>
    <row r="1746" spans="1:123" s="39" customFormat="1" hidden="1" x14ac:dyDescent="0.2">
      <c r="A1746" s="44" t="str">
        <f t="shared" si="707"/>
        <v>Redfield</v>
      </c>
      <c r="B1746" s="44" t="str">
        <f t="shared" si="706"/>
        <v>1,1-Dichloroethylene</v>
      </c>
      <c r="C1746" s="38" t="s">
        <v>2587</v>
      </c>
      <c r="D1746" s="38" t="str">
        <f t="shared" si="713"/>
        <v>SI</v>
      </c>
      <c r="E1746" s="189" t="s">
        <v>371</v>
      </c>
      <c r="F1746" s="155" t="str">
        <f t="shared" si="709"/>
        <v>Residence 161</v>
      </c>
      <c r="G1746" s="44" t="str">
        <f t="shared" si="708"/>
        <v>residential</v>
      </c>
      <c r="H1746" s="44" t="str">
        <f t="shared" si="724"/>
        <v>Basement</v>
      </c>
      <c r="I1746" s="38" t="str">
        <f t="shared" si="714"/>
        <v>Y</v>
      </c>
      <c r="J1746" s="38" t="str">
        <f t="shared" si="715"/>
        <v>Y</v>
      </c>
      <c r="K1746" s="38" t="str">
        <f t="shared" si="716"/>
        <v>Y</v>
      </c>
      <c r="L1746" s="44"/>
      <c r="M1746" s="38" t="str">
        <f t="shared" si="721"/>
        <v/>
      </c>
      <c r="N1746" s="38" t="str">
        <f t="shared" si="722"/>
        <v/>
      </c>
      <c r="O1746" s="38" t="str">
        <f t="shared" si="717"/>
        <v/>
      </c>
      <c r="P1746" s="44"/>
      <c r="Q1746" s="44"/>
      <c r="R1746" s="44"/>
      <c r="S1746" s="44"/>
      <c r="T1746" s="44"/>
      <c r="U1746" s="44"/>
      <c r="V1746" s="44"/>
      <c r="W1746" s="44"/>
      <c r="X1746" s="44"/>
      <c r="Y1746" s="38" t="str">
        <f t="shared" si="725"/>
        <v>Y</v>
      </c>
      <c r="Z1746" s="38" t="str">
        <f t="shared" si="726"/>
        <v>Y</v>
      </c>
      <c r="AA1746" s="38" t="str">
        <f t="shared" si="723"/>
        <v>Y</v>
      </c>
      <c r="AC1746" s="59"/>
      <c r="AD1746" s="204"/>
      <c r="AE1746" s="38"/>
      <c r="AF1746" s="38"/>
      <c r="AG1746" s="125">
        <f t="shared" si="718"/>
        <v>294.77100000000002</v>
      </c>
      <c r="AH1746" s="39">
        <v>11</v>
      </c>
      <c r="AI1746" s="123">
        <f t="shared" si="719"/>
        <v>193515.01988531105</v>
      </c>
      <c r="AM1746" s="40">
        <f t="shared" si="710"/>
        <v>15</v>
      </c>
      <c r="AN1746" s="39">
        <f t="shared" si="727"/>
        <v>0.8</v>
      </c>
      <c r="AO1746" s="204">
        <f t="shared" si="720"/>
        <v>7.7513363091350363E-5</v>
      </c>
      <c r="AP1746" s="204"/>
      <c r="AQ1746" s="59"/>
      <c r="AR1746" s="59"/>
      <c r="AS1746" s="115">
        <f t="shared" si="711"/>
        <v>1</v>
      </c>
      <c r="AT1746" s="115">
        <f t="shared" si="712"/>
        <v>0</v>
      </c>
      <c r="AU1746" s="115"/>
      <c r="AV1746" s="115"/>
      <c r="AY1746" s="115"/>
      <c r="AZ1746" s="115"/>
      <c r="BA1746" s="43">
        <v>49</v>
      </c>
      <c r="BB1746" s="43" t="s">
        <v>750</v>
      </c>
      <c r="BC1746" s="189" t="s">
        <v>554</v>
      </c>
      <c r="BD1746" t="s">
        <v>851</v>
      </c>
      <c r="BE1746" s="37" t="s">
        <v>656</v>
      </c>
      <c r="BF1746" s="38"/>
      <c r="BG1746" s="43"/>
      <c r="BH1746" s="189" t="s">
        <v>2115</v>
      </c>
      <c r="BI1746" s="43" t="s">
        <v>1387</v>
      </c>
      <c r="BJ1746" s="43" t="s">
        <v>1388</v>
      </c>
      <c r="BK1746" s="189" t="s">
        <v>573</v>
      </c>
      <c r="BN1746" s="43"/>
      <c r="BO1746" s="43" t="s">
        <v>1395</v>
      </c>
      <c r="BP1746" s="48" t="s">
        <v>1406</v>
      </c>
      <c r="BS1746" s="43" t="s">
        <v>538</v>
      </c>
      <c r="BT1746" s="190" t="s">
        <v>2322</v>
      </c>
      <c r="BU1746" s="190"/>
      <c r="BV1746" s="190"/>
      <c r="BW1746" s="249">
        <v>36936</v>
      </c>
      <c r="BX1746" s="249"/>
      <c r="BY1746" s="48" t="s">
        <v>451</v>
      </c>
      <c r="BZ1746" s="191">
        <v>15</v>
      </c>
      <c r="CA1746" s="43" t="s">
        <v>1396</v>
      </c>
      <c r="CD1746" s="124" t="s">
        <v>1397</v>
      </c>
      <c r="CE1746" s="43"/>
      <c r="CR1746" s="43" t="s">
        <v>751</v>
      </c>
      <c r="CU1746" s="192">
        <v>208.90799999999999</v>
      </c>
      <c r="CV1746" s="39" t="s">
        <v>1395</v>
      </c>
      <c r="CW1746" s="2"/>
      <c r="CX1746" s="193"/>
      <c r="CY1746" s="39" t="s">
        <v>2438</v>
      </c>
      <c r="CZ1746" s="192">
        <v>294.77100000000002</v>
      </c>
      <c r="DA1746" s="43" t="s">
        <v>2046</v>
      </c>
      <c r="DD1746" s="43" t="s">
        <v>1397</v>
      </c>
      <c r="DE1746" s="43"/>
      <c r="DF1746" s="43"/>
      <c r="DG1746" s="43"/>
      <c r="DH1746" s="43"/>
      <c r="DI1746" s="43"/>
      <c r="DJ1746" s="43"/>
      <c r="DK1746" s="43"/>
      <c r="DL1746" s="43"/>
      <c r="DM1746" s="43"/>
      <c r="DN1746" s="43"/>
      <c r="DO1746" s="43"/>
      <c r="DP1746" s="43"/>
      <c r="DQ1746" s="43"/>
      <c r="DR1746" s="124"/>
      <c r="DS1746" s="43"/>
    </row>
    <row r="1747" spans="1:123" s="39" customFormat="1" hidden="1" x14ac:dyDescent="0.2">
      <c r="A1747" s="44" t="str">
        <f t="shared" si="707"/>
        <v>Redfield</v>
      </c>
      <c r="B1747" s="44" t="str">
        <f t="shared" si="706"/>
        <v>1,1-Dichloroethylene</v>
      </c>
      <c r="C1747" s="38" t="s">
        <v>2587</v>
      </c>
      <c r="D1747" s="38" t="str">
        <f t="shared" si="713"/>
        <v>SI</v>
      </c>
      <c r="E1747" s="189" t="s">
        <v>371</v>
      </c>
      <c r="F1747" s="155" t="str">
        <f t="shared" si="709"/>
        <v>Residence 162</v>
      </c>
      <c r="G1747" s="44" t="str">
        <f t="shared" si="708"/>
        <v>residential</v>
      </c>
      <c r="H1747" s="44" t="str">
        <f t="shared" si="724"/>
        <v>Basement</v>
      </c>
      <c r="I1747" s="38" t="str">
        <f t="shared" si="714"/>
        <v>Y</v>
      </c>
      <c r="J1747" s="38" t="str">
        <f t="shared" si="715"/>
        <v>Y</v>
      </c>
      <c r="K1747" s="38" t="str">
        <f t="shared" si="716"/>
        <v>Y</v>
      </c>
      <c r="L1747" s="44"/>
      <c r="M1747" s="38" t="str">
        <f t="shared" si="721"/>
        <v/>
      </c>
      <c r="N1747" s="38" t="str">
        <f t="shared" si="722"/>
        <v/>
      </c>
      <c r="O1747" s="38" t="str">
        <f t="shared" si="717"/>
        <v/>
      </c>
      <c r="P1747" s="44"/>
      <c r="Q1747" s="44"/>
      <c r="R1747" s="44"/>
      <c r="S1747" s="44"/>
      <c r="T1747" s="44"/>
      <c r="U1747" s="44"/>
      <c r="V1747" s="44"/>
      <c r="W1747" s="44"/>
      <c r="X1747" s="44"/>
      <c r="Y1747" s="38" t="str">
        <f t="shared" si="725"/>
        <v>Y</v>
      </c>
      <c r="Z1747" s="38" t="str">
        <f t="shared" si="726"/>
        <v>Y</v>
      </c>
      <c r="AA1747" s="38" t="str">
        <f t="shared" si="723"/>
        <v>Y</v>
      </c>
      <c r="AC1747" s="59"/>
      <c r="AD1747" s="204"/>
      <c r="AE1747" s="38"/>
      <c r="AF1747" s="38"/>
      <c r="AG1747" s="125">
        <f t="shared" si="718"/>
        <v>232.69</v>
      </c>
      <c r="AH1747" s="39">
        <v>11</v>
      </c>
      <c r="AI1747" s="123">
        <f t="shared" si="719"/>
        <v>152759.29442554738</v>
      </c>
      <c r="AM1747" s="40">
        <f t="shared" si="710"/>
        <v>4</v>
      </c>
      <c r="AN1747" s="39">
        <f t="shared" si="727"/>
        <v>0.8</v>
      </c>
      <c r="AO1747" s="204">
        <f t="shared" si="720"/>
        <v>2.618498609228351E-5</v>
      </c>
      <c r="AP1747" s="204"/>
      <c r="AQ1747" s="59"/>
      <c r="AR1747" s="59"/>
      <c r="AS1747" s="115">
        <f t="shared" si="711"/>
        <v>1</v>
      </c>
      <c r="AT1747" s="115">
        <f t="shared" si="712"/>
        <v>0</v>
      </c>
      <c r="AU1747" s="115"/>
      <c r="AV1747" s="115"/>
      <c r="AY1747" s="115"/>
      <c r="AZ1747" s="115"/>
      <c r="BA1747" s="43">
        <v>49</v>
      </c>
      <c r="BB1747" s="43" t="s">
        <v>750</v>
      </c>
      <c r="BC1747" s="189" t="s">
        <v>554</v>
      </c>
      <c r="BD1747" t="s">
        <v>851</v>
      </c>
      <c r="BE1747" s="37" t="s">
        <v>656</v>
      </c>
      <c r="BF1747" s="38"/>
      <c r="BG1747" s="43"/>
      <c r="BH1747" s="189" t="s">
        <v>2116</v>
      </c>
      <c r="BI1747" s="43" t="s">
        <v>1387</v>
      </c>
      <c r="BJ1747" s="43" t="s">
        <v>1388</v>
      </c>
      <c r="BK1747" s="189" t="s">
        <v>573</v>
      </c>
      <c r="BN1747" s="43"/>
      <c r="BO1747" s="43" t="s">
        <v>1395</v>
      </c>
      <c r="BP1747" s="48" t="s">
        <v>1406</v>
      </c>
      <c r="BS1747" s="43" t="s">
        <v>538</v>
      </c>
      <c r="BT1747" s="190" t="s">
        <v>2324</v>
      </c>
      <c r="BU1747" s="190"/>
      <c r="BV1747" s="190"/>
      <c r="BW1747" s="249">
        <v>36902</v>
      </c>
      <c r="BX1747" s="249"/>
      <c r="BY1747" s="48" t="s">
        <v>451</v>
      </c>
      <c r="BZ1747" s="191">
        <v>4</v>
      </c>
      <c r="CA1747" s="43" t="s">
        <v>1396</v>
      </c>
      <c r="CD1747" s="124" t="s">
        <v>1397</v>
      </c>
      <c r="CE1747" s="43"/>
      <c r="CR1747" s="43" t="s">
        <v>751</v>
      </c>
      <c r="CU1747" s="192">
        <v>200.488</v>
      </c>
      <c r="CV1747" s="39" t="s">
        <v>1395</v>
      </c>
      <c r="CW1747" s="2"/>
      <c r="CX1747" s="193"/>
      <c r="CY1747" s="39" t="s">
        <v>2438</v>
      </c>
      <c r="CZ1747" s="192">
        <v>232.69</v>
      </c>
      <c r="DA1747" s="43" t="s">
        <v>2046</v>
      </c>
      <c r="DD1747" s="43" t="s">
        <v>1397</v>
      </c>
      <c r="DE1747" s="43"/>
      <c r="DF1747" s="43"/>
      <c r="DG1747" s="43"/>
      <c r="DH1747" s="43"/>
      <c r="DI1747" s="43"/>
      <c r="DJ1747" s="43"/>
      <c r="DK1747" s="43"/>
      <c r="DL1747" s="43"/>
      <c r="DM1747" s="43"/>
      <c r="DN1747" s="43"/>
      <c r="DO1747" s="43"/>
      <c r="DP1747" s="43"/>
      <c r="DQ1747" s="43"/>
      <c r="DR1747" s="124"/>
      <c r="DS1747" s="43"/>
    </row>
    <row r="1748" spans="1:123" s="39" customFormat="1" hidden="1" x14ac:dyDescent="0.2">
      <c r="A1748" s="44" t="str">
        <f t="shared" si="707"/>
        <v>Redfield</v>
      </c>
      <c r="B1748" s="44" t="str">
        <f t="shared" si="706"/>
        <v>1,1-Dichloroethylene</v>
      </c>
      <c r="C1748" s="38" t="s">
        <v>2587</v>
      </c>
      <c r="D1748" s="38" t="str">
        <f t="shared" si="713"/>
        <v>SI</v>
      </c>
      <c r="E1748" s="189" t="s">
        <v>371</v>
      </c>
      <c r="F1748" s="155" t="str">
        <f t="shared" si="709"/>
        <v>Residence 163</v>
      </c>
      <c r="G1748" s="44" t="str">
        <f t="shared" si="708"/>
        <v>residential</v>
      </c>
      <c r="H1748" s="44" t="str">
        <f t="shared" si="724"/>
        <v>Basement</v>
      </c>
      <c r="I1748" s="38" t="str">
        <f t="shared" si="714"/>
        <v>Y</v>
      </c>
      <c r="J1748" s="38" t="str">
        <f t="shared" si="715"/>
        <v>Y</v>
      </c>
      <c r="K1748" s="38" t="str">
        <f t="shared" si="716"/>
        <v>Y</v>
      </c>
      <c r="L1748" s="44"/>
      <c r="M1748" s="38" t="str">
        <f t="shared" si="721"/>
        <v/>
      </c>
      <c r="N1748" s="38" t="str">
        <f t="shared" si="722"/>
        <v/>
      </c>
      <c r="O1748" s="38" t="str">
        <f t="shared" si="717"/>
        <v/>
      </c>
      <c r="P1748" s="44"/>
      <c r="Q1748" s="44"/>
      <c r="R1748" s="44"/>
      <c r="S1748" s="44"/>
      <c r="T1748" s="44"/>
      <c r="U1748" s="44"/>
      <c r="V1748" s="44"/>
      <c r="W1748" s="44"/>
      <c r="X1748" s="44"/>
      <c r="Y1748" s="38" t="str">
        <f t="shared" si="725"/>
        <v>Y</v>
      </c>
      <c r="Z1748" s="38" t="str">
        <f t="shared" si="726"/>
        <v>Y</v>
      </c>
      <c r="AA1748" s="38" t="str">
        <f t="shared" si="723"/>
        <v>Y</v>
      </c>
      <c r="AC1748" s="59"/>
      <c r="AD1748" s="204"/>
      <c r="AE1748" s="38"/>
      <c r="AF1748" s="38"/>
      <c r="AG1748" s="125">
        <f t="shared" si="718"/>
        <v>199.99299999999999</v>
      </c>
      <c r="AH1748" s="39">
        <v>11</v>
      </c>
      <c r="AI1748" s="123">
        <f t="shared" si="719"/>
        <v>131293.95148071897</v>
      </c>
      <c r="AM1748" s="40">
        <f t="shared" si="710"/>
        <v>4.5</v>
      </c>
      <c r="AN1748" s="39">
        <f t="shared" si="727"/>
        <v>0.8</v>
      </c>
      <c r="AO1748" s="204">
        <f t="shared" si="720"/>
        <v>3.4274236925993064E-5</v>
      </c>
      <c r="AP1748" s="204"/>
      <c r="AQ1748" s="59"/>
      <c r="AR1748" s="59"/>
      <c r="AS1748" s="115">
        <f t="shared" si="711"/>
        <v>1</v>
      </c>
      <c r="AT1748" s="115">
        <f t="shared" si="712"/>
        <v>0</v>
      </c>
      <c r="AU1748" s="115"/>
      <c r="AV1748" s="115"/>
      <c r="AY1748" s="115"/>
      <c r="AZ1748" s="115"/>
      <c r="BA1748" s="43">
        <v>49</v>
      </c>
      <c r="BB1748" s="43" t="s">
        <v>750</v>
      </c>
      <c r="BC1748" s="189" t="s">
        <v>554</v>
      </c>
      <c r="BD1748" t="s">
        <v>851</v>
      </c>
      <c r="BE1748" s="37" t="s">
        <v>656</v>
      </c>
      <c r="BF1748" s="38"/>
      <c r="BG1748" s="43"/>
      <c r="BH1748" s="189" t="s">
        <v>2117</v>
      </c>
      <c r="BI1748" s="43" t="s">
        <v>1387</v>
      </c>
      <c r="BJ1748" s="43" t="s">
        <v>1388</v>
      </c>
      <c r="BK1748" s="189" t="s">
        <v>573</v>
      </c>
      <c r="BN1748" s="43"/>
      <c r="BO1748" s="43" t="s">
        <v>1395</v>
      </c>
      <c r="BP1748" s="48" t="s">
        <v>1406</v>
      </c>
      <c r="BS1748" s="43" t="s">
        <v>538</v>
      </c>
      <c r="BT1748" s="190" t="s">
        <v>2320</v>
      </c>
      <c r="BU1748" s="190"/>
      <c r="BV1748" s="190"/>
      <c r="BW1748" s="249">
        <v>36966</v>
      </c>
      <c r="BX1748" s="249"/>
      <c r="BY1748" s="48" t="s">
        <v>451</v>
      </c>
      <c r="BZ1748" s="191">
        <v>4.5</v>
      </c>
      <c r="CA1748" s="43" t="s">
        <v>1396</v>
      </c>
      <c r="CD1748" s="124" t="s">
        <v>1397</v>
      </c>
      <c r="CE1748" s="43"/>
      <c r="CR1748" s="43" t="s">
        <v>751</v>
      </c>
      <c r="CU1748" s="192">
        <v>374.12799999999999</v>
      </c>
      <c r="CV1748" s="39" t="s">
        <v>1395</v>
      </c>
      <c r="CW1748" s="2"/>
      <c r="CX1748" s="193"/>
      <c r="CY1748" s="39" t="s">
        <v>2438</v>
      </c>
      <c r="CZ1748" s="192">
        <v>199.99299999999999</v>
      </c>
      <c r="DA1748" s="43" t="s">
        <v>2046</v>
      </c>
      <c r="DD1748" s="43" t="s">
        <v>1397</v>
      </c>
      <c r="DE1748" s="43"/>
      <c r="DF1748" s="43"/>
      <c r="DG1748" s="43"/>
      <c r="DH1748" s="43"/>
      <c r="DI1748" s="43"/>
      <c r="DJ1748" s="43"/>
      <c r="DK1748" s="43"/>
      <c r="DL1748" s="43"/>
      <c r="DM1748" s="43"/>
      <c r="DN1748" s="43"/>
      <c r="DO1748" s="43"/>
      <c r="DP1748" s="43"/>
      <c r="DQ1748" s="43"/>
      <c r="DR1748" s="124"/>
      <c r="DS1748" s="43"/>
    </row>
    <row r="1749" spans="1:123" s="39" customFormat="1" hidden="1" x14ac:dyDescent="0.2">
      <c r="A1749" s="44" t="str">
        <f t="shared" si="707"/>
        <v>Redfield</v>
      </c>
      <c r="B1749" s="44" t="str">
        <f t="shared" si="706"/>
        <v>1,1-Dichloroethylene</v>
      </c>
      <c r="C1749" s="38" t="s">
        <v>2587</v>
      </c>
      <c r="D1749" s="38" t="str">
        <f t="shared" si="713"/>
        <v>SI</v>
      </c>
      <c r="E1749" s="189" t="s">
        <v>371</v>
      </c>
      <c r="F1749" s="155" t="str">
        <f t="shared" si="709"/>
        <v>Residence 164</v>
      </c>
      <c r="G1749" s="44" t="str">
        <f t="shared" si="708"/>
        <v>residential</v>
      </c>
      <c r="H1749" s="44" t="str">
        <f t="shared" si="724"/>
        <v>Basement</v>
      </c>
      <c r="I1749" s="38" t="str">
        <f t="shared" si="714"/>
        <v>Y</v>
      </c>
      <c r="J1749" s="38" t="str">
        <f t="shared" si="715"/>
        <v>Y</v>
      </c>
      <c r="K1749" s="38" t="str">
        <f t="shared" si="716"/>
        <v>Y</v>
      </c>
      <c r="L1749" s="44"/>
      <c r="M1749" s="38" t="str">
        <f t="shared" si="721"/>
        <v/>
      </c>
      <c r="N1749" s="38" t="str">
        <f t="shared" si="722"/>
        <v/>
      </c>
      <c r="O1749" s="38" t="str">
        <f t="shared" si="717"/>
        <v/>
      </c>
      <c r="P1749" s="44"/>
      <c r="Q1749" s="44"/>
      <c r="R1749" s="44"/>
      <c r="S1749" s="44"/>
      <c r="T1749" s="44"/>
      <c r="U1749" s="44"/>
      <c r="V1749" s="44"/>
      <c r="W1749" s="44"/>
      <c r="X1749" s="44"/>
      <c r="Y1749" s="38" t="str">
        <f t="shared" si="725"/>
        <v>Y</v>
      </c>
      <c r="Z1749" s="38" t="str">
        <f t="shared" si="726"/>
        <v>Y</v>
      </c>
      <c r="AA1749" s="38" t="str">
        <f t="shared" si="723"/>
        <v>Y</v>
      </c>
      <c r="AC1749" s="59"/>
      <c r="AD1749" s="204"/>
      <c r="AE1749" s="38"/>
      <c r="AF1749" s="38"/>
      <c r="AG1749" s="125">
        <f t="shared" si="718"/>
        <v>257.8</v>
      </c>
      <c r="AH1749" s="39">
        <v>11</v>
      </c>
      <c r="AI1749" s="123">
        <f t="shared" si="719"/>
        <v>169243.82699259149</v>
      </c>
      <c r="AM1749" s="40">
        <f t="shared" si="710"/>
        <v>39</v>
      </c>
      <c r="AN1749" s="39">
        <f t="shared" si="727"/>
        <v>0.8</v>
      </c>
      <c r="AO1749" s="204">
        <f t="shared" si="720"/>
        <v>2.304367650685847E-4</v>
      </c>
      <c r="AP1749" s="204"/>
      <c r="AQ1749" s="59"/>
      <c r="AR1749" s="59"/>
      <c r="AS1749" s="115">
        <f t="shared" si="711"/>
        <v>1</v>
      </c>
      <c r="AT1749" s="115">
        <f t="shared" si="712"/>
        <v>0</v>
      </c>
      <c r="AU1749" s="115"/>
      <c r="AV1749" s="115"/>
      <c r="AY1749" s="115"/>
      <c r="AZ1749" s="115"/>
      <c r="BA1749" s="43">
        <v>49</v>
      </c>
      <c r="BB1749" s="43" t="s">
        <v>750</v>
      </c>
      <c r="BC1749" s="189" t="s">
        <v>554</v>
      </c>
      <c r="BD1749" t="s">
        <v>851</v>
      </c>
      <c r="BE1749" s="37" t="s">
        <v>656</v>
      </c>
      <c r="BF1749" s="38"/>
      <c r="BG1749" s="43"/>
      <c r="BH1749" s="189" t="s">
        <v>2118</v>
      </c>
      <c r="BI1749" s="43" t="s">
        <v>1387</v>
      </c>
      <c r="BJ1749" s="43" t="s">
        <v>1388</v>
      </c>
      <c r="BK1749" s="189" t="s">
        <v>573</v>
      </c>
      <c r="BN1749" s="43"/>
      <c r="BO1749" s="43" t="s">
        <v>1395</v>
      </c>
      <c r="BP1749" s="48" t="s">
        <v>1406</v>
      </c>
      <c r="BS1749" s="43" t="s">
        <v>538</v>
      </c>
      <c r="BT1749" s="190" t="s">
        <v>2322</v>
      </c>
      <c r="BU1749" s="190"/>
      <c r="BV1749" s="190"/>
      <c r="BW1749" s="249">
        <v>36902</v>
      </c>
      <c r="BX1749" s="249"/>
      <c r="BY1749" s="48" t="s">
        <v>451</v>
      </c>
      <c r="BZ1749" s="191">
        <v>39</v>
      </c>
      <c r="CA1749" s="43" t="s">
        <v>1396</v>
      </c>
      <c r="CD1749" s="124" t="s">
        <v>1397</v>
      </c>
      <c r="CE1749" s="43"/>
      <c r="CR1749" s="43" t="s">
        <v>751</v>
      </c>
      <c r="CU1749" s="192">
        <v>207.227</v>
      </c>
      <c r="CV1749" s="39" t="s">
        <v>1395</v>
      </c>
      <c r="CW1749" s="2"/>
      <c r="CX1749" s="193"/>
      <c r="CY1749" s="39" t="s">
        <v>2438</v>
      </c>
      <c r="CZ1749" s="192">
        <v>257.8</v>
      </c>
      <c r="DA1749" s="43" t="s">
        <v>2046</v>
      </c>
      <c r="DD1749" s="43" t="s">
        <v>1397</v>
      </c>
      <c r="DE1749" s="43"/>
      <c r="DF1749" s="43"/>
      <c r="DG1749" s="43"/>
      <c r="DH1749" s="43"/>
      <c r="DI1749" s="43"/>
      <c r="DJ1749" s="43"/>
      <c r="DK1749" s="43"/>
      <c r="DL1749" s="43"/>
      <c r="DM1749" s="43"/>
      <c r="DN1749" s="43"/>
      <c r="DO1749" s="43"/>
      <c r="DP1749" s="43"/>
      <c r="DQ1749" s="43"/>
      <c r="DR1749" s="124"/>
      <c r="DS1749" s="43"/>
    </row>
    <row r="1750" spans="1:123" s="39" customFormat="1" hidden="1" x14ac:dyDescent="0.2">
      <c r="A1750" s="44" t="str">
        <f t="shared" si="707"/>
        <v>Redfield</v>
      </c>
      <c r="B1750" s="44" t="str">
        <f t="shared" si="706"/>
        <v>1,1-Dichloroethylene</v>
      </c>
      <c r="C1750" s="38" t="s">
        <v>2587</v>
      </c>
      <c r="D1750" s="38" t="str">
        <f t="shared" si="713"/>
        <v>SI</v>
      </c>
      <c r="E1750" s="189" t="s">
        <v>371</v>
      </c>
      <c r="F1750" s="155" t="str">
        <f t="shared" si="709"/>
        <v>Residence 165</v>
      </c>
      <c r="G1750" s="44" t="str">
        <f t="shared" si="708"/>
        <v>residential</v>
      </c>
      <c r="H1750" s="44" t="str">
        <f t="shared" si="724"/>
        <v>Basement</v>
      </c>
      <c r="I1750" s="38" t="str">
        <f t="shared" si="714"/>
        <v>Y</v>
      </c>
      <c r="J1750" s="38" t="str">
        <f t="shared" si="715"/>
        <v>Y</v>
      </c>
      <c r="K1750" s="38" t="str">
        <f t="shared" si="716"/>
        <v>Y</v>
      </c>
      <c r="L1750" s="44"/>
      <c r="M1750" s="38" t="str">
        <f t="shared" si="721"/>
        <v/>
      </c>
      <c r="N1750" s="38" t="str">
        <f t="shared" si="722"/>
        <v/>
      </c>
      <c r="O1750" s="38" t="str">
        <f t="shared" si="717"/>
        <v/>
      </c>
      <c r="P1750" s="44"/>
      <c r="Q1750" s="44"/>
      <c r="R1750" s="44"/>
      <c r="S1750" s="44"/>
      <c r="T1750" s="44"/>
      <c r="U1750" s="44"/>
      <c r="V1750" s="44"/>
      <c r="W1750" s="44"/>
      <c r="X1750" s="44"/>
      <c r="Y1750" s="38" t="str">
        <f t="shared" si="725"/>
        <v>Y</v>
      </c>
      <c r="Z1750" s="38" t="str">
        <f t="shared" si="726"/>
        <v>Y</v>
      </c>
      <c r="AA1750" s="38" t="str">
        <f t="shared" si="723"/>
        <v>Y</v>
      </c>
      <c r="AC1750" s="59"/>
      <c r="AD1750" s="204"/>
      <c r="AE1750" s="38"/>
      <c r="AF1750" s="38"/>
      <c r="AG1750" s="125">
        <f t="shared" si="718"/>
        <v>298.572</v>
      </c>
      <c r="AH1750" s="39">
        <v>11</v>
      </c>
      <c r="AI1750" s="123">
        <f t="shared" si="719"/>
        <v>196010.34876971305</v>
      </c>
      <c r="AM1750" s="40">
        <f t="shared" si="710"/>
        <v>31</v>
      </c>
      <c r="AN1750" s="39">
        <f t="shared" si="727"/>
        <v>0.8</v>
      </c>
      <c r="AO1750" s="204">
        <f t="shared" si="720"/>
        <v>1.5815491475106253E-4</v>
      </c>
      <c r="AP1750" s="204"/>
      <c r="AQ1750" s="59"/>
      <c r="AR1750" s="59"/>
      <c r="AS1750" s="115">
        <f t="shared" si="711"/>
        <v>1</v>
      </c>
      <c r="AT1750" s="115">
        <f t="shared" si="712"/>
        <v>0</v>
      </c>
      <c r="AU1750" s="115"/>
      <c r="AV1750" s="115"/>
      <c r="AY1750" s="115"/>
      <c r="AZ1750" s="115"/>
      <c r="BA1750" s="43">
        <v>49</v>
      </c>
      <c r="BB1750" s="43" t="s">
        <v>750</v>
      </c>
      <c r="BC1750" s="189" t="s">
        <v>554</v>
      </c>
      <c r="BD1750" t="s">
        <v>851</v>
      </c>
      <c r="BE1750" s="37" t="s">
        <v>656</v>
      </c>
      <c r="BF1750" s="38"/>
      <c r="BG1750" s="43"/>
      <c r="BH1750" s="189" t="s">
        <v>2119</v>
      </c>
      <c r="BI1750" s="43" t="s">
        <v>1387</v>
      </c>
      <c r="BJ1750" s="43" t="s">
        <v>1388</v>
      </c>
      <c r="BK1750" s="189" t="s">
        <v>573</v>
      </c>
      <c r="BN1750" s="43"/>
      <c r="BO1750" s="43" t="s">
        <v>1395</v>
      </c>
      <c r="BP1750" s="48" t="s">
        <v>1406</v>
      </c>
      <c r="BS1750" s="43" t="s">
        <v>538</v>
      </c>
      <c r="BT1750" s="190" t="s">
        <v>2323</v>
      </c>
      <c r="BU1750" s="190"/>
      <c r="BV1750" s="190"/>
      <c r="BW1750" s="249">
        <v>36924</v>
      </c>
      <c r="BX1750" s="249"/>
      <c r="BY1750" s="48" t="s">
        <v>451</v>
      </c>
      <c r="BZ1750" s="191">
        <v>31</v>
      </c>
      <c r="CA1750" s="43" t="s">
        <v>1396</v>
      </c>
      <c r="CD1750" s="124" t="s">
        <v>1397</v>
      </c>
      <c r="CE1750" s="43"/>
      <c r="CR1750" s="43" t="s">
        <v>751</v>
      </c>
      <c r="CU1750" s="192">
        <v>269.98700000000002</v>
      </c>
      <c r="CV1750" s="39" t="s">
        <v>1395</v>
      </c>
      <c r="CW1750" s="2"/>
      <c r="CX1750" s="193"/>
      <c r="CY1750" s="39" t="s">
        <v>2438</v>
      </c>
      <c r="CZ1750" s="192">
        <v>298.572</v>
      </c>
      <c r="DA1750" s="43" t="s">
        <v>2046</v>
      </c>
      <c r="DD1750" s="43" t="s">
        <v>1397</v>
      </c>
      <c r="DE1750" s="43"/>
      <c r="DF1750" s="43"/>
      <c r="DG1750" s="43"/>
      <c r="DH1750" s="43"/>
      <c r="DI1750" s="43"/>
      <c r="DJ1750" s="43"/>
      <c r="DK1750" s="43"/>
      <c r="DL1750" s="43"/>
      <c r="DM1750" s="43"/>
      <c r="DN1750" s="43"/>
      <c r="DO1750" s="43"/>
      <c r="DP1750" s="43"/>
      <c r="DQ1750" s="43"/>
      <c r="DR1750" s="124"/>
      <c r="DS1750" s="43"/>
    </row>
    <row r="1751" spans="1:123" s="39" customFormat="1" hidden="1" x14ac:dyDescent="0.2">
      <c r="A1751" s="44" t="str">
        <f t="shared" si="707"/>
        <v>Redfield</v>
      </c>
      <c r="B1751" s="44" t="str">
        <f t="shared" si="706"/>
        <v>1,1-Dichloroethylene</v>
      </c>
      <c r="C1751" s="38" t="s">
        <v>2587</v>
      </c>
      <c r="D1751" s="38" t="str">
        <f t="shared" si="713"/>
        <v>SI</v>
      </c>
      <c r="E1751" s="189" t="s">
        <v>371</v>
      </c>
      <c r="F1751" s="155" t="str">
        <f t="shared" si="709"/>
        <v>Residence 166</v>
      </c>
      <c r="G1751" s="44" t="str">
        <f t="shared" si="708"/>
        <v>residential</v>
      </c>
      <c r="H1751" s="44" t="str">
        <f t="shared" si="724"/>
        <v>Basement</v>
      </c>
      <c r="I1751" s="38" t="str">
        <f t="shared" si="714"/>
        <v>Y</v>
      </c>
      <c r="J1751" s="38" t="str">
        <f t="shared" si="715"/>
        <v>Y</v>
      </c>
      <c r="K1751" s="38" t="str">
        <f t="shared" si="716"/>
        <v>Y</v>
      </c>
      <c r="L1751" s="44"/>
      <c r="M1751" s="38" t="str">
        <f t="shared" si="721"/>
        <v/>
      </c>
      <c r="N1751" s="38" t="str">
        <f t="shared" si="722"/>
        <v/>
      </c>
      <c r="O1751" s="38" t="str">
        <f t="shared" si="717"/>
        <v/>
      </c>
      <c r="P1751" s="44"/>
      <c r="Q1751" s="44"/>
      <c r="R1751" s="44"/>
      <c r="S1751" s="44"/>
      <c r="T1751" s="44"/>
      <c r="U1751" s="44"/>
      <c r="V1751" s="44"/>
      <c r="W1751" s="44"/>
      <c r="X1751" s="44"/>
      <c r="Y1751" s="38" t="str">
        <f t="shared" si="725"/>
        <v>Y</v>
      </c>
      <c r="Z1751" s="38" t="str">
        <f t="shared" si="726"/>
        <v>Y</v>
      </c>
      <c r="AA1751" s="38" t="str">
        <f t="shared" si="723"/>
        <v>Y</v>
      </c>
      <c r="AC1751" s="59"/>
      <c r="AD1751" s="204"/>
      <c r="AE1751" s="38"/>
      <c r="AF1751" s="38"/>
      <c r="AG1751" s="125">
        <f t="shared" si="718"/>
        <v>299.85399999999998</v>
      </c>
      <c r="AH1751" s="39">
        <v>11</v>
      </c>
      <c r="AI1751" s="123">
        <f t="shared" si="719"/>
        <v>196851.97245553345</v>
      </c>
      <c r="AM1751" s="40">
        <f t="shared" si="710"/>
        <v>8.8000001907348597</v>
      </c>
      <c r="AN1751" s="39">
        <f t="shared" si="727"/>
        <v>0.8</v>
      </c>
      <c r="AO1751" s="204">
        <f t="shared" si="720"/>
        <v>4.4703642442407712E-5</v>
      </c>
      <c r="AP1751" s="204"/>
      <c r="AQ1751" s="59"/>
      <c r="AR1751" s="59"/>
      <c r="AS1751" s="115">
        <f t="shared" si="711"/>
        <v>1</v>
      </c>
      <c r="AT1751" s="115">
        <f t="shared" si="712"/>
        <v>0</v>
      </c>
      <c r="AU1751" s="115"/>
      <c r="AV1751" s="115"/>
      <c r="AY1751" s="115"/>
      <c r="AZ1751" s="115"/>
      <c r="BA1751" s="43">
        <v>49</v>
      </c>
      <c r="BB1751" s="43" t="s">
        <v>750</v>
      </c>
      <c r="BC1751" s="189" t="s">
        <v>554</v>
      </c>
      <c r="BD1751" t="s">
        <v>851</v>
      </c>
      <c r="BE1751" s="37" t="s">
        <v>656</v>
      </c>
      <c r="BF1751" s="38"/>
      <c r="BG1751" s="43"/>
      <c r="BH1751" s="189" t="s">
        <v>2120</v>
      </c>
      <c r="BI1751" s="43" t="s">
        <v>1387</v>
      </c>
      <c r="BJ1751" s="43" t="s">
        <v>1388</v>
      </c>
      <c r="BK1751" s="189" t="s">
        <v>573</v>
      </c>
      <c r="BN1751" s="43"/>
      <c r="BO1751" s="43" t="s">
        <v>1395</v>
      </c>
      <c r="BP1751" s="48" t="s">
        <v>1406</v>
      </c>
      <c r="BS1751" s="43" t="s">
        <v>538</v>
      </c>
      <c r="BT1751" s="190" t="s">
        <v>2328</v>
      </c>
      <c r="BU1751" s="190"/>
      <c r="BV1751" s="190"/>
      <c r="BW1751" s="249">
        <v>36894</v>
      </c>
      <c r="BX1751" s="249"/>
      <c r="BY1751" s="48" t="s">
        <v>451</v>
      </c>
      <c r="BZ1751" s="191">
        <v>8.8000001907348597</v>
      </c>
      <c r="CA1751" s="43" t="s">
        <v>1396</v>
      </c>
      <c r="CD1751" s="124" t="s">
        <v>1397</v>
      </c>
      <c r="CE1751" s="43"/>
      <c r="CR1751" s="43" t="s">
        <v>751</v>
      </c>
      <c r="CU1751" s="192">
        <v>194.46199999999999</v>
      </c>
      <c r="CV1751" s="39" t="s">
        <v>1395</v>
      </c>
      <c r="CW1751" s="2"/>
      <c r="CX1751" s="193"/>
      <c r="CY1751" s="39" t="s">
        <v>2438</v>
      </c>
      <c r="CZ1751" s="192">
        <v>299.85399999999998</v>
      </c>
      <c r="DA1751" s="43" t="s">
        <v>2046</v>
      </c>
      <c r="DD1751" s="43" t="s">
        <v>1397</v>
      </c>
      <c r="DE1751" s="43"/>
      <c r="DF1751" s="43"/>
      <c r="DG1751" s="43"/>
      <c r="DH1751" s="43"/>
      <c r="DI1751" s="43"/>
      <c r="DJ1751" s="43"/>
      <c r="DK1751" s="43"/>
      <c r="DL1751" s="43"/>
      <c r="DM1751" s="43"/>
      <c r="DN1751" s="43"/>
      <c r="DO1751" s="43"/>
      <c r="DP1751" s="43"/>
      <c r="DQ1751" s="43"/>
      <c r="DR1751" s="124"/>
      <c r="DS1751" s="43"/>
    </row>
    <row r="1752" spans="1:123" s="39" customFormat="1" hidden="1" x14ac:dyDescent="0.2">
      <c r="A1752" s="44" t="str">
        <f t="shared" si="707"/>
        <v>Redfield</v>
      </c>
      <c r="B1752" s="44" t="str">
        <f t="shared" si="706"/>
        <v>1,1-Dichloroethylene</v>
      </c>
      <c r="C1752" s="38" t="s">
        <v>2587</v>
      </c>
      <c r="D1752" s="38" t="str">
        <f t="shared" si="713"/>
        <v>SI</v>
      </c>
      <c r="E1752" s="189" t="s">
        <v>371</v>
      </c>
      <c r="F1752" s="155" t="str">
        <f t="shared" si="709"/>
        <v>Residence 167</v>
      </c>
      <c r="G1752" s="44" t="str">
        <f t="shared" si="708"/>
        <v>residential</v>
      </c>
      <c r="H1752" s="44" t="str">
        <f t="shared" si="724"/>
        <v>Basement</v>
      </c>
      <c r="I1752" s="38" t="str">
        <f t="shared" si="714"/>
        <v>Y</v>
      </c>
      <c r="J1752" s="38" t="str">
        <f t="shared" si="715"/>
        <v>Y</v>
      </c>
      <c r="K1752" s="38" t="str">
        <f t="shared" si="716"/>
        <v>Y</v>
      </c>
      <c r="L1752" s="44"/>
      <c r="M1752" s="38" t="str">
        <f t="shared" si="721"/>
        <v/>
      </c>
      <c r="N1752" s="38" t="str">
        <f t="shared" si="722"/>
        <v/>
      </c>
      <c r="O1752" s="38" t="str">
        <f t="shared" si="717"/>
        <v/>
      </c>
      <c r="P1752" s="44"/>
      <c r="Q1752" s="44"/>
      <c r="R1752" s="44"/>
      <c r="S1752" s="44"/>
      <c r="T1752" s="44"/>
      <c r="U1752" s="44"/>
      <c r="V1752" s="44"/>
      <c r="W1752" s="44"/>
      <c r="X1752" s="44"/>
      <c r="Y1752" s="38" t="str">
        <f t="shared" si="725"/>
        <v>Y</v>
      </c>
      <c r="Z1752" s="38" t="str">
        <f t="shared" si="726"/>
        <v>Y</v>
      </c>
      <c r="AA1752" s="38" t="str">
        <f t="shared" si="723"/>
        <v>Y</v>
      </c>
      <c r="AC1752" s="59"/>
      <c r="AD1752" s="204"/>
      <c r="AE1752" s="38"/>
      <c r="AF1752" s="38"/>
      <c r="AG1752" s="125">
        <f t="shared" si="718"/>
        <v>252.274</v>
      </c>
      <c r="AH1752" s="39">
        <v>11</v>
      </c>
      <c r="AI1752" s="123">
        <f t="shared" si="719"/>
        <v>165616.04814091942</v>
      </c>
      <c r="AM1752" s="40">
        <f t="shared" si="710"/>
        <v>56</v>
      </c>
      <c r="AN1752" s="39">
        <f t="shared" si="727"/>
        <v>0.8</v>
      </c>
      <c r="AO1752" s="204">
        <f t="shared" si="720"/>
        <v>3.3813148320234465E-4</v>
      </c>
      <c r="AP1752" s="204"/>
      <c r="AQ1752" s="59"/>
      <c r="AR1752" s="59"/>
      <c r="AS1752" s="115">
        <f t="shared" si="711"/>
        <v>1</v>
      </c>
      <c r="AT1752" s="115">
        <f t="shared" si="712"/>
        <v>0</v>
      </c>
      <c r="AU1752" s="115"/>
      <c r="AV1752" s="115"/>
      <c r="AY1752" s="115"/>
      <c r="AZ1752" s="115"/>
      <c r="BA1752" s="43">
        <v>49</v>
      </c>
      <c r="BB1752" s="43" t="s">
        <v>750</v>
      </c>
      <c r="BC1752" s="189" t="s">
        <v>554</v>
      </c>
      <c r="BD1752" t="s">
        <v>851</v>
      </c>
      <c r="BE1752" s="37" t="s">
        <v>656</v>
      </c>
      <c r="BF1752" s="38"/>
      <c r="BG1752" s="43"/>
      <c r="BH1752" s="189" t="s">
        <v>2121</v>
      </c>
      <c r="BI1752" s="43" t="s">
        <v>1387</v>
      </c>
      <c r="BJ1752" s="43" t="s">
        <v>1388</v>
      </c>
      <c r="BK1752" s="189" t="s">
        <v>573</v>
      </c>
      <c r="BN1752" s="43"/>
      <c r="BO1752" s="43" t="s">
        <v>1395</v>
      </c>
      <c r="BP1752" s="48" t="s">
        <v>1406</v>
      </c>
      <c r="BS1752" s="43" t="s">
        <v>538</v>
      </c>
      <c r="BT1752" s="190" t="s">
        <v>2322</v>
      </c>
      <c r="BU1752" s="190"/>
      <c r="BV1752" s="190"/>
      <c r="BW1752" s="249">
        <v>36859</v>
      </c>
      <c r="BX1752" s="249"/>
      <c r="BY1752" s="48" t="s">
        <v>451</v>
      </c>
      <c r="BZ1752" s="191">
        <v>56</v>
      </c>
      <c r="CA1752" s="43" t="s">
        <v>1396</v>
      </c>
      <c r="CD1752" s="124" t="s">
        <v>1397</v>
      </c>
      <c r="CE1752" s="43"/>
      <c r="CR1752" s="43" t="s">
        <v>751</v>
      </c>
      <c r="CU1752" s="192">
        <v>254.22499999999999</v>
      </c>
      <c r="CV1752" s="39" t="s">
        <v>1395</v>
      </c>
      <c r="CW1752" s="2"/>
      <c r="CX1752" s="193"/>
      <c r="CY1752" s="39" t="s">
        <v>2438</v>
      </c>
      <c r="CZ1752" s="192">
        <v>252.274</v>
      </c>
      <c r="DA1752" s="43" t="s">
        <v>2046</v>
      </c>
      <c r="DD1752" s="43" t="s">
        <v>1397</v>
      </c>
      <c r="DE1752" s="43"/>
      <c r="DF1752" s="43"/>
      <c r="DG1752" s="43"/>
      <c r="DH1752" s="43"/>
      <c r="DI1752" s="43"/>
      <c r="DJ1752" s="43"/>
      <c r="DK1752" s="43"/>
      <c r="DL1752" s="43"/>
      <c r="DM1752" s="43"/>
      <c r="DN1752" s="43"/>
      <c r="DO1752" s="43"/>
      <c r="DP1752" s="43"/>
      <c r="DQ1752" s="43"/>
      <c r="DR1752" s="124"/>
      <c r="DS1752" s="43"/>
    </row>
    <row r="1753" spans="1:123" s="39" customFormat="1" hidden="1" x14ac:dyDescent="0.2">
      <c r="A1753" s="44" t="str">
        <f t="shared" si="707"/>
        <v>Redfield</v>
      </c>
      <c r="B1753" s="44" t="str">
        <f t="shared" si="706"/>
        <v>1,1-Dichloroethylene</v>
      </c>
      <c r="C1753" s="38" t="s">
        <v>2587</v>
      </c>
      <c r="D1753" s="38" t="str">
        <f t="shared" si="713"/>
        <v>SI</v>
      </c>
      <c r="E1753" s="189" t="s">
        <v>371</v>
      </c>
      <c r="F1753" s="155" t="str">
        <f t="shared" si="709"/>
        <v>Residence 168</v>
      </c>
      <c r="G1753" s="44" t="str">
        <f t="shared" si="708"/>
        <v>residential</v>
      </c>
      <c r="H1753" s="44" t="str">
        <f t="shared" si="724"/>
        <v>Basement</v>
      </c>
      <c r="I1753" s="38" t="str">
        <f t="shared" si="714"/>
        <v>Y</v>
      </c>
      <c r="J1753" s="38" t="str">
        <f t="shared" si="715"/>
        <v>Y</v>
      </c>
      <c r="K1753" s="38" t="str">
        <f t="shared" si="716"/>
        <v>Y</v>
      </c>
      <c r="L1753" s="44"/>
      <c r="M1753" s="38" t="str">
        <f t="shared" si="721"/>
        <v/>
      </c>
      <c r="N1753" s="38" t="str">
        <f t="shared" si="722"/>
        <v/>
      </c>
      <c r="O1753" s="38" t="str">
        <f t="shared" si="717"/>
        <v/>
      </c>
      <c r="P1753" s="44"/>
      <c r="Q1753" s="44"/>
      <c r="R1753" s="44"/>
      <c r="S1753" s="44"/>
      <c r="T1753" s="44"/>
      <c r="U1753" s="44"/>
      <c r="V1753" s="44"/>
      <c r="W1753" s="44"/>
      <c r="X1753" s="44"/>
      <c r="Y1753" s="38" t="str">
        <f t="shared" si="725"/>
        <v>Y</v>
      </c>
      <c r="Z1753" s="38" t="str">
        <f t="shared" si="726"/>
        <v>Y</v>
      </c>
      <c r="AA1753" s="38" t="str">
        <f t="shared" si="723"/>
        <v>Y</v>
      </c>
      <c r="AC1753" s="59"/>
      <c r="AD1753" s="204"/>
      <c r="AE1753" s="38"/>
      <c r="AF1753" s="38"/>
      <c r="AG1753" s="125">
        <f t="shared" si="718"/>
        <v>199.87100000000001</v>
      </c>
      <c r="AH1753" s="39">
        <v>11</v>
      </c>
      <c r="AI1753" s="123">
        <f t="shared" si="719"/>
        <v>131213.85936709173</v>
      </c>
      <c r="AM1753" s="40">
        <f t="shared" si="710"/>
        <v>9</v>
      </c>
      <c r="AN1753" s="39">
        <f t="shared" si="727"/>
        <v>0.8</v>
      </c>
      <c r="AO1753" s="204">
        <f t="shared" si="720"/>
        <v>6.8590315408840029E-5</v>
      </c>
      <c r="AP1753" s="204"/>
      <c r="AQ1753" s="59"/>
      <c r="AR1753" s="59"/>
      <c r="AS1753" s="115">
        <f t="shared" si="711"/>
        <v>1</v>
      </c>
      <c r="AT1753" s="115">
        <f t="shared" si="712"/>
        <v>0</v>
      </c>
      <c r="AU1753" s="115"/>
      <c r="AV1753" s="115"/>
      <c r="AY1753" s="115"/>
      <c r="AZ1753" s="115"/>
      <c r="BA1753" s="43">
        <v>49</v>
      </c>
      <c r="BB1753" s="43" t="s">
        <v>750</v>
      </c>
      <c r="BC1753" s="189" t="s">
        <v>554</v>
      </c>
      <c r="BD1753" t="s">
        <v>851</v>
      </c>
      <c r="BE1753" s="37" t="s">
        <v>656</v>
      </c>
      <c r="BF1753" s="38"/>
      <c r="BG1753" s="43"/>
      <c r="BH1753" s="189" t="s">
        <v>2122</v>
      </c>
      <c r="BI1753" s="43" t="s">
        <v>1387</v>
      </c>
      <c r="BJ1753" s="43" t="s">
        <v>1388</v>
      </c>
      <c r="BK1753" s="189" t="s">
        <v>573</v>
      </c>
      <c r="BN1753" s="43"/>
      <c r="BO1753" s="43" t="s">
        <v>1395</v>
      </c>
      <c r="BP1753" s="48" t="s">
        <v>1406</v>
      </c>
      <c r="BS1753" s="43" t="s">
        <v>538</v>
      </c>
      <c r="BT1753" s="190" t="s">
        <v>2322</v>
      </c>
      <c r="BU1753" s="190"/>
      <c r="BV1753" s="190"/>
      <c r="BW1753" s="249">
        <v>36945</v>
      </c>
      <c r="BX1753" s="249"/>
      <c r="BY1753" s="48" t="s">
        <v>451</v>
      </c>
      <c r="BZ1753" s="191">
        <v>9</v>
      </c>
      <c r="CA1753" s="43" t="s">
        <v>1396</v>
      </c>
      <c r="CD1753" s="124" t="s">
        <v>1397</v>
      </c>
      <c r="CE1753" s="43"/>
      <c r="CR1753" s="43" t="s">
        <v>751</v>
      </c>
      <c r="CU1753" s="192">
        <v>367.33699999999999</v>
      </c>
      <c r="CV1753" s="39" t="s">
        <v>1395</v>
      </c>
      <c r="CW1753" s="2"/>
      <c r="CX1753" s="193"/>
      <c r="CY1753" s="39" t="s">
        <v>2438</v>
      </c>
      <c r="CZ1753" s="192">
        <v>199.87100000000001</v>
      </c>
      <c r="DA1753" s="43" t="s">
        <v>2046</v>
      </c>
      <c r="DD1753" s="43" t="s">
        <v>1397</v>
      </c>
      <c r="DE1753" s="43"/>
      <c r="DF1753" s="43"/>
      <c r="DG1753" s="43"/>
      <c r="DH1753" s="43"/>
      <c r="DI1753" s="43"/>
      <c r="DJ1753" s="43"/>
      <c r="DK1753" s="43"/>
      <c r="DL1753" s="43"/>
      <c r="DM1753" s="43"/>
      <c r="DN1753" s="43"/>
      <c r="DO1753" s="43"/>
      <c r="DP1753" s="43"/>
      <c r="DQ1753" s="43"/>
      <c r="DR1753" s="124"/>
      <c r="DS1753" s="43"/>
    </row>
    <row r="1754" spans="1:123" s="39" customFormat="1" hidden="1" x14ac:dyDescent="0.2">
      <c r="A1754" s="44" t="str">
        <f t="shared" si="707"/>
        <v>Redfield</v>
      </c>
      <c r="B1754" s="44" t="str">
        <f t="shared" si="706"/>
        <v>1,1-Dichloroethylene</v>
      </c>
      <c r="C1754" s="38" t="s">
        <v>2587</v>
      </c>
      <c r="D1754" s="38" t="str">
        <f t="shared" si="713"/>
        <v>SI</v>
      </c>
      <c r="E1754" s="189" t="s">
        <v>371</v>
      </c>
      <c r="F1754" s="155" t="str">
        <f t="shared" si="709"/>
        <v>Residence 169</v>
      </c>
      <c r="G1754" s="44" t="str">
        <f t="shared" si="708"/>
        <v>residential</v>
      </c>
      <c r="H1754" s="44" t="str">
        <f t="shared" si="724"/>
        <v>Crawlspace</v>
      </c>
      <c r="I1754" s="38" t="str">
        <f t="shared" si="714"/>
        <v>Y</v>
      </c>
      <c r="J1754" s="38" t="str">
        <f t="shared" si="715"/>
        <v>Y</v>
      </c>
      <c r="K1754" s="38" t="str">
        <f t="shared" si="716"/>
        <v>Y</v>
      </c>
      <c r="L1754" s="44"/>
      <c r="M1754" s="38" t="str">
        <f t="shared" si="721"/>
        <v/>
      </c>
      <c r="N1754" s="38" t="str">
        <f t="shared" si="722"/>
        <v/>
      </c>
      <c r="O1754" s="38" t="str">
        <f t="shared" si="717"/>
        <v/>
      </c>
      <c r="P1754" s="44"/>
      <c r="Q1754" s="44"/>
      <c r="R1754" s="44"/>
      <c r="S1754" s="44"/>
      <c r="T1754" s="44"/>
      <c r="U1754" s="44"/>
      <c r="V1754" s="44"/>
      <c r="W1754" s="44"/>
      <c r="X1754" s="44"/>
      <c r="Y1754" s="38" t="str">
        <f t="shared" si="725"/>
        <v>Y</v>
      </c>
      <c r="Z1754" s="38" t="str">
        <f t="shared" si="726"/>
        <v>Y</v>
      </c>
      <c r="AA1754" s="38" t="str">
        <f t="shared" si="723"/>
        <v>Y</v>
      </c>
      <c r="AC1754" s="59"/>
      <c r="AD1754" s="204"/>
      <c r="AE1754" s="38"/>
      <c r="AF1754" s="38"/>
      <c r="AG1754" s="125">
        <f t="shared" si="718"/>
        <v>271.00400000000002</v>
      </c>
      <c r="AH1754" s="39">
        <v>11</v>
      </c>
      <c r="AI1754" s="123">
        <f t="shared" si="719"/>
        <v>177912.15706090097</v>
      </c>
      <c r="AM1754" s="40">
        <f t="shared" si="710"/>
        <v>23</v>
      </c>
      <c r="AN1754" s="39">
        <f t="shared" si="727"/>
        <v>0.8</v>
      </c>
      <c r="AO1754" s="204">
        <f t="shared" si="720"/>
        <v>1.292772814402272E-4</v>
      </c>
      <c r="AP1754" s="204"/>
      <c r="AQ1754" s="59"/>
      <c r="AR1754" s="59"/>
      <c r="AS1754" s="115">
        <f t="shared" si="711"/>
        <v>1</v>
      </c>
      <c r="AT1754" s="115">
        <f t="shared" si="712"/>
        <v>0</v>
      </c>
      <c r="AU1754" s="115"/>
      <c r="AV1754" s="115"/>
      <c r="AY1754" s="115"/>
      <c r="AZ1754" s="115"/>
      <c r="BA1754" s="43">
        <v>49</v>
      </c>
      <c r="BB1754" s="43" t="s">
        <v>750</v>
      </c>
      <c r="BC1754" s="189" t="s">
        <v>554</v>
      </c>
      <c r="BD1754" t="s">
        <v>851</v>
      </c>
      <c r="BE1754" s="37" t="s">
        <v>656</v>
      </c>
      <c r="BF1754" s="38"/>
      <c r="BG1754" s="43"/>
      <c r="BH1754" s="189" t="s">
        <v>2123</v>
      </c>
      <c r="BI1754" s="43" t="s">
        <v>1387</v>
      </c>
      <c r="BJ1754" s="43" t="s">
        <v>1388</v>
      </c>
      <c r="BK1754" s="189" t="s">
        <v>1489</v>
      </c>
      <c r="BN1754" s="43"/>
      <c r="BO1754" s="43" t="s">
        <v>1395</v>
      </c>
      <c r="BP1754" s="48" t="s">
        <v>1406</v>
      </c>
      <c r="BS1754" s="43" t="s">
        <v>538</v>
      </c>
      <c r="BT1754" s="190" t="s">
        <v>2322</v>
      </c>
      <c r="BU1754" s="190"/>
      <c r="BV1754" s="190"/>
      <c r="BW1754" s="249">
        <v>36902</v>
      </c>
      <c r="BX1754" s="249"/>
      <c r="BY1754" s="48" t="s">
        <v>451</v>
      </c>
      <c r="BZ1754" s="191">
        <v>23</v>
      </c>
      <c r="CA1754" s="43" t="s">
        <v>1396</v>
      </c>
      <c r="CD1754" s="124" t="s">
        <v>1397</v>
      </c>
      <c r="CE1754" s="43"/>
      <c r="CR1754" s="43" t="s">
        <v>751</v>
      </c>
      <c r="CU1754" s="192">
        <v>196.267</v>
      </c>
      <c r="CV1754" s="39" t="s">
        <v>1395</v>
      </c>
      <c r="CW1754" s="2"/>
      <c r="CX1754" s="193"/>
      <c r="CY1754" s="39" t="s">
        <v>2438</v>
      </c>
      <c r="CZ1754" s="192">
        <v>271.00400000000002</v>
      </c>
      <c r="DA1754" s="43" t="s">
        <v>2046</v>
      </c>
      <c r="DD1754" s="43" t="s">
        <v>1397</v>
      </c>
      <c r="DE1754" s="43"/>
      <c r="DF1754" s="43"/>
      <c r="DG1754" s="43"/>
      <c r="DH1754" s="43"/>
      <c r="DI1754" s="43"/>
      <c r="DJ1754" s="43"/>
      <c r="DK1754" s="43"/>
      <c r="DL1754" s="43"/>
      <c r="DM1754" s="43"/>
      <c r="DN1754" s="43"/>
      <c r="DO1754" s="43"/>
      <c r="DP1754" s="43"/>
      <c r="DQ1754" s="43"/>
      <c r="DR1754" s="124"/>
      <c r="DS1754" s="43"/>
    </row>
    <row r="1755" spans="1:123" s="39" customFormat="1" hidden="1" x14ac:dyDescent="0.2">
      <c r="A1755" s="44" t="str">
        <f t="shared" si="707"/>
        <v>Redfield</v>
      </c>
      <c r="B1755" s="44" t="str">
        <f t="shared" si="706"/>
        <v>1,1-Dichloroethylene</v>
      </c>
      <c r="C1755" s="38" t="s">
        <v>2587</v>
      </c>
      <c r="D1755" s="38" t="str">
        <f t="shared" si="713"/>
        <v>SI</v>
      </c>
      <c r="E1755" s="189" t="s">
        <v>371</v>
      </c>
      <c r="F1755" s="155" t="str">
        <f t="shared" si="709"/>
        <v>Residence 170</v>
      </c>
      <c r="G1755" s="44" t="str">
        <f t="shared" si="708"/>
        <v>residential</v>
      </c>
      <c r="H1755" s="44" t="str">
        <f t="shared" si="724"/>
        <v>Basement</v>
      </c>
      <c r="I1755" s="38" t="str">
        <f t="shared" si="714"/>
        <v>Y</v>
      </c>
      <c r="J1755" s="38" t="str">
        <f t="shared" si="715"/>
        <v>Y</v>
      </c>
      <c r="K1755" s="38" t="str">
        <f t="shared" si="716"/>
        <v>Y</v>
      </c>
      <c r="L1755" s="44"/>
      <c r="M1755" s="38" t="str">
        <f t="shared" si="721"/>
        <v/>
      </c>
      <c r="N1755" s="38" t="str">
        <f t="shared" si="722"/>
        <v/>
      </c>
      <c r="O1755" s="38" t="str">
        <f t="shared" si="717"/>
        <v/>
      </c>
      <c r="P1755" s="44"/>
      <c r="Q1755" s="44"/>
      <c r="R1755" s="44"/>
      <c r="S1755" s="44"/>
      <c r="T1755" s="44"/>
      <c r="U1755" s="44"/>
      <c r="V1755" s="44"/>
      <c r="W1755" s="44"/>
      <c r="X1755" s="44"/>
      <c r="Y1755" s="38" t="str">
        <f t="shared" si="725"/>
        <v>Y</v>
      </c>
      <c r="Z1755" s="38" t="str">
        <f t="shared" si="726"/>
        <v>Y</v>
      </c>
      <c r="AA1755" s="38" t="str">
        <f t="shared" si="723"/>
        <v>Y</v>
      </c>
      <c r="AC1755" s="59"/>
      <c r="AD1755" s="204"/>
      <c r="AE1755" s="38"/>
      <c r="AF1755" s="38"/>
      <c r="AG1755" s="125">
        <f t="shared" si="718"/>
        <v>299.99099999999999</v>
      </c>
      <c r="AH1755" s="39">
        <v>11</v>
      </c>
      <c r="AI1755" s="123">
        <f t="shared" si="719"/>
        <v>196941.91196018041</v>
      </c>
      <c r="AM1755" s="40">
        <f t="shared" si="710"/>
        <v>15</v>
      </c>
      <c r="AN1755" s="39">
        <f t="shared" si="727"/>
        <v>0.8</v>
      </c>
      <c r="AO1755" s="204">
        <f t="shared" si="720"/>
        <v>7.6164590110371441E-5</v>
      </c>
      <c r="AP1755" s="204"/>
      <c r="AQ1755" s="59"/>
      <c r="AR1755" s="59"/>
      <c r="AS1755" s="115">
        <f t="shared" si="711"/>
        <v>1</v>
      </c>
      <c r="AT1755" s="115">
        <f t="shared" si="712"/>
        <v>0</v>
      </c>
      <c r="AU1755" s="115"/>
      <c r="AV1755" s="115"/>
      <c r="AY1755" s="115"/>
      <c r="AZ1755" s="115"/>
      <c r="BA1755" s="43">
        <v>49</v>
      </c>
      <c r="BB1755" s="43" t="s">
        <v>750</v>
      </c>
      <c r="BC1755" s="189" t="s">
        <v>554</v>
      </c>
      <c r="BD1755" t="s">
        <v>851</v>
      </c>
      <c r="BE1755" s="37" t="s">
        <v>656</v>
      </c>
      <c r="BF1755" s="38"/>
      <c r="BG1755" s="43"/>
      <c r="BH1755" s="189" t="s">
        <v>2124</v>
      </c>
      <c r="BI1755" s="43" t="s">
        <v>1387</v>
      </c>
      <c r="BJ1755" s="43" t="s">
        <v>1388</v>
      </c>
      <c r="BK1755" s="189" t="s">
        <v>573</v>
      </c>
      <c r="BN1755" s="43"/>
      <c r="BO1755" s="43" t="s">
        <v>1395</v>
      </c>
      <c r="BP1755" s="48" t="s">
        <v>1406</v>
      </c>
      <c r="BS1755" s="43" t="s">
        <v>538</v>
      </c>
      <c r="BT1755" s="190" t="s">
        <v>2335</v>
      </c>
      <c r="BU1755" s="190"/>
      <c r="BV1755" s="190"/>
      <c r="BW1755" s="249">
        <v>36819</v>
      </c>
      <c r="BX1755" s="249"/>
      <c r="BY1755" s="48" t="s">
        <v>451</v>
      </c>
      <c r="BZ1755" s="191">
        <v>15</v>
      </c>
      <c r="CA1755" s="43" t="s">
        <v>1396</v>
      </c>
      <c r="CD1755" s="124" t="s">
        <v>1397</v>
      </c>
      <c r="CE1755" s="43"/>
      <c r="CR1755" s="43" t="s">
        <v>751</v>
      </c>
      <c r="CU1755" s="192">
        <v>212.56399999999999</v>
      </c>
      <c r="CV1755" s="39" t="s">
        <v>1395</v>
      </c>
      <c r="CW1755" s="2"/>
      <c r="CX1755" s="193"/>
      <c r="CY1755" s="39" t="s">
        <v>2438</v>
      </c>
      <c r="CZ1755" s="192">
        <v>299.99099999999999</v>
      </c>
      <c r="DA1755" s="43" t="s">
        <v>2046</v>
      </c>
      <c r="DD1755" s="43" t="s">
        <v>1397</v>
      </c>
      <c r="DE1755" s="43"/>
      <c r="DF1755" s="43"/>
      <c r="DG1755" s="43"/>
      <c r="DH1755" s="43"/>
      <c r="DI1755" s="43"/>
      <c r="DJ1755" s="43"/>
      <c r="DK1755" s="43"/>
      <c r="DL1755" s="43"/>
      <c r="DM1755" s="43"/>
      <c r="DN1755" s="43"/>
      <c r="DO1755" s="43"/>
      <c r="DP1755" s="43"/>
      <c r="DQ1755" s="43"/>
      <c r="DR1755" s="124"/>
      <c r="DS1755" s="43"/>
    </row>
    <row r="1756" spans="1:123" s="39" customFormat="1" hidden="1" x14ac:dyDescent="0.2">
      <c r="A1756" s="44" t="str">
        <f t="shared" si="707"/>
        <v>Redfield</v>
      </c>
      <c r="B1756" s="44" t="str">
        <f t="shared" si="706"/>
        <v>1,1-Dichloroethylene</v>
      </c>
      <c r="C1756" s="38" t="s">
        <v>2587</v>
      </c>
      <c r="D1756" s="38" t="str">
        <f t="shared" si="713"/>
        <v>SI</v>
      </c>
      <c r="E1756" s="189" t="s">
        <v>371</v>
      </c>
      <c r="F1756" s="155" t="str">
        <f t="shared" si="709"/>
        <v>Residence 171</v>
      </c>
      <c r="G1756" s="44" t="str">
        <f t="shared" si="708"/>
        <v>residential</v>
      </c>
      <c r="H1756" s="44" t="str">
        <f t="shared" si="724"/>
        <v>Basement</v>
      </c>
      <c r="I1756" s="38" t="str">
        <f t="shared" si="714"/>
        <v>Y</v>
      </c>
      <c r="J1756" s="38" t="str">
        <f t="shared" si="715"/>
        <v>Y</v>
      </c>
      <c r="K1756" s="38" t="str">
        <f t="shared" si="716"/>
        <v>Y</v>
      </c>
      <c r="L1756" s="44"/>
      <c r="M1756" s="38" t="str">
        <f t="shared" si="721"/>
        <v/>
      </c>
      <c r="N1756" s="38" t="str">
        <f t="shared" si="722"/>
        <v/>
      </c>
      <c r="O1756" s="38" t="str">
        <f t="shared" si="717"/>
        <v/>
      </c>
      <c r="P1756" s="44"/>
      <c r="Q1756" s="44"/>
      <c r="R1756" s="44"/>
      <c r="S1756" s="44"/>
      <c r="T1756" s="44"/>
      <c r="U1756" s="44"/>
      <c r="V1756" s="44"/>
      <c r="W1756" s="44"/>
      <c r="X1756" s="44"/>
      <c r="Y1756" s="38" t="str">
        <f t="shared" si="725"/>
        <v>Y</v>
      </c>
      <c r="Z1756" s="38" t="str">
        <f t="shared" si="726"/>
        <v>Y</v>
      </c>
      <c r="AA1756" s="38" t="str">
        <f t="shared" si="723"/>
        <v>Y</v>
      </c>
      <c r="AC1756" s="59"/>
      <c r="AD1756" s="204"/>
      <c r="AE1756" s="38"/>
      <c r="AF1756" s="38"/>
      <c r="AG1756" s="125">
        <f t="shared" si="718"/>
        <v>299.99099999999999</v>
      </c>
      <c r="AH1756" s="39">
        <v>11</v>
      </c>
      <c r="AI1756" s="123">
        <f t="shared" si="719"/>
        <v>196941.91196018041</v>
      </c>
      <c r="AM1756" s="40">
        <f t="shared" si="710"/>
        <v>31</v>
      </c>
      <c r="AN1756" s="39">
        <f t="shared" si="727"/>
        <v>0.8</v>
      </c>
      <c r="AO1756" s="204">
        <f t="shared" si="720"/>
        <v>1.5740681956143431E-4</v>
      </c>
      <c r="AP1756" s="204"/>
      <c r="AQ1756" s="59"/>
      <c r="AR1756" s="59"/>
      <c r="AS1756" s="115">
        <f t="shared" si="711"/>
        <v>1</v>
      </c>
      <c r="AT1756" s="115">
        <f t="shared" si="712"/>
        <v>0</v>
      </c>
      <c r="AU1756" s="115"/>
      <c r="AV1756" s="115"/>
      <c r="AY1756" s="115"/>
      <c r="AZ1756" s="115"/>
      <c r="BA1756" s="43">
        <v>49</v>
      </c>
      <c r="BB1756" s="43" t="s">
        <v>750</v>
      </c>
      <c r="BC1756" s="189" t="s">
        <v>554</v>
      </c>
      <c r="BD1756" t="s">
        <v>851</v>
      </c>
      <c r="BE1756" s="37" t="s">
        <v>656</v>
      </c>
      <c r="BF1756" s="38"/>
      <c r="BG1756" s="43"/>
      <c r="BH1756" s="189" t="s">
        <v>2125</v>
      </c>
      <c r="BI1756" s="43" t="s">
        <v>1387</v>
      </c>
      <c r="BJ1756" s="43" t="s">
        <v>1388</v>
      </c>
      <c r="BK1756" s="189" t="s">
        <v>573</v>
      </c>
      <c r="BN1756" s="43"/>
      <c r="BO1756" s="43" t="s">
        <v>1395</v>
      </c>
      <c r="BP1756" s="48" t="s">
        <v>1406</v>
      </c>
      <c r="BS1756" s="43" t="s">
        <v>538</v>
      </c>
      <c r="BT1756" s="190" t="s">
        <v>2336</v>
      </c>
      <c r="BU1756" s="190"/>
      <c r="BV1756" s="190"/>
      <c r="BW1756" s="249">
        <v>36823</v>
      </c>
      <c r="BX1756" s="249"/>
      <c r="BY1756" s="48" t="s">
        <v>451</v>
      </c>
      <c r="BZ1756" s="191">
        <v>31</v>
      </c>
      <c r="CA1756" s="43" t="s">
        <v>1396</v>
      </c>
      <c r="CD1756" s="124" t="s">
        <v>1397</v>
      </c>
      <c r="CE1756" s="43"/>
      <c r="CR1756" s="43" t="s">
        <v>751</v>
      </c>
      <c r="CU1756" s="192">
        <v>192.39599999999999</v>
      </c>
      <c r="CV1756" s="39" t="s">
        <v>1395</v>
      </c>
      <c r="CW1756" s="2"/>
      <c r="CX1756" s="193"/>
      <c r="CY1756" s="39" t="s">
        <v>2438</v>
      </c>
      <c r="CZ1756" s="192">
        <v>299.99099999999999</v>
      </c>
      <c r="DA1756" s="43" t="s">
        <v>2046</v>
      </c>
      <c r="DD1756" s="43" t="s">
        <v>1397</v>
      </c>
      <c r="DE1756" s="43"/>
      <c r="DF1756" s="43"/>
      <c r="DG1756" s="43"/>
      <c r="DH1756" s="43"/>
      <c r="DI1756" s="43"/>
      <c r="DJ1756" s="43"/>
      <c r="DK1756" s="43"/>
      <c r="DL1756" s="43"/>
      <c r="DM1756" s="43"/>
      <c r="DN1756" s="43"/>
      <c r="DO1756" s="43"/>
      <c r="DP1756" s="43"/>
      <c r="DQ1756" s="43"/>
      <c r="DR1756" s="124"/>
      <c r="DS1756" s="43"/>
    </row>
    <row r="1757" spans="1:123" s="39" customFormat="1" hidden="1" x14ac:dyDescent="0.2">
      <c r="A1757" s="44" t="str">
        <f t="shared" si="707"/>
        <v>Redfield</v>
      </c>
      <c r="B1757" s="44" t="str">
        <f t="shared" si="706"/>
        <v>1,1-Dichloroethylene</v>
      </c>
      <c r="C1757" s="38" t="s">
        <v>2587</v>
      </c>
      <c r="D1757" s="38" t="str">
        <f t="shared" si="713"/>
        <v>SI</v>
      </c>
      <c r="E1757" s="189" t="s">
        <v>371</v>
      </c>
      <c r="F1757" s="155" t="str">
        <f t="shared" si="709"/>
        <v>Residence 172</v>
      </c>
      <c r="G1757" s="44" t="str">
        <f t="shared" si="708"/>
        <v>residential</v>
      </c>
      <c r="H1757" s="44" t="str">
        <f t="shared" si="724"/>
        <v>Basement</v>
      </c>
      <c r="I1757" s="38" t="str">
        <f t="shared" si="714"/>
        <v>Y</v>
      </c>
      <c r="J1757" s="38" t="str">
        <f t="shared" si="715"/>
        <v>Y</v>
      </c>
      <c r="K1757" s="38" t="str">
        <f t="shared" si="716"/>
        <v>Y</v>
      </c>
      <c r="L1757" s="44"/>
      <c r="M1757" s="38" t="str">
        <f t="shared" si="721"/>
        <v/>
      </c>
      <c r="N1757" s="38" t="str">
        <f t="shared" si="722"/>
        <v/>
      </c>
      <c r="O1757" s="38" t="str">
        <f t="shared" si="717"/>
        <v/>
      </c>
      <c r="P1757" s="44"/>
      <c r="Q1757" s="44"/>
      <c r="R1757" s="44"/>
      <c r="S1757" s="44"/>
      <c r="T1757" s="44"/>
      <c r="U1757" s="44"/>
      <c r="V1757" s="44"/>
      <c r="W1757" s="44"/>
      <c r="X1757" s="44"/>
      <c r="Y1757" s="38" t="str">
        <f t="shared" si="725"/>
        <v>Y</v>
      </c>
      <c r="Z1757" s="38" t="str">
        <f t="shared" si="726"/>
        <v>Y</v>
      </c>
      <c r="AA1757" s="38" t="str">
        <f t="shared" si="723"/>
        <v>Y</v>
      </c>
      <c r="AC1757" s="59"/>
      <c r="AD1757" s="204"/>
      <c r="AE1757" s="38"/>
      <c r="AF1757" s="38"/>
      <c r="AG1757" s="125">
        <f t="shared" si="718"/>
        <v>276.62099999999998</v>
      </c>
      <c r="AH1757" s="39">
        <v>11</v>
      </c>
      <c r="AI1757" s="123">
        <f t="shared" si="719"/>
        <v>181599.67675142613</v>
      </c>
      <c r="AM1757" s="40">
        <f t="shared" si="710"/>
        <v>9.3999996185302699</v>
      </c>
      <c r="AN1757" s="39">
        <f t="shared" si="727"/>
        <v>0.8</v>
      </c>
      <c r="AO1757" s="204">
        <f t="shared" si="720"/>
        <v>5.176220457372841E-5</v>
      </c>
      <c r="AP1757" s="204"/>
      <c r="AQ1757" s="59"/>
      <c r="AR1757" s="59"/>
      <c r="AS1757" s="115">
        <f t="shared" si="711"/>
        <v>1</v>
      </c>
      <c r="AT1757" s="115">
        <f t="shared" si="712"/>
        <v>0</v>
      </c>
      <c r="AU1757" s="115"/>
      <c r="AV1757" s="115"/>
      <c r="AY1757" s="115"/>
      <c r="AZ1757" s="115"/>
      <c r="BA1757" s="43">
        <v>49</v>
      </c>
      <c r="BB1757" s="43" t="s">
        <v>750</v>
      </c>
      <c r="BC1757" s="189" t="s">
        <v>554</v>
      </c>
      <c r="BD1757" t="s">
        <v>851</v>
      </c>
      <c r="BE1757" s="37" t="s">
        <v>656</v>
      </c>
      <c r="BF1757" s="38"/>
      <c r="BG1757" s="43"/>
      <c r="BH1757" s="189" t="s">
        <v>2126</v>
      </c>
      <c r="BI1757" s="43" t="s">
        <v>1387</v>
      </c>
      <c r="BJ1757" s="43" t="s">
        <v>1388</v>
      </c>
      <c r="BK1757" s="189" t="s">
        <v>573</v>
      </c>
      <c r="BN1757" s="43"/>
      <c r="BO1757" s="43" t="s">
        <v>1395</v>
      </c>
      <c r="BP1757" s="48" t="s">
        <v>1406</v>
      </c>
      <c r="BS1757" s="43" t="s">
        <v>538</v>
      </c>
      <c r="BT1757" s="190" t="s">
        <v>2323</v>
      </c>
      <c r="BU1757" s="190"/>
      <c r="BV1757" s="190"/>
      <c r="BW1757" s="249">
        <v>36889</v>
      </c>
      <c r="BX1757" s="249"/>
      <c r="BY1757" s="48" t="s">
        <v>451</v>
      </c>
      <c r="BZ1757" s="191">
        <v>9.3999996185302699</v>
      </c>
      <c r="CA1757" s="43" t="s">
        <v>1396</v>
      </c>
      <c r="CD1757" s="124" t="s">
        <v>1397</v>
      </c>
      <c r="CE1757" s="43"/>
      <c r="CR1757" s="43" t="s">
        <v>751</v>
      </c>
      <c r="CU1757" s="192">
        <v>300.57900000000001</v>
      </c>
      <c r="CV1757" s="39" t="s">
        <v>1395</v>
      </c>
      <c r="CW1757" s="2"/>
      <c r="CX1757" s="193"/>
      <c r="CY1757" s="39" t="s">
        <v>2438</v>
      </c>
      <c r="CZ1757" s="192">
        <v>276.62099999999998</v>
      </c>
      <c r="DA1757" s="43" t="s">
        <v>2046</v>
      </c>
      <c r="DD1757" s="43" t="s">
        <v>1397</v>
      </c>
      <c r="DE1757" s="43"/>
      <c r="DF1757" s="43"/>
      <c r="DG1757" s="43"/>
      <c r="DH1757" s="43"/>
      <c r="DI1757" s="43"/>
      <c r="DJ1757" s="43"/>
      <c r="DK1757" s="43"/>
      <c r="DL1757" s="43"/>
      <c r="DM1757" s="43"/>
      <c r="DN1757" s="43"/>
      <c r="DO1757" s="43"/>
      <c r="DP1757" s="43"/>
      <c r="DQ1757" s="43"/>
      <c r="DR1757" s="124"/>
      <c r="DS1757" s="43"/>
    </row>
    <row r="1758" spans="1:123" s="39" customFormat="1" hidden="1" x14ac:dyDescent="0.2">
      <c r="A1758" s="44" t="str">
        <f t="shared" si="707"/>
        <v>Redfield</v>
      </c>
      <c r="B1758" s="44" t="str">
        <f t="shared" si="706"/>
        <v>1,1-Dichloroethylene</v>
      </c>
      <c r="C1758" s="38" t="s">
        <v>2587</v>
      </c>
      <c r="D1758" s="38" t="str">
        <f t="shared" si="713"/>
        <v>SI</v>
      </c>
      <c r="E1758" s="189" t="s">
        <v>371</v>
      </c>
      <c r="F1758" s="155" t="str">
        <f t="shared" si="709"/>
        <v>Residence 173</v>
      </c>
      <c r="G1758" s="44" t="str">
        <f t="shared" si="708"/>
        <v>residential</v>
      </c>
      <c r="H1758" s="44" t="str">
        <f t="shared" si="724"/>
        <v>Slab on grade</v>
      </c>
      <c r="I1758" s="38" t="str">
        <f t="shared" si="714"/>
        <v>Y</v>
      </c>
      <c r="J1758" s="38" t="str">
        <f t="shared" si="715"/>
        <v>Y</v>
      </c>
      <c r="K1758" s="38" t="str">
        <f t="shared" si="716"/>
        <v>Y</v>
      </c>
      <c r="L1758" s="44"/>
      <c r="M1758" s="38" t="str">
        <f t="shared" si="721"/>
        <v/>
      </c>
      <c r="N1758" s="38" t="str">
        <f t="shared" si="722"/>
        <v/>
      </c>
      <c r="O1758" s="38" t="str">
        <f t="shared" si="717"/>
        <v/>
      </c>
      <c r="P1758" s="44"/>
      <c r="Q1758" s="44"/>
      <c r="R1758" s="44"/>
      <c r="S1758" s="44"/>
      <c r="T1758" s="44"/>
      <c r="U1758" s="44"/>
      <c r="V1758" s="44"/>
      <c r="W1758" s="44"/>
      <c r="X1758" s="44"/>
      <c r="Y1758" s="38" t="str">
        <f t="shared" si="725"/>
        <v>Y</v>
      </c>
      <c r="Z1758" s="38" t="str">
        <f t="shared" si="726"/>
        <v>Y</v>
      </c>
      <c r="AA1758" s="38" t="str">
        <f t="shared" si="723"/>
        <v>Y</v>
      </c>
      <c r="AC1758" s="59"/>
      <c r="AD1758" s="204"/>
      <c r="AE1758" s="38"/>
      <c r="AF1758" s="38"/>
      <c r="AG1758" s="125">
        <f t="shared" si="718"/>
        <v>299.99099999999999</v>
      </c>
      <c r="AH1758" s="39">
        <v>11</v>
      </c>
      <c r="AI1758" s="123">
        <f t="shared" si="719"/>
        <v>196941.91196018041</v>
      </c>
      <c r="AM1758" s="40">
        <f t="shared" si="710"/>
        <v>1.3999999761581401</v>
      </c>
      <c r="AN1758" s="39">
        <f t="shared" si="727"/>
        <v>0.8</v>
      </c>
      <c r="AO1758" s="204">
        <f t="shared" si="720"/>
        <v>7.1086949559076354E-6</v>
      </c>
      <c r="AP1758" s="204"/>
      <c r="AQ1758" s="59"/>
      <c r="AR1758" s="59"/>
      <c r="AS1758" s="115">
        <f t="shared" si="711"/>
        <v>1</v>
      </c>
      <c r="AT1758" s="115">
        <f t="shared" si="712"/>
        <v>0</v>
      </c>
      <c r="AU1758" s="115"/>
      <c r="AV1758" s="115"/>
      <c r="AY1758" s="115"/>
      <c r="AZ1758" s="115"/>
      <c r="BA1758" s="43">
        <v>49</v>
      </c>
      <c r="BB1758" s="43" t="s">
        <v>750</v>
      </c>
      <c r="BC1758" s="189" t="s">
        <v>554</v>
      </c>
      <c r="BD1758" t="s">
        <v>851</v>
      </c>
      <c r="BE1758" s="37" t="s">
        <v>656</v>
      </c>
      <c r="BF1758" s="38"/>
      <c r="BG1758" s="43"/>
      <c r="BH1758" s="189" t="s">
        <v>2127</v>
      </c>
      <c r="BI1758" s="43" t="s">
        <v>1387</v>
      </c>
      <c r="BJ1758" s="43" t="s">
        <v>1388</v>
      </c>
      <c r="BK1758" s="189" t="s">
        <v>846</v>
      </c>
      <c r="BN1758" s="43"/>
      <c r="BO1758" s="43" t="s">
        <v>1395</v>
      </c>
      <c r="BP1758" s="48" t="s">
        <v>1406</v>
      </c>
      <c r="BS1758" s="43" t="s">
        <v>538</v>
      </c>
      <c r="BT1758" s="190" t="s">
        <v>2322</v>
      </c>
      <c r="BU1758" s="190"/>
      <c r="BV1758" s="190"/>
      <c r="BW1758" s="249">
        <v>36952</v>
      </c>
      <c r="BX1758" s="249"/>
      <c r="BY1758" s="48" t="s">
        <v>451</v>
      </c>
      <c r="BZ1758" s="191">
        <v>1.3999999761581401</v>
      </c>
      <c r="CA1758" s="43" t="s">
        <v>1396</v>
      </c>
      <c r="CD1758" s="124" t="s">
        <v>1397</v>
      </c>
      <c r="CE1758" s="43"/>
      <c r="CR1758" s="43" t="s">
        <v>751</v>
      </c>
      <c r="CU1758" s="192">
        <v>189.36099999999999</v>
      </c>
      <c r="CV1758" s="39" t="s">
        <v>1395</v>
      </c>
      <c r="CW1758" s="2"/>
      <c r="CX1758" s="193"/>
      <c r="CY1758" s="39" t="s">
        <v>2438</v>
      </c>
      <c r="CZ1758" s="192">
        <v>299.99099999999999</v>
      </c>
      <c r="DA1758" s="43" t="s">
        <v>2046</v>
      </c>
      <c r="DD1758" s="43" t="s">
        <v>1397</v>
      </c>
      <c r="DE1758" s="43"/>
      <c r="DF1758" s="43"/>
      <c r="DG1758" s="43"/>
      <c r="DH1758" s="43"/>
      <c r="DI1758" s="43"/>
      <c r="DJ1758" s="43"/>
      <c r="DK1758" s="43"/>
      <c r="DL1758" s="43"/>
      <c r="DM1758" s="43"/>
      <c r="DN1758" s="43"/>
      <c r="DO1758" s="43"/>
      <c r="DP1758" s="43"/>
      <c r="DQ1758" s="43"/>
      <c r="DR1758" s="124"/>
      <c r="DS1758" s="43"/>
    </row>
    <row r="1759" spans="1:123" s="39" customFormat="1" hidden="1" x14ac:dyDescent="0.2">
      <c r="A1759" s="44" t="str">
        <f t="shared" si="707"/>
        <v>Redfield</v>
      </c>
      <c r="B1759" s="44" t="str">
        <f t="shared" si="706"/>
        <v>1,1-Dichloroethylene</v>
      </c>
      <c r="C1759" s="38" t="s">
        <v>2587</v>
      </c>
      <c r="D1759" s="38" t="str">
        <f t="shared" si="713"/>
        <v>SI</v>
      </c>
      <c r="E1759" s="189" t="s">
        <v>371</v>
      </c>
      <c r="F1759" s="155" t="str">
        <f t="shared" si="709"/>
        <v>Residence 174</v>
      </c>
      <c r="G1759" s="44" t="str">
        <f t="shared" si="708"/>
        <v>residential</v>
      </c>
      <c r="H1759" s="44" t="str">
        <f t="shared" si="724"/>
        <v>Basement</v>
      </c>
      <c r="I1759" s="38" t="str">
        <f t="shared" si="714"/>
        <v>Y</v>
      </c>
      <c r="J1759" s="38" t="str">
        <f t="shared" si="715"/>
        <v>Y</v>
      </c>
      <c r="K1759" s="38" t="str">
        <f t="shared" si="716"/>
        <v>Y</v>
      </c>
      <c r="L1759" s="44"/>
      <c r="M1759" s="38" t="str">
        <f t="shared" si="721"/>
        <v/>
      </c>
      <c r="N1759" s="38" t="str">
        <f t="shared" si="722"/>
        <v/>
      </c>
      <c r="O1759" s="38" t="str">
        <f t="shared" si="717"/>
        <v/>
      </c>
      <c r="P1759" s="44"/>
      <c r="Q1759" s="44"/>
      <c r="R1759" s="44"/>
      <c r="S1759" s="44"/>
      <c r="T1759" s="44"/>
      <c r="U1759" s="44"/>
      <c r="V1759" s="44"/>
      <c r="W1759" s="44"/>
      <c r="X1759" s="44"/>
      <c r="Y1759" s="38" t="str">
        <f t="shared" si="725"/>
        <v>Y</v>
      </c>
      <c r="Z1759" s="38" t="str">
        <f t="shared" si="726"/>
        <v>Y</v>
      </c>
      <c r="AA1759" s="38" t="str">
        <f t="shared" si="723"/>
        <v>Y</v>
      </c>
      <c r="AC1759" s="59"/>
      <c r="AD1759" s="204"/>
      <c r="AE1759" s="38"/>
      <c r="AF1759" s="38"/>
      <c r="AG1759" s="125">
        <f t="shared" si="718"/>
        <v>194.54300000000001</v>
      </c>
      <c r="AH1759" s="39">
        <v>11</v>
      </c>
      <c r="AI1759" s="123">
        <f t="shared" si="719"/>
        <v>127716.06607688023</v>
      </c>
      <c r="AM1759" s="40">
        <f t="shared" si="710"/>
        <v>1.79999995231628</v>
      </c>
      <c r="AN1759" s="39">
        <f t="shared" si="727"/>
        <v>0.8</v>
      </c>
      <c r="AO1759" s="204">
        <f t="shared" si="720"/>
        <v>1.4093762888317811E-5</v>
      </c>
      <c r="AP1759" s="204"/>
      <c r="AQ1759" s="59"/>
      <c r="AR1759" s="59"/>
      <c r="AS1759" s="115">
        <f t="shared" si="711"/>
        <v>1</v>
      </c>
      <c r="AT1759" s="115">
        <f t="shared" si="712"/>
        <v>0</v>
      </c>
      <c r="AU1759" s="115"/>
      <c r="AV1759" s="115"/>
      <c r="AY1759" s="115"/>
      <c r="AZ1759" s="115"/>
      <c r="BA1759" s="43">
        <v>49</v>
      </c>
      <c r="BB1759" s="43" t="s">
        <v>750</v>
      </c>
      <c r="BC1759" s="189" t="s">
        <v>554</v>
      </c>
      <c r="BD1759" t="s">
        <v>851</v>
      </c>
      <c r="BE1759" s="37" t="s">
        <v>656</v>
      </c>
      <c r="BF1759" s="38"/>
      <c r="BG1759" s="43"/>
      <c r="BH1759" s="189" t="s">
        <v>12</v>
      </c>
      <c r="BI1759" s="43" t="s">
        <v>1387</v>
      </c>
      <c r="BJ1759" s="43" t="s">
        <v>1388</v>
      </c>
      <c r="BK1759" s="189" t="s">
        <v>573</v>
      </c>
      <c r="BN1759" s="43"/>
      <c r="BO1759" s="43" t="s">
        <v>1395</v>
      </c>
      <c r="BP1759" s="48" t="s">
        <v>1406</v>
      </c>
      <c r="BS1759" s="43" t="s">
        <v>538</v>
      </c>
      <c r="BT1759" s="190" t="s">
        <v>2322</v>
      </c>
      <c r="BU1759" s="190"/>
      <c r="BV1759" s="190"/>
      <c r="BW1759" s="249">
        <v>36847</v>
      </c>
      <c r="BX1759" s="249"/>
      <c r="BY1759" s="48" t="s">
        <v>451</v>
      </c>
      <c r="BZ1759" s="191">
        <v>1.79999995231628</v>
      </c>
      <c r="CA1759" s="43" t="s">
        <v>1396</v>
      </c>
      <c r="CD1759" s="124" t="s">
        <v>1397</v>
      </c>
      <c r="CE1759" s="43"/>
      <c r="CR1759" s="43" t="s">
        <v>751</v>
      </c>
      <c r="CU1759" s="192">
        <v>324.10899999999998</v>
      </c>
      <c r="CV1759" s="39" t="s">
        <v>1395</v>
      </c>
      <c r="CW1759" s="2"/>
      <c r="CX1759" s="193"/>
      <c r="CY1759" s="39" t="s">
        <v>2438</v>
      </c>
      <c r="CZ1759" s="192">
        <v>194.54300000000001</v>
      </c>
      <c r="DA1759" s="43" t="s">
        <v>2046</v>
      </c>
      <c r="DD1759" s="43" t="s">
        <v>1397</v>
      </c>
      <c r="DE1759" s="43"/>
      <c r="DF1759" s="43"/>
      <c r="DG1759" s="43"/>
      <c r="DH1759" s="43"/>
      <c r="DI1759" s="43"/>
      <c r="DJ1759" s="43"/>
      <c r="DK1759" s="43"/>
      <c r="DL1759" s="43"/>
      <c r="DM1759" s="43"/>
      <c r="DN1759" s="43"/>
      <c r="DO1759" s="43"/>
      <c r="DP1759" s="43"/>
      <c r="DQ1759" s="43"/>
      <c r="DR1759" s="124"/>
      <c r="DS1759" s="43"/>
    </row>
    <row r="1760" spans="1:123" s="39" customFormat="1" hidden="1" x14ac:dyDescent="0.2">
      <c r="A1760" s="44" t="str">
        <f t="shared" si="707"/>
        <v>Redfield</v>
      </c>
      <c r="B1760" s="44" t="str">
        <f t="shared" si="706"/>
        <v>1,1-Dichloroethylene</v>
      </c>
      <c r="C1760" s="38" t="s">
        <v>2587</v>
      </c>
      <c r="D1760" s="38" t="str">
        <f t="shared" si="713"/>
        <v>SI</v>
      </c>
      <c r="E1760" s="189" t="s">
        <v>371</v>
      </c>
      <c r="F1760" s="155" t="str">
        <f t="shared" si="709"/>
        <v>Residence 175</v>
      </c>
      <c r="G1760" s="44" t="str">
        <f t="shared" si="708"/>
        <v>residential</v>
      </c>
      <c r="H1760" s="44" t="str">
        <f t="shared" si="724"/>
        <v>Crawlspace</v>
      </c>
      <c r="I1760" s="38" t="str">
        <f t="shared" si="714"/>
        <v>Y</v>
      </c>
      <c r="J1760" s="38" t="str">
        <f t="shared" si="715"/>
        <v>Y</v>
      </c>
      <c r="K1760" s="38" t="str">
        <f t="shared" si="716"/>
        <v>Y</v>
      </c>
      <c r="L1760" s="44"/>
      <c r="M1760" s="38" t="str">
        <f t="shared" si="721"/>
        <v/>
      </c>
      <c r="N1760" s="38" t="str">
        <f t="shared" si="722"/>
        <v/>
      </c>
      <c r="O1760" s="38" t="str">
        <f t="shared" si="717"/>
        <v/>
      </c>
      <c r="P1760" s="44"/>
      <c r="Q1760" s="44"/>
      <c r="R1760" s="44"/>
      <c r="S1760" s="44"/>
      <c r="T1760" s="44"/>
      <c r="U1760" s="44"/>
      <c r="V1760" s="44"/>
      <c r="W1760" s="44"/>
      <c r="X1760" s="44"/>
      <c r="Y1760" s="38" t="str">
        <f t="shared" si="725"/>
        <v>Y</v>
      </c>
      <c r="Z1760" s="38" t="str">
        <f t="shared" si="726"/>
        <v>Y</v>
      </c>
      <c r="AA1760" s="38" t="str">
        <f t="shared" si="723"/>
        <v>Y</v>
      </c>
      <c r="AC1760" s="59"/>
      <c r="AD1760" s="204"/>
      <c r="AE1760" s="38"/>
      <c r="AF1760" s="38"/>
      <c r="AG1760" s="125">
        <f t="shared" si="718"/>
        <v>285.58100000000002</v>
      </c>
      <c r="AH1760" s="39">
        <v>11</v>
      </c>
      <c r="AI1760" s="123">
        <f t="shared" si="719"/>
        <v>187481.85165388387</v>
      </c>
      <c r="AM1760" s="40">
        <f t="shared" si="710"/>
        <v>26</v>
      </c>
      <c r="AN1760" s="39">
        <f t="shared" si="727"/>
        <v>0.8</v>
      </c>
      <c r="AO1760" s="204">
        <f t="shared" si="720"/>
        <v>1.386800896760899E-4</v>
      </c>
      <c r="AP1760" s="204"/>
      <c r="AQ1760" s="59"/>
      <c r="AR1760" s="59"/>
      <c r="AS1760" s="115">
        <f t="shared" si="711"/>
        <v>1</v>
      </c>
      <c r="AT1760" s="115">
        <f t="shared" si="712"/>
        <v>0</v>
      </c>
      <c r="AU1760" s="115"/>
      <c r="AV1760" s="115"/>
      <c r="AY1760" s="115"/>
      <c r="AZ1760" s="115"/>
      <c r="BA1760" s="43">
        <v>49</v>
      </c>
      <c r="BB1760" s="43" t="s">
        <v>750</v>
      </c>
      <c r="BC1760" s="189" t="s">
        <v>554</v>
      </c>
      <c r="BD1760" t="s">
        <v>851</v>
      </c>
      <c r="BE1760" s="37" t="s">
        <v>656</v>
      </c>
      <c r="BF1760" s="38"/>
      <c r="BG1760" s="43"/>
      <c r="BH1760" s="189" t="s">
        <v>13</v>
      </c>
      <c r="BI1760" s="43" t="s">
        <v>1387</v>
      </c>
      <c r="BJ1760" s="43" t="s">
        <v>1388</v>
      </c>
      <c r="BK1760" s="189" t="s">
        <v>1489</v>
      </c>
      <c r="BN1760" s="43"/>
      <c r="BO1760" s="43" t="s">
        <v>1395</v>
      </c>
      <c r="BP1760" s="48" t="s">
        <v>1406</v>
      </c>
      <c r="BS1760" s="43" t="s">
        <v>538</v>
      </c>
      <c r="BT1760" s="190" t="s">
        <v>2325</v>
      </c>
      <c r="BU1760" s="190"/>
      <c r="BV1760" s="190"/>
      <c r="BW1760" s="249">
        <v>36846</v>
      </c>
      <c r="BX1760" s="249"/>
      <c r="BY1760" s="48" t="s">
        <v>451</v>
      </c>
      <c r="BZ1760" s="191">
        <v>26</v>
      </c>
      <c r="CA1760" s="43" t="s">
        <v>1396</v>
      </c>
      <c r="CD1760" s="124" t="s">
        <v>1397</v>
      </c>
      <c r="CE1760" s="43"/>
      <c r="CR1760" s="43" t="s">
        <v>751</v>
      </c>
      <c r="CU1760" s="192">
        <v>204.19900000000001</v>
      </c>
      <c r="CV1760" s="39" t="s">
        <v>1395</v>
      </c>
      <c r="CW1760" s="2"/>
      <c r="CX1760" s="193"/>
      <c r="CY1760" s="39" t="s">
        <v>2438</v>
      </c>
      <c r="CZ1760" s="192">
        <v>285.58100000000002</v>
      </c>
      <c r="DA1760" s="43" t="s">
        <v>2046</v>
      </c>
      <c r="DD1760" s="43" t="s">
        <v>1397</v>
      </c>
      <c r="DE1760" s="43"/>
      <c r="DF1760" s="43"/>
      <c r="DG1760" s="43"/>
      <c r="DH1760" s="43"/>
      <c r="DI1760" s="43"/>
      <c r="DJ1760" s="43"/>
      <c r="DK1760" s="43"/>
      <c r="DL1760" s="43"/>
      <c r="DM1760" s="43"/>
      <c r="DN1760" s="43"/>
      <c r="DO1760" s="43"/>
      <c r="DP1760" s="43"/>
      <c r="DQ1760" s="43"/>
      <c r="DR1760" s="124"/>
      <c r="DS1760" s="43"/>
    </row>
    <row r="1761" spans="1:123" s="39" customFormat="1" hidden="1" x14ac:dyDescent="0.2">
      <c r="A1761" s="44" t="str">
        <f t="shared" si="707"/>
        <v>Redfield</v>
      </c>
      <c r="B1761" s="44" t="str">
        <f t="shared" si="706"/>
        <v>1,1-Dichloroethylene</v>
      </c>
      <c r="C1761" s="38" t="s">
        <v>2587</v>
      </c>
      <c r="D1761" s="38" t="str">
        <f t="shared" si="713"/>
        <v>SI</v>
      </c>
      <c r="E1761" s="189" t="s">
        <v>371</v>
      </c>
      <c r="F1761" s="155" t="str">
        <f t="shared" si="709"/>
        <v>Residence 176</v>
      </c>
      <c r="G1761" s="44" t="str">
        <f t="shared" si="708"/>
        <v>residential</v>
      </c>
      <c r="H1761" s="44" t="str">
        <f t="shared" si="724"/>
        <v>Basement</v>
      </c>
      <c r="I1761" s="38" t="str">
        <f t="shared" si="714"/>
        <v>Y</v>
      </c>
      <c r="J1761" s="38" t="str">
        <f t="shared" si="715"/>
        <v>Y</v>
      </c>
      <c r="K1761" s="38" t="str">
        <f t="shared" si="716"/>
        <v>Y</v>
      </c>
      <c r="L1761" s="44"/>
      <c r="M1761" s="38" t="str">
        <f t="shared" si="721"/>
        <v/>
      </c>
      <c r="N1761" s="38" t="str">
        <f t="shared" si="722"/>
        <v/>
      </c>
      <c r="O1761" s="38" t="str">
        <f t="shared" si="717"/>
        <v/>
      </c>
      <c r="P1761" s="44"/>
      <c r="Q1761" s="44"/>
      <c r="R1761" s="44"/>
      <c r="S1761" s="44"/>
      <c r="T1761" s="44"/>
      <c r="U1761" s="44"/>
      <c r="V1761" s="44"/>
      <c r="W1761" s="44"/>
      <c r="X1761" s="44"/>
      <c r="Y1761" s="38" t="str">
        <f t="shared" si="725"/>
        <v>Y</v>
      </c>
      <c r="Z1761" s="38" t="str">
        <f t="shared" si="726"/>
        <v>Y</v>
      </c>
      <c r="AA1761" s="38" t="str">
        <f t="shared" si="723"/>
        <v>Y</v>
      </c>
      <c r="AC1761" s="59"/>
      <c r="AD1761" s="204"/>
      <c r="AE1761" s="38"/>
      <c r="AF1761" s="38"/>
      <c r="AG1761" s="125">
        <f t="shared" si="718"/>
        <v>299.99099999999999</v>
      </c>
      <c r="AH1761" s="39">
        <v>11</v>
      </c>
      <c r="AI1761" s="123">
        <f t="shared" si="719"/>
        <v>196941.91196018041</v>
      </c>
      <c r="AM1761" s="40">
        <f t="shared" si="710"/>
        <v>22</v>
      </c>
      <c r="AN1761" s="39">
        <f t="shared" si="727"/>
        <v>0.8</v>
      </c>
      <c r="AO1761" s="204">
        <f t="shared" si="720"/>
        <v>1.1170806549521145E-4</v>
      </c>
      <c r="AP1761" s="204"/>
      <c r="AQ1761" s="59"/>
      <c r="AR1761" s="59"/>
      <c r="AS1761" s="115">
        <f t="shared" si="711"/>
        <v>1</v>
      </c>
      <c r="AT1761" s="115">
        <f t="shared" si="712"/>
        <v>0</v>
      </c>
      <c r="AU1761" s="115"/>
      <c r="AV1761" s="115"/>
      <c r="AY1761" s="115"/>
      <c r="AZ1761" s="115"/>
      <c r="BA1761" s="43">
        <v>49</v>
      </c>
      <c r="BB1761" s="43" t="s">
        <v>750</v>
      </c>
      <c r="BC1761" s="189" t="s">
        <v>554</v>
      </c>
      <c r="BD1761" t="s">
        <v>851</v>
      </c>
      <c r="BE1761" s="37" t="s">
        <v>656</v>
      </c>
      <c r="BF1761" s="38"/>
      <c r="BG1761" s="43"/>
      <c r="BH1761" s="189" t="s">
        <v>14</v>
      </c>
      <c r="BI1761" s="43" t="s">
        <v>1387</v>
      </c>
      <c r="BJ1761" s="43" t="s">
        <v>1388</v>
      </c>
      <c r="BK1761" s="189" t="s">
        <v>573</v>
      </c>
      <c r="BN1761" s="43"/>
      <c r="BO1761" s="43" t="s">
        <v>1395</v>
      </c>
      <c r="BP1761" s="48" t="s">
        <v>1406</v>
      </c>
      <c r="BS1761" s="43" t="s">
        <v>538</v>
      </c>
      <c r="BT1761" s="190" t="s">
        <v>2322</v>
      </c>
      <c r="BU1761" s="190"/>
      <c r="BV1761" s="190"/>
      <c r="BW1761" s="249">
        <v>36931</v>
      </c>
      <c r="BX1761" s="249"/>
      <c r="BY1761" s="48" t="s">
        <v>451</v>
      </c>
      <c r="BZ1761" s="191">
        <v>22</v>
      </c>
      <c r="CA1761" s="43" t="s">
        <v>1396</v>
      </c>
      <c r="CD1761" s="124" t="s">
        <v>1397</v>
      </c>
      <c r="CE1761" s="43"/>
      <c r="CR1761" s="43" t="s">
        <v>751</v>
      </c>
      <c r="CU1761" s="192">
        <v>155.22999999999999</v>
      </c>
      <c r="CV1761" s="39" t="s">
        <v>1395</v>
      </c>
      <c r="CW1761" s="2"/>
      <c r="CX1761" s="193"/>
      <c r="CY1761" s="39" t="s">
        <v>2438</v>
      </c>
      <c r="CZ1761" s="192">
        <v>299.99099999999999</v>
      </c>
      <c r="DA1761" s="43" t="s">
        <v>2046</v>
      </c>
      <c r="DD1761" s="43" t="s">
        <v>1397</v>
      </c>
      <c r="DE1761" s="43"/>
      <c r="DF1761" s="43"/>
      <c r="DG1761" s="43"/>
      <c r="DH1761" s="43"/>
      <c r="DI1761" s="43"/>
      <c r="DJ1761" s="43"/>
      <c r="DK1761" s="43"/>
      <c r="DL1761" s="43"/>
      <c r="DM1761" s="43"/>
      <c r="DN1761" s="43"/>
      <c r="DO1761" s="43"/>
      <c r="DP1761" s="43"/>
      <c r="DQ1761" s="43"/>
      <c r="DR1761" s="124"/>
      <c r="DS1761" s="43"/>
    </row>
    <row r="1762" spans="1:123" s="39" customFormat="1" hidden="1" x14ac:dyDescent="0.2">
      <c r="A1762" s="44" t="str">
        <f t="shared" si="707"/>
        <v>Redfield</v>
      </c>
      <c r="B1762" s="44" t="str">
        <f t="shared" si="706"/>
        <v>1,1-Dichloroethylene</v>
      </c>
      <c r="C1762" s="38" t="s">
        <v>2587</v>
      </c>
      <c r="D1762" s="38" t="str">
        <f t="shared" si="713"/>
        <v>SI</v>
      </c>
      <c r="E1762" s="189" t="s">
        <v>371</v>
      </c>
      <c r="F1762" s="155" t="str">
        <f t="shared" si="709"/>
        <v>Residence 177</v>
      </c>
      <c r="G1762" s="44" t="str">
        <f t="shared" si="708"/>
        <v>residential</v>
      </c>
      <c r="H1762" s="44" t="str">
        <f t="shared" si="724"/>
        <v>Basement</v>
      </c>
      <c r="I1762" s="38" t="str">
        <f t="shared" si="714"/>
        <v>Y</v>
      </c>
      <c r="J1762" s="38" t="str">
        <f t="shared" si="715"/>
        <v>Y</v>
      </c>
      <c r="K1762" s="38" t="str">
        <f t="shared" si="716"/>
        <v>Y</v>
      </c>
      <c r="L1762" s="44"/>
      <c r="M1762" s="38" t="str">
        <f t="shared" si="721"/>
        <v/>
      </c>
      <c r="N1762" s="38" t="str">
        <f t="shared" si="722"/>
        <v/>
      </c>
      <c r="O1762" s="38" t="str">
        <f t="shared" si="717"/>
        <v/>
      </c>
      <c r="P1762" s="44"/>
      <c r="Q1762" s="44"/>
      <c r="R1762" s="44"/>
      <c r="S1762" s="44"/>
      <c r="T1762" s="44"/>
      <c r="U1762" s="44"/>
      <c r="V1762" s="44"/>
      <c r="W1762" s="44"/>
      <c r="X1762" s="44"/>
      <c r="Y1762" s="38" t="str">
        <f t="shared" si="725"/>
        <v>Y</v>
      </c>
      <c r="Z1762" s="38" t="str">
        <f t="shared" si="726"/>
        <v>Y</v>
      </c>
      <c r="AA1762" s="38" t="str">
        <f t="shared" si="723"/>
        <v>Y</v>
      </c>
      <c r="AC1762" s="59"/>
      <c r="AD1762" s="204"/>
      <c r="AE1762" s="38"/>
      <c r="AF1762" s="38"/>
      <c r="AG1762" s="125">
        <f t="shared" si="718"/>
        <v>299.99099999999999</v>
      </c>
      <c r="AH1762" s="39">
        <v>11</v>
      </c>
      <c r="AI1762" s="123">
        <f t="shared" si="719"/>
        <v>196941.91196018041</v>
      </c>
      <c r="AM1762" s="40">
        <f t="shared" si="710"/>
        <v>38</v>
      </c>
      <c r="AN1762" s="39">
        <f t="shared" si="727"/>
        <v>0.8</v>
      </c>
      <c r="AO1762" s="204">
        <f t="shared" si="720"/>
        <v>1.9295029494627433E-4</v>
      </c>
      <c r="AP1762" s="204"/>
      <c r="AQ1762" s="59"/>
      <c r="AR1762" s="59"/>
      <c r="AS1762" s="115">
        <f t="shared" si="711"/>
        <v>1</v>
      </c>
      <c r="AT1762" s="115">
        <f t="shared" si="712"/>
        <v>0</v>
      </c>
      <c r="AU1762" s="115"/>
      <c r="AV1762" s="115"/>
      <c r="AY1762" s="115"/>
      <c r="AZ1762" s="115"/>
      <c r="BA1762" s="43">
        <v>49</v>
      </c>
      <c r="BB1762" s="43" t="s">
        <v>750</v>
      </c>
      <c r="BC1762" s="189" t="s">
        <v>554</v>
      </c>
      <c r="BD1762" t="s">
        <v>851</v>
      </c>
      <c r="BE1762" s="37" t="s">
        <v>656</v>
      </c>
      <c r="BF1762" s="38"/>
      <c r="BG1762" s="43"/>
      <c r="BH1762" s="189" t="s">
        <v>15</v>
      </c>
      <c r="BI1762" s="43" t="s">
        <v>1387</v>
      </c>
      <c r="BJ1762" s="43" t="s">
        <v>1388</v>
      </c>
      <c r="BK1762" s="189" t="s">
        <v>573</v>
      </c>
      <c r="BN1762" s="43"/>
      <c r="BO1762" s="43" t="s">
        <v>1395</v>
      </c>
      <c r="BP1762" s="48" t="s">
        <v>1406</v>
      </c>
      <c r="BS1762" s="43" t="s">
        <v>538</v>
      </c>
      <c r="BT1762" s="190" t="s">
        <v>2322</v>
      </c>
      <c r="BU1762" s="190"/>
      <c r="BV1762" s="190"/>
      <c r="BW1762" s="249">
        <v>36833</v>
      </c>
      <c r="BX1762" s="249"/>
      <c r="BY1762" s="48" t="s">
        <v>451</v>
      </c>
      <c r="BZ1762" s="191">
        <v>38</v>
      </c>
      <c r="CA1762" s="43" t="s">
        <v>1396</v>
      </c>
      <c r="CD1762" s="124" t="s">
        <v>1397</v>
      </c>
      <c r="CE1762" s="43"/>
      <c r="CR1762" s="43" t="s">
        <v>751</v>
      </c>
      <c r="CU1762" s="192">
        <v>146.12899999999999</v>
      </c>
      <c r="CV1762" s="39" t="s">
        <v>1395</v>
      </c>
      <c r="CW1762" s="2"/>
      <c r="CX1762" s="193"/>
      <c r="CY1762" s="39" t="s">
        <v>2438</v>
      </c>
      <c r="CZ1762" s="192">
        <v>299.99099999999999</v>
      </c>
      <c r="DA1762" s="43" t="s">
        <v>2046</v>
      </c>
      <c r="DD1762" s="43" t="s">
        <v>1397</v>
      </c>
      <c r="DE1762" s="43"/>
      <c r="DF1762" s="43"/>
      <c r="DG1762" s="43"/>
      <c r="DH1762" s="43"/>
      <c r="DI1762" s="43"/>
      <c r="DJ1762" s="43"/>
      <c r="DK1762" s="43"/>
      <c r="DL1762" s="43"/>
      <c r="DM1762" s="43"/>
      <c r="DN1762" s="43"/>
      <c r="DO1762" s="43"/>
      <c r="DP1762" s="43"/>
      <c r="DQ1762" s="43"/>
      <c r="DR1762" s="124"/>
      <c r="DS1762" s="43"/>
    </row>
    <row r="1763" spans="1:123" s="39" customFormat="1" hidden="1" x14ac:dyDescent="0.2">
      <c r="A1763" s="44" t="str">
        <f t="shared" si="707"/>
        <v>Redfield</v>
      </c>
      <c r="B1763" s="44" t="str">
        <f t="shared" si="706"/>
        <v>1,1-Dichloroethylene</v>
      </c>
      <c r="C1763" s="38" t="s">
        <v>2587</v>
      </c>
      <c r="D1763" s="38" t="str">
        <f t="shared" si="713"/>
        <v>SI</v>
      </c>
      <c r="E1763" s="189" t="s">
        <v>371</v>
      </c>
      <c r="F1763" s="155" t="str">
        <f t="shared" si="709"/>
        <v>Residence 178</v>
      </c>
      <c r="G1763" s="44" t="str">
        <f t="shared" si="708"/>
        <v>residential</v>
      </c>
      <c r="H1763" s="44" t="str">
        <f t="shared" si="724"/>
        <v>Basement</v>
      </c>
      <c r="I1763" s="38" t="str">
        <f t="shared" si="714"/>
        <v>Y</v>
      </c>
      <c r="J1763" s="38" t="str">
        <f t="shared" si="715"/>
        <v>Y</v>
      </c>
      <c r="K1763" s="38" t="str">
        <f t="shared" si="716"/>
        <v>Y</v>
      </c>
      <c r="L1763" s="44"/>
      <c r="M1763" s="38" t="str">
        <f t="shared" si="721"/>
        <v/>
      </c>
      <c r="N1763" s="38" t="str">
        <f t="shared" si="722"/>
        <v/>
      </c>
      <c r="O1763" s="38" t="str">
        <f t="shared" si="717"/>
        <v/>
      </c>
      <c r="P1763" s="44"/>
      <c r="Q1763" s="44"/>
      <c r="R1763" s="44"/>
      <c r="S1763" s="44"/>
      <c r="T1763" s="44"/>
      <c r="U1763" s="44"/>
      <c r="V1763" s="44"/>
      <c r="W1763" s="44"/>
      <c r="X1763" s="44"/>
      <c r="Y1763" s="38" t="str">
        <f t="shared" si="725"/>
        <v>Y</v>
      </c>
      <c r="Z1763" s="38" t="str">
        <f t="shared" si="726"/>
        <v>Y</v>
      </c>
      <c r="AA1763" s="38" t="str">
        <f t="shared" si="723"/>
        <v>Y</v>
      </c>
      <c r="AC1763" s="59"/>
      <c r="AD1763" s="204"/>
      <c r="AE1763" s="38"/>
      <c r="AF1763" s="38"/>
      <c r="AG1763" s="125">
        <f t="shared" si="718"/>
        <v>283.87200000000001</v>
      </c>
      <c r="AH1763" s="39">
        <v>11</v>
      </c>
      <c r="AI1763" s="123">
        <f t="shared" si="719"/>
        <v>186359.90557036822</v>
      </c>
      <c r="AM1763" s="40">
        <f t="shared" si="710"/>
        <v>33</v>
      </c>
      <c r="AN1763" s="39">
        <f t="shared" si="727"/>
        <v>0.8</v>
      </c>
      <c r="AO1763" s="204">
        <f t="shared" si="720"/>
        <v>1.770767156111239E-4</v>
      </c>
      <c r="AP1763" s="204"/>
      <c r="AQ1763" s="59"/>
      <c r="AR1763" s="59"/>
      <c r="AS1763" s="115">
        <f t="shared" si="711"/>
        <v>1</v>
      </c>
      <c r="AT1763" s="115">
        <f t="shared" si="712"/>
        <v>0</v>
      </c>
      <c r="AU1763" s="115"/>
      <c r="AV1763" s="115"/>
      <c r="AY1763" s="115"/>
      <c r="AZ1763" s="115"/>
      <c r="BA1763" s="43">
        <v>49</v>
      </c>
      <c r="BB1763" s="43" t="s">
        <v>750</v>
      </c>
      <c r="BC1763" s="189" t="s">
        <v>554</v>
      </c>
      <c r="BD1763" t="s">
        <v>851</v>
      </c>
      <c r="BE1763" s="37" t="s">
        <v>656</v>
      </c>
      <c r="BF1763" s="38"/>
      <c r="BG1763" s="43"/>
      <c r="BH1763" s="189" t="s">
        <v>16</v>
      </c>
      <c r="BI1763" s="43" t="s">
        <v>1387</v>
      </c>
      <c r="BJ1763" s="43" t="s">
        <v>1388</v>
      </c>
      <c r="BK1763" s="189" t="s">
        <v>573</v>
      </c>
      <c r="BN1763" s="43"/>
      <c r="BO1763" s="43" t="s">
        <v>1395</v>
      </c>
      <c r="BP1763" s="48" t="s">
        <v>1406</v>
      </c>
      <c r="BS1763" s="43" t="s">
        <v>538</v>
      </c>
      <c r="BT1763" s="190" t="s">
        <v>2322</v>
      </c>
      <c r="BU1763" s="190"/>
      <c r="BV1763" s="190"/>
      <c r="BW1763" s="249">
        <v>36823</v>
      </c>
      <c r="BX1763" s="249"/>
      <c r="BY1763" s="48" t="s">
        <v>451</v>
      </c>
      <c r="BZ1763" s="191">
        <v>33</v>
      </c>
      <c r="CA1763" s="43" t="s">
        <v>1396</v>
      </c>
      <c r="CD1763" s="124" t="s">
        <v>1397</v>
      </c>
      <c r="CE1763" s="43"/>
      <c r="CR1763" s="43" t="s">
        <v>751</v>
      </c>
      <c r="CU1763" s="192">
        <v>256.62700000000001</v>
      </c>
      <c r="CV1763" s="39" t="s">
        <v>1395</v>
      </c>
      <c r="CW1763" s="2"/>
      <c r="CX1763" s="193"/>
      <c r="CY1763" s="39" t="s">
        <v>2438</v>
      </c>
      <c r="CZ1763" s="192">
        <v>283.87200000000001</v>
      </c>
      <c r="DA1763" s="43" t="s">
        <v>2046</v>
      </c>
      <c r="DD1763" s="43" t="s">
        <v>1397</v>
      </c>
      <c r="DE1763" s="43"/>
      <c r="DF1763" s="43"/>
      <c r="DG1763" s="43"/>
      <c r="DH1763" s="43"/>
      <c r="DI1763" s="43"/>
      <c r="DJ1763" s="43"/>
      <c r="DK1763" s="43"/>
      <c r="DL1763" s="43"/>
      <c r="DM1763" s="43"/>
      <c r="DN1763" s="43"/>
      <c r="DO1763" s="43"/>
      <c r="DP1763" s="43"/>
      <c r="DQ1763" s="43"/>
      <c r="DR1763" s="124"/>
      <c r="DS1763" s="43"/>
    </row>
    <row r="1764" spans="1:123" s="39" customFormat="1" hidden="1" x14ac:dyDescent="0.2">
      <c r="A1764" s="44" t="str">
        <f t="shared" si="707"/>
        <v>Redfield</v>
      </c>
      <c r="B1764" s="44" t="str">
        <f t="shared" si="706"/>
        <v>1,1-Dichloroethylene</v>
      </c>
      <c r="C1764" s="38" t="s">
        <v>2587</v>
      </c>
      <c r="D1764" s="38" t="str">
        <f t="shared" si="713"/>
        <v>SI</v>
      </c>
      <c r="E1764" s="189" t="s">
        <v>371</v>
      </c>
      <c r="F1764" s="155" t="str">
        <f t="shared" si="709"/>
        <v>Residence 179</v>
      </c>
      <c r="G1764" s="44" t="str">
        <f t="shared" si="708"/>
        <v>residential</v>
      </c>
      <c r="H1764" s="44" t="str">
        <f t="shared" si="724"/>
        <v>Basement</v>
      </c>
      <c r="I1764" s="38" t="str">
        <f t="shared" si="714"/>
        <v>Y</v>
      </c>
      <c r="J1764" s="38" t="str">
        <f t="shared" si="715"/>
        <v>Y</v>
      </c>
      <c r="K1764" s="38" t="str">
        <f t="shared" si="716"/>
        <v>Y</v>
      </c>
      <c r="L1764" s="44"/>
      <c r="M1764" s="38" t="str">
        <f t="shared" si="721"/>
        <v/>
      </c>
      <c r="N1764" s="38" t="str">
        <f t="shared" si="722"/>
        <v/>
      </c>
      <c r="O1764" s="38" t="str">
        <f t="shared" si="717"/>
        <v/>
      </c>
      <c r="P1764" s="44"/>
      <c r="Q1764" s="44"/>
      <c r="R1764" s="44"/>
      <c r="S1764" s="44"/>
      <c r="T1764" s="44"/>
      <c r="U1764" s="44"/>
      <c r="V1764" s="44"/>
      <c r="W1764" s="44"/>
      <c r="X1764" s="44"/>
      <c r="Y1764" s="38" t="str">
        <f t="shared" si="725"/>
        <v>Y</v>
      </c>
      <c r="Z1764" s="38" t="str">
        <f t="shared" si="726"/>
        <v>Y</v>
      </c>
      <c r="AA1764" s="38" t="str">
        <f t="shared" si="723"/>
        <v>Y</v>
      </c>
      <c r="AC1764" s="59"/>
      <c r="AD1764" s="204"/>
      <c r="AE1764" s="38"/>
      <c r="AF1764" s="38"/>
      <c r="AG1764" s="125">
        <f t="shared" si="718"/>
        <v>185.69</v>
      </c>
      <c r="AH1764" s="39">
        <v>11</v>
      </c>
      <c r="AI1764" s="123">
        <f t="shared" si="719"/>
        <v>121904.13589702992</v>
      </c>
      <c r="AM1764" s="40">
        <f t="shared" si="710"/>
        <v>4.8000001907348597</v>
      </c>
      <c r="AN1764" s="39">
        <f t="shared" si="727"/>
        <v>0.8</v>
      </c>
      <c r="AO1764" s="204">
        <f t="shared" si="720"/>
        <v>3.9375203764943037E-5</v>
      </c>
      <c r="AP1764" s="204"/>
      <c r="AQ1764" s="59"/>
      <c r="AR1764" s="59"/>
      <c r="AS1764" s="115">
        <f t="shared" si="711"/>
        <v>1</v>
      </c>
      <c r="AT1764" s="115">
        <f t="shared" si="712"/>
        <v>0</v>
      </c>
      <c r="AU1764" s="115"/>
      <c r="AV1764" s="115"/>
      <c r="AY1764" s="115"/>
      <c r="AZ1764" s="115"/>
      <c r="BA1764" s="43">
        <v>49</v>
      </c>
      <c r="BB1764" s="43" t="s">
        <v>750</v>
      </c>
      <c r="BC1764" s="189" t="s">
        <v>554</v>
      </c>
      <c r="BD1764" t="s">
        <v>851</v>
      </c>
      <c r="BE1764" s="37" t="s">
        <v>656</v>
      </c>
      <c r="BF1764" s="38"/>
      <c r="BG1764" s="43"/>
      <c r="BH1764" s="189" t="s">
        <v>17</v>
      </c>
      <c r="BI1764" s="43" t="s">
        <v>1387</v>
      </c>
      <c r="BJ1764" s="43" t="s">
        <v>1388</v>
      </c>
      <c r="BK1764" s="189" t="s">
        <v>573</v>
      </c>
      <c r="BN1764" s="43"/>
      <c r="BO1764" s="43" t="s">
        <v>1395</v>
      </c>
      <c r="BP1764" s="48" t="s">
        <v>1406</v>
      </c>
      <c r="BS1764" s="43" t="s">
        <v>538</v>
      </c>
      <c r="BT1764" s="190" t="s">
        <v>2324</v>
      </c>
      <c r="BU1764" s="190"/>
      <c r="BV1764" s="190"/>
      <c r="BW1764" s="249">
        <v>36838</v>
      </c>
      <c r="BX1764" s="249"/>
      <c r="BY1764" s="48" t="s">
        <v>451</v>
      </c>
      <c r="BZ1764" s="191">
        <v>4.8000001907348597</v>
      </c>
      <c r="CA1764" s="43" t="s">
        <v>1396</v>
      </c>
      <c r="CD1764" s="124" t="s">
        <v>1397</v>
      </c>
      <c r="CE1764" s="43"/>
      <c r="CR1764" s="43" t="s">
        <v>751</v>
      </c>
      <c r="CU1764" s="192">
        <v>282.899</v>
      </c>
      <c r="CV1764" s="39" t="s">
        <v>1395</v>
      </c>
      <c r="CW1764" s="2"/>
      <c r="CX1764" s="193"/>
      <c r="CY1764" s="39" t="s">
        <v>2438</v>
      </c>
      <c r="CZ1764" s="192">
        <v>185.69</v>
      </c>
      <c r="DA1764" s="43" t="s">
        <v>2046</v>
      </c>
      <c r="DD1764" s="43" t="s">
        <v>1397</v>
      </c>
      <c r="DE1764" s="43"/>
      <c r="DF1764" s="43"/>
      <c r="DG1764" s="43"/>
      <c r="DH1764" s="43"/>
      <c r="DI1764" s="43"/>
      <c r="DJ1764" s="43"/>
      <c r="DK1764" s="43"/>
      <c r="DL1764" s="43"/>
      <c r="DM1764" s="43"/>
      <c r="DN1764" s="43"/>
      <c r="DO1764" s="43"/>
      <c r="DP1764" s="43"/>
      <c r="DQ1764" s="43"/>
      <c r="DR1764" s="124"/>
      <c r="DS1764" s="43"/>
    </row>
    <row r="1765" spans="1:123" s="39" customFormat="1" hidden="1" x14ac:dyDescent="0.2">
      <c r="A1765" s="44" t="str">
        <f t="shared" si="707"/>
        <v>Redfield</v>
      </c>
      <c r="B1765" s="44" t="str">
        <f t="shared" ref="B1765:B1828" si="728">BS1765</f>
        <v>1,1-Dichloroethylene</v>
      </c>
      <c r="C1765" s="38" t="s">
        <v>2587</v>
      </c>
      <c r="D1765" s="38" t="str">
        <f t="shared" si="713"/>
        <v>SI</v>
      </c>
      <c r="E1765" s="189" t="s">
        <v>371</v>
      </c>
      <c r="F1765" s="155" t="str">
        <f t="shared" si="709"/>
        <v>Residence 180</v>
      </c>
      <c r="G1765" s="44" t="str">
        <f t="shared" si="708"/>
        <v>residential</v>
      </c>
      <c r="H1765" s="44" t="str">
        <f t="shared" si="724"/>
        <v>Crawlspace</v>
      </c>
      <c r="I1765" s="38" t="str">
        <f t="shared" si="714"/>
        <v>Y</v>
      </c>
      <c r="J1765" s="38" t="str">
        <f t="shared" si="715"/>
        <v>Y</v>
      </c>
      <c r="K1765" s="38" t="str">
        <f t="shared" si="716"/>
        <v>Y</v>
      </c>
      <c r="L1765" s="44"/>
      <c r="M1765" s="38" t="str">
        <f t="shared" si="721"/>
        <v/>
      </c>
      <c r="N1765" s="38" t="str">
        <f t="shared" si="722"/>
        <v/>
      </c>
      <c r="O1765" s="38" t="str">
        <f t="shared" si="717"/>
        <v/>
      </c>
      <c r="P1765" s="44"/>
      <c r="Q1765" s="44"/>
      <c r="R1765" s="44"/>
      <c r="S1765" s="44"/>
      <c r="T1765" s="44"/>
      <c r="U1765" s="44"/>
      <c r="V1765" s="44"/>
      <c r="W1765" s="44"/>
      <c r="X1765" s="44"/>
      <c r="Y1765" s="38" t="str">
        <f t="shared" si="725"/>
        <v>Y</v>
      </c>
      <c r="Z1765" s="38" t="str">
        <f t="shared" si="726"/>
        <v>Y</v>
      </c>
      <c r="AA1765" s="38" t="str">
        <f t="shared" si="723"/>
        <v>Y</v>
      </c>
      <c r="AC1765" s="59"/>
      <c r="AD1765" s="204"/>
      <c r="AE1765" s="38"/>
      <c r="AF1765" s="38"/>
      <c r="AG1765" s="125">
        <f t="shared" si="718"/>
        <v>296.358</v>
      </c>
      <c r="AH1765" s="39">
        <v>11</v>
      </c>
      <c r="AI1765" s="123">
        <f t="shared" si="719"/>
        <v>194556.87385519949</v>
      </c>
      <c r="AM1765" s="40">
        <f t="shared" si="710"/>
        <v>8.1999998092651296</v>
      </c>
      <c r="AN1765" s="39">
        <f t="shared" si="727"/>
        <v>0.8</v>
      </c>
      <c r="AO1765" s="204">
        <f t="shared" si="720"/>
        <v>4.2147057807723846E-5</v>
      </c>
      <c r="AP1765" s="204"/>
      <c r="AQ1765" s="59"/>
      <c r="AR1765" s="59"/>
      <c r="AS1765" s="115">
        <f t="shared" si="711"/>
        <v>1</v>
      </c>
      <c r="AT1765" s="115">
        <f t="shared" si="712"/>
        <v>0</v>
      </c>
      <c r="AU1765" s="115"/>
      <c r="AV1765" s="115"/>
      <c r="AY1765" s="115"/>
      <c r="AZ1765" s="115"/>
      <c r="BA1765" s="43">
        <v>49</v>
      </c>
      <c r="BB1765" s="43" t="s">
        <v>750</v>
      </c>
      <c r="BC1765" s="189" t="s">
        <v>554</v>
      </c>
      <c r="BD1765" t="s">
        <v>851</v>
      </c>
      <c r="BE1765" s="37" t="s">
        <v>656</v>
      </c>
      <c r="BF1765" s="38"/>
      <c r="BG1765" s="43"/>
      <c r="BH1765" s="189" t="s">
        <v>18</v>
      </c>
      <c r="BI1765" s="43" t="s">
        <v>1387</v>
      </c>
      <c r="BJ1765" s="43" t="s">
        <v>1388</v>
      </c>
      <c r="BK1765" s="189" t="s">
        <v>1489</v>
      </c>
      <c r="BN1765" s="43"/>
      <c r="BO1765" s="43" t="s">
        <v>1395</v>
      </c>
      <c r="BP1765" s="48" t="s">
        <v>1406</v>
      </c>
      <c r="BS1765" s="43" t="s">
        <v>538</v>
      </c>
      <c r="BT1765" s="190" t="s">
        <v>2322</v>
      </c>
      <c r="BU1765" s="190"/>
      <c r="BV1765" s="190"/>
      <c r="BW1765" s="249">
        <v>36985</v>
      </c>
      <c r="BX1765" s="249"/>
      <c r="BY1765" s="48" t="s">
        <v>451</v>
      </c>
      <c r="BZ1765" s="191">
        <v>8.1999998092651296</v>
      </c>
      <c r="CA1765" s="43" t="s">
        <v>1396</v>
      </c>
      <c r="CD1765" s="124" t="s">
        <v>1397</v>
      </c>
      <c r="CE1765" s="43"/>
      <c r="CR1765" s="43" t="s">
        <v>751</v>
      </c>
      <c r="CU1765" s="192">
        <v>229.881</v>
      </c>
      <c r="CV1765" s="39" t="s">
        <v>1395</v>
      </c>
      <c r="CW1765" s="2"/>
      <c r="CX1765" s="193"/>
      <c r="CY1765" s="39" t="s">
        <v>2438</v>
      </c>
      <c r="CZ1765" s="192">
        <v>296.358</v>
      </c>
      <c r="DA1765" s="43" t="s">
        <v>2046</v>
      </c>
      <c r="DD1765" s="43" t="s">
        <v>1397</v>
      </c>
      <c r="DE1765" s="43"/>
      <c r="DF1765" s="43"/>
      <c r="DG1765" s="43"/>
      <c r="DH1765" s="43"/>
      <c r="DI1765" s="43"/>
      <c r="DJ1765" s="43"/>
      <c r="DK1765" s="43"/>
      <c r="DL1765" s="43"/>
      <c r="DM1765" s="43"/>
      <c r="DN1765" s="43"/>
      <c r="DO1765" s="43"/>
      <c r="DP1765" s="43"/>
      <c r="DQ1765" s="43"/>
      <c r="DR1765" s="124"/>
      <c r="DS1765" s="43"/>
    </row>
    <row r="1766" spans="1:123" s="39" customFormat="1" hidden="1" x14ac:dyDescent="0.2">
      <c r="A1766" s="44" t="str">
        <f t="shared" si="707"/>
        <v>Redfield</v>
      </c>
      <c r="B1766" s="44" t="str">
        <f t="shared" si="728"/>
        <v>1,1-Dichloroethylene</v>
      </c>
      <c r="C1766" s="38" t="s">
        <v>2587</v>
      </c>
      <c r="D1766" s="38" t="str">
        <f t="shared" si="713"/>
        <v>SI</v>
      </c>
      <c r="E1766" s="189" t="s">
        <v>371</v>
      </c>
      <c r="F1766" s="155" t="str">
        <f t="shared" si="709"/>
        <v>Residence 181</v>
      </c>
      <c r="G1766" s="44" t="str">
        <f t="shared" si="708"/>
        <v>residential</v>
      </c>
      <c r="H1766" s="44" t="str">
        <f t="shared" si="724"/>
        <v>Basement</v>
      </c>
      <c r="I1766" s="38" t="str">
        <f t="shared" si="714"/>
        <v>Y</v>
      </c>
      <c r="J1766" s="38" t="str">
        <f t="shared" si="715"/>
        <v>Y</v>
      </c>
      <c r="K1766" s="38" t="str">
        <f t="shared" si="716"/>
        <v>Y</v>
      </c>
      <c r="L1766" s="44"/>
      <c r="M1766" s="38" t="str">
        <f t="shared" si="721"/>
        <v/>
      </c>
      <c r="N1766" s="38" t="str">
        <f t="shared" si="722"/>
        <v/>
      </c>
      <c r="O1766" s="38" t="str">
        <f t="shared" si="717"/>
        <v/>
      </c>
      <c r="P1766" s="44"/>
      <c r="Q1766" s="44"/>
      <c r="R1766" s="44"/>
      <c r="S1766" s="44"/>
      <c r="T1766" s="44"/>
      <c r="U1766" s="44"/>
      <c r="V1766" s="44"/>
      <c r="W1766" s="44"/>
      <c r="X1766" s="44"/>
      <c r="Y1766" s="38" t="str">
        <f t="shared" si="725"/>
        <v>Y</v>
      </c>
      <c r="Z1766" s="38" t="str">
        <f t="shared" si="726"/>
        <v>Y</v>
      </c>
      <c r="AA1766" s="38" t="str">
        <f t="shared" si="723"/>
        <v>Y</v>
      </c>
      <c r="AC1766" s="59"/>
      <c r="AD1766" s="204"/>
      <c r="AE1766" s="38"/>
      <c r="AF1766" s="38"/>
      <c r="AG1766" s="125">
        <f t="shared" si="718"/>
        <v>299.99099999999999</v>
      </c>
      <c r="AH1766" s="39">
        <v>11</v>
      </c>
      <c r="AI1766" s="123">
        <f t="shared" si="719"/>
        <v>196941.91196018041</v>
      </c>
      <c r="AM1766" s="40">
        <f t="shared" si="710"/>
        <v>18</v>
      </c>
      <c r="AN1766" s="39">
        <f t="shared" si="727"/>
        <v>0.8</v>
      </c>
      <c r="AO1766" s="204">
        <f t="shared" si="720"/>
        <v>9.1397508132445726E-5</v>
      </c>
      <c r="AP1766" s="204"/>
      <c r="AQ1766" s="59"/>
      <c r="AR1766" s="59"/>
      <c r="AS1766" s="115">
        <f t="shared" si="711"/>
        <v>1</v>
      </c>
      <c r="AT1766" s="115">
        <f t="shared" si="712"/>
        <v>0</v>
      </c>
      <c r="AU1766" s="115"/>
      <c r="AV1766" s="115"/>
      <c r="AY1766" s="115"/>
      <c r="AZ1766" s="115"/>
      <c r="BA1766" s="43">
        <v>49</v>
      </c>
      <c r="BB1766" s="43" t="s">
        <v>750</v>
      </c>
      <c r="BC1766" s="189" t="s">
        <v>554</v>
      </c>
      <c r="BD1766" t="s">
        <v>851</v>
      </c>
      <c r="BE1766" s="37" t="s">
        <v>656</v>
      </c>
      <c r="BF1766" s="38"/>
      <c r="BG1766" s="43"/>
      <c r="BH1766" s="189" t="s">
        <v>19</v>
      </c>
      <c r="BI1766" s="43" t="s">
        <v>1387</v>
      </c>
      <c r="BJ1766" s="43" t="s">
        <v>1388</v>
      </c>
      <c r="BK1766" s="189" t="s">
        <v>573</v>
      </c>
      <c r="BN1766" s="43"/>
      <c r="BO1766" s="43" t="s">
        <v>1395</v>
      </c>
      <c r="BP1766" s="48" t="s">
        <v>1406</v>
      </c>
      <c r="BS1766" s="43" t="s">
        <v>538</v>
      </c>
      <c r="BT1766" s="190" t="s">
        <v>2322</v>
      </c>
      <c r="BU1766" s="190"/>
      <c r="BV1766" s="190"/>
      <c r="BW1766" s="249">
        <v>36819</v>
      </c>
      <c r="BX1766" s="249"/>
      <c r="BY1766" s="48" t="s">
        <v>451</v>
      </c>
      <c r="BZ1766" s="191">
        <v>18</v>
      </c>
      <c r="CA1766" s="43" t="s">
        <v>1396</v>
      </c>
      <c r="CD1766" s="124" t="s">
        <v>1397</v>
      </c>
      <c r="CE1766" s="43"/>
      <c r="CR1766" s="43" t="s">
        <v>751</v>
      </c>
      <c r="CU1766" s="192">
        <v>103.648</v>
      </c>
      <c r="CV1766" s="39" t="s">
        <v>1395</v>
      </c>
      <c r="CW1766" s="2"/>
      <c r="CX1766" s="193"/>
      <c r="CY1766" s="39" t="s">
        <v>2438</v>
      </c>
      <c r="CZ1766" s="192">
        <v>299.99099999999999</v>
      </c>
      <c r="DA1766" s="43" t="s">
        <v>2046</v>
      </c>
      <c r="DD1766" s="43" t="s">
        <v>1397</v>
      </c>
      <c r="DE1766" s="43"/>
      <c r="DF1766" s="43"/>
      <c r="DG1766" s="43"/>
      <c r="DH1766" s="43"/>
      <c r="DI1766" s="43"/>
      <c r="DJ1766" s="43"/>
      <c r="DK1766" s="43"/>
      <c r="DL1766" s="43"/>
      <c r="DM1766" s="43"/>
      <c r="DN1766" s="43"/>
      <c r="DO1766" s="43"/>
      <c r="DP1766" s="43"/>
      <c r="DQ1766" s="43"/>
      <c r="DR1766" s="124"/>
      <c r="DS1766" s="43"/>
    </row>
    <row r="1767" spans="1:123" s="39" customFormat="1" hidden="1" x14ac:dyDescent="0.2">
      <c r="A1767" s="44" t="str">
        <f t="shared" ref="A1767:A1830" si="729">BB1767</f>
        <v>Redfield</v>
      </c>
      <c r="B1767" s="44" t="str">
        <f t="shared" si="728"/>
        <v>1,1-Dichloroethylene</v>
      </c>
      <c r="C1767" s="38" t="s">
        <v>2587</v>
      </c>
      <c r="D1767" s="38" t="str">
        <f t="shared" si="713"/>
        <v>SI</v>
      </c>
      <c r="E1767" s="189" t="s">
        <v>371</v>
      </c>
      <c r="F1767" s="155" t="str">
        <f t="shared" si="709"/>
        <v>Residence 182</v>
      </c>
      <c r="G1767" s="44" t="str">
        <f t="shared" ref="G1767:G1830" si="730">BJ1767</f>
        <v>residential</v>
      </c>
      <c r="H1767" s="44" t="str">
        <f t="shared" si="724"/>
        <v>Basement</v>
      </c>
      <c r="I1767" s="38" t="str">
        <f t="shared" si="714"/>
        <v>Y</v>
      </c>
      <c r="J1767" s="38" t="str">
        <f t="shared" si="715"/>
        <v>Y</v>
      </c>
      <c r="K1767" s="38" t="str">
        <f t="shared" si="716"/>
        <v>Y</v>
      </c>
      <c r="L1767" s="44"/>
      <c r="M1767" s="38" t="str">
        <f t="shared" si="721"/>
        <v/>
      </c>
      <c r="N1767" s="38" t="str">
        <f t="shared" si="722"/>
        <v/>
      </c>
      <c r="O1767" s="38" t="str">
        <f t="shared" si="717"/>
        <v/>
      </c>
      <c r="P1767" s="44"/>
      <c r="Q1767" s="44"/>
      <c r="R1767" s="44"/>
      <c r="S1767" s="44"/>
      <c r="T1767" s="44"/>
      <c r="U1767" s="44"/>
      <c r="V1767" s="44"/>
      <c r="W1767" s="44"/>
      <c r="X1767" s="44"/>
      <c r="Y1767" s="38" t="str">
        <f t="shared" si="725"/>
        <v>Y</v>
      </c>
      <c r="Z1767" s="38" t="str">
        <f t="shared" si="726"/>
        <v>Y</v>
      </c>
      <c r="AA1767" s="38" t="str">
        <f t="shared" si="723"/>
        <v>Y</v>
      </c>
      <c r="AC1767" s="59"/>
      <c r="AD1767" s="204"/>
      <c r="AE1767" s="38"/>
      <c r="AF1767" s="38"/>
      <c r="AG1767" s="125">
        <f t="shared" si="718"/>
        <v>299.99099999999999</v>
      </c>
      <c r="AH1767" s="39">
        <v>11</v>
      </c>
      <c r="AI1767" s="123">
        <f t="shared" si="719"/>
        <v>196941.91196018041</v>
      </c>
      <c r="AM1767" s="40">
        <f t="shared" si="710"/>
        <v>2.4000000953674299</v>
      </c>
      <c r="AN1767" s="39">
        <f t="shared" si="727"/>
        <v>0.8</v>
      </c>
      <c r="AO1767" s="204">
        <f t="shared" si="720"/>
        <v>1.2186334901900845E-5</v>
      </c>
      <c r="AP1767" s="204"/>
      <c r="AQ1767" s="59"/>
      <c r="AR1767" s="59"/>
      <c r="AS1767" s="115">
        <f t="shared" si="711"/>
        <v>1</v>
      </c>
      <c r="AT1767" s="115">
        <f t="shared" si="712"/>
        <v>0</v>
      </c>
      <c r="AU1767" s="115"/>
      <c r="AV1767" s="115"/>
      <c r="AY1767" s="115"/>
      <c r="AZ1767" s="115"/>
      <c r="BA1767" s="43">
        <v>49</v>
      </c>
      <c r="BB1767" s="43" t="s">
        <v>750</v>
      </c>
      <c r="BC1767" s="189" t="s">
        <v>554</v>
      </c>
      <c r="BD1767" t="s">
        <v>851</v>
      </c>
      <c r="BE1767" s="37" t="s">
        <v>656</v>
      </c>
      <c r="BF1767" s="38"/>
      <c r="BG1767" s="43"/>
      <c r="BH1767" s="189" t="s">
        <v>20</v>
      </c>
      <c r="BI1767" s="43" t="s">
        <v>1387</v>
      </c>
      <c r="BJ1767" s="43" t="s">
        <v>1388</v>
      </c>
      <c r="BK1767" s="189" t="s">
        <v>573</v>
      </c>
      <c r="BN1767" s="43"/>
      <c r="BO1767" s="43" t="s">
        <v>1395</v>
      </c>
      <c r="BP1767" s="48" t="s">
        <v>1406</v>
      </c>
      <c r="BS1767" s="43" t="s">
        <v>538</v>
      </c>
      <c r="BT1767" s="190" t="s">
        <v>2323</v>
      </c>
      <c r="BU1767" s="190"/>
      <c r="BV1767" s="190"/>
      <c r="BW1767" s="249">
        <v>36966</v>
      </c>
      <c r="BX1767" s="249"/>
      <c r="BY1767" s="48" t="s">
        <v>451</v>
      </c>
      <c r="BZ1767" s="191">
        <v>2.4000000953674299</v>
      </c>
      <c r="CA1767" s="43" t="s">
        <v>1396</v>
      </c>
      <c r="CD1767" s="124" t="s">
        <v>1397</v>
      </c>
      <c r="CE1767" s="43"/>
      <c r="CR1767" s="43" t="s">
        <v>751</v>
      </c>
      <c r="CU1767" s="192">
        <v>108.71</v>
      </c>
      <c r="CV1767" s="39" t="s">
        <v>1395</v>
      </c>
      <c r="CW1767" s="2"/>
      <c r="CX1767" s="193"/>
      <c r="CY1767" s="39" t="s">
        <v>2438</v>
      </c>
      <c r="CZ1767" s="192">
        <v>299.99099999999999</v>
      </c>
      <c r="DA1767" s="43" t="s">
        <v>2046</v>
      </c>
      <c r="DD1767" s="43" t="s">
        <v>1397</v>
      </c>
      <c r="DE1767" s="43"/>
      <c r="DF1767" s="43"/>
      <c r="DG1767" s="43"/>
      <c r="DH1767" s="43"/>
      <c r="DI1767" s="43"/>
      <c r="DJ1767" s="43"/>
      <c r="DK1767" s="43"/>
      <c r="DL1767" s="43"/>
      <c r="DM1767" s="43"/>
      <c r="DN1767" s="43"/>
      <c r="DO1767" s="43"/>
      <c r="DP1767" s="43"/>
      <c r="DQ1767" s="43"/>
      <c r="DR1767" s="124"/>
      <c r="DS1767" s="43"/>
    </row>
    <row r="1768" spans="1:123" s="39" customFormat="1" hidden="1" x14ac:dyDescent="0.2">
      <c r="A1768" s="44" t="str">
        <f t="shared" si="729"/>
        <v>Redfield</v>
      </c>
      <c r="B1768" s="44" t="str">
        <f t="shared" si="728"/>
        <v>1,1-Dichloroethylene</v>
      </c>
      <c r="C1768" s="38" t="s">
        <v>2587</v>
      </c>
      <c r="D1768" s="38" t="str">
        <f t="shared" si="713"/>
        <v>SI</v>
      </c>
      <c r="E1768" s="189" t="s">
        <v>371</v>
      </c>
      <c r="F1768" s="155" t="str">
        <f t="shared" ref="F1768:F1831" si="731">BH1768</f>
        <v>Residence 183</v>
      </c>
      <c r="G1768" s="44" t="str">
        <f t="shared" si="730"/>
        <v>residential</v>
      </c>
      <c r="H1768" s="44" t="str">
        <f t="shared" si="724"/>
        <v>Basement</v>
      </c>
      <c r="I1768" s="38" t="str">
        <f t="shared" si="714"/>
        <v>Y</v>
      </c>
      <c r="J1768" s="38" t="str">
        <f t="shared" si="715"/>
        <v>Y</v>
      </c>
      <c r="K1768" s="38" t="str">
        <f t="shared" si="716"/>
        <v>Y</v>
      </c>
      <c r="L1768" s="44"/>
      <c r="M1768" s="38" t="str">
        <f t="shared" si="721"/>
        <v/>
      </c>
      <c r="N1768" s="38" t="str">
        <f t="shared" si="722"/>
        <v/>
      </c>
      <c r="O1768" s="38" t="str">
        <f t="shared" si="717"/>
        <v/>
      </c>
      <c r="P1768" s="44"/>
      <c r="Q1768" s="44"/>
      <c r="R1768" s="44"/>
      <c r="S1768" s="44"/>
      <c r="T1768" s="44"/>
      <c r="U1768" s="44"/>
      <c r="V1768" s="44"/>
      <c r="W1768" s="44"/>
      <c r="X1768" s="44"/>
      <c r="Y1768" s="38" t="str">
        <f t="shared" si="725"/>
        <v>Y</v>
      </c>
      <c r="Z1768" s="38" t="str">
        <f t="shared" si="726"/>
        <v>Y</v>
      </c>
      <c r="AA1768" s="38" t="str">
        <f t="shared" si="723"/>
        <v>Y</v>
      </c>
      <c r="AC1768" s="59"/>
      <c r="AD1768" s="204"/>
      <c r="AE1768" s="38"/>
      <c r="AF1768" s="38"/>
      <c r="AG1768" s="125">
        <f t="shared" si="718"/>
        <v>297.64</v>
      </c>
      <c r="AH1768" s="39">
        <v>11</v>
      </c>
      <c r="AI1768" s="123">
        <f t="shared" si="719"/>
        <v>195398.49754101993</v>
      </c>
      <c r="AM1768" s="40">
        <f t="shared" si="710"/>
        <v>14</v>
      </c>
      <c r="AN1768" s="39">
        <f t="shared" si="727"/>
        <v>0.8</v>
      </c>
      <c r="AO1768" s="204">
        <f t="shared" si="720"/>
        <v>7.1648452655379219E-5</v>
      </c>
      <c r="AP1768" s="204"/>
      <c r="AQ1768" s="59"/>
      <c r="AR1768" s="59"/>
      <c r="AS1768" s="115">
        <f t="shared" si="711"/>
        <v>1</v>
      </c>
      <c r="AT1768" s="115">
        <f t="shared" si="712"/>
        <v>0</v>
      </c>
      <c r="AU1768" s="115"/>
      <c r="AV1768" s="115"/>
      <c r="AY1768" s="115"/>
      <c r="AZ1768" s="115"/>
      <c r="BA1768" s="43">
        <v>49</v>
      </c>
      <c r="BB1768" s="43" t="s">
        <v>750</v>
      </c>
      <c r="BC1768" s="189" t="s">
        <v>554</v>
      </c>
      <c r="BD1768" t="s">
        <v>851</v>
      </c>
      <c r="BE1768" s="37" t="s">
        <v>656</v>
      </c>
      <c r="BF1768" s="38"/>
      <c r="BG1768" s="43"/>
      <c r="BH1768" s="189" t="s">
        <v>21</v>
      </c>
      <c r="BI1768" s="43" t="s">
        <v>1387</v>
      </c>
      <c r="BJ1768" s="43" t="s">
        <v>1388</v>
      </c>
      <c r="BK1768" s="189" t="s">
        <v>573</v>
      </c>
      <c r="BN1768" s="43"/>
      <c r="BO1768" s="43" t="s">
        <v>1395</v>
      </c>
      <c r="BP1768" s="48" t="s">
        <v>1406</v>
      </c>
      <c r="BS1768" s="43" t="s">
        <v>538</v>
      </c>
      <c r="BT1768" s="190" t="s">
        <v>2328</v>
      </c>
      <c r="BU1768" s="190"/>
      <c r="BV1768" s="190"/>
      <c r="BW1768" s="249">
        <v>36823</v>
      </c>
      <c r="BX1768" s="249"/>
      <c r="BY1768" s="48" t="s">
        <v>451</v>
      </c>
      <c r="BZ1768" s="191">
        <v>14</v>
      </c>
      <c r="CA1768" s="43" t="s">
        <v>1396</v>
      </c>
      <c r="CD1768" s="124" t="s">
        <v>1397</v>
      </c>
      <c r="CE1768" s="43"/>
      <c r="CR1768" s="43" t="s">
        <v>751</v>
      </c>
      <c r="CU1768" s="192">
        <v>221.06100000000001</v>
      </c>
      <c r="CV1768" s="39" t="s">
        <v>1395</v>
      </c>
      <c r="CW1768" s="2"/>
      <c r="CX1768" s="193"/>
      <c r="CY1768" s="39" t="s">
        <v>2438</v>
      </c>
      <c r="CZ1768" s="192">
        <v>297.64</v>
      </c>
      <c r="DA1768" s="43" t="s">
        <v>2046</v>
      </c>
      <c r="DD1768" s="43" t="s">
        <v>1397</v>
      </c>
      <c r="DE1768" s="43"/>
      <c r="DF1768" s="43"/>
      <c r="DG1768" s="43"/>
      <c r="DH1768" s="43"/>
      <c r="DI1768" s="43"/>
      <c r="DJ1768" s="43"/>
      <c r="DK1768" s="43"/>
      <c r="DL1768" s="43"/>
      <c r="DM1768" s="43"/>
      <c r="DN1768" s="43"/>
      <c r="DO1768" s="43"/>
      <c r="DP1768" s="43"/>
      <c r="DQ1768" s="43"/>
      <c r="DR1768" s="124"/>
      <c r="DS1768" s="43"/>
    </row>
    <row r="1769" spans="1:123" s="39" customFormat="1" hidden="1" x14ac:dyDescent="0.2">
      <c r="A1769" s="44" t="str">
        <f t="shared" si="729"/>
        <v>Redfield</v>
      </c>
      <c r="B1769" s="44" t="str">
        <f t="shared" si="728"/>
        <v>1,1-Dichloroethylene</v>
      </c>
      <c r="C1769" s="38" t="s">
        <v>2587</v>
      </c>
      <c r="D1769" s="38" t="str">
        <f t="shared" si="713"/>
        <v>SI</v>
      </c>
      <c r="E1769" s="189" t="s">
        <v>371</v>
      </c>
      <c r="F1769" s="155" t="str">
        <f t="shared" si="731"/>
        <v>Residence 184</v>
      </c>
      <c r="G1769" s="44" t="str">
        <f t="shared" si="730"/>
        <v>residential</v>
      </c>
      <c r="H1769" s="44" t="str">
        <f t="shared" si="724"/>
        <v>Slab on grade</v>
      </c>
      <c r="I1769" s="38" t="str">
        <f t="shared" si="714"/>
        <v>Y</v>
      </c>
      <c r="J1769" s="38" t="str">
        <f t="shared" si="715"/>
        <v>Y</v>
      </c>
      <c r="K1769" s="38" t="str">
        <f t="shared" si="716"/>
        <v>Y</v>
      </c>
      <c r="L1769" s="44"/>
      <c r="M1769" s="38" t="str">
        <f t="shared" si="721"/>
        <v/>
      </c>
      <c r="N1769" s="38" t="str">
        <f t="shared" si="722"/>
        <v/>
      </c>
      <c r="O1769" s="38" t="str">
        <f t="shared" si="717"/>
        <v/>
      </c>
      <c r="P1769" s="44"/>
      <c r="Q1769" s="44"/>
      <c r="R1769" s="44"/>
      <c r="S1769" s="44"/>
      <c r="T1769" s="44"/>
      <c r="U1769" s="44"/>
      <c r="V1769" s="44"/>
      <c r="W1769" s="44"/>
      <c r="X1769" s="44"/>
      <c r="Y1769" s="38" t="str">
        <f t="shared" si="725"/>
        <v>Y</v>
      </c>
      <c r="Z1769" s="38" t="str">
        <f t="shared" si="726"/>
        <v>Y</v>
      </c>
      <c r="AA1769" s="38" t="str">
        <f t="shared" si="723"/>
        <v>Y</v>
      </c>
      <c r="AC1769" s="59"/>
      <c r="AD1769" s="204"/>
      <c r="AE1769" s="38"/>
      <c r="AF1769" s="38"/>
      <c r="AG1769" s="125">
        <f t="shared" si="718"/>
        <v>299.99099999999999</v>
      </c>
      <c r="AH1769" s="39">
        <v>11</v>
      </c>
      <c r="AI1769" s="123">
        <f t="shared" si="719"/>
        <v>196941.91196018041</v>
      </c>
      <c r="AM1769" s="40">
        <f t="shared" ref="AM1769:AM1832" si="732">IF(BZ1769="","",IF(CA1769="mg/m3",1000*BZ1769,IF(CA1769="ppbv",BZ1769*INDEX(ppbv_ug_m3,MATCH(BS1769,ChemName,0)),BZ1769)))</f>
        <v>5.5999999046325604</v>
      </c>
      <c r="AN1769" s="39">
        <f t="shared" si="727"/>
        <v>0.8</v>
      </c>
      <c r="AO1769" s="204">
        <f t="shared" si="720"/>
        <v>2.8434779823630542E-5</v>
      </c>
      <c r="AP1769" s="204"/>
      <c r="AQ1769" s="59"/>
      <c r="AR1769" s="59"/>
      <c r="AS1769" s="115">
        <f t="shared" si="711"/>
        <v>1</v>
      </c>
      <c r="AT1769" s="115">
        <f t="shared" si="712"/>
        <v>0</v>
      </c>
      <c r="AU1769" s="115"/>
      <c r="AV1769" s="115"/>
      <c r="AY1769" s="115"/>
      <c r="AZ1769" s="115"/>
      <c r="BA1769" s="43">
        <v>49</v>
      </c>
      <c r="BB1769" s="43" t="s">
        <v>750</v>
      </c>
      <c r="BC1769" s="189" t="s">
        <v>554</v>
      </c>
      <c r="BD1769" t="s">
        <v>851</v>
      </c>
      <c r="BE1769" s="37" t="s">
        <v>656</v>
      </c>
      <c r="BF1769" s="38"/>
      <c r="BG1769" s="43"/>
      <c r="BH1769" s="189" t="s">
        <v>22</v>
      </c>
      <c r="BI1769" s="43" t="s">
        <v>1387</v>
      </c>
      <c r="BJ1769" s="43" t="s">
        <v>1388</v>
      </c>
      <c r="BK1769" s="189" t="s">
        <v>846</v>
      </c>
      <c r="BN1769" s="43"/>
      <c r="BO1769" s="43" t="s">
        <v>1395</v>
      </c>
      <c r="BP1769" s="48" t="s">
        <v>1406</v>
      </c>
      <c r="BS1769" s="43" t="s">
        <v>538</v>
      </c>
      <c r="BT1769" s="190" t="s">
        <v>2334</v>
      </c>
      <c r="BU1769" s="190"/>
      <c r="BV1769" s="190"/>
      <c r="BW1769" s="249">
        <v>36823</v>
      </c>
      <c r="BX1769" s="249"/>
      <c r="BY1769" s="48" t="s">
        <v>451</v>
      </c>
      <c r="BZ1769" s="191">
        <v>5.5999999046325604</v>
      </c>
      <c r="CA1769" s="43" t="s">
        <v>1396</v>
      </c>
      <c r="CD1769" s="124" t="s">
        <v>1397</v>
      </c>
      <c r="CE1769" s="43"/>
      <c r="CR1769" s="43" t="s">
        <v>751</v>
      </c>
      <c r="CU1769" s="192">
        <v>186.7</v>
      </c>
      <c r="CV1769" s="39" t="s">
        <v>1395</v>
      </c>
      <c r="CW1769" s="2"/>
      <c r="CX1769" s="193"/>
      <c r="CY1769" s="39" t="s">
        <v>2438</v>
      </c>
      <c r="CZ1769" s="192">
        <v>299.99099999999999</v>
      </c>
      <c r="DA1769" s="43" t="s">
        <v>2046</v>
      </c>
      <c r="DD1769" s="43" t="s">
        <v>1397</v>
      </c>
      <c r="DE1769" s="43"/>
      <c r="DF1769" s="43"/>
      <c r="DG1769" s="43"/>
      <c r="DH1769" s="43"/>
      <c r="DI1769" s="43"/>
      <c r="DJ1769" s="43"/>
      <c r="DK1769" s="43"/>
      <c r="DL1769" s="43"/>
      <c r="DM1769" s="43"/>
      <c r="DN1769" s="43"/>
      <c r="DO1769" s="43"/>
      <c r="DP1769" s="43"/>
      <c r="DQ1769" s="43"/>
      <c r="DR1769" s="124"/>
      <c r="DS1769" s="43"/>
    </row>
    <row r="1770" spans="1:123" s="39" customFormat="1" hidden="1" x14ac:dyDescent="0.2">
      <c r="A1770" s="44" t="str">
        <f t="shared" si="729"/>
        <v>Redfield</v>
      </c>
      <c r="B1770" s="44" t="str">
        <f t="shared" si="728"/>
        <v>1,1-Dichloroethylene</v>
      </c>
      <c r="C1770" s="38" t="s">
        <v>2587</v>
      </c>
      <c r="D1770" s="38" t="str">
        <f t="shared" si="713"/>
        <v>SI</v>
      </c>
      <c r="E1770" s="189" t="s">
        <v>371</v>
      </c>
      <c r="F1770" s="155" t="str">
        <f t="shared" si="731"/>
        <v>Residence 185</v>
      </c>
      <c r="G1770" s="44" t="str">
        <f t="shared" si="730"/>
        <v>residential</v>
      </c>
      <c r="H1770" s="44" t="str">
        <f t="shared" si="724"/>
        <v>Basement</v>
      </c>
      <c r="I1770" s="38" t="str">
        <f t="shared" si="714"/>
        <v>Y</v>
      </c>
      <c r="J1770" s="38" t="str">
        <f t="shared" si="715"/>
        <v>Y</v>
      </c>
      <c r="K1770" s="38" t="str">
        <f t="shared" si="716"/>
        <v>Y</v>
      </c>
      <c r="L1770" s="44"/>
      <c r="M1770" s="38" t="str">
        <f t="shared" si="721"/>
        <v/>
      </c>
      <c r="N1770" s="38" t="str">
        <f t="shared" si="722"/>
        <v/>
      </c>
      <c r="O1770" s="38" t="str">
        <f t="shared" si="717"/>
        <v/>
      </c>
      <c r="P1770" s="44"/>
      <c r="Q1770" s="44"/>
      <c r="R1770" s="44"/>
      <c r="S1770" s="44"/>
      <c r="T1770" s="44"/>
      <c r="U1770" s="44"/>
      <c r="V1770" s="44"/>
      <c r="W1770" s="44"/>
      <c r="X1770" s="44"/>
      <c r="Y1770" s="38" t="str">
        <f t="shared" si="725"/>
        <v>Y</v>
      </c>
      <c r="Z1770" s="38" t="str">
        <f t="shared" si="726"/>
        <v>Y</v>
      </c>
      <c r="AA1770" s="38" t="str">
        <f t="shared" si="723"/>
        <v>Y</v>
      </c>
      <c r="AC1770" s="59"/>
      <c r="AD1770" s="204"/>
      <c r="AE1770" s="38"/>
      <c r="AF1770" s="38"/>
      <c r="AG1770" s="125">
        <f t="shared" si="718"/>
        <v>300.38799999999998</v>
      </c>
      <c r="AH1770" s="39">
        <v>11</v>
      </c>
      <c r="AI1770" s="123">
        <f t="shared" si="719"/>
        <v>197202.53957583621</v>
      </c>
      <c r="AM1770" s="40">
        <f t="shared" si="732"/>
        <v>37</v>
      </c>
      <c r="AN1770" s="39">
        <f t="shared" si="727"/>
        <v>0.8</v>
      </c>
      <c r="AO1770" s="204">
        <f t="shared" si="720"/>
        <v>1.8762435858880649E-4</v>
      </c>
      <c r="AP1770" s="204"/>
      <c r="AQ1770" s="59"/>
      <c r="AR1770" s="59"/>
      <c r="AS1770" s="115">
        <f t="shared" si="711"/>
        <v>1</v>
      </c>
      <c r="AT1770" s="115">
        <f t="shared" si="712"/>
        <v>0</v>
      </c>
      <c r="AU1770" s="115"/>
      <c r="AV1770" s="115"/>
      <c r="AY1770" s="115"/>
      <c r="AZ1770" s="115"/>
      <c r="BA1770" s="43">
        <v>49</v>
      </c>
      <c r="BB1770" s="43" t="s">
        <v>750</v>
      </c>
      <c r="BC1770" s="189" t="s">
        <v>554</v>
      </c>
      <c r="BD1770" t="s">
        <v>851</v>
      </c>
      <c r="BE1770" s="37" t="s">
        <v>656</v>
      </c>
      <c r="BF1770" s="38"/>
      <c r="BG1770" s="43"/>
      <c r="BH1770" s="189" t="s">
        <v>23</v>
      </c>
      <c r="BI1770" s="43" t="s">
        <v>1387</v>
      </c>
      <c r="BJ1770" s="43" t="s">
        <v>1388</v>
      </c>
      <c r="BK1770" s="189" t="s">
        <v>573</v>
      </c>
      <c r="BN1770" s="43"/>
      <c r="BO1770" s="43" t="s">
        <v>1395</v>
      </c>
      <c r="BP1770" s="48" t="s">
        <v>1406</v>
      </c>
      <c r="BS1770" s="43" t="s">
        <v>538</v>
      </c>
      <c r="BT1770" s="190" t="s">
        <v>2331</v>
      </c>
      <c r="BU1770" s="190"/>
      <c r="BV1770" s="190"/>
      <c r="BW1770" s="249">
        <v>36819</v>
      </c>
      <c r="BX1770" s="249"/>
      <c r="BY1770" s="48" t="s">
        <v>451</v>
      </c>
      <c r="BZ1770" s="191">
        <v>37</v>
      </c>
      <c r="CA1770" s="43" t="s">
        <v>1396</v>
      </c>
      <c r="CD1770" s="124" t="s">
        <v>1397</v>
      </c>
      <c r="CE1770" s="43"/>
      <c r="CR1770" s="43" t="s">
        <v>751</v>
      </c>
      <c r="CU1770" s="192">
        <v>143.89500000000001</v>
      </c>
      <c r="CV1770" s="39" t="s">
        <v>1395</v>
      </c>
      <c r="CW1770" s="2"/>
      <c r="CX1770" s="193"/>
      <c r="CY1770" s="39" t="s">
        <v>2438</v>
      </c>
      <c r="CZ1770" s="192">
        <v>300.38799999999998</v>
      </c>
      <c r="DA1770" s="43" t="s">
        <v>2046</v>
      </c>
      <c r="DD1770" s="43" t="s">
        <v>1397</v>
      </c>
      <c r="DE1770" s="43"/>
      <c r="DF1770" s="43"/>
      <c r="DG1770" s="43"/>
      <c r="DH1770" s="43"/>
      <c r="DI1770" s="43"/>
      <c r="DJ1770" s="43"/>
      <c r="DK1770" s="43"/>
      <c r="DL1770" s="43"/>
      <c r="DM1770" s="43"/>
      <c r="DN1770" s="43"/>
      <c r="DO1770" s="43"/>
      <c r="DP1770" s="43"/>
      <c r="DQ1770" s="43"/>
      <c r="DR1770" s="124"/>
      <c r="DS1770" s="43"/>
    </row>
    <row r="1771" spans="1:123" s="39" customFormat="1" hidden="1" x14ac:dyDescent="0.2">
      <c r="A1771" s="44" t="str">
        <f t="shared" si="729"/>
        <v>Redfield</v>
      </c>
      <c r="B1771" s="44" t="str">
        <f t="shared" si="728"/>
        <v>1,1-Dichloroethylene</v>
      </c>
      <c r="C1771" s="38" t="s">
        <v>2587</v>
      </c>
      <c r="D1771" s="38" t="str">
        <f t="shared" si="713"/>
        <v>SI</v>
      </c>
      <c r="E1771" s="189" t="s">
        <v>371</v>
      </c>
      <c r="F1771" s="155" t="str">
        <f t="shared" si="731"/>
        <v>Residence 186</v>
      </c>
      <c r="G1771" s="44" t="str">
        <f t="shared" si="730"/>
        <v>residential</v>
      </c>
      <c r="H1771" s="44" t="str">
        <f t="shared" si="724"/>
        <v>Basement</v>
      </c>
      <c r="I1771" s="38" t="str">
        <f t="shared" si="714"/>
        <v>Y</v>
      </c>
      <c r="J1771" s="38" t="str">
        <f t="shared" si="715"/>
        <v>Y</v>
      </c>
      <c r="K1771" s="38" t="str">
        <f t="shared" si="716"/>
        <v>Y</v>
      </c>
      <c r="L1771" s="44"/>
      <c r="M1771" s="38" t="str">
        <f t="shared" si="721"/>
        <v/>
      </c>
      <c r="N1771" s="38" t="str">
        <f t="shared" si="722"/>
        <v/>
      </c>
      <c r="O1771" s="38" t="str">
        <f t="shared" si="717"/>
        <v/>
      </c>
      <c r="P1771" s="44"/>
      <c r="Q1771" s="44"/>
      <c r="R1771" s="44"/>
      <c r="S1771" s="44"/>
      <c r="T1771" s="44"/>
      <c r="U1771" s="44"/>
      <c r="V1771" s="44"/>
      <c r="W1771" s="44"/>
      <c r="X1771" s="44"/>
      <c r="Y1771" s="38" t="str">
        <f t="shared" si="725"/>
        <v>Y</v>
      </c>
      <c r="Z1771" s="38" t="str">
        <f t="shared" si="726"/>
        <v>Y</v>
      </c>
      <c r="AA1771" s="38" t="str">
        <f t="shared" si="723"/>
        <v>Y</v>
      </c>
      <c r="AC1771" s="59"/>
      <c r="AD1771" s="204"/>
      <c r="AE1771" s="38"/>
      <c r="AF1771" s="38"/>
      <c r="AG1771" s="125">
        <f t="shared" si="718"/>
        <v>182.75899999999999</v>
      </c>
      <c r="AH1771" s="39">
        <v>11</v>
      </c>
      <c r="AI1771" s="123">
        <f t="shared" si="719"/>
        <v>119979.95569177279</v>
      </c>
      <c r="AM1771" s="40">
        <f t="shared" si="732"/>
        <v>2.2999999523162802</v>
      </c>
      <c r="AN1771" s="39">
        <f t="shared" si="727"/>
        <v>0.8</v>
      </c>
      <c r="AO1771" s="204">
        <f t="shared" si="720"/>
        <v>1.9169868325547271E-5</v>
      </c>
      <c r="AP1771" s="204"/>
      <c r="AQ1771" s="59"/>
      <c r="AR1771" s="59"/>
      <c r="AS1771" s="115">
        <f t="shared" ref="AS1771:AS1834" si="733">IF(AO1771="","",IF(CD1771="Y",1,0))</f>
        <v>1</v>
      </c>
      <c r="AT1771" s="115">
        <f t="shared" ref="AT1771:AT1834" si="734">IF(AO1771="","",IF(CD1771="n",1,0))</f>
        <v>0</v>
      </c>
      <c r="AU1771" s="115"/>
      <c r="AV1771" s="115"/>
      <c r="AY1771" s="115"/>
      <c r="AZ1771" s="115"/>
      <c r="BA1771" s="43">
        <v>49</v>
      </c>
      <c r="BB1771" s="43" t="s">
        <v>750</v>
      </c>
      <c r="BC1771" s="189" t="s">
        <v>554</v>
      </c>
      <c r="BD1771" t="s">
        <v>851</v>
      </c>
      <c r="BE1771" s="37" t="s">
        <v>656</v>
      </c>
      <c r="BF1771" s="38"/>
      <c r="BG1771" s="43"/>
      <c r="BH1771" s="189" t="s">
        <v>24</v>
      </c>
      <c r="BI1771" s="43" t="s">
        <v>1387</v>
      </c>
      <c r="BJ1771" s="43" t="s">
        <v>1388</v>
      </c>
      <c r="BK1771" s="189" t="s">
        <v>573</v>
      </c>
      <c r="BN1771" s="43"/>
      <c r="BO1771" s="43" t="s">
        <v>1395</v>
      </c>
      <c r="BP1771" s="48" t="s">
        <v>1406</v>
      </c>
      <c r="BS1771" s="43" t="s">
        <v>538</v>
      </c>
      <c r="BT1771" s="190" t="s">
        <v>2326</v>
      </c>
      <c r="BU1771" s="190"/>
      <c r="BV1771" s="190"/>
      <c r="BW1771" s="249">
        <v>36841</v>
      </c>
      <c r="BX1771" s="249"/>
      <c r="BY1771" s="48" t="s">
        <v>451</v>
      </c>
      <c r="BZ1771" s="191">
        <v>2.2999999523162802</v>
      </c>
      <c r="CA1771" s="43" t="s">
        <v>1396</v>
      </c>
      <c r="CD1771" s="124" t="s">
        <v>1397</v>
      </c>
      <c r="CE1771" s="43"/>
      <c r="CR1771" s="43" t="s">
        <v>751</v>
      </c>
      <c r="CU1771" s="192">
        <v>255.15</v>
      </c>
      <c r="CV1771" s="39" t="s">
        <v>1395</v>
      </c>
      <c r="CW1771" s="2"/>
      <c r="CX1771" s="193"/>
      <c r="CY1771" s="39" t="s">
        <v>2438</v>
      </c>
      <c r="CZ1771" s="192">
        <v>182.75899999999999</v>
      </c>
      <c r="DA1771" s="43" t="s">
        <v>2046</v>
      </c>
      <c r="DD1771" s="43" t="s">
        <v>1397</v>
      </c>
      <c r="DE1771" s="43"/>
      <c r="DF1771" s="43"/>
      <c r="DG1771" s="43"/>
      <c r="DH1771" s="43"/>
      <c r="DI1771" s="43"/>
      <c r="DJ1771" s="43"/>
      <c r="DK1771" s="43"/>
      <c r="DL1771" s="43"/>
      <c r="DM1771" s="43"/>
      <c r="DN1771" s="43"/>
      <c r="DO1771" s="43"/>
      <c r="DP1771" s="43"/>
      <c r="DQ1771" s="43"/>
      <c r="DR1771" s="124"/>
      <c r="DS1771" s="43"/>
    </row>
    <row r="1772" spans="1:123" s="39" customFormat="1" hidden="1" x14ac:dyDescent="0.2">
      <c r="A1772" s="44" t="str">
        <f t="shared" si="729"/>
        <v>Redfield</v>
      </c>
      <c r="B1772" s="44" t="str">
        <f t="shared" si="728"/>
        <v>1,1-Dichloroethylene</v>
      </c>
      <c r="C1772" s="38" t="s">
        <v>2587</v>
      </c>
      <c r="D1772" s="38" t="str">
        <f t="shared" si="713"/>
        <v>SI</v>
      </c>
      <c r="E1772" s="189" t="s">
        <v>371</v>
      </c>
      <c r="F1772" s="155" t="str">
        <f t="shared" si="731"/>
        <v>Residence 187</v>
      </c>
      <c r="G1772" s="44" t="str">
        <f t="shared" si="730"/>
        <v>residential</v>
      </c>
      <c r="H1772" s="44" t="str">
        <f t="shared" si="724"/>
        <v>Basement</v>
      </c>
      <c r="I1772" s="38" t="str">
        <f t="shared" si="714"/>
        <v>Y</v>
      </c>
      <c r="J1772" s="38" t="str">
        <f t="shared" si="715"/>
        <v>Y</v>
      </c>
      <c r="K1772" s="38" t="str">
        <f t="shared" si="716"/>
        <v>Y</v>
      </c>
      <c r="L1772" s="44"/>
      <c r="M1772" s="38" t="str">
        <f t="shared" si="721"/>
        <v/>
      </c>
      <c r="N1772" s="38" t="str">
        <f t="shared" si="722"/>
        <v/>
      </c>
      <c r="O1772" s="38" t="str">
        <f t="shared" si="717"/>
        <v/>
      </c>
      <c r="P1772" s="44"/>
      <c r="Q1772" s="44"/>
      <c r="R1772" s="44"/>
      <c r="S1772" s="44"/>
      <c r="T1772" s="44"/>
      <c r="U1772" s="44"/>
      <c r="V1772" s="44"/>
      <c r="W1772" s="44"/>
      <c r="X1772" s="44"/>
      <c r="Y1772" s="38" t="str">
        <f t="shared" si="725"/>
        <v>Y</v>
      </c>
      <c r="Z1772" s="38" t="str">
        <f t="shared" si="726"/>
        <v>Y</v>
      </c>
      <c r="AA1772" s="38" t="str">
        <f t="shared" si="723"/>
        <v>Y</v>
      </c>
      <c r="AC1772" s="59"/>
      <c r="AD1772" s="204"/>
      <c r="AE1772" s="38"/>
      <c r="AF1772" s="38"/>
      <c r="AG1772" s="125">
        <f t="shared" si="718"/>
        <v>299.96100000000001</v>
      </c>
      <c r="AH1772" s="39">
        <v>11</v>
      </c>
      <c r="AI1772" s="123">
        <f t="shared" si="719"/>
        <v>196922.21717814094</v>
      </c>
      <c r="AM1772" s="40">
        <f t="shared" si="732"/>
        <v>110</v>
      </c>
      <c r="AN1772" s="39">
        <f t="shared" si="727"/>
        <v>0.8</v>
      </c>
      <c r="AO1772" s="204">
        <f t="shared" si="720"/>
        <v>5.5859618877077317E-4</v>
      </c>
      <c r="AP1772" s="204"/>
      <c r="AQ1772" s="59"/>
      <c r="AR1772" s="59"/>
      <c r="AS1772" s="115">
        <f t="shared" si="733"/>
        <v>1</v>
      </c>
      <c r="AT1772" s="115">
        <f t="shared" si="734"/>
        <v>0</v>
      </c>
      <c r="AU1772" s="115"/>
      <c r="AV1772" s="115"/>
      <c r="AY1772" s="115"/>
      <c r="AZ1772" s="115"/>
      <c r="BA1772" s="43">
        <v>49</v>
      </c>
      <c r="BB1772" s="43" t="s">
        <v>750</v>
      </c>
      <c r="BC1772" s="189" t="s">
        <v>554</v>
      </c>
      <c r="BD1772" t="s">
        <v>851</v>
      </c>
      <c r="BE1772" s="37" t="s">
        <v>656</v>
      </c>
      <c r="BF1772" s="38"/>
      <c r="BG1772" s="43"/>
      <c r="BH1772" s="189" t="s">
        <v>25</v>
      </c>
      <c r="BI1772" s="43" t="s">
        <v>1387</v>
      </c>
      <c r="BJ1772" s="43" t="s">
        <v>1388</v>
      </c>
      <c r="BK1772" s="189" t="s">
        <v>573</v>
      </c>
      <c r="BN1772" s="43"/>
      <c r="BO1772" s="43" t="s">
        <v>1395</v>
      </c>
      <c r="BP1772" s="48" t="s">
        <v>1406</v>
      </c>
      <c r="BS1772" s="43" t="s">
        <v>538</v>
      </c>
      <c r="BT1772" s="190" t="s">
        <v>2325</v>
      </c>
      <c r="BU1772" s="190"/>
      <c r="BV1772" s="190"/>
      <c r="BW1772" s="249">
        <v>36833</v>
      </c>
      <c r="BX1772" s="249"/>
      <c r="BY1772" s="48" t="s">
        <v>451</v>
      </c>
      <c r="BZ1772" s="191">
        <v>110</v>
      </c>
      <c r="CA1772" s="43" t="s">
        <v>1396</v>
      </c>
      <c r="CD1772" s="124" t="s">
        <v>1397</v>
      </c>
      <c r="CE1772" s="43"/>
      <c r="CR1772" s="43" t="s">
        <v>751</v>
      </c>
      <c r="CU1772" s="192">
        <v>265.90699999999998</v>
      </c>
      <c r="CV1772" s="39" t="s">
        <v>1395</v>
      </c>
      <c r="CW1772" s="2"/>
      <c r="CX1772" s="193"/>
      <c r="CY1772" s="39" t="s">
        <v>2438</v>
      </c>
      <c r="CZ1772" s="192">
        <v>299.96100000000001</v>
      </c>
      <c r="DA1772" s="43" t="s">
        <v>2046</v>
      </c>
      <c r="DD1772" s="43" t="s">
        <v>1397</v>
      </c>
      <c r="DE1772" s="43"/>
      <c r="DF1772" s="43"/>
      <c r="DG1772" s="43"/>
      <c r="DH1772" s="43"/>
      <c r="DI1772" s="43"/>
      <c r="DJ1772" s="43"/>
      <c r="DK1772" s="43"/>
      <c r="DL1772" s="43"/>
      <c r="DM1772" s="43"/>
      <c r="DN1772" s="43"/>
      <c r="DO1772" s="43"/>
      <c r="DP1772" s="43"/>
      <c r="DQ1772" s="43"/>
      <c r="DR1772" s="124"/>
      <c r="DS1772" s="43"/>
    </row>
    <row r="1773" spans="1:123" s="39" customFormat="1" hidden="1" x14ac:dyDescent="0.2">
      <c r="A1773" s="44" t="str">
        <f t="shared" si="729"/>
        <v>Redfield</v>
      </c>
      <c r="B1773" s="44" t="str">
        <f t="shared" si="728"/>
        <v>1,1-Dichloroethylene</v>
      </c>
      <c r="C1773" s="38" t="s">
        <v>2587</v>
      </c>
      <c r="D1773" s="38" t="str">
        <f t="shared" si="713"/>
        <v>SI</v>
      </c>
      <c r="E1773" s="189" t="s">
        <v>371</v>
      </c>
      <c r="F1773" s="155" t="str">
        <f t="shared" si="731"/>
        <v>Residence 188</v>
      </c>
      <c r="G1773" s="44" t="str">
        <f t="shared" si="730"/>
        <v>residential</v>
      </c>
      <c r="H1773" s="44" t="str">
        <f t="shared" si="724"/>
        <v>Slab on grade</v>
      </c>
      <c r="I1773" s="38" t="str">
        <f t="shared" si="714"/>
        <v>Y</v>
      </c>
      <c r="J1773" s="38" t="str">
        <f t="shared" si="715"/>
        <v>Y</v>
      </c>
      <c r="K1773" s="38" t="str">
        <f t="shared" si="716"/>
        <v>Y</v>
      </c>
      <c r="L1773" s="44"/>
      <c r="M1773" s="38" t="str">
        <f t="shared" si="721"/>
        <v/>
      </c>
      <c r="N1773" s="38" t="str">
        <f t="shared" si="722"/>
        <v/>
      </c>
      <c r="O1773" s="38" t="str">
        <f t="shared" si="717"/>
        <v/>
      </c>
      <c r="P1773" s="44"/>
      <c r="Q1773" s="44"/>
      <c r="R1773" s="44"/>
      <c r="S1773" s="44"/>
      <c r="T1773" s="44"/>
      <c r="U1773" s="44"/>
      <c r="V1773" s="44"/>
      <c r="W1773" s="44"/>
      <c r="X1773" s="44"/>
      <c r="Y1773" s="38" t="str">
        <f t="shared" si="725"/>
        <v>Y</v>
      </c>
      <c r="Z1773" s="38" t="str">
        <f t="shared" si="726"/>
        <v>Y</v>
      </c>
      <c r="AA1773" s="38" t="str">
        <f t="shared" si="723"/>
        <v>Y</v>
      </c>
      <c r="AC1773" s="59"/>
      <c r="AD1773" s="204"/>
      <c r="AE1773" s="38"/>
      <c r="AF1773" s="38"/>
      <c r="AG1773" s="125">
        <f t="shared" si="718"/>
        <v>300.38799999999998</v>
      </c>
      <c r="AH1773" s="39">
        <v>11</v>
      </c>
      <c r="AI1773" s="123">
        <f t="shared" si="719"/>
        <v>197202.53957583621</v>
      </c>
      <c r="AM1773" s="40">
        <f t="shared" si="732"/>
        <v>3.0999999046325599</v>
      </c>
      <c r="AN1773" s="39">
        <f t="shared" si="727"/>
        <v>0.8</v>
      </c>
      <c r="AO1773" s="204">
        <f t="shared" si="720"/>
        <v>1.57198782089742E-5</v>
      </c>
      <c r="AP1773" s="204"/>
      <c r="AQ1773" s="59"/>
      <c r="AR1773" s="59"/>
      <c r="AS1773" s="115">
        <f t="shared" si="733"/>
        <v>1</v>
      </c>
      <c r="AT1773" s="115">
        <f t="shared" si="734"/>
        <v>0</v>
      </c>
      <c r="AU1773" s="115"/>
      <c r="AV1773" s="115"/>
      <c r="AY1773" s="115"/>
      <c r="AZ1773" s="115"/>
      <c r="BA1773" s="43">
        <v>49</v>
      </c>
      <c r="BB1773" s="43" t="s">
        <v>750</v>
      </c>
      <c r="BC1773" s="189" t="s">
        <v>554</v>
      </c>
      <c r="BD1773" t="s">
        <v>851</v>
      </c>
      <c r="BE1773" s="37" t="s">
        <v>656</v>
      </c>
      <c r="BF1773" s="38"/>
      <c r="BG1773" s="43"/>
      <c r="BH1773" s="189" t="s">
        <v>26</v>
      </c>
      <c r="BI1773" s="43" t="s">
        <v>1387</v>
      </c>
      <c r="BJ1773" s="43" t="s">
        <v>1388</v>
      </c>
      <c r="BK1773" s="189" t="s">
        <v>846</v>
      </c>
      <c r="BN1773" s="43"/>
      <c r="BO1773" s="43" t="s">
        <v>1395</v>
      </c>
      <c r="BP1773" s="48" t="s">
        <v>1406</v>
      </c>
      <c r="BS1773" s="43" t="s">
        <v>538</v>
      </c>
      <c r="BT1773" s="190" t="s">
        <v>2323</v>
      </c>
      <c r="BU1773" s="190"/>
      <c r="BV1773" s="190"/>
      <c r="BW1773" s="249">
        <v>37050</v>
      </c>
      <c r="BX1773" s="249"/>
      <c r="BY1773" s="48" t="s">
        <v>451</v>
      </c>
      <c r="BZ1773" s="191">
        <v>3.0999999046325599</v>
      </c>
      <c r="CA1773" s="43" t="s">
        <v>1396</v>
      </c>
      <c r="CD1773" s="124" t="s">
        <v>1397</v>
      </c>
      <c r="CE1773" s="43"/>
      <c r="CR1773" s="43" t="s">
        <v>751</v>
      </c>
      <c r="CU1773" s="192">
        <v>71.548299999999998</v>
      </c>
      <c r="CV1773" s="39" t="s">
        <v>1395</v>
      </c>
      <c r="CW1773" s="2"/>
      <c r="CX1773" s="193"/>
      <c r="CY1773" s="39" t="s">
        <v>2438</v>
      </c>
      <c r="CZ1773" s="192">
        <v>300.38799999999998</v>
      </c>
      <c r="DA1773" s="43" t="s">
        <v>2046</v>
      </c>
      <c r="DD1773" s="43" t="s">
        <v>1397</v>
      </c>
      <c r="DE1773" s="43"/>
      <c r="DF1773" s="43"/>
      <c r="DG1773" s="43"/>
      <c r="DH1773" s="43"/>
      <c r="DI1773" s="43"/>
      <c r="DJ1773" s="43"/>
      <c r="DK1773" s="43"/>
      <c r="DL1773" s="43"/>
      <c r="DM1773" s="43"/>
      <c r="DN1773" s="43"/>
      <c r="DO1773" s="43"/>
      <c r="DP1773" s="43"/>
      <c r="DQ1773" s="43"/>
      <c r="DR1773" s="124"/>
      <c r="DS1773" s="43"/>
    </row>
    <row r="1774" spans="1:123" s="39" customFormat="1" hidden="1" x14ac:dyDescent="0.2">
      <c r="A1774" s="44" t="str">
        <f t="shared" si="729"/>
        <v>Redfield</v>
      </c>
      <c r="B1774" s="44" t="str">
        <f t="shared" si="728"/>
        <v>1,1-Dichloroethylene</v>
      </c>
      <c r="C1774" s="38" t="s">
        <v>2587</v>
      </c>
      <c r="D1774" s="38" t="str">
        <f t="shared" si="713"/>
        <v>SI</v>
      </c>
      <c r="E1774" s="189" t="s">
        <v>371</v>
      </c>
      <c r="F1774" s="155" t="str">
        <f t="shared" si="731"/>
        <v>Residence 189</v>
      </c>
      <c r="G1774" s="44" t="str">
        <f t="shared" si="730"/>
        <v>residential</v>
      </c>
      <c r="H1774" s="44" t="str">
        <f t="shared" si="724"/>
        <v>Slab on grade</v>
      </c>
      <c r="I1774" s="38" t="str">
        <f t="shared" si="714"/>
        <v>Y</v>
      </c>
      <c r="J1774" s="38" t="str">
        <f t="shared" si="715"/>
        <v>Y</v>
      </c>
      <c r="K1774" s="38" t="str">
        <f t="shared" si="716"/>
        <v>Y</v>
      </c>
      <c r="L1774" s="44"/>
      <c r="M1774" s="38" t="str">
        <f t="shared" si="721"/>
        <v/>
      </c>
      <c r="N1774" s="38" t="str">
        <f t="shared" si="722"/>
        <v/>
      </c>
      <c r="O1774" s="38" t="str">
        <f t="shared" si="717"/>
        <v/>
      </c>
      <c r="P1774" s="44"/>
      <c r="Q1774" s="44"/>
      <c r="R1774" s="44"/>
      <c r="S1774" s="44"/>
      <c r="T1774" s="44"/>
      <c r="U1774" s="44"/>
      <c r="V1774" s="44"/>
      <c r="W1774" s="44"/>
      <c r="X1774" s="44"/>
      <c r="Y1774" s="38" t="str">
        <f t="shared" si="725"/>
        <v>Y</v>
      </c>
      <c r="Z1774" s="38" t="str">
        <f t="shared" si="726"/>
        <v>Y</v>
      </c>
      <c r="AA1774" s="38" t="str">
        <f t="shared" si="723"/>
        <v>Y</v>
      </c>
      <c r="AC1774" s="59"/>
      <c r="AD1774" s="204"/>
      <c r="AE1774" s="38"/>
      <c r="AF1774" s="38"/>
      <c r="AG1774" s="125">
        <f t="shared" si="718"/>
        <v>299.99099999999999</v>
      </c>
      <c r="AH1774" s="39">
        <v>11</v>
      </c>
      <c r="AI1774" s="123">
        <f t="shared" si="719"/>
        <v>196941.91196018041</v>
      </c>
      <c r="AM1774" s="40">
        <f t="shared" si="732"/>
        <v>3</v>
      </c>
      <c r="AN1774" s="39">
        <f t="shared" si="727"/>
        <v>0.8</v>
      </c>
      <c r="AO1774" s="204">
        <f t="shared" si="720"/>
        <v>1.5232918022074289E-5</v>
      </c>
      <c r="AP1774" s="204"/>
      <c r="AQ1774" s="59"/>
      <c r="AR1774" s="59"/>
      <c r="AS1774" s="115">
        <f t="shared" si="733"/>
        <v>1</v>
      </c>
      <c r="AT1774" s="115">
        <f t="shared" si="734"/>
        <v>0</v>
      </c>
      <c r="AU1774" s="115"/>
      <c r="AV1774" s="115"/>
      <c r="AY1774" s="115"/>
      <c r="AZ1774" s="115"/>
      <c r="BA1774" s="43">
        <v>49</v>
      </c>
      <c r="BB1774" s="43" t="s">
        <v>750</v>
      </c>
      <c r="BC1774" s="189" t="s">
        <v>554</v>
      </c>
      <c r="BD1774" t="s">
        <v>851</v>
      </c>
      <c r="BE1774" s="37" t="s">
        <v>656</v>
      </c>
      <c r="BF1774" s="38"/>
      <c r="BG1774" s="43"/>
      <c r="BH1774" s="189" t="s">
        <v>27</v>
      </c>
      <c r="BI1774" s="43" t="s">
        <v>1387</v>
      </c>
      <c r="BJ1774" s="43" t="s">
        <v>1388</v>
      </c>
      <c r="BK1774" s="189" t="s">
        <v>846</v>
      </c>
      <c r="BN1774" s="43"/>
      <c r="BO1774" s="43" t="s">
        <v>1395</v>
      </c>
      <c r="BP1774" s="48" t="s">
        <v>1406</v>
      </c>
      <c r="BS1774" s="43" t="s">
        <v>538</v>
      </c>
      <c r="BT1774" s="190" t="s">
        <v>2325</v>
      </c>
      <c r="BU1774" s="190"/>
      <c r="BV1774" s="190"/>
      <c r="BW1774" s="249">
        <v>36804</v>
      </c>
      <c r="BX1774" s="249"/>
      <c r="BY1774" s="48" t="s">
        <v>451</v>
      </c>
      <c r="BZ1774" s="191">
        <v>3</v>
      </c>
      <c r="CA1774" s="43" t="s">
        <v>1396</v>
      </c>
      <c r="CD1774" s="124" t="s">
        <v>1397</v>
      </c>
      <c r="CE1774" s="43"/>
      <c r="CR1774" s="43" t="s">
        <v>751</v>
      </c>
      <c r="CU1774" s="192">
        <v>74.511399999999995</v>
      </c>
      <c r="CV1774" s="39" t="s">
        <v>1395</v>
      </c>
      <c r="CW1774" s="2"/>
      <c r="CX1774" s="193"/>
      <c r="CY1774" s="39" t="s">
        <v>2438</v>
      </c>
      <c r="CZ1774" s="192">
        <v>299.99099999999999</v>
      </c>
      <c r="DA1774" s="43" t="s">
        <v>2046</v>
      </c>
      <c r="DD1774" s="43" t="s">
        <v>1397</v>
      </c>
      <c r="DE1774" s="43"/>
      <c r="DF1774" s="43"/>
      <c r="DG1774" s="43"/>
      <c r="DH1774" s="43"/>
      <c r="DI1774" s="43"/>
      <c r="DJ1774" s="43"/>
      <c r="DK1774" s="43"/>
      <c r="DL1774" s="43"/>
      <c r="DM1774" s="43"/>
      <c r="DN1774" s="43"/>
      <c r="DO1774" s="43"/>
      <c r="DP1774" s="43"/>
      <c r="DQ1774" s="43"/>
      <c r="DR1774" s="124"/>
      <c r="DS1774" s="43"/>
    </row>
    <row r="1775" spans="1:123" s="39" customFormat="1" hidden="1" x14ac:dyDescent="0.2">
      <c r="A1775" s="44" t="str">
        <f t="shared" si="729"/>
        <v>Redfield</v>
      </c>
      <c r="B1775" s="44" t="str">
        <f t="shared" si="728"/>
        <v>1,1-Dichloroethylene</v>
      </c>
      <c r="C1775" s="38" t="s">
        <v>2587</v>
      </c>
      <c r="D1775" s="38" t="str">
        <f t="shared" si="713"/>
        <v>SI</v>
      </c>
      <c r="E1775" s="189" t="s">
        <v>371</v>
      </c>
      <c r="F1775" s="155" t="str">
        <f t="shared" si="731"/>
        <v>Residence 190</v>
      </c>
      <c r="G1775" s="44" t="str">
        <f t="shared" si="730"/>
        <v>residential</v>
      </c>
      <c r="H1775" s="44" t="str">
        <f t="shared" si="724"/>
        <v>Basement</v>
      </c>
      <c r="I1775" s="38" t="str">
        <f t="shared" si="714"/>
        <v>Y</v>
      </c>
      <c r="J1775" s="38" t="str">
        <f t="shared" si="715"/>
        <v>Y</v>
      </c>
      <c r="K1775" s="38" t="str">
        <f t="shared" si="716"/>
        <v>Y</v>
      </c>
      <c r="L1775" s="44"/>
      <c r="M1775" s="38" t="str">
        <f t="shared" si="721"/>
        <v/>
      </c>
      <c r="N1775" s="38" t="str">
        <f t="shared" si="722"/>
        <v/>
      </c>
      <c r="O1775" s="38" t="str">
        <f t="shared" si="717"/>
        <v/>
      </c>
      <c r="P1775" s="44"/>
      <c r="Q1775" s="44"/>
      <c r="R1775" s="44"/>
      <c r="S1775" s="44"/>
      <c r="T1775" s="44"/>
      <c r="U1775" s="44"/>
      <c r="V1775" s="44"/>
      <c r="W1775" s="44"/>
      <c r="X1775" s="44"/>
      <c r="Y1775" s="38" t="str">
        <f t="shared" si="725"/>
        <v>Y</v>
      </c>
      <c r="Z1775" s="38" t="str">
        <f t="shared" si="726"/>
        <v>Y</v>
      </c>
      <c r="AA1775" s="38" t="str">
        <f t="shared" si="723"/>
        <v>Y</v>
      </c>
      <c r="AC1775" s="59"/>
      <c r="AD1775" s="204"/>
      <c r="AE1775" s="38"/>
      <c r="AF1775" s="38"/>
      <c r="AG1775" s="125">
        <f t="shared" si="718"/>
        <v>300.34199999999998</v>
      </c>
      <c r="AH1775" s="39">
        <v>11</v>
      </c>
      <c r="AI1775" s="123">
        <f t="shared" si="719"/>
        <v>197172.34091004232</v>
      </c>
      <c r="AM1775" s="40">
        <f t="shared" si="732"/>
        <v>88</v>
      </c>
      <c r="AN1775" s="39">
        <f t="shared" si="727"/>
        <v>0.8</v>
      </c>
      <c r="AO1775" s="204">
        <f t="shared" si="720"/>
        <v>4.4631006354055016E-4</v>
      </c>
      <c r="AP1775" s="204"/>
      <c r="AQ1775" s="59"/>
      <c r="AR1775" s="59"/>
      <c r="AS1775" s="115">
        <f t="shared" si="733"/>
        <v>1</v>
      </c>
      <c r="AT1775" s="115">
        <f t="shared" si="734"/>
        <v>0</v>
      </c>
      <c r="AU1775" s="115"/>
      <c r="AV1775" s="115"/>
      <c r="AY1775" s="115"/>
      <c r="AZ1775" s="115"/>
      <c r="BA1775" s="43">
        <v>49</v>
      </c>
      <c r="BB1775" s="43" t="s">
        <v>750</v>
      </c>
      <c r="BC1775" s="189" t="s">
        <v>554</v>
      </c>
      <c r="BD1775" t="s">
        <v>851</v>
      </c>
      <c r="BE1775" s="37" t="s">
        <v>656</v>
      </c>
      <c r="BF1775" s="38"/>
      <c r="BG1775" s="43"/>
      <c r="BH1775" s="189" t="s">
        <v>28</v>
      </c>
      <c r="BI1775" s="43" t="s">
        <v>1387</v>
      </c>
      <c r="BJ1775" s="43" t="s">
        <v>1388</v>
      </c>
      <c r="BK1775" s="189" t="s">
        <v>573</v>
      </c>
      <c r="BN1775" s="43"/>
      <c r="BO1775" s="43" t="s">
        <v>1395</v>
      </c>
      <c r="BP1775" s="48" t="s">
        <v>1406</v>
      </c>
      <c r="BS1775" s="43" t="s">
        <v>538</v>
      </c>
      <c r="BT1775" s="190" t="s">
        <v>2323</v>
      </c>
      <c r="BU1775" s="190"/>
      <c r="BV1775" s="190"/>
      <c r="BW1775" s="249">
        <v>36830</v>
      </c>
      <c r="BX1775" s="249"/>
      <c r="BY1775" s="48" t="s">
        <v>451</v>
      </c>
      <c r="BZ1775" s="191">
        <v>88</v>
      </c>
      <c r="CA1775" s="43" t="s">
        <v>1396</v>
      </c>
      <c r="CD1775" s="124" t="s">
        <v>1397</v>
      </c>
      <c r="CE1775" s="43"/>
      <c r="CR1775" s="43" t="s">
        <v>751</v>
      </c>
      <c r="CU1775" s="192">
        <v>108.494</v>
      </c>
      <c r="CV1775" s="39" t="s">
        <v>1395</v>
      </c>
      <c r="CW1775" s="2"/>
      <c r="CX1775" s="193"/>
      <c r="CY1775" s="39" t="s">
        <v>2438</v>
      </c>
      <c r="CZ1775" s="192">
        <v>300.34199999999998</v>
      </c>
      <c r="DA1775" s="43" t="s">
        <v>2046</v>
      </c>
      <c r="DD1775" s="43" t="s">
        <v>1397</v>
      </c>
      <c r="DE1775" s="43"/>
      <c r="DF1775" s="43"/>
      <c r="DG1775" s="43"/>
      <c r="DH1775" s="43"/>
      <c r="DI1775" s="43"/>
      <c r="DJ1775" s="43"/>
      <c r="DK1775" s="43"/>
      <c r="DL1775" s="43"/>
      <c r="DM1775" s="43"/>
      <c r="DN1775" s="43"/>
      <c r="DO1775" s="43"/>
      <c r="DP1775" s="43"/>
      <c r="DQ1775" s="43"/>
      <c r="DR1775" s="124"/>
      <c r="DS1775" s="43"/>
    </row>
    <row r="1776" spans="1:123" s="39" customFormat="1" hidden="1" x14ac:dyDescent="0.2">
      <c r="A1776" s="44" t="str">
        <f t="shared" si="729"/>
        <v>Redfield</v>
      </c>
      <c r="B1776" s="44" t="str">
        <f t="shared" si="728"/>
        <v>1,1-Dichloroethylene</v>
      </c>
      <c r="C1776" s="38" t="s">
        <v>2587</v>
      </c>
      <c r="D1776" s="38" t="str">
        <f t="shared" si="713"/>
        <v>SI</v>
      </c>
      <c r="E1776" s="189" t="s">
        <v>371</v>
      </c>
      <c r="F1776" s="155" t="str">
        <f t="shared" si="731"/>
        <v>Residence 191</v>
      </c>
      <c r="G1776" s="44" t="str">
        <f t="shared" si="730"/>
        <v>residential</v>
      </c>
      <c r="H1776" s="44" t="str">
        <f t="shared" si="724"/>
        <v>Basement</v>
      </c>
      <c r="I1776" s="38" t="str">
        <f t="shared" si="714"/>
        <v>Y</v>
      </c>
      <c r="J1776" s="38" t="str">
        <f t="shared" si="715"/>
        <v>Y</v>
      </c>
      <c r="K1776" s="38" t="str">
        <f t="shared" si="716"/>
        <v>Y</v>
      </c>
      <c r="L1776" s="44"/>
      <c r="M1776" s="38" t="str">
        <f t="shared" si="721"/>
        <v/>
      </c>
      <c r="N1776" s="38" t="str">
        <f t="shared" si="722"/>
        <v/>
      </c>
      <c r="O1776" s="38" t="str">
        <f t="shared" si="717"/>
        <v/>
      </c>
      <c r="P1776" s="44"/>
      <c r="Q1776" s="44"/>
      <c r="R1776" s="44"/>
      <c r="S1776" s="44"/>
      <c r="T1776" s="44"/>
      <c r="U1776" s="44"/>
      <c r="V1776" s="44"/>
      <c r="W1776" s="44"/>
      <c r="X1776" s="44"/>
      <c r="Y1776" s="38" t="str">
        <f t="shared" si="725"/>
        <v>Y</v>
      </c>
      <c r="Z1776" s="38" t="str">
        <f t="shared" si="726"/>
        <v>Y</v>
      </c>
      <c r="AA1776" s="38" t="str">
        <f t="shared" si="723"/>
        <v>Y</v>
      </c>
      <c r="AC1776" s="59"/>
      <c r="AD1776" s="204"/>
      <c r="AE1776" s="38"/>
      <c r="AF1776" s="38"/>
      <c r="AG1776" s="125">
        <f t="shared" si="718"/>
        <v>299.67099999999999</v>
      </c>
      <c r="AH1776" s="39">
        <v>11</v>
      </c>
      <c r="AI1776" s="123">
        <f t="shared" si="719"/>
        <v>196731.83428509263</v>
      </c>
      <c r="AM1776" s="40">
        <f t="shared" si="732"/>
        <v>14</v>
      </c>
      <c r="AN1776" s="39">
        <f t="shared" si="727"/>
        <v>0.8</v>
      </c>
      <c r="AO1776" s="204">
        <f t="shared" si="720"/>
        <v>7.116286009773077E-5</v>
      </c>
      <c r="AP1776" s="204"/>
      <c r="AQ1776" s="59"/>
      <c r="AR1776" s="59"/>
      <c r="AS1776" s="115">
        <f t="shared" si="733"/>
        <v>1</v>
      </c>
      <c r="AT1776" s="115">
        <f t="shared" si="734"/>
        <v>0</v>
      </c>
      <c r="AU1776" s="115"/>
      <c r="AV1776" s="115"/>
      <c r="AY1776" s="115"/>
      <c r="AZ1776" s="115"/>
      <c r="BA1776" s="43">
        <v>49</v>
      </c>
      <c r="BB1776" s="43" t="s">
        <v>750</v>
      </c>
      <c r="BC1776" s="189" t="s">
        <v>554</v>
      </c>
      <c r="BD1776" t="s">
        <v>851</v>
      </c>
      <c r="BE1776" s="37" t="s">
        <v>656</v>
      </c>
      <c r="BF1776" s="38"/>
      <c r="BG1776" s="43"/>
      <c r="BH1776" s="189" t="s">
        <v>29</v>
      </c>
      <c r="BI1776" s="43" t="s">
        <v>1387</v>
      </c>
      <c r="BJ1776" s="43" t="s">
        <v>1388</v>
      </c>
      <c r="BK1776" s="189" t="s">
        <v>573</v>
      </c>
      <c r="BN1776" s="43"/>
      <c r="BO1776" s="43" t="s">
        <v>1395</v>
      </c>
      <c r="BP1776" s="48" t="s">
        <v>1406</v>
      </c>
      <c r="BS1776" s="43" t="s">
        <v>538</v>
      </c>
      <c r="BT1776" s="190" t="s">
        <v>2325</v>
      </c>
      <c r="BU1776" s="190"/>
      <c r="BV1776" s="190"/>
      <c r="BW1776" s="249">
        <v>36805</v>
      </c>
      <c r="BX1776" s="249"/>
      <c r="BY1776" s="48" t="s">
        <v>451</v>
      </c>
      <c r="BZ1776" s="191">
        <v>14</v>
      </c>
      <c r="CA1776" s="43" t="s">
        <v>1396</v>
      </c>
      <c r="CD1776" s="124" t="s">
        <v>1397</v>
      </c>
      <c r="CE1776" s="43"/>
      <c r="CR1776" s="43" t="s">
        <v>751</v>
      </c>
      <c r="CU1776" s="192">
        <v>201.34</v>
      </c>
      <c r="CV1776" s="39" t="s">
        <v>1395</v>
      </c>
      <c r="CW1776" s="2"/>
      <c r="CX1776" s="193"/>
      <c r="CY1776" s="39" t="s">
        <v>2438</v>
      </c>
      <c r="CZ1776" s="192">
        <v>299.67099999999999</v>
      </c>
      <c r="DA1776" s="43" t="s">
        <v>2046</v>
      </c>
      <c r="DD1776" s="43" t="s">
        <v>1397</v>
      </c>
      <c r="DE1776" s="43"/>
      <c r="DF1776" s="43"/>
      <c r="DG1776" s="43"/>
      <c r="DH1776" s="43"/>
      <c r="DI1776" s="43"/>
      <c r="DJ1776" s="43"/>
      <c r="DK1776" s="43"/>
      <c r="DL1776" s="43"/>
      <c r="DM1776" s="43"/>
      <c r="DN1776" s="43"/>
      <c r="DO1776" s="43"/>
      <c r="DP1776" s="43"/>
      <c r="DQ1776" s="43"/>
      <c r="DR1776" s="124"/>
      <c r="DS1776" s="43"/>
    </row>
    <row r="1777" spans="1:123" s="39" customFormat="1" hidden="1" x14ac:dyDescent="0.2">
      <c r="A1777" s="44" t="str">
        <f t="shared" si="729"/>
        <v>Redfield</v>
      </c>
      <c r="B1777" s="44" t="str">
        <f t="shared" si="728"/>
        <v>1,1-Dichloroethylene</v>
      </c>
      <c r="C1777" s="38" t="s">
        <v>2587</v>
      </c>
      <c r="D1777" s="38" t="str">
        <f t="shared" si="713"/>
        <v>SI</v>
      </c>
      <c r="E1777" s="189" t="s">
        <v>371</v>
      </c>
      <c r="F1777" s="155" t="str">
        <f t="shared" si="731"/>
        <v>Residence 192</v>
      </c>
      <c r="G1777" s="44" t="str">
        <f t="shared" si="730"/>
        <v>residential</v>
      </c>
      <c r="H1777" s="44" t="str">
        <f t="shared" si="724"/>
        <v>Basement</v>
      </c>
      <c r="I1777" s="38" t="str">
        <f t="shared" si="714"/>
        <v>Y</v>
      </c>
      <c r="J1777" s="38" t="str">
        <f t="shared" si="715"/>
        <v>Y</v>
      </c>
      <c r="K1777" s="38" t="str">
        <f t="shared" si="716"/>
        <v>Y</v>
      </c>
      <c r="L1777" s="44"/>
      <c r="M1777" s="38" t="str">
        <f t="shared" si="721"/>
        <v/>
      </c>
      <c r="N1777" s="38" t="str">
        <f t="shared" si="722"/>
        <v/>
      </c>
      <c r="O1777" s="38" t="str">
        <f t="shared" si="717"/>
        <v/>
      </c>
      <c r="P1777" s="44"/>
      <c r="Q1777" s="44"/>
      <c r="R1777" s="44"/>
      <c r="S1777" s="44"/>
      <c r="T1777" s="44"/>
      <c r="U1777" s="44"/>
      <c r="V1777" s="44"/>
      <c r="W1777" s="44"/>
      <c r="X1777" s="44"/>
      <c r="Y1777" s="38" t="str">
        <f t="shared" si="725"/>
        <v>Y</v>
      </c>
      <c r="Z1777" s="38" t="str">
        <f t="shared" si="726"/>
        <v>Y</v>
      </c>
      <c r="AA1777" s="38" t="str">
        <f t="shared" si="723"/>
        <v>Y</v>
      </c>
      <c r="AC1777" s="59"/>
      <c r="AD1777" s="204"/>
      <c r="AE1777" s="38"/>
      <c r="AF1777" s="38"/>
      <c r="AG1777" s="125">
        <f t="shared" si="718"/>
        <v>300.15899999999999</v>
      </c>
      <c r="AH1777" s="39">
        <v>11</v>
      </c>
      <c r="AI1777" s="123">
        <f t="shared" si="719"/>
        <v>197052.20273960149</v>
      </c>
      <c r="AM1777" s="40">
        <f t="shared" si="732"/>
        <v>28</v>
      </c>
      <c r="AN1777" s="39">
        <f t="shared" si="727"/>
        <v>0.8</v>
      </c>
      <c r="AO1777" s="204">
        <f t="shared" si="720"/>
        <v>1.4209432632935929E-4</v>
      </c>
      <c r="AP1777" s="204"/>
      <c r="AQ1777" s="59"/>
      <c r="AR1777" s="59"/>
      <c r="AS1777" s="115">
        <f t="shared" si="733"/>
        <v>1</v>
      </c>
      <c r="AT1777" s="115">
        <f t="shared" si="734"/>
        <v>0</v>
      </c>
      <c r="AU1777" s="115"/>
      <c r="AV1777" s="115"/>
      <c r="AY1777" s="115"/>
      <c r="AZ1777" s="115"/>
      <c r="BA1777" s="43">
        <v>49</v>
      </c>
      <c r="BB1777" s="43" t="s">
        <v>750</v>
      </c>
      <c r="BC1777" s="189" t="s">
        <v>554</v>
      </c>
      <c r="BD1777" t="s">
        <v>851</v>
      </c>
      <c r="BE1777" s="37" t="s">
        <v>656</v>
      </c>
      <c r="BF1777" s="38"/>
      <c r="BG1777" s="43"/>
      <c r="BH1777" s="189" t="s">
        <v>30</v>
      </c>
      <c r="BI1777" s="43" t="s">
        <v>1387</v>
      </c>
      <c r="BJ1777" s="43" t="s">
        <v>1388</v>
      </c>
      <c r="BK1777" s="189" t="s">
        <v>573</v>
      </c>
      <c r="BN1777" s="43"/>
      <c r="BO1777" s="43" t="s">
        <v>1395</v>
      </c>
      <c r="BP1777" s="48" t="s">
        <v>1406</v>
      </c>
      <c r="BS1777" s="43" t="s">
        <v>538</v>
      </c>
      <c r="BT1777" s="190" t="s">
        <v>2322</v>
      </c>
      <c r="BU1777" s="190"/>
      <c r="BV1777" s="190"/>
      <c r="BW1777" s="249">
        <v>36852</v>
      </c>
      <c r="BX1777" s="249"/>
      <c r="BY1777" s="48" t="s">
        <v>451</v>
      </c>
      <c r="BZ1777" s="191">
        <v>28</v>
      </c>
      <c r="CA1777" s="43" t="s">
        <v>1396</v>
      </c>
      <c r="CD1777" s="124" t="s">
        <v>1397</v>
      </c>
      <c r="CE1777" s="43"/>
      <c r="CR1777" s="43" t="s">
        <v>751</v>
      </c>
      <c r="CU1777" s="192">
        <v>152.65799999999999</v>
      </c>
      <c r="CV1777" s="39" t="s">
        <v>1395</v>
      </c>
      <c r="CW1777" s="2"/>
      <c r="CX1777" s="193"/>
      <c r="CY1777" s="39" t="s">
        <v>2438</v>
      </c>
      <c r="CZ1777" s="192">
        <v>300.15899999999999</v>
      </c>
      <c r="DA1777" s="43" t="s">
        <v>2046</v>
      </c>
      <c r="DD1777" s="43" t="s">
        <v>1397</v>
      </c>
      <c r="DE1777" s="43"/>
      <c r="DF1777" s="43"/>
      <c r="DG1777" s="43"/>
      <c r="DH1777" s="43"/>
      <c r="DI1777" s="43"/>
      <c r="DJ1777" s="43"/>
      <c r="DK1777" s="43"/>
      <c r="DL1777" s="43"/>
      <c r="DM1777" s="43"/>
      <c r="DN1777" s="43"/>
      <c r="DO1777" s="43"/>
      <c r="DP1777" s="43"/>
      <c r="DQ1777" s="43"/>
      <c r="DR1777" s="124"/>
      <c r="DS1777" s="43"/>
    </row>
    <row r="1778" spans="1:123" s="39" customFormat="1" hidden="1" x14ac:dyDescent="0.2">
      <c r="A1778" s="44" t="str">
        <f t="shared" si="729"/>
        <v>Redfield</v>
      </c>
      <c r="B1778" s="44" t="str">
        <f t="shared" si="728"/>
        <v>1,1-Dichloroethylene</v>
      </c>
      <c r="C1778" s="38" t="s">
        <v>2587</v>
      </c>
      <c r="D1778" s="38" t="str">
        <f t="shared" ref="D1778:D1841" si="735">BC1778</f>
        <v>SI</v>
      </c>
      <c r="E1778" s="189" t="s">
        <v>371</v>
      </c>
      <c r="F1778" s="155" t="str">
        <f t="shared" si="731"/>
        <v>Residence 193</v>
      </c>
      <c r="G1778" s="44" t="str">
        <f t="shared" si="730"/>
        <v>residential</v>
      </c>
      <c r="H1778" s="44" t="str">
        <f t="shared" si="724"/>
        <v>Basement</v>
      </c>
      <c r="I1778" s="38" t="str">
        <f t="shared" ref="I1778:I1841" si="736">IF(DD1778="","",IF(DD1778="y","Y","n"))</f>
        <v>Y</v>
      </c>
      <c r="J1778" s="38" t="str">
        <f t="shared" ref="J1778:J1841" si="737">IF(AG1778="","",IF(AN1778="","Y",IF(AI1778&gt;AN1778*$J$38,"Y","n")))</f>
        <v>Y</v>
      </c>
      <c r="K1778" s="38" t="str">
        <f t="shared" ref="K1778:K1807" si="738">IF(AG1778="","",IF(I1778="N","n","Y"))</f>
        <v>Y</v>
      </c>
      <c r="L1778" s="44"/>
      <c r="M1778" s="38" t="str">
        <f t="shared" si="721"/>
        <v/>
      </c>
      <c r="N1778" s="38" t="str">
        <f t="shared" si="722"/>
        <v/>
      </c>
      <c r="O1778" s="38" t="str">
        <f t="shared" ref="O1778:O1841" si="739">IF(AJ1778="","",IF(OR(M1778="N",N1778="N"),"n","Y"))</f>
        <v/>
      </c>
      <c r="P1778" s="44"/>
      <c r="Q1778" s="44"/>
      <c r="R1778" s="44"/>
      <c r="S1778" s="44"/>
      <c r="T1778" s="44"/>
      <c r="U1778" s="44"/>
      <c r="V1778" s="44"/>
      <c r="W1778" s="44"/>
      <c r="X1778" s="44"/>
      <c r="Y1778" s="38" t="str">
        <f t="shared" si="725"/>
        <v>Y</v>
      </c>
      <c r="Z1778" s="38" t="str">
        <f t="shared" si="726"/>
        <v>Y</v>
      </c>
      <c r="AA1778" s="38" t="str">
        <f t="shared" si="723"/>
        <v>Y</v>
      </c>
      <c r="AC1778" s="59"/>
      <c r="AD1778" s="204"/>
      <c r="AE1778" s="38"/>
      <c r="AF1778" s="38"/>
      <c r="AG1778" s="125">
        <f t="shared" ref="AG1778:AG1841" si="740">IF(CZ1778="","",IF(DA1778="mg/l",1000*CZ1778,CZ1778))</f>
        <v>169.143</v>
      </c>
      <c r="AH1778" s="39">
        <v>11</v>
      </c>
      <c r="AI1778" s="123">
        <f t="shared" ref="AI1778:AI1841" si="741">IF(AG1778="","",AG1778*1000*(INDEX(Hatm25C,MATCH(B1778,ChemNameChem,0))/(0.000082057*(AH1778+273)))*EXP(-(INDEX(Evap,MATCH(B1778,ChemNameChem,0))*((1-(AH1778+273)/INDEX(Tcrit,MATCH(B1778,ChemNameChem,0)))/(1-INDEX(Tboil,MATCH(B1778,ChemNameChem,0))/INDEX(Tcrit,MATCH(B1778,ChemNameChem,0))))^IF((INDEX(Tboil,MATCH(B1778,ChemNameChem,0))/INDEX(Tcrit,MATCH(B1778,ChemNameChem,0)))&lt;0.57,0.3,IF((INDEX(Tboil,MATCH(B1778,ChemNameChem,0))/INDEX(Tcrit,MATCH(B1778,ChemNameChem,0)))&gt;0.71,0.41,0.74*(INDEX(Tboil,MATCH(B1778,ChemNameChem,0))/INDEX(Tcrit,MATCH(B1778,ChemNameChem,0)))-0.116)))*0.5032*(1/(AH1778+273)-1/298)))</f>
        <v>111041.15061678784</v>
      </c>
      <c r="AM1778" s="40">
        <f t="shared" si="732"/>
        <v>7.5</v>
      </c>
      <c r="AN1778" s="39">
        <f t="shared" si="727"/>
        <v>0.8</v>
      </c>
      <c r="AO1778" s="204">
        <f t="shared" ref="AO1778:AO1841" si="742">IF(AG1778="","",AM1778/AI1778)</f>
        <v>6.7542527777680525E-5</v>
      </c>
      <c r="AP1778" s="204"/>
      <c r="AQ1778" s="59"/>
      <c r="AR1778" s="59"/>
      <c r="AS1778" s="115">
        <f t="shared" si="733"/>
        <v>1</v>
      </c>
      <c r="AT1778" s="115">
        <f t="shared" si="734"/>
        <v>0</v>
      </c>
      <c r="AU1778" s="115"/>
      <c r="AV1778" s="115"/>
      <c r="AY1778" s="115"/>
      <c r="AZ1778" s="115"/>
      <c r="BA1778" s="43">
        <v>49</v>
      </c>
      <c r="BB1778" s="43" t="s">
        <v>750</v>
      </c>
      <c r="BC1778" s="189" t="s">
        <v>554</v>
      </c>
      <c r="BD1778" t="s">
        <v>851</v>
      </c>
      <c r="BE1778" s="37" t="s">
        <v>656</v>
      </c>
      <c r="BF1778" s="38"/>
      <c r="BG1778" s="43"/>
      <c r="BH1778" s="189" t="s">
        <v>31</v>
      </c>
      <c r="BI1778" s="43" t="s">
        <v>1387</v>
      </c>
      <c r="BJ1778" s="43" t="s">
        <v>1388</v>
      </c>
      <c r="BK1778" s="189" t="s">
        <v>573</v>
      </c>
      <c r="BN1778" s="43"/>
      <c r="BO1778" s="43" t="s">
        <v>1395</v>
      </c>
      <c r="BP1778" s="48" t="s">
        <v>1406</v>
      </c>
      <c r="BS1778" s="43" t="s">
        <v>538</v>
      </c>
      <c r="BT1778" s="190" t="s">
        <v>2322</v>
      </c>
      <c r="BU1778" s="190"/>
      <c r="BV1778" s="190"/>
      <c r="BW1778" s="249">
        <v>36840</v>
      </c>
      <c r="BX1778" s="249"/>
      <c r="BY1778" s="48" t="s">
        <v>451</v>
      </c>
      <c r="BZ1778" s="191">
        <v>7.5</v>
      </c>
      <c r="CA1778" s="43" t="s">
        <v>1396</v>
      </c>
      <c r="CD1778" s="124" t="s">
        <v>1397</v>
      </c>
      <c r="CE1778" s="43"/>
      <c r="CR1778" s="43" t="s">
        <v>751</v>
      </c>
      <c r="CU1778" s="192">
        <v>230.32900000000001</v>
      </c>
      <c r="CV1778" s="39" t="s">
        <v>1395</v>
      </c>
      <c r="CW1778" s="2"/>
      <c r="CX1778" s="193"/>
      <c r="CY1778" s="39" t="s">
        <v>2438</v>
      </c>
      <c r="CZ1778" s="192">
        <v>169.143</v>
      </c>
      <c r="DA1778" s="43" t="s">
        <v>2046</v>
      </c>
      <c r="DD1778" s="43" t="s">
        <v>1397</v>
      </c>
      <c r="DE1778" s="43"/>
      <c r="DF1778" s="43"/>
      <c r="DG1778" s="43"/>
      <c r="DH1778" s="43"/>
      <c r="DI1778" s="43"/>
      <c r="DJ1778" s="43"/>
      <c r="DK1778" s="43"/>
      <c r="DL1778" s="43"/>
      <c r="DM1778" s="43"/>
      <c r="DN1778" s="43"/>
      <c r="DO1778" s="43"/>
      <c r="DP1778" s="43"/>
      <c r="DQ1778" s="43"/>
      <c r="DR1778" s="124"/>
      <c r="DS1778" s="43"/>
    </row>
    <row r="1779" spans="1:123" s="39" customFormat="1" hidden="1" x14ac:dyDescent="0.2">
      <c r="A1779" s="44" t="str">
        <f t="shared" si="729"/>
        <v>Redfield</v>
      </c>
      <c r="B1779" s="44" t="str">
        <f t="shared" si="728"/>
        <v>1,1-Dichloroethylene</v>
      </c>
      <c r="C1779" s="38" t="s">
        <v>2587</v>
      </c>
      <c r="D1779" s="38" t="str">
        <f t="shared" si="735"/>
        <v>SI</v>
      </c>
      <c r="E1779" s="189" t="s">
        <v>371</v>
      </c>
      <c r="F1779" s="155" t="str">
        <f t="shared" si="731"/>
        <v>Residence 194</v>
      </c>
      <c r="G1779" s="44" t="str">
        <f t="shared" si="730"/>
        <v>residential</v>
      </c>
      <c r="H1779" s="44" t="str">
        <f t="shared" si="724"/>
        <v>Basement</v>
      </c>
      <c r="I1779" s="38" t="str">
        <f t="shared" si="736"/>
        <v>Y</v>
      </c>
      <c r="J1779" s="38" t="str">
        <f t="shared" si="737"/>
        <v>Y</v>
      </c>
      <c r="K1779" s="38" t="str">
        <f t="shared" si="738"/>
        <v>Y</v>
      </c>
      <c r="L1779" s="44"/>
      <c r="M1779" s="38" t="str">
        <f t="shared" ref="M1779:M1842" si="743">IF(CP1779="","",IF(CP1779="y","Y","n"))</f>
        <v/>
      </c>
      <c r="N1779" s="38" t="str">
        <f t="shared" ref="N1779:N1842" si="744">IF(AJ1779="","",IF(AN1779="","Y",IF(AJ1779&gt;AN1779*$N$38,"Y","n")))</f>
        <v/>
      </c>
      <c r="O1779" s="38" t="str">
        <f t="shared" si="739"/>
        <v/>
      </c>
      <c r="P1779" s="44"/>
      <c r="Q1779" s="44"/>
      <c r="R1779" s="44"/>
      <c r="S1779" s="44"/>
      <c r="T1779" s="44"/>
      <c r="U1779" s="44"/>
      <c r="V1779" s="44"/>
      <c r="W1779" s="44"/>
      <c r="X1779" s="44"/>
      <c r="Y1779" s="38" t="str">
        <f t="shared" si="725"/>
        <v>Y</v>
      </c>
      <c r="Z1779" s="38" t="str">
        <f t="shared" si="726"/>
        <v>Y</v>
      </c>
      <c r="AA1779" s="38" t="str">
        <f t="shared" si="723"/>
        <v>Y</v>
      </c>
      <c r="AC1779" s="59"/>
      <c r="AD1779" s="204"/>
      <c r="AE1779" s="38"/>
      <c r="AF1779" s="38"/>
      <c r="AG1779" s="125">
        <f t="shared" si="740"/>
        <v>299.99099999999999</v>
      </c>
      <c r="AH1779" s="39">
        <v>11</v>
      </c>
      <c r="AI1779" s="123">
        <f t="shared" si="741"/>
        <v>196941.91196018041</v>
      </c>
      <c r="AM1779" s="40">
        <f t="shared" si="732"/>
        <v>76</v>
      </c>
      <c r="AN1779" s="39">
        <f t="shared" si="727"/>
        <v>0.8</v>
      </c>
      <c r="AO1779" s="204">
        <f t="shared" si="742"/>
        <v>3.8590058989254866E-4</v>
      </c>
      <c r="AP1779" s="204"/>
      <c r="AQ1779" s="59"/>
      <c r="AR1779" s="59"/>
      <c r="AS1779" s="115">
        <f t="shared" si="733"/>
        <v>1</v>
      </c>
      <c r="AT1779" s="115">
        <f t="shared" si="734"/>
        <v>0</v>
      </c>
      <c r="AU1779" s="115"/>
      <c r="AV1779" s="115"/>
      <c r="AY1779" s="115"/>
      <c r="AZ1779" s="115"/>
      <c r="BA1779" s="43">
        <v>49</v>
      </c>
      <c r="BB1779" s="43" t="s">
        <v>750</v>
      </c>
      <c r="BC1779" s="189" t="s">
        <v>554</v>
      </c>
      <c r="BD1779" t="s">
        <v>851</v>
      </c>
      <c r="BE1779" s="37" t="s">
        <v>656</v>
      </c>
      <c r="BF1779" s="38"/>
      <c r="BG1779" s="43"/>
      <c r="BH1779" s="189" t="s">
        <v>32</v>
      </c>
      <c r="BI1779" s="43" t="s">
        <v>1387</v>
      </c>
      <c r="BJ1779" s="43" t="s">
        <v>1388</v>
      </c>
      <c r="BK1779" s="189" t="s">
        <v>573</v>
      </c>
      <c r="BN1779" s="43"/>
      <c r="BO1779" s="43" t="s">
        <v>1395</v>
      </c>
      <c r="BP1779" s="48" t="s">
        <v>1406</v>
      </c>
      <c r="BS1779" s="43" t="s">
        <v>538</v>
      </c>
      <c r="BT1779" s="190" t="s">
        <v>2323</v>
      </c>
      <c r="BU1779" s="190"/>
      <c r="BV1779" s="190"/>
      <c r="BW1779" s="249">
        <v>36823</v>
      </c>
      <c r="BX1779" s="249"/>
      <c r="BY1779" s="48" t="s">
        <v>451</v>
      </c>
      <c r="BZ1779" s="191">
        <v>76</v>
      </c>
      <c r="CA1779" s="43" t="s">
        <v>1396</v>
      </c>
      <c r="CD1779" s="124" t="s">
        <v>1397</v>
      </c>
      <c r="CE1779" s="43"/>
      <c r="CR1779" s="43" t="s">
        <v>751</v>
      </c>
      <c r="CU1779" s="192">
        <v>202.024</v>
      </c>
      <c r="CV1779" s="39" t="s">
        <v>1395</v>
      </c>
      <c r="CW1779" s="2"/>
      <c r="CX1779" s="193"/>
      <c r="CY1779" s="39" t="s">
        <v>2438</v>
      </c>
      <c r="CZ1779" s="192">
        <v>299.99099999999999</v>
      </c>
      <c r="DA1779" s="43" t="s">
        <v>2046</v>
      </c>
      <c r="DD1779" s="43" t="s">
        <v>1397</v>
      </c>
      <c r="DE1779" s="43"/>
      <c r="DF1779" s="43"/>
      <c r="DG1779" s="43"/>
      <c r="DH1779" s="43"/>
      <c r="DI1779" s="43"/>
      <c r="DJ1779" s="43"/>
      <c r="DK1779" s="43"/>
      <c r="DL1779" s="43"/>
      <c r="DM1779" s="43"/>
      <c r="DN1779" s="43"/>
      <c r="DO1779" s="43"/>
      <c r="DP1779" s="43"/>
      <c r="DQ1779" s="43"/>
      <c r="DR1779" s="124"/>
      <c r="DS1779" s="43"/>
    </row>
    <row r="1780" spans="1:123" s="39" customFormat="1" hidden="1" x14ac:dyDescent="0.2">
      <c r="A1780" s="44" t="str">
        <f t="shared" si="729"/>
        <v>Redfield</v>
      </c>
      <c r="B1780" s="44" t="str">
        <f t="shared" si="728"/>
        <v>1,1-Dichloroethylene</v>
      </c>
      <c r="C1780" s="38" t="s">
        <v>2587</v>
      </c>
      <c r="D1780" s="38" t="str">
        <f t="shared" si="735"/>
        <v>SI</v>
      </c>
      <c r="E1780" s="189" t="s">
        <v>371</v>
      </c>
      <c r="F1780" s="155" t="str">
        <f t="shared" si="731"/>
        <v>Residence 195</v>
      </c>
      <c r="G1780" s="44" t="str">
        <f t="shared" si="730"/>
        <v>residential</v>
      </c>
      <c r="H1780" s="44" t="str">
        <f t="shared" si="724"/>
        <v>Slab on grade</v>
      </c>
      <c r="I1780" s="38" t="str">
        <f t="shared" si="736"/>
        <v>Y</v>
      </c>
      <c r="J1780" s="38" t="str">
        <f t="shared" si="737"/>
        <v>Y</v>
      </c>
      <c r="K1780" s="38" t="str">
        <f t="shared" si="738"/>
        <v>Y</v>
      </c>
      <c r="L1780" s="44"/>
      <c r="M1780" s="38" t="str">
        <f t="shared" si="743"/>
        <v/>
      </c>
      <c r="N1780" s="38" t="str">
        <f t="shared" si="744"/>
        <v/>
      </c>
      <c r="O1780" s="38" t="str">
        <f t="shared" si="739"/>
        <v/>
      </c>
      <c r="P1780" s="44"/>
      <c r="Q1780" s="44"/>
      <c r="R1780" s="44"/>
      <c r="S1780" s="44"/>
      <c r="T1780" s="44"/>
      <c r="U1780" s="44"/>
      <c r="V1780" s="44"/>
      <c r="W1780" s="44"/>
      <c r="X1780" s="44"/>
      <c r="Y1780" s="38" t="str">
        <f t="shared" si="725"/>
        <v>Y</v>
      </c>
      <c r="Z1780" s="38" t="str">
        <f t="shared" si="726"/>
        <v>Y</v>
      </c>
      <c r="AA1780" s="38" t="str">
        <f t="shared" si="723"/>
        <v>Y</v>
      </c>
      <c r="AC1780" s="59"/>
      <c r="AD1780" s="204"/>
      <c r="AE1780" s="38"/>
      <c r="AF1780" s="38"/>
      <c r="AG1780" s="125">
        <f t="shared" si="740"/>
        <v>299.99099999999999</v>
      </c>
      <c r="AH1780" s="39">
        <v>11</v>
      </c>
      <c r="AI1780" s="123">
        <f t="shared" si="741"/>
        <v>196941.91196018041</v>
      </c>
      <c r="AM1780" s="40">
        <f t="shared" si="732"/>
        <v>21</v>
      </c>
      <c r="AN1780" s="39">
        <f t="shared" si="727"/>
        <v>0.8</v>
      </c>
      <c r="AO1780" s="204">
        <f t="shared" si="742"/>
        <v>1.0663042615452001E-4</v>
      </c>
      <c r="AP1780" s="204"/>
      <c r="AQ1780" s="59"/>
      <c r="AR1780" s="59"/>
      <c r="AS1780" s="115">
        <f t="shared" si="733"/>
        <v>1</v>
      </c>
      <c r="AT1780" s="115">
        <f t="shared" si="734"/>
        <v>0</v>
      </c>
      <c r="AU1780" s="115"/>
      <c r="AV1780" s="115"/>
      <c r="AY1780" s="115"/>
      <c r="AZ1780" s="115"/>
      <c r="BA1780" s="43">
        <v>49</v>
      </c>
      <c r="BB1780" s="43" t="s">
        <v>750</v>
      </c>
      <c r="BC1780" s="189" t="s">
        <v>554</v>
      </c>
      <c r="BD1780" t="s">
        <v>851</v>
      </c>
      <c r="BE1780" s="37" t="s">
        <v>656</v>
      </c>
      <c r="BF1780" s="38"/>
      <c r="BG1780" s="43"/>
      <c r="BH1780" s="189" t="s">
        <v>33</v>
      </c>
      <c r="BI1780" s="43" t="s">
        <v>1387</v>
      </c>
      <c r="BJ1780" s="43" t="s">
        <v>1388</v>
      </c>
      <c r="BK1780" s="189" t="s">
        <v>846</v>
      </c>
      <c r="BN1780" s="43"/>
      <c r="BO1780" s="43" t="s">
        <v>1395</v>
      </c>
      <c r="BP1780" s="48" t="s">
        <v>1406</v>
      </c>
      <c r="BS1780" s="43" t="s">
        <v>538</v>
      </c>
      <c r="BT1780" s="190" t="s">
        <v>2328</v>
      </c>
      <c r="BU1780" s="190"/>
      <c r="BV1780" s="190"/>
      <c r="BW1780" s="249">
        <v>36833</v>
      </c>
      <c r="BX1780" s="249"/>
      <c r="BY1780" s="48" t="s">
        <v>451</v>
      </c>
      <c r="BZ1780" s="191">
        <v>21</v>
      </c>
      <c r="CA1780" s="43" t="s">
        <v>1396</v>
      </c>
      <c r="CD1780" s="124" t="s">
        <v>1397</v>
      </c>
      <c r="CE1780" s="43"/>
      <c r="CR1780" s="43" t="s">
        <v>751</v>
      </c>
      <c r="CU1780" s="192">
        <v>207.15799999999999</v>
      </c>
      <c r="CV1780" s="39" t="s">
        <v>1395</v>
      </c>
      <c r="CW1780" s="2"/>
      <c r="CX1780" s="193"/>
      <c r="CY1780" s="39" t="s">
        <v>2438</v>
      </c>
      <c r="CZ1780" s="192">
        <v>299.99099999999999</v>
      </c>
      <c r="DA1780" s="43" t="s">
        <v>2046</v>
      </c>
      <c r="DD1780" s="43" t="s">
        <v>1397</v>
      </c>
      <c r="DE1780" s="43"/>
      <c r="DF1780" s="43"/>
      <c r="DG1780" s="43"/>
      <c r="DH1780" s="43"/>
      <c r="DI1780" s="43"/>
      <c r="DJ1780" s="43"/>
      <c r="DK1780" s="43"/>
      <c r="DL1780" s="43"/>
      <c r="DM1780" s="43"/>
      <c r="DN1780" s="43"/>
      <c r="DO1780" s="43"/>
      <c r="DP1780" s="43"/>
      <c r="DQ1780" s="43"/>
      <c r="DR1780" s="124"/>
      <c r="DS1780" s="43"/>
    </row>
    <row r="1781" spans="1:123" s="39" customFormat="1" hidden="1" x14ac:dyDescent="0.2">
      <c r="A1781" s="44" t="str">
        <f t="shared" si="729"/>
        <v>Redfield</v>
      </c>
      <c r="B1781" s="44" t="str">
        <f t="shared" si="728"/>
        <v>1,1-Dichloroethylene</v>
      </c>
      <c r="C1781" s="38" t="s">
        <v>2587</v>
      </c>
      <c r="D1781" s="38" t="str">
        <f t="shared" si="735"/>
        <v>SI</v>
      </c>
      <c r="E1781" s="189" t="s">
        <v>371</v>
      </c>
      <c r="F1781" s="155" t="str">
        <f t="shared" si="731"/>
        <v>Residence 196</v>
      </c>
      <c r="G1781" s="44" t="str">
        <f t="shared" si="730"/>
        <v>residential</v>
      </c>
      <c r="H1781" s="44" t="str">
        <f t="shared" si="724"/>
        <v>Basement</v>
      </c>
      <c r="I1781" s="38" t="str">
        <f t="shared" si="736"/>
        <v>Y</v>
      </c>
      <c r="J1781" s="38" t="str">
        <f t="shared" si="737"/>
        <v>Y</v>
      </c>
      <c r="K1781" s="38" t="str">
        <f t="shared" si="738"/>
        <v>Y</v>
      </c>
      <c r="L1781" s="44"/>
      <c r="M1781" s="38" t="str">
        <f t="shared" si="743"/>
        <v/>
      </c>
      <c r="N1781" s="38" t="str">
        <f t="shared" si="744"/>
        <v/>
      </c>
      <c r="O1781" s="38" t="str">
        <f t="shared" si="739"/>
        <v/>
      </c>
      <c r="P1781" s="44"/>
      <c r="Q1781" s="44"/>
      <c r="R1781" s="44"/>
      <c r="S1781" s="44"/>
      <c r="T1781" s="44"/>
      <c r="U1781" s="44"/>
      <c r="V1781" s="44"/>
      <c r="W1781" s="44"/>
      <c r="X1781" s="44"/>
      <c r="Y1781" s="38" t="str">
        <f t="shared" si="725"/>
        <v>Y</v>
      </c>
      <c r="Z1781" s="38" t="str">
        <f t="shared" si="726"/>
        <v>Y</v>
      </c>
      <c r="AA1781" s="38" t="str">
        <f t="shared" si="723"/>
        <v>Y</v>
      </c>
      <c r="AC1781" s="59"/>
      <c r="AD1781" s="204"/>
      <c r="AE1781" s="38"/>
      <c r="AF1781" s="38"/>
      <c r="AG1781" s="125">
        <f t="shared" si="740"/>
        <v>299.99099999999999</v>
      </c>
      <c r="AH1781" s="39">
        <v>11</v>
      </c>
      <c r="AI1781" s="123">
        <f t="shared" si="741"/>
        <v>196941.91196018041</v>
      </c>
      <c r="AM1781" s="40">
        <f t="shared" si="732"/>
        <v>20</v>
      </c>
      <c r="AN1781" s="39">
        <f t="shared" si="727"/>
        <v>0.8</v>
      </c>
      <c r="AO1781" s="204">
        <f t="shared" si="742"/>
        <v>1.0155278681382859E-4</v>
      </c>
      <c r="AP1781" s="204"/>
      <c r="AQ1781" s="59"/>
      <c r="AR1781" s="59"/>
      <c r="AS1781" s="115">
        <f t="shared" si="733"/>
        <v>1</v>
      </c>
      <c r="AT1781" s="115">
        <f t="shared" si="734"/>
        <v>0</v>
      </c>
      <c r="AU1781" s="115"/>
      <c r="AV1781" s="115"/>
      <c r="AY1781" s="115"/>
      <c r="AZ1781" s="115"/>
      <c r="BA1781" s="43">
        <v>49</v>
      </c>
      <c r="BB1781" s="43" t="s">
        <v>750</v>
      </c>
      <c r="BC1781" s="189" t="s">
        <v>554</v>
      </c>
      <c r="BD1781" t="s">
        <v>851</v>
      </c>
      <c r="BE1781" s="37" t="s">
        <v>656</v>
      </c>
      <c r="BF1781" s="38"/>
      <c r="BG1781" s="43"/>
      <c r="BH1781" s="189" t="s">
        <v>34</v>
      </c>
      <c r="BI1781" s="43" t="s">
        <v>1387</v>
      </c>
      <c r="BJ1781" s="43" t="s">
        <v>1388</v>
      </c>
      <c r="BK1781" s="189" t="s">
        <v>573</v>
      </c>
      <c r="BN1781" s="43"/>
      <c r="BO1781" s="43" t="s">
        <v>1395</v>
      </c>
      <c r="BP1781" s="48" t="s">
        <v>1406</v>
      </c>
      <c r="BS1781" s="43" t="s">
        <v>538</v>
      </c>
      <c r="BT1781" s="190" t="s">
        <v>2331</v>
      </c>
      <c r="BU1781" s="190"/>
      <c r="BV1781" s="190"/>
      <c r="BW1781" s="249">
        <v>36797</v>
      </c>
      <c r="BX1781" s="249"/>
      <c r="BY1781" s="48" t="s">
        <v>451</v>
      </c>
      <c r="BZ1781" s="191">
        <v>20</v>
      </c>
      <c r="CA1781" s="43" t="s">
        <v>1396</v>
      </c>
      <c r="CD1781" s="124" t="s">
        <v>1397</v>
      </c>
      <c r="CE1781" s="43"/>
      <c r="CR1781" s="43" t="s">
        <v>751</v>
      </c>
      <c r="CU1781" s="192">
        <v>168.17099999999999</v>
      </c>
      <c r="CV1781" s="39" t="s">
        <v>1395</v>
      </c>
      <c r="CW1781" s="2"/>
      <c r="CX1781" s="193"/>
      <c r="CY1781" s="39" t="s">
        <v>2438</v>
      </c>
      <c r="CZ1781" s="192">
        <v>299.99099999999999</v>
      </c>
      <c r="DA1781" s="43" t="s">
        <v>2046</v>
      </c>
      <c r="DD1781" s="43" t="s">
        <v>1397</v>
      </c>
      <c r="DE1781" s="43"/>
      <c r="DF1781" s="43"/>
      <c r="DG1781" s="43"/>
      <c r="DH1781" s="43"/>
      <c r="DI1781" s="43"/>
      <c r="DJ1781" s="43"/>
      <c r="DK1781" s="43"/>
      <c r="DL1781" s="43"/>
      <c r="DM1781" s="43"/>
      <c r="DN1781" s="43"/>
      <c r="DO1781" s="43"/>
      <c r="DP1781" s="43"/>
      <c r="DQ1781" s="43"/>
      <c r="DR1781" s="124"/>
      <c r="DS1781" s="43"/>
    </row>
    <row r="1782" spans="1:123" s="39" customFormat="1" hidden="1" x14ac:dyDescent="0.2">
      <c r="A1782" s="44" t="str">
        <f t="shared" si="729"/>
        <v>Redfield</v>
      </c>
      <c r="B1782" s="44" t="str">
        <f t="shared" si="728"/>
        <v>1,1-Dichloroethylene</v>
      </c>
      <c r="C1782" s="38" t="s">
        <v>2587</v>
      </c>
      <c r="D1782" s="38" t="str">
        <f t="shared" si="735"/>
        <v>SI</v>
      </c>
      <c r="E1782" s="189" t="s">
        <v>371</v>
      </c>
      <c r="F1782" s="155" t="str">
        <f t="shared" si="731"/>
        <v>Residence 197</v>
      </c>
      <c r="G1782" s="44" t="str">
        <f t="shared" si="730"/>
        <v>residential</v>
      </c>
      <c r="H1782" s="44" t="str">
        <f t="shared" si="724"/>
        <v>Basement</v>
      </c>
      <c r="I1782" s="38" t="str">
        <f t="shared" si="736"/>
        <v>Y</v>
      </c>
      <c r="J1782" s="38" t="str">
        <f t="shared" si="737"/>
        <v>Y</v>
      </c>
      <c r="K1782" s="38" t="str">
        <f t="shared" si="738"/>
        <v>Y</v>
      </c>
      <c r="L1782" s="44"/>
      <c r="M1782" s="38" t="str">
        <f t="shared" si="743"/>
        <v/>
      </c>
      <c r="N1782" s="38" t="str">
        <f t="shared" si="744"/>
        <v/>
      </c>
      <c r="O1782" s="38" t="str">
        <f t="shared" si="739"/>
        <v/>
      </c>
      <c r="P1782" s="44"/>
      <c r="Q1782" s="44"/>
      <c r="R1782" s="44"/>
      <c r="S1782" s="44"/>
      <c r="T1782" s="44"/>
      <c r="U1782" s="44"/>
      <c r="V1782" s="44"/>
      <c r="W1782" s="44"/>
      <c r="X1782" s="44"/>
      <c r="Y1782" s="38" t="str">
        <f t="shared" si="725"/>
        <v>Y</v>
      </c>
      <c r="Z1782" s="38" t="str">
        <f t="shared" si="726"/>
        <v>Y</v>
      </c>
      <c r="AA1782" s="38" t="str">
        <f t="shared" si="723"/>
        <v>Y</v>
      </c>
      <c r="AC1782" s="59"/>
      <c r="AD1782" s="204"/>
      <c r="AE1782" s="38"/>
      <c r="AF1782" s="38"/>
      <c r="AG1782" s="125">
        <f t="shared" si="740"/>
        <v>299.99099999999999</v>
      </c>
      <c r="AH1782" s="39">
        <v>11</v>
      </c>
      <c r="AI1782" s="123">
        <f t="shared" si="741"/>
        <v>196941.91196018041</v>
      </c>
      <c r="AM1782" s="40">
        <f t="shared" si="732"/>
        <v>8.1000003814697195</v>
      </c>
      <c r="AN1782" s="39">
        <f t="shared" si="727"/>
        <v>0.8</v>
      </c>
      <c r="AO1782" s="204">
        <f t="shared" si="742"/>
        <v>4.112888059656623E-5</v>
      </c>
      <c r="AP1782" s="204"/>
      <c r="AQ1782" s="59"/>
      <c r="AR1782" s="59"/>
      <c r="AS1782" s="115">
        <f t="shared" si="733"/>
        <v>1</v>
      </c>
      <c r="AT1782" s="115">
        <f t="shared" si="734"/>
        <v>0</v>
      </c>
      <c r="AU1782" s="115"/>
      <c r="AV1782" s="115"/>
      <c r="AY1782" s="115"/>
      <c r="AZ1782" s="115"/>
      <c r="BA1782" s="43">
        <v>49</v>
      </c>
      <c r="BB1782" s="43" t="s">
        <v>750</v>
      </c>
      <c r="BC1782" s="189" t="s">
        <v>554</v>
      </c>
      <c r="BD1782" t="s">
        <v>851</v>
      </c>
      <c r="BE1782" s="37" t="s">
        <v>656</v>
      </c>
      <c r="BF1782" s="38"/>
      <c r="BG1782" s="43"/>
      <c r="BH1782" s="189" t="s">
        <v>35</v>
      </c>
      <c r="BI1782" s="43" t="s">
        <v>1387</v>
      </c>
      <c r="BJ1782" s="43" t="s">
        <v>1388</v>
      </c>
      <c r="BK1782" s="189" t="s">
        <v>573</v>
      </c>
      <c r="BN1782" s="43"/>
      <c r="BO1782" s="43" t="s">
        <v>1395</v>
      </c>
      <c r="BP1782" s="48" t="s">
        <v>1406</v>
      </c>
      <c r="BS1782" s="43" t="s">
        <v>538</v>
      </c>
      <c r="BT1782" s="190" t="s">
        <v>2328</v>
      </c>
      <c r="BU1782" s="190"/>
      <c r="BV1782" s="190"/>
      <c r="BW1782" s="249">
        <v>36812</v>
      </c>
      <c r="BX1782" s="249"/>
      <c r="BY1782" s="48" t="s">
        <v>451</v>
      </c>
      <c r="BZ1782" s="191">
        <v>8.1000003814697195</v>
      </c>
      <c r="CA1782" s="43" t="s">
        <v>1396</v>
      </c>
      <c r="CD1782" s="124" t="s">
        <v>1397</v>
      </c>
      <c r="CE1782" s="43"/>
      <c r="CR1782" s="43" t="s">
        <v>751</v>
      </c>
      <c r="CU1782" s="192">
        <v>91.685599999999994</v>
      </c>
      <c r="CV1782" s="39" t="s">
        <v>1395</v>
      </c>
      <c r="CW1782" s="2"/>
      <c r="CX1782" s="193"/>
      <c r="CY1782" s="39" t="s">
        <v>2438</v>
      </c>
      <c r="CZ1782" s="192">
        <v>299.99099999999999</v>
      </c>
      <c r="DA1782" s="43" t="s">
        <v>2046</v>
      </c>
      <c r="DD1782" s="43" t="s">
        <v>1397</v>
      </c>
      <c r="DE1782" s="43"/>
      <c r="DF1782" s="43"/>
      <c r="DG1782" s="43"/>
      <c r="DH1782" s="43"/>
      <c r="DI1782" s="43"/>
      <c r="DJ1782" s="43"/>
      <c r="DK1782" s="43"/>
      <c r="DL1782" s="43"/>
      <c r="DM1782" s="43"/>
      <c r="DN1782" s="43"/>
      <c r="DO1782" s="43"/>
      <c r="DP1782" s="43"/>
      <c r="DQ1782" s="43"/>
      <c r="DR1782" s="124"/>
      <c r="DS1782" s="43"/>
    </row>
    <row r="1783" spans="1:123" s="39" customFormat="1" hidden="1" x14ac:dyDescent="0.2">
      <c r="A1783" s="44" t="str">
        <f t="shared" si="729"/>
        <v>Redfield</v>
      </c>
      <c r="B1783" s="44" t="str">
        <f t="shared" si="728"/>
        <v>1,1-Dichloroethylene</v>
      </c>
      <c r="C1783" s="38" t="s">
        <v>2587</v>
      </c>
      <c r="D1783" s="38" t="str">
        <f t="shared" si="735"/>
        <v>SI</v>
      </c>
      <c r="E1783" s="189" t="s">
        <v>371</v>
      </c>
      <c r="F1783" s="155" t="str">
        <f t="shared" si="731"/>
        <v>Residence 198</v>
      </c>
      <c r="G1783" s="44" t="str">
        <f t="shared" si="730"/>
        <v>residential</v>
      </c>
      <c r="H1783" s="44" t="str">
        <f t="shared" si="724"/>
        <v>Basement</v>
      </c>
      <c r="I1783" s="38" t="str">
        <f t="shared" si="736"/>
        <v>Y</v>
      </c>
      <c r="J1783" s="38" t="str">
        <f t="shared" si="737"/>
        <v>Y</v>
      </c>
      <c r="K1783" s="38" t="str">
        <f t="shared" si="738"/>
        <v>Y</v>
      </c>
      <c r="L1783" s="44"/>
      <c r="M1783" s="38" t="str">
        <f t="shared" si="743"/>
        <v/>
      </c>
      <c r="N1783" s="38" t="str">
        <f t="shared" si="744"/>
        <v/>
      </c>
      <c r="O1783" s="38" t="str">
        <f t="shared" si="739"/>
        <v/>
      </c>
      <c r="P1783" s="44"/>
      <c r="Q1783" s="44"/>
      <c r="R1783" s="44"/>
      <c r="S1783" s="44"/>
      <c r="T1783" s="44"/>
      <c r="U1783" s="44"/>
      <c r="V1783" s="44"/>
      <c r="W1783" s="44"/>
      <c r="X1783" s="44"/>
      <c r="Y1783" s="38" t="str">
        <f t="shared" si="725"/>
        <v>Y</v>
      </c>
      <c r="Z1783" s="38" t="str">
        <f t="shared" si="726"/>
        <v>Y</v>
      </c>
      <c r="AA1783" s="38" t="str">
        <f t="shared" si="723"/>
        <v>Y</v>
      </c>
      <c r="AC1783" s="59"/>
      <c r="AD1783" s="204"/>
      <c r="AE1783" s="38"/>
      <c r="AF1783" s="38"/>
      <c r="AG1783" s="125">
        <f t="shared" si="740"/>
        <v>145.452</v>
      </c>
      <c r="AH1783" s="39">
        <v>11</v>
      </c>
      <c r="AI1783" s="123">
        <f t="shared" si="741"/>
        <v>95488.181240211081</v>
      </c>
      <c r="AM1783" s="40">
        <f t="shared" si="732"/>
        <v>12</v>
      </c>
      <c r="AN1783" s="39">
        <f t="shared" si="727"/>
        <v>0.8</v>
      </c>
      <c r="AO1783" s="204">
        <f t="shared" si="742"/>
        <v>1.256700027599507E-4</v>
      </c>
      <c r="AP1783" s="204"/>
      <c r="AQ1783" s="59"/>
      <c r="AR1783" s="59"/>
      <c r="AS1783" s="115">
        <f t="shared" si="733"/>
        <v>1</v>
      </c>
      <c r="AT1783" s="115">
        <f t="shared" si="734"/>
        <v>0</v>
      </c>
      <c r="AU1783" s="115"/>
      <c r="AV1783" s="115"/>
      <c r="AY1783" s="115"/>
      <c r="AZ1783" s="115"/>
      <c r="BA1783" s="43">
        <v>49</v>
      </c>
      <c r="BB1783" s="43" t="s">
        <v>750</v>
      </c>
      <c r="BC1783" s="189" t="s">
        <v>554</v>
      </c>
      <c r="BD1783" t="s">
        <v>851</v>
      </c>
      <c r="BE1783" s="37" t="s">
        <v>656</v>
      </c>
      <c r="BF1783" s="38"/>
      <c r="BG1783" s="43"/>
      <c r="BH1783" s="189" t="s">
        <v>36</v>
      </c>
      <c r="BI1783" s="43" t="s">
        <v>1387</v>
      </c>
      <c r="BJ1783" s="43" t="s">
        <v>1388</v>
      </c>
      <c r="BK1783" s="189" t="s">
        <v>573</v>
      </c>
      <c r="BN1783" s="43"/>
      <c r="BO1783" s="43" t="s">
        <v>1395</v>
      </c>
      <c r="BP1783" s="48" t="s">
        <v>1406</v>
      </c>
      <c r="BS1783" s="43" t="s">
        <v>538</v>
      </c>
      <c r="BT1783" s="190" t="s">
        <v>2323</v>
      </c>
      <c r="BU1783" s="190"/>
      <c r="BV1783" s="190"/>
      <c r="BW1783" s="249">
        <v>36837</v>
      </c>
      <c r="BX1783" s="249"/>
      <c r="BY1783" s="48" t="s">
        <v>451</v>
      </c>
      <c r="BZ1783" s="191">
        <v>12</v>
      </c>
      <c r="CA1783" s="43" t="s">
        <v>1396</v>
      </c>
      <c r="CD1783" s="124" t="s">
        <v>1397</v>
      </c>
      <c r="CE1783" s="43"/>
      <c r="CR1783" s="43" t="s">
        <v>751</v>
      </c>
      <c r="CU1783" s="192">
        <v>170.06700000000001</v>
      </c>
      <c r="CV1783" s="39" t="s">
        <v>1395</v>
      </c>
      <c r="CW1783" s="2"/>
      <c r="CX1783" s="193"/>
      <c r="CY1783" s="39" t="s">
        <v>2438</v>
      </c>
      <c r="CZ1783" s="192">
        <v>145.452</v>
      </c>
      <c r="DA1783" s="43" t="s">
        <v>2046</v>
      </c>
      <c r="DD1783" s="43" t="s">
        <v>1397</v>
      </c>
      <c r="DE1783" s="43"/>
      <c r="DF1783" s="43"/>
      <c r="DG1783" s="43"/>
      <c r="DH1783" s="43"/>
      <c r="DI1783" s="43"/>
      <c r="DJ1783" s="43"/>
      <c r="DK1783" s="43"/>
      <c r="DL1783" s="43"/>
      <c r="DM1783" s="43"/>
      <c r="DN1783" s="43"/>
      <c r="DO1783" s="43"/>
      <c r="DP1783" s="43"/>
      <c r="DQ1783" s="43"/>
      <c r="DR1783" s="124"/>
      <c r="DS1783" s="43"/>
    </row>
    <row r="1784" spans="1:123" s="39" customFormat="1" hidden="1" x14ac:dyDescent="0.2">
      <c r="A1784" s="44" t="str">
        <f t="shared" si="729"/>
        <v>Redfield</v>
      </c>
      <c r="B1784" s="44" t="str">
        <f t="shared" si="728"/>
        <v>1,1-Dichloroethylene</v>
      </c>
      <c r="C1784" s="38" t="s">
        <v>2587</v>
      </c>
      <c r="D1784" s="38" t="str">
        <f t="shared" si="735"/>
        <v>SI</v>
      </c>
      <c r="E1784" s="189" t="s">
        <v>371</v>
      </c>
      <c r="F1784" s="155" t="str">
        <f t="shared" si="731"/>
        <v>Residence 199</v>
      </c>
      <c r="G1784" s="44" t="str">
        <f t="shared" si="730"/>
        <v>residential</v>
      </c>
      <c r="H1784" s="44" t="str">
        <f t="shared" si="724"/>
        <v>Basement</v>
      </c>
      <c r="I1784" s="38" t="str">
        <f t="shared" si="736"/>
        <v>Y</v>
      </c>
      <c r="J1784" s="38" t="str">
        <f t="shared" si="737"/>
        <v>Y</v>
      </c>
      <c r="K1784" s="38" t="str">
        <f t="shared" si="738"/>
        <v>Y</v>
      </c>
      <c r="L1784" s="44"/>
      <c r="M1784" s="38" t="str">
        <f t="shared" si="743"/>
        <v/>
      </c>
      <c r="N1784" s="38" t="str">
        <f t="shared" si="744"/>
        <v/>
      </c>
      <c r="O1784" s="38" t="str">
        <f t="shared" si="739"/>
        <v/>
      </c>
      <c r="P1784" s="44"/>
      <c r="Q1784" s="44"/>
      <c r="R1784" s="44"/>
      <c r="S1784" s="44"/>
      <c r="T1784" s="44"/>
      <c r="U1784" s="44"/>
      <c r="V1784" s="44"/>
      <c r="W1784" s="44"/>
      <c r="X1784" s="44"/>
      <c r="Y1784" s="38" t="str">
        <f t="shared" si="725"/>
        <v>Y</v>
      </c>
      <c r="Z1784" s="38" t="str">
        <f t="shared" si="726"/>
        <v>Y</v>
      </c>
      <c r="AA1784" s="38" t="str">
        <f t="shared" si="723"/>
        <v>Y</v>
      </c>
      <c r="AC1784" s="59"/>
      <c r="AD1784" s="204"/>
      <c r="AE1784" s="38"/>
      <c r="AF1784" s="38"/>
      <c r="AG1784" s="125">
        <f t="shared" si="740"/>
        <v>299.99099999999999</v>
      </c>
      <c r="AH1784" s="39">
        <v>11</v>
      </c>
      <c r="AI1784" s="123">
        <f t="shared" si="741"/>
        <v>196941.91196018041</v>
      </c>
      <c r="AM1784" s="40">
        <f t="shared" si="732"/>
        <v>7</v>
      </c>
      <c r="AN1784" s="39">
        <f t="shared" si="727"/>
        <v>0.8</v>
      </c>
      <c r="AO1784" s="204">
        <f t="shared" si="742"/>
        <v>3.5543475384840008E-5</v>
      </c>
      <c r="AP1784" s="204"/>
      <c r="AQ1784" s="59"/>
      <c r="AR1784" s="59"/>
      <c r="AS1784" s="115">
        <f t="shared" si="733"/>
        <v>1</v>
      </c>
      <c r="AT1784" s="115">
        <f t="shared" si="734"/>
        <v>0</v>
      </c>
      <c r="AU1784" s="115"/>
      <c r="AV1784" s="115"/>
      <c r="AY1784" s="115"/>
      <c r="AZ1784" s="115"/>
      <c r="BA1784" s="43">
        <v>49</v>
      </c>
      <c r="BB1784" s="43" t="s">
        <v>750</v>
      </c>
      <c r="BC1784" s="189" t="s">
        <v>554</v>
      </c>
      <c r="BD1784" t="s">
        <v>851</v>
      </c>
      <c r="BE1784" s="37" t="s">
        <v>656</v>
      </c>
      <c r="BF1784" s="38"/>
      <c r="BG1784" s="43"/>
      <c r="BH1784" s="189" t="s">
        <v>37</v>
      </c>
      <c r="BI1784" s="43" t="s">
        <v>1387</v>
      </c>
      <c r="BJ1784" s="43" t="s">
        <v>1388</v>
      </c>
      <c r="BK1784" s="189" t="s">
        <v>573</v>
      </c>
      <c r="BN1784" s="43"/>
      <c r="BO1784" s="43" t="s">
        <v>1395</v>
      </c>
      <c r="BP1784" s="48" t="s">
        <v>1406</v>
      </c>
      <c r="BS1784" s="43" t="s">
        <v>538</v>
      </c>
      <c r="BT1784" s="190" t="s">
        <v>2328</v>
      </c>
      <c r="BU1784" s="190"/>
      <c r="BV1784" s="190"/>
      <c r="BW1784" s="249">
        <v>36895</v>
      </c>
      <c r="BX1784" s="249"/>
      <c r="BY1784" s="48" t="s">
        <v>451</v>
      </c>
      <c r="BZ1784" s="191">
        <v>7</v>
      </c>
      <c r="CA1784" s="43" t="s">
        <v>1396</v>
      </c>
      <c r="CD1784" s="124" t="s">
        <v>1397</v>
      </c>
      <c r="CE1784" s="43"/>
      <c r="CR1784" s="43" t="s">
        <v>751</v>
      </c>
      <c r="CU1784" s="192">
        <v>75.8489</v>
      </c>
      <c r="CV1784" s="39" t="s">
        <v>1395</v>
      </c>
      <c r="CW1784" s="2"/>
      <c r="CX1784" s="193"/>
      <c r="CY1784" s="39" t="s">
        <v>2438</v>
      </c>
      <c r="CZ1784" s="192">
        <v>299.99099999999999</v>
      </c>
      <c r="DA1784" s="43" t="s">
        <v>2046</v>
      </c>
      <c r="DD1784" s="43" t="s">
        <v>1397</v>
      </c>
      <c r="DE1784" s="43"/>
      <c r="DF1784" s="43"/>
      <c r="DG1784" s="43"/>
      <c r="DH1784" s="43"/>
      <c r="DI1784" s="43"/>
      <c r="DJ1784" s="43"/>
      <c r="DK1784" s="43"/>
      <c r="DL1784" s="43"/>
      <c r="DM1784" s="43"/>
      <c r="DN1784" s="43"/>
      <c r="DO1784" s="43"/>
      <c r="DP1784" s="43"/>
      <c r="DQ1784" s="43"/>
      <c r="DR1784" s="124"/>
      <c r="DS1784" s="43"/>
    </row>
    <row r="1785" spans="1:123" s="39" customFormat="1" hidden="1" x14ac:dyDescent="0.2">
      <c r="A1785" s="44" t="str">
        <f t="shared" si="729"/>
        <v>Redfield</v>
      </c>
      <c r="B1785" s="44" t="str">
        <f t="shared" si="728"/>
        <v>1,1-Dichloroethylene</v>
      </c>
      <c r="C1785" s="38" t="s">
        <v>2587</v>
      </c>
      <c r="D1785" s="38" t="str">
        <f t="shared" si="735"/>
        <v>SI</v>
      </c>
      <c r="E1785" s="189" t="s">
        <v>371</v>
      </c>
      <c r="F1785" s="155" t="str">
        <f t="shared" si="731"/>
        <v>Residence 200</v>
      </c>
      <c r="G1785" s="44" t="str">
        <f t="shared" si="730"/>
        <v>residential</v>
      </c>
      <c r="H1785" s="44" t="str">
        <f t="shared" si="724"/>
        <v>Basement</v>
      </c>
      <c r="I1785" s="38" t="str">
        <f t="shared" si="736"/>
        <v>Y</v>
      </c>
      <c r="J1785" s="38" t="str">
        <f t="shared" si="737"/>
        <v>Y</v>
      </c>
      <c r="K1785" s="38" t="str">
        <f t="shared" si="738"/>
        <v>Y</v>
      </c>
      <c r="L1785" s="44"/>
      <c r="M1785" s="38" t="str">
        <f t="shared" si="743"/>
        <v/>
      </c>
      <c r="N1785" s="38" t="str">
        <f t="shared" si="744"/>
        <v/>
      </c>
      <c r="O1785" s="38" t="str">
        <f t="shared" si="739"/>
        <v/>
      </c>
      <c r="P1785" s="44"/>
      <c r="Q1785" s="44"/>
      <c r="R1785" s="44"/>
      <c r="S1785" s="44"/>
      <c r="T1785" s="44"/>
      <c r="U1785" s="44"/>
      <c r="V1785" s="44"/>
      <c r="W1785" s="44"/>
      <c r="X1785" s="44"/>
      <c r="Y1785" s="38" t="str">
        <f t="shared" si="725"/>
        <v>Y</v>
      </c>
      <c r="Z1785" s="38" t="str">
        <f t="shared" si="726"/>
        <v>Y</v>
      </c>
      <c r="AA1785" s="38" t="str">
        <f t="shared" si="723"/>
        <v>Y</v>
      </c>
      <c r="AC1785" s="59"/>
      <c r="AD1785" s="204"/>
      <c r="AE1785" s="38"/>
      <c r="AF1785" s="38"/>
      <c r="AG1785" s="125">
        <f t="shared" si="740"/>
        <v>299.99099999999999</v>
      </c>
      <c r="AH1785" s="39">
        <v>11</v>
      </c>
      <c r="AI1785" s="123">
        <f t="shared" si="741"/>
        <v>196941.91196018041</v>
      </c>
      <c r="AM1785" s="40">
        <f t="shared" si="732"/>
        <v>21</v>
      </c>
      <c r="AN1785" s="39">
        <f t="shared" si="727"/>
        <v>0.8</v>
      </c>
      <c r="AO1785" s="204">
        <f t="shared" si="742"/>
        <v>1.0663042615452001E-4</v>
      </c>
      <c r="AP1785" s="204"/>
      <c r="AQ1785" s="59"/>
      <c r="AR1785" s="59"/>
      <c r="AS1785" s="115">
        <f t="shared" si="733"/>
        <v>1</v>
      </c>
      <c r="AT1785" s="115">
        <f t="shared" si="734"/>
        <v>0</v>
      </c>
      <c r="AU1785" s="115"/>
      <c r="AV1785" s="115"/>
      <c r="AY1785" s="115"/>
      <c r="AZ1785" s="115"/>
      <c r="BA1785" s="43">
        <v>49</v>
      </c>
      <c r="BB1785" s="43" t="s">
        <v>750</v>
      </c>
      <c r="BC1785" s="189" t="s">
        <v>554</v>
      </c>
      <c r="BD1785" t="s">
        <v>851</v>
      </c>
      <c r="BE1785" s="37" t="s">
        <v>656</v>
      </c>
      <c r="BF1785" s="38"/>
      <c r="BG1785" s="43"/>
      <c r="BH1785" s="189" t="s">
        <v>38</v>
      </c>
      <c r="BI1785" s="43" t="s">
        <v>1387</v>
      </c>
      <c r="BJ1785" s="43" t="s">
        <v>1388</v>
      </c>
      <c r="BK1785" s="189" t="s">
        <v>573</v>
      </c>
      <c r="BN1785" s="43"/>
      <c r="BO1785" s="43" t="s">
        <v>1395</v>
      </c>
      <c r="BP1785" s="48" t="s">
        <v>1406</v>
      </c>
      <c r="BS1785" s="43" t="s">
        <v>538</v>
      </c>
      <c r="BT1785" s="190" t="s">
        <v>2321</v>
      </c>
      <c r="BU1785" s="190"/>
      <c r="BV1785" s="190"/>
      <c r="BW1785" s="249">
        <v>36789</v>
      </c>
      <c r="BX1785" s="249"/>
      <c r="BY1785" s="48" t="s">
        <v>451</v>
      </c>
      <c r="BZ1785" s="191">
        <v>21</v>
      </c>
      <c r="CA1785" s="43" t="s">
        <v>1396</v>
      </c>
      <c r="CD1785" s="124" t="s">
        <v>1397</v>
      </c>
      <c r="CE1785" s="43"/>
      <c r="CR1785" s="43" t="s">
        <v>751</v>
      </c>
      <c r="CU1785" s="192">
        <v>66.4709</v>
      </c>
      <c r="CV1785" s="39" t="s">
        <v>1395</v>
      </c>
      <c r="CW1785" s="2"/>
      <c r="CX1785" s="193"/>
      <c r="CY1785" s="39" t="s">
        <v>2438</v>
      </c>
      <c r="CZ1785" s="192">
        <v>299.99099999999999</v>
      </c>
      <c r="DA1785" s="43" t="s">
        <v>2046</v>
      </c>
      <c r="DD1785" s="43" t="s">
        <v>1397</v>
      </c>
      <c r="DE1785" s="43"/>
      <c r="DF1785" s="43"/>
      <c r="DG1785" s="43"/>
      <c r="DH1785" s="43"/>
      <c r="DI1785" s="43"/>
      <c r="DJ1785" s="43"/>
      <c r="DK1785" s="43"/>
      <c r="DL1785" s="43"/>
      <c r="DM1785" s="43"/>
      <c r="DN1785" s="43"/>
      <c r="DO1785" s="43"/>
      <c r="DP1785" s="43"/>
      <c r="DQ1785" s="43"/>
      <c r="DR1785" s="124"/>
      <c r="DS1785" s="43"/>
    </row>
    <row r="1786" spans="1:123" s="39" customFormat="1" hidden="1" x14ac:dyDescent="0.2">
      <c r="A1786" s="44" t="str">
        <f t="shared" si="729"/>
        <v>Redfield</v>
      </c>
      <c r="B1786" s="44" t="str">
        <f t="shared" si="728"/>
        <v>1,1-Dichloroethylene</v>
      </c>
      <c r="C1786" s="38" t="s">
        <v>2587</v>
      </c>
      <c r="D1786" s="38" t="str">
        <f t="shared" si="735"/>
        <v>SI</v>
      </c>
      <c r="E1786" s="189" t="s">
        <v>371</v>
      </c>
      <c r="F1786" s="155" t="str">
        <f t="shared" si="731"/>
        <v>Residence 201</v>
      </c>
      <c r="G1786" s="44" t="str">
        <f t="shared" si="730"/>
        <v>residential</v>
      </c>
      <c r="H1786" s="44" t="str">
        <f t="shared" si="724"/>
        <v>Basement</v>
      </c>
      <c r="I1786" s="38" t="str">
        <f t="shared" si="736"/>
        <v>Y</v>
      </c>
      <c r="J1786" s="38" t="str">
        <f t="shared" si="737"/>
        <v>Y</v>
      </c>
      <c r="K1786" s="38" t="str">
        <f t="shared" si="738"/>
        <v>Y</v>
      </c>
      <c r="L1786" s="44"/>
      <c r="M1786" s="38" t="str">
        <f t="shared" si="743"/>
        <v/>
      </c>
      <c r="N1786" s="38" t="str">
        <f t="shared" si="744"/>
        <v/>
      </c>
      <c r="O1786" s="38" t="str">
        <f t="shared" si="739"/>
        <v/>
      </c>
      <c r="P1786" s="44"/>
      <c r="Q1786" s="44"/>
      <c r="R1786" s="44"/>
      <c r="S1786" s="44"/>
      <c r="T1786" s="44"/>
      <c r="U1786" s="44"/>
      <c r="V1786" s="44"/>
      <c r="W1786" s="44"/>
      <c r="X1786" s="44"/>
      <c r="Y1786" s="38" t="str">
        <f t="shared" si="725"/>
        <v>Y</v>
      </c>
      <c r="Z1786" s="38" t="str">
        <f t="shared" si="726"/>
        <v>Y</v>
      </c>
      <c r="AA1786" s="38" t="str">
        <f t="shared" si="723"/>
        <v>Y</v>
      </c>
      <c r="AC1786" s="59"/>
      <c r="AD1786" s="204"/>
      <c r="AE1786" s="38"/>
      <c r="AF1786" s="38"/>
      <c r="AG1786" s="125">
        <f t="shared" si="740"/>
        <v>299.99099999999999</v>
      </c>
      <c r="AH1786" s="39">
        <v>11</v>
      </c>
      <c r="AI1786" s="123">
        <f t="shared" si="741"/>
        <v>196941.91196018041</v>
      </c>
      <c r="AM1786" s="40">
        <f t="shared" si="732"/>
        <v>7.4000000953674299</v>
      </c>
      <c r="AN1786" s="39">
        <f t="shared" si="727"/>
        <v>0.8</v>
      </c>
      <c r="AO1786" s="204">
        <f t="shared" si="742"/>
        <v>3.757453160535799E-5</v>
      </c>
      <c r="AP1786" s="204"/>
      <c r="AQ1786" s="59"/>
      <c r="AR1786" s="59"/>
      <c r="AS1786" s="115">
        <f t="shared" si="733"/>
        <v>1</v>
      </c>
      <c r="AT1786" s="115">
        <f t="shared" si="734"/>
        <v>0</v>
      </c>
      <c r="AU1786" s="115"/>
      <c r="AV1786" s="115"/>
      <c r="AY1786" s="115"/>
      <c r="AZ1786" s="115"/>
      <c r="BA1786" s="43">
        <v>49</v>
      </c>
      <c r="BB1786" s="43" t="s">
        <v>750</v>
      </c>
      <c r="BC1786" s="189" t="s">
        <v>554</v>
      </c>
      <c r="BD1786" t="s">
        <v>851</v>
      </c>
      <c r="BE1786" s="37" t="s">
        <v>656</v>
      </c>
      <c r="BF1786" s="38"/>
      <c r="BG1786" s="43"/>
      <c r="BH1786" s="189" t="s">
        <v>39</v>
      </c>
      <c r="BI1786" s="43" t="s">
        <v>1387</v>
      </c>
      <c r="BJ1786" s="43" t="s">
        <v>1388</v>
      </c>
      <c r="BK1786" s="189" t="s">
        <v>573</v>
      </c>
      <c r="BN1786" s="43"/>
      <c r="BO1786" s="43" t="s">
        <v>1395</v>
      </c>
      <c r="BP1786" s="48" t="s">
        <v>1406</v>
      </c>
      <c r="BS1786" s="43" t="s">
        <v>538</v>
      </c>
      <c r="BT1786" s="190" t="s">
        <v>2337</v>
      </c>
      <c r="BU1786" s="190"/>
      <c r="BV1786" s="190"/>
      <c r="BW1786" s="249">
        <v>36781</v>
      </c>
      <c r="BX1786" s="249"/>
      <c r="BY1786" s="48" t="s">
        <v>451</v>
      </c>
      <c r="BZ1786" s="191">
        <v>7.4000000953674299</v>
      </c>
      <c r="CA1786" s="43" t="s">
        <v>1396</v>
      </c>
      <c r="CD1786" s="124" t="s">
        <v>1397</v>
      </c>
      <c r="CE1786" s="43"/>
      <c r="CR1786" s="43" t="s">
        <v>751</v>
      </c>
      <c r="CU1786" s="192">
        <v>69.857900000000001</v>
      </c>
      <c r="CV1786" s="39" t="s">
        <v>1395</v>
      </c>
      <c r="CW1786" s="2"/>
      <c r="CX1786" s="193"/>
      <c r="CY1786" s="39" t="s">
        <v>2438</v>
      </c>
      <c r="CZ1786" s="192">
        <v>299.99099999999999</v>
      </c>
      <c r="DA1786" s="43" t="s">
        <v>2046</v>
      </c>
      <c r="DD1786" s="43" t="s">
        <v>1397</v>
      </c>
      <c r="DE1786" s="43"/>
      <c r="DF1786" s="43"/>
      <c r="DG1786" s="43"/>
      <c r="DH1786" s="43"/>
      <c r="DI1786" s="43"/>
      <c r="DJ1786" s="43"/>
      <c r="DK1786" s="43"/>
      <c r="DL1786" s="43"/>
      <c r="DM1786" s="43"/>
      <c r="DN1786" s="43"/>
      <c r="DO1786" s="43"/>
      <c r="DP1786" s="43"/>
      <c r="DQ1786" s="43"/>
      <c r="DR1786" s="124"/>
      <c r="DS1786" s="43"/>
    </row>
    <row r="1787" spans="1:123" s="39" customFormat="1" hidden="1" x14ac:dyDescent="0.2">
      <c r="A1787" s="44" t="str">
        <f t="shared" si="729"/>
        <v>Redfield</v>
      </c>
      <c r="B1787" s="44" t="str">
        <f t="shared" si="728"/>
        <v>1,1-Dichloroethylene</v>
      </c>
      <c r="C1787" s="38" t="s">
        <v>2587</v>
      </c>
      <c r="D1787" s="38" t="str">
        <f t="shared" si="735"/>
        <v>SI</v>
      </c>
      <c r="E1787" s="189" t="s">
        <v>371</v>
      </c>
      <c r="F1787" s="155" t="str">
        <f t="shared" si="731"/>
        <v>Residence 202</v>
      </c>
      <c r="G1787" s="44" t="str">
        <f t="shared" si="730"/>
        <v>residential</v>
      </c>
      <c r="H1787" s="44" t="str">
        <f t="shared" si="724"/>
        <v>Crawlspace</v>
      </c>
      <c r="I1787" s="38" t="str">
        <f t="shared" si="736"/>
        <v>Y</v>
      </c>
      <c r="J1787" s="38" t="str">
        <f t="shared" si="737"/>
        <v>Y</v>
      </c>
      <c r="K1787" s="38" t="str">
        <f t="shared" si="738"/>
        <v>Y</v>
      </c>
      <c r="L1787" s="44"/>
      <c r="M1787" s="38" t="str">
        <f t="shared" si="743"/>
        <v/>
      </c>
      <c r="N1787" s="38" t="str">
        <f t="shared" si="744"/>
        <v/>
      </c>
      <c r="O1787" s="38" t="str">
        <f t="shared" si="739"/>
        <v/>
      </c>
      <c r="P1787" s="44"/>
      <c r="Q1787" s="44"/>
      <c r="R1787" s="44"/>
      <c r="S1787" s="44"/>
      <c r="T1787" s="44"/>
      <c r="U1787" s="44"/>
      <c r="V1787" s="44"/>
      <c r="W1787" s="44"/>
      <c r="X1787" s="44"/>
      <c r="Y1787" s="38" t="str">
        <f t="shared" si="725"/>
        <v>Y</v>
      </c>
      <c r="Z1787" s="38" t="str">
        <f t="shared" si="726"/>
        <v>Y</v>
      </c>
      <c r="AA1787" s="38" t="str">
        <f t="shared" si="723"/>
        <v>Y</v>
      </c>
      <c r="AC1787" s="59"/>
      <c r="AD1787" s="204"/>
      <c r="AE1787" s="38"/>
      <c r="AF1787" s="38"/>
      <c r="AG1787" s="125">
        <f t="shared" si="740"/>
        <v>57.436799999999998</v>
      </c>
      <c r="AH1787" s="39">
        <v>11</v>
      </c>
      <c r="AI1787" s="123">
        <f t="shared" si="741"/>
        <v>37706.841901505344</v>
      </c>
      <c r="AM1787" s="40">
        <f t="shared" si="732"/>
        <v>3.20000004768371</v>
      </c>
      <c r="AN1787" s="39">
        <f t="shared" si="727"/>
        <v>0.8</v>
      </c>
      <c r="AO1787" s="204">
        <f t="shared" si="742"/>
        <v>8.4865236289013077E-5</v>
      </c>
      <c r="AP1787" s="204"/>
      <c r="AQ1787" s="59"/>
      <c r="AR1787" s="59"/>
      <c r="AS1787" s="115">
        <f t="shared" si="733"/>
        <v>1</v>
      </c>
      <c r="AT1787" s="115">
        <f t="shared" si="734"/>
        <v>0</v>
      </c>
      <c r="AU1787" s="115"/>
      <c r="AV1787" s="115"/>
      <c r="AY1787" s="115"/>
      <c r="AZ1787" s="115"/>
      <c r="BA1787" s="43">
        <v>49</v>
      </c>
      <c r="BB1787" s="43" t="s">
        <v>750</v>
      </c>
      <c r="BC1787" s="189" t="s">
        <v>554</v>
      </c>
      <c r="BD1787" t="s">
        <v>851</v>
      </c>
      <c r="BE1787" s="37" t="s">
        <v>656</v>
      </c>
      <c r="BF1787" s="38"/>
      <c r="BG1787" s="43"/>
      <c r="BH1787" s="189" t="s">
        <v>40</v>
      </c>
      <c r="BI1787" s="43" t="s">
        <v>1387</v>
      </c>
      <c r="BJ1787" s="43" t="s">
        <v>1388</v>
      </c>
      <c r="BK1787" s="189" t="s">
        <v>1489</v>
      </c>
      <c r="BN1787" s="43"/>
      <c r="BO1787" s="43" t="s">
        <v>1395</v>
      </c>
      <c r="BP1787" s="48" t="s">
        <v>1406</v>
      </c>
      <c r="BS1787" s="43" t="s">
        <v>538</v>
      </c>
      <c r="BT1787" s="190" t="s">
        <v>2322</v>
      </c>
      <c r="BU1787" s="190"/>
      <c r="BV1787" s="190"/>
      <c r="BW1787" s="249">
        <v>36909</v>
      </c>
      <c r="BX1787" s="249"/>
      <c r="BY1787" s="48" t="s">
        <v>451</v>
      </c>
      <c r="BZ1787" s="191">
        <v>3.20000004768371</v>
      </c>
      <c r="CA1787" s="43" t="s">
        <v>1396</v>
      </c>
      <c r="CD1787" s="124" t="s">
        <v>1397</v>
      </c>
      <c r="CE1787" s="43"/>
      <c r="CR1787" s="43" t="s">
        <v>751</v>
      </c>
      <c r="CU1787" s="192">
        <v>94.805199999999999</v>
      </c>
      <c r="CV1787" s="39" t="s">
        <v>1395</v>
      </c>
      <c r="CW1787" s="2"/>
      <c r="CX1787" s="193"/>
      <c r="CY1787" s="39" t="s">
        <v>2438</v>
      </c>
      <c r="CZ1787" s="192">
        <v>57.436799999999998</v>
      </c>
      <c r="DA1787" s="43" t="s">
        <v>2046</v>
      </c>
      <c r="DD1787" s="43" t="s">
        <v>1397</v>
      </c>
      <c r="DE1787" s="43"/>
      <c r="DF1787" s="43"/>
      <c r="DG1787" s="43"/>
      <c r="DH1787" s="43"/>
      <c r="DI1787" s="43"/>
      <c r="DJ1787" s="43"/>
      <c r="DK1787" s="43"/>
      <c r="DL1787" s="43"/>
      <c r="DM1787" s="43"/>
      <c r="DN1787" s="43"/>
      <c r="DO1787" s="43"/>
      <c r="DP1787" s="43"/>
      <c r="DQ1787" s="43"/>
      <c r="DR1787" s="124"/>
      <c r="DS1787" s="43"/>
    </row>
    <row r="1788" spans="1:123" s="39" customFormat="1" hidden="1" x14ac:dyDescent="0.2">
      <c r="A1788" s="44" t="str">
        <f t="shared" si="729"/>
        <v>Redfield</v>
      </c>
      <c r="B1788" s="44" t="str">
        <f t="shared" si="728"/>
        <v>1,1-Dichloroethylene</v>
      </c>
      <c r="C1788" s="38" t="s">
        <v>2587</v>
      </c>
      <c r="D1788" s="38" t="str">
        <f t="shared" si="735"/>
        <v>SI</v>
      </c>
      <c r="E1788" s="189" t="s">
        <v>371</v>
      </c>
      <c r="F1788" s="155" t="str">
        <f t="shared" si="731"/>
        <v>Residence 203</v>
      </c>
      <c r="G1788" s="44" t="str">
        <f t="shared" si="730"/>
        <v>residential</v>
      </c>
      <c r="H1788" s="44" t="str">
        <f t="shared" si="724"/>
        <v>Basement</v>
      </c>
      <c r="I1788" s="38" t="str">
        <f t="shared" si="736"/>
        <v>Y</v>
      </c>
      <c r="J1788" s="38" t="str">
        <f t="shared" si="737"/>
        <v>Y</v>
      </c>
      <c r="K1788" s="38" t="str">
        <f t="shared" si="738"/>
        <v>Y</v>
      </c>
      <c r="L1788" s="44"/>
      <c r="M1788" s="38" t="str">
        <f t="shared" si="743"/>
        <v/>
      </c>
      <c r="N1788" s="38" t="str">
        <f t="shared" si="744"/>
        <v/>
      </c>
      <c r="O1788" s="38" t="str">
        <f t="shared" si="739"/>
        <v/>
      </c>
      <c r="P1788" s="44"/>
      <c r="Q1788" s="44"/>
      <c r="R1788" s="44"/>
      <c r="S1788" s="44"/>
      <c r="T1788" s="44"/>
      <c r="U1788" s="44"/>
      <c r="V1788" s="44"/>
      <c r="W1788" s="44"/>
      <c r="X1788" s="44"/>
      <c r="Y1788" s="38" t="str">
        <f t="shared" si="725"/>
        <v>Y</v>
      </c>
      <c r="Z1788" s="38" t="str">
        <f t="shared" si="726"/>
        <v>Y</v>
      </c>
      <c r="AA1788" s="38" t="str">
        <f t="shared" si="723"/>
        <v>Y</v>
      </c>
      <c r="AC1788" s="59"/>
      <c r="AD1788" s="204"/>
      <c r="AE1788" s="38"/>
      <c r="AF1788" s="38"/>
      <c r="AG1788" s="125">
        <f t="shared" si="740"/>
        <v>299.99099999999999</v>
      </c>
      <c r="AH1788" s="39">
        <v>11</v>
      </c>
      <c r="AI1788" s="123">
        <f t="shared" si="741"/>
        <v>196941.91196018041</v>
      </c>
      <c r="AM1788" s="40">
        <f t="shared" si="732"/>
        <v>15</v>
      </c>
      <c r="AN1788" s="39">
        <f t="shared" si="727"/>
        <v>0.8</v>
      </c>
      <c r="AO1788" s="204">
        <f t="shared" si="742"/>
        <v>7.6164590110371441E-5</v>
      </c>
      <c r="AP1788" s="204"/>
      <c r="AQ1788" s="59"/>
      <c r="AR1788" s="59"/>
      <c r="AS1788" s="115">
        <f t="shared" si="733"/>
        <v>1</v>
      </c>
      <c r="AT1788" s="115">
        <f t="shared" si="734"/>
        <v>0</v>
      </c>
      <c r="AU1788" s="115"/>
      <c r="AV1788" s="115"/>
      <c r="AY1788" s="115"/>
      <c r="AZ1788" s="115"/>
      <c r="BA1788" s="43">
        <v>49</v>
      </c>
      <c r="BB1788" s="43" t="s">
        <v>750</v>
      </c>
      <c r="BC1788" s="189" t="s">
        <v>554</v>
      </c>
      <c r="BD1788" t="s">
        <v>851</v>
      </c>
      <c r="BE1788" s="37" t="s">
        <v>656</v>
      </c>
      <c r="BF1788" s="38"/>
      <c r="BG1788" s="43"/>
      <c r="BH1788" s="189" t="s">
        <v>41</v>
      </c>
      <c r="BI1788" s="43" t="s">
        <v>1387</v>
      </c>
      <c r="BJ1788" s="43" t="s">
        <v>1388</v>
      </c>
      <c r="BK1788" s="189" t="s">
        <v>573</v>
      </c>
      <c r="BN1788" s="43"/>
      <c r="BO1788" s="43" t="s">
        <v>1395</v>
      </c>
      <c r="BP1788" s="48" t="s">
        <v>1406</v>
      </c>
      <c r="BS1788" s="43" t="s">
        <v>538</v>
      </c>
      <c r="BT1788" s="190" t="s">
        <v>2323</v>
      </c>
      <c r="BU1788" s="190"/>
      <c r="BV1788" s="190"/>
      <c r="BW1788" s="249">
        <v>36783</v>
      </c>
      <c r="BX1788" s="249"/>
      <c r="BY1788" s="48" t="s">
        <v>451</v>
      </c>
      <c r="BZ1788" s="191">
        <v>15</v>
      </c>
      <c r="CA1788" s="43" t="s">
        <v>1396</v>
      </c>
      <c r="CD1788" s="124" t="s">
        <v>1397</v>
      </c>
      <c r="CE1788" s="43"/>
      <c r="CR1788" s="43" t="s">
        <v>751</v>
      </c>
      <c r="CU1788" s="192">
        <v>130.54900000000001</v>
      </c>
      <c r="CV1788" s="39" t="s">
        <v>1395</v>
      </c>
      <c r="CW1788" s="2"/>
      <c r="CX1788" s="193"/>
      <c r="CY1788" s="39" t="s">
        <v>2438</v>
      </c>
      <c r="CZ1788" s="192">
        <v>299.99099999999999</v>
      </c>
      <c r="DA1788" s="43" t="s">
        <v>2046</v>
      </c>
      <c r="DD1788" s="43" t="s">
        <v>1397</v>
      </c>
      <c r="DE1788" s="43"/>
      <c r="DF1788" s="43"/>
      <c r="DG1788" s="43"/>
      <c r="DH1788" s="43"/>
      <c r="DI1788" s="43"/>
      <c r="DJ1788" s="43"/>
      <c r="DK1788" s="43"/>
      <c r="DL1788" s="43"/>
      <c r="DM1788" s="43"/>
      <c r="DN1788" s="43"/>
      <c r="DO1788" s="43"/>
      <c r="DP1788" s="43"/>
      <c r="DQ1788" s="43"/>
      <c r="DR1788" s="124"/>
      <c r="DS1788" s="43"/>
    </row>
    <row r="1789" spans="1:123" s="39" customFormat="1" hidden="1" x14ac:dyDescent="0.2">
      <c r="A1789" s="44" t="str">
        <f t="shared" si="729"/>
        <v>Redfield</v>
      </c>
      <c r="B1789" s="44" t="str">
        <f t="shared" si="728"/>
        <v>1,1-Dichloroethylene</v>
      </c>
      <c r="C1789" s="38" t="s">
        <v>2587</v>
      </c>
      <c r="D1789" s="38" t="str">
        <f t="shared" si="735"/>
        <v>SI</v>
      </c>
      <c r="E1789" s="189" t="s">
        <v>371</v>
      </c>
      <c r="F1789" s="155" t="str">
        <f t="shared" si="731"/>
        <v>Residence 204</v>
      </c>
      <c r="G1789" s="44" t="str">
        <f t="shared" si="730"/>
        <v>residential</v>
      </c>
      <c r="H1789" s="44" t="str">
        <f t="shared" si="724"/>
        <v>Basement</v>
      </c>
      <c r="I1789" s="38" t="str">
        <f t="shared" si="736"/>
        <v>Y</v>
      </c>
      <c r="J1789" s="38" t="str">
        <f t="shared" si="737"/>
        <v>Y</v>
      </c>
      <c r="K1789" s="38" t="str">
        <f t="shared" si="738"/>
        <v>Y</v>
      </c>
      <c r="L1789" s="44"/>
      <c r="M1789" s="38" t="str">
        <f t="shared" si="743"/>
        <v/>
      </c>
      <c r="N1789" s="38" t="str">
        <f t="shared" si="744"/>
        <v/>
      </c>
      <c r="O1789" s="38" t="str">
        <f t="shared" si="739"/>
        <v/>
      </c>
      <c r="P1789" s="44"/>
      <c r="Q1789" s="44"/>
      <c r="R1789" s="44"/>
      <c r="S1789" s="44"/>
      <c r="T1789" s="44"/>
      <c r="U1789" s="44"/>
      <c r="V1789" s="44"/>
      <c r="W1789" s="44"/>
      <c r="X1789" s="44"/>
      <c r="Y1789" s="38" t="str">
        <f t="shared" si="725"/>
        <v>Y</v>
      </c>
      <c r="Z1789" s="38" t="str">
        <f t="shared" si="726"/>
        <v>Y</v>
      </c>
      <c r="AA1789" s="38" t="str">
        <f t="shared" si="723"/>
        <v>Y</v>
      </c>
      <c r="AC1789" s="59"/>
      <c r="AD1789" s="204"/>
      <c r="AE1789" s="38"/>
      <c r="AF1789" s="38"/>
      <c r="AG1789" s="125">
        <f t="shared" si="740"/>
        <v>299.99099999999999</v>
      </c>
      <c r="AH1789" s="39">
        <v>11</v>
      </c>
      <c r="AI1789" s="123">
        <f t="shared" si="741"/>
        <v>196941.91196018041</v>
      </c>
      <c r="AM1789" s="40">
        <f t="shared" si="732"/>
        <v>11</v>
      </c>
      <c r="AN1789" s="39">
        <f t="shared" si="727"/>
        <v>0.8</v>
      </c>
      <c r="AO1789" s="204">
        <f t="shared" si="742"/>
        <v>5.5854032747605725E-5</v>
      </c>
      <c r="AP1789" s="204"/>
      <c r="AQ1789" s="59"/>
      <c r="AR1789" s="59"/>
      <c r="AS1789" s="115">
        <f t="shared" si="733"/>
        <v>1</v>
      </c>
      <c r="AT1789" s="115">
        <f t="shared" si="734"/>
        <v>0</v>
      </c>
      <c r="AU1789" s="115"/>
      <c r="AV1789" s="115"/>
      <c r="AY1789" s="115"/>
      <c r="AZ1789" s="115"/>
      <c r="BA1789" s="43">
        <v>49</v>
      </c>
      <c r="BB1789" s="43" t="s">
        <v>750</v>
      </c>
      <c r="BC1789" s="189" t="s">
        <v>554</v>
      </c>
      <c r="BD1789" t="s">
        <v>851</v>
      </c>
      <c r="BE1789" s="37" t="s">
        <v>656</v>
      </c>
      <c r="BF1789" s="38"/>
      <c r="BG1789" s="43"/>
      <c r="BH1789" s="189" t="s">
        <v>42</v>
      </c>
      <c r="BI1789" s="43" t="s">
        <v>1387</v>
      </c>
      <c r="BJ1789" s="43" t="s">
        <v>1388</v>
      </c>
      <c r="BK1789" s="189" t="s">
        <v>573</v>
      </c>
      <c r="BN1789" s="43"/>
      <c r="BO1789" s="43" t="s">
        <v>1395</v>
      </c>
      <c r="BP1789" s="48" t="s">
        <v>1406</v>
      </c>
      <c r="BS1789" s="43" t="s">
        <v>538</v>
      </c>
      <c r="BT1789" s="190" t="s">
        <v>2323</v>
      </c>
      <c r="BU1789" s="190"/>
      <c r="BV1789" s="190"/>
      <c r="BW1789" s="249">
        <v>36790</v>
      </c>
      <c r="BX1789" s="249"/>
      <c r="BY1789" s="48" t="s">
        <v>451</v>
      </c>
      <c r="BZ1789" s="191">
        <v>11</v>
      </c>
      <c r="CA1789" s="43" t="s">
        <v>1396</v>
      </c>
      <c r="CD1789" s="124" t="s">
        <v>1397</v>
      </c>
      <c r="CE1789" s="43"/>
      <c r="CR1789" s="43" t="s">
        <v>751</v>
      </c>
      <c r="CU1789" s="192">
        <v>130.54900000000001</v>
      </c>
      <c r="CV1789" s="39" t="s">
        <v>1395</v>
      </c>
      <c r="CW1789" s="2"/>
      <c r="CX1789" s="193"/>
      <c r="CY1789" s="39" t="s">
        <v>2438</v>
      </c>
      <c r="CZ1789" s="192">
        <v>299.99099999999999</v>
      </c>
      <c r="DA1789" s="43" t="s">
        <v>2046</v>
      </c>
      <c r="DD1789" s="43" t="s">
        <v>1397</v>
      </c>
      <c r="DE1789" s="43"/>
      <c r="DF1789" s="43"/>
      <c r="DG1789" s="43"/>
      <c r="DH1789" s="43"/>
      <c r="DI1789" s="43"/>
      <c r="DJ1789" s="43"/>
      <c r="DK1789" s="43"/>
      <c r="DL1789" s="43"/>
      <c r="DM1789" s="43"/>
      <c r="DN1789" s="43"/>
      <c r="DO1789" s="43"/>
      <c r="DP1789" s="43"/>
      <c r="DQ1789" s="43"/>
      <c r="DR1789" s="124"/>
      <c r="DS1789" s="43"/>
    </row>
    <row r="1790" spans="1:123" s="39" customFormat="1" hidden="1" x14ac:dyDescent="0.2">
      <c r="A1790" s="44" t="str">
        <f t="shared" si="729"/>
        <v>Redfield</v>
      </c>
      <c r="B1790" s="44" t="str">
        <f t="shared" si="728"/>
        <v>1,1-Dichloroethylene</v>
      </c>
      <c r="C1790" s="38" t="s">
        <v>2587</v>
      </c>
      <c r="D1790" s="38" t="str">
        <f t="shared" si="735"/>
        <v>SI</v>
      </c>
      <c r="E1790" s="189" t="s">
        <v>371</v>
      </c>
      <c r="F1790" s="155" t="str">
        <f t="shared" si="731"/>
        <v>Residence 205</v>
      </c>
      <c r="G1790" s="44" t="str">
        <f t="shared" si="730"/>
        <v>residential</v>
      </c>
      <c r="H1790" s="44" t="str">
        <f t="shared" si="724"/>
        <v>Basement</v>
      </c>
      <c r="I1790" s="38" t="str">
        <f t="shared" si="736"/>
        <v>Y</v>
      </c>
      <c r="J1790" s="38" t="str">
        <f t="shared" si="737"/>
        <v>Y</v>
      </c>
      <c r="K1790" s="38" t="str">
        <f t="shared" si="738"/>
        <v>Y</v>
      </c>
      <c r="L1790" s="44"/>
      <c r="M1790" s="38" t="str">
        <f t="shared" si="743"/>
        <v/>
      </c>
      <c r="N1790" s="38" t="str">
        <f t="shared" si="744"/>
        <v/>
      </c>
      <c r="O1790" s="38" t="str">
        <f t="shared" si="739"/>
        <v/>
      </c>
      <c r="P1790" s="44"/>
      <c r="Q1790" s="44"/>
      <c r="R1790" s="44"/>
      <c r="S1790" s="44"/>
      <c r="T1790" s="44"/>
      <c r="U1790" s="44"/>
      <c r="V1790" s="44"/>
      <c r="W1790" s="44"/>
      <c r="X1790" s="44"/>
      <c r="Y1790" s="38" t="str">
        <f t="shared" si="725"/>
        <v>Y</v>
      </c>
      <c r="Z1790" s="38" t="str">
        <f t="shared" si="726"/>
        <v>Y</v>
      </c>
      <c r="AA1790" s="38" t="str">
        <f t="shared" ref="AA1790:AA1853" si="745">IF(AM1790="","",IF(Y1790="N","n","Y"))</f>
        <v>Y</v>
      </c>
      <c r="AC1790" s="59"/>
      <c r="AD1790" s="204"/>
      <c r="AE1790" s="38"/>
      <c r="AF1790" s="38"/>
      <c r="AG1790" s="125">
        <f t="shared" si="740"/>
        <v>299.99099999999999</v>
      </c>
      <c r="AH1790" s="39">
        <v>11</v>
      </c>
      <c r="AI1790" s="123">
        <f t="shared" si="741"/>
        <v>196941.91196018041</v>
      </c>
      <c r="AM1790" s="40">
        <f t="shared" si="732"/>
        <v>33</v>
      </c>
      <c r="AN1790" s="39">
        <f t="shared" si="727"/>
        <v>0.8</v>
      </c>
      <c r="AO1790" s="204">
        <f t="shared" si="742"/>
        <v>1.6756209824281718E-4</v>
      </c>
      <c r="AP1790" s="204"/>
      <c r="AQ1790" s="59"/>
      <c r="AR1790" s="59"/>
      <c r="AS1790" s="115">
        <f t="shared" si="733"/>
        <v>1</v>
      </c>
      <c r="AT1790" s="115">
        <f t="shared" si="734"/>
        <v>0</v>
      </c>
      <c r="AU1790" s="115"/>
      <c r="AV1790" s="115"/>
      <c r="AY1790" s="115"/>
      <c r="AZ1790" s="115"/>
      <c r="BA1790" s="43">
        <v>49</v>
      </c>
      <c r="BB1790" s="43" t="s">
        <v>750</v>
      </c>
      <c r="BC1790" s="189" t="s">
        <v>554</v>
      </c>
      <c r="BD1790" t="s">
        <v>851</v>
      </c>
      <c r="BE1790" s="37" t="s">
        <v>656</v>
      </c>
      <c r="BF1790" s="38"/>
      <c r="BG1790" s="43"/>
      <c r="BH1790" s="189" t="s">
        <v>43</v>
      </c>
      <c r="BI1790" s="43" t="s">
        <v>1387</v>
      </c>
      <c r="BJ1790" s="43" t="s">
        <v>1388</v>
      </c>
      <c r="BK1790" s="189" t="s">
        <v>573</v>
      </c>
      <c r="BN1790" s="43"/>
      <c r="BO1790" s="43" t="s">
        <v>1395</v>
      </c>
      <c r="BP1790" s="48" t="s">
        <v>1406</v>
      </c>
      <c r="BS1790" s="43" t="s">
        <v>538</v>
      </c>
      <c r="BT1790" s="190" t="s">
        <v>2323</v>
      </c>
      <c r="BU1790" s="190"/>
      <c r="BV1790" s="190"/>
      <c r="BW1790" s="249">
        <v>36783</v>
      </c>
      <c r="BX1790" s="249"/>
      <c r="BY1790" s="48" t="s">
        <v>451</v>
      </c>
      <c r="BZ1790" s="191">
        <v>33</v>
      </c>
      <c r="CA1790" s="43" t="s">
        <v>1396</v>
      </c>
      <c r="CD1790" s="124" t="s">
        <v>1397</v>
      </c>
      <c r="CE1790" s="43"/>
      <c r="CR1790" s="43" t="s">
        <v>751</v>
      </c>
      <c r="CU1790" s="192">
        <v>96.371700000000004</v>
      </c>
      <c r="CV1790" s="39" t="s">
        <v>1395</v>
      </c>
      <c r="CW1790" s="2"/>
      <c r="CX1790" s="193"/>
      <c r="CY1790" s="39" t="s">
        <v>2438</v>
      </c>
      <c r="CZ1790" s="192">
        <v>299.99099999999999</v>
      </c>
      <c r="DA1790" s="43" t="s">
        <v>2046</v>
      </c>
      <c r="DD1790" s="43" t="s">
        <v>1397</v>
      </c>
      <c r="DE1790" s="43"/>
      <c r="DF1790" s="43"/>
      <c r="DG1790" s="43"/>
      <c r="DH1790" s="43"/>
      <c r="DI1790" s="43"/>
      <c r="DJ1790" s="43"/>
      <c r="DK1790" s="43"/>
      <c r="DL1790" s="43"/>
      <c r="DM1790" s="43"/>
      <c r="DN1790" s="43"/>
      <c r="DO1790" s="43"/>
      <c r="DP1790" s="43"/>
      <c r="DQ1790" s="43"/>
      <c r="DR1790" s="124"/>
      <c r="DS1790" s="43"/>
    </row>
    <row r="1791" spans="1:123" s="39" customFormat="1" hidden="1" x14ac:dyDescent="0.2">
      <c r="A1791" s="44" t="str">
        <f t="shared" si="729"/>
        <v>Redfield</v>
      </c>
      <c r="B1791" s="44" t="str">
        <f t="shared" si="728"/>
        <v>1,1-Dichloroethylene</v>
      </c>
      <c r="C1791" s="38" t="s">
        <v>2587</v>
      </c>
      <c r="D1791" s="38" t="str">
        <f t="shared" si="735"/>
        <v>SI</v>
      </c>
      <c r="E1791" s="189" t="s">
        <v>371</v>
      </c>
      <c r="F1791" s="155" t="str">
        <f t="shared" si="731"/>
        <v>Residence 206</v>
      </c>
      <c r="G1791" s="44" t="str">
        <f t="shared" si="730"/>
        <v>residential</v>
      </c>
      <c r="H1791" s="44" t="str">
        <f t="shared" si="724"/>
        <v>Crawlspace</v>
      </c>
      <c r="I1791" s="38" t="str">
        <f t="shared" si="736"/>
        <v>Y</v>
      </c>
      <c r="J1791" s="38" t="str">
        <f t="shared" si="737"/>
        <v>Y</v>
      </c>
      <c r="K1791" s="38" t="str">
        <f t="shared" si="738"/>
        <v>Y</v>
      </c>
      <c r="L1791" s="44"/>
      <c r="M1791" s="38" t="str">
        <f t="shared" si="743"/>
        <v/>
      </c>
      <c r="N1791" s="38" t="str">
        <f t="shared" si="744"/>
        <v/>
      </c>
      <c r="O1791" s="38" t="str">
        <f t="shared" si="739"/>
        <v/>
      </c>
      <c r="P1791" s="44"/>
      <c r="Q1791" s="44"/>
      <c r="R1791" s="44"/>
      <c r="S1791" s="44"/>
      <c r="T1791" s="44"/>
      <c r="U1791" s="44"/>
      <c r="V1791" s="44"/>
      <c r="W1791" s="44"/>
      <c r="X1791" s="44"/>
      <c r="Y1791" s="38" t="str">
        <f t="shared" si="725"/>
        <v>Y</v>
      </c>
      <c r="Z1791" s="38" t="str">
        <f t="shared" si="726"/>
        <v>Y</v>
      </c>
      <c r="AA1791" s="38" t="str">
        <f t="shared" si="745"/>
        <v>Y</v>
      </c>
      <c r="AC1791" s="59"/>
      <c r="AD1791" s="204"/>
      <c r="AE1791" s="38"/>
      <c r="AF1791" s="38"/>
      <c r="AG1791" s="125">
        <f t="shared" si="740"/>
        <v>299.67099999999999</v>
      </c>
      <c r="AH1791" s="39">
        <v>11</v>
      </c>
      <c r="AI1791" s="123">
        <f t="shared" si="741"/>
        <v>196731.83428509263</v>
      </c>
      <c r="AM1791" s="40">
        <f t="shared" si="732"/>
        <v>5.5</v>
      </c>
      <c r="AN1791" s="39">
        <f t="shared" si="727"/>
        <v>0.8</v>
      </c>
      <c r="AO1791" s="204">
        <f t="shared" si="742"/>
        <v>2.7956837895537087E-5</v>
      </c>
      <c r="AP1791" s="204"/>
      <c r="AQ1791" s="59"/>
      <c r="AR1791" s="59"/>
      <c r="AS1791" s="115">
        <f t="shared" si="733"/>
        <v>1</v>
      </c>
      <c r="AT1791" s="115">
        <f t="shared" si="734"/>
        <v>0</v>
      </c>
      <c r="AU1791" s="115"/>
      <c r="AV1791" s="115"/>
      <c r="AY1791" s="115"/>
      <c r="AZ1791" s="115"/>
      <c r="BA1791" s="43">
        <v>49</v>
      </c>
      <c r="BB1791" s="43" t="s">
        <v>750</v>
      </c>
      <c r="BC1791" s="189" t="s">
        <v>554</v>
      </c>
      <c r="BD1791" t="s">
        <v>851</v>
      </c>
      <c r="BE1791" s="37" t="s">
        <v>656</v>
      </c>
      <c r="BF1791" s="38"/>
      <c r="BG1791" s="43"/>
      <c r="BH1791" s="189" t="s">
        <v>44</v>
      </c>
      <c r="BI1791" s="43" t="s">
        <v>1387</v>
      </c>
      <c r="BJ1791" s="43" t="s">
        <v>1388</v>
      </c>
      <c r="BK1791" s="189" t="s">
        <v>1489</v>
      </c>
      <c r="BN1791" s="43"/>
      <c r="BO1791" s="43" t="s">
        <v>1395</v>
      </c>
      <c r="BP1791" s="48" t="s">
        <v>1406</v>
      </c>
      <c r="BS1791" s="43" t="s">
        <v>538</v>
      </c>
      <c r="BT1791" s="190" t="s">
        <v>2322</v>
      </c>
      <c r="BU1791" s="190"/>
      <c r="BV1791" s="190"/>
      <c r="BW1791" s="249">
        <v>36811</v>
      </c>
      <c r="BX1791" s="249"/>
      <c r="BY1791" s="48" t="s">
        <v>451</v>
      </c>
      <c r="BZ1791" s="191">
        <v>5.5</v>
      </c>
      <c r="CA1791" s="43" t="s">
        <v>1396</v>
      </c>
      <c r="CD1791" s="124" t="s">
        <v>1397</v>
      </c>
      <c r="CE1791" s="43"/>
      <c r="CR1791" s="43" t="s">
        <v>751</v>
      </c>
      <c r="CU1791" s="192">
        <v>107.648</v>
      </c>
      <c r="CV1791" s="39" t="s">
        <v>1395</v>
      </c>
      <c r="CW1791" s="2"/>
      <c r="CX1791" s="193"/>
      <c r="CY1791" s="39" t="s">
        <v>2438</v>
      </c>
      <c r="CZ1791" s="192">
        <v>299.67099999999999</v>
      </c>
      <c r="DA1791" s="43" t="s">
        <v>2046</v>
      </c>
      <c r="DD1791" s="43" t="s">
        <v>1397</v>
      </c>
      <c r="DE1791" s="43"/>
      <c r="DF1791" s="43"/>
      <c r="DG1791" s="43"/>
      <c r="DH1791" s="43"/>
      <c r="DI1791" s="43"/>
      <c r="DJ1791" s="43"/>
      <c r="DK1791" s="43"/>
      <c r="DL1791" s="43"/>
      <c r="DM1791" s="43"/>
      <c r="DN1791" s="43"/>
      <c r="DO1791" s="43"/>
      <c r="DP1791" s="43"/>
      <c r="DQ1791" s="43"/>
      <c r="DR1791" s="124"/>
      <c r="DS1791" s="43"/>
    </row>
    <row r="1792" spans="1:123" s="39" customFormat="1" hidden="1" x14ac:dyDescent="0.2">
      <c r="A1792" s="44" t="str">
        <f t="shared" si="729"/>
        <v>Redfield</v>
      </c>
      <c r="B1792" s="44" t="str">
        <f t="shared" si="728"/>
        <v>1,1-Dichloroethylene</v>
      </c>
      <c r="C1792" s="38" t="s">
        <v>2587</v>
      </c>
      <c r="D1792" s="38" t="str">
        <f t="shared" si="735"/>
        <v>SI</v>
      </c>
      <c r="E1792" s="189" t="s">
        <v>371</v>
      </c>
      <c r="F1792" s="155" t="str">
        <f t="shared" si="731"/>
        <v>Residence 207</v>
      </c>
      <c r="G1792" s="44" t="str">
        <f t="shared" si="730"/>
        <v>residential</v>
      </c>
      <c r="H1792" s="44" t="str">
        <f t="shared" si="724"/>
        <v>Basement</v>
      </c>
      <c r="I1792" s="38" t="str">
        <f t="shared" si="736"/>
        <v>Y</v>
      </c>
      <c r="J1792" s="38" t="str">
        <f t="shared" si="737"/>
        <v>Y</v>
      </c>
      <c r="K1792" s="38" t="str">
        <f t="shared" si="738"/>
        <v>Y</v>
      </c>
      <c r="L1792" s="44"/>
      <c r="M1792" s="38" t="str">
        <f t="shared" si="743"/>
        <v/>
      </c>
      <c r="N1792" s="38" t="str">
        <f t="shared" si="744"/>
        <v/>
      </c>
      <c r="O1792" s="38" t="str">
        <f t="shared" si="739"/>
        <v/>
      </c>
      <c r="P1792" s="44"/>
      <c r="Q1792" s="44"/>
      <c r="R1792" s="44"/>
      <c r="S1792" s="44"/>
      <c r="T1792" s="44"/>
      <c r="U1792" s="44"/>
      <c r="V1792" s="44"/>
      <c r="W1792" s="44"/>
      <c r="X1792" s="44"/>
      <c r="Y1792" s="38" t="str">
        <f t="shared" si="725"/>
        <v>Y</v>
      </c>
      <c r="Z1792" s="38" t="str">
        <f t="shared" si="726"/>
        <v>Y</v>
      </c>
      <c r="AA1792" s="38" t="str">
        <f t="shared" si="745"/>
        <v>Y</v>
      </c>
      <c r="AC1792" s="59"/>
      <c r="AD1792" s="204"/>
      <c r="AE1792" s="38"/>
      <c r="AF1792" s="38"/>
      <c r="AG1792" s="125">
        <f t="shared" si="740"/>
        <v>299.99099999999999</v>
      </c>
      <c r="AH1792" s="39">
        <v>11</v>
      </c>
      <c r="AI1792" s="123">
        <f t="shared" si="741"/>
        <v>196941.91196018041</v>
      </c>
      <c r="AM1792" s="40">
        <f t="shared" si="732"/>
        <v>11</v>
      </c>
      <c r="AN1792" s="39">
        <f t="shared" si="727"/>
        <v>0.8</v>
      </c>
      <c r="AO1792" s="204">
        <f t="shared" si="742"/>
        <v>5.5854032747605725E-5</v>
      </c>
      <c r="AP1792" s="204"/>
      <c r="AQ1792" s="59"/>
      <c r="AR1792" s="59"/>
      <c r="AS1792" s="115">
        <f t="shared" si="733"/>
        <v>1</v>
      </c>
      <c r="AT1792" s="115">
        <f t="shared" si="734"/>
        <v>0</v>
      </c>
      <c r="AU1792" s="115"/>
      <c r="AV1792" s="115"/>
      <c r="AY1792" s="115"/>
      <c r="AZ1792" s="115"/>
      <c r="BA1792" s="43">
        <v>49</v>
      </c>
      <c r="BB1792" s="43" t="s">
        <v>750</v>
      </c>
      <c r="BC1792" s="189" t="s">
        <v>554</v>
      </c>
      <c r="BD1792" t="s">
        <v>851</v>
      </c>
      <c r="BE1792" s="37" t="s">
        <v>656</v>
      </c>
      <c r="BF1792" s="38"/>
      <c r="BG1792" s="43"/>
      <c r="BH1792" s="189" t="s">
        <v>45</v>
      </c>
      <c r="BI1792" s="43" t="s">
        <v>1387</v>
      </c>
      <c r="BJ1792" s="43" t="s">
        <v>1388</v>
      </c>
      <c r="BK1792" s="189" t="s">
        <v>573</v>
      </c>
      <c r="BN1792" s="43"/>
      <c r="BO1792" s="43" t="s">
        <v>1395</v>
      </c>
      <c r="BP1792" s="48" t="s">
        <v>1406</v>
      </c>
      <c r="BS1792" s="43" t="s">
        <v>538</v>
      </c>
      <c r="BT1792" s="190" t="s">
        <v>2326</v>
      </c>
      <c r="BU1792" s="190"/>
      <c r="BV1792" s="190"/>
      <c r="BW1792" s="249">
        <v>36796</v>
      </c>
      <c r="BX1792" s="249"/>
      <c r="BY1792" s="48" t="s">
        <v>451</v>
      </c>
      <c r="BZ1792" s="191">
        <v>11</v>
      </c>
      <c r="CA1792" s="43" t="s">
        <v>1396</v>
      </c>
      <c r="CD1792" s="124" t="s">
        <v>1397</v>
      </c>
      <c r="CE1792" s="43"/>
      <c r="CR1792" s="43" t="s">
        <v>751</v>
      </c>
      <c r="CU1792" s="192">
        <v>175.85900000000001</v>
      </c>
      <c r="CV1792" s="39" t="s">
        <v>1395</v>
      </c>
      <c r="CW1792" s="2"/>
      <c r="CX1792" s="193"/>
      <c r="CY1792" s="39" t="s">
        <v>2438</v>
      </c>
      <c r="CZ1792" s="192">
        <v>299.99099999999999</v>
      </c>
      <c r="DA1792" s="43" t="s">
        <v>2046</v>
      </c>
      <c r="DD1792" s="43" t="s">
        <v>1397</v>
      </c>
      <c r="DE1792" s="43"/>
      <c r="DF1792" s="43"/>
      <c r="DG1792" s="43"/>
      <c r="DH1792" s="43"/>
      <c r="DI1792" s="43"/>
      <c r="DJ1792" s="43"/>
      <c r="DK1792" s="43"/>
      <c r="DL1792" s="43"/>
      <c r="DM1792" s="43"/>
      <c r="DN1792" s="43"/>
      <c r="DO1792" s="43"/>
      <c r="DP1792" s="43"/>
      <c r="DQ1792" s="43"/>
      <c r="DR1792" s="124"/>
      <c r="DS1792" s="43"/>
    </row>
    <row r="1793" spans="1:123" s="39" customFormat="1" hidden="1" x14ac:dyDescent="0.2">
      <c r="A1793" s="44" t="str">
        <f t="shared" si="729"/>
        <v>Redfield</v>
      </c>
      <c r="B1793" s="44" t="str">
        <f t="shared" si="728"/>
        <v>1,1-Dichloroethylene</v>
      </c>
      <c r="C1793" s="38" t="s">
        <v>2587</v>
      </c>
      <c r="D1793" s="38" t="str">
        <f t="shared" si="735"/>
        <v>SI</v>
      </c>
      <c r="E1793" s="189" t="s">
        <v>371</v>
      </c>
      <c r="F1793" s="155" t="str">
        <f t="shared" si="731"/>
        <v>Residence 208</v>
      </c>
      <c r="G1793" s="44" t="str">
        <f t="shared" si="730"/>
        <v>residential</v>
      </c>
      <c r="H1793" s="44" t="str">
        <f t="shared" si="724"/>
        <v>Basement</v>
      </c>
      <c r="I1793" s="38" t="str">
        <f t="shared" si="736"/>
        <v>Y</v>
      </c>
      <c r="J1793" s="38" t="str">
        <f t="shared" si="737"/>
        <v>Y</v>
      </c>
      <c r="K1793" s="38" t="str">
        <f t="shared" si="738"/>
        <v>Y</v>
      </c>
      <c r="L1793" s="44"/>
      <c r="M1793" s="38" t="str">
        <f t="shared" si="743"/>
        <v/>
      </c>
      <c r="N1793" s="38" t="str">
        <f t="shared" si="744"/>
        <v/>
      </c>
      <c r="O1793" s="38" t="str">
        <f t="shared" si="739"/>
        <v/>
      </c>
      <c r="P1793" s="44"/>
      <c r="Q1793" s="44"/>
      <c r="R1793" s="44"/>
      <c r="S1793" s="44"/>
      <c r="T1793" s="44"/>
      <c r="U1793" s="44"/>
      <c r="V1793" s="44"/>
      <c r="W1793" s="44"/>
      <c r="X1793" s="44"/>
      <c r="Y1793" s="38" t="str">
        <f t="shared" si="725"/>
        <v>Y</v>
      </c>
      <c r="Z1793" s="38" t="str">
        <f t="shared" si="726"/>
        <v>Y</v>
      </c>
      <c r="AA1793" s="38" t="str">
        <f t="shared" si="745"/>
        <v>Y</v>
      </c>
      <c r="AC1793" s="59"/>
      <c r="AD1793" s="204"/>
      <c r="AE1793" s="38"/>
      <c r="AF1793" s="38"/>
      <c r="AG1793" s="125">
        <f t="shared" si="740"/>
        <v>299.99099999999999</v>
      </c>
      <c r="AH1793" s="39">
        <v>11</v>
      </c>
      <c r="AI1793" s="123">
        <f t="shared" si="741"/>
        <v>196941.91196018041</v>
      </c>
      <c r="AM1793" s="40">
        <f t="shared" si="732"/>
        <v>13</v>
      </c>
      <c r="AN1793" s="39">
        <f t="shared" si="727"/>
        <v>0.8</v>
      </c>
      <c r="AO1793" s="204">
        <f t="shared" si="742"/>
        <v>6.6009311428988579E-5</v>
      </c>
      <c r="AP1793" s="204"/>
      <c r="AQ1793" s="59"/>
      <c r="AR1793" s="59"/>
      <c r="AS1793" s="115">
        <f t="shared" si="733"/>
        <v>1</v>
      </c>
      <c r="AT1793" s="115">
        <f t="shared" si="734"/>
        <v>0</v>
      </c>
      <c r="AU1793" s="115"/>
      <c r="AV1793" s="115"/>
      <c r="AY1793" s="115"/>
      <c r="AZ1793" s="115"/>
      <c r="BA1793" s="43">
        <v>49</v>
      </c>
      <c r="BB1793" s="43" t="s">
        <v>750</v>
      </c>
      <c r="BC1793" s="189" t="s">
        <v>554</v>
      </c>
      <c r="BD1793" t="s">
        <v>851</v>
      </c>
      <c r="BE1793" s="37" t="s">
        <v>656</v>
      </c>
      <c r="BF1793" s="38"/>
      <c r="BG1793" s="43"/>
      <c r="BH1793" s="189" t="s">
        <v>46</v>
      </c>
      <c r="BI1793" s="43" t="s">
        <v>1387</v>
      </c>
      <c r="BJ1793" s="43" t="s">
        <v>1388</v>
      </c>
      <c r="BK1793" s="189" t="s">
        <v>573</v>
      </c>
      <c r="BN1793" s="43"/>
      <c r="BO1793" s="43" t="s">
        <v>1395</v>
      </c>
      <c r="BP1793" s="48" t="s">
        <v>1406</v>
      </c>
      <c r="BS1793" s="43" t="s">
        <v>538</v>
      </c>
      <c r="BT1793" s="190" t="s">
        <v>2323</v>
      </c>
      <c r="BU1793" s="190"/>
      <c r="BV1793" s="190"/>
      <c r="BW1793" s="249">
        <v>36781</v>
      </c>
      <c r="BX1793" s="249"/>
      <c r="BY1793" s="48" t="s">
        <v>451</v>
      </c>
      <c r="BZ1793" s="191">
        <v>13</v>
      </c>
      <c r="CA1793" s="43" t="s">
        <v>1396</v>
      </c>
      <c r="CD1793" s="124" t="s">
        <v>1397</v>
      </c>
      <c r="CE1793" s="43"/>
      <c r="CR1793" s="43" t="s">
        <v>751</v>
      </c>
      <c r="CU1793" s="192">
        <v>154.142</v>
      </c>
      <c r="CV1793" s="39" t="s">
        <v>1395</v>
      </c>
      <c r="CW1793" s="2"/>
      <c r="CX1793" s="193"/>
      <c r="CY1793" s="39" t="s">
        <v>2438</v>
      </c>
      <c r="CZ1793" s="192">
        <v>299.99099999999999</v>
      </c>
      <c r="DA1793" s="43" t="s">
        <v>2046</v>
      </c>
      <c r="DD1793" s="43" t="s">
        <v>1397</v>
      </c>
      <c r="DE1793" s="43"/>
      <c r="DF1793" s="43"/>
      <c r="DG1793" s="43"/>
      <c r="DH1793" s="43"/>
      <c r="DI1793" s="43"/>
      <c r="DJ1793" s="43"/>
      <c r="DK1793" s="43"/>
      <c r="DL1793" s="43"/>
      <c r="DM1793" s="43"/>
      <c r="DN1793" s="43"/>
      <c r="DO1793" s="43"/>
      <c r="DP1793" s="43"/>
      <c r="DQ1793" s="43"/>
      <c r="DR1793" s="124"/>
      <c r="DS1793" s="43"/>
    </row>
    <row r="1794" spans="1:123" s="39" customFormat="1" hidden="1" x14ac:dyDescent="0.2">
      <c r="A1794" s="44" t="str">
        <f t="shared" si="729"/>
        <v>Redfield</v>
      </c>
      <c r="B1794" s="44" t="str">
        <f t="shared" si="728"/>
        <v>1,1-Dichloroethylene</v>
      </c>
      <c r="C1794" s="38" t="s">
        <v>2587</v>
      </c>
      <c r="D1794" s="38" t="str">
        <f t="shared" si="735"/>
        <v>SI</v>
      </c>
      <c r="E1794" s="189" t="s">
        <v>371</v>
      </c>
      <c r="F1794" s="155" t="str">
        <f t="shared" si="731"/>
        <v>Residence 209</v>
      </c>
      <c r="G1794" s="44" t="str">
        <f t="shared" si="730"/>
        <v>residential</v>
      </c>
      <c r="H1794" s="44" t="str">
        <f t="shared" si="724"/>
        <v>Basement</v>
      </c>
      <c r="I1794" s="38" t="str">
        <f t="shared" si="736"/>
        <v>Y</v>
      </c>
      <c r="J1794" s="38" t="str">
        <f t="shared" si="737"/>
        <v>Y</v>
      </c>
      <c r="K1794" s="38" t="str">
        <f t="shared" si="738"/>
        <v>Y</v>
      </c>
      <c r="L1794" s="44"/>
      <c r="M1794" s="38" t="str">
        <f t="shared" si="743"/>
        <v/>
      </c>
      <c r="N1794" s="38" t="str">
        <f t="shared" si="744"/>
        <v/>
      </c>
      <c r="O1794" s="38" t="str">
        <f t="shared" si="739"/>
        <v/>
      </c>
      <c r="P1794" s="44"/>
      <c r="Q1794" s="44"/>
      <c r="R1794" s="44"/>
      <c r="S1794" s="44"/>
      <c r="T1794" s="44"/>
      <c r="U1794" s="44"/>
      <c r="V1794" s="44"/>
      <c r="W1794" s="44"/>
      <c r="X1794" s="44"/>
      <c r="Y1794" s="38" t="str">
        <f t="shared" si="725"/>
        <v>Y</v>
      </c>
      <c r="Z1794" s="38" t="str">
        <f t="shared" si="726"/>
        <v>Y</v>
      </c>
      <c r="AA1794" s="38" t="str">
        <f t="shared" si="745"/>
        <v>Y</v>
      </c>
      <c r="AC1794" s="59"/>
      <c r="AD1794" s="204"/>
      <c r="AE1794" s="38"/>
      <c r="AF1794" s="38"/>
      <c r="AG1794" s="125">
        <f t="shared" si="740"/>
        <v>299.99099999999999</v>
      </c>
      <c r="AH1794" s="39">
        <v>11</v>
      </c>
      <c r="AI1794" s="123">
        <f t="shared" si="741"/>
        <v>196941.91196018041</v>
      </c>
      <c r="AM1794" s="40">
        <f t="shared" si="732"/>
        <v>12</v>
      </c>
      <c r="AN1794" s="39">
        <f t="shared" si="727"/>
        <v>0.8</v>
      </c>
      <c r="AO1794" s="204">
        <f t="shared" si="742"/>
        <v>6.0931672088297155E-5</v>
      </c>
      <c r="AP1794" s="204"/>
      <c r="AQ1794" s="59"/>
      <c r="AR1794" s="59"/>
      <c r="AS1794" s="115">
        <f t="shared" si="733"/>
        <v>1</v>
      </c>
      <c r="AT1794" s="115">
        <f t="shared" si="734"/>
        <v>0</v>
      </c>
      <c r="AU1794" s="115"/>
      <c r="AV1794" s="115"/>
      <c r="AY1794" s="115"/>
      <c r="AZ1794" s="115"/>
      <c r="BA1794" s="43">
        <v>49</v>
      </c>
      <c r="BB1794" s="43" t="s">
        <v>750</v>
      </c>
      <c r="BC1794" s="189" t="s">
        <v>554</v>
      </c>
      <c r="BD1794" t="s">
        <v>851</v>
      </c>
      <c r="BE1794" s="37" t="s">
        <v>656</v>
      </c>
      <c r="BF1794" s="38"/>
      <c r="BG1794" s="43"/>
      <c r="BH1794" s="189" t="s">
        <v>47</v>
      </c>
      <c r="BI1794" s="43" t="s">
        <v>1387</v>
      </c>
      <c r="BJ1794" s="43" t="s">
        <v>1388</v>
      </c>
      <c r="BK1794" s="189" t="s">
        <v>573</v>
      </c>
      <c r="BN1794" s="43"/>
      <c r="BO1794" s="43" t="s">
        <v>1395</v>
      </c>
      <c r="BP1794" s="48" t="s">
        <v>1406</v>
      </c>
      <c r="BS1794" s="43" t="s">
        <v>538</v>
      </c>
      <c r="BT1794" s="190" t="s">
        <v>2326</v>
      </c>
      <c r="BU1794" s="190"/>
      <c r="BV1794" s="190"/>
      <c r="BW1794" s="249">
        <v>36781</v>
      </c>
      <c r="BX1794" s="249"/>
      <c r="BY1794" s="48" t="s">
        <v>451</v>
      </c>
      <c r="BZ1794" s="191">
        <v>12</v>
      </c>
      <c r="CA1794" s="43" t="s">
        <v>1396</v>
      </c>
      <c r="CD1794" s="124" t="s">
        <v>1397</v>
      </c>
      <c r="CE1794" s="43"/>
      <c r="CR1794" s="43" t="s">
        <v>751</v>
      </c>
      <c r="CU1794" s="192">
        <v>229.65299999999999</v>
      </c>
      <c r="CV1794" s="39" t="s">
        <v>1395</v>
      </c>
      <c r="CW1794" s="2"/>
      <c r="CX1794" s="193"/>
      <c r="CY1794" s="39" t="s">
        <v>2438</v>
      </c>
      <c r="CZ1794" s="192">
        <v>299.99099999999999</v>
      </c>
      <c r="DA1794" s="43" t="s">
        <v>2046</v>
      </c>
      <c r="DD1794" s="43" t="s">
        <v>1397</v>
      </c>
      <c r="DE1794" s="43"/>
      <c r="DF1794" s="43"/>
      <c r="DG1794" s="43"/>
      <c r="DH1794" s="43"/>
      <c r="DI1794" s="43"/>
      <c r="DJ1794" s="43"/>
      <c r="DK1794" s="43"/>
      <c r="DL1794" s="43"/>
      <c r="DM1794" s="43"/>
      <c r="DN1794" s="43"/>
      <c r="DO1794" s="43"/>
      <c r="DP1794" s="43"/>
      <c r="DQ1794" s="43"/>
      <c r="DR1794" s="124"/>
      <c r="DS1794" s="43"/>
    </row>
    <row r="1795" spans="1:123" s="39" customFormat="1" hidden="1" x14ac:dyDescent="0.2">
      <c r="A1795" s="44" t="str">
        <f t="shared" si="729"/>
        <v>Redfield</v>
      </c>
      <c r="B1795" s="44" t="str">
        <f t="shared" si="728"/>
        <v>1,1-Dichloroethylene</v>
      </c>
      <c r="C1795" s="38" t="s">
        <v>2587</v>
      </c>
      <c r="D1795" s="38" t="str">
        <f t="shared" si="735"/>
        <v>SI</v>
      </c>
      <c r="E1795" s="189" t="s">
        <v>371</v>
      </c>
      <c r="F1795" s="155" t="str">
        <f t="shared" si="731"/>
        <v>Residence 210</v>
      </c>
      <c r="G1795" s="44" t="str">
        <f t="shared" si="730"/>
        <v>residential</v>
      </c>
      <c r="H1795" s="44" t="str">
        <f t="shared" si="724"/>
        <v>Basement</v>
      </c>
      <c r="I1795" s="38" t="str">
        <f t="shared" si="736"/>
        <v>Y</v>
      </c>
      <c r="J1795" s="38" t="str">
        <f t="shared" si="737"/>
        <v>Y</v>
      </c>
      <c r="K1795" s="38" t="str">
        <f t="shared" si="738"/>
        <v>Y</v>
      </c>
      <c r="L1795" s="44"/>
      <c r="M1795" s="38" t="str">
        <f t="shared" si="743"/>
        <v/>
      </c>
      <c r="N1795" s="38" t="str">
        <f t="shared" si="744"/>
        <v/>
      </c>
      <c r="O1795" s="38" t="str">
        <f t="shared" si="739"/>
        <v/>
      </c>
      <c r="P1795" s="44"/>
      <c r="Q1795" s="44"/>
      <c r="R1795" s="44"/>
      <c r="S1795" s="44"/>
      <c r="T1795" s="44"/>
      <c r="U1795" s="44"/>
      <c r="V1795" s="44"/>
      <c r="W1795" s="44"/>
      <c r="X1795" s="44"/>
      <c r="Y1795" s="38" t="str">
        <f t="shared" si="725"/>
        <v>Y</v>
      </c>
      <c r="Z1795" s="38" t="str">
        <f t="shared" si="726"/>
        <v>Y</v>
      </c>
      <c r="AA1795" s="38" t="str">
        <f t="shared" si="745"/>
        <v>Y</v>
      </c>
      <c r="AC1795" s="59"/>
      <c r="AD1795" s="204"/>
      <c r="AE1795" s="38"/>
      <c r="AF1795" s="38"/>
      <c r="AG1795" s="125">
        <f t="shared" si="740"/>
        <v>299.99099999999999</v>
      </c>
      <c r="AH1795" s="39">
        <v>11</v>
      </c>
      <c r="AI1795" s="123">
        <f t="shared" si="741"/>
        <v>196941.91196018041</v>
      </c>
      <c r="AM1795" s="40">
        <f t="shared" si="732"/>
        <v>24</v>
      </c>
      <c r="AN1795" s="39">
        <f t="shared" si="727"/>
        <v>0.8</v>
      </c>
      <c r="AO1795" s="204">
        <f t="shared" si="742"/>
        <v>1.2186334417659431E-4</v>
      </c>
      <c r="AP1795" s="204"/>
      <c r="AQ1795" s="59"/>
      <c r="AR1795" s="59"/>
      <c r="AS1795" s="115">
        <f t="shared" si="733"/>
        <v>1</v>
      </c>
      <c r="AT1795" s="115">
        <f t="shared" si="734"/>
        <v>0</v>
      </c>
      <c r="AU1795" s="115"/>
      <c r="AV1795" s="115"/>
      <c r="AY1795" s="115"/>
      <c r="AZ1795" s="115"/>
      <c r="BA1795" s="43">
        <v>49</v>
      </c>
      <c r="BB1795" s="43" t="s">
        <v>750</v>
      </c>
      <c r="BC1795" s="189" t="s">
        <v>554</v>
      </c>
      <c r="BD1795" t="s">
        <v>851</v>
      </c>
      <c r="BE1795" s="37" t="s">
        <v>656</v>
      </c>
      <c r="BF1795" s="38"/>
      <c r="BG1795" s="43"/>
      <c r="BH1795" s="189" t="s">
        <v>48</v>
      </c>
      <c r="BI1795" s="43" t="s">
        <v>1387</v>
      </c>
      <c r="BJ1795" s="43" t="s">
        <v>1388</v>
      </c>
      <c r="BK1795" s="189" t="s">
        <v>573</v>
      </c>
      <c r="BN1795" s="43"/>
      <c r="BO1795" s="43" t="s">
        <v>1395</v>
      </c>
      <c r="BP1795" s="48" t="s">
        <v>1406</v>
      </c>
      <c r="BS1795" s="43" t="s">
        <v>538</v>
      </c>
      <c r="BT1795" s="190" t="s">
        <v>2326</v>
      </c>
      <c r="BU1795" s="190"/>
      <c r="BV1795" s="190"/>
      <c r="BW1795" s="249">
        <v>36783</v>
      </c>
      <c r="BX1795" s="249"/>
      <c r="BY1795" s="48" t="s">
        <v>451</v>
      </c>
      <c r="BZ1795" s="191">
        <v>24</v>
      </c>
      <c r="CA1795" s="43" t="s">
        <v>1396</v>
      </c>
      <c r="CD1795" s="124" t="s">
        <v>1397</v>
      </c>
      <c r="CE1795" s="43"/>
      <c r="CR1795" s="43" t="s">
        <v>751</v>
      </c>
      <c r="CU1795" s="192">
        <v>114.596</v>
      </c>
      <c r="CV1795" s="39" t="s">
        <v>1395</v>
      </c>
      <c r="CW1795" s="2"/>
      <c r="CX1795" s="193"/>
      <c r="CY1795" s="39" t="s">
        <v>2438</v>
      </c>
      <c r="CZ1795" s="192">
        <v>299.99099999999999</v>
      </c>
      <c r="DA1795" s="43" t="s">
        <v>2046</v>
      </c>
      <c r="DD1795" s="43" t="s">
        <v>1397</v>
      </c>
      <c r="DE1795" s="43"/>
      <c r="DF1795" s="43"/>
      <c r="DG1795" s="43"/>
      <c r="DH1795" s="43"/>
      <c r="DI1795" s="43"/>
      <c r="DJ1795" s="43"/>
      <c r="DK1795" s="43"/>
      <c r="DL1795" s="43"/>
      <c r="DM1795" s="43"/>
      <c r="DN1795" s="43"/>
      <c r="DO1795" s="43"/>
      <c r="DP1795" s="43"/>
      <c r="DQ1795" s="43"/>
      <c r="DR1795" s="124"/>
      <c r="DS1795" s="43"/>
    </row>
    <row r="1796" spans="1:123" s="39" customFormat="1" hidden="1" x14ac:dyDescent="0.2">
      <c r="A1796" s="44" t="str">
        <f t="shared" si="729"/>
        <v>Redfield</v>
      </c>
      <c r="B1796" s="44" t="str">
        <f t="shared" si="728"/>
        <v>1,1-Dichloroethylene</v>
      </c>
      <c r="C1796" s="38" t="s">
        <v>2587</v>
      </c>
      <c r="D1796" s="38" t="str">
        <f t="shared" si="735"/>
        <v>SI</v>
      </c>
      <c r="E1796" s="189" t="s">
        <v>371</v>
      </c>
      <c r="F1796" s="155" t="str">
        <f t="shared" si="731"/>
        <v>Residence 211</v>
      </c>
      <c r="G1796" s="44" t="str">
        <f t="shared" si="730"/>
        <v>residential</v>
      </c>
      <c r="H1796" s="44" t="str">
        <f t="shared" si="724"/>
        <v>Basement</v>
      </c>
      <c r="I1796" s="38" t="str">
        <f t="shared" si="736"/>
        <v>Y</v>
      </c>
      <c r="J1796" s="38" t="str">
        <f t="shared" si="737"/>
        <v>Y</v>
      </c>
      <c r="K1796" s="38" t="str">
        <f t="shared" si="738"/>
        <v>Y</v>
      </c>
      <c r="L1796" s="44"/>
      <c r="M1796" s="38" t="str">
        <f t="shared" si="743"/>
        <v/>
      </c>
      <c r="N1796" s="38" t="str">
        <f t="shared" si="744"/>
        <v/>
      </c>
      <c r="O1796" s="38" t="str">
        <f t="shared" si="739"/>
        <v/>
      </c>
      <c r="P1796" s="44"/>
      <c r="Q1796" s="44"/>
      <c r="R1796" s="44"/>
      <c r="S1796" s="44"/>
      <c r="T1796" s="44"/>
      <c r="U1796" s="44"/>
      <c r="V1796" s="44"/>
      <c r="W1796" s="44"/>
      <c r="X1796" s="44"/>
      <c r="Y1796" s="38" t="str">
        <f t="shared" si="725"/>
        <v>Y</v>
      </c>
      <c r="Z1796" s="38" t="str">
        <f t="shared" si="726"/>
        <v>Y</v>
      </c>
      <c r="AA1796" s="38" t="str">
        <f t="shared" si="745"/>
        <v>Y</v>
      </c>
      <c r="AC1796" s="59"/>
      <c r="AD1796" s="204"/>
      <c r="AE1796" s="38"/>
      <c r="AF1796" s="38"/>
      <c r="AG1796" s="125">
        <f t="shared" si="740"/>
        <v>299.99099999999999</v>
      </c>
      <c r="AH1796" s="39">
        <v>11</v>
      </c>
      <c r="AI1796" s="123">
        <f t="shared" si="741"/>
        <v>196941.91196018041</v>
      </c>
      <c r="AM1796" s="40">
        <f t="shared" si="732"/>
        <v>13</v>
      </c>
      <c r="AN1796" s="39">
        <f t="shared" si="727"/>
        <v>0.8</v>
      </c>
      <c r="AO1796" s="204">
        <f t="shared" si="742"/>
        <v>6.6009311428988579E-5</v>
      </c>
      <c r="AP1796" s="204"/>
      <c r="AQ1796" s="59"/>
      <c r="AR1796" s="59"/>
      <c r="AS1796" s="115">
        <f t="shared" si="733"/>
        <v>1</v>
      </c>
      <c r="AT1796" s="115">
        <f t="shared" si="734"/>
        <v>0</v>
      </c>
      <c r="AU1796" s="115"/>
      <c r="AV1796" s="115"/>
      <c r="AY1796" s="115"/>
      <c r="AZ1796" s="115"/>
      <c r="BA1796" s="43">
        <v>49</v>
      </c>
      <c r="BB1796" s="43" t="s">
        <v>750</v>
      </c>
      <c r="BC1796" s="189" t="s">
        <v>554</v>
      </c>
      <c r="BD1796" t="s">
        <v>851</v>
      </c>
      <c r="BE1796" s="37" t="s">
        <v>656</v>
      </c>
      <c r="BF1796" s="38"/>
      <c r="BG1796" s="43"/>
      <c r="BH1796" s="189" t="s">
        <v>49</v>
      </c>
      <c r="BI1796" s="43" t="s">
        <v>1387</v>
      </c>
      <c r="BJ1796" s="43" t="s">
        <v>1388</v>
      </c>
      <c r="BK1796" s="189" t="s">
        <v>573</v>
      </c>
      <c r="BN1796" s="43"/>
      <c r="BO1796" s="43" t="s">
        <v>1395</v>
      </c>
      <c r="BP1796" s="48" t="s">
        <v>1406</v>
      </c>
      <c r="BS1796" s="43" t="s">
        <v>538</v>
      </c>
      <c r="BT1796" s="190" t="s">
        <v>2328</v>
      </c>
      <c r="BU1796" s="190"/>
      <c r="BV1796" s="190"/>
      <c r="BW1796" s="249">
        <v>36782</v>
      </c>
      <c r="BX1796" s="249"/>
      <c r="BY1796" s="48" t="s">
        <v>451</v>
      </c>
      <c r="BZ1796" s="191">
        <v>13</v>
      </c>
      <c r="CA1796" s="43" t="s">
        <v>1396</v>
      </c>
      <c r="CD1796" s="124" t="s">
        <v>1397</v>
      </c>
      <c r="CE1796" s="43"/>
      <c r="CR1796" s="43" t="s">
        <v>751</v>
      </c>
      <c r="CU1796" s="192">
        <v>251.88900000000001</v>
      </c>
      <c r="CV1796" s="39" t="s">
        <v>1395</v>
      </c>
      <c r="CW1796" s="2"/>
      <c r="CX1796" s="193"/>
      <c r="CY1796" s="39" t="s">
        <v>2438</v>
      </c>
      <c r="CZ1796" s="192">
        <v>299.99099999999999</v>
      </c>
      <c r="DA1796" s="43" t="s">
        <v>2046</v>
      </c>
      <c r="DD1796" s="43" t="s">
        <v>1397</v>
      </c>
      <c r="DE1796" s="43"/>
      <c r="DF1796" s="43"/>
      <c r="DG1796" s="43"/>
      <c r="DH1796" s="43"/>
      <c r="DI1796" s="43"/>
      <c r="DJ1796" s="43"/>
      <c r="DK1796" s="43"/>
      <c r="DL1796" s="43"/>
      <c r="DM1796" s="43"/>
      <c r="DN1796" s="43"/>
      <c r="DO1796" s="43"/>
      <c r="DP1796" s="43"/>
      <c r="DQ1796" s="43"/>
      <c r="DR1796" s="124"/>
      <c r="DS1796" s="43"/>
    </row>
    <row r="1797" spans="1:123" s="39" customFormat="1" hidden="1" x14ac:dyDescent="0.2">
      <c r="A1797" s="44" t="str">
        <f t="shared" si="729"/>
        <v>Redfield</v>
      </c>
      <c r="B1797" s="44" t="str">
        <f t="shared" si="728"/>
        <v>1,1-Dichloroethylene</v>
      </c>
      <c r="C1797" s="38" t="s">
        <v>2587</v>
      </c>
      <c r="D1797" s="38" t="str">
        <f t="shared" si="735"/>
        <v>SI</v>
      </c>
      <c r="E1797" s="189" t="s">
        <v>371</v>
      </c>
      <c r="F1797" s="155" t="str">
        <f t="shared" si="731"/>
        <v>Residence 212</v>
      </c>
      <c r="G1797" s="44" t="str">
        <f t="shared" si="730"/>
        <v>residential</v>
      </c>
      <c r="H1797" s="44" t="str">
        <f t="shared" si="724"/>
        <v>Basement</v>
      </c>
      <c r="I1797" s="38" t="str">
        <f t="shared" si="736"/>
        <v>Y</v>
      </c>
      <c r="J1797" s="38" t="str">
        <f t="shared" si="737"/>
        <v>Y</v>
      </c>
      <c r="K1797" s="38" t="str">
        <f t="shared" si="738"/>
        <v>Y</v>
      </c>
      <c r="L1797" s="44"/>
      <c r="M1797" s="38" t="str">
        <f t="shared" si="743"/>
        <v/>
      </c>
      <c r="N1797" s="38" t="str">
        <f t="shared" si="744"/>
        <v/>
      </c>
      <c r="O1797" s="38" t="str">
        <f t="shared" si="739"/>
        <v/>
      </c>
      <c r="P1797" s="44"/>
      <c r="Q1797" s="44"/>
      <c r="R1797" s="44"/>
      <c r="S1797" s="44"/>
      <c r="T1797" s="44"/>
      <c r="U1797" s="44"/>
      <c r="V1797" s="44"/>
      <c r="W1797" s="44"/>
      <c r="X1797" s="44"/>
      <c r="Y1797" s="38" t="str">
        <f t="shared" si="725"/>
        <v>Y</v>
      </c>
      <c r="Z1797" s="38" t="str">
        <f t="shared" si="726"/>
        <v>Y</v>
      </c>
      <c r="AA1797" s="38" t="str">
        <f t="shared" si="745"/>
        <v>Y</v>
      </c>
      <c r="AC1797" s="59"/>
      <c r="AD1797" s="204"/>
      <c r="AE1797" s="38"/>
      <c r="AF1797" s="38"/>
      <c r="AG1797" s="125">
        <f t="shared" si="740"/>
        <v>299.99099999999999</v>
      </c>
      <c r="AH1797" s="39">
        <v>11</v>
      </c>
      <c r="AI1797" s="123">
        <f t="shared" si="741"/>
        <v>196941.91196018041</v>
      </c>
      <c r="AM1797" s="40">
        <f t="shared" si="732"/>
        <v>22</v>
      </c>
      <c r="AN1797" s="39">
        <f t="shared" si="727"/>
        <v>0.8</v>
      </c>
      <c r="AO1797" s="204">
        <f t="shared" si="742"/>
        <v>1.1170806549521145E-4</v>
      </c>
      <c r="AP1797" s="204"/>
      <c r="AQ1797" s="59"/>
      <c r="AR1797" s="59"/>
      <c r="AS1797" s="115">
        <f t="shared" si="733"/>
        <v>1</v>
      </c>
      <c r="AT1797" s="115">
        <f t="shared" si="734"/>
        <v>0</v>
      </c>
      <c r="AU1797" s="115"/>
      <c r="AV1797" s="115"/>
      <c r="AY1797" s="115"/>
      <c r="AZ1797" s="115"/>
      <c r="BA1797" s="43">
        <v>49</v>
      </c>
      <c r="BB1797" s="43" t="s">
        <v>750</v>
      </c>
      <c r="BC1797" s="189" t="s">
        <v>554</v>
      </c>
      <c r="BD1797" t="s">
        <v>851</v>
      </c>
      <c r="BE1797" s="37" t="s">
        <v>656</v>
      </c>
      <c r="BF1797" s="38"/>
      <c r="BG1797" s="43"/>
      <c r="BH1797" s="189" t="s">
        <v>50</v>
      </c>
      <c r="BI1797" s="43" t="s">
        <v>1387</v>
      </c>
      <c r="BJ1797" s="43" t="s">
        <v>1388</v>
      </c>
      <c r="BK1797" s="189" t="s">
        <v>573</v>
      </c>
      <c r="BN1797" s="43"/>
      <c r="BO1797" s="43" t="s">
        <v>1395</v>
      </c>
      <c r="BP1797" s="48" t="s">
        <v>1406</v>
      </c>
      <c r="BS1797" s="43" t="s">
        <v>538</v>
      </c>
      <c r="BT1797" s="190" t="s">
        <v>2323</v>
      </c>
      <c r="BU1797" s="190"/>
      <c r="BV1797" s="190"/>
      <c r="BW1797" s="249">
        <v>36777</v>
      </c>
      <c r="BX1797" s="249"/>
      <c r="BY1797" s="48" t="s">
        <v>451</v>
      </c>
      <c r="BZ1797" s="191">
        <v>22</v>
      </c>
      <c r="CA1797" s="43" t="s">
        <v>1396</v>
      </c>
      <c r="CD1797" s="124" t="s">
        <v>1397</v>
      </c>
      <c r="CE1797" s="43"/>
      <c r="CR1797" s="43" t="s">
        <v>751</v>
      </c>
      <c r="CU1797" s="192">
        <v>219.95400000000001</v>
      </c>
      <c r="CV1797" s="39" t="s">
        <v>1395</v>
      </c>
      <c r="CW1797" s="2"/>
      <c r="CX1797" s="193"/>
      <c r="CY1797" s="39" t="s">
        <v>2438</v>
      </c>
      <c r="CZ1797" s="192">
        <v>299.99099999999999</v>
      </c>
      <c r="DA1797" s="43" t="s">
        <v>2046</v>
      </c>
      <c r="DD1797" s="43" t="s">
        <v>1397</v>
      </c>
      <c r="DE1797" s="43"/>
      <c r="DF1797" s="43"/>
      <c r="DG1797" s="43"/>
      <c r="DH1797" s="43"/>
      <c r="DI1797" s="43"/>
      <c r="DJ1797" s="43"/>
      <c r="DK1797" s="43"/>
      <c r="DL1797" s="43"/>
      <c r="DM1797" s="43"/>
      <c r="DN1797" s="43"/>
      <c r="DO1797" s="43"/>
      <c r="DP1797" s="43"/>
      <c r="DQ1797" s="43"/>
      <c r="DR1797" s="124"/>
      <c r="DS1797" s="43"/>
    </row>
    <row r="1798" spans="1:123" s="39" customFormat="1" hidden="1" x14ac:dyDescent="0.2">
      <c r="A1798" s="44" t="str">
        <f t="shared" si="729"/>
        <v>Redfield</v>
      </c>
      <c r="B1798" s="44" t="str">
        <f t="shared" si="728"/>
        <v>1,1-Dichloroethylene</v>
      </c>
      <c r="C1798" s="38" t="s">
        <v>2587</v>
      </c>
      <c r="D1798" s="38" t="str">
        <f t="shared" si="735"/>
        <v>SI</v>
      </c>
      <c r="E1798" s="189" t="s">
        <v>371</v>
      </c>
      <c r="F1798" s="155" t="str">
        <f t="shared" si="731"/>
        <v>Residence 213</v>
      </c>
      <c r="G1798" s="44" t="str">
        <f t="shared" si="730"/>
        <v>residential</v>
      </c>
      <c r="H1798" s="44" t="str">
        <f t="shared" si="724"/>
        <v>Basement</v>
      </c>
      <c r="I1798" s="38" t="str">
        <f t="shared" si="736"/>
        <v>Y</v>
      </c>
      <c r="J1798" s="38" t="str">
        <f t="shared" si="737"/>
        <v>Y</v>
      </c>
      <c r="K1798" s="38" t="str">
        <f t="shared" si="738"/>
        <v>Y</v>
      </c>
      <c r="L1798" s="44"/>
      <c r="M1798" s="38" t="str">
        <f t="shared" si="743"/>
        <v/>
      </c>
      <c r="N1798" s="38" t="str">
        <f t="shared" si="744"/>
        <v/>
      </c>
      <c r="O1798" s="38" t="str">
        <f t="shared" si="739"/>
        <v/>
      </c>
      <c r="P1798" s="44"/>
      <c r="Q1798" s="44"/>
      <c r="R1798" s="44"/>
      <c r="S1798" s="44"/>
      <c r="T1798" s="44"/>
      <c r="U1798" s="44"/>
      <c r="V1798" s="44"/>
      <c r="W1798" s="44"/>
      <c r="X1798" s="44"/>
      <c r="Y1798" s="38" t="str">
        <f t="shared" si="725"/>
        <v>Y</v>
      </c>
      <c r="Z1798" s="38" t="str">
        <f t="shared" si="726"/>
        <v>Y</v>
      </c>
      <c r="AA1798" s="38" t="str">
        <f t="shared" si="745"/>
        <v>Y</v>
      </c>
      <c r="AC1798" s="59"/>
      <c r="AD1798" s="204"/>
      <c r="AE1798" s="38"/>
      <c r="AF1798" s="38"/>
      <c r="AG1798" s="125">
        <f t="shared" si="740"/>
        <v>299.99099999999999</v>
      </c>
      <c r="AH1798" s="39">
        <v>11</v>
      </c>
      <c r="AI1798" s="123">
        <f t="shared" si="741"/>
        <v>196941.91196018041</v>
      </c>
      <c r="AM1798" s="40">
        <f t="shared" si="732"/>
        <v>9.8000001907348597</v>
      </c>
      <c r="AN1798" s="39">
        <f t="shared" si="727"/>
        <v>0.8</v>
      </c>
      <c r="AO1798" s="204">
        <f t="shared" si="742"/>
        <v>4.9760866507258833E-5</v>
      </c>
      <c r="AP1798" s="204"/>
      <c r="AQ1798" s="59"/>
      <c r="AR1798" s="59"/>
      <c r="AS1798" s="115">
        <f t="shared" si="733"/>
        <v>1</v>
      </c>
      <c r="AT1798" s="115">
        <f t="shared" si="734"/>
        <v>0</v>
      </c>
      <c r="AU1798" s="115"/>
      <c r="AV1798" s="115"/>
      <c r="AY1798" s="115"/>
      <c r="AZ1798" s="115"/>
      <c r="BA1798" s="43">
        <v>49</v>
      </c>
      <c r="BB1798" s="43" t="s">
        <v>750</v>
      </c>
      <c r="BC1798" s="189" t="s">
        <v>554</v>
      </c>
      <c r="BD1798" t="s">
        <v>851</v>
      </c>
      <c r="BE1798" s="37" t="s">
        <v>656</v>
      </c>
      <c r="BF1798" s="38"/>
      <c r="BG1798" s="43"/>
      <c r="BH1798" s="189" t="s">
        <v>51</v>
      </c>
      <c r="BI1798" s="43" t="s">
        <v>1387</v>
      </c>
      <c r="BJ1798" s="43" t="s">
        <v>1388</v>
      </c>
      <c r="BK1798" s="189" t="s">
        <v>573</v>
      </c>
      <c r="BN1798" s="43"/>
      <c r="BO1798" s="43" t="s">
        <v>1395</v>
      </c>
      <c r="BP1798" s="48" t="s">
        <v>1406</v>
      </c>
      <c r="BS1798" s="43" t="s">
        <v>538</v>
      </c>
      <c r="BT1798" s="190" t="s">
        <v>2328</v>
      </c>
      <c r="BU1798" s="190"/>
      <c r="BV1798" s="190"/>
      <c r="BW1798" s="249">
        <v>36811</v>
      </c>
      <c r="BX1798" s="249"/>
      <c r="BY1798" s="48" t="s">
        <v>451</v>
      </c>
      <c r="BZ1798" s="191">
        <v>9.8000001907348597</v>
      </c>
      <c r="CA1798" s="43" t="s">
        <v>1396</v>
      </c>
      <c r="CD1798" s="124" t="s">
        <v>1397</v>
      </c>
      <c r="CE1798" s="43"/>
      <c r="CR1798" s="43" t="s">
        <v>751</v>
      </c>
      <c r="CU1798" s="192">
        <v>249.292</v>
      </c>
      <c r="CV1798" s="39" t="s">
        <v>1395</v>
      </c>
      <c r="CW1798" s="2"/>
      <c r="CX1798" s="193"/>
      <c r="CY1798" s="39" t="s">
        <v>2438</v>
      </c>
      <c r="CZ1798" s="192">
        <v>299.99099999999999</v>
      </c>
      <c r="DA1798" s="43" t="s">
        <v>2046</v>
      </c>
      <c r="DD1798" s="43" t="s">
        <v>1397</v>
      </c>
      <c r="DE1798" s="43"/>
      <c r="DF1798" s="43"/>
      <c r="DG1798" s="43"/>
      <c r="DH1798" s="43"/>
      <c r="DI1798" s="43"/>
      <c r="DJ1798" s="43"/>
      <c r="DK1798" s="43"/>
      <c r="DL1798" s="43"/>
      <c r="DM1798" s="43"/>
      <c r="DN1798" s="43"/>
      <c r="DO1798" s="43"/>
      <c r="DP1798" s="43"/>
      <c r="DQ1798" s="43"/>
      <c r="DR1798" s="124"/>
      <c r="DS1798" s="43"/>
    </row>
    <row r="1799" spans="1:123" s="39" customFormat="1" hidden="1" x14ac:dyDescent="0.2">
      <c r="A1799" s="44" t="str">
        <f t="shared" si="729"/>
        <v>Redfield</v>
      </c>
      <c r="B1799" s="44" t="str">
        <f t="shared" si="728"/>
        <v>1,1-Dichloroethylene</v>
      </c>
      <c r="C1799" s="38" t="s">
        <v>2587</v>
      </c>
      <c r="D1799" s="38" t="str">
        <f t="shared" si="735"/>
        <v>SI</v>
      </c>
      <c r="E1799" s="189" t="s">
        <v>371</v>
      </c>
      <c r="F1799" s="155" t="str">
        <f t="shared" si="731"/>
        <v>Residence 214</v>
      </c>
      <c r="G1799" s="44" t="str">
        <f t="shared" si="730"/>
        <v>residential</v>
      </c>
      <c r="H1799" s="44" t="str">
        <f t="shared" si="724"/>
        <v>Basement</v>
      </c>
      <c r="I1799" s="38" t="str">
        <f t="shared" si="736"/>
        <v>Y</v>
      </c>
      <c r="J1799" s="38" t="str">
        <f t="shared" si="737"/>
        <v>Y</v>
      </c>
      <c r="K1799" s="38" t="str">
        <f t="shared" si="738"/>
        <v>Y</v>
      </c>
      <c r="L1799" s="44"/>
      <c r="M1799" s="38" t="str">
        <f t="shared" si="743"/>
        <v/>
      </c>
      <c r="N1799" s="38" t="str">
        <f t="shared" si="744"/>
        <v/>
      </c>
      <c r="O1799" s="38" t="str">
        <f t="shared" si="739"/>
        <v/>
      </c>
      <c r="P1799" s="44"/>
      <c r="Q1799" s="44"/>
      <c r="R1799" s="44"/>
      <c r="S1799" s="44"/>
      <c r="T1799" s="44"/>
      <c r="U1799" s="44"/>
      <c r="V1799" s="44"/>
      <c r="W1799" s="44"/>
      <c r="X1799" s="44"/>
      <c r="Y1799" s="38" t="str">
        <f t="shared" si="725"/>
        <v>Y</v>
      </c>
      <c r="Z1799" s="38" t="str">
        <f t="shared" si="726"/>
        <v>Y</v>
      </c>
      <c r="AA1799" s="38" t="str">
        <f t="shared" si="745"/>
        <v>Y</v>
      </c>
      <c r="AC1799" s="59"/>
      <c r="AD1799" s="204"/>
      <c r="AE1799" s="38"/>
      <c r="AF1799" s="38"/>
      <c r="AG1799" s="125">
        <f t="shared" si="740"/>
        <v>298.34300000000002</v>
      </c>
      <c r="AH1799" s="39">
        <v>11</v>
      </c>
      <c r="AI1799" s="123">
        <f t="shared" si="741"/>
        <v>195860.01193347835</v>
      </c>
      <c r="AM1799" s="40">
        <f t="shared" si="732"/>
        <v>6.0999999046325604</v>
      </c>
      <c r="AN1799" s="39">
        <f t="shared" si="727"/>
        <v>0.8</v>
      </c>
      <c r="AO1799" s="204">
        <f t="shared" si="742"/>
        <v>3.1144692805922818E-5</v>
      </c>
      <c r="AP1799" s="204"/>
      <c r="AQ1799" s="59"/>
      <c r="AR1799" s="59"/>
      <c r="AS1799" s="115">
        <f t="shared" si="733"/>
        <v>1</v>
      </c>
      <c r="AT1799" s="115">
        <f t="shared" si="734"/>
        <v>0</v>
      </c>
      <c r="AU1799" s="115"/>
      <c r="AV1799" s="115"/>
      <c r="AY1799" s="115"/>
      <c r="AZ1799" s="115"/>
      <c r="BA1799" s="43">
        <v>49</v>
      </c>
      <c r="BB1799" s="43" t="s">
        <v>750</v>
      </c>
      <c r="BC1799" s="189" t="s">
        <v>554</v>
      </c>
      <c r="BD1799" t="s">
        <v>851</v>
      </c>
      <c r="BE1799" s="37" t="s">
        <v>656</v>
      </c>
      <c r="BF1799" s="38"/>
      <c r="BG1799" s="43"/>
      <c r="BH1799" s="189" t="s">
        <v>52</v>
      </c>
      <c r="BI1799" s="43" t="s">
        <v>1387</v>
      </c>
      <c r="BJ1799" s="43" t="s">
        <v>1388</v>
      </c>
      <c r="BK1799" s="189" t="s">
        <v>573</v>
      </c>
      <c r="BN1799" s="43"/>
      <c r="BO1799" s="43" t="s">
        <v>1395</v>
      </c>
      <c r="BP1799" s="48" t="s">
        <v>1406</v>
      </c>
      <c r="BS1799" s="43" t="s">
        <v>538</v>
      </c>
      <c r="BT1799" s="190" t="s">
        <v>2323</v>
      </c>
      <c r="BU1799" s="190"/>
      <c r="BV1799" s="190"/>
      <c r="BW1799" s="249">
        <v>36769</v>
      </c>
      <c r="BX1799" s="249"/>
      <c r="BY1799" s="48" t="s">
        <v>451</v>
      </c>
      <c r="BZ1799" s="191">
        <v>6.0999999046325604</v>
      </c>
      <c r="CA1799" s="43" t="s">
        <v>1396</v>
      </c>
      <c r="CD1799" s="124" t="s">
        <v>1397</v>
      </c>
      <c r="CE1799" s="43"/>
      <c r="CR1799" s="43" t="s">
        <v>751</v>
      </c>
      <c r="CU1799" s="192">
        <v>181.04400000000001</v>
      </c>
      <c r="CV1799" s="39" t="s">
        <v>1395</v>
      </c>
      <c r="CW1799" s="2"/>
      <c r="CX1799" s="193"/>
      <c r="CY1799" s="39" t="s">
        <v>2438</v>
      </c>
      <c r="CZ1799" s="192">
        <v>298.34300000000002</v>
      </c>
      <c r="DA1799" s="43" t="s">
        <v>2046</v>
      </c>
      <c r="DD1799" s="43" t="s">
        <v>1397</v>
      </c>
      <c r="DE1799" s="43"/>
      <c r="DF1799" s="43"/>
      <c r="DG1799" s="43"/>
      <c r="DH1799" s="43"/>
      <c r="DI1799" s="43"/>
      <c r="DJ1799" s="43"/>
      <c r="DK1799" s="43"/>
      <c r="DL1799" s="43"/>
      <c r="DM1799" s="43"/>
      <c r="DN1799" s="43"/>
      <c r="DO1799" s="43"/>
      <c r="DP1799" s="43"/>
      <c r="DQ1799" s="43"/>
      <c r="DR1799" s="124"/>
      <c r="DS1799" s="43"/>
    </row>
    <row r="1800" spans="1:123" s="39" customFormat="1" hidden="1" x14ac:dyDescent="0.2">
      <c r="A1800" s="44" t="str">
        <f t="shared" si="729"/>
        <v>Redfield</v>
      </c>
      <c r="B1800" s="44" t="str">
        <f t="shared" si="728"/>
        <v>1,1-Dichloroethylene</v>
      </c>
      <c r="C1800" s="38" t="s">
        <v>2587</v>
      </c>
      <c r="D1800" s="38" t="str">
        <f t="shared" si="735"/>
        <v>SI</v>
      </c>
      <c r="E1800" s="189" t="s">
        <v>371</v>
      </c>
      <c r="F1800" s="155" t="str">
        <f t="shared" si="731"/>
        <v>Residence 215</v>
      </c>
      <c r="G1800" s="44" t="str">
        <f t="shared" si="730"/>
        <v>residential</v>
      </c>
      <c r="H1800" s="44" t="str">
        <f t="shared" si="724"/>
        <v>Basement</v>
      </c>
      <c r="I1800" s="38" t="str">
        <f t="shared" si="736"/>
        <v>Y</v>
      </c>
      <c r="J1800" s="38" t="str">
        <f t="shared" si="737"/>
        <v>Y</v>
      </c>
      <c r="K1800" s="38" t="str">
        <f t="shared" si="738"/>
        <v>Y</v>
      </c>
      <c r="L1800" s="44"/>
      <c r="M1800" s="38" t="str">
        <f t="shared" si="743"/>
        <v/>
      </c>
      <c r="N1800" s="38" t="str">
        <f t="shared" si="744"/>
        <v/>
      </c>
      <c r="O1800" s="38" t="str">
        <f t="shared" si="739"/>
        <v/>
      </c>
      <c r="P1800" s="44"/>
      <c r="Q1800" s="44"/>
      <c r="R1800" s="44"/>
      <c r="S1800" s="44"/>
      <c r="T1800" s="44"/>
      <c r="U1800" s="44"/>
      <c r="V1800" s="44"/>
      <c r="W1800" s="44"/>
      <c r="X1800" s="44"/>
      <c r="Y1800" s="38" t="str">
        <f t="shared" si="725"/>
        <v>Y</v>
      </c>
      <c r="Z1800" s="38" t="str">
        <f t="shared" si="726"/>
        <v>Y</v>
      </c>
      <c r="AA1800" s="38" t="str">
        <f t="shared" si="745"/>
        <v>Y</v>
      </c>
      <c r="AC1800" s="59"/>
      <c r="AD1800" s="204"/>
      <c r="AE1800" s="38"/>
      <c r="AF1800" s="38"/>
      <c r="AG1800" s="125">
        <f t="shared" si="740"/>
        <v>299.99099999999999</v>
      </c>
      <c r="AH1800" s="39">
        <v>11</v>
      </c>
      <c r="AI1800" s="123">
        <f t="shared" si="741"/>
        <v>196941.91196018041</v>
      </c>
      <c r="AM1800" s="40">
        <f t="shared" si="732"/>
        <v>3.9000000953674299</v>
      </c>
      <c r="AN1800" s="39">
        <f t="shared" si="727"/>
        <v>0.8</v>
      </c>
      <c r="AO1800" s="204">
        <f t="shared" si="742"/>
        <v>1.9802793912937989E-5</v>
      </c>
      <c r="AP1800" s="204"/>
      <c r="AQ1800" s="59"/>
      <c r="AR1800" s="59"/>
      <c r="AS1800" s="115">
        <f t="shared" si="733"/>
        <v>1</v>
      </c>
      <c r="AT1800" s="115">
        <f t="shared" si="734"/>
        <v>0</v>
      </c>
      <c r="AU1800" s="115"/>
      <c r="AV1800" s="115"/>
      <c r="AY1800" s="115"/>
      <c r="AZ1800" s="115"/>
      <c r="BA1800" s="43">
        <v>49</v>
      </c>
      <c r="BB1800" s="43" t="s">
        <v>750</v>
      </c>
      <c r="BC1800" s="189" t="s">
        <v>554</v>
      </c>
      <c r="BD1800" t="s">
        <v>851</v>
      </c>
      <c r="BE1800" s="37" t="s">
        <v>656</v>
      </c>
      <c r="BF1800" s="38"/>
      <c r="BG1800" s="43"/>
      <c r="BH1800" s="189" t="s">
        <v>53</v>
      </c>
      <c r="BI1800" s="43" t="s">
        <v>1387</v>
      </c>
      <c r="BJ1800" s="43" t="s">
        <v>1388</v>
      </c>
      <c r="BK1800" s="189" t="s">
        <v>573</v>
      </c>
      <c r="BN1800" s="43"/>
      <c r="BO1800" s="43" t="s">
        <v>1395</v>
      </c>
      <c r="BP1800" s="48" t="s">
        <v>1406</v>
      </c>
      <c r="BS1800" s="43" t="s">
        <v>538</v>
      </c>
      <c r="BT1800" s="190" t="s">
        <v>2325</v>
      </c>
      <c r="BU1800" s="190"/>
      <c r="BV1800" s="190"/>
      <c r="BW1800" s="249">
        <v>36763</v>
      </c>
      <c r="BX1800" s="249"/>
      <c r="BY1800" s="48" t="s">
        <v>451</v>
      </c>
      <c r="BZ1800" s="191">
        <v>3.9000000953674299</v>
      </c>
      <c r="CA1800" s="43" t="s">
        <v>1396</v>
      </c>
      <c r="CD1800" s="124" t="s">
        <v>1397</v>
      </c>
      <c r="CE1800" s="43"/>
      <c r="CR1800" s="43" t="s">
        <v>751</v>
      </c>
      <c r="CU1800" s="192">
        <v>261.68799999999999</v>
      </c>
      <c r="CV1800" s="39" t="s">
        <v>1395</v>
      </c>
      <c r="CW1800" s="2"/>
      <c r="CX1800" s="193"/>
      <c r="CY1800" s="39" t="s">
        <v>2438</v>
      </c>
      <c r="CZ1800" s="192">
        <v>299.99099999999999</v>
      </c>
      <c r="DA1800" s="43" t="s">
        <v>2046</v>
      </c>
      <c r="DD1800" s="43" t="s">
        <v>1397</v>
      </c>
      <c r="DE1800" s="43"/>
      <c r="DF1800" s="43"/>
      <c r="DG1800" s="43"/>
      <c r="DH1800" s="43"/>
      <c r="DI1800" s="43"/>
      <c r="DJ1800" s="43"/>
      <c r="DK1800" s="43"/>
      <c r="DL1800" s="43"/>
      <c r="DM1800" s="43"/>
      <c r="DN1800" s="43"/>
      <c r="DO1800" s="43"/>
      <c r="DP1800" s="43"/>
      <c r="DQ1800" s="43"/>
      <c r="DR1800" s="124"/>
      <c r="DS1800" s="43"/>
    </row>
    <row r="1801" spans="1:123" s="39" customFormat="1" hidden="1" x14ac:dyDescent="0.2">
      <c r="A1801" s="44" t="str">
        <f t="shared" si="729"/>
        <v>Redfield</v>
      </c>
      <c r="B1801" s="44" t="str">
        <f t="shared" si="728"/>
        <v>1,1-Dichloroethylene</v>
      </c>
      <c r="C1801" s="38" t="s">
        <v>2587</v>
      </c>
      <c r="D1801" s="38" t="str">
        <f t="shared" si="735"/>
        <v>SI</v>
      </c>
      <c r="E1801" s="189" t="s">
        <v>371</v>
      </c>
      <c r="F1801" s="155" t="str">
        <f t="shared" si="731"/>
        <v>Residence 216</v>
      </c>
      <c r="G1801" s="44" t="str">
        <f t="shared" si="730"/>
        <v>residential</v>
      </c>
      <c r="H1801" s="44" t="str">
        <f t="shared" si="724"/>
        <v>Basement</v>
      </c>
      <c r="I1801" s="38" t="str">
        <f t="shared" si="736"/>
        <v>Y</v>
      </c>
      <c r="J1801" s="38" t="str">
        <f t="shared" si="737"/>
        <v>Y</v>
      </c>
      <c r="K1801" s="38" t="str">
        <f t="shared" si="738"/>
        <v>Y</v>
      </c>
      <c r="L1801" s="44"/>
      <c r="M1801" s="38" t="str">
        <f t="shared" si="743"/>
        <v/>
      </c>
      <c r="N1801" s="38" t="str">
        <f t="shared" si="744"/>
        <v/>
      </c>
      <c r="O1801" s="38" t="str">
        <f t="shared" si="739"/>
        <v/>
      </c>
      <c r="P1801" s="44"/>
      <c r="Q1801" s="44"/>
      <c r="R1801" s="44"/>
      <c r="S1801" s="44"/>
      <c r="T1801" s="44"/>
      <c r="U1801" s="44"/>
      <c r="V1801" s="44"/>
      <c r="W1801" s="44"/>
      <c r="X1801" s="44"/>
      <c r="Y1801" s="38" t="str">
        <f t="shared" si="725"/>
        <v>Y</v>
      </c>
      <c r="Z1801" s="38" t="str">
        <f t="shared" si="726"/>
        <v>Y</v>
      </c>
      <c r="AA1801" s="38" t="str">
        <f t="shared" si="745"/>
        <v>Y</v>
      </c>
      <c r="AC1801" s="59"/>
      <c r="AD1801" s="204"/>
      <c r="AE1801" s="38"/>
      <c r="AF1801" s="38"/>
      <c r="AG1801" s="125">
        <f t="shared" si="740"/>
        <v>287.88600000000002</v>
      </c>
      <c r="AH1801" s="39">
        <v>11</v>
      </c>
      <c r="AI1801" s="123">
        <f t="shared" si="741"/>
        <v>188995.06740725058</v>
      </c>
      <c r="AM1801" s="40">
        <f t="shared" si="732"/>
        <v>4.1999998092651296</v>
      </c>
      <c r="AN1801" s="39">
        <f t="shared" si="727"/>
        <v>0.8</v>
      </c>
      <c r="AO1801" s="204">
        <f t="shared" si="742"/>
        <v>2.2222801192027309E-5</v>
      </c>
      <c r="AP1801" s="204"/>
      <c r="AQ1801" s="59"/>
      <c r="AR1801" s="59"/>
      <c r="AS1801" s="115">
        <f t="shared" si="733"/>
        <v>1</v>
      </c>
      <c r="AT1801" s="115">
        <f t="shared" si="734"/>
        <v>0</v>
      </c>
      <c r="AU1801" s="115"/>
      <c r="AV1801" s="115"/>
      <c r="AY1801" s="115"/>
      <c r="AZ1801" s="115"/>
      <c r="BA1801" s="43">
        <v>49</v>
      </c>
      <c r="BB1801" s="43" t="s">
        <v>750</v>
      </c>
      <c r="BC1801" s="189" t="s">
        <v>554</v>
      </c>
      <c r="BD1801" t="s">
        <v>851</v>
      </c>
      <c r="BE1801" s="37" t="s">
        <v>656</v>
      </c>
      <c r="BF1801" s="38"/>
      <c r="BG1801" s="43"/>
      <c r="BH1801" s="189" t="s">
        <v>54</v>
      </c>
      <c r="BI1801" s="43" t="s">
        <v>1387</v>
      </c>
      <c r="BJ1801" s="43" t="s">
        <v>1388</v>
      </c>
      <c r="BK1801" s="189" t="s">
        <v>573</v>
      </c>
      <c r="BN1801" s="43"/>
      <c r="BO1801" s="43" t="s">
        <v>1395</v>
      </c>
      <c r="BP1801" s="48" t="s">
        <v>1406</v>
      </c>
      <c r="BS1801" s="43" t="s">
        <v>538</v>
      </c>
      <c r="BT1801" s="190" t="s">
        <v>2328</v>
      </c>
      <c r="BU1801" s="190"/>
      <c r="BV1801" s="190"/>
      <c r="BW1801" s="249">
        <v>36753</v>
      </c>
      <c r="BX1801" s="249"/>
      <c r="BY1801" s="48" t="s">
        <v>451</v>
      </c>
      <c r="BZ1801" s="191">
        <v>4.1999998092651296</v>
      </c>
      <c r="CA1801" s="43" t="s">
        <v>1396</v>
      </c>
      <c r="CD1801" s="124" t="s">
        <v>1397</v>
      </c>
      <c r="CE1801" s="43"/>
      <c r="CR1801" s="43" t="s">
        <v>751</v>
      </c>
      <c r="CU1801" s="192">
        <v>113.803</v>
      </c>
      <c r="CV1801" s="39" t="s">
        <v>1395</v>
      </c>
      <c r="CW1801" s="2"/>
      <c r="CX1801" s="193"/>
      <c r="CY1801" s="39" t="s">
        <v>2438</v>
      </c>
      <c r="CZ1801" s="192">
        <v>287.88600000000002</v>
      </c>
      <c r="DA1801" s="43" t="s">
        <v>2046</v>
      </c>
      <c r="DD1801" s="43" t="s">
        <v>1397</v>
      </c>
      <c r="DE1801" s="43"/>
      <c r="DF1801" s="43"/>
      <c r="DG1801" s="43"/>
      <c r="DH1801" s="43"/>
      <c r="DI1801" s="43"/>
      <c r="DJ1801" s="43"/>
      <c r="DK1801" s="43"/>
      <c r="DL1801" s="43"/>
      <c r="DM1801" s="43"/>
      <c r="DN1801" s="43"/>
      <c r="DO1801" s="43"/>
      <c r="DP1801" s="43"/>
      <c r="DQ1801" s="43"/>
      <c r="DR1801" s="124"/>
      <c r="DS1801" s="43"/>
    </row>
    <row r="1802" spans="1:123" s="39" customFormat="1" hidden="1" x14ac:dyDescent="0.2">
      <c r="A1802" s="44" t="str">
        <f t="shared" si="729"/>
        <v>Redfield</v>
      </c>
      <c r="B1802" s="44" t="str">
        <f t="shared" si="728"/>
        <v>1,1-Dichloroethylene</v>
      </c>
      <c r="C1802" s="38" t="s">
        <v>2587</v>
      </c>
      <c r="D1802" s="38" t="str">
        <f t="shared" si="735"/>
        <v>SI</v>
      </c>
      <c r="E1802" s="189" t="s">
        <v>371</v>
      </c>
      <c r="F1802" s="155" t="str">
        <f t="shared" si="731"/>
        <v>Residence 217</v>
      </c>
      <c r="G1802" s="44" t="str">
        <f t="shared" si="730"/>
        <v>residential</v>
      </c>
      <c r="H1802" s="44" t="str">
        <f t="shared" si="724"/>
        <v>Basement</v>
      </c>
      <c r="I1802" s="38" t="str">
        <f t="shared" si="736"/>
        <v>Y</v>
      </c>
      <c r="J1802" s="38" t="str">
        <f t="shared" si="737"/>
        <v>Y</v>
      </c>
      <c r="K1802" s="38" t="str">
        <f t="shared" si="738"/>
        <v>Y</v>
      </c>
      <c r="L1802" s="44"/>
      <c r="M1802" s="38" t="str">
        <f t="shared" si="743"/>
        <v/>
      </c>
      <c r="N1802" s="38" t="str">
        <f t="shared" si="744"/>
        <v/>
      </c>
      <c r="O1802" s="38" t="str">
        <f t="shared" si="739"/>
        <v/>
      </c>
      <c r="P1802" s="44"/>
      <c r="Q1802" s="44"/>
      <c r="R1802" s="44"/>
      <c r="S1802" s="44"/>
      <c r="T1802" s="44"/>
      <c r="U1802" s="44"/>
      <c r="V1802" s="44"/>
      <c r="W1802" s="44"/>
      <c r="X1802" s="44"/>
      <c r="Y1802" s="38" t="str">
        <f t="shared" si="725"/>
        <v>Y</v>
      </c>
      <c r="Z1802" s="38" t="str">
        <f t="shared" si="726"/>
        <v>Y</v>
      </c>
      <c r="AA1802" s="38" t="str">
        <f t="shared" si="745"/>
        <v>Y</v>
      </c>
      <c r="AC1802" s="59"/>
      <c r="AD1802" s="204"/>
      <c r="AE1802" s="38"/>
      <c r="AF1802" s="38"/>
      <c r="AG1802" s="125">
        <f t="shared" si="740"/>
        <v>299.96100000000001</v>
      </c>
      <c r="AH1802" s="39">
        <v>11</v>
      </c>
      <c r="AI1802" s="123">
        <f t="shared" si="741"/>
        <v>196922.21717814094</v>
      </c>
      <c r="AM1802" s="40">
        <f t="shared" si="732"/>
        <v>30</v>
      </c>
      <c r="AN1802" s="39">
        <f t="shared" si="727"/>
        <v>0.8</v>
      </c>
      <c r="AO1802" s="204">
        <f t="shared" si="742"/>
        <v>1.5234441511930176E-4</v>
      </c>
      <c r="AP1802" s="204"/>
      <c r="AQ1802" s="59"/>
      <c r="AR1802" s="59"/>
      <c r="AS1802" s="115">
        <f t="shared" si="733"/>
        <v>1</v>
      </c>
      <c r="AT1802" s="115">
        <f t="shared" si="734"/>
        <v>0</v>
      </c>
      <c r="AU1802" s="115"/>
      <c r="AV1802" s="115"/>
      <c r="AY1802" s="115"/>
      <c r="AZ1802" s="115"/>
      <c r="BA1802" s="43">
        <v>49</v>
      </c>
      <c r="BB1802" s="43" t="s">
        <v>750</v>
      </c>
      <c r="BC1802" s="189" t="s">
        <v>554</v>
      </c>
      <c r="BD1802" t="s">
        <v>851</v>
      </c>
      <c r="BE1802" s="37" t="s">
        <v>656</v>
      </c>
      <c r="BF1802" s="38"/>
      <c r="BG1802" s="43"/>
      <c r="BH1802" s="189" t="s">
        <v>55</v>
      </c>
      <c r="BI1802" s="43" t="s">
        <v>1387</v>
      </c>
      <c r="BJ1802" s="43" t="s">
        <v>1388</v>
      </c>
      <c r="BK1802" s="189" t="s">
        <v>573</v>
      </c>
      <c r="BN1802" s="43"/>
      <c r="BO1802" s="43" t="s">
        <v>1395</v>
      </c>
      <c r="BP1802" s="48" t="s">
        <v>1406</v>
      </c>
      <c r="BS1802" s="43" t="s">
        <v>538</v>
      </c>
      <c r="BT1802" s="190" t="s">
        <v>2323</v>
      </c>
      <c r="BU1802" s="190"/>
      <c r="BV1802" s="190"/>
      <c r="BW1802" s="249">
        <v>36761</v>
      </c>
      <c r="BX1802" s="249"/>
      <c r="BY1802" s="48" t="s">
        <v>451</v>
      </c>
      <c r="BZ1802" s="191">
        <v>30</v>
      </c>
      <c r="CA1802" s="43" t="s">
        <v>1396</v>
      </c>
      <c r="CD1802" s="124" t="s">
        <v>1397</v>
      </c>
      <c r="CE1802" s="43"/>
      <c r="CR1802" s="43" t="s">
        <v>751</v>
      </c>
      <c r="CU1802" s="192">
        <v>113.036</v>
      </c>
      <c r="CV1802" s="39" t="s">
        <v>1395</v>
      </c>
      <c r="CW1802" s="2"/>
      <c r="CX1802" s="193"/>
      <c r="CY1802" s="39" t="s">
        <v>2438</v>
      </c>
      <c r="CZ1802" s="192">
        <v>299.96100000000001</v>
      </c>
      <c r="DA1802" s="43" t="s">
        <v>2046</v>
      </c>
      <c r="DD1802" s="43" t="s">
        <v>1397</v>
      </c>
      <c r="DE1802" s="43"/>
      <c r="DF1802" s="43"/>
      <c r="DG1802" s="43"/>
      <c r="DH1802" s="43"/>
      <c r="DI1802" s="43"/>
      <c r="DJ1802" s="43"/>
      <c r="DK1802" s="43"/>
      <c r="DL1802" s="43"/>
      <c r="DM1802" s="43"/>
      <c r="DN1802" s="43"/>
      <c r="DO1802" s="43"/>
      <c r="DP1802" s="43"/>
      <c r="DQ1802" s="43"/>
      <c r="DR1802" s="124"/>
      <c r="DS1802" s="43"/>
    </row>
    <row r="1803" spans="1:123" s="39" customFormat="1" hidden="1" x14ac:dyDescent="0.2">
      <c r="A1803" s="44" t="str">
        <f t="shared" si="729"/>
        <v>Redfield</v>
      </c>
      <c r="B1803" s="44" t="str">
        <f t="shared" si="728"/>
        <v>1,1-Dichloroethylene</v>
      </c>
      <c r="C1803" s="38" t="s">
        <v>2587</v>
      </c>
      <c r="D1803" s="38" t="str">
        <f t="shared" si="735"/>
        <v>SI</v>
      </c>
      <c r="E1803" s="189" t="s">
        <v>371</v>
      </c>
      <c r="F1803" s="155" t="str">
        <f t="shared" si="731"/>
        <v>Residence 218</v>
      </c>
      <c r="G1803" s="44" t="str">
        <f t="shared" si="730"/>
        <v>residential</v>
      </c>
      <c r="H1803" s="44" t="str">
        <f t="shared" si="724"/>
        <v>Basement</v>
      </c>
      <c r="I1803" s="38" t="str">
        <f t="shared" si="736"/>
        <v>Y</v>
      </c>
      <c r="J1803" s="38" t="str">
        <f t="shared" si="737"/>
        <v>Y</v>
      </c>
      <c r="K1803" s="38" t="str">
        <f t="shared" si="738"/>
        <v>Y</v>
      </c>
      <c r="L1803" s="44"/>
      <c r="M1803" s="38" t="str">
        <f t="shared" si="743"/>
        <v/>
      </c>
      <c r="N1803" s="38" t="str">
        <f t="shared" si="744"/>
        <v/>
      </c>
      <c r="O1803" s="38" t="str">
        <f t="shared" si="739"/>
        <v/>
      </c>
      <c r="P1803" s="44"/>
      <c r="Q1803" s="44"/>
      <c r="R1803" s="44"/>
      <c r="S1803" s="44"/>
      <c r="T1803" s="44"/>
      <c r="U1803" s="44"/>
      <c r="V1803" s="44"/>
      <c r="W1803" s="44"/>
      <c r="X1803" s="44"/>
      <c r="Y1803" s="38" t="str">
        <f t="shared" si="725"/>
        <v>Y</v>
      </c>
      <c r="Z1803" s="38" t="str">
        <f t="shared" si="726"/>
        <v>Y</v>
      </c>
      <c r="AA1803" s="38" t="str">
        <f t="shared" si="745"/>
        <v>Y</v>
      </c>
      <c r="AC1803" s="59"/>
      <c r="AD1803" s="204"/>
      <c r="AE1803" s="38"/>
      <c r="AF1803" s="38"/>
      <c r="AG1803" s="125">
        <f t="shared" si="740"/>
        <v>299.96100000000001</v>
      </c>
      <c r="AH1803" s="39">
        <v>11</v>
      </c>
      <c r="AI1803" s="123">
        <f t="shared" si="741"/>
        <v>196922.21717814094</v>
      </c>
      <c r="AM1803" s="40">
        <f t="shared" si="732"/>
        <v>26</v>
      </c>
      <c r="AN1803" s="39">
        <f t="shared" si="727"/>
        <v>0.8</v>
      </c>
      <c r="AO1803" s="204">
        <f t="shared" si="742"/>
        <v>1.320318264367282E-4</v>
      </c>
      <c r="AP1803" s="204"/>
      <c r="AQ1803" s="59"/>
      <c r="AR1803" s="59"/>
      <c r="AS1803" s="115">
        <f t="shared" si="733"/>
        <v>1</v>
      </c>
      <c r="AT1803" s="115">
        <f t="shared" si="734"/>
        <v>0</v>
      </c>
      <c r="AU1803" s="115"/>
      <c r="AV1803" s="115"/>
      <c r="AY1803" s="115"/>
      <c r="AZ1803" s="115"/>
      <c r="BA1803" s="43">
        <v>49</v>
      </c>
      <c r="BB1803" s="43" t="s">
        <v>750</v>
      </c>
      <c r="BC1803" s="189" t="s">
        <v>554</v>
      </c>
      <c r="BD1803" t="s">
        <v>851</v>
      </c>
      <c r="BE1803" s="37" t="s">
        <v>656</v>
      </c>
      <c r="BF1803" s="38"/>
      <c r="BG1803" s="43"/>
      <c r="BH1803" s="189" t="s">
        <v>56</v>
      </c>
      <c r="BI1803" s="43" t="s">
        <v>1387</v>
      </c>
      <c r="BJ1803" s="43" t="s">
        <v>1388</v>
      </c>
      <c r="BK1803" s="189" t="s">
        <v>573</v>
      </c>
      <c r="BN1803" s="43"/>
      <c r="BO1803" s="43" t="s">
        <v>1395</v>
      </c>
      <c r="BP1803" s="48" t="s">
        <v>1406</v>
      </c>
      <c r="BS1803" s="43" t="s">
        <v>538</v>
      </c>
      <c r="BT1803" s="190" t="s">
        <v>2323</v>
      </c>
      <c r="BU1803" s="190"/>
      <c r="BV1803" s="190"/>
      <c r="BW1803" s="249">
        <v>36753</v>
      </c>
      <c r="BX1803" s="249"/>
      <c r="BY1803" s="48" t="s">
        <v>451</v>
      </c>
      <c r="BZ1803" s="191">
        <v>26</v>
      </c>
      <c r="CA1803" s="43" t="s">
        <v>1396</v>
      </c>
      <c r="CD1803" s="124" t="s">
        <v>1397</v>
      </c>
      <c r="CE1803" s="43"/>
      <c r="CR1803" s="43" t="s">
        <v>751</v>
      </c>
      <c r="CU1803" s="192">
        <v>113.036</v>
      </c>
      <c r="CV1803" s="39" t="s">
        <v>1395</v>
      </c>
      <c r="CW1803" s="2"/>
      <c r="CX1803" s="193"/>
      <c r="CY1803" s="39" t="s">
        <v>2438</v>
      </c>
      <c r="CZ1803" s="192">
        <v>299.96100000000001</v>
      </c>
      <c r="DA1803" s="43" t="s">
        <v>2046</v>
      </c>
      <c r="DD1803" s="43" t="s">
        <v>1397</v>
      </c>
      <c r="DE1803" s="43"/>
      <c r="DF1803" s="43"/>
      <c r="DG1803" s="43"/>
      <c r="DH1803" s="43"/>
      <c r="DI1803" s="43"/>
      <c r="DJ1803" s="43"/>
      <c r="DK1803" s="43"/>
      <c r="DL1803" s="43"/>
      <c r="DM1803" s="43"/>
      <c r="DN1803" s="43"/>
      <c r="DO1803" s="43"/>
      <c r="DP1803" s="43"/>
      <c r="DQ1803" s="43"/>
      <c r="DR1803" s="124"/>
      <c r="DS1803" s="43"/>
    </row>
    <row r="1804" spans="1:123" s="39" customFormat="1" hidden="1" x14ac:dyDescent="0.2">
      <c r="A1804" s="44" t="str">
        <f t="shared" si="729"/>
        <v>Redfield</v>
      </c>
      <c r="B1804" s="44" t="str">
        <f t="shared" si="728"/>
        <v>1,1-Dichloroethylene</v>
      </c>
      <c r="C1804" s="38" t="s">
        <v>2587</v>
      </c>
      <c r="D1804" s="38" t="str">
        <f t="shared" si="735"/>
        <v>SI</v>
      </c>
      <c r="E1804" s="189" t="s">
        <v>371</v>
      </c>
      <c r="F1804" s="155" t="str">
        <f t="shared" si="731"/>
        <v>Residence 219</v>
      </c>
      <c r="G1804" s="44" t="str">
        <f t="shared" si="730"/>
        <v>residential</v>
      </c>
      <c r="H1804" s="44" t="str">
        <f t="shared" si="724"/>
        <v>Basement</v>
      </c>
      <c r="I1804" s="38" t="str">
        <f t="shared" si="736"/>
        <v>Y</v>
      </c>
      <c r="J1804" s="38" t="str">
        <f t="shared" si="737"/>
        <v>Y</v>
      </c>
      <c r="K1804" s="38" t="str">
        <f t="shared" si="738"/>
        <v>Y</v>
      </c>
      <c r="L1804" s="44"/>
      <c r="M1804" s="38" t="str">
        <f t="shared" si="743"/>
        <v/>
      </c>
      <c r="N1804" s="38" t="str">
        <f t="shared" si="744"/>
        <v/>
      </c>
      <c r="O1804" s="38" t="str">
        <f t="shared" si="739"/>
        <v/>
      </c>
      <c r="P1804" s="44"/>
      <c r="Q1804" s="44"/>
      <c r="R1804" s="44"/>
      <c r="S1804" s="44"/>
      <c r="T1804" s="44"/>
      <c r="U1804" s="44"/>
      <c r="V1804" s="44"/>
      <c r="W1804" s="44"/>
      <c r="X1804" s="44"/>
      <c r="Y1804" s="38" t="str">
        <f t="shared" si="725"/>
        <v>Y</v>
      </c>
      <c r="Z1804" s="38" t="str">
        <f t="shared" si="726"/>
        <v>Y</v>
      </c>
      <c r="AA1804" s="38" t="str">
        <f t="shared" si="745"/>
        <v>Y</v>
      </c>
      <c r="AC1804" s="59"/>
      <c r="AD1804" s="204"/>
      <c r="AE1804" s="38"/>
      <c r="AF1804" s="38"/>
      <c r="AG1804" s="125">
        <f t="shared" si="740"/>
        <v>81.493799999999993</v>
      </c>
      <c r="AH1804" s="39">
        <v>11</v>
      </c>
      <c r="AI1804" s="123">
        <f t="shared" si="741"/>
        <v>53500.087618963727</v>
      </c>
      <c r="AM1804" s="40">
        <f t="shared" si="732"/>
        <v>2.5</v>
      </c>
      <c r="AN1804" s="39">
        <f t="shared" si="727"/>
        <v>0.8</v>
      </c>
      <c r="AO1804" s="204">
        <f t="shared" si="742"/>
        <v>4.6728895432945907E-5</v>
      </c>
      <c r="AP1804" s="204"/>
      <c r="AQ1804" s="59"/>
      <c r="AR1804" s="59"/>
      <c r="AS1804" s="115">
        <f t="shared" si="733"/>
        <v>1</v>
      </c>
      <c r="AT1804" s="115">
        <f t="shared" si="734"/>
        <v>0</v>
      </c>
      <c r="AU1804" s="115"/>
      <c r="AV1804" s="115"/>
      <c r="AY1804" s="115"/>
      <c r="AZ1804" s="115"/>
      <c r="BA1804" s="43">
        <v>49</v>
      </c>
      <c r="BB1804" s="43" t="s">
        <v>750</v>
      </c>
      <c r="BC1804" s="189" t="s">
        <v>554</v>
      </c>
      <c r="BD1804" t="s">
        <v>851</v>
      </c>
      <c r="BE1804" s="37" t="s">
        <v>656</v>
      </c>
      <c r="BF1804" s="38"/>
      <c r="BG1804" s="43"/>
      <c r="BH1804" s="189" t="s">
        <v>57</v>
      </c>
      <c r="BI1804" s="43" t="s">
        <v>1387</v>
      </c>
      <c r="BJ1804" s="43" t="s">
        <v>1388</v>
      </c>
      <c r="BK1804" s="189" t="s">
        <v>573</v>
      </c>
      <c r="BN1804" s="43"/>
      <c r="BO1804" s="43" t="s">
        <v>1395</v>
      </c>
      <c r="BP1804" s="48" t="s">
        <v>1406</v>
      </c>
      <c r="BS1804" s="43" t="s">
        <v>538</v>
      </c>
      <c r="BT1804" s="190" t="s">
        <v>2326</v>
      </c>
      <c r="BU1804" s="190"/>
      <c r="BV1804" s="190"/>
      <c r="BW1804" s="249">
        <v>36763</v>
      </c>
      <c r="BX1804" s="249"/>
      <c r="BY1804" s="48" t="s">
        <v>451</v>
      </c>
      <c r="BZ1804" s="191">
        <v>2.5</v>
      </c>
      <c r="CA1804" s="43" t="s">
        <v>1396</v>
      </c>
      <c r="CD1804" s="124" t="s">
        <v>1397</v>
      </c>
      <c r="CE1804" s="43"/>
      <c r="CR1804" s="43" t="s">
        <v>751</v>
      </c>
      <c r="CU1804" s="192">
        <v>259.48599999999999</v>
      </c>
      <c r="CV1804" s="39" t="s">
        <v>1395</v>
      </c>
      <c r="CW1804" s="2"/>
      <c r="CX1804" s="193"/>
      <c r="CY1804" s="39" t="s">
        <v>2438</v>
      </c>
      <c r="CZ1804" s="192">
        <v>81.493799999999993</v>
      </c>
      <c r="DA1804" s="43" t="s">
        <v>2046</v>
      </c>
      <c r="DD1804" s="43" t="s">
        <v>1397</v>
      </c>
      <c r="DE1804" s="43"/>
      <c r="DF1804" s="43"/>
      <c r="DG1804" s="43"/>
      <c r="DH1804" s="43"/>
      <c r="DI1804" s="43"/>
      <c r="DJ1804" s="43"/>
      <c r="DK1804" s="43"/>
      <c r="DL1804" s="43"/>
      <c r="DM1804" s="43"/>
      <c r="DN1804" s="43"/>
      <c r="DO1804" s="43"/>
      <c r="DP1804" s="43"/>
      <c r="DQ1804" s="43"/>
      <c r="DR1804" s="124"/>
      <c r="DS1804" s="43"/>
    </row>
    <row r="1805" spans="1:123" s="39" customFormat="1" hidden="1" x14ac:dyDescent="0.2">
      <c r="A1805" s="44" t="str">
        <f t="shared" si="729"/>
        <v>Redfield</v>
      </c>
      <c r="B1805" s="44" t="str">
        <f t="shared" si="728"/>
        <v>1,1-Dichloroethylene</v>
      </c>
      <c r="C1805" s="38" t="s">
        <v>2587</v>
      </c>
      <c r="D1805" s="38" t="str">
        <f t="shared" si="735"/>
        <v>SI</v>
      </c>
      <c r="E1805" s="189" t="s">
        <v>371</v>
      </c>
      <c r="F1805" s="155" t="str">
        <f t="shared" si="731"/>
        <v>Residence 220</v>
      </c>
      <c r="G1805" s="44" t="str">
        <f t="shared" si="730"/>
        <v>residential</v>
      </c>
      <c r="H1805" s="44" t="str">
        <f t="shared" si="724"/>
        <v>Basement</v>
      </c>
      <c r="I1805" s="38" t="str">
        <f t="shared" si="736"/>
        <v>Y</v>
      </c>
      <c r="J1805" s="38" t="str">
        <f t="shared" si="737"/>
        <v>Y</v>
      </c>
      <c r="K1805" s="38" t="str">
        <f t="shared" si="738"/>
        <v>Y</v>
      </c>
      <c r="L1805" s="44"/>
      <c r="M1805" s="38" t="str">
        <f t="shared" si="743"/>
        <v/>
      </c>
      <c r="N1805" s="38" t="str">
        <f t="shared" si="744"/>
        <v/>
      </c>
      <c r="O1805" s="38" t="str">
        <f t="shared" si="739"/>
        <v/>
      </c>
      <c r="P1805" s="44"/>
      <c r="Q1805" s="44"/>
      <c r="R1805" s="44"/>
      <c r="S1805" s="44"/>
      <c r="T1805" s="44"/>
      <c r="U1805" s="44"/>
      <c r="V1805" s="44"/>
      <c r="W1805" s="44"/>
      <c r="X1805" s="44"/>
      <c r="Y1805" s="38" t="str">
        <f t="shared" si="725"/>
        <v>Y</v>
      </c>
      <c r="Z1805" s="38" t="str">
        <f t="shared" si="726"/>
        <v>Y</v>
      </c>
      <c r="AA1805" s="38" t="str">
        <f t="shared" si="745"/>
        <v>Y</v>
      </c>
      <c r="AC1805" s="59"/>
      <c r="AD1805" s="204"/>
      <c r="AE1805" s="38"/>
      <c r="AF1805" s="38"/>
      <c r="AG1805" s="125">
        <f t="shared" si="740"/>
        <v>13.169499999999999</v>
      </c>
      <c r="AH1805" s="39">
        <v>11</v>
      </c>
      <c r="AI1805" s="123">
        <f t="shared" si="741"/>
        <v>8645.6810689640552</v>
      </c>
      <c r="AM1805" s="40">
        <f t="shared" si="732"/>
        <v>4</v>
      </c>
      <c r="AN1805" s="39">
        <f t="shared" si="727"/>
        <v>0.8</v>
      </c>
      <c r="AO1805" s="204">
        <f t="shared" si="742"/>
        <v>4.6265875043194127E-4</v>
      </c>
      <c r="AP1805" s="204"/>
      <c r="AQ1805" s="59"/>
      <c r="AR1805" s="59"/>
      <c r="AS1805" s="115">
        <f t="shared" si="733"/>
        <v>1</v>
      </c>
      <c r="AT1805" s="115">
        <f t="shared" si="734"/>
        <v>0</v>
      </c>
      <c r="AU1805" s="115"/>
      <c r="AV1805" s="115"/>
      <c r="AY1805" s="115"/>
      <c r="AZ1805" s="115"/>
      <c r="BA1805" s="43">
        <v>49</v>
      </c>
      <c r="BB1805" s="43" t="s">
        <v>750</v>
      </c>
      <c r="BC1805" s="189" t="s">
        <v>554</v>
      </c>
      <c r="BD1805" t="s">
        <v>851</v>
      </c>
      <c r="BE1805" s="37" t="s">
        <v>656</v>
      </c>
      <c r="BF1805" s="38"/>
      <c r="BG1805" s="43"/>
      <c r="BH1805" s="189" t="s">
        <v>58</v>
      </c>
      <c r="BI1805" s="43" t="s">
        <v>1387</v>
      </c>
      <c r="BJ1805" s="43" t="s">
        <v>1388</v>
      </c>
      <c r="BK1805" s="189" t="s">
        <v>573</v>
      </c>
      <c r="BN1805" s="43"/>
      <c r="BO1805" s="43" t="s">
        <v>1395</v>
      </c>
      <c r="BP1805" s="48" t="s">
        <v>1406</v>
      </c>
      <c r="BS1805" s="43" t="s">
        <v>538</v>
      </c>
      <c r="BT1805" s="190" t="s">
        <v>2326</v>
      </c>
      <c r="BU1805" s="190"/>
      <c r="BV1805" s="190"/>
      <c r="BW1805" s="249">
        <v>36763</v>
      </c>
      <c r="BX1805" s="249"/>
      <c r="BY1805" s="48" t="s">
        <v>451</v>
      </c>
      <c r="BZ1805" s="191">
        <v>4</v>
      </c>
      <c r="CA1805" s="43" t="s">
        <v>1396</v>
      </c>
      <c r="CD1805" s="124" t="s">
        <v>1397</v>
      </c>
      <c r="CE1805" s="43"/>
      <c r="CR1805" s="43" t="s">
        <v>751</v>
      </c>
      <c r="CU1805" s="192">
        <v>220.73</v>
      </c>
      <c r="CV1805" s="39" t="s">
        <v>1395</v>
      </c>
      <c r="CW1805" s="2"/>
      <c r="CX1805" s="193"/>
      <c r="CY1805" s="39" t="s">
        <v>2438</v>
      </c>
      <c r="CZ1805" s="192">
        <v>13.169499999999999</v>
      </c>
      <c r="DA1805" s="43" t="s">
        <v>2046</v>
      </c>
      <c r="DD1805" s="43" t="s">
        <v>1397</v>
      </c>
      <c r="DE1805" s="43"/>
      <c r="DF1805" s="43"/>
      <c r="DG1805" s="43"/>
      <c r="DH1805" s="43"/>
      <c r="DI1805" s="43"/>
      <c r="DJ1805" s="43"/>
      <c r="DK1805" s="43"/>
      <c r="DL1805" s="43"/>
      <c r="DM1805" s="43"/>
      <c r="DN1805" s="43"/>
      <c r="DO1805" s="43"/>
      <c r="DP1805" s="43"/>
      <c r="DQ1805" s="43"/>
      <c r="DR1805" s="124"/>
      <c r="DS1805" s="43"/>
    </row>
    <row r="1806" spans="1:123" s="39" customFormat="1" hidden="1" x14ac:dyDescent="0.2">
      <c r="A1806" s="44" t="str">
        <f t="shared" si="729"/>
        <v>Redfield</v>
      </c>
      <c r="B1806" s="44" t="str">
        <f t="shared" si="728"/>
        <v>1,1-Dichloroethylene</v>
      </c>
      <c r="C1806" s="38" t="s">
        <v>2587</v>
      </c>
      <c r="D1806" s="38" t="str">
        <f t="shared" si="735"/>
        <v>SI</v>
      </c>
      <c r="E1806" s="189" t="s">
        <v>371</v>
      </c>
      <c r="F1806" s="155" t="str">
        <f t="shared" si="731"/>
        <v>Residence 221</v>
      </c>
      <c r="G1806" s="44" t="str">
        <f t="shared" si="730"/>
        <v>residential</v>
      </c>
      <c r="H1806" s="44" t="str">
        <f t="shared" si="724"/>
        <v>Basement</v>
      </c>
      <c r="I1806" s="38" t="str">
        <f t="shared" si="736"/>
        <v>Y</v>
      </c>
      <c r="J1806" s="38" t="str">
        <f t="shared" si="737"/>
        <v>Y</v>
      </c>
      <c r="K1806" s="38" t="str">
        <f t="shared" si="738"/>
        <v>Y</v>
      </c>
      <c r="L1806" s="44"/>
      <c r="M1806" s="38" t="str">
        <f t="shared" si="743"/>
        <v/>
      </c>
      <c r="N1806" s="38" t="str">
        <f t="shared" si="744"/>
        <v/>
      </c>
      <c r="O1806" s="38" t="str">
        <f t="shared" si="739"/>
        <v/>
      </c>
      <c r="P1806" s="44"/>
      <c r="Q1806" s="44"/>
      <c r="R1806" s="44"/>
      <c r="S1806" s="44"/>
      <c r="T1806" s="44"/>
      <c r="U1806" s="44"/>
      <c r="V1806" s="44"/>
      <c r="W1806" s="44"/>
      <c r="X1806" s="44"/>
      <c r="Y1806" s="38" t="str">
        <f t="shared" si="725"/>
        <v>Y</v>
      </c>
      <c r="Z1806" s="38" t="str">
        <f t="shared" si="726"/>
        <v>Y</v>
      </c>
      <c r="AA1806" s="38" t="str">
        <f t="shared" si="745"/>
        <v>Y</v>
      </c>
      <c r="AC1806" s="59"/>
      <c r="AD1806" s="204"/>
      <c r="AE1806" s="38"/>
      <c r="AF1806" s="38"/>
      <c r="AG1806" s="125">
        <f t="shared" si="740"/>
        <v>98.010099999999994</v>
      </c>
      <c r="AH1806" s="39">
        <v>11</v>
      </c>
      <c r="AI1806" s="123">
        <f t="shared" si="741"/>
        <v>64342.918572252092</v>
      </c>
      <c r="AM1806" s="40">
        <f t="shared" si="732"/>
        <v>1.29999995231628</v>
      </c>
      <c r="AN1806" s="39">
        <f t="shared" si="727"/>
        <v>0.8</v>
      </c>
      <c r="AO1806" s="204">
        <f t="shared" si="742"/>
        <v>2.0204242846965066E-5</v>
      </c>
      <c r="AP1806" s="204"/>
      <c r="AQ1806" s="59"/>
      <c r="AR1806" s="59"/>
      <c r="AS1806" s="115">
        <f t="shared" si="733"/>
        <v>1</v>
      </c>
      <c r="AT1806" s="115">
        <f t="shared" si="734"/>
        <v>0</v>
      </c>
      <c r="AU1806" s="115"/>
      <c r="AV1806" s="115"/>
      <c r="AY1806" s="115"/>
      <c r="AZ1806" s="115"/>
      <c r="BA1806" s="43">
        <v>49</v>
      </c>
      <c r="BB1806" s="43" t="s">
        <v>750</v>
      </c>
      <c r="BC1806" s="189" t="s">
        <v>554</v>
      </c>
      <c r="BD1806" t="s">
        <v>851</v>
      </c>
      <c r="BE1806" s="37" t="s">
        <v>656</v>
      </c>
      <c r="BF1806" s="38"/>
      <c r="BG1806" s="43"/>
      <c r="BH1806" s="189" t="s">
        <v>59</v>
      </c>
      <c r="BI1806" s="43" t="s">
        <v>1387</v>
      </c>
      <c r="BJ1806" s="43" t="s">
        <v>1388</v>
      </c>
      <c r="BK1806" s="189" t="s">
        <v>573</v>
      </c>
      <c r="BN1806" s="43"/>
      <c r="BO1806" s="43" t="s">
        <v>1395</v>
      </c>
      <c r="BP1806" s="48" t="s">
        <v>1406</v>
      </c>
      <c r="BS1806" s="43" t="s">
        <v>538</v>
      </c>
      <c r="BT1806" s="190" t="s">
        <v>2338</v>
      </c>
      <c r="BU1806" s="190"/>
      <c r="BV1806" s="190"/>
      <c r="BW1806" s="249">
        <v>36728</v>
      </c>
      <c r="BX1806" s="249"/>
      <c r="BY1806" s="48" t="s">
        <v>451</v>
      </c>
      <c r="BZ1806" s="191">
        <v>1.29999995231628</v>
      </c>
      <c r="CA1806" s="43" t="s">
        <v>1396</v>
      </c>
      <c r="CD1806" s="124" t="s">
        <v>1397</v>
      </c>
      <c r="CE1806" s="43"/>
      <c r="CR1806" s="43" t="s">
        <v>751</v>
      </c>
      <c r="CU1806" s="192">
        <v>129.73400000000001</v>
      </c>
      <c r="CV1806" s="39" t="s">
        <v>1395</v>
      </c>
      <c r="CW1806" s="2"/>
      <c r="CX1806" s="193"/>
      <c r="CY1806" s="39" t="s">
        <v>2438</v>
      </c>
      <c r="CZ1806" s="192">
        <v>98.010099999999994</v>
      </c>
      <c r="DA1806" s="43" t="s">
        <v>2046</v>
      </c>
      <c r="DD1806" s="43" t="s">
        <v>1397</v>
      </c>
      <c r="DE1806" s="43"/>
      <c r="DF1806" s="43"/>
      <c r="DG1806" s="43"/>
      <c r="DH1806" s="43"/>
      <c r="DI1806" s="43"/>
      <c r="DJ1806" s="43"/>
      <c r="DK1806" s="43"/>
      <c r="DL1806" s="43"/>
      <c r="DM1806" s="43"/>
      <c r="DN1806" s="43"/>
      <c r="DO1806" s="43"/>
      <c r="DP1806" s="43"/>
      <c r="DQ1806" s="43"/>
      <c r="DR1806" s="124"/>
      <c r="DS1806" s="43"/>
    </row>
    <row r="1807" spans="1:123" s="39" customFormat="1" hidden="1" x14ac:dyDescent="0.2">
      <c r="A1807" s="44" t="str">
        <f t="shared" si="729"/>
        <v>Redfield</v>
      </c>
      <c r="B1807" s="44" t="str">
        <f t="shared" si="728"/>
        <v>1,1-Dichloroethylene</v>
      </c>
      <c r="C1807" s="38" t="s">
        <v>2587</v>
      </c>
      <c r="D1807" s="38" t="str">
        <f t="shared" si="735"/>
        <v>SI</v>
      </c>
      <c r="E1807" s="189" t="s">
        <v>371</v>
      </c>
      <c r="F1807" s="155" t="str">
        <f t="shared" si="731"/>
        <v>Residence 222</v>
      </c>
      <c r="G1807" s="44" t="str">
        <f t="shared" si="730"/>
        <v>residential</v>
      </c>
      <c r="H1807" s="44" t="str">
        <f t="shared" si="724"/>
        <v>Basement</v>
      </c>
      <c r="I1807" s="38" t="str">
        <f t="shared" si="736"/>
        <v>Y</v>
      </c>
      <c r="J1807" s="38" t="str">
        <f t="shared" si="737"/>
        <v>Y</v>
      </c>
      <c r="K1807" s="38" t="str">
        <f t="shared" si="738"/>
        <v>Y</v>
      </c>
      <c r="L1807" s="44"/>
      <c r="M1807" s="38" t="str">
        <f t="shared" si="743"/>
        <v/>
      </c>
      <c r="N1807" s="38" t="str">
        <f t="shared" si="744"/>
        <v/>
      </c>
      <c r="O1807" s="38" t="str">
        <f t="shared" si="739"/>
        <v/>
      </c>
      <c r="P1807" s="44"/>
      <c r="Q1807" s="44"/>
      <c r="R1807" s="44"/>
      <c r="S1807" s="44"/>
      <c r="T1807" s="44"/>
      <c r="U1807" s="44"/>
      <c r="V1807" s="44"/>
      <c r="W1807" s="44"/>
      <c r="X1807" s="44"/>
      <c r="Y1807" s="38" t="str">
        <f t="shared" si="725"/>
        <v>Y</v>
      </c>
      <c r="Z1807" s="38" t="str">
        <f t="shared" si="726"/>
        <v>Y</v>
      </c>
      <c r="AA1807" s="38" t="str">
        <f t="shared" si="745"/>
        <v>Y</v>
      </c>
      <c r="AC1807" s="59"/>
      <c r="AD1807" s="204"/>
      <c r="AE1807" s="38"/>
      <c r="AF1807" s="38"/>
      <c r="AG1807" s="125">
        <f t="shared" si="740"/>
        <v>299.99099999999999</v>
      </c>
      <c r="AH1807" s="39">
        <v>11</v>
      </c>
      <c r="AI1807" s="123">
        <f t="shared" si="741"/>
        <v>196941.91196018041</v>
      </c>
      <c r="AM1807" s="40">
        <f t="shared" si="732"/>
        <v>7.9000000953674299</v>
      </c>
      <c r="AN1807" s="39">
        <f t="shared" si="727"/>
        <v>0.8</v>
      </c>
      <c r="AO1807" s="204">
        <f t="shared" si="742"/>
        <v>4.0113351275703709E-5</v>
      </c>
      <c r="AP1807" s="204"/>
      <c r="AQ1807" s="59"/>
      <c r="AR1807" s="59"/>
      <c r="AS1807" s="115">
        <f t="shared" si="733"/>
        <v>1</v>
      </c>
      <c r="AT1807" s="115">
        <f t="shared" si="734"/>
        <v>0</v>
      </c>
      <c r="AU1807" s="115"/>
      <c r="AV1807" s="115"/>
      <c r="AY1807" s="115"/>
      <c r="AZ1807" s="115"/>
      <c r="BA1807" s="43">
        <v>49</v>
      </c>
      <c r="BB1807" s="43" t="s">
        <v>750</v>
      </c>
      <c r="BC1807" s="189" t="s">
        <v>554</v>
      </c>
      <c r="BD1807" t="s">
        <v>851</v>
      </c>
      <c r="BE1807" s="37" t="s">
        <v>656</v>
      </c>
      <c r="BF1807" s="38"/>
      <c r="BG1807" s="43"/>
      <c r="BH1807" s="189" t="s">
        <v>60</v>
      </c>
      <c r="BI1807" s="43" t="s">
        <v>1387</v>
      </c>
      <c r="BJ1807" s="43" t="s">
        <v>1388</v>
      </c>
      <c r="BK1807" s="189" t="s">
        <v>573</v>
      </c>
      <c r="BN1807" s="43"/>
      <c r="BO1807" s="43" t="s">
        <v>1395</v>
      </c>
      <c r="BP1807" s="48" t="s">
        <v>1406</v>
      </c>
      <c r="BS1807" s="43" t="s">
        <v>538</v>
      </c>
      <c r="BT1807" s="190" t="s">
        <v>2322</v>
      </c>
      <c r="BU1807" s="190"/>
      <c r="BV1807" s="190"/>
      <c r="BW1807" s="249">
        <v>36727</v>
      </c>
      <c r="BX1807" s="249"/>
      <c r="BY1807" s="48" t="s">
        <v>451</v>
      </c>
      <c r="BZ1807" s="191">
        <v>7.9000000953674299</v>
      </c>
      <c r="CA1807" s="43" t="s">
        <v>1396</v>
      </c>
      <c r="CD1807" s="124" t="s">
        <v>1397</v>
      </c>
      <c r="CE1807" s="43"/>
      <c r="CR1807" s="43" t="s">
        <v>751</v>
      </c>
      <c r="CU1807" s="192">
        <v>76.128399999999999</v>
      </c>
      <c r="CV1807" s="39" t="s">
        <v>1395</v>
      </c>
      <c r="CW1807" s="2"/>
      <c r="CX1807" s="193"/>
      <c r="CY1807" s="39" t="s">
        <v>2438</v>
      </c>
      <c r="CZ1807" s="192">
        <v>299.99099999999999</v>
      </c>
      <c r="DA1807" s="43" t="s">
        <v>2046</v>
      </c>
      <c r="DD1807" s="43" t="s">
        <v>1397</v>
      </c>
      <c r="DE1807" s="43"/>
      <c r="DF1807" s="43"/>
      <c r="DG1807" s="43"/>
      <c r="DH1807" s="43"/>
      <c r="DI1807" s="43"/>
      <c r="DJ1807" s="43"/>
      <c r="DK1807" s="43"/>
      <c r="DL1807" s="43"/>
      <c r="DM1807" s="43"/>
      <c r="DN1807" s="43"/>
      <c r="DO1807" s="43"/>
      <c r="DP1807" s="43"/>
      <c r="DQ1807" s="43"/>
      <c r="DR1807" s="124"/>
      <c r="DS1807" s="43"/>
    </row>
    <row r="1808" spans="1:123" s="39" customFormat="1" hidden="1" x14ac:dyDescent="0.2">
      <c r="A1808" s="44" t="str">
        <f t="shared" si="729"/>
        <v>Redfield</v>
      </c>
      <c r="B1808" s="44" t="str">
        <f t="shared" si="728"/>
        <v>1,1-Dichloroethylene</v>
      </c>
      <c r="C1808" s="38" t="s">
        <v>2587</v>
      </c>
      <c r="D1808" s="38" t="str">
        <f t="shared" si="735"/>
        <v>SI</v>
      </c>
      <c r="E1808" s="189" t="s">
        <v>371</v>
      </c>
      <c r="F1808" s="155" t="str">
        <f t="shared" si="731"/>
        <v>Residence 223</v>
      </c>
      <c r="G1808" s="44" t="str">
        <f t="shared" si="730"/>
        <v>residential</v>
      </c>
      <c r="H1808" s="44" t="str">
        <f t="shared" ref="H1808:H1871" si="746">IF(BK1808="","",BK1808)</f>
        <v>Unknown</v>
      </c>
      <c r="I1808" s="38" t="str">
        <f t="shared" si="736"/>
        <v>Y</v>
      </c>
      <c r="J1808" s="38" t="str">
        <f t="shared" si="737"/>
        <v>Y</v>
      </c>
      <c r="K1808" s="38" t="s">
        <v>541</v>
      </c>
      <c r="L1808" s="44" t="s">
        <v>90</v>
      </c>
      <c r="M1808" s="38" t="str">
        <f t="shared" si="743"/>
        <v/>
      </c>
      <c r="N1808" s="38" t="str">
        <f t="shared" si="744"/>
        <v/>
      </c>
      <c r="O1808" s="38" t="str">
        <f t="shared" si="739"/>
        <v/>
      </c>
      <c r="P1808" s="44"/>
      <c r="Q1808" s="44"/>
      <c r="R1808" s="44"/>
      <c r="S1808" s="44"/>
      <c r="T1808" s="44"/>
      <c r="U1808" s="44"/>
      <c r="V1808" s="44"/>
      <c r="W1808" s="44"/>
      <c r="X1808" s="44"/>
      <c r="Y1808" s="38" t="str">
        <f t="shared" ref="Y1808:Y1871" si="747">IF(CD1808="","",IF(CD1808="y","Y","n"))</f>
        <v>Y</v>
      </c>
      <c r="Z1808" s="38" t="str">
        <f t="shared" ref="Z1808:Z1871" si="748">IF(AM1808="","",IF(AN1808="","Y",IF(AM1808&gt;AN1808*$Z$38,"Y","n")))</f>
        <v>Y</v>
      </c>
      <c r="AA1808" s="38" t="str">
        <f t="shared" si="745"/>
        <v>Y</v>
      </c>
      <c r="AC1808" s="59"/>
      <c r="AD1808" s="204"/>
      <c r="AE1808" s="38"/>
      <c r="AF1808" s="38"/>
      <c r="AG1808" s="125">
        <f t="shared" si="740"/>
        <v>299.99099999999999</v>
      </c>
      <c r="AH1808" s="39">
        <v>11</v>
      </c>
      <c r="AI1808" s="123">
        <f t="shared" si="741"/>
        <v>196941.91196018041</v>
      </c>
      <c r="AM1808" s="40">
        <f t="shared" si="732"/>
        <v>8.3999996185302699</v>
      </c>
      <c r="AN1808" s="39">
        <f t="shared" ref="AN1808:AN1871" si="749">IF(ISNA(MATCH(BS1808,ChemName,0))=TRUE,"",IF(INDEX(Percent90,MATCH(BS1808,ChemName,0))=0,"",INDEX(Percent90,MATCH(BS1808,ChemName,0))))</f>
        <v>0.8</v>
      </c>
      <c r="AO1808" s="204">
        <f t="shared" si="742"/>
        <v>4.2652168524842299E-5</v>
      </c>
      <c r="AP1808" s="204"/>
      <c r="AQ1808" s="59"/>
      <c r="AR1808" s="59"/>
      <c r="AS1808" s="115">
        <f t="shared" si="733"/>
        <v>1</v>
      </c>
      <c r="AT1808" s="115">
        <f t="shared" si="734"/>
        <v>0</v>
      </c>
      <c r="AU1808" s="115"/>
      <c r="AV1808" s="115"/>
      <c r="AY1808" s="115"/>
      <c r="AZ1808" s="115"/>
      <c r="BA1808" s="43">
        <v>49</v>
      </c>
      <c r="BB1808" s="43" t="s">
        <v>750</v>
      </c>
      <c r="BC1808" s="189" t="s">
        <v>554</v>
      </c>
      <c r="BD1808" t="s">
        <v>851</v>
      </c>
      <c r="BE1808" s="37" t="s">
        <v>656</v>
      </c>
      <c r="BF1808" s="38"/>
      <c r="BG1808" s="43"/>
      <c r="BH1808" s="189" t="s">
        <v>61</v>
      </c>
      <c r="BI1808" s="43" t="s">
        <v>1387</v>
      </c>
      <c r="BJ1808" s="43" t="s">
        <v>1388</v>
      </c>
      <c r="BK1808" s="189" t="s">
        <v>2634</v>
      </c>
      <c r="BN1808" s="43"/>
      <c r="BO1808" s="43" t="s">
        <v>1395</v>
      </c>
      <c r="BP1808" s="48" t="s">
        <v>1406</v>
      </c>
      <c r="BS1808" s="43" t="s">
        <v>538</v>
      </c>
      <c r="BT1808" s="189" t="s">
        <v>2339</v>
      </c>
      <c r="BU1808" s="189"/>
      <c r="BV1808" s="189"/>
      <c r="BW1808" s="249">
        <v>36740</v>
      </c>
      <c r="BX1808" s="249"/>
      <c r="BY1808" s="48" t="s">
        <v>451</v>
      </c>
      <c r="BZ1808" s="191">
        <v>8.3999996185302699</v>
      </c>
      <c r="CA1808" s="43" t="s">
        <v>1396</v>
      </c>
      <c r="CD1808" s="124" t="s">
        <v>1397</v>
      </c>
      <c r="CE1808" s="43"/>
      <c r="CR1808" s="43" t="s">
        <v>751</v>
      </c>
      <c r="CU1808" s="192">
        <v>76.128399999999999</v>
      </c>
      <c r="CV1808" s="39" t="s">
        <v>1395</v>
      </c>
      <c r="CW1808" s="2"/>
      <c r="CX1808" s="193"/>
      <c r="CY1808" s="39" t="s">
        <v>2438</v>
      </c>
      <c r="CZ1808" s="192">
        <v>299.99099999999999</v>
      </c>
      <c r="DA1808" s="43" t="s">
        <v>2046</v>
      </c>
      <c r="DD1808" s="43" t="s">
        <v>1397</v>
      </c>
      <c r="DE1808" s="43"/>
      <c r="DF1808" s="43"/>
      <c r="DG1808" s="43"/>
      <c r="DH1808" s="43"/>
      <c r="DI1808" s="43"/>
      <c r="DJ1808" s="43"/>
      <c r="DK1808" s="43"/>
      <c r="DL1808" s="43"/>
      <c r="DM1808" s="43"/>
      <c r="DN1808" s="43"/>
      <c r="DO1808" s="43"/>
      <c r="DP1808" s="43"/>
      <c r="DQ1808" s="43"/>
      <c r="DR1808" s="124"/>
      <c r="DS1808" s="43"/>
    </row>
    <row r="1809" spans="1:123" s="39" customFormat="1" hidden="1" x14ac:dyDescent="0.2">
      <c r="A1809" s="44" t="str">
        <f t="shared" si="729"/>
        <v>Redfield</v>
      </c>
      <c r="B1809" s="44" t="str">
        <f t="shared" si="728"/>
        <v>1,1-Dichloroethylene</v>
      </c>
      <c r="C1809" s="38" t="s">
        <v>2587</v>
      </c>
      <c r="D1809" s="38" t="str">
        <f t="shared" si="735"/>
        <v>SI</v>
      </c>
      <c r="E1809" s="189" t="s">
        <v>371</v>
      </c>
      <c r="F1809" s="155" t="str">
        <f t="shared" si="731"/>
        <v>Residence 224</v>
      </c>
      <c r="G1809" s="44" t="str">
        <f t="shared" si="730"/>
        <v>residential</v>
      </c>
      <c r="H1809" s="44" t="str">
        <f t="shared" si="746"/>
        <v>Slab on grade</v>
      </c>
      <c r="I1809" s="38" t="str">
        <f t="shared" si="736"/>
        <v>Y</v>
      </c>
      <c r="J1809" s="38" t="str">
        <f t="shared" si="737"/>
        <v>Y</v>
      </c>
      <c r="K1809" s="38" t="str">
        <f t="shared" ref="K1809:K1840" si="750">IF(AG1809="","",IF(I1809="N","n","Y"))</f>
        <v>Y</v>
      </c>
      <c r="L1809" s="44"/>
      <c r="M1809" s="38" t="str">
        <f t="shared" si="743"/>
        <v/>
      </c>
      <c r="N1809" s="38" t="str">
        <f t="shared" si="744"/>
        <v/>
      </c>
      <c r="O1809" s="38" t="str">
        <f t="shared" si="739"/>
        <v/>
      </c>
      <c r="P1809" s="44"/>
      <c r="Q1809" s="44"/>
      <c r="R1809" s="44"/>
      <c r="S1809" s="44"/>
      <c r="T1809" s="44"/>
      <c r="U1809" s="44"/>
      <c r="V1809" s="44"/>
      <c r="W1809" s="44"/>
      <c r="X1809" s="44"/>
      <c r="Y1809" s="38" t="str">
        <f t="shared" si="747"/>
        <v>Y</v>
      </c>
      <c r="Z1809" s="38" t="str">
        <f t="shared" si="748"/>
        <v>Y</v>
      </c>
      <c r="AA1809" s="38" t="str">
        <f t="shared" si="745"/>
        <v>Y</v>
      </c>
      <c r="AC1809" s="59"/>
      <c r="AD1809" s="204"/>
      <c r="AE1809" s="38"/>
      <c r="AF1809" s="38"/>
      <c r="AG1809" s="125">
        <f t="shared" si="740"/>
        <v>299.88400000000001</v>
      </c>
      <c r="AH1809" s="39">
        <v>11</v>
      </c>
      <c r="AI1809" s="123">
        <f t="shared" si="741"/>
        <v>196871.66723757292</v>
      </c>
      <c r="AM1809" s="40">
        <f t="shared" si="732"/>
        <v>4.0999999046325604</v>
      </c>
      <c r="AN1809" s="39">
        <f t="shared" si="749"/>
        <v>0.8</v>
      </c>
      <c r="AO1809" s="204">
        <f t="shared" si="742"/>
        <v>2.0825748885871557E-5</v>
      </c>
      <c r="AP1809" s="204"/>
      <c r="AQ1809" s="59"/>
      <c r="AR1809" s="59"/>
      <c r="AS1809" s="115">
        <f t="shared" si="733"/>
        <v>1</v>
      </c>
      <c r="AT1809" s="115">
        <f t="shared" si="734"/>
        <v>0</v>
      </c>
      <c r="AU1809" s="115"/>
      <c r="AV1809" s="115"/>
      <c r="AY1809" s="115"/>
      <c r="AZ1809" s="115"/>
      <c r="BA1809" s="43">
        <v>49</v>
      </c>
      <c r="BB1809" s="43" t="s">
        <v>750</v>
      </c>
      <c r="BC1809" s="189" t="s">
        <v>554</v>
      </c>
      <c r="BD1809" t="s">
        <v>851</v>
      </c>
      <c r="BE1809" s="37" t="s">
        <v>656</v>
      </c>
      <c r="BF1809" s="38"/>
      <c r="BG1809" s="43"/>
      <c r="BH1809" s="189" t="s">
        <v>62</v>
      </c>
      <c r="BI1809" s="43" t="s">
        <v>1387</v>
      </c>
      <c r="BJ1809" s="43" t="s">
        <v>1388</v>
      </c>
      <c r="BK1809" s="189" t="s">
        <v>846</v>
      </c>
      <c r="BN1809" s="43"/>
      <c r="BO1809" s="43" t="s">
        <v>1395</v>
      </c>
      <c r="BP1809" s="48" t="s">
        <v>1406</v>
      </c>
      <c r="BS1809" s="43" t="s">
        <v>538</v>
      </c>
      <c r="BT1809" s="190" t="s">
        <v>2332</v>
      </c>
      <c r="BU1809" s="190"/>
      <c r="BV1809" s="190"/>
      <c r="BW1809" s="249">
        <v>36656</v>
      </c>
      <c r="BX1809" s="249"/>
      <c r="BY1809" s="48" t="s">
        <v>451</v>
      </c>
      <c r="BZ1809" s="191">
        <v>4.0999999046325604</v>
      </c>
      <c r="CA1809" s="43" t="s">
        <v>1396</v>
      </c>
      <c r="CD1809" s="124" t="s">
        <v>1397</v>
      </c>
      <c r="CE1809" s="43"/>
      <c r="CR1809" s="43" t="s">
        <v>751</v>
      </c>
      <c r="CU1809" s="192">
        <v>74.499300000000005</v>
      </c>
      <c r="CV1809" s="39" t="s">
        <v>1395</v>
      </c>
      <c r="CW1809" s="2"/>
      <c r="CX1809" s="193"/>
      <c r="CY1809" s="39" t="s">
        <v>2438</v>
      </c>
      <c r="CZ1809" s="192">
        <v>299.88400000000001</v>
      </c>
      <c r="DA1809" s="43" t="s">
        <v>2046</v>
      </c>
      <c r="DD1809" s="43" t="s">
        <v>1397</v>
      </c>
      <c r="DE1809" s="43"/>
      <c r="DF1809" s="43"/>
      <c r="DG1809" s="43"/>
      <c r="DH1809" s="43"/>
      <c r="DI1809" s="43"/>
      <c r="DJ1809" s="43"/>
      <c r="DK1809" s="43"/>
      <c r="DL1809" s="43"/>
      <c r="DM1809" s="43"/>
      <c r="DN1809" s="43"/>
      <c r="DO1809" s="43"/>
      <c r="DP1809" s="43"/>
      <c r="DQ1809" s="43"/>
      <c r="DR1809" s="124"/>
      <c r="DS1809" s="43"/>
    </row>
    <row r="1810" spans="1:123" s="39" customFormat="1" hidden="1" x14ac:dyDescent="0.2">
      <c r="A1810" s="44" t="str">
        <f t="shared" si="729"/>
        <v>Redfield</v>
      </c>
      <c r="B1810" s="44" t="str">
        <f t="shared" si="728"/>
        <v>1,1-Dichloroethylene</v>
      </c>
      <c r="C1810" s="38" t="s">
        <v>2587</v>
      </c>
      <c r="D1810" s="38" t="str">
        <f t="shared" si="735"/>
        <v>SI</v>
      </c>
      <c r="E1810" s="189" t="s">
        <v>371</v>
      </c>
      <c r="F1810" s="155" t="str">
        <f t="shared" si="731"/>
        <v>Residence 225</v>
      </c>
      <c r="G1810" s="44" t="str">
        <f t="shared" si="730"/>
        <v>residential</v>
      </c>
      <c r="H1810" s="44" t="str">
        <f t="shared" si="746"/>
        <v>Basement</v>
      </c>
      <c r="I1810" s="38" t="str">
        <f t="shared" si="736"/>
        <v>Y</v>
      </c>
      <c r="J1810" s="38" t="str">
        <f t="shared" si="737"/>
        <v>Y</v>
      </c>
      <c r="K1810" s="38" t="str">
        <f t="shared" si="750"/>
        <v>Y</v>
      </c>
      <c r="L1810" s="44"/>
      <c r="M1810" s="38" t="str">
        <f t="shared" si="743"/>
        <v/>
      </c>
      <c r="N1810" s="38" t="str">
        <f t="shared" si="744"/>
        <v/>
      </c>
      <c r="O1810" s="38" t="str">
        <f t="shared" si="739"/>
        <v/>
      </c>
      <c r="P1810" s="44"/>
      <c r="Q1810" s="44"/>
      <c r="R1810" s="44"/>
      <c r="S1810" s="44"/>
      <c r="T1810" s="44"/>
      <c r="U1810" s="44"/>
      <c r="V1810" s="44"/>
      <c r="W1810" s="44"/>
      <c r="X1810" s="44"/>
      <c r="Y1810" s="38" t="str">
        <f t="shared" si="747"/>
        <v>Y</v>
      </c>
      <c r="Z1810" s="38" t="str">
        <f t="shared" si="748"/>
        <v>Y</v>
      </c>
      <c r="AA1810" s="38" t="str">
        <f t="shared" si="745"/>
        <v>Y</v>
      </c>
      <c r="AC1810" s="59"/>
      <c r="AD1810" s="204"/>
      <c r="AE1810" s="38"/>
      <c r="AF1810" s="38"/>
      <c r="AG1810" s="125">
        <f t="shared" si="740"/>
        <v>64.412800000000004</v>
      </c>
      <c r="AH1810" s="39">
        <v>11</v>
      </c>
      <c r="AI1810" s="123">
        <f t="shared" si="741"/>
        <v>42286.535218418918</v>
      </c>
      <c r="AM1810" s="40">
        <f t="shared" si="732"/>
        <v>33</v>
      </c>
      <c r="AN1810" s="39">
        <f t="shared" si="749"/>
        <v>0.8</v>
      </c>
      <c r="AO1810" s="204">
        <f t="shared" si="742"/>
        <v>7.8039025494872083E-4</v>
      </c>
      <c r="AP1810" s="204"/>
      <c r="AQ1810" s="59"/>
      <c r="AR1810" s="59"/>
      <c r="AS1810" s="115">
        <f t="shared" si="733"/>
        <v>1</v>
      </c>
      <c r="AT1810" s="115">
        <f t="shared" si="734"/>
        <v>0</v>
      </c>
      <c r="AU1810" s="115"/>
      <c r="AV1810" s="115"/>
      <c r="AY1810" s="115"/>
      <c r="AZ1810" s="115"/>
      <c r="BA1810" s="43">
        <v>49</v>
      </c>
      <c r="BB1810" s="43" t="s">
        <v>750</v>
      </c>
      <c r="BC1810" s="189" t="s">
        <v>554</v>
      </c>
      <c r="BD1810" t="s">
        <v>851</v>
      </c>
      <c r="BE1810" s="37" t="s">
        <v>656</v>
      </c>
      <c r="BF1810" s="38"/>
      <c r="BG1810" s="43"/>
      <c r="BH1810" s="189" t="s">
        <v>63</v>
      </c>
      <c r="BI1810" s="43" t="s">
        <v>1387</v>
      </c>
      <c r="BJ1810" s="43" t="s">
        <v>1388</v>
      </c>
      <c r="BK1810" s="189" t="s">
        <v>573</v>
      </c>
      <c r="BN1810" s="43"/>
      <c r="BO1810" s="43" t="s">
        <v>1395</v>
      </c>
      <c r="BP1810" s="48" t="s">
        <v>1406</v>
      </c>
      <c r="BS1810" s="43" t="s">
        <v>538</v>
      </c>
      <c r="BT1810" s="190" t="s">
        <v>2328</v>
      </c>
      <c r="BU1810" s="190"/>
      <c r="BV1810" s="190"/>
      <c r="BW1810" s="249">
        <v>36014</v>
      </c>
      <c r="BX1810" s="249"/>
      <c r="BY1810" s="48" t="s">
        <v>451</v>
      </c>
      <c r="BZ1810" s="191">
        <v>33</v>
      </c>
      <c r="CA1810" s="43" t="s">
        <v>1396</v>
      </c>
      <c r="CD1810" s="124" t="s">
        <v>1397</v>
      </c>
      <c r="CE1810" s="43"/>
      <c r="CR1810" s="43" t="s">
        <v>751</v>
      </c>
      <c r="CU1810" s="192">
        <v>136.251</v>
      </c>
      <c r="CV1810" s="39" t="s">
        <v>1395</v>
      </c>
      <c r="CW1810" s="2"/>
      <c r="CX1810" s="193"/>
      <c r="CY1810" s="39" t="s">
        <v>2438</v>
      </c>
      <c r="CZ1810" s="192">
        <v>64.412800000000004</v>
      </c>
      <c r="DA1810" s="43" t="s">
        <v>2046</v>
      </c>
      <c r="DD1810" s="43" t="s">
        <v>1397</v>
      </c>
      <c r="DE1810" s="43"/>
      <c r="DF1810" s="43"/>
      <c r="DG1810" s="43"/>
      <c r="DH1810" s="43"/>
      <c r="DI1810" s="43"/>
      <c r="DJ1810" s="43"/>
      <c r="DK1810" s="43"/>
      <c r="DL1810" s="43"/>
      <c r="DM1810" s="43"/>
      <c r="DN1810" s="43"/>
      <c r="DO1810" s="43"/>
      <c r="DP1810" s="43"/>
      <c r="DQ1810" s="43"/>
      <c r="DR1810" s="124"/>
      <c r="DS1810" s="43"/>
    </row>
    <row r="1811" spans="1:123" s="39" customFormat="1" hidden="1" x14ac:dyDescent="0.2">
      <c r="A1811" s="44" t="str">
        <f t="shared" si="729"/>
        <v>Redfield</v>
      </c>
      <c r="B1811" s="44" t="str">
        <f t="shared" si="728"/>
        <v>1,1-Dichloroethylene</v>
      </c>
      <c r="C1811" s="38" t="s">
        <v>2587</v>
      </c>
      <c r="D1811" s="38" t="str">
        <f t="shared" si="735"/>
        <v>SI</v>
      </c>
      <c r="E1811" s="189" t="s">
        <v>371</v>
      </c>
      <c r="F1811" s="155" t="str">
        <f t="shared" si="731"/>
        <v>Residence 226</v>
      </c>
      <c r="G1811" s="44" t="str">
        <f t="shared" si="730"/>
        <v>residential</v>
      </c>
      <c r="H1811" s="44" t="str">
        <f t="shared" si="746"/>
        <v>Crawlspace</v>
      </c>
      <c r="I1811" s="38" t="str">
        <f t="shared" si="736"/>
        <v>Y</v>
      </c>
      <c r="J1811" s="38" t="str">
        <f t="shared" si="737"/>
        <v>Y</v>
      </c>
      <c r="K1811" s="38" t="str">
        <f t="shared" si="750"/>
        <v>Y</v>
      </c>
      <c r="L1811" s="44"/>
      <c r="M1811" s="38" t="str">
        <f t="shared" si="743"/>
        <v/>
      </c>
      <c r="N1811" s="38" t="str">
        <f t="shared" si="744"/>
        <v/>
      </c>
      <c r="O1811" s="38" t="str">
        <f t="shared" si="739"/>
        <v/>
      </c>
      <c r="P1811" s="44"/>
      <c r="Q1811" s="44"/>
      <c r="R1811" s="44"/>
      <c r="S1811" s="44"/>
      <c r="T1811" s="44"/>
      <c r="U1811" s="44"/>
      <c r="V1811" s="44"/>
      <c r="W1811" s="44"/>
      <c r="X1811" s="44"/>
      <c r="Y1811" s="38" t="str">
        <f t="shared" si="747"/>
        <v>Y</v>
      </c>
      <c r="Z1811" s="38" t="str">
        <f t="shared" si="748"/>
        <v>Y</v>
      </c>
      <c r="AA1811" s="38" t="str">
        <f t="shared" si="745"/>
        <v>Y</v>
      </c>
      <c r="AC1811" s="59"/>
      <c r="AD1811" s="204"/>
      <c r="AE1811" s="38"/>
      <c r="AF1811" s="38"/>
      <c r="AG1811" s="125">
        <f t="shared" si="740"/>
        <v>27.747199999999999</v>
      </c>
      <c r="AH1811" s="39">
        <v>11</v>
      </c>
      <c r="AI1811" s="123">
        <f t="shared" si="741"/>
        <v>18215.835206861269</v>
      </c>
      <c r="AM1811" s="40">
        <f t="shared" si="732"/>
        <v>2.0999999046325599</v>
      </c>
      <c r="AN1811" s="39">
        <f t="shared" si="749"/>
        <v>0.8</v>
      </c>
      <c r="AO1811" s="204">
        <f t="shared" si="742"/>
        <v>1.1528430515453737E-4</v>
      </c>
      <c r="AP1811" s="204"/>
      <c r="AQ1811" s="59"/>
      <c r="AR1811" s="59"/>
      <c r="AS1811" s="115">
        <f t="shared" si="733"/>
        <v>1</v>
      </c>
      <c r="AT1811" s="115">
        <f t="shared" si="734"/>
        <v>0</v>
      </c>
      <c r="AU1811" s="115"/>
      <c r="AV1811" s="115"/>
      <c r="AY1811" s="115"/>
      <c r="AZ1811" s="115"/>
      <c r="BA1811" s="43">
        <v>49</v>
      </c>
      <c r="BB1811" s="43" t="s">
        <v>750</v>
      </c>
      <c r="BC1811" s="189" t="s">
        <v>554</v>
      </c>
      <c r="BD1811" t="s">
        <v>851</v>
      </c>
      <c r="BE1811" s="37" t="s">
        <v>656</v>
      </c>
      <c r="BF1811" s="38"/>
      <c r="BG1811" s="43"/>
      <c r="BH1811" s="189" t="s">
        <v>64</v>
      </c>
      <c r="BI1811" s="43" t="s">
        <v>1387</v>
      </c>
      <c r="BJ1811" s="43" t="s">
        <v>1388</v>
      </c>
      <c r="BK1811" s="189" t="s">
        <v>1489</v>
      </c>
      <c r="BN1811" s="43"/>
      <c r="BO1811" s="43" t="s">
        <v>1395</v>
      </c>
      <c r="BP1811" s="48" t="s">
        <v>1406</v>
      </c>
      <c r="BS1811" s="43" t="s">
        <v>538</v>
      </c>
      <c r="BT1811" s="190" t="s">
        <v>2325</v>
      </c>
      <c r="BU1811" s="190"/>
      <c r="BV1811" s="190"/>
      <c r="BW1811" s="249">
        <v>36020</v>
      </c>
      <c r="BX1811" s="249"/>
      <c r="BY1811" s="48" t="s">
        <v>451</v>
      </c>
      <c r="BZ1811" s="191">
        <v>2.0999999046325599</v>
      </c>
      <c r="CA1811" s="43" t="s">
        <v>1396</v>
      </c>
      <c r="CD1811" s="124" t="s">
        <v>1397</v>
      </c>
      <c r="CE1811" s="43"/>
      <c r="CR1811" s="43" t="s">
        <v>751</v>
      </c>
      <c r="CU1811" s="192">
        <v>180.50200000000001</v>
      </c>
      <c r="CV1811" s="39" t="s">
        <v>1395</v>
      </c>
      <c r="CW1811" s="2"/>
      <c r="CX1811" s="193"/>
      <c r="CY1811" s="39" t="s">
        <v>2438</v>
      </c>
      <c r="CZ1811" s="192">
        <v>27.747199999999999</v>
      </c>
      <c r="DA1811" s="43" t="s">
        <v>2046</v>
      </c>
      <c r="DD1811" s="43" t="s">
        <v>1397</v>
      </c>
      <c r="DE1811" s="43"/>
      <c r="DF1811" s="43"/>
      <c r="DG1811" s="43"/>
      <c r="DH1811" s="43"/>
      <c r="DI1811" s="43"/>
      <c r="DJ1811" s="43"/>
      <c r="DK1811" s="43"/>
      <c r="DL1811" s="43"/>
      <c r="DM1811" s="43"/>
      <c r="DN1811" s="43"/>
      <c r="DO1811" s="43"/>
      <c r="DP1811" s="43"/>
      <c r="DQ1811" s="43"/>
      <c r="DR1811" s="124"/>
      <c r="DS1811" s="43"/>
    </row>
    <row r="1812" spans="1:123" s="39" customFormat="1" hidden="1" x14ac:dyDescent="0.2">
      <c r="A1812" s="44" t="str">
        <f t="shared" si="729"/>
        <v>Redfield</v>
      </c>
      <c r="B1812" s="44" t="str">
        <f t="shared" si="728"/>
        <v>1,1-Dichloroethylene</v>
      </c>
      <c r="C1812" s="38" t="s">
        <v>2587</v>
      </c>
      <c r="D1812" s="38" t="str">
        <f t="shared" si="735"/>
        <v>SI</v>
      </c>
      <c r="E1812" s="189" t="s">
        <v>371</v>
      </c>
      <c r="F1812" s="155" t="str">
        <f t="shared" si="731"/>
        <v>Residence 227</v>
      </c>
      <c r="G1812" s="44" t="str">
        <f t="shared" si="730"/>
        <v>residential</v>
      </c>
      <c r="H1812" s="44" t="str">
        <f t="shared" si="746"/>
        <v>Basement</v>
      </c>
      <c r="I1812" s="38" t="str">
        <f t="shared" si="736"/>
        <v>Y</v>
      </c>
      <c r="J1812" s="38" t="str">
        <f t="shared" si="737"/>
        <v>Y</v>
      </c>
      <c r="K1812" s="38" t="str">
        <f t="shared" si="750"/>
        <v>Y</v>
      </c>
      <c r="L1812" s="44"/>
      <c r="M1812" s="38" t="str">
        <f t="shared" si="743"/>
        <v/>
      </c>
      <c r="N1812" s="38" t="str">
        <f t="shared" si="744"/>
        <v/>
      </c>
      <c r="O1812" s="38" t="str">
        <f t="shared" si="739"/>
        <v/>
      </c>
      <c r="P1812" s="44"/>
      <c r="Q1812" s="44"/>
      <c r="R1812" s="44"/>
      <c r="S1812" s="44"/>
      <c r="T1812" s="44"/>
      <c r="U1812" s="44"/>
      <c r="V1812" s="44"/>
      <c r="W1812" s="44"/>
      <c r="X1812" s="44"/>
      <c r="Y1812" s="38" t="str">
        <f t="shared" si="747"/>
        <v>Y</v>
      </c>
      <c r="Z1812" s="38" t="str">
        <f t="shared" si="748"/>
        <v>Y</v>
      </c>
      <c r="AA1812" s="38" t="str">
        <f t="shared" si="745"/>
        <v>Y</v>
      </c>
      <c r="AC1812" s="59"/>
      <c r="AD1812" s="204"/>
      <c r="AE1812" s="38"/>
      <c r="AF1812" s="38"/>
      <c r="AG1812" s="125">
        <f t="shared" si="740"/>
        <v>279.14</v>
      </c>
      <c r="AH1812" s="39">
        <v>11</v>
      </c>
      <c r="AI1812" s="123">
        <f t="shared" si="741"/>
        <v>183253.38195000769</v>
      </c>
      <c r="AM1812" s="40">
        <f t="shared" si="732"/>
        <v>6.0999999046325604</v>
      </c>
      <c r="AN1812" s="39">
        <f t="shared" si="749"/>
        <v>0.8</v>
      </c>
      <c r="AO1812" s="204">
        <f t="shared" si="742"/>
        <v>3.3287243267885045E-5</v>
      </c>
      <c r="AP1812" s="204"/>
      <c r="AQ1812" s="59"/>
      <c r="AR1812" s="59"/>
      <c r="AS1812" s="115">
        <f t="shared" si="733"/>
        <v>1</v>
      </c>
      <c r="AT1812" s="115">
        <f t="shared" si="734"/>
        <v>0</v>
      </c>
      <c r="AU1812" s="115"/>
      <c r="AV1812" s="115"/>
      <c r="AY1812" s="115"/>
      <c r="AZ1812" s="115"/>
      <c r="BA1812" s="43">
        <v>49</v>
      </c>
      <c r="BB1812" s="43" t="s">
        <v>750</v>
      </c>
      <c r="BC1812" s="189" t="s">
        <v>554</v>
      </c>
      <c r="BD1812" t="s">
        <v>851</v>
      </c>
      <c r="BE1812" s="37" t="s">
        <v>656</v>
      </c>
      <c r="BF1812" s="38"/>
      <c r="BG1812" s="43"/>
      <c r="BH1812" s="189" t="s">
        <v>65</v>
      </c>
      <c r="BI1812" s="43" t="s">
        <v>1387</v>
      </c>
      <c r="BJ1812" s="43" t="s">
        <v>1388</v>
      </c>
      <c r="BK1812" s="189" t="s">
        <v>573</v>
      </c>
      <c r="BN1812" s="43"/>
      <c r="BO1812" s="43" t="s">
        <v>1395</v>
      </c>
      <c r="BP1812" s="48" t="s">
        <v>1406</v>
      </c>
      <c r="BS1812" s="43" t="s">
        <v>538</v>
      </c>
      <c r="BT1812" s="190" t="s">
        <v>2323</v>
      </c>
      <c r="BU1812" s="190"/>
      <c r="BV1812" s="190"/>
      <c r="BW1812" s="249">
        <v>36025</v>
      </c>
      <c r="BX1812" s="249"/>
      <c r="BY1812" s="48" t="s">
        <v>451</v>
      </c>
      <c r="BZ1812" s="191">
        <v>6.0999999046325604</v>
      </c>
      <c r="CA1812" s="43" t="s">
        <v>1396</v>
      </c>
      <c r="CD1812" s="124" t="s">
        <v>1397</v>
      </c>
      <c r="CE1812" s="43"/>
      <c r="CR1812" s="43" t="s">
        <v>751</v>
      </c>
      <c r="CU1812" s="192">
        <v>112.482</v>
      </c>
      <c r="CV1812" s="39" t="s">
        <v>1395</v>
      </c>
      <c r="CW1812" s="2"/>
      <c r="CX1812" s="193"/>
      <c r="CY1812" s="39" t="s">
        <v>2438</v>
      </c>
      <c r="CZ1812" s="192">
        <v>279.14</v>
      </c>
      <c r="DA1812" s="43" t="s">
        <v>2046</v>
      </c>
      <c r="DD1812" s="43" t="s">
        <v>1397</v>
      </c>
      <c r="DE1812" s="43"/>
      <c r="DF1812" s="43"/>
      <c r="DG1812" s="43"/>
      <c r="DH1812" s="43"/>
      <c r="DI1812" s="43"/>
      <c r="DJ1812" s="43"/>
      <c r="DK1812" s="43"/>
      <c r="DL1812" s="43"/>
      <c r="DM1812" s="43"/>
      <c r="DN1812" s="43"/>
      <c r="DO1812" s="43"/>
      <c r="DP1812" s="43"/>
      <c r="DQ1812" s="43"/>
      <c r="DR1812" s="124"/>
      <c r="DS1812" s="43"/>
    </row>
    <row r="1813" spans="1:123" s="39" customFormat="1" hidden="1" x14ac:dyDescent="0.2">
      <c r="A1813" s="44" t="str">
        <f t="shared" si="729"/>
        <v>Redfield</v>
      </c>
      <c r="B1813" s="44" t="str">
        <f t="shared" si="728"/>
        <v>1,1-Dichloroethylene</v>
      </c>
      <c r="C1813" s="38" t="s">
        <v>2587</v>
      </c>
      <c r="D1813" s="38" t="str">
        <f t="shared" si="735"/>
        <v>SI</v>
      </c>
      <c r="E1813" s="189" t="s">
        <v>371</v>
      </c>
      <c r="F1813" s="155" t="str">
        <f t="shared" si="731"/>
        <v>Residence 228</v>
      </c>
      <c r="G1813" s="44" t="str">
        <f t="shared" si="730"/>
        <v>residential</v>
      </c>
      <c r="H1813" s="44" t="str">
        <f t="shared" si="746"/>
        <v>Crawlspace</v>
      </c>
      <c r="I1813" s="38" t="str">
        <f t="shared" si="736"/>
        <v>Y</v>
      </c>
      <c r="J1813" s="38" t="str">
        <f t="shared" si="737"/>
        <v>Y</v>
      </c>
      <c r="K1813" s="38" t="str">
        <f t="shared" si="750"/>
        <v>Y</v>
      </c>
      <c r="L1813" s="44"/>
      <c r="M1813" s="38" t="str">
        <f t="shared" si="743"/>
        <v/>
      </c>
      <c r="N1813" s="38" t="str">
        <f t="shared" si="744"/>
        <v/>
      </c>
      <c r="O1813" s="38" t="str">
        <f t="shared" si="739"/>
        <v/>
      </c>
      <c r="P1813" s="44"/>
      <c r="Q1813" s="44"/>
      <c r="R1813" s="44"/>
      <c r="S1813" s="44"/>
      <c r="T1813" s="44"/>
      <c r="U1813" s="44"/>
      <c r="V1813" s="44"/>
      <c r="W1813" s="44"/>
      <c r="X1813" s="44"/>
      <c r="Y1813" s="38" t="str">
        <f t="shared" si="747"/>
        <v>Y</v>
      </c>
      <c r="Z1813" s="38" t="str">
        <f t="shared" si="748"/>
        <v>Y</v>
      </c>
      <c r="AA1813" s="38" t="str">
        <f t="shared" si="745"/>
        <v>Y</v>
      </c>
      <c r="AC1813" s="59"/>
      <c r="AD1813" s="204"/>
      <c r="AE1813" s="38"/>
      <c r="AF1813" s="38"/>
      <c r="AG1813" s="125">
        <f t="shared" si="740"/>
        <v>499.66699999999997</v>
      </c>
      <c r="AH1813" s="39">
        <v>11</v>
      </c>
      <c r="AI1813" s="123">
        <f t="shared" si="741"/>
        <v>328027.75524401554</v>
      </c>
      <c r="AM1813" s="40">
        <f t="shared" si="732"/>
        <v>1.6000000238418499</v>
      </c>
      <c r="AN1813" s="39">
        <f t="shared" si="749"/>
        <v>0.8</v>
      </c>
      <c r="AO1813" s="204">
        <f t="shared" si="742"/>
        <v>4.8776361093335863E-6</v>
      </c>
      <c r="AP1813" s="204"/>
      <c r="AQ1813" s="59"/>
      <c r="AR1813" s="59"/>
      <c r="AS1813" s="115">
        <f t="shared" si="733"/>
        <v>1</v>
      </c>
      <c r="AT1813" s="115">
        <f t="shared" si="734"/>
        <v>0</v>
      </c>
      <c r="AU1813" s="115"/>
      <c r="AV1813" s="115"/>
      <c r="AY1813" s="115"/>
      <c r="AZ1813" s="115"/>
      <c r="BA1813" s="43">
        <v>49</v>
      </c>
      <c r="BB1813" s="43" t="s">
        <v>750</v>
      </c>
      <c r="BC1813" s="189" t="s">
        <v>554</v>
      </c>
      <c r="BD1813" t="s">
        <v>851</v>
      </c>
      <c r="BE1813" s="37" t="s">
        <v>656</v>
      </c>
      <c r="BF1813" s="38"/>
      <c r="BG1813" s="43"/>
      <c r="BH1813" s="189" t="s">
        <v>66</v>
      </c>
      <c r="BI1813" s="43" t="s">
        <v>1387</v>
      </c>
      <c r="BJ1813" s="43" t="s">
        <v>1388</v>
      </c>
      <c r="BK1813" s="189" t="s">
        <v>1489</v>
      </c>
      <c r="BN1813" s="43"/>
      <c r="BO1813" s="43" t="s">
        <v>1395</v>
      </c>
      <c r="BP1813" s="48" t="s">
        <v>1406</v>
      </c>
      <c r="BS1813" s="43" t="s">
        <v>538</v>
      </c>
      <c r="BT1813" s="190" t="s">
        <v>2325</v>
      </c>
      <c r="BU1813" s="190"/>
      <c r="BV1813" s="190"/>
      <c r="BW1813" s="249">
        <v>36139</v>
      </c>
      <c r="BX1813" s="249"/>
      <c r="BY1813" s="48" t="s">
        <v>451</v>
      </c>
      <c r="BZ1813" s="191">
        <v>1.6000000238418499</v>
      </c>
      <c r="CA1813" s="43" t="s">
        <v>1396</v>
      </c>
      <c r="CD1813" s="124" t="s">
        <v>1397</v>
      </c>
      <c r="CE1813" s="43"/>
      <c r="CR1813" s="43" t="s">
        <v>751</v>
      </c>
      <c r="CU1813" s="192">
        <v>162.04900000000001</v>
      </c>
      <c r="CV1813" s="39" t="s">
        <v>1395</v>
      </c>
      <c r="CW1813" s="2"/>
      <c r="CX1813" s="193"/>
      <c r="CY1813" s="39" t="s">
        <v>2438</v>
      </c>
      <c r="CZ1813" s="192">
        <v>499.66699999999997</v>
      </c>
      <c r="DA1813" s="43" t="s">
        <v>2046</v>
      </c>
      <c r="DD1813" s="43" t="s">
        <v>1397</v>
      </c>
      <c r="DE1813" s="43"/>
      <c r="DF1813" s="43"/>
      <c r="DG1813" s="43"/>
      <c r="DH1813" s="43"/>
      <c r="DI1813" s="43"/>
      <c r="DJ1813" s="43"/>
      <c r="DK1813" s="43"/>
      <c r="DL1813" s="43"/>
      <c r="DM1813" s="43"/>
      <c r="DN1813" s="43"/>
      <c r="DO1813" s="43"/>
      <c r="DP1813" s="43"/>
      <c r="DQ1813" s="43"/>
      <c r="DR1813" s="124"/>
      <c r="DS1813" s="43"/>
    </row>
    <row r="1814" spans="1:123" s="39" customFormat="1" hidden="1" x14ac:dyDescent="0.2">
      <c r="A1814" s="44" t="str">
        <f t="shared" si="729"/>
        <v>Redfield</v>
      </c>
      <c r="B1814" s="44" t="str">
        <f t="shared" si="728"/>
        <v>1,1-Dichloroethylene</v>
      </c>
      <c r="C1814" s="38" t="s">
        <v>2587</v>
      </c>
      <c r="D1814" s="38" t="str">
        <f t="shared" si="735"/>
        <v>SI</v>
      </c>
      <c r="E1814" s="189" t="s">
        <v>371</v>
      </c>
      <c r="F1814" s="155" t="str">
        <f t="shared" si="731"/>
        <v>Residence 229</v>
      </c>
      <c r="G1814" s="44" t="str">
        <f t="shared" si="730"/>
        <v>residential</v>
      </c>
      <c r="H1814" s="44" t="str">
        <f t="shared" si="746"/>
        <v>Basement</v>
      </c>
      <c r="I1814" s="38" t="str">
        <f t="shared" si="736"/>
        <v>Y</v>
      </c>
      <c r="J1814" s="38" t="str">
        <f t="shared" si="737"/>
        <v>Y</v>
      </c>
      <c r="K1814" s="38" t="str">
        <f t="shared" si="750"/>
        <v>Y</v>
      </c>
      <c r="L1814" s="44"/>
      <c r="M1814" s="38" t="str">
        <f t="shared" si="743"/>
        <v/>
      </c>
      <c r="N1814" s="38" t="str">
        <f t="shared" si="744"/>
        <v/>
      </c>
      <c r="O1814" s="38" t="str">
        <f t="shared" si="739"/>
        <v/>
      </c>
      <c r="P1814" s="44"/>
      <c r="Q1814" s="44"/>
      <c r="R1814" s="44"/>
      <c r="S1814" s="44"/>
      <c r="T1814" s="44"/>
      <c r="U1814" s="44"/>
      <c r="V1814" s="44"/>
      <c r="W1814" s="44"/>
      <c r="X1814" s="44"/>
      <c r="Y1814" s="38" t="str">
        <f t="shared" si="747"/>
        <v>Y</v>
      </c>
      <c r="Z1814" s="38" t="str">
        <f t="shared" si="748"/>
        <v>Y</v>
      </c>
      <c r="AA1814" s="38" t="str">
        <f t="shared" si="745"/>
        <v>Y</v>
      </c>
      <c r="AC1814" s="59"/>
      <c r="AD1814" s="204"/>
      <c r="AE1814" s="38"/>
      <c r="AF1814" s="38"/>
      <c r="AG1814" s="125">
        <f t="shared" si="740"/>
        <v>430.33600000000001</v>
      </c>
      <c r="AH1814" s="39">
        <v>11</v>
      </c>
      <c r="AI1814" s="123">
        <f t="shared" si="741"/>
        <v>282512.4574580444</v>
      </c>
      <c r="AM1814" s="40">
        <f t="shared" si="732"/>
        <v>22</v>
      </c>
      <c r="AN1814" s="39">
        <f t="shared" si="749"/>
        <v>0.8</v>
      </c>
      <c r="AO1814" s="204">
        <f t="shared" si="742"/>
        <v>7.7872672228151903E-5</v>
      </c>
      <c r="AP1814" s="204"/>
      <c r="AQ1814" s="59"/>
      <c r="AR1814" s="59"/>
      <c r="AS1814" s="115">
        <f t="shared" si="733"/>
        <v>1</v>
      </c>
      <c r="AT1814" s="115">
        <f t="shared" si="734"/>
        <v>0</v>
      </c>
      <c r="AU1814" s="115"/>
      <c r="AV1814" s="115"/>
      <c r="AY1814" s="115"/>
      <c r="AZ1814" s="115"/>
      <c r="BA1814" s="43">
        <v>49</v>
      </c>
      <c r="BB1814" s="43" t="s">
        <v>750</v>
      </c>
      <c r="BC1814" s="189" t="s">
        <v>554</v>
      </c>
      <c r="BD1814" t="s">
        <v>851</v>
      </c>
      <c r="BE1814" s="37" t="s">
        <v>656</v>
      </c>
      <c r="BF1814" s="38"/>
      <c r="BG1814" s="43"/>
      <c r="BH1814" s="189" t="s">
        <v>67</v>
      </c>
      <c r="BI1814" s="43" t="s">
        <v>1387</v>
      </c>
      <c r="BJ1814" s="43" t="s">
        <v>1388</v>
      </c>
      <c r="BK1814" s="189" t="s">
        <v>573</v>
      </c>
      <c r="BN1814" s="43"/>
      <c r="BO1814" s="43" t="s">
        <v>1395</v>
      </c>
      <c r="BP1814" s="48" t="s">
        <v>1406</v>
      </c>
      <c r="BS1814" s="43" t="s">
        <v>538</v>
      </c>
      <c r="BT1814" s="190" t="s">
        <v>2327</v>
      </c>
      <c r="BU1814" s="190"/>
      <c r="BV1814" s="190"/>
      <c r="BW1814" s="249">
        <v>36011</v>
      </c>
      <c r="BX1814" s="249"/>
      <c r="BY1814" s="48" t="s">
        <v>451</v>
      </c>
      <c r="BZ1814" s="191">
        <v>22</v>
      </c>
      <c r="CA1814" s="43" t="s">
        <v>1396</v>
      </c>
      <c r="CD1814" s="124" t="s">
        <v>1397</v>
      </c>
      <c r="CE1814" s="43"/>
      <c r="CR1814" s="43" t="s">
        <v>751</v>
      </c>
      <c r="CU1814" s="192">
        <v>119.958</v>
      </c>
      <c r="CV1814" s="39" t="s">
        <v>1395</v>
      </c>
      <c r="CW1814" s="2"/>
      <c r="CX1814" s="193"/>
      <c r="CY1814" s="39" t="s">
        <v>2438</v>
      </c>
      <c r="CZ1814" s="192">
        <v>430.33600000000001</v>
      </c>
      <c r="DA1814" s="43" t="s">
        <v>2046</v>
      </c>
      <c r="DD1814" s="43" t="s">
        <v>1397</v>
      </c>
      <c r="DE1814" s="43"/>
      <c r="DF1814" s="43"/>
      <c r="DG1814" s="43"/>
      <c r="DH1814" s="43"/>
      <c r="DI1814" s="43"/>
      <c r="DJ1814" s="43"/>
      <c r="DK1814" s="43"/>
      <c r="DL1814" s="43"/>
      <c r="DM1814" s="43"/>
      <c r="DN1814" s="43"/>
      <c r="DO1814" s="43"/>
      <c r="DP1814" s="43"/>
      <c r="DQ1814" s="43"/>
      <c r="DR1814" s="124"/>
      <c r="DS1814" s="43"/>
    </row>
    <row r="1815" spans="1:123" s="39" customFormat="1" hidden="1" x14ac:dyDescent="0.2">
      <c r="A1815" s="44" t="str">
        <f t="shared" si="729"/>
        <v>Redfield</v>
      </c>
      <c r="B1815" s="44" t="str">
        <f t="shared" si="728"/>
        <v>1,1-Dichloroethylene</v>
      </c>
      <c r="C1815" s="38" t="s">
        <v>2587</v>
      </c>
      <c r="D1815" s="38" t="str">
        <f t="shared" si="735"/>
        <v>SI</v>
      </c>
      <c r="E1815" s="189" t="s">
        <v>371</v>
      </c>
      <c r="F1815" s="155" t="str">
        <f t="shared" si="731"/>
        <v>Residence 230</v>
      </c>
      <c r="G1815" s="44" t="str">
        <f t="shared" si="730"/>
        <v>residential</v>
      </c>
      <c r="H1815" s="44" t="str">
        <f t="shared" si="746"/>
        <v>Crawlspace</v>
      </c>
      <c r="I1815" s="38" t="str">
        <f t="shared" si="736"/>
        <v>Y</v>
      </c>
      <c r="J1815" s="38" t="str">
        <f t="shared" si="737"/>
        <v>Y</v>
      </c>
      <c r="K1815" s="38" t="str">
        <f t="shared" si="750"/>
        <v>Y</v>
      </c>
      <c r="L1815" s="44"/>
      <c r="M1815" s="38" t="str">
        <f t="shared" si="743"/>
        <v/>
      </c>
      <c r="N1815" s="38" t="str">
        <f t="shared" si="744"/>
        <v/>
      </c>
      <c r="O1815" s="38" t="str">
        <f t="shared" si="739"/>
        <v/>
      </c>
      <c r="P1815" s="44"/>
      <c r="Q1815" s="44"/>
      <c r="R1815" s="44"/>
      <c r="S1815" s="44"/>
      <c r="T1815" s="44"/>
      <c r="U1815" s="44"/>
      <c r="V1815" s="44"/>
      <c r="W1815" s="44"/>
      <c r="X1815" s="44"/>
      <c r="Y1815" s="38" t="str">
        <f t="shared" si="747"/>
        <v>Y</v>
      </c>
      <c r="Z1815" s="38" t="str">
        <f t="shared" si="748"/>
        <v>Y</v>
      </c>
      <c r="AA1815" s="38" t="str">
        <f t="shared" si="745"/>
        <v>Y</v>
      </c>
      <c r="AC1815" s="59"/>
      <c r="AD1815" s="204"/>
      <c r="AE1815" s="38"/>
      <c r="AF1815" s="38"/>
      <c r="AG1815" s="125">
        <f t="shared" si="740"/>
        <v>575.74599999999998</v>
      </c>
      <c r="AH1815" s="39">
        <v>11</v>
      </c>
      <c r="AI1815" s="123">
        <f t="shared" si="741"/>
        <v>377973.06600340025</v>
      </c>
      <c r="AM1815" s="40">
        <f t="shared" si="732"/>
        <v>2.2000000000000002</v>
      </c>
      <c r="AN1815" s="39">
        <f t="shared" si="749"/>
        <v>0.8</v>
      </c>
      <c r="AO1815" s="204">
        <f t="shared" si="742"/>
        <v>5.8205205552403275E-6</v>
      </c>
      <c r="AP1815" s="204"/>
      <c r="AQ1815" s="59"/>
      <c r="AR1815" s="59"/>
      <c r="AS1815" s="115">
        <f t="shared" si="733"/>
        <v>1</v>
      </c>
      <c r="AT1815" s="115">
        <f t="shared" si="734"/>
        <v>0</v>
      </c>
      <c r="AU1815" s="115"/>
      <c r="AV1815" s="115"/>
      <c r="AY1815" s="115"/>
      <c r="AZ1815" s="115"/>
      <c r="BA1815" s="43">
        <v>49</v>
      </c>
      <c r="BB1815" s="43" t="s">
        <v>750</v>
      </c>
      <c r="BC1815" s="189" t="s">
        <v>554</v>
      </c>
      <c r="BD1815" t="s">
        <v>851</v>
      </c>
      <c r="BE1815" s="37" t="s">
        <v>656</v>
      </c>
      <c r="BF1815" s="38"/>
      <c r="BG1815" s="43"/>
      <c r="BH1815" s="189" t="s">
        <v>68</v>
      </c>
      <c r="BI1815" s="43" t="s">
        <v>1387</v>
      </c>
      <c r="BJ1815" s="43" t="s">
        <v>1388</v>
      </c>
      <c r="BK1815" s="189" t="s">
        <v>1489</v>
      </c>
      <c r="BN1815" s="43"/>
      <c r="BO1815" s="43" t="s">
        <v>1395</v>
      </c>
      <c r="BP1815" s="48" t="s">
        <v>1406</v>
      </c>
      <c r="BS1815" s="43" t="s">
        <v>538</v>
      </c>
      <c r="BT1815" s="190" t="s">
        <v>2322</v>
      </c>
      <c r="BU1815" s="190"/>
      <c r="BV1815" s="190"/>
      <c r="BW1815" s="249">
        <v>36145</v>
      </c>
      <c r="BX1815" s="249"/>
      <c r="BY1815" s="48" t="s">
        <v>451</v>
      </c>
      <c r="BZ1815" s="191">
        <v>2.2000000000000002</v>
      </c>
      <c r="CA1815" s="43" t="s">
        <v>1396</v>
      </c>
      <c r="CD1815" s="124" t="s">
        <v>1397</v>
      </c>
      <c r="CE1815" s="43"/>
      <c r="CR1815" s="43" t="s">
        <v>751</v>
      </c>
      <c r="CU1815" s="192">
        <v>111.738</v>
      </c>
      <c r="CV1815" s="39" t="s">
        <v>1395</v>
      </c>
      <c r="CW1815" s="2"/>
      <c r="CX1815" s="193"/>
      <c r="CY1815" s="39" t="s">
        <v>2438</v>
      </c>
      <c r="CZ1815" s="192">
        <v>575.74599999999998</v>
      </c>
      <c r="DA1815" s="43" t="s">
        <v>2046</v>
      </c>
      <c r="DD1815" s="43" t="s">
        <v>1397</v>
      </c>
      <c r="DE1815" s="43"/>
      <c r="DF1815" s="43"/>
      <c r="DG1815" s="43"/>
      <c r="DH1815" s="43"/>
      <c r="DI1815" s="43"/>
      <c r="DJ1815" s="43"/>
      <c r="DK1815" s="43"/>
      <c r="DL1815" s="43"/>
      <c r="DM1815" s="43"/>
      <c r="DN1815" s="43"/>
      <c r="DO1815" s="43"/>
      <c r="DP1815" s="43"/>
      <c r="DQ1815" s="43"/>
      <c r="DR1815" s="124"/>
      <c r="DS1815" s="43"/>
    </row>
    <row r="1816" spans="1:123" s="39" customFormat="1" hidden="1" x14ac:dyDescent="0.2">
      <c r="A1816" s="44" t="str">
        <f t="shared" si="729"/>
        <v>Redfield</v>
      </c>
      <c r="B1816" s="44" t="str">
        <f t="shared" si="728"/>
        <v>1,1-Dichloroethylene</v>
      </c>
      <c r="C1816" s="38" t="s">
        <v>2587</v>
      </c>
      <c r="D1816" s="38" t="str">
        <f t="shared" si="735"/>
        <v>SI</v>
      </c>
      <c r="E1816" s="189" t="s">
        <v>371</v>
      </c>
      <c r="F1816" s="155" t="str">
        <f t="shared" si="731"/>
        <v>Residence 231</v>
      </c>
      <c r="G1816" s="44" t="str">
        <f t="shared" si="730"/>
        <v>residential</v>
      </c>
      <c r="H1816" s="44" t="str">
        <f t="shared" si="746"/>
        <v>Basement</v>
      </c>
      <c r="I1816" s="38" t="str">
        <f t="shared" si="736"/>
        <v>Y</v>
      </c>
      <c r="J1816" s="38" t="str">
        <f t="shared" si="737"/>
        <v>Y</v>
      </c>
      <c r="K1816" s="38" t="str">
        <f t="shared" si="750"/>
        <v>Y</v>
      </c>
      <c r="L1816" s="44"/>
      <c r="M1816" s="38" t="str">
        <f t="shared" si="743"/>
        <v/>
      </c>
      <c r="N1816" s="38" t="str">
        <f t="shared" si="744"/>
        <v/>
      </c>
      <c r="O1816" s="38" t="str">
        <f t="shared" si="739"/>
        <v/>
      </c>
      <c r="P1816" s="44"/>
      <c r="Q1816" s="44"/>
      <c r="R1816" s="44"/>
      <c r="S1816" s="44"/>
      <c r="T1816" s="44"/>
      <c r="U1816" s="44"/>
      <c r="V1816" s="44"/>
      <c r="W1816" s="44"/>
      <c r="X1816" s="44"/>
      <c r="Y1816" s="38" t="str">
        <f t="shared" si="747"/>
        <v>Y</v>
      </c>
      <c r="Z1816" s="38" t="str">
        <f t="shared" si="748"/>
        <v>Y</v>
      </c>
      <c r="AA1816" s="38" t="str">
        <f t="shared" si="745"/>
        <v>Y</v>
      </c>
      <c r="AC1816" s="59"/>
      <c r="AD1816" s="204"/>
      <c r="AE1816" s="38"/>
      <c r="AF1816" s="38"/>
      <c r="AG1816" s="125">
        <f t="shared" si="740"/>
        <v>457.43</v>
      </c>
      <c r="AH1816" s="39">
        <v>11</v>
      </c>
      <c r="AI1816" s="123">
        <f t="shared" si="741"/>
        <v>300299.47161063278</v>
      </c>
      <c r="AM1816" s="40">
        <f t="shared" si="732"/>
        <v>27</v>
      </c>
      <c r="AN1816" s="39">
        <f t="shared" si="749"/>
        <v>0.8</v>
      </c>
      <c r="AO1816" s="204">
        <f t="shared" si="742"/>
        <v>8.9910248110619735E-5</v>
      </c>
      <c r="AP1816" s="204"/>
      <c r="AQ1816" s="59"/>
      <c r="AR1816" s="59"/>
      <c r="AS1816" s="115">
        <f t="shared" si="733"/>
        <v>1</v>
      </c>
      <c r="AT1816" s="115">
        <f t="shared" si="734"/>
        <v>0</v>
      </c>
      <c r="AU1816" s="115"/>
      <c r="AV1816" s="115"/>
      <c r="AY1816" s="115"/>
      <c r="AZ1816" s="115"/>
      <c r="BA1816" s="43">
        <v>49</v>
      </c>
      <c r="BB1816" s="43" t="s">
        <v>750</v>
      </c>
      <c r="BC1816" s="189" t="s">
        <v>554</v>
      </c>
      <c r="BD1816" t="s">
        <v>851</v>
      </c>
      <c r="BE1816" s="37" t="s">
        <v>656</v>
      </c>
      <c r="BF1816" s="38"/>
      <c r="BG1816" s="43"/>
      <c r="BH1816" s="189" t="s">
        <v>69</v>
      </c>
      <c r="BI1816" s="43" t="s">
        <v>1387</v>
      </c>
      <c r="BJ1816" s="43" t="s">
        <v>1388</v>
      </c>
      <c r="BK1816" s="189" t="s">
        <v>573</v>
      </c>
      <c r="BN1816" s="43"/>
      <c r="BO1816" s="43" t="s">
        <v>1395</v>
      </c>
      <c r="BP1816" s="48" t="s">
        <v>1406</v>
      </c>
      <c r="BS1816" s="43" t="s">
        <v>538</v>
      </c>
      <c r="BT1816" s="190" t="s">
        <v>2325</v>
      </c>
      <c r="BU1816" s="190"/>
      <c r="BV1816" s="190"/>
      <c r="BW1816" s="249">
        <v>36013</v>
      </c>
      <c r="BX1816" s="249"/>
      <c r="BY1816" s="48" t="s">
        <v>451</v>
      </c>
      <c r="BZ1816" s="191">
        <v>27</v>
      </c>
      <c r="CA1816" s="43" t="s">
        <v>1396</v>
      </c>
      <c r="CD1816" s="124" t="s">
        <v>1397</v>
      </c>
      <c r="CE1816" s="43"/>
      <c r="CR1816" s="43" t="s">
        <v>751</v>
      </c>
      <c r="CU1816" s="192">
        <v>131.041</v>
      </c>
      <c r="CV1816" s="39" t="s">
        <v>1395</v>
      </c>
      <c r="CW1816" s="2"/>
      <c r="CX1816" s="193"/>
      <c r="CY1816" s="39" t="s">
        <v>2438</v>
      </c>
      <c r="CZ1816" s="192">
        <v>457.43</v>
      </c>
      <c r="DA1816" s="43" t="s">
        <v>2046</v>
      </c>
      <c r="DD1816" s="43" t="s">
        <v>1397</v>
      </c>
      <c r="DE1816" s="43"/>
      <c r="DF1816" s="43"/>
      <c r="DG1816" s="43"/>
      <c r="DH1816" s="43"/>
      <c r="DI1816" s="43"/>
      <c r="DJ1816" s="43"/>
      <c r="DK1816" s="43"/>
      <c r="DL1816" s="43"/>
      <c r="DM1816" s="43"/>
      <c r="DN1816" s="43"/>
      <c r="DO1816" s="43"/>
      <c r="DP1816" s="43"/>
      <c r="DQ1816" s="43"/>
      <c r="DR1816" s="124"/>
      <c r="DS1816" s="43"/>
    </row>
    <row r="1817" spans="1:123" s="39" customFormat="1" hidden="1" x14ac:dyDescent="0.2">
      <c r="A1817" s="44" t="str">
        <f t="shared" si="729"/>
        <v>Redfield</v>
      </c>
      <c r="B1817" s="44" t="str">
        <f t="shared" si="728"/>
        <v>1,1-Dichloroethylene</v>
      </c>
      <c r="C1817" s="38" t="s">
        <v>2587</v>
      </c>
      <c r="D1817" s="38" t="str">
        <f t="shared" si="735"/>
        <v>SI</v>
      </c>
      <c r="E1817" s="189" t="s">
        <v>371</v>
      </c>
      <c r="F1817" s="155" t="str">
        <f t="shared" si="731"/>
        <v>Residence 232</v>
      </c>
      <c r="G1817" s="44" t="str">
        <f t="shared" si="730"/>
        <v>residential</v>
      </c>
      <c r="H1817" s="44" t="str">
        <f t="shared" si="746"/>
        <v>Crawlspace</v>
      </c>
      <c r="I1817" s="38" t="str">
        <f t="shared" si="736"/>
        <v>Y</v>
      </c>
      <c r="J1817" s="38" t="str">
        <f t="shared" si="737"/>
        <v>Y</v>
      </c>
      <c r="K1817" s="38" t="str">
        <f t="shared" si="750"/>
        <v>Y</v>
      </c>
      <c r="L1817" s="44"/>
      <c r="M1817" s="38" t="str">
        <f t="shared" si="743"/>
        <v/>
      </c>
      <c r="N1817" s="38" t="str">
        <f t="shared" si="744"/>
        <v/>
      </c>
      <c r="O1817" s="38" t="str">
        <f t="shared" si="739"/>
        <v/>
      </c>
      <c r="P1817" s="44"/>
      <c r="Q1817" s="44"/>
      <c r="R1817" s="44"/>
      <c r="S1817" s="44"/>
      <c r="T1817" s="44"/>
      <c r="U1817" s="44"/>
      <c r="V1817" s="44"/>
      <c r="W1817" s="44"/>
      <c r="X1817" s="44"/>
      <c r="Y1817" s="38" t="str">
        <f t="shared" si="747"/>
        <v>Y</v>
      </c>
      <c r="Z1817" s="38" t="str">
        <f t="shared" si="748"/>
        <v>Y</v>
      </c>
      <c r="AA1817" s="38" t="str">
        <f t="shared" si="745"/>
        <v>Y</v>
      </c>
      <c r="AC1817" s="59"/>
      <c r="AD1817" s="204"/>
      <c r="AE1817" s="38"/>
      <c r="AF1817" s="38"/>
      <c r="AG1817" s="125">
        <f t="shared" si="740"/>
        <v>873.42100000000005</v>
      </c>
      <c r="AH1817" s="39">
        <v>11</v>
      </c>
      <c r="AI1817" s="123">
        <f t="shared" si="741"/>
        <v>573394.54079013283</v>
      </c>
      <c r="AM1817" s="40">
        <f t="shared" si="732"/>
        <v>1.79999995231628</v>
      </c>
      <c r="AN1817" s="39">
        <f t="shared" si="749"/>
        <v>0.8</v>
      </c>
      <c r="AO1817" s="204">
        <f t="shared" si="742"/>
        <v>3.1391996684096349E-6</v>
      </c>
      <c r="AP1817" s="204"/>
      <c r="AQ1817" s="59"/>
      <c r="AR1817" s="59"/>
      <c r="AS1817" s="115">
        <f t="shared" si="733"/>
        <v>1</v>
      </c>
      <c r="AT1817" s="115">
        <f t="shared" si="734"/>
        <v>0</v>
      </c>
      <c r="AU1817" s="115"/>
      <c r="AV1817" s="115"/>
      <c r="AY1817" s="115"/>
      <c r="AZ1817" s="115"/>
      <c r="BA1817" s="43">
        <v>49</v>
      </c>
      <c r="BB1817" s="43" t="s">
        <v>750</v>
      </c>
      <c r="BC1817" s="189" t="s">
        <v>554</v>
      </c>
      <c r="BD1817" t="s">
        <v>851</v>
      </c>
      <c r="BE1817" s="37" t="s">
        <v>656</v>
      </c>
      <c r="BF1817" s="38"/>
      <c r="BG1817" s="43"/>
      <c r="BH1817" s="189" t="s">
        <v>70</v>
      </c>
      <c r="BI1817" s="43" t="s">
        <v>1387</v>
      </c>
      <c r="BJ1817" s="43" t="s">
        <v>1388</v>
      </c>
      <c r="BK1817" s="189" t="s">
        <v>1489</v>
      </c>
      <c r="BN1817" s="43"/>
      <c r="BO1817" s="43" t="s">
        <v>1395</v>
      </c>
      <c r="BP1817" s="48" t="s">
        <v>1406</v>
      </c>
      <c r="BS1817" s="43" t="s">
        <v>538</v>
      </c>
      <c r="BT1817" s="190" t="s">
        <v>2322</v>
      </c>
      <c r="BU1817" s="190"/>
      <c r="BV1817" s="190"/>
      <c r="BW1817" s="249">
        <v>35998</v>
      </c>
      <c r="BX1817" s="249"/>
      <c r="BY1817" s="48" t="s">
        <v>451</v>
      </c>
      <c r="BZ1817" s="191">
        <v>1.79999995231628</v>
      </c>
      <c r="CA1817" s="43" t="s">
        <v>1396</v>
      </c>
      <c r="CD1817" s="124" t="s">
        <v>1397</v>
      </c>
      <c r="CE1817" s="43"/>
      <c r="CR1817" s="43" t="s">
        <v>751</v>
      </c>
      <c r="CU1817" s="192">
        <v>86.396900000000002</v>
      </c>
      <c r="CV1817" s="39" t="s">
        <v>1395</v>
      </c>
      <c r="CW1817" s="2"/>
      <c r="CX1817" s="193"/>
      <c r="CY1817" s="39" t="s">
        <v>2438</v>
      </c>
      <c r="CZ1817" s="192">
        <v>873.42100000000005</v>
      </c>
      <c r="DA1817" s="43" t="s">
        <v>2046</v>
      </c>
      <c r="DD1817" s="43" t="s">
        <v>1397</v>
      </c>
      <c r="DE1817" s="43"/>
      <c r="DF1817" s="43"/>
      <c r="DG1817" s="43"/>
      <c r="DH1817" s="43"/>
      <c r="DI1817" s="43"/>
      <c r="DJ1817" s="43"/>
      <c r="DK1817" s="43"/>
      <c r="DL1817" s="43"/>
      <c r="DM1817" s="43"/>
      <c r="DN1817" s="43"/>
      <c r="DO1817" s="43"/>
      <c r="DP1817" s="43"/>
      <c r="DQ1817" s="43"/>
      <c r="DR1817" s="124"/>
      <c r="DS1817" s="43"/>
    </row>
    <row r="1818" spans="1:123" s="39" customFormat="1" hidden="1" x14ac:dyDescent="0.2">
      <c r="A1818" s="44" t="str">
        <f t="shared" si="729"/>
        <v>Redfield</v>
      </c>
      <c r="B1818" s="44" t="str">
        <f t="shared" si="728"/>
        <v>1,1-Dichloroethylene</v>
      </c>
      <c r="C1818" s="38" t="s">
        <v>2587</v>
      </c>
      <c r="D1818" s="38" t="str">
        <f t="shared" si="735"/>
        <v>SI</v>
      </c>
      <c r="E1818" s="189" t="s">
        <v>371</v>
      </c>
      <c r="F1818" s="155" t="str">
        <f t="shared" si="731"/>
        <v>Residence 233</v>
      </c>
      <c r="G1818" s="44" t="str">
        <f t="shared" si="730"/>
        <v>residential</v>
      </c>
      <c r="H1818" s="44" t="str">
        <f t="shared" si="746"/>
        <v>Crawlspace</v>
      </c>
      <c r="I1818" s="38" t="str">
        <f t="shared" si="736"/>
        <v>Y</v>
      </c>
      <c r="J1818" s="38" t="str">
        <f t="shared" si="737"/>
        <v>Y</v>
      </c>
      <c r="K1818" s="38" t="str">
        <f t="shared" si="750"/>
        <v>Y</v>
      </c>
      <c r="L1818" s="44"/>
      <c r="M1818" s="38" t="str">
        <f t="shared" si="743"/>
        <v/>
      </c>
      <c r="N1818" s="38" t="str">
        <f t="shared" si="744"/>
        <v/>
      </c>
      <c r="O1818" s="38" t="str">
        <f t="shared" si="739"/>
        <v/>
      </c>
      <c r="P1818" s="44"/>
      <c r="Q1818" s="44"/>
      <c r="R1818" s="44"/>
      <c r="S1818" s="44"/>
      <c r="T1818" s="44"/>
      <c r="U1818" s="44"/>
      <c r="V1818" s="44"/>
      <c r="W1818" s="44"/>
      <c r="X1818" s="44"/>
      <c r="Y1818" s="38" t="str">
        <f t="shared" si="747"/>
        <v>Y</v>
      </c>
      <c r="Z1818" s="38" t="str">
        <f t="shared" si="748"/>
        <v>Y</v>
      </c>
      <c r="AA1818" s="38" t="str">
        <f t="shared" si="745"/>
        <v>Y</v>
      </c>
      <c r="AC1818" s="59"/>
      <c r="AD1818" s="204"/>
      <c r="AE1818" s="38"/>
      <c r="AF1818" s="38"/>
      <c r="AG1818" s="125">
        <f t="shared" si="740"/>
        <v>873.42100000000005</v>
      </c>
      <c r="AH1818" s="39">
        <v>11</v>
      </c>
      <c r="AI1818" s="123">
        <f t="shared" si="741"/>
        <v>573394.54079013283</v>
      </c>
      <c r="AM1818" s="40">
        <f t="shared" si="732"/>
        <v>1.29999995231628</v>
      </c>
      <c r="AN1818" s="39">
        <f t="shared" si="749"/>
        <v>0.8</v>
      </c>
      <c r="AO1818" s="204">
        <f t="shared" si="742"/>
        <v>2.2671997374179585E-6</v>
      </c>
      <c r="AP1818" s="204"/>
      <c r="AQ1818" s="59"/>
      <c r="AR1818" s="59"/>
      <c r="AS1818" s="115">
        <f t="shared" si="733"/>
        <v>1</v>
      </c>
      <c r="AT1818" s="115">
        <f t="shared" si="734"/>
        <v>0</v>
      </c>
      <c r="AU1818" s="115"/>
      <c r="AV1818" s="115"/>
      <c r="AY1818" s="115"/>
      <c r="AZ1818" s="115"/>
      <c r="BA1818" s="43">
        <v>49</v>
      </c>
      <c r="BB1818" s="43" t="s">
        <v>750</v>
      </c>
      <c r="BC1818" s="189" t="s">
        <v>554</v>
      </c>
      <c r="BD1818" t="s">
        <v>851</v>
      </c>
      <c r="BE1818" s="37" t="s">
        <v>656</v>
      </c>
      <c r="BF1818" s="38"/>
      <c r="BG1818" s="43"/>
      <c r="BH1818" s="189" t="s">
        <v>71</v>
      </c>
      <c r="BI1818" s="43" t="s">
        <v>1387</v>
      </c>
      <c r="BJ1818" s="43" t="s">
        <v>1388</v>
      </c>
      <c r="BK1818" s="189" t="s">
        <v>1489</v>
      </c>
      <c r="BN1818" s="43"/>
      <c r="BO1818" s="43" t="s">
        <v>1395</v>
      </c>
      <c r="BP1818" s="48" t="s">
        <v>1406</v>
      </c>
      <c r="BS1818" s="43" t="s">
        <v>538</v>
      </c>
      <c r="BT1818" s="190" t="s">
        <v>2322</v>
      </c>
      <c r="BU1818" s="190"/>
      <c r="BV1818" s="190"/>
      <c r="BW1818" s="249">
        <v>36007</v>
      </c>
      <c r="BX1818" s="249"/>
      <c r="BY1818" s="48" t="s">
        <v>451</v>
      </c>
      <c r="BZ1818" s="191">
        <v>1.29999995231628</v>
      </c>
      <c r="CA1818" s="43" t="s">
        <v>1396</v>
      </c>
      <c r="CD1818" s="124" t="s">
        <v>1397</v>
      </c>
      <c r="CE1818" s="43"/>
      <c r="CR1818" s="43" t="s">
        <v>751</v>
      </c>
      <c r="CU1818" s="192">
        <v>86.396900000000002</v>
      </c>
      <c r="CV1818" s="39" t="s">
        <v>1395</v>
      </c>
      <c r="CW1818" s="2"/>
      <c r="CX1818" s="193"/>
      <c r="CY1818" s="39" t="s">
        <v>2438</v>
      </c>
      <c r="CZ1818" s="192">
        <v>873.42100000000005</v>
      </c>
      <c r="DA1818" s="43" t="s">
        <v>2046</v>
      </c>
      <c r="DD1818" s="43" t="s">
        <v>1397</v>
      </c>
      <c r="DE1818" s="43"/>
      <c r="DF1818" s="43"/>
      <c r="DG1818" s="43"/>
      <c r="DH1818" s="43"/>
      <c r="DI1818" s="43"/>
      <c r="DJ1818" s="43"/>
      <c r="DK1818" s="43"/>
      <c r="DL1818" s="43"/>
      <c r="DM1818" s="43"/>
      <c r="DN1818" s="43"/>
      <c r="DO1818" s="43"/>
      <c r="DP1818" s="43"/>
      <c r="DQ1818" s="43"/>
      <c r="DR1818" s="124"/>
      <c r="DS1818" s="43"/>
    </row>
    <row r="1819" spans="1:123" s="39" customFormat="1" hidden="1" x14ac:dyDescent="0.2">
      <c r="A1819" s="44" t="str">
        <f t="shared" si="729"/>
        <v>Redfield</v>
      </c>
      <c r="B1819" s="44" t="str">
        <f t="shared" si="728"/>
        <v>1,1-Dichloroethylene</v>
      </c>
      <c r="C1819" s="38" t="s">
        <v>2587</v>
      </c>
      <c r="D1819" s="38" t="str">
        <f t="shared" si="735"/>
        <v>SI</v>
      </c>
      <c r="E1819" s="189" t="s">
        <v>371</v>
      </c>
      <c r="F1819" s="155" t="str">
        <f t="shared" si="731"/>
        <v>Residence 234</v>
      </c>
      <c r="G1819" s="44" t="str">
        <f t="shared" si="730"/>
        <v>residential</v>
      </c>
      <c r="H1819" s="44" t="str">
        <f t="shared" si="746"/>
        <v>Basement</v>
      </c>
      <c r="I1819" s="38" t="str">
        <f t="shared" si="736"/>
        <v>Y</v>
      </c>
      <c r="J1819" s="38" t="str">
        <f t="shared" si="737"/>
        <v>Y</v>
      </c>
      <c r="K1819" s="38" t="str">
        <f t="shared" si="750"/>
        <v>Y</v>
      </c>
      <c r="L1819" s="44"/>
      <c r="M1819" s="38" t="str">
        <f t="shared" si="743"/>
        <v/>
      </c>
      <c r="N1819" s="38" t="str">
        <f t="shared" si="744"/>
        <v/>
      </c>
      <c r="O1819" s="38" t="str">
        <f t="shared" si="739"/>
        <v/>
      </c>
      <c r="P1819" s="44"/>
      <c r="Q1819" s="44"/>
      <c r="R1819" s="44"/>
      <c r="S1819" s="44"/>
      <c r="T1819" s="44"/>
      <c r="U1819" s="44"/>
      <c r="V1819" s="44"/>
      <c r="W1819" s="44"/>
      <c r="X1819" s="44"/>
      <c r="Y1819" s="38" t="str">
        <f t="shared" si="747"/>
        <v>Y</v>
      </c>
      <c r="Z1819" s="38" t="str">
        <f t="shared" si="748"/>
        <v>Y</v>
      </c>
      <c r="AA1819" s="38" t="str">
        <f t="shared" si="745"/>
        <v>Y</v>
      </c>
      <c r="AC1819" s="59"/>
      <c r="AD1819" s="204"/>
      <c r="AE1819" s="38"/>
      <c r="AF1819" s="38"/>
      <c r="AG1819" s="125">
        <f t="shared" si="740"/>
        <v>590.64400000000001</v>
      </c>
      <c r="AH1819" s="39">
        <v>11</v>
      </c>
      <c r="AI1819" s="123">
        <f t="shared" si="741"/>
        <v>387753.49476420565</v>
      </c>
      <c r="AM1819" s="40">
        <f t="shared" si="732"/>
        <v>38</v>
      </c>
      <c r="AN1819" s="39">
        <f t="shared" si="749"/>
        <v>0.8</v>
      </c>
      <c r="AO1819" s="204">
        <f t="shared" si="742"/>
        <v>9.8000406219698785E-5</v>
      </c>
      <c r="AP1819" s="204"/>
      <c r="AQ1819" s="59"/>
      <c r="AR1819" s="59"/>
      <c r="AS1819" s="115">
        <f t="shared" si="733"/>
        <v>1</v>
      </c>
      <c r="AT1819" s="115">
        <f t="shared" si="734"/>
        <v>0</v>
      </c>
      <c r="AU1819" s="115"/>
      <c r="AV1819" s="115"/>
      <c r="AY1819" s="115"/>
      <c r="AZ1819" s="115"/>
      <c r="BA1819" s="43">
        <v>49</v>
      </c>
      <c r="BB1819" s="43" t="s">
        <v>750</v>
      </c>
      <c r="BC1819" s="189" t="s">
        <v>554</v>
      </c>
      <c r="BD1819" t="s">
        <v>851</v>
      </c>
      <c r="BE1819" s="37" t="s">
        <v>656</v>
      </c>
      <c r="BF1819" s="38"/>
      <c r="BG1819" s="43"/>
      <c r="BH1819" s="189" t="s">
        <v>72</v>
      </c>
      <c r="BI1819" s="43" t="s">
        <v>1387</v>
      </c>
      <c r="BJ1819" s="43" t="s">
        <v>1388</v>
      </c>
      <c r="BK1819" s="189" t="s">
        <v>573</v>
      </c>
      <c r="BN1819" s="43"/>
      <c r="BO1819" s="43" t="s">
        <v>1395</v>
      </c>
      <c r="BP1819" s="48" t="s">
        <v>1406</v>
      </c>
      <c r="BS1819" s="43" t="s">
        <v>538</v>
      </c>
      <c r="BT1819" s="190" t="s">
        <v>2320</v>
      </c>
      <c r="BU1819" s="190"/>
      <c r="BV1819" s="190"/>
      <c r="BW1819" s="249">
        <v>36011</v>
      </c>
      <c r="BX1819" s="249"/>
      <c r="BY1819" s="48" t="s">
        <v>451</v>
      </c>
      <c r="BZ1819" s="191">
        <v>38</v>
      </c>
      <c r="CA1819" s="43" t="s">
        <v>1396</v>
      </c>
      <c r="CD1819" s="124" t="s">
        <v>1397</v>
      </c>
      <c r="CE1819" s="43"/>
      <c r="CR1819" s="43" t="s">
        <v>751</v>
      </c>
      <c r="CU1819" s="192">
        <v>111.321</v>
      </c>
      <c r="CV1819" s="39" t="s">
        <v>1395</v>
      </c>
      <c r="CW1819" s="2"/>
      <c r="CX1819" s="193"/>
      <c r="CY1819" s="39" t="s">
        <v>2438</v>
      </c>
      <c r="CZ1819" s="192">
        <v>590.64400000000001</v>
      </c>
      <c r="DA1819" s="43" t="s">
        <v>2046</v>
      </c>
      <c r="DD1819" s="43" t="s">
        <v>1397</v>
      </c>
      <c r="DE1819" s="43"/>
      <c r="DF1819" s="43"/>
      <c r="DG1819" s="43"/>
      <c r="DH1819" s="43"/>
      <c r="DI1819" s="43"/>
      <c r="DJ1819" s="43"/>
      <c r="DK1819" s="43"/>
      <c r="DL1819" s="43"/>
      <c r="DM1819" s="43"/>
      <c r="DN1819" s="43"/>
      <c r="DO1819" s="43"/>
      <c r="DP1819" s="43"/>
      <c r="DQ1819" s="43"/>
      <c r="DR1819" s="124"/>
      <c r="DS1819" s="43"/>
    </row>
    <row r="1820" spans="1:123" s="39" customFormat="1" hidden="1" x14ac:dyDescent="0.2">
      <c r="A1820" s="44" t="str">
        <f t="shared" si="729"/>
        <v>Redfield</v>
      </c>
      <c r="B1820" s="44" t="str">
        <f t="shared" si="728"/>
        <v>1,1-Dichloroethylene</v>
      </c>
      <c r="C1820" s="38" t="s">
        <v>2587</v>
      </c>
      <c r="D1820" s="38" t="str">
        <f t="shared" si="735"/>
        <v>SI</v>
      </c>
      <c r="E1820" s="189" t="s">
        <v>371</v>
      </c>
      <c r="F1820" s="155" t="str">
        <f t="shared" si="731"/>
        <v>Residence 235</v>
      </c>
      <c r="G1820" s="44" t="str">
        <f t="shared" si="730"/>
        <v>residential</v>
      </c>
      <c r="H1820" s="44" t="str">
        <f t="shared" si="746"/>
        <v>Crawlspace</v>
      </c>
      <c r="I1820" s="38" t="str">
        <f t="shared" si="736"/>
        <v>Y</v>
      </c>
      <c r="J1820" s="38" t="str">
        <f t="shared" si="737"/>
        <v>Y</v>
      </c>
      <c r="K1820" s="38" t="str">
        <f t="shared" si="750"/>
        <v>Y</v>
      </c>
      <c r="L1820" s="44"/>
      <c r="M1820" s="38" t="str">
        <f t="shared" si="743"/>
        <v/>
      </c>
      <c r="N1820" s="38" t="str">
        <f t="shared" si="744"/>
        <v/>
      </c>
      <c r="O1820" s="38" t="str">
        <f t="shared" si="739"/>
        <v/>
      </c>
      <c r="P1820" s="44"/>
      <c r="Q1820" s="44"/>
      <c r="R1820" s="44"/>
      <c r="S1820" s="44"/>
      <c r="T1820" s="44"/>
      <c r="U1820" s="44"/>
      <c r="V1820" s="44"/>
      <c r="W1820" s="44"/>
      <c r="X1820" s="44"/>
      <c r="Y1820" s="38" t="str">
        <f t="shared" si="747"/>
        <v>Y</v>
      </c>
      <c r="Z1820" s="38" t="str">
        <f t="shared" si="748"/>
        <v>Y</v>
      </c>
      <c r="AA1820" s="38" t="str">
        <f t="shared" si="745"/>
        <v>Y</v>
      </c>
      <c r="AC1820" s="59"/>
      <c r="AD1820" s="204"/>
      <c r="AE1820" s="38"/>
      <c r="AF1820" s="38"/>
      <c r="AG1820" s="125">
        <f t="shared" si="740"/>
        <v>999.995</v>
      </c>
      <c r="AH1820" s="39">
        <v>11</v>
      </c>
      <c r="AI1820" s="123">
        <f t="shared" si="741"/>
        <v>656489.45218563429</v>
      </c>
      <c r="AM1820" s="40">
        <f t="shared" si="732"/>
        <v>4.1999998092651296</v>
      </c>
      <c r="AN1820" s="39">
        <f t="shared" si="749"/>
        <v>0.8</v>
      </c>
      <c r="AO1820" s="204">
        <f t="shared" si="742"/>
        <v>6.397665332294636E-6</v>
      </c>
      <c r="AP1820" s="204"/>
      <c r="AQ1820" s="59"/>
      <c r="AR1820" s="59"/>
      <c r="AS1820" s="115">
        <f t="shared" si="733"/>
        <v>1</v>
      </c>
      <c r="AT1820" s="115">
        <f t="shared" si="734"/>
        <v>0</v>
      </c>
      <c r="AU1820" s="115"/>
      <c r="AV1820" s="115"/>
      <c r="AY1820" s="115"/>
      <c r="AZ1820" s="115"/>
      <c r="BA1820" s="43">
        <v>49</v>
      </c>
      <c r="BB1820" s="43" t="s">
        <v>750</v>
      </c>
      <c r="BC1820" s="189" t="s">
        <v>554</v>
      </c>
      <c r="BD1820" t="s">
        <v>851</v>
      </c>
      <c r="BE1820" s="37" t="s">
        <v>656</v>
      </c>
      <c r="BF1820" s="38"/>
      <c r="BG1820" s="43"/>
      <c r="BH1820" s="189" t="s">
        <v>73</v>
      </c>
      <c r="BI1820" s="43" t="s">
        <v>1387</v>
      </c>
      <c r="BJ1820" s="43" t="s">
        <v>1388</v>
      </c>
      <c r="BK1820" s="189" t="s">
        <v>1489</v>
      </c>
      <c r="BN1820" s="43"/>
      <c r="BO1820" s="43" t="s">
        <v>1395</v>
      </c>
      <c r="BP1820" s="48" t="s">
        <v>1406</v>
      </c>
      <c r="BS1820" s="43" t="s">
        <v>538</v>
      </c>
      <c r="BT1820" s="190" t="s">
        <v>2325</v>
      </c>
      <c r="BU1820" s="190"/>
      <c r="BV1820" s="190"/>
      <c r="BW1820" s="249">
        <v>36005</v>
      </c>
      <c r="BX1820" s="249"/>
      <c r="BY1820" s="48" t="s">
        <v>451</v>
      </c>
      <c r="BZ1820" s="191">
        <v>4.1999998092651296</v>
      </c>
      <c r="CA1820" s="43" t="s">
        <v>1396</v>
      </c>
      <c r="CD1820" s="124" t="s">
        <v>1397</v>
      </c>
      <c r="CE1820" s="43"/>
      <c r="CR1820" s="43" t="s">
        <v>751</v>
      </c>
      <c r="CU1820" s="192">
        <v>105.569</v>
      </c>
      <c r="CV1820" s="39" t="s">
        <v>1395</v>
      </c>
      <c r="CW1820" s="2"/>
      <c r="CX1820" s="193"/>
      <c r="CY1820" s="39" t="s">
        <v>2438</v>
      </c>
      <c r="CZ1820" s="192">
        <v>999.995</v>
      </c>
      <c r="DA1820" s="43" t="s">
        <v>2046</v>
      </c>
      <c r="DD1820" s="43" t="s">
        <v>1397</v>
      </c>
      <c r="DE1820" s="43"/>
      <c r="DF1820" s="43"/>
      <c r="DG1820" s="43"/>
      <c r="DH1820" s="43"/>
      <c r="DI1820" s="43"/>
      <c r="DJ1820" s="43"/>
      <c r="DK1820" s="43"/>
      <c r="DL1820" s="43"/>
      <c r="DM1820" s="43"/>
      <c r="DN1820" s="43"/>
      <c r="DO1820" s="43"/>
      <c r="DP1820" s="43"/>
      <c r="DQ1820" s="43"/>
      <c r="DR1820" s="124"/>
      <c r="DS1820" s="43"/>
    </row>
    <row r="1821" spans="1:123" s="39" customFormat="1" hidden="1" x14ac:dyDescent="0.2">
      <c r="A1821" s="44" t="str">
        <f t="shared" si="729"/>
        <v>Redfield</v>
      </c>
      <c r="B1821" s="44" t="str">
        <f t="shared" si="728"/>
        <v>1,1-Dichloroethylene</v>
      </c>
      <c r="C1821" s="38" t="s">
        <v>2587</v>
      </c>
      <c r="D1821" s="38" t="str">
        <f t="shared" si="735"/>
        <v>SI</v>
      </c>
      <c r="E1821" s="189" t="s">
        <v>371</v>
      </c>
      <c r="F1821" s="155" t="str">
        <f t="shared" si="731"/>
        <v>Residence 236</v>
      </c>
      <c r="G1821" s="44" t="str">
        <f t="shared" si="730"/>
        <v>residential</v>
      </c>
      <c r="H1821" s="44" t="str">
        <f t="shared" si="746"/>
        <v>Basement</v>
      </c>
      <c r="I1821" s="38" t="str">
        <f t="shared" si="736"/>
        <v>Y</v>
      </c>
      <c r="J1821" s="38" t="str">
        <f t="shared" si="737"/>
        <v>Y</v>
      </c>
      <c r="K1821" s="38" t="str">
        <f t="shared" si="750"/>
        <v>Y</v>
      </c>
      <c r="L1821" s="44"/>
      <c r="M1821" s="38" t="str">
        <f t="shared" si="743"/>
        <v/>
      </c>
      <c r="N1821" s="38" t="str">
        <f t="shared" si="744"/>
        <v/>
      </c>
      <c r="O1821" s="38" t="str">
        <f t="shared" si="739"/>
        <v/>
      </c>
      <c r="P1821" s="44"/>
      <c r="Q1821" s="44"/>
      <c r="R1821" s="44"/>
      <c r="S1821" s="44"/>
      <c r="T1821" s="44"/>
      <c r="U1821" s="44"/>
      <c r="V1821" s="44"/>
      <c r="W1821" s="44"/>
      <c r="X1821" s="44"/>
      <c r="Y1821" s="38" t="str">
        <f t="shared" si="747"/>
        <v>Y</v>
      </c>
      <c r="Z1821" s="38" t="str">
        <f t="shared" si="748"/>
        <v>Y</v>
      </c>
      <c r="AA1821" s="38" t="str">
        <f t="shared" si="745"/>
        <v>Y</v>
      </c>
      <c r="AC1821" s="59"/>
      <c r="AD1821" s="204"/>
      <c r="AE1821" s="38"/>
      <c r="AF1821" s="38"/>
      <c r="AG1821" s="125">
        <f t="shared" si="740"/>
        <v>927.32</v>
      </c>
      <c r="AH1821" s="39">
        <v>11</v>
      </c>
      <c r="AI1821" s="123">
        <f t="shared" si="741"/>
        <v>608778.84269499592</v>
      </c>
      <c r="AM1821" s="40">
        <f t="shared" si="732"/>
        <v>3.70000004768371</v>
      </c>
      <c r="AN1821" s="39">
        <f t="shared" si="749"/>
        <v>0.8</v>
      </c>
      <c r="AO1821" s="204">
        <f t="shared" si="742"/>
        <v>6.0777408612037556E-6</v>
      </c>
      <c r="AP1821" s="204"/>
      <c r="AQ1821" s="59"/>
      <c r="AR1821" s="59"/>
      <c r="AS1821" s="115">
        <f t="shared" si="733"/>
        <v>1</v>
      </c>
      <c r="AT1821" s="115">
        <f t="shared" si="734"/>
        <v>0</v>
      </c>
      <c r="AU1821" s="115"/>
      <c r="AV1821" s="115"/>
      <c r="AY1821" s="115"/>
      <c r="AZ1821" s="115"/>
      <c r="BA1821" s="43">
        <v>49</v>
      </c>
      <c r="BB1821" s="43" t="s">
        <v>750</v>
      </c>
      <c r="BC1821" s="189" t="s">
        <v>554</v>
      </c>
      <c r="BD1821" t="s">
        <v>851</v>
      </c>
      <c r="BE1821" s="37" t="s">
        <v>656</v>
      </c>
      <c r="BF1821" s="38"/>
      <c r="BG1821" s="43"/>
      <c r="BH1821" s="189" t="s">
        <v>74</v>
      </c>
      <c r="BI1821" s="43" t="s">
        <v>1387</v>
      </c>
      <c r="BJ1821" s="43" t="s">
        <v>1388</v>
      </c>
      <c r="BK1821" s="189" t="s">
        <v>573</v>
      </c>
      <c r="BN1821" s="43"/>
      <c r="BO1821" s="43" t="s">
        <v>1395</v>
      </c>
      <c r="BP1821" s="48" t="s">
        <v>1406</v>
      </c>
      <c r="BS1821" s="43" t="s">
        <v>538</v>
      </c>
      <c r="BT1821" s="190" t="s">
        <v>2334</v>
      </c>
      <c r="BU1821" s="190"/>
      <c r="BV1821" s="190"/>
      <c r="BW1821" s="249">
        <v>35998</v>
      </c>
      <c r="BX1821" s="249"/>
      <c r="BY1821" s="48" t="s">
        <v>451</v>
      </c>
      <c r="BZ1821" s="191">
        <v>3.70000004768371</v>
      </c>
      <c r="CA1821" s="43" t="s">
        <v>1396</v>
      </c>
      <c r="CD1821" s="124" t="s">
        <v>1397</v>
      </c>
      <c r="CE1821" s="43"/>
      <c r="CR1821" s="43" t="s">
        <v>751</v>
      </c>
      <c r="CU1821" s="192">
        <v>126.48099999999999</v>
      </c>
      <c r="CV1821" s="39" t="s">
        <v>1395</v>
      </c>
      <c r="CW1821" s="2"/>
      <c r="CX1821" s="193"/>
      <c r="CY1821" s="39" t="s">
        <v>2438</v>
      </c>
      <c r="CZ1821" s="192">
        <v>927.32</v>
      </c>
      <c r="DA1821" s="43" t="s">
        <v>2046</v>
      </c>
      <c r="DD1821" s="43" t="s">
        <v>1397</v>
      </c>
      <c r="DE1821" s="43"/>
      <c r="DF1821" s="43"/>
      <c r="DG1821" s="43"/>
      <c r="DH1821" s="43"/>
      <c r="DI1821" s="43"/>
      <c r="DJ1821" s="43"/>
      <c r="DK1821" s="43"/>
      <c r="DL1821" s="43"/>
      <c r="DM1821" s="43"/>
      <c r="DN1821" s="43"/>
      <c r="DO1821" s="43"/>
      <c r="DP1821" s="43"/>
      <c r="DQ1821" s="43"/>
      <c r="DR1821" s="124"/>
      <c r="DS1821" s="43"/>
    </row>
    <row r="1822" spans="1:123" s="39" customFormat="1" hidden="1" x14ac:dyDescent="0.2">
      <c r="A1822" s="44" t="str">
        <f t="shared" si="729"/>
        <v>Redfield</v>
      </c>
      <c r="B1822" s="44" t="str">
        <f t="shared" si="728"/>
        <v>1,1-Dichloroethylene</v>
      </c>
      <c r="C1822" s="38" t="s">
        <v>2587</v>
      </c>
      <c r="D1822" s="38" t="str">
        <f t="shared" si="735"/>
        <v>SI</v>
      </c>
      <c r="E1822" s="189" t="s">
        <v>371</v>
      </c>
      <c r="F1822" s="155" t="str">
        <f t="shared" si="731"/>
        <v>Residence 237</v>
      </c>
      <c r="G1822" s="44" t="str">
        <f t="shared" si="730"/>
        <v>residential</v>
      </c>
      <c r="H1822" s="44" t="str">
        <f t="shared" si="746"/>
        <v>Basement</v>
      </c>
      <c r="I1822" s="38" t="str">
        <f t="shared" si="736"/>
        <v>Y</v>
      </c>
      <c r="J1822" s="38" t="str">
        <f t="shared" si="737"/>
        <v>Y</v>
      </c>
      <c r="K1822" s="38" t="str">
        <f t="shared" si="750"/>
        <v>Y</v>
      </c>
      <c r="L1822" s="44"/>
      <c r="M1822" s="38" t="str">
        <f t="shared" si="743"/>
        <v/>
      </c>
      <c r="N1822" s="38" t="str">
        <f t="shared" si="744"/>
        <v/>
      </c>
      <c r="O1822" s="38" t="str">
        <f t="shared" si="739"/>
        <v/>
      </c>
      <c r="P1822" s="44"/>
      <c r="Q1822" s="44"/>
      <c r="R1822" s="44"/>
      <c r="S1822" s="44"/>
      <c r="T1822" s="44"/>
      <c r="U1822" s="44"/>
      <c r="V1822" s="44"/>
      <c r="W1822" s="44"/>
      <c r="X1822" s="44"/>
      <c r="Y1822" s="38" t="str">
        <f t="shared" si="747"/>
        <v>Y</v>
      </c>
      <c r="Z1822" s="38" t="str">
        <f t="shared" si="748"/>
        <v>Y</v>
      </c>
      <c r="AA1822" s="38" t="str">
        <f t="shared" si="745"/>
        <v>Y</v>
      </c>
      <c r="AC1822" s="59"/>
      <c r="AD1822" s="204"/>
      <c r="AE1822" s="38"/>
      <c r="AF1822" s="38"/>
      <c r="AG1822" s="125">
        <f t="shared" si="740"/>
        <v>11.3988</v>
      </c>
      <c r="AH1822" s="39">
        <v>11</v>
      </c>
      <c r="AI1822" s="123">
        <f t="shared" si="741"/>
        <v>7483.2293837205261</v>
      </c>
      <c r="AM1822" s="40">
        <f t="shared" si="732"/>
        <v>2.20000004768371</v>
      </c>
      <c r="AN1822" s="39">
        <f t="shared" si="749"/>
        <v>0.8</v>
      </c>
      <c r="AO1822" s="204">
        <f t="shared" si="742"/>
        <v>2.9399072711438253E-4</v>
      </c>
      <c r="AP1822" s="204"/>
      <c r="AQ1822" s="59"/>
      <c r="AR1822" s="59"/>
      <c r="AS1822" s="115">
        <f t="shared" si="733"/>
        <v>1</v>
      </c>
      <c r="AT1822" s="115">
        <f t="shared" si="734"/>
        <v>0</v>
      </c>
      <c r="AU1822" s="115"/>
      <c r="AV1822" s="115"/>
      <c r="AY1822" s="115"/>
      <c r="AZ1822" s="115"/>
      <c r="BA1822" s="43">
        <v>49</v>
      </c>
      <c r="BB1822" s="43" t="s">
        <v>750</v>
      </c>
      <c r="BC1822" s="189" t="s">
        <v>554</v>
      </c>
      <c r="BD1822" t="s">
        <v>851</v>
      </c>
      <c r="BE1822" s="37" t="s">
        <v>656</v>
      </c>
      <c r="BF1822" s="38"/>
      <c r="BG1822" s="43"/>
      <c r="BH1822" s="189" t="s">
        <v>75</v>
      </c>
      <c r="BI1822" s="43" t="s">
        <v>1387</v>
      </c>
      <c r="BJ1822" s="43" t="s">
        <v>1388</v>
      </c>
      <c r="BK1822" s="189" t="s">
        <v>573</v>
      </c>
      <c r="BN1822" s="43"/>
      <c r="BO1822" s="43" t="s">
        <v>1395</v>
      </c>
      <c r="BP1822" s="48" t="s">
        <v>1406</v>
      </c>
      <c r="BS1822" s="43" t="s">
        <v>538</v>
      </c>
      <c r="BT1822" s="190" t="s">
        <v>2334</v>
      </c>
      <c r="BU1822" s="190"/>
      <c r="BV1822" s="190"/>
      <c r="BW1822" s="249">
        <v>35993</v>
      </c>
      <c r="BX1822" s="249"/>
      <c r="BY1822" s="48" t="s">
        <v>451</v>
      </c>
      <c r="BZ1822" s="191">
        <v>2.20000004768371</v>
      </c>
      <c r="CA1822" s="43" t="s">
        <v>1396</v>
      </c>
      <c r="CD1822" s="124" t="s">
        <v>1397</v>
      </c>
      <c r="CE1822" s="43"/>
      <c r="CR1822" s="43" t="s">
        <v>751</v>
      </c>
      <c r="CU1822" s="192">
        <v>97.5839</v>
      </c>
      <c r="CV1822" s="39" t="s">
        <v>1395</v>
      </c>
      <c r="CW1822" s="2"/>
      <c r="CX1822" s="193"/>
      <c r="CY1822" s="39" t="s">
        <v>2438</v>
      </c>
      <c r="CZ1822" s="192">
        <v>11.3988</v>
      </c>
      <c r="DA1822" s="43" t="s">
        <v>2046</v>
      </c>
      <c r="DD1822" s="43" t="s">
        <v>1397</v>
      </c>
      <c r="DE1822" s="43"/>
      <c r="DF1822" s="43"/>
      <c r="DG1822" s="43"/>
      <c r="DH1822" s="43"/>
      <c r="DI1822" s="43"/>
      <c r="DJ1822" s="43"/>
      <c r="DK1822" s="43"/>
      <c r="DL1822" s="43"/>
      <c r="DM1822" s="43"/>
      <c r="DN1822" s="43"/>
      <c r="DO1822" s="43"/>
      <c r="DP1822" s="43"/>
      <c r="DQ1822" s="43"/>
      <c r="DR1822" s="124"/>
      <c r="DS1822" s="43"/>
    </row>
    <row r="1823" spans="1:123" s="39" customFormat="1" hidden="1" x14ac:dyDescent="0.2">
      <c r="A1823" s="44" t="str">
        <f t="shared" si="729"/>
        <v>Redfield</v>
      </c>
      <c r="B1823" s="44" t="str">
        <f t="shared" si="728"/>
        <v>1,1-Dichloroethylene</v>
      </c>
      <c r="C1823" s="38" t="s">
        <v>2587</v>
      </c>
      <c r="D1823" s="38" t="str">
        <f t="shared" si="735"/>
        <v>SI</v>
      </c>
      <c r="E1823" s="189" t="s">
        <v>371</v>
      </c>
      <c r="F1823" s="155" t="str">
        <f t="shared" si="731"/>
        <v>Residence 238</v>
      </c>
      <c r="G1823" s="44" t="str">
        <f t="shared" si="730"/>
        <v>residential</v>
      </c>
      <c r="H1823" s="44" t="str">
        <f t="shared" si="746"/>
        <v>Crawlspace</v>
      </c>
      <c r="I1823" s="38" t="str">
        <f t="shared" si="736"/>
        <v>Y</v>
      </c>
      <c r="J1823" s="38" t="str">
        <f t="shared" si="737"/>
        <v>Y</v>
      </c>
      <c r="K1823" s="38" t="str">
        <f t="shared" si="750"/>
        <v>Y</v>
      </c>
      <c r="L1823" s="44"/>
      <c r="M1823" s="38" t="str">
        <f t="shared" si="743"/>
        <v/>
      </c>
      <c r="N1823" s="38" t="str">
        <f t="shared" si="744"/>
        <v/>
      </c>
      <c r="O1823" s="38" t="str">
        <f t="shared" si="739"/>
        <v/>
      </c>
      <c r="P1823" s="44"/>
      <c r="Q1823" s="44"/>
      <c r="R1823" s="44"/>
      <c r="S1823" s="44"/>
      <c r="T1823" s="44"/>
      <c r="U1823" s="44"/>
      <c r="V1823" s="44"/>
      <c r="W1823" s="44"/>
      <c r="X1823" s="44"/>
      <c r="Y1823" s="38" t="str">
        <f t="shared" si="747"/>
        <v>Y</v>
      </c>
      <c r="Z1823" s="38" t="str">
        <f t="shared" si="748"/>
        <v>Y</v>
      </c>
      <c r="AA1823" s="38" t="str">
        <f t="shared" si="745"/>
        <v>Y</v>
      </c>
      <c r="AC1823" s="59"/>
      <c r="AD1823" s="204"/>
      <c r="AE1823" s="38"/>
      <c r="AF1823" s="38"/>
      <c r="AG1823" s="125">
        <f t="shared" si="740"/>
        <v>999.995</v>
      </c>
      <c r="AH1823" s="39">
        <v>11</v>
      </c>
      <c r="AI1823" s="123">
        <f t="shared" si="741"/>
        <v>656489.45218563429</v>
      </c>
      <c r="AM1823" s="40">
        <f t="shared" si="732"/>
        <v>1.5</v>
      </c>
      <c r="AN1823" s="39">
        <f t="shared" si="749"/>
        <v>0.8</v>
      </c>
      <c r="AO1823" s="204">
        <f t="shared" si="742"/>
        <v>2.2848805795829419E-6</v>
      </c>
      <c r="AP1823" s="204"/>
      <c r="AQ1823" s="59"/>
      <c r="AR1823" s="59"/>
      <c r="AS1823" s="115">
        <f t="shared" si="733"/>
        <v>1</v>
      </c>
      <c r="AT1823" s="115">
        <f t="shared" si="734"/>
        <v>0</v>
      </c>
      <c r="AU1823" s="115"/>
      <c r="AV1823" s="115"/>
      <c r="AY1823" s="115"/>
      <c r="AZ1823" s="115"/>
      <c r="BA1823" s="43">
        <v>49</v>
      </c>
      <c r="BB1823" s="43" t="s">
        <v>750</v>
      </c>
      <c r="BC1823" s="189" t="s">
        <v>554</v>
      </c>
      <c r="BD1823" t="s">
        <v>851</v>
      </c>
      <c r="BE1823" s="37" t="s">
        <v>656</v>
      </c>
      <c r="BF1823" s="38"/>
      <c r="BG1823" s="43"/>
      <c r="BH1823" s="189" t="s">
        <v>76</v>
      </c>
      <c r="BI1823" s="43" t="s">
        <v>1387</v>
      </c>
      <c r="BJ1823" s="43" t="s">
        <v>1388</v>
      </c>
      <c r="BK1823" s="189" t="s">
        <v>1489</v>
      </c>
      <c r="BN1823" s="43"/>
      <c r="BO1823" s="43" t="s">
        <v>1395</v>
      </c>
      <c r="BP1823" s="48" t="s">
        <v>1406</v>
      </c>
      <c r="BS1823" s="43" t="s">
        <v>538</v>
      </c>
      <c r="BT1823" s="190" t="s">
        <v>2325</v>
      </c>
      <c r="BU1823" s="190"/>
      <c r="BV1823" s="190"/>
      <c r="BW1823" s="249">
        <v>36025</v>
      </c>
      <c r="BX1823" s="249"/>
      <c r="BY1823" s="48" t="s">
        <v>451</v>
      </c>
      <c r="BZ1823" s="191">
        <v>1.5</v>
      </c>
      <c r="CA1823" s="43" t="s">
        <v>1396</v>
      </c>
      <c r="CD1823" s="124" t="s">
        <v>1397</v>
      </c>
      <c r="CE1823" s="43"/>
      <c r="CR1823" s="43" t="s">
        <v>751</v>
      </c>
      <c r="CU1823" s="192">
        <v>134.07</v>
      </c>
      <c r="CV1823" s="39" t="s">
        <v>1395</v>
      </c>
      <c r="CW1823" s="2"/>
      <c r="CX1823" s="193"/>
      <c r="CY1823" s="39" t="s">
        <v>2438</v>
      </c>
      <c r="CZ1823" s="192">
        <v>999.995</v>
      </c>
      <c r="DA1823" s="43" t="s">
        <v>2046</v>
      </c>
      <c r="DD1823" s="43" t="s">
        <v>1397</v>
      </c>
      <c r="DE1823" s="43"/>
      <c r="DF1823" s="43"/>
      <c r="DG1823" s="43"/>
      <c r="DH1823" s="43"/>
      <c r="DI1823" s="43"/>
      <c r="DJ1823" s="43"/>
      <c r="DK1823" s="43"/>
      <c r="DL1823" s="43"/>
      <c r="DM1823" s="43"/>
      <c r="DN1823" s="43"/>
      <c r="DO1823" s="43"/>
      <c r="DP1823" s="43"/>
      <c r="DQ1823" s="43"/>
      <c r="DR1823" s="124"/>
      <c r="DS1823" s="43"/>
    </row>
    <row r="1824" spans="1:123" s="39" customFormat="1" hidden="1" x14ac:dyDescent="0.2">
      <c r="A1824" s="44" t="str">
        <f t="shared" si="729"/>
        <v>Redfield</v>
      </c>
      <c r="B1824" s="44" t="str">
        <f t="shared" si="728"/>
        <v>1,1-Dichloroethylene</v>
      </c>
      <c r="C1824" s="38" t="s">
        <v>2587</v>
      </c>
      <c r="D1824" s="38" t="str">
        <f t="shared" si="735"/>
        <v>SI</v>
      </c>
      <c r="E1824" s="189" t="s">
        <v>371</v>
      </c>
      <c r="F1824" s="155" t="str">
        <f t="shared" si="731"/>
        <v>Residence 239</v>
      </c>
      <c r="G1824" s="44" t="str">
        <f t="shared" si="730"/>
        <v>residential</v>
      </c>
      <c r="H1824" s="44" t="str">
        <f t="shared" si="746"/>
        <v>Basement</v>
      </c>
      <c r="I1824" s="38" t="str">
        <f t="shared" si="736"/>
        <v>Y</v>
      </c>
      <c r="J1824" s="38" t="str">
        <f t="shared" si="737"/>
        <v>Y</v>
      </c>
      <c r="K1824" s="38" t="str">
        <f t="shared" si="750"/>
        <v>Y</v>
      </c>
      <c r="L1824" s="44"/>
      <c r="M1824" s="38" t="str">
        <f t="shared" si="743"/>
        <v/>
      </c>
      <c r="N1824" s="38" t="str">
        <f t="shared" si="744"/>
        <v/>
      </c>
      <c r="O1824" s="38" t="str">
        <f t="shared" si="739"/>
        <v/>
      </c>
      <c r="P1824" s="44"/>
      <c r="Q1824" s="44"/>
      <c r="R1824" s="44"/>
      <c r="S1824" s="44"/>
      <c r="T1824" s="44"/>
      <c r="U1824" s="44"/>
      <c r="V1824" s="44"/>
      <c r="W1824" s="44"/>
      <c r="X1824" s="44"/>
      <c r="Y1824" s="38" t="str">
        <f t="shared" si="747"/>
        <v>Y</v>
      </c>
      <c r="Z1824" s="38" t="str">
        <f t="shared" si="748"/>
        <v>Y</v>
      </c>
      <c r="AA1824" s="38" t="str">
        <f t="shared" si="745"/>
        <v>Y</v>
      </c>
      <c r="AC1824" s="59"/>
      <c r="AD1824" s="204"/>
      <c r="AE1824" s="38"/>
      <c r="AF1824" s="38"/>
      <c r="AG1824" s="125">
        <f t="shared" si="740"/>
        <v>999.995</v>
      </c>
      <c r="AH1824" s="39">
        <v>11</v>
      </c>
      <c r="AI1824" s="123">
        <f t="shared" si="741"/>
        <v>656489.45218563429</v>
      </c>
      <c r="AM1824" s="40">
        <f t="shared" si="732"/>
        <v>20</v>
      </c>
      <c r="AN1824" s="39">
        <f t="shared" si="749"/>
        <v>0.8</v>
      </c>
      <c r="AO1824" s="204">
        <f t="shared" si="742"/>
        <v>3.0465074394439225E-5</v>
      </c>
      <c r="AP1824" s="204"/>
      <c r="AQ1824" s="59"/>
      <c r="AR1824" s="59"/>
      <c r="AS1824" s="115">
        <f t="shared" si="733"/>
        <v>1</v>
      </c>
      <c r="AT1824" s="115">
        <f t="shared" si="734"/>
        <v>0</v>
      </c>
      <c r="AU1824" s="115"/>
      <c r="AV1824" s="115"/>
      <c r="AY1824" s="115"/>
      <c r="AZ1824" s="115"/>
      <c r="BA1824" s="43">
        <v>49</v>
      </c>
      <c r="BB1824" s="43" t="s">
        <v>750</v>
      </c>
      <c r="BC1824" s="189" t="s">
        <v>554</v>
      </c>
      <c r="BD1824" t="s">
        <v>851</v>
      </c>
      <c r="BE1824" s="37" t="s">
        <v>656</v>
      </c>
      <c r="BF1824" s="38"/>
      <c r="BG1824" s="43"/>
      <c r="BH1824" s="189" t="s">
        <v>77</v>
      </c>
      <c r="BI1824" s="43" t="s">
        <v>1387</v>
      </c>
      <c r="BJ1824" s="43" t="s">
        <v>1388</v>
      </c>
      <c r="BK1824" s="189" t="s">
        <v>573</v>
      </c>
      <c r="BN1824" s="43"/>
      <c r="BO1824" s="43" t="s">
        <v>1395</v>
      </c>
      <c r="BP1824" s="48" t="s">
        <v>1406</v>
      </c>
      <c r="BS1824" s="43" t="s">
        <v>538</v>
      </c>
      <c r="BT1824" s="190" t="s">
        <v>2325</v>
      </c>
      <c r="BU1824" s="190"/>
      <c r="BV1824" s="190"/>
      <c r="BW1824" s="249">
        <v>36004</v>
      </c>
      <c r="BX1824" s="249"/>
      <c r="BY1824" s="48" t="s">
        <v>451</v>
      </c>
      <c r="BZ1824" s="191">
        <v>20</v>
      </c>
      <c r="CA1824" s="43" t="s">
        <v>1396</v>
      </c>
      <c r="CD1824" s="124" t="s">
        <v>1397</v>
      </c>
      <c r="CE1824" s="43"/>
      <c r="CR1824" s="43" t="s">
        <v>751</v>
      </c>
      <c r="CU1824" s="192">
        <v>163.38800000000001</v>
      </c>
      <c r="CV1824" s="39" t="s">
        <v>1395</v>
      </c>
      <c r="CW1824" s="2"/>
      <c r="CX1824" s="193"/>
      <c r="CY1824" s="39" t="s">
        <v>2438</v>
      </c>
      <c r="CZ1824" s="192">
        <v>999.995</v>
      </c>
      <c r="DA1824" s="43" t="s">
        <v>2046</v>
      </c>
      <c r="DD1824" s="43" t="s">
        <v>1397</v>
      </c>
      <c r="DE1824" s="43"/>
      <c r="DF1824" s="43"/>
      <c r="DG1824" s="43"/>
      <c r="DH1824" s="43"/>
      <c r="DI1824" s="43"/>
      <c r="DJ1824" s="43"/>
      <c r="DK1824" s="43"/>
      <c r="DL1824" s="43"/>
      <c r="DM1824" s="43"/>
      <c r="DN1824" s="43"/>
      <c r="DO1824" s="43"/>
      <c r="DP1824" s="43"/>
      <c r="DQ1824" s="43"/>
      <c r="DR1824" s="124"/>
      <c r="DS1824" s="43"/>
    </row>
    <row r="1825" spans="1:123" s="39" customFormat="1" hidden="1" x14ac:dyDescent="0.2">
      <c r="A1825" s="44" t="str">
        <f t="shared" si="729"/>
        <v>Redfield</v>
      </c>
      <c r="B1825" s="44" t="str">
        <f t="shared" si="728"/>
        <v>1,1-Dichloroethylene</v>
      </c>
      <c r="C1825" s="38" t="s">
        <v>2587</v>
      </c>
      <c r="D1825" s="38" t="str">
        <f t="shared" si="735"/>
        <v>SI</v>
      </c>
      <c r="E1825" s="189" t="s">
        <v>371</v>
      </c>
      <c r="F1825" s="155" t="str">
        <f t="shared" si="731"/>
        <v>Residence 240</v>
      </c>
      <c r="G1825" s="44" t="str">
        <f t="shared" si="730"/>
        <v>residential</v>
      </c>
      <c r="H1825" s="44" t="str">
        <f t="shared" si="746"/>
        <v>Crawlspace</v>
      </c>
      <c r="I1825" s="38" t="str">
        <f t="shared" si="736"/>
        <v>Y</v>
      </c>
      <c r="J1825" s="38" t="str">
        <f t="shared" si="737"/>
        <v>Y</v>
      </c>
      <c r="K1825" s="38" t="str">
        <f t="shared" si="750"/>
        <v>Y</v>
      </c>
      <c r="L1825" s="44"/>
      <c r="M1825" s="38" t="str">
        <f t="shared" si="743"/>
        <v/>
      </c>
      <c r="N1825" s="38" t="str">
        <f t="shared" si="744"/>
        <v/>
      </c>
      <c r="O1825" s="38" t="str">
        <f t="shared" si="739"/>
        <v/>
      </c>
      <c r="P1825" s="44"/>
      <c r="Q1825" s="44"/>
      <c r="R1825" s="44"/>
      <c r="S1825" s="44"/>
      <c r="T1825" s="44"/>
      <c r="U1825" s="44"/>
      <c r="V1825" s="44"/>
      <c r="W1825" s="44"/>
      <c r="X1825" s="44"/>
      <c r="Y1825" s="38" t="str">
        <f t="shared" si="747"/>
        <v>Y</v>
      </c>
      <c r="Z1825" s="38" t="str">
        <f t="shared" si="748"/>
        <v>Y</v>
      </c>
      <c r="AA1825" s="38" t="str">
        <f t="shared" si="745"/>
        <v>Y</v>
      </c>
      <c r="AC1825" s="59"/>
      <c r="AD1825" s="204"/>
      <c r="AE1825" s="38"/>
      <c r="AF1825" s="38"/>
      <c r="AG1825" s="125">
        <f t="shared" si="740"/>
        <v>999.995</v>
      </c>
      <c r="AH1825" s="39">
        <v>11</v>
      </c>
      <c r="AI1825" s="123">
        <f t="shared" si="741"/>
        <v>656489.45218563429</v>
      </c>
      <c r="AM1825" s="40">
        <f t="shared" si="732"/>
        <v>1.1000000238418499</v>
      </c>
      <c r="AN1825" s="39">
        <f t="shared" si="749"/>
        <v>0.8</v>
      </c>
      <c r="AO1825" s="204">
        <f t="shared" si="742"/>
        <v>1.6755791280113439E-6</v>
      </c>
      <c r="AP1825" s="204"/>
      <c r="AQ1825" s="59"/>
      <c r="AR1825" s="59"/>
      <c r="AS1825" s="115">
        <f t="shared" si="733"/>
        <v>1</v>
      </c>
      <c r="AT1825" s="115">
        <f t="shared" si="734"/>
        <v>0</v>
      </c>
      <c r="AU1825" s="115"/>
      <c r="AV1825" s="115"/>
      <c r="AY1825" s="115"/>
      <c r="AZ1825" s="115"/>
      <c r="BA1825" s="43">
        <v>49</v>
      </c>
      <c r="BB1825" s="43" t="s">
        <v>750</v>
      </c>
      <c r="BC1825" s="189" t="s">
        <v>554</v>
      </c>
      <c r="BD1825" t="s">
        <v>851</v>
      </c>
      <c r="BE1825" s="37" t="s">
        <v>656</v>
      </c>
      <c r="BF1825" s="38"/>
      <c r="BG1825" s="43"/>
      <c r="BH1825" s="189" t="s">
        <v>78</v>
      </c>
      <c r="BI1825" s="43" t="s">
        <v>1387</v>
      </c>
      <c r="BJ1825" s="43" t="s">
        <v>1388</v>
      </c>
      <c r="BK1825" s="189" t="s">
        <v>1489</v>
      </c>
      <c r="BN1825" s="43"/>
      <c r="BO1825" s="43" t="s">
        <v>1395</v>
      </c>
      <c r="BP1825" s="48" t="s">
        <v>1406</v>
      </c>
      <c r="BS1825" s="43" t="s">
        <v>538</v>
      </c>
      <c r="BT1825" s="190" t="s">
        <v>2325</v>
      </c>
      <c r="BU1825" s="190"/>
      <c r="BV1825" s="190"/>
      <c r="BW1825" s="249">
        <v>35965</v>
      </c>
      <c r="BX1825" s="249"/>
      <c r="BY1825" s="48" t="s">
        <v>451</v>
      </c>
      <c r="BZ1825" s="191">
        <v>1.1000000238418499</v>
      </c>
      <c r="CA1825" s="43" t="s">
        <v>1396</v>
      </c>
      <c r="CD1825" s="124" t="s">
        <v>1397</v>
      </c>
      <c r="CE1825" s="43"/>
      <c r="CR1825" s="43" t="s">
        <v>751</v>
      </c>
      <c r="CU1825" s="192">
        <v>114.22499999999999</v>
      </c>
      <c r="CV1825" s="39" t="s">
        <v>1395</v>
      </c>
      <c r="CW1825" s="2"/>
      <c r="CX1825" s="193"/>
      <c r="CY1825" s="39" t="s">
        <v>2438</v>
      </c>
      <c r="CZ1825" s="192">
        <v>999.995</v>
      </c>
      <c r="DA1825" s="43" t="s">
        <v>2046</v>
      </c>
      <c r="DD1825" s="43" t="s">
        <v>1397</v>
      </c>
      <c r="DE1825" s="43"/>
      <c r="DF1825" s="43"/>
      <c r="DG1825" s="43"/>
      <c r="DH1825" s="43"/>
      <c r="DI1825" s="43"/>
      <c r="DJ1825" s="43"/>
      <c r="DK1825" s="43"/>
      <c r="DL1825" s="43"/>
      <c r="DM1825" s="43"/>
      <c r="DN1825" s="43"/>
      <c r="DO1825" s="43"/>
      <c r="DP1825" s="43"/>
      <c r="DQ1825" s="43"/>
      <c r="DR1825" s="124"/>
      <c r="DS1825" s="43"/>
    </row>
    <row r="1826" spans="1:123" s="39" customFormat="1" hidden="1" x14ac:dyDescent="0.2">
      <c r="A1826" s="44" t="str">
        <f t="shared" si="729"/>
        <v>Redfield</v>
      </c>
      <c r="B1826" s="44" t="str">
        <f t="shared" si="728"/>
        <v>1,1-Dichloroethylene</v>
      </c>
      <c r="C1826" s="38" t="s">
        <v>2587</v>
      </c>
      <c r="D1826" s="38" t="str">
        <f t="shared" si="735"/>
        <v>SI</v>
      </c>
      <c r="E1826" s="189" t="s">
        <v>371</v>
      </c>
      <c r="F1826" s="155" t="str">
        <f t="shared" si="731"/>
        <v>Residence 241</v>
      </c>
      <c r="G1826" s="44" t="str">
        <f t="shared" si="730"/>
        <v>residential</v>
      </c>
      <c r="H1826" s="44" t="str">
        <f t="shared" si="746"/>
        <v>Basement</v>
      </c>
      <c r="I1826" s="38" t="str">
        <f t="shared" si="736"/>
        <v>Y</v>
      </c>
      <c r="J1826" s="38" t="str">
        <f t="shared" si="737"/>
        <v>Y</v>
      </c>
      <c r="K1826" s="38" t="str">
        <f t="shared" si="750"/>
        <v>Y</v>
      </c>
      <c r="L1826" s="44"/>
      <c r="M1826" s="38" t="str">
        <f t="shared" si="743"/>
        <v/>
      </c>
      <c r="N1826" s="38" t="str">
        <f t="shared" si="744"/>
        <v/>
      </c>
      <c r="O1826" s="38" t="str">
        <f t="shared" si="739"/>
        <v/>
      </c>
      <c r="P1826" s="44"/>
      <c r="Q1826" s="44"/>
      <c r="R1826" s="44"/>
      <c r="S1826" s="44"/>
      <c r="T1826" s="44"/>
      <c r="U1826" s="44"/>
      <c r="V1826" s="44"/>
      <c r="W1826" s="44"/>
      <c r="X1826" s="44"/>
      <c r="Y1826" s="38" t="str">
        <f t="shared" si="747"/>
        <v>Y</v>
      </c>
      <c r="Z1826" s="38" t="str">
        <f t="shared" si="748"/>
        <v>Y</v>
      </c>
      <c r="AA1826" s="38" t="str">
        <f t="shared" si="745"/>
        <v>Y</v>
      </c>
      <c r="AC1826" s="59"/>
      <c r="AD1826" s="204"/>
      <c r="AE1826" s="38"/>
      <c r="AF1826" s="38"/>
      <c r="AG1826" s="125">
        <f t="shared" si="740"/>
        <v>999.995</v>
      </c>
      <c r="AH1826" s="39">
        <v>11</v>
      </c>
      <c r="AI1826" s="123">
        <f t="shared" si="741"/>
        <v>656489.45218563429</v>
      </c>
      <c r="AM1826" s="40">
        <f t="shared" si="732"/>
        <v>12</v>
      </c>
      <c r="AN1826" s="39">
        <f t="shared" si="749"/>
        <v>0.8</v>
      </c>
      <c r="AO1826" s="204">
        <f t="shared" si="742"/>
        <v>1.8279044636663535E-5</v>
      </c>
      <c r="AP1826" s="204"/>
      <c r="AQ1826" s="59"/>
      <c r="AR1826" s="59"/>
      <c r="AS1826" s="115">
        <f t="shared" si="733"/>
        <v>1</v>
      </c>
      <c r="AT1826" s="115">
        <f t="shared" si="734"/>
        <v>0</v>
      </c>
      <c r="AU1826" s="115"/>
      <c r="AV1826" s="115"/>
      <c r="AY1826" s="115"/>
      <c r="AZ1826" s="115"/>
      <c r="BA1826" s="43">
        <v>49</v>
      </c>
      <c r="BB1826" s="43" t="s">
        <v>750</v>
      </c>
      <c r="BC1826" s="189" t="s">
        <v>554</v>
      </c>
      <c r="BD1826" t="s">
        <v>851</v>
      </c>
      <c r="BE1826" s="37" t="s">
        <v>656</v>
      </c>
      <c r="BF1826" s="38"/>
      <c r="BG1826" s="43"/>
      <c r="BH1826" s="189" t="s">
        <v>79</v>
      </c>
      <c r="BI1826" s="43" t="s">
        <v>1387</v>
      </c>
      <c r="BJ1826" s="43" t="s">
        <v>1388</v>
      </c>
      <c r="BK1826" s="189" t="s">
        <v>573</v>
      </c>
      <c r="BN1826" s="43"/>
      <c r="BO1826" s="43" t="s">
        <v>1395</v>
      </c>
      <c r="BP1826" s="48" t="s">
        <v>1406</v>
      </c>
      <c r="BS1826" s="43" t="s">
        <v>538</v>
      </c>
      <c r="BT1826" s="190" t="s">
        <v>2324</v>
      </c>
      <c r="BU1826" s="190"/>
      <c r="BV1826" s="190"/>
      <c r="BW1826" s="249">
        <v>35978</v>
      </c>
      <c r="BX1826" s="249"/>
      <c r="BY1826" s="48" t="s">
        <v>451</v>
      </c>
      <c r="BZ1826" s="191">
        <v>12</v>
      </c>
      <c r="CA1826" s="43" t="s">
        <v>1396</v>
      </c>
      <c r="CD1826" s="124" t="s">
        <v>1397</v>
      </c>
      <c r="CE1826" s="43"/>
      <c r="CR1826" s="43" t="s">
        <v>751</v>
      </c>
      <c r="CU1826" s="192">
        <v>131.089</v>
      </c>
      <c r="CV1826" s="39" t="s">
        <v>1395</v>
      </c>
      <c r="CW1826" s="2"/>
      <c r="CX1826" s="193"/>
      <c r="CY1826" s="39" t="s">
        <v>2438</v>
      </c>
      <c r="CZ1826" s="192">
        <v>999.995</v>
      </c>
      <c r="DA1826" s="43" t="s">
        <v>2046</v>
      </c>
      <c r="DD1826" s="43" t="s">
        <v>1397</v>
      </c>
      <c r="DE1826" s="43"/>
      <c r="DF1826" s="43"/>
      <c r="DG1826" s="43"/>
      <c r="DH1826" s="43"/>
      <c r="DI1826" s="43"/>
      <c r="DJ1826" s="43"/>
      <c r="DK1826" s="43"/>
      <c r="DL1826" s="43"/>
      <c r="DM1826" s="43"/>
      <c r="DN1826" s="43"/>
      <c r="DO1826" s="43"/>
      <c r="DP1826" s="43"/>
      <c r="DQ1826" s="43"/>
      <c r="DR1826" s="124"/>
      <c r="DS1826" s="43"/>
    </row>
    <row r="1827" spans="1:123" s="39" customFormat="1" hidden="1" x14ac:dyDescent="0.2">
      <c r="A1827" s="44" t="str">
        <f t="shared" si="729"/>
        <v>Redfield</v>
      </c>
      <c r="B1827" s="44" t="str">
        <f t="shared" si="728"/>
        <v>1,1-Dichloroethylene</v>
      </c>
      <c r="C1827" s="38" t="s">
        <v>2587</v>
      </c>
      <c r="D1827" s="38" t="str">
        <f t="shared" si="735"/>
        <v>SI</v>
      </c>
      <c r="E1827" s="189" t="s">
        <v>371</v>
      </c>
      <c r="F1827" s="155" t="str">
        <f t="shared" si="731"/>
        <v>Residence 242</v>
      </c>
      <c r="G1827" s="44" t="str">
        <f t="shared" si="730"/>
        <v>residential</v>
      </c>
      <c r="H1827" s="44" t="str">
        <f t="shared" si="746"/>
        <v>Basement</v>
      </c>
      <c r="I1827" s="38" t="str">
        <f t="shared" si="736"/>
        <v>Y</v>
      </c>
      <c r="J1827" s="38" t="str">
        <f t="shared" si="737"/>
        <v>Y</v>
      </c>
      <c r="K1827" s="38" t="str">
        <f t="shared" si="750"/>
        <v>Y</v>
      </c>
      <c r="L1827" s="44"/>
      <c r="M1827" s="38" t="str">
        <f t="shared" si="743"/>
        <v/>
      </c>
      <c r="N1827" s="38" t="str">
        <f t="shared" si="744"/>
        <v/>
      </c>
      <c r="O1827" s="38" t="str">
        <f t="shared" si="739"/>
        <v/>
      </c>
      <c r="P1827" s="44"/>
      <c r="Q1827" s="44"/>
      <c r="R1827" s="44"/>
      <c r="S1827" s="44"/>
      <c r="T1827" s="44"/>
      <c r="U1827" s="44"/>
      <c r="V1827" s="44"/>
      <c r="W1827" s="44"/>
      <c r="X1827" s="44"/>
      <c r="Y1827" s="38" t="str">
        <f t="shared" si="747"/>
        <v>Y</v>
      </c>
      <c r="Z1827" s="38" t="str">
        <f t="shared" si="748"/>
        <v>Y</v>
      </c>
      <c r="AA1827" s="38" t="str">
        <f t="shared" si="745"/>
        <v>Y</v>
      </c>
      <c r="AC1827" s="59"/>
      <c r="AD1827" s="204"/>
      <c r="AE1827" s="38"/>
      <c r="AF1827" s="38"/>
      <c r="AG1827" s="125">
        <f t="shared" si="740"/>
        <v>999.995</v>
      </c>
      <c r="AH1827" s="39">
        <v>11</v>
      </c>
      <c r="AI1827" s="123">
        <f t="shared" si="741"/>
        <v>656489.45218563429</v>
      </c>
      <c r="AM1827" s="40">
        <f t="shared" si="732"/>
        <v>2.5999999046325599</v>
      </c>
      <c r="AN1827" s="39">
        <f t="shared" si="749"/>
        <v>0.8</v>
      </c>
      <c r="AO1827" s="204">
        <f t="shared" si="742"/>
        <v>3.9604595260082911E-6</v>
      </c>
      <c r="AP1827" s="204"/>
      <c r="AQ1827" s="59"/>
      <c r="AR1827" s="59"/>
      <c r="AS1827" s="115">
        <f t="shared" si="733"/>
        <v>1</v>
      </c>
      <c r="AT1827" s="115">
        <f t="shared" si="734"/>
        <v>0</v>
      </c>
      <c r="AU1827" s="115"/>
      <c r="AV1827" s="115"/>
      <c r="AY1827" s="115"/>
      <c r="AZ1827" s="115"/>
      <c r="BA1827" s="43">
        <v>49</v>
      </c>
      <c r="BB1827" s="43" t="s">
        <v>750</v>
      </c>
      <c r="BC1827" s="189" t="s">
        <v>554</v>
      </c>
      <c r="BD1827" t="s">
        <v>851</v>
      </c>
      <c r="BE1827" s="37" t="s">
        <v>656</v>
      </c>
      <c r="BF1827" s="38"/>
      <c r="BG1827" s="43"/>
      <c r="BH1827" s="189" t="s">
        <v>80</v>
      </c>
      <c r="BI1827" s="43" t="s">
        <v>1387</v>
      </c>
      <c r="BJ1827" s="43" t="s">
        <v>1388</v>
      </c>
      <c r="BK1827" s="189" t="s">
        <v>573</v>
      </c>
      <c r="BN1827" s="43"/>
      <c r="BO1827" s="43" t="s">
        <v>1395</v>
      </c>
      <c r="BP1827" s="48" t="s">
        <v>1406</v>
      </c>
      <c r="BS1827" s="43" t="s">
        <v>538</v>
      </c>
      <c r="BT1827" s="190" t="s">
        <v>2324</v>
      </c>
      <c r="BU1827" s="190"/>
      <c r="BV1827" s="190"/>
      <c r="BW1827" s="249">
        <v>35992</v>
      </c>
      <c r="BX1827" s="249"/>
      <c r="BY1827" s="48" t="s">
        <v>451</v>
      </c>
      <c r="BZ1827" s="191">
        <v>2.5999999046325599</v>
      </c>
      <c r="CA1827" s="43" t="s">
        <v>1396</v>
      </c>
      <c r="CD1827" s="124" t="s">
        <v>1397</v>
      </c>
      <c r="CE1827" s="43"/>
      <c r="CR1827" s="43" t="s">
        <v>751</v>
      </c>
      <c r="CU1827" s="192">
        <v>131.089</v>
      </c>
      <c r="CV1827" s="39" t="s">
        <v>1395</v>
      </c>
      <c r="CW1827" s="2"/>
      <c r="CX1827" s="193"/>
      <c r="CY1827" s="39" t="s">
        <v>2438</v>
      </c>
      <c r="CZ1827" s="192">
        <v>999.995</v>
      </c>
      <c r="DA1827" s="43" t="s">
        <v>2046</v>
      </c>
      <c r="DD1827" s="43" t="s">
        <v>1397</v>
      </c>
      <c r="DE1827" s="43"/>
      <c r="DF1827" s="43"/>
      <c r="DG1827" s="43"/>
      <c r="DH1827" s="43"/>
      <c r="DI1827" s="43"/>
      <c r="DJ1827" s="43"/>
      <c r="DK1827" s="43"/>
      <c r="DL1827" s="43"/>
      <c r="DM1827" s="43"/>
      <c r="DN1827" s="43"/>
      <c r="DO1827" s="43"/>
      <c r="DP1827" s="43"/>
      <c r="DQ1827" s="43"/>
      <c r="DR1827" s="124"/>
      <c r="DS1827" s="43"/>
    </row>
    <row r="1828" spans="1:123" s="39" customFormat="1" hidden="1" x14ac:dyDescent="0.2">
      <c r="A1828" s="44" t="str">
        <f t="shared" si="729"/>
        <v>Redfield</v>
      </c>
      <c r="B1828" s="44" t="str">
        <f t="shared" si="728"/>
        <v>1,1-Dichloroethylene</v>
      </c>
      <c r="C1828" s="38" t="s">
        <v>2587</v>
      </c>
      <c r="D1828" s="38" t="str">
        <f t="shared" si="735"/>
        <v>SI</v>
      </c>
      <c r="E1828" s="189" t="s">
        <v>371</v>
      </c>
      <c r="F1828" s="155" t="str">
        <f t="shared" si="731"/>
        <v>Residence 243</v>
      </c>
      <c r="G1828" s="44" t="str">
        <f t="shared" si="730"/>
        <v>residential</v>
      </c>
      <c r="H1828" s="44" t="str">
        <f t="shared" si="746"/>
        <v>Basement</v>
      </c>
      <c r="I1828" s="38" t="str">
        <f t="shared" si="736"/>
        <v>Y</v>
      </c>
      <c r="J1828" s="38" t="str">
        <f t="shared" si="737"/>
        <v>Y</v>
      </c>
      <c r="K1828" s="38" t="str">
        <f t="shared" si="750"/>
        <v>Y</v>
      </c>
      <c r="L1828" s="44"/>
      <c r="M1828" s="38" t="str">
        <f t="shared" si="743"/>
        <v/>
      </c>
      <c r="N1828" s="38" t="str">
        <f t="shared" si="744"/>
        <v/>
      </c>
      <c r="O1828" s="38" t="str">
        <f t="shared" si="739"/>
        <v/>
      </c>
      <c r="P1828" s="44"/>
      <c r="Q1828" s="44"/>
      <c r="R1828" s="44"/>
      <c r="S1828" s="44"/>
      <c r="T1828" s="44"/>
      <c r="U1828" s="44"/>
      <c r="V1828" s="44"/>
      <c r="W1828" s="44"/>
      <c r="X1828" s="44"/>
      <c r="Y1828" s="38" t="str">
        <f t="shared" si="747"/>
        <v>Y</v>
      </c>
      <c r="Z1828" s="38" t="str">
        <f t="shared" si="748"/>
        <v>Y</v>
      </c>
      <c r="AA1828" s="38" t="str">
        <f t="shared" si="745"/>
        <v>Y</v>
      </c>
      <c r="AC1828" s="59"/>
      <c r="AD1828" s="204"/>
      <c r="AE1828" s="38"/>
      <c r="AF1828" s="38"/>
      <c r="AG1828" s="125">
        <f t="shared" si="740"/>
        <v>499.02600000000001</v>
      </c>
      <c r="AH1828" s="39">
        <v>11</v>
      </c>
      <c r="AI1828" s="123">
        <f t="shared" si="741"/>
        <v>327606.94340110541</v>
      </c>
      <c r="AM1828" s="40">
        <f t="shared" si="732"/>
        <v>7.0999999046325604</v>
      </c>
      <c r="AN1828" s="39">
        <f t="shared" si="749"/>
        <v>0.8</v>
      </c>
      <c r="AO1828" s="204">
        <f t="shared" si="742"/>
        <v>2.1672312042360099E-5</v>
      </c>
      <c r="AP1828" s="204"/>
      <c r="AQ1828" s="59"/>
      <c r="AR1828" s="59"/>
      <c r="AS1828" s="115">
        <f t="shared" si="733"/>
        <v>1</v>
      </c>
      <c r="AT1828" s="115">
        <f t="shared" si="734"/>
        <v>0</v>
      </c>
      <c r="AU1828" s="115"/>
      <c r="AV1828" s="115"/>
      <c r="AY1828" s="115"/>
      <c r="AZ1828" s="115"/>
      <c r="BA1828" s="43">
        <v>49</v>
      </c>
      <c r="BB1828" s="43" t="s">
        <v>750</v>
      </c>
      <c r="BC1828" s="189" t="s">
        <v>554</v>
      </c>
      <c r="BD1828" t="s">
        <v>851</v>
      </c>
      <c r="BE1828" s="37" t="s">
        <v>656</v>
      </c>
      <c r="BF1828" s="38"/>
      <c r="BG1828" s="43"/>
      <c r="BH1828" s="189" t="s">
        <v>81</v>
      </c>
      <c r="BI1828" s="43" t="s">
        <v>1387</v>
      </c>
      <c r="BJ1828" s="43" t="s">
        <v>1388</v>
      </c>
      <c r="BK1828" s="189" t="s">
        <v>573</v>
      </c>
      <c r="BN1828" s="43"/>
      <c r="BO1828" s="43" t="s">
        <v>1395</v>
      </c>
      <c r="BP1828" s="48" t="s">
        <v>1406</v>
      </c>
      <c r="BS1828" s="43" t="s">
        <v>538</v>
      </c>
      <c r="BT1828" s="190" t="s">
        <v>2325</v>
      </c>
      <c r="BU1828" s="190"/>
      <c r="BV1828" s="190"/>
      <c r="BW1828" s="249">
        <v>35949</v>
      </c>
      <c r="BX1828" s="249"/>
      <c r="BY1828" s="48" t="s">
        <v>451</v>
      </c>
      <c r="BZ1828" s="191">
        <v>7.0999999046325604</v>
      </c>
      <c r="CA1828" s="43" t="s">
        <v>1396</v>
      </c>
      <c r="CD1828" s="124" t="s">
        <v>1397</v>
      </c>
      <c r="CE1828" s="43"/>
      <c r="CR1828" s="43" t="s">
        <v>751</v>
      </c>
      <c r="CU1828" s="192">
        <v>64.444299999999998</v>
      </c>
      <c r="CV1828" s="39" t="s">
        <v>1395</v>
      </c>
      <c r="CW1828" s="2"/>
      <c r="CX1828" s="193"/>
      <c r="CY1828" s="39" t="s">
        <v>2438</v>
      </c>
      <c r="CZ1828" s="192">
        <v>499.02600000000001</v>
      </c>
      <c r="DA1828" s="43" t="s">
        <v>2046</v>
      </c>
      <c r="DD1828" s="43" t="s">
        <v>1397</v>
      </c>
      <c r="DE1828" s="43"/>
      <c r="DF1828" s="43"/>
      <c r="DG1828" s="43"/>
      <c r="DH1828" s="43"/>
      <c r="DI1828" s="43"/>
      <c r="DJ1828" s="43"/>
      <c r="DK1828" s="43"/>
      <c r="DL1828" s="43"/>
      <c r="DM1828" s="43"/>
      <c r="DN1828" s="43"/>
      <c r="DO1828" s="43"/>
      <c r="DP1828" s="43"/>
      <c r="DQ1828" s="43"/>
      <c r="DR1828" s="124"/>
      <c r="DS1828" s="43"/>
    </row>
    <row r="1829" spans="1:123" s="39" customFormat="1" hidden="1" x14ac:dyDescent="0.2">
      <c r="A1829" s="44" t="str">
        <f t="shared" si="729"/>
        <v>Redfield</v>
      </c>
      <c r="B1829" s="44" t="str">
        <f t="shared" ref="B1829:B1892" si="751">BS1829</f>
        <v>1,1-Dichloroethylene</v>
      </c>
      <c r="C1829" s="38" t="s">
        <v>2587</v>
      </c>
      <c r="D1829" s="38" t="str">
        <f t="shared" si="735"/>
        <v>SI</v>
      </c>
      <c r="E1829" s="189" t="s">
        <v>371</v>
      </c>
      <c r="F1829" s="155" t="str">
        <f t="shared" si="731"/>
        <v>Residence 244</v>
      </c>
      <c r="G1829" s="44" t="str">
        <f t="shared" si="730"/>
        <v>residential</v>
      </c>
      <c r="H1829" s="44" t="str">
        <f t="shared" si="746"/>
        <v>Basement</v>
      </c>
      <c r="I1829" s="38" t="str">
        <f t="shared" si="736"/>
        <v>Y</v>
      </c>
      <c r="J1829" s="38" t="str">
        <f t="shared" si="737"/>
        <v>Y</v>
      </c>
      <c r="K1829" s="38" t="str">
        <f t="shared" si="750"/>
        <v>Y</v>
      </c>
      <c r="L1829" s="44"/>
      <c r="M1829" s="38" t="str">
        <f t="shared" si="743"/>
        <v/>
      </c>
      <c r="N1829" s="38" t="str">
        <f t="shared" si="744"/>
        <v/>
      </c>
      <c r="O1829" s="38" t="str">
        <f t="shared" si="739"/>
        <v/>
      </c>
      <c r="P1829" s="44"/>
      <c r="Q1829" s="44"/>
      <c r="R1829" s="44"/>
      <c r="S1829" s="44"/>
      <c r="T1829" s="44"/>
      <c r="U1829" s="44"/>
      <c r="V1829" s="44"/>
      <c r="W1829" s="44"/>
      <c r="X1829" s="44"/>
      <c r="Y1829" s="38" t="str">
        <f t="shared" si="747"/>
        <v>Y</v>
      </c>
      <c r="Z1829" s="38" t="str">
        <f t="shared" si="748"/>
        <v>Y</v>
      </c>
      <c r="AA1829" s="38" t="str">
        <f t="shared" si="745"/>
        <v>Y</v>
      </c>
      <c r="AC1829" s="59"/>
      <c r="AD1829" s="204"/>
      <c r="AE1829" s="38"/>
      <c r="AF1829" s="38"/>
      <c r="AG1829" s="125">
        <f t="shared" si="740"/>
        <v>999.995</v>
      </c>
      <c r="AH1829" s="39">
        <v>11</v>
      </c>
      <c r="AI1829" s="123">
        <f t="shared" si="741"/>
        <v>656489.45218563429</v>
      </c>
      <c r="AM1829" s="40">
        <f t="shared" si="732"/>
        <v>1.3999999761581401</v>
      </c>
      <c r="AN1829" s="39">
        <f t="shared" si="749"/>
        <v>0.8</v>
      </c>
      <c r="AO1829" s="204">
        <f t="shared" si="742"/>
        <v>2.1325551712935438E-6</v>
      </c>
      <c r="AP1829" s="204"/>
      <c r="AQ1829" s="59"/>
      <c r="AR1829" s="59"/>
      <c r="AS1829" s="115">
        <f t="shared" si="733"/>
        <v>1</v>
      </c>
      <c r="AT1829" s="115">
        <f t="shared" si="734"/>
        <v>0</v>
      </c>
      <c r="AU1829" s="115"/>
      <c r="AV1829" s="115"/>
      <c r="AY1829" s="115"/>
      <c r="AZ1829" s="115"/>
      <c r="BA1829" s="43">
        <v>49</v>
      </c>
      <c r="BB1829" s="43" t="s">
        <v>750</v>
      </c>
      <c r="BC1829" s="189" t="s">
        <v>554</v>
      </c>
      <c r="BD1829" t="s">
        <v>851</v>
      </c>
      <c r="BE1829" s="37" t="s">
        <v>656</v>
      </c>
      <c r="BF1829" s="38"/>
      <c r="BG1829" s="43"/>
      <c r="BH1829" s="189" t="s">
        <v>2233</v>
      </c>
      <c r="BI1829" s="43" t="s">
        <v>1387</v>
      </c>
      <c r="BJ1829" s="43" t="s">
        <v>1388</v>
      </c>
      <c r="BK1829" s="189" t="s">
        <v>573</v>
      </c>
      <c r="BN1829" s="43"/>
      <c r="BO1829" s="43" t="s">
        <v>1395</v>
      </c>
      <c r="BP1829" s="48" t="s">
        <v>1406</v>
      </c>
      <c r="BS1829" s="43" t="s">
        <v>538</v>
      </c>
      <c r="BT1829" s="190" t="s">
        <v>2327</v>
      </c>
      <c r="BU1829" s="190"/>
      <c r="BV1829" s="190"/>
      <c r="BW1829" s="249">
        <v>35977</v>
      </c>
      <c r="BX1829" s="249"/>
      <c r="BY1829" s="48" t="s">
        <v>451</v>
      </c>
      <c r="BZ1829" s="191">
        <v>1.3999999761581401</v>
      </c>
      <c r="CA1829" s="43" t="s">
        <v>1396</v>
      </c>
      <c r="CD1829" s="124" t="s">
        <v>1397</v>
      </c>
      <c r="CE1829" s="43"/>
      <c r="CR1829" s="43" t="s">
        <v>751</v>
      </c>
      <c r="CU1829" s="192">
        <v>112.384</v>
      </c>
      <c r="CV1829" s="39" t="s">
        <v>1395</v>
      </c>
      <c r="CW1829" s="2"/>
      <c r="CX1829" s="193"/>
      <c r="CY1829" s="39" t="s">
        <v>2438</v>
      </c>
      <c r="CZ1829" s="192">
        <v>999.995</v>
      </c>
      <c r="DA1829" s="43" t="s">
        <v>2046</v>
      </c>
      <c r="DD1829" s="43" t="s">
        <v>1397</v>
      </c>
      <c r="DE1829" s="43"/>
      <c r="DF1829" s="43"/>
      <c r="DG1829" s="43"/>
      <c r="DH1829" s="43"/>
      <c r="DI1829" s="43"/>
      <c r="DJ1829" s="43"/>
      <c r="DK1829" s="43"/>
      <c r="DL1829" s="43"/>
      <c r="DM1829" s="43"/>
      <c r="DN1829" s="43"/>
      <c r="DO1829" s="43"/>
      <c r="DP1829" s="43"/>
      <c r="DQ1829" s="43"/>
      <c r="DR1829" s="124"/>
      <c r="DS1829" s="43"/>
    </row>
    <row r="1830" spans="1:123" s="39" customFormat="1" hidden="1" x14ac:dyDescent="0.2">
      <c r="A1830" s="44" t="str">
        <f t="shared" si="729"/>
        <v>Redfield</v>
      </c>
      <c r="B1830" s="44" t="str">
        <f t="shared" si="751"/>
        <v>1,1-Dichloroethylene</v>
      </c>
      <c r="C1830" s="38" t="s">
        <v>2587</v>
      </c>
      <c r="D1830" s="38" t="str">
        <f t="shared" si="735"/>
        <v>SI</v>
      </c>
      <c r="E1830" s="189" t="s">
        <v>371</v>
      </c>
      <c r="F1830" s="155" t="str">
        <f t="shared" si="731"/>
        <v>Residence 245</v>
      </c>
      <c r="G1830" s="44" t="str">
        <f t="shared" si="730"/>
        <v>residential</v>
      </c>
      <c r="H1830" s="44" t="str">
        <f t="shared" si="746"/>
        <v>Slab on grade</v>
      </c>
      <c r="I1830" s="38" t="str">
        <f t="shared" si="736"/>
        <v>Y</v>
      </c>
      <c r="J1830" s="38" t="str">
        <f t="shared" si="737"/>
        <v>Y</v>
      </c>
      <c r="K1830" s="38" t="str">
        <f t="shared" si="750"/>
        <v>Y</v>
      </c>
      <c r="L1830" s="44"/>
      <c r="M1830" s="38" t="str">
        <f t="shared" si="743"/>
        <v/>
      </c>
      <c r="N1830" s="38" t="str">
        <f t="shared" si="744"/>
        <v/>
      </c>
      <c r="O1830" s="38" t="str">
        <f t="shared" si="739"/>
        <v/>
      </c>
      <c r="P1830" s="44"/>
      <c r="Q1830" s="44"/>
      <c r="R1830" s="44"/>
      <c r="S1830" s="44"/>
      <c r="T1830" s="44"/>
      <c r="U1830" s="44"/>
      <c r="V1830" s="44"/>
      <c r="W1830" s="44"/>
      <c r="X1830" s="44"/>
      <c r="Y1830" s="38" t="str">
        <f t="shared" si="747"/>
        <v>Y</v>
      </c>
      <c r="Z1830" s="38" t="str">
        <f t="shared" si="748"/>
        <v>Y</v>
      </c>
      <c r="AA1830" s="38" t="str">
        <f t="shared" si="745"/>
        <v>Y</v>
      </c>
      <c r="AC1830" s="59"/>
      <c r="AD1830" s="204"/>
      <c r="AE1830" s="38"/>
      <c r="AF1830" s="38"/>
      <c r="AG1830" s="125">
        <f t="shared" si="740"/>
        <v>999.995</v>
      </c>
      <c r="AH1830" s="39">
        <v>11</v>
      </c>
      <c r="AI1830" s="123">
        <f t="shared" si="741"/>
        <v>656489.45218563429</v>
      </c>
      <c r="AM1830" s="40">
        <f t="shared" si="732"/>
        <v>4.6999998092651296</v>
      </c>
      <c r="AN1830" s="39">
        <f t="shared" si="749"/>
        <v>0.8</v>
      </c>
      <c r="AO1830" s="204">
        <f t="shared" si="742"/>
        <v>7.1592921921556167E-6</v>
      </c>
      <c r="AP1830" s="204"/>
      <c r="AQ1830" s="59"/>
      <c r="AR1830" s="59"/>
      <c r="AS1830" s="115">
        <f t="shared" si="733"/>
        <v>1</v>
      </c>
      <c r="AT1830" s="115">
        <f t="shared" si="734"/>
        <v>0</v>
      </c>
      <c r="AU1830" s="115"/>
      <c r="AV1830" s="115"/>
      <c r="AY1830" s="115"/>
      <c r="AZ1830" s="115"/>
      <c r="BA1830" s="43">
        <v>49</v>
      </c>
      <c r="BB1830" s="43" t="s">
        <v>750</v>
      </c>
      <c r="BC1830" s="189" t="s">
        <v>554</v>
      </c>
      <c r="BD1830" t="s">
        <v>851</v>
      </c>
      <c r="BE1830" s="37" t="s">
        <v>656</v>
      </c>
      <c r="BF1830" s="38"/>
      <c r="BG1830" s="43"/>
      <c r="BH1830" s="189" t="s">
        <v>2234</v>
      </c>
      <c r="BI1830" s="43" t="s">
        <v>1387</v>
      </c>
      <c r="BJ1830" s="43" t="s">
        <v>1388</v>
      </c>
      <c r="BK1830" s="189" t="s">
        <v>846</v>
      </c>
      <c r="BN1830" s="43"/>
      <c r="BO1830" s="43" t="s">
        <v>1395</v>
      </c>
      <c r="BP1830" s="48" t="s">
        <v>1406</v>
      </c>
      <c r="BS1830" s="43" t="s">
        <v>538</v>
      </c>
      <c r="BT1830" s="190" t="s">
        <v>2334</v>
      </c>
      <c r="BU1830" s="190"/>
      <c r="BV1830" s="190"/>
      <c r="BW1830" s="249">
        <v>35944</v>
      </c>
      <c r="BX1830" s="249"/>
      <c r="BY1830" s="48" t="s">
        <v>451</v>
      </c>
      <c r="BZ1830" s="191">
        <v>4.6999998092651296</v>
      </c>
      <c r="CA1830" s="43" t="s">
        <v>1396</v>
      </c>
      <c r="CD1830" s="124" t="s">
        <v>1397</v>
      </c>
      <c r="CE1830" s="43"/>
      <c r="CR1830" s="43" t="s">
        <v>751</v>
      </c>
      <c r="CU1830" s="192">
        <v>132.346</v>
      </c>
      <c r="CV1830" s="39" t="s">
        <v>1395</v>
      </c>
      <c r="CW1830" s="2"/>
      <c r="CX1830" s="193"/>
      <c r="CY1830" s="39" t="s">
        <v>2438</v>
      </c>
      <c r="CZ1830" s="192">
        <v>999.995</v>
      </c>
      <c r="DA1830" s="43" t="s">
        <v>2046</v>
      </c>
      <c r="DD1830" s="43" t="s">
        <v>1397</v>
      </c>
      <c r="DE1830" s="43"/>
      <c r="DF1830" s="43"/>
      <c r="DG1830" s="43"/>
      <c r="DH1830" s="43"/>
      <c r="DI1830" s="43"/>
      <c r="DJ1830" s="43"/>
      <c r="DK1830" s="43"/>
      <c r="DL1830" s="43"/>
      <c r="DM1830" s="43"/>
      <c r="DN1830" s="43"/>
      <c r="DO1830" s="43"/>
      <c r="DP1830" s="43"/>
      <c r="DQ1830" s="43"/>
      <c r="DR1830" s="124"/>
      <c r="DS1830" s="43"/>
    </row>
    <row r="1831" spans="1:123" s="39" customFormat="1" hidden="1" x14ac:dyDescent="0.2">
      <c r="A1831" s="44" t="str">
        <f t="shared" ref="A1831:A1894" si="752">BB1831</f>
        <v>Redfield</v>
      </c>
      <c r="B1831" s="44" t="str">
        <f t="shared" si="751"/>
        <v>1,1-Dichloroethylene</v>
      </c>
      <c r="C1831" s="38" t="s">
        <v>2587</v>
      </c>
      <c r="D1831" s="38" t="str">
        <f t="shared" si="735"/>
        <v>SI</v>
      </c>
      <c r="E1831" s="189" t="s">
        <v>371</v>
      </c>
      <c r="F1831" s="155" t="str">
        <f t="shared" si="731"/>
        <v>Residence 246</v>
      </c>
      <c r="G1831" s="44" t="str">
        <f t="shared" ref="G1831:G1894" si="753">BJ1831</f>
        <v>residential</v>
      </c>
      <c r="H1831" s="44" t="str">
        <f t="shared" si="746"/>
        <v>Basement</v>
      </c>
      <c r="I1831" s="38" t="str">
        <f t="shared" si="736"/>
        <v>Y</v>
      </c>
      <c r="J1831" s="38" t="str">
        <f t="shared" si="737"/>
        <v>Y</v>
      </c>
      <c r="K1831" s="38" t="str">
        <f t="shared" si="750"/>
        <v>Y</v>
      </c>
      <c r="L1831" s="44"/>
      <c r="M1831" s="38" t="str">
        <f t="shared" si="743"/>
        <v/>
      </c>
      <c r="N1831" s="38" t="str">
        <f t="shared" si="744"/>
        <v/>
      </c>
      <c r="O1831" s="38" t="str">
        <f t="shared" si="739"/>
        <v/>
      </c>
      <c r="P1831" s="44"/>
      <c r="Q1831" s="44"/>
      <c r="R1831" s="44"/>
      <c r="S1831" s="44"/>
      <c r="T1831" s="44"/>
      <c r="U1831" s="44"/>
      <c r="V1831" s="44"/>
      <c r="W1831" s="44"/>
      <c r="X1831" s="44"/>
      <c r="Y1831" s="38" t="str">
        <f t="shared" si="747"/>
        <v>Y</v>
      </c>
      <c r="Z1831" s="38" t="str">
        <f t="shared" si="748"/>
        <v>Y</v>
      </c>
      <c r="AA1831" s="38" t="str">
        <f t="shared" si="745"/>
        <v>Y</v>
      </c>
      <c r="AC1831" s="59"/>
      <c r="AD1831" s="204"/>
      <c r="AE1831" s="38"/>
      <c r="AF1831" s="38"/>
      <c r="AG1831" s="125">
        <f t="shared" si="740"/>
        <v>999.995</v>
      </c>
      <c r="AH1831" s="39">
        <v>11</v>
      </c>
      <c r="AI1831" s="123">
        <f t="shared" si="741"/>
        <v>656489.45218563429</v>
      </c>
      <c r="AM1831" s="40">
        <f t="shared" si="732"/>
        <v>1.3999999761581401</v>
      </c>
      <c r="AN1831" s="39">
        <f t="shared" si="749"/>
        <v>0.8</v>
      </c>
      <c r="AO1831" s="204">
        <f t="shared" si="742"/>
        <v>2.1325551712935438E-6</v>
      </c>
      <c r="AP1831" s="204"/>
      <c r="AQ1831" s="59"/>
      <c r="AR1831" s="59"/>
      <c r="AS1831" s="115">
        <f t="shared" si="733"/>
        <v>1</v>
      </c>
      <c r="AT1831" s="115">
        <f t="shared" si="734"/>
        <v>0</v>
      </c>
      <c r="AU1831" s="115"/>
      <c r="AV1831" s="115"/>
      <c r="AY1831" s="115"/>
      <c r="AZ1831" s="115"/>
      <c r="BA1831" s="43">
        <v>49</v>
      </c>
      <c r="BB1831" s="43" t="s">
        <v>750</v>
      </c>
      <c r="BC1831" s="189" t="s">
        <v>554</v>
      </c>
      <c r="BD1831" t="s">
        <v>851</v>
      </c>
      <c r="BE1831" s="37" t="s">
        <v>656</v>
      </c>
      <c r="BF1831" s="38"/>
      <c r="BG1831" s="43"/>
      <c r="BH1831" s="189" t="s">
        <v>2235</v>
      </c>
      <c r="BI1831" s="43" t="s">
        <v>1387</v>
      </c>
      <c r="BJ1831" s="43" t="s">
        <v>1388</v>
      </c>
      <c r="BK1831" s="189" t="s">
        <v>573</v>
      </c>
      <c r="BN1831" s="43"/>
      <c r="BO1831" s="43" t="s">
        <v>1395</v>
      </c>
      <c r="BP1831" s="48" t="s">
        <v>1406</v>
      </c>
      <c r="BS1831" s="43" t="s">
        <v>538</v>
      </c>
      <c r="BT1831" s="190" t="s">
        <v>2327</v>
      </c>
      <c r="BU1831" s="190"/>
      <c r="BV1831" s="190"/>
      <c r="BW1831" s="249">
        <v>35956</v>
      </c>
      <c r="BX1831" s="249"/>
      <c r="BY1831" s="48" t="s">
        <v>451</v>
      </c>
      <c r="BZ1831" s="191">
        <v>1.3999999761581401</v>
      </c>
      <c r="CA1831" s="43" t="s">
        <v>1396</v>
      </c>
      <c r="CD1831" s="124" t="s">
        <v>1397</v>
      </c>
      <c r="CE1831" s="43"/>
      <c r="CR1831" s="43" t="s">
        <v>751</v>
      </c>
      <c r="CU1831" s="192">
        <v>127.3</v>
      </c>
      <c r="CV1831" s="39" t="s">
        <v>1395</v>
      </c>
      <c r="CW1831" s="2"/>
      <c r="CX1831" s="193"/>
      <c r="CY1831" s="39" t="s">
        <v>2438</v>
      </c>
      <c r="CZ1831" s="192">
        <v>999.995</v>
      </c>
      <c r="DA1831" s="43" t="s">
        <v>2046</v>
      </c>
      <c r="DD1831" s="43" t="s">
        <v>1397</v>
      </c>
      <c r="DE1831" s="43"/>
      <c r="DF1831" s="43"/>
      <c r="DG1831" s="43"/>
      <c r="DH1831" s="43"/>
      <c r="DI1831" s="43"/>
      <c r="DJ1831" s="43"/>
      <c r="DK1831" s="43"/>
      <c r="DL1831" s="43"/>
      <c r="DM1831" s="43"/>
      <c r="DN1831" s="43"/>
      <c r="DO1831" s="43"/>
      <c r="DP1831" s="43"/>
      <c r="DQ1831" s="43"/>
      <c r="DR1831" s="124"/>
      <c r="DS1831" s="43"/>
    </row>
    <row r="1832" spans="1:123" s="39" customFormat="1" hidden="1" x14ac:dyDescent="0.2">
      <c r="A1832" s="44" t="str">
        <f t="shared" si="752"/>
        <v>Redfield</v>
      </c>
      <c r="B1832" s="44" t="str">
        <f t="shared" si="751"/>
        <v>1,1-Dichloroethylene</v>
      </c>
      <c r="C1832" s="38" t="s">
        <v>2587</v>
      </c>
      <c r="D1832" s="38" t="str">
        <f t="shared" si="735"/>
        <v>SI</v>
      </c>
      <c r="E1832" s="189" t="s">
        <v>371</v>
      </c>
      <c r="F1832" s="155" t="str">
        <f t="shared" ref="F1832:F1895" si="754">BH1832</f>
        <v>Residence 247</v>
      </c>
      <c r="G1832" s="44" t="str">
        <f t="shared" si="753"/>
        <v>residential</v>
      </c>
      <c r="H1832" s="44" t="str">
        <f t="shared" si="746"/>
        <v>Basement</v>
      </c>
      <c r="I1832" s="38" t="str">
        <f t="shared" si="736"/>
        <v>Y</v>
      </c>
      <c r="J1832" s="38" t="str">
        <f t="shared" si="737"/>
        <v>Y</v>
      </c>
      <c r="K1832" s="38" t="str">
        <f t="shared" si="750"/>
        <v>Y</v>
      </c>
      <c r="L1832" s="44"/>
      <c r="M1832" s="38" t="str">
        <f t="shared" si="743"/>
        <v/>
      </c>
      <c r="N1832" s="38" t="str">
        <f t="shared" si="744"/>
        <v/>
      </c>
      <c r="O1832" s="38" t="str">
        <f t="shared" si="739"/>
        <v/>
      </c>
      <c r="P1832" s="44"/>
      <c r="Q1832" s="44"/>
      <c r="R1832" s="44"/>
      <c r="S1832" s="44"/>
      <c r="T1832" s="44"/>
      <c r="U1832" s="44"/>
      <c r="V1832" s="44"/>
      <c r="W1832" s="44"/>
      <c r="X1832" s="44"/>
      <c r="Y1832" s="38" t="str">
        <f t="shared" si="747"/>
        <v>Y</v>
      </c>
      <c r="Z1832" s="38" t="str">
        <f t="shared" si="748"/>
        <v>Y</v>
      </c>
      <c r="AA1832" s="38" t="str">
        <f t="shared" si="745"/>
        <v>Y</v>
      </c>
      <c r="AC1832" s="59"/>
      <c r="AD1832" s="204"/>
      <c r="AE1832" s="38"/>
      <c r="AF1832" s="38"/>
      <c r="AG1832" s="125">
        <f t="shared" si="740"/>
        <v>658.923</v>
      </c>
      <c r="AH1832" s="39">
        <v>11</v>
      </c>
      <c r="AI1832" s="123">
        <f t="shared" si="741"/>
        <v>432578.1621933257</v>
      </c>
      <c r="AM1832" s="40">
        <f t="shared" si="732"/>
        <v>4</v>
      </c>
      <c r="AN1832" s="39">
        <f t="shared" si="749"/>
        <v>0.8</v>
      </c>
      <c r="AO1832" s="204">
        <f t="shared" si="742"/>
        <v>9.2468837994931872E-6</v>
      </c>
      <c r="AP1832" s="204"/>
      <c r="AQ1832" s="59"/>
      <c r="AR1832" s="59"/>
      <c r="AS1832" s="115">
        <f t="shared" si="733"/>
        <v>1</v>
      </c>
      <c r="AT1832" s="115">
        <f t="shared" si="734"/>
        <v>0</v>
      </c>
      <c r="AU1832" s="115"/>
      <c r="AV1832" s="115"/>
      <c r="AY1832" s="115"/>
      <c r="AZ1832" s="115"/>
      <c r="BA1832" s="43">
        <v>49</v>
      </c>
      <c r="BB1832" s="43" t="s">
        <v>750</v>
      </c>
      <c r="BC1832" s="189" t="s">
        <v>554</v>
      </c>
      <c r="BD1832" t="s">
        <v>851</v>
      </c>
      <c r="BE1832" s="37" t="s">
        <v>656</v>
      </c>
      <c r="BF1832" s="38"/>
      <c r="BG1832" s="43"/>
      <c r="BH1832" s="189" t="s">
        <v>2236</v>
      </c>
      <c r="BI1832" s="43" t="s">
        <v>1387</v>
      </c>
      <c r="BJ1832" s="43" t="s">
        <v>1388</v>
      </c>
      <c r="BK1832" s="189" t="s">
        <v>573</v>
      </c>
      <c r="BN1832" s="43"/>
      <c r="BO1832" s="43" t="s">
        <v>1395</v>
      </c>
      <c r="BP1832" s="48" t="s">
        <v>1406</v>
      </c>
      <c r="BS1832" s="43" t="s">
        <v>538</v>
      </c>
      <c r="BT1832" s="190" t="s">
        <v>2335</v>
      </c>
      <c r="BU1832" s="190"/>
      <c r="BV1832" s="190"/>
      <c r="BW1832" s="249">
        <v>35943</v>
      </c>
      <c r="BX1832" s="249"/>
      <c r="BY1832" s="48" t="s">
        <v>451</v>
      </c>
      <c r="BZ1832" s="191">
        <v>4</v>
      </c>
      <c r="CA1832" s="43" t="s">
        <v>1396</v>
      </c>
      <c r="CD1832" s="124" t="s">
        <v>1397</v>
      </c>
      <c r="CE1832" s="43"/>
      <c r="CR1832" s="43" t="s">
        <v>751</v>
      </c>
      <c r="CU1832" s="192">
        <v>146.447</v>
      </c>
      <c r="CV1832" s="39" t="s">
        <v>1395</v>
      </c>
      <c r="CW1832" s="2"/>
      <c r="CX1832" s="193"/>
      <c r="CY1832" s="39" t="s">
        <v>2438</v>
      </c>
      <c r="CZ1832" s="192">
        <v>658.923</v>
      </c>
      <c r="DA1832" s="43" t="s">
        <v>2046</v>
      </c>
      <c r="DD1832" s="43" t="s">
        <v>1397</v>
      </c>
      <c r="DE1832" s="43"/>
      <c r="DF1832" s="43"/>
      <c r="DG1832" s="43"/>
      <c r="DH1832" s="43"/>
      <c r="DI1832" s="43"/>
      <c r="DJ1832" s="43"/>
      <c r="DK1832" s="43"/>
      <c r="DL1832" s="43"/>
      <c r="DM1832" s="43"/>
      <c r="DN1832" s="43"/>
      <c r="DO1832" s="43"/>
      <c r="DP1832" s="43"/>
      <c r="DQ1832" s="43"/>
      <c r="DR1832" s="124"/>
      <c r="DS1832" s="43"/>
    </row>
    <row r="1833" spans="1:123" s="39" customFormat="1" hidden="1" x14ac:dyDescent="0.2">
      <c r="A1833" s="44" t="str">
        <f t="shared" si="752"/>
        <v>Redfield</v>
      </c>
      <c r="B1833" s="44" t="str">
        <f t="shared" si="751"/>
        <v>1,1-Dichloroethylene</v>
      </c>
      <c r="C1833" s="38" t="s">
        <v>2587</v>
      </c>
      <c r="D1833" s="38" t="str">
        <f t="shared" si="735"/>
        <v>SI</v>
      </c>
      <c r="E1833" s="189" t="s">
        <v>371</v>
      </c>
      <c r="F1833" s="155" t="str">
        <f t="shared" si="754"/>
        <v>Residence 248</v>
      </c>
      <c r="G1833" s="44" t="str">
        <f t="shared" si="753"/>
        <v>residential</v>
      </c>
      <c r="H1833" s="44" t="str">
        <f t="shared" si="746"/>
        <v>Basement</v>
      </c>
      <c r="I1833" s="38" t="str">
        <f t="shared" si="736"/>
        <v>Y</v>
      </c>
      <c r="J1833" s="38" t="str">
        <f t="shared" si="737"/>
        <v>Y</v>
      </c>
      <c r="K1833" s="38" t="str">
        <f t="shared" si="750"/>
        <v>Y</v>
      </c>
      <c r="L1833" s="44"/>
      <c r="M1833" s="38" t="str">
        <f t="shared" si="743"/>
        <v/>
      </c>
      <c r="N1833" s="38" t="str">
        <f t="shared" si="744"/>
        <v/>
      </c>
      <c r="O1833" s="38" t="str">
        <f t="shared" si="739"/>
        <v/>
      </c>
      <c r="P1833" s="44"/>
      <c r="Q1833" s="44"/>
      <c r="R1833" s="44"/>
      <c r="S1833" s="44"/>
      <c r="T1833" s="44"/>
      <c r="U1833" s="44"/>
      <c r="V1833" s="44"/>
      <c r="W1833" s="44"/>
      <c r="X1833" s="44"/>
      <c r="Y1833" s="38" t="str">
        <f t="shared" si="747"/>
        <v>Y</v>
      </c>
      <c r="Z1833" s="38" t="str">
        <f t="shared" si="748"/>
        <v>Y</v>
      </c>
      <c r="AA1833" s="38" t="str">
        <f t="shared" si="745"/>
        <v>Y</v>
      </c>
      <c r="AC1833" s="59"/>
      <c r="AD1833" s="204"/>
      <c r="AE1833" s="38"/>
      <c r="AF1833" s="38"/>
      <c r="AG1833" s="125">
        <f t="shared" si="740"/>
        <v>999.995</v>
      </c>
      <c r="AH1833" s="39">
        <v>11</v>
      </c>
      <c r="AI1833" s="123">
        <f t="shared" si="741"/>
        <v>656489.45218563429</v>
      </c>
      <c r="AM1833" s="40">
        <f t="shared" ref="AM1833:AM1896" si="755">IF(BZ1833="","",IF(CA1833="mg/m3",1000*BZ1833,IF(CA1833="ppbv",BZ1833*INDEX(ppbv_ug_m3,MATCH(BS1833,ChemName,0)),BZ1833)))</f>
        <v>4.3000001907348597</v>
      </c>
      <c r="AN1833" s="39">
        <f t="shared" si="749"/>
        <v>0.8</v>
      </c>
      <c r="AO1833" s="204">
        <f t="shared" si="742"/>
        <v>6.5499912853420179E-6</v>
      </c>
      <c r="AP1833" s="204"/>
      <c r="AQ1833" s="59"/>
      <c r="AR1833" s="59"/>
      <c r="AS1833" s="115">
        <f t="shared" si="733"/>
        <v>1</v>
      </c>
      <c r="AT1833" s="115">
        <f t="shared" si="734"/>
        <v>0</v>
      </c>
      <c r="AU1833" s="115"/>
      <c r="AV1833" s="115"/>
      <c r="AY1833" s="115"/>
      <c r="AZ1833" s="115"/>
      <c r="BA1833" s="43">
        <v>49</v>
      </c>
      <c r="BB1833" s="43" t="s">
        <v>750</v>
      </c>
      <c r="BC1833" s="189" t="s">
        <v>554</v>
      </c>
      <c r="BD1833" t="s">
        <v>851</v>
      </c>
      <c r="BE1833" s="37" t="s">
        <v>656</v>
      </c>
      <c r="BF1833" s="38"/>
      <c r="BG1833" s="43"/>
      <c r="BH1833" s="189" t="s">
        <v>2237</v>
      </c>
      <c r="BI1833" s="43" t="s">
        <v>1387</v>
      </c>
      <c r="BJ1833" s="43" t="s">
        <v>1388</v>
      </c>
      <c r="BK1833" s="189" t="s">
        <v>573</v>
      </c>
      <c r="BN1833" s="43"/>
      <c r="BO1833" s="43" t="s">
        <v>1395</v>
      </c>
      <c r="BP1833" s="48" t="s">
        <v>1406</v>
      </c>
      <c r="BS1833" s="43" t="s">
        <v>538</v>
      </c>
      <c r="BT1833" s="190" t="s">
        <v>2335</v>
      </c>
      <c r="BU1833" s="190"/>
      <c r="BV1833" s="190"/>
      <c r="BW1833" s="249">
        <v>35943</v>
      </c>
      <c r="BX1833" s="249"/>
      <c r="BY1833" s="48" t="s">
        <v>451</v>
      </c>
      <c r="BZ1833" s="191">
        <v>4.3000001907348597</v>
      </c>
      <c r="CA1833" s="43" t="s">
        <v>1396</v>
      </c>
      <c r="CD1833" s="124" t="s">
        <v>1397</v>
      </c>
      <c r="CE1833" s="43"/>
      <c r="CR1833" s="43" t="s">
        <v>751</v>
      </c>
      <c r="CU1833" s="192">
        <v>167.554</v>
      </c>
      <c r="CV1833" s="39" t="s">
        <v>1395</v>
      </c>
      <c r="CW1833" s="2"/>
      <c r="CX1833" s="193"/>
      <c r="CY1833" s="39" t="s">
        <v>2438</v>
      </c>
      <c r="CZ1833" s="192">
        <v>999.995</v>
      </c>
      <c r="DA1833" s="43" t="s">
        <v>2046</v>
      </c>
      <c r="DD1833" s="43" t="s">
        <v>1397</v>
      </c>
      <c r="DE1833" s="43"/>
      <c r="DF1833" s="43"/>
      <c r="DG1833" s="43"/>
      <c r="DH1833" s="43"/>
      <c r="DI1833" s="43"/>
      <c r="DJ1833" s="43"/>
      <c r="DK1833" s="43"/>
      <c r="DL1833" s="43"/>
      <c r="DM1833" s="43"/>
      <c r="DN1833" s="43"/>
      <c r="DO1833" s="43"/>
      <c r="DP1833" s="43"/>
      <c r="DQ1833" s="43"/>
      <c r="DR1833" s="124"/>
      <c r="DS1833" s="43"/>
    </row>
    <row r="1834" spans="1:123" s="39" customFormat="1" hidden="1" x14ac:dyDescent="0.2">
      <c r="A1834" s="44" t="str">
        <f t="shared" si="752"/>
        <v>Redfield</v>
      </c>
      <c r="B1834" s="44" t="str">
        <f t="shared" si="751"/>
        <v>1,1-Dichloroethylene</v>
      </c>
      <c r="C1834" s="38" t="s">
        <v>2587</v>
      </c>
      <c r="D1834" s="38" t="str">
        <f t="shared" si="735"/>
        <v>SI</v>
      </c>
      <c r="E1834" s="189" t="s">
        <v>371</v>
      </c>
      <c r="F1834" s="155" t="str">
        <f t="shared" si="754"/>
        <v>Residence 249</v>
      </c>
      <c r="G1834" s="44" t="str">
        <f t="shared" si="753"/>
        <v>residential</v>
      </c>
      <c r="H1834" s="44" t="str">
        <f t="shared" si="746"/>
        <v>Basement</v>
      </c>
      <c r="I1834" s="38" t="str">
        <f t="shared" si="736"/>
        <v>Y</v>
      </c>
      <c r="J1834" s="38" t="str">
        <f t="shared" si="737"/>
        <v>Y</v>
      </c>
      <c r="K1834" s="38" t="str">
        <f t="shared" si="750"/>
        <v>Y</v>
      </c>
      <c r="L1834" s="44"/>
      <c r="M1834" s="38" t="str">
        <f t="shared" si="743"/>
        <v/>
      </c>
      <c r="N1834" s="38" t="str">
        <f t="shared" si="744"/>
        <v/>
      </c>
      <c r="O1834" s="38" t="str">
        <f t="shared" si="739"/>
        <v/>
      </c>
      <c r="P1834" s="44"/>
      <c r="Q1834" s="44"/>
      <c r="R1834" s="44"/>
      <c r="S1834" s="44"/>
      <c r="T1834" s="44"/>
      <c r="U1834" s="44"/>
      <c r="V1834" s="44"/>
      <c r="W1834" s="44"/>
      <c r="X1834" s="44"/>
      <c r="Y1834" s="38" t="str">
        <f t="shared" si="747"/>
        <v>Y</v>
      </c>
      <c r="Z1834" s="38" t="str">
        <f t="shared" si="748"/>
        <v>Y</v>
      </c>
      <c r="AA1834" s="38" t="str">
        <f t="shared" si="745"/>
        <v>Y</v>
      </c>
      <c r="AC1834" s="59"/>
      <c r="AD1834" s="204"/>
      <c r="AE1834" s="38"/>
      <c r="AF1834" s="38"/>
      <c r="AG1834" s="125">
        <f t="shared" si="740"/>
        <v>726.60599999999999</v>
      </c>
      <c r="AH1834" s="39">
        <v>11</v>
      </c>
      <c r="AI1834" s="123">
        <f t="shared" si="741"/>
        <v>477011.55995259475</v>
      </c>
      <c r="AM1834" s="40">
        <f t="shared" si="755"/>
        <v>22</v>
      </c>
      <c r="AN1834" s="39">
        <f t="shared" si="749"/>
        <v>0.8</v>
      </c>
      <c r="AO1834" s="204">
        <f t="shared" si="742"/>
        <v>4.6120475575448013E-5</v>
      </c>
      <c r="AP1834" s="204"/>
      <c r="AQ1834" s="59"/>
      <c r="AR1834" s="59"/>
      <c r="AS1834" s="115">
        <f t="shared" si="733"/>
        <v>1</v>
      </c>
      <c r="AT1834" s="115">
        <f t="shared" si="734"/>
        <v>0</v>
      </c>
      <c r="AU1834" s="115"/>
      <c r="AV1834" s="115"/>
      <c r="AY1834" s="115"/>
      <c r="AZ1834" s="115"/>
      <c r="BA1834" s="43">
        <v>49</v>
      </c>
      <c r="BB1834" s="43" t="s">
        <v>750</v>
      </c>
      <c r="BC1834" s="189" t="s">
        <v>554</v>
      </c>
      <c r="BD1834" t="s">
        <v>851</v>
      </c>
      <c r="BE1834" s="37" t="s">
        <v>656</v>
      </c>
      <c r="BF1834" s="38"/>
      <c r="BG1834" s="43"/>
      <c r="BH1834" s="189" t="s">
        <v>2238</v>
      </c>
      <c r="BI1834" s="43" t="s">
        <v>1387</v>
      </c>
      <c r="BJ1834" s="43" t="s">
        <v>1388</v>
      </c>
      <c r="BK1834" s="189" t="s">
        <v>573</v>
      </c>
      <c r="BN1834" s="43"/>
      <c r="BO1834" s="43" t="s">
        <v>1395</v>
      </c>
      <c r="BP1834" s="48" t="s">
        <v>1406</v>
      </c>
      <c r="BS1834" s="43" t="s">
        <v>538</v>
      </c>
      <c r="BT1834" s="190" t="s">
        <v>2323</v>
      </c>
      <c r="BU1834" s="190"/>
      <c r="BV1834" s="190"/>
      <c r="BW1834" s="249">
        <v>35949</v>
      </c>
      <c r="BX1834" s="249"/>
      <c r="BY1834" s="48" t="s">
        <v>451</v>
      </c>
      <c r="BZ1834" s="191">
        <v>22</v>
      </c>
      <c r="CA1834" s="43" t="s">
        <v>1396</v>
      </c>
      <c r="CD1834" s="124" t="s">
        <v>1397</v>
      </c>
      <c r="CE1834" s="43"/>
      <c r="CR1834" s="43" t="s">
        <v>751</v>
      </c>
      <c r="CU1834" s="192">
        <v>166.43299999999999</v>
      </c>
      <c r="CV1834" s="39" t="s">
        <v>1395</v>
      </c>
      <c r="CW1834" s="2"/>
      <c r="CX1834" s="193"/>
      <c r="CY1834" s="39" t="s">
        <v>2438</v>
      </c>
      <c r="CZ1834" s="192">
        <v>726.60599999999999</v>
      </c>
      <c r="DA1834" s="43" t="s">
        <v>2046</v>
      </c>
      <c r="DD1834" s="43" t="s">
        <v>1397</v>
      </c>
      <c r="DE1834" s="43"/>
      <c r="DF1834" s="43"/>
      <c r="DG1834" s="43"/>
      <c r="DH1834" s="43"/>
      <c r="DI1834" s="43"/>
      <c r="DJ1834" s="43"/>
      <c r="DK1834" s="43"/>
      <c r="DL1834" s="43"/>
      <c r="DM1834" s="43"/>
      <c r="DN1834" s="43"/>
      <c r="DO1834" s="43"/>
      <c r="DP1834" s="43"/>
      <c r="DQ1834" s="43"/>
      <c r="DR1834" s="124"/>
      <c r="DS1834" s="43"/>
    </row>
    <row r="1835" spans="1:123" s="39" customFormat="1" hidden="1" x14ac:dyDescent="0.2">
      <c r="A1835" s="44" t="str">
        <f t="shared" si="752"/>
        <v>Redfield</v>
      </c>
      <c r="B1835" s="44" t="str">
        <f t="shared" si="751"/>
        <v>1,1-Dichloroethylene</v>
      </c>
      <c r="C1835" s="38" t="s">
        <v>2587</v>
      </c>
      <c r="D1835" s="38" t="str">
        <f t="shared" si="735"/>
        <v>SI</v>
      </c>
      <c r="E1835" s="189" t="s">
        <v>371</v>
      </c>
      <c r="F1835" s="155" t="str">
        <f t="shared" si="754"/>
        <v>Residence 250</v>
      </c>
      <c r="G1835" s="44" t="str">
        <f t="shared" si="753"/>
        <v>residential</v>
      </c>
      <c r="H1835" s="44" t="str">
        <f t="shared" si="746"/>
        <v>Basement</v>
      </c>
      <c r="I1835" s="38" t="str">
        <f t="shared" si="736"/>
        <v>Y</v>
      </c>
      <c r="J1835" s="38" t="str">
        <f t="shared" si="737"/>
        <v>Y</v>
      </c>
      <c r="K1835" s="38" t="str">
        <f t="shared" si="750"/>
        <v>Y</v>
      </c>
      <c r="L1835" s="44"/>
      <c r="M1835" s="38" t="str">
        <f t="shared" si="743"/>
        <v/>
      </c>
      <c r="N1835" s="38" t="str">
        <f t="shared" si="744"/>
        <v/>
      </c>
      <c r="O1835" s="38" t="str">
        <f t="shared" si="739"/>
        <v/>
      </c>
      <c r="P1835" s="44"/>
      <c r="Q1835" s="44"/>
      <c r="R1835" s="44"/>
      <c r="S1835" s="44"/>
      <c r="T1835" s="44"/>
      <c r="U1835" s="44"/>
      <c r="V1835" s="44"/>
      <c r="W1835" s="44"/>
      <c r="X1835" s="44"/>
      <c r="Y1835" s="38" t="str">
        <f t="shared" si="747"/>
        <v>Y</v>
      </c>
      <c r="Z1835" s="38" t="str">
        <f t="shared" si="748"/>
        <v>Y</v>
      </c>
      <c r="AA1835" s="38" t="str">
        <f t="shared" si="745"/>
        <v>Y</v>
      </c>
      <c r="AC1835" s="59"/>
      <c r="AD1835" s="204"/>
      <c r="AE1835" s="38"/>
      <c r="AF1835" s="38"/>
      <c r="AG1835" s="125">
        <f t="shared" si="740"/>
        <v>75.479600000000005</v>
      </c>
      <c r="AH1835" s="39">
        <v>11</v>
      </c>
      <c r="AI1835" s="123">
        <f t="shared" si="741"/>
        <v>49551.809014235871</v>
      </c>
      <c r="AM1835" s="40">
        <f t="shared" si="755"/>
        <v>2.2999999523162802</v>
      </c>
      <c r="AN1835" s="39">
        <f t="shared" si="749"/>
        <v>0.8</v>
      </c>
      <c r="AO1835" s="204">
        <f t="shared" si="742"/>
        <v>4.6416064278410242E-5</v>
      </c>
      <c r="AP1835" s="204"/>
      <c r="AQ1835" s="59"/>
      <c r="AR1835" s="59"/>
      <c r="AS1835" s="115">
        <f t="shared" ref="AS1835:AS1898" si="756">IF(AO1835="","",IF(CD1835="Y",1,0))</f>
        <v>1</v>
      </c>
      <c r="AT1835" s="115">
        <f t="shared" ref="AT1835:AT1898" si="757">IF(AO1835="","",IF(CD1835="n",1,0))</f>
        <v>0</v>
      </c>
      <c r="AU1835" s="115"/>
      <c r="AV1835" s="115"/>
      <c r="AY1835" s="115"/>
      <c r="AZ1835" s="115"/>
      <c r="BA1835" s="43">
        <v>49</v>
      </c>
      <c r="BB1835" s="43" t="s">
        <v>750</v>
      </c>
      <c r="BC1835" s="189" t="s">
        <v>554</v>
      </c>
      <c r="BD1835" t="s">
        <v>851</v>
      </c>
      <c r="BE1835" s="37" t="s">
        <v>656</v>
      </c>
      <c r="BF1835" s="38"/>
      <c r="BG1835" s="43"/>
      <c r="BH1835" s="189" t="s">
        <v>2239</v>
      </c>
      <c r="BI1835" s="43" t="s">
        <v>1387</v>
      </c>
      <c r="BJ1835" s="43" t="s">
        <v>1388</v>
      </c>
      <c r="BK1835" s="189" t="s">
        <v>573</v>
      </c>
      <c r="BN1835" s="43"/>
      <c r="BO1835" s="43" t="s">
        <v>1395</v>
      </c>
      <c r="BP1835" s="48" t="s">
        <v>1406</v>
      </c>
      <c r="BS1835" s="43" t="s">
        <v>538</v>
      </c>
      <c r="BT1835" s="190" t="s">
        <v>2336</v>
      </c>
      <c r="BU1835" s="190"/>
      <c r="BV1835" s="190"/>
      <c r="BW1835" s="249">
        <v>35955</v>
      </c>
      <c r="BX1835" s="249"/>
      <c r="BY1835" s="48" t="s">
        <v>451</v>
      </c>
      <c r="BZ1835" s="191">
        <v>2.2999999523162802</v>
      </c>
      <c r="CA1835" s="43" t="s">
        <v>1396</v>
      </c>
      <c r="CD1835" s="124" t="s">
        <v>1397</v>
      </c>
      <c r="CE1835" s="43"/>
      <c r="CR1835" s="43" t="s">
        <v>751</v>
      </c>
      <c r="CU1835" s="192">
        <v>89.864099999999993</v>
      </c>
      <c r="CV1835" s="39" t="s">
        <v>1395</v>
      </c>
      <c r="CW1835" s="2"/>
      <c r="CX1835" s="193"/>
      <c r="CY1835" s="39" t="s">
        <v>2438</v>
      </c>
      <c r="CZ1835" s="192">
        <v>75.479600000000005</v>
      </c>
      <c r="DA1835" s="43" t="s">
        <v>2046</v>
      </c>
      <c r="DD1835" s="43" t="s">
        <v>1397</v>
      </c>
      <c r="DE1835" s="43"/>
      <c r="DF1835" s="43"/>
      <c r="DG1835" s="43"/>
      <c r="DH1835" s="43"/>
      <c r="DI1835" s="43"/>
      <c r="DJ1835" s="43"/>
      <c r="DK1835" s="43"/>
      <c r="DL1835" s="43"/>
      <c r="DM1835" s="43"/>
      <c r="DN1835" s="43"/>
      <c r="DO1835" s="43"/>
      <c r="DP1835" s="43"/>
      <c r="DQ1835" s="43"/>
      <c r="DR1835" s="124"/>
      <c r="DS1835" s="43"/>
    </row>
    <row r="1836" spans="1:123" s="39" customFormat="1" hidden="1" x14ac:dyDescent="0.2">
      <c r="A1836" s="44" t="str">
        <f t="shared" si="752"/>
        <v>Redfield</v>
      </c>
      <c r="B1836" s="44" t="str">
        <f t="shared" si="751"/>
        <v>1,1-Dichloroethylene</v>
      </c>
      <c r="C1836" s="38" t="s">
        <v>2587</v>
      </c>
      <c r="D1836" s="38" t="str">
        <f t="shared" si="735"/>
        <v>SI</v>
      </c>
      <c r="E1836" s="189" t="s">
        <v>371</v>
      </c>
      <c r="F1836" s="155" t="str">
        <f t="shared" si="754"/>
        <v>Residence 251</v>
      </c>
      <c r="G1836" s="44" t="str">
        <f t="shared" si="753"/>
        <v>residential</v>
      </c>
      <c r="H1836" s="44" t="str">
        <f t="shared" si="746"/>
        <v>Crawlspace</v>
      </c>
      <c r="I1836" s="38" t="str">
        <f t="shared" si="736"/>
        <v>Y</v>
      </c>
      <c r="J1836" s="38" t="str">
        <f t="shared" si="737"/>
        <v>Y</v>
      </c>
      <c r="K1836" s="38" t="str">
        <f t="shared" si="750"/>
        <v>Y</v>
      </c>
      <c r="L1836" s="44"/>
      <c r="M1836" s="38" t="str">
        <f t="shared" si="743"/>
        <v/>
      </c>
      <c r="N1836" s="38" t="str">
        <f t="shared" si="744"/>
        <v/>
      </c>
      <c r="O1836" s="38" t="str">
        <f t="shared" si="739"/>
        <v/>
      </c>
      <c r="P1836" s="44"/>
      <c r="Q1836" s="44"/>
      <c r="R1836" s="44"/>
      <c r="S1836" s="44"/>
      <c r="T1836" s="44"/>
      <c r="U1836" s="44"/>
      <c r="V1836" s="44"/>
      <c r="W1836" s="44"/>
      <c r="X1836" s="44"/>
      <c r="Y1836" s="38" t="str">
        <f t="shared" si="747"/>
        <v>Y</v>
      </c>
      <c r="Z1836" s="38" t="str">
        <f t="shared" si="748"/>
        <v>Y</v>
      </c>
      <c r="AA1836" s="38" t="str">
        <f t="shared" si="745"/>
        <v>Y</v>
      </c>
      <c r="AC1836" s="59"/>
      <c r="AD1836" s="204"/>
      <c r="AE1836" s="38"/>
      <c r="AF1836" s="38"/>
      <c r="AG1836" s="125">
        <f t="shared" si="740"/>
        <v>99.200800000000001</v>
      </c>
      <c r="AH1836" s="39">
        <v>11</v>
      </c>
      <c r="AI1836" s="123">
        <f t="shared" si="741"/>
        <v>65124.604471399034</v>
      </c>
      <c r="AM1836" s="40">
        <f t="shared" si="755"/>
        <v>2.5</v>
      </c>
      <c r="AN1836" s="39">
        <f t="shared" si="749"/>
        <v>0.8</v>
      </c>
      <c r="AO1836" s="204">
        <f t="shared" si="742"/>
        <v>3.838794907534421E-5</v>
      </c>
      <c r="AP1836" s="204"/>
      <c r="AQ1836" s="59"/>
      <c r="AR1836" s="59"/>
      <c r="AS1836" s="115">
        <f t="shared" si="756"/>
        <v>1</v>
      </c>
      <c r="AT1836" s="115">
        <f t="shared" si="757"/>
        <v>0</v>
      </c>
      <c r="AU1836" s="115"/>
      <c r="AV1836" s="115"/>
      <c r="AY1836" s="115"/>
      <c r="AZ1836" s="115"/>
      <c r="BA1836" s="43">
        <v>49</v>
      </c>
      <c r="BB1836" s="43" t="s">
        <v>750</v>
      </c>
      <c r="BC1836" s="189" t="s">
        <v>554</v>
      </c>
      <c r="BD1836" t="s">
        <v>851</v>
      </c>
      <c r="BE1836" s="37" t="s">
        <v>656</v>
      </c>
      <c r="BF1836" s="38"/>
      <c r="BG1836" s="43"/>
      <c r="BH1836" s="189" t="s">
        <v>2240</v>
      </c>
      <c r="BI1836" s="43" t="s">
        <v>1387</v>
      </c>
      <c r="BJ1836" s="43" t="s">
        <v>1388</v>
      </c>
      <c r="BK1836" s="189" t="s">
        <v>1489</v>
      </c>
      <c r="BN1836" s="43"/>
      <c r="BO1836" s="43" t="s">
        <v>1395</v>
      </c>
      <c r="BP1836" s="48" t="s">
        <v>1406</v>
      </c>
      <c r="BS1836" s="43" t="s">
        <v>538</v>
      </c>
      <c r="BT1836" s="190" t="s">
        <v>2335</v>
      </c>
      <c r="BU1836" s="190"/>
      <c r="BV1836" s="190"/>
      <c r="BW1836" s="249">
        <v>35943</v>
      </c>
      <c r="BX1836" s="249"/>
      <c r="BY1836" s="48" t="s">
        <v>451</v>
      </c>
      <c r="BZ1836" s="191">
        <v>2.5</v>
      </c>
      <c r="CA1836" s="43" t="s">
        <v>1396</v>
      </c>
      <c r="CD1836" s="124" t="s">
        <v>1397</v>
      </c>
      <c r="CE1836" s="43"/>
      <c r="CR1836" s="43" t="s">
        <v>751</v>
      </c>
      <c r="CU1836" s="192">
        <v>143.75200000000001</v>
      </c>
      <c r="CV1836" s="39" t="s">
        <v>1395</v>
      </c>
      <c r="CW1836" s="2"/>
      <c r="CX1836" s="193"/>
      <c r="CY1836" s="39" t="s">
        <v>2438</v>
      </c>
      <c r="CZ1836" s="192">
        <v>99.200800000000001</v>
      </c>
      <c r="DA1836" s="43" t="s">
        <v>2046</v>
      </c>
      <c r="DD1836" s="43" t="s">
        <v>1397</v>
      </c>
      <c r="DE1836" s="43"/>
      <c r="DF1836" s="43"/>
      <c r="DG1836" s="43"/>
      <c r="DH1836" s="43"/>
      <c r="DI1836" s="43"/>
      <c r="DJ1836" s="43"/>
      <c r="DK1836" s="43"/>
      <c r="DL1836" s="43"/>
      <c r="DM1836" s="43"/>
      <c r="DN1836" s="43"/>
      <c r="DO1836" s="43"/>
      <c r="DP1836" s="43"/>
      <c r="DQ1836" s="43"/>
      <c r="DR1836" s="124"/>
      <c r="DS1836" s="43"/>
    </row>
    <row r="1837" spans="1:123" s="39" customFormat="1" hidden="1" x14ac:dyDescent="0.2">
      <c r="A1837" s="44" t="str">
        <f t="shared" si="752"/>
        <v>Redfield</v>
      </c>
      <c r="B1837" s="44" t="str">
        <f t="shared" si="751"/>
        <v>1,1-Dichloroethylene</v>
      </c>
      <c r="C1837" s="38" t="s">
        <v>2587</v>
      </c>
      <c r="D1837" s="38" t="str">
        <f t="shared" si="735"/>
        <v>SI</v>
      </c>
      <c r="E1837" s="189" t="s">
        <v>371</v>
      </c>
      <c r="F1837" s="155" t="str">
        <f t="shared" si="754"/>
        <v>Residence 252</v>
      </c>
      <c r="G1837" s="44" t="str">
        <f t="shared" si="753"/>
        <v>residential</v>
      </c>
      <c r="H1837" s="44" t="str">
        <f t="shared" si="746"/>
        <v>Crawlspace</v>
      </c>
      <c r="I1837" s="38" t="str">
        <f t="shared" si="736"/>
        <v>Y</v>
      </c>
      <c r="J1837" s="38" t="str">
        <f t="shared" si="737"/>
        <v>Y</v>
      </c>
      <c r="K1837" s="38" t="str">
        <f t="shared" si="750"/>
        <v>Y</v>
      </c>
      <c r="L1837" s="44"/>
      <c r="M1837" s="38" t="str">
        <f t="shared" si="743"/>
        <v/>
      </c>
      <c r="N1837" s="38" t="str">
        <f t="shared" si="744"/>
        <v/>
      </c>
      <c r="O1837" s="38" t="str">
        <f t="shared" si="739"/>
        <v/>
      </c>
      <c r="P1837" s="44"/>
      <c r="Q1837" s="44"/>
      <c r="R1837" s="44"/>
      <c r="S1837" s="44"/>
      <c r="T1837" s="44"/>
      <c r="U1837" s="44"/>
      <c r="V1837" s="44"/>
      <c r="W1837" s="44"/>
      <c r="X1837" s="44"/>
      <c r="Y1837" s="38" t="str">
        <f t="shared" si="747"/>
        <v>Y</v>
      </c>
      <c r="Z1837" s="38" t="str">
        <f t="shared" si="748"/>
        <v>Y</v>
      </c>
      <c r="AA1837" s="38" t="str">
        <f t="shared" si="745"/>
        <v>Y</v>
      </c>
      <c r="AC1837" s="59"/>
      <c r="AD1837" s="204"/>
      <c r="AE1837" s="38"/>
      <c r="AF1837" s="38"/>
      <c r="AG1837" s="125">
        <f t="shared" si="740"/>
        <v>999.995</v>
      </c>
      <c r="AH1837" s="39">
        <v>11</v>
      </c>
      <c r="AI1837" s="123">
        <f t="shared" si="741"/>
        <v>656489.45218563429</v>
      </c>
      <c r="AM1837" s="40">
        <f t="shared" si="755"/>
        <v>14</v>
      </c>
      <c r="AN1837" s="39">
        <f t="shared" si="749"/>
        <v>0.8</v>
      </c>
      <c r="AO1837" s="204">
        <f t="shared" si="742"/>
        <v>2.1325552076107455E-5</v>
      </c>
      <c r="AP1837" s="204"/>
      <c r="AQ1837" s="59"/>
      <c r="AR1837" s="59"/>
      <c r="AS1837" s="115">
        <f t="shared" si="756"/>
        <v>1</v>
      </c>
      <c r="AT1837" s="115">
        <f t="shared" si="757"/>
        <v>0</v>
      </c>
      <c r="AU1837" s="115"/>
      <c r="AV1837" s="115"/>
      <c r="AY1837" s="115"/>
      <c r="AZ1837" s="115"/>
      <c r="BA1837" s="43">
        <v>49</v>
      </c>
      <c r="BB1837" s="43" t="s">
        <v>750</v>
      </c>
      <c r="BC1837" s="189" t="s">
        <v>554</v>
      </c>
      <c r="BD1837" t="s">
        <v>851</v>
      </c>
      <c r="BE1837" s="37" t="s">
        <v>656</v>
      </c>
      <c r="BF1837" s="38"/>
      <c r="BG1837" s="43"/>
      <c r="BH1837" s="189" t="s">
        <v>2241</v>
      </c>
      <c r="BI1837" s="43" t="s">
        <v>1387</v>
      </c>
      <c r="BJ1837" s="43" t="s">
        <v>1388</v>
      </c>
      <c r="BK1837" s="189" t="s">
        <v>1489</v>
      </c>
      <c r="BN1837" s="43"/>
      <c r="BO1837" s="43" t="s">
        <v>1395</v>
      </c>
      <c r="BP1837" s="48" t="s">
        <v>1406</v>
      </c>
      <c r="BS1837" s="43" t="s">
        <v>538</v>
      </c>
      <c r="BT1837" s="190" t="s">
        <v>2335</v>
      </c>
      <c r="BU1837" s="190"/>
      <c r="BV1837" s="190"/>
      <c r="BW1837" s="249">
        <v>35943</v>
      </c>
      <c r="BX1837" s="249"/>
      <c r="BY1837" s="48" t="s">
        <v>451</v>
      </c>
      <c r="BZ1837" s="191">
        <v>14</v>
      </c>
      <c r="CA1837" s="43" t="s">
        <v>1396</v>
      </c>
      <c r="CD1837" s="124" t="s">
        <v>1397</v>
      </c>
      <c r="CE1837" s="43"/>
      <c r="CR1837" s="43" t="s">
        <v>751</v>
      </c>
      <c r="CU1837" s="192">
        <v>117.86499999999999</v>
      </c>
      <c r="CV1837" s="39" t="s">
        <v>1395</v>
      </c>
      <c r="CW1837" s="2"/>
      <c r="CX1837" s="193"/>
      <c r="CY1837" s="39" t="s">
        <v>2438</v>
      </c>
      <c r="CZ1837" s="192">
        <v>999.995</v>
      </c>
      <c r="DA1837" s="43" t="s">
        <v>2046</v>
      </c>
      <c r="DD1837" s="43" t="s">
        <v>1397</v>
      </c>
      <c r="DE1837" s="43"/>
      <c r="DF1837" s="43"/>
      <c r="DG1837" s="43"/>
      <c r="DH1837" s="43"/>
      <c r="DI1837" s="43"/>
      <c r="DJ1837" s="43"/>
      <c r="DK1837" s="43"/>
      <c r="DL1837" s="43"/>
      <c r="DM1837" s="43"/>
      <c r="DN1837" s="43"/>
      <c r="DO1837" s="43"/>
      <c r="DP1837" s="43"/>
      <c r="DQ1837" s="43"/>
      <c r="DR1837" s="124"/>
      <c r="DS1837" s="43"/>
    </row>
    <row r="1838" spans="1:123" s="39" customFormat="1" hidden="1" x14ac:dyDescent="0.2">
      <c r="A1838" s="44" t="str">
        <f t="shared" si="752"/>
        <v>Redfield</v>
      </c>
      <c r="B1838" s="44" t="str">
        <f t="shared" si="751"/>
        <v>1,1-Dichloroethylene</v>
      </c>
      <c r="C1838" s="38" t="s">
        <v>2587</v>
      </c>
      <c r="D1838" s="38" t="str">
        <f t="shared" si="735"/>
        <v>SI</v>
      </c>
      <c r="E1838" s="189" t="s">
        <v>371</v>
      </c>
      <c r="F1838" s="155" t="str">
        <f t="shared" si="754"/>
        <v>Residence 253</v>
      </c>
      <c r="G1838" s="44" t="str">
        <f t="shared" si="753"/>
        <v>residential</v>
      </c>
      <c r="H1838" s="44" t="str">
        <f t="shared" si="746"/>
        <v>Basement</v>
      </c>
      <c r="I1838" s="38" t="str">
        <f t="shared" si="736"/>
        <v>Y</v>
      </c>
      <c r="J1838" s="38" t="str">
        <f t="shared" si="737"/>
        <v>Y</v>
      </c>
      <c r="K1838" s="38" t="str">
        <f t="shared" si="750"/>
        <v>Y</v>
      </c>
      <c r="L1838" s="44"/>
      <c r="M1838" s="38" t="str">
        <f t="shared" si="743"/>
        <v/>
      </c>
      <c r="N1838" s="38" t="str">
        <f t="shared" si="744"/>
        <v/>
      </c>
      <c r="O1838" s="38" t="str">
        <f t="shared" si="739"/>
        <v/>
      </c>
      <c r="P1838" s="44"/>
      <c r="Q1838" s="44"/>
      <c r="R1838" s="44"/>
      <c r="S1838" s="44"/>
      <c r="T1838" s="44"/>
      <c r="U1838" s="44"/>
      <c r="V1838" s="44"/>
      <c r="W1838" s="44"/>
      <c r="X1838" s="44"/>
      <c r="Y1838" s="38" t="str">
        <f t="shared" si="747"/>
        <v>Y</v>
      </c>
      <c r="Z1838" s="38" t="str">
        <f t="shared" si="748"/>
        <v>Y</v>
      </c>
      <c r="AA1838" s="38" t="str">
        <f t="shared" si="745"/>
        <v>Y</v>
      </c>
      <c r="AC1838" s="59"/>
      <c r="AD1838" s="204"/>
      <c r="AE1838" s="38"/>
      <c r="AF1838" s="38"/>
      <c r="AG1838" s="125">
        <f t="shared" si="740"/>
        <v>999.995</v>
      </c>
      <c r="AH1838" s="39">
        <v>11</v>
      </c>
      <c r="AI1838" s="123">
        <f t="shared" si="741"/>
        <v>656489.45218563429</v>
      </c>
      <c r="AM1838" s="40">
        <f t="shared" si="755"/>
        <v>1.29999995231628</v>
      </c>
      <c r="AN1838" s="39">
        <f t="shared" si="749"/>
        <v>0.8</v>
      </c>
      <c r="AO1838" s="204">
        <f t="shared" si="742"/>
        <v>1.9802297630041456E-6</v>
      </c>
      <c r="AP1838" s="204"/>
      <c r="AQ1838" s="59"/>
      <c r="AR1838" s="59"/>
      <c r="AS1838" s="115">
        <f t="shared" si="756"/>
        <v>1</v>
      </c>
      <c r="AT1838" s="115">
        <f t="shared" si="757"/>
        <v>0</v>
      </c>
      <c r="AU1838" s="115"/>
      <c r="AV1838" s="115"/>
      <c r="AY1838" s="115"/>
      <c r="AZ1838" s="115"/>
      <c r="BA1838" s="43">
        <v>49</v>
      </c>
      <c r="BB1838" s="43" t="s">
        <v>750</v>
      </c>
      <c r="BC1838" s="189" t="s">
        <v>554</v>
      </c>
      <c r="BD1838" t="s">
        <v>851</v>
      </c>
      <c r="BE1838" s="37" t="s">
        <v>656</v>
      </c>
      <c r="BF1838" s="38"/>
      <c r="BG1838" s="43"/>
      <c r="BH1838" s="189" t="s">
        <v>2242</v>
      </c>
      <c r="BI1838" s="43" t="s">
        <v>1387</v>
      </c>
      <c r="BJ1838" s="43" t="s">
        <v>1388</v>
      </c>
      <c r="BK1838" s="189" t="s">
        <v>573</v>
      </c>
      <c r="BN1838" s="43"/>
      <c r="BO1838" s="43" t="s">
        <v>1395</v>
      </c>
      <c r="BP1838" s="48" t="s">
        <v>1406</v>
      </c>
      <c r="BS1838" s="43" t="s">
        <v>538</v>
      </c>
      <c r="BT1838" s="190" t="s">
        <v>2325</v>
      </c>
      <c r="BU1838" s="190"/>
      <c r="BV1838" s="190"/>
      <c r="BW1838" s="249">
        <v>35944</v>
      </c>
      <c r="BX1838" s="249"/>
      <c r="BY1838" s="48" t="s">
        <v>451</v>
      </c>
      <c r="BZ1838" s="191">
        <v>1.29999995231628</v>
      </c>
      <c r="CA1838" s="43" t="s">
        <v>1396</v>
      </c>
      <c r="CD1838" s="124" t="s">
        <v>1397</v>
      </c>
      <c r="CE1838" s="43"/>
      <c r="CR1838" s="43" t="s">
        <v>751</v>
      </c>
      <c r="CU1838" s="192">
        <v>121.27200000000001</v>
      </c>
      <c r="CV1838" s="39" t="s">
        <v>1395</v>
      </c>
      <c r="CW1838" s="2"/>
      <c r="CX1838" s="193"/>
      <c r="CY1838" s="39" t="s">
        <v>2438</v>
      </c>
      <c r="CZ1838" s="192">
        <v>999.995</v>
      </c>
      <c r="DA1838" s="43" t="s">
        <v>2046</v>
      </c>
      <c r="DD1838" s="43" t="s">
        <v>1397</v>
      </c>
      <c r="DE1838" s="43"/>
      <c r="DF1838" s="43"/>
      <c r="DG1838" s="43"/>
      <c r="DH1838" s="43"/>
      <c r="DI1838" s="43"/>
      <c r="DJ1838" s="43"/>
      <c r="DK1838" s="43"/>
      <c r="DL1838" s="43"/>
      <c r="DM1838" s="43"/>
      <c r="DN1838" s="43"/>
      <c r="DO1838" s="43"/>
      <c r="DP1838" s="43"/>
      <c r="DQ1838" s="43"/>
      <c r="DR1838" s="124"/>
      <c r="DS1838" s="43"/>
    </row>
    <row r="1839" spans="1:123" s="39" customFormat="1" hidden="1" x14ac:dyDescent="0.2">
      <c r="A1839" s="44" t="str">
        <f t="shared" si="752"/>
        <v>Redfield</v>
      </c>
      <c r="B1839" s="44" t="str">
        <f t="shared" si="751"/>
        <v>1,1-Dichloroethylene</v>
      </c>
      <c r="C1839" s="38" t="s">
        <v>2587</v>
      </c>
      <c r="D1839" s="38" t="str">
        <f t="shared" si="735"/>
        <v>SI</v>
      </c>
      <c r="E1839" s="189" t="s">
        <v>371</v>
      </c>
      <c r="F1839" s="155" t="str">
        <f t="shared" si="754"/>
        <v>Residence 254</v>
      </c>
      <c r="G1839" s="44" t="str">
        <f t="shared" si="753"/>
        <v>residential</v>
      </c>
      <c r="H1839" s="44" t="str">
        <f t="shared" si="746"/>
        <v>Basement</v>
      </c>
      <c r="I1839" s="38" t="str">
        <f t="shared" si="736"/>
        <v>Y</v>
      </c>
      <c r="J1839" s="38" t="str">
        <f t="shared" si="737"/>
        <v>Y</v>
      </c>
      <c r="K1839" s="38" t="str">
        <f t="shared" si="750"/>
        <v>Y</v>
      </c>
      <c r="L1839" s="44"/>
      <c r="M1839" s="38" t="str">
        <f t="shared" si="743"/>
        <v/>
      </c>
      <c r="N1839" s="38" t="str">
        <f t="shared" si="744"/>
        <v/>
      </c>
      <c r="O1839" s="38" t="str">
        <f t="shared" si="739"/>
        <v/>
      </c>
      <c r="P1839" s="44"/>
      <c r="Q1839" s="44"/>
      <c r="R1839" s="44"/>
      <c r="S1839" s="44"/>
      <c r="T1839" s="44"/>
      <c r="U1839" s="44"/>
      <c r="V1839" s="44"/>
      <c r="W1839" s="44"/>
      <c r="X1839" s="44"/>
      <c r="Y1839" s="38" t="str">
        <f t="shared" si="747"/>
        <v>Y</v>
      </c>
      <c r="Z1839" s="38" t="str">
        <f t="shared" si="748"/>
        <v>Y</v>
      </c>
      <c r="AA1839" s="38" t="str">
        <f t="shared" si="745"/>
        <v>Y</v>
      </c>
      <c r="AC1839" s="59"/>
      <c r="AD1839" s="204"/>
      <c r="AE1839" s="38"/>
      <c r="AF1839" s="38"/>
      <c r="AG1839" s="125">
        <f t="shared" si="740"/>
        <v>726.60599999999999</v>
      </c>
      <c r="AH1839" s="39">
        <v>11</v>
      </c>
      <c r="AI1839" s="123">
        <f t="shared" si="741"/>
        <v>477011.55995259475</v>
      </c>
      <c r="AM1839" s="40">
        <f t="shared" si="755"/>
        <v>4.4000000953674299</v>
      </c>
      <c r="AN1839" s="39">
        <f t="shared" si="749"/>
        <v>0.8</v>
      </c>
      <c r="AO1839" s="204">
        <f t="shared" si="742"/>
        <v>9.224095315016476E-6</v>
      </c>
      <c r="AP1839" s="204"/>
      <c r="AQ1839" s="59"/>
      <c r="AR1839" s="59"/>
      <c r="AS1839" s="115">
        <f t="shared" si="756"/>
        <v>1</v>
      </c>
      <c r="AT1839" s="115">
        <f t="shared" si="757"/>
        <v>0</v>
      </c>
      <c r="AU1839" s="115"/>
      <c r="AV1839" s="115"/>
      <c r="AY1839" s="115"/>
      <c r="AZ1839" s="115"/>
      <c r="BA1839" s="43">
        <v>49</v>
      </c>
      <c r="BB1839" s="43" t="s">
        <v>750</v>
      </c>
      <c r="BC1839" s="189" t="s">
        <v>554</v>
      </c>
      <c r="BD1839" t="s">
        <v>851</v>
      </c>
      <c r="BE1839" s="37" t="s">
        <v>656</v>
      </c>
      <c r="BF1839" s="38"/>
      <c r="BG1839" s="43"/>
      <c r="BH1839" s="189" t="s">
        <v>2243</v>
      </c>
      <c r="BI1839" s="43" t="s">
        <v>1387</v>
      </c>
      <c r="BJ1839" s="43" t="s">
        <v>1388</v>
      </c>
      <c r="BK1839" s="189" t="s">
        <v>573</v>
      </c>
      <c r="BN1839" s="43"/>
      <c r="BO1839" s="43" t="s">
        <v>1395</v>
      </c>
      <c r="BP1839" s="48" t="s">
        <v>1406</v>
      </c>
      <c r="BS1839" s="43" t="s">
        <v>538</v>
      </c>
      <c r="BT1839" s="190" t="s">
        <v>2325</v>
      </c>
      <c r="BU1839" s="190"/>
      <c r="BV1839" s="190"/>
      <c r="BW1839" s="249">
        <v>35970</v>
      </c>
      <c r="BX1839" s="249"/>
      <c r="BY1839" s="48" t="s">
        <v>451</v>
      </c>
      <c r="BZ1839" s="191">
        <v>4.4000000953674299</v>
      </c>
      <c r="CA1839" s="43" t="s">
        <v>1396</v>
      </c>
      <c r="CD1839" s="124" t="s">
        <v>1397</v>
      </c>
      <c r="CE1839" s="43"/>
      <c r="CR1839" s="43" t="s">
        <v>751</v>
      </c>
      <c r="CU1839" s="192">
        <v>135.33099999999999</v>
      </c>
      <c r="CV1839" s="39" t="s">
        <v>1395</v>
      </c>
      <c r="CW1839" s="2"/>
      <c r="CX1839" s="193"/>
      <c r="CY1839" s="39" t="s">
        <v>2438</v>
      </c>
      <c r="CZ1839" s="192">
        <v>726.60599999999999</v>
      </c>
      <c r="DA1839" s="43" t="s">
        <v>2046</v>
      </c>
      <c r="DD1839" s="43" t="s">
        <v>1397</v>
      </c>
      <c r="DE1839" s="43"/>
      <c r="DF1839" s="43"/>
      <c r="DG1839" s="43"/>
      <c r="DH1839" s="43"/>
      <c r="DI1839" s="43"/>
      <c r="DJ1839" s="43"/>
      <c r="DK1839" s="43"/>
      <c r="DL1839" s="43"/>
      <c r="DM1839" s="43"/>
      <c r="DN1839" s="43"/>
      <c r="DO1839" s="43"/>
      <c r="DP1839" s="43"/>
      <c r="DQ1839" s="43"/>
      <c r="DR1839" s="124"/>
      <c r="DS1839" s="43"/>
    </row>
    <row r="1840" spans="1:123" s="39" customFormat="1" hidden="1" x14ac:dyDescent="0.2">
      <c r="A1840" s="44" t="str">
        <f t="shared" si="752"/>
        <v>Redfield</v>
      </c>
      <c r="B1840" s="44" t="str">
        <f t="shared" si="751"/>
        <v>1,1-Dichloroethylene</v>
      </c>
      <c r="C1840" s="38" t="s">
        <v>2587</v>
      </c>
      <c r="D1840" s="38" t="str">
        <f t="shared" si="735"/>
        <v>SI</v>
      </c>
      <c r="E1840" s="189" t="s">
        <v>371</v>
      </c>
      <c r="F1840" s="155" t="str">
        <f t="shared" si="754"/>
        <v>Residence 255</v>
      </c>
      <c r="G1840" s="44" t="str">
        <f t="shared" si="753"/>
        <v>residential</v>
      </c>
      <c r="H1840" s="44" t="str">
        <f t="shared" si="746"/>
        <v>Basement</v>
      </c>
      <c r="I1840" s="38" t="str">
        <f t="shared" si="736"/>
        <v>Y</v>
      </c>
      <c r="J1840" s="38" t="str">
        <f t="shared" si="737"/>
        <v>Y</v>
      </c>
      <c r="K1840" s="38" t="str">
        <f t="shared" si="750"/>
        <v>Y</v>
      </c>
      <c r="L1840" s="44"/>
      <c r="M1840" s="38" t="str">
        <f t="shared" si="743"/>
        <v/>
      </c>
      <c r="N1840" s="38" t="str">
        <f t="shared" si="744"/>
        <v/>
      </c>
      <c r="O1840" s="38" t="str">
        <f t="shared" si="739"/>
        <v/>
      </c>
      <c r="P1840" s="44"/>
      <c r="Q1840" s="44"/>
      <c r="R1840" s="44"/>
      <c r="S1840" s="44"/>
      <c r="T1840" s="44"/>
      <c r="U1840" s="44"/>
      <c r="V1840" s="44"/>
      <c r="W1840" s="44"/>
      <c r="X1840" s="44"/>
      <c r="Y1840" s="38" t="str">
        <f t="shared" si="747"/>
        <v>Y</v>
      </c>
      <c r="Z1840" s="38" t="str">
        <f t="shared" si="748"/>
        <v>Y</v>
      </c>
      <c r="AA1840" s="38" t="str">
        <f t="shared" si="745"/>
        <v>Y</v>
      </c>
      <c r="AC1840" s="59"/>
      <c r="AD1840" s="204"/>
      <c r="AE1840" s="38"/>
      <c r="AF1840" s="38"/>
      <c r="AG1840" s="125">
        <f t="shared" si="740"/>
        <v>80.547399999999996</v>
      </c>
      <c r="AH1840" s="39">
        <v>11</v>
      </c>
      <c r="AI1840" s="123">
        <f t="shared" si="741"/>
        <v>52878.782894891636</v>
      </c>
      <c r="AM1840" s="40">
        <f t="shared" si="755"/>
        <v>6.5999999046325604</v>
      </c>
      <c r="AN1840" s="39">
        <f t="shared" si="749"/>
        <v>0.8</v>
      </c>
      <c r="AO1840" s="204">
        <f t="shared" si="742"/>
        <v>1.2481376354201516E-4</v>
      </c>
      <c r="AP1840" s="204"/>
      <c r="AQ1840" s="59"/>
      <c r="AR1840" s="59"/>
      <c r="AS1840" s="115">
        <f t="shared" si="756"/>
        <v>1</v>
      </c>
      <c r="AT1840" s="115">
        <f t="shared" si="757"/>
        <v>0</v>
      </c>
      <c r="AU1840" s="115"/>
      <c r="AV1840" s="115"/>
      <c r="AY1840" s="115"/>
      <c r="AZ1840" s="115"/>
      <c r="BA1840" s="43">
        <v>49</v>
      </c>
      <c r="BB1840" s="43" t="s">
        <v>750</v>
      </c>
      <c r="BC1840" s="189" t="s">
        <v>554</v>
      </c>
      <c r="BD1840" t="s">
        <v>851</v>
      </c>
      <c r="BE1840" s="37" t="s">
        <v>656</v>
      </c>
      <c r="BF1840" s="38"/>
      <c r="BG1840" s="43"/>
      <c r="BH1840" s="189" t="s">
        <v>2244</v>
      </c>
      <c r="BI1840" s="43" t="s">
        <v>1387</v>
      </c>
      <c r="BJ1840" s="43" t="s">
        <v>1388</v>
      </c>
      <c r="BK1840" s="189" t="s">
        <v>573</v>
      </c>
      <c r="BN1840" s="43"/>
      <c r="BO1840" s="43" t="s">
        <v>1395</v>
      </c>
      <c r="BP1840" s="48" t="s">
        <v>1406</v>
      </c>
      <c r="BS1840" s="43" t="s">
        <v>538</v>
      </c>
      <c r="BT1840" s="190" t="s">
        <v>2327</v>
      </c>
      <c r="BU1840" s="190"/>
      <c r="BV1840" s="190"/>
      <c r="BW1840" s="249">
        <v>35955</v>
      </c>
      <c r="BX1840" s="249"/>
      <c r="BY1840" s="48" t="s">
        <v>451</v>
      </c>
      <c r="BZ1840" s="191">
        <v>6.5999999046325604</v>
      </c>
      <c r="CA1840" s="43" t="s">
        <v>1396</v>
      </c>
      <c r="CD1840" s="124" t="s">
        <v>1397</v>
      </c>
      <c r="CE1840" s="43"/>
      <c r="CR1840" s="43" t="s">
        <v>751</v>
      </c>
      <c r="CU1840" s="192">
        <v>108.636</v>
      </c>
      <c r="CV1840" s="39" t="s">
        <v>1395</v>
      </c>
      <c r="CW1840" s="2"/>
      <c r="CX1840" s="193"/>
      <c r="CY1840" s="39" t="s">
        <v>2438</v>
      </c>
      <c r="CZ1840" s="192">
        <v>80.547399999999996</v>
      </c>
      <c r="DA1840" s="43" t="s">
        <v>2046</v>
      </c>
      <c r="DD1840" s="43" t="s">
        <v>1397</v>
      </c>
      <c r="DE1840" s="43"/>
      <c r="DF1840" s="43"/>
      <c r="DG1840" s="43"/>
      <c r="DH1840" s="43"/>
      <c r="DI1840" s="43"/>
      <c r="DJ1840" s="43"/>
      <c r="DK1840" s="43"/>
      <c r="DL1840" s="43"/>
      <c r="DM1840" s="43"/>
      <c r="DN1840" s="43"/>
      <c r="DO1840" s="43"/>
      <c r="DP1840" s="43"/>
      <c r="DQ1840" s="43"/>
      <c r="DR1840" s="124"/>
      <c r="DS1840" s="43"/>
    </row>
    <row r="1841" spans="1:123" s="39" customFormat="1" hidden="1" x14ac:dyDescent="0.2">
      <c r="A1841" s="44" t="str">
        <f t="shared" si="752"/>
        <v>Redfield</v>
      </c>
      <c r="B1841" s="44" t="str">
        <f t="shared" si="751"/>
        <v>1,1-Dichloroethylene</v>
      </c>
      <c r="C1841" s="38" t="s">
        <v>2587</v>
      </c>
      <c r="D1841" s="38" t="str">
        <f t="shared" si="735"/>
        <v>SI</v>
      </c>
      <c r="E1841" s="189" t="s">
        <v>371</v>
      </c>
      <c r="F1841" s="155" t="str">
        <f t="shared" si="754"/>
        <v>Residence 256</v>
      </c>
      <c r="G1841" s="44" t="str">
        <f t="shared" si="753"/>
        <v>residential</v>
      </c>
      <c r="H1841" s="44" t="str">
        <f t="shared" si="746"/>
        <v>Crawlspace</v>
      </c>
      <c r="I1841" s="38" t="str">
        <f t="shared" si="736"/>
        <v>Y</v>
      </c>
      <c r="J1841" s="38" t="str">
        <f t="shared" si="737"/>
        <v>Y</v>
      </c>
      <c r="K1841" s="38" t="str">
        <f t="shared" ref="K1841:K1872" si="758">IF(AG1841="","",IF(I1841="N","n","Y"))</f>
        <v>Y</v>
      </c>
      <c r="L1841" s="44"/>
      <c r="M1841" s="38" t="str">
        <f t="shared" si="743"/>
        <v/>
      </c>
      <c r="N1841" s="38" t="str">
        <f t="shared" si="744"/>
        <v/>
      </c>
      <c r="O1841" s="38" t="str">
        <f t="shared" si="739"/>
        <v/>
      </c>
      <c r="P1841" s="44"/>
      <c r="Q1841" s="44"/>
      <c r="R1841" s="44"/>
      <c r="S1841" s="44"/>
      <c r="T1841" s="44"/>
      <c r="U1841" s="44"/>
      <c r="V1841" s="44"/>
      <c r="W1841" s="44"/>
      <c r="X1841" s="44"/>
      <c r="Y1841" s="38" t="str">
        <f t="shared" si="747"/>
        <v>Y</v>
      </c>
      <c r="Z1841" s="38" t="str">
        <f t="shared" si="748"/>
        <v>Y</v>
      </c>
      <c r="AA1841" s="38" t="str">
        <f t="shared" si="745"/>
        <v>Y</v>
      </c>
      <c r="AC1841" s="59"/>
      <c r="AD1841" s="204"/>
      <c r="AE1841" s="38"/>
      <c r="AF1841" s="38"/>
      <c r="AG1841" s="125">
        <f t="shared" si="740"/>
        <v>2.2248199999999998</v>
      </c>
      <c r="AH1841" s="39">
        <v>11</v>
      </c>
      <c r="AI1841" s="123">
        <f t="shared" si="741"/>
        <v>1460.5781659024724</v>
      </c>
      <c r="AM1841" s="40">
        <f t="shared" si="755"/>
        <v>1.3999999761581401</v>
      </c>
      <c r="AN1841" s="39">
        <f t="shared" si="749"/>
        <v>0.8</v>
      </c>
      <c r="AO1841" s="204">
        <f t="shared" si="742"/>
        <v>9.5852451367647157E-4</v>
      </c>
      <c r="AP1841" s="204"/>
      <c r="AQ1841" s="59"/>
      <c r="AR1841" s="59"/>
      <c r="AS1841" s="115">
        <f t="shared" si="756"/>
        <v>1</v>
      </c>
      <c r="AT1841" s="115">
        <f t="shared" si="757"/>
        <v>0</v>
      </c>
      <c r="AU1841" s="115"/>
      <c r="AV1841" s="115"/>
      <c r="AY1841" s="115"/>
      <c r="AZ1841" s="115"/>
      <c r="BA1841" s="43">
        <v>49</v>
      </c>
      <c r="BB1841" s="43" t="s">
        <v>750</v>
      </c>
      <c r="BC1841" s="189" t="s">
        <v>554</v>
      </c>
      <c r="BD1841" t="s">
        <v>851</v>
      </c>
      <c r="BE1841" s="37" t="s">
        <v>656</v>
      </c>
      <c r="BF1841" s="38"/>
      <c r="BG1841" s="43"/>
      <c r="BH1841" s="189" t="s">
        <v>2245</v>
      </c>
      <c r="BI1841" s="43" t="s">
        <v>1387</v>
      </c>
      <c r="BJ1841" s="43" t="s">
        <v>1388</v>
      </c>
      <c r="BK1841" s="189" t="s">
        <v>1489</v>
      </c>
      <c r="BN1841" s="43"/>
      <c r="BO1841" s="43" t="s">
        <v>1395</v>
      </c>
      <c r="BP1841" s="48" t="s">
        <v>1406</v>
      </c>
      <c r="BS1841" s="43" t="s">
        <v>538</v>
      </c>
      <c r="BT1841" s="190" t="s">
        <v>2334</v>
      </c>
      <c r="BU1841" s="190"/>
      <c r="BV1841" s="190"/>
      <c r="BW1841" s="249">
        <v>35922</v>
      </c>
      <c r="BX1841" s="249"/>
      <c r="BY1841" s="48" t="s">
        <v>451</v>
      </c>
      <c r="BZ1841" s="191">
        <v>1.3999999761581401</v>
      </c>
      <c r="CA1841" s="43" t="s">
        <v>1396</v>
      </c>
      <c r="CD1841" s="124" t="s">
        <v>1397</v>
      </c>
      <c r="CE1841" s="43"/>
      <c r="CR1841" s="43" t="s">
        <v>751</v>
      </c>
      <c r="CU1841" s="192">
        <v>50.800699999999999</v>
      </c>
      <c r="CV1841" s="39" t="s">
        <v>1395</v>
      </c>
      <c r="CW1841" s="2"/>
      <c r="CX1841" s="193"/>
      <c r="CY1841" s="39" t="s">
        <v>2438</v>
      </c>
      <c r="CZ1841" s="192">
        <v>2.2248199999999998</v>
      </c>
      <c r="DA1841" s="43" t="s">
        <v>2046</v>
      </c>
      <c r="DD1841" s="43" t="s">
        <v>1397</v>
      </c>
      <c r="DE1841" s="43"/>
      <c r="DF1841" s="43"/>
      <c r="DG1841" s="43"/>
      <c r="DH1841" s="43"/>
      <c r="DI1841" s="43"/>
      <c r="DJ1841" s="43"/>
      <c r="DK1841" s="43"/>
      <c r="DL1841" s="43"/>
      <c r="DM1841" s="43"/>
      <c r="DN1841" s="43"/>
      <c r="DO1841" s="43"/>
      <c r="DP1841" s="43"/>
      <c r="DQ1841" s="43"/>
      <c r="DR1841" s="124"/>
      <c r="DS1841" s="43"/>
    </row>
    <row r="1842" spans="1:123" s="39" customFormat="1" hidden="1" x14ac:dyDescent="0.2">
      <c r="A1842" s="44" t="str">
        <f t="shared" si="752"/>
        <v>Redfield</v>
      </c>
      <c r="B1842" s="44" t="str">
        <f t="shared" si="751"/>
        <v>1,1-Dichloroethylene</v>
      </c>
      <c r="C1842" s="38" t="s">
        <v>2587</v>
      </c>
      <c r="D1842" s="38" t="str">
        <f t="shared" ref="D1842:D1905" si="759">BC1842</f>
        <v>SI</v>
      </c>
      <c r="E1842" s="189" t="s">
        <v>371</v>
      </c>
      <c r="F1842" s="155" t="str">
        <f t="shared" si="754"/>
        <v>Residence 257</v>
      </c>
      <c r="G1842" s="44" t="str">
        <f t="shared" si="753"/>
        <v>residential</v>
      </c>
      <c r="H1842" s="44" t="str">
        <f t="shared" si="746"/>
        <v>Crawlspace</v>
      </c>
      <c r="I1842" s="38" t="str">
        <f t="shared" ref="I1842:I1905" si="760">IF(DD1842="","",IF(DD1842="y","Y","n"))</f>
        <v>Y</v>
      </c>
      <c r="J1842" s="38" t="str">
        <f t="shared" ref="J1842:J1905" si="761">IF(AG1842="","",IF(AN1842="","Y",IF(AI1842&gt;AN1842*$J$38,"Y","n")))</f>
        <v>Y</v>
      </c>
      <c r="K1842" s="38" t="str">
        <f t="shared" si="758"/>
        <v>Y</v>
      </c>
      <c r="L1842" s="44"/>
      <c r="M1842" s="38" t="str">
        <f t="shared" si="743"/>
        <v/>
      </c>
      <c r="N1842" s="38" t="str">
        <f t="shared" si="744"/>
        <v/>
      </c>
      <c r="O1842" s="38" t="str">
        <f t="shared" ref="O1842:O1905" si="762">IF(AJ1842="","",IF(OR(M1842="N",N1842="N"),"n","Y"))</f>
        <v/>
      </c>
      <c r="P1842" s="44"/>
      <c r="Q1842" s="44"/>
      <c r="R1842" s="44"/>
      <c r="S1842" s="44"/>
      <c r="T1842" s="44"/>
      <c r="U1842" s="44"/>
      <c r="V1842" s="44"/>
      <c r="W1842" s="44"/>
      <c r="X1842" s="44"/>
      <c r="Y1842" s="38" t="str">
        <f t="shared" si="747"/>
        <v>Y</v>
      </c>
      <c r="Z1842" s="38" t="str">
        <f t="shared" si="748"/>
        <v>Y</v>
      </c>
      <c r="AA1842" s="38" t="str">
        <f t="shared" si="745"/>
        <v>Y</v>
      </c>
      <c r="AC1842" s="59"/>
      <c r="AD1842" s="204"/>
      <c r="AE1842" s="38"/>
      <c r="AF1842" s="38"/>
      <c r="AG1842" s="125">
        <f t="shared" ref="AG1842:AG1905" si="763">IF(CZ1842="","",IF(DA1842="mg/l",1000*CZ1842,CZ1842))</f>
        <v>254.94499999999999</v>
      </c>
      <c r="AH1842" s="39">
        <v>11</v>
      </c>
      <c r="AI1842" s="123">
        <f t="shared" ref="AI1842:AI1905" si="764">IF(AG1842="","",AG1842*1000*(INDEX(Hatm25C,MATCH(B1842,ChemNameChem,0))/(0.000082057*(AH1842+273)))*EXP(-(INDEX(Evap,MATCH(B1842,ChemNameChem,0))*((1-(AH1842+273)/INDEX(Tcrit,MATCH(B1842,ChemNameChem,0)))/(1-INDEX(Tboil,MATCH(B1842,ChemNameChem,0))/INDEX(Tcrit,MATCH(B1842,ChemNameChem,0))))^IF((INDEX(Tboil,MATCH(B1842,ChemNameChem,0))/INDEX(Tcrit,MATCH(B1842,ChemNameChem,0)))&lt;0.57,0.3,IF((INDEX(Tboil,MATCH(B1842,ChemNameChem,0))/INDEX(Tcrit,MATCH(B1842,ChemNameChem,0)))&gt;0.71,0.41,0.74*(INDEX(Tboil,MATCH(B1842,ChemNameChem,0))/INDEX(Tcrit,MATCH(B1842,ChemNameChem,0)))-0.116)))*0.5032*(1/(AH1842+273)-1/298)))</f>
        <v>167369.54023516772</v>
      </c>
      <c r="AM1842" s="40">
        <f t="shared" si="755"/>
        <v>22</v>
      </c>
      <c r="AN1842" s="39">
        <f t="shared" si="749"/>
        <v>0.8</v>
      </c>
      <c r="AO1842" s="204">
        <f t="shared" ref="AO1842:AO1905" si="765">IF(AG1842="","",AM1842/AI1842)</f>
        <v>1.3144566191129056E-4</v>
      </c>
      <c r="AP1842" s="204"/>
      <c r="AQ1842" s="59"/>
      <c r="AR1842" s="59"/>
      <c r="AS1842" s="115">
        <f t="shared" si="756"/>
        <v>1</v>
      </c>
      <c r="AT1842" s="115">
        <f t="shared" si="757"/>
        <v>0</v>
      </c>
      <c r="AU1842" s="115"/>
      <c r="AV1842" s="115"/>
      <c r="AY1842" s="115"/>
      <c r="AZ1842" s="115"/>
      <c r="BA1842" s="43">
        <v>49</v>
      </c>
      <c r="BB1842" s="43" t="s">
        <v>750</v>
      </c>
      <c r="BC1842" s="189" t="s">
        <v>554</v>
      </c>
      <c r="BD1842" t="s">
        <v>851</v>
      </c>
      <c r="BE1842" s="37" t="s">
        <v>656</v>
      </c>
      <c r="BF1842" s="38"/>
      <c r="BG1842" s="43"/>
      <c r="BH1842" s="189" t="s">
        <v>2246</v>
      </c>
      <c r="BI1842" s="43" t="s">
        <v>1387</v>
      </c>
      <c r="BJ1842" s="43" t="s">
        <v>1388</v>
      </c>
      <c r="BK1842" s="189" t="s">
        <v>1489</v>
      </c>
      <c r="BN1842" s="43"/>
      <c r="BO1842" s="43" t="s">
        <v>1395</v>
      </c>
      <c r="BP1842" s="48" t="s">
        <v>1406</v>
      </c>
      <c r="BS1842" s="43" t="s">
        <v>538</v>
      </c>
      <c r="BT1842" s="190" t="s">
        <v>2325</v>
      </c>
      <c r="BU1842" s="190"/>
      <c r="BV1842" s="190"/>
      <c r="BW1842" s="249">
        <v>35958</v>
      </c>
      <c r="BX1842" s="249"/>
      <c r="BY1842" s="48" t="s">
        <v>451</v>
      </c>
      <c r="BZ1842" s="191">
        <v>22</v>
      </c>
      <c r="CA1842" s="43" t="s">
        <v>1396</v>
      </c>
      <c r="CD1842" s="124" t="s">
        <v>1397</v>
      </c>
      <c r="CE1842" s="43"/>
      <c r="CR1842" s="43" t="s">
        <v>751</v>
      </c>
      <c r="CU1842" s="192">
        <v>169.99700000000001</v>
      </c>
      <c r="CV1842" s="39" t="s">
        <v>1395</v>
      </c>
      <c r="CW1842" s="2"/>
      <c r="CX1842" s="193"/>
      <c r="CY1842" s="39" t="s">
        <v>2438</v>
      </c>
      <c r="CZ1842" s="192">
        <v>254.94499999999999</v>
      </c>
      <c r="DA1842" s="43" t="s">
        <v>2046</v>
      </c>
      <c r="DD1842" s="43" t="s">
        <v>1397</v>
      </c>
      <c r="DE1842" s="43"/>
      <c r="DF1842" s="43"/>
      <c r="DG1842" s="43"/>
      <c r="DH1842" s="43"/>
      <c r="DI1842" s="43"/>
      <c r="DJ1842" s="43"/>
      <c r="DK1842" s="43"/>
      <c r="DL1842" s="43"/>
      <c r="DM1842" s="43"/>
      <c r="DN1842" s="43"/>
      <c r="DO1842" s="43"/>
      <c r="DP1842" s="43"/>
      <c r="DQ1842" s="43"/>
      <c r="DR1842" s="124"/>
      <c r="DS1842" s="43"/>
    </row>
    <row r="1843" spans="1:123" s="39" customFormat="1" hidden="1" x14ac:dyDescent="0.2">
      <c r="A1843" s="44" t="str">
        <f t="shared" si="752"/>
        <v>Redfield</v>
      </c>
      <c r="B1843" s="44" t="str">
        <f t="shared" si="751"/>
        <v>1,1-Dichloroethylene</v>
      </c>
      <c r="C1843" s="38" t="s">
        <v>2587</v>
      </c>
      <c r="D1843" s="38" t="str">
        <f t="shared" si="759"/>
        <v>SI</v>
      </c>
      <c r="E1843" s="189" t="s">
        <v>371</v>
      </c>
      <c r="F1843" s="155" t="str">
        <f t="shared" si="754"/>
        <v>Residence 258</v>
      </c>
      <c r="G1843" s="44" t="str">
        <f t="shared" si="753"/>
        <v>residential</v>
      </c>
      <c r="H1843" s="44" t="str">
        <f t="shared" si="746"/>
        <v>Basement</v>
      </c>
      <c r="I1843" s="38" t="str">
        <f t="shared" si="760"/>
        <v>Y</v>
      </c>
      <c r="J1843" s="38" t="str">
        <f t="shared" si="761"/>
        <v>Y</v>
      </c>
      <c r="K1843" s="38" t="str">
        <f t="shared" si="758"/>
        <v>Y</v>
      </c>
      <c r="L1843" s="44"/>
      <c r="M1843" s="38" t="str">
        <f t="shared" ref="M1843:M1906" si="766">IF(CP1843="","",IF(CP1843="y","Y","n"))</f>
        <v/>
      </c>
      <c r="N1843" s="38" t="str">
        <f t="shared" ref="N1843:N1906" si="767">IF(AJ1843="","",IF(AN1843="","Y",IF(AJ1843&gt;AN1843*$N$38,"Y","n")))</f>
        <v/>
      </c>
      <c r="O1843" s="38" t="str">
        <f t="shared" si="762"/>
        <v/>
      </c>
      <c r="P1843" s="44"/>
      <c r="Q1843" s="44"/>
      <c r="R1843" s="44"/>
      <c r="S1843" s="44"/>
      <c r="T1843" s="44"/>
      <c r="U1843" s="44"/>
      <c r="V1843" s="44"/>
      <c r="W1843" s="44"/>
      <c r="X1843" s="44"/>
      <c r="Y1843" s="38" t="str">
        <f t="shared" si="747"/>
        <v>Y</v>
      </c>
      <c r="Z1843" s="38" t="str">
        <f t="shared" si="748"/>
        <v>Y</v>
      </c>
      <c r="AA1843" s="38" t="str">
        <f t="shared" si="745"/>
        <v>Y</v>
      </c>
      <c r="AC1843" s="59"/>
      <c r="AD1843" s="204"/>
      <c r="AE1843" s="38"/>
      <c r="AF1843" s="38"/>
      <c r="AG1843" s="125">
        <f t="shared" si="763"/>
        <v>999.995</v>
      </c>
      <c r="AH1843" s="39">
        <v>11</v>
      </c>
      <c r="AI1843" s="123">
        <f t="shared" si="764"/>
        <v>656489.45218563429</v>
      </c>
      <c r="AM1843" s="40">
        <f t="shared" si="755"/>
        <v>91</v>
      </c>
      <c r="AN1843" s="39">
        <f t="shared" si="749"/>
        <v>0.8</v>
      </c>
      <c r="AO1843" s="204">
        <f t="shared" si="765"/>
        <v>1.3861608849469846E-4</v>
      </c>
      <c r="AP1843" s="204"/>
      <c r="AQ1843" s="59"/>
      <c r="AR1843" s="59"/>
      <c r="AS1843" s="115">
        <f t="shared" si="756"/>
        <v>1</v>
      </c>
      <c r="AT1843" s="115">
        <f t="shared" si="757"/>
        <v>0</v>
      </c>
      <c r="AU1843" s="115"/>
      <c r="AV1843" s="115"/>
      <c r="AY1843" s="115"/>
      <c r="AZ1843" s="115"/>
      <c r="BA1843" s="43">
        <v>49</v>
      </c>
      <c r="BB1843" s="43" t="s">
        <v>750</v>
      </c>
      <c r="BC1843" s="189" t="s">
        <v>554</v>
      </c>
      <c r="BD1843" t="s">
        <v>851</v>
      </c>
      <c r="BE1843" s="37" t="s">
        <v>656</v>
      </c>
      <c r="BF1843" s="38"/>
      <c r="BG1843" s="43"/>
      <c r="BH1843" s="189" t="s">
        <v>2247</v>
      </c>
      <c r="BI1843" s="43" t="s">
        <v>1387</v>
      </c>
      <c r="BJ1843" s="43" t="s">
        <v>1388</v>
      </c>
      <c r="BK1843" s="189" t="s">
        <v>573</v>
      </c>
      <c r="BN1843" s="43"/>
      <c r="BO1843" s="43" t="s">
        <v>1395</v>
      </c>
      <c r="BP1843" s="48" t="s">
        <v>1406</v>
      </c>
      <c r="BS1843" s="43" t="s">
        <v>538</v>
      </c>
      <c r="BT1843" s="190" t="s">
        <v>2327</v>
      </c>
      <c r="BU1843" s="190"/>
      <c r="BV1843" s="190"/>
      <c r="BW1843" s="249">
        <v>35922</v>
      </c>
      <c r="BX1843" s="249"/>
      <c r="BY1843" s="48" t="s">
        <v>451</v>
      </c>
      <c r="BZ1843" s="191">
        <v>91</v>
      </c>
      <c r="CA1843" s="43" t="s">
        <v>1396</v>
      </c>
      <c r="CD1843" s="124" t="s">
        <v>1397</v>
      </c>
      <c r="CE1843" s="43"/>
      <c r="CR1843" s="43" t="s">
        <v>751</v>
      </c>
      <c r="CU1843" s="192">
        <v>44.248600000000003</v>
      </c>
      <c r="CV1843" s="39" t="s">
        <v>1395</v>
      </c>
      <c r="CW1843" s="2"/>
      <c r="CX1843" s="193"/>
      <c r="CY1843" s="39" t="s">
        <v>2438</v>
      </c>
      <c r="CZ1843" s="192">
        <v>999.995</v>
      </c>
      <c r="DA1843" s="43" t="s">
        <v>2046</v>
      </c>
      <c r="DD1843" s="43" t="s">
        <v>1397</v>
      </c>
      <c r="DE1843" s="43"/>
      <c r="DF1843" s="43"/>
      <c r="DG1843" s="43"/>
      <c r="DH1843" s="43"/>
      <c r="DI1843" s="43"/>
      <c r="DJ1843" s="43"/>
      <c r="DK1843" s="43"/>
      <c r="DL1843" s="43"/>
      <c r="DM1843" s="43"/>
      <c r="DN1843" s="43"/>
      <c r="DO1843" s="43"/>
      <c r="DP1843" s="43"/>
      <c r="DQ1843" s="43"/>
      <c r="DR1843" s="124"/>
      <c r="DS1843" s="43"/>
    </row>
    <row r="1844" spans="1:123" s="39" customFormat="1" hidden="1" x14ac:dyDescent="0.2">
      <c r="A1844" s="44" t="str">
        <f t="shared" si="752"/>
        <v>Redfield</v>
      </c>
      <c r="B1844" s="44" t="str">
        <f t="shared" si="751"/>
        <v>1,1-Dichloroethylene</v>
      </c>
      <c r="C1844" s="38" t="s">
        <v>2587</v>
      </c>
      <c r="D1844" s="38" t="str">
        <f t="shared" si="759"/>
        <v>SI</v>
      </c>
      <c r="E1844" s="189" t="s">
        <v>371</v>
      </c>
      <c r="F1844" s="155" t="str">
        <f t="shared" si="754"/>
        <v>Residence 259</v>
      </c>
      <c r="G1844" s="44" t="str">
        <f t="shared" si="753"/>
        <v>residential</v>
      </c>
      <c r="H1844" s="44" t="str">
        <f t="shared" si="746"/>
        <v>Basement</v>
      </c>
      <c r="I1844" s="38" t="str">
        <f t="shared" si="760"/>
        <v>Y</v>
      </c>
      <c r="J1844" s="38" t="str">
        <f t="shared" si="761"/>
        <v>Y</v>
      </c>
      <c r="K1844" s="38" t="str">
        <f t="shared" si="758"/>
        <v>Y</v>
      </c>
      <c r="L1844" s="44"/>
      <c r="M1844" s="38" t="str">
        <f t="shared" si="766"/>
        <v/>
      </c>
      <c r="N1844" s="38" t="str">
        <f t="shared" si="767"/>
        <v/>
      </c>
      <c r="O1844" s="38" t="str">
        <f t="shared" si="762"/>
        <v/>
      </c>
      <c r="P1844" s="44"/>
      <c r="Q1844" s="44"/>
      <c r="R1844" s="44"/>
      <c r="S1844" s="44"/>
      <c r="T1844" s="44"/>
      <c r="U1844" s="44"/>
      <c r="V1844" s="44"/>
      <c r="W1844" s="44"/>
      <c r="X1844" s="44"/>
      <c r="Y1844" s="38" t="str">
        <f t="shared" si="747"/>
        <v>Y</v>
      </c>
      <c r="Z1844" s="38" t="str">
        <f t="shared" si="748"/>
        <v>Y</v>
      </c>
      <c r="AA1844" s="38" t="str">
        <f t="shared" si="745"/>
        <v>Y</v>
      </c>
      <c r="AC1844" s="59"/>
      <c r="AD1844" s="204"/>
      <c r="AE1844" s="38"/>
      <c r="AF1844" s="38"/>
      <c r="AG1844" s="125">
        <f t="shared" si="763"/>
        <v>999.995</v>
      </c>
      <c r="AH1844" s="39">
        <v>11</v>
      </c>
      <c r="AI1844" s="123">
        <f t="shared" si="764"/>
        <v>656489.45218563429</v>
      </c>
      <c r="AM1844" s="40">
        <f t="shared" si="755"/>
        <v>75</v>
      </c>
      <c r="AN1844" s="39">
        <f t="shared" si="749"/>
        <v>0.8</v>
      </c>
      <c r="AO1844" s="204">
        <f t="shared" si="765"/>
        <v>1.1424402897914708E-4</v>
      </c>
      <c r="AP1844" s="204"/>
      <c r="AQ1844" s="59"/>
      <c r="AR1844" s="59"/>
      <c r="AS1844" s="115">
        <f t="shared" si="756"/>
        <v>1</v>
      </c>
      <c r="AT1844" s="115">
        <f t="shared" si="757"/>
        <v>0</v>
      </c>
      <c r="AU1844" s="115"/>
      <c r="AV1844" s="115"/>
      <c r="AY1844" s="115"/>
      <c r="AZ1844" s="115"/>
      <c r="BA1844" s="43">
        <v>49</v>
      </c>
      <c r="BB1844" s="43" t="s">
        <v>750</v>
      </c>
      <c r="BC1844" s="189" t="s">
        <v>554</v>
      </c>
      <c r="BD1844" t="s">
        <v>851</v>
      </c>
      <c r="BE1844" s="37" t="s">
        <v>656</v>
      </c>
      <c r="BF1844" s="38"/>
      <c r="BG1844" s="43"/>
      <c r="BH1844" s="189" t="s">
        <v>2248</v>
      </c>
      <c r="BI1844" s="43" t="s">
        <v>1387</v>
      </c>
      <c r="BJ1844" s="43" t="s">
        <v>1388</v>
      </c>
      <c r="BK1844" s="189" t="s">
        <v>573</v>
      </c>
      <c r="BN1844" s="43"/>
      <c r="BO1844" s="43" t="s">
        <v>1395</v>
      </c>
      <c r="BP1844" s="48" t="s">
        <v>1406</v>
      </c>
      <c r="BS1844" s="43" t="s">
        <v>538</v>
      </c>
      <c r="BT1844" s="190" t="s">
        <v>2327</v>
      </c>
      <c r="BU1844" s="190"/>
      <c r="BV1844" s="190"/>
      <c r="BW1844" s="249">
        <v>35922</v>
      </c>
      <c r="BX1844" s="249"/>
      <c r="BY1844" s="48" t="s">
        <v>451</v>
      </c>
      <c r="BZ1844" s="191">
        <v>75</v>
      </c>
      <c r="CA1844" s="43" t="s">
        <v>1396</v>
      </c>
      <c r="CD1844" s="124" t="s">
        <v>1397</v>
      </c>
      <c r="CE1844" s="43"/>
      <c r="CR1844" s="43" t="s">
        <v>751</v>
      </c>
      <c r="CU1844" s="192">
        <v>44.248600000000003</v>
      </c>
      <c r="CV1844" s="39" t="s">
        <v>1395</v>
      </c>
      <c r="CW1844" s="2"/>
      <c r="CX1844" s="193"/>
      <c r="CY1844" s="39" t="s">
        <v>2438</v>
      </c>
      <c r="CZ1844" s="192">
        <v>999.995</v>
      </c>
      <c r="DA1844" s="43" t="s">
        <v>2046</v>
      </c>
      <c r="DD1844" s="43" t="s">
        <v>1397</v>
      </c>
      <c r="DE1844" s="43"/>
      <c r="DF1844" s="43"/>
      <c r="DG1844" s="43"/>
      <c r="DH1844" s="43"/>
      <c r="DI1844" s="43"/>
      <c r="DJ1844" s="43"/>
      <c r="DK1844" s="43"/>
      <c r="DL1844" s="43"/>
      <c r="DM1844" s="43"/>
      <c r="DN1844" s="43"/>
      <c r="DO1844" s="43"/>
      <c r="DP1844" s="43"/>
      <c r="DQ1844" s="43"/>
      <c r="DR1844" s="124"/>
      <c r="DS1844" s="43"/>
    </row>
    <row r="1845" spans="1:123" s="39" customFormat="1" hidden="1" x14ac:dyDescent="0.2">
      <c r="A1845" s="44" t="str">
        <f t="shared" si="752"/>
        <v>Redfield</v>
      </c>
      <c r="B1845" s="44" t="str">
        <f t="shared" si="751"/>
        <v>1,1-Dichloroethylene</v>
      </c>
      <c r="C1845" s="38" t="s">
        <v>2587</v>
      </c>
      <c r="D1845" s="38" t="str">
        <f t="shared" si="759"/>
        <v>SI</v>
      </c>
      <c r="E1845" s="189" t="s">
        <v>371</v>
      </c>
      <c r="F1845" s="155" t="str">
        <f t="shared" si="754"/>
        <v>Residence 260</v>
      </c>
      <c r="G1845" s="44" t="str">
        <f t="shared" si="753"/>
        <v>residential</v>
      </c>
      <c r="H1845" s="44" t="str">
        <f t="shared" si="746"/>
        <v>Basement</v>
      </c>
      <c r="I1845" s="38" t="str">
        <f t="shared" si="760"/>
        <v>Y</v>
      </c>
      <c r="J1845" s="38" t="str">
        <f t="shared" si="761"/>
        <v>Y</v>
      </c>
      <c r="K1845" s="38" t="str">
        <f t="shared" si="758"/>
        <v>Y</v>
      </c>
      <c r="L1845" s="44"/>
      <c r="M1845" s="38" t="str">
        <f t="shared" si="766"/>
        <v/>
      </c>
      <c r="N1845" s="38" t="str">
        <f t="shared" si="767"/>
        <v/>
      </c>
      <c r="O1845" s="38" t="str">
        <f t="shared" si="762"/>
        <v/>
      </c>
      <c r="P1845" s="44"/>
      <c r="Q1845" s="44"/>
      <c r="R1845" s="44"/>
      <c r="S1845" s="44"/>
      <c r="T1845" s="44"/>
      <c r="U1845" s="44"/>
      <c r="V1845" s="44"/>
      <c r="W1845" s="44"/>
      <c r="X1845" s="44"/>
      <c r="Y1845" s="38" t="str">
        <f t="shared" si="747"/>
        <v>Y</v>
      </c>
      <c r="Z1845" s="38" t="str">
        <f t="shared" si="748"/>
        <v>Y</v>
      </c>
      <c r="AA1845" s="38" t="str">
        <f t="shared" si="745"/>
        <v>Y</v>
      </c>
      <c r="AC1845" s="59"/>
      <c r="AD1845" s="204"/>
      <c r="AE1845" s="38"/>
      <c r="AF1845" s="38"/>
      <c r="AG1845" s="125">
        <f t="shared" si="763"/>
        <v>999.995</v>
      </c>
      <c r="AH1845" s="39">
        <v>11</v>
      </c>
      <c r="AI1845" s="123">
        <f t="shared" si="764"/>
        <v>656489.45218563429</v>
      </c>
      <c r="AM1845" s="40">
        <f t="shared" si="755"/>
        <v>25</v>
      </c>
      <c r="AN1845" s="39">
        <f t="shared" si="749"/>
        <v>0.8</v>
      </c>
      <c r="AO1845" s="204">
        <f t="shared" si="765"/>
        <v>3.8081342993049026E-5</v>
      </c>
      <c r="AP1845" s="204"/>
      <c r="AQ1845" s="59"/>
      <c r="AR1845" s="59"/>
      <c r="AS1845" s="115">
        <f t="shared" si="756"/>
        <v>1</v>
      </c>
      <c r="AT1845" s="115">
        <f t="shared" si="757"/>
        <v>0</v>
      </c>
      <c r="AU1845" s="115"/>
      <c r="AV1845" s="115"/>
      <c r="AY1845" s="115"/>
      <c r="AZ1845" s="115"/>
      <c r="BA1845" s="43">
        <v>49</v>
      </c>
      <c r="BB1845" s="43" t="s">
        <v>750</v>
      </c>
      <c r="BC1845" s="189" t="s">
        <v>554</v>
      </c>
      <c r="BD1845" t="s">
        <v>851</v>
      </c>
      <c r="BE1845" s="37" t="s">
        <v>656</v>
      </c>
      <c r="BF1845" s="38"/>
      <c r="BG1845" s="43"/>
      <c r="BH1845" s="189" t="s">
        <v>2249</v>
      </c>
      <c r="BI1845" s="43" t="s">
        <v>1387</v>
      </c>
      <c r="BJ1845" s="43" t="s">
        <v>1388</v>
      </c>
      <c r="BK1845" s="189" t="s">
        <v>573</v>
      </c>
      <c r="BN1845" s="43"/>
      <c r="BO1845" s="43" t="s">
        <v>1395</v>
      </c>
      <c r="BP1845" s="48" t="s">
        <v>1406</v>
      </c>
      <c r="BS1845" s="43" t="s">
        <v>538</v>
      </c>
      <c r="BT1845" s="190" t="s">
        <v>2327</v>
      </c>
      <c r="BU1845" s="190"/>
      <c r="BV1845" s="190"/>
      <c r="BW1845" s="249">
        <v>35923</v>
      </c>
      <c r="BX1845" s="249"/>
      <c r="BY1845" s="48" t="s">
        <v>451</v>
      </c>
      <c r="BZ1845" s="191">
        <v>25</v>
      </c>
      <c r="CA1845" s="43" t="s">
        <v>1396</v>
      </c>
      <c r="CD1845" s="124" t="s">
        <v>1397</v>
      </c>
      <c r="CE1845" s="43"/>
      <c r="CR1845" s="43" t="s">
        <v>751</v>
      </c>
      <c r="CU1845" s="192">
        <v>61.861699999999999</v>
      </c>
      <c r="CV1845" s="39" t="s">
        <v>1395</v>
      </c>
      <c r="CW1845" s="2"/>
      <c r="CX1845" s="193"/>
      <c r="CY1845" s="39" t="s">
        <v>2438</v>
      </c>
      <c r="CZ1845" s="192">
        <v>999.995</v>
      </c>
      <c r="DA1845" s="43" t="s">
        <v>2046</v>
      </c>
      <c r="DD1845" s="43" t="s">
        <v>1397</v>
      </c>
      <c r="DE1845" s="43"/>
      <c r="DF1845" s="43"/>
      <c r="DG1845" s="43"/>
      <c r="DH1845" s="43"/>
      <c r="DI1845" s="43"/>
      <c r="DJ1845" s="43"/>
      <c r="DK1845" s="43"/>
      <c r="DL1845" s="43"/>
      <c r="DM1845" s="43"/>
      <c r="DN1845" s="43"/>
      <c r="DO1845" s="43"/>
      <c r="DP1845" s="43"/>
      <c r="DQ1845" s="43"/>
      <c r="DR1845" s="124"/>
      <c r="DS1845" s="43"/>
    </row>
    <row r="1846" spans="1:123" s="39" customFormat="1" hidden="1" x14ac:dyDescent="0.2">
      <c r="A1846" s="44" t="str">
        <f t="shared" si="752"/>
        <v>Redfield</v>
      </c>
      <c r="B1846" s="44" t="str">
        <f t="shared" si="751"/>
        <v>1,1-Dichloroethylene</v>
      </c>
      <c r="C1846" s="38" t="s">
        <v>2587</v>
      </c>
      <c r="D1846" s="38" t="str">
        <f t="shared" si="759"/>
        <v>SI</v>
      </c>
      <c r="E1846" s="189" t="s">
        <v>371</v>
      </c>
      <c r="F1846" s="155" t="str">
        <f t="shared" si="754"/>
        <v>Residence 261</v>
      </c>
      <c r="G1846" s="44" t="str">
        <f t="shared" si="753"/>
        <v>residential</v>
      </c>
      <c r="H1846" s="44" t="str">
        <f t="shared" si="746"/>
        <v>Basement</v>
      </c>
      <c r="I1846" s="38" t="str">
        <f t="shared" si="760"/>
        <v>Y</v>
      </c>
      <c r="J1846" s="38" t="str">
        <f t="shared" si="761"/>
        <v>Y</v>
      </c>
      <c r="K1846" s="38" t="str">
        <f t="shared" si="758"/>
        <v>Y</v>
      </c>
      <c r="L1846" s="44"/>
      <c r="M1846" s="38" t="str">
        <f t="shared" si="766"/>
        <v/>
      </c>
      <c r="N1846" s="38" t="str">
        <f t="shared" si="767"/>
        <v/>
      </c>
      <c r="O1846" s="38" t="str">
        <f t="shared" si="762"/>
        <v/>
      </c>
      <c r="P1846" s="44"/>
      <c r="Q1846" s="44"/>
      <c r="R1846" s="44"/>
      <c r="S1846" s="44"/>
      <c r="T1846" s="44"/>
      <c r="U1846" s="44"/>
      <c r="V1846" s="44"/>
      <c r="W1846" s="44"/>
      <c r="X1846" s="44"/>
      <c r="Y1846" s="38" t="str">
        <f t="shared" si="747"/>
        <v>Y</v>
      </c>
      <c r="Z1846" s="38" t="str">
        <f t="shared" si="748"/>
        <v>Y</v>
      </c>
      <c r="AA1846" s="38" t="str">
        <f t="shared" si="745"/>
        <v>Y</v>
      </c>
      <c r="AC1846" s="59"/>
      <c r="AD1846" s="204"/>
      <c r="AE1846" s="38"/>
      <c r="AF1846" s="38"/>
      <c r="AG1846" s="125">
        <f t="shared" si="763"/>
        <v>666.26499999999999</v>
      </c>
      <c r="AH1846" s="39">
        <v>11</v>
      </c>
      <c r="AI1846" s="123">
        <f t="shared" si="764"/>
        <v>437398.13185112091</v>
      </c>
      <c r="AM1846" s="40">
        <f t="shared" si="755"/>
        <v>22</v>
      </c>
      <c r="AN1846" s="39">
        <f t="shared" si="749"/>
        <v>0.8</v>
      </c>
      <c r="AO1846" s="204">
        <f t="shared" si="765"/>
        <v>5.0297425612892731E-5</v>
      </c>
      <c r="AP1846" s="204"/>
      <c r="AQ1846" s="59"/>
      <c r="AR1846" s="59"/>
      <c r="AS1846" s="115">
        <f t="shared" si="756"/>
        <v>1</v>
      </c>
      <c r="AT1846" s="115">
        <f t="shared" si="757"/>
        <v>0</v>
      </c>
      <c r="AU1846" s="115"/>
      <c r="AV1846" s="115"/>
      <c r="AY1846" s="115"/>
      <c r="AZ1846" s="115"/>
      <c r="BA1846" s="43">
        <v>49</v>
      </c>
      <c r="BB1846" s="43" t="s">
        <v>750</v>
      </c>
      <c r="BC1846" s="189" t="s">
        <v>554</v>
      </c>
      <c r="BD1846" t="s">
        <v>851</v>
      </c>
      <c r="BE1846" s="37" t="s">
        <v>656</v>
      </c>
      <c r="BF1846" s="38"/>
      <c r="BG1846" s="43"/>
      <c r="BH1846" s="189" t="s">
        <v>2250</v>
      </c>
      <c r="BI1846" s="43" t="s">
        <v>1387</v>
      </c>
      <c r="BJ1846" s="43" t="s">
        <v>1388</v>
      </c>
      <c r="BK1846" s="189" t="s">
        <v>573</v>
      </c>
      <c r="BN1846" s="43"/>
      <c r="BO1846" s="43" t="s">
        <v>1395</v>
      </c>
      <c r="BP1846" s="48" t="s">
        <v>1406</v>
      </c>
      <c r="BS1846" s="43" t="s">
        <v>538</v>
      </c>
      <c r="BT1846" s="190" t="s">
        <v>2329</v>
      </c>
      <c r="BU1846" s="190"/>
      <c r="BV1846" s="190"/>
      <c r="BW1846" s="249">
        <v>35962</v>
      </c>
      <c r="BX1846" s="249"/>
      <c r="BY1846" s="48" t="s">
        <v>451</v>
      </c>
      <c r="BZ1846" s="191">
        <v>22</v>
      </c>
      <c r="CA1846" s="43" t="s">
        <v>1396</v>
      </c>
      <c r="CD1846" s="124" t="s">
        <v>1397</v>
      </c>
      <c r="CE1846" s="43"/>
      <c r="CR1846" s="43" t="s">
        <v>751</v>
      </c>
      <c r="CU1846" s="192">
        <v>153.56899999999999</v>
      </c>
      <c r="CV1846" s="39" t="s">
        <v>1395</v>
      </c>
      <c r="CW1846" s="2"/>
      <c r="CX1846" s="193"/>
      <c r="CY1846" s="39" t="s">
        <v>2438</v>
      </c>
      <c r="CZ1846" s="192">
        <v>666.26499999999999</v>
      </c>
      <c r="DA1846" s="43" t="s">
        <v>2046</v>
      </c>
      <c r="DD1846" s="43" t="s">
        <v>1397</v>
      </c>
      <c r="DE1846" s="43"/>
      <c r="DF1846" s="43"/>
      <c r="DG1846" s="43"/>
      <c r="DH1846" s="43"/>
      <c r="DI1846" s="43"/>
      <c r="DJ1846" s="43"/>
      <c r="DK1846" s="43"/>
      <c r="DL1846" s="43"/>
      <c r="DM1846" s="43"/>
      <c r="DN1846" s="43"/>
      <c r="DO1846" s="43"/>
      <c r="DP1846" s="43"/>
      <c r="DQ1846" s="43"/>
      <c r="DR1846" s="124"/>
      <c r="DS1846" s="43"/>
    </row>
    <row r="1847" spans="1:123" s="39" customFormat="1" hidden="1" x14ac:dyDescent="0.2">
      <c r="A1847" s="44" t="str">
        <f t="shared" si="752"/>
        <v>Redfield</v>
      </c>
      <c r="B1847" s="44" t="str">
        <f t="shared" si="751"/>
        <v>1,1-Dichloroethylene</v>
      </c>
      <c r="C1847" s="38" t="s">
        <v>2587</v>
      </c>
      <c r="D1847" s="38" t="str">
        <f t="shared" si="759"/>
        <v>SI</v>
      </c>
      <c r="E1847" s="189" t="s">
        <v>371</v>
      </c>
      <c r="F1847" s="155" t="str">
        <f t="shared" si="754"/>
        <v>Residence 262</v>
      </c>
      <c r="G1847" s="44" t="str">
        <f t="shared" si="753"/>
        <v>residential</v>
      </c>
      <c r="H1847" s="44" t="str">
        <f t="shared" si="746"/>
        <v>Basement</v>
      </c>
      <c r="I1847" s="38" t="str">
        <f t="shared" si="760"/>
        <v>Y</v>
      </c>
      <c r="J1847" s="38" t="str">
        <f t="shared" si="761"/>
        <v>Y</v>
      </c>
      <c r="K1847" s="38" t="str">
        <f t="shared" si="758"/>
        <v>Y</v>
      </c>
      <c r="L1847" s="44"/>
      <c r="M1847" s="38" t="str">
        <f t="shared" si="766"/>
        <v/>
      </c>
      <c r="N1847" s="38" t="str">
        <f t="shared" si="767"/>
        <v/>
      </c>
      <c r="O1847" s="38" t="str">
        <f t="shared" si="762"/>
        <v/>
      </c>
      <c r="P1847" s="44"/>
      <c r="Q1847" s="44"/>
      <c r="R1847" s="44"/>
      <c r="S1847" s="44"/>
      <c r="T1847" s="44"/>
      <c r="U1847" s="44"/>
      <c r="V1847" s="44"/>
      <c r="W1847" s="44"/>
      <c r="X1847" s="44"/>
      <c r="Y1847" s="38" t="str">
        <f t="shared" si="747"/>
        <v>Y</v>
      </c>
      <c r="Z1847" s="38" t="str">
        <f t="shared" si="748"/>
        <v>Y</v>
      </c>
      <c r="AA1847" s="38" t="str">
        <f t="shared" si="745"/>
        <v>Y</v>
      </c>
      <c r="AC1847" s="59"/>
      <c r="AD1847" s="204"/>
      <c r="AE1847" s="38"/>
      <c r="AF1847" s="38"/>
      <c r="AG1847" s="125">
        <f t="shared" si="763"/>
        <v>999.995</v>
      </c>
      <c r="AH1847" s="39">
        <v>11</v>
      </c>
      <c r="AI1847" s="123">
        <f t="shared" si="764"/>
        <v>656489.45218563429</v>
      </c>
      <c r="AM1847" s="40">
        <f t="shared" si="755"/>
        <v>46</v>
      </c>
      <c r="AN1847" s="39">
        <f t="shared" si="749"/>
        <v>0.8</v>
      </c>
      <c r="AO1847" s="204">
        <f t="shared" si="765"/>
        <v>7.0069671107210219E-5</v>
      </c>
      <c r="AP1847" s="204"/>
      <c r="AQ1847" s="59"/>
      <c r="AR1847" s="59"/>
      <c r="AS1847" s="115">
        <f t="shared" si="756"/>
        <v>1</v>
      </c>
      <c r="AT1847" s="115">
        <f t="shared" si="757"/>
        <v>0</v>
      </c>
      <c r="AU1847" s="115"/>
      <c r="AV1847" s="115"/>
      <c r="AY1847" s="115"/>
      <c r="AZ1847" s="115"/>
      <c r="BA1847" s="43">
        <v>49</v>
      </c>
      <c r="BB1847" s="43" t="s">
        <v>750</v>
      </c>
      <c r="BC1847" s="189" t="s">
        <v>554</v>
      </c>
      <c r="BD1847" t="s">
        <v>851</v>
      </c>
      <c r="BE1847" s="37" t="s">
        <v>656</v>
      </c>
      <c r="BF1847" s="38"/>
      <c r="BG1847" s="43"/>
      <c r="BH1847" s="189" t="s">
        <v>2251</v>
      </c>
      <c r="BI1847" s="43" t="s">
        <v>1387</v>
      </c>
      <c r="BJ1847" s="43" t="s">
        <v>1388</v>
      </c>
      <c r="BK1847" s="189" t="s">
        <v>573</v>
      </c>
      <c r="BN1847" s="43"/>
      <c r="BO1847" s="43" t="s">
        <v>1395</v>
      </c>
      <c r="BP1847" s="48" t="s">
        <v>1406</v>
      </c>
      <c r="BS1847" s="43" t="s">
        <v>538</v>
      </c>
      <c r="BT1847" s="190" t="s">
        <v>2323</v>
      </c>
      <c r="BU1847" s="190"/>
      <c r="BV1847" s="190"/>
      <c r="BW1847" s="249">
        <v>35923</v>
      </c>
      <c r="BX1847" s="249"/>
      <c r="BY1847" s="48" t="s">
        <v>451</v>
      </c>
      <c r="BZ1847" s="191">
        <v>46</v>
      </c>
      <c r="CA1847" s="43" t="s">
        <v>1396</v>
      </c>
      <c r="CD1847" s="124" t="s">
        <v>1397</v>
      </c>
      <c r="CE1847" s="43"/>
      <c r="CR1847" s="43" t="s">
        <v>751</v>
      </c>
      <c r="CU1847" s="192">
        <v>77.940299999999993</v>
      </c>
      <c r="CV1847" s="39" t="s">
        <v>1395</v>
      </c>
      <c r="CW1847" s="2"/>
      <c r="CX1847" s="193"/>
      <c r="CY1847" s="39" t="s">
        <v>2438</v>
      </c>
      <c r="CZ1847" s="192">
        <v>999.995</v>
      </c>
      <c r="DA1847" s="43" t="s">
        <v>2046</v>
      </c>
      <c r="DD1847" s="43" t="s">
        <v>1397</v>
      </c>
      <c r="DE1847" s="43"/>
      <c r="DF1847" s="43"/>
      <c r="DG1847" s="43"/>
      <c r="DH1847" s="43"/>
      <c r="DI1847" s="43"/>
      <c r="DJ1847" s="43"/>
      <c r="DK1847" s="43"/>
      <c r="DL1847" s="43"/>
      <c r="DM1847" s="43"/>
      <c r="DN1847" s="43"/>
      <c r="DO1847" s="43"/>
      <c r="DP1847" s="43"/>
      <c r="DQ1847" s="43"/>
      <c r="DR1847" s="124"/>
      <c r="DS1847" s="43"/>
    </row>
    <row r="1848" spans="1:123" s="39" customFormat="1" hidden="1" x14ac:dyDescent="0.2">
      <c r="A1848" s="44" t="str">
        <f t="shared" si="752"/>
        <v>Redfield</v>
      </c>
      <c r="B1848" s="44" t="str">
        <f t="shared" si="751"/>
        <v>1,1-Dichloroethylene</v>
      </c>
      <c r="C1848" s="38" t="s">
        <v>2587</v>
      </c>
      <c r="D1848" s="38" t="str">
        <f t="shared" si="759"/>
        <v>SI</v>
      </c>
      <c r="E1848" s="189" t="s">
        <v>371</v>
      </c>
      <c r="F1848" s="155" t="str">
        <f t="shared" si="754"/>
        <v>Residence 263</v>
      </c>
      <c r="G1848" s="44" t="str">
        <f t="shared" si="753"/>
        <v>residential</v>
      </c>
      <c r="H1848" s="44" t="str">
        <f t="shared" si="746"/>
        <v>Basement</v>
      </c>
      <c r="I1848" s="38" t="str">
        <f t="shared" si="760"/>
        <v>Y</v>
      </c>
      <c r="J1848" s="38" t="str">
        <f t="shared" si="761"/>
        <v>Y</v>
      </c>
      <c r="K1848" s="38" t="str">
        <f t="shared" si="758"/>
        <v>Y</v>
      </c>
      <c r="L1848" s="44"/>
      <c r="M1848" s="38" t="str">
        <f t="shared" si="766"/>
        <v/>
      </c>
      <c r="N1848" s="38" t="str">
        <f t="shared" si="767"/>
        <v/>
      </c>
      <c r="O1848" s="38" t="str">
        <f t="shared" si="762"/>
        <v/>
      </c>
      <c r="P1848" s="44"/>
      <c r="Q1848" s="44"/>
      <c r="R1848" s="44"/>
      <c r="S1848" s="44"/>
      <c r="T1848" s="44"/>
      <c r="U1848" s="44"/>
      <c r="V1848" s="44"/>
      <c r="W1848" s="44"/>
      <c r="X1848" s="44"/>
      <c r="Y1848" s="38" t="str">
        <f t="shared" si="747"/>
        <v>Y</v>
      </c>
      <c r="Z1848" s="38" t="str">
        <f t="shared" si="748"/>
        <v>Y</v>
      </c>
      <c r="AA1848" s="38" t="str">
        <f t="shared" si="745"/>
        <v>Y</v>
      </c>
      <c r="AC1848" s="59"/>
      <c r="AD1848" s="204"/>
      <c r="AE1848" s="38"/>
      <c r="AF1848" s="38"/>
      <c r="AG1848" s="125">
        <f t="shared" si="763"/>
        <v>999.995</v>
      </c>
      <c r="AH1848" s="39">
        <v>11</v>
      </c>
      <c r="AI1848" s="123">
        <f t="shared" si="764"/>
        <v>656489.45218563429</v>
      </c>
      <c r="AM1848" s="40">
        <f t="shared" si="755"/>
        <v>9.1999998092651296</v>
      </c>
      <c r="AN1848" s="39">
        <f t="shared" si="749"/>
        <v>0.8</v>
      </c>
      <c r="AO1848" s="204">
        <f t="shared" si="765"/>
        <v>1.4013933930904442E-5</v>
      </c>
      <c r="AP1848" s="204"/>
      <c r="AQ1848" s="59"/>
      <c r="AR1848" s="59"/>
      <c r="AS1848" s="115">
        <f t="shared" si="756"/>
        <v>1</v>
      </c>
      <c r="AT1848" s="115">
        <f t="shared" si="757"/>
        <v>0</v>
      </c>
      <c r="AU1848" s="115"/>
      <c r="AV1848" s="115"/>
      <c r="AY1848" s="115"/>
      <c r="AZ1848" s="115"/>
      <c r="BA1848" s="43">
        <v>49</v>
      </c>
      <c r="BB1848" s="43" t="s">
        <v>750</v>
      </c>
      <c r="BC1848" s="189" t="s">
        <v>554</v>
      </c>
      <c r="BD1848" t="s">
        <v>851</v>
      </c>
      <c r="BE1848" s="37" t="s">
        <v>656</v>
      </c>
      <c r="BF1848" s="38"/>
      <c r="BG1848" s="43"/>
      <c r="BH1848" s="189" t="s">
        <v>2252</v>
      </c>
      <c r="BI1848" s="43" t="s">
        <v>1387</v>
      </c>
      <c r="BJ1848" s="43" t="s">
        <v>1388</v>
      </c>
      <c r="BK1848" s="189" t="s">
        <v>573</v>
      </c>
      <c r="BN1848" s="43"/>
      <c r="BO1848" s="43" t="s">
        <v>1395</v>
      </c>
      <c r="BP1848" s="48" t="s">
        <v>1406</v>
      </c>
      <c r="BS1848" s="43" t="s">
        <v>538</v>
      </c>
      <c r="BT1848" s="190" t="s">
        <v>2323</v>
      </c>
      <c r="BU1848" s="190"/>
      <c r="BV1848" s="190"/>
      <c r="BW1848" s="249">
        <v>35923</v>
      </c>
      <c r="BX1848" s="249"/>
      <c r="BY1848" s="48" t="s">
        <v>451</v>
      </c>
      <c r="BZ1848" s="191">
        <v>9.1999998092651296</v>
      </c>
      <c r="CA1848" s="43" t="s">
        <v>1396</v>
      </c>
      <c r="CD1848" s="124" t="s">
        <v>1397</v>
      </c>
      <c r="CE1848" s="43"/>
      <c r="CR1848" s="43" t="s">
        <v>751</v>
      </c>
      <c r="CU1848" s="192">
        <v>75.639499999999998</v>
      </c>
      <c r="CV1848" s="39" t="s">
        <v>1395</v>
      </c>
      <c r="CW1848" s="2"/>
      <c r="CX1848" s="193"/>
      <c r="CY1848" s="39" t="s">
        <v>2438</v>
      </c>
      <c r="CZ1848" s="192">
        <v>999.995</v>
      </c>
      <c r="DA1848" s="43" t="s">
        <v>2046</v>
      </c>
      <c r="DD1848" s="43" t="s">
        <v>1397</v>
      </c>
      <c r="DE1848" s="43"/>
      <c r="DF1848" s="43"/>
      <c r="DG1848" s="43"/>
      <c r="DH1848" s="43"/>
      <c r="DI1848" s="43"/>
      <c r="DJ1848" s="43"/>
      <c r="DK1848" s="43"/>
      <c r="DL1848" s="43"/>
      <c r="DM1848" s="43"/>
      <c r="DN1848" s="43"/>
      <c r="DO1848" s="43"/>
      <c r="DP1848" s="43"/>
      <c r="DQ1848" s="43"/>
      <c r="DR1848" s="124"/>
      <c r="DS1848" s="43"/>
    </row>
    <row r="1849" spans="1:123" s="39" customFormat="1" hidden="1" x14ac:dyDescent="0.2">
      <c r="A1849" s="44" t="str">
        <f t="shared" si="752"/>
        <v>Redfield</v>
      </c>
      <c r="B1849" s="44" t="str">
        <f t="shared" si="751"/>
        <v>1,1-Dichloroethylene</v>
      </c>
      <c r="C1849" s="38" t="s">
        <v>2587</v>
      </c>
      <c r="D1849" s="38" t="str">
        <f t="shared" si="759"/>
        <v>SI</v>
      </c>
      <c r="E1849" s="189" t="s">
        <v>371</v>
      </c>
      <c r="F1849" s="155" t="str">
        <f t="shared" si="754"/>
        <v>Residence 264</v>
      </c>
      <c r="G1849" s="44" t="str">
        <f t="shared" si="753"/>
        <v>residential</v>
      </c>
      <c r="H1849" s="44" t="str">
        <f t="shared" si="746"/>
        <v>Basement</v>
      </c>
      <c r="I1849" s="38" t="str">
        <f t="shared" si="760"/>
        <v>Y</v>
      </c>
      <c r="J1849" s="38" t="str">
        <f t="shared" si="761"/>
        <v>Y</v>
      </c>
      <c r="K1849" s="38" t="str">
        <f t="shared" si="758"/>
        <v>Y</v>
      </c>
      <c r="L1849" s="44"/>
      <c r="M1849" s="38" t="str">
        <f t="shared" si="766"/>
        <v/>
      </c>
      <c r="N1849" s="38" t="str">
        <f t="shared" si="767"/>
        <v/>
      </c>
      <c r="O1849" s="38" t="str">
        <f t="shared" si="762"/>
        <v/>
      </c>
      <c r="P1849" s="44"/>
      <c r="Q1849" s="44"/>
      <c r="R1849" s="44"/>
      <c r="S1849" s="44"/>
      <c r="T1849" s="44"/>
      <c r="U1849" s="44"/>
      <c r="V1849" s="44"/>
      <c r="W1849" s="44"/>
      <c r="X1849" s="44"/>
      <c r="Y1849" s="38" t="str">
        <f t="shared" si="747"/>
        <v>Y</v>
      </c>
      <c r="Z1849" s="38" t="str">
        <f t="shared" si="748"/>
        <v>Y</v>
      </c>
      <c r="AA1849" s="38" t="str">
        <f t="shared" si="745"/>
        <v>Y</v>
      </c>
      <c r="AC1849" s="59"/>
      <c r="AD1849" s="204"/>
      <c r="AE1849" s="38"/>
      <c r="AF1849" s="38"/>
      <c r="AG1849" s="125">
        <f t="shared" si="763"/>
        <v>540.11900000000003</v>
      </c>
      <c r="AH1849" s="39">
        <v>11</v>
      </c>
      <c r="AI1849" s="123">
        <f t="shared" si="764"/>
        <v>354584.19934604934</v>
      </c>
      <c r="AM1849" s="40">
        <f t="shared" si="755"/>
        <v>3.70000004768371</v>
      </c>
      <c r="AN1849" s="39">
        <f t="shared" si="749"/>
        <v>0.8</v>
      </c>
      <c r="AO1849" s="204">
        <f t="shared" si="765"/>
        <v>1.0434757257958834E-5</v>
      </c>
      <c r="AP1849" s="204"/>
      <c r="AQ1849" s="59"/>
      <c r="AR1849" s="59"/>
      <c r="AS1849" s="115">
        <f t="shared" si="756"/>
        <v>1</v>
      </c>
      <c r="AT1849" s="115">
        <f t="shared" si="757"/>
        <v>0</v>
      </c>
      <c r="AU1849" s="115"/>
      <c r="AV1849" s="115"/>
      <c r="AY1849" s="115"/>
      <c r="AZ1849" s="115"/>
      <c r="BA1849" s="43">
        <v>49</v>
      </c>
      <c r="BB1849" s="43" t="s">
        <v>750</v>
      </c>
      <c r="BC1849" s="189" t="s">
        <v>554</v>
      </c>
      <c r="BD1849" t="s">
        <v>851</v>
      </c>
      <c r="BE1849" s="37" t="s">
        <v>656</v>
      </c>
      <c r="BF1849" s="38"/>
      <c r="BG1849" s="43"/>
      <c r="BH1849" s="189" t="s">
        <v>2253</v>
      </c>
      <c r="BI1849" s="43" t="s">
        <v>1387</v>
      </c>
      <c r="BJ1849" s="43" t="s">
        <v>1388</v>
      </c>
      <c r="BK1849" s="189" t="s">
        <v>573</v>
      </c>
      <c r="BN1849" s="43"/>
      <c r="BO1849" s="43" t="s">
        <v>1395</v>
      </c>
      <c r="BP1849" s="48" t="s">
        <v>1406</v>
      </c>
      <c r="BS1849" s="43" t="s">
        <v>538</v>
      </c>
      <c r="BT1849" s="190" t="s">
        <v>2335</v>
      </c>
      <c r="BU1849" s="190"/>
      <c r="BV1849" s="190"/>
      <c r="BW1849" s="249">
        <v>35944</v>
      </c>
      <c r="BX1849" s="249"/>
      <c r="BY1849" s="48" t="s">
        <v>451</v>
      </c>
      <c r="BZ1849" s="191">
        <v>3.70000004768371</v>
      </c>
      <c r="CA1849" s="43" t="s">
        <v>1396</v>
      </c>
      <c r="CD1849" s="124" t="s">
        <v>1397</v>
      </c>
      <c r="CE1849" s="43"/>
      <c r="CR1849" s="43" t="s">
        <v>751</v>
      </c>
      <c r="CU1849" s="192">
        <v>107.765</v>
      </c>
      <c r="CV1849" s="39" t="s">
        <v>1395</v>
      </c>
      <c r="CW1849" s="2"/>
      <c r="CX1849" s="193"/>
      <c r="CY1849" s="39" t="s">
        <v>2438</v>
      </c>
      <c r="CZ1849" s="192">
        <v>540.11900000000003</v>
      </c>
      <c r="DA1849" s="43" t="s">
        <v>2046</v>
      </c>
      <c r="DD1849" s="43" t="s">
        <v>1397</v>
      </c>
      <c r="DE1849" s="43"/>
      <c r="DF1849" s="43"/>
      <c r="DG1849" s="43"/>
      <c r="DH1849" s="43"/>
      <c r="DI1849" s="43"/>
      <c r="DJ1849" s="43"/>
      <c r="DK1849" s="43"/>
      <c r="DL1849" s="43"/>
      <c r="DM1849" s="43"/>
      <c r="DN1849" s="43"/>
      <c r="DO1849" s="43"/>
      <c r="DP1849" s="43"/>
      <c r="DQ1849" s="43"/>
      <c r="DR1849" s="124"/>
      <c r="DS1849" s="43"/>
    </row>
    <row r="1850" spans="1:123" s="39" customFormat="1" hidden="1" x14ac:dyDescent="0.2">
      <c r="A1850" s="44" t="str">
        <f t="shared" si="752"/>
        <v>Redfield</v>
      </c>
      <c r="B1850" s="44" t="str">
        <f t="shared" si="751"/>
        <v>1,1-Dichloroethylene</v>
      </c>
      <c r="C1850" s="38" t="s">
        <v>2587</v>
      </c>
      <c r="D1850" s="38" t="str">
        <f t="shared" si="759"/>
        <v>SI</v>
      </c>
      <c r="E1850" s="189" t="s">
        <v>371</v>
      </c>
      <c r="F1850" s="155" t="str">
        <f t="shared" si="754"/>
        <v>Residence 265</v>
      </c>
      <c r="G1850" s="44" t="str">
        <f t="shared" si="753"/>
        <v>residential</v>
      </c>
      <c r="H1850" s="44" t="str">
        <f t="shared" si="746"/>
        <v>Basement</v>
      </c>
      <c r="I1850" s="38" t="str">
        <f t="shared" si="760"/>
        <v>Y</v>
      </c>
      <c r="J1850" s="38" t="str">
        <f t="shared" si="761"/>
        <v>Y</v>
      </c>
      <c r="K1850" s="38" t="str">
        <f t="shared" si="758"/>
        <v>Y</v>
      </c>
      <c r="L1850" s="44"/>
      <c r="M1850" s="38" t="str">
        <f t="shared" si="766"/>
        <v/>
      </c>
      <c r="N1850" s="38" t="str">
        <f t="shared" si="767"/>
        <v/>
      </c>
      <c r="O1850" s="38" t="str">
        <f t="shared" si="762"/>
        <v/>
      </c>
      <c r="P1850" s="44"/>
      <c r="Q1850" s="44"/>
      <c r="R1850" s="44"/>
      <c r="S1850" s="44"/>
      <c r="T1850" s="44"/>
      <c r="U1850" s="44"/>
      <c r="V1850" s="44"/>
      <c r="W1850" s="44"/>
      <c r="X1850" s="44"/>
      <c r="Y1850" s="38" t="str">
        <f t="shared" si="747"/>
        <v>Y</v>
      </c>
      <c r="Z1850" s="38" t="str">
        <f t="shared" si="748"/>
        <v>Y</v>
      </c>
      <c r="AA1850" s="38" t="str">
        <f t="shared" si="745"/>
        <v>Y</v>
      </c>
      <c r="AC1850" s="59"/>
      <c r="AD1850" s="204"/>
      <c r="AE1850" s="38"/>
      <c r="AF1850" s="38"/>
      <c r="AG1850" s="125">
        <f t="shared" si="763"/>
        <v>502.55200000000002</v>
      </c>
      <c r="AH1850" s="39">
        <v>11</v>
      </c>
      <c r="AI1850" s="123">
        <f t="shared" si="764"/>
        <v>329921.73678347882</v>
      </c>
      <c r="AM1850" s="40">
        <f t="shared" si="755"/>
        <v>3.7999999523162802</v>
      </c>
      <c r="AN1850" s="39">
        <f t="shared" si="749"/>
        <v>0.8</v>
      </c>
      <c r="AO1850" s="204">
        <f t="shared" si="765"/>
        <v>1.151788296631739E-5</v>
      </c>
      <c r="AP1850" s="204"/>
      <c r="AQ1850" s="59"/>
      <c r="AR1850" s="59"/>
      <c r="AS1850" s="115">
        <f t="shared" si="756"/>
        <v>1</v>
      </c>
      <c r="AT1850" s="115">
        <f t="shared" si="757"/>
        <v>0</v>
      </c>
      <c r="AU1850" s="115"/>
      <c r="AV1850" s="115"/>
      <c r="AY1850" s="115"/>
      <c r="AZ1850" s="115"/>
      <c r="BA1850" s="43">
        <v>49</v>
      </c>
      <c r="BB1850" s="43" t="s">
        <v>750</v>
      </c>
      <c r="BC1850" s="189" t="s">
        <v>554</v>
      </c>
      <c r="BD1850" t="s">
        <v>851</v>
      </c>
      <c r="BE1850" s="37" t="s">
        <v>656</v>
      </c>
      <c r="BF1850" s="38"/>
      <c r="BG1850" s="43"/>
      <c r="BH1850" s="189" t="s">
        <v>2254</v>
      </c>
      <c r="BI1850" s="43" t="s">
        <v>1387</v>
      </c>
      <c r="BJ1850" s="43" t="s">
        <v>1388</v>
      </c>
      <c r="BK1850" s="189" t="s">
        <v>573</v>
      </c>
      <c r="BN1850" s="43"/>
      <c r="BO1850" s="43" t="s">
        <v>1395</v>
      </c>
      <c r="BP1850" s="48" t="s">
        <v>1406</v>
      </c>
      <c r="BS1850" s="43" t="s">
        <v>538</v>
      </c>
      <c r="BT1850" s="190" t="s">
        <v>2329</v>
      </c>
      <c r="BU1850" s="190"/>
      <c r="BV1850" s="190"/>
      <c r="BW1850" s="249">
        <v>35948</v>
      </c>
      <c r="BX1850" s="249"/>
      <c r="BY1850" s="48" t="s">
        <v>451</v>
      </c>
      <c r="BZ1850" s="191">
        <v>3.7999999523162802</v>
      </c>
      <c r="CA1850" s="43" t="s">
        <v>1396</v>
      </c>
      <c r="CD1850" s="124" t="s">
        <v>1397</v>
      </c>
      <c r="CE1850" s="43"/>
      <c r="CR1850" s="43" t="s">
        <v>751</v>
      </c>
      <c r="CU1850" s="192">
        <v>99.727599999999995</v>
      </c>
      <c r="CV1850" s="39" t="s">
        <v>1395</v>
      </c>
      <c r="CW1850" s="2"/>
      <c r="CX1850" s="193"/>
      <c r="CY1850" s="39" t="s">
        <v>2438</v>
      </c>
      <c r="CZ1850" s="192">
        <v>502.55200000000002</v>
      </c>
      <c r="DA1850" s="43" t="s">
        <v>2046</v>
      </c>
      <c r="DD1850" s="43" t="s">
        <v>1397</v>
      </c>
      <c r="DE1850" s="43"/>
      <c r="DF1850" s="43"/>
      <c r="DG1850" s="43"/>
      <c r="DH1850" s="43"/>
      <c r="DI1850" s="43"/>
      <c r="DJ1850" s="43"/>
      <c r="DK1850" s="43"/>
      <c r="DL1850" s="43"/>
      <c r="DM1850" s="43"/>
      <c r="DN1850" s="43"/>
      <c r="DO1850" s="43"/>
      <c r="DP1850" s="43"/>
      <c r="DQ1850" s="43"/>
      <c r="DR1850" s="124"/>
      <c r="DS1850" s="43"/>
    </row>
    <row r="1851" spans="1:123" s="39" customFormat="1" hidden="1" x14ac:dyDescent="0.2">
      <c r="A1851" s="44" t="str">
        <f t="shared" si="752"/>
        <v>Redfield</v>
      </c>
      <c r="B1851" s="44" t="str">
        <f t="shared" si="751"/>
        <v>1,1-Dichloroethylene</v>
      </c>
      <c r="C1851" s="38" t="s">
        <v>2587</v>
      </c>
      <c r="D1851" s="38" t="str">
        <f t="shared" si="759"/>
        <v>SI</v>
      </c>
      <c r="E1851" s="189" t="s">
        <v>371</v>
      </c>
      <c r="F1851" s="155" t="str">
        <f t="shared" si="754"/>
        <v>Residence 266</v>
      </c>
      <c r="G1851" s="44" t="str">
        <f t="shared" si="753"/>
        <v>residential</v>
      </c>
      <c r="H1851" s="44" t="str">
        <f t="shared" si="746"/>
        <v>Basement</v>
      </c>
      <c r="I1851" s="38" t="str">
        <f t="shared" si="760"/>
        <v>Y</v>
      </c>
      <c r="J1851" s="38" t="str">
        <f t="shared" si="761"/>
        <v>Y</v>
      </c>
      <c r="K1851" s="38" t="str">
        <f t="shared" si="758"/>
        <v>Y</v>
      </c>
      <c r="L1851" s="44"/>
      <c r="M1851" s="38" t="str">
        <f t="shared" si="766"/>
        <v/>
      </c>
      <c r="N1851" s="38" t="str">
        <f t="shared" si="767"/>
        <v/>
      </c>
      <c r="O1851" s="38" t="str">
        <f t="shared" si="762"/>
        <v/>
      </c>
      <c r="P1851" s="44"/>
      <c r="Q1851" s="44"/>
      <c r="R1851" s="44"/>
      <c r="S1851" s="44"/>
      <c r="T1851" s="44"/>
      <c r="U1851" s="44"/>
      <c r="V1851" s="44"/>
      <c r="W1851" s="44"/>
      <c r="X1851" s="44"/>
      <c r="Y1851" s="38" t="str">
        <f t="shared" si="747"/>
        <v>Y</v>
      </c>
      <c r="Z1851" s="38" t="str">
        <f t="shared" si="748"/>
        <v>Y</v>
      </c>
      <c r="AA1851" s="38" t="str">
        <f t="shared" si="745"/>
        <v>Y</v>
      </c>
      <c r="AC1851" s="59"/>
      <c r="AD1851" s="204"/>
      <c r="AE1851" s="38"/>
      <c r="AF1851" s="38"/>
      <c r="AG1851" s="125">
        <f t="shared" si="763"/>
        <v>999.995</v>
      </c>
      <c r="AH1851" s="39">
        <v>11</v>
      </c>
      <c r="AI1851" s="123">
        <f t="shared" si="764"/>
        <v>656489.45218563429</v>
      </c>
      <c r="AM1851" s="40">
        <f t="shared" si="755"/>
        <v>17</v>
      </c>
      <c r="AN1851" s="39">
        <f t="shared" si="749"/>
        <v>0.8</v>
      </c>
      <c r="AO1851" s="204">
        <f t="shared" si="765"/>
        <v>2.589531323527334E-5</v>
      </c>
      <c r="AP1851" s="204"/>
      <c r="AQ1851" s="59"/>
      <c r="AR1851" s="59"/>
      <c r="AS1851" s="115">
        <f t="shared" si="756"/>
        <v>1</v>
      </c>
      <c r="AT1851" s="115">
        <f t="shared" si="757"/>
        <v>0</v>
      </c>
      <c r="AU1851" s="115"/>
      <c r="AV1851" s="115"/>
      <c r="AY1851" s="115"/>
      <c r="AZ1851" s="115"/>
      <c r="BA1851" s="43">
        <v>49</v>
      </c>
      <c r="BB1851" s="43" t="s">
        <v>750</v>
      </c>
      <c r="BC1851" s="189" t="s">
        <v>554</v>
      </c>
      <c r="BD1851" t="s">
        <v>851</v>
      </c>
      <c r="BE1851" s="37" t="s">
        <v>656</v>
      </c>
      <c r="BF1851" s="38"/>
      <c r="BG1851" s="43"/>
      <c r="BH1851" s="189" t="s">
        <v>2255</v>
      </c>
      <c r="BI1851" s="43" t="s">
        <v>1387</v>
      </c>
      <c r="BJ1851" s="43" t="s">
        <v>1388</v>
      </c>
      <c r="BK1851" s="189" t="s">
        <v>573</v>
      </c>
      <c r="BN1851" s="43"/>
      <c r="BO1851" s="43" t="s">
        <v>1395</v>
      </c>
      <c r="BP1851" s="48" t="s">
        <v>1406</v>
      </c>
      <c r="BS1851" s="43" t="s">
        <v>538</v>
      </c>
      <c r="BT1851" s="190" t="s">
        <v>2335</v>
      </c>
      <c r="BU1851" s="190"/>
      <c r="BV1851" s="190"/>
      <c r="BW1851" s="249">
        <v>35922</v>
      </c>
      <c r="BX1851" s="249"/>
      <c r="BY1851" s="48" t="s">
        <v>451</v>
      </c>
      <c r="BZ1851" s="191">
        <v>17</v>
      </c>
      <c r="CA1851" s="43" t="s">
        <v>1396</v>
      </c>
      <c r="CD1851" s="124" t="s">
        <v>1397</v>
      </c>
      <c r="CE1851" s="43"/>
      <c r="CR1851" s="43" t="s">
        <v>751</v>
      </c>
      <c r="CU1851" s="192">
        <v>69.871700000000004</v>
      </c>
      <c r="CV1851" s="39" t="s">
        <v>1395</v>
      </c>
      <c r="CW1851" s="2"/>
      <c r="CX1851" s="193"/>
      <c r="CY1851" s="39" t="s">
        <v>2438</v>
      </c>
      <c r="CZ1851" s="192">
        <v>999.995</v>
      </c>
      <c r="DA1851" s="43" t="s">
        <v>2046</v>
      </c>
      <c r="DD1851" s="43" t="s">
        <v>1397</v>
      </c>
      <c r="DE1851" s="43"/>
      <c r="DF1851" s="43"/>
      <c r="DG1851" s="43"/>
      <c r="DH1851" s="43"/>
      <c r="DI1851" s="43"/>
      <c r="DJ1851" s="43"/>
      <c r="DK1851" s="43"/>
      <c r="DL1851" s="43"/>
      <c r="DM1851" s="43"/>
      <c r="DN1851" s="43"/>
      <c r="DO1851" s="43"/>
      <c r="DP1851" s="43"/>
      <c r="DQ1851" s="43"/>
      <c r="DR1851" s="124"/>
      <c r="DS1851" s="43"/>
    </row>
    <row r="1852" spans="1:123" s="39" customFormat="1" hidden="1" x14ac:dyDescent="0.2">
      <c r="A1852" s="44" t="str">
        <f t="shared" si="752"/>
        <v>Redfield</v>
      </c>
      <c r="B1852" s="44" t="str">
        <f t="shared" si="751"/>
        <v>1,1-Dichloroethylene</v>
      </c>
      <c r="C1852" s="38" t="s">
        <v>2587</v>
      </c>
      <c r="D1852" s="38" t="str">
        <f t="shared" si="759"/>
        <v>SI</v>
      </c>
      <c r="E1852" s="189" t="s">
        <v>371</v>
      </c>
      <c r="F1852" s="155" t="str">
        <f t="shared" si="754"/>
        <v>Residence 267</v>
      </c>
      <c r="G1852" s="44" t="str">
        <f t="shared" si="753"/>
        <v>residential</v>
      </c>
      <c r="H1852" s="44" t="str">
        <f t="shared" si="746"/>
        <v>Basement</v>
      </c>
      <c r="I1852" s="38" t="str">
        <f t="shared" si="760"/>
        <v>Y</v>
      </c>
      <c r="J1852" s="38" t="str">
        <f t="shared" si="761"/>
        <v>Y</v>
      </c>
      <c r="K1852" s="38" t="str">
        <f t="shared" si="758"/>
        <v>Y</v>
      </c>
      <c r="L1852" s="44"/>
      <c r="M1852" s="38" t="str">
        <f t="shared" si="766"/>
        <v/>
      </c>
      <c r="N1852" s="38" t="str">
        <f t="shared" si="767"/>
        <v/>
      </c>
      <c r="O1852" s="38" t="str">
        <f t="shared" si="762"/>
        <v/>
      </c>
      <c r="P1852" s="44"/>
      <c r="Q1852" s="44"/>
      <c r="R1852" s="44"/>
      <c r="S1852" s="44"/>
      <c r="T1852" s="44"/>
      <c r="U1852" s="44"/>
      <c r="V1852" s="44"/>
      <c r="W1852" s="44"/>
      <c r="X1852" s="44"/>
      <c r="Y1852" s="38" t="str">
        <f t="shared" si="747"/>
        <v>Y</v>
      </c>
      <c r="Z1852" s="38" t="str">
        <f t="shared" si="748"/>
        <v>Y</v>
      </c>
      <c r="AA1852" s="38" t="str">
        <f t="shared" si="745"/>
        <v>Y</v>
      </c>
      <c r="AC1852" s="59"/>
      <c r="AD1852" s="204"/>
      <c r="AE1852" s="38"/>
      <c r="AF1852" s="38"/>
      <c r="AG1852" s="125">
        <f t="shared" si="763"/>
        <v>997.36900000000003</v>
      </c>
      <c r="AH1852" s="39">
        <v>11</v>
      </c>
      <c r="AI1852" s="123">
        <f t="shared" si="764"/>
        <v>654765.50226444518</v>
      </c>
      <c r="AM1852" s="40">
        <f t="shared" si="755"/>
        <v>2.5999999046325599</v>
      </c>
      <c r="AN1852" s="39">
        <f t="shared" si="749"/>
        <v>0.8</v>
      </c>
      <c r="AO1852" s="204">
        <f t="shared" si="765"/>
        <v>3.970887127743755E-6</v>
      </c>
      <c r="AP1852" s="204"/>
      <c r="AQ1852" s="59"/>
      <c r="AR1852" s="59"/>
      <c r="AS1852" s="115">
        <f t="shared" si="756"/>
        <v>1</v>
      </c>
      <c r="AT1852" s="115">
        <f t="shared" si="757"/>
        <v>0</v>
      </c>
      <c r="AU1852" s="115"/>
      <c r="AV1852" s="115"/>
      <c r="AY1852" s="115"/>
      <c r="AZ1852" s="115"/>
      <c r="BA1852" s="43">
        <v>49</v>
      </c>
      <c r="BB1852" s="43" t="s">
        <v>750</v>
      </c>
      <c r="BC1852" s="189" t="s">
        <v>554</v>
      </c>
      <c r="BD1852" t="s">
        <v>851</v>
      </c>
      <c r="BE1852" s="37" t="s">
        <v>656</v>
      </c>
      <c r="BF1852" s="38"/>
      <c r="BG1852" s="43"/>
      <c r="BH1852" s="189" t="s">
        <v>2256</v>
      </c>
      <c r="BI1852" s="43" t="s">
        <v>1387</v>
      </c>
      <c r="BJ1852" s="43" t="s">
        <v>1388</v>
      </c>
      <c r="BK1852" s="189" t="s">
        <v>573</v>
      </c>
      <c r="BN1852" s="43"/>
      <c r="BO1852" s="43" t="s">
        <v>1395</v>
      </c>
      <c r="BP1852" s="48" t="s">
        <v>1406</v>
      </c>
      <c r="BS1852" s="43" t="s">
        <v>538</v>
      </c>
      <c r="BT1852" s="190" t="s">
        <v>2335</v>
      </c>
      <c r="BU1852" s="190"/>
      <c r="BV1852" s="190"/>
      <c r="BW1852" s="249">
        <v>35948</v>
      </c>
      <c r="BX1852" s="249"/>
      <c r="BY1852" s="48" t="s">
        <v>451</v>
      </c>
      <c r="BZ1852" s="191">
        <v>2.5999999046325599</v>
      </c>
      <c r="CA1852" s="43" t="s">
        <v>1396</v>
      </c>
      <c r="CD1852" s="124" t="s">
        <v>1397</v>
      </c>
      <c r="CE1852" s="43"/>
      <c r="CR1852" s="43" t="s">
        <v>751</v>
      </c>
      <c r="CU1852" s="192">
        <v>113.173</v>
      </c>
      <c r="CV1852" s="39" t="s">
        <v>1395</v>
      </c>
      <c r="CW1852" s="2"/>
      <c r="CX1852" s="193"/>
      <c r="CY1852" s="39" t="s">
        <v>2438</v>
      </c>
      <c r="CZ1852" s="192">
        <v>997.36900000000003</v>
      </c>
      <c r="DA1852" s="43" t="s">
        <v>2046</v>
      </c>
      <c r="DD1852" s="43" t="s">
        <v>1397</v>
      </c>
      <c r="DE1852" s="43"/>
      <c r="DF1852" s="43"/>
      <c r="DG1852" s="43"/>
      <c r="DH1852" s="43"/>
      <c r="DI1852" s="43"/>
      <c r="DJ1852" s="43"/>
      <c r="DK1852" s="43"/>
      <c r="DL1852" s="43"/>
      <c r="DM1852" s="43"/>
      <c r="DN1852" s="43"/>
      <c r="DO1852" s="43"/>
      <c r="DP1852" s="43"/>
      <c r="DQ1852" s="43"/>
      <c r="DR1852" s="124"/>
      <c r="DS1852" s="43"/>
    </row>
    <row r="1853" spans="1:123" s="39" customFormat="1" hidden="1" x14ac:dyDescent="0.2">
      <c r="A1853" s="44" t="str">
        <f t="shared" si="752"/>
        <v>Redfield</v>
      </c>
      <c r="B1853" s="44" t="str">
        <f t="shared" si="751"/>
        <v>1,1-Dichloroethylene</v>
      </c>
      <c r="C1853" s="38" t="s">
        <v>2587</v>
      </c>
      <c r="D1853" s="38" t="str">
        <f t="shared" si="759"/>
        <v>SI</v>
      </c>
      <c r="E1853" s="189" t="s">
        <v>371</v>
      </c>
      <c r="F1853" s="155" t="str">
        <f t="shared" si="754"/>
        <v>Residence 268</v>
      </c>
      <c r="G1853" s="44" t="str">
        <f t="shared" si="753"/>
        <v>residential</v>
      </c>
      <c r="H1853" s="44" t="str">
        <f t="shared" si="746"/>
        <v>Basement</v>
      </c>
      <c r="I1853" s="38" t="str">
        <f t="shared" si="760"/>
        <v>Y</v>
      </c>
      <c r="J1853" s="38" t="str">
        <f t="shared" si="761"/>
        <v>Y</v>
      </c>
      <c r="K1853" s="38" t="str">
        <f t="shared" si="758"/>
        <v>Y</v>
      </c>
      <c r="L1853" s="44"/>
      <c r="M1853" s="38" t="str">
        <f t="shared" si="766"/>
        <v/>
      </c>
      <c r="N1853" s="38" t="str">
        <f t="shared" si="767"/>
        <v/>
      </c>
      <c r="O1853" s="38" t="str">
        <f t="shared" si="762"/>
        <v/>
      </c>
      <c r="P1853" s="44"/>
      <c r="Q1853" s="44"/>
      <c r="R1853" s="44"/>
      <c r="S1853" s="44"/>
      <c r="T1853" s="44"/>
      <c r="U1853" s="44"/>
      <c r="V1853" s="44"/>
      <c r="W1853" s="44"/>
      <c r="X1853" s="44"/>
      <c r="Y1853" s="38" t="str">
        <f t="shared" si="747"/>
        <v>Y</v>
      </c>
      <c r="Z1853" s="38" t="str">
        <f t="shared" si="748"/>
        <v>Y</v>
      </c>
      <c r="AA1853" s="38" t="str">
        <f t="shared" si="745"/>
        <v>Y</v>
      </c>
      <c r="AC1853" s="59"/>
      <c r="AD1853" s="204"/>
      <c r="AE1853" s="38"/>
      <c r="AF1853" s="38"/>
      <c r="AG1853" s="125">
        <f t="shared" si="763"/>
        <v>462.88</v>
      </c>
      <c r="AH1853" s="39">
        <v>11</v>
      </c>
      <c r="AI1853" s="123">
        <f t="shared" si="764"/>
        <v>303877.35701447149</v>
      </c>
      <c r="AM1853" s="40">
        <f t="shared" si="755"/>
        <v>5.5999999046325604</v>
      </c>
      <c r="AN1853" s="39">
        <f t="shared" si="749"/>
        <v>0.8</v>
      </c>
      <c r="AO1853" s="204">
        <f t="shared" si="765"/>
        <v>1.842848693845219E-5</v>
      </c>
      <c r="AP1853" s="204"/>
      <c r="AQ1853" s="59"/>
      <c r="AR1853" s="59"/>
      <c r="AS1853" s="115">
        <f t="shared" si="756"/>
        <v>1</v>
      </c>
      <c r="AT1853" s="115">
        <f t="shared" si="757"/>
        <v>0</v>
      </c>
      <c r="AU1853" s="115"/>
      <c r="AV1853" s="115"/>
      <c r="AY1853" s="115"/>
      <c r="AZ1853" s="115"/>
      <c r="BA1853" s="43">
        <v>49</v>
      </c>
      <c r="BB1853" s="43" t="s">
        <v>750</v>
      </c>
      <c r="BC1853" s="189" t="s">
        <v>554</v>
      </c>
      <c r="BD1853" t="s">
        <v>851</v>
      </c>
      <c r="BE1853" s="37" t="s">
        <v>656</v>
      </c>
      <c r="BF1853" s="38"/>
      <c r="BG1853" s="43"/>
      <c r="BH1853" s="189" t="s">
        <v>2257</v>
      </c>
      <c r="BI1853" s="43" t="s">
        <v>1387</v>
      </c>
      <c r="BJ1853" s="43" t="s">
        <v>1388</v>
      </c>
      <c r="BK1853" s="189" t="s">
        <v>573</v>
      </c>
      <c r="BN1853" s="43"/>
      <c r="BO1853" s="43" t="s">
        <v>1395</v>
      </c>
      <c r="BP1853" s="48" t="s">
        <v>1406</v>
      </c>
      <c r="BS1853" s="43" t="s">
        <v>538</v>
      </c>
      <c r="BT1853" s="190" t="s">
        <v>2340</v>
      </c>
      <c r="BU1853" s="190"/>
      <c r="BV1853" s="190"/>
      <c r="BW1853" s="249">
        <v>35965</v>
      </c>
      <c r="BX1853" s="249"/>
      <c r="BY1853" s="48" t="s">
        <v>451</v>
      </c>
      <c r="BZ1853" s="191">
        <v>5.5999999046325604</v>
      </c>
      <c r="CA1853" s="43" t="s">
        <v>1396</v>
      </c>
      <c r="CD1853" s="124" t="s">
        <v>1397</v>
      </c>
      <c r="CE1853" s="43"/>
      <c r="CR1853" s="43" t="s">
        <v>751</v>
      </c>
      <c r="CU1853" s="192">
        <v>129.94399999999999</v>
      </c>
      <c r="CV1853" s="39" t="s">
        <v>1395</v>
      </c>
      <c r="CW1853" s="2"/>
      <c r="CX1853" s="193"/>
      <c r="CY1853" s="39" t="s">
        <v>2438</v>
      </c>
      <c r="CZ1853" s="192">
        <v>462.88</v>
      </c>
      <c r="DA1853" s="43" t="s">
        <v>2046</v>
      </c>
      <c r="DD1853" s="43" t="s">
        <v>1397</v>
      </c>
      <c r="DE1853" s="43"/>
      <c r="DF1853" s="43"/>
      <c r="DG1853" s="43"/>
      <c r="DH1853" s="43"/>
      <c r="DI1853" s="43"/>
      <c r="DJ1853" s="43"/>
      <c r="DK1853" s="43"/>
      <c r="DL1853" s="43"/>
      <c r="DM1853" s="43"/>
      <c r="DN1853" s="43"/>
      <c r="DO1853" s="43"/>
      <c r="DP1853" s="43"/>
      <c r="DQ1853" s="43"/>
      <c r="DR1853" s="124"/>
      <c r="DS1853" s="43"/>
    </row>
    <row r="1854" spans="1:123" s="39" customFormat="1" hidden="1" x14ac:dyDescent="0.2">
      <c r="A1854" s="44" t="str">
        <f t="shared" si="752"/>
        <v>Redfield</v>
      </c>
      <c r="B1854" s="44" t="str">
        <f t="shared" si="751"/>
        <v>1,1-Dichloroethylene</v>
      </c>
      <c r="C1854" s="38" t="s">
        <v>2587</v>
      </c>
      <c r="D1854" s="38" t="str">
        <f t="shared" si="759"/>
        <v>SI</v>
      </c>
      <c r="E1854" s="189" t="s">
        <v>371</v>
      </c>
      <c r="F1854" s="155" t="str">
        <f t="shared" si="754"/>
        <v>Residence 269</v>
      </c>
      <c r="G1854" s="44" t="str">
        <f t="shared" si="753"/>
        <v>residential</v>
      </c>
      <c r="H1854" s="44" t="str">
        <f t="shared" si="746"/>
        <v>Basement</v>
      </c>
      <c r="I1854" s="38" t="str">
        <f t="shared" si="760"/>
        <v>Y</v>
      </c>
      <c r="J1854" s="38" t="str">
        <f t="shared" si="761"/>
        <v>Y</v>
      </c>
      <c r="K1854" s="38" t="str">
        <f t="shared" si="758"/>
        <v>Y</v>
      </c>
      <c r="L1854" s="44"/>
      <c r="M1854" s="38" t="str">
        <f t="shared" si="766"/>
        <v/>
      </c>
      <c r="N1854" s="38" t="str">
        <f t="shared" si="767"/>
        <v/>
      </c>
      <c r="O1854" s="38" t="str">
        <f t="shared" si="762"/>
        <v/>
      </c>
      <c r="P1854" s="44"/>
      <c r="Q1854" s="44"/>
      <c r="R1854" s="44"/>
      <c r="S1854" s="44"/>
      <c r="T1854" s="44"/>
      <c r="U1854" s="44"/>
      <c r="V1854" s="44"/>
      <c r="W1854" s="44"/>
      <c r="X1854" s="44"/>
      <c r="Y1854" s="38" t="str">
        <f t="shared" si="747"/>
        <v>Y</v>
      </c>
      <c r="Z1854" s="38" t="str">
        <f t="shared" si="748"/>
        <v>Y</v>
      </c>
      <c r="AA1854" s="38" t="str">
        <f t="shared" ref="AA1854:AA1917" si="768">IF(AM1854="","",IF(Y1854="N","n","Y"))</f>
        <v>Y</v>
      </c>
      <c r="AC1854" s="59"/>
      <c r="AD1854" s="204"/>
      <c r="AE1854" s="38"/>
      <c r="AF1854" s="38"/>
      <c r="AG1854" s="125">
        <f t="shared" si="763"/>
        <v>314.38600000000002</v>
      </c>
      <c r="AH1854" s="39">
        <v>11</v>
      </c>
      <c r="AI1854" s="123">
        <f t="shared" si="764"/>
        <v>206392.1248754572</v>
      </c>
      <c r="AM1854" s="40">
        <f t="shared" si="755"/>
        <v>2.2999999523162802</v>
      </c>
      <c r="AN1854" s="39">
        <f t="shared" si="749"/>
        <v>0.8</v>
      </c>
      <c r="AO1854" s="204">
        <f t="shared" si="765"/>
        <v>1.1143835811100665E-5</v>
      </c>
      <c r="AP1854" s="204"/>
      <c r="AQ1854" s="59"/>
      <c r="AR1854" s="59"/>
      <c r="AS1854" s="115">
        <f t="shared" si="756"/>
        <v>1</v>
      </c>
      <c r="AT1854" s="115">
        <f t="shared" si="757"/>
        <v>0</v>
      </c>
      <c r="AU1854" s="115"/>
      <c r="AV1854" s="115"/>
      <c r="AY1854" s="115"/>
      <c r="AZ1854" s="115"/>
      <c r="BA1854" s="43">
        <v>49</v>
      </c>
      <c r="BB1854" s="43" t="s">
        <v>750</v>
      </c>
      <c r="BC1854" s="189" t="s">
        <v>554</v>
      </c>
      <c r="BD1854" t="s">
        <v>851</v>
      </c>
      <c r="BE1854" s="37" t="s">
        <v>656</v>
      </c>
      <c r="BF1854" s="38"/>
      <c r="BG1854" s="43"/>
      <c r="BH1854" s="189" t="s">
        <v>2258</v>
      </c>
      <c r="BI1854" s="43" t="s">
        <v>1387</v>
      </c>
      <c r="BJ1854" s="43" t="s">
        <v>1388</v>
      </c>
      <c r="BK1854" s="189" t="s">
        <v>573</v>
      </c>
      <c r="BN1854" s="43"/>
      <c r="BO1854" s="43" t="s">
        <v>1395</v>
      </c>
      <c r="BP1854" s="48" t="s">
        <v>1406</v>
      </c>
      <c r="BS1854" s="43" t="s">
        <v>538</v>
      </c>
      <c r="BT1854" s="190" t="s">
        <v>2323</v>
      </c>
      <c r="BU1854" s="190"/>
      <c r="BV1854" s="190"/>
      <c r="BW1854" s="249">
        <v>35965</v>
      </c>
      <c r="BX1854" s="249"/>
      <c r="BY1854" s="48" t="s">
        <v>451</v>
      </c>
      <c r="BZ1854" s="191">
        <v>2.2999999523162802</v>
      </c>
      <c r="CA1854" s="43" t="s">
        <v>1396</v>
      </c>
      <c r="CD1854" s="124" t="s">
        <v>1397</v>
      </c>
      <c r="CE1854" s="43"/>
      <c r="CR1854" s="43" t="s">
        <v>751</v>
      </c>
      <c r="CU1854" s="192">
        <v>122.95399999999999</v>
      </c>
      <c r="CV1854" s="39" t="s">
        <v>1395</v>
      </c>
      <c r="CW1854" s="2"/>
      <c r="CX1854" s="193"/>
      <c r="CY1854" s="39" t="s">
        <v>2438</v>
      </c>
      <c r="CZ1854" s="192">
        <v>314.38600000000002</v>
      </c>
      <c r="DA1854" s="43" t="s">
        <v>2046</v>
      </c>
      <c r="DD1854" s="43" t="s">
        <v>1397</v>
      </c>
      <c r="DE1854" s="43"/>
      <c r="DF1854" s="43"/>
      <c r="DG1854" s="43"/>
      <c r="DH1854" s="43"/>
      <c r="DI1854" s="43"/>
      <c r="DJ1854" s="43"/>
      <c r="DK1854" s="43"/>
      <c r="DL1854" s="43"/>
      <c r="DM1854" s="43"/>
      <c r="DN1854" s="43"/>
      <c r="DO1854" s="43"/>
      <c r="DP1854" s="43"/>
      <c r="DQ1854" s="43"/>
      <c r="DR1854" s="124"/>
      <c r="DS1854" s="43"/>
    </row>
    <row r="1855" spans="1:123" s="39" customFormat="1" hidden="1" x14ac:dyDescent="0.2">
      <c r="A1855" s="44" t="str">
        <f t="shared" si="752"/>
        <v>Redfield</v>
      </c>
      <c r="B1855" s="44" t="str">
        <f t="shared" si="751"/>
        <v>1,1-Dichloroethylene</v>
      </c>
      <c r="C1855" s="38" t="s">
        <v>2587</v>
      </c>
      <c r="D1855" s="38" t="str">
        <f t="shared" si="759"/>
        <v>SI</v>
      </c>
      <c r="E1855" s="189" t="s">
        <v>371</v>
      </c>
      <c r="F1855" s="155" t="str">
        <f t="shared" si="754"/>
        <v>Residence 270</v>
      </c>
      <c r="G1855" s="44" t="str">
        <f t="shared" si="753"/>
        <v>residential</v>
      </c>
      <c r="H1855" s="44" t="str">
        <f t="shared" si="746"/>
        <v>Basement</v>
      </c>
      <c r="I1855" s="38" t="str">
        <f t="shared" si="760"/>
        <v>Y</v>
      </c>
      <c r="J1855" s="38" t="str">
        <f t="shared" si="761"/>
        <v>Y</v>
      </c>
      <c r="K1855" s="38" t="str">
        <f t="shared" si="758"/>
        <v>Y</v>
      </c>
      <c r="L1855" s="44"/>
      <c r="M1855" s="38" t="str">
        <f t="shared" si="766"/>
        <v/>
      </c>
      <c r="N1855" s="38" t="str">
        <f t="shared" si="767"/>
        <v/>
      </c>
      <c r="O1855" s="38" t="str">
        <f t="shared" si="762"/>
        <v/>
      </c>
      <c r="P1855" s="44"/>
      <c r="Q1855" s="44"/>
      <c r="R1855" s="44"/>
      <c r="S1855" s="44"/>
      <c r="T1855" s="44"/>
      <c r="U1855" s="44"/>
      <c r="V1855" s="44"/>
      <c r="W1855" s="44"/>
      <c r="X1855" s="44"/>
      <c r="Y1855" s="38" t="str">
        <f t="shared" si="747"/>
        <v>Y</v>
      </c>
      <c r="Z1855" s="38" t="str">
        <f t="shared" si="748"/>
        <v>Y</v>
      </c>
      <c r="AA1855" s="38" t="str">
        <f t="shared" si="768"/>
        <v>Y</v>
      </c>
      <c r="AC1855" s="59"/>
      <c r="AD1855" s="204"/>
      <c r="AE1855" s="38"/>
      <c r="AF1855" s="38"/>
      <c r="AG1855" s="125">
        <f t="shared" si="763"/>
        <v>228.98</v>
      </c>
      <c r="AH1855" s="39">
        <v>11</v>
      </c>
      <c r="AI1855" s="123">
        <f t="shared" si="764"/>
        <v>150323.70637999845</v>
      </c>
      <c r="AM1855" s="40">
        <f t="shared" si="755"/>
        <v>2.9000000953674299</v>
      </c>
      <c r="AN1855" s="39">
        <f t="shared" si="749"/>
        <v>0.8</v>
      </c>
      <c r="AO1855" s="204">
        <f t="shared" si="765"/>
        <v>1.9291701656401508E-5</v>
      </c>
      <c r="AP1855" s="204"/>
      <c r="AQ1855" s="59"/>
      <c r="AR1855" s="59"/>
      <c r="AS1855" s="115">
        <f t="shared" si="756"/>
        <v>1</v>
      </c>
      <c r="AT1855" s="115">
        <f t="shared" si="757"/>
        <v>0</v>
      </c>
      <c r="AU1855" s="115"/>
      <c r="AV1855" s="115"/>
      <c r="AY1855" s="115"/>
      <c r="AZ1855" s="115"/>
      <c r="BA1855" s="43">
        <v>49</v>
      </c>
      <c r="BB1855" s="43" t="s">
        <v>750</v>
      </c>
      <c r="BC1855" s="189" t="s">
        <v>554</v>
      </c>
      <c r="BD1855" t="s">
        <v>851</v>
      </c>
      <c r="BE1855" s="37" t="s">
        <v>656</v>
      </c>
      <c r="BF1855" s="38"/>
      <c r="BG1855" s="43"/>
      <c r="BH1855" s="189" t="s">
        <v>2259</v>
      </c>
      <c r="BI1855" s="43" t="s">
        <v>1387</v>
      </c>
      <c r="BJ1855" s="43" t="s">
        <v>1388</v>
      </c>
      <c r="BK1855" s="189" t="s">
        <v>573</v>
      </c>
      <c r="BN1855" s="43"/>
      <c r="BO1855" s="43" t="s">
        <v>1395</v>
      </c>
      <c r="BP1855" s="48" t="s">
        <v>1406</v>
      </c>
      <c r="BS1855" s="43" t="s">
        <v>538</v>
      </c>
      <c r="BT1855" s="190" t="s">
        <v>2334</v>
      </c>
      <c r="BU1855" s="190"/>
      <c r="BV1855" s="190"/>
      <c r="BW1855" s="249">
        <v>36000</v>
      </c>
      <c r="BX1855" s="249"/>
      <c r="BY1855" s="48" t="s">
        <v>451</v>
      </c>
      <c r="BZ1855" s="191">
        <v>2.9000000953674299</v>
      </c>
      <c r="CA1855" s="43" t="s">
        <v>1396</v>
      </c>
      <c r="CD1855" s="124" t="s">
        <v>1397</v>
      </c>
      <c r="CE1855" s="43"/>
      <c r="CR1855" s="43" t="s">
        <v>751</v>
      </c>
      <c r="CU1855" s="192">
        <v>97.742400000000004</v>
      </c>
      <c r="CV1855" s="39" t="s">
        <v>1395</v>
      </c>
      <c r="CW1855" s="2"/>
      <c r="CX1855" s="193"/>
      <c r="CY1855" s="39" t="s">
        <v>2438</v>
      </c>
      <c r="CZ1855" s="192">
        <v>228.98</v>
      </c>
      <c r="DA1855" s="43" t="s">
        <v>2046</v>
      </c>
      <c r="DD1855" s="43" t="s">
        <v>1397</v>
      </c>
      <c r="DE1855" s="43"/>
      <c r="DF1855" s="43"/>
      <c r="DG1855" s="43"/>
      <c r="DH1855" s="43"/>
      <c r="DI1855" s="43"/>
      <c r="DJ1855" s="43"/>
      <c r="DK1855" s="43"/>
      <c r="DL1855" s="43"/>
      <c r="DM1855" s="43"/>
      <c r="DN1855" s="43"/>
      <c r="DO1855" s="43"/>
      <c r="DP1855" s="43"/>
      <c r="DQ1855" s="43"/>
      <c r="DR1855" s="124"/>
      <c r="DS1855" s="43"/>
    </row>
    <row r="1856" spans="1:123" s="39" customFormat="1" hidden="1" x14ac:dyDescent="0.2">
      <c r="A1856" s="44" t="str">
        <f t="shared" si="752"/>
        <v>Redfield</v>
      </c>
      <c r="B1856" s="44" t="str">
        <f t="shared" si="751"/>
        <v>1,1-Dichloroethylene</v>
      </c>
      <c r="C1856" s="38" t="s">
        <v>2587</v>
      </c>
      <c r="D1856" s="38" t="str">
        <f t="shared" si="759"/>
        <v>SI</v>
      </c>
      <c r="E1856" s="189" t="s">
        <v>371</v>
      </c>
      <c r="F1856" s="155" t="str">
        <f t="shared" si="754"/>
        <v>Residence 271</v>
      </c>
      <c r="G1856" s="44" t="str">
        <f t="shared" si="753"/>
        <v>residential</v>
      </c>
      <c r="H1856" s="44" t="str">
        <f t="shared" si="746"/>
        <v>Basement</v>
      </c>
      <c r="I1856" s="38" t="str">
        <f t="shared" si="760"/>
        <v>Y</v>
      </c>
      <c r="J1856" s="38" t="str">
        <f t="shared" si="761"/>
        <v>Y</v>
      </c>
      <c r="K1856" s="38" t="str">
        <f t="shared" si="758"/>
        <v>Y</v>
      </c>
      <c r="L1856" s="44"/>
      <c r="M1856" s="38" t="str">
        <f t="shared" si="766"/>
        <v/>
      </c>
      <c r="N1856" s="38" t="str">
        <f t="shared" si="767"/>
        <v/>
      </c>
      <c r="O1856" s="38" t="str">
        <f t="shared" si="762"/>
        <v/>
      </c>
      <c r="P1856" s="44"/>
      <c r="Q1856" s="44"/>
      <c r="R1856" s="44"/>
      <c r="S1856" s="44"/>
      <c r="T1856" s="44"/>
      <c r="U1856" s="44"/>
      <c r="V1856" s="44"/>
      <c r="W1856" s="44"/>
      <c r="X1856" s="44"/>
      <c r="Y1856" s="38" t="str">
        <f t="shared" si="747"/>
        <v>Y</v>
      </c>
      <c r="Z1856" s="38" t="str">
        <f t="shared" si="748"/>
        <v>Y</v>
      </c>
      <c r="AA1856" s="38" t="str">
        <f t="shared" si="768"/>
        <v>Y</v>
      </c>
      <c r="AC1856" s="59"/>
      <c r="AD1856" s="204"/>
      <c r="AE1856" s="38"/>
      <c r="AF1856" s="38"/>
      <c r="AG1856" s="125">
        <f t="shared" si="763"/>
        <v>324.94900000000001</v>
      </c>
      <c r="AH1856" s="39">
        <v>11</v>
      </c>
      <c r="AI1856" s="123">
        <f t="shared" si="764"/>
        <v>213326.65763155784</v>
      </c>
      <c r="AM1856" s="40">
        <f t="shared" si="755"/>
        <v>3.5</v>
      </c>
      <c r="AN1856" s="39">
        <f t="shared" si="749"/>
        <v>0.8</v>
      </c>
      <c r="AO1856" s="204">
        <f t="shared" si="765"/>
        <v>1.6406763406216878E-5</v>
      </c>
      <c r="AP1856" s="204"/>
      <c r="AQ1856" s="59"/>
      <c r="AR1856" s="59"/>
      <c r="AS1856" s="115">
        <f t="shared" si="756"/>
        <v>1</v>
      </c>
      <c r="AT1856" s="115">
        <f t="shared" si="757"/>
        <v>0</v>
      </c>
      <c r="AU1856" s="115"/>
      <c r="AV1856" s="115"/>
      <c r="AY1856" s="115"/>
      <c r="AZ1856" s="115"/>
      <c r="BA1856" s="43">
        <v>49</v>
      </c>
      <c r="BB1856" s="43" t="s">
        <v>750</v>
      </c>
      <c r="BC1856" s="189" t="s">
        <v>554</v>
      </c>
      <c r="BD1856" t="s">
        <v>851</v>
      </c>
      <c r="BE1856" s="37" t="s">
        <v>656</v>
      </c>
      <c r="BF1856" s="38"/>
      <c r="BG1856" s="43"/>
      <c r="BH1856" s="189" t="s">
        <v>2260</v>
      </c>
      <c r="BI1856" s="43" t="s">
        <v>1387</v>
      </c>
      <c r="BJ1856" s="43" t="s">
        <v>1388</v>
      </c>
      <c r="BK1856" s="189" t="s">
        <v>573</v>
      </c>
      <c r="BN1856" s="43"/>
      <c r="BO1856" s="43" t="s">
        <v>1395</v>
      </c>
      <c r="BP1856" s="48" t="s">
        <v>1406</v>
      </c>
      <c r="BS1856" s="43" t="s">
        <v>538</v>
      </c>
      <c r="BT1856" s="190" t="s">
        <v>2323</v>
      </c>
      <c r="BU1856" s="190"/>
      <c r="BV1856" s="190"/>
      <c r="BW1856" s="249">
        <v>36004</v>
      </c>
      <c r="BX1856" s="249"/>
      <c r="BY1856" s="48" t="s">
        <v>451</v>
      </c>
      <c r="BZ1856" s="191">
        <v>3.5</v>
      </c>
      <c r="CA1856" s="43" t="s">
        <v>1396</v>
      </c>
      <c r="CD1856" s="124" t="s">
        <v>1397</v>
      </c>
      <c r="CE1856" s="43"/>
      <c r="CR1856" s="43" t="s">
        <v>751</v>
      </c>
      <c r="CU1856" s="192">
        <v>84.540099999999995</v>
      </c>
      <c r="CV1856" s="39" t="s">
        <v>1395</v>
      </c>
      <c r="CW1856" s="2"/>
      <c r="CX1856" s="193"/>
      <c r="CY1856" s="39" t="s">
        <v>2438</v>
      </c>
      <c r="CZ1856" s="192">
        <v>324.94900000000001</v>
      </c>
      <c r="DA1856" s="43" t="s">
        <v>2046</v>
      </c>
      <c r="DD1856" s="43" t="s">
        <v>1397</v>
      </c>
      <c r="DE1856" s="43"/>
      <c r="DF1856" s="43"/>
      <c r="DG1856" s="43"/>
      <c r="DH1856" s="43"/>
      <c r="DI1856" s="43"/>
      <c r="DJ1856" s="43"/>
      <c r="DK1856" s="43"/>
      <c r="DL1856" s="43"/>
      <c r="DM1856" s="43"/>
      <c r="DN1856" s="43"/>
      <c r="DO1856" s="43"/>
      <c r="DP1856" s="43"/>
      <c r="DQ1856" s="43"/>
      <c r="DR1856" s="124"/>
      <c r="DS1856" s="43"/>
    </row>
    <row r="1857" spans="1:123" s="39" customFormat="1" hidden="1" x14ac:dyDescent="0.2">
      <c r="A1857" s="44" t="str">
        <f t="shared" si="752"/>
        <v>Redfield</v>
      </c>
      <c r="B1857" s="44" t="str">
        <f t="shared" si="751"/>
        <v>1,1-Dichloroethylene</v>
      </c>
      <c r="C1857" s="38" t="s">
        <v>2587</v>
      </c>
      <c r="D1857" s="38" t="str">
        <f t="shared" si="759"/>
        <v>S</v>
      </c>
      <c r="E1857" s="189" t="s">
        <v>372</v>
      </c>
      <c r="F1857" s="155" t="str">
        <f t="shared" si="754"/>
        <v>Residence 272</v>
      </c>
      <c r="G1857" s="44" t="str">
        <f t="shared" si="753"/>
        <v>residential</v>
      </c>
      <c r="H1857" s="44" t="str">
        <f t="shared" si="746"/>
        <v>Basement</v>
      </c>
      <c r="I1857" s="38" t="str">
        <f t="shared" si="760"/>
        <v>Y</v>
      </c>
      <c r="J1857" s="38" t="str">
        <f t="shared" si="761"/>
        <v>Y</v>
      </c>
      <c r="K1857" s="38" t="str">
        <f t="shared" si="758"/>
        <v>Y</v>
      </c>
      <c r="L1857" s="44"/>
      <c r="M1857" s="38" t="str">
        <f t="shared" si="766"/>
        <v/>
      </c>
      <c r="N1857" s="38" t="str">
        <f t="shared" si="767"/>
        <v/>
      </c>
      <c r="O1857" s="38" t="str">
        <f t="shared" si="762"/>
        <v/>
      </c>
      <c r="P1857" s="44"/>
      <c r="Q1857" s="44"/>
      <c r="R1857" s="44"/>
      <c r="S1857" s="44"/>
      <c r="T1857" s="44"/>
      <c r="U1857" s="44"/>
      <c r="V1857" s="44"/>
      <c r="W1857" s="44"/>
      <c r="X1857" s="44"/>
      <c r="Y1857" s="38" t="str">
        <f t="shared" si="747"/>
        <v>Y</v>
      </c>
      <c r="Z1857" s="38" t="str">
        <f t="shared" si="748"/>
        <v>Y</v>
      </c>
      <c r="AA1857" s="38" t="str">
        <f t="shared" si="768"/>
        <v>Y</v>
      </c>
      <c r="AC1857" s="59"/>
      <c r="AD1857" s="204"/>
      <c r="AE1857" s="38"/>
      <c r="AF1857" s="38"/>
      <c r="AG1857" s="125">
        <f t="shared" si="763"/>
        <v>43.118699999999997</v>
      </c>
      <c r="AH1857" s="39">
        <v>11</v>
      </c>
      <c r="AI1857" s="123">
        <f t="shared" si="764"/>
        <v>28307.113277523094</v>
      </c>
      <c r="AM1857" s="40">
        <f t="shared" si="755"/>
        <v>2</v>
      </c>
      <c r="AN1857" s="39">
        <f t="shared" si="749"/>
        <v>0.8</v>
      </c>
      <c r="AO1857" s="204">
        <f t="shared" si="765"/>
        <v>7.0653619123645312E-5</v>
      </c>
      <c r="AP1857" s="204"/>
      <c r="AQ1857" s="59"/>
      <c r="AR1857" s="59"/>
      <c r="AS1857" s="115">
        <f t="shared" si="756"/>
        <v>1</v>
      </c>
      <c r="AT1857" s="115">
        <f t="shared" si="757"/>
        <v>0</v>
      </c>
      <c r="AU1857" s="115"/>
      <c r="AV1857" s="115"/>
      <c r="AY1857" s="115"/>
      <c r="AZ1857" s="115"/>
      <c r="BA1857" s="43">
        <v>49</v>
      </c>
      <c r="BB1857" s="43" t="s">
        <v>750</v>
      </c>
      <c r="BC1857" s="189" t="s">
        <v>1385</v>
      </c>
      <c r="BD1857" t="s">
        <v>225</v>
      </c>
      <c r="BE1857" s="37" t="s">
        <v>656</v>
      </c>
      <c r="BF1857" s="38"/>
      <c r="BG1857" s="43"/>
      <c r="BH1857" s="189" t="s">
        <v>2261</v>
      </c>
      <c r="BI1857" s="43" t="s">
        <v>1387</v>
      </c>
      <c r="BJ1857" s="43" t="s">
        <v>1388</v>
      </c>
      <c r="BK1857" s="189" t="s">
        <v>573</v>
      </c>
      <c r="BN1857" s="43"/>
      <c r="BO1857" s="43" t="s">
        <v>1395</v>
      </c>
      <c r="BP1857" s="48" t="s">
        <v>1406</v>
      </c>
      <c r="BS1857" s="43" t="s">
        <v>538</v>
      </c>
      <c r="BT1857" s="190" t="s">
        <v>2323</v>
      </c>
      <c r="BU1857" s="190"/>
      <c r="BV1857" s="190"/>
      <c r="BW1857" s="249">
        <v>36999</v>
      </c>
      <c r="BX1857" s="249"/>
      <c r="BY1857" s="48" t="s">
        <v>451</v>
      </c>
      <c r="BZ1857" s="191">
        <v>2</v>
      </c>
      <c r="CA1857" s="43" t="s">
        <v>1396</v>
      </c>
      <c r="CD1857" s="124" t="s">
        <v>1397</v>
      </c>
      <c r="CE1857" s="43"/>
      <c r="CR1857" s="43" t="s">
        <v>751</v>
      </c>
      <c r="CU1857" s="192">
        <v>527.505</v>
      </c>
      <c r="CV1857" s="39" t="s">
        <v>1395</v>
      </c>
      <c r="CW1857" s="2"/>
      <c r="CX1857" s="193"/>
      <c r="CY1857" s="39" t="s">
        <v>2438</v>
      </c>
      <c r="CZ1857" s="192">
        <v>43.118699999999997</v>
      </c>
      <c r="DA1857" s="43" t="s">
        <v>2046</v>
      </c>
      <c r="DD1857" s="43" t="s">
        <v>1397</v>
      </c>
      <c r="DE1857" s="43"/>
      <c r="DF1857" s="43"/>
      <c r="DG1857" s="43"/>
      <c r="DH1857" s="43"/>
      <c r="DI1857" s="43"/>
      <c r="DJ1857" s="43"/>
      <c r="DK1857" s="43"/>
      <c r="DL1857" s="43"/>
      <c r="DM1857" s="43"/>
      <c r="DN1857" s="43"/>
      <c r="DO1857" s="43"/>
      <c r="DP1857" s="43"/>
      <c r="DQ1857" s="43"/>
      <c r="DR1857" s="124"/>
      <c r="DS1857" s="43"/>
    </row>
    <row r="1858" spans="1:123" s="39" customFormat="1" hidden="1" x14ac:dyDescent="0.2">
      <c r="A1858" s="44" t="str">
        <f t="shared" si="752"/>
        <v>Redfield</v>
      </c>
      <c r="B1858" s="44" t="str">
        <f t="shared" si="751"/>
        <v>1,1-Dichloroethylene</v>
      </c>
      <c r="C1858" s="38" t="s">
        <v>2587</v>
      </c>
      <c r="D1858" s="38" t="str">
        <f t="shared" si="759"/>
        <v>S</v>
      </c>
      <c r="E1858" s="189" t="s">
        <v>372</v>
      </c>
      <c r="F1858" s="155" t="str">
        <f t="shared" si="754"/>
        <v>Residence 273</v>
      </c>
      <c r="G1858" s="44" t="str">
        <f t="shared" si="753"/>
        <v>residential</v>
      </c>
      <c r="H1858" s="44" t="str">
        <f t="shared" si="746"/>
        <v>Basement</v>
      </c>
      <c r="I1858" s="38" t="str">
        <f t="shared" si="760"/>
        <v>Y</v>
      </c>
      <c r="J1858" s="38" t="str">
        <f t="shared" si="761"/>
        <v>Y</v>
      </c>
      <c r="K1858" s="38" t="str">
        <f t="shared" si="758"/>
        <v>Y</v>
      </c>
      <c r="L1858" s="44"/>
      <c r="M1858" s="38" t="str">
        <f t="shared" si="766"/>
        <v/>
      </c>
      <c r="N1858" s="38" t="str">
        <f t="shared" si="767"/>
        <v/>
      </c>
      <c r="O1858" s="38" t="str">
        <f t="shared" si="762"/>
        <v/>
      </c>
      <c r="P1858" s="44"/>
      <c r="Q1858" s="44"/>
      <c r="R1858" s="44"/>
      <c r="S1858" s="44"/>
      <c r="T1858" s="44"/>
      <c r="U1858" s="44"/>
      <c r="V1858" s="44"/>
      <c r="W1858" s="44"/>
      <c r="X1858" s="44"/>
      <c r="Y1858" s="38" t="str">
        <f t="shared" si="747"/>
        <v>Y</v>
      </c>
      <c r="Z1858" s="38" t="str">
        <f t="shared" si="748"/>
        <v>Y</v>
      </c>
      <c r="AA1858" s="38" t="str">
        <f t="shared" si="768"/>
        <v>Y</v>
      </c>
      <c r="AC1858" s="59"/>
      <c r="AD1858" s="204"/>
      <c r="AE1858" s="38"/>
      <c r="AF1858" s="38"/>
      <c r="AG1858" s="125">
        <f t="shared" si="763"/>
        <v>94.178700000000006</v>
      </c>
      <c r="AH1858" s="39">
        <v>11</v>
      </c>
      <c r="AI1858" s="123">
        <f t="shared" si="764"/>
        <v>61827.632308716748</v>
      </c>
      <c r="AM1858" s="40">
        <f t="shared" si="755"/>
        <v>110</v>
      </c>
      <c r="AN1858" s="39">
        <f t="shared" si="749"/>
        <v>0.8</v>
      </c>
      <c r="AO1858" s="204">
        <f t="shared" si="765"/>
        <v>1.7791397776765858E-3</v>
      </c>
      <c r="AP1858" s="204"/>
      <c r="AQ1858" s="59"/>
      <c r="AR1858" s="59"/>
      <c r="AS1858" s="115">
        <f t="shared" si="756"/>
        <v>1</v>
      </c>
      <c r="AT1858" s="115">
        <f t="shared" si="757"/>
        <v>0</v>
      </c>
      <c r="AU1858" s="115"/>
      <c r="AV1858" s="115"/>
      <c r="AY1858" s="115"/>
      <c r="AZ1858" s="115"/>
      <c r="BA1858" s="43">
        <v>49</v>
      </c>
      <c r="BB1858" s="43" t="s">
        <v>750</v>
      </c>
      <c r="BC1858" s="189" t="s">
        <v>1385</v>
      </c>
      <c r="BD1858" t="s">
        <v>225</v>
      </c>
      <c r="BE1858" s="37" t="s">
        <v>656</v>
      </c>
      <c r="BF1858" s="38"/>
      <c r="BG1858" s="43"/>
      <c r="BH1858" s="189" t="s">
        <v>2262</v>
      </c>
      <c r="BI1858" s="43" t="s">
        <v>1387</v>
      </c>
      <c r="BJ1858" s="43" t="s">
        <v>1388</v>
      </c>
      <c r="BK1858" s="189" t="s">
        <v>573</v>
      </c>
      <c r="BN1858" s="43"/>
      <c r="BO1858" s="43" t="s">
        <v>1395</v>
      </c>
      <c r="BP1858" s="48" t="s">
        <v>1406</v>
      </c>
      <c r="BS1858" s="43" t="s">
        <v>538</v>
      </c>
      <c r="BT1858" s="190" t="s">
        <v>2323</v>
      </c>
      <c r="BU1858" s="190"/>
      <c r="BV1858" s="190"/>
      <c r="BW1858" s="249">
        <v>36930</v>
      </c>
      <c r="BX1858" s="249"/>
      <c r="BY1858" s="48" t="s">
        <v>451</v>
      </c>
      <c r="BZ1858" s="191">
        <v>110</v>
      </c>
      <c r="CA1858" s="43" t="s">
        <v>1396</v>
      </c>
      <c r="CD1858" s="124" t="s">
        <v>1397</v>
      </c>
      <c r="CE1858" s="43"/>
      <c r="CR1858" s="43" t="s">
        <v>751</v>
      </c>
      <c r="CU1858" s="192">
        <v>674.11099999999999</v>
      </c>
      <c r="CV1858" s="39" t="s">
        <v>1395</v>
      </c>
      <c r="CW1858" s="2"/>
      <c r="CX1858" s="193"/>
      <c r="CY1858" s="39" t="s">
        <v>2438</v>
      </c>
      <c r="CZ1858" s="192">
        <v>94.178700000000006</v>
      </c>
      <c r="DA1858" s="43" t="s">
        <v>2046</v>
      </c>
      <c r="DD1858" s="43" t="s">
        <v>1397</v>
      </c>
      <c r="DE1858" s="43"/>
      <c r="DF1858" s="43"/>
      <c r="DG1858" s="43"/>
      <c r="DH1858" s="43"/>
      <c r="DI1858" s="43"/>
      <c r="DJ1858" s="43"/>
      <c r="DK1858" s="43"/>
      <c r="DL1858" s="43"/>
      <c r="DM1858" s="43"/>
      <c r="DN1858" s="43"/>
      <c r="DO1858" s="43"/>
      <c r="DP1858" s="43"/>
      <c r="DQ1858" s="43"/>
      <c r="DR1858" s="124"/>
      <c r="DS1858" s="43"/>
    </row>
    <row r="1859" spans="1:123" s="39" customFormat="1" hidden="1" x14ac:dyDescent="0.2">
      <c r="A1859" s="44" t="str">
        <f t="shared" si="752"/>
        <v>Redfield</v>
      </c>
      <c r="B1859" s="44" t="str">
        <f t="shared" si="751"/>
        <v>1,1-Dichloroethylene</v>
      </c>
      <c r="C1859" s="38" t="s">
        <v>2587</v>
      </c>
      <c r="D1859" s="38" t="str">
        <f t="shared" si="759"/>
        <v>S</v>
      </c>
      <c r="E1859" s="189" t="s">
        <v>372</v>
      </c>
      <c r="F1859" s="155" t="str">
        <f t="shared" si="754"/>
        <v>Residence 274</v>
      </c>
      <c r="G1859" s="44" t="str">
        <f t="shared" si="753"/>
        <v>residential</v>
      </c>
      <c r="H1859" s="44" t="str">
        <f t="shared" si="746"/>
        <v>Crawlspace</v>
      </c>
      <c r="I1859" s="38" t="str">
        <f t="shared" si="760"/>
        <v>Y</v>
      </c>
      <c r="J1859" s="38" t="str">
        <f t="shared" si="761"/>
        <v>Y</v>
      </c>
      <c r="K1859" s="38" t="str">
        <f t="shared" si="758"/>
        <v>Y</v>
      </c>
      <c r="L1859" s="44"/>
      <c r="M1859" s="38" t="str">
        <f t="shared" si="766"/>
        <v/>
      </c>
      <c r="N1859" s="38" t="str">
        <f t="shared" si="767"/>
        <v/>
      </c>
      <c r="O1859" s="38" t="str">
        <f t="shared" si="762"/>
        <v/>
      </c>
      <c r="P1859" s="44"/>
      <c r="Q1859" s="44"/>
      <c r="R1859" s="44"/>
      <c r="S1859" s="44"/>
      <c r="T1859" s="44"/>
      <c r="U1859" s="44"/>
      <c r="V1859" s="44"/>
      <c r="W1859" s="44"/>
      <c r="X1859" s="44"/>
      <c r="Y1859" s="38" t="str">
        <f t="shared" si="747"/>
        <v>Y</v>
      </c>
      <c r="Z1859" s="38" t="str">
        <f t="shared" si="748"/>
        <v>Y</v>
      </c>
      <c r="AA1859" s="38" t="str">
        <f t="shared" si="768"/>
        <v>Y</v>
      </c>
      <c r="AC1859" s="59"/>
      <c r="AD1859" s="204"/>
      <c r="AE1859" s="38"/>
      <c r="AF1859" s="38"/>
      <c r="AG1859" s="125">
        <f t="shared" si="763"/>
        <v>99.994500000000002</v>
      </c>
      <c r="AH1859" s="39">
        <v>11</v>
      </c>
      <c r="AI1859" s="123">
        <f t="shared" si="764"/>
        <v>65645.662754890174</v>
      </c>
      <c r="AM1859" s="40">
        <f t="shared" si="755"/>
        <v>2.5</v>
      </c>
      <c r="AN1859" s="39">
        <f t="shared" si="749"/>
        <v>0.8</v>
      </c>
      <c r="AO1859" s="204">
        <f t="shared" si="765"/>
        <v>3.808324716492814E-5</v>
      </c>
      <c r="AP1859" s="204"/>
      <c r="AQ1859" s="59"/>
      <c r="AR1859" s="59"/>
      <c r="AS1859" s="115">
        <f t="shared" si="756"/>
        <v>1</v>
      </c>
      <c r="AT1859" s="115">
        <f t="shared" si="757"/>
        <v>0</v>
      </c>
      <c r="AU1859" s="115"/>
      <c r="AV1859" s="115"/>
      <c r="AY1859" s="115"/>
      <c r="AZ1859" s="115"/>
      <c r="BA1859" s="43">
        <v>49</v>
      </c>
      <c r="BB1859" s="43" t="s">
        <v>750</v>
      </c>
      <c r="BC1859" s="189" t="s">
        <v>1385</v>
      </c>
      <c r="BD1859" t="s">
        <v>225</v>
      </c>
      <c r="BE1859" s="37" t="s">
        <v>656</v>
      </c>
      <c r="BF1859" s="38"/>
      <c r="BG1859" s="43"/>
      <c r="BH1859" s="189" t="s">
        <v>2263</v>
      </c>
      <c r="BI1859" s="43" t="s">
        <v>1387</v>
      </c>
      <c r="BJ1859" s="43" t="s">
        <v>1388</v>
      </c>
      <c r="BK1859" s="189" t="s">
        <v>1489</v>
      </c>
      <c r="BN1859" s="43"/>
      <c r="BO1859" s="43" t="s">
        <v>1395</v>
      </c>
      <c r="BP1859" s="48" t="s">
        <v>1406</v>
      </c>
      <c r="BS1859" s="43" t="s">
        <v>538</v>
      </c>
      <c r="BT1859" s="190" t="s">
        <v>2322</v>
      </c>
      <c r="BU1859" s="190"/>
      <c r="BV1859" s="190"/>
      <c r="BW1859" s="249">
        <v>37015</v>
      </c>
      <c r="BX1859" s="249"/>
      <c r="BY1859" s="48" t="s">
        <v>451</v>
      </c>
      <c r="BZ1859" s="191">
        <v>2.5</v>
      </c>
      <c r="CA1859" s="43" t="s">
        <v>1396</v>
      </c>
      <c r="CD1859" s="124" t="s">
        <v>1397</v>
      </c>
      <c r="CE1859" s="43"/>
      <c r="CR1859" s="43" t="s">
        <v>751</v>
      </c>
      <c r="CU1859" s="192">
        <v>517.322</v>
      </c>
      <c r="CV1859" s="39" t="s">
        <v>1395</v>
      </c>
      <c r="CW1859" s="2"/>
      <c r="CX1859" s="193"/>
      <c r="CY1859" s="39" t="s">
        <v>2438</v>
      </c>
      <c r="CZ1859" s="192">
        <v>99.994500000000002</v>
      </c>
      <c r="DA1859" s="43" t="s">
        <v>2046</v>
      </c>
      <c r="DD1859" s="43" t="s">
        <v>1397</v>
      </c>
      <c r="DE1859" s="43"/>
      <c r="DF1859" s="43"/>
      <c r="DG1859" s="43"/>
      <c r="DH1859" s="43"/>
      <c r="DI1859" s="43"/>
      <c r="DJ1859" s="43"/>
      <c r="DK1859" s="43"/>
      <c r="DL1859" s="43"/>
      <c r="DM1859" s="43"/>
      <c r="DN1859" s="43"/>
      <c r="DO1859" s="43"/>
      <c r="DP1859" s="43"/>
      <c r="DQ1859" s="43"/>
      <c r="DR1859" s="124"/>
      <c r="DS1859" s="43"/>
    </row>
    <row r="1860" spans="1:123" s="39" customFormat="1" hidden="1" x14ac:dyDescent="0.2">
      <c r="A1860" s="44" t="str">
        <f t="shared" si="752"/>
        <v>Redfield</v>
      </c>
      <c r="B1860" s="44" t="str">
        <f t="shared" si="751"/>
        <v>1,1-Dichloroethylene</v>
      </c>
      <c r="C1860" s="38" t="s">
        <v>2587</v>
      </c>
      <c r="D1860" s="38" t="str">
        <f t="shared" si="759"/>
        <v>S</v>
      </c>
      <c r="E1860" s="189" t="s">
        <v>372</v>
      </c>
      <c r="F1860" s="155" t="str">
        <f t="shared" si="754"/>
        <v>Residence 275</v>
      </c>
      <c r="G1860" s="44" t="str">
        <f t="shared" si="753"/>
        <v>residential</v>
      </c>
      <c r="H1860" s="44" t="str">
        <f t="shared" si="746"/>
        <v>Crawlspace</v>
      </c>
      <c r="I1860" s="38" t="str">
        <f t="shared" si="760"/>
        <v>Y</v>
      </c>
      <c r="J1860" s="38" t="str">
        <f t="shared" si="761"/>
        <v>Y</v>
      </c>
      <c r="K1860" s="38" t="str">
        <f t="shared" si="758"/>
        <v>Y</v>
      </c>
      <c r="L1860" s="44"/>
      <c r="M1860" s="38" t="str">
        <f t="shared" si="766"/>
        <v/>
      </c>
      <c r="N1860" s="38" t="str">
        <f t="shared" si="767"/>
        <v/>
      </c>
      <c r="O1860" s="38" t="str">
        <f t="shared" si="762"/>
        <v/>
      </c>
      <c r="P1860" s="44"/>
      <c r="Q1860" s="44"/>
      <c r="R1860" s="44"/>
      <c r="S1860" s="44"/>
      <c r="T1860" s="44"/>
      <c r="U1860" s="44"/>
      <c r="V1860" s="44"/>
      <c r="W1860" s="44"/>
      <c r="X1860" s="44"/>
      <c r="Y1860" s="38" t="str">
        <f t="shared" si="747"/>
        <v>Y</v>
      </c>
      <c r="Z1860" s="38" t="str">
        <f t="shared" si="748"/>
        <v>Y</v>
      </c>
      <c r="AA1860" s="38" t="str">
        <f t="shared" si="768"/>
        <v>Y</v>
      </c>
      <c r="AC1860" s="59"/>
      <c r="AD1860" s="204"/>
      <c r="AE1860" s="38"/>
      <c r="AF1860" s="38"/>
      <c r="AG1860" s="125">
        <f t="shared" si="763"/>
        <v>99.994500000000002</v>
      </c>
      <c r="AH1860" s="39">
        <v>11</v>
      </c>
      <c r="AI1860" s="123">
        <f t="shared" si="764"/>
        <v>65645.662754890174</v>
      </c>
      <c r="AM1860" s="40">
        <f t="shared" si="755"/>
        <v>15</v>
      </c>
      <c r="AN1860" s="39">
        <f t="shared" si="749"/>
        <v>0.8</v>
      </c>
      <c r="AO1860" s="204">
        <f t="shared" si="765"/>
        <v>2.2849948298956884E-4</v>
      </c>
      <c r="AP1860" s="204"/>
      <c r="AQ1860" s="59"/>
      <c r="AR1860" s="59"/>
      <c r="AS1860" s="115">
        <f t="shared" si="756"/>
        <v>1</v>
      </c>
      <c r="AT1860" s="115">
        <f t="shared" si="757"/>
        <v>0</v>
      </c>
      <c r="AU1860" s="115"/>
      <c r="AV1860" s="115"/>
      <c r="AY1860" s="115"/>
      <c r="AZ1860" s="115"/>
      <c r="BA1860" s="43">
        <v>49</v>
      </c>
      <c r="BB1860" s="43" t="s">
        <v>750</v>
      </c>
      <c r="BC1860" s="189" t="s">
        <v>1385</v>
      </c>
      <c r="BD1860" t="s">
        <v>225</v>
      </c>
      <c r="BE1860" s="37" t="s">
        <v>656</v>
      </c>
      <c r="BF1860" s="38"/>
      <c r="BG1860" s="43"/>
      <c r="BH1860" s="189" t="s">
        <v>2264</v>
      </c>
      <c r="BI1860" s="43" t="s">
        <v>1387</v>
      </c>
      <c r="BJ1860" s="43" t="s">
        <v>1388</v>
      </c>
      <c r="BK1860" s="189" t="s">
        <v>1489</v>
      </c>
      <c r="BN1860" s="43"/>
      <c r="BO1860" s="43" t="s">
        <v>1395</v>
      </c>
      <c r="BP1860" s="48" t="s">
        <v>1406</v>
      </c>
      <c r="BS1860" s="43" t="s">
        <v>538</v>
      </c>
      <c r="BT1860" s="190" t="s">
        <v>2322</v>
      </c>
      <c r="BU1860" s="190"/>
      <c r="BV1860" s="190"/>
      <c r="BW1860" s="249">
        <v>36935</v>
      </c>
      <c r="BX1860" s="249"/>
      <c r="BY1860" s="48" t="s">
        <v>451</v>
      </c>
      <c r="BZ1860" s="191">
        <v>15</v>
      </c>
      <c r="CA1860" s="43" t="s">
        <v>1396</v>
      </c>
      <c r="CD1860" s="124" t="s">
        <v>1397</v>
      </c>
      <c r="CE1860" s="43"/>
      <c r="CR1860" s="43" t="s">
        <v>751</v>
      </c>
      <c r="CU1860" s="192">
        <v>423.21800000000002</v>
      </c>
      <c r="CV1860" s="39" t="s">
        <v>1395</v>
      </c>
      <c r="CW1860" s="2"/>
      <c r="CX1860" s="193"/>
      <c r="CY1860" s="39" t="s">
        <v>2438</v>
      </c>
      <c r="CZ1860" s="192">
        <v>99.994500000000002</v>
      </c>
      <c r="DA1860" s="43" t="s">
        <v>2046</v>
      </c>
      <c r="DD1860" s="43" t="s">
        <v>1397</v>
      </c>
      <c r="DE1860" s="43"/>
      <c r="DF1860" s="43"/>
      <c r="DG1860" s="43"/>
      <c r="DH1860" s="43"/>
      <c r="DI1860" s="43"/>
      <c r="DJ1860" s="43"/>
      <c r="DK1860" s="43"/>
      <c r="DL1860" s="43"/>
      <c r="DM1860" s="43"/>
      <c r="DN1860" s="43"/>
      <c r="DO1860" s="43"/>
      <c r="DP1860" s="43"/>
      <c r="DQ1860" s="43"/>
      <c r="DR1860" s="124"/>
      <c r="DS1860" s="43"/>
    </row>
    <row r="1861" spans="1:123" s="39" customFormat="1" hidden="1" x14ac:dyDescent="0.2">
      <c r="A1861" s="44" t="str">
        <f t="shared" si="752"/>
        <v>Redfield</v>
      </c>
      <c r="B1861" s="44" t="str">
        <f t="shared" si="751"/>
        <v>1,1-Dichloroethylene</v>
      </c>
      <c r="C1861" s="38" t="s">
        <v>2587</v>
      </c>
      <c r="D1861" s="38" t="str">
        <f t="shared" si="759"/>
        <v>S</v>
      </c>
      <c r="E1861" s="189" t="s">
        <v>372</v>
      </c>
      <c r="F1861" s="155" t="str">
        <f t="shared" si="754"/>
        <v>Residence 276</v>
      </c>
      <c r="G1861" s="44" t="str">
        <f t="shared" si="753"/>
        <v>residential</v>
      </c>
      <c r="H1861" s="44" t="str">
        <f t="shared" si="746"/>
        <v>Basement</v>
      </c>
      <c r="I1861" s="38" t="str">
        <f t="shared" si="760"/>
        <v>Y</v>
      </c>
      <c r="J1861" s="38" t="str">
        <f t="shared" si="761"/>
        <v>Y</v>
      </c>
      <c r="K1861" s="38" t="str">
        <f t="shared" si="758"/>
        <v>Y</v>
      </c>
      <c r="L1861" s="44"/>
      <c r="M1861" s="38" t="str">
        <f t="shared" si="766"/>
        <v/>
      </c>
      <c r="N1861" s="38" t="str">
        <f t="shared" si="767"/>
        <v/>
      </c>
      <c r="O1861" s="38" t="str">
        <f t="shared" si="762"/>
        <v/>
      </c>
      <c r="P1861" s="44"/>
      <c r="Q1861" s="44"/>
      <c r="R1861" s="44"/>
      <c r="S1861" s="44"/>
      <c r="T1861" s="44"/>
      <c r="U1861" s="44"/>
      <c r="V1861" s="44"/>
      <c r="W1861" s="44"/>
      <c r="X1861" s="44"/>
      <c r="Y1861" s="38" t="str">
        <f t="shared" si="747"/>
        <v>Y</v>
      </c>
      <c r="Z1861" s="38" t="str">
        <f t="shared" si="748"/>
        <v>Y</v>
      </c>
      <c r="AA1861" s="38" t="str">
        <f t="shared" si="768"/>
        <v>Y</v>
      </c>
      <c r="AC1861" s="59"/>
      <c r="AD1861" s="204"/>
      <c r="AE1861" s="38"/>
      <c r="AF1861" s="38"/>
      <c r="AG1861" s="125">
        <f t="shared" si="763"/>
        <v>99.994500000000002</v>
      </c>
      <c r="AH1861" s="39">
        <v>11</v>
      </c>
      <c r="AI1861" s="123">
        <f t="shared" si="764"/>
        <v>65645.662754890174</v>
      </c>
      <c r="AM1861" s="40">
        <f t="shared" si="755"/>
        <v>13</v>
      </c>
      <c r="AN1861" s="39">
        <f t="shared" si="749"/>
        <v>0.8</v>
      </c>
      <c r="AO1861" s="204">
        <f t="shared" si="765"/>
        <v>1.9803288525762632E-4</v>
      </c>
      <c r="AP1861" s="204"/>
      <c r="AQ1861" s="59"/>
      <c r="AR1861" s="59"/>
      <c r="AS1861" s="115">
        <f t="shared" si="756"/>
        <v>1</v>
      </c>
      <c r="AT1861" s="115">
        <f t="shared" si="757"/>
        <v>0</v>
      </c>
      <c r="AU1861" s="115"/>
      <c r="AV1861" s="115"/>
      <c r="AY1861" s="115"/>
      <c r="AZ1861" s="115"/>
      <c r="BA1861" s="43">
        <v>49</v>
      </c>
      <c r="BB1861" s="43" t="s">
        <v>750</v>
      </c>
      <c r="BC1861" s="189" t="s">
        <v>1385</v>
      </c>
      <c r="BD1861" t="s">
        <v>225</v>
      </c>
      <c r="BE1861" s="37" t="s">
        <v>656</v>
      </c>
      <c r="BF1861" s="38"/>
      <c r="BG1861" s="43"/>
      <c r="BH1861" s="189" t="s">
        <v>2265</v>
      </c>
      <c r="BI1861" s="43" t="s">
        <v>1387</v>
      </c>
      <c r="BJ1861" s="43" t="s">
        <v>1388</v>
      </c>
      <c r="BK1861" s="189" t="s">
        <v>573</v>
      </c>
      <c r="BN1861" s="43"/>
      <c r="BO1861" s="43" t="s">
        <v>1395</v>
      </c>
      <c r="BP1861" s="48" t="s">
        <v>1406</v>
      </c>
      <c r="BS1861" s="43" t="s">
        <v>538</v>
      </c>
      <c r="BT1861" s="190" t="s">
        <v>2328</v>
      </c>
      <c r="BU1861" s="190"/>
      <c r="BV1861" s="190"/>
      <c r="BW1861" s="249">
        <v>36980</v>
      </c>
      <c r="BX1861" s="249"/>
      <c r="BY1861" s="48" t="s">
        <v>451</v>
      </c>
      <c r="BZ1861" s="191">
        <v>13</v>
      </c>
      <c r="CA1861" s="43" t="s">
        <v>1396</v>
      </c>
      <c r="CD1861" s="124" t="s">
        <v>1397</v>
      </c>
      <c r="CE1861" s="43"/>
      <c r="CR1861" s="43" t="s">
        <v>751</v>
      </c>
      <c r="CU1861" s="192">
        <v>431.81900000000002</v>
      </c>
      <c r="CV1861" s="39" t="s">
        <v>1395</v>
      </c>
      <c r="CW1861" s="2"/>
      <c r="CX1861" s="193"/>
      <c r="CY1861" s="39" t="s">
        <v>2438</v>
      </c>
      <c r="CZ1861" s="192">
        <v>99.994500000000002</v>
      </c>
      <c r="DA1861" s="43" t="s">
        <v>2046</v>
      </c>
      <c r="DD1861" s="43" t="s">
        <v>1397</v>
      </c>
      <c r="DE1861" s="43"/>
      <c r="DF1861" s="43"/>
      <c r="DG1861" s="43"/>
      <c r="DH1861" s="43"/>
      <c r="DI1861" s="43"/>
      <c r="DJ1861" s="43"/>
      <c r="DK1861" s="43"/>
      <c r="DL1861" s="43"/>
      <c r="DM1861" s="43"/>
      <c r="DN1861" s="43"/>
      <c r="DO1861" s="43"/>
      <c r="DP1861" s="43"/>
      <c r="DQ1861" s="43"/>
      <c r="DR1861" s="124"/>
      <c r="DS1861" s="43"/>
    </row>
    <row r="1862" spans="1:123" s="39" customFormat="1" hidden="1" x14ac:dyDescent="0.2">
      <c r="A1862" s="44" t="str">
        <f t="shared" si="752"/>
        <v>Redfield</v>
      </c>
      <c r="B1862" s="44" t="str">
        <f t="shared" si="751"/>
        <v>1,1-Dichloroethylene</v>
      </c>
      <c r="C1862" s="38" t="s">
        <v>2587</v>
      </c>
      <c r="D1862" s="38" t="str">
        <f t="shared" si="759"/>
        <v>S</v>
      </c>
      <c r="E1862" s="189" t="s">
        <v>372</v>
      </c>
      <c r="F1862" s="155" t="str">
        <f t="shared" si="754"/>
        <v>Residence 277</v>
      </c>
      <c r="G1862" s="44" t="str">
        <f t="shared" si="753"/>
        <v>residential</v>
      </c>
      <c r="H1862" s="44" t="str">
        <f t="shared" si="746"/>
        <v>Basement</v>
      </c>
      <c r="I1862" s="38" t="str">
        <f t="shared" si="760"/>
        <v>Y</v>
      </c>
      <c r="J1862" s="38" t="str">
        <f t="shared" si="761"/>
        <v>Y</v>
      </c>
      <c r="K1862" s="38" t="str">
        <f t="shared" si="758"/>
        <v>Y</v>
      </c>
      <c r="L1862" s="44"/>
      <c r="M1862" s="38" t="str">
        <f t="shared" si="766"/>
        <v/>
      </c>
      <c r="N1862" s="38" t="str">
        <f t="shared" si="767"/>
        <v/>
      </c>
      <c r="O1862" s="38" t="str">
        <f t="shared" si="762"/>
        <v/>
      </c>
      <c r="P1862" s="44"/>
      <c r="Q1862" s="44"/>
      <c r="R1862" s="44"/>
      <c r="S1862" s="44"/>
      <c r="T1862" s="44"/>
      <c r="U1862" s="44"/>
      <c r="V1862" s="44"/>
      <c r="W1862" s="44"/>
      <c r="X1862" s="44"/>
      <c r="Y1862" s="38" t="str">
        <f t="shared" si="747"/>
        <v>Y</v>
      </c>
      <c r="Z1862" s="38" t="str">
        <f t="shared" si="748"/>
        <v>Y</v>
      </c>
      <c r="AA1862" s="38" t="str">
        <f t="shared" si="768"/>
        <v>Y</v>
      </c>
      <c r="AC1862" s="59"/>
      <c r="AD1862" s="204"/>
      <c r="AE1862" s="38"/>
      <c r="AF1862" s="38"/>
      <c r="AG1862" s="125">
        <f t="shared" si="763"/>
        <v>100.697</v>
      </c>
      <c r="AH1862" s="39">
        <v>11</v>
      </c>
      <c r="AI1862" s="123">
        <f t="shared" si="764"/>
        <v>66106.84890098132</v>
      </c>
      <c r="AM1862" s="40">
        <f t="shared" si="755"/>
        <v>77</v>
      </c>
      <c r="AN1862" s="39">
        <f t="shared" si="749"/>
        <v>0.8</v>
      </c>
      <c r="AO1862" s="204">
        <f t="shared" si="765"/>
        <v>1.1647809762545946E-3</v>
      </c>
      <c r="AP1862" s="204"/>
      <c r="AQ1862" s="59"/>
      <c r="AR1862" s="59"/>
      <c r="AS1862" s="115">
        <f t="shared" si="756"/>
        <v>1</v>
      </c>
      <c r="AT1862" s="115">
        <f t="shared" si="757"/>
        <v>0</v>
      </c>
      <c r="AU1862" s="115"/>
      <c r="AV1862" s="115"/>
      <c r="AY1862" s="115"/>
      <c r="AZ1862" s="115"/>
      <c r="BA1862" s="43">
        <v>49</v>
      </c>
      <c r="BB1862" s="43" t="s">
        <v>750</v>
      </c>
      <c r="BC1862" s="189" t="s">
        <v>1385</v>
      </c>
      <c r="BD1862" t="s">
        <v>225</v>
      </c>
      <c r="BE1862" s="37" t="s">
        <v>656</v>
      </c>
      <c r="BF1862" s="38"/>
      <c r="BG1862" s="43"/>
      <c r="BH1862" s="189" t="s">
        <v>2266</v>
      </c>
      <c r="BI1862" s="43" t="s">
        <v>1387</v>
      </c>
      <c r="BJ1862" s="43" t="s">
        <v>1388</v>
      </c>
      <c r="BK1862" s="189" t="s">
        <v>573</v>
      </c>
      <c r="BN1862" s="43"/>
      <c r="BO1862" s="43" t="s">
        <v>1395</v>
      </c>
      <c r="BP1862" s="48" t="s">
        <v>1406</v>
      </c>
      <c r="BS1862" s="43" t="s">
        <v>538</v>
      </c>
      <c r="BT1862" s="190" t="s">
        <v>2322</v>
      </c>
      <c r="BU1862" s="190"/>
      <c r="BV1862" s="190"/>
      <c r="BW1862" s="249">
        <v>36935</v>
      </c>
      <c r="BX1862" s="249"/>
      <c r="BY1862" s="48" t="s">
        <v>451</v>
      </c>
      <c r="BZ1862" s="191">
        <v>77</v>
      </c>
      <c r="CA1862" s="43" t="s">
        <v>1396</v>
      </c>
      <c r="CD1862" s="124" t="s">
        <v>1397</v>
      </c>
      <c r="CE1862" s="43"/>
      <c r="CR1862" s="43" t="s">
        <v>751</v>
      </c>
      <c r="CU1862" s="192">
        <v>443.73899999999998</v>
      </c>
      <c r="CV1862" s="39" t="s">
        <v>1395</v>
      </c>
      <c r="CW1862" s="2"/>
      <c r="CX1862" s="193"/>
      <c r="CY1862" s="39" t="s">
        <v>2438</v>
      </c>
      <c r="CZ1862" s="192">
        <v>100.697</v>
      </c>
      <c r="DA1862" s="43" t="s">
        <v>2046</v>
      </c>
      <c r="DD1862" s="43" t="s">
        <v>1397</v>
      </c>
      <c r="DE1862" s="43"/>
      <c r="DF1862" s="43"/>
      <c r="DG1862" s="43"/>
      <c r="DH1862" s="43"/>
      <c r="DI1862" s="43"/>
      <c r="DJ1862" s="43"/>
      <c r="DK1862" s="43"/>
      <c r="DL1862" s="43"/>
      <c r="DM1862" s="43"/>
      <c r="DN1862" s="43"/>
      <c r="DO1862" s="43"/>
      <c r="DP1862" s="43"/>
      <c r="DQ1862" s="43"/>
      <c r="DR1862" s="124"/>
      <c r="DS1862" s="43"/>
    </row>
    <row r="1863" spans="1:123" s="39" customFormat="1" hidden="1" x14ac:dyDescent="0.2">
      <c r="A1863" s="44" t="str">
        <f t="shared" si="752"/>
        <v>Redfield</v>
      </c>
      <c r="B1863" s="44" t="str">
        <f t="shared" si="751"/>
        <v>1,1-Dichloroethylene</v>
      </c>
      <c r="C1863" s="38" t="s">
        <v>2587</v>
      </c>
      <c r="D1863" s="38" t="str">
        <f t="shared" si="759"/>
        <v>S</v>
      </c>
      <c r="E1863" s="189" t="s">
        <v>372</v>
      </c>
      <c r="F1863" s="155" t="str">
        <f t="shared" si="754"/>
        <v>Residence 278</v>
      </c>
      <c r="G1863" s="44" t="str">
        <f t="shared" si="753"/>
        <v>residential</v>
      </c>
      <c r="H1863" s="44" t="str">
        <f t="shared" si="746"/>
        <v>Crawlspace</v>
      </c>
      <c r="I1863" s="38" t="str">
        <f t="shared" si="760"/>
        <v>Y</v>
      </c>
      <c r="J1863" s="38" t="str">
        <f t="shared" si="761"/>
        <v>Y</v>
      </c>
      <c r="K1863" s="38" t="str">
        <f t="shared" si="758"/>
        <v>Y</v>
      </c>
      <c r="L1863" s="44"/>
      <c r="M1863" s="38" t="str">
        <f t="shared" si="766"/>
        <v/>
      </c>
      <c r="N1863" s="38" t="str">
        <f t="shared" si="767"/>
        <v/>
      </c>
      <c r="O1863" s="38" t="str">
        <f t="shared" si="762"/>
        <v/>
      </c>
      <c r="P1863" s="44"/>
      <c r="Q1863" s="44"/>
      <c r="R1863" s="44"/>
      <c r="S1863" s="44"/>
      <c r="T1863" s="44"/>
      <c r="U1863" s="44"/>
      <c r="V1863" s="44"/>
      <c r="W1863" s="44"/>
      <c r="X1863" s="44"/>
      <c r="Y1863" s="38" t="str">
        <f t="shared" si="747"/>
        <v>Y</v>
      </c>
      <c r="Z1863" s="38" t="str">
        <f t="shared" si="748"/>
        <v>Y</v>
      </c>
      <c r="AA1863" s="38" t="str">
        <f t="shared" si="768"/>
        <v>Y</v>
      </c>
      <c r="AC1863" s="59"/>
      <c r="AD1863" s="204"/>
      <c r="AE1863" s="38"/>
      <c r="AF1863" s="38"/>
      <c r="AG1863" s="125">
        <f t="shared" si="763"/>
        <v>183.828</v>
      </c>
      <c r="AH1863" s="39">
        <v>11</v>
      </c>
      <c r="AI1863" s="123">
        <f t="shared" si="764"/>
        <v>120681.74642511291</v>
      </c>
      <c r="AM1863" s="40">
        <f t="shared" si="755"/>
        <v>1.8999999761581401</v>
      </c>
      <c r="AN1863" s="39">
        <f t="shared" si="749"/>
        <v>0.8</v>
      </c>
      <c r="AO1863" s="204">
        <f t="shared" si="765"/>
        <v>1.5743888636357727E-5</v>
      </c>
      <c r="AP1863" s="204"/>
      <c r="AQ1863" s="59"/>
      <c r="AR1863" s="59"/>
      <c r="AS1863" s="115">
        <f t="shared" si="756"/>
        <v>1</v>
      </c>
      <c r="AT1863" s="115">
        <f t="shared" si="757"/>
        <v>0</v>
      </c>
      <c r="AU1863" s="115"/>
      <c r="AV1863" s="115"/>
      <c r="AY1863" s="115"/>
      <c r="AZ1863" s="115"/>
      <c r="BA1863" s="43">
        <v>49</v>
      </c>
      <c r="BB1863" s="43" t="s">
        <v>750</v>
      </c>
      <c r="BC1863" s="189" t="s">
        <v>1385</v>
      </c>
      <c r="BD1863" t="s">
        <v>225</v>
      </c>
      <c r="BE1863" s="37" t="s">
        <v>656</v>
      </c>
      <c r="BF1863" s="38"/>
      <c r="BG1863" s="43"/>
      <c r="BH1863" s="189" t="s">
        <v>2267</v>
      </c>
      <c r="BI1863" s="43" t="s">
        <v>1387</v>
      </c>
      <c r="BJ1863" s="43" t="s">
        <v>1388</v>
      </c>
      <c r="BK1863" s="189" t="s">
        <v>1489</v>
      </c>
      <c r="BN1863" s="43"/>
      <c r="BO1863" s="43" t="s">
        <v>1395</v>
      </c>
      <c r="BP1863" s="48" t="s">
        <v>1406</v>
      </c>
      <c r="BS1863" s="43" t="s">
        <v>538</v>
      </c>
      <c r="BT1863" s="190" t="s">
        <v>2322</v>
      </c>
      <c r="BU1863" s="190"/>
      <c r="BV1863" s="190"/>
      <c r="BW1863" s="249">
        <v>36994</v>
      </c>
      <c r="BX1863" s="249"/>
      <c r="BY1863" s="48" t="s">
        <v>451</v>
      </c>
      <c r="BZ1863" s="191">
        <v>1.8999999761581401</v>
      </c>
      <c r="CA1863" s="43" t="s">
        <v>1396</v>
      </c>
      <c r="CD1863" s="124" t="s">
        <v>1397</v>
      </c>
      <c r="CE1863" s="43"/>
      <c r="CR1863" s="43" t="s">
        <v>751</v>
      </c>
      <c r="CU1863" s="192">
        <v>227.161</v>
      </c>
      <c r="CV1863" s="39" t="s">
        <v>1395</v>
      </c>
      <c r="CW1863" s="2"/>
      <c r="CX1863" s="193"/>
      <c r="CY1863" s="39" t="s">
        <v>2438</v>
      </c>
      <c r="CZ1863" s="192">
        <v>183.828</v>
      </c>
      <c r="DA1863" s="43" t="s">
        <v>2046</v>
      </c>
      <c r="DD1863" s="43" t="s">
        <v>1397</v>
      </c>
      <c r="DE1863" s="43"/>
      <c r="DF1863" s="43"/>
      <c r="DG1863" s="43"/>
      <c r="DH1863" s="43"/>
      <c r="DI1863" s="43"/>
      <c r="DJ1863" s="43"/>
      <c r="DK1863" s="43"/>
      <c r="DL1863" s="43"/>
      <c r="DM1863" s="43"/>
      <c r="DN1863" s="43"/>
      <c r="DO1863" s="43"/>
      <c r="DP1863" s="43"/>
      <c r="DQ1863" s="43"/>
      <c r="DR1863" s="124"/>
      <c r="DS1863" s="43"/>
    </row>
    <row r="1864" spans="1:123" s="39" customFormat="1" hidden="1" x14ac:dyDescent="0.2">
      <c r="A1864" s="44" t="str">
        <f t="shared" si="752"/>
        <v>Redfield</v>
      </c>
      <c r="B1864" s="44" t="str">
        <f t="shared" si="751"/>
        <v>1,1-Dichloroethylene</v>
      </c>
      <c r="C1864" s="38" t="s">
        <v>2587</v>
      </c>
      <c r="D1864" s="38" t="str">
        <f t="shared" si="759"/>
        <v>S</v>
      </c>
      <c r="E1864" s="189" t="s">
        <v>372</v>
      </c>
      <c r="F1864" s="155" t="str">
        <f t="shared" si="754"/>
        <v>Residence 279</v>
      </c>
      <c r="G1864" s="44" t="str">
        <f t="shared" si="753"/>
        <v>residential</v>
      </c>
      <c r="H1864" s="44" t="str">
        <f t="shared" si="746"/>
        <v>Crawlspace</v>
      </c>
      <c r="I1864" s="38" t="str">
        <f t="shared" si="760"/>
        <v>Y</v>
      </c>
      <c r="J1864" s="38" t="str">
        <f t="shared" si="761"/>
        <v>Y</v>
      </c>
      <c r="K1864" s="38" t="str">
        <f t="shared" si="758"/>
        <v>Y</v>
      </c>
      <c r="L1864" s="44"/>
      <c r="M1864" s="38" t="str">
        <f t="shared" si="766"/>
        <v/>
      </c>
      <c r="N1864" s="38" t="str">
        <f t="shared" si="767"/>
        <v/>
      </c>
      <c r="O1864" s="38" t="str">
        <f t="shared" si="762"/>
        <v/>
      </c>
      <c r="P1864" s="44"/>
      <c r="Q1864" s="44"/>
      <c r="R1864" s="44"/>
      <c r="S1864" s="44"/>
      <c r="T1864" s="44"/>
      <c r="U1864" s="44"/>
      <c r="V1864" s="44"/>
      <c r="W1864" s="44"/>
      <c r="X1864" s="44"/>
      <c r="Y1864" s="38" t="str">
        <f t="shared" si="747"/>
        <v>Y</v>
      </c>
      <c r="Z1864" s="38" t="str">
        <f t="shared" si="748"/>
        <v>Y</v>
      </c>
      <c r="AA1864" s="38" t="str">
        <f t="shared" si="768"/>
        <v>Y</v>
      </c>
      <c r="AC1864" s="59"/>
      <c r="AD1864" s="204"/>
      <c r="AE1864" s="38"/>
      <c r="AF1864" s="38"/>
      <c r="AG1864" s="125">
        <f t="shared" si="763"/>
        <v>183.828</v>
      </c>
      <c r="AH1864" s="39">
        <v>11</v>
      </c>
      <c r="AI1864" s="123">
        <f t="shared" si="764"/>
        <v>120681.74642511291</v>
      </c>
      <c r="AM1864" s="40">
        <f t="shared" si="755"/>
        <v>1.79999995231628</v>
      </c>
      <c r="AN1864" s="39">
        <f t="shared" si="749"/>
        <v>0.8</v>
      </c>
      <c r="AO1864" s="204">
        <f t="shared" si="765"/>
        <v>1.491526271069702E-5</v>
      </c>
      <c r="AP1864" s="204"/>
      <c r="AQ1864" s="59"/>
      <c r="AR1864" s="59"/>
      <c r="AS1864" s="115">
        <f t="shared" si="756"/>
        <v>1</v>
      </c>
      <c r="AT1864" s="115">
        <f t="shared" si="757"/>
        <v>0</v>
      </c>
      <c r="AU1864" s="115"/>
      <c r="AV1864" s="115"/>
      <c r="AY1864" s="115"/>
      <c r="AZ1864" s="115"/>
      <c r="BA1864" s="43">
        <v>49</v>
      </c>
      <c r="BB1864" s="43" t="s">
        <v>750</v>
      </c>
      <c r="BC1864" s="189" t="s">
        <v>1385</v>
      </c>
      <c r="BD1864" t="s">
        <v>225</v>
      </c>
      <c r="BE1864" s="37" t="s">
        <v>656</v>
      </c>
      <c r="BF1864" s="38"/>
      <c r="BG1864" s="43"/>
      <c r="BH1864" s="189" t="s">
        <v>2268</v>
      </c>
      <c r="BI1864" s="43" t="s">
        <v>1387</v>
      </c>
      <c r="BJ1864" s="43" t="s">
        <v>1388</v>
      </c>
      <c r="BK1864" s="189" t="s">
        <v>1489</v>
      </c>
      <c r="BN1864" s="43"/>
      <c r="BO1864" s="43" t="s">
        <v>1395</v>
      </c>
      <c r="BP1864" s="48" t="s">
        <v>1406</v>
      </c>
      <c r="BS1864" s="43" t="s">
        <v>538</v>
      </c>
      <c r="BT1864" s="190" t="s">
        <v>2322</v>
      </c>
      <c r="BU1864" s="190"/>
      <c r="BV1864" s="190"/>
      <c r="BW1864" s="249">
        <v>37152</v>
      </c>
      <c r="BX1864" s="249"/>
      <c r="BY1864" s="48" t="s">
        <v>451</v>
      </c>
      <c r="BZ1864" s="191">
        <v>1.79999995231628</v>
      </c>
      <c r="CA1864" s="43" t="s">
        <v>1396</v>
      </c>
      <c r="CD1864" s="124" t="s">
        <v>1397</v>
      </c>
      <c r="CE1864" s="43"/>
      <c r="CR1864" s="43" t="s">
        <v>751</v>
      </c>
      <c r="CU1864" s="192">
        <v>227.161</v>
      </c>
      <c r="CV1864" s="39" t="s">
        <v>1395</v>
      </c>
      <c r="CW1864" s="2"/>
      <c r="CX1864" s="193"/>
      <c r="CY1864" s="39" t="s">
        <v>2438</v>
      </c>
      <c r="CZ1864" s="192">
        <v>183.828</v>
      </c>
      <c r="DA1864" s="43" t="s">
        <v>2046</v>
      </c>
      <c r="DD1864" s="43" t="s">
        <v>1397</v>
      </c>
      <c r="DE1864" s="43"/>
      <c r="DF1864" s="43"/>
      <c r="DG1864" s="43"/>
      <c r="DH1864" s="43"/>
      <c r="DI1864" s="43"/>
      <c r="DJ1864" s="43"/>
      <c r="DK1864" s="43"/>
      <c r="DL1864" s="43"/>
      <c r="DM1864" s="43"/>
      <c r="DN1864" s="43"/>
      <c r="DO1864" s="43"/>
      <c r="DP1864" s="43"/>
      <c r="DQ1864" s="43"/>
      <c r="DR1864" s="124"/>
      <c r="DS1864" s="43"/>
    </row>
    <row r="1865" spans="1:123" s="39" customFormat="1" hidden="1" x14ac:dyDescent="0.2">
      <c r="A1865" s="44" t="str">
        <f t="shared" si="752"/>
        <v>Redfield</v>
      </c>
      <c r="B1865" s="44" t="str">
        <f t="shared" si="751"/>
        <v>1,1-Dichloroethylene</v>
      </c>
      <c r="C1865" s="38" t="s">
        <v>2587</v>
      </c>
      <c r="D1865" s="38" t="str">
        <f t="shared" si="759"/>
        <v>S</v>
      </c>
      <c r="E1865" s="189" t="s">
        <v>372</v>
      </c>
      <c r="F1865" s="155" t="str">
        <f t="shared" si="754"/>
        <v>Residence 280</v>
      </c>
      <c r="G1865" s="44" t="str">
        <f t="shared" si="753"/>
        <v>residential</v>
      </c>
      <c r="H1865" s="44" t="str">
        <f t="shared" si="746"/>
        <v>Crawlspace</v>
      </c>
      <c r="I1865" s="38" t="str">
        <f t="shared" si="760"/>
        <v>Y</v>
      </c>
      <c r="J1865" s="38" t="str">
        <f t="shared" si="761"/>
        <v>Y</v>
      </c>
      <c r="K1865" s="38" t="str">
        <f t="shared" si="758"/>
        <v>Y</v>
      </c>
      <c r="L1865" s="44"/>
      <c r="M1865" s="38" t="str">
        <f t="shared" si="766"/>
        <v/>
      </c>
      <c r="N1865" s="38" t="str">
        <f t="shared" si="767"/>
        <v/>
      </c>
      <c r="O1865" s="38" t="str">
        <f t="shared" si="762"/>
        <v/>
      </c>
      <c r="P1865" s="44"/>
      <c r="Q1865" s="44"/>
      <c r="R1865" s="44"/>
      <c r="S1865" s="44"/>
      <c r="T1865" s="44"/>
      <c r="U1865" s="44"/>
      <c r="V1865" s="44"/>
      <c r="W1865" s="44"/>
      <c r="X1865" s="44"/>
      <c r="Y1865" s="38" t="str">
        <f t="shared" si="747"/>
        <v>Y</v>
      </c>
      <c r="Z1865" s="38" t="str">
        <f t="shared" si="748"/>
        <v>Y</v>
      </c>
      <c r="AA1865" s="38" t="str">
        <f t="shared" si="768"/>
        <v>Y</v>
      </c>
      <c r="AC1865" s="59"/>
      <c r="AD1865" s="204"/>
      <c r="AE1865" s="38"/>
      <c r="AF1865" s="38"/>
      <c r="AG1865" s="125">
        <f t="shared" si="763"/>
        <v>199.99299999999999</v>
      </c>
      <c r="AH1865" s="39">
        <v>11</v>
      </c>
      <c r="AI1865" s="123">
        <f t="shared" si="764"/>
        <v>131293.95148071897</v>
      </c>
      <c r="AM1865" s="40">
        <f t="shared" si="755"/>
        <v>3.9000000953674299</v>
      </c>
      <c r="AN1865" s="39">
        <f t="shared" si="749"/>
        <v>0.8</v>
      </c>
      <c r="AO1865" s="204">
        <f t="shared" si="765"/>
        <v>2.9704339395559741E-5</v>
      </c>
      <c r="AP1865" s="204"/>
      <c r="AQ1865" s="59"/>
      <c r="AR1865" s="59"/>
      <c r="AS1865" s="115">
        <f t="shared" si="756"/>
        <v>1</v>
      </c>
      <c r="AT1865" s="115">
        <f t="shared" si="757"/>
        <v>0</v>
      </c>
      <c r="AU1865" s="115"/>
      <c r="AV1865" s="115"/>
      <c r="AY1865" s="115"/>
      <c r="AZ1865" s="115"/>
      <c r="BA1865" s="43">
        <v>49</v>
      </c>
      <c r="BB1865" s="43" t="s">
        <v>750</v>
      </c>
      <c r="BC1865" s="189" t="s">
        <v>1385</v>
      </c>
      <c r="BD1865" t="s">
        <v>225</v>
      </c>
      <c r="BE1865" s="37" t="s">
        <v>656</v>
      </c>
      <c r="BF1865" s="38"/>
      <c r="BG1865" s="43"/>
      <c r="BH1865" s="189" t="s">
        <v>2269</v>
      </c>
      <c r="BI1865" s="43" t="s">
        <v>1387</v>
      </c>
      <c r="BJ1865" s="43" t="s">
        <v>1388</v>
      </c>
      <c r="BK1865" s="189" t="s">
        <v>1489</v>
      </c>
      <c r="BN1865" s="43"/>
      <c r="BO1865" s="43" t="s">
        <v>1395</v>
      </c>
      <c r="BP1865" s="48" t="s">
        <v>1406</v>
      </c>
      <c r="BS1865" s="43" t="s">
        <v>538</v>
      </c>
      <c r="BT1865" s="190" t="s">
        <v>2327</v>
      </c>
      <c r="BU1865" s="190"/>
      <c r="BV1865" s="190"/>
      <c r="BW1865" s="249">
        <v>36896</v>
      </c>
      <c r="BX1865" s="249"/>
      <c r="BY1865" s="48" t="s">
        <v>451</v>
      </c>
      <c r="BZ1865" s="191">
        <v>3.9000000953674299</v>
      </c>
      <c r="CA1865" s="43" t="s">
        <v>1396</v>
      </c>
      <c r="CD1865" s="124" t="s">
        <v>1397</v>
      </c>
      <c r="CE1865" s="43"/>
      <c r="CR1865" s="43" t="s">
        <v>751</v>
      </c>
      <c r="CU1865" s="192">
        <v>265.38499999999999</v>
      </c>
      <c r="CV1865" s="39" t="s">
        <v>1395</v>
      </c>
      <c r="CW1865" s="2"/>
      <c r="CX1865" s="193"/>
      <c r="CY1865" s="39" t="s">
        <v>2438</v>
      </c>
      <c r="CZ1865" s="192">
        <v>199.99299999999999</v>
      </c>
      <c r="DA1865" s="43" t="s">
        <v>2046</v>
      </c>
      <c r="DD1865" s="43" t="s">
        <v>1397</v>
      </c>
      <c r="DE1865" s="43"/>
      <c r="DF1865" s="43"/>
      <c r="DG1865" s="43"/>
      <c r="DH1865" s="43"/>
      <c r="DI1865" s="43"/>
      <c r="DJ1865" s="43"/>
      <c r="DK1865" s="43"/>
      <c r="DL1865" s="43"/>
      <c r="DM1865" s="43"/>
      <c r="DN1865" s="43"/>
      <c r="DO1865" s="43"/>
      <c r="DP1865" s="43"/>
      <c r="DQ1865" s="43"/>
      <c r="DR1865" s="124"/>
      <c r="DS1865" s="43"/>
    </row>
    <row r="1866" spans="1:123" s="39" customFormat="1" hidden="1" x14ac:dyDescent="0.2">
      <c r="A1866" s="44" t="str">
        <f t="shared" si="752"/>
        <v>Redfield</v>
      </c>
      <c r="B1866" s="44" t="str">
        <f t="shared" si="751"/>
        <v>1,1-Dichloroethylene</v>
      </c>
      <c r="C1866" s="38" t="s">
        <v>2587</v>
      </c>
      <c r="D1866" s="38" t="str">
        <f t="shared" si="759"/>
        <v>S</v>
      </c>
      <c r="E1866" s="189" t="s">
        <v>372</v>
      </c>
      <c r="F1866" s="155" t="str">
        <f t="shared" si="754"/>
        <v>Residence 281</v>
      </c>
      <c r="G1866" s="44" t="str">
        <f t="shared" si="753"/>
        <v>residential</v>
      </c>
      <c r="H1866" s="44" t="str">
        <f t="shared" si="746"/>
        <v>Crawlspace</v>
      </c>
      <c r="I1866" s="38" t="str">
        <f t="shared" si="760"/>
        <v>Y</v>
      </c>
      <c r="J1866" s="38" t="str">
        <f t="shared" si="761"/>
        <v>Y</v>
      </c>
      <c r="K1866" s="38" t="str">
        <f t="shared" si="758"/>
        <v>Y</v>
      </c>
      <c r="L1866" s="44"/>
      <c r="M1866" s="38" t="str">
        <f t="shared" si="766"/>
        <v/>
      </c>
      <c r="N1866" s="38" t="str">
        <f t="shared" si="767"/>
        <v/>
      </c>
      <c r="O1866" s="38" t="str">
        <f t="shared" si="762"/>
        <v/>
      </c>
      <c r="P1866" s="44"/>
      <c r="Q1866" s="44"/>
      <c r="R1866" s="44"/>
      <c r="S1866" s="44"/>
      <c r="T1866" s="44"/>
      <c r="U1866" s="44"/>
      <c r="V1866" s="44"/>
      <c r="W1866" s="44"/>
      <c r="X1866" s="44"/>
      <c r="Y1866" s="38" t="str">
        <f t="shared" si="747"/>
        <v>Y</v>
      </c>
      <c r="Z1866" s="38" t="str">
        <f t="shared" si="748"/>
        <v>Y</v>
      </c>
      <c r="AA1866" s="38" t="str">
        <f t="shared" si="768"/>
        <v>Y</v>
      </c>
      <c r="AC1866" s="59"/>
      <c r="AD1866" s="204"/>
      <c r="AE1866" s="38"/>
      <c r="AF1866" s="38"/>
      <c r="AG1866" s="125">
        <f t="shared" si="763"/>
        <v>199.99299999999999</v>
      </c>
      <c r="AH1866" s="39">
        <v>11</v>
      </c>
      <c r="AI1866" s="123">
        <f t="shared" si="764"/>
        <v>131293.95148071897</v>
      </c>
      <c r="AM1866" s="40">
        <f t="shared" si="755"/>
        <v>1.79999995231628</v>
      </c>
      <c r="AN1866" s="39">
        <f t="shared" si="749"/>
        <v>0.8</v>
      </c>
      <c r="AO1866" s="204">
        <f t="shared" si="765"/>
        <v>1.370969440721431E-5</v>
      </c>
      <c r="AP1866" s="204"/>
      <c r="AQ1866" s="59"/>
      <c r="AR1866" s="59"/>
      <c r="AS1866" s="115">
        <f t="shared" si="756"/>
        <v>1</v>
      </c>
      <c r="AT1866" s="115">
        <f t="shared" si="757"/>
        <v>0</v>
      </c>
      <c r="AU1866" s="115"/>
      <c r="AV1866" s="115"/>
      <c r="AY1866" s="115"/>
      <c r="AZ1866" s="115"/>
      <c r="BA1866" s="43">
        <v>49</v>
      </c>
      <c r="BB1866" s="43" t="s">
        <v>750</v>
      </c>
      <c r="BC1866" s="189" t="s">
        <v>1385</v>
      </c>
      <c r="BD1866" t="s">
        <v>225</v>
      </c>
      <c r="BE1866" s="37" t="s">
        <v>656</v>
      </c>
      <c r="BF1866" s="38"/>
      <c r="BG1866" s="43"/>
      <c r="BH1866" s="189" t="s">
        <v>2270</v>
      </c>
      <c r="BI1866" s="43" t="s">
        <v>1387</v>
      </c>
      <c r="BJ1866" s="43" t="s">
        <v>1388</v>
      </c>
      <c r="BK1866" s="189" t="s">
        <v>1489</v>
      </c>
      <c r="BN1866" s="43"/>
      <c r="BO1866" s="43" t="s">
        <v>1395</v>
      </c>
      <c r="BP1866" s="48" t="s">
        <v>1406</v>
      </c>
      <c r="BS1866" s="43" t="s">
        <v>538</v>
      </c>
      <c r="BT1866" s="190" t="s">
        <v>2325</v>
      </c>
      <c r="BU1866" s="190"/>
      <c r="BV1866" s="190"/>
      <c r="BW1866" s="249">
        <v>37028</v>
      </c>
      <c r="BX1866" s="249"/>
      <c r="BY1866" s="48" t="s">
        <v>451</v>
      </c>
      <c r="BZ1866" s="191">
        <v>1.79999995231628</v>
      </c>
      <c r="CA1866" s="43" t="s">
        <v>1396</v>
      </c>
      <c r="CD1866" s="124" t="s">
        <v>1397</v>
      </c>
      <c r="CE1866" s="43"/>
      <c r="CR1866" s="43" t="s">
        <v>751</v>
      </c>
      <c r="CU1866" s="192">
        <v>240.041</v>
      </c>
      <c r="CV1866" s="39" t="s">
        <v>1395</v>
      </c>
      <c r="CW1866" s="2"/>
      <c r="CX1866" s="193"/>
      <c r="CY1866" s="39" t="s">
        <v>2438</v>
      </c>
      <c r="CZ1866" s="192">
        <v>199.99299999999999</v>
      </c>
      <c r="DA1866" s="43" t="s">
        <v>2046</v>
      </c>
      <c r="DD1866" s="43" t="s">
        <v>1397</v>
      </c>
      <c r="DE1866" s="43"/>
      <c r="DF1866" s="43"/>
      <c r="DG1866" s="43"/>
      <c r="DH1866" s="43"/>
      <c r="DI1866" s="43"/>
      <c r="DJ1866" s="43"/>
      <c r="DK1866" s="43"/>
      <c r="DL1866" s="43"/>
      <c r="DM1866" s="43"/>
      <c r="DN1866" s="43"/>
      <c r="DO1866" s="43"/>
      <c r="DP1866" s="43"/>
      <c r="DQ1866" s="43"/>
      <c r="DR1866" s="124"/>
      <c r="DS1866" s="43"/>
    </row>
    <row r="1867" spans="1:123" s="39" customFormat="1" hidden="1" x14ac:dyDescent="0.2">
      <c r="A1867" s="44" t="str">
        <f t="shared" si="752"/>
        <v>Redfield</v>
      </c>
      <c r="B1867" s="44" t="str">
        <f t="shared" si="751"/>
        <v>1,1-Dichloroethylene</v>
      </c>
      <c r="C1867" s="38" t="s">
        <v>2587</v>
      </c>
      <c r="D1867" s="38" t="str">
        <f t="shared" si="759"/>
        <v>S</v>
      </c>
      <c r="E1867" s="189" t="s">
        <v>372</v>
      </c>
      <c r="F1867" s="155" t="str">
        <f t="shared" si="754"/>
        <v>Residence 282</v>
      </c>
      <c r="G1867" s="44" t="str">
        <f t="shared" si="753"/>
        <v>residential</v>
      </c>
      <c r="H1867" s="44" t="str">
        <f t="shared" si="746"/>
        <v>Basement</v>
      </c>
      <c r="I1867" s="38" t="str">
        <f t="shared" si="760"/>
        <v>Y</v>
      </c>
      <c r="J1867" s="38" t="str">
        <f t="shared" si="761"/>
        <v>Y</v>
      </c>
      <c r="K1867" s="38" t="str">
        <f t="shared" si="758"/>
        <v>Y</v>
      </c>
      <c r="L1867" s="44"/>
      <c r="M1867" s="38" t="str">
        <f t="shared" si="766"/>
        <v/>
      </c>
      <c r="N1867" s="38" t="str">
        <f t="shared" si="767"/>
        <v/>
      </c>
      <c r="O1867" s="38" t="str">
        <f t="shared" si="762"/>
        <v/>
      </c>
      <c r="P1867" s="44"/>
      <c r="Q1867" s="44"/>
      <c r="R1867" s="44"/>
      <c r="S1867" s="44"/>
      <c r="T1867" s="44"/>
      <c r="U1867" s="44"/>
      <c r="V1867" s="44"/>
      <c r="W1867" s="44"/>
      <c r="X1867" s="44"/>
      <c r="Y1867" s="38" t="str">
        <f t="shared" si="747"/>
        <v>Y</v>
      </c>
      <c r="Z1867" s="38" t="str">
        <f t="shared" si="748"/>
        <v>Y</v>
      </c>
      <c r="AA1867" s="38" t="str">
        <f t="shared" si="768"/>
        <v>Y</v>
      </c>
      <c r="AC1867" s="59"/>
      <c r="AD1867" s="204"/>
      <c r="AE1867" s="38"/>
      <c r="AF1867" s="38"/>
      <c r="AG1867" s="125">
        <f t="shared" si="763"/>
        <v>199.99299999999999</v>
      </c>
      <c r="AH1867" s="39">
        <v>11</v>
      </c>
      <c r="AI1867" s="123">
        <f t="shared" si="764"/>
        <v>131293.95148071897</v>
      </c>
      <c r="AM1867" s="40">
        <f t="shared" si="755"/>
        <v>7.9000000953674299</v>
      </c>
      <c r="AN1867" s="39">
        <f t="shared" si="749"/>
        <v>0.8</v>
      </c>
      <c r="AO1867" s="204">
        <f t="shared" si="765"/>
        <v>6.0170327774220243E-5</v>
      </c>
      <c r="AP1867" s="204"/>
      <c r="AQ1867" s="59"/>
      <c r="AR1867" s="59"/>
      <c r="AS1867" s="115">
        <f t="shared" si="756"/>
        <v>1</v>
      </c>
      <c r="AT1867" s="115">
        <f t="shared" si="757"/>
        <v>0</v>
      </c>
      <c r="AU1867" s="115"/>
      <c r="AV1867" s="115"/>
      <c r="AY1867" s="115"/>
      <c r="AZ1867" s="115"/>
      <c r="BA1867" s="43">
        <v>49</v>
      </c>
      <c r="BB1867" s="43" t="s">
        <v>750</v>
      </c>
      <c r="BC1867" s="189" t="s">
        <v>1385</v>
      </c>
      <c r="BD1867" t="s">
        <v>225</v>
      </c>
      <c r="BE1867" s="37" t="s">
        <v>656</v>
      </c>
      <c r="BF1867" s="38"/>
      <c r="BG1867" s="43"/>
      <c r="BH1867" s="189" t="s">
        <v>2271</v>
      </c>
      <c r="BI1867" s="43" t="s">
        <v>1387</v>
      </c>
      <c r="BJ1867" s="43" t="s">
        <v>1388</v>
      </c>
      <c r="BK1867" s="189" t="s">
        <v>573</v>
      </c>
      <c r="BN1867" s="43"/>
      <c r="BO1867" s="43" t="s">
        <v>1395</v>
      </c>
      <c r="BP1867" s="48" t="s">
        <v>1406</v>
      </c>
      <c r="BS1867" s="43" t="s">
        <v>538</v>
      </c>
      <c r="BT1867" s="190" t="s">
        <v>2328</v>
      </c>
      <c r="BU1867" s="190"/>
      <c r="BV1867" s="190"/>
      <c r="BW1867" s="249">
        <v>36874</v>
      </c>
      <c r="BX1867" s="249"/>
      <c r="BY1867" s="48" t="s">
        <v>451</v>
      </c>
      <c r="BZ1867" s="191">
        <v>7.9000000953674299</v>
      </c>
      <c r="CA1867" s="43" t="s">
        <v>1396</v>
      </c>
      <c r="CD1867" s="124" t="s">
        <v>1397</v>
      </c>
      <c r="CE1867" s="43"/>
      <c r="CR1867" s="43" t="s">
        <v>751</v>
      </c>
      <c r="CU1867" s="192">
        <v>146.227</v>
      </c>
      <c r="CV1867" s="39" t="s">
        <v>1395</v>
      </c>
      <c r="CW1867" s="2"/>
      <c r="CX1867" s="193"/>
      <c r="CY1867" s="39" t="s">
        <v>2438</v>
      </c>
      <c r="CZ1867" s="192">
        <v>199.99299999999999</v>
      </c>
      <c r="DA1867" s="43" t="s">
        <v>2046</v>
      </c>
      <c r="DD1867" s="43" t="s">
        <v>1397</v>
      </c>
      <c r="DE1867" s="43"/>
      <c r="DF1867" s="43"/>
      <c r="DG1867" s="43"/>
      <c r="DH1867" s="43"/>
      <c r="DI1867" s="43"/>
      <c r="DJ1867" s="43"/>
      <c r="DK1867" s="43"/>
      <c r="DL1867" s="43"/>
      <c r="DM1867" s="43"/>
      <c r="DN1867" s="43"/>
      <c r="DO1867" s="43"/>
      <c r="DP1867" s="43"/>
      <c r="DQ1867" s="43"/>
      <c r="DR1867" s="124"/>
      <c r="DS1867" s="43"/>
    </row>
    <row r="1868" spans="1:123" s="39" customFormat="1" hidden="1" x14ac:dyDescent="0.2">
      <c r="A1868" s="44" t="str">
        <f t="shared" si="752"/>
        <v>Redfield</v>
      </c>
      <c r="B1868" s="44" t="str">
        <f t="shared" si="751"/>
        <v>1,1-Dichloroethylene</v>
      </c>
      <c r="C1868" s="38" t="s">
        <v>2587</v>
      </c>
      <c r="D1868" s="38" t="str">
        <f t="shared" si="759"/>
        <v>S</v>
      </c>
      <c r="E1868" s="189" t="s">
        <v>372</v>
      </c>
      <c r="F1868" s="155" t="str">
        <f t="shared" si="754"/>
        <v>Residence 283</v>
      </c>
      <c r="G1868" s="44" t="str">
        <f t="shared" si="753"/>
        <v>residential</v>
      </c>
      <c r="H1868" s="44" t="str">
        <f t="shared" si="746"/>
        <v>Crawlspace</v>
      </c>
      <c r="I1868" s="38" t="str">
        <f t="shared" si="760"/>
        <v>Y</v>
      </c>
      <c r="J1868" s="38" t="str">
        <f t="shared" si="761"/>
        <v>Y</v>
      </c>
      <c r="K1868" s="38" t="str">
        <f t="shared" si="758"/>
        <v>Y</v>
      </c>
      <c r="L1868" s="44"/>
      <c r="M1868" s="38" t="str">
        <f t="shared" si="766"/>
        <v/>
      </c>
      <c r="N1868" s="38" t="str">
        <f t="shared" si="767"/>
        <v/>
      </c>
      <c r="O1868" s="38" t="str">
        <f t="shared" si="762"/>
        <v/>
      </c>
      <c r="P1868" s="44"/>
      <c r="Q1868" s="44"/>
      <c r="R1868" s="44"/>
      <c r="S1868" s="44"/>
      <c r="T1868" s="44"/>
      <c r="U1868" s="44"/>
      <c r="V1868" s="44"/>
      <c r="W1868" s="44"/>
      <c r="X1868" s="44"/>
      <c r="Y1868" s="38" t="str">
        <f t="shared" si="747"/>
        <v>Y</v>
      </c>
      <c r="Z1868" s="38" t="str">
        <f t="shared" si="748"/>
        <v>Y</v>
      </c>
      <c r="AA1868" s="38" t="str">
        <f t="shared" si="768"/>
        <v>Y</v>
      </c>
      <c r="AC1868" s="59"/>
      <c r="AD1868" s="204"/>
      <c r="AE1868" s="38"/>
      <c r="AF1868" s="38"/>
      <c r="AG1868" s="125">
        <f t="shared" si="763"/>
        <v>199.99299999999999</v>
      </c>
      <c r="AH1868" s="39">
        <v>11</v>
      </c>
      <c r="AI1868" s="123">
        <f t="shared" si="764"/>
        <v>131293.95148071897</v>
      </c>
      <c r="AM1868" s="40">
        <f t="shared" si="755"/>
        <v>3.70000004768371</v>
      </c>
      <c r="AN1868" s="39">
        <f t="shared" si="749"/>
        <v>0.8</v>
      </c>
      <c r="AO1868" s="204">
        <f t="shared" si="765"/>
        <v>2.8181039613443805E-5</v>
      </c>
      <c r="AP1868" s="204"/>
      <c r="AQ1868" s="59"/>
      <c r="AR1868" s="59"/>
      <c r="AS1868" s="115">
        <f t="shared" si="756"/>
        <v>1</v>
      </c>
      <c r="AT1868" s="115">
        <f t="shared" si="757"/>
        <v>0</v>
      </c>
      <c r="AU1868" s="115"/>
      <c r="AV1868" s="115"/>
      <c r="AY1868" s="115"/>
      <c r="AZ1868" s="115"/>
      <c r="BA1868" s="43">
        <v>49</v>
      </c>
      <c r="BB1868" s="43" t="s">
        <v>750</v>
      </c>
      <c r="BC1868" s="189" t="s">
        <v>1385</v>
      </c>
      <c r="BD1868" t="s">
        <v>225</v>
      </c>
      <c r="BE1868" s="37" t="s">
        <v>656</v>
      </c>
      <c r="BF1868" s="38"/>
      <c r="BG1868" s="43"/>
      <c r="BH1868" s="189" t="s">
        <v>2272</v>
      </c>
      <c r="BI1868" s="43" t="s">
        <v>1387</v>
      </c>
      <c r="BJ1868" s="43" t="s">
        <v>1388</v>
      </c>
      <c r="BK1868" s="189" t="s">
        <v>1489</v>
      </c>
      <c r="BN1868" s="43"/>
      <c r="BO1868" s="43" t="s">
        <v>1395</v>
      </c>
      <c r="BP1868" s="48" t="s">
        <v>1406</v>
      </c>
      <c r="BS1868" s="43" t="s">
        <v>538</v>
      </c>
      <c r="BT1868" s="190" t="s">
        <v>2322</v>
      </c>
      <c r="BU1868" s="190"/>
      <c r="BV1868" s="190"/>
      <c r="BW1868" s="249">
        <v>36875</v>
      </c>
      <c r="BX1868" s="249"/>
      <c r="BY1868" s="48" t="s">
        <v>451</v>
      </c>
      <c r="BZ1868" s="191">
        <v>3.70000004768371</v>
      </c>
      <c r="CA1868" s="43" t="s">
        <v>1396</v>
      </c>
      <c r="CD1868" s="124" t="s">
        <v>1397</v>
      </c>
      <c r="CE1868" s="43"/>
      <c r="CR1868" s="43" t="s">
        <v>751</v>
      </c>
      <c r="CU1868" s="192">
        <v>185.922</v>
      </c>
      <c r="CV1868" s="39" t="s">
        <v>1395</v>
      </c>
      <c r="CW1868" s="2"/>
      <c r="CX1868" s="193"/>
      <c r="CY1868" s="39" t="s">
        <v>2438</v>
      </c>
      <c r="CZ1868" s="192">
        <v>199.99299999999999</v>
      </c>
      <c r="DA1868" s="43" t="s">
        <v>2046</v>
      </c>
      <c r="DD1868" s="43" t="s">
        <v>1397</v>
      </c>
      <c r="DE1868" s="43"/>
      <c r="DF1868" s="43"/>
      <c r="DG1868" s="43"/>
      <c r="DH1868" s="43"/>
      <c r="DI1868" s="43"/>
      <c r="DJ1868" s="43"/>
      <c r="DK1868" s="43"/>
      <c r="DL1868" s="43"/>
      <c r="DM1868" s="43"/>
      <c r="DN1868" s="43"/>
      <c r="DO1868" s="43"/>
      <c r="DP1868" s="43"/>
      <c r="DQ1868" s="43"/>
      <c r="DR1868" s="124"/>
      <c r="DS1868" s="43"/>
    </row>
    <row r="1869" spans="1:123" s="39" customFormat="1" hidden="1" x14ac:dyDescent="0.2">
      <c r="A1869" s="44" t="str">
        <f t="shared" si="752"/>
        <v>Redfield</v>
      </c>
      <c r="B1869" s="44" t="str">
        <f t="shared" si="751"/>
        <v>1,1-Dichloroethylene</v>
      </c>
      <c r="C1869" s="38" t="s">
        <v>2587</v>
      </c>
      <c r="D1869" s="38" t="str">
        <f t="shared" si="759"/>
        <v>S</v>
      </c>
      <c r="E1869" s="189" t="s">
        <v>372</v>
      </c>
      <c r="F1869" s="155" t="str">
        <f t="shared" si="754"/>
        <v>Residence 284</v>
      </c>
      <c r="G1869" s="44" t="str">
        <f t="shared" si="753"/>
        <v>residential</v>
      </c>
      <c r="H1869" s="44" t="str">
        <f t="shared" si="746"/>
        <v>Basement</v>
      </c>
      <c r="I1869" s="38" t="str">
        <f t="shared" si="760"/>
        <v>Y</v>
      </c>
      <c r="J1869" s="38" t="str">
        <f t="shared" si="761"/>
        <v>Y</v>
      </c>
      <c r="K1869" s="38" t="str">
        <f t="shared" si="758"/>
        <v>Y</v>
      </c>
      <c r="L1869" s="44"/>
      <c r="M1869" s="38" t="str">
        <f t="shared" si="766"/>
        <v/>
      </c>
      <c r="N1869" s="38" t="str">
        <f t="shared" si="767"/>
        <v/>
      </c>
      <c r="O1869" s="38" t="str">
        <f t="shared" si="762"/>
        <v/>
      </c>
      <c r="P1869" s="44"/>
      <c r="Q1869" s="44"/>
      <c r="R1869" s="44"/>
      <c r="S1869" s="44"/>
      <c r="T1869" s="44"/>
      <c r="U1869" s="44"/>
      <c r="V1869" s="44"/>
      <c r="W1869" s="44"/>
      <c r="X1869" s="44"/>
      <c r="Y1869" s="38" t="str">
        <f t="shared" si="747"/>
        <v>Y</v>
      </c>
      <c r="Z1869" s="38" t="str">
        <f t="shared" si="748"/>
        <v>Y</v>
      </c>
      <c r="AA1869" s="38" t="str">
        <f t="shared" si="768"/>
        <v>Y</v>
      </c>
      <c r="AC1869" s="59"/>
      <c r="AD1869" s="204"/>
      <c r="AE1869" s="38"/>
      <c r="AF1869" s="38"/>
      <c r="AG1869" s="125">
        <f t="shared" si="763"/>
        <v>199.99299999999999</v>
      </c>
      <c r="AH1869" s="39">
        <v>11</v>
      </c>
      <c r="AI1869" s="123">
        <f t="shared" si="764"/>
        <v>131293.95148071897</v>
      </c>
      <c r="AM1869" s="40">
        <f t="shared" si="755"/>
        <v>1.8999999761581401</v>
      </c>
      <c r="AN1869" s="39">
        <f t="shared" si="749"/>
        <v>0.8</v>
      </c>
      <c r="AO1869" s="204">
        <f t="shared" si="765"/>
        <v>1.4471344298272282E-5</v>
      </c>
      <c r="AP1869" s="204"/>
      <c r="AQ1869" s="59"/>
      <c r="AR1869" s="59"/>
      <c r="AS1869" s="115">
        <f t="shared" si="756"/>
        <v>1</v>
      </c>
      <c r="AT1869" s="115">
        <f t="shared" si="757"/>
        <v>0</v>
      </c>
      <c r="AU1869" s="115"/>
      <c r="AV1869" s="115"/>
      <c r="AY1869" s="115"/>
      <c r="AZ1869" s="115"/>
      <c r="BA1869" s="43">
        <v>49</v>
      </c>
      <c r="BB1869" s="43" t="s">
        <v>750</v>
      </c>
      <c r="BC1869" s="189" t="s">
        <v>1385</v>
      </c>
      <c r="BD1869" t="s">
        <v>225</v>
      </c>
      <c r="BE1869" s="37" t="s">
        <v>656</v>
      </c>
      <c r="BF1869" s="38"/>
      <c r="BG1869" s="43"/>
      <c r="BH1869" s="189" t="s">
        <v>2273</v>
      </c>
      <c r="BI1869" s="43" t="s">
        <v>1387</v>
      </c>
      <c r="BJ1869" s="43" t="s">
        <v>1388</v>
      </c>
      <c r="BK1869" s="189" t="s">
        <v>573</v>
      </c>
      <c r="BN1869" s="43"/>
      <c r="BO1869" s="43" t="s">
        <v>1395</v>
      </c>
      <c r="BP1869" s="48" t="s">
        <v>1406</v>
      </c>
      <c r="BS1869" s="43" t="s">
        <v>538</v>
      </c>
      <c r="BT1869" s="190" t="s">
        <v>2322</v>
      </c>
      <c r="BU1869" s="190"/>
      <c r="BV1869" s="190"/>
      <c r="BW1869" s="249">
        <v>37043</v>
      </c>
      <c r="BX1869" s="249"/>
      <c r="BY1869" s="48" t="s">
        <v>451</v>
      </c>
      <c r="BZ1869" s="191">
        <v>1.8999999761581401</v>
      </c>
      <c r="CA1869" s="43" t="s">
        <v>1396</v>
      </c>
      <c r="CD1869" s="124" t="s">
        <v>1397</v>
      </c>
      <c r="CE1869" s="43"/>
      <c r="CR1869" s="43" t="s">
        <v>751</v>
      </c>
      <c r="CU1869" s="192">
        <v>136.73599999999999</v>
      </c>
      <c r="CV1869" s="39" t="s">
        <v>1395</v>
      </c>
      <c r="CW1869" s="2"/>
      <c r="CX1869" s="193"/>
      <c r="CY1869" s="39" t="s">
        <v>2438</v>
      </c>
      <c r="CZ1869" s="192">
        <v>199.99299999999999</v>
      </c>
      <c r="DA1869" s="43" t="s">
        <v>2046</v>
      </c>
      <c r="DD1869" s="43" t="s">
        <v>1397</v>
      </c>
      <c r="DE1869" s="43"/>
      <c r="DF1869" s="43"/>
      <c r="DG1869" s="43"/>
      <c r="DH1869" s="43"/>
      <c r="DI1869" s="43"/>
      <c r="DJ1869" s="43"/>
      <c r="DK1869" s="43"/>
      <c r="DL1869" s="43"/>
      <c r="DM1869" s="43"/>
      <c r="DN1869" s="43"/>
      <c r="DO1869" s="43"/>
      <c r="DP1869" s="43"/>
      <c r="DQ1869" s="43"/>
      <c r="DR1869" s="124"/>
      <c r="DS1869" s="43"/>
    </row>
    <row r="1870" spans="1:123" s="39" customFormat="1" hidden="1" x14ac:dyDescent="0.2">
      <c r="A1870" s="44" t="str">
        <f t="shared" si="752"/>
        <v>Redfield</v>
      </c>
      <c r="B1870" s="44" t="str">
        <f t="shared" si="751"/>
        <v>1,1-Dichloroethylene</v>
      </c>
      <c r="C1870" s="38" t="s">
        <v>2587</v>
      </c>
      <c r="D1870" s="38" t="str">
        <f t="shared" si="759"/>
        <v>S</v>
      </c>
      <c r="E1870" s="189" t="s">
        <v>372</v>
      </c>
      <c r="F1870" s="155" t="str">
        <f t="shared" si="754"/>
        <v>Residence 285</v>
      </c>
      <c r="G1870" s="44" t="str">
        <f t="shared" si="753"/>
        <v>residential</v>
      </c>
      <c r="H1870" s="44" t="str">
        <f t="shared" si="746"/>
        <v>Basement</v>
      </c>
      <c r="I1870" s="38" t="str">
        <f t="shared" si="760"/>
        <v>Y</v>
      </c>
      <c r="J1870" s="38" t="str">
        <f t="shared" si="761"/>
        <v>Y</v>
      </c>
      <c r="K1870" s="38" t="str">
        <f t="shared" si="758"/>
        <v>Y</v>
      </c>
      <c r="L1870" s="44"/>
      <c r="M1870" s="38" t="str">
        <f t="shared" si="766"/>
        <v/>
      </c>
      <c r="N1870" s="38" t="str">
        <f t="shared" si="767"/>
        <v/>
      </c>
      <c r="O1870" s="38" t="str">
        <f t="shared" si="762"/>
        <v/>
      </c>
      <c r="P1870" s="44"/>
      <c r="Q1870" s="44"/>
      <c r="R1870" s="44"/>
      <c r="S1870" s="44"/>
      <c r="T1870" s="44"/>
      <c r="U1870" s="44"/>
      <c r="V1870" s="44"/>
      <c r="W1870" s="44"/>
      <c r="X1870" s="44"/>
      <c r="Y1870" s="38" t="str">
        <f t="shared" si="747"/>
        <v>Y</v>
      </c>
      <c r="Z1870" s="38" t="str">
        <f t="shared" si="748"/>
        <v>Y</v>
      </c>
      <c r="AA1870" s="38" t="str">
        <f t="shared" si="768"/>
        <v>Y</v>
      </c>
      <c r="AC1870" s="59"/>
      <c r="AD1870" s="204"/>
      <c r="AE1870" s="38"/>
      <c r="AF1870" s="38"/>
      <c r="AG1870" s="125">
        <f t="shared" si="763"/>
        <v>199.99299999999999</v>
      </c>
      <c r="AH1870" s="39">
        <v>11</v>
      </c>
      <c r="AI1870" s="123">
        <f t="shared" si="764"/>
        <v>131293.95148071897</v>
      </c>
      <c r="AM1870" s="40">
        <f t="shared" si="755"/>
        <v>2.20000004768371</v>
      </c>
      <c r="AN1870" s="39">
        <f t="shared" si="749"/>
        <v>0.8</v>
      </c>
      <c r="AO1870" s="204">
        <f t="shared" si="765"/>
        <v>1.6756293971446114E-5</v>
      </c>
      <c r="AP1870" s="204"/>
      <c r="AQ1870" s="59"/>
      <c r="AR1870" s="59"/>
      <c r="AS1870" s="115">
        <f t="shared" si="756"/>
        <v>1</v>
      </c>
      <c r="AT1870" s="115">
        <f t="shared" si="757"/>
        <v>0</v>
      </c>
      <c r="AU1870" s="115"/>
      <c r="AV1870" s="115"/>
      <c r="AY1870" s="115"/>
      <c r="AZ1870" s="115"/>
      <c r="BA1870" s="43">
        <v>49</v>
      </c>
      <c r="BB1870" s="43" t="s">
        <v>750</v>
      </c>
      <c r="BC1870" s="189" t="s">
        <v>1385</v>
      </c>
      <c r="BD1870" t="s">
        <v>225</v>
      </c>
      <c r="BE1870" s="37" t="s">
        <v>656</v>
      </c>
      <c r="BF1870" s="38"/>
      <c r="BG1870" s="43"/>
      <c r="BH1870" s="189" t="s">
        <v>2274</v>
      </c>
      <c r="BI1870" s="43" t="s">
        <v>1387</v>
      </c>
      <c r="BJ1870" s="43" t="s">
        <v>1388</v>
      </c>
      <c r="BK1870" s="189" t="s">
        <v>573</v>
      </c>
      <c r="BN1870" s="43"/>
      <c r="BO1870" s="43" t="s">
        <v>1395</v>
      </c>
      <c r="BP1870" s="48" t="s">
        <v>1406</v>
      </c>
      <c r="BS1870" s="43" t="s">
        <v>538</v>
      </c>
      <c r="BT1870" s="190" t="s">
        <v>2322</v>
      </c>
      <c r="BU1870" s="190"/>
      <c r="BV1870" s="190"/>
      <c r="BW1870" s="249">
        <v>36902</v>
      </c>
      <c r="BX1870" s="249"/>
      <c r="BY1870" s="48" t="s">
        <v>451</v>
      </c>
      <c r="BZ1870" s="191">
        <v>2.20000004768371</v>
      </c>
      <c r="CA1870" s="43" t="s">
        <v>1396</v>
      </c>
      <c r="CD1870" s="124" t="s">
        <v>1397</v>
      </c>
      <c r="CE1870" s="43"/>
      <c r="CR1870" s="43" t="s">
        <v>751</v>
      </c>
      <c r="CU1870" s="192">
        <v>96.147499999999994</v>
      </c>
      <c r="CV1870" s="39" t="s">
        <v>1395</v>
      </c>
      <c r="CW1870" s="2"/>
      <c r="CX1870" s="193"/>
      <c r="CY1870" s="39" t="s">
        <v>2438</v>
      </c>
      <c r="CZ1870" s="192">
        <v>199.99299999999999</v>
      </c>
      <c r="DA1870" s="43" t="s">
        <v>2046</v>
      </c>
      <c r="DD1870" s="43" t="s">
        <v>1397</v>
      </c>
      <c r="DE1870" s="43"/>
      <c r="DF1870" s="43"/>
      <c r="DG1870" s="43"/>
      <c r="DH1870" s="43"/>
      <c r="DI1870" s="43"/>
      <c r="DJ1870" s="43"/>
      <c r="DK1870" s="43"/>
      <c r="DL1870" s="43"/>
      <c r="DM1870" s="43"/>
      <c r="DN1870" s="43"/>
      <c r="DO1870" s="43"/>
      <c r="DP1870" s="43"/>
      <c r="DQ1870" s="43"/>
      <c r="DR1870" s="124"/>
      <c r="DS1870" s="43"/>
    </row>
    <row r="1871" spans="1:123" s="39" customFormat="1" hidden="1" x14ac:dyDescent="0.2">
      <c r="A1871" s="44" t="str">
        <f t="shared" si="752"/>
        <v>Redfield</v>
      </c>
      <c r="B1871" s="44" t="str">
        <f t="shared" si="751"/>
        <v>1,1-Dichloroethylene</v>
      </c>
      <c r="C1871" s="38" t="s">
        <v>2587</v>
      </c>
      <c r="D1871" s="38" t="str">
        <f t="shared" si="759"/>
        <v>S</v>
      </c>
      <c r="E1871" s="189" t="s">
        <v>372</v>
      </c>
      <c r="F1871" s="155" t="str">
        <f t="shared" si="754"/>
        <v>Residence 286</v>
      </c>
      <c r="G1871" s="44" t="str">
        <f t="shared" si="753"/>
        <v>residential</v>
      </c>
      <c r="H1871" s="44" t="str">
        <f t="shared" si="746"/>
        <v>Basement</v>
      </c>
      <c r="I1871" s="38" t="str">
        <f t="shared" si="760"/>
        <v>Y</v>
      </c>
      <c r="J1871" s="38" t="str">
        <f t="shared" si="761"/>
        <v>Y</v>
      </c>
      <c r="K1871" s="38" t="str">
        <f t="shared" si="758"/>
        <v>Y</v>
      </c>
      <c r="L1871" s="44"/>
      <c r="M1871" s="38" t="str">
        <f t="shared" si="766"/>
        <v/>
      </c>
      <c r="N1871" s="38" t="str">
        <f t="shared" si="767"/>
        <v/>
      </c>
      <c r="O1871" s="38" t="str">
        <f t="shared" si="762"/>
        <v/>
      </c>
      <c r="P1871" s="44"/>
      <c r="Q1871" s="44"/>
      <c r="R1871" s="44"/>
      <c r="S1871" s="44"/>
      <c r="T1871" s="44"/>
      <c r="U1871" s="44"/>
      <c r="V1871" s="44"/>
      <c r="W1871" s="44"/>
      <c r="X1871" s="44"/>
      <c r="Y1871" s="38" t="str">
        <f t="shared" si="747"/>
        <v>Y</v>
      </c>
      <c r="Z1871" s="38" t="str">
        <f t="shared" si="748"/>
        <v>Y</v>
      </c>
      <c r="AA1871" s="38" t="str">
        <f t="shared" si="768"/>
        <v>Y</v>
      </c>
      <c r="AC1871" s="59"/>
      <c r="AD1871" s="204"/>
      <c r="AE1871" s="38"/>
      <c r="AF1871" s="38"/>
      <c r="AG1871" s="125">
        <f t="shared" si="763"/>
        <v>199.99299999999999</v>
      </c>
      <c r="AH1871" s="39">
        <v>11</v>
      </c>
      <c r="AI1871" s="123">
        <f t="shared" si="764"/>
        <v>131293.95148071897</v>
      </c>
      <c r="AM1871" s="40">
        <f t="shared" si="755"/>
        <v>20</v>
      </c>
      <c r="AN1871" s="39">
        <f t="shared" si="749"/>
        <v>0.8</v>
      </c>
      <c r="AO1871" s="204">
        <f t="shared" si="765"/>
        <v>1.5232994189330251E-4</v>
      </c>
      <c r="AP1871" s="204"/>
      <c r="AQ1871" s="59"/>
      <c r="AR1871" s="59"/>
      <c r="AS1871" s="115">
        <f t="shared" si="756"/>
        <v>1</v>
      </c>
      <c r="AT1871" s="115">
        <f t="shared" si="757"/>
        <v>0</v>
      </c>
      <c r="AU1871" s="115"/>
      <c r="AV1871" s="115"/>
      <c r="AY1871" s="115"/>
      <c r="AZ1871" s="115"/>
      <c r="BA1871" s="43">
        <v>49</v>
      </c>
      <c r="BB1871" s="43" t="s">
        <v>750</v>
      </c>
      <c r="BC1871" s="189" t="s">
        <v>1385</v>
      </c>
      <c r="BD1871" t="s">
        <v>225</v>
      </c>
      <c r="BE1871" s="37" t="s">
        <v>656</v>
      </c>
      <c r="BF1871" s="38"/>
      <c r="BG1871" s="43"/>
      <c r="BH1871" s="189" t="s">
        <v>2275</v>
      </c>
      <c r="BI1871" s="43" t="s">
        <v>1387</v>
      </c>
      <c r="BJ1871" s="43" t="s">
        <v>1388</v>
      </c>
      <c r="BK1871" s="189" t="s">
        <v>573</v>
      </c>
      <c r="BN1871" s="43"/>
      <c r="BO1871" s="43" t="s">
        <v>1395</v>
      </c>
      <c r="BP1871" s="48" t="s">
        <v>1406</v>
      </c>
      <c r="BS1871" s="43" t="s">
        <v>538</v>
      </c>
      <c r="BT1871" s="190" t="s">
        <v>2323</v>
      </c>
      <c r="BU1871" s="190"/>
      <c r="BV1871" s="190"/>
      <c r="BW1871" s="249">
        <v>36895</v>
      </c>
      <c r="BX1871" s="249"/>
      <c r="BY1871" s="48" t="s">
        <v>451</v>
      </c>
      <c r="BZ1871" s="191">
        <v>20</v>
      </c>
      <c r="CA1871" s="43" t="s">
        <v>1396</v>
      </c>
      <c r="CD1871" s="124" t="s">
        <v>1397</v>
      </c>
      <c r="CE1871" s="43"/>
      <c r="CR1871" s="43" t="s">
        <v>751</v>
      </c>
      <c r="CU1871" s="192">
        <v>100.41800000000001</v>
      </c>
      <c r="CV1871" s="39" t="s">
        <v>1395</v>
      </c>
      <c r="CW1871" s="2"/>
      <c r="CX1871" s="193"/>
      <c r="CY1871" s="39" t="s">
        <v>2438</v>
      </c>
      <c r="CZ1871" s="192">
        <v>199.99299999999999</v>
      </c>
      <c r="DA1871" s="43" t="s">
        <v>2046</v>
      </c>
      <c r="DD1871" s="43" t="s">
        <v>1397</v>
      </c>
      <c r="DE1871" s="43"/>
      <c r="DF1871" s="43"/>
      <c r="DG1871" s="43"/>
      <c r="DH1871" s="43"/>
      <c r="DI1871" s="43"/>
      <c r="DJ1871" s="43"/>
      <c r="DK1871" s="43"/>
      <c r="DL1871" s="43"/>
      <c r="DM1871" s="43"/>
      <c r="DN1871" s="43"/>
      <c r="DO1871" s="43"/>
      <c r="DP1871" s="43"/>
      <c r="DQ1871" s="43"/>
      <c r="DR1871" s="124"/>
      <c r="DS1871" s="43"/>
    </row>
    <row r="1872" spans="1:123" s="39" customFormat="1" hidden="1" x14ac:dyDescent="0.2">
      <c r="A1872" s="44" t="str">
        <f t="shared" si="752"/>
        <v>Redfield</v>
      </c>
      <c r="B1872" s="44" t="str">
        <f t="shared" si="751"/>
        <v>1,1-Dichloroethylene</v>
      </c>
      <c r="C1872" s="38" t="s">
        <v>2587</v>
      </c>
      <c r="D1872" s="38" t="str">
        <f t="shared" si="759"/>
        <v>S</v>
      </c>
      <c r="E1872" s="189" t="s">
        <v>372</v>
      </c>
      <c r="F1872" s="155" t="str">
        <f t="shared" si="754"/>
        <v>Residence 287</v>
      </c>
      <c r="G1872" s="44" t="str">
        <f t="shared" si="753"/>
        <v>residential</v>
      </c>
      <c r="H1872" s="44" t="str">
        <f t="shared" ref="H1872:H1935" si="769">IF(BK1872="","",BK1872)</f>
        <v>Basement</v>
      </c>
      <c r="I1872" s="38" t="str">
        <f t="shared" si="760"/>
        <v>Y</v>
      </c>
      <c r="J1872" s="38" t="str">
        <f t="shared" si="761"/>
        <v>Y</v>
      </c>
      <c r="K1872" s="38" t="str">
        <f t="shared" si="758"/>
        <v>Y</v>
      </c>
      <c r="L1872" s="44"/>
      <c r="M1872" s="38" t="str">
        <f t="shared" si="766"/>
        <v/>
      </c>
      <c r="N1872" s="38" t="str">
        <f t="shared" si="767"/>
        <v/>
      </c>
      <c r="O1872" s="38" t="str">
        <f t="shared" si="762"/>
        <v/>
      </c>
      <c r="P1872" s="44"/>
      <c r="Q1872" s="44"/>
      <c r="R1872" s="44"/>
      <c r="S1872" s="44"/>
      <c r="T1872" s="44"/>
      <c r="U1872" s="44"/>
      <c r="V1872" s="44"/>
      <c r="W1872" s="44"/>
      <c r="X1872" s="44"/>
      <c r="Y1872" s="38" t="str">
        <f t="shared" ref="Y1872:Y1935" si="770">IF(CD1872="","",IF(CD1872="y","Y","n"))</f>
        <v>Y</v>
      </c>
      <c r="Z1872" s="38" t="str">
        <f t="shared" ref="Z1872:Z1935" si="771">IF(AM1872="","",IF(AN1872="","Y",IF(AM1872&gt;AN1872*$Z$38,"Y","n")))</f>
        <v>Y</v>
      </c>
      <c r="AA1872" s="38" t="str">
        <f t="shared" si="768"/>
        <v>Y</v>
      </c>
      <c r="AC1872" s="59"/>
      <c r="AD1872" s="204"/>
      <c r="AE1872" s="38"/>
      <c r="AF1872" s="38"/>
      <c r="AG1872" s="125">
        <f t="shared" si="763"/>
        <v>199.99299999999999</v>
      </c>
      <c r="AH1872" s="39">
        <v>11</v>
      </c>
      <c r="AI1872" s="123">
        <f t="shared" si="764"/>
        <v>131293.95148071897</v>
      </c>
      <c r="AM1872" s="40">
        <f t="shared" si="755"/>
        <v>22</v>
      </c>
      <c r="AN1872" s="39">
        <f t="shared" ref="AN1872:AN1935" si="772">IF(ISNA(MATCH(BS1872,ChemName,0))=TRUE,"",IF(INDEX(Percent90,MATCH(BS1872,ChemName,0))=0,"",INDEX(Percent90,MATCH(BS1872,ChemName,0))))</f>
        <v>0.8</v>
      </c>
      <c r="AO1872" s="204">
        <f t="shared" si="765"/>
        <v>1.6756293608263277E-4</v>
      </c>
      <c r="AP1872" s="204"/>
      <c r="AQ1872" s="59"/>
      <c r="AR1872" s="59"/>
      <c r="AS1872" s="115">
        <f t="shared" si="756"/>
        <v>1</v>
      </c>
      <c r="AT1872" s="115">
        <f t="shared" si="757"/>
        <v>0</v>
      </c>
      <c r="AU1872" s="115"/>
      <c r="AV1872" s="115"/>
      <c r="AY1872" s="115"/>
      <c r="AZ1872" s="115"/>
      <c r="BA1872" s="43">
        <v>49</v>
      </c>
      <c r="BB1872" s="43" t="s">
        <v>750</v>
      </c>
      <c r="BC1872" s="189" t="s">
        <v>1385</v>
      </c>
      <c r="BD1872" t="s">
        <v>225</v>
      </c>
      <c r="BE1872" s="37" t="s">
        <v>656</v>
      </c>
      <c r="BF1872" s="38"/>
      <c r="BG1872" s="43"/>
      <c r="BH1872" s="189" t="s">
        <v>2276</v>
      </c>
      <c r="BI1872" s="43" t="s">
        <v>1387</v>
      </c>
      <c r="BJ1872" s="43" t="s">
        <v>1388</v>
      </c>
      <c r="BK1872" s="189" t="s">
        <v>573</v>
      </c>
      <c r="BN1872" s="43"/>
      <c r="BO1872" s="43" t="s">
        <v>1395</v>
      </c>
      <c r="BP1872" s="48" t="s">
        <v>1406</v>
      </c>
      <c r="BS1872" s="43" t="s">
        <v>538</v>
      </c>
      <c r="BT1872" s="190" t="s">
        <v>2323</v>
      </c>
      <c r="BU1872" s="190"/>
      <c r="BV1872" s="190"/>
      <c r="BW1872" s="249">
        <v>36931</v>
      </c>
      <c r="BX1872" s="249"/>
      <c r="BY1872" s="48" t="s">
        <v>451</v>
      </c>
      <c r="BZ1872" s="191">
        <v>22</v>
      </c>
      <c r="CA1872" s="43" t="s">
        <v>1396</v>
      </c>
      <c r="CD1872" s="124" t="s">
        <v>1397</v>
      </c>
      <c r="CE1872" s="43"/>
      <c r="CR1872" s="43" t="s">
        <v>751</v>
      </c>
      <c r="CU1872" s="192">
        <v>93.389300000000006</v>
      </c>
      <c r="CV1872" s="39" t="s">
        <v>1395</v>
      </c>
      <c r="CW1872" s="2"/>
      <c r="CX1872" s="193"/>
      <c r="CY1872" s="39" t="s">
        <v>2438</v>
      </c>
      <c r="CZ1872" s="192">
        <v>199.99299999999999</v>
      </c>
      <c r="DA1872" s="43" t="s">
        <v>2046</v>
      </c>
      <c r="DD1872" s="43" t="s">
        <v>1397</v>
      </c>
      <c r="DE1872" s="43"/>
      <c r="DF1872" s="43"/>
      <c r="DG1872" s="43"/>
      <c r="DH1872" s="43"/>
      <c r="DI1872" s="43"/>
      <c r="DJ1872" s="43"/>
      <c r="DK1872" s="43"/>
      <c r="DL1872" s="43"/>
      <c r="DM1872" s="43"/>
      <c r="DN1872" s="43"/>
      <c r="DO1872" s="43"/>
      <c r="DP1872" s="43"/>
      <c r="DQ1872" s="43"/>
      <c r="DR1872" s="124"/>
      <c r="DS1872" s="43"/>
    </row>
    <row r="1873" spans="1:123" s="39" customFormat="1" hidden="1" x14ac:dyDescent="0.2">
      <c r="A1873" s="44" t="str">
        <f t="shared" si="752"/>
        <v>Redfield</v>
      </c>
      <c r="B1873" s="44" t="str">
        <f t="shared" si="751"/>
        <v>1,1-Dichloroethylene</v>
      </c>
      <c r="C1873" s="38" t="s">
        <v>2587</v>
      </c>
      <c r="D1873" s="38" t="str">
        <f t="shared" si="759"/>
        <v>S</v>
      </c>
      <c r="E1873" s="189" t="s">
        <v>372</v>
      </c>
      <c r="F1873" s="155" t="str">
        <f t="shared" si="754"/>
        <v>Residence 288</v>
      </c>
      <c r="G1873" s="44" t="str">
        <f t="shared" si="753"/>
        <v>residential</v>
      </c>
      <c r="H1873" s="44" t="str">
        <f t="shared" si="769"/>
        <v>Basement</v>
      </c>
      <c r="I1873" s="38" t="str">
        <f t="shared" si="760"/>
        <v>Y</v>
      </c>
      <c r="J1873" s="38" t="str">
        <f t="shared" si="761"/>
        <v>Y</v>
      </c>
      <c r="K1873" s="38" t="str">
        <f t="shared" ref="K1873:K1904" si="773">IF(AG1873="","",IF(I1873="N","n","Y"))</f>
        <v>Y</v>
      </c>
      <c r="L1873" s="44"/>
      <c r="M1873" s="38" t="str">
        <f t="shared" si="766"/>
        <v/>
      </c>
      <c r="N1873" s="38" t="str">
        <f t="shared" si="767"/>
        <v/>
      </c>
      <c r="O1873" s="38" t="str">
        <f t="shared" si="762"/>
        <v/>
      </c>
      <c r="P1873" s="44"/>
      <c r="Q1873" s="44"/>
      <c r="R1873" s="44"/>
      <c r="S1873" s="44"/>
      <c r="T1873" s="44"/>
      <c r="U1873" s="44"/>
      <c r="V1873" s="44"/>
      <c r="W1873" s="44"/>
      <c r="X1873" s="44"/>
      <c r="Y1873" s="38" t="str">
        <f t="shared" si="770"/>
        <v>Y</v>
      </c>
      <c r="Z1873" s="38" t="str">
        <f t="shared" si="771"/>
        <v>Y</v>
      </c>
      <c r="AA1873" s="38" t="str">
        <f t="shared" si="768"/>
        <v>Y</v>
      </c>
      <c r="AC1873" s="59"/>
      <c r="AD1873" s="204"/>
      <c r="AE1873" s="38"/>
      <c r="AF1873" s="38"/>
      <c r="AG1873" s="125">
        <f t="shared" si="763"/>
        <v>199.99299999999999</v>
      </c>
      <c r="AH1873" s="39">
        <v>11</v>
      </c>
      <c r="AI1873" s="123">
        <f t="shared" si="764"/>
        <v>131293.95148071897</v>
      </c>
      <c r="AM1873" s="40">
        <f t="shared" si="755"/>
        <v>2.5999999046325599</v>
      </c>
      <c r="AN1873" s="39">
        <f t="shared" si="772"/>
        <v>0.8</v>
      </c>
      <c r="AO1873" s="204">
        <f t="shared" si="765"/>
        <v>1.9802891719763498E-5</v>
      </c>
      <c r="AP1873" s="204"/>
      <c r="AQ1873" s="59"/>
      <c r="AR1873" s="59"/>
      <c r="AS1873" s="115">
        <f t="shared" si="756"/>
        <v>1</v>
      </c>
      <c r="AT1873" s="115">
        <f t="shared" si="757"/>
        <v>0</v>
      </c>
      <c r="AU1873" s="115"/>
      <c r="AV1873" s="115"/>
      <c r="AY1873" s="115"/>
      <c r="AZ1873" s="115"/>
      <c r="BA1873" s="43">
        <v>49</v>
      </c>
      <c r="BB1873" s="43" t="s">
        <v>750</v>
      </c>
      <c r="BC1873" s="189" t="s">
        <v>1385</v>
      </c>
      <c r="BD1873" t="s">
        <v>225</v>
      </c>
      <c r="BE1873" s="37" t="s">
        <v>656</v>
      </c>
      <c r="BF1873" s="38"/>
      <c r="BG1873" s="43"/>
      <c r="BH1873" s="189" t="s">
        <v>2277</v>
      </c>
      <c r="BI1873" s="43" t="s">
        <v>1387</v>
      </c>
      <c r="BJ1873" s="43" t="s">
        <v>1388</v>
      </c>
      <c r="BK1873" s="189" t="s">
        <v>573</v>
      </c>
      <c r="BN1873" s="43"/>
      <c r="BO1873" s="43" t="s">
        <v>1395</v>
      </c>
      <c r="BP1873" s="48" t="s">
        <v>1406</v>
      </c>
      <c r="BS1873" s="43" t="s">
        <v>538</v>
      </c>
      <c r="BT1873" s="190" t="s">
        <v>2326</v>
      </c>
      <c r="BU1873" s="190"/>
      <c r="BV1873" s="190"/>
      <c r="BW1873" s="249">
        <v>36909</v>
      </c>
      <c r="BX1873" s="249"/>
      <c r="BY1873" s="48" t="s">
        <v>451</v>
      </c>
      <c r="BZ1873" s="191">
        <v>2.5999999046325599</v>
      </c>
      <c r="CA1873" s="43" t="s">
        <v>1396</v>
      </c>
      <c r="CD1873" s="124" t="s">
        <v>1397</v>
      </c>
      <c r="CE1873" s="43"/>
      <c r="CR1873" s="43" t="s">
        <v>751</v>
      </c>
      <c r="CU1873" s="192">
        <v>81.801100000000005</v>
      </c>
      <c r="CV1873" s="39" t="s">
        <v>1395</v>
      </c>
      <c r="CW1873" s="2"/>
      <c r="CX1873" s="193"/>
      <c r="CY1873" s="39" t="s">
        <v>2438</v>
      </c>
      <c r="CZ1873" s="192">
        <v>199.99299999999999</v>
      </c>
      <c r="DA1873" s="43" t="s">
        <v>2046</v>
      </c>
      <c r="DD1873" s="43" t="s">
        <v>1397</v>
      </c>
      <c r="DE1873" s="43"/>
      <c r="DF1873" s="43"/>
      <c r="DG1873" s="43"/>
      <c r="DH1873" s="43"/>
      <c r="DI1873" s="43"/>
      <c r="DJ1873" s="43"/>
      <c r="DK1873" s="43"/>
      <c r="DL1873" s="43"/>
      <c r="DM1873" s="43"/>
      <c r="DN1873" s="43"/>
      <c r="DO1873" s="43"/>
      <c r="DP1873" s="43"/>
      <c r="DQ1873" s="43"/>
      <c r="DR1873" s="124"/>
      <c r="DS1873" s="43"/>
    </row>
    <row r="1874" spans="1:123" s="39" customFormat="1" hidden="1" x14ac:dyDescent="0.2">
      <c r="A1874" s="44" t="str">
        <f t="shared" si="752"/>
        <v>Redfield</v>
      </c>
      <c r="B1874" s="44" t="str">
        <f t="shared" si="751"/>
        <v>1,1-Dichloroethylene</v>
      </c>
      <c r="C1874" s="38" t="s">
        <v>2587</v>
      </c>
      <c r="D1874" s="38" t="str">
        <f t="shared" si="759"/>
        <v>S</v>
      </c>
      <c r="E1874" s="189" t="s">
        <v>372</v>
      </c>
      <c r="F1874" s="155" t="str">
        <f t="shared" si="754"/>
        <v>Residence 289</v>
      </c>
      <c r="G1874" s="44" t="str">
        <f t="shared" si="753"/>
        <v>residential</v>
      </c>
      <c r="H1874" s="44" t="str">
        <f t="shared" si="769"/>
        <v>Basement</v>
      </c>
      <c r="I1874" s="38" t="str">
        <f t="shared" si="760"/>
        <v>Y</v>
      </c>
      <c r="J1874" s="38" t="str">
        <f t="shared" si="761"/>
        <v>Y</v>
      </c>
      <c r="K1874" s="38" t="str">
        <f t="shared" si="773"/>
        <v>Y</v>
      </c>
      <c r="L1874" s="44"/>
      <c r="M1874" s="38" t="str">
        <f t="shared" si="766"/>
        <v/>
      </c>
      <c r="N1874" s="38" t="str">
        <f t="shared" si="767"/>
        <v/>
      </c>
      <c r="O1874" s="38" t="str">
        <f t="shared" si="762"/>
        <v/>
      </c>
      <c r="P1874" s="44"/>
      <c r="Q1874" s="44"/>
      <c r="R1874" s="44"/>
      <c r="S1874" s="44"/>
      <c r="T1874" s="44"/>
      <c r="U1874" s="44"/>
      <c r="V1874" s="44"/>
      <c r="W1874" s="44"/>
      <c r="X1874" s="44"/>
      <c r="Y1874" s="38" t="str">
        <f t="shared" si="770"/>
        <v>Y</v>
      </c>
      <c r="Z1874" s="38" t="str">
        <f t="shared" si="771"/>
        <v>Y</v>
      </c>
      <c r="AA1874" s="38" t="str">
        <f t="shared" si="768"/>
        <v>Y</v>
      </c>
      <c r="AC1874" s="59"/>
      <c r="AD1874" s="204"/>
      <c r="AE1874" s="38"/>
      <c r="AF1874" s="38"/>
      <c r="AG1874" s="125">
        <f t="shared" si="763"/>
        <v>199.99299999999999</v>
      </c>
      <c r="AH1874" s="39">
        <v>11</v>
      </c>
      <c r="AI1874" s="123">
        <f t="shared" si="764"/>
        <v>131293.95148071897</v>
      </c>
      <c r="AM1874" s="40">
        <f t="shared" si="755"/>
        <v>9.8999996185302699</v>
      </c>
      <c r="AN1874" s="39">
        <f t="shared" si="772"/>
        <v>0.8</v>
      </c>
      <c r="AO1874" s="204">
        <f t="shared" si="765"/>
        <v>7.5403318331721656E-5</v>
      </c>
      <c r="AP1874" s="204"/>
      <c r="AQ1874" s="59"/>
      <c r="AR1874" s="59"/>
      <c r="AS1874" s="115">
        <f t="shared" si="756"/>
        <v>1</v>
      </c>
      <c r="AT1874" s="115">
        <f t="shared" si="757"/>
        <v>0</v>
      </c>
      <c r="AU1874" s="115"/>
      <c r="AV1874" s="115"/>
      <c r="AY1874" s="115"/>
      <c r="AZ1874" s="115"/>
      <c r="BA1874" s="43">
        <v>49</v>
      </c>
      <c r="BB1874" s="43" t="s">
        <v>750</v>
      </c>
      <c r="BC1874" s="189" t="s">
        <v>1385</v>
      </c>
      <c r="BD1874" t="s">
        <v>225</v>
      </c>
      <c r="BE1874" s="37" t="s">
        <v>656</v>
      </c>
      <c r="BF1874" s="38"/>
      <c r="BG1874" s="43"/>
      <c r="BH1874" s="189" t="s">
        <v>2278</v>
      </c>
      <c r="BI1874" s="43" t="s">
        <v>1387</v>
      </c>
      <c r="BJ1874" s="43" t="s">
        <v>1388</v>
      </c>
      <c r="BK1874" s="189" t="s">
        <v>573</v>
      </c>
      <c r="BN1874" s="43"/>
      <c r="BO1874" s="43" t="s">
        <v>1395</v>
      </c>
      <c r="BP1874" s="48" t="s">
        <v>1406</v>
      </c>
      <c r="BS1874" s="43" t="s">
        <v>538</v>
      </c>
      <c r="BT1874" s="190" t="s">
        <v>2322</v>
      </c>
      <c r="BU1874" s="190"/>
      <c r="BV1874" s="190"/>
      <c r="BW1874" s="249">
        <v>37007</v>
      </c>
      <c r="BX1874" s="249"/>
      <c r="BY1874" s="48" t="s">
        <v>451</v>
      </c>
      <c r="BZ1874" s="191">
        <v>9.8999996185302699</v>
      </c>
      <c r="CA1874" s="43" t="s">
        <v>1396</v>
      </c>
      <c r="CD1874" s="124" t="s">
        <v>1397</v>
      </c>
      <c r="CE1874" s="43"/>
      <c r="CR1874" s="43" t="s">
        <v>751</v>
      </c>
      <c r="CU1874" s="192">
        <v>120.907</v>
      </c>
      <c r="CV1874" s="39" t="s">
        <v>1395</v>
      </c>
      <c r="CW1874" s="2"/>
      <c r="CX1874" s="193"/>
      <c r="CY1874" s="39" t="s">
        <v>2438</v>
      </c>
      <c r="CZ1874" s="192">
        <v>199.99299999999999</v>
      </c>
      <c r="DA1874" s="43" t="s">
        <v>2046</v>
      </c>
      <c r="DD1874" s="43" t="s">
        <v>1397</v>
      </c>
      <c r="DE1874" s="43"/>
      <c r="DF1874" s="43"/>
      <c r="DG1874" s="43"/>
      <c r="DH1874" s="43"/>
      <c r="DI1874" s="43"/>
      <c r="DJ1874" s="43"/>
      <c r="DK1874" s="43"/>
      <c r="DL1874" s="43"/>
      <c r="DM1874" s="43"/>
      <c r="DN1874" s="43"/>
      <c r="DO1874" s="43"/>
      <c r="DP1874" s="43"/>
      <c r="DQ1874" s="43"/>
      <c r="DR1874" s="124"/>
      <c r="DS1874" s="43"/>
    </row>
    <row r="1875" spans="1:123" s="39" customFormat="1" hidden="1" x14ac:dyDescent="0.2">
      <c r="A1875" s="44" t="str">
        <f t="shared" si="752"/>
        <v>Redfield</v>
      </c>
      <c r="B1875" s="44" t="str">
        <f t="shared" si="751"/>
        <v>1,1-Dichloroethylene</v>
      </c>
      <c r="C1875" s="38" t="s">
        <v>2587</v>
      </c>
      <c r="D1875" s="38" t="str">
        <f t="shared" si="759"/>
        <v>S</v>
      </c>
      <c r="E1875" s="189" t="s">
        <v>372</v>
      </c>
      <c r="F1875" s="155" t="str">
        <f t="shared" si="754"/>
        <v>Residence 290</v>
      </c>
      <c r="G1875" s="44" t="str">
        <f t="shared" si="753"/>
        <v>residential</v>
      </c>
      <c r="H1875" s="44" t="str">
        <f t="shared" si="769"/>
        <v>Basement</v>
      </c>
      <c r="I1875" s="38" t="str">
        <f t="shared" si="760"/>
        <v>Y</v>
      </c>
      <c r="J1875" s="38" t="str">
        <f t="shared" si="761"/>
        <v>Y</v>
      </c>
      <c r="K1875" s="38" t="str">
        <f t="shared" si="773"/>
        <v>Y</v>
      </c>
      <c r="L1875" s="44"/>
      <c r="M1875" s="38" t="str">
        <f t="shared" si="766"/>
        <v/>
      </c>
      <c r="N1875" s="38" t="str">
        <f t="shared" si="767"/>
        <v/>
      </c>
      <c r="O1875" s="38" t="str">
        <f t="shared" si="762"/>
        <v/>
      </c>
      <c r="P1875" s="44"/>
      <c r="Q1875" s="44"/>
      <c r="R1875" s="44"/>
      <c r="S1875" s="44"/>
      <c r="T1875" s="44"/>
      <c r="U1875" s="44"/>
      <c r="V1875" s="44"/>
      <c r="W1875" s="44"/>
      <c r="X1875" s="44"/>
      <c r="Y1875" s="38" t="str">
        <f t="shared" si="770"/>
        <v>Y</v>
      </c>
      <c r="Z1875" s="38" t="str">
        <f t="shared" si="771"/>
        <v>Y</v>
      </c>
      <c r="AA1875" s="38" t="str">
        <f t="shared" si="768"/>
        <v>Y</v>
      </c>
      <c r="AC1875" s="59"/>
      <c r="AD1875" s="204"/>
      <c r="AE1875" s="38"/>
      <c r="AF1875" s="38"/>
      <c r="AG1875" s="125">
        <f t="shared" si="763"/>
        <v>199.99299999999999</v>
      </c>
      <c r="AH1875" s="39">
        <v>11</v>
      </c>
      <c r="AI1875" s="123">
        <f t="shared" si="764"/>
        <v>131293.95148071897</v>
      </c>
      <c r="AM1875" s="40">
        <f t="shared" si="755"/>
        <v>35</v>
      </c>
      <c r="AN1875" s="39">
        <f t="shared" si="772"/>
        <v>0.8</v>
      </c>
      <c r="AO1875" s="204">
        <f t="shared" si="765"/>
        <v>2.6657739831327938E-4</v>
      </c>
      <c r="AP1875" s="204"/>
      <c r="AQ1875" s="59"/>
      <c r="AR1875" s="59"/>
      <c r="AS1875" s="115">
        <f t="shared" si="756"/>
        <v>1</v>
      </c>
      <c r="AT1875" s="115">
        <f t="shared" si="757"/>
        <v>0</v>
      </c>
      <c r="AU1875" s="115"/>
      <c r="AV1875" s="115"/>
      <c r="AY1875" s="115"/>
      <c r="AZ1875" s="115"/>
      <c r="BA1875" s="43">
        <v>49</v>
      </c>
      <c r="BB1875" s="43" t="s">
        <v>750</v>
      </c>
      <c r="BC1875" s="189" t="s">
        <v>1385</v>
      </c>
      <c r="BD1875" t="s">
        <v>225</v>
      </c>
      <c r="BE1875" s="37" t="s">
        <v>656</v>
      </c>
      <c r="BF1875" s="38"/>
      <c r="BG1875" s="43"/>
      <c r="BH1875" s="189" t="s">
        <v>2279</v>
      </c>
      <c r="BI1875" s="43" t="s">
        <v>1387</v>
      </c>
      <c r="BJ1875" s="43" t="s">
        <v>1388</v>
      </c>
      <c r="BK1875" s="189" t="s">
        <v>573</v>
      </c>
      <c r="BN1875" s="43"/>
      <c r="BO1875" s="43" t="s">
        <v>1395</v>
      </c>
      <c r="BP1875" s="48" t="s">
        <v>1406</v>
      </c>
      <c r="BS1875" s="43" t="s">
        <v>538</v>
      </c>
      <c r="BT1875" s="190" t="s">
        <v>2326</v>
      </c>
      <c r="BU1875" s="190"/>
      <c r="BV1875" s="190"/>
      <c r="BW1875" s="249">
        <v>36880</v>
      </c>
      <c r="BX1875" s="249"/>
      <c r="BY1875" s="48" t="s">
        <v>451</v>
      </c>
      <c r="BZ1875" s="191">
        <v>35</v>
      </c>
      <c r="CA1875" s="43" t="s">
        <v>1396</v>
      </c>
      <c r="CD1875" s="124" t="s">
        <v>1397</v>
      </c>
      <c r="CE1875" s="43"/>
      <c r="CR1875" s="43" t="s">
        <v>751</v>
      </c>
      <c r="CU1875" s="192">
        <v>166.471</v>
      </c>
      <c r="CV1875" s="39" t="s">
        <v>1395</v>
      </c>
      <c r="CW1875" s="2"/>
      <c r="CX1875" s="193"/>
      <c r="CY1875" s="39" t="s">
        <v>2438</v>
      </c>
      <c r="CZ1875" s="192">
        <v>199.99299999999999</v>
      </c>
      <c r="DA1875" s="43" t="s">
        <v>2046</v>
      </c>
      <c r="DD1875" s="43" t="s">
        <v>1397</v>
      </c>
      <c r="DE1875" s="43"/>
      <c r="DF1875" s="43"/>
      <c r="DG1875" s="43"/>
      <c r="DH1875" s="43"/>
      <c r="DI1875" s="43"/>
      <c r="DJ1875" s="43"/>
      <c r="DK1875" s="43"/>
      <c r="DL1875" s="43"/>
      <c r="DM1875" s="43"/>
      <c r="DN1875" s="43"/>
      <c r="DO1875" s="43"/>
      <c r="DP1875" s="43"/>
      <c r="DQ1875" s="43"/>
      <c r="DR1875" s="124"/>
      <c r="DS1875" s="43"/>
    </row>
    <row r="1876" spans="1:123" s="39" customFormat="1" hidden="1" x14ac:dyDescent="0.2">
      <c r="A1876" s="44" t="str">
        <f t="shared" si="752"/>
        <v>Redfield</v>
      </c>
      <c r="B1876" s="44" t="str">
        <f t="shared" si="751"/>
        <v>1,1-Dichloroethylene</v>
      </c>
      <c r="C1876" s="38" t="s">
        <v>2587</v>
      </c>
      <c r="D1876" s="38" t="str">
        <f t="shared" si="759"/>
        <v>S</v>
      </c>
      <c r="E1876" s="189" t="s">
        <v>372</v>
      </c>
      <c r="F1876" s="155" t="str">
        <f t="shared" si="754"/>
        <v>Residence 291</v>
      </c>
      <c r="G1876" s="44" t="str">
        <f t="shared" si="753"/>
        <v>residential</v>
      </c>
      <c r="H1876" s="44" t="str">
        <f t="shared" si="769"/>
        <v>Basement</v>
      </c>
      <c r="I1876" s="38" t="str">
        <f t="shared" si="760"/>
        <v>Y</v>
      </c>
      <c r="J1876" s="38" t="str">
        <f t="shared" si="761"/>
        <v>Y</v>
      </c>
      <c r="K1876" s="38" t="str">
        <f t="shared" si="773"/>
        <v>Y</v>
      </c>
      <c r="L1876" s="44"/>
      <c r="M1876" s="38" t="str">
        <f t="shared" si="766"/>
        <v/>
      </c>
      <c r="N1876" s="38" t="str">
        <f t="shared" si="767"/>
        <v/>
      </c>
      <c r="O1876" s="38" t="str">
        <f t="shared" si="762"/>
        <v/>
      </c>
      <c r="P1876" s="44"/>
      <c r="Q1876" s="44"/>
      <c r="R1876" s="44"/>
      <c r="S1876" s="44"/>
      <c r="T1876" s="44"/>
      <c r="U1876" s="44"/>
      <c r="V1876" s="44"/>
      <c r="W1876" s="44"/>
      <c r="X1876" s="44"/>
      <c r="Y1876" s="38" t="str">
        <f t="shared" si="770"/>
        <v>Y</v>
      </c>
      <c r="Z1876" s="38" t="str">
        <f t="shared" si="771"/>
        <v>Y</v>
      </c>
      <c r="AA1876" s="38" t="str">
        <f t="shared" si="768"/>
        <v>Y</v>
      </c>
      <c r="AC1876" s="59"/>
      <c r="AD1876" s="204"/>
      <c r="AE1876" s="38"/>
      <c r="AF1876" s="38"/>
      <c r="AG1876" s="125">
        <f t="shared" si="763"/>
        <v>199.99299999999999</v>
      </c>
      <c r="AH1876" s="39">
        <v>11</v>
      </c>
      <c r="AI1876" s="123">
        <f t="shared" si="764"/>
        <v>131293.95148071897</v>
      </c>
      <c r="AM1876" s="40">
        <f t="shared" si="755"/>
        <v>22</v>
      </c>
      <c r="AN1876" s="39">
        <f t="shared" si="772"/>
        <v>0.8</v>
      </c>
      <c r="AO1876" s="204">
        <f t="shared" si="765"/>
        <v>1.6756293608263277E-4</v>
      </c>
      <c r="AP1876" s="204"/>
      <c r="AQ1876" s="59"/>
      <c r="AR1876" s="59"/>
      <c r="AS1876" s="115">
        <f t="shared" si="756"/>
        <v>1</v>
      </c>
      <c r="AT1876" s="115">
        <f t="shared" si="757"/>
        <v>0</v>
      </c>
      <c r="AU1876" s="115"/>
      <c r="AV1876" s="115"/>
      <c r="AY1876" s="115"/>
      <c r="AZ1876" s="115"/>
      <c r="BA1876" s="43">
        <v>49</v>
      </c>
      <c r="BB1876" s="43" t="s">
        <v>750</v>
      </c>
      <c r="BC1876" s="189" t="s">
        <v>1385</v>
      </c>
      <c r="BD1876" t="s">
        <v>225</v>
      </c>
      <c r="BE1876" s="37" t="s">
        <v>656</v>
      </c>
      <c r="BF1876" s="38"/>
      <c r="BG1876" s="43"/>
      <c r="BH1876" s="189" t="s">
        <v>2280</v>
      </c>
      <c r="BI1876" s="43" t="s">
        <v>1387</v>
      </c>
      <c r="BJ1876" s="43" t="s">
        <v>1388</v>
      </c>
      <c r="BK1876" s="189" t="s">
        <v>573</v>
      </c>
      <c r="BN1876" s="43"/>
      <c r="BO1876" s="43" t="s">
        <v>1395</v>
      </c>
      <c r="BP1876" s="48" t="s">
        <v>1406</v>
      </c>
      <c r="BS1876" s="43" t="s">
        <v>538</v>
      </c>
      <c r="BT1876" s="190" t="s">
        <v>2326</v>
      </c>
      <c r="BU1876" s="190"/>
      <c r="BV1876" s="190"/>
      <c r="BW1876" s="249">
        <v>36873</v>
      </c>
      <c r="BX1876" s="249"/>
      <c r="BY1876" s="48" t="s">
        <v>451</v>
      </c>
      <c r="BZ1876" s="191">
        <v>22</v>
      </c>
      <c r="CA1876" s="43" t="s">
        <v>1396</v>
      </c>
      <c r="CD1876" s="124" t="s">
        <v>1397</v>
      </c>
      <c r="CE1876" s="43"/>
      <c r="CR1876" s="43" t="s">
        <v>751</v>
      </c>
      <c r="CU1876" s="192">
        <v>188.298</v>
      </c>
      <c r="CV1876" s="39" t="s">
        <v>1395</v>
      </c>
      <c r="CW1876" s="2"/>
      <c r="CX1876" s="193"/>
      <c r="CY1876" s="39" t="s">
        <v>2438</v>
      </c>
      <c r="CZ1876" s="192">
        <v>199.99299999999999</v>
      </c>
      <c r="DA1876" s="43" t="s">
        <v>2046</v>
      </c>
      <c r="DD1876" s="43" t="s">
        <v>1397</v>
      </c>
      <c r="DE1876" s="43"/>
      <c r="DF1876" s="43"/>
      <c r="DG1876" s="43"/>
      <c r="DH1876" s="43"/>
      <c r="DI1876" s="43"/>
      <c r="DJ1876" s="43"/>
      <c r="DK1876" s="43"/>
      <c r="DL1876" s="43"/>
      <c r="DM1876" s="43"/>
      <c r="DN1876" s="43"/>
      <c r="DO1876" s="43"/>
      <c r="DP1876" s="43"/>
      <c r="DQ1876" s="43"/>
      <c r="DR1876" s="124"/>
      <c r="DS1876" s="43"/>
    </row>
    <row r="1877" spans="1:123" s="39" customFormat="1" hidden="1" x14ac:dyDescent="0.2">
      <c r="A1877" s="44" t="str">
        <f t="shared" si="752"/>
        <v>Redfield</v>
      </c>
      <c r="B1877" s="44" t="str">
        <f t="shared" si="751"/>
        <v>1,1-Dichloroethylene</v>
      </c>
      <c r="C1877" s="38" t="s">
        <v>2587</v>
      </c>
      <c r="D1877" s="38" t="str">
        <f t="shared" si="759"/>
        <v>S</v>
      </c>
      <c r="E1877" s="189" t="s">
        <v>372</v>
      </c>
      <c r="F1877" s="155" t="str">
        <f t="shared" si="754"/>
        <v>Residence 292</v>
      </c>
      <c r="G1877" s="44" t="str">
        <f t="shared" si="753"/>
        <v>residential</v>
      </c>
      <c r="H1877" s="44" t="str">
        <f t="shared" si="769"/>
        <v>Crawlspace</v>
      </c>
      <c r="I1877" s="38" t="str">
        <f t="shared" si="760"/>
        <v>Y</v>
      </c>
      <c r="J1877" s="38" t="str">
        <f t="shared" si="761"/>
        <v>Y</v>
      </c>
      <c r="K1877" s="38" t="str">
        <f t="shared" si="773"/>
        <v>Y</v>
      </c>
      <c r="L1877" s="44"/>
      <c r="M1877" s="38" t="str">
        <f t="shared" si="766"/>
        <v/>
      </c>
      <c r="N1877" s="38" t="str">
        <f t="shared" si="767"/>
        <v/>
      </c>
      <c r="O1877" s="38" t="str">
        <f t="shared" si="762"/>
        <v/>
      </c>
      <c r="P1877" s="44"/>
      <c r="Q1877" s="44"/>
      <c r="R1877" s="44"/>
      <c r="S1877" s="44"/>
      <c r="T1877" s="44"/>
      <c r="U1877" s="44"/>
      <c r="V1877" s="44"/>
      <c r="W1877" s="44"/>
      <c r="X1877" s="44"/>
      <c r="Y1877" s="38" t="str">
        <f t="shared" si="770"/>
        <v>Y</v>
      </c>
      <c r="Z1877" s="38" t="str">
        <f t="shared" si="771"/>
        <v>Y</v>
      </c>
      <c r="AA1877" s="38" t="str">
        <f t="shared" si="768"/>
        <v>Y</v>
      </c>
      <c r="AC1877" s="59"/>
      <c r="AD1877" s="204"/>
      <c r="AE1877" s="38"/>
      <c r="AF1877" s="38"/>
      <c r="AG1877" s="125">
        <f t="shared" si="763"/>
        <v>199.99299999999999</v>
      </c>
      <c r="AH1877" s="39">
        <v>11</v>
      </c>
      <c r="AI1877" s="123">
        <f t="shared" si="764"/>
        <v>131293.95148071897</v>
      </c>
      <c r="AM1877" s="40">
        <f t="shared" si="755"/>
        <v>20</v>
      </c>
      <c r="AN1877" s="39">
        <f t="shared" si="772"/>
        <v>0.8</v>
      </c>
      <c r="AO1877" s="204">
        <f t="shared" si="765"/>
        <v>1.5232994189330251E-4</v>
      </c>
      <c r="AP1877" s="204"/>
      <c r="AQ1877" s="59"/>
      <c r="AR1877" s="59"/>
      <c r="AS1877" s="115">
        <f t="shared" si="756"/>
        <v>1</v>
      </c>
      <c r="AT1877" s="115">
        <f t="shared" si="757"/>
        <v>0</v>
      </c>
      <c r="AU1877" s="115"/>
      <c r="AV1877" s="115"/>
      <c r="AY1877" s="115"/>
      <c r="AZ1877" s="115"/>
      <c r="BA1877" s="43">
        <v>49</v>
      </c>
      <c r="BB1877" s="43" t="s">
        <v>750</v>
      </c>
      <c r="BC1877" s="189" t="s">
        <v>1385</v>
      </c>
      <c r="BD1877" t="s">
        <v>225</v>
      </c>
      <c r="BE1877" s="37" t="s">
        <v>656</v>
      </c>
      <c r="BF1877" s="38"/>
      <c r="BG1877" s="43"/>
      <c r="BH1877" s="189" t="s">
        <v>2281</v>
      </c>
      <c r="BI1877" s="43" t="s">
        <v>1387</v>
      </c>
      <c r="BJ1877" s="43" t="s">
        <v>1388</v>
      </c>
      <c r="BK1877" s="189" t="s">
        <v>1489</v>
      </c>
      <c r="BN1877" s="43"/>
      <c r="BO1877" s="43" t="s">
        <v>1395</v>
      </c>
      <c r="BP1877" s="48" t="s">
        <v>1406</v>
      </c>
      <c r="BS1877" s="43" t="s">
        <v>538</v>
      </c>
      <c r="BT1877" s="190" t="s">
        <v>2322</v>
      </c>
      <c r="BU1877" s="190"/>
      <c r="BV1877" s="190"/>
      <c r="BW1877" s="249">
        <v>36880</v>
      </c>
      <c r="BX1877" s="249"/>
      <c r="BY1877" s="48" t="s">
        <v>451</v>
      </c>
      <c r="BZ1877" s="191">
        <v>20</v>
      </c>
      <c r="CA1877" s="43" t="s">
        <v>1396</v>
      </c>
      <c r="CD1877" s="124" t="s">
        <v>1397</v>
      </c>
      <c r="CE1877" s="43"/>
      <c r="CR1877" s="43" t="s">
        <v>751</v>
      </c>
      <c r="CU1877" s="192">
        <v>220.697</v>
      </c>
      <c r="CV1877" s="39" t="s">
        <v>1395</v>
      </c>
      <c r="CW1877" s="2"/>
      <c r="CX1877" s="193"/>
      <c r="CY1877" s="39" t="s">
        <v>2438</v>
      </c>
      <c r="CZ1877" s="192">
        <v>199.99299999999999</v>
      </c>
      <c r="DA1877" s="43" t="s">
        <v>2046</v>
      </c>
      <c r="DD1877" s="43" t="s">
        <v>1397</v>
      </c>
      <c r="DE1877" s="43"/>
      <c r="DF1877" s="43"/>
      <c r="DG1877" s="43"/>
      <c r="DH1877" s="43"/>
      <c r="DI1877" s="43"/>
      <c r="DJ1877" s="43"/>
      <c r="DK1877" s="43"/>
      <c r="DL1877" s="43"/>
      <c r="DM1877" s="43"/>
      <c r="DN1877" s="43"/>
      <c r="DO1877" s="43"/>
      <c r="DP1877" s="43"/>
      <c r="DQ1877" s="43"/>
      <c r="DR1877" s="124"/>
      <c r="DS1877" s="43"/>
    </row>
    <row r="1878" spans="1:123" s="39" customFormat="1" hidden="1" x14ac:dyDescent="0.2">
      <c r="A1878" s="44" t="str">
        <f t="shared" si="752"/>
        <v>Redfield</v>
      </c>
      <c r="B1878" s="44" t="str">
        <f t="shared" si="751"/>
        <v>1,1-Dichloroethylene</v>
      </c>
      <c r="C1878" s="38" t="s">
        <v>2587</v>
      </c>
      <c r="D1878" s="38" t="str">
        <f t="shared" si="759"/>
        <v>S</v>
      </c>
      <c r="E1878" s="189" t="s">
        <v>372</v>
      </c>
      <c r="F1878" s="155" t="str">
        <f t="shared" si="754"/>
        <v>Residence 293</v>
      </c>
      <c r="G1878" s="44" t="str">
        <f t="shared" si="753"/>
        <v>residential</v>
      </c>
      <c r="H1878" s="44" t="str">
        <f t="shared" si="769"/>
        <v>Crawlspace</v>
      </c>
      <c r="I1878" s="38" t="str">
        <f t="shared" si="760"/>
        <v>Y</v>
      </c>
      <c r="J1878" s="38" t="str">
        <f t="shared" si="761"/>
        <v>Y</v>
      </c>
      <c r="K1878" s="38" t="str">
        <f t="shared" si="773"/>
        <v>Y</v>
      </c>
      <c r="L1878" s="44"/>
      <c r="M1878" s="38" t="str">
        <f t="shared" si="766"/>
        <v/>
      </c>
      <c r="N1878" s="38" t="str">
        <f t="shared" si="767"/>
        <v/>
      </c>
      <c r="O1878" s="38" t="str">
        <f t="shared" si="762"/>
        <v/>
      </c>
      <c r="P1878" s="44"/>
      <c r="Q1878" s="44"/>
      <c r="R1878" s="44"/>
      <c r="S1878" s="44"/>
      <c r="T1878" s="44"/>
      <c r="U1878" s="44"/>
      <c r="V1878" s="44"/>
      <c r="W1878" s="44"/>
      <c r="X1878" s="44"/>
      <c r="Y1878" s="38" t="str">
        <f t="shared" si="770"/>
        <v>Y</v>
      </c>
      <c r="Z1878" s="38" t="str">
        <f t="shared" si="771"/>
        <v>Y</v>
      </c>
      <c r="AA1878" s="38" t="str">
        <f t="shared" si="768"/>
        <v>Y</v>
      </c>
      <c r="AC1878" s="59"/>
      <c r="AD1878" s="204"/>
      <c r="AE1878" s="38"/>
      <c r="AF1878" s="38"/>
      <c r="AG1878" s="125">
        <f t="shared" si="763"/>
        <v>199.99299999999999</v>
      </c>
      <c r="AH1878" s="39">
        <v>11</v>
      </c>
      <c r="AI1878" s="123">
        <f t="shared" si="764"/>
        <v>131293.95148071897</v>
      </c>
      <c r="AM1878" s="40">
        <f t="shared" si="755"/>
        <v>4.5999999046325604</v>
      </c>
      <c r="AN1878" s="39">
        <f t="shared" si="772"/>
        <v>0.8</v>
      </c>
      <c r="AO1878" s="204">
        <f t="shared" si="765"/>
        <v>3.503588590909375E-5</v>
      </c>
      <c r="AP1878" s="204"/>
      <c r="AQ1878" s="59"/>
      <c r="AR1878" s="59"/>
      <c r="AS1878" s="115">
        <f t="shared" si="756"/>
        <v>1</v>
      </c>
      <c r="AT1878" s="115">
        <f t="shared" si="757"/>
        <v>0</v>
      </c>
      <c r="AU1878" s="115"/>
      <c r="AV1878" s="115"/>
      <c r="AY1878" s="115"/>
      <c r="AZ1878" s="115"/>
      <c r="BA1878" s="43">
        <v>49</v>
      </c>
      <c r="BB1878" s="43" t="s">
        <v>750</v>
      </c>
      <c r="BC1878" s="189" t="s">
        <v>1385</v>
      </c>
      <c r="BD1878" t="s">
        <v>225</v>
      </c>
      <c r="BE1878" s="37" t="s">
        <v>656</v>
      </c>
      <c r="BF1878" s="38"/>
      <c r="BG1878" s="43"/>
      <c r="BH1878" s="189" t="s">
        <v>2282</v>
      </c>
      <c r="BI1878" s="43" t="s">
        <v>1387</v>
      </c>
      <c r="BJ1878" s="43" t="s">
        <v>1388</v>
      </c>
      <c r="BK1878" s="189" t="s">
        <v>1489</v>
      </c>
      <c r="BN1878" s="43"/>
      <c r="BO1878" s="43" t="s">
        <v>1395</v>
      </c>
      <c r="BP1878" s="48" t="s">
        <v>1406</v>
      </c>
      <c r="BS1878" s="43" t="s">
        <v>538</v>
      </c>
      <c r="BT1878" s="190" t="s">
        <v>2322</v>
      </c>
      <c r="BU1878" s="190"/>
      <c r="BV1878" s="190"/>
      <c r="BW1878" s="249">
        <v>36928</v>
      </c>
      <c r="BX1878" s="249"/>
      <c r="BY1878" s="48" t="s">
        <v>451</v>
      </c>
      <c r="BZ1878" s="191">
        <v>4.5999999046325604</v>
      </c>
      <c r="CA1878" s="43" t="s">
        <v>1396</v>
      </c>
      <c r="CD1878" s="124" t="s">
        <v>1397</v>
      </c>
      <c r="CE1878" s="43"/>
      <c r="CR1878" s="43" t="s">
        <v>751</v>
      </c>
      <c r="CU1878" s="192">
        <v>278.89400000000001</v>
      </c>
      <c r="CV1878" s="39" t="s">
        <v>1395</v>
      </c>
      <c r="CW1878" s="2"/>
      <c r="CX1878" s="193"/>
      <c r="CY1878" s="39" t="s">
        <v>2438</v>
      </c>
      <c r="CZ1878" s="192">
        <v>199.99299999999999</v>
      </c>
      <c r="DA1878" s="43" t="s">
        <v>2046</v>
      </c>
      <c r="DD1878" s="43" t="s">
        <v>1397</v>
      </c>
      <c r="DE1878" s="43"/>
      <c r="DF1878" s="43"/>
      <c r="DG1878" s="43"/>
      <c r="DH1878" s="43"/>
      <c r="DI1878" s="43"/>
      <c r="DJ1878" s="43"/>
      <c r="DK1878" s="43"/>
      <c r="DL1878" s="43"/>
      <c r="DM1878" s="43"/>
      <c r="DN1878" s="43"/>
      <c r="DO1878" s="43"/>
      <c r="DP1878" s="43"/>
      <c r="DQ1878" s="43"/>
      <c r="DR1878" s="124"/>
      <c r="DS1878" s="43"/>
    </row>
    <row r="1879" spans="1:123" s="39" customFormat="1" hidden="1" x14ac:dyDescent="0.2">
      <c r="A1879" s="44" t="str">
        <f t="shared" si="752"/>
        <v>Redfield</v>
      </c>
      <c r="B1879" s="44" t="str">
        <f t="shared" si="751"/>
        <v>1,1-Dichloroethylene</v>
      </c>
      <c r="C1879" s="38" t="s">
        <v>2587</v>
      </c>
      <c r="D1879" s="38" t="str">
        <f t="shared" si="759"/>
        <v>S</v>
      </c>
      <c r="E1879" s="189" t="s">
        <v>372</v>
      </c>
      <c r="F1879" s="155" t="str">
        <f t="shared" si="754"/>
        <v>Residence 294</v>
      </c>
      <c r="G1879" s="44" t="str">
        <f t="shared" si="753"/>
        <v>residential</v>
      </c>
      <c r="H1879" s="44" t="str">
        <f t="shared" si="769"/>
        <v>Crawlspace</v>
      </c>
      <c r="I1879" s="38" t="str">
        <f t="shared" si="760"/>
        <v>Y</v>
      </c>
      <c r="J1879" s="38" t="str">
        <f t="shared" si="761"/>
        <v>Y</v>
      </c>
      <c r="K1879" s="38" t="str">
        <f t="shared" si="773"/>
        <v>Y</v>
      </c>
      <c r="L1879" s="44"/>
      <c r="M1879" s="38" t="str">
        <f t="shared" si="766"/>
        <v/>
      </c>
      <c r="N1879" s="38" t="str">
        <f t="shared" si="767"/>
        <v/>
      </c>
      <c r="O1879" s="38" t="str">
        <f t="shared" si="762"/>
        <v/>
      </c>
      <c r="P1879" s="44"/>
      <c r="Q1879" s="44"/>
      <c r="R1879" s="44"/>
      <c r="S1879" s="44"/>
      <c r="T1879" s="44"/>
      <c r="U1879" s="44"/>
      <c r="V1879" s="44"/>
      <c r="W1879" s="44"/>
      <c r="X1879" s="44"/>
      <c r="Y1879" s="38" t="str">
        <f t="shared" si="770"/>
        <v>Y</v>
      </c>
      <c r="Z1879" s="38" t="str">
        <f t="shared" si="771"/>
        <v>Y</v>
      </c>
      <c r="AA1879" s="38" t="str">
        <f t="shared" si="768"/>
        <v>Y</v>
      </c>
      <c r="AC1879" s="59"/>
      <c r="AD1879" s="204"/>
      <c r="AE1879" s="38"/>
      <c r="AF1879" s="38"/>
      <c r="AG1879" s="125">
        <f t="shared" si="763"/>
        <v>199.99299999999999</v>
      </c>
      <c r="AH1879" s="39">
        <v>11</v>
      </c>
      <c r="AI1879" s="123">
        <f t="shared" si="764"/>
        <v>131293.95148071897</v>
      </c>
      <c r="AM1879" s="40">
        <f t="shared" si="755"/>
        <v>6.5</v>
      </c>
      <c r="AN1879" s="39">
        <f t="shared" si="772"/>
        <v>0.8</v>
      </c>
      <c r="AO1879" s="204">
        <f t="shared" si="765"/>
        <v>4.9507231115323316E-5</v>
      </c>
      <c r="AP1879" s="204"/>
      <c r="AQ1879" s="59"/>
      <c r="AR1879" s="59"/>
      <c r="AS1879" s="115">
        <f t="shared" si="756"/>
        <v>1</v>
      </c>
      <c r="AT1879" s="115">
        <f t="shared" si="757"/>
        <v>0</v>
      </c>
      <c r="AU1879" s="115"/>
      <c r="AV1879" s="115"/>
      <c r="AY1879" s="115"/>
      <c r="AZ1879" s="115"/>
      <c r="BA1879" s="43">
        <v>49</v>
      </c>
      <c r="BB1879" s="43" t="s">
        <v>750</v>
      </c>
      <c r="BC1879" s="189" t="s">
        <v>1385</v>
      </c>
      <c r="BD1879" t="s">
        <v>225</v>
      </c>
      <c r="BE1879" s="37" t="s">
        <v>656</v>
      </c>
      <c r="BF1879" s="38"/>
      <c r="BG1879" s="43"/>
      <c r="BH1879" s="189" t="s">
        <v>2283</v>
      </c>
      <c r="BI1879" s="43" t="s">
        <v>1387</v>
      </c>
      <c r="BJ1879" s="43" t="s">
        <v>1388</v>
      </c>
      <c r="BK1879" s="189" t="s">
        <v>1489</v>
      </c>
      <c r="BN1879" s="43"/>
      <c r="BO1879" s="43" t="s">
        <v>1395</v>
      </c>
      <c r="BP1879" s="48" t="s">
        <v>1406</v>
      </c>
      <c r="BS1879" s="43" t="s">
        <v>538</v>
      </c>
      <c r="BT1879" s="190" t="s">
        <v>2322</v>
      </c>
      <c r="BU1879" s="190"/>
      <c r="BV1879" s="190"/>
      <c r="BW1879" s="249">
        <v>36880</v>
      </c>
      <c r="BX1879" s="249"/>
      <c r="BY1879" s="48" t="s">
        <v>451</v>
      </c>
      <c r="BZ1879" s="191">
        <v>6.5</v>
      </c>
      <c r="CA1879" s="43" t="s">
        <v>1396</v>
      </c>
      <c r="CD1879" s="124" t="s">
        <v>1397</v>
      </c>
      <c r="CE1879" s="43"/>
      <c r="CR1879" s="43" t="s">
        <v>751</v>
      </c>
      <c r="CU1879" s="192">
        <v>339.41199999999998</v>
      </c>
      <c r="CV1879" s="39" t="s">
        <v>1395</v>
      </c>
      <c r="CW1879" s="2"/>
      <c r="CX1879" s="193"/>
      <c r="CY1879" s="39" t="s">
        <v>2438</v>
      </c>
      <c r="CZ1879" s="192">
        <v>199.99299999999999</v>
      </c>
      <c r="DA1879" s="43" t="s">
        <v>2046</v>
      </c>
      <c r="DD1879" s="43" t="s">
        <v>1397</v>
      </c>
      <c r="DE1879" s="43"/>
      <c r="DF1879" s="43"/>
      <c r="DG1879" s="43"/>
      <c r="DH1879" s="43"/>
      <c r="DI1879" s="43"/>
      <c r="DJ1879" s="43"/>
      <c r="DK1879" s="43"/>
      <c r="DL1879" s="43"/>
      <c r="DM1879" s="43"/>
      <c r="DN1879" s="43"/>
      <c r="DO1879" s="43"/>
      <c r="DP1879" s="43"/>
      <c r="DQ1879" s="43"/>
      <c r="DR1879" s="124"/>
      <c r="DS1879" s="43"/>
    </row>
    <row r="1880" spans="1:123" s="39" customFormat="1" hidden="1" x14ac:dyDescent="0.2">
      <c r="A1880" s="44" t="str">
        <f t="shared" si="752"/>
        <v>Redfield</v>
      </c>
      <c r="B1880" s="44" t="str">
        <f t="shared" si="751"/>
        <v>1,1-Dichloroethylene</v>
      </c>
      <c r="C1880" s="38" t="s">
        <v>2587</v>
      </c>
      <c r="D1880" s="38" t="str">
        <f t="shared" si="759"/>
        <v>S</v>
      </c>
      <c r="E1880" s="189" t="s">
        <v>372</v>
      </c>
      <c r="F1880" s="155" t="str">
        <f t="shared" si="754"/>
        <v>Residence 295</v>
      </c>
      <c r="G1880" s="44" t="str">
        <f t="shared" si="753"/>
        <v>residential</v>
      </c>
      <c r="H1880" s="44" t="str">
        <f t="shared" si="769"/>
        <v>Crawlspace</v>
      </c>
      <c r="I1880" s="38" t="str">
        <f t="shared" si="760"/>
        <v>Y</v>
      </c>
      <c r="J1880" s="38" t="str">
        <f t="shared" si="761"/>
        <v>Y</v>
      </c>
      <c r="K1880" s="38" t="str">
        <f t="shared" si="773"/>
        <v>Y</v>
      </c>
      <c r="L1880" s="44"/>
      <c r="M1880" s="38" t="str">
        <f t="shared" si="766"/>
        <v/>
      </c>
      <c r="N1880" s="38" t="str">
        <f t="shared" si="767"/>
        <v/>
      </c>
      <c r="O1880" s="38" t="str">
        <f t="shared" si="762"/>
        <v/>
      </c>
      <c r="P1880" s="44"/>
      <c r="Q1880" s="44"/>
      <c r="R1880" s="44"/>
      <c r="S1880" s="44"/>
      <c r="T1880" s="44"/>
      <c r="U1880" s="44"/>
      <c r="V1880" s="44"/>
      <c r="W1880" s="44"/>
      <c r="X1880" s="44"/>
      <c r="Y1880" s="38" t="str">
        <f t="shared" si="770"/>
        <v>Y</v>
      </c>
      <c r="Z1880" s="38" t="str">
        <f t="shared" si="771"/>
        <v>Y</v>
      </c>
      <c r="AA1880" s="38" t="str">
        <f t="shared" si="768"/>
        <v>Y</v>
      </c>
      <c r="AC1880" s="59"/>
      <c r="AD1880" s="204"/>
      <c r="AE1880" s="38"/>
      <c r="AF1880" s="38"/>
      <c r="AG1880" s="125">
        <f t="shared" si="763"/>
        <v>199.99299999999999</v>
      </c>
      <c r="AH1880" s="39">
        <v>11</v>
      </c>
      <c r="AI1880" s="123">
        <f t="shared" si="764"/>
        <v>131293.95148071897</v>
      </c>
      <c r="AM1880" s="40">
        <f t="shared" si="755"/>
        <v>9.6000003814697195</v>
      </c>
      <c r="AN1880" s="39">
        <f t="shared" si="772"/>
        <v>0.8</v>
      </c>
      <c r="AO1880" s="204">
        <f t="shared" si="765"/>
        <v>7.3118375014248212E-5</v>
      </c>
      <c r="AP1880" s="204"/>
      <c r="AQ1880" s="59"/>
      <c r="AR1880" s="59"/>
      <c r="AS1880" s="115">
        <f t="shared" si="756"/>
        <v>1</v>
      </c>
      <c r="AT1880" s="115">
        <f t="shared" si="757"/>
        <v>0</v>
      </c>
      <c r="AU1880" s="115"/>
      <c r="AV1880" s="115"/>
      <c r="AY1880" s="115"/>
      <c r="AZ1880" s="115"/>
      <c r="BA1880" s="43">
        <v>49</v>
      </c>
      <c r="BB1880" s="43" t="s">
        <v>750</v>
      </c>
      <c r="BC1880" s="189" t="s">
        <v>1385</v>
      </c>
      <c r="BD1880" t="s">
        <v>225</v>
      </c>
      <c r="BE1880" s="37" t="s">
        <v>656</v>
      </c>
      <c r="BF1880" s="38"/>
      <c r="BG1880" s="43"/>
      <c r="BH1880" s="189" t="s">
        <v>2284</v>
      </c>
      <c r="BI1880" s="43" t="s">
        <v>1387</v>
      </c>
      <c r="BJ1880" s="43" t="s">
        <v>1388</v>
      </c>
      <c r="BK1880" s="189" t="s">
        <v>1489</v>
      </c>
      <c r="BN1880" s="43"/>
      <c r="BO1880" s="43" t="s">
        <v>1395</v>
      </c>
      <c r="BP1880" s="48" t="s">
        <v>1406</v>
      </c>
      <c r="BS1880" s="43" t="s">
        <v>538</v>
      </c>
      <c r="BT1880" s="190" t="s">
        <v>2325</v>
      </c>
      <c r="BU1880" s="190"/>
      <c r="BV1880" s="190"/>
      <c r="BW1880" s="249">
        <v>37586</v>
      </c>
      <c r="BX1880" s="249"/>
      <c r="BY1880" s="48" t="s">
        <v>451</v>
      </c>
      <c r="BZ1880" s="191">
        <v>9.6000003814697195</v>
      </c>
      <c r="CA1880" s="43" t="s">
        <v>1396</v>
      </c>
      <c r="CD1880" s="124" t="s">
        <v>1397</v>
      </c>
      <c r="CE1880" s="43"/>
      <c r="CR1880" s="43" t="s">
        <v>751</v>
      </c>
      <c r="CU1880" s="192">
        <v>391.09399999999999</v>
      </c>
      <c r="CV1880" s="39" t="s">
        <v>1395</v>
      </c>
      <c r="CW1880" s="2"/>
      <c r="CX1880" s="193"/>
      <c r="CY1880" s="39" t="s">
        <v>2438</v>
      </c>
      <c r="CZ1880" s="192">
        <v>199.99299999999999</v>
      </c>
      <c r="DA1880" s="43" t="s">
        <v>2046</v>
      </c>
      <c r="DD1880" s="43" t="s">
        <v>1397</v>
      </c>
      <c r="DE1880" s="43"/>
      <c r="DF1880" s="43"/>
      <c r="DG1880" s="43"/>
      <c r="DH1880" s="43"/>
      <c r="DI1880" s="43"/>
      <c r="DJ1880" s="43"/>
      <c r="DK1880" s="43"/>
      <c r="DL1880" s="43"/>
      <c r="DM1880" s="43"/>
      <c r="DN1880" s="43"/>
      <c r="DO1880" s="43"/>
      <c r="DP1880" s="43"/>
      <c r="DQ1880" s="43"/>
      <c r="DR1880" s="124"/>
      <c r="DS1880" s="43"/>
    </row>
    <row r="1881" spans="1:123" s="39" customFormat="1" hidden="1" x14ac:dyDescent="0.2">
      <c r="A1881" s="44" t="str">
        <f t="shared" si="752"/>
        <v>Redfield</v>
      </c>
      <c r="B1881" s="44" t="str">
        <f t="shared" si="751"/>
        <v>1,1-Dichloroethylene</v>
      </c>
      <c r="C1881" s="38" t="s">
        <v>2587</v>
      </c>
      <c r="D1881" s="38" t="str">
        <f t="shared" si="759"/>
        <v>S</v>
      </c>
      <c r="E1881" s="189" t="s">
        <v>372</v>
      </c>
      <c r="F1881" s="155" t="str">
        <f t="shared" si="754"/>
        <v>Residence 296</v>
      </c>
      <c r="G1881" s="44" t="str">
        <f t="shared" si="753"/>
        <v>residential</v>
      </c>
      <c r="H1881" s="44" t="str">
        <f t="shared" si="769"/>
        <v>Crawlspace</v>
      </c>
      <c r="I1881" s="38" t="str">
        <f t="shared" si="760"/>
        <v>Y</v>
      </c>
      <c r="J1881" s="38" t="str">
        <f t="shared" si="761"/>
        <v>Y</v>
      </c>
      <c r="K1881" s="38" t="str">
        <f t="shared" si="773"/>
        <v>Y</v>
      </c>
      <c r="L1881" s="44"/>
      <c r="M1881" s="38" t="str">
        <f t="shared" si="766"/>
        <v/>
      </c>
      <c r="N1881" s="38" t="str">
        <f t="shared" si="767"/>
        <v/>
      </c>
      <c r="O1881" s="38" t="str">
        <f t="shared" si="762"/>
        <v/>
      </c>
      <c r="P1881" s="44"/>
      <c r="Q1881" s="44"/>
      <c r="R1881" s="44"/>
      <c r="S1881" s="44"/>
      <c r="T1881" s="44"/>
      <c r="U1881" s="44"/>
      <c r="V1881" s="44"/>
      <c r="W1881" s="44"/>
      <c r="X1881" s="44"/>
      <c r="Y1881" s="38" t="str">
        <f t="shared" si="770"/>
        <v>Y</v>
      </c>
      <c r="Z1881" s="38" t="str">
        <f t="shared" si="771"/>
        <v>Y</v>
      </c>
      <c r="AA1881" s="38" t="str">
        <f t="shared" si="768"/>
        <v>Y</v>
      </c>
      <c r="AC1881" s="59"/>
      <c r="AD1881" s="204"/>
      <c r="AE1881" s="38"/>
      <c r="AF1881" s="38"/>
      <c r="AG1881" s="125">
        <f t="shared" si="763"/>
        <v>199.99299999999999</v>
      </c>
      <c r="AH1881" s="39">
        <v>11</v>
      </c>
      <c r="AI1881" s="123">
        <f t="shared" si="764"/>
        <v>131293.95148071897</v>
      </c>
      <c r="AM1881" s="40">
        <f t="shared" si="755"/>
        <v>15</v>
      </c>
      <c r="AN1881" s="39">
        <f t="shared" si="772"/>
        <v>0.8</v>
      </c>
      <c r="AO1881" s="204">
        <f t="shared" si="765"/>
        <v>1.1424745641997688E-4</v>
      </c>
      <c r="AP1881" s="204"/>
      <c r="AQ1881" s="59"/>
      <c r="AR1881" s="59"/>
      <c r="AS1881" s="115">
        <f t="shared" si="756"/>
        <v>1</v>
      </c>
      <c r="AT1881" s="115">
        <f t="shared" si="757"/>
        <v>0</v>
      </c>
      <c r="AU1881" s="115"/>
      <c r="AV1881" s="115"/>
      <c r="AY1881" s="115"/>
      <c r="AZ1881" s="115"/>
      <c r="BA1881" s="43">
        <v>49</v>
      </c>
      <c r="BB1881" s="43" t="s">
        <v>750</v>
      </c>
      <c r="BC1881" s="189" t="s">
        <v>1385</v>
      </c>
      <c r="BD1881" t="s">
        <v>225</v>
      </c>
      <c r="BE1881" s="37" t="s">
        <v>656</v>
      </c>
      <c r="BF1881" s="38"/>
      <c r="BG1881" s="43"/>
      <c r="BH1881" s="189" t="s">
        <v>2285</v>
      </c>
      <c r="BI1881" s="43" t="s">
        <v>1387</v>
      </c>
      <c r="BJ1881" s="43" t="s">
        <v>1388</v>
      </c>
      <c r="BK1881" s="189" t="s">
        <v>1489</v>
      </c>
      <c r="BN1881" s="43"/>
      <c r="BO1881" s="43" t="s">
        <v>1395</v>
      </c>
      <c r="BP1881" s="48" t="s">
        <v>1406</v>
      </c>
      <c r="BS1881" s="43" t="s">
        <v>538</v>
      </c>
      <c r="BT1881" s="190" t="s">
        <v>2329</v>
      </c>
      <c r="BU1881" s="190"/>
      <c r="BV1881" s="190"/>
      <c r="BW1881" s="249">
        <v>37006</v>
      </c>
      <c r="BX1881" s="249"/>
      <c r="BY1881" s="48" t="s">
        <v>451</v>
      </c>
      <c r="BZ1881" s="191">
        <v>15</v>
      </c>
      <c r="CA1881" s="43" t="s">
        <v>1396</v>
      </c>
      <c r="CD1881" s="124" t="s">
        <v>1397</v>
      </c>
      <c r="CE1881" s="43"/>
      <c r="CR1881" s="43" t="s">
        <v>751</v>
      </c>
      <c r="CU1881" s="192">
        <v>337.82400000000001</v>
      </c>
      <c r="CV1881" s="39" t="s">
        <v>1395</v>
      </c>
      <c r="CW1881" s="2"/>
      <c r="CX1881" s="193"/>
      <c r="CY1881" s="39" t="s">
        <v>2438</v>
      </c>
      <c r="CZ1881" s="192">
        <v>199.99299999999999</v>
      </c>
      <c r="DA1881" s="43" t="s">
        <v>2046</v>
      </c>
      <c r="DD1881" s="43" t="s">
        <v>1397</v>
      </c>
      <c r="DE1881" s="43"/>
      <c r="DF1881" s="43"/>
      <c r="DG1881" s="43"/>
      <c r="DH1881" s="43"/>
      <c r="DI1881" s="43"/>
      <c r="DJ1881" s="43"/>
      <c r="DK1881" s="43"/>
      <c r="DL1881" s="43"/>
      <c r="DM1881" s="43"/>
      <c r="DN1881" s="43"/>
      <c r="DO1881" s="43"/>
      <c r="DP1881" s="43"/>
      <c r="DQ1881" s="43"/>
      <c r="DR1881" s="124"/>
      <c r="DS1881" s="43"/>
    </row>
    <row r="1882" spans="1:123" s="39" customFormat="1" hidden="1" x14ac:dyDescent="0.2">
      <c r="A1882" s="44" t="str">
        <f t="shared" si="752"/>
        <v>Redfield</v>
      </c>
      <c r="B1882" s="44" t="str">
        <f t="shared" si="751"/>
        <v>1,1-Dichloroethylene</v>
      </c>
      <c r="C1882" s="38" t="s">
        <v>2587</v>
      </c>
      <c r="D1882" s="38" t="str">
        <f t="shared" si="759"/>
        <v>S</v>
      </c>
      <c r="E1882" s="189" t="s">
        <v>372</v>
      </c>
      <c r="F1882" s="155" t="str">
        <f t="shared" si="754"/>
        <v>Residence 297</v>
      </c>
      <c r="G1882" s="44" t="str">
        <f t="shared" si="753"/>
        <v>residential</v>
      </c>
      <c r="H1882" s="44" t="str">
        <f t="shared" si="769"/>
        <v>Crawlspace</v>
      </c>
      <c r="I1882" s="38" t="str">
        <f t="shared" si="760"/>
        <v>Y</v>
      </c>
      <c r="J1882" s="38" t="str">
        <f t="shared" si="761"/>
        <v>Y</v>
      </c>
      <c r="K1882" s="38" t="str">
        <f t="shared" si="773"/>
        <v>Y</v>
      </c>
      <c r="L1882" s="44"/>
      <c r="M1882" s="38" t="str">
        <f t="shared" si="766"/>
        <v/>
      </c>
      <c r="N1882" s="38" t="str">
        <f t="shared" si="767"/>
        <v/>
      </c>
      <c r="O1882" s="38" t="str">
        <f t="shared" si="762"/>
        <v/>
      </c>
      <c r="P1882" s="44"/>
      <c r="Q1882" s="44"/>
      <c r="R1882" s="44"/>
      <c r="S1882" s="44"/>
      <c r="T1882" s="44"/>
      <c r="U1882" s="44"/>
      <c r="V1882" s="44"/>
      <c r="W1882" s="44"/>
      <c r="X1882" s="44"/>
      <c r="Y1882" s="38" t="str">
        <f t="shared" si="770"/>
        <v>Y</v>
      </c>
      <c r="Z1882" s="38" t="str">
        <f t="shared" si="771"/>
        <v>Y</v>
      </c>
      <c r="AA1882" s="38" t="str">
        <f t="shared" si="768"/>
        <v>Y</v>
      </c>
      <c r="AC1882" s="59"/>
      <c r="AD1882" s="204"/>
      <c r="AE1882" s="38"/>
      <c r="AF1882" s="38"/>
      <c r="AG1882" s="125">
        <f t="shared" si="763"/>
        <v>199.99299999999999</v>
      </c>
      <c r="AH1882" s="39">
        <v>11</v>
      </c>
      <c r="AI1882" s="123">
        <f t="shared" si="764"/>
        <v>131293.95148071897</v>
      </c>
      <c r="AM1882" s="40">
        <f t="shared" si="755"/>
        <v>6.1999998092651296</v>
      </c>
      <c r="AN1882" s="39">
        <f t="shared" si="772"/>
        <v>0.8</v>
      </c>
      <c r="AO1882" s="204">
        <f t="shared" si="765"/>
        <v>4.7222280534192193E-5</v>
      </c>
      <c r="AP1882" s="204"/>
      <c r="AQ1882" s="59"/>
      <c r="AR1882" s="59"/>
      <c r="AS1882" s="115">
        <f t="shared" si="756"/>
        <v>1</v>
      </c>
      <c r="AT1882" s="115">
        <f t="shared" si="757"/>
        <v>0</v>
      </c>
      <c r="AU1882" s="115"/>
      <c r="AV1882" s="115"/>
      <c r="AY1882" s="115"/>
      <c r="AZ1882" s="115"/>
      <c r="BA1882" s="43">
        <v>49</v>
      </c>
      <c r="BB1882" s="43" t="s">
        <v>750</v>
      </c>
      <c r="BC1882" s="189" t="s">
        <v>1385</v>
      </c>
      <c r="BD1882" t="s">
        <v>225</v>
      </c>
      <c r="BE1882" s="37" t="s">
        <v>656</v>
      </c>
      <c r="BF1882" s="38"/>
      <c r="BG1882" s="43"/>
      <c r="BH1882" s="189" t="s">
        <v>2286</v>
      </c>
      <c r="BI1882" s="43" t="s">
        <v>1387</v>
      </c>
      <c r="BJ1882" s="43" t="s">
        <v>1388</v>
      </c>
      <c r="BK1882" s="189" t="s">
        <v>1489</v>
      </c>
      <c r="BN1882" s="43"/>
      <c r="BO1882" s="43" t="s">
        <v>1395</v>
      </c>
      <c r="BP1882" s="48" t="s">
        <v>1406</v>
      </c>
      <c r="BS1882" s="43" t="s">
        <v>538</v>
      </c>
      <c r="BT1882" s="190" t="s">
        <v>2322</v>
      </c>
      <c r="BU1882" s="190"/>
      <c r="BV1882" s="190"/>
      <c r="BW1882" s="249">
        <v>37020</v>
      </c>
      <c r="BX1882" s="249"/>
      <c r="BY1882" s="48" t="s">
        <v>451</v>
      </c>
      <c r="BZ1882" s="191">
        <v>6.1999998092651296</v>
      </c>
      <c r="CA1882" s="43" t="s">
        <v>1396</v>
      </c>
      <c r="CD1882" s="124" t="s">
        <v>1397</v>
      </c>
      <c r="CE1882" s="43"/>
      <c r="CR1882" s="43" t="s">
        <v>751</v>
      </c>
      <c r="CU1882" s="192">
        <v>290.15699999999998</v>
      </c>
      <c r="CV1882" s="39" t="s">
        <v>1395</v>
      </c>
      <c r="CW1882" s="2"/>
      <c r="CX1882" s="193"/>
      <c r="CY1882" s="39" t="s">
        <v>2438</v>
      </c>
      <c r="CZ1882" s="192">
        <v>199.99299999999999</v>
      </c>
      <c r="DA1882" s="43" t="s">
        <v>2046</v>
      </c>
      <c r="DD1882" s="43" t="s">
        <v>1397</v>
      </c>
      <c r="DE1882" s="43"/>
      <c r="DF1882" s="43"/>
      <c r="DG1882" s="43"/>
      <c r="DH1882" s="43"/>
      <c r="DI1882" s="43"/>
      <c r="DJ1882" s="43"/>
      <c r="DK1882" s="43"/>
      <c r="DL1882" s="43"/>
      <c r="DM1882" s="43"/>
      <c r="DN1882" s="43"/>
      <c r="DO1882" s="43"/>
      <c r="DP1882" s="43"/>
      <c r="DQ1882" s="43"/>
      <c r="DR1882" s="124"/>
      <c r="DS1882" s="43"/>
    </row>
    <row r="1883" spans="1:123" s="39" customFormat="1" hidden="1" x14ac:dyDescent="0.2">
      <c r="A1883" s="44" t="str">
        <f t="shared" si="752"/>
        <v>Redfield</v>
      </c>
      <c r="B1883" s="44" t="str">
        <f t="shared" si="751"/>
        <v>1,1-Dichloroethylene</v>
      </c>
      <c r="C1883" s="38" t="s">
        <v>2587</v>
      </c>
      <c r="D1883" s="38" t="str">
        <f t="shared" si="759"/>
        <v>S</v>
      </c>
      <c r="E1883" s="189" t="s">
        <v>372</v>
      </c>
      <c r="F1883" s="155" t="str">
        <f t="shared" si="754"/>
        <v>Residence 298</v>
      </c>
      <c r="G1883" s="44" t="str">
        <f t="shared" si="753"/>
        <v>residential</v>
      </c>
      <c r="H1883" s="44" t="str">
        <f t="shared" si="769"/>
        <v>Crawlspace</v>
      </c>
      <c r="I1883" s="38" t="str">
        <f t="shared" si="760"/>
        <v>Y</v>
      </c>
      <c r="J1883" s="38" t="str">
        <f t="shared" si="761"/>
        <v>Y</v>
      </c>
      <c r="K1883" s="38" t="str">
        <f t="shared" si="773"/>
        <v>Y</v>
      </c>
      <c r="L1883" s="44"/>
      <c r="M1883" s="38" t="str">
        <f t="shared" si="766"/>
        <v/>
      </c>
      <c r="N1883" s="38" t="str">
        <f t="shared" si="767"/>
        <v/>
      </c>
      <c r="O1883" s="38" t="str">
        <f t="shared" si="762"/>
        <v/>
      </c>
      <c r="P1883" s="44"/>
      <c r="Q1883" s="44"/>
      <c r="R1883" s="44"/>
      <c r="S1883" s="44"/>
      <c r="T1883" s="44"/>
      <c r="U1883" s="44"/>
      <c r="V1883" s="44"/>
      <c r="W1883" s="44"/>
      <c r="X1883" s="44"/>
      <c r="Y1883" s="38" t="str">
        <f t="shared" si="770"/>
        <v>Y</v>
      </c>
      <c r="Z1883" s="38" t="str">
        <f t="shared" si="771"/>
        <v>Y</v>
      </c>
      <c r="AA1883" s="38" t="str">
        <f t="shared" si="768"/>
        <v>Y</v>
      </c>
      <c r="AC1883" s="59"/>
      <c r="AD1883" s="204"/>
      <c r="AE1883" s="38"/>
      <c r="AF1883" s="38"/>
      <c r="AG1883" s="125">
        <f t="shared" si="763"/>
        <v>199.99299999999999</v>
      </c>
      <c r="AH1883" s="39">
        <v>11</v>
      </c>
      <c r="AI1883" s="123">
        <f t="shared" si="764"/>
        <v>131293.95148071897</v>
      </c>
      <c r="AM1883" s="40">
        <f t="shared" si="755"/>
        <v>46</v>
      </c>
      <c r="AN1883" s="39">
        <f t="shared" si="772"/>
        <v>0.8</v>
      </c>
      <c r="AO1883" s="204">
        <f t="shared" si="765"/>
        <v>3.5035886635459575E-4</v>
      </c>
      <c r="AP1883" s="204"/>
      <c r="AQ1883" s="59"/>
      <c r="AR1883" s="59"/>
      <c r="AS1883" s="115">
        <f t="shared" si="756"/>
        <v>1</v>
      </c>
      <c r="AT1883" s="115">
        <f t="shared" si="757"/>
        <v>0</v>
      </c>
      <c r="AU1883" s="115"/>
      <c r="AV1883" s="115"/>
      <c r="AY1883" s="115"/>
      <c r="AZ1883" s="115"/>
      <c r="BA1883" s="43">
        <v>49</v>
      </c>
      <c r="BB1883" s="43" t="s">
        <v>750</v>
      </c>
      <c r="BC1883" s="189" t="s">
        <v>1385</v>
      </c>
      <c r="BD1883" t="s">
        <v>225</v>
      </c>
      <c r="BE1883" s="37" t="s">
        <v>656</v>
      </c>
      <c r="BF1883" s="38"/>
      <c r="BG1883" s="43"/>
      <c r="BH1883" s="189" t="s">
        <v>2287</v>
      </c>
      <c r="BI1883" s="43" t="s">
        <v>1387</v>
      </c>
      <c r="BJ1883" s="43" t="s">
        <v>1388</v>
      </c>
      <c r="BK1883" s="189" t="s">
        <v>1489</v>
      </c>
      <c r="BN1883" s="43"/>
      <c r="BO1883" s="43" t="s">
        <v>1395</v>
      </c>
      <c r="BP1883" s="48" t="s">
        <v>1406</v>
      </c>
      <c r="BS1883" s="43" t="s">
        <v>538</v>
      </c>
      <c r="BT1883" s="190" t="s">
        <v>2322</v>
      </c>
      <c r="BU1883" s="190"/>
      <c r="BV1883" s="190"/>
      <c r="BW1883" s="249">
        <v>36874</v>
      </c>
      <c r="BX1883" s="249"/>
      <c r="BY1883" s="48" t="s">
        <v>451</v>
      </c>
      <c r="BZ1883" s="191">
        <v>46</v>
      </c>
      <c r="CA1883" s="43" t="s">
        <v>1396</v>
      </c>
      <c r="CD1883" s="124" t="s">
        <v>1397</v>
      </c>
      <c r="CE1883" s="43"/>
      <c r="CR1883" s="43" t="s">
        <v>751</v>
      </c>
      <c r="CU1883" s="192">
        <v>248.084</v>
      </c>
      <c r="CV1883" s="39" t="s">
        <v>1395</v>
      </c>
      <c r="CW1883" s="2"/>
      <c r="CX1883" s="193"/>
      <c r="CY1883" s="39" t="s">
        <v>2438</v>
      </c>
      <c r="CZ1883" s="192">
        <v>199.99299999999999</v>
      </c>
      <c r="DA1883" s="43" t="s">
        <v>2046</v>
      </c>
      <c r="DD1883" s="43" t="s">
        <v>1397</v>
      </c>
      <c r="DE1883" s="43"/>
      <c r="DF1883" s="43"/>
      <c r="DG1883" s="43"/>
      <c r="DH1883" s="43"/>
      <c r="DI1883" s="43"/>
      <c r="DJ1883" s="43"/>
      <c r="DK1883" s="43"/>
      <c r="DL1883" s="43"/>
      <c r="DM1883" s="43"/>
      <c r="DN1883" s="43"/>
      <c r="DO1883" s="43"/>
      <c r="DP1883" s="43"/>
      <c r="DQ1883" s="43"/>
      <c r="DR1883" s="124"/>
      <c r="DS1883" s="43"/>
    </row>
    <row r="1884" spans="1:123" s="39" customFormat="1" hidden="1" x14ac:dyDescent="0.2">
      <c r="A1884" s="44" t="str">
        <f t="shared" si="752"/>
        <v>Redfield</v>
      </c>
      <c r="B1884" s="44" t="str">
        <f t="shared" si="751"/>
        <v>1,1-Dichloroethylene</v>
      </c>
      <c r="C1884" s="38" t="s">
        <v>2587</v>
      </c>
      <c r="D1884" s="38" t="str">
        <f t="shared" si="759"/>
        <v>S</v>
      </c>
      <c r="E1884" s="189" t="s">
        <v>372</v>
      </c>
      <c r="F1884" s="155" t="str">
        <f t="shared" si="754"/>
        <v>Residence 299</v>
      </c>
      <c r="G1884" s="44" t="str">
        <f t="shared" si="753"/>
        <v>residential</v>
      </c>
      <c r="H1884" s="44" t="str">
        <f t="shared" si="769"/>
        <v>Crawlspace</v>
      </c>
      <c r="I1884" s="38" t="str">
        <f t="shared" si="760"/>
        <v>Y</v>
      </c>
      <c r="J1884" s="38" t="str">
        <f t="shared" si="761"/>
        <v>Y</v>
      </c>
      <c r="K1884" s="38" t="str">
        <f t="shared" si="773"/>
        <v>Y</v>
      </c>
      <c r="L1884" s="44"/>
      <c r="M1884" s="38" t="str">
        <f t="shared" si="766"/>
        <v/>
      </c>
      <c r="N1884" s="38" t="str">
        <f t="shared" si="767"/>
        <v/>
      </c>
      <c r="O1884" s="38" t="str">
        <f t="shared" si="762"/>
        <v/>
      </c>
      <c r="P1884" s="44"/>
      <c r="Q1884" s="44"/>
      <c r="R1884" s="44"/>
      <c r="S1884" s="44"/>
      <c r="T1884" s="44"/>
      <c r="U1884" s="44"/>
      <c r="V1884" s="44"/>
      <c r="W1884" s="44"/>
      <c r="X1884" s="44"/>
      <c r="Y1884" s="38" t="str">
        <f t="shared" si="770"/>
        <v>Y</v>
      </c>
      <c r="Z1884" s="38" t="str">
        <f t="shared" si="771"/>
        <v>Y</v>
      </c>
      <c r="AA1884" s="38" t="str">
        <f t="shared" si="768"/>
        <v>Y</v>
      </c>
      <c r="AC1884" s="59"/>
      <c r="AD1884" s="204"/>
      <c r="AE1884" s="38"/>
      <c r="AF1884" s="38"/>
      <c r="AG1884" s="125">
        <f t="shared" si="763"/>
        <v>199.99299999999999</v>
      </c>
      <c r="AH1884" s="39">
        <v>11</v>
      </c>
      <c r="AI1884" s="123">
        <f t="shared" si="764"/>
        <v>131293.95148071897</v>
      </c>
      <c r="AM1884" s="40">
        <f t="shared" si="755"/>
        <v>1</v>
      </c>
      <c r="AN1884" s="39">
        <f t="shared" si="772"/>
        <v>0.8</v>
      </c>
      <c r="AO1884" s="204">
        <f t="shared" si="765"/>
        <v>7.6164970946651255E-6</v>
      </c>
      <c r="AP1884" s="204"/>
      <c r="AQ1884" s="59"/>
      <c r="AR1884" s="59"/>
      <c r="AS1884" s="115">
        <f t="shared" si="756"/>
        <v>1</v>
      </c>
      <c r="AT1884" s="115">
        <f t="shared" si="757"/>
        <v>0</v>
      </c>
      <c r="AU1884" s="115"/>
      <c r="AV1884" s="115"/>
      <c r="AY1884" s="115"/>
      <c r="AZ1884" s="115"/>
      <c r="BA1884" s="43">
        <v>49</v>
      </c>
      <c r="BB1884" s="43" t="s">
        <v>750</v>
      </c>
      <c r="BC1884" s="189" t="s">
        <v>1385</v>
      </c>
      <c r="BD1884" t="s">
        <v>225</v>
      </c>
      <c r="BE1884" s="37" t="s">
        <v>656</v>
      </c>
      <c r="BF1884" s="38"/>
      <c r="BG1884" s="43"/>
      <c r="BH1884" s="189" t="s">
        <v>2288</v>
      </c>
      <c r="BI1884" s="43" t="s">
        <v>1387</v>
      </c>
      <c r="BJ1884" s="43" t="s">
        <v>1388</v>
      </c>
      <c r="BK1884" s="189" t="s">
        <v>1489</v>
      </c>
      <c r="BN1884" s="43"/>
      <c r="BO1884" s="43" t="s">
        <v>1395</v>
      </c>
      <c r="BP1884" s="48" t="s">
        <v>1406</v>
      </c>
      <c r="BS1884" s="43" t="s">
        <v>538</v>
      </c>
      <c r="BT1884" s="190" t="s">
        <v>2334</v>
      </c>
      <c r="BU1884" s="190"/>
      <c r="BV1884" s="190"/>
      <c r="BW1884" s="249">
        <v>37412</v>
      </c>
      <c r="BX1884" s="249"/>
      <c r="BY1884" s="48" t="s">
        <v>451</v>
      </c>
      <c r="BZ1884" s="191">
        <v>1</v>
      </c>
      <c r="CA1884" s="43" t="s">
        <v>1396</v>
      </c>
      <c r="CD1884" s="124" t="s">
        <v>1397</v>
      </c>
      <c r="CE1884" s="43"/>
      <c r="CR1884" s="43" t="s">
        <v>751</v>
      </c>
      <c r="CU1884" s="192">
        <v>214.64</v>
      </c>
      <c r="CV1884" s="39" t="s">
        <v>1395</v>
      </c>
      <c r="CW1884" s="2"/>
      <c r="CX1884" s="193"/>
      <c r="CY1884" s="39" t="s">
        <v>2438</v>
      </c>
      <c r="CZ1884" s="192">
        <v>199.99299999999999</v>
      </c>
      <c r="DA1884" s="43" t="s">
        <v>2046</v>
      </c>
      <c r="DD1884" s="43" t="s">
        <v>1397</v>
      </c>
      <c r="DE1884" s="43"/>
      <c r="DF1884" s="43"/>
      <c r="DG1884" s="43"/>
      <c r="DH1884" s="43"/>
      <c r="DI1884" s="43"/>
      <c r="DJ1884" s="43"/>
      <c r="DK1884" s="43"/>
      <c r="DL1884" s="43"/>
      <c r="DM1884" s="43"/>
      <c r="DN1884" s="43"/>
      <c r="DO1884" s="43"/>
      <c r="DP1884" s="43"/>
      <c r="DQ1884" s="43"/>
      <c r="DR1884" s="124"/>
      <c r="DS1884" s="43"/>
    </row>
    <row r="1885" spans="1:123" s="39" customFormat="1" hidden="1" x14ac:dyDescent="0.2">
      <c r="A1885" s="44" t="str">
        <f t="shared" si="752"/>
        <v>Redfield</v>
      </c>
      <c r="B1885" s="44" t="str">
        <f t="shared" si="751"/>
        <v>1,1-Dichloroethylene</v>
      </c>
      <c r="C1885" s="38" t="s">
        <v>2587</v>
      </c>
      <c r="D1885" s="38" t="str">
        <f t="shared" si="759"/>
        <v>S</v>
      </c>
      <c r="E1885" s="189" t="s">
        <v>372</v>
      </c>
      <c r="F1885" s="155" t="str">
        <f t="shared" si="754"/>
        <v>Residence 300</v>
      </c>
      <c r="G1885" s="44" t="str">
        <f t="shared" si="753"/>
        <v>residential</v>
      </c>
      <c r="H1885" s="44" t="str">
        <f t="shared" si="769"/>
        <v>Crawlspace</v>
      </c>
      <c r="I1885" s="38" t="str">
        <f t="shared" si="760"/>
        <v>Y</v>
      </c>
      <c r="J1885" s="38" t="str">
        <f t="shared" si="761"/>
        <v>Y</v>
      </c>
      <c r="K1885" s="38" t="str">
        <f t="shared" si="773"/>
        <v>Y</v>
      </c>
      <c r="L1885" s="44"/>
      <c r="M1885" s="38" t="str">
        <f t="shared" si="766"/>
        <v/>
      </c>
      <c r="N1885" s="38" t="str">
        <f t="shared" si="767"/>
        <v/>
      </c>
      <c r="O1885" s="38" t="str">
        <f t="shared" si="762"/>
        <v/>
      </c>
      <c r="P1885" s="44"/>
      <c r="Q1885" s="44"/>
      <c r="R1885" s="44"/>
      <c r="S1885" s="44"/>
      <c r="T1885" s="44"/>
      <c r="U1885" s="44"/>
      <c r="V1885" s="44"/>
      <c r="W1885" s="44"/>
      <c r="X1885" s="44"/>
      <c r="Y1885" s="38" t="str">
        <f t="shared" si="770"/>
        <v>Y</v>
      </c>
      <c r="Z1885" s="38" t="str">
        <f t="shared" si="771"/>
        <v>Y</v>
      </c>
      <c r="AA1885" s="38" t="str">
        <f t="shared" si="768"/>
        <v>Y</v>
      </c>
      <c r="AC1885" s="59"/>
      <c r="AD1885" s="204"/>
      <c r="AE1885" s="38"/>
      <c r="AF1885" s="38"/>
      <c r="AG1885" s="125">
        <f t="shared" si="763"/>
        <v>199.99299999999999</v>
      </c>
      <c r="AH1885" s="39">
        <v>11</v>
      </c>
      <c r="AI1885" s="123">
        <f t="shared" si="764"/>
        <v>131293.95148071897</v>
      </c>
      <c r="AM1885" s="40">
        <f t="shared" si="755"/>
        <v>52</v>
      </c>
      <c r="AN1885" s="39">
        <f t="shared" si="772"/>
        <v>0.8</v>
      </c>
      <c r="AO1885" s="204">
        <f t="shared" si="765"/>
        <v>3.9605784892258653E-4</v>
      </c>
      <c r="AP1885" s="204"/>
      <c r="AQ1885" s="59"/>
      <c r="AR1885" s="59"/>
      <c r="AS1885" s="115">
        <f t="shared" si="756"/>
        <v>1</v>
      </c>
      <c r="AT1885" s="115">
        <f t="shared" si="757"/>
        <v>0</v>
      </c>
      <c r="AU1885" s="115"/>
      <c r="AV1885" s="115"/>
      <c r="AY1885" s="115"/>
      <c r="AZ1885" s="115"/>
      <c r="BA1885" s="43">
        <v>49</v>
      </c>
      <c r="BB1885" s="43" t="s">
        <v>750</v>
      </c>
      <c r="BC1885" s="189" t="s">
        <v>1385</v>
      </c>
      <c r="BD1885" t="s">
        <v>225</v>
      </c>
      <c r="BE1885" s="37" t="s">
        <v>656</v>
      </c>
      <c r="BF1885" s="38"/>
      <c r="BG1885" s="43"/>
      <c r="BH1885" s="189" t="s">
        <v>2289</v>
      </c>
      <c r="BI1885" s="43" t="s">
        <v>1387</v>
      </c>
      <c r="BJ1885" s="43" t="s">
        <v>1388</v>
      </c>
      <c r="BK1885" s="189" t="s">
        <v>1489</v>
      </c>
      <c r="BN1885" s="43"/>
      <c r="BO1885" s="43" t="s">
        <v>1395</v>
      </c>
      <c r="BP1885" s="48" t="s">
        <v>1406</v>
      </c>
      <c r="BS1885" s="43" t="s">
        <v>538</v>
      </c>
      <c r="BT1885" s="190" t="s">
        <v>2322</v>
      </c>
      <c r="BU1885" s="190"/>
      <c r="BV1885" s="190"/>
      <c r="BW1885" s="249">
        <v>36914</v>
      </c>
      <c r="BX1885" s="249"/>
      <c r="BY1885" s="48" t="s">
        <v>451</v>
      </c>
      <c r="BZ1885" s="191">
        <v>52</v>
      </c>
      <c r="CA1885" s="43" t="s">
        <v>1396</v>
      </c>
      <c r="CD1885" s="124" t="s">
        <v>1397</v>
      </c>
      <c r="CE1885" s="43"/>
      <c r="CR1885" s="43" t="s">
        <v>751</v>
      </c>
      <c r="CU1885" s="192">
        <v>194.453</v>
      </c>
      <c r="CV1885" s="39" t="s">
        <v>1395</v>
      </c>
      <c r="CW1885" s="2"/>
      <c r="CX1885" s="193"/>
      <c r="CY1885" s="39" t="s">
        <v>2438</v>
      </c>
      <c r="CZ1885" s="192">
        <v>199.99299999999999</v>
      </c>
      <c r="DA1885" s="43" t="s">
        <v>2046</v>
      </c>
      <c r="DD1885" s="43" t="s">
        <v>1397</v>
      </c>
      <c r="DE1885" s="43"/>
      <c r="DF1885" s="43"/>
      <c r="DG1885" s="43"/>
      <c r="DH1885" s="43"/>
      <c r="DI1885" s="43"/>
      <c r="DJ1885" s="43"/>
      <c r="DK1885" s="43"/>
      <c r="DL1885" s="43"/>
      <c r="DM1885" s="43"/>
      <c r="DN1885" s="43"/>
      <c r="DO1885" s="43"/>
      <c r="DP1885" s="43"/>
      <c r="DQ1885" s="43"/>
      <c r="DR1885" s="124"/>
      <c r="DS1885" s="43"/>
    </row>
    <row r="1886" spans="1:123" s="39" customFormat="1" hidden="1" x14ac:dyDescent="0.2">
      <c r="A1886" s="44" t="str">
        <f t="shared" si="752"/>
        <v>Redfield</v>
      </c>
      <c r="B1886" s="44" t="str">
        <f t="shared" si="751"/>
        <v>1,1-Dichloroethylene</v>
      </c>
      <c r="C1886" s="38" t="s">
        <v>2587</v>
      </c>
      <c r="D1886" s="38" t="str">
        <f t="shared" si="759"/>
        <v>S</v>
      </c>
      <c r="E1886" s="189" t="s">
        <v>372</v>
      </c>
      <c r="F1886" s="155" t="str">
        <f t="shared" si="754"/>
        <v>Residence 301</v>
      </c>
      <c r="G1886" s="44" t="str">
        <f t="shared" si="753"/>
        <v>residential</v>
      </c>
      <c r="H1886" s="44" t="str">
        <f t="shared" si="769"/>
        <v>Crawlspace</v>
      </c>
      <c r="I1886" s="38" t="str">
        <f t="shared" si="760"/>
        <v>Y</v>
      </c>
      <c r="J1886" s="38" t="str">
        <f t="shared" si="761"/>
        <v>Y</v>
      </c>
      <c r="K1886" s="38" t="str">
        <f t="shared" si="773"/>
        <v>Y</v>
      </c>
      <c r="L1886" s="44"/>
      <c r="M1886" s="38" t="str">
        <f t="shared" si="766"/>
        <v/>
      </c>
      <c r="N1886" s="38" t="str">
        <f t="shared" si="767"/>
        <v/>
      </c>
      <c r="O1886" s="38" t="str">
        <f t="shared" si="762"/>
        <v/>
      </c>
      <c r="P1886" s="44"/>
      <c r="Q1886" s="44"/>
      <c r="R1886" s="44"/>
      <c r="S1886" s="44"/>
      <c r="T1886" s="44"/>
      <c r="U1886" s="44"/>
      <c r="V1886" s="44"/>
      <c r="W1886" s="44"/>
      <c r="X1886" s="44"/>
      <c r="Y1886" s="38" t="str">
        <f t="shared" si="770"/>
        <v>Y</v>
      </c>
      <c r="Z1886" s="38" t="str">
        <f t="shared" si="771"/>
        <v>Y</v>
      </c>
      <c r="AA1886" s="38" t="str">
        <f t="shared" si="768"/>
        <v>Y</v>
      </c>
      <c r="AC1886" s="59"/>
      <c r="AD1886" s="204"/>
      <c r="AE1886" s="38"/>
      <c r="AF1886" s="38"/>
      <c r="AG1886" s="125">
        <f t="shared" si="763"/>
        <v>199.99299999999999</v>
      </c>
      <c r="AH1886" s="39">
        <v>11</v>
      </c>
      <c r="AI1886" s="123">
        <f t="shared" si="764"/>
        <v>131293.95148071897</v>
      </c>
      <c r="AM1886" s="40">
        <f t="shared" si="755"/>
        <v>12</v>
      </c>
      <c r="AN1886" s="39">
        <f t="shared" si="772"/>
        <v>0.8</v>
      </c>
      <c r="AO1886" s="204">
        <f t="shared" si="765"/>
        <v>9.1397965135981503E-5</v>
      </c>
      <c r="AP1886" s="204"/>
      <c r="AQ1886" s="59"/>
      <c r="AR1886" s="59"/>
      <c r="AS1886" s="115">
        <f t="shared" si="756"/>
        <v>1</v>
      </c>
      <c r="AT1886" s="115">
        <f t="shared" si="757"/>
        <v>0</v>
      </c>
      <c r="AU1886" s="115"/>
      <c r="AV1886" s="115"/>
      <c r="AY1886" s="115"/>
      <c r="AZ1886" s="115"/>
      <c r="BA1886" s="43">
        <v>49</v>
      </c>
      <c r="BB1886" s="43" t="s">
        <v>750</v>
      </c>
      <c r="BC1886" s="189" t="s">
        <v>1385</v>
      </c>
      <c r="BD1886" t="s">
        <v>225</v>
      </c>
      <c r="BE1886" s="37" t="s">
        <v>656</v>
      </c>
      <c r="BF1886" s="38"/>
      <c r="BG1886" s="43"/>
      <c r="BH1886" s="189" t="s">
        <v>2290</v>
      </c>
      <c r="BI1886" s="43" t="s">
        <v>1387</v>
      </c>
      <c r="BJ1886" s="43" t="s">
        <v>1388</v>
      </c>
      <c r="BK1886" s="189" t="s">
        <v>1489</v>
      </c>
      <c r="BN1886" s="43"/>
      <c r="BO1886" s="43" t="s">
        <v>1395</v>
      </c>
      <c r="BP1886" s="48" t="s">
        <v>1406</v>
      </c>
      <c r="BS1886" s="43" t="s">
        <v>538</v>
      </c>
      <c r="BT1886" s="190" t="s">
        <v>2322</v>
      </c>
      <c r="BU1886" s="190"/>
      <c r="BV1886" s="190"/>
      <c r="BW1886" s="249">
        <v>36977</v>
      </c>
      <c r="BX1886" s="249"/>
      <c r="BY1886" s="48" t="s">
        <v>451</v>
      </c>
      <c r="BZ1886" s="191">
        <v>12</v>
      </c>
      <c r="CA1886" s="43" t="s">
        <v>1396</v>
      </c>
      <c r="CD1886" s="124" t="s">
        <v>1397</v>
      </c>
      <c r="CE1886" s="43"/>
      <c r="CR1886" s="43" t="s">
        <v>751</v>
      </c>
      <c r="CU1886" s="192">
        <v>191.709</v>
      </c>
      <c r="CV1886" s="39" t="s">
        <v>1395</v>
      </c>
      <c r="CW1886" s="2"/>
      <c r="CX1886" s="193"/>
      <c r="CY1886" s="39" t="s">
        <v>2438</v>
      </c>
      <c r="CZ1886" s="192">
        <v>199.99299999999999</v>
      </c>
      <c r="DA1886" s="43" t="s">
        <v>2046</v>
      </c>
      <c r="DD1886" s="43" t="s">
        <v>1397</v>
      </c>
      <c r="DE1886" s="43"/>
      <c r="DF1886" s="43"/>
      <c r="DG1886" s="43"/>
      <c r="DH1886" s="43"/>
      <c r="DI1886" s="43"/>
      <c r="DJ1886" s="43"/>
      <c r="DK1886" s="43"/>
      <c r="DL1886" s="43"/>
      <c r="DM1886" s="43"/>
      <c r="DN1886" s="43"/>
      <c r="DO1886" s="43"/>
      <c r="DP1886" s="43"/>
      <c r="DQ1886" s="43"/>
      <c r="DR1886" s="124"/>
      <c r="DS1886" s="43"/>
    </row>
    <row r="1887" spans="1:123" s="39" customFormat="1" hidden="1" x14ac:dyDescent="0.2">
      <c r="A1887" s="44" t="str">
        <f t="shared" si="752"/>
        <v>Redfield</v>
      </c>
      <c r="B1887" s="44" t="str">
        <f t="shared" si="751"/>
        <v>1,1-Dichloroethylene</v>
      </c>
      <c r="C1887" s="38" t="s">
        <v>2587</v>
      </c>
      <c r="D1887" s="38" t="str">
        <f t="shared" si="759"/>
        <v>S</v>
      </c>
      <c r="E1887" s="189" t="s">
        <v>372</v>
      </c>
      <c r="F1887" s="155" t="str">
        <f t="shared" si="754"/>
        <v>Residence 302</v>
      </c>
      <c r="G1887" s="44" t="str">
        <f t="shared" si="753"/>
        <v>residential</v>
      </c>
      <c r="H1887" s="44" t="str">
        <f t="shared" si="769"/>
        <v>Crawlspace</v>
      </c>
      <c r="I1887" s="38" t="str">
        <f t="shared" si="760"/>
        <v>Y</v>
      </c>
      <c r="J1887" s="38" t="str">
        <f t="shared" si="761"/>
        <v>Y</v>
      </c>
      <c r="K1887" s="38" t="str">
        <f t="shared" si="773"/>
        <v>Y</v>
      </c>
      <c r="L1887" s="44"/>
      <c r="M1887" s="38" t="str">
        <f t="shared" si="766"/>
        <v/>
      </c>
      <c r="N1887" s="38" t="str">
        <f t="shared" si="767"/>
        <v/>
      </c>
      <c r="O1887" s="38" t="str">
        <f t="shared" si="762"/>
        <v/>
      </c>
      <c r="P1887" s="44"/>
      <c r="Q1887" s="44"/>
      <c r="R1887" s="44"/>
      <c r="S1887" s="44"/>
      <c r="T1887" s="44"/>
      <c r="U1887" s="44"/>
      <c r="V1887" s="44"/>
      <c r="W1887" s="44"/>
      <c r="X1887" s="44"/>
      <c r="Y1887" s="38" t="str">
        <f t="shared" si="770"/>
        <v>Y</v>
      </c>
      <c r="Z1887" s="38" t="str">
        <f t="shared" si="771"/>
        <v>Y</v>
      </c>
      <c r="AA1887" s="38" t="str">
        <f t="shared" si="768"/>
        <v>Y</v>
      </c>
      <c r="AC1887" s="59"/>
      <c r="AD1887" s="204"/>
      <c r="AE1887" s="38"/>
      <c r="AF1887" s="38"/>
      <c r="AG1887" s="125">
        <f t="shared" si="763"/>
        <v>199.99299999999999</v>
      </c>
      <c r="AH1887" s="39">
        <v>11</v>
      </c>
      <c r="AI1887" s="123">
        <f t="shared" si="764"/>
        <v>131293.95148071897</v>
      </c>
      <c r="AM1887" s="40">
        <f t="shared" si="755"/>
        <v>6.5</v>
      </c>
      <c r="AN1887" s="39">
        <f t="shared" si="772"/>
        <v>0.8</v>
      </c>
      <c r="AO1887" s="204">
        <f t="shared" si="765"/>
        <v>4.9507231115323316E-5</v>
      </c>
      <c r="AP1887" s="204"/>
      <c r="AQ1887" s="59"/>
      <c r="AR1887" s="59"/>
      <c r="AS1887" s="115">
        <f t="shared" si="756"/>
        <v>1</v>
      </c>
      <c r="AT1887" s="115">
        <f t="shared" si="757"/>
        <v>0</v>
      </c>
      <c r="AU1887" s="115"/>
      <c r="AV1887" s="115"/>
      <c r="AY1887" s="115"/>
      <c r="AZ1887" s="115"/>
      <c r="BA1887" s="43">
        <v>49</v>
      </c>
      <c r="BB1887" s="43" t="s">
        <v>750</v>
      </c>
      <c r="BC1887" s="189" t="s">
        <v>1385</v>
      </c>
      <c r="BD1887" t="s">
        <v>225</v>
      </c>
      <c r="BE1887" s="37" t="s">
        <v>656</v>
      </c>
      <c r="BF1887" s="38"/>
      <c r="BG1887" s="43"/>
      <c r="BH1887" s="189" t="s">
        <v>2291</v>
      </c>
      <c r="BI1887" s="43" t="s">
        <v>1387</v>
      </c>
      <c r="BJ1887" s="43" t="s">
        <v>1388</v>
      </c>
      <c r="BK1887" s="189" t="s">
        <v>1489</v>
      </c>
      <c r="BN1887" s="43"/>
      <c r="BO1887" s="43" t="s">
        <v>1395</v>
      </c>
      <c r="BP1887" s="48" t="s">
        <v>1406</v>
      </c>
      <c r="BS1887" s="43" t="s">
        <v>538</v>
      </c>
      <c r="BT1887" s="190" t="s">
        <v>2325</v>
      </c>
      <c r="BU1887" s="190"/>
      <c r="BV1887" s="190"/>
      <c r="BW1887" s="249">
        <v>36902</v>
      </c>
      <c r="BX1887" s="249"/>
      <c r="BY1887" s="48" t="s">
        <v>451</v>
      </c>
      <c r="BZ1887" s="191">
        <v>6.5</v>
      </c>
      <c r="CA1887" s="43" t="s">
        <v>1396</v>
      </c>
      <c r="CD1887" s="124" t="s">
        <v>1397</v>
      </c>
      <c r="CE1887" s="43"/>
      <c r="CR1887" s="43" t="s">
        <v>751</v>
      </c>
      <c r="CU1887" s="192">
        <v>152.23599999999999</v>
      </c>
      <c r="CV1887" s="39" t="s">
        <v>1395</v>
      </c>
      <c r="CW1887" s="2"/>
      <c r="CX1887" s="193"/>
      <c r="CY1887" s="39" t="s">
        <v>2438</v>
      </c>
      <c r="CZ1887" s="192">
        <v>199.99299999999999</v>
      </c>
      <c r="DA1887" s="43" t="s">
        <v>2046</v>
      </c>
      <c r="DD1887" s="43" t="s">
        <v>1397</v>
      </c>
      <c r="DE1887" s="43"/>
      <c r="DF1887" s="43"/>
      <c r="DG1887" s="43"/>
      <c r="DH1887" s="43"/>
      <c r="DI1887" s="43"/>
      <c r="DJ1887" s="43"/>
      <c r="DK1887" s="43"/>
      <c r="DL1887" s="43"/>
      <c r="DM1887" s="43"/>
      <c r="DN1887" s="43"/>
      <c r="DO1887" s="43"/>
      <c r="DP1887" s="43"/>
      <c r="DQ1887" s="43"/>
      <c r="DR1887" s="124"/>
      <c r="DS1887" s="43"/>
    </row>
    <row r="1888" spans="1:123" s="39" customFormat="1" hidden="1" x14ac:dyDescent="0.2">
      <c r="A1888" s="44" t="str">
        <f t="shared" si="752"/>
        <v>Redfield</v>
      </c>
      <c r="B1888" s="44" t="str">
        <f t="shared" si="751"/>
        <v>1,1-Dichloroethylene</v>
      </c>
      <c r="C1888" s="38" t="s">
        <v>2587</v>
      </c>
      <c r="D1888" s="38" t="str">
        <f t="shared" si="759"/>
        <v>SI</v>
      </c>
      <c r="E1888" s="189" t="s">
        <v>371</v>
      </c>
      <c r="F1888" s="155" t="str">
        <f t="shared" si="754"/>
        <v>Residence 303</v>
      </c>
      <c r="G1888" s="44" t="str">
        <f t="shared" si="753"/>
        <v>residential</v>
      </c>
      <c r="H1888" s="44" t="str">
        <f t="shared" si="769"/>
        <v>Basement</v>
      </c>
      <c r="I1888" s="38" t="str">
        <f t="shared" si="760"/>
        <v>Y</v>
      </c>
      <c r="J1888" s="38" t="str">
        <f t="shared" si="761"/>
        <v>Y</v>
      </c>
      <c r="K1888" s="38" t="str">
        <f t="shared" si="773"/>
        <v>Y</v>
      </c>
      <c r="L1888" s="44"/>
      <c r="M1888" s="38" t="str">
        <f t="shared" si="766"/>
        <v/>
      </c>
      <c r="N1888" s="38" t="str">
        <f t="shared" si="767"/>
        <v/>
      </c>
      <c r="O1888" s="38" t="str">
        <f t="shared" si="762"/>
        <v/>
      </c>
      <c r="P1888" s="44"/>
      <c r="Q1888" s="44"/>
      <c r="R1888" s="44"/>
      <c r="S1888" s="44"/>
      <c r="T1888" s="44"/>
      <c r="U1888" s="44"/>
      <c r="V1888" s="44"/>
      <c r="W1888" s="44"/>
      <c r="X1888" s="44"/>
      <c r="Y1888" s="38" t="str">
        <f t="shared" si="770"/>
        <v>Y</v>
      </c>
      <c r="Z1888" s="38" t="str">
        <f t="shared" si="771"/>
        <v>Y</v>
      </c>
      <c r="AA1888" s="38" t="str">
        <f t="shared" si="768"/>
        <v>Y</v>
      </c>
      <c r="AC1888" s="59"/>
      <c r="AD1888" s="204"/>
      <c r="AE1888" s="38"/>
      <c r="AF1888" s="38"/>
      <c r="AG1888" s="125">
        <f t="shared" si="763"/>
        <v>298.93799999999999</v>
      </c>
      <c r="AH1888" s="39">
        <v>11</v>
      </c>
      <c r="AI1888" s="123">
        <f t="shared" si="764"/>
        <v>196250.6251105947</v>
      </c>
      <c r="AM1888" s="40">
        <f t="shared" si="755"/>
        <v>3.5999999046325599</v>
      </c>
      <c r="AN1888" s="39">
        <f t="shared" si="772"/>
        <v>0.8</v>
      </c>
      <c r="AO1888" s="204">
        <f t="shared" si="765"/>
        <v>1.8343890128267478E-5</v>
      </c>
      <c r="AP1888" s="204"/>
      <c r="AQ1888" s="59"/>
      <c r="AR1888" s="59"/>
      <c r="AS1888" s="115">
        <f t="shared" si="756"/>
        <v>1</v>
      </c>
      <c r="AT1888" s="115">
        <f t="shared" si="757"/>
        <v>0</v>
      </c>
      <c r="AU1888" s="115"/>
      <c r="AV1888" s="115"/>
      <c r="AY1888" s="115"/>
      <c r="AZ1888" s="115"/>
      <c r="BA1888" s="43">
        <v>49</v>
      </c>
      <c r="BB1888" s="43" t="s">
        <v>750</v>
      </c>
      <c r="BC1888" s="189" t="s">
        <v>554</v>
      </c>
      <c r="BD1888" t="s">
        <v>851</v>
      </c>
      <c r="BE1888" s="37" t="s">
        <v>656</v>
      </c>
      <c r="BF1888" s="38"/>
      <c r="BG1888" s="43"/>
      <c r="BH1888" s="189" t="s">
        <v>2292</v>
      </c>
      <c r="BI1888" s="43" t="s">
        <v>1387</v>
      </c>
      <c r="BJ1888" s="43" t="s">
        <v>1388</v>
      </c>
      <c r="BK1888" s="189" t="s">
        <v>573</v>
      </c>
      <c r="BN1888" s="43"/>
      <c r="BO1888" s="43" t="s">
        <v>1395</v>
      </c>
      <c r="BP1888" s="48" t="s">
        <v>1406</v>
      </c>
      <c r="BS1888" s="43" t="s">
        <v>538</v>
      </c>
      <c r="BT1888" s="190" t="s">
        <v>2323</v>
      </c>
      <c r="BU1888" s="190"/>
      <c r="BV1888" s="190"/>
      <c r="BW1888" s="249">
        <v>36756</v>
      </c>
      <c r="BX1888" s="249"/>
      <c r="BY1888" s="48" t="s">
        <v>451</v>
      </c>
      <c r="BZ1888" s="191">
        <v>3.5999999046325599</v>
      </c>
      <c r="CA1888" s="43" t="s">
        <v>1396</v>
      </c>
      <c r="CD1888" s="124" t="s">
        <v>1397</v>
      </c>
      <c r="CE1888" s="43"/>
      <c r="CR1888" s="43" t="s">
        <v>751</v>
      </c>
      <c r="CU1888" s="192">
        <v>206.53899999999999</v>
      </c>
      <c r="CV1888" s="39" t="s">
        <v>1395</v>
      </c>
      <c r="CW1888" s="2"/>
      <c r="CX1888" s="193"/>
      <c r="CY1888" s="39" t="s">
        <v>2438</v>
      </c>
      <c r="CZ1888" s="192">
        <v>298.93799999999999</v>
      </c>
      <c r="DA1888" s="43" t="s">
        <v>2046</v>
      </c>
      <c r="DD1888" s="43" t="s">
        <v>1397</v>
      </c>
      <c r="DE1888" s="43"/>
      <c r="DF1888" s="43"/>
      <c r="DG1888" s="43"/>
      <c r="DH1888" s="43"/>
      <c r="DI1888" s="43"/>
      <c r="DJ1888" s="43"/>
      <c r="DK1888" s="43"/>
      <c r="DL1888" s="43"/>
      <c r="DM1888" s="43"/>
      <c r="DN1888" s="43"/>
      <c r="DO1888" s="43"/>
      <c r="DP1888" s="43"/>
      <c r="DQ1888" s="43"/>
      <c r="DR1888" s="124"/>
      <c r="DS1888" s="43"/>
    </row>
    <row r="1889" spans="1:123" s="39" customFormat="1" hidden="1" x14ac:dyDescent="0.2">
      <c r="A1889" s="44" t="str">
        <f t="shared" si="752"/>
        <v>Redfield</v>
      </c>
      <c r="B1889" s="44" t="str">
        <f t="shared" si="751"/>
        <v>1,1-Dichloroethylene</v>
      </c>
      <c r="C1889" s="38" t="s">
        <v>2587</v>
      </c>
      <c r="D1889" s="38" t="str">
        <f t="shared" si="759"/>
        <v>S</v>
      </c>
      <c r="E1889" s="189" t="s">
        <v>372</v>
      </c>
      <c r="F1889" s="155" t="str">
        <f t="shared" si="754"/>
        <v>Residence 304</v>
      </c>
      <c r="G1889" s="44" t="str">
        <f t="shared" si="753"/>
        <v>residential</v>
      </c>
      <c r="H1889" s="44" t="str">
        <f t="shared" si="769"/>
        <v>Crawlspace</v>
      </c>
      <c r="I1889" s="38" t="str">
        <f t="shared" si="760"/>
        <v>Y</v>
      </c>
      <c r="J1889" s="38" t="str">
        <f t="shared" si="761"/>
        <v>Y</v>
      </c>
      <c r="K1889" s="38" t="str">
        <f t="shared" si="773"/>
        <v>Y</v>
      </c>
      <c r="L1889" s="44"/>
      <c r="M1889" s="38" t="str">
        <f t="shared" si="766"/>
        <v/>
      </c>
      <c r="N1889" s="38" t="str">
        <f t="shared" si="767"/>
        <v/>
      </c>
      <c r="O1889" s="38" t="str">
        <f t="shared" si="762"/>
        <v/>
      </c>
      <c r="P1889" s="44"/>
      <c r="Q1889" s="44"/>
      <c r="R1889" s="44"/>
      <c r="S1889" s="44"/>
      <c r="T1889" s="44"/>
      <c r="U1889" s="44"/>
      <c r="V1889" s="44"/>
      <c r="W1889" s="44"/>
      <c r="X1889" s="44"/>
      <c r="Y1889" s="38" t="str">
        <f t="shared" si="770"/>
        <v>Y</v>
      </c>
      <c r="Z1889" s="38" t="str">
        <f t="shared" si="771"/>
        <v>Y</v>
      </c>
      <c r="AA1889" s="38" t="str">
        <f t="shared" si="768"/>
        <v>Y</v>
      </c>
      <c r="AC1889" s="59"/>
      <c r="AD1889" s="204"/>
      <c r="AE1889" s="38"/>
      <c r="AF1889" s="38"/>
      <c r="AG1889" s="125">
        <f t="shared" si="763"/>
        <v>199.99299999999999</v>
      </c>
      <c r="AH1889" s="39">
        <v>11</v>
      </c>
      <c r="AI1889" s="123">
        <f t="shared" si="764"/>
        <v>131293.95148071897</v>
      </c>
      <c r="AM1889" s="40">
        <f t="shared" si="755"/>
        <v>5.6999998092651296</v>
      </c>
      <c r="AN1889" s="39">
        <f t="shared" si="772"/>
        <v>0.8</v>
      </c>
      <c r="AO1889" s="204">
        <f t="shared" si="765"/>
        <v>4.3414031986859628E-5</v>
      </c>
      <c r="AP1889" s="204"/>
      <c r="AQ1889" s="59"/>
      <c r="AR1889" s="59"/>
      <c r="AS1889" s="115">
        <f t="shared" si="756"/>
        <v>1</v>
      </c>
      <c r="AT1889" s="115">
        <f t="shared" si="757"/>
        <v>0</v>
      </c>
      <c r="AU1889" s="115"/>
      <c r="AV1889" s="115"/>
      <c r="AY1889" s="115"/>
      <c r="AZ1889" s="115"/>
      <c r="BA1889" s="43">
        <v>49</v>
      </c>
      <c r="BB1889" s="43" t="s">
        <v>750</v>
      </c>
      <c r="BC1889" s="189" t="s">
        <v>1385</v>
      </c>
      <c r="BD1889" t="s">
        <v>225</v>
      </c>
      <c r="BE1889" s="37" t="s">
        <v>656</v>
      </c>
      <c r="BF1889" s="38"/>
      <c r="BG1889" s="43"/>
      <c r="BH1889" s="189" t="s">
        <v>2293</v>
      </c>
      <c r="BI1889" s="43" t="s">
        <v>1387</v>
      </c>
      <c r="BJ1889" s="43" t="s">
        <v>1388</v>
      </c>
      <c r="BK1889" s="189" t="s">
        <v>1489</v>
      </c>
      <c r="BN1889" s="43"/>
      <c r="BO1889" s="43" t="s">
        <v>1395</v>
      </c>
      <c r="BP1889" s="48" t="s">
        <v>1406</v>
      </c>
      <c r="BS1889" s="43" t="s">
        <v>538</v>
      </c>
      <c r="BT1889" s="190" t="s">
        <v>2322</v>
      </c>
      <c r="BU1889" s="190"/>
      <c r="BV1889" s="190"/>
      <c r="BW1889" s="249">
        <v>36872</v>
      </c>
      <c r="BX1889" s="249"/>
      <c r="BY1889" s="48" t="s">
        <v>451</v>
      </c>
      <c r="BZ1889" s="191">
        <v>5.6999998092651296</v>
      </c>
      <c r="CA1889" s="43" t="s">
        <v>1396</v>
      </c>
      <c r="CD1889" s="124" t="s">
        <v>1397</v>
      </c>
      <c r="CE1889" s="43"/>
      <c r="CR1889" s="43" t="s">
        <v>751</v>
      </c>
      <c r="CU1889" s="192">
        <v>97.587500000000006</v>
      </c>
      <c r="CV1889" s="39" t="s">
        <v>1395</v>
      </c>
      <c r="CW1889" s="2"/>
      <c r="CX1889" s="193"/>
      <c r="CY1889" s="39" t="s">
        <v>2438</v>
      </c>
      <c r="CZ1889" s="192">
        <v>199.99299999999999</v>
      </c>
      <c r="DA1889" s="43" t="s">
        <v>2046</v>
      </c>
      <c r="DD1889" s="43" t="s">
        <v>1397</v>
      </c>
      <c r="DE1889" s="43"/>
      <c r="DF1889" s="43"/>
      <c r="DG1889" s="43"/>
      <c r="DH1889" s="43"/>
      <c r="DI1889" s="43"/>
      <c r="DJ1889" s="43"/>
      <c r="DK1889" s="43"/>
      <c r="DL1889" s="43"/>
      <c r="DM1889" s="43"/>
      <c r="DN1889" s="43"/>
      <c r="DO1889" s="43"/>
      <c r="DP1889" s="43"/>
      <c r="DQ1889" s="43"/>
      <c r="DR1889" s="124"/>
      <c r="DS1889" s="43"/>
    </row>
    <row r="1890" spans="1:123" s="39" customFormat="1" hidden="1" x14ac:dyDescent="0.2">
      <c r="A1890" s="44" t="str">
        <f t="shared" si="752"/>
        <v>Redfield</v>
      </c>
      <c r="B1890" s="44" t="str">
        <f t="shared" si="751"/>
        <v>1,1-Dichloroethylene</v>
      </c>
      <c r="C1890" s="38" t="s">
        <v>2587</v>
      </c>
      <c r="D1890" s="38" t="str">
        <f t="shared" si="759"/>
        <v>SI</v>
      </c>
      <c r="E1890" s="189" t="s">
        <v>371</v>
      </c>
      <c r="F1890" s="155" t="str">
        <f t="shared" si="754"/>
        <v>Residence 305</v>
      </c>
      <c r="G1890" s="44" t="str">
        <f t="shared" si="753"/>
        <v>residential</v>
      </c>
      <c r="H1890" s="44" t="str">
        <f t="shared" si="769"/>
        <v>Basement</v>
      </c>
      <c r="I1890" s="38" t="str">
        <f t="shared" si="760"/>
        <v>Y</v>
      </c>
      <c r="J1890" s="38" t="str">
        <f t="shared" si="761"/>
        <v>Y</v>
      </c>
      <c r="K1890" s="38" t="str">
        <f t="shared" si="773"/>
        <v>Y</v>
      </c>
      <c r="L1890" s="44"/>
      <c r="M1890" s="38" t="str">
        <f t="shared" si="766"/>
        <v/>
      </c>
      <c r="N1890" s="38" t="str">
        <f t="shared" si="767"/>
        <v/>
      </c>
      <c r="O1890" s="38" t="str">
        <f t="shared" si="762"/>
        <v/>
      </c>
      <c r="P1890" s="44"/>
      <c r="Q1890" s="44"/>
      <c r="R1890" s="44"/>
      <c r="S1890" s="44"/>
      <c r="T1890" s="44"/>
      <c r="U1890" s="44"/>
      <c r="V1890" s="44"/>
      <c r="W1890" s="44"/>
      <c r="X1890" s="44"/>
      <c r="Y1890" s="38" t="str">
        <f t="shared" si="770"/>
        <v>Y</v>
      </c>
      <c r="Z1890" s="38" t="str">
        <f t="shared" si="771"/>
        <v>Y</v>
      </c>
      <c r="AA1890" s="38" t="str">
        <f t="shared" si="768"/>
        <v>Y</v>
      </c>
      <c r="AC1890" s="59"/>
      <c r="AD1890" s="204"/>
      <c r="AE1890" s="38"/>
      <c r="AF1890" s="38"/>
      <c r="AG1890" s="125">
        <f t="shared" si="763"/>
        <v>299.64</v>
      </c>
      <c r="AH1890" s="39">
        <v>11</v>
      </c>
      <c r="AI1890" s="123">
        <f t="shared" si="764"/>
        <v>196711.48301031851</v>
      </c>
      <c r="AM1890" s="40">
        <f t="shared" si="755"/>
        <v>9.3000001907348597</v>
      </c>
      <c r="AN1890" s="39">
        <f t="shared" si="772"/>
        <v>0.8</v>
      </c>
      <c r="AO1890" s="204">
        <f t="shared" si="765"/>
        <v>4.7277363011121361E-5</v>
      </c>
      <c r="AP1890" s="204"/>
      <c r="AQ1890" s="59"/>
      <c r="AR1890" s="59"/>
      <c r="AS1890" s="115">
        <f t="shared" si="756"/>
        <v>1</v>
      </c>
      <c r="AT1890" s="115">
        <f t="shared" si="757"/>
        <v>0</v>
      </c>
      <c r="AU1890" s="115"/>
      <c r="AV1890" s="115"/>
      <c r="AY1890" s="115"/>
      <c r="AZ1890" s="115"/>
      <c r="BA1890" s="43">
        <v>49</v>
      </c>
      <c r="BB1890" s="43" t="s">
        <v>750</v>
      </c>
      <c r="BC1890" s="189" t="s">
        <v>554</v>
      </c>
      <c r="BD1890" t="s">
        <v>851</v>
      </c>
      <c r="BE1890" s="37" t="s">
        <v>656</v>
      </c>
      <c r="BF1890" s="38"/>
      <c r="BG1890" s="43"/>
      <c r="BH1890" s="189" t="s">
        <v>2294</v>
      </c>
      <c r="BI1890" s="43" t="s">
        <v>1387</v>
      </c>
      <c r="BJ1890" s="43" t="s">
        <v>1388</v>
      </c>
      <c r="BK1890" s="189" t="s">
        <v>573</v>
      </c>
      <c r="BN1890" s="43"/>
      <c r="BO1890" s="43" t="s">
        <v>1395</v>
      </c>
      <c r="BP1890" s="48" t="s">
        <v>1406</v>
      </c>
      <c r="BS1890" s="43" t="s">
        <v>538</v>
      </c>
      <c r="BT1890" s="190" t="s">
        <v>2323</v>
      </c>
      <c r="BU1890" s="190"/>
      <c r="BV1890" s="190"/>
      <c r="BW1890" s="249">
        <v>36735</v>
      </c>
      <c r="BX1890" s="249"/>
      <c r="BY1890" s="48" t="s">
        <v>451</v>
      </c>
      <c r="BZ1890" s="191">
        <v>9.3000001907348597</v>
      </c>
      <c r="CA1890" s="43" t="s">
        <v>1396</v>
      </c>
      <c r="CD1890" s="124" t="s">
        <v>1397</v>
      </c>
      <c r="CE1890" s="43"/>
      <c r="CR1890" s="43" t="s">
        <v>751</v>
      </c>
      <c r="CU1890" s="192">
        <v>196.52699999999999</v>
      </c>
      <c r="CV1890" s="39" t="s">
        <v>1395</v>
      </c>
      <c r="CW1890" s="2"/>
      <c r="CX1890" s="193"/>
      <c r="CY1890" s="39" t="s">
        <v>2438</v>
      </c>
      <c r="CZ1890" s="192">
        <v>299.64</v>
      </c>
      <c r="DA1890" s="43" t="s">
        <v>2046</v>
      </c>
      <c r="DD1890" s="43" t="s">
        <v>1397</v>
      </c>
      <c r="DE1890" s="43"/>
      <c r="DF1890" s="43"/>
      <c r="DG1890" s="43"/>
      <c r="DH1890" s="43"/>
      <c r="DI1890" s="43"/>
      <c r="DJ1890" s="43"/>
      <c r="DK1890" s="43"/>
      <c r="DL1890" s="43"/>
      <c r="DM1890" s="43"/>
      <c r="DN1890" s="43"/>
      <c r="DO1890" s="43"/>
      <c r="DP1890" s="43"/>
      <c r="DQ1890" s="43"/>
      <c r="DR1890" s="124"/>
      <c r="DS1890" s="43"/>
    </row>
    <row r="1891" spans="1:123" s="39" customFormat="1" hidden="1" x14ac:dyDescent="0.2">
      <c r="A1891" s="44" t="str">
        <f t="shared" si="752"/>
        <v>Redfield</v>
      </c>
      <c r="B1891" s="44" t="str">
        <f t="shared" si="751"/>
        <v>1,1-Dichloroethylene</v>
      </c>
      <c r="C1891" s="38" t="s">
        <v>2587</v>
      </c>
      <c r="D1891" s="38" t="str">
        <f t="shared" si="759"/>
        <v>S</v>
      </c>
      <c r="E1891" s="189" t="s">
        <v>372</v>
      </c>
      <c r="F1891" s="155" t="str">
        <f t="shared" si="754"/>
        <v>Residence 306</v>
      </c>
      <c r="G1891" s="44" t="str">
        <f t="shared" si="753"/>
        <v>residential</v>
      </c>
      <c r="H1891" s="44" t="str">
        <f t="shared" si="769"/>
        <v>Crawlspace</v>
      </c>
      <c r="I1891" s="38" t="str">
        <f t="shared" si="760"/>
        <v>Y</v>
      </c>
      <c r="J1891" s="38" t="str">
        <f t="shared" si="761"/>
        <v>Y</v>
      </c>
      <c r="K1891" s="38" t="str">
        <f t="shared" si="773"/>
        <v>Y</v>
      </c>
      <c r="L1891" s="44"/>
      <c r="M1891" s="38" t="str">
        <f t="shared" si="766"/>
        <v/>
      </c>
      <c r="N1891" s="38" t="str">
        <f t="shared" si="767"/>
        <v/>
      </c>
      <c r="O1891" s="38" t="str">
        <f t="shared" si="762"/>
        <v/>
      </c>
      <c r="P1891" s="44"/>
      <c r="Q1891" s="44"/>
      <c r="R1891" s="44"/>
      <c r="S1891" s="44"/>
      <c r="T1891" s="44"/>
      <c r="U1891" s="44"/>
      <c r="V1891" s="44"/>
      <c r="W1891" s="44"/>
      <c r="X1891" s="44"/>
      <c r="Y1891" s="38" t="str">
        <f t="shared" si="770"/>
        <v>Y</v>
      </c>
      <c r="Z1891" s="38" t="str">
        <f t="shared" si="771"/>
        <v>Y</v>
      </c>
      <c r="AA1891" s="38" t="str">
        <f t="shared" si="768"/>
        <v>Y</v>
      </c>
      <c r="AC1891" s="59"/>
      <c r="AD1891" s="204"/>
      <c r="AE1891" s="38"/>
      <c r="AF1891" s="38"/>
      <c r="AG1891" s="125">
        <f t="shared" si="763"/>
        <v>199.99299999999999</v>
      </c>
      <c r="AH1891" s="39">
        <v>11</v>
      </c>
      <c r="AI1891" s="123">
        <f t="shared" si="764"/>
        <v>131293.95148071897</v>
      </c>
      <c r="AM1891" s="40">
        <f t="shared" si="755"/>
        <v>1.3999999761581401</v>
      </c>
      <c r="AN1891" s="39">
        <f t="shared" si="772"/>
        <v>0.8</v>
      </c>
      <c r="AO1891" s="204">
        <f t="shared" si="765"/>
        <v>1.0663095750939718E-5</v>
      </c>
      <c r="AP1891" s="204"/>
      <c r="AQ1891" s="59"/>
      <c r="AR1891" s="59"/>
      <c r="AS1891" s="115">
        <f t="shared" si="756"/>
        <v>1</v>
      </c>
      <c r="AT1891" s="115">
        <f t="shared" si="757"/>
        <v>0</v>
      </c>
      <c r="AU1891" s="115"/>
      <c r="AV1891" s="115"/>
      <c r="AY1891" s="115"/>
      <c r="AZ1891" s="115"/>
      <c r="BA1891" s="43">
        <v>49</v>
      </c>
      <c r="BB1891" s="43" t="s">
        <v>750</v>
      </c>
      <c r="BC1891" s="189" t="s">
        <v>1385</v>
      </c>
      <c r="BD1891" t="s">
        <v>225</v>
      </c>
      <c r="BE1891" s="37" t="s">
        <v>656</v>
      </c>
      <c r="BF1891" s="38"/>
      <c r="BG1891" s="43"/>
      <c r="BH1891" s="189" t="s">
        <v>2295</v>
      </c>
      <c r="BI1891" s="43" t="s">
        <v>1387</v>
      </c>
      <c r="BJ1891" s="43" t="s">
        <v>1388</v>
      </c>
      <c r="BK1891" s="189" t="s">
        <v>1489</v>
      </c>
      <c r="BN1891" s="43"/>
      <c r="BO1891" s="43" t="s">
        <v>1395</v>
      </c>
      <c r="BP1891" s="48" t="s">
        <v>1406</v>
      </c>
      <c r="BS1891" s="43" t="s">
        <v>538</v>
      </c>
      <c r="BT1891" s="190" t="s">
        <v>2334</v>
      </c>
      <c r="BU1891" s="190"/>
      <c r="BV1891" s="190"/>
      <c r="BW1891" s="249">
        <v>37384</v>
      </c>
      <c r="BX1891" s="249"/>
      <c r="BY1891" s="48" t="s">
        <v>451</v>
      </c>
      <c r="BZ1891" s="191">
        <v>1.3999999761581401</v>
      </c>
      <c r="CA1891" s="43" t="s">
        <v>1396</v>
      </c>
      <c r="CD1891" s="124" t="s">
        <v>1397</v>
      </c>
      <c r="CE1891" s="43"/>
      <c r="CR1891" s="43" t="s">
        <v>751</v>
      </c>
      <c r="CU1891" s="192">
        <v>46.144799999999996</v>
      </c>
      <c r="CV1891" s="39" t="s">
        <v>1395</v>
      </c>
      <c r="CW1891" s="2"/>
      <c r="CX1891" s="193"/>
      <c r="CY1891" s="39" t="s">
        <v>2438</v>
      </c>
      <c r="CZ1891" s="192">
        <v>199.99299999999999</v>
      </c>
      <c r="DA1891" s="43" t="s">
        <v>2046</v>
      </c>
      <c r="DD1891" s="43" t="s">
        <v>1397</v>
      </c>
      <c r="DE1891" s="43"/>
      <c r="DF1891" s="43"/>
      <c r="DG1891" s="43"/>
      <c r="DH1891" s="43"/>
      <c r="DI1891" s="43"/>
      <c r="DJ1891" s="43"/>
      <c r="DK1891" s="43"/>
      <c r="DL1891" s="43"/>
      <c r="DM1891" s="43"/>
      <c r="DN1891" s="43"/>
      <c r="DO1891" s="43"/>
      <c r="DP1891" s="43"/>
      <c r="DQ1891" s="43"/>
      <c r="DR1891" s="124"/>
      <c r="DS1891" s="43"/>
    </row>
    <row r="1892" spans="1:123" s="39" customFormat="1" hidden="1" x14ac:dyDescent="0.2">
      <c r="A1892" s="44" t="str">
        <f t="shared" si="752"/>
        <v>Redfield</v>
      </c>
      <c r="B1892" s="44" t="str">
        <f t="shared" si="751"/>
        <v>1,1-Dichloroethylene</v>
      </c>
      <c r="C1892" s="38" t="s">
        <v>2587</v>
      </c>
      <c r="D1892" s="38" t="str">
        <f t="shared" si="759"/>
        <v>S</v>
      </c>
      <c r="E1892" s="189" t="s">
        <v>372</v>
      </c>
      <c r="F1892" s="155" t="str">
        <f t="shared" si="754"/>
        <v>Residence 307</v>
      </c>
      <c r="G1892" s="44" t="str">
        <f t="shared" si="753"/>
        <v>residential</v>
      </c>
      <c r="H1892" s="44" t="str">
        <f t="shared" si="769"/>
        <v>Basement</v>
      </c>
      <c r="I1892" s="38" t="str">
        <f t="shared" si="760"/>
        <v>Y</v>
      </c>
      <c r="J1892" s="38" t="str">
        <f t="shared" si="761"/>
        <v>Y</v>
      </c>
      <c r="K1892" s="38" t="str">
        <f t="shared" si="773"/>
        <v>Y</v>
      </c>
      <c r="L1892" s="44"/>
      <c r="M1892" s="38" t="str">
        <f t="shared" si="766"/>
        <v/>
      </c>
      <c r="N1892" s="38" t="str">
        <f t="shared" si="767"/>
        <v/>
      </c>
      <c r="O1892" s="38" t="str">
        <f t="shared" si="762"/>
        <v/>
      </c>
      <c r="P1892" s="44"/>
      <c r="Q1892" s="44"/>
      <c r="R1892" s="44"/>
      <c r="S1892" s="44"/>
      <c r="T1892" s="44"/>
      <c r="U1892" s="44"/>
      <c r="V1892" s="44"/>
      <c r="W1892" s="44"/>
      <c r="X1892" s="44"/>
      <c r="Y1892" s="38" t="str">
        <f t="shared" si="770"/>
        <v>Y</v>
      </c>
      <c r="Z1892" s="38" t="str">
        <f t="shared" si="771"/>
        <v>Y</v>
      </c>
      <c r="AA1892" s="38" t="str">
        <f t="shared" si="768"/>
        <v>Y</v>
      </c>
      <c r="AC1892" s="59"/>
      <c r="AD1892" s="204"/>
      <c r="AE1892" s="38"/>
      <c r="AF1892" s="38"/>
      <c r="AG1892" s="125">
        <f t="shared" si="763"/>
        <v>199.99299999999999</v>
      </c>
      <c r="AH1892" s="39">
        <v>11</v>
      </c>
      <c r="AI1892" s="123">
        <f t="shared" si="764"/>
        <v>131293.95148071897</v>
      </c>
      <c r="AM1892" s="40">
        <f t="shared" si="755"/>
        <v>81</v>
      </c>
      <c r="AN1892" s="39">
        <f t="shared" si="772"/>
        <v>0.8</v>
      </c>
      <c r="AO1892" s="204">
        <f t="shared" si="765"/>
        <v>6.1693626466787518E-4</v>
      </c>
      <c r="AP1892" s="204"/>
      <c r="AQ1892" s="59"/>
      <c r="AR1892" s="59"/>
      <c r="AS1892" s="115">
        <f t="shared" si="756"/>
        <v>1</v>
      </c>
      <c r="AT1892" s="115">
        <f t="shared" si="757"/>
        <v>0</v>
      </c>
      <c r="AU1892" s="115"/>
      <c r="AV1892" s="115"/>
      <c r="AY1892" s="115"/>
      <c r="AZ1892" s="115"/>
      <c r="BA1892" s="43">
        <v>49</v>
      </c>
      <c r="BB1892" s="43" t="s">
        <v>750</v>
      </c>
      <c r="BC1892" s="189" t="s">
        <v>1385</v>
      </c>
      <c r="BD1892" t="s">
        <v>225</v>
      </c>
      <c r="BE1892" s="37" t="s">
        <v>656</v>
      </c>
      <c r="BF1892" s="38"/>
      <c r="BG1892" s="43"/>
      <c r="BH1892" s="189" t="s">
        <v>2296</v>
      </c>
      <c r="BI1892" s="43" t="s">
        <v>1387</v>
      </c>
      <c r="BJ1892" s="43" t="s">
        <v>1388</v>
      </c>
      <c r="BK1892" s="189" t="s">
        <v>573</v>
      </c>
      <c r="BN1892" s="43"/>
      <c r="BO1892" s="43" t="s">
        <v>1395</v>
      </c>
      <c r="BP1892" s="48" t="s">
        <v>1406</v>
      </c>
      <c r="BS1892" s="43" t="s">
        <v>538</v>
      </c>
      <c r="BT1892" s="190" t="s">
        <v>2322</v>
      </c>
      <c r="BU1892" s="190"/>
      <c r="BV1892" s="190"/>
      <c r="BW1892" s="249">
        <v>36910</v>
      </c>
      <c r="BX1892" s="249"/>
      <c r="BY1892" s="48" t="s">
        <v>451</v>
      </c>
      <c r="BZ1892" s="191">
        <v>81</v>
      </c>
      <c r="CA1892" s="43" t="s">
        <v>1396</v>
      </c>
      <c r="CD1892" s="124" t="s">
        <v>1397</v>
      </c>
      <c r="CE1892" s="43"/>
      <c r="CR1892" s="43" t="s">
        <v>751</v>
      </c>
      <c r="CU1892" s="192">
        <v>162.70699999999999</v>
      </c>
      <c r="CV1892" s="39" t="s">
        <v>1395</v>
      </c>
      <c r="CW1892" s="2"/>
      <c r="CX1892" s="193"/>
      <c r="CY1892" s="39" t="s">
        <v>2438</v>
      </c>
      <c r="CZ1892" s="192">
        <v>199.99299999999999</v>
      </c>
      <c r="DA1892" s="43" t="s">
        <v>2046</v>
      </c>
      <c r="DD1892" s="43" t="s">
        <v>1397</v>
      </c>
      <c r="DE1892" s="43"/>
      <c r="DF1892" s="43"/>
      <c r="DG1892" s="43"/>
      <c r="DH1892" s="43"/>
      <c r="DI1892" s="43"/>
      <c r="DJ1892" s="43"/>
      <c r="DK1892" s="43"/>
      <c r="DL1892" s="43"/>
      <c r="DM1892" s="43"/>
      <c r="DN1892" s="43"/>
      <c r="DO1892" s="43"/>
      <c r="DP1892" s="43"/>
      <c r="DQ1892" s="43"/>
      <c r="DR1892" s="124"/>
      <c r="DS1892" s="43"/>
    </row>
    <row r="1893" spans="1:123" s="39" customFormat="1" hidden="1" x14ac:dyDescent="0.2">
      <c r="A1893" s="44" t="str">
        <f t="shared" si="752"/>
        <v>Redfield</v>
      </c>
      <c r="B1893" s="44" t="str">
        <f t="shared" ref="B1893:B1940" si="774">BS1893</f>
        <v>1,1-Dichloroethylene</v>
      </c>
      <c r="C1893" s="38" t="s">
        <v>2587</v>
      </c>
      <c r="D1893" s="38" t="str">
        <f t="shared" si="759"/>
        <v>SI</v>
      </c>
      <c r="E1893" s="189" t="s">
        <v>371</v>
      </c>
      <c r="F1893" s="155" t="str">
        <f t="shared" si="754"/>
        <v>Residence 308</v>
      </c>
      <c r="G1893" s="44" t="str">
        <f t="shared" si="753"/>
        <v>residential</v>
      </c>
      <c r="H1893" s="44" t="str">
        <f t="shared" si="769"/>
        <v>Basement</v>
      </c>
      <c r="I1893" s="38" t="str">
        <f t="shared" si="760"/>
        <v>Y</v>
      </c>
      <c r="J1893" s="38" t="str">
        <f t="shared" si="761"/>
        <v>Y</v>
      </c>
      <c r="K1893" s="38" t="str">
        <f t="shared" si="773"/>
        <v>Y</v>
      </c>
      <c r="L1893" s="44"/>
      <c r="M1893" s="38" t="str">
        <f t="shared" si="766"/>
        <v/>
      </c>
      <c r="N1893" s="38" t="str">
        <f t="shared" si="767"/>
        <v/>
      </c>
      <c r="O1893" s="38" t="str">
        <f t="shared" si="762"/>
        <v/>
      </c>
      <c r="P1893" s="44"/>
      <c r="Q1893" s="44"/>
      <c r="R1893" s="44"/>
      <c r="S1893" s="44"/>
      <c r="T1893" s="44"/>
      <c r="U1893" s="44"/>
      <c r="V1893" s="44"/>
      <c r="W1893" s="44"/>
      <c r="X1893" s="44"/>
      <c r="Y1893" s="38" t="str">
        <f t="shared" si="770"/>
        <v>Y</v>
      </c>
      <c r="Z1893" s="38" t="str">
        <f t="shared" si="771"/>
        <v>Y</v>
      </c>
      <c r="AA1893" s="38" t="str">
        <f t="shared" si="768"/>
        <v>Y</v>
      </c>
      <c r="AC1893" s="59"/>
      <c r="AD1893" s="204"/>
      <c r="AE1893" s="38"/>
      <c r="AF1893" s="38"/>
      <c r="AG1893" s="125">
        <f t="shared" si="763"/>
        <v>296.20600000000002</v>
      </c>
      <c r="AH1893" s="39">
        <v>11</v>
      </c>
      <c r="AI1893" s="123">
        <f t="shared" si="764"/>
        <v>194457.08695953278</v>
      </c>
      <c r="AM1893" s="40">
        <f t="shared" si="755"/>
        <v>6.6999998092651296</v>
      </c>
      <c r="AN1893" s="39">
        <f t="shared" si="772"/>
        <v>0.8</v>
      </c>
      <c r="AO1893" s="204">
        <f t="shared" si="765"/>
        <v>3.4454901665062092E-5</v>
      </c>
      <c r="AP1893" s="204"/>
      <c r="AQ1893" s="59"/>
      <c r="AR1893" s="59"/>
      <c r="AS1893" s="115">
        <f t="shared" si="756"/>
        <v>1</v>
      </c>
      <c r="AT1893" s="115">
        <f t="shared" si="757"/>
        <v>0</v>
      </c>
      <c r="AU1893" s="115"/>
      <c r="AV1893" s="115"/>
      <c r="AY1893" s="115"/>
      <c r="AZ1893" s="115"/>
      <c r="BA1893" s="43">
        <v>49</v>
      </c>
      <c r="BB1893" s="43" t="s">
        <v>750</v>
      </c>
      <c r="BC1893" s="189" t="s">
        <v>554</v>
      </c>
      <c r="BD1893" t="s">
        <v>851</v>
      </c>
      <c r="BE1893" s="37" t="s">
        <v>656</v>
      </c>
      <c r="BF1893" s="38"/>
      <c r="BG1893" s="43"/>
      <c r="BH1893" s="189" t="s">
        <v>2297</v>
      </c>
      <c r="BI1893" s="43" t="s">
        <v>1387</v>
      </c>
      <c r="BJ1893" s="43" t="s">
        <v>1388</v>
      </c>
      <c r="BK1893" s="189" t="s">
        <v>573</v>
      </c>
      <c r="BN1893" s="43"/>
      <c r="BO1893" s="43" t="s">
        <v>1395</v>
      </c>
      <c r="BP1893" s="48" t="s">
        <v>1406</v>
      </c>
      <c r="BS1893" s="43" t="s">
        <v>538</v>
      </c>
      <c r="BT1893" s="190" t="s">
        <v>2323</v>
      </c>
      <c r="BU1893" s="190"/>
      <c r="BV1893" s="190"/>
      <c r="BW1893" s="249">
        <v>36755</v>
      </c>
      <c r="BX1893" s="249"/>
      <c r="BY1893" s="48" t="s">
        <v>451</v>
      </c>
      <c r="BZ1893" s="191">
        <v>6.6999998092651296</v>
      </c>
      <c r="CA1893" s="43" t="s">
        <v>1396</v>
      </c>
      <c r="CD1893" s="124" t="s">
        <v>1397</v>
      </c>
      <c r="CE1893" s="43"/>
      <c r="CR1893" s="43" t="s">
        <v>751</v>
      </c>
      <c r="CU1893" s="192">
        <v>102.51</v>
      </c>
      <c r="CV1893" s="39" t="s">
        <v>1395</v>
      </c>
      <c r="CW1893" s="2"/>
      <c r="CX1893" s="193"/>
      <c r="CY1893" s="39" t="s">
        <v>2438</v>
      </c>
      <c r="CZ1893" s="192">
        <v>296.20600000000002</v>
      </c>
      <c r="DA1893" s="43" t="s">
        <v>2046</v>
      </c>
      <c r="DD1893" s="43" t="s">
        <v>1397</v>
      </c>
      <c r="DE1893" s="43"/>
      <c r="DF1893" s="43"/>
      <c r="DG1893" s="43"/>
      <c r="DH1893" s="43"/>
      <c r="DI1893" s="43"/>
      <c r="DJ1893" s="43"/>
      <c r="DK1893" s="43"/>
      <c r="DL1893" s="43"/>
      <c r="DM1893" s="43"/>
      <c r="DN1893" s="43"/>
      <c r="DO1893" s="43"/>
      <c r="DP1893" s="43"/>
      <c r="DQ1893" s="43"/>
      <c r="DR1893" s="124"/>
      <c r="DS1893" s="43"/>
    </row>
    <row r="1894" spans="1:123" s="39" customFormat="1" hidden="1" x14ac:dyDescent="0.2">
      <c r="A1894" s="44" t="str">
        <f t="shared" si="752"/>
        <v>Redfield</v>
      </c>
      <c r="B1894" s="44" t="str">
        <f t="shared" si="774"/>
        <v>1,1-Dichloroethylene</v>
      </c>
      <c r="C1894" s="38" t="s">
        <v>2587</v>
      </c>
      <c r="D1894" s="38" t="str">
        <f t="shared" si="759"/>
        <v>S</v>
      </c>
      <c r="E1894" s="189" t="s">
        <v>372</v>
      </c>
      <c r="F1894" s="155" t="str">
        <f t="shared" si="754"/>
        <v>Residence 309</v>
      </c>
      <c r="G1894" s="44" t="str">
        <f t="shared" si="753"/>
        <v>residential</v>
      </c>
      <c r="H1894" s="44" t="str">
        <f t="shared" si="769"/>
        <v>Crawlspace</v>
      </c>
      <c r="I1894" s="38" t="str">
        <f t="shared" si="760"/>
        <v>Y</v>
      </c>
      <c r="J1894" s="38" t="str">
        <f t="shared" si="761"/>
        <v>Y</v>
      </c>
      <c r="K1894" s="38" t="str">
        <f t="shared" si="773"/>
        <v>Y</v>
      </c>
      <c r="L1894" s="44"/>
      <c r="M1894" s="38" t="str">
        <f t="shared" si="766"/>
        <v/>
      </c>
      <c r="N1894" s="38" t="str">
        <f t="shared" si="767"/>
        <v/>
      </c>
      <c r="O1894" s="38" t="str">
        <f t="shared" si="762"/>
        <v/>
      </c>
      <c r="P1894" s="44"/>
      <c r="Q1894" s="44"/>
      <c r="R1894" s="44"/>
      <c r="S1894" s="44"/>
      <c r="T1894" s="44"/>
      <c r="U1894" s="44"/>
      <c r="V1894" s="44"/>
      <c r="W1894" s="44"/>
      <c r="X1894" s="44"/>
      <c r="Y1894" s="38" t="str">
        <f t="shared" si="770"/>
        <v>Y</v>
      </c>
      <c r="Z1894" s="38" t="str">
        <f t="shared" si="771"/>
        <v>Y</v>
      </c>
      <c r="AA1894" s="38" t="str">
        <f t="shared" si="768"/>
        <v>Y</v>
      </c>
      <c r="AC1894" s="59"/>
      <c r="AD1894" s="204"/>
      <c r="AE1894" s="38"/>
      <c r="AF1894" s="38"/>
      <c r="AG1894" s="125">
        <f t="shared" si="763"/>
        <v>199.99299999999999</v>
      </c>
      <c r="AH1894" s="39">
        <v>11</v>
      </c>
      <c r="AI1894" s="123">
        <f t="shared" si="764"/>
        <v>131293.95148071897</v>
      </c>
      <c r="AM1894" s="40">
        <f t="shared" si="755"/>
        <v>3.20000004768371</v>
      </c>
      <c r="AN1894" s="39">
        <f t="shared" si="772"/>
        <v>0.8</v>
      </c>
      <c r="AO1894" s="204">
        <f t="shared" si="765"/>
        <v>2.437279106611124E-5</v>
      </c>
      <c r="AP1894" s="204"/>
      <c r="AQ1894" s="59"/>
      <c r="AR1894" s="59"/>
      <c r="AS1894" s="115">
        <f t="shared" si="756"/>
        <v>1</v>
      </c>
      <c r="AT1894" s="115">
        <f t="shared" si="757"/>
        <v>0</v>
      </c>
      <c r="AU1894" s="115"/>
      <c r="AV1894" s="115"/>
      <c r="AY1894" s="115"/>
      <c r="AZ1894" s="115"/>
      <c r="BA1894" s="43">
        <v>49</v>
      </c>
      <c r="BB1894" s="43" t="s">
        <v>750</v>
      </c>
      <c r="BC1894" s="189" t="s">
        <v>1385</v>
      </c>
      <c r="BD1894" t="s">
        <v>225</v>
      </c>
      <c r="BE1894" s="37" t="s">
        <v>656</v>
      </c>
      <c r="BF1894" s="38"/>
      <c r="BG1894" s="43"/>
      <c r="BH1894" s="189" t="s">
        <v>2298</v>
      </c>
      <c r="BI1894" s="43" t="s">
        <v>1387</v>
      </c>
      <c r="BJ1894" s="43" t="s">
        <v>1388</v>
      </c>
      <c r="BK1894" s="189" t="s">
        <v>1489</v>
      </c>
      <c r="BN1894" s="43"/>
      <c r="BO1894" s="43" t="s">
        <v>1395</v>
      </c>
      <c r="BP1894" s="48" t="s">
        <v>1406</v>
      </c>
      <c r="BS1894" s="43" t="s">
        <v>538</v>
      </c>
      <c r="BT1894" s="190" t="s">
        <v>2325</v>
      </c>
      <c r="BU1894" s="190"/>
      <c r="BV1894" s="190"/>
      <c r="BW1894" s="249">
        <v>36872</v>
      </c>
      <c r="BX1894" s="249"/>
      <c r="BY1894" s="48" t="s">
        <v>451</v>
      </c>
      <c r="BZ1894" s="191">
        <v>3.20000004768371</v>
      </c>
      <c r="CA1894" s="43" t="s">
        <v>1396</v>
      </c>
      <c r="CD1894" s="124" t="s">
        <v>1397</v>
      </c>
      <c r="CE1894" s="43"/>
      <c r="CR1894" s="43" t="s">
        <v>751</v>
      </c>
      <c r="CU1894" s="192">
        <v>183.67599999999999</v>
      </c>
      <c r="CV1894" s="39" t="s">
        <v>1395</v>
      </c>
      <c r="CW1894" s="2"/>
      <c r="CX1894" s="193"/>
      <c r="CY1894" s="39" t="s">
        <v>2438</v>
      </c>
      <c r="CZ1894" s="192">
        <v>199.99299999999999</v>
      </c>
      <c r="DA1894" s="43" t="s">
        <v>2046</v>
      </c>
      <c r="DD1894" s="43" t="s">
        <v>1397</v>
      </c>
      <c r="DE1894" s="43"/>
      <c r="DF1894" s="43"/>
      <c r="DG1894" s="43"/>
      <c r="DH1894" s="43"/>
      <c r="DI1894" s="43"/>
      <c r="DJ1894" s="43"/>
      <c r="DK1894" s="43"/>
      <c r="DL1894" s="43"/>
      <c r="DM1894" s="43"/>
      <c r="DN1894" s="43"/>
      <c r="DO1894" s="43"/>
      <c r="DP1894" s="43"/>
      <c r="DQ1894" s="43"/>
      <c r="DR1894" s="124"/>
      <c r="DS1894" s="43"/>
    </row>
    <row r="1895" spans="1:123" s="39" customFormat="1" hidden="1" x14ac:dyDescent="0.2">
      <c r="A1895" s="44" t="str">
        <f t="shared" ref="A1895:A1940" si="775">BB1895</f>
        <v>Redfield</v>
      </c>
      <c r="B1895" s="44" t="str">
        <f t="shared" si="774"/>
        <v>1,1-Dichloroethylene</v>
      </c>
      <c r="C1895" s="38" t="s">
        <v>2587</v>
      </c>
      <c r="D1895" s="38" t="str">
        <f t="shared" si="759"/>
        <v>SI</v>
      </c>
      <c r="E1895" s="189" t="s">
        <v>371</v>
      </c>
      <c r="F1895" s="155" t="str">
        <f t="shared" si="754"/>
        <v>Residence 310</v>
      </c>
      <c r="G1895" s="44" t="str">
        <f t="shared" ref="G1895:G1940" si="776">BJ1895</f>
        <v>residential</v>
      </c>
      <c r="H1895" s="44" t="str">
        <f t="shared" si="769"/>
        <v>Basement</v>
      </c>
      <c r="I1895" s="38" t="str">
        <f t="shared" si="760"/>
        <v>Y</v>
      </c>
      <c r="J1895" s="38" t="str">
        <f t="shared" si="761"/>
        <v>Y</v>
      </c>
      <c r="K1895" s="38" t="str">
        <f t="shared" si="773"/>
        <v>Y</v>
      </c>
      <c r="L1895" s="44"/>
      <c r="M1895" s="38" t="str">
        <f t="shared" si="766"/>
        <v/>
      </c>
      <c r="N1895" s="38" t="str">
        <f t="shared" si="767"/>
        <v/>
      </c>
      <c r="O1895" s="38" t="str">
        <f t="shared" si="762"/>
        <v/>
      </c>
      <c r="P1895" s="44"/>
      <c r="Q1895" s="44"/>
      <c r="R1895" s="44"/>
      <c r="S1895" s="44"/>
      <c r="T1895" s="44"/>
      <c r="U1895" s="44"/>
      <c r="V1895" s="44"/>
      <c r="W1895" s="44"/>
      <c r="X1895" s="44"/>
      <c r="Y1895" s="38" t="str">
        <f t="shared" si="770"/>
        <v>Y</v>
      </c>
      <c r="Z1895" s="38" t="str">
        <f t="shared" si="771"/>
        <v>Y</v>
      </c>
      <c r="AA1895" s="38" t="str">
        <f t="shared" si="768"/>
        <v>Y</v>
      </c>
      <c r="AC1895" s="59"/>
      <c r="AD1895" s="204"/>
      <c r="AE1895" s="38"/>
      <c r="AF1895" s="38"/>
      <c r="AG1895" s="125">
        <f t="shared" si="763"/>
        <v>299.99099999999999</v>
      </c>
      <c r="AH1895" s="39">
        <v>11</v>
      </c>
      <c r="AI1895" s="123">
        <f t="shared" si="764"/>
        <v>196941.91196018041</v>
      </c>
      <c r="AM1895" s="40">
        <f t="shared" si="755"/>
        <v>51</v>
      </c>
      <c r="AN1895" s="39">
        <f t="shared" si="772"/>
        <v>0.8</v>
      </c>
      <c r="AO1895" s="204">
        <f t="shared" si="765"/>
        <v>2.5895960637526289E-4</v>
      </c>
      <c r="AP1895" s="204"/>
      <c r="AQ1895" s="59"/>
      <c r="AR1895" s="59"/>
      <c r="AS1895" s="115">
        <f t="shared" si="756"/>
        <v>1</v>
      </c>
      <c r="AT1895" s="115">
        <f t="shared" si="757"/>
        <v>0</v>
      </c>
      <c r="AU1895" s="115"/>
      <c r="AV1895" s="115"/>
      <c r="AY1895" s="115"/>
      <c r="AZ1895" s="115"/>
      <c r="BA1895" s="43">
        <v>49</v>
      </c>
      <c r="BB1895" s="43" t="s">
        <v>750</v>
      </c>
      <c r="BC1895" s="189" t="s">
        <v>554</v>
      </c>
      <c r="BD1895" t="s">
        <v>851</v>
      </c>
      <c r="BE1895" s="37" t="s">
        <v>656</v>
      </c>
      <c r="BF1895" s="38"/>
      <c r="BG1895" s="43"/>
      <c r="BH1895" s="189" t="s">
        <v>2299</v>
      </c>
      <c r="BI1895" s="43" t="s">
        <v>1387</v>
      </c>
      <c r="BJ1895" s="43" t="s">
        <v>1388</v>
      </c>
      <c r="BK1895" s="189" t="s">
        <v>573</v>
      </c>
      <c r="BN1895" s="43"/>
      <c r="BO1895" s="43" t="s">
        <v>1395</v>
      </c>
      <c r="BP1895" s="48" t="s">
        <v>1406</v>
      </c>
      <c r="BS1895" s="43" t="s">
        <v>538</v>
      </c>
      <c r="BT1895" s="190" t="s">
        <v>2321</v>
      </c>
      <c r="BU1895" s="190"/>
      <c r="BV1895" s="190"/>
      <c r="BW1895" s="249">
        <v>37001</v>
      </c>
      <c r="BX1895" s="249"/>
      <c r="BY1895" s="48" t="s">
        <v>451</v>
      </c>
      <c r="BZ1895" s="191">
        <v>51</v>
      </c>
      <c r="CA1895" s="43" t="s">
        <v>1396</v>
      </c>
      <c r="CD1895" s="124" t="s">
        <v>1397</v>
      </c>
      <c r="CE1895" s="43"/>
      <c r="CR1895" s="43" t="s">
        <v>751</v>
      </c>
      <c r="CU1895" s="192">
        <v>77.657899999999998</v>
      </c>
      <c r="CV1895" s="39" t="s">
        <v>1395</v>
      </c>
      <c r="CW1895" s="2"/>
      <c r="CX1895" s="193"/>
      <c r="CY1895" s="39" t="s">
        <v>2438</v>
      </c>
      <c r="CZ1895" s="192">
        <v>299.99099999999999</v>
      </c>
      <c r="DA1895" s="43" t="s">
        <v>2046</v>
      </c>
      <c r="DD1895" s="43" t="s">
        <v>1397</v>
      </c>
      <c r="DE1895" s="43"/>
      <c r="DF1895" s="43"/>
      <c r="DG1895" s="43"/>
      <c r="DH1895" s="43"/>
      <c r="DI1895" s="43"/>
      <c r="DJ1895" s="43"/>
      <c r="DK1895" s="43"/>
      <c r="DL1895" s="43"/>
      <c r="DM1895" s="43"/>
      <c r="DN1895" s="43"/>
      <c r="DO1895" s="43"/>
      <c r="DP1895" s="43"/>
      <c r="DQ1895" s="43"/>
      <c r="DR1895" s="124"/>
      <c r="DS1895" s="43"/>
    </row>
    <row r="1896" spans="1:123" s="39" customFormat="1" hidden="1" x14ac:dyDescent="0.2">
      <c r="A1896" s="44" t="str">
        <f t="shared" si="775"/>
        <v>Redfield</v>
      </c>
      <c r="B1896" s="44" t="str">
        <f t="shared" si="774"/>
        <v>1,1-Dichloroethylene</v>
      </c>
      <c r="C1896" s="38" t="s">
        <v>2587</v>
      </c>
      <c r="D1896" s="38" t="str">
        <f t="shared" si="759"/>
        <v>SI</v>
      </c>
      <c r="E1896" s="189" t="s">
        <v>371</v>
      </c>
      <c r="F1896" s="155" t="str">
        <f t="shared" ref="F1896:F1940" si="777">BH1896</f>
        <v>Residence 311</v>
      </c>
      <c r="G1896" s="44" t="str">
        <f t="shared" si="776"/>
        <v>residential</v>
      </c>
      <c r="H1896" s="44" t="str">
        <f t="shared" si="769"/>
        <v>Basement</v>
      </c>
      <c r="I1896" s="38" t="str">
        <f t="shared" si="760"/>
        <v>Y</v>
      </c>
      <c r="J1896" s="38" t="str">
        <f t="shared" si="761"/>
        <v>Y</v>
      </c>
      <c r="K1896" s="38" t="str">
        <f t="shared" si="773"/>
        <v>Y</v>
      </c>
      <c r="L1896" s="44"/>
      <c r="M1896" s="38" t="str">
        <f t="shared" si="766"/>
        <v/>
      </c>
      <c r="N1896" s="38" t="str">
        <f t="shared" si="767"/>
        <v/>
      </c>
      <c r="O1896" s="38" t="str">
        <f t="shared" si="762"/>
        <v/>
      </c>
      <c r="P1896" s="44"/>
      <c r="Q1896" s="44"/>
      <c r="R1896" s="44"/>
      <c r="S1896" s="44"/>
      <c r="T1896" s="44"/>
      <c r="U1896" s="44"/>
      <c r="V1896" s="44"/>
      <c r="W1896" s="44"/>
      <c r="X1896" s="44"/>
      <c r="Y1896" s="38" t="str">
        <f t="shared" si="770"/>
        <v>Y</v>
      </c>
      <c r="Z1896" s="38" t="str">
        <f t="shared" si="771"/>
        <v>Y</v>
      </c>
      <c r="AA1896" s="38" t="str">
        <f t="shared" si="768"/>
        <v>Y</v>
      </c>
      <c r="AC1896" s="59"/>
      <c r="AD1896" s="204"/>
      <c r="AE1896" s="38"/>
      <c r="AF1896" s="38"/>
      <c r="AG1896" s="125">
        <f t="shared" si="763"/>
        <v>299.99099999999999</v>
      </c>
      <c r="AH1896" s="39">
        <v>11</v>
      </c>
      <c r="AI1896" s="123">
        <f t="shared" si="764"/>
        <v>196941.91196018041</v>
      </c>
      <c r="AM1896" s="40">
        <f t="shared" si="755"/>
        <v>73</v>
      </c>
      <c r="AN1896" s="39">
        <f t="shared" si="772"/>
        <v>0.8</v>
      </c>
      <c r="AO1896" s="204">
        <f t="shared" si="765"/>
        <v>3.7066767187047433E-4</v>
      </c>
      <c r="AP1896" s="204"/>
      <c r="AQ1896" s="59"/>
      <c r="AR1896" s="59"/>
      <c r="AS1896" s="115">
        <f t="shared" si="756"/>
        <v>1</v>
      </c>
      <c r="AT1896" s="115">
        <f t="shared" si="757"/>
        <v>0</v>
      </c>
      <c r="AU1896" s="115"/>
      <c r="AV1896" s="115"/>
      <c r="AY1896" s="115"/>
      <c r="AZ1896" s="115"/>
      <c r="BA1896" s="43">
        <v>49</v>
      </c>
      <c r="BB1896" s="43" t="s">
        <v>750</v>
      </c>
      <c r="BC1896" s="189" t="s">
        <v>554</v>
      </c>
      <c r="BD1896" t="s">
        <v>851</v>
      </c>
      <c r="BE1896" s="37" t="s">
        <v>656</v>
      </c>
      <c r="BF1896" s="38"/>
      <c r="BG1896" s="43"/>
      <c r="BH1896" s="189" t="s">
        <v>2300</v>
      </c>
      <c r="BI1896" s="43" t="s">
        <v>1387</v>
      </c>
      <c r="BJ1896" s="43" t="s">
        <v>1388</v>
      </c>
      <c r="BK1896" s="189" t="s">
        <v>573</v>
      </c>
      <c r="BN1896" s="43"/>
      <c r="BO1896" s="43" t="s">
        <v>1395</v>
      </c>
      <c r="BP1896" s="48" t="s">
        <v>1406</v>
      </c>
      <c r="BS1896" s="43" t="s">
        <v>538</v>
      </c>
      <c r="BT1896" s="190" t="s">
        <v>2325</v>
      </c>
      <c r="BU1896" s="190"/>
      <c r="BV1896" s="190"/>
      <c r="BW1896" s="249">
        <v>36826</v>
      </c>
      <c r="BX1896" s="249"/>
      <c r="BY1896" s="48" t="s">
        <v>451</v>
      </c>
      <c r="BZ1896" s="191">
        <v>73</v>
      </c>
      <c r="CA1896" s="43" t="s">
        <v>1396</v>
      </c>
      <c r="CD1896" s="124" t="s">
        <v>1397</v>
      </c>
      <c r="CE1896" s="43"/>
      <c r="CR1896" s="43" t="s">
        <v>751</v>
      </c>
      <c r="CU1896" s="192">
        <v>185.321</v>
      </c>
      <c r="CV1896" s="39" t="s">
        <v>1395</v>
      </c>
      <c r="CW1896" s="2"/>
      <c r="CX1896" s="193"/>
      <c r="CY1896" s="39" t="s">
        <v>2438</v>
      </c>
      <c r="CZ1896" s="192">
        <v>299.99099999999999</v>
      </c>
      <c r="DA1896" s="43" t="s">
        <v>2046</v>
      </c>
      <c r="DD1896" s="43" t="s">
        <v>1397</v>
      </c>
      <c r="DE1896" s="43"/>
      <c r="DF1896" s="43"/>
      <c r="DG1896" s="43"/>
      <c r="DH1896" s="43"/>
      <c r="DI1896" s="43"/>
      <c r="DJ1896" s="43"/>
      <c r="DK1896" s="43"/>
      <c r="DL1896" s="43"/>
      <c r="DM1896" s="43"/>
      <c r="DN1896" s="43"/>
      <c r="DO1896" s="43"/>
      <c r="DP1896" s="43"/>
      <c r="DQ1896" s="43"/>
      <c r="DR1896" s="124"/>
      <c r="DS1896" s="43"/>
    </row>
    <row r="1897" spans="1:123" s="39" customFormat="1" hidden="1" x14ac:dyDescent="0.2">
      <c r="A1897" s="44" t="str">
        <f t="shared" si="775"/>
        <v>Redfield</v>
      </c>
      <c r="B1897" s="44" t="str">
        <f t="shared" si="774"/>
        <v>1,1-Dichloroethylene</v>
      </c>
      <c r="C1897" s="38" t="s">
        <v>2587</v>
      </c>
      <c r="D1897" s="38" t="str">
        <f t="shared" si="759"/>
        <v>S</v>
      </c>
      <c r="E1897" s="189" t="s">
        <v>372</v>
      </c>
      <c r="F1897" s="155" t="str">
        <f t="shared" si="777"/>
        <v>Residence 312</v>
      </c>
      <c r="G1897" s="44" t="str">
        <f t="shared" si="776"/>
        <v>residential</v>
      </c>
      <c r="H1897" s="44" t="str">
        <f t="shared" si="769"/>
        <v>Crawlspace</v>
      </c>
      <c r="I1897" s="38" t="str">
        <f t="shared" si="760"/>
        <v>Y</v>
      </c>
      <c r="J1897" s="38" t="str">
        <f t="shared" si="761"/>
        <v>Y</v>
      </c>
      <c r="K1897" s="38" t="str">
        <f t="shared" si="773"/>
        <v>Y</v>
      </c>
      <c r="L1897" s="44"/>
      <c r="M1897" s="38" t="str">
        <f t="shared" si="766"/>
        <v/>
      </c>
      <c r="N1897" s="38" t="str">
        <f t="shared" si="767"/>
        <v/>
      </c>
      <c r="O1897" s="38" t="str">
        <f t="shared" si="762"/>
        <v/>
      </c>
      <c r="P1897" s="44"/>
      <c r="Q1897" s="44"/>
      <c r="R1897" s="44"/>
      <c r="S1897" s="44"/>
      <c r="T1897" s="44"/>
      <c r="U1897" s="44"/>
      <c r="V1897" s="44"/>
      <c r="W1897" s="44"/>
      <c r="X1897" s="44"/>
      <c r="Y1897" s="38" t="str">
        <f t="shared" si="770"/>
        <v>Y</v>
      </c>
      <c r="Z1897" s="38" t="str">
        <f t="shared" si="771"/>
        <v>Y</v>
      </c>
      <c r="AA1897" s="38" t="str">
        <f t="shared" si="768"/>
        <v>Y</v>
      </c>
      <c r="AC1897" s="59"/>
      <c r="AD1897" s="204"/>
      <c r="AE1897" s="38"/>
      <c r="AF1897" s="38"/>
      <c r="AG1897" s="125">
        <f t="shared" si="763"/>
        <v>199.99299999999999</v>
      </c>
      <c r="AH1897" s="39">
        <v>11</v>
      </c>
      <c r="AI1897" s="123">
        <f t="shared" si="764"/>
        <v>131293.95148071897</v>
      </c>
      <c r="AM1897" s="40">
        <f t="shared" ref="AM1897:AM1960" si="778">IF(BZ1897="","",IF(CA1897="mg/m3",1000*BZ1897,IF(CA1897="ppbv",BZ1897*INDEX(ppbv_ug_m3,MATCH(BS1897,ChemName,0)),BZ1897)))</f>
        <v>13</v>
      </c>
      <c r="AN1897" s="39">
        <f t="shared" si="772"/>
        <v>0.8</v>
      </c>
      <c r="AO1897" s="204">
        <f t="shared" si="765"/>
        <v>9.9014462230646633E-5</v>
      </c>
      <c r="AP1897" s="204"/>
      <c r="AQ1897" s="59"/>
      <c r="AR1897" s="59"/>
      <c r="AS1897" s="115">
        <f t="shared" si="756"/>
        <v>1</v>
      </c>
      <c r="AT1897" s="115">
        <f t="shared" si="757"/>
        <v>0</v>
      </c>
      <c r="AU1897" s="115"/>
      <c r="AV1897" s="115"/>
      <c r="AY1897" s="115"/>
      <c r="AZ1897" s="115"/>
      <c r="BA1897" s="43">
        <v>49</v>
      </c>
      <c r="BB1897" s="43" t="s">
        <v>750</v>
      </c>
      <c r="BC1897" s="189" t="s">
        <v>1385</v>
      </c>
      <c r="BD1897" t="s">
        <v>225</v>
      </c>
      <c r="BE1897" s="37" t="s">
        <v>656</v>
      </c>
      <c r="BF1897" s="38"/>
      <c r="BG1897" s="43"/>
      <c r="BH1897" s="189" t="s">
        <v>2301</v>
      </c>
      <c r="BI1897" s="43" t="s">
        <v>1387</v>
      </c>
      <c r="BJ1897" s="43" t="s">
        <v>1388</v>
      </c>
      <c r="BK1897" s="189" t="s">
        <v>1489</v>
      </c>
      <c r="BN1897" s="43"/>
      <c r="BO1897" s="43" t="s">
        <v>1395</v>
      </c>
      <c r="BP1897" s="48" t="s">
        <v>1406</v>
      </c>
      <c r="BS1897" s="43" t="s">
        <v>538</v>
      </c>
      <c r="BT1897" s="190" t="s">
        <v>2322</v>
      </c>
      <c r="BU1897" s="190"/>
      <c r="BV1897" s="190"/>
      <c r="BW1897" s="249">
        <v>36882</v>
      </c>
      <c r="BX1897" s="249"/>
      <c r="BY1897" s="48" t="s">
        <v>451</v>
      </c>
      <c r="BZ1897" s="191">
        <v>13</v>
      </c>
      <c r="CA1897" s="43" t="s">
        <v>1396</v>
      </c>
      <c r="CD1897" s="124" t="s">
        <v>1397</v>
      </c>
      <c r="CE1897" s="43"/>
      <c r="CR1897" s="43" t="s">
        <v>751</v>
      </c>
      <c r="CU1897" s="192">
        <v>233.881</v>
      </c>
      <c r="CV1897" s="39" t="s">
        <v>1395</v>
      </c>
      <c r="CW1897" s="2"/>
      <c r="CX1897" s="193"/>
      <c r="CY1897" s="39" t="s">
        <v>2438</v>
      </c>
      <c r="CZ1897" s="192">
        <v>199.99299999999999</v>
      </c>
      <c r="DA1897" s="43" t="s">
        <v>2046</v>
      </c>
      <c r="DD1897" s="43" t="s">
        <v>1397</v>
      </c>
      <c r="DE1897" s="43"/>
      <c r="DF1897" s="43"/>
      <c r="DG1897" s="43"/>
      <c r="DH1897" s="43"/>
      <c r="DI1897" s="43"/>
      <c r="DJ1897" s="43"/>
      <c r="DK1897" s="43"/>
      <c r="DL1897" s="43"/>
      <c r="DM1897" s="43"/>
      <c r="DN1897" s="43"/>
      <c r="DO1897" s="43"/>
      <c r="DP1897" s="43"/>
      <c r="DQ1897" s="43"/>
      <c r="DR1897" s="124"/>
      <c r="DS1897" s="43"/>
    </row>
    <row r="1898" spans="1:123" s="39" customFormat="1" hidden="1" x14ac:dyDescent="0.2">
      <c r="A1898" s="44" t="str">
        <f t="shared" si="775"/>
        <v>Redfield</v>
      </c>
      <c r="B1898" s="44" t="str">
        <f t="shared" si="774"/>
        <v>1,1-Dichloroethylene</v>
      </c>
      <c r="C1898" s="38" t="s">
        <v>2587</v>
      </c>
      <c r="D1898" s="38" t="str">
        <f t="shared" si="759"/>
        <v>S</v>
      </c>
      <c r="E1898" s="189" t="s">
        <v>372</v>
      </c>
      <c r="F1898" s="155" t="str">
        <f t="shared" si="777"/>
        <v>Residence 313</v>
      </c>
      <c r="G1898" s="44" t="str">
        <f t="shared" si="776"/>
        <v>residential</v>
      </c>
      <c r="H1898" s="44" t="str">
        <f t="shared" si="769"/>
        <v>Crawlspace</v>
      </c>
      <c r="I1898" s="38" t="str">
        <f t="shared" si="760"/>
        <v>Y</v>
      </c>
      <c r="J1898" s="38" t="str">
        <f t="shared" si="761"/>
        <v>Y</v>
      </c>
      <c r="K1898" s="38" t="str">
        <f t="shared" si="773"/>
        <v>Y</v>
      </c>
      <c r="L1898" s="44"/>
      <c r="M1898" s="38" t="str">
        <f t="shared" si="766"/>
        <v/>
      </c>
      <c r="N1898" s="38" t="str">
        <f t="shared" si="767"/>
        <v/>
      </c>
      <c r="O1898" s="38" t="str">
        <f t="shared" si="762"/>
        <v/>
      </c>
      <c r="P1898" s="44"/>
      <c r="Q1898" s="44"/>
      <c r="R1898" s="44"/>
      <c r="S1898" s="44"/>
      <c r="T1898" s="44"/>
      <c r="U1898" s="44"/>
      <c r="V1898" s="44"/>
      <c r="W1898" s="44"/>
      <c r="X1898" s="44"/>
      <c r="Y1898" s="38" t="str">
        <f t="shared" si="770"/>
        <v>Y</v>
      </c>
      <c r="Z1898" s="38" t="str">
        <f t="shared" si="771"/>
        <v>Y</v>
      </c>
      <c r="AA1898" s="38" t="str">
        <f t="shared" si="768"/>
        <v>Y</v>
      </c>
      <c r="AC1898" s="59"/>
      <c r="AD1898" s="204"/>
      <c r="AE1898" s="38"/>
      <c r="AF1898" s="38"/>
      <c r="AG1898" s="125">
        <f t="shared" si="763"/>
        <v>199.99299999999999</v>
      </c>
      <c r="AH1898" s="39">
        <v>11</v>
      </c>
      <c r="AI1898" s="123">
        <f t="shared" si="764"/>
        <v>131293.95148071897</v>
      </c>
      <c r="AM1898" s="40">
        <f t="shared" si="778"/>
        <v>14</v>
      </c>
      <c r="AN1898" s="39">
        <f t="shared" si="772"/>
        <v>0.8</v>
      </c>
      <c r="AO1898" s="204">
        <f t="shared" si="765"/>
        <v>1.0663095932531176E-4</v>
      </c>
      <c r="AP1898" s="204"/>
      <c r="AQ1898" s="59"/>
      <c r="AR1898" s="59"/>
      <c r="AS1898" s="115">
        <f t="shared" si="756"/>
        <v>1</v>
      </c>
      <c r="AT1898" s="115">
        <f t="shared" si="757"/>
        <v>0</v>
      </c>
      <c r="AU1898" s="115"/>
      <c r="AV1898" s="115"/>
      <c r="AY1898" s="115"/>
      <c r="AZ1898" s="115"/>
      <c r="BA1898" s="43">
        <v>49</v>
      </c>
      <c r="BB1898" s="43" t="s">
        <v>750</v>
      </c>
      <c r="BC1898" s="189" t="s">
        <v>1385</v>
      </c>
      <c r="BD1898" t="s">
        <v>225</v>
      </c>
      <c r="BE1898" s="37" t="s">
        <v>656</v>
      </c>
      <c r="BF1898" s="38"/>
      <c r="BG1898" s="43"/>
      <c r="BH1898" s="189" t="s">
        <v>2302</v>
      </c>
      <c r="BI1898" s="43" t="s">
        <v>1387</v>
      </c>
      <c r="BJ1898" s="43" t="s">
        <v>1388</v>
      </c>
      <c r="BK1898" s="189" t="s">
        <v>1489</v>
      </c>
      <c r="BN1898" s="43"/>
      <c r="BO1898" s="43" t="s">
        <v>1395</v>
      </c>
      <c r="BP1898" s="48" t="s">
        <v>1406</v>
      </c>
      <c r="BS1898" s="43" t="s">
        <v>538</v>
      </c>
      <c r="BT1898" s="190" t="s">
        <v>2325</v>
      </c>
      <c r="BU1898" s="190"/>
      <c r="BV1898" s="190"/>
      <c r="BW1898" s="249">
        <v>36865</v>
      </c>
      <c r="BX1898" s="249"/>
      <c r="BY1898" s="48" t="s">
        <v>451</v>
      </c>
      <c r="BZ1898" s="191">
        <v>14</v>
      </c>
      <c r="CA1898" s="43" t="s">
        <v>1396</v>
      </c>
      <c r="CD1898" s="124" t="s">
        <v>1397</v>
      </c>
      <c r="CE1898" s="43"/>
      <c r="CR1898" s="43" t="s">
        <v>751</v>
      </c>
      <c r="CU1898" s="192">
        <v>187.63</v>
      </c>
      <c r="CV1898" s="39" t="s">
        <v>1395</v>
      </c>
      <c r="CW1898" s="2"/>
      <c r="CX1898" s="193"/>
      <c r="CY1898" s="39" t="s">
        <v>2438</v>
      </c>
      <c r="CZ1898" s="192">
        <v>199.99299999999999</v>
      </c>
      <c r="DA1898" s="43" t="s">
        <v>2046</v>
      </c>
      <c r="DD1898" s="43" t="s">
        <v>1397</v>
      </c>
      <c r="DE1898" s="43"/>
      <c r="DF1898" s="43"/>
      <c r="DG1898" s="43"/>
      <c r="DH1898" s="43"/>
      <c r="DI1898" s="43"/>
      <c r="DJ1898" s="43"/>
      <c r="DK1898" s="43"/>
      <c r="DL1898" s="43"/>
      <c r="DM1898" s="43"/>
      <c r="DN1898" s="43"/>
      <c r="DO1898" s="43"/>
      <c r="DP1898" s="43"/>
      <c r="DQ1898" s="43"/>
      <c r="DR1898" s="124"/>
      <c r="DS1898" s="43"/>
    </row>
    <row r="1899" spans="1:123" s="39" customFormat="1" hidden="1" x14ac:dyDescent="0.2">
      <c r="A1899" s="44" t="str">
        <f t="shared" si="775"/>
        <v>Redfield</v>
      </c>
      <c r="B1899" s="44" t="str">
        <f t="shared" si="774"/>
        <v>1,1-Dichloroethylene</v>
      </c>
      <c r="C1899" s="38" t="s">
        <v>2587</v>
      </c>
      <c r="D1899" s="38" t="str">
        <f t="shared" si="759"/>
        <v>SI</v>
      </c>
      <c r="E1899" s="189" t="s">
        <v>371</v>
      </c>
      <c r="F1899" s="155" t="str">
        <f t="shared" si="777"/>
        <v>Residence 314</v>
      </c>
      <c r="G1899" s="44" t="str">
        <f t="shared" si="776"/>
        <v>residential</v>
      </c>
      <c r="H1899" s="44" t="str">
        <f t="shared" si="769"/>
        <v>Basement</v>
      </c>
      <c r="I1899" s="38" t="str">
        <f t="shared" si="760"/>
        <v>Y</v>
      </c>
      <c r="J1899" s="38" t="str">
        <f t="shared" si="761"/>
        <v>Y</v>
      </c>
      <c r="K1899" s="38" t="str">
        <f t="shared" si="773"/>
        <v>Y</v>
      </c>
      <c r="L1899" s="44"/>
      <c r="M1899" s="38" t="str">
        <f t="shared" si="766"/>
        <v/>
      </c>
      <c r="N1899" s="38" t="str">
        <f t="shared" si="767"/>
        <v/>
      </c>
      <c r="O1899" s="38" t="str">
        <f t="shared" si="762"/>
        <v/>
      </c>
      <c r="P1899" s="44"/>
      <c r="Q1899" s="44"/>
      <c r="R1899" s="44"/>
      <c r="S1899" s="44"/>
      <c r="T1899" s="44"/>
      <c r="U1899" s="44"/>
      <c r="V1899" s="44"/>
      <c r="W1899" s="44"/>
      <c r="X1899" s="44"/>
      <c r="Y1899" s="38" t="str">
        <f t="shared" si="770"/>
        <v>Y</v>
      </c>
      <c r="Z1899" s="38" t="str">
        <f t="shared" si="771"/>
        <v>Y</v>
      </c>
      <c r="AA1899" s="38" t="str">
        <f t="shared" si="768"/>
        <v>Y</v>
      </c>
      <c r="AC1899" s="59"/>
      <c r="AD1899" s="204"/>
      <c r="AE1899" s="38"/>
      <c r="AF1899" s="38"/>
      <c r="AG1899" s="125">
        <f t="shared" si="763"/>
        <v>299.99099999999999</v>
      </c>
      <c r="AH1899" s="39">
        <v>11</v>
      </c>
      <c r="AI1899" s="123">
        <f t="shared" si="764"/>
        <v>196941.91196018041</v>
      </c>
      <c r="AM1899" s="40">
        <f t="shared" si="778"/>
        <v>2.7999999523162802</v>
      </c>
      <c r="AN1899" s="39">
        <f t="shared" si="772"/>
        <v>0.8</v>
      </c>
      <c r="AO1899" s="204">
        <f t="shared" si="765"/>
        <v>1.4217389911815271E-5</v>
      </c>
      <c r="AP1899" s="204"/>
      <c r="AQ1899" s="59"/>
      <c r="AR1899" s="59"/>
      <c r="AS1899" s="115">
        <f t="shared" ref="AS1899:AS1962" si="779">IF(AO1899="","",IF(CD1899="Y",1,0))</f>
        <v>1</v>
      </c>
      <c r="AT1899" s="115">
        <f t="shared" ref="AT1899:AT1962" si="780">IF(AO1899="","",IF(CD1899="n",1,0))</f>
        <v>0</v>
      </c>
      <c r="AU1899" s="115"/>
      <c r="AV1899" s="115"/>
      <c r="AY1899" s="115"/>
      <c r="AZ1899" s="115"/>
      <c r="BA1899" s="43">
        <v>49</v>
      </c>
      <c r="BB1899" s="43" t="s">
        <v>750</v>
      </c>
      <c r="BC1899" s="189" t="s">
        <v>554</v>
      </c>
      <c r="BD1899" t="s">
        <v>851</v>
      </c>
      <c r="BE1899" s="37" t="s">
        <v>656</v>
      </c>
      <c r="BF1899" s="38"/>
      <c r="BG1899" s="43"/>
      <c r="BH1899" s="189" t="s">
        <v>2303</v>
      </c>
      <c r="BI1899" s="43" t="s">
        <v>1387</v>
      </c>
      <c r="BJ1899" s="43" t="s">
        <v>1388</v>
      </c>
      <c r="BK1899" s="189" t="s">
        <v>573</v>
      </c>
      <c r="BN1899" s="43"/>
      <c r="BO1899" s="43" t="s">
        <v>1395</v>
      </c>
      <c r="BP1899" s="48" t="s">
        <v>1406</v>
      </c>
      <c r="BS1899" s="43" t="s">
        <v>538</v>
      </c>
      <c r="BT1899" s="190" t="s">
        <v>2323</v>
      </c>
      <c r="BU1899" s="190"/>
      <c r="BV1899" s="190"/>
      <c r="BW1899" s="249">
        <v>37043</v>
      </c>
      <c r="BX1899" s="249"/>
      <c r="BY1899" s="48" t="s">
        <v>451</v>
      </c>
      <c r="BZ1899" s="191">
        <v>2.7999999523162802</v>
      </c>
      <c r="CA1899" s="43" t="s">
        <v>1396</v>
      </c>
      <c r="CD1899" s="124" t="s">
        <v>1397</v>
      </c>
      <c r="CE1899" s="43"/>
      <c r="CR1899" s="43" t="s">
        <v>751</v>
      </c>
      <c r="CU1899" s="192">
        <v>131.41800000000001</v>
      </c>
      <c r="CV1899" s="39" t="s">
        <v>1395</v>
      </c>
      <c r="CW1899" s="2"/>
      <c r="CX1899" s="193"/>
      <c r="CY1899" s="39" t="s">
        <v>2438</v>
      </c>
      <c r="CZ1899" s="192">
        <v>299.99099999999999</v>
      </c>
      <c r="DA1899" s="43" t="s">
        <v>2046</v>
      </c>
      <c r="DD1899" s="43" t="s">
        <v>1397</v>
      </c>
      <c r="DE1899" s="43"/>
      <c r="DF1899" s="43"/>
      <c r="DG1899" s="43"/>
      <c r="DH1899" s="43"/>
      <c r="DI1899" s="43"/>
      <c r="DJ1899" s="43"/>
      <c r="DK1899" s="43"/>
      <c r="DL1899" s="43"/>
      <c r="DM1899" s="43"/>
      <c r="DN1899" s="43"/>
      <c r="DO1899" s="43"/>
      <c r="DP1899" s="43"/>
      <c r="DQ1899" s="43"/>
      <c r="DR1899" s="124"/>
      <c r="DS1899" s="43"/>
    </row>
    <row r="1900" spans="1:123" s="39" customFormat="1" hidden="1" x14ac:dyDescent="0.2">
      <c r="A1900" s="44" t="str">
        <f t="shared" si="775"/>
        <v>Redfield</v>
      </c>
      <c r="B1900" s="44" t="str">
        <f t="shared" si="774"/>
        <v>1,1-Dichloroethylene</v>
      </c>
      <c r="C1900" s="38" t="s">
        <v>2587</v>
      </c>
      <c r="D1900" s="38" t="str">
        <f t="shared" si="759"/>
        <v>SI</v>
      </c>
      <c r="E1900" s="189" t="s">
        <v>371</v>
      </c>
      <c r="F1900" s="155" t="str">
        <f t="shared" si="777"/>
        <v>Residence 315</v>
      </c>
      <c r="G1900" s="44" t="str">
        <f t="shared" si="776"/>
        <v>residential</v>
      </c>
      <c r="H1900" s="44" t="str">
        <f t="shared" si="769"/>
        <v>Basement</v>
      </c>
      <c r="I1900" s="38" t="str">
        <f t="shared" si="760"/>
        <v>Y</v>
      </c>
      <c r="J1900" s="38" t="str">
        <f t="shared" si="761"/>
        <v>Y</v>
      </c>
      <c r="K1900" s="38" t="str">
        <f t="shared" si="773"/>
        <v>Y</v>
      </c>
      <c r="L1900" s="44"/>
      <c r="M1900" s="38" t="str">
        <f t="shared" si="766"/>
        <v/>
      </c>
      <c r="N1900" s="38" t="str">
        <f t="shared" si="767"/>
        <v/>
      </c>
      <c r="O1900" s="38" t="str">
        <f t="shared" si="762"/>
        <v/>
      </c>
      <c r="P1900" s="44"/>
      <c r="Q1900" s="44"/>
      <c r="R1900" s="44"/>
      <c r="S1900" s="44"/>
      <c r="T1900" s="44"/>
      <c r="U1900" s="44"/>
      <c r="V1900" s="44"/>
      <c r="W1900" s="44"/>
      <c r="X1900" s="44"/>
      <c r="Y1900" s="38" t="str">
        <f t="shared" si="770"/>
        <v>Y</v>
      </c>
      <c r="Z1900" s="38" t="str">
        <f t="shared" si="771"/>
        <v>Y</v>
      </c>
      <c r="AA1900" s="38" t="str">
        <f t="shared" si="768"/>
        <v>Y</v>
      </c>
      <c r="AC1900" s="59"/>
      <c r="AD1900" s="204"/>
      <c r="AE1900" s="38"/>
      <c r="AF1900" s="38"/>
      <c r="AG1900" s="125">
        <f t="shared" si="763"/>
        <v>299.99099999999999</v>
      </c>
      <c r="AH1900" s="39">
        <v>11</v>
      </c>
      <c r="AI1900" s="123">
        <f t="shared" si="764"/>
        <v>196941.91196018041</v>
      </c>
      <c r="AM1900" s="40">
        <f t="shared" si="778"/>
        <v>15</v>
      </c>
      <c r="AN1900" s="39">
        <f t="shared" si="772"/>
        <v>0.8</v>
      </c>
      <c r="AO1900" s="204">
        <f t="shared" si="765"/>
        <v>7.6164590110371441E-5</v>
      </c>
      <c r="AP1900" s="204"/>
      <c r="AQ1900" s="59"/>
      <c r="AR1900" s="59"/>
      <c r="AS1900" s="115">
        <f t="shared" si="779"/>
        <v>1</v>
      </c>
      <c r="AT1900" s="115">
        <f t="shared" si="780"/>
        <v>0</v>
      </c>
      <c r="AU1900" s="115"/>
      <c r="AV1900" s="115"/>
      <c r="AY1900" s="115"/>
      <c r="AZ1900" s="115"/>
      <c r="BA1900" s="43">
        <v>49</v>
      </c>
      <c r="BB1900" s="43" t="s">
        <v>750</v>
      </c>
      <c r="BC1900" s="189" t="s">
        <v>554</v>
      </c>
      <c r="BD1900" t="s">
        <v>851</v>
      </c>
      <c r="BE1900" s="37" t="s">
        <v>656</v>
      </c>
      <c r="BF1900" s="38"/>
      <c r="BG1900" s="43"/>
      <c r="BH1900" s="189" t="s">
        <v>2304</v>
      </c>
      <c r="BI1900" s="43" t="s">
        <v>1387</v>
      </c>
      <c r="BJ1900" s="43" t="s">
        <v>1388</v>
      </c>
      <c r="BK1900" s="189" t="s">
        <v>573</v>
      </c>
      <c r="BN1900" s="43"/>
      <c r="BO1900" s="43" t="s">
        <v>1395</v>
      </c>
      <c r="BP1900" s="48" t="s">
        <v>1406</v>
      </c>
      <c r="BS1900" s="43" t="s">
        <v>538</v>
      </c>
      <c r="BT1900" s="190" t="s">
        <v>2331</v>
      </c>
      <c r="BU1900" s="190"/>
      <c r="BV1900" s="190"/>
      <c r="BW1900" s="249">
        <v>36804</v>
      </c>
      <c r="BX1900" s="249"/>
      <c r="BY1900" s="48" t="s">
        <v>451</v>
      </c>
      <c r="BZ1900" s="191">
        <v>15</v>
      </c>
      <c r="CA1900" s="43" t="s">
        <v>1396</v>
      </c>
      <c r="CD1900" s="124" t="s">
        <v>1397</v>
      </c>
      <c r="CE1900" s="43"/>
      <c r="CR1900" s="43" t="s">
        <v>751</v>
      </c>
      <c r="CU1900" s="192">
        <v>190.48599999999999</v>
      </c>
      <c r="CV1900" s="39" t="s">
        <v>1395</v>
      </c>
      <c r="CW1900" s="2"/>
      <c r="CX1900" s="193"/>
      <c r="CY1900" s="39" t="s">
        <v>2438</v>
      </c>
      <c r="CZ1900" s="192">
        <v>299.99099999999999</v>
      </c>
      <c r="DA1900" s="43" t="s">
        <v>2046</v>
      </c>
      <c r="DD1900" s="43" t="s">
        <v>1397</v>
      </c>
      <c r="DE1900" s="43"/>
      <c r="DF1900" s="43"/>
      <c r="DG1900" s="43"/>
      <c r="DH1900" s="43"/>
      <c r="DI1900" s="43"/>
      <c r="DJ1900" s="43"/>
      <c r="DK1900" s="43"/>
      <c r="DL1900" s="43"/>
      <c r="DM1900" s="43"/>
      <c r="DN1900" s="43"/>
      <c r="DO1900" s="43"/>
      <c r="DP1900" s="43"/>
      <c r="DQ1900" s="43"/>
      <c r="DR1900" s="124"/>
      <c r="DS1900" s="43"/>
    </row>
    <row r="1901" spans="1:123" s="39" customFormat="1" hidden="1" x14ac:dyDescent="0.2">
      <c r="A1901" s="44" t="str">
        <f t="shared" si="775"/>
        <v>Redfield</v>
      </c>
      <c r="B1901" s="44" t="str">
        <f t="shared" si="774"/>
        <v>1,1-Dichloroethylene</v>
      </c>
      <c r="C1901" s="38" t="s">
        <v>2587</v>
      </c>
      <c r="D1901" s="38" t="str">
        <f t="shared" si="759"/>
        <v>SI</v>
      </c>
      <c r="E1901" s="189" t="s">
        <v>371</v>
      </c>
      <c r="F1901" s="155" t="str">
        <f t="shared" si="777"/>
        <v>Residence 316</v>
      </c>
      <c r="G1901" s="44" t="str">
        <f t="shared" si="776"/>
        <v>residential</v>
      </c>
      <c r="H1901" s="44" t="str">
        <f t="shared" si="769"/>
        <v>Basement</v>
      </c>
      <c r="I1901" s="38" t="str">
        <f t="shared" si="760"/>
        <v>Y</v>
      </c>
      <c r="J1901" s="38" t="str">
        <f t="shared" si="761"/>
        <v>Y</v>
      </c>
      <c r="K1901" s="38" t="str">
        <f t="shared" si="773"/>
        <v>Y</v>
      </c>
      <c r="L1901" s="44"/>
      <c r="M1901" s="38" t="str">
        <f t="shared" si="766"/>
        <v/>
      </c>
      <c r="N1901" s="38" t="str">
        <f t="shared" si="767"/>
        <v/>
      </c>
      <c r="O1901" s="38" t="str">
        <f t="shared" si="762"/>
        <v/>
      </c>
      <c r="P1901" s="44"/>
      <c r="Q1901" s="44"/>
      <c r="R1901" s="44"/>
      <c r="S1901" s="44"/>
      <c r="T1901" s="44"/>
      <c r="U1901" s="44"/>
      <c r="V1901" s="44"/>
      <c r="W1901" s="44"/>
      <c r="X1901" s="44"/>
      <c r="Y1901" s="38" t="str">
        <f t="shared" si="770"/>
        <v>Y</v>
      </c>
      <c r="Z1901" s="38" t="str">
        <f t="shared" si="771"/>
        <v>Y</v>
      </c>
      <c r="AA1901" s="38" t="str">
        <f t="shared" si="768"/>
        <v>Y</v>
      </c>
      <c r="AC1901" s="59"/>
      <c r="AD1901" s="204"/>
      <c r="AE1901" s="38"/>
      <c r="AF1901" s="38"/>
      <c r="AG1901" s="125">
        <f t="shared" si="763"/>
        <v>130.12700000000001</v>
      </c>
      <c r="AH1901" s="39">
        <v>11</v>
      </c>
      <c r="AI1901" s="123">
        <f t="shared" si="764"/>
        <v>85427.430081710452</v>
      </c>
      <c r="AM1901" s="40">
        <f t="shared" si="778"/>
        <v>2.0999999046325599</v>
      </c>
      <c r="AN1901" s="39">
        <f t="shared" si="772"/>
        <v>0.8</v>
      </c>
      <c r="AO1901" s="204">
        <f t="shared" si="765"/>
        <v>2.4582267108163407E-5</v>
      </c>
      <c r="AP1901" s="204"/>
      <c r="AQ1901" s="59"/>
      <c r="AR1901" s="59"/>
      <c r="AS1901" s="115">
        <f t="shared" si="779"/>
        <v>1</v>
      </c>
      <c r="AT1901" s="115">
        <f t="shared" si="780"/>
        <v>0</v>
      </c>
      <c r="AU1901" s="115"/>
      <c r="AV1901" s="115"/>
      <c r="AY1901" s="115"/>
      <c r="AZ1901" s="115"/>
      <c r="BA1901" s="43">
        <v>49</v>
      </c>
      <c r="BB1901" s="43" t="s">
        <v>750</v>
      </c>
      <c r="BC1901" s="189" t="s">
        <v>554</v>
      </c>
      <c r="BD1901" t="s">
        <v>851</v>
      </c>
      <c r="BE1901" s="37" t="s">
        <v>656</v>
      </c>
      <c r="BF1901" s="38"/>
      <c r="BG1901" s="43"/>
      <c r="BH1901" s="189" t="s">
        <v>2305</v>
      </c>
      <c r="BI1901" s="43" t="s">
        <v>1387</v>
      </c>
      <c r="BJ1901" s="43" t="s">
        <v>1388</v>
      </c>
      <c r="BK1901" s="189" t="s">
        <v>573</v>
      </c>
      <c r="BN1901" s="43"/>
      <c r="BO1901" s="43" t="s">
        <v>1395</v>
      </c>
      <c r="BP1901" s="48" t="s">
        <v>1406</v>
      </c>
      <c r="BS1901" s="43" t="s">
        <v>538</v>
      </c>
      <c r="BT1901" s="190" t="s">
        <v>2323</v>
      </c>
      <c r="BU1901" s="190"/>
      <c r="BV1901" s="190"/>
      <c r="BW1901" s="249">
        <v>36777</v>
      </c>
      <c r="BX1901" s="249"/>
      <c r="BY1901" s="48" t="s">
        <v>451</v>
      </c>
      <c r="BZ1901" s="191">
        <v>2.0999999046325599</v>
      </c>
      <c r="CA1901" s="43" t="s">
        <v>1396</v>
      </c>
      <c r="CD1901" s="124" t="s">
        <v>1397</v>
      </c>
      <c r="CE1901" s="43"/>
      <c r="CR1901" s="43" t="s">
        <v>751</v>
      </c>
      <c r="CU1901" s="192">
        <v>131.03100000000001</v>
      </c>
      <c r="CV1901" s="39" t="s">
        <v>1395</v>
      </c>
      <c r="CW1901" s="2"/>
      <c r="CX1901" s="193"/>
      <c r="CY1901" s="39" t="s">
        <v>2438</v>
      </c>
      <c r="CZ1901" s="192">
        <v>130.12700000000001</v>
      </c>
      <c r="DA1901" s="43" t="s">
        <v>2046</v>
      </c>
      <c r="DD1901" s="43" t="s">
        <v>1397</v>
      </c>
      <c r="DE1901" s="43"/>
      <c r="DF1901" s="43"/>
      <c r="DG1901" s="43"/>
      <c r="DH1901" s="43"/>
      <c r="DI1901" s="43"/>
      <c r="DJ1901" s="43"/>
      <c r="DK1901" s="43"/>
      <c r="DL1901" s="43"/>
      <c r="DM1901" s="43"/>
      <c r="DN1901" s="43"/>
      <c r="DO1901" s="43"/>
      <c r="DP1901" s="43"/>
      <c r="DQ1901" s="43"/>
      <c r="DR1901" s="124"/>
      <c r="DS1901" s="43"/>
    </row>
    <row r="1902" spans="1:123" s="39" customFormat="1" hidden="1" x14ac:dyDescent="0.2">
      <c r="A1902" s="44" t="str">
        <f t="shared" si="775"/>
        <v>Redfield</v>
      </c>
      <c r="B1902" s="44" t="str">
        <f t="shared" si="774"/>
        <v>1,1-Dichloroethylene</v>
      </c>
      <c r="C1902" s="38" t="s">
        <v>2587</v>
      </c>
      <c r="D1902" s="38" t="str">
        <f t="shared" si="759"/>
        <v>S</v>
      </c>
      <c r="E1902" s="189" t="s">
        <v>372</v>
      </c>
      <c r="F1902" s="155" t="str">
        <f t="shared" si="777"/>
        <v>Residence 317</v>
      </c>
      <c r="G1902" s="44" t="str">
        <f t="shared" si="776"/>
        <v>residential</v>
      </c>
      <c r="H1902" s="44" t="str">
        <f t="shared" si="769"/>
        <v>Crawlspace</v>
      </c>
      <c r="I1902" s="38" t="str">
        <f t="shared" si="760"/>
        <v>Y</v>
      </c>
      <c r="J1902" s="38" t="str">
        <f t="shared" si="761"/>
        <v>Y</v>
      </c>
      <c r="K1902" s="38" t="str">
        <f t="shared" si="773"/>
        <v>Y</v>
      </c>
      <c r="L1902" s="44"/>
      <c r="M1902" s="38" t="str">
        <f t="shared" si="766"/>
        <v/>
      </c>
      <c r="N1902" s="38" t="str">
        <f t="shared" si="767"/>
        <v/>
      </c>
      <c r="O1902" s="38" t="str">
        <f t="shared" si="762"/>
        <v/>
      </c>
      <c r="P1902" s="44"/>
      <c r="Q1902" s="44"/>
      <c r="R1902" s="44"/>
      <c r="S1902" s="44"/>
      <c r="T1902" s="44"/>
      <c r="U1902" s="44"/>
      <c r="V1902" s="44"/>
      <c r="W1902" s="44"/>
      <c r="X1902" s="44"/>
      <c r="Y1902" s="38" t="str">
        <f t="shared" si="770"/>
        <v>Y</v>
      </c>
      <c r="Z1902" s="38" t="str">
        <f t="shared" si="771"/>
        <v>Y</v>
      </c>
      <c r="AA1902" s="38" t="str">
        <f t="shared" si="768"/>
        <v>Y</v>
      </c>
      <c r="AC1902" s="59"/>
      <c r="AD1902" s="204"/>
      <c r="AE1902" s="38"/>
      <c r="AF1902" s="38"/>
      <c r="AG1902" s="125">
        <f t="shared" si="763"/>
        <v>199.99299999999999</v>
      </c>
      <c r="AH1902" s="39">
        <v>11</v>
      </c>
      <c r="AI1902" s="123">
        <f t="shared" si="764"/>
        <v>131293.95148071897</v>
      </c>
      <c r="AM1902" s="40">
        <f t="shared" si="778"/>
        <v>60</v>
      </c>
      <c r="AN1902" s="39">
        <f t="shared" si="772"/>
        <v>0.8</v>
      </c>
      <c r="AO1902" s="204">
        <f t="shared" si="765"/>
        <v>4.5698982567990751E-4</v>
      </c>
      <c r="AP1902" s="204"/>
      <c r="AQ1902" s="59"/>
      <c r="AR1902" s="59"/>
      <c r="AS1902" s="115">
        <f t="shared" si="779"/>
        <v>1</v>
      </c>
      <c r="AT1902" s="115">
        <f t="shared" si="780"/>
        <v>0</v>
      </c>
      <c r="AU1902" s="115"/>
      <c r="AV1902" s="115"/>
      <c r="AY1902" s="115"/>
      <c r="AZ1902" s="115"/>
      <c r="BA1902" s="43">
        <v>49</v>
      </c>
      <c r="BB1902" s="43" t="s">
        <v>750</v>
      </c>
      <c r="BC1902" s="189" t="s">
        <v>1385</v>
      </c>
      <c r="BD1902" t="s">
        <v>225</v>
      </c>
      <c r="BE1902" s="37" t="s">
        <v>656</v>
      </c>
      <c r="BF1902" s="38"/>
      <c r="BG1902" s="43"/>
      <c r="BH1902" s="189" t="s">
        <v>2306</v>
      </c>
      <c r="BI1902" s="43" t="s">
        <v>1387</v>
      </c>
      <c r="BJ1902" s="43" t="s">
        <v>1388</v>
      </c>
      <c r="BK1902" s="189" t="s">
        <v>1489</v>
      </c>
      <c r="BN1902" s="43"/>
      <c r="BO1902" s="43" t="s">
        <v>1395</v>
      </c>
      <c r="BP1902" s="48" t="s">
        <v>1406</v>
      </c>
      <c r="BS1902" s="43" t="s">
        <v>538</v>
      </c>
      <c r="BT1902" s="190" t="s">
        <v>2322</v>
      </c>
      <c r="BU1902" s="190"/>
      <c r="BV1902" s="190"/>
      <c r="BW1902" s="249">
        <v>36868</v>
      </c>
      <c r="BX1902" s="249"/>
      <c r="BY1902" s="48" t="s">
        <v>451</v>
      </c>
      <c r="BZ1902" s="191">
        <v>60</v>
      </c>
      <c r="CA1902" s="43" t="s">
        <v>1396</v>
      </c>
      <c r="CD1902" s="124" t="s">
        <v>1397</v>
      </c>
      <c r="CE1902" s="43"/>
      <c r="CR1902" s="43" t="s">
        <v>751</v>
      </c>
      <c r="CU1902" s="192">
        <v>162.22</v>
      </c>
      <c r="CV1902" s="39" t="s">
        <v>1395</v>
      </c>
      <c r="CW1902" s="2"/>
      <c r="CX1902" s="193"/>
      <c r="CY1902" s="39" t="s">
        <v>2438</v>
      </c>
      <c r="CZ1902" s="192">
        <v>199.99299999999999</v>
      </c>
      <c r="DA1902" s="43" t="s">
        <v>2046</v>
      </c>
      <c r="DD1902" s="43" t="s">
        <v>1397</v>
      </c>
      <c r="DE1902" s="43"/>
      <c r="DF1902" s="43"/>
      <c r="DG1902" s="43"/>
      <c r="DH1902" s="43"/>
      <c r="DI1902" s="43"/>
      <c r="DJ1902" s="43"/>
      <c r="DK1902" s="43"/>
      <c r="DL1902" s="43"/>
      <c r="DM1902" s="43"/>
      <c r="DN1902" s="43"/>
      <c r="DO1902" s="43"/>
      <c r="DP1902" s="43"/>
      <c r="DQ1902" s="43"/>
      <c r="DR1902" s="124"/>
      <c r="DS1902" s="43"/>
    </row>
    <row r="1903" spans="1:123" s="39" customFormat="1" hidden="1" x14ac:dyDescent="0.2">
      <c r="A1903" s="44" t="str">
        <f t="shared" si="775"/>
        <v>Redfield</v>
      </c>
      <c r="B1903" s="44" t="str">
        <f t="shared" si="774"/>
        <v>1,1-Dichloroethylene</v>
      </c>
      <c r="C1903" s="38" t="s">
        <v>2587</v>
      </c>
      <c r="D1903" s="38" t="str">
        <f t="shared" si="759"/>
        <v>SI</v>
      </c>
      <c r="E1903" s="189" t="s">
        <v>371</v>
      </c>
      <c r="F1903" s="155" t="str">
        <f t="shared" si="777"/>
        <v>Residence 318</v>
      </c>
      <c r="G1903" s="44" t="str">
        <f t="shared" si="776"/>
        <v>residential</v>
      </c>
      <c r="H1903" s="44" t="str">
        <f t="shared" si="769"/>
        <v>Basement</v>
      </c>
      <c r="I1903" s="38" t="str">
        <f t="shared" si="760"/>
        <v>Y</v>
      </c>
      <c r="J1903" s="38" t="str">
        <f t="shared" si="761"/>
        <v>Y</v>
      </c>
      <c r="K1903" s="38" t="str">
        <f t="shared" si="773"/>
        <v>Y</v>
      </c>
      <c r="L1903" s="44"/>
      <c r="M1903" s="38" t="str">
        <f t="shared" si="766"/>
        <v/>
      </c>
      <c r="N1903" s="38" t="str">
        <f t="shared" si="767"/>
        <v/>
      </c>
      <c r="O1903" s="38" t="str">
        <f t="shared" si="762"/>
        <v/>
      </c>
      <c r="P1903" s="44"/>
      <c r="Q1903" s="44"/>
      <c r="R1903" s="44"/>
      <c r="S1903" s="44"/>
      <c r="T1903" s="44"/>
      <c r="U1903" s="44"/>
      <c r="V1903" s="44"/>
      <c r="W1903" s="44"/>
      <c r="X1903" s="44"/>
      <c r="Y1903" s="38" t="str">
        <f t="shared" si="770"/>
        <v>Y</v>
      </c>
      <c r="Z1903" s="38" t="str">
        <f t="shared" si="771"/>
        <v>Y</v>
      </c>
      <c r="AA1903" s="38" t="str">
        <f t="shared" si="768"/>
        <v>Y</v>
      </c>
      <c r="AC1903" s="59"/>
      <c r="AD1903" s="204"/>
      <c r="AE1903" s="38"/>
      <c r="AF1903" s="38"/>
      <c r="AG1903" s="125">
        <f t="shared" si="763"/>
        <v>299.99099999999999</v>
      </c>
      <c r="AH1903" s="39">
        <v>11</v>
      </c>
      <c r="AI1903" s="123">
        <f t="shared" si="764"/>
        <v>196941.91196018041</v>
      </c>
      <c r="AM1903" s="40">
        <f t="shared" si="778"/>
        <v>4.5999999046325604</v>
      </c>
      <c r="AN1903" s="39">
        <f t="shared" si="772"/>
        <v>0.8</v>
      </c>
      <c r="AO1903" s="204">
        <f t="shared" si="765"/>
        <v>2.3357140482939111E-5</v>
      </c>
      <c r="AP1903" s="204"/>
      <c r="AQ1903" s="59"/>
      <c r="AR1903" s="59"/>
      <c r="AS1903" s="115">
        <f t="shared" si="779"/>
        <v>1</v>
      </c>
      <c r="AT1903" s="115">
        <f t="shared" si="780"/>
        <v>0</v>
      </c>
      <c r="AU1903" s="115"/>
      <c r="AV1903" s="115"/>
      <c r="AY1903" s="115"/>
      <c r="AZ1903" s="115"/>
      <c r="BA1903" s="43">
        <v>49</v>
      </c>
      <c r="BB1903" s="43" t="s">
        <v>750</v>
      </c>
      <c r="BC1903" s="189" t="s">
        <v>554</v>
      </c>
      <c r="BD1903" t="s">
        <v>851</v>
      </c>
      <c r="BE1903" s="37" t="s">
        <v>656</v>
      </c>
      <c r="BF1903" s="38"/>
      <c r="BG1903" s="43"/>
      <c r="BH1903" s="189" t="s">
        <v>2307</v>
      </c>
      <c r="BI1903" s="43" t="s">
        <v>1387</v>
      </c>
      <c r="BJ1903" s="43" t="s">
        <v>1388</v>
      </c>
      <c r="BK1903" s="189" t="s">
        <v>573</v>
      </c>
      <c r="BN1903" s="43"/>
      <c r="BO1903" s="43" t="s">
        <v>1395</v>
      </c>
      <c r="BP1903" s="48" t="s">
        <v>1406</v>
      </c>
      <c r="BS1903" s="43" t="s">
        <v>538</v>
      </c>
      <c r="BT1903" s="190" t="s">
        <v>2327</v>
      </c>
      <c r="BU1903" s="190"/>
      <c r="BV1903" s="190"/>
      <c r="BW1903" s="249">
        <v>36790</v>
      </c>
      <c r="BX1903" s="249"/>
      <c r="BY1903" s="48" t="s">
        <v>451</v>
      </c>
      <c r="BZ1903" s="191">
        <v>4.5999999046325604</v>
      </c>
      <c r="CA1903" s="43" t="s">
        <v>1396</v>
      </c>
      <c r="CD1903" s="124" t="s">
        <v>1397</v>
      </c>
      <c r="CE1903" s="43"/>
      <c r="CR1903" s="43" t="s">
        <v>751</v>
      </c>
      <c r="CU1903" s="192">
        <v>120.07899999999999</v>
      </c>
      <c r="CV1903" s="39" t="s">
        <v>1395</v>
      </c>
      <c r="CW1903" s="2"/>
      <c r="CX1903" s="193"/>
      <c r="CY1903" s="39" t="s">
        <v>2438</v>
      </c>
      <c r="CZ1903" s="192">
        <v>299.99099999999999</v>
      </c>
      <c r="DA1903" s="43" t="s">
        <v>2046</v>
      </c>
      <c r="DD1903" s="43" t="s">
        <v>1397</v>
      </c>
      <c r="DE1903" s="43"/>
      <c r="DF1903" s="43"/>
      <c r="DG1903" s="43"/>
      <c r="DH1903" s="43"/>
      <c r="DI1903" s="43"/>
      <c r="DJ1903" s="43"/>
      <c r="DK1903" s="43"/>
      <c r="DL1903" s="43"/>
      <c r="DM1903" s="43"/>
      <c r="DN1903" s="43"/>
      <c r="DO1903" s="43"/>
      <c r="DP1903" s="43"/>
      <c r="DQ1903" s="43"/>
      <c r="DR1903" s="124"/>
      <c r="DS1903" s="43"/>
    </row>
    <row r="1904" spans="1:123" s="39" customFormat="1" hidden="1" x14ac:dyDescent="0.2">
      <c r="A1904" s="44" t="str">
        <f t="shared" si="775"/>
        <v>Redfield</v>
      </c>
      <c r="B1904" s="44" t="str">
        <f t="shared" si="774"/>
        <v>1,1-Dichloroethylene</v>
      </c>
      <c r="C1904" s="38" t="s">
        <v>2587</v>
      </c>
      <c r="D1904" s="38" t="str">
        <f t="shared" si="759"/>
        <v>S</v>
      </c>
      <c r="E1904" s="189" t="s">
        <v>372</v>
      </c>
      <c r="F1904" s="155" t="str">
        <f t="shared" si="777"/>
        <v>Residence 319</v>
      </c>
      <c r="G1904" s="44" t="str">
        <f t="shared" si="776"/>
        <v>residential</v>
      </c>
      <c r="H1904" s="44" t="str">
        <f t="shared" si="769"/>
        <v>Crawlspace</v>
      </c>
      <c r="I1904" s="38" t="str">
        <f t="shared" si="760"/>
        <v>Y</v>
      </c>
      <c r="J1904" s="38" t="str">
        <f t="shared" si="761"/>
        <v>Y</v>
      </c>
      <c r="K1904" s="38" t="str">
        <f t="shared" si="773"/>
        <v>Y</v>
      </c>
      <c r="L1904" s="44"/>
      <c r="M1904" s="38" t="str">
        <f t="shared" si="766"/>
        <v/>
      </c>
      <c r="N1904" s="38" t="str">
        <f t="shared" si="767"/>
        <v/>
      </c>
      <c r="O1904" s="38" t="str">
        <f t="shared" si="762"/>
        <v/>
      </c>
      <c r="P1904" s="44"/>
      <c r="Q1904" s="44"/>
      <c r="R1904" s="44"/>
      <c r="S1904" s="44"/>
      <c r="T1904" s="44"/>
      <c r="U1904" s="44"/>
      <c r="V1904" s="44"/>
      <c r="W1904" s="44"/>
      <c r="X1904" s="44"/>
      <c r="Y1904" s="38" t="str">
        <f t="shared" si="770"/>
        <v>Y</v>
      </c>
      <c r="Z1904" s="38" t="str">
        <f t="shared" si="771"/>
        <v>Y</v>
      </c>
      <c r="AA1904" s="38" t="str">
        <f t="shared" si="768"/>
        <v>Y</v>
      </c>
      <c r="AC1904" s="59"/>
      <c r="AD1904" s="204"/>
      <c r="AE1904" s="38"/>
      <c r="AF1904" s="38"/>
      <c r="AG1904" s="125">
        <f t="shared" si="763"/>
        <v>199.99299999999999</v>
      </c>
      <c r="AH1904" s="39">
        <v>11</v>
      </c>
      <c r="AI1904" s="123">
        <f t="shared" si="764"/>
        <v>131293.95148071897</v>
      </c>
      <c r="AM1904" s="40">
        <f t="shared" si="778"/>
        <v>21</v>
      </c>
      <c r="AN1904" s="39">
        <f t="shared" si="772"/>
        <v>0.8</v>
      </c>
      <c r="AO1904" s="204">
        <f t="shared" si="765"/>
        <v>1.5994643898796764E-4</v>
      </c>
      <c r="AP1904" s="204"/>
      <c r="AQ1904" s="59"/>
      <c r="AR1904" s="59"/>
      <c r="AS1904" s="115">
        <f t="shared" si="779"/>
        <v>1</v>
      </c>
      <c r="AT1904" s="115">
        <f t="shared" si="780"/>
        <v>0</v>
      </c>
      <c r="AU1904" s="115"/>
      <c r="AV1904" s="115"/>
      <c r="AY1904" s="115"/>
      <c r="AZ1904" s="115"/>
      <c r="BA1904" s="43">
        <v>49</v>
      </c>
      <c r="BB1904" s="43" t="s">
        <v>750</v>
      </c>
      <c r="BC1904" s="189" t="s">
        <v>1385</v>
      </c>
      <c r="BD1904" t="s">
        <v>225</v>
      </c>
      <c r="BE1904" s="37" t="s">
        <v>656</v>
      </c>
      <c r="BF1904" s="38"/>
      <c r="BG1904" s="43"/>
      <c r="BH1904" s="189" t="s">
        <v>2308</v>
      </c>
      <c r="BI1904" s="43" t="s">
        <v>1387</v>
      </c>
      <c r="BJ1904" s="43" t="s">
        <v>1388</v>
      </c>
      <c r="BK1904" s="189" t="s">
        <v>1489</v>
      </c>
      <c r="BN1904" s="43"/>
      <c r="BO1904" s="43" t="s">
        <v>1395</v>
      </c>
      <c r="BP1904" s="48" t="s">
        <v>1406</v>
      </c>
      <c r="BS1904" s="43" t="s">
        <v>538</v>
      </c>
      <c r="BT1904" s="190" t="s">
        <v>2322</v>
      </c>
      <c r="BU1904" s="190"/>
      <c r="BV1904" s="190"/>
      <c r="BW1904" s="249">
        <v>36951</v>
      </c>
      <c r="BX1904" s="249"/>
      <c r="BY1904" s="48" t="s">
        <v>451</v>
      </c>
      <c r="BZ1904" s="191">
        <v>21</v>
      </c>
      <c r="CA1904" s="43" t="s">
        <v>1396</v>
      </c>
      <c r="CD1904" s="124" t="s">
        <v>1397</v>
      </c>
      <c r="CE1904" s="43"/>
      <c r="CR1904" s="43" t="s">
        <v>751</v>
      </c>
      <c r="CU1904" s="192">
        <v>187.88900000000001</v>
      </c>
      <c r="CV1904" s="39" t="s">
        <v>1395</v>
      </c>
      <c r="CW1904" s="2"/>
      <c r="CX1904" s="193"/>
      <c r="CY1904" s="39" t="s">
        <v>2438</v>
      </c>
      <c r="CZ1904" s="192">
        <v>199.99299999999999</v>
      </c>
      <c r="DA1904" s="43" t="s">
        <v>2046</v>
      </c>
      <c r="DD1904" s="43" t="s">
        <v>1397</v>
      </c>
      <c r="DE1904" s="43"/>
      <c r="DF1904" s="43"/>
      <c r="DG1904" s="43"/>
      <c r="DH1904" s="43"/>
      <c r="DI1904" s="43"/>
      <c r="DJ1904" s="43"/>
      <c r="DK1904" s="43"/>
      <c r="DL1904" s="43"/>
      <c r="DM1904" s="43"/>
      <c r="DN1904" s="43"/>
      <c r="DO1904" s="43"/>
      <c r="DP1904" s="43"/>
      <c r="DQ1904" s="43"/>
      <c r="DR1904" s="124"/>
      <c r="DS1904" s="43"/>
    </row>
    <row r="1905" spans="1:132" s="39" customFormat="1" hidden="1" x14ac:dyDescent="0.2">
      <c r="A1905" s="44" t="str">
        <f t="shared" si="775"/>
        <v>Redfield</v>
      </c>
      <c r="B1905" s="44" t="str">
        <f t="shared" si="774"/>
        <v>1,1-Dichloroethylene</v>
      </c>
      <c r="C1905" s="38" t="s">
        <v>2587</v>
      </c>
      <c r="D1905" s="38" t="str">
        <f t="shared" si="759"/>
        <v>SI</v>
      </c>
      <c r="E1905" s="189" t="s">
        <v>371</v>
      </c>
      <c r="F1905" s="155" t="str">
        <f t="shared" si="777"/>
        <v>Residence 320</v>
      </c>
      <c r="G1905" s="44" t="str">
        <f t="shared" si="776"/>
        <v>residential</v>
      </c>
      <c r="H1905" s="44" t="str">
        <f t="shared" si="769"/>
        <v>Basement</v>
      </c>
      <c r="I1905" s="38" t="str">
        <f t="shared" si="760"/>
        <v>Y</v>
      </c>
      <c r="J1905" s="38" t="str">
        <f t="shared" si="761"/>
        <v>Y</v>
      </c>
      <c r="K1905" s="38" t="str">
        <f t="shared" ref="K1905:K1940" si="781">IF(AG1905="","",IF(I1905="N","n","Y"))</f>
        <v>Y</v>
      </c>
      <c r="L1905" s="44"/>
      <c r="M1905" s="38" t="str">
        <f t="shared" si="766"/>
        <v/>
      </c>
      <c r="N1905" s="38" t="str">
        <f t="shared" si="767"/>
        <v/>
      </c>
      <c r="O1905" s="38" t="str">
        <f t="shared" si="762"/>
        <v/>
      </c>
      <c r="P1905" s="44"/>
      <c r="Q1905" s="44"/>
      <c r="R1905" s="44"/>
      <c r="S1905" s="44"/>
      <c r="T1905" s="44"/>
      <c r="U1905" s="44"/>
      <c r="V1905" s="44"/>
      <c r="W1905" s="44"/>
      <c r="X1905" s="44"/>
      <c r="Y1905" s="38" t="str">
        <f t="shared" si="770"/>
        <v>Y</v>
      </c>
      <c r="Z1905" s="38" t="str">
        <f t="shared" si="771"/>
        <v>Y</v>
      </c>
      <c r="AA1905" s="38" t="str">
        <f t="shared" si="768"/>
        <v>Y</v>
      </c>
      <c r="AC1905" s="59"/>
      <c r="AD1905" s="204"/>
      <c r="AE1905" s="38"/>
      <c r="AF1905" s="38"/>
      <c r="AG1905" s="125">
        <f t="shared" si="763"/>
        <v>285.27600000000001</v>
      </c>
      <c r="AH1905" s="39">
        <v>11</v>
      </c>
      <c r="AI1905" s="123">
        <f t="shared" si="764"/>
        <v>187281.62136981584</v>
      </c>
      <c r="AM1905" s="40">
        <f t="shared" si="778"/>
        <v>4.8000001907348597</v>
      </c>
      <c r="AN1905" s="39">
        <f t="shared" si="772"/>
        <v>0.8</v>
      </c>
      <c r="AO1905" s="204">
        <f t="shared" si="765"/>
        <v>2.5629851747473578E-5</v>
      </c>
      <c r="AP1905" s="204"/>
      <c r="AQ1905" s="59"/>
      <c r="AR1905" s="59"/>
      <c r="AS1905" s="115">
        <f t="shared" si="779"/>
        <v>1</v>
      </c>
      <c r="AT1905" s="115">
        <f t="shared" si="780"/>
        <v>0</v>
      </c>
      <c r="AU1905" s="115"/>
      <c r="AV1905" s="115"/>
      <c r="AY1905" s="115"/>
      <c r="AZ1905" s="115"/>
      <c r="BA1905" s="43">
        <v>49</v>
      </c>
      <c r="BB1905" s="43" t="s">
        <v>750</v>
      </c>
      <c r="BC1905" s="189" t="s">
        <v>554</v>
      </c>
      <c r="BD1905" t="s">
        <v>851</v>
      </c>
      <c r="BE1905" s="37" t="s">
        <v>656</v>
      </c>
      <c r="BF1905" s="38"/>
      <c r="BG1905" s="43"/>
      <c r="BH1905" s="189" t="s">
        <v>2309</v>
      </c>
      <c r="BI1905" s="43" t="s">
        <v>1387</v>
      </c>
      <c r="BJ1905" s="43" t="s">
        <v>1388</v>
      </c>
      <c r="BK1905" s="189" t="s">
        <v>573</v>
      </c>
      <c r="BN1905" s="43"/>
      <c r="BO1905" s="43" t="s">
        <v>1395</v>
      </c>
      <c r="BP1905" s="48" t="s">
        <v>1406</v>
      </c>
      <c r="BS1905" s="43" t="s">
        <v>538</v>
      </c>
      <c r="BT1905" s="190" t="s">
        <v>2323</v>
      </c>
      <c r="BU1905" s="190"/>
      <c r="BV1905" s="190"/>
      <c r="BW1905" s="249">
        <v>36790</v>
      </c>
      <c r="BX1905" s="249"/>
      <c r="BY1905" s="48" t="s">
        <v>451</v>
      </c>
      <c r="BZ1905" s="191">
        <v>4.8000001907348597</v>
      </c>
      <c r="CA1905" s="43" t="s">
        <v>1396</v>
      </c>
      <c r="CD1905" s="124" t="s">
        <v>1397</v>
      </c>
      <c r="CE1905" s="43"/>
      <c r="CR1905" s="43" t="s">
        <v>751</v>
      </c>
      <c r="CU1905" s="192">
        <v>143.393</v>
      </c>
      <c r="CV1905" s="39" t="s">
        <v>1395</v>
      </c>
      <c r="CW1905" s="2"/>
      <c r="CX1905" s="193"/>
      <c r="CY1905" s="39" t="s">
        <v>2438</v>
      </c>
      <c r="CZ1905" s="192">
        <v>285.27600000000001</v>
      </c>
      <c r="DA1905" s="43" t="s">
        <v>2046</v>
      </c>
      <c r="DD1905" s="43" t="s">
        <v>1397</v>
      </c>
      <c r="DE1905" s="43"/>
      <c r="DF1905" s="43"/>
      <c r="DG1905" s="43"/>
      <c r="DH1905" s="43"/>
      <c r="DI1905" s="43"/>
      <c r="DJ1905" s="43"/>
      <c r="DK1905" s="43"/>
      <c r="DL1905" s="43"/>
      <c r="DM1905" s="43"/>
      <c r="DN1905" s="43"/>
      <c r="DO1905" s="43"/>
      <c r="DP1905" s="43"/>
      <c r="DQ1905" s="43"/>
      <c r="DR1905" s="124"/>
      <c r="DS1905" s="43"/>
    </row>
    <row r="1906" spans="1:132" s="39" customFormat="1" hidden="1" x14ac:dyDescent="0.2">
      <c r="A1906" s="44" t="str">
        <f t="shared" si="775"/>
        <v>Redfield</v>
      </c>
      <c r="B1906" s="44" t="str">
        <f t="shared" si="774"/>
        <v>1,1-Dichloroethylene</v>
      </c>
      <c r="C1906" s="38" t="s">
        <v>2587</v>
      </c>
      <c r="D1906" s="38" t="str">
        <f t="shared" ref="D1906:D1915" si="782">BC1906</f>
        <v>S</v>
      </c>
      <c r="E1906" s="189" t="s">
        <v>372</v>
      </c>
      <c r="F1906" s="155" t="str">
        <f t="shared" si="777"/>
        <v>Residence 321</v>
      </c>
      <c r="G1906" s="44" t="str">
        <f t="shared" si="776"/>
        <v>residential</v>
      </c>
      <c r="H1906" s="44" t="str">
        <f t="shared" si="769"/>
        <v>Crawlspace</v>
      </c>
      <c r="I1906" s="38" t="str">
        <f t="shared" ref="I1906:I1940" si="783">IF(DD1906="","",IF(DD1906="y","Y","n"))</f>
        <v>Y</v>
      </c>
      <c r="J1906" s="38" t="str">
        <f t="shared" ref="J1906:J1940" si="784">IF(AG1906="","",IF(AN1906="","Y",IF(AI1906&gt;AN1906*$J$38,"Y","n")))</f>
        <v>Y</v>
      </c>
      <c r="K1906" s="38" t="str">
        <f t="shared" si="781"/>
        <v>Y</v>
      </c>
      <c r="L1906" s="44"/>
      <c r="M1906" s="38" t="str">
        <f t="shared" si="766"/>
        <v/>
      </c>
      <c r="N1906" s="38" t="str">
        <f t="shared" si="767"/>
        <v/>
      </c>
      <c r="O1906" s="38" t="str">
        <f t="shared" ref="O1906:O1915" si="785">IF(AJ1906="","",IF(OR(M1906="N",N1906="N"),"n","Y"))</f>
        <v/>
      </c>
      <c r="P1906" s="44"/>
      <c r="Q1906" s="44"/>
      <c r="R1906" s="44"/>
      <c r="S1906" s="44"/>
      <c r="T1906" s="44"/>
      <c r="U1906" s="44"/>
      <c r="V1906" s="44"/>
      <c r="W1906" s="44"/>
      <c r="X1906" s="44"/>
      <c r="Y1906" s="38" t="str">
        <f t="shared" si="770"/>
        <v>Y</v>
      </c>
      <c r="Z1906" s="38" t="str">
        <f t="shared" si="771"/>
        <v>Y</v>
      </c>
      <c r="AA1906" s="38" t="str">
        <f t="shared" si="768"/>
        <v>Y</v>
      </c>
      <c r="AC1906" s="59"/>
      <c r="AD1906" s="204"/>
      <c r="AE1906" s="38"/>
      <c r="AF1906" s="38"/>
      <c r="AG1906" s="125">
        <f t="shared" ref="AG1906:AG1940" si="786">IF(CZ1906="","",IF(DA1906="mg/l",1000*CZ1906,CZ1906))</f>
        <v>199.99299999999999</v>
      </c>
      <c r="AH1906" s="39">
        <v>11</v>
      </c>
      <c r="AI1906" s="123">
        <f t="shared" ref="AI1906:AI1940" si="787">IF(AG1906="","",AG1906*1000*(INDEX(Hatm25C,MATCH(B1906,ChemNameChem,0))/(0.000082057*(AH1906+273)))*EXP(-(INDEX(Evap,MATCH(B1906,ChemNameChem,0))*((1-(AH1906+273)/INDEX(Tcrit,MATCH(B1906,ChemNameChem,0)))/(1-INDEX(Tboil,MATCH(B1906,ChemNameChem,0))/INDEX(Tcrit,MATCH(B1906,ChemNameChem,0))))^IF((INDEX(Tboil,MATCH(B1906,ChemNameChem,0))/INDEX(Tcrit,MATCH(B1906,ChemNameChem,0)))&lt;0.57,0.3,IF((INDEX(Tboil,MATCH(B1906,ChemNameChem,0))/INDEX(Tcrit,MATCH(B1906,ChemNameChem,0)))&gt;0.71,0.41,0.74*(INDEX(Tboil,MATCH(B1906,ChemNameChem,0))/INDEX(Tcrit,MATCH(B1906,ChemNameChem,0)))-0.116)))*0.5032*(1/(AH1906+273)-1/298)))</f>
        <v>131293.95148071897</v>
      </c>
      <c r="AM1906" s="40">
        <f t="shared" si="778"/>
        <v>11</v>
      </c>
      <c r="AN1906" s="39">
        <f t="shared" si="772"/>
        <v>0.8</v>
      </c>
      <c r="AO1906" s="204">
        <f t="shared" ref="AO1906:AO1940" si="788">IF(AG1906="","",AM1906/AI1906)</f>
        <v>8.3781468041316387E-5</v>
      </c>
      <c r="AP1906" s="204"/>
      <c r="AQ1906" s="59"/>
      <c r="AR1906" s="59"/>
      <c r="AS1906" s="115">
        <f t="shared" si="779"/>
        <v>1</v>
      </c>
      <c r="AT1906" s="115">
        <f t="shared" si="780"/>
        <v>0</v>
      </c>
      <c r="AU1906" s="115"/>
      <c r="AV1906" s="115"/>
      <c r="AY1906" s="115"/>
      <c r="AZ1906" s="115"/>
      <c r="BA1906" s="43">
        <v>49</v>
      </c>
      <c r="BB1906" s="43" t="s">
        <v>750</v>
      </c>
      <c r="BC1906" s="189" t="s">
        <v>1385</v>
      </c>
      <c r="BD1906" t="s">
        <v>225</v>
      </c>
      <c r="BE1906" s="37" t="s">
        <v>656</v>
      </c>
      <c r="BF1906" s="38"/>
      <c r="BG1906" s="43"/>
      <c r="BH1906" s="189" t="s">
        <v>2310</v>
      </c>
      <c r="BI1906" s="43" t="s">
        <v>1387</v>
      </c>
      <c r="BJ1906" s="43" t="s">
        <v>1388</v>
      </c>
      <c r="BK1906" s="189" t="s">
        <v>1489</v>
      </c>
      <c r="BN1906" s="43"/>
      <c r="BO1906" s="43" t="s">
        <v>1395</v>
      </c>
      <c r="BP1906" s="48" t="s">
        <v>1406</v>
      </c>
      <c r="BS1906" s="43" t="s">
        <v>538</v>
      </c>
      <c r="BT1906" s="190" t="s">
        <v>2322</v>
      </c>
      <c r="BU1906" s="190"/>
      <c r="BV1906" s="190"/>
      <c r="BW1906" s="249">
        <v>36868</v>
      </c>
      <c r="BX1906" s="249"/>
      <c r="BY1906" s="48" t="s">
        <v>451</v>
      </c>
      <c r="BZ1906" s="191">
        <v>11</v>
      </c>
      <c r="CA1906" s="43" t="s">
        <v>1396</v>
      </c>
      <c r="CD1906" s="124" t="s">
        <v>1397</v>
      </c>
      <c r="CE1906" s="43"/>
      <c r="CR1906" s="43" t="s">
        <v>751</v>
      </c>
      <c r="CU1906" s="192">
        <v>231.946</v>
      </c>
      <c r="CV1906" s="39" t="s">
        <v>1395</v>
      </c>
      <c r="CW1906" s="2"/>
      <c r="CX1906" s="193"/>
      <c r="CY1906" s="39" t="s">
        <v>2438</v>
      </c>
      <c r="CZ1906" s="192">
        <v>199.99299999999999</v>
      </c>
      <c r="DA1906" s="43" t="s">
        <v>2046</v>
      </c>
      <c r="DD1906" s="43" t="s">
        <v>1397</v>
      </c>
      <c r="DE1906" s="43"/>
      <c r="DF1906" s="43"/>
      <c r="DG1906" s="43"/>
      <c r="DH1906" s="43"/>
      <c r="DI1906" s="43"/>
      <c r="DJ1906" s="43"/>
      <c r="DK1906" s="43"/>
      <c r="DL1906" s="43"/>
      <c r="DM1906" s="43"/>
      <c r="DN1906" s="43"/>
      <c r="DO1906" s="43"/>
      <c r="DP1906" s="43"/>
      <c r="DQ1906" s="43"/>
      <c r="DR1906" s="124"/>
      <c r="DS1906" s="43"/>
    </row>
    <row r="1907" spans="1:132" s="39" customFormat="1" hidden="1" x14ac:dyDescent="0.2">
      <c r="A1907" s="44" t="str">
        <f t="shared" si="775"/>
        <v>Redfield</v>
      </c>
      <c r="B1907" s="44" t="str">
        <f t="shared" si="774"/>
        <v>1,1-Dichloroethylene</v>
      </c>
      <c r="C1907" s="38" t="s">
        <v>2587</v>
      </c>
      <c r="D1907" s="38" t="str">
        <f t="shared" si="782"/>
        <v>S</v>
      </c>
      <c r="E1907" s="189" t="s">
        <v>372</v>
      </c>
      <c r="F1907" s="155" t="str">
        <f t="shared" si="777"/>
        <v>Residence 322</v>
      </c>
      <c r="G1907" s="44" t="str">
        <f t="shared" si="776"/>
        <v>residential</v>
      </c>
      <c r="H1907" s="44" t="str">
        <f t="shared" si="769"/>
        <v>Crawlspace</v>
      </c>
      <c r="I1907" s="38" t="str">
        <f t="shared" si="783"/>
        <v>Y</v>
      </c>
      <c r="J1907" s="38" t="str">
        <f t="shared" si="784"/>
        <v>Y</v>
      </c>
      <c r="K1907" s="38" t="str">
        <f t="shared" si="781"/>
        <v>Y</v>
      </c>
      <c r="L1907" s="44"/>
      <c r="M1907" s="38" t="str">
        <f t="shared" ref="M1907:M1940" si="789">IF(CP1907="","",IF(CP1907="y","Y","n"))</f>
        <v/>
      </c>
      <c r="N1907" s="38" t="str">
        <f t="shared" ref="N1907:N1940" si="790">IF(AJ1907="","",IF(AN1907="","Y",IF(AJ1907&gt;AN1907*$N$38,"Y","n")))</f>
        <v/>
      </c>
      <c r="O1907" s="38" t="str">
        <f t="shared" si="785"/>
        <v/>
      </c>
      <c r="P1907" s="44"/>
      <c r="Q1907" s="44"/>
      <c r="R1907" s="44"/>
      <c r="S1907" s="44"/>
      <c r="T1907" s="44"/>
      <c r="U1907" s="44"/>
      <c r="V1907" s="44"/>
      <c r="W1907" s="44"/>
      <c r="X1907" s="44"/>
      <c r="Y1907" s="38" t="str">
        <f t="shared" si="770"/>
        <v>Y</v>
      </c>
      <c r="Z1907" s="38" t="str">
        <f t="shared" si="771"/>
        <v>Y</v>
      </c>
      <c r="AA1907" s="38" t="str">
        <f t="shared" si="768"/>
        <v>Y</v>
      </c>
      <c r="AC1907" s="59"/>
      <c r="AD1907" s="204"/>
      <c r="AE1907" s="38"/>
      <c r="AF1907" s="38"/>
      <c r="AG1907" s="125">
        <f t="shared" si="786"/>
        <v>199.99299999999999</v>
      </c>
      <c r="AH1907" s="39">
        <v>11</v>
      </c>
      <c r="AI1907" s="123">
        <f t="shared" si="787"/>
        <v>131293.95148071897</v>
      </c>
      <c r="AM1907" s="40">
        <f t="shared" si="778"/>
        <v>24</v>
      </c>
      <c r="AN1907" s="39">
        <f t="shared" si="772"/>
        <v>0.8</v>
      </c>
      <c r="AO1907" s="204">
        <f t="shared" si="788"/>
        <v>1.8279593027196301E-4</v>
      </c>
      <c r="AP1907" s="204"/>
      <c r="AQ1907" s="59"/>
      <c r="AR1907" s="59"/>
      <c r="AS1907" s="115">
        <f t="shared" si="779"/>
        <v>1</v>
      </c>
      <c r="AT1907" s="115">
        <f t="shared" si="780"/>
        <v>0</v>
      </c>
      <c r="AU1907" s="115"/>
      <c r="AV1907" s="115"/>
      <c r="AY1907" s="115"/>
      <c r="AZ1907" s="115"/>
      <c r="BA1907" s="43">
        <v>49</v>
      </c>
      <c r="BB1907" s="43" t="s">
        <v>750</v>
      </c>
      <c r="BC1907" s="189" t="s">
        <v>1385</v>
      </c>
      <c r="BD1907" t="s">
        <v>225</v>
      </c>
      <c r="BE1907" s="37" t="s">
        <v>656</v>
      </c>
      <c r="BF1907" s="38"/>
      <c r="BG1907" s="43"/>
      <c r="BH1907" s="189" t="s">
        <v>2311</v>
      </c>
      <c r="BI1907" s="43" t="s">
        <v>1387</v>
      </c>
      <c r="BJ1907" s="43" t="s">
        <v>1388</v>
      </c>
      <c r="BK1907" s="189" t="s">
        <v>1489</v>
      </c>
      <c r="BN1907" s="43"/>
      <c r="BO1907" s="43" t="s">
        <v>1395</v>
      </c>
      <c r="BP1907" s="48" t="s">
        <v>1406</v>
      </c>
      <c r="BS1907" s="43" t="s">
        <v>538</v>
      </c>
      <c r="BT1907" s="190" t="s">
        <v>2322</v>
      </c>
      <c r="BU1907" s="190"/>
      <c r="BV1907" s="190"/>
      <c r="BW1907" s="249">
        <v>36852</v>
      </c>
      <c r="BX1907" s="249"/>
      <c r="BY1907" s="48" t="s">
        <v>451</v>
      </c>
      <c r="BZ1907" s="191">
        <v>24</v>
      </c>
      <c r="CA1907" s="43" t="s">
        <v>1396</v>
      </c>
      <c r="CD1907" s="124" t="s">
        <v>1397</v>
      </c>
      <c r="CE1907" s="43"/>
      <c r="CR1907" s="43" t="s">
        <v>751</v>
      </c>
      <c r="CU1907" s="192">
        <v>211.721</v>
      </c>
      <c r="CV1907" s="39" t="s">
        <v>1395</v>
      </c>
      <c r="CW1907" s="2"/>
      <c r="CX1907" s="193"/>
      <c r="CY1907" s="39" t="s">
        <v>2438</v>
      </c>
      <c r="CZ1907" s="192">
        <v>199.99299999999999</v>
      </c>
      <c r="DA1907" s="43" t="s">
        <v>2046</v>
      </c>
      <c r="DD1907" s="43" t="s">
        <v>1397</v>
      </c>
      <c r="DE1907" s="43"/>
      <c r="DF1907" s="43"/>
      <c r="DG1907" s="43"/>
      <c r="DH1907" s="43"/>
      <c r="DI1907" s="43"/>
      <c r="DJ1907" s="43"/>
      <c r="DK1907" s="43"/>
      <c r="DL1907" s="43"/>
      <c r="DM1907" s="43"/>
      <c r="DN1907" s="43"/>
      <c r="DO1907" s="43"/>
      <c r="DP1907" s="43"/>
      <c r="DQ1907" s="43"/>
      <c r="DR1907" s="124"/>
      <c r="DS1907" s="43"/>
    </row>
    <row r="1908" spans="1:132" s="39" customFormat="1" hidden="1" x14ac:dyDescent="0.2">
      <c r="A1908" s="44" t="str">
        <f t="shared" si="775"/>
        <v>Redfield</v>
      </c>
      <c r="B1908" s="44" t="str">
        <f t="shared" si="774"/>
        <v>1,1-Dichloroethylene</v>
      </c>
      <c r="C1908" s="38" t="s">
        <v>2587</v>
      </c>
      <c r="D1908" s="38" t="str">
        <f t="shared" si="782"/>
        <v>S</v>
      </c>
      <c r="E1908" s="189" t="s">
        <v>372</v>
      </c>
      <c r="F1908" s="155" t="str">
        <f t="shared" si="777"/>
        <v>Residence 323</v>
      </c>
      <c r="G1908" s="44" t="str">
        <f t="shared" si="776"/>
        <v>residential</v>
      </c>
      <c r="H1908" s="44" t="str">
        <f t="shared" si="769"/>
        <v>Crawlspace</v>
      </c>
      <c r="I1908" s="38" t="str">
        <f t="shared" si="783"/>
        <v>Y</v>
      </c>
      <c r="J1908" s="38" t="str">
        <f t="shared" si="784"/>
        <v>Y</v>
      </c>
      <c r="K1908" s="38" t="str">
        <f t="shared" si="781"/>
        <v>Y</v>
      </c>
      <c r="L1908" s="44"/>
      <c r="M1908" s="38" t="str">
        <f t="shared" si="789"/>
        <v/>
      </c>
      <c r="N1908" s="38" t="str">
        <f t="shared" si="790"/>
        <v/>
      </c>
      <c r="O1908" s="38" t="str">
        <f t="shared" si="785"/>
        <v/>
      </c>
      <c r="P1908" s="44"/>
      <c r="Q1908" s="44"/>
      <c r="R1908" s="44"/>
      <c r="S1908" s="44"/>
      <c r="T1908" s="44"/>
      <c r="U1908" s="44"/>
      <c r="V1908" s="44"/>
      <c r="W1908" s="44"/>
      <c r="X1908" s="44"/>
      <c r="Y1908" s="38" t="str">
        <f t="shared" si="770"/>
        <v>Y</v>
      </c>
      <c r="Z1908" s="38" t="str">
        <f t="shared" si="771"/>
        <v>Y</v>
      </c>
      <c r="AA1908" s="38" t="str">
        <f t="shared" si="768"/>
        <v>Y</v>
      </c>
      <c r="AC1908" s="59"/>
      <c r="AD1908" s="204"/>
      <c r="AE1908" s="38"/>
      <c r="AF1908" s="38"/>
      <c r="AG1908" s="125">
        <f t="shared" si="786"/>
        <v>198.68</v>
      </c>
      <c r="AH1908" s="39">
        <v>11</v>
      </c>
      <c r="AI1908" s="123">
        <f t="shared" si="787"/>
        <v>130431.97652012443</v>
      </c>
      <c r="AM1908" s="40">
        <f t="shared" si="778"/>
        <v>13</v>
      </c>
      <c r="AN1908" s="39">
        <f t="shared" si="772"/>
        <v>0.8</v>
      </c>
      <c r="AO1908" s="204">
        <f t="shared" si="788"/>
        <v>9.9668810876251827E-5</v>
      </c>
      <c r="AP1908" s="204"/>
      <c r="AQ1908" s="59"/>
      <c r="AR1908" s="59"/>
      <c r="AS1908" s="115">
        <f t="shared" si="779"/>
        <v>1</v>
      </c>
      <c r="AT1908" s="115">
        <f t="shared" si="780"/>
        <v>0</v>
      </c>
      <c r="AU1908" s="115"/>
      <c r="AV1908" s="115"/>
      <c r="AY1908" s="115"/>
      <c r="AZ1908" s="115"/>
      <c r="BA1908" s="43">
        <v>49</v>
      </c>
      <c r="BB1908" s="43" t="s">
        <v>750</v>
      </c>
      <c r="BC1908" s="189" t="s">
        <v>1385</v>
      </c>
      <c r="BD1908" t="s">
        <v>225</v>
      </c>
      <c r="BE1908" s="37" t="s">
        <v>656</v>
      </c>
      <c r="BF1908" s="38"/>
      <c r="BG1908" s="43"/>
      <c r="BH1908" s="189" t="s">
        <v>2312</v>
      </c>
      <c r="BI1908" s="43" t="s">
        <v>1387</v>
      </c>
      <c r="BJ1908" s="43" t="s">
        <v>1388</v>
      </c>
      <c r="BK1908" s="189" t="s">
        <v>1489</v>
      </c>
      <c r="BN1908" s="43"/>
      <c r="BO1908" s="43" t="s">
        <v>1395</v>
      </c>
      <c r="BP1908" s="48" t="s">
        <v>1406</v>
      </c>
      <c r="BS1908" s="43" t="s">
        <v>538</v>
      </c>
      <c r="BT1908" s="190" t="s">
        <v>2322</v>
      </c>
      <c r="BU1908" s="190"/>
      <c r="BV1908" s="190"/>
      <c r="BW1908" s="249">
        <v>36872</v>
      </c>
      <c r="BX1908" s="249"/>
      <c r="BY1908" s="48" t="s">
        <v>451</v>
      </c>
      <c r="BZ1908" s="191">
        <v>13</v>
      </c>
      <c r="CA1908" s="43" t="s">
        <v>1396</v>
      </c>
      <c r="CD1908" s="124" t="s">
        <v>1397</v>
      </c>
      <c r="CE1908" s="43"/>
      <c r="CR1908" s="43" t="s">
        <v>2341</v>
      </c>
      <c r="CU1908" s="192">
        <v>223.852</v>
      </c>
      <c r="CV1908" s="39" t="s">
        <v>1395</v>
      </c>
      <c r="CW1908" s="2"/>
      <c r="CX1908" s="193"/>
      <c r="CY1908" s="39" t="s">
        <v>2438</v>
      </c>
      <c r="CZ1908" s="192">
        <v>198.68</v>
      </c>
      <c r="DA1908" s="43" t="s">
        <v>2046</v>
      </c>
      <c r="DD1908" s="43" t="s">
        <v>1397</v>
      </c>
      <c r="DE1908" s="43"/>
      <c r="DF1908" s="43"/>
      <c r="DG1908" s="43"/>
      <c r="DH1908" s="43"/>
      <c r="DI1908" s="43"/>
      <c r="DJ1908" s="43"/>
      <c r="DK1908" s="43"/>
      <c r="DL1908" s="43"/>
      <c r="DM1908" s="43"/>
      <c r="DN1908" s="43"/>
      <c r="DO1908" s="43"/>
      <c r="DP1908" s="43"/>
      <c r="DQ1908" s="43"/>
      <c r="DR1908" s="124"/>
      <c r="DS1908" s="43"/>
    </row>
    <row r="1909" spans="1:132" s="39" customFormat="1" hidden="1" x14ac:dyDescent="0.2">
      <c r="A1909" s="44" t="str">
        <f t="shared" si="775"/>
        <v>Redfield</v>
      </c>
      <c r="B1909" s="44" t="str">
        <f t="shared" si="774"/>
        <v>1,1-Dichloroethylene</v>
      </c>
      <c r="C1909" s="38" t="s">
        <v>2587</v>
      </c>
      <c r="D1909" s="38" t="str">
        <f t="shared" si="782"/>
        <v>S</v>
      </c>
      <c r="E1909" s="189" t="s">
        <v>372</v>
      </c>
      <c r="F1909" s="155" t="str">
        <f t="shared" si="777"/>
        <v>Residence 324</v>
      </c>
      <c r="G1909" s="44" t="str">
        <f t="shared" si="776"/>
        <v>residential</v>
      </c>
      <c r="H1909" s="44" t="str">
        <f t="shared" si="769"/>
        <v>Crawlspace</v>
      </c>
      <c r="I1909" s="38" t="str">
        <f t="shared" si="783"/>
        <v>Y</v>
      </c>
      <c r="J1909" s="38" t="str">
        <f t="shared" si="784"/>
        <v>Y</v>
      </c>
      <c r="K1909" s="38" t="str">
        <f t="shared" si="781"/>
        <v>Y</v>
      </c>
      <c r="L1909" s="44"/>
      <c r="M1909" s="38" t="str">
        <f t="shared" si="789"/>
        <v/>
      </c>
      <c r="N1909" s="38" t="str">
        <f t="shared" si="790"/>
        <v/>
      </c>
      <c r="O1909" s="38" t="str">
        <f t="shared" si="785"/>
        <v/>
      </c>
      <c r="P1909" s="44"/>
      <c r="Q1909" s="44"/>
      <c r="R1909" s="44"/>
      <c r="S1909" s="44"/>
      <c r="T1909" s="44"/>
      <c r="U1909" s="44"/>
      <c r="V1909" s="44"/>
      <c r="W1909" s="44"/>
      <c r="X1909" s="44"/>
      <c r="Y1909" s="38" t="str">
        <f t="shared" si="770"/>
        <v>Y</v>
      </c>
      <c r="Z1909" s="38" t="str">
        <f t="shared" si="771"/>
        <v>Y</v>
      </c>
      <c r="AA1909" s="38" t="str">
        <f t="shared" si="768"/>
        <v>Y</v>
      </c>
      <c r="AC1909" s="59"/>
      <c r="AD1909" s="204"/>
      <c r="AE1909" s="38"/>
      <c r="AF1909" s="38"/>
      <c r="AG1909" s="125">
        <f t="shared" si="786"/>
        <v>105.429</v>
      </c>
      <c r="AH1909" s="39">
        <v>11</v>
      </c>
      <c r="AI1909" s="123">
        <f t="shared" si="787"/>
        <v>69213.372521341837</v>
      </c>
      <c r="AM1909" s="40">
        <f t="shared" si="778"/>
        <v>5.9000000953674299</v>
      </c>
      <c r="AN1909" s="39">
        <f t="shared" si="772"/>
        <v>0.8</v>
      </c>
      <c r="AO1909" s="204">
        <f t="shared" si="788"/>
        <v>8.5243644117300794E-5</v>
      </c>
      <c r="AP1909" s="204"/>
      <c r="AQ1909" s="59"/>
      <c r="AR1909" s="59"/>
      <c r="AS1909" s="115">
        <f t="shared" si="779"/>
        <v>1</v>
      </c>
      <c r="AT1909" s="115">
        <f t="shared" si="780"/>
        <v>0</v>
      </c>
      <c r="AU1909" s="115"/>
      <c r="AV1909" s="115"/>
      <c r="AY1909" s="115"/>
      <c r="AZ1909" s="115"/>
      <c r="BA1909" s="43">
        <v>49</v>
      </c>
      <c r="BB1909" s="43" t="s">
        <v>750</v>
      </c>
      <c r="BC1909" s="189" t="s">
        <v>1385</v>
      </c>
      <c r="BD1909" t="s">
        <v>225</v>
      </c>
      <c r="BE1909" s="37" t="s">
        <v>656</v>
      </c>
      <c r="BF1909" s="38"/>
      <c r="BG1909" s="43"/>
      <c r="BH1909" s="189" t="s">
        <v>2313</v>
      </c>
      <c r="BI1909" s="43" t="s">
        <v>1387</v>
      </c>
      <c r="BJ1909" s="43" t="s">
        <v>1388</v>
      </c>
      <c r="BK1909" s="189" t="s">
        <v>1489</v>
      </c>
      <c r="BN1909" s="43"/>
      <c r="BO1909" s="43" t="s">
        <v>1395</v>
      </c>
      <c r="BP1909" s="48" t="s">
        <v>1406</v>
      </c>
      <c r="BS1909" s="43" t="s">
        <v>538</v>
      </c>
      <c r="BT1909" s="190" t="s">
        <v>2322</v>
      </c>
      <c r="BU1909" s="190"/>
      <c r="BV1909" s="190"/>
      <c r="BW1909" s="249">
        <v>36964</v>
      </c>
      <c r="BX1909" s="249"/>
      <c r="BY1909" s="48" t="s">
        <v>451</v>
      </c>
      <c r="BZ1909" s="191">
        <v>5.9000000953674299</v>
      </c>
      <c r="CA1909" s="43" t="s">
        <v>1396</v>
      </c>
      <c r="CD1909" s="124" t="s">
        <v>1397</v>
      </c>
      <c r="CE1909" s="43"/>
      <c r="CR1909" s="43" t="s">
        <v>2341</v>
      </c>
      <c r="CU1909" s="192">
        <v>199.25800000000001</v>
      </c>
      <c r="CV1909" s="39" t="s">
        <v>1395</v>
      </c>
      <c r="CW1909" s="2"/>
      <c r="CX1909" s="193"/>
      <c r="CY1909" s="39" t="s">
        <v>2438</v>
      </c>
      <c r="CZ1909" s="192">
        <v>105.429</v>
      </c>
      <c r="DA1909" s="43" t="s">
        <v>2046</v>
      </c>
      <c r="DD1909" s="43" t="s">
        <v>1397</v>
      </c>
      <c r="DE1909" s="43"/>
      <c r="DF1909" s="43"/>
      <c r="DG1909" s="43"/>
      <c r="DH1909" s="43"/>
      <c r="DI1909" s="43"/>
      <c r="DJ1909" s="43"/>
      <c r="DK1909" s="43"/>
      <c r="DL1909" s="43"/>
      <c r="DM1909" s="43"/>
      <c r="DN1909" s="43"/>
      <c r="DO1909" s="43"/>
      <c r="DP1909" s="43"/>
      <c r="DQ1909" s="43"/>
      <c r="DR1909" s="124"/>
      <c r="DS1909" s="43"/>
    </row>
    <row r="1910" spans="1:132" s="39" customFormat="1" hidden="1" x14ac:dyDescent="0.2">
      <c r="A1910" s="44" t="str">
        <f t="shared" si="775"/>
        <v>Redfield</v>
      </c>
      <c r="B1910" s="44" t="str">
        <f t="shared" si="774"/>
        <v>1,1-Dichloroethylene</v>
      </c>
      <c r="C1910" s="38" t="s">
        <v>2587</v>
      </c>
      <c r="D1910" s="38" t="str">
        <f t="shared" si="782"/>
        <v>S</v>
      </c>
      <c r="E1910" s="189" t="s">
        <v>372</v>
      </c>
      <c r="F1910" s="155" t="str">
        <f t="shared" si="777"/>
        <v>Residence 325</v>
      </c>
      <c r="G1910" s="44" t="str">
        <f t="shared" si="776"/>
        <v>residential</v>
      </c>
      <c r="H1910" s="44" t="str">
        <f t="shared" si="769"/>
        <v>Crawlspace</v>
      </c>
      <c r="I1910" s="38" t="str">
        <f t="shared" si="783"/>
        <v>Y</v>
      </c>
      <c r="J1910" s="38" t="str">
        <f t="shared" si="784"/>
        <v>Y</v>
      </c>
      <c r="K1910" s="38" t="str">
        <f t="shared" si="781"/>
        <v>Y</v>
      </c>
      <c r="L1910" s="44"/>
      <c r="M1910" s="38" t="str">
        <f t="shared" si="789"/>
        <v/>
      </c>
      <c r="N1910" s="38" t="str">
        <f t="shared" si="790"/>
        <v/>
      </c>
      <c r="O1910" s="38" t="str">
        <f t="shared" si="785"/>
        <v/>
      </c>
      <c r="P1910" s="44"/>
      <c r="Q1910" s="44"/>
      <c r="R1910" s="44"/>
      <c r="S1910" s="44"/>
      <c r="T1910" s="44"/>
      <c r="U1910" s="44"/>
      <c r="V1910" s="44"/>
      <c r="W1910" s="44"/>
      <c r="X1910" s="44"/>
      <c r="Y1910" s="38" t="str">
        <f t="shared" si="770"/>
        <v>Y</v>
      </c>
      <c r="Z1910" s="38" t="str">
        <f t="shared" si="771"/>
        <v>Y</v>
      </c>
      <c r="AA1910" s="38" t="str">
        <f t="shared" si="768"/>
        <v>Y</v>
      </c>
      <c r="AC1910" s="59"/>
      <c r="AD1910" s="204"/>
      <c r="AE1910" s="38"/>
      <c r="AF1910" s="38"/>
      <c r="AG1910" s="125">
        <f t="shared" si="786"/>
        <v>55.589799999999997</v>
      </c>
      <c r="AH1910" s="39">
        <v>11</v>
      </c>
      <c r="AI1910" s="123">
        <f t="shared" si="787"/>
        <v>36494.299820608074</v>
      </c>
      <c r="AM1910" s="40">
        <f t="shared" si="778"/>
        <v>1.5</v>
      </c>
      <c r="AN1910" s="39">
        <f t="shared" si="772"/>
        <v>0.8</v>
      </c>
      <c r="AO1910" s="204">
        <f t="shared" si="788"/>
        <v>4.1102309329769922E-5</v>
      </c>
      <c r="AP1910" s="204"/>
      <c r="AQ1910" s="59"/>
      <c r="AR1910" s="59"/>
      <c r="AS1910" s="115">
        <f t="shared" si="779"/>
        <v>1</v>
      </c>
      <c r="AT1910" s="115">
        <f t="shared" si="780"/>
        <v>0</v>
      </c>
      <c r="AU1910" s="115"/>
      <c r="AV1910" s="115"/>
      <c r="AY1910" s="115"/>
      <c r="AZ1910" s="115"/>
      <c r="BA1910" s="43">
        <v>49</v>
      </c>
      <c r="BB1910" s="43" t="s">
        <v>750</v>
      </c>
      <c r="BC1910" s="189" t="s">
        <v>1385</v>
      </c>
      <c r="BD1910" t="s">
        <v>225</v>
      </c>
      <c r="BE1910" s="37" t="s">
        <v>656</v>
      </c>
      <c r="BF1910" s="38"/>
      <c r="BG1910" s="43"/>
      <c r="BH1910" s="189" t="s">
        <v>2314</v>
      </c>
      <c r="BI1910" s="43" t="s">
        <v>1387</v>
      </c>
      <c r="BJ1910" s="43" t="s">
        <v>1388</v>
      </c>
      <c r="BK1910" s="189" t="s">
        <v>1489</v>
      </c>
      <c r="BN1910" s="43"/>
      <c r="BO1910" s="43" t="s">
        <v>1395</v>
      </c>
      <c r="BP1910" s="48" t="s">
        <v>1406</v>
      </c>
      <c r="BS1910" s="43" t="s">
        <v>538</v>
      </c>
      <c r="BT1910" s="190" t="s">
        <v>2325</v>
      </c>
      <c r="BU1910" s="190"/>
      <c r="BV1910" s="190"/>
      <c r="BW1910" s="249">
        <v>36866</v>
      </c>
      <c r="BX1910" s="249"/>
      <c r="BY1910" s="48" t="s">
        <v>451</v>
      </c>
      <c r="BZ1910" s="191">
        <v>1.5</v>
      </c>
      <c r="CA1910" s="43" t="s">
        <v>1396</v>
      </c>
      <c r="CD1910" s="124" t="s">
        <v>1397</v>
      </c>
      <c r="CE1910" s="43"/>
      <c r="CR1910" s="43" t="s">
        <v>2341</v>
      </c>
      <c r="CU1910" s="192">
        <v>193.15600000000001</v>
      </c>
      <c r="CV1910" s="39" t="s">
        <v>1395</v>
      </c>
      <c r="CW1910" s="2"/>
      <c r="CX1910" s="193"/>
      <c r="CY1910" s="39" t="s">
        <v>2438</v>
      </c>
      <c r="CZ1910" s="192">
        <v>55.589799999999997</v>
      </c>
      <c r="DA1910" s="43" t="s">
        <v>2046</v>
      </c>
      <c r="DD1910" s="43" t="s">
        <v>1397</v>
      </c>
      <c r="DE1910" s="43"/>
      <c r="DF1910" s="43"/>
      <c r="DG1910" s="43"/>
      <c r="DH1910" s="43"/>
      <c r="DI1910" s="43"/>
      <c r="DJ1910" s="43"/>
      <c r="DK1910" s="43"/>
      <c r="DL1910" s="43"/>
      <c r="DM1910" s="43"/>
      <c r="DN1910" s="43"/>
      <c r="DO1910" s="43"/>
      <c r="DP1910" s="43"/>
      <c r="DQ1910" s="43"/>
      <c r="DR1910" s="124"/>
      <c r="DS1910" s="43"/>
    </row>
    <row r="1911" spans="1:132" s="39" customFormat="1" hidden="1" x14ac:dyDescent="0.2">
      <c r="A1911" s="44" t="str">
        <f t="shared" si="775"/>
        <v>Redfield</v>
      </c>
      <c r="B1911" s="44" t="str">
        <f t="shared" si="774"/>
        <v>1,1-Dichloroethylene</v>
      </c>
      <c r="C1911" s="38" t="s">
        <v>2587</v>
      </c>
      <c r="D1911" s="38" t="str">
        <f t="shared" si="782"/>
        <v>SI</v>
      </c>
      <c r="E1911" s="189" t="s">
        <v>371</v>
      </c>
      <c r="F1911" s="155" t="str">
        <f t="shared" si="777"/>
        <v>Residence 326</v>
      </c>
      <c r="G1911" s="44" t="str">
        <f t="shared" si="776"/>
        <v>residential</v>
      </c>
      <c r="H1911" s="44" t="str">
        <f t="shared" si="769"/>
        <v>Basement</v>
      </c>
      <c r="I1911" s="38" t="str">
        <f t="shared" si="783"/>
        <v>Y</v>
      </c>
      <c r="J1911" s="38" t="str">
        <f t="shared" si="784"/>
        <v>Y</v>
      </c>
      <c r="K1911" s="38" t="str">
        <f t="shared" si="781"/>
        <v>Y</v>
      </c>
      <c r="L1911" s="44"/>
      <c r="M1911" s="38" t="str">
        <f t="shared" si="789"/>
        <v/>
      </c>
      <c r="N1911" s="38" t="str">
        <f t="shared" si="790"/>
        <v/>
      </c>
      <c r="O1911" s="38" t="str">
        <f t="shared" si="785"/>
        <v/>
      </c>
      <c r="P1911" s="44"/>
      <c r="Q1911" s="44"/>
      <c r="R1911" s="44"/>
      <c r="S1911" s="44"/>
      <c r="T1911" s="44"/>
      <c r="U1911" s="44"/>
      <c r="V1911" s="44"/>
      <c r="W1911" s="44"/>
      <c r="X1911" s="44"/>
      <c r="Y1911" s="38" t="str">
        <f t="shared" si="770"/>
        <v>Y</v>
      </c>
      <c r="Z1911" s="38" t="str">
        <f t="shared" si="771"/>
        <v>Y</v>
      </c>
      <c r="AA1911" s="38" t="str">
        <f t="shared" si="768"/>
        <v>Y</v>
      </c>
      <c r="AC1911" s="59"/>
      <c r="AD1911" s="204"/>
      <c r="AE1911" s="38"/>
      <c r="AF1911" s="38"/>
      <c r="AG1911" s="125">
        <f t="shared" si="786"/>
        <v>299.99099999999999</v>
      </c>
      <c r="AH1911" s="39">
        <v>11</v>
      </c>
      <c r="AI1911" s="123">
        <f t="shared" si="787"/>
        <v>196941.91196018041</v>
      </c>
      <c r="AM1911" s="40">
        <f t="shared" si="778"/>
        <v>1.6000000238418499</v>
      </c>
      <c r="AN1911" s="39">
        <f t="shared" si="772"/>
        <v>0.8</v>
      </c>
      <c r="AO1911" s="204">
        <f t="shared" si="788"/>
        <v>8.1242230661666026E-6</v>
      </c>
      <c r="AP1911" s="204"/>
      <c r="AQ1911" s="59"/>
      <c r="AR1911" s="59"/>
      <c r="AS1911" s="115">
        <f t="shared" si="779"/>
        <v>1</v>
      </c>
      <c r="AT1911" s="115">
        <f t="shared" si="780"/>
        <v>0</v>
      </c>
      <c r="AU1911" s="115"/>
      <c r="AV1911" s="115"/>
      <c r="AY1911" s="115"/>
      <c r="AZ1911" s="115"/>
      <c r="BA1911" s="43">
        <v>49</v>
      </c>
      <c r="BB1911" s="43" t="s">
        <v>750</v>
      </c>
      <c r="BC1911" s="189" t="s">
        <v>554</v>
      </c>
      <c r="BD1911" t="s">
        <v>851</v>
      </c>
      <c r="BE1911" s="37" t="s">
        <v>656</v>
      </c>
      <c r="BF1911" s="38"/>
      <c r="BG1911" s="43"/>
      <c r="BH1911" s="189" t="s">
        <v>2315</v>
      </c>
      <c r="BI1911" s="43" t="s">
        <v>1387</v>
      </c>
      <c r="BJ1911" s="43" t="s">
        <v>1388</v>
      </c>
      <c r="BK1911" s="189" t="s">
        <v>573</v>
      </c>
      <c r="BN1911" s="43"/>
      <c r="BO1911" s="43" t="s">
        <v>1395</v>
      </c>
      <c r="BP1911" s="48" t="s">
        <v>1406</v>
      </c>
      <c r="BS1911" s="43" t="s">
        <v>538</v>
      </c>
      <c r="BT1911" s="190" t="s">
        <v>2323</v>
      </c>
      <c r="BU1911" s="190"/>
      <c r="BV1911" s="190"/>
      <c r="BW1911" s="249">
        <v>36819</v>
      </c>
      <c r="BX1911" s="249"/>
      <c r="BY1911" s="48" t="s">
        <v>451</v>
      </c>
      <c r="BZ1911" s="191">
        <v>1.6000000238418499</v>
      </c>
      <c r="CA1911" s="43" t="s">
        <v>1396</v>
      </c>
      <c r="CD1911" s="124" t="s">
        <v>1397</v>
      </c>
      <c r="CE1911" s="43"/>
      <c r="CR1911" s="43" t="s">
        <v>2341</v>
      </c>
      <c r="CU1911" s="192">
        <v>187.495</v>
      </c>
      <c r="CV1911" s="39" t="s">
        <v>1395</v>
      </c>
      <c r="CW1911" s="2"/>
      <c r="CX1911" s="193"/>
      <c r="CY1911" s="39" t="s">
        <v>2438</v>
      </c>
      <c r="CZ1911" s="192">
        <v>299.99099999999999</v>
      </c>
      <c r="DA1911" s="43" t="s">
        <v>2046</v>
      </c>
      <c r="DD1911" s="43" t="s">
        <v>1397</v>
      </c>
      <c r="DE1911" s="43"/>
      <c r="DF1911" s="43"/>
      <c r="DG1911" s="43"/>
      <c r="DH1911" s="43"/>
      <c r="DI1911" s="43"/>
      <c r="DJ1911" s="43"/>
      <c r="DK1911" s="43"/>
      <c r="DL1911" s="43"/>
      <c r="DM1911" s="43"/>
      <c r="DN1911" s="43"/>
      <c r="DO1911" s="43"/>
      <c r="DP1911" s="43"/>
      <c r="DQ1911" s="43"/>
      <c r="DR1911" s="124"/>
      <c r="DS1911" s="43"/>
    </row>
    <row r="1912" spans="1:132" s="39" customFormat="1" hidden="1" x14ac:dyDescent="0.2">
      <c r="A1912" s="44" t="str">
        <f t="shared" si="775"/>
        <v>Redfield</v>
      </c>
      <c r="B1912" s="44" t="str">
        <f t="shared" si="774"/>
        <v>1,1-Dichloroethylene</v>
      </c>
      <c r="C1912" s="38" t="s">
        <v>2587</v>
      </c>
      <c r="D1912" s="38" t="str">
        <f t="shared" si="782"/>
        <v>SI</v>
      </c>
      <c r="E1912" s="189" t="s">
        <v>371</v>
      </c>
      <c r="F1912" s="155" t="str">
        <f t="shared" si="777"/>
        <v>Residence 327</v>
      </c>
      <c r="G1912" s="44" t="str">
        <f t="shared" si="776"/>
        <v>residential</v>
      </c>
      <c r="H1912" s="44" t="str">
        <f t="shared" si="769"/>
        <v>Basement</v>
      </c>
      <c r="I1912" s="38" t="str">
        <f t="shared" si="783"/>
        <v>Y</v>
      </c>
      <c r="J1912" s="38" t="str">
        <f t="shared" si="784"/>
        <v>Y</v>
      </c>
      <c r="K1912" s="38" t="str">
        <f t="shared" si="781"/>
        <v>Y</v>
      </c>
      <c r="L1912" s="44"/>
      <c r="M1912" s="38" t="str">
        <f t="shared" si="789"/>
        <v/>
      </c>
      <c r="N1912" s="38" t="str">
        <f t="shared" si="790"/>
        <v/>
      </c>
      <c r="O1912" s="38" t="str">
        <f t="shared" si="785"/>
        <v/>
      </c>
      <c r="P1912" s="44"/>
      <c r="Q1912" s="44"/>
      <c r="R1912" s="44"/>
      <c r="S1912" s="44"/>
      <c r="T1912" s="44"/>
      <c r="U1912" s="44"/>
      <c r="V1912" s="44"/>
      <c r="W1912" s="44"/>
      <c r="X1912" s="44"/>
      <c r="Y1912" s="38" t="str">
        <f t="shared" si="770"/>
        <v>Y</v>
      </c>
      <c r="Z1912" s="38" t="str">
        <f t="shared" si="771"/>
        <v>Y</v>
      </c>
      <c r="AA1912" s="38" t="str">
        <f t="shared" si="768"/>
        <v>Y</v>
      </c>
      <c r="AC1912" s="59"/>
      <c r="AD1912" s="204"/>
      <c r="AE1912" s="38"/>
      <c r="AF1912" s="38"/>
      <c r="AG1912" s="125">
        <f t="shared" si="786"/>
        <v>209.64</v>
      </c>
      <c r="AH1912" s="39">
        <v>11</v>
      </c>
      <c r="AI1912" s="123">
        <f t="shared" si="787"/>
        <v>137627.13689188083</v>
      </c>
      <c r="AM1912" s="40">
        <f t="shared" si="778"/>
        <v>28</v>
      </c>
      <c r="AN1912" s="39">
        <f t="shared" si="772"/>
        <v>0.8</v>
      </c>
      <c r="AO1912" s="204">
        <f t="shared" si="788"/>
        <v>2.0344824888711196E-4</v>
      </c>
      <c r="AP1912" s="204"/>
      <c r="AQ1912" s="59"/>
      <c r="AR1912" s="59"/>
      <c r="AS1912" s="115">
        <f t="shared" si="779"/>
        <v>1</v>
      </c>
      <c r="AT1912" s="115">
        <f t="shared" si="780"/>
        <v>0</v>
      </c>
      <c r="AU1912" s="115"/>
      <c r="AV1912" s="115"/>
      <c r="AY1912" s="115"/>
      <c r="AZ1912" s="115"/>
      <c r="BA1912" s="43">
        <v>49</v>
      </c>
      <c r="BB1912" s="43" t="s">
        <v>750</v>
      </c>
      <c r="BC1912" s="189" t="s">
        <v>554</v>
      </c>
      <c r="BD1912" t="s">
        <v>851</v>
      </c>
      <c r="BE1912" s="37" t="s">
        <v>656</v>
      </c>
      <c r="BF1912" s="38"/>
      <c r="BG1912" s="43"/>
      <c r="BH1912" s="189" t="s">
        <v>2316</v>
      </c>
      <c r="BI1912" s="43" t="s">
        <v>1387</v>
      </c>
      <c r="BJ1912" s="43" t="s">
        <v>1388</v>
      </c>
      <c r="BK1912" s="189" t="s">
        <v>573</v>
      </c>
      <c r="BN1912" s="43"/>
      <c r="BO1912" s="43" t="s">
        <v>1395</v>
      </c>
      <c r="BP1912" s="48" t="s">
        <v>1406</v>
      </c>
      <c r="BS1912" s="43" t="s">
        <v>538</v>
      </c>
      <c r="BT1912" s="190" t="s">
        <v>2325</v>
      </c>
      <c r="BU1912" s="190"/>
      <c r="BV1912" s="190"/>
      <c r="BW1912" s="249">
        <v>36984</v>
      </c>
      <c r="BX1912" s="249"/>
      <c r="BY1912" s="48" t="s">
        <v>451</v>
      </c>
      <c r="BZ1912" s="191">
        <v>28</v>
      </c>
      <c r="CA1912" s="43" t="s">
        <v>1396</v>
      </c>
      <c r="CD1912" s="124" t="s">
        <v>1397</v>
      </c>
      <c r="CE1912" s="43"/>
      <c r="CR1912" s="43" t="s">
        <v>2341</v>
      </c>
      <c r="CU1912" s="192">
        <v>193.74600000000001</v>
      </c>
      <c r="CV1912" s="39" t="s">
        <v>1395</v>
      </c>
      <c r="CW1912" s="2"/>
      <c r="CX1912" s="193"/>
      <c r="CY1912" s="39" t="s">
        <v>2438</v>
      </c>
      <c r="CZ1912" s="192">
        <v>209.64</v>
      </c>
      <c r="DA1912" s="43" t="s">
        <v>2046</v>
      </c>
      <c r="DD1912" s="43" t="s">
        <v>1397</v>
      </c>
      <c r="DE1912" s="43"/>
      <c r="DF1912" s="43"/>
      <c r="DG1912" s="43"/>
      <c r="DH1912" s="43"/>
      <c r="DI1912" s="43"/>
      <c r="DJ1912" s="43"/>
      <c r="DK1912" s="43"/>
      <c r="DL1912" s="43"/>
      <c r="DM1912" s="43"/>
      <c r="DN1912" s="43"/>
      <c r="DO1912" s="43"/>
      <c r="DP1912" s="43"/>
      <c r="DQ1912" s="43"/>
      <c r="DR1912" s="124"/>
      <c r="DS1912" s="43"/>
    </row>
    <row r="1913" spans="1:132" s="39" customFormat="1" hidden="1" x14ac:dyDescent="0.2">
      <c r="A1913" s="44" t="str">
        <f t="shared" si="775"/>
        <v>Redfield</v>
      </c>
      <c r="B1913" s="44" t="str">
        <f t="shared" si="774"/>
        <v>1,1-Dichloroethylene</v>
      </c>
      <c r="C1913" s="38" t="s">
        <v>2587</v>
      </c>
      <c r="D1913" s="38" t="str">
        <f t="shared" si="782"/>
        <v>S</v>
      </c>
      <c r="E1913" s="189" t="s">
        <v>372</v>
      </c>
      <c r="F1913" s="155" t="str">
        <f t="shared" si="777"/>
        <v>Residence 328</v>
      </c>
      <c r="G1913" s="44" t="str">
        <f t="shared" si="776"/>
        <v>residential</v>
      </c>
      <c r="H1913" s="44" t="str">
        <f t="shared" si="769"/>
        <v>Crawlspace</v>
      </c>
      <c r="I1913" s="38" t="str">
        <f t="shared" si="783"/>
        <v>Y</v>
      </c>
      <c r="J1913" s="38" t="str">
        <f t="shared" si="784"/>
        <v>Y</v>
      </c>
      <c r="K1913" s="38" t="str">
        <f t="shared" si="781"/>
        <v>Y</v>
      </c>
      <c r="L1913" s="44"/>
      <c r="M1913" s="38" t="str">
        <f t="shared" si="789"/>
        <v/>
      </c>
      <c r="N1913" s="38" t="str">
        <f t="shared" si="790"/>
        <v/>
      </c>
      <c r="O1913" s="38" t="str">
        <f t="shared" si="785"/>
        <v/>
      </c>
      <c r="P1913" s="44"/>
      <c r="Q1913" s="44"/>
      <c r="R1913" s="44"/>
      <c r="S1913" s="44"/>
      <c r="T1913" s="44"/>
      <c r="U1913" s="44"/>
      <c r="V1913" s="44"/>
      <c r="W1913" s="44"/>
      <c r="X1913" s="44"/>
      <c r="Y1913" s="38" t="str">
        <f t="shared" si="770"/>
        <v>Y</v>
      </c>
      <c r="Z1913" s="38" t="str">
        <f t="shared" si="771"/>
        <v>Y</v>
      </c>
      <c r="AA1913" s="38" t="str">
        <f t="shared" si="768"/>
        <v>Y</v>
      </c>
      <c r="AC1913" s="59"/>
      <c r="AD1913" s="204"/>
      <c r="AE1913" s="38"/>
      <c r="AF1913" s="38"/>
      <c r="AG1913" s="125">
        <f t="shared" si="786"/>
        <v>41.668500000000002</v>
      </c>
      <c r="AH1913" s="39">
        <v>11</v>
      </c>
      <c r="AI1913" s="123">
        <f t="shared" si="787"/>
        <v>27355.067513734673</v>
      </c>
      <c r="AM1913" s="40">
        <f t="shared" si="778"/>
        <v>1.1000000238418499</v>
      </c>
      <c r="AN1913" s="39">
        <f t="shared" si="772"/>
        <v>0.8</v>
      </c>
      <c r="AO1913" s="204">
        <f t="shared" si="788"/>
        <v>4.0211928677915057E-5</v>
      </c>
      <c r="AP1913" s="204"/>
      <c r="AQ1913" s="59"/>
      <c r="AR1913" s="59"/>
      <c r="AS1913" s="115">
        <f t="shared" si="779"/>
        <v>1</v>
      </c>
      <c r="AT1913" s="115">
        <f t="shared" si="780"/>
        <v>0</v>
      </c>
      <c r="AU1913" s="115"/>
      <c r="AV1913" s="115"/>
      <c r="AY1913" s="115"/>
      <c r="AZ1913" s="115"/>
      <c r="BA1913" s="43">
        <v>49</v>
      </c>
      <c r="BB1913" s="43" t="s">
        <v>750</v>
      </c>
      <c r="BC1913" s="189" t="s">
        <v>1385</v>
      </c>
      <c r="BD1913" t="s">
        <v>225</v>
      </c>
      <c r="BE1913" s="37" t="s">
        <v>656</v>
      </c>
      <c r="BF1913" s="38"/>
      <c r="BG1913" s="43"/>
      <c r="BH1913" s="189" t="s">
        <v>2317</v>
      </c>
      <c r="BI1913" s="43" t="s">
        <v>1387</v>
      </c>
      <c r="BJ1913" s="43" t="s">
        <v>1388</v>
      </c>
      <c r="BK1913" s="189" t="s">
        <v>1489</v>
      </c>
      <c r="BN1913" s="43"/>
      <c r="BO1913" s="43" t="s">
        <v>1395</v>
      </c>
      <c r="BP1913" s="48" t="s">
        <v>1406</v>
      </c>
      <c r="BS1913" s="43" t="s">
        <v>538</v>
      </c>
      <c r="BT1913" s="190" t="s">
        <v>2322</v>
      </c>
      <c r="BU1913" s="190"/>
      <c r="BV1913" s="190"/>
      <c r="BW1913" s="249">
        <v>36902</v>
      </c>
      <c r="BX1913" s="249"/>
      <c r="BY1913" s="48" t="s">
        <v>451</v>
      </c>
      <c r="BZ1913" s="191">
        <v>1.1000000238418499</v>
      </c>
      <c r="CA1913" s="43" t="s">
        <v>1396</v>
      </c>
      <c r="CD1913" s="124" t="s">
        <v>1397</v>
      </c>
      <c r="CE1913" s="43"/>
      <c r="CR1913" s="43" t="s">
        <v>2341</v>
      </c>
      <c r="CU1913" s="192">
        <v>208.17400000000001</v>
      </c>
      <c r="CV1913" s="39" t="s">
        <v>1395</v>
      </c>
      <c r="CW1913" s="2"/>
      <c r="CX1913" s="193"/>
      <c r="CY1913" s="39" t="s">
        <v>2438</v>
      </c>
      <c r="CZ1913" s="192">
        <v>41.668500000000002</v>
      </c>
      <c r="DA1913" s="43" t="s">
        <v>2046</v>
      </c>
      <c r="DD1913" s="43" t="s">
        <v>1397</v>
      </c>
      <c r="DE1913" s="43"/>
      <c r="DF1913" s="43"/>
      <c r="DG1913" s="43"/>
      <c r="DH1913" s="43"/>
      <c r="DI1913" s="43"/>
      <c r="DJ1913" s="43"/>
      <c r="DK1913" s="43"/>
      <c r="DL1913" s="43"/>
      <c r="DM1913" s="43"/>
      <c r="DN1913" s="43"/>
      <c r="DO1913" s="43"/>
      <c r="DP1913" s="43"/>
      <c r="DQ1913" s="43"/>
      <c r="DR1913" s="124"/>
      <c r="DS1913" s="43"/>
    </row>
    <row r="1914" spans="1:132" s="39" customFormat="1" hidden="1" x14ac:dyDescent="0.2">
      <c r="A1914" s="44" t="str">
        <f t="shared" si="775"/>
        <v>Redfield</v>
      </c>
      <c r="B1914" s="44" t="str">
        <f t="shared" si="774"/>
        <v>1,1-Dichloroethylene</v>
      </c>
      <c r="C1914" s="38" t="s">
        <v>2587</v>
      </c>
      <c r="D1914" s="38" t="str">
        <f t="shared" si="782"/>
        <v>SI</v>
      </c>
      <c r="E1914" s="189" t="s">
        <v>371</v>
      </c>
      <c r="F1914" s="155" t="str">
        <f t="shared" si="777"/>
        <v>Residence 329</v>
      </c>
      <c r="G1914" s="44" t="str">
        <f t="shared" si="776"/>
        <v>residential</v>
      </c>
      <c r="H1914" s="44" t="str">
        <f t="shared" si="769"/>
        <v>Basement</v>
      </c>
      <c r="I1914" s="38" t="str">
        <f t="shared" si="783"/>
        <v>Y</v>
      </c>
      <c r="J1914" s="38" t="str">
        <f t="shared" si="784"/>
        <v>Y</v>
      </c>
      <c r="K1914" s="38" t="str">
        <f t="shared" si="781"/>
        <v>Y</v>
      </c>
      <c r="L1914" s="44"/>
      <c r="M1914" s="38" t="str">
        <f t="shared" si="789"/>
        <v/>
      </c>
      <c r="N1914" s="38" t="str">
        <f t="shared" si="790"/>
        <v/>
      </c>
      <c r="O1914" s="38" t="str">
        <f t="shared" si="785"/>
        <v/>
      </c>
      <c r="P1914" s="44"/>
      <c r="Q1914" s="44"/>
      <c r="R1914" s="44"/>
      <c r="S1914" s="44"/>
      <c r="T1914" s="44"/>
      <c r="U1914" s="44"/>
      <c r="V1914" s="44"/>
      <c r="W1914" s="44"/>
      <c r="X1914" s="44"/>
      <c r="Y1914" s="38" t="str">
        <f t="shared" si="770"/>
        <v>Y</v>
      </c>
      <c r="Z1914" s="38" t="str">
        <f t="shared" si="771"/>
        <v>Y</v>
      </c>
      <c r="AA1914" s="38" t="str">
        <f t="shared" si="768"/>
        <v>Y</v>
      </c>
      <c r="AC1914" s="59"/>
      <c r="AD1914" s="204"/>
      <c r="AE1914" s="38"/>
      <c r="AF1914" s="38"/>
      <c r="AG1914" s="125">
        <f t="shared" si="786"/>
        <v>299.68599999999998</v>
      </c>
      <c r="AH1914" s="39">
        <v>11</v>
      </c>
      <c r="AI1914" s="123">
        <f t="shared" si="787"/>
        <v>196741.68167611238</v>
      </c>
      <c r="AM1914" s="40">
        <f t="shared" si="778"/>
        <v>1.8999999761581401</v>
      </c>
      <c r="AN1914" s="39">
        <f t="shared" si="772"/>
        <v>0.8</v>
      </c>
      <c r="AO1914" s="204">
        <f t="shared" si="788"/>
        <v>9.6573332095739168E-6</v>
      </c>
      <c r="AP1914" s="204"/>
      <c r="AQ1914" s="59"/>
      <c r="AR1914" s="59"/>
      <c r="AS1914" s="115">
        <f t="shared" si="779"/>
        <v>1</v>
      </c>
      <c r="AT1914" s="115">
        <f t="shared" si="780"/>
        <v>0</v>
      </c>
      <c r="AU1914" s="115"/>
      <c r="AV1914" s="115"/>
      <c r="AY1914" s="115"/>
      <c r="AZ1914" s="115"/>
      <c r="BA1914" s="43">
        <v>49</v>
      </c>
      <c r="BB1914" s="43" t="s">
        <v>750</v>
      </c>
      <c r="BC1914" s="189" t="s">
        <v>554</v>
      </c>
      <c r="BD1914" t="s">
        <v>851</v>
      </c>
      <c r="BE1914" s="37" t="s">
        <v>656</v>
      </c>
      <c r="BF1914" s="38"/>
      <c r="BG1914" s="43"/>
      <c r="BH1914" s="189" t="s">
        <v>2318</v>
      </c>
      <c r="BI1914" s="43" t="s">
        <v>1387</v>
      </c>
      <c r="BJ1914" s="43" t="s">
        <v>1388</v>
      </c>
      <c r="BK1914" s="189" t="s">
        <v>573</v>
      </c>
      <c r="BN1914" s="43"/>
      <c r="BO1914" s="43" t="s">
        <v>1395</v>
      </c>
      <c r="BP1914" s="48" t="s">
        <v>1406</v>
      </c>
      <c r="BS1914" s="43" t="s">
        <v>538</v>
      </c>
      <c r="BT1914" s="190" t="s">
        <v>2323</v>
      </c>
      <c r="BU1914" s="190"/>
      <c r="BV1914" s="190"/>
      <c r="BW1914" s="249">
        <v>36817</v>
      </c>
      <c r="BX1914" s="249"/>
      <c r="BY1914" s="48" t="s">
        <v>451</v>
      </c>
      <c r="BZ1914" s="191">
        <v>1.8999999761581401</v>
      </c>
      <c r="CA1914" s="43" t="s">
        <v>1396</v>
      </c>
      <c r="CD1914" s="124" t="s">
        <v>1397</v>
      </c>
      <c r="CE1914" s="43"/>
      <c r="CR1914" s="43" t="s">
        <v>2341</v>
      </c>
      <c r="CU1914" s="192">
        <v>143.476</v>
      </c>
      <c r="CV1914" s="39" t="s">
        <v>1395</v>
      </c>
      <c r="CW1914" s="2"/>
      <c r="CX1914" s="193"/>
      <c r="CY1914" s="39" t="s">
        <v>2438</v>
      </c>
      <c r="CZ1914" s="192">
        <v>299.68599999999998</v>
      </c>
      <c r="DA1914" s="43" t="s">
        <v>2046</v>
      </c>
      <c r="DD1914" s="43" t="s">
        <v>1397</v>
      </c>
      <c r="DE1914" s="43"/>
      <c r="DF1914" s="43"/>
      <c r="DG1914" s="43"/>
      <c r="DH1914" s="43"/>
      <c r="DI1914" s="43"/>
      <c r="DJ1914" s="43"/>
      <c r="DK1914" s="43"/>
      <c r="DL1914" s="43"/>
      <c r="DM1914" s="43"/>
      <c r="DN1914" s="43"/>
      <c r="DO1914" s="43"/>
      <c r="DP1914" s="43"/>
      <c r="DQ1914" s="43"/>
      <c r="DR1914" s="124"/>
      <c r="DS1914" s="43"/>
    </row>
    <row r="1915" spans="1:132" s="39" customFormat="1" hidden="1" x14ac:dyDescent="0.2">
      <c r="A1915" s="44" t="str">
        <f t="shared" si="775"/>
        <v>Redfield</v>
      </c>
      <c r="B1915" s="44" t="str">
        <f t="shared" si="774"/>
        <v>1,1-Dichloroethylene</v>
      </c>
      <c r="C1915" s="38" t="s">
        <v>2587</v>
      </c>
      <c r="D1915" s="38" t="str">
        <f t="shared" si="782"/>
        <v>S</v>
      </c>
      <c r="E1915" s="189" t="s">
        <v>372</v>
      </c>
      <c r="F1915" s="155" t="str">
        <f t="shared" si="777"/>
        <v>Residence 330</v>
      </c>
      <c r="G1915" s="44" t="str">
        <f t="shared" si="776"/>
        <v>residential</v>
      </c>
      <c r="H1915" s="44" t="str">
        <f t="shared" si="769"/>
        <v>Crawlspace</v>
      </c>
      <c r="I1915" s="38" t="str">
        <f t="shared" si="783"/>
        <v>Y</v>
      </c>
      <c r="J1915" s="38" t="str">
        <f t="shared" si="784"/>
        <v>Y</v>
      </c>
      <c r="K1915" s="38" t="str">
        <f t="shared" si="781"/>
        <v>Y</v>
      </c>
      <c r="L1915" s="44"/>
      <c r="M1915" s="38" t="str">
        <f t="shared" si="789"/>
        <v/>
      </c>
      <c r="N1915" s="38" t="str">
        <f t="shared" si="790"/>
        <v/>
      </c>
      <c r="O1915" s="38" t="str">
        <f t="shared" si="785"/>
        <v/>
      </c>
      <c r="P1915" s="44"/>
      <c r="Q1915" s="44"/>
      <c r="R1915" s="44"/>
      <c r="S1915" s="44"/>
      <c r="T1915" s="44"/>
      <c r="U1915" s="44"/>
      <c r="V1915" s="44"/>
      <c r="W1915" s="44"/>
      <c r="X1915" s="44"/>
      <c r="Y1915" s="38" t="str">
        <f t="shared" si="770"/>
        <v>Y</v>
      </c>
      <c r="Z1915" s="38" t="str">
        <f t="shared" si="771"/>
        <v>Y</v>
      </c>
      <c r="AA1915" s="38" t="str">
        <f t="shared" si="768"/>
        <v>Y</v>
      </c>
      <c r="AC1915" s="59"/>
      <c r="AD1915" s="204"/>
      <c r="AE1915" s="38"/>
      <c r="AF1915" s="38"/>
      <c r="AG1915" s="125">
        <f t="shared" si="786"/>
        <v>54.139699999999998</v>
      </c>
      <c r="AH1915" s="39">
        <v>11</v>
      </c>
      <c r="AI1915" s="123">
        <f t="shared" si="787"/>
        <v>35542.319706093112</v>
      </c>
      <c r="AM1915" s="40">
        <f t="shared" si="778"/>
        <v>2.5999999046325599</v>
      </c>
      <c r="AN1915" s="39">
        <f t="shared" si="772"/>
        <v>0.8</v>
      </c>
      <c r="AO1915" s="204">
        <f t="shared" si="788"/>
        <v>7.3152228839662233E-5</v>
      </c>
      <c r="AP1915" s="204"/>
      <c r="AQ1915" s="59"/>
      <c r="AR1915" s="59"/>
      <c r="AS1915" s="115">
        <f t="shared" si="779"/>
        <v>1</v>
      </c>
      <c r="AT1915" s="115">
        <f t="shared" si="780"/>
        <v>0</v>
      </c>
      <c r="AU1915" s="115"/>
      <c r="AV1915" s="115"/>
      <c r="AY1915" s="115"/>
      <c r="AZ1915" s="115"/>
      <c r="BA1915" s="43">
        <v>49</v>
      </c>
      <c r="BB1915" s="43" t="s">
        <v>750</v>
      </c>
      <c r="BC1915" s="189" t="s">
        <v>1385</v>
      </c>
      <c r="BD1915" t="s">
        <v>225</v>
      </c>
      <c r="BE1915" s="37" t="s">
        <v>656</v>
      </c>
      <c r="BF1915" s="38"/>
      <c r="BG1915" s="43"/>
      <c r="BH1915" s="189" t="s">
        <v>2319</v>
      </c>
      <c r="BI1915" s="43" t="s">
        <v>1387</v>
      </c>
      <c r="BJ1915" s="43" t="s">
        <v>1388</v>
      </c>
      <c r="BK1915" s="189" t="s">
        <v>1489</v>
      </c>
      <c r="BN1915" s="43"/>
      <c r="BO1915" s="43" t="s">
        <v>1395</v>
      </c>
      <c r="BP1915" s="48" t="s">
        <v>1406</v>
      </c>
      <c r="BS1915" s="43" t="s">
        <v>538</v>
      </c>
      <c r="BT1915" s="190" t="s">
        <v>2322</v>
      </c>
      <c r="BU1915" s="190"/>
      <c r="BV1915" s="190"/>
      <c r="BW1915" s="249">
        <v>36851</v>
      </c>
      <c r="BX1915" s="249"/>
      <c r="BY1915" s="48" t="s">
        <v>451</v>
      </c>
      <c r="BZ1915" s="191">
        <v>2.5999999046325599</v>
      </c>
      <c r="CA1915" s="43" t="s">
        <v>1396</v>
      </c>
      <c r="CD1915" s="124" t="s">
        <v>1397</v>
      </c>
      <c r="CE1915" s="43"/>
      <c r="CR1915" s="43" t="s">
        <v>2341</v>
      </c>
      <c r="CU1915" s="192">
        <v>238.803</v>
      </c>
      <c r="CV1915" s="39" t="s">
        <v>1395</v>
      </c>
      <c r="CW1915" s="2"/>
      <c r="CX1915" s="193"/>
      <c r="CY1915" s="39" t="s">
        <v>2438</v>
      </c>
      <c r="CZ1915" s="192">
        <v>54.139699999999998</v>
      </c>
      <c r="DA1915" s="43" t="s">
        <v>2046</v>
      </c>
      <c r="DD1915" s="43" t="s">
        <v>1397</v>
      </c>
      <c r="DE1915" s="43"/>
      <c r="DF1915" s="43"/>
      <c r="DG1915" s="43"/>
      <c r="DH1915" s="43"/>
      <c r="DI1915" s="43"/>
      <c r="DJ1915" s="43"/>
      <c r="DK1915" s="43"/>
      <c r="DL1915" s="43"/>
      <c r="DM1915" s="43"/>
      <c r="DN1915" s="43"/>
      <c r="DO1915" s="43"/>
      <c r="DP1915" s="43"/>
      <c r="DQ1915" s="43"/>
      <c r="DR1915" s="124"/>
      <c r="DS1915" s="43"/>
    </row>
    <row r="1916" spans="1:132" s="372" customFormat="1" x14ac:dyDescent="0.2">
      <c r="A1916" s="384" t="str">
        <f t="shared" si="775"/>
        <v>SCM - Cortlandville</v>
      </c>
      <c r="B1916" s="384" t="str">
        <f t="shared" si="774"/>
        <v>Trichloroethylene</v>
      </c>
      <c r="C1916" s="385" t="s">
        <v>2587</v>
      </c>
      <c r="D1916" s="385" t="str">
        <f t="shared" ref="D1916:D1940" si="791">IF(BC1916="","",BC1916)</f>
        <v>SI</v>
      </c>
      <c r="E1916" s="499" t="s">
        <v>371</v>
      </c>
      <c r="F1916" s="386" t="str">
        <f t="shared" si="777"/>
        <v>712006-H-001</v>
      </c>
      <c r="G1916" s="384" t="str">
        <f t="shared" si="776"/>
        <v>Residential</v>
      </c>
      <c r="H1916" s="384" t="str">
        <f t="shared" si="769"/>
        <v>Basement</v>
      </c>
      <c r="I1916" s="385" t="str">
        <f t="shared" si="783"/>
        <v>Y</v>
      </c>
      <c r="J1916" s="385" t="str">
        <f t="shared" si="784"/>
        <v>Y</v>
      </c>
      <c r="K1916" s="385" t="str">
        <f t="shared" si="781"/>
        <v>Y</v>
      </c>
      <c r="L1916" s="384"/>
      <c r="M1916" s="385" t="str">
        <f t="shared" si="789"/>
        <v>Y</v>
      </c>
      <c r="N1916" s="385" t="str">
        <f t="shared" si="790"/>
        <v>Y</v>
      </c>
      <c r="O1916" s="385" t="str">
        <f t="shared" ref="O1916:O1940" si="792">IF(AJ1916="","",IF(M1916="N","n","Y"))</f>
        <v>Y</v>
      </c>
      <c r="P1916" s="384"/>
      <c r="Q1916" s="384"/>
      <c r="R1916" s="384"/>
      <c r="S1916" s="384"/>
      <c r="T1916" s="384"/>
      <c r="U1916" s="384"/>
      <c r="V1916" s="384"/>
      <c r="W1916" s="384"/>
      <c r="X1916" s="384"/>
      <c r="Y1916" s="385" t="str">
        <f t="shared" si="770"/>
        <v>Y</v>
      </c>
      <c r="Z1916" s="385" t="str">
        <f t="shared" si="771"/>
        <v>Y</v>
      </c>
      <c r="AA1916" s="385" t="str">
        <f t="shared" si="768"/>
        <v>Y</v>
      </c>
      <c r="AC1916" s="389">
        <v>210</v>
      </c>
      <c r="AD1916" s="390">
        <v>0.11904761904761904</v>
      </c>
      <c r="AE1916" s="385">
        <v>1</v>
      </c>
      <c r="AF1916" s="385">
        <v>0</v>
      </c>
      <c r="AG1916" s="391">
        <f t="shared" si="786"/>
        <v>200.00800000000001</v>
      </c>
      <c r="AH1916" s="372">
        <v>11</v>
      </c>
      <c r="AI1916" s="392">
        <f t="shared" si="787"/>
        <v>43291.407612742718</v>
      </c>
      <c r="AJ1916" s="394">
        <f t="shared" ref="AJ1916:AJ1940" si="793">IF(CL1916="","",IF(CM1916="mg/m3",1000*CL1916,IF(CM1916="ppbv",CL1916*INDEX(ppbv_ug_m3,MATCH(BS1916,ChemName,0)),CL1916)))</f>
        <v>210</v>
      </c>
      <c r="AK1916" s="394"/>
      <c r="AL1916" s="394"/>
      <c r="AM1916" s="394">
        <f t="shared" si="778"/>
        <v>25</v>
      </c>
      <c r="AN1916" s="372">
        <f t="shared" si="772"/>
        <v>0.5</v>
      </c>
      <c r="AO1916" s="390">
        <f t="shared" si="788"/>
        <v>5.7748180016769222E-4</v>
      </c>
      <c r="AP1916" s="390">
        <f t="shared" ref="AP1916:AP1940" si="794">IF(AJ1916="","",AM1916/AJ1916)</f>
        <v>0.11904761904761904</v>
      </c>
      <c r="AQ1916" s="439"/>
      <c r="AR1916" s="439"/>
      <c r="AS1916" s="396">
        <f t="shared" si="779"/>
        <v>1</v>
      </c>
      <c r="AT1916" s="396">
        <f t="shared" si="780"/>
        <v>0</v>
      </c>
      <c r="AU1916" s="396">
        <f t="shared" ref="AU1916:AU1940" si="795">IF(AP1916="","",IF(CD1916="Y",1,0))</f>
        <v>1</v>
      </c>
      <c r="AV1916" s="396">
        <f t="shared" ref="AV1916:AV1940" si="796">IF(AP1916="","",IF(CD1916="n",1,0))</f>
        <v>0</v>
      </c>
      <c r="AY1916" s="396"/>
      <c r="AZ1916" s="396"/>
      <c r="BA1916" s="500" t="s">
        <v>1020</v>
      </c>
      <c r="BB1916" s="501" t="s">
        <v>1021</v>
      </c>
      <c r="BC1916" s="499" t="s">
        <v>554</v>
      </c>
      <c r="BD1916" s="303" t="s">
        <v>851</v>
      </c>
      <c r="BE1916" s="303" t="s">
        <v>1375</v>
      </c>
      <c r="BF1916" s="502"/>
      <c r="BG1916" s="502" t="s">
        <v>1023</v>
      </c>
      <c r="BH1916" s="503" t="s">
        <v>1023</v>
      </c>
      <c r="BI1916" s="504" t="s">
        <v>1024</v>
      </c>
      <c r="BJ1916" s="501" t="s">
        <v>533</v>
      </c>
      <c r="BK1916" s="499" t="s">
        <v>573</v>
      </c>
      <c r="BL1916" s="502">
        <v>1.5</v>
      </c>
      <c r="BM1916" s="502" t="s">
        <v>1390</v>
      </c>
      <c r="BN1916" s="502">
        <v>3.0720000000000001</v>
      </c>
      <c r="BO1916" s="502" t="s">
        <v>1390</v>
      </c>
      <c r="BP1916" s="398" t="s">
        <v>1406</v>
      </c>
      <c r="BQ1916" s="502"/>
      <c r="BR1916" s="502"/>
      <c r="BS1916" s="504" t="s">
        <v>1393</v>
      </c>
      <c r="BT1916" s="505" t="s">
        <v>2323</v>
      </c>
      <c r="BU1916" s="505"/>
      <c r="BV1916" s="505"/>
      <c r="BW1916" s="506">
        <v>36999</v>
      </c>
      <c r="BX1916" s="506"/>
      <c r="BY1916" s="303" t="s">
        <v>451</v>
      </c>
      <c r="BZ1916" s="507">
        <v>25</v>
      </c>
      <c r="CA1916" s="504" t="s">
        <v>1396</v>
      </c>
      <c r="CB1916" s="502"/>
      <c r="CC1916" s="502">
        <v>0.21</v>
      </c>
      <c r="CD1916" s="508" t="s">
        <v>1397</v>
      </c>
      <c r="CE1916" s="502" t="s">
        <v>1025</v>
      </c>
      <c r="CF1916" s="502"/>
      <c r="CG1916" s="509">
        <v>38783</v>
      </c>
      <c r="CH1916" s="510"/>
      <c r="CI1916" s="502"/>
      <c r="CJ1916" s="502"/>
      <c r="CK1916" s="502"/>
      <c r="CL1916" s="511">
        <v>210</v>
      </c>
      <c r="CM1916" s="502" t="s">
        <v>1396</v>
      </c>
      <c r="CN1916" s="502"/>
      <c r="CO1916" s="502">
        <v>1.1000000000000001</v>
      </c>
      <c r="CP1916" s="502" t="s">
        <v>1397</v>
      </c>
      <c r="CQ1916" s="502" t="s">
        <v>1026</v>
      </c>
      <c r="CR1916" s="504" t="s">
        <v>1288</v>
      </c>
      <c r="CS1916" s="512">
        <v>38972</v>
      </c>
      <c r="CT1916" s="513"/>
      <c r="CU1916" s="514">
        <v>95.4</v>
      </c>
      <c r="CV1916" s="372" t="s">
        <v>1395</v>
      </c>
      <c r="CW1916" s="418"/>
      <c r="CX1916" s="515"/>
      <c r="CY1916" s="372" t="s">
        <v>451</v>
      </c>
      <c r="CZ1916" s="514">
        <v>200.00800000000001</v>
      </c>
      <c r="DA1916" s="504" t="s">
        <v>2046</v>
      </c>
      <c r="DB1916" s="502"/>
      <c r="DC1916" s="502">
        <v>0.12</v>
      </c>
      <c r="DD1916" s="504" t="s">
        <v>1397</v>
      </c>
      <c r="DE1916" s="502"/>
      <c r="DF1916" s="502"/>
      <c r="DG1916" s="502"/>
      <c r="DH1916" s="502"/>
      <c r="DI1916" s="502"/>
      <c r="DJ1916" s="502"/>
      <c r="DK1916" s="502"/>
      <c r="DL1916" s="502"/>
      <c r="DM1916" s="502"/>
      <c r="DN1916" s="502"/>
      <c r="DO1916" s="502"/>
      <c r="DP1916" s="502"/>
      <c r="DQ1916" s="502"/>
      <c r="DR1916" s="508"/>
      <c r="DS1916" s="502"/>
      <c r="DT1916" s="502"/>
      <c r="DU1916" s="502"/>
      <c r="DV1916" s="502"/>
      <c r="DW1916" s="502"/>
      <c r="DX1916" s="502"/>
      <c r="DY1916" s="502"/>
      <c r="DZ1916" s="502"/>
      <c r="EA1916" s="502"/>
      <c r="EB1916" s="502"/>
    </row>
    <row r="1917" spans="1:132" s="372" customFormat="1" x14ac:dyDescent="0.2">
      <c r="A1917" s="384" t="str">
        <f t="shared" si="775"/>
        <v>SCM - Cortlandville</v>
      </c>
      <c r="B1917" s="384" t="str">
        <f t="shared" si="774"/>
        <v>Trichloroethylene</v>
      </c>
      <c r="C1917" s="385" t="s">
        <v>2587</v>
      </c>
      <c r="D1917" s="385" t="str">
        <f t="shared" si="791"/>
        <v>SI</v>
      </c>
      <c r="E1917" s="499" t="s">
        <v>371</v>
      </c>
      <c r="F1917" s="386" t="str">
        <f t="shared" si="777"/>
        <v>712006-H-002</v>
      </c>
      <c r="G1917" s="384" t="str">
        <f t="shared" si="776"/>
        <v>Residential</v>
      </c>
      <c r="H1917" s="384" t="str">
        <f t="shared" si="769"/>
        <v>Basement</v>
      </c>
      <c r="I1917" s="385" t="str">
        <f t="shared" si="783"/>
        <v>Y</v>
      </c>
      <c r="J1917" s="385" t="str">
        <f t="shared" si="784"/>
        <v>Y</v>
      </c>
      <c r="K1917" s="385" t="str">
        <f t="shared" si="781"/>
        <v>Y</v>
      </c>
      <c r="L1917" s="384"/>
      <c r="M1917" s="385" t="str">
        <f t="shared" si="789"/>
        <v>Y</v>
      </c>
      <c r="N1917" s="385" t="str">
        <f t="shared" si="790"/>
        <v>Y</v>
      </c>
      <c r="O1917" s="385" t="str">
        <f t="shared" si="792"/>
        <v>Y</v>
      </c>
      <c r="P1917" s="384"/>
      <c r="Q1917" s="385" t="str">
        <f>IF(DR1917="","",IF(DR1917="y","Y","n"))</f>
        <v>Y</v>
      </c>
      <c r="R1917" s="385" t="str">
        <f>IF(AK1917="","",IF(AN1917="","Y",IF(AK1917&gt;AN1917*$R$38,"Y","n")))</f>
        <v>Y</v>
      </c>
      <c r="S1917" s="385" t="str">
        <f>IF(AK1917="","",IF(Q1917="N","n","Y"))</f>
        <v>Y</v>
      </c>
      <c r="T1917" s="384"/>
      <c r="U1917" s="384"/>
      <c r="V1917" s="384"/>
      <c r="W1917" s="384"/>
      <c r="X1917" s="384"/>
      <c r="Y1917" s="385" t="str">
        <f t="shared" si="770"/>
        <v>Y</v>
      </c>
      <c r="Z1917" s="385" t="str">
        <f t="shared" si="771"/>
        <v>Y</v>
      </c>
      <c r="AA1917" s="385" t="str">
        <f t="shared" si="768"/>
        <v>Y</v>
      </c>
      <c r="AC1917" s="389">
        <v>700</v>
      </c>
      <c r="AD1917" s="390">
        <v>3.4285715648106141E-3</v>
      </c>
      <c r="AE1917" s="385">
        <v>1</v>
      </c>
      <c r="AF1917" s="385">
        <v>0</v>
      </c>
      <c r="AG1917" s="391">
        <f t="shared" si="786"/>
        <v>86.714299999999994</v>
      </c>
      <c r="AH1917" s="372">
        <v>11</v>
      </c>
      <c r="AI1917" s="392">
        <f t="shared" si="787"/>
        <v>18769.169768977517</v>
      </c>
      <c r="AJ1917" s="394">
        <f t="shared" si="793"/>
        <v>700</v>
      </c>
      <c r="AK1917" s="404">
        <f>IF(DO1917="","",IF(DO1917="mg/m3",1000*DN1917,IF(DO1917="ppbv",DN1917*INDEX(ppbv_ug_m3,MATCH(BS1917,ChemName,0)),DN1917)))</f>
        <v>79</v>
      </c>
      <c r="AL1917" s="394"/>
      <c r="AM1917" s="394">
        <f t="shared" si="778"/>
        <v>2.4000000953674299</v>
      </c>
      <c r="AN1917" s="372">
        <f t="shared" si="772"/>
        <v>0.5</v>
      </c>
      <c r="AO1917" s="390">
        <f t="shared" si="788"/>
        <v>1.2786927311693095E-4</v>
      </c>
      <c r="AP1917" s="390">
        <f t="shared" si="794"/>
        <v>3.4285715648106141E-3</v>
      </c>
      <c r="AQ1917" s="390">
        <f>IF(AK1917="","",AM1917/AK1917)</f>
        <v>3.0379748042625696E-2</v>
      </c>
      <c r="AR1917" s="439"/>
      <c r="AS1917" s="396">
        <f t="shared" si="779"/>
        <v>1</v>
      </c>
      <c r="AT1917" s="396">
        <f t="shared" si="780"/>
        <v>0</v>
      </c>
      <c r="AU1917" s="396">
        <f t="shared" si="795"/>
        <v>1</v>
      </c>
      <c r="AV1917" s="396">
        <f t="shared" si="796"/>
        <v>0</v>
      </c>
      <c r="AW1917" s="372">
        <f>IF(AQ1917="","",IF(DR1917="Y",1,0))</f>
        <v>1</v>
      </c>
      <c r="AX1917" s="372">
        <f>IF(AQ1917="","",IF(DR1917="n",1,0))</f>
        <v>0</v>
      </c>
      <c r="AY1917" s="396"/>
      <c r="AZ1917" s="396"/>
      <c r="BA1917" s="500" t="s">
        <v>1020</v>
      </c>
      <c r="BB1917" s="501" t="s">
        <v>1021</v>
      </c>
      <c r="BC1917" s="499" t="s">
        <v>554</v>
      </c>
      <c r="BD1917" s="303" t="s">
        <v>851</v>
      </c>
      <c r="BE1917" s="303" t="s">
        <v>1375</v>
      </c>
      <c r="BF1917" s="502"/>
      <c r="BG1917" s="502" t="s">
        <v>1028</v>
      </c>
      <c r="BH1917" s="503" t="s">
        <v>1028</v>
      </c>
      <c r="BI1917" s="504" t="s">
        <v>1024</v>
      </c>
      <c r="BJ1917" s="501" t="s">
        <v>533</v>
      </c>
      <c r="BK1917" s="499" t="s">
        <v>573</v>
      </c>
      <c r="BL1917" s="502">
        <v>1.5</v>
      </c>
      <c r="BM1917" s="502" t="s">
        <v>1390</v>
      </c>
      <c r="BN1917" s="502">
        <v>1.1517599999999999</v>
      </c>
      <c r="BO1917" s="502" t="s">
        <v>1390</v>
      </c>
      <c r="BP1917" s="398" t="s">
        <v>1406</v>
      </c>
      <c r="BQ1917" s="502"/>
      <c r="BR1917" s="502"/>
      <c r="BS1917" s="504" t="s">
        <v>1393</v>
      </c>
      <c r="BT1917" s="505" t="s">
        <v>2328</v>
      </c>
      <c r="BU1917" s="505"/>
      <c r="BV1917" s="505"/>
      <c r="BW1917" s="506">
        <v>36966</v>
      </c>
      <c r="BX1917" s="506"/>
      <c r="BY1917" s="303" t="s">
        <v>451</v>
      </c>
      <c r="BZ1917" s="507">
        <v>2.4000000953674299</v>
      </c>
      <c r="CA1917" s="504" t="s">
        <v>1396</v>
      </c>
      <c r="CB1917" s="502"/>
      <c r="CC1917" s="502">
        <v>0.21</v>
      </c>
      <c r="CD1917" s="508" t="s">
        <v>1397</v>
      </c>
      <c r="CE1917" s="502" t="s">
        <v>1029</v>
      </c>
      <c r="CF1917" s="502"/>
      <c r="CG1917" s="509">
        <v>38783</v>
      </c>
      <c r="CH1917" s="510"/>
      <c r="CI1917" s="502"/>
      <c r="CJ1917" s="502"/>
      <c r="CK1917" s="502"/>
      <c r="CL1917" s="511">
        <v>700</v>
      </c>
      <c r="CM1917" s="502" t="s">
        <v>1396</v>
      </c>
      <c r="CN1917" s="502"/>
      <c r="CO1917" s="502">
        <v>4.3</v>
      </c>
      <c r="CP1917" s="502" t="s">
        <v>1397</v>
      </c>
      <c r="CQ1917" s="502" t="s">
        <v>1030</v>
      </c>
      <c r="CR1917" s="504" t="s">
        <v>1288</v>
      </c>
      <c r="CS1917" s="512">
        <v>38972</v>
      </c>
      <c r="CT1917" s="513"/>
      <c r="CU1917" s="514">
        <v>68.703299999999999</v>
      </c>
      <c r="CV1917" s="372" t="s">
        <v>1395</v>
      </c>
      <c r="CW1917" s="418"/>
      <c r="CX1917" s="515"/>
      <c r="CY1917" s="372" t="s">
        <v>451</v>
      </c>
      <c r="CZ1917" s="514">
        <v>86.714299999999994</v>
      </c>
      <c r="DA1917" s="504" t="s">
        <v>2046</v>
      </c>
      <c r="DB1917" s="502"/>
      <c r="DC1917" s="502">
        <v>0.12</v>
      </c>
      <c r="DD1917" s="504" t="s">
        <v>1397</v>
      </c>
      <c r="DE1917" s="502"/>
      <c r="DF1917" s="502" t="s">
        <v>2134</v>
      </c>
      <c r="DG1917" s="512">
        <v>38883</v>
      </c>
      <c r="DH1917" s="516"/>
      <c r="DI1917" s="502">
        <v>15.25</v>
      </c>
      <c r="DJ1917" s="502" t="s">
        <v>1390</v>
      </c>
      <c r="DK1917" s="502">
        <v>2.44</v>
      </c>
      <c r="DL1917" s="502" t="s">
        <v>1390</v>
      </c>
      <c r="DM1917" s="372" t="s">
        <v>451</v>
      </c>
      <c r="DN1917" s="502">
        <v>79</v>
      </c>
      <c r="DO1917" s="504" t="s">
        <v>1396</v>
      </c>
      <c r="DP1917" s="502"/>
      <c r="DQ1917" s="502">
        <v>5</v>
      </c>
      <c r="DR1917" s="508" t="s">
        <v>2044</v>
      </c>
      <c r="DS1917" s="502"/>
      <c r="DT1917" s="502"/>
      <c r="DU1917" s="502"/>
      <c r="DV1917" s="502"/>
      <c r="DW1917" s="502"/>
      <c r="DX1917" s="502"/>
      <c r="DY1917" s="502"/>
      <c r="DZ1917" s="502"/>
      <c r="EA1917" s="502"/>
      <c r="EB1917" s="502"/>
    </row>
    <row r="1918" spans="1:132" s="39" customFormat="1" hidden="1" x14ac:dyDescent="0.2">
      <c r="A1918" s="44" t="str">
        <f t="shared" si="775"/>
        <v>SCM - Cortlandville</v>
      </c>
      <c r="B1918" s="44" t="str">
        <f t="shared" si="774"/>
        <v>Trichloroethylene</v>
      </c>
      <c r="C1918" s="38" t="s">
        <v>2587</v>
      </c>
      <c r="D1918" s="38" t="str">
        <f t="shared" si="791"/>
        <v>ML</v>
      </c>
      <c r="E1918" s="44" t="s">
        <v>371</v>
      </c>
      <c r="F1918" s="155" t="str">
        <f t="shared" si="777"/>
        <v>712006-H-005</v>
      </c>
      <c r="G1918" s="44" t="str">
        <f t="shared" si="776"/>
        <v>Residential</v>
      </c>
      <c r="H1918" s="44" t="str">
        <f t="shared" si="769"/>
        <v>Basement</v>
      </c>
      <c r="I1918" s="38" t="str">
        <f t="shared" si="783"/>
        <v>Y</v>
      </c>
      <c r="J1918" s="38" t="str">
        <f t="shared" si="784"/>
        <v>Y</v>
      </c>
      <c r="K1918" s="38" t="str">
        <f t="shared" si="781"/>
        <v>Y</v>
      </c>
      <c r="L1918" s="44"/>
      <c r="M1918" s="38" t="str">
        <f t="shared" si="789"/>
        <v>Y</v>
      </c>
      <c r="N1918" s="38" t="str">
        <f t="shared" si="790"/>
        <v>n</v>
      </c>
      <c r="O1918" s="38" t="str">
        <f t="shared" si="792"/>
        <v>Y</v>
      </c>
      <c r="P1918" s="44"/>
      <c r="Q1918" s="38" t="str">
        <f>IF(DR1918="","",IF(DR1918="y","Y","n"))</f>
        <v>n</v>
      </c>
      <c r="R1918" s="38" t="str">
        <f>IF(AK1918="","",IF(AN1918="","Y",IF(AK1918&gt;AN1918*$R$38,"Y","n")))</f>
        <v>n</v>
      </c>
      <c r="S1918" s="38" t="str">
        <f>IF(AK1918="","",IF(Q1918="N","n","Y"))</f>
        <v>n</v>
      </c>
      <c r="T1918" s="44"/>
      <c r="U1918" s="44"/>
      <c r="V1918" s="44"/>
      <c r="W1918" s="44"/>
      <c r="X1918" s="44"/>
      <c r="Y1918" s="38" t="str">
        <f t="shared" si="770"/>
        <v>Y</v>
      </c>
      <c r="Z1918" s="38" t="str">
        <f t="shared" si="771"/>
        <v>Y</v>
      </c>
      <c r="AA1918" s="38" t="str">
        <f t="shared" ref="AA1918:AA1940" si="797">IF(AM1918="","",IF(Y1918="N","n","Y"))</f>
        <v>Y</v>
      </c>
      <c r="AC1918" s="59">
        <v>1.7</v>
      </c>
      <c r="AD1918" s="204">
        <v>0.58823529411764708</v>
      </c>
      <c r="AE1918" s="38">
        <v>1</v>
      </c>
      <c r="AF1918" s="38">
        <v>0</v>
      </c>
      <c r="AG1918" s="125">
        <f t="shared" si="786"/>
        <v>11</v>
      </c>
      <c r="AH1918" s="39">
        <v>11</v>
      </c>
      <c r="AI1918" s="123">
        <f t="shared" si="787"/>
        <v>2380.9321814135933</v>
      </c>
      <c r="AJ1918" s="40">
        <f t="shared" si="793"/>
        <v>1.7</v>
      </c>
      <c r="AK1918" s="47">
        <f>IF(DO1918="","",IF(DO1918="mg/m3",1000*DN1918,IF(DO1918="ppbv",DN1918*INDEX(ppbv_ug_m3,MATCH(BS1918,ChemName,0)),DN1918)))</f>
        <v>5</v>
      </c>
      <c r="AL1918" s="40"/>
      <c r="AM1918" s="40">
        <f t="shared" si="778"/>
        <v>1</v>
      </c>
      <c r="AN1918" s="39">
        <f t="shared" si="772"/>
        <v>0.5</v>
      </c>
      <c r="AO1918" s="204">
        <f t="shared" si="788"/>
        <v>4.2000356322887186E-4</v>
      </c>
      <c r="AP1918" s="204">
        <f t="shared" si="794"/>
        <v>0.58823529411764708</v>
      </c>
      <c r="AQ1918" s="204">
        <f>IF(AK1918="","",AM1918/AK1918)</f>
        <v>0.2</v>
      </c>
      <c r="AR1918" s="45"/>
      <c r="AS1918" s="115">
        <f t="shared" si="779"/>
        <v>1</v>
      </c>
      <c r="AT1918" s="115">
        <f t="shared" si="780"/>
        <v>0</v>
      </c>
      <c r="AU1918" s="115">
        <f t="shared" si="795"/>
        <v>1</v>
      </c>
      <c r="AV1918" s="115">
        <f t="shared" si="796"/>
        <v>0</v>
      </c>
      <c r="AW1918" s="39">
        <f>IF(AQ1918="","",IF(DR1918="Y",1,0))</f>
        <v>0</v>
      </c>
      <c r="AX1918" s="39">
        <f>IF(AQ1918="","",IF(DR1918="n",1,0))</f>
        <v>1</v>
      </c>
      <c r="AY1918" s="115"/>
      <c r="AZ1918" s="115"/>
      <c r="BA1918" s="51" t="s">
        <v>1020</v>
      </c>
      <c r="BB1918" s="52" t="s">
        <v>1021</v>
      </c>
      <c r="BC1918" s="38" t="s">
        <v>2631</v>
      </c>
      <c r="BD1918" s="53"/>
      <c r="BE1918" s="37" t="s">
        <v>1375</v>
      </c>
      <c r="BF1918" s="53"/>
      <c r="BG1918" s="53" t="s">
        <v>1038</v>
      </c>
      <c r="BH1918" s="205" t="s">
        <v>1038</v>
      </c>
      <c r="BI1918" s="54" t="s">
        <v>1024</v>
      </c>
      <c r="BJ1918" s="52" t="s">
        <v>533</v>
      </c>
      <c r="BK1918" s="54" t="s">
        <v>573</v>
      </c>
      <c r="BL1918" s="53">
        <v>1.5</v>
      </c>
      <c r="BM1918" s="53" t="s">
        <v>1390</v>
      </c>
      <c r="BN1918" s="53">
        <v>1.7004000000000001</v>
      </c>
      <c r="BO1918" s="53" t="s">
        <v>1390</v>
      </c>
      <c r="BP1918" s="48" t="s">
        <v>1406</v>
      </c>
      <c r="BQ1918" s="53"/>
      <c r="BR1918" s="53"/>
      <c r="BS1918" s="54" t="s">
        <v>1393</v>
      </c>
      <c r="BT1918" s="52" t="s">
        <v>573</v>
      </c>
      <c r="BU1918" s="52"/>
      <c r="BV1918" s="52"/>
      <c r="BW1918" s="250">
        <v>38784</v>
      </c>
      <c r="BX1918" s="250"/>
      <c r="BY1918" s="37" t="s">
        <v>451</v>
      </c>
      <c r="BZ1918" s="55">
        <v>1</v>
      </c>
      <c r="CA1918" s="54" t="s">
        <v>1396</v>
      </c>
      <c r="CB1918" s="53"/>
      <c r="CC1918" s="53">
        <v>0.21</v>
      </c>
      <c r="CD1918" s="112" t="s">
        <v>1397</v>
      </c>
      <c r="CE1918" s="53" t="s">
        <v>1039</v>
      </c>
      <c r="CF1918" s="53"/>
      <c r="CG1918" s="250">
        <v>38784</v>
      </c>
      <c r="CH1918" s="56"/>
      <c r="CI1918" s="53"/>
      <c r="CJ1918" s="53"/>
      <c r="CK1918" s="53"/>
      <c r="CL1918" s="55">
        <v>1.7</v>
      </c>
      <c r="CM1918" s="53" t="s">
        <v>1396</v>
      </c>
      <c r="CN1918" s="53"/>
      <c r="CO1918" s="53">
        <v>0.86</v>
      </c>
      <c r="CP1918" s="53" t="s">
        <v>1397</v>
      </c>
      <c r="CQ1918" s="53" t="s">
        <v>1040</v>
      </c>
      <c r="CR1918" s="54" t="s">
        <v>1288</v>
      </c>
      <c r="CS1918" s="252">
        <v>38972</v>
      </c>
      <c r="CT1918" s="57"/>
      <c r="CU1918" s="53"/>
      <c r="CW1918" s="53"/>
      <c r="CX1918" s="53"/>
      <c r="CY1918" s="39" t="s">
        <v>451</v>
      </c>
      <c r="CZ1918" s="53">
        <v>11</v>
      </c>
      <c r="DA1918" s="54" t="s">
        <v>2046</v>
      </c>
      <c r="DB1918" s="53"/>
      <c r="DC1918" s="53">
        <v>0.12</v>
      </c>
      <c r="DD1918" s="54" t="s">
        <v>1397</v>
      </c>
      <c r="DE1918" s="53"/>
      <c r="DF1918" s="53" t="s">
        <v>968</v>
      </c>
      <c r="DG1918" s="252">
        <v>38883</v>
      </c>
      <c r="DH1918" s="187"/>
      <c r="DI1918" s="53">
        <v>26.7</v>
      </c>
      <c r="DJ1918" s="53" t="s">
        <v>1390</v>
      </c>
      <c r="DK1918" s="53">
        <v>2.44</v>
      </c>
      <c r="DL1918" s="53" t="s">
        <v>1390</v>
      </c>
      <c r="DM1918" s="39" t="s">
        <v>451</v>
      </c>
      <c r="DN1918" s="53">
        <v>5</v>
      </c>
      <c r="DO1918" s="188" t="s">
        <v>1396</v>
      </c>
      <c r="DP1918" s="53"/>
      <c r="DQ1918" s="53">
        <v>5</v>
      </c>
      <c r="DR1918" s="112" t="s">
        <v>541</v>
      </c>
      <c r="DS1918" s="53"/>
      <c r="DT1918" s="53"/>
      <c r="DU1918" s="53"/>
      <c r="DV1918" s="53"/>
      <c r="DW1918" s="53"/>
      <c r="DX1918" s="53"/>
      <c r="DY1918" s="53"/>
      <c r="DZ1918" s="53"/>
      <c r="EA1918" s="53"/>
      <c r="EB1918" s="53"/>
    </row>
    <row r="1919" spans="1:132" s="372" customFormat="1" hidden="1" x14ac:dyDescent="0.2">
      <c r="A1919" s="384" t="str">
        <f t="shared" si="775"/>
        <v>SCM - Cortlandville</v>
      </c>
      <c r="B1919" s="384" t="str">
        <f t="shared" si="774"/>
        <v>Trichloroethylene</v>
      </c>
      <c r="C1919" s="385" t="s">
        <v>2587</v>
      </c>
      <c r="D1919" s="385" t="str">
        <f t="shared" si="791"/>
        <v>GM</v>
      </c>
      <c r="E1919" s="384" t="s">
        <v>373</v>
      </c>
      <c r="F1919" s="386" t="str">
        <f t="shared" si="777"/>
        <v>712006-H-007</v>
      </c>
      <c r="G1919" s="384" t="str">
        <f t="shared" si="776"/>
        <v>Residential</v>
      </c>
      <c r="H1919" s="384" t="str">
        <f t="shared" si="769"/>
        <v>Basement</v>
      </c>
      <c r="I1919" s="385" t="str">
        <f t="shared" si="783"/>
        <v>Y</v>
      </c>
      <c r="J1919" s="385" t="str">
        <f t="shared" si="784"/>
        <v>Y</v>
      </c>
      <c r="K1919" s="385" t="str">
        <f t="shared" si="781"/>
        <v>Y</v>
      </c>
      <c r="L1919" s="384"/>
      <c r="M1919" s="385" t="str">
        <f t="shared" si="789"/>
        <v>Y</v>
      </c>
      <c r="N1919" s="385" t="str">
        <f t="shared" si="790"/>
        <v>n</v>
      </c>
      <c r="O1919" s="385" t="str">
        <f t="shared" si="792"/>
        <v>Y</v>
      </c>
      <c r="P1919" s="384"/>
      <c r="Q1919" s="384"/>
      <c r="R1919" s="384"/>
      <c r="S1919" s="384"/>
      <c r="T1919" s="384"/>
      <c r="U1919" s="384"/>
      <c r="V1919" s="384"/>
      <c r="W1919" s="384"/>
      <c r="X1919" s="384"/>
      <c r="Y1919" s="385" t="str">
        <f t="shared" si="770"/>
        <v>Y</v>
      </c>
      <c r="Z1919" s="385" t="str">
        <f t="shared" si="771"/>
        <v>Y</v>
      </c>
      <c r="AA1919" s="385" t="str">
        <f t="shared" si="797"/>
        <v>Y</v>
      </c>
      <c r="AC1919" s="389">
        <v>7</v>
      </c>
      <c r="AD1919" s="390">
        <v>0.24285714285714285</v>
      </c>
      <c r="AE1919" s="385">
        <v>1</v>
      </c>
      <c r="AF1919" s="385">
        <v>0</v>
      </c>
      <c r="AG1919" s="391">
        <f t="shared" si="786"/>
        <v>7</v>
      </c>
      <c r="AH1919" s="372">
        <v>11</v>
      </c>
      <c r="AI1919" s="392">
        <f t="shared" si="787"/>
        <v>1515.1386608995592</v>
      </c>
      <c r="AJ1919" s="394">
        <f t="shared" si="793"/>
        <v>7</v>
      </c>
      <c r="AK1919" s="394"/>
      <c r="AL1919" s="394"/>
      <c r="AM1919" s="394">
        <f t="shared" si="778"/>
        <v>1.7</v>
      </c>
      <c r="AN1919" s="372">
        <f t="shared" si="772"/>
        <v>0.5</v>
      </c>
      <c r="AO1919" s="390">
        <f t="shared" si="788"/>
        <v>1.1220095189114149E-3</v>
      </c>
      <c r="AP1919" s="390">
        <f t="shared" si="794"/>
        <v>0.24285714285714285</v>
      </c>
      <c r="AQ1919" s="439"/>
      <c r="AR1919" s="439"/>
      <c r="AS1919" s="396">
        <f t="shared" si="779"/>
        <v>1</v>
      </c>
      <c r="AT1919" s="396">
        <f t="shared" si="780"/>
        <v>0</v>
      </c>
      <c r="AU1919" s="396">
        <f t="shared" si="795"/>
        <v>1</v>
      </c>
      <c r="AV1919" s="396">
        <f t="shared" si="796"/>
        <v>0</v>
      </c>
      <c r="AY1919" s="396"/>
      <c r="AZ1919" s="396"/>
      <c r="BA1919" s="500" t="s">
        <v>1020</v>
      </c>
      <c r="BB1919" s="501" t="s">
        <v>1021</v>
      </c>
      <c r="BC1919" s="385" t="s">
        <v>2628</v>
      </c>
      <c r="BD1919" s="502"/>
      <c r="BE1919" s="303" t="s">
        <v>1375</v>
      </c>
      <c r="BF1919" s="502"/>
      <c r="BG1919" s="502" t="s">
        <v>1045</v>
      </c>
      <c r="BH1919" s="503" t="s">
        <v>1045</v>
      </c>
      <c r="BI1919" s="504" t="s">
        <v>1024</v>
      </c>
      <c r="BJ1919" s="501" t="s">
        <v>533</v>
      </c>
      <c r="BK1919" s="504" t="s">
        <v>573</v>
      </c>
      <c r="BL1919" s="502">
        <v>1.5</v>
      </c>
      <c r="BM1919" s="502" t="s">
        <v>1390</v>
      </c>
      <c r="BN1919" s="502">
        <v>2.1576000000000004</v>
      </c>
      <c r="BO1919" s="502" t="s">
        <v>1390</v>
      </c>
      <c r="BP1919" s="398" t="s">
        <v>1406</v>
      </c>
      <c r="BQ1919" s="502"/>
      <c r="BR1919" s="502"/>
      <c r="BS1919" s="504" t="s">
        <v>1393</v>
      </c>
      <c r="BT1919" s="501" t="s">
        <v>573</v>
      </c>
      <c r="BU1919" s="501"/>
      <c r="BV1919" s="501"/>
      <c r="BW1919" s="509">
        <v>38784</v>
      </c>
      <c r="BX1919" s="509"/>
      <c r="BY1919" s="303" t="s">
        <v>451</v>
      </c>
      <c r="BZ1919" s="511">
        <v>1.7</v>
      </c>
      <c r="CA1919" s="504" t="s">
        <v>1396</v>
      </c>
      <c r="CB1919" s="502"/>
      <c r="CC1919" s="502">
        <v>0.21</v>
      </c>
      <c r="CD1919" s="508" t="s">
        <v>1397</v>
      </c>
      <c r="CE1919" s="502" t="s">
        <v>1046</v>
      </c>
      <c r="CF1919" s="502"/>
      <c r="CG1919" s="509">
        <v>38784</v>
      </c>
      <c r="CH1919" s="510"/>
      <c r="CI1919" s="502"/>
      <c r="CJ1919" s="502"/>
      <c r="CK1919" s="502"/>
      <c r="CL1919" s="511">
        <v>7</v>
      </c>
      <c r="CM1919" s="502" t="s">
        <v>1396</v>
      </c>
      <c r="CN1919" s="502"/>
      <c r="CO1919" s="502">
        <v>0.86</v>
      </c>
      <c r="CP1919" s="502" t="s">
        <v>1397</v>
      </c>
      <c r="CQ1919" s="502" t="s">
        <v>1047</v>
      </c>
      <c r="CR1919" s="504" t="s">
        <v>1288</v>
      </c>
      <c r="CS1919" s="512">
        <v>38972</v>
      </c>
      <c r="CT1919" s="513"/>
      <c r="CU1919" s="502"/>
      <c r="CW1919" s="502"/>
      <c r="CX1919" s="502"/>
      <c r="CY1919" s="372" t="s">
        <v>451</v>
      </c>
      <c r="CZ1919" s="502">
        <v>7</v>
      </c>
      <c r="DA1919" s="504" t="s">
        <v>2046</v>
      </c>
      <c r="DB1919" s="502"/>
      <c r="DC1919" s="502">
        <v>0.12</v>
      </c>
      <c r="DD1919" s="504" t="s">
        <v>1397</v>
      </c>
      <c r="DE1919" s="502"/>
      <c r="DF1919" s="502"/>
      <c r="DG1919" s="502"/>
      <c r="DH1919" s="502"/>
      <c r="DI1919" s="502"/>
      <c r="DJ1919" s="502"/>
      <c r="DK1919" s="502"/>
      <c r="DL1919" s="502"/>
      <c r="DM1919" s="502"/>
      <c r="DN1919" s="502"/>
      <c r="DO1919" s="502"/>
      <c r="DP1919" s="502"/>
      <c r="DQ1919" s="502"/>
      <c r="DR1919" s="508"/>
      <c r="DS1919" s="502"/>
      <c r="DT1919" s="502"/>
      <c r="DU1919" s="502"/>
      <c r="DV1919" s="502"/>
      <c r="DW1919" s="502"/>
      <c r="DX1919" s="502"/>
      <c r="DY1919" s="502"/>
      <c r="DZ1919" s="502"/>
      <c r="EA1919" s="502"/>
      <c r="EB1919" s="502"/>
    </row>
    <row r="1920" spans="1:132" s="39" customFormat="1" hidden="1" x14ac:dyDescent="0.2">
      <c r="A1920" s="44" t="str">
        <f t="shared" si="775"/>
        <v>SCM - Cortlandville</v>
      </c>
      <c r="B1920" s="44" t="str">
        <f t="shared" si="774"/>
        <v>Trichloroethylene</v>
      </c>
      <c r="C1920" s="38" t="s">
        <v>2587</v>
      </c>
      <c r="D1920" s="38" t="str">
        <f t="shared" si="791"/>
        <v>ML</v>
      </c>
      <c r="E1920" s="44" t="s">
        <v>371</v>
      </c>
      <c r="F1920" s="155" t="str">
        <f t="shared" si="777"/>
        <v>712006-H-008</v>
      </c>
      <c r="G1920" s="44" t="str">
        <f t="shared" si="776"/>
        <v>Residential</v>
      </c>
      <c r="H1920" s="44" t="str">
        <f t="shared" si="769"/>
        <v>Basement</v>
      </c>
      <c r="I1920" s="38" t="str">
        <f t="shared" si="783"/>
        <v>Y</v>
      </c>
      <c r="J1920" s="38" t="str">
        <f t="shared" si="784"/>
        <v>Y</v>
      </c>
      <c r="K1920" s="38" t="str">
        <f t="shared" si="781"/>
        <v>Y</v>
      </c>
      <c r="L1920" s="44"/>
      <c r="M1920" s="38" t="str">
        <f t="shared" si="789"/>
        <v>Y</v>
      </c>
      <c r="N1920" s="38" t="str">
        <f t="shared" si="790"/>
        <v>n</v>
      </c>
      <c r="O1920" s="38" t="str">
        <f t="shared" si="792"/>
        <v>Y</v>
      </c>
      <c r="P1920" s="44"/>
      <c r="Q1920" s="38" t="str">
        <f>IF(DR1920="","",IF(DR1920="y","Y","n"))</f>
        <v>Y</v>
      </c>
      <c r="R1920" s="38" t="str">
        <f>IF(AK1920="","",IF(AN1920="","Y",IF(AK1920&gt;AN1920*$R$38,"Y","n")))</f>
        <v>n</v>
      </c>
      <c r="S1920" s="38" t="str">
        <f>IF(AK1920="","",IF(Q1920="N","n","Y"))</f>
        <v>Y</v>
      </c>
      <c r="T1920" s="44"/>
      <c r="U1920" s="44"/>
      <c r="V1920" s="44"/>
      <c r="W1920" s="44"/>
      <c r="X1920" s="44"/>
      <c r="Y1920" s="38" t="str">
        <f t="shared" si="770"/>
        <v>Y</v>
      </c>
      <c r="Z1920" s="38" t="str">
        <f t="shared" si="771"/>
        <v>n</v>
      </c>
      <c r="AA1920" s="38" t="str">
        <f t="shared" si="797"/>
        <v>Y</v>
      </c>
      <c r="AC1920" s="59">
        <v>3.1</v>
      </c>
      <c r="AD1920" s="204">
        <v>0.11935483870967742</v>
      </c>
      <c r="AE1920" s="38">
        <v>1</v>
      </c>
      <c r="AF1920" s="38">
        <v>0</v>
      </c>
      <c r="AG1920" s="125">
        <f t="shared" si="786"/>
        <v>16</v>
      </c>
      <c r="AH1920" s="39">
        <v>11</v>
      </c>
      <c r="AI1920" s="123">
        <f t="shared" si="787"/>
        <v>3463.1740820561354</v>
      </c>
      <c r="AJ1920" s="40">
        <f t="shared" si="793"/>
        <v>3.1</v>
      </c>
      <c r="AK1920" s="47">
        <f>IF(DO1920="","",IF(DO1920="mg/m3",1000*DN1920,IF(DO1920="ppbv",DN1920*INDEX(ppbv_ug_m3,MATCH(BS1920,ChemName,0)),DN1920)))</f>
        <v>5</v>
      </c>
      <c r="AL1920" s="40"/>
      <c r="AM1920" s="40">
        <f t="shared" si="778"/>
        <v>0.37</v>
      </c>
      <c r="AN1920" s="39">
        <f t="shared" si="772"/>
        <v>0.5</v>
      </c>
      <c r="AO1920" s="204">
        <f t="shared" si="788"/>
        <v>1.0683840639634429E-4</v>
      </c>
      <c r="AP1920" s="204">
        <f t="shared" si="794"/>
        <v>0.11935483870967742</v>
      </c>
      <c r="AQ1920" s="204">
        <f>IF(AK1920="","",AM1920/AK1920)</f>
        <v>7.3999999999999996E-2</v>
      </c>
      <c r="AR1920" s="45"/>
      <c r="AS1920" s="115">
        <f t="shared" si="779"/>
        <v>1</v>
      </c>
      <c r="AT1920" s="115">
        <f t="shared" si="780"/>
        <v>0</v>
      </c>
      <c r="AU1920" s="115">
        <f t="shared" si="795"/>
        <v>1</v>
      </c>
      <c r="AV1920" s="115">
        <f t="shared" si="796"/>
        <v>0</v>
      </c>
      <c r="AW1920" s="39">
        <f>IF(AQ1920="","",IF(DR1920="Y",1,0))</f>
        <v>1</v>
      </c>
      <c r="AX1920" s="39">
        <f>IF(AQ1920="","",IF(DR1920="n",1,0))</f>
        <v>0</v>
      </c>
      <c r="AY1920" s="115"/>
      <c r="AZ1920" s="115"/>
      <c r="BA1920" s="51" t="s">
        <v>1020</v>
      </c>
      <c r="BB1920" s="52" t="s">
        <v>1021</v>
      </c>
      <c r="BC1920" s="38" t="s">
        <v>2631</v>
      </c>
      <c r="BD1920" s="53"/>
      <c r="BE1920" s="37" t="s">
        <v>1375</v>
      </c>
      <c r="BF1920" s="53"/>
      <c r="BG1920" s="53" t="s">
        <v>1048</v>
      </c>
      <c r="BH1920" s="205" t="s">
        <v>1048</v>
      </c>
      <c r="BI1920" s="54" t="s">
        <v>1024</v>
      </c>
      <c r="BJ1920" s="52" t="s">
        <v>533</v>
      </c>
      <c r="BK1920" s="54" t="s">
        <v>573</v>
      </c>
      <c r="BL1920" s="53">
        <v>1.5</v>
      </c>
      <c r="BM1920" s="53" t="s">
        <v>1390</v>
      </c>
      <c r="BN1920" s="53">
        <v>3.0720000000000001</v>
      </c>
      <c r="BO1920" s="53" t="s">
        <v>1390</v>
      </c>
      <c r="BP1920" s="48" t="s">
        <v>1406</v>
      </c>
      <c r="BQ1920" s="53"/>
      <c r="BR1920" s="53"/>
      <c r="BS1920" s="54" t="s">
        <v>1393</v>
      </c>
      <c r="BT1920" s="52" t="s">
        <v>573</v>
      </c>
      <c r="BU1920" s="52"/>
      <c r="BV1920" s="52"/>
      <c r="BW1920" s="250">
        <v>38784</v>
      </c>
      <c r="BX1920" s="250"/>
      <c r="BY1920" s="37" t="s">
        <v>451</v>
      </c>
      <c r="BZ1920" s="55">
        <v>0.37</v>
      </c>
      <c r="CA1920" s="54" t="s">
        <v>1396</v>
      </c>
      <c r="CB1920" s="53"/>
      <c r="CC1920" s="53">
        <v>0.21</v>
      </c>
      <c r="CD1920" s="112" t="s">
        <v>1397</v>
      </c>
      <c r="CE1920" s="53" t="s">
        <v>1049</v>
      </c>
      <c r="CF1920" s="53"/>
      <c r="CG1920" s="250">
        <v>38784</v>
      </c>
      <c r="CH1920" s="56"/>
      <c r="CI1920" s="53"/>
      <c r="CJ1920" s="53"/>
      <c r="CK1920" s="53"/>
      <c r="CL1920" s="55">
        <v>3.1</v>
      </c>
      <c r="CM1920" s="53" t="s">
        <v>1396</v>
      </c>
      <c r="CN1920" s="53"/>
      <c r="CO1920" s="53">
        <v>0.86</v>
      </c>
      <c r="CP1920" s="53" t="s">
        <v>1397</v>
      </c>
      <c r="CQ1920" s="53" t="s">
        <v>1050</v>
      </c>
      <c r="CR1920" s="54" t="s">
        <v>1288</v>
      </c>
      <c r="CS1920" s="252">
        <v>38972</v>
      </c>
      <c r="CT1920" s="57"/>
      <c r="CU1920" s="53"/>
      <c r="CW1920" s="53"/>
      <c r="CX1920" s="53"/>
      <c r="CY1920" s="39" t="s">
        <v>451</v>
      </c>
      <c r="CZ1920" s="53">
        <v>16</v>
      </c>
      <c r="DA1920" s="54" t="s">
        <v>2046</v>
      </c>
      <c r="DB1920" s="53"/>
      <c r="DC1920" s="53">
        <v>0.12</v>
      </c>
      <c r="DD1920" s="54" t="s">
        <v>1397</v>
      </c>
      <c r="DE1920" s="53"/>
      <c r="DF1920" s="53" t="s">
        <v>969</v>
      </c>
      <c r="DG1920" s="252">
        <v>38883</v>
      </c>
      <c r="DH1920" s="187"/>
      <c r="DI1920" s="53">
        <v>30.5</v>
      </c>
      <c r="DJ1920" s="53" t="s">
        <v>1390</v>
      </c>
      <c r="DK1920" s="53">
        <v>2.44</v>
      </c>
      <c r="DL1920" s="53" t="s">
        <v>1390</v>
      </c>
      <c r="DM1920" s="39" t="s">
        <v>451</v>
      </c>
      <c r="DN1920" s="53">
        <v>5</v>
      </c>
      <c r="DO1920" s="188" t="s">
        <v>1396</v>
      </c>
      <c r="DP1920" s="53"/>
      <c r="DQ1920" s="53">
        <v>5</v>
      </c>
      <c r="DR1920" s="112" t="s">
        <v>2044</v>
      </c>
      <c r="DS1920" s="53"/>
      <c r="DT1920" s="53"/>
      <c r="DU1920" s="53"/>
      <c r="DV1920" s="53"/>
      <c r="DW1920" s="53"/>
      <c r="DX1920" s="53"/>
      <c r="DY1920" s="53"/>
      <c r="DZ1920" s="53"/>
      <c r="EA1920" s="53"/>
      <c r="EB1920" s="53"/>
    </row>
    <row r="1921" spans="1:132" s="39" customFormat="1" x14ac:dyDescent="0.2">
      <c r="A1921" s="44" t="str">
        <f t="shared" si="775"/>
        <v>SCM - Cortlandville</v>
      </c>
      <c r="B1921" s="44" t="str">
        <f t="shared" si="774"/>
        <v>Trichloroethylene</v>
      </c>
      <c r="C1921" s="38" t="s">
        <v>2587</v>
      </c>
      <c r="D1921" s="38" t="str">
        <f t="shared" si="791"/>
        <v>ML</v>
      </c>
      <c r="E1921" s="44" t="s">
        <v>371</v>
      </c>
      <c r="F1921" s="155" t="str">
        <f t="shared" si="777"/>
        <v>712006-H-009</v>
      </c>
      <c r="G1921" s="44" t="str">
        <f t="shared" si="776"/>
        <v>Residential</v>
      </c>
      <c r="H1921" s="44" t="str">
        <f t="shared" si="769"/>
        <v>Basement</v>
      </c>
      <c r="I1921" s="38" t="str">
        <f t="shared" si="783"/>
        <v>Y</v>
      </c>
      <c r="J1921" s="38" t="str">
        <f t="shared" si="784"/>
        <v>Y</v>
      </c>
      <c r="K1921" s="38" t="str">
        <f t="shared" si="781"/>
        <v>Y</v>
      </c>
      <c r="L1921" s="44"/>
      <c r="M1921" s="38" t="str">
        <f t="shared" si="789"/>
        <v>Y</v>
      </c>
      <c r="N1921" s="38" t="str">
        <f t="shared" si="790"/>
        <v>Y</v>
      </c>
      <c r="O1921" s="38" t="str">
        <f t="shared" si="792"/>
        <v>Y</v>
      </c>
      <c r="P1921" s="44"/>
      <c r="Q1921" s="44"/>
      <c r="R1921" s="44"/>
      <c r="S1921" s="44"/>
      <c r="T1921" s="44"/>
      <c r="U1921" s="44"/>
      <c r="V1921" s="44"/>
      <c r="W1921" s="44"/>
      <c r="X1921" s="44"/>
      <c r="Y1921" s="38" t="str">
        <f t="shared" si="770"/>
        <v>Y</v>
      </c>
      <c r="Z1921" s="38" t="str">
        <f t="shared" si="771"/>
        <v>Y</v>
      </c>
      <c r="AA1921" s="38" t="str">
        <f t="shared" si="797"/>
        <v>Y</v>
      </c>
      <c r="AC1921" s="59">
        <v>54</v>
      </c>
      <c r="AD1921" s="204">
        <v>1.5000000000000001E-2</v>
      </c>
      <c r="AE1921" s="38">
        <v>1</v>
      </c>
      <c r="AF1921" s="38">
        <v>0</v>
      </c>
      <c r="AG1921" s="125">
        <f t="shared" si="786"/>
        <v>9.5</v>
      </c>
      <c r="AH1921" s="39">
        <v>11</v>
      </c>
      <c r="AI1921" s="123">
        <f t="shared" si="787"/>
        <v>2056.2596112208303</v>
      </c>
      <c r="AJ1921" s="40">
        <f t="shared" si="793"/>
        <v>54</v>
      </c>
      <c r="AK1921" s="40"/>
      <c r="AL1921" s="40"/>
      <c r="AM1921" s="40">
        <f t="shared" si="778"/>
        <v>0.81</v>
      </c>
      <c r="AN1921" s="39">
        <f t="shared" si="772"/>
        <v>0.5</v>
      </c>
      <c r="AO1921" s="204">
        <f t="shared" si="788"/>
        <v>3.9391913140728941E-4</v>
      </c>
      <c r="AP1921" s="204">
        <f t="shared" si="794"/>
        <v>1.5000000000000001E-2</v>
      </c>
      <c r="AQ1921" s="45"/>
      <c r="AR1921" s="45"/>
      <c r="AS1921" s="115">
        <f t="shared" si="779"/>
        <v>1</v>
      </c>
      <c r="AT1921" s="115">
        <f t="shared" si="780"/>
        <v>0</v>
      </c>
      <c r="AU1921" s="115">
        <f t="shared" si="795"/>
        <v>1</v>
      </c>
      <c r="AV1921" s="115">
        <f t="shared" si="796"/>
        <v>0</v>
      </c>
      <c r="AY1921" s="115"/>
      <c r="AZ1921" s="115"/>
      <c r="BA1921" s="51" t="s">
        <v>1020</v>
      </c>
      <c r="BB1921" s="52" t="s">
        <v>1021</v>
      </c>
      <c r="BC1921" s="38" t="s">
        <v>2631</v>
      </c>
      <c r="BD1921" s="53"/>
      <c r="BE1921" s="37" t="s">
        <v>1375</v>
      </c>
      <c r="BF1921" s="53"/>
      <c r="BG1921" s="53" t="s">
        <v>1051</v>
      </c>
      <c r="BH1921" s="205" t="s">
        <v>1051</v>
      </c>
      <c r="BI1921" s="54" t="s">
        <v>1024</v>
      </c>
      <c r="BJ1921" s="52" t="s">
        <v>533</v>
      </c>
      <c r="BK1921" s="54" t="s">
        <v>573</v>
      </c>
      <c r="BL1921" s="53">
        <v>1.5</v>
      </c>
      <c r="BM1921" s="53" t="s">
        <v>1390</v>
      </c>
      <c r="BN1921" s="53">
        <v>3.2244000000000002</v>
      </c>
      <c r="BO1921" s="53" t="s">
        <v>1390</v>
      </c>
      <c r="BP1921" s="48" t="s">
        <v>1406</v>
      </c>
      <c r="BQ1921" s="53"/>
      <c r="BR1921" s="53"/>
      <c r="BS1921" s="54" t="s">
        <v>1393</v>
      </c>
      <c r="BT1921" s="52" t="s">
        <v>573</v>
      </c>
      <c r="BU1921" s="52"/>
      <c r="BV1921" s="52"/>
      <c r="BW1921" s="250">
        <v>38784</v>
      </c>
      <c r="BX1921" s="250"/>
      <c r="BY1921" s="37" t="s">
        <v>451</v>
      </c>
      <c r="BZ1921" s="55">
        <v>0.81</v>
      </c>
      <c r="CA1921" s="54" t="s">
        <v>1396</v>
      </c>
      <c r="CB1921" s="53"/>
      <c r="CC1921" s="53">
        <v>0.21</v>
      </c>
      <c r="CD1921" s="112" t="s">
        <v>1397</v>
      </c>
      <c r="CE1921" s="53" t="s">
        <v>1052</v>
      </c>
      <c r="CF1921" s="53"/>
      <c r="CG1921" s="250">
        <v>38784</v>
      </c>
      <c r="CH1921" s="56"/>
      <c r="CI1921" s="53"/>
      <c r="CJ1921" s="53"/>
      <c r="CK1921" s="53"/>
      <c r="CL1921" s="55">
        <v>54</v>
      </c>
      <c r="CM1921" s="53" t="s">
        <v>1396</v>
      </c>
      <c r="CN1921" s="53"/>
      <c r="CO1921" s="53">
        <v>0.86</v>
      </c>
      <c r="CP1921" s="53" t="s">
        <v>1397</v>
      </c>
      <c r="CQ1921" s="53" t="s">
        <v>1053</v>
      </c>
      <c r="CR1921" s="54" t="s">
        <v>1288</v>
      </c>
      <c r="CS1921" s="252">
        <v>38972</v>
      </c>
      <c r="CT1921" s="57"/>
      <c r="CU1921" s="53"/>
      <c r="CW1921" s="53"/>
      <c r="CX1921" s="53"/>
      <c r="CY1921" s="39" t="s">
        <v>451</v>
      </c>
      <c r="CZ1921" s="53">
        <v>9.5</v>
      </c>
      <c r="DA1921" s="54" t="s">
        <v>2046</v>
      </c>
      <c r="DB1921" s="53"/>
      <c r="DC1921" s="53">
        <v>0.12</v>
      </c>
      <c r="DD1921" s="54" t="s">
        <v>1397</v>
      </c>
      <c r="DE1921" s="53"/>
      <c r="DF1921" s="53"/>
      <c r="DG1921" s="53"/>
      <c r="DH1921" s="53"/>
      <c r="DI1921" s="53"/>
      <c r="DJ1921" s="53"/>
      <c r="DK1921" s="53"/>
      <c r="DL1921" s="53"/>
      <c r="DM1921" s="53"/>
      <c r="DN1921" s="53"/>
      <c r="DO1921" s="53"/>
      <c r="DP1921" s="53"/>
      <c r="DQ1921" s="53"/>
      <c r="DR1921" s="112"/>
      <c r="DS1921" s="53"/>
      <c r="DT1921" s="53"/>
      <c r="DU1921" s="53"/>
      <c r="DV1921" s="53"/>
      <c r="DW1921" s="53"/>
      <c r="DX1921" s="53"/>
      <c r="DY1921" s="53"/>
      <c r="DZ1921" s="53"/>
      <c r="EA1921" s="53"/>
      <c r="EB1921" s="53"/>
    </row>
    <row r="1922" spans="1:132" s="372" customFormat="1" hidden="1" x14ac:dyDescent="0.2">
      <c r="A1922" s="384" t="str">
        <f t="shared" si="775"/>
        <v>SCM - Cortlandville</v>
      </c>
      <c r="B1922" s="384" t="str">
        <f t="shared" si="774"/>
        <v>Trichloroethylene</v>
      </c>
      <c r="C1922" s="385" t="s">
        <v>2587</v>
      </c>
      <c r="D1922" s="385" t="str">
        <f t="shared" si="791"/>
        <v>SM</v>
      </c>
      <c r="E1922" s="384" t="s">
        <v>372</v>
      </c>
      <c r="F1922" s="386" t="str">
        <f t="shared" si="777"/>
        <v>712006-H-011</v>
      </c>
      <c r="G1922" s="384" t="str">
        <f t="shared" si="776"/>
        <v>Residential</v>
      </c>
      <c r="H1922" s="384" t="str">
        <f t="shared" si="769"/>
        <v>Basement</v>
      </c>
      <c r="I1922" s="385" t="str">
        <f t="shared" si="783"/>
        <v>Y</v>
      </c>
      <c r="J1922" s="385" t="str">
        <f t="shared" si="784"/>
        <v>Y</v>
      </c>
      <c r="K1922" s="385" t="str">
        <f t="shared" si="781"/>
        <v>Y</v>
      </c>
      <c r="L1922" s="384"/>
      <c r="M1922" s="385" t="str">
        <f t="shared" si="789"/>
        <v>Y</v>
      </c>
      <c r="N1922" s="385" t="str">
        <f t="shared" si="790"/>
        <v>n</v>
      </c>
      <c r="O1922" s="385" t="str">
        <f t="shared" si="792"/>
        <v>Y</v>
      </c>
      <c r="P1922" s="384"/>
      <c r="Q1922" s="385" t="str">
        <f t="shared" ref="Q1922:Q1929" si="798">IF(DR1922="","",IF(DR1922="y","Y","n"))</f>
        <v>Y</v>
      </c>
      <c r="R1922" s="385" t="str">
        <f t="shared" ref="R1922:R1929" si="799">IF(AK1922="","",IF(AN1922="","Y",IF(AK1922&gt;AN1922*$R$38,"Y","n")))</f>
        <v>Y</v>
      </c>
      <c r="S1922" s="385" t="str">
        <f t="shared" ref="S1922:S1929" si="800">IF(AK1922="","",IF(Q1922="N","n","Y"))</f>
        <v>Y</v>
      </c>
      <c r="T1922" s="384"/>
      <c r="U1922" s="384"/>
      <c r="V1922" s="384"/>
      <c r="W1922" s="384"/>
      <c r="X1922" s="384"/>
      <c r="Y1922" s="385" t="str">
        <f t="shared" si="770"/>
        <v>Y</v>
      </c>
      <c r="Z1922" s="385" t="str">
        <f t="shared" si="771"/>
        <v>Y</v>
      </c>
      <c r="AA1922" s="385" t="str">
        <f t="shared" si="797"/>
        <v>Y</v>
      </c>
      <c r="AC1922" s="389">
        <v>17</v>
      </c>
      <c r="AD1922" s="390">
        <v>0.58823529411764708</v>
      </c>
      <c r="AE1922" s="385">
        <v>1</v>
      </c>
      <c r="AF1922" s="385">
        <v>0</v>
      </c>
      <c r="AG1922" s="391">
        <f t="shared" si="786"/>
        <v>7</v>
      </c>
      <c r="AH1922" s="372">
        <v>11</v>
      </c>
      <c r="AI1922" s="392">
        <f t="shared" si="787"/>
        <v>1515.1386608995592</v>
      </c>
      <c r="AJ1922" s="394">
        <f t="shared" si="793"/>
        <v>17</v>
      </c>
      <c r="AK1922" s="404">
        <f t="shared" ref="AK1922:AK1929" si="801">IF(DO1922="","",IF(DO1922="mg/m3",1000*DN1922,IF(DO1922="ppbv",DN1922*INDEX(ppbv_ug_m3,MATCH(BS1922,ChemName,0)),DN1922)))</f>
        <v>79</v>
      </c>
      <c r="AL1922" s="394"/>
      <c r="AM1922" s="394">
        <f t="shared" si="778"/>
        <v>10</v>
      </c>
      <c r="AN1922" s="372">
        <f t="shared" si="772"/>
        <v>0.5</v>
      </c>
      <c r="AO1922" s="390">
        <f t="shared" si="788"/>
        <v>6.6000559935965588E-3</v>
      </c>
      <c r="AP1922" s="390">
        <f t="shared" si="794"/>
        <v>0.58823529411764708</v>
      </c>
      <c r="AQ1922" s="390">
        <f t="shared" ref="AQ1922:AQ1929" si="802">IF(AK1922="","",AM1922/AK1922)</f>
        <v>0.12658227848101267</v>
      </c>
      <c r="AR1922" s="439"/>
      <c r="AS1922" s="396">
        <f t="shared" si="779"/>
        <v>1</v>
      </c>
      <c r="AT1922" s="396">
        <f t="shared" si="780"/>
        <v>0</v>
      </c>
      <c r="AU1922" s="396">
        <f t="shared" si="795"/>
        <v>1</v>
      </c>
      <c r="AV1922" s="396">
        <f t="shared" si="796"/>
        <v>0</v>
      </c>
      <c r="AW1922" s="372">
        <f t="shared" ref="AW1922:AW1929" si="803">IF(AQ1922="","",IF(DR1922="Y",1,0))</f>
        <v>1</v>
      </c>
      <c r="AX1922" s="372">
        <f t="shared" ref="AX1922:AX1929" si="804">IF(AQ1922="","",IF(DR1922="n",1,0))</f>
        <v>0</v>
      </c>
      <c r="AY1922" s="396"/>
      <c r="AZ1922" s="396"/>
      <c r="BA1922" s="500" t="s">
        <v>1020</v>
      </c>
      <c r="BB1922" s="501" t="s">
        <v>1021</v>
      </c>
      <c r="BC1922" s="385" t="s">
        <v>2630</v>
      </c>
      <c r="BD1922" s="502"/>
      <c r="BE1922" s="303" t="s">
        <v>1375</v>
      </c>
      <c r="BF1922" s="502"/>
      <c r="BG1922" s="502" t="s">
        <v>1057</v>
      </c>
      <c r="BH1922" s="503" t="s">
        <v>1057</v>
      </c>
      <c r="BI1922" s="504" t="s">
        <v>1024</v>
      </c>
      <c r="BJ1922" s="501" t="s">
        <v>533</v>
      </c>
      <c r="BK1922" s="504" t="s">
        <v>573</v>
      </c>
      <c r="BL1922" s="502">
        <v>1.5</v>
      </c>
      <c r="BM1922" s="502" t="s">
        <v>1390</v>
      </c>
      <c r="BN1922" s="502">
        <v>1.2432000000000003</v>
      </c>
      <c r="BO1922" s="502" t="s">
        <v>1390</v>
      </c>
      <c r="BP1922" s="398" t="s">
        <v>1406</v>
      </c>
      <c r="BQ1922" s="502"/>
      <c r="BR1922" s="502"/>
      <c r="BS1922" s="504" t="s">
        <v>1393</v>
      </c>
      <c r="BT1922" s="501" t="s">
        <v>573</v>
      </c>
      <c r="BU1922" s="501"/>
      <c r="BV1922" s="501"/>
      <c r="BW1922" s="509">
        <v>38784</v>
      </c>
      <c r="BX1922" s="509"/>
      <c r="BY1922" s="303" t="s">
        <v>451</v>
      </c>
      <c r="BZ1922" s="511">
        <v>10</v>
      </c>
      <c r="CA1922" s="504" t="s">
        <v>1396</v>
      </c>
      <c r="CB1922" s="502"/>
      <c r="CC1922" s="502">
        <v>0.21</v>
      </c>
      <c r="CD1922" s="508" t="s">
        <v>1397</v>
      </c>
      <c r="CE1922" s="502" t="s">
        <v>1058</v>
      </c>
      <c r="CF1922" s="502"/>
      <c r="CG1922" s="509">
        <v>38784</v>
      </c>
      <c r="CH1922" s="510"/>
      <c r="CI1922" s="502"/>
      <c r="CJ1922" s="502"/>
      <c r="CK1922" s="502"/>
      <c r="CL1922" s="511">
        <v>17</v>
      </c>
      <c r="CM1922" s="502" t="s">
        <v>1396</v>
      </c>
      <c r="CN1922" s="502"/>
      <c r="CO1922" s="502">
        <v>0.86</v>
      </c>
      <c r="CP1922" s="502" t="s">
        <v>1397</v>
      </c>
      <c r="CQ1922" s="502" t="s">
        <v>1059</v>
      </c>
      <c r="CR1922" s="504" t="s">
        <v>1288</v>
      </c>
      <c r="CS1922" s="512">
        <v>38972</v>
      </c>
      <c r="CT1922" s="513"/>
      <c r="CU1922" s="502"/>
      <c r="CW1922" s="502"/>
      <c r="CX1922" s="502"/>
      <c r="CY1922" s="372" t="s">
        <v>451</v>
      </c>
      <c r="CZ1922" s="502">
        <v>7</v>
      </c>
      <c r="DA1922" s="504" t="s">
        <v>2046</v>
      </c>
      <c r="DB1922" s="502"/>
      <c r="DC1922" s="502">
        <v>0.12</v>
      </c>
      <c r="DD1922" s="504" t="s">
        <v>1397</v>
      </c>
      <c r="DE1922" s="502"/>
      <c r="DF1922" s="502" t="s">
        <v>2134</v>
      </c>
      <c r="DG1922" s="512">
        <v>38883</v>
      </c>
      <c r="DH1922" s="516"/>
      <c r="DI1922" s="502">
        <v>37</v>
      </c>
      <c r="DJ1922" s="502" t="s">
        <v>1390</v>
      </c>
      <c r="DK1922" s="502">
        <v>2.44</v>
      </c>
      <c r="DL1922" s="502" t="s">
        <v>1390</v>
      </c>
      <c r="DM1922" s="372" t="s">
        <v>451</v>
      </c>
      <c r="DN1922" s="502">
        <v>79</v>
      </c>
      <c r="DO1922" s="504" t="s">
        <v>1396</v>
      </c>
      <c r="DP1922" s="502"/>
      <c r="DQ1922" s="502">
        <v>5</v>
      </c>
      <c r="DR1922" s="508" t="s">
        <v>2044</v>
      </c>
      <c r="DS1922" s="502"/>
      <c r="DT1922" s="502"/>
      <c r="DU1922" s="502"/>
      <c r="DV1922" s="502"/>
      <c r="DW1922" s="502"/>
      <c r="DX1922" s="502"/>
      <c r="DY1922" s="502"/>
      <c r="DZ1922" s="502"/>
      <c r="EA1922" s="502"/>
      <c r="EB1922" s="502"/>
    </row>
    <row r="1923" spans="1:132" s="372" customFormat="1" x14ac:dyDescent="0.2">
      <c r="A1923" s="384" t="str">
        <f t="shared" si="775"/>
        <v>SCM - Cortlandville</v>
      </c>
      <c r="B1923" s="384" t="str">
        <f t="shared" si="774"/>
        <v>Trichloroethylene</v>
      </c>
      <c r="C1923" s="385" t="s">
        <v>2587</v>
      </c>
      <c r="D1923" s="385" t="str">
        <f t="shared" si="791"/>
        <v>GM</v>
      </c>
      <c r="E1923" s="384" t="s">
        <v>373</v>
      </c>
      <c r="F1923" s="386" t="str">
        <f t="shared" si="777"/>
        <v>712006-H-014</v>
      </c>
      <c r="G1923" s="384" t="str">
        <f t="shared" si="776"/>
        <v>Residential</v>
      </c>
      <c r="H1923" s="384" t="str">
        <f t="shared" si="769"/>
        <v>Basement</v>
      </c>
      <c r="I1923" s="385" t="str">
        <f t="shared" si="783"/>
        <v>Y</v>
      </c>
      <c r="J1923" s="385" t="str">
        <f t="shared" si="784"/>
        <v>Y</v>
      </c>
      <c r="K1923" s="385" t="str">
        <f t="shared" si="781"/>
        <v>Y</v>
      </c>
      <c r="L1923" s="384"/>
      <c r="M1923" s="385" t="str">
        <f t="shared" si="789"/>
        <v>Y</v>
      </c>
      <c r="N1923" s="385" t="str">
        <f t="shared" si="790"/>
        <v>Y</v>
      </c>
      <c r="O1923" s="385" t="str">
        <f t="shared" si="792"/>
        <v>Y</v>
      </c>
      <c r="P1923" s="384"/>
      <c r="Q1923" s="385" t="str">
        <f t="shared" si="798"/>
        <v>Y</v>
      </c>
      <c r="R1923" s="385" t="str">
        <f t="shared" si="799"/>
        <v>n</v>
      </c>
      <c r="S1923" s="385" t="s">
        <v>541</v>
      </c>
      <c r="T1923" s="384" t="s">
        <v>2372</v>
      </c>
      <c r="U1923" s="384"/>
      <c r="V1923" s="384"/>
      <c r="W1923" s="384"/>
      <c r="X1923" s="384"/>
      <c r="Y1923" s="385" t="str">
        <f t="shared" si="770"/>
        <v>Y</v>
      </c>
      <c r="Z1923" s="385" t="str">
        <f t="shared" si="771"/>
        <v>Y</v>
      </c>
      <c r="AA1923" s="385" t="str">
        <f t="shared" si="797"/>
        <v>Y</v>
      </c>
      <c r="AC1923" s="389">
        <v>64</v>
      </c>
      <c r="AD1923" s="390">
        <v>0.15156249999999999</v>
      </c>
      <c r="AE1923" s="385">
        <v>1</v>
      </c>
      <c r="AF1923" s="385">
        <v>0</v>
      </c>
      <c r="AG1923" s="391">
        <f t="shared" si="786"/>
        <v>17</v>
      </c>
      <c r="AH1923" s="372">
        <v>11</v>
      </c>
      <c r="AI1923" s="392">
        <f t="shared" si="787"/>
        <v>3679.6224621846436</v>
      </c>
      <c r="AJ1923" s="394">
        <f t="shared" si="793"/>
        <v>64</v>
      </c>
      <c r="AK1923" s="404">
        <f t="shared" si="801"/>
        <v>5.3</v>
      </c>
      <c r="AL1923" s="394"/>
      <c r="AM1923" s="394">
        <f t="shared" si="778"/>
        <v>9.6999999999999993</v>
      </c>
      <c r="AN1923" s="372">
        <f t="shared" si="772"/>
        <v>0.5</v>
      </c>
      <c r="AO1923" s="390">
        <f t="shared" si="788"/>
        <v>2.6361400115600371E-3</v>
      </c>
      <c r="AP1923" s="390">
        <f t="shared" si="794"/>
        <v>0.15156249999999999</v>
      </c>
      <c r="AQ1923" s="390">
        <f t="shared" si="802"/>
        <v>1.8301886792452831</v>
      </c>
      <c r="AR1923" s="439"/>
      <c r="AS1923" s="396">
        <f t="shared" si="779"/>
        <v>1</v>
      </c>
      <c r="AT1923" s="396">
        <f t="shared" si="780"/>
        <v>0</v>
      </c>
      <c r="AU1923" s="396">
        <f t="shared" si="795"/>
        <v>1</v>
      </c>
      <c r="AV1923" s="396">
        <f t="shared" si="796"/>
        <v>0</v>
      </c>
      <c r="AW1923" s="372">
        <f t="shared" si="803"/>
        <v>1</v>
      </c>
      <c r="AX1923" s="372">
        <f t="shared" si="804"/>
        <v>0</v>
      </c>
      <c r="AY1923" s="396"/>
      <c r="AZ1923" s="396"/>
      <c r="BA1923" s="500" t="s">
        <v>1020</v>
      </c>
      <c r="BB1923" s="501" t="s">
        <v>1021</v>
      </c>
      <c r="BC1923" s="385" t="s">
        <v>2628</v>
      </c>
      <c r="BD1923" s="502"/>
      <c r="BE1923" s="303" t="s">
        <v>1375</v>
      </c>
      <c r="BF1923" s="502"/>
      <c r="BG1923" s="502" t="s">
        <v>1063</v>
      </c>
      <c r="BH1923" s="503" t="s">
        <v>1063</v>
      </c>
      <c r="BI1923" s="504" t="s">
        <v>1024</v>
      </c>
      <c r="BJ1923" s="501" t="s">
        <v>533</v>
      </c>
      <c r="BK1923" s="504" t="s">
        <v>573</v>
      </c>
      <c r="BL1923" s="502">
        <v>1.5</v>
      </c>
      <c r="BM1923" s="502" t="s">
        <v>1390</v>
      </c>
      <c r="BN1923" s="502">
        <v>1.548</v>
      </c>
      <c r="BO1923" s="502" t="s">
        <v>1390</v>
      </c>
      <c r="BP1923" s="398" t="s">
        <v>1406</v>
      </c>
      <c r="BQ1923" s="502"/>
      <c r="BR1923" s="502"/>
      <c r="BS1923" s="504" t="s">
        <v>1393</v>
      </c>
      <c r="BT1923" s="501" t="s">
        <v>573</v>
      </c>
      <c r="BU1923" s="501"/>
      <c r="BV1923" s="501"/>
      <c r="BW1923" s="509">
        <v>38785</v>
      </c>
      <c r="BX1923" s="509"/>
      <c r="BY1923" s="303" t="s">
        <v>451</v>
      </c>
      <c r="BZ1923" s="511">
        <v>9.6999999999999993</v>
      </c>
      <c r="CA1923" s="504" t="s">
        <v>1396</v>
      </c>
      <c r="CB1923" s="502"/>
      <c r="CC1923" s="502">
        <v>0.21</v>
      </c>
      <c r="CD1923" s="508" t="s">
        <v>1397</v>
      </c>
      <c r="CE1923" s="502" t="s">
        <v>1064</v>
      </c>
      <c r="CF1923" s="502"/>
      <c r="CG1923" s="509">
        <v>38785</v>
      </c>
      <c r="CH1923" s="510"/>
      <c r="CI1923" s="502"/>
      <c r="CJ1923" s="502"/>
      <c r="CK1923" s="502"/>
      <c r="CL1923" s="511">
        <v>64</v>
      </c>
      <c r="CM1923" s="502" t="s">
        <v>1396</v>
      </c>
      <c r="CN1923" s="502"/>
      <c r="CO1923" s="502">
        <v>0.86</v>
      </c>
      <c r="CP1923" s="502" t="s">
        <v>1397</v>
      </c>
      <c r="CQ1923" s="502" t="s">
        <v>1065</v>
      </c>
      <c r="CR1923" s="504" t="s">
        <v>1288</v>
      </c>
      <c r="CS1923" s="512">
        <v>38972</v>
      </c>
      <c r="CT1923" s="513"/>
      <c r="CU1923" s="502"/>
      <c r="CW1923" s="502"/>
      <c r="CX1923" s="502"/>
      <c r="CY1923" s="372" t="s">
        <v>451</v>
      </c>
      <c r="CZ1923" s="502">
        <v>17</v>
      </c>
      <c r="DA1923" s="504" t="s">
        <v>2046</v>
      </c>
      <c r="DB1923" s="502"/>
      <c r="DC1923" s="502">
        <v>0.12</v>
      </c>
      <c r="DD1923" s="504" t="s">
        <v>1397</v>
      </c>
      <c r="DE1923" s="502"/>
      <c r="DF1923" s="502" t="s">
        <v>970</v>
      </c>
      <c r="DG1923" s="512">
        <v>38883</v>
      </c>
      <c r="DH1923" s="516"/>
      <c r="DI1923" s="502">
        <v>25</v>
      </c>
      <c r="DJ1923" s="502" t="s">
        <v>1390</v>
      </c>
      <c r="DK1923" s="502">
        <v>2.44</v>
      </c>
      <c r="DL1923" s="502" t="s">
        <v>1390</v>
      </c>
      <c r="DM1923" s="372" t="s">
        <v>451</v>
      </c>
      <c r="DN1923" s="502">
        <v>5.3</v>
      </c>
      <c r="DO1923" s="504" t="s">
        <v>1396</v>
      </c>
      <c r="DP1923" s="502"/>
      <c r="DQ1923" s="502">
        <v>5</v>
      </c>
      <c r="DR1923" s="508" t="s">
        <v>2044</v>
      </c>
      <c r="DS1923" s="502"/>
      <c r="DT1923" s="502"/>
      <c r="DU1923" s="502"/>
      <c r="DV1923" s="502"/>
      <c r="DW1923" s="502"/>
      <c r="DX1923" s="502"/>
      <c r="DY1923" s="502"/>
      <c r="DZ1923" s="502"/>
      <c r="EA1923" s="502"/>
      <c r="EB1923" s="502"/>
    </row>
    <row r="1924" spans="1:132" s="39" customFormat="1" hidden="1" x14ac:dyDescent="0.2">
      <c r="A1924" s="44" t="str">
        <f t="shared" si="775"/>
        <v>SCM - Cortlandville</v>
      </c>
      <c r="B1924" s="44" t="str">
        <f t="shared" si="774"/>
        <v>Trichloroethylene</v>
      </c>
      <c r="C1924" s="38" t="s">
        <v>2587</v>
      </c>
      <c r="D1924" s="38" t="str">
        <f t="shared" si="791"/>
        <v>GM</v>
      </c>
      <c r="E1924" s="44" t="s">
        <v>373</v>
      </c>
      <c r="F1924" s="155" t="str">
        <f t="shared" si="777"/>
        <v>712006-H-015</v>
      </c>
      <c r="G1924" s="44" t="str">
        <f t="shared" si="776"/>
        <v>Residential</v>
      </c>
      <c r="H1924" s="44" t="str">
        <f t="shared" si="769"/>
        <v>Basement</v>
      </c>
      <c r="I1924" s="38" t="str">
        <f t="shared" si="783"/>
        <v>Y</v>
      </c>
      <c r="J1924" s="38" t="str">
        <f t="shared" si="784"/>
        <v>Y</v>
      </c>
      <c r="K1924" s="455" t="str">
        <f>IF(AG1924="","",IF(I1924="N","n","Y"))</f>
        <v>Y</v>
      </c>
      <c r="L1924" s="44"/>
      <c r="M1924" s="38" t="str">
        <f t="shared" si="789"/>
        <v>n</v>
      </c>
      <c r="N1924" s="38" t="str">
        <f t="shared" si="790"/>
        <v>n</v>
      </c>
      <c r="O1924" s="38" t="str">
        <f t="shared" si="792"/>
        <v>n</v>
      </c>
      <c r="P1924" s="44" t="s">
        <v>1451</v>
      </c>
      <c r="Q1924" s="38" t="str">
        <f t="shared" si="798"/>
        <v>Y</v>
      </c>
      <c r="R1924" s="38" t="str">
        <f t="shared" si="799"/>
        <v>n</v>
      </c>
      <c r="S1924" s="38" t="str">
        <f t="shared" si="800"/>
        <v>Y</v>
      </c>
      <c r="T1924" s="114"/>
      <c r="U1924" s="114"/>
      <c r="V1924" s="114"/>
      <c r="W1924" s="114"/>
      <c r="X1924" s="114"/>
      <c r="Y1924" s="38" t="str">
        <f t="shared" si="770"/>
        <v>Y</v>
      </c>
      <c r="Z1924" s="38" t="str">
        <f t="shared" si="771"/>
        <v>Y</v>
      </c>
      <c r="AA1924" s="38" t="str">
        <f t="shared" si="797"/>
        <v>Y</v>
      </c>
      <c r="AC1924" s="59">
        <v>0.86</v>
      </c>
      <c r="AD1924" s="204">
        <v>1.1627906976744187</v>
      </c>
      <c r="AE1924" s="38">
        <v>1</v>
      </c>
      <c r="AF1924" s="38">
        <v>0</v>
      </c>
      <c r="AG1924" s="125">
        <f t="shared" si="786"/>
        <v>15</v>
      </c>
      <c r="AH1924" s="39">
        <v>11</v>
      </c>
      <c r="AI1924" s="123">
        <f t="shared" si="787"/>
        <v>3246.7257019276267</v>
      </c>
      <c r="AJ1924" s="40">
        <f t="shared" si="793"/>
        <v>0.86</v>
      </c>
      <c r="AK1924" s="47">
        <f t="shared" si="801"/>
        <v>5.3</v>
      </c>
      <c r="AL1924" s="40"/>
      <c r="AM1924" s="40">
        <f t="shared" si="778"/>
        <v>1</v>
      </c>
      <c r="AN1924" s="39">
        <f t="shared" si="772"/>
        <v>0.5</v>
      </c>
      <c r="AO1924" s="204">
        <f t="shared" si="788"/>
        <v>3.0800261303450612E-4</v>
      </c>
      <c r="AP1924" s="204">
        <f t="shared" si="794"/>
        <v>1.1627906976744187</v>
      </c>
      <c r="AQ1924" s="204">
        <f t="shared" si="802"/>
        <v>0.18867924528301888</v>
      </c>
      <c r="AR1924" s="45"/>
      <c r="AS1924" s="115">
        <f t="shared" si="779"/>
        <v>1</v>
      </c>
      <c r="AT1924" s="115">
        <f t="shared" si="780"/>
        <v>0</v>
      </c>
      <c r="AU1924" s="115">
        <f t="shared" si="795"/>
        <v>1</v>
      </c>
      <c r="AV1924" s="115">
        <f t="shared" si="796"/>
        <v>0</v>
      </c>
      <c r="AW1924" s="39">
        <f t="shared" si="803"/>
        <v>1</v>
      </c>
      <c r="AX1924" s="39">
        <f t="shared" si="804"/>
        <v>0</v>
      </c>
      <c r="AY1924" s="115"/>
      <c r="AZ1924" s="115"/>
      <c r="BA1924" s="51" t="s">
        <v>1020</v>
      </c>
      <c r="BB1924" s="52" t="s">
        <v>1021</v>
      </c>
      <c r="BC1924" s="38" t="s">
        <v>2628</v>
      </c>
      <c r="BD1924" s="53"/>
      <c r="BE1924" s="37" t="s">
        <v>1375</v>
      </c>
      <c r="BF1924" s="53"/>
      <c r="BG1924" s="53" t="s">
        <v>1066</v>
      </c>
      <c r="BH1924" s="205" t="s">
        <v>1066</v>
      </c>
      <c r="BI1924" s="54" t="s">
        <v>1024</v>
      </c>
      <c r="BJ1924" s="52" t="s">
        <v>533</v>
      </c>
      <c r="BK1924" s="54" t="s">
        <v>573</v>
      </c>
      <c r="BL1924" s="53">
        <v>1.5</v>
      </c>
      <c r="BM1924" s="53" t="s">
        <v>1390</v>
      </c>
      <c r="BN1924" s="53">
        <v>1.8528000000000002</v>
      </c>
      <c r="BO1924" s="53" t="s">
        <v>1390</v>
      </c>
      <c r="BP1924" s="48" t="s">
        <v>1406</v>
      </c>
      <c r="BQ1924" s="53"/>
      <c r="BR1924" s="53"/>
      <c r="BS1924" s="54" t="s">
        <v>1393</v>
      </c>
      <c r="BT1924" s="52" t="s">
        <v>573</v>
      </c>
      <c r="BU1924" s="52"/>
      <c r="BV1924" s="52"/>
      <c r="BW1924" s="250">
        <v>38785</v>
      </c>
      <c r="BX1924" s="250"/>
      <c r="BY1924" s="37" t="s">
        <v>451</v>
      </c>
      <c r="BZ1924" s="55">
        <v>1</v>
      </c>
      <c r="CA1924" s="54" t="s">
        <v>1396</v>
      </c>
      <c r="CB1924" s="53"/>
      <c r="CC1924" s="53">
        <v>0.21</v>
      </c>
      <c r="CD1924" s="112" t="s">
        <v>1397</v>
      </c>
      <c r="CE1924" s="53" t="s">
        <v>1067</v>
      </c>
      <c r="CF1924" s="53"/>
      <c r="CG1924" s="250">
        <v>38785</v>
      </c>
      <c r="CH1924" s="56"/>
      <c r="CI1924" s="53"/>
      <c r="CJ1924" s="53"/>
      <c r="CK1924" s="53"/>
      <c r="CL1924" s="55">
        <v>0.86</v>
      </c>
      <c r="CM1924" s="53" t="s">
        <v>1396</v>
      </c>
      <c r="CN1924" s="53"/>
      <c r="CO1924" s="53">
        <v>0.86</v>
      </c>
      <c r="CP1924" s="53" t="s">
        <v>767</v>
      </c>
      <c r="CQ1924" s="53" t="s">
        <v>1068</v>
      </c>
      <c r="CR1924" s="54" t="s">
        <v>1288</v>
      </c>
      <c r="CS1924" s="252">
        <v>38972</v>
      </c>
      <c r="CT1924" s="57"/>
      <c r="CU1924" s="53"/>
      <c r="CW1924" s="53"/>
      <c r="CX1924" s="53"/>
      <c r="CY1924" s="39" t="s">
        <v>451</v>
      </c>
      <c r="CZ1924" s="53">
        <v>15</v>
      </c>
      <c r="DA1924" s="54" t="s">
        <v>2046</v>
      </c>
      <c r="DB1924" s="53"/>
      <c r="DC1924" s="53">
        <v>0.12</v>
      </c>
      <c r="DD1924" s="54" t="s">
        <v>1397</v>
      </c>
      <c r="DE1924" s="53"/>
      <c r="DF1924" s="53" t="s">
        <v>970</v>
      </c>
      <c r="DG1924" s="252">
        <v>38883</v>
      </c>
      <c r="DH1924" s="187"/>
      <c r="DI1924" s="53">
        <v>24</v>
      </c>
      <c r="DJ1924" s="53" t="s">
        <v>1390</v>
      </c>
      <c r="DK1924" s="53">
        <v>2.44</v>
      </c>
      <c r="DL1924" s="53" t="s">
        <v>1390</v>
      </c>
      <c r="DM1924" s="39" t="s">
        <v>451</v>
      </c>
      <c r="DN1924" s="53">
        <v>5.3</v>
      </c>
      <c r="DO1924" s="188" t="s">
        <v>1396</v>
      </c>
      <c r="DP1924" s="53"/>
      <c r="DQ1924" s="53">
        <v>5</v>
      </c>
      <c r="DR1924" s="112" t="s">
        <v>2044</v>
      </c>
      <c r="DS1924" s="53"/>
      <c r="DT1924" s="53"/>
      <c r="DU1924" s="53"/>
      <c r="DV1924" s="53"/>
      <c r="DW1924" s="53"/>
      <c r="DX1924" s="53"/>
      <c r="DY1924" s="53"/>
      <c r="DZ1924" s="53"/>
      <c r="EA1924" s="53"/>
      <c r="EB1924" s="53"/>
    </row>
    <row r="1925" spans="1:132" s="39" customFormat="1" hidden="1" x14ac:dyDescent="0.2">
      <c r="A1925" s="44" t="str">
        <f t="shared" si="775"/>
        <v>SCM - Cortlandville</v>
      </c>
      <c r="B1925" s="44" t="str">
        <f t="shared" si="774"/>
        <v>Trichloroethylene</v>
      </c>
      <c r="C1925" s="38" t="s">
        <v>2587</v>
      </c>
      <c r="D1925" s="38" t="str">
        <f t="shared" si="791"/>
        <v>GM</v>
      </c>
      <c r="E1925" s="44" t="s">
        <v>373</v>
      </c>
      <c r="F1925" s="155" t="str">
        <f t="shared" si="777"/>
        <v>712006-H-018</v>
      </c>
      <c r="G1925" s="44" t="str">
        <f t="shared" si="776"/>
        <v>Residential</v>
      </c>
      <c r="H1925" s="44" t="str">
        <f t="shared" si="769"/>
        <v>Basement</v>
      </c>
      <c r="I1925" s="38" t="str">
        <f t="shared" si="783"/>
        <v>Y</v>
      </c>
      <c r="J1925" s="38" t="str">
        <f t="shared" si="784"/>
        <v>Y</v>
      </c>
      <c r="K1925" s="455" t="str">
        <f>IF(AG1925="","",IF(I1925="N","n","Y"))</f>
        <v>Y</v>
      </c>
      <c r="L1925" s="44"/>
      <c r="M1925" s="38" t="str">
        <f t="shared" si="789"/>
        <v>n</v>
      </c>
      <c r="N1925" s="38" t="str">
        <f t="shared" si="790"/>
        <v>n</v>
      </c>
      <c r="O1925" s="38" t="str">
        <f t="shared" si="792"/>
        <v>n</v>
      </c>
      <c r="P1925" s="44" t="s">
        <v>1451</v>
      </c>
      <c r="Q1925" s="38" t="str">
        <f t="shared" si="798"/>
        <v>n</v>
      </c>
      <c r="R1925" s="38" t="str">
        <f t="shared" si="799"/>
        <v>n</v>
      </c>
      <c r="S1925" s="38" t="str">
        <f t="shared" si="800"/>
        <v>n</v>
      </c>
      <c r="T1925" s="114"/>
      <c r="U1925" s="114"/>
      <c r="V1925" s="114"/>
      <c r="W1925" s="114"/>
      <c r="X1925" s="114"/>
      <c r="Y1925" s="38" t="str">
        <f t="shared" si="770"/>
        <v>Y</v>
      </c>
      <c r="Z1925" s="38" t="str">
        <f t="shared" si="771"/>
        <v>Y</v>
      </c>
      <c r="AA1925" s="38" t="str">
        <f t="shared" si="797"/>
        <v>Y</v>
      </c>
      <c r="AC1925" s="59">
        <v>0.86</v>
      </c>
      <c r="AD1925" s="204">
        <v>5.8139534883720927</v>
      </c>
      <c r="AE1925" s="38">
        <v>1</v>
      </c>
      <c r="AF1925" s="38">
        <v>0</v>
      </c>
      <c r="AG1925" s="125">
        <f t="shared" si="786"/>
        <v>14</v>
      </c>
      <c r="AH1925" s="39">
        <v>11</v>
      </c>
      <c r="AI1925" s="123">
        <f t="shared" si="787"/>
        <v>3030.2773217991185</v>
      </c>
      <c r="AJ1925" s="40">
        <f t="shared" si="793"/>
        <v>0.86</v>
      </c>
      <c r="AK1925" s="47">
        <f t="shared" si="801"/>
        <v>5</v>
      </c>
      <c r="AL1925" s="40"/>
      <c r="AM1925" s="40">
        <f t="shared" si="778"/>
        <v>5</v>
      </c>
      <c r="AN1925" s="39">
        <f t="shared" si="772"/>
        <v>0.5</v>
      </c>
      <c r="AO1925" s="204">
        <f t="shared" si="788"/>
        <v>1.6500139983991397E-3</v>
      </c>
      <c r="AP1925" s="204">
        <f t="shared" si="794"/>
        <v>5.8139534883720927</v>
      </c>
      <c r="AQ1925" s="204">
        <f t="shared" si="802"/>
        <v>1</v>
      </c>
      <c r="AR1925" s="45"/>
      <c r="AS1925" s="115">
        <f t="shared" si="779"/>
        <v>1</v>
      </c>
      <c r="AT1925" s="115">
        <f t="shared" si="780"/>
        <v>0</v>
      </c>
      <c r="AU1925" s="115">
        <f t="shared" si="795"/>
        <v>1</v>
      </c>
      <c r="AV1925" s="115">
        <f t="shared" si="796"/>
        <v>0</v>
      </c>
      <c r="AW1925" s="39">
        <f t="shared" si="803"/>
        <v>0</v>
      </c>
      <c r="AX1925" s="39">
        <f t="shared" si="804"/>
        <v>1</v>
      </c>
      <c r="AY1925" s="115"/>
      <c r="AZ1925" s="115"/>
      <c r="BA1925" s="51" t="s">
        <v>1020</v>
      </c>
      <c r="BB1925" s="52" t="s">
        <v>1021</v>
      </c>
      <c r="BC1925" s="38" t="s">
        <v>2628</v>
      </c>
      <c r="BD1925" s="53"/>
      <c r="BE1925" s="37" t="s">
        <v>1375</v>
      </c>
      <c r="BF1925" s="53"/>
      <c r="BG1925" s="53" t="s">
        <v>1075</v>
      </c>
      <c r="BH1925" s="205" t="s">
        <v>1075</v>
      </c>
      <c r="BI1925" s="54" t="s">
        <v>1024</v>
      </c>
      <c r="BJ1925" s="52" t="s">
        <v>533</v>
      </c>
      <c r="BK1925" s="54" t="s">
        <v>573</v>
      </c>
      <c r="BL1925" s="53">
        <v>1.5</v>
      </c>
      <c r="BM1925" s="53" t="s">
        <v>1390</v>
      </c>
      <c r="BN1925" s="53">
        <v>4.7484000000000002</v>
      </c>
      <c r="BO1925" s="53" t="s">
        <v>1390</v>
      </c>
      <c r="BP1925" s="48" t="s">
        <v>1406</v>
      </c>
      <c r="BQ1925" s="53"/>
      <c r="BR1925" s="53"/>
      <c r="BS1925" s="54" t="s">
        <v>1393</v>
      </c>
      <c r="BT1925" s="52" t="s">
        <v>573</v>
      </c>
      <c r="BU1925" s="52"/>
      <c r="BV1925" s="52"/>
      <c r="BW1925" s="250">
        <v>38786</v>
      </c>
      <c r="BX1925" s="250"/>
      <c r="BY1925" s="37" t="s">
        <v>451</v>
      </c>
      <c r="BZ1925" s="55">
        <v>5</v>
      </c>
      <c r="CA1925" s="54" t="s">
        <v>1396</v>
      </c>
      <c r="CB1925" s="53"/>
      <c r="CC1925" s="53">
        <v>0.21</v>
      </c>
      <c r="CD1925" s="112" t="s">
        <v>1397</v>
      </c>
      <c r="CE1925" s="53" t="s">
        <v>1076</v>
      </c>
      <c r="CF1925" s="53"/>
      <c r="CG1925" s="250">
        <v>38786</v>
      </c>
      <c r="CH1925" s="56"/>
      <c r="CI1925" s="53"/>
      <c r="CJ1925" s="53"/>
      <c r="CK1925" s="53"/>
      <c r="CL1925" s="55">
        <v>0.86</v>
      </c>
      <c r="CM1925" s="53" t="s">
        <v>1396</v>
      </c>
      <c r="CN1925" s="53"/>
      <c r="CO1925" s="53">
        <v>0.86</v>
      </c>
      <c r="CP1925" s="53" t="s">
        <v>767</v>
      </c>
      <c r="CQ1925" s="53" t="s">
        <v>1077</v>
      </c>
      <c r="CR1925" s="54" t="s">
        <v>1288</v>
      </c>
      <c r="CS1925" s="252">
        <v>38972</v>
      </c>
      <c r="CT1925" s="57"/>
      <c r="CU1925" s="53"/>
      <c r="CW1925" s="53"/>
      <c r="CX1925" s="53"/>
      <c r="CY1925" s="39" t="s">
        <v>451</v>
      </c>
      <c r="CZ1925" s="53">
        <v>14</v>
      </c>
      <c r="DA1925" s="54" t="s">
        <v>2046</v>
      </c>
      <c r="DB1925" s="53"/>
      <c r="DC1925" s="53">
        <v>0.12</v>
      </c>
      <c r="DD1925" s="54" t="s">
        <v>1397</v>
      </c>
      <c r="DE1925" s="53"/>
      <c r="DF1925" s="53" t="s">
        <v>971</v>
      </c>
      <c r="DG1925" s="252">
        <v>38883</v>
      </c>
      <c r="DH1925" s="187"/>
      <c r="DI1925" s="53">
        <v>30.6</v>
      </c>
      <c r="DJ1925" s="53" t="s">
        <v>1390</v>
      </c>
      <c r="DK1925" s="53">
        <v>2.44</v>
      </c>
      <c r="DL1925" s="53" t="s">
        <v>1390</v>
      </c>
      <c r="DM1925" s="39" t="s">
        <v>451</v>
      </c>
      <c r="DN1925" s="53">
        <v>5</v>
      </c>
      <c r="DO1925" s="188" t="s">
        <v>1396</v>
      </c>
      <c r="DP1925" s="53"/>
      <c r="DQ1925" s="53">
        <v>5</v>
      </c>
      <c r="DR1925" s="112" t="s">
        <v>541</v>
      </c>
      <c r="DS1925" s="53"/>
      <c r="DT1925" s="53"/>
      <c r="DU1925" s="53"/>
      <c r="DV1925" s="53"/>
      <c r="DW1925" s="53"/>
      <c r="DX1925" s="53"/>
      <c r="DY1925" s="53"/>
      <c r="DZ1925" s="53"/>
      <c r="EA1925" s="53"/>
      <c r="EB1925" s="53"/>
    </row>
    <row r="1926" spans="1:132" s="372" customFormat="1" x14ac:dyDescent="0.2">
      <c r="A1926" s="384" t="str">
        <f t="shared" si="775"/>
        <v>SCM - Cortlandville</v>
      </c>
      <c r="B1926" s="384" t="str">
        <f t="shared" si="774"/>
        <v>Trichloroethylene</v>
      </c>
      <c r="C1926" s="385" t="s">
        <v>2587</v>
      </c>
      <c r="D1926" s="385" t="str">
        <f t="shared" si="791"/>
        <v>GM</v>
      </c>
      <c r="E1926" s="384" t="s">
        <v>373</v>
      </c>
      <c r="F1926" s="386" t="str">
        <f t="shared" si="777"/>
        <v>712006-H-019</v>
      </c>
      <c r="G1926" s="384" t="str">
        <f t="shared" si="776"/>
        <v>Residential</v>
      </c>
      <c r="H1926" s="384" t="str">
        <f t="shared" si="769"/>
        <v>Basement</v>
      </c>
      <c r="I1926" s="385" t="str">
        <f t="shared" si="783"/>
        <v>Y</v>
      </c>
      <c r="J1926" s="385" t="str">
        <f t="shared" si="784"/>
        <v>Y</v>
      </c>
      <c r="K1926" s="385" t="str">
        <f t="shared" si="781"/>
        <v>Y</v>
      </c>
      <c r="L1926" s="384"/>
      <c r="M1926" s="385" t="str">
        <f t="shared" si="789"/>
        <v>Y</v>
      </c>
      <c r="N1926" s="385" t="str">
        <f t="shared" si="790"/>
        <v>Y</v>
      </c>
      <c r="O1926" s="385" t="str">
        <f t="shared" si="792"/>
        <v>Y</v>
      </c>
      <c r="P1926" s="384"/>
      <c r="Q1926" s="385" t="str">
        <f t="shared" si="798"/>
        <v>n</v>
      </c>
      <c r="R1926" s="385" t="str">
        <f t="shared" si="799"/>
        <v>n</v>
      </c>
      <c r="S1926" s="385" t="str">
        <f t="shared" si="800"/>
        <v>n</v>
      </c>
      <c r="T1926" s="384"/>
      <c r="U1926" s="384"/>
      <c r="V1926" s="384"/>
      <c r="W1926" s="384"/>
      <c r="X1926" s="384"/>
      <c r="Y1926" s="385" t="str">
        <f t="shared" si="770"/>
        <v>Y</v>
      </c>
      <c r="Z1926" s="385" t="str">
        <f t="shared" si="771"/>
        <v>Y</v>
      </c>
      <c r="AA1926" s="385" t="str">
        <f t="shared" si="797"/>
        <v>Y</v>
      </c>
      <c r="AC1926" s="389">
        <v>1600</v>
      </c>
      <c r="AD1926" s="390">
        <v>6.2500000000000003E-3</v>
      </c>
      <c r="AE1926" s="385">
        <v>1</v>
      </c>
      <c r="AF1926" s="385">
        <v>0</v>
      </c>
      <c r="AG1926" s="391">
        <f t="shared" si="786"/>
        <v>13</v>
      </c>
      <c r="AH1926" s="372">
        <v>11</v>
      </c>
      <c r="AI1926" s="392">
        <f t="shared" si="787"/>
        <v>2813.8289416706098</v>
      </c>
      <c r="AJ1926" s="394">
        <f t="shared" si="793"/>
        <v>1600</v>
      </c>
      <c r="AK1926" s="404">
        <f t="shared" si="801"/>
        <v>5</v>
      </c>
      <c r="AL1926" s="394"/>
      <c r="AM1926" s="394">
        <f t="shared" si="778"/>
        <v>10</v>
      </c>
      <c r="AN1926" s="372">
        <f t="shared" si="772"/>
        <v>0.5</v>
      </c>
      <c r="AO1926" s="390">
        <f t="shared" si="788"/>
        <v>3.5538763042443013E-3</v>
      </c>
      <c r="AP1926" s="390">
        <f t="shared" si="794"/>
        <v>6.2500000000000003E-3</v>
      </c>
      <c r="AQ1926" s="390">
        <f t="shared" si="802"/>
        <v>2</v>
      </c>
      <c r="AR1926" s="439"/>
      <c r="AS1926" s="396">
        <f t="shared" si="779"/>
        <v>1</v>
      </c>
      <c r="AT1926" s="396">
        <f t="shared" si="780"/>
        <v>0</v>
      </c>
      <c r="AU1926" s="396">
        <f t="shared" si="795"/>
        <v>1</v>
      </c>
      <c r="AV1926" s="396">
        <f t="shared" si="796"/>
        <v>0</v>
      </c>
      <c r="AW1926" s="372">
        <f t="shared" si="803"/>
        <v>0</v>
      </c>
      <c r="AX1926" s="372">
        <f t="shared" si="804"/>
        <v>1</v>
      </c>
      <c r="AY1926" s="396"/>
      <c r="AZ1926" s="396"/>
      <c r="BA1926" s="500" t="s">
        <v>1020</v>
      </c>
      <c r="BB1926" s="501" t="s">
        <v>1021</v>
      </c>
      <c r="BC1926" s="385" t="s">
        <v>2628</v>
      </c>
      <c r="BD1926" s="502"/>
      <c r="BE1926" s="303" t="s">
        <v>1375</v>
      </c>
      <c r="BF1926" s="502"/>
      <c r="BG1926" s="502" t="s">
        <v>1078</v>
      </c>
      <c r="BH1926" s="503" t="s">
        <v>1078</v>
      </c>
      <c r="BI1926" s="504" t="s">
        <v>1024</v>
      </c>
      <c r="BJ1926" s="501" t="s">
        <v>533</v>
      </c>
      <c r="BK1926" s="504" t="s">
        <v>573</v>
      </c>
      <c r="BL1926" s="502">
        <v>1.5</v>
      </c>
      <c r="BM1926" s="502" t="s">
        <v>1390</v>
      </c>
      <c r="BN1926" s="502">
        <v>4.9008000000000003</v>
      </c>
      <c r="BO1926" s="502" t="s">
        <v>1390</v>
      </c>
      <c r="BP1926" s="398" t="s">
        <v>1406</v>
      </c>
      <c r="BQ1926" s="502"/>
      <c r="BR1926" s="502"/>
      <c r="BS1926" s="504" t="s">
        <v>1393</v>
      </c>
      <c r="BT1926" s="501" t="s">
        <v>573</v>
      </c>
      <c r="BU1926" s="501"/>
      <c r="BV1926" s="501"/>
      <c r="BW1926" s="509">
        <v>38789</v>
      </c>
      <c r="BX1926" s="509"/>
      <c r="BY1926" s="303" t="s">
        <v>451</v>
      </c>
      <c r="BZ1926" s="511">
        <v>10</v>
      </c>
      <c r="CA1926" s="504" t="s">
        <v>1396</v>
      </c>
      <c r="CB1926" s="502"/>
      <c r="CC1926" s="502">
        <v>0.21</v>
      </c>
      <c r="CD1926" s="508" t="s">
        <v>1397</v>
      </c>
      <c r="CE1926" s="502" t="s">
        <v>1079</v>
      </c>
      <c r="CF1926" s="502"/>
      <c r="CG1926" s="509">
        <v>38789</v>
      </c>
      <c r="CH1926" s="510"/>
      <c r="CI1926" s="502"/>
      <c r="CJ1926" s="502"/>
      <c r="CK1926" s="502"/>
      <c r="CL1926" s="511">
        <v>1600</v>
      </c>
      <c r="CM1926" s="502" t="s">
        <v>1396</v>
      </c>
      <c r="CN1926" s="502"/>
      <c r="CO1926" s="502">
        <v>15</v>
      </c>
      <c r="CP1926" s="502" t="s">
        <v>1397</v>
      </c>
      <c r="CQ1926" s="502" t="s">
        <v>1080</v>
      </c>
      <c r="CR1926" s="504" t="s">
        <v>1288</v>
      </c>
      <c r="CS1926" s="512">
        <v>38972</v>
      </c>
      <c r="CT1926" s="513"/>
      <c r="CU1926" s="502"/>
      <c r="CW1926" s="502"/>
      <c r="CX1926" s="502"/>
      <c r="CY1926" s="372" t="s">
        <v>451</v>
      </c>
      <c r="CZ1926" s="502">
        <v>13</v>
      </c>
      <c r="DA1926" s="504" t="s">
        <v>2046</v>
      </c>
      <c r="DB1926" s="502"/>
      <c r="DC1926" s="502">
        <v>0.12</v>
      </c>
      <c r="DD1926" s="504" t="s">
        <v>1397</v>
      </c>
      <c r="DE1926" s="502"/>
      <c r="DF1926" s="502" t="s">
        <v>971</v>
      </c>
      <c r="DG1926" s="512">
        <v>38883</v>
      </c>
      <c r="DH1926" s="516"/>
      <c r="DI1926" s="502">
        <v>23.7</v>
      </c>
      <c r="DJ1926" s="502" t="s">
        <v>1390</v>
      </c>
      <c r="DK1926" s="502">
        <v>2.44</v>
      </c>
      <c r="DL1926" s="502" t="s">
        <v>1390</v>
      </c>
      <c r="DM1926" s="372" t="s">
        <v>451</v>
      </c>
      <c r="DN1926" s="502">
        <v>5</v>
      </c>
      <c r="DO1926" s="504" t="s">
        <v>1396</v>
      </c>
      <c r="DP1926" s="502"/>
      <c r="DQ1926" s="502">
        <v>5</v>
      </c>
      <c r="DR1926" s="508" t="s">
        <v>541</v>
      </c>
      <c r="DS1926" s="502"/>
      <c r="DT1926" s="502"/>
      <c r="DU1926" s="502"/>
      <c r="DV1926" s="502"/>
      <c r="DW1926" s="502"/>
      <c r="DX1926" s="502"/>
      <c r="DY1926" s="502"/>
      <c r="DZ1926" s="502"/>
      <c r="EA1926" s="502"/>
      <c r="EB1926" s="502"/>
    </row>
    <row r="1927" spans="1:132" s="39" customFormat="1" hidden="1" x14ac:dyDescent="0.2">
      <c r="A1927" s="44" t="str">
        <f t="shared" si="775"/>
        <v>SCM - Cortlandville</v>
      </c>
      <c r="B1927" s="44" t="str">
        <f t="shared" si="774"/>
        <v>Trichloroethylene</v>
      </c>
      <c r="C1927" s="38" t="s">
        <v>2587</v>
      </c>
      <c r="D1927" s="38" t="str">
        <f t="shared" si="791"/>
        <v>GM</v>
      </c>
      <c r="E1927" s="44" t="s">
        <v>373</v>
      </c>
      <c r="F1927" s="155" t="str">
        <f t="shared" si="777"/>
        <v>712006-H-020</v>
      </c>
      <c r="G1927" s="44" t="str">
        <f t="shared" si="776"/>
        <v>Residential</v>
      </c>
      <c r="H1927" s="44" t="str">
        <f t="shared" si="769"/>
        <v>Basement</v>
      </c>
      <c r="I1927" s="38" t="str">
        <f t="shared" si="783"/>
        <v>Y</v>
      </c>
      <c r="J1927" s="38" t="str">
        <f t="shared" si="784"/>
        <v>n</v>
      </c>
      <c r="K1927" s="38" t="s">
        <v>541</v>
      </c>
      <c r="L1927" s="462" t="s">
        <v>2782</v>
      </c>
      <c r="M1927" s="38" t="str">
        <f t="shared" si="789"/>
        <v>n</v>
      </c>
      <c r="N1927" s="38" t="str">
        <f t="shared" si="790"/>
        <v>n</v>
      </c>
      <c r="O1927" s="38" t="str">
        <f t="shared" si="792"/>
        <v>n</v>
      </c>
      <c r="P1927" s="44" t="s">
        <v>1451</v>
      </c>
      <c r="Q1927" s="38" t="str">
        <f t="shared" si="798"/>
        <v>n</v>
      </c>
      <c r="R1927" s="38" t="str">
        <f t="shared" si="799"/>
        <v>n</v>
      </c>
      <c r="S1927" s="38" t="str">
        <f t="shared" si="800"/>
        <v>n</v>
      </c>
      <c r="T1927" s="44"/>
      <c r="U1927" s="44"/>
      <c r="V1927" s="44"/>
      <c r="W1927" s="44"/>
      <c r="X1927" s="44"/>
      <c r="Y1927" s="38" t="str">
        <f t="shared" si="770"/>
        <v>Y</v>
      </c>
      <c r="Z1927" s="38" t="str">
        <f t="shared" si="771"/>
        <v>n</v>
      </c>
      <c r="AA1927" s="38" t="str">
        <f t="shared" si="797"/>
        <v>Y</v>
      </c>
      <c r="AC1927" s="59">
        <v>0.86</v>
      </c>
      <c r="AD1927" s="204">
        <v>0.53488372093023262</v>
      </c>
      <c r="AE1927" s="38">
        <v>1</v>
      </c>
      <c r="AF1927" s="38">
        <v>0</v>
      </c>
      <c r="AG1927" s="125">
        <f t="shared" si="786"/>
        <v>0.1</v>
      </c>
      <c r="AH1927" s="39">
        <v>11</v>
      </c>
      <c r="AI1927" s="123">
        <f t="shared" si="787"/>
        <v>21.644838012850844</v>
      </c>
      <c r="AJ1927" s="40">
        <f t="shared" si="793"/>
        <v>0.86</v>
      </c>
      <c r="AK1927" s="47">
        <f t="shared" si="801"/>
        <v>32</v>
      </c>
      <c r="AL1927" s="40"/>
      <c r="AM1927" s="40">
        <f t="shared" si="778"/>
        <v>0.46</v>
      </c>
      <c r="AN1927" s="39">
        <f t="shared" si="772"/>
        <v>0.5</v>
      </c>
      <c r="AO1927" s="204">
        <f t="shared" si="788"/>
        <v>2.1252180299380922E-2</v>
      </c>
      <c r="AP1927" s="204">
        <f t="shared" si="794"/>
        <v>0.53488372093023262</v>
      </c>
      <c r="AQ1927" s="204">
        <f t="shared" si="802"/>
        <v>1.4375000000000001E-2</v>
      </c>
      <c r="AR1927" s="45"/>
      <c r="AS1927" s="115">
        <f t="shared" si="779"/>
        <v>1</v>
      </c>
      <c r="AT1927" s="115">
        <f t="shared" si="780"/>
        <v>0</v>
      </c>
      <c r="AU1927" s="115">
        <f t="shared" si="795"/>
        <v>1</v>
      </c>
      <c r="AV1927" s="115">
        <f t="shared" si="796"/>
        <v>0</v>
      </c>
      <c r="AW1927" s="39">
        <f t="shared" si="803"/>
        <v>0</v>
      </c>
      <c r="AX1927" s="39">
        <f t="shared" si="804"/>
        <v>1</v>
      </c>
      <c r="AY1927" s="115"/>
      <c r="AZ1927" s="115"/>
      <c r="BA1927" s="51" t="s">
        <v>1020</v>
      </c>
      <c r="BB1927" s="52" t="s">
        <v>1021</v>
      </c>
      <c r="BC1927" s="38" t="s">
        <v>2628</v>
      </c>
      <c r="BD1927" s="53"/>
      <c r="BE1927" s="37" t="s">
        <v>1375</v>
      </c>
      <c r="BF1927" s="53"/>
      <c r="BG1927" s="53" t="s">
        <v>2722</v>
      </c>
      <c r="BH1927" s="205" t="s">
        <v>2722</v>
      </c>
      <c r="BI1927" s="54" t="s">
        <v>1024</v>
      </c>
      <c r="BJ1927" s="52" t="s">
        <v>533</v>
      </c>
      <c r="BK1927" s="54" t="s">
        <v>573</v>
      </c>
      <c r="BL1927" s="53">
        <v>1.5</v>
      </c>
      <c r="BM1927" s="53" t="s">
        <v>1390</v>
      </c>
      <c r="BN1927" s="53">
        <v>1.2432000000000003</v>
      </c>
      <c r="BO1927" s="53" t="s">
        <v>1390</v>
      </c>
      <c r="BP1927" s="48" t="s">
        <v>1406</v>
      </c>
      <c r="BQ1927" s="53"/>
      <c r="BR1927" s="53"/>
      <c r="BS1927" s="54" t="s">
        <v>1393</v>
      </c>
      <c r="BT1927" s="52" t="s">
        <v>573</v>
      </c>
      <c r="BU1927" s="52"/>
      <c r="BV1927" s="52"/>
      <c r="BW1927" s="250">
        <v>38789</v>
      </c>
      <c r="BX1927" s="250"/>
      <c r="BY1927" s="37" t="s">
        <v>451</v>
      </c>
      <c r="BZ1927" s="55">
        <v>0.46</v>
      </c>
      <c r="CA1927" s="54" t="s">
        <v>1396</v>
      </c>
      <c r="CB1927" s="53"/>
      <c r="CC1927" s="53">
        <v>0.21</v>
      </c>
      <c r="CD1927" s="112" t="s">
        <v>1397</v>
      </c>
      <c r="CE1927" s="53" t="s">
        <v>2723</v>
      </c>
      <c r="CF1927" s="53"/>
      <c r="CG1927" s="250">
        <v>38789</v>
      </c>
      <c r="CH1927" s="56"/>
      <c r="CI1927" s="53"/>
      <c r="CJ1927" s="53"/>
      <c r="CK1927" s="53"/>
      <c r="CL1927" s="55">
        <v>0.86</v>
      </c>
      <c r="CM1927" s="53" t="s">
        <v>1396</v>
      </c>
      <c r="CN1927" s="53"/>
      <c r="CO1927" s="53">
        <v>0.86</v>
      </c>
      <c r="CP1927" s="53" t="s">
        <v>767</v>
      </c>
      <c r="CQ1927" s="53" t="s">
        <v>2724</v>
      </c>
      <c r="CR1927" s="54" t="s">
        <v>1288</v>
      </c>
      <c r="CS1927" s="252">
        <v>38972</v>
      </c>
      <c r="CT1927" s="57"/>
      <c r="CU1927" s="53"/>
      <c r="CW1927" s="53"/>
      <c r="CX1927" s="53"/>
      <c r="CY1927" s="39" t="s">
        <v>451</v>
      </c>
      <c r="CZ1927" s="53">
        <v>0.1</v>
      </c>
      <c r="DA1927" s="54" t="s">
        <v>2046</v>
      </c>
      <c r="DB1927" s="53"/>
      <c r="DC1927" s="53">
        <v>0.12</v>
      </c>
      <c r="DD1927" s="54" t="s">
        <v>1397</v>
      </c>
      <c r="DE1927" s="53"/>
      <c r="DF1927" s="53" t="s">
        <v>972</v>
      </c>
      <c r="DG1927" s="252">
        <v>38883</v>
      </c>
      <c r="DH1927" s="187"/>
      <c r="DI1927" s="53">
        <v>20.8</v>
      </c>
      <c r="DJ1927" s="53" t="s">
        <v>1390</v>
      </c>
      <c r="DK1927" s="53">
        <v>2.44</v>
      </c>
      <c r="DL1927" s="53" t="s">
        <v>1390</v>
      </c>
      <c r="DM1927" s="39" t="s">
        <v>451</v>
      </c>
      <c r="DN1927" s="53">
        <v>32</v>
      </c>
      <c r="DO1927" s="188" t="s">
        <v>1396</v>
      </c>
      <c r="DP1927" s="53"/>
      <c r="DQ1927" s="53">
        <v>5</v>
      </c>
      <c r="DR1927" s="112" t="s">
        <v>541</v>
      </c>
      <c r="DS1927" s="53"/>
      <c r="DT1927" s="53"/>
      <c r="DU1927" s="53"/>
      <c r="DV1927" s="53"/>
      <c r="DW1927" s="53"/>
      <c r="DX1927" s="53"/>
      <c r="DY1927" s="53"/>
      <c r="DZ1927" s="53"/>
      <c r="EA1927" s="53"/>
      <c r="EB1927" s="53"/>
    </row>
    <row r="1928" spans="1:132" s="39" customFormat="1" x14ac:dyDescent="0.2">
      <c r="A1928" s="44" t="str">
        <f t="shared" si="775"/>
        <v>SCM - Cortlandville</v>
      </c>
      <c r="B1928" s="44" t="str">
        <f t="shared" si="774"/>
        <v>Trichloroethylene</v>
      </c>
      <c r="C1928" s="38" t="s">
        <v>2587</v>
      </c>
      <c r="D1928" s="38" t="str">
        <f t="shared" si="791"/>
        <v>GM</v>
      </c>
      <c r="E1928" s="44" t="s">
        <v>373</v>
      </c>
      <c r="F1928" s="155" t="str">
        <f t="shared" si="777"/>
        <v>712006-H-024</v>
      </c>
      <c r="G1928" s="44" t="str">
        <f t="shared" si="776"/>
        <v>Residential</v>
      </c>
      <c r="H1928" s="44" t="str">
        <f t="shared" si="769"/>
        <v>Basement</v>
      </c>
      <c r="I1928" s="38" t="str">
        <f t="shared" si="783"/>
        <v>Y</v>
      </c>
      <c r="J1928" s="38" t="str">
        <f t="shared" si="784"/>
        <v>Y</v>
      </c>
      <c r="K1928" s="38" t="str">
        <f t="shared" si="781"/>
        <v>Y</v>
      </c>
      <c r="L1928" s="44"/>
      <c r="M1928" s="38" t="str">
        <f t="shared" si="789"/>
        <v>Y</v>
      </c>
      <c r="N1928" s="38" t="str">
        <f t="shared" si="790"/>
        <v>Y</v>
      </c>
      <c r="O1928" s="38" t="str">
        <f t="shared" si="792"/>
        <v>Y</v>
      </c>
      <c r="P1928" s="44"/>
      <c r="Q1928" s="38" t="str">
        <f t="shared" si="798"/>
        <v>Y</v>
      </c>
      <c r="R1928" s="38" t="str">
        <f t="shared" si="799"/>
        <v>n</v>
      </c>
      <c r="S1928" s="38" t="str">
        <f t="shared" si="800"/>
        <v>Y</v>
      </c>
      <c r="T1928" s="44"/>
      <c r="U1928" s="44"/>
      <c r="V1928" s="44"/>
      <c r="W1928" s="44"/>
      <c r="X1928" s="44"/>
      <c r="Y1928" s="38" t="str">
        <f t="shared" si="770"/>
        <v>Y</v>
      </c>
      <c r="Z1928" s="38" t="str">
        <f t="shared" si="771"/>
        <v>Y</v>
      </c>
      <c r="AA1928" s="38" t="str">
        <f t="shared" si="797"/>
        <v>Y</v>
      </c>
      <c r="AC1928" s="59">
        <v>150</v>
      </c>
      <c r="AD1928" s="204">
        <v>3.6000000000000003E-3</v>
      </c>
      <c r="AE1928" s="38">
        <v>1</v>
      </c>
      <c r="AF1928" s="38">
        <v>0</v>
      </c>
      <c r="AG1928" s="125">
        <f t="shared" si="786"/>
        <v>16</v>
      </c>
      <c r="AH1928" s="39">
        <v>11</v>
      </c>
      <c r="AI1928" s="123">
        <f t="shared" si="787"/>
        <v>3463.1740820561354</v>
      </c>
      <c r="AJ1928" s="40">
        <f t="shared" si="793"/>
        <v>150</v>
      </c>
      <c r="AK1928" s="47">
        <f t="shared" si="801"/>
        <v>28</v>
      </c>
      <c r="AL1928" s="40"/>
      <c r="AM1928" s="40">
        <f t="shared" si="778"/>
        <v>0.54</v>
      </c>
      <c r="AN1928" s="39">
        <f t="shared" si="772"/>
        <v>0.5</v>
      </c>
      <c r="AO1928" s="204">
        <f t="shared" si="788"/>
        <v>1.559263228487187E-4</v>
      </c>
      <c r="AP1928" s="204">
        <f t="shared" si="794"/>
        <v>3.6000000000000003E-3</v>
      </c>
      <c r="AQ1928" s="204">
        <f t="shared" si="802"/>
        <v>1.9285714285714288E-2</v>
      </c>
      <c r="AR1928" s="45"/>
      <c r="AS1928" s="115">
        <f t="shared" si="779"/>
        <v>1</v>
      </c>
      <c r="AT1928" s="115">
        <f t="shared" si="780"/>
        <v>0</v>
      </c>
      <c r="AU1928" s="115">
        <f t="shared" si="795"/>
        <v>1</v>
      </c>
      <c r="AV1928" s="115">
        <f t="shared" si="796"/>
        <v>0</v>
      </c>
      <c r="AW1928" s="39">
        <f t="shared" si="803"/>
        <v>1</v>
      </c>
      <c r="AX1928" s="39">
        <f t="shared" si="804"/>
        <v>0</v>
      </c>
      <c r="AY1928" s="115"/>
      <c r="AZ1928" s="115"/>
      <c r="BA1928" s="51" t="s">
        <v>1020</v>
      </c>
      <c r="BB1928" s="52" t="s">
        <v>1021</v>
      </c>
      <c r="BC1928" s="38" t="s">
        <v>2628</v>
      </c>
      <c r="BD1928" s="53"/>
      <c r="BE1928" s="37" t="s">
        <v>1375</v>
      </c>
      <c r="BF1928" s="53"/>
      <c r="BG1928" s="53" t="s">
        <v>2731</v>
      </c>
      <c r="BH1928" s="205" t="s">
        <v>2731</v>
      </c>
      <c r="BI1928" s="54" t="s">
        <v>1024</v>
      </c>
      <c r="BJ1928" s="52" t="s">
        <v>533</v>
      </c>
      <c r="BK1928" s="54" t="s">
        <v>573</v>
      </c>
      <c r="BL1928" s="53">
        <v>1.5</v>
      </c>
      <c r="BM1928" s="53" t="s">
        <v>1390</v>
      </c>
      <c r="BN1928" s="53">
        <v>2.31</v>
      </c>
      <c r="BO1928" s="53" t="s">
        <v>1390</v>
      </c>
      <c r="BP1928" s="48" t="s">
        <v>1406</v>
      </c>
      <c r="BQ1928" s="53"/>
      <c r="BR1928" s="53"/>
      <c r="BS1928" s="54" t="s">
        <v>1393</v>
      </c>
      <c r="BT1928" s="52" t="s">
        <v>573</v>
      </c>
      <c r="BU1928" s="52"/>
      <c r="BV1928" s="52"/>
      <c r="BW1928" s="250">
        <v>38790</v>
      </c>
      <c r="BX1928" s="250"/>
      <c r="BY1928" s="37" t="s">
        <v>451</v>
      </c>
      <c r="BZ1928" s="55">
        <v>0.54</v>
      </c>
      <c r="CA1928" s="54" t="s">
        <v>1396</v>
      </c>
      <c r="CB1928" s="53"/>
      <c r="CC1928" s="53">
        <v>0.21</v>
      </c>
      <c r="CD1928" s="112" t="s">
        <v>1397</v>
      </c>
      <c r="CE1928" s="53" t="s">
        <v>2732</v>
      </c>
      <c r="CF1928" s="53"/>
      <c r="CG1928" s="250">
        <v>38790</v>
      </c>
      <c r="CH1928" s="56"/>
      <c r="CI1928" s="53"/>
      <c r="CJ1928" s="53"/>
      <c r="CK1928" s="53"/>
      <c r="CL1928" s="55">
        <v>150</v>
      </c>
      <c r="CM1928" s="53" t="s">
        <v>1396</v>
      </c>
      <c r="CN1928" s="53"/>
      <c r="CO1928" s="53">
        <v>0.86</v>
      </c>
      <c r="CP1928" s="53" t="s">
        <v>1397</v>
      </c>
      <c r="CQ1928" s="53" t="s">
        <v>2733</v>
      </c>
      <c r="CR1928" s="54" t="s">
        <v>1288</v>
      </c>
      <c r="CS1928" s="252">
        <v>38972</v>
      </c>
      <c r="CT1928" s="57"/>
      <c r="CU1928" s="53"/>
      <c r="CW1928" s="53"/>
      <c r="CX1928" s="53"/>
      <c r="CY1928" s="39" t="s">
        <v>451</v>
      </c>
      <c r="CZ1928" s="53">
        <v>16</v>
      </c>
      <c r="DA1928" s="54" t="s">
        <v>2046</v>
      </c>
      <c r="DB1928" s="53"/>
      <c r="DC1928" s="53">
        <v>0.12</v>
      </c>
      <c r="DD1928" s="54" t="s">
        <v>1397</v>
      </c>
      <c r="DE1928" s="53"/>
      <c r="DF1928" s="53" t="s">
        <v>973</v>
      </c>
      <c r="DG1928" s="252">
        <v>38883</v>
      </c>
      <c r="DH1928" s="187"/>
      <c r="DI1928" s="53">
        <v>37.4</v>
      </c>
      <c r="DJ1928" s="53" t="s">
        <v>1390</v>
      </c>
      <c r="DK1928" s="53">
        <v>2.44</v>
      </c>
      <c r="DL1928" s="53" t="s">
        <v>1390</v>
      </c>
      <c r="DM1928" s="39" t="s">
        <v>451</v>
      </c>
      <c r="DN1928" s="53">
        <v>28</v>
      </c>
      <c r="DO1928" s="188" t="s">
        <v>1396</v>
      </c>
      <c r="DP1928" s="53"/>
      <c r="DQ1928" s="53">
        <v>5</v>
      </c>
      <c r="DR1928" s="112" t="s">
        <v>2044</v>
      </c>
      <c r="DS1928" s="53"/>
      <c r="DT1928" s="53"/>
      <c r="DU1928" s="53"/>
      <c r="DV1928" s="53"/>
      <c r="DW1928" s="53"/>
      <c r="DX1928" s="53"/>
      <c r="DY1928" s="53"/>
      <c r="DZ1928" s="53"/>
      <c r="EA1928" s="53"/>
      <c r="EB1928" s="53"/>
    </row>
    <row r="1929" spans="1:132" s="372" customFormat="1" x14ac:dyDescent="0.2">
      <c r="A1929" s="384" t="str">
        <f t="shared" si="775"/>
        <v>SCM - Cortlandville</v>
      </c>
      <c r="B1929" s="384" t="str">
        <f t="shared" si="774"/>
        <v>Trichloroethylene</v>
      </c>
      <c r="C1929" s="385" t="s">
        <v>2587</v>
      </c>
      <c r="D1929" s="385" t="str">
        <f t="shared" si="791"/>
        <v>GM</v>
      </c>
      <c r="E1929" s="384" t="s">
        <v>373</v>
      </c>
      <c r="F1929" s="386" t="str">
        <f t="shared" si="777"/>
        <v>712006-H-025</v>
      </c>
      <c r="G1929" s="384" t="str">
        <f t="shared" si="776"/>
        <v>Residential</v>
      </c>
      <c r="H1929" s="384" t="str">
        <f t="shared" si="769"/>
        <v>Basement</v>
      </c>
      <c r="I1929" s="385" t="str">
        <f t="shared" si="783"/>
        <v>Y</v>
      </c>
      <c r="J1929" s="385" t="str">
        <f t="shared" si="784"/>
        <v>Y</v>
      </c>
      <c r="K1929" s="385" t="str">
        <f t="shared" si="781"/>
        <v>Y</v>
      </c>
      <c r="L1929" s="384"/>
      <c r="M1929" s="385" t="str">
        <f t="shared" si="789"/>
        <v>Y</v>
      </c>
      <c r="N1929" s="385" t="str">
        <f t="shared" si="790"/>
        <v>Y</v>
      </c>
      <c r="O1929" s="385" t="str">
        <f t="shared" si="792"/>
        <v>Y</v>
      </c>
      <c r="P1929" s="384"/>
      <c r="Q1929" s="385" t="str">
        <f t="shared" si="798"/>
        <v>Y</v>
      </c>
      <c r="R1929" s="385" t="str">
        <f t="shared" si="799"/>
        <v>n</v>
      </c>
      <c r="S1929" s="385" t="str">
        <f t="shared" si="800"/>
        <v>Y</v>
      </c>
      <c r="T1929" s="384"/>
      <c r="U1929" s="384"/>
      <c r="V1929" s="384"/>
      <c r="W1929" s="384"/>
      <c r="X1929" s="384"/>
      <c r="Y1929" s="385" t="str">
        <f t="shared" si="770"/>
        <v>Y</v>
      </c>
      <c r="Z1929" s="385" t="str">
        <f t="shared" si="771"/>
        <v>Y</v>
      </c>
      <c r="AA1929" s="385" t="str">
        <f t="shared" si="797"/>
        <v>Y</v>
      </c>
      <c r="AC1929" s="389">
        <v>220</v>
      </c>
      <c r="AD1929" s="390">
        <v>3.1818181818181815E-2</v>
      </c>
      <c r="AE1929" s="385">
        <v>1</v>
      </c>
      <c r="AF1929" s="385">
        <v>0</v>
      </c>
      <c r="AG1929" s="391">
        <f t="shared" si="786"/>
        <v>13</v>
      </c>
      <c r="AH1929" s="372">
        <v>11</v>
      </c>
      <c r="AI1929" s="392">
        <f t="shared" si="787"/>
        <v>2813.8289416706098</v>
      </c>
      <c r="AJ1929" s="394">
        <f t="shared" si="793"/>
        <v>220</v>
      </c>
      <c r="AK1929" s="404">
        <f t="shared" si="801"/>
        <v>28</v>
      </c>
      <c r="AL1929" s="394"/>
      <c r="AM1929" s="394">
        <f t="shared" si="778"/>
        <v>7</v>
      </c>
      <c r="AN1929" s="372">
        <f t="shared" si="772"/>
        <v>0.5</v>
      </c>
      <c r="AO1929" s="390">
        <f t="shared" si="788"/>
        <v>2.487713412971011E-3</v>
      </c>
      <c r="AP1929" s="390">
        <f t="shared" si="794"/>
        <v>3.1818181818181815E-2</v>
      </c>
      <c r="AQ1929" s="390">
        <f t="shared" si="802"/>
        <v>0.25</v>
      </c>
      <c r="AR1929" s="439"/>
      <c r="AS1929" s="396">
        <f t="shared" si="779"/>
        <v>1</v>
      </c>
      <c r="AT1929" s="396">
        <f t="shared" si="780"/>
        <v>0</v>
      </c>
      <c r="AU1929" s="396">
        <f t="shared" si="795"/>
        <v>1</v>
      </c>
      <c r="AV1929" s="396">
        <f t="shared" si="796"/>
        <v>0</v>
      </c>
      <c r="AW1929" s="372">
        <f t="shared" si="803"/>
        <v>1</v>
      </c>
      <c r="AX1929" s="372">
        <f t="shared" si="804"/>
        <v>0</v>
      </c>
      <c r="AY1929" s="396"/>
      <c r="AZ1929" s="396"/>
      <c r="BA1929" s="500" t="s">
        <v>1020</v>
      </c>
      <c r="BB1929" s="501" t="s">
        <v>1021</v>
      </c>
      <c r="BC1929" s="385" t="s">
        <v>2628</v>
      </c>
      <c r="BD1929" s="502"/>
      <c r="BE1929" s="303" t="s">
        <v>1375</v>
      </c>
      <c r="BF1929" s="502"/>
      <c r="BG1929" s="502" t="s">
        <v>2734</v>
      </c>
      <c r="BH1929" s="503" t="s">
        <v>2734</v>
      </c>
      <c r="BI1929" s="504" t="s">
        <v>1024</v>
      </c>
      <c r="BJ1929" s="501" t="s">
        <v>533</v>
      </c>
      <c r="BK1929" s="504" t="s">
        <v>573</v>
      </c>
      <c r="BL1929" s="502">
        <v>1.5</v>
      </c>
      <c r="BM1929" s="502" t="s">
        <v>1390</v>
      </c>
      <c r="BN1929" s="502">
        <v>1.548</v>
      </c>
      <c r="BO1929" s="502" t="s">
        <v>1390</v>
      </c>
      <c r="BP1929" s="398" t="s">
        <v>1406</v>
      </c>
      <c r="BQ1929" s="502"/>
      <c r="BR1929" s="502"/>
      <c r="BS1929" s="504" t="s">
        <v>1393</v>
      </c>
      <c r="BT1929" s="501" t="s">
        <v>573</v>
      </c>
      <c r="BU1929" s="501"/>
      <c r="BV1929" s="501"/>
      <c r="BW1929" s="509">
        <v>38790</v>
      </c>
      <c r="BX1929" s="509"/>
      <c r="BY1929" s="303" t="s">
        <v>451</v>
      </c>
      <c r="BZ1929" s="511">
        <v>7</v>
      </c>
      <c r="CA1929" s="504" t="s">
        <v>1396</v>
      </c>
      <c r="CB1929" s="502"/>
      <c r="CC1929" s="502">
        <v>0.21</v>
      </c>
      <c r="CD1929" s="508" t="s">
        <v>1397</v>
      </c>
      <c r="CE1929" s="502" t="s">
        <v>2735</v>
      </c>
      <c r="CF1929" s="502"/>
      <c r="CG1929" s="509">
        <v>38790</v>
      </c>
      <c r="CH1929" s="510"/>
      <c r="CI1929" s="502"/>
      <c r="CJ1929" s="502"/>
      <c r="CK1929" s="502"/>
      <c r="CL1929" s="511">
        <v>220</v>
      </c>
      <c r="CM1929" s="502" t="s">
        <v>1396</v>
      </c>
      <c r="CN1929" s="502"/>
      <c r="CO1929" s="502">
        <v>2.7</v>
      </c>
      <c r="CP1929" s="502" t="s">
        <v>1397</v>
      </c>
      <c r="CQ1929" s="502" t="s">
        <v>2736</v>
      </c>
      <c r="CR1929" s="504" t="s">
        <v>1288</v>
      </c>
      <c r="CS1929" s="512">
        <v>38972</v>
      </c>
      <c r="CT1929" s="513"/>
      <c r="CU1929" s="502"/>
      <c r="CW1929" s="502"/>
      <c r="CX1929" s="502"/>
      <c r="CY1929" s="372" t="s">
        <v>451</v>
      </c>
      <c r="CZ1929" s="502">
        <v>13</v>
      </c>
      <c r="DA1929" s="504" t="s">
        <v>2046</v>
      </c>
      <c r="DB1929" s="502"/>
      <c r="DC1929" s="502">
        <v>0.12</v>
      </c>
      <c r="DD1929" s="504" t="s">
        <v>1397</v>
      </c>
      <c r="DE1929" s="502"/>
      <c r="DF1929" s="502" t="s">
        <v>973</v>
      </c>
      <c r="DG1929" s="512">
        <v>38883</v>
      </c>
      <c r="DH1929" s="516"/>
      <c r="DI1929" s="502">
        <v>56.4</v>
      </c>
      <c r="DJ1929" s="502" t="s">
        <v>1390</v>
      </c>
      <c r="DK1929" s="502">
        <v>2.44</v>
      </c>
      <c r="DL1929" s="502" t="s">
        <v>1390</v>
      </c>
      <c r="DM1929" s="372" t="s">
        <v>451</v>
      </c>
      <c r="DN1929" s="502">
        <v>28</v>
      </c>
      <c r="DO1929" s="504" t="s">
        <v>1396</v>
      </c>
      <c r="DP1929" s="502"/>
      <c r="DQ1929" s="502">
        <v>5</v>
      </c>
      <c r="DR1929" s="508" t="s">
        <v>2044</v>
      </c>
      <c r="DS1929" s="502"/>
      <c r="DT1929" s="502"/>
      <c r="DU1929" s="502"/>
      <c r="DV1929" s="502"/>
      <c r="DW1929" s="502"/>
      <c r="DX1929" s="502"/>
      <c r="DY1929" s="502"/>
      <c r="DZ1929" s="502"/>
      <c r="EA1929" s="502"/>
      <c r="EB1929" s="502"/>
    </row>
    <row r="1930" spans="1:132" s="39" customFormat="1" hidden="1" x14ac:dyDescent="0.2">
      <c r="A1930" s="44" t="str">
        <f t="shared" si="775"/>
        <v>SCM - Cortlandville</v>
      </c>
      <c r="B1930" s="44" t="str">
        <f t="shared" si="774"/>
        <v>Trichloroethylene</v>
      </c>
      <c r="C1930" s="38" t="s">
        <v>2587</v>
      </c>
      <c r="D1930" s="38" t="str">
        <f t="shared" si="791"/>
        <v>GM</v>
      </c>
      <c r="E1930" s="44" t="s">
        <v>373</v>
      </c>
      <c r="F1930" s="155" t="str">
        <f t="shared" si="777"/>
        <v>712006-H-026</v>
      </c>
      <c r="G1930" s="44" t="str">
        <f t="shared" si="776"/>
        <v>Residential</v>
      </c>
      <c r="H1930" s="44" t="str">
        <f t="shared" si="769"/>
        <v>Basement</v>
      </c>
      <c r="I1930" s="38" t="str">
        <f t="shared" si="783"/>
        <v>Y</v>
      </c>
      <c r="J1930" s="38" t="str">
        <f t="shared" si="784"/>
        <v>Y</v>
      </c>
      <c r="K1930" s="38" t="str">
        <f t="shared" si="781"/>
        <v>Y</v>
      </c>
      <c r="L1930" s="44"/>
      <c r="M1930" s="38" t="str">
        <f t="shared" si="789"/>
        <v>Y</v>
      </c>
      <c r="N1930" s="38" t="str">
        <f t="shared" si="790"/>
        <v>n</v>
      </c>
      <c r="O1930" s="38" t="str">
        <f t="shared" si="792"/>
        <v>Y</v>
      </c>
      <c r="P1930" s="44"/>
      <c r="Q1930" s="44"/>
      <c r="R1930" s="44"/>
      <c r="S1930" s="44"/>
      <c r="T1930" s="44"/>
      <c r="U1930" s="44"/>
      <c r="V1930" s="44"/>
      <c r="W1930" s="44"/>
      <c r="X1930" s="44"/>
      <c r="Y1930" s="38" t="str">
        <f t="shared" si="770"/>
        <v>Y</v>
      </c>
      <c r="Z1930" s="38" t="str">
        <f t="shared" si="771"/>
        <v>Y</v>
      </c>
      <c r="AA1930" s="38" t="str">
        <f t="shared" si="797"/>
        <v>Y</v>
      </c>
      <c r="AC1930" s="59">
        <v>15</v>
      </c>
      <c r="AD1930" s="204">
        <v>4.6666666666666662E-2</v>
      </c>
      <c r="AE1930" s="38">
        <v>1</v>
      </c>
      <c r="AF1930" s="38">
        <v>0</v>
      </c>
      <c r="AG1930" s="125">
        <f t="shared" si="786"/>
        <v>8</v>
      </c>
      <c r="AH1930" s="39">
        <v>11</v>
      </c>
      <c r="AI1930" s="123">
        <f t="shared" si="787"/>
        <v>1731.5870410280677</v>
      </c>
      <c r="AJ1930" s="40">
        <f t="shared" si="793"/>
        <v>15</v>
      </c>
      <c r="AK1930" s="40"/>
      <c r="AL1930" s="40"/>
      <c r="AM1930" s="40">
        <f t="shared" si="778"/>
        <v>0.7</v>
      </c>
      <c r="AN1930" s="39">
        <f t="shared" si="772"/>
        <v>0.5</v>
      </c>
      <c r="AO1930" s="204">
        <f t="shared" si="788"/>
        <v>4.0425342960778921E-4</v>
      </c>
      <c r="AP1930" s="204">
        <f t="shared" si="794"/>
        <v>4.6666666666666662E-2</v>
      </c>
      <c r="AQ1930" s="45"/>
      <c r="AR1930" s="45"/>
      <c r="AS1930" s="115">
        <f t="shared" si="779"/>
        <v>1</v>
      </c>
      <c r="AT1930" s="115">
        <f t="shared" si="780"/>
        <v>0</v>
      </c>
      <c r="AU1930" s="115">
        <f t="shared" si="795"/>
        <v>1</v>
      </c>
      <c r="AV1930" s="115">
        <f t="shared" si="796"/>
        <v>0</v>
      </c>
      <c r="AY1930" s="115"/>
      <c r="AZ1930" s="115"/>
      <c r="BA1930" s="51" t="s">
        <v>1020</v>
      </c>
      <c r="BB1930" s="52" t="s">
        <v>1021</v>
      </c>
      <c r="BC1930" s="38" t="s">
        <v>2628</v>
      </c>
      <c r="BD1930" s="53"/>
      <c r="BE1930" s="37" t="s">
        <v>1375</v>
      </c>
      <c r="BF1930" s="53"/>
      <c r="BG1930" s="53" t="s">
        <v>2737</v>
      </c>
      <c r="BH1930" s="205" t="s">
        <v>2737</v>
      </c>
      <c r="BI1930" s="54" t="s">
        <v>1024</v>
      </c>
      <c r="BJ1930" s="52" t="s">
        <v>533</v>
      </c>
      <c r="BK1930" s="54" t="s">
        <v>573</v>
      </c>
      <c r="BL1930" s="53">
        <v>1.5</v>
      </c>
      <c r="BM1930" s="53" t="s">
        <v>1390</v>
      </c>
      <c r="BN1930" s="53">
        <v>4.5960000000000001</v>
      </c>
      <c r="BO1930" s="53" t="s">
        <v>1390</v>
      </c>
      <c r="BP1930" s="48" t="s">
        <v>1406</v>
      </c>
      <c r="BQ1930" s="53"/>
      <c r="BR1930" s="53"/>
      <c r="BS1930" s="54" t="s">
        <v>1393</v>
      </c>
      <c r="BT1930" s="52" t="s">
        <v>573</v>
      </c>
      <c r="BU1930" s="52"/>
      <c r="BV1930" s="52"/>
      <c r="BW1930" s="250">
        <v>38791</v>
      </c>
      <c r="BX1930" s="250"/>
      <c r="BY1930" s="37" t="s">
        <v>451</v>
      </c>
      <c r="BZ1930" s="55">
        <v>0.7</v>
      </c>
      <c r="CA1930" s="54" t="s">
        <v>1396</v>
      </c>
      <c r="CB1930" s="53"/>
      <c r="CC1930" s="53">
        <v>0.21</v>
      </c>
      <c r="CD1930" s="112" t="s">
        <v>1397</v>
      </c>
      <c r="CE1930" s="53" t="s">
        <v>2738</v>
      </c>
      <c r="CF1930" s="53"/>
      <c r="CG1930" s="250">
        <v>38791</v>
      </c>
      <c r="CH1930" s="56"/>
      <c r="CI1930" s="53"/>
      <c r="CJ1930" s="53"/>
      <c r="CK1930" s="53"/>
      <c r="CL1930" s="55">
        <v>15</v>
      </c>
      <c r="CM1930" s="53" t="s">
        <v>1396</v>
      </c>
      <c r="CN1930" s="53"/>
      <c r="CO1930" s="53">
        <v>0.86</v>
      </c>
      <c r="CP1930" s="53" t="s">
        <v>1397</v>
      </c>
      <c r="CQ1930" s="53" t="s">
        <v>2739</v>
      </c>
      <c r="CR1930" s="54" t="s">
        <v>1288</v>
      </c>
      <c r="CS1930" s="252">
        <v>38972</v>
      </c>
      <c r="CT1930" s="57"/>
      <c r="CU1930" s="53"/>
      <c r="CW1930" s="53"/>
      <c r="CX1930" s="53"/>
      <c r="CY1930" s="39" t="s">
        <v>451</v>
      </c>
      <c r="CZ1930" s="53">
        <v>8</v>
      </c>
      <c r="DA1930" s="54" t="s">
        <v>2046</v>
      </c>
      <c r="DB1930" s="53"/>
      <c r="DC1930" s="53">
        <v>0.12</v>
      </c>
      <c r="DD1930" s="54" t="s">
        <v>1397</v>
      </c>
      <c r="DE1930" s="53"/>
      <c r="DF1930" s="53"/>
      <c r="DG1930" s="53"/>
      <c r="DH1930" s="53"/>
      <c r="DI1930" s="53"/>
      <c r="DJ1930" s="53"/>
      <c r="DK1930" s="53"/>
      <c r="DL1930" s="53"/>
      <c r="DM1930" s="53"/>
      <c r="DN1930" s="53"/>
      <c r="DO1930" s="53"/>
      <c r="DP1930" s="53"/>
      <c r="DQ1930" s="53"/>
      <c r="DR1930" s="112"/>
      <c r="DS1930" s="53"/>
      <c r="DT1930" s="53"/>
      <c r="DU1930" s="53"/>
      <c r="DV1930" s="53"/>
      <c r="DW1930" s="53"/>
      <c r="DX1930" s="53"/>
      <c r="DY1930" s="53"/>
      <c r="DZ1930" s="53"/>
      <c r="EA1930" s="53"/>
      <c r="EB1930" s="53"/>
    </row>
    <row r="1931" spans="1:132" s="39" customFormat="1" hidden="1" x14ac:dyDescent="0.2">
      <c r="A1931" s="44" t="str">
        <f t="shared" si="775"/>
        <v>SCM - Cortlandville</v>
      </c>
      <c r="B1931" s="44" t="str">
        <f t="shared" si="774"/>
        <v>Trichloroethylene</v>
      </c>
      <c r="C1931" s="38" t="s">
        <v>2587</v>
      </c>
      <c r="D1931" s="38" t="str">
        <f t="shared" si="791"/>
        <v>GM</v>
      </c>
      <c r="E1931" s="44" t="s">
        <v>373</v>
      </c>
      <c r="F1931" s="466" t="str">
        <f t="shared" si="777"/>
        <v>712006-H-027</v>
      </c>
      <c r="G1931" s="44" t="str">
        <f t="shared" si="776"/>
        <v>Residential</v>
      </c>
      <c r="H1931" s="44" t="str">
        <f t="shared" si="769"/>
        <v>Basement</v>
      </c>
      <c r="I1931" s="38" t="str">
        <f t="shared" si="783"/>
        <v>Y</v>
      </c>
      <c r="J1931" s="38" t="str">
        <f t="shared" si="784"/>
        <v>n</v>
      </c>
      <c r="K1931" s="38" t="str">
        <f t="shared" si="781"/>
        <v>Y</v>
      </c>
      <c r="L1931" s="44"/>
      <c r="M1931" s="38" t="str">
        <f t="shared" si="789"/>
        <v>Y</v>
      </c>
      <c r="N1931" s="38" t="str">
        <f t="shared" si="790"/>
        <v>n</v>
      </c>
      <c r="O1931" s="38" t="str">
        <f t="shared" si="792"/>
        <v>Y</v>
      </c>
      <c r="P1931" s="44"/>
      <c r="Q1931" s="38" t="str">
        <f>IF(DR1931="","",IF(DR1931="y","Y","n"))</f>
        <v>Y</v>
      </c>
      <c r="R1931" s="38" t="str">
        <f>IF(AK1931="","",IF(AN1931="","Y",IF(AK1931&gt;AN1931*$R$38,"Y","n")))</f>
        <v>n</v>
      </c>
      <c r="S1931" s="38" t="str">
        <f>IF(AK1931="","",IF(Q1931="N","n","Y"))</f>
        <v>Y</v>
      </c>
      <c r="T1931" s="44"/>
      <c r="U1931" s="44"/>
      <c r="V1931" s="44"/>
      <c r="W1931" s="44"/>
      <c r="X1931" s="44"/>
      <c r="Y1931" s="38" t="str">
        <f t="shared" si="770"/>
        <v>Y</v>
      </c>
      <c r="Z1931" s="38" t="str">
        <f t="shared" si="771"/>
        <v>Y</v>
      </c>
      <c r="AA1931" s="38" t="str">
        <f t="shared" si="797"/>
        <v>Y</v>
      </c>
      <c r="AC1931" s="59">
        <v>11</v>
      </c>
      <c r="AD1931" s="204">
        <v>0.10909090909090909</v>
      </c>
      <c r="AE1931" s="38">
        <v>1</v>
      </c>
      <c r="AF1931" s="38">
        <v>0</v>
      </c>
      <c r="AG1931" s="125">
        <f t="shared" si="786"/>
        <v>0.1</v>
      </c>
      <c r="AH1931" s="39">
        <v>11</v>
      </c>
      <c r="AI1931" s="123">
        <f t="shared" si="787"/>
        <v>21.644838012850844</v>
      </c>
      <c r="AJ1931" s="40">
        <f t="shared" si="793"/>
        <v>11</v>
      </c>
      <c r="AK1931" s="47">
        <f>IF(DO1931="","",IF(DO1931="mg/m3",1000*DN1931,IF(DO1931="ppbv",DN1931*INDEX(ppbv_ug_m3,MATCH(BS1931,ChemName,0)),DN1931)))</f>
        <v>32</v>
      </c>
      <c r="AL1931" s="40"/>
      <c r="AM1931" s="40">
        <f t="shared" si="778"/>
        <v>1.2</v>
      </c>
      <c r="AN1931" s="39">
        <f t="shared" si="772"/>
        <v>0.5</v>
      </c>
      <c r="AO1931" s="204">
        <f t="shared" si="788"/>
        <v>5.54404703462111E-2</v>
      </c>
      <c r="AP1931" s="204">
        <f t="shared" si="794"/>
        <v>0.10909090909090909</v>
      </c>
      <c r="AQ1931" s="204">
        <f>IF(AK1931="","",AM1931/AK1931)</f>
        <v>3.7499999999999999E-2</v>
      </c>
      <c r="AR1931" s="45"/>
      <c r="AS1931" s="115">
        <f t="shared" si="779"/>
        <v>1</v>
      </c>
      <c r="AT1931" s="115">
        <f t="shared" si="780"/>
        <v>0</v>
      </c>
      <c r="AU1931" s="115">
        <f t="shared" si="795"/>
        <v>1</v>
      </c>
      <c r="AV1931" s="115">
        <f t="shared" si="796"/>
        <v>0</v>
      </c>
      <c r="AW1931" s="39">
        <f>IF(AQ1931="","",IF(DR1931="Y",1,0))</f>
        <v>1</v>
      </c>
      <c r="AX1931" s="39">
        <f>IF(AQ1931="","",IF(DR1931="n",1,0))</f>
        <v>0</v>
      </c>
      <c r="AY1931" s="115"/>
      <c r="AZ1931" s="115"/>
      <c r="BA1931" s="51" t="s">
        <v>1020</v>
      </c>
      <c r="BB1931" s="52" t="s">
        <v>1021</v>
      </c>
      <c r="BC1931" s="38" t="s">
        <v>2628</v>
      </c>
      <c r="BD1931" s="53"/>
      <c r="BE1931" s="37" t="s">
        <v>1375</v>
      </c>
      <c r="BF1931" s="53"/>
      <c r="BG1931" s="53" t="s">
        <v>2740</v>
      </c>
      <c r="BH1931" s="205" t="s">
        <v>2740</v>
      </c>
      <c r="BI1931" s="54" t="s">
        <v>1024</v>
      </c>
      <c r="BJ1931" s="52" t="s">
        <v>533</v>
      </c>
      <c r="BK1931" s="54" t="s">
        <v>573</v>
      </c>
      <c r="BL1931" s="53">
        <v>1.5</v>
      </c>
      <c r="BM1931" s="53" t="s">
        <v>1390</v>
      </c>
      <c r="BN1931" s="53">
        <v>1.2432000000000003</v>
      </c>
      <c r="BO1931" s="53" t="s">
        <v>1390</v>
      </c>
      <c r="BP1931" s="48" t="s">
        <v>1406</v>
      </c>
      <c r="BQ1931" s="53"/>
      <c r="BR1931" s="53"/>
      <c r="BS1931" s="54" t="s">
        <v>1393</v>
      </c>
      <c r="BT1931" s="52" t="s">
        <v>573</v>
      </c>
      <c r="BU1931" s="52"/>
      <c r="BV1931" s="52"/>
      <c r="BW1931" s="250">
        <v>38791</v>
      </c>
      <c r="BX1931" s="250"/>
      <c r="BY1931" s="37" t="s">
        <v>451</v>
      </c>
      <c r="BZ1931" s="55">
        <v>1.2</v>
      </c>
      <c r="CA1931" s="54" t="s">
        <v>1396</v>
      </c>
      <c r="CB1931" s="53"/>
      <c r="CC1931" s="53">
        <v>0.21</v>
      </c>
      <c r="CD1931" s="112" t="s">
        <v>1397</v>
      </c>
      <c r="CE1931" s="53" t="s">
        <v>2741</v>
      </c>
      <c r="CF1931" s="53"/>
      <c r="CG1931" s="250">
        <v>38791</v>
      </c>
      <c r="CH1931" s="56"/>
      <c r="CI1931" s="53"/>
      <c r="CJ1931" s="53"/>
      <c r="CK1931" s="53"/>
      <c r="CL1931" s="55">
        <v>11</v>
      </c>
      <c r="CM1931" s="53" t="s">
        <v>1396</v>
      </c>
      <c r="CN1931" s="53"/>
      <c r="CO1931" s="53">
        <v>0.86</v>
      </c>
      <c r="CP1931" s="53" t="s">
        <v>1397</v>
      </c>
      <c r="CQ1931" s="53" t="s">
        <v>2742</v>
      </c>
      <c r="CR1931" s="54" t="s">
        <v>1288</v>
      </c>
      <c r="CS1931" s="252">
        <v>38972</v>
      </c>
      <c r="CT1931" s="57"/>
      <c r="CU1931" s="53"/>
      <c r="CW1931" s="53"/>
      <c r="CX1931" s="53"/>
      <c r="CY1931" s="39" t="s">
        <v>451</v>
      </c>
      <c r="CZ1931" s="53">
        <v>0.1</v>
      </c>
      <c r="DA1931" s="54" t="s">
        <v>2046</v>
      </c>
      <c r="DB1931" s="53"/>
      <c r="DC1931" s="53">
        <v>0.12</v>
      </c>
      <c r="DD1931" s="54" t="s">
        <v>1397</v>
      </c>
      <c r="DE1931" s="53"/>
      <c r="DF1931" s="53" t="s">
        <v>972</v>
      </c>
      <c r="DG1931" s="252">
        <v>38883</v>
      </c>
      <c r="DH1931" s="187"/>
      <c r="DI1931" s="53">
        <v>17.5</v>
      </c>
      <c r="DJ1931" s="53" t="s">
        <v>1390</v>
      </c>
      <c r="DK1931" s="53">
        <v>2.44</v>
      </c>
      <c r="DL1931" s="53" t="s">
        <v>1390</v>
      </c>
      <c r="DM1931" s="39" t="s">
        <v>451</v>
      </c>
      <c r="DN1931" s="53">
        <v>32</v>
      </c>
      <c r="DO1931" s="188" t="s">
        <v>1396</v>
      </c>
      <c r="DP1931" s="53"/>
      <c r="DQ1931" s="53">
        <v>5</v>
      </c>
      <c r="DR1931" s="112" t="s">
        <v>2044</v>
      </c>
      <c r="DS1931" s="53"/>
      <c r="DT1931" s="53"/>
      <c r="DU1931" s="53"/>
      <c r="DV1931" s="53"/>
      <c r="DW1931" s="53"/>
      <c r="DX1931" s="53"/>
      <c r="DY1931" s="53"/>
      <c r="DZ1931" s="53"/>
      <c r="EA1931" s="53"/>
      <c r="EB1931" s="53"/>
    </row>
    <row r="1932" spans="1:132" s="39" customFormat="1" x14ac:dyDescent="0.2">
      <c r="A1932" s="44" t="str">
        <f t="shared" si="775"/>
        <v>SCM - Cortlandville</v>
      </c>
      <c r="B1932" s="44" t="str">
        <f t="shared" si="774"/>
        <v>Trichloroethylene</v>
      </c>
      <c r="C1932" s="38" t="s">
        <v>2587</v>
      </c>
      <c r="D1932" s="38" t="str">
        <f t="shared" si="791"/>
        <v>GP</v>
      </c>
      <c r="E1932" s="44" t="s">
        <v>373</v>
      </c>
      <c r="F1932" s="155" t="str">
        <f t="shared" si="777"/>
        <v>712006-H-029</v>
      </c>
      <c r="G1932" s="44" t="str">
        <f t="shared" si="776"/>
        <v>Residential</v>
      </c>
      <c r="H1932" s="44" t="str">
        <f t="shared" si="769"/>
        <v>Basement</v>
      </c>
      <c r="I1932" s="38" t="str">
        <f t="shared" si="783"/>
        <v>Y</v>
      </c>
      <c r="J1932" s="38" t="str">
        <f t="shared" si="784"/>
        <v>Y</v>
      </c>
      <c r="K1932" s="38" t="str">
        <f t="shared" si="781"/>
        <v>Y</v>
      </c>
      <c r="L1932" s="44"/>
      <c r="M1932" s="38" t="str">
        <f t="shared" si="789"/>
        <v>Y</v>
      </c>
      <c r="N1932" s="38" t="str">
        <f t="shared" si="790"/>
        <v>Y</v>
      </c>
      <c r="O1932" s="38" t="str">
        <f t="shared" si="792"/>
        <v>Y</v>
      </c>
      <c r="P1932" s="44"/>
      <c r="Q1932" s="38" t="str">
        <f>IF(DR1932="","",IF(DR1932="y","Y","n"))</f>
        <v>n</v>
      </c>
      <c r="R1932" s="38" t="str">
        <f>IF(AK1932="","",IF(AN1932="","Y",IF(AK1932&gt;AN1932*$R$38,"Y","n")))</f>
        <v>n</v>
      </c>
      <c r="S1932" s="38" t="str">
        <f>IF(AK1932="","",IF(Q1932="N","n","Y"))</f>
        <v>n</v>
      </c>
      <c r="T1932" s="44"/>
      <c r="U1932" s="44"/>
      <c r="V1932" s="44"/>
      <c r="W1932" s="44"/>
      <c r="X1932" s="44"/>
      <c r="Y1932" s="38" t="str">
        <f t="shared" si="770"/>
        <v>Y</v>
      </c>
      <c r="Z1932" s="38" t="str">
        <f t="shared" si="771"/>
        <v>n</v>
      </c>
      <c r="AA1932" s="38" t="str">
        <f t="shared" si="797"/>
        <v>Y</v>
      </c>
      <c r="AC1932" s="59">
        <v>59</v>
      </c>
      <c r="AD1932" s="204">
        <v>7.1186440677966098E-3</v>
      </c>
      <c r="AE1932" s="38">
        <v>1</v>
      </c>
      <c r="AF1932" s="38">
        <v>0</v>
      </c>
      <c r="AG1932" s="125">
        <f t="shared" si="786"/>
        <v>14.5</v>
      </c>
      <c r="AH1932" s="39">
        <v>11</v>
      </c>
      <c r="AI1932" s="123">
        <f t="shared" si="787"/>
        <v>3138.5015118633728</v>
      </c>
      <c r="AJ1932" s="40">
        <f t="shared" si="793"/>
        <v>59</v>
      </c>
      <c r="AK1932" s="47">
        <f>IF(DO1932="","",IF(DO1932="mg/m3",1000*DN1932,IF(DO1932="ppbv",DN1932*INDEX(ppbv_ug_m3,MATCH(BS1932,ChemName,0)),DN1932)))</f>
        <v>5</v>
      </c>
      <c r="AL1932" s="40"/>
      <c r="AM1932" s="40">
        <f t="shared" si="778"/>
        <v>0.42</v>
      </c>
      <c r="AN1932" s="39">
        <f t="shared" si="772"/>
        <v>0.5</v>
      </c>
      <c r="AO1932" s="204">
        <f t="shared" si="788"/>
        <v>1.3382182497361297E-4</v>
      </c>
      <c r="AP1932" s="204">
        <f t="shared" si="794"/>
        <v>7.1186440677966098E-3</v>
      </c>
      <c r="AQ1932" s="204">
        <f>IF(AK1932="","",AM1932/AK1932)</f>
        <v>8.3999999999999991E-2</v>
      </c>
      <c r="AR1932" s="45"/>
      <c r="AS1932" s="115">
        <f t="shared" si="779"/>
        <v>1</v>
      </c>
      <c r="AT1932" s="115">
        <f t="shared" si="780"/>
        <v>0</v>
      </c>
      <c r="AU1932" s="115">
        <f t="shared" si="795"/>
        <v>1</v>
      </c>
      <c r="AV1932" s="115">
        <f t="shared" si="796"/>
        <v>0</v>
      </c>
      <c r="AW1932" s="39">
        <f>IF(AQ1932="","",IF(DR1932="Y",1,0))</f>
        <v>0</v>
      </c>
      <c r="AX1932" s="39">
        <f>IF(AQ1932="","",IF(DR1932="n",1,0))</f>
        <v>1</v>
      </c>
      <c r="AY1932" s="115"/>
      <c r="AZ1932" s="115"/>
      <c r="BA1932" s="51" t="s">
        <v>1020</v>
      </c>
      <c r="BB1932" s="52" t="s">
        <v>1021</v>
      </c>
      <c r="BC1932" s="38" t="s">
        <v>2629</v>
      </c>
      <c r="BD1932" s="53"/>
      <c r="BE1932" s="37" t="s">
        <v>1375</v>
      </c>
      <c r="BF1932" s="53"/>
      <c r="BG1932" s="53" t="s">
        <v>2746</v>
      </c>
      <c r="BH1932" s="205" t="s">
        <v>2746</v>
      </c>
      <c r="BI1932" s="54" t="s">
        <v>1024</v>
      </c>
      <c r="BJ1932" s="52" t="s">
        <v>533</v>
      </c>
      <c r="BK1932" s="54" t="s">
        <v>573</v>
      </c>
      <c r="BL1932" s="53">
        <v>1.5</v>
      </c>
      <c r="BM1932" s="53" t="s">
        <v>1390</v>
      </c>
      <c r="BN1932" s="53">
        <v>3.5292000000000003</v>
      </c>
      <c r="BO1932" s="53" t="s">
        <v>1390</v>
      </c>
      <c r="BP1932" s="48" t="s">
        <v>1406</v>
      </c>
      <c r="BQ1932" s="53"/>
      <c r="BR1932" s="53"/>
      <c r="BS1932" s="54" t="s">
        <v>1393</v>
      </c>
      <c r="BT1932" s="52" t="s">
        <v>573</v>
      </c>
      <c r="BU1932" s="52"/>
      <c r="BV1932" s="52"/>
      <c r="BW1932" s="250">
        <v>38791</v>
      </c>
      <c r="BX1932" s="250"/>
      <c r="BY1932" s="37" t="s">
        <v>451</v>
      </c>
      <c r="BZ1932" s="55">
        <v>0.42</v>
      </c>
      <c r="CA1932" s="54" t="s">
        <v>1396</v>
      </c>
      <c r="CB1932" s="53"/>
      <c r="CC1932" s="53">
        <v>0.21</v>
      </c>
      <c r="CD1932" s="112" t="s">
        <v>1397</v>
      </c>
      <c r="CE1932" s="53" t="s">
        <v>2747</v>
      </c>
      <c r="CF1932" s="53"/>
      <c r="CG1932" s="250">
        <v>38791</v>
      </c>
      <c r="CH1932" s="56"/>
      <c r="CI1932" s="53"/>
      <c r="CJ1932" s="53"/>
      <c r="CK1932" s="53"/>
      <c r="CL1932" s="55">
        <v>59</v>
      </c>
      <c r="CM1932" s="53" t="s">
        <v>1396</v>
      </c>
      <c r="CN1932" s="53"/>
      <c r="CO1932" s="53">
        <v>0.86</v>
      </c>
      <c r="CP1932" s="53" t="s">
        <v>1397</v>
      </c>
      <c r="CQ1932" s="53" t="s">
        <v>2748</v>
      </c>
      <c r="CR1932" s="54" t="s">
        <v>1288</v>
      </c>
      <c r="CS1932" s="252">
        <v>38972</v>
      </c>
      <c r="CT1932" s="57"/>
      <c r="CU1932" s="53"/>
      <c r="CW1932" s="53"/>
      <c r="CX1932" s="53"/>
      <c r="CY1932" s="39" t="s">
        <v>451</v>
      </c>
      <c r="CZ1932" s="53">
        <v>14.5</v>
      </c>
      <c r="DA1932" s="54" t="s">
        <v>2046</v>
      </c>
      <c r="DB1932" s="53"/>
      <c r="DC1932" s="53">
        <v>0.12</v>
      </c>
      <c r="DD1932" s="54" t="s">
        <v>1397</v>
      </c>
      <c r="DE1932" s="53"/>
      <c r="DF1932" s="53" t="s">
        <v>974</v>
      </c>
      <c r="DG1932" s="252">
        <v>38883</v>
      </c>
      <c r="DH1932" s="187"/>
      <c r="DI1932" s="53">
        <v>22</v>
      </c>
      <c r="DJ1932" s="53" t="s">
        <v>1390</v>
      </c>
      <c r="DK1932" s="53">
        <v>2.44</v>
      </c>
      <c r="DL1932" s="53" t="s">
        <v>1390</v>
      </c>
      <c r="DM1932" s="39" t="s">
        <v>451</v>
      </c>
      <c r="DN1932" s="53">
        <v>5</v>
      </c>
      <c r="DO1932" s="188" t="s">
        <v>1396</v>
      </c>
      <c r="DP1932" s="53"/>
      <c r="DQ1932" s="53">
        <v>5</v>
      </c>
      <c r="DR1932" s="112" t="s">
        <v>541</v>
      </c>
      <c r="DS1932" s="53"/>
      <c r="DT1932" s="53"/>
      <c r="DU1932" s="53"/>
      <c r="DV1932" s="53"/>
      <c r="DW1932" s="53"/>
      <c r="DX1932" s="53"/>
      <c r="DY1932" s="53"/>
      <c r="DZ1932" s="53"/>
      <c r="EA1932" s="53"/>
      <c r="EB1932" s="53"/>
    </row>
    <row r="1933" spans="1:132" s="372" customFormat="1" hidden="1" x14ac:dyDescent="0.2">
      <c r="A1933" s="384" t="str">
        <f t="shared" si="775"/>
        <v>SCM - Cortlandville</v>
      </c>
      <c r="B1933" s="384" t="str">
        <f t="shared" si="774"/>
        <v>Trichloroethylene</v>
      </c>
      <c r="C1933" s="385" t="s">
        <v>2587</v>
      </c>
      <c r="D1933" s="385" t="str">
        <f t="shared" si="791"/>
        <v>GM</v>
      </c>
      <c r="E1933" s="384" t="s">
        <v>373</v>
      </c>
      <c r="F1933" s="517" t="str">
        <f t="shared" si="777"/>
        <v>712006-H-033</v>
      </c>
      <c r="G1933" s="384" t="str">
        <f t="shared" si="776"/>
        <v>Residential</v>
      </c>
      <c r="H1933" s="384" t="str">
        <f t="shared" si="769"/>
        <v>Basement</v>
      </c>
      <c r="I1933" s="385" t="str">
        <f t="shared" si="783"/>
        <v>Y</v>
      </c>
      <c r="J1933" s="385" t="str">
        <f t="shared" si="784"/>
        <v>n</v>
      </c>
      <c r="K1933" s="385" t="str">
        <f t="shared" si="781"/>
        <v>Y</v>
      </c>
      <c r="L1933" s="384"/>
      <c r="M1933" s="385" t="str">
        <f t="shared" si="789"/>
        <v>Y</v>
      </c>
      <c r="N1933" s="385" t="str">
        <f t="shared" si="790"/>
        <v>n</v>
      </c>
      <c r="O1933" s="385" t="str">
        <f t="shared" si="792"/>
        <v>Y</v>
      </c>
      <c r="P1933" s="384"/>
      <c r="Q1933" s="385" t="str">
        <f>IF(DR1933="","",IF(DR1933="y","Y","n"))</f>
        <v>Y</v>
      </c>
      <c r="R1933" s="385" t="str">
        <f>IF(AK1933="","",IF(AN1933="","Y",IF(AK1933&gt;AN1933*$R$38,"Y","n")))</f>
        <v>Y</v>
      </c>
      <c r="S1933" s="385" t="str">
        <f>IF(AK1933="","",IF(Q1933="N","n","Y"))</f>
        <v>Y</v>
      </c>
      <c r="T1933" s="384"/>
      <c r="U1933" s="384"/>
      <c r="V1933" s="384"/>
      <c r="W1933" s="384"/>
      <c r="X1933" s="384"/>
      <c r="Y1933" s="385" t="str">
        <f t="shared" si="770"/>
        <v>Y</v>
      </c>
      <c r="Z1933" s="385" t="str">
        <f t="shared" si="771"/>
        <v>Y</v>
      </c>
      <c r="AA1933" s="385" t="str">
        <f t="shared" si="797"/>
        <v>Y</v>
      </c>
      <c r="AC1933" s="389">
        <v>23</v>
      </c>
      <c r="AD1933" s="390">
        <v>0.35217391304347823</v>
      </c>
      <c r="AE1933" s="385">
        <v>1</v>
      </c>
      <c r="AF1933" s="385">
        <v>0</v>
      </c>
      <c r="AG1933" s="391">
        <f t="shared" si="786"/>
        <v>1</v>
      </c>
      <c r="AH1933" s="372">
        <v>11</v>
      </c>
      <c r="AI1933" s="392">
        <f t="shared" si="787"/>
        <v>216.44838012850846</v>
      </c>
      <c r="AJ1933" s="394">
        <f t="shared" si="793"/>
        <v>23</v>
      </c>
      <c r="AK1933" s="404">
        <f>IF(DO1933="","",IF(DO1933="mg/m3",1000*DN1933,IF(DO1933="ppbv",DN1933*INDEX(ppbv_ug_m3,MATCH(BS1933,ChemName,0)),DN1933)))</f>
        <v>68</v>
      </c>
      <c r="AL1933" s="394"/>
      <c r="AM1933" s="394">
        <f t="shared" si="778"/>
        <v>8.1</v>
      </c>
      <c r="AN1933" s="372">
        <f t="shared" si="772"/>
        <v>0.5</v>
      </c>
      <c r="AO1933" s="390">
        <f t="shared" si="788"/>
        <v>3.7422317483692485E-2</v>
      </c>
      <c r="AP1933" s="390">
        <f t="shared" si="794"/>
        <v>0.35217391304347823</v>
      </c>
      <c r="AQ1933" s="390">
        <f>IF(AK1933="","",AM1933/AK1933)</f>
        <v>0.11911764705882352</v>
      </c>
      <c r="AR1933" s="439"/>
      <c r="AS1933" s="396">
        <f t="shared" si="779"/>
        <v>1</v>
      </c>
      <c r="AT1933" s="396">
        <f t="shared" si="780"/>
        <v>0</v>
      </c>
      <c r="AU1933" s="396">
        <f t="shared" si="795"/>
        <v>1</v>
      </c>
      <c r="AV1933" s="396">
        <f t="shared" si="796"/>
        <v>0</v>
      </c>
      <c r="AW1933" s="372">
        <f>IF(AQ1933="","",IF(DR1933="Y",1,0))</f>
        <v>1</v>
      </c>
      <c r="AX1933" s="372">
        <f>IF(AQ1933="","",IF(DR1933="n",1,0))</f>
        <v>0</v>
      </c>
      <c r="AY1933" s="396"/>
      <c r="AZ1933" s="396"/>
      <c r="BA1933" s="500" t="s">
        <v>1020</v>
      </c>
      <c r="BB1933" s="501" t="s">
        <v>1021</v>
      </c>
      <c r="BC1933" s="385" t="s">
        <v>2628</v>
      </c>
      <c r="BD1933" s="502"/>
      <c r="BE1933" s="303" t="s">
        <v>1375</v>
      </c>
      <c r="BF1933" s="502"/>
      <c r="BG1933" s="502" t="s">
        <v>2752</v>
      </c>
      <c r="BH1933" s="503" t="s">
        <v>2752</v>
      </c>
      <c r="BI1933" s="504" t="s">
        <v>1024</v>
      </c>
      <c r="BJ1933" s="501" t="s">
        <v>533</v>
      </c>
      <c r="BK1933" s="504" t="s">
        <v>573</v>
      </c>
      <c r="BL1933" s="502">
        <v>1.5</v>
      </c>
      <c r="BM1933" s="502" t="s">
        <v>1390</v>
      </c>
      <c r="BN1933" s="502">
        <v>0.78600000000000003</v>
      </c>
      <c r="BO1933" s="502" t="s">
        <v>1390</v>
      </c>
      <c r="BP1933" s="398" t="s">
        <v>1406</v>
      </c>
      <c r="BQ1933" s="502"/>
      <c r="BR1933" s="502" t="s">
        <v>2753</v>
      </c>
      <c r="BS1933" s="504" t="s">
        <v>1393</v>
      </c>
      <c r="BT1933" s="501" t="s">
        <v>573</v>
      </c>
      <c r="BU1933" s="501"/>
      <c r="BV1933" s="501"/>
      <c r="BW1933" s="509">
        <v>38797</v>
      </c>
      <c r="BX1933" s="509"/>
      <c r="BY1933" s="303" t="s">
        <v>451</v>
      </c>
      <c r="BZ1933" s="511">
        <v>8.1</v>
      </c>
      <c r="CA1933" s="504" t="s">
        <v>1396</v>
      </c>
      <c r="CB1933" s="502"/>
      <c r="CC1933" s="502">
        <v>0.21</v>
      </c>
      <c r="CD1933" s="508" t="s">
        <v>1397</v>
      </c>
      <c r="CE1933" s="502" t="s">
        <v>2754</v>
      </c>
      <c r="CF1933" s="502"/>
      <c r="CG1933" s="509">
        <v>38797</v>
      </c>
      <c r="CH1933" s="510"/>
      <c r="CI1933" s="502"/>
      <c r="CJ1933" s="502"/>
      <c r="CK1933" s="502"/>
      <c r="CL1933" s="511">
        <v>23</v>
      </c>
      <c r="CM1933" s="502" t="s">
        <v>1396</v>
      </c>
      <c r="CN1933" s="502"/>
      <c r="CO1933" s="502">
        <v>0.86</v>
      </c>
      <c r="CP1933" s="502" t="s">
        <v>1397</v>
      </c>
      <c r="CQ1933" s="502" t="s">
        <v>2755</v>
      </c>
      <c r="CR1933" s="504" t="s">
        <v>1288</v>
      </c>
      <c r="CS1933" s="512">
        <v>38972</v>
      </c>
      <c r="CT1933" s="513"/>
      <c r="CU1933" s="502"/>
      <c r="CW1933" s="502"/>
      <c r="CX1933" s="502"/>
      <c r="CY1933" s="372" t="s">
        <v>451</v>
      </c>
      <c r="CZ1933" s="502">
        <v>1</v>
      </c>
      <c r="DA1933" s="504" t="s">
        <v>2046</v>
      </c>
      <c r="DB1933" s="502"/>
      <c r="DC1933" s="502">
        <v>0.12</v>
      </c>
      <c r="DD1933" s="504" t="s">
        <v>1397</v>
      </c>
      <c r="DE1933" s="502"/>
      <c r="DF1933" s="502" t="s">
        <v>975</v>
      </c>
      <c r="DG1933" s="512">
        <v>38883</v>
      </c>
      <c r="DH1933" s="516"/>
      <c r="DI1933" s="502">
        <v>36.25</v>
      </c>
      <c r="DJ1933" s="502" t="s">
        <v>1390</v>
      </c>
      <c r="DK1933" s="502">
        <v>2.44</v>
      </c>
      <c r="DL1933" s="502" t="s">
        <v>1390</v>
      </c>
      <c r="DM1933" s="372" t="s">
        <v>451</v>
      </c>
      <c r="DN1933" s="502">
        <v>68</v>
      </c>
      <c r="DO1933" s="504" t="s">
        <v>1396</v>
      </c>
      <c r="DP1933" s="502"/>
      <c r="DQ1933" s="502">
        <v>5</v>
      </c>
      <c r="DR1933" s="508" t="s">
        <v>2044</v>
      </c>
      <c r="DS1933" s="502"/>
      <c r="DT1933" s="502"/>
      <c r="DU1933" s="502"/>
      <c r="DV1933" s="502"/>
      <c r="DW1933" s="502"/>
      <c r="DX1933" s="502"/>
      <c r="DY1933" s="502"/>
      <c r="DZ1933" s="502"/>
      <c r="EA1933" s="502"/>
      <c r="EB1933" s="502"/>
    </row>
    <row r="1934" spans="1:132" s="39" customFormat="1" hidden="1" x14ac:dyDescent="0.2">
      <c r="A1934" s="44" t="str">
        <f t="shared" si="775"/>
        <v>SCM - Cortlandville</v>
      </c>
      <c r="B1934" s="44" t="str">
        <f t="shared" si="774"/>
        <v>Trichloroethylene</v>
      </c>
      <c r="C1934" s="38" t="s">
        <v>2587</v>
      </c>
      <c r="D1934" s="38" t="str">
        <f t="shared" si="791"/>
        <v>GM</v>
      </c>
      <c r="E1934" s="44" t="s">
        <v>373</v>
      </c>
      <c r="F1934" s="155" t="str">
        <f t="shared" si="777"/>
        <v>712006-H-034</v>
      </c>
      <c r="G1934" s="44" t="str">
        <f t="shared" si="776"/>
        <v>Residential</v>
      </c>
      <c r="H1934" s="44" t="str">
        <f t="shared" si="769"/>
        <v>Basement</v>
      </c>
      <c r="I1934" s="38" t="str">
        <f t="shared" si="783"/>
        <v>Y</v>
      </c>
      <c r="J1934" s="38" t="str">
        <f t="shared" si="784"/>
        <v>Y</v>
      </c>
      <c r="K1934" s="38" t="str">
        <f t="shared" si="781"/>
        <v>Y</v>
      </c>
      <c r="L1934" s="44"/>
      <c r="M1934" s="38" t="str">
        <f t="shared" si="789"/>
        <v>Y</v>
      </c>
      <c r="N1934" s="38" t="str">
        <f t="shared" si="790"/>
        <v>n</v>
      </c>
      <c r="O1934" s="38" t="str">
        <f t="shared" si="792"/>
        <v>Y</v>
      </c>
      <c r="P1934" s="44"/>
      <c r="Q1934" s="38" t="str">
        <f>IF(DR1934="","",IF(DR1934="y","Y","n"))</f>
        <v>n</v>
      </c>
      <c r="R1934" s="38" t="str">
        <f>IF(AK1934="","",IF(AN1934="","Y",IF(AK1934&gt;AN1934*$R$38,"Y","n")))</f>
        <v>n</v>
      </c>
      <c r="S1934" s="38" t="str">
        <f>IF(AK1934="","",IF(Q1934="N","n","Y"))</f>
        <v>n</v>
      </c>
      <c r="T1934" s="44"/>
      <c r="U1934" s="44"/>
      <c r="V1934" s="44"/>
      <c r="W1934" s="44"/>
      <c r="X1934" s="44"/>
      <c r="Y1934" s="38" t="str">
        <f t="shared" si="770"/>
        <v>Y</v>
      </c>
      <c r="Z1934" s="38" t="str">
        <f t="shared" si="771"/>
        <v>n</v>
      </c>
      <c r="AA1934" s="38" t="str">
        <f t="shared" si="797"/>
        <v>Y</v>
      </c>
      <c r="AC1934" s="59">
        <v>2.2999999999999998</v>
      </c>
      <c r="AD1934" s="204">
        <v>0.2</v>
      </c>
      <c r="AE1934" s="38">
        <v>1</v>
      </c>
      <c r="AF1934" s="38">
        <v>0</v>
      </c>
      <c r="AG1934" s="125">
        <f t="shared" si="786"/>
        <v>14</v>
      </c>
      <c r="AH1934" s="39">
        <v>11</v>
      </c>
      <c r="AI1934" s="123">
        <f t="shared" si="787"/>
        <v>3030.2773217991185</v>
      </c>
      <c r="AJ1934" s="40">
        <f t="shared" si="793"/>
        <v>2.2999999999999998</v>
      </c>
      <c r="AK1934" s="47">
        <f>IF(DO1934="","",IF(DO1934="mg/m3",1000*DN1934,IF(DO1934="ppbv",DN1934*INDEX(ppbv_ug_m3,MATCH(BS1934,ChemName,0)),DN1934)))</f>
        <v>5</v>
      </c>
      <c r="AL1934" s="40"/>
      <c r="AM1934" s="40">
        <f t="shared" si="778"/>
        <v>0.46</v>
      </c>
      <c r="AN1934" s="39">
        <f t="shared" si="772"/>
        <v>0.5</v>
      </c>
      <c r="AO1934" s="204">
        <f t="shared" si="788"/>
        <v>1.5180128785272087E-4</v>
      </c>
      <c r="AP1934" s="204">
        <f t="shared" si="794"/>
        <v>0.2</v>
      </c>
      <c r="AQ1934" s="204">
        <f>IF(AK1934="","",AM1934/AK1934)</f>
        <v>9.1999999999999998E-2</v>
      </c>
      <c r="AR1934" s="45"/>
      <c r="AS1934" s="115">
        <f t="shared" si="779"/>
        <v>1</v>
      </c>
      <c r="AT1934" s="115">
        <f t="shared" si="780"/>
        <v>0</v>
      </c>
      <c r="AU1934" s="115">
        <f t="shared" si="795"/>
        <v>1</v>
      </c>
      <c r="AV1934" s="115">
        <f t="shared" si="796"/>
        <v>0</v>
      </c>
      <c r="AW1934" s="39">
        <f>IF(AQ1934="","",IF(DR1934="Y",1,0))</f>
        <v>0</v>
      </c>
      <c r="AX1934" s="39">
        <f>IF(AQ1934="","",IF(DR1934="n",1,0))</f>
        <v>1</v>
      </c>
      <c r="AY1934" s="115"/>
      <c r="AZ1934" s="115"/>
      <c r="BA1934" s="51" t="s">
        <v>1020</v>
      </c>
      <c r="BB1934" s="52" t="s">
        <v>1021</v>
      </c>
      <c r="BC1934" s="38" t="s">
        <v>2628</v>
      </c>
      <c r="BD1934" s="53"/>
      <c r="BE1934" s="37" t="s">
        <v>1375</v>
      </c>
      <c r="BF1934" s="53"/>
      <c r="BG1934" s="53" t="s">
        <v>2756</v>
      </c>
      <c r="BH1934" s="205" t="s">
        <v>2756</v>
      </c>
      <c r="BI1934" s="54" t="s">
        <v>1024</v>
      </c>
      <c r="BJ1934" s="52" t="s">
        <v>533</v>
      </c>
      <c r="BK1934" s="54" t="s">
        <v>573</v>
      </c>
      <c r="BL1934" s="53">
        <v>1.5</v>
      </c>
      <c r="BM1934" s="53" t="s">
        <v>1390</v>
      </c>
      <c r="BN1934" s="53">
        <v>3.3768000000000002</v>
      </c>
      <c r="BO1934" s="53" t="s">
        <v>1390</v>
      </c>
      <c r="BP1934" s="48" t="s">
        <v>1406</v>
      </c>
      <c r="BQ1934" s="53"/>
      <c r="BR1934" s="53"/>
      <c r="BS1934" s="54" t="s">
        <v>1393</v>
      </c>
      <c r="BT1934" s="52" t="s">
        <v>573</v>
      </c>
      <c r="BU1934" s="52"/>
      <c r="BV1934" s="52"/>
      <c r="BW1934" s="250">
        <v>38797</v>
      </c>
      <c r="BX1934" s="250"/>
      <c r="BY1934" s="37" t="s">
        <v>451</v>
      </c>
      <c r="BZ1934" s="55">
        <v>0.46</v>
      </c>
      <c r="CA1934" s="54" t="s">
        <v>1396</v>
      </c>
      <c r="CB1934" s="53"/>
      <c r="CC1934" s="53">
        <v>0.21</v>
      </c>
      <c r="CD1934" s="112" t="s">
        <v>1397</v>
      </c>
      <c r="CE1934" s="53" t="s">
        <v>2757</v>
      </c>
      <c r="CF1934" s="53"/>
      <c r="CG1934" s="250">
        <v>38797</v>
      </c>
      <c r="CH1934" s="56"/>
      <c r="CI1934" s="53"/>
      <c r="CJ1934" s="53"/>
      <c r="CK1934" s="53"/>
      <c r="CL1934" s="55">
        <v>2.2999999999999998</v>
      </c>
      <c r="CM1934" s="53" t="s">
        <v>1396</v>
      </c>
      <c r="CN1934" s="53"/>
      <c r="CO1934" s="53">
        <v>1.3</v>
      </c>
      <c r="CP1934" s="53" t="s">
        <v>1397</v>
      </c>
      <c r="CQ1934" s="53" t="s">
        <v>2758</v>
      </c>
      <c r="CR1934" s="54" t="s">
        <v>1288</v>
      </c>
      <c r="CS1934" s="252">
        <v>38972</v>
      </c>
      <c r="CT1934" s="57"/>
      <c r="CU1934" s="53"/>
      <c r="CW1934" s="53"/>
      <c r="CX1934" s="53"/>
      <c r="CY1934" s="39" t="s">
        <v>451</v>
      </c>
      <c r="CZ1934" s="53">
        <v>14</v>
      </c>
      <c r="DA1934" s="54" t="s">
        <v>2046</v>
      </c>
      <c r="DB1934" s="53"/>
      <c r="DC1934" s="53">
        <v>0.12</v>
      </c>
      <c r="DD1934" s="54" t="s">
        <v>1397</v>
      </c>
      <c r="DE1934" s="53"/>
      <c r="DF1934" s="53" t="s">
        <v>971</v>
      </c>
      <c r="DG1934" s="252">
        <v>38883</v>
      </c>
      <c r="DH1934" s="187"/>
      <c r="DI1934" s="53">
        <v>32.5</v>
      </c>
      <c r="DJ1934" s="53" t="s">
        <v>1390</v>
      </c>
      <c r="DK1934" s="53">
        <v>2.44</v>
      </c>
      <c r="DL1934" s="53" t="s">
        <v>1390</v>
      </c>
      <c r="DM1934" s="39" t="s">
        <v>451</v>
      </c>
      <c r="DN1934" s="53">
        <v>5</v>
      </c>
      <c r="DO1934" s="188" t="s">
        <v>1396</v>
      </c>
      <c r="DP1934" s="53"/>
      <c r="DQ1934" s="53">
        <v>5</v>
      </c>
      <c r="DR1934" s="112" t="s">
        <v>541</v>
      </c>
      <c r="DS1934" s="53"/>
      <c r="DT1934" s="53"/>
      <c r="DU1934" s="53"/>
      <c r="DV1934" s="53"/>
      <c r="DW1934" s="53"/>
      <c r="DX1934" s="53"/>
      <c r="DY1934" s="53"/>
      <c r="DZ1934" s="53"/>
      <c r="EA1934" s="53"/>
      <c r="EB1934" s="53"/>
    </row>
    <row r="1935" spans="1:132" s="372" customFormat="1" hidden="1" x14ac:dyDescent="0.2">
      <c r="A1935" s="384" t="str">
        <f t="shared" si="775"/>
        <v>SCM - Cortlandville</v>
      </c>
      <c r="B1935" s="384" t="str">
        <f t="shared" si="774"/>
        <v>Trichloroethylene</v>
      </c>
      <c r="C1935" s="385" t="s">
        <v>2587</v>
      </c>
      <c r="D1935" s="385" t="str">
        <f t="shared" si="791"/>
        <v>GM</v>
      </c>
      <c r="E1935" s="384" t="s">
        <v>373</v>
      </c>
      <c r="F1935" s="386" t="str">
        <f t="shared" si="777"/>
        <v>712006-H-038</v>
      </c>
      <c r="G1935" s="384" t="str">
        <f t="shared" si="776"/>
        <v>Residential</v>
      </c>
      <c r="H1935" s="384" t="str">
        <f t="shared" si="769"/>
        <v>Basement</v>
      </c>
      <c r="I1935" s="385" t="str">
        <f t="shared" si="783"/>
        <v>Y</v>
      </c>
      <c r="J1935" s="385" t="str">
        <f t="shared" si="784"/>
        <v>Y</v>
      </c>
      <c r="K1935" s="385" t="str">
        <f t="shared" si="781"/>
        <v>Y</v>
      </c>
      <c r="L1935" s="384"/>
      <c r="M1935" s="385" t="str">
        <f t="shared" si="789"/>
        <v>Y</v>
      </c>
      <c r="N1935" s="385" t="str">
        <f t="shared" si="790"/>
        <v>n</v>
      </c>
      <c r="O1935" s="385" t="str">
        <f t="shared" si="792"/>
        <v>Y</v>
      </c>
      <c r="P1935" s="384"/>
      <c r="Q1935" s="384"/>
      <c r="R1935" s="384"/>
      <c r="S1935" s="384"/>
      <c r="T1935" s="384"/>
      <c r="U1935" s="384"/>
      <c r="V1935" s="384"/>
      <c r="W1935" s="384"/>
      <c r="X1935" s="384"/>
      <c r="Y1935" s="385" t="str">
        <f t="shared" si="770"/>
        <v>Y</v>
      </c>
      <c r="Z1935" s="385" t="str">
        <f t="shared" si="771"/>
        <v>Y</v>
      </c>
      <c r="AA1935" s="385" t="str">
        <f t="shared" si="797"/>
        <v>Y</v>
      </c>
      <c r="AC1935" s="389">
        <v>16</v>
      </c>
      <c r="AD1935" s="390">
        <v>0.20624999999999999</v>
      </c>
      <c r="AE1935" s="385">
        <v>1</v>
      </c>
      <c r="AF1935" s="385">
        <v>0</v>
      </c>
      <c r="AG1935" s="391">
        <f t="shared" si="786"/>
        <v>13</v>
      </c>
      <c r="AH1935" s="372">
        <v>11</v>
      </c>
      <c r="AI1935" s="392">
        <f t="shared" si="787"/>
        <v>2813.8289416706098</v>
      </c>
      <c r="AJ1935" s="394">
        <f t="shared" si="793"/>
        <v>16</v>
      </c>
      <c r="AK1935" s="394"/>
      <c r="AL1935" s="394"/>
      <c r="AM1935" s="394">
        <f t="shared" si="778"/>
        <v>3.3</v>
      </c>
      <c r="AN1935" s="372">
        <f t="shared" si="772"/>
        <v>0.5</v>
      </c>
      <c r="AO1935" s="390">
        <f t="shared" si="788"/>
        <v>1.1727791804006192E-3</v>
      </c>
      <c r="AP1935" s="390">
        <f t="shared" si="794"/>
        <v>0.20624999999999999</v>
      </c>
      <c r="AQ1935" s="439"/>
      <c r="AR1935" s="439"/>
      <c r="AS1935" s="396">
        <f t="shared" si="779"/>
        <v>1</v>
      </c>
      <c r="AT1935" s="396">
        <f t="shared" si="780"/>
        <v>0</v>
      </c>
      <c r="AU1935" s="396">
        <f t="shared" si="795"/>
        <v>1</v>
      </c>
      <c r="AV1935" s="396">
        <f t="shared" si="796"/>
        <v>0</v>
      </c>
      <c r="AY1935" s="396"/>
      <c r="AZ1935" s="396"/>
      <c r="BA1935" s="500" t="s">
        <v>1020</v>
      </c>
      <c r="BB1935" s="501" t="s">
        <v>1021</v>
      </c>
      <c r="BC1935" s="385" t="s">
        <v>2628</v>
      </c>
      <c r="BD1935" s="502"/>
      <c r="BE1935" s="303" t="s">
        <v>1375</v>
      </c>
      <c r="BF1935" s="502"/>
      <c r="BG1935" s="502" t="s">
        <v>2765</v>
      </c>
      <c r="BH1935" s="503" t="s">
        <v>2765</v>
      </c>
      <c r="BI1935" s="504" t="s">
        <v>1024</v>
      </c>
      <c r="BJ1935" s="501" t="s">
        <v>533</v>
      </c>
      <c r="BK1935" s="504" t="s">
        <v>573</v>
      </c>
      <c r="BL1935" s="502">
        <v>1.5</v>
      </c>
      <c r="BM1935" s="502" t="s">
        <v>1390</v>
      </c>
      <c r="BN1935" s="502">
        <v>1.8528000000000002</v>
      </c>
      <c r="BO1935" s="502" t="s">
        <v>1390</v>
      </c>
      <c r="BP1935" s="398" t="s">
        <v>1406</v>
      </c>
      <c r="BQ1935" s="502"/>
      <c r="BR1935" s="502"/>
      <c r="BS1935" s="504" t="s">
        <v>1393</v>
      </c>
      <c r="BT1935" s="501" t="s">
        <v>573</v>
      </c>
      <c r="BU1935" s="501"/>
      <c r="BV1935" s="501"/>
      <c r="BW1935" s="509">
        <v>38798</v>
      </c>
      <c r="BX1935" s="509"/>
      <c r="BY1935" s="303" t="s">
        <v>451</v>
      </c>
      <c r="BZ1935" s="511">
        <v>3.3</v>
      </c>
      <c r="CA1935" s="504" t="s">
        <v>1396</v>
      </c>
      <c r="CB1935" s="502"/>
      <c r="CC1935" s="502">
        <v>0.21</v>
      </c>
      <c r="CD1935" s="508" t="s">
        <v>1397</v>
      </c>
      <c r="CE1935" s="502" t="s">
        <v>2766</v>
      </c>
      <c r="CF1935" s="502"/>
      <c r="CG1935" s="509">
        <v>38798</v>
      </c>
      <c r="CH1935" s="510"/>
      <c r="CI1935" s="502"/>
      <c r="CJ1935" s="502"/>
      <c r="CK1935" s="502"/>
      <c r="CL1935" s="511">
        <v>16</v>
      </c>
      <c r="CM1935" s="502" t="s">
        <v>1396</v>
      </c>
      <c r="CN1935" s="502"/>
      <c r="CO1935" s="502">
        <v>0.86</v>
      </c>
      <c r="CP1935" s="502" t="s">
        <v>1397</v>
      </c>
      <c r="CQ1935" s="502" t="s">
        <v>2767</v>
      </c>
      <c r="CR1935" s="504" t="s">
        <v>1288</v>
      </c>
      <c r="CS1935" s="512">
        <v>38972</v>
      </c>
      <c r="CT1935" s="513"/>
      <c r="CU1935" s="502"/>
      <c r="CW1935" s="502"/>
      <c r="CX1935" s="502"/>
      <c r="CY1935" s="372" t="s">
        <v>451</v>
      </c>
      <c r="CZ1935" s="502">
        <v>13</v>
      </c>
      <c r="DA1935" s="504" t="s">
        <v>2046</v>
      </c>
      <c r="DB1935" s="502"/>
      <c r="DC1935" s="502">
        <v>0.12</v>
      </c>
      <c r="DD1935" s="504" t="s">
        <v>1397</v>
      </c>
      <c r="DE1935" s="502"/>
      <c r="DF1935" s="502"/>
      <c r="DG1935" s="502"/>
      <c r="DH1935" s="502"/>
      <c r="DI1935" s="502"/>
      <c r="DJ1935" s="502"/>
      <c r="DK1935" s="502"/>
      <c r="DL1935" s="502"/>
      <c r="DM1935" s="502"/>
      <c r="DN1935" s="502"/>
      <c r="DO1935" s="502"/>
      <c r="DP1935" s="502"/>
      <c r="DQ1935" s="502"/>
      <c r="DR1935" s="508"/>
      <c r="DS1935" s="502"/>
      <c r="DT1935" s="502"/>
      <c r="DU1935" s="502"/>
      <c r="DV1935" s="502"/>
      <c r="DW1935" s="502"/>
      <c r="DX1935" s="502"/>
      <c r="DY1935" s="502"/>
      <c r="DZ1935" s="502"/>
      <c r="EA1935" s="502"/>
      <c r="EB1935" s="502"/>
    </row>
    <row r="1936" spans="1:132" s="39" customFormat="1" hidden="1" x14ac:dyDescent="0.2">
      <c r="A1936" s="44" t="str">
        <f t="shared" si="775"/>
        <v>SCM - Cortlandville</v>
      </c>
      <c r="B1936" s="44" t="str">
        <f t="shared" si="774"/>
        <v>Trichloroethylene</v>
      </c>
      <c r="C1936" s="38" t="s">
        <v>2587</v>
      </c>
      <c r="D1936" s="38" t="str">
        <f t="shared" si="791"/>
        <v>GM</v>
      </c>
      <c r="E1936" s="44" t="s">
        <v>373</v>
      </c>
      <c r="F1936" s="155" t="str">
        <f t="shared" si="777"/>
        <v>712006-H-040</v>
      </c>
      <c r="G1936" s="44" t="str">
        <f t="shared" si="776"/>
        <v>Residential</v>
      </c>
      <c r="H1936" s="44" t="str">
        <f>IF(BK1936="","",BK1936)</f>
        <v>Basement</v>
      </c>
      <c r="I1936" s="38" t="str">
        <f t="shared" si="783"/>
        <v>Y</v>
      </c>
      <c r="J1936" s="38" t="str">
        <f t="shared" si="784"/>
        <v>Y</v>
      </c>
      <c r="K1936" s="38" t="str">
        <f t="shared" si="781"/>
        <v>Y</v>
      </c>
      <c r="L1936" s="44"/>
      <c r="M1936" s="38" t="str">
        <f t="shared" si="789"/>
        <v>Y</v>
      </c>
      <c r="N1936" s="38" t="str">
        <f t="shared" si="790"/>
        <v>n</v>
      </c>
      <c r="O1936" s="38" t="str">
        <f t="shared" si="792"/>
        <v>Y</v>
      </c>
      <c r="P1936" s="44"/>
      <c r="Q1936" s="38" t="str">
        <f>IF(DR1936="","",IF(DR1936="y","Y","n"))</f>
        <v>Y</v>
      </c>
      <c r="R1936" s="38" t="str">
        <f>IF(AK1936="","",IF(AN1936="","Y",IF(AK1936&gt;AN1936*$R$38,"Y","n")))</f>
        <v>n</v>
      </c>
      <c r="S1936" s="38" t="str">
        <f>IF(AK1936="","",IF(Q1936="N","n","Y"))</f>
        <v>Y</v>
      </c>
      <c r="T1936" s="44"/>
      <c r="U1936" s="44"/>
      <c r="V1936" s="44"/>
      <c r="W1936" s="44"/>
      <c r="X1936" s="44"/>
      <c r="Y1936" s="38" t="str">
        <f>IF(CD1936="","",IF(CD1936="y","Y","n"))</f>
        <v>Y</v>
      </c>
      <c r="Z1936" s="38" t="str">
        <f>IF(AM1936="","",IF(AN1936="","Y",IF(AM1936&gt;AN1936*$Z$38,"Y","n")))</f>
        <v>Y</v>
      </c>
      <c r="AA1936" s="38" t="str">
        <f t="shared" si="797"/>
        <v>Y</v>
      </c>
      <c r="AC1936" s="59">
        <v>3.9</v>
      </c>
      <c r="AD1936" s="204">
        <v>0.17948717948717949</v>
      </c>
      <c r="AE1936" s="38">
        <v>1</v>
      </c>
      <c r="AF1936" s="38">
        <v>0</v>
      </c>
      <c r="AG1936" s="125">
        <f t="shared" si="786"/>
        <v>14</v>
      </c>
      <c r="AH1936" s="39">
        <v>11</v>
      </c>
      <c r="AI1936" s="123">
        <f t="shared" si="787"/>
        <v>3030.2773217991185</v>
      </c>
      <c r="AJ1936" s="40">
        <f t="shared" si="793"/>
        <v>3.9</v>
      </c>
      <c r="AK1936" s="47">
        <f>IF(DO1936="","",IF(DO1936="mg/m3",1000*DN1936,IF(DO1936="ppbv",DN1936*INDEX(ppbv_ug_m3,MATCH(BS1936,ChemName,0)),DN1936)))</f>
        <v>28</v>
      </c>
      <c r="AL1936" s="40"/>
      <c r="AM1936" s="40">
        <f t="shared" si="778"/>
        <v>0.7</v>
      </c>
      <c r="AN1936" s="39">
        <f>IF(ISNA(MATCH(BS1936,ChemName,0))=TRUE,"",IF(INDEX(Percent90,MATCH(BS1936,ChemName,0))=0,"",INDEX(Percent90,MATCH(BS1936,ChemName,0))))</f>
        <v>0.5</v>
      </c>
      <c r="AO1936" s="204">
        <f t="shared" si="788"/>
        <v>2.3100195977587953E-4</v>
      </c>
      <c r="AP1936" s="204">
        <f t="shared" si="794"/>
        <v>0.17948717948717949</v>
      </c>
      <c r="AQ1936" s="204">
        <f>IF(AK1936="","",AM1936/AK1936)</f>
        <v>2.4999999999999998E-2</v>
      </c>
      <c r="AR1936" s="45"/>
      <c r="AS1936" s="115">
        <f t="shared" si="779"/>
        <v>1</v>
      </c>
      <c r="AT1936" s="115">
        <f t="shared" si="780"/>
        <v>0</v>
      </c>
      <c r="AU1936" s="115">
        <f t="shared" si="795"/>
        <v>1</v>
      </c>
      <c r="AV1936" s="115">
        <f t="shared" si="796"/>
        <v>0</v>
      </c>
      <c r="AW1936" s="39">
        <f>IF(AQ1936="","",IF(DR1936="Y",1,0))</f>
        <v>1</v>
      </c>
      <c r="AX1936" s="39">
        <f>IF(AQ1936="","",IF(DR1936="n",1,0))</f>
        <v>0</v>
      </c>
      <c r="AY1936" s="115"/>
      <c r="AZ1936" s="115"/>
      <c r="BA1936" s="51" t="s">
        <v>1020</v>
      </c>
      <c r="BB1936" s="52" t="s">
        <v>1021</v>
      </c>
      <c r="BC1936" s="38" t="s">
        <v>2628</v>
      </c>
      <c r="BD1936" s="53"/>
      <c r="BE1936" s="37" t="s">
        <v>1375</v>
      </c>
      <c r="BF1936" s="53"/>
      <c r="BG1936" s="53" t="s">
        <v>2768</v>
      </c>
      <c r="BH1936" s="205" t="s">
        <v>2768</v>
      </c>
      <c r="BI1936" s="54" t="s">
        <v>1024</v>
      </c>
      <c r="BJ1936" s="52" t="s">
        <v>533</v>
      </c>
      <c r="BK1936" s="54" t="s">
        <v>573</v>
      </c>
      <c r="BL1936" s="53">
        <v>1.5</v>
      </c>
      <c r="BM1936" s="53" t="s">
        <v>1390</v>
      </c>
      <c r="BN1936" s="53">
        <v>3.6816000000000004</v>
      </c>
      <c r="BO1936" s="53" t="s">
        <v>1390</v>
      </c>
      <c r="BP1936" s="48" t="s">
        <v>1406</v>
      </c>
      <c r="BQ1936" s="53"/>
      <c r="BR1936" s="53"/>
      <c r="BS1936" s="54" t="s">
        <v>1393</v>
      </c>
      <c r="BT1936" s="52" t="s">
        <v>573</v>
      </c>
      <c r="BU1936" s="52"/>
      <c r="BV1936" s="52"/>
      <c r="BW1936" s="250">
        <v>38800</v>
      </c>
      <c r="BX1936" s="250"/>
      <c r="BY1936" s="37" t="s">
        <v>451</v>
      </c>
      <c r="BZ1936" s="55">
        <v>0.7</v>
      </c>
      <c r="CA1936" s="54" t="s">
        <v>1396</v>
      </c>
      <c r="CB1936" s="53"/>
      <c r="CC1936" s="53">
        <v>0.21</v>
      </c>
      <c r="CD1936" s="112" t="s">
        <v>1397</v>
      </c>
      <c r="CE1936" s="53" t="s">
        <v>2769</v>
      </c>
      <c r="CF1936" s="53"/>
      <c r="CG1936" s="250">
        <v>38800</v>
      </c>
      <c r="CH1936" s="56"/>
      <c r="CI1936" s="53"/>
      <c r="CJ1936" s="53"/>
      <c r="CK1936" s="53"/>
      <c r="CL1936" s="55">
        <v>3.9</v>
      </c>
      <c r="CM1936" s="53" t="s">
        <v>1396</v>
      </c>
      <c r="CN1936" s="53"/>
      <c r="CO1936" s="53">
        <v>0.86</v>
      </c>
      <c r="CP1936" s="53" t="s">
        <v>1397</v>
      </c>
      <c r="CQ1936" s="53" t="s">
        <v>2770</v>
      </c>
      <c r="CR1936" s="54" t="s">
        <v>1288</v>
      </c>
      <c r="CS1936" s="252">
        <v>38972</v>
      </c>
      <c r="CT1936" s="57"/>
      <c r="CU1936" s="53"/>
      <c r="CW1936" s="53"/>
      <c r="CX1936" s="53"/>
      <c r="CY1936" s="39" t="s">
        <v>451</v>
      </c>
      <c r="CZ1936" s="53">
        <v>14</v>
      </c>
      <c r="DA1936" s="54" t="s">
        <v>2046</v>
      </c>
      <c r="DB1936" s="53"/>
      <c r="DC1936" s="53">
        <v>0.12</v>
      </c>
      <c r="DD1936" s="54" t="s">
        <v>1397</v>
      </c>
      <c r="DE1936" s="53"/>
      <c r="DF1936" s="53" t="s">
        <v>973</v>
      </c>
      <c r="DG1936" s="252">
        <v>38883</v>
      </c>
      <c r="DH1936" s="187"/>
      <c r="DI1936" s="53">
        <v>29</v>
      </c>
      <c r="DJ1936" s="53" t="s">
        <v>1390</v>
      </c>
      <c r="DK1936" s="53">
        <v>2.44</v>
      </c>
      <c r="DL1936" s="53" t="s">
        <v>1390</v>
      </c>
      <c r="DM1936" s="39" t="s">
        <v>451</v>
      </c>
      <c r="DN1936" s="53">
        <v>28</v>
      </c>
      <c r="DO1936" s="188" t="s">
        <v>1396</v>
      </c>
      <c r="DP1936" s="53"/>
      <c r="DQ1936" s="53">
        <v>5</v>
      </c>
      <c r="DR1936" s="112" t="s">
        <v>2044</v>
      </c>
      <c r="DS1936" s="53"/>
      <c r="DT1936" s="53"/>
      <c r="DU1936" s="53"/>
      <c r="DV1936" s="53"/>
      <c r="DW1936" s="53"/>
      <c r="DX1936" s="53"/>
      <c r="DY1936" s="53"/>
      <c r="DZ1936" s="53"/>
      <c r="EA1936" s="53"/>
      <c r="EB1936" s="53"/>
    </row>
    <row r="1937" spans="1:132" s="372" customFormat="1" x14ac:dyDescent="0.2">
      <c r="A1937" s="384" t="str">
        <f t="shared" si="775"/>
        <v>SCM - Cortlandville</v>
      </c>
      <c r="B1937" s="384" t="str">
        <f t="shared" si="774"/>
        <v>Trichloroethylene</v>
      </c>
      <c r="C1937" s="385" t="s">
        <v>2587</v>
      </c>
      <c r="D1937" s="385" t="str">
        <f t="shared" si="791"/>
        <v>GP</v>
      </c>
      <c r="E1937" s="384" t="s">
        <v>373</v>
      </c>
      <c r="F1937" s="386" t="str">
        <f t="shared" si="777"/>
        <v>712006-H-041</v>
      </c>
      <c r="G1937" s="384" t="str">
        <f t="shared" si="776"/>
        <v>Residential</v>
      </c>
      <c r="H1937" s="384" t="str">
        <f>IF(BK1937="","",BK1937)</f>
        <v>Basement</v>
      </c>
      <c r="I1937" s="385" t="str">
        <f t="shared" si="783"/>
        <v>Y</v>
      </c>
      <c r="J1937" s="385" t="str">
        <f t="shared" si="784"/>
        <v>Y</v>
      </c>
      <c r="K1937" s="385" t="str">
        <f t="shared" si="781"/>
        <v>Y</v>
      </c>
      <c r="L1937" s="384"/>
      <c r="M1937" s="385" t="str">
        <f t="shared" si="789"/>
        <v>Y</v>
      </c>
      <c r="N1937" s="385" t="str">
        <f t="shared" si="790"/>
        <v>Y</v>
      </c>
      <c r="O1937" s="385" t="str">
        <f t="shared" si="792"/>
        <v>Y</v>
      </c>
      <c r="P1937" s="384"/>
      <c r="Q1937" s="385" t="str">
        <f>IF(DR1937="","",IF(DR1937="y","Y","n"))</f>
        <v>Y</v>
      </c>
      <c r="R1937" s="385" t="str">
        <f>IF(AK1937="","",IF(AN1937="","Y",IF(AK1937&gt;AN1937*$R$38,"Y","n")))</f>
        <v>Y</v>
      </c>
      <c r="S1937" s="385" t="str">
        <f>IF(AK1937="","",IF(Q1937="N","n","Y"))</f>
        <v>Y</v>
      </c>
      <c r="T1937" s="384"/>
      <c r="U1937" s="384"/>
      <c r="V1937" s="384"/>
      <c r="W1937" s="384"/>
      <c r="X1937" s="384"/>
      <c r="Y1937" s="385" t="str">
        <f>IF(CD1937="","",IF(CD1937="y","Y","n"))</f>
        <v>Y</v>
      </c>
      <c r="Z1937" s="385" t="str">
        <f>IF(AM1937="","",IF(AN1937="","Y",IF(AM1937&gt;AN1937*$Z$38,"Y","n")))</f>
        <v>Y</v>
      </c>
      <c r="AA1937" s="385" t="str">
        <f t="shared" si="797"/>
        <v>Y</v>
      </c>
      <c r="AC1937" s="389">
        <v>970</v>
      </c>
      <c r="AD1937" s="390">
        <v>1.7525773195876289E-2</v>
      </c>
      <c r="AE1937" s="385">
        <v>1</v>
      </c>
      <c r="AF1937" s="385">
        <v>0</v>
      </c>
      <c r="AG1937" s="391">
        <f t="shared" si="786"/>
        <v>18.5</v>
      </c>
      <c r="AH1937" s="372">
        <v>11</v>
      </c>
      <c r="AI1937" s="392">
        <f t="shared" si="787"/>
        <v>4004.2950323774066</v>
      </c>
      <c r="AJ1937" s="394">
        <f t="shared" si="793"/>
        <v>970</v>
      </c>
      <c r="AK1937" s="404">
        <f>IF(DO1937="","",IF(DO1937="mg/m3",1000*DN1937,IF(DO1937="ppbv",DN1937*INDEX(ppbv_ug_m3,MATCH(BS1937,ChemName,0)),DN1937)))</f>
        <v>350</v>
      </c>
      <c r="AL1937" s="394"/>
      <c r="AM1937" s="394">
        <f t="shared" si="778"/>
        <v>17</v>
      </c>
      <c r="AN1937" s="372">
        <f>IF(ISNA(MATCH(BS1937,ChemName,0))=TRUE,"",IF(INDEX(Percent90,MATCH(BS1937,ChemName,0))=0,"",INDEX(Percent90,MATCH(BS1937,ChemName,0))))</f>
        <v>0.5</v>
      </c>
      <c r="AO1937" s="390">
        <f t="shared" si="788"/>
        <v>4.2454414229080566E-3</v>
      </c>
      <c r="AP1937" s="390">
        <f t="shared" si="794"/>
        <v>1.7525773195876289E-2</v>
      </c>
      <c r="AQ1937" s="390">
        <f>IF(AK1937="","",AM1937/AK1937)</f>
        <v>4.8571428571428571E-2</v>
      </c>
      <c r="AR1937" s="439"/>
      <c r="AS1937" s="396">
        <f t="shared" si="779"/>
        <v>1</v>
      </c>
      <c r="AT1937" s="396">
        <f t="shared" si="780"/>
        <v>0</v>
      </c>
      <c r="AU1937" s="396">
        <f t="shared" si="795"/>
        <v>1</v>
      </c>
      <c r="AV1937" s="396">
        <f t="shared" si="796"/>
        <v>0</v>
      </c>
      <c r="AW1937" s="372">
        <f>IF(AQ1937="","",IF(DR1937="Y",1,0))</f>
        <v>1</v>
      </c>
      <c r="AX1937" s="372">
        <f>IF(AQ1937="","",IF(DR1937="n",1,0))</f>
        <v>0</v>
      </c>
      <c r="AY1937" s="396"/>
      <c r="AZ1937" s="396"/>
      <c r="BA1937" s="500" t="s">
        <v>1020</v>
      </c>
      <c r="BB1937" s="501" t="s">
        <v>1021</v>
      </c>
      <c r="BC1937" s="385" t="s">
        <v>2629</v>
      </c>
      <c r="BD1937" s="502"/>
      <c r="BE1937" s="303" t="s">
        <v>1375</v>
      </c>
      <c r="BF1937" s="502"/>
      <c r="BG1937" s="502" t="s">
        <v>2771</v>
      </c>
      <c r="BH1937" s="503" t="s">
        <v>2771</v>
      </c>
      <c r="BI1937" s="504" t="s">
        <v>1024</v>
      </c>
      <c r="BJ1937" s="501" t="s">
        <v>533</v>
      </c>
      <c r="BK1937" s="504" t="s">
        <v>573</v>
      </c>
      <c r="BL1937" s="502">
        <v>1.5</v>
      </c>
      <c r="BM1937" s="502" t="s">
        <v>1390</v>
      </c>
      <c r="BN1937" s="502">
        <v>2.6147999999999998</v>
      </c>
      <c r="BO1937" s="502" t="s">
        <v>1390</v>
      </c>
      <c r="BP1937" s="398" t="s">
        <v>1406</v>
      </c>
      <c r="BQ1937" s="502"/>
      <c r="BR1937" s="502"/>
      <c r="BS1937" s="504" t="s">
        <v>1393</v>
      </c>
      <c r="BT1937" s="501" t="s">
        <v>573</v>
      </c>
      <c r="BU1937" s="501"/>
      <c r="BV1937" s="501"/>
      <c r="BW1937" s="509">
        <v>38803</v>
      </c>
      <c r="BX1937" s="509"/>
      <c r="BY1937" s="303" t="s">
        <v>451</v>
      </c>
      <c r="BZ1937" s="511">
        <v>17</v>
      </c>
      <c r="CA1937" s="504" t="s">
        <v>1396</v>
      </c>
      <c r="CB1937" s="502"/>
      <c r="CC1937" s="502">
        <v>0.21</v>
      </c>
      <c r="CD1937" s="508" t="s">
        <v>1397</v>
      </c>
      <c r="CE1937" s="502" t="s">
        <v>2772</v>
      </c>
      <c r="CF1937" s="502"/>
      <c r="CG1937" s="509">
        <v>38803</v>
      </c>
      <c r="CH1937" s="510"/>
      <c r="CI1937" s="502"/>
      <c r="CJ1937" s="502"/>
      <c r="CK1937" s="502"/>
      <c r="CL1937" s="511">
        <v>970</v>
      </c>
      <c r="CM1937" s="502" t="s">
        <v>1396</v>
      </c>
      <c r="CN1937" s="502"/>
      <c r="CO1937" s="502">
        <v>8.6</v>
      </c>
      <c r="CP1937" s="502" t="s">
        <v>1397</v>
      </c>
      <c r="CQ1937" s="502" t="s">
        <v>2773</v>
      </c>
      <c r="CR1937" s="504" t="s">
        <v>1288</v>
      </c>
      <c r="CS1937" s="512">
        <v>38972</v>
      </c>
      <c r="CT1937" s="513"/>
      <c r="CU1937" s="502"/>
      <c r="CW1937" s="502"/>
      <c r="CX1937" s="502"/>
      <c r="CY1937" s="372" t="s">
        <v>451</v>
      </c>
      <c r="CZ1937" s="502">
        <v>18.5</v>
      </c>
      <c r="DA1937" s="504" t="s">
        <v>2046</v>
      </c>
      <c r="DB1937" s="502"/>
      <c r="DC1937" s="502">
        <v>0.12</v>
      </c>
      <c r="DD1937" s="504" t="s">
        <v>1397</v>
      </c>
      <c r="DE1937" s="502"/>
      <c r="DF1937" s="502" t="s">
        <v>974</v>
      </c>
      <c r="DG1937" s="512">
        <v>38883</v>
      </c>
      <c r="DH1937" s="516"/>
      <c r="DI1937" s="502">
        <v>28</v>
      </c>
      <c r="DJ1937" s="502" t="s">
        <v>1390</v>
      </c>
      <c r="DK1937" s="502">
        <v>2.44</v>
      </c>
      <c r="DL1937" s="502" t="s">
        <v>1390</v>
      </c>
      <c r="DM1937" s="372" t="s">
        <v>451</v>
      </c>
      <c r="DN1937" s="502">
        <v>350</v>
      </c>
      <c r="DO1937" s="504" t="s">
        <v>1396</v>
      </c>
      <c r="DP1937" s="502"/>
      <c r="DQ1937" s="502">
        <v>5</v>
      </c>
      <c r="DR1937" s="508" t="s">
        <v>2044</v>
      </c>
      <c r="DS1937" s="502"/>
      <c r="DT1937" s="502"/>
      <c r="DU1937" s="502"/>
      <c r="DV1937" s="502"/>
      <c r="DW1937" s="502"/>
      <c r="DX1937" s="502"/>
      <c r="DY1937" s="502"/>
      <c r="DZ1937" s="502"/>
      <c r="EA1937" s="502"/>
      <c r="EB1937" s="502"/>
    </row>
    <row r="1938" spans="1:132" s="372" customFormat="1" x14ac:dyDescent="0.2">
      <c r="A1938" s="384" t="str">
        <f t="shared" si="775"/>
        <v>SCM - Cortlandville</v>
      </c>
      <c r="B1938" s="384" t="str">
        <f t="shared" si="774"/>
        <v>Trichloroethylene</v>
      </c>
      <c r="C1938" s="385" t="s">
        <v>2587</v>
      </c>
      <c r="D1938" s="385" t="str">
        <f t="shared" si="791"/>
        <v>SM</v>
      </c>
      <c r="E1938" s="384" t="s">
        <v>372</v>
      </c>
      <c r="F1938" s="386" t="str">
        <f t="shared" si="777"/>
        <v>712006-H-043</v>
      </c>
      <c r="G1938" s="384" t="str">
        <f t="shared" si="776"/>
        <v>Residential</v>
      </c>
      <c r="H1938" s="384" t="str">
        <f>IF(BK1938="","",BK1938)</f>
        <v>Basement</v>
      </c>
      <c r="I1938" s="385" t="str">
        <f t="shared" si="783"/>
        <v>Y</v>
      </c>
      <c r="J1938" s="385" t="str">
        <f t="shared" si="784"/>
        <v>Y</v>
      </c>
      <c r="K1938" s="385" t="str">
        <f t="shared" si="781"/>
        <v>Y</v>
      </c>
      <c r="L1938" s="384"/>
      <c r="M1938" s="385" t="str">
        <f t="shared" si="789"/>
        <v>Y</v>
      </c>
      <c r="N1938" s="385" t="str">
        <f t="shared" si="790"/>
        <v>Y</v>
      </c>
      <c r="O1938" s="385" t="str">
        <f t="shared" si="792"/>
        <v>Y</v>
      </c>
      <c r="P1938" s="384"/>
      <c r="Q1938" s="385" t="str">
        <f>IF(DR1938="","",IF(DR1938="y","Y","n"))</f>
        <v>Y</v>
      </c>
      <c r="R1938" s="385" t="str">
        <f>IF(AK1938="","",IF(AN1938="","Y",IF(AK1938&gt;AN1938*$R$38,"Y","n")))</f>
        <v>Y</v>
      </c>
      <c r="S1938" s="385" t="str">
        <f>IF(AK1938="","",IF(Q1938="N","n","Y"))</f>
        <v>Y</v>
      </c>
      <c r="T1938" s="384"/>
      <c r="U1938" s="384"/>
      <c r="V1938" s="384"/>
      <c r="W1938" s="384"/>
      <c r="X1938" s="384"/>
      <c r="Y1938" s="385" t="str">
        <f>IF(CD1938="","",IF(CD1938="y","Y","n"))</f>
        <v>Y</v>
      </c>
      <c r="Z1938" s="385" t="str">
        <f>IF(AM1938="","",IF(AN1938="","Y",IF(AM1938&gt;AN1938*$Z$38,"Y","n")))</f>
        <v>Y</v>
      </c>
      <c r="AA1938" s="385" t="str">
        <f t="shared" si="797"/>
        <v>Y</v>
      </c>
      <c r="AC1938" s="389">
        <v>170</v>
      </c>
      <c r="AD1938" s="390">
        <v>4.1176470588235294E-2</v>
      </c>
      <c r="AE1938" s="385">
        <v>1</v>
      </c>
      <c r="AF1938" s="385">
        <v>0</v>
      </c>
      <c r="AG1938" s="391">
        <f t="shared" si="786"/>
        <v>13</v>
      </c>
      <c r="AH1938" s="372">
        <v>11</v>
      </c>
      <c r="AI1938" s="392">
        <f t="shared" si="787"/>
        <v>2813.8289416706098</v>
      </c>
      <c r="AJ1938" s="394">
        <f t="shared" si="793"/>
        <v>170</v>
      </c>
      <c r="AK1938" s="404">
        <f>IF(DO1938="","",IF(DO1938="mg/m3",1000*DN1938,IF(DO1938="ppbv",DN1938*INDEX(ppbv_ug_m3,MATCH(BS1938,ChemName,0)),DN1938)))</f>
        <v>79</v>
      </c>
      <c r="AL1938" s="394"/>
      <c r="AM1938" s="394">
        <f t="shared" si="778"/>
        <v>7</v>
      </c>
      <c r="AN1938" s="372">
        <f>IF(ISNA(MATCH(BS1938,ChemName,0))=TRUE,"",IF(INDEX(Percent90,MATCH(BS1938,ChemName,0))=0,"",INDEX(Percent90,MATCH(BS1938,ChemName,0))))</f>
        <v>0.5</v>
      </c>
      <c r="AO1938" s="390">
        <f t="shared" si="788"/>
        <v>2.487713412971011E-3</v>
      </c>
      <c r="AP1938" s="390">
        <f t="shared" si="794"/>
        <v>4.1176470588235294E-2</v>
      </c>
      <c r="AQ1938" s="390">
        <f>IF(AK1938="","",AM1938/AK1938)</f>
        <v>8.8607594936708861E-2</v>
      </c>
      <c r="AR1938" s="439"/>
      <c r="AS1938" s="396">
        <f t="shared" si="779"/>
        <v>1</v>
      </c>
      <c r="AT1938" s="396">
        <f t="shared" si="780"/>
        <v>0</v>
      </c>
      <c r="AU1938" s="396">
        <f t="shared" si="795"/>
        <v>1</v>
      </c>
      <c r="AV1938" s="396">
        <f t="shared" si="796"/>
        <v>0</v>
      </c>
      <c r="AW1938" s="372">
        <f>IF(AQ1938="","",IF(DR1938="Y",1,0))</f>
        <v>1</v>
      </c>
      <c r="AX1938" s="372">
        <f>IF(AQ1938="","",IF(DR1938="n",1,0))</f>
        <v>0</v>
      </c>
      <c r="AY1938" s="396"/>
      <c r="AZ1938" s="396"/>
      <c r="BA1938" s="500" t="s">
        <v>1020</v>
      </c>
      <c r="BB1938" s="501" t="s">
        <v>1021</v>
      </c>
      <c r="BC1938" s="385" t="s">
        <v>2630</v>
      </c>
      <c r="BD1938" s="502"/>
      <c r="BE1938" s="303" t="s">
        <v>1375</v>
      </c>
      <c r="BF1938" s="502"/>
      <c r="BG1938" s="502" t="s">
        <v>2774</v>
      </c>
      <c r="BH1938" s="503" t="s">
        <v>2774</v>
      </c>
      <c r="BI1938" s="504" t="s">
        <v>1024</v>
      </c>
      <c r="BJ1938" s="501" t="s">
        <v>533</v>
      </c>
      <c r="BK1938" s="504" t="s">
        <v>573</v>
      </c>
      <c r="BL1938" s="502">
        <v>1.5</v>
      </c>
      <c r="BM1938" s="502" t="s">
        <v>1390</v>
      </c>
      <c r="BN1938" s="502">
        <v>1.3956</v>
      </c>
      <c r="BO1938" s="502" t="s">
        <v>1390</v>
      </c>
      <c r="BP1938" s="398" t="s">
        <v>1406</v>
      </c>
      <c r="BQ1938" s="502"/>
      <c r="BR1938" s="502"/>
      <c r="BS1938" s="504" t="s">
        <v>1393</v>
      </c>
      <c r="BT1938" s="501" t="s">
        <v>573</v>
      </c>
      <c r="BU1938" s="501"/>
      <c r="BV1938" s="501"/>
      <c r="BW1938" s="509">
        <v>38804</v>
      </c>
      <c r="BX1938" s="509"/>
      <c r="BY1938" s="303" t="s">
        <v>451</v>
      </c>
      <c r="BZ1938" s="511">
        <v>7</v>
      </c>
      <c r="CA1938" s="504" t="s">
        <v>1396</v>
      </c>
      <c r="CB1938" s="502"/>
      <c r="CC1938" s="502">
        <v>0.21</v>
      </c>
      <c r="CD1938" s="508" t="s">
        <v>1397</v>
      </c>
      <c r="CE1938" s="502" t="s">
        <v>2775</v>
      </c>
      <c r="CF1938" s="502"/>
      <c r="CG1938" s="509">
        <v>38804</v>
      </c>
      <c r="CH1938" s="510"/>
      <c r="CI1938" s="502"/>
      <c r="CJ1938" s="502"/>
      <c r="CK1938" s="502"/>
      <c r="CL1938" s="511">
        <v>170</v>
      </c>
      <c r="CM1938" s="502" t="s">
        <v>1396</v>
      </c>
      <c r="CN1938" s="502"/>
      <c r="CO1938" s="502">
        <v>0.86</v>
      </c>
      <c r="CP1938" s="502" t="s">
        <v>1397</v>
      </c>
      <c r="CQ1938" s="502" t="s">
        <v>2776</v>
      </c>
      <c r="CR1938" s="504" t="s">
        <v>1288</v>
      </c>
      <c r="CS1938" s="512">
        <v>38972</v>
      </c>
      <c r="CT1938" s="513"/>
      <c r="CU1938" s="502"/>
      <c r="CW1938" s="502"/>
      <c r="CX1938" s="502"/>
      <c r="CY1938" s="372" t="s">
        <v>451</v>
      </c>
      <c r="CZ1938" s="502">
        <v>13</v>
      </c>
      <c r="DA1938" s="504" t="s">
        <v>2046</v>
      </c>
      <c r="DB1938" s="502"/>
      <c r="DC1938" s="502">
        <v>0.12</v>
      </c>
      <c r="DD1938" s="504" t="s">
        <v>1397</v>
      </c>
      <c r="DE1938" s="502"/>
      <c r="DF1938" s="502" t="s">
        <v>2134</v>
      </c>
      <c r="DG1938" s="512">
        <v>38883</v>
      </c>
      <c r="DH1938" s="516"/>
      <c r="DI1938" s="502">
        <v>46</v>
      </c>
      <c r="DJ1938" s="502" t="s">
        <v>1390</v>
      </c>
      <c r="DK1938" s="502">
        <v>2.44</v>
      </c>
      <c r="DL1938" s="502" t="s">
        <v>1390</v>
      </c>
      <c r="DM1938" s="372" t="s">
        <v>451</v>
      </c>
      <c r="DN1938" s="502">
        <v>79</v>
      </c>
      <c r="DO1938" s="504" t="s">
        <v>1396</v>
      </c>
      <c r="DP1938" s="502"/>
      <c r="DQ1938" s="502">
        <v>5</v>
      </c>
      <c r="DR1938" s="508" t="s">
        <v>2044</v>
      </c>
      <c r="DS1938" s="502"/>
      <c r="DT1938" s="502"/>
      <c r="DU1938" s="502"/>
      <c r="DV1938" s="502"/>
      <c r="DW1938" s="502"/>
      <c r="DX1938" s="502"/>
      <c r="DY1938" s="502"/>
      <c r="DZ1938" s="502"/>
      <c r="EA1938" s="502"/>
      <c r="EB1938" s="502"/>
    </row>
    <row r="1939" spans="1:132" s="372" customFormat="1" x14ac:dyDescent="0.2">
      <c r="A1939" s="384" t="str">
        <f t="shared" si="775"/>
        <v>SCM - Cortlandville</v>
      </c>
      <c r="B1939" s="384" t="str">
        <f t="shared" si="774"/>
        <v>Trichloroethylene</v>
      </c>
      <c r="C1939" s="385" t="s">
        <v>2587</v>
      </c>
      <c r="D1939" s="385" t="str">
        <f t="shared" si="791"/>
        <v>SM</v>
      </c>
      <c r="E1939" s="384" t="s">
        <v>372</v>
      </c>
      <c r="F1939" s="386" t="str">
        <f t="shared" si="777"/>
        <v>712006-H-046</v>
      </c>
      <c r="G1939" s="384" t="str">
        <f t="shared" si="776"/>
        <v>Residential</v>
      </c>
      <c r="H1939" s="384" t="str">
        <f>IF(BK1939="","",BK1939)</f>
        <v>Basement</v>
      </c>
      <c r="I1939" s="385" t="str">
        <f t="shared" si="783"/>
        <v>Y</v>
      </c>
      <c r="J1939" s="385" t="str">
        <f t="shared" si="784"/>
        <v>Y</v>
      </c>
      <c r="K1939" s="385" t="str">
        <f t="shared" si="781"/>
        <v>Y</v>
      </c>
      <c r="L1939" s="384"/>
      <c r="M1939" s="385" t="str">
        <f t="shared" si="789"/>
        <v>Y</v>
      </c>
      <c r="N1939" s="385" t="str">
        <f t="shared" si="790"/>
        <v>Y</v>
      </c>
      <c r="O1939" s="385" t="str">
        <f t="shared" si="792"/>
        <v>Y</v>
      </c>
      <c r="P1939" s="384"/>
      <c r="Q1939" s="385" t="str">
        <f>IF(DR1939="","",IF(DR1939="y","Y","n"))</f>
        <v>Y</v>
      </c>
      <c r="R1939" s="385" t="str">
        <f>IF(AK1939="","",IF(AN1939="","Y",IF(AK1939&gt;AN1939*$R$38,"Y","n")))</f>
        <v>Y</v>
      </c>
      <c r="S1939" s="385" t="str">
        <f>IF(AK1939="","",IF(Q1939="N","n","Y"))</f>
        <v>Y</v>
      </c>
      <c r="T1939" s="384"/>
      <c r="U1939" s="384"/>
      <c r="V1939" s="384"/>
      <c r="W1939" s="384"/>
      <c r="X1939" s="384"/>
      <c r="Y1939" s="385" t="str">
        <f>IF(CD1939="","",IF(CD1939="y","Y","n"))</f>
        <v>Y</v>
      </c>
      <c r="Z1939" s="385" t="str">
        <f>IF(AM1939="","",IF(AN1939="","Y",IF(AM1939&gt;AN1939*$Z$38,"Y","n")))</f>
        <v>Y</v>
      </c>
      <c r="AA1939" s="385" t="str">
        <f t="shared" si="797"/>
        <v>Y</v>
      </c>
      <c r="AC1939" s="389">
        <v>34</v>
      </c>
      <c r="AD1939" s="390">
        <v>8.8235294117647065E-2</v>
      </c>
      <c r="AE1939" s="385">
        <v>1</v>
      </c>
      <c r="AF1939" s="385">
        <v>0</v>
      </c>
      <c r="AG1939" s="391">
        <f t="shared" si="786"/>
        <v>7</v>
      </c>
      <c r="AH1939" s="372">
        <v>11</v>
      </c>
      <c r="AI1939" s="392">
        <f t="shared" si="787"/>
        <v>1515.1386608995592</v>
      </c>
      <c r="AJ1939" s="394">
        <f t="shared" si="793"/>
        <v>34</v>
      </c>
      <c r="AK1939" s="404">
        <f>IF(DO1939="","",IF(DO1939="mg/m3",1000*DN1939,IF(DO1939="ppbv",DN1939*INDEX(ppbv_ug_m3,MATCH(BS1939,ChemName,0)),DN1939)))</f>
        <v>79</v>
      </c>
      <c r="AL1939" s="394"/>
      <c r="AM1939" s="394">
        <f t="shared" si="778"/>
        <v>3</v>
      </c>
      <c r="AN1939" s="372">
        <f>IF(ISNA(MATCH(BS1939,ChemName,0))=TRUE,"",IF(INDEX(Percent90,MATCH(BS1939,ChemName,0))=0,"",INDEX(Percent90,MATCH(BS1939,ChemName,0))))</f>
        <v>0.5</v>
      </c>
      <c r="AO1939" s="390">
        <f t="shared" si="788"/>
        <v>1.9800167980789677E-3</v>
      </c>
      <c r="AP1939" s="390">
        <f t="shared" si="794"/>
        <v>8.8235294117647065E-2</v>
      </c>
      <c r="AQ1939" s="390">
        <f>IF(AK1939="","",AM1939/AK1939)</f>
        <v>3.7974683544303799E-2</v>
      </c>
      <c r="AR1939" s="439"/>
      <c r="AS1939" s="396">
        <f t="shared" si="779"/>
        <v>1</v>
      </c>
      <c r="AT1939" s="396">
        <f t="shared" si="780"/>
        <v>0</v>
      </c>
      <c r="AU1939" s="396">
        <f t="shared" si="795"/>
        <v>1</v>
      </c>
      <c r="AV1939" s="396">
        <f t="shared" si="796"/>
        <v>0</v>
      </c>
      <c r="AW1939" s="372">
        <f>IF(AQ1939="","",IF(DR1939="Y",1,0))</f>
        <v>1</v>
      </c>
      <c r="AX1939" s="372">
        <f>IF(AQ1939="","",IF(DR1939="n",1,0))</f>
        <v>0</v>
      </c>
      <c r="AY1939" s="396"/>
      <c r="AZ1939" s="396"/>
      <c r="BA1939" s="500" t="s">
        <v>1020</v>
      </c>
      <c r="BB1939" s="501" t="s">
        <v>1021</v>
      </c>
      <c r="BC1939" s="385" t="s">
        <v>2630</v>
      </c>
      <c r="BD1939" s="502"/>
      <c r="BE1939" s="303" t="s">
        <v>1375</v>
      </c>
      <c r="BF1939" s="502"/>
      <c r="BG1939" s="502" t="s">
        <v>2777</v>
      </c>
      <c r="BH1939" s="503" t="s">
        <v>2777</v>
      </c>
      <c r="BI1939" s="504" t="s">
        <v>1024</v>
      </c>
      <c r="BJ1939" s="501" t="s">
        <v>533</v>
      </c>
      <c r="BK1939" s="504" t="s">
        <v>573</v>
      </c>
      <c r="BL1939" s="502">
        <v>1.5</v>
      </c>
      <c r="BM1939" s="502" t="s">
        <v>1390</v>
      </c>
      <c r="BN1939" s="502">
        <v>1.2432000000000003</v>
      </c>
      <c r="BO1939" s="502" t="s">
        <v>1390</v>
      </c>
      <c r="BP1939" s="398" t="s">
        <v>1406</v>
      </c>
      <c r="BQ1939" s="502"/>
      <c r="BR1939" s="502"/>
      <c r="BS1939" s="504" t="s">
        <v>1393</v>
      </c>
      <c r="BT1939" s="501" t="s">
        <v>573</v>
      </c>
      <c r="BU1939" s="501"/>
      <c r="BV1939" s="501"/>
      <c r="BW1939" s="509">
        <v>38805</v>
      </c>
      <c r="BX1939" s="509"/>
      <c r="BY1939" s="303" t="s">
        <v>451</v>
      </c>
      <c r="BZ1939" s="511">
        <v>3</v>
      </c>
      <c r="CA1939" s="504" t="s">
        <v>1396</v>
      </c>
      <c r="CB1939" s="502"/>
      <c r="CC1939" s="502">
        <v>0.21</v>
      </c>
      <c r="CD1939" s="508" t="s">
        <v>1397</v>
      </c>
      <c r="CE1939" s="502" t="s">
        <v>523</v>
      </c>
      <c r="CF1939" s="502"/>
      <c r="CG1939" s="509">
        <v>38805</v>
      </c>
      <c r="CH1939" s="510"/>
      <c r="CI1939" s="502"/>
      <c r="CJ1939" s="502"/>
      <c r="CK1939" s="502"/>
      <c r="CL1939" s="511">
        <v>34</v>
      </c>
      <c r="CM1939" s="502" t="s">
        <v>1396</v>
      </c>
      <c r="CN1939" s="502"/>
      <c r="CO1939" s="502">
        <v>0.86</v>
      </c>
      <c r="CP1939" s="502" t="s">
        <v>1397</v>
      </c>
      <c r="CQ1939" s="502" t="s">
        <v>524</v>
      </c>
      <c r="CR1939" s="504" t="s">
        <v>1288</v>
      </c>
      <c r="CS1939" s="512">
        <v>38972</v>
      </c>
      <c r="CT1939" s="513"/>
      <c r="CU1939" s="502"/>
      <c r="CW1939" s="502"/>
      <c r="CX1939" s="502"/>
      <c r="CY1939" s="372" t="s">
        <v>451</v>
      </c>
      <c r="CZ1939" s="502">
        <v>7</v>
      </c>
      <c r="DA1939" s="504" t="s">
        <v>2046</v>
      </c>
      <c r="DB1939" s="502"/>
      <c r="DC1939" s="502">
        <v>0.12</v>
      </c>
      <c r="DD1939" s="504" t="s">
        <v>1397</v>
      </c>
      <c r="DE1939" s="502"/>
      <c r="DF1939" s="502" t="s">
        <v>2134</v>
      </c>
      <c r="DG1939" s="512">
        <v>38883</v>
      </c>
      <c r="DH1939" s="516"/>
      <c r="DI1939" s="502">
        <v>40.6</v>
      </c>
      <c r="DJ1939" s="502" t="s">
        <v>1390</v>
      </c>
      <c r="DK1939" s="502">
        <v>2.44</v>
      </c>
      <c r="DL1939" s="502" t="s">
        <v>1390</v>
      </c>
      <c r="DM1939" s="372" t="s">
        <v>451</v>
      </c>
      <c r="DN1939" s="502">
        <v>79</v>
      </c>
      <c r="DO1939" s="504" t="s">
        <v>1396</v>
      </c>
      <c r="DP1939" s="502"/>
      <c r="DQ1939" s="502">
        <v>5</v>
      </c>
      <c r="DR1939" s="508" t="s">
        <v>2044</v>
      </c>
      <c r="DS1939" s="502"/>
      <c r="DT1939" s="502"/>
      <c r="DU1939" s="502"/>
      <c r="DV1939" s="502"/>
      <c r="DW1939" s="502"/>
      <c r="DX1939" s="502"/>
      <c r="DY1939" s="502"/>
      <c r="DZ1939" s="502"/>
      <c r="EA1939" s="502"/>
      <c r="EB1939" s="502"/>
    </row>
    <row r="1940" spans="1:132" s="39" customFormat="1" x14ac:dyDescent="0.2">
      <c r="A1940" s="44" t="str">
        <f t="shared" si="775"/>
        <v>SCM - Cortlandville</v>
      </c>
      <c r="B1940" s="44" t="str">
        <f t="shared" si="774"/>
        <v>Trichloroethylene</v>
      </c>
      <c r="C1940" s="38" t="s">
        <v>2587</v>
      </c>
      <c r="D1940" s="38" t="str">
        <f t="shared" si="791"/>
        <v>ML</v>
      </c>
      <c r="E1940" s="44" t="s">
        <v>371</v>
      </c>
      <c r="F1940" s="466" t="str">
        <f t="shared" si="777"/>
        <v>712006-H-048</v>
      </c>
      <c r="G1940" s="44" t="str">
        <f t="shared" si="776"/>
        <v>Residential</v>
      </c>
      <c r="H1940" s="44" t="str">
        <f>IF(BK1940="","",BK1940)</f>
        <v>Basement</v>
      </c>
      <c r="I1940" s="38" t="str">
        <f t="shared" si="783"/>
        <v>Y</v>
      </c>
      <c r="J1940" s="38" t="str">
        <f t="shared" si="784"/>
        <v>n</v>
      </c>
      <c r="K1940" s="38" t="str">
        <f t="shared" si="781"/>
        <v>Y</v>
      </c>
      <c r="L1940" s="44"/>
      <c r="M1940" s="38" t="str">
        <f t="shared" si="789"/>
        <v>Y</v>
      </c>
      <c r="N1940" s="38" t="str">
        <f t="shared" si="790"/>
        <v>Y</v>
      </c>
      <c r="O1940" s="38" t="str">
        <f t="shared" si="792"/>
        <v>Y</v>
      </c>
      <c r="P1940" s="44"/>
      <c r="Q1940" s="44"/>
      <c r="R1940" s="44"/>
      <c r="S1940" s="44"/>
      <c r="T1940" s="44"/>
      <c r="U1940" s="44"/>
      <c r="V1940" s="44"/>
      <c r="W1940" s="44"/>
      <c r="X1940" s="44"/>
      <c r="Y1940" s="38" t="str">
        <f>IF(CD1940="","",IF(CD1940="y","Y","n"))</f>
        <v>Y</v>
      </c>
      <c r="Z1940" s="38" t="str">
        <f>IF(AM1940="","",IF(AN1940="","Y",IF(AM1940&gt;AN1940*$Z$38,"Y","n")))</f>
        <v>Y</v>
      </c>
      <c r="AA1940" s="38" t="str">
        <f t="shared" si="797"/>
        <v>Y</v>
      </c>
      <c r="AC1940" s="59">
        <v>130</v>
      </c>
      <c r="AD1940" s="204">
        <v>1.2307692307692308E-2</v>
      </c>
      <c r="AE1940" s="38">
        <v>1</v>
      </c>
      <c r="AF1940" s="38">
        <v>0</v>
      </c>
      <c r="AG1940" s="125">
        <f t="shared" si="786"/>
        <v>0.1</v>
      </c>
      <c r="AH1940" s="39">
        <v>11</v>
      </c>
      <c r="AI1940" s="123">
        <f t="shared" si="787"/>
        <v>21.644838012850844</v>
      </c>
      <c r="AJ1940" s="40">
        <f t="shared" si="793"/>
        <v>130</v>
      </c>
      <c r="AK1940" s="40"/>
      <c r="AL1940" s="40"/>
      <c r="AM1940" s="40">
        <f t="shared" si="778"/>
        <v>1.6</v>
      </c>
      <c r="AN1940" s="39">
        <f>IF(ISNA(MATCH(BS1940,ChemName,0))=TRUE,"",IF(INDEX(Percent90,MATCH(BS1940,ChemName,0))=0,"",INDEX(Percent90,MATCH(BS1940,ChemName,0))))</f>
        <v>0.5</v>
      </c>
      <c r="AO1940" s="204">
        <f t="shared" si="788"/>
        <v>7.3920627128281471E-2</v>
      </c>
      <c r="AP1940" s="204">
        <f t="shared" si="794"/>
        <v>1.2307692307692308E-2</v>
      </c>
      <c r="AQ1940" s="45"/>
      <c r="AR1940" s="45"/>
      <c r="AS1940" s="115">
        <f t="shared" si="779"/>
        <v>1</v>
      </c>
      <c r="AT1940" s="115">
        <f t="shared" si="780"/>
        <v>0</v>
      </c>
      <c r="AU1940" s="115">
        <f t="shared" si="795"/>
        <v>1</v>
      </c>
      <c r="AV1940" s="115">
        <f t="shared" si="796"/>
        <v>0</v>
      </c>
      <c r="AY1940" s="115"/>
      <c r="AZ1940" s="115"/>
      <c r="BA1940" s="51" t="s">
        <v>1020</v>
      </c>
      <c r="BB1940" s="52" t="s">
        <v>1021</v>
      </c>
      <c r="BC1940" s="38" t="s">
        <v>2631</v>
      </c>
      <c r="BD1940" s="53"/>
      <c r="BE1940" s="37" t="s">
        <v>1375</v>
      </c>
      <c r="BF1940" s="53"/>
      <c r="BG1940" s="53" t="s">
        <v>528</v>
      </c>
      <c r="BH1940" s="205" t="s">
        <v>528</v>
      </c>
      <c r="BI1940" s="54" t="s">
        <v>1024</v>
      </c>
      <c r="BJ1940" s="52" t="s">
        <v>533</v>
      </c>
      <c r="BK1940" s="54" t="s">
        <v>573</v>
      </c>
      <c r="BL1940" s="53">
        <v>1.5</v>
      </c>
      <c r="BM1940" s="53" t="s">
        <v>1390</v>
      </c>
      <c r="BN1940" s="53">
        <v>3.9864000000000006</v>
      </c>
      <c r="BO1940" s="53" t="s">
        <v>1390</v>
      </c>
      <c r="BP1940" s="48" t="s">
        <v>1406</v>
      </c>
      <c r="BQ1940" s="53"/>
      <c r="BR1940" s="53"/>
      <c r="BS1940" s="54" t="s">
        <v>1393</v>
      </c>
      <c r="BT1940" s="52" t="s">
        <v>573</v>
      </c>
      <c r="BU1940" s="52"/>
      <c r="BV1940" s="52"/>
      <c r="BW1940" s="250">
        <v>38805</v>
      </c>
      <c r="BX1940" s="250"/>
      <c r="BY1940" s="37" t="s">
        <v>451</v>
      </c>
      <c r="BZ1940" s="55">
        <v>1.6</v>
      </c>
      <c r="CA1940" s="54" t="s">
        <v>1396</v>
      </c>
      <c r="CB1940" s="53"/>
      <c r="CC1940" s="53">
        <v>0.21</v>
      </c>
      <c r="CD1940" s="112" t="s">
        <v>1397</v>
      </c>
      <c r="CE1940" s="53" t="s">
        <v>529</v>
      </c>
      <c r="CF1940" s="53"/>
      <c r="CG1940" s="250">
        <v>38805</v>
      </c>
      <c r="CH1940" s="56"/>
      <c r="CI1940" s="53"/>
      <c r="CJ1940" s="53"/>
      <c r="CK1940" s="53"/>
      <c r="CL1940" s="55">
        <v>130</v>
      </c>
      <c r="CM1940" s="53" t="s">
        <v>1396</v>
      </c>
      <c r="CN1940" s="53"/>
      <c r="CO1940" s="53">
        <v>1.1000000000000001</v>
      </c>
      <c r="CP1940" s="53" t="s">
        <v>1397</v>
      </c>
      <c r="CQ1940" s="53" t="s">
        <v>530</v>
      </c>
      <c r="CR1940" s="54" t="s">
        <v>1288</v>
      </c>
      <c r="CS1940" s="252">
        <v>38972</v>
      </c>
      <c r="CT1940" s="57"/>
      <c r="CU1940" s="53"/>
      <c r="CW1940" s="53"/>
      <c r="CX1940" s="53"/>
      <c r="CY1940" s="39" t="s">
        <v>451</v>
      </c>
      <c r="CZ1940" s="53">
        <v>0.1</v>
      </c>
      <c r="DA1940" s="54" t="s">
        <v>2046</v>
      </c>
      <c r="DB1940" s="53"/>
      <c r="DC1940" s="53">
        <v>0.12</v>
      </c>
      <c r="DD1940" s="54" t="s">
        <v>1397</v>
      </c>
      <c r="DE1940" s="53"/>
      <c r="DF1940" s="53"/>
      <c r="DG1940" s="53"/>
      <c r="DH1940" s="53"/>
      <c r="DI1940" s="53"/>
      <c r="DJ1940" s="53"/>
      <c r="DK1940" s="53"/>
      <c r="DL1940" s="53"/>
      <c r="DM1940" s="53"/>
      <c r="DN1940" s="53"/>
      <c r="DO1940" s="53"/>
      <c r="DP1940" s="53"/>
      <c r="DQ1940" s="53"/>
      <c r="DR1940" s="112"/>
      <c r="DS1940" s="53"/>
      <c r="DT1940" s="53"/>
      <c r="DU1940" s="53"/>
      <c r="DV1940" s="53"/>
      <c r="DW1940" s="53"/>
      <c r="DX1940" s="53"/>
      <c r="DY1940" s="53"/>
      <c r="DZ1940" s="53"/>
      <c r="EA1940" s="53"/>
      <c r="EB1940" s="53"/>
    </row>
    <row r="1941" spans="1:132" s="39" customFormat="1" hidden="1" x14ac:dyDescent="0.2">
      <c r="A1941" s="44" t="str">
        <f t="shared" ref="A1941:A1981" si="805">BB1941</f>
        <v>Stafford</v>
      </c>
      <c r="B1941" s="44" t="str">
        <f t="shared" ref="B1941:B1979" si="806">BS1941</f>
        <v>Benzene</v>
      </c>
      <c r="C1941" s="38" t="s">
        <v>2588</v>
      </c>
      <c r="D1941" s="38" t="str">
        <f t="shared" ref="D1941:D2002" si="807">IF(BC1941="","",BC1941)</f>
        <v>S</v>
      </c>
      <c r="E1941" s="44" t="s">
        <v>372</v>
      </c>
      <c r="F1941" s="155" t="str">
        <f t="shared" ref="F1941:F1982" si="808">BH1941</f>
        <v>#1</v>
      </c>
      <c r="G1941" s="44" t="str">
        <f t="shared" ref="G1941:G1981" si="809">BJ1941</f>
        <v>Commercial/residential</v>
      </c>
      <c r="H1941" s="44" t="str">
        <f t="shared" ref="H1941:H1958" si="810">IF(BK1941="","",BK1941)</f>
        <v>Crawlspace - half crawlspace and basement</v>
      </c>
      <c r="I1941" s="38" t="str">
        <f t="shared" ref="I1941:I1992" si="811">IF(DD1941="","",IF(DD1941="y","Y","n"))</f>
        <v>Y</v>
      </c>
      <c r="J1941" s="38" t="str">
        <f t="shared" ref="J1941:J1992" si="812">IF(AG1941="","",IF(AN1941="","Y",IF(AI1941&gt;AN1941*$J$38,"Y","n")))</f>
        <v>Y</v>
      </c>
      <c r="K1941" s="38" t="str">
        <f t="shared" ref="K1941:K1953" si="813">IF(AG1941="","",IF(I1941="N","n","Y"))</f>
        <v>Y</v>
      </c>
      <c r="L1941" s="44"/>
      <c r="M1941" s="38" t="str">
        <f t="shared" ref="M1941:M1973" si="814">IF(CP1941="","",IF(CP1941="y","Y","n"))</f>
        <v/>
      </c>
      <c r="N1941" s="38" t="str">
        <f t="shared" ref="N1941:N1973" si="815">IF(AJ1941="","",IF(AN1941="","Y",IF(AJ1941&gt;AN1941*$N$38,"Y","n")))</f>
        <v/>
      </c>
      <c r="O1941" s="38" t="str">
        <f>IF(AJ1941="","",IF(OR(M1941="N",N1941="N"),"n","Y"))</f>
        <v/>
      </c>
      <c r="P1941" s="38"/>
      <c r="Q1941" s="38" t="str">
        <f>IF(DR1941="","",IF(DR1941="y","Y","n"))</f>
        <v>Y</v>
      </c>
      <c r="R1941" s="38" t="str">
        <f>IF(AK1941="","",IF(AN1941="","Y",IF(AK1941&gt;AN1941*$R$38,"Y","n")))</f>
        <v>Y</v>
      </c>
      <c r="S1941" s="38" t="str">
        <f>IF(AK1941="","",IF(Q1941="N","n","Y"))</f>
        <v>Y</v>
      </c>
      <c r="T1941" s="38"/>
      <c r="U1941" s="38"/>
      <c r="V1941" s="38"/>
      <c r="W1941" s="38"/>
      <c r="X1941" s="38"/>
      <c r="Y1941" s="38" t="str">
        <f t="shared" ref="Y1941:Y1958" si="816">IF(CD1941="","",IF(CD1941="y","Y","n"))</f>
        <v>Y</v>
      </c>
      <c r="Z1941" s="38" t="str">
        <f t="shared" ref="Z1941:Z1958" si="817">IF(AM1941="","",IF(AN1941="","Y",IF(AM1941&gt;AN1941*$Z$38,"Y","n")))</f>
        <v>n</v>
      </c>
      <c r="AA1941" s="38" t="str">
        <f t="shared" ref="AA1941:AA1972" si="818">IF(AM1941="","",IF(Y1941="N","n","Y"))</f>
        <v>Y</v>
      </c>
      <c r="AC1941" s="59"/>
      <c r="AD1941" s="204"/>
      <c r="AE1941" s="38"/>
      <c r="AF1941" s="38"/>
      <c r="AG1941" s="125">
        <f t="shared" ref="AG1941:AG1992" si="819">IF(CZ1941="","",IF(DA1941="mg/l",1000*CZ1941,CZ1941))</f>
        <v>12000</v>
      </c>
      <c r="AH1941" s="39">
        <v>15</v>
      </c>
      <c r="AI1941" s="123">
        <f t="shared" ref="AI1941:AI1992" si="820">IF(AG1941="","",AG1941*1000*(INDEX(Hatm25C,MATCH(B1941,ChemNameChem,0))/(0.000082057*(AH1941+273)))*EXP(-(INDEX(Evap,MATCH(B1941,ChemNameChem,0))*((1-(AH1941+273)/INDEX(Tcrit,MATCH(B1941,ChemNameChem,0)))/(1-INDEX(Tboil,MATCH(B1941,ChemNameChem,0))/INDEX(Tcrit,MATCH(B1941,ChemNameChem,0))))^IF((INDEX(Tboil,MATCH(B1941,ChemNameChem,0))/INDEX(Tcrit,MATCH(B1941,ChemNameChem,0)))&lt;0.57,0.3,IF((INDEX(Tboil,MATCH(B1941,ChemNameChem,0))/INDEX(Tcrit,MATCH(B1941,ChemNameChem,0)))&gt;0.71,0.41,0.74*(INDEX(Tboil,MATCH(B1941,ChemNameChem,0))/INDEX(Tcrit,MATCH(B1941,ChemNameChem,0)))-0.116)))*0.5032*(1/(AH1941+273)-1/298)))</f>
        <v>1751142.9509088797</v>
      </c>
      <c r="AK1941" s="47">
        <f>IF(DO1941="","",IF(DO1941="mg/m3",1000*DN1941,IF(DO1941="ppbv",DN1941*INDEX(ppbv_ug_m3,MATCH(BS1941,ChemName,0)),DN1941)))</f>
        <v>649420.294072408</v>
      </c>
      <c r="AM1941" s="40">
        <f t="shared" si="778"/>
        <v>8.1177536759051012</v>
      </c>
      <c r="AN1941" s="39">
        <f t="shared" ref="AN1941:AN1958" si="821">IF(ISNA(MATCH(BS1941,ChemName,0))=TRUE,"",IF(INDEX(Percent90,MATCH(BS1941,ChemName,0))=0,"",INDEX(Percent90,MATCH(BS1941,ChemName,0))))</f>
        <v>9.5</v>
      </c>
      <c r="AO1941" s="204">
        <f t="shared" ref="AO1941:AO1992" si="822">IF(AG1941="","",AM1941/AI1941)</f>
        <v>4.6356887492776177E-6</v>
      </c>
      <c r="AP1941" s="204"/>
      <c r="AQ1941" s="204">
        <f>IF(AK1941="","",AM1941/AK1941)</f>
        <v>1.2500000000000002E-5</v>
      </c>
      <c r="AR1941" s="59"/>
      <c r="AS1941" s="115">
        <f t="shared" si="779"/>
        <v>1</v>
      </c>
      <c r="AT1941" s="115">
        <f t="shared" si="780"/>
        <v>0</v>
      </c>
      <c r="AU1941" s="115"/>
      <c r="AV1941" s="115"/>
      <c r="AW1941" s="39">
        <f>IF(AQ1941="","",IF(DR1941="Y",1,0))</f>
        <v>1</v>
      </c>
      <c r="AX1941" s="39">
        <f>IF(AQ1941="","",IF(DR1941="n",1,0))</f>
        <v>0</v>
      </c>
      <c r="AY1941" s="115"/>
      <c r="AZ1941" s="115"/>
      <c r="BA1941" s="43">
        <v>38</v>
      </c>
      <c r="BB1941" s="43" t="s">
        <v>2060</v>
      </c>
      <c r="BC1941" s="43" t="s">
        <v>1385</v>
      </c>
      <c r="BD1941" s="43" t="s">
        <v>2061</v>
      </c>
      <c r="BE1941" s="37" t="s">
        <v>658</v>
      </c>
      <c r="BF1941" s="43"/>
      <c r="BG1941" s="43">
        <v>139</v>
      </c>
      <c r="BH1941" s="43" t="s">
        <v>2062</v>
      </c>
      <c r="BI1941" s="43" t="s">
        <v>1387</v>
      </c>
      <c r="BJ1941" s="48" t="s">
        <v>1449</v>
      </c>
      <c r="BK1941" s="43" t="s">
        <v>1515</v>
      </c>
      <c r="BL1941" s="43">
        <v>6</v>
      </c>
      <c r="BM1941" s="43" t="s">
        <v>1395</v>
      </c>
      <c r="BN1941" s="43">
        <v>5</v>
      </c>
      <c r="BO1941" s="43" t="s">
        <v>1395</v>
      </c>
      <c r="BP1941" s="43" t="s">
        <v>1391</v>
      </c>
      <c r="BQ1941" s="43" t="s">
        <v>840</v>
      </c>
      <c r="BS1941" s="43" t="s">
        <v>2040</v>
      </c>
      <c r="BT1941" s="43" t="s">
        <v>841</v>
      </c>
      <c r="BU1941" s="43"/>
      <c r="BV1941" s="43"/>
      <c r="BW1941" s="243">
        <v>37558</v>
      </c>
      <c r="BX1941" s="243"/>
      <c r="BY1941" s="48" t="s">
        <v>451</v>
      </c>
      <c r="BZ1941" s="43">
        <v>2.5</v>
      </c>
      <c r="CA1941" s="43" t="s">
        <v>842</v>
      </c>
      <c r="CD1941" s="124" t="s">
        <v>1397</v>
      </c>
      <c r="CE1941" s="43">
        <v>15055</v>
      </c>
      <c r="CR1941" s="43" t="s">
        <v>843</v>
      </c>
      <c r="CS1941" s="251">
        <v>37267</v>
      </c>
      <c r="CT1941" s="126"/>
      <c r="CU1941" s="43">
        <v>1.5</v>
      </c>
      <c r="CV1941" s="39" t="s">
        <v>1390</v>
      </c>
      <c r="CW1941" s="43"/>
      <c r="CX1941" s="43"/>
      <c r="CY1941" s="39" t="s">
        <v>451</v>
      </c>
      <c r="CZ1941" s="43">
        <v>12</v>
      </c>
      <c r="DA1941" s="43" t="s">
        <v>2059</v>
      </c>
      <c r="DD1941" s="43" t="s">
        <v>1397</v>
      </c>
      <c r="DE1941" s="43">
        <v>240</v>
      </c>
      <c r="DF1941" s="180" t="s">
        <v>977</v>
      </c>
      <c r="DG1941" s="254">
        <v>37557</v>
      </c>
      <c r="DH1941" s="185"/>
      <c r="DI1941" s="180">
        <v>1.5</v>
      </c>
      <c r="DJ1941" s="180" t="s">
        <v>1390</v>
      </c>
      <c r="DK1941" s="180">
        <v>10.75</v>
      </c>
      <c r="DL1941" s="180" t="s">
        <v>1395</v>
      </c>
      <c r="DM1941" s="48" t="s">
        <v>451</v>
      </c>
      <c r="DN1941" s="180">
        <v>200000</v>
      </c>
      <c r="DO1941" s="203" t="s">
        <v>842</v>
      </c>
      <c r="DP1941" s="186"/>
      <c r="DQ1941" s="186"/>
      <c r="DR1941" s="201" t="s">
        <v>1397</v>
      </c>
      <c r="DS1941" s="180">
        <v>245</v>
      </c>
    </row>
    <row r="1942" spans="1:132" s="39" customFormat="1" hidden="1" x14ac:dyDescent="0.2">
      <c r="A1942" s="44" t="str">
        <f t="shared" si="805"/>
        <v>Stafford</v>
      </c>
      <c r="B1942" s="44" t="str">
        <f t="shared" si="806"/>
        <v>Ethylbenzene</v>
      </c>
      <c r="C1942" s="38" t="s">
        <v>2588</v>
      </c>
      <c r="D1942" s="38" t="str">
        <f t="shared" si="807"/>
        <v>S</v>
      </c>
      <c r="E1942" s="44" t="s">
        <v>372</v>
      </c>
      <c r="F1942" s="155" t="str">
        <f t="shared" si="808"/>
        <v>#1</v>
      </c>
      <c r="G1942" s="44" t="str">
        <f t="shared" si="809"/>
        <v>Commercial/residential</v>
      </c>
      <c r="H1942" s="44" t="str">
        <f t="shared" si="810"/>
        <v>Crawlspace - half crawlspace and basement</v>
      </c>
      <c r="I1942" s="38" t="str">
        <f t="shared" si="811"/>
        <v>Y</v>
      </c>
      <c r="J1942" s="38" t="str">
        <f t="shared" si="812"/>
        <v>Y</v>
      </c>
      <c r="K1942" s="38" t="str">
        <f t="shared" si="813"/>
        <v>Y</v>
      </c>
      <c r="L1942" s="44"/>
      <c r="M1942" s="38" t="str">
        <f t="shared" si="814"/>
        <v/>
      </c>
      <c r="N1942" s="38" t="str">
        <f t="shared" si="815"/>
        <v/>
      </c>
      <c r="O1942" s="38" t="str">
        <f>IF(AJ1942="","",IF(OR(M1942="N",N1942="N"),"n","Y"))</f>
        <v/>
      </c>
      <c r="P1942" s="38"/>
      <c r="Q1942" s="38"/>
      <c r="R1942" s="38"/>
      <c r="S1942" s="38"/>
      <c r="T1942" s="38"/>
      <c r="U1942" s="38"/>
      <c r="V1942" s="38"/>
      <c r="W1942" s="38"/>
      <c r="X1942" s="38"/>
      <c r="Y1942" s="38" t="str">
        <f t="shared" si="816"/>
        <v>Y</v>
      </c>
      <c r="Z1942" s="38" t="str">
        <f t="shared" si="817"/>
        <v>Y</v>
      </c>
      <c r="AA1942" s="38" t="str">
        <f t="shared" si="818"/>
        <v>Y</v>
      </c>
      <c r="AC1942" s="59"/>
      <c r="AD1942" s="204"/>
      <c r="AE1942" s="38"/>
      <c r="AF1942" s="38"/>
      <c r="AG1942" s="125">
        <f t="shared" si="819"/>
        <v>3500</v>
      </c>
      <c r="AH1942" s="39">
        <v>15</v>
      </c>
      <c r="AI1942" s="123">
        <f t="shared" si="820"/>
        <v>643900.9225062246</v>
      </c>
      <c r="AM1942" s="40">
        <f t="shared" si="778"/>
        <v>11.033950938046917</v>
      </c>
      <c r="AN1942" s="39">
        <f t="shared" si="821"/>
        <v>8.9</v>
      </c>
      <c r="AO1942" s="204">
        <f t="shared" si="822"/>
        <v>1.7136100527857611E-5</v>
      </c>
      <c r="AP1942" s="204"/>
      <c r="AQ1942" s="59"/>
      <c r="AR1942" s="59"/>
      <c r="AS1942" s="115">
        <f t="shared" si="779"/>
        <v>1</v>
      </c>
      <c r="AT1942" s="115">
        <f t="shared" si="780"/>
        <v>0</v>
      </c>
      <c r="AU1942" s="115"/>
      <c r="AV1942" s="115"/>
      <c r="AY1942" s="115"/>
      <c r="AZ1942" s="115"/>
      <c r="BA1942" s="43">
        <v>38</v>
      </c>
      <c r="BB1942" s="43" t="s">
        <v>2060</v>
      </c>
      <c r="BC1942" s="43" t="s">
        <v>1385</v>
      </c>
      <c r="BD1942" s="43" t="s">
        <v>2061</v>
      </c>
      <c r="BE1942" s="37" t="s">
        <v>658</v>
      </c>
      <c r="BF1942" s="43"/>
      <c r="BG1942" s="43">
        <v>139</v>
      </c>
      <c r="BH1942" s="43" t="s">
        <v>2062</v>
      </c>
      <c r="BI1942" s="43" t="s">
        <v>1387</v>
      </c>
      <c r="BJ1942" s="48" t="s">
        <v>1449</v>
      </c>
      <c r="BK1942" s="43" t="s">
        <v>1515</v>
      </c>
      <c r="BL1942" s="43">
        <v>6</v>
      </c>
      <c r="BM1942" s="43" t="s">
        <v>1395</v>
      </c>
      <c r="BN1942" s="43">
        <v>5</v>
      </c>
      <c r="BO1942" s="43" t="s">
        <v>1395</v>
      </c>
      <c r="BP1942" s="43" t="s">
        <v>1391</v>
      </c>
      <c r="BQ1942" s="43" t="s">
        <v>840</v>
      </c>
      <c r="BS1942" s="43" t="s">
        <v>2047</v>
      </c>
      <c r="BT1942" s="43" t="s">
        <v>841</v>
      </c>
      <c r="BU1942" s="43"/>
      <c r="BV1942" s="43"/>
      <c r="BW1942" s="243">
        <v>37558</v>
      </c>
      <c r="BX1942" s="243"/>
      <c r="BY1942" s="48" t="s">
        <v>451</v>
      </c>
      <c r="BZ1942" s="43">
        <v>2.5</v>
      </c>
      <c r="CA1942" s="43" t="s">
        <v>842</v>
      </c>
      <c r="CD1942" s="124" t="s">
        <v>1397</v>
      </c>
      <c r="CE1942" s="43">
        <v>15050</v>
      </c>
      <c r="CR1942" s="43" t="s">
        <v>843</v>
      </c>
      <c r="CS1942" s="251">
        <v>37267</v>
      </c>
      <c r="CT1942" s="126"/>
      <c r="CU1942" s="43">
        <v>1.5</v>
      </c>
      <c r="CV1942" s="39" t="s">
        <v>1390</v>
      </c>
      <c r="CW1942" s="43"/>
      <c r="CX1942" s="43"/>
      <c r="CY1942" s="39" t="s">
        <v>451</v>
      </c>
      <c r="CZ1942" s="43">
        <v>3.5</v>
      </c>
      <c r="DA1942" s="43" t="s">
        <v>2059</v>
      </c>
      <c r="DD1942" s="43" t="s">
        <v>1397</v>
      </c>
      <c r="DE1942" s="43">
        <v>242</v>
      </c>
      <c r="DF1942" s="43"/>
      <c r="DG1942" s="43"/>
      <c r="DH1942" s="43"/>
      <c r="DI1942" s="43"/>
      <c r="DJ1942" s="43"/>
      <c r="DK1942" s="43"/>
      <c r="DL1942" s="43"/>
      <c r="DM1942" s="43"/>
      <c r="DN1942" s="43"/>
      <c r="DO1942" s="43"/>
      <c r="DP1942" s="43"/>
      <c r="DQ1942" s="43"/>
      <c r="DR1942" s="124"/>
      <c r="DS1942" s="43"/>
    </row>
    <row r="1943" spans="1:132" s="39" customFormat="1" hidden="1" x14ac:dyDescent="0.2">
      <c r="A1943" s="44" t="str">
        <f t="shared" si="805"/>
        <v>Stafford</v>
      </c>
      <c r="B1943" s="44" t="str">
        <f t="shared" si="806"/>
        <v>MTBE</v>
      </c>
      <c r="C1943" s="38" t="s">
        <v>2588</v>
      </c>
      <c r="D1943" s="38" t="str">
        <f t="shared" si="807"/>
        <v>S</v>
      </c>
      <c r="E1943" s="44" t="s">
        <v>372</v>
      </c>
      <c r="F1943" s="155" t="str">
        <f t="shared" si="808"/>
        <v>#1</v>
      </c>
      <c r="G1943" s="44" t="str">
        <f t="shared" si="809"/>
        <v>Commercial/residential</v>
      </c>
      <c r="H1943" s="44" t="str">
        <f t="shared" si="810"/>
        <v>Crawlspace - half crawlspace and basement</v>
      </c>
      <c r="I1943" s="38" t="str">
        <f t="shared" si="811"/>
        <v>Y</v>
      </c>
      <c r="J1943" s="38" t="str">
        <f t="shared" si="812"/>
        <v>Y</v>
      </c>
      <c r="K1943" s="38" t="str">
        <f t="shared" si="813"/>
        <v>Y</v>
      </c>
      <c r="L1943" s="44"/>
      <c r="M1943" s="38" t="str">
        <f t="shared" si="814"/>
        <v>Y</v>
      </c>
      <c r="N1943" s="38" t="str">
        <f t="shared" si="815"/>
        <v>Y</v>
      </c>
      <c r="O1943" s="38" t="str">
        <f>IF(AJ1943="","",IF(OR(M1943="N",N1943="N"),"n","Y"))</f>
        <v>Y</v>
      </c>
      <c r="P1943" s="38"/>
      <c r="Q1943" s="38" t="str">
        <f>IF(DR1943="","",IF(DR1943="y","Y","n"))</f>
        <v>Y</v>
      </c>
      <c r="R1943" s="38" t="str">
        <f>IF(AK1943="","",IF(AN1943="","Y",IF(AK1943&gt;AN1943*$R$38,"Y","n")))</f>
        <v>Y</v>
      </c>
      <c r="S1943" s="38" t="str">
        <f>IF(AK1943="","",IF(Q1943="N","n","Y"))</f>
        <v>Y</v>
      </c>
      <c r="T1943" s="38"/>
      <c r="U1943" s="38"/>
      <c r="V1943" s="38"/>
      <c r="W1943" s="38"/>
      <c r="X1943" s="38"/>
      <c r="Y1943" s="38" t="str">
        <f t="shared" si="816"/>
        <v>Y</v>
      </c>
      <c r="Z1943" s="38" t="str">
        <f t="shared" si="817"/>
        <v>Y</v>
      </c>
      <c r="AA1943" s="38" t="str">
        <f t="shared" si="818"/>
        <v>Y</v>
      </c>
      <c r="AC1943" s="59">
        <v>18322.365549379967</v>
      </c>
      <c r="AD1943" s="204">
        <v>7.1000000000000004E-3</v>
      </c>
      <c r="AE1943" s="38">
        <v>1</v>
      </c>
      <c r="AF1943" s="38">
        <v>0</v>
      </c>
      <c r="AG1943" s="125">
        <f t="shared" si="819"/>
        <v>590000</v>
      </c>
      <c r="AH1943" s="39">
        <v>15</v>
      </c>
      <c r="AI1943" s="123">
        <f t="shared" si="820"/>
        <v>10184744.278776057</v>
      </c>
      <c r="AJ1943" s="40">
        <f>IF(CL1943="","",IF(CM1943="mg/m3",1000*CL1943,IF(CM1943="ppbv",CL1943*INDEX(ppbv_ug_m3,MATCH(BS1943,ChemName,0)),CL1943)))</f>
        <v>18322.365549379967</v>
      </c>
      <c r="AK1943" s="47">
        <f>IF(DO1943="","",IF(DO1943="mg/m3",1000*DN1943,IF(DO1943="ppbv",DN1943*INDEX(ppbv_ug_m3,MATCH(BS1943,ChemName,0)),DN1943)))</f>
        <v>5863156.9758015899</v>
      </c>
      <c r="AL1943" s="40"/>
      <c r="AM1943" s="40">
        <f t="shared" si="778"/>
        <v>130.08879540059777</v>
      </c>
      <c r="AN1943" s="39">
        <f t="shared" si="821"/>
        <v>38</v>
      </c>
      <c r="AO1943" s="204">
        <f t="shared" si="822"/>
        <v>1.2772907383810237E-5</v>
      </c>
      <c r="AP1943" s="204">
        <f>IF(AJ1943="","",AM1943/AJ1943)</f>
        <v>7.1000000000000004E-3</v>
      </c>
      <c r="AQ1943" s="204">
        <f>IF(AK1943="","",AM1943/AK1943)</f>
        <v>2.2187500000000001E-5</v>
      </c>
      <c r="AR1943" s="45"/>
      <c r="AS1943" s="115">
        <f t="shared" si="779"/>
        <v>1</v>
      </c>
      <c r="AT1943" s="115">
        <f t="shared" si="780"/>
        <v>0</v>
      </c>
      <c r="AU1943" s="115">
        <f>IF(AP1943="","",IF(CD1943="Y",1,0))</f>
        <v>1</v>
      </c>
      <c r="AV1943" s="115">
        <f>IF(AP1943="","",IF(CD1943="n",1,0))</f>
        <v>0</v>
      </c>
      <c r="AW1943" s="39">
        <f>IF(AQ1943="","",IF(DR1943="Y",1,0))</f>
        <v>1</v>
      </c>
      <c r="AX1943" s="39">
        <f>IF(AQ1943="","",IF(DR1943="n",1,0))</f>
        <v>0</v>
      </c>
      <c r="AY1943" s="115"/>
      <c r="AZ1943" s="115"/>
      <c r="BA1943" s="43">
        <v>38</v>
      </c>
      <c r="BB1943" s="43" t="s">
        <v>2060</v>
      </c>
      <c r="BC1943" s="43" t="s">
        <v>1385</v>
      </c>
      <c r="BD1943" s="43" t="s">
        <v>2061</v>
      </c>
      <c r="BE1943" s="37" t="s">
        <v>658</v>
      </c>
      <c r="BF1943" s="43"/>
      <c r="BG1943" s="43">
        <v>139</v>
      </c>
      <c r="BH1943" s="43" t="s">
        <v>2062</v>
      </c>
      <c r="BI1943" s="43" t="s">
        <v>1387</v>
      </c>
      <c r="BJ1943" s="48" t="s">
        <v>1449</v>
      </c>
      <c r="BK1943" s="43" t="s">
        <v>1515</v>
      </c>
      <c r="BL1943" s="43">
        <v>6</v>
      </c>
      <c r="BM1943" s="43" t="s">
        <v>1395</v>
      </c>
      <c r="BN1943" s="43">
        <v>5</v>
      </c>
      <c r="BO1943" s="43" t="s">
        <v>1395</v>
      </c>
      <c r="BP1943" s="43" t="s">
        <v>1391</v>
      </c>
      <c r="BQ1943" s="43" t="s">
        <v>840</v>
      </c>
      <c r="BS1943" s="43" t="s">
        <v>844</v>
      </c>
      <c r="BT1943" s="43" t="s">
        <v>841</v>
      </c>
      <c r="BU1943" s="43"/>
      <c r="BV1943" s="43"/>
      <c r="BW1943" s="243">
        <v>37558</v>
      </c>
      <c r="BX1943" s="243"/>
      <c r="BY1943" s="48" t="s">
        <v>451</v>
      </c>
      <c r="BZ1943" s="43">
        <v>35.5</v>
      </c>
      <c r="CA1943" s="48" t="s">
        <v>842</v>
      </c>
      <c r="CD1943" s="124" t="s">
        <v>1397</v>
      </c>
      <c r="CE1943" s="43">
        <v>2919</v>
      </c>
      <c r="CF1943" s="43" t="s">
        <v>841</v>
      </c>
      <c r="CG1943" s="251">
        <v>37553</v>
      </c>
      <c r="CH1943" s="126"/>
      <c r="CK1943" s="39" t="s">
        <v>451</v>
      </c>
      <c r="CL1943" s="43">
        <v>5000</v>
      </c>
      <c r="CM1943" s="43" t="s">
        <v>842</v>
      </c>
      <c r="CP1943" s="43" t="s">
        <v>1397</v>
      </c>
      <c r="CQ1943" s="43">
        <v>2891</v>
      </c>
      <c r="CR1943" s="43" t="s">
        <v>843</v>
      </c>
      <c r="CS1943" s="251">
        <v>37267</v>
      </c>
      <c r="CT1943" s="126"/>
      <c r="CU1943" s="43">
        <v>1.5</v>
      </c>
      <c r="CV1943" s="39" t="s">
        <v>1390</v>
      </c>
      <c r="CW1943" s="43"/>
      <c r="CX1943" s="43"/>
      <c r="CY1943" s="39" t="s">
        <v>451</v>
      </c>
      <c r="CZ1943" s="43">
        <v>590</v>
      </c>
      <c r="DA1943" s="43" t="s">
        <v>2059</v>
      </c>
      <c r="DD1943" s="43" t="s">
        <v>1397</v>
      </c>
      <c r="DE1943" s="43">
        <v>238</v>
      </c>
      <c r="DF1943" s="180" t="s">
        <v>977</v>
      </c>
      <c r="DG1943" s="254">
        <v>37557</v>
      </c>
      <c r="DH1943" s="185"/>
      <c r="DI1943" s="180">
        <v>1.5</v>
      </c>
      <c r="DJ1943" s="180" t="s">
        <v>1390</v>
      </c>
      <c r="DK1943" s="180">
        <v>10.75</v>
      </c>
      <c r="DL1943" s="180" t="s">
        <v>1395</v>
      </c>
      <c r="DM1943" s="48" t="s">
        <v>451</v>
      </c>
      <c r="DN1943" s="180">
        <v>1600000</v>
      </c>
      <c r="DO1943" s="203" t="s">
        <v>842</v>
      </c>
      <c r="DP1943" s="186"/>
      <c r="DQ1943" s="186"/>
      <c r="DR1943" s="201" t="s">
        <v>1397</v>
      </c>
      <c r="DS1943" s="180">
        <v>259</v>
      </c>
    </row>
    <row r="1944" spans="1:132" s="39" customFormat="1" hidden="1" x14ac:dyDescent="0.2">
      <c r="A1944" s="44" t="str">
        <f t="shared" si="805"/>
        <v>Stafford</v>
      </c>
      <c r="B1944" s="44" t="str">
        <f t="shared" si="806"/>
        <v>Toluene</v>
      </c>
      <c r="C1944" s="38" t="s">
        <v>2588</v>
      </c>
      <c r="D1944" s="38" t="str">
        <f t="shared" si="807"/>
        <v>S</v>
      </c>
      <c r="E1944" s="44" t="s">
        <v>372</v>
      </c>
      <c r="F1944" s="155" t="str">
        <f t="shared" si="808"/>
        <v>#1</v>
      </c>
      <c r="G1944" s="44" t="str">
        <f t="shared" si="809"/>
        <v>Commercial/residential</v>
      </c>
      <c r="H1944" s="44" t="str">
        <f t="shared" si="810"/>
        <v>Crawlspace - half crawlspace and basement</v>
      </c>
      <c r="I1944" s="38" t="str">
        <f t="shared" si="811"/>
        <v>Y</v>
      </c>
      <c r="J1944" s="38" t="str">
        <f t="shared" si="812"/>
        <v>Y</v>
      </c>
      <c r="K1944" s="38" t="str">
        <f t="shared" si="813"/>
        <v>Y</v>
      </c>
      <c r="L1944" s="44"/>
      <c r="M1944" s="38" t="str">
        <f t="shared" si="814"/>
        <v/>
      </c>
      <c r="N1944" s="38" t="str">
        <f t="shared" si="815"/>
        <v/>
      </c>
      <c r="O1944" s="38" t="str">
        <f t="shared" ref="O1944:O1965" si="823">IF(AJ1944="","",IF(OR(M1944="N",N1944="N"),"n","Y"))</f>
        <v/>
      </c>
      <c r="P1944" s="38"/>
      <c r="Q1944" s="38" t="str">
        <f>IF(DR1944="","",IF(DR1944="y","Y","n"))</f>
        <v>Y</v>
      </c>
      <c r="R1944" s="38" t="str">
        <f>IF(AK1944="","",IF(AN1944="","Y",IF(AK1944&gt;AN1944*$R$38,"Y","n")))</f>
        <v>Y</v>
      </c>
      <c r="S1944" s="38" t="str">
        <f>IF(AK1944="","",IF(Q1944="N","n","Y"))</f>
        <v>Y</v>
      </c>
      <c r="T1944" s="38"/>
      <c r="U1944" s="38"/>
      <c r="V1944" s="38"/>
      <c r="W1944" s="38"/>
      <c r="X1944" s="38"/>
      <c r="Y1944" s="38" t="str">
        <f t="shared" si="816"/>
        <v>Y</v>
      </c>
      <c r="Z1944" s="38" t="str">
        <f t="shared" si="817"/>
        <v>n</v>
      </c>
      <c r="AA1944" s="38" t="str">
        <f t="shared" si="818"/>
        <v>Y</v>
      </c>
      <c r="AC1944" s="59"/>
      <c r="AD1944" s="204"/>
      <c r="AE1944" s="38"/>
      <c r="AF1944" s="38"/>
      <c r="AG1944" s="125">
        <f t="shared" si="819"/>
        <v>43000</v>
      </c>
      <c r="AH1944" s="39">
        <v>15</v>
      </c>
      <c r="AI1944" s="123">
        <f t="shared" si="820"/>
        <v>7067580.1977640809</v>
      </c>
      <c r="AK1944" s="47">
        <f>IF(DO1944="","",IF(DO1944="mg/m3",1000*DN1944,IF(DO1944="ppbv",DN1944*INDEX(ppbv_ug_m3,MATCH(BS1944,ChemName,0)),DN1944)))</f>
        <v>1110798.8676092171</v>
      </c>
      <c r="AM1944" s="40">
        <f t="shared" si="778"/>
        <v>9.5758523069760084</v>
      </c>
      <c r="AN1944" s="39">
        <f t="shared" si="821"/>
        <v>54</v>
      </c>
      <c r="AO1944" s="204">
        <f t="shared" si="822"/>
        <v>1.3548982875362987E-6</v>
      </c>
      <c r="AP1944" s="204"/>
      <c r="AQ1944" s="204">
        <f>IF(AK1944="","",AM1944/AK1944)</f>
        <v>8.6206896551724125E-6</v>
      </c>
      <c r="AR1944" s="59"/>
      <c r="AS1944" s="115">
        <f t="shared" si="779"/>
        <v>1</v>
      </c>
      <c r="AT1944" s="115">
        <f t="shared" si="780"/>
        <v>0</v>
      </c>
      <c r="AU1944" s="115"/>
      <c r="AV1944" s="115"/>
      <c r="AW1944" s="39">
        <f>IF(AQ1944="","",IF(DR1944="Y",1,0))</f>
        <v>1</v>
      </c>
      <c r="AX1944" s="39">
        <f>IF(AQ1944="","",IF(DR1944="n",1,0))</f>
        <v>0</v>
      </c>
      <c r="AY1944" s="115"/>
      <c r="AZ1944" s="115"/>
      <c r="BA1944" s="43">
        <v>38</v>
      </c>
      <c r="BB1944" s="43" t="s">
        <v>2060</v>
      </c>
      <c r="BC1944" s="43" t="s">
        <v>1385</v>
      </c>
      <c r="BD1944" s="43" t="s">
        <v>2061</v>
      </c>
      <c r="BE1944" s="37" t="s">
        <v>658</v>
      </c>
      <c r="BF1944" s="43"/>
      <c r="BG1944" s="43">
        <v>139</v>
      </c>
      <c r="BH1944" s="43" t="s">
        <v>2062</v>
      </c>
      <c r="BI1944" s="43" t="s">
        <v>1387</v>
      </c>
      <c r="BJ1944" s="48" t="s">
        <v>1449</v>
      </c>
      <c r="BK1944" s="43" t="s">
        <v>1515</v>
      </c>
      <c r="BL1944" s="43">
        <v>6</v>
      </c>
      <c r="BM1944" s="43" t="s">
        <v>1395</v>
      </c>
      <c r="BN1944" s="43">
        <v>5</v>
      </c>
      <c r="BO1944" s="43" t="s">
        <v>1395</v>
      </c>
      <c r="BP1944" s="43" t="s">
        <v>1391</v>
      </c>
      <c r="BQ1944" s="43" t="s">
        <v>840</v>
      </c>
      <c r="BS1944" s="43" t="s">
        <v>2048</v>
      </c>
      <c r="BT1944" s="43" t="s">
        <v>841</v>
      </c>
      <c r="BU1944" s="43"/>
      <c r="BV1944" s="43"/>
      <c r="BW1944" s="243">
        <v>37558</v>
      </c>
      <c r="BX1944" s="243"/>
      <c r="BY1944" s="48" t="s">
        <v>451</v>
      </c>
      <c r="BZ1944" s="43">
        <v>2.5</v>
      </c>
      <c r="CA1944" s="43" t="s">
        <v>842</v>
      </c>
      <c r="CD1944" s="124" t="s">
        <v>1397</v>
      </c>
      <c r="CE1944" s="43">
        <v>15056</v>
      </c>
      <c r="CR1944" s="43" t="s">
        <v>843</v>
      </c>
      <c r="CS1944" s="251">
        <v>37267</v>
      </c>
      <c r="CT1944" s="126"/>
      <c r="CU1944" s="43">
        <v>1.5</v>
      </c>
      <c r="CV1944" s="39" t="s">
        <v>1390</v>
      </c>
      <c r="CW1944" s="43"/>
      <c r="CX1944" s="43"/>
      <c r="CY1944" s="39" t="s">
        <v>451</v>
      </c>
      <c r="CZ1944" s="43">
        <v>43</v>
      </c>
      <c r="DA1944" s="43" t="s">
        <v>2059</v>
      </c>
      <c r="DD1944" s="43" t="s">
        <v>1397</v>
      </c>
      <c r="DE1944" s="43">
        <v>241</v>
      </c>
      <c r="DF1944" s="180" t="s">
        <v>977</v>
      </c>
      <c r="DG1944" s="254">
        <v>37557</v>
      </c>
      <c r="DH1944" s="185"/>
      <c r="DI1944" s="180">
        <v>1.5</v>
      </c>
      <c r="DJ1944" s="180" t="s">
        <v>1390</v>
      </c>
      <c r="DK1944" s="180">
        <v>10.75</v>
      </c>
      <c r="DL1944" s="180" t="s">
        <v>1395</v>
      </c>
      <c r="DM1944" s="48" t="s">
        <v>451</v>
      </c>
      <c r="DN1944" s="180">
        <v>290000</v>
      </c>
      <c r="DO1944" s="203" t="s">
        <v>842</v>
      </c>
      <c r="DP1944" s="186"/>
      <c r="DQ1944" s="186"/>
      <c r="DR1944" s="201" t="s">
        <v>1397</v>
      </c>
      <c r="DS1944" s="180">
        <v>234</v>
      </c>
    </row>
    <row r="1945" spans="1:132" s="39" customFormat="1" hidden="1" x14ac:dyDescent="0.2">
      <c r="A1945" s="44" t="str">
        <f t="shared" si="805"/>
        <v>Stafford</v>
      </c>
      <c r="B1945" s="44" t="str">
        <f t="shared" si="806"/>
        <v>Total Xylenes</v>
      </c>
      <c r="C1945" s="38" t="s">
        <v>2588</v>
      </c>
      <c r="D1945" s="38" t="str">
        <f t="shared" si="807"/>
        <v>S</v>
      </c>
      <c r="E1945" s="44" t="s">
        <v>372</v>
      </c>
      <c r="F1945" s="155" t="str">
        <f t="shared" si="808"/>
        <v>#1</v>
      </c>
      <c r="G1945" s="44" t="str">
        <f t="shared" si="809"/>
        <v>Commercial/residential</v>
      </c>
      <c r="H1945" s="44" t="str">
        <f t="shared" si="810"/>
        <v>Crawlspace - half crawlspace and basement</v>
      </c>
      <c r="I1945" s="38" t="str">
        <f t="shared" si="811"/>
        <v>Y</v>
      </c>
      <c r="J1945" s="38" t="str">
        <f t="shared" si="812"/>
        <v>Y</v>
      </c>
      <c r="K1945" s="38" t="str">
        <f t="shared" si="813"/>
        <v>Y</v>
      </c>
      <c r="L1945" s="44"/>
      <c r="M1945" s="38" t="str">
        <f t="shared" si="814"/>
        <v/>
      </c>
      <c r="N1945" s="38" t="str">
        <f t="shared" si="815"/>
        <v/>
      </c>
      <c r="O1945" s="38" t="str">
        <f t="shared" si="823"/>
        <v/>
      </c>
      <c r="P1945" s="38"/>
      <c r="Q1945" s="38"/>
      <c r="R1945" s="38"/>
      <c r="S1945" s="38"/>
      <c r="T1945" s="38"/>
      <c r="U1945" s="38"/>
      <c r="V1945" s="38"/>
      <c r="W1945" s="38"/>
      <c r="X1945" s="38"/>
      <c r="Y1945" s="38" t="str">
        <f t="shared" si="816"/>
        <v>Y</v>
      </c>
      <c r="Z1945" s="38" t="str">
        <f t="shared" si="817"/>
        <v>Y</v>
      </c>
      <c r="AA1945" s="38" t="str">
        <f t="shared" si="818"/>
        <v>Y</v>
      </c>
      <c r="AC1945" s="59"/>
      <c r="AD1945" s="204"/>
      <c r="AE1945" s="38"/>
      <c r="AF1945" s="38"/>
      <c r="AG1945" s="125">
        <f t="shared" si="819"/>
        <v>24000</v>
      </c>
      <c r="AH1945" s="39">
        <v>15</v>
      </c>
      <c r="AI1945" s="123">
        <f t="shared" si="820"/>
        <v>4178960.4015354021</v>
      </c>
      <c r="AM1945" s="40">
        <f t="shared" si="778"/>
        <v>18.75771659467976</v>
      </c>
      <c r="AN1945" s="39">
        <f t="shared" si="821"/>
        <v>12</v>
      </c>
      <c r="AO1945" s="204">
        <f t="shared" si="822"/>
        <v>4.4886083600571903E-6</v>
      </c>
      <c r="AP1945" s="204"/>
      <c r="AQ1945" s="59"/>
      <c r="AR1945" s="59"/>
      <c r="AS1945" s="115">
        <f t="shared" si="779"/>
        <v>1</v>
      </c>
      <c r="AT1945" s="115">
        <f t="shared" si="780"/>
        <v>0</v>
      </c>
      <c r="AU1945" s="115"/>
      <c r="AV1945" s="115"/>
      <c r="AY1945" s="115"/>
      <c r="AZ1945" s="115"/>
      <c r="BA1945" s="43">
        <v>38</v>
      </c>
      <c r="BB1945" s="43" t="s">
        <v>2060</v>
      </c>
      <c r="BC1945" s="43" t="s">
        <v>1385</v>
      </c>
      <c r="BD1945" s="43" t="s">
        <v>2061</v>
      </c>
      <c r="BE1945" s="37" t="s">
        <v>658</v>
      </c>
      <c r="BF1945" s="43"/>
      <c r="BG1945" s="43">
        <v>139</v>
      </c>
      <c r="BH1945" s="43" t="s">
        <v>2062</v>
      </c>
      <c r="BI1945" s="43" t="s">
        <v>1387</v>
      </c>
      <c r="BJ1945" s="48" t="s">
        <v>1449</v>
      </c>
      <c r="BK1945" s="43" t="s">
        <v>1515</v>
      </c>
      <c r="BL1945" s="43">
        <v>6</v>
      </c>
      <c r="BM1945" s="43" t="s">
        <v>1395</v>
      </c>
      <c r="BN1945" s="43">
        <v>5</v>
      </c>
      <c r="BO1945" s="43" t="s">
        <v>1395</v>
      </c>
      <c r="BP1945" s="43" t="s">
        <v>1391</v>
      </c>
      <c r="BQ1945" s="43" t="s">
        <v>840</v>
      </c>
      <c r="BS1945" s="42" t="s">
        <v>1527</v>
      </c>
      <c r="BT1945" s="43" t="s">
        <v>841</v>
      </c>
      <c r="BU1945" s="43"/>
      <c r="BV1945" s="43"/>
      <c r="BW1945" s="243">
        <v>37558</v>
      </c>
      <c r="BX1945" s="243"/>
      <c r="BY1945" s="48" t="s">
        <v>451</v>
      </c>
      <c r="BZ1945" s="43">
        <v>4.25</v>
      </c>
      <c r="CA1945" s="43" t="s">
        <v>842</v>
      </c>
      <c r="CD1945" s="124" t="s">
        <v>1397</v>
      </c>
      <c r="CE1945" s="43">
        <v>15051</v>
      </c>
      <c r="CR1945" s="43" t="s">
        <v>843</v>
      </c>
      <c r="CS1945" s="251">
        <v>37267</v>
      </c>
      <c r="CT1945" s="126"/>
      <c r="CU1945" s="43">
        <v>1.5</v>
      </c>
      <c r="CV1945" s="39" t="s">
        <v>1390</v>
      </c>
      <c r="CW1945" s="43"/>
      <c r="CX1945" s="43"/>
      <c r="CY1945" s="39" t="s">
        <v>451</v>
      </c>
      <c r="CZ1945" s="43">
        <v>24</v>
      </c>
      <c r="DA1945" s="43" t="s">
        <v>2059</v>
      </c>
      <c r="DD1945" s="43" t="s">
        <v>1397</v>
      </c>
      <c r="DE1945" s="43">
        <v>2886</v>
      </c>
      <c r="DF1945" s="43"/>
      <c r="DG1945" s="43"/>
      <c r="DH1945" s="43"/>
      <c r="DI1945" s="43"/>
      <c r="DJ1945" s="43"/>
      <c r="DK1945" s="43"/>
      <c r="DL1945" s="43"/>
      <c r="DM1945" s="43"/>
      <c r="DN1945" s="43"/>
      <c r="DO1945" s="43"/>
      <c r="DP1945" s="43"/>
      <c r="DQ1945" s="43"/>
      <c r="DR1945" s="124"/>
      <c r="DS1945" s="43"/>
    </row>
    <row r="1946" spans="1:132" s="39" customFormat="1" hidden="1" x14ac:dyDescent="0.2">
      <c r="A1946" s="44" t="str">
        <f t="shared" si="805"/>
        <v>Stafford</v>
      </c>
      <c r="B1946" s="44" t="str">
        <f t="shared" si="806"/>
        <v>Benzene</v>
      </c>
      <c r="C1946" s="38" t="s">
        <v>2588</v>
      </c>
      <c r="D1946" s="38" t="str">
        <f t="shared" si="807"/>
        <v>S</v>
      </c>
      <c r="E1946" s="44" t="s">
        <v>372</v>
      </c>
      <c r="F1946" s="155" t="str">
        <f t="shared" si="808"/>
        <v>#2</v>
      </c>
      <c r="G1946" s="44" t="str">
        <f t="shared" si="809"/>
        <v>commercial</v>
      </c>
      <c r="H1946" s="44" t="str">
        <f t="shared" si="810"/>
        <v>Slab on grade</v>
      </c>
      <c r="I1946" s="38" t="str">
        <f t="shared" si="811"/>
        <v>Y</v>
      </c>
      <c r="J1946" s="38" t="str">
        <f t="shared" si="812"/>
        <v>Y</v>
      </c>
      <c r="K1946" s="38" t="str">
        <f t="shared" si="813"/>
        <v>Y</v>
      </c>
      <c r="L1946" s="44"/>
      <c r="M1946" s="38" t="str">
        <f t="shared" si="814"/>
        <v/>
      </c>
      <c r="N1946" s="38" t="str">
        <f t="shared" si="815"/>
        <v/>
      </c>
      <c r="O1946" s="38" t="str">
        <f t="shared" si="823"/>
        <v/>
      </c>
      <c r="P1946" s="38"/>
      <c r="Q1946" s="38"/>
      <c r="R1946" s="38"/>
      <c r="S1946" s="38"/>
      <c r="T1946" s="38"/>
      <c r="U1946" s="38"/>
      <c r="V1946" s="38"/>
      <c r="W1946" s="38"/>
      <c r="X1946" s="38"/>
      <c r="Y1946" s="38" t="str">
        <f t="shared" si="816"/>
        <v>Y</v>
      </c>
      <c r="Z1946" s="38" t="str">
        <f t="shared" si="817"/>
        <v>n</v>
      </c>
      <c r="AA1946" s="38" t="str">
        <f t="shared" si="818"/>
        <v>Y</v>
      </c>
      <c r="AC1946" s="59"/>
      <c r="AD1946" s="204"/>
      <c r="AE1946" s="38"/>
      <c r="AF1946" s="38"/>
      <c r="AG1946" s="125">
        <f t="shared" si="819"/>
        <v>7500</v>
      </c>
      <c r="AH1946" s="39">
        <v>15</v>
      </c>
      <c r="AI1946" s="123">
        <f t="shared" si="820"/>
        <v>1094464.34431805</v>
      </c>
      <c r="AM1946" s="40">
        <f t="shared" si="778"/>
        <v>1.6235507351810201</v>
      </c>
      <c r="AN1946" s="39">
        <f t="shared" si="821"/>
        <v>9.5</v>
      </c>
      <c r="AO1946" s="204">
        <f t="shared" si="822"/>
        <v>1.4834203997688372E-6</v>
      </c>
      <c r="AP1946" s="204"/>
      <c r="AQ1946" s="59"/>
      <c r="AR1946" s="59"/>
      <c r="AS1946" s="115">
        <f t="shared" si="779"/>
        <v>1</v>
      </c>
      <c r="AT1946" s="115">
        <f t="shared" si="780"/>
        <v>0</v>
      </c>
      <c r="AU1946" s="115"/>
      <c r="AV1946" s="115"/>
      <c r="AY1946" s="115"/>
      <c r="AZ1946" s="115"/>
      <c r="BA1946" s="43">
        <v>38</v>
      </c>
      <c r="BB1946" s="43" t="s">
        <v>2060</v>
      </c>
      <c r="BC1946" s="43" t="s">
        <v>1385</v>
      </c>
      <c r="BD1946" s="43" t="s">
        <v>2061</v>
      </c>
      <c r="BE1946" s="37" t="s">
        <v>658</v>
      </c>
      <c r="BF1946" s="43"/>
      <c r="BG1946" s="43">
        <v>140</v>
      </c>
      <c r="BH1946" s="43" t="s">
        <v>845</v>
      </c>
      <c r="BI1946" s="43" t="s">
        <v>1387</v>
      </c>
      <c r="BJ1946" s="43" t="s">
        <v>2054</v>
      </c>
      <c r="BK1946" s="43" t="s">
        <v>846</v>
      </c>
      <c r="BN1946" s="43">
        <v>10.5</v>
      </c>
      <c r="BO1946" s="43" t="s">
        <v>1395</v>
      </c>
      <c r="BP1946" s="43" t="s">
        <v>1391</v>
      </c>
      <c r="BQ1946" s="43" t="s">
        <v>632</v>
      </c>
      <c r="BS1946" s="43" t="s">
        <v>2040</v>
      </c>
      <c r="BT1946" s="43" t="s">
        <v>633</v>
      </c>
      <c r="BU1946" s="43"/>
      <c r="BV1946" s="43"/>
      <c r="BW1946" s="243">
        <v>37573</v>
      </c>
      <c r="BX1946" s="243"/>
      <c r="BY1946" s="48" t="s">
        <v>451</v>
      </c>
      <c r="BZ1946" s="43">
        <v>0.5</v>
      </c>
      <c r="CA1946" s="43" t="s">
        <v>842</v>
      </c>
      <c r="CC1946" s="43">
        <v>0.5</v>
      </c>
      <c r="CD1946" s="124" t="s">
        <v>1397</v>
      </c>
      <c r="CE1946" s="43">
        <v>2925</v>
      </c>
      <c r="CR1946" s="43" t="s">
        <v>634</v>
      </c>
      <c r="CS1946" s="251">
        <v>37267</v>
      </c>
      <c r="CT1946" s="126"/>
      <c r="CX1946" s="43"/>
      <c r="CY1946" s="39" t="s">
        <v>451</v>
      </c>
      <c r="CZ1946" s="43">
        <v>7.5</v>
      </c>
      <c r="DA1946" s="43" t="s">
        <v>2059</v>
      </c>
      <c r="DD1946" s="43" t="s">
        <v>1397</v>
      </c>
      <c r="DE1946" s="43">
        <v>2888</v>
      </c>
      <c r="DF1946" s="43"/>
      <c r="DG1946" s="43"/>
      <c r="DH1946" s="43"/>
      <c r="DI1946" s="43"/>
      <c r="DJ1946" s="43"/>
      <c r="DK1946" s="43"/>
      <c r="DL1946" s="43"/>
      <c r="DM1946" s="43"/>
      <c r="DN1946" s="43"/>
      <c r="DO1946" s="43"/>
      <c r="DP1946" s="43"/>
      <c r="DQ1946" s="43"/>
      <c r="DR1946" s="124"/>
      <c r="DS1946" s="43"/>
    </row>
    <row r="1947" spans="1:132" s="39" customFormat="1" hidden="1" x14ac:dyDescent="0.2">
      <c r="A1947" s="44" t="str">
        <f t="shared" si="805"/>
        <v>Stafford</v>
      </c>
      <c r="B1947" s="44" t="str">
        <f t="shared" si="806"/>
        <v>Ethylbenzene</v>
      </c>
      <c r="C1947" s="38" t="s">
        <v>2588</v>
      </c>
      <c r="D1947" s="38" t="str">
        <f t="shared" si="807"/>
        <v>S</v>
      </c>
      <c r="E1947" s="44" t="s">
        <v>372</v>
      </c>
      <c r="F1947" s="155" t="str">
        <f t="shared" si="808"/>
        <v>#2</v>
      </c>
      <c r="G1947" s="44" t="str">
        <f t="shared" si="809"/>
        <v>commercial</v>
      </c>
      <c r="H1947" s="44" t="str">
        <f t="shared" si="810"/>
        <v>Slab on grade</v>
      </c>
      <c r="I1947" s="38" t="str">
        <f t="shared" si="811"/>
        <v>Y</v>
      </c>
      <c r="J1947" s="38" t="str">
        <f t="shared" si="812"/>
        <v>Y</v>
      </c>
      <c r="K1947" s="38" t="str">
        <f t="shared" si="813"/>
        <v>Y</v>
      </c>
      <c r="L1947" s="44"/>
      <c r="M1947" s="38" t="str">
        <f t="shared" si="814"/>
        <v/>
      </c>
      <c r="N1947" s="38" t="str">
        <f t="shared" si="815"/>
        <v/>
      </c>
      <c r="O1947" s="38" t="str">
        <f t="shared" si="823"/>
        <v/>
      </c>
      <c r="P1947" s="38"/>
      <c r="Q1947" s="38"/>
      <c r="R1947" s="38"/>
      <c r="S1947" s="38"/>
      <c r="T1947" s="38"/>
      <c r="U1947" s="38"/>
      <c r="V1947" s="38"/>
      <c r="W1947" s="38"/>
      <c r="X1947" s="38"/>
      <c r="Y1947" s="38" t="str">
        <f t="shared" si="816"/>
        <v>Y</v>
      </c>
      <c r="Z1947" s="38" t="str">
        <f t="shared" si="817"/>
        <v>n</v>
      </c>
      <c r="AA1947" s="38" t="str">
        <f t="shared" si="818"/>
        <v>Y</v>
      </c>
      <c r="AC1947" s="59"/>
      <c r="AD1947" s="204"/>
      <c r="AE1947" s="38"/>
      <c r="AF1947" s="38"/>
      <c r="AG1947" s="125">
        <f t="shared" si="819"/>
        <v>4200</v>
      </c>
      <c r="AH1947" s="39">
        <v>15</v>
      </c>
      <c r="AI1947" s="123">
        <f t="shared" si="820"/>
        <v>772681.10700746963</v>
      </c>
      <c r="AM1947" s="40">
        <f t="shared" si="778"/>
        <v>2.2067901876093834</v>
      </c>
      <c r="AN1947" s="39">
        <f t="shared" si="821"/>
        <v>8.9</v>
      </c>
      <c r="AO1947" s="204">
        <f t="shared" si="822"/>
        <v>2.8560167546429343E-6</v>
      </c>
      <c r="AP1947" s="204"/>
      <c r="AQ1947" s="59"/>
      <c r="AR1947" s="59"/>
      <c r="AS1947" s="115">
        <f t="shared" si="779"/>
        <v>1</v>
      </c>
      <c r="AT1947" s="115">
        <f t="shared" si="780"/>
        <v>0</v>
      </c>
      <c r="AU1947" s="115"/>
      <c r="AV1947" s="115"/>
      <c r="AY1947" s="115"/>
      <c r="AZ1947" s="115"/>
      <c r="BA1947" s="43">
        <v>38</v>
      </c>
      <c r="BB1947" s="43" t="s">
        <v>2060</v>
      </c>
      <c r="BC1947" s="43" t="s">
        <v>1385</v>
      </c>
      <c r="BD1947" s="43" t="s">
        <v>2061</v>
      </c>
      <c r="BE1947" s="37" t="s">
        <v>658</v>
      </c>
      <c r="BF1947" s="43"/>
      <c r="BG1947" s="43">
        <v>140</v>
      </c>
      <c r="BH1947" s="43" t="s">
        <v>845</v>
      </c>
      <c r="BI1947" s="43" t="s">
        <v>1387</v>
      </c>
      <c r="BJ1947" s="43" t="s">
        <v>2054</v>
      </c>
      <c r="BK1947" s="43" t="s">
        <v>846</v>
      </c>
      <c r="BN1947" s="43">
        <v>10.5</v>
      </c>
      <c r="BO1947" s="43" t="s">
        <v>1395</v>
      </c>
      <c r="BP1947" s="43" t="s">
        <v>1391</v>
      </c>
      <c r="BQ1947" s="43" t="s">
        <v>632</v>
      </c>
      <c r="BS1947" s="43" t="s">
        <v>2047</v>
      </c>
      <c r="BT1947" s="43" t="s">
        <v>633</v>
      </c>
      <c r="BU1947" s="43"/>
      <c r="BV1947" s="43"/>
      <c r="BW1947" s="243">
        <v>37573</v>
      </c>
      <c r="BX1947" s="243"/>
      <c r="BY1947" s="48" t="s">
        <v>451</v>
      </c>
      <c r="BZ1947" s="43">
        <v>0.5</v>
      </c>
      <c r="CA1947" s="43" t="s">
        <v>842</v>
      </c>
      <c r="CD1947" s="124" t="s">
        <v>1397</v>
      </c>
      <c r="CE1947" s="43">
        <v>15052</v>
      </c>
      <c r="CR1947" s="43" t="s">
        <v>634</v>
      </c>
      <c r="CS1947" s="251">
        <v>37267</v>
      </c>
      <c r="CT1947" s="126"/>
      <c r="CX1947" s="43"/>
      <c r="CY1947" s="39" t="s">
        <v>451</v>
      </c>
      <c r="CZ1947" s="43">
        <v>4.2</v>
      </c>
      <c r="DA1947" s="43" t="s">
        <v>2059</v>
      </c>
      <c r="DD1947" s="43" t="s">
        <v>1397</v>
      </c>
      <c r="DE1947" s="43">
        <v>2890</v>
      </c>
      <c r="DF1947" s="43"/>
      <c r="DG1947" s="43"/>
      <c r="DH1947" s="43"/>
      <c r="DI1947" s="43"/>
      <c r="DJ1947" s="43"/>
      <c r="DK1947" s="43"/>
      <c r="DL1947" s="43"/>
      <c r="DM1947" s="43"/>
      <c r="DN1947" s="43"/>
      <c r="DO1947" s="43"/>
      <c r="DP1947" s="43"/>
      <c r="DQ1947" s="43"/>
      <c r="DR1947" s="124"/>
      <c r="DS1947" s="43"/>
    </row>
    <row r="1948" spans="1:132" s="39" customFormat="1" hidden="1" x14ac:dyDescent="0.2">
      <c r="A1948" s="44" t="str">
        <f t="shared" si="805"/>
        <v>Stafford</v>
      </c>
      <c r="B1948" s="44" t="str">
        <f t="shared" si="806"/>
        <v>MTBE</v>
      </c>
      <c r="C1948" s="38" t="s">
        <v>2588</v>
      </c>
      <c r="D1948" s="38" t="str">
        <f t="shared" si="807"/>
        <v>S</v>
      </c>
      <c r="E1948" s="44" t="s">
        <v>372</v>
      </c>
      <c r="F1948" s="155" t="str">
        <f t="shared" si="808"/>
        <v>#2</v>
      </c>
      <c r="G1948" s="44" t="str">
        <f t="shared" si="809"/>
        <v>commercial</v>
      </c>
      <c r="H1948" s="44" t="str">
        <f t="shared" si="810"/>
        <v>Slab on grade</v>
      </c>
      <c r="I1948" s="38" t="str">
        <f t="shared" si="811"/>
        <v>Y</v>
      </c>
      <c r="J1948" s="38" t="str">
        <f t="shared" si="812"/>
        <v>Y</v>
      </c>
      <c r="K1948" s="38" t="str">
        <f t="shared" si="813"/>
        <v>Y</v>
      </c>
      <c r="L1948" s="44"/>
      <c r="M1948" s="38" t="str">
        <f t="shared" si="814"/>
        <v/>
      </c>
      <c r="N1948" s="38" t="str">
        <f t="shared" si="815"/>
        <v/>
      </c>
      <c r="O1948" s="38" t="str">
        <f t="shared" si="823"/>
        <v/>
      </c>
      <c r="P1948" s="38"/>
      <c r="Q1948" s="38" t="str">
        <f>IF(DR1948="","",IF(DR1948="y","Y","n"))</f>
        <v>Y</v>
      </c>
      <c r="R1948" s="38" t="str">
        <f>IF(AK1948="","",IF(AN1948="","Y",IF(AK1948&gt;AN1948*$R$38,"Y","n")))</f>
        <v>Y</v>
      </c>
      <c r="S1948" s="38" t="str">
        <f>IF(AK1948="","",IF(Q1948="N","n","Y"))</f>
        <v>Y</v>
      </c>
      <c r="T1948" s="38"/>
      <c r="U1948" s="38"/>
      <c r="V1948" s="38"/>
      <c r="W1948" s="38"/>
      <c r="X1948" s="38"/>
      <c r="Y1948" s="38" t="str">
        <f t="shared" si="816"/>
        <v>Y</v>
      </c>
      <c r="Z1948" s="38" t="str">
        <f t="shared" si="817"/>
        <v>n</v>
      </c>
      <c r="AA1948" s="38" t="str">
        <f t="shared" si="818"/>
        <v>Y</v>
      </c>
      <c r="AC1948" s="59"/>
      <c r="AD1948" s="204"/>
      <c r="AE1948" s="38"/>
      <c r="AF1948" s="38"/>
      <c r="AG1948" s="125">
        <f t="shared" si="819"/>
        <v>190000</v>
      </c>
      <c r="AH1948" s="39">
        <v>15</v>
      </c>
      <c r="AI1948" s="123">
        <f t="shared" si="820"/>
        <v>3279832.9033346628</v>
      </c>
      <c r="AK1948" s="47">
        <f>IF(DO1948="","",IF(DO1948="mg/m3",1000*DN1948,IF(DO1948="ppbv",DN1948*INDEX(ppbv_ug_m3,MATCH(BS1948,ChemName,0)),DN1948)))</f>
        <v>439736.77318511927</v>
      </c>
      <c r="AM1948" s="40">
        <f t="shared" si="778"/>
        <v>2.821644294604515</v>
      </c>
      <c r="AN1948" s="39">
        <f t="shared" si="821"/>
        <v>38</v>
      </c>
      <c r="AO1948" s="204">
        <f t="shared" si="822"/>
        <v>8.6030123416827132E-7</v>
      </c>
      <c r="AP1948" s="204"/>
      <c r="AQ1948" s="204">
        <f>IF(AK1948="","",AM1948/AK1948)</f>
        <v>6.4166666666666665E-6</v>
      </c>
      <c r="AR1948" s="59"/>
      <c r="AS1948" s="115">
        <f t="shared" si="779"/>
        <v>1</v>
      </c>
      <c r="AT1948" s="115">
        <f t="shared" si="780"/>
        <v>0</v>
      </c>
      <c r="AU1948" s="115"/>
      <c r="AV1948" s="115"/>
      <c r="AW1948" s="39">
        <f>IF(AQ1948="","",IF(DR1948="Y",1,0))</f>
        <v>1</v>
      </c>
      <c r="AX1948" s="39">
        <f>IF(AQ1948="","",IF(DR1948="n",1,0))</f>
        <v>0</v>
      </c>
      <c r="AY1948" s="115"/>
      <c r="AZ1948" s="115"/>
      <c r="BA1948" s="43">
        <v>38</v>
      </c>
      <c r="BB1948" s="43" t="s">
        <v>2060</v>
      </c>
      <c r="BC1948" s="43" t="s">
        <v>1385</v>
      </c>
      <c r="BD1948" s="43" t="s">
        <v>2061</v>
      </c>
      <c r="BE1948" s="37" t="s">
        <v>658</v>
      </c>
      <c r="BF1948" s="43"/>
      <c r="BG1948" s="43">
        <v>140</v>
      </c>
      <c r="BH1948" s="43" t="s">
        <v>845</v>
      </c>
      <c r="BI1948" s="43" t="s">
        <v>1387</v>
      </c>
      <c r="BJ1948" s="43" t="s">
        <v>2054</v>
      </c>
      <c r="BK1948" s="43" t="s">
        <v>846</v>
      </c>
      <c r="BN1948" s="43">
        <v>10.5</v>
      </c>
      <c r="BO1948" s="43" t="s">
        <v>1395</v>
      </c>
      <c r="BP1948" s="43" t="s">
        <v>1391</v>
      </c>
      <c r="BQ1948" s="43" t="s">
        <v>632</v>
      </c>
      <c r="BS1948" s="43" t="s">
        <v>844</v>
      </c>
      <c r="BT1948" s="43" t="s">
        <v>633</v>
      </c>
      <c r="BU1948" s="43"/>
      <c r="BV1948" s="43"/>
      <c r="BW1948" s="243">
        <v>37573</v>
      </c>
      <c r="BX1948" s="243"/>
      <c r="BY1948" s="48" t="s">
        <v>451</v>
      </c>
      <c r="BZ1948" s="43">
        <v>0.77</v>
      </c>
      <c r="CA1948" s="43" t="s">
        <v>842</v>
      </c>
      <c r="CD1948" s="124" t="s">
        <v>1397</v>
      </c>
      <c r="CE1948" s="43">
        <v>2924</v>
      </c>
      <c r="CR1948" s="43" t="s">
        <v>634</v>
      </c>
      <c r="CS1948" s="251">
        <v>37267</v>
      </c>
      <c r="CT1948" s="126"/>
      <c r="CX1948" s="43"/>
      <c r="CY1948" s="39" t="s">
        <v>451</v>
      </c>
      <c r="CZ1948" s="43">
        <v>190</v>
      </c>
      <c r="DA1948" s="43" t="s">
        <v>2059</v>
      </c>
      <c r="DD1948" s="43" t="s">
        <v>1397</v>
      </c>
      <c r="DE1948" s="43">
        <v>2887</v>
      </c>
      <c r="DF1948" s="180" t="s">
        <v>634</v>
      </c>
      <c r="DG1948" s="254">
        <v>37557</v>
      </c>
      <c r="DH1948" s="185"/>
      <c r="DI1948" s="180">
        <v>1.5</v>
      </c>
      <c r="DJ1948" s="180" t="s">
        <v>1390</v>
      </c>
      <c r="DK1948" s="180">
        <v>10.75</v>
      </c>
      <c r="DL1948" s="180" t="s">
        <v>1395</v>
      </c>
      <c r="DM1948" s="48" t="s">
        <v>451</v>
      </c>
      <c r="DN1948" s="180">
        <v>120000</v>
      </c>
      <c r="DO1948" s="203" t="s">
        <v>842</v>
      </c>
      <c r="DP1948" s="186"/>
      <c r="DQ1948" s="186"/>
      <c r="DR1948" s="201" t="s">
        <v>1397</v>
      </c>
      <c r="DS1948" s="180">
        <v>247</v>
      </c>
    </row>
    <row r="1949" spans="1:132" s="39" customFormat="1" hidden="1" x14ac:dyDescent="0.2">
      <c r="A1949" s="44" t="str">
        <f t="shared" si="805"/>
        <v>Stafford</v>
      </c>
      <c r="B1949" s="44" t="str">
        <f t="shared" si="806"/>
        <v>Toluene</v>
      </c>
      <c r="C1949" s="38" t="s">
        <v>2588</v>
      </c>
      <c r="D1949" s="38" t="str">
        <f t="shared" si="807"/>
        <v>S</v>
      </c>
      <c r="E1949" s="44" t="s">
        <v>372</v>
      </c>
      <c r="F1949" s="155" t="str">
        <f t="shared" si="808"/>
        <v>#2</v>
      </c>
      <c r="G1949" s="44" t="str">
        <f t="shared" si="809"/>
        <v>commercial</v>
      </c>
      <c r="H1949" s="44" t="str">
        <f t="shared" si="810"/>
        <v>Slab on grade</v>
      </c>
      <c r="I1949" s="38" t="str">
        <f t="shared" si="811"/>
        <v>Y</v>
      </c>
      <c r="J1949" s="38" t="str">
        <f t="shared" si="812"/>
        <v>Y</v>
      </c>
      <c r="K1949" s="38" t="str">
        <f t="shared" si="813"/>
        <v>Y</v>
      </c>
      <c r="L1949" s="44"/>
      <c r="M1949" s="38" t="str">
        <f t="shared" si="814"/>
        <v/>
      </c>
      <c r="N1949" s="38" t="str">
        <f t="shared" si="815"/>
        <v/>
      </c>
      <c r="O1949" s="38" t="str">
        <f t="shared" si="823"/>
        <v/>
      </c>
      <c r="P1949" s="38"/>
      <c r="Q1949" s="38" t="str">
        <f>IF(DR1949="","",IF(DR1949="y","Y","n"))</f>
        <v>Y</v>
      </c>
      <c r="R1949" s="38" t="str">
        <f>IF(AK1949="","",IF(AN1949="","Y",IF(AK1949&gt;AN1949*$R$38,"Y","n")))</f>
        <v>Y</v>
      </c>
      <c r="S1949" s="38" t="str">
        <f>IF(AK1949="","",IF(Q1949="N","n","Y"))</f>
        <v>Y</v>
      </c>
      <c r="T1949" s="38"/>
      <c r="U1949" s="38"/>
      <c r="V1949" s="38"/>
      <c r="W1949" s="38"/>
      <c r="X1949" s="38"/>
      <c r="Y1949" s="38" t="str">
        <f t="shared" si="816"/>
        <v>Y</v>
      </c>
      <c r="Z1949" s="38" t="str">
        <f t="shared" si="817"/>
        <v>n</v>
      </c>
      <c r="AA1949" s="38" t="str">
        <f t="shared" si="818"/>
        <v>Y</v>
      </c>
      <c r="AC1949" s="59"/>
      <c r="AD1949" s="204"/>
      <c r="AE1949" s="38"/>
      <c r="AF1949" s="38"/>
      <c r="AG1949" s="125">
        <f t="shared" si="819"/>
        <v>14000</v>
      </c>
      <c r="AH1949" s="39">
        <v>15</v>
      </c>
      <c r="AI1949" s="123">
        <f t="shared" si="820"/>
        <v>2301072.6225278401</v>
      </c>
      <c r="AK1949" s="47">
        <f>IF(DO1949="","",IF(DO1949="mg/m3",1000*DN1949,IF(DO1949="ppbv",DN1949*INDEX(ppbv_ug_m3,MATCH(BS1949,ChemName,0)),DN1949)))</f>
        <v>536247.72919065645</v>
      </c>
      <c r="AM1949" s="40">
        <f t="shared" si="778"/>
        <v>3.1791829659160347</v>
      </c>
      <c r="AN1949" s="39">
        <f t="shared" si="821"/>
        <v>54</v>
      </c>
      <c r="AO1949" s="204">
        <f t="shared" si="822"/>
        <v>1.3816091394905859E-6</v>
      </c>
      <c r="AP1949" s="204"/>
      <c r="AQ1949" s="204">
        <f>IF(AK1949="","",AM1949/AK1949)</f>
        <v>5.9285714285714283E-6</v>
      </c>
      <c r="AR1949" s="59"/>
      <c r="AS1949" s="115">
        <f t="shared" si="779"/>
        <v>1</v>
      </c>
      <c r="AT1949" s="115">
        <f t="shared" si="780"/>
        <v>0</v>
      </c>
      <c r="AU1949" s="115"/>
      <c r="AV1949" s="115"/>
      <c r="AW1949" s="39">
        <f>IF(AQ1949="","",IF(DR1949="Y",1,0))</f>
        <v>1</v>
      </c>
      <c r="AX1949" s="39">
        <f>IF(AQ1949="","",IF(DR1949="n",1,0))</f>
        <v>0</v>
      </c>
      <c r="AY1949" s="115"/>
      <c r="AZ1949" s="115"/>
      <c r="BA1949" s="43">
        <v>38</v>
      </c>
      <c r="BB1949" s="43" t="s">
        <v>2060</v>
      </c>
      <c r="BC1949" s="43" t="s">
        <v>1385</v>
      </c>
      <c r="BD1949" s="43" t="s">
        <v>2061</v>
      </c>
      <c r="BE1949" s="37" t="s">
        <v>658</v>
      </c>
      <c r="BF1949" s="43"/>
      <c r="BG1949" s="43">
        <v>140</v>
      </c>
      <c r="BH1949" s="43" t="s">
        <v>845</v>
      </c>
      <c r="BI1949" s="43" t="s">
        <v>1387</v>
      </c>
      <c r="BJ1949" s="43" t="s">
        <v>2054</v>
      </c>
      <c r="BK1949" s="43" t="s">
        <v>846</v>
      </c>
      <c r="BN1949" s="43">
        <v>10.5</v>
      </c>
      <c r="BO1949" s="43" t="s">
        <v>1395</v>
      </c>
      <c r="BP1949" s="43" t="s">
        <v>1391</v>
      </c>
      <c r="BQ1949" s="43" t="s">
        <v>632</v>
      </c>
      <c r="BS1949" s="43" t="s">
        <v>2048</v>
      </c>
      <c r="BT1949" s="43" t="s">
        <v>633</v>
      </c>
      <c r="BU1949" s="43"/>
      <c r="BV1949" s="43"/>
      <c r="BW1949" s="243">
        <v>37573</v>
      </c>
      <c r="BX1949" s="243"/>
      <c r="BY1949" s="48" t="s">
        <v>451</v>
      </c>
      <c r="BZ1949" s="43">
        <v>0.83</v>
      </c>
      <c r="CA1949" s="43" t="s">
        <v>842</v>
      </c>
      <c r="CD1949" s="124" t="s">
        <v>1397</v>
      </c>
      <c r="CE1949" s="43">
        <v>2926</v>
      </c>
      <c r="CR1949" s="43" t="s">
        <v>634</v>
      </c>
      <c r="CS1949" s="251">
        <v>37267</v>
      </c>
      <c r="CT1949" s="126"/>
      <c r="CX1949" s="43"/>
      <c r="CY1949" s="39" t="s">
        <v>451</v>
      </c>
      <c r="CZ1949" s="43">
        <v>14</v>
      </c>
      <c r="DA1949" s="43" t="s">
        <v>2059</v>
      </c>
      <c r="DD1949" s="43" t="s">
        <v>1397</v>
      </c>
      <c r="DE1949" s="43">
        <v>2889</v>
      </c>
      <c r="DF1949" s="180" t="s">
        <v>634</v>
      </c>
      <c r="DG1949" s="254">
        <v>37557</v>
      </c>
      <c r="DH1949" s="185"/>
      <c r="DI1949" s="180">
        <v>1.5</v>
      </c>
      <c r="DJ1949" s="180" t="s">
        <v>1390</v>
      </c>
      <c r="DK1949" s="180">
        <v>10.75</v>
      </c>
      <c r="DL1949" s="180" t="s">
        <v>1395</v>
      </c>
      <c r="DM1949" s="48" t="s">
        <v>451</v>
      </c>
      <c r="DN1949" s="180">
        <v>140000</v>
      </c>
      <c r="DO1949" s="203" t="s">
        <v>842</v>
      </c>
      <c r="DP1949" s="186"/>
      <c r="DQ1949" s="186"/>
      <c r="DR1949" s="201" t="s">
        <v>1397</v>
      </c>
      <c r="DS1949" s="180">
        <v>251</v>
      </c>
    </row>
    <row r="1950" spans="1:132" s="39" customFormat="1" hidden="1" x14ac:dyDescent="0.2">
      <c r="A1950" s="44" t="str">
        <f t="shared" si="805"/>
        <v>Stafford</v>
      </c>
      <c r="B1950" s="44" t="str">
        <f t="shared" si="806"/>
        <v>Benzene</v>
      </c>
      <c r="C1950" s="38" t="s">
        <v>2588</v>
      </c>
      <c r="D1950" s="38" t="str">
        <f t="shared" si="807"/>
        <v>S</v>
      </c>
      <c r="E1950" s="44" t="s">
        <v>372</v>
      </c>
      <c r="F1950" s="155" t="str">
        <f t="shared" si="808"/>
        <v>#3</v>
      </c>
      <c r="G1950" s="44" t="str">
        <f t="shared" si="809"/>
        <v>residential</v>
      </c>
      <c r="H1950" s="44" t="str">
        <f t="shared" si="810"/>
        <v>Basement</v>
      </c>
      <c r="I1950" s="38" t="str">
        <f t="shared" si="811"/>
        <v>Y</v>
      </c>
      <c r="J1950" s="38" t="str">
        <f t="shared" si="812"/>
        <v>Y</v>
      </c>
      <c r="K1950" s="38" t="s">
        <v>541</v>
      </c>
      <c r="L1950" s="44" t="s">
        <v>310</v>
      </c>
      <c r="M1950" s="38" t="str">
        <f t="shared" si="814"/>
        <v/>
      </c>
      <c r="N1950" s="38" t="str">
        <f t="shared" si="815"/>
        <v/>
      </c>
      <c r="O1950" s="38" t="str">
        <f t="shared" si="823"/>
        <v/>
      </c>
      <c r="P1950" s="38"/>
      <c r="Q1950" s="38"/>
      <c r="R1950" s="38"/>
      <c r="S1950" s="38"/>
      <c r="T1950" s="38"/>
      <c r="U1950" s="38"/>
      <c r="V1950" s="38"/>
      <c r="W1950" s="38"/>
      <c r="X1950" s="38"/>
      <c r="Y1950" s="38" t="str">
        <f t="shared" si="816"/>
        <v>Y</v>
      </c>
      <c r="Z1950" s="38" t="str">
        <f t="shared" si="817"/>
        <v>n</v>
      </c>
      <c r="AA1950" s="38" t="str">
        <f t="shared" si="818"/>
        <v>Y</v>
      </c>
      <c r="AC1950" s="59"/>
      <c r="AD1950" s="204"/>
      <c r="AE1950" s="38"/>
      <c r="AF1950" s="38"/>
      <c r="AG1950" s="125">
        <f t="shared" si="819"/>
        <v>3050</v>
      </c>
      <c r="AH1950" s="39">
        <v>15</v>
      </c>
      <c r="AI1950" s="123">
        <f t="shared" si="820"/>
        <v>445082.16668934032</v>
      </c>
      <c r="AM1950" s="40">
        <f t="shared" si="778"/>
        <v>1.625</v>
      </c>
      <c r="AN1950" s="39">
        <f t="shared" si="821"/>
        <v>9.5</v>
      </c>
      <c r="AO1950" s="204">
        <f t="shared" si="822"/>
        <v>3.6510112550391669E-6</v>
      </c>
      <c r="AP1950" s="204"/>
      <c r="AQ1950" s="59"/>
      <c r="AR1950" s="59"/>
      <c r="AS1950" s="115">
        <f t="shared" si="779"/>
        <v>1</v>
      </c>
      <c r="AT1950" s="115">
        <f t="shared" si="780"/>
        <v>0</v>
      </c>
      <c r="AU1950" s="115"/>
      <c r="AV1950" s="115"/>
      <c r="AY1950" s="115"/>
      <c r="AZ1950" s="115"/>
      <c r="BA1950" s="43">
        <v>38</v>
      </c>
      <c r="BB1950" s="43" t="s">
        <v>2060</v>
      </c>
      <c r="BC1950" s="43" t="s">
        <v>1385</v>
      </c>
      <c r="BD1950" s="43" t="s">
        <v>2061</v>
      </c>
      <c r="BE1950" s="37" t="s">
        <v>658</v>
      </c>
      <c r="BF1950" s="43"/>
      <c r="BG1950" s="43">
        <v>141</v>
      </c>
      <c r="BH1950" s="43" t="s">
        <v>635</v>
      </c>
      <c r="BI1950" s="43" t="s">
        <v>1387</v>
      </c>
      <c r="BJ1950" s="43" t="s">
        <v>1388</v>
      </c>
      <c r="BK1950" s="43" t="s">
        <v>573</v>
      </c>
      <c r="BN1950" s="43">
        <v>5</v>
      </c>
      <c r="BO1950" s="43" t="s">
        <v>1395</v>
      </c>
      <c r="BP1950" s="43" t="s">
        <v>1391</v>
      </c>
      <c r="BQ1950" s="43" t="s">
        <v>636</v>
      </c>
      <c r="BS1950" s="43" t="s">
        <v>2040</v>
      </c>
      <c r="BT1950" s="43" t="s">
        <v>637</v>
      </c>
      <c r="BU1950" s="43"/>
      <c r="BV1950" s="43"/>
      <c r="BW1950" s="243">
        <v>37267</v>
      </c>
      <c r="BX1950" s="243"/>
      <c r="BY1950" s="48" t="s">
        <v>451</v>
      </c>
      <c r="BZ1950" s="43">
        <f>0.5*3.25</f>
        <v>1.625</v>
      </c>
      <c r="CA1950" s="38" t="s">
        <v>1396</v>
      </c>
      <c r="CD1950" s="124" t="s">
        <v>1397</v>
      </c>
      <c r="CE1950" s="43">
        <v>2937</v>
      </c>
      <c r="CR1950" s="43" t="s">
        <v>532</v>
      </c>
      <c r="CS1950" s="251">
        <v>37560</v>
      </c>
      <c r="CT1950" s="126"/>
      <c r="CX1950" s="43"/>
      <c r="CY1950" s="39" t="s">
        <v>560</v>
      </c>
      <c r="CZ1950" s="134">
        <v>3.05</v>
      </c>
      <c r="DA1950" s="43" t="s">
        <v>2059</v>
      </c>
      <c r="DD1950" s="43" t="s">
        <v>1397</v>
      </c>
      <c r="DE1950" s="43">
        <v>254</v>
      </c>
      <c r="DF1950" s="43"/>
      <c r="DG1950" s="43"/>
      <c r="DH1950" s="43"/>
      <c r="DI1950" s="43"/>
      <c r="DJ1950" s="43"/>
      <c r="DK1950" s="43"/>
      <c r="DL1950" s="43"/>
      <c r="DM1950" s="43"/>
      <c r="DN1950" s="43"/>
      <c r="DO1950" s="43"/>
      <c r="DP1950" s="43"/>
      <c r="DQ1950" s="43"/>
      <c r="DR1950" s="124"/>
      <c r="DS1950" s="43"/>
    </row>
    <row r="1951" spans="1:132" s="39" customFormat="1" hidden="1" x14ac:dyDescent="0.2">
      <c r="A1951" s="44" t="str">
        <f t="shared" si="805"/>
        <v>Stafford</v>
      </c>
      <c r="B1951" s="44" t="str">
        <f t="shared" si="806"/>
        <v>Ethylbenzene</v>
      </c>
      <c r="C1951" s="38" t="s">
        <v>2588</v>
      </c>
      <c r="D1951" s="38" t="str">
        <f t="shared" si="807"/>
        <v>S</v>
      </c>
      <c r="E1951" s="44" t="s">
        <v>372</v>
      </c>
      <c r="F1951" s="155" t="str">
        <f t="shared" si="808"/>
        <v>#3</v>
      </c>
      <c r="G1951" s="44" t="str">
        <f t="shared" si="809"/>
        <v>residential</v>
      </c>
      <c r="H1951" s="44" t="str">
        <f t="shared" si="810"/>
        <v>Basement</v>
      </c>
      <c r="I1951" s="38" t="str">
        <f t="shared" si="811"/>
        <v>Y</v>
      </c>
      <c r="J1951" s="38" t="str">
        <f t="shared" si="812"/>
        <v>Y</v>
      </c>
      <c r="K1951" s="38" t="str">
        <f t="shared" si="813"/>
        <v>Y</v>
      </c>
      <c r="L1951" s="44"/>
      <c r="M1951" s="38" t="str">
        <f t="shared" si="814"/>
        <v/>
      </c>
      <c r="N1951" s="38" t="str">
        <f t="shared" si="815"/>
        <v/>
      </c>
      <c r="O1951" s="38" t="str">
        <f t="shared" si="823"/>
        <v/>
      </c>
      <c r="P1951" s="38"/>
      <c r="Q1951" s="38"/>
      <c r="R1951" s="38"/>
      <c r="S1951" s="38"/>
      <c r="T1951" s="38"/>
      <c r="U1951" s="38"/>
      <c r="V1951" s="38"/>
      <c r="W1951" s="38"/>
      <c r="X1951" s="38"/>
      <c r="Y1951" s="38" t="str">
        <f t="shared" si="816"/>
        <v>Y</v>
      </c>
      <c r="Z1951" s="38" t="str">
        <f t="shared" si="817"/>
        <v>n</v>
      </c>
      <c r="AA1951" s="38" t="str">
        <f t="shared" si="818"/>
        <v>Y</v>
      </c>
      <c r="AC1951" s="59"/>
      <c r="AD1951" s="204"/>
      <c r="AE1951" s="38"/>
      <c r="AF1951" s="38"/>
      <c r="AG1951" s="125">
        <f t="shared" si="819"/>
        <v>1110</v>
      </c>
      <c r="AH1951" s="39">
        <v>15</v>
      </c>
      <c r="AI1951" s="123">
        <f t="shared" si="820"/>
        <v>204208.57828054554</v>
      </c>
      <c r="AM1951" s="40">
        <f t="shared" si="778"/>
        <v>5.3845680577668951</v>
      </c>
      <c r="AN1951" s="39">
        <f t="shared" si="821"/>
        <v>8.9</v>
      </c>
      <c r="AO1951" s="204">
        <f t="shared" si="822"/>
        <v>2.636798171313585E-5</v>
      </c>
      <c r="AP1951" s="204"/>
      <c r="AQ1951" s="59"/>
      <c r="AR1951" s="59"/>
      <c r="AS1951" s="115">
        <f t="shared" si="779"/>
        <v>1</v>
      </c>
      <c r="AT1951" s="115">
        <f t="shared" si="780"/>
        <v>0</v>
      </c>
      <c r="AU1951" s="115"/>
      <c r="AV1951" s="115"/>
      <c r="AY1951" s="115"/>
      <c r="AZ1951" s="115"/>
      <c r="BA1951" s="43">
        <v>38</v>
      </c>
      <c r="BB1951" s="43" t="s">
        <v>2060</v>
      </c>
      <c r="BC1951" s="43" t="s">
        <v>1385</v>
      </c>
      <c r="BD1951" s="43" t="s">
        <v>2061</v>
      </c>
      <c r="BE1951" s="37" t="s">
        <v>658</v>
      </c>
      <c r="BF1951" s="43"/>
      <c r="BG1951" s="43">
        <v>141</v>
      </c>
      <c r="BH1951" s="43" t="s">
        <v>635</v>
      </c>
      <c r="BI1951" s="43" t="s">
        <v>1387</v>
      </c>
      <c r="BJ1951" s="43" t="s">
        <v>1388</v>
      </c>
      <c r="BK1951" s="43" t="s">
        <v>573</v>
      </c>
      <c r="BN1951" s="43">
        <v>5</v>
      </c>
      <c r="BO1951" s="43" t="s">
        <v>1395</v>
      </c>
      <c r="BP1951" s="43" t="s">
        <v>1391</v>
      </c>
      <c r="BQ1951" s="43" t="s">
        <v>636</v>
      </c>
      <c r="BS1951" s="43" t="s">
        <v>2047</v>
      </c>
      <c r="BT1951" s="43" t="s">
        <v>637</v>
      </c>
      <c r="BU1951" s="43"/>
      <c r="BV1951" s="43"/>
      <c r="BW1951" s="243">
        <v>37267</v>
      </c>
      <c r="BX1951" s="243"/>
      <c r="BY1951" s="48" t="s">
        <v>451</v>
      </c>
      <c r="BZ1951" s="43">
        <v>1.22</v>
      </c>
      <c r="CA1951" s="43" t="s">
        <v>842</v>
      </c>
      <c r="CD1951" s="124" t="s">
        <v>1397</v>
      </c>
      <c r="CE1951" s="43">
        <v>15060</v>
      </c>
      <c r="CR1951" s="43" t="s">
        <v>532</v>
      </c>
      <c r="CS1951" s="251">
        <v>37560</v>
      </c>
      <c r="CT1951" s="126"/>
      <c r="CX1951" s="43"/>
      <c r="CY1951" s="39" t="s">
        <v>560</v>
      </c>
      <c r="CZ1951" s="43">
        <v>1.1100000000000001</v>
      </c>
      <c r="DA1951" s="43" t="s">
        <v>2059</v>
      </c>
      <c r="DD1951" s="43" t="s">
        <v>1397</v>
      </c>
      <c r="DE1951" s="43">
        <v>253</v>
      </c>
      <c r="DF1951" s="43"/>
      <c r="DG1951" s="43"/>
      <c r="DH1951" s="43"/>
      <c r="DI1951" s="43"/>
      <c r="DJ1951" s="43"/>
      <c r="DK1951" s="43"/>
      <c r="DL1951" s="43"/>
      <c r="DM1951" s="43"/>
      <c r="DN1951" s="43"/>
      <c r="DO1951" s="43"/>
      <c r="DP1951" s="43"/>
      <c r="DQ1951" s="43"/>
      <c r="DR1951" s="124"/>
      <c r="DS1951" s="43"/>
    </row>
    <row r="1952" spans="1:132" s="39" customFormat="1" hidden="1" x14ac:dyDescent="0.2">
      <c r="A1952" s="44" t="str">
        <f t="shared" si="805"/>
        <v>Stafford</v>
      </c>
      <c r="B1952" s="44" t="str">
        <f t="shared" si="806"/>
        <v>MTBE</v>
      </c>
      <c r="C1952" s="38" t="s">
        <v>2588</v>
      </c>
      <c r="D1952" s="38" t="str">
        <f t="shared" si="807"/>
        <v>S</v>
      </c>
      <c r="E1952" s="44" t="s">
        <v>372</v>
      </c>
      <c r="F1952" s="155" t="str">
        <f t="shared" si="808"/>
        <v>#3</v>
      </c>
      <c r="G1952" s="44" t="str">
        <f t="shared" si="809"/>
        <v>residential</v>
      </c>
      <c r="H1952" s="44" t="str">
        <f t="shared" si="810"/>
        <v>Basement</v>
      </c>
      <c r="I1952" s="38" t="str">
        <f t="shared" si="811"/>
        <v>Y</v>
      </c>
      <c r="J1952" s="38" t="str">
        <f t="shared" si="812"/>
        <v>Y</v>
      </c>
      <c r="K1952" s="38" t="str">
        <f t="shared" si="813"/>
        <v>Y</v>
      </c>
      <c r="L1952" s="44"/>
      <c r="M1952" s="38" t="str">
        <f t="shared" si="814"/>
        <v/>
      </c>
      <c r="N1952" s="38" t="str">
        <f t="shared" si="815"/>
        <v/>
      </c>
      <c r="O1952" s="38" t="str">
        <f t="shared" si="823"/>
        <v/>
      </c>
      <c r="P1952" s="38"/>
      <c r="Q1952" s="38"/>
      <c r="R1952" s="38"/>
      <c r="S1952" s="38"/>
      <c r="T1952" s="38"/>
      <c r="U1952" s="38"/>
      <c r="V1952" s="38"/>
      <c r="W1952" s="38"/>
      <c r="X1952" s="38"/>
      <c r="Y1952" s="38" t="str">
        <f t="shared" si="816"/>
        <v>Y</v>
      </c>
      <c r="Z1952" s="38" t="str">
        <f t="shared" si="817"/>
        <v>n</v>
      </c>
      <c r="AA1952" s="38" t="str">
        <f t="shared" si="818"/>
        <v>Y</v>
      </c>
      <c r="AC1952" s="59"/>
      <c r="AD1952" s="204"/>
      <c r="AE1952" s="38"/>
      <c r="AF1952" s="38"/>
      <c r="AG1952" s="125">
        <f t="shared" si="819"/>
        <v>155650</v>
      </c>
      <c r="AH1952" s="39">
        <v>15</v>
      </c>
      <c r="AI1952" s="123">
        <f t="shared" si="820"/>
        <v>2686873.638968633</v>
      </c>
      <c r="AM1952" s="40">
        <f t="shared" si="778"/>
        <v>1.8322365549379969</v>
      </c>
      <c r="AN1952" s="39">
        <f t="shared" si="821"/>
        <v>38</v>
      </c>
      <c r="AO1952" s="204">
        <f t="shared" si="822"/>
        <v>6.8192137075761708E-7</v>
      </c>
      <c r="AP1952" s="204"/>
      <c r="AQ1952" s="59"/>
      <c r="AR1952" s="59"/>
      <c r="AS1952" s="115">
        <f t="shared" si="779"/>
        <v>1</v>
      </c>
      <c r="AT1952" s="115">
        <f t="shared" si="780"/>
        <v>0</v>
      </c>
      <c r="AU1952" s="115"/>
      <c r="AV1952" s="115"/>
      <c r="AY1952" s="115"/>
      <c r="AZ1952" s="115"/>
      <c r="BA1952" s="43">
        <v>38</v>
      </c>
      <c r="BB1952" s="43" t="s">
        <v>2060</v>
      </c>
      <c r="BC1952" s="43" t="s">
        <v>1385</v>
      </c>
      <c r="BD1952" s="43" t="s">
        <v>2061</v>
      </c>
      <c r="BE1952" s="37" t="s">
        <v>658</v>
      </c>
      <c r="BF1952" s="43"/>
      <c r="BG1952" s="43">
        <v>141</v>
      </c>
      <c r="BH1952" s="43" t="s">
        <v>635</v>
      </c>
      <c r="BI1952" s="43" t="s">
        <v>1387</v>
      </c>
      <c r="BJ1952" s="43" t="s">
        <v>1388</v>
      </c>
      <c r="BK1952" s="43" t="s">
        <v>573</v>
      </c>
      <c r="BN1952" s="43">
        <v>5</v>
      </c>
      <c r="BO1952" s="43" t="s">
        <v>1395</v>
      </c>
      <c r="BP1952" s="43" t="s">
        <v>1391</v>
      </c>
      <c r="BQ1952" s="43" t="s">
        <v>636</v>
      </c>
      <c r="BS1952" s="43" t="s">
        <v>844</v>
      </c>
      <c r="BT1952" s="43" t="s">
        <v>637</v>
      </c>
      <c r="BU1952" s="43"/>
      <c r="BV1952" s="43"/>
      <c r="BW1952" s="243">
        <v>37267</v>
      </c>
      <c r="BX1952" s="243"/>
      <c r="BY1952" s="48" t="s">
        <v>451</v>
      </c>
      <c r="BZ1952" s="43">
        <v>0.5</v>
      </c>
      <c r="CA1952" s="43" t="s">
        <v>842</v>
      </c>
      <c r="CD1952" s="124" t="s">
        <v>1397</v>
      </c>
      <c r="CE1952" s="43">
        <v>2936</v>
      </c>
      <c r="CR1952" s="43" t="s">
        <v>532</v>
      </c>
      <c r="CS1952" s="251">
        <v>37560</v>
      </c>
      <c r="CT1952" s="126"/>
      <c r="CX1952" s="43"/>
      <c r="CY1952" s="39" t="s">
        <v>560</v>
      </c>
      <c r="CZ1952" s="134">
        <v>155.65</v>
      </c>
      <c r="DA1952" s="43" t="s">
        <v>2059</v>
      </c>
      <c r="DD1952" s="43" t="s">
        <v>1397</v>
      </c>
      <c r="DE1952" s="43">
        <v>252</v>
      </c>
      <c r="DF1952" s="43"/>
      <c r="DG1952" s="43"/>
      <c r="DH1952" s="43"/>
      <c r="DI1952" s="43"/>
      <c r="DJ1952" s="43"/>
      <c r="DK1952" s="43"/>
      <c r="DL1952" s="43"/>
      <c r="DM1952" s="43"/>
      <c r="DN1952" s="43"/>
      <c r="DO1952" s="43"/>
      <c r="DP1952" s="43"/>
      <c r="DQ1952" s="43"/>
      <c r="DR1952" s="124"/>
      <c r="DS1952" s="43"/>
    </row>
    <row r="1953" spans="1:123" s="39" customFormat="1" hidden="1" x14ac:dyDescent="0.2">
      <c r="A1953" s="44" t="str">
        <f t="shared" si="805"/>
        <v>Stafford</v>
      </c>
      <c r="B1953" s="44" t="str">
        <f t="shared" si="806"/>
        <v>Toluene</v>
      </c>
      <c r="C1953" s="38" t="s">
        <v>2588</v>
      </c>
      <c r="D1953" s="38" t="str">
        <f t="shared" si="807"/>
        <v>S</v>
      </c>
      <c r="E1953" s="44" t="s">
        <v>372</v>
      </c>
      <c r="F1953" s="155" t="str">
        <f t="shared" si="808"/>
        <v>#3</v>
      </c>
      <c r="G1953" s="44" t="str">
        <f t="shared" si="809"/>
        <v>residential</v>
      </c>
      <c r="H1953" s="44" t="str">
        <f t="shared" si="810"/>
        <v>Basement</v>
      </c>
      <c r="I1953" s="38" t="str">
        <f t="shared" si="811"/>
        <v>Y</v>
      </c>
      <c r="J1953" s="38" t="str">
        <f t="shared" si="812"/>
        <v>Y</v>
      </c>
      <c r="K1953" s="38" t="str">
        <f t="shared" si="813"/>
        <v>Y</v>
      </c>
      <c r="L1953" s="44"/>
      <c r="M1953" s="38" t="str">
        <f t="shared" si="814"/>
        <v/>
      </c>
      <c r="N1953" s="38" t="str">
        <f t="shared" si="815"/>
        <v/>
      </c>
      <c r="O1953" s="38" t="str">
        <f t="shared" si="823"/>
        <v/>
      </c>
      <c r="P1953" s="38"/>
      <c r="Q1953" s="38"/>
      <c r="R1953" s="38"/>
      <c r="S1953" s="38"/>
      <c r="T1953" s="38"/>
      <c r="U1953" s="38"/>
      <c r="V1953" s="38"/>
      <c r="W1953" s="38"/>
      <c r="X1953" s="38"/>
      <c r="Y1953" s="38" t="str">
        <f t="shared" si="816"/>
        <v>Y</v>
      </c>
      <c r="Z1953" s="38" t="str">
        <f t="shared" si="817"/>
        <v>n</v>
      </c>
      <c r="AA1953" s="38" t="str">
        <f t="shared" si="818"/>
        <v>Y</v>
      </c>
      <c r="AC1953" s="59"/>
      <c r="AD1953" s="204"/>
      <c r="AE1953" s="38"/>
      <c r="AF1953" s="38"/>
      <c r="AG1953" s="125">
        <f t="shared" si="819"/>
        <v>6012.5</v>
      </c>
      <c r="AH1953" s="39">
        <v>15</v>
      </c>
      <c r="AI1953" s="123">
        <f t="shared" si="820"/>
        <v>988228.51021061698</v>
      </c>
      <c r="AM1953" s="40">
        <f t="shared" si="778"/>
        <v>13.023159137487371</v>
      </c>
      <c r="AN1953" s="39">
        <f t="shared" si="821"/>
        <v>54</v>
      </c>
      <c r="AO1953" s="204">
        <f t="shared" si="822"/>
        <v>1.3178287210831227E-5</v>
      </c>
      <c r="AP1953" s="204"/>
      <c r="AQ1953" s="59"/>
      <c r="AR1953" s="59"/>
      <c r="AS1953" s="115">
        <f t="shared" si="779"/>
        <v>1</v>
      </c>
      <c r="AT1953" s="115">
        <f t="shared" si="780"/>
        <v>0</v>
      </c>
      <c r="AU1953" s="115"/>
      <c r="AV1953" s="115"/>
      <c r="AY1953" s="115"/>
      <c r="AZ1953" s="115"/>
      <c r="BA1953" s="43">
        <v>38</v>
      </c>
      <c r="BB1953" s="43" t="s">
        <v>2060</v>
      </c>
      <c r="BC1953" s="43" t="s">
        <v>1385</v>
      </c>
      <c r="BD1953" s="43" t="s">
        <v>2061</v>
      </c>
      <c r="BE1953" s="37" t="s">
        <v>658</v>
      </c>
      <c r="BF1953" s="43"/>
      <c r="BG1953" s="43">
        <v>141</v>
      </c>
      <c r="BH1953" s="43" t="s">
        <v>635</v>
      </c>
      <c r="BI1953" s="43" t="s">
        <v>1387</v>
      </c>
      <c r="BJ1953" s="43" t="s">
        <v>1388</v>
      </c>
      <c r="BK1953" s="43" t="s">
        <v>573</v>
      </c>
      <c r="BN1953" s="43">
        <v>5</v>
      </c>
      <c r="BO1953" s="43" t="s">
        <v>1395</v>
      </c>
      <c r="BP1953" s="43" t="s">
        <v>1391</v>
      </c>
      <c r="BQ1953" s="43" t="s">
        <v>636</v>
      </c>
      <c r="BS1953" s="43" t="s">
        <v>2048</v>
      </c>
      <c r="BT1953" s="43" t="s">
        <v>637</v>
      </c>
      <c r="BU1953" s="43"/>
      <c r="BV1953" s="43"/>
      <c r="BW1953" s="243">
        <v>37267</v>
      </c>
      <c r="BX1953" s="243"/>
      <c r="BY1953" s="48" t="s">
        <v>451</v>
      </c>
      <c r="BZ1953" s="43">
        <v>3.4</v>
      </c>
      <c r="CA1953" s="43" t="s">
        <v>842</v>
      </c>
      <c r="CD1953" s="124" t="s">
        <v>1397</v>
      </c>
      <c r="CE1953" s="43">
        <v>2938</v>
      </c>
      <c r="CR1953" s="43" t="s">
        <v>532</v>
      </c>
      <c r="CS1953" s="251">
        <v>37560</v>
      </c>
      <c r="CT1953" s="126"/>
      <c r="CX1953" s="43"/>
      <c r="CY1953" s="39" t="s">
        <v>560</v>
      </c>
      <c r="CZ1953" s="134">
        <v>6.0125000000000002</v>
      </c>
      <c r="DA1953" s="43" t="s">
        <v>2059</v>
      </c>
      <c r="DD1953" s="43" t="s">
        <v>1397</v>
      </c>
      <c r="DE1953" s="43">
        <v>256</v>
      </c>
      <c r="DF1953" s="43"/>
      <c r="DG1953" s="43"/>
      <c r="DH1953" s="43"/>
      <c r="DI1953" s="43"/>
      <c r="DJ1953" s="43"/>
      <c r="DK1953" s="43"/>
      <c r="DL1953" s="43"/>
      <c r="DM1953" s="43"/>
      <c r="DN1953" s="43"/>
      <c r="DO1953" s="43"/>
      <c r="DP1953" s="43"/>
      <c r="DQ1953" s="43"/>
      <c r="DR1953" s="124"/>
      <c r="DS1953" s="43"/>
    </row>
    <row r="1954" spans="1:123" s="39" customFormat="1" hidden="1" x14ac:dyDescent="0.2">
      <c r="A1954" s="44" t="str">
        <f t="shared" si="805"/>
        <v>Twins Inn</v>
      </c>
      <c r="B1954" s="44" t="str">
        <f t="shared" si="806"/>
        <v>1,1,1-Trichloroethane</v>
      </c>
      <c r="C1954" s="38" t="s">
        <v>2587</v>
      </c>
      <c r="D1954" s="38" t="str">
        <f t="shared" si="807"/>
        <v>CL, LS, SI, SL</v>
      </c>
      <c r="E1954" s="38" t="s">
        <v>371</v>
      </c>
      <c r="F1954" s="155" t="str">
        <f t="shared" si="808"/>
        <v>5755 Sheridan</v>
      </c>
      <c r="G1954" s="44" t="str">
        <f t="shared" si="809"/>
        <v>Residential</v>
      </c>
      <c r="H1954" s="44" t="str">
        <f t="shared" si="810"/>
        <v>Basement</v>
      </c>
      <c r="I1954" s="38" t="str">
        <f t="shared" si="811"/>
        <v>Y</v>
      </c>
      <c r="J1954" s="38" t="str">
        <f t="shared" si="812"/>
        <v>n</v>
      </c>
      <c r="K1954" s="38" t="s">
        <v>541</v>
      </c>
      <c r="L1954" s="44" t="s">
        <v>1018</v>
      </c>
      <c r="M1954" s="38" t="str">
        <f t="shared" si="814"/>
        <v/>
      </c>
      <c r="N1954" s="38" t="str">
        <f t="shared" si="815"/>
        <v/>
      </c>
      <c r="O1954" s="38" t="str">
        <f t="shared" si="823"/>
        <v/>
      </c>
      <c r="P1954" s="44"/>
      <c r="Q1954" s="44"/>
      <c r="R1954" s="44"/>
      <c r="S1954" s="44"/>
      <c r="T1954" s="44"/>
      <c r="U1954" s="44"/>
      <c r="V1954" s="44"/>
      <c r="W1954" s="44"/>
      <c r="X1954" s="44"/>
      <c r="Y1954" s="38" t="str">
        <f t="shared" si="816"/>
        <v>Y</v>
      </c>
      <c r="Z1954" s="38" t="str">
        <f t="shared" si="817"/>
        <v>n</v>
      </c>
      <c r="AA1954" s="38" t="str">
        <f t="shared" si="818"/>
        <v>Y</v>
      </c>
      <c r="AC1954" s="59"/>
      <c r="AD1954" s="204"/>
      <c r="AE1954" s="38"/>
      <c r="AF1954" s="38"/>
      <c r="AG1954" s="125">
        <f t="shared" si="819"/>
        <v>1.1000000000000001</v>
      </c>
      <c r="AH1954" s="39">
        <v>11</v>
      </c>
      <c r="AI1954" s="123">
        <f t="shared" si="820"/>
        <v>420.41594519693228</v>
      </c>
      <c r="AM1954" s="40">
        <f t="shared" si="778"/>
        <v>1.1000000000000001</v>
      </c>
      <c r="AN1954" s="39">
        <f t="shared" si="821"/>
        <v>3.1</v>
      </c>
      <c r="AO1954" s="204">
        <f t="shared" si="822"/>
        <v>2.6164564226619316E-3</v>
      </c>
      <c r="AP1954" s="204"/>
      <c r="AQ1954" s="59"/>
      <c r="AR1954" s="59"/>
      <c r="AS1954" s="115">
        <f t="shared" si="779"/>
        <v>1</v>
      </c>
      <c r="AT1954" s="115">
        <f t="shared" si="780"/>
        <v>0</v>
      </c>
      <c r="AU1954" s="115"/>
      <c r="AV1954" s="115"/>
      <c r="AY1954" s="115"/>
      <c r="AZ1954" s="115"/>
      <c r="BA1954" s="43">
        <v>61</v>
      </c>
      <c r="BB1954" s="43" t="s">
        <v>1971</v>
      </c>
      <c r="BC1954" s="43" t="s">
        <v>1972</v>
      </c>
      <c r="BD1954" s="43" t="s">
        <v>1973</v>
      </c>
      <c r="BE1954" s="37" t="s">
        <v>656</v>
      </c>
      <c r="BF1954" s="43"/>
      <c r="BG1954" s="43">
        <v>239</v>
      </c>
      <c r="BH1954" s="43" t="s">
        <v>298</v>
      </c>
      <c r="BI1954" s="43" t="s">
        <v>1387</v>
      </c>
      <c r="BJ1954" s="43" t="s">
        <v>533</v>
      </c>
      <c r="BK1954" s="43" t="s">
        <v>573</v>
      </c>
      <c r="BL1954" s="39">
        <v>2</v>
      </c>
      <c r="BM1954" s="48" t="s">
        <v>1390</v>
      </c>
      <c r="BN1954" s="134">
        <f>(11-6.5)*0.3048</f>
        <v>1.3716000000000002</v>
      </c>
      <c r="BO1954" s="48" t="s">
        <v>1390</v>
      </c>
      <c r="BP1954" s="48" t="s">
        <v>1406</v>
      </c>
      <c r="BS1954" s="43" t="s">
        <v>558</v>
      </c>
      <c r="BT1954" s="43" t="s">
        <v>573</v>
      </c>
      <c r="BU1954" s="43"/>
      <c r="BV1954" s="43"/>
      <c r="BW1954" s="243">
        <v>37327</v>
      </c>
      <c r="BX1954" s="243"/>
      <c r="BY1954" s="48" t="s">
        <v>451</v>
      </c>
      <c r="BZ1954" s="43">
        <v>1.1000000000000001</v>
      </c>
      <c r="CA1954" s="43" t="s">
        <v>1396</v>
      </c>
      <c r="CC1954" s="43">
        <v>0.23</v>
      </c>
      <c r="CD1954" s="124" t="s">
        <v>2044</v>
      </c>
      <c r="CE1954" s="43">
        <v>3835</v>
      </c>
      <c r="CR1954" s="43" t="s">
        <v>299</v>
      </c>
      <c r="CS1954" s="251">
        <v>37438</v>
      </c>
      <c r="CT1954" s="126"/>
      <c r="CU1954" s="43">
        <v>114.3</v>
      </c>
      <c r="CV1954" s="39" t="s">
        <v>1390</v>
      </c>
      <c r="CW1954" s="43"/>
      <c r="CY1954" s="39" t="s">
        <v>451</v>
      </c>
      <c r="CZ1954" s="43">
        <v>1.1000000000000001</v>
      </c>
      <c r="DA1954" s="43" t="s">
        <v>2046</v>
      </c>
      <c r="DC1954" s="43">
        <v>1</v>
      </c>
      <c r="DD1954" s="43" t="s">
        <v>2044</v>
      </c>
      <c r="DE1954" s="43">
        <v>679</v>
      </c>
      <c r="DF1954" s="43"/>
      <c r="DG1954" s="43"/>
      <c r="DH1954" s="43"/>
      <c r="DI1954" s="43"/>
      <c r="DJ1954" s="43"/>
      <c r="DK1954" s="43"/>
      <c r="DL1954" s="43"/>
      <c r="DM1954" s="43"/>
      <c r="DN1954" s="43"/>
      <c r="DO1954" s="43"/>
      <c r="DP1954" s="43"/>
      <c r="DQ1954" s="43"/>
      <c r="DR1954" s="124"/>
      <c r="DS1954" s="43"/>
    </row>
    <row r="1955" spans="1:123" s="39" customFormat="1" hidden="1" x14ac:dyDescent="0.2">
      <c r="A1955" s="44" t="str">
        <f t="shared" si="805"/>
        <v>Twins Inn</v>
      </c>
      <c r="B1955" s="44" t="str">
        <f t="shared" si="806"/>
        <v>Tetrachloroethylene</v>
      </c>
      <c r="C1955" s="38" t="s">
        <v>2587</v>
      </c>
      <c r="D1955" s="38" t="str">
        <f t="shared" si="807"/>
        <v>CL, LS, SI, SL</v>
      </c>
      <c r="E1955" s="38" t="s">
        <v>371</v>
      </c>
      <c r="F1955" s="155" t="str">
        <f t="shared" si="808"/>
        <v>5755 Sheridan</v>
      </c>
      <c r="G1955" s="44" t="str">
        <f t="shared" si="809"/>
        <v>Residential</v>
      </c>
      <c r="H1955" s="44" t="str">
        <f t="shared" si="810"/>
        <v>Basement</v>
      </c>
      <c r="I1955" s="38" t="str">
        <f t="shared" si="811"/>
        <v>Y</v>
      </c>
      <c r="J1955" s="38" t="str">
        <f t="shared" si="812"/>
        <v>n</v>
      </c>
      <c r="K1955" s="38" t="s">
        <v>541</v>
      </c>
      <c r="L1955" s="44" t="s">
        <v>1018</v>
      </c>
      <c r="M1955" s="38" t="str">
        <f t="shared" si="814"/>
        <v/>
      </c>
      <c r="N1955" s="38" t="str">
        <f t="shared" si="815"/>
        <v/>
      </c>
      <c r="O1955" s="38" t="str">
        <f t="shared" si="823"/>
        <v/>
      </c>
      <c r="P1955" s="44"/>
      <c r="Q1955" s="44"/>
      <c r="R1955" s="44"/>
      <c r="S1955" s="44"/>
      <c r="T1955" s="44"/>
      <c r="U1955" s="44"/>
      <c r="V1955" s="44"/>
      <c r="W1955" s="44"/>
      <c r="X1955" s="44"/>
      <c r="Y1955" s="38" t="str">
        <f t="shared" si="816"/>
        <v>Y</v>
      </c>
      <c r="Z1955" s="38" t="str">
        <f t="shared" si="817"/>
        <v>Y</v>
      </c>
      <c r="AA1955" s="38" t="str">
        <f t="shared" si="818"/>
        <v>Y</v>
      </c>
      <c r="AC1955" s="59"/>
      <c r="AD1955" s="204"/>
      <c r="AE1955" s="38"/>
      <c r="AF1955" s="38"/>
      <c r="AG1955" s="125">
        <f t="shared" si="819"/>
        <v>2.2999999999999998</v>
      </c>
      <c r="AH1955" s="39">
        <v>11</v>
      </c>
      <c r="AI1955" s="123">
        <f t="shared" si="820"/>
        <v>818.42827559940326</v>
      </c>
      <c r="AM1955" s="40">
        <f t="shared" si="778"/>
        <v>5.3</v>
      </c>
      <c r="AN1955" s="39">
        <f t="shared" si="821"/>
        <v>3.8</v>
      </c>
      <c r="AO1955" s="204">
        <f t="shared" si="822"/>
        <v>6.4758270920177675E-3</v>
      </c>
      <c r="AP1955" s="204"/>
      <c r="AQ1955" s="59"/>
      <c r="AR1955" s="59"/>
      <c r="AS1955" s="115">
        <f t="shared" si="779"/>
        <v>1</v>
      </c>
      <c r="AT1955" s="115">
        <f t="shared" si="780"/>
        <v>0</v>
      </c>
      <c r="AU1955" s="115"/>
      <c r="AV1955" s="115"/>
      <c r="AY1955" s="115"/>
      <c r="AZ1955" s="115"/>
      <c r="BA1955" s="43">
        <v>61</v>
      </c>
      <c r="BB1955" s="43" t="s">
        <v>1971</v>
      </c>
      <c r="BC1955" s="43" t="s">
        <v>1972</v>
      </c>
      <c r="BD1955" s="43" t="s">
        <v>1973</v>
      </c>
      <c r="BE1955" s="37" t="s">
        <v>656</v>
      </c>
      <c r="BF1955" s="43"/>
      <c r="BG1955" s="43">
        <v>239</v>
      </c>
      <c r="BH1955" s="43" t="s">
        <v>298</v>
      </c>
      <c r="BI1955" s="43" t="s">
        <v>1387</v>
      </c>
      <c r="BJ1955" s="43" t="s">
        <v>533</v>
      </c>
      <c r="BK1955" s="43" t="s">
        <v>573</v>
      </c>
      <c r="BL1955" s="39">
        <v>2</v>
      </c>
      <c r="BM1955" s="48" t="s">
        <v>1390</v>
      </c>
      <c r="BN1955" s="134">
        <f>(11-6.5)*0.3048</f>
        <v>1.3716000000000002</v>
      </c>
      <c r="BO1955" s="48" t="s">
        <v>1390</v>
      </c>
      <c r="BP1955" s="48" t="s">
        <v>1406</v>
      </c>
      <c r="BS1955" s="43" t="s">
        <v>2057</v>
      </c>
      <c r="BT1955" s="43" t="s">
        <v>573</v>
      </c>
      <c r="BU1955" s="43"/>
      <c r="BV1955" s="43"/>
      <c r="BW1955" s="243">
        <v>37327</v>
      </c>
      <c r="BX1955" s="243"/>
      <c r="BY1955" s="48" t="s">
        <v>451</v>
      </c>
      <c r="BZ1955" s="43">
        <v>5.3</v>
      </c>
      <c r="CA1955" s="43" t="s">
        <v>1396</v>
      </c>
      <c r="CC1955" s="43">
        <v>0.27</v>
      </c>
      <c r="CD1955" s="124" t="s">
        <v>2044</v>
      </c>
      <c r="CE1955" s="43">
        <v>3836</v>
      </c>
      <c r="CR1955" s="43" t="s">
        <v>299</v>
      </c>
      <c r="CS1955" s="251">
        <v>37438</v>
      </c>
      <c r="CT1955" s="126"/>
      <c r="CU1955" s="43">
        <v>114.3</v>
      </c>
      <c r="CV1955" s="39" t="s">
        <v>1390</v>
      </c>
      <c r="CW1955" s="43"/>
      <c r="CY1955" s="39" t="s">
        <v>451</v>
      </c>
      <c r="CZ1955" s="43">
        <v>2.2999999999999998</v>
      </c>
      <c r="DA1955" s="43" t="s">
        <v>2046</v>
      </c>
      <c r="DC1955" s="43">
        <v>1</v>
      </c>
      <c r="DD1955" s="43" t="s">
        <v>2044</v>
      </c>
      <c r="DE1955" s="43">
        <v>680</v>
      </c>
      <c r="DF1955" s="43"/>
      <c r="DG1955" s="43"/>
      <c r="DH1955" s="43"/>
      <c r="DI1955" s="43"/>
      <c r="DJ1955" s="43"/>
      <c r="DK1955" s="43"/>
      <c r="DL1955" s="43"/>
      <c r="DM1955" s="43"/>
      <c r="DN1955" s="43"/>
      <c r="DO1955" s="43"/>
      <c r="DP1955" s="43"/>
      <c r="DQ1955" s="43"/>
      <c r="DR1955" s="124"/>
      <c r="DS1955" s="43"/>
    </row>
    <row r="1956" spans="1:123" s="39" customFormat="1" hidden="1" x14ac:dyDescent="0.2">
      <c r="A1956" s="44" t="str">
        <f t="shared" si="805"/>
        <v>Twins Inn</v>
      </c>
      <c r="B1956" s="44" t="str">
        <f t="shared" si="806"/>
        <v>Trichloroethylene</v>
      </c>
      <c r="C1956" s="38" t="s">
        <v>2587</v>
      </c>
      <c r="D1956" s="38" t="str">
        <f t="shared" si="807"/>
        <v>CL, LS, SI, SL</v>
      </c>
      <c r="E1956" s="38" t="s">
        <v>371</v>
      </c>
      <c r="F1956" s="155" t="str">
        <f t="shared" si="808"/>
        <v>5755 Sheridan</v>
      </c>
      <c r="G1956" s="44" t="str">
        <f t="shared" si="809"/>
        <v>Residential</v>
      </c>
      <c r="H1956" s="44" t="str">
        <f t="shared" si="810"/>
        <v>Basement</v>
      </c>
      <c r="I1956" s="38" t="str">
        <f t="shared" si="811"/>
        <v>Y</v>
      </c>
      <c r="J1956" s="38" t="str">
        <f t="shared" si="812"/>
        <v>Y</v>
      </c>
      <c r="K1956" s="38" t="s">
        <v>541</v>
      </c>
      <c r="L1956" s="44" t="s">
        <v>1018</v>
      </c>
      <c r="M1956" s="38" t="str">
        <f t="shared" si="814"/>
        <v/>
      </c>
      <c r="N1956" s="38" t="str">
        <f t="shared" si="815"/>
        <v/>
      </c>
      <c r="O1956" s="38" t="str">
        <f t="shared" si="823"/>
        <v/>
      </c>
      <c r="P1956" s="44"/>
      <c r="Q1956" s="44"/>
      <c r="R1956" s="44"/>
      <c r="S1956" s="44"/>
      <c r="T1956" s="44"/>
      <c r="U1956" s="44"/>
      <c r="V1956" s="44"/>
      <c r="W1956" s="44"/>
      <c r="X1956" s="44"/>
      <c r="Y1956" s="38" t="str">
        <f t="shared" si="816"/>
        <v>Y</v>
      </c>
      <c r="Z1956" s="38" t="str">
        <f t="shared" si="817"/>
        <v>n</v>
      </c>
      <c r="AA1956" s="38" t="str">
        <f t="shared" si="818"/>
        <v>Y</v>
      </c>
      <c r="AC1956" s="59"/>
      <c r="AD1956" s="204"/>
      <c r="AE1956" s="38"/>
      <c r="AF1956" s="38"/>
      <c r="AG1956" s="125">
        <f t="shared" si="819"/>
        <v>2.2000000000000002</v>
      </c>
      <c r="AH1956" s="39">
        <v>11</v>
      </c>
      <c r="AI1956" s="123">
        <f t="shared" si="820"/>
        <v>476.1864362827186</v>
      </c>
      <c r="AM1956" s="40">
        <f t="shared" si="778"/>
        <v>0.32</v>
      </c>
      <c r="AN1956" s="39">
        <f t="shared" si="821"/>
        <v>0.5</v>
      </c>
      <c r="AO1956" s="204">
        <f t="shared" si="822"/>
        <v>6.7200570116619513E-4</v>
      </c>
      <c r="AP1956" s="204"/>
      <c r="AQ1956" s="59"/>
      <c r="AR1956" s="59"/>
      <c r="AS1956" s="115">
        <f t="shared" si="779"/>
        <v>1</v>
      </c>
      <c r="AT1956" s="115">
        <f t="shared" si="780"/>
        <v>0</v>
      </c>
      <c r="AU1956" s="115"/>
      <c r="AV1956" s="115"/>
      <c r="AY1956" s="115"/>
      <c r="AZ1956" s="115"/>
      <c r="BA1956" s="43">
        <v>61</v>
      </c>
      <c r="BB1956" s="43" t="s">
        <v>1971</v>
      </c>
      <c r="BC1956" s="43" t="s">
        <v>1972</v>
      </c>
      <c r="BD1956" s="43" t="s">
        <v>1973</v>
      </c>
      <c r="BE1956" s="37" t="s">
        <v>656</v>
      </c>
      <c r="BF1956" s="43"/>
      <c r="BG1956" s="43">
        <v>239</v>
      </c>
      <c r="BH1956" s="43" t="s">
        <v>298</v>
      </c>
      <c r="BI1956" s="43" t="s">
        <v>1387</v>
      </c>
      <c r="BJ1956" s="43" t="s">
        <v>533</v>
      </c>
      <c r="BK1956" s="43" t="s">
        <v>573</v>
      </c>
      <c r="BL1956" s="39">
        <v>2</v>
      </c>
      <c r="BM1956" s="48" t="s">
        <v>1390</v>
      </c>
      <c r="BN1956" s="134">
        <f>(11-6.5)*0.3048</f>
        <v>1.3716000000000002</v>
      </c>
      <c r="BO1956" s="48" t="s">
        <v>1390</v>
      </c>
      <c r="BP1956" s="48" t="s">
        <v>1406</v>
      </c>
      <c r="BS1956" s="43" t="s">
        <v>1393</v>
      </c>
      <c r="BT1956" s="43" t="s">
        <v>573</v>
      </c>
      <c r="BU1956" s="43"/>
      <c r="BV1956" s="43"/>
      <c r="BW1956" s="243">
        <v>37327</v>
      </c>
      <c r="BX1956" s="243"/>
      <c r="BY1956" s="48" t="s">
        <v>451</v>
      </c>
      <c r="BZ1956" s="43">
        <v>0.32</v>
      </c>
      <c r="CA1956" s="43" t="s">
        <v>1396</v>
      </c>
      <c r="CC1956" s="43">
        <v>0.21</v>
      </c>
      <c r="CD1956" s="124" t="s">
        <v>2044</v>
      </c>
      <c r="CE1956" s="43">
        <v>3834</v>
      </c>
      <c r="CR1956" s="43" t="s">
        <v>299</v>
      </c>
      <c r="CS1956" s="251">
        <v>37438</v>
      </c>
      <c r="CT1956" s="126"/>
      <c r="CU1956" s="43">
        <v>114.3</v>
      </c>
      <c r="CV1956" s="39" t="s">
        <v>1390</v>
      </c>
      <c r="CW1956" s="43"/>
      <c r="CY1956" s="39" t="s">
        <v>451</v>
      </c>
      <c r="CZ1956" s="43">
        <v>2.2000000000000002</v>
      </c>
      <c r="DA1956" s="43" t="s">
        <v>2046</v>
      </c>
      <c r="DC1956" s="43">
        <v>1</v>
      </c>
      <c r="DD1956" s="43" t="s">
        <v>2044</v>
      </c>
      <c r="DE1956" s="43">
        <v>678</v>
      </c>
      <c r="DF1956" s="43"/>
      <c r="DG1956" s="43"/>
      <c r="DH1956" s="43"/>
      <c r="DI1956" s="43"/>
      <c r="DJ1956" s="43"/>
      <c r="DK1956" s="43"/>
      <c r="DL1956" s="43"/>
      <c r="DM1956" s="43"/>
      <c r="DN1956" s="43"/>
      <c r="DO1956" s="43"/>
      <c r="DP1956" s="43"/>
      <c r="DQ1956" s="43"/>
      <c r="DR1956" s="124"/>
      <c r="DS1956" s="43"/>
    </row>
    <row r="1957" spans="1:123" s="39" customFormat="1" hidden="1" x14ac:dyDescent="0.2">
      <c r="A1957" s="44" t="str">
        <f t="shared" si="805"/>
        <v>Twins Inn</v>
      </c>
      <c r="B1957" s="44" t="str">
        <f t="shared" si="806"/>
        <v>1,1,1-Trichloroethane</v>
      </c>
      <c r="C1957" s="38" t="s">
        <v>2587</v>
      </c>
      <c r="D1957" s="38" t="str">
        <f t="shared" si="807"/>
        <v>CL, LS, SI, SL</v>
      </c>
      <c r="E1957" s="38" t="s">
        <v>371</v>
      </c>
      <c r="F1957" s="155" t="str">
        <f t="shared" si="808"/>
        <v>5840 Lamar</v>
      </c>
      <c r="G1957" s="44" t="str">
        <f t="shared" si="809"/>
        <v>Institutional</v>
      </c>
      <c r="H1957" s="44" t="str">
        <f t="shared" si="810"/>
        <v>Slab on grade</v>
      </c>
      <c r="I1957" s="38" t="str">
        <f t="shared" si="811"/>
        <v>Y</v>
      </c>
      <c r="J1957" s="38" t="str">
        <f t="shared" si="812"/>
        <v>Y</v>
      </c>
      <c r="K1957" s="38" t="str">
        <f t="shared" ref="K1957:K1988" si="824">IF(AG1957="","",IF(I1957="N","n","Y"))</f>
        <v>Y</v>
      </c>
      <c r="L1957" s="44"/>
      <c r="M1957" s="38" t="str">
        <f t="shared" si="814"/>
        <v/>
      </c>
      <c r="N1957" s="38" t="str">
        <f t="shared" si="815"/>
        <v/>
      </c>
      <c r="O1957" s="38" t="str">
        <f t="shared" si="823"/>
        <v/>
      </c>
      <c r="P1957" s="38"/>
      <c r="Q1957" s="38"/>
      <c r="R1957" s="38"/>
      <c r="S1957" s="38"/>
      <c r="T1957" s="38"/>
      <c r="U1957" s="38"/>
      <c r="V1957" s="38"/>
      <c r="W1957" s="38"/>
      <c r="X1957" s="38"/>
      <c r="Y1957" s="38" t="str">
        <f t="shared" si="816"/>
        <v>Y</v>
      </c>
      <c r="Z1957" s="38" t="str">
        <f t="shared" si="817"/>
        <v>Y</v>
      </c>
      <c r="AA1957" s="38" t="str">
        <f t="shared" si="818"/>
        <v>Y</v>
      </c>
      <c r="AC1957" s="59"/>
      <c r="AD1957" s="204"/>
      <c r="AE1957" s="38"/>
      <c r="AF1957" s="38"/>
      <c r="AG1957" s="125">
        <f t="shared" si="819"/>
        <v>1900</v>
      </c>
      <c r="AH1957" s="39">
        <v>11</v>
      </c>
      <c r="AI1957" s="123">
        <f t="shared" si="820"/>
        <v>726172.99624924664</v>
      </c>
      <c r="AM1957" s="40">
        <f t="shared" si="778"/>
        <v>17</v>
      </c>
      <c r="AN1957" s="39">
        <f t="shared" si="821"/>
        <v>3.1</v>
      </c>
      <c r="AO1957" s="204">
        <f t="shared" si="822"/>
        <v>2.3410399571185703E-5</v>
      </c>
      <c r="AP1957" s="204"/>
      <c r="AQ1957" s="59"/>
      <c r="AR1957" s="59"/>
      <c r="AS1957" s="115">
        <f t="shared" si="779"/>
        <v>1</v>
      </c>
      <c r="AT1957" s="115">
        <f t="shared" si="780"/>
        <v>0</v>
      </c>
      <c r="AU1957" s="115"/>
      <c r="AV1957" s="115"/>
      <c r="AY1957" s="115"/>
      <c r="AZ1957" s="115"/>
      <c r="BA1957" s="43">
        <v>61</v>
      </c>
      <c r="BB1957" s="43" t="s">
        <v>1971</v>
      </c>
      <c r="BC1957" s="43" t="s">
        <v>1972</v>
      </c>
      <c r="BD1957" s="43" t="s">
        <v>1973</v>
      </c>
      <c r="BE1957" s="37" t="s">
        <v>656</v>
      </c>
      <c r="BF1957" s="43"/>
      <c r="BG1957" s="43">
        <v>240</v>
      </c>
      <c r="BH1957" s="43" t="s">
        <v>1974</v>
      </c>
      <c r="BI1957" s="43" t="s">
        <v>1975</v>
      </c>
      <c r="BJ1957" s="48" t="s">
        <v>2633</v>
      </c>
      <c r="BK1957" s="43" t="s">
        <v>846</v>
      </c>
      <c r="BL1957" s="39">
        <v>0.2</v>
      </c>
      <c r="BM1957" s="48" t="s">
        <v>1390</v>
      </c>
      <c r="BN1957" s="134">
        <f t="shared" ref="BN1957:BN1962" si="825">(15-0.2)*0.3048</f>
        <v>4.5110400000000004</v>
      </c>
      <c r="BO1957" s="48" t="s">
        <v>1390</v>
      </c>
      <c r="BP1957" s="48" t="s">
        <v>1406</v>
      </c>
      <c r="BS1957" s="43" t="s">
        <v>558</v>
      </c>
      <c r="BT1957" s="43" t="s">
        <v>559</v>
      </c>
      <c r="BU1957" s="43"/>
      <c r="BV1957" s="43"/>
      <c r="BW1957" s="243">
        <v>37327</v>
      </c>
      <c r="BX1957" s="243"/>
      <c r="BY1957" s="48" t="s">
        <v>451</v>
      </c>
      <c r="BZ1957" s="43">
        <v>17</v>
      </c>
      <c r="CA1957" s="43" t="s">
        <v>1396</v>
      </c>
      <c r="CC1957" s="43">
        <v>0.23</v>
      </c>
      <c r="CD1957" s="124" t="s">
        <v>2044</v>
      </c>
      <c r="CE1957" s="43">
        <v>3841</v>
      </c>
      <c r="CR1957" s="43" t="s">
        <v>1977</v>
      </c>
      <c r="CS1957" s="251">
        <v>37438</v>
      </c>
      <c r="CT1957" s="126"/>
      <c r="CU1957" s="43">
        <v>47.5488</v>
      </c>
      <c r="CV1957" s="39" t="s">
        <v>1390</v>
      </c>
      <c r="CW1957" s="43"/>
      <c r="CY1957" s="39" t="s">
        <v>451</v>
      </c>
      <c r="CZ1957" s="43">
        <v>1900</v>
      </c>
      <c r="DA1957" s="43" t="s">
        <v>2046</v>
      </c>
      <c r="DC1957" s="43">
        <v>1</v>
      </c>
      <c r="DD1957" s="43" t="s">
        <v>2044</v>
      </c>
      <c r="DE1957" s="43">
        <v>682</v>
      </c>
      <c r="DF1957" s="43"/>
      <c r="DG1957" s="43"/>
      <c r="DH1957" s="43"/>
      <c r="DI1957" s="43"/>
      <c r="DJ1957" s="43"/>
      <c r="DK1957" s="43"/>
      <c r="DL1957" s="43"/>
      <c r="DM1957" s="43"/>
      <c r="DN1957" s="43"/>
      <c r="DO1957" s="43"/>
      <c r="DP1957" s="43"/>
      <c r="DQ1957" s="43"/>
      <c r="DR1957" s="124"/>
      <c r="DS1957" s="43"/>
    </row>
    <row r="1958" spans="1:123" s="39" customFormat="1" hidden="1" x14ac:dyDescent="0.2">
      <c r="A1958" s="44" t="str">
        <f t="shared" si="805"/>
        <v>Twins Inn</v>
      </c>
      <c r="B1958" s="44" t="str">
        <f t="shared" si="806"/>
        <v>1,1-Dichloroethane</v>
      </c>
      <c r="C1958" s="38" t="s">
        <v>2587</v>
      </c>
      <c r="D1958" s="38" t="str">
        <f t="shared" si="807"/>
        <v>CL, LS, SI, SL</v>
      </c>
      <c r="E1958" s="38" t="s">
        <v>371</v>
      </c>
      <c r="F1958" s="155" t="str">
        <f t="shared" si="808"/>
        <v>5840 Lamar</v>
      </c>
      <c r="G1958" s="44" t="str">
        <f t="shared" si="809"/>
        <v>Institutional</v>
      </c>
      <c r="H1958" s="44" t="str">
        <f t="shared" si="810"/>
        <v>Slab on grade</v>
      </c>
      <c r="I1958" s="38" t="str">
        <f t="shared" si="811"/>
        <v>Y</v>
      </c>
      <c r="J1958" s="38" t="str">
        <f t="shared" si="812"/>
        <v>Y</v>
      </c>
      <c r="K1958" s="38" t="str">
        <f t="shared" si="824"/>
        <v>Y</v>
      </c>
      <c r="L1958" s="44"/>
      <c r="M1958" s="38" t="str">
        <f t="shared" si="814"/>
        <v/>
      </c>
      <c r="N1958" s="38" t="str">
        <f t="shared" si="815"/>
        <v/>
      </c>
      <c r="O1958" s="38" t="str">
        <f t="shared" si="823"/>
        <v/>
      </c>
      <c r="P1958" s="38"/>
      <c r="Q1958" s="38"/>
      <c r="R1958" s="38"/>
      <c r="S1958" s="38"/>
      <c r="T1958" s="38"/>
      <c r="U1958" s="38"/>
      <c r="V1958" s="38"/>
      <c r="W1958" s="38"/>
      <c r="X1958" s="38"/>
      <c r="Y1958" s="38" t="str">
        <f t="shared" si="816"/>
        <v>Y</v>
      </c>
      <c r="Z1958" s="38" t="str">
        <f t="shared" si="817"/>
        <v>Y</v>
      </c>
      <c r="AA1958" s="38" t="str">
        <f t="shared" si="818"/>
        <v>Y</v>
      </c>
      <c r="AC1958" s="59"/>
      <c r="AD1958" s="204"/>
      <c r="AE1958" s="38"/>
      <c r="AF1958" s="38"/>
      <c r="AG1958" s="125">
        <f t="shared" si="819"/>
        <v>39</v>
      </c>
      <c r="AH1958" s="39">
        <v>11</v>
      </c>
      <c r="AI1958" s="123">
        <f t="shared" si="820"/>
        <v>5049.8755900740716</v>
      </c>
      <c r="AM1958" s="40">
        <f t="shared" si="778"/>
        <v>0.39</v>
      </c>
      <c r="AN1958" s="39" t="str">
        <f t="shared" si="821"/>
        <v/>
      </c>
      <c r="AO1958" s="204">
        <f t="shared" si="822"/>
        <v>7.7229625372667742E-5</v>
      </c>
      <c r="AP1958" s="204"/>
      <c r="AQ1958" s="59"/>
      <c r="AR1958" s="59"/>
      <c r="AS1958" s="115">
        <f t="shared" si="779"/>
        <v>1</v>
      </c>
      <c r="AT1958" s="115">
        <f t="shared" si="780"/>
        <v>0</v>
      </c>
      <c r="AU1958" s="115"/>
      <c r="AV1958" s="115"/>
      <c r="AY1958" s="115"/>
      <c r="AZ1958" s="115"/>
      <c r="BA1958" s="43">
        <v>61</v>
      </c>
      <c r="BB1958" s="43" t="s">
        <v>1971</v>
      </c>
      <c r="BC1958" s="43" t="s">
        <v>1972</v>
      </c>
      <c r="BD1958" s="43" t="s">
        <v>1973</v>
      </c>
      <c r="BE1958" s="37" t="s">
        <v>656</v>
      </c>
      <c r="BF1958" s="43"/>
      <c r="BG1958" s="43">
        <v>240</v>
      </c>
      <c r="BH1958" s="43" t="s">
        <v>1974</v>
      </c>
      <c r="BI1958" s="43" t="s">
        <v>1975</v>
      </c>
      <c r="BJ1958" s="48" t="s">
        <v>2633</v>
      </c>
      <c r="BK1958" s="43" t="s">
        <v>846</v>
      </c>
      <c r="BL1958" s="39">
        <v>0.2</v>
      </c>
      <c r="BM1958" s="48" t="s">
        <v>1390</v>
      </c>
      <c r="BN1958" s="134">
        <f t="shared" si="825"/>
        <v>4.5110400000000004</v>
      </c>
      <c r="BO1958" s="48" t="s">
        <v>1390</v>
      </c>
      <c r="BP1958" s="48" t="s">
        <v>1406</v>
      </c>
      <c r="BS1958" s="43" t="s">
        <v>2619</v>
      </c>
      <c r="BT1958" s="43" t="s">
        <v>559</v>
      </c>
      <c r="BU1958" s="43"/>
      <c r="BV1958" s="43"/>
      <c r="BW1958" s="243">
        <v>37327</v>
      </c>
      <c r="BX1958" s="243"/>
      <c r="BY1958" s="48" t="s">
        <v>451</v>
      </c>
      <c r="BZ1958" s="43">
        <v>0.39</v>
      </c>
      <c r="CA1958" s="43" t="s">
        <v>1396</v>
      </c>
      <c r="CC1958" s="43">
        <v>0.16</v>
      </c>
      <c r="CD1958" s="124" t="s">
        <v>2044</v>
      </c>
      <c r="CE1958" s="43">
        <v>3845</v>
      </c>
      <c r="CR1958" s="43" t="s">
        <v>1977</v>
      </c>
      <c r="CS1958" s="251">
        <v>37438</v>
      </c>
      <c r="CT1958" s="126"/>
      <c r="CU1958" s="43">
        <v>47.5488</v>
      </c>
      <c r="CV1958" s="39" t="s">
        <v>1390</v>
      </c>
      <c r="CW1958" s="43"/>
      <c r="CY1958" s="39" t="s">
        <v>451</v>
      </c>
      <c r="CZ1958" s="43">
        <v>39</v>
      </c>
      <c r="DA1958" s="43" t="s">
        <v>2046</v>
      </c>
      <c r="DC1958" s="43">
        <v>1</v>
      </c>
      <c r="DD1958" s="43" t="s">
        <v>2044</v>
      </c>
      <c r="DE1958" s="43">
        <v>686</v>
      </c>
      <c r="DF1958" s="43"/>
      <c r="DG1958" s="43"/>
      <c r="DH1958" s="43"/>
      <c r="DI1958" s="43"/>
      <c r="DJ1958" s="43"/>
      <c r="DK1958" s="43"/>
      <c r="DL1958" s="43"/>
      <c r="DM1958" s="43"/>
      <c r="DN1958" s="43"/>
      <c r="DO1958" s="43"/>
      <c r="DP1958" s="43"/>
      <c r="DQ1958" s="43"/>
      <c r="DR1958" s="124"/>
      <c r="DS1958" s="43"/>
    </row>
    <row r="1959" spans="1:123" s="39" customFormat="1" hidden="1" x14ac:dyDescent="0.2">
      <c r="A1959" s="44" t="str">
        <f t="shared" si="805"/>
        <v>Twins Inn</v>
      </c>
      <c r="B1959" s="44" t="str">
        <f t="shared" si="806"/>
        <v>1,1-Dichloroethylene</v>
      </c>
      <c r="C1959" s="38" t="s">
        <v>2587</v>
      </c>
      <c r="D1959" s="38" t="str">
        <f t="shared" si="807"/>
        <v>CL, LS, SI, SL</v>
      </c>
      <c r="E1959" s="38" t="s">
        <v>371</v>
      </c>
      <c r="F1959" s="155" t="str">
        <f t="shared" si="808"/>
        <v>5840 Lamar</v>
      </c>
      <c r="G1959" s="44" t="str">
        <f t="shared" si="809"/>
        <v>Institutional</v>
      </c>
      <c r="H1959" s="44" t="str">
        <f t="shared" ref="H1959:H2022" si="826">IF(BK1959="","",BK1959)</f>
        <v>Slab on grade</v>
      </c>
      <c r="I1959" s="38" t="str">
        <f t="shared" si="811"/>
        <v>Y</v>
      </c>
      <c r="J1959" s="38" t="str">
        <f t="shared" si="812"/>
        <v>Y</v>
      </c>
      <c r="K1959" s="38" t="str">
        <f t="shared" si="824"/>
        <v>Y</v>
      </c>
      <c r="L1959" s="44"/>
      <c r="M1959" s="38" t="str">
        <f t="shared" si="814"/>
        <v/>
      </c>
      <c r="N1959" s="38" t="str">
        <f t="shared" si="815"/>
        <v/>
      </c>
      <c r="O1959" s="38" t="str">
        <f t="shared" si="823"/>
        <v/>
      </c>
      <c r="P1959" s="38"/>
      <c r="Q1959" s="38"/>
      <c r="R1959" s="38"/>
      <c r="S1959" s="38"/>
      <c r="T1959" s="38"/>
      <c r="U1959" s="38"/>
      <c r="V1959" s="38"/>
      <c r="W1959" s="38"/>
      <c r="X1959" s="38"/>
      <c r="Y1959" s="38" t="str">
        <f t="shared" ref="Y1959:Y2022" si="827">IF(CD1959="","",IF(CD1959="y","Y","n"))</f>
        <v>Y</v>
      </c>
      <c r="Z1959" s="38" t="str">
        <f t="shared" ref="Z1959:Z2022" si="828">IF(AM1959="","",IF(AN1959="","Y",IF(AM1959&gt;AN1959*$Z$38,"Y","n")))</f>
        <v>Y</v>
      </c>
      <c r="AA1959" s="38" t="str">
        <f t="shared" si="818"/>
        <v>Y</v>
      </c>
      <c r="AC1959" s="59"/>
      <c r="AD1959" s="204"/>
      <c r="AE1959" s="38"/>
      <c r="AF1959" s="38"/>
      <c r="AG1959" s="125">
        <f t="shared" si="819"/>
        <v>270</v>
      </c>
      <c r="AH1959" s="39">
        <v>11</v>
      </c>
      <c r="AI1959" s="123">
        <f t="shared" si="820"/>
        <v>177253.03835531304</v>
      </c>
      <c r="AM1959" s="40">
        <f t="shared" si="778"/>
        <v>0.85</v>
      </c>
      <c r="AN1959" s="39">
        <f t="shared" ref="AN1959:AN2022" si="829">IF(ISNA(MATCH(BS1959,ChemName,0))=TRUE,"",IF(INDEX(Percent90,MATCH(BS1959,ChemName,0))=0,"",INDEX(Percent90,MATCH(BS1959,ChemName,0))))</f>
        <v>0.8</v>
      </c>
      <c r="AO1959" s="204">
        <f t="shared" si="822"/>
        <v>4.7954043997605859E-6</v>
      </c>
      <c r="AP1959" s="204"/>
      <c r="AQ1959" s="59"/>
      <c r="AR1959" s="59"/>
      <c r="AS1959" s="115">
        <f t="shared" si="779"/>
        <v>1</v>
      </c>
      <c r="AT1959" s="115">
        <f t="shared" si="780"/>
        <v>0</v>
      </c>
      <c r="AU1959" s="115"/>
      <c r="AV1959" s="115"/>
      <c r="AY1959" s="115"/>
      <c r="AZ1959" s="115"/>
      <c r="BA1959" s="43">
        <v>61</v>
      </c>
      <c r="BB1959" s="43" t="s">
        <v>1971</v>
      </c>
      <c r="BC1959" s="43" t="s">
        <v>1972</v>
      </c>
      <c r="BD1959" s="43" t="s">
        <v>1973</v>
      </c>
      <c r="BE1959" s="37" t="s">
        <v>656</v>
      </c>
      <c r="BF1959" s="43"/>
      <c r="BG1959" s="43">
        <v>240</v>
      </c>
      <c r="BH1959" s="43" t="s">
        <v>1974</v>
      </c>
      <c r="BI1959" s="43" t="s">
        <v>1975</v>
      </c>
      <c r="BJ1959" s="48" t="s">
        <v>2633</v>
      </c>
      <c r="BK1959" s="43" t="s">
        <v>846</v>
      </c>
      <c r="BL1959" s="39">
        <v>0.2</v>
      </c>
      <c r="BM1959" s="48" t="s">
        <v>1390</v>
      </c>
      <c r="BN1959" s="134">
        <f t="shared" si="825"/>
        <v>4.5110400000000004</v>
      </c>
      <c r="BO1959" s="48" t="s">
        <v>1390</v>
      </c>
      <c r="BP1959" s="48" t="s">
        <v>1406</v>
      </c>
      <c r="BS1959" s="43" t="s">
        <v>538</v>
      </c>
      <c r="BT1959" s="43" t="s">
        <v>559</v>
      </c>
      <c r="BU1959" s="43"/>
      <c r="BV1959" s="43"/>
      <c r="BW1959" s="243">
        <v>37327</v>
      </c>
      <c r="BX1959" s="243"/>
      <c r="BY1959" s="48" t="s">
        <v>451</v>
      </c>
      <c r="BZ1959" s="43">
        <v>0.85</v>
      </c>
      <c r="CA1959" s="43" t="s">
        <v>1396</v>
      </c>
      <c r="CC1959" s="43">
        <v>0.08</v>
      </c>
      <c r="CD1959" s="124" t="s">
        <v>2044</v>
      </c>
      <c r="CE1959" s="43">
        <v>3844</v>
      </c>
      <c r="CR1959" s="43" t="s">
        <v>1977</v>
      </c>
      <c r="CS1959" s="251">
        <v>37438</v>
      </c>
      <c r="CT1959" s="126"/>
      <c r="CU1959" s="43">
        <v>47.5488</v>
      </c>
      <c r="CV1959" s="39" t="s">
        <v>1390</v>
      </c>
      <c r="CW1959" s="43"/>
      <c r="CY1959" s="39" t="s">
        <v>451</v>
      </c>
      <c r="CZ1959" s="43">
        <v>270</v>
      </c>
      <c r="DA1959" s="43" t="s">
        <v>2046</v>
      </c>
      <c r="DC1959" s="43">
        <v>1</v>
      </c>
      <c r="DD1959" s="43" t="s">
        <v>2044</v>
      </c>
      <c r="DE1959" s="43">
        <v>685</v>
      </c>
      <c r="DF1959" s="43"/>
      <c r="DG1959" s="43"/>
      <c r="DH1959" s="43"/>
      <c r="DI1959" s="43"/>
      <c r="DJ1959" s="43"/>
      <c r="DK1959" s="43"/>
      <c r="DL1959" s="43"/>
      <c r="DM1959" s="43"/>
      <c r="DN1959" s="43"/>
      <c r="DO1959" s="43"/>
      <c r="DP1959" s="43"/>
      <c r="DQ1959" s="43"/>
      <c r="DR1959" s="124"/>
      <c r="DS1959" s="43"/>
    </row>
    <row r="1960" spans="1:123" s="39" customFormat="1" hidden="1" x14ac:dyDescent="0.2">
      <c r="A1960" s="44" t="str">
        <f t="shared" si="805"/>
        <v>Twins Inn</v>
      </c>
      <c r="B1960" s="44" t="str">
        <f t="shared" si="806"/>
        <v>cis-1,2-Dichloroethylene</v>
      </c>
      <c r="C1960" s="38" t="s">
        <v>2587</v>
      </c>
      <c r="D1960" s="38" t="str">
        <f t="shared" si="807"/>
        <v>CL, LS, SI, SL</v>
      </c>
      <c r="E1960" s="38" t="s">
        <v>371</v>
      </c>
      <c r="F1960" s="155" t="str">
        <f t="shared" si="808"/>
        <v>5840 Lamar</v>
      </c>
      <c r="G1960" s="44" t="str">
        <f t="shared" si="809"/>
        <v>Institutional</v>
      </c>
      <c r="H1960" s="44" t="str">
        <f t="shared" si="826"/>
        <v>Slab on grade</v>
      </c>
      <c r="I1960" s="38" t="str">
        <f t="shared" si="811"/>
        <v>Y</v>
      </c>
      <c r="J1960" s="38" t="str">
        <f t="shared" si="812"/>
        <v>Y</v>
      </c>
      <c r="K1960" s="38" t="str">
        <f t="shared" si="824"/>
        <v>Y</v>
      </c>
      <c r="L1960" s="44"/>
      <c r="M1960" s="38" t="str">
        <f t="shared" si="814"/>
        <v/>
      </c>
      <c r="N1960" s="38" t="str">
        <f t="shared" si="815"/>
        <v/>
      </c>
      <c r="O1960" s="38" t="str">
        <f t="shared" si="823"/>
        <v/>
      </c>
      <c r="P1960" s="38"/>
      <c r="Q1960" s="38"/>
      <c r="R1960" s="38"/>
      <c r="S1960" s="38"/>
      <c r="T1960" s="38"/>
      <c r="U1960" s="38"/>
      <c r="V1960" s="38"/>
      <c r="W1960" s="38"/>
      <c r="X1960" s="38"/>
      <c r="Y1960" s="38" t="str">
        <f t="shared" si="827"/>
        <v>Y</v>
      </c>
      <c r="Z1960" s="38" t="str">
        <f t="shared" si="828"/>
        <v>Y</v>
      </c>
      <c r="AA1960" s="38" t="str">
        <f t="shared" si="818"/>
        <v>Y</v>
      </c>
      <c r="AC1960" s="59"/>
      <c r="AD1960" s="204"/>
      <c r="AE1960" s="38"/>
      <c r="AF1960" s="38"/>
      <c r="AG1960" s="125">
        <f t="shared" si="819"/>
        <v>180</v>
      </c>
      <c r="AH1960" s="39">
        <v>11</v>
      </c>
      <c r="AI1960" s="123">
        <f t="shared" si="820"/>
        <v>16523.842547496872</v>
      </c>
      <c r="AM1960" s="40">
        <f t="shared" si="778"/>
        <v>1.4</v>
      </c>
      <c r="AN1960" s="39" t="str">
        <f t="shared" si="829"/>
        <v/>
      </c>
      <c r="AO1960" s="204">
        <f t="shared" si="822"/>
        <v>8.4726055454460863E-5</v>
      </c>
      <c r="AP1960" s="204"/>
      <c r="AQ1960" s="59"/>
      <c r="AR1960" s="59"/>
      <c r="AS1960" s="115">
        <f t="shared" si="779"/>
        <v>1</v>
      </c>
      <c r="AT1960" s="115">
        <f t="shared" si="780"/>
        <v>0</v>
      </c>
      <c r="AU1960" s="115"/>
      <c r="AV1960" s="115"/>
      <c r="AY1960" s="115"/>
      <c r="AZ1960" s="115"/>
      <c r="BA1960" s="43">
        <v>61</v>
      </c>
      <c r="BB1960" s="43" t="s">
        <v>1971</v>
      </c>
      <c r="BC1960" s="43" t="s">
        <v>1972</v>
      </c>
      <c r="BD1960" s="43" t="s">
        <v>1973</v>
      </c>
      <c r="BE1960" s="37" t="s">
        <v>656</v>
      </c>
      <c r="BF1960" s="43"/>
      <c r="BG1960" s="43">
        <v>240</v>
      </c>
      <c r="BH1960" s="43" t="s">
        <v>1974</v>
      </c>
      <c r="BI1960" s="43" t="s">
        <v>1975</v>
      </c>
      <c r="BJ1960" s="48" t="s">
        <v>2633</v>
      </c>
      <c r="BK1960" s="43" t="s">
        <v>846</v>
      </c>
      <c r="BL1960" s="39">
        <v>0.2</v>
      </c>
      <c r="BM1960" s="48" t="s">
        <v>1390</v>
      </c>
      <c r="BN1960" s="134">
        <f t="shared" si="825"/>
        <v>4.5110400000000004</v>
      </c>
      <c r="BO1960" s="48" t="s">
        <v>1390</v>
      </c>
      <c r="BP1960" s="48" t="s">
        <v>1406</v>
      </c>
      <c r="BS1960" s="43" t="s">
        <v>1400</v>
      </c>
      <c r="BT1960" s="43" t="s">
        <v>559</v>
      </c>
      <c r="BU1960" s="43"/>
      <c r="BV1960" s="43"/>
      <c r="BW1960" s="243">
        <v>37327</v>
      </c>
      <c r="BX1960" s="243"/>
      <c r="BY1960" s="48" t="s">
        <v>451</v>
      </c>
      <c r="BZ1960" s="43">
        <v>1.4</v>
      </c>
      <c r="CA1960" s="43" t="s">
        <v>1396</v>
      </c>
      <c r="CC1960" s="43">
        <v>0.16</v>
      </c>
      <c r="CD1960" s="124" t="s">
        <v>2044</v>
      </c>
      <c r="CE1960" s="43">
        <v>3843</v>
      </c>
      <c r="CR1960" s="43" t="s">
        <v>1977</v>
      </c>
      <c r="CS1960" s="251">
        <v>37438</v>
      </c>
      <c r="CT1960" s="126"/>
      <c r="CU1960" s="43">
        <v>47.5488</v>
      </c>
      <c r="CV1960" s="39" t="s">
        <v>1390</v>
      </c>
      <c r="CW1960" s="43"/>
      <c r="CY1960" s="39" t="s">
        <v>451</v>
      </c>
      <c r="CZ1960" s="43">
        <v>180</v>
      </c>
      <c r="DA1960" s="43" t="s">
        <v>2046</v>
      </c>
      <c r="DC1960" s="43">
        <v>1</v>
      </c>
      <c r="DD1960" s="43" t="s">
        <v>2044</v>
      </c>
      <c r="DE1960" s="43">
        <v>684</v>
      </c>
      <c r="DF1960" s="43"/>
      <c r="DG1960" s="43"/>
      <c r="DH1960" s="43"/>
      <c r="DI1960" s="43"/>
      <c r="DJ1960" s="43"/>
      <c r="DK1960" s="43"/>
      <c r="DL1960" s="43"/>
      <c r="DM1960" s="43"/>
      <c r="DN1960" s="43"/>
      <c r="DO1960" s="43"/>
      <c r="DP1960" s="43"/>
      <c r="DQ1960" s="43"/>
      <c r="DR1960" s="124"/>
      <c r="DS1960" s="43"/>
    </row>
    <row r="1961" spans="1:123" s="39" customFormat="1" hidden="1" x14ac:dyDescent="0.2">
      <c r="A1961" s="44" t="str">
        <f t="shared" si="805"/>
        <v>Twins Inn</v>
      </c>
      <c r="B1961" s="44" t="str">
        <f t="shared" si="806"/>
        <v>Tetrachloroethylene</v>
      </c>
      <c r="C1961" s="38" t="s">
        <v>2587</v>
      </c>
      <c r="D1961" s="38" t="str">
        <f t="shared" si="807"/>
        <v>CL, LS, SI, SL</v>
      </c>
      <c r="E1961" s="38" t="s">
        <v>371</v>
      </c>
      <c r="F1961" s="155" t="str">
        <f t="shared" si="808"/>
        <v>5840 Lamar</v>
      </c>
      <c r="G1961" s="44" t="str">
        <f t="shared" si="809"/>
        <v>Institutional</v>
      </c>
      <c r="H1961" s="44" t="str">
        <f t="shared" si="826"/>
        <v>Slab on grade</v>
      </c>
      <c r="I1961" s="38" t="str">
        <f t="shared" si="811"/>
        <v>Y</v>
      </c>
      <c r="J1961" s="38" t="str">
        <f t="shared" si="812"/>
        <v>Y</v>
      </c>
      <c r="K1961" s="38" t="str">
        <f t="shared" si="824"/>
        <v>Y</v>
      </c>
      <c r="L1961" s="44"/>
      <c r="M1961" s="38" t="str">
        <f t="shared" si="814"/>
        <v/>
      </c>
      <c r="N1961" s="38" t="str">
        <f t="shared" si="815"/>
        <v/>
      </c>
      <c r="O1961" s="38" t="str">
        <f t="shared" si="823"/>
        <v/>
      </c>
      <c r="P1961" s="38"/>
      <c r="Q1961" s="38"/>
      <c r="R1961" s="38"/>
      <c r="S1961" s="38"/>
      <c r="T1961" s="38"/>
      <c r="U1961" s="38"/>
      <c r="V1961" s="38"/>
      <c r="W1961" s="38"/>
      <c r="X1961" s="38"/>
      <c r="Y1961" s="38" t="str">
        <f t="shared" si="827"/>
        <v>Y</v>
      </c>
      <c r="Z1961" s="38" t="str">
        <f t="shared" si="828"/>
        <v>Y</v>
      </c>
      <c r="AA1961" s="38" t="str">
        <f t="shared" si="818"/>
        <v>Y</v>
      </c>
      <c r="AC1961" s="59"/>
      <c r="AD1961" s="204"/>
      <c r="AE1961" s="38"/>
      <c r="AF1961" s="38"/>
      <c r="AG1961" s="125">
        <f t="shared" si="819"/>
        <v>430</v>
      </c>
      <c r="AH1961" s="39">
        <v>11</v>
      </c>
      <c r="AI1961" s="123">
        <f t="shared" si="820"/>
        <v>153010.50369901888</v>
      </c>
      <c r="AM1961" s="40">
        <f t="shared" ref="AM1961:AM2024" si="830">IF(BZ1961="","",IF(CA1961="mg/m3",1000*BZ1961,IF(CA1961="ppbv",BZ1961*INDEX(ppbv_ug_m3,MATCH(BS1961,ChemName,0)),BZ1961)))</f>
        <v>8.1999999999999993</v>
      </c>
      <c r="AN1961" s="39">
        <f t="shared" si="829"/>
        <v>3.8</v>
      </c>
      <c r="AO1961" s="204">
        <f t="shared" si="822"/>
        <v>5.3591092126132111E-5</v>
      </c>
      <c r="AP1961" s="204"/>
      <c r="AQ1961" s="59"/>
      <c r="AR1961" s="59"/>
      <c r="AS1961" s="115">
        <f t="shared" si="779"/>
        <v>1</v>
      </c>
      <c r="AT1961" s="115">
        <f t="shared" si="780"/>
        <v>0</v>
      </c>
      <c r="AU1961" s="115"/>
      <c r="AV1961" s="115"/>
      <c r="AY1961" s="115"/>
      <c r="AZ1961" s="115"/>
      <c r="BA1961" s="43">
        <v>61</v>
      </c>
      <c r="BB1961" s="43" t="s">
        <v>1971</v>
      </c>
      <c r="BC1961" s="43" t="s">
        <v>1972</v>
      </c>
      <c r="BD1961" s="43" t="s">
        <v>1973</v>
      </c>
      <c r="BE1961" s="37" t="s">
        <v>656</v>
      </c>
      <c r="BF1961" s="43"/>
      <c r="BG1961" s="43">
        <v>240</v>
      </c>
      <c r="BH1961" s="43" t="s">
        <v>1974</v>
      </c>
      <c r="BI1961" s="43" t="s">
        <v>1975</v>
      </c>
      <c r="BJ1961" s="48" t="s">
        <v>2633</v>
      </c>
      <c r="BK1961" s="43" t="s">
        <v>846</v>
      </c>
      <c r="BL1961" s="39">
        <v>0.2</v>
      </c>
      <c r="BM1961" s="48" t="s">
        <v>1390</v>
      </c>
      <c r="BN1961" s="134">
        <f t="shared" si="825"/>
        <v>4.5110400000000004</v>
      </c>
      <c r="BO1961" s="48" t="s">
        <v>1390</v>
      </c>
      <c r="BP1961" s="48" t="s">
        <v>1406</v>
      </c>
      <c r="BS1961" s="43" t="s">
        <v>2057</v>
      </c>
      <c r="BT1961" s="43" t="s">
        <v>559</v>
      </c>
      <c r="BU1961" s="43"/>
      <c r="BV1961" s="43"/>
      <c r="BW1961" s="243">
        <v>37327</v>
      </c>
      <c r="BX1961" s="243"/>
      <c r="BY1961" s="48" t="s">
        <v>451</v>
      </c>
      <c r="BZ1961" s="43">
        <v>8.1999999999999993</v>
      </c>
      <c r="CA1961" s="43" t="s">
        <v>1396</v>
      </c>
      <c r="CC1961" s="43">
        <v>0.27</v>
      </c>
      <c r="CD1961" s="124" t="s">
        <v>2044</v>
      </c>
      <c r="CE1961" s="43">
        <v>3842</v>
      </c>
      <c r="CR1961" s="43" t="s">
        <v>1977</v>
      </c>
      <c r="CS1961" s="251">
        <v>37438</v>
      </c>
      <c r="CT1961" s="126"/>
      <c r="CU1961" s="43">
        <v>47.5488</v>
      </c>
      <c r="CV1961" s="39" t="s">
        <v>1390</v>
      </c>
      <c r="CW1961" s="43"/>
      <c r="CY1961" s="39" t="s">
        <v>451</v>
      </c>
      <c r="CZ1961" s="43">
        <v>430</v>
      </c>
      <c r="DA1961" s="43" t="s">
        <v>2046</v>
      </c>
      <c r="DC1961" s="43">
        <v>1</v>
      </c>
      <c r="DD1961" s="43" t="s">
        <v>2044</v>
      </c>
      <c r="DE1961" s="43">
        <v>683</v>
      </c>
      <c r="DF1961" s="43"/>
      <c r="DG1961" s="43"/>
      <c r="DH1961" s="43"/>
      <c r="DI1961" s="43"/>
      <c r="DJ1961" s="43"/>
      <c r="DK1961" s="43"/>
      <c r="DL1961" s="43"/>
      <c r="DM1961" s="43"/>
      <c r="DN1961" s="43"/>
      <c r="DO1961" s="43"/>
      <c r="DP1961" s="43"/>
      <c r="DQ1961" s="43"/>
      <c r="DR1961" s="124"/>
      <c r="DS1961" s="43"/>
    </row>
    <row r="1962" spans="1:123" s="39" customFormat="1" hidden="1" x14ac:dyDescent="0.2">
      <c r="A1962" s="44" t="str">
        <f t="shared" si="805"/>
        <v>Twins Inn</v>
      </c>
      <c r="B1962" s="44" t="str">
        <f t="shared" si="806"/>
        <v>Trichloroethylene</v>
      </c>
      <c r="C1962" s="38" t="s">
        <v>2587</v>
      </c>
      <c r="D1962" s="38" t="str">
        <f t="shared" si="807"/>
        <v>CL, LS, SI, SL</v>
      </c>
      <c r="E1962" s="38" t="s">
        <v>371</v>
      </c>
      <c r="F1962" s="155" t="str">
        <f t="shared" si="808"/>
        <v>5840 Lamar</v>
      </c>
      <c r="G1962" s="44" t="str">
        <f t="shared" si="809"/>
        <v>Institutional</v>
      </c>
      <c r="H1962" s="44" t="str">
        <f t="shared" si="826"/>
        <v>Slab on grade</v>
      </c>
      <c r="I1962" s="38" t="str">
        <f t="shared" si="811"/>
        <v>Y</v>
      </c>
      <c r="J1962" s="38" t="str">
        <f t="shared" si="812"/>
        <v>Y</v>
      </c>
      <c r="K1962" s="38" t="str">
        <f t="shared" si="824"/>
        <v>Y</v>
      </c>
      <c r="L1962" s="44"/>
      <c r="M1962" s="38" t="str">
        <f t="shared" si="814"/>
        <v/>
      </c>
      <c r="N1962" s="38" t="str">
        <f t="shared" si="815"/>
        <v/>
      </c>
      <c r="O1962" s="38" t="str">
        <f t="shared" si="823"/>
        <v/>
      </c>
      <c r="P1962" s="38"/>
      <c r="Q1962" s="38"/>
      <c r="R1962" s="38"/>
      <c r="S1962" s="38"/>
      <c r="T1962" s="38"/>
      <c r="U1962" s="38"/>
      <c r="V1962" s="38"/>
      <c r="W1962" s="38"/>
      <c r="X1962" s="38"/>
      <c r="Y1962" s="38" t="str">
        <f t="shared" si="827"/>
        <v>Y</v>
      </c>
      <c r="Z1962" s="38" t="str">
        <f t="shared" si="828"/>
        <v>Y</v>
      </c>
      <c r="AA1962" s="38" t="str">
        <f t="shared" si="818"/>
        <v>Y</v>
      </c>
      <c r="AC1962" s="59"/>
      <c r="AD1962" s="204"/>
      <c r="AE1962" s="38"/>
      <c r="AF1962" s="38"/>
      <c r="AG1962" s="125">
        <f t="shared" si="819"/>
        <v>1000</v>
      </c>
      <c r="AH1962" s="39">
        <v>11</v>
      </c>
      <c r="AI1962" s="123">
        <f t="shared" si="820"/>
        <v>216448.38012850846</v>
      </c>
      <c r="AM1962" s="40">
        <f t="shared" si="830"/>
        <v>3.9</v>
      </c>
      <c r="AN1962" s="39">
        <f t="shared" si="829"/>
        <v>0.5</v>
      </c>
      <c r="AO1962" s="204">
        <f t="shared" si="822"/>
        <v>1.8018152862518605E-5</v>
      </c>
      <c r="AP1962" s="204"/>
      <c r="AQ1962" s="59"/>
      <c r="AR1962" s="59"/>
      <c r="AS1962" s="115">
        <f t="shared" si="779"/>
        <v>1</v>
      </c>
      <c r="AT1962" s="115">
        <f t="shared" si="780"/>
        <v>0</v>
      </c>
      <c r="AU1962" s="115"/>
      <c r="AV1962" s="115"/>
      <c r="AY1962" s="115"/>
      <c r="AZ1962" s="115"/>
      <c r="BA1962" s="43">
        <v>61</v>
      </c>
      <c r="BB1962" s="43" t="s">
        <v>1971</v>
      </c>
      <c r="BC1962" s="43" t="s">
        <v>1972</v>
      </c>
      <c r="BD1962" s="43" t="s">
        <v>1973</v>
      </c>
      <c r="BE1962" s="37" t="s">
        <v>656</v>
      </c>
      <c r="BF1962" s="43"/>
      <c r="BG1962" s="43">
        <v>240</v>
      </c>
      <c r="BH1962" s="43" t="s">
        <v>1974</v>
      </c>
      <c r="BI1962" s="43" t="s">
        <v>1975</v>
      </c>
      <c r="BJ1962" s="48" t="s">
        <v>2633</v>
      </c>
      <c r="BK1962" s="43" t="s">
        <v>846</v>
      </c>
      <c r="BL1962" s="39">
        <v>0.2</v>
      </c>
      <c r="BM1962" s="48" t="s">
        <v>1390</v>
      </c>
      <c r="BN1962" s="134">
        <f t="shared" si="825"/>
        <v>4.5110400000000004</v>
      </c>
      <c r="BO1962" s="48" t="s">
        <v>1390</v>
      </c>
      <c r="BP1962" s="48" t="s">
        <v>1406</v>
      </c>
      <c r="BS1962" s="43" t="s">
        <v>1393</v>
      </c>
      <c r="BT1962" s="43" t="s">
        <v>559</v>
      </c>
      <c r="BU1962" s="43"/>
      <c r="BV1962" s="43"/>
      <c r="BW1962" s="243">
        <v>37327</v>
      </c>
      <c r="BX1962" s="243"/>
      <c r="BY1962" s="48" t="s">
        <v>451</v>
      </c>
      <c r="BZ1962" s="43">
        <v>3.9</v>
      </c>
      <c r="CA1962" s="43" t="s">
        <v>1396</v>
      </c>
      <c r="CC1962" s="43">
        <v>0.21</v>
      </c>
      <c r="CD1962" s="124" t="s">
        <v>2044</v>
      </c>
      <c r="CE1962" s="43">
        <v>3840</v>
      </c>
      <c r="CR1962" s="43" t="s">
        <v>1977</v>
      </c>
      <c r="CS1962" s="251">
        <v>37438</v>
      </c>
      <c r="CT1962" s="126"/>
      <c r="CU1962" s="43">
        <v>47.5488</v>
      </c>
      <c r="CV1962" s="39" t="s">
        <v>1390</v>
      </c>
      <c r="CW1962" s="43"/>
      <c r="CY1962" s="39" t="s">
        <v>451</v>
      </c>
      <c r="CZ1962" s="43">
        <v>1000</v>
      </c>
      <c r="DA1962" s="43" t="s">
        <v>2046</v>
      </c>
      <c r="DC1962" s="43">
        <v>1</v>
      </c>
      <c r="DD1962" s="43" t="s">
        <v>2044</v>
      </c>
      <c r="DE1962" s="43">
        <v>681</v>
      </c>
      <c r="DF1962" s="43"/>
      <c r="DG1962" s="43"/>
      <c r="DH1962" s="43"/>
      <c r="DI1962" s="43"/>
      <c r="DJ1962" s="43"/>
      <c r="DK1962" s="43"/>
      <c r="DL1962" s="43"/>
      <c r="DM1962" s="43"/>
      <c r="DN1962" s="43"/>
      <c r="DO1962" s="43"/>
      <c r="DP1962" s="43"/>
      <c r="DQ1962" s="43"/>
      <c r="DR1962" s="124"/>
      <c r="DS1962" s="43"/>
    </row>
    <row r="1963" spans="1:123" s="39" customFormat="1" hidden="1" x14ac:dyDescent="0.2">
      <c r="A1963" s="44" t="str">
        <f t="shared" si="805"/>
        <v>Uncasville</v>
      </c>
      <c r="B1963" s="44" t="str">
        <f t="shared" si="806"/>
        <v>Tetrachloroethylene</v>
      </c>
      <c r="C1963" s="38" t="s">
        <v>2587</v>
      </c>
      <c r="D1963" s="38" t="str">
        <f t="shared" si="807"/>
        <v>S</v>
      </c>
      <c r="E1963" s="44" t="s">
        <v>372</v>
      </c>
      <c r="F1963" s="155" t="str">
        <f t="shared" si="808"/>
        <v>Residence A</v>
      </c>
      <c r="G1963" s="44" t="str">
        <f t="shared" si="809"/>
        <v>Residential</v>
      </c>
      <c r="H1963" s="44" t="str">
        <f t="shared" si="826"/>
        <v>Basement</v>
      </c>
      <c r="I1963" s="38" t="str">
        <f t="shared" si="811"/>
        <v>Y</v>
      </c>
      <c r="J1963" s="38" t="str">
        <f t="shared" si="812"/>
        <v>Y</v>
      </c>
      <c r="K1963" s="38" t="str">
        <f t="shared" si="824"/>
        <v>Y</v>
      </c>
      <c r="L1963" s="44"/>
      <c r="M1963" s="38" t="str">
        <f t="shared" si="814"/>
        <v/>
      </c>
      <c r="N1963" s="38" t="str">
        <f t="shared" si="815"/>
        <v/>
      </c>
      <c r="O1963" s="38" t="str">
        <f t="shared" si="823"/>
        <v/>
      </c>
      <c r="P1963" s="44"/>
      <c r="Q1963" s="38" t="str">
        <f>IF(DR1963="","",IF(DR1963="y","Y","n"))</f>
        <v>Y</v>
      </c>
      <c r="R1963" s="38" t="str">
        <f>IF(AK1963="","",IF(AN1963="","Y",IF(AK1963&gt;AN1963*$R$38,"Y","n")))</f>
        <v>Y</v>
      </c>
      <c r="S1963" s="38" t="str">
        <f>IF(AK1963="","",IF(Q1963="N","n","Y"))</f>
        <v>Y</v>
      </c>
      <c r="T1963" s="44"/>
      <c r="U1963" s="44"/>
      <c r="V1963" s="44"/>
      <c r="W1963" s="44"/>
      <c r="X1963" s="44"/>
      <c r="Y1963" s="38" t="str">
        <f t="shared" si="827"/>
        <v>Y</v>
      </c>
      <c r="Z1963" s="38" t="str">
        <f t="shared" si="828"/>
        <v>Y</v>
      </c>
      <c r="AA1963" s="38" t="str">
        <f t="shared" si="818"/>
        <v>Y</v>
      </c>
      <c r="AC1963" s="59"/>
      <c r="AD1963" s="204"/>
      <c r="AE1963" s="38"/>
      <c r="AF1963" s="38"/>
      <c r="AG1963" s="125">
        <f t="shared" si="819"/>
        <v>110</v>
      </c>
      <c r="AH1963" s="39">
        <v>11</v>
      </c>
      <c r="AI1963" s="123">
        <f t="shared" si="820"/>
        <v>39142.221876493204</v>
      </c>
      <c r="AK1963" s="47">
        <f>IF(DO1963="","",IF(DO1963="mg/m3",1000*DN1963,IF(DO1963="ppbv",DN1963*INDEX(ppbv_ug_m3,MATCH(BS1963,ChemName,0)),DN1963)))</f>
        <v>1500</v>
      </c>
      <c r="AM1963" s="40">
        <f t="shared" si="830"/>
        <v>24</v>
      </c>
      <c r="AN1963" s="39">
        <f t="shared" si="829"/>
        <v>3.8</v>
      </c>
      <c r="AO1963" s="204">
        <f t="shared" si="822"/>
        <v>6.131486371859018E-4</v>
      </c>
      <c r="AP1963" s="204"/>
      <c r="AQ1963" s="204">
        <f>IF(AK1963="","",AM1963/AK1963)</f>
        <v>1.6E-2</v>
      </c>
      <c r="AR1963" s="59"/>
      <c r="AS1963" s="115">
        <f t="shared" ref="AS1963:AS2026" si="831">IF(AO1963="","",IF(CD1963="Y",1,0))</f>
        <v>1</v>
      </c>
      <c r="AT1963" s="115">
        <f t="shared" ref="AT1963:AT2026" si="832">IF(AO1963="","",IF(CD1963="n",1,0))</f>
        <v>0</v>
      </c>
      <c r="AU1963" s="115"/>
      <c r="AV1963" s="115"/>
      <c r="AW1963" s="39">
        <f>IF(AQ1963="","",IF(DR1963="Y",1,0))</f>
        <v>1</v>
      </c>
      <c r="AX1963" s="39">
        <f>IF(AQ1963="","",IF(DR1963="n",1,0))</f>
        <v>0</v>
      </c>
      <c r="AY1963" s="115"/>
      <c r="AZ1963" s="115"/>
      <c r="BA1963" s="43">
        <v>50</v>
      </c>
      <c r="BB1963" s="43" t="s">
        <v>1978</v>
      </c>
      <c r="BC1963" s="43" t="s">
        <v>1385</v>
      </c>
      <c r="BD1963" s="43" t="s">
        <v>1948</v>
      </c>
      <c r="BE1963" s="37" t="s">
        <v>2349</v>
      </c>
      <c r="BF1963" s="43"/>
      <c r="BG1963" s="43">
        <v>241</v>
      </c>
      <c r="BH1963" s="43" t="s">
        <v>1979</v>
      </c>
      <c r="BI1963" s="43" t="s">
        <v>1387</v>
      </c>
      <c r="BJ1963" s="43" t="s">
        <v>533</v>
      </c>
      <c r="BK1963" s="43" t="s">
        <v>573</v>
      </c>
      <c r="BL1963" s="39">
        <v>2</v>
      </c>
      <c r="BM1963" s="48" t="s">
        <v>1390</v>
      </c>
      <c r="BN1963" s="135">
        <f t="shared" ref="BN1963:BN1973" si="833">(9-6)*0.3048</f>
        <v>0.9144000000000001</v>
      </c>
      <c r="BO1963" s="43" t="s">
        <v>1390</v>
      </c>
      <c r="BP1963" s="48" t="s">
        <v>1406</v>
      </c>
      <c r="BS1963" s="43" t="s">
        <v>2057</v>
      </c>
      <c r="BT1963" s="43" t="s">
        <v>573</v>
      </c>
      <c r="BU1963" s="43"/>
      <c r="BV1963" s="43"/>
      <c r="BW1963" s="243">
        <v>36831</v>
      </c>
      <c r="BX1963" s="243"/>
      <c r="BY1963" s="48" t="s">
        <v>451</v>
      </c>
      <c r="BZ1963" s="43">
        <v>24</v>
      </c>
      <c r="CA1963" s="43" t="s">
        <v>1396</v>
      </c>
      <c r="CD1963" s="124" t="s">
        <v>2044</v>
      </c>
      <c r="CE1963" s="43">
        <v>3849</v>
      </c>
      <c r="CR1963" s="43" t="s">
        <v>1980</v>
      </c>
      <c r="CS1963" s="251">
        <v>36831</v>
      </c>
      <c r="CT1963" s="126"/>
      <c r="CY1963" s="39" t="s">
        <v>451</v>
      </c>
      <c r="CZ1963" s="43">
        <v>110</v>
      </c>
      <c r="DA1963" s="43" t="s">
        <v>2046</v>
      </c>
      <c r="DD1963" s="43" t="s">
        <v>2044</v>
      </c>
      <c r="DE1963" s="43">
        <v>688</v>
      </c>
      <c r="DF1963" s="180" t="s">
        <v>978</v>
      </c>
      <c r="DG1963" s="254">
        <v>36831</v>
      </c>
      <c r="DH1963" s="185"/>
      <c r="DI1963" s="186"/>
      <c r="DJ1963" s="186"/>
      <c r="DK1963" s="186"/>
      <c r="DL1963" s="186"/>
      <c r="DM1963" s="39" t="s">
        <v>451</v>
      </c>
      <c r="DN1963" s="180">
        <v>1500</v>
      </c>
      <c r="DO1963" s="180" t="s">
        <v>1396</v>
      </c>
      <c r="DP1963" s="186"/>
      <c r="DQ1963" s="186"/>
      <c r="DR1963" s="201" t="s">
        <v>2044</v>
      </c>
      <c r="DS1963" s="180">
        <v>773</v>
      </c>
    </row>
    <row r="1964" spans="1:123" s="39" customFormat="1" hidden="1" x14ac:dyDescent="0.2">
      <c r="A1964" s="44" t="str">
        <f t="shared" si="805"/>
        <v>Uncasville</v>
      </c>
      <c r="B1964" s="44" t="str">
        <f t="shared" si="806"/>
        <v>Tetrachloroethylene</v>
      </c>
      <c r="C1964" s="38" t="s">
        <v>2587</v>
      </c>
      <c r="D1964" s="38" t="str">
        <f t="shared" si="807"/>
        <v>S</v>
      </c>
      <c r="E1964" s="44" t="s">
        <v>372</v>
      </c>
      <c r="F1964" s="155" t="str">
        <f t="shared" si="808"/>
        <v>Residence A</v>
      </c>
      <c r="G1964" s="44" t="str">
        <f t="shared" si="809"/>
        <v>Residential</v>
      </c>
      <c r="H1964" s="44" t="str">
        <f t="shared" si="826"/>
        <v>Basement</v>
      </c>
      <c r="I1964" s="38" t="str">
        <f t="shared" si="811"/>
        <v>Y</v>
      </c>
      <c r="J1964" s="38" t="str">
        <f t="shared" si="812"/>
        <v>Y</v>
      </c>
      <c r="K1964" s="38" t="str">
        <f t="shared" si="824"/>
        <v>Y</v>
      </c>
      <c r="L1964" s="44"/>
      <c r="M1964" s="38" t="str">
        <f t="shared" si="814"/>
        <v/>
      </c>
      <c r="N1964" s="38" t="str">
        <f t="shared" si="815"/>
        <v/>
      </c>
      <c r="O1964" s="38" t="str">
        <f t="shared" si="823"/>
        <v/>
      </c>
      <c r="P1964" s="44"/>
      <c r="Q1964" s="38" t="str">
        <f>IF(DR1964="","",IF(DR1964="y","Y","n"))</f>
        <v>Y</v>
      </c>
      <c r="R1964" s="38" t="str">
        <f>IF(AK1964="","",IF(AN1964="","Y",IF(AK1964&gt;AN1964*$R$38,"Y","n")))</f>
        <v>n</v>
      </c>
      <c r="S1964" s="38" t="str">
        <f>IF(AK1964="","",IF(Q1964="N","n","Y"))</f>
        <v>Y</v>
      </c>
      <c r="T1964" s="44"/>
      <c r="U1964" s="44"/>
      <c r="V1964" s="44"/>
      <c r="W1964" s="44"/>
      <c r="X1964" s="44"/>
      <c r="Y1964" s="38" t="str">
        <f t="shared" si="827"/>
        <v>Y</v>
      </c>
      <c r="Z1964" s="38" t="str">
        <f t="shared" si="828"/>
        <v>n</v>
      </c>
      <c r="AA1964" s="38" t="str">
        <f t="shared" si="818"/>
        <v>Y</v>
      </c>
      <c r="AC1964" s="59"/>
      <c r="AD1964" s="204"/>
      <c r="AE1964" s="38"/>
      <c r="AF1964" s="38"/>
      <c r="AG1964" s="125">
        <f t="shared" si="819"/>
        <v>20</v>
      </c>
      <c r="AH1964" s="39">
        <v>11</v>
      </c>
      <c r="AI1964" s="123">
        <f t="shared" si="820"/>
        <v>7116.7676139078549</v>
      </c>
      <c r="AK1964" s="47">
        <f>IF(DO1964="","",IF(DO1964="mg/m3",1000*DN1964,IF(DO1964="ppbv",DN1964*INDEX(ppbv_ug_m3,MATCH(BS1964,ChemName,0)),DN1964)))</f>
        <v>26</v>
      </c>
      <c r="AM1964" s="40">
        <f t="shared" si="830"/>
        <v>2.5</v>
      </c>
      <c r="AN1964" s="39">
        <f t="shared" si="829"/>
        <v>3.8</v>
      </c>
      <c r="AO1964" s="204">
        <f t="shared" si="822"/>
        <v>3.5128307338775624E-4</v>
      </c>
      <c r="AP1964" s="204"/>
      <c r="AQ1964" s="204">
        <f>IF(AK1964="","",AM1964/AK1964)</f>
        <v>9.6153846153846159E-2</v>
      </c>
      <c r="AR1964" s="59"/>
      <c r="AS1964" s="115">
        <f t="shared" si="831"/>
        <v>1</v>
      </c>
      <c r="AT1964" s="115">
        <f t="shared" si="832"/>
        <v>0</v>
      </c>
      <c r="AU1964" s="115"/>
      <c r="AV1964" s="115"/>
      <c r="AW1964" s="39">
        <f>IF(AQ1964="","",IF(DR1964="Y",1,0))</f>
        <v>1</v>
      </c>
      <c r="AX1964" s="39">
        <f>IF(AQ1964="","",IF(DR1964="n",1,0))</f>
        <v>0</v>
      </c>
      <c r="AY1964" s="115"/>
      <c r="AZ1964" s="115"/>
      <c r="BA1964" s="43">
        <v>50</v>
      </c>
      <c r="BB1964" s="43" t="s">
        <v>1978</v>
      </c>
      <c r="BC1964" s="43" t="s">
        <v>1385</v>
      </c>
      <c r="BD1964" s="43" t="s">
        <v>1948</v>
      </c>
      <c r="BE1964" s="37" t="s">
        <v>2349</v>
      </c>
      <c r="BF1964" s="43"/>
      <c r="BG1964" s="43">
        <v>241</v>
      </c>
      <c r="BH1964" s="43" t="s">
        <v>1979</v>
      </c>
      <c r="BI1964" s="43" t="s">
        <v>1387</v>
      </c>
      <c r="BJ1964" s="43" t="s">
        <v>533</v>
      </c>
      <c r="BK1964" s="43" t="s">
        <v>573</v>
      </c>
      <c r="BL1964" s="39">
        <v>2</v>
      </c>
      <c r="BM1964" s="48" t="s">
        <v>1390</v>
      </c>
      <c r="BN1964" s="135">
        <f t="shared" si="833"/>
        <v>0.9144000000000001</v>
      </c>
      <c r="BO1964" s="43" t="s">
        <v>1390</v>
      </c>
      <c r="BP1964" s="48" t="s">
        <v>1406</v>
      </c>
      <c r="BS1964" s="43" t="s">
        <v>2057</v>
      </c>
      <c r="BT1964" s="43" t="s">
        <v>573</v>
      </c>
      <c r="BU1964" s="43"/>
      <c r="BV1964" s="43"/>
      <c r="BW1964" s="243">
        <v>36982</v>
      </c>
      <c r="BX1964" s="243"/>
      <c r="BY1964" s="48" t="s">
        <v>451</v>
      </c>
      <c r="BZ1964" s="43">
        <v>2.5</v>
      </c>
      <c r="CA1964" s="43" t="s">
        <v>1396</v>
      </c>
      <c r="CD1964" s="124" t="s">
        <v>2044</v>
      </c>
      <c r="CE1964" s="43">
        <v>3850</v>
      </c>
      <c r="CR1964" s="43" t="s">
        <v>1980</v>
      </c>
      <c r="CS1964" s="251">
        <v>36982</v>
      </c>
      <c r="CT1964" s="126"/>
      <c r="CY1964" s="39" t="s">
        <v>451</v>
      </c>
      <c r="CZ1964" s="43">
        <v>20</v>
      </c>
      <c r="DA1964" s="43" t="s">
        <v>2046</v>
      </c>
      <c r="DD1964" s="43" t="s">
        <v>2044</v>
      </c>
      <c r="DE1964" s="43">
        <v>689</v>
      </c>
      <c r="DF1964" s="180" t="s">
        <v>978</v>
      </c>
      <c r="DG1964" s="254">
        <v>36982</v>
      </c>
      <c r="DH1964" s="185"/>
      <c r="DI1964" s="186"/>
      <c r="DJ1964" s="186"/>
      <c r="DK1964" s="186"/>
      <c r="DL1964" s="186"/>
      <c r="DM1964" s="39" t="s">
        <v>451</v>
      </c>
      <c r="DN1964" s="180">
        <v>26</v>
      </c>
      <c r="DO1964" s="180" t="s">
        <v>1396</v>
      </c>
      <c r="DP1964" s="186"/>
      <c r="DQ1964" s="186"/>
      <c r="DR1964" s="201" t="s">
        <v>2044</v>
      </c>
      <c r="DS1964" s="180">
        <v>774</v>
      </c>
    </row>
    <row r="1965" spans="1:123" s="39" customFormat="1" hidden="1" x14ac:dyDescent="0.2">
      <c r="A1965" s="44" t="str">
        <f t="shared" si="805"/>
        <v>Uncasville</v>
      </c>
      <c r="B1965" s="44" t="str">
        <f t="shared" si="806"/>
        <v>Tetrachloroethylene</v>
      </c>
      <c r="C1965" s="38" t="s">
        <v>2587</v>
      </c>
      <c r="D1965" s="38" t="str">
        <f t="shared" si="807"/>
        <v>S</v>
      </c>
      <c r="E1965" s="44" t="s">
        <v>372</v>
      </c>
      <c r="F1965" s="155" t="str">
        <f t="shared" si="808"/>
        <v>Residence A</v>
      </c>
      <c r="G1965" s="44" t="str">
        <f t="shared" si="809"/>
        <v>Residential</v>
      </c>
      <c r="H1965" s="44" t="str">
        <f t="shared" si="826"/>
        <v>Basement</v>
      </c>
      <c r="I1965" s="38" t="str">
        <f t="shared" si="811"/>
        <v>Y</v>
      </c>
      <c r="J1965" s="38" t="str">
        <f t="shared" si="812"/>
        <v>Y</v>
      </c>
      <c r="K1965" s="38" t="str">
        <f t="shared" si="824"/>
        <v>Y</v>
      </c>
      <c r="L1965" s="44"/>
      <c r="M1965" s="38" t="str">
        <f t="shared" si="814"/>
        <v/>
      </c>
      <c r="N1965" s="38" t="str">
        <f t="shared" si="815"/>
        <v/>
      </c>
      <c r="O1965" s="38" t="str">
        <f t="shared" si="823"/>
        <v/>
      </c>
      <c r="P1965" s="44"/>
      <c r="Q1965" s="44"/>
      <c r="R1965" s="44"/>
      <c r="S1965" s="44"/>
      <c r="T1965" s="44"/>
      <c r="U1965" s="44"/>
      <c r="V1965" s="44"/>
      <c r="W1965" s="44"/>
      <c r="X1965" s="44"/>
      <c r="Y1965" s="38" t="str">
        <f t="shared" si="827"/>
        <v>Y</v>
      </c>
      <c r="Z1965" s="38" t="str">
        <f t="shared" si="828"/>
        <v>Y</v>
      </c>
      <c r="AA1965" s="38" t="str">
        <f t="shared" si="818"/>
        <v>Y</v>
      </c>
      <c r="AC1965" s="59"/>
      <c r="AD1965" s="204"/>
      <c r="AE1965" s="38"/>
      <c r="AF1965" s="38"/>
      <c r="AG1965" s="125">
        <f t="shared" si="819"/>
        <v>190</v>
      </c>
      <c r="AH1965" s="39">
        <v>11</v>
      </c>
      <c r="AI1965" s="123">
        <f t="shared" si="820"/>
        <v>67609.29233212462</v>
      </c>
      <c r="AM1965" s="40">
        <f t="shared" si="830"/>
        <v>44</v>
      </c>
      <c r="AN1965" s="39">
        <f t="shared" si="829"/>
        <v>3.8</v>
      </c>
      <c r="AO1965" s="204">
        <f t="shared" si="822"/>
        <v>6.5079811490784318E-4</v>
      </c>
      <c r="AP1965" s="204"/>
      <c r="AQ1965" s="59"/>
      <c r="AR1965" s="59"/>
      <c r="AS1965" s="115">
        <f t="shared" si="831"/>
        <v>1</v>
      </c>
      <c r="AT1965" s="115">
        <f t="shared" si="832"/>
        <v>0</v>
      </c>
      <c r="AU1965" s="115"/>
      <c r="AV1965" s="115"/>
      <c r="AY1965" s="115"/>
      <c r="AZ1965" s="115"/>
      <c r="BA1965" s="43">
        <v>50</v>
      </c>
      <c r="BB1965" s="43" t="s">
        <v>1978</v>
      </c>
      <c r="BC1965" s="43" t="s">
        <v>1385</v>
      </c>
      <c r="BD1965" s="43" t="s">
        <v>1948</v>
      </c>
      <c r="BE1965" s="37" t="s">
        <v>2349</v>
      </c>
      <c r="BF1965" s="43"/>
      <c r="BG1965" s="43">
        <v>241</v>
      </c>
      <c r="BH1965" s="43" t="s">
        <v>1979</v>
      </c>
      <c r="BI1965" s="43" t="s">
        <v>1387</v>
      </c>
      <c r="BJ1965" s="43" t="s">
        <v>533</v>
      </c>
      <c r="BK1965" s="43" t="s">
        <v>573</v>
      </c>
      <c r="BL1965" s="39">
        <v>2</v>
      </c>
      <c r="BM1965" s="48" t="s">
        <v>1390</v>
      </c>
      <c r="BN1965" s="135">
        <f t="shared" si="833"/>
        <v>0.9144000000000001</v>
      </c>
      <c r="BO1965" s="43" t="s">
        <v>1390</v>
      </c>
      <c r="BP1965" s="48" t="s">
        <v>1406</v>
      </c>
      <c r="BS1965" s="43" t="s">
        <v>2057</v>
      </c>
      <c r="BT1965" s="43" t="s">
        <v>573</v>
      </c>
      <c r="BU1965" s="43"/>
      <c r="BV1965" s="43"/>
      <c r="BW1965" s="243">
        <v>37135</v>
      </c>
      <c r="BX1965" s="243"/>
      <c r="BY1965" s="48" t="s">
        <v>451</v>
      </c>
      <c r="BZ1965" s="43">
        <v>44</v>
      </c>
      <c r="CA1965" s="43" t="s">
        <v>1396</v>
      </c>
      <c r="CD1965" s="124" t="s">
        <v>2044</v>
      </c>
      <c r="CE1965" s="43">
        <v>3848</v>
      </c>
      <c r="CR1965" s="43" t="s">
        <v>1980</v>
      </c>
      <c r="CS1965" s="251">
        <v>37135</v>
      </c>
      <c r="CT1965" s="126"/>
      <c r="CY1965" s="39" t="s">
        <v>451</v>
      </c>
      <c r="CZ1965" s="43">
        <v>190</v>
      </c>
      <c r="DA1965" s="43" t="s">
        <v>2046</v>
      </c>
      <c r="DD1965" s="43" t="s">
        <v>2044</v>
      </c>
      <c r="DE1965" s="43">
        <v>687</v>
      </c>
      <c r="DF1965" s="43"/>
      <c r="DG1965" s="43"/>
      <c r="DH1965" s="43"/>
      <c r="DI1965" s="43"/>
      <c r="DJ1965" s="43"/>
      <c r="DK1965" s="43"/>
      <c r="DL1965" s="43"/>
      <c r="DM1965" s="43"/>
      <c r="DN1965" s="43"/>
      <c r="DO1965" s="43"/>
      <c r="DP1965" s="43"/>
      <c r="DQ1965" s="43"/>
      <c r="DR1965" s="124"/>
      <c r="DS1965" s="43"/>
    </row>
    <row r="1966" spans="1:123" s="39" customFormat="1" hidden="1" x14ac:dyDescent="0.2">
      <c r="A1966" s="44" t="str">
        <f t="shared" si="805"/>
        <v>Uncasville</v>
      </c>
      <c r="B1966" s="44" t="str">
        <f t="shared" si="806"/>
        <v>Tetrachloroethylene</v>
      </c>
      <c r="C1966" s="38" t="s">
        <v>2587</v>
      </c>
      <c r="D1966" s="38" t="str">
        <f t="shared" si="807"/>
        <v>S</v>
      </c>
      <c r="E1966" s="44" t="s">
        <v>372</v>
      </c>
      <c r="F1966" s="155" t="str">
        <f t="shared" si="808"/>
        <v>Residence B</v>
      </c>
      <c r="G1966" s="44" t="str">
        <f t="shared" si="809"/>
        <v>Residential</v>
      </c>
      <c r="H1966" s="44" t="str">
        <f t="shared" si="826"/>
        <v>Basement</v>
      </c>
      <c r="I1966" s="38" t="str">
        <f t="shared" si="811"/>
        <v>Y</v>
      </c>
      <c r="J1966" s="38" t="str">
        <f t="shared" si="812"/>
        <v>Y</v>
      </c>
      <c r="K1966" s="38" t="str">
        <f t="shared" si="824"/>
        <v>Y</v>
      </c>
      <c r="L1966" s="44"/>
      <c r="M1966" s="38" t="str">
        <f t="shared" si="814"/>
        <v/>
      </c>
      <c r="N1966" s="38" t="str">
        <f t="shared" si="815"/>
        <v/>
      </c>
      <c r="O1966" s="38"/>
      <c r="P1966" s="44"/>
      <c r="Q1966" s="38" t="str">
        <f t="shared" ref="Q1966:Q1971" si="834">IF(DR1966="","",IF(DR1966="y","Y","n"))</f>
        <v>Y</v>
      </c>
      <c r="R1966" s="38" t="str">
        <f t="shared" ref="R1966:R1971" si="835">IF(AK1966="","",IF(AN1966="","Y",IF(AK1966&gt;AN1966*$R$38,"Y","n")))</f>
        <v>n</v>
      </c>
      <c r="S1966" s="38" t="str">
        <f t="shared" ref="S1966:S1971" si="836">IF(AK1966="","",IF(Q1966="N","n","Y"))</f>
        <v>Y</v>
      </c>
      <c r="T1966" s="44"/>
      <c r="U1966" s="44"/>
      <c r="V1966" s="44"/>
      <c r="W1966" s="44"/>
      <c r="X1966" s="44"/>
      <c r="Y1966" s="38" t="str">
        <f t="shared" si="827"/>
        <v>Y</v>
      </c>
      <c r="Z1966" s="38" t="str">
        <f t="shared" si="828"/>
        <v>Y</v>
      </c>
      <c r="AA1966" s="38" t="str">
        <f t="shared" si="818"/>
        <v>Y</v>
      </c>
      <c r="AC1966" s="59"/>
      <c r="AD1966" s="204"/>
      <c r="AE1966" s="38"/>
      <c r="AF1966" s="38"/>
      <c r="AG1966" s="125">
        <f t="shared" si="819"/>
        <v>38</v>
      </c>
      <c r="AH1966" s="39">
        <v>11</v>
      </c>
      <c r="AI1966" s="123">
        <f t="shared" si="820"/>
        <v>13521.858466424925</v>
      </c>
      <c r="AK1966" s="47">
        <f t="shared" ref="AK1966:AK1971" si="837">IF(DO1966="","",IF(DO1966="mg/m3",1000*DN1966,IF(DO1966="ppbv",DN1966*INDEX(ppbv_ug_m3,MATCH(BS1966,ChemName,0)),DN1966)))</f>
        <v>280</v>
      </c>
      <c r="AM1966" s="40">
        <f t="shared" si="830"/>
        <v>25</v>
      </c>
      <c r="AN1966" s="39">
        <f t="shared" si="829"/>
        <v>3.8</v>
      </c>
      <c r="AO1966" s="204">
        <f t="shared" si="822"/>
        <v>1.8488582809881907E-3</v>
      </c>
      <c r="AP1966" s="204"/>
      <c r="AQ1966" s="204">
        <f t="shared" ref="AQ1966:AQ1971" si="838">IF(AK1966="","",AM1966/AK1966)</f>
        <v>8.9285714285714288E-2</v>
      </c>
      <c r="AR1966" s="59"/>
      <c r="AS1966" s="115">
        <f t="shared" si="831"/>
        <v>1</v>
      </c>
      <c r="AT1966" s="115">
        <f t="shared" si="832"/>
        <v>0</v>
      </c>
      <c r="AU1966" s="115"/>
      <c r="AV1966" s="115"/>
      <c r="AW1966" s="39">
        <f t="shared" ref="AW1966:AW1971" si="839">IF(AQ1966="","",IF(DR1966="Y",1,0))</f>
        <v>1</v>
      </c>
      <c r="AX1966" s="39">
        <f t="shared" ref="AX1966:AX1971" si="840">IF(AQ1966="","",IF(DR1966="n",1,0))</f>
        <v>0</v>
      </c>
      <c r="AY1966" s="115"/>
      <c r="AZ1966" s="115"/>
      <c r="BA1966" s="43">
        <v>50</v>
      </c>
      <c r="BB1966" s="43" t="s">
        <v>1978</v>
      </c>
      <c r="BC1966" s="43" t="s">
        <v>1385</v>
      </c>
      <c r="BD1966" s="43" t="s">
        <v>1948</v>
      </c>
      <c r="BE1966" s="37" t="s">
        <v>2349</v>
      </c>
      <c r="BF1966" s="43"/>
      <c r="BG1966" s="43">
        <v>242</v>
      </c>
      <c r="BH1966" s="43" t="s">
        <v>1981</v>
      </c>
      <c r="BI1966" s="43" t="s">
        <v>1387</v>
      </c>
      <c r="BJ1966" s="43" t="s">
        <v>533</v>
      </c>
      <c r="BK1966" s="43" t="s">
        <v>573</v>
      </c>
      <c r="BL1966" s="39">
        <v>2</v>
      </c>
      <c r="BM1966" s="48" t="s">
        <v>1390</v>
      </c>
      <c r="BN1966" s="135">
        <f t="shared" si="833"/>
        <v>0.9144000000000001</v>
      </c>
      <c r="BO1966" s="43" t="s">
        <v>1390</v>
      </c>
      <c r="BP1966" s="48" t="s">
        <v>1406</v>
      </c>
      <c r="BS1966" s="43" t="s">
        <v>2057</v>
      </c>
      <c r="BT1966" s="43" t="s">
        <v>573</v>
      </c>
      <c r="BU1966" s="43"/>
      <c r="BV1966" s="43"/>
      <c r="BW1966" s="243">
        <v>36831</v>
      </c>
      <c r="BX1966" s="243"/>
      <c r="BY1966" s="48" t="s">
        <v>451</v>
      </c>
      <c r="BZ1966" s="43">
        <v>25</v>
      </c>
      <c r="CA1966" s="43" t="s">
        <v>1396</v>
      </c>
      <c r="CD1966" s="124" t="s">
        <v>2044</v>
      </c>
      <c r="CE1966" s="43">
        <v>3853</v>
      </c>
      <c r="CR1966" s="43" t="s">
        <v>1982</v>
      </c>
      <c r="CS1966" s="251">
        <v>36831</v>
      </c>
      <c r="CT1966" s="126"/>
      <c r="CY1966" s="39" t="s">
        <v>451</v>
      </c>
      <c r="CZ1966" s="43">
        <v>38</v>
      </c>
      <c r="DA1966" s="43" t="s">
        <v>2046</v>
      </c>
      <c r="DD1966" s="43" t="s">
        <v>2044</v>
      </c>
      <c r="DE1966" s="43">
        <v>691</v>
      </c>
      <c r="DF1966" s="180" t="s">
        <v>979</v>
      </c>
      <c r="DG1966" s="254">
        <v>36831</v>
      </c>
      <c r="DH1966" s="185"/>
      <c r="DI1966" s="186"/>
      <c r="DJ1966" s="186"/>
      <c r="DK1966" s="186"/>
      <c r="DL1966" s="186"/>
      <c r="DM1966" s="48" t="s">
        <v>1491</v>
      </c>
      <c r="DN1966" s="180">
        <v>280</v>
      </c>
      <c r="DO1966" s="180" t="s">
        <v>1396</v>
      </c>
      <c r="DP1966" s="186"/>
      <c r="DQ1966" s="186"/>
      <c r="DR1966" s="201" t="s">
        <v>2044</v>
      </c>
      <c r="DS1966" s="180">
        <v>775</v>
      </c>
    </row>
    <row r="1967" spans="1:123" s="39" customFormat="1" hidden="1" x14ac:dyDescent="0.2">
      <c r="A1967" s="44" t="str">
        <f t="shared" si="805"/>
        <v>Uncasville</v>
      </c>
      <c r="B1967" s="44" t="str">
        <f t="shared" si="806"/>
        <v>Tetrachloroethylene</v>
      </c>
      <c r="C1967" s="38" t="s">
        <v>2587</v>
      </c>
      <c r="D1967" s="38" t="str">
        <f t="shared" si="807"/>
        <v>S</v>
      </c>
      <c r="E1967" s="44" t="s">
        <v>372</v>
      </c>
      <c r="F1967" s="155" t="str">
        <f t="shared" si="808"/>
        <v>Residence B</v>
      </c>
      <c r="G1967" s="44" t="str">
        <f t="shared" si="809"/>
        <v>Residential</v>
      </c>
      <c r="H1967" s="44" t="str">
        <f t="shared" si="826"/>
        <v>Basement</v>
      </c>
      <c r="I1967" s="38" t="str">
        <f t="shared" si="811"/>
        <v>Y</v>
      </c>
      <c r="J1967" s="38" t="str">
        <f t="shared" si="812"/>
        <v>Y</v>
      </c>
      <c r="K1967" s="38" t="str">
        <f t="shared" si="824"/>
        <v>Y</v>
      </c>
      <c r="L1967" s="44"/>
      <c r="M1967" s="38" t="str">
        <f t="shared" si="814"/>
        <v/>
      </c>
      <c r="N1967" s="38" t="str">
        <f t="shared" si="815"/>
        <v/>
      </c>
      <c r="O1967" s="38"/>
      <c r="P1967" s="44"/>
      <c r="Q1967" s="38" t="str">
        <f t="shared" si="834"/>
        <v>Y</v>
      </c>
      <c r="R1967" s="38" t="str">
        <f t="shared" si="835"/>
        <v>n</v>
      </c>
      <c r="S1967" s="38" t="str">
        <f t="shared" si="836"/>
        <v>Y</v>
      </c>
      <c r="T1967" s="44"/>
      <c r="U1967" s="44"/>
      <c r="V1967" s="44"/>
      <c r="W1967" s="44"/>
      <c r="X1967" s="44"/>
      <c r="Y1967" s="38" t="str">
        <f t="shared" si="827"/>
        <v>Y</v>
      </c>
      <c r="Z1967" s="38" t="str">
        <f t="shared" si="828"/>
        <v>Y</v>
      </c>
      <c r="AA1967" s="38" t="str">
        <f t="shared" si="818"/>
        <v>Y</v>
      </c>
      <c r="AC1967" s="59"/>
      <c r="AD1967" s="204"/>
      <c r="AE1967" s="38"/>
      <c r="AF1967" s="38"/>
      <c r="AG1967" s="125">
        <f t="shared" si="819"/>
        <v>7.3</v>
      </c>
      <c r="AH1967" s="39">
        <v>11</v>
      </c>
      <c r="AI1967" s="123">
        <f t="shared" si="820"/>
        <v>2597.6201790763671</v>
      </c>
      <c r="AK1967" s="47">
        <f t="shared" si="837"/>
        <v>48</v>
      </c>
      <c r="AM1967" s="40">
        <f t="shared" si="830"/>
        <v>6.1</v>
      </c>
      <c r="AN1967" s="39">
        <f t="shared" si="829"/>
        <v>3.8</v>
      </c>
      <c r="AO1967" s="204">
        <f t="shared" si="822"/>
        <v>2.3483032851126717E-3</v>
      </c>
      <c r="AP1967" s="204"/>
      <c r="AQ1967" s="204">
        <f t="shared" si="838"/>
        <v>0.12708333333333333</v>
      </c>
      <c r="AR1967" s="59"/>
      <c r="AS1967" s="115">
        <f t="shared" si="831"/>
        <v>1</v>
      </c>
      <c r="AT1967" s="115">
        <f t="shared" si="832"/>
        <v>0</v>
      </c>
      <c r="AU1967" s="115"/>
      <c r="AV1967" s="115"/>
      <c r="AW1967" s="39">
        <f t="shared" si="839"/>
        <v>1</v>
      </c>
      <c r="AX1967" s="39">
        <f t="shared" si="840"/>
        <v>0</v>
      </c>
      <c r="AY1967" s="115"/>
      <c r="AZ1967" s="115"/>
      <c r="BA1967" s="43">
        <v>50</v>
      </c>
      <c r="BB1967" s="43" t="s">
        <v>1978</v>
      </c>
      <c r="BC1967" s="43" t="s">
        <v>1385</v>
      </c>
      <c r="BD1967" s="43" t="s">
        <v>1948</v>
      </c>
      <c r="BE1967" s="37" t="s">
        <v>2349</v>
      </c>
      <c r="BF1967" s="43"/>
      <c r="BG1967" s="43">
        <v>242</v>
      </c>
      <c r="BH1967" s="43" t="s">
        <v>1981</v>
      </c>
      <c r="BI1967" s="43" t="s">
        <v>1387</v>
      </c>
      <c r="BJ1967" s="43" t="s">
        <v>533</v>
      </c>
      <c r="BK1967" s="43" t="s">
        <v>573</v>
      </c>
      <c r="BL1967" s="39">
        <v>2</v>
      </c>
      <c r="BM1967" s="48" t="s">
        <v>1390</v>
      </c>
      <c r="BN1967" s="135">
        <f t="shared" si="833"/>
        <v>0.9144000000000001</v>
      </c>
      <c r="BO1967" s="43" t="s">
        <v>1390</v>
      </c>
      <c r="BP1967" s="48" t="s">
        <v>1406</v>
      </c>
      <c r="BS1967" s="43" t="s">
        <v>2057</v>
      </c>
      <c r="BT1967" s="43" t="s">
        <v>573</v>
      </c>
      <c r="BU1967" s="43"/>
      <c r="BV1967" s="43"/>
      <c r="BW1967" s="243">
        <v>36982</v>
      </c>
      <c r="BX1967" s="243"/>
      <c r="BY1967" s="48" t="s">
        <v>451</v>
      </c>
      <c r="BZ1967" s="43">
        <v>6.1</v>
      </c>
      <c r="CA1967" s="43" t="s">
        <v>1396</v>
      </c>
      <c r="CD1967" s="124" t="s">
        <v>2044</v>
      </c>
      <c r="CE1967" s="43">
        <v>3854</v>
      </c>
      <c r="CR1967" s="43" t="s">
        <v>1982</v>
      </c>
      <c r="CS1967" s="251">
        <v>36982</v>
      </c>
      <c r="CT1967" s="126"/>
      <c r="CY1967" s="39" t="s">
        <v>451</v>
      </c>
      <c r="CZ1967" s="43">
        <v>7.3</v>
      </c>
      <c r="DA1967" s="43" t="s">
        <v>2046</v>
      </c>
      <c r="DD1967" s="43" t="s">
        <v>2044</v>
      </c>
      <c r="DE1967" s="43">
        <v>692</v>
      </c>
      <c r="DF1967" s="180" t="s">
        <v>979</v>
      </c>
      <c r="DG1967" s="254">
        <v>36982</v>
      </c>
      <c r="DH1967" s="185"/>
      <c r="DI1967" s="186"/>
      <c r="DJ1967" s="186"/>
      <c r="DK1967" s="186"/>
      <c r="DL1967" s="186"/>
      <c r="DM1967" s="48" t="s">
        <v>1491</v>
      </c>
      <c r="DN1967" s="180">
        <v>48</v>
      </c>
      <c r="DO1967" s="180" t="s">
        <v>1396</v>
      </c>
      <c r="DP1967" s="186"/>
      <c r="DQ1967" s="186"/>
      <c r="DR1967" s="201" t="s">
        <v>2044</v>
      </c>
      <c r="DS1967" s="180">
        <v>776</v>
      </c>
    </row>
    <row r="1968" spans="1:123" s="39" customFormat="1" hidden="1" x14ac:dyDescent="0.2">
      <c r="A1968" s="44" t="str">
        <f t="shared" si="805"/>
        <v>Uncasville</v>
      </c>
      <c r="B1968" s="44" t="str">
        <f t="shared" si="806"/>
        <v>Tetrachloroethylene</v>
      </c>
      <c r="C1968" s="38" t="s">
        <v>2587</v>
      </c>
      <c r="D1968" s="38" t="str">
        <f t="shared" si="807"/>
        <v>S</v>
      </c>
      <c r="E1968" s="44" t="s">
        <v>372</v>
      </c>
      <c r="F1968" s="155" t="str">
        <f t="shared" si="808"/>
        <v>Residence B</v>
      </c>
      <c r="G1968" s="44" t="str">
        <f t="shared" si="809"/>
        <v>Residential</v>
      </c>
      <c r="H1968" s="44" t="str">
        <f t="shared" si="826"/>
        <v>Basement</v>
      </c>
      <c r="I1968" s="38" t="str">
        <f t="shared" si="811"/>
        <v>Y</v>
      </c>
      <c r="J1968" s="38" t="str">
        <f t="shared" si="812"/>
        <v>Y</v>
      </c>
      <c r="K1968" s="38" t="str">
        <f t="shared" si="824"/>
        <v>Y</v>
      </c>
      <c r="L1968" s="44"/>
      <c r="M1968" s="38" t="str">
        <f t="shared" si="814"/>
        <v/>
      </c>
      <c r="N1968" s="38" t="str">
        <f t="shared" si="815"/>
        <v/>
      </c>
      <c r="O1968" s="38"/>
      <c r="P1968" s="44"/>
      <c r="Q1968" s="38" t="str">
        <f t="shared" si="834"/>
        <v>Y</v>
      </c>
      <c r="R1968" s="38" t="str">
        <f t="shared" si="835"/>
        <v>n</v>
      </c>
      <c r="S1968" s="38" t="s">
        <v>541</v>
      </c>
      <c r="T1968" s="44" t="s">
        <v>310</v>
      </c>
      <c r="U1968" s="44"/>
      <c r="V1968" s="44"/>
      <c r="W1968" s="44"/>
      <c r="X1968" s="44"/>
      <c r="Y1968" s="38" t="str">
        <f t="shared" si="827"/>
        <v>Y</v>
      </c>
      <c r="Z1968" s="38" t="str">
        <f t="shared" si="828"/>
        <v>Y</v>
      </c>
      <c r="AA1968" s="38" t="str">
        <f t="shared" si="818"/>
        <v>Y</v>
      </c>
      <c r="AC1968" s="59"/>
      <c r="AD1968" s="204"/>
      <c r="AE1968" s="38"/>
      <c r="AF1968" s="38"/>
      <c r="AG1968" s="125">
        <f t="shared" si="819"/>
        <v>83</v>
      </c>
      <c r="AH1968" s="39">
        <v>11</v>
      </c>
      <c r="AI1968" s="123">
        <f t="shared" si="820"/>
        <v>29534.585597717596</v>
      </c>
      <c r="AK1968" s="47">
        <f t="shared" si="837"/>
        <v>5</v>
      </c>
      <c r="AM1968" s="40">
        <f t="shared" si="830"/>
        <v>11</v>
      </c>
      <c r="AN1968" s="39">
        <f t="shared" si="829"/>
        <v>3.8</v>
      </c>
      <c r="AO1968" s="204">
        <f t="shared" si="822"/>
        <v>3.7244470431472957E-4</v>
      </c>
      <c r="AP1968" s="204"/>
      <c r="AQ1968" s="204">
        <f t="shared" si="838"/>
        <v>2.2000000000000002</v>
      </c>
      <c r="AR1968" s="59"/>
      <c r="AS1968" s="115">
        <f t="shared" si="831"/>
        <v>1</v>
      </c>
      <c r="AT1968" s="115">
        <f t="shared" si="832"/>
        <v>0</v>
      </c>
      <c r="AU1968" s="115"/>
      <c r="AV1968" s="115"/>
      <c r="AW1968" s="39">
        <f t="shared" si="839"/>
        <v>1</v>
      </c>
      <c r="AX1968" s="39">
        <f t="shared" si="840"/>
        <v>0</v>
      </c>
      <c r="AY1968" s="115"/>
      <c r="AZ1968" s="115"/>
      <c r="BA1968" s="43">
        <v>50</v>
      </c>
      <c r="BB1968" s="43" t="s">
        <v>1978</v>
      </c>
      <c r="BC1968" s="43" t="s">
        <v>1385</v>
      </c>
      <c r="BD1968" s="43" t="s">
        <v>1948</v>
      </c>
      <c r="BE1968" s="37" t="s">
        <v>2349</v>
      </c>
      <c r="BF1968" s="43"/>
      <c r="BG1968" s="43">
        <v>242</v>
      </c>
      <c r="BH1968" s="43" t="s">
        <v>1981</v>
      </c>
      <c r="BI1968" s="43" t="s">
        <v>1387</v>
      </c>
      <c r="BJ1968" s="43" t="s">
        <v>533</v>
      </c>
      <c r="BK1968" s="43" t="s">
        <v>573</v>
      </c>
      <c r="BL1968" s="39">
        <v>2</v>
      </c>
      <c r="BM1968" s="48" t="s">
        <v>1390</v>
      </c>
      <c r="BN1968" s="135">
        <f t="shared" si="833"/>
        <v>0.9144000000000001</v>
      </c>
      <c r="BO1968" s="43" t="s">
        <v>1390</v>
      </c>
      <c r="BP1968" s="48" t="s">
        <v>1406</v>
      </c>
      <c r="BS1968" s="43" t="s">
        <v>2057</v>
      </c>
      <c r="BT1968" s="43" t="s">
        <v>573</v>
      </c>
      <c r="BU1968" s="43"/>
      <c r="BV1968" s="43"/>
      <c r="BW1968" s="243">
        <v>37135</v>
      </c>
      <c r="BX1968" s="243"/>
      <c r="BY1968" s="48" t="s">
        <v>451</v>
      </c>
      <c r="BZ1968" s="43">
        <v>11</v>
      </c>
      <c r="CA1968" s="43" t="s">
        <v>1396</v>
      </c>
      <c r="CD1968" s="124" t="s">
        <v>2044</v>
      </c>
      <c r="CE1968" s="43">
        <v>3855</v>
      </c>
      <c r="CR1968" s="43" t="s">
        <v>1982</v>
      </c>
      <c r="CS1968" s="251">
        <v>37135</v>
      </c>
      <c r="CT1968" s="126"/>
      <c r="CY1968" s="39" t="s">
        <v>451</v>
      </c>
      <c r="CZ1968" s="43">
        <v>83</v>
      </c>
      <c r="DA1968" s="43" t="s">
        <v>2046</v>
      </c>
      <c r="DD1968" s="43" t="s">
        <v>2044</v>
      </c>
      <c r="DE1968" s="43">
        <v>693</v>
      </c>
      <c r="DF1968" s="180" t="s">
        <v>979</v>
      </c>
      <c r="DG1968" s="254">
        <v>37135</v>
      </c>
      <c r="DH1968" s="185"/>
      <c r="DI1968" s="186"/>
      <c r="DJ1968" s="186"/>
      <c r="DK1968" s="186"/>
      <c r="DL1968" s="186"/>
      <c r="DM1968" s="48" t="s">
        <v>1491</v>
      </c>
      <c r="DN1968" s="180">
        <v>5</v>
      </c>
      <c r="DO1968" s="180" t="s">
        <v>1396</v>
      </c>
      <c r="DP1968" s="186"/>
      <c r="DQ1968" s="186"/>
      <c r="DR1968" s="201" t="s">
        <v>2044</v>
      </c>
      <c r="DS1968" s="180">
        <v>777</v>
      </c>
    </row>
    <row r="1969" spans="1:123" s="39" customFormat="1" hidden="1" x14ac:dyDescent="0.2">
      <c r="A1969" s="44" t="str">
        <f t="shared" si="805"/>
        <v>Uncasville</v>
      </c>
      <c r="B1969" s="44" t="str">
        <f t="shared" si="806"/>
        <v>1,1,1-Trichloroethane</v>
      </c>
      <c r="C1969" s="38" t="s">
        <v>2587</v>
      </c>
      <c r="D1969" s="38" t="str">
        <f t="shared" si="807"/>
        <v>S</v>
      </c>
      <c r="E1969" s="44" t="s">
        <v>372</v>
      </c>
      <c r="F1969" s="155" t="str">
        <f t="shared" si="808"/>
        <v>Residence C</v>
      </c>
      <c r="G1969" s="44" t="str">
        <f t="shared" si="809"/>
        <v>Residential</v>
      </c>
      <c r="H1969" s="44" t="str">
        <f t="shared" si="826"/>
        <v>Basement</v>
      </c>
      <c r="I1969" s="38" t="str">
        <f t="shared" si="811"/>
        <v>Y</v>
      </c>
      <c r="J1969" s="38" t="str">
        <f t="shared" si="812"/>
        <v>n</v>
      </c>
      <c r="K1969" s="38" t="str">
        <f t="shared" si="824"/>
        <v>Y</v>
      </c>
      <c r="L1969" s="44"/>
      <c r="M1969" s="38" t="str">
        <f t="shared" si="814"/>
        <v/>
      </c>
      <c r="N1969" s="38" t="str">
        <f t="shared" si="815"/>
        <v/>
      </c>
      <c r="O1969" s="38" t="str">
        <f>IF(AJ1969="","",IF(OR(M1969="N",N1969="N"),"n","Y"))</f>
        <v/>
      </c>
      <c r="P1969" s="44"/>
      <c r="Q1969" s="38" t="str">
        <f t="shared" si="834"/>
        <v>Y</v>
      </c>
      <c r="R1969" s="38" t="str">
        <f t="shared" si="835"/>
        <v>n</v>
      </c>
      <c r="S1969" s="38" t="str">
        <f t="shared" si="836"/>
        <v>Y</v>
      </c>
      <c r="T1969" s="44"/>
      <c r="U1969" s="44"/>
      <c r="V1969" s="44"/>
      <c r="W1969" s="44"/>
      <c r="X1969" s="44"/>
      <c r="Y1969" s="38" t="str">
        <f t="shared" si="827"/>
        <v>Y</v>
      </c>
      <c r="Z1969" s="38" t="str">
        <f t="shared" si="828"/>
        <v>n</v>
      </c>
      <c r="AA1969" s="38" t="str">
        <f t="shared" si="818"/>
        <v>Y</v>
      </c>
      <c r="AC1969" s="59"/>
      <c r="AD1969" s="204"/>
      <c r="AE1969" s="38"/>
      <c r="AF1969" s="38"/>
      <c r="AG1969" s="125">
        <f t="shared" si="819"/>
        <v>1.8</v>
      </c>
      <c r="AH1969" s="39">
        <v>11</v>
      </c>
      <c r="AI1969" s="123">
        <f t="shared" si="820"/>
        <v>687.95336486770736</v>
      </c>
      <c r="AK1969" s="47">
        <f t="shared" si="837"/>
        <v>11</v>
      </c>
      <c r="AM1969" s="40">
        <f t="shared" si="830"/>
        <v>0.98</v>
      </c>
      <c r="AN1969" s="39">
        <f t="shared" si="829"/>
        <v>3.1</v>
      </c>
      <c r="AO1969" s="204">
        <f t="shared" si="822"/>
        <v>1.4245151634492738E-3</v>
      </c>
      <c r="AP1969" s="204"/>
      <c r="AQ1969" s="204">
        <f t="shared" si="838"/>
        <v>8.9090909090909096E-2</v>
      </c>
      <c r="AR1969" s="59"/>
      <c r="AS1969" s="115">
        <f t="shared" si="831"/>
        <v>1</v>
      </c>
      <c r="AT1969" s="115">
        <f t="shared" si="832"/>
        <v>0</v>
      </c>
      <c r="AU1969" s="115"/>
      <c r="AV1969" s="115"/>
      <c r="AW1969" s="39">
        <f t="shared" si="839"/>
        <v>1</v>
      </c>
      <c r="AX1969" s="39">
        <f t="shared" si="840"/>
        <v>0</v>
      </c>
      <c r="AY1969" s="115"/>
      <c r="AZ1969" s="115"/>
      <c r="BA1969" s="43">
        <v>50</v>
      </c>
      <c r="BB1969" s="43" t="s">
        <v>1978</v>
      </c>
      <c r="BC1969" s="43" t="s">
        <v>1385</v>
      </c>
      <c r="BD1969" s="43" t="s">
        <v>1948</v>
      </c>
      <c r="BE1969" s="37" t="s">
        <v>2349</v>
      </c>
      <c r="BF1969" s="43"/>
      <c r="BG1969" s="43">
        <v>243</v>
      </c>
      <c r="BH1969" s="43" t="s">
        <v>1983</v>
      </c>
      <c r="BI1969" s="43" t="s">
        <v>1387</v>
      </c>
      <c r="BJ1969" s="43" t="s">
        <v>533</v>
      </c>
      <c r="BK1969" s="43" t="s">
        <v>573</v>
      </c>
      <c r="BL1969" s="39">
        <v>2</v>
      </c>
      <c r="BM1969" s="48" t="s">
        <v>1390</v>
      </c>
      <c r="BN1969" s="135">
        <f t="shared" si="833"/>
        <v>0.9144000000000001</v>
      </c>
      <c r="BO1969" s="43" t="s">
        <v>1390</v>
      </c>
      <c r="BP1969" s="48" t="s">
        <v>1406</v>
      </c>
      <c r="BS1969" s="43" t="s">
        <v>558</v>
      </c>
      <c r="BT1969" s="43" t="s">
        <v>573</v>
      </c>
      <c r="BU1969" s="43"/>
      <c r="BV1969" s="43"/>
      <c r="BW1969" s="243">
        <v>36831</v>
      </c>
      <c r="BX1969" s="243"/>
      <c r="BY1969" s="48" t="s">
        <v>451</v>
      </c>
      <c r="BZ1969" s="43">
        <v>0.98</v>
      </c>
      <c r="CA1969" s="43" t="s">
        <v>1396</v>
      </c>
      <c r="CD1969" s="124" t="s">
        <v>2044</v>
      </c>
      <c r="CE1969" s="43">
        <v>3856</v>
      </c>
      <c r="CR1969" s="43" t="s">
        <v>1984</v>
      </c>
      <c r="CS1969" s="251">
        <v>36831</v>
      </c>
      <c r="CT1969" s="126"/>
      <c r="CY1969" s="39" t="s">
        <v>451</v>
      </c>
      <c r="CZ1969" s="43">
        <v>1.8</v>
      </c>
      <c r="DA1969" s="43" t="s">
        <v>2046</v>
      </c>
      <c r="DD1969" s="43" t="s">
        <v>2044</v>
      </c>
      <c r="DE1969" s="43">
        <v>695</v>
      </c>
      <c r="DF1969" s="180" t="s">
        <v>980</v>
      </c>
      <c r="DG1969" s="254">
        <v>36831</v>
      </c>
      <c r="DH1969" s="185"/>
      <c r="DI1969" s="186"/>
      <c r="DJ1969" s="186"/>
      <c r="DK1969" s="186"/>
      <c r="DL1969" s="186"/>
      <c r="DM1969" s="39" t="s">
        <v>451</v>
      </c>
      <c r="DN1969" s="180">
        <v>11</v>
      </c>
      <c r="DO1969" s="180" t="s">
        <v>1396</v>
      </c>
      <c r="DP1969" s="186"/>
      <c r="DQ1969" s="186"/>
      <c r="DR1969" s="201" t="s">
        <v>2044</v>
      </c>
      <c r="DS1969" s="180">
        <v>778</v>
      </c>
    </row>
    <row r="1970" spans="1:123" s="39" customFormat="1" hidden="1" x14ac:dyDescent="0.2">
      <c r="A1970" s="44" t="str">
        <f t="shared" si="805"/>
        <v>Uncasville</v>
      </c>
      <c r="B1970" s="44" t="str">
        <f t="shared" si="806"/>
        <v>Tetrachloroethylene</v>
      </c>
      <c r="C1970" s="38" t="s">
        <v>2587</v>
      </c>
      <c r="D1970" s="38" t="str">
        <f t="shared" si="807"/>
        <v>S</v>
      </c>
      <c r="E1970" s="44" t="s">
        <v>372</v>
      </c>
      <c r="F1970" s="155" t="str">
        <f t="shared" si="808"/>
        <v>Residence C</v>
      </c>
      <c r="G1970" s="44" t="str">
        <f t="shared" si="809"/>
        <v>Residential</v>
      </c>
      <c r="H1970" s="44" t="str">
        <f t="shared" si="826"/>
        <v>Basement</v>
      </c>
      <c r="I1970" s="38" t="str">
        <f t="shared" si="811"/>
        <v>Y</v>
      </c>
      <c r="J1970" s="38" t="str">
        <f t="shared" si="812"/>
        <v>Y</v>
      </c>
      <c r="K1970" s="38" t="str">
        <f t="shared" si="824"/>
        <v>Y</v>
      </c>
      <c r="L1970" s="44"/>
      <c r="M1970" s="38" t="str">
        <f t="shared" si="814"/>
        <v/>
      </c>
      <c r="N1970" s="38" t="str">
        <f t="shared" si="815"/>
        <v/>
      </c>
      <c r="O1970" s="38"/>
      <c r="P1970" s="44"/>
      <c r="Q1970" s="38" t="str">
        <f t="shared" si="834"/>
        <v>Y</v>
      </c>
      <c r="R1970" s="38" t="str">
        <f t="shared" si="835"/>
        <v>n</v>
      </c>
      <c r="S1970" s="38" t="str">
        <f t="shared" si="836"/>
        <v>Y</v>
      </c>
      <c r="T1970" s="44"/>
      <c r="U1970" s="44"/>
      <c r="V1970" s="44"/>
      <c r="W1970" s="44"/>
      <c r="X1970" s="44"/>
      <c r="Y1970" s="38" t="str">
        <f t="shared" si="827"/>
        <v>Y</v>
      </c>
      <c r="Z1970" s="38" t="str">
        <f t="shared" si="828"/>
        <v>Y</v>
      </c>
      <c r="AA1970" s="38" t="str">
        <f t="shared" si="818"/>
        <v>Y</v>
      </c>
      <c r="AC1970" s="59"/>
      <c r="AD1970" s="204"/>
      <c r="AE1970" s="38"/>
      <c r="AF1970" s="38"/>
      <c r="AG1970" s="125">
        <f t="shared" si="819"/>
        <v>37</v>
      </c>
      <c r="AH1970" s="39">
        <v>11</v>
      </c>
      <c r="AI1970" s="123">
        <f t="shared" si="820"/>
        <v>13166.020085729531</v>
      </c>
      <c r="AK1970" s="47">
        <f t="shared" si="837"/>
        <v>360</v>
      </c>
      <c r="AM1970" s="40">
        <f t="shared" si="830"/>
        <v>10</v>
      </c>
      <c r="AN1970" s="39">
        <f t="shared" si="829"/>
        <v>3.8</v>
      </c>
      <c r="AO1970" s="204">
        <f t="shared" si="822"/>
        <v>7.5953096948704057E-4</v>
      </c>
      <c r="AP1970" s="204"/>
      <c r="AQ1970" s="204">
        <f t="shared" si="838"/>
        <v>2.7777777777777776E-2</v>
      </c>
      <c r="AR1970" s="59"/>
      <c r="AS1970" s="115">
        <f t="shared" si="831"/>
        <v>1</v>
      </c>
      <c r="AT1970" s="115">
        <f t="shared" si="832"/>
        <v>0</v>
      </c>
      <c r="AU1970" s="115"/>
      <c r="AV1970" s="115"/>
      <c r="AW1970" s="39">
        <f t="shared" si="839"/>
        <v>1</v>
      </c>
      <c r="AX1970" s="39">
        <f t="shared" si="840"/>
        <v>0</v>
      </c>
      <c r="AY1970" s="115"/>
      <c r="AZ1970" s="115"/>
      <c r="BA1970" s="43">
        <v>50</v>
      </c>
      <c r="BB1970" s="43" t="s">
        <v>1978</v>
      </c>
      <c r="BC1970" s="43" t="s">
        <v>1385</v>
      </c>
      <c r="BD1970" s="43" t="s">
        <v>1948</v>
      </c>
      <c r="BE1970" s="37" t="s">
        <v>2349</v>
      </c>
      <c r="BF1970" s="43"/>
      <c r="BG1970" s="43">
        <v>243</v>
      </c>
      <c r="BH1970" s="43" t="s">
        <v>1983</v>
      </c>
      <c r="BI1970" s="43" t="s">
        <v>1387</v>
      </c>
      <c r="BJ1970" s="43" t="s">
        <v>533</v>
      </c>
      <c r="BK1970" s="43" t="s">
        <v>573</v>
      </c>
      <c r="BL1970" s="39">
        <v>2</v>
      </c>
      <c r="BM1970" s="48" t="s">
        <v>1390</v>
      </c>
      <c r="BN1970" s="135">
        <f t="shared" si="833"/>
        <v>0.9144000000000001</v>
      </c>
      <c r="BO1970" s="43" t="s">
        <v>1390</v>
      </c>
      <c r="BP1970" s="48" t="s">
        <v>1406</v>
      </c>
      <c r="BS1970" s="43" t="s">
        <v>2057</v>
      </c>
      <c r="BT1970" s="43" t="s">
        <v>573</v>
      </c>
      <c r="BU1970" s="43"/>
      <c r="BV1970" s="43"/>
      <c r="BW1970" s="243">
        <v>36831</v>
      </c>
      <c r="BX1970" s="243"/>
      <c r="BY1970" s="48" t="s">
        <v>451</v>
      </c>
      <c r="BZ1970" s="43">
        <v>10</v>
      </c>
      <c r="CA1970" s="43" t="s">
        <v>1396</v>
      </c>
      <c r="CD1970" s="124" t="s">
        <v>2044</v>
      </c>
      <c r="CE1970" s="43">
        <v>3857</v>
      </c>
      <c r="CR1970" s="43" t="s">
        <v>1984</v>
      </c>
      <c r="CS1970" s="251">
        <v>36831</v>
      </c>
      <c r="CT1970" s="126"/>
      <c r="CY1970" s="39" t="s">
        <v>451</v>
      </c>
      <c r="CZ1970" s="43">
        <v>37</v>
      </c>
      <c r="DA1970" s="43" t="s">
        <v>2046</v>
      </c>
      <c r="DD1970" s="43" t="s">
        <v>2044</v>
      </c>
      <c r="DE1970" s="43">
        <v>697</v>
      </c>
      <c r="DF1970" s="180" t="s">
        <v>980</v>
      </c>
      <c r="DG1970" s="254">
        <v>36831</v>
      </c>
      <c r="DH1970" s="185"/>
      <c r="DI1970" s="186"/>
      <c r="DJ1970" s="186"/>
      <c r="DK1970" s="186"/>
      <c r="DL1970" s="186"/>
      <c r="DM1970" s="39" t="s">
        <v>451</v>
      </c>
      <c r="DN1970" s="180">
        <v>360</v>
      </c>
      <c r="DO1970" s="180" t="s">
        <v>1396</v>
      </c>
      <c r="DP1970" s="186"/>
      <c r="DQ1970" s="186"/>
      <c r="DR1970" s="201" t="s">
        <v>2044</v>
      </c>
      <c r="DS1970" s="180">
        <v>779</v>
      </c>
    </row>
    <row r="1971" spans="1:123" s="39" customFormat="1" hidden="1" x14ac:dyDescent="0.2">
      <c r="A1971" s="44" t="str">
        <f t="shared" si="805"/>
        <v>Uncasville</v>
      </c>
      <c r="B1971" s="44" t="str">
        <f t="shared" si="806"/>
        <v>Tetrachloroethylene</v>
      </c>
      <c r="C1971" s="38" t="s">
        <v>2587</v>
      </c>
      <c r="D1971" s="38" t="str">
        <f t="shared" si="807"/>
        <v>S</v>
      </c>
      <c r="E1971" s="44" t="s">
        <v>372</v>
      </c>
      <c r="F1971" s="155" t="str">
        <f t="shared" si="808"/>
        <v>Residence E</v>
      </c>
      <c r="G1971" s="44" t="str">
        <f t="shared" si="809"/>
        <v>Residential</v>
      </c>
      <c r="H1971" s="44" t="str">
        <f t="shared" si="826"/>
        <v>Basement</v>
      </c>
      <c r="I1971" s="38" t="str">
        <f t="shared" si="811"/>
        <v>Y</v>
      </c>
      <c r="J1971" s="38" t="str">
        <f t="shared" si="812"/>
        <v>Y</v>
      </c>
      <c r="K1971" s="38" t="str">
        <f t="shared" si="824"/>
        <v>Y</v>
      </c>
      <c r="L1971" s="44"/>
      <c r="M1971" s="38" t="str">
        <f t="shared" si="814"/>
        <v/>
      </c>
      <c r="N1971" s="38" t="str">
        <f t="shared" si="815"/>
        <v/>
      </c>
      <c r="O1971" s="38"/>
      <c r="P1971" s="44"/>
      <c r="Q1971" s="38" t="str">
        <f t="shared" si="834"/>
        <v>Y</v>
      </c>
      <c r="R1971" s="38" t="str">
        <f t="shared" si="835"/>
        <v>Y</v>
      </c>
      <c r="S1971" s="38" t="str">
        <f t="shared" si="836"/>
        <v>Y</v>
      </c>
      <c r="T1971" s="44"/>
      <c r="U1971" s="44"/>
      <c r="V1971" s="44"/>
      <c r="W1971" s="44"/>
      <c r="X1971" s="44"/>
      <c r="Y1971" s="38" t="str">
        <f t="shared" si="827"/>
        <v>Y</v>
      </c>
      <c r="Z1971" s="38" t="str">
        <f t="shared" si="828"/>
        <v>n</v>
      </c>
      <c r="AA1971" s="38" t="str">
        <f t="shared" si="818"/>
        <v>Y</v>
      </c>
      <c r="AC1971" s="59"/>
      <c r="AD1971" s="204"/>
      <c r="AE1971" s="38"/>
      <c r="AF1971" s="38"/>
      <c r="AG1971" s="125">
        <f t="shared" si="819"/>
        <v>110</v>
      </c>
      <c r="AH1971" s="39">
        <v>11</v>
      </c>
      <c r="AI1971" s="123">
        <f t="shared" si="820"/>
        <v>39142.221876493204</v>
      </c>
      <c r="AK1971" s="47">
        <f t="shared" si="837"/>
        <v>17000</v>
      </c>
      <c r="AM1971" s="40">
        <f t="shared" si="830"/>
        <v>1.3</v>
      </c>
      <c r="AN1971" s="39">
        <f t="shared" si="829"/>
        <v>3.8</v>
      </c>
      <c r="AO1971" s="204">
        <f t="shared" si="822"/>
        <v>3.3212217847569682E-5</v>
      </c>
      <c r="AP1971" s="204"/>
      <c r="AQ1971" s="204">
        <f t="shared" si="838"/>
        <v>7.6470588235294125E-5</v>
      </c>
      <c r="AR1971" s="59"/>
      <c r="AS1971" s="115">
        <f t="shared" si="831"/>
        <v>1</v>
      </c>
      <c r="AT1971" s="115">
        <f t="shared" si="832"/>
        <v>0</v>
      </c>
      <c r="AU1971" s="115"/>
      <c r="AV1971" s="115"/>
      <c r="AW1971" s="39">
        <f t="shared" si="839"/>
        <v>1</v>
      </c>
      <c r="AX1971" s="39">
        <f t="shared" si="840"/>
        <v>0</v>
      </c>
      <c r="AY1971" s="115"/>
      <c r="AZ1971" s="115"/>
      <c r="BA1971" s="43">
        <v>50</v>
      </c>
      <c r="BB1971" s="43" t="s">
        <v>1978</v>
      </c>
      <c r="BC1971" s="43" t="s">
        <v>1385</v>
      </c>
      <c r="BD1971" s="43" t="s">
        <v>1948</v>
      </c>
      <c r="BE1971" s="37" t="s">
        <v>2349</v>
      </c>
      <c r="BF1971" s="43"/>
      <c r="BG1971" s="43">
        <v>245</v>
      </c>
      <c r="BH1971" s="43" t="s">
        <v>1985</v>
      </c>
      <c r="BI1971" s="43" t="s">
        <v>1387</v>
      </c>
      <c r="BJ1971" s="43" t="s">
        <v>533</v>
      </c>
      <c r="BK1971" s="43" t="s">
        <v>573</v>
      </c>
      <c r="BL1971" s="39">
        <v>2</v>
      </c>
      <c r="BM1971" s="48" t="s">
        <v>1390</v>
      </c>
      <c r="BN1971" s="135">
        <f t="shared" si="833"/>
        <v>0.9144000000000001</v>
      </c>
      <c r="BO1971" s="43" t="s">
        <v>1390</v>
      </c>
      <c r="BP1971" s="48" t="s">
        <v>1406</v>
      </c>
      <c r="BS1971" s="43" t="s">
        <v>2057</v>
      </c>
      <c r="BT1971" s="43" t="s">
        <v>573</v>
      </c>
      <c r="BU1971" s="43"/>
      <c r="BV1971" s="43"/>
      <c r="BW1971" s="243">
        <v>36831</v>
      </c>
      <c r="BX1971" s="243"/>
      <c r="BY1971" s="48" t="s">
        <v>451</v>
      </c>
      <c r="BZ1971" s="43">
        <v>1.3</v>
      </c>
      <c r="CA1971" s="43" t="s">
        <v>1396</v>
      </c>
      <c r="CD1971" s="124" t="s">
        <v>2044</v>
      </c>
      <c r="CE1971" s="43">
        <v>3869</v>
      </c>
      <c r="CR1971" s="43" t="s">
        <v>1986</v>
      </c>
      <c r="CS1971" s="251">
        <v>36831</v>
      </c>
      <c r="CT1971" s="126"/>
      <c r="CY1971" s="39" t="s">
        <v>451</v>
      </c>
      <c r="CZ1971" s="43">
        <v>110</v>
      </c>
      <c r="DA1971" s="43" t="s">
        <v>2046</v>
      </c>
      <c r="DD1971" s="43" t="s">
        <v>2044</v>
      </c>
      <c r="DE1971" s="43">
        <v>700</v>
      </c>
      <c r="DF1971" s="180" t="s">
        <v>981</v>
      </c>
      <c r="DG1971" s="254">
        <v>36831</v>
      </c>
      <c r="DH1971" s="185"/>
      <c r="DI1971" s="186"/>
      <c r="DJ1971" s="186"/>
      <c r="DK1971" s="186"/>
      <c r="DL1971" s="186"/>
      <c r="DM1971" s="39" t="s">
        <v>451</v>
      </c>
      <c r="DN1971" s="180">
        <v>17000</v>
      </c>
      <c r="DO1971" s="180" t="s">
        <v>1396</v>
      </c>
      <c r="DP1971" s="186"/>
      <c r="DQ1971" s="186"/>
      <c r="DR1971" s="201" t="s">
        <v>2044</v>
      </c>
      <c r="DS1971" s="180">
        <v>781</v>
      </c>
    </row>
    <row r="1972" spans="1:123" s="39" customFormat="1" hidden="1" x14ac:dyDescent="0.2">
      <c r="A1972" s="44" t="str">
        <f t="shared" si="805"/>
        <v>Uncasville</v>
      </c>
      <c r="B1972" s="44" t="str">
        <f t="shared" si="806"/>
        <v>Tetrachloroethylene</v>
      </c>
      <c r="C1972" s="38" t="s">
        <v>2587</v>
      </c>
      <c r="D1972" s="38" t="str">
        <f t="shared" si="807"/>
        <v>S</v>
      </c>
      <c r="E1972" s="44" t="s">
        <v>372</v>
      </c>
      <c r="F1972" s="155" t="str">
        <f t="shared" si="808"/>
        <v>Residence E</v>
      </c>
      <c r="G1972" s="44" t="str">
        <f t="shared" si="809"/>
        <v>Residential</v>
      </c>
      <c r="H1972" s="44" t="str">
        <f t="shared" si="826"/>
        <v>Basement</v>
      </c>
      <c r="I1972" s="38" t="str">
        <f t="shared" si="811"/>
        <v>Y</v>
      </c>
      <c r="J1972" s="38" t="str">
        <f t="shared" si="812"/>
        <v>Y</v>
      </c>
      <c r="K1972" s="38" t="str">
        <f t="shared" si="824"/>
        <v>Y</v>
      </c>
      <c r="L1972" s="44"/>
      <c r="M1972" s="38" t="str">
        <f t="shared" si="814"/>
        <v/>
      </c>
      <c r="N1972" s="38" t="str">
        <f t="shared" si="815"/>
        <v/>
      </c>
      <c r="O1972" s="38"/>
      <c r="P1972" s="44"/>
      <c r="Q1972" s="44"/>
      <c r="R1972" s="44"/>
      <c r="S1972" s="44"/>
      <c r="T1972" s="44"/>
      <c r="U1972" s="44"/>
      <c r="V1972" s="44"/>
      <c r="W1972" s="44"/>
      <c r="X1972" s="44"/>
      <c r="Y1972" s="38" t="str">
        <f t="shared" si="827"/>
        <v>Y</v>
      </c>
      <c r="Z1972" s="38" t="str">
        <f t="shared" si="828"/>
        <v>n</v>
      </c>
      <c r="AA1972" s="38" t="str">
        <f t="shared" si="818"/>
        <v>Y</v>
      </c>
      <c r="AC1972" s="59"/>
      <c r="AD1972" s="204"/>
      <c r="AE1972" s="38"/>
      <c r="AF1972" s="38"/>
      <c r="AG1972" s="125">
        <f t="shared" si="819"/>
        <v>20</v>
      </c>
      <c r="AH1972" s="39">
        <v>11</v>
      </c>
      <c r="AI1972" s="123">
        <f t="shared" si="820"/>
        <v>7116.7676139078549</v>
      </c>
      <c r="AM1972" s="40">
        <f t="shared" si="830"/>
        <v>3.4</v>
      </c>
      <c r="AN1972" s="39">
        <f t="shared" si="829"/>
        <v>3.8</v>
      </c>
      <c r="AO1972" s="204">
        <f t="shared" si="822"/>
        <v>4.7774497980734848E-4</v>
      </c>
      <c r="AP1972" s="204"/>
      <c r="AQ1972" s="59"/>
      <c r="AR1972" s="59"/>
      <c r="AS1972" s="115">
        <f t="shared" si="831"/>
        <v>1</v>
      </c>
      <c r="AT1972" s="115">
        <f t="shared" si="832"/>
        <v>0</v>
      </c>
      <c r="AU1972" s="115"/>
      <c r="AV1972" s="115"/>
      <c r="AY1972" s="115"/>
      <c r="AZ1972" s="115"/>
      <c r="BA1972" s="43">
        <v>50</v>
      </c>
      <c r="BB1972" s="43" t="s">
        <v>1978</v>
      </c>
      <c r="BC1972" s="43" t="s">
        <v>1385</v>
      </c>
      <c r="BD1972" s="43" t="s">
        <v>1948</v>
      </c>
      <c r="BE1972" s="37" t="s">
        <v>2349</v>
      </c>
      <c r="BF1972" s="43"/>
      <c r="BG1972" s="43">
        <v>245</v>
      </c>
      <c r="BH1972" s="43" t="s">
        <v>1985</v>
      </c>
      <c r="BI1972" s="43" t="s">
        <v>1387</v>
      </c>
      <c r="BJ1972" s="43" t="s">
        <v>533</v>
      </c>
      <c r="BK1972" s="43" t="s">
        <v>573</v>
      </c>
      <c r="BL1972" s="39">
        <v>2</v>
      </c>
      <c r="BM1972" s="48" t="s">
        <v>1390</v>
      </c>
      <c r="BN1972" s="135">
        <f t="shared" si="833"/>
        <v>0.9144000000000001</v>
      </c>
      <c r="BO1972" s="43" t="s">
        <v>1390</v>
      </c>
      <c r="BP1972" s="48" t="s">
        <v>1406</v>
      </c>
      <c r="BS1972" s="43" t="s">
        <v>2057</v>
      </c>
      <c r="BT1972" s="43" t="s">
        <v>573</v>
      </c>
      <c r="BU1972" s="43"/>
      <c r="BV1972" s="43"/>
      <c r="BW1972" s="243">
        <v>36982</v>
      </c>
      <c r="BX1972" s="243"/>
      <c r="BY1972" s="48" t="s">
        <v>451</v>
      </c>
      <c r="BZ1972" s="43">
        <v>3.4</v>
      </c>
      <c r="CA1972" s="43" t="s">
        <v>1396</v>
      </c>
      <c r="CD1972" s="124" t="s">
        <v>2044</v>
      </c>
      <c r="CE1972" s="43">
        <v>3868</v>
      </c>
      <c r="CR1972" s="43" t="s">
        <v>1986</v>
      </c>
      <c r="CS1972" s="251">
        <v>36982</v>
      </c>
      <c r="CT1972" s="126"/>
      <c r="CY1972" s="39" t="s">
        <v>451</v>
      </c>
      <c r="CZ1972" s="43">
        <v>20</v>
      </c>
      <c r="DA1972" s="43" t="s">
        <v>2046</v>
      </c>
      <c r="DD1972" s="43" t="s">
        <v>2044</v>
      </c>
      <c r="DE1972" s="43">
        <v>699</v>
      </c>
      <c r="DF1972" s="43"/>
      <c r="DG1972" s="43"/>
      <c r="DH1972" s="43"/>
      <c r="DI1972" s="43"/>
      <c r="DJ1972" s="43"/>
      <c r="DK1972" s="43"/>
      <c r="DL1972" s="43"/>
      <c r="DM1972" s="43"/>
      <c r="DN1972" s="43"/>
      <c r="DO1972" s="43"/>
      <c r="DP1972" s="43"/>
      <c r="DQ1972" s="43"/>
      <c r="DR1972" s="124"/>
      <c r="DS1972" s="43"/>
    </row>
    <row r="1973" spans="1:123" s="39" customFormat="1" hidden="1" x14ac:dyDescent="0.2">
      <c r="A1973" s="44" t="str">
        <f t="shared" si="805"/>
        <v>Uncasville</v>
      </c>
      <c r="B1973" s="44" t="str">
        <f t="shared" si="806"/>
        <v>Tetrachloroethylene</v>
      </c>
      <c r="C1973" s="38" t="s">
        <v>2587</v>
      </c>
      <c r="D1973" s="38" t="str">
        <f t="shared" si="807"/>
        <v>S</v>
      </c>
      <c r="E1973" s="44" t="s">
        <v>372</v>
      </c>
      <c r="F1973" s="155" t="str">
        <f t="shared" si="808"/>
        <v>Residence E</v>
      </c>
      <c r="G1973" s="44" t="str">
        <f t="shared" si="809"/>
        <v>Residential</v>
      </c>
      <c r="H1973" s="44" t="str">
        <f t="shared" si="826"/>
        <v>Basement</v>
      </c>
      <c r="I1973" s="38" t="str">
        <f t="shared" si="811"/>
        <v>Y</v>
      </c>
      <c r="J1973" s="38" t="str">
        <f t="shared" si="812"/>
        <v>Y</v>
      </c>
      <c r="K1973" s="38" t="str">
        <f t="shared" si="824"/>
        <v>Y</v>
      </c>
      <c r="L1973" s="44"/>
      <c r="M1973" s="38" t="str">
        <f t="shared" si="814"/>
        <v/>
      </c>
      <c r="N1973" s="38" t="str">
        <f t="shared" si="815"/>
        <v/>
      </c>
      <c r="O1973" s="38"/>
      <c r="P1973" s="44"/>
      <c r="Q1973" s="38" t="str">
        <f>IF(DR1973="","",IF(DR1973="y","Y","n"))</f>
        <v>Y</v>
      </c>
      <c r="R1973" s="38" t="str">
        <f>IF(AK1973="","",IF(AN1973="","Y",IF(AK1973&gt;AN1973*$R$38,"Y","n")))</f>
        <v>Y</v>
      </c>
      <c r="S1973" s="38" t="str">
        <f>IF(AK1973="","",IF(Q1973="N","n","Y"))</f>
        <v>Y</v>
      </c>
      <c r="T1973" s="44"/>
      <c r="U1973" s="44"/>
      <c r="V1973" s="44"/>
      <c r="W1973" s="44"/>
      <c r="X1973" s="44"/>
      <c r="Y1973" s="38" t="str">
        <f t="shared" si="827"/>
        <v>Y</v>
      </c>
      <c r="Z1973" s="38" t="str">
        <f t="shared" si="828"/>
        <v>Y</v>
      </c>
      <c r="AA1973" s="38" t="str">
        <f t="shared" ref="AA1973:AA2004" si="841">IF(AM1973="","",IF(Y1973="N","n","Y"))</f>
        <v>Y</v>
      </c>
      <c r="AC1973" s="59"/>
      <c r="AD1973" s="204"/>
      <c r="AE1973" s="38"/>
      <c r="AF1973" s="38"/>
      <c r="AG1973" s="125">
        <f t="shared" si="819"/>
        <v>190</v>
      </c>
      <c r="AH1973" s="39">
        <v>11</v>
      </c>
      <c r="AI1973" s="123">
        <f t="shared" si="820"/>
        <v>67609.29233212462</v>
      </c>
      <c r="AK1973" s="47">
        <f>IF(DO1973="","",IF(DO1973="mg/m3",1000*DN1973,IF(DO1973="ppbv",DN1973*INDEX(ppbv_ug_m3,MATCH(BS1973,ChemName,0)),DN1973)))</f>
        <v>1200</v>
      </c>
      <c r="AM1973" s="40">
        <f t="shared" si="830"/>
        <v>22</v>
      </c>
      <c r="AN1973" s="39">
        <f t="shared" si="829"/>
        <v>3.8</v>
      </c>
      <c r="AO1973" s="204">
        <f t="shared" si="822"/>
        <v>3.2539905745392159E-4</v>
      </c>
      <c r="AP1973" s="204"/>
      <c r="AQ1973" s="204">
        <f>IF(AK1973="","",AM1973/AK1973)</f>
        <v>1.8333333333333333E-2</v>
      </c>
      <c r="AR1973" s="59"/>
      <c r="AS1973" s="115">
        <f t="shared" si="831"/>
        <v>1</v>
      </c>
      <c r="AT1973" s="115">
        <f t="shared" si="832"/>
        <v>0</v>
      </c>
      <c r="AU1973" s="115"/>
      <c r="AV1973" s="115"/>
      <c r="AW1973" s="39">
        <f>IF(AQ1973="","",IF(DR1973="Y",1,0))</f>
        <v>1</v>
      </c>
      <c r="AX1973" s="39">
        <f>IF(AQ1973="","",IF(DR1973="n",1,0))</f>
        <v>0</v>
      </c>
      <c r="AY1973" s="115"/>
      <c r="AZ1973" s="115"/>
      <c r="BA1973" s="43">
        <v>50</v>
      </c>
      <c r="BB1973" s="43" t="s">
        <v>1978</v>
      </c>
      <c r="BC1973" s="43" t="s">
        <v>1385</v>
      </c>
      <c r="BD1973" s="43" t="s">
        <v>1948</v>
      </c>
      <c r="BE1973" s="37" t="s">
        <v>2349</v>
      </c>
      <c r="BF1973" s="43"/>
      <c r="BG1973" s="43">
        <v>245</v>
      </c>
      <c r="BH1973" s="43" t="s">
        <v>1985</v>
      </c>
      <c r="BI1973" s="43" t="s">
        <v>1387</v>
      </c>
      <c r="BJ1973" s="43" t="s">
        <v>533</v>
      </c>
      <c r="BK1973" s="43" t="s">
        <v>573</v>
      </c>
      <c r="BL1973" s="39">
        <v>2</v>
      </c>
      <c r="BM1973" s="48" t="s">
        <v>1390</v>
      </c>
      <c r="BN1973" s="135">
        <f t="shared" si="833"/>
        <v>0.9144000000000001</v>
      </c>
      <c r="BO1973" s="43" t="s">
        <v>1390</v>
      </c>
      <c r="BP1973" s="48" t="s">
        <v>1406</v>
      </c>
      <c r="BS1973" s="43" t="s">
        <v>2057</v>
      </c>
      <c r="BT1973" s="43" t="s">
        <v>573</v>
      </c>
      <c r="BU1973" s="43"/>
      <c r="BV1973" s="43"/>
      <c r="BW1973" s="243">
        <v>37135</v>
      </c>
      <c r="BX1973" s="243"/>
      <c r="BY1973" s="48" t="s">
        <v>451</v>
      </c>
      <c r="BZ1973" s="43">
        <v>22</v>
      </c>
      <c r="CA1973" s="43" t="s">
        <v>1396</v>
      </c>
      <c r="CD1973" s="124" t="s">
        <v>2044</v>
      </c>
      <c r="CE1973" s="43">
        <v>3870</v>
      </c>
      <c r="CR1973" s="43" t="s">
        <v>1986</v>
      </c>
      <c r="CS1973" s="251">
        <v>37135</v>
      </c>
      <c r="CT1973" s="126"/>
      <c r="CY1973" s="39" t="s">
        <v>451</v>
      </c>
      <c r="CZ1973" s="43">
        <v>190</v>
      </c>
      <c r="DA1973" s="43" t="s">
        <v>2046</v>
      </c>
      <c r="DD1973" s="43" t="s">
        <v>2044</v>
      </c>
      <c r="DE1973" s="43">
        <v>701</v>
      </c>
      <c r="DF1973" s="180" t="s">
        <v>981</v>
      </c>
      <c r="DG1973" s="254">
        <v>37135</v>
      </c>
      <c r="DH1973" s="185"/>
      <c r="DI1973" s="186"/>
      <c r="DJ1973" s="186"/>
      <c r="DK1973" s="186"/>
      <c r="DL1973" s="186"/>
      <c r="DM1973" s="39" t="s">
        <v>451</v>
      </c>
      <c r="DN1973" s="180">
        <v>1200</v>
      </c>
      <c r="DO1973" s="180" t="s">
        <v>1396</v>
      </c>
      <c r="DP1973" s="186"/>
      <c r="DQ1973" s="186"/>
      <c r="DR1973" s="201" t="s">
        <v>2044</v>
      </c>
      <c r="DS1973" s="180">
        <v>782</v>
      </c>
    </row>
    <row r="1974" spans="1:123" s="39" customFormat="1" hidden="1" x14ac:dyDescent="0.2">
      <c r="A1974" s="44" t="str">
        <f t="shared" si="805"/>
        <v>Wall</v>
      </c>
      <c r="B1974" s="44" t="str">
        <f t="shared" si="806"/>
        <v>Tetrachloroethylene</v>
      </c>
      <c r="C1974" s="38" t="s">
        <v>2587</v>
      </c>
      <c r="D1974" s="38" t="str">
        <f t="shared" si="807"/>
        <v>S</v>
      </c>
      <c r="E1974" s="44" t="s">
        <v>372</v>
      </c>
      <c r="F1974" s="155" t="str">
        <f t="shared" si="808"/>
        <v>W1</v>
      </c>
      <c r="G1974" s="44" t="str">
        <f t="shared" si="809"/>
        <v>Residential</v>
      </c>
      <c r="H1974" s="44" t="str">
        <f t="shared" si="826"/>
        <v>Basement</v>
      </c>
      <c r="I1974" s="38" t="str">
        <f t="shared" si="811"/>
        <v>Y</v>
      </c>
      <c r="J1974" s="38" t="str">
        <f t="shared" si="812"/>
        <v>Y</v>
      </c>
      <c r="K1974" s="38" t="str">
        <f t="shared" si="824"/>
        <v>Y</v>
      </c>
      <c r="L1974" s="44"/>
      <c r="M1974" s="38"/>
      <c r="N1974" s="38"/>
      <c r="O1974" s="38"/>
      <c r="P1974" s="44"/>
      <c r="Q1974" s="44"/>
      <c r="R1974" s="44"/>
      <c r="S1974" s="44"/>
      <c r="T1974" s="44"/>
      <c r="U1974" s="44"/>
      <c r="V1974" s="44"/>
      <c r="W1974" s="44"/>
      <c r="X1974" s="44"/>
      <c r="Y1974" s="38" t="str">
        <f t="shared" si="827"/>
        <v>Y</v>
      </c>
      <c r="Z1974" s="38" t="str">
        <f t="shared" si="828"/>
        <v>Y</v>
      </c>
      <c r="AA1974" s="38" t="str">
        <f t="shared" si="841"/>
        <v>Y</v>
      </c>
      <c r="AC1974" s="59"/>
      <c r="AD1974" s="204"/>
      <c r="AE1974" s="38"/>
      <c r="AF1974" s="38"/>
      <c r="AG1974" s="125">
        <f t="shared" si="819"/>
        <v>192</v>
      </c>
      <c r="AH1974" s="39">
        <v>14</v>
      </c>
      <c r="AI1974" s="123">
        <f t="shared" si="820"/>
        <v>80837.364705736778</v>
      </c>
      <c r="AM1974" s="40">
        <f t="shared" si="830"/>
        <v>16.93</v>
      </c>
      <c r="AN1974" s="39">
        <f t="shared" si="829"/>
        <v>3.8</v>
      </c>
      <c r="AO1974" s="204">
        <f t="shared" si="822"/>
        <v>2.0943285399800435E-4</v>
      </c>
      <c r="AP1974" s="204"/>
      <c r="AQ1974" s="59"/>
      <c r="AR1974" s="59"/>
      <c r="AS1974" s="115">
        <f t="shared" si="831"/>
        <v>1</v>
      </c>
      <c r="AT1974" s="115">
        <f t="shared" si="832"/>
        <v>0</v>
      </c>
      <c r="AU1974" s="115"/>
      <c r="AV1974" s="115"/>
      <c r="AY1974" s="115"/>
      <c r="AZ1974" s="115"/>
      <c r="BB1974" s="38" t="s">
        <v>1019</v>
      </c>
      <c r="BC1974" s="38" t="s">
        <v>1385</v>
      </c>
      <c r="BD1974" s="38" t="s">
        <v>225</v>
      </c>
      <c r="BE1974" s="37" t="s">
        <v>658</v>
      </c>
      <c r="BF1974" s="38"/>
      <c r="BH1974" s="38" t="s">
        <v>982</v>
      </c>
      <c r="BJ1974" s="38" t="s">
        <v>533</v>
      </c>
      <c r="BK1974" s="38" t="s">
        <v>573</v>
      </c>
      <c r="BL1974" s="38">
        <v>3.2</v>
      </c>
      <c r="BM1974" s="38" t="s">
        <v>1390</v>
      </c>
      <c r="BN1974" s="38">
        <v>5.2</v>
      </c>
      <c r="BO1974" s="39" t="s">
        <v>1390</v>
      </c>
      <c r="BS1974" s="38" t="s">
        <v>2057</v>
      </c>
      <c r="BW1974" s="243">
        <v>37165</v>
      </c>
      <c r="BX1974" s="243">
        <v>37288</v>
      </c>
      <c r="BY1974" s="48" t="s">
        <v>451</v>
      </c>
      <c r="BZ1974" s="152">
        <v>16.93</v>
      </c>
      <c r="CA1974" s="38" t="s">
        <v>1396</v>
      </c>
      <c r="CD1974" s="38" t="s">
        <v>1397</v>
      </c>
      <c r="CY1974" s="39" t="s">
        <v>451</v>
      </c>
      <c r="CZ1974" s="152">
        <v>192</v>
      </c>
      <c r="DA1974" s="38" t="s">
        <v>2046</v>
      </c>
      <c r="DD1974" s="39" t="s">
        <v>1397</v>
      </c>
      <c r="DR1974" s="38"/>
    </row>
    <row r="1975" spans="1:123" s="39" customFormat="1" hidden="1" x14ac:dyDescent="0.2">
      <c r="A1975" s="44" t="str">
        <f t="shared" si="805"/>
        <v>Wall</v>
      </c>
      <c r="B1975" s="44" t="str">
        <f t="shared" si="806"/>
        <v>Tetrachloroethylene</v>
      </c>
      <c r="C1975" s="38" t="s">
        <v>2587</v>
      </c>
      <c r="D1975" s="38" t="str">
        <f t="shared" si="807"/>
        <v>S</v>
      </c>
      <c r="E1975" s="44" t="s">
        <v>372</v>
      </c>
      <c r="F1975" s="155" t="str">
        <f t="shared" si="808"/>
        <v>W10</v>
      </c>
      <c r="G1975" s="44" t="str">
        <f t="shared" si="809"/>
        <v>Residential</v>
      </c>
      <c r="H1975" s="44" t="str">
        <f t="shared" si="826"/>
        <v>Basement</v>
      </c>
      <c r="I1975" s="38" t="str">
        <f t="shared" si="811"/>
        <v>Y</v>
      </c>
      <c r="J1975" s="38" t="str">
        <f t="shared" si="812"/>
        <v>Y</v>
      </c>
      <c r="K1975" s="38" t="str">
        <f t="shared" si="824"/>
        <v>Y</v>
      </c>
      <c r="L1975" s="44"/>
      <c r="M1975" s="38"/>
      <c r="N1975" s="38"/>
      <c r="O1975" s="38"/>
      <c r="P1975" s="44"/>
      <c r="Q1975" s="44"/>
      <c r="R1975" s="44"/>
      <c r="S1975" s="44"/>
      <c r="T1975" s="44"/>
      <c r="U1975" s="44"/>
      <c r="V1975" s="44"/>
      <c r="W1975" s="44"/>
      <c r="X1975" s="44"/>
      <c r="Y1975" s="38" t="str">
        <f t="shared" si="827"/>
        <v>Y</v>
      </c>
      <c r="Z1975" s="38" t="str">
        <f t="shared" si="828"/>
        <v>n</v>
      </c>
      <c r="AA1975" s="38" t="str">
        <f t="shared" si="841"/>
        <v>Y</v>
      </c>
      <c r="AC1975" s="59"/>
      <c r="AD1975" s="204"/>
      <c r="AE1975" s="38"/>
      <c r="AF1975" s="38"/>
      <c r="AG1975" s="125">
        <f t="shared" si="819"/>
        <v>90</v>
      </c>
      <c r="AH1975" s="39">
        <v>14</v>
      </c>
      <c r="AI1975" s="123">
        <f t="shared" si="820"/>
        <v>37892.514705814116</v>
      </c>
      <c r="AM1975" s="40">
        <f t="shared" si="830"/>
        <v>1.69</v>
      </c>
      <c r="AN1975" s="39">
        <f t="shared" si="829"/>
        <v>3.8</v>
      </c>
      <c r="AO1975" s="204">
        <f t="shared" si="822"/>
        <v>4.4599837543658496E-5</v>
      </c>
      <c r="AP1975" s="204"/>
      <c r="AQ1975" s="59"/>
      <c r="AR1975" s="59"/>
      <c r="AS1975" s="115">
        <f t="shared" si="831"/>
        <v>1</v>
      </c>
      <c r="AT1975" s="115">
        <f t="shared" si="832"/>
        <v>0</v>
      </c>
      <c r="AU1975" s="115"/>
      <c r="AV1975" s="115"/>
      <c r="AY1975" s="115"/>
      <c r="AZ1975" s="115"/>
      <c r="BB1975" s="38" t="s">
        <v>1019</v>
      </c>
      <c r="BC1975" s="38" t="s">
        <v>1385</v>
      </c>
      <c r="BD1975" s="38" t="s">
        <v>225</v>
      </c>
      <c r="BE1975" s="37" t="s">
        <v>658</v>
      </c>
      <c r="BF1975" s="38"/>
      <c r="BH1975" s="38" t="s">
        <v>991</v>
      </c>
      <c r="BJ1975" s="38" t="s">
        <v>533</v>
      </c>
      <c r="BK1975" s="38" t="s">
        <v>573</v>
      </c>
      <c r="BL1975" s="38">
        <v>3.2</v>
      </c>
      <c r="BM1975" s="38" t="s">
        <v>1390</v>
      </c>
      <c r="BN1975" s="38">
        <v>5.2</v>
      </c>
      <c r="BO1975" s="39" t="s">
        <v>1390</v>
      </c>
      <c r="BS1975" s="38" t="s">
        <v>2057</v>
      </c>
      <c r="BW1975" s="243">
        <v>37165</v>
      </c>
      <c r="BX1975" s="243">
        <v>37288</v>
      </c>
      <c r="BY1975" s="48" t="s">
        <v>451</v>
      </c>
      <c r="BZ1975" s="153">
        <f>3.38/2</f>
        <v>1.69</v>
      </c>
      <c r="CA1975" s="38" t="s">
        <v>1396</v>
      </c>
      <c r="CD1975" s="38" t="s">
        <v>1397</v>
      </c>
      <c r="CY1975" s="39" t="s">
        <v>451</v>
      </c>
      <c r="CZ1975" s="152">
        <v>90</v>
      </c>
      <c r="DA1975" s="38" t="s">
        <v>2046</v>
      </c>
      <c r="DD1975" s="39" t="s">
        <v>1397</v>
      </c>
      <c r="DR1975" s="38"/>
    </row>
    <row r="1976" spans="1:123" s="39" customFormat="1" hidden="1" x14ac:dyDescent="0.2">
      <c r="A1976" s="44" t="str">
        <f t="shared" si="805"/>
        <v>Wall</v>
      </c>
      <c r="B1976" s="44" t="str">
        <f t="shared" si="806"/>
        <v>Tetrachloroethylene</v>
      </c>
      <c r="C1976" s="38" t="s">
        <v>2587</v>
      </c>
      <c r="D1976" s="38" t="str">
        <f t="shared" si="807"/>
        <v>S</v>
      </c>
      <c r="E1976" s="44" t="s">
        <v>372</v>
      </c>
      <c r="F1976" s="155" t="str">
        <f t="shared" si="808"/>
        <v>W11</v>
      </c>
      <c r="G1976" s="44" t="str">
        <f t="shared" si="809"/>
        <v>Residential</v>
      </c>
      <c r="H1976" s="44" t="str">
        <f t="shared" si="826"/>
        <v>Basement</v>
      </c>
      <c r="I1976" s="38" t="str">
        <f t="shared" si="811"/>
        <v>Y</v>
      </c>
      <c r="J1976" s="38" t="str">
        <f t="shared" si="812"/>
        <v>Y</v>
      </c>
      <c r="K1976" s="38" t="str">
        <f t="shared" si="824"/>
        <v>Y</v>
      </c>
      <c r="L1976" s="44"/>
      <c r="M1976" s="38"/>
      <c r="N1976" s="38"/>
      <c r="O1976" s="38"/>
      <c r="P1976" s="44"/>
      <c r="Q1976" s="44"/>
      <c r="R1976" s="44"/>
      <c r="S1976" s="44"/>
      <c r="T1976" s="44"/>
      <c r="U1976" s="44"/>
      <c r="V1976" s="44"/>
      <c r="W1976" s="44"/>
      <c r="X1976" s="44"/>
      <c r="Y1976" s="38" t="str">
        <f t="shared" si="827"/>
        <v>Y</v>
      </c>
      <c r="Z1976" s="38" t="str">
        <f t="shared" si="828"/>
        <v>Y</v>
      </c>
      <c r="AA1976" s="38" t="str">
        <f t="shared" si="841"/>
        <v>Y</v>
      </c>
      <c r="AC1976" s="59"/>
      <c r="AD1976" s="204"/>
      <c r="AE1976" s="38"/>
      <c r="AF1976" s="38"/>
      <c r="AG1976" s="125">
        <f t="shared" si="819"/>
        <v>430</v>
      </c>
      <c r="AH1976" s="39">
        <v>14</v>
      </c>
      <c r="AI1976" s="123">
        <f t="shared" si="820"/>
        <v>181042.01470555633</v>
      </c>
      <c r="AM1976" s="40">
        <f t="shared" si="830"/>
        <v>64.31</v>
      </c>
      <c r="AN1976" s="39">
        <f t="shared" si="829"/>
        <v>3.8</v>
      </c>
      <c r="AO1976" s="204">
        <f t="shared" si="822"/>
        <v>3.5522141147508054E-4</v>
      </c>
      <c r="AP1976" s="204"/>
      <c r="AQ1976" s="59"/>
      <c r="AR1976" s="59"/>
      <c r="AS1976" s="115">
        <f t="shared" si="831"/>
        <v>1</v>
      </c>
      <c r="AT1976" s="115">
        <f t="shared" si="832"/>
        <v>0</v>
      </c>
      <c r="AU1976" s="115"/>
      <c r="AV1976" s="115"/>
      <c r="AY1976" s="115"/>
      <c r="AZ1976" s="115"/>
      <c r="BB1976" s="38" t="s">
        <v>1019</v>
      </c>
      <c r="BC1976" s="38" t="s">
        <v>1385</v>
      </c>
      <c r="BD1976" s="38" t="s">
        <v>225</v>
      </c>
      <c r="BE1976" s="37" t="s">
        <v>658</v>
      </c>
      <c r="BF1976" s="38"/>
      <c r="BG1976" s="38"/>
      <c r="BH1976" s="38" t="s">
        <v>992</v>
      </c>
      <c r="BJ1976" s="38" t="s">
        <v>533</v>
      </c>
      <c r="BK1976" s="38" t="s">
        <v>573</v>
      </c>
      <c r="BL1976" s="38">
        <v>3.2</v>
      </c>
      <c r="BM1976" s="38" t="s">
        <v>1390</v>
      </c>
      <c r="BN1976" s="38">
        <v>5.2</v>
      </c>
      <c r="BO1976" s="39" t="s">
        <v>1390</v>
      </c>
      <c r="BS1976" s="38" t="s">
        <v>2057</v>
      </c>
      <c r="BW1976" s="243">
        <v>37165</v>
      </c>
      <c r="BX1976" s="243">
        <v>37288</v>
      </c>
      <c r="BY1976" s="48" t="s">
        <v>451</v>
      </c>
      <c r="BZ1976" s="152">
        <v>64.31</v>
      </c>
      <c r="CA1976" s="38" t="s">
        <v>1396</v>
      </c>
      <c r="CD1976" s="38" t="s">
        <v>1397</v>
      </c>
      <c r="CY1976" s="39" t="s">
        <v>451</v>
      </c>
      <c r="CZ1976" s="152">
        <v>430</v>
      </c>
      <c r="DA1976" s="38" t="s">
        <v>2046</v>
      </c>
      <c r="DD1976" s="39" t="s">
        <v>1397</v>
      </c>
      <c r="DR1976" s="38"/>
    </row>
    <row r="1977" spans="1:123" s="39" customFormat="1" hidden="1" x14ac:dyDescent="0.2">
      <c r="A1977" s="44" t="str">
        <f t="shared" si="805"/>
        <v>Wall</v>
      </c>
      <c r="B1977" s="44" t="str">
        <f t="shared" si="806"/>
        <v>Tetrachloroethylene</v>
      </c>
      <c r="C1977" s="38" t="s">
        <v>2587</v>
      </c>
      <c r="D1977" s="38" t="str">
        <f t="shared" si="807"/>
        <v>S</v>
      </c>
      <c r="E1977" s="44" t="s">
        <v>372</v>
      </c>
      <c r="F1977" s="155" t="str">
        <f t="shared" si="808"/>
        <v>W12</v>
      </c>
      <c r="G1977" s="44" t="str">
        <f t="shared" si="809"/>
        <v>Residential</v>
      </c>
      <c r="H1977" s="44" t="str">
        <f t="shared" si="826"/>
        <v>Basement</v>
      </c>
      <c r="I1977" s="38" t="str">
        <f t="shared" si="811"/>
        <v>Y</v>
      </c>
      <c r="J1977" s="38" t="str">
        <f t="shared" si="812"/>
        <v>Y</v>
      </c>
      <c r="K1977" s="38" t="str">
        <f t="shared" si="824"/>
        <v>Y</v>
      </c>
      <c r="L1977" s="44"/>
      <c r="M1977" s="38"/>
      <c r="N1977" s="38"/>
      <c r="O1977" s="38"/>
      <c r="P1977" s="44"/>
      <c r="Q1977" s="44"/>
      <c r="R1977" s="44"/>
      <c r="S1977" s="44"/>
      <c r="T1977" s="44"/>
      <c r="U1977" s="44"/>
      <c r="V1977" s="44"/>
      <c r="W1977" s="44"/>
      <c r="X1977" s="44"/>
      <c r="Y1977" s="38" t="str">
        <f t="shared" si="827"/>
        <v>Y</v>
      </c>
      <c r="Z1977" s="38" t="str">
        <f t="shared" si="828"/>
        <v>Y</v>
      </c>
      <c r="AA1977" s="38" t="str">
        <f t="shared" si="841"/>
        <v>Y</v>
      </c>
      <c r="AC1977" s="59"/>
      <c r="AD1977" s="204"/>
      <c r="AE1977" s="38"/>
      <c r="AF1977" s="38"/>
      <c r="AG1977" s="125">
        <f t="shared" si="819"/>
        <v>115</v>
      </c>
      <c r="AH1977" s="39">
        <v>14</v>
      </c>
      <c r="AI1977" s="123">
        <f t="shared" si="820"/>
        <v>48418.213235206931</v>
      </c>
      <c r="AM1977" s="40">
        <f t="shared" si="830"/>
        <v>4.0599999999999996</v>
      </c>
      <c r="AN1977" s="39">
        <f t="shared" si="829"/>
        <v>3.8</v>
      </c>
      <c r="AO1977" s="204">
        <f t="shared" si="822"/>
        <v>8.3852743187305434E-5</v>
      </c>
      <c r="AP1977" s="204"/>
      <c r="AQ1977" s="59"/>
      <c r="AR1977" s="59"/>
      <c r="AS1977" s="115">
        <f t="shared" si="831"/>
        <v>1</v>
      </c>
      <c r="AT1977" s="115">
        <f t="shared" si="832"/>
        <v>0</v>
      </c>
      <c r="AU1977" s="115"/>
      <c r="AV1977" s="115"/>
      <c r="AY1977" s="115"/>
      <c r="AZ1977" s="115"/>
      <c r="BB1977" s="38" t="s">
        <v>1019</v>
      </c>
      <c r="BC1977" s="38" t="s">
        <v>1385</v>
      </c>
      <c r="BD1977" s="38" t="s">
        <v>225</v>
      </c>
      <c r="BE1977" s="37" t="s">
        <v>658</v>
      </c>
      <c r="BF1977" s="38"/>
      <c r="BH1977" s="38" t="s">
        <v>993</v>
      </c>
      <c r="BJ1977" s="38" t="s">
        <v>533</v>
      </c>
      <c r="BK1977" s="38" t="s">
        <v>573</v>
      </c>
      <c r="BL1977" s="38">
        <v>3.2</v>
      </c>
      <c r="BM1977" s="38" t="s">
        <v>1390</v>
      </c>
      <c r="BN1977" s="38">
        <v>5.2</v>
      </c>
      <c r="BO1977" s="39" t="s">
        <v>1390</v>
      </c>
      <c r="BS1977" s="38" t="s">
        <v>2057</v>
      </c>
      <c r="BW1977" s="243">
        <v>37165</v>
      </c>
      <c r="BX1977" s="243">
        <v>37288</v>
      </c>
      <c r="BY1977" s="48" t="s">
        <v>451</v>
      </c>
      <c r="BZ1977" s="152">
        <v>4.0599999999999996</v>
      </c>
      <c r="CA1977" s="38" t="s">
        <v>1396</v>
      </c>
      <c r="CD1977" s="38" t="s">
        <v>1397</v>
      </c>
      <c r="CY1977" s="39" t="s">
        <v>451</v>
      </c>
      <c r="CZ1977" s="152">
        <v>115</v>
      </c>
      <c r="DA1977" s="38" t="s">
        <v>2046</v>
      </c>
      <c r="DD1977" s="39" t="s">
        <v>1397</v>
      </c>
      <c r="DR1977" s="38"/>
    </row>
    <row r="1978" spans="1:123" s="39" customFormat="1" hidden="1" x14ac:dyDescent="0.2">
      <c r="A1978" s="44" t="str">
        <f t="shared" si="805"/>
        <v>Wall</v>
      </c>
      <c r="B1978" s="44" t="str">
        <f t="shared" si="806"/>
        <v>Tetrachloroethylene</v>
      </c>
      <c r="C1978" s="38" t="s">
        <v>2587</v>
      </c>
      <c r="D1978" s="38" t="str">
        <f t="shared" si="807"/>
        <v>S</v>
      </c>
      <c r="E1978" s="44" t="s">
        <v>372</v>
      </c>
      <c r="F1978" s="155" t="str">
        <f t="shared" si="808"/>
        <v>W13</v>
      </c>
      <c r="G1978" s="44" t="str">
        <f t="shared" si="809"/>
        <v>Residential</v>
      </c>
      <c r="H1978" s="44" t="str">
        <f t="shared" si="826"/>
        <v>Basement</v>
      </c>
      <c r="I1978" s="38" t="str">
        <f t="shared" si="811"/>
        <v>Y</v>
      </c>
      <c r="J1978" s="38" t="str">
        <f t="shared" si="812"/>
        <v>Y</v>
      </c>
      <c r="K1978" s="38" t="str">
        <f t="shared" si="824"/>
        <v>Y</v>
      </c>
      <c r="L1978" s="44"/>
      <c r="M1978" s="38"/>
      <c r="N1978" s="38"/>
      <c r="O1978" s="38"/>
      <c r="P1978" s="44"/>
      <c r="Q1978" s="44"/>
      <c r="R1978" s="44"/>
      <c r="S1978" s="44"/>
      <c r="T1978" s="44"/>
      <c r="U1978" s="44"/>
      <c r="V1978" s="44"/>
      <c r="W1978" s="44"/>
      <c r="X1978" s="44"/>
      <c r="Y1978" s="38" t="str">
        <f t="shared" si="827"/>
        <v>Y</v>
      </c>
      <c r="Z1978" s="38" t="str">
        <f t="shared" si="828"/>
        <v>Y</v>
      </c>
      <c r="AA1978" s="38" t="str">
        <f t="shared" si="841"/>
        <v>Y</v>
      </c>
      <c r="AC1978" s="59"/>
      <c r="AD1978" s="204"/>
      <c r="AE1978" s="38"/>
      <c r="AF1978" s="38"/>
      <c r="AG1978" s="125">
        <f t="shared" si="819"/>
        <v>425</v>
      </c>
      <c r="AH1978" s="39">
        <v>14</v>
      </c>
      <c r="AI1978" s="123">
        <f t="shared" si="820"/>
        <v>178936.87499967776</v>
      </c>
      <c r="AM1978" s="40">
        <f t="shared" si="830"/>
        <v>12.23</v>
      </c>
      <c r="AN1978" s="39">
        <f t="shared" si="829"/>
        <v>3.8</v>
      </c>
      <c r="AO1978" s="204">
        <f t="shared" si="822"/>
        <v>6.8348125561162423E-5</v>
      </c>
      <c r="AP1978" s="204"/>
      <c r="AQ1978" s="59"/>
      <c r="AR1978" s="59"/>
      <c r="AS1978" s="115">
        <f t="shared" si="831"/>
        <v>1</v>
      </c>
      <c r="AT1978" s="115">
        <f t="shared" si="832"/>
        <v>0</v>
      </c>
      <c r="AU1978" s="115"/>
      <c r="AV1978" s="115"/>
      <c r="AY1978" s="115"/>
      <c r="AZ1978" s="115"/>
      <c r="BB1978" s="38" t="s">
        <v>1019</v>
      </c>
      <c r="BC1978" s="38" t="s">
        <v>1385</v>
      </c>
      <c r="BD1978" s="38" t="s">
        <v>225</v>
      </c>
      <c r="BE1978" s="37" t="s">
        <v>658</v>
      </c>
      <c r="BF1978" s="38"/>
      <c r="BH1978" s="38" t="s">
        <v>994</v>
      </c>
      <c r="BJ1978" s="38" t="s">
        <v>533</v>
      </c>
      <c r="BK1978" s="38" t="s">
        <v>573</v>
      </c>
      <c r="BL1978" s="38">
        <v>3.2</v>
      </c>
      <c r="BM1978" s="38" t="s">
        <v>1390</v>
      </c>
      <c r="BN1978" s="38">
        <v>5.2</v>
      </c>
      <c r="BO1978" s="39" t="s">
        <v>1390</v>
      </c>
      <c r="BS1978" s="38" t="s">
        <v>2057</v>
      </c>
      <c r="BW1978" s="243">
        <v>37165</v>
      </c>
      <c r="BX1978" s="243">
        <v>37288</v>
      </c>
      <c r="BY1978" s="48" t="s">
        <v>451</v>
      </c>
      <c r="BZ1978" s="152">
        <v>12.23</v>
      </c>
      <c r="CA1978" s="38" t="s">
        <v>1396</v>
      </c>
      <c r="CD1978" s="38" t="s">
        <v>1397</v>
      </c>
      <c r="CY1978" s="39" t="s">
        <v>451</v>
      </c>
      <c r="CZ1978" s="152">
        <v>425</v>
      </c>
      <c r="DA1978" s="38" t="s">
        <v>2046</v>
      </c>
      <c r="DD1978" s="39" t="s">
        <v>1397</v>
      </c>
      <c r="DR1978" s="38"/>
    </row>
    <row r="1979" spans="1:123" s="39" customFormat="1" hidden="1" x14ac:dyDescent="0.2">
      <c r="A1979" s="44" t="str">
        <f t="shared" si="805"/>
        <v>Wall</v>
      </c>
      <c r="B1979" s="44" t="str">
        <f t="shared" si="806"/>
        <v>Tetrachloroethylene</v>
      </c>
      <c r="C1979" s="38" t="s">
        <v>2587</v>
      </c>
      <c r="D1979" s="38" t="str">
        <f t="shared" si="807"/>
        <v>S</v>
      </c>
      <c r="E1979" s="44" t="s">
        <v>372</v>
      </c>
      <c r="F1979" s="155" t="str">
        <f t="shared" si="808"/>
        <v>W14</v>
      </c>
      <c r="G1979" s="44" t="str">
        <f t="shared" si="809"/>
        <v>Residential</v>
      </c>
      <c r="H1979" s="44" t="str">
        <f t="shared" si="826"/>
        <v>Basement</v>
      </c>
      <c r="I1979" s="38" t="str">
        <f t="shared" si="811"/>
        <v>Y</v>
      </c>
      <c r="J1979" s="38" t="str">
        <f t="shared" si="812"/>
        <v>Y</v>
      </c>
      <c r="K1979" s="38" t="str">
        <f t="shared" si="824"/>
        <v>Y</v>
      </c>
      <c r="L1979" s="44"/>
      <c r="M1979" s="38"/>
      <c r="N1979" s="38"/>
      <c r="O1979" s="38"/>
      <c r="P1979" s="44"/>
      <c r="Q1979" s="44"/>
      <c r="R1979" s="44"/>
      <c r="S1979" s="44"/>
      <c r="T1979" s="44"/>
      <c r="U1979" s="44"/>
      <c r="V1979" s="44"/>
      <c r="W1979" s="44"/>
      <c r="X1979" s="44"/>
      <c r="Y1979" s="38" t="str">
        <f t="shared" si="827"/>
        <v>Y</v>
      </c>
      <c r="Z1979" s="38" t="str">
        <f t="shared" si="828"/>
        <v>Y</v>
      </c>
      <c r="AA1979" s="38" t="str">
        <f t="shared" si="841"/>
        <v>Y</v>
      </c>
      <c r="AC1979" s="59"/>
      <c r="AD1979" s="204"/>
      <c r="AE1979" s="38"/>
      <c r="AF1979" s="38"/>
      <c r="AG1979" s="125">
        <f t="shared" si="819"/>
        <v>410</v>
      </c>
      <c r="AH1979" s="39">
        <v>14</v>
      </c>
      <c r="AI1979" s="123">
        <f t="shared" si="820"/>
        <v>172621.45588204209</v>
      </c>
      <c r="AM1979" s="40">
        <f t="shared" si="830"/>
        <v>31.93</v>
      </c>
      <c r="AN1979" s="39">
        <f t="shared" si="829"/>
        <v>3.8</v>
      </c>
      <c r="AO1979" s="204">
        <f t="shared" si="822"/>
        <v>1.8497121251148999E-4</v>
      </c>
      <c r="AP1979" s="204"/>
      <c r="AQ1979" s="59"/>
      <c r="AR1979" s="59"/>
      <c r="AS1979" s="115">
        <f t="shared" si="831"/>
        <v>1</v>
      </c>
      <c r="AT1979" s="115">
        <f t="shared" si="832"/>
        <v>0</v>
      </c>
      <c r="AU1979" s="115"/>
      <c r="AV1979" s="115"/>
      <c r="AY1979" s="115"/>
      <c r="AZ1979" s="115"/>
      <c r="BB1979" s="38" t="s">
        <v>1019</v>
      </c>
      <c r="BC1979" s="38" t="s">
        <v>1385</v>
      </c>
      <c r="BD1979" s="38" t="s">
        <v>225</v>
      </c>
      <c r="BE1979" s="37" t="s">
        <v>658</v>
      </c>
      <c r="BF1979" s="38"/>
      <c r="BH1979" s="38" t="s">
        <v>995</v>
      </c>
      <c r="BJ1979" s="38" t="s">
        <v>533</v>
      </c>
      <c r="BK1979" s="38" t="s">
        <v>573</v>
      </c>
      <c r="BL1979" s="38">
        <v>3.2</v>
      </c>
      <c r="BM1979" s="38" t="s">
        <v>1390</v>
      </c>
      <c r="BN1979" s="38">
        <v>5.2</v>
      </c>
      <c r="BO1979" s="39" t="s">
        <v>1390</v>
      </c>
      <c r="BS1979" s="38" t="s">
        <v>2057</v>
      </c>
      <c r="BW1979" s="243">
        <v>37165</v>
      </c>
      <c r="BX1979" s="243">
        <v>37288</v>
      </c>
      <c r="BY1979" s="48" t="s">
        <v>451</v>
      </c>
      <c r="BZ1979" s="152">
        <v>31.93</v>
      </c>
      <c r="CA1979" s="38" t="s">
        <v>1396</v>
      </c>
      <c r="CD1979" s="38" t="s">
        <v>1397</v>
      </c>
      <c r="CY1979" s="39" t="s">
        <v>451</v>
      </c>
      <c r="CZ1979" s="152">
        <v>410</v>
      </c>
      <c r="DA1979" s="38" t="s">
        <v>2046</v>
      </c>
      <c r="DD1979" s="39" t="s">
        <v>1397</v>
      </c>
      <c r="DR1979" s="38"/>
    </row>
    <row r="1980" spans="1:123" s="39" customFormat="1" hidden="1" x14ac:dyDescent="0.2">
      <c r="A1980" s="44" t="str">
        <f t="shared" si="805"/>
        <v>Wall</v>
      </c>
      <c r="B1980" s="44" t="str">
        <f t="shared" ref="B1980:B2043" si="842">BS1980</f>
        <v>Tetrachloroethylene</v>
      </c>
      <c r="C1980" s="38" t="s">
        <v>2587</v>
      </c>
      <c r="D1980" s="38" t="str">
        <f t="shared" si="807"/>
        <v>S</v>
      </c>
      <c r="E1980" s="44" t="s">
        <v>372</v>
      </c>
      <c r="F1980" s="155" t="str">
        <f t="shared" si="808"/>
        <v>W15</v>
      </c>
      <c r="G1980" s="44" t="str">
        <f t="shared" si="809"/>
        <v>Residential</v>
      </c>
      <c r="H1980" s="44" t="str">
        <f t="shared" si="826"/>
        <v>Basement</v>
      </c>
      <c r="I1980" s="38" t="str">
        <f t="shared" si="811"/>
        <v>Y</v>
      </c>
      <c r="J1980" s="38" t="str">
        <f t="shared" si="812"/>
        <v>Y</v>
      </c>
      <c r="K1980" s="38" t="str">
        <f t="shared" si="824"/>
        <v>Y</v>
      </c>
      <c r="L1980" s="44"/>
      <c r="M1980" s="38"/>
      <c r="N1980" s="38"/>
      <c r="O1980" s="38"/>
      <c r="P1980" s="44"/>
      <c r="Q1980" s="44"/>
      <c r="R1980" s="44"/>
      <c r="S1980" s="44"/>
      <c r="T1980" s="44"/>
      <c r="U1980" s="44"/>
      <c r="V1980" s="44"/>
      <c r="W1980" s="44"/>
      <c r="X1980" s="44"/>
      <c r="Y1980" s="38" t="str">
        <f t="shared" si="827"/>
        <v>Y</v>
      </c>
      <c r="Z1980" s="38" t="str">
        <f t="shared" si="828"/>
        <v>Y</v>
      </c>
      <c r="AA1980" s="38" t="str">
        <f t="shared" si="841"/>
        <v>Y</v>
      </c>
      <c r="AC1980" s="59"/>
      <c r="AD1980" s="204"/>
      <c r="AE1980" s="38"/>
      <c r="AF1980" s="38"/>
      <c r="AG1980" s="125">
        <f t="shared" si="819"/>
        <v>405</v>
      </c>
      <c r="AH1980" s="39">
        <v>14</v>
      </c>
      <c r="AI1980" s="123">
        <f t="shared" si="820"/>
        <v>170516.31617616353</v>
      </c>
      <c r="AM1980" s="40">
        <f t="shared" si="830"/>
        <v>155.65</v>
      </c>
      <c r="AN1980" s="39">
        <f t="shared" si="829"/>
        <v>3.8</v>
      </c>
      <c r="AO1980" s="204">
        <f t="shared" si="822"/>
        <v>9.1281587293496973E-4</v>
      </c>
      <c r="AP1980" s="204"/>
      <c r="AQ1980" s="59"/>
      <c r="AR1980" s="59"/>
      <c r="AS1980" s="115">
        <f t="shared" si="831"/>
        <v>1</v>
      </c>
      <c r="AT1980" s="115">
        <f t="shared" si="832"/>
        <v>0</v>
      </c>
      <c r="AU1980" s="115"/>
      <c r="AV1980" s="115"/>
      <c r="AY1980" s="115"/>
      <c r="AZ1980" s="115"/>
      <c r="BB1980" s="38" t="s">
        <v>1019</v>
      </c>
      <c r="BC1980" s="38" t="s">
        <v>1385</v>
      </c>
      <c r="BD1980" s="38" t="s">
        <v>225</v>
      </c>
      <c r="BE1980" s="37" t="s">
        <v>658</v>
      </c>
      <c r="BF1980" s="38"/>
      <c r="BH1980" s="38" t="s">
        <v>996</v>
      </c>
      <c r="BJ1980" s="38" t="s">
        <v>533</v>
      </c>
      <c r="BK1980" s="38" t="s">
        <v>573</v>
      </c>
      <c r="BL1980" s="38">
        <v>3.2</v>
      </c>
      <c r="BM1980" s="38" t="s">
        <v>1390</v>
      </c>
      <c r="BN1980" s="38">
        <v>5.2</v>
      </c>
      <c r="BO1980" s="39" t="s">
        <v>1390</v>
      </c>
      <c r="BS1980" s="38" t="s">
        <v>2057</v>
      </c>
      <c r="BW1980" s="243">
        <v>37165</v>
      </c>
      <c r="BX1980" s="243">
        <v>37288</v>
      </c>
      <c r="BY1980" s="48" t="s">
        <v>451</v>
      </c>
      <c r="BZ1980" s="152">
        <v>155.65</v>
      </c>
      <c r="CA1980" s="38" t="s">
        <v>1396</v>
      </c>
      <c r="CD1980" s="38" t="s">
        <v>1397</v>
      </c>
      <c r="CY1980" s="39" t="s">
        <v>451</v>
      </c>
      <c r="CZ1980" s="152">
        <v>405</v>
      </c>
      <c r="DA1980" s="38" t="s">
        <v>2046</v>
      </c>
      <c r="DD1980" s="39" t="s">
        <v>1397</v>
      </c>
      <c r="DR1980" s="38"/>
    </row>
    <row r="1981" spans="1:123" s="39" customFormat="1" hidden="1" x14ac:dyDescent="0.2">
      <c r="A1981" s="44" t="str">
        <f t="shared" si="805"/>
        <v>Wall</v>
      </c>
      <c r="B1981" s="44" t="str">
        <f t="shared" si="842"/>
        <v>Tetrachloroethylene</v>
      </c>
      <c r="C1981" s="38" t="s">
        <v>2587</v>
      </c>
      <c r="D1981" s="38" t="str">
        <f t="shared" si="807"/>
        <v>S</v>
      </c>
      <c r="E1981" s="44" t="s">
        <v>372</v>
      </c>
      <c r="F1981" s="155" t="str">
        <f t="shared" si="808"/>
        <v>W16</v>
      </c>
      <c r="G1981" s="44" t="str">
        <f t="shared" si="809"/>
        <v>Residential</v>
      </c>
      <c r="H1981" s="44" t="str">
        <f t="shared" si="826"/>
        <v>Basement</v>
      </c>
      <c r="I1981" s="38" t="str">
        <f t="shared" si="811"/>
        <v>Y</v>
      </c>
      <c r="J1981" s="38" t="str">
        <f t="shared" si="812"/>
        <v>Y</v>
      </c>
      <c r="K1981" s="38" t="str">
        <f t="shared" si="824"/>
        <v>Y</v>
      </c>
      <c r="L1981" s="44"/>
      <c r="M1981" s="38"/>
      <c r="N1981" s="38"/>
      <c r="O1981" s="38"/>
      <c r="P1981" s="44"/>
      <c r="Q1981" s="44"/>
      <c r="R1981" s="44"/>
      <c r="S1981" s="44"/>
      <c r="T1981" s="44"/>
      <c r="U1981" s="44"/>
      <c r="V1981" s="44"/>
      <c r="W1981" s="44"/>
      <c r="X1981" s="44"/>
      <c r="Y1981" s="38" t="str">
        <f t="shared" si="827"/>
        <v>Y</v>
      </c>
      <c r="Z1981" s="38" t="str">
        <f t="shared" si="828"/>
        <v>Y</v>
      </c>
      <c r="AA1981" s="38" t="str">
        <f t="shared" si="841"/>
        <v>Y</v>
      </c>
      <c r="AC1981" s="59"/>
      <c r="AD1981" s="204"/>
      <c r="AE1981" s="38"/>
      <c r="AF1981" s="38"/>
      <c r="AG1981" s="125">
        <f t="shared" si="819"/>
        <v>390</v>
      </c>
      <c r="AH1981" s="39">
        <v>14</v>
      </c>
      <c r="AI1981" s="123">
        <f t="shared" si="820"/>
        <v>164200.89705852786</v>
      </c>
      <c r="AM1981" s="40">
        <f t="shared" si="830"/>
        <v>14.5</v>
      </c>
      <c r="AN1981" s="39">
        <f t="shared" si="829"/>
        <v>3.8</v>
      </c>
      <c r="AO1981" s="204">
        <f t="shared" si="822"/>
        <v>8.8306460316301506E-5</v>
      </c>
      <c r="AP1981" s="204"/>
      <c r="AQ1981" s="59"/>
      <c r="AR1981" s="59"/>
      <c r="AS1981" s="115">
        <f t="shared" si="831"/>
        <v>1</v>
      </c>
      <c r="AT1981" s="115">
        <f t="shared" si="832"/>
        <v>0</v>
      </c>
      <c r="AU1981" s="115"/>
      <c r="AV1981" s="115"/>
      <c r="AY1981" s="115"/>
      <c r="AZ1981" s="115"/>
      <c r="BB1981" s="38" t="s">
        <v>1019</v>
      </c>
      <c r="BC1981" s="38" t="s">
        <v>1385</v>
      </c>
      <c r="BD1981" s="38" t="s">
        <v>225</v>
      </c>
      <c r="BE1981" s="37" t="s">
        <v>658</v>
      </c>
      <c r="BF1981" s="38"/>
      <c r="BH1981" s="38" t="s">
        <v>997</v>
      </c>
      <c r="BJ1981" s="38" t="s">
        <v>533</v>
      </c>
      <c r="BK1981" s="38" t="s">
        <v>573</v>
      </c>
      <c r="BL1981" s="38">
        <v>3.2</v>
      </c>
      <c r="BM1981" s="38" t="s">
        <v>1390</v>
      </c>
      <c r="BN1981" s="38">
        <v>5.2</v>
      </c>
      <c r="BO1981" s="39" t="s">
        <v>1390</v>
      </c>
      <c r="BS1981" s="38" t="s">
        <v>2057</v>
      </c>
      <c r="BW1981" s="243">
        <v>37165</v>
      </c>
      <c r="BX1981" s="243">
        <v>37288</v>
      </c>
      <c r="BY1981" s="48" t="s">
        <v>451</v>
      </c>
      <c r="BZ1981" s="152">
        <v>14.5</v>
      </c>
      <c r="CA1981" s="38" t="s">
        <v>1396</v>
      </c>
      <c r="CD1981" s="38" t="s">
        <v>1397</v>
      </c>
      <c r="CY1981" s="39" t="s">
        <v>451</v>
      </c>
      <c r="CZ1981" s="152">
        <v>390</v>
      </c>
      <c r="DA1981" s="38" t="s">
        <v>2046</v>
      </c>
      <c r="DD1981" s="39" t="s">
        <v>1397</v>
      </c>
      <c r="DR1981" s="38"/>
    </row>
    <row r="1982" spans="1:123" s="39" customFormat="1" hidden="1" x14ac:dyDescent="0.2">
      <c r="A1982" s="44" t="str">
        <f t="shared" ref="A1982:A2045" si="843">BB1982</f>
        <v>Wall</v>
      </c>
      <c r="B1982" s="44" t="str">
        <f t="shared" si="842"/>
        <v>Tetrachloroethylene</v>
      </c>
      <c r="C1982" s="38" t="s">
        <v>2587</v>
      </c>
      <c r="D1982" s="38" t="str">
        <f t="shared" si="807"/>
        <v>S</v>
      </c>
      <c r="E1982" s="44" t="s">
        <v>372</v>
      </c>
      <c r="F1982" s="155" t="str">
        <f t="shared" si="808"/>
        <v>W17</v>
      </c>
      <c r="G1982" s="44" t="str">
        <f t="shared" ref="G1982:G2045" si="844">BJ1982</f>
        <v>Residential</v>
      </c>
      <c r="H1982" s="44" t="str">
        <f t="shared" si="826"/>
        <v>Basement</v>
      </c>
      <c r="I1982" s="38" t="str">
        <f t="shared" si="811"/>
        <v>Y</v>
      </c>
      <c r="J1982" s="38" t="str">
        <f t="shared" si="812"/>
        <v>Y</v>
      </c>
      <c r="K1982" s="38" t="str">
        <f t="shared" si="824"/>
        <v>Y</v>
      </c>
      <c r="L1982" s="44"/>
      <c r="M1982" s="38"/>
      <c r="N1982" s="38"/>
      <c r="O1982" s="38"/>
      <c r="P1982" s="44"/>
      <c r="Q1982" s="44"/>
      <c r="R1982" s="44"/>
      <c r="S1982" s="44"/>
      <c r="T1982" s="44"/>
      <c r="U1982" s="44"/>
      <c r="V1982" s="44"/>
      <c r="W1982" s="44"/>
      <c r="X1982" s="44"/>
      <c r="Y1982" s="38" t="str">
        <f t="shared" si="827"/>
        <v>Y</v>
      </c>
      <c r="Z1982" s="38" t="str">
        <f t="shared" si="828"/>
        <v>Y</v>
      </c>
      <c r="AA1982" s="38" t="str">
        <f t="shared" si="841"/>
        <v>Y</v>
      </c>
      <c r="AC1982" s="59"/>
      <c r="AD1982" s="204"/>
      <c r="AE1982" s="38"/>
      <c r="AF1982" s="38"/>
      <c r="AG1982" s="125">
        <f t="shared" si="819"/>
        <v>370</v>
      </c>
      <c r="AH1982" s="39">
        <v>14</v>
      </c>
      <c r="AI1982" s="123">
        <f t="shared" si="820"/>
        <v>155780.33823501359</v>
      </c>
      <c r="AM1982" s="40">
        <f t="shared" si="830"/>
        <v>223.41</v>
      </c>
      <c r="AN1982" s="39">
        <f t="shared" si="829"/>
        <v>3.8</v>
      </c>
      <c r="AO1982" s="204">
        <f t="shared" si="822"/>
        <v>1.4341347729195377E-3</v>
      </c>
      <c r="AP1982" s="204"/>
      <c r="AQ1982" s="59"/>
      <c r="AR1982" s="59"/>
      <c r="AS1982" s="115">
        <f t="shared" si="831"/>
        <v>1</v>
      </c>
      <c r="AT1982" s="115">
        <f t="shared" si="832"/>
        <v>0</v>
      </c>
      <c r="AU1982" s="115"/>
      <c r="AV1982" s="115"/>
      <c r="AY1982" s="115"/>
      <c r="AZ1982" s="115"/>
      <c r="BB1982" s="38" t="s">
        <v>1019</v>
      </c>
      <c r="BC1982" s="38" t="s">
        <v>1385</v>
      </c>
      <c r="BD1982" s="38" t="s">
        <v>225</v>
      </c>
      <c r="BE1982" s="37" t="s">
        <v>658</v>
      </c>
      <c r="BF1982" s="38"/>
      <c r="BH1982" s="38" t="s">
        <v>998</v>
      </c>
      <c r="BJ1982" s="38" t="s">
        <v>533</v>
      </c>
      <c r="BK1982" s="38" t="s">
        <v>573</v>
      </c>
      <c r="BL1982" s="38">
        <v>3.2</v>
      </c>
      <c r="BM1982" s="38" t="s">
        <v>1390</v>
      </c>
      <c r="BN1982" s="38">
        <v>5.2</v>
      </c>
      <c r="BO1982" s="39" t="s">
        <v>1390</v>
      </c>
      <c r="BS1982" s="38" t="s">
        <v>2057</v>
      </c>
      <c r="BW1982" s="243">
        <v>37165</v>
      </c>
      <c r="BX1982" s="243">
        <v>37288</v>
      </c>
      <c r="BY1982" s="48" t="s">
        <v>451</v>
      </c>
      <c r="BZ1982" s="154">
        <v>223.41</v>
      </c>
      <c r="CA1982" s="38" t="s">
        <v>1396</v>
      </c>
      <c r="CD1982" s="38" t="s">
        <v>1397</v>
      </c>
      <c r="CY1982" s="39" t="s">
        <v>451</v>
      </c>
      <c r="CZ1982" s="152">
        <v>370</v>
      </c>
      <c r="DA1982" s="38" t="s">
        <v>2046</v>
      </c>
      <c r="DD1982" s="39" t="s">
        <v>1397</v>
      </c>
      <c r="DR1982" s="38"/>
    </row>
    <row r="1983" spans="1:123" s="39" customFormat="1" hidden="1" x14ac:dyDescent="0.2">
      <c r="A1983" s="44" t="str">
        <f t="shared" si="843"/>
        <v>Wall</v>
      </c>
      <c r="B1983" s="44" t="str">
        <f t="shared" si="842"/>
        <v>Tetrachloroethylene</v>
      </c>
      <c r="C1983" s="38" t="s">
        <v>2587</v>
      </c>
      <c r="D1983" s="38" t="str">
        <f t="shared" si="807"/>
        <v>S</v>
      </c>
      <c r="E1983" s="44" t="s">
        <v>372</v>
      </c>
      <c r="F1983" s="155" t="str">
        <f t="shared" ref="F1983:F2046" si="845">BH1983</f>
        <v>W18</v>
      </c>
      <c r="G1983" s="44" t="str">
        <f t="shared" si="844"/>
        <v>Residential</v>
      </c>
      <c r="H1983" s="44" t="str">
        <f t="shared" si="826"/>
        <v>Basement</v>
      </c>
      <c r="I1983" s="38" t="str">
        <f t="shared" si="811"/>
        <v>Y</v>
      </c>
      <c r="J1983" s="38" t="str">
        <f t="shared" si="812"/>
        <v>Y</v>
      </c>
      <c r="K1983" s="38" t="str">
        <f t="shared" si="824"/>
        <v>Y</v>
      </c>
      <c r="L1983" s="44"/>
      <c r="M1983" s="38"/>
      <c r="N1983" s="38"/>
      <c r="O1983" s="38"/>
      <c r="P1983" s="44"/>
      <c r="Q1983" s="44"/>
      <c r="R1983" s="44"/>
      <c r="S1983" s="44"/>
      <c r="T1983" s="44"/>
      <c r="U1983" s="44"/>
      <c r="V1983" s="44"/>
      <c r="W1983" s="44"/>
      <c r="X1983" s="44"/>
      <c r="Y1983" s="38" t="str">
        <f t="shared" si="827"/>
        <v>Y</v>
      </c>
      <c r="Z1983" s="38" t="str">
        <f t="shared" si="828"/>
        <v>Y</v>
      </c>
      <c r="AA1983" s="38" t="str">
        <f t="shared" si="841"/>
        <v>Y</v>
      </c>
      <c r="AC1983" s="59"/>
      <c r="AD1983" s="204"/>
      <c r="AE1983" s="38"/>
      <c r="AF1983" s="38"/>
      <c r="AG1983" s="125">
        <f t="shared" si="819"/>
        <v>450</v>
      </c>
      <c r="AH1983" s="39">
        <v>14</v>
      </c>
      <c r="AI1983" s="123">
        <f t="shared" si="820"/>
        <v>189462.57352907056</v>
      </c>
      <c r="AM1983" s="40">
        <f t="shared" si="830"/>
        <v>58.88</v>
      </c>
      <c r="AN1983" s="39">
        <f t="shared" si="829"/>
        <v>3.8</v>
      </c>
      <c r="AO1983" s="204">
        <f t="shared" si="822"/>
        <v>3.1077377923912573E-4</v>
      </c>
      <c r="AP1983" s="204"/>
      <c r="AQ1983" s="59"/>
      <c r="AR1983" s="59"/>
      <c r="AS1983" s="115">
        <f t="shared" si="831"/>
        <v>1</v>
      </c>
      <c r="AT1983" s="115">
        <f t="shared" si="832"/>
        <v>0</v>
      </c>
      <c r="AU1983" s="115"/>
      <c r="AV1983" s="115"/>
      <c r="AY1983" s="115"/>
      <c r="AZ1983" s="115"/>
      <c r="BB1983" s="38" t="s">
        <v>1019</v>
      </c>
      <c r="BC1983" s="38" t="s">
        <v>1385</v>
      </c>
      <c r="BD1983" s="38" t="s">
        <v>225</v>
      </c>
      <c r="BE1983" s="37" t="s">
        <v>658</v>
      </c>
      <c r="BF1983" s="38"/>
      <c r="BH1983" s="38" t="s">
        <v>999</v>
      </c>
      <c r="BJ1983" s="38" t="s">
        <v>533</v>
      </c>
      <c r="BK1983" s="38" t="s">
        <v>573</v>
      </c>
      <c r="BL1983" s="38">
        <v>3.2</v>
      </c>
      <c r="BM1983" s="38" t="s">
        <v>1390</v>
      </c>
      <c r="BN1983" s="38">
        <v>5.2</v>
      </c>
      <c r="BO1983" s="39" t="s">
        <v>1390</v>
      </c>
      <c r="BS1983" s="38" t="s">
        <v>2057</v>
      </c>
      <c r="BW1983" s="243">
        <v>37165</v>
      </c>
      <c r="BX1983" s="243">
        <v>37288</v>
      </c>
      <c r="BY1983" s="48" t="s">
        <v>451</v>
      </c>
      <c r="BZ1983" s="152">
        <v>58.88</v>
      </c>
      <c r="CA1983" s="38" t="s">
        <v>1396</v>
      </c>
      <c r="CD1983" s="38" t="s">
        <v>1397</v>
      </c>
      <c r="CY1983" s="39" t="s">
        <v>451</v>
      </c>
      <c r="CZ1983" s="152">
        <v>450</v>
      </c>
      <c r="DA1983" s="38" t="s">
        <v>2046</v>
      </c>
      <c r="DD1983" s="39" t="s">
        <v>1397</v>
      </c>
      <c r="DR1983" s="38"/>
    </row>
    <row r="1984" spans="1:123" s="39" customFormat="1" hidden="1" x14ac:dyDescent="0.2">
      <c r="A1984" s="44" t="str">
        <f t="shared" si="843"/>
        <v>Wall</v>
      </c>
      <c r="B1984" s="44" t="str">
        <f t="shared" si="842"/>
        <v>Tetrachloroethylene</v>
      </c>
      <c r="C1984" s="38" t="s">
        <v>2587</v>
      </c>
      <c r="D1984" s="38" t="str">
        <f t="shared" si="807"/>
        <v>S</v>
      </c>
      <c r="E1984" s="44" t="s">
        <v>372</v>
      </c>
      <c r="F1984" s="155" t="str">
        <f t="shared" si="845"/>
        <v>W19</v>
      </c>
      <c r="G1984" s="44" t="str">
        <f t="shared" si="844"/>
        <v>Residential</v>
      </c>
      <c r="H1984" s="44" t="str">
        <f t="shared" si="826"/>
        <v>Basement</v>
      </c>
      <c r="I1984" s="38" t="str">
        <f t="shared" si="811"/>
        <v>Y</v>
      </c>
      <c r="J1984" s="38" t="str">
        <f t="shared" si="812"/>
        <v>Y</v>
      </c>
      <c r="K1984" s="38" t="str">
        <f t="shared" si="824"/>
        <v>Y</v>
      </c>
      <c r="L1984" s="44"/>
      <c r="M1984" s="38"/>
      <c r="N1984" s="38"/>
      <c r="O1984" s="38"/>
      <c r="P1984" s="44"/>
      <c r="Q1984" s="44"/>
      <c r="R1984" s="44"/>
      <c r="S1984" s="44"/>
      <c r="T1984" s="44"/>
      <c r="U1984" s="44"/>
      <c r="V1984" s="44"/>
      <c r="W1984" s="44"/>
      <c r="X1984" s="44"/>
      <c r="Y1984" s="38" t="str">
        <f t="shared" si="827"/>
        <v>Y</v>
      </c>
      <c r="Z1984" s="38" t="str">
        <f t="shared" si="828"/>
        <v>Y</v>
      </c>
      <c r="AA1984" s="38" t="str">
        <f t="shared" si="841"/>
        <v>Y</v>
      </c>
      <c r="AC1984" s="59"/>
      <c r="AD1984" s="204"/>
      <c r="AE1984" s="38"/>
      <c r="AF1984" s="38"/>
      <c r="AG1984" s="125">
        <f t="shared" si="819"/>
        <v>240</v>
      </c>
      <c r="AH1984" s="39">
        <v>14</v>
      </c>
      <c r="AI1984" s="123">
        <f t="shared" si="820"/>
        <v>101046.70588217098</v>
      </c>
      <c r="AM1984" s="40">
        <f t="shared" si="830"/>
        <v>52.4</v>
      </c>
      <c r="AN1984" s="39">
        <f t="shared" si="829"/>
        <v>3.8</v>
      </c>
      <c r="AO1984" s="204">
        <f t="shared" si="822"/>
        <v>5.1857207558159135E-4</v>
      </c>
      <c r="AP1984" s="204"/>
      <c r="AQ1984" s="59"/>
      <c r="AR1984" s="59"/>
      <c r="AS1984" s="115">
        <f t="shared" si="831"/>
        <v>1</v>
      </c>
      <c r="AT1984" s="115">
        <f t="shared" si="832"/>
        <v>0</v>
      </c>
      <c r="AU1984" s="115"/>
      <c r="AV1984" s="115"/>
      <c r="AY1984" s="115"/>
      <c r="AZ1984" s="115"/>
      <c r="BB1984" s="38" t="s">
        <v>1019</v>
      </c>
      <c r="BC1984" s="38" t="s">
        <v>1385</v>
      </c>
      <c r="BD1984" s="38" t="s">
        <v>225</v>
      </c>
      <c r="BE1984" s="37" t="s">
        <v>658</v>
      </c>
      <c r="BF1984" s="38"/>
      <c r="BH1984" s="38" t="s">
        <v>1534</v>
      </c>
      <c r="BJ1984" s="38" t="s">
        <v>533</v>
      </c>
      <c r="BK1984" s="38" t="s">
        <v>573</v>
      </c>
      <c r="BL1984" s="38">
        <v>3.2</v>
      </c>
      <c r="BM1984" s="38" t="s">
        <v>1390</v>
      </c>
      <c r="BN1984" s="38">
        <v>5.2</v>
      </c>
      <c r="BO1984" s="39" t="s">
        <v>1390</v>
      </c>
      <c r="BS1984" s="38" t="s">
        <v>2057</v>
      </c>
      <c r="BW1984" s="243">
        <v>37165</v>
      </c>
      <c r="BX1984" s="243">
        <v>37288</v>
      </c>
      <c r="BY1984" s="48" t="s">
        <v>451</v>
      </c>
      <c r="BZ1984" s="154">
        <v>52.4</v>
      </c>
      <c r="CA1984" s="38" t="s">
        <v>1396</v>
      </c>
      <c r="CD1984" s="38" t="s">
        <v>1397</v>
      </c>
      <c r="CY1984" s="39" t="s">
        <v>451</v>
      </c>
      <c r="CZ1984" s="152">
        <v>240</v>
      </c>
      <c r="DA1984" s="38" t="s">
        <v>2046</v>
      </c>
      <c r="DD1984" s="39" t="s">
        <v>1397</v>
      </c>
      <c r="DR1984" s="38"/>
    </row>
    <row r="1985" spans="1:122" s="39" customFormat="1" hidden="1" x14ac:dyDescent="0.2">
      <c r="A1985" s="44" t="str">
        <f t="shared" si="843"/>
        <v>Wall</v>
      </c>
      <c r="B1985" s="44" t="str">
        <f t="shared" si="842"/>
        <v>Tetrachloroethylene</v>
      </c>
      <c r="C1985" s="38" t="s">
        <v>2587</v>
      </c>
      <c r="D1985" s="38" t="str">
        <f t="shared" si="807"/>
        <v>S</v>
      </c>
      <c r="E1985" s="44" t="s">
        <v>372</v>
      </c>
      <c r="F1985" s="155" t="str">
        <f t="shared" si="845"/>
        <v>W2</v>
      </c>
      <c r="G1985" s="44" t="str">
        <f t="shared" si="844"/>
        <v>Residential</v>
      </c>
      <c r="H1985" s="44" t="str">
        <f t="shared" si="826"/>
        <v>Basement</v>
      </c>
      <c r="I1985" s="38" t="str">
        <f t="shared" si="811"/>
        <v>Y</v>
      </c>
      <c r="J1985" s="38" t="str">
        <f t="shared" si="812"/>
        <v>Y</v>
      </c>
      <c r="K1985" s="38" t="str">
        <f t="shared" si="824"/>
        <v>Y</v>
      </c>
      <c r="L1985" s="44"/>
      <c r="M1985" s="38"/>
      <c r="N1985" s="38"/>
      <c r="O1985" s="38"/>
      <c r="P1985" s="44"/>
      <c r="Q1985" s="44"/>
      <c r="R1985" s="44"/>
      <c r="S1985" s="44"/>
      <c r="T1985" s="44"/>
      <c r="U1985" s="44"/>
      <c r="V1985" s="44"/>
      <c r="W1985" s="44"/>
      <c r="X1985" s="44"/>
      <c r="Y1985" s="38" t="str">
        <f t="shared" si="827"/>
        <v>Y</v>
      </c>
      <c r="Z1985" s="38" t="str">
        <f t="shared" si="828"/>
        <v>Y</v>
      </c>
      <c r="AA1985" s="38" t="str">
        <f t="shared" si="841"/>
        <v>Y</v>
      </c>
      <c r="AC1985" s="59"/>
      <c r="AD1985" s="204"/>
      <c r="AE1985" s="38"/>
      <c r="AF1985" s="38"/>
      <c r="AG1985" s="125">
        <f t="shared" si="819"/>
        <v>80</v>
      </c>
      <c r="AH1985" s="39">
        <v>14</v>
      </c>
      <c r="AI1985" s="123">
        <f t="shared" si="820"/>
        <v>33682.235294056998</v>
      </c>
      <c r="AM1985" s="40">
        <f t="shared" si="830"/>
        <v>10.67</v>
      </c>
      <c r="AN1985" s="39">
        <f t="shared" si="829"/>
        <v>3.8</v>
      </c>
      <c r="AO1985" s="204">
        <f t="shared" si="822"/>
        <v>3.1678420113295298E-4</v>
      </c>
      <c r="AP1985" s="204"/>
      <c r="AQ1985" s="59"/>
      <c r="AR1985" s="59"/>
      <c r="AS1985" s="115">
        <f t="shared" si="831"/>
        <v>1</v>
      </c>
      <c r="AT1985" s="115">
        <f t="shared" si="832"/>
        <v>0</v>
      </c>
      <c r="AU1985" s="115"/>
      <c r="AV1985" s="115"/>
      <c r="AY1985" s="115"/>
      <c r="AZ1985" s="115"/>
      <c r="BB1985" s="38" t="s">
        <v>1019</v>
      </c>
      <c r="BC1985" s="38" t="s">
        <v>1385</v>
      </c>
      <c r="BD1985" s="38" t="s">
        <v>225</v>
      </c>
      <c r="BE1985" s="37" t="s">
        <v>658</v>
      </c>
      <c r="BF1985" s="38"/>
      <c r="BH1985" s="38" t="s">
        <v>983</v>
      </c>
      <c r="BJ1985" s="38" t="s">
        <v>533</v>
      </c>
      <c r="BK1985" s="38" t="s">
        <v>573</v>
      </c>
      <c r="BL1985" s="38">
        <v>3.2</v>
      </c>
      <c r="BM1985" s="38" t="s">
        <v>1390</v>
      </c>
      <c r="BN1985" s="38">
        <v>5.2</v>
      </c>
      <c r="BO1985" s="39" t="s">
        <v>1390</v>
      </c>
      <c r="BS1985" s="38" t="s">
        <v>2057</v>
      </c>
      <c r="BW1985" s="243">
        <v>37165</v>
      </c>
      <c r="BX1985" s="243">
        <v>37288</v>
      </c>
      <c r="BY1985" s="48" t="s">
        <v>451</v>
      </c>
      <c r="BZ1985" s="152">
        <v>10.67</v>
      </c>
      <c r="CA1985" s="38" t="s">
        <v>1396</v>
      </c>
      <c r="CD1985" s="38" t="s">
        <v>1397</v>
      </c>
      <c r="CY1985" s="39" t="s">
        <v>451</v>
      </c>
      <c r="CZ1985" s="152">
        <v>80</v>
      </c>
      <c r="DA1985" s="38" t="s">
        <v>2046</v>
      </c>
      <c r="DD1985" s="39" t="s">
        <v>1397</v>
      </c>
      <c r="DR1985" s="38"/>
    </row>
    <row r="1986" spans="1:122" s="39" customFormat="1" hidden="1" x14ac:dyDescent="0.2">
      <c r="A1986" s="44" t="str">
        <f t="shared" si="843"/>
        <v>Wall</v>
      </c>
      <c r="B1986" s="44" t="str">
        <f t="shared" si="842"/>
        <v>Tetrachloroethylene</v>
      </c>
      <c r="C1986" s="38" t="s">
        <v>2587</v>
      </c>
      <c r="D1986" s="38" t="str">
        <f t="shared" si="807"/>
        <v>S</v>
      </c>
      <c r="E1986" s="44" t="s">
        <v>372</v>
      </c>
      <c r="F1986" s="466" t="str">
        <f t="shared" si="845"/>
        <v>W20</v>
      </c>
      <c r="G1986" s="44" t="str">
        <f t="shared" si="844"/>
        <v>Residential</v>
      </c>
      <c r="H1986" s="44" t="str">
        <f t="shared" si="826"/>
        <v>Basement</v>
      </c>
      <c r="I1986" s="38" t="str">
        <f t="shared" si="811"/>
        <v>Y</v>
      </c>
      <c r="J1986" s="38" t="str">
        <f t="shared" si="812"/>
        <v>Y</v>
      </c>
      <c r="K1986" s="38" t="str">
        <f t="shared" si="824"/>
        <v>Y</v>
      </c>
      <c r="L1986" s="44"/>
      <c r="M1986" s="38"/>
      <c r="N1986" s="38"/>
      <c r="O1986" s="38"/>
      <c r="P1986" s="44"/>
      <c r="Q1986" s="44"/>
      <c r="R1986" s="44"/>
      <c r="S1986" s="44"/>
      <c r="T1986" s="44"/>
      <c r="U1986" s="44"/>
      <c r="V1986" s="44"/>
      <c r="W1986" s="44"/>
      <c r="X1986" s="44"/>
      <c r="Y1986" s="38" t="str">
        <f t="shared" si="827"/>
        <v>Y</v>
      </c>
      <c r="Z1986" s="38" t="str">
        <f t="shared" si="828"/>
        <v>Y</v>
      </c>
      <c r="AA1986" s="38" t="str">
        <f t="shared" si="841"/>
        <v>Y</v>
      </c>
      <c r="AC1986" s="59"/>
      <c r="AD1986" s="204"/>
      <c r="AE1986" s="38"/>
      <c r="AF1986" s="38"/>
      <c r="AG1986" s="125">
        <f t="shared" si="819"/>
        <v>405</v>
      </c>
      <c r="AH1986" s="39">
        <v>14</v>
      </c>
      <c r="AI1986" s="123">
        <f t="shared" si="820"/>
        <v>170516.31617616353</v>
      </c>
      <c r="AM1986" s="40">
        <f t="shared" si="830"/>
        <v>1896</v>
      </c>
      <c r="AN1986" s="39">
        <f t="shared" si="829"/>
        <v>3.8</v>
      </c>
      <c r="AO1986" s="204">
        <f t="shared" si="822"/>
        <v>1.1119170543428862E-2</v>
      </c>
      <c r="AP1986" s="204"/>
      <c r="AQ1986" s="59"/>
      <c r="AR1986" s="59"/>
      <c r="AS1986" s="115">
        <f t="shared" si="831"/>
        <v>1</v>
      </c>
      <c r="AT1986" s="115">
        <f t="shared" si="832"/>
        <v>0</v>
      </c>
      <c r="AU1986" s="115"/>
      <c r="AV1986" s="115"/>
      <c r="AY1986" s="115"/>
      <c r="AZ1986" s="115"/>
      <c r="BB1986" s="38" t="s">
        <v>1019</v>
      </c>
      <c r="BC1986" s="38" t="s">
        <v>1385</v>
      </c>
      <c r="BD1986" s="38" t="s">
        <v>225</v>
      </c>
      <c r="BE1986" s="37" t="s">
        <v>658</v>
      </c>
      <c r="BF1986" s="38"/>
      <c r="BH1986" s="38" t="s">
        <v>1535</v>
      </c>
      <c r="BJ1986" s="38" t="s">
        <v>533</v>
      </c>
      <c r="BK1986" s="38" t="s">
        <v>573</v>
      </c>
      <c r="BL1986" s="38">
        <v>3.2</v>
      </c>
      <c r="BM1986" s="38" t="s">
        <v>1390</v>
      </c>
      <c r="BN1986" s="38">
        <v>5.2</v>
      </c>
      <c r="BO1986" s="39" t="s">
        <v>1390</v>
      </c>
      <c r="BS1986" s="38" t="s">
        <v>2057</v>
      </c>
      <c r="BW1986" s="243">
        <v>37165</v>
      </c>
      <c r="BX1986" s="243">
        <v>37288</v>
      </c>
      <c r="BY1986" s="48" t="s">
        <v>451</v>
      </c>
      <c r="BZ1986" s="152">
        <v>1896</v>
      </c>
      <c r="CA1986" s="38" t="s">
        <v>1396</v>
      </c>
      <c r="CD1986" s="38" t="s">
        <v>1397</v>
      </c>
      <c r="CY1986" s="39" t="s">
        <v>451</v>
      </c>
      <c r="CZ1986" s="152">
        <v>405</v>
      </c>
      <c r="DA1986" s="38" t="s">
        <v>2046</v>
      </c>
      <c r="DD1986" s="39" t="s">
        <v>1397</v>
      </c>
      <c r="DR1986" s="38"/>
    </row>
    <row r="1987" spans="1:122" s="39" customFormat="1" hidden="1" x14ac:dyDescent="0.2">
      <c r="A1987" s="44" t="str">
        <f t="shared" si="843"/>
        <v>Wall</v>
      </c>
      <c r="B1987" s="44" t="str">
        <f t="shared" si="842"/>
        <v>Tetrachloroethylene</v>
      </c>
      <c r="C1987" s="38" t="s">
        <v>2587</v>
      </c>
      <c r="D1987" s="38" t="str">
        <f t="shared" si="807"/>
        <v>S</v>
      </c>
      <c r="E1987" s="44" t="s">
        <v>372</v>
      </c>
      <c r="F1987" s="155" t="str">
        <f t="shared" si="845"/>
        <v>W21</v>
      </c>
      <c r="G1987" s="44" t="str">
        <f t="shared" si="844"/>
        <v>Residential</v>
      </c>
      <c r="H1987" s="44" t="str">
        <f t="shared" si="826"/>
        <v>Basement</v>
      </c>
      <c r="I1987" s="38" t="str">
        <f t="shared" si="811"/>
        <v>Y</v>
      </c>
      <c r="J1987" s="38" t="str">
        <f t="shared" si="812"/>
        <v>Y</v>
      </c>
      <c r="K1987" s="38" t="str">
        <f t="shared" si="824"/>
        <v>Y</v>
      </c>
      <c r="L1987" s="44"/>
      <c r="M1987" s="38"/>
      <c r="N1987" s="38"/>
      <c r="O1987" s="38"/>
      <c r="P1987" s="44"/>
      <c r="Q1987" s="44"/>
      <c r="R1987" s="44"/>
      <c r="S1987" s="44"/>
      <c r="T1987" s="44"/>
      <c r="U1987" s="44"/>
      <c r="V1987" s="44"/>
      <c r="W1987" s="44"/>
      <c r="X1987" s="44"/>
      <c r="Y1987" s="38" t="str">
        <f t="shared" si="827"/>
        <v>Y</v>
      </c>
      <c r="Z1987" s="38" t="str">
        <f t="shared" si="828"/>
        <v>n</v>
      </c>
      <c r="AA1987" s="38" t="str">
        <f t="shared" si="841"/>
        <v>Y</v>
      </c>
      <c r="AC1987" s="59"/>
      <c r="AD1987" s="204"/>
      <c r="AE1987" s="38"/>
      <c r="AF1987" s="38"/>
      <c r="AG1987" s="125">
        <f t="shared" si="819"/>
        <v>200</v>
      </c>
      <c r="AH1987" s="39">
        <v>14</v>
      </c>
      <c r="AI1987" s="123">
        <f t="shared" si="820"/>
        <v>84205.588235142481</v>
      </c>
      <c r="AM1987" s="40">
        <f t="shared" si="830"/>
        <v>2.2999999999999998</v>
      </c>
      <c r="AN1987" s="39">
        <f t="shared" si="829"/>
        <v>3.8</v>
      </c>
      <c r="AO1987" s="204">
        <f t="shared" si="822"/>
        <v>2.7314101690938781E-5</v>
      </c>
      <c r="AP1987" s="204"/>
      <c r="AQ1987" s="59"/>
      <c r="AR1987" s="59"/>
      <c r="AS1987" s="115">
        <f t="shared" si="831"/>
        <v>1</v>
      </c>
      <c r="AT1987" s="115">
        <f t="shared" si="832"/>
        <v>0</v>
      </c>
      <c r="AU1987" s="115"/>
      <c r="AV1987" s="115"/>
      <c r="AY1987" s="115"/>
      <c r="AZ1987" s="115"/>
      <c r="BB1987" s="38" t="s">
        <v>1019</v>
      </c>
      <c r="BC1987" s="38" t="s">
        <v>1385</v>
      </c>
      <c r="BD1987" s="38" t="s">
        <v>225</v>
      </c>
      <c r="BE1987" s="37" t="s">
        <v>658</v>
      </c>
      <c r="BF1987" s="38"/>
      <c r="BH1987" s="38" t="s">
        <v>1536</v>
      </c>
      <c r="BJ1987" s="38" t="s">
        <v>533</v>
      </c>
      <c r="BK1987" s="38" t="s">
        <v>573</v>
      </c>
      <c r="BL1987" s="38">
        <v>3.2</v>
      </c>
      <c r="BM1987" s="38" t="s">
        <v>1390</v>
      </c>
      <c r="BN1987" s="38">
        <v>5.2</v>
      </c>
      <c r="BO1987" s="39" t="s">
        <v>1390</v>
      </c>
      <c r="BS1987" s="38" t="s">
        <v>2057</v>
      </c>
      <c r="BW1987" s="243">
        <v>37165</v>
      </c>
      <c r="BX1987" s="243">
        <v>37288</v>
      </c>
      <c r="BY1987" s="48" t="s">
        <v>451</v>
      </c>
      <c r="BZ1987" s="154">
        <v>2.2999999999999998</v>
      </c>
      <c r="CA1987" s="38" t="s">
        <v>1396</v>
      </c>
      <c r="CD1987" s="38" t="s">
        <v>1397</v>
      </c>
      <c r="CY1987" s="39" t="s">
        <v>451</v>
      </c>
      <c r="CZ1987" s="152">
        <v>200</v>
      </c>
      <c r="DA1987" s="38" t="s">
        <v>2046</v>
      </c>
      <c r="DD1987" s="39" t="s">
        <v>1397</v>
      </c>
      <c r="DR1987" s="38"/>
    </row>
    <row r="1988" spans="1:122" s="39" customFormat="1" hidden="1" x14ac:dyDescent="0.2">
      <c r="A1988" s="44" t="str">
        <f t="shared" si="843"/>
        <v>Wall</v>
      </c>
      <c r="B1988" s="44" t="str">
        <f t="shared" si="842"/>
        <v>Tetrachloroethylene</v>
      </c>
      <c r="C1988" s="38" t="s">
        <v>2587</v>
      </c>
      <c r="D1988" s="38" t="str">
        <f t="shared" si="807"/>
        <v>S</v>
      </c>
      <c r="E1988" s="44" t="s">
        <v>372</v>
      </c>
      <c r="F1988" s="155" t="str">
        <f t="shared" si="845"/>
        <v>W22</v>
      </c>
      <c r="G1988" s="44" t="str">
        <f t="shared" si="844"/>
        <v>Residential</v>
      </c>
      <c r="H1988" s="44" t="str">
        <f t="shared" si="826"/>
        <v>Basement</v>
      </c>
      <c r="I1988" s="38" t="str">
        <f t="shared" si="811"/>
        <v>Y</v>
      </c>
      <c r="J1988" s="38" t="str">
        <f t="shared" si="812"/>
        <v>Y</v>
      </c>
      <c r="K1988" s="38" t="str">
        <f t="shared" si="824"/>
        <v>Y</v>
      </c>
      <c r="L1988" s="44"/>
      <c r="M1988" s="38"/>
      <c r="N1988" s="38"/>
      <c r="O1988" s="38"/>
      <c r="P1988" s="44"/>
      <c r="Q1988" s="44"/>
      <c r="R1988" s="44"/>
      <c r="S1988" s="44"/>
      <c r="T1988" s="44"/>
      <c r="U1988" s="44"/>
      <c r="V1988" s="44"/>
      <c r="W1988" s="44"/>
      <c r="X1988" s="44"/>
      <c r="Y1988" s="38" t="str">
        <f t="shared" si="827"/>
        <v>Y</v>
      </c>
      <c r="Z1988" s="38" t="str">
        <f t="shared" si="828"/>
        <v>Y</v>
      </c>
      <c r="AA1988" s="38" t="str">
        <f t="shared" si="841"/>
        <v>Y</v>
      </c>
      <c r="AC1988" s="59"/>
      <c r="AD1988" s="204"/>
      <c r="AE1988" s="38"/>
      <c r="AF1988" s="38"/>
      <c r="AG1988" s="125">
        <f t="shared" si="819"/>
        <v>220</v>
      </c>
      <c r="AH1988" s="39">
        <v>14</v>
      </c>
      <c r="AI1988" s="123">
        <f t="shared" si="820"/>
        <v>92626.14705865673</v>
      </c>
      <c r="AM1988" s="40">
        <f t="shared" si="830"/>
        <v>14.15</v>
      </c>
      <c r="AN1988" s="39">
        <f t="shared" si="829"/>
        <v>3.8</v>
      </c>
      <c r="AO1988" s="204">
        <f t="shared" si="822"/>
        <v>1.5276463989200939E-4</v>
      </c>
      <c r="AP1988" s="204"/>
      <c r="AQ1988" s="59"/>
      <c r="AR1988" s="59"/>
      <c r="AS1988" s="115">
        <f t="shared" si="831"/>
        <v>1</v>
      </c>
      <c r="AT1988" s="115">
        <f t="shared" si="832"/>
        <v>0</v>
      </c>
      <c r="AU1988" s="115"/>
      <c r="AV1988" s="115"/>
      <c r="AY1988" s="115"/>
      <c r="AZ1988" s="115"/>
      <c r="BB1988" s="38" t="s">
        <v>1019</v>
      </c>
      <c r="BC1988" s="38" t="s">
        <v>1385</v>
      </c>
      <c r="BD1988" s="38" t="s">
        <v>225</v>
      </c>
      <c r="BE1988" s="37" t="s">
        <v>658</v>
      </c>
      <c r="BF1988" s="38"/>
      <c r="BH1988" s="38" t="s">
        <v>1537</v>
      </c>
      <c r="BJ1988" s="38" t="s">
        <v>533</v>
      </c>
      <c r="BK1988" s="38" t="s">
        <v>573</v>
      </c>
      <c r="BL1988" s="38">
        <v>3.2</v>
      </c>
      <c r="BM1988" s="38" t="s">
        <v>1390</v>
      </c>
      <c r="BN1988" s="38">
        <v>5.2</v>
      </c>
      <c r="BO1988" s="39" t="s">
        <v>1390</v>
      </c>
      <c r="BS1988" s="38" t="s">
        <v>2057</v>
      </c>
      <c r="BW1988" s="243">
        <v>37165</v>
      </c>
      <c r="BX1988" s="243">
        <v>37288</v>
      </c>
      <c r="BY1988" s="48" t="s">
        <v>451</v>
      </c>
      <c r="BZ1988" s="152">
        <v>14.15</v>
      </c>
      <c r="CA1988" s="38" t="s">
        <v>1396</v>
      </c>
      <c r="CD1988" s="38" t="s">
        <v>1397</v>
      </c>
      <c r="CY1988" s="39" t="s">
        <v>451</v>
      </c>
      <c r="CZ1988" s="152">
        <v>220</v>
      </c>
      <c r="DA1988" s="38" t="s">
        <v>2046</v>
      </c>
      <c r="DD1988" s="39" t="s">
        <v>1397</v>
      </c>
      <c r="DR1988" s="38"/>
    </row>
    <row r="1989" spans="1:122" s="39" customFormat="1" hidden="1" x14ac:dyDescent="0.2">
      <c r="A1989" s="44" t="str">
        <f t="shared" si="843"/>
        <v>Wall</v>
      </c>
      <c r="B1989" s="44" t="str">
        <f t="shared" si="842"/>
        <v>Tetrachloroethylene</v>
      </c>
      <c r="C1989" s="38" t="s">
        <v>2587</v>
      </c>
      <c r="D1989" s="38" t="str">
        <f t="shared" si="807"/>
        <v>S</v>
      </c>
      <c r="E1989" s="44" t="s">
        <v>372</v>
      </c>
      <c r="F1989" s="155" t="str">
        <f t="shared" si="845"/>
        <v>W23</v>
      </c>
      <c r="G1989" s="44" t="str">
        <f t="shared" si="844"/>
        <v>Residential</v>
      </c>
      <c r="H1989" s="44" t="str">
        <f t="shared" si="826"/>
        <v>Basement</v>
      </c>
      <c r="I1989" s="38" t="str">
        <f t="shared" si="811"/>
        <v>Y</v>
      </c>
      <c r="J1989" s="38" t="str">
        <f t="shared" si="812"/>
        <v>Y</v>
      </c>
      <c r="K1989" s="38" t="str">
        <f t="shared" ref="K1989:K2020" si="846">IF(AG1989="","",IF(I1989="N","n","Y"))</f>
        <v>Y</v>
      </c>
      <c r="L1989" s="44"/>
      <c r="M1989" s="38"/>
      <c r="N1989" s="38"/>
      <c r="O1989" s="38"/>
      <c r="P1989" s="44"/>
      <c r="Q1989" s="44"/>
      <c r="R1989" s="44"/>
      <c r="S1989" s="44"/>
      <c r="T1989" s="44"/>
      <c r="U1989" s="44"/>
      <c r="V1989" s="44"/>
      <c r="W1989" s="44"/>
      <c r="X1989" s="44"/>
      <c r="Y1989" s="38" t="str">
        <f t="shared" si="827"/>
        <v>Y</v>
      </c>
      <c r="Z1989" s="38" t="str">
        <f t="shared" si="828"/>
        <v>n</v>
      </c>
      <c r="AA1989" s="38" t="str">
        <f t="shared" si="841"/>
        <v>Y</v>
      </c>
      <c r="AC1989" s="59"/>
      <c r="AD1989" s="204"/>
      <c r="AE1989" s="38"/>
      <c r="AF1989" s="38"/>
      <c r="AG1989" s="125">
        <f t="shared" si="819"/>
        <v>220</v>
      </c>
      <c r="AH1989" s="39">
        <v>14</v>
      </c>
      <c r="AI1989" s="123">
        <f t="shared" si="820"/>
        <v>92626.14705865673</v>
      </c>
      <c r="AM1989" s="40">
        <f t="shared" si="830"/>
        <v>3.14</v>
      </c>
      <c r="AN1989" s="39">
        <f t="shared" si="829"/>
        <v>3.8</v>
      </c>
      <c r="AO1989" s="204">
        <f t="shared" si="822"/>
        <v>3.3899715142113742E-5</v>
      </c>
      <c r="AP1989" s="204"/>
      <c r="AQ1989" s="59"/>
      <c r="AR1989" s="59"/>
      <c r="AS1989" s="115">
        <f t="shared" si="831"/>
        <v>1</v>
      </c>
      <c r="AT1989" s="115">
        <f t="shared" si="832"/>
        <v>0</v>
      </c>
      <c r="AU1989" s="115"/>
      <c r="AV1989" s="115"/>
      <c r="AY1989" s="115"/>
      <c r="AZ1989" s="115"/>
      <c r="BB1989" s="38" t="s">
        <v>1019</v>
      </c>
      <c r="BC1989" s="38" t="s">
        <v>1385</v>
      </c>
      <c r="BD1989" s="38" t="s">
        <v>225</v>
      </c>
      <c r="BE1989" s="37" t="s">
        <v>658</v>
      </c>
      <c r="BF1989" s="38"/>
      <c r="BH1989" s="38" t="s">
        <v>1538</v>
      </c>
      <c r="BJ1989" s="38" t="s">
        <v>533</v>
      </c>
      <c r="BK1989" s="38" t="s">
        <v>573</v>
      </c>
      <c r="BL1989" s="38">
        <v>3.2</v>
      </c>
      <c r="BM1989" s="38" t="s">
        <v>1390</v>
      </c>
      <c r="BN1989" s="38">
        <v>5.2</v>
      </c>
      <c r="BO1989" s="39" t="s">
        <v>1390</v>
      </c>
      <c r="BS1989" s="38" t="s">
        <v>2057</v>
      </c>
      <c r="BW1989" s="243">
        <v>37165</v>
      </c>
      <c r="BX1989" s="243">
        <v>37288</v>
      </c>
      <c r="BY1989" s="48" t="s">
        <v>451</v>
      </c>
      <c r="BZ1989" s="152">
        <v>3.14</v>
      </c>
      <c r="CA1989" s="38" t="s">
        <v>1396</v>
      </c>
      <c r="CD1989" s="38" t="s">
        <v>1397</v>
      </c>
      <c r="CY1989" s="39" t="s">
        <v>451</v>
      </c>
      <c r="CZ1989" s="152">
        <v>220</v>
      </c>
      <c r="DA1989" s="38" t="s">
        <v>2046</v>
      </c>
      <c r="DD1989" s="39" t="s">
        <v>1397</v>
      </c>
      <c r="DR1989" s="38"/>
    </row>
    <row r="1990" spans="1:122" s="39" customFormat="1" hidden="1" x14ac:dyDescent="0.2">
      <c r="A1990" s="44" t="str">
        <f t="shared" si="843"/>
        <v>Wall</v>
      </c>
      <c r="B1990" s="44" t="str">
        <f t="shared" si="842"/>
        <v>Tetrachloroethylene</v>
      </c>
      <c r="C1990" s="38" t="s">
        <v>2587</v>
      </c>
      <c r="D1990" s="38" t="str">
        <f t="shared" si="807"/>
        <v>S</v>
      </c>
      <c r="E1990" s="44" t="s">
        <v>372</v>
      </c>
      <c r="F1990" s="155" t="str">
        <f t="shared" si="845"/>
        <v>W24</v>
      </c>
      <c r="G1990" s="44" t="str">
        <f t="shared" si="844"/>
        <v>Residential</v>
      </c>
      <c r="H1990" s="44" t="str">
        <f t="shared" si="826"/>
        <v>Basement</v>
      </c>
      <c r="I1990" s="38" t="str">
        <f t="shared" si="811"/>
        <v>Y</v>
      </c>
      <c r="J1990" s="38" t="str">
        <f t="shared" si="812"/>
        <v>Y</v>
      </c>
      <c r="K1990" s="38" t="str">
        <f t="shared" si="846"/>
        <v>Y</v>
      </c>
      <c r="L1990" s="44"/>
      <c r="M1990" s="38"/>
      <c r="N1990" s="38"/>
      <c r="O1990" s="38"/>
      <c r="P1990" s="44"/>
      <c r="Q1990" s="44"/>
      <c r="R1990" s="44"/>
      <c r="S1990" s="44"/>
      <c r="T1990" s="44"/>
      <c r="U1990" s="44"/>
      <c r="V1990" s="44"/>
      <c r="W1990" s="44"/>
      <c r="X1990" s="44"/>
      <c r="Y1990" s="38" t="str">
        <f t="shared" si="827"/>
        <v>Y</v>
      </c>
      <c r="Z1990" s="38" t="str">
        <f t="shared" si="828"/>
        <v>n</v>
      </c>
      <c r="AA1990" s="38" t="str">
        <f t="shared" si="841"/>
        <v>Y</v>
      </c>
      <c r="AC1990" s="59"/>
      <c r="AD1990" s="204"/>
      <c r="AE1990" s="38"/>
      <c r="AF1990" s="38"/>
      <c r="AG1990" s="125">
        <f t="shared" si="819"/>
        <v>210</v>
      </c>
      <c r="AH1990" s="39">
        <v>14</v>
      </c>
      <c r="AI1990" s="123">
        <f t="shared" si="820"/>
        <v>88415.867646899613</v>
      </c>
      <c r="AM1990" s="40">
        <f t="shared" si="830"/>
        <v>1.69</v>
      </c>
      <c r="AN1990" s="39">
        <f t="shared" si="829"/>
        <v>3.8</v>
      </c>
      <c r="AO1990" s="204">
        <f t="shared" si="822"/>
        <v>1.9114216090139353E-5</v>
      </c>
      <c r="AP1990" s="204"/>
      <c r="AQ1990" s="59"/>
      <c r="AR1990" s="59"/>
      <c r="AS1990" s="115">
        <f t="shared" si="831"/>
        <v>1</v>
      </c>
      <c r="AT1990" s="115">
        <f t="shared" si="832"/>
        <v>0</v>
      </c>
      <c r="AU1990" s="115"/>
      <c r="AV1990" s="115"/>
      <c r="AY1990" s="115"/>
      <c r="AZ1990" s="115"/>
      <c r="BB1990" s="38" t="s">
        <v>1019</v>
      </c>
      <c r="BC1990" s="38" t="s">
        <v>1385</v>
      </c>
      <c r="BD1990" s="38" t="s">
        <v>225</v>
      </c>
      <c r="BE1990" s="37" t="s">
        <v>658</v>
      </c>
      <c r="BF1990" s="38"/>
      <c r="BH1990" s="38" t="s">
        <v>1539</v>
      </c>
      <c r="BJ1990" s="38" t="s">
        <v>533</v>
      </c>
      <c r="BK1990" s="38" t="s">
        <v>573</v>
      </c>
      <c r="BL1990" s="38">
        <v>3.2</v>
      </c>
      <c r="BM1990" s="38" t="s">
        <v>1390</v>
      </c>
      <c r="BN1990" s="38">
        <v>5.2</v>
      </c>
      <c r="BO1990" s="39" t="s">
        <v>1390</v>
      </c>
      <c r="BS1990" s="38" t="s">
        <v>2057</v>
      </c>
      <c r="BW1990" s="243">
        <v>37165</v>
      </c>
      <c r="BX1990" s="243">
        <v>37288</v>
      </c>
      <c r="BY1990" s="48" t="s">
        <v>451</v>
      </c>
      <c r="BZ1990" s="152">
        <v>1.69</v>
      </c>
      <c r="CA1990" s="38" t="s">
        <v>1396</v>
      </c>
      <c r="CD1990" s="38" t="s">
        <v>1397</v>
      </c>
      <c r="CY1990" s="39" t="s">
        <v>451</v>
      </c>
      <c r="CZ1990" s="152">
        <v>210</v>
      </c>
      <c r="DA1990" s="38" t="s">
        <v>2046</v>
      </c>
      <c r="DD1990" s="39" t="s">
        <v>1397</v>
      </c>
      <c r="DR1990" s="38"/>
    </row>
    <row r="1991" spans="1:122" s="39" customFormat="1" hidden="1" x14ac:dyDescent="0.2">
      <c r="A1991" s="44" t="str">
        <f t="shared" si="843"/>
        <v>Wall</v>
      </c>
      <c r="B1991" s="44" t="str">
        <f t="shared" si="842"/>
        <v>Tetrachloroethylene</v>
      </c>
      <c r="C1991" s="38" t="s">
        <v>2587</v>
      </c>
      <c r="D1991" s="38" t="str">
        <f t="shared" si="807"/>
        <v>S</v>
      </c>
      <c r="E1991" s="44" t="s">
        <v>372</v>
      </c>
      <c r="F1991" s="155" t="str">
        <f t="shared" si="845"/>
        <v>W25</v>
      </c>
      <c r="G1991" s="44" t="str">
        <f t="shared" si="844"/>
        <v>Residential</v>
      </c>
      <c r="H1991" s="44" t="str">
        <f t="shared" si="826"/>
        <v>Basement</v>
      </c>
      <c r="I1991" s="38" t="str">
        <f t="shared" si="811"/>
        <v>Y</v>
      </c>
      <c r="J1991" s="38" t="str">
        <f t="shared" si="812"/>
        <v>Y</v>
      </c>
      <c r="K1991" s="38" t="str">
        <f t="shared" si="846"/>
        <v>Y</v>
      </c>
      <c r="L1991" s="44"/>
      <c r="M1991" s="38"/>
      <c r="N1991" s="38"/>
      <c r="O1991" s="38"/>
      <c r="P1991" s="44"/>
      <c r="Q1991" s="44"/>
      <c r="R1991" s="44"/>
      <c r="S1991" s="44"/>
      <c r="T1991" s="44"/>
      <c r="U1991" s="44"/>
      <c r="V1991" s="44"/>
      <c r="W1991" s="44"/>
      <c r="X1991" s="44"/>
      <c r="Y1991" s="38" t="str">
        <f t="shared" si="827"/>
        <v>Y</v>
      </c>
      <c r="Z1991" s="38" t="str">
        <f t="shared" si="828"/>
        <v>Y</v>
      </c>
      <c r="AA1991" s="38" t="str">
        <f t="shared" si="841"/>
        <v>Y</v>
      </c>
      <c r="AC1991" s="59"/>
      <c r="AD1991" s="204"/>
      <c r="AE1991" s="38"/>
      <c r="AF1991" s="38"/>
      <c r="AG1991" s="125">
        <f t="shared" si="819"/>
        <v>270</v>
      </c>
      <c r="AH1991" s="39">
        <v>14</v>
      </c>
      <c r="AI1991" s="123">
        <f t="shared" si="820"/>
        <v>113677.54411744235</v>
      </c>
      <c r="AM1991" s="40">
        <f t="shared" si="830"/>
        <v>36.26</v>
      </c>
      <c r="AN1991" s="39">
        <f t="shared" si="829"/>
        <v>3.8</v>
      </c>
      <c r="AO1991" s="204">
        <f t="shared" si="822"/>
        <v>3.1897240815247671E-4</v>
      </c>
      <c r="AP1991" s="204"/>
      <c r="AQ1991" s="59"/>
      <c r="AR1991" s="59"/>
      <c r="AS1991" s="115">
        <f t="shared" si="831"/>
        <v>1</v>
      </c>
      <c r="AT1991" s="115">
        <f t="shared" si="832"/>
        <v>0</v>
      </c>
      <c r="AU1991" s="115"/>
      <c r="AV1991" s="115"/>
      <c r="AY1991" s="115"/>
      <c r="AZ1991" s="115"/>
      <c r="BB1991" s="38" t="s">
        <v>1019</v>
      </c>
      <c r="BC1991" s="38" t="s">
        <v>1385</v>
      </c>
      <c r="BD1991" s="38" t="s">
        <v>225</v>
      </c>
      <c r="BE1991" s="37" t="s">
        <v>658</v>
      </c>
      <c r="BF1991" s="38"/>
      <c r="BH1991" s="38" t="s">
        <v>1540</v>
      </c>
      <c r="BJ1991" s="38" t="s">
        <v>533</v>
      </c>
      <c r="BK1991" s="38" t="s">
        <v>573</v>
      </c>
      <c r="BL1991" s="38">
        <v>3.2</v>
      </c>
      <c r="BM1991" s="38" t="s">
        <v>1390</v>
      </c>
      <c r="BN1991" s="38">
        <v>5.2</v>
      </c>
      <c r="BO1991" s="39" t="s">
        <v>1390</v>
      </c>
      <c r="BS1991" s="38" t="s">
        <v>2057</v>
      </c>
      <c r="BW1991" s="243">
        <v>37165</v>
      </c>
      <c r="BX1991" s="243">
        <v>37288</v>
      </c>
      <c r="BY1991" s="48" t="s">
        <v>451</v>
      </c>
      <c r="BZ1991" s="152">
        <v>36.26</v>
      </c>
      <c r="CA1991" s="38" t="s">
        <v>1396</v>
      </c>
      <c r="CD1991" s="38" t="s">
        <v>1397</v>
      </c>
      <c r="CY1991" s="39" t="s">
        <v>451</v>
      </c>
      <c r="CZ1991" s="152">
        <v>270</v>
      </c>
      <c r="DA1991" s="38" t="s">
        <v>2046</v>
      </c>
      <c r="DD1991" s="39" t="s">
        <v>1397</v>
      </c>
      <c r="DR1991" s="38"/>
    </row>
    <row r="1992" spans="1:122" s="39" customFormat="1" hidden="1" x14ac:dyDescent="0.2">
      <c r="A1992" s="44" t="str">
        <f t="shared" si="843"/>
        <v>Wall</v>
      </c>
      <c r="B1992" s="44" t="str">
        <f t="shared" si="842"/>
        <v>Tetrachloroethylene</v>
      </c>
      <c r="C1992" s="38" t="s">
        <v>2587</v>
      </c>
      <c r="D1992" s="38" t="str">
        <f t="shared" si="807"/>
        <v>S</v>
      </c>
      <c r="E1992" s="44" t="s">
        <v>372</v>
      </c>
      <c r="F1992" s="155" t="str">
        <f t="shared" si="845"/>
        <v>W26</v>
      </c>
      <c r="G1992" s="44" t="str">
        <f t="shared" si="844"/>
        <v>Residential</v>
      </c>
      <c r="H1992" s="44" t="str">
        <f t="shared" si="826"/>
        <v>Basement</v>
      </c>
      <c r="I1992" s="38" t="str">
        <f t="shared" si="811"/>
        <v>Y</v>
      </c>
      <c r="J1992" s="38" t="str">
        <f t="shared" si="812"/>
        <v>Y</v>
      </c>
      <c r="K1992" s="38" t="str">
        <f t="shared" si="846"/>
        <v>Y</v>
      </c>
      <c r="L1992" s="44"/>
      <c r="M1992" s="38"/>
      <c r="N1992" s="38"/>
      <c r="O1992" s="38"/>
      <c r="P1992" s="44"/>
      <c r="Q1992" s="44"/>
      <c r="R1992" s="44"/>
      <c r="S1992" s="44"/>
      <c r="T1992" s="44"/>
      <c r="U1992" s="44"/>
      <c r="V1992" s="44"/>
      <c r="W1992" s="44"/>
      <c r="X1992" s="44"/>
      <c r="Y1992" s="38" t="str">
        <f t="shared" si="827"/>
        <v>Y</v>
      </c>
      <c r="Z1992" s="38" t="str">
        <f t="shared" si="828"/>
        <v>Y</v>
      </c>
      <c r="AA1992" s="38" t="str">
        <f t="shared" si="841"/>
        <v>Y</v>
      </c>
      <c r="AC1992" s="59"/>
      <c r="AD1992" s="204"/>
      <c r="AE1992" s="38"/>
      <c r="AF1992" s="38"/>
      <c r="AG1992" s="125">
        <f t="shared" si="819"/>
        <v>200</v>
      </c>
      <c r="AH1992" s="39">
        <v>14</v>
      </c>
      <c r="AI1992" s="123">
        <f t="shared" si="820"/>
        <v>84205.588235142481</v>
      </c>
      <c r="AM1992" s="40">
        <f t="shared" si="830"/>
        <v>107</v>
      </c>
      <c r="AN1992" s="39">
        <f t="shared" si="829"/>
        <v>3.8</v>
      </c>
      <c r="AO1992" s="204">
        <f t="shared" si="822"/>
        <v>1.2706995134480216E-3</v>
      </c>
      <c r="AP1992" s="204"/>
      <c r="AQ1992" s="59"/>
      <c r="AR1992" s="59"/>
      <c r="AS1992" s="115">
        <f t="shared" si="831"/>
        <v>1</v>
      </c>
      <c r="AT1992" s="115">
        <f t="shared" si="832"/>
        <v>0</v>
      </c>
      <c r="AU1992" s="115"/>
      <c r="AV1992" s="115"/>
      <c r="AY1992" s="115"/>
      <c r="AZ1992" s="115"/>
      <c r="BB1992" s="38" t="s">
        <v>1019</v>
      </c>
      <c r="BC1992" s="38" t="s">
        <v>1385</v>
      </c>
      <c r="BD1992" s="38" t="s">
        <v>225</v>
      </c>
      <c r="BE1992" s="37" t="s">
        <v>658</v>
      </c>
      <c r="BF1992" s="38"/>
      <c r="BH1992" s="38" t="s">
        <v>1541</v>
      </c>
      <c r="BJ1992" s="38" t="s">
        <v>533</v>
      </c>
      <c r="BK1992" s="38" t="s">
        <v>573</v>
      </c>
      <c r="BL1992" s="38">
        <v>3.2</v>
      </c>
      <c r="BM1992" s="38" t="s">
        <v>1390</v>
      </c>
      <c r="BN1992" s="38">
        <v>5.2</v>
      </c>
      <c r="BO1992" s="39" t="s">
        <v>1390</v>
      </c>
      <c r="BS1992" s="38" t="s">
        <v>2057</v>
      </c>
      <c r="BW1992" s="243">
        <v>37165</v>
      </c>
      <c r="BX1992" s="243">
        <v>37288</v>
      </c>
      <c r="BY1992" s="48" t="s">
        <v>451</v>
      </c>
      <c r="BZ1992" s="152">
        <v>107</v>
      </c>
      <c r="CA1992" s="38" t="s">
        <v>1396</v>
      </c>
      <c r="CD1992" s="38" t="s">
        <v>1397</v>
      </c>
      <c r="CY1992" s="39" t="s">
        <v>451</v>
      </c>
      <c r="CZ1992" s="152">
        <v>200</v>
      </c>
      <c r="DA1992" s="38" t="s">
        <v>2046</v>
      </c>
      <c r="DD1992" s="39" t="s">
        <v>1397</v>
      </c>
      <c r="DR1992" s="38"/>
    </row>
    <row r="1993" spans="1:122" s="39" customFormat="1" hidden="1" x14ac:dyDescent="0.2">
      <c r="A1993" s="44" t="str">
        <f t="shared" si="843"/>
        <v>Wall</v>
      </c>
      <c r="B1993" s="44" t="str">
        <f t="shared" si="842"/>
        <v>Tetrachloroethylene</v>
      </c>
      <c r="C1993" s="38" t="s">
        <v>2587</v>
      </c>
      <c r="D1993" s="38" t="str">
        <f t="shared" si="807"/>
        <v>S</v>
      </c>
      <c r="E1993" s="44" t="s">
        <v>372</v>
      </c>
      <c r="F1993" s="155" t="str">
        <f t="shared" si="845"/>
        <v>W27</v>
      </c>
      <c r="G1993" s="44" t="str">
        <f t="shared" si="844"/>
        <v>Residential</v>
      </c>
      <c r="H1993" s="44" t="str">
        <f t="shared" si="826"/>
        <v>Basement</v>
      </c>
      <c r="I1993" s="38" t="str">
        <f t="shared" ref="I1993:I2056" si="847">IF(DD1993="","",IF(DD1993="y","Y","n"))</f>
        <v>Y</v>
      </c>
      <c r="J1993" s="38" t="str">
        <f t="shared" ref="J1993:J2056" si="848">IF(AG1993="","",IF(AN1993="","Y",IF(AI1993&gt;AN1993*$J$38,"Y","n")))</f>
        <v>Y</v>
      </c>
      <c r="K1993" s="38" t="str">
        <f t="shared" si="846"/>
        <v>Y</v>
      </c>
      <c r="L1993" s="44"/>
      <c r="M1993" s="38"/>
      <c r="N1993" s="38"/>
      <c r="O1993" s="38"/>
      <c r="P1993" s="44"/>
      <c r="Q1993" s="44"/>
      <c r="R1993" s="44"/>
      <c r="S1993" s="44"/>
      <c r="T1993" s="44"/>
      <c r="U1993" s="44"/>
      <c r="V1993" s="44"/>
      <c r="W1993" s="44"/>
      <c r="X1993" s="44"/>
      <c r="Y1993" s="38" t="str">
        <f t="shared" si="827"/>
        <v>Y</v>
      </c>
      <c r="Z1993" s="38" t="str">
        <f t="shared" si="828"/>
        <v>Y</v>
      </c>
      <c r="AA1993" s="38" t="str">
        <f t="shared" si="841"/>
        <v>Y</v>
      </c>
      <c r="AC1993" s="59"/>
      <c r="AD1993" s="204"/>
      <c r="AE1993" s="38"/>
      <c r="AF1993" s="38"/>
      <c r="AG1993" s="125">
        <f t="shared" ref="AG1993:AG2056" si="849">IF(CZ1993="","",IF(DA1993="mg/l",1000*CZ1993,CZ1993))</f>
        <v>400</v>
      </c>
      <c r="AH1993" s="39">
        <v>14</v>
      </c>
      <c r="AI1993" s="123">
        <f t="shared" ref="AI1993:AI2056" si="850">IF(AG1993="","",AG1993*1000*(INDEX(Hatm25C,MATCH(B1993,ChemNameChem,0))/(0.000082057*(AH1993+273)))*EXP(-(INDEX(Evap,MATCH(B1993,ChemNameChem,0))*((1-(AH1993+273)/INDEX(Tcrit,MATCH(B1993,ChemNameChem,0)))/(1-INDEX(Tboil,MATCH(B1993,ChemNameChem,0))/INDEX(Tcrit,MATCH(B1993,ChemNameChem,0))))^IF((INDEX(Tboil,MATCH(B1993,ChemNameChem,0))/INDEX(Tcrit,MATCH(B1993,ChemNameChem,0)))&lt;0.57,0.3,IF((INDEX(Tboil,MATCH(B1993,ChemNameChem,0))/INDEX(Tcrit,MATCH(B1993,ChemNameChem,0)))&gt;0.71,0.41,0.74*(INDEX(Tboil,MATCH(B1993,ChemNameChem,0))/INDEX(Tcrit,MATCH(B1993,ChemNameChem,0)))-0.116)))*0.5032*(1/(AH1993+273)-1/298)))</f>
        <v>168411.17647028496</v>
      </c>
      <c r="AM1993" s="40">
        <f t="shared" si="830"/>
        <v>81.209999999999994</v>
      </c>
      <c r="AN1993" s="39">
        <f t="shared" si="829"/>
        <v>3.8</v>
      </c>
      <c r="AO1993" s="204">
        <f t="shared" ref="AO1993:AO2056" si="851">IF(AG1993="","",AM1993/AI1993)</f>
        <v>4.8221265180894312E-4</v>
      </c>
      <c r="AP1993" s="204"/>
      <c r="AQ1993" s="59"/>
      <c r="AR1993" s="59"/>
      <c r="AS1993" s="115">
        <f t="shared" si="831"/>
        <v>1</v>
      </c>
      <c r="AT1993" s="115">
        <f t="shared" si="832"/>
        <v>0</v>
      </c>
      <c r="AU1993" s="115"/>
      <c r="AV1993" s="115"/>
      <c r="AY1993" s="115"/>
      <c r="AZ1993" s="115"/>
      <c r="BB1993" s="38" t="s">
        <v>1019</v>
      </c>
      <c r="BC1993" s="38" t="s">
        <v>1385</v>
      </c>
      <c r="BD1993" s="38" t="s">
        <v>225</v>
      </c>
      <c r="BE1993" s="37" t="s">
        <v>658</v>
      </c>
      <c r="BF1993" s="38"/>
      <c r="BH1993" s="38" t="s">
        <v>1542</v>
      </c>
      <c r="BJ1993" s="38" t="s">
        <v>533</v>
      </c>
      <c r="BK1993" s="38" t="s">
        <v>573</v>
      </c>
      <c r="BL1993" s="38">
        <v>3.2</v>
      </c>
      <c r="BM1993" s="38" t="s">
        <v>1390</v>
      </c>
      <c r="BN1993" s="38">
        <v>5.2</v>
      </c>
      <c r="BO1993" s="39" t="s">
        <v>1390</v>
      </c>
      <c r="BS1993" s="38" t="s">
        <v>2057</v>
      </c>
      <c r="BW1993" s="243">
        <v>37165</v>
      </c>
      <c r="BX1993" s="243">
        <v>37288</v>
      </c>
      <c r="BY1993" s="48" t="s">
        <v>451</v>
      </c>
      <c r="BZ1993" s="154">
        <v>81.209999999999994</v>
      </c>
      <c r="CA1993" s="38" t="s">
        <v>1396</v>
      </c>
      <c r="CD1993" s="38" t="s">
        <v>1397</v>
      </c>
      <c r="CY1993" s="39" t="s">
        <v>451</v>
      </c>
      <c r="CZ1993" s="152">
        <v>400</v>
      </c>
      <c r="DA1993" s="38" t="s">
        <v>2046</v>
      </c>
      <c r="DD1993" s="39" t="s">
        <v>1397</v>
      </c>
      <c r="DR1993" s="38"/>
    </row>
    <row r="1994" spans="1:122" s="39" customFormat="1" hidden="1" x14ac:dyDescent="0.2">
      <c r="A1994" s="44" t="str">
        <f t="shared" si="843"/>
        <v>Wall</v>
      </c>
      <c r="B1994" s="44" t="str">
        <f t="shared" si="842"/>
        <v>Tetrachloroethylene</v>
      </c>
      <c r="C1994" s="38" t="s">
        <v>2587</v>
      </c>
      <c r="D1994" s="38" t="str">
        <f t="shared" si="807"/>
        <v>S</v>
      </c>
      <c r="E1994" s="44" t="s">
        <v>372</v>
      </c>
      <c r="F1994" s="155" t="str">
        <f t="shared" si="845"/>
        <v>W28</v>
      </c>
      <c r="G1994" s="44" t="str">
        <f t="shared" si="844"/>
        <v>Residential</v>
      </c>
      <c r="H1994" s="44" t="str">
        <f t="shared" si="826"/>
        <v>Basement</v>
      </c>
      <c r="I1994" s="38" t="str">
        <f t="shared" si="847"/>
        <v>Y</v>
      </c>
      <c r="J1994" s="38" t="str">
        <f t="shared" si="848"/>
        <v>Y</v>
      </c>
      <c r="K1994" s="38" t="str">
        <f t="shared" si="846"/>
        <v>Y</v>
      </c>
      <c r="L1994" s="44"/>
      <c r="M1994" s="38"/>
      <c r="N1994" s="38"/>
      <c r="O1994" s="38"/>
      <c r="P1994" s="44"/>
      <c r="Q1994" s="44"/>
      <c r="R1994" s="44"/>
      <c r="S1994" s="44"/>
      <c r="T1994" s="44"/>
      <c r="U1994" s="44"/>
      <c r="V1994" s="44"/>
      <c r="W1994" s="44"/>
      <c r="X1994" s="44"/>
      <c r="Y1994" s="38" t="str">
        <f t="shared" si="827"/>
        <v>Y</v>
      </c>
      <c r="Z1994" s="38" t="str">
        <f t="shared" si="828"/>
        <v>Y</v>
      </c>
      <c r="AA1994" s="38" t="str">
        <f t="shared" si="841"/>
        <v>Y</v>
      </c>
      <c r="AC1994" s="59"/>
      <c r="AD1994" s="204"/>
      <c r="AE1994" s="38"/>
      <c r="AF1994" s="38"/>
      <c r="AG1994" s="125">
        <f t="shared" si="849"/>
        <v>300</v>
      </c>
      <c r="AH1994" s="39">
        <v>14</v>
      </c>
      <c r="AI1994" s="123">
        <f t="shared" si="850"/>
        <v>126308.38235271373</v>
      </c>
      <c r="AM1994" s="40">
        <f t="shared" si="830"/>
        <v>5.08</v>
      </c>
      <c r="AN1994" s="39">
        <f t="shared" si="829"/>
        <v>3.8</v>
      </c>
      <c r="AO1994" s="204">
        <f t="shared" si="851"/>
        <v>4.0219025098541744E-5</v>
      </c>
      <c r="AP1994" s="204"/>
      <c r="AQ1994" s="59"/>
      <c r="AR1994" s="59"/>
      <c r="AS1994" s="115">
        <f t="shared" si="831"/>
        <v>1</v>
      </c>
      <c r="AT1994" s="115">
        <f t="shared" si="832"/>
        <v>0</v>
      </c>
      <c r="AU1994" s="115"/>
      <c r="AV1994" s="115"/>
      <c r="AY1994" s="115"/>
      <c r="AZ1994" s="115"/>
      <c r="BB1994" s="38" t="s">
        <v>1019</v>
      </c>
      <c r="BC1994" s="38" t="s">
        <v>1385</v>
      </c>
      <c r="BD1994" s="38" t="s">
        <v>225</v>
      </c>
      <c r="BE1994" s="37" t="s">
        <v>658</v>
      </c>
      <c r="BF1994" s="38"/>
      <c r="BH1994" s="38" t="s">
        <v>1543</v>
      </c>
      <c r="BJ1994" s="38" t="s">
        <v>533</v>
      </c>
      <c r="BK1994" s="38" t="s">
        <v>573</v>
      </c>
      <c r="BL1994" s="38">
        <v>3.2</v>
      </c>
      <c r="BM1994" s="38" t="s">
        <v>1390</v>
      </c>
      <c r="BN1994" s="38">
        <v>5.2</v>
      </c>
      <c r="BO1994" s="39" t="s">
        <v>1390</v>
      </c>
      <c r="BS1994" s="38" t="s">
        <v>2057</v>
      </c>
      <c r="BW1994" s="243">
        <v>37165</v>
      </c>
      <c r="BX1994" s="243">
        <v>37288</v>
      </c>
      <c r="BY1994" s="48" t="s">
        <v>451</v>
      </c>
      <c r="BZ1994" s="152">
        <v>5.08</v>
      </c>
      <c r="CA1994" s="38" t="s">
        <v>1396</v>
      </c>
      <c r="CD1994" s="38" t="s">
        <v>1397</v>
      </c>
      <c r="CY1994" s="39" t="s">
        <v>451</v>
      </c>
      <c r="CZ1994" s="152">
        <v>300</v>
      </c>
      <c r="DA1994" s="38" t="s">
        <v>2046</v>
      </c>
      <c r="DD1994" s="39" t="s">
        <v>1397</v>
      </c>
      <c r="DR1994" s="38"/>
    </row>
    <row r="1995" spans="1:122" s="39" customFormat="1" hidden="1" x14ac:dyDescent="0.2">
      <c r="A1995" s="44" t="str">
        <f t="shared" si="843"/>
        <v>Wall</v>
      </c>
      <c r="B1995" s="44" t="str">
        <f t="shared" si="842"/>
        <v>Tetrachloroethylene</v>
      </c>
      <c r="C1995" s="38" t="s">
        <v>2587</v>
      </c>
      <c r="D1995" s="38" t="str">
        <f t="shared" si="807"/>
        <v>S</v>
      </c>
      <c r="E1995" s="44" t="s">
        <v>372</v>
      </c>
      <c r="F1995" s="155" t="str">
        <f t="shared" si="845"/>
        <v>W29</v>
      </c>
      <c r="G1995" s="44" t="str">
        <f t="shared" si="844"/>
        <v>Residential</v>
      </c>
      <c r="H1995" s="44" t="str">
        <f t="shared" si="826"/>
        <v>Basement</v>
      </c>
      <c r="I1995" s="38" t="str">
        <f t="shared" si="847"/>
        <v>Y</v>
      </c>
      <c r="J1995" s="38" t="str">
        <f t="shared" si="848"/>
        <v>Y</v>
      </c>
      <c r="K1995" s="38" t="str">
        <f t="shared" si="846"/>
        <v>Y</v>
      </c>
      <c r="L1995" s="44"/>
      <c r="M1995" s="38"/>
      <c r="N1995" s="38"/>
      <c r="O1995" s="38"/>
      <c r="P1995" s="44"/>
      <c r="Q1995" s="44"/>
      <c r="R1995" s="44"/>
      <c r="S1995" s="44"/>
      <c r="T1995" s="44"/>
      <c r="U1995" s="44"/>
      <c r="V1995" s="44"/>
      <c r="W1995" s="44"/>
      <c r="X1995" s="44"/>
      <c r="Y1995" s="38" t="str">
        <f t="shared" si="827"/>
        <v>Y</v>
      </c>
      <c r="Z1995" s="38" t="str">
        <f t="shared" si="828"/>
        <v>n</v>
      </c>
      <c r="AA1995" s="38" t="str">
        <f t="shared" si="841"/>
        <v>Y</v>
      </c>
      <c r="AC1995" s="59"/>
      <c r="AD1995" s="204"/>
      <c r="AE1995" s="38"/>
      <c r="AF1995" s="38"/>
      <c r="AG1995" s="125">
        <f t="shared" si="849"/>
        <v>235</v>
      </c>
      <c r="AH1995" s="39">
        <v>14</v>
      </c>
      <c r="AI1995" s="123">
        <f t="shared" si="850"/>
        <v>98941.566176292428</v>
      </c>
      <c r="AM1995" s="40">
        <f t="shared" si="830"/>
        <v>1.69</v>
      </c>
      <c r="AN1995" s="39">
        <f t="shared" si="829"/>
        <v>3.8</v>
      </c>
      <c r="AO1995" s="204">
        <f t="shared" si="851"/>
        <v>1.7080788846507504E-5</v>
      </c>
      <c r="AP1995" s="204"/>
      <c r="AQ1995" s="59"/>
      <c r="AR1995" s="59"/>
      <c r="AS1995" s="115">
        <f t="shared" si="831"/>
        <v>1</v>
      </c>
      <c r="AT1995" s="115">
        <f t="shared" si="832"/>
        <v>0</v>
      </c>
      <c r="AU1995" s="115"/>
      <c r="AV1995" s="115"/>
      <c r="AY1995" s="115"/>
      <c r="AZ1995" s="115"/>
      <c r="BB1995" s="38" t="s">
        <v>1019</v>
      </c>
      <c r="BC1995" s="38" t="s">
        <v>1385</v>
      </c>
      <c r="BD1995" s="38" t="s">
        <v>225</v>
      </c>
      <c r="BE1995" s="37" t="s">
        <v>658</v>
      </c>
      <c r="BF1995" s="38"/>
      <c r="BH1995" s="38" t="s">
        <v>1544</v>
      </c>
      <c r="BJ1995" s="38" t="s">
        <v>533</v>
      </c>
      <c r="BK1995" s="38" t="s">
        <v>573</v>
      </c>
      <c r="BL1995" s="38">
        <v>3.2</v>
      </c>
      <c r="BM1995" s="38" t="s">
        <v>1390</v>
      </c>
      <c r="BN1995" s="38">
        <v>5.2</v>
      </c>
      <c r="BO1995" s="39" t="s">
        <v>1390</v>
      </c>
      <c r="BS1995" s="38" t="s">
        <v>2057</v>
      </c>
      <c r="BW1995" s="243">
        <v>37165</v>
      </c>
      <c r="BX1995" s="243">
        <v>37288</v>
      </c>
      <c r="BY1995" s="48" t="s">
        <v>451</v>
      </c>
      <c r="BZ1995" s="152">
        <v>1.69</v>
      </c>
      <c r="CA1995" s="38" t="s">
        <v>1396</v>
      </c>
      <c r="CD1995" s="38" t="s">
        <v>1397</v>
      </c>
      <c r="CY1995" s="39" t="s">
        <v>451</v>
      </c>
      <c r="CZ1995" s="152">
        <v>235</v>
      </c>
      <c r="DA1995" s="38" t="s">
        <v>2046</v>
      </c>
      <c r="DD1995" s="39" t="s">
        <v>1397</v>
      </c>
      <c r="DR1995" s="38"/>
    </row>
    <row r="1996" spans="1:122" s="39" customFormat="1" hidden="1" x14ac:dyDescent="0.2">
      <c r="A1996" s="44" t="str">
        <f t="shared" si="843"/>
        <v>Wall</v>
      </c>
      <c r="B1996" s="44" t="str">
        <f t="shared" si="842"/>
        <v>Tetrachloroethylene</v>
      </c>
      <c r="C1996" s="38" t="s">
        <v>2587</v>
      </c>
      <c r="D1996" s="38" t="str">
        <f t="shared" si="807"/>
        <v>S</v>
      </c>
      <c r="E1996" s="44" t="s">
        <v>372</v>
      </c>
      <c r="F1996" s="155" t="str">
        <f t="shared" si="845"/>
        <v>W3</v>
      </c>
      <c r="G1996" s="44" t="str">
        <f t="shared" si="844"/>
        <v>Residential</v>
      </c>
      <c r="H1996" s="44" t="str">
        <f t="shared" si="826"/>
        <v>Basement</v>
      </c>
      <c r="I1996" s="38" t="str">
        <f t="shared" si="847"/>
        <v>Y</v>
      </c>
      <c r="J1996" s="38" t="str">
        <f t="shared" si="848"/>
        <v>Y</v>
      </c>
      <c r="K1996" s="38" t="str">
        <f t="shared" si="846"/>
        <v>Y</v>
      </c>
      <c r="L1996" s="44"/>
      <c r="M1996" s="38"/>
      <c r="N1996" s="38"/>
      <c r="O1996" s="38"/>
      <c r="P1996" s="44"/>
      <c r="Q1996" s="44"/>
      <c r="R1996" s="44"/>
      <c r="S1996" s="44"/>
      <c r="T1996" s="44"/>
      <c r="U1996" s="44"/>
      <c r="V1996" s="44"/>
      <c r="W1996" s="44"/>
      <c r="X1996" s="44"/>
      <c r="Y1996" s="38" t="str">
        <f t="shared" si="827"/>
        <v>Y</v>
      </c>
      <c r="Z1996" s="38" t="str">
        <f t="shared" si="828"/>
        <v>Y</v>
      </c>
      <c r="AA1996" s="38" t="str">
        <f t="shared" si="841"/>
        <v>Y</v>
      </c>
      <c r="AC1996" s="59"/>
      <c r="AD1996" s="204"/>
      <c r="AE1996" s="38"/>
      <c r="AF1996" s="38"/>
      <c r="AG1996" s="125">
        <f t="shared" si="849"/>
        <v>80</v>
      </c>
      <c r="AH1996" s="39">
        <v>14</v>
      </c>
      <c r="AI1996" s="123">
        <f t="shared" si="850"/>
        <v>33682.235294056998</v>
      </c>
      <c r="AM1996" s="40">
        <f t="shared" si="830"/>
        <v>51.6</v>
      </c>
      <c r="AN1996" s="39">
        <f t="shared" si="829"/>
        <v>3.8</v>
      </c>
      <c r="AO1996" s="204">
        <f t="shared" si="851"/>
        <v>1.5319648339700445E-3</v>
      </c>
      <c r="AP1996" s="204"/>
      <c r="AQ1996" s="59"/>
      <c r="AR1996" s="59"/>
      <c r="AS1996" s="115">
        <f t="shared" si="831"/>
        <v>1</v>
      </c>
      <c r="AT1996" s="115">
        <f t="shared" si="832"/>
        <v>0</v>
      </c>
      <c r="AU1996" s="115"/>
      <c r="AV1996" s="115"/>
      <c r="AY1996" s="115"/>
      <c r="AZ1996" s="115"/>
      <c r="BB1996" s="38" t="s">
        <v>1019</v>
      </c>
      <c r="BC1996" s="38" t="s">
        <v>1385</v>
      </c>
      <c r="BD1996" s="38" t="s">
        <v>225</v>
      </c>
      <c r="BE1996" s="37" t="s">
        <v>658</v>
      </c>
      <c r="BF1996" s="38"/>
      <c r="BH1996" s="38" t="s">
        <v>984</v>
      </c>
      <c r="BJ1996" s="38" t="s">
        <v>533</v>
      </c>
      <c r="BK1996" s="38" t="s">
        <v>573</v>
      </c>
      <c r="BL1996" s="38">
        <v>3.2</v>
      </c>
      <c r="BM1996" s="38" t="s">
        <v>1390</v>
      </c>
      <c r="BN1996" s="38">
        <v>5.2</v>
      </c>
      <c r="BO1996" s="39" t="s">
        <v>1390</v>
      </c>
      <c r="BS1996" s="38" t="s">
        <v>2057</v>
      </c>
      <c r="BW1996" s="243">
        <v>37165</v>
      </c>
      <c r="BX1996" s="243">
        <v>37288</v>
      </c>
      <c r="BY1996" s="48" t="s">
        <v>451</v>
      </c>
      <c r="BZ1996" s="152">
        <v>51.6</v>
      </c>
      <c r="CA1996" s="38" t="s">
        <v>1396</v>
      </c>
      <c r="CD1996" s="38" t="s">
        <v>1397</v>
      </c>
      <c r="CY1996" s="39" t="s">
        <v>451</v>
      </c>
      <c r="CZ1996" s="152">
        <v>80</v>
      </c>
      <c r="DA1996" s="38" t="s">
        <v>2046</v>
      </c>
      <c r="DD1996" s="39" t="s">
        <v>1397</v>
      </c>
      <c r="DR1996" s="38"/>
    </row>
    <row r="1997" spans="1:122" s="39" customFormat="1" hidden="1" x14ac:dyDescent="0.2">
      <c r="A1997" s="44" t="str">
        <f t="shared" si="843"/>
        <v>Wall</v>
      </c>
      <c r="B1997" s="44" t="str">
        <f t="shared" si="842"/>
        <v>Tetrachloroethylene</v>
      </c>
      <c r="C1997" s="38" t="s">
        <v>2587</v>
      </c>
      <c r="D1997" s="38" t="str">
        <f t="shared" si="807"/>
        <v>S</v>
      </c>
      <c r="E1997" s="44" t="s">
        <v>372</v>
      </c>
      <c r="F1997" s="155" t="str">
        <f t="shared" si="845"/>
        <v>W30</v>
      </c>
      <c r="G1997" s="44" t="str">
        <f t="shared" si="844"/>
        <v>Residential</v>
      </c>
      <c r="H1997" s="44" t="str">
        <f t="shared" si="826"/>
        <v>Basement</v>
      </c>
      <c r="I1997" s="38" t="str">
        <f t="shared" si="847"/>
        <v>Y</v>
      </c>
      <c r="J1997" s="38" t="str">
        <f t="shared" si="848"/>
        <v>Y</v>
      </c>
      <c r="K1997" s="38" t="str">
        <f t="shared" si="846"/>
        <v>Y</v>
      </c>
      <c r="L1997" s="44"/>
      <c r="M1997" s="38"/>
      <c r="N1997" s="38"/>
      <c r="O1997" s="38"/>
      <c r="P1997" s="44"/>
      <c r="Q1997" s="44"/>
      <c r="R1997" s="44"/>
      <c r="S1997" s="44"/>
      <c r="T1997" s="44"/>
      <c r="U1997" s="44"/>
      <c r="V1997" s="44"/>
      <c r="W1997" s="44"/>
      <c r="X1997" s="44"/>
      <c r="Y1997" s="38" t="str">
        <f t="shared" si="827"/>
        <v>Y</v>
      </c>
      <c r="Z1997" s="38" t="str">
        <f t="shared" si="828"/>
        <v>Y</v>
      </c>
      <c r="AA1997" s="38" t="str">
        <f t="shared" si="841"/>
        <v>Y</v>
      </c>
      <c r="AC1997" s="59"/>
      <c r="AD1997" s="204"/>
      <c r="AE1997" s="38"/>
      <c r="AF1997" s="38"/>
      <c r="AG1997" s="125">
        <f t="shared" si="849"/>
        <v>360</v>
      </c>
      <c r="AH1997" s="39">
        <v>14</v>
      </c>
      <c r="AI1997" s="123">
        <f t="shared" si="850"/>
        <v>151570.05882325646</v>
      </c>
      <c r="AM1997" s="40">
        <f t="shared" si="830"/>
        <v>67.7</v>
      </c>
      <c r="AN1997" s="39">
        <f t="shared" si="829"/>
        <v>3.8</v>
      </c>
      <c r="AO1997" s="204">
        <f t="shared" si="851"/>
        <v>4.4665813634699414E-4</v>
      </c>
      <c r="AP1997" s="204"/>
      <c r="AQ1997" s="59"/>
      <c r="AR1997" s="59"/>
      <c r="AS1997" s="115">
        <f t="shared" si="831"/>
        <v>1</v>
      </c>
      <c r="AT1997" s="115">
        <f t="shared" si="832"/>
        <v>0</v>
      </c>
      <c r="AU1997" s="115"/>
      <c r="AV1997" s="115"/>
      <c r="AY1997" s="115"/>
      <c r="AZ1997" s="115"/>
      <c r="BB1997" s="38" t="s">
        <v>1019</v>
      </c>
      <c r="BC1997" s="38" t="s">
        <v>1385</v>
      </c>
      <c r="BD1997" s="38" t="s">
        <v>225</v>
      </c>
      <c r="BE1997" s="37" t="s">
        <v>658</v>
      </c>
      <c r="BF1997" s="38"/>
      <c r="BH1997" s="38" t="s">
        <v>1545</v>
      </c>
      <c r="BJ1997" s="38" t="s">
        <v>533</v>
      </c>
      <c r="BK1997" s="38" t="s">
        <v>573</v>
      </c>
      <c r="BL1997" s="38">
        <v>3.2</v>
      </c>
      <c r="BM1997" s="38" t="s">
        <v>1390</v>
      </c>
      <c r="BN1997" s="38">
        <v>5.2</v>
      </c>
      <c r="BO1997" s="39" t="s">
        <v>1390</v>
      </c>
      <c r="BS1997" s="38" t="s">
        <v>2057</v>
      </c>
      <c r="BW1997" s="243">
        <v>37165</v>
      </c>
      <c r="BX1997" s="243">
        <v>37288</v>
      </c>
      <c r="BY1997" s="48" t="s">
        <v>451</v>
      </c>
      <c r="BZ1997" s="152">
        <v>67.7</v>
      </c>
      <c r="CA1997" s="38" t="s">
        <v>1396</v>
      </c>
      <c r="CD1997" s="38" t="s">
        <v>1397</v>
      </c>
      <c r="CY1997" s="39" t="s">
        <v>451</v>
      </c>
      <c r="CZ1997" s="152">
        <v>360</v>
      </c>
      <c r="DA1997" s="38" t="s">
        <v>2046</v>
      </c>
      <c r="DD1997" s="39" t="s">
        <v>1397</v>
      </c>
      <c r="DR1997" s="38"/>
    </row>
    <row r="1998" spans="1:122" s="39" customFormat="1" hidden="1" x14ac:dyDescent="0.2">
      <c r="A1998" s="44" t="str">
        <f t="shared" si="843"/>
        <v>Wall</v>
      </c>
      <c r="B1998" s="44" t="str">
        <f t="shared" si="842"/>
        <v>Tetrachloroethylene</v>
      </c>
      <c r="C1998" s="38" t="s">
        <v>2587</v>
      </c>
      <c r="D1998" s="38" t="str">
        <f t="shared" si="807"/>
        <v>S</v>
      </c>
      <c r="E1998" s="44" t="s">
        <v>372</v>
      </c>
      <c r="F1998" s="155" t="str">
        <f t="shared" si="845"/>
        <v>W31</v>
      </c>
      <c r="G1998" s="44" t="str">
        <f t="shared" si="844"/>
        <v>Residential</v>
      </c>
      <c r="H1998" s="44" t="str">
        <f t="shared" si="826"/>
        <v>Basement</v>
      </c>
      <c r="I1998" s="38" t="str">
        <f t="shared" si="847"/>
        <v>Y</v>
      </c>
      <c r="J1998" s="38" t="str">
        <f t="shared" si="848"/>
        <v>Y</v>
      </c>
      <c r="K1998" s="38" t="str">
        <f t="shared" si="846"/>
        <v>Y</v>
      </c>
      <c r="L1998" s="44"/>
      <c r="M1998" s="38"/>
      <c r="N1998" s="38"/>
      <c r="O1998" s="38"/>
      <c r="P1998" s="44"/>
      <c r="Q1998" s="44"/>
      <c r="R1998" s="44"/>
      <c r="S1998" s="44"/>
      <c r="T1998" s="44"/>
      <c r="U1998" s="44"/>
      <c r="V1998" s="44"/>
      <c r="W1998" s="44"/>
      <c r="X1998" s="44"/>
      <c r="Y1998" s="38" t="str">
        <f t="shared" si="827"/>
        <v>Y</v>
      </c>
      <c r="Z1998" s="38" t="str">
        <f t="shared" si="828"/>
        <v>n</v>
      </c>
      <c r="AA1998" s="38" t="str">
        <f t="shared" si="841"/>
        <v>Y</v>
      </c>
      <c r="AC1998" s="59"/>
      <c r="AD1998" s="204"/>
      <c r="AE1998" s="38"/>
      <c r="AF1998" s="38"/>
      <c r="AG1998" s="125">
        <f t="shared" si="849"/>
        <v>205</v>
      </c>
      <c r="AH1998" s="39">
        <v>14</v>
      </c>
      <c r="AI1998" s="123">
        <f t="shared" si="850"/>
        <v>86310.727941021047</v>
      </c>
      <c r="AM1998" s="40">
        <f t="shared" si="830"/>
        <v>3.25</v>
      </c>
      <c r="AN1998" s="39">
        <f t="shared" si="829"/>
        <v>3.8</v>
      </c>
      <c r="AO1998" s="204">
        <f t="shared" si="851"/>
        <v>3.7654647081888034E-5</v>
      </c>
      <c r="AP1998" s="204"/>
      <c r="AQ1998" s="59"/>
      <c r="AR1998" s="59"/>
      <c r="AS1998" s="115">
        <f t="shared" si="831"/>
        <v>1</v>
      </c>
      <c r="AT1998" s="115">
        <f t="shared" si="832"/>
        <v>0</v>
      </c>
      <c r="AU1998" s="115"/>
      <c r="AV1998" s="115"/>
      <c r="AY1998" s="115"/>
      <c r="AZ1998" s="115"/>
      <c r="BB1998" s="38" t="s">
        <v>1019</v>
      </c>
      <c r="BC1998" s="38" t="s">
        <v>1385</v>
      </c>
      <c r="BD1998" s="38" t="s">
        <v>225</v>
      </c>
      <c r="BE1998" s="37" t="s">
        <v>658</v>
      </c>
      <c r="BF1998" s="38"/>
      <c r="BH1998" s="38" t="s">
        <v>1546</v>
      </c>
      <c r="BJ1998" s="38" t="s">
        <v>533</v>
      </c>
      <c r="BK1998" s="38" t="s">
        <v>573</v>
      </c>
      <c r="BL1998" s="38">
        <v>3.2</v>
      </c>
      <c r="BM1998" s="38" t="s">
        <v>1390</v>
      </c>
      <c r="BN1998" s="38">
        <v>5.2</v>
      </c>
      <c r="BO1998" s="39" t="s">
        <v>1390</v>
      </c>
      <c r="BS1998" s="38" t="s">
        <v>2057</v>
      </c>
      <c r="BW1998" s="243">
        <v>37165</v>
      </c>
      <c r="BX1998" s="243">
        <v>37288</v>
      </c>
      <c r="BY1998" s="48" t="s">
        <v>451</v>
      </c>
      <c r="BZ1998" s="154">
        <v>3.25</v>
      </c>
      <c r="CA1998" s="38" t="s">
        <v>1396</v>
      </c>
      <c r="CD1998" s="38" t="s">
        <v>1397</v>
      </c>
      <c r="CY1998" s="39" t="s">
        <v>451</v>
      </c>
      <c r="CZ1998" s="152">
        <v>205</v>
      </c>
      <c r="DA1998" s="38" t="s">
        <v>2046</v>
      </c>
      <c r="DD1998" s="39" t="s">
        <v>1397</v>
      </c>
      <c r="DR1998" s="38"/>
    </row>
    <row r="1999" spans="1:122" s="39" customFormat="1" hidden="1" x14ac:dyDescent="0.2">
      <c r="A1999" s="44" t="str">
        <f t="shared" si="843"/>
        <v>Wall</v>
      </c>
      <c r="B1999" s="44" t="str">
        <f t="shared" si="842"/>
        <v>Tetrachloroethylene</v>
      </c>
      <c r="C1999" s="38" t="s">
        <v>2587</v>
      </c>
      <c r="D1999" s="38" t="str">
        <f t="shared" si="807"/>
        <v>S</v>
      </c>
      <c r="E1999" s="44" t="s">
        <v>372</v>
      </c>
      <c r="F1999" s="155" t="str">
        <f t="shared" si="845"/>
        <v>W32</v>
      </c>
      <c r="G1999" s="44" t="str">
        <f t="shared" si="844"/>
        <v>Residential</v>
      </c>
      <c r="H1999" s="44" t="str">
        <f t="shared" si="826"/>
        <v>Basement</v>
      </c>
      <c r="I1999" s="38" t="str">
        <f t="shared" si="847"/>
        <v>Y</v>
      </c>
      <c r="J1999" s="38" t="str">
        <f t="shared" si="848"/>
        <v>Y</v>
      </c>
      <c r="K1999" s="38" t="str">
        <f t="shared" si="846"/>
        <v>Y</v>
      </c>
      <c r="L1999" s="44"/>
      <c r="M1999" s="38"/>
      <c r="N1999" s="38"/>
      <c r="O1999" s="38"/>
      <c r="P1999" s="44"/>
      <c r="Q1999" s="44"/>
      <c r="R1999" s="44"/>
      <c r="S1999" s="44"/>
      <c r="T1999" s="44"/>
      <c r="U1999" s="44"/>
      <c r="V1999" s="44"/>
      <c r="W1999" s="44"/>
      <c r="X1999" s="44"/>
      <c r="Y1999" s="38" t="str">
        <f t="shared" si="827"/>
        <v>Y</v>
      </c>
      <c r="Z1999" s="38" t="str">
        <f t="shared" si="828"/>
        <v>Y</v>
      </c>
      <c r="AA1999" s="38" t="str">
        <f t="shared" si="841"/>
        <v>Y</v>
      </c>
      <c r="AC1999" s="59"/>
      <c r="AD1999" s="204"/>
      <c r="AE1999" s="38"/>
      <c r="AF1999" s="38"/>
      <c r="AG1999" s="125">
        <f t="shared" si="849"/>
        <v>370</v>
      </c>
      <c r="AH1999" s="39">
        <v>14</v>
      </c>
      <c r="AI1999" s="123">
        <f t="shared" si="850"/>
        <v>155780.33823501359</v>
      </c>
      <c r="AM1999" s="40">
        <f t="shared" si="830"/>
        <v>4.2</v>
      </c>
      <c r="AN1999" s="39">
        <f t="shared" si="829"/>
        <v>3.8</v>
      </c>
      <c r="AO1999" s="204">
        <f t="shared" si="851"/>
        <v>2.6961040446990102E-5</v>
      </c>
      <c r="AP1999" s="204"/>
      <c r="AQ1999" s="59"/>
      <c r="AR1999" s="59"/>
      <c r="AS1999" s="115">
        <f t="shared" si="831"/>
        <v>1</v>
      </c>
      <c r="AT1999" s="115">
        <f t="shared" si="832"/>
        <v>0</v>
      </c>
      <c r="AU1999" s="115"/>
      <c r="AV1999" s="115"/>
      <c r="AY1999" s="115"/>
      <c r="AZ1999" s="115"/>
      <c r="BB1999" s="38" t="s">
        <v>1019</v>
      </c>
      <c r="BC1999" s="38" t="s">
        <v>1385</v>
      </c>
      <c r="BD1999" s="38" t="s">
        <v>225</v>
      </c>
      <c r="BE1999" s="37" t="s">
        <v>658</v>
      </c>
      <c r="BF1999" s="38"/>
      <c r="BH1999" s="38" t="s">
        <v>1547</v>
      </c>
      <c r="BJ1999" s="38" t="s">
        <v>533</v>
      </c>
      <c r="BK1999" s="38" t="s">
        <v>573</v>
      </c>
      <c r="BL1999" s="38">
        <v>3.2</v>
      </c>
      <c r="BM1999" s="38" t="s">
        <v>1390</v>
      </c>
      <c r="BN1999" s="38">
        <v>5.2</v>
      </c>
      <c r="BO1999" s="39" t="s">
        <v>1390</v>
      </c>
      <c r="BS1999" s="38" t="s">
        <v>2057</v>
      </c>
      <c r="BW1999" s="243">
        <v>37165</v>
      </c>
      <c r="BX1999" s="243">
        <v>37288</v>
      </c>
      <c r="BY1999" s="48" t="s">
        <v>451</v>
      </c>
      <c r="BZ1999" s="154">
        <v>4.2</v>
      </c>
      <c r="CA1999" s="38" t="s">
        <v>1396</v>
      </c>
      <c r="CD1999" s="38" t="s">
        <v>1397</v>
      </c>
      <c r="CY1999" s="39" t="s">
        <v>451</v>
      </c>
      <c r="CZ1999" s="152">
        <v>370</v>
      </c>
      <c r="DA1999" s="38" t="s">
        <v>2046</v>
      </c>
      <c r="DD1999" s="39" t="s">
        <v>1397</v>
      </c>
      <c r="DR1999" s="38"/>
    </row>
    <row r="2000" spans="1:122" s="39" customFormat="1" hidden="1" x14ac:dyDescent="0.2">
      <c r="A2000" s="44" t="str">
        <f t="shared" si="843"/>
        <v>Wall</v>
      </c>
      <c r="B2000" s="44" t="str">
        <f t="shared" si="842"/>
        <v>Tetrachloroethylene</v>
      </c>
      <c r="C2000" s="38" t="s">
        <v>2587</v>
      </c>
      <c r="D2000" s="38" t="str">
        <f t="shared" si="807"/>
        <v>S</v>
      </c>
      <c r="E2000" s="44" t="s">
        <v>372</v>
      </c>
      <c r="F2000" s="155" t="str">
        <f t="shared" si="845"/>
        <v>W33</v>
      </c>
      <c r="G2000" s="44" t="str">
        <f t="shared" si="844"/>
        <v>Residential</v>
      </c>
      <c r="H2000" s="44" t="str">
        <f t="shared" si="826"/>
        <v>Basement</v>
      </c>
      <c r="I2000" s="38" t="str">
        <f t="shared" si="847"/>
        <v>Y</v>
      </c>
      <c r="J2000" s="38" t="str">
        <f t="shared" si="848"/>
        <v>Y</v>
      </c>
      <c r="K2000" s="38" t="str">
        <f t="shared" si="846"/>
        <v>Y</v>
      </c>
      <c r="L2000" s="44"/>
      <c r="M2000" s="38"/>
      <c r="N2000" s="38"/>
      <c r="O2000" s="38"/>
      <c r="P2000" s="44"/>
      <c r="Q2000" s="44"/>
      <c r="R2000" s="44"/>
      <c r="S2000" s="44"/>
      <c r="T2000" s="44"/>
      <c r="U2000" s="44"/>
      <c r="V2000" s="44"/>
      <c r="W2000" s="44"/>
      <c r="X2000" s="44"/>
      <c r="Y2000" s="38" t="str">
        <f t="shared" si="827"/>
        <v>Y</v>
      </c>
      <c r="Z2000" s="38" t="str">
        <f t="shared" si="828"/>
        <v>n</v>
      </c>
      <c r="AA2000" s="38" t="str">
        <f t="shared" si="841"/>
        <v>Y</v>
      </c>
      <c r="AC2000" s="59"/>
      <c r="AD2000" s="204"/>
      <c r="AE2000" s="38"/>
      <c r="AF2000" s="38"/>
      <c r="AG2000" s="125">
        <f t="shared" si="849"/>
        <v>185</v>
      </c>
      <c r="AH2000" s="39">
        <v>14</v>
      </c>
      <c r="AI2000" s="123">
        <f t="shared" si="850"/>
        <v>77890.169117506797</v>
      </c>
      <c r="AM2000" s="40">
        <f t="shared" si="830"/>
        <v>1.69</v>
      </c>
      <c r="AN2000" s="39">
        <f t="shared" si="829"/>
        <v>3.8</v>
      </c>
      <c r="AO2000" s="204">
        <f t="shared" si="851"/>
        <v>2.169721826448251E-5</v>
      </c>
      <c r="AP2000" s="204"/>
      <c r="AQ2000" s="59"/>
      <c r="AR2000" s="59"/>
      <c r="AS2000" s="115">
        <f t="shared" si="831"/>
        <v>1</v>
      </c>
      <c r="AT2000" s="115">
        <f t="shared" si="832"/>
        <v>0</v>
      </c>
      <c r="AU2000" s="115"/>
      <c r="AV2000" s="115"/>
      <c r="AY2000" s="115"/>
      <c r="AZ2000" s="115"/>
      <c r="BB2000" s="38" t="s">
        <v>1019</v>
      </c>
      <c r="BC2000" s="38" t="s">
        <v>1385</v>
      </c>
      <c r="BD2000" s="38" t="s">
        <v>225</v>
      </c>
      <c r="BE2000" s="37" t="s">
        <v>658</v>
      </c>
      <c r="BF2000" s="38"/>
      <c r="BH2000" s="38" t="s">
        <v>1548</v>
      </c>
      <c r="BJ2000" s="38" t="s">
        <v>533</v>
      </c>
      <c r="BK2000" s="38" t="s">
        <v>573</v>
      </c>
      <c r="BL2000" s="38">
        <v>3.2</v>
      </c>
      <c r="BM2000" s="38" t="s">
        <v>1390</v>
      </c>
      <c r="BN2000" s="38">
        <v>5.2</v>
      </c>
      <c r="BO2000" s="39" t="s">
        <v>1390</v>
      </c>
      <c r="BS2000" s="38" t="s">
        <v>2057</v>
      </c>
      <c r="BW2000" s="243">
        <v>37165</v>
      </c>
      <c r="BX2000" s="243">
        <v>37288</v>
      </c>
      <c r="BY2000" s="48" t="s">
        <v>451</v>
      </c>
      <c r="BZ2000" s="152">
        <v>1.69</v>
      </c>
      <c r="CA2000" s="38" t="s">
        <v>1396</v>
      </c>
      <c r="CD2000" s="38" t="s">
        <v>1397</v>
      </c>
      <c r="CY2000" s="39" t="s">
        <v>451</v>
      </c>
      <c r="CZ2000" s="152">
        <v>185</v>
      </c>
      <c r="DA2000" s="38" t="s">
        <v>2046</v>
      </c>
      <c r="DD2000" s="39" t="s">
        <v>1397</v>
      </c>
      <c r="DR2000" s="38"/>
    </row>
    <row r="2001" spans="1:122" s="39" customFormat="1" hidden="1" x14ac:dyDescent="0.2">
      <c r="A2001" s="44" t="str">
        <f t="shared" si="843"/>
        <v>Wall</v>
      </c>
      <c r="B2001" s="44" t="str">
        <f t="shared" si="842"/>
        <v>Tetrachloroethylene</v>
      </c>
      <c r="C2001" s="38" t="s">
        <v>2587</v>
      </c>
      <c r="D2001" s="38" t="str">
        <f t="shared" si="807"/>
        <v>S</v>
      </c>
      <c r="E2001" s="44" t="s">
        <v>372</v>
      </c>
      <c r="F2001" s="155" t="str">
        <f t="shared" si="845"/>
        <v>W34</v>
      </c>
      <c r="G2001" s="44" t="str">
        <f t="shared" si="844"/>
        <v>Residential</v>
      </c>
      <c r="H2001" s="44" t="str">
        <f t="shared" si="826"/>
        <v>Basement</v>
      </c>
      <c r="I2001" s="38" t="str">
        <f t="shared" si="847"/>
        <v>Y</v>
      </c>
      <c r="J2001" s="38" t="str">
        <f t="shared" si="848"/>
        <v>Y</v>
      </c>
      <c r="K2001" s="38" t="str">
        <f t="shared" si="846"/>
        <v>Y</v>
      </c>
      <c r="L2001" s="44"/>
      <c r="M2001" s="38"/>
      <c r="N2001" s="38"/>
      <c r="O2001" s="38"/>
      <c r="P2001" s="44"/>
      <c r="Q2001" s="44"/>
      <c r="R2001" s="44"/>
      <c r="S2001" s="44"/>
      <c r="T2001" s="44"/>
      <c r="U2001" s="44"/>
      <c r="V2001" s="44"/>
      <c r="W2001" s="44"/>
      <c r="X2001" s="44"/>
      <c r="Y2001" s="38" t="str">
        <f t="shared" si="827"/>
        <v>Y</v>
      </c>
      <c r="Z2001" s="38" t="str">
        <f t="shared" si="828"/>
        <v>Y</v>
      </c>
      <c r="AA2001" s="38" t="str">
        <f t="shared" si="841"/>
        <v>Y</v>
      </c>
      <c r="AC2001" s="59"/>
      <c r="AD2001" s="204"/>
      <c r="AE2001" s="38"/>
      <c r="AF2001" s="38"/>
      <c r="AG2001" s="125">
        <f t="shared" si="849"/>
        <v>360</v>
      </c>
      <c r="AH2001" s="39">
        <v>14</v>
      </c>
      <c r="AI2001" s="123">
        <f t="shared" si="850"/>
        <v>151570.05882325646</v>
      </c>
      <c r="AM2001" s="40">
        <f t="shared" si="830"/>
        <v>12.365</v>
      </c>
      <c r="AN2001" s="39">
        <f t="shared" si="829"/>
        <v>3.8</v>
      </c>
      <c r="AO2001" s="204">
        <f t="shared" si="851"/>
        <v>8.1579436572091316E-5</v>
      </c>
      <c r="AP2001" s="204"/>
      <c r="AQ2001" s="59"/>
      <c r="AR2001" s="59"/>
      <c r="AS2001" s="115">
        <f t="shared" si="831"/>
        <v>1</v>
      </c>
      <c r="AT2001" s="115">
        <f t="shared" si="832"/>
        <v>0</v>
      </c>
      <c r="AU2001" s="115"/>
      <c r="AV2001" s="115"/>
      <c r="AY2001" s="115"/>
      <c r="AZ2001" s="115"/>
      <c r="BB2001" s="38" t="s">
        <v>1019</v>
      </c>
      <c r="BC2001" s="38" t="s">
        <v>1385</v>
      </c>
      <c r="BD2001" s="38" t="s">
        <v>225</v>
      </c>
      <c r="BE2001" s="37" t="s">
        <v>658</v>
      </c>
      <c r="BF2001" s="38"/>
      <c r="BH2001" s="38" t="s">
        <v>1549</v>
      </c>
      <c r="BJ2001" s="38" t="s">
        <v>533</v>
      </c>
      <c r="BK2001" s="38" t="s">
        <v>573</v>
      </c>
      <c r="BL2001" s="38">
        <v>3.2</v>
      </c>
      <c r="BM2001" s="38" t="s">
        <v>1390</v>
      </c>
      <c r="BN2001" s="38">
        <v>5.2</v>
      </c>
      <c r="BO2001" s="39" t="s">
        <v>1390</v>
      </c>
      <c r="BS2001" s="38" t="s">
        <v>2057</v>
      </c>
      <c r="BW2001" s="243">
        <v>37165</v>
      </c>
      <c r="BX2001" s="243">
        <v>37288</v>
      </c>
      <c r="BY2001" s="48" t="s">
        <v>451</v>
      </c>
      <c r="BZ2001" s="152">
        <v>12.365</v>
      </c>
      <c r="CA2001" s="38" t="s">
        <v>1396</v>
      </c>
      <c r="CD2001" s="38" t="s">
        <v>1397</v>
      </c>
      <c r="CY2001" s="39" t="s">
        <v>451</v>
      </c>
      <c r="CZ2001" s="152">
        <v>360</v>
      </c>
      <c r="DA2001" s="38" t="s">
        <v>2046</v>
      </c>
      <c r="DD2001" s="39" t="s">
        <v>1397</v>
      </c>
      <c r="DR2001" s="38"/>
    </row>
    <row r="2002" spans="1:122" s="39" customFormat="1" hidden="1" x14ac:dyDescent="0.2">
      <c r="A2002" s="44" t="str">
        <f t="shared" si="843"/>
        <v>Wall</v>
      </c>
      <c r="B2002" s="44" t="str">
        <f t="shared" si="842"/>
        <v>Tetrachloroethylene</v>
      </c>
      <c r="C2002" s="38" t="s">
        <v>2587</v>
      </c>
      <c r="D2002" s="38" t="str">
        <f t="shared" si="807"/>
        <v>S</v>
      </c>
      <c r="E2002" s="44" t="s">
        <v>372</v>
      </c>
      <c r="F2002" s="155" t="str">
        <f t="shared" si="845"/>
        <v>W35</v>
      </c>
      <c r="G2002" s="44" t="str">
        <f t="shared" si="844"/>
        <v>Residential</v>
      </c>
      <c r="H2002" s="44" t="str">
        <f t="shared" si="826"/>
        <v>Basement</v>
      </c>
      <c r="I2002" s="38" t="str">
        <f t="shared" si="847"/>
        <v>Y</v>
      </c>
      <c r="J2002" s="38" t="str">
        <f t="shared" si="848"/>
        <v>Y</v>
      </c>
      <c r="K2002" s="38" t="str">
        <f t="shared" si="846"/>
        <v>Y</v>
      </c>
      <c r="L2002" s="44"/>
      <c r="M2002" s="38"/>
      <c r="N2002" s="38"/>
      <c r="O2002" s="38"/>
      <c r="P2002" s="44"/>
      <c r="Q2002" s="44"/>
      <c r="R2002" s="44"/>
      <c r="S2002" s="44"/>
      <c r="T2002" s="44"/>
      <c r="U2002" s="44"/>
      <c r="V2002" s="44"/>
      <c r="W2002" s="44"/>
      <c r="X2002" s="44"/>
      <c r="Y2002" s="38" t="str">
        <f t="shared" si="827"/>
        <v>Y</v>
      </c>
      <c r="Z2002" s="38" t="str">
        <f t="shared" si="828"/>
        <v>n</v>
      </c>
      <c r="AA2002" s="38" t="str">
        <f t="shared" si="841"/>
        <v>Y</v>
      </c>
      <c r="AC2002" s="59"/>
      <c r="AD2002" s="204"/>
      <c r="AE2002" s="38"/>
      <c r="AF2002" s="38"/>
      <c r="AG2002" s="125">
        <f t="shared" si="849"/>
        <v>370</v>
      </c>
      <c r="AH2002" s="39">
        <v>14</v>
      </c>
      <c r="AI2002" s="123">
        <f t="shared" si="850"/>
        <v>155780.33823501359</v>
      </c>
      <c r="AM2002" s="40">
        <f t="shared" si="830"/>
        <v>0.27</v>
      </c>
      <c r="AN2002" s="39">
        <f t="shared" si="829"/>
        <v>3.8</v>
      </c>
      <c r="AO2002" s="204">
        <f t="shared" si="851"/>
        <v>1.7332097430207924E-6</v>
      </c>
      <c r="AP2002" s="204"/>
      <c r="AQ2002" s="59"/>
      <c r="AR2002" s="59"/>
      <c r="AS2002" s="115">
        <f t="shared" si="831"/>
        <v>1</v>
      </c>
      <c r="AT2002" s="115">
        <f t="shared" si="832"/>
        <v>0</v>
      </c>
      <c r="AU2002" s="115"/>
      <c r="AV2002" s="115"/>
      <c r="AY2002" s="115"/>
      <c r="AZ2002" s="115"/>
      <c r="BB2002" s="38" t="s">
        <v>1019</v>
      </c>
      <c r="BC2002" s="38" t="s">
        <v>1385</v>
      </c>
      <c r="BD2002" s="38" t="s">
        <v>225</v>
      </c>
      <c r="BE2002" s="37" t="s">
        <v>658</v>
      </c>
      <c r="BF2002" s="38"/>
      <c r="BH2002" s="38" t="s">
        <v>1550</v>
      </c>
      <c r="BJ2002" s="38" t="s">
        <v>533</v>
      </c>
      <c r="BK2002" s="38" t="s">
        <v>573</v>
      </c>
      <c r="BL2002" s="38">
        <v>3.2</v>
      </c>
      <c r="BM2002" s="38" t="s">
        <v>1390</v>
      </c>
      <c r="BN2002" s="38">
        <v>5.2</v>
      </c>
      <c r="BO2002" s="39" t="s">
        <v>1390</v>
      </c>
      <c r="BS2002" s="38" t="s">
        <v>2057</v>
      </c>
      <c r="BW2002" s="243">
        <v>37165</v>
      </c>
      <c r="BX2002" s="243">
        <v>37288</v>
      </c>
      <c r="BY2002" s="48" t="s">
        <v>451</v>
      </c>
      <c r="BZ2002" s="152">
        <v>0.27</v>
      </c>
      <c r="CA2002" s="38" t="s">
        <v>1396</v>
      </c>
      <c r="CD2002" s="38" t="s">
        <v>1397</v>
      </c>
      <c r="CY2002" s="39" t="s">
        <v>451</v>
      </c>
      <c r="CZ2002" s="152">
        <v>370</v>
      </c>
      <c r="DA2002" s="38" t="s">
        <v>2046</v>
      </c>
      <c r="DD2002" s="39" t="s">
        <v>1397</v>
      </c>
      <c r="DR2002" s="38"/>
    </row>
    <row r="2003" spans="1:122" s="39" customFormat="1" hidden="1" x14ac:dyDescent="0.2">
      <c r="A2003" s="44" t="str">
        <f t="shared" si="843"/>
        <v>Wall</v>
      </c>
      <c r="B2003" s="44" t="str">
        <f t="shared" si="842"/>
        <v>Tetrachloroethylene</v>
      </c>
      <c r="C2003" s="38" t="s">
        <v>2587</v>
      </c>
      <c r="D2003" s="38" t="str">
        <f t="shared" ref="D2003:D2066" si="852">IF(BC2003="","",BC2003)</f>
        <v>S</v>
      </c>
      <c r="E2003" s="44" t="s">
        <v>372</v>
      </c>
      <c r="F2003" s="155" t="str">
        <f t="shared" si="845"/>
        <v>W36</v>
      </c>
      <c r="G2003" s="44" t="str">
        <f t="shared" si="844"/>
        <v>Residential</v>
      </c>
      <c r="H2003" s="44" t="str">
        <f t="shared" si="826"/>
        <v>Basement</v>
      </c>
      <c r="I2003" s="38" t="str">
        <f t="shared" si="847"/>
        <v>Y</v>
      </c>
      <c r="J2003" s="38" t="str">
        <f t="shared" si="848"/>
        <v>Y</v>
      </c>
      <c r="K2003" s="38" t="str">
        <f t="shared" si="846"/>
        <v>Y</v>
      </c>
      <c r="L2003" s="44"/>
      <c r="M2003" s="38"/>
      <c r="N2003" s="38"/>
      <c r="O2003" s="38"/>
      <c r="P2003" s="44"/>
      <c r="Q2003" s="44"/>
      <c r="R2003" s="44"/>
      <c r="S2003" s="44"/>
      <c r="T2003" s="44"/>
      <c r="U2003" s="44"/>
      <c r="V2003" s="44"/>
      <c r="W2003" s="44"/>
      <c r="X2003" s="44"/>
      <c r="Y2003" s="38" t="str">
        <f t="shared" si="827"/>
        <v>Y</v>
      </c>
      <c r="Z2003" s="38" t="str">
        <f t="shared" si="828"/>
        <v>Y</v>
      </c>
      <c r="AA2003" s="38" t="str">
        <f t="shared" si="841"/>
        <v>Y</v>
      </c>
      <c r="AC2003" s="59"/>
      <c r="AD2003" s="204"/>
      <c r="AE2003" s="38"/>
      <c r="AF2003" s="38"/>
      <c r="AG2003" s="125">
        <f t="shared" si="849"/>
        <v>360</v>
      </c>
      <c r="AH2003" s="39">
        <v>14</v>
      </c>
      <c r="AI2003" s="123">
        <f t="shared" si="850"/>
        <v>151570.05882325646</v>
      </c>
      <c r="AM2003" s="40">
        <f t="shared" si="830"/>
        <v>5.82</v>
      </c>
      <c r="AN2003" s="39">
        <f t="shared" si="829"/>
        <v>3.8</v>
      </c>
      <c r="AO2003" s="204">
        <f t="shared" si="851"/>
        <v>3.8398084985812489E-5</v>
      </c>
      <c r="AP2003" s="204"/>
      <c r="AQ2003" s="59"/>
      <c r="AR2003" s="59"/>
      <c r="AS2003" s="115">
        <f t="shared" si="831"/>
        <v>1</v>
      </c>
      <c r="AT2003" s="115">
        <f t="shared" si="832"/>
        <v>0</v>
      </c>
      <c r="AU2003" s="115"/>
      <c r="AV2003" s="115"/>
      <c r="AY2003" s="115"/>
      <c r="AZ2003" s="115"/>
      <c r="BB2003" s="38" t="s">
        <v>1019</v>
      </c>
      <c r="BC2003" s="38" t="s">
        <v>1385</v>
      </c>
      <c r="BD2003" s="38" t="s">
        <v>225</v>
      </c>
      <c r="BE2003" s="37" t="s">
        <v>658</v>
      </c>
      <c r="BF2003" s="38"/>
      <c r="BH2003" s="38" t="s">
        <v>1551</v>
      </c>
      <c r="BJ2003" s="38" t="s">
        <v>533</v>
      </c>
      <c r="BK2003" s="38" t="s">
        <v>573</v>
      </c>
      <c r="BL2003" s="38">
        <v>3.2</v>
      </c>
      <c r="BM2003" s="38" t="s">
        <v>1390</v>
      </c>
      <c r="BN2003" s="38">
        <v>5.2</v>
      </c>
      <c r="BO2003" s="39" t="s">
        <v>1390</v>
      </c>
      <c r="BS2003" s="38" t="s">
        <v>2057</v>
      </c>
      <c r="BW2003" s="243">
        <v>37165</v>
      </c>
      <c r="BX2003" s="243">
        <v>37288</v>
      </c>
      <c r="BY2003" s="48" t="s">
        <v>451</v>
      </c>
      <c r="BZ2003" s="152">
        <v>5.82</v>
      </c>
      <c r="CA2003" s="38" t="s">
        <v>1396</v>
      </c>
      <c r="CD2003" s="38" t="s">
        <v>1397</v>
      </c>
      <c r="CY2003" s="39" t="s">
        <v>451</v>
      </c>
      <c r="CZ2003" s="152">
        <v>360</v>
      </c>
      <c r="DA2003" s="38" t="s">
        <v>2046</v>
      </c>
      <c r="DD2003" s="39" t="s">
        <v>1397</v>
      </c>
      <c r="DR2003" s="38"/>
    </row>
    <row r="2004" spans="1:122" s="39" customFormat="1" hidden="1" x14ac:dyDescent="0.2">
      <c r="A2004" s="44" t="str">
        <f t="shared" si="843"/>
        <v>Wall</v>
      </c>
      <c r="B2004" s="44" t="str">
        <f t="shared" si="842"/>
        <v>Tetrachloroethylene</v>
      </c>
      <c r="C2004" s="38" t="s">
        <v>2587</v>
      </c>
      <c r="D2004" s="38" t="str">
        <f t="shared" si="852"/>
        <v>S</v>
      </c>
      <c r="E2004" s="44" t="s">
        <v>372</v>
      </c>
      <c r="F2004" s="155" t="str">
        <f t="shared" si="845"/>
        <v>W37</v>
      </c>
      <c r="G2004" s="44" t="str">
        <f t="shared" si="844"/>
        <v>Residential</v>
      </c>
      <c r="H2004" s="44" t="str">
        <f t="shared" si="826"/>
        <v>Basement</v>
      </c>
      <c r="I2004" s="38" t="str">
        <f t="shared" si="847"/>
        <v>Y</v>
      </c>
      <c r="J2004" s="38" t="str">
        <f t="shared" si="848"/>
        <v>Y</v>
      </c>
      <c r="K2004" s="38" t="str">
        <f t="shared" si="846"/>
        <v>Y</v>
      </c>
      <c r="L2004" s="44"/>
      <c r="M2004" s="38"/>
      <c r="N2004" s="38"/>
      <c r="O2004" s="38"/>
      <c r="P2004" s="44"/>
      <c r="Q2004" s="44"/>
      <c r="R2004" s="44"/>
      <c r="S2004" s="44"/>
      <c r="T2004" s="44"/>
      <c r="U2004" s="44"/>
      <c r="V2004" s="44"/>
      <c r="W2004" s="44"/>
      <c r="X2004" s="44"/>
      <c r="Y2004" s="38" t="str">
        <f t="shared" si="827"/>
        <v>Y</v>
      </c>
      <c r="Z2004" s="38" t="str">
        <f t="shared" si="828"/>
        <v>n</v>
      </c>
      <c r="AA2004" s="38" t="str">
        <f t="shared" si="841"/>
        <v>Y</v>
      </c>
      <c r="AC2004" s="59"/>
      <c r="AD2004" s="204"/>
      <c r="AE2004" s="38"/>
      <c r="AF2004" s="38"/>
      <c r="AG2004" s="125">
        <f t="shared" si="849"/>
        <v>150</v>
      </c>
      <c r="AH2004" s="39">
        <v>14</v>
      </c>
      <c r="AI2004" s="123">
        <f t="shared" si="850"/>
        <v>63154.191176356864</v>
      </c>
      <c r="AM2004" s="40">
        <f t="shared" si="830"/>
        <v>1.69</v>
      </c>
      <c r="AN2004" s="39">
        <f t="shared" si="829"/>
        <v>3.8</v>
      </c>
      <c r="AO2004" s="204">
        <f t="shared" si="851"/>
        <v>2.6759902526195095E-5</v>
      </c>
      <c r="AP2004" s="204"/>
      <c r="AQ2004" s="59"/>
      <c r="AR2004" s="59"/>
      <c r="AS2004" s="115">
        <f t="shared" si="831"/>
        <v>1</v>
      </c>
      <c r="AT2004" s="115">
        <f t="shared" si="832"/>
        <v>0</v>
      </c>
      <c r="AU2004" s="115"/>
      <c r="AV2004" s="115"/>
      <c r="AY2004" s="115"/>
      <c r="AZ2004" s="115"/>
      <c r="BB2004" s="38" t="s">
        <v>1019</v>
      </c>
      <c r="BC2004" s="38" t="s">
        <v>1385</v>
      </c>
      <c r="BD2004" s="38" t="s">
        <v>225</v>
      </c>
      <c r="BE2004" s="37" t="s">
        <v>658</v>
      </c>
      <c r="BF2004" s="38"/>
      <c r="BH2004" s="38" t="s">
        <v>1552</v>
      </c>
      <c r="BJ2004" s="38" t="s">
        <v>533</v>
      </c>
      <c r="BK2004" s="38" t="s">
        <v>573</v>
      </c>
      <c r="BL2004" s="38">
        <v>3.2</v>
      </c>
      <c r="BM2004" s="38" t="s">
        <v>1390</v>
      </c>
      <c r="BN2004" s="38">
        <v>5.2</v>
      </c>
      <c r="BO2004" s="39" t="s">
        <v>1390</v>
      </c>
      <c r="BS2004" s="38" t="s">
        <v>2057</v>
      </c>
      <c r="BW2004" s="243">
        <v>37165</v>
      </c>
      <c r="BX2004" s="243">
        <v>37288</v>
      </c>
      <c r="BY2004" s="48" t="s">
        <v>451</v>
      </c>
      <c r="BZ2004" s="152">
        <v>1.69</v>
      </c>
      <c r="CA2004" s="38" t="s">
        <v>1396</v>
      </c>
      <c r="CD2004" s="38" t="s">
        <v>1397</v>
      </c>
      <c r="CY2004" s="39" t="s">
        <v>451</v>
      </c>
      <c r="CZ2004" s="152">
        <v>150</v>
      </c>
      <c r="DA2004" s="38" t="s">
        <v>2046</v>
      </c>
      <c r="DD2004" s="39" t="s">
        <v>1397</v>
      </c>
      <c r="DR2004" s="38"/>
    </row>
    <row r="2005" spans="1:122" s="39" customFormat="1" hidden="1" x14ac:dyDescent="0.2">
      <c r="A2005" s="44" t="str">
        <f t="shared" si="843"/>
        <v>Wall</v>
      </c>
      <c r="B2005" s="44" t="str">
        <f t="shared" si="842"/>
        <v>Tetrachloroethylene</v>
      </c>
      <c r="C2005" s="38" t="s">
        <v>2587</v>
      </c>
      <c r="D2005" s="38" t="str">
        <f t="shared" si="852"/>
        <v>S</v>
      </c>
      <c r="E2005" s="44" t="s">
        <v>372</v>
      </c>
      <c r="F2005" s="155" t="str">
        <f t="shared" si="845"/>
        <v>W38</v>
      </c>
      <c r="G2005" s="44" t="str">
        <f t="shared" si="844"/>
        <v>Residential</v>
      </c>
      <c r="H2005" s="44" t="str">
        <f t="shared" si="826"/>
        <v>Basement</v>
      </c>
      <c r="I2005" s="38" t="str">
        <f t="shared" si="847"/>
        <v>Y</v>
      </c>
      <c r="J2005" s="38" t="str">
        <f t="shared" si="848"/>
        <v>Y</v>
      </c>
      <c r="K2005" s="38" t="str">
        <f t="shared" si="846"/>
        <v>Y</v>
      </c>
      <c r="L2005" s="44"/>
      <c r="M2005" s="38"/>
      <c r="N2005" s="38"/>
      <c r="O2005" s="38"/>
      <c r="P2005" s="44"/>
      <c r="Q2005" s="44"/>
      <c r="R2005" s="44"/>
      <c r="S2005" s="44"/>
      <c r="T2005" s="44"/>
      <c r="U2005" s="44"/>
      <c r="V2005" s="44"/>
      <c r="W2005" s="44"/>
      <c r="X2005" s="44"/>
      <c r="Y2005" s="38" t="str">
        <f t="shared" si="827"/>
        <v>Y</v>
      </c>
      <c r="Z2005" s="38" t="str">
        <f t="shared" si="828"/>
        <v>n</v>
      </c>
      <c r="AA2005" s="38" t="str">
        <f t="shared" ref="AA2005:AA2036" si="853">IF(AM2005="","",IF(Y2005="N","n","Y"))</f>
        <v>Y</v>
      </c>
      <c r="AC2005" s="59"/>
      <c r="AD2005" s="204"/>
      <c r="AE2005" s="38"/>
      <c r="AF2005" s="38"/>
      <c r="AG2005" s="125">
        <f t="shared" si="849"/>
        <v>140</v>
      </c>
      <c r="AH2005" s="39">
        <v>14</v>
      </c>
      <c r="AI2005" s="123">
        <f t="shared" si="850"/>
        <v>58943.911764599739</v>
      </c>
      <c r="AM2005" s="40">
        <f t="shared" si="830"/>
        <v>1.69</v>
      </c>
      <c r="AN2005" s="39">
        <f t="shared" si="829"/>
        <v>3.8</v>
      </c>
      <c r="AO2005" s="204">
        <f t="shared" si="851"/>
        <v>2.867132413520903E-5</v>
      </c>
      <c r="AP2005" s="204"/>
      <c r="AQ2005" s="59"/>
      <c r="AR2005" s="59"/>
      <c r="AS2005" s="115">
        <f t="shared" si="831"/>
        <v>1</v>
      </c>
      <c r="AT2005" s="115">
        <f t="shared" si="832"/>
        <v>0</v>
      </c>
      <c r="AU2005" s="115"/>
      <c r="AV2005" s="115"/>
      <c r="AY2005" s="115"/>
      <c r="AZ2005" s="115"/>
      <c r="BB2005" s="38" t="s">
        <v>1019</v>
      </c>
      <c r="BC2005" s="38" t="s">
        <v>1385</v>
      </c>
      <c r="BD2005" s="38" t="s">
        <v>225</v>
      </c>
      <c r="BE2005" s="37" t="s">
        <v>658</v>
      </c>
      <c r="BF2005" s="38"/>
      <c r="BH2005" s="38" t="s">
        <v>1553</v>
      </c>
      <c r="BJ2005" s="38" t="s">
        <v>533</v>
      </c>
      <c r="BK2005" s="38" t="s">
        <v>573</v>
      </c>
      <c r="BL2005" s="38">
        <v>3.2</v>
      </c>
      <c r="BM2005" s="38" t="s">
        <v>1390</v>
      </c>
      <c r="BN2005" s="38">
        <v>5.2</v>
      </c>
      <c r="BO2005" s="39" t="s">
        <v>1390</v>
      </c>
      <c r="BS2005" s="38" t="s">
        <v>2057</v>
      </c>
      <c r="BW2005" s="243">
        <v>37165</v>
      </c>
      <c r="BX2005" s="243">
        <v>37288</v>
      </c>
      <c r="BY2005" s="48" t="s">
        <v>451</v>
      </c>
      <c r="BZ2005" s="152">
        <v>1.69</v>
      </c>
      <c r="CA2005" s="38" t="s">
        <v>1396</v>
      </c>
      <c r="CD2005" s="38" t="s">
        <v>1397</v>
      </c>
      <c r="CY2005" s="39" t="s">
        <v>451</v>
      </c>
      <c r="CZ2005" s="152">
        <v>140</v>
      </c>
      <c r="DA2005" s="38" t="s">
        <v>2046</v>
      </c>
      <c r="DD2005" s="39" t="s">
        <v>1397</v>
      </c>
      <c r="DR2005" s="38"/>
    </row>
    <row r="2006" spans="1:122" s="39" customFormat="1" hidden="1" x14ac:dyDescent="0.2">
      <c r="A2006" s="44" t="str">
        <f t="shared" si="843"/>
        <v>Wall</v>
      </c>
      <c r="B2006" s="44" t="str">
        <f t="shared" si="842"/>
        <v>Tetrachloroethylene</v>
      </c>
      <c r="C2006" s="38" t="s">
        <v>2587</v>
      </c>
      <c r="D2006" s="38" t="str">
        <f t="shared" si="852"/>
        <v>S</v>
      </c>
      <c r="E2006" s="44" t="s">
        <v>372</v>
      </c>
      <c r="F2006" s="155" t="str">
        <f t="shared" si="845"/>
        <v>W39</v>
      </c>
      <c r="G2006" s="44" t="str">
        <f t="shared" si="844"/>
        <v>Residential</v>
      </c>
      <c r="H2006" s="44" t="str">
        <f t="shared" si="826"/>
        <v>Basement</v>
      </c>
      <c r="I2006" s="38" t="str">
        <f t="shared" si="847"/>
        <v>Y</v>
      </c>
      <c r="J2006" s="38" t="str">
        <f t="shared" si="848"/>
        <v>Y</v>
      </c>
      <c r="K2006" s="38" t="str">
        <f t="shared" si="846"/>
        <v>Y</v>
      </c>
      <c r="L2006" s="44"/>
      <c r="M2006" s="38"/>
      <c r="N2006" s="38"/>
      <c r="O2006" s="38"/>
      <c r="P2006" s="44"/>
      <c r="Q2006" s="44"/>
      <c r="R2006" s="44"/>
      <c r="S2006" s="44"/>
      <c r="T2006" s="44"/>
      <c r="U2006" s="44"/>
      <c r="V2006" s="44"/>
      <c r="W2006" s="44"/>
      <c r="X2006" s="44"/>
      <c r="Y2006" s="38" t="str">
        <f t="shared" si="827"/>
        <v>Y</v>
      </c>
      <c r="Z2006" s="38" t="str">
        <f t="shared" si="828"/>
        <v>Y</v>
      </c>
      <c r="AA2006" s="38" t="str">
        <f t="shared" si="853"/>
        <v>Y</v>
      </c>
      <c r="AC2006" s="59"/>
      <c r="AD2006" s="204"/>
      <c r="AE2006" s="38"/>
      <c r="AF2006" s="38"/>
      <c r="AG2006" s="125">
        <f t="shared" si="849"/>
        <v>240</v>
      </c>
      <c r="AH2006" s="39">
        <v>14</v>
      </c>
      <c r="AI2006" s="123">
        <f t="shared" si="850"/>
        <v>101046.70588217098</v>
      </c>
      <c r="AM2006" s="40">
        <f t="shared" si="830"/>
        <v>4.45</v>
      </c>
      <c r="AN2006" s="39">
        <f t="shared" si="829"/>
        <v>3.8</v>
      </c>
      <c r="AO2006" s="204">
        <f t="shared" si="851"/>
        <v>4.4039040769810714E-5</v>
      </c>
      <c r="AP2006" s="204"/>
      <c r="AQ2006" s="59"/>
      <c r="AR2006" s="59"/>
      <c r="AS2006" s="115">
        <f t="shared" si="831"/>
        <v>1</v>
      </c>
      <c r="AT2006" s="115">
        <f t="shared" si="832"/>
        <v>0</v>
      </c>
      <c r="AU2006" s="115"/>
      <c r="AV2006" s="115"/>
      <c r="AY2006" s="115"/>
      <c r="AZ2006" s="115"/>
      <c r="BB2006" s="38" t="s">
        <v>1019</v>
      </c>
      <c r="BC2006" s="38" t="s">
        <v>1385</v>
      </c>
      <c r="BD2006" s="38" t="s">
        <v>225</v>
      </c>
      <c r="BE2006" s="37" t="s">
        <v>658</v>
      </c>
      <c r="BF2006" s="38"/>
      <c r="BH2006" s="38" t="s">
        <v>1554</v>
      </c>
      <c r="BJ2006" s="38" t="s">
        <v>533</v>
      </c>
      <c r="BK2006" s="38" t="s">
        <v>573</v>
      </c>
      <c r="BL2006" s="38">
        <v>3.2</v>
      </c>
      <c r="BM2006" s="38" t="s">
        <v>1390</v>
      </c>
      <c r="BN2006" s="38">
        <v>5.2</v>
      </c>
      <c r="BO2006" s="39" t="s">
        <v>1390</v>
      </c>
      <c r="BS2006" s="38" t="s">
        <v>2057</v>
      </c>
      <c r="BW2006" s="243">
        <v>37165</v>
      </c>
      <c r="BX2006" s="243">
        <v>37288</v>
      </c>
      <c r="BY2006" s="48" t="s">
        <v>451</v>
      </c>
      <c r="BZ2006" s="152">
        <v>4.45</v>
      </c>
      <c r="CA2006" s="38" t="s">
        <v>1396</v>
      </c>
      <c r="CD2006" s="38" t="s">
        <v>1397</v>
      </c>
      <c r="CY2006" s="39" t="s">
        <v>451</v>
      </c>
      <c r="CZ2006" s="152">
        <v>240</v>
      </c>
      <c r="DA2006" s="38" t="s">
        <v>2046</v>
      </c>
      <c r="DD2006" s="39" t="s">
        <v>1397</v>
      </c>
      <c r="DR2006" s="38"/>
    </row>
    <row r="2007" spans="1:122" s="39" customFormat="1" hidden="1" x14ac:dyDescent="0.2">
      <c r="A2007" s="44" t="str">
        <f t="shared" si="843"/>
        <v>Wall</v>
      </c>
      <c r="B2007" s="44" t="str">
        <f t="shared" si="842"/>
        <v>Tetrachloroethylene</v>
      </c>
      <c r="C2007" s="38" t="s">
        <v>2587</v>
      </c>
      <c r="D2007" s="38" t="str">
        <f t="shared" si="852"/>
        <v>S</v>
      </c>
      <c r="E2007" s="44" t="s">
        <v>372</v>
      </c>
      <c r="F2007" s="155" t="str">
        <f t="shared" si="845"/>
        <v>W4</v>
      </c>
      <c r="G2007" s="44" t="str">
        <f t="shared" si="844"/>
        <v>Residential</v>
      </c>
      <c r="H2007" s="44" t="str">
        <f t="shared" si="826"/>
        <v>Basement</v>
      </c>
      <c r="I2007" s="38" t="str">
        <f t="shared" si="847"/>
        <v>Y</v>
      </c>
      <c r="J2007" s="38" t="str">
        <f t="shared" si="848"/>
        <v>Y</v>
      </c>
      <c r="K2007" s="38" t="str">
        <f t="shared" si="846"/>
        <v>Y</v>
      </c>
      <c r="L2007" s="44"/>
      <c r="M2007" s="38"/>
      <c r="N2007" s="38"/>
      <c r="O2007" s="38"/>
      <c r="P2007" s="44"/>
      <c r="Q2007" s="44"/>
      <c r="R2007" s="44"/>
      <c r="S2007" s="44"/>
      <c r="T2007" s="44"/>
      <c r="U2007" s="44"/>
      <c r="V2007" s="44"/>
      <c r="W2007" s="44"/>
      <c r="X2007" s="44"/>
      <c r="Y2007" s="38" t="str">
        <f t="shared" si="827"/>
        <v>Y</v>
      </c>
      <c r="Z2007" s="38" t="str">
        <f t="shared" si="828"/>
        <v>Y</v>
      </c>
      <c r="AA2007" s="38" t="str">
        <f t="shared" si="853"/>
        <v>Y</v>
      </c>
      <c r="AC2007" s="59"/>
      <c r="AD2007" s="204"/>
      <c r="AE2007" s="38"/>
      <c r="AF2007" s="38"/>
      <c r="AG2007" s="125">
        <f t="shared" si="849"/>
        <v>85</v>
      </c>
      <c r="AH2007" s="39">
        <v>14</v>
      </c>
      <c r="AI2007" s="123">
        <f t="shared" si="850"/>
        <v>35787.374999935557</v>
      </c>
      <c r="AM2007" s="40">
        <f t="shared" si="830"/>
        <v>4.54</v>
      </c>
      <c r="AN2007" s="39">
        <f t="shared" si="829"/>
        <v>3.8</v>
      </c>
      <c r="AO2007" s="204">
        <f t="shared" si="851"/>
        <v>1.2686038023208395E-4</v>
      </c>
      <c r="AP2007" s="204"/>
      <c r="AQ2007" s="59"/>
      <c r="AR2007" s="59"/>
      <c r="AS2007" s="115">
        <f t="shared" si="831"/>
        <v>1</v>
      </c>
      <c r="AT2007" s="115">
        <f t="shared" si="832"/>
        <v>0</v>
      </c>
      <c r="AU2007" s="115"/>
      <c r="AV2007" s="115"/>
      <c r="AY2007" s="115"/>
      <c r="AZ2007" s="115"/>
      <c r="BB2007" s="38" t="s">
        <v>1019</v>
      </c>
      <c r="BC2007" s="38" t="s">
        <v>1385</v>
      </c>
      <c r="BD2007" s="38" t="s">
        <v>225</v>
      </c>
      <c r="BE2007" s="37" t="s">
        <v>658</v>
      </c>
      <c r="BF2007" s="38"/>
      <c r="BH2007" s="38" t="s">
        <v>985</v>
      </c>
      <c r="BJ2007" s="38" t="s">
        <v>533</v>
      </c>
      <c r="BK2007" s="38" t="s">
        <v>573</v>
      </c>
      <c r="BL2007" s="38">
        <v>3.2</v>
      </c>
      <c r="BM2007" s="38" t="s">
        <v>1390</v>
      </c>
      <c r="BN2007" s="38">
        <v>5.2</v>
      </c>
      <c r="BO2007" s="39" t="s">
        <v>1390</v>
      </c>
      <c r="BS2007" s="38" t="s">
        <v>2057</v>
      </c>
      <c r="BW2007" s="243">
        <v>37165</v>
      </c>
      <c r="BX2007" s="243">
        <v>37288</v>
      </c>
      <c r="BY2007" s="48" t="s">
        <v>451</v>
      </c>
      <c r="BZ2007" s="152">
        <v>4.54</v>
      </c>
      <c r="CA2007" s="38" t="s">
        <v>1396</v>
      </c>
      <c r="CD2007" s="38" t="s">
        <v>1397</v>
      </c>
      <c r="CY2007" s="39" t="s">
        <v>451</v>
      </c>
      <c r="CZ2007" s="152">
        <v>85</v>
      </c>
      <c r="DA2007" s="38" t="s">
        <v>2046</v>
      </c>
      <c r="DD2007" s="39" t="s">
        <v>1397</v>
      </c>
      <c r="DR2007" s="38"/>
    </row>
    <row r="2008" spans="1:122" s="39" customFormat="1" hidden="1" x14ac:dyDescent="0.2">
      <c r="A2008" s="44" t="str">
        <f t="shared" si="843"/>
        <v>Wall</v>
      </c>
      <c r="B2008" s="44" t="str">
        <f t="shared" si="842"/>
        <v>Tetrachloroethylene</v>
      </c>
      <c r="C2008" s="38" t="s">
        <v>2587</v>
      </c>
      <c r="D2008" s="38" t="str">
        <f t="shared" si="852"/>
        <v>S</v>
      </c>
      <c r="E2008" s="44" t="s">
        <v>372</v>
      </c>
      <c r="F2008" s="155" t="str">
        <f t="shared" si="845"/>
        <v>W40</v>
      </c>
      <c r="G2008" s="44" t="str">
        <f t="shared" si="844"/>
        <v>Residential</v>
      </c>
      <c r="H2008" s="44" t="str">
        <f t="shared" si="826"/>
        <v>Basement</v>
      </c>
      <c r="I2008" s="38" t="str">
        <f t="shared" si="847"/>
        <v>Y</v>
      </c>
      <c r="J2008" s="38" t="str">
        <f t="shared" si="848"/>
        <v>Y</v>
      </c>
      <c r="K2008" s="38" t="str">
        <f t="shared" si="846"/>
        <v>Y</v>
      </c>
      <c r="L2008" s="44"/>
      <c r="M2008" s="38"/>
      <c r="N2008" s="38"/>
      <c r="O2008" s="38"/>
      <c r="P2008" s="44"/>
      <c r="Q2008" s="44"/>
      <c r="R2008" s="44"/>
      <c r="S2008" s="44"/>
      <c r="T2008" s="44"/>
      <c r="U2008" s="44"/>
      <c r="V2008" s="44"/>
      <c r="W2008" s="44"/>
      <c r="X2008" s="44"/>
      <c r="Y2008" s="38" t="str">
        <f t="shared" si="827"/>
        <v>Y</v>
      </c>
      <c r="Z2008" s="38" t="str">
        <f t="shared" si="828"/>
        <v>n</v>
      </c>
      <c r="AA2008" s="38" t="str">
        <f t="shared" si="853"/>
        <v>Y</v>
      </c>
      <c r="AC2008" s="59"/>
      <c r="AD2008" s="204"/>
      <c r="AE2008" s="38"/>
      <c r="AF2008" s="38"/>
      <c r="AG2008" s="125">
        <f t="shared" si="849"/>
        <v>120</v>
      </c>
      <c r="AH2008" s="39">
        <v>14</v>
      </c>
      <c r="AI2008" s="123">
        <f t="shared" si="850"/>
        <v>50523.35294108549</v>
      </c>
      <c r="AM2008" s="40">
        <f t="shared" si="830"/>
        <v>1.69</v>
      </c>
      <c r="AN2008" s="39">
        <f t="shared" si="829"/>
        <v>3.8</v>
      </c>
      <c r="AO2008" s="204">
        <f t="shared" si="851"/>
        <v>3.3449878157743867E-5</v>
      </c>
      <c r="AP2008" s="204"/>
      <c r="AQ2008" s="59"/>
      <c r="AR2008" s="59"/>
      <c r="AS2008" s="115">
        <f t="shared" si="831"/>
        <v>1</v>
      </c>
      <c r="AT2008" s="115">
        <f t="shared" si="832"/>
        <v>0</v>
      </c>
      <c r="AU2008" s="115"/>
      <c r="AV2008" s="115"/>
      <c r="AY2008" s="115"/>
      <c r="AZ2008" s="115"/>
      <c r="BB2008" s="38" t="s">
        <v>1019</v>
      </c>
      <c r="BC2008" s="38" t="s">
        <v>1385</v>
      </c>
      <c r="BD2008" s="38" t="s">
        <v>225</v>
      </c>
      <c r="BE2008" s="37" t="s">
        <v>658</v>
      </c>
      <c r="BF2008" s="38"/>
      <c r="BH2008" s="38" t="s">
        <v>1555</v>
      </c>
      <c r="BJ2008" s="38" t="s">
        <v>533</v>
      </c>
      <c r="BK2008" s="38" t="s">
        <v>573</v>
      </c>
      <c r="BL2008" s="38">
        <v>3.2</v>
      </c>
      <c r="BM2008" s="38" t="s">
        <v>1390</v>
      </c>
      <c r="BN2008" s="38">
        <v>5.2</v>
      </c>
      <c r="BO2008" s="39" t="s">
        <v>1390</v>
      </c>
      <c r="BS2008" s="38" t="s">
        <v>2057</v>
      </c>
      <c r="BW2008" s="243">
        <v>37165</v>
      </c>
      <c r="BX2008" s="243">
        <v>37288</v>
      </c>
      <c r="BY2008" s="48" t="s">
        <v>451</v>
      </c>
      <c r="BZ2008" s="152">
        <v>1.69</v>
      </c>
      <c r="CA2008" s="38" t="s">
        <v>1396</v>
      </c>
      <c r="CD2008" s="38" t="s">
        <v>1397</v>
      </c>
      <c r="CY2008" s="39" t="s">
        <v>451</v>
      </c>
      <c r="CZ2008" s="152">
        <v>120</v>
      </c>
      <c r="DA2008" s="38" t="s">
        <v>2046</v>
      </c>
      <c r="DD2008" s="39" t="s">
        <v>1397</v>
      </c>
      <c r="DR2008" s="38"/>
    </row>
    <row r="2009" spans="1:122" s="39" customFormat="1" hidden="1" x14ac:dyDescent="0.2">
      <c r="A2009" s="44" t="str">
        <f t="shared" si="843"/>
        <v>Wall</v>
      </c>
      <c r="B2009" s="44" t="str">
        <f t="shared" si="842"/>
        <v>Tetrachloroethylene</v>
      </c>
      <c r="C2009" s="38" t="s">
        <v>2587</v>
      </c>
      <c r="D2009" s="38" t="str">
        <f t="shared" si="852"/>
        <v>S</v>
      </c>
      <c r="E2009" s="44" t="s">
        <v>372</v>
      </c>
      <c r="F2009" s="155" t="str">
        <f t="shared" si="845"/>
        <v>W41</v>
      </c>
      <c r="G2009" s="44" t="str">
        <f t="shared" si="844"/>
        <v>Residential</v>
      </c>
      <c r="H2009" s="44" t="str">
        <f t="shared" si="826"/>
        <v>Basement</v>
      </c>
      <c r="I2009" s="38" t="str">
        <f t="shared" si="847"/>
        <v>Y</v>
      </c>
      <c r="J2009" s="38" t="str">
        <f t="shared" si="848"/>
        <v>Y</v>
      </c>
      <c r="K2009" s="38" t="str">
        <f t="shared" si="846"/>
        <v>Y</v>
      </c>
      <c r="L2009" s="44"/>
      <c r="M2009" s="38"/>
      <c r="N2009" s="38"/>
      <c r="O2009" s="38"/>
      <c r="P2009" s="44"/>
      <c r="Q2009" s="44"/>
      <c r="R2009" s="44"/>
      <c r="S2009" s="44"/>
      <c r="T2009" s="44"/>
      <c r="U2009" s="44"/>
      <c r="V2009" s="44"/>
      <c r="W2009" s="44"/>
      <c r="X2009" s="44"/>
      <c r="Y2009" s="38" t="str">
        <f t="shared" si="827"/>
        <v>Y</v>
      </c>
      <c r="Z2009" s="38" t="str">
        <f t="shared" si="828"/>
        <v>n</v>
      </c>
      <c r="AA2009" s="38" t="str">
        <f t="shared" si="853"/>
        <v>Y</v>
      </c>
      <c r="AC2009" s="59"/>
      <c r="AD2009" s="204"/>
      <c r="AE2009" s="38"/>
      <c r="AF2009" s="38"/>
      <c r="AG2009" s="125">
        <f t="shared" si="849"/>
        <v>195</v>
      </c>
      <c r="AH2009" s="39">
        <v>14</v>
      </c>
      <c r="AI2009" s="123">
        <f t="shared" si="850"/>
        <v>82100.448529263929</v>
      </c>
      <c r="AM2009" s="40">
        <f t="shared" si="830"/>
        <v>1.69</v>
      </c>
      <c r="AN2009" s="39">
        <f t="shared" si="829"/>
        <v>3.8</v>
      </c>
      <c r="AO2009" s="204">
        <f t="shared" si="851"/>
        <v>2.0584540404765457E-5</v>
      </c>
      <c r="AP2009" s="204"/>
      <c r="AQ2009" s="59"/>
      <c r="AR2009" s="59"/>
      <c r="AS2009" s="115">
        <f t="shared" si="831"/>
        <v>1</v>
      </c>
      <c r="AT2009" s="115">
        <f t="shared" si="832"/>
        <v>0</v>
      </c>
      <c r="AU2009" s="115"/>
      <c r="AV2009" s="115"/>
      <c r="AY2009" s="115"/>
      <c r="AZ2009" s="115"/>
      <c r="BB2009" s="38" t="s">
        <v>1019</v>
      </c>
      <c r="BC2009" s="38" t="s">
        <v>1385</v>
      </c>
      <c r="BD2009" s="38" t="s">
        <v>225</v>
      </c>
      <c r="BE2009" s="37" t="s">
        <v>658</v>
      </c>
      <c r="BF2009" s="38"/>
      <c r="BH2009" s="38" t="s">
        <v>1556</v>
      </c>
      <c r="BJ2009" s="38" t="s">
        <v>533</v>
      </c>
      <c r="BK2009" s="38" t="s">
        <v>573</v>
      </c>
      <c r="BL2009" s="38">
        <v>3.2</v>
      </c>
      <c r="BM2009" s="38" t="s">
        <v>1390</v>
      </c>
      <c r="BN2009" s="38">
        <v>5.2</v>
      </c>
      <c r="BO2009" s="39" t="s">
        <v>1390</v>
      </c>
      <c r="BS2009" s="38" t="s">
        <v>2057</v>
      </c>
      <c r="BW2009" s="243">
        <v>37165</v>
      </c>
      <c r="BX2009" s="243">
        <v>37288</v>
      </c>
      <c r="BY2009" s="48" t="s">
        <v>451</v>
      </c>
      <c r="BZ2009" s="152">
        <v>1.69</v>
      </c>
      <c r="CA2009" s="38" t="s">
        <v>1396</v>
      </c>
      <c r="CD2009" s="38" t="s">
        <v>1397</v>
      </c>
      <c r="CY2009" s="39" t="s">
        <v>451</v>
      </c>
      <c r="CZ2009" s="152">
        <v>195</v>
      </c>
      <c r="DA2009" s="38" t="s">
        <v>2046</v>
      </c>
      <c r="DD2009" s="39" t="s">
        <v>1397</v>
      </c>
      <c r="DR2009" s="38"/>
    </row>
    <row r="2010" spans="1:122" s="39" customFormat="1" hidden="1" x14ac:dyDescent="0.2">
      <c r="A2010" s="44" t="str">
        <f t="shared" si="843"/>
        <v>Wall</v>
      </c>
      <c r="B2010" s="44" t="str">
        <f t="shared" si="842"/>
        <v>Tetrachloroethylene</v>
      </c>
      <c r="C2010" s="38" t="s">
        <v>2587</v>
      </c>
      <c r="D2010" s="38" t="str">
        <f t="shared" si="852"/>
        <v>S</v>
      </c>
      <c r="E2010" s="44" t="s">
        <v>372</v>
      </c>
      <c r="F2010" s="155" t="str">
        <f t="shared" si="845"/>
        <v>W42</v>
      </c>
      <c r="G2010" s="44" t="str">
        <f t="shared" si="844"/>
        <v>Residential</v>
      </c>
      <c r="H2010" s="44" t="str">
        <f t="shared" si="826"/>
        <v>Basement</v>
      </c>
      <c r="I2010" s="38" t="str">
        <f t="shared" si="847"/>
        <v>Y</v>
      </c>
      <c r="J2010" s="38" t="str">
        <f t="shared" si="848"/>
        <v>Y</v>
      </c>
      <c r="K2010" s="38" t="str">
        <f t="shared" si="846"/>
        <v>Y</v>
      </c>
      <c r="L2010" s="44"/>
      <c r="M2010" s="38"/>
      <c r="N2010" s="38"/>
      <c r="O2010" s="38"/>
      <c r="P2010" s="44"/>
      <c r="Q2010" s="44"/>
      <c r="R2010" s="44"/>
      <c r="S2010" s="44"/>
      <c r="T2010" s="44"/>
      <c r="U2010" s="44"/>
      <c r="V2010" s="44"/>
      <c r="W2010" s="44"/>
      <c r="X2010" s="44"/>
      <c r="Y2010" s="38" t="str">
        <f t="shared" si="827"/>
        <v>Y</v>
      </c>
      <c r="Z2010" s="38" t="str">
        <f t="shared" si="828"/>
        <v>n</v>
      </c>
      <c r="AA2010" s="38" t="str">
        <f t="shared" si="853"/>
        <v>Y</v>
      </c>
      <c r="AC2010" s="59"/>
      <c r="AD2010" s="204"/>
      <c r="AE2010" s="38"/>
      <c r="AF2010" s="38"/>
      <c r="AG2010" s="125">
        <f t="shared" si="849"/>
        <v>95</v>
      </c>
      <c r="AH2010" s="39">
        <v>14</v>
      </c>
      <c r="AI2010" s="123">
        <f t="shared" si="850"/>
        <v>39997.654411692682</v>
      </c>
      <c r="AM2010" s="40">
        <f t="shared" si="830"/>
        <v>5.3999999999999999E-2</v>
      </c>
      <c r="AN2010" s="39">
        <f t="shared" si="829"/>
        <v>3.8</v>
      </c>
      <c r="AO2010" s="204">
        <f t="shared" si="851"/>
        <v>1.350079168247775E-6</v>
      </c>
      <c r="AP2010" s="204"/>
      <c r="AQ2010" s="59"/>
      <c r="AR2010" s="59"/>
      <c r="AS2010" s="115">
        <f t="shared" si="831"/>
        <v>1</v>
      </c>
      <c r="AT2010" s="115">
        <f t="shared" si="832"/>
        <v>0</v>
      </c>
      <c r="AU2010" s="115"/>
      <c r="AV2010" s="115"/>
      <c r="AY2010" s="115"/>
      <c r="AZ2010" s="115"/>
      <c r="BB2010" s="38" t="s">
        <v>1019</v>
      </c>
      <c r="BC2010" s="38" t="s">
        <v>1385</v>
      </c>
      <c r="BD2010" s="38" t="s">
        <v>225</v>
      </c>
      <c r="BE2010" s="37" t="s">
        <v>658</v>
      </c>
      <c r="BF2010" s="38"/>
      <c r="BH2010" s="38" t="s">
        <v>1557</v>
      </c>
      <c r="BJ2010" s="38" t="s">
        <v>533</v>
      </c>
      <c r="BK2010" s="38" t="s">
        <v>573</v>
      </c>
      <c r="BL2010" s="38">
        <v>3.2</v>
      </c>
      <c r="BM2010" s="38" t="s">
        <v>1390</v>
      </c>
      <c r="BN2010" s="38">
        <v>5.2</v>
      </c>
      <c r="BO2010" s="39" t="s">
        <v>1390</v>
      </c>
      <c r="BS2010" s="38" t="s">
        <v>2057</v>
      </c>
      <c r="BW2010" s="243">
        <v>37165</v>
      </c>
      <c r="BX2010" s="243">
        <v>37288</v>
      </c>
      <c r="BY2010" s="48" t="s">
        <v>451</v>
      </c>
      <c r="BZ2010" s="152">
        <v>5.3999999999999999E-2</v>
      </c>
      <c r="CA2010" s="38" t="s">
        <v>1396</v>
      </c>
      <c r="CD2010" s="38" t="s">
        <v>1397</v>
      </c>
      <c r="CY2010" s="39" t="s">
        <v>451</v>
      </c>
      <c r="CZ2010" s="152">
        <v>95</v>
      </c>
      <c r="DA2010" s="38" t="s">
        <v>2046</v>
      </c>
      <c r="DD2010" s="39" t="s">
        <v>1397</v>
      </c>
      <c r="DR2010" s="38"/>
    </row>
    <row r="2011" spans="1:122" s="39" customFormat="1" hidden="1" x14ac:dyDescent="0.2">
      <c r="A2011" s="44" t="str">
        <f t="shared" si="843"/>
        <v>Wall</v>
      </c>
      <c r="B2011" s="44" t="str">
        <f t="shared" si="842"/>
        <v>Tetrachloroethylene</v>
      </c>
      <c r="C2011" s="38" t="s">
        <v>2587</v>
      </c>
      <c r="D2011" s="38" t="str">
        <f t="shared" si="852"/>
        <v>S</v>
      </c>
      <c r="E2011" s="44" t="s">
        <v>372</v>
      </c>
      <c r="F2011" s="155" t="str">
        <f t="shared" si="845"/>
        <v>W43</v>
      </c>
      <c r="G2011" s="44" t="str">
        <f t="shared" si="844"/>
        <v>Residential</v>
      </c>
      <c r="H2011" s="44" t="str">
        <f t="shared" si="826"/>
        <v>Basement</v>
      </c>
      <c r="I2011" s="38" t="str">
        <f t="shared" si="847"/>
        <v>Y</v>
      </c>
      <c r="J2011" s="38" t="str">
        <f t="shared" si="848"/>
        <v>Y</v>
      </c>
      <c r="K2011" s="38" t="str">
        <f t="shared" si="846"/>
        <v>Y</v>
      </c>
      <c r="L2011" s="44"/>
      <c r="M2011" s="38"/>
      <c r="N2011" s="38"/>
      <c r="O2011" s="38"/>
      <c r="P2011" s="44"/>
      <c r="Q2011" s="44"/>
      <c r="R2011" s="44"/>
      <c r="S2011" s="44"/>
      <c r="T2011" s="44"/>
      <c r="U2011" s="44"/>
      <c r="V2011" s="44"/>
      <c r="W2011" s="44"/>
      <c r="X2011" s="44"/>
      <c r="Y2011" s="38" t="str">
        <f t="shared" si="827"/>
        <v>Y</v>
      </c>
      <c r="Z2011" s="38" t="str">
        <f t="shared" si="828"/>
        <v>n</v>
      </c>
      <c r="AA2011" s="38" t="str">
        <f t="shared" si="853"/>
        <v>Y</v>
      </c>
      <c r="AC2011" s="59"/>
      <c r="AD2011" s="204"/>
      <c r="AE2011" s="38"/>
      <c r="AF2011" s="38"/>
      <c r="AG2011" s="125">
        <f t="shared" si="849"/>
        <v>160</v>
      </c>
      <c r="AH2011" s="39">
        <v>14</v>
      </c>
      <c r="AI2011" s="123">
        <f t="shared" si="850"/>
        <v>67364.470588113996</v>
      </c>
      <c r="AM2011" s="40">
        <f t="shared" si="830"/>
        <v>3.25</v>
      </c>
      <c r="AN2011" s="39">
        <f t="shared" si="829"/>
        <v>3.8</v>
      </c>
      <c r="AO2011" s="204">
        <f t="shared" si="851"/>
        <v>4.8245016573669035E-5</v>
      </c>
      <c r="AP2011" s="204"/>
      <c r="AQ2011" s="59"/>
      <c r="AR2011" s="59"/>
      <c r="AS2011" s="115">
        <f t="shared" si="831"/>
        <v>1</v>
      </c>
      <c r="AT2011" s="115">
        <f t="shared" si="832"/>
        <v>0</v>
      </c>
      <c r="AU2011" s="115"/>
      <c r="AV2011" s="115"/>
      <c r="AY2011" s="115"/>
      <c r="AZ2011" s="115"/>
      <c r="BB2011" s="38" t="s">
        <v>1019</v>
      </c>
      <c r="BC2011" s="38" t="s">
        <v>1385</v>
      </c>
      <c r="BD2011" s="38" t="s">
        <v>225</v>
      </c>
      <c r="BE2011" s="37" t="s">
        <v>658</v>
      </c>
      <c r="BF2011" s="38"/>
      <c r="BH2011" s="38" t="s">
        <v>1558</v>
      </c>
      <c r="BJ2011" s="38" t="s">
        <v>533</v>
      </c>
      <c r="BK2011" s="38" t="s">
        <v>573</v>
      </c>
      <c r="BL2011" s="38">
        <v>3.2</v>
      </c>
      <c r="BM2011" s="38" t="s">
        <v>1390</v>
      </c>
      <c r="BN2011" s="38">
        <v>5.2</v>
      </c>
      <c r="BO2011" s="39" t="s">
        <v>1390</v>
      </c>
      <c r="BS2011" s="38" t="s">
        <v>2057</v>
      </c>
      <c r="BW2011" s="243">
        <v>37165</v>
      </c>
      <c r="BX2011" s="243">
        <v>37288</v>
      </c>
      <c r="BY2011" s="48" t="s">
        <v>451</v>
      </c>
      <c r="BZ2011" s="154">
        <v>3.25</v>
      </c>
      <c r="CA2011" s="38" t="s">
        <v>1396</v>
      </c>
      <c r="CD2011" s="38" t="s">
        <v>1397</v>
      </c>
      <c r="CY2011" s="39" t="s">
        <v>451</v>
      </c>
      <c r="CZ2011" s="152">
        <v>160</v>
      </c>
      <c r="DA2011" s="38" t="s">
        <v>2046</v>
      </c>
      <c r="DD2011" s="39" t="s">
        <v>1397</v>
      </c>
      <c r="DR2011" s="38"/>
    </row>
    <row r="2012" spans="1:122" s="39" customFormat="1" hidden="1" x14ac:dyDescent="0.2">
      <c r="A2012" s="44" t="str">
        <f t="shared" si="843"/>
        <v>Wall</v>
      </c>
      <c r="B2012" s="44" t="str">
        <f t="shared" si="842"/>
        <v>Tetrachloroethylene</v>
      </c>
      <c r="C2012" s="38" t="s">
        <v>2587</v>
      </c>
      <c r="D2012" s="38" t="str">
        <f t="shared" si="852"/>
        <v>S</v>
      </c>
      <c r="E2012" s="44" t="s">
        <v>372</v>
      </c>
      <c r="F2012" s="155" t="str">
        <f t="shared" si="845"/>
        <v>W5</v>
      </c>
      <c r="G2012" s="44" t="str">
        <f t="shared" si="844"/>
        <v>Residential</v>
      </c>
      <c r="H2012" s="44" t="str">
        <f t="shared" si="826"/>
        <v>Basement</v>
      </c>
      <c r="I2012" s="38" t="str">
        <f t="shared" si="847"/>
        <v>Y</v>
      </c>
      <c r="J2012" s="38" t="str">
        <f t="shared" si="848"/>
        <v>Y</v>
      </c>
      <c r="K2012" s="38" t="str">
        <f t="shared" si="846"/>
        <v>Y</v>
      </c>
      <c r="L2012" s="44"/>
      <c r="M2012" s="38"/>
      <c r="N2012" s="38"/>
      <c r="O2012" s="38"/>
      <c r="P2012" s="44"/>
      <c r="Q2012" s="44"/>
      <c r="R2012" s="44"/>
      <c r="S2012" s="44"/>
      <c r="T2012" s="44"/>
      <c r="U2012" s="44"/>
      <c r="V2012" s="44"/>
      <c r="W2012" s="44"/>
      <c r="X2012" s="44"/>
      <c r="Y2012" s="38" t="str">
        <f t="shared" si="827"/>
        <v>Y</v>
      </c>
      <c r="Z2012" s="38" t="str">
        <f t="shared" si="828"/>
        <v>n</v>
      </c>
      <c r="AA2012" s="38" t="str">
        <f t="shared" si="853"/>
        <v>Y</v>
      </c>
      <c r="AC2012" s="59"/>
      <c r="AD2012" s="204"/>
      <c r="AE2012" s="38"/>
      <c r="AF2012" s="38"/>
      <c r="AG2012" s="125">
        <f t="shared" si="849"/>
        <v>100</v>
      </c>
      <c r="AH2012" s="39">
        <v>14</v>
      </c>
      <c r="AI2012" s="123">
        <f t="shared" si="850"/>
        <v>42102.79411757124</v>
      </c>
      <c r="AM2012" s="40">
        <f t="shared" si="830"/>
        <v>1.69</v>
      </c>
      <c r="AN2012" s="39">
        <f t="shared" si="829"/>
        <v>3.8</v>
      </c>
      <c r="AO2012" s="204">
        <f t="shared" si="851"/>
        <v>4.0139853789292646E-5</v>
      </c>
      <c r="AP2012" s="204"/>
      <c r="AQ2012" s="59"/>
      <c r="AR2012" s="59"/>
      <c r="AS2012" s="115">
        <f t="shared" si="831"/>
        <v>1</v>
      </c>
      <c r="AT2012" s="115">
        <f t="shared" si="832"/>
        <v>0</v>
      </c>
      <c r="AU2012" s="115"/>
      <c r="AV2012" s="115"/>
      <c r="AY2012" s="115"/>
      <c r="AZ2012" s="115"/>
      <c r="BB2012" s="38" t="s">
        <v>1019</v>
      </c>
      <c r="BC2012" s="38" t="s">
        <v>1385</v>
      </c>
      <c r="BD2012" s="38" t="s">
        <v>225</v>
      </c>
      <c r="BE2012" s="37" t="s">
        <v>658</v>
      </c>
      <c r="BF2012" s="38"/>
      <c r="BH2012" s="38" t="s">
        <v>986</v>
      </c>
      <c r="BJ2012" s="38" t="s">
        <v>533</v>
      </c>
      <c r="BK2012" s="38" t="s">
        <v>573</v>
      </c>
      <c r="BL2012" s="38">
        <v>3.2</v>
      </c>
      <c r="BM2012" s="38" t="s">
        <v>1390</v>
      </c>
      <c r="BN2012" s="38">
        <v>5.2</v>
      </c>
      <c r="BO2012" s="39" t="s">
        <v>1390</v>
      </c>
      <c r="BS2012" s="38" t="s">
        <v>2057</v>
      </c>
      <c r="BW2012" s="243">
        <v>37165</v>
      </c>
      <c r="BX2012" s="243">
        <v>37288</v>
      </c>
      <c r="BY2012" s="48" t="s">
        <v>451</v>
      </c>
      <c r="BZ2012" s="153">
        <f>3.38/2</f>
        <v>1.69</v>
      </c>
      <c r="CA2012" s="38" t="s">
        <v>1396</v>
      </c>
      <c r="CD2012" s="38" t="s">
        <v>1397</v>
      </c>
      <c r="CY2012" s="39" t="s">
        <v>451</v>
      </c>
      <c r="CZ2012" s="152">
        <v>100</v>
      </c>
      <c r="DA2012" s="38" t="s">
        <v>2046</v>
      </c>
      <c r="DD2012" s="39" t="s">
        <v>1397</v>
      </c>
      <c r="DR2012" s="38"/>
    </row>
    <row r="2013" spans="1:122" s="39" customFormat="1" hidden="1" x14ac:dyDescent="0.2">
      <c r="A2013" s="44" t="str">
        <f t="shared" si="843"/>
        <v>Wall</v>
      </c>
      <c r="B2013" s="44" t="str">
        <f t="shared" si="842"/>
        <v>Tetrachloroethylene</v>
      </c>
      <c r="C2013" s="38" t="s">
        <v>2587</v>
      </c>
      <c r="D2013" s="38" t="str">
        <f t="shared" si="852"/>
        <v>S</v>
      </c>
      <c r="E2013" s="44" t="s">
        <v>372</v>
      </c>
      <c r="F2013" s="155" t="str">
        <f t="shared" si="845"/>
        <v>W6</v>
      </c>
      <c r="G2013" s="44" t="str">
        <f t="shared" si="844"/>
        <v>Residential</v>
      </c>
      <c r="H2013" s="44" t="str">
        <f t="shared" si="826"/>
        <v>Basement</v>
      </c>
      <c r="I2013" s="38" t="str">
        <f t="shared" si="847"/>
        <v>Y</v>
      </c>
      <c r="J2013" s="38" t="str">
        <f t="shared" si="848"/>
        <v>Y</v>
      </c>
      <c r="K2013" s="38" t="str">
        <f t="shared" si="846"/>
        <v>Y</v>
      </c>
      <c r="L2013" s="44"/>
      <c r="M2013" s="38"/>
      <c r="N2013" s="38"/>
      <c r="O2013" s="38"/>
      <c r="P2013" s="44"/>
      <c r="Q2013" s="44"/>
      <c r="R2013" s="44"/>
      <c r="S2013" s="44"/>
      <c r="T2013" s="44"/>
      <c r="U2013" s="44"/>
      <c r="V2013" s="44"/>
      <c r="W2013" s="44"/>
      <c r="X2013" s="44"/>
      <c r="Y2013" s="38" t="str">
        <f t="shared" si="827"/>
        <v>Y</v>
      </c>
      <c r="Z2013" s="38" t="str">
        <f t="shared" si="828"/>
        <v>n</v>
      </c>
      <c r="AA2013" s="38" t="str">
        <f t="shared" si="853"/>
        <v>Y</v>
      </c>
      <c r="AC2013" s="59"/>
      <c r="AD2013" s="204"/>
      <c r="AE2013" s="38"/>
      <c r="AF2013" s="38"/>
      <c r="AG2013" s="125">
        <f t="shared" si="849"/>
        <v>190</v>
      </c>
      <c r="AH2013" s="39">
        <v>14</v>
      </c>
      <c r="AI2013" s="123">
        <f t="shared" si="850"/>
        <v>79995.308823385363</v>
      </c>
      <c r="AM2013" s="40">
        <f t="shared" si="830"/>
        <v>1.69</v>
      </c>
      <c r="AN2013" s="39">
        <f t="shared" si="829"/>
        <v>3.8</v>
      </c>
      <c r="AO2013" s="204">
        <f t="shared" si="851"/>
        <v>2.1126238836469811E-5</v>
      </c>
      <c r="AP2013" s="204"/>
      <c r="AQ2013" s="59"/>
      <c r="AR2013" s="59"/>
      <c r="AS2013" s="115">
        <f t="shared" si="831"/>
        <v>1</v>
      </c>
      <c r="AT2013" s="115">
        <f t="shared" si="832"/>
        <v>0</v>
      </c>
      <c r="AU2013" s="115"/>
      <c r="AV2013" s="115"/>
      <c r="AY2013" s="115"/>
      <c r="AZ2013" s="115"/>
      <c r="BB2013" s="38" t="s">
        <v>1019</v>
      </c>
      <c r="BC2013" s="38" t="s">
        <v>1385</v>
      </c>
      <c r="BD2013" s="38" t="s">
        <v>225</v>
      </c>
      <c r="BE2013" s="37" t="s">
        <v>658</v>
      </c>
      <c r="BF2013" s="38"/>
      <c r="BH2013" s="38" t="s">
        <v>987</v>
      </c>
      <c r="BJ2013" s="38" t="s">
        <v>533</v>
      </c>
      <c r="BK2013" s="38" t="s">
        <v>573</v>
      </c>
      <c r="BL2013" s="38">
        <v>3.2</v>
      </c>
      <c r="BM2013" s="38" t="s">
        <v>1390</v>
      </c>
      <c r="BN2013" s="38">
        <v>5.2</v>
      </c>
      <c r="BO2013" s="39" t="s">
        <v>1390</v>
      </c>
      <c r="BS2013" s="38" t="s">
        <v>2057</v>
      </c>
      <c r="BW2013" s="243">
        <v>37165</v>
      </c>
      <c r="BX2013" s="243">
        <v>37288</v>
      </c>
      <c r="BY2013" s="48" t="s">
        <v>451</v>
      </c>
      <c r="BZ2013" s="153">
        <f>3.38/2</f>
        <v>1.69</v>
      </c>
      <c r="CA2013" s="38" t="s">
        <v>1396</v>
      </c>
      <c r="CD2013" s="38" t="s">
        <v>1397</v>
      </c>
      <c r="CY2013" s="39" t="s">
        <v>451</v>
      </c>
      <c r="CZ2013" s="152">
        <v>190</v>
      </c>
      <c r="DA2013" s="38" t="s">
        <v>2046</v>
      </c>
      <c r="DD2013" s="39" t="s">
        <v>1397</v>
      </c>
      <c r="DR2013" s="38"/>
    </row>
    <row r="2014" spans="1:122" s="39" customFormat="1" hidden="1" x14ac:dyDescent="0.2">
      <c r="A2014" s="44" t="str">
        <f t="shared" si="843"/>
        <v>Wall</v>
      </c>
      <c r="B2014" s="44" t="str">
        <f t="shared" si="842"/>
        <v>Tetrachloroethylene</v>
      </c>
      <c r="C2014" s="38" t="s">
        <v>2587</v>
      </c>
      <c r="D2014" s="38" t="str">
        <f t="shared" si="852"/>
        <v>S</v>
      </c>
      <c r="E2014" s="44" t="s">
        <v>372</v>
      </c>
      <c r="F2014" s="155" t="str">
        <f t="shared" si="845"/>
        <v>W7</v>
      </c>
      <c r="G2014" s="44" t="str">
        <f t="shared" si="844"/>
        <v>Residential</v>
      </c>
      <c r="H2014" s="44" t="str">
        <f t="shared" si="826"/>
        <v>Basement</v>
      </c>
      <c r="I2014" s="38" t="str">
        <f t="shared" si="847"/>
        <v>Y</v>
      </c>
      <c r="J2014" s="38" t="str">
        <f t="shared" si="848"/>
        <v>Y</v>
      </c>
      <c r="K2014" s="38" t="str">
        <f t="shared" si="846"/>
        <v>Y</v>
      </c>
      <c r="L2014" s="44"/>
      <c r="M2014" s="38"/>
      <c r="N2014" s="38"/>
      <c r="O2014" s="38"/>
      <c r="P2014" s="44"/>
      <c r="Q2014" s="44"/>
      <c r="R2014" s="44"/>
      <c r="S2014" s="44"/>
      <c r="T2014" s="44"/>
      <c r="U2014" s="44"/>
      <c r="V2014" s="44"/>
      <c r="W2014" s="44"/>
      <c r="X2014" s="44"/>
      <c r="Y2014" s="38" t="str">
        <f t="shared" si="827"/>
        <v>Y</v>
      </c>
      <c r="Z2014" s="38" t="str">
        <f t="shared" si="828"/>
        <v>Y</v>
      </c>
      <c r="AA2014" s="38" t="str">
        <f t="shared" si="853"/>
        <v>Y</v>
      </c>
      <c r="AC2014" s="59"/>
      <c r="AD2014" s="204"/>
      <c r="AE2014" s="38"/>
      <c r="AF2014" s="38"/>
      <c r="AG2014" s="125">
        <f t="shared" si="849"/>
        <v>220</v>
      </c>
      <c r="AH2014" s="39">
        <v>14</v>
      </c>
      <c r="AI2014" s="123">
        <f t="shared" si="850"/>
        <v>92626.14705865673</v>
      </c>
      <c r="AM2014" s="40">
        <f t="shared" si="830"/>
        <v>8.1199999999999992</v>
      </c>
      <c r="AN2014" s="39">
        <f t="shared" si="829"/>
        <v>3.8</v>
      </c>
      <c r="AO2014" s="204">
        <f t="shared" si="851"/>
        <v>8.7664231514001132E-5</v>
      </c>
      <c r="AP2014" s="204"/>
      <c r="AQ2014" s="59"/>
      <c r="AR2014" s="59"/>
      <c r="AS2014" s="115">
        <f t="shared" si="831"/>
        <v>1</v>
      </c>
      <c r="AT2014" s="115">
        <f t="shared" si="832"/>
        <v>0</v>
      </c>
      <c r="AU2014" s="115"/>
      <c r="AV2014" s="115"/>
      <c r="AY2014" s="115"/>
      <c r="AZ2014" s="115"/>
      <c r="BB2014" s="38" t="s">
        <v>1019</v>
      </c>
      <c r="BC2014" s="38" t="s">
        <v>1385</v>
      </c>
      <c r="BD2014" s="38" t="s">
        <v>225</v>
      </c>
      <c r="BE2014" s="37" t="s">
        <v>658</v>
      </c>
      <c r="BF2014" s="38"/>
      <c r="BH2014" s="38" t="s">
        <v>988</v>
      </c>
      <c r="BJ2014" s="38" t="s">
        <v>533</v>
      </c>
      <c r="BK2014" s="38" t="s">
        <v>573</v>
      </c>
      <c r="BL2014" s="38">
        <v>3.2</v>
      </c>
      <c r="BM2014" s="38" t="s">
        <v>1390</v>
      </c>
      <c r="BN2014" s="38">
        <v>5.2</v>
      </c>
      <c r="BO2014" s="39" t="s">
        <v>1390</v>
      </c>
      <c r="BS2014" s="38" t="s">
        <v>2057</v>
      </c>
      <c r="BW2014" s="243">
        <v>37165</v>
      </c>
      <c r="BX2014" s="243">
        <v>37288</v>
      </c>
      <c r="BY2014" s="48" t="s">
        <v>451</v>
      </c>
      <c r="BZ2014" s="154">
        <v>8.1199999999999992</v>
      </c>
      <c r="CA2014" s="38" t="s">
        <v>1396</v>
      </c>
      <c r="CD2014" s="38" t="s">
        <v>1397</v>
      </c>
      <c r="CY2014" s="39" t="s">
        <v>451</v>
      </c>
      <c r="CZ2014" s="152">
        <v>220</v>
      </c>
      <c r="DA2014" s="38" t="s">
        <v>2046</v>
      </c>
      <c r="DD2014" s="39" t="s">
        <v>1397</v>
      </c>
      <c r="DR2014" s="38"/>
    </row>
    <row r="2015" spans="1:122" s="39" customFormat="1" hidden="1" x14ac:dyDescent="0.2">
      <c r="A2015" s="44" t="str">
        <f t="shared" si="843"/>
        <v>Wall</v>
      </c>
      <c r="B2015" s="44" t="str">
        <f t="shared" si="842"/>
        <v>Tetrachloroethylene</v>
      </c>
      <c r="C2015" s="38" t="s">
        <v>2587</v>
      </c>
      <c r="D2015" s="38" t="str">
        <f t="shared" si="852"/>
        <v>S</v>
      </c>
      <c r="E2015" s="44" t="s">
        <v>372</v>
      </c>
      <c r="F2015" s="155" t="str">
        <f t="shared" si="845"/>
        <v>W8</v>
      </c>
      <c r="G2015" s="44" t="str">
        <f t="shared" si="844"/>
        <v>Residential</v>
      </c>
      <c r="H2015" s="44" t="str">
        <f t="shared" si="826"/>
        <v>Basement</v>
      </c>
      <c r="I2015" s="38" t="str">
        <f t="shared" si="847"/>
        <v>Y</v>
      </c>
      <c r="J2015" s="38" t="str">
        <f t="shared" si="848"/>
        <v>Y</v>
      </c>
      <c r="K2015" s="38" t="str">
        <f t="shared" si="846"/>
        <v>Y</v>
      </c>
      <c r="L2015" s="44"/>
      <c r="M2015" s="38"/>
      <c r="N2015" s="38"/>
      <c r="O2015" s="38"/>
      <c r="P2015" s="44"/>
      <c r="Q2015" s="44"/>
      <c r="R2015" s="44"/>
      <c r="S2015" s="44"/>
      <c r="T2015" s="44"/>
      <c r="U2015" s="44"/>
      <c r="V2015" s="44"/>
      <c r="W2015" s="44"/>
      <c r="X2015" s="44"/>
      <c r="Y2015" s="38" t="str">
        <f t="shared" si="827"/>
        <v>Y</v>
      </c>
      <c r="Z2015" s="38" t="str">
        <f t="shared" si="828"/>
        <v>Y</v>
      </c>
      <c r="AA2015" s="38" t="str">
        <f t="shared" si="853"/>
        <v>Y</v>
      </c>
      <c r="AC2015" s="59"/>
      <c r="AD2015" s="204"/>
      <c r="AE2015" s="38"/>
      <c r="AF2015" s="38"/>
      <c r="AG2015" s="125">
        <f t="shared" si="849"/>
        <v>370</v>
      </c>
      <c r="AH2015" s="39">
        <v>14</v>
      </c>
      <c r="AI2015" s="123">
        <f t="shared" si="850"/>
        <v>155780.33823501359</v>
      </c>
      <c r="AM2015" s="40">
        <f t="shared" si="830"/>
        <v>29.11</v>
      </c>
      <c r="AN2015" s="39">
        <f t="shared" si="829"/>
        <v>3.8</v>
      </c>
      <c r="AO2015" s="204">
        <f t="shared" si="851"/>
        <v>1.8686568747901949E-4</v>
      </c>
      <c r="AP2015" s="204"/>
      <c r="AQ2015" s="59"/>
      <c r="AR2015" s="59"/>
      <c r="AS2015" s="115">
        <f t="shared" si="831"/>
        <v>1</v>
      </c>
      <c r="AT2015" s="115">
        <f t="shared" si="832"/>
        <v>0</v>
      </c>
      <c r="AU2015" s="115"/>
      <c r="AV2015" s="115"/>
      <c r="AY2015" s="115"/>
      <c r="AZ2015" s="115"/>
      <c r="BB2015" s="38" t="s">
        <v>1019</v>
      </c>
      <c r="BC2015" s="38" t="s">
        <v>1385</v>
      </c>
      <c r="BD2015" s="38" t="s">
        <v>225</v>
      </c>
      <c r="BE2015" s="37" t="s">
        <v>658</v>
      </c>
      <c r="BF2015" s="38"/>
      <c r="BH2015" s="38" t="s">
        <v>989</v>
      </c>
      <c r="BJ2015" s="38" t="s">
        <v>533</v>
      </c>
      <c r="BK2015" s="38" t="s">
        <v>573</v>
      </c>
      <c r="BL2015" s="38">
        <v>3.2</v>
      </c>
      <c r="BM2015" s="38" t="s">
        <v>1390</v>
      </c>
      <c r="BN2015" s="38">
        <v>5.2</v>
      </c>
      <c r="BO2015" s="39" t="s">
        <v>1390</v>
      </c>
      <c r="BS2015" s="38" t="s">
        <v>2057</v>
      </c>
      <c r="BW2015" s="243">
        <v>37165</v>
      </c>
      <c r="BX2015" s="243">
        <v>37288</v>
      </c>
      <c r="BY2015" s="48" t="s">
        <v>451</v>
      </c>
      <c r="BZ2015" s="154">
        <v>29.11</v>
      </c>
      <c r="CA2015" s="38" t="s">
        <v>1396</v>
      </c>
      <c r="CD2015" s="38" t="s">
        <v>1397</v>
      </c>
      <c r="CY2015" s="39" t="s">
        <v>451</v>
      </c>
      <c r="CZ2015" s="152">
        <v>370</v>
      </c>
      <c r="DA2015" s="38" t="s">
        <v>2046</v>
      </c>
      <c r="DD2015" s="39" t="s">
        <v>1397</v>
      </c>
      <c r="DR2015" s="38"/>
    </row>
    <row r="2016" spans="1:122" s="39" customFormat="1" hidden="1" x14ac:dyDescent="0.2">
      <c r="A2016" s="44" t="str">
        <f t="shared" si="843"/>
        <v>Wall</v>
      </c>
      <c r="B2016" s="44" t="str">
        <f t="shared" si="842"/>
        <v>Tetrachloroethylene</v>
      </c>
      <c r="C2016" s="38" t="s">
        <v>2587</v>
      </c>
      <c r="D2016" s="38" t="str">
        <f t="shared" si="852"/>
        <v>S</v>
      </c>
      <c r="E2016" s="44" t="s">
        <v>372</v>
      </c>
      <c r="F2016" s="155" t="str">
        <f t="shared" si="845"/>
        <v>W9</v>
      </c>
      <c r="G2016" s="44" t="str">
        <f t="shared" si="844"/>
        <v>Residential</v>
      </c>
      <c r="H2016" s="44" t="str">
        <f t="shared" si="826"/>
        <v>Basement</v>
      </c>
      <c r="I2016" s="38" t="str">
        <f t="shared" si="847"/>
        <v>Y</v>
      </c>
      <c r="J2016" s="38" t="str">
        <f t="shared" si="848"/>
        <v>Y</v>
      </c>
      <c r="K2016" s="38" t="str">
        <f t="shared" si="846"/>
        <v>Y</v>
      </c>
      <c r="L2016" s="44"/>
      <c r="M2016" s="38"/>
      <c r="N2016" s="38"/>
      <c r="O2016" s="38"/>
      <c r="P2016" s="44"/>
      <c r="Q2016" s="44"/>
      <c r="R2016" s="44"/>
      <c r="S2016" s="44"/>
      <c r="T2016" s="44"/>
      <c r="U2016" s="44"/>
      <c r="V2016" s="44"/>
      <c r="W2016" s="44"/>
      <c r="X2016" s="44"/>
      <c r="Y2016" s="38" t="str">
        <f t="shared" si="827"/>
        <v>Y</v>
      </c>
      <c r="Z2016" s="38" t="str">
        <f t="shared" si="828"/>
        <v>Y</v>
      </c>
      <c r="AA2016" s="38" t="str">
        <f t="shared" si="853"/>
        <v>Y</v>
      </c>
      <c r="AC2016" s="59"/>
      <c r="AD2016" s="204"/>
      <c r="AE2016" s="38"/>
      <c r="AF2016" s="38"/>
      <c r="AG2016" s="125">
        <f t="shared" si="849"/>
        <v>405</v>
      </c>
      <c r="AH2016" s="39">
        <v>14</v>
      </c>
      <c r="AI2016" s="123">
        <f t="shared" si="850"/>
        <v>170516.31617616353</v>
      </c>
      <c r="AM2016" s="40">
        <f t="shared" si="830"/>
        <v>22.7</v>
      </c>
      <c r="AN2016" s="39">
        <f t="shared" si="829"/>
        <v>3.8</v>
      </c>
      <c r="AO2016" s="204">
        <f t="shared" si="851"/>
        <v>1.3312509036700167E-4</v>
      </c>
      <c r="AP2016" s="204"/>
      <c r="AQ2016" s="59"/>
      <c r="AR2016" s="59"/>
      <c r="AS2016" s="115">
        <f t="shared" si="831"/>
        <v>1</v>
      </c>
      <c r="AT2016" s="115">
        <f t="shared" si="832"/>
        <v>0</v>
      </c>
      <c r="AU2016" s="115"/>
      <c r="AV2016" s="115"/>
      <c r="AY2016" s="115"/>
      <c r="AZ2016" s="115"/>
      <c r="BB2016" s="38" t="s">
        <v>1019</v>
      </c>
      <c r="BC2016" s="38" t="s">
        <v>1385</v>
      </c>
      <c r="BD2016" s="38" t="s">
        <v>225</v>
      </c>
      <c r="BE2016" s="37" t="s">
        <v>658</v>
      </c>
      <c r="BF2016" s="38"/>
      <c r="BH2016" s="38" t="s">
        <v>990</v>
      </c>
      <c r="BJ2016" s="38" t="s">
        <v>533</v>
      </c>
      <c r="BK2016" s="38" t="s">
        <v>573</v>
      </c>
      <c r="BL2016" s="38">
        <v>3.2</v>
      </c>
      <c r="BM2016" s="38" t="s">
        <v>1390</v>
      </c>
      <c r="BN2016" s="38">
        <v>5.2</v>
      </c>
      <c r="BO2016" s="39" t="s">
        <v>1390</v>
      </c>
      <c r="BS2016" s="38" t="s">
        <v>2057</v>
      </c>
      <c r="BW2016" s="243">
        <v>37165</v>
      </c>
      <c r="BX2016" s="243">
        <v>37288</v>
      </c>
      <c r="BY2016" s="48" t="s">
        <v>451</v>
      </c>
      <c r="BZ2016" s="152">
        <v>22.7</v>
      </c>
      <c r="CA2016" s="38" t="s">
        <v>1396</v>
      </c>
      <c r="CD2016" s="38" t="s">
        <v>1397</v>
      </c>
      <c r="CY2016" s="39" t="s">
        <v>451</v>
      </c>
      <c r="CZ2016" s="152">
        <v>405</v>
      </c>
      <c r="DA2016" s="38" t="s">
        <v>2046</v>
      </c>
      <c r="DD2016" s="39" t="s">
        <v>1397</v>
      </c>
      <c r="DR2016" s="38"/>
    </row>
    <row r="2017" spans="1:132" s="39" customFormat="1" hidden="1" x14ac:dyDescent="0.2">
      <c r="A2017" s="44" t="str">
        <f t="shared" si="843"/>
        <v>West Side Corporation</v>
      </c>
      <c r="B2017" s="44" t="str">
        <f t="shared" si="842"/>
        <v>Tetrachloroethylene</v>
      </c>
      <c r="C2017" s="38" t="s">
        <v>2587</v>
      </c>
      <c r="D2017" s="38" t="str">
        <f t="shared" si="852"/>
        <v/>
      </c>
      <c r="E2017" s="44" t="s">
        <v>373</v>
      </c>
      <c r="F2017" s="155" t="str">
        <f t="shared" si="845"/>
        <v>241026-H-002</v>
      </c>
      <c r="G2017" s="44" t="str">
        <f t="shared" si="844"/>
        <v>Residential</v>
      </c>
      <c r="H2017" s="44" t="str">
        <f t="shared" si="826"/>
        <v>Basement</v>
      </c>
      <c r="I2017" s="38" t="str">
        <f t="shared" si="847"/>
        <v>Y</v>
      </c>
      <c r="J2017" s="38" t="str">
        <f t="shared" si="848"/>
        <v>Y</v>
      </c>
      <c r="K2017" s="38" t="str">
        <f t="shared" si="846"/>
        <v>Y</v>
      </c>
      <c r="L2017" s="44"/>
      <c r="M2017" s="38" t="str">
        <f t="shared" ref="M2017:M2036" si="854">IF(CP2017="","",IF(CP2017="y","Y","n"))</f>
        <v>Y</v>
      </c>
      <c r="N2017" s="38" t="str">
        <f t="shared" ref="N2017:N2036" si="855">IF(AJ2017="","",IF(AN2017="","Y",IF(AJ2017&gt;AN2017*$N$38,"Y","n")))</f>
        <v>n</v>
      </c>
      <c r="O2017" s="38" t="str">
        <f t="shared" ref="O2017:O2036" si="856">IF(AJ2017="","",IF(M2017="N","n","Y"))</f>
        <v>Y</v>
      </c>
      <c r="P2017" s="44"/>
      <c r="Q2017" s="38" t="str">
        <f t="shared" ref="Q2017:Q2031" si="857">IF(DR2017="","",IF(DR2017="y","Y","n"))</f>
        <v>Y</v>
      </c>
      <c r="R2017" s="38" t="str">
        <f t="shared" ref="R2017:R2031" si="858">IF(AK2017="","",IF(AN2017="","Y",IF(AK2017&gt;AN2017*$R$38,"Y","n")))</f>
        <v>Y</v>
      </c>
      <c r="S2017" s="38" t="str">
        <f t="shared" ref="S2017:S2031" si="859">IF(AK2017="","",IF(Q2017="N","n","Y"))</f>
        <v>Y</v>
      </c>
      <c r="T2017" s="44"/>
      <c r="U2017" s="44"/>
      <c r="V2017" s="44"/>
      <c r="W2017" s="44"/>
      <c r="X2017" s="44"/>
      <c r="Y2017" s="38" t="str">
        <f t="shared" si="827"/>
        <v>Y</v>
      </c>
      <c r="Z2017" s="38" t="str">
        <f t="shared" si="828"/>
        <v>n</v>
      </c>
      <c r="AA2017" s="38" t="str">
        <f t="shared" si="853"/>
        <v>Y</v>
      </c>
      <c r="AC2017" s="59">
        <v>3.3</v>
      </c>
      <c r="AD2017" s="204">
        <v>0.60606060606060608</v>
      </c>
      <c r="AE2017" s="38">
        <v>1</v>
      </c>
      <c r="AF2017" s="38">
        <v>0</v>
      </c>
      <c r="AG2017" s="125">
        <f t="shared" si="849"/>
        <v>9.1999999999999993</v>
      </c>
      <c r="AH2017" s="39">
        <v>11</v>
      </c>
      <c r="AI2017" s="123">
        <f t="shared" si="850"/>
        <v>3273.7131023976131</v>
      </c>
      <c r="AJ2017" s="40">
        <f t="shared" ref="AJ2017:AJ2036" si="860">IF(CL2017="","",IF(CM2017="mg/m3",1000*CL2017,IF(CM2017="ppbv",CL2017*INDEX(ppbv_ug_m3,MATCH(BS2017,ChemName,0)),CL2017)))</f>
        <v>3.3</v>
      </c>
      <c r="AK2017" s="47">
        <f t="shared" ref="AK2017:AK2031" si="861">IF(DO2017="","",IF(DO2017="mg/m3",1000*DN2017,IF(DO2017="ppbv",DN2017*INDEX(ppbv_ug_m3,MATCH(BS2017,ChemName,0)),DN2017)))</f>
        <v>810</v>
      </c>
      <c r="AL2017" s="40"/>
      <c r="AM2017" s="40">
        <f t="shared" si="830"/>
        <v>2</v>
      </c>
      <c r="AN2017" s="39">
        <f t="shared" si="829"/>
        <v>3.8</v>
      </c>
      <c r="AO2017" s="204">
        <f t="shared" si="851"/>
        <v>6.1092708415261959E-4</v>
      </c>
      <c r="AP2017" s="204">
        <f t="shared" ref="AP2017:AP2036" si="862">IF(AJ2017="","",AM2017/AJ2017)</f>
        <v>0.60606060606060608</v>
      </c>
      <c r="AQ2017" s="204">
        <f t="shared" ref="AQ2017:AQ2031" si="863">IF(AK2017="","",AM2017/AK2017)</f>
        <v>2.4691358024691358E-3</v>
      </c>
      <c r="AR2017" s="45"/>
      <c r="AS2017" s="115">
        <f t="shared" si="831"/>
        <v>1</v>
      </c>
      <c r="AT2017" s="115">
        <f t="shared" si="832"/>
        <v>0</v>
      </c>
      <c r="AU2017" s="115">
        <f t="shared" ref="AU2017:AU2025" si="864">IF(AP2017="","",IF(CD2017="Y",1,0))</f>
        <v>1</v>
      </c>
      <c r="AV2017" s="115">
        <f t="shared" ref="AV2017:AV2025" si="865">IF(AP2017="","",IF(CD2017="n",1,0))</f>
        <v>0</v>
      </c>
      <c r="AW2017" s="39">
        <f t="shared" ref="AW2017:AW2025" si="866">IF(AQ2017="","",IF(DR2017="Y",1,0))</f>
        <v>1</v>
      </c>
      <c r="AX2017" s="39">
        <f t="shared" ref="AX2017:AX2025" si="867">IF(AQ2017="","",IF(DR2017="n",1,0))</f>
        <v>0</v>
      </c>
      <c r="AY2017" s="115"/>
      <c r="AZ2017" s="115"/>
      <c r="BA2017" s="51" t="s">
        <v>2528</v>
      </c>
      <c r="BB2017" s="52" t="s">
        <v>2529</v>
      </c>
      <c r="BC2017" s="53"/>
      <c r="BD2017" s="53"/>
      <c r="BE2017" s="37" t="s">
        <v>2349</v>
      </c>
      <c r="BF2017" s="53"/>
      <c r="BG2017" s="53" t="s">
        <v>2530</v>
      </c>
      <c r="BH2017" s="205" t="s">
        <v>2530</v>
      </c>
      <c r="BI2017" s="52" t="s">
        <v>2531</v>
      </c>
      <c r="BJ2017" s="54" t="s">
        <v>533</v>
      </c>
      <c r="BK2017" s="54" t="s">
        <v>573</v>
      </c>
      <c r="BL2017" s="53"/>
      <c r="BM2017" s="53"/>
      <c r="BN2017" s="53"/>
      <c r="BO2017" s="53"/>
      <c r="BP2017" s="53"/>
      <c r="BQ2017" s="53"/>
      <c r="BR2017" s="53"/>
      <c r="BS2017" s="60" t="s">
        <v>2057</v>
      </c>
      <c r="BT2017" s="52" t="s">
        <v>573</v>
      </c>
      <c r="BU2017" s="52"/>
      <c r="BV2017" s="52"/>
      <c r="BW2017" s="250">
        <v>38776</v>
      </c>
      <c r="BX2017" s="250"/>
      <c r="BY2017" s="37" t="s">
        <v>451</v>
      </c>
      <c r="BZ2017" s="55">
        <v>2</v>
      </c>
      <c r="CA2017" s="54" t="s">
        <v>1396</v>
      </c>
      <c r="CB2017" s="53"/>
      <c r="CC2017" s="53"/>
      <c r="CD2017" s="112" t="s">
        <v>1397</v>
      </c>
      <c r="CE2017" s="53" t="s">
        <v>2532</v>
      </c>
      <c r="CF2017" s="53" t="s">
        <v>573</v>
      </c>
      <c r="CG2017" s="250">
        <v>38776</v>
      </c>
      <c r="CH2017" s="56"/>
      <c r="CI2017" s="53"/>
      <c r="CJ2017" s="53"/>
      <c r="CK2017" s="53"/>
      <c r="CL2017" s="55">
        <v>3.3</v>
      </c>
      <c r="CM2017" s="53" t="s">
        <v>1396</v>
      </c>
      <c r="CN2017" s="53"/>
      <c r="CO2017" s="53">
        <v>27</v>
      </c>
      <c r="CP2017" s="53" t="s">
        <v>1397</v>
      </c>
      <c r="CQ2017" s="53" t="s">
        <v>2533</v>
      </c>
      <c r="CR2017" s="53" t="s">
        <v>2534</v>
      </c>
      <c r="CS2017" s="252">
        <v>38625</v>
      </c>
      <c r="CT2017" s="61"/>
      <c r="CU2017" s="53">
        <v>180</v>
      </c>
      <c r="CV2017" s="39" t="s">
        <v>1390</v>
      </c>
      <c r="CW2017" s="53"/>
      <c r="CX2017" s="53"/>
      <c r="CY2017" s="53"/>
      <c r="CZ2017" s="53">
        <v>9.1999999999999993</v>
      </c>
      <c r="DA2017" s="53" t="s">
        <v>2046</v>
      </c>
      <c r="DB2017" s="53"/>
      <c r="DC2017" s="53">
        <v>0.46</v>
      </c>
      <c r="DD2017" s="53" t="s">
        <v>1397</v>
      </c>
      <c r="DE2017" s="53" t="s">
        <v>2535</v>
      </c>
      <c r="DF2017" s="53" t="s">
        <v>1559</v>
      </c>
      <c r="DG2017" s="252">
        <v>38659</v>
      </c>
      <c r="DH2017" s="61"/>
      <c r="DI2017" s="53">
        <v>8</v>
      </c>
      <c r="DJ2017" s="53" t="s">
        <v>1390</v>
      </c>
      <c r="DK2017" s="53"/>
      <c r="DL2017" s="53"/>
      <c r="DM2017" s="53"/>
      <c r="DN2017" s="53">
        <v>810</v>
      </c>
      <c r="DO2017" s="53" t="s">
        <v>1396</v>
      </c>
      <c r="DP2017" s="53"/>
      <c r="DQ2017" s="53"/>
      <c r="DR2017" s="112" t="s">
        <v>1397</v>
      </c>
      <c r="DS2017" s="53" t="s">
        <v>1560</v>
      </c>
      <c r="DT2017" s="53"/>
      <c r="DU2017" s="53"/>
      <c r="DV2017" s="53"/>
      <c r="DW2017" s="53"/>
      <c r="DX2017" s="53"/>
      <c r="DY2017" s="53"/>
      <c r="DZ2017" s="53"/>
      <c r="EA2017" s="53"/>
      <c r="EB2017" s="53"/>
    </row>
    <row r="2018" spans="1:132" s="39" customFormat="1" hidden="1" x14ac:dyDescent="0.2">
      <c r="A2018" s="44" t="str">
        <f t="shared" si="843"/>
        <v>West Side Corporation</v>
      </c>
      <c r="B2018" s="44" t="str">
        <f t="shared" si="842"/>
        <v>Tetrachloroethylene</v>
      </c>
      <c r="C2018" s="38" t="s">
        <v>2587</v>
      </c>
      <c r="D2018" s="38" t="str">
        <f t="shared" si="852"/>
        <v/>
      </c>
      <c r="E2018" s="44" t="s">
        <v>373</v>
      </c>
      <c r="F2018" s="155" t="str">
        <f t="shared" si="845"/>
        <v>241026-H-004</v>
      </c>
      <c r="G2018" s="44" t="str">
        <f t="shared" si="844"/>
        <v>Residential</v>
      </c>
      <c r="H2018" s="44" t="str">
        <f t="shared" si="826"/>
        <v>Basement</v>
      </c>
      <c r="I2018" s="38" t="str">
        <f t="shared" si="847"/>
        <v>Y</v>
      </c>
      <c r="J2018" s="38" t="str">
        <f t="shared" si="848"/>
        <v>Y</v>
      </c>
      <c r="K2018" s="38" t="str">
        <f t="shared" si="846"/>
        <v>Y</v>
      </c>
      <c r="L2018" s="44"/>
      <c r="M2018" s="38" t="str">
        <f t="shared" si="854"/>
        <v>Y</v>
      </c>
      <c r="N2018" s="38" t="str">
        <f t="shared" si="855"/>
        <v>n</v>
      </c>
      <c r="O2018" s="38" t="str">
        <f t="shared" si="856"/>
        <v>Y</v>
      </c>
      <c r="P2018" s="44"/>
      <c r="Q2018" s="38" t="str">
        <f t="shared" si="857"/>
        <v>Y</v>
      </c>
      <c r="R2018" s="38" t="str">
        <f t="shared" si="858"/>
        <v>n</v>
      </c>
      <c r="S2018" s="38" t="str">
        <f t="shared" si="859"/>
        <v>Y</v>
      </c>
      <c r="T2018" s="44"/>
      <c r="U2018" s="44"/>
      <c r="V2018" s="44"/>
      <c r="W2018" s="44"/>
      <c r="X2018" s="44"/>
      <c r="Y2018" s="38" t="str">
        <f t="shared" si="827"/>
        <v>Y</v>
      </c>
      <c r="Z2018" s="38" t="str">
        <f t="shared" si="828"/>
        <v>n</v>
      </c>
      <c r="AA2018" s="38" t="str">
        <f t="shared" si="853"/>
        <v>Y</v>
      </c>
      <c r="AC2018" s="59">
        <v>4.8</v>
      </c>
      <c r="AD2018" s="204">
        <v>0.25</v>
      </c>
      <c r="AE2018" s="38">
        <v>1</v>
      </c>
      <c r="AF2018" s="38">
        <v>0</v>
      </c>
      <c r="AG2018" s="125">
        <f t="shared" si="849"/>
        <v>230</v>
      </c>
      <c r="AH2018" s="39">
        <v>11</v>
      </c>
      <c r="AI2018" s="123">
        <f t="shared" si="850"/>
        <v>81842.827559940328</v>
      </c>
      <c r="AJ2018" s="40">
        <f t="shared" si="860"/>
        <v>4.8</v>
      </c>
      <c r="AK2018" s="47">
        <f t="shared" si="861"/>
        <v>37</v>
      </c>
      <c r="AL2018" s="40"/>
      <c r="AM2018" s="40">
        <f t="shared" si="830"/>
        <v>1.2</v>
      </c>
      <c r="AN2018" s="39">
        <f t="shared" si="829"/>
        <v>3.8</v>
      </c>
      <c r="AO2018" s="204">
        <f t="shared" si="851"/>
        <v>1.466225001966287E-5</v>
      </c>
      <c r="AP2018" s="204">
        <f t="shared" si="862"/>
        <v>0.25</v>
      </c>
      <c r="AQ2018" s="204">
        <f t="shared" si="863"/>
        <v>3.2432432432432434E-2</v>
      </c>
      <c r="AR2018" s="45"/>
      <c r="AS2018" s="115">
        <f t="shared" si="831"/>
        <v>1</v>
      </c>
      <c r="AT2018" s="115">
        <f t="shared" si="832"/>
        <v>0</v>
      </c>
      <c r="AU2018" s="115">
        <f t="shared" si="864"/>
        <v>1</v>
      </c>
      <c r="AV2018" s="115">
        <f t="shared" si="865"/>
        <v>0</v>
      </c>
      <c r="AW2018" s="39">
        <f t="shared" si="866"/>
        <v>1</v>
      </c>
      <c r="AX2018" s="39">
        <f t="shared" si="867"/>
        <v>0</v>
      </c>
      <c r="AY2018" s="115"/>
      <c r="AZ2018" s="115"/>
      <c r="BA2018" s="51" t="s">
        <v>2528</v>
      </c>
      <c r="BB2018" s="52" t="s">
        <v>2529</v>
      </c>
      <c r="BC2018" s="53"/>
      <c r="BD2018" s="53"/>
      <c r="BE2018" s="37" t="s">
        <v>2349</v>
      </c>
      <c r="BF2018" s="53"/>
      <c r="BG2018" s="53" t="s">
        <v>2536</v>
      </c>
      <c r="BH2018" s="205" t="s">
        <v>2536</v>
      </c>
      <c r="BI2018" s="52" t="s">
        <v>2531</v>
      </c>
      <c r="BJ2018" s="54" t="s">
        <v>533</v>
      </c>
      <c r="BK2018" s="54" t="s">
        <v>573</v>
      </c>
      <c r="BL2018" s="53"/>
      <c r="BM2018" s="53"/>
      <c r="BN2018" s="53"/>
      <c r="BO2018" s="53"/>
      <c r="BP2018" s="53"/>
      <c r="BQ2018" s="53"/>
      <c r="BR2018" s="53"/>
      <c r="BS2018" s="60" t="s">
        <v>2057</v>
      </c>
      <c r="BT2018" s="52" t="s">
        <v>573</v>
      </c>
      <c r="BU2018" s="52"/>
      <c r="BV2018" s="52"/>
      <c r="BW2018" s="250">
        <v>38807</v>
      </c>
      <c r="BX2018" s="250"/>
      <c r="BY2018" s="37" t="s">
        <v>451</v>
      </c>
      <c r="BZ2018" s="55">
        <v>1.2</v>
      </c>
      <c r="CA2018" s="54" t="s">
        <v>1396</v>
      </c>
      <c r="CB2018" s="53"/>
      <c r="CC2018" s="53"/>
      <c r="CD2018" s="112" t="s">
        <v>1397</v>
      </c>
      <c r="CE2018" s="53" t="s">
        <v>2537</v>
      </c>
      <c r="CF2018" s="53" t="s">
        <v>573</v>
      </c>
      <c r="CG2018" s="250">
        <v>38807</v>
      </c>
      <c r="CH2018" s="56"/>
      <c r="CI2018" s="53"/>
      <c r="CJ2018" s="53"/>
      <c r="CK2018" s="53"/>
      <c r="CL2018" s="55">
        <v>4.8</v>
      </c>
      <c r="CM2018" s="53" t="s">
        <v>1396</v>
      </c>
      <c r="CN2018" s="53"/>
      <c r="CO2018" s="53"/>
      <c r="CP2018" s="53" t="s">
        <v>1397</v>
      </c>
      <c r="CQ2018" s="53" t="s">
        <v>2538</v>
      </c>
      <c r="CR2018" s="53" t="s">
        <v>2539</v>
      </c>
      <c r="CS2018" s="252">
        <v>38987</v>
      </c>
      <c r="CT2018" s="61"/>
      <c r="CU2018" s="53">
        <v>62</v>
      </c>
      <c r="CV2018" s="39" t="s">
        <v>1390</v>
      </c>
      <c r="CW2018" s="53"/>
      <c r="CX2018" s="53"/>
      <c r="CY2018" s="53"/>
      <c r="CZ2018" s="53">
        <v>230</v>
      </c>
      <c r="DA2018" s="53" t="s">
        <v>2046</v>
      </c>
      <c r="DB2018" s="53"/>
      <c r="DC2018" s="53">
        <v>0.5</v>
      </c>
      <c r="DD2018" s="53" t="s">
        <v>1397</v>
      </c>
      <c r="DE2018" s="53" t="s">
        <v>2540</v>
      </c>
      <c r="DF2018" s="53" t="s">
        <v>1561</v>
      </c>
      <c r="DG2018" s="252">
        <v>38664</v>
      </c>
      <c r="DH2018" s="61"/>
      <c r="DI2018" s="53">
        <v>8</v>
      </c>
      <c r="DJ2018" s="53" t="s">
        <v>1390</v>
      </c>
      <c r="DK2018" s="53"/>
      <c r="DL2018" s="53"/>
      <c r="DM2018" s="53"/>
      <c r="DN2018" s="53">
        <v>37</v>
      </c>
      <c r="DO2018" s="53" t="s">
        <v>1396</v>
      </c>
      <c r="DP2018" s="53"/>
      <c r="DQ2018" s="53"/>
      <c r="DR2018" s="112" t="s">
        <v>1397</v>
      </c>
      <c r="DS2018" s="53" t="s">
        <v>1562</v>
      </c>
      <c r="DT2018" s="53"/>
      <c r="DU2018" s="53"/>
      <c r="DV2018" s="53"/>
      <c r="DW2018" s="53"/>
      <c r="DX2018" s="53"/>
      <c r="DY2018" s="53"/>
      <c r="DZ2018" s="53"/>
      <c r="EA2018" s="53"/>
      <c r="EB2018" s="53"/>
    </row>
    <row r="2019" spans="1:132" s="372" customFormat="1" x14ac:dyDescent="0.2">
      <c r="A2019" s="384" t="str">
        <f t="shared" si="843"/>
        <v>West Side Corporation</v>
      </c>
      <c r="B2019" s="384" t="str">
        <f t="shared" si="842"/>
        <v>Tetrachloroethylene</v>
      </c>
      <c r="C2019" s="385" t="s">
        <v>2587</v>
      </c>
      <c r="D2019" s="385" t="str">
        <f t="shared" si="852"/>
        <v/>
      </c>
      <c r="E2019" s="384" t="s">
        <v>373</v>
      </c>
      <c r="F2019" s="386" t="str">
        <f t="shared" si="845"/>
        <v>241026-H-007</v>
      </c>
      <c r="G2019" s="384" t="str">
        <f t="shared" si="844"/>
        <v>Residential</v>
      </c>
      <c r="H2019" s="384" t="str">
        <f t="shared" si="826"/>
        <v>Basement</v>
      </c>
      <c r="I2019" s="385" t="str">
        <f t="shared" si="847"/>
        <v>Y</v>
      </c>
      <c r="J2019" s="385" t="str">
        <f t="shared" si="848"/>
        <v>Y</v>
      </c>
      <c r="K2019" s="385" t="str">
        <f t="shared" si="846"/>
        <v>Y</v>
      </c>
      <c r="L2019" s="384"/>
      <c r="M2019" s="385" t="str">
        <f t="shared" si="854"/>
        <v>Y</v>
      </c>
      <c r="N2019" s="385" t="str">
        <f t="shared" si="855"/>
        <v>Y</v>
      </c>
      <c r="O2019" s="385" t="str">
        <f t="shared" si="856"/>
        <v>Y</v>
      </c>
      <c r="P2019" s="384"/>
      <c r="Q2019" s="385" t="str">
        <f t="shared" si="857"/>
        <v>Y</v>
      </c>
      <c r="R2019" s="385" t="str">
        <f t="shared" si="858"/>
        <v>Y</v>
      </c>
      <c r="S2019" s="385" t="str">
        <f t="shared" si="859"/>
        <v>Y</v>
      </c>
      <c r="T2019" s="384"/>
      <c r="U2019" s="384"/>
      <c r="V2019" s="384"/>
      <c r="W2019" s="384"/>
      <c r="X2019" s="384"/>
      <c r="Y2019" s="385" t="str">
        <f t="shared" si="827"/>
        <v>Y</v>
      </c>
      <c r="Z2019" s="385" t="str">
        <f t="shared" si="828"/>
        <v>Y</v>
      </c>
      <c r="AA2019" s="385" t="str">
        <f t="shared" si="853"/>
        <v>Y</v>
      </c>
      <c r="AC2019" s="389">
        <v>5000</v>
      </c>
      <c r="AD2019" s="390">
        <v>1.5E-3</v>
      </c>
      <c r="AE2019" s="385">
        <v>1</v>
      </c>
      <c r="AF2019" s="385">
        <v>0</v>
      </c>
      <c r="AG2019" s="391">
        <f t="shared" si="849"/>
        <v>39</v>
      </c>
      <c r="AH2019" s="372">
        <v>11</v>
      </c>
      <c r="AI2019" s="392">
        <f t="shared" si="850"/>
        <v>13877.696847120318</v>
      </c>
      <c r="AJ2019" s="394">
        <f t="shared" si="860"/>
        <v>5000</v>
      </c>
      <c r="AK2019" s="404">
        <f t="shared" si="861"/>
        <v>8800</v>
      </c>
      <c r="AL2019" s="394"/>
      <c r="AM2019" s="394">
        <f t="shared" si="830"/>
        <v>7.5</v>
      </c>
      <c r="AN2019" s="372">
        <f t="shared" si="829"/>
        <v>3.8</v>
      </c>
      <c r="AO2019" s="390">
        <f t="shared" si="851"/>
        <v>5.4043549751962502E-4</v>
      </c>
      <c r="AP2019" s="390">
        <f t="shared" si="862"/>
        <v>1.5E-3</v>
      </c>
      <c r="AQ2019" s="390">
        <f t="shared" si="863"/>
        <v>8.5227272727272723E-4</v>
      </c>
      <c r="AR2019" s="439"/>
      <c r="AS2019" s="396">
        <f t="shared" si="831"/>
        <v>1</v>
      </c>
      <c r="AT2019" s="396">
        <f t="shared" si="832"/>
        <v>0</v>
      </c>
      <c r="AU2019" s="396">
        <f t="shared" si="864"/>
        <v>1</v>
      </c>
      <c r="AV2019" s="396">
        <f t="shared" si="865"/>
        <v>0</v>
      </c>
      <c r="AW2019" s="372">
        <f t="shared" si="866"/>
        <v>1</v>
      </c>
      <c r="AX2019" s="372">
        <f t="shared" si="867"/>
        <v>0</v>
      </c>
      <c r="AY2019" s="396"/>
      <c r="AZ2019" s="396"/>
      <c r="BA2019" s="500" t="s">
        <v>2528</v>
      </c>
      <c r="BB2019" s="501" t="s">
        <v>2529</v>
      </c>
      <c r="BC2019" s="502"/>
      <c r="BD2019" s="502"/>
      <c r="BE2019" s="303" t="s">
        <v>2349</v>
      </c>
      <c r="BF2019" s="502"/>
      <c r="BG2019" s="502" t="s">
        <v>1263</v>
      </c>
      <c r="BH2019" s="503" t="s">
        <v>1263</v>
      </c>
      <c r="BI2019" s="501" t="s">
        <v>2531</v>
      </c>
      <c r="BJ2019" s="504" t="s">
        <v>533</v>
      </c>
      <c r="BK2019" s="504" t="s">
        <v>573</v>
      </c>
      <c r="BL2019" s="502"/>
      <c r="BM2019" s="502"/>
      <c r="BN2019" s="502"/>
      <c r="BO2019" s="502"/>
      <c r="BP2019" s="502"/>
      <c r="BQ2019" s="502"/>
      <c r="BR2019" s="502"/>
      <c r="BS2019" s="518" t="s">
        <v>2057</v>
      </c>
      <c r="BT2019" s="501" t="s">
        <v>573</v>
      </c>
      <c r="BU2019" s="501"/>
      <c r="BV2019" s="501"/>
      <c r="BW2019" s="509">
        <v>38743</v>
      </c>
      <c r="BX2019" s="509"/>
      <c r="BY2019" s="303" t="s">
        <v>451</v>
      </c>
      <c r="BZ2019" s="511">
        <v>7.5</v>
      </c>
      <c r="CA2019" s="504" t="s">
        <v>1396</v>
      </c>
      <c r="CB2019" s="502"/>
      <c r="CC2019" s="502"/>
      <c r="CD2019" s="508" t="s">
        <v>1397</v>
      </c>
      <c r="CE2019" s="502" t="s">
        <v>1264</v>
      </c>
      <c r="CF2019" s="502" t="s">
        <v>573</v>
      </c>
      <c r="CG2019" s="509">
        <v>38743</v>
      </c>
      <c r="CH2019" s="510"/>
      <c r="CI2019" s="502"/>
      <c r="CJ2019" s="502"/>
      <c r="CK2019" s="502"/>
      <c r="CL2019" s="511">
        <v>5000</v>
      </c>
      <c r="CM2019" s="502" t="s">
        <v>1396</v>
      </c>
      <c r="CN2019" s="502"/>
      <c r="CO2019" s="502"/>
      <c r="CP2019" s="502" t="s">
        <v>1397</v>
      </c>
      <c r="CQ2019" s="502" t="s">
        <v>1265</v>
      </c>
      <c r="CR2019" s="502" t="s">
        <v>1261</v>
      </c>
      <c r="CS2019" s="512">
        <v>38987</v>
      </c>
      <c r="CT2019" s="519"/>
      <c r="CU2019" s="502">
        <v>29</v>
      </c>
      <c r="CV2019" s="372" t="s">
        <v>1390</v>
      </c>
      <c r="CW2019" s="502"/>
      <c r="CX2019" s="502"/>
      <c r="CY2019" s="502"/>
      <c r="CZ2019" s="502">
        <v>39</v>
      </c>
      <c r="DA2019" s="502" t="s">
        <v>2046</v>
      </c>
      <c r="DB2019" s="502"/>
      <c r="DC2019" s="502">
        <v>0.5</v>
      </c>
      <c r="DD2019" s="502" t="s">
        <v>1397</v>
      </c>
      <c r="DE2019" s="502" t="s">
        <v>1262</v>
      </c>
      <c r="DF2019" s="502" t="s">
        <v>1563</v>
      </c>
      <c r="DG2019" s="512">
        <v>38657</v>
      </c>
      <c r="DH2019" s="519"/>
      <c r="DI2019" s="502">
        <v>8</v>
      </c>
      <c r="DJ2019" s="502" t="s">
        <v>1390</v>
      </c>
      <c r="DK2019" s="502"/>
      <c r="DL2019" s="502"/>
      <c r="DM2019" s="502"/>
      <c r="DN2019" s="502">
        <v>8800</v>
      </c>
      <c r="DO2019" s="502" t="s">
        <v>1396</v>
      </c>
      <c r="DP2019" s="502"/>
      <c r="DQ2019" s="502"/>
      <c r="DR2019" s="508" t="s">
        <v>1397</v>
      </c>
      <c r="DS2019" s="502" t="s">
        <v>1564</v>
      </c>
      <c r="DT2019" s="502"/>
      <c r="DU2019" s="502"/>
      <c r="DV2019" s="502"/>
      <c r="DW2019" s="502"/>
      <c r="DX2019" s="502"/>
      <c r="DY2019" s="502"/>
      <c r="DZ2019" s="502"/>
      <c r="EA2019" s="502"/>
      <c r="EB2019" s="502"/>
    </row>
    <row r="2020" spans="1:132" s="39" customFormat="1" hidden="1" x14ac:dyDescent="0.2">
      <c r="A2020" s="44" t="str">
        <f t="shared" si="843"/>
        <v>West Side Corporation</v>
      </c>
      <c r="B2020" s="44" t="str">
        <f t="shared" si="842"/>
        <v>Tetrachloroethylene</v>
      </c>
      <c r="C2020" s="38" t="s">
        <v>2587</v>
      </c>
      <c r="D2020" s="38" t="str">
        <f t="shared" si="852"/>
        <v/>
      </c>
      <c r="E2020" s="44" t="s">
        <v>373</v>
      </c>
      <c r="F2020" s="155" t="str">
        <f t="shared" si="845"/>
        <v>241026-H-010</v>
      </c>
      <c r="G2020" s="44" t="str">
        <f t="shared" si="844"/>
        <v>Residential</v>
      </c>
      <c r="H2020" s="44" t="str">
        <f t="shared" si="826"/>
        <v>Basement</v>
      </c>
      <c r="I2020" s="38" t="str">
        <f t="shared" si="847"/>
        <v>Y</v>
      </c>
      <c r="J2020" s="38" t="str">
        <f t="shared" si="848"/>
        <v>Y</v>
      </c>
      <c r="K2020" s="38" t="str">
        <f t="shared" si="846"/>
        <v>Y</v>
      </c>
      <c r="L2020" s="44"/>
      <c r="M2020" s="38" t="str">
        <f t="shared" si="854"/>
        <v>Y</v>
      </c>
      <c r="N2020" s="38" t="str">
        <f t="shared" si="855"/>
        <v>n</v>
      </c>
      <c r="O2020" s="38" t="str">
        <f t="shared" si="856"/>
        <v>Y</v>
      </c>
      <c r="P2020" s="44"/>
      <c r="Q2020" s="38" t="str">
        <f t="shared" si="857"/>
        <v>Y</v>
      </c>
      <c r="R2020" s="38" t="str">
        <f t="shared" si="858"/>
        <v>n</v>
      </c>
      <c r="S2020" s="38" t="str">
        <f t="shared" si="859"/>
        <v>Y</v>
      </c>
      <c r="T2020" s="44"/>
      <c r="U2020" s="44"/>
      <c r="V2020" s="44"/>
      <c r="W2020" s="44"/>
      <c r="X2020" s="44"/>
      <c r="Y2020" s="38" t="str">
        <f t="shared" si="827"/>
        <v>Y</v>
      </c>
      <c r="Z2020" s="38" t="str">
        <f t="shared" si="828"/>
        <v>n</v>
      </c>
      <c r="AA2020" s="38" t="str">
        <f t="shared" si="853"/>
        <v>Y</v>
      </c>
      <c r="AC2020" s="59">
        <v>88</v>
      </c>
      <c r="AD2020" s="204">
        <v>1.8181818181818184E-2</v>
      </c>
      <c r="AE2020" s="38">
        <v>1</v>
      </c>
      <c r="AF2020" s="38">
        <v>0</v>
      </c>
      <c r="AG2020" s="125">
        <f t="shared" si="849"/>
        <v>230</v>
      </c>
      <c r="AH2020" s="39">
        <v>11</v>
      </c>
      <c r="AI2020" s="123">
        <f t="shared" si="850"/>
        <v>81842.827559940328</v>
      </c>
      <c r="AJ2020" s="40">
        <f t="shared" si="860"/>
        <v>88</v>
      </c>
      <c r="AK2020" s="47">
        <f t="shared" si="861"/>
        <v>8.8000000000000007</v>
      </c>
      <c r="AL2020" s="40"/>
      <c r="AM2020" s="40">
        <f t="shared" si="830"/>
        <v>1.6</v>
      </c>
      <c r="AN2020" s="39">
        <f t="shared" si="829"/>
        <v>3.8</v>
      </c>
      <c r="AO2020" s="204">
        <f t="shared" si="851"/>
        <v>1.9549666692883827E-5</v>
      </c>
      <c r="AP2020" s="204">
        <f t="shared" si="862"/>
        <v>1.8181818181818184E-2</v>
      </c>
      <c r="AQ2020" s="204">
        <f t="shared" si="863"/>
        <v>0.18181818181818182</v>
      </c>
      <c r="AR2020" s="45"/>
      <c r="AS2020" s="115">
        <f t="shared" si="831"/>
        <v>1</v>
      </c>
      <c r="AT2020" s="115">
        <f t="shared" si="832"/>
        <v>0</v>
      </c>
      <c r="AU2020" s="115">
        <f t="shared" si="864"/>
        <v>1</v>
      </c>
      <c r="AV2020" s="115">
        <f t="shared" si="865"/>
        <v>0</v>
      </c>
      <c r="AW2020" s="39">
        <f t="shared" si="866"/>
        <v>1</v>
      </c>
      <c r="AX2020" s="39">
        <f t="shared" si="867"/>
        <v>0</v>
      </c>
      <c r="AY2020" s="115"/>
      <c r="AZ2020" s="115"/>
      <c r="BA2020" s="51" t="s">
        <v>2528</v>
      </c>
      <c r="BB2020" s="52" t="s">
        <v>2529</v>
      </c>
      <c r="BC2020" s="53"/>
      <c r="BD2020" s="53"/>
      <c r="BE2020" s="37" t="s">
        <v>2349</v>
      </c>
      <c r="BF2020" s="53"/>
      <c r="BG2020" s="53" t="s">
        <v>1274</v>
      </c>
      <c r="BH2020" s="205" t="s">
        <v>1274</v>
      </c>
      <c r="BI2020" s="52" t="s">
        <v>2531</v>
      </c>
      <c r="BJ2020" s="54" t="s">
        <v>533</v>
      </c>
      <c r="BK2020" s="54" t="s">
        <v>573</v>
      </c>
      <c r="BL2020" s="53"/>
      <c r="BM2020" s="53"/>
      <c r="BN2020" s="53"/>
      <c r="BO2020" s="53"/>
      <c r="BP2020" s="53"/>
      <c r="BQ2020" s="53"/>
      <c r="BR2020" s="53"/>
      <c r="BS2020" s="60" t="s">
        <v>2057</v>
      </c>
      <c r="BT2020" s="52" t="s">
        <v>573</v>
      </c>
      <c r="BU2020" s="52"/>
      <c r="BV2020" s="52"/>
      <c r="BW2020" s="250">
        <v>38777</v>
      </c>
      <c r="BX2020" s="250"/>
      <c r="BY2020" s="37" t="s">
        <v>451</v>
      </c>
      <c r="BZ2020" s="55">
        <v>1.6</v>
      </c>
      <c r="CA2020" s="54" t="s">
        <v>1396</v>
      </c>
      <c r="CB2020" s="53"/>
      <c r="CC2020" s="53"/>
      <c r="CD2020" s="112" t="s">
        <v>1397</v>
      </c>
      <c r="CE2020" s="53" t="s">
        <v>1275</v>
      </c>
      <c r="CF2020" s="53" t="s">
        <v>573</v>
      </c>
      <c r="CG2020" s="250">
        <v>38663</v>
      </c>
      <c r="CH2020" s="56"/>
      <c r="CI2020" s="53"/>
      <c r="CJ2020" s="53"/>
      <c r="CK2020" s="53"/>
      <c r="CL2020" s="55">
        <v>88</v>
      </c>
      <c r="CM2020" s="53" t="s">
        <v>1396</v>
      </c>
      <c r="CN2020" s="53"/>
      <c r="CO2020" s="53"/>
      <c r="CP2020" s="53" t="s">
        <v>1397</v>
      </c>
      <c r="CQ2020" s="53" t="s">
        <v>1276</v>
      </c>
      <c r="CR2020" s="53" t="s">
        <v>2539</v>
      </c>
      <c r="CS2020" s="252">
        <v>38987</v>
      </c>
      <c r="CT2020" s="61"/>
      <c r="CU2020" s="53">
        <v>46</v>
      </c>
      <c r="CV2020" s="39" t="s">
        <v>1390</v>
      </c>
      <c r="CW2020" s="53"/>
      <c r="CX2020" s="53"/>
      <c r="CY2020" s="53"/>
      <c r="CZ2020" s="53">
        <v>230</v>
      </c>
      <c r="DA2020" s="53" t="s">
        <v>2046</v>
      </c>
      <c r="DB2020" s="53"/>
      <c r="DC2020" s="53">
        <v>0.5</v>
      </c>
      <c r="DD2020" s="53" t="s">
        <v>1397</v>
      </c>
      <c r="DE2020" s="53" t="s">
        <v>2540</v>
      </c>
      <c r="DF2020" s="53" t="s">
        <v>1565</v>
      </c>
      <c r="DG2020" s="252">
        <v>38657</v>
      </c>
      <c r="DH2020" s="61"/>
      <c r="DI2020" s="53">
        <v>8</v>
      </c>
      <c r="DJ2020" s="53" t="s">
        <v>1390</v>
      </c>
      <c r="DK2020" s="53"/>
      <c r="DL2020" s="53"/>
      <c r="DM2020" s="53"/>
      <c r="DN2020" s="53">
        <v>8.8000000000000007</v>
      </c>
      <c r="DO2020" s="53" t="s">
        <v>1396</v>
      </c>
      <c r="DP2020" s="53"/>
      <c r="DQ2020" s="53">
        <v>7.9</v>
      </c>
      <c r="DR2020" s="112" t="s">
        <v>1397</v>
      </c>
      <c r="DS2020" s="53" t="s">
        <v>1566</v>
      </c>
      <c r="DT2020" s="53"/>
      <c r="DU2020" s="53"/>
      <c r="DV2020" s="53"/>
      <c r="DW2020" s="53"/>
      <c r="DX2020" s="53"/>
      <c r="DY2020" s="53"/>
      <c r="DZ2020" s="53"/>
      <c r="EA2020" s="53"/>
      <c r="EB2020" s="53"/>
    </row>
    <row r="2021" spans="1:132" s="39" customFormat="1" hidden="1" x14ac:dyDescent="0.2">
      <c r="A2021" s="44" t="str">
        <f t="shared" si="843"/>
        <v>West Side Corporation</v>
      </c>
      <c r="B2021" s="44" t="str">
        <f t="shared" si="842"/>
        <v>Tetrachloroethylene</v>
      </c>
      <c r="C2021" s="38" t="s">
        <v>2587</v>
      </c>
      <c r="D2021" s="38" t="str">
        <f t="shared" si="852"/>
        <v/>
      </c>
      <c r="E2021" s="38" t="s">
        <v>373</v>
      </c>
      <c r="F2021" s="155" t="str">
        <f t="shared" si="845"/>
        <v>241026-H-014</v>
      </c>
      <c r="G2021" s="44" t="str">
        <f t="shared" si="844"/>
        <v>Residential</v>
      </c>
      <c r="H2021" s="44" t="str">
        <f t="shared" si="826"/>
        <v>Basement</v>
      </c>
      <c r="I2021" s="38" t="str">
        <f t="shared" si="847"/>
        <v>n</v>
      </c>
      <c r="J2021" s="38" t="str">
        <f t="shared" si="848"/>
        <v>n</v>
      </c>
      <c r="K2021" s="38" t="str">
        <f t="shared" ref="K2021:K2056" si="868">IF(AG2021="","",IF(I2021="N","n","Y"))</f>
        <v>n</v>
      </c>
      <c r="L2021" s="44" t="s">
        <v>1451</v>
      </c>
      <c r="M2021" s="38" t="str">
        <f t="shared" si="854"/>
        <v>Y</v>
      </c>
      <c r="N2021" s="38" t="str">
        <f t="shared" si="855"/>
        <v>n</v>
      </c>
      <c r="O2021" s="38" t="str">
        <f t="shared" si="856"/>
        <v>Y</v>
      </c>
      <c r="P2021" s="44"/>
      <c r="Q2021" s="38" t="str">
        <f t="shared" si="857"/>
        <v>Y</v>
      </c>
      <c r="R2021" s="38" t="str">
        <f t="shared" si="858"/>
        <v>n</v>
      </c>
      <c r="S2021" s="38" t="str">
        <f t="shared" si="859"/>
        <v>Y</v>
      </c>
      <c r="T2021" s="44"/>
      <c r="U2021" s="44"/>
      <c r="V2021" s="44"/>
      <c r="W2021" s="44"/>
      <c r="X2021" s="44"/>
      <c r="Y2021" s="38" t="str">
        <f t="shared" si="827"/>
        <v>Y</v>
      </c>
      <c r="Z2021" s="38" t="str">
        <f t="shared" si="828"/>
        <v>n</v>
      </c>
      <c r="AA2021" s="38" t="str">
        <f t="shared" si="853"/>
        <v>Y</v>
      </c>
      <c r="AC2021" s="59">
        <v>100</v>
      </c>
      <c r="AD2021" s="204">
        <v>1.8000000000000002E-2</v>
      </c>
      <c r="AE2021" s="38">
        <v>1</v>
      </c>
      <c r="AF2021" s="38">
        <v>0</v>
      </c>
      <c r="AG2021" s="125">
        <f t="shared" si="849"/>
        <v>0.46</v>
      </c>
      <c r="AH2021" s="39">
        <v>11</v>
      </c>
      <c r="AI2021" s="123">
        <f t="shared" si="850"/>
        <v>163.68565511988066</v>
      </c>
      <c r="AJ2021" s="40">
        <f t="shared" si="860"/>
        <v>100</v>
      </c>
      <c r="AK2021" s="47">
        <f t="shared" si="861"/>
        <v>8.9</v>
      </c>
      <c r="AL2021" s="40"/>
      <c r="AM2021" s="40">
        <f t="shared" si="830"/>
        <v>1.8</v>
      </c>
      <c r="AN2021" s="39">
        <f t="shared" si="829"/>
        <v>3.8</v>
      </c>
      <c r="AO2021" s="204">
        <f t="shared" si="851"/>
        <v>1.0996687514747153E-2</v>
      </c>
      <c r="AP2021" s="204">
        <f t="shared" si="862"/>
        <v>1.8000000000000002E-2</v>
      </c>
      <c r="AQ2021" s="204">
        <f t="shared" si="863"/>
        <v>0.20224719101123595</v>
      </c>
      <c r="AR2021" s="45"/>
      <c r="AS2021" s="115">
        <f t="shared" si="831"/>
        <v>1</v>
      </c>
      <c r="AT2021" s="115">
        <f t="shared" si="832"/>
        <v>0</v>
      </c>
      <c r="AU2021" s="115">
        <f t="shared" si="864"/>
        <v>1</v>
      </c>
      <c r="AV2021" s="115">
        <f t="shared" si="865"/>
        <v>0</v>
      </c>
      <c r="AW2021" s="39">
        <f t="shared" si="866"/>
        <v>1</v>
      </c>
      <c r="AX2021" s="39">
        <f t="shared" si="867"/>
        <v>0</v>
      </c>
      <c r="AY2021" s="115"/>
      <c r="AZ2021" s="115"/>
      <c r="BA2021" s="51" t="s">
        <v>2528</v>
      </c>
      <c r="BB2021" s="52" t="s">
        <v>2529</v>
      </c>
      <c r="BC2021" s="53"/>
      <c r="BD2021" s="53"/>
      <c r="BE2021" s="37" t="s">
        <v>2349</v>
      </c>
      <c r="BF2021" s="53"/>
      <c r="BG2021" s="53" t="s">
        <v>1277</v>
      </c>
      <c r="BH2021" s="205" t="s">
        <v>1277</v>
      </c>
      <c r="BI2021" s="52" t="s">
        <v>2531</v>
      </c>
      <c r="BJ2021" s="54" t="s">
        <v>533</v>
      </c>
      <c r="BK2021" s="54" t="s">
        <v>573</v>
      </c>
      <c r="BL2021" s="53"/>
      <c r="BM2021" s="53"/>
      <c r="BN2021" s="53"/>
      <c r="BO2021" s="53"/>
      <c r="BP2021" s="53"/>
      <c r="BQ2021" s="53"/>
      <c r="BR2021" s="53"/>
      <c r="BS2021" s="60" t="s">
        <v>2057</v>
      </c>
      <c r="BT2021" s="52" t="s">
        <v>573</v>
      </c>
      <c r="BU2021" s="52"/>
      <c r="BV2021" s="52"/>
      <c r="BW2021" s="250">
        <v>38783</v>
      </c>
      <c r="BX2021" s="250"/>
      <c r="BY2021" s="37" t="s">
        <v>451</v>
      </c>
      <c r="BZ2021" s="55">
        <v>1.8</v>
      </c>
      <c r="CA2021" s="54" t="s">
        <v>1396</v>
      </c>
      <c r="CB2021" s="53"/>
      <c r="CC2021" s="53"/>
      <c r="CD2021" s="112" t="s">
        <v>1397</v>
      </c>
      <c r="CE2021" s="53" t="s">
        <v>1278</v>
      </c>
      <c r="CF2021" s="53" t="s">
        <v>573</v>
      </c>
      <c r="CG2021" s="250">
        <v>38783</v>
      </c>
      <c r="CH2021" s="56"/>
      <c r="CI2021" s="53"/>
      <c r="CJ2021" s="53"/>
      <c r="CK2021" s="53"/>
      <c r="CL2021" s="55">
        <v>100</v>
      </c>
      <c r="CM2021" s="53" t="s">
        <v>1396</v>
      </c>
      <c r="CN2021" s="53"/>
      <c r="CO2021" s="53">
        <v>1.1000000000000001</v>
      </c>
      <c r="CP2021" s="53" t="s">
        <v>1397</v>
      </c>
      <c r="CQ2021" s="53" t="s">
        <v>1279</v>
      </c>
      <c r="CR2021" s="53" t="s">
        <v>1732</v>
      </c>
      <c r="CS2021" s="252">
        <v>38989</v>
      </c>
      <c r="CT2021" s="61"/>
      <c r="CU2021" s="53">
        <v>49</v>
      </c>
      <c r="CV2021" s="39" t="s">
        <v>1390</v>
      </c>
      <c r="CW2021" s="53"/>
      <c r="CX2021" s="53"/>
      <c r="CY2021" s="53"/>
      <c r="CZ2021" s="53">
        <f>DC2021</f>
        <v>0.46</v>
      </c>
      <c r="DA2021" s="53" t="s">
        <v>2046</v>
      </c>
      <c r="DB2021" s="53"/>
      <c r="DC2021" s="55">
        <v>0.46</v>
      </c>
      <c r="DD2021" s="53" t="s">
        <v>767</v>
      </c>
      <c r="DE2021" s="53" t="s">
        <v>1733</v>
      </c>
      <c r="DF2021" s="53" t="s">
        <v>1567</v>
      </c>
      <c r="DG2021" s="252">
        <v>38659</v>
      </c>
      <c r="DH2021" s="61"/>
      <c r="DI2021" s="53">
        <v>8</v>
      </c>
      <c r="DJ2021" s="53" t="s">
        <v>1390</v>
      </c>
      <c r="DK2021" s="53"/>
      <c r="DL2021" s="53"/>
      <c r="DM2021" s="53"/>
      <c r="DN2021" s="53">
        <v>8.9</v>
      </c>
      <c r="DO2021" s="53" t="s">
        <v>1396</v>
      </c>
      <c r="DP2021" s="53"/>
      <c r="DQ2021" s="53"/>
      <c r="DR2021" s="112" t="s">
        <v>1397</v>
      </c>
      <c r="DS2021" s="53" t="s">
        <v>1568</v>
      </c>
      <c r="DT2021" s="53"/>
      <c r="DU2021" s="53"/>
      <c r="DV2021" s="53"/>
      <c r="DW2021" s="53"/>
      <c r="DX2021" s="53"/>
      <c r="DY2021" s="53"/>
      <c r="DZ2021" s="53"/>
      <c r="EA2021" s="53"/>
      <c r="EB2021" s="53"/>
    </row>
    <row r="2022" spans="1:132" s="39" customFormat="1" hidden="1" x14ac:dyDescent="0.2">
      <c r="A2022" s="44" t="str">
        <f t="shared" si="843"/>
        <v>West Side Corporation</v>
      </c>
      <c r="B2022" s="44" t="str">
        <f t="shared" si="842"/>
        <v>Tetrachloroethylene</v>
      </c>
      <c r="C2022" s="38" t="s">
        <v>2587</v>
      </c>
      <c r="D2022" s="38" t="str">
        <f t="shared" si="852"/>
        <v/>
      </c>
      <c r="E2022" s="44" t="s">
        <v>373</v>
      </c>
      <c r="F2022" s="155" t="str">
        <f t="shared" si="845"/>
        <v>241026-H-037</v>
      </c>
      <c r="G2022" s="44" t="str">
        <f t="shared" si="844"/>
        <v>Residential</v>
      </c>
      <c r="H2022" s="44" t="str">
        <f t="shared" si="826"/>
        <v>Basement</v>
      </c>
      <c r="I2022" s="38" t="str">
        <f t="shared" si="847"/>
        <v>Y</v>
      </c>
      <c r="J2022" s="38" t="str">
        <f t="shared" si="848"/>
        <v>Y</v>
      </c>
      <c r="K2022" s="38" t="str">
        <f t="shared" si="868"/>
        <v>Y</v>
      </c>
      <c r="L2022" s="44"/>
      <c r="M2022" s="38" t="str">
        <f t="shared" si="854"/>
        <v>Y</v>
      </c>
      <c r="N2022" s="38" t="str">
        <f t="shared" si="855"/>
        <v>n</v>
      </c>
      <c r="O2022" s="38" t="str">
        <f t="shared" si="856"/>
        <v>Y</v>
      </c>
      <c r="P2022" s="44"/>
      <c r="Q2022" s="38" t="str">
        <f t="shared" si="857"/>
        <v>Y</v>
      </c>
      <c r="R2022" s="38" t="str">
        <f t="shared" si="858"/>
        <v>Y</v>
      </c>
      <c r="S2022" s="38" t="str">
        <f t="shared" si="859"/>
        <v>Y</v>
      </c>
      <c r="T2022" s="44"/>
      <c r="U2022" s="44"/>
      <c r="V2022" s="44"/>
      <c r="W2022" s="44"/>
      <c r="X2022" s="44"/>
      <c r="Y2022" s="38" t="str">
        <f t="shared" si="827"/>
        <v>Y</v>
      </c>
      <c r="Z2022" s="38" t="str">
        <f t="shared" si="828"/>
        <v>n</v>
      </c>
      <c r="AA2022" s="38" t="str">
        <f t="shared" si="853"/>
        <v>Y</v>
      </c>
      <c r="AC2022" s="59">
        <v>5.0999999999999996</v>
      </c>
      <c r="AD2022" s="204">
        <v>0.29411764705882354</v>
      </c>
      <c r="AE2022" s="38">
        <v>1</v>
      </c>
      <c r="AF2022" s="38">
        <v>0</v>
      </c>
      <c r="AG2022" s="125">
        <f t="shared" si="849"/>
        <v>9.1999999999999993</v>
      </c>
      <c r="AH2022" s="39">
        <v>11</v>
      </c>
      <c r="AI2022" s="123">
        <f t="shared" si="850"/>
        <v>3273.7131023976131</v>
      </c>
      <c r="AJ2022" s="40">
        <f t="shared" si="860"/>
        <v>5.0999999999999996</v>
      </c>
      <c r="AK2022" s="47">
        <f t="shared" si="861"/>
        <v>810</v>
      </c>
      <c r="AL2022" s="40"/>
      <c r="AM2022" s="40">
        <f t="shared" si="830"/>
        <v>1.5</v>
      </c>
      <c r="AN2022" s="39">
        <f t="shared" si="829"/>
        <v>3.8</v>
      </c>
      <c r="AO2022" s="204">
        <f t="shared" si="851"/>
        <v>4.5819531311446469E-4</v>
      </c>
      <c r="AP2022" s="204">
        <f t="shared" si="862"/>
        <v>0.29411764705882354</v>
      </c>
      <c r="AQ2022" s="204">
        <f t="shared" si="863"/>
        <v>1.8518518518518519E-3</v>
      </c>
      <c r="AR2022" s="45"/>
      <c r="AS2022" s="115">
        <f t="shared" si="831"/>
        <v>1</v>
      </c>
      <c r="AT2022" s="115">
        <f t="shared" si="832"/>
        <v>0</v>
      </c>
      <c r="AU2022" s="115">
        <f t="shared" si="864"/>
        <v>1</v>
      </c>
      <c r="AV2022" s="115">
        <f t="shared" si="865"/>
        <v>0</v>
      </c>
      <c r="AW2022" s="39">
        <f t="shared" si="866"/>
        <v>1</v>
      </c>
      <c r="AX2022" s="39">
        <f t="shared" si="867"/>
        <v>0</v>
      </c>
      <c r="AY2022" s="115"/>
      <c r="AZ2022" s="115"/>
      <c r="BA2022" s="51" t="s">
        <v>2528</v>
      </c>
      <c r="BB2022" s="52" t="s">
        <v>2529</v>
      </c>
      <c r="BC2022" s="53"/>
      <c r="BD2022" s="53"/>
      <c r="BE2022" s="37" t="s">
        <v>2349</v>
      </c>
      <c r="BF2022" s="53"/>
      <c r="BG2022" s="53" t="s">
        <v>1739</v>
      </c>
      <c r="BH2022" s="205" t="s">
        <v>1739</v>
      </c>
      <c r="BI2022" s="52" t="s">
        <v>2531</v>
      </c>
      <c r="BJ2022" s="54" t="s">
        <v>533</v>
      </c>
      <c r="BK2022" s="54" t="s">
        <v>573</v>
      </c>
      <c r="BL2022" s="53"/>
      <c r="BM2022" s="53"/>
      <c r="BN2022" s="53"/>
      <c r="BO2022" s="53"/>
      <c r="BP2022" s="53"/>
      <c r="BQ2022" s="53"/>
      <c r="BR2022" s="53"/>
      <c r="BS2022" s="60" t="s">
        <v>2057</v>
      </c>
      <c r="BT2022" s="52" t="s">
        <v>573</v>
      </c>
      <c r="BU2022" s="52"/>
      <c r="BV2022" s="52"/>
      <c r="BW2022" s="250">
        <v>38776</v>
      </c>
      <c r="BX2022" s="250"/>
      <c r="BY2022" s="37" t="s">
        <v>451</v>
      </c>
      <c r="BZ2022" s="55">
        <v>1.5</v>
      </c>
      <c r="CA2022" s="54" t="s">
        <v>1396</v>
      </c>
      <c r="CB2022" s="53"/>
      <c r="CC2022" s="53"/>
      <c r="CD2022" s="112" t="s">
        <v>1397</v>
      </c>
      <c r="CE2022" s="53" t="s">
        <v>1740</v>
      </c>
      <c r="CF2022" s="53" t="s">
        <v>573</v>
      </c>
      <c r="CG2022" s="250">
        <v>38776</v>
      </c>
      <c r="CH2022" s="56"/>
      <c r="CI2022" s="53"/>
      <c r="CJ2022" s="53"/>
      <c r="CK2022" s="53"/>
      <c r="CL2022" s="55">
        <v>5.0999999999999996</v>
      </c>
      <c r="CM2022" s="53" t="s">
        <v>1396</v>
      </c>
      <c r="CN2022" s="53"/>
      <c r="CO2022" s="53"/>
      <c r="CP2022" s="53" t="s">
        <v>1397</v>
      </c>
      <c r="CQ2022" s="53" t="s">
        <v>1741</v>
      </c>
      <c r="CR2022" s="53" t="s">
        <v>2534</v>
      </c>
      <c r="CS2022" s="252">
        <v>38625</v>
      </c>
      <c r="CT2022" s="61"/>
      <c r="CU2022" s="53">
        <v>200</v>
      </c>
      <c r="CV2022" s="39" t="s">
        <v>1390</v>
      </c>
      <c r="CW2022" s="53"/>
      <c r="CX2022" s="53"/>
      <c r="CY2022" s="53"/>
      <c r="CZ2022" s="53">
        <v>9.1999999999999993</v>
      </c>
      <c r="DA2022" s="53" t="s">
        <v>2046</v>
      </c>
      <c r="DB2022" s="53"/>
      <c r="DC2022" s="53">
        <v>0.46</v>
      </c>
      <c r="DD2022" s="53" t="s">
        <v>1397</v>
      </c>
      <c r="DE2022" s="53" t="s">
        <v>2535</v>
      </c>
      <c r="DF2022" s="53" t="s">
        <v>1559</v>
      </c>
      <c r="DG2022" s="252">
        <v>38659</v>
      </c>
      <c r="DH2022" s="61"/>
      <c r="DI2022" s="53">
        <v>20</v>
      </c>
      <c r="DJ2022" s="53" t="s">
        <v>1390</v>
      </c>
      <c r="DK2022" s="53"/>
      <c r="DL2022" s="53"/>
      <c r="DM2022" s="53"/>
      <c r="DN2022" s="53">
        <v>810</v>
      </c>
      <c r="DO2022" s="53" t="s">
        <v>1396</v>
      </c>
      <c r="DP2022" s="53"/>
      <c r="DQ2022" s="53"/>
      <c r="DR2022" s="112" t="s">
        <v>1397</v>
      </c>
      <c r="DS2022" s="53" t="s">
        <v>1560</v>
      </c>
      <c r="DT2022" s="53"/>
      <c r="DU2022" s="53"/>
      <c r="DV2022" s="53"/>
      <c r="DW2022" s="53"/>
      <c r="DX2022" s="53"/>
      <c r="DY2022" s="53"/>
      <c r="DZ2022" s="53"/>
      <c r="EA2022" s="53"/>
      <c r="EB2022" s="53"/>
    </row>
    <row r="2023" spans="1:132" s="39" customFormat="1" hidden="1" x14ac:dyDescent="0.2">
      <c r="A2023" s="44" t="str">
        <f t="shared" si="843"/>
        <v>West Side Corporation</v>
      </c>
      <c r="B2023" s="44" t="str">
        <f t="shared" si="842"/>
        <v>Tetrachloroethylene</v>
      </c>
      <c r="C2023" s="38" t="s">
        <v>2587</v>
      </c>
      <c r="D2023" s="38" t="str">
        <f t="shared" si="852"/>
        <v/>
      </c>
      <c r="E2023" s="44" t="s">
        <v>373</v>
      </c>
      <c r="F2023" s="155" t="str">
        <f t="shared" si="845"/>
        <v>241026-H-040</v>
      </c>
      <c r="G2023" s="44" t="str">
        <f t="shared" si="844"/>
        <v>Residential</v>
      </c>
      <c r="H2023" s="44" t="str">
        <f t="shared" ref="H2023:H2086" si="869">IF(BK2023="","",BK2023)</f>
        <v>Basement</v>
      </c>
      <c r="I2023" s="38" t="str">
        <f t="shared" si="847"/>
        <v>Y</v>
      </c>
      <c r="J2023" s="38" t="str">
        <f t="shared" si="848"/>
        <v>Y</v>
      </c>
      <c r="K2023" s="38" t="str">
        <f t="shared" si="868"/>
        <v>Y</v>
      </c>
      <c r="L2023" s="44"/>
      <c r="M2023" s="38" t="str">
        <f t="shared" si="854"/>
        <v>Y</v>
      </c>
      <c r="N2023" s="38" t="str">
        <f t="shared" si="855"/>
        <v>n</v>
      </c>
      <c r="O2023" s="38" t="str">
        <f t="shared" si="856"/>
        <v>Y</v>
      </c>
      <c r="P2023" s="44"/>
      <c r="Q2023" s="38" t="str">
        <f t="shared" si="857"/>
        <v>Y</v>
      </c>
      <c r="R2023" s="38" t="str">
        <f t="shared" si="858"/>
        <v>n</v>
      </c>
      <c r="S2023" s="38" t="str">
        <f t="shared" si="859"/>
        <v>Y</v>
      </c>
      <c r="T2023" s="44"/>
      <c r="U2023" s="44"/>
      <c r="V2023" s="44"/>
      <c r="W2023" s="44"/>
      <c r="X2023" s="44"/>
      <c r="Y2023" s="38" t="str">
        <f t="shared" ref="Y2023:Y2086" si="870">IF(CD2023="","",IF(CD2023="y","Y","n"))</f>
        <v>Y</v>
      </c>
      <c r="Z2023" s="38" t="str">
        <f t="shared" ref="Z2023:Z2086" si="871">IF(AM2023="","",IF(AN2023="","Y",IF(AM2023&gt;AN2023*$Z$38,"Y","n")))</f>
        <v>n</v>
      </c>
      <c r="AA2023" s="38" t="str">
        <f t="shared" si="853"/>
        <v>Y</v>
      </c>
      <c r="AC2023" s="59">
        <v>38</v>
      </c>
      <c r="AD2023" s="204">
        <v>8.9473684210526316E-2</v>
      </c>
      <c r="AE2023" s="38">
        <v>1</v>
      </c>
      <c r="AF2023" s="38">
        <v>0</v>
      </c>
      <c r="AG2023" s="125">
        <f t="shared" si="849"/>
        <v>100</v>
      </c>
      <c r="AH2023" s="39">
        <v>11</v>
      </c>
      <c r="AI2023" s="123">
        <f t="shared" si="850"/>
        <v>35583.838069539277</v>
      </c>
      <c r="AJ2023" s="40">
        <f t="shared" si="860"/>
        <v>38</v>
      </c>
      <c r="AK2023" s="47">
        <f t="shared" si="861"/>
        <v>81</v>
      </c>
      <c r="AL2023" s="40"/>
      <c r="AM2023" s="40">
        <f t="shared" si="830"/>
        <v>3.4</v>
      </c>
      <c r="AN2023" s="39">
        <f t="shared" ref="AN2023:AN2086" si="872">IF(ISNA(MATCH(BS2023,ChemName,0))=TRUE,"",IF(INDEX(Percent90,MATCH(BS2023,ChemName,0))=0,"",INDEX(Percent90,MATCH(BS2023,ChemName,0))))</f>
        <v>3.8</v>
      </c>
      <c r="AO2023" s="204">
        <f t="shared" si="851"/>
        <v>9.5548995961469696E-5</v>
      </c>
      <c r="AP2023" s="204">
        <f t="shared" si="862"/>
        <v>8.9473684210526316E-2</v>
      </c>
      <c r="AQ2023" s="204">
        <f t="shared" si="863"/>
        <v>4.1975308641975309E-2</v>
      </c>
      <c r="AR2023" s="45"/>
      <c r="AS2023" s="115">
        <f t="shared" si="831"/>
        <v>1</v>
      </c>
      <c r="AT2023" s="115">
        <f t="shared" si="832"/>
        <v>0</v>
      </c>
      <c r="AU2023" s="115">
        <f t="shared" si="864"/>
        <v>1</v>
      </c>
      <c r="AV2023" s="115">
        <f t="shared" si="865"/>
        <v>0</v>
      </c>
      <c r="AW2023" s="39">
        <f t="shared" si="866"/>
        <v>1</v>
      </c>
      <c r="AX2023" s="39">
        <f t="shared" si="867"/>
        <v>0</v>
      </c>
      <c r="AY2023" s="115"/>
      <c r="AZ2023" s="115"/>
      <c r="BA2023" s="51" t="s">
        <v>2528</v>
      </c>
      <c r="BB2023" s="52" t="s">
        <v>2529</v>
      </c>
      <c r="BC2023" s="53"/>
      <c r="BD2023" s="53"/>
      <c r="BE2023" s="37" t="s">
        <v>2349</v>
      </c>
      <c r="BF2023" s="53"/>
      <c r="BG2023" s="53" t="s">
        <v>264</v>
      </c>
      <c r="BH2023" s="205" t="s">
        <v>264</v>
      </c>
      <c r="BI2023" s="52" t="s">
        <v>2531</v>
      </c>
      <c r="BJ2023" s="54" t="s">
        <v>533</v>
      </c>
      <c r="BK2023" s="54" t="s">
        <v>573</v>
      </c>
      <c r="BL2023" s="53"/>
      <c r="BM2023" s="53"/>
      <c r="BN2023" s="53"/>
      <c r="BO2023" s="53"/>
      <c r="BP2023" s="53"/>
      <c r="BQ2023" s="53"/>
      <c r="BR2023" s="53"/>
      <c r="BS2023" s="60" t="s">
        <v>2057</v>
      </c>
      <c r="BT2023" s="52" t="s">
        <v>573</v>
      </c>
      <c r="BU2023" s="52"/>
      <c r="BV2023" s="52"/>
      <c r="BW2023" s="250">
        <v>38778</v>
      </c>
      <c r="BX2023" s="250"/>
      <c r="BY2023" s="37" t="s">
        <v>451</v>
      </c>
      <c r="BZ2023" s="55">
        <v>3.4</v>
      </c>
      <c r="CA2023" s="54" t="s">
        <v>1396</v>
      </c>
      <c r="CB2023" s="53"/>
      <c r="CC2023" s="53"/>
      <c r="CD2023" s="112" t="s">
        <v>1397</v>
      </c>
      <c r="CE2023" s="53" t="s">
        <v>265</v>
      </c>
      <c r="CF2023" s="53" t="s">
        <v>573</v>
      </c>
      <c r="CG2023" s="250">
        <v>38778</v>
      </c>
      <c r="CH2023" s="56"/>
      <c r="CI2023" s="53"/>
      <c r="CJ2023" s="53"/>
      <c r="CK2023" s="53"/>
      <c r="CL2023" s="55">
        <v>38</v>
      </c>
      <c r="CM2023" s="53" t="s">
        <v>1396</v>
      </c>
      <c r="CN2023" s="53"/>
      <c r="CO2023" s="53"/>
      <c r="CP2023" s="53" t="s">
        <v>1397</v>
      </c>
      <c r="CQ2023" s="53" t="s">
        <v>266</v>
      </c>
      <c r="CR2023" s="53" t="s">
        <v>1737</v>
      </c>
      <c r="CS2023" s="252">
        <v>38987</v>
      </c>
      <c r="CT2023" s="61"/>
      <c r="CU2023" s="53">
        <v>15</v>
      </c>
      <c r="CV2023" s="39" t="s">
        <v>1390</v>
      </c>
      <c r="CW2023" s="53"/>
      <c r="CX2023" s="53"/>
      <c r="CY2023" s="53"/>
      <c r="CZ2023" s="53">
        <v>100</v>
      </c>
      <c r="DA2023" s="53" t="s">
        <v>2046</v>
      </c>
      <c r="DB2023" s="53"/>
      <c r="DC2023" s="53">
        <v>0.5</v>
      </c>
      <c r="DD2023" s="53" t="s">
        <v>1397</v>
      </c>
      <c r="DE2023" s="53" t="s">
        <v>1738</v>
      </c>
      <c r="DF2023" s="53" t="s">
        <v>1569</v>
      </c>
      <c r="DG2023" s="252">
        <v>38660</v>
      </c>
      <c r="DH2023" s="61"/>
      <c r="DI2023" s="53">
        <v>47</v>
      </c>
      <c r="DJ2023" s="53" t="s">
        <v>1390</v>
      </c>
      <c r="DK2023" s="53"/>
      <c r="DL2023" s="53"/>
      <c r="DM2023" s="53"/>
      <c r="DN2023" s="53">
        <v>81</v>
      </c>
      <c r="DO2023" s="53" t="s">
        <v>1396</v>
      </c>
      <c r="DP2023" s="53"/>
      <c r="DQ2023" s="53"/>
      <c r="DR2023" s="112" t="s">
        <v>1397</v>
      </c>
      <c r="DS2023" s="53" t="s">
        <v>1570</v>
      </c>
      <c r="DT2023" s="53"/>
      <c r="DU2023" s="53"/>
      <c r="DV2023" s="53"/>
      <c r="DW2023" s="53"/>
      <c r="DX2023" s="53"/>
      <c r="DY2023" s="53"/>
      <c r="DZ2023" s="53"/>
      <c r="EA2023" s="53"/>
      <c r="EB2023" s="53"/>
    </row>
    <row r="2024" spans="1:132" s="39" customFormat="1" hidden="1" x14ac:dyDescent="0.2">
      <c r="A2024" s="44" t="str">
        <f t="shared" si="843"/>
        <v>West Side Corporation</v>
      </c>
      <c r="B2024" s="44" t="str">
        <f t="shared" si="842"/>
        <v>Tetrachloroethylene</v>
      </c>
      <c r="C2024" s="38" t="s">
        <v>2587</v>
      </c>
      <c r="D2024" s="38" t="str">
        <f t="shared" si="852"/>
        <v/>
      </c>
      <c r="E2024" s="38" t="s">
        <v>373</v>
      </c>
      <c r="F2024" s="155" t="str">
        <f t="shared" si="845"/>
        <v>241026-H-041</v>
      </c>
      <c r="G2024" s="44" t="str">
        <f t="shared" si="844"/>
        <v>Residential</v>
      </c>
      <c r="H2024" s="44" t="str">
        <f t="shared" si="869"/>
        <v>Basement</v>
      </c>
      <c r="I2024" s="38" t="str">
        <f t="shared" si="847"/>
        <v>n</v>
      </c>
      <c r="J2024" s="38" t="str">
        <f t="shared" si="848"/>
        <v>n</v>
      </c>
      <c r="K2024" s="38" t="str">
        <f t="shared" si="868"/>
        <v>n</v>
      </c>
      <c r="L2024" s="44" t="s">
        <v>1451</v>
      </c>
      <c r="M2024" s="38" t="str">
        <f t="shared" si="854"/>
        <v>Y</v>
      </c>
      <c r="N2024" s="38" t="str">
        <f t="shared" si="855"/>
        <v>n</v>
      </c>
      <c r="O2024" s="38" t="str">
        <f t="shared" si="856"/>
        <v>Y</v>
      </c>
      <c r="P2024" s="44"/>
      <c r="Q2024" s="38" t="str">
        <f t="shared" si="857"/>
        <v>Y</v>
      </c>
      <c r="R2024" s="38" t="str">
        <f t="shared" si="858"/>
        <v>n</v>
      </c>
      <c r="S2024" s="38" t="str">
        <f t="shared" si="859"/>
        <v>Y</v>
      </c>
      <c r="T2024" s="44"/>
      <c r="U2024" s="44"/>
      <c r="V2024" s="44"/>
      <c r="W2024" s="44"/>
      <c r="X2024" s="44"/>
      <c r="Y2024" s="38" t="str">
        <f t="shared" si="870"/>
        <v>Y</v>
      </c>
      <c r="Z2024" s="38" t="str">
        <f t="shared" si="871"/>
        <v>n</v>
      </c>
      <c r="AA2024" s="38" t="str">
        <f t="shared" si="853"/>
        <v>Y</v>
      </c>
      <c r="AC2024" s="59">
        <v>17</v>
      </c>
      <c r="AD2024" s="204">
        <v>0.14117647058823529</v>
      </c>
      <c r="AE2024" s="38">
        <v>1</v>
      </c>
      <c r="AF2024" s="38">
        <v>0</v>
      </c>
      <c r="AG2024" s="125">
        <f t="shared" si="849"/>
        <v>0.46</v>
      </c>
      <c r="AH2024" s="39">
        <v>11</v>
      </c>
      <c r="AI2024" s="123">
        <f t="shared" si="850"/>
        <v>163.68565511988066</v>
      </c>
      <c r="AJ2024" s="40">
        <f t="shared" si="860"/>
        <v>17</v>
      </c>
      <c r="AK2024" s="47">
        <f t="shared" si="861"/>
        <v>6.8</v>
      </c>
      <c r="AL2024" s="40"/>
      <c r="AM2024" s="40">
        <f t="shared" si="830"/>
        <v>2.4</v>
      </c>
      <c r="AN2024" s="39">
        <f t="shared" si="872"/>
        <v>3.8</v>
      </c>
      <c r="AO2024" s="204">
        <f t="shared" si="851"/>
        <v>1.4662250019662868E-2</v>
      </c>
      <c r="AP2024" s="204">
        <f t="shared" si="862"/>
        <v>0.14117647058823529</v>
      </c>
      <c r="AQ2024" s="204">
        <f t="shared" si="863"/>
        <v>0.35294117647058826</v>
      </c>
      <c r="AR2024" s="45"/>
      <c r="AS2024" s="115">
        <f t="shared" si="831"/>
        <v>1</v>
      </c>
      <c r="AT2024" s="115">
        <f t="shared" si="832"/>
        <v>0</v>
      </c>
      <c r="AU2024" s="115">
        <f t="shared" si="864"/>
        <v>1</v>
      </c>
      <c r="AV2024" s="115">
        <f t="shared" si="865"/>
        <v>0</v>
      </c>
      <c r="AW2024" s="39">
        <f t="shared" si="866"/>
        <v>1</v>
      </c>
      <c r="AX2024" s="39">
        <f t="shared" si="867"/>
        <v>0</v>
      </c>
      <c r="AY2024" s="115"/>
      <c r="AZ2024" s="115"/>
      <c r="BA2024" s="51" t="s">
        <v>2528</v>
      </c>
      <c r="BB2024" s="52" t="s">
        <v>2529</v>
      </c>
      <c r="BC2024" s="53"/>
      <c r="BD2024" s="53"/>
      <c r="BE2024" s="37" t="s">
        <v>2349</v>
      </c>
      <c r="BF2024" s="53"/>
      <c r="BG2024" s="53" t="s">
        <v>267</v>
      </c>
      <c r="BH2024" s="205" t="s">
        <v>267</v>
      </c>
      <c r="BI2024" s="52" t="s">
        <v>2531</v>
      </c>
      <c r="BJ2024" s="54" t="s">
        <v>533</v>
      </c>
      <c r="BK2024" s="54" t="s">
        <v>573</v>
      </c>
      <c r="BL2024" s="53"/>
      <c r="BM2024" s="53"/>
      <c r="BN2024" s="53"/>
      <c r="BO2024" s="53"/>
      <c r="BP2024" s="53"/>
      <c r="BQ2024" s="53"/>
      <c r="BR2024" s="53"/>
      <c r="BS2024" s="60" t="s">
        <v>2057</v>
      </c>
      <c r="BT2024" s="52" t="s">
        <v>573</v>
      </c>
      <c r="BU2024" s="52"/>
      <c r="BV2024" s="52"/>
      <c r="BW2024" s="250">
        <v>38778</v>
      </c>
      <c r="BX2024" s="250"/>
      <c r="BY2024" s="37" t="s">
        <v>451</v>
      </c>
      <c r="BZ2024" s="55">
        <v>2.4</v>
      </c>
      <c r="CA2024" s="54" t="s">
        <v>1396</v>
      </c>
      <c r="CB2024" s="53"/>
      <c r="CC2024" s="53"/>
      <c r="CD2024" s="112" t="s">
        <v>1397</v>
      </c>
      <c r="CE2024" s="53" t="s">
        <v>268</v>
      </c>
      <c r="CF2024" s="53" t="s">
        <v>573</v>
      </c>
      <c r="CG2024" s="250">
        <v>38778</v>
      </c>
      <c r="CH2024" s="56"/>
      <c r="CI2024" s="53"/>
      <c r="CJ2024" s="53"/>
      <c r="CK2024" s="53"/>
      <c r="CL2024" s="55">
        <v>17</v>
      </c>
      <c r="CM2024" s="53" t="s">
        <v>1396</v>
      </c>
      <c r="CN2024" s="53"/>
      <c r="CO2024" s="53"/>
      <c r="CP2024" s="53" t="s">
        <v>1397</v>
      </c>
      <c r="CQ2024" s="53" t="s">
        <v>269</v>
      </c>
      <c r="CR2024" s="53" t="s">
        <v>1732</v>
      </c>
      <c r="CS2024" s="252">
        <v>38989</v>
      </c>
      <c r="CT2024" s="61"/>
      <c r="CU2024" s="53">
        <v>99</v>
      </c>
      <c r="CV2024" s="39" t="s">
        <v>1390</v>
      </c>
      <c r="CW2024" s="53"/>
      <c r="CX2024" s="53"/>
      <c r="CY2024" s="53"/>
      <c r="CZ2024" s="53">
        <f>DC2024</f>
        <v>0.46</v>
      </c>
      <c r="DA2024" s="53" t="s">
        <v>2046</v>
      </c>
      <c r="DB2024" s="53"/>
      <c r="DC2024" s="55">
        <v>0.46</v>
      </c>
      <c r="DD2024" s="53" t="s">
        <v>767</v>
      </c>
      <c r="DE2024" s="53" t="s">
        <v>1733</v>
      </c>
      <c r="DF2024" s="53" t="s">
        <v>1571</v>
      </c>
      <c r="DG2024" s="252">
        <v>38659</v>
      </c>
      <c r="DH2024" s="61"/>
      <c r="DI2024" s="53">
        <v>25</v>
      </c>
      <c r="DJ2024" s="53" t="s">
        <v>1390</v>
      </c>
      <c r="DK2024" s="53"/>
      <c r="DL2024" s="53"/>
      <c r="DM2024" s="53"/>
      <c r="DN2024" s="53">
        <v>6.8</v>
      </c>
      <c r="DO2024" s="53" t="s">
        <v>1396</v>
      </c>
      <c r="DP2024" s="53"/>
      <c r="DQ2024" s="53">
        <v>9.1999999999999993</v>
      </c>
      <c r="DR2024" s="112" t="s">
        <v>1397</v>
      </c>
      <c r="DS2024" s="53" t="s">
        <v>1572</v>
      </c>
      <c r="DT2024" s="53"/>
      <c r="DU2024" s="53"/>
      <c r="DV2024" s="53"/>
      <c r="DW2024" s="53"/>
      <c r="DX2024" s="53"/>
      <c r="DY2024" s="53"/>
      <c r="DZ2024" s="53"/>
      <c r="EA2024" s="53"/>
      <c r="EB2024" s="53"/>
    </row>
    <row r="2025" spans="1:132" s="39" customFormat="1" hidden="1" x14ac:dyDescent="0.2">
      <c r="A2025" s="44" t="str">
        <f t="shared" si="843"/>
        <v>West Side Corporation</v>
      </c>
      <c r="B2025" s="44" t="str">
        <f t="shared" si="842"/>
        <v>Tetrachloroethylene</v>
      </c>
      <c r="C2025" s="38" t="s">
        <v>2587</v>
      </c>
      <c r="D2025" s="38" t="str">
        <f t="shared" si="852"/>
        <v/>
      </c>
      <c r="E2025" s="44" t="s">
        <v>373</v>
      </c>
      <c r="F2025" s="155" t="str">
        <f t="shared" si="845"/>
        <v>241026-H-042</v>
      </c>
      <c r="G2025" s="44" t="str">
        <f t="shared" si="844"/>
        <v>Residential</v>
      </c>
      <c r="H2025" s="44" t="str">
        <f t="shared" si="869"/>
        <v>Basement</v>
      </c>
      <c r="I2025" s="38" t="str">
        <f t="shared" si="847"/>
        <v>Y</v>
      </c>
      <c r="J2025" s="38" t="str">
        <f t="shared" si="848"/>
        <v>Y</v>
      </c>
      <c r="K2025" s="38" t="str">
        <f t="shared" si="868"/>
        <v>Y</v>
      </c>
      <c r="L2025" s="44"/>
      <c r="M2025" s="38" t="str">
        <f t="shared" si="854"/>
        <v>Y</v>
      </c>
      <c r="N2025" s="38" t="str">
        <f t="shared" si="855"/>
        <v>n</v>
      </c>
      <c r="O2025" s="38" t="str">
        <f t="shared" si="856"/>
        <v>Y</v>
      </c>
      <c r="P2025" s="44"/>
      <c r="Q2025" s="38" t="str">
        <f t="shared" si="857"/>
        <v>Y</v>
      </c>
      <c r="R2025" s="38" t="str">
        <f t="shared" si="858"/>
        <v>n</v>
      </c>
      <c r="S2025" s="38" t="str">
        <f t="shared" si="859"/>
        <v>Y</v>
      </c>
      <c r="T2025" s="44"/>
      <c r="U2025" s="44"/>
      <c r="V2025" s="44"/>
      <c r="W2025" s="44"/>
      <c r="X2025" s="44"/>
      <c r="Y2025" s="38" t="str">
        <f t="shared" si="870"/>
        <v>Y</v>
      </c>
      <c r="Z2025" s="38" t="str">
        <f t="shared" si="871"/>
        <v>n</v>
      </c>
      <c r="AA2025" s="38" t="str">
        <f t="shared" si="853"/>
        <v>Y</v>
      </c>
      <c r="AC2025" s="59">
        <v>35</v>
      </c>
      <c r="AD2025" s="204">
        <v>5.4285714285714284E-2</v>
      </c>
      <c r="AE2025" s="38">
        <v>1</v>
      </c>
      <c r="AF2025" s="38">
        <v>0</v>
      </c>
      <c r="AG2025" s="125">
        <f t="shared" si="849"/>
        <v>230</v>
      </c>
      <c r="AH2025" s="39">
        <v>11</v>
      </c>
      <c r="AI2025" s="123">
        <f t="shared" si="850"/>
        <v>81842.827559940328</v>
      </c>
      <c r="AJ2025" s="40">
        <f t="shared" si="860"/>
        <v>35</v>
      </c>
      <c r="AK2025" s="47">
        <f t="shared" si="861"/>
        <v>65</v>
      </c>
      <c r="AL2025" s="40"/>
      <c r="AM2025" s="40">
        <f t="shared" ref="AM2025:AM2088" si="873">IF(BZ2025="","",IF(CA2025="mg/m3",1000*BZ2025,IF(CA2025="ppbv",BZ2025*INDEX(ppbv_ug_m3,MATCH(BS2025,ChemName,0)),BZ2025)))</f>
        <v>1.9</v>
      </c>
      <c r="AN2025" s="39">
        <f t="shared" si="872"/>
        <v>3.8</v>
      </c>
      <c r="AO2025" s="204">
        <f t="shared" si="851"/>
        <v>2.3215229197799544E-5</v>
      </c>
      <c r="AP2025" s="204">
        <f t="shared" si="862"/>
        <v>5.4285714285714284E-2</v>
      </c>
      <c r="AQ2025" s="204">
        <f t="shared" si="863"/>
        <v>2.923076923076923E-2</v>
      </c>
      <c r="AR2025" s="45"/>
      <c r="AS2025" s="115">
        <f t="shared" si="831"/>
        <v>1</v>
      </c>
      <c r="AT2025" s="115">
        <f t="shared" si="832"/>
        <v>0</v>
      </c>
      <c r="AU2025" s="115">
        <f t="shared" si="864"/>
        <v>1</v>
      </c>
      <c r="AV2025" s="115">
        <f t="shared" si="865"/>
        <v>0</v>
      </c>
      <c r="AW2025" s="39">
        <f t="shared" si="866"/>
        <v>1</v>
      </c>
      <c r="AX2025" s="39">
        <f t="shared" si="867"/>
        <v>0</v>
      </c>
      <c r="AY2025" s="115"/>
      <c r="AZ2025" s="115"/>
      <c r="BA2025" s="51" t="s">
        <v>2528</v>
      </c>
      <c r="BB2025" s="52" t="s">
        <v>2529</v>
      </c>
      <c r="BC2025" s="53"/>
      <c r="BD2025" s="53"/>
      <c r="BE2025" s="37" t="s">
        <v>2349</v>
      </c>
      <c r="BF2025" s="53"/>
      <c r="BG2025" s="53" t="s">
        <v>270</v>
      </c>
      <c r="BH2025" s="205" t="s">
        <v>270</v>
      </c>
      <c r="BI2025" s="52" t="s">
        <v>2531</v>
      </c>
      <c r="BJ2025" s="54" t="s">
        <v>533</v>
      </c>
      <c r="BK2025" s="54" t="s">
        <v>573</v>
      </c>
      <c r="BL2025" s="53"/>
      <c r="BM2025" s="53"/>
      <c r="BN2025" s="53"/>
      <c r="BO2025" s="53"/>
      <c r="BP2025" s="53"/>
      <c r="BQ2025" s="53"/>
      <c r="BR2025" s="53"/>
      <c r="BS2025" s="60" t="s">
        <v>2057</v>
      </c>
      <c r="BT2025" s="52" t="s">
        <v>573</v>
      </c>
      <c r="BU2025" s="52"/>
      <c r="BV2025" s="52"/>
      <c r="BW2025" s="250">
        <v>38778</v>
      </c>
      <c r="BX2025" s="250"/>
      <c r="BY2025" s="37" t="s">
        <v>451</v>
      </c>
      <c r="BZ2025" s="55">
        <v>1.9</v>
      </c>
      <c r="CA2025" s="54" t="s">
        <v>1396</v>
      </c>
      <c r="CB2025" s="53"/>
      <c r="CC2025" s="53"/>
      <c r="CD2025" s="112" t="s">
        <v>1397</v>
      </c>
      <c r="CE2025" s="53" t="s">
        <v>271</v>
      </c>
      <c r="CF2025" s="53" t="s">
        <v>573</v>
      </c>
      <c r="CG2025" s="250">
        <v>38778</v>
      </c>
      <c r="CH2025" s="56"/>
      <c r="CI2025" s="53"/>
      <c r="CJ2025" s="53"/>
      <c r="CK2025" s="53"/>
      <c r="CL2025" s="55">
        <v>35</v>
      </c>
      <c r="CM2025" s="53" t="s">
        <v>1396</v>
      </c>
      <c r="CN2025" s="53"/>
      <c r="CO2025" s="53"/>
      <c r="CP2025" s="53" t="s">
        <v>1397</v>
      </c>
      <c r="CQ2025" s="53" t="s">
        <v>272</v>
      </c>
      <c r="CR2025" s="53" t="s">
        <v>2539</v>
      </c>
      <c r="CS2025" s="252">
        <v>38987</v>
      </c>
      <c r="CT2025" s="61"/>
      <c r="CU2025" s="53">
        <v>72</v>
      </c>
      <c r="CV2025" s="39" t="s">
        <v>1390</v>
      </c>
      <c r="CW2025" s="53"/>
      <c r="CX2025" s="53"/>
      <c r="CY2025" s="53"/>
      <c r="CZ2025" s="53">
        <v>230</v>
      </c>
      <c r="DA2025" s="53" t="s">
        <v>2046</v>
      </c>
      <c r="DB2025" s="53"/>
      <c r="DC2025" s="53">
        <v>0.5</v>
      </c>
      <c r="DD2025" s="53" t="s">
        <v>1397</v>
      </c>
      <c r="DE2025" s="53" t="s">
        <v>2540</v>
      </c>
      <c r="DF2025" s="53" t="s">
        <v>1573</v>
      </c>
      <c r="DG2025" s="252">
        <v>38664</v>
      </c>
      <c r="DH2025" s="61"/>
      <c r="DI2025" s="53">
        <v>65</v>
      </c>
      <c r="DJ2025" s="53" t="s">
        <v>1390</v>
      </c>
      <c r="DK2025" s="53"/>
      <c r="DL2025" s="53"/>
      <c r="DM2025" s="53"/>
      <c r="DN2025" s="53">
        <v>65</v>
      </c>
      <c r="DO2025" s="53" t="s">
        <v>1396</v>
      </c>
      <c r="DP2025" s="53"/>
      <c r="DQ2025" s="53"/>
      <c r="DR2025" s="112" t="s">
        <v>1397</v>
      </c>
      <c r="DS2025" s="53" t="s">
        <v>1574</v>
      </c>
      <c r="DT2025" s="53"/>
      <c r="DU2025" s="53"/>
      <c r="DV2025" s="53"/>
      <c r="DW2025" s="53"/>
      <c r="DX2025" s="53"/>
      <c r="DY2025" s="53"/>
      <c r="DZ2025" s="53"/>
      <c r="EA2025" s="53"/>
      <c r="EB2025" s="53"/>
    </row>
    <row r="2026" spans="1:132" s="39" customFormat="1" hidden="1" x14ac:dyDescent="0.2">
      <c r="A2026" s="44" t="str">
        <f t="shared" si="843"/>
        <v>West Side Corporation</v>
      </c>
      <c r="B2026" s="44" t="str">
        <f t="shared" si="842"/>
        <v>Tetrachloroethylene</v>
      </c>
      <c r="C2026" s="38" t="s">
        <v>2587</v>
      </c>
      <c r="D2026" s="38" t="str">
        <f t="shared" si="852"/>
        <v/>
      </c>
      <c r="E2026" s="44" t="s">
        <v>373</v>
      </c>
      <c r="F2026" s="155" t="str">
        <f t="shared" si="845"/>
        <v>241026-H-043</v>
      </c>
      <c r="G2026" s="44" t="str">
        <f t="shared" si="844"/>
        <v>Residential</v>
      </c>
      <c r="H2026" s="44" t="str">
        <f t="shared" si="869"/>
        <v>Basement</v>
      </c>
      <c r="I2026" s="38" t="str">
        <f t="shared" si="847"/>
        <v>Y</v>
      </c>
      <c r="J2026" s="38" t="str">
        <f t="shared" si="848"/>
        <v>Y</v>
      </c>
      <c r="K2026" s="38" t="str">
        <f t="shared" si="868"/>
        <v>Y</v>
      </c>
      <c r="L2026" s="44"/>
      <c r="M2026" s="38" t="str">
        <f t="shared" si="854"/>
        <v>Y</v>
      </c>
      <c r="N2026" s="38" t="str">
        <f t="shared" si="855"/>
        <v>n</v>
      </c>
      <c r="O2026" s="38" t="str">
        <f t="shared" si="856"/>
        <v>Y</v>
      </c>
      <c r="P2026" s="44"/>
      <c r="Q2026" s="38" t="str">
        <f t="shared" si="857"/>
        <v>Y</v>
      </c>
      <c r="R2026" s="38" t="str">
        <f t="shared" si="858"/>
        <v>n</v>
      </c>
      <c r="S2026" s="38" t="str">
        <f t="shared" si="859"/>
        <v>Y</v>
      </c>
      <c r="T2026" s="44"/>
      <c r="U2026" s="44"/>
      <c r="V2026" s="44"/>
      <c r="W2026" s="44"/>
      <c r="X2026" s="44"/>
      <c r="Y2026" s="38" t="str">
        <f t="shared" si="870"/>
        <v>Y</v>
      </c>
      <c r="Z2026" s="38" t="str">
        <f t="shared" si="871"/>
        <v>Y</v>
      </c>
      <c r="AA2026" s="38" t="str">
        <f t="shared" si="853"/>
        <v>Y</v>
      </c>
      <c r="AC2026" s="59">
        <v>53</v>
      </c>
      <c r="AD2026" s="204">
        <v>0.1169811320754717</v>
      </c>
      <c r="AE2026" s="38">
        <v>1</v>
      </c>
      <c r="AF2026" s="38">
        <v>0</v>
      </c>
      <c r="AG2026" s="125">
        <f t="shared" si="849"/>
        <v>39</v>
      </c>
      <c r="AH2026" s="39">
        <v>11</v>
      </c>
      <c r="AI2026" s="123">
        <f t="shared" si="850"/>
        <v>13877.696847120318</v>
      </c>
      <c r="AJ2026" s="40">
        <f t="shared" si="860"/>
        <v>53</v>
      </c>
      <c r="AK2026" s="47">
        <f t="shared" si="861"/>
        <v>74</v>
      </c>
      <c r="AL2026" s="40"/>
      <c r="AM2026" s="40">
        <f t="shared" si="873"/>
        <v>6.2</v>
      </c>
      <c r="AN2026" s="39">
        <f t="shared" si="872"/>
        <v>3.8</v>
      </c>
      <c r="AO2026" s="204">
        <f t="shared" si="851"/>
        <v>4.4676001128288997E-4</v>
      </c>
      <c r="AP2026" s="204">
        <f t="shared" si="862"/>
        <v>0.1169811320754717</v>
      </c>
      <c r="AQ2026" s="204">
        <f t="shared" si="863"/>
        <v>8.3783783783783788E-2</v>
      </c>
      <c r="AR2026" s="45"/>
      <c r="AS2026" s="115">
        <f t="shared" si="831"/>
        <v>1</v>
      </c>
      <c r="AT2026" s="115">
        <f t="shared" si="832"/>
        <v>0</v>
      </c>
      <c r="AU2026" s="115">
        <f t="shared" ref="AU2026:AU2089" si="874">IF(AP2026="","",IF(CD2026="Y",1,0))</f>
        <v>1</v>
      </c>
      <c r="AV2026" s="115">
        <f t="shared" ref="AV2026:AV2089" si="875">IF(AP2026="","",IF(CD2026="n",1,0))</f>
        <v>0</v>
      </c>
      <c r="AW2026" s="39">
        <f t="shared" ref="AW2026:AW2067" si="876">IF(AQ2026="","",IF(DR2026="Y",1,0))</f>
        <v>1</v>
      </c>
      <c r="AX2026" s="39">
        <f t="shared" ref="AX2026:AX2067" si="877">IF(AQ2026="","",IF(DR2026="n",1,0))</f>
        <v>0</v>
      </c>
      <c r="AY2026" s="115"/>
      <c r="AZ2026" s="115"/>
      <c r="BA2026" s="51" t="s">
        <v>2528</v>
      </c>
      <c r="BB2026" s="52" t="s">
        <v>2529</v>
      </c>
      <c r="BC2026" s="53"/>
      <c r="BD2026" s="53"/>
      <c r="BE2026" s="37" t="s">
        <v>2349</v>
      </c>
      <c r="BF2026" s="53"/>
      <c r="BG2026" s="53" t="s">
        <v>273</v>
      </c>
      <c r="BH2026" s="205" t="s">
        <v>273</v>
      </c>
      <c r="BI2026" s="52" t="s">
        <v>2531</v>
      </c>
      <c r="BJ2026" s="54" t="s">
        <v>533</v>
      </c>
      <c r="BK2026" s="54" t="s">
        <v>573</v>
      </c>
      <c r="BL2026" s="53"/>
      <c r="BM2026" s="53"/>
      <c r="BN2026" s="53"/>
      <c r="BO2026" s="53"/>
      <c r="BP2026" s="53"/>
      <c r="BQ2026" s="53"/>
      <c r="BR2026" s="53"/>
      <c r="BS2026" s="60" t="s">
        <v>2057</v>
      </c>
      <c r="BT2026" s="52" t="s">
        <v>573</v>
      </c>
      <c r="BU2026" s="52"/>
      <c r="BV2026" s="52"/>
      <c r="BW2026" s="250">
        <v>38778</v>
      </c>
      <c r="BX2026" s="250"/>
      <c r="BY2026" s="37" t="s">
        <v>451</v>
      </c>
      <c r="BZ2026" s="55">
        <v>6.2</v>
      </c>
      <c r="CA2026" s="54" t="s">
        <v>1396</v>
      </c>
      <c r="CB2026" s="53"/>
      <c r="CC2026" s="53"/>
      <c r="CD2026" s="112" t="s">
        <v>1397</v>
      </c>
      <c r="CE2026" s="53" t="s">
        <v>274</v>
      </c>
      <c r="CF2026" s="53" t="s">
        <v>573</v>
      </c>
      <c r="CG2026" s="250">
        <v>38778</v>
      </c>
      <c r="CH2026" s="56"/>
      <c r="CI2026" s="53"/>
      <c r="CJ2026" s="53"/>
      <c r="CK2026" s="53"/>
      <c r="CL2026" s="55">
        <v>53</v>
      </c>
      <c r="CM2026" s="53" t="s">
        <v>1396</v>
      </c>
      <c r="CN2026" s="53"/>
      <c r="CO2026" s="53"/>
      <c r="CP2026" s="53" t="s">
        <v>1397</v>
      </c>
      <c r="CQ2026" s="53" t="s">
        <v>275</v>
      </c>
      <c r="CR2026" s="53" t="s">
        <v>1261</v>
      </c>
      <c r="CS2026" s="252">
        <v>38987</v>
      </c>
      <c r="CT2026" s="61"/>
      <c r="CU2026" s="53">
        <v>72</v>
      </c>
      <c r="CV2026" s="39" t="s">
        <v>1390</v>
      </c>
      <c r="CW2026" s="53"/>
      <c r="CX2026" s="53"/>
      <c r="CY2026" s="53"/>
      <c r="CZ2026" s="53">
        <v>39</v>
      </c>
      <c r="DA2026" s="53" t="s">
        <v>2046</v>
      </c>
      <c r="DB2026" s="53"/>
      <c r="DC2026" s="53">
        <v>0.5</v>
      </c>
      <c r="DD2026" s="53" t="s">
        <v>1397</v>
      </c>
      <c r="DE2026" s="53" t="s">
        <v>1262</v>
      </c>
      <c r="DF2026" s="53" t="s">
        <v>1575</v>
      </c>
      <c r="DG2026" s="252">
        <v>38687</v>
      </c>
      <c r="DH2026" s="61"/>
      <c r="DI2026" s="53">
        <v>15</v>
      </c>
      <c r="DJ2026" s="53" t="s">
        <v>1390</v>
      </c>
      <c r="DK2026" s="53"/>
      <c r="DL2026" s="53"/>
      <c r="DM2026" s="53"/>
      <c r="DN2026" s="53">
        <v>74</v>
      </c>
      <c r="DO2026" s="53" t="s">
        <v>1396</v>
      </c>
      <c r="DP2026" s="53"/>
      <c r="DQ2026" s="53"/>
      <c r="DR2026" s="112" t="s">
        <v>1397</v>
      </c>
      <c r="DS2026" s="53" t="s">
        <v>1576</v>
      </c>
      <c r="DT2026" s="53"/>
      <c r="DU2026" s="53"/>
      <c r="DV2026" s="53"/>
      <c r="DW2026" s="53"/>
      <c r="DX2026" s="53"/>
      <c r="DY2026" s="53"/>
      <c r="DZ2026" s="53"/>
      <c r="EA2026" s="53"/>
      <c r="EB2026" s="53"/>
    </row>
    <row r="2027" spans="1:132" s="39" customFormat="1" hidden="1" x14ac:dyDescent="0.2">
      <c r="A2027" s="44" t="str">
        <f t="shared" si="843"/>
        <v>West Side Corporation</v>
      </c>
      <c r="B2027" s="44" t="str">
        <f t="shared" si="842"/>
        <v>Tetrachloroethylene</v>
      </c>
      <c r="C2027" s="38" t="s">
        <v>2587</v>
      </c>
      <c r="D2027" s="38" t="str">
        <f t="shared" si="852"/>
        <v/>
      </c>
      <c r="E2027" s="44" t="s">
        <v>373</v>
      </c>
      <c r="F2027" s="155" t="str">
        <f t="shared" si="845"/>
        <v>241026-H-044</v>
      </c>
      <c r="G2027" s="44" t="str">
        <f t="shared" si="844"/>
        <v>Residential</v>
      </c>
      <c r="H2027" s="44" t="str">
        <f t="shared" si="869"/>
        <v>Basement</v>
      </c>
      <c r="I2027" s="38" t="str">
        <f t="shared" si="847"/>
        <v>Y</v>
      </c>
      <c r="J2027" s="38" t="str">
        <f t="shared" si="848"/>
        <v>Y</v>
      </c>
      <c r="K2027" s="38" t="str">
        <f t="shared" si="868"/>
        <v>Y</v>
      </c>
      <c r="L2027" s="44"/>
      <c r="M2027" s="38" t="str">
        <f t="shared" si="854"/>
        <v>Y</v>
      </c>
      <c r="N2027" s="38" t="str">
        <f t="shared" si="855"/>
        <v>n</v>
      </c>
      <c r="O2027" s="38" t="str">
        <f t="shared" si="856"/>
        <v>Y</v>
      </c>
      <c r="P2027" s="44"/>
      <c r="Q2027" s="38" t="str">
        <f t="shared" si="857"/>
        <v>Y</v>
      </c>
      <c r="R2027" s="38" t="str">
        <f t="shared" si="858"/>
        <v>n</v>
      </c>
      <c r="S2027" s="38" t="str">
        <f t="shared" si="859"/>
        <v>Y</v>
      </c>
      <c r="T2027" s="44"/>
      <c r="U2027" s="44"/>
      <c r="V2027" s="44"/>
      <c r="W2027" s="44"/>
      <c r="X2027" s="44"/>
      <c r="Y2027" s="38" t="str">
        <f t="shared" si="870"/>
        <v>Y</v>
      </c>
      <c r="Z2027" s="38" t="str">
        <f t="shared" si="871"/>
        <v>n</v>
      </c>
      <c r="AA2027" s="38" t="str">
        <f t="shared" si="853"/>
        <v>Y</v>
      </c>
      <c r="AC2027" s="59">
        <v>2.5</v>
      </c>
      <c r="AD2027" s="204">
        <v>0.48</v>
      </c>
      <c r="AE2027" s="38">
        <v>1</v>
      </c>
      <c r="AF2027" s="38">
        <v>0</v>
      </c>
      <c r="AG2027" s="125">
        <f t="shared" si="849"/>
        <v>230</v>
      </c>
      <c r="AH2027" s="39">
        <v>11</v>
      </c>
      <c r="AI2027" s="123">
        <f t="shared" si="850"/>
        <v>81842.827559940328</v>
      </c>
      <c r="AJ2027" s="40">
        <f t="shared" si="860"/>
        <v>2.5</v>
      </c>
      <c r="AK2027" s="47">
        <f t="shared" si="861"/>
        <v>29</v>
      </c>
      <c r="AL2027" s="40"/>
      <c r="AM2027" s="40">
        <f t="shared" si="873"/>
        <v>1.2</v>
      </c>
      <c r="AN2027" s="39">
        <f t="shared" si="872"/>
        <v>3.8</v>
      </c>
      <c r="AO2027" s="204">
        <f t="shared" si="851"/>
        <v>1.466225001966287E-5</v>
      </c>
      <c r="AP2027" s="204">
        <f t="shared" si="862"/>
        <v>0.48</v>
      </c>
      <c r="AQ2027" s="204">
        <f t="shared" si="863"/>
        <v>4.1379310344827586E-2</v>
      </c>
      <c r="AR2027" s="45"/>
      <c r="AS2027" s="115">
        <f t="shared" ref="AS2027:AS2070" si="878">IF(AO2027="","",IF(CD2027="Y",1,0))</f>
        <v>1</v>
      </c>
      <c r="AT2027" s="115">
        <f t="shared" ref="AT2027:AT2070" si="879">IF(AO2027="","",IF(CD2027="n",1,0))</f>
        <v>0</v>
      </c>
      <c r="AU2027" s="115">
        <f t="shared" si="874"/>
        <v>1</v>
      </c>
      <c r="AV2027" s="115">
        <f t="shared" si="875"/>
        <v>0</v>
      </c>
      <c r="AW2027" s="39">
        <f t="shared" si="876"/>
        <v>1</v>
      </c>
      <c r="AX2027" s="39">
        <f t="shared" si="877"/>
        <v>0</v>
      </c>
      <c r="AY2027" s="115"/>
      <c r="AZ2027" s="115"/>
      <c r="BA2027" s="51" t="s">
        <v>2528</v>
      </c>
      <c r="BB2027" s="52" t="s">
        <v>2529</v>
      </c>
      <c r="BC2027" s="53"/>
      <c r="BD2027" s="53"/>
      <c r="BE2027" s="37" t="s">
        <v>2349</v>
      </c>
      <c r="BF2027" s="53"/>
      <c r="BG2027" s="53" t="s">
        <v>276</v>
      </c>
      <c r="BH2027" s="205" t="s">
        <v>276</v>
      </c>
      <c r="BI2027" s="52" t="s">
        <v>2531</v>
      </c>
      <c r="BJ2027" s="54" t="s">
        <v>533</v>
      </c>
      <c r="BK2027" s="54" t="s">
        <v>573</v>
      </c>
      <c r="BL2027" s="53"/>
      <c r="BM2027" s="53"/>
      <c r="BN2027" s="53"/>
      <c r="BO2027" s="53"/>
      <c r="BP2027" s="53"/>
      <c r="BQ2027" s="53"/>
      <c r="BR2027" s="53"/>
      <c r="BS2027" s="60" t="s">
        <v>2057</v>
      </c>
      <c r="BT2027" s="52" t="s">
        <v>573</v>
      </c>
      <c r="BU2027" s="52"/>
      <c r="BV2027" s="52"/>
      <c r="BW2027" s="250">
        <v>38779</v>
      </c>
      <c r="BX2027" s="250"/>
      <c r="BY2027" s="37" t="s">
        <v>451</v>
      </c>
      <c r="BZ2027" s="55">
        <v>1.2</v>
      </c>
      <c r="CA2027" s="54" t="s">
        <v>1396</v>
      </c>
      <c r="CB2027" s="53"/>
      <c r="CC2027" s="53"/>
      <c r="CD2027" s="112" t="s">
        <v>1397</v>
      </c>
      <c r="CE2027" s="53" t="s">
        <v>277</v>
      </c>
      <c r="CF2027" s="53" t="s">
        <v>573</v>
      </c>
      <c r="CG2027" s="250">
        <v>38779</v>
      </c>
      <c r="CH2027" s="56"/>
      <c r="CI2027" s="53"/>
      <c r="CJ2027" s="53"/>
      <c r="CK2027" s="53"/>
      <c r="CL2027" s="55">
        <v>2.5</v>
      </c>
      <c r="CM2027" s="53" t="s">
        <v>1396</v>
      </c>
      <c r="CN2027" s="53"/>
      <c r="CO2027" s="53"/>
      <c r="CP2027" s="53" t="s">
        <v>1397</v>
      </c>
      <c r="CQ2027" s="53" t="s">
        <v>278</v>
      </c>
      <c r="CR2027" s="53" t="s">
        <v>2539</v>
      </c>
      <c r="CS2027" s="252">
        <v>38987</v>
      </c>
      <c r="CT2027" s="61"/>
      <c r="CU2027" s="53">
        <v>123</v>
      </c>
      <c r="CV2027" s="39" t="s">
        <v>1390</v>
      </c>
      <c r="CW2027" s="53"/>
      <c r="CX2027" s="53"/>
      <c r="CY2027" s="53"/>
      <c r="CZ2027" s="53">
        <v>230</v>
      </c>
      <c r="DA2027" s="53" t="s">
        <v>2046</v>
      </c>
      <c r="DB2027" s="53"/>
      <c r="DC2027" s="53">
        <v>0.5</v>
      </c>
      <c r="DD2027" s="53" t="s">
        <v>1397</v>
      </c>
      <c r="DE2027" s="53" t="s">
        <v>2540</v>
      </c>
      <c r="DF2027" s="53" t="s">
        <v>1577</v>
      </c>
      <c r="DG2027" s="252">
        <v>38664</v>
      </c>
      <c r="DH2027" s="61"/>
      <c r="DI2027" s="53">
        <v>42</v>
      </c>
      <c r="DJ2027" s="53" t="s">
        <v>1390</v>
      </c>
      <c r="DK2027" s="53"/>
      <c r="DL2027" s="53"/>
      <c r="DM2027" s="53"/>
      <c r="DN2027" s="53">
        <v>29</v>
      </c>
      <c r="DO2027" s="53" t="s">
        <v>1396</v>
      </c>
      <c r="DP2027" s="53"/>
      <c r="DQ2027" s="53"/>
      <c r="DR2027" s="112" t="s">
        <v>1397</v>
      </c>
      <c r="DS2027" s="53" t="s">
        <v>1578</v>
      </c>
      <c r="DT2027" s="53"/>
      <c r="DU2027" s="53"/>
      <c r="DV2027" s="53"/>
      <c r="DW2027" s="53"/>
      <c r="DX2027" s="53"/>
      <c r="DY2027" s="53"/>
      <c r="DZ2027" s="53"/>
      <c r="EA2027" s="53"/>
      <c r="EB2027" s="53"/>
    </row>
    <row r="2028" spans="1:132" s="39" customFormat="1" hidden="1" x14ac:dyDescent="0.2">
      <c r="A2028" s="44" t="str">
        <f t="shared" si="843"/>
        <v>West Side Corporation</v>
      </c>
      <c r="B2028" s="44" t="str">
        <f t="shared" si="842"/>
        <v>Tetrachloroethylene</v>
      </c>
      <c r="C2028" s="38" t="s">
        <v>2587</v>
      </c>
      <c r="D2028" s="38" t="str">
        <f t="shared" si="852"/>
        <v/>
      </c>
      <c r="E2028" s="44" t="s">
        <v>373</v>
      </c>
      <c r="F2028" s="155" t="str">
        <f t="shared" si="845"/>
        <v>241026-H-045</v>
      </c>
      <c r="G2028" s="44" t="str">
        <f t="shared" si="844"/>
        <v>Residential</v>
      </c>
      <c r="H2028" s="44" t="str">
        <f t="shared" si="869"/>
        <v>Basement</v>
      </c>
      <c r="I2028" s="38" t="str">
        <f t="shared" si="847"/>
        <v>Y</v>
      </c>
      <c r="J2028" s="38" t="str">
        <f t="shared" si="848"/>
        <v>Y</v>
      </c>
      <c r="K2028" s="38" t="str">
        <f t="shared" si="868"/>
        <v>Y</v>
      </c>
      <c r="L2028" s="44"/>
      <c r="M2028" s="38" t="str">
        <f t="shared" si="854"/>
        <v>Y</v>
      </c>
      <c r="N2028" s="38" t="str">
        <f t="shared" si="855"/>
        <v>n</v>
      </c>
      <c r="O2028" s="38" t="str">
        <f t="shared" si="856"/>
        <v>Y</v>
      </c>
      <c r="P2028" s="44"/>
      <c r="Q2028" s="38" t="str">
        <f t="shared" si="857"/>
        <v>Y</v>
      </c>
      <c r="R2028" s="38" t="str">
        <f t="shared" si="858"/>
        <v>n</v>
      </c>
      <c r="S2028" s="38" t="str">
        <f t="shared" si="859"/>
        <v>Y</v>
      </c>
      <c r="T2028" s="44"/>
      <c r="U2028" s="44"/>
      <c r="V2028" s="44"/>
      <c r="W2028" s="44"/>
      <c r="X2028" s="44"/>
      <c r="Y2028" s="38" t="str">
        <f t="shared" si="870"/>
        <v>Y</v>
      </c>
      <c r="Z2028" s="38" t="str">
        <f t="shared" si="871"/>
        <v>n</v>
      </c>
      <c r="AA2028" s="38" t="str">
        <f t="shared" si="853"/>
        <v>Y</v>
      </c>
      <c r="AC2028" s="59">
        <v>41</v>
      </c>
      <c r="AD2028" s="204">
        <v>7.8048780487804878E-2</v>
      </c>
      <c r="AE2028" s="38">
        <v>1</v>
      </c>
      <c r="AF2028" s="38">
        <v>0</v>
      </c>
      <c r="AG2028" s="125">
        <f t="shared" si="849"/>
        <v>6.5</v>
      </c>
      <c r="AH2028" s="39">
        <v>11</v>
      </c>
      <c r="AI2028" s="123">
        <f t="shared" si="850"/>
        <v>2312.9494745200527</v>
      </c>
      <c r="AJ2028" s="40">
        <f t="shared" si="860"/>
        <v>41</v>
      </c>
      <c r="AK2028" s="47">
        <f t="shared" si="861"/>
        <v>68</v>
      </c>
      <c r="AL2028" s="40"/>
      <c r="AM2028" s="40">
        <f t="shared" si="873"/>
        <v>3.2</v>
      </c>
      <c r="AN2028" s="39">
        <f t="shared" si="872"/>
        <v>3.8</v>
      </c>
      <c r="AO2028" s="204">
        <f t="shared" si="851"/>
        <v>1.3835148736502402E-3</v>
      </c>
      <c r="AP2028" s="204">
        <f t="shared" si="862"/>
        <v>7.8048780487804878E-2</v>
      </c>
      <c r="AQ2028" s="204">
        <f t="shared" si="863"/>
        <v>4.7058823529411764E-2</v>
      </c>
      <c r="AR2028" s="45"/>
      <c r="AS2028" s="115">
        <f t="shared" si="878"/>
        <v>1</v>
      </c>
      <c r="AT2028" s="115">
        <f t="shared" si="879"/>
        <v>0</v>
      </c>
      <c r="AU2028" s="115">
        <f t="shared" si="874"/>
        <v>1</v>
      </c>
      <c r="AV2028" s="115">
        <f t="shared" si="875"/>
        <v>0</v>
      </c>
      <c r="AW2028" s="39">
        <f t="shared" si="876"/>
        <v>1</v>
      </c>
      <c r="AX2028" s="39">
        <f t="shared" si="877"/>
        <v>0</v>
      </c>
      <c r="AY2028" s="115"/>
      <c r="AZ2028" s="115"/>
      <c r="BA2028" s="51" t="s">
        <v>2528</v>
      </c>
      <c r="BB2028" s="52" t="s">
        <v>2529</v>
      </c>
      <c r="BC2028" s="53"/>
      <c r="BD2028" s="53"/>
      <c r="BE2028" s="37" t="s">
        <v>2349</v>
      </c>
      <c r="BF2028" s="53"/>
      <c r="BG2028" s="53" t="s">
        <v>1853</v>
      </c>
      <c r="BH2028" s="205" t="s">
        <v>1853</v>
      </c>
      <c r="BI2028" s="52" t="s">
        <v>2531</v>
      </c>
      <c r="BJ2028" s="54" t="s">
        <v>533</v>
      </c>
      <c r="BK2028" s="54" t="s">
        <v>573</v>
      </c>
      <c r="BL2028" s="53"/>
      <c r="BM2028" s="53"/>
      <c r="BN2028" s="53"/>
      <c r="BO2028" s="53"/>
      <c r="BP2028" s="53"/>
      <c r="BQ2028" s="53"/>
      <c r="BR2028" s="53"/>
      <c r="BS2028" s="60" t="s">
        <v>2057</v>
      </c>
      <c r="BT2028" s="52" t="s">
        <v>573</v>
      </c>
      <c r="BU2028" s="52"/>
      <c r="BV2028" s="52"/>
      <c r="BW2028" s="250">
        <v>38779</v>
      </c>
      <c r="BX2028" s="250"/>
      <c r="BY2028" s="37" t="s">
        <v>451</v>
      </c>
      <c r="BZ2028" s="55">
        <v>3.2</v>
      </c>
      <c r="CA2028" s="54" t="s">
        <v>1396</v>
      </c>
      <c r="CB2028" s="53"/>
      <c r="CC2028" s="53"/>
      <c r="CD2028" s="112" t="s">
        <v>1397</v>
      </c>
      <c r="CE2028" s="53" t="s">
        <v>1854</v>
      </c>
      <c r="CF2028" s="53" t="s">
        <v>573</v>
      </c>
      <c r="CG2028" s="250">
        <v>38779</v>
      </c>
      <c r="CH2028" s="56"/>
      <c r="CI2028" s="53"/>
      <c r="CJ2028" s="53"/>
      <c r="CK2028" s="53"/>
      <c r="CL2028" s="55">
        <v>41</v>
      </c>
      <c r="CM2028" s="53" t="s">
        <v>1396</v>
      </c>
      <c r="CN2028" s="53"/>
      <c r="CO2028" s="53"/>
      <c r="CP2028" s="53" t="s">
        <v>1397</v>
      </c>
      <c r="CQ2028" s="53" t="s">
        <v>1855</v>
      </c>
      <c r="CR2028" s="53" t="s">
        <v>1856</v>
      </c>
      <c r="CS2028" s="252">
        <v>38992</v>
      </c>
      <c r="CT2028" s="61"/>
      <c r="CU2028" s="53">
        <v>37</v>
      </c>
      <c r="CV2028" s="39" t="s">
        <v>1390</v>
      </c>
      <c r="CW2028" s="53"/>
      <c r="CX2028" s="53"/>
      <c r="CY2028" s="53"/>
      <c r="CZ2028" s="53">
        <v>6.5</v>
      </c>
      <c r="DA2028" s="53" t="s">
        <v>2046</v>
      </c>
      <c r="DB2028" s="53"/>
      <c r="DC2028" s="53">
        <v>0.5</v>
      </c>
      <c r="DD2028" s="53" t="s">
        <v>1397</v>
      </c>
      <c r="DE2028" s="53" t="s">
        <v>1857</v>
      </c>
      <c r="DF2028" s="53" t="s">
        <v>1579</v>
      </c>
      <c r="DG2028" s="252">
        <v>38660</v>
      </c>
      <c r="DH2028" s="61"/>
      <c r="DI2028" s="53">
        <v>50</v>
      </c>
      <c r="DJ2028" s="53" t="s">
        <v>1390</v>
      </c>
      <c r="DK2028" s="53"/>
      <c r="DL2028" s="53"/>
      <c r="DM2028" s="53"/>
      <c r="DN2028" s="53">
        <v>68</v>
      </c>
      <c r="DO2028" s="53" t="s">
        <v>1396</v>
      </c>
      <c r="DP2028" s="53"/>
      <c r="DQ2028" s="53"/>
      <c r="DR2028" s="112" t="s">
        <v>1397</v>
      </c>
      <c r="DS2028" s="53" t="s">
        <v>1580</v>
      </c>
      <c r="DT2028" s="53"/>
      <c r="DU2028" s="53"/>
      <c r="DV2028" s="53"/>
      <c r="DW2028" s="53"/>
      <c r="DX2028" s="53"/>
      <c r="DY2028" s="53"/>
      <c r="DZ2028" s="53"/>
      <c r="EA2028" s="53"/>
      <c r="EB2028" s="53"/>
    </row>
    <row r="2029" spans="1:132" s="39" customFormat="1" hidden="1" x14ac:dyDescent="0.2">
      <c r="A2029" s="44" t="str">
        <f t="shared" si="843"/>
        <v>West Side Corporation</v>
      </c>
      <c r="B2029" s="44" t="str">
        <f t="shared" si="842"/>
        <v>Tetrachloroethylene</v>
      </c>
      <c r="C2029" s="38" t="s">
        <v>2587</v>
      </c>
      <c r="D2029" s="38" t="str">
        <f t="shared" si="852"/>
        <v/>
      </c>
      <c r="E2029" s="38" t="s">
        <v>373</v>
      </c>
      <c r="F2029" s="155" t="str">
        <f t="shared" si="845"/>
        <v>241026-H-046</v>
      </c>
      <c r="G2029" s="44" t="str">
        <f t="shared" si="844"/>
        <v>Residential</v>
      </c>
      <c r="H2029" s="44" t="str">
        <f t="shared" si="869"/>
        <v>Basement</v>
      </c>
      <c r="I2029" s="38" t="str">
        <f t="shared" si="847"/>
        <v>n</v>
      </c>
      <c r="J2029" s="38" t="str">
        <f t="shared" si="848"/>
        <v>n</v>
      </c>
      <c r="K2029" s="38" t="str">
        <f t="shared" si="868"/>
        <v>n</v>
      </c>
      <c r="L2029" s="44" t="s">
        <v>1451</v>
      </c>
      <c r="M2029" s="38" t="str">
        <f t="shared" si="854"/>
        <v>Y</v>
      </c>
      <c r="N2029" s="38" t="str">
        <f t="shared" si="855"/>
        <v>n</v>
      </c>
      <c r="O2029" s="38" t="str">
        <f t="shared" si="856"/>
        <v>Y</v>
      </c>
      <c r="P2029" s="44"/>
      <c r="Q2029" s="38" t="str">
        <f t="shared" si="857"/>
        <v>Y</v>
      </c>
      <c r="R2029" s="38" t="str">
        <f t="shared" si="858"/>
        <v>n</v>
      </c>
      <c r="S2029" s="38" t="str">
        <f t="shared" si="859"/>
        <v>Y</v>
      </c>
      <c r="T2029" s="44"/>
      <c r="U2029" s="44"/>
      <c r="V2029" s="44"/>
      <c r="W2029" s="44"/>
      <c r="X2029" s="44"/>
      <c r="Y2029" s="38" t="str">
        <f t="shared" si="870"/>
        <v>Y</v>
      </c>
      <c r="Z2029" s="38" t="str">
        <f t="shared" si="871"/>
        <v>n</v>
      </c>
      <c r="AA2029" s="38" t="str">
        <f t="shared" si="853"/>
        <v>Y</v>
      </c>
      <c r="AC2029" s="59">
        <v>12</v>
      </c>
      <c r="AD2029" s="204">
        <v>0.28333333333333333</v>
      </c>
      <c r="AE2029" s="38">
        <v>1</v>
      </c>
      <c r="AF2029" s="38">
        <v>0</v>
      </c>
      <c r="AG2029" s="125">
        <f t="shared" si="849"/>
        <v>0.5</v>
      </c>
      <c r="AH2029" s="39">
        <v>11</v>
      </c>
      <c r="AI2029" s="123">
        <f t="shared" si="850"/>
        <v>177.91919034769637</v>
      </c>
      <c r="AJ2029" s="40">
        <f t="shared" si="860"/>
        <v>12</v>
      </c>
      <c r="AK2029" s="47">
        <f t="shared" si="861"/>
        <v>70</v>
      </c>
      <c r="AL2029" s="40"/>
      <c r="AM2029" s="40">
        <f t="shared" si="873"/>
        <v>3.4</v>
      </c>
      <c r="AN2029" s="39">
        <f t="shared" si="872"/>
        <v>3.8</v>
      </c>
      <c r="AO2029" s="204">
        <f t="shared" si="851"/>
        <v>1.9109799192293941E-2</v>
      </c>
      <c r="AP2029" s="204">
        <f t="shared" si="862"/>
        <v>0.28333333333333333</v>
      </c>
      <c r="AQ2029" s="204">
        <f t="shared" si="863"/>
        <v>4.8571428571428571E-2</v>
      </c>
      <c r="AR2029" s="45"/>
      <c r="AS2029" s="115">
        <f t="shared" si="878"/>
        <v>1</v>
      </c>
      <c r="AT2029" s="115">
        <f t="shared" si="879"/>
        <v>0</v>
      </c>
      <c r="AU2029" s="115">
        <f t="shared" si="874"/>
        <v>1</v>
      </c>
      <c r="AV2029" s="115">
        <f t="shared" si="875"/>
        <v>0</v>
      </c>
      <c r="AW2029" s="39">
        <f t="shared" si="876"/>
        <v>1</v>
      </c>
      <c r="AX2029" s="39">
        <f t="shared" si="877"/>
        <v>0</v>
      </c>
      <c r="AY2029" s="115"/>
      <c r="AZ2029" s="115"/>
      <c r="BA2029" s="51" t="s">
        <v>2528</v>
      </c>
      <c r="BB2029" s="52" t="s">
        <v>2529</v>
      </c>
      <c r="BC2029" s="53"/>
      <c r="BD2029" s="53"/>
      <c r="BE2029" s="37" t="s">
        <v>2349</v>
      </c>
      <c r="BF2029" s="53"/>
      <c r="BG2029" s="53" t="s">
        <v>1858</v>
      </c>
      <c r="BH2029" s="205" t="s">
        <v>1858</v>
      </c>
      <c r="BI2029" s="52" t="s">
        <v>2531</v>
      </c>
      <c r="BJ2029" s="54" t="s">
        <v>533</v>
      </c>
      <c r="BK2029" s="54" t="s">
        <v>573</v>
      </c>
      <c r="BL2029" s="53"/>
      <c r="BM2029" s="53"/>
      <c r="BN2029" s="53"/>
      <c r="BO2029" s="53"/>
      <c r="BP2029" s="53"/>
      <c r="BQ2029" s="53"/>
      <c r="BR2029" s="53"/>
      <c r="BS2029" s="60" t="s">
        <v>2057</v>
      </c>
      <c r="BT2029" s="52" t="s">
        <v>573</v>
      </c>
      <c r="BU2029" s="52"/>
      <c r="BV2029" s="52"/>
      <c r="BW2029" s="250">
        <v>38784</v>
      </c>
      <c r="BX2029" s="250"/>
      <c r="BY2029" s="37" t="s">
        <v>451</v>
      </c>
      <c r="BZ2029" s="55">
        <v>3.4</v>
      </c>
      <c r="CA2029" s="54" t="s">
        <v>1396</v>
      </c>
      <c r="CB2029" s="53"/>
      <c r="CC2029" s="53"/>
      <c r="CD2029" s="112" t="s">
        <v>1397</v>
      </c>
      <c r="CE2029" s="53" t="s">
        <v>1859</v>
      </c>
      <c r="CF2029" s="53" t="s">
        <v>573</v>
      </c>
      <c r="CG2029" s="250">
        <v>38784</v>
      </c>
      <c r="CH2029" s="56"/>
      <c r="CI2029" s="53"/>
      <c r="CJ2029" s="53"/>
      <c r="CK2029" s="53"/>
      <c r="CL2029" s="55">
        <v>12</v>
      </c>
      <c r="CM2029" s="53" t="s">
        <v>1396</v>
      </c>
      <c r="CN2029" s="53"/>
      <c r="CO2029" s="53"/>
      <c r="CP2029" s="53" t="s">
        <v>1397</v>
      </c>
      <c r="CQ2029" s="53" t="s">
        <v>1860</v>
      </c>
      <c r="CR2029" s="53" t="s">
        <v>1861</v>
      </c>
      <c r="CS2029" s="252">
        <v>38993</v>
      </c>
      <c r="CT2029" s="61"/>
      <c r="CU2029" s="53">
        <v>50</v>
      </c>
      <c r="CV2029" s="39" t="s">
        <v>1390</v>
      </c>
      <c r="CW2029" s="53"/>
      <c r="CX2029" s="53"/>
      <c r="CY2029" s="53"/>
      <c r="CZ2029" s="53">
        <f>DC2029</f>
        <v>0.5</v>
      </c>
      <c r="DA2029" s="53" t="s">
        <v>2046</v>
      </c>
      <c r="DB2029" s="53"/>
      <c r="DC2029" s="55">
        <v>0.5</v>
      </c>
      <c r="DD2029" s="53" t="s">
        <v>767</v>
      </c>
      <c r="DE2029" s="53" t="s">
        <v>1862</v>
      </c>
      <c r="DF2029" s="53" t="s">
        <v>1581</v>
      </c>
      <c r="DG2029" s="252">
        <v>38659</v>
      </c>
      <c r="DH2029" s="61"/>
      <c r="DI2029" s="53">
        <v>15</v>
      </c>
      <c r="DJ2029" s="53" t="s">
        <v>1390</v>
      </c>
      <c r="DK2029" s="53"/>
      <c r="DL2029" s="53"/>
      <c r="DM2029" s="53"/>
      <c r="DN2029" s="53">
        <v>70</v>
      </c>
      <c r="DO2029" s="53" t="s">
        <v>1396</v>
      </c>
      <c r="DP2029" s="53"/>
      <c r="DQ2029" s="53"/>
      <c r="DR2029" s="112" t="s">
        <v>1397</v>
      </c>
      <c r="DS2029" s="53" t="s">
        <v>1582</v>
      </c>
      <c r="DT2029" s="53"/>
      <c r="DU2029" s="53"/>
      <c r="DV2029" s="53"/>
      <c r="DW2029" s="53"/>
      <c r="DX2029" s="53"/>
      <c r="DY2029" s="53"/>
      <c r="DZ2029" s="53"/>
      <c r="EA2029" s="53"/>
      <c r="EB2029" s="53"/>
    </row>
    <row r="2030" spans="1:132" s="39" customFormat="1" hidden="1" x14ac:dyDescent="0.2">
      <c r="A2030" s="44" t="str">
        <f t="shared" si="843"/>
        <v>West Side Corporation</v>
      </c>
      <c r="B2030" s="44" t="str">
        <f t="shared" si="842"/>
        <v>Tetrachloroethylene</v>
      </c>
      <c r="C2030" s="38" t="s">
        <v>2587</v>
      </c>
      <c r="D2030" s="38" t="str">
        <f t="shared" si="852"/>
        <v/>
      </c>
      <c r="E2030" s="38" t="s">
        <v>373</v>
      </c>
      <c r="F2030" s="155" t="str">
        <f t="shared" si="845"/>
        <v>241026-H-048</v>
      </c>
      <c r="G2030" s="44" t="str">
        <f t="shared" si="844"/>
        <v>Residential</v>
      </c>
      <c r="H2030" s="44" t="str">
        <f t="shared" si="869"/>
        <v>Basement</v>
      </c>
      <c r="I2030" s="38" t="str">
        <f t="shared" si="847"/>
        <v>n</v>
      </c>
      <c r="J2030" s="38" t="str">
        <f t="shared" si="848"/>
        <v>n</v>
      </c>
      <c r="K2030" s="38" t="str">
        <f t="shared" si="868"/>
        <v>n</v>
      </c>
      <c r="L2030" s="44" t="s">
        <v>1451</v>
      </c>
      <c r="M2030" s="38" t="str">
        <f t="shared" si="854"/>
        <v>Y</v>
      </c>
      <c r="N2030" s="38" t="str">
        <f t="shared" si="855"/>
        <v>n</v>
      </c>
      <c r="O2030" s="38" t="str">
        <f t="shared" si="856"/>
        <v>Y</v>
      </c>
      <c r="P2030" s="44"/>
      <c r="Q2030" s="38" t="str">
        <f t="shared" si="857"/>
        <v>Y</v>
      </c>
      <c r="R2030" s="38" t="str">
        <f t="shared" si="858"/>
        <v>n</v>
      </c>
      <c r="S2030" s="455" t="s">
        <v>541</v>
      </c>
      <c r="T2030" s="462" t="s">
        <v>2781</v>
      </c>
      <c r="U2030" s="44"/>
      <c r="V2030" s="44"/>
      <c r="W2030" s="44"/>
      <c r="X2030" s="44"/>
      <c r="Y2030" s="38" t="str">
        <f t="shared" si="870"/>
        <v>Y</v>
      </c>
      <c r="Z2030" s="38" t="str">
        <f t="shared" si="871"/>
        <v>n</v>
      </c>
      <c r="AA2030" s="455" t="s">
        <v>541</v>
      </c>
      <c r="AB2030" s="462" t="s">
        <v>2781</v>
      </c>
      <c r="AC2030" s="59">
        <v>3.2</v>
      </c>
      <c r="AD2030" s="204">
        <v>0.9375</v>
      </c>
      <c r="AE2030" s="38">
        <v>1</v>
      </c>
      <c r="AF2030" s="38">
        <v>0</v>
      </c>
      <c r="AG2030" s="125">
        <f t="shared" si="849"/>
        <v>0.46</v>
      </c>
      <c r="AH2030" s="39">
        <v>11</v>
      </c>
      <c r="AI2030" s="123">
        <f t="shared" si="850"/>
        <v>163.68565511988066</v>
      </c>
      <c r="AJ2030" s="40">
        <f t="shared" si="860"/>
        <v>3.2</v>
      </c>
      <c r="AK2030" s="47">
        <f t="shared" si="861"/>
        <v>6.8</v>
      </c>
      <c r="AL2030" s="40"/>
      <c r="AM2030" s="40">
        <f t="shared" si="873"/>
        <v>3</v>
      </c>
      <c r="AN2030" s="39">
        <f t="shared" si="872"/>
        <v>3.8</v>
      </c>
      <c r="AO2030" s="204">
        <f t="shared" si="851"/>
        <v>1.8327812524578588E-2</v>
      </c>
      <c r="AP2030" s="204">
        <f t="shared" si="862"/>
        <v>0.9375</v>
      </c>
      <c r="AQ2030" s="204">
        <f t="shared" si="863"/>
        <v>0.44117647058823528</v>
      </c>
      <c r="AR2030" s="45"/>
      <c r="AS2030" s="115">
        <f t="shared" si="878"/>
        <v>1</v>
      </c>
      <c r="AT2030" s="115">
        <f t="shared" si="879"/>
        <v>0</v>
      </c>
      <c r="AU2030" s="115">
        <f t="shared" si="874"/>
        <v>1</v>
      </c>
      <c r="AV2030" s="115">
        <f t="shared" si="875"/>
        <v>0</v>
      </c>
      <c r="AW2030" s="39">
        <f t="shared" si="876"/>
        <v>1</v>
      </c>
      <c r="AX2030" s="39">
        <f t="shared" si="877"/>
        <v>0</v>
      </c>
      <c r="AY2030" s="115"/>
      <c r="AZ2030" s="115"/>
      <c r="BA2030" s="51" t="s">
        <v>2528</v>
      </c>
      <c r="BB2030" s="52" t="s">
        <v>2529</v>
      </c>
      <c r="BC2030" s="53"/>
      <c r="BD2030" s="53"/>
      <c r="BE2030" s="37" t="s">
        <v>2349</v>
      </c>
      <c r="BF2030" s="53"/>
      <c r="BG2030" s="53" t="s">
        <v>1715</v>
      </c>
      <c r="BH2030" s="205" t="s">
        <v>1715</v>
      </c>
      <c r="BI2030" s="52" t="s">
        <v>2531</v>
      </c>
      <c r="BJ2030" s="54" t="s">
        <v>533</v>
      </c>
      <c r="BK2030" s="54" t="s">
        <v>573</v>
      </c>
      <c r="BL2030" s="53"/>
      <c r="BM2030" s="53"/>
      <c r="BN2030" s="53"/>
      <c r="BO2030" s="53"/>
      <c r="BP2030" s="53"/>
      <c r="BQ2030" s="53"/>
      <c r="BR2030" s="53"/>
      <c r="BS2030" s="60" t="s">
        <v>2057</v>
      </c>
      <c r="BT2030" s="52" t="s">
        <v>573</v>
      </c>
      <c r="BU2030" s="52"/>
      <c r="BV2030" s="52"/>
      <c r="BW2030" s="250">
        <v>38784</v>
      </c>
      <c r="BX2030" s="250"/>
      <c r="BY2030" s="37" t="s">
        <v>451</v>
      </c>
      <c r="BZ2030" s="55">
        <v>3</v>
      </c>
      <c r="CA2030" s="54" t="s">
        <v>1396</v>
      </c>
      <c r="CB2030" s="53"/>
      <c r="CC2030" s="53"/>
      <c r="CD2030" s="112" t="s">
        <v>1397</v>
      </c>
      <c r="CE2030" s="53" t="s">
        <v>1716</v>
      </c>
      <c r="CF2030" s="53" t="s">
        <v>573</v>
      </c>
      <c r="CG2030" s="250">
        <v>38784</v>
      </c>
      <c r="CH2030" s="56"/>
      <c r="CI2030" s="53"/>
      <c r="CJ2030" s="53"/>
      <c r="CK2030" s="53"/>
      <c r="CL2030" s="55">
        <v>3.2</v>
      </c>
      <c r="CM2030" s="53" t="s">
        <v>1396</v>
      </c>
      <c r="CN2030" s="53"/>
      <c r="CO2030" s="53"/>
      <c r="CP2030" s="53" t="s">
        <v>1397</v>
      </c>
      <c r="CQ2030" s="53" t="s">
        <v>1717</v>
      </c>
      <c r="CR2030" s="53" t="s">
        <v>1732</v>
      </c>
      <c r="CS2030" s="252">
        <v>38989</v>
      </c>
      <c r="CT2030" s="61"/>
      <c r="CU2030" s="53">
        <v>82</v>
      </c>
      <c r="CV2030" s="39" t="s">
        <v>1390</v>
      </c>
      <c r="CW2030" s="53"/>
      <c r="CX2030" s="53"/>
      <c r="CY2030" s="53"/>
      <c r="CZ2030" s="53">
        <f>DC2030</f>
        <v>0.46</v>
      </c>
      <c r="DA2030" s="53" t="s">
        <v>2046</v>
      </c>
      <c r="DB2030" s="53"/>
      <c r="DC2030" s="55">
        <v>0.46</v>
      </c>
      <c r="DD2030" s="53" t="s">
        <v>767</v>
      </c>
      <c r="DE2030" s="53" t="s">
        <v>1733</v>
      </c>
      <c r="DF2030" s="53" t="s">
        <v>1571</v>
      </c>
      <c r="DG2030" s="252">
        <v>38659</v>
      </c>
      <c r="DH2030" s="61"/>
      <c r="DI2030" s="53">
        <v>48</v>
      </c>
      <c r="DJ2030" s="53" t="s">
        <v>1390</v>
      </c>
      <c r="DK2030" s="53"/>
      <c r="DL2030" s="53"/>
      <c r="DM2030" s="53"/>
      <c r="DN2030" s="53">
        <v>6.8</v>
      </c>
      <c r="DO2030" s="53" t="s">
        <v>1396</v>
      </c>
      <c r="DP2030" s="53"/>
      <c r="DQ2030" s="53">
        <v>9.1999999999999993</v>
      </c>
      <c r="DR2030" s="112" t="s">
        <v>1397</v>
      </c>
      <c r="DS2030" s="53" t="s">
        <v>1572</v>
      </c>
      <c r="DT2030" s="53"/>
      <c r="DU2030" s="53"/>
      <c r="DV2030" s="53"/>
      <c r="DW2030" s="53"/>
      <c r="DX2030" s="53"/>
      <c r="DY2030" s="53"/>
      <c r="DZ2030" s="53"/>
      <c r="EA2030" s="53"/>
      <c r="EB2030" s="53"/>
    </row>
    <row r="2031" spans="1:132" s="39" customFormat="1" x14ac:dyDescent="0.2">
      <c r="A2031" s="44" t="str">
        <f t="shared" si="843"/>
        <v>West Side Corporation</v>
      </c>
      <c r="B2031" s="44" t="str">
        <f t="shared" si="842"/>
        <v>Tetrachloroethylene</v>
      </c>
      <c r="C2031" s="38" t="s">
        <v>2587</v>
      </c>
      <c r="D2031" s="38" t="str">
        <f t="shared" si="852"/>
        <v/>
      </c>
      <c r="E2031" s="38" t="s">
        <v>373</v>
      </c>
      <c r="F2031" s="155" t="str">
        <f t="shared" si="845"/>
        <v>241026-H-049</v>
      </c>
      <c r="G2031" s="44" t="str">
        <f t="shared" si="844"/>
        <v>Residential</v>
      </c>
      <c r="H2031" s="44" t="str">
        <f t="shared" si="869"/>
        <v>Basement</v>
      </c>
      <c r="I2031" s="38" t="str">
        <f t="shared" si="847"/>
        <v>n</v>
      </c>
      <c r="J2031" s="38" t="str">
        <f t="shared" si="848"/>
        <v>n</v>
      </c>
      <c r="K2031" s="38" t="str">
        <f t="shared" si="868"/>
        <v>n</v>
      </c>
      <c r="L2031" s="44" t="s">
        <v>1451</v>
      </c>
      <c r="M2031" s="38" t="str">
        <f t="shared" si="854"/>
        <v>Y</v>
      </c>
      <c r="N2031" s="38" t="str">
        <f t="shared" si="855"/>
        <v>Y</v>
      </c>
      <c r="O2031" s="38" t="str">
        <f t="shared" si="856"/>
        <v>Y</v>
      </c>
      <c r="P2031" s="44"/>
      <c r="Q2031" s="38" t="str">
        <f t="shared" si="857"/>
        <v>Y</v>
      </c>
      <c r="R2031" s="38" t="str">
        <f t="shared" si="858"/>
        <v>n</v>
      </c>
      <c r="S2031" s="38" t="str">
        <f t="shared" si="859"/>
        <v>Y</v>
      </c>
      <c r="T2031" s="44"/>
      <c r="U2031" s="44"/>
      <c r="V2031" s="44"/>
      <c r="W2031" s="44"/>
      <c r="X2031" s="44"/>
      <c r="Y2031" s="38" t="str">
        <f t="shared" si="870"/>
        <v>Y</v>
      </c>
      <c r="Z2031" s="38" t="str">
        <f t="shared" si="871"/>
        <v>n</v>
      </c>
      <c r="AA2031" s="38" t="str">
        <f t="shared" si="853"/>
        <v>Y</v>
      </c>
      <c r="AC2031" s="59">
        <v>200</v>
      </c>
      <c r="AD2031" s="204">
        <v>6.0000000000000001E-3</v>
      </c>
      <c r="AE2031" s="38">
        <v>1</v>
      </c>
      <c r="AF2031" s="38">
        <v>0</v>
      </c>
      <c r="AG2031" s="125">
        <f t="shared" si="849"/>
        <v>0.5</v>
      </c>
      <c r="AH2031" s="39">
        <v>11</v>
      </c>
      <c r="AI2031" s="123">
        <f t="shared" si="850"/>
        <v>177.91919034769637</v>
      </c>
      <c r="AJ2031" s="40">
        <f t="shared" si="860"/>
        <v>200</v>
      </c>
      <c r="AK2031" s="47">
        <f t="shared" si="861"/>
        <v>70</v>
      </c>
      <c r="AL2031" s="40"/>
      <c r="AM2031" s="40">
        <f t="shared" si="873"/>
        <v>1.2</v>
      </c>
      <c r="AN2031" s="39">
        <f t="shared" si="872"/>
        <v>3.8</v>
      </c>
      <c r="AO2031" s="204">
        <f t="shared" si="851"/>
        <v>6.7446350090449199E-3</v>
      </c>
      <c r="AP2031" s="204">
        <f t="shared" si="862"/>
        <v>6.0000000000000001E-3</v>
      </c>
      <c r="AQ2031" s="204">
        <f t="shared" si="863"/>
        <v>1.7142857142857144E-2</v>
      </c>
      <c r="AR2031" s="45"/>
      <c r="AS2031" s="115">
        <f t="shared" si="878"/>
        <v>1</v>
      </c>
      <c r="AT2031" s="115">
        <f t="shared" si="879"/>
        <v>0</v>
      </c>
      <c r="AU2031" s="115">
        <f t="shared" si="874"/>
        <v>1</v>
      </c>
      <c r="AV2031" s="115">
        <f t="shared" si="875"/>
        <v>0</v>
      </c>
      <c r="AW2031" s="39">
        <f t="shared" si="876"/>
        <v>1</v>
      </c>
      <c r="AX2031" s="39">
        <f t="shared" si="877"/>
        <v>0</v>
      </c>
      <c r="AY2031" s="115"/>
      <c r="AZ2031" s="115"/>
      <c r="BA2031" s="51" t="s">
        <v>2528</v>
      </c>
      <c r="BB2031" s="52" t="s">
        <v>2529</v>
      </c>
      <c r="BC2031" s="53"/>
      <c r="BD2031" s="53"/>
      <c r="BE2031" s="37" t="s">
        <v>2349</v>
      </c>
      <c r="BF2031" s="53"/>
      <c r="BG2031" s="53" t="s">
        <v>1718</v>
      </c>
      <c r="BH2031" s="205" t="s">
        <v>1718</v>
      </c>
      <c r="BI2031" s="52" t="s">
        <v>2531</v>
      </c>
      <c r="BJ2031" s="54" t="s">
        <v>533</v>
      </c>
      <c r="BK2031" s="54" t="s">
        <v>573</v>
      </c>
      <c r="BL2031" s="53"/>
      <c r="BM2031" s="53"/>
      <c r="BN2031" s="53"/>
      <c r="BO2031" s="53"/>
      <c r="BP2031" s="53"/>
      <c r="BQ2031" s="53"/>
      <c r="BR2031" s="53"/>
      <c r="BS2031" s="60" t="s">
        <v>2057</v>
      </c>
      <c r="BT2031" s="52" t="s">
        <v>573</v>
      </c>
      <c r="BU2031" s="52"/>
      <c r="BV2031" s="52"/>
      <c r="BW2031" s="250">
        <v>38785</v>
      </c>
      <c r="BX2031" s="250"/>
      <c r="BY2031" s="37" t="s">
        <v>451</v>
      </c>
      <c r="BZ2031" s="55">
        <v>1.2</v>
      </c>
      <c r="CA2031" s="54" t="s">
        <v>1396</v>
      </c>
      <c r="CB2031" s="53"/>
      <c r="CC2031" s="53"/>
      <c r="CD2031" s="112" t="s">
        <v>1397</v>
      </c>
      <c r="CE2031" s="53" t="s">
        <v>1719</v>
      </c>
      <c r="CF2031" s="53" t="s">
        <v>573</v>
      </c>
      <c r="CG2031" s="250">
        <v>38785</v>
      </c>
      <c r="CH2031" s="56"/>
      <c r="CI2031" s="53"/>
      <c r="CJ2031" s="53"/>
      <c r="CK2031" s="53"/>
      <c r="CL2031" s="55">
        <v>200</v>
      </c>
      <c r="CM2031" s="53" t="s">
        <v>1396</v>
      </c>
      <c r="CN2031" s="53"/>
      <c r="CO2031" s="53"/>
      <c r="CP2031" s="53" t="s">
        <v>1397</v>
      </c>
      <c r="CQ2031" s="53" t="s">
        <v>1721</v>
      </c>
      <c r="CR2031" s="53" t="s">
        <v>1861</v>
      </c>
      <c r="CS2031" s="252">
        <v>38993</v>
      </c>
      <c r="CT2031" s="61"/>
      <c r="CU2031" s="53">
        <v>38</v>
      </c>
      <c r="CV2031" s="39" t="s">
        <v>1390</v>
      </c>
      <c r="CW2031" s="53"/>
      <c r="CX2031" s="53"/>
      <c r="CY2031" s="53"/>
      <c r="CZ2031" s="53">
        <f>DC2031</f>
        <v>0.5</v>
      </c>
      <c r="DA2031" s="53" t="s">
        <v>2046</v>
      </c>
      <c r="DB2031" s="53"/>
      <c r="DC2031" s="55">
        <v>0.5</v>
      </c>
      <c r="DD2031" s="53" t="s">
        <v>767</v>
      </c>
      <c r="DE2031" s="53" t="s">
        <v>1862</v>
      </c>
      <c r="DF2031" s="53" t="s">
        <v>1581</v>
      </c>
      <c r="DG2031" s="252">
        <v>38659</v>
      </c>
      <c r="DH2031" s="61"/>
      <c r="DI2031" s="53">
        <v>35</v>
      </c>
      <c r="DJ2031" s="53" t="s">
        <v>1390</v>
      </c>
      <c r="DK2031" s="53"/>
      <c r="DL2031" s="53"/>
      <c r="DM2031" s="53"/>
      <c r="DN2031" s="53">
        <v>70</v>
      </c>
      <c r="DO2031" s="53" t="s">
        <v>1396</v>
      </c>
      <c r="DP2031" s="53"/>
      <c r="DQ2031" s="53"/>
      <c r="DR2031" s="112" t="s">
        <v>1397</v>
      </c>
      <c r="DS2031" s="53" t="s">
        <v>1582</v>
      </c>
      <c r="DT2031" s="53"/>
      <c r="DU2031" s="53"/>
      <c r="DV2031" s="53"/>
      <c r="DW2031" s="53"/>
      <c r="DX2031" s="53"/>
      <c r="DY2031" s="53"/>
      <c r="DZ2031" s="53"/>
      <c r="EA2031" s="53"/>
      <c r="EB2031" s="53"/>
    </row>
    <row r="2032" spans="1:132" s="372" customFormat="1" x14ac:dyDescent="0.2">
      <c r="A2032" s="384" t="str">
        <f t="shared" si="843"/>
        <v>West Side Corporation</v>
      </c>
      <c r="B2032" s="384" t="str">
        <f t="shared" si="842"/>
        <v>Tetrachloroethylene</v>
      </c>
      <c r="C2032" s="385" t="s">
        <v>2587</v>
      </c>
      <c r="D2032" s="385" t="str">
        <f t="shared" si="852"/>
        <v/>
      </c>
      <c r="E2032" s="384" t="s">
        <v>373</v>
      </c>
      <c r="F2032" s="386" t="str">
        <f t="shared" si="845"/>
        <v>241026-H-050</v>
      </c>
      <c r="G2032" s="384" t="str">
        <f t="shared" si="844"/>
        <v>Residential</v>
      </c>
      <c r="H2032" s="384" t="str">
        <f t="shared" si="869"/>
        <v>Basement</v>
      </c>
      <c r="I2032" s="385" t="str">
        <f t="shared" si="847"/>
        <v>Y</v>
      </c>
      <c r="J2032" s="385" t="str">
        <f t="shared" si="848"/>
        <v>Y</v>
      </c>
      <c r="K2032" s="385" t="str">
        <f t="shared" si="868"/>
        <v>Y</v>
      </c>
      <c r="L2032" s="384"/>
      <c r="M2032" s="385" t="str">
        <f t="shared" si="854"/>
        <v>Y</v>
      </c>
      <c r="N2032" s="385" t="str">
        <f t="shared" si="855"/>
        <v>Y</v>
      </c>
      <c r="O2032" s="385" t="str">
        <f t="shared" si="856"/>
        <v>Y</v>
      </c>
      <c r="P2032" s="384"/>
      <c r="Q2032" s="384"/>
      <c r="R2032" s="384"/>
      <c r="S2032" s="384"/>
      <c r="T2032" s="384"/>
      <c r="U2032" s="384"/>
      <c r="V2032" s="384"/>
      <c r="W2032" s="384"/>
      <c r="X2032" s="384"/>
      <c r="Y2032" s="385" t="str">
        <f t="shared" si="870"/>
        <v>Y</v>
      </c>
      <c r="Z2032" s="385" t="str">
        <f t="shared" si="871"/>
        <v>Y</v>
      </c>
      <c r="AA2032" s="385" t="str">
        <f t="shared" si="853"/>
        <v>Y</v>
      </c>
      <c r="AC2032" s="389">
        <v>6800</v>
      </c>
      <c r="AD2032" s="390">
        <v>1.1029411764705882E-3</v>
      </c>
      <c r="AE2032" s="385">
        <v>1</v>
      </c>
      <c r="AF2032" s="385">
        <v>0</v>
      </c>
      <c r="AG2032" s="391">
        <f t="shared" si="849"/>
        <v>6.6</v>
      </c>
      <c r="AH2032" s="372">
        <v>11</v>
      </c>
      <c r="AI2032" s="392">
        <f t="shared" si="850"/>
        <v>2348.5333125895918</v>
      </c>
      <c r="AJ2032" s="394">
        <f t="shared" si="860"/>
        <v>6800</v>
      </c>
      <c r="AK2032" s="394"/>
      <c r="AL2032" s="394"/>
      <c r="AM2032" s="394">
        <f t="shared" si="873"/>
        <v>7.5</v>
      </c>
      <c r="AN2032" s="372">
        <f t="shared" si="872"/>
        <v>3.8</v>
      </c>
      <c r="AO2032" s="390">
        <f t="shared" si="851"/>
        <v>3.1934824853432392E-3</v>
      </c>
      <c r="AP2032" s="390">
        <f t="shared" si="862"/>
        <v>1.1029411764705882E-3</v>
      </c>
      <c r="AQ2032" s="439"/>
      <c r="AR2032" s="439"/>
      <c r="AS2032" s="396">
        <f t="shared" si="878"/>
        <v>1</v>
      </c>
      <c r="AT2032" s="396">
        <f t="shared" si="879"/>
        <v>0</v>
      </c>
      <c r="AU2032" s="396">
        <f t="shared" si="874"/>
        <v>1</v>
      </c>
      <c r="AV2032" s="396">
        <f t="shared" si="875"/>
        <v>0</v>
      </c>
      <c r="AY2032" s="396"/>
      <c r="AZ2032" s="396"/>
      <c r="BA2032" s="500" t="s">
        <v>2528</v>
      </c>
      <c r="BB2032" s="501" t="s">
        <v>2529</v>
      </c>
      <c r="BC2032" s="502"/>
      <c r="BD2032" s="502"/>
      <c r="BE2032" s="303" t="s">
        <v>2349</v>
      </c>
      <c r="BF2032" s="502"/>
      <c r="BG2032" s="502" t="s">
        <v>1722</v>
      </c>
      <c r="BH2032" s="503" t="s">
        <v>1722</v>
      </c>
      <c r="BI2032" s="501" t="s">
        <v>2531</v>
      </c>
      <c r="BJ2032" s="504" t="s">
        <v>533</v>
      </c>
      <c r="BK2032" s="504" t="s">
        <v>573</v>
      </c>
      <c r="BL2032" s="502"/>
      <c r="BM2032" s="502"/>
      <c r="BN2032" s="502"/>
      <c r="BO2032" s="502"/>
      <c r="BP2032" s="502"/>
      <c r="BQ2032" s="502"/>
      <c r="BR2032" s="502"/>
      <c r="BS2032" s="518" t="s">
        <v>2057</v>
      </c>
      <c r="BT2032" s="501" t="s">
        <v>573</v>
      </c>
      <c r="BU2032" s="501"/>
      <c r="BV2032" s="501"/>
      <c r="BW2032" s="509">
        <v>38785</v>
      </c>
      <c r="BX2032" s="509"/>
      <c r="BY2032" s="303" t="s">
        <v>451</v>
      </c>
      <c r="BZ2032" s="511">
        <v>7.5</v>
      </c>
      <c r="CA2032" s="504" t="s">
        <v>1396</v>
      </c>
      <c r="CB2032" s="502"/>
      <c r="CC2032" s="502"/>
      <c r="CD2032" s="508" t="s">
        <v>1397</v>
      </c>
      <c r="CE2032" s="502" t="s">
        <v>1723</v>
      </c>
      <c r="CF2032" s="502" t="s">
        <v>573</v>
      </c>
      <c r="CG2032" s="509">
        <v>38785</v>
      </c>
      <c r="CH2032" s="510"/>
      <c r="CI2032" s="502"/>
      <c r="CJ2032" s="502"/>
      <c r="CK2032" s="502"/>
      <c r="CL2032" s="511">
        <v>6800</v>
      </c>
      <c r="CM2032" s="502" t="s">
        <v>1396</v>
      </c>
      <c r="CN2032" s="502"/>
      <c r="CO2032" s="502"/>
      <c r="CP2032" s="502" t="s">
        <v>1397</v>
      </c>
      <c r="CQ2032" s="502" t="s">
        <v>1724</v>
      </c>
      <c r="CR2032" s="502" t="s">
        <v>1269</v>
      </c>
      <c r="CS2032" s="512">
        <v>38987</v>
      </c>
      <c r="CT2032" s="519"/>
      <c r="CU2032" s="502">
        <v>68</v>
      </c>
      <c r="CV2032" s="372" t="s">
        <v>1390</v>
      </c>
      <c r="CW2032" s="502"/>
      <c r="CX2032" s="502"/>
      <c r="CY2032" s="502"/>
      <c r="CZ2032" s="502">
        <v>6.6</v>
      </c>
      <c r="DA2032" s="502" t="s">
        <v>2046</v>
      </c>
      <c r="DB2032" s="502"/>
      <c r="DC2032" s="502">
        <v>0.5</v>
      </c>
      <c r="DD2032" s="502" t="s">
        <v>1397</v>
      </c>
      <c r="DE2032" s="502" t="s">
        <v>1270</v>
      </c>
      <c r="DF2032" s="502"/>
      <c r="DG2032" s="519"/>
      <c r="DH2032" s="519"/>
      <c r="DI2032" s="502"/>
      <c r="DJ2032" s="502"/>
      <c r="DK2032" s="502"/>
      <c r="DL2032" s="502"/>
      <c r="DM2032" s="502"/>
      <c r="DN2032" s="502"/>
      <c r="DO2032" s="502"/>
      <c r="DP2032" s="502"/>
      <c r="DQ2032" s="502"/>
      <c r="DR2032" s="508"/>
      <c r="DS2032" s="502"/>
      <c r="DT2032" s="502"/>
      <c r="DU2032" s="502"/>
      <c r="DV2032" s="502"/>
      <c r="DW2032" s="502"/>
      <c r="DX2032" s="502"/>
      <c r="DY2032" s="502"/>
      <c r="DZ2032" s="502"/>
      <c r="EA2032" s="502"/>
      <c r="EB2032" s="502"/>
    </row>
    <row r="2033" spans="1:132" s="39" customFormat="1" hidden="1" x14ac:dyDescent="0.2">
      <c r="A2033" s="44" t="str">
        <f t="shared" si="843"/>
        <v>West Side Corporation</v>
      </c>
      <c r="B2033" s="44" t="str">
        <f t="shared" si="842"/>
        <v>Tetrachloroethylene</v>
      </c>
      <c r="C2033" s="38" t="s">
        <v>2587</v>
      </c>
      <c r="D2033" s="38" t="str">
        <f t="shared" si="852"/>
        <v/>
      </c>
      <c r="E2033" s="44" t="s">
        <v>373</v>
      </c>
      <c r="F2033" s="155" t="str">
        <f t="shared" si="845"/>
        <v>241026-H-051</v>
      </c>
      <c r="G2033" s="44" t="str">
        <f t="shared" si="844"/>
        <v>Residential</v>
      </c>
      <c r="H2033" s="44" t="str">
        <f t="shared" si="869"/>
        <v>Basement</v>
      </c>
      <c r="I2033" s="38" t="str">
        <f t="shared" si="847"/>
        <v>Y</v>
      </c>
      <c r="J2033" s="38" t="str">
        <f t="shared" si="848"/>
        <v>Y</v>
      </c>
      <c r="K2033" s="38" t="str">
        <f t="shared" si="868"/>
        <v>Y</v>
      </c>
      <c r="L2033" s="44"/>
      <c r="M2033" s="38" t="str">
        <f t="shared" si="854"/>
        <v>Y</v>
      </c>
      <c r="N2033" s="38" t="str">
        <f t="shared" si="855"/>
        <v>n</v>
      </c>
      <c r="O2033" s="38" t="str">
        <f t="shared" si="856"/>
        <v>Y</v>
      </c>
      <c r="P2033" s="44"/>
      <c r="Q2033" s="38" t="str">
        <f t="shared" ref="Q2033:Q2054" si="880">IF(DR2033="","",IF(DR2033="y","Y","n"))</f>
        <v>Y</v>
      </c>
      <c r="R2033" s="38" t="str">
        <f t="shared" ref="R2033:R2054" si="881">IF(AK2033="","",IF(AN2033="","Y",IF(AK2033&gt;AN2033*$R$38,"Y","n")))</f>
        <v>n</v>
      </c>
      <c r="S2033" s="38" t="str">
        <f t="shared" ref="S2033:S2053" si="882">IF(AK2033="","",IF(Q2033="N","n","Y"))</f>
        <v>Y</v>
      </c>
      <c r="T2033" s="44"/>
      <c r="U2033" s="44"/>
      <c r="V2033" s="44"/>
      <c r="W2033" s="44"/>
      <c r="X2033" s="44"/>
      <c r="Y2033" s="38" t="str">
        <f t="shared" si="870"/>
        <v>Y</v>
      </c>
      <c r="Z2033" s="38" t="str">
        <f t="shared" si="871"/>
        <v>n</v>
      </c>
      <c r="AA2033" s="38" t="str">
        <f t="shared" si="853"/>
        <v>Y</v>
      </c>
      <c r="AC2033" s="59">
        <v>100</v>
      </c>
      <c r="AD2033" s="204">
        <v>1.2E-2</v>
      </c>
      <c r="AE2033" s="38">
        <v>1</v>
      </c>
      <c r="AF2033" s="38">
        <v>0</v>
      </c>
      <c r="AG2033" s="125">
        <f t="shared" si="849"/>
        <v>6.5</v>
      </c>
      <c r="AH2033" s="39">
        <v>11</v>
      </c>
      <c r="AI2033" s="123">
        <f t="shared" si="850"/>
        <v>2312.9494745200527</v>
      </c>
      <c r="AJ2033" s="40">
        <f t="shared" si="860"/>
        <v>100</v>
      </c>
      <c r="AK2033" s="47">
        <f t="shared" ref="AK2033:AK2054" si="883">IF(DO2033="","",IF(DO2033="mg/m3",1000*DN2033,IF(DO2033="ppbv",DN2033*INDEX(ppbv_ug_m3,MATCH(BS2033,ChemName,0)),DN2033)))</f>
        <v>160</v>
      </c>
      <c r="AL2033" s="40"/>
      <c r="AM2033" s="40">
        <f t="shared" si="873"/>
        <v>1.2</v>
      </c>
      <c r="AN2033" s="39">
        <f t="shared" si="872"/>
        <v>3.8</v>
      </c>
      <c r="AO2033" s="204">
        <f t="shared" si="851"/>
        <v>5.1881807761884006E-4</v>
      </c>
      <c r="AP2033" s="204">
        <f t="shared" si="862"/>
        <v>1.2E-2</v>
      </c>
      <c r="AQ2033" s="204">
        <f t="shared" ref="AQ2033:AQ2054" si="884">IF(AK2033="","",AM2033/AK2033)</f>
        <v>7.4999999999999997E-3</v>
      </c>
      <c r="AR2033" s="45"/>
      <c r="AS2033" s="115">
        <f t="shared" si="878"/>
        <v>1</v>
      </c>
      <c r="AT2033" s="115">
        <f t="shared" si="879"/>
        <v>0</v>
      </c>
      <c r="AU2033" s="115">
        <f t="shared" si="874"/>
        <v>1</v>
      </c>
      <c r="AV2033" s="115">
        <f t="shared" si="875"/>
        <v>0</v>
      </c>
      <c r="AW2033" s="39">
        <f t="shared" si="876"/>
        <v>1</v>
      </c>
      <c r="AX2033" s="39">
        <f t="shared" si="877"/>
        <v>0</v>
      </c>
      <c r="AY2033" s="115"/>
      <c r="AZ2033" s="115"/>
      <c r="BA2033" s="51" t="s">
        <v>2528</v>
      </c>
      <c r="BB2033" s="52" t="s">
        <v>2529</v>
      </c>
      <c r="BC2033" s="53"/>
      <c r="BD2033" s="53"/>
      <c r="BE2033" s="37" t="s">
        <v>2349</v>
      </c>
      <c r="BF2033" s="53"/>
      <c r="BG2033" s="53" t="s">
        <v>847</v>
      </c>
      <c r="BH2033" s="205" t="s">
        <v>847</v>
      </c>
      <c r="BI2033" s="52" t="s">
        <v>2531</v>
      </c>
      <c r="BJ2033" s="54" t="s">
        <v>533</v>
      </c>
      <c r="BK2033" s="54" t="s">
        <v>573</v>
      </c>
      <c r="BL2033" s="53"/>
      <c r="BM2033" s="53"/>
      <c r="BN2033" s="53"/>
      <c r="BO2033" s="53"/>
      <c r="BP2033" s="53"/>
      <c r="BQ2033" s="53"/>
      <c r="BR2033" s="53"/>
      <c r="BS2033" s="60" t="s">
        <v>2057</v>
      </c>
      <c r="BT2033" s="52" t="s">
        <v>573</v>
      </c>
      <c r="BU2033" s="52"/>
      <c r="BV2033" s="52"/>
      <c r="BW2033" s="250">
        <v>38786</v>
      </c>
      <c r="BX2033" s="250"/>
      <c r="BY2033" s="37" t="s">
        <v>451</v>
      </c>
      <c r="BZ2033" s="55">
        <v>1.2</v>
      </c>
      <c r="CA2033" s="54" t="s">
        <v>1396</v>
      </c>
      <c r="CB2033" s="53"/>
      <c r="CC2033" s="53"/>
      <c r="CD2033" s="112" t="s">
        <v>1397</v>
      </c>
      <c r="CE2033" s="53" t="s">
        <v>848</v>
      </c>
      <c r="CF2033" s="53" t="s">
        <v>573</v>
      </c>
      <c r="CG2033" s="250">
        <v>38786</v>
      </c>
      <c r="CH2033" s="56"/>
      <c r="CI2033" s="53"/>
      <c r="CJ2033" s="53"/>
      <c r="CK2033" s="53"/>
      <c r="CL2033" s="55">
        <v>100</v>
      </c>
      <c r="CM2033" s="53" t="s">
        <v>1396</v>
      </c>
      <c r="CN2033" s="53"/>
      <c r="CO2033" s="53"/>
      <c r="CP2033" s="53" t="s">
        <v>1397</v>
      </c>
      <c r="CQ2033" s="53" t="s">
        <v>849</v>
      </c>
      <c r="CR2033" s="53" t="s">
        <v>1856</v>
      </c>
      <c r="CS2033" s="252">
        <v>38992</v>
      </c>
      <c r="CT2033" s="61"/>
      <c r="CU2033" s="53">
        <v>46</v>
      </c>
      <c r="CV2033" s="39" t="s">
        <v>1390</v>
      </c>
      <c r="CW2033" s="53"/>
      <c r="CX2033" s="53"/>
      <c r="CY2033" s="53"/>
      <c r="CZ2033" s="53">
        <v>6.5</v>
      </c>
      <c r="DA2033" s="53" t="s">
        <v>2046</v>
      </c>
      <c r="DB2033" s="53"/>
      <c r="DC2033" s="53">
        <v>0.5</v>
      </c>
      <c r="DD2033" s="53" t="s">
        <v>1397</v>
      </c>
      <c r="DE2033" s="53" t="s">
        <v>1857</v>
      </c>
      <c r="DF2033" s="53" t="s">
        <v>1583</v>
      </c>
      <c r="DG2033" s="252">
        <v>38660</v>
      </c>
      <c r="DH2033" s="61"/>
      <c r="DI2033" s="53">
        <v>44</v>
      </c>
      <c r="DJ2033" s="53" t="s">
        <v>1390</v>
      </c>
      <c r="DK2033" s="53"/>
      <c r="DL2033" s="53"/>
      <c r="DM2033" s="53"/>
      <c r="DN2033" s="53">
        <v>160</v>
      </c>
      <c r="DO2033" s="53" t="s">
        <v>1396</v>
      </c>
      <c r="DP2033" s="53"/>
      <c r="DQ2033" s="53"/>
      <c r="DR2033" s="112" t="s">
        <v>1397</v>
      </c>
      <c r="DS2033" s="53" t="s">
        <v>1584</v>
      </c>
      <c r="DT2033" s="53"/>
      <c r="DU2033" s="53"/>
      <c r="DV2033" s="53"/>
      <c r="DW2033" s="53"/>
      <c r="DX2033" s="53"/>
      <c r="DY2033" s="53"/>
      <c r="DZ2033" s="53"/>
      <c r="EA2033" s="53"/>
      <c r="EB2033" s="53"/>
    </row>
    <row r="2034" spans="1:132" s="39" customFormat="1" hidden="1" x14ac:dyDescent="0.2">
      <c r="A2034" s="44" t="str">
        <f t="shared" si="843"/>
        <v>West Side Corporation</v>
      </c>
      <c r="B2034" s="44" t="str">
        <f t="shared" si="842"/>
        <v>Tetrachloroethylene</v>
      </c>
      <c r="C2034" s="38" t="s">
        <v>2587</v>
      </c>
      <c r="D2034" s="38" t="str">
        <f t="shared" si="852"/>
        <v/>
      </c>
      <c r="E2034" s="38" t="s">
        <v>373</v>
      </c>
      <c r="F2034" s="155" t="str">
        <f t="shared" si="845"/>
        <v>241026-H-052</v>
      </c>
      <c r="G2034" s="44" t="str">
        <f t="shared" si="844"/>
        <v>Residential</v>
      </c>
      <c r="H2034" s="44" t="str">
        <f t="shared" si="869"/>
        <v>Basement</v>
      </c>
      <c r="I2034" s="38" t="str">
        <f t="shared" si="847"/>
        <v>n</v>
      </c>
      <c r="J2034" s="38" t="str">
        <f t="shared" si="848"/>
        <v>n</v>
      </c>
      <c r="K2034" s="38" t="str">
        <f t="shared" si="868"/>
        <v>n</v>
      </c>
      <c r="L2034" s="44" t="s">
        <v>1451</v>
      </c>
      <c r="M2034" s="38" t="str">
        <f t="shared" si="854"/>
        <v>Y</v>
      </c>
      <c r="N2034" s="38" t="str">
        <f t="shared" si="855"/>
        <v>n</v>
      </c>
      <c r="O2034" s="38" t="str">
        <f t="shared" si="856"/>
        <v>Y</v>
      </c>
      <c r="P2034" s="44"/>
      <c r="Q2034" s="38" t="str">
        <f t="shared" si="880"/>
        <v>Y</v>
      </c>
      <c r="R2034" s="38" t="str">
        <f t="shared" si="881"/>
        <v>n</v>
      </c>
      <c r="S2034" s="38" t="str">
        <f t="shared" si="882"/>
        <v>Y</v>
      </c>
      <c r="T2034" s="44"/>
      <c r="U2034" s="44"/>
      <c r="V2034" s="44"/>
      <c r="W2034" s="44"/>
      <c r="X2034" s="44"/>
      <c r="Y2034" s="38" t="str">
        <f t="shared" si="870"/>
        <v>Y</v>
      </c>
      <c r="Z2034" s="38" t="str">
        <f t="shared" si="871"/>
        <v>n</v>
      </c>
      <c r="AA2034" s="38" t="str">
        <f t="shared" si="853"/>
        <v>Y</v>
      </c>
      <c r="AC2034" s="59">
        <v>2.9</v>
      </c>
      <c r="AD2034" s="204">
        <v>0.82758620689655171</v>
      </c>
      <c r="AE2034" s="38">
        <v>1</v>
      </c>
      <c r="AF2034" s="38">
        <v>0</v>
      </c>
      <c r="AG2034" s="125">
        <f t="shared" si="849"/>
        <v>0.46</v>
      </c>
      <c r="AH2034" s="39">
        <v>11</v>
      </c>
      <c r="AI2034" s="123">
        <f t="shared" si="850"/>
        <v>163.68565511988066</v>
      </c>
      <c r="AJ2034" s="40">
        <f t="shared" si="860"/>
        <v>2.9</v>
      </c>
      <c r="AK2034" s="47">
        <f t="shared" si="883"/>
        <v>49</v>
      </c>
      <c r="AL2034" s="40"/>
      <c r="AM2034" s="40">
        <f t="shared" si="873"/>
        <v>2.4</v>
      </c>
      <c r="AN2034" s="39">
        <f t="shared" si="872"/>
        <v>3.8</v>
      </c>
      <c r="AO2034" s="204">
        <f t="shared" si="851"/>
        <v>1.4662250019662868E-2</v>
      </c>
      <c r="AP2034" s="204">
        <f t="shared" si="862"/>
        <v>0.82758620689655171</v>
      </c>
      <c r="AQ2034" s="204">
        <f t="shared" si="884"/>
        <v>4.8979591836734691E-2</v>
      </c>
      <c r="AR2034" s="45"/>
      <c r="AS2034" s="115">
        <f t="shared" si="878"/>
        <v>1</v>
      </c>
      <c r="AT2034" s="115">
        <f t="shared" si="879"/>
        <v>0</v>
      </c>
      <c r="AU2034" s="115">
        <f t="shared" si="874"/>
        <v>1</v>
      </c>
      <c r="AV2034" s="115">
        <f t="shared" si="875"/>
        <v>0</v>
      </c>
      <c r="AW2034" s="39">
        <f t="shared" si="876"/>
        <v>1</v>
      </c>
      <c r="AX2034" s="39">
        <f t="shared" si="877"/>
        <v>0</v>
      </c>
      <c r="AY2034" s="115"/>
      <c r="AZ2034" s="115"/>
      <c r="BA2034" s="51" t="s">
        <v>2528</v>
      </c>
      <c r="BB2034" s="52" t="s">
        <v>2529</v>
      </c>
      <c r="BC2034" s="53"/>
      <c r="BD2034" s="53"/>
      <c r="BE2034" s="37" t="s">
        <v>2349</v>
      </c>
      <c r="BF2034" s="53"/>
      <c r="BG2034" s="53" t="s">
        <v>850</v>
      </c>
      <c r="BH2034" s="205" t="s">
        <v>850</v>
      </c>
      <c r="BI2034" s="52" t="s">
        <v>2531</v>
      </c>
      <c r="BJ2034" s="54" t="s">
        <v>533</v>
      </c>
      <c r="BK2034" s="54" t="s">
        <v>573</v>
      </c>
      <c r="BL2034" s="53"/>
      <c r="BM2034" s="53"/>
      <c r="BN2034" s="53"/>
      <c r="BO2034" s="53"/>
      <c r="BP2034" s="53"/>
      <c r="BQ2034" s="53"/>
      <c r="BR2034" s="53"/>
      <c r="BS2034" s="60" t="s">
        <v>2057</v>
      </c>
      <c r="BT2034" s="52" t="s">
        <v>573</v>
      </c>
      <c r="BU2034" s="52"/>
      <c r="BV2034" s="52"/>
      <c r="BW2034" s="250">
        <v>38791</v>
      </c>
      <c r="BX2034" s="250"/>
      <c r="BY2034" s="37" t="s">
        <v>451</v>
      </c>
      <c r="BZ2034" s="55">
        <v>2.4</v>
      </c>
      <c r="CA2034" s="54" t="s">
        <v>1396</v>
      </c>
      <c r="CB2034" s="53"/>
      <c r="CC2034" s="53"/>
      <c r="CD2034" s="112" t="s">
        <v>1397</v>
      </c>
      <c r="CE2034" s="53" t="s">
        <v>1601</v>
      </c>
      <c r="CF2034" s="53" t="s">
        <v>573</v>
      </c>
      <c r="CG2034" s="250">
        <v>38791</v>
      </c>
      <c r="CH2034" s="56"/>
      <c r="CI2034" s="53"/>
      <c r="CJ2034" s="53"/>
      <c r="CK2034" s="53"/>
      <c r="CL2034" s="55">
        <v>2.9</v>
      </c>
      <c r="CM2034" s="53" t="s">
        <v>1396</v>
      </c>
      <c r="CN2034" s="53"/>
      <c r="CO2034" s="53"/>
      <c r="CP2034" s="53" t="s">
        <v>1397</v>
      </c>
      <c r="CQ2034" s="53" t="s">
        <v>1602</v>
      </c>
      <c r="CR2034" s="53" t="s">
        <v>1603</v>
      </c>
      <c r="CS2034" s="252">
        <v>38986</v>
      </c>
      <c r="CT2034" s="61"/>
      <c r="CU2034" s="53">
        <v>46</v>
      </c>
      <c r="CV2034" s="39" t="s">
        <v>1390</v>
      </c>
      <c r="CW2034" s="53"/>
      <c r="CX2034" s="53"/>
      <c r="CY2034" s="53"/>
      <c r="CZ2034" s="53">
        <f>DC2034</f>
        <v>0.46</v>
      </c>
      <c r="DA2034" s="53" t="s">
        <v>2046</v>
      </c>
      <c r="DB2034" s="53"/>
      <c r="DC2034" s="55">
        <v>0.46</v>
      </c>
      <c r="DD2034" s="53" t="s">
        <v>767</v>
      </c>
      <c r="DE2034" s="53" t="s">
        <v>1604</v>
      </c>
      <c r="DF2034" s="53" t="s">
        <v>1585</v>
      </c>
      <c r="DG2034" s="252">
        <v>38687</v>
      </c>
      <c r="DH2034" s="61"/>
      <c r="DI2034" s="53">
        <v>15</v>
      </c>
      <c r="DJ2034" s="53" t="s">
        <v>1390</v>
      </c>
      <c r="DK2034" s="53"/>
      <c r="DL2034" s="53"/>
      <c r="DM2034" s="53"/>
      <c r="DN2034" s="53">
        <v>49</v>
      </c>
      <c r="DO2034" s="53" t="s">
        <v>1396</v>
      </c>
      <c r="DP2034" s="53"/>
      <c r="DQ2034" s="53"/>
      <c r="DR2034" s="112" t="s">
        <v>1397</v>
      </c>
      <c r="DS2034" s="53" t="s">
        <v>1586</v>
      </c>
      <c r="DT2034" s="53"/>
      <c r="DU2034" s="53"/>
      <c r="DV2034" s="53"/>
      <c r="DW2034" s="53"/>
      <c r="DX2034" s="53"/>
      <c r="DY2034" s="53"/>
      <c r="DZ2034" s="53"/>
      <c r="EA2034" s="53"/>
      <c r="EB2034" s="53"/>
    </row>
    <row r="2035" spans="1:132" s="39" customFormat="1" hidden="1" x14ac:dyDescent="0.2">
      <c r="A2035" s="44" t="str">
        <f t="shared" si="843"/>
        <v>West Side Corporation</v>
      </c>
      <c r="B2035" s="44" t="str">
        <f t="shared" si="842"/>
        <v>Tetrachloroethylene</v>
      </c>
      <c r="C2035" s="38" t="s">
        <v>2587</v>
      </c>
      <c r="D2035" s="38" t="str">
        <f t="shared" si="852"/>
        <v/>
      </c>
      <c r="E2035" s="38" t="s">
        <v>373</v>
      </c>
      <c r="F2035" s="155" t="str">
        <f t="shared" si="845"/>
        <v>241026-H-054</v>
      </c>
      <c r="G2035" s="44" t="str">
        <f t="shared" si="844"/>
        <v>Residential</v>
      </c>
      <c r="H2035" s="44" t="str">
        <f t="shared" si="869"/>
        <v>Basement</v>
      </c>
      <c r="I2035" s="38" t="str">
        <f t="shared" si="847"/>
        <v>n</v>
      </c>
      <c r="J2035" s="38" t="str">
        <f t="shared" si="848"/>
        <v>n</v>
      </c>
      <c r="K2035" s="38" t="str">
        <f t="shared" si="868"/>
        <v>n</v>
      </c>
      <c r="L2035" s="44" t="s">
        <v>1451</v>
      </c>
      <c r="M2035" s="38" t="str">
        <f t="shared" si="854"/>
        <v>Y</v>
      </c>
      <c r="N2035" s="38" t="str">
        <f t="shared" si="855"/>
        <v>n</v>
      </c>
      <c r="O2035" s="38" t="str">
        <f t="shared" si="856"/>
        <v>Y</v>
      </c>
      <c r="P2035" s="44"/>
      <c r="Q2035" s="38" t="str">
        <f t="shared" si="880"/>
        <v>Y</v>
      </c>
      <c r="R2035" s="38" t="str">
        <f t="shared" si="881"/>
        <v>n</v>
      </c>
      <c r="S2035" s="38" t="str">
        <f t="shared" si="882"/>
        <v>Y</v>
      </c>
      <c r="T2035" s="44"/>
      <c r="U2035" s="44"/>
      <c r="V2035" s="44"/>
      <c r="W2035" s="44"/>
      <c r="X2035" s="44"/>
      <c r="Y2035" s="38" t="str">
        <f t="shared" si="870"/>
        <v>Y</v>
      </c>
      <c r="Z2035" s="38" t="str">
        <f t="shared" si="871"/>
        <v>n</v>
      </c>
      <c r="AA2035" s="38" t="str">
        <f t="shared" si="853"/>
        <v>Y</v>
      </c>
      <c r="AC2035" s="59">
        <v>16</v>
      </c>
      <c r="AD2035" s="204">
        <v>0.15</v>
      </c>
      <c r="AE2035" s="38">
        <v>1</v>
      </c>
      <c r="AF2035" s="38">
        <v>0</v>
      </c>
      <c r="AG2035" s="125">
        <f t="shared" si="849"/>
        <v>0.5</v>
      </c>
      <c r="AH2035" s="39">
        <v>11</v>
      </c>
      <c r="AI2035" s="123">
        <f t="shared" si="850"/>
        <v>177.91919034769637</v>
      </c>
      <c r="AJ2035" s="40">
        <f t="shared" si="860"/>
        <v>16</v>
      </c>
      <c r="AK2035" s="47">
        <f t="shared" si="883"/>
        <v>8.1</v>
      </c>
      <c r="AL2035" s="40"/>
      <c r="AM2035" s="40">
        <f t="shared" si="873"/>
        <v>2.4</v>
      </c>
      <c r="AN2035" s="39">
        <f t="shared" si="872"/>
        <v>3.8</v>
      </c>
      <c r="AO2035" s="204">
        <f t="shared" si="851"/>
        <v>1.348927001808984E-2</v>
      </c>
      <c r="AP2035" s="204">
        <f t="shared" si="862"/>
        <v>0.15</v>
      </c>
      <c r="AQ2035" s="204">
        <f t="shared" si="884"/>
        <v>0.29629629629629628</v>
      </c>
      <c r="AR2035" s="45"/>
      <c r="AS2035" s="115">
        <f t="shared" si="878"/>
        <v>1</v>
      </c>
      <c r="AT2035" s="115">
        <f t="shared" si="879"/>
        <v>0</v>
      </c>
      <c r="AU2035" s="115">
        <f t="shared" si="874"/>
        <v>1</v>
      </c>
      <c r="AV2035" s="115">
        <f t="shared" si="875"/>
        <v>0</v>
      </c>
      <c r="AW2035" s="39">
        <f t="shared" si="876"/>
        <v>1</v>
      </c>
      <c r="AX2035" s="39">
        <f t="shared" si="877"/>
        <v>0</v>
      </c>
      <c r="AY2035" s="115"/>
      <c r="AZ2035" s="115"/>
      <c r="BA2035" s="51" t="s">
        <v>2528</v>
      </c>
      <c r="BB2035" s="52" t="s">
        <v>2529</v>
      </c>
      <c r="BC2035" s="53"/>
      <c r="BD2035" s="53"/>
      <c r="BE2035" s="37" t="s">
        <v>2349</v>
      </c>
      <c r="BF2035" s="53"/>
      <c r="BG2035" s="53" t="s">
        <v>1608</v>
      </c>
      <c r="BH2035" s="205" t="s">
        <v>1608</v>
      </c>
      <c r="BI2035" s="52" t="s">
        <v>2531</v>
      </c>
      <c r="BJ2035" s="54" t="s">
        <v>533</v>
      </c>
      <c r="BK2035" s="54" t="s">
        <v>573</v>
      </c>
      <c r="BL2035" s="53"/>
      <c r="BM2035" s="53"/>
      <c r="BN2035" s="53"/>
      <c r="BO2035" s="53"/>
      <c r="BP2035" s="53"/>
      <c r="BQ2035" s="53"/>
      <c r="BR2035" s="53"/>
      <c r="BS2035" s="60" t="s">
        <v>2057</v>
      </c>
      <c r="BT2035" s="52" t="s">
        <v>573</v>
      </c>
      <c r="BU2035" s="52"/>
      <c r="BV2035" s="52"/>
      <c r="BW2035" s="250">
        <v>38792</v>
      </c>
      <c r="BX2035" s="250"/>
      <c r="BY2035" s="37" t="s">
        <v>451</v>
      </c>
      <c r="BZ2035" s="55">
        <v>2.4</v>
      </c>
      <c r="CA2035" s="54" t="s">
        <v>1396</v>
      </c>
      <c r="CB2035" s="53"/>
      <c r="CC2035" s="53"/>
      <c r="CD2035" s="112" t="s">
        <v>1397</v>
      </c>
      <c r="CE2035" s="53" t="s">
        <v>1609</v>
      </c>
      <c r="CF2035" s="53" t="s">
        <v>573</v>
      </c>
      <c r="CG2035" s="250">
        <v>38792</v>
      </c>
      <c r="CH2035" s="56"/>
      <c r="CI2035" s="53"/>
      <c r="CJ2035" s="53"/>
      <c r="CK2035" s="53"/>
      <c r="CL2035" s="55">
        <v>16</v>
      </c>
      <c r="CM2035" s="53" t="s">
        <v>1396</v>
      </c>
      <c r="CN2035" s="53"/>
      <c r="CO2035" s="53"/>
      <c r="CP2035" s="53" t="s">
        <v>1397</v>
      </c>
      <c r="CQ2035" s="53" t="s">
        <v>1610</v>
      </c>
      <c r="CR2035" s="53" t="s">
        <v>1861</v>
      </c>
      <c r="CS2035" s="252">
        <v>38993</v>
      </c>
      <c r="CT2035" s="61"/>
      <c r="CU2035" s="53">
        <v>51</v>
      </c>
      <c r="CV2035" s="39" t="s">
        <v>1390</v>
      </c>
      <c r="CW2035" s="53"/>
      <c r="CX2035" s="53"/>
      <c r="CY2035" s="53"/>
      <c r="CZ2035" s="53">
        <f>DC2035</f>
        <v>0.5</v>
      </c>
      <c r="DA2035" s="53" t="s">
        <v>2046</v>
      </c>
      <c r="DB2035" s="53"/>
      <c r="DC2035" s="55">
        <v>0.5</v>
      </c>
      <c r="DD2035" s="53" t="s">
        <v>767</v>
      </c>
      <c r="DE2035" s="53" t="s">
        <v>1862</v>
      </c>
      <c r="DF2035" s="53" t="s">
        <v>1587</v>
      </c>
      <c r="DG2035" s="252">
        <v>38664</v>
      </c>
      <c r="DH2035" s="61"/>
      <c r="DI2035" s="53">
        <v>19</v>
      </c>
      <c r="DJ2035" s="53" t="s">
        <v>1390</v>
      </c>
      <c r="DK2035" s="53"/>
      <c r="DL2035" s="53"/>
      <c r="DM2035" s="53"/>
      <c r="DN2035" s="53">
        <v>8.1</v>
      </c>
      <c r="DO2035" s="53" t="s">
        <v>1396</v>
      </c>
      <c r="DP2035" s="53"/>
      <c r="DQ2035" s="53">
        <v>8.8000000000000007</v>
      </c>
      <c r="DR2035" s="112" t="s">
        <v>1397</v>
      </c>
      <c r="DS2035" s="53" t="s">
        <v>1588</v>
      </c>
      <c r="DT2035" s="53"/>
      <c r="DU2035" s="53"/>
      <c r="DV2035" s="53"/>
      <c r="DW2035" s="53"/>
      <c r="DX2035" s="53"/>
      <c r="DY2035" s="53"/>
      <c r="DZ2035" s="53"/>
      <c r="EA2035" s="53"/>
      <c r="EB2035" s="53"/>
    </row>
    <row r="2036" spans="1:132" s="39" customFormat="1" hidden="1" x14ac:dyDescent="0.2">
      <c r="A2036" s="44" t="str">
        <f t="shared" si="843"/>
        <v>West Side Corporation</v>
      </c>
      <c r="B2036" s="44" t="str">
        <f t="shared" si="842"/>
        <v>Tetrachloroethylene</v>
      </c>
      <c r="C2036" s="38" t="s">
        <v>2587</v>
      </c>
      <c r="D2036" s="38" t="str">
        <f t="shared" si="852"/>
        <v/>
      </c>
      <c r="E2036" s="44" t="s">
        <v>373</v>
      </c>
      <c r="F2036" s="155" t="str">
        <f t="shared" si="845"/>
        <v>241026-H-056</v>
      </c>
      <c r="G2036" s="44" t="str">
        <f t="shared" si="844"/>
        <v>Residential</v>
      </c>
      <c r="H2036" s="44" t="str">
        <f t="shared" si="869"/>
        <v>Basement</v>
      </c>
      <c r="I2036" s="38" t="str">
        <f t="shared" si="847"/>
        <v>Y</v>
      </c>
      <c r="J2036" s="38" t="str">
        <f t="shared" si="848"/>
        <v>Y</v>
      </c>
      <c r="K2036" s="38" t="str">
        <f t="shared" si="868"/>
        <v>Y</v>
      </c>
      <c r="L2036" s="44"/>
      <c r="M2036" s="38" t="str">
        <f t="shared" si="854"/>
        <v>Y</v>
      </c>
      <c r="N2036" s="38" t="str">
        <f t="shared" si="855"/>
        <v>n</v>
      </c>
      <c r="O2036" s="38" t="str">
        <f t="shared" si="856"/>
        <v>Y</v>
      </c>
      <c r="P2036" s="44"/>
      <c r="Q2036" s="38" t="str">
        <f t="shared" si="880"/>
        <v>Y</v>
      </c>
      <c r="R2036" s="38" t="str">
        <f t="shared" si="881"/>
        <v>n</v>
      </c>
      <c r="S2036" s="38" t="str">
        <f t="shared" si="882"/>
        <v>Y</v>
      </c>
      <c r="T2036" s="44"/>
      <c r="U2036" s="44"/>
      <c r="V2036" s="44"/>
      <c r="W2036" s="44"/>
      <c r="X2036" s="44"/>
      <c r="Y2036" s="38" t="str">
        <f t="shared" si="870"/>
        <v>Y</v>
      </c>
      <c r="Z2036" s="38" t="str">
        <f t="shared" si="871"/>
        <v>Y</v>
      </c>
      <c r="AA2036" s="38" t="str">
        <f t="shared" si="853"/>
        <v>Y</v>
      </c>
      <c r="AC2036" s="59">
        <v>32</v>
      </c>
      <c r="AD2036" s="204">
        <v>0.16562499999999999</v>
      </c>
      <c r="AE2036" s="38">
        <v>1</v>
      </c>
      <c r="AF2036" s="38">
        <v>0</v>
      </c>
      <c r="AG2036" s="125">
        <f t="shared" si="849"/>
        <v>230</v>
      </c>
      <c r="AH2036" s="39">
        <v>11</v>
      </c>
      <c r="AI2036" s="123">
        <f t="shared" si="850"/>
        <v>81842.827559940328</v>
      </c>
      <c r="AJ2036" s="40">
        <f t="shared" si="860"/>
        <v>32</v>
      </c>
      <c r="AK2036" s="47">
        <f t="shared" si="883"/>
        <v>8.8000000000000007</v>
      </c>
      <c r="AL2036" s="40"/>
      <c r="AM2036" s="40">
        <f t="shared" si="873"/>
        <v>5.3</v>
      </c>
      <c r="AN2036" s="39">
        <f t="shared" si="872"/>
        <v>3.8</v>
      </c>
      <c r="AO2036" s="204">
        <f t="shared" si="851"/>
        <v>6.4758270920177682E-5</v>
      </c>
      <c r="AP2036" s="204">
        <f t="shared" si="862"/>
        <v>0.16562499999999999</v>
      </c>
      <c r="AQ2036" s="204">
        <f t="shared" si="884"/>
        <v>0.60227272727272718</v>
      </c>
      <c r="AR2036" s="45"/>
      <c r="AS2036" s="115">
        <f t="shared" si="878"/>
        <v>1</v>
      </c>
      <c r="AT2036" s="115">
        <f t="shared" si="879"/>
        <v>0</v>
      </c>
      <c r="AU2036" s="115">
        <f t="shared" si="874"/>
        <v>1</v>
      </c>
      <c r="AV2036" s="115">
        <f t="shared" si="875"/>
        <v>0</v>
      </c>
      <c r="AW2036" s="39">
        <f t="shared" si="876"/>
        <v>1</v>
      </c>
      <c r="AX2036" s="39">
        <f t="shared" si="877"/>
        <v>0</v>
      </c>
      <c r="AY2036" s="115"/>
      <c r="AZ2036" s="115"/>
      <c r="BA2036" s="51" t="s">
        <v>2528</v>
      </c>
      <c r="BB2036" s="52" t="s">
        <v>2529</v>
      </c>
      <c r="BC2036" s="53"/>
      <c r="BD2036" s="53"/>
      <c r="BE2036" s="37" t="s">
        <v>2349</v>
      </c>
      <c r="BF2036" s="53"/>
      <c r="BG2036" s="53" t="s">
        <v>1614</v>
      </c>
      <c r="BH2036" s="205" t="s">
        <v>1614</v>
      </c>
      <c r="BI2036" s="52" t="s">
        <v>2531</v>
      </c>
      <c r="BJ2036" s="54" t="s">
        <v>533</v>
      </c>
      <c r="BK2036" s="54" t="s">
        <v>573</v>
      </c>
      <c r="BL2036" s="53"/>
      <c r="BM2036" s="53"/>
      <c r="BN2036" s="53"/>
      <c r="BO2036" s="53"/>
      <c r="BP2036" s="53"/>
      <c r="BQ2036" s="53"/>
      <c r="BR2036" s="53"/>
      <c r="BS2036" s="60" t="s">
        <v>2057</v>
      </c>
      <c r="BT2036" s="52" t="s">
        <v>573</v>
      </c>
      <c r="BU2036" s="52"/>
      <c r="BV2036" s="52"/>
      <c r="BW2036" s="250">
        <v>38793</v>
      </c>
      <c r="BX2036" s="250"/>
      <c r="BY2036" s="37" t="s">
        <v>451</v>
      </c>
      <c r="BZ2036" s="55">
        <v>5.3</v>
      </c>
      <c r="CA2036" s="54" t="s">
        <v>1396</v>
      </c>
      <c r="CB2036" s="53"/>
      <c r="CC2036" s="53"/>
      <c r="CD2036" s="112" t="s">
        <v>1397</v>
      </c>
      <c r="CE2036" s="53" t="s">
        <v>1615</v>
      </c>
      <c r="CF2036" s="53" t="s">
        <v>573</v>
      </c>
      <c r="CG2036" s="250">
        <v>38793</v>
      </c>
      <c r="CH2036" s="56"/>
      <c r="CI2036" s="53"/>
      <c r="CJ2036" s="53"/>
      <c r="CK2036" s="53"/>
      <c r="CL2036" s="55">
        <v>32</v>
      </c>
      <c r="CM2036" s="53" t="s">
        <v>1396</v>
      </c>
      <c r="CN2036" s="53"/>
      <c r="CO2036" s="53"/>
      <c r="CP2036" s="53" t="s">
        <v>1397</v>
      </c>
      <c r="CQ2036" s="53" t="s">
        <v>1616</v>
      </c>
      <c r="CR2036" s="53" t="s">
        <v>2539</v>
      </c>
      <c r="CS2036" s="252">
        <v>38987</v>
      </c>
      <c r="CT2036" s="61"/>
      <c r="CU2036" s="53">
        <v>69</v>
      </c>
      <c r="CV2036" s="39" t="s">
        <v>1390</v>
      </c>
      <c r="CW2036" s="53"/>
      <c r="CX2036" s="53"/>
      <c r="CY2036" s="53"/>
      <c r="CZ2036" s="53">
        <v>230</v>
      </c>
      <c r="DA2036" s="53" t="s">
        <v>2046</v>
      </c>
      <c r="DB2036" s="53"/>
      <c r="DC2036" s="53">
        <v>0.5</v>
      </c>
      <c r="DD2036" s="53" t="s">
        <v>1397</v>
      </c>
      <c r="DE2036" s="53" t="s">
        <v>2540</v>
      </c>
      <c r="DF2036" s="53" t="s">
        <v>1565</v>
      </c>
      <c r="DG2036" s="252">
        <v>38657</v>
      </c>
      <c r="DH2036" s="61"/>
      <c r="DI2036" s="53">
        <v>27</v>
      </c>
      <c r="DJ2036" s="53" t="s">
        <v>1390</v>
      </c>
      <c r="DK2036" s="53"/>
      <c r="DL2036" s="53"/>
      <c r="DM2036" s="53"/>
      <c r="DN2036" s="53">
        <v>8.8000000000000007</v>
      </c>
      <c r="DO2036" s="53" t="s">
        <v>1396</v>
      </c>
      <c r="DP2036" s="53"/>
      <c r="DQ2036" s="53">
        <v>7.9</v>
      </c>
      <c r="DR2036" s="112" t="s">
        <v>1397</v>
      </c>
      <c r="DS2036" s="53" t="s">
        <v>1566</v>
      </c>
      <c r="DT2036" s="53"/>
      <c r="DU2036" s="53"/>
      <c r="DV2036" s="53"/>
      <c r="DW2036" s="53"/>
      <c r="DX2036" s="53"/>
      <c r="DY2036" s="53"/>
      <c r="DZ2036" s="53"/>
      <c r="EA2036" s="53"/>
      <c r="EB2036" s="53"/>
    </row>
    <row r="2037" spans="1:132" s="39" customFormat="1" hidden="1" x14ac:dyDescent="0.2">
      <c r="A2037" s="44" t="str">
        <f t="shared" si="843"/>
        <v>West Side Corporation</v>
      </c>
      <c r="B2037" s="44" t="str">
        <f t="shared" si="842"/>
        <v>Tetrachloroethylene</v>
      </c>
      <c r="C2037" s="38" t="s">
        <v>2587</v>
      </c>
      <c r="D2037" s="38" t="str">
        <f t="shared" si="852"/>
        <v/>
      </c>
      <c r="E2037" s="44" t="s">
        <v>373</v>
      </c>
      <c r="F2037" s="155" t="str">
        <f t="shared" si="845"/>
        <v>241026-H-057</v>
      </c>
      <c r="G2037" s="44" t="str">
        <f t="shared" si="844"/>
        <v>Residential</v>
      </c>
      <c r="H2037" s="44" t="str">
        <f t="shared" si="869"/>
        <v>Basement</v>
      </c>
      <c r="I2037" s="38" t="str">
        <f t="shared" si="847"/>
        <v>Y</v>
      </c>
      <c r="J2037" s="38" t="str">
        <f t="shared" si="848"/>
        <v>Y</v>
      </c>
      <c r="K2037" s="38" t="str">
        <f t="shared" si="868"/>
        <v>Y</v>
      </c>
      <c r="L2037" s="44"/>
      <c r="M2037" s="38"/>
      <c r="N2037" s="38"/>
      <c r="O2037" s="38"/>
      <c r="P2037" s="44"/>
      <c r="Q2037" s="38" t="str">
        <f t="shared" si="880"/>
        <v>Y</v>
      </c>
      <c r="R2037" s="38" t="str">
        <f t="shared" si="881"/>
        <v>n</v>
      </c>
      <c r="S2037" s="38" t="str">
        <f t="shared" si="882"/>
        <v>Y</v>
      </c>
      <c r="T2037" s="44"/>
      <c r="U2037" s="44"/>
      <c r="V2037" s="44"/>
      <c r="W2037" s="44"/>
      <c r="X2037" s="44"/>
      <c r="Y2037" s="38" t="str">
        <f t="shared" si="870"/>
        <v>Y</v>
      </c>
      <c r="Z2037" s="38" t="str">
        <f t="shared" si="871"/>
        <v>n</v>
      </c>
      <c r="AA2037" s="38" t="str">
        <f t="shared" ref="AA2037:AA2056" si="885">IF(AM2037="","",IF(Y2037="N","n","Y"))</f>
        <v>Y</v>
      </c>
      <c r="AC2037" s="59"/>
      <c r="AD2037" s="204"/>
      <c r="AE2037" s="38"/>
      <c r="AF2037" s="38"/>
      <c r="AG2037" s="125">
        <f t="shared" si="849"/>
        <v>230</v>
      </c>
      <c r="AH2037" s="39">
        <v>11</v>
      </c>
      <c r="AI2037" s="123">
        <f t="shared" si="850"/>
        <v>81842.827559940328</v>
      </c>
      <c r="AJ2037" s="40"/>
      <c r="AK2037" s="47">
        <f t="shared" si="883"/>
        <v>8.8000000000000007</v>
      </c>
      <c r="AL2037" s="40"/>
      <c r="AM2037" s="40">
        <f t="shared" si="873"/>
        <v>2.4</v>
      </c>
      <c r="AN2037" s="39">
        <f t="shared" si="872"/>
        <v>3.8</v>
      </c>
      <c r="AO2037" s="204">
        <f t="shared" si="851"/>
        <v>2.9324500039325741E-5</v>
      </c>
      <c r="AP2037" s="204"/>
      <c r="AQ2037" s="204">
        <f t="shared" si="884"/>
        <v>0.27272727272727271</v>
      </c>
      <c r="AR2037" s="45"/>
      <c r="AS2037" s="115">
        <f t="shared" si="878"/>
        <v>1</v>
      </c>
      <c r="AT2037" s="115">
        <f t="shared" si="879"/>
        <v>0</v>
      </c>
      <c r="AU2037" s="115"/>
      <c r="AV2037" s="115"/>
      <c r="AW2037" s="39">
        <f t="shared" si="876"/>
        <v>1</v>
      </c>
      <c r="AX2037" s="39">
        <f t="shared" si="877"/>
        <v>0</v>
      </c>
      <c r="AY2037" s="115"/>
      <c r="AZ2037" s="115"/>
      <c r="BA2037" s="51" t="s">
        <v>2528</v>
      </c>
      <c r="BB2037" s="52" t="s">
        <v>2529</v>
      </c>
      <c r="BC2037" s="53"/>
      <c r="BD2037" s="53"/>
      <c r="BE2037" s="37" t="s">
        <v>2349</v>
      </c>
      <c r="BF2037" s="53"/>
      <c r="BG2037" s="53" t="s">
        <v>1617</v>
      </c>
      <c r="BH2037" s="205" t="s">
        <v>1617</v>
      </c>
      <c r="BI2037" s="52" t="s">
        <v>2531</v>
      </c>
      <c r="BJ2037" s="54" t="s">
        <v>533</v>
      </c>
      <c r="BK2037" s="54" t="s">
        <v>573</v>
      </c>
      <c r="BL2037" s="53"/>
      <c r="BM2037" s="53"/>
      <c r="BN2037" s="53"/>
      <c r="BO2037" s="53"/>
      <c r="BP2037" s="53"/>
      <c r="BQ2037" s="53"/>
      <c r="BR2037" s="53"/>
      <c r="BS2037" s="60" t="s">
        <v>2057</v>
      </c>
      <c r="BT2037" s="52" t="s">
        <v>573</v>
      </c>
      <c r="BU2037" s="52"/>
      <c r="BV2037" s="52"/>
      <c r="BW2037" s="250">
        <v>38793</v>
      </c>
      <c r="BX2037" s="250"/>
      <c r="BY2037" s="37" t="s">
        <v>451</v>
      </c>
      <c r="BZ2037" s="55">
        <v>2.4</v>
      </c>
      <c r="CA2037" s="54" t="s">
        <v>1396</v>
      </c>
      <c r="CB2037" s="53"/>
      <c r="CC2037" s="53"/>
      <c r="CD2037" s="112" t="s">
        <v>1397</v>
      </c>
      <c r="CE2037" s="53" t="s">
        <v>1618</v>
      </c>
      <c r="CF2037" s="53" t="s">
        <v>573</v>
      </c>
      <c r="CG2037" s="250">
        <v>38793</v>
      </c>
      <c r="CH2037" s="56"/>
      <c r="CI2037" s="53"/>
      <c r="CJ2037" s="53"/>
      <c r="CK2037" s="53"/>
      <c r="CL2037" s="55"/>
      <c r="CM2037" s="53"/>
      <c r="CN2037" s="53"/>
      <c r="CO2037" s="53"/>
      <c r="CP2037" s="53"/>
      <c r="CQ2037" s="53"/>
      <c r="CR2037" s="53" t="s">
        <v>2539</v>
      </c>
      <c r="CS2037" s="252">
        <v>38987</v>
      </c>
      <c r="CT2037" s="61"/>
      <c r="CU2037" s="53">
        <v>57</v>
      </c>
      <c r="CV2037" s="39" t="s">
        <v>1390</v>
      </c>
      <c r="CW2037" s="53"/>
      <c r="CX2037" s="53"/>
      <c r="CY2037" s="53"/>
      <c r="CZ2037" s="53">
        <v>230</v>
      </c>
      <c r="DA2037" s="53" t="s">
        <v>2046</v>
      </c>
      <c r="DB2037" s="53"/>
      <c r="DC2037" s="53">
        <v>0.5</v>
      </c>
      <c r="DD2037" s="53" t="s">
        <v>1397</v>
      </c>
      <c r="DE2037" s="53" t="s">
        <v>2540</v>
      </c>
      <c r="DF2037" s="53" t="s">
        <v>1565</v>
      </c>
      <c r="DG2037" s="252">
        <v>38657</v>
      </c>
      <c r="DH2037" s="61"/>
      <c r="DI2037" s="53">
        <v>15</v>
      </c>
      <c r="DJ2037" s="53" t="s">
        <v>1390</v>
      </c>
      <c r="DK2037" s="53"/>
      <c r="DL2037" s="53"/>
      <c r="DM2037" s="53"/>
      <c r="DN2037" s="53">
        <v>8.8000000000000007</v>
      </c>
      <c r="DO2037" s="53" t="s">
        <v>1396</v>
      </c>
      <c r="DP2037" s="53"/>
      <c r="DQ2037" s="53">
        <v>7.9</v>
      </c>
      <c r="DR2037" s="112" t="s">
        <v>1397</v>
      </c>
      <c r="DS2037" s="53" t="s">
        <v>1566</v>
      </c>
      <c r="DT2037" s="53"/>
      <c r="DU2037" s="53"/>
      <c r="DV2037" s="53"/>
      <c r="DW2037" s="53"/>
      <c r="DX2037" s="53"/>
      <c r="DY2037" s="53"/>
      <c r="DZ2037" s="53"/>
      <c r="EA2037" s="53"/>
      <c r="EB2037" s="53"/>
    </row>
    <row r="2038" spans="1:132" s="372" customFormat="1" hidden="1" x14ac:dyDescent="0.2">
      <c r="A2038" s="384" t="str">
        <f t="shared" si="843"/>
        <v>West Side Corporation</v>
      </c>
      <c r="B2038" s="384" t="str">
        <f t="shared" si="842"/>
        <v>Tetrachloroethylene</v>
      </c>
      <c r="C2038" s="385" t="s">
        <v>2587</v>
      </c>
      <c r="D2038" s="385" t="str">
        <f t="shared" si="852"/>
        <v/>
      </c>
      <c r="E2038" s="384" t="s">
        <v>373</v>
      </c>
      <c r="F2038" s="386" t="str">
        <f t="shared" si="845"/>
        <v>241026-H-060</v>
      </c>
      <c r="G2038" s="384" t="str">
        <f t="shared" si="844"/>
        <v>Residential</v>
      </c>
      <c r="H2038" s="384" t="str">
        <f t="shared" si="869"/>
        <v>Basement</v>
      </c>
      <c r="I2038" s="385" t="str">
        <f t="shared" si="847"/>
        <v>Y</v>
      </c>
      <c r="J2038" s="385" t="str">
        <f t="shared" si="848"/>
        <v>Y</v>
      </c>
      <c r="K2038" s="385" t="str">
        <f t="shared" si="868"/>
        <v>Y</v>
      </c>
      <c r="L2038" s="384"/>
      <c r="M2038" s="385" t="str">
        <f t="shared" ref="M2038:M2101" si="886">IF(CP2038="","",IF(CP2038="y","Y","n"))</f>
        <v>Y</v>
      </c>
      <c r="N2038" s="385" t="str">
        <f t="shared" ref="N2038:N2101" si="887">IF(AJ2038="","",IF(AN2038="","Y",IF(AJ2038&gt;AN2038*$N$38,"Y","n")))</f>
        <v>n</v>
      </c>
      <c r="O2038" s="385" t="str">
        <f t="shared" ref="O2038:O2046" si="888">IF(AJ2038="","",IF(M2038="N","n","Y"))</f>
        <v>Y</v>
      </c>
      <c r="P2038" s="384"/>
      <c r="Q2038" s="385" t="str">
        <f t="shared" si="880"/>
        <v>Y</v>
      </c>
      <c r="R2038" s="385" t="str">
        <f t="shared" si="881"/>
        <v>n</v>
      </c>
      <c r="S2038" s="385" t="str">
        <f t="shared" si="882"/>
        <v>Y</v>
      </c>
      <c r="T2038" s="384"/>
      <c r="U2038" s="384"/>
      <c r="V2038" s="384"/>
      <c r="W2038" s="384"/>
      <c r="X2038" s="384"/>
      <c r="Y2038" s="385" t="str">
        <f t="shared" si="870"/>
        <v>Y</v>
      </c>
      <c r="Z2038" s="385" t="str">
        <f t="shared" si="871"/>
        <v>Y</v>
      </c>
      <c r="AA2038" s="385" t="str">
        <f t="shared" si="885"/>
        <v>Y</v>
      </c>
      <c r="AC2038" s="389">
        <v>32</v>
      </c>
      <c r="AD2038" s="390">
        <v>0.234375</v>
      </c>
      <c r="AE2038" s="385">
        <v>1</v>
      </c>
      <c r="AF2038" s="385">
        <v>0</v>
      </c>
      <c r="AG2038" s="391">
        <f t="shared" si="849"/>
        <v>24</v>
      </c>
      <c r="AH2038" s="372">
        <v>11</v>
      </c>
      <c r="AI2038" s="392">
        <f t="shared" si="850"/>
        <v>8540.1211366894258</v>
      </c>
      <c r="AJ2038" s="394">
        <f t="shared" ref="AJ2038:AJ2055" si="889">IF(CL2038="","",IF(CM2038="mg/m3",1000*CL2038,IF(CM2038="ppbv",CL2038*INDEX(ppbv_ug_m3,MATCH(BS2038,ChemName,0)),CL2038)))</f>
        <v>32</v>
      </c>
      <c r="AK2038" s="404">
        <f t="shared" si="883"/>
        <v>21</v>
      </c>
      <c r="AL2038" s="394"/>
      <c r="AM2038" s="394">
        <f t="shared" si="873"/>
        <v>7.5</v>
      </c>
      <c r="AN2038" s="372">
        <f t="shared" si="872"/>
        <v>3.8</v>
      </c>
      <c r="AO2038" s="390">
        <f t="shared" si="851"/>
        <v>8.7820768346939066E-4</v>
      </c>
      <c r="AP2038" s="390">
        <f t="shared" ref="AP2038:AP2055" si="890">IF(AJ2038="","",AM2038/AJ2038)</f>
        <v>0.234375</v>
      </c>
      <c r="AQ2038" s="390">
        <f t="shared" si="884"/>
        <v>0.35714285714285715</v>
      </c>
      <c r="AR2038" s="439"/>
      <c r="AS2038" s="396">
        <f t="shared" si="878"/>
        <v>1</v>
      </c>
      <c r="AT2038" s="396">
        <f t="shared" si="879"/>
        <v>0</v>
      </c>
      <c r="AU2038" s="396">
        <f t="shared" si="874"/>
        <v>1</v>
      </c>
      <c r="AV2038" s="396">
        <f t="shared" si="875"/>
        <v>0</v>
      </c>
      <c r="AW2038" s="372">
        <f t="shared" si="876"/>
        <v>1</v>
      </c>
      <c r="AX2038" s="372">
        <f t="shared" si="877"/>
        <v>0</v>
      </c>
      <c r="AY2038" s="396"/>
      <c r="AZ2038" s="396"/>
      <c r="BA2038" s="500" t="s">
        <v>2528</v>
      </c>
      <c r="BB2038" s="501" t="s">
        <v>2529</v>
      </c>
      <c r="BC2038" s="502"/>
      <c r="BD2038" s="502"/>
      <c r="BE2038" s="303" t="s">
        <v>2349</v>
      </c>
      <c r="BF2038" s="502"/>
      <c r="BG2038" s="502" t="s">
        <v>1622</v>
      </c>
      <c r="BH2038" s="503" t="s">
        <v>1622</v>
      </c>
      <c r="BI2038" s="501" t="s">
        <v>2531</v>
      </c>
      <c r="BJ2038" s="504" t="s">
        <v>533</v>
      </c>
      <c r="BK2038" s="504" t="s">
        <v>573</v>
      </c>
      <c r="BL2038" s="502"/>
      <c r="BM2038" s="502"/>
      <c r="BN2038" s="502"/>
      <c r="BO2038" s="502"/>
      <c r="BP2038" s="502"/>
      <c r="BQ2038" s="502"/>
      <c r="BR2038" s="502"/>
      <c r="BS2038" s="518" t="s">
        <v>2057</v>
      </c>
      <c r="BT2038" s="501" t="s">
        <v>573</v>
      </c>
      <c r="BU2038" s="501"/>
      <c r="BV2038" s="501"/>
      <c r="BW2038" s="509">
        <v>38799</v>
      </c>
      <c r="BX2038" s="509"/>
      <c r="BY2038" s="303" t="s">
        <v>451</v>
      </c>
      <c r="BZ2038" s="511">
        <v>7.5</v>
      </c>
      <c r="CA2038" s="504" t="s">
        <v>1396</v>
      </c>
      <c r="CB2038" s="502"/>
      <c r="CC2038" s="502"/>
      <c r="CD2038" s="508" t="s">
        <v>1397</v>
      </c>
      <c r="CE2038" s="502" t="s">
        <v>1623</v>
      </c>
      <c r="CF2038" s="502" t="s">
        <v>573</v>
      </c>
      <c r="CG2038" s="509">
        <v>38799</v>
      </c>
      <c r="CH2038" s="510"/>
      <c r="CI2038" s="502"/>
      <c r="CJ2038" s="502"/>
      <c r="CK2038" s="502"/>
      <c r="CL2038" s="511">
        <v>32</v>
      </c>
      <c r="CM2038" s="502" t="s">
        <v>1396</v>
      </c>
      <c r="CN2038" s="502"/>
      <c r="CO2038" s="502"/>
      <c r="CP2038" s="502" t="s">
        <v>1397</v>
      </c>
      <c r="CQ2038" s="502" t="s">
        <v>1624</v>
      </c>
      <c r="CR2038" s="502" t="s">
        <v>1625</v>
      </c>
      <c r="CS2038" s="512">
        <v>38988</v>
      </c>
      <c r="CT2038" s="519"/>
      <c r="CU2038" s="502">
        <v>65</v>
      </c>
      <c r="CV2038" s="372" t="s">
        <v>1390</v>
      </c>
      <c r="CW2038" s="502"/>
      <c r="CX2038" s="502"/>
      <c r="CY2038" s="502"/>
      <c r="CZ2038" s="502">
        <v>24</v>
      </c>
      <c r="DA2038" s="502" t="s">
        <v>2046</v>
      </c>
      <c r="DB2038" s="502"/>
      <c r="DC2038" s="502">
        <v>0.5</v>
      </c>
      <c r="DD2038" s="502" t="s">
        <v>1397</v>
      </c>
      <c r="DE2038" s="502" t="s">
        <v>1626</v>
      </c>
      <c r="DF2038" s="502" t="s">
        <v>1589</v>
      </c>
      <c r="DG2038" s="512">
        <v>38667</v>
      </c>
      <c r="DH2038" s="519"/>
      <c r="DI2038" s="502">
        <v>72</v>
      </c>
      <c r="DJ2038" s="502" t="s">
        <v>1390</v>
      </c>
      <c r="DK2038" s="502"/>
      <c r="DL2038" s="502"/>
      <c r="DM2038" s="502"/>
      <c r="DN2038" s="502">
        <v>21</v>
      </c>
      <c r="DO2038" s="502" t="s">
        <v>1396</v>
      </c>
      <c r="DP2038" s="502"/>
      <c r="DQ2038" s="502"/>
      <c r="DR2038" s="508" t="s">
        <v>1397</v>
      </c>
      <c r="DS2038" s="502" t="s">
        <v>1590</v>
      </c>
      <c r="DT2038" s="502"/>
      <c r="DU2038" s="502"/>
      <c r="DV2038" s="502"/>
      <c r="DW2038" s="502"/>
      <c r="DX2038" s="502"/>
      <c r="DY2038" s="502"/>
      <c r="DZ2038" s="502"/>
      <c r="EA2038" s="502"/>
      <c r="EB2038" s="502"/>
    </row>
    <row r="2039" spans="1:132" s="372" customFormat="1" hidden="1" x14ac:dyDescent="0.2">
      <c r="A2039" s="384" t="str">
        <f t="shared" si="843"/>
        <v>West Side Corporation</v>
      </c>
      <c r="B2039" s="384" t="str">
        <f t="shared" si="842"/>
        <v>Tetrachloroethylene</v>
      </c>
      <c r="C2039" s="385" t="s">
        <v>2587</v>
      </c>
      <c r="D2039" s="385" t="str">
        <f t="shared" si="852"/>
        <v/>
      </c>
      <c r="E2039" s="384" t="s">
        <v>373</v>
      </c>
      <c r="F2039" s="386" t="str">
        <f t="shared" si="845"/>
        <v>241026-H-062</v>
      </c>
      <c r="G2039" s="384" t="str">
        <f t="shared" si="844"/>
        <v>Residential</v>
      </c>
      <c r="H2039" s="384" t="str">
        <f t="shared" si="869"/>
        <v>Basement</v>
      </c>
      <c r="I2039" s="385" t="str">
        <f t="shared" si="847"/>
        <v>Y</v>
      </c>
      <c r="J2039" s="385" t="str">
        <f t="shared" si="848"/>
        <v>Y</v>
      </c>
      <c r="K2039" s="385" t="str">
        <f t="shared" si="868"/>
        <v>Y</v>
      </c>
      <c r="L2039" s="384"/>
      <c r="M2039" s="385" t="str">
        <f t="shared" si="886"/>
        <v>Y</v>
      </c>
      <c r="N2039" s="385" t="str">
        <f t="shared" si="887"/>
        <v>n</v>
      </c>
      <c r="O2039" s="385" t="str">
        <f t="shared" si="888"/>
        <v>Y</v>
      </c>
      <c r="P2039" s="384"/>
      <c r="Q2039" s="385" t="str">
        <f t="shared" si="880"/>
        <v>Y</v>
      </c>
      <c r="R2039" s="385" t="str">
        <f t="shared" si="881"/>
        <v>Y</v>
      </c>
      <c r="S2039" s="385" t="str">
        <f t="shared" si="882"/>
        <v>Y</v>
      </c>
      <c r="T2039" s="384"/>
      <c r="U2039" s="384"/>
      <c r="V2039" s="384"/>
      <c r="W2039" s="384"/>
      <c r="X2039" s="384"/>
      <c r="Y2039" s="385" t="str">
        <f t="shared" si="870"/>
        <v>Y</v>
      </c>
      <c r="Z2039" s="385" t="str">
        <f t="shared" si="871"/>
        <v>Y</v>
      </c>
      <c r="AA2039" s="385" t="str">
        <f t="shared" si="885"/>
        <v>Y</v>
      </c>
      <c r="AC2039" s="389">
        <v>68</v>
      </c>
      <c r="AD2039" s="390">
        <v>0.88235294117647056</v>
      </c>
      <c r="AE2039" s="385">
        <v>1</v>
      </c>
      <c r="AF2039" s="385">
        <v>0</v>
      </c>
      <c r="AG2039" s="391">
        <f t="shared" si="849"/>
        <v>39</v>
      </c>
      <c r="AH2039" s="372">
        <v>11</v>
      </c>
      <c r="AI2039" s="392">
        <f t="shared" si="850"/>
        <v>13877.696847120318</v>
      </c>
      <c r="AJ2039" s="394">
        <f t="shared" si="889"/>
        <v>68</v>
      </c>
      <c r="AK2039" s="404">
        <f t="shared" si="883"/>
        <v>8800</v>
      </c>
      <c r="AL2039" s="394"/>
      <c r="AM2039" s="394">
        <f t="shared" si="873"/>
        <v>60</v>
      </c>
      <c r="AN2039" s="372">
        <f t="shared" si="872"/>
        <v>3.8</v>
      </c>
      <c r="AO2039" s="390">
        <f t="shared" si="851"/>
        <v>4.3234839801570002E-3</v>
      </c>
      <c r="AP2039" s="390">
        <f t="shared" si="890"/>
        <v>0.88235294117647056</v>
      </c>
      <c r="AQ2039" s="390">
        <f t="shared" si="884"/>
        <v>6.8181818181818179E-3</v>
      </c>
      <c r="AR2039" s="439"/>
      <c r="AS2039" s="396">
        <f t="shared" si="878"/>
        <v>1</v>
      </c>
      <c r="AT2039" s="396">
        <f t="shared" si="879"/>
        <v>0</v>
      </c>
      <c r="AU2039" s="396">
        <f t="shared" si="874"/>
        <v>1</v>
      </c>
      <c r="AV2039" s="396">
        <f t="shared" si="875"/>
        <v>0</v>
      </c>
      <c r="AW2039" s="372">
        <f t="shared" si="876"/>
        <v>1</v>
      </c>
      <c r="AX2039" s="372">
        <f t="shared" si="877"/>
        <v>0</v>
      </c>
      <c r="AY2039" s="396"/>
      <c r="AZ2039" s="396"/>
      <c r="BA2039" s="500" t="s">
        <v>2528</v>
      </c>
      <c r="BB2039" s="501" t="s">
        <v>2529</v>
      </c>
      <c r="BC2039" s="502"/>
      <c r="BD2039" s="502"/>
      <c r="BE2039" s="303" t="s">
        <v>2349</v>
      </c>
      <c r="BF2039" s="502"/>
      <c r="BG2039" s="502" t="s">
        <v>1630</v>
      </c>
      <c r="BH2039" s="503" t="s">
        <v>1630</v>
      </c>
      <c r="BI2039" s="501" t="s">
        <v>2531</v>
      </c>
      <c r="BJ2039" s="504" t="s">
        <v>533</v>
      </c>
      <c r="BK2039" s="504" t="s">
        <v>573</v>
      </c>
      <c r="BL2039" s="502"/>
      <c r="BM2039" s="502"/>
      <c r="BN2039" s="502"/>
      <c r="BO2039" s="502"/>
      <c r="BP2039" s="502"/>
      <c r="BQ2039" s="502"/>
      <c r="BR2039" s="502"/>
      <c r="BS2039" s="518" t="s">
        <v>2057</v>
      </c>
      <c r="BT2039" s="501" t="s">
        <v>573</v>
      </c>
      <c r="BU2039" s="501"/>
      <c r="BV2039" s="501"/>
      <c r="BW2039" s="509">
        <v>38799</v>
      </c>
      <c r="BX2039" s="509"/>
      <c r="BY2039" s="303" t="s">
        <v>451</v>
      </c>
      <c r="BZ2039" s="511">
        <v>60</v>
      </c>
      <c r="CA2039" s="504" t="s">
        <v>1396</v>
      </c>
      <c r="CB2039" s="502"/>
      <c r="CC2039" s="502"/>
      <c r="CD2039" s="508" t="s">
        <v>1397</v>
      </c>
      <c r="CE2039" s="502" t="s">
        <v>1631</v>
      </c>
      <c r="CF2039" s="502" t="s">
        <v>573</v>
      </c>
      <c r="CG2039" s="509">
        <v>38799</v>
      </c>
      <c r="CH2039" s="510"/>
      <c r="CI2039" s="502"/>
      <c r="CJ2039" s="502"/>
      <c r="CK2039" s="502"/>
      <c r="CL2039" s="511">
        <v>68</v>
      </c>
      <c r="CM2039" s="502" t="s">
        <v>1396</v>
      </c>
      <c r="CN2039" s="502"/>
      <c r="CO2039" s="502"/>
      <c r="CP2039" s="502" t="s">
        <v>1397</v>
      </c>
      <c r="CQ2039" s="502" t="s">
        <v>1632</v>
      </c>
      <c r="CR2039" s="502" t="s">
        <v>1261</v>
      </c>
      <c r="CS2039" s="512">
        <v>38987</v>
      </c>
      <c r="CT2039" s="519"/>
      <c r="CU2039" s="502">
        <v>48</v>
      </c>
      <c r="CV2039" s="372" t="s">
        <v>1390</v>
      </c>
      <c r="CW2039" s="502"/>
      <c r="CX2039" s="502"/>
      <c r="CY2039" s="502"/>
      <c r="CZ2039" s="502">
        <v>39</v>
      </c>
      <c r="DA2039" s="502" t="s">
        <v>2046</v>
      </c>
      <c r="DB2039" s="502"/>
      <c r="DC2039" s="502">
        <v>0.5</v>
      </c>
      <c r="DD2039" s="502" t="s">
        <v>1397</v>
      </c>
      <c r="DE2039" s="502" t="s">
        <v>1262</v>
      </c>
      <c r="DF2039" s="502" t="s">
        <v>1563</v>
      </c>
      <c r="DG2039" s="512">
        <v>38657</v>
      </c>
      <c r="DH2039" s="519"/>
      <c r="DI2039" s="502">
        <v>15</v>
      </c>
      <c r="DJ2039" s="502" t="s">
        <v>1390</v>
      </c>
      <c r="DK2039" s="502"/>
      <c r="DL2039" s="502"/>
      <c r="DM2039" s="502"/>
      <c r="DN2039" s="502">
        <v>8800</v>
      </c>
      <c r="DO2039" s="502" t="s">
        <v>1396</v>
      </c>
      <c r="DP2039" s="502"/>
      <c r="DQ2039" s="502"/>
      <c r="DR2039" s="508" t="s">
        <v>1397</v>
      </c>
      <c r="DS2039" s="502" t="s">
        <v>1564</v>
      </c>
      <c r="DT2039" s="502"/>
      <c r="DU2039" s="502"/>
      <c r="DV2039" s="502"/>
      <c r="DW2039" s="502"/>
      <c r="DX2039" s="502"/>
      <c r="DY2039" s="502"/>
      <c r="DZ2039" s="502"/>
      <c r="EA2039" s="502"/>
      <c r="EB2039" s="502"/>
    </row>
    <row r="2040" spans="1:132" s="39" customFormat="1" x14ac:dyDescent="0.2">
      <c r="A2040" s="44" t="str">
        <f t="shared" si="843"/>
        <v>West Side Corporation</v>
      </c>
      <c r="B2040" s="44" t="str">
        <f t="shared" si="842"/>
        <v>Tetrachloroethylene</v>
      </c>
      <c r="C2040" s="38" t="s">
        <v>2587</v>
      </c>
      <c r="D2040" s="38" t="str">
        <f t="shared" si="852"/>
        <v/>
      </c>
      <c r="E2040" s="44" t="s">
        <v>373</v>
      </c>
      <c r="F2040" s="155" t="str">
        <f t="shared" si="845"/>
        <v>241026-H-063</v>
      </c>
      <c r="G2040" s="44" t="str">
        <f t="shared" si="844"/>
        <v>Residential</v>
      </c>
      <c r="H2040" s="44" t="str">
        <f t="shared" si="869"/>
        <v>Basement</v>
      </c>
      <c r="I2040" s="38" t="str">
        <f t="shared" si="847"/>
        <v>Y</v>
      </c>
      <c r="J2040" s="38" t="str">
        <f t="shared" si="848"/>
        <v>Y</v>
      </c>
      <c r="K2040" s="38" t="str">
        <f t="shared" si="868"/>
        <v>Y</v>
      </c>
      <c r="L2040" s="44"/>
      <c r="M2040" s="38" t="str">
        <f t="shared" si="886"/>
        <v>Y</v>
      </c>
      <c r="N2040" s="38" t="str">
        <f t="shared" si="887"/>
        <v>Y</v>
      </c>
      <c r="O2040" s="38" t="str">
        <f t="shared" si="888"/>
        <v>Y</v>
      </c>
      <c r="P2040" s="44"/>
      <c r="Q2040" s="38" t="str">
        <f t="shared" si="880"/>
        <v>Y</v>
      </c>
      <c r="R2040" s="38" t="str">
        <f t="shared" si="881"/>
        <v>Y</v>
      </c>
      <c r="S2040" s="38" t="str">
        <f t="shared" si="882"/>
        <v>Y</v>
      </c>
      <c r="T2040" s="44"/>
      <c r="U2040" s="44"/>
      <c r="V2040" s="44"/>
      <c r="W2040" s="44"/>
      <c r="X2040" s="44"/>
      <c r="Y2040" s="38" t="str">
        <f t="shared" si="870"/>
        <v>Y</v>
      </c>
      <c r="Z2040" s="38" t="str">
        <f t="shared" si="871"/>
        <v>n</v>
      </c>
      <c r="AA2040" s="38" t="str">
        <f t="shared" si="885"/>
        <v>Y</v>
      </c>
      <c r="AC2040" s="59">
        <v>380</v>
      </c>
      <c r="AD2040" s="204">
        <v>9.7368421052631583E-3</v>
      </c>
      <c r="AE2040" s="38">
        <v>1</v>
      </c>
      <c r="AF2040" s="38">
        <v>0</v>
      </c>
      <c r="AG2040" s="125">
        <f t="shared" si="849"/>
        <v>39</v>
      </c>
      <c r="AH2040" s="39">
        <v>11</v>
      </c>
      <c r="AI2040" s="123">
        <f t="shared" si="850"/>
        <v>13877.696847120318</v>
      </c>
      <c r="AJ2040" s="40">
        <f t="shared" si="889"/>
        <v>380</v>
      </c>
      <c r="AK2040" s="47">
        <f t="shared" si="883"/>
        <v>8800</v>
      </c>
      <c r="AL2040" s="40"/>
      <c r="AM2040" s="40">
        <f t="shared" si="873"/>
        <v>3.7</v>
      </c>
      <c r="AN2040" s="39">
        <f t="shared" si="872"/>
        <v>3.8</v>
      </c>
      <c r="AO2040" s="204">
        <f t="shared" si="851"/>
        <v>2.66614845443015E-4</v>
      </c>
      <c r="AP2040" s="204">
        <f t="shared" si="890"/>
        <v>9.7368421052631583E-3</v>
      </c>
      <c r="AQ2040" s="204">
        <f t="shared" si="884"/>
        <v>4.2045454545454547E-4</v>
      </c>
      <c r="AR2040" s="45"/>
      <c r="AS2040" s="115">
        <f t="shared" si="878"/>
        <v>1</v>
      </c>
      <c r="AT2040" s="115">
        <f t="shared" si="879"/>
        <v>0</v>
      </c>
      <c r="AU2040" s="115">
        <f t="shared" si="874"/>
        <v>1</v>
      </c>
      <c r="AV2040" s="115">
        <f t="shared" si="875"/>
        <v>0</v>
      </c>
      <c r="AW2040" s="39">
        <f t="shared" si="876"/>
        <v>1</v>
      </c>
      <c r="AX2040" s="39">
        <f t="shared" si="877"/>
        <v>0</v>
      </c>
      <c r="AY2040" s="115"/>
      <c r="AZ2040" s="115"/>
      <c r="BA2040" s="51" t="s">
        <v>2528</v>
      </c>
      <c r="BB2040" s="52" t="s">
        <v>2529</v>
      </c>
      <c r="BC2040" s="53"/>
      <c r="BD2040" s="53"/>
      <c r="BE2040" s="37" t="s">
        <v>2349</v>
      </c>
      <c r="BF2040" s="53"/>
      <c r="BG2040" s="53" t="s">
        <v>1633</v>
      </c>
      <c r="BH2040" s="205" t="s">
        <v>1633</v>
      </c>
      <c r="BI2040" s="52" t="s">
        <v>2531</v>
      </c>
      <c r="BJ2040" s="54" t="s">
        <v>533</v>
      </c>
      <c r="BK2040" s="54" t="s">
        <v>573</v>
      </c>
      <c r="BL2040" s="53"/>
      <c r="BM2040" s="53"/>
      <c r="BN2040" s="53"/>
      <c r="BO2040" s="53"/>
      <c r="BP2040" s="53"/>
      <c r="BQ2040" s="53"/>
      <c r="BR2040" s="53"/>
      <c r="BS2040" s="60" t="s">
        <v>2057</v>
      </c>
      <c r="BT2040" s="52" t="s">
        <v>573</v>
      </c>
      <c r="BU2040" s="52"/>
      <c r="BV2040" s="52"/>
      <c r="BW2040" s="250">
        <v>38800</v>
      </c>
      <c r="BX2040" s="250"/>
      <c r="BY2040" s="37" t="s">
        <v>451</v>
      </c>
      <c r="BZ2040" s="55">
        <v>3.7</v>
      </c>
      <c r="CA2040" s="54" t="s">
        <v>1396</v>
      </c>
      <c r="CB2040" s="53"/>
      <c r="CC2040" s="53"/>
      <c r="CD2040" s="112" t="s">
        <v>1397</v>
      </c>
      <c r="CE2040" s="53" t="s">
        <v>1634</v>
      </c>
      <c r="CF2040" s="53" t="s">
        <v>573</v>
      </c>
      <c r="CG2040" s="250">
        <v>38800</v>
      </c>
      <c r="CH2040" s="56"/>
      <c r="CI2040" s="53"/>
      <c r="CJ2040" s="53"/>
      <c r="CK2040" s="53"/>
      <c r="CL2040" s="55">
        <v>380</v>
      </c>
      <c r="CM2040" s="53" t="s">
        <v>1396</v>
      </c>
      <c r="CN2040" s="53"/>
      <c r="CO2040" s="53"/>
      <c r="CP2040" s="53" t="s">
        <v>1397</v>
      </c>
      <c r="CQ2040" s="53" t="s">
        <v>1635</v>
      </c>
      <c r="CR2040" s="53" t="s">
        <v>1261</v>
      </c>
      <c r="CS2040" s="252">
        <v>38987</v>
      </c>
      <c r="CT2040" s="61"/>
      <c r="CU2040" s="53">
        <v>37</v>
      </c>
      <c r="CV2040" s="39" t="s">
        <v>1390</v>
      </c>
      <c r="CW2040" s="53"/>
      <c r="CX2040" s="53"/>
      <c r="CY2040" s="53"/>
      <c r="CZ2040" s="53">
        <v>39</v>
      </c>
      <c r="DA2040" s="53" t="s">
        <v>2046</v>
      </c>
      <c r="DB2040" s="53"/>
      <c r="DC2040" s="53">
        <v>0.5</v>
      </c>
      <c r="DD2040" s="53" t="s">
        <v>1397</v>
      </c>
      <c r="DE2040" s="53" t="s">
        <v>1262</v>
      </c>
      <c r="DF2040" s="53" t="s">
        <v>1563</v>
      </c>
      <c r="DG2040" s="252">
        <v>38657</v>
      </c>
      <c r="DH2040" s="61"/>
      <c r="DI2040" s="53">
        <v>25</v>
      </c>
      <c r="DJ2040" s="53" t="s">
        <v>1390</v>
      </c>
      <c r="DK2040" s="53"/>
      <c r="DL2040" s="53"/>
      <c r="DM2040" s="53"/>
      <c r="DN2040" s="53">
        <v>8800</v>
      </c>
      <c r="DO2040" s="53" t="s">
        <v>1396</v>
      </c>
      <c r="DP2040" s="53"/>
      <c r="DQ2040" s="53"/>
      <c r="DR2040" s="112" t="s">
        <v>1397</v>
      </c>
      <c r="DS2040" s="53" t="s">
        <v>1564</v>
      </c>
      <c r="DT2040" s="53"/>
      <c r="DU2040" s="53"/>
      <c r="DV2040" s="53"/>
      <c r="DW2040" s="53"/>
      <c r="DX2040" s="53"/>
      <c r="DY2040" s="53"/>
      <c r="DZ2040" s="53"/>
      <c r="EA2040" s="53"/>
      <c r="EB2040" s="53"/>
    </row>
    <row r="2041" spans="1:132" s="372" customFormat="1" x14ac:dyDescent="0.2">
      <c r="A2041" s="384" t="str">
        <f t="shared" si="843"/>
        <v>West Side Corporation</v>
      </c>
      <c r="B2041" s="384" t="str">
        <f t="shared" si="842"/>
        <v>Tetrachloroethylene</v>
      </c>
      <c r="C2041" s="385" t="s">
        <v>2587</v>
      </c>
      <c r="D2041" s="385" t="str">
        <f t="shared" si="852"/>
        <v/>
      </c>
      <c r="E2041" s="384" t="s">
        <v>373</v>
      </c>
      <c r="F2041" s="386" t="str">
        <f t="shared" si="845"/>
        <v>241026-H-064</v>
      </c>
      <c r="G2041" s="384" t="str">
        <f t="shared" si="844"/>
        <v>Residential</v>
      </c>
      <c r="H2041" s="384" t="str">
        <f t="shared" si="869"/>
        <v>Basement</v>
      </c>
      <c r="I2041" s="385" t="str">
        <f t="shared" si="847"/>
        <v>Y</v>
      </c>
      <c r="J2041" s="385" t="str">
        <f t="shared" si="848"/>
        <v>Y</v>
      </c>
      <c r="K2041" s="385" t="str">
        <f t="shared" si="868"/>
        <v>Y</v>
      </c>
      <c r="L2041" s="384"/>
      <c r="M2041" s="385" t="str">
        <f t="shared" si="886"/>
        <v>Y</v>
      </c>
      <c r="N2041" s="385" t="str">
        <f t="shared" si="887"/>
        <v>Y</v>
      </c>
      <c r="O2041" s="385" t="str">
        <f t="shared" si="888"/>
        <v>Y</v>
      </c>
      <c r="P2041" s="384"/>
      <c r="Q2041" s="385" t="str">
        <f t="shared" si="880"/>
        <v>Y</v>
      </c>
      <c r="R2041" s="385" t="str">
        <f t="shared" si="881"/>
        <v>n</v>
      </c>
      <c r="S2041" s="385" t="str">
        <f t="shared" si="882"/>
        <v>Y</v>
      </c>
      <c r="T2041" s="384"/>
      <c r="U2041" s="384"/>
      <c r="V2041" s="384"/>
      <c r="W2041" s="384"/>
      <c r="X2041" s="384"/>
      <c r="Y2041" s="385" t="str">
        <f t="shared" si="870"/>
        <v>Y</v>
      </c>
      <c r="Z2041" s="385" t="str">
        <f t="shared" si="871"/>
        <v>Y</v>
      </c>
      <c r="AA2041" s="385" t="str">
        <f t="shared" si="885"/>
        <v>Y</v>
      </c>
      <c r="AC2041" s="389">
        <v>61000</v>
      </c>
      <c r="AD2041" s="390">
        <v>1.9672131147540983E-4</v>
      </c>
      <c r="AE2041" s="385">
        <v>1</v>
      </c>
      <c r="AF2041" s="385">
        <v>0</v>
      </c>
      <c r="AG2041" s="391">
        <f t="shared" si="849"/>
        <v>6.6</v>
      </c>
      <c r="AH2041" s="372">
        <v>11</v>
      </c>
      <c r="AI2041" s="392">
        <f t="shared" si="850"/>
        <v>2348.5333125895918</v>
      </c>
      <c r="AJ2041" s="394">
        <f t="shared" si="889"/>
        <v>61000</v>
      </c>
      <c r="AK2041" s="404">
        <f t="shared" si="883"/>
        <v>95</v>
      </c>
      <c r="AL2041" s="394"/>
      <c r="AM2041" s="394">
        <f t="shared" si="873"/>
        <v>12</v>
      </c>
      <c r="AN2041" s="372">
        <f t="shared" si="872"/>
        <v>3.8</v>
      </c>
      <c r="AO2041" s="390">
        <f t="shared" si="851"/>
        <v>5.1095719765491829E-3</v>
      </c>
      <c r="AP2041" s="390">
        <f t="shared" si="890"/>
        <v>1.9672131147540983E-4</v>
      </c>
      <c r="AQ2041" s="390">
        <f t="shared" si="884"/>
        <v>0.12631578947368421</v>
      </c>
      <c r="AR2041" s="439"/>
      <c r="AS2041" s="396">
        <f t="shared" si="878"/>
        <v>1</v>
      </c>
      <c r="AT2041" s="396">
        <f t="shared" si="879"/>
        <v>0</v>
      </c>
      <c r="AU2041" s="396">
        <f t="shared" si="874"/>
        <v>1</v>
      </c>
      <c r="AV2041" s="396">
        <f t="shared" si="875"/>
        <v>0</v>
      </c>
      <c r="AW2041" s="372">
        <f t="shared" si="876"/>
        <v>1</v>
      </c>
      <c r="AX2041" s="372">
        <f t="shared" si="877"/>
        <v>0</v>
      </c>
      <c r="AY2041" s="396"/>
      <c r="AZ2041" s="396"/>
      <c r="BA2041" s="500" t="s">
        <v>2528</v>
      </c>
      <c r="BB2041" s="501" t="s">
        <v>2529</v>
      </c>
      <c r="BC2041" s="502"/>
      <c r="BD2041" s="502"/>
      <c r="BE2041" s="303" t="s">
        <v>2349</v>
      </c>
      <c r="BF2041" s="502"/>
      <c r="BG2041" s="502" t="s">
        <v>1636</v>
      </c>
      <c r="BH2041" s="503" t="s">
        <v>1636</v>
      </c>
      <c r="BI2041" s="501" t="s">
        <v>2531</v>
      </c>
      <c r="BJ2041" s="504" t="s">
        <v>533</v>
      </c>
      <c r="BK2041" s="504" t="s">
        <v>573</v>
      </c>
      <c r="BL2041" s="502"/>
      <c r="BM2041" s="502"/>
      <c r="BN2041" s="502"/>
      <c r="BO2041" s="502"/>
      <c r="BP2041" s="502"/>
      <c r="BQ2041" s="502"/>
      <c r="BR2041" s="502"/>
      <c r="BS2041" s="518" t="s">
        <v>2057</v>
      </c>
      <c r="BT2041" s="501" t="s">
        <v>573</v>
      </c>
      <c r="BU2041" s="501"/>
      <c r="BV2041" s="501"/>
      <c r="BW2041" s="509">
        <v>38800</v>
      </c>
      <c r="BX2041" s="509"/>
      <c r="BY2041" s="303" t="s">
        <v>451</v>
      </c>
      <c r="BZ2041" s="511">
        <v>12</v>
      </c>
      <c r="CA2041" s="504" t="s">
        <v>1396</v>
      </c>
      <c r="CB2041" s="502"/>
      <c r="CC2041" s="502"/>
      <c r="CD2041" s="508" t="s">
        <v>1397</v>
      </c>
      <c r="CE2041" s="502" t="s">
        <v>1637</v>
      </c>
      <c r="CF2041" s="502" t="s">
        <v>573</v>
      </c>
      <c r="CG2041" s="509">
        <v>38800</v>
      </c>
      <c r="CH2041" s="510"/>
      <c r="CI2041" s="502"/>
      <c r="CJ2041" s="502"/>
      <c r="CK2041" s="502"/>
      <c r="CL2041" s="511">
        <v>61000</v>
      </c>
      <c r="CM2041" s="502" t="s">
        <v>1396</v>
      </c>
      <c r="CN2041" s="502"/>
      <c r="CO2041" s="502"/>
      <c r="CP2041" s="502" t="s">
        <v>1397</v>
      </c>
      <c r="CQ2041" s="502" t="s">
        <v>1638</v>
      </c>
      <c r="CR2041" s="502" t="s">
        <v>1269</v>
      </c>
      <c r="CS2041" s="512">
        <v>38987</v>
      </c>
      <c r="CT2041" s="519"/>
      <c r="CU2041" s="502">
        <v>34</v>
      </c>
      <c r="CV2041" s="372" t="s">
        <v>1390</v>
      </c>
      <c r="CW2041" s="502"/>
      <c r="CX2041" s="502"/>
      <c r="CY2041" s="502"/>
      <c r="CZ2041" s="502">
        <v>6.6</v>
      </c>
      <c r="DA2041" s="502" t="s">
        <v>2046</v>
      </c>
      <c r="DB2041" s="502"/>
      <c r="DC2041" s="502">
        <v>0.5</v>
      </c>
      <c r="DD2041" s="502" t="s">
        <v>1397</v>
      </c>
      <c r="DE2041" s="502" t="s">
        <v>1270</v>
      </c>
      <c r="DF2041" s="502" t="s">
        <v>1591</v>
      </c>
      <c r="DG2041" s="512">
        <v>38659</v>
      </c>
      <c r="DH2041" s="519"/>
      <c r="DI2041" s="502">
        <v>15</v>
      </c>
      <c r="DJ2041" s="502" t="s">
        <v>1390</v>
      </c>
      <c r="DK2041" s="502"/>
      <c r="DL2041" s="502"/>
      <c r="DM2041" s="502"/>
      <c r="DN2041" s="502">
        <v>95</v>
      </c>
      <c r="DO2041" s="502" t="s">
        <v>1396</v>
      </c>
      <c r="DP2041" s="502"/>
      <c r="DQ2041" s="502"/>
      <c r="DR2041" s="508" t="s">
        <v>1397</v>
      </c>
      <c r="DS2041" s="502" t="s">
        <v>1592</v>
      </c>
      <c r="DT2041" s="502"/>
      <c r="DU2041" s="502"/>
      <c r="DV2041" s="502"/>
      <c r="DW2041" s="502"/>
      <c r="DX2041" s="502"/>
      <c r="DY2041" s="502"/>
      <c r="DZ2041" s="502"/>
      <c r="EA2041" s="502"/>
      <c r="EB2041" s="502"/>
    </row>
    <row r="2042" spans="1:132" s="39" customFormat="1" hidden="1" x14ac:dyDescent="0.2">
      <c r="A2042" s="44" t="str">
        <f t="shared" si="843"/>
        <v>West Side Corporation</v>
      </c>
      <c r="B2042" s="44" t="str">
        <f t="shared" si="842"/>
        <v>Tetrachloroethylene</v>
      </c>
      <c r="C2042" s="38" t="s">
        <v>2587</v>
      </c>
      <c r="D2042" s="38" t="str">
        <f t="shared" si="852"/>
        <v/>
      </c>
      <c r="E2042" s="44" t="s">
        <v>373</v>
      </c>
      <c r="F2042" s="155" t="str">
        <f t="shared" si="845"/>
        <v>241026-H-065</v>
      </c>
      <c r="G2042" s="44" t="str">
        <f t="shared" si="844"/>
        <v>Residential</v>
      </c>
      <c r="H2042" s="44" t="str">
        <f t="shared" si="869"/>
        <v>Basement</v>
      </c>
      <c r="I2042" s="38" t="str">
        <f t="shared" si="847"/>
        <v>Y</v>
      </c>
      <c r="J2042" s="38" t="str">
        <f t="shared" si="848"/>
        <v>Y</v>
      </c>
      <c r="K2042" s="38" t="str">
        <f t="shared" si="868"/>
        <v>Y</v>
      </c>
      <c r="L2042" s="44"/>
      <c r="M2042" s="38" t="str">
        <f t="shared" si="886"/>
        <v>Y</v>
      </c>
      <c r="N2042" s="38" t="str">
        <f t="shared" si="887"/>
        <v>n</v>
      </c>
      <c r="O2042" s="38" t="str">
        <f t="shared" si="888"/>
        <v>Y</v>
      </c>
      <c r="P2042" s="44"/>
      <c r="Q2042" s="38" t="str">
        <f t="shared" si="880"/>
        <v>Y</v>
      </c>
      <c r="R2042" s="38" t="str">
        <f t="shared" si="881"/>
        <v>n</v>
      </c>
      <c r="S2042" s="38" t="str">
        <f t="shared" si="882"/>
        <v>Y</v>
      </c>
      <c r="T2042" s="44"/>
      <c r="U2042" s="44"/>
      <c r="V2042" s="44"/>
      <c r="W2042" s="44"/>
      <c r="X2042" s="44"/>
      <c r="Y2042" s="38" t="str">
        <f t="shared" si="870"/>
        <v>Y</v>
      </c>
      <c r="Z2042" s="38" t="str">
        <f t="shared" si="871"/>
        <v>n</v>
      </c>
      <c r="AA2042" s="38" t="str">
        <f t="shared" si="885"/>
        <v>Y</v>
      </c>
      <c r="AC2042" s="59">
        <v>43</v>
      </c>
      <c r="AD2042" s="204">
        <v>5.1162790697674425E-2</v>
      </c>
      <c r="AE2042" s="38">
        <v>1</v>
      </c>
      <c r="AF2042" s="38">
        <v>0</v>
      </c>
      <c r="AG2042" s="125">
        <f t="shared" si="849"/>
        <v>230</v>
      </c>
      <c r="AH2042" s="39">
        <v>11</v>
      </c>
      <c r="AI2042" s="123">
        <f t="shared" si="850"/>
        <v>81842.827559940328</v>
      </c>
      <c r="AJ2042" s="40">
        <f t="shared" si="889"/>
        <v>43</v>
      </c>
      <c r="AK2042" s="47">
        <f t="shared" si="883"/>
        <v>65</v>
      </c>
      <c r="AL2042" s="40"/>
      <c r="AM2042" s="40">
        <f t="shared" si="873"/>
        <v>2.2000000000000002</v>
      </c>
      <c r="AN2042" s="39">
        <f t="shared" si="872"/>
        <v>3.8</v>
      </c>
      <c r="AO2042" s="204">
        <f t="shared" si="851"/>
        <v>2.6880791702715264E-5</v>
      </c>
      <c r="AP2042" s="204">
        <f t="shared" si="890"/>
        <v>5.1162790697674425E-2</v>
      </c>
      <c r="AQ2042" s="204">
        <f t="shared" si="884"/>
        <v>3.3846153846153852E-2</v>
      </c>
      <c r="AR2042" s="45"/>
      <c r="AS2042" s="115">
        <f t="shared" si="878"/>
        <v>1</v>
      </c>
      <c r="AT2042" s="115">
        <f t="shared" si="879"/>
        <v>0</v>
      </c>
      <c r="AU2042" s="115">
        <f t="shared" si="874"/>
        <v>1</v>
      </c>
      <c r="AV2042" s="115">
        <f t="shared" si="875"/>
        <v>0</v>
      </c>
      <c r="AW2042" s="39">
        <f t="shared" si="876"/>
        <v>1</v>
      </c>
      <c r="AX2042" s="39">
        <f t="shared" si="877"/>
        <v>0</v>
      </c>
      <c r="AY2042" s="115"/>
      <c r="AZ2042" s="115"/>
      <c r="BA2042" s="51" t="s">
        <v>2528</v>
      </c>
      <c r="BB2042" s="52" t="s">
        <v>2529</v>
      </c>
      <c r="BC2042" s="53"/>
      <c r="BD2042" s="53"/>
      <c r="BE2042" s="37" t="s">
        <v>2349</v>
      </c>
      <c r="BF2042" s="53"/>
      <c r="BG2042" s="53" t="s">
        <v>1639</v>
      </c>
      <c r="BH2042" s="205" t="s">
        <v>1639</v>
      </c>
      <c r="BI2042" s="52" t="s">
        <v>2531</v>
      </c>
      <c r="BJ2042" s="54" t="s">
        <v>533</v>
      </c>
      <c r="BK2042" s="54" t="s">
        <v>573</v>
      </c>
      <c r="BL2042" s="53"/>
      <c r="BM2042" s="53"/>
      <c r="BN2042" s="53"/>
      <c r="BO2042" s="53"/>
      <c r="BP2042" s="53"/>
      <c r="BQ2042" s="53"/>
      <c r="BR2042" s="53"/>
      <c r="BS2042" s="60" t="s">
        <v>2057</v>
      </c>
      <c r="BT2042" s="52" t="s">
        <v>573</v>
      </c>
      <c r="BU2042" s="52"/>
      <c r="BV2042" s="52"/>
      <c r="BW2042" s="250">
        <v>38800</v>
      </c>
      <c r="BX2042" s="250"/>
      <c r="BY2042" s="37" t="s">
        <v>451</v>
      </c>
      <c r="BZ2042" s="55">
        <v>2.2000000000000002</v>
      </c>
      <c r="CA2042" s="54" t="s">
        <v>1396</v>
      </c>
      <c r="CB2042" s="53"/>
      <c r="CC2042" s="53"/>
      <c r="CD2042" s="112" t="s">
        <v>1397</v>
      </c>
      <c r="CE2042" s="53" t="s">
        <v>1640</v>
      </c>
      <c r="CF2042" s="53" t="s">
        <v>573</v>
      </c>
      <c r="CG2042" s="250">
        <v>38800</v>
      </c>
      <c r="CH2042" s="56"/>
      <c r="CI2042" s="53"/>
      <c r="CJ2042" s="53"/>
      <c r="CK2042" s="53"/>
      <c r="CL2042" s="55">
        <v>43</v>
      </c>
      <c r="CM2042" s="53" t="s">
        <v>1396</v>
      </c>
      <c r="CN2042" s="53"/>
      <c r="CO2042" s="53"/>
      <c r="CP2042" s="53" t="s">
        <v>1397</v>
      </c>
      <c r="CQ2042" s="53" t="s">
        <v>1641</v>
      </c>
      <c r="CR2042" s="53" t="s">
        <v>2539</v>
      </c>
      <c r="CS2042" s="252">
        <v>38987</v>
      </c>
      <c r="CT2042" s="61"/>
      <c r="CU2042" s="53">
        <v>81</v>
      </c>
      <c r="CV2042" s="39" t="s">
        <v>1390</v>
      </c>
      <c r="CW2042" s="53"/>
      <c r="CX2042" s="53"/>
      <c r="CY2042" s="53"/>
      <c r="CZ2042" s="53">
        <v>230</v>
      </c>
      <c r="DA2042" s="53" t="s">
        <v>2046</v>
      </c>
      <c r="DB2042" s="53"/>
      <c r="DC2042" s="53">
        <v>0.5</v>
      </c>
      <c r="DD2042" s="53" t="s">
        <v>1397</v>
      </c>
      <c r="DE2042" s="53" t="s">
        <v>2540</v>
      </c>
      <c r="DF2042" s="53" t="s">
        <v>1573</v>
      </c>
      <c r="DG2042" s="252">
        <v>38664</v>
      </c>
      <c r="DH2042" s="61"/>
      <c r="DI2042" s="53">
        <v>70</v>
      </c>
      <c r="DJ2042" s="53" t="s">
        <v>1390</v>
      </c>
      <c r="DK2042" s="53"/>
      <c r="DL2042" s="53"/>
      <c r="DM2042" s="53"/>
      <c r="DN2042" s="53">
        <v>65</v>
      </c>
      <c r="DO2042" s="53" t="s">
        <v>1396</v>
      </c>
      <c r="DP2042" s="53"/>
      <c r="DQ2042" s="53"/>
      <c r="DR2042" s="112" t="s">
        <v>1397</v>
      </c>
      <c r="DS2042" s="53" t="s">
        <v>1574</v>
      </c>
      <c r="DT2042" s="53"/>
      <c r="DU2042" s="53"/>
      <c r="DV2042" s="53"/>
      <c r="DW2042" s="53"/>
      <c r="DX2042" s="53"/>
      <c r="DY2042" s="53"/>
      <c r="DZ2042" s="53"/>
      <c r="EA2042" s="53"/>
      <c r="EB2042" s="53"/>
    </row>
    <row r="2043" spans="1:132" s="39" customFormat="1" hidden="1" x14ac:dyDescent="0.2">
      <c r="A2043" s="44" t="str">
        <f t="shared" si="843"/>
        <v>West Side Corporation</v>
      </c>
      <c r="B2043" s="44" t="str">
        <f t="shared" si="842"/>
        <v>Tetrachloroethylene</v>
      </c>
      <c r="C2043" s="38" t="s">
        <v>2587</v>
      </c>
      <c r="D2043" s="38" t="str">
        <f t="shared" si="852"/>
        <v/>
      </c>
      <c r="E2043" s="44" t="s">
        <v>373</v>
      </c>
      <c r="F2043" s="155" t="str">
        <f t="shared" si="845"/>
        <v>241026-H-066</v>
      </c>
      <c r="G2043" s="44" t="str">
        <f t="shared" si="844"/>
        <v>Residential</v>
      </c>
      <c r="H2043" s="44" t="str">
        <f t="shared" si="869"/>
        <v>Basement</v>
      </c>
      <c r="I2043" s="38" t="str">
        <f t="shared" si="847"/>
        <v>Y</v>
      </c>
      <c r="J2043" s="38" t="str">
        <f t="shared" si="848"/>
        <v>Y</v>
      </c>
      <c r="K2043" s="38" t="str">
        <f t="shared" si="868"/>
        <v>Y</v>
      </c>
      <c r="L2043" s="44"/>
      <c r="M2043" s="38" t="str">
        <f t="shared" si="886"/>
        <v>Y</v>
      </c>
      <c r="N2043" s="38" t="str">
        <f t="shared" si="887"/>
        <v>n</v>
      </c>
      <c r="O2043" s="38" t="str">
        <f t="shared" si="888"/>
        <v>Y</v>
      </c>
      <c r="P2043" s="44"/>
      <c r="Q2043" s="38" t="str">
        <f t="shared" si="880"/>
        <v>Y</v>
      </c>
      <c r="R2043" s="38" t="str">
        <f t="shared" si="881"/>
        <v>n</v>
      </c>
      <c r="S2043" s="38" t="str">
        <f t="shared" si="882"/>
        <v>Y</v>
      </c>
      <c r="T2043" s="44"/>
      <c r="U2043" s="44"/>
      <c r="V2043" s="44"/>
      <c r="W2043" s="44"/>
      <c r="X2043" s="44"/>
      <c r="Y2043" s="38" t="str">
        <f t="shared" si="870"/>
        <v>Y</v>
      </c>
      <c r="Z2043" s="38" t="str">
        <f t="shared" si="871"/>
        <v>n</v>
      </c>
      <c r="AA2043" s="38" t="str">
        <f t="shared" si="885"/>
        <v>Y</v>
      </c>
      <c r="AC2043" s="59">
        <v>4</v>
      </c>
      <c r="AD2043" s="204">
        <v>0.6</v>
      </c>
      <c r="AE2043" s="38">
        <v>1</v>
      </c>
      <c r="AF2043" s="38">
        <v>0</v>
      </c>
      <c r="AG2043" s="125">
        <f t="shared" si="849"/>
        <v>3200</v>
      </c>
      <c r="AH2043" s="39">
        <v>11</v>
      </c>
      <c r="AI2043" s="123">
        <f t="shared" si="850"/>
        <v>1138682.8182252569</v>
      </c>
      <c r="AJ2043" s="40">
        <f t="shared" si="889"/>
        <v>4</v>
      </c>
      <c r="AK2043" s="47">
        <f t="shared" si="883"/>
        <v>4.3</v>
      </c>
      <c r="AL2043" s="40"/>
      <c r="AM2043" s="40">
        <f t="shared" si="873"/>
        <v>2.4</v>
      </c>
      <c r="AN2043" s="39">
        <f t="shared" si="872"/>
        <v>3.8</v>
      </c>
      <c r="AO2043" s="204">
        <f t="shared" si="851"/>
        <v>2.1076984403265371E-6</v>
      </c>
      <c r="AP2043" s="204">
        <f t="shared" si="890"/>
        <v>0.6</v>
      </c>
      <c r="AQ2043" s="204">
        <f t="shared" si="884"/>
        <v>0.55813953488372092</v>
      </c>
      <c r="AR2043" s="45"/>
      <c r="AS2043" s="115">
        <f t="shared" si="878"/>
        <v>1</v>
      </c>
      <c r="AT2043" s="115">
        <f t="shared" si="879"/>
        <v>0</v>
      </c>
      <c r="AU2043" s="115">
        <f t="shared" si="874"/>
        <v>1</v>
      </c>
      <c r="AV2043" s="115">
        <f t="shared" si="875"/>
        <v>0</v>
      </c>
      <c r="AW2043" s="39">
        <f t="shared" si="876"/>
        <v>1</v>
      </c>
      <c r="AX2043" s="39">
        <f t="shared" si="877"/>
        <v>0</v>
      </c>
      <c r="AY2043" s="115"/>
      <c r="AZ2043" s="115"/>
      <c r="BA2043" s="51" t="s">
        <v>2528</v>
      </c>
      <c r="BB2043" s="52" t="s">
        <v>2529</v>
      </c>
      <c r="BC2043" s="53"/>
      <c r="BD2043" s="53"/>
      <c r="BE2043" s="37" t="s">
        <v>2349</v>
      </c>
      <c r="BF2043" s="53"/>
      <c r="BG2043" s="53" t="s">
        <v>1642</v>
      </c>
      <c r="BH2043" s="205" t="s">
        <v>1642</v>
      </c>
      <c r="BI2043" s="52" t="s">
        <v>2531</v>
      </c>
      <c r="BJ2043" s="54" t="s">
        <v>533</v>
      </c>
      <c r="BK2043" s="54" t="s">
        <v>573</v>
      </c>
      <c r="BL2043" s="53"/>
      <c r="BM2043" s="53"/>
      <c r="BN2043" s="53"/>
      <c r="BO2043" s="53"/>
      <c r="BP2043" s="53"/>
      <c r="BQ2043" s="53"/>
      <c r="BR2043" s="53"/>
      <c r="BS2043" s="60" t="s">
        <v>2057</v>
      </c>
      <c r="BT2043" s="52" t="s">
        <v>573</v>
      </c>
      <c r="BU2043" s="52"/>
      <c r="BV2043" s="52"/>
      <c r="BW2043" s="250">
        <v>38804</v>
      </c>
      <c r="BX2043" s="250"/>
      <c r="BY2043" s="37" t="s">
        <v>451</v>
      </c>
      <c r="BZ2043" s="55">
        <v>2.4</v>
      </c>
      <c r="CA2043" s="54" t="s">
        <v>1396</v>
      </c>
      <c r="CB2043" s="53"/>
      <c r="CC2043" s="53"/>
      <c r="CD2043" s="112" t="s">
        <v>1397</v>
      </c>
      <c r="CE2043" s="53" t="s">
        <v>1643</v>
      </c>
      <c r="CF2043" s="53" t="s">
        <v>573</v>
      </c>
      <c r="CG2043" s="250">
        <v>38804</v>
      </c>
      <c r="CH2043" s="56"/>
      <c r="CI2043" s="53"/>
      <c r="CJ2043" s="53"/>
      <c r="CK2043" s="53"/>
      <c r="CL2043" s="55">
        <v>4</v>
      </c>
      <c r="CM2043" s="53" t="s">
        <v>1396</v>
      </c>
      <c r="CN2043" s="53"/>
      <c r="CO2043" s="53"/>
      <c r="CP2043" s="53" t="s">
        <v>1397</v>
      </c>
      <c r="CQ2043" s="53" t="s">
        <v>1644</v>
      </c>
      <c r="CR2043" s="53" t="s">
        <v>1645</v>
      </c>
      <c r="CS2043" s="252">
        <v>38986</v>
      </c>
      <c r="CT2043" s="61"/>
      <c r="CU2043" s="53">
        <v>46</v>
      </c>
      <c r="CV2043" s="39" t="s">
        <v>1390</v>
      </c>
      <c r="CW2043" s="53"/>
      <c r="CX2043" s="53"/>
      <c r="CY2043" s="53"/>
      <c r="CZ2043" s="62">
        <v>3200</v>
      </c>
      <c r="DA2043" s="53" t="s">
        <v>2046</v>
      </c>
      <c r="DB2043" s="53"/>
      <c r="DC2043" s="53">
        <v>0.5</v>
      </c>
      <c r="DD2043" s="53" t="s">
        <v>1397</v>
      </c>
      <c r="DE2043" s="53" t="s">
        <v>1646</v>
      </c>
      <c r="DF2043" s="53" t="s">
        <v>1593</v>
      </c>
      <c r="DG2043" s="252">
        <v>38687</v>
      </c>
      <c r="DH2043" s="61"/>
      <c r="DI2043" s="53">
        <v>22</v>
      </c>
      <c r="DJ2043" s="53" t="s">
        <v>1390</v>
      </c>
      <c r="DK2043" s="53"/>
      <c r="DL2043" s="53"/>
      <c r="DM2043" s="53"/>
      <c r="DN2043" s="53">
        <v>4.3</v>
      </c>
      <c r="DO2043" s="53" t="s">
        <v>1396</v>
      </c>
      <c r="DP2043" s="53"/>
      <c r="DQ2043" s="53"/>
      <c r="DR2043" s="112" t="s">
        <v>1397</v>
      </c>
      <c r="DS2043" s="53" t="s">
        <v>1594</v>
      </c>
      <c r="DT2043" s="53"/>
      <c r="DU2043" s="53"/>
      <c r="DV2043" s="53"/>
      <c r="DW2043" s="53"/>
      <c r="DX2043" s="53"/>
      <c r="DY2043" s="53"/>
      <c r="DZ2043" s="53"/>
      <c r="EA2043" s="53"/>
      <c r="EB2043" s="53"/>
    </row>
    <row r="2044" spans="1:132" s="39" customFormat="1" hidden="1" x14ac:dyDescent="0.2">
      <c r="A2044" s="44" t="str">
        <f t="shared" si="843"/>
        <v>West Side Corporation</v>
      </c>
      <c r="B2044" s="44" t="str">
        <f t="shared" ref="B2044:B2107" si="891">BS2044</f>
        <v>Tetrachloroethylene</v>
      </c>
      <c r="C2044" s="38" t="s">
        <v>2587</v>
      </c>
      <c r="D2044" s="38" t="str">
        <f t="shared" si="852"/>
        <v/>
      </c>
      <c r="E2044" s="44" t="s">
        <v>373</v>
      </c>
      <c r="F2044" s="155" t="str">
        <f t="shared" si="845"/>
        <v>241026-H-068</v>
      </c>
      <c r="G2044" s="44" t="str">
        <f t="shared" si="844"/>
        <v>Residential</v>
      </c>
      <c r="H2044" s="44" t="str">
        <f t="shared" si="869"/>
        <v>Basement</v>
      </c>
      <c r="I2044" s="38" t="str">
        <f t="shared" si="847"/>
        <v>Y</v>
      </c>
      <c r="J2044" s="38" t="str">
        <f t="shared" si="848"/>
        <v>Y</v>
      </c>
      <c r="K2044" s="38" t="str">
        <f t="shared" si="868"/>
        <v>Y</v>
      </c>
      <c r="L2044" s="44"/>
      <c r="M2044" s="38" t="str">
        <f t="shared" si="886"/>
        <v>Y</v>
      </c>
      <c r="N2044" s="38" t="str">
        <f t="shared" si="887"/>
        <v>n</v>
      </c>
      <c r="O2044" s="38" t="str">
        <f t="shared" si="888"/>
        <v>Y</v>
      </c>
      <c r="P2044" s="44"/>
      <c r="Q2044" s="38" t="str">
        <f t="shared" si="880"/>
        <v>Y</v>
      </c>
      <c r="R2044" s="38" t="str">
        <f t="shared" si="881"/>
        <v>n</v>
      </c>
      <c r="S2044" s="38" t="str">
        <f t="shared" si="882"/>
        <v>Y</v>
      </c>
      <c r="T2044" s="44"/>
      <c r="U2044" s="44"/>
      <c r="V2044" s="44"/>
      <c r="W2044" s="44"/>
      <c r="X2044" s="44"/>
      <c r="Y2044" s="38" t="str">
        <f t="shared" si="870"/>
        <v>Y</v>
      </c>
      <c r="Z2044" s="38" t="str">
        <f t="shared" si="871"/>
        <v>n</v>
      </c>
      <c r="AA2044" s="38" t="str">
        <f t="shared" si="885"/>
        <v>Y</v>
      </c>
      <c r="AC2044" s="59">
        <v>31</v>
      </c>
      <c r="AD2044" s="204">
        <v>4.1935483870967745E-2</v>
      </c>
      <c r="AE2044" s="38">
        <v>1</v>
      </c>
      <c r="AF2044" s="38">
        <v>0</v>
      </c>
      <c r="AG2044" s="125">
        <f t="shared" si="849"/>
        <v>100</v>
      </c>
      <c r="AH2044" s="39">
        <v>11</v>
      </c>
      <c r="AI2044" s="123">
        <f t="shared" si="850"/>
        <v>35583.838069539277</v>
      </c>
      <c r="AJ2044" s="40">
        <f t="shared" si="889"/>
        <v>31</v>
      </c>
      <c r="AK2044" s="47">
        <f t="shared" si="883"/>
        <v>81</v>
      </c>
      <c r="AL2044" s="40"/>
      <c r="AM2044" s="40">
        <f t="shared" si="873"/>
        <v>1.3</v>
      </c>
      <c r="AN2044" s="39">
        <f t="shared" si="872"/>
        <v>3.8</v>
      </c>
      <c r="AO2044" s="204">
        <f t="shared" si="851"/>
        <v>3.6533439632326648E-5</v>
      </c>
      <c r="AP2044" s="204">
        <f t="shared" si="890"/>
        <v>4.1935483870967745E-2</v>
      </c>
      <c r="AQ2044" s="204">
        <f t="shared" si="884"/>
        <v>1.6049382716049384E-2</v>
      </c>
      <c r="AR2044" s="45"/>
      <c r="AS2044" s="115">
        <f t="shared" si="878"/>
        <v>1</v>
      </c>
      <c r="AT2044" s="115">
        <f t="shared" si="879"/>
        <v>0</v>
      </c>
      <c r="AU2044" s="115">
        <f t="shared" si="874"/>
        <v>1</v>
      </c>
      <c r="AV2044" s="115">
        <f t="shared" si="875"/>
        <v>0</v>
      </c>
      <c r="AW2044" s="39">
        <f t="shared" si="876"/>
        <v>1</v>
      </c>
      <c r="AX2044" s="39">
        <f t="shared" si="877"/>
        <v>0</v>
      </c>
      <c r="AY2044" s="115"/>
      <c r="AZ2044" s="115"/>
      <c r="BA2044" s="51" t="s">
        <v>2528</v>
      </c>
      <c r="BB2044" s="52" t="s">
        <v>2529</v>
      </c>
      <c r="BC2044" s="53"/>
      <c r="BD2044" s="53"/>
      <c r="BE2044" s="37" t="s">
        <v>2349</v>
      </c>
      <c r="BF2044" s="53"/>
      <c r="BG2044" s="53" t="s">
        <v>1650</v>
      </c>
      <c r="BH2044" s="205" t="s">
        <v>1650</v>
      </c>
      <c r="BI2044" s="52" t="s">
        <v>2531</v>
      </c>
      <c r="BJ2044" s="54" t="s">
        <v>533</v>
      </c>
      <c r="BK2044" s="54" t="s">
        <v>573</v>
      </c>
      <c r="BL2044" s="53"/>
      <c r="BM2044" s="53"/>
      <c r="BN2044" s="53"/>
      <c r="BO2044" s="53"/>
      <c r="BP2044" s="53"/>
      <c r="BQ2044" s="53"/>
      <c r="BR2044" s="53"/>
      <c r="BS2044" s="60" t="s">
        <v>2057</v>
      </c>
      <c r="BT2044" s="52" t="s">
        <v>573</v>
      </c>
      <c r="BU2044" s="52"/>
      <c r="BV2044" s="52"/>
      <c r="BW2044" s="250">
        <v>38805</v>
      </c>
      <c r="BX2044" s="250"/>
      <c r="BY2044" s="37" t="s">
        <v>451</v>
      </c>
      <c r="BZ2044" s="55">
        <v>1.3</v>
      </c>
      <c r="CA2044" s="54" t="s">
        <v>1396</v>
      </c>
      <c r="CB2044" s="53"/>
      <c r="CC2044" s="53"/>
      <c r="CD2044" s="112" t="s">
        <v>1397</v>
      </c>
      <c r="CE2044" s="53" t="s">
        <v>1651</v>
      </c>
      <c r="CF2044" s="53" t="s">
        <v>573</v>
      </c>
      <c r="CG2044" s="250">
        <v>38805</v>
      </c>
      <c r="CH2044" s="56"/>
      <c r="CI2044" s="53"/>
      <c r="CJ2044" s="53"/>
      <c r="CK2044" s="53"/>
      <c r="CL2044" s="55">
        <v>31</v>
      </c>
      <c r="CM2044" s="53" t="s">
        <v>1396</v>
      </c>
      <c r="CN2044" s="53"/>
      <c r="CO2044" s="53"/>
      <c r="CP2044" s="53" t="s">
        <v>1397</v>
      </c>
      <c r="CQ2044" s="53" t="s">
        <v>1652</v>
      </c>
      <c r="CR2044" s="53" t="s">
        <v>1737</v>
      </c>
      <c r="CS2044" s="252">
        <v>38987</v>
      </c>
      <c r="CT2044" s="61"/>
      <c r="CU2044" s="53">
        <v>45</v>
      </c>
      <c r="CV2044" s="39" t="s">
        <v>1390</v>
      </c>
      <c r="CW2044" s="53"/>
      <c r="CX2044" s="53"/>
      <c r="CY2044" s="53"/>
      <c r="CZ2044" s="53">
        <v>100</v>
      </c>
      <c r="DA2044" s="53" t="s">
        <v>2046</v>
      </c>
      <c r="DB2044" s="53"/>
      <c r="DC2044" s="53">
        <v>0.5</v>
      </c>
      <c r="DD2044" s="53" t="s">
        <v>1397</v>
      </c>
      <c r="DE2044" s="53" t="s">
        <v>1738</v>
      </c>
      <c r="DF2044" s="53" t="s">
        <v>1569</v>
      </c>
      <c r="DG2044" s="252">
        <v>38660</v>
      </c>
      <c r="DH2044" s="61"/>
      <c r="DI2044" s="53">
        <v>45</v>
      </c>
      <c r="DJ2044" s="53" t="s">
        <v>1390</v>
      </c>
      <c r="DK2044" s="53"/>
      <c r="DL2044" s="53"/>
      <c r="DM2044" s="53"/>
      <c r="DN2044" s="53">
        <v>81</v>
      </c>
      <c r="DO2044" s="53" t="s">
        <v>1396</v>
      </c>
      <c r="DP2044" s="53"/>
      <c r="DQ2044" s="53"/>
      <c r="DR2044" s="112" t="s">
        <v>1397</v>
      </c>
      <c r="DS2044" s="53" t="s">
        <v>1570</v>
      </c>
      <c r="DT2044" s="53"/>
      <c r="DU2044" s="53"/>
      <c r="DV2044" s="53"/>
      <c r="DW2044" s="53"/>
      <c r="DX2044" s="53"/>
      <c r="DY2044" s="53"/>
      <c r="DZ2044" s="53"/>
      <c r="EA2044" s="53"/>
      <c r="EB2044" s="53"/>
    </row>
    <row r="2045" spans="1:132" s="39" customFormat="1" hidden="1" x14ac:dyDescent="0.2">
      <c r="A2045" s="44" t="str">
        <f t="shared" si="843"/>
        <v>West Side Corporation</v>
      </c>
      <c r="B2045" s="44" t="str">
        <f t="shared" si="891"/>
        <v>Tetrachloroethylene</v>
      </c>
      <c r="C2045" s="38" t="s">
        <v>2587</v>
      </c>
      <c r="D2045" s="38" t="str">
        <f t="shared" si="852"/>
        <v/>
      </c>
      <c r="E2045" s="44" t="s">
        <v>373</v>
      </c>
      <c r="F2045" s="155" t="str">
        <f t="shared" si="845"/>
        <v>241026-H-069</v>
      </c>
      <c r="G2045" s="44" t="str">
        <f t="shared" si="844"/>
        <v>Residential</v>
      </c>
      <c r="H2045" s="44" t="str">
        <f t="shared" si="869"/>
        <v>Basement</v>
      </c>
      <c r="I2045" s="38" t="str">
        <f t="shared" si="847"/>
        <v>Y</v>
      </c>
      <c r="J2045" s="38" t="str">
        <f t="shared" si="848"/>
        <v>Y</v>
      </c>
      <c r="K2045" s="38" t="str">
        <f t="shared" si="868"/>
        <v>Y</v>
      </c>
      <c r="L2045" s="44"/>
      <c r="M2045" s="38" t="str">
        <f t="shared" si="886"/>
        <v>Y</v>
      </c>
      <c r="N2045" s="38" t="str">
        <f t="shared" si="887"/>
        <v>n</v>
      </c>
      <c r="O2045" s="38" t="str">
        <f t="shared" si="888"/>
        <v>Y</v>
      </c>
      <c r="P2045" s="44"/>
      <c r="Q2045" s="38" t="str">
        <f t="shared" si="880"/>
        <v>Y</v>
      </c>
      <c r="R2045" s="38" t="str">
        <f t="shared" si="881"/>
        <v>Y</v>
      </c>
      <c r="S2045" s="38" t="str">
        <f t="shared" si="882"/>
        <v>Y</v>
      </c>
      <c r="T2045" s="44"/>
      <c r="U2045" s="44"/>
      <c r="V2045" s="44"/>
      <c r="W2045" s="44"/>
      <c r="X2045" s="44"/>
      <c r="Y2045" s="38" t="str">
        <f t="shared" si="870"/>
        <v>Y</v>
      </c>
      <c r="Z2045" s="38" t="str">
        <f t="shared" si="871"/>
        <v>n</v>
      </c>
      <c r="AA2045" s="38" t="str">
        <f t="shared" si="885"/>
        <v>Y</v>
      </c>
      <c r="AC2045" s="59">
        <v>4.0999999999999996</v>
      </c>
      <c r="AD2045" s="204">
        <v>0.48780487804878053</v>
      </c>
      <c r="AE2045" s="38">
        <v>1</v>
      </c>
      <c r="AF2045" s="38">
        <v>0</v>
      </c>
      <c r="AG2045" s="125">
        <f t="shared" si="849"/>
        <v>9.1999999999999993</v>
      </c>
      <c r="AH2045" s="39">
        <v>11</v>
      </c>
      <c r="AI2045" s="123">
        <f t="shared" si="850"/>
        <v>3273.7131023976131</v>
      </c>
      <c r="AJ2045" s="40">
        <f t="shared" si="889"/>
        <v>4.0999999999999996</v>
      </c>
      <c r="AK2045" s="47">
        <f t="shared" si="883"/>
        <v>810</v>
      </c>
      <c r="AL2045" s="40"/>
      <c r="AM2045" s="40">
        <f t="shared" si="873"/>
        <v>2</v>
      </c>
      <c r="AN2045" s="39">
        <f t="shared" si="872"/>
        <v>3.8</v>
      </c>
      <c r="AO2045" s="204">
        <f t="shared" si="851"/>
        <v>6.1092708415261959E-4</v>
      </c>
      <c r="AP2045" s="204">
        <f t="shared" si="890"/>
        <v>0.48780487804878053</v>
      </c>
      <c r="AQ2045" s="204">
        <f t="shared" si="884"/>
        <v>2.4691358024691358E-3</v>
      </c>
      <c r="AR2045" s="45"/>
      <c r="AS2045" s="115">
        <f t="shared" si="878"/>
        <v>1</v>
      </c>
      <c r="AT2045" s="115">
        <f t="shared" si="879"/>
        <v>0</v>
      </c>
      <c r="AU2045" s="115">
        <f t="shared" si="874"/>
        <v>1</v>
      </c>
      <c r="AV2045" s="115">
        <f t="shared" si="875"/>
        <v>0</v>
      </c>
      <c r="AW2045" s="39">
        <f t="shared" si="876"/>
        <v>1</v>
      </c>
      <c r="AX2045" s="39">
        <f t="shared" si="877"/>
        <v>0</v>
      </c>
      <c r="AY2045" s="115"/>
      <c r="AZ2045" s="115"/>
      <c r="BA2045" s="51" t="s">
        <v>2528</v>
      </c>
      <c r="BB2045" s="52" t="s">
        <v>2529</v>
      </c>
      <c r="BC2045" s="53"/>
      <c r="BD2045" s="53"/>
      <c r="BE2045" s="37" t="s">
        <v>2349</v>
      </c>
      <c r="BF2045" s="53"/>
      <c r="BG2045" s="53" t="s">
        <v>1653</v>
      </c>
      <c r="BH2045" s="205" t="s">
        <v>1653</v>
      </c>
      <c r="BI2045" s="52" t="s">
        <v>2531</v>
      </c>
      <c r="BJ2045" s="54" t="s">
        <v>533</v>
      </c>
      <c r="BK2045" s="54" t="s">
        <v>573</v>
      </c>
      <c r="BL2045" s="53"/>
      <c r="BM2045" s="53"/>
      <c r="BN2045" s="53"/>
      <c r="BO2045" s="53"/>
      <c r="BP2045" s="53"/>
      <c r="BQ2045" s="53"/>
      <c r="BR2045" s="53"/>
      <c r="BS2045" s="60" t="s">
        <v>2057</v>
      </c>
      <c r="BT2045" s="52" t="s">
        <v>573</v>
      </c>
      <c r="BU2045" s="52"/>
      <c r="BV2045" s="52"/>
      <c r="BW2045" s="250">
        <v>38805</v>
      </c>
      <c r="BX2045" s="250"/>
      <c r="BY2045" s="37" t="s">
        <v>451</v>
      </c>
      <c r="BZ2045" s="55">
        <v>2</v>
      </c>
      <c r="CA2045" s="54" t="s">
        <v>1396</v>
      </c>
      <c r="CB2045" s="53"/>
      <c r="CC2045" s="53"/>
      <c r="CD2045" s="112" t="s">
        <v>1397</v>
      </c>
      <c r="CE2045" s="53" t="s">
        <v>1654</v>
      </c>
      <c r="CF2045" s="53" t="s">
        <v>573</v>
      </c>
      <c r="CG2045" s="250">
        <v>38805</v>
      </c>
      <c r="CH2045" s="56"/>
      <c r="CI2045" s="53"/>
      <c r="CJ2045" s="53"/>
      <c r="CK2045" s="53"/>
      <c r="CL2045" s="55">
        <v>4.0999999999999996</v>
      </c>
      <c r="CM2045" s="53" t="s">
        <v>1396</v>
      </c>
      <c r="CN2045" s="53"/>
      <c r="CO2045" s="53"/>
      <c r="CP2045" s="53" t="s">
        <v>1397</v>
      </c>
      <c r="CQ2045" s="53" t="s">
        <v>1655</v>
      </c>
      <c r="CR2045" s="53" t="s">
        <v>2534</v>
      </c>
      <c r="CS2045" s="252">
        <v>38625</v>
      </c>
      <c r="CT2045" s="61"/>
      <c r="CU2045" s="53">
        <v>220</v>
      </c>
      <c r="CV2045" s="39" t="s">
        <v>1390</v>
      </c>
      <c r="CW2045" s="53"/>
      <c r="CX2045" s="53"/>
      <c r="CY2045" s="53"/>
      <c r="CZ2045" s="53">
        <v>9.1999999999999993</v>
      </c>
      <c r="DA2045" s="53" t="s">
        <v>2046</v>
      </c>
      <c r="DB2045" s="53"/>
      <c r="DC2045" s="53">
        <v>0.46</v>
      </c>
      <c r="DD2045" s="53" t="s">
        <v>1397</v>
      </c>
      <c r="DE2045" s="53" t="s">
        <v>2535</v>
      </c>
      <c r="DF2045" s="53" t="s">
        <v>1559</v>
      </c>
      <c r="DG2045" s="252">
        <v>38659</v>
      </c>
      <c r="DH2045" s="61"/>
      <c r="DI2045" s="53">
        <v>40</v>
      </c>
      <c r="DJ2045" s="53" t="s">
        <v>1390</v>
      </c>
      <c r="DK2045" s="53"/>
      <c r="DL2045" s="53"/>
      <c r="DM2045" s="53"/>
      <c r="DN2045" s="53">
        <v>810</v>
      </c>
      <c r="DO2045" s="53" t="s">
        <v>1396</v>
      </c>
      <c r="DP2045" s="53"/>
      <c r="DQ2045" s="53"/>
      <c r="DR2045" s="112" t="s">
        <v>1397</v>
      </c>
      <c r="DS2045" s="53" t="s">
        <v>1560</v>
      </c>
      <c r="DT2045" s="53"/>
      <c r="DU2045" s="53"/>
      <c r="DV2045" s="53"/>
      <c r="DW2045" s="53"/>
      <c r="DX2045" s="53"/>
      <c r="DY2045" s="53"/>
      <c r="DZ2045" s="53"/>
      <c r="EA2045" s="53"/>
      <c r="EB2045" s="53"/>
    </row>
    <row r="2046" spans="1:132" s="39" customFormat="1" hidden="1" x14ac:dyDescent="0.2">
      <c r="A2046" s="44" t="str">
        <f t="shared" ref="A2046:A2109" si="892">BB2046</f>
        <v>West Side Corporation</v>
      </c>
      <c r="B2046" s="44" t="str">
        <f t="shared" si="891"/>
        <v>Tetrachloroethylene</v>
      </c>
      <c r="C2046" s="38" t="s">
        <v>2587</v>
      </c>
      <c r="D2046" s="38" t="str">
        <f t="shared" si="852"/>
        <v/>
      </c>
      <c r="E2046" s="44" t="s">
        <v>373</v>
      </c>
      <c r="F2046" s="155" t="str">
        <f t="shared" si="845"/>
        <v>241026-H-070</v>
      </c>
      <c r="G2046" s="44" t="str">
        <f t="shared" ref="G2046:G2109" si="893">BJ2046</f>
        <v>Residential</v>
      </c>
      <c r="H2046" s="44" t="str">
        <f t="shared" si="869"/>
        <v>Basement</v>
      </c>
      <c r="I2046" s="38" t="str">
        <f t="shared" si="847"/>
        <v>Y</v>
      </c>
      <c r="J2046" s="38" t="str">
        <f t="shared" si="848"/>
        <v>Y</v>
      </c>
      <c r="K2046" s="38" t="str">
        <f t="shared" si="868"/>
        <v>Y</v>
      </c>
      <c r="L2046" s="44"/>
      <c r="M2046" s="38" t="str">
        <f t="shared" si="886"/>
        <v>Y</v>
      </c>
      <c r="N2046" s="38" t="str">
        <f t="shared" si="887"/>
        <v>n</v>
      </c>
      <c r="O2046" s="38" t="str">
        <f t="shared" si="888"/>
        <v>Y</v>
      </c>
      <c r="P2046" s="44"/>
      <c r="Q2046" s="38" t="str">
        <f t="shared" si="880"/>
        <v>Y</v>
      </c>
      <c r="R2046" s="38" t="str">
        <f t="shared" si="881"/>
        <v>n</v>
      </c>
      <c r="S2046" s="38" t="str">
        <f t="shared" si="882"/>
        <v>Y</v>
      </c>
      <c r="T2046" s="44"/>
      <c r="U2046" s="44"/>
      <c r="V2046" s="44"/>
      <c r="W2046" s="44"/>
      <c r="X2046" s="44"/>
      <c r="Y2046" s="38" t="str">
        <f t="shared" si="870"/>
        <v>Y</v>
      </c>
      <c r="Z2046" s="38" t="str">
        <f t="shared" si="871"/>
        <v>n</v>
      </c>
      <c r="AA2046" s="38" t="str">
        <f t="shared" si="885"/>
        <v>Y</v>
      </c>
      <c r="AC2046" s="59">
        <v>25</v>
      </c>
      <c r="AD2046" s="204">
        <v>5.5999999999999994E-2</v>
      </c>
      <c r="AE2046" s="38">
        <v>1</v>
      </c>
      <c r="AF2046" s="38">
        <v>0</v>
      </c>
      <c r="AG2046" s="125">
        <f t="shared" si="849"/>
        <v>230</v>
      </c>
      <c r="AH2046" s="39">
        <v>11</v>
      </c>
      <c r="AI2046" s="123">
        <f t="shared" si="850"/>
        <v>81842.827559940328</v>
      </c>
      <c r="AJ2046" s="40">
        <f t="shared" si="889"/>
        <v>25</v>
      </c>
      <c r="AK2046" s="47">
        <f t="shared" si="883"/>
        <v>17</v>
      </c>
      <c r="AL2046" s="40"/>
      <c r="AM2046" s="40">
        <f t="shared" si="873"/>
        <v>1.4</v>
      </c>
      <c r="AN2046" s="39">
        <f t="shared" si="872"/>
        <v>3.8</v>
      </c>
      <c r="AO2046" s="204">
        <f t="shared" si="851"/>
        <v>1.7105958356273347E-5</v>
      </c>
      <c r="AP2046" s="204">
        <f t="shared" si="890"/>
        <v>5.5999999999999994E-2</v>
      </c>
      <c r="AQ2046" s="204">
        <f t="shared" si="884"/>
        <v>8.2352941176470587E-2</v>
      </c>
      <c r="AR2046" s="45"/>
      <c r="AS2046" s="115">
        <f t="shared" si="878"/>
        <v>1</v>
      </c>
      <c r="AT2046" s="115">
        <f t="shared" si="879"/>
        <v>0</v>
      </c>
      <c r="AU2046" s="115">
        <f t="shared" si="874"/>
        <v>1</v>
      </c>
      <c r="AV2046" s="115">
        <f t="shared" si="875"/>
        <v>0</v>
      </c>
      <c r="AW2046" s="39">
        <f t="shared" si="876"/>
        <v>1</v>
      </c>
      <c r="AX2046" s="39">
        <f t="shared" si="877"/>
        <v>0</v>
      </c>
      <c r="AY2046" s="115"/>
      <c r="AZ2046" s="115"/>
      <c r="BA2046" s="51" t="s">
        <v>2528</v>
      </c>
      <c r="BB2046" s="52" t="s">
        <v>2529</v>
      </c>
      <c r="BC2046" s="53"/>
      <c r="BD2046" s="53"/>
      <c r="BE2046" s="37" t="s">
        <v>2349</v>
      </c>
      <c r="BF2046" s="53"/>
      <c r="BG2046" s="53" t="s">
        <v>1656</v>
      </c>
      <c r="BH2046" s="205" t="s">
        <v>1656</v>
      </c>
      <c r="BI2046" s="52" t="s">
        <v>2531</v>
      </c>
      <c r="BJ2046" s="54" t="s">
        <v>533</v>
      </c>
      <c r="BK2046" s="54" t="s">
        <v>573</v>
      </c>
      <c r="BL2046" s="53"/>
      <c r="BM2046" s="53"/>
      <c r="BN2046" s="53"/>
      <c r="BO2046" s="53"/>
      <c r="BP2046" s="53"/>
      <c r="BQ2046" s="53"/>
      <c r="BR2046" s="53"/>
      <c r="BS2046" s="60" t="s">
        <v>2057</v>
      </c>
      <c r="BT2046" s="52" t="s">
        <v>573</v>
      </c>
      <c r="BU2046" s="52"/>
      <c r="BV2046" s="52"/>
      <c r="BW2046" s="250">
        <v>38806</v>
      </c>
      <c r="BX2046" s="250"/>
      <c r="BY2046" s="37" t="s">
        <v>451</v>
      </c>
      <c r="BZ2046" s="55">
        <v>1.4</v>
      </c>
      <c r="CA2046" s="54" t="s">
        <v>1396</v>
      </c>
      <c r="CB2046" s="53"/>
      <c r="CC2046" s="53"/>
      <c r="CD2046" s="112" t="s">
        <v>1397</v>
      </c>
      <c r="CE2046" s="53" t="s">
        <v>1657</v>
      </c>
      <c r="CF2046" s="53" t="s">
        <v>573</v>
      </c>
      <c r="CG2046" s="250">
        <v>38806</v>
      </c>
      <c r="CH2046" s="56"/>
      <c r="CI2046" s="53"/>
      <c r="CJ2046" s="53"/>
      <c r="CK2046" s="53"/>
      <c r="CL2046" s="55">
        <v>25</v>
      </c>
      <c r="CM2046" s="53" t="s">
        <v>1396</v>
      </c>
      <c r="CN2046" s="53"/>
      <c r="CO2046" s="53"/>
      <c r="CP2046" s="53" t="s">
        <v>1397</v>
      </c>
      <c r="CQ2046" s="53" t="s">
        <v>1658</v>
      </c>
      <c r="CR2046" s="53" t="s">
        <v>2539</v>
      </c>
      <c r="CS2046" s="252">
        <v>38987</v>
      </c>
      <c r="CT2046" s="61"/>
      <c r="CU2046" s="53">
        <v>37</v>
      </c>
      <c r="CV2046" s="39" t="s">
        <v>1390</v>
      </c>
      <c r="CW2046" s="53"/>
      <c r="CX2046" s="53"/>
      <c r="CY2046" s="53"/>
      <c r="CZ2046" s="53">
        <v>230</v>
      </c>
      <c r="DA2046" s="53" t="s">
        <v>2046</v>
      </c>
      <c r="DB2046" s="53"/>
      <c r="DC2046" s="53">
        <v>0.5</v>
      </c>
      <c r="DD2046" s="53" t="s">
        <v>1397</v>
      </c>
      <c r="DE2046" s="53" t="s">
        <v>2540</v>
      </c>
      <c r="DF2046" s="53" t="s">
        <v>1595</v>
      </c>
      <c r="DG2046" s="252">
        <v>38663</v>
      </c>
      <c r="DH2046" s="61"/>
      <c r="DI2046" s="53">
        <v>30</v>
      </c>
      <c r="DJ2046" s="53" t="s">
        <v>1390</v>
      </c>
      <c r="DK2046" s="53"/>
      <c r="DL2046" s="53"/>
      <c r="DM2046" s="53"/>
      <c r="DN2046" s="53">
        <v>17</v>
      </c>
      <c r="DO2046" s="53" t="s">
        <v>1396</v>
      </c>
      <c r="DP2046" s="53"/>
      <c r="DQ2046" s="53"/>
      <c r="DR2046" s="112" t="s">
        <v>1397</v>
      </c>
      <c r="DS2046" s="53" t="s">
        <v>1596</v>
      </c>
      <c r="DT2046" s="53"/>
      <c r="DU2046" s="53"/>
      <c r="DV2046" s="53"/>
      <c r="DW2046" s="53"/>
      <c r="DX2046" s="53"/>
      <c r="DY2046" s="53"/>
      <c r="DZ2046" s="53"/>
      <c r="EA2046" s="53"/>
      <c r="EB2046" s="53"/>
    </row>
    <row r="2047" spans="1:132" s="39" customFormat="1" hidden="1" x14ac:dyDescent="0.2">
      <c r="A2047" s="44" t="str">
        <f t="shared" si="892"/>
        <v>West Side Corporation</v>
      </c>
      <c r="B2047" s="44" t="str">
        <f t="shared" si="891"/>
        <v>Tetrachloroethylene</v>
      </c>
      <c r="C2047" s="38" t="s">
        <v>2587</v>
      </c>
      <c r="D2047" s="38" t="str">
        <f t="shared" si="852"/>
        <v/>
      </c>
      <c r="E2047" s="44" t="s">
        <v>373</v>
      </c>
      <c r="F2047" s="466" t="str">
        <f t="shared" ref="F2047:F2110" si="894">BH2047</f>
        <v>241026-H-071</v>
      </c>
      <c r="G2047" s="44" t="str">
        <f t="shared" si="893"/>
        <v>Residential</v>
      </c>
      <c r="H2047" s="44" t="str">
        <f t="shared" si="869"/>
        <v>Basement</v>
      </c>
      <c r="I2047" s="38" t="str">
        <f t="shared" si="847"/>
        <v>Y</v>
      </c>
      <c r="J2047" s="38" t="str">
        <f t="shared" si="848"/>
        <v>Y</v>
      </c>
      <c r="K2047" s="455" t="str">
        <f>IF(AG2047="","",IF(I2047="N","n","Y"))</f>
        <v>Y</v>
      </c>
      <c r="L2047" s="461"/>
      <c r="M2047" s="38" t="str">
        <f t="shared" si="886"/>
        <v>Y</v>
      </c>
      <c r="N2047" s="38" t="str">
        <f t="shared" si="887"/>
        <v>Y</v>
      </c>
      <c r="O2047" s="38" t="s">
        <v>541</v>
      </c>
      <c r="P2047" s="44" t="s">
        <v>1154</v>
      </c>
      <c r="Q2047" s="38" t="str">
        <f t="shared" si="880"/>
        <v>Y</v>
      </c>
      <c r="R2047" s="38" t="str">
        <f t="shared" si="881"/>
        <v>n</v>
      </c>
      <c r="S2047" s="38" t="s">
        <v>541</v>
      </c>
      <c r="T2047" s="38" t="s">
        <v>2372</v>
      </c>
      <c r="U2047" s="114"/>
      <c r="V2047" s="114"/>
      <c r="W2047" s="114"/>
      <c r="X2047" s="114"/>
      <c r="Y2047" s="38" t="str">
        <f t="shared" si="870"/>
        <v>Y</v>
      </c>
      <c r="Z2047" s="38" t="str">
        <f t="shared" si="871"/>
        <v>Y</v>
      </c>
      <c r="AA2047" s="38" t="str">
        <f t="shared" si="885"/>
        <v>Y</v>
      </c>
      <c r="AC2047" s="59">
        <v>750</v>
      </c>
      <c r="AD2047" s="204">
        <v>2.2666666666666666</v>
      </c>
      <c r="AE2047" s="38">
        <v>1</v>
      </c>
      <c r="AF2047" s="38">
        <v>0</v>
      </c>
      <c r="AG2047" s="125">
        <f t="shared" si="849"/>
        <v>230</v>
      </c>
      <c r="AH2047" s="39">
        <v>11</v>
      </c>
      <c r="AI2047" s="123">
        <f t="shared" si="850"/>
        <v>81842.827559940328</v>
      </c>
      <c r="AJ2047" s="40">
        <f t="shared" si="889"/>
        <v>750</v>
      </c>
      <c r="AK2047" s="47">
        <f t="shared" si="883"/>
        <v>8.8000000000000007</v>
      </c>
      <c r="AL2047" s="40"/>
      <c r="AM2047" s="40">
        <f t="shared" si="873"/>
        <v>1700</v>
      </c>
      <c r="AN2047" s="39">
        <f t="shared" si="872"/>
        <v>3.8</v>
      </c>
      <c r="AO2047" s="204">
        <f t="shared" si="851"/>
        <v>2.0771520861189066E-2</v>
      </c>
      <c r="AP2047" s="204">
        <f t="shared" si="890"/>
        <v>2.2666666666666666</v>
      </c>
      <c r="AQ2047" s="204">
        <f t="shared" si="884"/>
        <v>193.18181818181816</v>
      </c>
      <c r="AR2047" s="45"/>
      <c r="AS2047" s="115">
        <f t="shared" si="878"/>
        <v>1</v>
      </c>
      <c r="AT2047" s="115">
        <f t="shared" si="879"/>
        <v>0</v>
      </c>
      <c r="AU2047" s="115">
        <f t="shared" si="874"/>
        <v>1</v>
      </c>
      <c r="AV2047" s="115">
        <f t="shared" si="875"/>
        <v>0</v>
      </c>
      <c r="AW2047" s="39">
        <f t="shared" si="876"/>
        <v>1</v>
      </c>
      <c r="AX2047" s="39">
        <f t="shared" si="877"/>
        <v>0</v>
      </c>
      <c r="AY2047" s="115"/>
      <c r="AZ2047" s="115"/>
      <c r="BA2047" s="51" t="s">
        <v>2528</v>
      </c>
      <c r="BB2047" s="52" t="s">
        <v>2529</v>
      </c>
      <c r="BC2047" s="53"/>
      <c r="BD2047" s="53"/>
      <c r="BE2047" s="37" t="s">
        <v>2349</v>
      </c>
      <c r="BF2047" s="53"/>
      <c r="BG2047" s="53" t="s">
        <v>1659</v>
      </c>
      <c r="BH2047" s="205" t="s">
        <v>1659</v>
      </c>
      <c r="BI2047" s="52" t="s">
        <v>2531</v>
      </c>
      <c r="BJ2047" s="54" t="s">
        <v>533</v>
      </c>
      <c r="BK2047" s="54" t="s">
        <v>573</v>
      </c>
      <c r="BL2047" s="53"/>
      <c r="BM2047" s="53"/>
      <c r="BN2047" s="53"/>
      <c r="BO2047" s="53"/>
      <c r="BP2047" s="53"/>
      <c r="BQ2047" s="53"/>
      <c r="BR2047" s="53"/>
      <c r="BS2047" s="60" t="s">
        <v>2057</v>
      </c>
      <c r="BT2047" s="52" t="s">
        <v>573</v>
      </c>
      <c r="BU2047" s="52"/>
      <c r="BV2047" s="52"/>
      <c r="BW2047" s="250">
        <v>38806</v>
      </c>
      <c r="BX2047" s="250"/>
      <c r="BY2047" s="37" t="s">
        <v>451</v>
      </c>
      <c r="BZ2047" s="55">
        <v>1700</v>
      </c>
      <c r="CA2047" s="54" t="s">
        <v>1396</v>
      </c>
      <c r="CB2047" s="53"/>
      <c r="CC2047" s="53"/>
      <c r="CD2047" s="112" t="s">
        <v>1397</v>
      </c>
      <c r="CE2047" s="53" t="s">
        <v>1660</v>
      </c>
      <c r="CF2047" s="53" t="s">
        <v>573</v>
      </c>
      <c r="CG2047" s="250">
        <v>38806</v>
      </c>
      <c r="CH2047" s="56"/>
      <c r="CI2047" s="53"/>
      <c r="CJ2047" s="53"/>
      <c r="CK2047" s="53"/>
      <c r="CL2047" s="55">
        <v>750</v>
      </c>
      <c r="CM2047" s="53" t="s">
        <v>1396</v>
      </c>
      <c r="CN2047" s="53"/>
      <c r="CO2047" s="53"/>
      <c r="CP2047" s="53" t="s">
        <v>1397</v>
      </c>
      <c r="CQ2047" s="53" t="s">
        <v>1661</v>
      </c>
      <c r="CR2047" s="53" t="s">
        <v>2539</v>
      </c>
      <c r="CS2047" s="252">
        <v>38987</v>
      </c>
      <c r="CT2047" s="61"/>
      <c r="CU2047" s="53">
        <v>24</v>
      </c>
      <c r="CV2047" s="39" t="s">
        <v>1390</v>
      </c>
      <c r="CW2047" s="53"/>
      <c r="CX2047" s="53"/>
      <c r="CY2047" s="53"/>
      <c r="CZ2047" s="53">
        <v>230</v>
      </c>
      <c r="DA2047" s="53" t="s">
        <v>2046</v>
      </c>
      <c r="DB2047" s="53"/>
      <c r="DC2047" s="53">
        <v>0.5</v>
      </c>
      <c r="DD2047" s="53" t="s">
        <v>1397</v>
      </c>
      <c r="DE2047" s="53" t="s">
        <v>2540</v>
      </c>
      <c r="DF2047" s="53" t="s">
        <v>1565</v>
      </c>
      <c r="DG2047" s="252">
        <v>38657</v>
      </c>
      <c r="DH2047" s="61"/>
      <c r="DI2047" s="53">
        <v>23</v>
      </c>
      <c r="DJ2047" s="53" t="s">
        <v>1390</v>
      </c>
      <c r="DK2047" s="53"/>
      <c r="DL2047" s="53"/>
      <c r="DM2047" s="53"/>
      <c r="DN2047" s="53">
        <v>8.8000000000000007</v>
      </c>
      <c r="DO2047" s="53" t="s">
        <v>1396</v>
      </c>
      <c r="DP2047" s="53"/>
      <c r="DQ2047" s="53">
        <v>7.9</v>
      </c>
      <c r="DR2047" s="112" t="s">
        <v>1397</v>
      </c>
      <c r="DS2047" s="53" t="s">
        <v>1566</v>
      </c>
      <c r="DT2047" s="53"/>
      <c r="DU2047" s="53"/>
      <c r="DV2047" s="53"/>
      <c r="DW2047" s="53"/>
      <c r="DX2047" s="53"/>
      <c r="DY2047" s="53"/>
      <c r="DZ2047" s="53"/>
      <c r="EA2047" s="53"/>
      <c r="EB2047" s="53"/>
    </row>
    <row r="2048" spans="1:132" s="372" customFormat="1" hidden="1" x14ac:dyDescent="0.2">
      <c r="A2048" s="384" t="str">
        <f t="shared" si="892"/>
        <v>West Side Corporation</v>
      </c>
      <c r="B2048" s="384" t="str">
        <f t="shared" si="891"/>
        <v>Tetrachloroethylene</v>
      </c>
      <c r="C2048" s="385" t="s">
        <v>2587</v>
      </c>
      <c r="D2048" s="385" t="str">
        <f t="shared" si="852"/>
        <v/>
      </c>
      <c r="E2048" s="384" t="s">
        <v>373</v>
      </c>
      <c r="F2048" s="386" t="str">
        <f t="shared" si="894"/>
        <v>241026-H-072</v>
      </c>
      <c r="G2048" s="384" t="str">
        <f t="shared" si="893"/>
        <v>Residential</v>
      </c>
      <c r="H2048" s="384" t="str">
        <f t="shared" si="869"/>
        <v>Basement</v>
      </c>
      <c r="I2048" s="385" t="str">
        <f t="shared" si="847"/>
        <v>Y</v>
      </c>
      <c r="J2048" s="385" t="str">
        <f t="shared" si="848"/>
        <v>Y</v>
      </c>
      <c r="K2048" s="385" t="str">
        <f t="shared" si="868"/>
        <v>Y</v>
      </c>
      <c r="L2048" s="384"/>
      <c r="M2048" s="385" t="str">
        <f t="shared" si="886"/>
        <v>Y</v>
      </c>
      <c r="N2048" s="385" t="str">
        <f t="shared" si="887"/>
        <v>n</v>
      </c>
      <c r="O2048" s="385" t="str">
        <f t="shared" ref="O2048:O2055" si="895">IF(AJ2048="","",IF(M2048="N","n","Y"))</f>
        <v>Y</v>
      </c>
      <c r="P2048" s="384"/>
      <c r="Q2048" s="385" t="str">
        <f t="shared" si="880"/>
        <v>Y</v>
      </c>
      <c r="R2048" s="385" t="str">
        <f t="shared" si="881"/>
        <v>n</v>
      </c>
      <c r="S2048" s="385" t="str">
        <f t="shared" si="882"/>
        <v>Y</v>
      </c>
      <c r="T2048" s="384"/>
      <c r="U2048" s="384"/>
      <c r="V2048" s="384"/>
      <c r="W2048" s="384"/>
      <c r="X2048" s="384"/>
      <c r="Y2048" s="385" t="str">
        <f t="shared" si="870"/>
        <v>Y</v>
      </c>
      <c r="Z2048" s="385" t="str">
        <f t="shared" si="871"/>
        <v>Y</v>
      </c>
      <c r="AA2048" s="385" t="str">
        <f t="shared" si="885"/>
        <v>Y</v>
      </c>
      <c r="AC2048" s="389">
        <v>8.8000000000000007</v>
      </c>
      <c r="AD2048" s="390">
        <v>0.85227272727272718</v>
      </c>
      <c r="AE2048" s="385">
        <v>1</v>
      </c>
      <c r="AF2048" s="385">
        <v>0</v>
      </c>
      <c r="AG2048" s="391">
        <f t="shared" si="849"/>
        <v>230</v>
      </c>
      <c r="AH2048" s="372">
        <v>11</v>
      </c>
      <c r="AI2048" s="392">
        <f t="shared" si="850"/>
        <v>81842.827559940328</v>
      </c>
      <c r="AJ2048" s="394">
        <f t="shared" si="889"/>
        <v>8.8000000000000007</v>
      </c>
      <c r="AK2048" s="404">
        <f t="shared" si="883"/>
        <v>8.8000000000000007</v>
      </c>
      <c r="AL2048" s="394"/>
      <c r="AM2048" s="394">
        <f t="shared" si="873"/>
        <v>7.5</v>
      </c>
      <c r="AN2048" s="372">
        <f t="shared" si="872"/>
        <v>3.8</v>
      </c>
      <c r="AO2048" s="390">
        <f t="shared" si="851"/>
        <v>9.1639062622892936E-5</v>
      </c>
      <c r="AP2048" s="390">
        <f t="shared" si="890"/>
        <v>0.85227272727272718</v>
      </c>
      <c r="AQ2048" s="390">
        <f t="shared" si="884"/>
        <v>0.85227272727272718</v>
      </c>
      <c r="AR2048" s="439"/>
      <c r="AS2048" s="396">
        <f t="shared" si="878"/>
        <v>1</v>
      </c>
      <c r="AT2048" s="396">
        <f t="shared" si="879"/>
        <v>0</v>
      </c>
      <c r="AU2048" s="396">
        <f t="shared" si="874"/>
        <v>1</v>
      </c>
      <c r="AV2048" s="396">
        <f t="shared" si="875"/>
        <v>0</v>
      </c>
      <c r="AW2048" s="372">
        <f t="shared" si="876"/>
        <v>1</v>
      </c>
      <c r="AX2048" s="372">
        <f t="shared" si="877"/>
        <v>0</v>
      </c>
      <c r="AY2048" s="396"/>
      <c r="AZ2048" s="396"/>
      <c r="BA2048" s="500" t="s">
        <v>2528</v>
      </c>
      <c r="BB2048" s="501" t="s">
        <v>2529</v>
      </c>
      <c r="BC2048" s="502"/>
      <c r="BD2048" s="502"/>
      <c r="BE2048" s="303" t="s">
        <v>2349</v>
      </c>
      <c r="BF2048" s="502"/>
      <c r="BG2048" s="502" t="s">
        <v>1662</v>
      </c>
      <c r="BH2048" s="503" t="s">
        <v>1662</v>
      </c>
      <c r="BI2048" s="501" t="s">
        <v>2531</v>
      </c>
      <c r="BJ2048" s="504" t="s">
        <v>533</v>
      </c>
      <c r="BK2048" s="504" t="s">
        <v>573</v>
      </c>
      <c r="BL2048" s="502"/>
      <c r="BM2048" s="502"/>
      <c r="BN2048" s="502"/>
      <c r="BO2048" s="502"/>
      <c r="BP2048" s="502"/>
      <c r="BQ2048" s="502"/>
      <c r="BR2048" s="502"/>
      <c r="BS2048" s="518" t="s">
        <v>2057</v>
      </c>
      <c r="BT2048" s="501" t="s">
        <v>573</v>
      </c>
      <c r="BU2048" s="501"/>
      <c r="BV2048" s="501"/>
      <c r="BW2048" s="509">
        <v>38806</v>
      </c>
      <c r="BX2048" s="509"/>
      <c r="BY2048" s="303" t="s">
        <v>451</v>
      </c>
      <c r="BZ2048" s="511">
        <v>7.5</v>
      </c>
      <c r="CA2048" s="504" t="s">
        <v>1396</v>
      </c>
      <c r="CB2048" s="502"/>
      <c r="CC2048" s="502"/>
      <c r="CD2048" s="508" t="s">
        <v>1397</v>
      </c>
      <c r="CE2048" s="502" t="s">
        <v>1663</v>
      </c>
      <c r="CF2048" s="502" t="s">
        <v>573</v>
      </c>
      <c r="CG2048" s="509">
        <v>38806</v>
      </c>
      <c r="CH2048" s="510"/>
      <c r="CI2048" s="502"/>
      <c r="CJ2048" s="502"/>
      <c r="CK2048" s="502"/>
      <c r="CL2048" s="511">
        <v>8.8000000000000007</v>
      </c>
      <c r="CM2048" s="502" t="s">
        <v>1396</v>
      </c>
      <c r="CN2048" s="502"/>
      <c r="CO2048" s="502"/>
      <c r="CP2048" s="502" t="s">
        <v>1397</v>
      </c>
      <c r="CQ2048" s="502" t="s">
        <v>1664</v>
      </c>
      <c r="CR2048" s="502" t="s">
        <v>2539</v>
      </c>
      <c r="CS2048" s="512">
        <v>38987</v>
      </c>
      <c r="CT2048" s="519"/>
      <c r="CU2048" s="502">
        <v>52</v>
      </c>
      <c r="CV2048" s="372" t="s">
        <v>1390</v>
      </c>
      <c r="CW2048" s="502"/>
      <c r="CX2048" s="502"/>
      <c r="CY2048" s="502"/>
      <c r="CZ2048" s="502">
        <v>230</v>
      </c>
      <c r="DA2048" s="502" t="s">
        <v>2046</v>
      </c>
      <c r="DB2048" s="502"/>
      <c r="DC2048" s="502">
        <v>0.5</v>
      </c>
      <c r="DD2048" s="502" t="s">
        <v>1397</v>
      </c>
      <c r="DE2048" s="502" t="s">
        <v>2540</v>
      </c>
      <c r="DF2048" s="502" t="s">
        <v>1565</v>
      </c>
      <c r="DG2048" s="512">
        <v>38657</v>
      </c>
      <c r="DH2048" s="519"/>
      <c r="DI2048" s="502">
        <v>56</v>
      </c>
      <c r="DJ2048" s="502" t="s">
        <v>1390</v>
      </c>
      <c r="DK2048" s="502"/>
      <c r="DL2048" s="502"/>
      <c r="DM2048" s="502"/>
      <c r="DN2048" s="502">
        <v>8.8000000000000007</v>
      </c>
      <c r="DO2048" s="502" t="s">
        <v>1396</v>
      </c>
      <c r="DP2048" s="502"/>
      <c r="DQ2048" s="502">
        <v>7.9</v>
      </c>
      <c r="DR2048" s="508" t="s">
        <v>1397</v>
      </c>
      <c r="DS2048" s="502" t="s">
        <v>1566</v>
      </c>
      <c r="DT2048" s="502"/>
      <c r="DU2048" s="502"/>
      <c r="DV2048" s="502"/>
      <c r="DW2048" s="502"/>
      <c r="DX2048" s="502"/>
      <c r="DY2048" s="502"/>
      <c r="DZ2048" s="502"/>
      <c r="EA2048" s="502"/>
      <c r="EB2048" s="502"/>
    </row>
    <row r="2049" spans="1:132" s="39" customFormat="1" hidden="1" x14ac:dyDescent="0.2">
      <c r="A2049" s="44" t="str">
        <f t="shared" si="892"/>
        <v>West Side Corporation</v>
      </c>
      <c r="B2049" s="44" t="str">
        <f t="shared" si="891"/>
        <v>Tetrachloroethylene</v>
      </c>
      <c r="C2049" s="38" t="s">
        <v>2587</v>
      </c>
      <c r="D2049" s="38" t="str">
        <f t="shared" si="852"/>
        <v/>
      </c>
      <c r="E2049" s="44" t="s">
        <v>373</v>
      </c>
      <c r="F2049" s="155" t="str">
        <f t="shared" si="894"/>
        <v>241026-H-073</v>
      </c>
      <c r="G2049" s="44" t="str">
        <f t="shared" si="893"/>
        <v>Residential</v>
      </c>
      <c r="H2049" s="44" t="str">
        <f t="shared" si="869"/>
        <v>Basement</v>
      </c>
      <c r="I2049" s="38" t="str">
        <f t="shared" si="847"/>
        <v>Y</v>
      </c>
      <c r="J2049" s="38" t="str">
        <f t="shared" si="848"/>
        <v>Y</v>
      </c>
      <c r="K2049" s="38" t="str">
        <f t="shared" si="868"/>
        <v>Y</v>
      </c>
      <c r="L2049" s="44"/>
      <c r="M2049" s="38" t="str">
        <f t="shared" si="886"/>
        <v>Y</v>
      </c>
      <c r="N2049" s="38" t="str">
        <f t="shared" si="887"/>
        <v>n</v>
      </c>
      <c r="O2049" s="38" t="str">
        <f t="shared" si="895"/>
        <v>Y</v>
      </c>
      <c r="P2049" s="44"/>
      <c r="Q2049" s="38" t="str">
        <f t="shared" si="880"/>
        <v>Y</v>
      </c>
      <c r="R2049" s="38" t="str">
        <f t="shared" si="881"/>
        <v>Y</v>
      </c>
      <c r="S2049" s="38" t="str">
        <f t="shared" si="882"/>
        <v>Y</v>
      </c>
      <c r="T2049" s="44"/>
      <c r="U2049" s="44"/>
      <c r="V2049" s="44"/>
      <c r="W2049" s="44"/>
      <c r="X2049" s="44"/>
      <c r="Y2049" s="38" t="str">
        <f t="shared" si="870"/>
        <v>Y</v>
      </c>
      <c r="Z2049" s="38" t="str">
        <f t="shared" si="871"/>
        <v>n</v>
      </c>
      <c r="AA2049" s="38" t="str">
        <f t="shared" si="885"/>
        <v>Y</v>
      </c>
      <c r="AC2049" s="59">
        <v>11</v>
      </c>
      <c r="AD2049" s="204">
        <v>0.2</v>
      </c>
      <c r="AE2049" s="38">
        <v>1</v>
      </c>
      <c r="AF2049" s="38">
        <v>0</v>
      </c>
      <c r="AG2049" s="125">
        <f t="shared" si="849"/>
        <v>9.1999999999999993</v>
      </c>
      <c r="AH2049" s="39">
        <v>11</v>
      </c>
      <c r="AI2049" s="123">
        <f t="shared" si="850"/>
        <v>3273.7131023976131</v>
      </c>
      <c r="AJ2049" s="40">
        <f t="shared" si="889"/>
        <v>11</v>
      </c>
      <c r="AK2049" s="47">
        <f t="shared" si="883"/>
        <v>810</v>
      </c>
      <c r="AL2049" s="40"/>
      <c r="AM2049" s="40">
        <f t="shared" si="873"/>
        <v>2.2000000000000002</v>
      </c>
      <c r="AN2049" s="39">
        <f t="shared" si="872"/>
        <v>3.8</v>
      </c>
      <c r="AO2049" s="204">
        <f t="shared" si="851"/>
        <v>6.720197925678816E-4</v>
      </c>
      <c r="AP2049" s="204">
        <f t="shared" si="890"/>
        <v>0.2</v>
      </c>
      <c r="AQ2049" s="204">
        <f t="shared" si="884"/>
        <v>2.7160493827160497E-3</v>
      </c>
      <c r="AR2049" s="45"/>
      <c r="AS2049" s="115">
        <f t="shared" si="878"/>
        <v>1</v>
      </c>
      <c r="AT2049" s="115">
        <f t="shared" si="879"/>
        <v>0</v>
      </c>
      <c r="AU2049" s="115">
        <f t="shared" si="874"/>
        <v>1</v>
      </c>
      <c r="AV2049" s="115">
        <f t="shared" si="875"/>
        <v>0</v>
      </c>
      <c r="AW2049" s="39">
        <f t="shared" si="876"/>
        <v>1</v>
      </c>
      <c r="AX2049" s="39">
        <f t="shared" si="877"/>
        <v>0</v>
      </c>
      <c r="AY2049" s="115"/>
      <c r="AZ2049" s="115"/>
      <c r="BA2049" s="51" t="s">
        <v>2528</v>
      </c>
      <c r="BB2049" s="52" t="s">
        <v>2529</v>
      </c>
      <c r="BC2049" s="53"/>
      <c r="BD2049" s="53"/>
      <c r="BE2049" s="37" t="s">
        <v>2349</v>
      </c>
      <c r="BF2049" s="53"/>
      <c r="BG2049" s="53" t="s">
        <v>1665</v>
      </c>
      <c r="BH2049" s="205" t="s">
        <v>1665</v>
      </c>
      <c r="BI2049" s="52" t="s">
        <v>2531</v>
      </c>
      <c r="BJ2049" s="54" t="s">
        <v>533</v>
      </c>
      <c r="BK2049" s="54" t="s">
        <v>573</v>
      </c>
      <c r="BL2049" s="53"/>
      <c r="BM2049" s="53"/>
      <c r="BN2049" s="53"/>
      <c r="BO2049" s="53"/>
      <c r="BP2049" s="53"/>
      <c r="BQ2049" s="53"/>
      <c r="BR2049" s="53"/>
      <c r="BS2049" s="60" t="s">
        <v>2057</v>
      </c>
      <c r="BT2049" s="52" t="s">
        <v>573</v>
      </c>
      <c r="BU2049" s="52"/>
      <c r="BV2049" s="52"/>
      <c r="BW2049" s="250">
        <v>38806</v>
      </c>
      <c r="BX2049" s="250"/>
      <c r="BY2049" s="37" t="s">
        <v>451</v>
      </c>
      <c r="BZ2049" s="55">
        <v>2.2000000000000002</v>
      </c>
      <c r="CA2049" s="54" t="s">
        <v>1396</v>
      </c>
      <c r="CB2049" s="53"/>
      <c r="CC2049" s="53"/>
      <c r="CD2049" s="112" t="s">
        <v>1397</v>
      </c>
      <c r="CE2049" s="53" t="s">
        <v>1666</v>
      </c>
      <c r="CF2049" s="53" t="s">
        <v>573</v>
      </c>
      <c r="CG2049" s="250">
        <v>38806</v>
      </c>
      <c r="CH2049" s="56"/>
      <c r="CI2049" s="53"/>
      <c r="CJ2049" s="53"/>
      <c r="CK2049" s="53"/>
      <c r="CL2049" s="55">
        <v>11</v>
      </c>
      <c r="CM2049" s="53" t="s">
        <v>1396</v>
      </c>
      <c r="CN2049" s="53"/>
      <c r="CO2049" s="53"/>
      <c r="CP2049" s="53" t="s">
        <v>1397</v>
      </c>
      <c r="CQ2049" s="53" t="s">
        <v>1667</v>
      </c>
      <c r="CR2049" s="53" t="s">
        <v>2534</v>
      </c>
      <c r="CS2049" s="252">
        <v>38625</v>
      </c>
      <c r="CT2049" s="61"/>
      <c r="CU2049" s="53">
        <v>220</v>
      </c>
      <c r="CV2049" s="39" t="s">
        <v>1390</v>
      </c>
      <c r="CW2049" s="53"/>
      <c r="CX2049" s="53"/>
      <c r="CY2049" s="53"/>
      <c r="CZ2049" s="53">
        <v>9.1999999999999993</v>
      </c>
      <c r="DA2049" s="53" t="s">
        <v>2046</v>
      </c>
      <c r="DB2049" s="53"/>
      <c r="DC2049" s="53">
        <v>0.46</v>
      </c>
      <c r="DD2049" s="53" t="s">
        <v>1397</v>
      </c>
      <c r="DE2049" s="53" t="s">
        <v>2535</v>
      </c>
      <c r="DF2049" s="53" t="s">
        <v>1559</v>
      </c>
      <c r="DG2049" s="252">
        <v>38659</v>
      </c>
      <c r="DH2049" s="61"/>
      <c r="DI2049" s="53">
        <v>50</v>
      </c>
      <c r="DJ2049" s="53" t="s">
        <v>1390</v>
      </c>
      <c r="DK2049" s="53"/>
      <c r="DL2049" s="53"/>
      <c r="DM2049" s="53"/>
      <c r="DN2049" s="53">
        <v>810</v>
      </c>
      <c r="DO2049" s="53" t="s">
        <v>1396</v>
      </c>
      <c r="DP2049" s="53"/>
      <c r="DQ2049" s="53"/>
      <c r="DR2049" s="112" t="s">
        <v>1397</v>
      </c>
      <c r="DS2049" s="53" t="s">
        <v>1560</v>
      </c>
      <c r="DT2049" s="53"/>
      <c r="DU2049" s="53"/>
      <c r="DV2049" s="53"/>
      <c r="DW2049" s="53"/>
      <c r="DX2049" s="53"/>
      <c r="DY2049" s="53"/>
      <c r="DZ2049" s="53"/>
      <c r="EA2049" s="53"/>
      <c r="EB2049" s="53"/>
    </row>
    <row r="2050" spans="1:132" s="39" customFormat="1" hidden="1" x14ac:dyDescent="0.2">
      <c r="A2050" s="44" t="str">
        <f t="shared" si="892"/>
        <v>West Side Corporation</v>
      </c>
      <c r="B2050" s="44" t="str">
        <f t="shared" si="891"/>
        <v>Tetrachloroethylene</v>
      </c>
      <c r="C2050" s="38" t="s">
        <v>2587</v>
      </c>
      <c r="D2050" s="38" t="str">
        <f t="shared" si="852"/>
        <v/>
      </c>
      <c r="E2050" s="44" t="s">
        <v>373</v>
      </c>
      <c r="F2050" s="155" t="str">
        <f t="shared" si="894"/>
        <v>241026-H-074</v>
      </c>
      <c r="G2050" s="44" t="str">
        <f t="shared" si="893"/>
        <v>Residential</v>
      </c>
      <c r="H2050" s="44" t="str">
        <f t="shared" si="869"/>
        <v>Basement</v>
      </c>
      <c r="I2050" s="38" t="str">
        <f t="shared" si="847"/>
        <v>Y</v>
      </c>
      <c r="J2050" s="38" t="str">
        <f t="shared" si="848"/>
        <v>Y</v>
      </c>
      <c r="K2050" s="38" t="str">
        <f t="shared" si="868"/>
        <v>Y</v>
      </c>
      <c r="L2050" s="44"/>
      <c r="M2050" s="38" t="str">
        <f t="shared" si="886"/>
        <v>Y</v>
      </c>
      <c r="N2050" s="38" t="str">
        <f t="shared" si="887"/>
        <v>n</v>
      </c>
      <c r="O2050" s="38" t="str">
        <f t="shared" si="895"/>
        <v>Y</v>
      </c>
      <c r="P2050" s="44"/>
      <c r="Q2050" s="38" t="str">
        <f t="shared" si="880"/>
        <v>Y</v>
      </c>
      <c r="R2050" s="38" t="str">
        <f t="shared" si="881"/>
        <v>n</v>
      </c>
      <c r="S2050" s="38" t="str">
        <f t="shared" si="882"/>
        <v>Y</v>
      </c>
      <c r="T2050" s="44"/>
      <c r="U2050" s="44"/>
      <c r="V2050" s="44"/>
      <c r="W2050" s="44"/>
      <c r="X2050" s="44"/>
      <c r="Y2050" s="38" t="str">
        <f t="shared" si="870"/>
        <v>Y</v>
      </c>
      <c r="Z2050" s="38" t="str">
        <f t="shared" si="871"/>
        <v>n</v>
      </c>
      <c r="AA2050" s="38" t="str">
        <f t="shared" si="885"/>
        <v>Y</v>
      </c>
      <c r="AC2050" s="59">
        <v>20</v>
      </c>
      <c r="AD2050" s="204">
        <v>0.16499999999999998</v>
      </c>
      <c r="AE2050" s="38">
        <v>1</v>
      </c>
      <c r="AF2050" s="38">
        <v>0</v>
      </c>
      <c r="AG2050" s="125">
        <f t="shared" si="849"/>
        <v>230</v>
      </c>
      <c r="AH2050" s="39">
        <v>11</v>
      </c>
      <c r="AI2050" s="123">
        <f t="shared" si="850"/>
        <v>81842.827559940328</v>
      </c>
      <c r="AJ2050" s="40">
        <f t="shared" si="889"/>
        <v>20</v>
      </c>
      <c r="AK2050" s="47">
        <f t="shared" si="883"/>
        <v>29</v>
      </c>
      <c r="AL2050" s="40"/>
      <c r="AM2050" s="40">
        <f t="shared" si="873"/>
        <v>3.3</v>
      </c>
      <c r="AN2050" s="39">
        <f t="shared" si="872"/>
        <v>3.8</v>
      </c>
      <c r="AO2050" s="204">
        <f t="shared" si="851"/>
        <v>4.0321187554072895E-5</v>
      </c>
      <c r="AP2050" s="204">
        <f t="shared" si="890"/>
        <v>0.16499999999999998</v>
      </c>
      <c r="AQ2050" s="204">
        <f t="shared" si="884"/>
        <v>0.11379310344827585</v>
      </c>
      <c r="AR2050" s="45"/>
      <c r="AS2050" s="115">
        <f t="shared" si="878"/>
        <v>1</v>
      </c>
      <c r="AT2050" s="115">
        <f t="shared" si="879"/>
        <v>0</v>
      </c>
      <c r="AU2050" s="115">
        <f t="shared" si="874"/>
        <v>1</v>
      </c>
      <c r="AV2050" s="115">
        <f t="shared" si="875"/>
        <v>0</v>
      </c>
      <c r="AW2050" s="39">
        <f t="shared" si="876"/>
        <v>1</v>
      </c>
      <c r="AX2050" s="39">
        <f t="shared" si="877"/>
        <v>0</v>
      </c>
      <c r="AY2050" s="115"/>
      <c r="AZ2050" s="115"/>
      <c r="BA2050" s="51" t="s">
        <v>2528</v>
      </c>
      <c r="BB2050" s="52" t="s">
        <v>2529</v>
      </c>
      <c r="BC2050" s="53"/>
      <c r="BD2050" s="53"/>
      <c r="BE2050" s="37" t="s">
        <v>2349</v>
      </c>
      <c r="BF2050" s="53"/>
      <c r="BG2050" s="53" t="s">
        <v>1668</v>
      </c>
      <c r="BH2050" s="205" t="s">
        <v>1668</v>
      </c>
      <c r="BI2050" s="52" t="s">
        <v>2531</v>
      </c>
      <c r="BJ2050" s="54" t="s">
        <v>533</v>
      </c>
      <c r="BK2050" s="54" t="s">
        <v>573</v>
      </c>
      <c r="BL2050" s="53"/>
      <c r="BM2050" s="53"/>
      <c r="BN2050" s="53"/>
      <c r="BO2050" s="53"/>
      <c r="BP2050" s="53"/>
      <c r="BQ2050" s="53"/>
      <c r="BR2050" s="53"/>
      <c r="BS2050" s="60" t="s">
        <v>2057</v>
      </c>
      <c r="BT2050" s="52" t="s">
        <v>573</v>
      </c>
      <c r="BU2050" s="52"/>
      <c r="BV2050" s="52"/>
      <c r="BW2050" s="250">
        <v>38806</v>
      </c>
      <c r="BX2050" s="250"/>
      <c r="BY2050" s="37" t="s">
        <v>451</v>
      </c>
      <c r="BZ2050" s="55">
        <v>3.3</v>
      </c>
      <c r="CA2050" s="54" t="s">
        <v>1396</v>
      </c>
      <c r="CB2050" s="53"/>
      <c r="CC2050" s="53"/>
      <c r="CD2050" s="112" t="s">
        <v>1397</v>
      </c>
      <c r="CE2050" s="53" t="s">
        <v>1669</v>
      </c>
      <c r="CF2050" s="53" t="s">
        <v>573</v>
      </c>
      <c r="CG2050" s="250">
        <v>38806</v>
      </c>
      <c r="CH2050" s="56"/>
      <c r="CI2050" s="53"/>
      <c r="CJ2050" s="53"/>
      <c r="CK2050" s="53"/>
      <c r="CL2050" s="55">
        <v>20</v>
      </c>
      <c r="CM2050" s="53" t="s">
        <v>1396</v>
      </c>
      <c r="CN2050" s="53"/>
      <c r="CO2050" s="53"/>
      <c r="CP2050" s="53" t="s">
        <v>1397</v>
      </c>
      <c r="CQ2050" s="53" t="s">
        <v>1670</v>
      </c>
      <c r="CR2050" s="53" t="s">
        <v>2539</v>
      </c>
      <c r="CS2050" s="252">
        <v>38987</v>
      </c>
      <c r="CT2050" s="61"/>
      <c r="CU2050" s="53">
        <v>90</v>
      </c>
      <c r="CV2050" s="39" t="s">
        <v>1390</v>
      </c>
      <c r="CW2050" s="53"/>
      <c r="CX2050" s="53"/>
      <c r="CY2050" s="53"/>
      <c r="CZ2050" s="53">
        <v>230</v>
      </c>
      <c r="DA2050" s="53" t="s">
        <v>2046</v>
      </c>
      <c r="DB2050" s="53"/>
      <c r="DC2050" s="53">
        <v>0.5</v>
      </c>
      <c r="DD2050" s="53" t="s">
        <v>1397</v>
      </c>
      <c r="DE2050" s="53" t="s">
        <v>2540</v>
      </c>
      <c r="DF2050" s="53" t="s">
        <v>1577</v>
      </c>
      <c r="DG2050" s="252">
        <v>38664</v>
      </c>
      <c r="DH2050" s="61"/>
      <c r="DI2050" s="53">
        <v>43</v>
      </c>
      <c r="DJ2050" s="53" t="s">
        <v>1390</v>
      </c>
      <c r="DK2050" s="53"/>
      <c r="DL2050" s="53"/>
      <c r="DM2050" s="53"/>
      <c r="DN2050" s="53">
        <v>29</v>
      </c>
      <c r="DO2050" s="53" t="s">
        <v>1396</v>
      </c>
      <c r="DP2050" s="53"/>
      <c r="DQ2050" s="53"/>
      <c r="DR2050" s="112" t="s">
        <v>1397</v>
      </c>
      <c r="DS2050" s="53" t="s">
        <v>1578</v>
      </c>
      <c r="DT2050" s="53"/>
      <c r="DU2050" s="53"/>
      <c r="DV2050" s="53"/>
      <c r="DW2050" s="53"/>
      <c r="DX2050" s="53"/>
      <c r="DY2050" s="53"/>
      <c r="DZ2050" s="53"/>
      <c r="EA2050" s="53"/>
      <c r="EB2050" s="53"/>
    </row>
    <row r="2051" spans="1:132" s="39" customFormat="1" x14ac:dyDescent="0.2">
      <c r="A2051" s="44" t="str">
        <f t="shared" si="892"/>
        <v>West Side Corporation</v>
      </c>
      <c r="B2051" s="44" t="str">
        <f t="shared" si="891"/>
        <v>Tetrachloroethylene</v>
      </c>
      <c r="C2051" s="38" t="s">
        <v>2587</v>
      </c>
      <c r="D2051" s="38" t="str">
        <f t="shared" si="852"/>
        <v/>
      </c>
      <c r="E2051" s="44" t="s">
        <v>373</v>
      </c>
      <c r="F2051" s="155" t="str">
        <f t="shared" si="894"/>
        <v>241026-H-075</v>
      </c>
      <c r="G2051" s="44" t="str">
        <f t="shared" si="893"/>
        <v>Residential</v>
      </c>
      <c r="H2051" s="44" t="str">
        <f t="shared" si="869"/>
        <v>Basement</v>
      </c>
      <c r="I2051" s="38" t="str">
        <f t="shared" si="847"/>
        <v>Y</v>
      </c>
      <c r="J2051" s="38" t="str">
        <f t="shared" si="848"/>
        <v>Y</v>
      </c>
      <c r="K2051" s="38" t="str">
        <f t="shared" si="868"/>
        <v>Y</v>
      </c>
      <c r="L2051" s="44"/>
      <c r="M2051" s="38" t="str">
        <f t="shared" si="886"/>
        <v>Y</v>
      </c>
      <c r="N2051" s="38" t="str">
        <f t="shared" si="887"/>
        <v>Y</v>
      </c>
      <c r="O2051" s="38" t="str">
        <f t="shared" si="895"/>
        <v>Y</v>
      </c>
      <c r="P2051" s="44"/>
      <c r="Q2051" s="38" t="str">
        <f t="shared" si="880"/>
        <v>Y</v>
      </c>
      <c r="R2051" s="38" t="str">
        <f t="shared" si="881"/>
        <v>n</v>
      </c>
      <c r="S2051" s="38" t="str">
        <f t="shared" si="882"/>
        <v>Y</v>
      </c>
      <c r="T2051" s="44"/>
      <c r="U2051" s="44"/>
      <c r="V2051" s="44"/>
      <c r="W2051" s="44"/>
      <c r="X2051" s="44"/>
      <c r="Y2051" s="38" t="str">
        <f t="shared" si="870"/>
        <v>Y</v>
      </c>
      <c r="Z2051" s="38" t="str">
        <f t="shared" si="871"/>
        <v>n</v>
      </c>
      <c r="AA2051" s="38" t="str">
        <f t="shared" si="885"/>
        <v>Y</v>
      </c>
      <c r="AC2051" s="59">
        <v>200</v>
      </c>
      <c r="AD2051" s="204">
        <v>1.2500000000000001E-2</v>
      </c>
      <c r="AE2051" s="38">
        <v>1</v>
      </c>
      <c r="AF2051" s="38">
        <v>0</v>
      </c>
      <c r="AG2051" s="125">
        <f t="shared" si="849"/>
        <v>39</v>
      </c>
      <c r="AH2051" s="39">
        <v>11</v>
      </c>
      <c r="AI2051" s="123">
        <f t="shared" si="850"/>
        <v>13877.696847120318</v>
      </c>
      <c r="AJ2051" s="40">
        <f t="shared" si="889"/>
        <v>200</v>
      </c>
      <c r="AK2051" s="47">
        <f t="shared" si="883"/>
        <v>74</v>
      </c>
      <c r="AL2051" s="40"/>
      <c r="AM2051" s="40">
        <f t="shared" si="873"/>
        <v>2.5</v>
      </c>
      <c r="AN2051" s="39">
        <f t="shared" si="872"/>
        <v>3.8</v>
      </c>
      <c r="AO2051" s="204">
        <f t="shared" si="851"/>
        <v>1.80145165839875E-4</v>
      </c>
      <c r="AP2051" s="204">
        <f t="shared" si="890"/>
        <v>1.2500000000000001E-2</v>
      </c>
      <c r="AQ2051" s="204">
        <f t="shared" si="884"/>
        <v>3.3783783783783786E-2</v>
      </c>
      <c r="AR2051" s="45"/>
      <c r="AS2051" s="115">
        <f t="shared" si="878"/>
        <v>1</v>
      </c>
      <c r="AT2051" s="115">
        <f t="shared" si="879"/>
        <v>0</v>
      </c>
      <c r="AU2051" s="115">
        <f t="shared" si="874"/>
        <v>1</v>
      </c>
      <c r="AV2051" s="115">
        <f t="shared" si="875"/>
        <v>0</v>
      </c>
      <c r="AW2051" s="39">
        <f t="shared" si="876"/>
        <v>1</v>
      </c>
      <c r="AX2051" s="39">
        <f t="shared" si="877"/>
        <v>0</v>
      </c>
      <c r="AY2051" s="115"/>
      <c r="AZ2051" s="115"/>
      <c r="BA2051" s="51" t="s">
        <v>2528</v>
      </c>
      <c r="BB2051" s="52" t="s">
        <v>2529</v>
      </c>
      <c r="BC2051" s="53"/>
      <c r="BD2051" s="53"/>
      <c r="BE2051" s="37" t="s">
        <v>2349</v>
      </c>
      <c r="BF2051" s="53"/>
      <c r="BG2051" s="53" t="s">
        <v>1671</v>
      </c>
      <c r="BH2051" s="205" t="s">
        <v>1671</v>
      </c>
      <c r="BI2051" s="52" t="s">
        <v>2531</v>
      </c>
      <c r="BJ2051" s="54" t="s">
        <v>533</v>
      </c>
      <c r="BK2051" s="54" t="s">
        <v>573</v>
      </c>
      <c r="BL2051" s="53"/>
      <c r="BM2051" s="53"/>
      <c r="BN2051" s="53"/>
      <c r="BO2051" s="53"/>
      <c r="BP2051" s="53"/>
      <c r="BQ2051" s="53"/>
      <c r="BR2051" s="53"/>
      <c r="BS2051" s="60" t="s">
        <v>2057</v>
      </c>
      <c r="BT2051" s="52" t="s">
        <v>573</v>
      </c>
      <c r="BU2051" s="52"/>
      <c r="BV2051" s="52"/>
      <c r="BW2051" s="250">
        <v>38806</v>
      </c>
      <c r="BX2051" s="250"/>
      <c r="BY2051" s="37" t="s">
        <v>451</v>
      </c>
      <c r="BZ2051" s="55">
        <v>2.5</v>
      </c>
      <c r="CA2051" s="54" t="s">
        <v>1396</v>
      </c>
      <c r="CB2051" s="53"/>
      <c r="CC2051" s="53"/>
      <c r="CD2051" s="112" t="s">
        <v>1397</v>
      </c>
      <c r="CE2051" s="53" t="s">
        <v>1672</v>
      </c>
      <c r="CF2051" s="53" t="s">
        <v>573</v>
      </c>
      <c r="CG2051" s="250">
        <v>38806</v>
      </c>
      <c r="CH2051" s="56"/>
      <c r="CI2051" s="53"/>
      <c r="CJ2051" s="53"/>
      <c r="CK2051" s="53"/>
      <c r="CL2051" s="55">
        <v>200</v>
      </c>
      <c r="CM2051" s="53" t="s">
        <v>1396</v>
      </c>
      <c r="CN2051" s="53"/>
      <c r="CO2051" s="53"/>
      <c r="CP2051" s="53" t="s">
        <v>1397</v>
      </c>
      <c r="CQ2051" s="53" t="s">
        <v>1673</v>
      </c>
      <c r="CR2051" s="53" t="s">
        <v>1261</v>
      </c>
      <c r="CS2051" s="252">
        <v>38987</v>
      </c>
      <c r="CT2051" s="61"/>
      <c r="CU2051" s="53">
        <v>61</v>
      </c>
      <c r="CV2051" s="39" t="s">
        <v>1390</v>
      </c>
      <c r="CW2051" s="53"/>
      <c r="CX2051" s="53"/>
      <c r="CY2051" s="53"/>
      <c r="CZ2051" s="53">
        <v>39</v>
      </c>
      <c r="DA2051" s="53" t="s">
        <v>2046</v>
      </c>
      <c r="DB2051" s="53"/>
      <c r="DC2051" s="53">
        <v>0.5</v>
      </c>
      <c r="DD2051" s="53" t="s">
        <v>1397</v>
      </c>
      <c r="DE2051" s="53" t="s">
        <v>1262</v>
      </c>
      <c r="DF2051" s="53" t="s">
        <v>1575</v>
      </c>
      <c r="DG2051" s="252">
        <v>38687</v>
      </c>
      <c r="DH2051" s="61"/>
      <c r="DI2051" s="53">
        <v>25</v>
      </c>
      <c r="DJ2051" s="53" t="s">
        <v>1390</v>
      </c>
      <c r="DK2051" s="53"/>
      <c r="DL2051" s="53"/>
      <c r="DM2051" s="53"/>
      <c r="DN2051" s="53">
        <v>74</v>
      </c>
      <c r="DO2051" s="53" t="s">
        <v>1396</v>
      </c>
      <c r="DP2051" s="53"/>
      <c r="DQ2051" s="53"/>
      <c r="DR2051" s="112" t="s">
        <v>1397</v>
      </c>
      <c r="DS2051" s="53" t="s">
        <v>1576</v>
      </c>
      <c r="DT2051" s="53"/>
      <c r="DU2051" s="53"/>
      <c r="DV2051" s="53"/>
      <c r="DW2051" s="53"/>
      <c r="DX2051" s="53"/>
      <c r="DY2051" s="53"/>
      <c r="DZ2051" s="53"/>
      <c r="EA2051" s="53"/>
      <c r="EB2051" s="53"/>
    </row>
    <row r="2052" spans="1:132" s="39" customFormat="1" hidden="1" x14ac:dyDescent="0.2">
      <c r="A2052" s="44" t="str">
        <f t="shared" si="892"/>
        <v>West Side Corporation</v>
      </c>
      <c r="B2052" s="44" t="str">
        <f t="shared" si="891"/>
        <v>Tetrachloroethylene</v>
      </c>
      <c r="C2052" s="38" t="s">
        <v>2587</v>
      </c>
      <c r="D2052" s="38" t="str">
        <f t="shared" si="852"/>
        <v/>
      </c>
      <c r="E2052" s="44" t="s">
        <v>373</v>
      </c>
      <c r="F2052" s="155" t="str">
        <f t="shared" si="894"/>
        <v>241026-H-076</v>
      </c>
      <c r="G2052" s="44" t="str">
        <f t="shared" si="893"/>
        <v>Residential</v>
      </c>
      <c r="H2052" s="44" t="str">
        <f t="shared" si="869"/>
        <v>Basement</v>
      </c>
      <c r="I2052" s="38" t="str">
        <f t="shared" si="847"/>
        <v>Y</v>
      </c>
      <c r="J2052" s="38" t="str">
        <f t="shared" si="848"/>
        <v>Y</v>
      </c>
      <c r="K2052" s="38" t="str">
        <f t="shared" si="868"/>
        <v>Y</v>
      </c>
      <c r="L2052" s="44"/>
      <c r="M2052" s="38" t="str">
        <f t="shared" si="886"/>
        <v>Y</v>
      </c>
      <c r="N2052" s="38" t="str">
        <f t="shared" si="887"/>
        <v>n</v>
      </c>
      <c r="O2052" s="38" t="str">
        <f t="shared" si="895"/>
        <v>Y</v>
      </c>
      <c r="P2052" s="44"/>
      <c r="Q2052" s="38" t="str">
        <f t="shared" si="880"/>
        <v>Y</v>
      </c>
      <c r="R2052" s="38" t="str">
        <f t="shared" si="881"/>
        <v>n</v>
      </c>
      <c r="S2052" s="38" t="str">
        <f t="shared" si="882"/>
        <v>Y</v>
      </c>
      <c r="T2052" s="44"/>
      <c r="U2052" s="44"/>
      <c r="V2052" s="44"/>
      <c r="W2052" s="44"/>
      <c r="X2052" s="44"/>
      <c r="Y2052" s="38" t="str">
        <f t="shared" si="870"/>
        <v>Y</v>
      </c>
      <c r="Z2052" s="38" t="str">
        <f t="shared" si="871"/>
        <v>n</v>
      </c>
      <c r="AA2052" s="38" t="str">
        <f t="shared" si="885"/>
        <v>Y</v>
      </c>
      <c r="AC2052" s="59">
        <v>190</v>
      </c>
      <c r="AD2052" s="204">
        <v>9.4736842105263164E-3</v>
      </c>
      <c r="AE2052" s="38">
        <v>1</v>
      </c>
      <c r="AF2052" s="38">
        <v>0</v>
      </c>
      <c r="AG2052" s="125">
        <f t="shared" si="849"/>
        <v>24</v>
      </c>
      <c r="AH2052" s="39">
        <v>11</v>
      </c>
      <c r="AI2052" s="123">
        <f t="shared" si="850"/>
        <v>8540.1211366894258</v>
      </c>
      <c r="AJ2052" s="40">
        <f t="shared" si="889"/>
        <v>190</v>
      </c>
      <c r="AK2052" s="47">
        <f t="shared" si="883"/>
        <v>49</v>
      </c>
      <c r="AL2052" s="40"/>
      <c r="AM2052" s="40">
        <f t="shared" si="873"/>
        <v>1.8</v>
      </c>
      <c r="AN2052" s="39">
        <f t="shared" si="872"/>
        <v>3.8</v>
      </c>
      <c r="AO2052" s="204">
        <f t="shared" si="851"/>
        <v>2.1076984403265377E-4</v>
      </c>
      <c r="AP2052" s="204">
        <f t="shared" si="890"/>
        <v>9.4736842105263164E-3</v>
      </c>
      <c r="AQ2052" s="204">
        <f t="shared" si="884"/>
        <v>3.6734693877551024E-2</v>
      </c>
      <c r="AR2052" s="45"/>
      <c r="AS2052" s="115">
        <f t="shared" si="878"/>
        <v>1</v>
      </c>
      <c r="AT2052" s="115">
        <f t="shared" si="879"/>
        <v>0</v>
      </c>
      <c r="AU2052" s="115">
        <f t="shared" si="874"/>
        <v>1</v>
      </c>
      <c r="AV2052" s="115">
        <f t="shared" si="875"/>
        <v>0</v>
      </c>
      <c r="AW2052" s="39">
        <f t="shared" si="876"/>
        <v>1</v>
      </c>
      <c r="AX2052" s="39">
        <f t="shared" si="877"/>
        <v>0</v>
      </c>
      <c r="AY2052" s="115"/>
      <c r="AZ2052" s="115"/>
      <c r="BA2052" s="51" t="s">
        <v>2528</v>
      </c>
      <c r="BB2052" s="52" t="s">
        <v>2529</v>
      </c>
      <c r="BC2052" s="53"/>
      <c r="BD2052" s="53"/>
      <c r="BE2052" s="37" t="s">
        <v>2349</v>
      </c>
      <c r="BF2052" s="53"/>
      <c r="BG2052" s="53" t="s">
        <v>1674</v>
      </c>
      <c r="BH2052" s="205" t="s">
        <v>1674</v>
      </c>
      <c r="BI2052" s="52" t="s">
        <v>2531</v>
      </c>
      <c r="BJ2052" s="54" t="s">
        <v>533</v>
      </c>
      <c r="BK2052" s="54" t="s">
        <v>573</v>
      </c>
      <c r="BL2052" s="53"/>
      <c r="BM2052" s="53"/>
      <c r="BN2052" s="53"/>
      <c r="BO2052" s="53"/>
      <c r="BP2052" s="53"/>
      <c r="BQ2052" s="53"/>
      <c r="BR2052" s="53"/>
      <c r="BS2052" s="60" t="s">
        <v>2057</v>
      </c>
      <c r="BT2052" s="52" t="s">
        <v>573</v>
      </c>
      <c r="BU2052" s="52"/>
      <c r="BV2052" s="52"/>
      <c r="BW2052" s="250">
        <v>38806</v>
      </c>
      <c r="BX2052" s="250"/>
      <c r="BY2052" s="37" t="s">
        <v>451</v>
      </c>
      <c r="BZ2052" s="55">
        <v>1.8</v>
      </c>
      <c r="CA2052" s="54" t="s">
        <v>1396</v>
      </c>
      <c r="CB2052" s="53"/>
      <c r="CC2052" s="53"/>
      <c r="CD2052" s="112" t="s">
        <v>1397</v>
      </c>
      <c r="CE2052" s="53" t="s">
        <v>1675</v>
      </c>
      <c r="CF2052" s="53" t="s">
        <v>573</v>
      </c>
      <c r="CG2052" s="250">
        <v>38806</v>
      </c>
      <c r="CH2052" s="56"/>
      <c r="CI2052" s="53"/>
      <c r="CJ2052" s="53"/>
      <c r="CK2052" s="53"/>
      <c r="CL2052" s="55">
        <v>190</v>
      </c>
      <c r="CM2052" s="53" t="s">
        <v>1396</v>
      </c>
      <c r="CN2052" s="53"/>
      <c r="CO2052" s="53"/>
      <c r="CP2052" s="53" t="s">
        <v>1397</v>
      </c>
      <c r="CQ2052" s="53" t="s">
        <v>1676</v>
      </c>
      <c r="CR2052" s="53" t="s">
        <v>1625</v>
      </c>
      <c r="CS2052" s="252">
        <v>38988</v>
      </c>
      <c r="CT2052" s="61"/>
      <c r="CU2052" s="53">
        <v>23</v>
      </c>
      <c r="CV2052" s="39" t="s">
        <v>1390</v>
      </c>
      <c r="CW2052" s="53"/>
      <c r="CX2052" s="53"/>
      <c r="CY2052" s="53"/>
      <c r="CZ2052" s="53">
        <v>24</v>
      </c>
      <c r="DA2052" s="53" t="s">
        <v>2046</v>
      </c>
      <c r="DB2052" s="53"/>
      <c r="DC2052" s="53">
        <v>0.5</v>
      </c>
      <c r="DD2052" s="53" t="s">
        <v>1397</v>
      </c>
      <c r="DE2052" s="53" t="s">
        <v>1626</v>
      </c>
      <c r="DF2052" s="53" t="s">
        <v>1585</v>
      </c>
      <c r="DG2052" s="252">
        <v>38687</v>
      </c>
      <c r="DH2052" s="61"/>
      <c r="DI2052" s="53">
        <v>32</v>
      </c>
      <c r="DJ2052" s="53" t="s">
        <v>1390</v>
      </c>
      <c r="DK2052" s="53"/>
      <c r="DL2052" s="53"/>
      <c r="DM2052" s="53"/>
      <c r="DN2052" s="53">
        <v>49</v>
      </c>
      <c r="DO2052" s="53" t="s">
        <v>1396</v>
      </c>
      <c r="DP2052" s="53"/>
      <c r="DQ2052" s="53"/>
      <c r="DR2052" s="112" t="s">
        <v>1397</v>
      </c>
      <c r="DS2052" s="53" t="s">
        <v>1586</v>
      </c>
      <c r="DT2052" s="53"/>
      <c r="DU2052" s="53"/>
      <c r="DV2052" s="53"/>
      <c r="DW2052" s="53"/>
      <c r="DX2052" s="53"/>
      <c r="DY2052" s="53"/>
      <c r="DZ2052" s="53"/>
      <c r="EA2052" s="53"/>
      <c r="EB2052" s="53"/>
    </row>
    <row r="2053" spans="1:132" s="39" customFormat="1" hidden="1" x14ac:dyDescent="0.2">
      <c r="A2053" s="44" t="str">
        <f t="shared" si="892"/>
        <v>West Side Corporation</v>
      </c>
      <c r="B2053" s="44" t="str">
        <f t="shared" si="891"/>
        <v>Tetrachloroethylene</v>
      </c>
      <c r="C2053" s="38" t="s">
        <v>2587</v>
      </c>
      <c r="D2053" s="38" t="str">
        <f t="shared" si="852"/>
        <v/>
      </c>
      <c r="E2053" s="38" t="s">
        <v>373</v>
      </c>
      <c r="F2053" s="155" t="str">
        <f t="shared" si="894"/>
        <v>241026-H-078</v>
      </c>
      <c r="G2053" s="44" t="str">
        <f t="shared" si="893"/>
        <v>Residential</v>
      </c>
      <c r="H2053" s="44" t="str">
        <f t="shared" si="869"/>
        <v>Basement</v>
      </c>
      <c r="I2053" s="38" t="str">
        <f t="shared" si="847"/>
        <v>n</v>
      </c>
      <c r="J2053" s="38" t="str">
        <f t="shared" si="848"/>
        <v>n</v>
      </c>
      <c r="K2053" s="38" t="str">
        <f t="shared" si="868"/>
        <v>n</v>
      </c>
      <c r="L2053" s="44" t="s">
        <v>1451</v>
      </c>
      <c r="M2053" s="38" t="str">
        <f t="shared" si="886"/>
        <v>Y</v>
      </c>
      <c r="N2053" s="38" t="str">
        <f t="shared" si="887"/>
        <v>n</v>
      </c>
      <c r="O2053" s="38" t="str">
        <f t="shared" si="895"/>
        <v>Y</v>
      </c>
      <c r="P2053" s="44"/>
      <c r="Q2053" s="38" t="str">
        <f t="shared" si="880"/>
        <v>Y</v>
      </c>
      <c r="R2053" s="38" t="str">
        <f t="shared" si="881"/>
        <v>n</v>
      </c>
      <c r="S2053" s="38" t="str">
        <f t="shared" si="882"/>
        <v>Y</v>
      </c>
      <c r="T2053" s="44"/>
      <c r="U2053" s="44"/>
      <c r="V2053" s="44"/>
      <c r="W2053" s="44"/>
      <c r="X2053" s="44"/>
      <c r="Y2053" s="38" t="str">
        <f t="shared" si="870"/>
        <v>Y</v>
      </c>
      <c r="Z2053" s="38" t="str">
        <f t="shared" si="871"/>
        <v>n</v>
      </c>
      <c r="AA2053" s="38" t="str">
        <f t="shared" si="885"/>
        <v>Y</v>
      </c>
      <c r="AC2053" s="59">
        <v>2.4</v>
      </c>
      <c r="AD2053" s="204">
        <v>0.625</v>
      </c>
      <c r="AE2053" s="38">
        <v>1</v>
      </c>
      <c r="AF2053" s="38">
        <v>0</v>
      </c>
      <c r="AG2053" s="125">
        <f t="shared" si="849"/>
        <v>0.5</v>
      </c>
      <c r="AH2053" s="39">
        <v>11</v>
      </c>
      <c r="AI2053" s="123">
        <f t="shared" si="850"/>
        <v>177.91919034769637</v>
      </c>
      <c r="AJ2053" s="40">
        <f t="shared" si="889"/>
        <v>2.4</v>
      </c>
      <c r="AK2053" s="47">
        <f t="shared" si="883"/>
        <v>4.3</v>
      </c>
      <c r="AL2053" s="40"/>
      <c r="AM2053" s="40">
        <f t="shared" si="873"/>
        <v>1.5</v>
      </c>
      <c r="AN2053" s="39">
        <f t="shared" si="872"/>
        <v>3.8</v>
      </c>
      <c r="AO2053" s="204">
        <f t="shared" si="851"/>
        <v>8.4307937613061507E-3</v>
      </c>
      <c r="AP2053" s="204">
        <f t="shared" si="890"/>
        <v>0.625</v>
      </c>
      <c r="AQ2053" s="204">
        <f t="shared" si="884"/>
        <v>0.34883720930232559</v>
      </c>
      <c r="AR2053" s="45"/>
      <c r="AS2053" s="115">
        <f t="shared" si="878"/>
        <v>1</v>
      </c>
      <c r="AT2053" s="115">
        <f t="shared" si="879"/>
        <v>0</v>
      </c>
      <c r="AU2053" s="115">
        <f t="shared" si="874"/>
        <v>1</v>
      </c>
      <c r="AV2053" s="115">
        <f t="shared" si="875"/>
        <v>0</v>
      </c>
      <c r="AW2053" s="39">
        <f t="shared" si="876"/>
        <v>1</v>
      </c>
      <c r="AX2053" s="39">
        <f t="shared" si="877"/>
        <v>0</v>
      </c>
      <c r="AY2053" s="115"/>
      <c r="AZ2053" s="115"/>
      <c r="BA2053" s="51" t="s">
        <v>2528</v>
      </c>
      <c r="BB2053" s="52" t="s">
        <v>2529</v>
      </c>
      <c r="BC2053" s="53"/>
      <c r="BD2053" s="53"/>
      <c r="BE2053" s="37" t="s">
        <v>2349</v>
      </c>
      <c r="BF2053" s="53"/>
      <c r="BG2053" s="53" t="s">
        <v>1680</v>
      </c>
      <c r="BH2053" s="205" t="s">
        <v>1680</v>
      </c>
      <c r="BI2053" s="52" t="s">
        <v>2531</v>
      </c>
      <c r="BJ2053" s="54" t="s">
        <v>533</v>
      </c>
      <c r="BK2053" s="54" t="s">
        <v>573</v>
      </c>
      <c r="BL2053" s="53"/>
      <c r="BM2053" s="53"/>
      <c r="BN2053" s="53"/>
      <c r="BO2053" s="53"/>
      <c r="BP2053" s="53"/>
      <c r="BQ2053" s="53"/>
      <c r="BR2053" s="53"/>
      <c r="BS2053" s="60" t="s">
        <v>2057</v>
      </c>
      <c r="BT2053" s="52" t="s">
        <v>573</v>
      </c>
      <c r="BU2053" s="52"/>
      <c r="BV2053" s="52"/>
      <c r="BW2053" s="250">
        <v>38814</v>
      </c>
      <c r="BX2053" s="250"/>
      <c r="BY2053" s="37" t="s">
        <v>451</v>
      </c>
      <c r="BZ2053" s="55">
        <v>1.5</v>
      </c>
      <c r="CA2053" s="54" t="s">
        <v>1396</v>
      </c>
      <c r="CB2053" s="53"/>
      <c r="CC2053" s="53"/>
      <c r="CD2053" s="112" t="s">
        <v>1397</v>
      </c>
      <c r="CE2053" s="53" t="s">
        <v>82</v>
      </c>
      <c r="CF2053" s="53" t="s">
        <v>573</v>
      </c>
      <c r="CG2053" s="250">
        <v>38814</v>
      </c>
      <c r="CH2053" s="56"/>
      <c r="CI2053" s="53"/>
      <c r="CJ2053" s="53"/>
      <c r="CK2053" s="53"/>
      <c r="CL2053" s="55">
        <v>2.4</v>
      </c>
      <c r="CM2053" s="53" t="s">
        <v>1396</v>
      </c>
      <c r="CN2053" s="53"/>
      <c r="CO2053" s="53"/>
      <c r="CP2053" s="53" t="s">
        <v>1397</v>
      </c>
      <c r="CQ2053" s="53" t="s">
        <v>83</v>
      </c>
      <c r="CR2053" s="53" t="s">
        <v>1861</v>
      </c>
      <c r="CS2053" s="252">
        <v>38993</v>
      </c>
      <c r="CT2053" s="61"/>
      <c r="CU2053" s="53">
        <v>81</v>
      </c>
      <c r="CV2053" s="39" t="s">
        <v>1390</v>
      </c>
      <c r="CW2053" s="53"/>
      <c r="CX2053" s="53"/>
      <c r="CY2053" s="53"/>
      <c r="CZ2053" s="53">
        <f>DC2053</f>
        <v>0.5</v>
      </c>
      <c r="DA2053" s="53" t="s">
        <v>2046</v>
      </c>
      <c r="DB2053" s="53"/>
      <c r="DC2053" s="55">
        <v>0.5</v>
      </c>
      <c r="DD2053" s="53" t="s">
        <v>767</v>
      </c>
      <c r="DE2053" s="53" t="s">
        <v>1862</v>
      </c>
      <c r="DF2053" s="53" t="s">
        <v>1593</v>
      </c>
      <c r="DG2053" s="252">
        <v>38687</v>
      </c>
      <c r="DH2053" s="61"/>
      <c r="DI2053" s="53">
        <v>41</v>
      </c>
      <c r="DJ2053" s="53" t="s">
        <v>1390</v>
      </c>
      <c r="DK2053" s="53"/>
      <c r="DL2053" s="53"/>
      <c r="DM2053" s="53"/>
      <c r="DN2053" s="53">
        <v>4.3</v>
      </c>
      <c r="DO2053" s="53" t="s">
        <v>1396</v>
      </c>
      <c r="DP2053" s="53"/>
      <c r="DQ2053" s="53"/>
      <c r="DR2053" s="112" t="s">
        <v>1397</v>
      </c>
      <c r="DS2053" s="53" t="s">
        <v>1594</v>
      </c>
      <c r="DT2053" s="53"/>
      <c r="DU2053" s="53"/>
      <c r="DV2053" s="53"/>
      <c r="DW2053" s="53"/>
      <c r="DX2053" s="53"/>
      <c r="DY2053" s="53"/>
      <c r="DZ2053" s="53"/>
      <c r="EA2053" s="53"/>
      <c r="EB2053" s="53"/>
    </row>
    <row r="2054" spans="1:132" s="372" customFormat="1" x14ac:dyDescent="0.2">
      <c r="A2054" s="384" t="str">
        <f t="shared" si="892"/>
        <v>West Side Corporation</v>
      </c>
      <c r="B2054" s="384" t="str">
        <f t="shared" si="891"/>
        <v>Tetrachloroethylene</v>
      </c>
      <c r="C2054" s="385" t="s">
        <v>2587</v>
      </c>
      <c r="D2054" s="385" t="str">
        <f t="shared" si="852"/>
        <v/>
      </c>
      <c r="E2054" s="384" t="s">
        <v>373</v>
      </c>
      <c r="F2054" s="386" t="str">
        <f t="shared" si="894"/>
        <v>241026-H-079</v>
      </c>
      <c r="G2054" s="384" t="str">
        <f t="shared" si="893"/>
        <v>Residential</v>
      </c>
      <c r="H2054" s="384" t="str">
        <f t="shared" si="869"/>
        <v>Basement</v>
      </c>
      <c r="I2054" s="385" t="str">
        <f t="shared" si="847"/>
        <v>Y</v>
      </c>
      <c r="J2054" s="385" t="str">
        <f t="shared" si="848"/>
        <v>Y</v>
      </c>
      <c r="K2054" s="385" t="str">
        <f t="shared" si="868"/>
        <v>Y</v>
      </c>
      <c r="L2054" s="384"/>
      <c r="M2054" s="385" t="str">
        <f t="shared" si="886"/>
        <v>Y</v>
      </c>
      <c r="N2054" s="385" t="str">
        <f t="shared" si="887"/>
        <v>Y</v>
      </c>
      <c r="O2054" s="385" t="str">
        <f t="shared" si="895"/>
        <v>Y</v>
      </c>
      <c r="P2054" s="384"/>
      <c r="Q2054" s="385" t="str">
        <f t="shared" si="880"/>
        <v>Y</v>
      </c>
      <c r="R2054" s="385" t="str">
        <f t="shared" si="881"/>
        <v>n</v>
      </c>
      <c r="S2054" s="385" t="s">
        <v>541</v>
      </c>
      <c r="T2054" s="384" t="s">
        <v>2372</v>
      </c>
      <c r="U2054" s="384"/>
      <c r="V2054" s="384"/>
      <c r="W2054" s="384"/>
      <c r="X2054" s="384"/>
      <c r="Y2054" s="385" t="str">
        <f t="shared" si="870"/>
        <v>Y</v>
      </c>
      <c r="Z2054" s="385" t="str">
        <f t="shared" si="871"/>
        <v>Y</v>
      </c>
      <c r="AA2054" s="385" t="str">
        <f t="shared" si="885"/>
        <v>Y</v>
      </c>
      <c r="AC2054" s="389">
        <v>340</v>
      </c>
      <c r="AD2054" s="390">
        <v>0.35294117647058826</v>
      </c>
      <c r="AE2054" s="385">
        <v>1</v>
      </c>
      <c r="AF2054" s="385">
        <v>0</v>
      </c>
      <c r="AG2054" s="391">
        <f t="shared" si="849"/>
        <v>230</v>
      </c>
      <c r="AH2054" s="372">
        <v>11</v>
      </c>
      <c r="AI2054" s="392">
        <f t="shared" si="850"/>
        <v>81842.827559940328</v>
      </c>
      <c r="AJ2054" s="394">
        <f t="shared" si="889"/>
        <v>340</v>
      </c>
      <c r="AK2054" s="404">
        <f t="shared" si="883"/>
        <v>8.8000000000000007</v>
      </c>
      <c r="AL2054" s="394"/>
      <c r="AM2054" s="394">
        <f t="shared" si="873"/>
        <v>120</v>
      </c>
      <c r="AN2054" s="372">
        <f t="shared" si="872"/>
        <v>3.8</v>
      </c>
      <c r="AO2054" s="390">
        <f t="shared" si="851"/>
        <v>1.466225001966287E-3</v>
      </c>
      <c r="AP2054" s="390">
        <f t="shared" si="890"/>
        <v>0.35294117647058826</v>
      </c>
      <c r="AQ2054" s="390">
        <f t="shared" si="884"/>
        <v>13.636363636363635</v>
      </c>
      <c r="AR2054" s="439"/>
      <c r="AS2054" s="396">
        <f t="shared" si="878"/>
        <v>1</v>
      </c>
      <c r="AT2054" s="396">
        <f t="shared" si="879"/>
        <v>0</v>
      </c>
      <c r="AU2054" s="396">
        <f t="shared" si="874"/>
        <v>1</v>
      </c>
      <c r="AV2054" s="396">
        <f t="shared" si="875"/>
        <v>0</v>
      </c>
      <c r="AW2054" s="372">
        <f t="shared" si="876"/>
        <v>1</v>
      </c>
      <c r="AX2054" s="372">
        <f t="shared" si="877"/>
        <v>0</v>
      </c>
      <c r="AY2054" s="396"/>
      <c r="AZ2054" s="396"/>
      <c r="BA2054" s="500" t="s">
        <v>2528</v>
      </c>
      <c r="BB2054" s="501" t="s">
        <v>2529</v>
      </c>
      <c r="BC2054" s="502"/>
      <c r="BD2054" s="502"/>
      <c r="BE2054" s="303" t="s">
        <v>2349</v>
      </c>
      <c r="BF2054" s="502"/>
      <c r="BG2054" s="502" t="s">
        <v>84</v>
      </c>
      <c r="BH2054" s="503" t="s">
        <v>84</v>
      </c>
      <c r="BI2054" s="501" t="s">
        <v>2531</v>
      </c>
      <c r="BJ2054" s="504" t="s">
        <v>533</v>
      </c>
      <c r="BK2054" s="504" t="s">
        <v>573</v>
      </c>
      <c r="BL2054" s="502"/>
      <c r="BM2054" s="502"/>
      <c r="BN2054" s="502"/>
      <c r="BO2054" s="502"/>
      <c r="BP2054" s="502"/>
      <c r="BQ2054" s="502"/>
      <c r="BR2054" s="502"/>
      <c r="BS2054" s="518" t="s">
        <v>2057</v>
      </c>
      <c r="BT2054" s="501" t="s">
        <v>573</v>
      </c>
      <c r="BU2054" s="501"/>
      <c r="BV2054" s="501"/>
      <c r="BW2054" s="509">
        <v>38814</v>
      </c>
      <c r="BX2054" s="509"/>
      <c r="BY2054" s="303" t="s">
        <v>451</v>
      </c>
      <c r="BZ2054" s="511">
        <v>120</v>
      </c>
      <c r="CA2054" s="504" t="s">
        <v>1396</v>
      </c>
      <c r="CB2054" s="502"/>
      <c r="CC2054" s="502"/>
      <c r="CD2054" s="508" t="s">
        <v>1397</v>
      </c>
      <c r="CE2054" s="502" t="s">
        <v>85</v>
      </c>
      <c r="CF2054" s="502" t="s">
        <v>573</v>
      </c>
      <c r="CG2054" s="509">
        <v>38814</v>
      </c>
      <c r="CH2054" s="510"/>
      <c r="CI2054" s="502"/>
      <c r="CJ2054" s="502"/>
      <c r="CK2054" s="502"/>
      <c r="CL2054" s="511">
        <v>340</v>
      </c>
      <c r="CM2054" s="502" t="s">
        <v>1396</v>
      </c>
      <c r="CN2054" s="502"/>
      <c r="CO2054" s="502"/>
      <c r="CP2054" s="502" t="s">
        <v>1397</v>
      </c>
      <c r="CQ2054" s="502" t="s">
        <v>86</v>
      </c>
      <c r="CR2054" s="502" t="s">
        <v>2539</v>
      </c>
      <c r="CS2054" s="512">
        <v>38987</v>
      </c>
      <c r="CT2054" s="519"/>
      <c r="CU2054" s="502">
        <v>13</v>
      </c>
      <c r="CV2054" s="372" t="s">
        <v>1390</v>
      </c>
      <c r="CW2054" s="502"/>
      <c r="CX2054" s="502"/>
      <c r="CY2054" s="502"/>
      <c r="CZ2054" s="502">
        <v>230</v>
      </c>
      <c r="DA2054" s="502" t="s">
        <v>2046</v>
      </c>
      <c r="DB2054" s="502"/>
      <c r="DC2054" s="502">
        <v>0.5</v>
      </c>
      <c r="DD2054" s="502" t="s">
        <v>1397</v>
      </c>
      <c r="DE2054" s="502" t="s">
        <v>2540</v>
      </c>
      <c r="DF2054" s="502" t="s">
        <v>1565</v>
      </c>
      <c r="DG2054" s="512">
        <v>38657</v>
      </c>
      <c r="DH2054" s="519"/>
      <c r="DI2054" s="502">
        <v>34</v>
      </c>
      <c r="DJ2054" s="502" t="s">
        <v>1390</v>
      </c>
      <c r="DK2054" s="502"/>
      <c r="DL2054" s="502"/>
      <c r="DM2054" s="502"/>
      <c r="DN2054" s="502">
        <v>8.8000000000000007</v>
      </c>
      <c r="DO2054" s="502" t="s">
        <v>1396</v>
      </c>
      <c r="DP2054" s="502"/>
      <c r="DQ2054" s="502">
        <v>7.9</v>
      </c>
      <c r="DR2054" s="508" t="s">
        <v>1397</v>
      </c>
      <c r="DS2054" s="502" t="s">
        <v>1566</v>
      </c>
      <c r="DT2054" s="502"/>
      <c r="DU2054" s="502"/>
      <c r="DV2054" s="502"/>
      <c r="DW2054" s="502"/>
      <c r="DX2054" s="502"/>
      <c r="DY2054" s="502"/>
      <c r="DZ2054" s="502"/>
      <c r="EA2054" s="502"/>
      <c r="EB2054" s="502"/>
    </row>
    <row r="2055" spans="1:132" s="372" customFormat="1" x14ac:dyDescent="0.2">
      <c r="A2055" s="384" t="str">
        <f t="shared" si="892"/>
        <v>West Side Corporation</v>
      </c>
      <c r="B2055" s="384" t="str">
        <f t="shared" si="891"/>
        <v>Tetrachloroethylene</v>
      </c>
      <c r="C2055" s="385" t="s">
        <v>2587</v>
      </c>
      <c r="D2055" s="385" t="str">
        <f t="shared" si="852"/>
        <v/>
      </c>
      <c r="E2055" s="384" t="s">
        <v>373</v>
      </c>
      <c r="F2055" s="517" t="str">
        <f t="shared" si="894"/>
        <v>241026-H-080</v>
      </c>
      <c r="G2055" s="384" t="str">
        <f t="shared" si="893"/>
        <v>Residential</v>
      </c>
      <c r="H2055" s="384" t="str">
        <f t="shared" si="869"/>
        <v>Basement</v>
      </c>
      <c r="I2055" s="385" t="str">
        <f t="shared" si="847"/>
        <v>Y</v>
      </c>
      <c r="J2055" s="385" t="str">
        <f t="shared" si="848"/>
        <v>Y</v>
      </c>
      <c r="K2055" s="385" t="str">
        <f t="shared" si="868"/>
        <v>Y</v>
      </c>
      <c r="L2055" s="384"/>
      <c r="M2055" s="385" t="str">
        <f t="shared" si="886"/>
        <v>Y</v>
      </c>
      <c r="N2055" s="385" t="str">
        <f t="shared" si="887"/>
        <v>Y</v>
      </c>
      <c r="O2055" s="385" t="str">
        <f t="shared" si="895"/>
        <v>Y</v>
      </c>
      <c r="P2055" s="384"/>
      <c r="Q2055" s="384"/>
      <c r="R2055" s="384"/>
      <c r="S2055" s="384"/>
      <c r="T2055" s="384"/>
      <c r="U2055" s="384"/>
      <c r="V2055" s="384"/>
      <c r="W2055" s="384"/>
      <c r="X2055" s="384"/>
      <c r="Y2055" s="385" t="str">
        <f t="shared" si="870"/>
        <v>Y</v>
      </c>
      <c r="Z2055" s="385" t="str">
        <f t="shared" si="871"/>
        <v>Y</v>
      </c>
      <c r="AA2055" s="385" t="str">
        <f t="shared" si="885"/>
        <v>Y</v>
      </c>
      <c r="AC2055" s="389">
        <v>170000</v>
      </c>
      <c r="AD2055" s="390">
        <v>5.8823529411764701E-4</v>
      </c>
      <c r="AE2055" s="385">
        <v>1</v>
      </c>
      <c r="AF2055" s="385">
        <v>0</v>
      </c>
      <c r="AG2055" s="391">
        <f t="shared" si="849"/>
        <v>6.6</v>
      </c>
      <c r="AH2055" s="372">
        <v>11</v>
      </c>
      <c r="AI2055" s="392">
        <f t="shared" si="850"/>
        <v>2348.5333125895918</v>
      </c>
      <c r="AJ2055" s="394">
        <f t="shared" si="889"/>
        <v>170000</v>
      </c>
      <c r="AK2055" s="394"/>
      <c r="AL2055" s="394"/>
      <c r="AM2055" s="394">
        <f t="shared" si="873"/>
        <v>100</v>
      </c>
      <c r="AN2055" s="372">
        <f t="shared" si="872"/>
        <v>3.8</v>
      </c>
      <c r="AO2055" s="390">
        <f t="shared" si="851"/>
        <v>4.2579766471243188E-2</v>
      </c>
      <c r="AP2055" s="390">
        <f t="shared" si="890"/>
        <v>5.8823529411764701E-4</v>
      </c>
      <c r="AQ2055" s="439"/>
      <c r="AR2055" s="439"/>
      <c r="AS2055" s="396">
        <f t="shared" si="878"/>
        <v>1</v>
      </c>
      <c r="AT2055" s="396">
        <f t="shared" si="879"/>
        <v>0</v>
      </c>
      <c r="AU2055" s="396">
        <f t="shared" si="874"/>
        <v>1</v>
      </c>
      <c r="AV2055" s="396">
        <f t="shared" si="875"/>
        <v>0</v>
      </c>
      <c r="AY2055" s="396"/>
      <c r="AZ2055" s="396"/>
      <c r="BA2055" s="500" t="s">
        <v>2528</v>
      </c>
      <c r="BB2055" s="501" t="s">
        <v>2529</v>
      </c>
      <c r="BC2055" s="502"/>
      <c r="BD2055" s="502"/>
      <c r="BE2055" s="303" t="s">
        <v>2349</v>
      </c>
      <c r="BF2055" s="502"/>
      <c r="BG2055" s="502" t="s">
        <v>87</v>
      </c>
      <c r="BH2055" s="503" t="s">
        <v>87</v>
      </c>
      <c r="BI2055" s="501" t="s">
        <v>2531</v>
      </c>
      <c r="BJ2055" s="504" t="s">
        <v>533</v>
      </c>
      <c r="BK2055" s="504" t="s">
        <v>573</v>
      </c>
      <c r="BL2055" s="502"/>
      <c r="BM2055" s="502"/>
      <c r="BN2055" s="502"/>
      <c r="BO2055" s="502"/>
      <c r="BP2055" s="502"/>
      <c r="BQ2055" s="502"/>
      <c r="BR2055" s="502"/>
      <c r="BS2055" s="518" t="s">
        <v>2057</v>
      </c>
      <c r="BT2055" s="501" t="s">
        <v>573</v>
      </c>
      <c r="BU2055" s="501"/>
      <c r="BV2055" s="501"/>
      <c r="BW2055" s="509">
        <v>38814</v>
      </c>
      <c r="BX2055" s="509"/>
      <c r="BY2055" s="303" t="s">
        <v>451</v>
      </c>
      <c r="BZ2055" s="511">
        <v>100</v>
      </c>
      <c r="CA2055" s="504" t="s">
        <v>1396</v>
      </c>
      <c r="CB2055" s="502"/>
      <c r="CC2055" s="502"/>
      <c r="CD2055" s="508" t="s">
        <v>1397</v>
      </c>
      <c r="CE2055" s="502" t="s">
        <v>88</v>
      </c>
      <c r="CF2055" s="502" t="s">
        <v>573</v>
      </c>
      <c r="CG2055" s="509">
        <v>38814</v>
      </c>
      <c r="CH2055" s="510"/>
      <c r="CI2055" s="502"/>
      <c r="CJ2055" s="502"/>
      <c r="CK2055" s="502"/>
      <c r="CL2055" s="511">
        <v>170000</v>
      </c>
      <c r="CM2055" s="502" t="s">
        <v>1396</v>
      </c>
      <c r="CN2055" s="502"/>
      <c r="CO2055" s="502"/>
      <c r="CP2055" s="502" t="s">
        <v>1397</v>
      </c>
      <c r="CQ2055" s="502" t="s">
        <v>89</v>
      </c>
      <c r="CR2055" s="502" t="s">
        <v>1269</v>
      </c>
      <c r="CS2055" s="512">
        <v>38987</v>
      </c>
      <c r="CT2055" s="519"/>
      <c r="CU2055" s="502">
        <v>28</v>
      </c>
      <c r="CV2055" s="372" t="s">
        <v>1390</v>
      </c>
      <c r="CW2055" s="502"/>
      <c r="CX2055" s="502"/>
      <c r="CY2055" s="502"/>
      <c r="CZ2055" s="502">
        <v>6.6</v>
      </c>
      <c r="DA2055" s="502" t="s">
        <v>2046</v>
      </c>
      <c r="DB2055" s="502"/>
      <c r="DC2055" s="502">
        <v>0.5</v>
      </c>
      <c r="DD2055" s="502" t="s">
        <v>1397</v>
      </c>
      <c r="DE2055" s="502" t="s">
        <v>1270</v>
      </c>
      <c r="DF2055" s="502"/>
      <c r="DG2055" s="502"/>
      <c r="DH2055" s="502"/>
      <c r="DI2055" s="502"/>
      <c r="DJ2055" s="502"/>
      <c r="DK2055" s="502"/>
      <c r="DL2055" s="502"/>
      <c r="DM2055" s="502"/>
      <c r="DN2055" s="502"/>
      <c r="DO2055" s="502"/>
      <c r="DP2055" s="502"/>
      <c r="DQ2055" s="502"/>
      <c r="DR2055" s="508"/>
      <c r="DS2055" s="502"/>
      <c r="DT2055" s="502"/>
      <c r="DU2055" s="502"/>
      <c r="DV2055" s="502"/>
      <c r="DW2055" s="502"/>
      <c r="DX2055" s="502"/>
      <c r="DY2055" s="502"/>
      <c r="DZ2055" s="502"/>
      <c r="EA2055" s="502"/>
      <c r="EB2055" s="502"/>
    </row>
    <row r="2056" spans="1:132" s="39" customFormat="1" hidden="1" x14ac:dyDescent="0.2">
      <c r="A2056" s="44" t="str">
        <f t="shared" si="892"/>
        <v>Wz CA Bay</v>
      </c>
      <c r="B2056" s="44" t="str">
        <f t="shared" si="891"/>
        <v>Trichloroethylene</v>
      </c>
      <c r="C2056" s="38" t="s">
        <v>2587</v>
      </c>
      <c r="D2056" s="38" t="str">
        <f t="shared" si="852"/>
        <v>C</v>
      </c>
      <c r="E2056" s="44" t="s">
        <v>371</v>
      </c>
      <c r="F2056" s="155" t="str">
        <f t="shared" si="894"/>
        <v>Commercial Building</v>
      </c>
      <c r="G2056" s="44" t="str">
        <f t="shared" si="893"/>
        <v>commercial</v>
      </c>
      <c r="H2056" s="44" t="str">
        <f t="shared" si="869"/>
        <v>Slab on grade</v>
      </c>
      <c r="I2056" s="38" t="str">
        <f t="shared" si="847"/>
        <v>Y</v>
      </c>
      <c r="J2056" s="38" t="str">
        <f t="shared" si="848"/>
        <v>Y</v>
      </c>
      <c r="K2056" s="38" t="str">
        <f t="shared" si="868"/>
        <v>Y</v>
      </c>
      <c r="L2056" s="44"/>
      <c r="M2056" s="38" t="str">
        <f t="shared" si="886"/>
        <v/>
      </c>
      <c r="N2056" s="38" t="str">
        <f t="shared" si="887"/>
        <v/>
      </c>
      <c r="O2056" s="38" t="str">
        <f>IF(AJ2056="","",IF(OR(M2056="N",N2056="N"),"n","Y"))</f>
        <v/>
      </c>
      <c r="P2056" s="38"/>
      <c r="Q2056" s="38"/>
      <c r="R2056" s="38"/>
      <c r="S2056" s="38"/>
      <c r="T2056" s="38"/>
      <c r="U2056" s="38"/>
      <c r="V2056" s="38"/>
      <c r="W2056" s="38"/>
      <c r="X2056" s="38"/>
      <c r="Y2056" s="38" t="str">
        <f t="shared" si="870"/>
        <v>Y</v>
      </c>
      <c r="Z2056" s="38" t="str">
        <f t="shared" si="871"/>
        <v>Y</v>
      </c>
      <c r="AA2056" s="38" t="str">
        <f t="shared" si="885"/>
        <v>Y</v>
      </c>
      <c r="AC2056" s="59"/>
      <c r="AD2056" s="204"/>
      <c r="AE2056" s="38"/>
      <c r="AF2056" s="38"/>
      <c r="AG2056" s="125">
        <f t="shared" si="849"/>
        <v>100</v>
      </c>
      <c r="AH2056" s="39">
        <v>17</v>
      </c>
      <c r="AI2056" s="123">
        <f t="shared" si="850"/>
        <v>29096.370649580062</v>
      </c>
      <c r="AM2056" s="40">
        <f t="shared" si="873"/>
        <v>0.6</v>
      </c>
      <c r="AN2056" s="39">
        <f t="shared" si="872"/>
        <v>0.5</v>
      </c>
      <c r="AO2056" s="204">
        <f t="shared" si="851"/>
        <v>2.0621128567066134E-5</v>
      </c>
      <c r="AP2056" s="204"/>
      <c r="AQ2056" s="59"/>
      <c r="AR2056" s="59"/>
      <c r="AS2056" s="115">
        <f t="shared" si="878"/>
        <v>1</v>
      </c>
      <c r="AT2056" s="115">
        <f t="shared" si="879"/>
        <v>0</v>
      </c>
      <c r="AU2056" s="115"/>
      <c r="AV2056" s="115"/>
      <c r="AY2056" s="115"/>
      <c r="AZ2056" s="115"/>
      <c r="BA2056" s="43">
        <v>72</v>
      </c>
      <c r="BB2056" s="48" t="s">
        <v>2374</v>
      </c>
      <c r="BC2056" s="44" t="s">
        <v>535</v>
      </c>
      <c r="BD2056" s="44" t="s">
        <v>1378</v>
      </c>
      <c r="BE2056" s="37" t="s">
        <v>654</v>
      </c>
      <c r="BF2056" s="44"/>
      <c r="BG2056" s="43">
        <v>893</v>
      </c>
      <c r="BH2056" s="43" t="s">
        <v>1726</v>
      </c>
      <c r="BI2056" s="43" t="s">
        <v>1727</v>
      </c>
      <c r="BJ2056" s="43" t="s">
        <v>2054</v>
      </c>
      <c r="BK2056" s="43" t="s">
        <v>846</v>
      </c>
      <c r="BN2056" s="134">
        <f>14*0.3048</f>
        <v>4.2671999999999999</v>
      </c>
      <c r="BO2056" s="48" t="s">
        <v>1390</v>
      </c>
      <c r="BP2056" s="48" t="s">
        <v>1406</v>
      </c>
      <c r="BR2056" s="43" t="s">
        <v>1728</v>
      </c>
      <c r="BS2056" s="43" t="s">
        <v>1393</v>
      </c>
      <c r="BT2056" s="43" t="s">
        <v>1729</v>
      </c>
      <c r="BU2056" s="43"/>
      <c r="BV2056" s="43"/>
      <c r="BW2056" s="243"/>
      <c r="BX2056" s="243"/>
      <c r="BY2056" s="48" t="s">
        <v>560</v>
      </c>
      <c r="BZ2056" s="43">
        <v>0.6</v>
      </c>
      <c r="CA2056" s="43" t="s">
        <v>1396</v>
      </c>
      <c r="CD2056" s="124" t="s">
        <v>1397</v>
      </c>
      <c r="CE2056" s="43">
        <v>15066</v>
      </c>
      <c r="CR2056" s="43" t="s">
        <v>1730</v>
      </c>
      <c r="CY2056" s="39" t="s">
        <v>2438</v>
      </c>
      <c r="CZ2056" s="43">
        <v>100</v>
      </c>
      <c r="DA2056" s="43" t="s">
        <v>2046</v>
      </c>
      <c r="DD2056" s="43" t="s">
        <v>1397</v>
      </c>
      <c r="DE2056" s="43">
        <v>2892</v>
      </c>
      <c r="DF2056" s="43"/>
      <c r="DG2056" s="43"/>
      <c r="DH2056" s="43"/>
      <c r="DI2056" s="43"/>
      <c r="DJ2056" s="43"/>
      <c r="DK2056" s="43"/>
      <c r="DL2056" s="43"/>
      <c r="DM2056" s="43"/>
      <c r="DN2056" s="43"/>
      <c r="DO2056" s="43"/>
      <c r="DP2056" s="43"/>
      <c r="DQ2056" s="43"/>
      <c r="DR2056" s="124"/>
      <c r="DS2056" s="43"/>
    </row>
    <row r="2057" spans="1:132" s="39" customFormat="1" hidden="1" x14ac:dyDescent="0.2">
      <c r="A2057" s="44" t="str">
        <f t="shared" si="892"/>
        <v>Allepo</v>
      </c>
      <c r="B2057" s="44" t="str">
        <f t="shared" si="891"/>
        <v>Trichloroethylene</v>
      </c>
      <c r="C2057" s="38" t="s">
        <v>2587</v>
      </c>
      <c r="D2057" s="38" t="str">
        <f t="shared" si="852"/>
        <v>L</v>
      </c>
      <c r="E2057" s="44" t="s">
        <v>371</v>
      </c>
      <c r="F2057" s="155" t="str">
        <f t="shared" si="894"/>
        <v>A5</v>
      </c>
      <c r="G2057" s="44" t="str">
        <f t="shared" si="893"/>
        <v>residential</v>
      </c>
      <c r="H2057" s="44" t="str">
        <f t="shared" si="869"/>
        <v>Slab on grade</v>
      </c>
      <c r="I2057" s="38" t="str">
        <f t="shared" ref="I2057:I2070" si="896">IF(DD2057="","",IF(DD2057="y","Y","n"))</f>
        <v>Y</v>
      </c>
      <c r="J2057" s="38" t="str">
        <f t="shared" ref="J2057:J2070" si="897">IF(AG2057="","",IF(AN2057="","Y",IF(AI2057&gt;AN2057*$J$38,"Y","n")))</f>
        <v>Y</v>
      </c>
      <c r="K2057" s="38" t="s">
        <v>1397</v>
      </c>
      <c r="L2057" s="44"/>
      <c r="M2057" s="38" t="str">
        <f t="shared" si="886"/>
        <v/>
      </c>
      <c r="N2057" s="38" t="str">
        <f t="shared" si="887"/>
        <v/>
      </c>
      <c r="O2057" s="38" t="str">
        <f>IF(AJ2057="","",IF(M2057="N","n","Y"))</f>
        <v/>
      </c>
      <c r="P2057" s="44"/>
      <c r="Q2057" s="44"/>
      <c r="R2057" s="44"/>
      <c r="S2057" s="44"/>
      <c r="T2057" s="44"/>
      <c r="U2057" s="44"/>
      <c r="V2057" s="44"/>
      <c r="W2057" s="44"/>
      <c r="X2057" s="44"/>
      <c r="Y2057" s="38" t="str">
        <f t="shared" si="870"/>
        <v>n</v>
      </c>
      <c r="Z2057" s="38" t="str">
        <f t="shared" si="871"/>
        <v>n</v>
      </c>
      <c r="AA2057" s="38" t="s">
        <v>2044</v>
      </c>
      <c r="AB2057" s="128" t="s">
        <v>1451</v>
      </c>
      <c r="AC2057" s="59"/>
      <c r="AD2057" s="204"/>
      <c r="AE2057" s="38"/>
      <c r="AF2057" s="38"/>
      <c r="AG2057" s="125">
        <f t="shared" ref="AG2057:AG2070" si="898">IF(CZ2057="","",IF(DA2057="mg/l",1000*CZ2057,CZ2057))</f>
        <v>66</v>
      </c>
      <c r="AH2057" s="39">
        <v>16.5</v>
      </c>
      <c r="AI2057" s="123">
        <f t="shared" ref="AI2057:AI2070" si="899">IF(AG2057="","",AG2057*1000*(INDEX(Hatm25C,MATCH(B2057,ChemNameChem,0))/(0.000082057*(AH2057+273)))*EXP(-(INDEX(Evap,MATCH(B2057,ChemNameChem,0))*((1-(AH2057+273)/INDEX(Tcrit,MATCH(B2057,ChemNameChem,0)))/(1-INDEX(Tboil,MATCH(B2057,ChemNameChem,0))/INDEX(Tcrit,MATCH(B2057,ChemNameChem,0))))^IF((INDEX(Tboil,MATCH(B2057,ChemNameChem,0))/INDEX(Tcrit,MATCH(B2057,ChemNameChem,0)))&lt;0.57,0.3,IF((INDEX(Tboil,MATCH(B2057,ChemNameChem,0))/INDEX(Tcrit,MATCH(B2057,ChemNameChem,0)))&gt;0.71,0.41,0.74*(INDEX(Tboil,MATCH(B2057,ChemNameChem,0))/INDEX(Tcrit,MATCH(B2057,ChemNameChem,0)))-0.116)))*0.5032*(1/(AH2057+273)-1/298)))</f>
        <v>18748.719120711274</v>
      </c>
      <c r="AM2057" s="40">
        <f t="shared" si="873"/>
        <v>0.17</v>
      </c>
      <c r="AN2057" s="39">
        <f t="shared" si="872"/>
        <v>0.5</v>
      </c>
      <c r="AO2057" s="204">
        <f t="shared" ref="AO2057:AO2070" si="900">IF(AG2057="","",AM2057/AI2057)</f>
        <v>9.0672860852774192E-6</v>
      </c>
      <c r="AP2057" s="204"/>
      <c r="AQ2057" s="59"/>
      <c r="AR2057" s="59"/>
      <c r="AS2057" s="115">
        <f t="shared" si="878"/>
        <v>0</v>
      </c>
      <c r="AT2057" s="115">
        <f t="shared" si="879"/>
        <v>1</v>
      </c>
      <c r="AU2057" s="115"/>
      <c r="AV2057" s="115"/>
      <c r="AY2057" s="115"/>
      <c r="AZ2057" s="115"/>
      <c r="BA2057" s="43">
        <v>66</v>
      </c>
      <c r="BB2057" s="48" t="s">
        <v>1377</v>
      </c>
      <c r="BC2057" s="43" t="s">
        <v>2050</v>
      </c>
      <c r="BE2057" s="37" t="s">
        <v>654</v>
      </c>
      <c r="BF2057" s="39" t="s">
        <v>1406</v>
      </c>
      <c r="BG2057" s="43">
        <v>499</v>
      </c>
      <c r="BH2057" s="43" t="s">
        <v>220</v>
      </c>
      <c r="BI2057" s="43" t="s">
        <v>1387</v>
      </c>
      <c r="BJ2057" s="43" t="s">
        <v>1388</v>
      </c>
      <c r="BK2057" s="43" t="s">
        <v>846</v>
      </c>
      <c r="BL2057" s="181"/>
      <c r="BM2057" s="48" t="s">
        <v>1390</v>
      </c>
      <c r="BN2057" s="182">
        <v>3.66</v>
      </c>
      <c r="BO2057" s="43" t="s">
        <v>1390</v>
      </c>
      <c r="BP2057" s="48" t="s">
        <v>1406</v>
      </c>
      <c r="BR2057" s="43" t="s">
        <v>221</v>
      </c>
      <c r="BS2057" s="43" t="s">
        <v>1393</v>
      </c>
      <c r="BT2057" s="43" t="s">
        <v>222</v>
      </c>
      <c r="BU2057" s="43"/>
      <c r="BV2057" s="43"/>
      <c r="BW2057" s="243"/>
      <c r="BX2057" s="243"/>
      <c r="BY2057" s="48" t="s">
        <v>451</v>
      </c>
      <c r="BZ2057" s="43">
        <v>0.17</v>
      </c>
      <c r="CA2057" s="43" t="s">
        <v>1396</v>
      </c>
      <c r="CC2057" s="43">
        <v>0.17</v>
      </c>
      <c r="CD2057" s="124" t="s">
        <v>767</v>
      </c>
      <c r="CE2057" s="43">
        <v>13636</v>
      </c>
      <c r="CR2057" s="43" t="s">
        <v>2157</v>
      </c>
      <c r="CX2057" s="43"/>
      <c r="CY2057" s="39" t="s">
        <v>451</v>
      </c>
      <c r="CZ2057" s="43">
        <v>66</v>
      </c>
      <c r="DA2057" s="43" t="s">
        <v>2046</v>
      </c>
      <c r="DD2057" s="43" t="s">
        <v>1397</v>
      </c>
      <c r="DE2057" s="43">
        <v>1841</v>
      </c>
      <c r="DF2057" s="43"/>
      <c r="DG2057" s="43"/>
      <c r="DH2057" s="43"/>
      <c r="DI2057" s="43"/>
      <c r="DJ2057" s="43"/>
      <c r="DK2057" s="43"/>
      <c r="DL2057" s="43"/>
      <c r="DM2057" s="43"/>
      <c r="DN2057" s="43"/>
      <c r="DO2057" s="43"/>
      <c r="DP2057" s="43"/>
      <c r="DQ2057" s="43"/>
      <c r="DR2057" s="124"/>
      <c r="DS2057" s="43"/>
    </row>
    <row r="2058" spans="1:132" s="39" customFormat="1" hidden="1" x14ac:dyDescent="0.2">
      <c r="A2058" s="44" t="str">
        <f t="shared" si="892"/>
        <v>Allepo</v>
      </c>
      <c r="B2058" s="44" t="str">
        <f t="shared" si="891"/>
        <v>Trichloroethylene</v>
      </c>
      <c r="C2058" s="38" t="s">
        <v>2587</v>
      </c>
      <c r="D2058" s="38" t="str">
        <f t="shared" si="852"/>
        <v>L</v>
      </c>
      <c r="E2058" s="44" t="s">
        <v>371</v>
      </c>
      <c r="F2058" s="155" t="str">
        <f t="shared" si="894"/>
        <v>A7</v>
      </c>
      <c r="G2058" s="44" t="str">
        <f t="shared" si="893"/>
        <v>residential</v>
      </c>
      <c r="H2058" s="44" t="str">
        <f t="shared" si="869"/>
        <v>Slab on grade</v>
      </c>
      <c r="I2058" s="38" t="str">
        <f t="shared" si="896"/>
        <v>Y</v>
      </c>
      <c r="J2058" s="38" t="str">
        <f t="shared" si="897"/>
        <v>Y</v>
      </c>
      <c r="K2058" s="38" t="s">
        <v>541</v>
      </c>
      <c r="L2058" s="44" t="s">
        <v>1731</v>
      </c>
      <c r="M2058" s="38" t="str">
        <f t="shared" si="886"/>
        <v/>
      </c>
      <c r="N2058" s="38" t="str">
        <f t="shared" si="887"/>
        <v/>
      </c>
      <c r="O2058" s="38" t="str">
        <f t="shared" ref="O2058:O2070" si="901">IF(AJ2058="","",IF(OR(M2058="N",N2058="N"),"n","Y"))</f>
        <v/>
      </c>
      <c r="P2058" s="44"/>
      <c r="Q2058" s="44"/>
      <c r="R2058" s="44"/>
      <c r="S2058" s="44"/>
      <c r="T2058" s="44"/>
      <c r="U2058" s="44"/>
      <c r="V2058" s="44"/>
      <c r="W2058" s="44"/>
      <c r="X2058" s="44"/>
      <c r="Y2058" s="38" t="str">
        <f t="shared" si="870"/>
        <v>n</v>
      </c>
      <c r="Z2058" s="38" t="str">
        <f t="shared" si="871"/>
        <v>n</v>
      </c>
      <c r="AA2058" s="38" t="s">
        <v>2044</v>
      </c>
      <c r="AB2058" s="128" t="s">
        <v>1451</v>
      </c>
      <c r="AC2058" s="59"/>
      <c r="AD2058" s="204"/>
      <c r="AE2058" s="38"/>
      <c r="AF2058" s="38"/>
      <c r="AG2058" s="125">
        <f t="shared" si="898"/>
        <v>41</v>
      </c>
      <c r="AH2058" s="39">
        <v>16.5</v>
      </c>
      <c r="AI2058" s="123">
        <f t="shared" si="899"/>
        <v>11646.931574987308</v>
      </c>
      <c r="AM2058" s="40">
        <f t="shared" si="873"/>
        <v>0.45</v>
      </c>
      <c r="AN2058" s="39">
        <f t="shared" si="872"/>
        <v>0.5</v>
      </c>
      <c r="AO2058" s="204">
        <f t="shared" si="900"/>
        <v>3.8636785757925293E-5</v>
      </c>
      <c r="AP2058" s="204"/>
      <c r="AQ2058" s="59"/>
      <c r="AR2058" s="59"/>
      <c r="AS2058" s="115">
        <f t="shared" si="878"/>
        <v>0</v>
      </c>
      <c r="AT2058" s="115">
        <f t="shared" si="879"/>
        <v>1</v>
      </c>
      <c r="AU2058" s="115"/>
      <c r="AV2058" s="115"/>
      <c r="AY2058" s="115"/>
      <c r="AZ2058" s="115"/>
      <c r="BA2058" s="43">
        <v>66</v>
      </c>
      <c r="BB2058" s="48" t="s">
        <v>1377</v>
      </c>
      <c r="BC2058" s="43" t="s">
        <v>2050</v>
      </c>
      <c r="BE2058" s="37" t="s">
        <v>654</v>
      </c>
      <c r="BF2058" s="39" t="s">
        <v>1406</v>
      </c>
      <c r="BG2058" s="43">
        <v>500</v>
      </c>
      <c r="BH2058" s="43" t="s">
        <v>2163</v>
      </c>
      <c r="BI2058" s="43" t="s">
        <v>1387</v>
      </c>
      <c r="BJ2058" s="43" t="s">
        <v>1388</v>
      </c>
      <c r="BK2058" s="43" t="s">
        <v>846</v>
      </c>
      <c r="BL2058" s="181"/>
      <c r="BM2058" s="48" t="s">
        <v>1390</v>
      </c>
      <c r="BN2058" s="182">
        <v>3.66</v>
      </c>
      <c r="BO2058" s="43" t="s">
        <v>1390</v>
      </c>
      <c r="BP2058" s="48" t="s">
        <v>1406</v>
      </c>
      <c r="BR2058" s="43" t="s">
        <v>221</v>
      </c>
      <c r="BS2058" s="43" t="s">
        <v>1393</v>
      </c>
      <c r="BT2058" s="43" t="s">
        <v>222</v>
      </c>
      <c r="BU2058" s="43"/>
      <c r="BV2058" s="43"/>
      <c r="BW2058" s="243"/>
      <c r="BX2058" s="243"/>
      <c r="BY2058" s="48" t="s">
        <v>451</v>
      </c>
      <c r="BZ2058" s="43">
        <v>0.45</v>
      </c>
      <c r="CA2058" s="43" t="s">
        <v>1396</v>
      </c>
      <c r="CC2058" s="43">
        <v>0.45</v>
      </c>
      <c r="CD2058" s="124" t="s">
        <v>767</v>
      </c>
      <c r="CE2058" s="43">
        <v>13639</v>
      </c>
      <c r="CR2058" s="43" t="s">
        <v>2157</v>
      </c>
      <c r="CX2058" s="48"/>
      <c r="CY2058" s="39" t="s">
        <v>451</v>
      </c>
      <c r="CZ2058" s="43">
        <v>41</v>
      </c>
      <c r="DA2058" s="43" t="s">
        <v>2046</v>
      </c>
      <c r="DD2058" s="43" t="s">
        <v>1397</v>
      </c>
      <c r="DE2058" s="43">
        <v>1842</v>
      </c>
      <c r="DF2058" s="43"/>
      <c r="DG2058" s="43"/>
      <c r="DH2058" s="43"/>
      <c r="DI2058" s="43"/>
      <c r="DJ2058" s="43"/>
      <c r="DK2058" s="43"/>
      <c r="DL2058" s="43"/>
      <c r="DM2058" s="43"/>
      <c r="DN2058" s="43"/>
      <c r="DO2058" s="43"/>
      <c r="DP2058" s="43"/>
      <c r="DQ2058" s="43"/>
      <c r="DR2058" s="124"/>
      <c r="DS2058" s="43"/>
    </row>
    <row r="2059" spans="1:132" s="39" customFormat="1" hidden="1" x14ac:dyDescent="0.2">
      <c r="A2059" s="44" t="str">
        <f t="shared" si="892"/>
        <v>Alliant</v>
      </c>
      <c r="B2059" s="44" t="str">
        <f t="shared" si="891"/>
        <v>1,1-Dichloroethylene</v>
      </c>
      <c r="C2059" s="38" t="s">
        <v>2587</v>
      </c>
      <c r="D2059" s="38" t="str">
        <f t="shared" si="852"/>
        <v>C</v>
      </c>
      <c r="E2059" s="44" t="s">
        <v>371</v>
      </c>
      <c r="F2059" s="155" t="str">
        <f t="shared" si="894"/>
        <v>4675 LD</v>
      </c>
      <c r="G2059" s="44" t="str">
        <f t="shared" si="893"/>
        <v>Residential</v>
      </c>
      <c r="H2059" s="44" t="str">
        <f t="shared" si="869"/>
        <v>Basement</v>
      </c>
      <c r="I2059" s="38" t="str">
        <f t="shared" si="896"/>
        <v>Y</v>
      </c>
      <c r="J2059" s="38" t="str">
        <f t="shared" si="897"/>
        <v>Y</v>
      </c>
      <c r="K2059" s="38" t="s">
        <v>1397</v>
      </c>
      <c r="L2059" s="44"/>
      <c r="M2059" s="38" t="str">
        <f t="shared" si="886"/>
        <v/>
      </c>
      <c r="N2059" s="38" t="str">
        <f t="shared" si="887"/>
        <v/>
      </c>
      <c r="O2059" s="38" t="str">
        <f t="shared" si="901"/>
        <v/>
      </c>
      <c r="P2059" s="127"/>
      <c r="Q2059" s="38" t="str">
        <f>IF(DR2059="","",IF(DR2059="y","Y","n"))</f>
        <v>Y</v>
      </c>
      <c r="R2059" s="38" t="str">
        <f>IF(AK2059="","",IF(AN2059="","Y",IF(AK2059&gt;AN2059*$R$38,"Y","n")))</f>
        <v>n</v>
      </c>
      <c r="S2059" s="38" t="str">
        <f>IF(AK2059="","",IF(Q2059="N","n","Y"))</f>
        <v>Y</v>
      </c>
      <c r="T2059" s="127"/>
      <c r="U2059" s="127"/>
      <c r="V2059" s="127"/>
      <c r="W2059" s="127"/>
      <c r="X2059" s="127"/>
      <c r="Y2059" s="38" t="str">
        <f t="shared" si="870"/>
        <v>n</v>
      </c>
      <c r="Z2059" s="38" t="str">
        <f t="shared" si="871"/>
        <v>n</v>
      </c>
      <c r="AA2059" s="38" t="s">
        <v>2044</v>
      </c>
      <c r="AB2059" s="128" t="s">
        <v>1451</v>
      </c>
      <c r="AC2059" s="59"/>
      <c r="AD2059" s="204"/>
      <c r="AE2059" s="38"/>
      <c r="AF2059" s="38"/>
      <c r="AG2059" s="125">
        <f t="shared" si="898"/>
        <v>6.6</v>
      </c>
      <c r="AH2059" s="39">
        <v>11</v>
      </c>
      <c r="AI2059" s="123">
        <f t="shared" si="899"/>
        <v>4332.8520486854304</v>
      </c>
      <c r="AJ2059" s="40"/>
      <c r="AK2059" s="47">
        <f>IF(DO2059="","",IF(DO2059="mg/m3",1000*DN2059,IF(DO2059="ppbv",DN2059*INDEX(ppbv_ug_m3,MATCH(BS2059,ChemName,0)),DN2059)))</f>
        <v>2.1</v>
      </c>
      <c r="AL2059" s="40"/>
      <c r="AM2059" s="46">
        <f t="shared" si="873"/>
        <v>1.0999999999999999E-2</v>
      </c>
      <c r="AN2059" s="39">
        <f t="shared" si="872"/>
        <v>0.8</v>
      </c>
      <c r="AO2059" s="204">
        <f t="shared" si="900"/>
        <v>2.5387435057556039E-6</v>
      </c>
      <c r="AP2059" s="204"/>
      <c r="AQ2059" s="204">
        <f>IF(AK2059="","",AM2059/AK2059)</f>
        <v>5.2380952380952379E-3</v>
      </c>
      <c r="AR2059" s="59"/>
      <c r="AS2059" s="115">
        <f t="shared" si="878"/>
        <v>0</v>
      </c>
      <c r="AT2059" s="115">
        <f t="shared" si="879"/>
        <v>1</v>
      </c>
      <c r="AU2059" s="115"/>
      <c r="AV2059" s="115"/>
      <c r="AW2059" s="39">
        <f t="shared" si="876"/>
        <v>1</v>
      </c>
      <c r="AX2059" s="39">
        <f t="shared" si="877"/>
        <v>0</v>
      </c>
      <c r="AY2059" s="115"/>
      <c r="AZ2059" s="115"/>
      <c r="BA2059" s="43">
        <v>44</v>
      </c>
      <c r="BB2059" s="43" t="s">
        <v>534</v>
      </c>
      <c r="BC2059" s="43" t="s">
        <v>535</v>
      </c>
      <c r="BD2059" s="43" t="s">
        <v>536</v>
      </c>
      <c r="BE2059" s="37" t="s">
        <v>656</v>
      </c>
      <c r="BF2059" s="48" t="s">
        <v>1406</v>
      </c>
      <c r="BG2059" s="43">
        <v>151</v>
      </c>
      <c r="BH2059" s="43" t="s">
        <v>537</v>
      </c>
      <c r="BI2059" s="43" t="s">
        <v>1387</v>
      </c>
      <c r="BJ2059" s="43" t="s">
        <v>533</v>
      </c>
      <c r="BK2059" s="48" t="s">
        <v>573</v>
      </c>
      <c r="BN2059" s="43">
        <v>3</v>
      </c>
      <c r="BO2059" s="43" t="s">
        <v>1390</v>
      </c>
      <c r="BP2059" s="48" t="s">
        <v>1406</v>
      </c>
      <c r="BS2059" s="43" t="s">
        <v>538</v>
      </c>
      <c r="BT2059" s="43" t="s">
        <v>539</v>
      </c>
      <c r="BU2059" s="43"/>
      <c r="BV2059" s="43"/>
      <c r="BW2059" s="243">
        <v>37104</v>
      </c>
      <c r="BX2059" s="243"/>
      <c r="BY2059" s="48" t="s">
        <v>451</v>
      </c>
      <c r="BZ2059" s="43">
        <v>1.0999999999999999E-2</v>
      </c>
      <c r="CA2059" s="43" t="s">
        <v>1396</v>
      </c>
      <c r="CC2059" s="43">
        <v>1.0999999999999999E-2</v>
      </c>
      <c r="CD2059" s="124" t="s">
        <v>541</v>
      </c>
      <c r="CE2059" s="43">
        <v>3535</v>
      </c>
      <c r="CR2059" s="43" t="s">
        <v>542</v>
      </c>
      <c r="CS2059" s="251">
        <v>37104</v>
      </c>
      <c r="CT2059" s="126"/>
      <c r="CU2059" s="43">
        <v>30.48</v>
      </c>
      <c r="CV2059" s="39" t="s">
        <v>1390</v>
      </c>
      <c r="CW2059" s="43"/>
      <c r="CX2059" s="43"/>
      <c r="CY2059" s="39" t="s">
        <v>451</v>
      </c>
      <c r="CZ2059" s="43">
        <v>6.6</v>
      </c>
      <c r="DA2059" s="43" t="s">
        <v>2046</v>
      </c>
      <c r="DC2059" s="43">
        <v>0.3</v>
      </c>
      <c r="DD2059" s="43" t="s">
        <v>2044</v>
      </c>
      <c r="DE2059" s="43">
        <v>402</v>
      </c>
      <c r="DF2059" s="180" t="s">
        <v>542</v>
      </c>
      <c r="DG2059" s="253">
        <v>37104</v>
      </c>
      <c r="DH2059" s="179"/>
      <c r="DI2059" s="43">
        <v>30.48</v>
      </c>
      <c r="DJ2059" s="48" t="s">
        <v>1390</v>
      </c>
      <c r="DK2059" s="43">
        <v>2.7429999999999999</v>
      </c>
      <c r="DL2059" s="48" t="s">
        <v>1390</v>
      </c>
      <c r="DM2059" s="39" t="s">
        <v>451</v>
      </c>
      <c r="DN2059" s="43">
        <v>2.1</v>
      </c>
      <c r="DO2059" s="48" t="s">
        <v>1396</v>
      </c>
      <c r="DP2059" s="43"/>
      <c r="DQ2059" s="43">
        <v>0.24</v>
      </c>
      <c r="DR2059" s="115" t="s">
        <v>2044</v>
      </c>
      <c r="DS2059" s="43">
        <v>744</v>
      </c>
    </row>
    <row r="2060" spans="1:132" s="39" customFormat="1" hidden="1" x14ac:dyDescent="0.2">
      <c r="A2060" s="44" t="str">
        <f t="shared" si="892"/>
        <v>Alliant</v>
      </c>
      <c r="B2060" s="44" t="str">
        <f t="shared" si="891"/>
        <v>1,1-Dichloroethylene</v>
      </c>
      <c r="C2060" s="38" t="s">
        <v>2587</v>
      </c>
      <c r="D2060" s="38" t="str">
        <f t="shared" si="852"/>
        <v>C</v>
      </c>
      <c r="E2060" s="44" t="s">
        <v>371</v>
      </c>
      <c r="F2060" s="155" t="str">
        <f t="shared" si="894"/>
        <v>4675 LD</v>
      </c>
      <c r="G2060" s="44" t="str">
        <f t="shared" si="893"/>
        <v>Residential</v>
      </c>
      <c r="H2060" s="44" t="str">
        <f t="shared" si="869"/>
        <v>Basement</v>
      </c>
      <c r="I2060" s="38" t="str">
        <f t="shared" si="896"/>
        <v>Y</v>
      </c>
      <c r="J2060" s="38" t="str">
        <f t="shared" si="897"/>
        <v>Y</v>
      </c>
      <c r="K2060" s="38" t="s">
        <v>1397</v>
      </c>
      <c r="L2060" s="44"/>
      <c r="M2060" s="38" t="str">
        <f t="shared" si="886"/>
        <v/>
      </c>
      <c r="N2060" s="38" t="str">
        <f t="shared" si="887"/>
        <v/>
      </c>
      <c r="O2060" s="38" t="str">
        <f t="shared" si="901"/>
        <v/>
      </c>
      <c r="P2060" s="127"/>
      <c r="Q2060" s="38" t="str">
        <f>IF(DR2060="","",IF(DR2060="y","Y","n"))</f>
        <v>Y</v>
      </c>
      <c r="R2060" s="38" t="str">
        <f>IF(AK2060="","",IF(AN2060="","Y",IF(AK2060&gt;AN2060*$R$38,"Y","n")))</f>
        <v>n</v>
      </c>
      <c r="S2060" s="38" t="str">
        <f>IF(AK2060="","",IF(Q2060="N","n","Y"))</f>
        <v>Y</v>
      </c>
      <c r="T2060" s="127"/>
      <c r="U2060" s="127"/>
      <c r="V2060" s="127"/>
      <c r="W2060" s="127"/>
      <c r="X2060" s="127"/>
      <c r="Y2060" s="38" t="str">
        <f t="shared" si="870"/>
        <v>n</v>
      </c>
      <c r="Z2060" s="38" t="str">
        <f t="shared" si="871"/>
        <v>n</v>
      </c>
      <c r="AA2060" s="38" t="s">
        <v>2044</v>
      </c>
      <c r="AB2060" s="128" t="s">
        <v>1451</v>
      </c>
      <c r="AC2060" s="59"/>
      <c r="AD2060" s="204"/>
      <c r="AE2060" s="38"/>
      <c r="AF2060" s="38"/>
      <c r="AG2060" s="125">
        <f t="shared" si="898"/>
        <v>4.5</v>
      </c>
      <c r="AH2060" s="39">
        <v>11</v>
      </c>
      <c r="AI2060" s="123">
        <f t="shared" si="899"/>
        <v>2954.217305921884</v>
      </c>
      <c r="AK2060" s="47">
        <f>IF(DO2060="","",IF(DO2060="mg/m3",1000*DN2060,IF(DO2060="ppbv",DN2060*INDEX(ppbv_ug_m3,MATCH(BS2060,ChemName,0)),DN2060)))</f>
        <v>1.6</v>
      </c>
      <c r="AM2060" s="46">
        <f t="shared" si="873"/>
        <v>1.0999999999999999E-2</v>
      </c>
      <c r="AN2060" s="39">
        <f t="shared" si="872"/>
        <v>0.8</v>
      </c>
      <c r="AO2060" s="204">
        <f t="shared" si="900"/>
        <v>3.7234904751082193E-6</v>
      </c>
      <c r="AP2060" s="204"/>
      <c r="AQ2060" s="204">
        <f>IF(AK2060="","",AM2060/AK2060)</f>
        <v>6.8749999999999992E-3</v>
      </c>
      <c r="AR2060" s="59"/>
      <c r="AS2060" s="115">
        <f t="shared" si="878"/>
        <v>0</v>
      </c>
      <c r="AT2060" s="115">
        <f t="shared" si="879"/>
        <v>1</v>
      </c>
      <c r="AU2060" s="115"/>
      <c r="AV2060" s="115"/>
      <c r="AW2060" s="39">
        <f t="shared" si="876"/>
        <v>1</v>
      </c>
      <c r="AX2060" s="39">
        <f t="shared" si="877"/>
        <v>0</v>
      </c>
      <c r="AY2060" s="115"/>
      <c r="AZ2060" s="115"/>
      <c r="BA2060" s="43">
        <v>44</v>
      </c>
      <c r="BB2060" s="43" t="s">
        <v>534</v>
      </c>
      <c r="BC2060" s="43" t="s">
        <v>535</v>
      </c>
      <c r="BD2060" s="43" t="s">
        <v>536</v>
      </c>
      <c r="BE2060" s="37" t="s">
        <v>656</v>
      </c>
      <c r="BF2060" s="48" t="s">
        <v>1406</v>
      </c>
      <c r="BG2060" s="43">
        <v>151</v>
      </c>
      <c r="BH2060" s="43" t="s">
        <v>537</v>
      </c>
      <c r="BI2060" s="43" t="s">
        <v>1387</v>
      </c>
      <c r="BJ2060" s="43" t="s">
        <v>533</v>
      </c>
      <c r="BK2060" s="48" t="s">
        <v>573</v>
      </c>
      <c r="BN2060" s="43">
        <v>3</v>
      </c>
      <c r="BO2060" s="43" t="s">
        <v>1390</v>
      </c>
      <c r="BP2060" s="48" t="s">
        <v>1406</v>
      </c>
      <c r="BS2060" s="43" t="s">
        <v>538</v>
      </c>
      <c r="BT2060" s="43" t="s">
        <v>539</v>
      </c>
      <c r="BU2060" s="43"/>
      <c r="BV2060" s="43"/>
      <c r="BW2060" s="243">
        <v>37272</v>
      </c>
      <c r="BX2060" s="243"/>
      <c r="BY2060" s="48" t="s">
        <v>451</v>
      </c>
      <c r="BZ2060" s="43">
        <v>1.0999999999999999E-2</v>
      </c>
      <c r="CA2060" s="43" t="s">
        <v>1396</v>
      </c>
      <c r="CC2060" s="43">
        <v>1.0999999999999999E-2</v>
      </c>
      <c r="CD2060" s="124" t="s">
        <v>767</v>
      </c>
      <c r="CE2060" s="43">
        <v>13598</v>
      </c>
      <c r="CR2060" s="43" t="s">
        <v>542</v>
      </c>
      <c r="CS2060" s="251">
        <v>37272</v>
      </c>
      <c r="CT2060" s="126"/>
      <c r="CU2060" s="43">
        <v>30.48</v>
      </c>
      <c r="CV2060" s="39" t="s">
        <v>1390</v>
      </c>
      <c r="CW2060" s="43"/>
      <c r="CX2060" s="43"/>
      <c r="CY2060" s="39" t="s">
        <v>451</v>
      </c>
      <c r="CZ2060" s="43">
        <v>4.5</v>
      </c>
      <c r="DA2060" s="43" t="s">
        <v>2046</v>
      </c>
      <c r="DD2060" s="43" t="s">
        <v>1397</v>
      </c>
      <c r="DE2060" s="43">
        <v>1819</v>
      </c>
      <c r="DF2060" s="43" t="s">
        <v>542</v>
      </c>
      <c r="DG2060" s="251">
        <v>37272</v>
      </c>
      <c r="DH2060" s="126"/>
      <c r="DI2060" s="43">
        <v>30.48</v>
      </c>
      <c r="DJ2060" s="48" t="s">
        <v>1390</v>
      </c>
      <c r="DK2060" s="43">
        <v>2.7429999999999999</v>
      </c>
      <c r="DL2060" s="48" t="s">
        <v>1390</v>
      </c>
      <c r="DM2060" s="39" t="s">
        <v>451</v>
      </c>
      <c r="DN2060" s="43">
        <v>1.6</v>
      </c>
      <c r="DO2060" s="48" t="s">
        <v>1396</v>
      </c>
      <c r="DP2060" s="43"/>
      <c r="DQ2060" s="43"/>
      <c r="DR2060" s="115" t="s">
        <v>2044</v>
      </c>
      <c r="DS2060" s="43">
        <v>1817</v>
      </c>
    </row>
    <row r="2061" spans="1:132" s="39" customFormat="1" hidden="1" x14ac:dyDescent="0.2">
      <c r="A2061" s="44" t="str">
        <f t="shared" si="892"/>
        <v>Alliant</v>
      </c>
      <c r="B2061" s="44" t="str">
        <f t="shared" si="891"/>
        <v>Trichloroethylene</v>
      </c>
      <c r="C2061" s="38" t="s">
        <v>2587</v>
      </c>
      <c r="D2061" s="38" t="str">
        <f t="shared" si="852"/>
        <v>C</v>
      </c>
      <c r="E2061" s="44" t="s">
        <v>371</v>
      </c>
      <c r="F2061" s="155" t="str">
        <f t="shared" si="894"/>
        <v>7705 CL</v>
      </c>
      <c r="G2061" s="44" t="str">
        <f t="shared" si="893"/>
        <v>Residential</v>
      </c>
      <c r="H2061" s="44" t="str">
        <f t="shared" si="869"/>
        <v>Unknown</v>
      </c>
      <c r="I2061" s="38" t="str">
        <f t="shared" si="896"/>
        <v>n</v>
      </c>
      <c r="J2061" s="38" t="str">
        <f t="shared" si="897"/>
        <v>n</v>
      </c>
      <c r="K2061" s="38" t="str">
        <f>IF(AG2061="","",IF(I2061="N","n","Y"))</f>
        <v>n</v>
      </c>
      <c r="L2061" s="44" t="s">
        <v>1451</v>
      </c>
      <c r="M2061" s="38" t="str">
        <f t="shared" si="886"/>
        <v/>
      </c>
      <c r="N2061" s="38" t="str">
        <f t="shared" si="887"/>
        <v/>
      </c>
      <c r="O2061" s="38" t="str">
        <f t="shared" si="901"/>
        <v/>
      </c>
      <c r="P2061" s="127"/>
      <c r="Q2061" s="127"/>
      <c r="R2061" s="127"/>
      <c r="S2061" s="127"/>
      <c r="T2061" s="127"/>
      <c r="U2061" s="127"/>
      <c r="V2061" s="127"/>
      <c r="W2061" s="127"/>
      <c r="X2061" s="127"/>
      <c r="Y2061" s="38" t="str">
        <f t="shared" si="870"/>
        <v>n</v>
      </c>
      <c r="Z2061" s="38" t="str">
        <f t="shared" si="871"/>
        <v>n</v>
      </c>
      <c r="AA2061" s="38" t="s">
        <v>2044</v>
      </c>
      <c r="AB2061" s="128" t="s">
        <v>1451</v>
      </c>
      <c r="AC2061" s="59"/>
      <c r="AD2061" s="204"/>
      <c r="AE2061" s="38"/>
      <c r="AF2061" s="38"/>
      <c r="AG2061" s="125">
        <f t="shared" si="898"/>
        <v>1</v>
      </c>
      <c r="AH2061" s="39">
        <v>11</v>
      </c>
      <c r="AI2061" s="123">
        <f t="shared" si="899"/>
        <v>216.44838012850846</v>
      </c>
      <c r="AM2061" s="46">
        <f t="shared" si="873"/>
        <v>1.0999999999999999E-2</v>
      </c>
      <c r="AN2061" s="39">
        <f t="shared" si="872"/>
        <v>0.5</v>
      </c>
      <c r="AO2061" s="204">
        <f t="shared" si="900"/>
        <v>5.0820431150693501E-5</v>
      </c>
      <c r="AP2061" s="204"/>
      <c r="AQ2061" s="59"/>
      <c r="AR2061" s="59"/>
      <c r="AS2061" s="115">
        <f t="shared" si="878"/>
        <v>0</v>
      </c>
      <c r="AT2061" s="115">
        <f t="shared" si="879"/>
        <v>1</v>
      </c>
      <c r="AU2061" s="115"/>
      <c r="AV2061" s="115"/>
      <c r="AY2061" s="115"/>
      <c r="AZ2061" s="115"/>
      <c r="BA2061" s="43">
        <v>44</v>
      </c>
      <c r="BB2061" s="43" t="s">
        <v>534</v>
      </c>
      <c r="BC2061" s="43" t="s">
        <v>535</v>
      </c>
      <c r="BD2061" s="43" t="s">
        <v>536</v>
      </c>
      <c r="BE2061" s="37" t="s">
        <v>656</v>
      </c>
      <c r="BF2061" s="48" t="s">
        <v>1406</v>
      </c>
      <c r="BG2061" s="43">
        <v>152</v>
      </c>
      <c r="BH2061" s="43" t="s">
        <v>544</v>
      </c>
      <c r="BI2061" s="43" t="s">
        <v>1387</v>
      </c>
      <c r="BJ2061" s="43" t="s">
        <v>533</v>
      </c>
      <c r="BK2061" s="48" t="s">
        <v>2634</v>
      </c>
      <c r="BN2061" s="43">
        <v>3</v>
      </c>
      <c r="BO2061" s="43" t="s">
        <v>1390</v>
      </c>
      <c r="BP2061" s="48" t="s">
        <v>1406</v>
      </c>
      <c r="BS2061" s="43" t="s">
        <v>1393</v>
      </c>
      <c r="BT2061" s="43" t="s">
        <v>539</v>
      </c>
      <c r="BU2061" s="43"/>
      <c r="BV2061" s="43"/>
      <c r="BW2061" s="243">
        <v>37104</v>
      </c>
      <c r="BX2061" s="243"/>
      <c r="BY2061" s="48" t="s">
        <v>451</v>
      </c>
      <c r="BZ2061" s="43">
        <v>1.0999999999999999E-2</v>
      </c>
      <c r="CA2061" s="43" t="s">
        <v>1396</v>
      </c>
      <c r="CC2061" s="43">
        <v>1.0999999999999999E-2</v>
      </c>
      <c r="CD2061" s="124" t="s">
        <v>541</v>
      </c>
      <c r="CE2061" s="43">
        <v>3536</v>
      </c>
      <c r="CR2061" s="43" t="s">
        <v>545</v>
      </c>
      <c r="CS2061" s="251">
        <v>37104</v>
      </c>
      <c r="CT2061" s="126"/>
      <c r="CU2061" s="43">
        <v>30.48</v>
      </c>
      <c r="CV2061" s="39" t="s">
        <v>1390</v>
      </c>
      <c r="CW2061" s="43"/>
      <c r="CY2061" s="39" t="s">
        <v>451</v>
      </c>
      <c r="CZ2061" s="43">
        <v>1</v>
      </c>
      <c r="DA2061" s="43" t="s">
        <v>2046</v>
      </c>
      <c r="DC2061" s="43">
        <v>1</v>
      </c>
      <c r="DD2061" s="43" t="s">
        <v>541</v>
      </c>
      <c r="DE2061" s="43">
        <v>403</v>
      </c>
      <c r="DF2061" s="43"/>
      <c r="DG2061" s="43"/>
      <c r="DH2061" s="43"/>
      <c r="DI2061" s="43"/>
      <c r="DJ2061" s="43"/>
      <c r="DK2061" s="43"/>
      <c r="DL2061" s="43"/>
      <c r="DM2061" s="43"/>
      <c r="DN2061" s="43"/>
      <c r="DO2061" s="43"/>
      <c r="DP2061" s="43"/>
      <c r="DQ2061" s="43"/>
      <c r="DR2061" s="124"/>
      <c r="DS2061" s="43"/>
    </row>
    <row r="2062" spans="1:132" s="39" customFormat="1" hidden="1" x14ac:dyDescent="0.2">
      <c r="A2062" s="44" t="str">
        <f t="shared" si="892"/>
        <v>Alliant</v>
      </c>
      <c r="B2062" s="44" t="str">
        <f t="shared" si="891"/>
        <v>1,1-Dichloroethylene</v>
      </c>
      <c r="C2062" s="38" t="s">
        <v>2587</v>
      </c>
      <c r="D2062" s="38" t="str">
        <f t="shared" si="852"/>
        <v>C</v>
      </c>
      <c r="E2062" s="44" t="s">
        <v>371</v>
      </c>
      <c r="F2062" s="155" t="str">
        <f t="shared" si="894"/>
        <v>7705 CL</v>
      </c>
      <c r="G2062" s="44" t="str">
        <f t="shared" si="893"/>
        <v>Residential</v>
      </c>
      <c r="H2062" s="44" t="str">
        <f t="shared" si="869"/>
        <v>Unknown</v>
      </c>
      <c r="I2062" s="38" t="str">
        <f t="shared" si="896"/>
        <v>n</v>
      </c>
      <c r="J2062" s="38" t="str">
        <f t="shared" si="897"/>
        <v>Y</v>
      </c>
      <c r="K2062" s="38" t="str">
        <f>IF(AG2062="","",IF(I2062="N","n","Y"))</f>
        <v>n</v>
      </c>
      <c r="L2062" s="44" t="s">
        <v>1451</v>
      </c>
      <c r="M2062" s="38" t="str">
        <f t="shared" si="886"/>
        <v/>
      </c>
      <c r="N2062" s="38" t="str">
        <f t="shared" si="887"/>
        <v/>
      </c>
      <c r="O2062" s="38" t="str">
        <f t="shared" si="901"/>
        <v/>
      </c>
      <c r="P2062" s="127"/>
      <c r="Q2062" s="127"/>
      <c r="R2062" s="127"/>
      <c r="S2062" s="127"/>
      <c r="T2062" s="127"/>
      <c r="U2062" s="127"/>
      <c r="V2062" s="127"/>
      <c r="W2062" s="127"/>
      <c r="X2062" s="127"/>
      <c r="Y2062" s="38" t="str">
        <f t="shared" si="870"/>
        <v>n</v>
      </c>
      <c r="Z2062" s="38" t="str">
        <f t="shared" si="871"/>
        <v>n</v>
      </c>
      <c r="AA2062" s="38" t="s">
        <v>2044</v>
      </c>
      <c r="AB2062" s="128" t="s">
        <v>1451</v>
      </c>
      <c r="AC2062" s="59"/>
      <c r="AD2062" s="204"/>
      <c r="AE2062" s="38"/>
      <c r="AF2062" s="38"/>
      <c r="AG2062" s="125">
        <f t="shared" si="898"/>
        <v>1</v>
      </c>
      <c r="AH2062" s="39">
        <v>11</v>
      </c>
      <c r="AI2062" s="123">
        <f t="shared" si="899"/>
        <v>656.49273464930752</v>
      </c>
      <c r="AM2062" s="46">
        <f t="shared" si="873"/>
        <v>1.0999999999999999E-2</v>
      </c>
      <c r="AN2062" s="39">
        <f t="shared" si="872"/>
        <v>0.8</v>
      </c>
      <c r="AO2062" s="204">
        <f t="shared" si="900"/>
        <v>1.6755707137986989E-5</v>
      </c>
      <c r="AP2062" s="204"/>
      <c r="AQ2062" s="59"/>
      <c r="AR2062" s="59"/>
      <c r="AS2062" s="115">
        <f t="shared" si="878"/>
        <v>0</v>
      </c>
      <c r="AT2062" s="115">
        <f t="shared" si="879"/>
        <v>1</v>
      </c>
      <c r="AU2062" s="115"/>
      <c r="AV2062" s="115"/>
      <c r="AY2062" s="115"/>
      <c r="AZ2062" s="115"/>
      <c r="BA2062" s="43">
        <v>44</v>
      </c>
      <c r="BB2062" s="43" t="s">
        <v>534</v>
      </c>
      <c r="BC2062" s="43" t="s">
        <v>535</v>
      </c>
      <c r="BD2062" s="43" t="s">
        <v>536</v>
      </c>
      <c r="BE2062" s="37" t="s">
        <v>656</v>
      </c>
      <c r="BF2062" s="48" t="s">
        <v>1406</v>
      </c>
      <c r="BG2062" s="43">
        <v>152</v>
      </c>
      <c r="BH2062" s="43" t="s">
        <v>544</v>
      </c>
      <c r="BI2062" s="43" t="s">
        <v>1387</v>
      </c>
      <c r="BJ2062" s="43" t="s">
        <v>533</v>
      </c>
      <c r="BK2062" s="48" t="s">
        <v>2634</v>
      </c>
      <c r="BN2062" s="43">
        <v>3</v>
      </c>
      <c r="BO2062" s="43" t="s">
        <v>1390</v>
      </c>
      <c r="BP2062" s="48" t="s">
        <v>1406</v>
      </c>
      <c r="BS2062" s="43" t="s">
        <v>538</v>
      </c>
      <c r="BT2062" s="43" t="s">
        <v>539</v>
      </c>
      <c r="BU2062" s="43"/>
      <c r="BV2062" s="43"/>
      <c r="BW2062" s="243">
        <v>37104</v>
      </c>
      <c r="BX2062" s="243"/>
      <c r="BY2062" s="48" t="s">
        <v>451</v>
      </c>
      <c r="BZ2062" s="43">
        <v>1.0999999999999999E-2</v>
      </c>
      <c r="CA2062" s="43" t="s">
        <v>1396</v>
      </c>
      <c r="CC2062" s="43">
        <v>1.0999999999999999E-2</v>
      </c>
      <c r="CD2062" s="124" t="s">
        <v>541</v>
      </c>
      <c r="CE2062" s="43">
        <v>3537</v>
      </c>
      <c r="CR2062" s="43" t="s">
        <v>545</v>
      </c>
      <c r="CS2062" s="251">
        <v>37104</v>
      </c>
      <c r="CT2062" s="126"/>
      <c r="CU2062" s="43">
        <v>30.48</v>
      </c>
      <c r="CV2062" s="39" t="s">
        <v>1390</v>
      </c>
      <c r="CW2062" s="43"/>
      <c r="CY2062" s="39" t="s">
        <v>451</v>
      </c>
      <c r="CZ2062" s="43">
        <v>1</v>
      </c>
      <c r="DA2062" s="43" t="s">
        <v>2046</v>
      </c>
      <c r="DC2062" s="43">
        <v>1</v>
      </c>
      <c r="DD2062" s="43" t="s">
        <v>541</v>
      </c>
      <c r="DE2062" s="43">
        <v>404</v>
      </c>
      <c r="DF2062" s="43"/>
      <c r="DG2062" s="43"/>
      <c r="DH2062" s="43"/>
      <c r="DI2062" s="43"/>
      <c r="DJ2062" s="43"/>
      <c r="DK2062" s="43"/>
      <c r="DL2062" s="43"/>
      <c r="DM2062" s="43"/>
      <c r="DN2062" s="43"/>
      <c r="DO2062" s="43"/>
      <c r="DP2062" s="43"/>
      <c r="DQ2062" s="43"/>
      <c r="DR2062" s="124"/>
      <c r="DS2062" s="43"/>
    </row>
    <row r="2063" spans="1:132" s="39" customFormat="1" hidden="1" x14ac:dyDescent="0.2">
      <c r="A2063" s="44" t="str">
        <f t="shared" si="892"/>
        <v>Alliant</v>
      </c>
      <c r="B2063" s="44" t="str">
        <f t="shared" si="891"/>
        <v>1,1-Dichloroethylene</v>
      </c>
      <c r="C2063" s="38" t="s">
        <v>2587</v>
      </c>
      <c r="D2063" s="38" t="str">
        <f t="shared" si="852"/>
        <v>C</v>
      </c>
      <c r="E2063" s="44" t="s">
        <v>371</v>
      </c>
      <c r="F2063" s="155" t="str">
        <f t="shared" si="894"/>
        <v>7705 HC</v>
      </c>
      <c r="G2063" s="44" t="str">
        <f t="shared" si="893"/>
        <v>Residential</v>
      </c>
      <c r="H2063" s="44" t="str">
        <f t="shared" si="869"/>
        <v>Unknown</v>
      </c>
      <c r="I2063" s="38" t="str">
        <f t="shared" si="896"/>
        <v>n</v>
      </c>
      <c r="J2063" s="38" t="str">
        <f t="shared" si="897"/>
        <v>Y</v>
      </c>
      <c r="K2063" s="38" t="str">
        <f>IF(AG2063="","",IF(I2063="N","n","Y"))</f>
        <v>n</v>
      </c>
      <c r="L2063" s="44" t="s">
        <v>1451</v>
      </c>
      <c r="M2063" s="38" t="str">
        <f t="shared" si="886"/>
        <v/>
      </c>
      <c r="N2063" s="38" t="str">
        <f t="shared" si="887"/>
        <v/>
      </c>
      <c r="O2063" s="38" t="str">
        <f t="shared" si="901"/>
        <v/>
      </c>
      <c r="P2063" s="127"/>
      <c r="Q2063" s="127"/>
      <c r="R2063" s="127"/>
      <c r="S2063" s="127"/>
      <c r="T2063" s="127"/>
      <c r="U2063" s="127"/>
      <c r="V2063" s="127"/>
      <c r="W2063" s="127"/>
      <c r="X2063" s="127"/>
      <c r="Y2063" s="38" t="str">
        <f t="shared" si="870"/>
        <v>n</v>
      </c>
      <c r="Z2063" s="38" t="str">
        <f t="shared" si="871"/>
        <v>n</v>
      </c>
      <c r="AA2063" s="38" t="s">
        <v>2044</v>
      </c>
      <c r="AB2063" s="128" t="s">
        <v>1451</v>
      </c>
      <c r="AC2063" s="59"/>
      <c r="AD2063" s="204"/>
      <c r="AE2063" s="38"/>
      <c r="AF2063" s="38"/>
      <c r="AG2063" s="125">
        <f t="shared" si="898"/>
        <v>1</v>
      </c>
      <c r="AH2063" s="39">
        <v>11</v>
      </c>
      <c r="AI2063" s="123">
        <f t="shared" si="899"/>
        <v>656.49273464930752</v>
      </c>
      <c r="AM2063" s="46">
        <f t="shared" si="873"/>
        <v>1.0999999999999999E-2</v>
      </c>
      <c r="AN2063" s="39">
        <f t="shared" si="872"/>
        <v>0.8</v>
      </c>
      <c r="AO2063" s="204">
        <f t="shared" si="900"/>
        <v>1.6755707137986989E-5</v>
      </c>
      <c r="AP2063" s="204"/>
      <c r="AQ2063" s="59"/>
      <c r="AR2063" s="59"/>
      <c r="AS2063" s="115">
        <f t="shared" si="878"/>
        <v>0</v>
      </c>
      <c r="AT2063" s="115">
        <f t="shared" si="879"/>
        <v>1</v>
      </c>
      <c r="AU2063" s="115"/>
      <c r="AV2063" s="115"/>
      <c r="AY2063" s="115"/>
      <c r="AZ2063" s="115"/>
      <c r="BA2063" s="43">
        <v>44</v>
      </c>
      <c r="BB2063" s="43" t="s">
        <v>534</v>
      </c>
      <c r="BC2063" s="43" t="s">
        <v>535</v>
      </c>
      <c r="BD2063" s="43" t="s">
        <v>536</v>
      </c>
      <c r="BE2063" s="37" t="s">
        <v>656</v>
      </c>
      <c r="BF2063" s="48" t="s">
        <v>1406</v>
      </c>
      <c r="BG2063" s="43">
        <v>153</v>
      </c>
      <c r="BH2063" s="43" t="s">
        <v>546</v>
      </c>
      <c r="BI2063" s="43" t="s">
        <v>1387</v>
      </c>
      <c r="BJ2063" s="43" t="s">
        <v>533</v>
      </c>
      <c r="BK2063" s="48" t="s">
        <v>2634</v>
      </c>
      <c r="BN2063" s="43">
        <v>3</v>
      </c>
      <c r="BO2063" s="43" t="s">
        <v>1390</v>
      </c>
      <c r="BP2063" s="48" t="s">
        <v>1406</v>
      </c>
      <c r="BS2063" s="43" t="s">
        <v>538</v>
      </c>
      <c r="BT2063" s="43" t="s">
        <v>539</v>
      </c>
      <c r="BU2063" s="43"/>
      <c r="BV2063" s="43"/>
      <c r="BW2063" s="243">
        <v>37104</v>
      </c>
      <c r="BX2063" s="243"/>
      <c r="BY2063" s="48" t="s">
        <v>451</v>
      </c>
      <c r="BZ2063" s="43">
        <v>1.0999999999999999E-2</v>
      </c>
      <c r="CA2063" s="43" t="s">
        <v>1396</v>
      </c>
      <c r="CC2063" s="43">
        <v>1.0999999999999999E-2</v>
      </c>
      <c r="CD2063" s="124" t="s">
        <v>541</v>
      </c>
      <c r="CE2063" s="43">
        <v>3539</v>
      </c>
      <c r="CR2063" s="43" t="s">
        <v>547</v>
      </c>
      <c r="CS2063" s="251">
        <v>37104</v>
      </c>
      <c r="CT2063" s="126"/>
      <c r="CU2063" s="43">
        <v>30.48</v>
      </c>
      <c r="CV2063" s="39" t="s">
        <v>1390</v>
      </c>
      <c r="CW2063" s="43"/>
      <c r="CY2063" s="39" t="s">
        <v>451</v>
      </c>
      <c r="CZ2063" s="43">
        <v>1</v>
      </c>
      <c r="DA2063" s="43" t="s">
        <v>2046</v>
      </c>
      <c r="DC2063" s="43">
        <v>1</v>
      </c>
      <c r="DD2063" s="43" t="s">
        <v>541</v>
      </c>
      <c r="DE2063" s="43">
        <v>406</v>
      </c>
      <c r="DF2063" s="43"/>
      <c r="DG2063" s="43"/>
      <c r="DH2063" s="43"/>
      <c r="DI2063" s="43"/>
      <c r="DJ2063" s="43"/>
      <c r="DK2063" s="43"/>
      <c r="DL2063" s="43"/>
      <c r="DM2063" s="43"/>
      <c r="DN2063" s="43"/>
      <c r="DO2063" s="43"/>
      <c r="DP2063" s="43"/>
      <c r="DQ2063" s="43"/>
      <c r="DR2063" s="124"/>
      <c r="DS2063" s="43"/>
    </row>
    <row r="2064" spans="1:132" s="39" customFormat="1" hidden="1" x14ac:dyDescent="0.2">
      <c r="A2064" s="44" t="str">
        <f t="shared" si="892"/>
        <v>Alliant</v>
      </c>
      <c r="B2064" s="44" t="str">
        <f t="shared" si="891"/>
        <v>Trichloroethylene</v>
      </c>
      <c r="C2064" s="38" t="s">
        <v>2587</v>
      </c>
      <c r="D2064" s="38" t="str">
        <f t="shared" si="852"/>
        <v>C</v>
      </c>
      <c r="E2064" s="44" t="s">
        <v>371</v>
      </c>
      <c r="F2064" s="155" t="str">
        <f t="shared" si="894"/>
        <v>7714 GP</v>
      </c>
      <c r="G2064" s="44" t="str">
        <f t="shared" si="893"/>
        <v>Residential</v>
      </c>
      <c r="H2064" s="44" t="str">
        <f t="shared" si="869"/>
        <v>Basement</v>
      </c>
      <c r="I2064" s="38" t="str">
        <f t="shared" si="896"/>
        <v>Y</v>
      </c>
      <c r="J2064" s="38" t="str">
        <f t="shared" si="897"/>
        <v>Y</v>
      </c>
      <c r="K2064" s="38" t="s">
        <v>1397</v>
      </c>
      <c r="L2064" s="44"/>
      <c r="M2064" s="38" t="str">
        <f t="shared" si="886"/>
        <v/>
      </c>
      <c r="N2064" s="38" t="str">
        <f t="shared" si="887"/>
        <v/>
      </c>
      <c r="O2064" s="38" t="str">
        <f t="shared" si="901"/>
        <v/>
      </c>
      <c r="P2064" s="44"/>
      <c r="Q2064" s="38" t="str">
        <f>IF(DR2064="","",IF(DR2064="y","Y","n"))</f>
        <v>Y</v>
      </c>
      <c r="R2064" s="38" t="str">
        <f>IF(AK2064="","",IF(AN2064="","Y",IF(AK2064&gt;AN2064*$R$38,"Y","n")))</f>
        <v>n</v>
      </c>
      <c r="S2064" s="38" t="str">
        <f>IF(AK2064="","",IF(Q2064="N","n","Y"))</f>
        <v>Y</v>
      </c>
      <c r="T2064" s="44"/>
      <c r="U2064" s="44"/>
      <c r="V2064" s="44"/>
      <c r="W2064" s="44"/>
      <c r="X2064" s="44"/>
      <c r="Y2064" s="38" t="str">
        <f t="shared" si="870"/>
        <v>n</v>
      </c>
      <c r="Z2064" s="38" t="str">
        <f t="shared" si="871"/>
        <v>n</v>
      </c>
      <c r="AA2064" s="38" t="s">
        <v>2044</v>
      </c>
      <c r="AB2064" s="128" t="s">
        <v>1451</v>
      </c>
      <c r="AC2064" s="59"/>
      <c r="AD2064" s="204"/>
      <c r="AE2064" s="38"/>
      <c r="AF2064" s="38"/>
      <c r="AG2064" s="125">
        <f t="shared" si="898"/>
        <v>13</v>
      </c>
      <c r="AH2064" s="39">
        <v>11</v>
      </c>
      <c r="AI2064" s="123">
        <f t="shared" si="899"/>
        <v>2813.8289416706098</v>
      </c>
      <c r="AK2064" s="47">
        <f>IF(DO2064="","",IF(DO2064="mg/m3",1000*DN2064,IF(DO2064="ppbv",DN2064*INDEX(ppbv_ug_m3,MATCH(BS2064,ChemName,0)),DN2064)))</f>
        <v>0.64</v>
      </c>
      <c r="AM2064" s="40">
        <f t="shared" si="873"/>
        <v>8.5000000000000006E-2</v>
      </c>
      <c r="AN2064" s="39">
        <f t="shared" si="872"/>
        <v>0.5</v>
      </c>
      <c r="AO2064" s="204">
        <f t="shared" si="900"/>
        <v>3.0207948586076561E-5</v>
      </c>
      <c r="AP2064" s="204"/>
      <c r="AQ2064" s="204">
        <f>IF(AK2064="","",AM2064/AK2064)</f>
        <v>0.1328125</v>
      </c>
      <c r="AR2064" s="59"/>
      <c r="AS2064" s="115">
        <f t="shared" si="878"/>
        <v>0</v>
      </c>
      <c r="AT2064" s="115">
        <f t="shared" si="879"/>
        <v>1</v>
      </c>
      <c r="AU2064" s="115"/>
      <c r="AV2064" s="115"/>
      <c r="AW2064" s="39">
        <f t="shared" si="876"/>
        <v>1</v>
      </c>
      <c r="AX2064" s="39">
        <f t="shared" si="877"/>
        <v>0</v>
      </c>
      <c r="AY2064" s="115"/>
      <c r="AZ2064" s="115"/>
      <c r="BA2064" s="43">
        <v>44</v>
      </c>
      <c r="BB2064" s="43" t="s">
        <v>534</v>
      </c>
      <c r="BC2064" s="43" t="s">
        <v>535</v>
      </c>
      <c r="BD2064" s="43" t="s">
        <v>536</v>
      </c>
      <c r="BE2064" s="37" t="s">
        <v>656</v>
      </c>
      <c r="BF2064" s="48" t="s">
        <v>1406</v>
      </c>
      <c r="BG2064" s="43">
        <v>154</v>
      </c>
      <c r="BH2064" s="43" t="s">
        <v>548</v>
      </c>
      <c r="BI2064" s="43" t="s">
        <v>1387</v>
      </c>
      <c r="BJ2064" s="43" t="s">
        <v>533</v>
      </c>
      <c r="BK2064" s="48" t="s">
        <v>573</v>
      </c>
      <c r="BN2064" s="43">
        <v>3</v>
      </c>
      <c r="BO2064" s="43" t="s">
        <v>1390</v>
      </c>
      <c r="BP2064" s="48" t="s">
        <v>1406</v>
      </c>
      <c r="BS2064" s="43" t="s">
        <v>1393</v>
      </c>
      <c r="BT2064" s="43" t="s">
        <v>539</v>
      </c>
      <c r="BU2064" s="43"/>
      <c r="BV2064" s="43"/>
      <c r="BW2064" s="243">
        <v>37104</v>
      </c>
      <c r="BX2064" s="243"/>
      <c r="BY2064" s="48" t="s">
        <v>451</v>
      </c>
      <c r="BZ2064" s="43">
        <v>8.5000000000000006E-2</v>
      </c>
      <c r="CA2064" s="43" t="s">
        <v>1396</v>
      </c>
      <c r="CC2064" s="43">
        <v>8.5000000000000006E-2</v>
      </c>
      <c r="CD2064" s="124" t="s">
        <v>541</v>
      </c>
      <c r="CE2064" s="43">
        <v>3540</v>
      </c>
      <c r="CR2064" s="43" t="s">
        <v>549</v>
      </c>
      <c r="CS2064" s="251">
        <v>37104</v>
      </c>
      <c r="CT2064" s="126"/>
      <c r="CU2064" s="43">
        <v>30.48</v>
      </c>
      <c r="CV2064" s="39" t="s">
        <v>1390</v>
      </c>
      <c r="CW2064" s="43"/>
      <c r="CX2064" s="43"/>
      <c r="CY2064" s="39" t="s">
        <v>451</v>
      </c>
      <c r="CZ2064" s="43">
        <v>13</v>
      </c>
      <c r="DA2064" s="43" t="s">
        <v>2046</v>
      </c>
      <c r="DC2064" s="43">
        <v>0.3</v>
      </c>
      <c r="DD2064" s="43" t="s">
        <v>2044</v>
      </c>
      <c r="DE2064" s="43">
        <v>407</v>
      </c>
      <c r="DF2064" s="180" t="s">
        <v>549</v>
      </c>
      <c r="DG2064" s="251">
        <v>37104</v>
      </c>
      <c r="DH2064" s="126"/>
      <c r="DI2064" s="43">
        <v>30.48</v>
      </c>
      <c r="DJ2064" s="48" t="s">
        <v>1390</v>
      </c>
      <c r="DK2064" s="43">
        <f>8*0.3048</f>
        <v>2.4384000000000001</v>
      </c>
      <c r="DL2064" s="48" t="s">
        <v>1390</v>
      </c>
      <c r="DM2064" s="39" t="s">
        <v>451</v>
      </c>
      <c r="DN2064" s="43">
        <v>0.64</v>
      </c>
      <c r="DO2064" s="48" t="s">
        <v>1396</v>
      </c>
      <c r="DP2064" s="43"/>
      <c r="DQ2064" s="43">
        <v>0.02</v>
      </c>
      <c r="DR2064" s="115" t="s">
        <v>2044</v>
      </c>
      <c r="DS2064" s="43">
        <v>746</v>
      </c>
    </row>
    <row r="2065" spans="1:123" s="39" customFormat="1" hidden="1" x14ac:dyDescent="0.2">
      <c r="A2065" s="44" t="str">
        <f t="shared" si="892"/>
        <v>Alliant</v>
      </c>
      <c r="B2065" s="44" t="str">
        <f t="shared" si="891"/>
        <v>1,1-Dichloroethylene</v>
      </c>
      <c r="C2065" s="38" t="s">
        <v>2587</v>
      </c>
      <c r="D2065" s="38" t="str">
        <f t="shared" si="852"/>
        <v>C</v>
      </c>
      <c r="E2065" s="44" t="s">
        <v>371</v>
      </c>
      <c r="F2065" s="155" t="str">
        <f t="shared" si="894"/>
        <v>7714 GP</v>
      </c>
      <c r="G2065" s="44" t="str">
        <f t="shared" si="893"/>
        <v>Residential</v>
      </c>
      <c r="H2065" s="44" t="str">
        <f t="shared" si="869"/>
        <v>Unknown</v>
      </c>
      <c r="I2065" s="38" t="str">
        <f t="shared" si="896"/>
        <v>Y</v>
      </c>
      <c r="J2065" s="38" t="str">
        <f t="shared" si="897"/>
        <v>Y</v>
      </c>
      <c r="K2065" s="38" t="s">
        <v>1397</v>
      </c>
      <c r="L2065" s="44"/>
      <c r="M2065" s="38" t="str">
        <f t="shared" si="886"/>
        <v/>
      </c>
      <c r="N2065" s="38" t="str">
        <f t="shared" si="887"/>
        <v/>
      </c>
      <c r="O2065" s="38" t="str">
        <f t="shared" si="901"/>
        <v/>
      </c>
      <c r="P2065" s="44"/>
      <c r="Q2065" s="44"/>
      <c r="R2065" s="44"/>
      <c r="S2065" s="44"/>
      <c r="T2065" s="44"/>
      <c r="U2065" s="44"/>
      <c r="V2065" s="44"/>
      <c r="W2065" s="44"/>
      <c r="X2065" s="44"/>
      <c r="Y2065" s="38" t="str">
        <f t="shared" si="870"/>
        <v>n</v>
      </c>
      <c r="Z2065" s="38" t="str">
        <f t="shared" si="871"/>
        <v>n</v>
      </c>
      <c r="AA2065" s="38" t="s">
        <v>2044</v>
      </c>
      <c r="AB2065" s="128" t="s">
        <v>1451</v>
      </c>
      <c r="AC2065" s="59"/>
      <c r="AD2065" s="204"/>
      <c r="AE2065" s="38"/>
      <c r="AF2065" s="38"/>
      <c r="AG2065" s="125">
        <f t="shared" si="898"/>
        <v>2</v>
      </c>
      <c r="AH2065" s="39">
        <v>11</v>
      </c>
      <c r="AI2065" s="123">
        <f t="shared" si="899"/>
        <v>1312.985469298615</v>
      </c>
      <c r="AM2065" s="46">
        <f t="shared" si="873"/>
        <v>1.0999999999999999E-2</v>
      </c>
      <c r="AN2065" s="39">
        <f t="shared" si="872"/>
        <v>0.8</v>
      </c>
      <c r="AO2065" s="204">
        <f t="shared" si="900"/>
        <v>8.3778535689934943E-6</v>
      </c>
      <c r="AP2065" s="204"/>
      <c r="AQ2065" s="59"/>
      <c r="AR2065" s="59"/>
      <c r="AS2065" s="115">
        <f t="shared" si="878"/>
        <v>0</v>
      </c>
      <c r="AT2065" s="115">
        <f t="shared" si="879"/>
        <v>1</v>
      </c>
      <c r="AU2065" s="115"/>
      <c r="AV2065" s="115"/>
      <c r="AY2065" s="115"/>
      <c r="AZ2065" s="115"/>
      <c r="BA2065" s="43">
        <v>44</v>
      </c>
      <c r="BB2065" s="43" t="s">
        <v>534</v>
      </c>
      <c r="BC2065" s="43" t="s">
        <v>535</v>
      </c>
      <c r="BD2065" s="43" t="s">
        <v>536</v>
      </c>
      <c r="BE2065" s="37" t="s">
        <v>656</v>
      </c>
      <c r="BF2065" s="48" t="s">
        <v>1406</v>
      </c>
      <c r="BG2065" s="43">
        <v>154</v>
      </c>
      <c r="BH2065" s="43" t="s">
        <v>548</v>
      </c>
      <c r="BI2065" s="43" t="s">
        <v>1387</v>
      </c>
      <c r="BJ2065" s="43" t="s">
        <v>533</v>
      </c>
      <c r="BK2065" s="48" t="s">
        <v>2634</v>
      </c>
      <c r="BN2065" s="43">
        <v>3</v>
      </c>
      <c r="BO2065" s="43" t="s">
        <v>1390</v>
      </c>
      <c r="BP2065" s="48" t="s">
        <v>1406</v>
      </c>
      <c r="BS2065" s="43" t="s">
        <v>538</v>
      </c>
      <c r="BT2065" s="43" t="s">
        <v>539</v>
      </c>
      <c r="BU2065" s="43"/>
      <c r="BV2065" s="43"/>
      <c r="BW2065" s="243">
        <v>37280</v>
      </c>
      <c r="BX2065" s="243"/>
      <c r="BY2065" s="48" t="s">
        <v>451</v>
      </c>
      <c r="BZ2065" s="43">
        <v>1.0999999999999999E-2</v>
      </c>
      <c r="CA2065" s="43" t="s">
        <v>1396</v>
      </c>
      <c r="CC2065" s="43">
        <v>1.0999999999999999E-2</v>
      </c>
      <c r="CD2065" s="124" t="s">
        <v>767</v>
      </c>
      <c r="CE2065" s="43">
        <v>13603</v>
      </c>
      <c r="CR2065" s="43" t="s">
        <v>549</v>
      </c>
      <c r="CS2065" s="251">
        <v>37280</v>
      </c>
      <c r="CT2065" s="126"/>
      <c r="CU2065" s="43">
        <v>30.48</v>
      </c>
      <c r="CV2065" s="39" t="s">
        <v>1390</v>
      </c>
      <c r="CW2065" s="43"/>
      <c r="CX2065" s="43"/>
      <c r="CY2065" s="39" t="s">
        <v>451</v>
      </c>
      <c r="CZ2065" s="43">
        <v>2</v>
      </c>
      <c r="DA2065" s="43" t="s">
        <v>2046</v>
      </c>
      <c r="DD2065" s="43" t="s">
        <v>1397</v>
      </c>
      <c r="DE2065" s="43">
        <v>1822</v>
      </c>
      <c r="DF2065" s="43"/>
      <c r="DG2065" s="43"/>
      <c r="DH2065" s="43"/>
      <c r="DI2065" s="43"/>
      <c r="DJ2065" s="43"/>
      <c r="DK2065" s="43"/>
      <c r="DL2065" s="43"/>
      <c r="DM2065" s="43"/>
      <c r="DN2065" s="43"/>
      <c r="DO2065" s="43"/>
      <c r="DP2065" s="43"/>
      <c r="DQ2065" s="43"/>
      <c r="DR2065" s="124"/>
      <c r="DS2065" s="43"/>
    </row>
    <row r="2066" spans="1:123" s="39" customFormat="1" hidden="1" x14ac:dyDescent="0.2">
      <c r="A2066" s="44" t="str">
        <f t="shared" si="892"/>
        <v>Alliant</v>
      </c>
      <c r="B2066" s="44" t="str">
        <f t="shared" si="891"/>
        <v>Trichloroethylene</v>
      </c>
      <c r="C2066" s="38" t="s">
        <v>2587</v>
      </c>
      <c r="D2066" s="38" t="str">
        <f t="shared" si="852"/>
        <v>C</v>
      </c>
      <c r="E2066" s="44" t="s">
        <v>371</v>
      </c>
      <c r="F2066" s="155" t="str">
        <f t="shared" si="894"/>
        <v>7721 FS</v>
      </c>
      <c r="G2066" s="44" t="str">
        <f t="shared" si="893"/>
        <v>Residential</v>
      </c>
      <c r="H2066" s="44" t="str">
        <f t="shared" si="869"/>
        <v>Basement</v>
      </c>
      <c r="I2066" s="38" t="str">
        <f t="shared" si="896"/>
        <v>Y</v>
      </c>
      <c r="J2066" s="38" t="str">
        <f t="shared" si="897"/>
        <v>Y</v>
      </c>
      <c r="K2066" s="38" t="s">
        <v>1397</v>
      </c>
      <c r="L2066" s="44"/>
      <c r="M2066" s="38" t="str">
        <f t="shared" si="886"/>
        <v/>
      </c>
      <c r="N2066" s="38" t="str">
        <f t="shared" si="887"/>
        <v/>
      </c>
      <c r="O2066" s="38" t="str">
        <f t="shared" si="901"/>
        <v/>
      </c>
      <c r="P2066" s="44"/>
      <c r="Q2066" s="38" t="str">
        <f>IF(DR2066="","",IF(DR2066="y","Y","n"))</f>
        <v>Y</v>
      </c>
      <c r="R2066" s="38" t="str">
        <f>IF(AK2066="","",IF(AN2066="","Y",IF(AK2066&gt;AN2066*$R$38,"Y","n")))</f>
        <v>n</v>
      </c>
      <c r="S2066" s="38" t="str">
        <f>IF(AK2066="","",IF(Q2066="N","n","Y"))</f>
        <v>Y</v>
      </c>
      <c r="T2066" s="44"/>
      <c r="U2066" s="44"/>
      <c r="V2066" s="44"/>
      <c r="W2066" s="44"/>
      <c r="X2066" s="44"/>
      <c r="Y2066" s="38" t="str">
        <f t="shared" si="870"/>
        <v>n</v>
      </c>
      <c r="Z2066" s="38" t="str">
        <f t="shared" si="871"/>
        <v>n</v>
      </c>
      <c r="AA2066" s="38" t="s">
        <v>2044</v>
      </c>
      <c r="AB2066" s="128" t="s">
        <v>1451</v>
      </c>
      <c r="AC2066" s="59"/>
      <c r="AD2066" s="204"/>
      <c r="AE2066" s="38"/>
      <c r="AF2066" s="38"/>
      <c r="AG2066" s="125">
        <f t="shared" si="898"/>
        <v>12</v>
      </c>
      <c r="AH2066" s="39">
        <v>11</v>
      </c>
      <c r="AI2066" s="123">
        <f t="shared" si="899"/>
        <v>2597.3805615421015</v>
      </c>
      <c r="AK2066" s="47">
        <f>IF(DO2066="","",IF(DO2066="mg/m3",1000*DN2066,IF(DO2066="ppbv",DN2066*INDEX(ppbv_ug_m3,MATCH(BS2066,ChemName,0)),DN2066)))</f>
        <v>0.63</v>
      </c>
      <c r="AM2066" s="40">
        <f t="shared" si="873"/>
        <v>6.6000000000000003E-2</v>
      </c>
      <c r="AN2066" s="39">
        <f t="shared" si="872"/>
        <v>0.5</v>
      </c>
      <c r="AO2066" s="204">
        <f t="shared" si="900"/>
        <v>2.5410215575346754E-5</v>
      </c>
      <c r="AP2066" s="204"/>
      <c r="AQ2066" s="204">
        <f>IF(AK2066="","",AM2066/AK2066)</f>
        <v>0.10476190476190476</v>
      </c>
      <c r="AR2066" s="59"/>
      <c r="AS2066" s="115">
        <f t="shared" si="878"/>
        <v>0</v>
      </c>
      <c r="AT2066" s="115">
        <f t="shared" si="879"/>
        <v>1</v>
      </c>
      <c r="AU2066" s="115"/>
      <c r="AV2066" s="115"/>
      <c r="AW2066" s="39">
        <f t="shared" si="876"/>
        <v>1</v>
      </c>
      <c r="AX2066" s="39">
        <f t="shared" si="877"/>
        <v>0</v>
      </c>
      <c r="AY2066" s="115"/>
      <c r="AZ2066" s="115"/>
      <c r="BA2066" s="43">
        <v>44</v>
      </c>
      <c r="BB2066" s="43" t="s">
        <v>534</v>
      </c>
      <c r="BC2066" s="43" t="s">
        <v>535</v>
      </c>
      <c r="BD2066" s="43" t="s">
        <v>536</v>
      </c>
      <c r="BE2066" s="37" t="s">
        <v>656</v>
      </c>
      <c r="BF2066" s="48" t="s">
        <v>1406</v>
      </c>
      <c r="BG2066" s="43">
        <v>155</v>
      </c>
      <c r="BH2066" s="43" t="s">
        <v>551</v>
      </c>
      <c r="BI2066" s="43" t="s">
        <v>1387</v>
      </c>
      <c r="BJ2066" s="43" t="s">
        <v>533</v>
      </c>
      <c r="BK2066" s="48" t="s">
        <v>573</v>
      </c>
      <c r="BN2066" s="43">
        <v>3</v>
      </c>
      <c r="BO2066" s="43" t="s">
        <v>1390</v>
      </c>
      <c r="BP2066" s="48" t="s">
        <v>1406</v>
      </c>
      <c r="BS2066" s="43" t="s">
        <v>1393</v>
      </c>
      <c r="BT2066" s="43" t="s">
        <v>539</v>
      </c>
      <c r="BU2066" s="43"/>
      <c r="BV2066" s="43"/>
      <c r="BW2066" s="243">
        <v>37104</v>
      </c>
      <c r="BX2066" s="243"/>
      <c r="BY2066" s="48" t="s">
        <v>451</v>
      </c>
      <c r="BZ2066" s="43">
        <v>6.6000000000000003E-2</v>
      </c>
      <c r="CA2066" s="43" t="s">
        <v>1396</v>
      </c>
      <c r="CC2066" s="43">
        <v>6.6000000000000003E-2</v>
      </c>
      <c r="CD2066" s="124" t="s">
        <v>541</v>
      </c>
      <c r="CE2066" s="43">
        <v>3542</v>
      </c>
      <c r="CR2066" s="43" t="s">
        <v>552</v>
      </c>
      <c r="CS2066" s="251">
        <v>37104</v>
      </c>
      <c r="CT2066" s="126"/>
      <c r="CU2066" s="43">
        <v>30.48</v>
      </c>
      <c r="CV2066" s="39" t="s">
        <v>1390</v>
      </c>
      <c r="CW2066" s="43"/>
      <c r="CX2066" s="43"/>
      <c r="CY2066" s="39" t="s">
        <v>451</v>
      </c>
      <c r="CZ2066" s="43">
        <v>12</v>
      </c>
      <c r="DA2066" s="43" t="s">
        <v>2046</v>
      </c>
      <c r="DC2066" s="43">
        <v>0.3</v>
      </c>
      <c r="DD2066" s="43" t="s">
        <v>2044</v>
      </c>
      <c r="DE2066" s="43">
        <v>409</v>
      </c>
      <c r="DF2066" s="43" t="s">
        <v>552</v>
      </c>
      <c r="DG2066" s="251">
        <v>37104</v>
      </c>
      <c r="DH2066" s="126"/>
      <c r="DI2066" s="43">
        <v>30.48</v>
      </c>
      <c r="DJ2066" s="48" t="s">
        <v>1390</v>
      </c>
      <c r="DK2066" s="43">
        <v>2.7429999999999999</v>
      </c>
      <c r="DL2066" s="48" t="s">
        <v>1390</v>
      </c>
      <c r="DM2066" s="39" t="s">
        <v>451</v>
      </c>
      <c r="DN2066" s="43">
        <v>0.63</v>
      </c>
      <c r="DO2066" s="48" t="s">
        <v>1396</v>
      </c>
      <c r="DP2066" s="43"/>
      <c r="DQ2066" s="135">
        <v>0.03</v>
      </c>
      <c r="DR2066" s="115" t="s">
        <v>2044</v>
      </c>
      <c r="DS2066" s="43">
        <v>749</v>
      </c>
    </row>
    <row r="2067" spans="1:123" s="39" customFormat="1" hidden="1" x14ac:dyDescent="0.2">
      <c r="A2067" s="44" t="str">
        <f t="shared" si="892"/>
        <v>Alliant</v>
      </c>
      <c r="B2067" s="44" t="str">
        <f t="shared" si="891"/>
        <v>1,1-Dichloroethylene</v>
      </c>
      <c r="C2067" s="38" t="s">
        <v>2587</v>
      </c>
      <c r="D2067" s="38" t="str">
        <f t="shared" ref="D2067:D2130" si="902">IF(BC2067="","",BC2067)</f>
        <v>C</v>
      </c>
      <c r="E2067" s="44" t="s">
        <v>371</v>
      </c>
      <c r="F2067" s="155" t="str">
        <f t="shared" si="894"/>
        <v>7721 FS</v>
      </c>
      <c r="G2067" s="44" t="str">
        <f t="shared" si="893"/>
        <v>Residential</v>
      </c>
      <c r="H2067" s="44" t="str">
        <f t="shared" si="869"/>
        <v>Basement</v>
      </c>
      <c r="I2067" s="38" t="str">
        <f t="shared" si="896"/>
        <v>Y</v>
      </c>
      <c r="J2067" s="38" t="str">
        <f t="shared" si="897"/>
        <v>Y</v>
      </c>
      <c r="K2067" s="38" t="s">
        <v>1397</v>
      </c>
      <c r="L2067" s="44"/>
      <c r="M2067" s="38" t="str">
        <f t="shared" si="886"/>
        <v/>
      </c>
      <c r="N2067" s="38" t="str">
        <f t="shared" si="887"/>
        <v/>
      </c>
      <c r="O2067" s="38" t="str">
        <f t="shared" si="901"/>
        <v/>
      </c>
      <c r="P2067" s="44"/>
      <c r="Q2067" s="38" t="str">
        <f>IF(DR2067="","",IF(DR2067="y","Y","n"))</f>
        <v>n</v>
      </c>
      <c r="R2067" s="38" t="str">
        <f>IF(AK2067="","",IF(AN2067="","Y",IF(AK2067&gt;AN2067*$R$38,"Y","n")))</f>
        <v>n</v>
      </c>
      <c r="S2067" s="38" t="str">
        <f>IF(AK2067="","",IF(Q2067="N","n","Y"))</f>
        <v>n</v>
      </c>
      <c r="T2067" s="44"/>
      <c r="U2067" s="44"/>
      <c r="V2067" s="44"/>
      <c r="W2067" s="44"/>
      <c r="X2067" s="44"/>
      <c r="Y2067" s="38" t="str">
        <f t="shared" si="870"/>
        <v>n</v>
      </c>
      <c r="Z2067" s="38" t="str">
        <f t="shared" si="871"/>
        <v>n</v>
      </c>
      <c r="AA2067" s="38" t="s">
        <v>2044</v>
      </c>
      <c r="AB2067" s="128" t="s">
        <v>1451</v>
      </c>
      <c r="AC2067" s="59"/>
      <c r="AD2067" s="204"/>
      <c r="AE2067" s="38"/>
      <c r="AF2067" s="38"/>
      <c r="AG2067" s="125">
        <f t="shared" si="898"/>
        <v>2.9</v>
      </c>
      <c r="AH2067" s="39">
        <v>11</v>
      </c>
      <c r="AI2067" s="123">
        <f t="shared" si="899"/>
        <v>1903.8289304829918</v>
      </c>
      <c r="AK2067" s="46">
        <f>IF(DO2067="","",IF(DO2067="mg/m3",1000*DN2067,IF(DO2067="ppbv",DN2067*INDEX(ppbv_ug_m3,MATCH(BS2067,ChemName,0)),DN2067)))</f>
        <v>2.1999999999999999E-2</v>
      </c>
      <c r="AM2067" s="46">
        <f t="shared" si="873"/>
        <v>1.0999999999999999E-2</v>
      </c>
      <c r="AN2067" s="39">
        <f t="shared" si="872"/>
        <v>0.8</v>
      </c>
      <c r="AO2067" s="204">
        <f t="shared" si="900"/>
        <v>5.7778300475817196E-6</v>
      </c>
      <c r="AP2067" s="204"/>
      <c r="AQ2067" s="204">
        <f>IF(AK2067="","",AM2067/AK2067)</f>
        <v>0.5</v>
      </c>
      <c r="AR2067" s="59"/>
      <c r="AS2067" s="115">
        <f t="shared" si="878"/>
        <v>0</v>
      </c>
      <c r="AT2067" s="115">
        <f t="shared" si="879"/>
        <v>1</v>
      </c>
      <c r="AU2067" s="115"/>
      <c r="AV2067" s="115"/>
      <c r="AW2067" s="39">
        <f t="shared" si="876"/>
        <v>0</v>
      </c>
      <c r="AX2067" s="39">
        <f t="shared" si="877"/>
        <v>1</v>
      </c>
      <c r="AY2067" s="115"/>
      <c r="AZ2067" s="115"/>
      <c r="BA2067" s="43">
        <v>44</v>
      </c>
      <c r="BB2067" s="43" t="s">
        <v>534</v>
      </c>
      <c r="BC2067" s="43" t="s">
        <v>535</v>
      </c>
      <c r="BD2067" s="43" t="s">
        <v>536</v>
      </c>
      <c r="BE2067" s="37" t="s">
        <v>656</v>
      </c>
      <c r="BF2067" s="48" t="s">
        <v>1406</v>
      </c>
      <c r="BG2067" s="43">
        <v>155</v>
      </c>
      <c r="BH2067" s="43" t="s">
        <v>551</v>
      </c>
      <c r="BI2067" s="43" t="s">
        <v>1387</v>
      </c>
      <c r="BJ2067" s="43" t="s">
        <v>533</v>
      </c>
      <c r="BK2067" s="48" t="s">
        <v>573</v>
      </c>
      <c r="BN2067" s="43">
        <v>3</v>
      </c>
      <c r="BO2067" s="43" t="s">
        <v>1390</v>
      </c>
      <c r="BP2067" s="48" t="s">
        <v>1406</v>
      </c>
      <c r="BS2067" s="43" t="s">
        <v>538</v>
      </c>
      <c r="BT2067" s="43" t="s">
        <v>539</v>
      </c>
      <c r="BU2067" s="43"/>
      <c r="BV2067" s="43"/>
      <c r="BW2067" s="243">
        <v>37104</v>
      </c>
      <c r="BX2067" s="243"/>
      <c r="BY2067" s="48" t="s">
        <v>451</v>
      </c>
      <c r="BZ2067" s="43">
        <v>1.0999999999999999E-2</v>
      </c>
      <c r="CA2067" s="43" t="s">
        <v>1396</v>
      </c>
      <c r="CC2067" s="43">
        <v>1.0999999999999999E-2</v>
      </c>
      <c r="CD2067" s="124" t="s">
        <v>541</v>
      </c>
      <c r="CE2067" s="43">
        <v>3543</v>
      </c>
      <c r="CR2067" s="43" t="s">
        <v>552</v>
      </c>
      <c r="CS2067" s="251">
        <v>37104</v>
      </c>
      <c r="CT2067" s="126"/>
      <c r="CU2067" s="43">
        <v>30.48</v>
      </c>
      <c r="CV2067" s="39" t="s">
        <v>1390</v>
      </c>
      <c r="CW2067" s="43"/>
      <c r="CX2067" s="43"/>
      <c r="CY2067" s="39" t="s">
        <v>451</v>
      </c>
      <c r="CZ2067" s="43">
        <v>2.9</v>
      </c>
      <c r="DA2067" s="43" t="s">
        <v>2046</v>
      </c>
      <c r="DC2067" s="43">
        <v>0.3</v>
      </c>
      <c r="DD2067" s="43" t="s">
        <v>2044</v>
      </c>
      <c r="DE2067" s="43">
        <v>410</v>
      </c>
      <c r="DF2067" s="43" t="s">
        <v>552</v>
      </c>
      <c r="DG2067" s="251">
        <v>37104</v>
      </c>
      <c r="DH2067" s="126"/>
      <c r="DI2067" s="43">
        <v>30.48</v>
      </c>
      <c r="DJ2067" s="48" t="s">
        <v>1390</v>
      </c>
      <c r="DK2067" s="43">
        <v>2.7429999999999999</v>
      </c>
      <c r="DL2067" s="48" t="s">
        <v>1390</v>
      </c>
      <c r="DM2067" s="39" t="s">
        <v>451</v>
      </c>
      <c r="DN2067" s="43">
        <v>2.1999999999999999E-2</v>
      </c>
      <c r="DO2067" s="48" t="s">
        <v>1396</v>
      </c>
      <c r="DP2067" s="43"/>
      <c r="DQ2067" s="43">
        <v>0.02</v>
      </c>
      <c r="DR2067" s="115" t="s">
        <v>541</v>
      </c>
      <c r="DS2067" s="43">
        <v>752</v>
      </c>
    </row>
    <row r="2068" spans="1:123" s="39" customFormat="1" hidden="1" x14ac:dyDescent="0.2">
      <c r="A2068" s="44" t="str">
        <f t="shared" si="892"/>
        <v>Alliant</v>
      </c>
      <c r="B2068" s="44" t="str">
        <f t="shared" si="891"/>
        <v>1,1-Dichloroethylene</v>
      </c>
      <c r="C2068" s="38" t="s">
        <v>2587</v>
      </c>
      <c r="D2068" s="38" t="str">
        <f t="shared" si="902"/>
        <v>C</v>
      </c>
      <c r="E2068" s="44" t="s">
        <v>371</v>
      </c>
      <c r="F2068" s="155" t="str">
        <f t="shared" si="894"/>
        <v>7721 FS</v>
      </c>
      <c r="G2068" s="44" t="str">
        <f t="shared" si="893"/>
        <v>Residential</v>
      </c>
      <c r="H2068" s="44" t="str">
        <f t="shared" si="869"/>
        <v>Unknown</v>
      </c>
      <c r="I2068" s="38" t="str">
        <f t="shared" si="896"/>
        <v>Y</v>
      </c>
      <c r="J2068" s="38" t="str">
        <f t="shared" si="897"/>
        <v>Y</v>
      </c>
      <c r="K2068" s="38" t="s">
        <v>1397</v>
      </c>
      <c r="L2068" s="44"/>
      <c r="M2068" s="38" t="str">
        <f t="shared" si="886"/>
        <v/>
      </c>
      <c r="N2068" s="38" t="str">
        <f t="shared" si="887"/>
        <v/>
      </c>
      <c r="O2068" s="38" t="str">
        <f t="shared" si="901"/>
        <v/>
      </c>
      <c r="P2068" s="44"/>
      <c r="Q2068" s="44"/>
      <c r="R2068" s="44"/>
      <c r="S2068" s="44"/>
      <c r="T2068" s="44"/>
      <c r="U2068" s="44"/>
      <c r="V2068" s="44"/>
      <c r="W2068" s="44"/>
      <c r="X2068" s="44"/>
      <c r="Y2068" s="38" t="str">
        <f t="shared" si="870"/>
        <v>n</v>
      </c>
      <c r="Z2068" s="38" t="str">
        <f t="shared" si="871"/>
        <v>n</v>
      </c>
      <c r="AA2068" s="38" t="s">
        <v>2044</v>
      </c>
      <c r="AB2068" s="128" t="s">
        <v>1451</v>
      </c>
      <c r="AC2068" s="59"/>
      <c r="AD2068" s="204"/>
      <c r="AE2068" s="38"/>
      <c r="AF2068" s="38"/>
      <c r="AG2068" s="125">
        <f t="shared" si="898"/>
        <v>1.9</v>
      </c>
      <c r="AH2068" s="39">
        <v>11</v>
      </c>
      <c r="AI2068" s="123">
        <f t="shared" si="899"/>
        <v>1247.3361958336843</v>
      </c>
      <c r="AM2068" s="46">
        <f t="shared" si="873"/>
        <v>1.0999999999999999E-2</v>
      </c>
      <c r="AN2068" s="39">
        <f t="shared" si="872"/>
        <v>0.8</v>
      </c>
      <c r="AO2068" s="204">
        <f t="shared" si="900"/>
        <v>8.8187932305194662E-6</v>
      </c>
      <c r="AP2068" s="204"/>
      <c r="AQ2068" s="59"/>
      <c r="AR2068" s="59"/>
      <c r="AS2068" s="115">
        <f t="shared" si="878"/>
        <v>0</v>
      </c>
      <c r="AT2068" s="115">
        <f t="shared" si="879"/>
        <v>1</v>
      </c>
      <c r="AU2068" s="115"/>
      <c r="AV2068" s="115"/>
      <c r="AY2068" s="115"/>
      <c r="AZ2068" s="115"/>
      <c r="BA2068" s="43">
        <v>44</v>
      </c>
      <c r="BB2068" s="43" t="s">
        <v>534</v>
      </c>
      <c r="BC2068" s="43" t="s">
        <v>535</v>
      </c>
      <c r="BD2068" s="43" t="s">
        <v>536</v>
      </c>
      <c r="BE2068" s="37" t="s">
        <v>656</v>
      </c>
      <c r="BF2068" s="48" t="s">
        <v>1406</v>
      </c>
      <c r="BG2068" s="43">
        <v>155</v>
      </c>
      <c r="BH2068" s="43" t="s">
        <v>551</v>
      </c>
      <c r="BI2068" s="43" t="s">
        <v>1387</v>
      </c>
      <c r="BJ2068" s="43" t="s">
        <v>533</v>
      </c>
      <c r="BK2068" s="48" t="s">
        <v>2634</v>
      </c>
      <c r="BN2068" s="43">
        <v>3</v>
      </c>
      <c r="BO2068" s="43" t="s">
        <v>1390</v>
      </c>
      <c r="BP2068" s="48" t="s">
        <v>1406</v>
      </c>
      <c r="BS2068" s="43" t="s">
        <v>538</v>
      </c>
      <c r="BT2068" s="43" t="s">
        <v>539</v>
      </c>
      <c r="BU2068" s="43"/>
      <c r="BV2068" s="43"/>
      <c r="BW2068" s="243">
        <v>37273</v>
      </c>
      <c r="BX2068" s="243"/>
      <c r="BY2068" s="48" t="s">
        <v>451</v>
      </c>
      <c r="BZ2068" s="43">
        <v>1.0999999999999999E-2</v>
      </c>
      <c r="CA2068" s="43" t="s">
        <v>1396</v>
      </c>
      <c r="CC2068" s="43">
        <v>1.0999999999999999E-2</v>
      </c>
      <c r="CD2068" s="124" t="s">
        <v>767</v>
      </c>
      <c r="CE2068" s="43">
        <v>13613</v>
      </c>
      <c r="CR2068" s="43" t="s">
        <v>552</v>
      </c>
      <c r="CS2068" s="251">
        <v>37273</v>
      </c>
      <c r="CT2068" s="126"/>
      <c r="CU2068" s="43">
        <v>30.48</v>
      </c>
      <c r="CV2068" s="39" t="s">
        <v>1390</v>
      </c>
      <c r="CW2068" s="43"/>
      <c r="CX2068" s="43"/>
      <c r="CY2068" s="39" t="s">
        <v>451</v>
      </c>
      <c r="CZ2068" s="43">
        <v>1.9</v>
      </c>
      <c r="DA2068" s="43" t="s">
        <v>2046</v>
      </c>
      <c r="DD2068" s="43" t="s">
        <v>1397</v>
      </c>
      <c r="DE2068" s="43">
        <v>1827</v>
      </c>
      <c r="DF2068" s="43"/>
      <c r="DG2068" s="43"/>
      <c r="DH2068" s="43"/>
      <c r="DI2068" s="43"/>
      <c r="DJ2068" s="43"/>
      <c r="DK2068" s="43"/>
      <c r="DL2068" s="43"/>
      <c r="DM2068" s="43"/>
      <c r="DN2068" s="43"/>
      <c r="DO2068" s="43"/>
      <c r="DP2068" s="43"/>
      <c r="DQ2068" s="43"/>
      <c r="DR2068" s="124"/>
      <c r="DS2068" s="43"/>
    </row>
    <row r="2069" spans="1:123" s="39" customFormat="1" hidden="1" x14ac:dyDescent="0.2">
      <c r="A2069" s="44" t="str">
        <f t="shared" si="892"/>
        <v>Eau Claire</v>
      </c>
      <c r="B2069" s="44" t="str">
        <f t="shared" si="891"/>
        <v>Vinyl chloride (chloroethene)</v>
      </c>
      <c r="C2069" s="38" t="s">
        <v>2587</v>
      </c>
      <c r="D2069" s="38" t="str">
        <f t="shared" si="902"/>
        <v>S</v>
      </c>
      <c r="E2069" s="44" t="s">
        <v>372</v>
      </c>
      <c r="F2069" s="155" t="str">
        <f t="shared" si="894"/>
        <v>Residence F</v>
      </c>
      <c r="G2069" s="44" t="str">
        <f t="shared" si="893"/>
        <v>Residential</v>
      </c>
      <c r="H2069" s="44" t="str">
        <f t="shared" si="869"/>
        <v>Basement</v>
      </c>
      <c r="I2069" s="38" t="str">
        <f t="shared" si="896"/>
        <v>n</v>
      </c>
      <c r="J2069" s="38" t="str">
        <f t="shared" si="897"/>
        <v>Y</v>
      </c>
      <c r="K2069" s="38" t="str">
        <f>IF(AG2069="","",IF(I2069="N","n","Y"))</f>
        <v>n</v>
      </c>
      <c r="L2069" s="44" t="s">
        <v>1451</v>
      </c>
      <c r="M2069" s="38" t="str">
        <f t="shared" si="886"/>
        <v/>
      </c>
      <c r="N2069" s="38" t="str">
        <f t="shared" si="887"/>
        <v/>
      </c>
      <c r="O2069" s="38" t="str">
        <f t="shared" si="901"/>
        <v/>
      </c>
      <c r="P2069" s="44"/>
      <c r="Q2069" s="44"/>
      <c r="R2069" s="44"/>
      <c r="S2069" s="44"/>
      <c r="T2069" s="44"/>
      <c r="U2069" s="44"/>
      <c r="V2069" s="44"/>
      <c r="W2069" s="44"/>
      <c r="X2069" s="44"/>
      <c r="Y2069" s="38" t="str">
        <f t="shared" si="870"/>
        <v>n</v>
      </c>
      <c r="Z2069" s="38" t="str">
        <f t="shared" si="871"/>
        <v>Y</v>
      </c>
      <c r="AA2069" s="38" t="s">
        <v>2044</v>
      </c>
      <c r="AB2069" s="128" t="s">
        <v>1451</v>
      </c>
      <c r="AC2069" s="59"/>
      <c r="AD2069" s="204"/>
      <c r="AE2069" s="38"/>
      <c r="AF2069" s="38"/>
      <c r="AG2069" s="125">
        <f t="shared" si="898"/>
        <v>1</v>
      </c>
      <c r="AH2069" s="39">
        <v>12</v>
      </c>
      <c r="AI2069" s="123">
        <f t="shared" si="899"/>
        <v>784.78554904588395</v>
      </c>
      <c r="AM2069" s="40">
        <f t="shared" si="873"/>
        <v>0.55000000000000004</v>
      </c>
      <c r="AN2069" s="39">
        <f t="shared" si="872"/>
        <v>0.01</v>
      </c>
      <c r="AO2069" s="204">
        <f t="shared" si="900"/>
        <v>7.0082839913231283E-4</v>
      </c>
      <c r="AP2069" s="204"/>
      <c r="AQ2069" s="59"/>
      <c r="AR2069" s="59"/>
      <c r="AS2069" s="115">
        <f t="shared" si="878"/>
        <v>0</v>
      </c>
      <c r="AT2069" s="115">
        <f t="shared" si="879"/>
        <v>1</v>
      </c>
      <c r="AU2069" s="115"/>
      <c r="AV2069" s="115"/>
      <c r="AY2069" s="115"/>
      <c r="AZ2069" s="115"/>
      <c r="BA2069" s="43">
        <v>47</v>
      </c>
      <c r="BB2069" s="43" t="s">
        <v>571</v>
      </c>
      <c r="BC2069" s="39" t="s">
        <v>1385</v>
      </c>
      <c r="BD2069" s="39" t="s">
        <v>225</v>
      </c>
      <c r="BE2069" s="37" t="s">
        <v>2345</v>
      </c>
      <c r="BG2069" s="43">
        <v>162</v>
      </c>
      <c r="BH2069" s="43" t="s">
        <v>572</v>
      </c>
      <c r="BI2069" s="43" t="s">
        <v>1387</v>
      </c>
      <c r="BJ2069" s="43" t="s">
        <v>533</v>
      </c>
      <c r="BK2069" s="43" t="s">
        <v>573</v>
      </c>
      <c r="BN2069" s="43">
        <v>0.70104</v>
      </c>
      <c r="BO2069" s="43" t="s">
        <v>1390</v>
      </c>
      <c r="BP2069" s="48" t="s">
        <v>1406</v>
      </c>
      <c r="BS2069" s="43" t="s">
        <v>562</v>
      </c>
      <c r="BT2069" s="43" t="s">
        <v>573</v>
      </c>
      <c r="BU2069" s="43"/>
      <c r="BV2069" s="43"/>
      <c r="BW2069" s="243">
        <v>36844</v>
      </c>
      <c r="BX2069" s="243"/>
      <c r="BY2069" s="43" t="s">
        <v>575</v>
      </c>
      <c r="BZ2069" s="43">
        <v>0.55000000000000004</v>
      </c>
      <c r="CA2069" s="43" t="s">
        <v>1396</v>
      </c>
      <c r="CC2069" s="43">
        <v>0.55000000000000004</v>
      </c>
      <c r="CD2069" s="124" t="s">
        <v>541</v>
      </c>
      <c r="CE2069" s="43">
        <v>3574</v>
      </c>
      <c r="CR2069" s="43" t="s">
        <v>574</v>
      </c>
      <c r="CS2069" s="251">
        <v>36808</v>
      </c>
      <c r="CT2069" s="126"/>
      <c r="CU2069" s="43">
        <v>6</v>
      </c>
      <c r="CV2069" s="39" t="s">
        <v>1390</v>
      </c>
      <c r="CW2069" s="43"/>
      <c r="CY2069" s="39" t="s">
        <v>451</v>
      </c>
      <c r="CZ2069" s="43">
        <v>1</v>
      </c>
      <c r="DA2069" s="43" t="s">
        <v>2046</v>
      </c>
      <c r="DC2069" s="43">
        <v>1</v>
      </c>
      <c r="DD2069" s="43" t="s">
        <v>541</v>
      </c>
      <c r="DE2069" s="43">
        <v>439</v>
      </c>
      <c r="DF2069" s="43"/>
      <c r="DG2069" s="43"/>
      <c r="DH2069" s="43"/>
      <c r="DI2069" s="43"/>
      <c r="DJ2069" s="43"/>
      <c r="DK2069" s="43"/>
      <c r="DL2069" s="43"/>
      <c r="DM2069" s="43"/>
      <c r="DN2069" s="43"/>
      <c r="DO2069" s="43"/>
      <c r="DP2069" s="43"/>
      <c r="DQ2069" s="43"/>
      <c r="DR2069" s="124"/>
      <c r="DS2069" s="43"/>
    </row>
    <row r="2070" spans="1:123" s="39" customFormat="1" hidden="1" x14ac:dyDescent="0.2">
      <c r="A2070" s="44" t="str">
        <f t="shared" si="892"/>
        <v>Eau Claire</v>
      </c>
      <c r="B2070" s="44" t="str">
        <f t="shared" si="891"/>
        <v>Vinyl chloride (chloroethene)</v>
      </c>
      <c r="C2070" s="38" t="s">
        <v>2587</v>
      </c>
      <c r="D2070" s="38" t="str">
        <f t="shared" si="902"/>
        <v>S</v>
      </c>
      <c r="E2070" s="44" t="s">
        <v>372</v>
      </c>
      <c r="F2070" s="155" t="str">
        <f t="shared" si="894"/>
        <v>Residence F</v>
      </c>
      <c r="G2070" s="44" t="str">
        <f t="shared" si="893"/>
        <v>Residential</v>
      </c>
      <c r="H2070" s="44" t="str">
        <f t="shared" si="869"/>
        <v>Basement</v>
      </c>
      <c r="I2070" s="38" t="str">
        <f t="shared" si="896"/>
        <v>n</v>
      </c>
      <c r="J2070" s="38" t="str">
        <f t="shared" si="897"/>
        <v>Y</v>
      </c>
      <c r="K2070" s="38" t="str">
        <f>IF(AG2070="","",IF(I2070="N","n","Y"))</f>
        <v>n</v>
      </c>
      <c r="L2070" s="44" t="s">
        <v>1451</v>
      </c>
      <c r="M2070" s="38" t="str">
        <f t="shared" si="886"/>
        <v/>
      </c>
      <c r="N2070" s="38" t="str">
        <f t="shared" si="887"/>
        <v/>
      </c>
      <c r="O2070" s="38" t="str">
        <f t="shared" si="901"/>
        <v/>
      </c>
      <c r="P2070" s="44"/>
      <c r="Q2070" s="44"/>
      <c r="R2070" s="44"/>
      <c r="S2070" s="44"/>
      <c r="T2070" s="44"/>
      <c r="U2070" s="44"/>
      <c r="V2070" s="44"/>
      <c r="W2070" s="44"/>
      <c r="X2070" s="44"/>
      <c r="Y2070" s="38" t="str">
        <f t="shared" si="870"/>
        <v>n</v>
      </c>
      <c r="Z2070" s="38" t="str">
        <f t="shared" si="871"/>
        <v>Y</v>
      </c>
      <c r="AA2070" s="38" t="s">
        <v>2044</v>
      </c>
      <c r="AB2070" s="128" t="s">
        <v>1451</v>
      </c>
      <c r="AC2070" s="59"/>
      <c r="AD2070" s="204"/>
      <c r="AE2070" s="38"/>
      <c r="AF2070" s="38"/>
      <c r="AG2070" s="125">
        <f t="shared" si="898"/>
        <v>1</v>
      </c>
      <c r="AH2070" s="39">
        <v>12</v>
      </c>
      <c r="AI2070" s="123">
        <f t="shared" si="899"/>
        <v>784.78554904588395</v>
      </c>
      <c r="AM2070" s="40">
        <f t="shared" si="873"/>
        <v>0.55000000000000004</v>
      </c>
      <c r="AN2070" s="39">
        <f t="shared" si="872"/>
        <v>0.01</v>
      </c>
      <c r="AO2070" s="204">
        <f t="shared" si="900"/>
        <v>7.0082839913231283E-4</v>
      </c>
      <c r="AP2070" s="204"/>
      <c r="AQ2070" s="59"/>
      <c r="AR2070" s="59"/>
      <c r="AS2070" s="115">
        <f t="shared" si="878"/>
        <v>0</v>
      </c>
      <c r="AT2070" s="115">
        <f t="shared" si="879"/>
        <v>1</v>
      </c>
      <c r="AU2070" s="115"/>
      <c r="AV2070" s="115"/>
      <c r="AY2070" s="115"/>
      <c r="AZ2070" s="115"/>
      <c r="BA2070" s="43">
        <v>47</v>
      </c>
      <c r="BB2070" s="43" t="s">
        <v>571</v>
      </c>
      <c r="BC2070" s="39" t="s">
        <v>1385</v>
      </c>
      <c r="BD2070" s="39" t="s">
        <v>225</v>
      </c>
      <c r="BE2070" s="37" t="s">
        <v>2345</v>
      </c>
      <c r="BG2070" s="43">
        <v>162</v>
      </c>
      <c r="BH2070" s="43" t="s">
        <v>572</v>
      </c>
      <c r="BI2070" s="43" t="s">
        <v>1387</v>
      </c>
      <c r="BJ2070" s="43" t="s">
        <v>533</v>
      </c>
      <c r="BK2070" s="43" t="s">
        <v>573</v>
      </c>
      <c r="BN2070" s="43">
        <v>0.70104</v>
      </c>
      <c r="BO2070" s="43" t="s">
        <v>1390</v>
      </c>
      <c r="BP2070" s="48" t="s">
        <v>1406</v>
      </c>
      <c r="BS2070" s="43" t="s">
        <v>562</v>
      </c>
      <c r="BT2070" s="43" t="s">
        <v>559</v>
      </c>
      <c r="BU2070" s="43"/>
      <c r="BV2070" s="43"/>
      <c r="BW2070" s="243">
        <v>36844</v>
      </c>
      <c r="BX2070" s="243"/>
      <c r="BY2070" s="48" t="s">
        <v>451</v>
      </c>
      <c r="BZ2070" s="43">
        <v>0.55000000000000004</v>
      </c>
      <c r="CA2070" s="43" t="s">
        <v>1396</v>
      </c>
      <c r="CC2070" s="43">
        <v>0.55000000000000004</v>
      </c>
      <c r="CD2070" s="124" t="s">
        <v>541</v>
      </c>
      <c r="CE2070" s="43">
        <v>3571</v>
      </c>
      <c r="CR2070" s="43" t="s">
        <v>574</v>
      </c>
      <c r="CS2070" s="251">
        <v>36808</v>
      </c>
      <c r="CT2070" s="126"/>
      <c r="CU2070" s="43">
        <v>6</v>
      </c>
      <c r="CV2070" s="39" t="s">
        <v>1390</v>
      </c>
      <c r="CW2070" s="43"/>
      <c r="CY2070" s="39" t="s">
        <v>451</v>
      </c>
      <c r="CZ2070" s="43">
        <v>1</v>
      </c>
      <c r="DA2070" s="43" t="s">
        <v>2046</v>
      </c>
      <c r="DC2070" s="43">
        <v>1</v>
      </c>
      <c r="DD2070" s="43" t="s">
        <v>541</v>
      </c>
      <c r="DE2070" s="43">
        <v>438</v>
      </c>
      <c r="DF2070" s="43"/>
      <c r="DG2070" s="43"/>
      <c r="DH2070" s="43"/>
      <c r="DI2070" s="43"/>
      <c r="DJ2070" s="43"/>
      <c r="DK2070" s="43"/>
      <c r="DL2070" s="43"/>
      <c r="DM2070" s="43"/>
      <c r="DN2070" s="43"/>
      <c r="DO2070" s="43"/>
      <c r="DP2070" s="43"/>
      <c r="DQ2070" s="43"/>
      <c r="DR2070" s="124"/>
      <c r="DS2070" s="43"/>
    </row>
    <row r="2071" spans="1:123" s="39" customFormat="1" hidden="1" x14ac:dyDescent="0.2">
      <c r="A2071" s="44" t="str">
        <f t="shared" si="892"/>
        <v>Endicott</v>
      </c>
      <c r="B2071" s="44" t="str">
        <f t="shared" si="891"/>
        <v>Tetrachloroethylene</v>
      </c>
      <c r="C2071" s="38" t="s">
        <v>2587</v>
      </c>
      <c r="D2071" s="38" t="str">
        <f t="shared" si="902"/>
        <v>LS</v>
      </c>
      <c r="E2071" s="44" t="s">
        <v>372</v>
      </c>
      <c r="F2071" s="155" t="str">
        <f t="shared" si="894"/>
        <v>Commercial 005</v>
      </c>
      <c r="G2071" s="44" t="str">
        <f t="shared" si="893"/>
        <v>commercial</v>
      </c>
      <c r="H2071" s="44" t="str">
        <f t="shared" si="869"/>
        <v>Basement - full</v>
      </c>
      <c r="I2071" s="38"/>
      <c r="J2071" s="38"/>
      <c r="K2071" s="38"/>
      <c r="L2071" s="44"/>
      <c r="M2071" s="38" t="str">
        <f t="shared" si="886"/>
        <v>Y</v>
      </c>
      <c r="N2071" s="38" t="str">
        <f t="shared" si="887"/>
        <v>n</v>
      </c>
      <c r="O2071" s="38" t="s">
        <v>541</v>
      </c>
      <c r="P2071" s="44" t="s">
        <v>310</v>
      </c>
      <c r="Q2071" s="38"/>
      <c r="R2071" s="38"/>
      <c r="S2071" s="38"/>
      <c r="T2071" s="38"/>
      <c r="U2071" s="38"/>
      <c r="V2071" s="38"/>
      <c r="W2071" s="38"/>
      <c r="X2071" s="38"/>
      <c r="Y2071" s="38" t="str">
        <f t="shared" si="870"/>
        <v>n</v>
      </c>
      <c r="Z2071" s="38" t="str">
        <f t="shared" si="871"/>
        <v>n</v>
      </c>
      <c r="AA2071" s="38" t="s">
        <v>2044</v>
      </c>
      <c r="AB2071" s="128" t="s">
        <v>1451</v>
      </c>
      <c r="AC2071" s="59">
        <v>5.6</v>
      </c>
      <c r="AD2071" s="204">
        <v>3.9285714285714292E-2</v>
      </c>
      <c r="AE2071" s="38">
        <v>0</v>
      </c>
      <c r="AF2071" s="38">
        <v>1</v>
      </c>
      <c r="AG2071" s="125"/>
      <c r="AI2071" s="123"/>
      <c r="AJ2071" s="40">
        <f t="shared" ref="AJ2071:AJ2134" si="903">IF(CL2071="","",IF(CM2071="mg/m3",1000*CL2071,IF(CM2071="ppbv",CL2071*INDEX(ppbv_ug_m3,MATCH(BS2071,ChemName,0)),CL2071)))</f>
        <v>5.6</v>
      </c>
      <c r="AK2071" s="40"/>
      <c r="AL2071" s="40"/>
      <c r="AM2071" s="40">
        <f t="shared" si="873"/>
        <v>0.22</v>
      </c>
      <c r="AN2071" s="39">
        <f t="shared" si="872"/>
        <v>3.8</v>
      </c>
      <c r="AO2071" s="204"/>
      <c r="AP2071" s="204">
        <f t="shared" ref="AP2071:AP2134" si="904">IF(AJ2071="","",AM2071/AJ2071)</f>
        <v>3.9285714285714292E-2</v>
      </c>
      <c r="AQ2071" s="45"/>
      <c r="AR2071" s="45"/>
      <c r="AS2071" s="115"/>
      <c r="AT2071" s="115"/>
      <c r="AU2071" s="115">
        <f t="shared" si="874"/>
        <v>0</v>
      </c>
      <c r="AV2071" s="115">
        <f t="shared" si="875"/>
        <v>1</v>
      </c>
      <c r="AY2071" s="115"/>
      <c r="AZ2071" s="115"/>
      <c r="BA2071" s="43">
        <v>32</v>
      </c>
      <c r="BB2071" s="43" t="s">
        <v>2013</v>
      </c>
      <c r="BC2071" s="48" t="s">
        <v>1403</v>
      </c>
      <c r="BE2071" s="37" t="s">
        <v>2345</v>
      </c>
      <c r="BG2071" s="43">
        <v>284</v>
      </c>
      <c r="BH2071" s="43" t="s">
        <v>2014</v>
      </c>
      <c r="BJ2071" s="43" t="s">
        <v>2054</v>
      </c>
      <c r="BK2071" s="43" t="s">
        <v>1389</v>
      </c>
      <c r="BP2071" s="48" t="s">
        <v>1406</v>
      </c>
      <c r="BQ2071" s="43" t="s">
        <v>1310</v>
      </c>
      <c r="BR2071" s="43" t="s">
        <v>1311</v>
      </c>
      <c r="BS2071" s="43" t="s">
        <v>2057</v>
      </c>
      <c r="BT2071" s="43" t="s">
        <v>1990</v>
      </c>
      <c r="BU2071" s="43"/>
      <c r="BV2071" s="43"/>
      <c r="BW2071" s="243">
        <v>37669</v>
      </c>
      <c r="BX2071" s="243"/>
      <c r="BY2071" s="48" t="s">
        <v>451</v>
      </c>
      <c r="BZ2071" s="43">
        <v>0.22</v>
      </c>
      <c r="CA2071" s="43" t="s">
        <v>1396</v>
      </c>
      <c r="CC2071" s="43">
        <v>0.22</v>
      </c>
      <c r="CD2071" s="124" t="s">
        <v>767</v>
      </c>
      <c r="CE2071" s="43">
        <v>5441</v>
      </c>
      <c r="CF2071" s="43" t="s">
        <v>1990</v>
      </c>
      <c r="CG2071" s="251">
        <v>37669</v>
      </c>
      <c r="CH2071" s="126"/>
      <c r="CK2071" s="39" t="s">
        <v>451</v>
      </c>
      <c r="CL2071" s="43">
        <v>5.6</v>
      </c>
      <c r="CM2071" s="43" t="s">
        <v>1396</v>
      </c>
      <c r="CP2071" s="43" t="s">
        <v>1397</v>
      </c>
      <c r="CQ2071" s="43">
        <v>1517</v>
      </c>
      <c r="DR2071" s="38"/>
    </row>
    <row r="2072" spans="1:123" s="39" customFormat="1" hidden="1" x14ac:dyDescent="0.2">
      <c r="A2072" s="44" t="str">
        <f t="shared" si="892"/>
        <v>Endicott</v>
      </c>
      <c r="B2072" s="44" t="str">
        <f t="shared" si="891"/>
        <v>1,1,1-Trichloroethane</v>
      </c>
      <c r="C2072" s="38" t="s">
        <v>2587</v>
      </c>
      <c r="D2072" s="38" t="str">
        <f t="shared" si="902"/>
        <v>LS</v>
      </c>
      <c r="E2072" s="44" t="s">
        <v>372</v>
      </c>
      <c r="F2072" s="155" t="str">
        <f t="shared" si="894"/>
        <v>Commercial 008</v>
      </c>
      <c r="G2072" s="44" t="str">
        <f t="shared" si="893"/>
        <v>commercial</v>
      </c>
      <c r="H2072" s="44" t="str">
        <f t="shared" si="869"/>
        <v/>
      </c>
      <c r="I2072" s="38"/>
      <c r="J2072" s="38"/>
      <c r="K2072" s="38"/>
      <c r="L2072" s="44"/>
      <c r="M2072" s="38" t="str">
        <f t="shared" si="886"/>
        <v>Y</v>
      </c>
      <c r="N2072" s="38" t="str">
        <f t="shared" si="887"/>
        <v>n</v>
      </c>
      <c r="O2072" s="38" t="s">
        <v>541</v>
      </c>
      <c r="P2072" s="44" t="s">
        <v>310</v>
      </c>
      <c r="Q2072" s="38"/>
      <c r="R2072" s="38"/>
      <c r="S2072" s="38"/>
      <c r="T2072" s="38"/>
      <c r="U2072" s="38"/>
      <c r="V2072" s="38"/>
      <c r="W2072" s="38"/>
      <c r="X2072" s="38"/>
      <c r="Y2072" s="38" t="str">
        <f t="shared" si="870"/>
        <v>n</v>
      </c>
      <c r="Z2072" s="38" t="str">
        <f t="shared" si="871"/>
        <v>n</v>
      </c>
      <c r="AA2072" s="38" t="s">
        <v>2044</v>
      </c>
      <c r="AB2072" s="128" t="s">
        <v>1451</v>
      </c>
      <c r="AC2072" s="59">
        <v>19</v>
      </c>
      <c r="AD2072" s="204">
        <v>9.4736842105263147E-3</v>
      </c>
      <c r="AE2072" s="38">
        <v>0</v>
      </c>
      <c r="AF2072" s="38">
        <v>1</v>
      </c>
      <c r="AG2072" s="125"/>
      <c r="AI2072" s="123"/>
      <c r="AJ2072" s="40">
        <f t="shared" si="903"/>
        <v>19</v>
      </c>
      <c r="AK2072" s="40"/>
      <c r="AL2072" s="40"/>
      <c r="AM2072" s="40">
        <f t="shared" si="873"/>
        <v>0.18</v>
      </c>
      <c r="AN2072" s="39">
        <f t="shared" si="872"/>
        <v>3.1</v>
      </c>
      <c r="AO2072" s="204"/>
      <c r="AP2072" s="204">
        <f t="shared" si="904"/>
        <v>9.4736842105263147E-3</v>
      </c>
      <c r="AQ2072" s="45"/>
      <c r="AR2072" s="45"/>
      <c r="AS2072" s="115"/>
      <c r="AT2072" s="115"/>
      <c r="AU2072" s="115">
        <f t="shared" si="874"/>
        <v>0</v>
      </c>
      <c r="AV2072" s="115">
        <f t="shared" si="875"/>
        <v>1</v>
      </c>
      <c r="AY2072" s="115"/>
      <c r="AZ2072" s="115"/>
      <c r="BA2072" s="43">
        <v>32</v>
      </c>
      <c r="BB2072" s="43" t="s">
        <v>2013</v>
      </c>
      <c r="BC2072" s="48" t="s">
        <v>1403</v>
      </c>
      <c r="BE2072" s="37" t="s">
        <v>2345</v>
      </c>
      <c r="BG2072" s="43">
        <v>287</v>
      </c>
      <c r="BH2072" s="43" t="s">
        <v>1313</v>
      </c>
      <c r="BJ2072" s="43" t="s">
        <v>2054</v>
      </c>
      <c r="BP2072" s="48" t="s">
        <v>1406</v>
      </c>
      <c r="BQ2072" s="43" t="s">
        <v>1314</v>
      </c>
      <c r="BR2072" s="43" t="s">
        <v>1315</v>
      </c>
      <c r="BS2072" s="43" t="s">
        <v>558</v>
      </c>
      <c r="BT2072" s="43" t="s">
        <v>1990</v>
      </c>
      <c r="BU2072" s="43"/>
      <c r="BV2072" s="43"/>
      <c r="BW2072" s="243">
        <v>37672</v>
      </c>
      <c r="BX2072" s="243"/>
      <c r="BY2072" s="48" t="s">
        <v>451</v>
      </c>
      <c r="BZ2072" s="43">
        <v>0.18</v>
      </c>
      <c r="CA2072" s="43" t="s">
        <v>1396</v>
      </c>
      <c r="CC2072" s="43">
        <v>0.18</v>
      </c>
      <c r="CD2072" s="124" t="s">
        <v>767</v>
      </c>
      <c r="CE2072" s="43">
        <v>7073</v>
      </c>
      <c r="CF2072" s="43" t="s">
        <v>1990</v>
      </c>
      <c r="CG2072" s="251">
        <v>37672</v>
      </c>
      <c r="CH2072" s="126"/>
      <c r="CK2072" s="39" t="s">
        <v>451</v>
      </c>
      <c r="CL2072" s="43">
        <v>19</v>
      </c>
      <c r="CM2072" s="43" t="s">
        <v>1396</v>
      </c>
      <c r="CP2072" s="43" t="s">
        <v>1397</v>
      </c>
      <c r="CQ2072" s="43">
        <v>1700</v>
      </c>
      <c r="DR2072" s="38"/>
    </row>
    <row r="2073" spans="1:123" s="39" customFormat="1" hidden="1" x14ac:dyDescent="0.2">
      <c r="A2073" s="44" t="str">
        <f t="shared" si="892"/>
        <v>Endicott</v>
      </c>
      <c r="B2073" s="44" t="str">
        <f t="shared" si="891"/>
        <v>1,1,1-Trichloroethane</v>
      </c>
      <c r="C2073" s="38" t="s">
        <v>2587</v>
      </c>
      <c r="D2073" s="38" t="str">
        <f t="shared" si="902"/>
        <v>LS</v>
      </c>
      <c r="E2073" s="44" t="s">
        <v>372</v>
      </c>
      <c r="F2073" s="155" t="str">
        <f t="shared" si="894"/>
        <v>Commercial 008</v>
      </c>
      <c r="G2073" s="44" t="str">
        <f t="shared" si="893"/>
        <v>commercial</v>
      </c>
      <c r="H2073" s="44" t="str">
        <f t="shared" si="869"/>
        <v/>
      </c>
      <c r="I2073" s="38"/>
      <c r="J2073" s="38"/>
      <c r="K2073" s="38"/>
      <c r="L2073" s="44"/>
      <c r="M2073" s="38" t="str">
        <f t="shared" si="886"/>
        <v>Y</v>
      </c>
      <c r="N2073" s="38" t="str">
        <f t="shared" si="887"/>
        <v>n</v>
      </c>
      <c r="O2073" s="38" t="str">
        <f t="shared" ref="O2073:O2079" si="905">IF(AJ2073="","",IF(M2073="N","n","Y"))</f>
        <v>Y</v>
      </c>
      <c r="P2073" s="38"/>
      <c r="Q2073" s="38"/>
      <c r="R2073" s="38"/>
      <c r="S2073" s="38"/>
      <c r="T2073" s="38"/>
      <c r="U2073" s="38"/>
      <c r="V2073" s="38"/>
      <c r="W2073" s="38"/>
      <c r="X2073" s="38"/>
      <c r="Y2073" s="38" t="str">
        <f t="shared" si="870"/>
        <v>n</v>
      </c>
      <c r="Z2073" s="38" t="str">
        <f t="shared" si="871"/>
        <v>n</v>
      </c>
      <c r="AA2073" s="38" t="s">
        <v>2044</v>
      </c>
      <c r="AB2073" s="128" t="s">
        <v>1451</v>
      </c>
      <c r="AC2073" s="59">
        <v>21</v>
      </c>
      <c r="AD2073" s="204">
        <v>8.5714285714285719E-3</v>
      </c>
      <c r="AE2073" s="38">
        <v>0</v>
      </c>
      <c r="AF2073" s="38">
        <v>1</v>
      </c>
      <c r="AG2073" s="125"/>
      <c r="AI2073" s="123"/>
      <c r="AJ2073" s="40">
        <f t="shared" si="903"/>
        <v>21</v>
      </c>
      <c r="AK2073" s="40"/>
      <c r="AL2073" s="40"/>
      <c r="AM2073" s="40">
        <f t="shared" si="873"/>
        <v>0.18</v>
      </c>
      <c r="AN2073" s="39">
        <f t="shared" si="872"/>
        <v>3.1</v>
      </c>
      <c r="AO2073" s="204"/>
      <c r="AP2073" s="204">
        <f t="shared" si="904"/>
        <v>8.5714285714285719E-3</v>
      </c>
      <c r="AQ2073" s="45"/>
      <c r="AR2073" s="45"/>
      <c r="AS2073" s="115"/>
      <c r="AT2073" s="115"/>
      <c r="AU2073" s="115">
        <f t="shared" si="874"/>
        <v>0</v>
      </c>
      <c r="AV2073" s="115">
        <f t="shared" si="875"/>
        <v>1</v>
      </c>
      <c r="AY2073" s="115"/>
      <c r="AZ2073" s="115"/>
      <c r="BA2073" s="43">
        <v>32</v>
      </c>
      <c r="BB2073" s="43" t="s">
        <v>2013</v>
      </c>
      <c r="BC2073" s="48" t="s">
        <v>1403</v>
      </c>
      <c r="BE2073" s="37" t="s">
        <v>2345</v>
      </c>
      <c r="BG2073" s="43">
        <v>287</v>
      </c>
      <c r="BH2073" s="43" t="s">
        <v>1313</v>
      </c>
      <c r="BJ2073" s="43" t="s">
        <v>2054</v>
      </c>
      <c r="BP2073" s="48" t="s">
        <v>1406</v>
      </c>
      <c r="BQ2073" s="43" t="s">
        <v>1314</v>
      </c>
      <c r="BR2073" s="43" t="s">
        <v>1315</v>
      </c>
      <c r="BS2073" s="43" t="s">
        <v>558</v>
      </c>
      <c r="BT2073" s="43" t="s">
        <v>1990</v>
      </c>
      <c r="BU2073" s="43"/>
      <c r="BV2073" s="43"/>
      <c r="BW2073" s="243">
        <v>37672</v>
      </c>
      <c r="BX2073" s="243"/>
      <c r="BY2073" s="48" t="s">
        <v>451</v>
      </c>
      <c r="BZ2073" s="43">
        <v>0.18</v>
      </c>
      <c r="CA2073" s="43" t="s">
        <v>1396</v>
      </c>
      <c r="CC2073" s="43">
        <v>0.18</v>
      </c>
      <c r="CD2073" s="124" t="s">
        <v>767</v>
      </c>
      <c r="CE2073" s="43">
        <v>7073</v>
      </c>
      <c r="CF2073" s="43" t="s">
        <v>1990</v>
      </c>
      <c r="CG2073" s="251">
        <v>37672</v>
      </c>
      <c r="CH2073" s="126"/>
      <c r="CK2073" s="39" t="s">
        <v>451</v>
      </c>
      <c r="CL2073" s="43">
        <v>21</v>
      </c>
      <c r="CM2073" s="43" t="s">
        <v>1396</v>
      </c>
      <c r="CP2073" s="43" t="s">
        <v>1397</v>
      </c>
      <c r="CQ2073" s="43">
        <v>1701</v>
      </c>
      <c r="DR2073" s="38"/>
    </row>
    <row r="2074" spans="1:123" s="39" customFormat="1" hidden="1" x14ac:dyDescent="0.2">
      <c r="A2074" s="44" t="str">
        <f t="shared" si="892"/>
        <v>Endicott</v>
      </c>
      <c r="B2074" s="44" t="str">
        <f t="shared" si="891"/>
        <v>1,1-Dichloroethylene</v>
      </c>
      <c r="C2074" s="38" t="s">
        <v>2587</v>
      </c>
      <c r="D2074" s="38" t="str">
        <f t="shared" si="902"/>
        <v>LS</v>
      </c>
      <c r="E2074" s="44" t="s">
        <v>372</v>
      </c>
      <c r="F2074" s="155" t="str">
        <f t="shared" si="894"/>
        <v>Commercial 008</v>
      </c>
      <c r="G2074" s="44" t="str">
        <f t="shared" si="893"/>
        <v>commercial</v>
      </c>
      <c r="H2074" s="44" t="str">
        <f t="shared" si="869"/>
        <v/>
      </c>
      <c r="I2074" s="38"/>
      <c r="J2074" s="38"/>
      <c r="K2074" s="38"/>
      <c r="L2074" s="44"/>
      <c r="M2074" s="38" t="str">
        <f t="shared" si="886"/>
        <v>n</v>
      </c>
      <c r="N2074" s="38" t="str">
        <f t="shared" si="887"/>
        <v>n</v>
      </c>
      <c r="O2074" s="38" t="str">
        <f t="shared" si="905"/>
        <v>n</v>
      </c>
      <c r="P2074" s="44" t="s">
        <v>2615</v>
      </c>
      <c r="Q2074" s="38"/>
      <c r="R2074" s="38"/>
      <c r="S2074" s="38"/>
      <c r="T2074" s="38"/>
      <c r="U2074" s="38"/>
      <c r="V2074" s="38"/>
      <c r="W2074" s="38"/>
      <c r="X2074" s="38"/>
      <c r="Y2074" s="38" t="str">
        <f t="shared" si="870"/>
        <v>n</v>
      </c>
      <c r="Z2074" s="38" t="str">
        <f t="shared" si="871"/>
        <v>n</v>
      </c>
      <c r="AA2074" s="38" t="s">
        <v>2044</v>
      </c>
      <c r="AB2074" s="128" t="s">
        <v>1451</v>
      </c>
      <c r="AC2074" s="59">
        <v>15</v>
      </c>
      <c r="AD2074" s="204">
        <v>4.2666666666666669E-3</v>
      </c>
      <c r="AE2074" s="38">
        <v>0</v>
      </c>
      <c r="AF2074" s="38">
        <v>1</v>
      </c>
      <c r="AG2074" s="125"/>
      <c r="AI2074" s="123"/>
      <c r="AJ2074" s="40">
        <f t="shared" si="903"/>
        <v>15</v>
      </c>
      <c r="AK2074" s="40"/>
      <c r="AL2074" s="40"/>
      <c r="AM2074" s="40">
        <f t="shared" si="873"/>
        <v>6.4000000000000001E-2</v>
      </c>
      <c r="AN2074" s="39">
        <f t="shared" si="872"/>
        <v>0.8</v>
      </c>
      <c r="AO2074" s="204"/>
      <c r="AP2074" s="204">
        <f t="shared" si="904"/>
        <v>4.2666666666666669E-3</v>
      </c>
      <c r="AQ2074" s="45"/>
      <c r="AR2074" s="45"/>
      <c r="AS2074" s="115"/>
      <c r="AT2074" s="115"/>
      <c r="AU2074" s="115">
        <f t="shared" si="874"/>
        <v>0</v>
      </c>
      <c r="AV2074" s="115">
        <f t="shared" si="875"/>
        <v>1</v>
      </c>
      <c r="AY2074" s="115"/>
      <c r="AZ2074" s="115"/>
      <c r="BA2074" s="43">
        <v>32</v>
      </c>
      <c r="BB2074" s="43" t="s">
        <v>2013</v>
      </c>
      <c r="BC2074" s="48" t="s">
        <v>1403</v>
      </c>
      <c r="BE2074" s="37" t="s">
        <v>2345</v>
      </c>
      <c r="BG2074" s="43">
        <v>287</v>
      </c>
      <c r="BH2074" s="43" t="s">
        <v>1313</v>
      </c>
      <c r="BJ2074" s="43" t="s">
        <v>2054</v>
      </c>
      <c r="BP2074" s="48" t="s">
        <v>1406</v>
      </c>
      <c r="BQ2074" s="43" t="s">
        <v>1314</v>
      </c>
      <c r="BR2074" s="43" t="s">
        <v>1315</v>
      </c>
      <c r="BS2074" s="43" t="s">
        <v>538</v>
      </c>
      <c r="BT2074" s="43" t="s">
        <v>1990</v>
      </c>
      <c r="BU2074" s="43"/>
      <c r="BV2074" s="43"/>
      <c r="BW2074" s="243">
        <v>37672</v>
      </c>
      <c r="BX2074" s="243"/>
      <c r="BY2074" s="48" t="s">
        <v>451</v>
      </c>
      <c r="BZ2074" s="43">
        <v>6.4000000000000001E-2</v>
      </c>
      <c r="CA2074" s="43" t="s">
        <v>1396</v>
      </c>
      <c r="CC2074" s="43">
        <v>6.4000000000000001E-2</v>
      </c>
      <c r="CD2074" s="124" t="s">
        <v>767</v>
      </c>
      <c r="CE2074" s="43">
        <v>7075</v>
      </c>
      <c r="CF2074" s="43" t="s">
        <v>1990</v>
      </c>
      <c r="CG2074" s="251">
        <v>37672</v>
      </c>
      <c r="CH2074" s="126"/>
      <c r="CK2074" s="39" t="s">
        <v>451</v>
      </c>
      <c r="CL2074" s="43">
        <v>15</v>
      </c>
      <c r="CM2074" s="43" t="s">
        <v>1396</v>
      </c>
      <c r="CO2074" s="43">
        <v>15</v>
      </c>
      <c r="CP2074" s="43" t="s">
        <v>767</v>
      </c>
      <c r="CQ2074" s="43">
        <v>1718</v>
      </c>
      <c r="DR2074" s="38"/>
    </row>
    <row r="2075" spans="1:123" s="39" customFormat="1" hidden="1" x14ac:dyDescent="0.2">
      <c r="A2075" s="44" t="str">
        <f t="shared" si="892"/>
        <v>Endicott</v>
      </c>
      <c r="B2075" s="44" t="str">
        <f t="shared" si="891"/>
        <v>Tetrachloroethylene</v>
      </c>
      <c r="C2075" s="38" t="s">
        <v>2587</v>
      </c>
      <c r="D2075" s="38" t="str">
        <f t="shared" si="902"/>
        <v>LS</v>
      </c>
      <c r="E2075" s="44" t="s">
        <v>372</v>
      </c>
      <c r="F2075" s="155" t="str">
        <f t="shared" si="894"/>
        <v>Commercial 008</v>
      </c>
      <c r="G2075" s="44" t="str">
        <f t="shared" si="893"/>
        <v>commercial</v>
      </c>
      <c r="H2075" s="44" t="str">
        <f t="shared" si="869"/>
        <v/>
      </c>
      <c r="I2075" s="38"/>
      <c r="J2075" s="38"/>
      <c r="K2075" s="38"/>
      <c r="L2075" s="44"/>
      <c r="M2075" s="38" t="str">
        <f t="shared" si="886"/>
        <v>Y</v>
      </c>
      <c r="N2075" s="38" t="str">
        <f t="shared" si="887"/>
        <v>n</v>
      </c>
      <c r="O2075" s="38" t="str">
        <f t="shared" si="905"/>
        <v>Y</v>
      </c>
      <c r="P2075" s="38"/>
      <c r="Q2075" s="38"/>
      <c r="R2075" s="38"/>
      <c r="S2075" s="38"/>
      <c r="T2075" s="38"/>
      <c r="U2075" s="38"/>
      <c r="V2075" s="38"/>
      <c r="W2075" s="38"/>
      <c r="X2075" s="38"/>
      <c r="Y2075" s="38" t="str">
        <f t="shared" si="870"/>
        <v>n</v>
      </c>
      <c r="Z2075" s="38" t="str">
        <f t="shared" si="871"/>
        <v>n</v>
      </c>
      <c r="AA2075" s="38" t="s">
        <v>2044</v>
      </c>
      <c r="AB2075" s="128" t="s">
        <v>1451</v>
      </c>
      <c r="AC2075" s="59">
        <v>57</v>
      </c>
      <c r="AD2075" s="204">
        <v>3.8596491228070177E-3</v>
      </c>
      <c r="AE2075" s="38">
        <v>0</v>
      </c>
      <c r="AF2075" s="38">
        <v>1</v>
      </c>
      <c r="AG2075" s="125"/>
      <c r="AI2075" s="123"/>
      <c r="AJ2075" s="40">
        <f t="shared" si="903"/>
        <v>57</v>
      </c>
      <c r="AK2075" s="40"/>
      <c r="AL2075" s="40"/>
      <c r="AM2075" s="40">
        <f t="shared" si="873"/>
        <v>0.22</v>
      </c>
      <c r="AN2075" s="39">
        <f t="shared" si="872"/>
        <v>3.8</v>
      </c>
      <c r="AO2075" s="204"/>
      <c r="AP2075" s="204">
        <f t="shared" si="904"/>
        <v>3.8596491228070177E-3</v>
      </c>
      <c r="AQ2075" s="45"/>
      <c r="AR2075" s="45"/>
      <c r="AS2075" s="115"/>
      <c r="AT2075" s="115"/>
      <c r="AU2075" s="115">
        <f t="shared" si="874"/>
        <v>0</v>
      </c>
      <c r="AV2075" s="115">
        <f t="shared" si="875"/>
        <v>1</v>
      </c>
      <c r="AY2075" s="115"/>
      <c r="AZ2075" s="115"/>
      <c r="BA2075" s="43">
        <v>32</v>
      </c>
      <c r="BB2075" s="43" t="s">
        <v>2013</v>
      </c>
      <c r="BC2075" s="48" t="s">
        <v>1403</v>
      </c>
      <c r="BE2075" s="37" t="s">
        <v>2345</v>
      </c>
      <c r="BG2075" s="43">
        <v>287</v>
      </c>
      <c r="BH2075" s="43" t="s">
        <v>1313</v>
      </c>
      <c r="BJ2075" s="43" t="s">
        <v>2054</v>
      </c>
      <c r="BP2075" s="48" t="s">
        <v>1406</v>
      </c>
      <c r="BQ2075" s="43" t="s">
        <v>1314</v>
      </c>
      <c r="BR2075" s="43" t="s">
        <v>1315</v>
      </c>
      <c r="BS2075" s="43" t="s">
        <v>2057</v>
      </c>
      <c r="BT2075" s="43" t="s">
        <v>1990</v>
      </c>
      <c r="BU2075" s="43"/>
      <c r="BV2075" s="43"/>
      <c r="BW2075" s="243">
        <v>37672</v>
      </c>
      <c r="BX2075" s="243"/>
      <c r="BY2075" s="48" t="s">
        <v>451</v>
      </c>
      <c r="BZ2075" s="43">
        <v>0.22</v>
      </c>
      <c r="CA2075" s="43" t="s">
        <v>1396</v>
      </c>
      <c r="CC2075" s="43">
        <v>0.22</v>
      </c>
      <c r="CD2075" s="124" t="s">
        <v>767</v>
      </c>
      <c r="CE2075" s="43">
        <v>7080</v>
      </c>
      <c r="CF2075" s="43" t="s">
        <v>1990</v>
      </c>
      <c r="CG2075" s="251">
        <v>37672</v>
      </c>
      <c r="CH2075" s="126"/>
      <c r="CK2075" s="39" t="s">
        <v>451</v>
      </c>
      <c r="CL2075" s="43">
        <v>57</v>
      </c>
      <c r="CM2075" s="43" t="s">
        <v>1396</v>
      </c>
      <c r="CO2075" s="43">
        <v>0.7</v>
      </c>
      <c r="CP2075" s="43" t="s">
        <v>1397</v>
      </c>
      <c r="CQ2075" s="43">
        <v>1552</v>
      </c>
      <c r="DR2075" s="38"/>
    </row>
    <row r="2076" spans="1:123" s="39" customFormat="1" hidden="1" x14ac:dyDescent="0.2">
      <c r="A2076" s="44" t="str">
        <f t="shared" si="892"/>
        <v>Endicott</v>
      </c>
      <c r="B2076" s="44" t="str">
        <f t="shared" si="891"/>
        <v>Tetrachloroethylene</v>
      </c>
      <c r="C2076" s="38" t="s">
        <v>2587</v>
      </c>
      <c r="D2076" s="38" t="str">
        <f t="shared" si="902"/>
        <v>LS</v>
      </c>
      <c r="E2076" s="44" t="s">
        <v>372</v>
      </c>
      <c r="F2076" s="155" t="str">
        <f t="shared" si="894"/>
        <v>Commercial 008</v>
      </c>
      <c r="G2076" s="44" t="str">
        <f t="shared" si="893"/>
        <v>commercial</v>
      </c>
      <c r="H2076" s="44" t="str">
        <f t="shared" si="869"/>
        <v/>
      </c>
      <c r="I2076" s="38"/>
      <c r="J2076" s="38"/>
      <c r="K2076" s="38"/>
      <c r="L2076" s="44"/>
      <c r="M2076" s="38" t="str">
        <f t="shared" si="886"/>
        <v>Y</v>
      </c>
      <c r="N2076" s="38" t="str">
        <f t="shared" si="887"/>
        <v>Y</v>
      </c>
      <c r="O2076" s="38" t="str">
        <f t="shared" si="905"/>
        <v>Y</v>
      </c>
      <c r="P2076" s="38"/>
      <c r="Q2076" s="38"/>
      <c r="R2076" s="38"/>
      <c r="S2076" s="38"/>
      <c r="T2076" s="38"/>
      <c r="U2076" s="38"/>
      <c r="V2076" s="38"/>
      <c r="W2076" s="38"/>
      <c r="X2076" s="38"/>
      <c r="Y2076" s="38" t="str">
        <f t="shared" si="870"/>
        <v>n</v>
      </c>
      <c r="Z2076" s="38" t="str">
        <f t="shared" si="871"/>
        <v>n</v>
      </c>
      <c r="AA2076" s="38" t="s">
        <v>2044</v>
      </c>
      <c r="AB2076" s="128" t="s">
        <v>1451</v>
      </c>
      <c r="AC2076" s="59">
        <v>6500</v>
      </c>
      <c r="AD2076" s="204">
        <v>3.3846153846153848E-5</v>
      </c>
      <c r="AE2076" s="38">
        <v>0</v>
      </c>
      <c r="AF2076" s="38">
        <v>1</v>
      </c>
      <c r="AG2076" s="125"/>
      <c r="AI2076" s="123"/>
      <c r="AJ2076" s="40">
        <f t="shared" si="903"/>
        <v>6500</v>
      </c>
      <c r="AK2076" s="40"/>
      <c r="AL2076" s="40"/>
      <c r="AM2076" s="40">
        <f t="shared" si="873"/>
        <v>0.22</v>
      </c>
      <c r="AN2076" s="39">
        <f t="shared" si="872"/>
        <v>3.8</v>
      </c>
      <c r="AO2076" s="204"/>
      <c r="AP2076" s="204">
        <f t="shared" si="904"/>
        <v>3.3846153846153848E-5</v>
      </c>
      <c r="AQ2076" s="45"/>
      <c r="AR2076" s="45"/>
      <c r="AS2076" s="115"/>
      <c r="AT2076" s="115"/>
      <c r="AU2076" s="115">
        <f t="shared" si="874"/>
        <v>0</v>
      </c>
      <c r="AV2076" s="115">
        <f t="shared" si="875"/>
        <v>1</v>
      </c>
      <c r="AY2076" s="115"/>
      <c r="AZ2076" s="115"/>
      <c r="BA2076" s="43">
        <v>32</v>
      </c>
      <c r="BB2076" s="43" t="s">
        <v>2013</v>
      </c>
      <c r="BC2076" s="48" t="s">
        <v>1403</v>
      </c>
      <c r="BE2076" s="37" t="s">
        <v>2345</v>
      </c>
      <c r="BG2076" s="43">
        <v>287</v>
      </c>
      <c r="BH2076" s="43" t="s">
        <v>1313</v>
      </c>
      <c r="BJ2076" s="43" t="s">
        <v>2054</v>
      </c>
      <c r="BP2076" s="48" t="s">
        <v>1406</v>
      </c>
      <c r="BQ2076" s="43" t="s">
        <v>1314</v>
      </c>
      <c r="BR2076" s="43" t="s">
        <v>1315</v>
      </c>
      <c r="BS2076" s="43" t="s">
        <v>2057</v>
      </c>
      <c r="BT2076" s="43" t="s">
        <v>1990</v>
      </c>
      <c r="BU2076" s="43"/>
      <c r="BV2076" s="43"/>
      <c r="BW2076" s="243">
        <v>37672</v>
      </c>
      <c r="BX2076" s="243"/>
      <c r="BY2076" s="48" t="s">
        <v>451</v>
      </c>
      <c r="BZ2076" s="43">
        <v>0.22</v>
      </c>
      <c r="CA2076" s="43" t="s">
        <v>1396</v>
      </c>
      <c r="CC2076" s="43">
        <v>0.22</v>
      </c>
      <c r="CD2076" s="124" t="s">
        <v>767</v>
      </c>
      <c r="CE2076" s="43">
        <v>7080</v>
      </c>
      <c r="CF2076" s="43" t="s">
        <v>1990</v>
      </c>
      <c r="CG2076" s="251">
        <v>37672</v>
      </c>
      <c r="CH2076" s="126"/>
      <c r="CK2076" s="39" t="s">
        <v>451</v>
      </c>
      <c r="CL2076" s="43">
        <v>6500</v>
      </c>
      <c r="CM2076" s="43" t="s">
        <v>1396</v>
      </c>
      <c r="CO2076" s="43">
        <v>1.2</v>
      </c>
      <c r="CP2076" s="43" t="s">
        <v>1397</v>
      </c>
      <c r="CQ2076" s="43">
        <v>1553</v>
      </c>
      <c r="DR2076" s="38"/>
    </row>
    <row r="2077" spans="1:123" s="39" customFormat="1" hidden="1" x14ac:dyDescent="0.2">
      <c r="A2077" s="44" t="str">
        <f t="shared" si="892"/>
        <v>Endicott</v>
      </c>
      <c r="B2077" s="44" t="str">
        <f t="shared" si="891"/>
        <v>Trichloroethylene</v>
      </c>
      <c r="C2077" s="38" t="s">
        <v>2587</v>
      </c>
      <c r="D2077" s="38" t="str">
        <f t="shared" si="902"/>
        <v>LS</v>
      </c>
      <c r="E2077" s="44" t="s">
        <v>372</v>
      </c>
      <c r="F2077" s="155" t="str">
        <f t="shared" si="894"/>
        <v>Commercial 010 (House 11)</v>
      </c>
      <c r="G2077" s="44" t="str">
        <f t="shared" si="893"/>
        <v>commercial</v>
      </c>
      <c r="H2077" s="44" t="str">
        <f t="shared" si="869"/>
        <v>Basement - full</v>
      </c>
      <c r="I2077" s="38"/>
      <c r="J2077" s="38"/>
      <c r="K2077" s="38"/>
      <c r="L2077" s="44"/>
      <c r="M2077" s="38" t="str">
        <f t="shared" si="886"/>
        <v>Y</v>
      </c>
      <c r="N2077" s="38" t="str">
        <f t="shared" si="887"/>
        <v>n</v>
      </c>
      <c r="O2077" s="38" t="s">
        <v>541</v>
      </c>
      <c r="P2077" s="44" t="s">
        <v>310</v>
      </c>
      <c r="Q2077" s="38"/>
      <c r="R2077" s="38"/>
      <c r="S2077" s="38"/>
      <c r="T2077" s="38"/>
      <c r="U2077" s="38"/>
      <c r="V2077" s="38"/>
      <c r="W2077" s="38"/>
      <c r="X2077" s="38"/>
      <c r="Y2077" s="38" t="str">
        <f t="shared" si="870"/>
        <v>n</v>
      </c>
      <c r="Z2077" s="38" t="str">
        <f t="shared" si="871"/>
        <v>n</v>
      </c>
      <c r="AA2077" s="38" t="s">
        <v>2044</v>
      </c>
      <c r="AB2077" s="128" t="s">
        <v>1451</v>
      </c>
      <c r="AC2077" s="59">
        <v>2</v>
      </c>
      <c r="AD2077" s="204">
        <v>0.09</v>
      </c>
      <c r="AE2077" s="38">
        <v>0</v>
      </c>
      <c r="AF2077" s="38">
        <v>1</v>
      </c>
      <c r="AG2077" s="125"/>
      <c r="AI2077" s="123"/>
      <c r="AJ2077" s="40">
        <f t="shared" si="903"/>
        <v>2</v>
      </c>
      <c r="AK2077" s="40"/>
      <c r="AL2077" s="40"/>
      <c r="AM2077" s="40">
        <f t="shared" si="873"/>
        <v>0.18</v>
      </c>
      <c r="AN2077" s="39">
        <f t="shared" si="872"/>
        <v>0.5</v>
      </c>
      <c r="AO2077" s="204"/>
      <c r="AP2077" s="204">
        <f t="shared" si="904"/>
        <v>0.09</v>
      </c>
      <c r="AQ2077" s="45"/>
      <c r="AR2077" s="45"/>
      <c r="AS2077" s="115"/>
      <c r="AT2077" s="115"/>
      <c r="AU2077" s="115">
        <f t="shared" si="874"/>
        <v>0</v>
      </c>
      <c r="AV2077" s="115">
        <f t="shared" si="875"/>
        <v>1</v>
      </c>
      <c r="AY2077" s="115"/>
      <c r="AZ2077" s="115"/>
      <c r="BA2077" s="43">
        <v>32</v>
      </c>
      <c r="BB2077" s="43" t="s">
        <v>2013</v>
      </c>
      <c r="BC2077" s="48" t="s">
        <v>1403</v>
      </c>
      <c r="BD2077" s="44" t="s">
        <v>2621</v>
      </c>
      <c r="BE2077" s="37" t="s">
        <v>2345</v>
      </c>
      <c r="BG2077" s="43">
        <v>289</v>
      </c>
      <c r="BH2077" s="43" t="s">
        <v>616</v>
      </c>
      <c r="BJ2077" s="43" t="s">
        <v>2054</v>
      </c>
      <c r="BK2077" s="43" t="s">
        <v>1389</v>
      </c>
      <c r="BL2077" s="164"/>
      <c r="BN2077" s="164"/>
      <c r="BO2077" s="132"/>
      <c r="BP2077" s="48" t="s">
        <v>1406</v>
      </c>
      <c r="BQ2077" s="43" t="s">
        <v>309</v>
      </c>
      <c r="BR2077" s="43" t="s">
        <v>1319</v>
      </c>
      <c r="BS2077" s="43" t="s">
        <v>1393</v>
      </c>
      <c r="BT2077" s="43" t="s">
        <v>1990</v>
      </c>
      <c r="BU2077" s="43"/>
      <c r="BV2077" s="43"/>
      <c r="BW2077" s="243">
        <v>37698</v>
      </c>
      <c r="BX2077" s="243"/>
      <c r="BY2077" s="48" t="s">
        <v>451</v>
      </c>
      <c r="BZ2077" s="43">
        <v>0.18</v>
      </c>
      <c r="CA2077" s="43" t="s">
        <v>1396</v>
      </c>
      <c r="CC2077">
        <v>0.18</v>
      </c>
      <c r="CD2077" s="124" t="s">
        <v>767</v>
      </c>
      <c r="CE2077" s="43">
        <v>8303</v>
      </c>
      <c r="CF2077" s="43" t="s">
        <v>1990</v>
      </c>
      <c r="CG2077" s="251">
        <v>37698</v>
      </c>
      <c r="CH2077" s="126"/>
      <c r="CK2077" s="39" t="s">
        <v>451</v>
      </c>
      <c r="CL2077" s="43">
        <v>2</v>
      </c>
      <c r="CM2077" s="43" t="s">
        <v>1396</v>
      </c>
      <c r="CP2077" s="43" t="s">
        <v>1397</v>
      </c>
      <c r="CQ2077" s="43">
        <v>908</v>
      </c>
      <c r="CX2077"/>
      <c r="DK2077" s="164"/>
      <c r="DR2077" s="38"/>
    </row>
    <row r="2078" spans="1:123" s="39" customFormat="1" hidden="1" x14ac:dyDescent="0.2">
      <c r="A2078" s="44" t="str">
        <f t="shared" si="892"/>
        <v>Endicott</v>
      </c>
      <c r="B2078" s="44" t="str">
        <f t="shared" si="891"/>
        <v>1,1-Dichloroethylene</v>
      </c>
      <c r="C2078" s="38" t="s">
        <v>2587</v>
      </c>
      <c r="D2078" s="38" t="str">
        <f t="shared" si="902"/>
        <v>LS</v>
      </c>
      <c r="E2078" s="44" t="s">
        <v>372</v>
      </c>
      <c r="F2078" s="155" t="str">
        <f t="shared" si="894"/>
        <v>Commercial 011</v>
      </c>
      <c r="G2078" s="44" t="str">
        <f t="shared" si="893"/>
        <v>commercial</v>
      </c>
      <c r="H2078" s="44" t="str">
        <f t="shared" si="869"/>
        <v>Basement - full</v>
      </c>
      <c r="I2078" s="38"/>
      <c r="J2078" s="38"/>
      <c r="K2078" s="38"/>
      <c r="L2078" s="44"/>
      <c r="M2078" s="38" t="str">
        <f t="shared" si="886"/>
        <v>Y</v>
      </c>
      <c r="N2078" s="38" t="str">
        <f t="shared" si="887"/>
        <v>n</v>
      </c>
      <c r="O2078" s="38" t="s">
        <v>541</v>
      </c>
      <c r="P2078" s="44" t="s">
        <v>310</v>
      </c>
      <c r="Q2078" s="38"/>
      <c r="R2078" s="38"/>
      <c r="S2078" s="38"/>
      <c r="T2078" s="38"/>
      <c r="U2078" s="38"/>
      <c r="V2078" s="38"/>
      <c r="W2078" s="38"/>
      <c r="X2078" s="38"/>
      <c r="Y2078" s="38" t="str">
        <f t="shared" si="870"/>
        <v>n</v>
      </c>
      <c r="Z2078" s="38" t="str">
        <f t="shared" si="871"/>
        <v>n</v>
      </c>
      <c r="AA2078" s="38" t="s">
        <v>2044</v>
      </c>
      <c r="AB2078" s="128" t="s">
        <v>1451</v>
      </c>
      <c r="AC2078" s="59">
        <v>3.5</v>
      </c>
      <c r="AD2078" s="204">
        <v>2.057142857142857E-2</v>
      </c>
      <c r="AE2078" s="38">
        <v>0</v>
      </c>
      <c r="AF2078" s="38">
        <v>1</v>
      </c>
      <c r="AG2078" s="125"/>
      <c r="AI2078" s="123"/>
      <c r="AJ2078" s="40">
        <f t="shared" si="903"/>
        <v>3.5</v>
      </c>
      <c r="AK2078" s="40"/>
      <c r="AL2078" s="40"/>
      <c r="AM2078" s="40">
        <f t="shared" si="873"/>
        <v>7.1999999999999995E-2</v>
      </c>
      <c r="AN2078" s="39">
        <f t="shared" si="872"/>
        <v>0.8</v>
      </c>
      <c r="AO2078" s="204"/>
      <c r="AP2078" s="204">
        <f t="shared" si="904"/>
        <v>2.057142857142857E-2</v>
      </c>
      <c r="AQ2078" s="45"/>
      <c r="AR2078" s="45"/>
      <c r="AS2078" s="115"/>
      <c r="AT2078" s="115"/>
      <c r="AU2078" s="115">
        <f t="shared" si="874"/>
        <v>0</v>
      </c>
      <c r="AV2078" s="115">
        <f t="shared" si="875"/>
        <v>1</v>
      </c>
      <c r="AY2078" s="115"/>
      <c r="AZ2078" s="115"/>
      <c r="BA2078" s="43">
        <v>32</v>
      </c>
      <c r="BB2078" s="43" t="s">
        <v>2013</v>
      </c>
      <c r="BC2078" s="48" t="s">
        <v>1403</v>
      </c>
      <c r="BE2078" s="37" t="s">
        <v>2345</v>
      </c>
      <c r="BG2078" s="43">
        <v>290</v>
      </c>
      <c r="BH2078" s="43" t="s">
        <v>1317</v>
      </c>
      <c r="BJ2078" s="43" t="s">
        <v>2054</v>
      </c>
      <c r="BK2078" s="43" t="s">
        <v>1389</v>
      </c>
      <c r="BP2078" s="48" t="s">
        <v>1406</v>
      </c>
      <c r="BQ2078" s="43" t="s">
        <v>1318</v>
      </c>
      <c r="BR2078" s="43" t="s">
        <v>1319</v>
      </c>
      <c r="BS2078" s="43" t="s">
        <v>538</v>
      </c>
      <c r="BT2078" s="43" t="s">
        <v>1320</v>
      </c>
      <c r="BU2078" s="43"/>
      <c r="BV2078" s="43"/>
      <c r="BW2078" s="243">
        <v>37707</v>
      </c>
      <c r="BX2078" s="243"/>
      <c r="BY2078" s="48" t="s">
        <v>451</v>
      </c>
      <c r="BZ2078" s="43">
        <v>7.1999999999999995E-2</v>
      </c>
      <c r="CA2078" s="43" t="s">
        <v>1396</v>
      </c>
      <c r="CC2078" s="43">
        <v>7.1999999999999995E-2</v>
      </c>
      <c r="CD2078" s="124" t="s">
        <v>767</v>
      </c>
      <c r="CE2078" s="43">
        <v>8373</v>
      </c>
      <c r="CF2078" s="43" t="s">
        <v>1321</v>
      </c>
      <c r="CG2078" s="251">
        <v>37707</v>
      </c>
      <c r="CH2078" s="126"/>
      <c r="CK2078" s="39" t="s">
        <v>451</v>
      </c>
      <c r="CL2078" s="43">
        <v>3.5</v>
      </c>
      <c r="CM2078" s="43" t="s">
        <v>1396</v>
      </c>
      <c r="CP2078" s="43" t="s">
        <v>1397</v>
      </c>
      <c r="CQ2078" s="43">
        <v>1056</v>
      </c>
      <c r="DR2078" s="38"/>
    </row>
    <row r="2079" spans="1:123" s="39" customFormat="1" hidden="1" x14ac:dyDescent="0.2">
      <c r="A2079" s="44" t="str">
        <f t="shared" si="892"/>
        <v>Endicott</v>
      </c>
      <c r="B2079" s="44" t="str">
        <f t="shared" si="891"/>
        <v>1,1,1-Trichloroethane</v>
      </c>
      <c r="C2079" s="38" t="s">
        <v>2587</v>
      </c>
      <c r="D2079" s="38" t="str">
        <f t="shared" si="902"/>
        <v>LS</v>
      </c>
      <c r="E2079" s="44" t="s">
        <v>372</v>
      </c>
      <c r="F2079" s="155" t="str">
        <f t="shared" si="894"/>
        <v>Commercial 012</v>
      </c>
      <c r="G2079" s="44" t="str">
        <f t="shared" si="893"/>
        <v>commercial</v>
      </c>
      <c r="H2079" s="44" t="str">
        <f t="shared" si="869"/>
        <v>Basement - full</v>
      </c>
      <c r="I2079" s="38"/>
      <c r="J2079" s="38"/>
      <c r="K2079" s="38"/>
      <c r="L2079" s="44"/>
      <c r="M2079" s="38" t="str">
        <f t="shared" si="886"/>
        <v>Y</v>
      </c>
      <c r="N2079" s="38" t="str">
        <f t="shared" si="887"/>
        <v>n</v>
      </c>
      <c r="O2079" s="38" t="str">
        <f t="shared" si="905"/>
        <v>Y</v>
      </c>
      <c r="P2079" s="38"/>
      <c r="Q2079" s="38"/>
      <c r="R2079" s="38"/>
      <c r="S2079" s="38"/>
      <c r="T2079" s="38"/>
      <c r="U2079" s="38"/>
      <c r="V2079" s="38"/>
      <c r="W2079" s="38"/>
      <c r="X2079" s="38"/>
      <c r="Y2079" s="38" t="str">
        <f t="shared" si="870"/>
        <v>n</v>
      </c>
      <c r="Z2079" s="38" t="str">
        <f t="shared" si="871"/>
        <v>n</v>
      </c>
      <c r="AA2079" s="38" t="s">
        <v>2044</v>
      </c>
      <c r="AB2079" s="128" t="s">
        <v>1451</v>
      </c>
      <c r="AC2079" s="59">
        <v>5.2</v>
      </c>
      <c r="AD2079" s="204">
        <v>3.653846153846154E-2</v>
      </c>
      <c r="AE2079" s="38">
        <v>0</v>
      </c>
      <c r="AF2079" s="38">
        <v>1</v>
      </c>
      <c r="AG2079" s="125"/>
      <c r="AI2079" s="123"/>
      <c r="AJ2079" s="40">
        <f t="shared" si="903"/>
        <v>5.2</v>
      </c>
      <c r="AK2079" s="40"/>
      <c r="AL2079" s="40"/>
      <c r="AM2079" s="40">
        <f t="shared" si="873"/>
        <v>0.19</v>
      </c>
      <c r="AN2079" s="39">
        <f t="shared" si="872"/>
        <v>3.1</v>
      </c>
      <c r="AO2079" s="204"/>
      <c r="AP2079" s="204">
        <f t="shared" si="904"/>
        <v>3.653846153846154E-2</v>
      </c>
      <c r="AQ2079" s="45"/>
      <c r="AR2079" s="45"/>
      <c r="AS2079" s="115"/>
      <c r="AT2079" s="115"/>
      <c r="AU2079" s="115">
        <f t="shared" si="874"/>
        <v>0</v>
      </c>
      <c r="AV2079" s="115">
        <f t="shared" si="875"/>
        <v>1</v>
      </c>
      <c r="AY2079" s="115"/>
      <c r="AZ2079" s="115"/>
      <c r="BA2079" s="43">
        <v>32</v>
      </c>
      <c r="BB2079" s="43" t="s">
        <v>2013</v>
      </c>
      <c r="BC2079" s="48" t="s">
        <v>1403</v>
      </c>
      <c r="BE2079" s="37" t="s">
        <v>2345</v>
      </c>
      <c r="BG2079" s="43">
        <v>291</v>
      </c>
      <c r="BH2079" s="43" t="s">
        <v>880</v>
      </c>
      <c r="BJ2079" s="43" t="s">
        <v>2054</v>
      </c>
      <c r="BK2079" s="43" t="s">
        <v>1389</v>
      </c>
      <c r="BP2079" s="48" t="s">
        <v>1406</v>
      </c>
      <c r="BQ2079" s="43" t="s">
        <v>664</v>
      </c>
      <c r="BR2079" s="43" t="s">
        <v>1319</v>
      </c>
      <c r="BS2079" s="43" t="s">
        <v>558</v>
      </c>
      <c r="BT2079" s="43" t="s">
        <v>1990</v>
      </c>
      <c r="BU2079" s="43"/>
      <c r="BV2079" s="43"/>
      <c r="BW2079" s="243">
        <v>37707</v>
      </c>
      <c r="BX2079" s="243"/>
      <c r="BY2079" s="48" t="s">
        <v>451</v>
      </c>
      <c r="BZ2079" s="43">
        <v>0.19</v>
      </c>
      <c r="CA2079" s="43" t="s">
        <v>1396</v>
      </c>
      <c r="CC2079" s="43">
        <v>0.19</v>
      </c>
      <c r="CD2079" s="124" t="s">
        <v>767</v>
      </c>
      <c r="CE2079" s="43">
        <v>8558</v>
      </c>
      <c r="CF2079" s="43" t="s">
        <v>1990</v>
      </c>
      <c r="CG2079" s="251">
        <v>37707</v>
      </c>
      <c r="CH2079" s="126"/>
      <c r="CK2079" s="39" t="s">
        <v>451</v>
      </c>
      <c r="CL2079" s="43">
        <v>5.2</v>
      </c>
      <c r="CM2079" s="43" t="s">
        <v>1396</v>
      </c>
      <c r="CP2079" s="43" t="s">
        <v>1397</v>
      </c>
      <c r="CQ2079" s="43">
        <v>1004</v>
      </c>
      <c r="DR2079" s="38"/>
    </row>
    <row r="2080" spans="1:123" s="39" customFormat="1" hidden="1" x14ac:dyDescent="0.2">
      <c r="A2080" s="44" t="str">
        <f t="shared" si="892"/>
        <v>Endicott</v>
      </c>
      <c r="B2080" s="44" t="str">
        <f t="shared" si="891"/>
        <v>Tetrachloroethylene</v>
      </c>
      <c r="C2080" s="38" t="s">
        <v>2587</v>
      </c>
      <c r="D2080" s="38" t="str">
        <f t="shared" si="902"/>
        <v>LS</v>
      </c>
      <c r="E2080" s="44" t="s">
        <v>372</v>
      </c>
      <c r="F2080" s="155" t="str">
        <f t="shared" si="894"/>
        <v>Commercial 012</v>
      </c>
      <c r="G2080" s="44" t="str">
        <f t="shared" si="893"/>
        <v>commercial</v>
      </c>
      <c r="H2080" s="44" t="str">
        <f t="shared" si="869"/>
        <v>Basement - full</v>
      </c>
      <c r="I2080" s="38"/>
      <c r="J2080" s="38"/>
      <c r="K2080" s="38"/>
      <c r="L2080" s="44"/>
      <c r="M2080" s="38" t="str">
        <f t="shared" si="886"/>
        <v>Y</v>
      </c>
      <c r="N2080" s="38" t="str">
        <f t="shared" si="887"/>
        <v>n</v>
      </c>
      <c r="O2080" s="38" t="s">
        <v>541</v>
      </c>
      <c r="P2080" s="44" t="s">
        <v>2357</v>
      </c>
      <c r="Q2080" s="44"/>
      <c r="R2080" s="44"/>
      <c r="S2080" s="44"/>
      <c r="T2080" s="44"/>
      <c r="U2080" s="44"/>
      <c r="V2080" s="44"/>
      <c r="W2080" s="44"/>
      <c r="X2080" s="44"/>
      <c r="Y2080" s="38" t="str">
        <f t="shared" si="870"/>
        <v>n</v>
      </c>
      <c r="Z2080" s="38" t="str">
        <f t="shared" si="871"/>
        <v>n</v>
      </c>
      <c r="AA2080" s="38" t="s">
        <v>2044</v>
      </c>
      <c r="AB2080" s="128" t="s">
        <v>1451</v>
      </c>
      <c r="AC2080" s="59">
        <v>0.5</v>
      </c>
      <c r="AD2080" s="204">
        <v>0.48</v>
      </c>
      <c r="AE2080" s="38">
        <v>0</v>
      </c>
      <c r="AF2080" s="38">
        <v>1</v>
      </c>
      <c r="AG2080" s="125"/>
      <c r="AI2080" s="123"/>
      <c r="AJ2080" s="40">
        <f t="shared" si="903"/>
        <v>0.5</v>
      </c>
      <c r="AK2080" s="40"/>
      <c r="AL2080" s="40"/>
      <c r="AM2080" s="40">
        <f t="shared" si="873"/>
        <v>0.24</v>
      </c>
      <c r="AN2080" s="39">
        <f t="shared" si="872"/>
        <v>3.8</v>
      </c>
      <c r="AO2080" s="204"/>
      <c r="AP2080" s="204">
        <f t="shared" si="904"/>
        <v>0.48</v>
      </c>
      <c r="AQ2080" s="45"/>
      <c r="AR2080" s="45"/>
      <c r="AS2080" s="115"/>
      <c r="AT2080" s="115"/>
      <c r="AU2080" s="115">
        <f t="shared" si="874"/>
        <v>0</v>
      </c>
      <c r="AV2080" s="115">
        <f t="shared" si="875"/>
        <v>1</v>
      </c>
      <c r="AY2080" s="115"/>
      <c r="AZ2080" s="115"/>
      <c r="BA2080" s="43">
        <v>32</v>
      </c>
      <c r="BB2080" s="43" t="s">
        <v>2013</v>
      </c>
      <c r="BC2080" s="48" t="s">
        <v>1403</v>
      </c>
      <c r="BE2080" s="37" t="s">
        <v>2345</v>
      </c>
      <c r="BG2080" s="43">
        <v>291</v>
      </c>
      <c r="BH2080" s="43" t="s">
        <v>880</v>
      </c>
      <c r="BJ2080" s="43" t="s">
        <v>2054</v>
      </c>
      <c r="BK2080" s="43" t="s">
        <v>1389</v>
      </c>
      <c r="BP2080" s="48" t="s">
        <v>1406</v>
      </c>
      <c r="BQ2080" s="43" t="s">
        <v>664</v>
      </c>
      <c r="BR2080" s="43" t="s">
        <v>1319</v>
      </c>
      <c r="BS2080" s="43" t="s">
        <v>2057</v>
      </c>
      <c r="BT2080" s="43" t="s">
        <v>1990</v>
      </c>
      <c r="BU2080" s="43"/>
      <c r="BV2080" s="43"/>
      <c r="BW2080" s="243">
        <v>37707</v>
      </c>
      <c r="BX2080" s="243"/>
      <c r="BY2080" s="48" t="s">
        <v>451</v>
      </c>
      <c r="BZ2080" s="43">
        <v>0.24</v>
      </c>
      <c r="CA2080" s="43" t="s">
        <v>1396</v>
      </c>
      <c r="CC2080" s="43">
        <v>0.24</v>
      </c>
      <c r="CD2080" s="124" t="s">
        <v>767</v>
      </c>
      <c r="CE2080" s="43">
        <v>8565</v>
      </c>
      <c r="CF2080" s="43" t="s">
        <v>1990</v>
      </c>
      <c r="CG2080" s="251">
        <v>37707</v>
      </c>
      <c r="CH2080" s="126"/>
      <c r="CK2080" s="39" t="s">
        <v>451</v>
      </c>
      <c r="CL2080" s="43">
        <v>0.5</v>
      </c>
      <c r="CM2080" s="43" t="s">
        <v>1396</v>
      </c>
      <c r="CP2080" s="43" t="s">
        <v>1397</v>
      </c>
      <c r="CQ2080" s="43">
        <v>857</v>
      </c>
      <c r="DR2080" s="38"/>
    </row>
    <row r="2081" spans="1:122" s="39" customFormat="1" hidden="1" x14ac:dyDescent="0.2">
      <c r="A2081" s="44" t="str">
        <f t="shared" si="892"/>
        <v>Endicott</v>
      </c>
      <c r="B2081" s="44" t="str">
        <f t="shared" si="891"/>
        <v>cis-1,2-Dichloroethylene</v>
      </c>
      <c r="C2081" s="38" t="s">
        <v>2587</v>
      </c>
      <c r="D2081" s="38" t="str">
        <f t="shared" si="902"/>
        <v>LS</v>
      </c>
      <c r="E2081" s="44" t="s">
        <v>372</v>
      </c>
      <c r="F2081" s="155" t="str">
        <f t="shared" si="894"/>
        <v>Commercial 013</v>
      </c>
      <c r="G2081" s="44" t="str">
        <f t="shared" si="893"/>
        <v>commercial</v>
      </c>
      <c r="H2081" s="44" t="str">
        <f t="shared" si="869"/>
        <v/>
      </c>
      <c r="I2081" s="38"/>
      <c r="J2081" s="38"/>
      <c r="K2081" s="38"/>
      <c r="L2081" s="44"/>
      <c r="M2081" s="38" t="str">
        <f t="shared" si="886"/>
        <v>Y</v>
      </c>
      <c r="N2081" s="38" t="str">
        <f t="shared" si="887"/>
        <v>Y</v>
      </c>
      <c r="O2081" s="38" t="s">
        <v>541</v>
      </c>
      <c r="P2081" s="44" t="s">
        <v>2357</v>
      </c>
      <c r="Q2081" s="44"/>
      <c r="R2081" s="44"/>
      <c r="S2081" s="44"/>
      <c r="T2081" s="44"/>
      <c r="U2081" s="44"/>
      <c r="V2081" s="44"/>
      <c r="W2081" s="44"/>
      <c r="X2081" s="44"/>
      <c r="Y2081" s="38" t="str">
        <f t="shared" si="870"/>
        <v>n</v>
      </c>
      <c r="Z2081" s="38" t="str">
        <f t="shared" si="871"/>
        <v>Y</v>
      </c>
      <c r="AA2081" s="38" t="s">
        <v>2044</v>
      </c>
      <c r="AB2081" s="128" t="s">
        <v>1451</v>
      </c>
      <c r="AC2081" s="59">
        <v>0.37</v>
      </c>
      <c r="AD2081" s="204">
        <v>0.3783783783783784</v>
      </c>
      <c r="AE2081" s="38">
        <v>0</v>
      </c>
      <c r="AF2081" s="38">
        <v>1</v>
      </c>
      <c r="AG2081" s="125"/>
      <c r="AI2081" s="123"/>
      <c r="AJ2081" s="40">
        <f t="shared" si="903"/>
        <v>0.37</v>
      </c>
      <c r="AK2081" s="40"/>
      <c r="AL2081" s="40"/>
      <c r="AM2081" s="40">
        <f t="shared" si="873"/>
        <v>0.14000000000000001</v>
      </c>
      <c r="AN2081" s="39" t="str">
        <f t="shared" si="872"/>
        <v/>
      </c>
      <c r="AO2081" s="204"/>
      <c r="AP2081" s="204">
        <f t="shared" si="904"/>
        <v>0.3783783783783784</v>
      </c>
      <c r="AQ2081" s="45"/>
      <c r="AR2081" s="45"/>
      <c r="AS2081" s="115"/>
      <c r="AT2081" s="115"/>
      <c r="AU2081" s="115">
        <f t="shared" si="874"/>
        <v>0</v>
      </c>
      <c r="AV2081" s="115">
        <f t="shared" si="875"/>
        <v>1</v>
      </c>
      <c r="AY2081" s="115"/>
      <c r="AZ2081" s="115"/>
      <c r="BA2081" s="43">
        <v>32</v>
      </c>
      <c r="BB2081" s="43" t="s">
        <v>2013</v>
      </c>
      <c r="BC2081" s="48" t="s">
        <v>1403</v>
      </c>
      <c r="BE2081" s="37" t="s">
        <v>2345</v>
      </c>
      <c r="BG2081" s="43">
        <v>292</v>
      </c>
      <c r="BH2081" s="43" t="s">
        <v>881</v>
      </c>
      <c r="BJ2081" s="43" t="s">
        <v>2054</v>
      </c>
      <c r="BP2081" s="48" t="s">
        <v>1406</v>
      </c>
      <c r="BQ2081" s="43" t="s">
        <v>882</v>
      </c>
      <c r="BS2081" s="43" t="s">
        <v>1400</v>
      </c>
      <c r="BT2081" s="43" t="s">
        <v>883</v>
      </c>
      <c r="BU2081" s="43"/>
      <c r="BV2081" s="43"/>
      <c r="BW2081" s="243">
        <v>37740</v>
      </c>
      <c r="BX2081" s="243"/>
      <c r="BY2081" s="48" t="s">
        <v>451</v>
      </c>
      <c r="BZ2081" s="43">
        <v>0.14000000000000001</v>
      </c>
      <c r="CA2081" s="43" t="s">
        <v>1396</v>
      </c>
      <c r="CC2081" s="43">
        <v>0.14000000000000001</v>
      </c>
      <c r="CD2081" s="124" t="s">
        <v>767</v>
      </c>
      <c r="CE2081" s="43">
        <v>10629</v>
      </c>
      <c r="CF2081" s="43" t="s">
        <v>884</v>
      </c>
      <c r="CG2081" s="251">
        <v>37740</v>
      </c>
      <c r="CH2081" s="126"/>
      <c r="CK2081" s="39" t="s">
        <v>451</v>
      </c>
      <c r="CL2081" s="43">
        <v>0.37</v>
      </c>
      <c r="CM2081" s="43" t="s">
        <v>1396</v>
      </c>
      <c r="CP2081" s="43" t="s">
        <v>1397</v>
      </c>
      <c r="CQ2081" s="43">
        <v>1275</v>
      </c>
      <c r="DR2081" s="38"/>
    </row>
    <row r="2082" spans="1:122" s="39" customFormat="1" hidden="1" x14ac:dyDescent="0.2">
      <c r="A2082" s="44" t="str">
        <f t="shared" si="892"/>
        <v>Endicott</v>
      </c>
      <c r="B2082" s="44" t="str">
        <f t="shared" si="891"/>
        <v>1,1,1-Trichloroethane</v>
      </c>
      <c r="C2082" s="38" t="s">
        <v>2587</v>
      </c>
      <c r="D2082" s="38" t="str">
        <f t="shared" si="902"/>
        <v>LS</v>
      </c>
      <c r="E2082" s="44" t="s">
        <v>372</v>
      </c>
      <c r="F2082" s="155" t="str">
        <f t="shared" si="894"/>
        <v>Commercial 014</v>
      </c>
      <c r="G2082" s="44" t="str">
        <f t="shared" si="893"/>
        <v>commercial</v>
      </c>
      <c r="H2082" s="44" t="str">
        <f t="shared" si="869"/>
        <v/>
      </c>
      <c r="I2082" s="38"/>
      <c r="J2082" s="38"/>
      <c r="K2082" s="38"/>
      <c r="L2082" s="44"/>
      <c r="M2082" s="38" t="str">
        <f t="shared" si="886"/>
        <v>Y</v>
      </c>
      <c r="N2082" s="38" t="str">
        <f t="shared" si="887"/>
        <v>Y</v>
      </c>
      <c r="O2082" s="38" t="str">
        <f>IF(AJ2082="","",IF(M2082="N","n","Y"))</f>
        <v>Y</v>
      </c>
      <c r="P2082" s="38"/>
      <c r="Q2082" s="38"/>
      <c r="R2082" s="38"/>
      <c r="S2082" s="38"/>
      <c r="T2082" s="38"/>
      <c r="U2082" s="38"/>
      <c r="V2082" s="38"/>
      <c r="W2082" s="38"/>
      <c r="X2082" s="38"/>
      <c r="Y2082" s="38" t="str">
        <f t="shared" si="870"/>
        <v>n</v>
      </c>
      <c r="Z2082" s="38" t="str">
        <f t="shared" si="871"/>
        <v>n</v>
      </c>
      <c r="AA2082" s="38" t="s">
        <v>2044</v>
      </c>
      <c r="AB2082" s="128" t="s">
        <v>1451</v>
      </c>
      <c r="AC2082" s="59">
        <v>280</v>
      </c>
      <c r="AD2082" s="204">
        <v>6.7857142857142855E-4</v>
      </c>
      <c r="AE2082" s="38">
        <v>0</v>
      </c>
      <c r="AF2082" s="38">
        <v>1</v>
      </c>
      <c r="AG2082" s="125"/>
      <c r="AI2082" s="123"/>
      <c r="AJ2082" s="40">
        <f t="shared" si="903"/>
        <v>280</v>
      </c>
      <c r="AK2082" s="40"/>
      <c r="AL2082" s="40"/>
      <c r="AM2082" s="40">
        <f t="shared" si="873"/>
        <v>0.19</v>
      </c>
      <c r="AN2082" s="39">
        <f t="shared" si="872"/>
        <v>3.1</v>
      </c>
      <c r="AO2082" s="204"/>
      <c r="AP2082" s="204">
        <f t="shared" si="904"/>
        <v>6.7857142857142855E-4</v>
      </c>
      <c r="AQ2082" s="45"/>
      <c r="AR2082" s="45"/>
      <c r="AS2082" s="115"/>
      <c r="AT2082" s="115"/>
      <c r="AU2082" s="115">
        <f t="shared" si="874"/>
        <v>0</v>
      </c>
      <c r="AV2082" s="115">
        <f t="shared" si="875"/>
        <v>1</v>
      </c>
      <c r="AY2082" s="115"/>
      <c r="AZ2082" s="115"/>
      <c r="BA2082" s="43">
        <v>32</v>
      </c>
      <c r="BB2082" s="43" t="s">
        <v>2013</v>
      </c>
      <c r="BC2082" s="48" t="s">
        <v>1403</v>
      </c>
      <c r="BE2082" s="37" t="s">
        <v>2345</v>
      </c>
      <c r="BG2082" s="43">
        <v>293</v>
      </c>
      <c r="BH2082" s="43" t="s">
        <v>885</v>
      </c>
      <c r="BJ2082" s="43" t="s">
        <v>2054</v>
      </c>
      <c r="BP2082" s="48" t="s">
        <v>1406</v>
      </c>
      <c r="BQ2082" s="43" t="s">
        <v>1314</v>
      </c>
      <c r="BR2082" s="43" t="s">
        <v>886</v>
      </c>
      <c r="BS2082" s="43" t="s">
        <v>558</v>
      </c>
      <c r="BT2082" s="43" t="s">
        <v>887</v>
      </c>
      <c r="BU2082" s="43"/>
      <c r="BV2082" s="43"/>
      <c r="BW2082" s="243">
        <v>37734</v>
      </c>
      <c r="BX2082" s="243"/>
      <c r="BY2082" s="48" t="s">
        <v>451</v>
      </c>
      <c r="BZ2082" s="43">
        <v>0.19</v>
      </c>
      <c r="CA2082" s="43" t="s">
        <v>1396</v>
      </c>
      <c r="CC2082" s="43">
        <v>0.19</v>
      </c>
      <c r="CD2082" s="124" t="s">
        <v>767</v>
      </c>
      <c r="CE2082" s="43">
        <v>10857</v>
      </c>
      <c r="CF2082" s="43" t="s">
        <v>888</v>
      </c>
      <c r="CG2082" s="251">
        <v>37734</v>
      </c>
      <c r="CH2082" s="126"/>
      <c r="CK2082" s="39" t="s">
        <v>451</v>
      </c>
      <c r="CL2082" s="43">
        <v>280</v>
      </c>
      <c r="CM2082" s="43" t="s">
        <v>1396</v>
      </c>
      <c r="CP2082" s="43" t="s">
        <v>1397</v>
      </c>
      <c r="CQ2082" s="43">
        <v>1307</v>
      </c>
      <c r="DR2082" s="38"/>
    </row>
    <row r="2083" spans="1:122" s="39" customFormat="1" hidden="1" x14ac:dyDescent="0.2">
      <c r="A2083" s="44" t="str">
        <f t="shared" si="892"/>
        <v>Endicott</v>
      </c>
      <c r="B2083" s="44" t="str">
        <f t="shared" si="891"/>
        <v>1,1-Dichloroethane</v>
      </c>
      <c r="C2083" s="38" t="s">
        <v>2587</v>
      </c>
      <c r="D2083" s="38" t="str">
        <f t="shared" si="902"/>
        <v>LS</v>
      </c>
      <c r="E2083" s="44" t="s">
        <v>372</v>
      </c>
      <c r="F2083" s="155" t="str">
        <f t="shared" si="894"/>
        <v>Commercial 014</v>
      </c>
      <c r="G2083" s="44" t="str">
        <f t="shared" si="893"/>
        <v>commercial</v>
      </c>
      <c r="H2083" s="44" t="str">
        <f t="shared" si="869"/>
        <v/>
      </c>
      <c r="I2083" s="38"/>
      <c r="J2083" s="38"/>
      <c r="K2083" s="38"/>
      <c r="L2083" s="44"/>
      <c r="M2083" s="38" t="str">
        <f t="shared" si="886"/>
        <v>Y</v>
      </c>
      <c r="N2083" s="38" t="str">
        <f t="shared" si="887"/>
        <v>Y</v>
      </c>
      <c r="O2083" s="38" t="str">
        <f>IF(AJ2083="","",IF(M2083="N","n","Y"))</f>
        <v>Y</v>
      </c>
      <c r="P2083" s="38"/>
      <c r="Q2083" s="38"/>
      <c r="R2083" s="38"/>
      <c r="S2083" s="38"/>
      <c r="T2083" s="38"/>
      <c r="U2083" s="38"/>
      <c r="V2083" s="38"/>
      <c r="W2083" s="38"/>
      <c r="X2083" s="38"/>
      <c r="Y2083" s="38" t="str">
        <f t="shared" si="870"/>
        <v>n</v>
      </c>
      <c r="Z2083" s="38" t="str">
        <f t="shared" si="871"/>
        <v>Y</v>
      </c>
      <c r="AA2083" s="38" t="s">
        <v>2044</v>
      </c>
      <c r="AB2083" s="128" t="s">
        <v>1451</v>
      </c>
      <c r="AC2083" s="59">
        <v>150</v>
      </c>
      <c r="AD2083" s="204">
        <v>9.3333333333333343E-4</v>
      </c>
      <c r="AE2083" s="38">
        <v>0</v>
      </c>
      <c r="AF2083" s="38">
        <v>1</v>
      </c>
      <c r="AG2083" s="125"/>
      <c r="AI2083" s="123"/>
      <c r="AJ2083" s="40">
        <f t="shared" si="903"/>
        <v>150</v>
      </c>
      <c r="AK2083" s="40"/>
      <c r="AL2083" s="40"/>
      <c r="AM2083" s="40">
        <f t="shared" si="873"/>
        <v>0.14000000000000001</v>
      </c>
      <c r="AN2083" s="39" t="str">
        <f t="shared" si="872"/>
        <v/>
      </c>
      <c r="AO2083" s="204"/>
      <c r="AP2083" s="204">
        <f t="shared" si="904"/>
        <v>9.3333333333333343E-4</v>
      </c>
      <c r="AQ2083" s="45"/>
      <c r="AR2083" s="45"/>
      <c r="AS2083" s="115"/>
      <c r="AT2083" s="115"/>
      <c r="AU2083" s="115">
        <f t="shared" si="874"/>
        <v>0</v>
      </c>
      <c r="AV2083" s="115">
        <f t="shared" si="875"/>
        <v>1</v>
      </c>
      <c r="AY2083" s="115"/>
      <c r="AZ2083" s="115"/>
      <c r="BA2083" s="43">
        <v>32</v>
      </c>
      <c r="BB2083" s="43" t="s">
        <v>2013</v>
      </c>
      <c r="BC2083" s="48" t="s">
        <v>1403</v>
      </c>
      <c r="BE2083" s="37" t="s">
        <v>2345</v>
      </c>
      <c r="BG2083" s="43">
        <v>293</v>
      </c>
      <c r="BH2083" s="43" t="s">
        <v>885</v>
      </c>
      <c r="BJ2083" s="43" t="s">
        <v>2054</v>
      </c>
      <c r="BP2083" s="48" t="s">
        <v>1406</v>
      </c>
      <c r="BQ2083" s="43" t="s">
        <v>1314</v>
      </c>
      <c r="BR2083" s="43" t="s">
        <v>886</v>
      </c>
      <c r="BS2083" s="43" t="s">
        <v>2619</v>
      </c>
      <c r="BT2083" s="43" t="s">
        <v>887</v>
      </c>
      <c r="BU2083" s="43"/>
      <c r="BV2083" s="43"/>
      <c r="BW2083" s="243">
        <v>37734</v>
      </c>
      <c r="BX2083" s="243"/>
      <c r="BY2083" s="48" t="s">
        <v>451</v>
      </c>
      <c r="BZ2083" s="43">
        <v>0.14000000000000001</v>
      </c>
      <c r="CA2083" s="43" t="s">
        <v>1396</v>
      </c>
      <c r="CC2083" s="43">
        <v>0.14000000000000001</v>
      </c>
      <c r="CD2083" s="124" t="s">
        <v>767</v>
      </c>
      <c r="CE2083" s="43">
        <v>10858</v>
      </c>
      <c r="CF2083" s="43" t="s">
        <v>888</v>
      </c>
      <c r="CG2083" s="251">
        <v>37734</v>
      </c>
      <c r="CH2083" s="126"/>
      <c r="CK2083" s="39" t="s">
        <v>451</v>
      </c>
      <c r="CL2083" s="43">
        <v>150</v>
      </c>
      <c r="CM2083" s="43" t="s">
        <v>1396</v>
      </c>
      <c r="CP2083" s="43" t="s">
        <v>1397</v>
      </c>
      <c r="CQ2083" s="43">
        <v>1389</v>
      </c>
      <c r="DR2083" s="38"/>
    </row>
    <row r="2084" spans="1:122" s="39" customFormat="1" hidden="1" x14ac:dyDescent="0.2">
      <c r="A2084" s="44" t="str">
        <f t="shared" si="892"/>
        <v>Endicott</v>
      </c>
      <c r="B2084" s="44" t="str">
        <f t="shared" si="891"/>
        <v>cis-1,2-Dichloroethylene</v>
      </c>
      <c r="C2084" s="38" t="s">
        <v>2587</v>
      </c>
      <c r="D2084" s="38" t="str">
        <f t="shared" si="902"/>
        <v>LS</v>
      </c>
      <c r="E2084" s="44" t="s">
        <v>372</v>
      </c>
      <c r="F2084" s="155" t="str">
        <f t="shared" si="894"/>
        <v>Commercial 014</v>
      </c>
      <c r="G2084" s="44" t="str">
        <f t="shared" si="893"/>
        <v>commercial</v>
      </c>
      <c r="H2084" s="44" t="str">
        <f t="shared" si="869"/>
        <v/>
      </c>
      <c r="I2084" s="38"/>
      <c r="J2084" s="38"/>
      <c r="K2084" s="38"/>
      <c r="L2084" s="44"/>
      <c r="M2084" s="38" t="str">
        <f t="shared" si="886"/>
        <v>Y</v>
      </c>
      <c r="N2084" s="38" t="str">
        <f t="shared" si="887"/>
        <v>Y</v>
      </c>
      <c r="O2084" s="38" t="str">
        <f>IF(AJ2084="","",IF(M2084="N","n","Y"))</f>
        <v>Y</v>
      </c>
      <c r="P2084" s="38"/>
      <c r="Q2084" s="38"/>
      <c r="R2084" s="38"/>
      <c r="S2084" s="38"/>
      <c r="T2084" s="38"/>
      <c r="U2084" s="38"/>
      <c r="V2084" s="38"/>
      <c r="W2084" s="38"/>
      <c r="X2084" s="38"/>
      <c r="Y2084" s="38" t="str">
        <f t="shared" si="870"/>
        <v>n</v>
      </c>
      <c r="Z2084" s="38" t="str">
        <f t="shared" si="871"/>
        <v>Y</v>
      </c>
      <c r="AA2084" s="38" t="s">
        <v>2044</v>
      </c>
      <c r="AB2084" s="128" t="s">
        <v>1451</v>
      </c>
      <c r="AC2084" s="59">
        <v>200</v>
      </c>
      <c r="AD2084" s="204">
        <v>7.000000000000001E-4</v>
      </c>
      <c r="AE2084" s="38">
        <v>0</v>
      </c>
      <c r="AF2084" s="38">
        <v>1</v>
      </c>
      <c r="AG2084" s="125"/>
      <c r="AI2084" s="123"/>
      <c r="AJ2084" s="40">
        <f t="shared" si="903"/>
        <v>200</v>
      </c>
      <c r="AK2084" s="40"/>
      <c r="AL2084" s="40"/>
      <c r="AM2084" s="40">
        <f t="shared" si="873"/>
        <v>0.14000000000000001</v>
      </c>
      <c r="AN2084" s="39" t="str">
        <f t="shared" si="872"/>
        <v/>
      </c>
      <c r="AO2084" s="204"/>
      <c r="AP2084" s="204">
        <f t="shared" si="904"/>
        <v>7.000000000000001E-4</v>
      </c>
      <c r="AQ2084" s="45"/>
      <c r="AR2084" s="45"/>
      <c r="AS2084" s="115"/>
      <c r="AT2084" s="115"/>
      <c r="AU2084" s="115">
        <f t="shared" si="874"/>
        <v>0</v>
      </c>
      <c r="AV2084" s="115">
        <f t="shared" si="875"/>
        <v>1</v>
      </c>
      <c r="AY2084" s="115"/>
      <c r="AZ2084" s="115"/>
      <c r="BA2084" s="43">
        <v>32</v>
      </c>
      <c r="BB2084" s="43" t="s">
        <v>2013</v>
      </c>
      <c r="BC2084" s="48" t="s">
        <v>1403</v>
      </c>
      <c r="BE2084" s="37" t="s">
        <v>2345</v>
      </c>
      <c r="BG2084" s="43">
        <v>293</v>
      </c>
      <c r="BH2084" s="43" t="s">
        <v>885</v>
      </c>
      <c r="BJ2084" s="43" t="s">
        <v>2054</v>
      </c>
      <c r="BP2084" s="48" t="s">
        <v>1406</v>
      </c>
      <c r="BQ2084" s="43" t="s">
        <v>1314</v>
      </c>
      <c r="BR2084" s="43" t="s">
        <v>886</v>
      </c>
      <c r="BS2084" s="43" t="s">
        <v>1400</v>
      </c>
      <c r="BT2084" s="43" t="s">
        <v>887</v>
      </c>
      <c r="BU2084" s="43"/>
      <c r="BV2084" s="43"/>
      <c r="BW2084" s="243">
        <v>37734</v>
      </c>
      <c r="BX2084" s="243"/>
      <c r="BY2084" s="48" t="s">
        <v>451</v>
      </c>
      <c r="BZ2084" s="43">
        <v>0.14000000000000001</v>
      </c>
      <c r="CA2084" s="43" t="s">
        <v>1396</v>
      </c>
      <c r="CC2084" s="43">
        <v>0.14000000000000001</v>
      </c>
      <c r="CD2084" s="124" t="s">
        <v>767</v>
      </c>
      <c r="CE2084" s="43">
        <v>10860</v>
      </c>
      <c r="CF2084" s="43" t="s">
        <v>888</v>
      </c>
      <c r="CG2084" s="251">
        <v>37734</v>
      </c>
      <c r="CH2084" s="126"/>
      <c r="CK2084" s="39" t="s">
        <v>451</v>
      </c>
      <c r="CL2084" s="43">
        <v>200</v>
      </c>
      <c r="CM2084" s="43" t="s">
        <v>1396</v>
      </c>
      <c r="CP2084" s="43" t="s">
        <v>1397</v>
      </c>
      <c r="CQ2084" s="43">
        <v>1276</v>
      </c>
      <c r="DR2084" s="38"/>
    </row>
    <row r="2085" spans="1:122" s="39" customFormat="1" hidden="1" x14ac:dyDescent="0.2">
      <c r="A2085" s="44" t="str">
        <f t="shared" si="892"/>
        <v>Endicott</v>
      </c>
      <c r="B2085" s="44" t="str">
        <f t="shared" si="891"/>
        <v>Tetrachloroethylene</v>
      </c>
      <c r="C2085" s="38" t="s">
        <v>2587</v>
      </c>
      <c r="D2085" s="38" t="str">
        <f t="shared" si="902"/>
        <v>LS</v>
      </c>
      <c r="E2085" s="44" t="s">
        <v>372</v>
      </c>
      <c r="F2085" s="155" t="str">
        <f t="shared" si="894"/>
        <v>Commercial 014</v>
      </c>
      <c r="G2085" s="44" t="str">
        <f t="shared" si="893"/>
        <v>commercial</v>
      </c>
      <c r="H2085" s="44" t="str">
        <f t="shared" si="869"/>
        <v/>
      </c>
      <c r="I2085" s="38"/>
      <c r="J2085" s="38"/>
      <c r="K2085" s="38"/>
      <c r="L2085" s="44"/>
      <c r="M2085" s="38" t="str">
        <f t="shared" si="886"/>
        <v>Y</v>
      </c>
      <c r="N2085" s="38" t="str">
        <f t="shared" si="887"/>
        <v>n</v>
      </c>
      <c r="O2085" s="38" t="s">
        <v>541</v>
      </c>
      <c r="P2085" s="44" t="s">
        <v>310</v>
      </c>
      <c r="Q2085" s="38"/>
      <c r="R2085" s="38"/>
      <c r="S2085" s="38"/>
      <c r="T2085" s="38"/>
      <c r="U2085" s="38"/>
      <c r="V2085" s="38"/>
      <c r="W2085" s="38"/>
      <c r="X2085" s="38"/>
      <c r="Y2085" s="38" t="str">
        <f t="shared" si="870"/>
        <v>n</v>
      </c>
      <c r="Z2085" s="38" t="str">
        <f t="shared" si="871"/>
        <v>n</v>
      </c>
      <c r="AA2085" s="38" t="s">
        <v>2044</v>
      </c>
      <c r="AB2085" s="128" t="s">
        <v>1451</v>
      </c>
      <c r="AC2085" s="59">
        <v>11</v>
      </c>
      <c r="AD2085" s="204">
        <v>2.1818181818181816E-2</v>
      </c>
      <c r="AE2085" s="38">
        <v>0</v>
      </c>
      <c r="AF2085" s="38">
        <v>1</v>
      </c>
      <c r="AG2085" s="125"/>
      <c r="AI2085" s="123"/>
      <c r="AJ2085" s="40">
        <f t="shared" si="903"/>
        <v>11</v>
      </c>
      <c r="AK2085" s="40"/>
      <c r="AL2085" s="40"/>
      <c r="AM2085" s="40">
        <f t="shared" si="873"/>
        <v>0.24</v>
      </c>
      <c r="AN2085" s="39">
        <f t="shared" si="872"/>
        <v>3.8</v>
      </c>
      <c r="AO2085" s="204"/>
      <c r="AP2085" s="204">
        <f t="shared" si="904"/>
        <v>2.1818181818181816E-2</v>
      </c>
      <c r="AQ2085" s="45"/>
      <c r="AR2085" s="45"/>
      <c r="AS2085" s="115"/>
      <c r="AT2085" s="115"/>
      <c r="AU2085" s="115">
        <f t="shared" si="874"/>
        <v>0</v>
      </c>
      <c r="AV2085" s="115">
        <f t="shared" si="875"/>
        <v>1</v>
      </c>
      <c r="AY2085" s="115"/>
      <c r="AZ2085" s="115"/>
      <c r="BA2085" s="43">
        <v>32</v>
      </c>
      <c r="BB2085" s="43" t="s">
        <v>2013</v>
      </c>
      <c r="BC2085" s="48" t="s">
        <v>1403</v>
      </c>
      <c r="BE2085" s="37" t="s">
        <v>2345</v>
      </c>
      <c r="BG2085" s="43">
        <v>293</v>
      </c>
      <c r="BH2085" s="43" t="s">
        <v>885</v>
      </c>
      <c r="BJ2085" s="43" t="s">
        <v>2054</v>
      </c>
      <c r="BP2085" s="48" t="s">
        <v>1406</v>
      </c>
      <c r="BQ2085" s="43" t="s">
        <v>1314</v>
      </c>
      <c r="BR2085" s="43" t="s">
        <v>886</v>
      </c>
      <c r="BS2085" s="43" t="s">
        <v>2057</v>
      </c>
      <c r="BT2085" s="43" t="s">
        <v>887</v>
      </c>
      <c r="BU2085" s="43"/>
      <c r="BV2085" s="43"/>
      <c r="BW2085" s="243">
        <v>37734</v>
      </c>
      <c r="BX2085" s="243"/>
      <c r="BY2085" s="48" t="s">
        <v>451</v>
      </c>
      <c r="BZ2085" s="43">
        <v>0.24</v>
      </c>
      <c r="CA2085" s="43" t="s">
        <v>1396</v>
      </c>
      <c r="CC2085" s="43">
        <v>0.24</v>
      </c>
      <c r="CD2085" s="124" t="s">
        <v>767</v>
      </c>
      <c r="CE2085" s="43">
        <v>10864</v>
      </c>
      <c r="CF2085" s="43" t="s">
        <v>888</v>
      </c>
      <c r="CG2085" s="251">
        <v>37734</v>
      </c>
      <c r="CH2085" s="126"/>
      <c r="CK2085" s="39" t="s">
        <v>451</v>
      </c>
      <c r="CL2085" s="43">
        <v>11</v>
      </c>
      <c r="CM2085" s="43" t="s">
        <v>1396</v>
      </c>
      <c r="CP2085" s="43" t="s">
        <v>1397</v>
      </c>
      <c r="CQ2085" s="43">
        <v>1140</v>
      </c>
      <c r="DR2085" s="38"/>
    </row>
    <row r="2086" spans="1:122" s="39" customFormat="1" hidden="1" x14ac:dyDescent="0.2">
      <c r="A2086" s="44" t="str">
        <f t="shared" si="892"/>
        <v>Endicott</v>
      </c>
      <c r="B2086" s="44" t="str">
        <f t="shared" si="891"/>
        <v>Trichloroethylene</v>
      </c>
      <c r="C2086" s="38" t="s">
        <v>2587</v>
      </c>
      <c r="D2086" s="38" t="str">
        <f t="shared" si="902"/>
        <v>LS</v>
      </c>
      <c r="E2086" s="44" t="s">
        <v>372</v>
      </c>
      <c r="F2086" s="155" t="str">
        <f t="shared" si="894"/>
        <v>Commercial 014</v>
      </c>
      <c r="G2086" s="44" t="str">
        <f t="shared" si="893"/>
        <v>commercial</v>
      </c>
      <c r="H2086" s="44" t="str">
        <f t="shared" si="869"/>
        <v/>
      </c>
      <c r="I2086" s="38"/>
      <c r="J2086" s="38"/>
      <c r="K2086" s="38"/>
      <c r="L2086" s="44"/>
      <c r="M2086" s="38" t="str">
        <f t="shared" si="886"/>
        <v>Y</v>
      </c>
      <c r="N2086" s="38" t="str">
        <f t="shared" si="887"/>
        <v>n</v>
      </c>
      <c r="O2086" s="38" t="s">
        <v>541</v>
      </c>
      <c r="P2086" s="44" t="s">
        <v>2357</v>
      </c>
      <c r="Q2086" s="44"/>
      <c r="R2086" s="44"/>
      <c r="S2086" s="44"/>
      <c r="T2086" s="44"/>
      <c r="U2086" s="44"/>
      <c r="V2086" s="44"/>
      <c r="W2086" s="44"/>
      <c r="X2086" s="44"/>
      <c r="Y2086" s="38" t="str">
        <f t="shared" si="870"/>
        <v>n</v>
      </c>
      <c r="Z2086" s="38" t="str">
        <f t="shared" si="871"/>
        <v>n</v>
      </c>
      <c r="AA2086" s="38" t="s">
        <v>2044</v>
      </c>
      <c r="AB2086" s="128" t="s">
        <v>1451</v>
      </c>
      <c r="AC2086" s="59">
        <v>0.99</v>
      </c>
      <c r="AD2086" s="204">
        <v>0.17171717171717174</v>
      </c>
      <c r="AE2086" s="38">
        <v>0</v>
      </c>
      <c r="AF2086" s="38">
        <v>1</v>
      </c>
      <c r="AG2086" s="125"/>
      <c r="AI2086" s="123"/>
      <c r="AJ2086" s="40">
        <f t="shared" si="903"/>
        <v>0.99</v>
      </c>
      <c r="AK2086" s="40"/>
      <c r="AL2086" s="40"/>
      <c r="AM2086" s="40">
        <f t="shared" si="873"/>
        <v>0.17</v>
      </c>
      <c r="AN2086" s="39">
        <f t="shared" si="872"/>
        <v>0.5</v>
      </c>
      <c r="AO2086" s="204"/>
      <c r="AP2086" s="204">
        <f t="shared" si="904"/>
        <v>0.17171717171717174</v>
      </c>
      <c r="AQ2086" s="45"/>
      <c r="AR2086" s="45"/>
      <c r="AS2086" s="115"/>
      <c r="AT2086" s="115"/>
      <c r="AU2086" s="115">
        <f t="shared" si="874"/>
        <v>0</v>
      </c>
      <c r="AV2086" s="115">
        <f t="shared" si="875"/>
        <v>1</v>
      </c>
      <c r="AY2086" s="115"/>
      <c r="AZ2086" s="115"/>
      <c r="BA2086" s="43">
        <v>32</v>
      </c>
      <c r="BB2086" s="43" t="s">
        <v>2013</v>
      </c>
      <c r="BC2086" s="48" t="s">
        <v>1403</v>
      </c>
      <c r="BE2086" s="37" t="s">
        <v>2345</v>
      </c>
      <c r="BG2086" s="43">
        <v>293</v>
      </c>
      <c r="BH2086" s="43" t="s">
        <v>885</v>
      </c>
      <c r="BJ2086" s="43" t="s">
        <v>2054</v>
      </c>
      <c r="BP2086" s="48" t="s">
        <v>1406</v>
      </c>
      <c r="BQ2086" s="43" t="s">
        <v>1314</v>
      </c>
      <c r="BR2086" s="43" t="s">
        <v>886</v>
      </c>
      <c r="BS2086" s="43" t="s">
        <v>1393</v>
      </c>
      <c r="BT2086" s="43" t="s">
        <v>889</v>
      </c>
      <c r="BU2086" s="43"/>
      <c r="BV2086" s="43"/>
      <c r="BW2086" s="243">
        <v>37734</v>
      </c>
      <c r="BX2086" s="243"/>
      <c r="BY2086" s="48" t="s">
        <v>451</v>
      </c>
      <c r="BZ2086" s="43">
        <v>0.17</v>
      </c>
      <c r="CA2086" s="43" t="s">
        <v>1396</v>
      </c>
      <c r="CC2086" s="43">
        <v>0.17</v>
      </c>
      <c r="CD2086" s="124" t="s">
        <v>767</v>
      </c>
      <c r="CE2086" s="43">
        <v>10855</v>
      </c>
      <c r="CF2086" s="43" t="s">
        <v>890</v>
      </c>
      <c r="CG2086" s="251">
        <v>37734</v>
      </c>
      <c r="CH2086" s="126"/>
      <c r="CK2086" s="39" t="s">
        <v>451</v>
      </c>
      <c r="CL2086" s="43">
        <v>0.99</v>
      </c>
      <c r="CM2086" s="43" t="s">
        <v>1396</v>
      </c>
      <c r="CP2086" s="43" t="s">
        <v>1397</v>
      </c>
      <c r="CQ2086" s="43">
        <v>1213</v>
      </c>
      <c r="DR2086" s="38"/>
    </row>
    <row r="2087" spans="1:122" s="39" customFormat="1" hidden="1" x14ac:dyDescent="0.2">
      <c r="A2087" s="44" t="str">
        <f t="shared" si="892"/>
        <v>Endicott</v>
      </c>
      <c r="B2087" s="44" t="str">
        <f t="shared" si="891"/>
        <v>Trichloroethylene</v>
      </c>
      <c r="C2087" s="38" t="s">
        <v>2587</v>
      </c>
      <c r="D2087" s="38" t="str">
        <f t="shared" si="902"/>
        <v>LS</v>
      </c>
      <c r="E2087" s="44" t="s">
        <v>372</v>
      </c>
      <c r="F2087" s="155" t="str">
        <f t="shared" si="894"/>
        <v>Commercial 014</v>
      </c>
      <c r="G2087" s="44" t="str">
        <f t="shared" si="893"/>
        <v>commercial</v>
      </c>
      <c r="H2087" s="44" t="str">
        <f t="shared" ref="H2087:H2150" si="906">IF(BK2087="","",BK2087)</f>
        <v/>
      </c>
      <c r="I2087" s="38"/>
      <c r="J2087" s="38"/>
      <c r="K2087" s="38"/>
      <c r="L2087" s="44"/>
      <c r="M2087" s="38" t="str">
        <f t="shared" si="886"/>
        <v>Y</v>
      </c>
      <c r="N2087" s="38" t="str">
        <f t="shared" si="887"/>
        <v>Y</v>
      </c>
      <c r="O2087" s="38" t="str">
        <f>IF(AJ2087="","",IF(M2087="N","n","Y"))</f>
        <v>Y</v>
      </c>
      <c r="P2087" s="38"/>
      <c r="Q2087" s="38"/>
      <c r="R2087" s="38"/>
      <c r="S2087" s="38"/>
      <c r="T2087" s="38"/>
      <c r="U2087" s="38"/>
      <c r="V2087" s="38"/>
      <c r="W2087" s="38"/>
      <c r="X2087" s="38"/>
      <c r="Y2087" s="38" t="str">
        <f t="shared" ref="Y2087:Y2150" si="907">IF(CD2087="","",IF(CD2087="y","Y","n"))</f>
        <v>n</v>
      </c>
      <c r="Z2087" s="38" t="str">
        <f t="shared" ref="Z2087:Z2150" si="908">IF(AM2087="","",IF(AN2087="","Y",IF(AM2087&gt;AN2087*$Z$38,"Y","n")))</f>
        <v>n</v>
      </c>
      <c r="AA2087" s="38" t="s">
        <v>2044</v>
      </c>
      <c r="AB2087" s="128" t="s">
        <v>1451</v>
      </c>
      <c r="AC2087" s="59">
        <v>1600</v>
      </c>
      <c r="AD2087" s="204">
        <v>1.1875E-4</v>
      </c>
      <c r="AE2087" s="38">
        <v>0</v>
      </c>
      <c r="AF2087" s="38">
        <v>1</v>
      </c>
      <c r="AG2087" s="125"/>
      <c r="AI2087" s="123"/>
      <c r="AJ2087" s="40">
        <f t="shared" si="903"/>
        <v>1600</v>
      </c>
      <c r="AK2087" s="40"/>
      <c r="AL2087" s="40"/>
      <c r="AM2087" s="40">
        <f t="shared" si="873"/>
        <v>0.19</v>
      </c>
      <c r="AN2087" s="39">
        <f t="shared" ref="AN2087:AN2150" si="909">IF(ISNA(MATCH(BS2087,ChemName,0))=TRUE,"",IF(INDEX(Percent90,MATCH(BS2087,ChemName,0))=0,"",INDEX(Percent90,MATCH(BS2087,ChemName,0))))</f>
        <v>0.5</v>
      </c>
      <c r="AO2087" s="204"/>
      <c r="AP2087" s="204">
        <f t="shared" si="904"/>
        <v>1.1875E-4</v>
      </c>
      <c r="AQ2087" s="45"/>
      <c r="AR2087" s="45"/>
      <c r="AS2087" s="115"/>
      <c r="AT2087" s="115"/>
      <c r="AU2087" s="115">
        <f t="shared" si="874"/>
        <v>0</v>
      </c>
      <c r="AV2087" s="115">
        <f t="shared" si="875"/>
        <v>1</v>
      </c>
      <c r="AY2087" s="115"/>
      <c r="AZ2087" s="115"/>
      <c r="BA2087" s="43">
        <v>32</v>
      </c>
      <c r="BB2087" s="43" t="s">
        <v>2013</v>
      </c>
      <c r="BC2087" s="48" t="s">
        <v>1403</v>
      </c>
      <c r="BE2087" s="37" t="s">
        <v>2345</v>
      </c>
      <c r="BG2087" s="43">
        <v>293</v>
      </c>
      <c r="BH2087" s="43" t="s">
        <v>885</v>
      </c>
      <c r="BJ2087" s="43" t="s">
        <v>2054</v>
      </c>
      <c r="BP2087" s="48" t="s">
        <v>1406</v>
      </c>
      <c r="BQ2087" s="43" t="s">
        <v>1314</v>
      </c>
      <c r="BR2087" s="43" t="s">
        <v>886</v>
      </c>
      <c r="BS2087" s="43" t="s">
        <v>1393</v>
      </c>
      <c r="BT2087" s="43" t="s">
        <v>887</v>
      </c>
      <c r="BU2087" s="43"/>
      <c r="BV2087" s="43"/>
      <c r="BW2087" s="243">
        <v>37734</v>
      </c>
      <c r="BX2087" s="243"/>
      <c r="BY2087" s="48" t="s">
        <v>451</v>
      </c>
      <c r="BZ2087" s="43">
        <v>0.19</v>
      </c>
      <c r="CA2087" s="43" t="s">
        <v>1396</v>
      </c>
      <c r="CC2087" s="43">
        <v>0.19</v>
      </c>
      <c r="CD2087" s="124" t="s">
        <v>767</v>
      </c>
      <c r="CE2087" s="43">
        <v>10866</v>
      </c>
      <c r="CF2087" s="43" t="s">
        <v>888</v>
      </c>
      <c r="CG2087" s="251">
        <v>37734</v>
      </c>
      <c r="CH2087" s="126"/>
      <c r="CK2087" s="39" t="s">
        <v>451</v>
      </c>
      <c r="CL2087" s="43">
        <v>1600</v>
      </c>
      <c r="CM2087" s="43" t="s">
        <v>1396</v>
      </c>
      <c r="CP2087" s="43" t="s">
        <v>1397</v>
      </c>
      <c r="CQ2087" s="43">
        <v>1214</v>
      </c>
      <c r="DR2087" s="38"/>
    </row>
    <row r="2088" spans="1:122" s="39" customFormat="1" hidden="1" x14ac:dyDescent="0.2">
      <c r="A2088" s="44" t="str">
        <f t="shared" si="892"/>
        <v>Endicott</v>
      </c>
      <c r="B2088" s="44" t="str">
        <f t="shared" si="891"/>
        <v>1,1-Dichloroethylene</v>
      </c>
      <c r="C2088" s="38" t="s">
        <v>2587</v>
      </c>
      <c r="D2088" s="38" t="str">
        <f t="shared" si="902"/>
        <v>LS</v>
      </c>
      <c r="E2088" s="44" t="s">
        <v>372</v>
      </c>
      <c r="F2088" s="155" t="str">
        <f t="shared" si="894"/>
        <v>Commercial 015</v>
      </c>
      <c r="G2088" s="44" t="str">
        <f t="shared" si="893"/>
        <v>commercial</v>
      </c>
      <c r="H2088" s="44" t="str">
        <f t="shared" si="906"/>
        <v/>
      </c>
      <c r="I2088" s="38"/>
      <c r="J2088" s="38"/>
      <c r="K2088" s="38"/>
      <c r="L2088" s="44"/>
      <c r="M2088" s="38" t="str">
        <f t="shared" si="886"/>
        <v>Y</v>
      </c>
      <c r="N2088" s="38" t="str">
        <f t="shared" si="887"/>
        <v>n</v>
      </c>
      <c r="O2088" s="38" t="s">
        <v>541</v>
      </c>
      <c r="P2088" s="44" t="s">
        <v>2357</v>
      </c>
      <c r="Q2088" s="44"/>
      <c r="R2088" s="44"/>
      <c r="S2088" s="44"/>
      <c r="T2088" s="44"/>
      <c r="U2088" s="44"/>
      <c r="V2088" s="44"/>
      <c r="W2088" s="44"/>
      <c r="X2088" s="44"/>
      <c r="Y2088" s="38" t="str">
        <f t="shared" si="907"/>
        <v>n</v>
      </c>
      <c r="Z2088" s="38" t="str">
        <f t="shared" si="908"/>
        <v>n</v>
      </c>
      <c r="AA2088" s="38" t="s">
        <v>2044</v>
      </c>
      <c r="AB2088" s="128" t="s">
        <v>1451</v>
      </c>
      <c r="AC2088" s="59">
        <v>0.15</v>
      </c>
      <c r="AD2088" s="204">
        <v>0.42666666666666669</v>
      </c>
      <c r="AE2088" s="38">
        <v>0</v>
      </c>
      <c r="AF2088" s="38">
        <v>1</v>
      </c>
      <c r="AG2088" s="125"/>
      <c r="AI2088" s="123"/>
      <c r="AJ2088" s="40">
        <f t="shared" si="903"/>
        <v>0.15</v>
      </c>
      <c r="AK2088" s="40"/>
      <c r="AL2088" s="40"/>
      <c r="AM2088" s="40">
        <f t="shared" si="873"/>
        <v>6.4000000000000001E-2</v>
      </c>
      <c r="AN2088" s="39">
        <f t="shared" si="909"/>
        <v>0.8</v>
      </c>
      <c r="AO2088" s="204"/>
      <c r="AP2088" s="204">
        <f t="shared" si="904"/>
        <v>0.42666666666666669</v>
      </c>
      <c r="AQ2088" s="45"/>
      <c r="AR2088" s="45"/>
      <c r="AS2088" s="115"/>
      <c r="AT2088" s="115"/>
      <c r="AU2088" s="115">
        <f t="shared" si="874"/>
        <v>0</v>
      </c>
      <c r="AV2088" s="115">
        <f t="shared" si="875"/>
        <v>1</v>
      </c>
      <c r="AY2088" s="115"/>
      <c r="AZ2088" s="115"/>
      <c r="BA2088" s="43">
        <v>32</v>
      </c>
      <c r="BB2088" s="43" t="s">
        <v>2013</v>
      </c>
      <c r="BC2088" s="48" t="s">
        <v>1403</v>
      </c>
      <c r="BE2088" s="37" t="s">
        <v>2345</v>
      </c>
      <c r="BG2088" s="43">
        <v>294</v>
      </c>
      <c r="BH2088" s="43" t="s">
        <v>891</v>
      </c>
      <c r="BJ2088" s="43" t="s">
        <v>2054</v>
      </c>
      <c r="BP2088" s="48" t="s">
        <v>1406</v>
      </c>
      <c r="BQ2088" s="43" t="s">
        <v>892</v>
      </c>
      <c r="BS2088" s="43" t="s">
        <v>538</v>
      </c>
      <c r="BT2088" s="43" t="s">
        <v>893</v>
      </c>
      <c r="BU2088" s="43"/>
      <c r="BV2088" s="43"/>
      <c r="BW2088" s="243">
        <v>37736</v>
      </c>
      <c r="BX2088" s="243"/>
      <c r="BY2088" s="48" t="s">
        <v>451</v>
      </c>
      <c r="BZ2088" s="43">
        <v>6.4000000000000001E-2</v>
      </c>
      <c r="CA2088" s="43" t="s">
        <v>1396</v>
      </c>
      <c r="CC2088" s="43">
        <v>6.4000000000000001E-2</v>
      </c>
      <c r="CD2088" s="124" t="s">
        <v>767</v>
      </c>
      <c r="CE2088" s="43">
        <v>12564</v>
      </c>
      <c r="CF2088" s="43" t="s">
        <v>894</v>
      </c>
      <c r="CG2088" s="251">
        <v>37736</v>
      </c>
      <c r="CH2088" s="126"/>
      <c r="CK2088" s="39" t="s">
        <v>451</v>
      </c>
      <c r="CL2088" s="43">
        <v>0.15</v>
      </c>
      <c r="CM2088" s="43" t="s">
        <v>1396</v>
      </c>
      <c r="CP2088" s="43" t="s">
        <v>1397</v>
      </c>
      <c r="CQ2088" s="43">
        <v>1380</v>
      </c>
      <c r="DR2088" s="38"/>
    </row>
    <row r="2089" spans="1:122" s="39" customFormat="1" hidden="1" x14ac:dyDescent="0.2">
      <c r="A2089" s="44" t="str">
        <f t="shared" si="892"/>
        <v>Endicott</v>
      </c>
      <c r="B2089" s="44" t="str">
        <f t="shared" si="891"/>
        <v>Trichloroethylene</v>
      </c>
      <c r="C2089" s="38" t="s">
        <v>2587</v>
      </c>
      <c r="D2089" s="38" t="str">
        <f t="shared" si="902"/>
        <v>LS</v>
      </c>
      <c r="E2089" s="44" t="s">
        <v>372</v>
      </c>
      <c r="F2089" s="155" t="str">
        <f t="shared" si="894"/>
        <v>Commercial 015</v>
      </c>
      <c r="G2089" s="44" t="str">
        <f t="shared" si="893"/>
        <v>commercial</v>
      </c>
      <c r="H2089" s="44" t="str">
        <f t="shared" si="906"/>
        <v/>
      </c>
      <c r="I2089" s="38"/>
      <c r="J2089" s="38"/>
      <c r="K2089" s="38"/>
      <c r="L2089" s="44"/>
      <c r="M2089" s="38" t="str">
        <f t="shared" si="886"/>
        <v>Y</v>
      </c>
      <c r="N2089" s="38" t="str">
        <f t="shared" si="887"/>
        <v>n</v>
      </c>
      <c r="O2089" s="38" t="str">
        <f>IF(AJ2089="","",IF(M2089="N","n","Y"))</f>
        <v>Y</v>
      </c>
      <c r="P2089" s="38"/>
      <c r="Q2089" s="38"/>
      <c r="R2089" s="38"/>
      <c r="S2089" s="38"/>
      <c r="T2089" s="38"/>
      <c r="U2089" s="38"/>
      <c r="V2089" s="38"/>
      <c r="W2089" s="38"/>
      <c r="X2089" s="38"/>
      <c r="Y2089" s="38" t="str">
        <f t="shared" si="907"/>
        <v>n</v>
      </c>
      <c r="Z2089" s="38" t="str">
        <f t="shared" si="908"/>
        <v>n</v>
      </c>
      <c r="AA2089" s="38" t="s">
        <v>2044</v>
      </c>
      <c r="AB2089" s="128" t="s">
        <v>1451</v>
      </c>
      <c r="AC2089" s="59">
        <v>2</v>
      </c>
      <c r="AD2089" s="204">
        <v>9.5000000000000001E-2</v>
      </c>
      <c r="AE2089" s="38">
        <v>0</v>
      </c>
      <c r="AF2089" s="38">
        <v>1</v>
      </c>
      <c r="AG2089" s="125"/>
      <c r="AI2089" s="123"/>
      <c r="AJ2089" s="40">
        <f t="shared" si="903"/>
        <v>2</v>
      </c>
      <c r="AK2089" s="40"/>
      <c r="AL2089" s="40"/>
      <c r="AM2089" s="40">
        <f t="shared" ref="AM2089:AM2152" si="910">IF(BZ2089="","",IF(CA2089="mg/m3",1000*BZ2089,IF(CA2089="ppbv",BZ2089*INDEX(ppbv_ug_m3,MATCH(BS2089,ChemName,0)),BZ2089)))</f>
        <v>0.19</v>
      </c>
      <c r="AN2089" s="39">
        <f t="shared" si="909"/>
        <v>0.5</v>
      </c>
      <c r="AO2089" s="204"/>
      <c r="AP2089" s="204">
        <f t="shared" si="904"/>
        <v>9.5000000000000001E-2</v>
      </c>
      <c r="AQ2089" s="45"/>
      <c r="AR2089" s="45"/>
      <c r="AS2089" s="115"/>
      <c r="AT2089" s="115"/>
      <c r="AU2089" s="115">
        <f t="shared" si="874"/>
        <v>0</v>
      </c>
      <c r="AV2089" s="115">
        <f t="shared" si="875"/>
        <v>1</v>
      </c>
      <c r="AY2089" s="115"/>
      <c r="AZ2089" s="115"/>
      <c r="BA2089" s="43">
        <v>32</v>
      </c>
      <c r="BB2089" s="43" t="s">
        <v>2013</v>
      </c>
      <c r="BC2089" s="48" t="s">
        <v>1403</v>
      </c>
      <c r="BE2089" s="37" t="s">
        <v>2345</v>
      </c>
      <c r="BG2089" s="43">
        <v>294</v>
      </c>
      <c r="BH2089" s="43" t="s">
        <v>891</v>
      </c>
      <c r="BJ2089" s="43" t="s">
        <v>2054</v>
      </c>
      <c r="BP2089" s="48" t="s">
        <v>1406</v>
      </c>
      <c r="BQ2089" s="43" t="s">
        <v>892</v>
      </c>
      <c r="BS2089" s="43" t="s">
        <v>1393</v>
      </c>
      <c r="BT2089" s="43" t="s">
        <v>893</v>
      </c>
      <c r="BU2089" s="43"/>
      <c r="BV2089" s="43"/>
      <c r="BW2089" s="243">
        <v>37736</v>
      </c>
      <c r="BX2089" s="243"/>
      <c r="BY2089" s="48" t="s">
        <v>451</v>
      </c>
      <c r="BZ2089" s="43">
        <v>0.19</v>
      </c>
      <c r="CA2089" s="43" t="s">
        <v>1396</v>
      </c>
      <c r="CC2089" s="43">
        <v>0.19</v>
      </c>
      <c r="CD2089" s="124" t="s">
        <v>767</v>
      </c>
      <c r="CE2089" s="43">
        <v>12560</v>
      </c>
      <c r="CF2089" s="43" t="s">
        <v>894</v>
      </c>
      <c r="CG2089" s="251">
        <v>37736</v>
      </c>
      <c r="CH2089" s="126"/>
      <c r="CK2089" s="39" t="s">
        <v>451</v>
      </c>
      <c r="CL2089" s="43">
        <v>2</v>
      </c>
      <c r="CM2089" s="43" t="s">
        <v>1396</v>
      </c>
      <c r="CP2089" s="43" t="s">
        <v>1397</v>
      </c>
      <c r="CQ2089" s="43">
        <v>1252</v>
      </c>
      <c r="DR2089" s="38"/>
    </row>
    <row r="2090" spans="1:122" s="39" customFormat="1" hidden="1" x14ac:dyDescent="0.2">
      <c r="A2090" s="44" t="str">
        <f t="shared" si="892"/>
        <v>Endicott</v>
      </c>
      <c r="B2090" s="44" t="str">
        <f t="shared" si="891"/>
        <v>1,1-Dichloroethane</v>
      </c>
      <c r="C2090" s="38" t="s">
        <v>2587</v>
      </c>
      <c r="D2090" s="38" t="str">
        <f t="shared" si="902"/>
        <v>LS</v>
      </c>
      <c r="E2090" s="44" t="s">
        <v>372</v>
      </c>
      <c r="F2090" s="155" t="str">
        <f t="shared" si="894"/>
        <v>Commercial 017</v>
      </c>
      <c r="G2090" s="44" t="str">
        <f t="shared" si="893"/>
        <v>commercial</v>
      </c>
      <c r="H2090" s="44" t="str">
        <f t="shared" si="906"/>
        <v/>
      </c>
      <c r="I2090" s="38"/>
      <c r="J2090" s="38"/>
      <c r="K2090" s="38"/>
      <c r="L2090" s="44"/>
      <c r="M2090" s="38" t="str">
        <f t="shared" si="886"/>
        <v>Y</v>
      </c>
      <c r="N2090" s="38" t="str">
        <f t="shared" si="887"/>
        <v>Y</v>
      </c>
      <c r="O2090" s="38" t="str">
        <f>IF(AJ2090="","",IF(M2090="N","n","Y"))</f>
        <v>Y</v>
      </c>
      <c r="P2090" s="38"/>
      <c r="Q2090" s="38"/>
      <c r="R2090" s="38"/>
      <c r="S2090" s="38"/>
      <c r="T2090" s="38"/>
      <c r="U2090" s="38"/>
      <c r="V2090" s="38"/>
      <c r="W2090" s="38"/>
      <c r="X2090" s="38"/>
      <c r="Y2090" s="38" t="str">
        <f t="shared" si="907"/>
        <v>n</v>
      </c>
      <c r="Z2090" s="38" t="str">
        <f t="shared" si="908"/>
        <v>Y</v>
      </c>
      <c r="AA2090" s="38" t="s">
        <v>2044</v>
      </c>
      <c r="AB2090" s="128" t="s">
        <v>1451</v>
      </c>
      <c r="AC2090" s="59">
        <v>7.8</v>
      </c>
      <c r="AD2090" s="204">
        <v>2.0512820512820513E-2</v>
      </c>
      <c r="AE2090" s="38">
        <v>0</v>
      </c>
      <c r="AF2090" s="38">
        <v>1</v>
      </c>
      <c r="AG2090" s="125"/>
      <c r="AI2090" s="123"/>
      <c r="AJ2090" s="40">
        <f t="shared" si="903"/>
        <v>7.8</v>
      </c>
      <c r="AK2090" s="40"/>
      <c r="AL2090" s="40"/>
      <c r="AM2090" s="40">
        <f t="shared" si="910"/>
        <v>0.16</v>
      </c>
      <c r="AN2090" s="39" t="str">
        <f t="shared" si="909"/>
        <v/>
      </c>
      <c r="AO2090" s="204"/>
      <c r="AP2090" s="204">
        <f t="shared" si="904"/>
        <v>2.0512820512820513E-2</v>
      </c>
      <c r="AQ2090" s="45"/>
      <c r="AR2090" s="45"/>
      <c r="AS2090" s="115"/>
      <c r="AT2090" s="115"/>
      <c r="AU2090" s="115">
        <f t="shared" ref="AU2090:AU2153" si="911">IF(AP2090="","",IF(CD2090="Y",1,0))</f>
        <v>0</v>
      </c>
      <c r="AV2090" s="115">
        <f t="shared" ref="AV2090:AV2153" si="912">IF(AP2090="","",IF(CD2090="n",1,0))</f>
        <v>1</v>
      </c>
      <c r="AY2090" s="115"/>
      <c r="AZ2090" s="115"/>
      <c r="BA2090" s="43">
        <v>32</v>
      </c>
      <c r="BB2090" s="43" t="s">
        <v>2013</v>
      </c>
      <c r="BC2090" s="48" t="s">
        <v>1403</v>
      </c>
      <c r="BE2090" s="37" t="s">
        <v>2345</v>
      </c>
      <c r="BG2090" s="43">
        <v>296</v>
      </c>
      <c r="BH2090" s="43" t="s">
        <v>1322</v>
      </c>
      <c r="BJ2090" s="43" t="s">
        <v>2054</v>
      </c>
      <c r="BP2090" s="48" t="s">
        <v>1406</v>
      </c>
      <c r="BQ2090" s="43" t="s">
        <v>1323</v>
      </c>
      <c r="BS2090" s="43" t="s">
        <v>2619</v>
      </c>
      <c r="BT2090" s="43" t="s">
        <v>1990</v>
      </c>
      <c r="BU2090" s="43"/>
      <c r="BV2090" s="43"/>
      <c r="BW2090" s="243">
        <v>37737</v>
      </c>
      <c r="BX2090" s="243"/>
      <c r="BY2090" s="48" t="s">
        <v>451</v>
      </c>
      <c r="BZ2090" s="43">
        <v>0.16</v>
      </c>
      <c r="CA2090" s="43" t="s">
        <v>1396</v>
      </c>
      <c r="CC2090" s="43">
        <v>0.16</v>
      </c>
      <c r="CD2090" s="124" t="s">
        <v>767</v>
      </c>
      <c r="CE2090" s="43">
        <v>13333</v>
      </c>
      <c r="CF2090" s="43" t="s">
        <v>1990</v>
      </c>
      <c r="CG2090" s="251">
        <v>37737</v>
      </c>
      <c r="CH2090" s="126"/>
      <c r="CK2090" s="39" t="s">
        <v>451</v>
      </c>
      <c r="CL2090" s="43">
        <v>7.8</v>
      </c>
      <c r="CM2090" s="43" t="s">
        <v>1396</v>
      </c>
      <c r="CP2090" s="43" t="s">
        <v>1397</v>
      </c>
      <c r="CQ2090" s="43">
        <v>1397</v>
      </c>
      <c r="DR2090" s="38"/>
    </row>
    <row r="2091" spans="1:122" s="39" customFormat="1" hidden="1" x14ac:dyDescent="0.2">
      <c r="A2091" s="44" t="str">
        <f t="shared" si="892"/>
        <v>Endicott</v>
      </c>
      <c r="B2091" s="44" t="str">
        <f t="shared" si="891"/>
        <v>Chloroethane (ethyl chloride)</v>
      </c>
      <c r="C2091" s="38" t="s">
        <v>2587</v>
      </c>
      <c r="D2091" s="38" t="str">
        <f t="shared" si="902"/>
        <v>LS</v>
      </c>
      <c r="E2091" s="44" t="s">
        <v>372</v>
      </c>
      <c r="F2091" s="155" t="str">
        <f t="shared" si="894"/>
        <v>Commercial 017</v>
      </c>
      <c r="G2091" s="44" t="str">
        <f t="shared" si="893"/>
        <v>commercial</v>
      </c>
      <c r="H2091" s="44" t="str">
        <f t="shared" si="906"/>
        <v/>
      </c>
      <c r="I2091" s="38"/>
      <c r="J2091" s="38"/>
      <c r="K2091" s="38"/>
      <c r="L2091" s="44"/>
      <c r="M2091" s="38" t="str">
        <f t="shared" si="886"/>
        <v>Y</v>
      </c>
      <c r="N2091" s="38" t="str">
        <f t="shared" si="887"/>
        <v>Y</v>
      </c>
      <c r="O2091" s="38" t="s">
        <v>541</v>
      </c>
      <c r="P2091" s="44" t="s">
        <v>2357</v>
      </c>
      <c r="Q2091" s="44"/>
      <c r="R2091" s="44"/>
      <c r="S2091" s="44"/>
      <c r="T2091" s="44"/>
      <c r="U2091" s="44"/>
      <c r="V2091" s="44"/>
      <c r="W2091" s="44"/>
      <c r="X2091" s="44"/>
      <c r="Y2091" s="38" t="str">
        <f t="shared" si="907"/>
        <v>n</v>
      </c>
      <c r="Z2091" s="38" t="str">
        <f t="shared" si="908"/>
        <v>Y</v>
      </c>
      <c r="AA2091" s="38" t="s">
        <v>2044</v>
      </c>
      <c r="AB2091" s="128" t="s">
        <v>1451</v>
      </c>
      <c r="AC2091" s="59">
        <v>0.41</v>
      </c>
      <c r="AD2091" s="204">
        <v>0.58536585365853655</v>
      </c>
      <c r="AE2091" s="38">
        <v>0</v>
      </c>
      <c r="AF2091" s="38">
        <v>1</v>
      </c>
      <c r="AG2091" s="125"/>
      <c r="AI2091" s="123"/>
      <c r="AJ2091" s="40">
        <f t="shared" si="903"/>
        <v>0.41</v>
      </c>
      <c r="AK2091" s="40"/>
      <c r="AL2091" s="40"/>
      <c r="AM2091" s="40">
        <f t="shared" si="910"/>
        <v>0.24</v>
      </c>
      <c r="AN2091" s="39" t="str">
        <f t="shared" si="909"/>
        <v/>
      </c>
      <c r="AO2091" s="204"/>
      <c r="AP2091" s="204">
        <f t="shared" si="904"/>
        <v>0.58536585365853655</v>
      </c>
      <c r="AQ2091" s="45"/>
      <c r="AR2091" s="45"/>
      <c r="AS2091" s="115"/>
      <c r="AT2091" s="115"/>
      <c r="AU2091" s="115">
        <f t="shared" si="911"/>
        <v>0</v>
      </c>
      <c r="AV2091" s="115">
        <f t="shared" si="912"/>
        <v>1</v>
      </c>
      <c r="AY2091" s="115"/>
      <c r="AZ2091" s="115"/>
      <c r="BA2091" s="43">
        <v>32</v>
      </c>
      <c r="BB2091" s="43" t="s">
        <v>2013</v>
      </c>
      <c r="BC2091" s="48" t="s">
        <v>1403</v>
      </c>
      <c r="BE2091" s="37" t="s">
        <v>2345</v>
      </c>
      <c r="BG2091" s="43">
        <v>296</v>
      </c>
      <c r="BH2091" s="43" t="s">
        <v>1322</v>
      </c>
      <c r="BJ2091" s="43" t="s">
        <v>2054</v>
      </c>
      <c r="BP2091" s="48" t="s">
        <v>1406</v>
      </c>
      <c r="BQ2091" s="43" t="s">
        <v>1323</v>
      </c>
      <c r="BS2091" s="43" t="s">
        <v>920</v>
      </c>
      <c r="BT2091" s="43" t="s">
        <v>1990</v>
      </c>
      <c r="BU2091" s="43"/>
      <c r="BV2091" s="43"/>
      <c r="BW2091" s="243">
        <v>37737</v>
      </c>
      <c r="BX2091" s="243"/>
      <c r="BY2091" s="48" t="s">
        <v>451</v>
      </c>
      <c r="BZ2091" s="43">
        <v>0.24</v>
      </c>
      <c r="CA2091" s="43" t="s">
        <v>1396</v>
      </c>
      <c r="CC2091" s="43">
        <v>0.24</v>
      </c>
      <c r="CD2091" s="124" t="s">
        <v>767</v>
      </c>
      <c r="CE2091" s="43">
        <v>13325</v>
      </c>
      <c r="CF2091" s="43" t="s">
        <v>1990</v>
      </c>
      <c r="CG2091" s="251">
        <v>37737</v>
      </c>
      <c r="CH2091" s="126"/>
      <c r="CK2091" s="39" t="s">
        <v>451</v>
      </c>
      <c r="CL2091" s="43">
        <v>0.41</v>
      </c>
      <c r="CM2091" s="43" t="s">
        <v>1396</v>
      </c>
      <c r="CP2091" s="43" t="s">
        <v>1397</v>
      </c>
      <c r="CQ2091" s="43">
        <v>1406</v>
      </c>
      <c r="DR2091" s="38"/>
    </row>
    <row r="2092" spans="1:122" s="39" customFormat="1" hidden="1" x14ac:dyDescent="0.2">
      <c r="A2092" s="44" t="str">
        <f t="shared" si="892"/>
        <v>Endicott</v>
      </c>
      <c r="B2092" s="44" t="str">
        <f t="shared" si="891"/>
        <v>Vinyl chloride (chloroethene)</v>
      </c>
      <c r="C2092" s="38" t="s">
        <v>2587</v>
      </c>
      <c r="D2092" s="38" t="str">
        <f t="shared" si="902"/>
        <v>LS</v>
      </c>
      <c r="E2092" s="44" t="s">
        <v>372</v>
      </c>
      <c r="F2092" s="155" t="str">
        <f t="shared" si="894"/>
        <v>Commercial 017</v>
      </c>
      <c r="G2092" s="44" t="str">
        <f t="shared" si="893"/>
        <v>commercial</v>
      </c>
      <c r="H2092" s="44" t="str">
        <f t="shared" si="906"/>
        <v/>
      </c>
      <c r="I2092" s="38"/>
      <c r="J2092" s="38"/>
      <c r="K2092" s="38"/>
      <c r="L2092" s="44"/>
      <c r="M2092" s="38" t="str">
        <f t="shared" si="886"/>
        <v>Y</v>
      </c>
      <c r="N2092" s="38" t="str">
        <f t="shared" si="887"/>
        <v>n</v>
      </c>
      <c r="O2092" s="38" t="s">
        <v>541</v>
      </c>
      <c r="P2092" s="44" t="s">
        <v>2357</v>
      </c>
      <c r="Q2092" s="44"/>
      <c r="R2092" s="44"/>
      <c r="S2092" s="44"/>
      <c r="T2092" s="44"/>
      <c r="U2092" s="44"/>
      <c r="V2092" s="44"/>
      <c r="W2092" s="44"/>
      <c r="X2092" s="44"/>
      <c r="Y2092" s="38" t="str">
        <f t="shared" si="907"/>
        <v>n</v>
      </c>
      <c r="Z2092" s="38" t="str">
        <f t="shared" si="908"/>
        <v>Y</v>
      </c>
      <c r="AA2092" s="38" t="s">
        <v>2044</v>
      </c>
      <c r="AB2092" s="128" t="s">
        <v>1451</v>
      </c>
      <c r="AC2092" s="59">
        <v>0.1</v>
      </c>
      <c r="AD2092" s="204">
        <v>0.45999999999999996</v>
      </c>
      <c r="AE2092" s="38">
        <v>0</v>
      </c>
      <c r="AF2092" s="38">
        <v>1</v>
      </c>
      <c r="AG2092" s="125"/>
      <c r="AI2092" s="123"/>
      <c r="AJ2092" s="40">
        <f t="shared" si="903"/>
        <v>0.1</v>
      </c>
      <c r="AK2092" s="40"/>
      <c r="AL2092" s="40"/>
      <c r="AM2092" s="40">
        <f t="shared" si="910"/>
        <v>4.5999999999999999E-2</v>
      </c>
      <c r="AN2092" s="39">
        <f t="shared" si="909"/>
        <v>0.01</v>
      </c>
      <c r="AO2092" s="204"/>
      <c r="AP2092" s="204">
        <f t="shared" si="904"/>
        <v>0.45999999999999996</v>
      </c>
      <c r="AQ2092" s="45"/>
      <c r="AR2092" s="45"/>
      <c r="AS2092" s="115"/>
      <c r="AT2092" s="115"/>
      <c r="AU2092" s="115">
        <f t="shared" si="911"/>
        <v>0</v>
      </c>
      <c r="AV2092" s="115">
        <f t="shared" si="912"/>
        <v>1</v>
      </c>
      <c r="AY2092" s="115"/>
      <c r="AZ2092" s="115"/>
      <c r="BA2092" s="43">
        <v>32</v>
      </c>
      <c r="BB2092" s="43" t="s">
        <v>2013</v>
      </c>
      <c r="BC2092" s="48" t="s">
        <v>1403</v>
      </c>
      <c r="BE2092" s="37" t="s">
        <v>2345</v>
      </c>
      <c r="BG2092" s="43">
        <v>296</v>
      </c>
      <c r="BH2092" s="43" t="s">
        <v>1322</v>
      </c>
      <c r="BJ2092" s="43" t="s">
        <v>2054</v>
      </c>
      <c r="BP2092" s="48" t="s">
        <v>1406</v>
      </c>
      <c r="BQ2092" s="43" t="s">
        <v>1323</v>
      </c>
      <c r="BS2092" s="43" t="s">
        <v>562</v>
      </c>
      <c r="BT2092" s="43" t="s">
        <v>1990</v>
      </c>
      <c r="BU2092" s="43"/>
      <c r="BV2092" s="43"/>
      <c r="BW2092" s="243">
        <v>37737</v>
      </c>
      <c r="BX2092" s="243"/>
      <c r="BY2092" s="48" t="s">
        <v>451</v>
      </c>
      <c r="BZ2092" s="43">
        <v>4.5999999999999999E-2</v>
      </c>
      <c r="CA2092" s="43" t="s">
        <v>1396</v>
      </c>
      <c r="CC2092" s="43">
        <v>4.5999999999999999E-2</v>
      </c>
      <c r="CD2092" s="124" t="s">
        <v>767</v>
      </c>
      <c r="CE2092" s="43">
        <v>13331</v>
      </c>
      <c r="CF2092" s="43" t="s">
        <v>1990</v>
      </c>
      <c r="CG2092" s="251">
        <v>37737</v>
      </c>
      <c r="CH2092" s="126"/>
      <c r="CK2092" s="39" t="s">
        <v>451</v>
      </c>
      <c r="CL2092" s="43">
        <v>0.1</v>
      </c>
      <c r="CM2092" s="43" t="s">
        <v>1396</v>
      </c>
      <c r="CP2092" s="43" t="s">
        <v>1397</v>
      </c>
      <c r="CQ2092" s="43">
        <v>1293</v>
      </c>
      <c r="DR2092" s="38"/>
    </row>
    <row r="2093" spans="1:122" customFormat="1" hidden="1" x14ac:dyDescent="0.2">
      <c r="A2093" s="44" t="str">
        <f t="shared" si="892"/>
        <v>Endicott</v>
      </c>
      <c r="B2093" s="44" t="str">
        <f t="shared" si="891"/>
        <v>Trichloroethylene</v>
      </c>
      <c r="C2093" s="38" t="s">
        <v>2587</v>
      </c>
      <c r="D2093" s="38" t="str">
        <f t="shared" si="902"/>
        <v>LS</v>
      </c>
      <c r="E2093" s="44" t="s">
        <v>372</v>
      </c>
      <c r="F2093" s="155" t="str">
        <f t="shared" si="894"/>
        <v>Commercial 010 (House 11)</v>
      </c>
      <c r="G2093" s="44" t="str">
        <f t="shared" si="893"/>
        <v>Residential</v>
      </c>
      <c r="H2093" s="44" t="str">
        <f t="shared" si="906"/>
        <v>Basement</v>
      </c>
      <c r="I2093" s="38" t="str">
        <f t="shared" ref="I2093:I2102" si="913">IF(DD2093="","",IF(DD2093="y","Y","n"))</f>
        <v>Y</v>
      </c>
      <c r="J2093" s="38" t="str">
        <f t="shared" ref="J2093:J2102" si="914">IF(AG2093="","",IF(AN2093="","Y",IF(AI2093&gt;AN2093*$J$38,"Y","n")))</f>
        <v>Y</v>
      </c>
      <c r="K2093" s="38" t="str">
        <f t="shared" ref="K2093:K2102" si="915">IF(AG2093="","",IF(I2093="N","n","Y"))</f>
        <v>Y</v>
      </c>
      <c r="L2093" s="44"/>
      <c r="M2093" s="38" t="str">
        <f t="shared" si="886"/>
        <v>Y</v>
      </c>
      <c r="N2093" s="38" t="str">
        <f t="shared" si="887"/>
        <v>n</v>
      </c>
      <c r="O2093" s="38" t="str">
        <f t="shared" ref="O2093:O2110" si="916">IF(AJ2093="","",IF(M2093="N","n","Y"))</f>
        <v>Y</v>
      </c>
      <c r="P2093" s="44"/>
      <c r="Q2093" s="38" t="str">
        <f t="shared" ref="Q2093:Q2102" si="917">IF(DR2093="","",IF(DR2093="y","Y","n"))</f>
        <v>Y</v>
      </c>
      <c r="R2093" s="38" t="str">
        <f t="shared" ref="R2093:R2102" si="918">IF(AK2093="","",IF(AN2093="","Y",IF(AK2093&gt;AN2093*$R$38,"Y","n")))</f>
        <v>Y</v>
      </c>
      <c r="S2093" s="38" t="str">
        <f t="shared" ref="S2093:S2102" si="919">IF(AK2093="","",IF(Q2093="N","n","Y"))</f>
        <v>Y</v>
      </c>
      <c r="T2093" s="44"/>
      <c r="U2093" s="44"/>
      <c r="V2093" s="44"/>
      <c r="W2093" s="44"/>
      <c r="X2093" s="44"/>
      <c r="Y2093" s="38" t="str">
        <f t="shared" si="907"/>
        <v>n</v>
      </c>
      <c r="Z2093" s="38" t="str">
        <f t="shared" si="908"/>
        <v>n</v>
      </c>
      <c r="AA2093" s="38" t="s">
        <v>2044</v>
      </c>
      <c r="AB2093" s="128" t="s">
        <v>1451</v>
      </c>
      <c r="AC2093" s="59">
        <v>2</v>
      </c>
      <c r="AD2093" s="204">
        <v>0.09</v>
      </c>
      <c r="AE2093" s="38">
        <v>0</v>
      </c>
      <c r="AF2093" s="38">
        <v>1</v>
      </c>
      <c r="AG2093" s="125">
        <f t="shared" ref="AG2093:AG2102" si="920">IF(CZ2093="","",IF(DA2093="mg/l",1000*CZ2093,CZ2093))</f>
        <v>4</v>
      </c>
      <c r="AH2093" s="39">
        <v>13</v>
      </c>
      <c r="AI2093" s="123">
        <f t="shared" ref="AI2093:AI2102" si="921">IF(AG2093="","",AG2093*1000*(INDEX(Hatm25C,MATCH(B2093,ChemNameChem,0))/(0.000082057*(AH2093+273)))*EXP(-(INDEX(Evap,MATCH(B2093,ChemNameChem,0))*((1-(AH2093+273)/INDEX(Tcrit,MATCH(B2093,ChemNameChem,0)))/(1-INDEX(Tboil,MATCH(B2093,ChemNameChem,0))/INDEX(Tcrit,MATCH(B2093,ChemNameChem,0))))^IF((INDEX(Tboil,MATCH(B2093,ChemNameChem,0))/INDEX(Tcrit,MATCH(B2093,ChemNameChem,0)))&lt;0.57,0.3,IF((INDEX(Tboil,MATCH(B2093,ChemNameChem,0))/INDEX(Tcrit,MATCH(B2093,ChemNameChem,0)))&gt;0.71,0.41,0.74*(INDEX(Tboil,MATCH(B2093,ChemNameChem,0))/INDEX(Tcrit,MATCH(B2093,ChemNameChem,0)))-0.116)))*0.5032*(1/(AH2093+273)-1/298)))</f>
        <v>957.44274698199206</v>
      </c>
      <c r="AJ2093" s="40">
        <f t="shared" si="903"/>
        <v>2</v>
      </c>
      <c r="AK2093" s="47">
        <f t="shared" ref="AK2093:AK2102" si="922">IF(DO2093="","",IF(DO2093="mg/m3",1000*DN2093,IF(DO2093="ppbv",DN2093*INDEX(ppbv_ug_m3,MATCH(BS2093,ChemName,0)),DN2093)))</f>
        <v>470</v>
      </c>
      <c r="AL2093" s="40"/>
      <c r="AM2093" s="40">
        <f t="shared" si="910"/>
        <v>0.18</v>
      </c>
      <c r="AN2093" s="39">
        <f t="shared" si="909"/>
        <v>0.5</v>
      </c>
      <c r="AO2093" s="204">
        <f t="shared" ref="AO2093:AO2102" si="923">IF(AG2093="","",AM2093/AI2093)</f>
        <v>1.8800079750709678E-4</v>
      </c>
      <c r="AP2093" s="204">
        <f t="shared" si="904"/>
        <v>0.09</v>
      </c>
      <c r="AQ2093" s="204">
        <f t="shared" ref="AQ2093:AQ2102" si="924">IF(AK2093="","",AM2093/AK2093)</f>
        <v>3.829787234042553E-4</v>
      </c>
      <c r="AR2093" s="45"/>
      <c r="AS2093" s="115">
        <f t="shared" ref="AS2093:AS2102" si="925">IF(AO2093="","",IF(CD2093="Y",1,0))</f>
        <v>0</v>
      </c>
      <c r="AT2093" s="115">
        <f t="shared" ref="AT2093:AT2102" si="926">IF(AO2093="","",IF(CD2093="n",1,0))</f>
        <v>1</v>
      </c>
      <c r="AU2093" s="115">
        <f t="shared" si="911"/>
        <v>0</v>
      </c>
      <c r="AV2093" s="115">
        <f t="shared" si="912"/>
        <v>1</v>
      </c>
      <c r="AW2093" s="39">
        <f t="shared" ref="AW2093:AW2102" si="927">IF(AQ2093="","",IF(DR2093="Y",1,0))</f>
        <v>1</v>
      </c>
      <c r="AX2093" s="39">
        <f t="shared" ref="AX2093:AX2102" si="928">IF(AQ2093="","",IF(DR2093="n",1,0))</f>
        <v>0</v>
      </c>
      <c r="AY2093" s="115"/>
      <c r="AZ2093" s="115"/>
      <c r="BA2093" s="43">
        <v>32</v>
      </c>
      <c r="BB2093" s="38" t="s">
        <v>2013</v>
      </c>
      <c r="BC2093" s="48" t="s">
        <v>1403</v>
      </c>
      <c r="BD2093" s="44" t="s">
        <v>2621</v>
      </c>
      <c r="BE2093" s="37" t="s">
        <v>2345</v>
      </c>
      <c r="BF2093" s="44"/>
      <c r="BH2093" s="43" t="s">
        <v>616</v>
      </c>
      <c r="BJ2093" s="44" t="s">
        <v>533</v>
      </c>
      <c r="BK2093" s="44" t="s">
        <v>573</v>
      </c>
      <c r="BL2093" s="164">
        <v>2.2858884486437061</v>
      </c>
      <c r="BM2093" s="39" t="s">
        <v>1390</v>
      </c>
      <c r="BN2093" s="164">
        <f t="shared" ref="BN2093:BN2102" si="929">CW2093-BL2093</f>
        <v>8.3141115513562944</v>
      </c>
      <c r="BO2093" s="132" t="s">
        <v>1390</v>
      </c>
      <c r="BP2093" s="48" t="s">
        <v>1406</v>
      </c>
      <c r="BQ2093" s="39"/>
      <c r="BR2093" s="39"/>
      <c r="BS2093" s="44" t="s">
        <v>1393</v>
      </c>
      <c r="BW2093" s="245">
        <v>38223</v>
      </c>
      <c r="BX2093" s="245"/>
      <c r="BY2093" s="48" t="s">
        <v>451</v>
      </c>
      <c r="BZ2093">
        <v>0.18</v>
      </c>
      <c r="CA2093" s="38" t="s">
        <v>1396</v>
      </c>
      <c r="CC2093">
        <v>0.18</v>
      </c>
      <c r="CD2093" s="115" t="s">
        <v>541</v>
      </c>
      <c r="CF2093" s="43" t="s">
        <v>1990</v>
      </c>
      <c r="CG2093" s="245">
        <v>38223</v>
      </c>
      <c r="CH2093" s="184"/>
      <c r="CK2093" s="39" t="s">
        <v>451</v>
      </c>
      <c r="CL2093">
        <v>2</v>
      </c>
      <c r="CM2093" s="39" t="s">
        <v>1396</v>
      </c>
      <c r="CP2093" s="39" t="s">
        <v>2044</v>
      </c>
      <c r="CR2093" t="s">
        <v>716</v>
      </c>
      <c r="CS2093" s="245">
        <v>38223</v>
      </c>
      <c r="CT2093" s="184"/>
      <c r="CW2093">
        <v>10.6</v>
      </c>
      <c r="CX2093" t="s">
        <v>1390</v>
      </c>
      <c r="CZ2093">
        <v>4</v>
      </c>
      <c r="DA2093" s="38" t="s">
        <v>2046</v>
      </c>
      <c r="DD2093" s="39" t="s">
        <v>2044</v>
      </c>
      <c r="DF2093" t="s">
        <v>703</v>
      </c>
      <c r="DG2093" s="245">
        <v>38223</v>
      </c>
      <c r="DH2093" s="184"/>
      <c r="DI2093">
        <v>30</v>
      </c>
      <c r="DJ2093" s="39" t="s">
        <v>1395</v>
      </c>
      <c r="DK2093" s="164">
        <v>8.99116123133191</v>
      </c>
      <c r="DL2093" s="39" t="s">
        <v>1390</v>
      </c>
      <c r="DN2093">
        <v>470</v>
      </c>
      <c r="DO2093" s="39" t="s">
        <v>1396</v>
      </c>
      <c r="DR2093" s="38" t="s">
        <v>2044</v>
      </c>
    </row>
    <row r="2094" spans="1:122" customFormat="1" hidden="1" x14ac:dyDescent="0.2">
      <c r="A2094" s="44" t="str">
        <f t="shared" si="892"/>
        <v>Endicott</v>
      </c>
      <c r="B2094" s="44" t="str">
        <f t="shared" si="891"/>
        <v>Trichloroethylene</v>
      </c>
      <c r="C2094" s="38" t="s">
        <v>2587</v>
      </c>
      <c r="D2094" s="38" t="str">
        <f t="shared" si="902"/>
        <v>LS</v>
      </c>
      <c r="E2094" s="44" t="s">
        <v>372</v>
      </c>
      <c r="F2094" s="155" t="str">
        <f t="shared" si="894"/>
        <v>Commercial 010 (House 11)</v>
      </c>
      <c r="G2094" s="44" t="str">
        <f t="shared" si="893"/>
        <v>Residential</v>
      </c>
      <c r="H2094" s="44" t="str">
        <f t="shared" si="906"/>
        <v>Basement</v>
      </c>
      <c r="I2094" s="38" t="str">
        <f t="shared" si="913"/>
        <v>Y</v>
      </c>
      <c r="J2094" s="38" t="str">
        <f t="shared" si="914"/>
        <v>Y</v>
      </c>
      <c r="K2094" s="38" t="str">
        <f t="shared" si="915"/>
        <v>Y</v>
      </c>
      <c r="L2094" s="44"/>
      <c r="M2094" s="38" t="str">
        <f t="shared" si="886"/>
        <v>Y</v>
      </c>
      <c r="N2094" s="38" t="str">
        <f t="shared" si="887"/>
        <v>n</v>
      </c>
      <c r="O2094" s="38" t="str">
        <f t="shared" si="916"/>
        <v>Y</v>
      </c>
      <c r="P2094" s="44"/>
      <c r="Q2094" s="38" t="str">
        <f t="shared" si="917"/>
        <v>Y</v>
      </c>
      <c r="R2094" s="38" t="str">
        <f t="shared" si="918"/>
        <v>Y</v>
      </c>
      <c r="S2094" s="38" t="str">
        <f t="shared" si="919"/>
        <v>Y</v>
      </c>
      <c r="T2094" s="44"/>
      <c r="U2094" s="44"/>
      <c r="V2094" s="44"/>
      <c r="W2094" s="44"/>
      <c r="X2094" s="44"/>
      <c r="Y2094" s="38" t="str">
        <f t="shared" si="907"/>
        <v>n</v>
      </c>
      <c r="Z2094" s="38" t="str">
        <f t="shared" si="908"/>
        <v>n</v>
      </c>
      <c r="AA2094" s="38" t="s">
        <v>2044</v>
      </c>
      <c r="AB2094" s="128" t="s">
        <v>1451</v>
      </c>
      <c r="AC2094" s="59">
        <v>2</v>
      </c>
      <c r="AD2094" s="204">
        <v>0.09</v>
      </c>
      <c r="AE2094" s="38">
        <v>0</v>
      </c>
      <c r="AF2094" s="38">
        <v>1</v>
      </c>
      <c r="AG2094" s="125">
        <f t="shared" si="920"/>
        <v>5</v>
      </c>
      <c r="AH2094" s="39">
        <v>13</v>
      </c>
      <c r="AI2094" s="123">
        <f t="shared" si="921"/>
        <v>1196.8034337274901</v>
      </c>
      <c r="AJ2094" s="40">
        <f t="shared" si="903"/>
        <v>2</v>
      </c>
      <c r="AK2094" s="47">
        <f t="shared" si="922"/>
        <v>640</v>
      </c>
      <c r="AL2094" s="40"/>
      <c r="AM2094" s="40">
        <f t="shared" si="910"/>
        <v>0.18</v>
      </c>
      <c r="AN2094" s="39">
        <f t="shared" si="909"/>
        <v>0.5</v>
      </c>
      <c r="AO2094" s="204">
        <f t="shared" si="923"/>
        <v>1.5040063800567742E-4</v>
      </c>
      <c r="AP2094" s="204">
        <f t="shared" si="904"/>
        <v>0.09</v>
      </c>
      <c r="AQ2094" s="204">
        <f t="shared" si="924"/>
        <v>2.8124999999999998E-4</v>
      </c>
      <c r="AR2094" s="45"/>
      <c r="AS2094" s="115">
        <f t="shared" si="925"/>
        <v>0</v>
      </c>
      <c r="AT2094" s="115">
        <f t="shared" si="926"/>
        <v>1</v>
      </c>
      <c r="AU2094" s="115">
        <f t="shared" si="911"/>
        <v>0</v>
      </c>
      <c r="AV2094" s="115">
        <f t="shared" si="912"/>
        <v>1</v>
      </c>
      <c r="AW2094" s="39">
        <f t="shared" si="927"/>
        <v>1</v>
      </c>
      <c r="AX2094" s="39">
        <f t="shared" si="928"/>
        <v>0</v>
      </c>
      <c r="AY2094" s="115"/>
      <c r="AZ2094" s="115"/>
      <c r="BA2094" s="43">
        <v>32</v>
      </c>
      <c r="BB2094" s="38" t="s">
        <v>2013</v>
      </c>
      <c r="BC2094" s="48" t="s">
        <v>1403</v>
      </c>
      <c r="BD2094" s="44" t="s">
        <v>2621</v>
      </c>
      <c r="BE2094" s="37" t="s">
        <v>2345</v>
      </c>
      <c r="BF2094" s="44"/>
      <c r="BH2094" s="43" t="s">
        <v>616</v>
      </c>
      <c r="BJ2094" s="44" t="s">
        <v>533</v>
      </c>
      <c r="BK2094" s="44" t="s">
        <v>573</v>
      </c>
      <c r="BL2094" s="164">
        <v>2.2858884486437061</v>
      </c>
      <c r="BM2094" s="39" t="s">
        <v>1390</v>
      </c>
      <c r="BN2094" s="164">
        <f t="shared" si="929"/>
        <v>8.3141115513562944</v>
      </c>
      <c r="BO2094" s="132" t="s">
        <v>1390</v>
      </c>
      <c r="BP2094" s="48" t="s">
        <v>1406</v>
      </c>
      <c r="BQ2094" s="39"/>
      <c r="BR2094" s="39"/>
      <c r="BS2094" s="44" t="s">
        <v>1393</v>
      </c>
      <c r="BW2094" s="245">
        <v>38251</v>
      </c>
      <c r="BX2094" s="245"/>
      <c r="BY2094" s="48" t="s">
        <v>451</v>
      </c>
      <c r="BZ2094">
        <v>0.18</v>
      </c>
      <c r="CA2094" s="38" t="s">
        <v>1396</v>
      </c>
      <c r="CC2094">
        <v>0.18</v>
      </c>
      <c r="CD2094" s="115" t="s">
        <v>541</v>
      </c>
      <c r="CF2094" s="43" t="s">
        <v>1990</v>
      </c>
      <c r="CG2094" s="245">
        <v>38251</v>
      </c>
      <c r="CH2094" s="184"/>
      <c r="CK2094" s="39" t="s">
        <v>451</v>
      </c>
      <c r="CL2094">
        <v>2</v>
      </c>
      <c r="CM2094" s="39" t="s">
        <v>1396</v>
      </c>
      <c r="CP2094" s="39" t="s">
        <v>2044</v>
      </c>
      <c r="CR2094" t="s">
        <v>716</v>
      </c>
      <c r="CS2094" s="245">
        <v>38243</v>
      </c>
      <c r="CT2094" s="184"/>
      <c r="CW2094">
        <v>10.6</v>
      </c>
      <c r="CX2094" t="s">
        <v>1390</v>
      </c>
      <c r="CZ2094">
        <v>5</v>
      </c>
      <c r="DA2094" s="38" t="s">
        <v>2046</v>
      </c>
      <c r="DD2094" s="39" t="s">
        <v>2044</v>
      </c>
      <c r="DF2094" t="s">
        <v>703</v>
      </c>
      <c r="DG2094" s="245">
        <v>38251</v>
      </c>
      <c r="DH2094" s="184"/>
      <c r="DI2094">
        <v>30</v>
      </c>
      <c r="DJ2094" s="39" t="s">
        <v>1395</v>
      </c>
      <c r="DK2094" s="164">
        <v>8.99116123133191</v>
      </c>
      <c r="DL2094" s="39" t="s">
        <v>1390</v>
      </c>
      <c r="DN2094">
        <v>640</v>
      </c>
      <c r="DO2094" s="39" t="s">
        <v>1396</v>
      </c>
      <c r="DR2094" s="38" t="s">
        <v>2044</v>
      </c>
    </row>
    <row r="2095" spans="1:122" customFormat="1" hidden="1" x14ac:dyDescent="0.2">
      <c r="A2095" s="44" t="str">
        <f t="shared" si="892"/>
        <v>Endicott</v>
      </c>
      <c r="B2095" s="44" t="str">
        <f t="shared" si="891"/>
        <v>Trichloroethylene</v>
      </c>
      <c r="C2095" s="38" t="s">
        <v>2587</v>
      </c>
      <c r="D2095" s="38" t="str">
        <f t="shared" si="902"/>
        <v>LS</v>
      </c>
      <c r="E2095" s="44" t="s">
        <v>372</v>
      </c>
      <c r="F2095" s="155" t="str">
        <f t="shared" si="894"/>
        <v>Commercial 010 (House 11)</v>
      </c>
      <c r="G2095" s="44" t="str">
        <f t="shared" si="893"/>
        <v>Residential</v>
      </c>
      <c r="H2095" s="44" t="str">
        <f t="shared" si="906"/>
        <v>Basement</v>
      </c>
      <c r="I2095" s="38" t="str">
        <f t="shared" si="913"/>
        <v>Y</v>
      </c>
      <c r="J2095" s="38" t="str">
        <f t="shared" si="914"/>
        <v>Y</v>
      </c>
      <c r="K2095" s="38" t="str">
        <f t="shared" si="915"/>
        <v>Y</v>
      </c>
      <c r="L2095" s="44"/>
      <c r="M2095" s="38" t="str">
        <f t="shared" si="886"/>
        <v>Y</v>
      </c>
      <c r="N2095" s="38" t="str">
        <f t="shared" si="887"/>
        <v>n</v>
      </c>
      <c r="O2095" s="38" t="str">
        <f t="shared" si="916"/>
        <v>Y</v>
      </c>
      <c r="P2095" s="44"/>
      <c r="Q2095" s="38" t="str">
        <f t="shared" si="917"/>
        <v>Y</v>
      </c>
      <c r="R2095" s="38" t="str">
        <f t="shared" si="918"/>
        <v>Y</v>
      </c>
      <c r="S2095" s="38" t="str">
        <f t="shared" si="919"/>
        <v>Y</v>
      </c>
      <c r="T2095" s="44"/>
      <c r="U2095" s="44"/>
      <c r="V2095" s="44"/>
      <c r="W2095" s="44"/>
      <c r="X2095" s="44"/>
      <c r="Y2095" s="38" t="str">
        <f t="shared" si="907"/>
        <v>n</v>
      </c>
      <c r="Z2095" s="38" t="str">
        <f t="shared" si="908"/>
        <v>n</v>
      </c>
      <c r="AA2095" s="38" t="s">
        <v>2044</v>
      </c>
      <c r="AB2095" s="128" t="s">
        <v>1451</v>
      </c>
      <c r="AC2095" s="59">
        <v>2</v>
      </c>
      <c r="AD2095" s="204">
        <v>0.09</v>
      </c>
      <c r="AE2095" s="38">
        <v>0</v>
      </c>
      <c r="AF2095" s="38">
        <v>1</v>
      </c>
      <c r="AG2095" s="125">
        <f t="shared" si="920"/>
        <v>4.2</v>
      </c>
      <c r="AH2095" s="39">
        <v>13</v>
      </c>
      <c r="AI2095" s="123">
        <f t="shared" si="921"/>
        <v>1005.3148843310917</v>
      </c>
      <c r="AJ2095" s="40">
        <f t="shared" si="903"/>
        <v>2</v>
      </c>
      <c r="AK2095" s="47">
        <f t="shared" si="922"/>
        <v>650</v>
      </c>
      <c r="AL2095" s="40"/>
      <c r="AM2095" s="40">
        <f t="shared" si="910"/>
        <v>0.18</v>
      </c>
      <c r="AN2095" s="39">
        <f t="shared" si="909"/>
        <v>0.5</v>
      </c>
      <c r="AO2095" s="204">
        <f t="shared" si="923"/>
        <v>1.7904837857818742E-4</v>
      </c>
      <c r="AP2095" s="204">
        <f t="shared" si="904"/>
        <v>0.09</v>
      </c>
      <c r="AQ2095" s="204">
        <f t="shared" si="924"/>
        <v>2.7692307692307689E-4</v>
      </c>
      <c r="AR2095" s="45"/>
      <c r="AS2095" s="115">
        <f t="shared" si="925"/>
        <v>0</v>
      </c>
      <c r="AT2095" s="115">
        <f t="shared" si="926"/>
        <v>1</v>
      </c>
      <c r="AU2095" s="115">
        <f t="shared" si="911"/>
        <v>0</v>
      </c>
      <c r="AV2095" s="115">
        <f t="shared" si="912"/>
        <v>1</v>
      </c>
      <c r="AW2095" s="39">
        <f t="shared" si="927"/>
        <v>1</v>
      </c>
      <c r="AX2095" s="39">
        <f t="shared" si="928"/>
        <v>0</v>
      </c>
      <c r="AY2095" s="115"/>
      <c r="AZ2095" s="115"/>
      <c r="BA2095" s="43">
        <v>32</v>
      </c>
      <c r="BB2095" s="38" t="s">
        <v>2013</v>
      </c>
      <c r="BC2095" s="48" t="s">
        <v>1403</v>
      </c>
      <c r="BD2095" s="44" t="s">
        <v>2621</v>
      </c>
      <c r="BE2095" s="37" t="s">
        <v>2345</v>
      </c>
      <c r="BF2095" s="44"/>
      <c r="BH2095" s="43" t="s">
        <v>616</v>
      </c>
      <c r="BJ2095" s="44" t="s">
        <v>533</v>
      </c>
      <c r="BK2095" s="44" t="s">
        <v>573</v>
      </c>
      <c r="BL2095" s="164">
        <v>2.2858884486437061</v>
      </c>
      <c r="BM2095" s="39" t="s">
        <v>1390</v>
      </c>
      <c r="BN2095" s="164">
        <f t="shared" si="929"/>
        <v>8.3141115513562944</v>
      </c>
      <c r="BO2095" s="132" t="s">
        <v>1390</v>
      </c>
      <c r="BP2095" s="48" t="s">
        <v>1406</v>
      </c>
      <c r="BQ2095" s="39"/>
      <c r="BR2095" s="39"/>
      <c r="BS2095" s="44" t="s">
        <v>1393</v>
      </c>
      <c r="BW2095" s="245">
        <v>38279</v>
      </c>
      <c r="BX2095" s="245"/>
      <c r="BY2095" s="48" t="s">
        <v>451</v>
      </c>
      <c r="BZ2095">
        <v>0.18</v>
      </c>
      <c r="CA2095" s="38" t="s">
        <v>1396</v>
      </c>
      <c r="CC2095">
        <v>0.18</v>
      </c>
      <c r="CD2095" s="115" t="s">
        <v>541</v>
      </c>
      <c r="CF2095" s="43" t="s">
        <v>1990</v>
      </c>
      <c r="CG2095" s="245">
        <v>38279</v>
      </c>
      <c r="CH2095" s="184"/>
      <c r="CK2095" s="39" t="s">
        <v>451</v>
      </c>
      <c r="CL2095">
        <v>2</v>
      </c>
      <c r="CM2095" s="39" t="s">
        <v>1396</v>
      </c>
      <c r="CP2095" s="39" t="s">
        <v>2044</v>
      </c>
      <c r="CR2095" t="s">
        <v>716</v>
      </c>
      <c r="CS2095" s="245">
        <v>38295</v>
      </c>
      <c r="CT2095" s="184"/>
      <c r="CW2095">
        <v>10.6</v>
      </c>
      <c r="CX2095" t="s">
        <v>1390</v>
      </c>
      <c r="CZ2095">
        <v>4.2</v>
      </c>
      <c r="DA2095" s="38" t="s">
        <v>2046</v>
      </c>
      <c r="DD2095" s="39" t="s">
        <v>2044</v>
      </c>
      <c r="DF2095" t="s">
        <v>703</v>
      </c>
      <c r="DG2095" s="245">
        <v>38279</v>
      </c>
      <c r="DH2095" s="184"/>
      <c r="DI2095">
        <v>30</v>
      </c>
      <c r="DJ2095" s="39" t="s">
        <v>1395</v>
      </c>
      <c r="DK2095" s="164">
        <v>8.99116123133191</v>
      </c>
      <c r="DL2095" s="39" t="s">
        <v>1390</v>
      </c>
      <c r="DN2095">
        <v>650</v>
      </c>
      <c r="DO2095" s="39" t="s">
        <v>1396</v>
      </c>
      <c r="DR2095" s="38" t="s">
        <v>2044</v>
      </c>
    </row>
    <row r="2096" spans="1:122" customFormat="1" hidden="1" x14ac:dyDescent="0.2">
      <c r="A2096" s="44" t="str">
        <f t="shared" si="892"/>
        <v>Endicott</v>
      </c>
      <c r="B2096" s="44" t="str">
        <f t="shared" si="891"/>
        <v>Trichloroethylene</v>
      </c>
      <c r="C2096" s="38" t="s">
        <v>2587</v>
      </c>
      <c r="D2096" s="38" t="str">
        <f t="shared" si="902"/>
        <v>LS</v>
      </c>
      <c r="E2096" s="44" t="s">
        <v>372</v>
      </c>
      <c r="F2096" s="155" t="str">
        <f t="shared" si="894"/>
        <v>Residential 068 (House 12)</v>
      </c>
      <c r="G2096" s="44" t="str">
        <f t="shared" si="893"/>
        <v>Residential</v>
      </c>
      <c r="H2096" s="44" t="str">
        <f t="shared" si="906"/>
        <v>Basement</v>
      </c>
      <c r="I2096" s="38" t="str">
        <f t="shared" si="913"/>
        <v>Y</v>
      </c>
      <c r="J2096" s="38" t="str">
        <f t="shared" si="914"/>
        <v>Y</v>
      </c>
      <c r="K2096" s="38" t="str">
        <f t="shared" si="915"/>
        <v>Y</v>
      </c>
      <c r="L2096" s="44"/>
      <c r="M2096" s="38" t="str">
        <f t="shared" si="886"/>
        <v>Y</v>
      </c>
      <c r="N2096" s="38" t="str">
        <f t="shared" si="887"/>
        <v>n</v>
      </c>
      <c r="O2096" s="38" t="str">
        <f t="shared" si="916"/>
        <v>Y</v>
      </c>
      <c r="P2096" s="44"/>
      <c r="Q2096" s="38" t="str">
        <f t="shared" si="917"/>
        <v>Y</v>
      </c>
      <c r="R2096" s="38" t="str">
        <f t="shared" si="918"/>
        <v>Y</v>
      </c>
      <c r="S2096" s="38" t="str">
        <f t="shared" si="919"/>
        <v>Y</v>
      </c>
      <c r="T2096" s="44"/>
      <c r="U2096" s="44"/>
      <c r="V2096" s="44"/>
      <c r="W2096" s="44"/>
      <c r="X2096" s="44"/>
      <c r="Y2096" s="38" t="str">
        <f t="shared" si="907"/>
        <v>n</v>
      </c>
      <c r="Z2096" s="38" t="str">
        <f t="shared" si="908"/>
        <v>n</v>
      </c>
      <c r="AA2096" s="38" t="s">
        <v>2044</v>
      </c>
      <c r="AB2096" s="128" t="s">
        <v>1451</v>
      </c>
      <c r="AC2096" s="59">
        <v>1.8</v>
      </c>
      <c r="AD2096" s="204">
        <v>8.8888888888888892E-2</v>
      </c>
      <c r="AE2096" s="38">
        <v>0</v>
      </c>
      <c r="AF2096" s="38">
        <v>1</v>
      </c>
      <c r="AG2096" s="125">
        <f t="shared" si="920"/>
        <v>8</v>
      </c>
      <c r="AH2096" s="39">
        <v>13</v>
      </c>
      <c r="AI2096" s="123">
        <f t="shared" si="921"/>
        <v>1914.8854939639841</v>
      </c>
      <c r="AJ2096" s="40">
        <f t="shared" si="903"/>
        <v>1.8</v>
      </c>
      <c r="AK2096" s="47">
        <f t="shared" si="922"/>
        <v>1400</v>
      </c>
      <c r="AL2096" s="40"/>
      <c r="AM2096" s="40">
        <f t="shared" si="910"/>
        <v>0.16</v>
      </c>
      <c r="AN2096" s="39">
        <f t="shared" si="909"/>
        <v>0.5</v>
      </c>
      <c r="AO2096" s="204">
        <f t="shared" si="923"/>
        <v>8.3555910003154139E-5</v>
      </c>
      <c r="AP2096" s="204">
        <f t="shared" si="904"/>
        <v>8.8888888888888892E-2</v>
      </c>
      <c r="AQ2096" s="204">
        <f t="shared" si="924"/>
        <v>1.1428571428571428E-4</v>
      </c>
      <c r="AR2096" s="45"/>
      <c r="AS2096" s="115">
        <f t="shared" si="925"/>
        <v>0</v>
      </c>
      <c r="AT2096" s="115">
        <f t="shared" si="926"/>
        <v>1</v>
      </c>
      <c r="AU2096" s="115">
        <f t="shared" si="911"/>
        <v>0</v>
      </c>
      <c r="AV2096" s="115">
        <f t="shared" si="912"/>
        <v>1</v>
      </c>
      <c r="AW2096" s="39">
        <f t="shared" si="927"/>
        <v>1</v>
      </c>
      <c r="AX2096" s="39">
        <f t="shared" si="928"/>
        <v>0</v>
      </c>
      <c r="AY2096" s="115"/>
      <c r="AZ2096" s="115"/>
      <c r="BA2096" s="43">
        <v>32</v>
      </c>
      <c r="BB2096" s="38" t="s">
        <v>2013</v>
      </c>
      <c r="BC2096" s="48" t="s">
        <v>1403</v>
      </c>
      <c r="BD2096" s="44" t="s">
        <v>2621</v>
      </c>
      <c r="BE2096" s="37" t="s">
        <v>2345</v>
      </c>
      <c r="BF2096" s="44"/>
      <c r="BH2096" s="43" t="s">
        <v>618</v>
      </c>
      <c r="BJ2096" s="44" t="s">
        <v>533</v>
      </c>
      <c r="BK2096" s="44" t="s">
        <v>573</v>
      </c>
      <c r="BL2096" s="164">
        <v>2.2858884486437061</v>
      </c>
      <c r="BM2096" s="39" t="s">
        <v>1390</v>
      </c>
      <c r="BN2096" s="164">
        <f t="shared" si="929"/>
        <v>8.9141115513562923</v>
      </c>
      <c r="BO2096" s="132" t="s">
        <v>1390</v>
      </c>
      <c r="BP2096" s="48" t="s">
        <v>1406</v>
      </c>
      <c r="BQ2096" s="39"/>
      <c r="BR2096" s="39"/>
      <c r="BS2096" s="44" t="s">
        <v>1393</v>
      </c>
      <c r="BW2096" s="245">
        <v>38223</v>
      </c>
      <c r="BX2096" s="245"/>
      <c r="BY2096" s="48" t="s">
        <v>451</v>
      </c>
      <c r="BZ2096">
        <v>0.16</v>
      </c>
      <c r="CA2096" s="38" t="s">
        <v>1396</v>
      </c>
      <c r="CC2096">
        <v>0.16</v>
      </c>
      <c r="CD2096" s="115" t="s">
        <v>541</v>
      </c>
      <c r="CL2096">
        <v>1.8</v>
      </c>
      <c r="CM2096" s="39" t="s">
        <v>1396</v>
      </c>
      <c r="CP2096" s="39" t="s">
        <v>2044</v>
      </c>
      <c r="CR2096" t="s">
        <v>717</v>
      </c>
      <c r="CS2096" s="245">
        <v>38223</v>
      </c>
      <c r="CT2096" s="184"/>
      <c r="CW2096" s="238">
        <v>11.2</v>
      </c>
      <c r="CX2096" t="s">
        <v>1390</v>
      </c>
      <c r="CZ2096">
        <v>8</v>
      </c>
      <c r="DA2096" s="38" t="s">
        <v>2046</v>
      </c>
      <c r="DD2096" s="39" t="s">
        <v>2044</v>
      </c>
      <c r="DF2096" t="s">
        <v>704</v>
      </c>
      <c r="DG2096" s="245">
        <v>38223</v>
      </c>
      <c r="DH2096" s="184"/>
      <c r="DI2096">
        <v>30</v>
      </c>
      <c r="DJ2096" s="39" t="s">
        <v>1395</v>
      </c>
      <c r="DK2096" s="164">
        <v>9.2959463578177388</v>
      </c>
      <c r="DL2096" s="39" t="s">
        <v>1390</v>
      </c>
      <c r="DN2096">
        <v>1400</v>
      </c>
      <c r="DO2096" s="39" t="s">
        <v>1396</v>
      </c>
      <c r="DR2096" s="38" t="s">
        <v>2044</v>
      </c>
    </row>
    <row r="2097" spans="1:122" customFormat="1" hidden="1" x14ac:dyDescent="0.2">
      <c r="A2097" s="44" t="str">
        <f t="shared" si="892"/>
        <v>Endicott</v>
      </c>
      <c r="B2097" s="44" t="str">
        <f t="shared" si="891"/>
        <v>Trichloroethylene</v>
      </c>
      <c r="C2097" s="38" t="s">
        <v>2587</v>
      </c>
      <c r="D2097" s="38" t="str">
        <f t="shared" si="902"/>
        <v>LS</v>
      </c>
      <c r="E2097" s="44" t="s">
        <v>372</v>
      </c>
      <c r="F2097" s="155" t="str">
        <f t="shared" si="894"/>
        <v>Residential 068 (House 12)</v>
      </c>
      <c r="G2097" s="44" t="str">
        <f t="shared" si="893"/>
        <v>Residential</v>
      </c>
      <c r="H2097" s="44" t="str">
        <f t="shared" si="906"/>
        <v>Basement</v>
      </c>
      <c r="I2097" s="38" t="str">
        <f t="shared" si="913"/>
        <v>Y</v>
      </c>
      <c r="J2097" s="38" t="str">
        <f t="shared" si="914"/>
        <v>Y</v>
      </c>
      <c r="K2097" s="38" t="str">
        <f t="shared" si="915"/>
        <v>Y</v>
      </c>
      <c r="L2097" s="44"/>
      <c r="M2097" s="38" t="str">
        <f t="shared" si="886"/>
        <v>Y</v>
      </c>
      <c r="N2097" s="38" t="str">
        <f t="shared" si="887"/>
        <v>n</v>
      </c>
      <c r="O2097" s="38" t="str">
        <f t="shared" si="916"/>
        <v>Y</v>
      </c>
      <c r="P2097" s="44"/>
      <c r="Q2097" s="38" t="str">
        <f t="shared" si="917"/>
        <v>Y</v>
      </c>
      <c r="R2097" s="38" t="str">
        <f t="shared" si="918"/>
        <v>Y</v>
      </c>
      <c r="S2097" s="38" t="str">
        <f t="shared" si="919"/>
        <v>Y</v>
      </c>
      <c r="T2097" s="44"/>
      <c r="U2097" s="44"/>
      <c r="V2097" s="44"/>
      <c r="W2097" s="44"/>
      <c r="X2097" s="44"/>
      <c r="Y2097" s="38" t="str">
        <f t="shared" si="907"/>
        <v>n</v>
      </c>
      <c r="Z2097" s="38" t="str">
        <f t="shared" si="908"/>
        <v>n</v>
      </c>
      <c r="AA2097" s="38" t="s">
        <v>2044</v>
      </c>
      <c r="AB2097" s="128" t="s">
        <v>1451</v>
      </c>
      <c r="AC2097" s="59">
        <v>1.8</v>
      </c>
      <c r="AD2097" s="204">
        <v>8.8888888888888892E-2</v>
      </c>
      <c r="AE2097" s="38">
        <v>0</v>
      </c>
      <c r="AF2097" s="38">
        <v>1</v>
      </c>
      <c r="AG2097" s="125">
        <f t="shared" si="920"/>
        <v>9</v>
      </c>
      <c r="AH2097" s="39">
        <v>13</v>
      </c>
      <c r="AI2097" s="123">
        <f t="shared" si="921"/>
        <v>2154.2461807094819</v>
      </c>
      <c r="AJ2097" s="40">
        <f t="shared" si="903"/>
        <v>1.8</v>
      </c>
      <c r="AK2097" s="47">
        <f t="shared" si="922"/>
        <v>1700</v>
      </c>
      <c r="AL2097" s="40"/>
      <c r="AM2097" s="40">
        <f t="shared" si="910"/>
        <v>0.16</v>
      </c>
      <c r="AN2097" s="39">
        <f t="shared" si="909"/>
        <v>0.5</v>
      </c>
      <c r="AO2097" s="204">
        <f t="shared" si="923"/>
        <v>7.4271920002803683E-5</v>
      </c>
      <c r="AP2097" s="204">
        <f t="shared" si="904"/>
        <v>8.8888888888888892E-2</v>
      </c>
      <c r="AQ2097" s="204">
        <f t="shared" si="924"/>
        <v>9.4117647058823535E-5</v>
      </c>
      <c r="AR2097" s="45"/>
      <c r="AS2097" s="115">
        <f t="shared" si="925"/>
        <v>0</v>
      </c>
      <c r="AT2097" s="115">
        <f t="shared" si="926"/>
        <v>1</v>
      </c>
      <c r="AU2097" s="115">
        <f t="shared" si="911"/>
        <v>0</v>
      </c>
      <c r="AV2097" s="115">
        <f t="shared" si="912"/>
        <v>1</v>
      </c>
      <c r="AW2097" s="39">
        <f t="shared" si="927"/>
        <v>1</v>
      </c>
      <c r="AX2097" s="39">
        <f t="shared" si="928"/>
        <v>0</v>
      </c>
      <c r="AY2097" s="115"/>
      <c r="AZ2097" s="115"/>
      <c r="BA2097" s="43">
        <v>32</v>
      </c>
      <c r="BB2097" s="38" t="s">
        <v>2013</v>
      </c>
      <c r="BC2097" s="48" t="s">
        <v>1403</v>
      </c>
      <c r="BD2097" s="44" t="s">
        <v>2621</v>
      </c>
      <c r="BE2097" s="37" t="s">
        <v>2345</v>
      </c>
      <c r="BF2097" s="44"/>
      <c r="BH2097" s="43" t="s">
        <v>618</v>
      </c>
      <c r="BJ2097" s="44" t="s">
        <v>533</v>
      </c>
      <c r="BK2097" s="44" t="s">
        <v>573</v>
      </c>
      <c r="BL2097" s="164">
        <v>2.2858884486437061</v>
      </c>
      <c r="BM2097" s="39" t="s">
        <v>1390</v>
      </c>
      <c r="BN2097" s="164">
        <f t="shared" si="929"/>
        <v>8.9141115513562923</v>
      </c>
      <c r="BO2097" s="132" t="s">
        <v>1390</v>
      </c>
      <c r="BP2097" s="48" t="s">
        <v>1406</v>
      </c>
      <c r="BQ2097" s="39"/>
      <c r="BR2097" s="39"/>
      <c r="BS2097" s="44" t="s">
        <v>1393</v>
      </c>
      <c r="BW2097" s="245">
        <v>38250</v>
      </c>
      <c r="BX2097" s="245"/>
      <c r="BY2097" s="48" t="s">
        <v>451</v>
      </c>
      <c r="BZ2097">
        <v>0.16</v>
      </c>
      <c r="CA2097" s="38" t="s">
        <v>1396</v>
      </c>
      <c r="CC2097">
        <v>0.16</v>
      </c>
      <c r="CD2097" s="115" t="s">
        <v>541</v>
      </c>
      <c r="CL2097">
        <v>1.8</v>
      </c>
      <c r="CM2097" s="39" t="s">
        <v>1396</v>
      </c>
      <c r="CP2097" s="39" t="s">
        <v>2044</v>
      </c>
      <c r="CR2097" t="s">
        <v>717</v>
      </c>
      <c r="CS2097" s="245">
        <v>38243</v>
      </c>
      <c r="CT2097" s="184"/>
      <c r="CW2097" s="238">
        <v>11.2</v>
      </c>
      <c r="CX2097" t="s">
        <v>1390</v>
      </c>
      <c r="CZ2097">
        <v>9</v>
      </c>
      <c r="DA2097" s="38" t="s">
        <v>2046</v>
      </c>
      <c r="DD2097" s="39" t="s">
        <v>2044</v>
      </c>
      <c r="DF2097" t="s">
        <v>704</v>
      </c>
      <c r="DG2097" s="245">
        <v>38250</v>
      </c>
      <c r="DH2097" s="184"/>
      <c r="DI2097">
        <v>30</v>
      </c>
      <c r="DJ2097" s="39" t="s">
        <v>1395</v>
      </c>
      <c r="DK2097" s="164">
        <v>9.2959463578177388</v>
      </c>
      <c r="DL2097" s="39" t="s">
        <v>1390</v>
      </c>
      <c r="DN2097">
        <v>1700</v>
      </c>
      <c r="DO2097" s="39" t="s">
        <v>1396</v>
      </c>
      <c r="DR2097" s="38" t="s">
        <v>2044</v>
      </c>
    </row>
    <row r="2098" spans="1:122" customFormat="1" hidden="1" x14ac:dyDescent="0.2">
      <c r="A2098" s="44" t="str">
        <f t="shared" si="892"/>
        <v>Endicott</v>
      </c>
      <c r="B2098" s="44" t="str">
        <f t="shared" si="891"/>
        <v>Trichloroethylene</v>
      </c>
      <c r="C2098" s="38" t="s">
        <v>2587</v>
      </c>
      <c r="D2098" s="38" t="str">
        <f t="shared" si="902"/>
        <v>LS</v>
      </c>
      <c r="E2098" s="44" t="s">
        <v>372</v>
      </c>
      <c r="F2098" s="155" t="str">
        <f t="shared" si="894"/>
        <v>Residential 068 (House 12)</v>
      </c>
      <c r="G2098" s="44" t="str">
        <f t="shared" si="893"/>
        <v>Residential</v>
      </c>
      <c r="H2098" s="44" t="str">
        <f t="shared" si="906"/>
        <v>Basement</v>
      </c>
      <c r="I2098" s="38" t="str">
        <f t="shared" si="913"/>
        <v>Y</v>
      </c>
      <c r="J2098" s="38" t="str">
        <f t="shared" si="914"/>
        <v>Y</v>
      </c>
      <c r="K2098" s="38" t="str">
        <f t="shared" si="915"/>
        <v>Y</v>
      </c>
      <c r="L2098" s="44"/>
      <c r="M2098" s="38" t="str">
        <f t="shared" si="886"/>
        <v>Y</v>
      </c>
      <c r="N2098" s="38" t="str">
        <f t="shared" si="887"/>
        <v>n</v>
      </c>
      <c r="O2098" s="38" t="str">
        <f t="shared" si="916"/>
        <v>Y</v>
      </c>
      <c r="P2098" s="44"/>
      <c r="Q2098" s="38" t="str">
        <f t="shared" si="917"/>
        <v>Y</v>
      </c>
      <c r="R2098" s="38" t="str">
        <f t="shared" si="918"/>
        <v>Y</v>
      </c>
      <c r="S2098" s="38" t="str">
        <f t="shared" si="919"/>
        <v>Y</v>
      </c>
      <c r="T2098" s="44"/>
      <c r="U2098" s="44"/>
      <c r="V2098" s="44"/>
      <c r="W2098" s="44"/>
      <c r="X2098" s="44"/>
      <c r="Y2098" s="38" t="str">
        <f t="shared" si="907"/>
        <v>n</v>
      </c>
      <c r="Z2098" s="38" t="str">
        <f t="shared" si="908"/>
        <v>n</v>
      </c>
      <c r="AA2098" s="38" t="s">
        <v>2044</v>
      </c>
      <c r="AB2098" s="128" t="s">
        <v>1451</v>
      </c>
      <c r="AC2098" s="59">
        <v>1.8</v>
      </c>
      <c r="AD2098" s="204">
        <v>8.8888888888888892E-2</v>
      </c>
      <c r="AE2098" s="38">
        <v>0</v>
      </c>
      <c r="AF2098" s="38">
        <v>1</v>
      </c>
      <c r="AG2098" s="125">
        <f t="shared" si="920"/>
        <v>7.5</v>
      </c>
      <c r="AH2098" s="39">
        <v>13</v>
      </c>
      <c r="AI2098" s="123">
        <f t="shared" si="921"/>
        <v>1795.205150591235</v>
      </c>
      <c r="AJ2098" s="40">
        <f t="shared" si="903"/>
        <v>1.8</v>
      </c>
      <c r="AK2098" s="47">
        <f t="shared" si="922"/>
        <v>1800</v>
      </c>
      <c r="AL2098" s="40"/>
      <c r="AM2098" s="40">
        <f t="shared" si="910"/>
        <v>0.16</v>
      </c>
      <c r="AN2098" s="39">
        <f t="shared" si="909"/>
        <v>0.5</v>
      </c>
      <c r="AO2098" s="204">
        <f t="shared" si="923"/>
        <v>8.912630400336442E-5</v>
      </c>
      <c r="AP2098" s="204">
        <f t="shared" si="904"/>
        <v>8.8888888888888892E-2</v>
      </c>
      <c r="AQ2098" s="204">
        <f t="shared" si="924"/>
        <v>8.8888888888888893E-5</v>
      </c>
      <c r="AR2098" s="45"/>
      <c r="AS2098" s="115">
        <f t="shared" si="925"/>
        <v>0</v>
      </c>
      <c r="AT2098" s="115">
        <f t="shared" si="926"/>
        <v>1</v>
      </c>
      <c r="AU2098" s="115">
        <f t="shared" si="911"/>
        <v>0</v>
      </c>
      <c r="AV2098" s="115">
        <f t="shared" si="912"/>
        <v>1</v>
      </c>
      <c r="AW2098" s="39">
        <f t="shared" si="927"/>
        <v>1</v>
      </c>
      <c r="AX2098" s="39">
        <f t="shared" si="928"/>
        <v>0</v>
      </c>
      <c r="AY2098" s="115"/>
      <c r="AZ2098" s="115"/>
      <c r="BA2098" s="43">
        <v>32</v>
      </c>
      <c r="BB2098" s="38" t="s">
        <v>2013</v>
      </c>
      <c r="BC2098" s="48" t="s">
        <v>1403</v>
      </c>
      <c r="BD2098" s="44" t="s">
        <v>2621</v>
      </c>
      <c r="BE2098" s="37" t="s">
        <v>2345</v>
      </c>
      <c r="BF2098" s="44"/>
      <c r="BH2098" s="43" t="s">
        <v>618</v>
      </c>
      <c r="BJ2098" s="44" t="s">
        <v>533</v>
      </c>
      <c r="BK2098" s="44" t="s">
        <v>573</v>
      </c>
      <c r="BL2098" s="164">
        <v>2.2858884486437061</v>
      </c>
      <c r="BM2098" s="39" t="s">
        <v>1390</v>
      </c>
      <c r="BN2098" s="164">
        <f t="shared" si="929"/>
        <v>8.9141115513562923</v>
      </c>
      <c r="BO2098" s="132" t="s">
        <v>1390</v>
      </c>
      <c r="BP2098" s="48" t="s">
        <v>1406</v>
      </c>
      <c r="BQ2098" s="39"/>
      <c r="BR2098" s="39"/>
      <c r="BS2098" s="44" t="s">
        <v>1393</v>
      </c>
      <c r="BW2098" s="245">
        <v>38278</v>
      </c>
      <c r="BX2098" s="245"/>
      <c r="BY2098" s="48" t="s">
        <v>451</v>
      </c>
      <c r="BZ2098">
        <v>0.16</v>
      </c>
      <c r="CA2098" s="38" t="s">
        <v>1396</v>
      </c>
      <c r="CC2098">
        <v>0.16</v>
      </c>
      <c r="CD2098" s="115" t="s">
        <v>541</v>
      </c>
      <c r="CL2098">
        <v>1.8</v>
      </c>
      <c r="CM2098" s="39" t="s">
        <v>1396</v>
      </c>
      <c r="CP2098" s="39" t="s">
        <v>2044</v>
      </c>
      <c r="CR2098" t="s">
        <v>717</v>
      </c>
      <c r="CS2098" s="245">
        <v>38296</v>
      </c>
      <c r="CT2098" s="184"/>
      <c r="CW2098" s="238">
        <v>11.2</v>
      </c>
      <c r="CX2098" t="s">
        <v>1390</v>
      </c>
      <c r="CZ2098">
        <v>7.5</v>
      </c>
      <c r="DA2098" s="38" t="s">
        <v>2046</v>
      </c>
      <c r="DD2098" s="39" t="s">
        <v>2044</v>
      </c>
      <c r="DF2098" t="s">
        <v>704</v>
      </c>
      <c r="DG2098" s="245">
        <v>38278</v>
      </c>
      <c r="DH2098" s="184"/>
      <c r="DI2098">
        <v>30</v>
      </c>
      <c r="DJ2098" s="39" t="s">
        <v>1395</v>
      </c>
      <c r="DK2098" s="164">
        <v>9.2959463578177388</v>
      </c>
      <c r="DL2098" s="39" t="s">
        <v>1390</v>
      </c>
      <c r="DN2098">
        <v>1800</v>
      </c>
      <c r="DO2098" s="39" t="s">
        <v>1396</v>
      </c>
      <c r="DR2098" s="38" t="s">
        <v>2044</v>
      </c>
    </row>
    <row r="2099" spans="1:122" customFormat="1" hidden="1" x14ac:dyDescent="0.2">
      <c r="A2099" s="44" t="str">
        <f t="shared" si="892"/>
        <v>Endicott</v>
      </c>
      <c r="B2099" s="44" t="str">
        <f t="shared" si="891"/>
        <v>Trichloroethylene</v>
      </c>
      <c r="C2099" s="38" t="s">
        <v>2587</v>
      </c>
      <c r="D2099" s="38" t="str">
        <f t="shared" si="902"/>
        <v>LS</v>
      </c>
      <c r="E2099" s="44" t="s">
        <v>372</v>
      </c>
      <c r="F2099" s="155" t="str">
        <f t="shared" si="894"/>
        <v>Residential 157 (House 13)</v>
      </c>
      <c r="G2099" s="44" t="str">
        <f t="shared" si="893"/>
        <v>Residential</v>
      </c>
      <c r="H2099" s="44" t="str">
        <f t="shared" si="906"/>
        <v>Basement</v>
      </c>
      <c r="I2099" s="38" t="str">
        <f t="shared" si="913"/>
        <v>Y</v>
      </c>
      <c r="J2099" s="38" t="str">
        <f t="shared" si="914"/>
        <v>Y</v>
      </c>
      <c r="K2099" s="38" t="str">
        <f t="shared" si="915"/>
        <v>Y</v>
      </c>
      <c r="L2099" s="44"/>
      <c r="M2099" s="38" t="str">
        <f t="shared" si="886"/>
        <v>Y</v>
      </c>
      <c r="N2099" s="38" t="str">
        <f t="shared" si="887"/>
        <v>n</v>
      </c>
      <c r="O2099" s="38" t="str">
        <f t="shared" si="916"/>
        <v>Y</v>
      </c>
      <c r="P2099" s="44"/>
      <c r="Q2099" s="38" t="str">
        <f t="shared" si="917"/>
        <v>Y</v>
      </c>
      <c r="R2099" s="38" t="str">
        <f t="shared" si="918"/>
        <v>Y</v>
      </c>
      <c r="S2099" s="38" t="str">
        <f t="shared" si="919"/>
        <v>Y</v>
      </c>
      <c r="T2099" s="44"/>
      <c r="U2099" s="44"/>
      <c r="V2099" s="44"/>
      <c r="W2099" s="44"/>
      <c r="X2099" s="44"/>
      <c r="Y2099" s="38" t="str">
        <f t="shared" si="907"/>
        <v>n</v>
      </c>
      <c r="Z2099" s="38" t="str">
        <f t="shared" si="908"/>
        <v>n</v>
      </c>
      <c r="AA2099" s="38" t="s">
        <v>2044</v>
      </c>
      <c r="AB2099" s="128" t="s">
        <v>1451</v>
      </c>
      <c r="AC2099" s="59">
        <v>1.2</v>
      </c>
      <c r="AD2099" s="204">
        <v>0.15</v>
      </c>
      <c r="AE2099" s="38">
        <v>0</v>
      </c>
      <c r="AF2099" s="38">
        <v>1</v>
      </c>
      <c r="AG2099" s="125">
        <f t="shared" si="920"/>
        <v>14</v>
      </c>
      <c r="AH2099" s="39">
        <v>13</v>
      </c>
      <c r="AI2099" s="123">
        <f t="shared" si="921"/>
        <v>3351.0496144369727</v>
      </c>
      <c r="AJ2099" s="40">
        <f t="shared" si="903"/>
        <v>1.2</v>
      </c>
      <c r="AK2099" s="47">
        <f t="shared" si="922"/>
        <v>360</v>
      </c>
      <c r="AL2099" s="40"/>
      <c r="AM2099" s="40">
        <f t="shared" si="910"/>
        <v>0.18</v>
      </c>
      <c r="AN2099" s="39">
        <f t="shared" si="909"/>
        <v>0.5</v>
      </c>
      <c r="AO2099" s="204">
        <f t="shared" si="923"/>
        <v>5.3714513573456217E-5</v>
      </c>
      <c r="AP2099" s="204">
        <f t="shared" si="904"/>
        <v>0.15</v>
      </c>
      <c r="AQ2099" s="204">
        <f t="shared" si="924"/>
        <v>5.0000000000000001E-4</v>
      </c>
      <c r="AR2099" s="45"/>
      <c r="AS2099" s="115">
        <f t="shared" si="925"/>
        <v>0</v>
      </c>
      <c r="AT2099" s="115">
        <f t="shared" si="926"/>
        <v>1</v>
      </c>
      <c r="AU2099" s="115">
        <f t="shared" si="911"/>
        <v>0</v>
      </c>
      <c r="AV2099" s="115">
        <f t="shared" si="912"/>
        <v>1</v>
      </c>
      <c r="AW2099" s="39">
        <f t="shared" si="927"/>
        <v>1</v>
      </c>
      <c r="AX2099" s="39">
        <f t="shared" si="928"/>
        <v>0</v>
      </c>
      <c r="AY2099" s="115"/>
      <c r="AZ2099" s="115"/>
      <c r="BA2099" s="43">
        <v>32</v>
      </c>
      <c r="BB2099" s="38" t="s">
        <v>2013</v>
      </c>
      <c r="BC2099" s="48" t="s">
        <v>1403</v>
      </c>
      <c r="BD2099" s="44" t="s">
        <v>2621</v>
      </c>
      <c r="BE2099" s="37" t="s">
        <v>2345</v>
      </c>
      <c r="BF2099" s="44"/>
      <c r="BH2099" s="43" t="s">
        <v>617</v>
      </c>
      <c r="BJ2099" s="44" t="s">
        <v>533</v>
      </c>
      <c r="BK2099" s="44" t="s">
        <v>573</v>
      </c>
      <c r="BL2099" s="164">
        <v>2.2858884486437061</v>
      </c>
      <c r="BM2099" s="39" t="s">
        <v>1390</v>
      </c>
      <c r="BN2099" s="164">
        <f t="shared" si="929"/>
        <v>8.2078634562633326</v>
      </c>
      <c r="BO2099" s="132" t="s">
        <v>1390</v>
      </c>
      <c r="BP2099" s="48" t="s">
        <v>1406</v>
      </c>
      <c r="BQ2099" s="39"/>
      <c r="BR2099" s="39"/>
      <c r="BS2099" s="44" t="s">
        <v>1393</v>
      </c>
      <c r="BW2099" s="245">
        <v>38224</v>
      </c>
      <c r="BX2099" s="245"/>
      <c r="BY2099" s="48" t="s">
        <v>451</v>
      </c>
      <c r="BZ2099">
        <v>0.18</v>
      </c>
      <c r="CA2099" s="38" t="s">
        <v>1396</v>
      </c>
      <c r="CC2099">
        <v>0.18</v>
      </c>
      <c r="CD2099" s="115" t="s">
        <v>541</v>
      </c>
      <c r="CL2099">
        <v>1.2</v>
      </c>
      <c r="CM2099" s="39" t="s">
        <v>1396</v>
      </c>
      <c r="CP2099" s="39" t="s">
        <v>2044</v>
      </c>
      <c r="CR2099" t="s">
        <v>718</v>
      </c>
      <c r="CS2099" s="245">
        <v>38223</v>
      </c>
      <c r="CT2099" s="184"/>
      <c r="CW2099" s="164">
        <v>10.49375190490704</v>
      </c>
      <c r="CX2099" s="39" t="s">
        <v>1390</v>
      </c>
      <c r="CZ2099">
        <v>14</v>
      </c>
      <c r="DA2099" s="38" t="s">
        <v>2046</v>
      </c>
      <c r="DD2099" s="39" t="s">
        <v>2044</v>
      </c>
      <c r="DF2099" t="s">
        <v>705</v>
      </c>
      <c r="DG2099" s="245">
        <v>38224</v>
      </c>
      <c r="DH2099" s="184"/>
      <c r="DI2099">
        <v>55</v>
      </c>
      <c r="DJ2099" s="39" t="s">
        <v>1395</v>
      </c>
      <c r="DK2099" s="164">
        <v>6.8576653459311183</v>
      </c>
      <c r="DL2099" s="39" t="s">
        <v>1390</v>
      </c>
      <c r="DN2099">
        <v>360</v>
      </c>
      <c r="DO2099" s="39" t="s">
        <v>1396</v>
      </c>
      <c r="DR2099" s="38" t="s">
        <v>2044</v>
      </c>
    </row>
    <row r="2100" spans="1:122" customFormat="1" hidden="1" x14ac:dyDescent="0.2">
      <c r="A2100" s="44" t="str">
        <f t="shared" si="892"/>
        <v>Endicott</v>
      </c>
      <c r="B2100" s="44" t="str">
        <f t="shared" si="891"/>
        <v>Trichloroethylene</v>
      </c>
      <c r="C2100" s="38" t="s">
        <v>2587</v>
      </c>
      <c r="D2100" s="38" t="str">
        <f t="shared" si="902"/>
        <v>LS</v>
      </c>
      <c r="E2100" s="44" t="s">
        <v>372</v>
      </c>
      <c r="F2100" s="155" t="str">
        <f t="shared" si="894"/>
        <v>Residential 157 (House 13)</v>
      </c>
      <c r="G2100" s="44" t="str">
        <f t="shared" si="893"/>
        <v>Residential</v>
      </c>
      <c r="H2100" s="44" t="str">
        <f t="shared" si="906"/>
        <v>Basement</v>
      </c>
      <c r="I2100" s="38" t="str">
        <f t="shared" si="913"/>
        <v>Y</v>
      </c>
      <c r="J2100" s="38" t="str">
        <f t="shared" si="914"/>
        <v>Y</v>
      </c>
      <c r="K2100" s="38" t="str">
        <f t="shared" si="915"/>
        <v>Y</v>
      </c>
      <c r="L2100" s="44"/>
      <c r="M2100" s="38" t="str">
        <f t="shared" si="886"/>
        <v>Y</v>
      </c>
      <c r="N2100" s="38" t="str">
        <f t="shared" si="887"/>
        <v>n</v>
      </c>
      <c r="O2100" s="38" t="str">
        <f t="shared" si="916"/>
        <v>Y</v>
      </c>
      <c r="P2100" s="44"/>
      <c r="Q2100" s="38" t="str">
        <f t="shared" si="917"/>
        <v>Y</v>
      </c>
      <c r="R2100" s="38" t="str">
        <f t="shared" si="918"/>
        <v>Y</v>
      </c>
      <c r="S2100" s="38" t="str">
        <f t="shared" si="919"/>
        <v>Y</v>
      </c>
      <c r="T2100" s="44"/>
      <c r="U2100" s="44"/>
      <c r="V2100" s="44"/>
      <c r="W2100" s="44"/>
      <c r="X2100" s="44"/>
      <c r="Y2100" s="38" t="str">
        <f t="shared" si="907"/>
        <v>n</v>
      </c>
      <c r="Z2100" s="38" t="str">
        <f t="shared" si="908"/>
        <v>n</v>
      </c>
      <c r="AA2100" s="38" t="s">
        <v>2044</v>
      </c>
      <c r="AB2100" s="128" t="s">
        <v>1451</v>
      </c>
      <c r="AC2100" s="59">
        <v>1.2</v>
      </c>
      <c r="AD2100" s="204">
        <v>0.15</v>
      </c>
      <c r="AE2100" s="38">
        <v>0</v>
      </c>
      <c r="AF2100" s="38">
        <v>1</v>
      </c>
      <c r="AG2100" s="125">
        <f t="shared" si="920"/>
        <v>19</v>
      </c>
      <c r="AH2100" s="39">
        <v>13</v>
      </c>
      <c r="AI2100" s="123">
        <f t="shared" si="921"/>
        <v>4547.8530481644621</v>
      </c>
      <c r="AJ2100" s="40">
        <f t="shared" si="903"/>
        <v>1.2</v>
      </c>
      <c r="AK2100" s="47">
        <f t="shared" si="922"/>
        <v>580</v>
      </c>
      <c r="AL2100" s="40"/>
      <c r="AM2100" s="40">
        <f t="shared" si="910"/>
        <v>0.18</v>
      </c>
      <c r="AN2100" s="39">
        <f t="shared" si="909"/>
        <v>0.5</v>
      </c>
      <c r="AO2100" s="204">
        <f t="shared" si="923"/>
        <v>3.9579115264651958E-5</v>
      </c>
      <c r="AP2100" s="204">
        <f t="shared" si="904"/>
        <v>0.15</v>
      </c>
      <c r="AQ2100" s="204">
        <f t="shared" si="924"/>
        <v>3.1034482758620686E-4</v>
      </c>
      <c r="AR2100" s="45"/>
      <c r="AS2100" s="115">
        <f t="shared" si="925"/>
        <v>0</v>
      </c>
      <c r="AT2100" s="115">
        <f t="shared" si="926"/>
        <v>1</v>
      </c>
      <c r="AU2100" s="115">
        <f t="shared" si="911"/>
        <v>0</v>
      </c>
      <c r="AV2100" s="115">
        <f t="shared" si="912"/>
        <v>1</v>
      </c>
      <c r="AW2100" s="39">
        <f t="shared" si="927"/>
        <v>1</v>
      </c>
      <c r="AX2100" s="39">
        <f t="shared" si="928"/>
        <v>0</v>
      </c>
      <c r="AY2100" s="115"/>
      <c r="AZ2100" s="115"/>
      <c r="BA2100" s="43">
        <v>32</v>
      </c>
      <c r="BB2100" s="38" t="s">
        <v>2013</v>
      </c>
      <c r="BC2100" s="48" t="s">
        <v>1403</v>
      </c>
      <c r="BD2100" s="44" t="s">
        <v>2621</v>
      </c>
      <c r="BE2100" s="37" t="s">
        <v>2345</v>
      </c>
      <c r="BF2100" s="44"/>
      <c r="BH2100" s="43" t="s">
        <v>617</v>
      </c>
      <c r="BJ2100" s="44" t="s">
        <v>533</v>
      </c>
      <c r="BK2100" s="44" t="s">
        <v>573</v>
      </c>
      <c r="BL2100" s="164">
        <v>2.2858884486437061</v>
      </c>
      <c r="BM2100" s="39" t="s">
        <v>1390</v>
      </c>
      <c r="BN2100" s="164">
        <f t="shared" si="929"/>
        <v>8.2078634562633326</v>
      </c>
      <c r="BO2100" s="132" t="s">
        <v>1390</v>
      </c>
      <c r="BP2100" s="48" t="s">
        <v>1406</v>
      </c>
      <c r="BQ2100" s="39"/>
      <c r="BR2100" s="39"/>
      <c r="BS2100" s="44" t="s">
        <v>1393</v>
      </c>
      <c r="BW2100" s="245">
        <v>38250</v>
      </c>
      <c r="BX2100" s="245"/>
      <c r="BY2100" s="48" t="s">
        <v>451</v>
      </c>
      <c r="BZ2100">
        <v>0.18</v>
      </c>
      <c r="CA2100" s="38" t="s">
        <v>1396</v>
      </c>
      <c r="CC2100">
        <v>0.18</v>
      </c>
      <c r="CD2100" s="115" t="s">
        <v>541</v>
      </c>
      <c r="CL2100">
        <v>1.2</v>
      </c>
      <c r="CM2100" s="39" t="s">
        <v>1396</v>
      </c>
      <c r="CP2100" s="39" t="s">
        <v>2044</v>
      </c>
      <c r="CR2100" t="s">
        <v>718</v>
      </c>
      <c r="CS2100" s="245">
        <v>38239</v>
      </c>
      <c r="CT2100" s="184"/>
      <c r="CW2100" s="164">
        <v>10.49375190490704</v>
      </c>
      <c r="CX2100" s="39" t="s">
        <v>1390</v>
      </c>
      <c r="CZ2100">
        <v>19</v>
      </c>
      <c r="DA2100" s="38" t="s">
        <v>2046</v>
      </c>
      <c r="DD2100" s="39" t="s">
        <v>2044</v>
      </c>
      <c r="DF2100" t="s">
        <v>705</v>
      </c>
      <c r="DG2100" s="245">
        <v>38250</v>
      </c>
      <c r="DH2100" s="184"/>
      <c r="DI2100">
        <v>55</v>
      </c>
      <c r="DJ2100" s="39" t="s">
        <v>1395</v>
      </c>
      <c r="DK2100" s="164">
        <v>6.8576653459311183</v>
      </c>
      <c r="DL2100" s="39" t="s">
        <v>1390</v>
      </c>
      <c r="DN2100">
        <v>580</v>
      </c>
      <c r="DO2100" s="39" t="s">
        <v>1396</v>
      </c>
      <c r="DR2100" s="38" t="s">
        <v>2044</v>
      </c>
    </row>
    <row r="2101" spans="1:122" customFormat="1" hidden="1" x14ac:dyDescent="0.2">
      <c r="A2101" s="44" t="str">
        <f t="shared" si="892"/>
        <v>Endicott</v>
      </c>
      <c r="B2101" s="44" t="str">
        <f t="shared" si="891"/>
        <v>Trichloroethylene</v>
      </c>
      <c r="C2101" s="38" t="s">
        <v>2587</v>
      </c>
      <c r="D2101" s="38" t="str">
        <f t="shared" si="902"/>
        <v>LS</v>
      </c>
      <c r="E2101" s="44" t="s">
        <v>372</v>
      </c>
      <c r="F2101" s="155" t="str">
        <f t="shared" si="894"/>
        <v>Residential 157 (House 13)</v>
      </c>
      <c r="G2101" s="44" t="str">
        <f t="shared" si="893"/>
        <v>Residential</v>
      </c>
      <c r="H2101" s="44" t="str">
        <f t="shared" si="906"/>
        <v>Basement</v>
      </c>
      <c r="I2101" s="38" t="str">
        <f t="shared" si="913"/>
        <v>Y</v>
      </c>
      <c r="J2101" s="38" t="str">
        <f t="shared" si="914"/>
        <v>Y</v>
      </c>
      <c r="K2101" s="38" t="str">
        <f t="shared" si="915"/>
        <v>Y</v>
      </c>
      <c r="L2101" s="44"/>
      <c r="M2101" s="38" t="str">
        <f t="shared" si="886"/>
        <v>Y</v>
      </c>
      <c r="N2101" s="38" t="str">
        <f t="shared" si="887"/>
        <v>n</v>
      </c>
      <c r="O2101" s="38" t="str">
        <f t="shared" si="916"/>
        <v>Y</v>
      </c>
      <c r="P2101" s="44"/>
      <c r="Q2101" s="38" t="str">
        <f t="shared" si="917"/>
        <v>Y</v>
      </c>
      <c r="R2101" s="38" t="str">
        <f t="shared" si="918"/>
        <v>Y</v>
      </c>
      <c r="S2101" s="38" t="str">
        <f t="shared" si="919"/>
        <v>Y</v>
      </c>
      <c r="T2101" s="44"/>
      <c r="U2101" s="44"/>
      <c r="V2101" s="44"/>
      <c r="W2101" s="44"/>
      <c r="X2101" s="44"/>
      <c r="Y2101" s="38" t="str">
        <f t="shared" si="907"/>
        <v>n</v>
      </c>
      <c r="Z2101" s="38" t="str">
        <f t="shared" si="908"/>
        <v>n</v>
      </c>
      <c r="AA2101" s="38" t="s">
        <v>2044</v>
      </c>
      <c r="AB2101" s="128" t="s">
        <v>1451</v>
      </c>
      <c r="AC2101" s="59">
        <v>1.2</v>
      </c>
      <c r="AD2101" s="204">
        <v>0.15</v>
      </c>
      <c r="AE2101" s="38">
        <v>0</v>
      </c>
      <c r="AF2101" s="38">
        <v>1</v>
      </c>
      <c r="AG2101" s="125">
        <f t="shared" si="920"/>
        <v>13</v>
      </c>
      <c r="AH2101" s="39">
        <v>13</v>
      </c>
      <c r="AI2101" s="123">
        <f t="shared" si="921"/>
        <v>3111.6889276914744</v>
      </c>
      <c r="AJ2101" s="40">
        <f t="shared" si="903"/>
        <v>1.2</v>
      </c>
      <c r="AK2101" s="47">
        <f t="shared" si="922"/>
        <v>610</v>
      </c>
      <c r="AL2101" s="40"/>
      <c r="AM2101" s="40">
        <f t="shared" si="910"/>
        <v>0.18</v>
      </c>
      <c r="AN2101" s="39">
        <f t="shared" si="909"/>
        <v>0.5</v>
      </c>
      <c r="AO2101" s="204">
        <f t="shared" si="923"/>
        <v>5.7846399232952851E-5</v>
      </c>
      <c r="AP2101" s="204">
        <f t="shared" si="904"/>
        <v>0.15</v>
      </c>
      <c r="AQ2101" s="204">
        <f t="shared" si="924"/>
        <v>2.9508196721311476E-4</v>
      </c>
      <c r="AR2101" s="45"/>
      <c r="AS2101" s="115">
        <f t="shared" si="925"/>
        <v>0</v>
      </c>
      <c r="AT2101" s="115">
        <f t="shared" si="926"/>
        <v>1</v>
      </c>
      <c r="AU2101" s="115">
        <f t="shared" si="911"/>
        <v>0</v>
      </c>
      <c r="AV2101" s="115">
        <f t="shared" si="912"/>
        <v>1</v>
      </c>
      <c r="AW2101" s="39">
        <f t="shared" si="927"/>
        <v>1</v>
      </c>
      <c r="AX2101" s="39">
        <f t="shared" si="928"/>
        <v>0</v>
      </c>
      <c r="AY2101" s="115"/>
      <c r="AZ2101" s="115"/>
      <c r="BA2101" s="43">
        <v>32</v>
      </c>
      <c r="BB2101" s="38" t="s">
        <v>2013</v>
      </c>
      <c r="BC2101" s="48" t="s">
        <v>1403</v>
      </c>
      <c r="BD2101" s="44" t="s">
        <v>2621</v>
      </c>
      <c r="BE2101" s="37" t="s">
        <v>2345</v>
      </c>
      <c r="BF2101" s="44"/>
      <c r="BH2101" s="43" t="s">
        <v>617</v>
      </c>
      <c r="BJ2101" s="44" t="s">
        <v>533</v>
      </c>
      <c r="BK2101" s="44" t="s">
        <v>573</v>
      </c>
      <c r="BL2101" s="164">
        <v>2.2858884486437061</v>
      </c>
      <c r="BM2101" s="39" t="s">
        <v>1390</v>
      </c>
      <c r="BN2101" s="164">
        <f t="shared" si="929"/>
        <v>8.2078634562633326</v>
      </c>
      <c r="BO2101" s="132" t="s">
        <v>1390</v>
      </c>
      <c r="BP2101" s="48" t="s">
        <v>1406</v>
      </c>
      <c r="BQ2101" s="39"/>
      <c r="BR2101" s="39"/>
      <c r="BS2101" s="44" t="s">
        <v>1393</v>
      </c>
      <c r="BW2101" s="245">
        <v>38278</v>
      </c>
      <c r="BX2101" s="245"/>
      <c r="BY2101" s="48" t="s">
        <v>451</v>
      </c>
      <c r="BZ2101">
        <v>0.18</v>
      </c>
      <c r="CA2101" s="38" t="s">
        <v>1396</v>
      </c>
      <c r="CC2101">
        <v>0.18</v>
      </c>
      <c r="CD2101" s="115" t="s">
        <v>541</v>
      </c>
      <c r="CL2101">
        <v>1.2</v>
      </c>
      <c r="CM2101" s="39" t="s">
        <v>1396</v>
      </c>
      <c r="CP2101" s="39" t="s">
        <v>2044</v>
      </c>
      <c r="CR2101" t="s">
        <v>718</v>
      </c>
      <c r="CS2101" s="245">
        <v>38281</v>
      </c>
      <c r="CT2101" s="184"/>
      <c r="CW2101" s="164">
        <v>10.49375190490704</v>
      </c>
      <c r="CX2101" s="39" t="s">
        <v>1390</v>
      </c>
      <c r="CZ2101">
        <v>13</v>
      </c>
      <c r="DA2101" s="38" t="s">
        <v>2046</v>
      </c>
      <c r="DD2101" s="39" t="s">
        <v>2044</v>
      </c>
      <c r="DF2101" t="s">
        <v>705</v>
      </c>
      <c r="DG2101" s="245">
        <v>38278</v>
      </c>
      <c r="DH2101" s="184"/>
      <c r="DI2101">
        <v>55</v>
      </c>
      <c r="DJ2101" s="39" t="s">
        <v>1395</v>
      </c>
      <c r="DK2101" s="164">
        <v>6.8576653459311183</v>
      </c>
      <c r="DL2101" s="39" t="s">
        <v>1390</v>
      </c>
      <c r="DN2101">
        <v>610</v>
      </c>
      <c r="DO2101" s="39" t="s">
        <v>1396</v>
      </c>
      <c r="DR2101" s="38" t="s">
        <v>2044</v>
      </c>
    </row>
    <row r="2102" spans="1:122" customFormat="1" hidden="1" x14ac:dyDescent="0.2">
      <c r="A2102" s="44" t="str">
        <f t="shared" si="892"/>
        <v>Endicott</v>
      </c>
      <c r="B2102" s="44" t="str">
        <f t="shared" si="891"/>
        <v>Trichloroethylene</v>
      </c>
      <c r="C2102" s="38" t="s">
        <v>2587</v>
      </c>
      <c r="D2102" s="38" t="str">
        <f t="shared" si="902"/>
        <v>LS</v>
      </c>
      <c r="E2102" s="44" t="s">
        <v>372</v>
      </c>
      <c r="F2102" s="155" t="str">
        <f t="shared" si="894"/>
        <v>Residential 046 (House 9)</v>
      </c>
      <c r="G2102" s="44" t="str">
        <f t="shared" si="893"/>
        <v>Residential</v>
      </c>
      <c r="H2102" s="44" t="str">
        <f t="shared" si="906"/>
        <v>Basement</v>
      </c>
      <c r="I2102" s="38" t="str">
        <f t="shared" si="913"/>
        <v>Y</v>
      </c>
      <c r="J2102" s="38" t="str">
        <f t="shared" si="914"/>
        <v>Y</v>
      </c>
      <c r="K2102" s="38" t="str">
        <f t="shared" si="915"/>
        <v>Y</v>
      </c>
      <c r="L2102" s="44"/>
      <c r="M2102" s="38" t="str">
        <f t="shared" ref="M2102:M2165" si="930">IF(CP2102="","",IF(CP2102="y","Y","n"))</f>
        <v>Y</v>
      </c>
      <c r="N2102" s="38" t="str">
        <f t="shared" ref="N2102:N2165" si="931">IF(AJ2102="","",IF(AN2102="","Y",IF(AJ2102&gt;AN2102*$N$38,"Y","n")))</f>
        <v>n</v>
      </c>
      <c r="O2102" s="38" t="str">
        <f t="shared" si="916"/>
        <v>Y</v>
      </c>
      <c r="P2102" s="44"/>
      <c r="Q2102" s="38" t="str">
        <f t="shared" si="917"/>
        <v>Y</v>
      </c>
      <c r="R2102" s="38" t="str">
        <f t="shared" si="918"/>
        <v>Y</v>
      </c>
      <c r="S2102" s="38" t="str">
        <f t="shared" si="919"/>
        <v>Y</v>
      </c>
      <c r="T2102" s="44"/>
      <c r="U2102" s="44"/>
      <c r="V2102" s="44"/>
      <c r="W2102" s="44"/>
      <c r="X2102" s="44"/>
      <c r="Y2102" s="38" t="str">
        <f t="shared" si="907"/>
        <v>n</v>
      </c>
      <c r="Z2102" s="38" t="str">
        <f t="shared" si="908"/>
        <v>n</v>
      </c>
      <c r="AA2102" s="38" t="s">
        <v>2044</v>
      </c>
      <c r="AB2102" s="128" t="s">
        <v>1451</v>
      </c>
      <c r="AC2102" s="59">
        <v>10</v>
      </c>
      <c r="AD2102" s="204">
        <v>1.4999999999999999E-2</v>
      </c>
      <c r="AE2102" s="38">
        <v>0</v>
      </c>
      <c r="AF2102" s="38">
        <v>1</v>
      </c>
      <c r="AG2102" s="125">
        <f t="shared" si="920"/>
        <v>7</v>
      </c>
      <c r="AH2102" s="39">
        <v>13</v>
      </c>
      <c r="AI2102" s="123">
        <f t="shared" si="921"/>
        <v>1675.5248072184863</v>
      </c>
      <c r="AJ2102" s="40">
        <f t="shared" si="903"/>
        <v>10</v>
      </c>
      <c r="AK2102" s="47">
        <f t="shared" si="922"/>
        <v>3600</v>
      </c>
      <c r="AL2102" s="40"/>
      <c r="AM2102" s="40">
        <f t="shared" si="910"/>
        <v>0.15</v>
      </c>
      <c r="AN2102" s="39">
        <f t="shared" si="909"/>
        <v>0.5</v>
      </c>
      <c r="AO2102" s="204">
        <f t="shared" si="923"/>
        <v>8.9524189289093696E-5</v>
      </c>
      <c r="AP2102" s="204">
        <f t="shared" si="904"/>
        <v>1.4999999999999999E-2</v>
      </c>
      <c r="AQ2102" s="204">
        <f t="shared" si="924"/>
        <v>4.1666666666666665E-5</v>
      </c>
      <c r="AR2102" s="45"/>
      <c r="AS2102" s="115">
        <f t="shared" si="925"/>
        <v>0</v>
      </c>
      <c r="AT2102" s="115">
        <f t="shared" si="926"/>
        <v>1</v>
      </c>
      <c r="AU2102" s="115">
        <f t="shared" si="911"/>
        <v>0</v>
      </c>
      <c r="AV2102" s="115">
        <f t="shared" si="912"/>
        <v>1</v>
      </c>
      <c r="AW2102" s="39">
        <f t="shared" si="927"/>
        <v>1</v>
      </c>
      <c r="AX2102" s="39">
        <f t="shared" si="928"/>
        <v>0</v>
      </c>
      <c r="AY2102" s="115"/>
      <c r="AZ2102" s="115"/>
      <c r="BA2102" s="43">
        <v>32</v>
      </c>
      <c r="BB2102" s="38" t="s">
        <v>2013</v>
      </c>
      <c r="BC2102" s="48" t="s">
        <v>1403</v>
      </c>
      <c r="BD2102" s="44" t="s">
        <v>2621</v>
      </c>
      <c r="BE2102" s="37" t="s">
        <v>2345</v>
      </c>
      <c r="BF2102" s="44"/>
      <c r="BH2102" s="43" t="s">
        <v>619</v>
      </c>
      <c r="BJ2102" s="44" t="s">
        <v>533</v>
      </c>
      <c r="BK2102" s="44" t="s">
        <v>573</v>
      </c>
      <c r="BL2102" s="164">
        <v>2.2858884486437061</v>
      </c>
      <c r="BM2102" s="39" t="s">
        <v>1390</v>
      </c>
      <c r="BN2102" s="164">
        <f t="shared" si="929"/>
        <v>7.9244132886315137</v>
      </c>
      <c r="BO2102" s="132" t="s">
        <v>1390</v>
      </c>
      <c r="BP2102" s="48" t="s">
        <v>1406</v>
      </c>
      <c r="BQ2102" s="39"/>
      <c r="BR2102" s="39"/>
      <c r="BS2102" s="44" t="s">
        <v>1393</v>
      </c>
      <c r="BW2102" s="245">
        <v>38223</v>
      </c>
      <c r="BX2102" s="245"/>
      <c r="BY2102" s="48" t="s">
        <v>451</v>
      </c>
      <c r="BZ2102">
        <v>0.15</v>
      </c>
      <c r="CA2102" s="38" t="s">
        <v>1396</v>
      </c>
      <c r="CC2102">
        <v>0.15</v>
      </c>
      <c r="CD2102" s="115" t="s">
        <v>541</v>
      </c>
      <c r="CL2102">
        <v>10</v>
      </c>
      <c r="CM2102" s="39" t="s">
        <v>1396</v>
      </c>
      <c r="CP2102" s="39" t="s">
        <v>2044</v>
      </c>
      <c r="CR2102" t="s">
        <v>715</v>
      </c>
      <c r="CS2102" s="245">
        <v>38217</v>
      </c>
      <c r="CT2102" s="184"/>
      <c r="CW2102" s="164">
        <v>10.21030173727522</v>
      </c>
      <c r="CX2102" t="s">
        <v>1390</v>
      </c>
      <c r="CZ2102">
        <v>7</v>
      </c>
      <c r="DA2102" s="38" t="s">
        <v>2046</v>
      </c>
      <c r="DD2102" s="39" t="s">
        <v>2044</v>
      </c>
      <c r="DF2102" t="s">
        <v>702</v>
      </c>
      <c r="DG2102" s="245">
        <v>38223</v>
      </c>
      <c r="DH2102" s="184"/>
      <c r="DI2102">
        <v>35</v>
      </c>
      <c r="DJ2102" s="39" t="s">
        <v>1395</v>
      </c>
      <c r="DK2102" s="164">
        <v>7</v>
      </c>
      <c r="DL2102" s="39" t="s">
        <v>1390</v>
      </c>
      <c r="DN2102">
        <v>3600</v>
      </c>
      <c r="DO2102" s="39" t="s">
        <v>1396</v>
      </c>
      <c r="DR2102" s="38" t="s">
        <v>2044</v>
      </c>
    </row>
    <row r="2103" spans="1:122" s="39" customFormat="1" hidden="1" x14ac:dyDescent="0.2">
      <c r="A2103" s="44" t="str">
        <f t="shared" si="892"/>
        <v>Endicott</v>
      </c>
      <c r="B2103" s="44" t="str">
        <f t="shared" si="891"/>
        <v>1,1-Dichloroethane</v>
      </c>
      <c r="C2103" s="38" t="s">
        <v>2587</v>
      </c>
      <c r="D2103" s="38" t="str">
        <f t="shared" si="902"/>
        <v>LS</v>
      </c>
      <c r="E2103" s="44" t="s">
        <v>372</v>
      </c>
      <c r="F2103" s="155" t="str">
        <f t="shared" si="894"/>
        <v>Institutional 002</v>
      </c>
      <c r="G2103" s="44" t="str">
        <f t="shared" si="893"/>
        <v>Commercial</v>
      </c>
      <c r="H2103" s="44" t="str">
        <f t="shared" si="906"/>
        <v>Basement - full</v>
      </c>
      <c r="I2103" s="38"/>
      <c r="J2103" s="38"/>
      <c r="K2103" s="38"/>
      <c r="L2103" s="44"/>
      <c r="M2103" s="38" t="str">
        <f t="shared" si="930"/>
        <v>Y</v>
      </c>
      <c r="N2103" s="38" t="str">
        <f t="shared" si="931"/>
        <v>Y</v>
      </c>
      <c r="O2103" s="38" t="str">
        <f t="shared" si="916"/>
        <v>Y</v>
      </c>
      <c r="P2103" s="38"/>
      <c r="Q2103" s="38"/>
      <c r="R2103" s="38"/>
      <c r="S2103" s="38"/>
      <c r="T2103" s="38"/>
      <c r="U2103" s="38"/>
      <c r="V2103" s="38"/>
      <c r="W2103" s="38"/>
      <c r="X2103" s="38"/>
      <c r="Y2103" s="38" t="str">
        <f t="shared" si="907"/>
        <v>n</v>
      </c>
      <c r="Z2103" s="38" t="str">
        <f t="shared" si="908"/>
        <v>Y</v>
      </c>
      <c r="AA2103" s="38" t="s">
        <v>2044</v>
      </c>
      <c r="AB2103" s="128" t="s">
        <v>1451</v>
      </c>
      <c r="AC2103" s="59">
        <v>19</v>
      </c>
      <c r="AD2103" s="204">
        <v>7.3684210526315796E-3</v>
      </c>
      <c r="AE2103" s="38">
        <v>0</v>
      </c>
      <c r="AF2103" s="38">
        <v>1</v>
      </c>
      <c r="AG2103" s="125"/>
      <c r="AI2103" s="123"/>
      <c r="AJ2103" s="40">
        <f t="shared" si="903"/>
        <v>19</v>
      </c>
      <c r="AK2103" s="40"/>
      <c r="AL2103" s="40"/>
      <c r="AM2103" s="40">
        <f t="shared" si="910"/>
        <v>0.14000000000000001</v>
      </c>
      <c r="AN2103" s="39" t="str">
        <f t="shared" si="909"/>
        <v/>
      </c>
      <c r="AO2103" s="204"/>
      <c r="AP2103" s="204">
        <f t="shared" si="904"/>
        <v>7.3684210526315796E-3</v>
      </c>
      <c r="AQ2103" s="45"/>
      <c r="AR2103" s="45"/>
      <c r="AS2103" s="115"/>
      <c r="AT2103" s="115"/>
      <c r="AU2103" s="115">
        <f t="shared" si="911"/>
        <v>0</v>
      </c>
      <c r="AV2103" s="115">
        <f t="shared" si="912"/>
        <v>1</v>
      </c>
      <c r="AY2103" s="115"/>
      <c r="AZ2103" s="115"/>
      <c r="BA2103" s="43">
        <v>32</v>
      </c>
      <c r="BB2103" s="43" t="s">
        <v>2013</v>
      </c>
      <c r="BC2103" s="48" t="s">
        <v>1403</v>
      </c>
      <c r="BE2103" s="37" t="s">
        <v>2345</v>
      </c>
      <c r="BG2103" s="43">
        <v>68</v>
      </c>
      <c r="BH2103" s="43" t="s">
        <v>2021</v>
      </c>
      <c r="BJ2103" s="43" t="s">
        <v>235</v>
      </c>
      <c r="BK2103" s="43" t="s">
        <v>1389</v>
      </c>
      <c r="BL2103" s="43">
        <v>8</v>
      </c>
      <c r="BM2103" s="43" t="s">
        <v>1395</v>
      </c>
      <c r="BN2103" s="43">
        <v>25</v>
      </c>
      <c r="BO2103" s="43" t="s">
        <v>347</v>
      </c>
      <c r="BP2103" s="48" t="s">
        <v>1406</v>
      </c>
      <c r="BR2103" s="43" t="s">
        <v>2022</v>
      </c>
      <c r="BS2103" s="43" t="s">
        <v>2619</v>
      </c>
      <c r="BT2103" s="43" t="s">
        <v>1990</v>
      </c>
      <c r="BU2103" s="43"/>
      <c r="BV2103" s="43"/>
      <c r="BW2103" s="243">
        <v>37635</v>
      </c>
      <c r="BX2103" s="243"/>
      <c r="BY2103" s="48" t="s">
        <v>451</v>
      </c>
      <c r="BZ2103" s="43">
        <v>0.14000000000000001</v>
      </c>
      <c r="CA2103" s="43" t="s">
        <v>1396</v>
      </c>
      <c r="CC2103" s="43">
        <v>0.14000000000000001</v>
      </c>
      <c r="CD2103" s="124" t="s">
        <v>541</v>
      </c>
      <c r="CE2103" s="43">
        <v>1423</v>
      </c>
      <c r="CF2103" s="43" t="s">
        <v>2023</v>
      </c>
      <c r="CG2103" s="251">
        <v>37635</v>
      </c>
      <c r="CH2103" s="126"/>
      <c r="CK2103" s="43" t="s">
        <v>2042</v>
      </c>
      <c r="CL2103" s="43">
        <v>19</v>
      </c>
      <c r="CM2103" s="43" t="s">
        <v>1396</v>
      </c>
      <c r="CP2103" s="43" t="s">
        <v>2044</v>
      </c>
      <c r="CQ2103" s="43">
        <v>32</v>
      </c>
      <c r="DR2103" s="38"/>
    </row>
    <row r="2104" spans="1:122" s="39" customFormat="1" hidden="1" x14ac:dyDescent="0.2">
      <c r="A2104" s="44" t="str">
        <f t="shared" si="892"/>
        <v>Endicott</v>
      </c>
      <c r="B2104" s="44" t="str">
        <f t="shared" si="891"/>
        <v>1,1-Dichloroethane</v>
      </c>
      <c r="C2104" s="38" t="s">
        <v>2587</v>
      </c>
      <c r="D2104" s="38" t="str">
        <f t="shared" si="902"/>
        <v>LS</v>
      </c>
      <c r="E2104" s="44" t="s">
        <v>372</v>
      </c>
      <c r="F2104" s="155" t="str">
        <f t="shared" si="894"/>
        <v>Institutional 003</v>
      </c>
      <c r="G2104" s="44" t="str">
        <f t="shared" si="893"/>
        <v>institutional</v>
      </c>
      <c r="H2104" s="44" t="str">
        <f t="shared" si="906"/>
        <v>Basement - full</v>
      </c>
      <c r="I2104" s="38"/>
      <c r="J2104" s="38"/>
      <c r="K2104" s="38"/>
      <c r="L2104" s="44"/>
      <c r="M2104" s="38" t="str">
        <f t="shared" si="930"/>
        <v>Y</v>
      </c>
      <c r="N2104" s="38" t="str">
        <f t="shared" si="931"/>
        <v>Y</v>
      </c>
      <c r="O2104" s="38" t="s">
        <v>541</v>
      </c>
      <c r="P2104" s="44" t="s">
        <v>310</v>
      </c>
      <c r="Q2104" s="38"/>
      <c r="R2104" s="38"/>
      <c r="S2104" s="38"/>
      <c r="T2104" s="38"/>
      <c r="U2104" s="38"/>
      <c r="V2104" s="38"/>
      <c r="W2104" s="38"/>
      <c r="X2104" s="38"/>
      <c r="Y2104" s="38" t="str">
        <f t="shared" si="907"/>
        <v>n</v>
      </c>
      <c r="Z2104" s="38" t="str">
        <f t="shared" si="908"/>
        <v>Y</v>
      </c>
      <c r="AA2104" s="38" t="s">
        <v>2044</v>
      </c>
      <c r="AB2104" s="128" t="s">
        <v>1451</v>
      </c>
      <c r="AC2104" s="59">
        <v>3.2</v>
      </c>
      <c r="AD2104" s="204">
        <v>4.0625000000000001E-2</v>
      </c>
      <c r="AE2104" s="38">
        <v>0</v>
      </c>
      <c r="AF2104" s="38">
        <v>1</v>
      </c>
      <c r="AG2104" s="125"/>
      <c r="AI2104" s="123"/>
      <c r="AJ2104" s="40">
        <f t="shared" si="903"/>
        <v>3.2</v>
      </c>
      <c r="AK2104" s="40"/>
      <c r="AL2104" s="40"/>
      <c r="AM2104" s="40">
        <f t="shared" si="910"/>
        <v>0.13</v>
      </c>
      <c r="AN2104" s="39" t="str">
        <f t="shared" si="909"/>
        <v/>
      </c>
      <c r="AO2104" s="204"/>
      <c r="AP2104" s="204">
        <f t="shared" si="904"/>
        <v>4.0625000000000001E-2</v>
      </c>
      <c r="AQ2104" s="45"/>
      <c r="AR2104" s="45"/>
      <c r="AS2104" s="115"/>
      <c r="AT2104" s="115"/>
      <c r="AU2104" s="115">
        <f t="shared" si="911"/>
        <v>0</v>
      </c>
      <c r="AV2104" s="115">
        <f t="shared" si="912"/>
        <v>1</v>
      </c>
      <c r="AY2104" s="115"/>
      <c r="AZ2104" s="115"/>
      <c r="BA2104" s="43">
        <v>32</v>
      </c>
      <c r="BB2104" s="43" t="s">
        <v>2013</v>
      </c>
      <c r="BC2104" s="48" t="s">
        <v>1403</v>
      </c>
      <c r="BE2104" s="37" t="s">
        <v>2345</v>
      </c>
      <c r="BG2104" s="43">
        <v>297</v>
      </c>
      <c r="BH2104" s="43" t="s">
        <v>1325</v>
      </c>
      <c r="BJ2104" s="43" t="s">
        <v>1976</v>
      </c>
      <c r="BK2104" s="43" t="s">
        <v>1389</v>
      </c>
      <c r="BP2104" s="48" t="s">
        <v>1406</v>
      </c>
      <c r="BR2104" s="43" t="s">
        <v>1326</v>
      </c>
      <c r="BS2104" s="43" t="s">
        <v>2619</v>
      </c>
      <c r="BT2104" s="43" t="s">
        <v>1990</v>
      </c>
      <c r="BU2104" s="43"/>
      <c r="BV2104" s="43"/>
      <c r="BW2104" s="243">
        <v>37664</v>
      </c>
      <c r="BX2104" s="243"/>
      <c r="BY2104" s="48" t="s">
        <v>450</v>
      </c>
      <c r="BZ2104" s="43">
        <v>0.13</v>
      </c>
      <c r="CA2104" s="43" t="s">
        <v>1396</v>
      </c>
      <c r="CC2104" s="43">
        <v>0.13</v>
      </c>
      <c r="CD2104" s="124" t="s">
        <v>767</v>
      </c>
      <c r="CE2104" s="43">
        <v>6260</v>
      </c>
      <c r="CF2104" s="43" t="s">
        <v>1990</v>
      </c>
      <c r="CG2104" s="251">
        <v>37664</v>
      </c>
      <c r="CH2104" s="126"/>
      <c r="CK2104" s="39" t="s">
        <v>451</v>
      </c>
      <c r="CL2104" s="43">
        <v>3.2</v>
      </c>
      <c r="CM2104" s="43" t="s">
        <v>1396</v>
      </c>
      <c r="CP2104" s="43" t="s">
        <v>1397</v>
      </c>
      <c r="CQ2104" s="43">
        <v>1727</v>
      </c>
      <c r="DR2104" s="38"/>
    </row>
    <row r="2105" spans="1:122" s="39" customFormat="1" hidden="1" x14ac:dyDescent="0.2">
      <c r="A2105" s="44" t="str">
        <f t="shared" si="892"/>
        <v>Endicott</v>
      </c>
      <c r="B2105" s="44" t="str">
        <f t="shared" si="891"/>
        <v>1,1-Dichloroethane</v>
      </c>
      <c r="C2105" s="38" t="s">
        <v>2587</v>
      </c>
      <c r="D2105" s="38" t="str">
        <f t="shared" si="902"/>
        <v>LS</v>
      </c>
      <c r="E2105" s="44" t="s">
        <v>372</v>
      </c>
      <c r="F2105" s="155" t="str">
        <f t="shared" si="894"/>
        <v>Institutional 003</v>
      </c>
      <c r="G2105" s="44" t="str">
        <f t="shared" si="893"/>
        <v>institutional</v>
      </c>
      <c r="H2105" s="44" t="str">
        <f t="shared" si="906"/>
        <v>Basement - full</v>
      </c>
      <c r="I2105" s="38"/>
      <c r="J2105" s="38"/>
      <c r="K2105" s="38"/>
      <c r="L2105" s="44"/>
      <c r="M2105" s="38" t="str">
        <f t="shared" si="930"/>
        <v>Y</v>
      </c>
      <c r="N2105" s="38" t="str">
        <f t="shared" si="931"/>
        <v>Y</v>
      </c>
      <c r="O2105" s="38" t="s">
        <v>541</v>
      </c>
      <c r="P2105" s="44" t="s">
        <v>310</v>
      </c>
      <c r="Q2105" s="38"/>
      <c r="R2105" s="38"/>
      <c r="S2105" s="38"/>
      <c r="T2105" s="38"/>
      <c r="U2105" s="38"/>
      <c r="V2105" s="38"/>
      <c r="W2105" s="38"/>
      <c r="X2105" s="38"/>
      <c r="Y2105" s="38" t="str">
        <f t="shared" si="907"/>
        <v>n</v>
      </c>
      <c r="Z2105" s="38" t="str">
        <f t="shared" si="908"/>
        <v>Y</v>
      </c>
      <c r="AA2105" s="38" t="s">
        <v>2044</v>
      </c>
      <c r="AB2105" s="128" t="s">
        <v>1451</v>
      </c>
      <c r="AC2105" s="59">
        <v>3.2</v>
      </c>
      <c r="AD2105" s="204">
        <v>4.6874999999999993E-2</v>
      </c>
      <c r="AE2105" s="38">
        <v>0</v>
      </c>
      <c r="AF2105" s="38">
        <v>1</v>
      </c>
      <c r="AG2105" s="125"/>
      <c r="AI2105" s="123"/>
      <c r="AJ2105" s="40">
        <f t="shared" si="903"/>
        <v>3.2</v>
      </c>
      <c r="AK2105" s="40"/>
      <c r="AL2105" s="40"/>
      <c r="AM2105" s="40">
        <f t="shared" si="910"/>
        <v>0.15</v>
      </c>
      <c r="AN2105" s="39" t="str">
        <f t="shared" si="909"/>
        <v/>
      </c>
      <c r="AO2105" s="204"/>
      <c r="AP2105" s="204">
        <f t="shared" si="904"/>
        <v>4.6874999999999993E-2</v>
      </c>
      <c r="AQ2105" s="45"/>
      <c r="AR2105" s="45"/>
      <c r="AS2105" s="115"/>
      <c r="AT2105" s="115"/>
      <c r="AU2105" s="115">
        <f t="shared" si="911"/>
        <v>0</v>
      </c>
      <c r="AV2105" s="115">
        <f t="shared" si="912"/>
        <v>1</v>
      </c>
      <c r="AY2105" s="115"/>
      <c r="AZ2105" s="115"/>
      <c r="BA2105" s="43">
        <v>32</v>
      </c>
      <c r="BB2105" s="43" t="s">
        <v>2013</v>
      </c>
      <c r="BC2105" s="48" t="s">
        <v>1403</v>
      </c>
      <c r="BE2105" s="37" t="s">
        <v>2345</v>
      </c>
      <c r="BG2105" s="43">
        <v>297</v>
      </c>
      <c r="BH2105" s="43" t="s">
        <v>1325</v>
      </c>
      <c r="BJ2105" s="43" t="s">
        <v>1976</v>
      </c>
      <c r="BK2105" s="43" t="s">
        <v>1389</v>
      </c>
      <c r="BP2105" s="48" t="s">
        <v>1406</v>
      </c>
      <c r="BR2105" s="43" t="s">
        <v>1326</v>
      </c>
      <c r="BS2105" s="43" t="s">
        <v>2619</v>
      </c>
      <c r="BT2105" s="43" t="s">
        <v>900</v>
      </c>
      <c r="BU2105" s="43"/>
      <c r="BV2105" s="43"/>
      <c r="BW2105" s="243">
        <v>37664</v>
      </c>
      <c r="BX2105" s="243"/>
      <c r="BY2105" s="48" t="s">
        <v>451</v>
      </c>
      <c r="BZ2105" s="43">
        <v>0.15</v>
      </c>
      <c r="CA2105" s="43" t="s">
        <v>1396</v>
      </c>
      <c r="CC2105" s="43">
        <v>0.15</v>
      </c>
      <c r="CD2105" s="124" t="s">
        <v>767</v>
      </c>
      <c r="CE2105" s="43">
        <v>6293</v>
      </c>
      <c r="CF2105" s="43" t="s">
        <v>1990</v>
      </c>
      <c r="CG2105" s="251">
        <v>37664</v>
      </c>
      <c r="CH2105" s="126"/>
      <c r="CK2105" s="39" t="s">
        <v>451</v>
      </c>
      <c r="CL2105" s="43">
        <v>3.2</v>
      </c>
      <c r="CM2105" s="43" t="s">
        <v>1396</v>
      </c>
      <c r="CP2105" s="43" t="s">
        <v>1397</v>
      </c>
      <c r="CQ2105" s="43">
        <v>1728</v>
      </c>
      <c r="DR2105" s="38"/>
    </row>
    <row r="2106" spans="1:122" s="39" customFormat="1" hidden="1" x14ac:dyDescent="0.2">
      <c r="A2106" s="44" t="str">
        <f t="shared" si="892"/>
        <v>Endicott</v>
      </c>
      <c r="B2106" s="44" t="str">
        <f t="shared" si="891"/>
        <v>1,1-Dichloroethylene</v>
      </c>
      <c r="C2106" s="38" t="s">
        <v>2587</v>
      </c>
      <c r="D2106" s="38" t="str">
        <f t="shared" si="902"/>
        <v>LS</v>
      </c>
      <c r="E2106" s="44" t="s">
        <v>372</v>
      </c>
      <c r="F2106" s="155" t="str">
        <f t="shared" si="894"/>
        <v>Institutional 003</v>
      </c>
      <c r="G2106" s="44" t="str">
        <f t="shared" si="893"/>
        <v>institutional</v>
      </c>
      <c r="H2106" s="44" t="str">
        <f t="shared" si="906"/>
        <v>Basement - full</v>
      </c>
      <c r="I2106" s="38"/>
      <c r="J2106" s="38"/>
      <c r="K2106" s="38"/>
      <c r="L2106" s="44"/>
      <c r="M2106" s="38" t="str">
        <f t="shared" si="930"/>
        <v>Y</v>
      </c>
      <c r="N2106" s="38" t="str">
        <f t="shared" si="931"/>
        <v>n</v>
      </c>
      <c r="O2106" s="38" t="s">
        <v>541</v>
      </c>
      <c r="P2106" s="44" t="s">
        <v>310</v>
      </c>
      <c r="Q2106" s="38"/>
      <c r="R2106" s="38"/>
      <c r="S2106" s="38"/>
      <c r="T2106" s="38"/>
      <c r="U2106" s="38"/>
      <c r="V2106" s="38"/>
      <c r="W2106" s="38"/>
      <c r="X2106" s="38"/>
      <c r="Y2106" s="38" t="str">
        <f t="shared" si="907"/>
        <v>n</v>
      </c>
      <c r="Z2106" s="38" t="str">
        <f t="shared" si="908"/>
        <v>n</v>
      </c>
      <c r="AA2106" s="38" t="s">
        <v>2044</v>
      </c>
      <c r="AB2106" s="128" t="s">
        <v>1451</v>
      </c>
      <c r="AC2106" s="59">
        <v>0.7</v>
      </c>
      <c r="AD2106" s="204">
        <v>9.4285714285714292E-2</v>
      </c>
      <c r="AE2106" s="38">
        <v>0</v>
      </c>
      <c r="AF2106" s="38">
        <v>1</v>
      </c>
      <c r="AG2106" s="125"/>
      <c r="AI2106" s="123"/>
      <c r="AJ2106" s="40">
        <f t="shared" si="903"/>
        <v>0.7</v>
      </c>
      <c r="AK2106" s="40"/>
      <c r="AL2106" s="40"/>
      <c r="AM2106" s="40">
        <f t="shared" si="910"/>
        <v>6.6000000000000003E-2</v>
      </c>
      <c r="AN2106" s="39">
        <f t="shared" si="909"/>
        <v>0.8</v>
      </c>
      <c r="AO2106" s="204"/>
      <c r="AP2106" s="204">
        <f t="shared" si="904"/>
        <v>9.4285714285714292E-2</v>
      </c>
      <c r="AQ2106" s="45"/>
      <c r="AR2106" s="45"/>
      <c r="AS2106" s="115"/>
      <c r="AT2106" s="115"/>
      <c r="AU2106" s="115">
        <f t="shared" si="911"/>
        <v>0</v>
      </c>
      <c r="AV2106" s="115">
        <f t="shared" si="912"/>
        <v>1</v>
      </c>
      <c r="AY2106" s="115"/>
      <c r="AZ2106" s="115"/>
      <c r="BA2106" s="43">
        <v>32</v>
      </c>
      <c r="BB2106" s="43" t="s">
        <v>2013</v>
      </c>
      <c r="BC2106" s="48" t="s">
        <v>1403</v>
      </c>
      <c r="BE2106" s="37" t="s">
        <v>2345</v>
      </c>
      <c r="BG2106" s="43">
        <v>297</v>
      </c>
      <c r="BH2106" s="43" t="s">
        <v>1325</v>
      </c>
      <c r="BJ2106" s="43" t="s">
        <v>1976</v>
      </c>
      <c r="BK2106" s="43" t="s">
        <v>1389</v>
      </c>
      <c r="BP2106" s="48" t="s">
        <v>1406</v>
      </c>
      <c r="BR2106" s="43" t="s">
        <v>1326</v>
      </c>
      <c r="BS2106" s="43" t="s">
        <v>538</v>
      </c>
      <c r="BT2106" s="43" t="s">
        <v>1990</v>
      </c>
      <c r="BU2106" s="43"/>
      <c r="BV2106" s="43"/>
      <c r="BW2106" s="243">
        <v>37664</v>
      </c>
      <c r="BX2106" s="243"/>
      <c r="BY2106" s="48" t="s">
        <v>450</v>
      </c>
      <c r="BZ2106" s="43">
        <v>6.6000000000000003E-2</v>
      </c>
      <c r="CA2106" s="43" t="s">
        <v>1396</v>
      </c>
      <c r="CC2106" s="43">
        <v>6.6000000000000003E-2</v>
      </c>
      <c r="CD2106" s="124" t="s">
        <v>767</v>
      </c>
      <c r="CE2106" s="43">
        <v>6261</v>
      </c>
      <c r="CF2106" s="43" t="s">
        <v>1990</v>
      </c>
      <c r="CG2106" s="251">
        <v>37664</v>
      </c>
      <c r="CH2106" s="126"/>
      <c r="CK2106" s="39" t="s">
        <v>451</v>
      </c>
      <c r="CL2106" s="43">
        <v>0.7</v>
      </c>
      <c r="CM2106" s="43" t="s">
        <v>1396</v>
      </c>
      <c r="CP2106" s="43" t="s">
        <v>1397</v>
      </c>
      <c r="CQ2106" s="43">
        <v>1712</v>
      </c>
      <c r="DR2106" s="38"/>
    </row>
    <row r="2107" spans="1:122" s="39" customFormat="1" hidden="1" x14ac:dyDescent="0.2">
      <c r="A2107" s="44" t="str">
        <f t="shared" si="892"/>
        <v>Endicott</v>
      </c>
      <c r="B2107" s="44" t="str">
        <f t="shared" si="891"/>
        <v>1,1-Dichloroethylene</v>
      </c>
      <c r="C2107" s="38" t="s">
        <v>2587</v>
      </c>
      <c r="D2107" s="38" t="str">
        <f t="shared" si="902"/>
        <v>LS</v>
      </c>
      <c r="E2107" s="44" t="s">
        <v>372</v>
      </c>
      <c r="F2107" s="155" t="str">
        <f t="shared" si="894"/>
        <v>Institutional 003</v>
      </c>
      <c r="G2107" s="44" t="str">
        <f t="shared" si="893"/>
        <v>institutional</v>
      </c>
      <c r="H2107" s="44" t="str">
        <f t="shared" si="906"/>
        <v>Basement - full</v>
      </c>
      <c r="I2107" s="38"/>
      <c r="J2107" s="38"/>
      <c r="K2107" s="38"/>
      <c r="L2107" s="44"/>
      <c r="M2107" s="38" t="str">
        <f t="shared" si="930"/>
        <v>Y</v>
      </c>
      <c r="N2107" s="38" t="str">
        <f t="shared" si="931"/>
        <v>n</v>
      </c>
      <c r="O2107" s="38" t="s">
        <v>541</v>
      </c>
      <c r="P2107" s="44" t="s">
        <v>310</v>
      </c>
      <c r="Q2107" s="38"/>
      <c r="R2107" s="38"/>
      <c r="S2107" s="38"/>
      <c r="T2107" s="38"/>
      <c r="U2107" s="38"/>
      <c r="V2107" s="38"/>
      <c r="W2107" s="38"/>
      <c r="X2107" s="38"/>
      <c r="Y2107" s="38" t="str">
        <f t="shared" si="907"/>
        <v>n</v>
      </c>
      <c r="Z2107" s="38" t="str">
        <f t="shared" si="908"/>
        <v>n</v>
      </c>
      <c r="AA2107" s="38" t="s">
        <v>2044</v>
      </c>
      <c r="AB2107" s="128" t="s">
        <v>1451</v>
      </c>
      <c r="AC2107" s="59">
        <v>0.7</v>
      </c>
      <c r="AD2107" s="204">
        <v>0.10571428571428572</v>
      </c>
      <c r="AE2107" s="38">
        <v>0</v>
      </c>
      <c r="AF2107" s="38">
        <v>1</v>
      </c>
      <c r="AG2107" s="125"/>
      <c r="AI2107" s="123"/>
      <c r="AJ2107" s="40">
        <f t="shared" si="903"/>
        <v>0.7</v>
      </c>
      <c r="AK2107" s="40"/>
      <c r="AL2107" s="40"/>
      <c r="AM2107" s="40">
        <f t="shared" si="910"/>
        <v>7.3999999999999996E-2</v>
      </c>
      <c r="AN2107" s="39">
        <f t="shared" si="909"/>
        <v>0.8</v>
      </c>
      <c r="AO2107" s="204"/>
      <c r="AP2107" s="204">
        <f t="shared" si="904"/>
        <v>0.10571428571428572</v>
      </c>
      <c r="AQ2107" s="45"/>
      <c r="AR2107" s="45"/>
      <c r="AS2107" s="115"/>
      <c r="AT2107" s="115"/>
      <c r="AU2107" s="115">
        <f t="shared" si="911"/>
        <v>0</v>
      </c>
      <c r="AV2107" s="115">
        <f t="shared" si="912"/>
        <v>1</v>
      </c>
      <c r="AY2107" s="115"/>
      <c r="AZ2107" s="115"/>
      <c r="BA2107" s="43">
        <v>32</v>
      </c>
      <c r="BB2107" s="43" t="s">
        <v>2013</v>
      </c>
      <c r="BC2107" s="48" t="s">
        <v>1403</v>
      </c>
      <c r="BE2107" s="37" t="s">
        <v>2345</v>
      </c>
      <c r="BG2107" s="43">
        <v>297</v>
      </c>
      <c r="BH2107" s="43" t="s">
        <v>1325</v>
      </c>
      <c r="BJ2107" s="43" t="s">
        <v>1976</v>
      </c>
      <c r="BK2107" s="43" t="s">
        <v>1389</v>
      </c>
      <c r="BP2107" s="48" t="s">
        <v>1406</v>
      </c>
      <c r="BR2107" s="43" t="s">
        <v>1326</v>
      </c>
      <c r="BS2107" s="43" t="s">
        <v>538</v>
      </c>
      <c r="BT2107" s="43" t="s">
        <v>900</v>
      </c>
      <c r="BU2107" s="43"/>
      <c r="BV2107" s="43"/>
      <c r="BW2107" s="243">
        <v>37664</v>
      </c>
      <c r="BX2107" s="243"/>
      <c r="BY2107" s="48" t="s">
        <v>451</v>
      </c>
      <c r="BZ2107" s="43">
        <v>7.3999999999999996E-2</v>
      </c>
      <c r="CA2107" s="43" t="s">
        <v>1396</v>
      </c>
      <c r="CC2107" s="43">
        <v>7.3999999999999996E-2</v>
      </c>
      <c r="CD2107" s="124" t="s">
        <v>767</v>
      </c>
      <c r="CE2107" s="43">
        <v>6294</v>
      </c>
      <c r="CF2107" s="43" t="s">
        <v>1990</v>
      </c>
      <c r="CG2107" s="251">
        <v>37664</v>
      </c>
      <c r="CH2107" s="126"/>
      <c r="CK2107" s="39" t="s">
        <v>451</v>
      </c>
      <c r="CL2107" s="43">
        <v>0.7</v>
      </c>
      <c r="CM2107" s="43" t="s">
        <v>1396</v>
      </c>
      <c r="CP2107" s="43" t="s">
        <v>1397</v>
      </c>
      <c r="CQ2107" s="43">
        <v>1713</v>
      </c>
      <c r="DR2107" s="38"/>
    </row>
    <row r="2108" spans="1:122" s="39" customFormat="1" hidden="1" x14ac:dyDescent="0.2">
      <c r="A2108" s="44" t="str">
        <f t="shared" si="892"/>
        <v>Endicott</v>
      </c>
      <c r="B2108" s="44" t="str">
        <f t="shared" ref="B2108:B2171" si="932">BS2108</f>
        <v>cis-1,2-Dichloroethylene</v>
      </c>
      <c r="C2108" s="38" t="s">
        <v>2587</v>
      </c>
      <c r="D2108" s="38" t="str">
        <f t="shared" si="902"/>
        <v>LS</v>
      </c>
      <c r="E2108" s="44" t="s">
        <v>372</v>
      </c>
      <c r="F2108" s="155" t="str">
        <f t="shared" si="894"/>
        <v>Institutional 003</v>
      </c>
      <c r="G2108" s="44" t="str">
        <f t="shared" si="893"/>
        <v>institutional</v>
      </c>
      <c r="H2108" s="44" t="str">
        <f t="shared" si="906"/>
        <v>Basement - full</v>
      </c>
      <c r="I2108" s="38"/>
      <c r="J2108" s="38"/>
      <c r="K2108" s="38"/>
      <c r="L2108" s="44"/>
      <c r="M2108" s="38" t="str">
        <f t="shared" si="930"/>
        <v>Y</v>
      </c>
      <c r="N2108" s="38" t="str">
        <f t="shared" si="931"/>
        <v>Y</v>
      </c>
      <c r="O2108" s="38" t="s">
        <v>541</v>
      </c>
      <c r="P2108" s="44" t="s">
        <v>310</v>
      </c>
      <c r="Q2108" s="38"/>
      <c r="R2108" s="38"/>
      <c r="S2108" s="38"/>
      <c r="T2108" s="38"/>
      <c r="U2108" s="38"/>
      <c r="V2108" s="38"/>
      <c r="W2108" s="38"/>
      <c r="X2108" s="38"/>
      <c r="Y2108" s="38" t="str">
        <f t="shared" si="907"/>
        <v>n</v>
      </c>
      <c r="Z2108" s="38" t="str">
        <f t="shared" si="908"/>
        <v>Y</v>
      </c>
      <c r="AA2108" s="38" t="s">
        <v>2044</v>
      </c>
      <c r="AB2108" s="128" t="s">
        <v>1451</v>
      </c>
      <c r="AC2108" s="59">
        <v>7.5</v>
      </c>
      <c r="AD2108" s="204">
        <v>1.7333333333333333E-2</v>
      </c>
      <c r="AE2108" s="38">
        <v>0</v>
      </c>
      <c r="AF2108" s="38">
        <v>1</v>
      </c>
      <c r="AG2108" s="125"/>
      <c r="AI2108" s="123"/>
      <c r="AJ2108" s="40">
        <f t="shared" si="903"/>
        <v>7.5</v>
      </c>
      <c r="AK2108" s="40"/>
      <c r="AL2108" s="40"/>
      <c r="AM2108" s="40">
        <f t="shared" si="910"/>
        <v>0.13</v>
      </c>
      <c r="AN2108" s="39" t="str">
        <f t="shared" si="909"/>
        <v/>
      </c>
      <c r="AO2108" s="204"/>
      <c r="AP2108" s="204">
        <f t="shared" si="904"/>
        <v>1.7333333333333333E-2</v>
      </c>
      <c r="AQ2108" s="45"/>
      <c r="AR2108" s="45"/>
      <c r="AS2108" s="115"/>
      <c r="AT2108" s="115"/>
      <c r="AU2108" s="115">
        <f t="shared" si="911"/>
        <v>0</v>
      </c>
      <c r="AV2108" s="115">
        <f t="shared" si="912"/>
        <v>1</v>
      </c>
      <c r="AY2108" s="115"/>
      <c r="AZ2108" s="115"/>
      <c r="BA2108" s="43">
        <v>32</v>
      </c>
      <c r="BB2108" s="43" t="s">
        <v>2013</v>
      </c>
      <c r="BC2108" s="48" t="s">
        <v>1403</v>
      </c>
      <c r="BE2108" s="37" t="s">
        <v>2345</v>
      </c>
      <c r="BG2108" s="43">
        <v>297</v>
      </c>
      <c r="BH2108" s="43" t="s">
        <v>1325</v>
      </c>
      <c r="BJ2108" s="43" t="s">
        <v>1976</v>
      </c>
      <c r="BK2108" s="43" t="s">
        <v>1389</v>
      </c>
      <c r="BP2108" s="48" t="s">
        <v>1406</v>
      </c>
      <c r="BR2108" s="43" t="s">
        <v>1326</v>
      </c>
      <c r="BS2108" s="43" t="s">
        <v>1400</v>
      </c>
      <c r="BT2108" s="43" t="s">
        <v>1990</v>
      </c>
      <c r="BU2108" s="43"/>
      <c r="BV2108" s="43"/>
      <c r="BW2108" s="243">
        <v>37664</v>
      </c>
      <c r="BX2108" s="243"/>
      <c r="BY2108" s="48" t="s">
        <v>450</v>
      </c>
      <c r="BZ2108" s="43">
        <v>0.13</v>
      </c>
      <c r="CA2108" s="43" t="s">
        <v>1396</v>
      </c>
      <c r="CC2108" s="43">
        <v>0.13</v>
      </c>
      <c r="CD2108" s="124" t="s">
        <v>767</v>
      </c>
      <c r="CE2108" s="43">
        <v>6262</v>
      </c>
      <c r="CF2108" s="43" t="s">
        <v>1990</v>
      </c>
      <c r="CG2108" s="251">
        <v>37664</v>
      </c>
      <c r="CH2108" s="126"/>
      <c r="CK2108" s="39" t="s">
        <v>451</v>
      </c>
      <c r="CL2108" s="43">
        <v>7.5</v>
      </c>
      <c r="CM2108" s="43" t="s">
        <v>1396</v>
      </c>
      <c r="CP2108" s="43" t="s">
        <v>1397</v>
      </c>
      <c r="CQ2108" s="43">
        <v>1628</v>
      </c>
      <c r="DR2108" s="38"/>
    </row>
    <row r="2109" spans="1:122" s="39" customFormat="1" hidden="1" x14ac:dyDescent="0.2">
      <c r="A2109" s="44" t="str">
        <f t="shared" si="892"/>
        <v>Endicott</v>
      </c>
      <c r="B2109" s="44" t="str">
        <f t="shared" si="932"/>
        <v>cis-1,2-Dichloroethylene</v>
      </c>
      <c r="C2109" s="38" t="s">
        <v>2587</v>
      </c>
      <c r="D2109" s="38" t="str">
        <f t="shared" si="902"/>
        <v>LS</v>
      </c>
      <c r="E2109" s="44" t="s">
        <v>372</v>
      </c>
      <c r="F2109" s="155" t="str">
        <f t="shared" si="894"/>
        <v>Institutional 003</v>
      </c>
      <c r="G2109" s="44" t="str">
        <f t="shared" si="893"/>
        <v>institutional</v>
      </c>
      <c r="H2109" s="44" t="str">
        <f t="shared" si="906"/>
        <v>Basement - full</v>
      </c>
      <c r="I2109" s="38"/>
      <c r="J2109" s="38"/>
      <c r="K2109" s="38"/>
      <c r="L2109" s="44"/>
      <c r="M2109" s="38" t="str">
        <f t="shared" si="930"/>
        <v>Y</v>
      </c>
      <c r="N2109" s="38" t="str">
        <f t="shared" si="931"/>
        <v>Y</v>
      </c>
      <c r="O2109" s="38" t="s">
        <v>541</v>
      </c>
      <c r="P2109" s="44" t="s">
        <v>310</v>
      </c>
      <c r="Q2109" s="38"/>
      <c r="R2109" s="38"/>
      <c r="S2109" s="38"/>
      <c r="T2109" s="38"/>
      <c r="U2109" s="38"/>
      <c r="V2109" s="38"/>
      <c r="W2109" s="38"/>
      <c r="X2109" s="38"/>
      <c r="Y2109" s="38" t="str">
        <f t="shared" si="907"/>
        <v>n</v>
      </c>
      <c r="Z2109" s="38" t="str">
        <f t="shared" si="908"/>
        <v>Y</v>
      </c>
      <c r="AA2109" s="38" t="s">
        <v>2044</v>
      </c>
      <c r="AB2109" s="128" t="s">
        <v>1451</v>
      </c>
      <c r="AC2109" s="59">
        <v>7.5</v>
      </c>
      <c r="AD2109" s="204">
        <v>0.02</v>
      </c>
      <c r="AE2109" s="38">
        <v>0</v>
      </c>
      <c r="AF2109" s="38">
        <v>1</v>
      </c>
      <c r="AG2109" s="125"/>
      <c r="AI2109" s="123"/>
      <c r="AJ2109" s="40">
        <f t="shared" si="903"/>
        <v>7.5</v>
      </c>
      <c r="AK2109" s="40"/>
      <c r="AL2109" s="40"/>
      <c r="AM2109" s="40">
        <f t="shared" si="910"/>
        <v>0.15</v>
      </c>
      <c r="AN2109" s="39" t="str">
        <f t="shared" si="909"/>
        <v/>
      </c>
      <c r="AO2109" s="204"/>
      <c r="AP2109" s="204">
        <f t="shared" si="904"/>
        <v>0.02</v>
      </c>
      <c r="AQ2109" s="45"/>
      <c r="AR2109" s="45"/>
      <c r="AS2109" s="115"/>
      <c r="AT2109" s="115"/>
      <c r="AU2109" s="115">
        <f t="shared" si="911"/>
        <v>0</v>
      </c>
      <c r="AV2109" s="115">
        <f t="shared" si="912"/>
        <v>1</v>
      </c>
      <c r="AY2109" s="115"/>
      <c r="AZ2109" s="115"/>
      <c r="BA2109" s="43">
        <v>32</v>
      </c>
      <c r="BB2109" s="43" t="s">
        <v>2013</v>
      </c>
      <c r="BC2109" s="48" t="s">
        <v>1403</v>
      </c>
      <c r="BE2109" s="37" t="s">
        <v>2345</v>
      </c>
      <c r="BG2109" s="43">
        <v>297</v>
      </c>
      <c r="BH2109" s="43" t="s">
        <v>1325</v>
      </c>
      <c r="BJ2109" s="43" t="s">
        <v>1976</v>
      </c>
      <c r="BK2109" s="43" t="s">
        <v>1389</v>
      </c>
      <c r="BP2109" s="48" t="s">
        <v>1406</v>
      </c>
      <c r="BR2109" s="43" t="s">
        <v>1326</v>
      </c>
      <c r="BS2109" s="43" t="s">
        <v>1400</v>
      </c>
      <c r="BT2109" s="43" t="s">
        <v>900</v>
      </c>
      <c r="BU2109" s="43"/>
      <c r="BV2109" s="43"/>
      <c r="BW2109" s="243">
        <v>37664</v>
      </c>
      <c r="BX2109" s="243"/>
      <c r="BY2109" s="48" t="s">
        <v>451</v>
      </c>
      <c r="BZ2109" s="43">
        <v>0.15</v>
      </c>
      <c r="CA2109" s="43" t="s">
        <v>1396</v>
      </c>
      <c r="CC2109" s="43">
        <v>0.15</v>
      </c>
      <c r="CD2109" s="124" t="s">
        <v>767</v>
      </c>
      <c r="CE2109" s="43">
        <v>6295</v>
      </c>
      <c r="CF2109" s="43" t="s">
        <v>1990</v>
      </c>
      <c r="CG2109" s="251">
        <v>37664</v>
      </c>
      <c r="CH2109" s="126"/>
      <c r="CK2109" s="39" t="s">
        <v>451</v>
      </c>
      <c r="CL2109" s="43">
        <v>7.5</v>
      </c>
      <c r="CM2109" s="43" t="s">
        <v>1396</v>
      </c>
      <c r="CP2109" s="43" t="s">
        <v>1397</v>
      </c>
      <c r="CQ2109" s="43">
        <v>1629</v>
      </c>
      <c r="DR2109" s="38"/>
    </row>
    <row r="2110" spans="1:122" s="39" customFormat="1" hidden="1" x14ac:dyDescent="0.2">
      <c r="A2110" s="44" t="str">
        <f t="shared" ref="A2110:A2173" si="933">BB2110</f>
        <v>Endicott</v>
      </c>
      <c r="B2110" s="44" t="str">
        <f t="shared" si="932"/>
        <v>Trichloroethylene</v>
      </c>
      <c r="C2110" s="38" t="s">
        <v>2587</v>
      </c>
      <c r="D2110" s="38" t="str">
        <f t="shared" si="902"/>
        <v>LS</v>
      </c>
      <c r="E2110" s="44" t="s">
        <v>372</v>
      </c>
      <c r="F2110" s="155" t="str">
        <f t="shared" si="894"/>
        <v>Institutional 006</v>
      </c>
      <c r="G2110" s="44" t="str">
        <f t="shared" ref="G2110:G2173" si="934">BJ2110</f>
        <v>institutional</v>
      </c>
      <c r="H2110" s="44" t="str">
        <f t="shared" si="906"/>
        <v>Basement - full</v>
      </c>
      <c r="I2110" s="38"/>
      <c r="J2110" s="38"/>
      <c r="K2110" s="38"/>
      <c r="L2110" s="44"/>
      <c r="M2110" s="38" t="str">
        <f t="shared" si="930"/>
        <v>Y</v>
      </c>
      <c r="N2110" s="38" t="str">
        <f t="shared" si="931"/>
        <v>n</v>
      </c>
      <c r="O2110" s="38" t="str">
        <f t="shared" si="916"/>
        <v>Y</v>
      </c>
      <c r="P2110" s="38"/>
      <c r="Q2110" s="38"/>
      <c r="R2110" s="38"/>
      <c r="S2110" s="38"/>
      <c r="T2110" s="38"/>
      <c r="U2110" s="38"/>
      <c r="V2110" s="38"/>
      <c r="W2110" s="38"/>
      <c r="X2110" s="38"/>
      <c r="Y2110" s="38" t="str">
        <f t="shared" si="907"/>
        <v>n</v>
      </c>
      <c r="Z2110" s="38" t="str">
        <f t="shared" si="908"/>
        <v>n</v>
      </c>
      <c r="AA2110" s="38" t="s">
        <v>2044</v>
      </c>
      <c r="AB2110" s="128" t="s">
        <v>1451</v>
      </c>
      <c r="AC2110" s="59">
        <v>3.7</v>
      </c>
      <c r="AD2110" s="204">
        <v>5.4054054054054057E-2</v>
      </c>
      <c r="AE2110" s="38">
        <v>0</v>
      </c>
      <c r="AF2110" s="38">
        <v>1</v>
      </c>
      <c r="AG2110" s="125"/>
      <c r="AI2110" s="123"/>
      <c r="AJ2110" s="40">
        <f t="shared" si="903"/>
        <v>3.7</v>
      </c>
      <c r="AK2110" s="40"/>
      <c r="AL2110" s="40"/>
      <c r="AM2110" s="40">
        <f t="shared" si="910"/>
        <v>0.2</v>
      </c>
      <c r="AN2110" s="39">
        <f t="shared" si="909"/>
        <v>0.5</v>
      </c>
      <c r="AO2110" s="204"/>
      <c r="AP2110" s="204">
        <f t="shared" si="904"/>
        <v>5.4054054054054057E-2</v>
      </c>
      <c r="AQ2110" s="45"/>
      <c r="AR2110" s="45"/>
      <c r="AS2110" s="115"/>
      <c r="AT2110" s="115"/>
      <c r="AU2110" s="115">
        <f t="shared" si="911"/>
        <v>0</v>
      </c>
      <c r="AV2110" s="115">
        <f t="shared" si="912"/>
        <v>1</v>
      </c>
      <c r="AY2110" s="115"/>
      <c r="AZ2110" s="115"/>
      <c r="BA2110" s="43">
        <v>32</v>
      </c>
      <c r="BB2110" s="43" t="s">
        <v>2013</v>
      </c>
      <c r="BC2110" s="48" t="s">
        <v>1403</v>
      </c>
      <c r="BE2110" s="37" t="s">
        <v>2345</v>
      </c>
      <c r="BG2110" s="43">
        <v>300</v>
      </c>
      <c r="BH2110" s="43" t="s">
        <v>904</v>
      </c>
      <c r="BJ2110" s="43" t="s">
        <v>1976</v>
      </c>
      <c r="BK2110" s="43" t="s">
        <v>1389</v>
      </c>
      <c r="BP2110" s="48" t="s">
        <v>1406</v>
      </c>
      <c r="BQ2110" s="43" t="s">
        <v>905</v>
      </c>
      <c r="BR2110" s="43" t="s">
        <v>906</v>
      </c>
      <c r="BS2110" s="43" t="s">
        <v>1393</v>
      </c>
      <c r="BT2110" s="43" t="s">
        <v>1990</v>
      </c>
      <c r="BU2110" s="43"/>
      <c r="BV2110" s="43"/>
      <c r="BW2110" s="243">
        <v>37708</v>
      </c>
      <c r="BX2110" s="243"/>
      <c r="BY2110" s="48" t="s">
        <v>451</v>
      </c>
      <c r="BZ2110" s="43">
        <v>0.2</v>
      </c>
      <c r="CA2110" s="43" t="s">
        <v>1396</v>
      </c>
      <c r="CC2110" s="43">
        <v>0.2</v>
      </c>
      <c r="CD2110" s="124" t="s">
        <v>767</v>
      </c>
      <c r="CE2110" s="43">
        <v>7918</v>
      </c>
      <c r="CF2110" s="43" t="s">
        <v>1990</v>
      </c>
      <c r="CG2110" s="251">
        <v>37708</v>
      </c>
      <c r="CH2110" s="126"/>
      <c r="CK2110" s="39" t="s">
        <v>451</v>
      </c>
      <c r="CL2110" s="43">
        <v>3.7</v>
      </c>
      <c r="CM2110" s="43" t="s">
        <v>1396</v>
      </c>
      <c r="CP2110" s="43" t="s">
        <v>1397</v>
      </c>
      <c r="CQ2110" s="43">
        <v>900</v>
      </c>
      <c r="DR2110" s="38"/>
    </row>
    <row r="2111" spans="1:122" s="39" customFormat="1" hidden="1" x14ac:dyDescent="0.2">
      <c r="A2111" s="44" t="str">
        <f t="shared" si="933"/>
        <v>Endicott</v>
      </c>
      <c r="B2111" s="44" t="str">
        <f t="shared" si="932"/>
        <v>1,1,1-Trichloroethane</v>
      </c>
      <c r="C2111" s="38" t="s">
        <v>2587</v>
      </c>
      <c r="D2111" s="38" t="str">
        <f t="shared" si="902"/>
        <v>LS</v>
      </c>
      <c r="E2111" s="44" t="s">
        <v>372</v>
      </c>
      <c r="F2111" s="155" t="str">
        <f t="shared" ref="F2111:F2174" si="935">BH2111</f>
        <v>Institutional 007</v>
      </c>
      <c r="G2111" s="44" t="str">
        <f t="shared" si="934"/>
        <v>institutional</v>
      </c>
      <c r="H2111" s="44" t="str">
        <f t="shared" si="906"/>
        <v>Basement - full</v>
      </c>
      <c r="I2111" s="38"/>
      <c r="J2111" s="38"/>
      <c r="K2111" s="38"/>
      <c r="L2111" s="44"/>
      <c r="M2111" s="38" t="str">
        <f t="shared" si="930"/>
        <v>Y</v>
      </c>
      <c r="N2111" s="38" t="str">
        <f t="shared" si="931"/>
        <v>n</v>
      </c>
      <c r="O2111" s="38" t="s">
        <v>541</v>
      </c>
      <c r="P2111" s="44" t="s">
        <v>2357</v>
      </c>
      <c r="Q2111" s="44"/>
      <c r="R2111" s="44"/>
      <c r="S2111" s="44"/>
      <c r="T2111" s="44"/>
      <c r="U2111" s="44"/>
      <c r="V2111" s="44"/>
      <c r="W2111" s="44"/>
      <c r="X2111" s="44"/>
      <c r="Y2111" s="38" t="str">
        <f t="shared" si="907"/>
        <v>n</v>
      </c>
      <c r="Z2111" s="38" t="str">
        <f t="shared" si="908"/>
        <v>n</v>
      </c>
      <c r="AA2111" s="38" t="s">
        <v>2044</v>
      </c>
      <c r="AB2111" s="128" t="s">
        <v>1451</v>
      </c>
      <c r="AC2111" s="59">
        <v>1.7</v>
      </c>
      <c r="AD2111" s="204">
        <v>0.27058823529411768</v>
      </c>
      <c r="AE2111" s="38">
        <v>0</v>
      </c>
      <c r="AF2111" s="38">
        <v>1</v>
      </c>
      <c r="AG2111" s="125"/>
      <c r="AI2111" s="123"/>
      <c r="AJ2111" s="40">
        <f t="shared" si="903"/>
        <v>1.7</v>
      </c>
      <c r="AK2111" s="40"/>
      <c r="AL2111" s="40"/>
      <c r="AM2111" s="40">
        <f t="shared" si="910"/>
        <v>0.46</v>
      </c>
      <c r="AN2111" s="39">
        <f t="shared" si="909"/>
        <v>3.1</v>
      </c>
      <c r="AO2111" s="204"/>
      <c r="AP2111" s="204">
        <f t="shared" si="904"/>
        <v>0.27058823529411768</v>
      </c>
      <c r="AQ2111" s="45"/>
      <c r="AR2111" s="45"/>
      <c r="AS2111" s="115"/>
      <c r="AT2111" s="115"/>
      <c r="AU2111" s="115">
        <f t="shared" si="911"/>
        <v>0</v>
      </c>
      <c r="AV2111" s="115">
        <f t="shared" si="912"/>
        <v>1</v>
      </c>
      <c r="AY2111" s="115"/>
      <c r="AZ2111" s="115"/>
      <c r="BA2111" s="43">
        <v>32</v>
      </c>
      <c r="BB2111" s="43" t="s">
        <v>2013</v>
      </c>
      <c r="BC2111" s="48" t="s">
        <v>1403</v>
      </c>
      <c r="BE2111" s="37" t="s">
        <v>2345</v>
      </c>
      <c r="BG2111" s="43">
        <v>301</v>
      </c>
      <c r="BH2111" s="43" t="s">
        <v>907</v>
      </c>
      <c r="BJ2111" s="43" t="s">
        <v>1976</v>
      </c>
      <c r="BK2111" s="43" t="s">
        <v>1389</v>
      </c>
      <c r="BP2111" s="48" t="s">
        <v>1406</v>
      </c>
      <c r="BQ2111" s="43" t="s">
        <v>908</v>
      </c>
      <c r="BR2111" s="43" t="s">
        <v>909</v>
      </c>
      <c r="BS2111" s="43" t="s">
        <v>558</v>
      </c>
      <c r="BT2111" s="43" t="s">
        <v>1990</v>
      </c>
      <c r="BU2111" s="43"/>
      <c r="BV2111" s="43"/>
      <c r="BW2111" s="243">
        <v>37701</v>
      </c>
      <c r="BX2111" s="243"/>
      <c r="BY2111" s="48" t="s">
        <v>451</v>
      </c>
      <c r="BZ2111" s="43">
        <v>0.46</v>
      </c>
      <c r="CA2111" s="43" t="s">
        <v>1396</v>
      </c>
      <c r="CC2111" s="43">
        <v>0.46</v>
      </c>
      <c r="CD2111" s="124" t="s">
        <v>767</v>
      </c>
      <c r="CE2111" s="43">
        <v>8646</v>
      </c>
      <c r="CF2111" s="43" t="s">
        <v>1990</v>
      </c>
      <c r="CG2111" s="251">
        <v>37702</v>
      </c>
      <c r="CH2111" s="126"/>
      <c r="CK2111" s="39" t="s">
        <v>451</v>
      </c>
      <c r="CL2111" s="43">
        <v>1.7</v>
      </c>
      <c r="CM2111" s="43" t="s">
        <v>1396</v>
      </c>
      <c r="CP2111" s="43" t="s">
        <v>1397</v>
      </c>
      <c r="CQ2111" s="43">
        <v>1006</v>
      </c>
      <c r="DR2111" s="38"/>
    </row>
    <row r="2112" spans="1:122" s="39" customFormat="1" hidden="1" x14ac:dyDescent="0.2">
      <c r="A2112" s="44" t="str">
        <f t="shared" si="933"/>
        <v>Endicott</v>
      </c>
      <c r="B2112" s="44" t="str">
        <f t="shared" si="932"/>
        <v>1,1,2-Trichloro-1,2,2-trifluoroethane</v>
      </c>
      <c r="C2112" s="38" t="s">
        <v>2587</v>
      </c>
      <c r="D2112" s="38" t="str">
        <f t="shared" si="902"/>
        <v>LS</v>
      </c>
      <c r="E2112" s="44" t="s">
        <v>372</v>
      </c>
      <c r="F2112" s="155" t="str">
        <f t="shared" si="935"/>
        <v>Institutional 007</v>
      </c>
      <c r="G2112" s="44" t="str">
        <f t="shared" si="934"/>
        <v>institutional</v>
      </c>
      <c r="H2112" s="44" t="str">
        <f t="shared" si="906"/>
        <v>Basement - full</v>
      </c>
      <c r="I2112" s="38"/>
      <c r="J2112" s="38"/>
      <c r="K2112" s="38"/>
      <c r="L2112" s="44"/>
      <c r="M2112" s="38" t="str">
        <f t="shared" si="930"/>
        <v>Y</v>
      </c>
      <c r="N2112" s="38" t="str">
        <f t="shared" si="931"/>
        <v>n</v>
      </c>
      <c r="O2112" s="38" t="s">
        <v>541</v>
      </c>
      <c r="P2112" s="44" t="s">
        <v>2357</v>
      </c>
      <c r="Q2112" s="44"/>
      <c r="R2112" s="44"/>
      <c r="S2112" s="44"/>
      <c r="T2112" s="44"/>
      <c r="U2112" s="44"/>
      <c r="V2112" s="44"/>
      <c r="W2112" s="44"/>
      <c r="X2112" s="44"/>
      <c r="Y2112" s="38" t="str">
        <f t="shared" si="907"/>
        <v>n</v>
      </c>
      <c r="Z2112" s="38" t="str">
        <f t="shared" si="908"/>
        <v>n</v>
      </c>
      <c r="AA2112" s="38" t="s">
        <v>2044</v>
      </c>
      <c r="AB2112" s="128" t="s">
        <v>1451</v>
      </c>
      <c r="AC2112" s="59">
        <v>1.1000000000000001</v>
      </c>
      <c r="AD2112" s="204">
        <v>0.59090909090909083</v>
      </c>
      <c r="AE2112" s="38">
        <v>0</v>
      </c>
      <c r="AF2112" s="38">
        <v>1</v>
      </c>
      <c r="AG2112" s="125"/>
      <c r="AI2112" s="123"/>
      <c r="AJ2112" s="40">
        <f t="shared" si="903"/>
        <v>1.1000000000000001</v>
      </c>
      <c r="AK2112" s="40"/>
      <c r="AL2112" s="40"/>
      <c r="AM2112" s="40">
        <f t="shared" si="910"/>
        <v>0.65</v>
      </c>
      <c r="AN2112" s="39">
        <f t="shared" si="909"/>
        <v>1.8</v>
      </c>
      <c r="AO2112" s="204"/>
      <c r="AP2112" s="204">
        <f t="shared" si="904"/>
        <v>0.59090909090909083</v>
      </c>
      <c r="AQ2112" s="45"/>
      <c r="AR2112" s="45"/>
      <c r="AS2112" s="115"/>
      <c r="AT2112" s="115"/>
      <c r="AU2112" s="115">
        <f t="shared" si="911"/>
        <v>0</v>
      </c>
      <c r="AV2112" s="115">
        <f t="shared" si="912"/>
        <v>1</v>
      </c>
      <c r="AY2112" s="115"/>
      <c r="AZ2112" s="115"/>
      <c r="BA2112" s="43">
        <v>32</v>
      </c>
      <c r="BB2112" s="43" t="s">
        <v>2013</v>
      </c>
      <c r="BC2112" s="48" t="s">
        <v>1403</v>
      </c>
      <c r="BE2112" s="37" t="s">
        <v>2345</v>
      </c>
      <c r="BG2112" s="43">
        <v>301</v>
      </c>
      <c r="BH2112" s="43" t="s">
        <v>907</v>
      </c>
      <c r="BJ2112" s="43" t="s">
        <v>1976</v>
      </c>
      <c r="BK2112" s="43" t="s">
        <v>1389</v>
      </c>
      <c r="BP2112" s="48" t="s">
        <v>1406</v>
      </c>
      <c r="BQ2112" s="43" t="s">
        <v>908</v>
      </c>
      <c r="BR2112" s="43" t="s">
        <v>909</v>
      </c>
      <c r="BS2112" s="43" t="s">
        <v>1132</v>
      </c>
      <c r="BT2112" s="43" t="s">
        <v>1990</v>
      </c>
      <c r="BU2112" s="43"/>
      <c r="BV2112" s="43"/>
      <c r="BW2112" s="243">
        <v>37701</v>
      </c>
      <c r="BX2112" s="243"/>
      <c r="BY2112" s="48" t="s">
        <v>451</v>
      </c>
      <c r="BZ2112" s="43">
        <v>0.65</v>
      </c>
      <c r="CA2112" s="43" t="s">
        <v>1396</v>
      </c>
      <c r="CC2112" s="43">
        <v>0.65</v>
      </c>
      <c r="CD2112" s="124" t="s">
        <v>767</v>
      </c>
      <c r="CE2112" s="43">
        <v>8651</v>
      </c>
      <c r="CF2112" s="43" t="s">
        <v>1990</v>
      </c>
      <c r="CG2112" s="251">
        <v>37702</v>
      </c>
      <c r="CH2112" s="126"/>
      <c r="CK2112" s="39" t="s">
        <v>451</v>
      </c>
      <c r="CL2112" s="43">
        <v>1.1000000000000001</v>
      </c>
      <c r="CM2112" s="43" t="s">
        <v>1396</v>
      </c>
      <c r="CP2112" s="43" t="s">
        <v>1397</v>
      </c>
      <c r="CQ2112" s="43">
        <v>1090</v>
      </c>
      <c r="DR2112" s="38"/>
    </row>
    <row r="2113" spans="1:122" s="39" customFormat="1" hidden="1" x14ac:dyDescent="0.2">
      <c r="A2113" s="44" t="str">
        <f t="shared" si="933"/>
        <v>Endicott</v>
      </c>
      <c r="B2113" s="44" t="str">
        <f t="shared" si="932"/>
        <v>Tetrachloroethylene</v>
      </c>
      <c r="C2113" s="38" t="s">
        <v>2587</v>
      </c>
      <c r="D2113" s="38" t="str">
        <f t="shared" si="902"/>
        <v>LS</v>
      </c>
      <c r="E2113" s="44" t="s">
        <v>372</v>
      </c>
      <c r="F2113" s="155" t="str">
        <f t="shared" si="935"/>
        <v>Institutional 007</v>
      </c>
      <c r="G2113" s="44" t="str">
        <f t="shared" si="934"/>
        <v>institutional</v>
      </c>
      <c r="H2113" s="44" t="str">
        <f t="shared" si="906"/>
        <v>Basement - full</v>
      </c>
      <c r="I2113" s="38"/>
      <c r="J2113" s="38"/>
      <c r="K2113" s="38"/>
      <c r="L2113" s="44"/>
      <c r="M2113" s="38" t="str">
        <f t="shared" si="930"/>
        <v>Y</v>
      </c>
      <c r="N2113" s="38" t="str">
        <f t="shared" si="931"/>
        <v>n</v>
      </c>
      <c r="O2113" s="38" t="s">
        <v>541</v>
      </c>
      <c r="P2113" s="44" t="s">
        <v>1154</v>
      </c>
      <c r="Q2113" s="114"/>
      <c r="R2113" s="114"/>
      <c r="S2113" s="114"/>
      <c r="T2113" s="114"/>
      <c r="U2113" s="114"/>
      <c r="V2113" s="114"/>
      <c r="W2113" s="114"/>
      <c r="X2113" s="114"/>
      <c r="Y2113" s="38" t="str">
        <f t="shared" si="907"/>
        <v>n</v>
      </c>
      <c r="Z2113" s="38" t="str">
        <f t="shared" si="908"/>
        <v>n</v>
      </c>
      <c r="AA2113" s="38" t="s">
        <v>2044</v>
      </c>
      <c r="AB2113" s="128" t="s">
        <v>1451</v>
      </c>
      <c r="AC2113" s="59">
        <v>0.36</v>
      </c>
      <c r="AD2113" s="204">
        <v>1.6111111111111112</v>
      </c>
      <c r="AE2113" s="38">
        <v>0</v>
      </c>
      <c r="AF2113" s="38">
        <v>1</v>
      </c>
      <c r="AG2113" s="125"/>
      <c r="AI2113" s="123"/>
      <c r="AJ2113" s="40">
        <f t="shared" si="903"/>
        <v>0.36</v>
      </c>
      <c r="AK2113" s="40"/>
      <c r="AL2113" s="40"/>
      <c r="AM2113" s="40">
        <f t="shared" si="910"/>
        <v>0.57999999999999996</v>
      </c>
      <c r="AN2113" s="39">
        <f t="shared" si="909"/>
        <v>3.8</v>
      </c>
      <c r="AO2113" s="204"/>
      <c r="AP2113" s="204">
        <f t="shared" si="904"/>
        <v>1.6111111111111112</v>
      </c>
      <c r="AQ2113" s="45"/>
      <c r="AR2113" s="45"/>
      <c r="AS2113" s="115"/>
      <c r="AT2113" s="115"/>
      <c r="AU2113" s="115">
        <f t="shared" si="911"/>
        <v>0</v>
      </c>
      <c r="AV2113" s="115">
        <f t="shared" si="912"/>
        <v>1</v>
      </c>
      <c r="AY2113" s="115"/>
      <c r="AZ2113" s="115"/>
      <c r="BA2113" s="43">
        <v>32</v>
      </c>
      <c r="BB2113" s="43" t="s">
        <v>2013</v>
      </c>
      <c r="BC2113" s="48" t="s">
        <v>1403</v>
      </c>
      <c r="BE2113" s="37" t="s">
        <v>2345</v>
      </c>
      <c r="BG2113" s="43">
        <v>301</v>
      </c>
      <c r="BH2113" s="43" t="s">
        <v>907</v>
      </c>
      <c r="BJ2113" s="43" t="s">
        <v>1976</v>
      </c>
      <c r="BK2113" s="43" t="s">
        <v>1389</v>
      </c>
      <c r="BP2113" s="48" t="s">
        <v>1406</v>
      </c>
      <c r="BQ2113" s="43" t="s">
        <v>908</v>
      </c>
      <c r="BR2113" s="43" t="s">
        <v>909</v>
      </c>
      <c r="BS2113" s="43" t="s">
        <v>2057</v>
      </c>
      <c r="BT2113" s="43" t="s">
        <v>1990</v>
      </c>
      <c r="BU2113" s="43"/>
      <c r="BV2113" s="43"/>
      <c r="BW2113" s="243">
        <v>37701</v>
      </c>
      <c r="BX2113" s="243"/>
      <c r="BY2113" s="48" t="s">
        <v>451</v>
      </c>
      <c r="BZ2113" s="43">
        <v>0.57999999999999996</v>
      </c>
      <c r="CA2113" s="43" t="s">
        <v>1396</v>
      </c>
      <c r="CC2113" s="43">
        <v>0.57999999999999996</v>
      </c>
      <c r="CD2113" s="124" t="s">
        <v>767</v>
      </c>
      <c r="CE2113" s="43">
        <v>8653</v>
      </c>
      <c r="CF2113" s="43" t="s">
        <v>1990</v>
      </c>
      <c r="CG2113" s="251">
        <v>37702</v>
      </c>
      <c r="CH2113" s="126"/>
      <c r="CK2113" s="39" t="s">
        <v>451</v>
      </c>
      <c r="CL2113" s="43">
        <v>0.36</v>
      </c>
      <c r="CM2113" s="43" t="s">
        <v>1396</v>
      </c>
      <c r="CP2113" s="43" t="s">
        <v>1397</v>
      </c>
      <c r="CQ2113" s="43">
        <v>859</v>
      </c>
      <c r="DR2113" s="38"/>
    </row>
    <row r="2114" spans="1:122" s="39" customFormat="1" hidden="1" x14ac:dyDescent="0.2">
      <c r="A2114" s="44" t="str">
        <f t="shared" si="933"/>
        <v>Endicott</v>
      </c>
      <c r="B2114" s="44" t="str">
        <f t="shared" si="932"/>
        <v>1,1,1-Trichloroethane</v>
      </c>
      <c r="C2114" s="38" t="s">
        <v>2587</v>
      </c>
      <c r="D2114" s="38" t="str">
        <f t="shared" si="902"/>
        <v>LS</v>
      </c>
      <c r="E2114" s="44" t="s">
        <v>372</v>
      </c>
      <c r="F2114" s="155" t="str">
        <f t="shared" si="935"/>
        <v>Multiuse 010</v>
      </c>
      <c r="G2114" s="44" t="str">
        <f t="shared" si="934"/>
        <v>multiuse</v>
      </c>
      <c r="H2114" s="44" t="str">
        <f t="shared" si="906"/>
        <v>Basement</v>
      </c>
      <c r="I2114" s="38"/>
      <c r="J2114" s="38"/>
      <c r="K2114" s="38"/>
      <c r="L2114" s="44"/>
      <c r="M2114" s="38" t="str">
        <f t="shared" si="930"/>
        <v>Y</v>
      </c>
      <c r="N2114" s="38" t="str">
        <f t="shared" si="931"/>
        <v>n</v>
      </c>
      <c r="O2114" s="38" t="str">
        <f>IF(AJ2114="","",IF(M2114="N","n","Y"))</f>
        <v>Y</v>
      </c>
      <c r="P2114" s="38"/>
      <c r="Q2114" s="38"/>
      <c r="R2114" s="38"/>
      <c r="S2114" s="38"/>
      <c r="T2114" s="38"/>
      <c r="U2114" s="38"/>
      <c r="V2114" s="38"/>
      <c r="W2114" s="38"/>
      <c r="X2114" s="38"/>
      <c r="Y2114" s="38" t="str">
        <f t="shared" si="907"/>
        <v>n</v>
      </c>
      <c r="Z2114" s="38" t="str">
        <f t="shared" si="908"/>
        <v>n</v>
      </c>
      <c r="AA2114" s="38" t="s">
        <v>2044</v>
      </c>
      <c r="AB2114" s="128" t="s">
        <v>1451</v>
      </c>
      <c r="AC2114" s="59">
        <v>1.8</v>
      </c>
      <c r="AD2114" s="204">
        <v>0.11111111111111112</v>
      </c>
      <c r="AE2114" s="38">
        <v>0</v>
      </c>
      <c r="AF2114" s="38">
        <v>1</v>
      </c>
      <c r="AG2114" s="125"/>
      <c r="AI2114" s="123"/>
      <c r="AJ2114" s="40">
        <f t="shared" si="903"/>
        <v>1.8</v>
      </c>
      <c r="AK2114" s="40"/>
      <c r="AL2114" s="40"/>
      <c r="AM2114" s="40">
        <f t="shared" si="910"/>
        <v>0.2</v>
      </c>
      <c r="AN2114" s="39">
        <f t="shared" si="909"/>
        <v>3.1</v>
      </c>
      <c r="AO2114" s="204"/>
      <c r="AP2114" s="204">
        <f t="shared" si="904"/>
        <v>0.11111111111111112</v>
      </c>
      <c r="AQ2114" s="45"/>
      <c r="AR2114" s="45"/>
      <c r="AS2114" s="115"/>
      <c r="AT2114" s="115"/>
      <c r="AU2114" s="115">
        <f t="shared" si="911"/>
        <v>0</v>
      </c>
      <c r="AV2114" s="115">
        <f t="shared" si="912"/>
        <v>1</v>
      </c>
      <c r="AY2114" s="115"/>
      <c r="AZ2114" s="115"/>
      <c r="BA2114" s="43">
        <v>32</v>
      </c>
      <c r="BB2114" s="43" t="s">
        <v>2013</v>
      </c>
      <c r="BC2114" s="48" t="s">
        <v>1403</v>
      </c>
      <c r="BE2114" s="37" t="s">
        <v>2345</v>
      </c>
      <c r="BG2114" s="43">
        <v>304</v>
      </c>
      <c r="BH2114" s="43" t="s">
        <v>674</v>
      </c>
      <c r="BJ2114" s="43" t="s">
        <v>817</v>
      </c>
      <c r="BK2114" s="43" t="s">
        <v>573</v>
      </c>
      <c r="BP2114" s="48" t="s">
        <v>1406</v>
      </c>
      <c r="BQ2114" s="43" t="s">
        <v>675</v>
      </c>
      <c r="BR2114" s="43" t="s">
        <v>676</v>
      </c>
      <c r="BS2114" s="43" t="s">
        <v>558</v>
      </c>
      <c r="BT2114" s="43" t="s">
        <v>1990</v>
      </c>
      <c r="BU2114" s="43"/>
      <c r="BV2114" s="43"/>
      <c r="BW2114" s="243">
        <v>37665</v>
      </c>
      <c r="BX2114" s="243"/>
      <c r="BY2114" s="48" t="s">
        <v>451</v>
      </c>
      <c r="BZ2114" s="43">
        <v>0.2</v>
      </c>
      <c r="CA2114" s="43" t="s">
        <v>1396</v>
      </c>
      <c r="CC2114" s="43">
        <v>0.2</v>
      </c>
      <c r="CD2114" s="124" t="s">
        <v>767</v>
      </c>
      <c r="CE2114" s="43">
        <v>5346</v>
      </c>
      <c r="CF2114" s="43" t="s">
        <v>1990</v>
      </c>
      <c r="CG2114" s="251">
        <v>37665</v>
      </c>
      <c r="CH2114" s="126"/>
      <c r="CK2114" s="39" t="s">
        <v>451</v>
      </c>
      <c r="CL2114" s="43">
        <v>1.8</v>
      </c>
      <c r="CM2114" s="43" t="s">
        <v>1396</v>
      </c>
      <c r="CP2114" s="43" t="s">
        <v>1397</v>
      </c>
      <c r="CQ2114" s="43">
        <v>1657</v>
      </c>
      <c r="DR2114" s="38"/>
    </row>
    <row r="2115" spans="1:122" s="39" customFormat="1" hidden="1" x14ac:dyDescent="0.2">
      <c r="A2115" s="44" t="str">
        <f t="shared" si="933"/>
        <v>Endicott</v>
      </c>
      <c r="B2115" s="44" t="str">
        <f t="shared" si="932"/>
        <v>1,1,2-Trichloro-1,2,2-trifluoroethane</v>
      </c>
      <c r="C2115" s="38" t="s">
        <v>2587</v>
      </c>
      <c r="D2115" s="38" t="str">
        <f t="shared" si="902"/>
        <v>LS</v>
      </c>
      <c r="E2115" s="44" t="s">
        <v>372</v>
      </c>
      <c r="F2115" s="155" t="str">
        <f t="shared" si="935"/>
        <v>Multiuse 010</v>
      </c>
      <c r="G2115" s="44" t="str">
        <f t="shared" si="934"/>
        <v>multiuse</v>
      </c>
      <c r="H2115" s="44" t="str">
        <f t="shared" si="906"/>
        <v>Basement</v>
      </c>
      <c r="I2115" s="38"/>
      <c r="J2115" s="38"/>
      <c r="K2115" s="38"/>
      <c r="L2115" s="44"/>
      <c r="M2115" s="38" t="str">
        <f t="shared" si="930"/>
        <v>Y</v>
      </c>
      <c r="N2115" s="38" t="str">
        <f t="shared" si="931"/>
        <v>n</v>
      </c>
      <c r="O2115" s="38" t="s">
        <v>541</v>
      </c>
      <c r="P2115" s="44" t="s">
        <v>2357</v>
      </c>
      <c r="Q2115" s="44"/>
      <c r="R2115" s="44"/>
      <c r="S2115" s="44"/>
      <c r="T2115" s="44"/>
      <c r="U2115" s="44"/>
      <c r="V2115" s="44"/>
      <c r="W2115" s="44"/>
      <c r="X2115" s="44"/>
      <c r="Y2115" s="38" t="str">
        <f t="shared" si="907"/>
        <v>n</v>
      </c>
      <c r="Z2115" s="38" t="str">
        <f t="shared" si="908"/>
        <v>n</v>
      </c>
      <c r="AA2115" s="38" t="s">
        <v>2044</v>
      </c>
      <c r="AB2115" s="128" t="s">
        <v>1451</v>
      </c>
      <c r="AC2115" s="59">
        <v>0.7</v>
      </c>
      <c r="AD2115" s="204">
        <v>0.40000000000000008</v>
      </c>
      <c r="AE2115" s="38">
        <v>0</v>
      </c>
      <c r="AF2115" s="38">
        <v>1</v>
      </c>
      <c r="AG2115" s="125"/>
      <c r="AI2115" s="123"/>
      <c r="AJ2115" s="40">
        <f t="shared" si="903"/>
        <v>0.7</v>
      </c>
      <c r="AK2115" s="40"/>
      <c r="AL2115" s="40"/>
      <c r="AM2115" s="40">
        <f t="shared" si="910"/>
        <v>0.28000000000000003</v>
      </c>
      <c r="AN2115" s="39">
        <f t="shared" si="909"/>
        <v>1.8</v>
      </c>
      <c r="AO2115" s="204"/>
      <c r="AP2115" s="204">
        <f t="shared" si="904"/>
        <v>0.40000000000000008</v>
      </c>
      <c r="AQ2115" s="45"/>
      <c r="AR2115" s="45"/>
      <c r="AS2115" s="115"/>
      <c r="AT2115" s="115"/>
      <c r="AU2115" s="115">
        <f t="shared" si="911"/>
        <v>0</v>
      </c>
      <c r="AV2115" s="115">
        <f t="shared" si="912"/>
        <v>1</v>
      </c>
      <c r="AY2115" s="115"/>
      <c r="AZ2115" s="115"/>
      <c r="BA2115" s="43">
        <v>32</v>
      </c>
      <c r="BB2115" s="43" t="s">
        <v>2013</v>
      </c>
      <c r="BC2115" s="48" t="s">
        <v>1403</v>
      </c>
      <c r="BE2115" s="37" t="s">
        <v>2345</v>
      </c>
      <c r="BG2115" s="43">
        <v>304</v>
      </c>
      <c r="BH2115" s="43" t="s">
        <v>674</v>
      </c>
      <c r="BJ2115" s="43" t="s">
        <v>817</v>
      </c>
      <c r="BK2115" s="43" t="s">
        <v>573</v>
      </c>
      <c r="BP2115" s="48" t="s">
        <v>1406</v>
      </c>
      <c r="BQ2115" s="43" t="s">
        <v>675</v>
      </c>
      <c r="BR2115" s="43" t="s">
        <v>676</v>
      </c>
      <c r="BS2115" s="43" t="s">
        <v>1132</v>
      </c>
      <c r="BT2115" s="43" t="s">
        <v>1990</v>
      </c>
      <c r="BU2115" s="43"/>
      <c r="BV2115" s="43"/>
      <c r="BW2115" s="243">
        <v>37665</v>
      </c>
      <c r="BX2115" s="243"/>
      <c r="BY2115" s="48" t="s">
        <v>451</v>
      </c>
      <c r="BZ2115" s="43">
        <v>0.28000000000000003</v>
      </c>
      <c r="CA2115" s="43" t="s">
        <v>1396</v>
      </c>
      <c r="CC2115" s="43">
        <v>0.28000000000000003</v>
      </c>
      <c r="CD2115" s="124" t="s">
        <v>767</v>
      </c>
      <c r="CE2115" s="43">
        <v>5351</v>
      </c>
      <c r="CF2115" s="43" t="s">
        <v>1990</v>
      </c>
      <c r="CG2115" s="251">
        <v>37665</v>
      </c>
      <c r="CH2115" s="126"/>
      <c r="CK2115" s="39" t="s">
        <v>451</v>
      </c>
      <c r="CL2115" s="43">
        <v>0.7</v>
      </c>
      <c r="CM2115" s="43" t="s">
        <v>1396</v>
      </c>
      <c r="CP2115" s="43" t="s">
        <v>1397</v>
      </c>
      <c r="CQ2115" s="43">
        <v>1744</v>
      </c>
      <c r="DR2115" s="38"/>
    </row>
    <row r="2116" spans="1:122" s="39" customFormat="1" hidden="1" x14ac:dyDescent="0.2">
      <c r="A2116" s="44" t="str">
        <f t="shared" si="933"/>
        <v>Endicott</v>
      </c>
      <c r="B2116" s="44" t="str">
        <f t="shared" si="932"/>
        <v>Tetrachloroethylene</v>
      </c>
      <c r="C2116" s="38" t="s">
        <v>2587</v>
      </c>
      <c r="D2116" s="38" t="str">
        <f t="shared" si="902"/>
        <v>LS</v>
      </c>
      <c r="E2116" s="44" t="s">
        <v>372</v>
      </c>
      <c r="F2116" s="155" t="str">
        <f t="shared" si="935"/>
        <v>Multiuse 010</v>
      </c>
      <c r="G2116" s="44" t="str">
        <f t="shared" si="934"/>
        <v>multiuse</v>
      </c>
      <c r="H2116" s="44" t="str">
        <f t="shared" si="906"/>
        <v>Basement</v>
      </c>
      <c r="I2116" s="38"/>
      <c r="J2116" s="38"/>
      <c r="K2116" s="38"/>
      <c r="L2116" s="44"/>
      <c r="M2116" s="38" t="str">
        <f t="shared" si="930"/>
        <v>Y</v>
      </c>
      <c r="N2116" s="38" t="str">
        <f t="shared" si="931"/>
        <v>n</v>
      </c>
      <c r="O2116" s="38" t="s">
        <v>541</v>
      </c>
      <c r="P2116" s="44" t="s">
        <v>2357</v>
      </c>
      <c r="Q2116" s="44"/>
      <c r="R2116" s="44"/>
      <c r="S2116" s="44"/>
      <c r="T2116" s="44"/>
      <c r="U2116" s="44"/>
      <c r="V2116" s="44"/>
      <c r="W2116" s="44"/>
      <c r="X2116" s="44"/>
      <c r="Y2116" s="38" t="str">
        <f t="shared" si="907"/>
        <v>n</v>
      </c>
      <c r="Z2116" s="38" t="str">
        <f t="shared" si="908"/>
        <v>n</v>
      </c>
      <c r="AA2116" s="38" t="s">
        <v>2044</v>
      </c>
      <c r="AB2116" s="128" t="s">
        <v>1451</v>
      </c>
      <c r="AC2116" s="59">
        <v>0.42</v>
      </c>
      <c r="AD2116" s="204">
        <v>0.59523809523809523</v>
      </c>
      <c r="AE2116" s="38">
        <v>0</v>
      </c>
      <c r="AF2116" s="38">
        <v>1</v>
      </c>
      <c r="AG2116" s="125"/>
      <c r="AI2116" s="123"/>
      <c r="AJ2116" s="40">
        <f t="shared" si="903"/>
        <v>0.42</v>
      </c>
      <c r="AK2116" s="40"/>
      <c r="AL2116" s="40"/>
      <c r="AM2116" s="40">
        <f t="shared" si="910"/>
        <v>0.25</v>
      </c>
      <c r="AN2116" s="39">
        <f t="shared" si="909"/>
        <v>3.8</v>
      </c>
      <c r="AO2116" s="204"/>
      <c r="AP2116" s="204">
        <f t="shared" si="904"/>
        <v>0.59523809523809523</v>
      </c>
      <c r="AQ2116" s="45"/>
      <c r="AR2116" s="45"/>
      <c r="AS2116" s="115"/>
      <c r="AT2116" s="115"/>
      <c r="AU2116" s="115">
        <f t="shared" si="911"/>
        <v>0</v>
      </c>
      <c r="AV2116" s="115">
        <f t="shared" si="912"/>
        <v>1</v>
      </c>
      <c r="AY2116" s="115"/>
      <c r="AZ2116" s="115"/>
      <c r="BA2116" s="43">
        <v>32</v>
      </c>
      <c r="BB2116" s="43" t="s">
        <v>2013</v>
      </c>
      <c r="BC2116" s="48" t="s">
        <v>1403</v>
      </c>
      <c r="BE2116" s="37" t="s">
        <v>2345</v>
      </c>
      <c r="BG2116" s="43">
        <v>304</v>
      </c>
      <c r="BH2116" s="43" t="s">
        <v>674</v>
      </c>
      <c r="BJ2116" s="43" t="s">
        <v>817</v>
      </c>
      <c r="BK2116" s="43" t="s">
        <v>573</v>
      </c>
      <c r="BP2116" s="48" t="s">
        <v>1406</v>
      </c>
      <c r="BQ2116" s="43" t="s">
        <v>675</v>
      </c>
      <c r="BR2116" s="43" t="s">
        <v>676</v>
      </c>
      <c r="BS2116" s="43" t="s">
        <v>2057</v>
      </c>
      <c r="BT2116" s="43" t="s">
        <v>1990</v>
      </c>
      <c r="BU2116" s="43"/>
      <c r="BV2116" s="43"/>
      <c r="BW2116" s="243">
        <v>37665</v>
      </c>
      <c r="BX2116" s="243"/>
      <c r="BY2116" s="48" t="s">
        <v>451</v>
      </c>
      <c r="BZ2116" s="43">
        <v>0.25</v>
      </c>
      <c r="CA2116" s="43" t="s">
        <v>1396</v>
      </c>
      <c r="CC2116" s="43">
        <v>0.25</v>
      </c>
      <c r="CD2116" s="124" t="s">
        <v>767</v>
      </c>
      <c r="CE2116" s="43">
        <v>5353</v>
      </c>
      <c r="CF2116" s="43" t="s">
        <v>1990</v>
      </c>
      <c r="CG2116" s="251">
        <v>37665</v>
      </c>
      <c r="CH2116" s="126"/>
      <c r="CK2116" s="39" t="s">
        <v>451</v>
      </c>
      <c r="CL2116" s="43">
        <v>0.42</v>
      </c>
      <c r="CM2116" s="43" t="s">
        <v>1396</v>
      </c>
      <c r="CP2116" s="43" t="s">
        <v>1397</v>
      </c>
      <c r="CQ2116" s="43">
        <v>1515</v>
      </c>
      <c r="DR2116" s="38"/>
    </row>
    <row r="2117" spans="1:122" s="39" customFormat="1" hidden="1" x14ac:dyDescent="0.2">
      <c r="A2117" s="44" t="str">
        <f t="shared" si="933"/>
        <v>Endicott</v>
      </c>
      <c r="B2117" s="44" t="str">
        <f t="shared" si="932"/>
        <v>Trichloroethylene</v>
      </c>
      <c r="C2117" s="38" t="s">
        <v>2587</v>
      </c>
      <c r="D2117" s="38" t="str">
        <f t="shared" si="902"/>
        <v>LS</v>
      </c>
      <c r="E2117" s="44" t="s">
        <v>372</v>
      </c>
      <c r="F2117" s="155" t="str">
        <f t="shared" si="935"/>
        <v>Multiuse 010</v>
      </c>
      <c r="G2117" s="44" t="str">
        <f t="shared" si="934"/>
        <v>multiuse</v>
      </c>
      <c r="H2117" s="44" t="str">
        <f t="shared" si="906"/>
        <v>Basement</v>
      </c>
      <c r="I2117" s="38"/>
      <c r="J2117" s="38"/>
      <c r="K2117" s="38"/>
      <c r="L2117" s="44"/>
      <c r="M2117" s="38" t="str">
        <f t="shared" si="930"/>
        <v>Y</v>
      </c>
      <c r="N2117" s="38" t="str">
        <f t="shared" si="931"/>
        <v>n</v>
      </c>
      <c r="O2117" s="38" t="str">
        <f>IF(AJ2117="","",IF(M2117="N","n","Y"))</f>
        <v>Y</v>
      </c>
      <c r="P2117" s="38"/>
      <c r="Q2117" s="38"/>
      <c r="R2117" s="38"/>
      <c r="S2117" s="38"/>
      <c r="T2117" s="38"/>
      <c r="U2117" s="38"/>
      <c r="V2117" s="38"/>
      <c r="W2117" s="38"/>
      <c r="X2117" s="38"/>
      <c r="Y2117" s="38" t="str">
        <f t="shared" si="907"/>
        <v>n</v>
      </c>
      <c r="Z2117" s="38" t="str">
        <f t="shared" si="908"/>
        <v>n</v>
      </c>
      <c r="AA2117" s="38" t="s">
        <v>2044</v>
      </c>
      <c r="AB2117" s="128" t="s">
        <v>1451</v>
      </c>
      <c r="AC2117" s="59">
        <v>13</v>
      </c>
      <c r="AD2117" s="204">
        <v>1.5384615384615385E-2</v>
      </c>
      <c r="AE2117" s="38">
        <v>0</v>
      </c>
      <c r="AF2117" s="38">
        <v>1</v>
      </c>
      <c r="AG2117" s="125"/>
      <c r="AI2117" s="123"/>
      <c r="AJ2117" s="40">
        <f t="shared" si="903"/>
        <v>13</v>
      </c>
      <c r="AK2117" s="40"/>
      <c r="AL2117" s="40"/>
      <c r="AM2117" s="40">
        <f t="shared" si="910"/>
        <v>0.2</v>
      </c>
      <c r="AN2117" s="39">
        <f t="shared" si="909"/>
        <v>0.5</v>
      </c>
      <c r="AO2117" s="204"/>
      <c r="AP2117" s="204">
        <f t="shared" si="904"/>
        <v>1.5384615384615385E-2</v>
      </c>
      <c r="AQ2117" s="45"/>
      <c r="AR2117" s="45"/>
      <c r="AS2117" s="115"/>
      <c r="AT2117" s="115"/>
      <c r="AU2117" s="115">
        <f t="shared" si="911"/>
        <v>0</v>
      </c>
      <c r="AV2117" s="115">
        <f t="shared" si="912"/>
        <v>1</v>
      </c>
      <c r="AY2117" s="115"/>
      <c r="AZ2117" s="115"/>
      <c r="BA2117" s="43">
        <v>32</v>
      </c>
      <c r="BB2117" s="43" t="s">
        <v>2013</v>
      </c>
      <c r="BC2117" s="48" t="s">
        <v>1403</v>
      </c>
      <c r="BE2117" s="37" t="s">
        <v>2345</v>
      </c>
      <c r="BG2117" s="43">
        <v>304</v>
      </c>
      <c r="BH2117" s="43" t="s">
        <v>674</v>
      </c>
      <c r="BJ2117" s="43" t="s">
        <v>817</v>
      </c>
      <c r="BK2117" s="43" t="s">
        <v>573</v>
      </c>
      <c r="BP2117" s="48" t="s">
        <v>1406</v>
      </c>
      <c r="BQ2117" s="43" t="s">
        <v>675</v>
      </c>
      <c r="BR2117" s="43" t="s">
        <v>676</v>
      </c>
      <c r="BS2117" s="43" t="s">
        <v>1393</v>
      </c>
      <c r="BT2117" s="43" t="s">
        <v>1990</v>
      </c>
      <c r="BU2117" s="43"/>
      <c r="BV2117" s="43"/>
      <c r="BW2117" s="243">
        <v>37665</v>
      </c>
      <c r="BX2117" s="243"/>
      <c r="BY2117" s="48" t="s">
        <v>451</v>
      </c>
      <c r="BZ2117" s="43">
        <v>0.2</v>
      </c>
      <c r="CA2117" s="43" t="s">
        <v>1396</v>
      </c>
      <c r="CC2117" s="43">
        <v>0.2</v>
      </c>
      <c r="CD2117" s="124" t="s">
        <v>767</v>
      </c>
      <c r="CE2117" s="43">
        <v>5355</v>
      </c>
      <c r="CF2117" s="43" t="s">
        <v>1990</v>
      </c>
      <c r="CG2117" s="251">
        <v>37665</v>
      </c>
      <c r="CH2117" s="126"/>
      <c r="CK2117" s="39" t="s">
        <v>451</v>
      </c>
      <c r="CL2117" s="43">
        <v>13</v>
      </c>
      <c r="CM2117" s="43" t="s">
        <v>1396</v>
      </c>
      <c r="CP2117" s="43" t="s">
        <v>1397</v>
      </c>
      <c r="CQ2117" s="43">
        <v>1570</v>
      </c>
      <c r="DR2117" s="38"/>
    </row>
    <row r="2118" spans="1:122" s="39" customFormat="1" hidden="1" x14ac:dyDescent="0.2">
      <c r="A2118" s="44" t="str">
        <f t="shared" si="933"/>
        <v>Endicott</v>
      </c>
      <c r="B2118" s="44" t="str">
        <f t="shared" si="932"/>
        <v>1,1-Dichloroethane</v>
      </c>
      <c r="C2118" s="38" t="s">
        <v>2587</v>
      </c>
      <c r="D2118" s="38" t="str">
        <f t="shared" si="902"/>
        <v>LS</v>
      </c>
      <c r="E2118" s="44" t="s">
        <v>372</v>
      </c>
      <c r="F2118" s="155" t="str">
        <f t="shared" si="935"/>
        <v>Multiuse 011</v>
      </c>
      <c r="G2118" s="44" t="str">
        <f t="shared" si="934"/>
        <v>multiuse</v>
      </c>
      <c r="H2118" s="44" t="str">
        <f t="shared" si="906"/>
        <v>Basement - full</v>
      </c>
      <c r="I2118" s="38"/>
      <c r="J2118" s="38"/>
      <c r="K2118" s="38"/>
      <c r="L2118" s="44"/>
      <c r="M2118" s="38" t="str">
        <f t="shared" si="930"/>
        <v>Y</v>
      </c>
      <c r="N2118" s="38" t="str">
        <f t="shared" si="931"/>
        <v>Y</v>
      </c>
      <c r="O2118" s="38" t="str">
        <f>IF(AJ2118="","",IF(M2118="N","n","Y"))</f>
        <v>Y</v>
      </c>
      <c r="P2118" s="38"/>
      <c r="Q2118" s="38"/>
      <c r="R2118" s="38"/>
      <c r="S2118" s="38"/>
      <c r="T2118" s="38"/>
      <c r="U2118" s="38"/>
      <c r="V2118" s="38"/>
      <c r="W2118" s="38"/>
      <c r="X2118" s="38"/>
      <c r="Y2118" s="38" t="str">
        <f t="shared" si="907"/>
        <v>n</v>
      </c>
      <c r="Z2118" s="38" t="str">
        <f t="shared" si="908"/>
        <v>Y</v>
      </c>
      <c r="AA2118" s="38" t="s">
        <v>2044</v>
      </c>
      <c r="AB2118" s="128" t="s">
        <v>1451</v>
      </c>
      <c r="AC2118" s="59">
        <v>420</v>
      </c>
      <c r="AD2118" s="204">
        <v>3.0952380952380956E-4</v>
      </c>
      <c r="AE2118" s="38">
        <v>0</v>
      </c>
      <c r="AF2118" s="38">
        <v>1</v>
      </c>
      <c r="AG2118" s="125"/>
      <c r="AI2118" s="123"/>
      <c r="AJ2118" s="40">
        <f t="shared" si="903"/>
        <v>420</v>
      </c>
      <c r="AK2118" s="40"/>
      <c r="AL2118" s="40"/>
      <c r="AM2118" s="40">
        <f t="shared" si="910"/>
        <v>0.13</v>
      </c>
      <c r="AN2118" s="39" t="str">
        <f t="shared" si="909"/>
        <v/>
      </c>
      <c r="AO2118" s="204"/>
      <c r="AP2118" s="204">
        <f t="shared" si="904"/>
        <v>3.0952380952380956E-4</v>
      </c>
      <c r="AQ2118" s="45"/>
      <c r="AR2118" s="45"/>
      <c r="AS2118" s="115"/>
      <c r="AT2118" s="115"/>
      <c r="AU2118" s="115">
        <f t="shared" si="911"/>
        <v>0</v>
      </c>
      <c r="AV2118" s="115">
        <f t="shared" si="912"/>
        <v>1</v>
      </c>
      <c r="AY2118" s="115"/>
      <c r="AZ2118" s="115"/>
      <c r="BA2118" s="43">
        <v>32</v>
      </c>
      <c r="BB2118" s="43" t="s">
        <v>2013</v>
      </c>
      <c r="BC2118" s="48" t="s">
        <v>1403</v>
      </c>
      <c r="BE2118" s="37" t="s">
        <v>2345</v>
      </c>
      <c r="BG2118" s="43">
        <v>305</v>
      </c>
      <c r="BH2118" s="43" t="s">
        <v>816</v>
      </c>
      <c r="BJ2118" s="43" t="s">
        <v>817</v>
      </c>
      <c r="BK2118" s="43" t="s">
        <v>1389</v>
      </c>
      <c r="BP2118" s="48" t="s">
        <v>1406</v>
      </c>
      <c r="BQ2118" s="43" t="s">
        <v>818</v>
      </c>
      <c r="BR2118" s="43" t="s">
        <v>819</v>
      </c>
      <c r="BS2118" s="43" t="s">
        <v>2619</v>
      </c>
      <c r="BT2118" s="43" t="s">
        <v>1990</v>
      </c>
      <c r="BU2118" s="43"/>
      <c r="BV2118" s="43"/>
      <c r="BW2118" s="243">
        <v>37672</v>
      </c>
      <c r="BX2118" s="243"/>
      <c r="BY2118" s="48" t="s">
        <v>451</v>
      </c>
      <c r="BZ2118" s="43">
        <v>0.13</v>
      </c>
      <c r="CA2118" s="43" t="s">
        <v>1396</v>
      </c>
      <c r="CC2118" s="43">
        <v>0.13</v>
      </c>
      <c r="CD2118" s="124" t="s">
        <v>767</v>
      </c>
      <c r="CE2118" s="43">
        <v>5996</v>
      </c>
      <c r="CF2118" s="43" t="s">
        <v>1990</v>
      </c>
      <c r="CG2118" s="251">
        <v>37672</v>
      </c>
      <c r="CH2118" s="126"/>
      <c r="CK2118" s="39" t="s">
        <v>451</v>
      </c>
      <c r="CL2118" s="43">
        <v>420</v>
      </c>
      <c r="CM2118" s="43" t="s">
        <v>1396</v>
      </c>
      <c r="CP2118" s="43" t="s">
        <v>1397</v>
      </c>
      <c r="CQ2118" s="43">
        <v>1724</v>
      </c>
      <c r="DR2118" s="38"/>
    </row>
    <row r="2119" spans="1:122" s="39" customFormat="1" hidden="1" x14ac:dyDescent="0.2">
      <c r="A2119" s="44" t="str">
        <f t="shared" si="933"/>
        <v>Endicott</v>
      </c>
      <c r="B2119" s="44" t="str">
        <f t="shared" si="932"/>
        <v>Trichloroethylene</v>
      </c>
      <c r="C2119" s="38" t="s">
        <v>2587</v>
      </c>
      <c r="D2119" s="38" t="str">
        <f t="shared" si="902"/>
        <v>LS</v>
      </c>
      <c r="E2119" s="44" t="s">
        <v>372</v>
      </c>
      <c r="F2119" s="155" t="str">
        <f t="shared" si="935"/>
        <v>Multiuse 012</v>
      </c>
      <c r="G2119" s="44" t="str">
        <f t="shared" si="934"/>
        <v>multiuse</v>
      </c>
      <c r="H2119" s="44" t="str">
        <f t="shared" si="906"/>
        <v>Basement</v>
      </c>
      <c r="I2119" s="38"/>
      <c r="J2119" s="38"/>
      <c r="K2119" s="38"/>
      <c r="L2119" s="44"/>
      <c r="M2119" s="38" t="str">
        <f t="shared" si="930"/>
        <v>Y</v>
      </c>
      <c r="N2119" s="38" t="str">
        <f t="shared" si="931"/>
        <v>n</v>
      </c>
      <c r="O2119" s="38" t="s">
        <v>541</v>
      </c>
      <c r="P2119" s="44" t="s">
        <v>2357</v>
      </c>
      <c r="Q2119" s="44"/>
      <c r="R2119" s="44"/>
      <c r="S2119" s="44"/>
      <c r="T2119" s="44"/>
      <c r="U2119" s="44"/>
      <c r="V2119" s="44"/>
      <c r="W2119" s="44"/>
      <c r="X2119" s="44"/>
      <c r="Y2119" s="38" t="str">
        <f t="shared" si="907"/>
        <v>n</v>
      </c>
      <c r="Z2119" s="38" t="str">
        <f t="shared" si="908"/>
        <v>n</v>
      </c>
      <c r="AA2119" s="38" t="s">
        <v>2044</v>
      </c>
      <c r="AB2119" s="128" t="s">
        <v>1451</v>
      </c>
      <c r="AC2119" s="59">
        <v>1.1000000000000001</v>
      </c>
      <c r="AD2119" s="204">
        <v>0.19090909090909089</v>
      </c>
      <c r="AE2119" s="38">
        <v>0</v>
      </c>
      <c r="AF2119" s="38">
        <v>1</v>
      </c>
      <c r="AG2119" s="125"/>
      <c r="AI2119" s="123"/>
      <c r="AJ2119" s="40">
        <f t="shared" si="903"/>
        <v>1.1000000000000001</v>
      </c>
      <c r="AK2119" s="40"/>
      <c r="AL2119" s="40"/>
      <c r="AM2119" s="40">
        <f t="shared" si="910"/>
        <v>0.21</v>
      </c>
      <c r="AN2119" s="39">
        <f t="shared" si="909"/>
        <v>0.5</v>
      </c>
      <c r="AO2119" s="204"/>
      <c r="AP2119" s="204">
        <f t="shared" si="904"/>
        <v>0.19090909090909089</v>
      </c>
      <c r="AQ2119" s="45"/>
      <c r="AR2119" s="45"/>
      <c r="AS2119" s="115"/>
      <c r="AT2119" s="115"/>
      <c r="AU2119" s="115">
        <f t="shared" si="911"/>
        <v>0</v>
      </c>
      <c r="AV2119" s="115">
        <f t="shared" si="912"/>
        <v>1</v>
      </c>
      <c r="AY2119" s="115"/>
      <c r="AZ2119" s="115"/>
      <c r="BA2119" s="43">
        <v>32</v>
      </c>
      <c r="BB2119" s="43" t="s">
        <v>2013</v>
      </c>
      <c r="BC2119" s="48" t="s">
        <v>1403</v>
      </c>
      <c r="BE2119" s="37" t="s">
        <v>2345</v>
      </c>
      <c r="BG2119" s="43">
        <v>306</v>
      </c>
      <c r="BH2119" s="43" t="s">
        <v>677</v>
      </c>
      <c r="BJ2119" s="43" t="s">
        <v>817</v>
      </c>
      <c r="BK2119" s="43" t="s">
        <v>573</v>
      </c>
      <c r="BP2119" s="48" t="s">
        <v>1406</v>
      </c>
      <c r="BR2119" s="43" t="s">
        <v>822</v>
      </c>
      <c r="BS2119" s="43" t="s">
        <v>1393</v>
      </c>
      <c r="BT2119" s="43" t="s">
        <v>1990</v>
      </c>
      <c r="BU2119" s="43"/>
      <c r="BV2119" s="43"/>
      <c r="BW2119" s="243">
        <v>37671</v>
      </c>
      <c r="BX2119" s="243"/>
      <c r="BY2119" s="48" t="s">
        <v>451</v>
      </c>
      <c r="BZ2119" s="43">
        <v>0.21</v>
      </c>
      <c r="CA2119" s="43" t="s">
        <v>1396</v>
      </c>
      <c r="CC2119" s="43">
        <v>0.21</v>
      </c>
      <c r="CD2119" s="124" t="s">
        <v>767</v>
      </c>
      <c r="CE2119" s="43">
        <v>6510</v>
      </c>
      <c r="CF2119" s="43" t="s">
        <v>1990</v>
      </c>
      <c r="CG2119" s="251">
        <v>37671</v>
      </c>
      <c r="CH2119" s="126"/>
      <c r="CK2119" s="39" t="s">
        <v>451</v>
      </c>
      <c r="CL2119" s="43">
        <v>1.1000000000000001</v>
      </c>
      <c r="CM2119" s="43" t="s">
        <v>1396</v>
      </c>
      <c r="CP2119" s="43" t="s">
        <v>1397</v>
      </c>
      <c r="CQ2119" s="43">
        <v>1594</v>
      </c>
      <c r="DR2119" s="38"/>
    </row>
    <row r="2120" spans="1:122" s="39" customFormat="1" hidden="1" x14ac:dyDescent="0.2">
      <c r="A2120" s="44" t="str">
        <f t="shared" si="933"/>
        <v>Endicott</v>
      </c>
      <c r="B2120" s="44" t="str">
        <f t="shared" si="932"/>
        <v>Tetrachloroethylene</v>
      </c>
      <c r="C2120" s="38" t="s">
        <v>2587</v>
      </c>
      <c r="D2120" s="38" t="str">
        <f t="shared" si="902"/>
        <v>LS</v>
      </c>
      <c r="E2120" s="44" t="s">
        <v>372</v>
      </c>
      <c r="F2120" s="155" t="str">
        <f t="shared" si="935"/>
        <v>Multiuse 013</v>
      </c>
      <c r="G2120" s="44" t="str">
        <f t="shared" si="934"/>
        <v>multiuse</v>
      </c>
      <c r="H2120" s="44" t="str">
        <f t="shared" si="906"/>
        <v>Basement</v>
      </c>
      <c r="I2120" s="38"/>
      <c r="J2120" s="38"/>
      <c r="K2120" s="38"/>
      <c r="L2120" s="44"/>
      <c r="M2120" s="38" t="str">
        <f t="shared" si="930"/>
        <v>Y</v>
      </c>
      <c r="N2120" s="38" t="str">
        <f t="shared" si="931"/>
        <v>n</v>
      </c>
      <c r="O2120" s="38" t="s">
        <v>541</v>
      </c>
      <c r="P2120" s="44" t="s">
        <v>2357</v>
      </c>
      <c r="Q2120" s="44"/>
      <c r="R2120" s="44"/>
      <c r="S2120" s="44"/>
      <c r="T2120" s="44"/>
      <c r="U2120" s="44"/>
      <c r="V2120" s="44"/>
      <c r="W2120" s="44"/>
      <c r="X2120" s="44"/>
      <c r="Y2120" s="38" t="str">
        <f t="shared" si="907"/>
        <v>n</v>
      </c>
      <c r="Z2120" s="38" t="str">
        <f t="shared" si="908"/>
        <v>n</v>
      </c>
      <c r="AA2120" s="38" t="s">
        <v>2044</v>
      </c>
      <c r="AB2120" s="128" t="s">
        <v>1451</v>
      </c>
      <c r="AC2120" s="59">
        <v>1.1000000000000001</v>
      </c>
      <c r="AD2120" s="204">
        <v>0.19999999999999998</v>
      </c>
      <c r="AE2120" s="38">
        <v>0</v>
      </c>
      <c r="AF2120" s="38">
        <v>1</v>
      </c>
      <c r="AG2120" s="125"/>
      <c r="AI2120" s="123"/>
      <c r="AJ2120" s="40">
        <f t="shared" si="903"/>
        <v>1.1000000000000001</v>
      </c>
      <c r="AK2120" s="40"/>
      <c r="AL2120" s="40"/>
      <c r="AM2120" s="40">
        <f t="shared" si="910"/>
        <v>0.22</v>
      </c>
      <c r="AN2120" s="39">
        <f t="shared" si="909"/>
        <v>3.8</v>
      </c>
      <c r="AO2120" s="204"/>
      <c r="AP2120" s="204">
        <f t="shared" si="904"/>
        <v>0.19999999999999998</v>
      </c>
      <c r="AQ2120" s="45"/>
      <c r="AR2120" s="45"/>
      <c r="AS2120" s="115"/>
      <c r="AT2120" s="115"/>
      <c r="AU2120" s="115">
        <f t="shared" si="911"/>
        <v>0</v>
      </c>
      <c r="AV2120" s="115">
        <f t="shared" si="912"/>
        <v>1</v>
      </c>
      <c r="AY2120" s="115"/>
      <c r="AZ2120" s="115"/>
      <c r="BA2120" s="43">
        <v>32</v>
      </c>
      <c r="BB2120" s="43" t="s">
        <v>2013</v>
      </c>
      <c r="BC2120" s="48" t="s">
        <v>1403</v>
      </c>
      <c r="BE2120" s="37" t="s">
        <v>2345</v>
      </c>
      <c r="BG2120" s="43">
        <v>307</v>
      </c>
      <c r="BH2120" s="43" t="s">
        <v>678</v>
      </c>
      <c r="BJ2120" s="43" t="s">
        <v>817</v>
      </c>
      <c r="BK2120" s="43" t="s">
        <v>573</v>
      </c>
      <c r="BP2120" s="48" t="s">
        <v>1406</v>
      </c>
      <c r="BQ2120" s="43" t="s">
        <v>664</v>
      </c>
      <c r="BR2120" s="43" t="s">
        <v>822</v>
      </c>
      <c r="BS2120" s="43" t="s">
        <v>2057</v>
      </c>
      <c r="BT2120" s="43" t="s">
        <v>1990</v>
      </c>
      <c r="BU2120" s="43"/>
      <c r="BV2120" s="43"/>
      <c r="BW2120" s="243">
        <v>37672</v>
      </c>
      <c r="BX2120" s="243"/>
      <c r="BY2120" s="48" t="s">
        <v>451</v>
      </c>
      <c r="BZ2120" s="43">
        <v>0.22</v>
      </c>
      <c r="CA2120" s="43" t="s">
        <v>1396</v>
      </c>
      <c r="CC2120" s="43">
        <v>0.22</v>
      </c>
      <c r="CD2120" s="124" t="s">
        <v>767</v>
      </c>
      <c r="CE2120" s="43">
        <v>6541</v>
      </c>
      <c r="CF2120" s="43" t="s">
        <v>1990</v>
      </c>
      <c r="CG2120" s="251">
        <v>37672</v>
      </c>
      <c r="CH2120" s="126"/>
      <c r="CK2120" s="39" t="s">
        <v>451</v>
      </c>
      <c r="CL2120" s="43">
        <v>1.1000000000000001</v>
      </c>
      <c r="CM2120" s="43" t="s">
        <v>1396</v>
      </c>
      <c r="CP2120" s="43" t="s">
        <v>1397</v>
      </c>
      <c r="CQ2120" s="43">
        <v>1541</v>
      </c>
      <c r="DR2120" s="38"/>
    </row>
    <row r="2121" spans="1:122" s="39" customFormat="1" hidden="1" x14ac:dyDescent="0.2">
      <c r="A2121" s="44" t="str">
        <f t="shared" si="933"/>
        <v>Endicott</v>
      </c>
      <c r="B2121" s="44" t="str">
        <f t="shared" si="932"/>
        <v>cis-1,2-Dichloroethylene</v>
      </c>
      <c r="C2121" s="38" t="s">
        <v>2587</v>
      </c>
      <c r="D2121" s="38" t="str">
        <f t="shared" si="902"/>
        <v>LS</v>
      </c>
      <c r="E2121" s="44" t="s">
        <v>372</v>
      </c>
      <c r="F2121" s="155" t="str">
        <f t="shared" si="935"/>
        <v>Multiuse 014</v>
      </c>
      <c r="G2121" s="44" t="str">
        <f t="shared" si="934"/>
        <v>multiuse</v>
      </c>
      <c r="H2121" s="44" t="str">
        <f t="shared" si="906"/>
        <v>Basement</v>
      </c>
      <c r="I2121" s="38"/>
      <c r="J2121" s="38"/>
      <c r="K2121" s="38"/>
      <c r="L2121" s="44"/>
      <c r="M2121" s="38" t="str">
        <f t="shared" si="930"/>
        <v>Y</v>
      </c>
      <c r="N2121" s="38" t="str">
        <f t="shared" si="931"/>
        <v>Y</v>
      </c>
      <c r="O2121" s="38" t="s">
        <v>541</v>
      </c>
      <c r="P2121" s="44" t="s">
        <v>310</v>
      </c>
      <c r="Q2121" s="38"/>
      <c r="R2121" s="38"/>
      <c r="S2121" s="38"/>
      <c r="T2121" s="38"/>
      <c r="U2121" s="38"/>
      <c r="V2121" s="38"/>
      <c r="W2121" s="38"/>
      <c r="X2121" s="38"/>
      <c r="Y2121" s="38" t="str">
        <f t="shared" si="907"/>
        <v>n</v>
      </c>
      <c r="Z2121" s="38" t="str">
        <f t="shared" si="908"/>
        <v>Y</v>
      </c>
      <c r="AA2121" s="38" t="s">
        <v>2044</v>
      </c>
      <c r="AB2121" s="128" t="s">
        <v>1451</v>
      </c>
      <c r="AC2121" s="59">
        <v>23</v>
      </c>
      <c r="AD2121" s="204">
        <v>6.5217391304347823E-3</v>
      </c>
      <c r="AE2121" s="38">
        <v>0</v>
      </c>
      <c r="AF2121" s="38">
        <v>1</v>
      </c>
      <c r="AG2121" s="125"/>
      <c r="AI2121" s="123"/>
      <c r="AJ2121" s="40">
        <f t="shared" si="903"/>
        <v>23</v>
      </c>
      <c r="AK2121" s="40"/>
      <c r="AL2121" s="40"/>
      <c r="AM2121" s="40">
        <f t="shared" si="910"/>
        <v>0.15</v>
      </c>
      <c r="AN2121" s="39" t="str">
        <f t="shared" si="909"/>
        <v/>
      </c>
      <c r="AO2121" s="204"/>
      <c r="AP2121" s="204">
        <f t="shared" si="904"/>
        <v>6.5217391304347823E-3</v>
      </c>
      <c r="AQ2121" s="45"/>
      <c r="AR2121" s="45"/>
      <c r="AS2121" s="115"/>
      <c r="AT2121" s="115"/>
      <c r="AU2121" s="115">
        <f t="shared" si="911"/>
        <v>0</v>
      </c>
      <c r="AV2121" s="115">
        <f t="shared" si="912"/>
        <v>1</v>
      </c>
      <c r="AY2121" s="115"/>
      <c r="AZ2121" s="115"/>
      <c r="BA2121" s="43">
        <v>32</v>
      </c>
      <c r="BB2121" s="43" t="s">
        <v>2013</v>
      </c>
      <c r="BC2121" s="48" t="s">
        <v>1403</v>
      </c>
      <c r="BE2121" s="37" t="s">
        <v>2345</v>
      </c>
      <c r="BG2121" s="43">
        <v>308</v>
      </c>
      <c r="BH2121" s="43" t="s">
        <v>820</v>
      </c>
      <c r="BJ2121" s="43" t="s">
        <v>817</v>
      </c>
      <c r="BK2121" s="43" t="s">
        <v>573</v>
      </c>
      <c r="BP2121" s="48" t="s">
        <v>1406</v>
      </c>
      <c r="BQ2121" s="43" t="s">
        <v>821</v>
      </c>
      <c r="BR2121" s="43" t="s">
        <v>822</v>
      </c>
      <c r="BS2121" s="43" t="s">
        <v>1400</v>
      </c>
      <c r="BT2121" s="43" t="s">
        <v>1990</v>
      </c>
      <c r="BU2121" s="43"/>
      <c r="BV2121" s="43"/>
      <c r="BW2121" s="243">
        <v>37665</v>
      </c>
      <c r="BX2121" s="243"/>
      <c r="BY2121" s="48" t="s">
        <v>451</v>
      </c>
      <c r="BZ2121" s="43">
        <v>0.15</v>
      </c>
      <c r="CA2121" s="43" t="s">
        <v>1396</v>
      </c>
      <c r="CC2121" s="43">
        <v>0.15</v>
      </c>
      <c r="CD2121" s="124" t="s">
        <v>767</v>
      </c>
      <c r="CE2121" s="43">
        <v>6647</v>
      </c>
      <c r="CF2121" s="43" t="s">
        <v>1990</v>
      </c>
      <c r="CG2121" s="251">
        <v>37665</v>
      </c>
      <c r="CH2121" s="126"/>
      <c r="CK2121" s="39" t="s">
        <v>451</v>
      </c>
      <c r="CL2121" s="43">
        <v>23</v>
      </c>
      <c r="CM2121" s="43" t="s">
        <v>1396</v>
      </c>
      <c r="CP2121" s="43" t="s">
        <v>1397</v>
      </c>
      <c r="CQ2121" s="43">
        <v>1634</v>
      </c>
      <c r="DR2121" s="38"/>
    </row>
    <row r="2122" spans="1:122" s="39" customFormat="1" hidden="1" x14ac:dyDescent="0.2">
      <c r="A2122" s="44" t="str">
        <f t="shared" si="933"/>
        <v>Endicott</v>
      </c>
      <c r="B2122" s="44" t="str">
        <f t="shared" si="932"/>
        <v>1,1,1-Trichloroethane</v>
      </c>
      <c r="C2122" s="38" t="s">
        <v>2587</v>
      </c>
      <c r="D2122" s="38" t="str">
        <f t="shared" si="902"/>
        <v>LS</v>
      </c>
      <c r="E2122" s="44" t="s">
        <v>372</v>
      </c>
      <c r="F2122" s="155" t="str">
        <f t="shared" si="935"/>
        <v>Multiuse 015</v>
      </c>
      <c r="G2122" s="44" t="str">
        <f t="shared" si="934"/>
        <v>multiuse</v>
      </c>
      <c r="H2122" s="44" t="str">
        <f t="shared" si="906"/>
        <v>Basement - full</v>
      </c>
      <c r="I2122" s="38"/>
      <c r="J2122" s="38"/>
      <c r="K2122" s="38"/>
      <c r="L2122" s="44"/>
      <c r="M2122" s="38" t="str">
        <f t="shared" si="930"/>
        <v>Y</v>
      </c>
      <c r="N2122" s="38" t="str">
        <f t="shared" si="931"/>
        <v>n</v>
      </c>
      <c r="O2122" s="38" t="s">
        <v>541</v>
      </c>
      <c r="P2122" s="44" t="s">
        <v>310</v>
      </c>
      <c r="Q2122" s="38"/>
      <c r="R2122" s="38"/>
      <c r="S2122" s="38"/>
      <c r="T2122" s="38"/>
      <c r="U2122" s="38"/>
      <c r="V2122" s="38"/>
      <c r="W2122" s="38"/>
      <c r="X2122" s="38"/>
      <c r="Y2122" s="38" t="str">
        <f t="shared" si="907"/>
        <v>n</v>
      </c>
      <c r="Z2122" s="38" t="str">
        <f t="shared" si="908"/>
        <v>n</v>
      </c>
      <c r="AA2122" s="38" t="s">
        <v>2044</v>
      </c>
      <c r="AB2122" s="128" t="s">
        <v>1451</v>
      </c>
      <c r="AC2122" s="59">
        <v>54</v>
      </c>
      <c r="AD2122" s="204">
        <v>4.2592592592592595E-3</v>
      </c>
      <c r="AE2122" s="38">
        <v>0</v>
      </c>
      <c r="AF2122" s="38">
        <v>1</v>
      </c>
      <c r="AG2122" s="125"/>
      <c r="AI2122" s="123"/>
      <c r="AJ2122" s="40">
        <f t="shared" si="903"/>
        <v>54</v>
      </c>
      <c r="AK2122" s="40"/>
      <c r="AL2122" s="40"/>
      <c r="AM2122" s="40">
        <f t="shared" si="910"/>
        <v>0.23</v>
      </c>
      <c r="AN2122" s="39">
        <f t="shared" si="909"/>
        <v>3.1</v>
      </c>
      <c r="AO2122" s="204"/>
      <c r="AP2122" s="204">
        <f t="shared" si="904"/>
        <v>4.2592592592592595E-3</v>
      </c>
      <c r="AQ2122" s="45"/>
      <c r="AR2122" s="45"/>
      <c r="AS2122" s="115"/>
      <c r="AT2122" s="115"/>
      <c r="AU2122" s="115">
        <f t="shared" si="911"/>
        <v>0</v>
      </c>
      <c r="AV2122" s="115">
        <f t="shared" si="912"/>
        <v>1</v>
      </c>
      <c r="AY2122" s="115"/>
      <c r="AZ2122" s="115"/>
      <c r="BA2122" s="43">
        <v>32</v>
      </c>
      <c r="BB2122" s="43" t="s">
        <v>2013</v>
      </c>
      <c r="BC2122" s="48" t="s">
        <v>1403</v>
      </c>
      <c r="BE2122" s="37" t="s">
        <v>2345</v>
      </c>
      <c r="BG2122" s="43">
        <v>309</v>
      </c>
      <c r="BH2122" s="43" t="s">
        <v>823</v>
      </c>
      <c r="BJ2122" s="43" t="s">
        <v>817</v>
      </c>
      <c r="BK2122" s="43" t="s">
        <v>1389</v>
      </c>
      <c r="BP2122" s="48" t="s">
        <v>1406</v>
      </c>
      <c r="BQ2122" s="43" t="s">
        <v>824</v>
      </c>
      <c r="BR2122" s="43" t="s">
        <v>825</v>
      </c>
      <c r="BS2122" s="43" t="s">
        <v>558</v>
      </c>
      <c r="BT2122" s="43" t="s">
        <v>1990</v>
      </c>
      <c r="BU2122" s="43"/>
      <c r="BV2122" s="43"/>
      <c r="BW2122" s="243">
        <v>37664</v>
      </c>
      <c r="BX2122" s="243"/>
      <c r="BY2122" s="48" t="s">
        <v>451</v>
      </c>
      <c r="BZ2122" s="43">
        <v>0.23</v>
      </c>
      <c r="CA2122" s="43" t="s">
        <v>1396</v>
      </c>
      <c r="CC2122" s="43">
        <v>0.23</v>
      </c>
      <c r="CD2122" s="124" t="s">
        <v>767</v>
      </c>
      <c r="CE2122" s="43">
        <v>6776</v>
      </c>
      <c r="CF2122" s="43" t="s">
        <v>1990</v>
      </c>
      <c r="CG2122" s="251">
        <v>37664</v>
      </c>
      <c r="CH2122" s="126"/>
      <c r="CK2122" s="39" t="s">
        <v>451</v>
      </c>
      <c r="CL2122" s="43">
        <v>54</v>
      </c>
      <c r="CM2122" s="43" t="s">
        <v>1396</v>
      </c>
      <c r="CP2122" s="43" t="s">
        <v>1397</v>
      </c>
      <c r="CQ2122" s="43">
        <v>1693</v>
      </c>
      <c r="DR2122" s="38"/>
    </row>
    <row r="2123" spans="1:122" s="39" customFormat="1" hidden="1" x14ac:dyDescent="0.2">
      <c r="A2123" s="44" t="str">
        <f t="shared" si="933"/>
        <v>Endicott</v>
      </c>
      <c r="B2123" s="44" t="str">
        <f t="shared" si="932"/>
        <v>1,1-Dichloroethylene</v>
      </c>
      <c r="C2123" s="38" t="s">
        <v>2587</v>
      </c>
      <c r="D2123" s="38" t="str">
        <f t="shared" si="902"/>
        <v>LS</v>
      </c>
      <c r="E2123" s="44" t="s">
        <v>372</v>
      </c>
      <c r="F2123" s="155" t="str">
        <f t="shared" si="935"/>
        <v>Multiuse 015</v>
      </c>
      <c r="G2123" s="44" t="str">
        <f t="shared" si="934"/>
        <v>multiuse</v>
      </c>
      <c r="H2123" s="44" t="str">
        <f t="shared" si="906"/>
        <v>Basement - full</v>
      </c>
      <c r="I2123" s="38"/>
      <c r="J2123" s="38"/>
      <c r="K2123" s="38"/>
      <c r="L2123" s="44"/>
      <c r="M2123" s="38" t="str">
        <f t="shared" si="930"/>
        <v>Y</v>
      </c>
      <c r="N2123" s="38" t="str">
        <f t="shared" si="931"/>
        <v>n</v>
      </c>
      <c r="O2123" s="38" t="s">
        <v>541</v>
      </c>
      <c r="P2123" s="44" t="s">
        <v>310</v>
      </c>
      <c r="Q2123" s="38"/>
      <c r="R2123" s="38"/>
      <c r="S2123" s="38"/>
      <c r="T2123" s="38"/>
      <c r="U2123" s="38"/>
      <c r="V2123" s="38"/>
      <c r="W2123" s="38"/>
      <c r="X2123" s="38"/>
      <c r="Y2123" s="38" t="str">
        <f t="shared" si="907"/>
        <v>n</v>
      </c>
      <c r="Z2123" s="38" t="str">
        <f t="shared" si="908"/>
        <v>n</v>
      </c>
      <c r="AA2123" s="38" t="s">
        <v>2044</v>
      </c>
      <c r="AB2123" s="128" t="s">
        <v>1451</v>
      </c>
      <c r="AC2123" s="59">
        <v>3.5</v>
      </c>
      <c r="AD2123" s="204">
        <v>2.3714285714285716E-2</v>
      </c>
      <c r="AE2123" s="38">
        <v>0</v>
      </c>
      <c r="AF2123" s="38">
        <v>1</v>
      </c>
      <c r="AG2123" s="125"/>
      <c r="AI2123" s="123"/>
      <c r="AJ2123" s="40">
        <f t="shared" si="903"/>
        <v>3.5</v>
      </c>
      <c r="AK2123" s="40"/>
      <c r="AL2123" s="40"/>
      <c r="AM2123" s="40">
        <f t="shared" si="910"/>
        <v>8.3000000000000004E-2</v>
      </c>
      <c r="AN2123" s="39">
        <f t="shared" si="909"/>
        <v>0.8</v>
      </c>
      <c r="AO2123" s="204"/>
      <c r="AP2123" s="204">
        <f t="shared" si="904"/>
        <v>2.3714285714285716E-2</v>
      </c>
      <c r="AQ2123" s="45"/>
      <c r="AR2123" s="45"/>
      <c r="AS2123" s="115"/>
      <c r="AT2123" s="115"/>
      <c r="AU2123" s="115">
        <f t="shared" si="911"/>
        <v>0</v>
      </c>
      <c r="AV2123" s="115">
        <f t="shared" si="912"/>
        <v>1</v>
      </c>
      <c r="AY2123" s="115"/>
      <c r="AZ2123" s="115"/>
      <c r="BA2123" s="43">
        <v>32</v>
      </c>
      <c r="BB2123" s="43" t="s">
        <v>2013</v>
      </c>
      <c r="BC2123" s="48" t="s">
        <v>1403</v>
      </c>
      <c r="BE2123" s="37" t="s">
        <v>2345</v>
      </c>
      <c r="BG2123" s="43">
        <v>309</v>
      </c>
      <c r="BH2123" s="43" t="s">
        <v>823</v>
      </c>
      <c r="BJ2123" s="43" t="s">
        <v>817</v>
      </c>
      <c r="BK2123" s="43" t="s">
        <v>1389</v>
      </c>
      <c r="BP2123" s="48" t="s">
        <v>1406</v>
      </c>
      <c r="BQ2123" s="43" t="s">
        <v>824</v>
      </c>
      <c r="BR2123" s="43" t="s">
        <v>825</v>
      </c>
      <c r="BS2123" s="43" t="s">
        <v>538</v>
      </c>
      <c r="BT2123" s="43" t="s">
        <v>1990</v>
      </c>
      <c r="BU2123" s="43"/>
      <c r="BV2123" s="43"/>
      <c r="BW2123" s="243">
        <v>37664</v>
      </c>
      <c r="BX2123" s="243"/>
      <c r="BY2123" s="48" t="s">
        <v>451</v>
      </c>
      <c r="BZ2123" s="43">
        <v>8.3000000000000004E-2</v>
      </c>
      <c r="CA2123" s="43" t="s">
        <v>1396</v>
      </c>
      <c r="CC2123" s="43">
        <v>8.3000000000000004E-2</v>
      </c>
      <c r="CD2123" s="124" t="s">
        <v>767</v>
      </c>
      <c r="CE2123" s="43">
        <v>6778</v>
      </c>
      <c r="CF2123" s="43" t="s">
        <v>1990</v>
      </c>
      <c r="CG2123" s="251">
        <v>37664</v>
      </c>
      <c r="CH2123" s="126"/>
      <c r="CK2123" s="39" t="s">
        <v>451</v>
      </c>
      <c r="CL2123" s="43">
        <v>3.5</v>
      </c>
      <c r="CM2123" s="43" t="s">
        <v>1396</v>
      </c>
      <c r="CP2123" s="43" t="s">
        <v>1397</v>
      </c>
      <c r="CQ2123" s="43">
        <v>1717</v>
      </c>
      <c r="DR2123" s="38"/>
    </row>
    <row r="2124" spans="1:122" s="39" customFormat="1" hidden="1" x14ac:dyDescent="0.2">
      <c r="A2124" s="44" t="str">
        <f t="shared" si="933"/>
        <v>Endicott</v>
      </c>
      <c r="B2124" s="44" t="str">
        <f t="shared" si="932"/>
        <v>cis-1,2-Dichloroethylene</v>
      </c>
      <c r="C2124" s="38" t="s">
        <v>2587</v>
      </c>
      <c r="D2124" s="38" t="str">
        <f t="shared" si="902"/>
        <v>LS</v>
      </c>
      <c r="E2124" s="44" t="s">
        <v>372</v>
      </c>
      <c r="F2124" s="155" t="str">
        <f t="shared" si="935"/>
        <v>Multiuse 015</v>
      </c>
      <c r="G2124" s="44" t="str">
        <f t="shared" si="934"/>
        <v>multiuse</v>
      </c>
      <c r="H2124" s="44" t="str">
        <f t="shared" si="906"/>
        <v>Basement - full</v>
      </c>
      <c r="I2124" s="38"/>
      <c r="J2124" s="38"/>
      <c r="K2124" s="38"/>
      <c r="L2124" s="44"/>
      <c r="M2124" s="38" t="str">
        <f t="shared" si="930"/>
        <v>Y</v>
      </c>
      <c r="N2124" s="38" t="str">
        <f t="shared" si="931"/>
        <v>Y</v>
      </c>
      <c r="O2124" s="38" t="s">
        <v>541</v>
      </c>
      <c r="P2124" s="44" t="s">
        <v>310</v>
      </c>
      <c r="Q2124" s="38"/>
      <c r="R2124" s="38"/>
      <c r="S2124" s="38"/>
      <c r="T2124" s="38"/>
      <c r="U2124" s="38"/>
      <c r="V2124" s="38"/>
      <c r="W2124" s="38"/>
      <c r="X2124" s="38"/>
      <c r="Y2124" s="38" t="str">
        <f t="shared" si="907"/>
        <v>n</v>
      </c>
      <c r="Z2124" s="38" t="str">
        <f t="shared" si="908"/>
        <v>Y</v>
      </c>
      <c r="AA2124" s="38" t="s">
        <v>2044</v>
      </c>
      <c r="AB2124" s="128" t="s">
        <v>1451</v>
      </c>
      <c r="AC2124" s="59">
        <v>56</v>
      </c>
      <c r="AD2124" s="204">
        <v>3.0357142857142861E-3</v>
      </c>
      <c r="AE2124" s="38">
        <v>0</v>
      </c>
      <c r="AF2124" s="38">
        <v>1</v>
      </c>
      <c r="AG2124" s="125"/>
      <c r="AI2124" s="123"/>
      <c r="AJ2124" s="40">
        <f t="shared" si="903"/>
        <v>56</v>
      </c>
      <c r="AK2124" s="40"/>
      <c r="AL2124" s="40"/>
      <c r="AM2124" s="40">
        <f t="shared" si="910"/>
        <v>0.17</v>
      </c>
      <c r="AN2124" s="39" t="str">
        <f t="shared" si="909"/>
        <v/>
      </c>
      <c r="AO2124" s="204"/>
      <c r="AP2124" s="204">
        <f t="shared" si="904"/>
        <v>3.0357142857142861E-3</v>
      </c>
      <c r="AQ2124" s="45"/>
      <c r="AR2124" s="45"/>
      <c r="AS2124" s="115"/>
      <c r="AT2124" s="115"/>
      <c r="AU2124" s="115">
        <f t="shared" si="911"/>
        <v>0</v>
      </c>
      <c r="AV2124" s="115">
        <f t="shared" si="912"/>
        <v>1</v>
      </c>
      <c r="AY2124" s="115"/>
      <c r="AZ2124" s="115"/>
      <c r="BA2124" s="43">
        <v>32</v>
      </c>
      <c r="BB2124" s="43" t="s">
        <v>2013</v>
      </c>
      <c r="BC2124" s="48" t="s">
        <v>1403</v>
      </c>
      <c r="BE2124" s="37" t="s">
        <v>2345</v>
      </c>
      <c r="BG2124" s="43">
        <v>309</v>
      </c>
      <c r="BH2124" s="43" t="s">
        <v>823</v>
      </c>
      <c r="BJ2124" s="43" t="s">
        <v>817</v>
      </c>
      <c r="BK2124" s="43" t="s">
        <v>1389</v>
      </c>
      <c r="BP2124" s="48" t="s">
        <v>1406</v>
      </c>
      <c r="BQ2124" s="43" t="s">
        <v>824</v>
      </c>
      <c r="BR2124" s="43" t="s">
        <v>825</v>
      </c>
      <c r="BS2124" s="43" t="s">
        <v>1400</v>
      </c>
      <c r="BT2124" s="43" t="s">
        <v>1990</v>
      </c>
      <c r="BU2124" s="43"/>
      <c r="BV2124" s="43"/>
      <c r="BW2124" s="243">
        <v>37664</v>
      </c>
      <c r="BX2124" s="243"/>
      <c r="BY2124" s="48" t="s">
        <v>451</v>
      </c>
      <c r="BZ2124" s="43">
        <v>0.17</v>
      </c>
      <c r="CA2124" s="43" t="s">
        <v>1396</v>
      </c>
      <c r="CC2124" s="43">
        <v>0.17</v>
      </c>
      <c r="CD2124" s="124" t="s">
        <v>767</v>
      </c>
      <c r="CE2124" s="43">
        <v>6779</v>
      </c>
      <c r="CF2124" s="43" t="s">
        <v>1990</v>
      </c>
      <c r="CG2124" s="251">
        <v>37664</v>
      </c>
      <c r="CH2124" s="126"/>
      <c r="CK2124" s="39" t="s">
        <v>451</v>
      </c>
      <c r="CL2124" s="43">
        <v>56</v>
      </c>
      <c r="CM2124" s="43" t="s">
        <v>1396</v>
      </c>
      <c r="CP2124" s="43" t="s">
        <v>1397</v>
      </c>
      <c r="CQ2124" s="43">
        <v>1636</v>
      </c>
      <c r="DR2124" s="38"/>
    </row>
    <row r="2125" spans="1:122" s="39" customFormat="1" hidden="1" x14ac:dyDescent="0.2">
      <c r="A2125" s="44" t="str">
        <f t="shared" si="933"/>
        <v>Endicott</v>
      </c>
      <c r="B2125" s="44" t="str">
        <f t="shared" si="932"/>
        <v>Methylene chloride</v>
      </c>
      <c r="C2125" s="38" t="s">
        <v>2587</v>
      </c>
      <c r="D2125" s="38" t="str">
        <f t="shared" si="902"/>
        <v>LS</v>
      </c>
      <c r="E2125" s="44" t="s">
        <v>372</v>
      </c>
      <c r="F2125" s="155" t="str">
        <f t="shared" si="935"/>
        <v>Multiuse 015</v>
      </c>
      <c r="G2125" s="44" t="str">
        <f t="shared" si="934"/>
        <v>multiuse</v>
      </c>
      <c r="H2125" s="44" t="str">
        <f t="shared" si="906"/>
        <v>Basement - full</v>
      </c>
      <c r="I2125" s="38"/>
      <c r="J2125" s="38"/>
      <c r="K2125" s="38"/>
      <c r="L2125" s="44"/>
      <c r="M2125" s="38" t="str">
        <f t="shared" si="930"/>
        <v>Y</v>
      </c>
      <c r="N2125" s="38" t="str">
        <f t="shared" si="931"/>
        <v>n</v>
      </c>
      <c r="O2125" s="38" t="s">
        <v>541</v>
      </c>
      <c r="P2125" s="44" t="s">
        <v>1453</v>
      </c>
      <c r="Q2125" s="38"/>
      <c r="R2125" s="38"/>
      <c r="S2125" s="38"/>
      <c r="T2125" s="38"/>
      <c r="U2125" s="38"/>
      <c r="V2125" s="38"/>
      <c r="W2125" s="38"/>
      <c r="X2125" s="38"/>
      <c r="Y2125" s="38" t="str">
        <f t="shared" si="907"/>
        <v>n</v>
      </c>
      <c r="Z2125" s="38" t="str">
        <f t="shared" si="908"/>
        <v>n</v>
      </c>
      <c r="AA2125" s="38" t="s">
        <v>2044</v>
      </c>
      <c r="AB2125" s="128" t="s">
        <v>1451</v>
      </c>
      <c r="AC2125" s="59">
        <v>3.1</v>
      </c>
      <c r="AD2125" s="204">
        <v>0.23548387096774193</v>
      </c>
      <c r="AE2125" s="38">
        <v>0</v>
      </c>
      <c r="AF2125" s="38">
        <v>1</v>
      </c>
      <c r="AG2125" s="125"/>
      <c r="AI2125" s="123"/>
      <c r="AJ2125" s="40">
        <f t="shared" si="903"/>
        <v>3.1</v>
      </c>
      <c r="AK2125" s="40"/>
      <c r="AL2125" s="40"/>
      <c r="AM2125" s="40">
        <f t="shared" si="910"/>
        <v>0.73</v>
      </c>
      <c r="AN2125" s="39">
        <f t="shared" si="909"/>
        <v>10.5</v>
      </c>
      <c r="AO2125" s="204"/>
      <c r="AP2125" s="204">
        <f t="shared" si="904"/>
        <v>0.23548387096774193</v>
      </c>
      <c r="AQ2125" s="45"/>
      <c r="AR2125" s="45"/>
      <c r="AS2125" s="115"/>
      <c r="AT2125" s="115"/>
      <c r="AU2125" s="115">
        <f t="shared" si="911"/>
        <v>0</v>
      </c>
      <c r="AV2125" s="115">
        <f t="shared" si="912"/>
        <v>1</v>
      </c>
      <c r="AY2125" s="115"/>
      <c r="AZ2125" s="115"/>
      <c r="BA2125" s="43">
        <v>32</v>
      </c>
      <c r="BB2125" s="43" t="s">
        <v>2013</v>
      </c>
      <c r="BC2125" s="48" t="s">
        <v>1403</v>
      </c>
      <c r="BE2125" s="37" t="s">
        <v>2345</v>
      </c>
      <c r="BG2125" s="43">
        <v>309</v>
      </c>
      <c r="BH2125" s="43" t="s">
        <v>823</v>
      </c>
      <c r="BJ2125" s="43" t="s">
        <v>817</v>
      </c>
      <c r="BK2125" s="43" t="s">
        <v>1389</v>
      </c>
      <c r="BP2125" s="48" t="s">
        <v>1406</v>
      </c>
      <c r="BQ2125" s="43" t="s">
        <v>824</v>
      </c>
      <c r="BR2125" s="43" t="s">
        <v>825</v>
      </c>
      <c r="BS2125" s="43" t="s">
        <v>837</v>
      </c>
      <c r="BT2125" s="43" t="s">
        <v>1990</v>
      </c>
      <c r="BU2125" s="43"/>
      <c r="BV2125" s="43"/>
      <c r="BW2125" s="243">
        <v>37664</v>
      </c>
      <c r="BX2125" s="243"/>
      <c r="BY2125" s="48" t="s">
        <v>451</v>
      </c>
      <c r="BZ2125" s="43">
        <v>0.73</v>
      </c>
      <c r="CA2125" s="43" t="s">
        <v>1396</v>
      </c>
      <c r="CC2125" s="43">
        <v>0.73</v>
      </c>
      <c r="CD2125" s="124" t="s">
        <v>767</v>
      </c>
      <c r="CE2125" s="43">
        <v>6782</v>
      </c>
      <c r="CF2125" s="43" t="s">
        <v>1990</v>
      </c>
      <c r="CG2125" s="251">
        <v>37664</v>
      </c>
      <c r="CH2125" s="126"/>
      <c r="CK2125" s="39" t="s">
        <v>451</v>
      </c>
      <c r="CL2125" s="43">
        <v>3.1</v>
      </c>
      <c r="CM2125" s="43" t="s">
        <v>1396</v>
      </c>
      <c r="CP2125" s="43" t="s">
        <v>1397</v>
      </c>
      <c r="CQ2125" s="43">
        <v>1790</v>
      </c>
      <c r="DR2125" s="38"/>
    </row>
    <row r="2126" spans="1:122" s="39" customFormat="1" hidden="1" x14ac:dyDescent="0.2">
      <c r="A2126" s="44" t="str">
        <f t="shared" si="933"/>
        <v>Endicott</v>
      </c>
      <c r="B2126" s="44" t="str">
        <f t="shared" si="932"/>
        <v>Trichloroethylene</v>
      </c>
      <c r="C2126" s="38" t="s">
        <v>2587</v>
      </c>
      <c r="D2126" s="38" t="str">
        <f t="shared" si="902"/>
        <v>LS</v>
      </c>
      <c r="E2126" s="44" t="s">
        <v>372</v>
      </c>
      <c r="F2126" s="155" t="str">
        <f t="shared" si="935"/>
        <v>Multiuse 016</v>
      </c>
      <c r="G2126" s="44" t="str">
        <f t="shared" si="934"/>
        <v>multiuse</v>
      </c>
      <c r="H2126" s="44" t="str">
        <f t="shared" si="906"/>
        <v>Basement</v>
      </c>
      <c r="I2126" s="38"/>
      <c r="J2126" s="38"/>
      <c r="K2126" s="38"/>
      <c r="L2126" s="44"/>
      <c r="M2126" s="38" t="str">
        <f t="shared" si="930"/>
        <v>Y</v>
      </c>
      <c r="N2126" s="38" t="str">
        <f t="shared" si="931"/>
        <v>n</v>
      </c>
      <c r="O2126" s="38" t="s">
        <v>541</v>
      </c>
      <c r="P2126" s="44" t="s">
        <v>2357</v>
      </c>
      <c r="Q2126" s="44"/>
      <c r="R2126" s="44"/>
      <c r="S2126" s="44"/>
      <c r="T2126" s="44"/>
      <c r="U2126" s="44"/>
      <c r="V2126" s="44"/>
      <c r="W2126" s="44"/>
      <c r="X2126" s="44"/>
      <c r="Y2126" s="38" t="str">
        <f t="shared" si="907"/>
        <v>n</v>
      </c>
      <c r="Z2126" s="38" t="str">
        <f t="shared" si="908"/>
        <v>n</v>
      </c>
      <c r="AA2126" s="38" t="s">
        <v>2044</v>
      </c>
      <c r="AB2126" s="128" t="s">
        <v>1451</v>
      </c>
      <c r="AC2126" s="59">
        <v>0.33</v>
      </c>
      <c r="AD2126" s="204">
        <v>0.54545454545454541</v>
      </c>
      <c r="AE2126" s="38">
        <v>0</v>
      </c>
      <c r="AF2126" s="38">
        <v>1</v>
      </c>
      <c r="AG2126" s="125"/>
      <c r="AI2126" s="123"/>
      <c r="AJ2126" s="40">
        <f t="shared" si="903"/>
        <v>0.33</v>
      </c>
      <c r="AK2126" s="40"/>
      <c r="AL2126" s="40"/>
      <c r="AM2126" s="40">
        <f t="shared" si="910"/>
        <v>0.18</v>
      </c>
      <c r="AN2126" s="39">
        <f t="shared" si="909"/>
        <v>0.5</v>
      </c>
      <c r="AO2126" s="204"/>
      <c r="AP2126" s="204">
        <f t="shared" si="904"/>
        <v>0.54545454545454541</v>
      </c>
      <c r="AQ2126" s="45"/>
      <c r="AR2126" s="45"/>
      <c r="AS2126" s="115"/>
      <c r="AT2126" s="115"/>
      <c r="AU2126" s="115">
        <f t="shared" si="911"/>
        <v>0</v>
      </c>
      <c r="AV2126" s="115">
        <f t="shared" si="912"/>
        <v>1</v>
      </c>
      <c r="AY2126" s="115"/>
      <c r="AZ2126" s="115"/>
      <c r="BA2126" s="43">
        <v>32</v>
      </c>
      <c r="BB2126" s="43" t="s">
        <v>2013</v>
      </c>
      <c r="BC2126" s="48" t="s">
        <v>1403</v>
      </c>
      <c r="BE2126" s="37" t="s">
        <v>2345</v>
      </c>
      <c r="BG2126" s="43">
        <v>310</v>
      </c>
      <c r="BH2126" s="43" t="s">
        <v>679</v>
      </c>
      <c r="BJ2126" s="43" t="s">
        <v>817</v>
      </c>
      <c r="BK2126" s="43" t="s">
        <v>573</v>
      </c>
      <c r="BP2126" s="48" t="s">
        <v>1406</v>
      </c>
      <c r="BQ2126" s="43" t="s">
        <v>680</v>
      </c>
      <c r="BR2126" s="43" t="s">
        <v>822</v>
      </c>
      <c r="BS2126" s="43" t="s">
        <v>1393</v>
      </c>
      <c r="BT2126" s="43" t="s">
        <v>1990</v>
      </c>
      <c r="BU2126" s="43"/>
      <c r="BV2126" s="43"/>
      <c r="BW2126" s="243">
        <v>37672</v>
      </c>
      <c r="BX2126" s="243"/>
      <c r="BY2126" s="48" t="s">
        <v>451</v>
      </c>
      <c r="BZ2126" s="43">
        <v>0.18</v>
      </c>
      <c r="CA2126" s="43" t="s">
        <v>1396</v>
      </c>
      <c r="CC2126" s="43">
        <v>0.18</v>
      </c>
      <c r="CD2126" s="124" t="s">
        <v>767</v>
      </c>
      <c r="CE2126" s="43">
        <v>6862</v>
      </c>
      <c r="CF2126" s="43" t="s">
        <v>1990</v>
      </c>
      <c r="CG2126" s="251">
        <v>37672</v>
      </c>
      <c r="CH2126" s="126"/>
      <c r="CK2126" s="39" t="s">
        <v>451</v>
      </c>
      <c r="CL2126" s="43">
        <v>0.33</v>
      </c>
      <c r="CM2126" s="43" t="s">
        <v>1396</v>
      </c>
      <c r="CP2126" s="43" t="s">
        <v>1397</v>
      </c>
      <c r="CQ2126" s="43">
        <v>1603</v>
      </c>
      <c r="DR2126" s="38"/>
    </row>
    <row r="2127" spans="1:122" s="39" customFormat="1" hidden="1" x14ac:dyDescent="0.2">
      <c r="A2127" s="44" t="str">
        <f t="shared" si="933"/>
        <v>Endicott</v>
      </c>
      <c r="B2127" s="44" t="str">
        <f t="shared" si="932"/>
        <v>1,1,1-Trichloroethane</v>
      </c>
      <c r="C2127" s="38" t="s">
        <v>2587</v>
      </c>
      <c r="D2127" s="38" t="str">
        <f t="shared" si="902"/>
        <v>LS</v>
      </c>
      <c r="E2127" s="44" t="s">
        <v>372</v>
      </c>
      <c r="F2127" s="155" t="str">
        <f t="shared" si="935"/>
        <v>Multiuse 017</v>
      </c>
      <c r="G2127" s="44" t="str">
        <f t="shared" si="934"/>
        <v>multiuse</v>
      </c>
      <c r="H2127" s="44" t="str">
        <f t="shared" si="906"/>
        <v>Basement</v>
      </c>
      <c r="I2127" s="38"/>
      <c r="J2127" s="38"/>
      <c r="K2127" s="38"/>
      <c r="L2127" s="44"/>
      <c r="M2127" s="38" t="str">
        <f t="shared" si="930"/>
        <v>Y</v>
      </c>
      <c r="N2127" s="38" t="str">
        <f t="shared" si="931"/>
        <v>n</v>
      </c>
      <c r="O2127" s="38" t="str">
        <f>IF(AJ2127="","",IF(M2127="N","n","Y"))</f>
        <v>Y</v>
      </c>
      <c r="P2127" s="38"/>
      <c r="Q2127" s="38"/>
      <c r="R2127" s="38"/>
      <c r="S2127" s="38"/>
      <c r="T2127" s="38"/>
      <c r="U2127" s="38"/>
      <c r="V2127" s="38"/>
      <c r="W2127" s="38"/>
      <c r="X2127" s="38"/>
      <c r="Y2127" s="38" t="str">
        <f t="shared" si="907"/>
        <v>n</v>
      </c>
      <c r="Z2127" s="38" t="str">
        <f t="shared" si="908"/>
        <v>n</v>
      </c>
      <c r="AA2127" s="38" t="s">
        <v>2044</v>
      </c>
      <c r="AB2127" s="128" t="s">
        <v>1451</v>
      </c>
      <c r="AC2127" s="59">
        <v>7.2</v>
      </c>
      <c r="AD2127" s="204">
        <v>3.0555555555555555E-2</v>
      </c>
      <c r="AE2127" s="38">
        <v>0</v>
      </c>
      <c r="AF2127" s="38">
        <v>1</v>
      </c>
      <c r="AG2127" s="125"/>
      <c r="AI2127" s="123"/>
      <c r="AJ2127" s="40">
        <f t="shared" si="903"/>
        <v>7.2</v>
      </c>
      <c r="AK2127" s="40"/>
      <c r="AL2127" s="40"/>
      <c r="AM2127" s="40">
        <f t="shared" si="910"/>
        <v>0.22</v>
      </c>
      <c r="AN2127" s="39">
        <f t="shared" si="909"/>
        <v>3.1</v>
      </c>
      <c r="AO2127" s="204"/>
      <c r="AP2127" s="204">
        <f t="shared" si="904"/>
        <v>3.0555555555555555E-2</v>
      </c>
      <c r="AQ2127" s="45"/>
      <c r="AR2127" s="45"/>
      <c r="AS2127" s="115"/>
      <c r="AT2127" s="115"/>
      <c r="AU2127" s="115">
        <f t="shared" si="911"/>
        <v>0</v>
      </c>
      <c r="AV2127" s="115">
        <f t="shared" si="912"/>
        <v>1</v>
      </c>
      <c r="AY2127" s="115"/>
      <c r="AZ2127" s="115"/>
      <c r="BA2127" s="43">
        <v>32</v>
      </c>
      <c r="BB2127" s="43" t="s">
        <v>2013</v>
      </c>
      <c r="BC2127" s="48" t="s">
        <v>1403</v>
      </c>
      <c r="BE2127" s="37" t="s">
        <v>2345</v>
      </c>
      <c r="BG2127" s="43">
        <v>311</v>
      </c>
      <c r="BH2127" s="43" t="s">
        <v>681</v>
      </c>
      <c r="BJ2127" s="43" t="s">
        <v>817</v>
      </c>
      <c r="BK2127" s="43" t="s">
        <v>573</v>
      </c>
      <c r="BP2127" s="48" t="s">
        <v>1406</v>
      </c>
      <c r="BQ2127" s="43" t="s">
        <v>682</v>
      </c>
      <c r="BR2127" s="43" t="s">
        <v>822</v>
      </c>
      <c r="BS2127" s="43" t="s">
        <v>558</v>
      </c>
      <c r="BT2127" s="43" t="s">
        <v>1990</v>
      </c>
      <c r="BU2127" s="43"/>
      <c r="BV2127" s="43"/>
      <c r="BW2127" s="243">
        <v>37672</v>
      </c>
      <c r="BX2127" s="243"/>
      <c r="BY2127" s="48" t="s">
        <v>451</v>
      </c>
      <c r="BZ2127" s="43">
        <v>0.22</v>
      </c>
      <c r="CA2127" s="43" t="s">
        <v>1396</v>
      </c>
      <c r="CC2127" s="43">
        <v>0.22</v>
      </c>
      <c r="CD2127" s="124" t="s">
        <v>767</v>
      </c>
      <c r="CE2127" s="43">
        <v>6974</v>
      </c>
      <c r="CF2127" s="43" t="s">
        <v>1990</v>
      </c>
      <c r="CG2127" s="251">
        <v>37672</v>
      </c>
      <c r="CH2127" s="126"/>
      <c r="CK2127" s="39" t="s">
        <v>451</v>
      </c>
      <c r="CL2127" s="43">
        <v>7.2</v>
      </c>
      <c r="CM2127" s="43" t="s">
        <v>1396</v>
      </c>
      <c r="CP2127" s="43" t="s">
        <v>1397</v>
      </c>
      <c r="CQ2127" s="43">
        <v>1698</v>
      </c>
      <c r="DR2127" s="38"/>
    </row>
    <row r="2128" spans="1:122" s="39" customFormat="1" hidden="1" x14ac:dyDescent="0.2">
      <c r="A2128" s="44" t="str">
        <f t="shared" si="933"/>
        <v>Endicott</v>
      </c>
      <c r="B2128" s="44" t="str">
        <f t="shared" si="932"/>
        <v>cis-1,2-Dichloroethylene</v>
      </c>
      <c r="C2128" s="38" t="s">
        <v>2587</v>
      </c>
      <c r="D2128" s="38" t="str">
        <f t="shared" si="902"/>
        <v>LS</v>
      </c>
      <c r="E2128" s="44" t="s">
        <v>372</v>
      </c>
      <c r="F2128" s="155" t="str">
        <f t="shared" si="935"/>
        <v>Multiuse 017</v>
      </c>
      <c r="G2128" s="44" t="str">
        <f t="shared" si="934"/>
        <v>multiuse</v>
      </c>
      <c r="H2128" s="44" t="str">
        <f t="shared" si="906"/>
        <v>Basement</v>
      </c>
      <c r="I2128" s="38"/>
      <c r="J2128" s="38"/>
      <c r="K2128" s="38"/>
      <c r="L2128" s="44"/>
      <c r="M2128" s="38" t="str">
        <f t="shared" si="930"/>
        <v>Y</v>
      </c>
      <c r="N2128" s="38" t="str">
        <f t="shared" si="931"/>
        <v>Y</v>
      </c>
      <c r="O2128" s="38" t="s">
        <v>541</v>
      </c>
      <c r="P2128" s="44" t="s">
        <v>2357</v>
      </c>
      <c r="Q2128" s="44"/>
      <c r="R2128" s="44"/>
      <c r="S2128" s="44"/>
      <c r="T2128" s="44"/>
      <c r="U2128" s="44"/>
      <c r="V2128" s="44"/>
      <c r="W2128" s="44"/>
      <c r="X2128" s="44"/>
      <c r="Y2128" s="38" t="str">
        <f t="shared" si="907"/>
        <v>n</v>
      </c>
      <c r="Z2128" s="38" t="str">
        <f t="shared" si="908"/>
        <v>Y</v>
      </c>
      <c r="AA2128" s="38" t="s">
        <v>2044</v>
      </c>
      <c r="AB2128" s="128" t="s">
        <v>1451</v>
      </c>
      <c r="AC2128" s="59">
        <v>0.4</v>
      </c>
      <c r="AD2128" s="204">
        <v>0.39999999999999997</v>
      </c>
      <c r="AE2128" s="38">
        <v>0</v>
      </c>
      <c r="AF2128" s="38">
        <v>1</v>
      </c>
      <c r="AG2128" s="125"/>
      <c r="AI2128" s="123"/>
      <c r="AJ2128" s="40">
        <f t="shared" si="903"/>
        <v>0.4</v>
      </c>
      <c r="AK2128" s="40"/>
      <c r="AL2128" s="40"/>
      <c r="AM2128" s="40">
        <f t="shared" si="910"/>
        <v>0.16</v>
      </c>
      <c r="AN2128" s="39" t="str">
        <f t="shared" si="909"/>
        <v/>
      </c>
      <c r="AO2128" s="204"/>
      <c r="AP2128" s="204">
        <f t="shared" si="904"/>
        <v>0.39999999999999997</v>
      </c>
      <c r="AQ2128" s="45"/>
      <c r="AR2128" s="45"/>
      <c r="AS2128" s="115"/>
      <c r="AT2128" s="115"/>
      <c r="AU2128" s="115">
        <f t="shared" si="911"/>
        <v>0</v>
      </c>
      <c r="AV2128" s="115">
        <f t="shared" si="912"/>
        <v>1</v>
      </c>
      <c r="AY2128" s="115"/>
      <c r="AZ2128" s="115"/>
      <c r="BA2128" s="43">
        <v>32</v>
      </c>
      <c r="BB2128" s="43" t="s">
        <v>2013</v>
      </c>
      <c r="BC2128" s="48" t="s">
        <v>1403</v>
      </c>
      <c r="BE2128" s="37" t="s">
        <v>2345</v>
      </c>
      <c r="BG2128" s="43">
        <v>311</v>
      </c>
      <c r="BH2128" s="43" t="s">
        <v>681</v>
      </c>
      <c r="BJ2128" s="43" t="s">
        <v>817</v>
      </c>
      <c r="BK2128" s="43" t="s">
        <v>573</v>
      </c>
      <c r="BP2128" s="48" t="s">
        <v>1406</v>
      </c>
      <c r="BQ2128" s="43" t="s">
        <v>682</v>
      </c>
      <c r="BR2128" s="43" t="s">
        <v>822</v>
      </c>
      <c r="BS2128" s="43" t="s">
        <v>1400</v>
      </c>
      <c r="BT2128" s="43" t="s">
        <v>1990</v>
      </c>
      <c r="BU2128" s="43"/>
      <c r="BV2128" s="43"/>
      <c r="BW2128" s="243">
        <v>37672</v>
      </c>
      <c r="BX2128" s="243"/>
      <c r="BY2128" s="48" t="s">
        <v>451</v>
      </c>
      <c r="BZ2128" s="43">
        <v>0.16</v>
      </c>
      <c r="CA2128" s="43" t="s">
        <v>1396</v>
      </c>
      <c r="CC2128" s="43">
        <v>0.16</v>
      </c>
      <c r="CD2128" s="124" t="s">
        <v>767</v>
      </c>
      <c r="CE2128" s="43">
        <v>6977</v>
      </c>
      <c r="CF2128" s="43" t="s">
        <v>1990</v>
      </c>
      <c r="CG2128" s="251">
        <v>37672</v>
      </c>
      <c r="CH2128" s="126"/>
      <c r="CK2128" s="39" t="s">
        <v>451</v>
      </c>
      <c r="CL2128" s="43">
        <v>0.4</v>
      </c>
      <c r="CM2128" s="43" t="s">
        <v>1396</v>
      </c>
      <c r="CP2128" s="43" t="s">
        <v>1397</v>
      </c>
      <c r="CQ2128" s="43">
        <v>1638</v>
      </c>
      <c r="DR2128" s="38"/>
    </row>
    <row r="2129" spans="1:122" s="39" customFormat="1" hidden="1" x14ac:dyDescent="0.2">
      <c r="A2129" s="44" t="str">
        <f t="shared" si="933"/>
        <v>Endicott</v>
      </c>
      <c r="B2129" s="44" t="str">
        <f t="shared" si="932"/>
        <v>cis-1,2-Dichloroethylene</v>
      </c>
      <c r="C2129" s="38" t="s">
        <v>2587</v>
      </c>
      <c r="D2129" s="38" t="str">
        <f t="shared" si="902"/>
        <v>LS</v>
      </c>
      <c r="E2129" s="44" t="s">
        <v>372</v>
      </c>
      <c r="F2129" s="155" t="str">
        <f t="shared" si="935"/>
        <v>Multiuse 018</v>
      </c>
      <c r="G2129" s="44" t="str">
        <f t="shared" si="934"/>
        <v>multiuse</v>
      </c>
      <c r="H2129" s="44" t="str">
        <f t="shared" si="906"/>
        <v>Basement</v>
      </c>
      <c r="I2129" s="38"/>
      <c r="J2129" s="38"/>
      <c r="K2129" s="38"/>
      <c r="L2129" s="44"/>
      <c r="M2129" s="38" t="str">
        <f t="shared" si="930"/>
        <v>Y</v>
      </c>
      <c r="N2129" s="38" t="str">
        <f t="shared" si="931"/>
        <v>Y</v>
      </c>
      <c r="O2129" s="38" t="s">
        <v>541</v>
      </c>
      <c r="P2129" s="44" t="s">
        <v>310</v>
      </c>
      <c r="Q2129" s="38"/>
      <c r="R2129" s="38"/>
      <c r="S2129" s="38"/>
      <c r="T2129" s="38"/>
      <c r="U2129" s="38"/>
      <c r="V2129" s="38"/>
      <c r="W2129" s="38"/>
      <c r="X2129" s="38"/>
      <c r="Y2129" s="38" t="str">
        <f t="shared" si="907"/>
        <v>n</v>
      </c>
      <c r="Z2129" s="38" t="str">
        <f t="shared" si="908"/>
        <v>Y</v>
      </c>
      <c r="AA2129" s="38" t="s">
        <v>2044</v>
      </c>
      <c r="AB2129" s="128" t="s">
        <v>1451</v>
      </c>
      <c r="AC2129" s="59">
        <v>1.5</v>
      </c>
      <c r="AD2129" s="204">
        <v>9.3333333333333338E-2</v>
      </c>
      <c r="AE2129" s="38">
        <v>0</v>
      </c>
      <c r="AF2129" s="38">
        <v>1</v>
      </c>
      <c r="AG2129" s="125"/>
      <c r="AI2129" s="123"/>
      <c r="AJ2129" s="40">
        <f t="shared" si="903"/>
        <v>1.5</v>
      </c>
      <c r="AK2129" s="40"/>
      <c r="AL2129" s="40"/>
      <c r="AM2129" s="40">
        <f t="shared" si="910"/>
        <v>0.14000000000000001</v>
      </c>
      <c r="AN2129" s="39" t="str">
        <f t="shared" si="909"/>
        <v/>
      </c>
      <c r="AO2129" s="204"/>
      <c r="AP2129" s="204">
        <f t="shared" si="904"/>
        <v>9.3333333333333338E-2</v>
      </c>
      <c r="AQ2129" s="45"/>
      <c r="AR2129" s="45"/>
      <c r="AS2129" s="115"/>
      <c r="AT2129" s="115"/>
      <c r="AU2129" s="115">
        <f t="shared" si="911"/>
        <v>0</v>
      </c>
      <c r="AV2129" s="115">
        <f t="shared" si="912"/>
        <v>1</v>
      </c>
      <c r="AY2129" s="115"/>
      <c r="AZ2129" s="115"/>
      <c r="BA2129" s="43">
        <v>32</v>
      </c>
      <c r="BB2129" s="43" t="s">
        <v>2013</v>
      </c>
      <c r="BC2129" s="48" t="s">
        <v>1403</v>
      </c>
      <c r="BE2129" s="37" t="s">
        <v>2345</v>
      </c>
      <c r="BG2129" s="43">
        <v>312</v>
      </c>
      <c r="BH2129" s="43" t="s">
        <v>826</v>
      </c>
      <c r="BJ2129" s="43" t="s">
        <v>817</v>
      </c>
      <c r="BK2129" s="43" t="s">
        <v>573</v>
      </c>
      <c r="BP2129" s="48" t="s">
        <v>1406</v>
      </c>
      <c r="BQ2129" s="43" t="s">
        <v>827</v>
      </c>
      <c r="BR2129" s="43" t="s">
        <v>822</v>
      </c>
      <c r="BS2129" s="43" t="s">
        <v>1400</v>
      </c>
      <c r="BT2129" s="43" t="s">
        <v>1990</v>
      </c>
      <c r="BU2129" s="43"/>
      <c r="BV2129" s="43"/>
      <c r="BW2129" s="243">
        <v>37673</v>
      </c>
      <c r="BX2129" s="243"/>
      <c r="BY2129" s="48" t="s">
        <v>451</v>
      </c>
      <c r="BZ2129" s="43">
        <v>0.14000000000000001</v>
      </c>
      <c r="CA2129" s="43" t="s">
        <v>1396</v>
      </c>
      <c r="CC2129" s="43">
        <v>0.14000000000000001</v>
      </c>
      <c r="CD2129" s="124" t="s">
        <v>767</v>
      </c>
      <c r="CE2129" s="43">
        <v>7043</v>
      </c>
      <c r="CF2129" s="43" t="s">
        <v>1990</v>
      </c>
      <c r="CG2129" s="251">
        <v>37673</v>
      </c>
      <c r="CH2129" s="126"/>
      <c r="CK2129" s="39" t="s">
        <v>451</v>
      </c>
      <c r="CL2129" s="43">
        <v>1.5</v>
      </c>
      <c r="CM2129" s="43" t="s">
        <v>1396</v>
      </c>
      <c r="CP2129" s="43" t="s">
        <v>1397</v>
      </c>
      <c r="CQ2129" s="43">
        <v>1639</v>
      </c>
      <c r="DR2129" s="38"/>
    </row>
    <row r="2130" spans="1:122" s="39" customFormat="1" hidden="1" x14ac:dyDescent="0.2">
      <c r="A2130" s="44" t="str">
        <f t="shared" si="933"/>
        <v>Endicott</v>
      </c>
      <c r="B2130" s="44" t="str">
        <f t="shared" si="932"/>
        <v>1,1,1-Trichloroethane</v>
      </c>
      <c r="C2130" s="38" t="s">
        <v>2587</v>
      </c>
      <c r="D2130" s="38" t="str">
        <f t="shared" si="902"/>
        <v>LS</v>
      </c>
      <c r="E2130" s="44" t="s">
        <v>372</v>
      </c>
      <c r="F2130" s="155" t="str">
        <f t="shared" si="935"/>
        <v>Multiuse 019</v>
      </c>
      <c r="G2130" s="44" t="str">
        <f t="shared" si="934"/>
        <v>multiuse</v>
      </c>
      <c r="H2130" s="44" t="str">
        <f t="shared" si="906"/>
        <v>Basement</v>
      </c>
      <c r="I2130" s="38"/>
      <c r="J2130" s="38"/>
      <c r="K2130" s="38"/>
      <c r="L2130" s="44"/>
      <c r="M2130" s="38" t="str">
        <f t="shared" si="930"/>
        <v>Y</v>
      </c>
      <c r="N2130" s="38" t="str">
        <f t="shared" si="931"/>
        <v>n</v>
      </c>
      <c r="O2130" s="38" t="s">
        <v>541</v>
      </c>
      <c r="P2130" s="44" t="s">
        <v>2357</v>
      </c>
      <c r="Q2130" s="44"/>
      <c r="R2130" s="44"/>
      <c r="S2130" s="44"/>
      <c r="T2130" s="44"/>
      <c r="U2130" s="44"/>
      <c r="V2130" s="44"/>
      <c r="W2130" s="44"/>
      <c r="X2130" s="44"/>
      <c r="Y2130" s="38" t="str">
        <f t="shared" si="907"/>
        <v>n</v>
      </c>
      <c r="Z2130" s="38" t="str">
        <f t="shared" si="908"/>
        <v>n</v>
      </c>
      <c r="AA2130" s="38" t="s">
        <v>2044</v>
      </c>
      <c r="AB2130" s="128" t="s">
        <v>1451</v>
      </c>
      <c r="AC2130" s="59">
        <v>0.42</v>
      </c>
      <c r="AD2130" s="204">
        <v>0.45238095238095238</v>
      </c>
      <c r="AE2130" s="38">
        <v>0</v>
      </c>
      <c r="AF2130" s="38">
        <v>1</v>
      </c>
      <c r="AG2130" s="125"/>
      <c r="AI2130" s="123"/>
      <c r="AJ2130" s="40">
        <f t="shared" si="903"/>
        <v>0.42</v>
      </c>
      <c r="AK2130" s="40"/>
      <c r="AL2130" s="40"/>
      <c r="AM2130" s="40">
        <f t="shared" si="910"/>
        <v>0.19</v>
      </c>
      <c r="AN2130" s="39">
        <f t="shared" si="909"/>
        <v>3.1</v>
      </c>
      <c r="AO2130" s="204"/>
      <c r="AP2130" s="204">
        <f t="shared" si="904"/>
        <v>0.45238095238095238</v>
      </c>
      <c r="AQ2130" s="45"/>
      <c r="AR2130" s="45"/>
      <c r="AS2130" s="115"/>
      <c r="AT2130" s="115"/>
      <c r="AU2130" s="115">
        <f t="shared" si="911"/>
        <v>0</v>
      </c>
      <c r="AV2130" s="115">
        <f t="shared" si="912"/>
        <v>1</v>
      </c>
      <c r="AY2130" s="115"/>
      <c r="AZ2130" s="115"/>
      <c r="BA2130" s="43">
        <v>32</v>
      </c>
      <c r="BB2130" s="43" t="s">
        <v>2013</v>
      </c>
      <c r="BC2130" s="48" t="s">
        <v>1403</v>
      </c>
      <c r="BE2130" s="37" t="s">
        <v>2345</v>
      </c>
      <c r="BG2130" s="43">
        <v>313</v>
      </c>
      <c r="BH2130" s="43" t="s">
        <v>683</v>
      </c>
      <c r="BJ2130" s="43" t="s">
        <v>817</v>
      </c>
      <c r="BK2130" s="43" t="s">
        <v>573</v>
      </c>
      <c r="BP2130" s="48" t="s">
        <v>1406</v>
      </c>
      <c r="BR2130" s="43" t="s">
        <v>822</v>
      </c>
      <c r="BS2130" s="43" t="s">
        <v>558</v>
      </c>
      <c r="BT2130" s="43" t="s">
        <v>1990</v>
      </c>
      <c r="BU2130" s="43"/>
      <c r="BV2130" s="43"/>
      <c r="BW2130" s="243">
        <v>37665</v>
      </c>
      <c r="BX2130" s="243"/>
      <c r="BY2130" s="48" t="s">
        <v>451</v>
      </c>
      <c r="BZ2130" s="43">
        <v>0.19</v>
      </c>
      <c r="CA2130" s="43" t="s">
        <v>1396</v>
      </c>
      <c r="CC2130" s="43">
        <v>0.19</v>
      </c>
      <c r="CD2130" s="124" t="s">
        <v>767</v>
      </c>
      <c r="CE2130" s="43">
        <v>7260</v>
      </c>
      <c r="CF2130" s="43" t="s">
        <v>1990</v>
      </c>
      <c r="CG2130" s="251">
        <v>37665</v>
      </c>
      <c r="CH2130" s="126"/>
      <c r="CK2130" s="39" t="s">
        <v>451</v>
      </c>
      <c r="CL2130" s="43">
        <v>0.42</v>
      </c>
      <c r="CM2130" s="43" t="s">
        <v>1396</v>
      </c>
      <c r="CP2130" s="43" t="s">
        <v>1397</v>
      </c>
      <c r="CQ2130" s="43">
        <v>1705</v>
      </c>
      <c r="DR2130" s="38"/>
    </row>
    <row r="2131" spans="1:122" s="39" customFormat="1" hidden="1" x14ac:dyDescent="0.2">
      <c r="A2131" s="44" t="str">
        <f t="shared" si="933"/>
        <v>Endicott</v>
      </c>
      <c r="B2131" s="44" t="str">
        <f t="shared" si="932"/>
        <v>cis-1,2-Dichloroethylene</v>
      </c>
      <c r="C2131" s="38" t="s">
        <v>2587</v>
      </c>
      <c r="D2131" s="38" t="str">
        <f t="shared" ref="D2131:D2194" si="936">IF(BC2131="","",BC2131)</f>
        <v>LS</v>
      </c>
      <c r="E2131" s="44" t="s">
        <v>372</v>
      </c>
      <c r="F2131" s="155" t="str">
        <f t="shared" si="935"/>
        <v>Multiuse 019</v>
      </c>
      <c r="G2131" s="44" t="str">
        <f t="shared" si="934"/>
        <v>multiuse</v>
      </c>
      <c r="H2131" s="44" t="str">
        <f t="shared" si="906"/>
        <v>Basement</v>
      </c>
      <c r="I2131" s="38"/>
      <c r="J2131" s="38"/>
      <c r="K2131" s="38"/>
      <c r="L2131" s="44"/>
      <c r="M2131" s="38" t="str">
        <f t="shared" si="930"/>
        <v>Y</v>
      </c>
      <c r="N2131" s="38" t="str">
        <f t="shared" si="931"/>
        <v>Y</v>
      </c>
      <c r="O2131" s="38" t="s">
        <v>541</v>
      </c>
      <c r="P2131" s="44" t="s">
        <v>2357</v>
      </c>
      <c r="Q2131" s="44"/>
      <c r="R2131" s="44"/>
      <c r="S2131" s="44"/>
      <c r="T2131" s="44"/>
      <c r="U2131" s="44"/>
      <c r="V2131" s="44"/>
      <c r="W2131" s="44"/>
      <c r="X2131" s="44"/>
      <c r="Y2131" s="38" t="str">
        <f t="shared" si="907"/>
        <v>n</v>
      </c>
      <c r="Z2131" s="38" t="str">
        <f t="shared" si="908"/>
        <v>Y</v>
      </c>
      <c r="AA2131" s="38" t="s">
        <v>2044</v>
      </c>
      <c r="AB2131" s="128" t="s">
        <v>1451</v>
      </c>
      <c r="AC2131" s="59">
        <v>0.34</v>
      </c>
      <c r="AD2131" s="204">
        <v>0.41176470588235298</v>
      </c>
      <c r="AE2131" s="38">
        <v>0</v>
      </c>
      <c r="AF2131" s="38">
        <v>1</v>
      </c>
      <c r="AG2131" s="125"/>
      <c r="AI2131" s="123"/>
      <c r="AJ2131" s="40">
        <f t="shared" si="903"/>
        <v>0.34</v>
      </c>
      <c r="AK2131" s="40"/>
      <c r="AL2131" s="40"/>
      <c r="AM2131" s="40">
        <f t="shared" si="910"/>
        <v>0.14000000000000001</v>
      </c>
      <c r="AN2131" s="39" t="str">
        <f t="shared" si="909"/>
        <v/>
      </c>
      <c r="AO2131" s="204"/>
      <c r="AP2131" s="204">
        <f t="shared" si="904"/>
        <v>0.41176470588235298</v>
      </c>
      <c r="AQ2131" s="45"/>
      <c r="AR2131" s="45"/>
      <c r="AS2131" s="115"/>
      <c r="AT2131" s="115"/>
      <c r="AU2131" s="115">
        <f t="shared" si="911"/>
        <v>0</v>
      </c>
      <c r="AV2131" s="115">
        <f t="shared" si="912"/>
        <v>1</v>
      </c>
      <c r="AY2131" s="115"/>
      <c r="AZ2131" s="115"/>
      <c r="BA2131" s="43">
        <v>32</v>
      </c>
      <c r="BB2131" s="43" t="s">
        <v>2013</v>
      </c>
      <c r="BC2131" s="48" t="s">
        <v>1403</v>
      </c>
      <c r="BE2131" s="37" t="s">
        <v>2345</v>
      </c>
      <c r="BG2131" s="43">
        <v>313</v>
      </c>
      <c r="BH2131" s="43" t="s">
        <v>683</v>
      </c>
      <c r="BJ2131" s="43" t="s">
        <v>817</v>
      </c>
      <c r="BK2131" s="43" t="s">
        <v>573</v>
      </c>
      <c r="BP2131" s="48" t="s">
        <v>1406</v>
      </c>
      <c r="BR2131" s="43" t="s">
        <v>822</v>
      </c>
      <c r="BS2131" s="43" t="s">
        <v>1400</v>
      </c>
      <c r="BT2131" s="43" t="s">
        <v>1990</v>
      </c>
      <c r="BU2131" s="43"/>
      <c r="BV2131" s="43"/>
      <c r="BW2131" s="243">
        <v>37665</v>
      </c>
      <c r="BX2131" s="243"/>
      <c r="BY2131" s="48" t="s">
        <v>451</v>
      </c>
      <c r="BZ2131" s="43">
        <v>0.14000000000000001</v>
      </c>
      <c r="CA2131" s="43" t="s">
        <v>1396</v>
      </c>
      <c r="CC2131" s="43">
        <v>0.14000000000000001</v>
      </c>
      <c r="CD2131" s="124" t="s">
        <v>767</v>
      </c>
      <c r="CE2131" s="43">
        <v>7263</v>
      </c>
      <c r="CF2131" s="43" t="s">
        <v>1990</v>
      </c>
      <c r="CG2131" s="251">
        <v>37665</v>
      </c>
      <c r="CH2131" s="126"/>
      <c r="CK2131" s="39" t="s">
        <v>451</v>
      </c>
      <c r="CL2131" s="43">
        <v>0.34</v>
      </c>
      <c r="CM2131" s="43" t="s">
        <v>1396</v>
      </c>
      <c r="CP2131" s="43" t="s">
        <v>1397</v>
      </c>
      <c r="CQ2131" s="43">
        <v>1642</v>
      </c>
      <c r="DR2131" s="38"/>
    </row>
    <row r="2132" spans="1:122" s="39" customFormat="1" hidden="1" x14ac:dyDescent="0.2">
      <c r="A2132" s="44" t="str">
        <f t="shared" si="933"/>
        <v>Endicott</v>
      </c>
      <c r="B2132" s="44" t="str">
        <f t="shared" si="932"/>
        <v>Tetrachloroethylene</v>
      </c>
      <c r="C2132" s="38" t="s">
        <v>2587</v>
      </c>
      <c r="D2132" s="38" t="str">
        <f t="shared" si="936"/>
        <v>LS</v>
      </c>
      <c r="E2132" s="44" t="s">
        <v>372</v>
      </c>
      <c r="F2132" s="155" t="str">
        <f t="shared" si="935"/>
        <v>Multiuse 019</v>
      </c>
      <c r="G2132" s="44" t="str">
        <f t="shared" si="934"/>
        <v>multiuse</v>
      </c>
      <c r="H2132" s="44" t="str">
        <f t="shared" si="906"/>
        <v>Basement</v>
      </c>
      <c r="I2132" s="38"/>
      <c r="J2132" s="38"/>
      <c r="K2132" s="38"/>
      <c r="L2132" s="44"/>
      <c r="M2132" s="38" t="str">
        <f t="shared" si="930"/>
        <v>Y</v>
      </c>
      <c r="N2132" s="38" t="str">
        <f t="shared" si="931"/>
        <v>n</v>
      </c>
      <c r="O2132" s="38" t="str">
        <f>IF(AJ2132="","",IF(M2132="N","n","Y"))</f>
        <v>Y</v>
      </c>
      <c r="P2132" s="38"/>
      <c r="Q2132" s="38"/>
      <c r="R2132" s="38"/>
      <c r="S2132" s="38"/>
      <c r="T2132" s="38"/>
      <c r="U2132" s="38"/>
      <c r="V2132" s="38"/>
      <c r="W2132" s="38"/>
      <c r="X2132" s="38"/>
      <c r="Y2132" s="38" t="str">
        <f t="shared" si="907"/>
        <v>n</v>
      </c>
      <c r="Z2132" s="38" t="str">
        <f t="shared" si="908"/>
        <v>n</v>
      </c>
      <c r="AA2132" s="38" t="s">
        <v>2044</v>
      </c>
      <c r="AB2132" s="128" t="s">
        <v>1451</v>
      </c>
      <c r="AC2132" s="59">
        <v>2.7</v>
      </c>
      <c r="AD2132" s="204">
        <v>8.8888888888888878E-2</v>
      </c>
      <c r="AE2132" s="38">
        <v>0</v>
      </c>
      <c r="AF2132" s="38">
        <v>1</v>
      </c>
      <c r="AG2132" s="125"/>
      <c r="AI2132" s="123"/>
      <c r="AJ2132" s="40">
        <f t="shared" si="903"/>
        <v>2.7</v>
      </c>
      <c r="AK2132" s="40"/>
      <c r="AL2132" s="40"/>
      <c r="AM2132" s="40">
        <f t="shared" si="910"/>
        <v>0.24</v>
      </c>
      <c r="AN2132" s="39">
        <f t="shared" si="909"/>
        <v>3.8</v>
      </c>
      <c r="AO2132" s="204"/>
      <c r="AP2132" s="204">
        <f t="shared" si="904"/>
        <v>8.8888888888888878E-2</v>
      </c>
      <c r="AQ2132" s="45"/>
      <c r="AR2132" s="45"/>
      <c r="AS2132" s="115"/>
      <c r="AT2132" s="115"/>
      <c r="AU2132" s="115">
        <f t="shared" si="911"/>
        <v>0</v>
      </c>
      <c r="AV2132" s="115">
        <f t="shared" si="912"/>
        <v>1</v>
      </c>
      <c r="AY2132" s="115"/>
      <c r="AZ2132" s="115"/>
      <c r="BA2132" s="43">
        <v>32</v>
      </c>
      <c r="BB2132" s="43" t="s">
        <v>2013</v>
      </c>
      <c r="BC2132" s="48" t="s">
        <v>1403</v>
      </c>
      <c r="BE2132" s="37" t="s">
        <v>2345</v>
      </c>
      <c r="BG2132" s="43">
        <v>313</v>
      </c>
      <c r="BH2132" s="43" t="s">
        <v>683</v>
      </c>
      <c r="BJ2132" s="43" t="s">
        <v>817</v>
      </c>
      <c r="BK2132" s="43" t="s">
        <v>573</v>
      </c>
      <c r="BP2132" s="48" t="s">
        <v>1406</v>
      </c>
      <c r="BR2132" s="43" t="s">
        <v>822</v>
      </c>
      <c r="BS2132" s="43" t="s">
        <v>2057</v>
      </c>
      <c r="BT2132" s="43" t="s">
        <v>1990</v>
      </c>
      <c r="BU2132" s="43"/>
      <c r="BV2132" s="43"/>
      <c r="BW2132" s="243">
        <v>37665</v>
      </c>
      <c r="BX2132" s="243"/>
      <c r="BY2132" s="48" t="s">
        <v>451</v>
      </c>
      <c r="BZ2132" s="43">
        <v>0.24</v>
      </c>
      <c r="CA2132" s="43" t="s">
        <v>1396</v>
      </c>
      <c r="CC2132" s="43">
        <v>0.24</v>
      </c>
      <c r="CD2132" s="124" t="s">
        <v>767</v>
      </c>
      <c r="CE2132" s="43">
        <v>7267</v>
      </c>
      <c r="CF2132" s="43" t="s">
        <v>1990</v>
      </c>
      <c r="CG2132" s="251">
        <v>37665</v>
      </c>
      <c r="CH2132" s="126"/>
      <c r="CK2132" s="39" t="s">
        <v>451</v>
      </c>
      <c r="CL2132" s="43">
        <v>2.7</v>
      </c>
      <c r="CM2132" s="43" t="s">
        <v>1396</v>
      </c>
      <c r="CP2132" s="43" t="s">
        <v>1397</v>
      </c>
      <c r="CQ2132" s="43">
        <v>1557</v>
      </c>
      <c r="DR2132" s="38"/>
    </row>
    <row r="2133" spans="1:122" s="39" customFormat="1" hidden="1" x14ac:dyDescent="0.2">
      <c r="A2133" s="44" t="str">
        <f t="shared" si="933"/>
        <v>Endicott</v>
      </c>
      <c r="B2133" s="44" t="str">
        <f t="shared" si="932"/>
        <v>Trichloroethylene</v>
      </c>
      <c r="C2133" s="38" t="s">
        <v>2587</v>
      </c>
      <c r="D2133" s="38" t="str">
        <f t="shared" si="936"/>
        <v>LS</v>
      </c>
      <c r="E2133" s="44" t="s">
        <v>372</v>
      </c>
      <c r="F2133" s="155" t="str">
        <f t="shared" si="935"/>
        <v>Multiuse 019</v>
      </c>
      <c r="G2133" s="44" t="str">
        <f t="shared" si="934"/>
        <v>multiuse</v>
      </c>
      <c r="H2133" s="44" t="str">
        <f t="shared" si="906"/>
        <v>Basement</v>
      </c>
      <c r="I2133" s="38"/>
      <c r="J2133" s="38"/>
      <c r="K2133" s="38"/>
      <c r="L2133" s="44"/>
      <c r="M2133" s="38" t="str">
        <f t="shared" si="930"/>
        <v>Y</v>
      </c>
      <c r="N2133" s="38" t="str">
        <f t="shared" si="931"/>
        <v>Y</v>
      </c>
      <c r="O2133" s="38" t="str">
        <f>IF(AJ2133="","",IF(M2133="N","n","Y"))</f>
        <v>Y</v>
      </c>
      <c r="P2133" s="38"/>
      <c r="Q2133" s="38"/>
      <c r="R2133" s="38"/>
      <c r="S2133" s="38"/>
      <c r="T2133" s="38"/>
      <c r="U2133" s="38"/>
      <c r="V2133" s="38"/>
      <c r="W2133" s="38"/>
      <c r="X2133" s="38"/>
      <c r="Y2133" s="38" t="str">
        <f t="shared" si="907"/>
        <v>n</v>
      </c>
      <c r="Z2133" s="38" t="str">
        <f t="shared" si="908"/>
        <v>n</v>
      </c>
      <c r="AA2133" s="38" t="s">
        <v>2044</v>
      </c>
      <c r="AB2133" s="128" t="s">
        <v>1451</v>
      </c>
      <c r="AC2133" s="59">
        <v>38</v>
      </c>
      <c r="AD2133" s="204">
        <v>5.0000000000000001E-3</v>
      </c>
      <c r="AE2133" s="38">
        <v>0</v>
      </c>
      <c r="AF2133" s="38">
        <v>1</v>
      </c>
      <c r="AG2133" s="125"/>
      <c r="AI2133" s="123"/>
      <c r="AJ2133" s="40">
        <f t="shared" si="903"/>
        <v>38</v>
      </c>
      <c r="AK2133" s="40"/>
      <c r="AL2133" s="40"/>
      <c r="AM2133" s="40">
        <f t="shared" si="910"/>
        <v>0.19</v>
      </c>
      <c r="AN2133" s="39">
        <f t="shared" si="909"/>
        <v>0.5</v>
      </c>
      <c r="AO2133" s="204"/>
      <c r="AP2133" s="204">
        <f t="shared" si="904"/>
        <v>5.0000000000000001E-3</v>
      </c>
      <c r="AQ2133" s="45"/>
      <c r="AR2133" s="45"/>
      <c r="AS2133" s="115"/>
      <c r="AT2133" s="115"/>
      <c r="AU2133" s="115">
        <f t="shared" si="911"/>
        <v>0</v>
      </c>
      <c r="AV2133" s="115">
        <f t="shared" si="912"/>
        <v>1</v>
      </c>
      <c r="AY2133" s="115"/>
      <c r="AZ2133" s="115"/>
      <c r="BA2133" s="43">
        <v>32</v>
      </c>
      <c r="BB2133" s="43" t="s">
        <v>2013</v>
      </c>
      <c r="BC2133" s="48" t="s">
        <v>1403</v>
      </c>
      <c r="BE2133" s="37" t="s">
        <v>2345</v>
      </c>
      <c r="BG2133" s="43">
        <v>313</v>
      </c>
      <c r="BH2133" s="43" t="s">
        <v>683</v>
      </c>
      <c r="BJ2133" s="43" t="s">
        <v>817</v>
      </c>
      <c r="BK2133" s="43" t="s">
        <v>573</v>
      </c>
      <c r="BP2133" s="48" t="s">
        <v>1406</v>
      </c>
      <c r="BR2133" s="43" t="s">
        <v>822</v>
      </c>
      <c r="BS2133" s="43" t="s">
        <v>1393</v>
      </c>
      <c r="BT2133" s="43" t="s">
        <v>1990</v>
      </c>
      <c r="BU2133" s="43"/>
      <c r="BV2133" s="43"/>
      <c r="BW2133" s="243">
        <v>37665</v>
      </c>
      <c r="BX2133" s="243"/>
      <c r="BY2133" s="48" t="s">
        <v>451</v>
      </c>
      <c r="BZ2133" s="43">
        <v>0.19</v>
      </c>
      <c r="CA2133" s="43" t="s">
        <v>1396</v>
      </c>
      <c r="CC2133" s="43">
        <v>0.19</v>
      </c>
      <c r="CD2133" s="124" t="s">
        <v>767</v>
      </c>
      <c r="CE2133" s="43">
        <v>7269</v>
      </c>
      <c r="CF2133" s="43" t="s">
        <v>1990</v>
      </c>
      <c r="CG2133" s="251">
        <v>37665</v>
      </c>
      <c r="CH2133" s="126"/>
      <c r="CK2133" s="39" t="s">
        <v>451</v>
      </c>
      <c r="CL2133" s="43">
        <v>38</v>
      </c>
      <c r="CM2133" s="43" t="s">
        <v>1396</v>
      </c>
      <c r="CP2133" s="43" t="s">
        <v>1397</v>
      </c>
      <c r="CQ2133" s="43">
        <v>1613</v>
      </c>
      <c r="DR2133" s="38"/>
    </row>
    <row r="2134" spans="1:122" s="39" customFormat="1" hidden="1" x14ac:dyDescent="0.2">
      <c r="A2134" s="44" t="str">
        <f t="shared" si="933"/>
        <v>Endicott</v>
      </c>
      <c r="B2134" s="44" t="str">
        <f t="shared" si="932"/>
        <v>Trichloroethylene</v>
      </c>
      <c r="C2134" s="38" t="s">
        <v>2587</v>
      </c>
      <c r="D2134" s="38" t="str">
        <f t="shared" si="936"/>
        <v>LS</v>
      </c>
      <c r="E2134" s="44" t="s">
        <v>372</v>
      </c>
      <c r="F2134" s="155" t="str">
        <f t="shared" si="935"/>
        <v>Multiuse 020</v>
      </c>
      <c r="G2134" s="44" t="str">
        <f t="shared" si="934"/>
        <v>multiuse</v>
      </c>
      <c r="H2134" s="44" t="str">
        <f t="shared" si="906"/>
        <v>Basement - full</v>
      </c>
      <c r="I2134" s="38"/>
      <c r="J2134" s="38"/>
      <c r="K2134" s="38"/>
      <c r="L2134" s="44"/>
      <c r="M2134" s="38" t="str">
        <f t="shared" si="930"/>
        <v>Y</v>
      </c>
      <c r="N2134" s="38" t="str">
        <f t="shared" si="931"/>
        <v>n</v>
      </c>
      <c r="O2134" s="38" t="str">
        <f>IF(AJ2134="","",IF(M2134="N","n","Y"))</f>
        <v>Y</v>
      </c>
      <c r="P2134" s="38"/>
      <c r="Q2134" s="38"/>
      <c r="R2134" s="38"/>
      <c r="S2134" s="38"/>
      <c r="T2134" s="38"/>
      <c r="U2134" s="38"/>
      <c r="V2134" s="38"/>
      <c r="W2134" s="38"/>
      <c r="X2134" s="38"/>
      <c r="Y2134" s="38" t="str">
        <f t="shared" si="907"/>
        <v>n</v>
      </c>
      <c r="Z2134" s="38" t="str">
        <f t="shared" si="908"/>
        <v>n</v>
      </c>
      <c r="AA2134" s="38" t="s">
        <v>2044</v>
      </c>
      <c r="AB2134" s="128" t="s">
        <v>1451</v>
      </c>
      <c r="AC2134" s="59">
        <v>10</v>
      </c>
      <c r="AD2134" s="204">
        <v>1.9E-2</v>
      </c>
      <c r="AE2134" s="38">
        <v>0</v>
      </c>
      <c r="AF2134" s="38">
        <v>1</v>
      </c>
      <c r="AG2134" s="125"/>
      <c r="AI2134" s="123"/>
      <c r="AJ2134" s="40">
        <f t="shared" si="903"/>
        <v>10</v>
      </c>
      <c r="AK2134" s="40"/>
      <c r="AL2134" s="40"/>
      <c r="AM2134" s="40">
        <f t="shared" si="910"/>
        <v>0.19</v>
      </c>
      <c r="AN2134" s="39">
        <f t="shared" si="909"/>
        <v>0.5</v>
      </c>
      <c r="AO2134" s="204"/>
      <c r="AP2134" s="204">
        <f t="shared" si="904"/>
        <v>1.9E-2</v>
      </c>
      <c r="AQ2134" s="45"/>
      <c r="AR2134" s="45"/>
      <c r="AS2134" s="115"/>
      <c r="AT2134" s="115"/>
      <c r="AU2134" s="115">
        <f t="shared" si="911"/>
        <v>0</v>
      </c>
      <c r="AV2134" s="115">
        <f t="shared" si="912"/>
        <v>1</v>
      </c>
      <c r="AY2134" s="115"/>
      <c r="AZ2134" s="115"/>
      <c r="BA2134" s="43">
        <v>32</v>
      </c>
      <c r="BB2134" s="43" t="s">
        <v>2013</v>
      </c>
      <c r="BC2134" s="48" t="s">
        <v>1403</v>
      </c>
      <c r="BE2134" s="37" t="s">
        <v>2345</v>
      </c>
      <c r="BG2134" s="43">
        <v>314</v>
      </c>
      <c r="BH2134" s="43" t="s">
        <v>684</v>
      </c>
      <c r="BJ2134" s="43" t="s">
        <v>817</v>
      </c>
      <c r="BK2134" s="43" t="s">
        <v>1389</v>
      </c>
      <c r="BP2134" s="48" t="s">
        <v>1406</v>
      </c>
      <c r="BQ2134" s="43" t="s">
        <v>2398</v>
      </c>
      <c r="BR2134" s="43" t="s">
        <v>2399</v>
      </c>
      <c r="BS2134" s="43" t="s">
        <v>1393</v>
      </c>
      <c r="BT2134" s="43" t="s">
        <v>1990</v>
      </c>
      <c r="BU2134" s="43"/>
      <c r="BV2134" s="43"/>
      <c r="BW2134" s="243">
        <v>37672</v>
      </c>
      <c r="BX2134" s="243"/>
      <c r="BY2134" s="48" t="s">
        <v>451</v>
      </c>
      <c r="BZ2134" s="43">
        <v>0.19</v>
      </c>
      <c r="CA2134" s="43" t="s">
        <v>1396</v>
      </c>
      <c r="CC2134" s="43">
        <v>0.19</v>
      </c>
      <c r="CD2134" s="124" t="s">
        <v>767</v>
      </c>
      <c r="CE2134" s="43">
        <v>7324</v>
      </c>
      <c r="CF2134" s="43" t="s">
        <v>1990</v>
      </c>
      <c r="CG2134" s="251">
        <v>37672</v>
      </c>
      <c r="CH2134" s="126"/>
      <c r="CK2134" s="39" t="s">
        <v>451</v>
      </c>
      <c r="CL2134" s="43">
        <v>10</v>
      </c>
      <c r="CM2134" s="43" t="s">
        <v>1396</v>
      </c>
      <c r="CP2134" s="43" t="s">
        <v>1397</v>
      </c>
      <c r="CQ2134" s="43">
        <v>1615</v>
      </c>
      <c r="DR2134" s="38"/>
    </row>
    <row r="2135" spans="1:122" s="39" customFormat="1" hidden="1" x14ac:dyDescent="0.2">
      <c r="A2135" s="44" t="str">
        <f t="shared" si="933"/>
        <v>Endicott</v>
      </c>
      <c r="B2135" s="44" t="str">
        <f t="shared" si="932"/>
        <v>Trichloroethylene</v>
      </c>
      <c r="C2135" s="38" t="s">
        <v>2587</v>
      </c>
      <c r="D2135" s="38" t="str">
        <f t="shared" si="936"/>
        <v>LS</v>
      </c>
      <c r="E2135" s="44" t="s">
        <v>372</v>
      </c>
      <c r="F2135" s="155" t="str">
        <f t="shared" si="935"/>
        <v>Multiuse 020</v>
      </c>
      <c r="G2135" s="44" t="str">
        <f t="shared" si="934"/>
        <v>multiuse</v>
      </c>
      <c r="H2135" s="44" t="str">
        <f t="shared" si="906"/>
        <v>Basement - full</v>
      </c>
      <c r="I2135" s="38"/>
      <c r="J2135" s="38"/>
      <c r="K2135" s="38"/>
      <c r="L2135" s="44"/>
      <c r="M2135" s="38" t="str">
        <f t="shared" si="930"/>
        <v>Y</v>
      </c>
      <c r="N2135" s="38" t="str">
        <f t="shared" si="931"/>
        <v>Y</v>
      </c>
      <c r="O2135" s="38" t="str">
        <f>IF(AJ2135="","",IF(M2135="N","n","Y"))</f>
        <v>Y</v>
      </c>
      <c r="P2135" s="38"/>
      <c r="Q2135" s="38"/>
      <c r="R2135" s="38"/>
      <c r="S2135" s="38"/>
      <c r="T2135" s="38"/>
      <c r="U2135" s="38"/>
      <c r="V2135" s="38"/>
      <c r="W2135" s="38"/>
      <c r="X2135" s="38"/>
      <c r="Y2135" s="38" t="str">
        <f t="shared" si="907"/>
        <v>n</v>
      </c>
      <c r="Z2135" s="38" t="str">
        <f t="shared" si="908"/>
        <v>n</v>
      </c>
      <c r="AA2135" s="38" t="s">
        <v>2044</v>
      </c>
      <c r="AB2135" s="128" t="s">
        <v>1451</v>
      </c>
      <c r="AC2135" s="59">
        <v>38</v>
      </c>
      <c r="AD2135" s="204">
        <v>5.263157894736842E-3</v>
      </c>
      <c r="AE2135" s="38">
        <v>0</v>
      </c>
      <c r="AF2135" s="38">
        <v>1</v>
      </c>
      <c r="AG2135" s="125"/>
      <c r="AI2135" s="123"/>
      <c r="AJ2135" s="40">
        <f t="shared" ref="AJ2135:AJ2198" si="937">IF(CL2135="","",IF(CM2135="mg/m3",1000*CL2135,IF(CM2135="ppbv",CL2135*INDEX(ppbv_ug_m3,MATCH(BS2135,ChemName,0)),CL2135)))</f>
        <v>38</v>
      </c>
      <c r="AK2135" s="40"/>
      <c r="AL2135" s="40"/>
      <c r="AM2135" s="40">
        <f t="shared" si="910"/>
        <v>0.2</v>
      </c>
      <c r="AN2135" s="39">
        <f t="shared" si="909"/>
        <v>0.5</v>
      </c>
      <c r="AO2135" s="204"/>
      <c r="AP2135" s="204">
        <f t="shared" ref="AP2135:AP2198" si="938">IF(AJ2135="","",AM2135/AJ2135)</f>
        <v>5.263157894736842E-3</v>
      </c>
      <c r="AQ2135" s="45"/>
      <c r="AR2135" s="45"/>
      <c r="AS2135" s="115"/>
      <c r="AT2135" s="115"/>
      <c r="AU2135" s="115">
        <f t="shared" si="911"/>
        <v>0</v>
      </c>
      <c r="AV2135" s="115">
        <f t="shared" si="912"/>
        <v>1</v>
      </c>
      <c r="AY2135" s="115"/>
      <c r="AZ2135" s="115"/>
      <c r="BA2135" s="43">
        <v>32</v>
      </c>
      <c r="BB2135" s="43" t="s">
        <v>2013</v>
      </c>
      <c r="BC2135" s="48" t="s">
        <v>1403</v>
      </c>
      <c r="BE2135" s="37" t="s">
        <v>2345</v>
      </c>
      <c r="BG2135" s="43">
        <v>314</v>
      </c>
      <c r="BH2135" s="43" t="s">
        <v>684</v>
      </c>
      <c r="BJ2135" s="43" t="s">
        <v>817</v>
      </c>
      <c r="BK2135" s="43" t="s">
        <v>1389</v>
      </c>
      <c r="BP2135" s="48" t="s">
        <v>1406</v>
      </c>
      <c r="BQ2135" s="43" t="s">
        <v>2398</v>
      </c>
      <c r="BR2135" s="43" t="s">
        <v>2399</v>
      </c>
      <c r="BS2135" s="43" t="s">
        <v>1393</v>
      </c>
      <c r="BT2135" s="43" t="s">
        <v>1990</v>
      </c>
      <c r="BU2135" s="43"/>
      <c r="BV2135" s="43"/>
      <c r="BW2135" s="243">
        <v>37672</v>
      </c>
      <c r="BX2135" s="243"/>
      <c r="BY2135" s="48" t="s">
        <v>451</v>
      </c>
      <c r="BZ2135" s="43">
        <v>0.2</v>
      </c>
      <c r="CA2135" s="43" t="s">
        <v>1396</v>
      </c>
      <c r="CC2135" s="43">
        <v>0.2</v>
      </c>
      <c r="CD2135" s="124" t="s">
        <v>767</v>
      </c>
      <c r="CE2135" s="43">
        <v>7313</v>
      </c>
      <c r="CF2135" s="43" t="s">
        <v>1990</v>
      </c>
      <c r="CG2135" s="251">
        <v>37672</v>
      </c>
      <c r="CH2135" s="126"/>
      <c r="CK2135" s="39" t="s">
        <v>451</v>
      </c>
      <c r="CL2135" s="43">
        <v>38</v>
      </c>
      <c r="CM2135" s="43" t="s">
        <v>1396</v>
      </c>
      <c r="CP2135" s="43" t="s">
        <v>1397</v>
      </c>
      <c r="CQ2135" s="43">
        <v>1614</v>
      </c>
      <c r="DR2135" s="38"/>
    </row>
    <row r="2136" spans="1:122" s="39" customFormat="1" hidden="1" x14ac:dyDescent="0.2">
      <c r="A2136" s="44" t="str">
        <f t="shared" si="933"/>
        <v>Endicott</v>
      </c>
      <c r="B2136" s="44" t="str">
        <f t="shared" si="932"/>
        <v>Trichloroethylene</v>
      </c>
      <c r="C2136" s="38" t="s">
        <v>2587</v>
      </c>
      <c r="D2136" s="38" t="str">
        <f t="shared" si="936"/>
        <v>LS</v>
      </c>
      <c r="E2136" s="44" t="s">
        <v>372</v>
      </c>
      <c r="F2136" s="155" t="str">
        <f t="shared" si="935"/>
        <v>Multiuse 022</v>
      </c>
      <c r="G2136" s="44" t="str">
        <f t="shared" si="934"/>
        <v>multiuse</v>
      </c>
      <c r="H2136" s="44" t="str">
        <f t="shared" si="906"/>
        <v>Basement</v>
      </c>
      <c r="I2136" s="38"/>
      <c r="J2136" s="38"/>
      <c r="K2136" s="38"/>
      <c r="L2136" s="44"/>
      <c r="M2136" s="38" t="str">
        <f t="shared" si="930"/>
        <v>Y</v>
      </c>
      <c r="N2136" s="38" t="str">
        <f t="shared" si="931"/>
        <v>n</v>
      </c>
      <c r="O2136" s="38" t="s">
        <v>541</v>
      </c>
      <c r="P2136" s="44" t="s">
        <v>2357</v>
      </c>
      <c r="Q2136" s="44"/>
      <c r="R2136" s="44"/>
      <c r="S2136" s="44"/>
      <c r="T2136" s="44"/>
      <c r="U2136" s="44"/>
      <c r="V2136" s="44"/>
      <c r="W2136" s="44"/>
      <c r="X2136" s="44"/>
      <c r="Y2136" s="38" t="str">
        <f t="shared" si="907"/>
        <v>n</v>
      </c>
      <c r="Z2136" s="38" t="str">
        <f t="shared" si="908"/>
        <v>n</v>
      </c>
      <c r="AA2136" s="38" t="s">
        <v>2044</v>
      </c>
      <c r="AB2136" s="128" t="s">
        <v>1451</v>
      </c>
      <c r="AC2136" s="59">
        <v>0.24</v>
      </c>
      <c r="AD2136" s="204">
        <v>0.79166666666666674</v>
      </c>
      <c r="AE2136" s="38">
        <v>0</v>
      </c>
      <c r="AF2136" s="38">
        <v>1</v>
      </c>
      <c r="AG2136" s="125"/>
      <c r="AI2136" s="123"/>
      <c r="AJ2136" s="40">
        <f t="shared" si="937"/>
        <v>0.24</v>
      </c>
      <c r="AK2136" s="40"/>
      <c r="AL2136" s="40"/>
      <c r="AM2136" s="40">
        <f t="shared" si="910"/>
        <v>0.19</v>
      </c>
      <c r="AN2136" s="39">
        <f t="shared" si="909"/>
        <v>0.5</v>
      </c>
      <c r="AO2136" s="204"/>
      <c r="AP2136" s="204">
        <f t="shared" si="938"/>
        <v>0.79166666666666674</v>
      </c>
      <c r="AQ2136" s="45"/>
      <c r="AR2136" s="45"/>
      <c r="AS2136" s="115"/>
      <c r="AT2136" s="115"/>
      <c r="AU2136" s="115">
        <f t="shared" si="911"/>
        <v>0</v>
      </c>
      <c r="AV2136" s="115">
        <f t="shared" si="912"/>
        <v>1</v>
      </c>
      <c r="AY2136" s="115"/>
      <c r="AZ2136" s="115"/>
      <c r="BA2136" s="43">
        <v>32</v>
      </c>
      <c r="BB2136" s="43" t="s">
        <v>2013</v>
      </c>
      <c r="BC2136" s="48" t="s">
        <v>1403</v>
      </c>
      <c r="BE2136" s="37" t="s">
        <v>2345</v>
      </c>
      <c r="BG2136" s="43">
        <v>316</v>
      </c>
      <c r="BH2136" s="43" t="s">
        <v>2400</v>
      </c>
      <c r="BJ2136" s="43" t="s">
        <v>817</v>
      </c>
      <c r="BK2136" s="43" t="s">
        <v>573</v>
      </c>
      <c r="BP2136" s="48" t="s">
        <v>1406</v>
      </c>
      <c r="BQ2136" s="43" t="s">
        <v>664</v>
      </c>
      <c r="BR2136" s="43" t="s">
        <v>830</v>
      </c>
      <c r="BS2136" s="43" t="s">
        <v>1393</v>
      </c>
      <c r="BT2136" s="43" t="s">
        <v>1990</v>
      </c>
      <c r="BU2136" s="43"/>
      <c r="BV2136" s="43"/>
      <c r="BW2136" s="243">
        <v>37698</v>
      </c>
      <c r="BX2136" s="243"/>
      <c r="BY2136" s="48" t="s">
        <v>451</v>
      </c>
      <c r="BZ2136" s="43">
        <v>0.19</v>
      </c>
      <c r="CA2136" s="43" t="s">
        <v>1396</v>
      </c>
      <c r="CC2136" s="43">
        <v>0.19</v>
      </c>
      <c r="CD2136" s="124" t="s">
        <v>767</v>
      </c>
      <c r="CE2136" s="43">
        <v>8435</v>
      </c>
      <c r="CF2136" s="43" t="s">
        <v>1990</v>
      </c>
      <c r="CG2136" s="251">
        <v>37698</v>
      </c>
      <c r="CH2136" s="126"/>
      <c r="CK2136" s="39" t="s">
        <v>451</v>
      </c>
      <c r="CL2136" s="43">
        <v>0.24</v>
      </c>
      <c r="CM2136" s="43" t="s">
        <v>1396</v>
      </c>
      <c r="CP2136" s="43" t="s">
        <v>1397</v>
      </c>
      <c r="CQ2136" s="43">
        <v>910</v>
      </c>
      <c r="DR2136" s="38"/>
    </row>
    <row r="2137" spans="1:122" s="39" customFormat="1" hidden="1" x14ac:dyDescent="0.2">
      <c r="A2137" s="44" t="str">
        <f t="shared" si="933"/>
        <v>Endicott</v>
      </c>
      <c r="B2137" s="44" t="str">
        <f t="shared" si="932"/>
        <v>1,1-Dichloroethane</v>
      </c>
      <c r="C2137" s="38" t="s">
        <v>2587</v>
      </c>
      <c r="D2137" s="38" t="str">
        <f t="shared" si="936"/>
        <v>LS</v>
      </c>
      <c r="E2137" s="44" t="s">
        <v>372</v>
      </c>
      <c r="F2137" s="155" t="str">
        <f t="shared" si="935"/>
        <v>Multiuse 023</v>
      </c>
      <c r="G2137" s="44" t="str">
        <f t="shared" si="934"/>
        <v>multiuse</v>
      </c>
      <c r="H2137" s="44" t="str">
        <f t="shared" si="906"/>
        <v/>
      </c>
      <c r="I2137" s="38"/>
      <c r="J2137" s="38"/>
      <c r="K2137" s="38"/>
      <c r="L2137" s="44"/>
      <c r="M2137" s="38" t="str">
        <f t="shared" si="930"/>
        <v>Y</v>
      </c>
      <c r="N2137" s="38" t="str">
        <f t="shared" si="931"/>
        <v>Y</v>
      </c>
      <c r="O2137" s="38" t="s">
        <v>541</v>
      </c>
      <c r="P2137" s="44" t="s">
        <v>2357</v>
      </c>
      <c r="Q2137" s="44"/>
      <c r="R2137" s="44"/>
      <c r="S2137" s="44"/>
      <c r="T2137" s="44"/>
      <c r="U2137" s="44"/>
      <c r="V2137" s="44"/>
      <c r="W2137" s="44"/>
      <c r="X2137" s="44"/>
      <c r="Y2137" s="38" t="str">
        <f t="shared" si="907"/>
        <v>n</v>
      </c>
      <c r="Z2137" s="38" t="str">
        <f t="shared" si="908"/>
        <v>Y</v>
      </c>
      <c r="AA2137" s="38" t="s">
        <v>2044</v>
      </c>
      <c r="AB2137" s="128" t="s">
        <v>1451</v>
      </c>
      <c r="AC2137" s="59">
        <v>1.1000000000000001</v>
      </c>
      <c r="AD2137" s="204">
        <v>0.14545454545454545</v>
      </c>
      <c r="AE2137" s="38">
        <v>0</v>
      </c>
      <c r="AF2137" s="38">
        <v>1</v>
      </c>
      <c r="AG2137" s="125"/>
      <c r="AI2137" s="123"/>
      <c r="AJ2137" s="40">
        <f t="shared" si="937"/>
        <v>1.1000000000000001</v>
      </c>
      <c r="AK2137" s="40"/>
      <c r="AL2137" s="40"/>
      <c r="AM2137" s="40">
        <f t="shared" si="910"/>
        <v>0.16</v>
      </c>
      <c r="AN2137" s="39" t="str">
        <f t="shared" si="909"/>
        <v/>
      </c>
      <c r="AO2137" s="204"/>
      <c r="AP2137" s="204">
        <f t="shared" si="938"/>
        <v>0.14545454545454545</v>
      </c>
      <c r="AQ2137" s="45"/>
      <c r="AR2137" s="45"/>
      <c r="AS2137" s="115"/>
      <c r="AT2137" s="115"/>
      <c r="AU2137" s="115">
        <f t="shared" si="911"/>
        <v>0</v>
      </c>
      <c r="AV2137" s="115">
        <f t="shared" si="912"/>
        <v>1</v>
      </c>
      <c r="AY2137" s="115"/>
      <c r="AZ2137" s="115"/>
      <c r="BA2137" s="43">
        <v>32</v>
      </c>
      <c r="BB2137" s="43" t="s">
        <v>2013</v>
      </c>
      <c r="BC2137" s="48" t="s">
        <v>1403</v>
      </c>
      <c r="BE2137" s="37" t="s">
        <v>2345</v>
      </c>
      <c r="BG2137" s="43">
        <v>317</v>
      </c>
      <c r="BH2137" s="43" t="s">
        <v>831</v>
      </c>
      <c r="BJ2137" s="43" t="s">
        <v>817</v>
      </c>
      <c r="BP2137" s="48" t="s">
        <v>1406</v>
      </c>
      <c r="BQ2137" s="43" t="s">
        <v>832</v>
      </c>
      <c r="BS2137" s="43" t="s">
        <v>2619</v>
      </c>
      <c r="BT2137" s="43" t="s">
        <v>1990</v>
      </c>
      <c r="BU2137" s="43"/>
      <c r="BV2137" s="43"/>
      <c r="BW2137" s="243">
        <v>37736</v>
      </c>
      <c r="BX2137" s="243"/>
      <c r="BY2137" s="48" t="s">
        <v>451</v>
      </c>
      <c r="BZ2137" s="43">
        <v>0.16</v>
      </c>
      <c r="CA2137" s="43" t="s">
        <v>1396</v>
      </c>
      <c r="CC2137" s="43">
        <v>0.16</v>
      </c>
      <c r="CD2137" s="124" t="s">
        <v>767</v>
      </c>
      <c r="CE2137" s="43">
        <v>11089</v>
      </c>
      <c r="CF2137" s="43" t="s">
        <v>1990</v>
      </c>
      <c r="CG2137" s="251">
        <v>37736</v>
      </c>
      <c r="CH2137" s="126"/>
      <c r="CK2137" s="39" t="s">
        <v>451</v>
      </c>
      <c r="CL2137" s="43">
        <v>1.1000000000000001</v>
      </c>
      <c r="CM2137" s="43" t="s">
        <v>1396</v>
      </c>
      <c r="CP2137" s="43" t="s">
        <v>1397</v>
      </c>
      <c r="CQ2137" s="43">
        <v>1390</v>
      </c>
      <c r="DR2137" s="38"/>
    </row>
    <row r="2138" spans="1:122" s="39" customFormat="1" hidden="1" x14ac:dyDescent="0.2">
      <c r="A2138" s="44" t="str">
        <f t="shared" si="933"/>
        <v>Endicott</v>
      </c>
      <c r="B2138" s="44" t="str">
        <f t="shared" si="932"/>
        <v>1,1-Dichloroethylene</v>
      </c>
      <c r="C2138" s="38" t="s">
        <v>2587</v>
      </c>
      <c r="D2138" s="38" t="str">
        <f t="shared" si="936"/>
        <v>LS</v>
      </c>
      <c r="E2138" s="44" t="s">
        <v>372</v>
      </c>
      <c r="F2138" s="155" t="str">
        <f t="shared" si="935"/>
        <v>Multiuse 023</v>
      </c>
      <c r="G2138" s="44" t="str">
        <f t="shared" si="934"/>
        <v>multiuse</v>
      </c>
      <c r="H2138" s="44" t="str">
        <f t="shared" si="906"/>
        <v/>
      </c>
      <c r="I2138" s="38"/>
      <c r="J2138" s="38"/>
      <c r="K2138" s="38"/>
      <c r="L2138" s="44"/>
      <c r="M2138" s="38" t="str">
        <f t="shared" si="930"/>
        <v>Y</v>
      </c>
      <c r="N2138" s="38" t="str">
        <f t="shared" si="931"/>
        <v>n</v>
      </c>
      <c r="O2138" s="38" t="str">
        <f>IF(AJ2138="","",IF(M2138="N","n","Y"))</f>
        <v>Y</v>
      </c>
      <c r="P2138" s="38"/>
      <c r="Q2138" s="38"/>
      <c r="R2138" s="38"/>
      <c r="S2138" s="38"/>
      <c r="T2138" s="38"/>
      <c r="U2138" s="38"/>
      <c r="V2138" s="38"/>
      <c r="W2138" s="38"/>
      <c r="X2138" s="38"/>
      <c r="Y2138" s="38" t="str">
        <f t="shared" si="907"/>
        <v>n</v>
      </c>
      <c r="Z2138" s="38" t="str">
        <f t="shared" si="908"/>
        <v>n</v>
      </c>
      <c r="AA2138" s="38" t="s">
        <v>2044</v>
      </c>
      <c r="AB2138" s="128" t="s">
        <v>1451</v>
      </c>
      <c r="AC2138" s="59">
        <v>11</v>
      </c>
      <c r="AD2138" s="204">
        <v>7.1818181818181816E-3</v>
      </c>
      <c r="AE2138" s="38">
        <v>0</v>
      </c>
      <c r="AF2138" s="38">
        <v>1</v>
      </c>
      <c r="AG2138" s="125"/>
      <c r="AI2138" s="123"/>
      <c r="AJ2138" s="40">
        <f t="shared" si="937"/>
        <v>11</v>
      </c>
      <c r="AK2138" s="40"/>
      <c r="AL2138" s="40"/>
      <c r="AM2138" s="40">
        <f t="shared" si="910"/>
        <v>7.9000000000000001E-2</v>
      </c>
      <c r="AN2138" s="39">
        <f t="shared" si="909"/>
        <v>0.8</v>
      </c>
      <c r="AO2138" s="204"/>
      <c r="AP2138" s="204">
        <f t="shared" si="938"/>
        <v>7.1818181818181816E-3</v>
      </c>
      <c r="AQ2138" s="45"/>
      <c r="AR2138" s="45"/>
      <c r="AS2138" s="115"/>
      <c r="AT2138" s="115"/>
      <c r="AU2138" s="115">
        <f t="shared" si="911"/>
        <v>0</v>
      </c>
      <c r="AV2138" s="115">
        <f t="shared" si="912"/>
        <v>1</v>
      </c>
      <c r="AY2138" s="115"/>
      <c r="AZ2138" s="115"/>
      <c r="BA2138" s="43">
        <v>32</v>
      </c>
      <c r="BB2138" s="43" t="s">
        <v>2013</v>
      </c>
      <c r="BC2138" s="48" t="s">
        <v>1403</v>
      </c>
      <c r="BE2138" s="37" t="s">
        <v>2345</v>
      </c>
      <c r="BG2138" s="43">
        <v>317</v>
      </c>
      <c r="BH2138" s="43" t="s">
        <v>831</v>
      </c>
      <c r="BJ2138" s="43" t="s">
        <v>817</v>
      </c>
      <c r="BP2138" s="48" t="s">
        <v>1406</v>
      </c>
      <c r="BQ2138" s="43" t="s">
        <v>832</v>
      </c>
      <c r="BS2138" s="43" t="s">
        <v>538</v>
      </c>
      <c r="BT2138" s="43" t="s">
        <v>1990</v>
      </c>
      <c r="BU2138" s="43"/>
      <c r="BV2138" s="43"/>
      <c r="BW2138" s="243">
        <v>37736</v>
      </c>
      <c r="BX2138" s="243"/>
      <c r="BY2138" s="48" t="s">
        <v>451</v>
      </c>
      <c r="BZ2138" s="43">
        <v>7.9000000000000001E-2</v>
      </c>
      <c r="CA2138" s="43" t="s">
        <v>1396</v>
      </c>
      <c r="CC2138" s="43">
        <v>7.9000000000000001E-2</v>
      </c>
      <c r="CD2138" s="124" t="s">
        <v>767</v>
      </c>
      <c r="CE2138" s="43">
        <v>11090</v>
      </c>
      <c r="CF2138" s="43" t="s">
        <v>1990</v>
      </c>
      <c r="CG2138" s="251">
        <v>37736</v>
      </c>
      <c r="CH2138" s="126"/>
      <c r="CK2138" s="39" t="s">
        <v>451</v>
      </c>
      <c r="CL2138" s="43">
        <v>11</v>
      </c>
      <c r="CM2138" s="43" t="s">
        <v>1396</v>
      </c>
      <c r="CP2138" s="43" t="s">
        <v>1397</v>
      </c>
      <c r="CQ2138" s="43">
        <v>1371</v>
      </c>
      <c r="DR2138" s="38"/>
    </row>
    <row r="2139" spans="1:122" s="39" customFormat="1" hidden="1" x14ac:dyDescent="0.2">
      <c r="A2139" s="44" t="str">
        <f t="shared" si="933"/>
        <v>Endicott</v>
      </c>
      <c r="B2139" s="44" t="str">
        <f t="shared" si="932"/>
        <v>Tetrachloroethylene</v>
      </c>
      <c r="C2139" s="38" t="s">
        <v>2587</v>
      </c>
      <c r="D2139" s="38" t="str">
        <f t="shared" si="936"/>
        <v>LS</v>
      </c>
      <c r="E2139" s="44" t="s">
        <v>372</v>
      </c>
      <c r="F2139" s="155" t="str">
        <f t="shared" si="935"/>
        <v>Multiuse 023</v>
      </c>
      <c r="G2139" s="44" t="str">
        <f t="shared" si="934"/>
        <v>multiuse</v>
      </c>
      <c r="H2139" s="44" t="str">
        <f t="shared" si="906"/>
        <v/>
      </c>
      <c r="I2139" s="38"/>
      <c r="J2139" s="38"/>
      <c r="K2139" s="38"/>
      <c r="L2139" s="44"/>
      <c r="M2139" s="38" t="str">
        <f t="shared" si="930"/>
        <v>Y</v>
      </c>
      <c r="N2139" s="38" t="str">
        <f t="shared" si="931"/>
        <v>n</v>
      </c>
      <c r="O2139" s="38" t="str">
        <f>IF(AJ2139="","",IF(M2139="N","n","Y"))</f>
        <v>Y</v>
      </c>
      <c r="P2139" s="38"/>
      <c r="Q2139" s="38"/>
      <c r="R2139" s="38"/>
      <c r="S2139" s="38"/>
      <c r="T2139" s="38"/>
      <c r="U2139" s="38"/>
      <c r="V2139" s="38"/>
      <c r="W2139" s="38"/>
      <c r="X2139" s="38"/>
      <c r="Y2139" s="38" t="str">
        <f t="shared" si="907"/>
        <v>n</v>
      </c>
      <c r="Z2139" s="38" t="str">
        <f t="shared" si="908"/>
        <v>n</v>
      </c>
      <c r="AA2139" s="38" t="s">
        <v>2044</v>
      </c>
      <c r="AB2139" s="128" t="s">
        <v>1451</v>
      </c>
      <c r="AC2139" s="59">
        <v>5</v>
      </c>
      <c r="AD2139" s="204">
        <v>5.4000000000000006E-2</v>
      </c>
      <c r="AE2139" s="38">
        <v>0</v>
      </c>
      <c r="AF2139" s="38">
        <v>1</v>
      </c>
      <c r="AG2139" s="125"/>
      <c r="AI2139" s="123"/>
      <c r="AJ2139" s="40">
        <f t="shared" si="937"/>
        <v>5</v>
      </c>
      <c r="AK2139" s="40"/>
      <c r="AL2139" s="40"/>
      <c r="AM2139" s="40">
        <f t="shared" si="910"/>
        <v>0.27</v>
      </c>
      <c r="AN2139" s="39">
        <f t="shared" si="909"/>
        <v>3.8</v>
      </c>
      <c r="AO2139" s="204"/>
      <c r="AP2139" s="204">
        <f t="shared" si="938"/>
        <v>5.4000000000000006E-2</v>
      </c>
      <c r="AQ2139" s="45"/>
      <c r="AR2139" s="45"/>
      <c r="AS2139" s="115"/>
      <c r="AT2139" s="115"/>
      <c r="AU2139" s="115">
        <f t="shared" si="911"/>
        <v>0</v>
      </c>
      <c r="AV2139" s="115">
        <f t="shared" si="912"/>
        <v>1</v>
      </c>
      <c r="AY2139" s="115"/>
      <c r="AZ2139" s="115"/>
      <c r="BA2139" s="43">
        <v>32</v>
      </c>
      <c r="BB2139" s="43" t="s">
        <v>2013</v>
      </c>
      <c r="BC2139" s="48" t="s">
        <v>1403</v>
      </c>
      <c r="BE2139" s="37" t="s">
        <v>2345</v>
      </c>
      <c r="BG2139" s="43">
        <v>317</v>
      </c>
      <c r="BH2139" s="43" t="s">
        <v>831</v>
      </c>
      <c r="BJ2139" s="43" t="s">
        <v>817</v>
      </c>
      <c r="BP2139" s="48" t="s">
        <v>1406</v>
      </c>
      <c r="BQ2139" s="43" t="s">
        <v>832</v>
      </c>
      <c r="BS2139" s="43" t="s">
        <v>2057</v>
      </c>
      <c r="BT2139" s="43" t="s">
        <v>1990</v>
      </c>
      <c r="BU2139" s="43"/>
      <c r="BV2139" s="43"/>
      <c r="BW2139" s="243">
        <v>37736</v>
      </c>
      <c r="BX2139" s="243"/>
      <c r="BY2139" s="48" t="s">
        <v>451</v>
      </c>
      <c r="BZ2139" s="43">
        <v>0.27</v>
      </c>
      <c r="CA2139" s="43" t="s">
        <v>1396</v>
      </c>
      <c r="CC2139" s="43">
        <v>0.27</v>
      </c>
      <c r="CD2139" s="124" t="s">
        <v>767</v>
      </c>
      <c r="CE2139" s="43">
        <v>11095</v>
      </c>
      <c r="CF2139" s="43" t="s">
        <v>1990</v>
      </c>
      <c r="CG2139" s="251">
        <v>37736</v>
      </c>
      <c r="CH2139" s="126"/>
      <c r="CK2139" s="39" t="s">
        <v>451</v>
      </c>
      <c r="CL2139" s="43">
        <v>5</v>
      </c>
      <c r="CM2139" s="43" t="s">
        <v>1396</v>
      </c>
      <c r="CP2139" s="43" t="s">
        <v>1397</v>
      </c>
      <c r="CQ2139" s="43">
        <v>1146</v>
      </c>
      <c r="DR2139" s="38"/>
    </row>
    <row r="2140" spans="1:122" s="39" customFormat="1" hidden="1" x14ac:dyDescent="0.2">
      <c r="A2140" s="44" t="str">
        <f t="shared" si="933"/>
        <v>Endicott</v>
      </c>
      <c r="B2140" s="44" t="str">
        <f t="shared" si="932"/>
        <v>1,1,1-Trichloroethane</v>
      </c>
      <c r="C2140" s="38" t="s">
        <v>2587</v>
      </c>
      <c r="D2140" s="38" t="str">
        <f t="shared" si="936"/>
        <v>LS</v>
      </c>
      <c r="E2140" s="44" t="s">
        <v>372</v>
      </c>
      <c r="F2140" s="155" t="str">
        <f t="shared" si="935"/>
        <v>Multiuse 024</v>
      </c>
      <c r="G2140" s="44" t="str">
        <f t="shared" si="934"/>
        <v>multiuse</v>
      </c>
      <c r="H2140" s="44" t="str">
        <f t="shared" si="906"/>
        <v/>
      </c>
      <c r="I2140" s="38"/>
      <c r="J2140" s="38"/>
      <c r="K2140" s="38"/>
      <c r="L2140" s="44"/>
      <c r="M2140" s="38" t="str">
        <f t="shared" si="930"/>
        <v>Y</v>
      </c>
      <c r="N2140" s="38" t="str">
        <f t="shared" si="931"/>
        <v>n</v>
      </c>
      <c r="O2140" s="38" t="str">
        <f>IF(AJ2140="","",IF(M2140="N","n","Y"))</f>
        <v>Y</v>
      </c>
      <c r="P2140" s="38"/>
      <c r="Q2140" s="38"/>
      <c r="R2140" s="38"/>
      <c r="S2140" s="38"/>
      <c r="T2140" s="38"/>
      <c r="U2140" s="38"/>
      <c r="V2140" s="38"/>
      <c r="W2140" s="38"/>
      <c r="X2140" s="38"/>
      <c r="Y2140" s="38" t="str">
        <f t="shared" si="907"/>
        <v>n</v>
      </c>
      <c r="Z2140" s="38" t="str">
        <f t="shared" si="908"/>
        <v>n</v>
      </c>
      <c r="AA2140" s="38" t="s">
        <v>2044</v>
      </c>
      <c r="AB2140" s="128" t="s">
        <v>1451</v>
      </c>
      <c r="AC2140" s="59">
        <v>19</v>
      </c>
      <c r="AD2140" s="204">
        <v>1.9473684210526317E-2</v>
      </c>
      <c r="AE2140" s="38">
        <v>0</v>
      </c>
      <c r="AF2140" s="38">
        <v>1</v>
      </c>
      <c r="AG2140" s="125"/>
      <c r="AI2140" s="123"/>
      <c r="AJ2140" s="40">
        <f t="shared" si="937"/>
        <v>19</v>
      </c>
      <c r="AK2140" s="40"/>
      <c r="AL2140" s="40"/>
      <c r="AM2140" s="40">
        <f t="shared" si="910"/>
        <v>0.37</v>
      </c>
      <c r="AN2140" s="39">
        <f t="shared" si="909"/>
        <v>3.1</v>
      </c>
      <c r="AO2140" s="204"/>
      <c r="AP2140" s="204">
        <f t="shared" si="938"/>
        <v>1.9473684210526317E-2</v>
      </c>
      <c r="AQ2140" s="45"/>
      <c r="AR2140" s="45"/>
      <c r="AS2140" s="115"/>
      <c r="AT2140" s="115"/>
      <c r="AU2140" s="115">
        <f t="shared" si="911"/>
        <v>0</v>
      </c>
      <c r="AV2140" s="115">
        <f t="shared" si="912"/>
        <v>1</v>
      </c>
      <c r="AY2140" s="115"/>
      <c r="AZ2140" s="115"/>
      <c r="BA2140" s="43">
        <v>32</v>
      </c>
      <c r="BB2140" s="43" t="s">
        <v>2013</v>
      </c>
      <c r="BC2140" s="48" t="s">
        <v>1403</v>
      </c>
      <c r="BE2140" s="37" t="s">
        <v>2345</v>
      </c>
      <c r="BG2140" s="43">
        <v>318</v>
      </c>
      <c r="BH2140" s="43" t="s">
        <v>833</v>
      </c>
      <c r="BJ2140" s="43" t="s">
        <v>817</v>
      </c>
      <c r="BP2140" s="48" t="s">
        <v>1406</v>
      </c>
      <c r="BQ2140" s="43" t="s">
        <v>834</v>
      </c>
      <c r="BS2140" s="43" t="s">
        <v>558</v>
      </c>
      <c r="BT2140" s="43" t="s">
        <v>1990</v>
      </c>
      <c r="BU2140" s="43"/>
      <c r="BV2140" s="43"/>
      <c r="BW2140" s="243">
        <v>37738</v>
      </c>
      <c r="BX2140" s="243"/>
      <c r="BY2140" s="48" t="s">
        <v>451</v>
      </c>
      <c r="BZ2140" s="43">
        <v>0.37</v>
      </c>
      <c r="CA2140" s="43" t="s">
        <v>1396</v>
      </c>
      <c r="CC2140" s="43">
        <v>0.37</v>
      </c>
      <c r="CD2140" s="124" t="s">
        <v>767</v>
      </c>
      <c r="CE2140" s="43">
        <v>12628</v>
      </c>
      <c r="CF2140" s="43" t="s">
        <v>1990</v>
      </c>
      <c r="CG2140" s="251">
        <v>37738</v>
      </c>
      <c r="CH2140" s="126"/>
      <c r="CK2140" s="39" t="s">
        <v>451</v>
      </c>
      <c r="CL2140" s="43">
        <v>19</v>
      </c>
      <c r="CM2140" s="43" t="s">
        <v>1396</v>
      </c>
      <c r="CP2140" s="43" t="s">
        <v>1397</v>
      </c>
      <c r="CQ2140" s="43">
        <v>1348</v>
      </c>
      <c r="DR2140" s="38"/>
    </row>
    <row r="2141" spans="1:122" s="39" customFormat="1" hidden="1" x14ac:dyDescent="0.2">
      <c r="A2141" s="44" t="str">
        <f t="shared" si="933"/>
        <v>Endicott</v>
      </c>
      <c r="B2141" s="44" t="str">
        <f t="shared" si="932"/>
        <v>Trichloroethylene</v>
      </c>
      <c r="C2141" s="38" t="s">
        <v>2587</v>
      </c>
      <c r="D2141" s="38" t="str">
        <f t="shared" si="936"/>
        <v>LS</v>
      </c>
      <c r="E2141" s="44" t="s">
        <v>372</v>
      </c>
      <c r="F2141" s="155" t="str">
        <f t="shared" si="935"/>
        <v>Multiuse 025</v>
      </c>
      <c r="G2141" s="44" t="str">
        <f t="shared" si="934"/>
        <v>multiuse</v>
      </c>
      <c r="H2141" s="44" t="str">
        <f t="shared" si="906"/>
        <v/>
      </c>
      <c r="I2141" s="38"/>
      <c r="J2141" s="38"/>
      <c r="K2141" s="38"/>
      <c r="L2141" s="44"/>
      <c r="M2141" s="38" t="str">
        <f t="shared" si="930"/>
        <v>Y</v>
      </c>
      <c r="N2141" s="38" t="str">
        <f t="shared" si="931"/>
        <v>n</v>
      </c>
      <c r="O2141" s="38" t="str">
        <f>IF(AJ2141="","",IF(M2141="N","n","Y"))</f>
        <v>Y</v>
      </c>
      <c r="P2141" s="38"/>
      <c r="Q2141" s="38"/>
      <c r="R2141" s="38"/>
      <c r="S2141" s="38"/>
      <c r="T2141" s="38"/>
      <c r="U2141" s="38"/>
      <c r="V2141" s="38"/>
      <c r="W2141" s="38"/>
      <c r="X2141" s="38"/>
      <c r="Y2141" s="38" t="str">
        <f t="shared" si="907"/>
        <v>n</v>
      </c>
      <c r="Z2141" s="38" t="str">
        <f t="shared" si="908"/>
        <v>n</v>
      </c>
      <c r="AA2141" s="38" t="s">
        <v>2044</v>
      </c>
      <c r="AB2141" s="128" t="s">
        <v>1451</v>
      </c>
      <c r="AC2141" s="59">
        <v>3</v>
      </c>
      <c r="AD2141" s="204">
        <v>0.06</v>
      </c>
      <c r="AE2141" s="38">
        <v>0</v>
      </c>
      <c r="AF2141" s="38">
        <v>1</v>
      </c>
      <c r="AG2141" s="125"/>
      <c r="AI2141" s="123"/>
      <c r="AJ2141" s="40">
        <f t="shared" si="937"/>
        <v>3</v>
      </c>
      <c r="AK2141" s="40"/>
      <c r="AL2141" s="40"/>
      <c r="AM2141" s="40">
        <f t="shared" si="910"/>
        <v>0.18</v>
      </c>
      <c r="AN2141" s="39">
        <f t="shared" si="909"/>
        <v>0.5</v>
      </c>
      <c r="AO2141" s="204"/>
      <c r="AP2141" s="204">
        <f t="shared" si="938"/>
        <v>0.06</v>
      </c>
      <c r="AQ2141" s="45"/>
      <c r="AR2141" s="45"/>
      <c r="AS2141" s="115"/>
      <c r="AT2141" s="115"/>
      <c r="AU2141" s="115">
        <f t="shared" si="911"/>
        <v>0</v>
      </c>
      <c r="AV2141" s="115">
        <f t="shared" si="912"/>
        <v>1</v>
      </c>
      <c r="AY2141" s="115"/>
      <c r="AZ2141" s="115"/>
      <c r="BA2141" s="43">
        <v>32</v>
      </c>
      <c r="BB2141" s="43" t="s">
        <v>2013</v>
      </c>
      <c r="BC2141" s="48" t="s">
        <v>1403</v>
      </c>
      <c r="BE2141" s="37" t="s">
        <v>2345</v>
      </c>
      <c r="BG2141" s="43">
        <v>319</v>
      </c>
      <c r="BH2141" s="43" t="s">
        <v>721</v>
      </c>
      <c r="BJ2141" s="43" t="s">
        <v>817</v>
      </c>
      <c r="BP2141" s="48" t="s">
        <v>1406</v>
      </c>
      <c r="BQ2141" s="43" t="s">
        <v>722</v>
      </c>
      <c r="BS2141" s="43" t="s">
        <v>1393</v>
      </c>
      <c r="BT2141" s="43" t="s">
        <v>1990</v>
      </c>
      <c r="BU2141" s="43"/>
      <c r="BV2141" s="43"/>
      <c r="BW2141" s="243">
        <v>37740</v>
      </c>
      <c r="BX2141" s="243"/>
      <c r="BY2141" s="48" t="s">
        <v>451</v>
      </c>
      <c r="BZ2141" s="43">
        <v>0.18</v>
      </c>
      <c r="CA2141" s="43" t="s">
        <v>1396</v>
      </c>
      <c r="CC2141" s="43">
        <v>0.18</v>
      </c>
      <c r="CD2141" s="124" t="s">
        <v>767</v>
      </c>
      <c r="CE2141" s="43">
        <v>12857</v>
      </c>
      <c r="CF2141" s="43" t="s">
        <v>1990</v>
      </c>
      <c r="CG2141" s="251">
        <v>37740</v>
      </c>
      <c r="CH2141" s="126"/>
      <c r="CK2141" s="39" t="s">
        <v>451</v>
      </c>
      <c r="CL2141" s="43">
        <v>3</v>
      </c>
      <c r="CM2141" s="43" t="s">
        <v>1396</v>
      </c>
      <c r="CP2141" s="43" t="s">
        <v>1397</v>
      </c>
      <c r="CQ2141" s="43">
        <v>1258</v>
      </c>
      <c r="DR2141" s="38"/>
    </row>
    <row r="2142" spans="1:122" s="39" customFormat="1" hidden="1" x14ac:dyDescent="0.2">
      <c r="A2142" s="44" t="str">
        <f t="shared" si="933"/>
        <v>Endicott</v>
      </c>
      <c r="B2142" s="44" t="str">
        <f t="shared" si="932"/>
        <v>Trichloroethylene</v>
      </c>
      <c r="C2142" s="38" t="s">
        <v>2587</v>
      </c>
      <c r="D2142" s="38" t="str">
        <f t="shared" si="936"/>
        <v>LS</v>
      </c>
      <c r="E2142" s="44" t="s">
        <v>372</v>
      </c>
      <c r="F2142" s="155" t="str">
        <f t="shared" si="935"/>
        <v>Multiuse 026</v>
      </c>
      <c r="G2142" s="44" t="str">
        <f t="shared" si="934"/>
        <v>multiuse</v>
      </c>
      <c r="H2142" s="44" t="str">
        <f t="shared" si="906"/>
        <v/>
      </c>
      <c r="I2142" s="38"/>
      <c r="J2142" s="38"/>
      <c r="K2142" s="38"/>
      <c r="L2142" s="44"/>
      <c r="M2142" s="38" t="str">
        <f t="shared" si="930"/>
        <v>Y</v>
      </c>
      <c r="N2142" s="38" t="str">
        <f t="shared" si="931"/>
        <v>n</v>
      </c>
      <c r="O2142" s="38" t="s">
        <v>541</v>
      </c>
      <c r="P2142" s="44" t="s">
        <v>310</v>
      </c>
      <c r="Q2142" s="38"/>
      <c r="R2142" s="38"/>
      <c r="S2142" s="38"/>
      <c r="T2142" s="38"/>
      <c r="U2142" s="38"/>
      <c r="V2142" s="38"/>
      <c r="W2142" s="38"/>
      <c r="X2142" s="38"/>
      <c r="Y2142" s="38" t="str">
        <f t="shared" si="907"/>
        <v>n</v>
      </c>
      <c r="Z2142" s="38" t="str">
        <f t="shared" si="908"/>
        <v>n</v>
      </c>
      <c r="AA2142" s="38" t="s">
        <v>2044</v>
      </c>
      <c r="AB2142" s="128" t="s">
        <v>1451</v>
      </c>
      <c r="AC2142" s="59">
        <v>9.9</v>
      </c>
      <c r="AD2142" s="204">
        <v>2.0202020202020204E-2</v>
      </c>
      <c r="AE2142" s="38">
        <v>0</v>
      </c>
      <c r="AF2142" s="38">
        <v>1</v>
      </c>
      <c r="AG2142" s="125"/>
      <c r="AI2142" s="123"/>
      <c r="AJ2142" s="40">
        <f t="shared" si="937"/>
        <v>9.9</v>
      </c>
      <c r="AK2142" s="40"/>
      <c r="AL2142" s="40"/>
      <c r="AM2142" s="40">
        <f t="shared" si="910"/>
        <v>0.2</v>
      </c>
      <c r="AN2142" s="39">
        <f t="shared" si="909"/>
        <v>0.5</v>
      </c>
      <c r="AO2142" s="204"/>
      <c r="AP2142" s="204">
        <f t="shared" si="938"/>
        <v>2.0202020202020204E-2</v>
      </c>
      <c r="AQ2142" s="45"/>
      <c r="AR2142" s="45"/>
      <c r="AS2142" s="115"/>
      <c r="AT2142" s="115"/>
      <c r="AU2142" s="115">
        <f t="shared" si="911"/>
        <v>0</v>
      </c>
      <c r="AV2142" s="115">
        <f t="shared" si="912"/>
        <v>1</v>
      </c>
      <c r="AY2142" s="115"/>
      <c r="AZ2142" s="115"/>
      <c r="BA2142" s="43">
        <v>32</v>
      </c>
      <c r="BB2142" s="43" t="s">
        <v>2013</v>
      </c>
      <c r="BC2142" s="48" t="s">
        <v>1403</v>
      </c>
      <c r="BE2142" s="37" t="s">
        <v>2345</v>
      </c>
      <c r="BG2142" s="43">
        <v>320</v>
      </c>
      <c r="BH2142" s="43" t="s">
        <v>2649</v>
      </c>
      <c r="BJ2142" s="43" t="s">
        <v>817</v>
      </c>
      <c r="BP2142" s="48" t="s">
        <v>1406</v>
      </c>
      <c r="BS2142" s="43" t="s">
        <v>1393</v>
      </c>
      <c r="BT2142" s="43" t="s">
        <v>1990</v>
      </c>
      <c r="BU2142" s="43"/>
      <c r="BV2142" s="43"/>
      <c r="BW2142" s="243">
        <v>37736</v>
      </c>
      <c r="BX2142" s="243"/>
      <c r="BY2142" s="48" t="s">
        <v>451</v>
      </c>
      <c r="BZ2142" s="43">
        <v>0.2</v>
      </c>
      <c r="CA2142" s="43" t="s">
        <v>1396</v>
      </c>
      <c r="CC2142" s="43">
        <v>0.2</v>
      </c>
      <c r="CD2142" s="124" t="s">
        <v>767</v>
      </c>
      <c r="CE2142" s="43">
        <v>12967</v>
      </c>
      <c r="CF2142" s="43" t="s">
        <v>1990</v>
      </c>
      <c r="CG2142" s="251">
        <v>37736</v>
      </c>
      <c r="CH2142" s="126"/>
      <c r="CK2142" s="39" t="s">
        <v>451</v>
      </c>
      <c r="CL2142" s="43">
        <v>9.9</v>
      </c>
      <c r="CM2142" s="43" t="s">
        <v>1396</v>
      </c>
      <c r="CP2142" s="43" t="s">
        <v>1397</v>
      </c>
      <c r="CQ2142" s="43">
        <v>1261</v>
      </c>
      <c r="DR2142" s="38"/>
    </row>
    <row r="2143" spans="1:122" s="39" customFormat="1" hidden="1" x14ac:dyDescent="0.2">
      <c r="A2143" s="44" t="str">
        <f t="shared" si="933"/>
        <v>Endicott</v>
      </c>
      <c r="B2143" s="44" t="str">
        <f t="shared" si="932"/>
        <v>Trichloroethylene</v>
      </c>
      <c r="C2143" s="38" t="s">
        <v>2587</v>
      </c>
      <c r="D2143" s="38" t="str">
        <f t="shared" si="936"/>
        <v>LS</v>
      </c>
      <c r="E2143" s="44" t="s">
        <v>372</v>
      </c>
      <c r="F2143" s="155" t="str">
        <f t="shared" si="935"/>
        <v>Multiuse 027</v>
      </c>
      <c r="G2143" s="44" t="str">
        <f t="shared" si="934"/>
        <v>multiuse</v>
      </c>
      <c r="H2143" s="44" t="str">
        <f t="shared" si="906"/>
        <v/>
      </c>
      <c r="I2143" s="38"/>
      <c r="J2143" s="38"/>
      <c r="K2143" s="38"/>
      <c r="L2143" s="44"/>
      <c r="M2143" s="38" t="str">
        <f t="shared" si="930"/>
        <v>Y</v>
      </c>
      <c r="N2143" s="38" t="str">
        <f t="shared" si="931"/>
        <v>n</v>
      </c>
      <c r="O2143" s="38" t="s">
        <v>541</v>
      </c>
      <c r="P2143" s="44" t="s">
        <v>2357</v>
      </c>
      <c r="Q2143" s="44"/>
      <c r="R2143" s="44"/>
      <c r="S2143" s="44"/>
      <c r="T2143" s="44"/>
      <c r="U2143" s="44"/>
      <c r="V2143" s="44"/>
      <c r="W2143" s="44"/>
      <c r="X2143" s="44"/>
      <c r="Y2143" s="38" t="str">
        <f t="shared" si="907"/>
        <v>n</v>
      </c>
      <c r="Z2143" s="38" t="str">
        <f t="shared" si="908"/>
        <v>n</v>
      </c>
      <c r="AA2143" s="38" t="s">
        <v>2044</v>
      </c>
      <c r="AB2143" s="128" t="s">
        <v>1451</v>
      </c>
      <c r="AC2143" s="59">
        <v>0.35</v>
      </c>
      <c r="AD2143" s="204">
        <v>0.54285714285714293</v>
      </c>
      <c r="AE2143" s="38">
        <v>0</v>
      </c>
      <c r="AF2143" s="38">
        <v>1</v>
      </c>
      <c r="AG2143" s="125"/>
      <c r="AI2143" s="123"/>
      <c r="AJ2143" s="40">
        <f t="shared" si="937"/>
        <v>0.35</v>
      </c>
      <c r="AK2143" s="40"/>
      <c r="AL2143" s="40"/>
      <c r="AM2143" s="40">
        <f t="shared" si="910"/>
        <v>0.19</v>
      </c>
      <c r="AN2143" s="39">
        <f t="shared" si="909"/>
        <v>0.5</v>
      </c>
      <c r="AO2143" s="204"/>
      <c r="AP2143" s="204">
        <f t="shared" si="938"/>
        <v>0.54285714285714293</v>
      </c>
      <c r="AQ2143" s="45"/>
      <c r="AR2143" s="45"/>
      <c r="AS2143" s="115"/>
      <c r="AT2143" s="115"/>
      <c r="AU2143" s="115">
        <f t="shared" si="911"/>
        <v>0</v>
      </c>
      <c r="AV2143" s="115">
        <f t="shared" si="912"/>
        <v>1</v>
      </c>
      <c r="AY2143" s="115"/>
      <c r="AZ2143" s="115"/>
      <c r="BA2143" s="43">
        <v>32</v>
      </c>
      <c r="BB2143" s="43" t="s">
        <v>2013</v>
      </c>
      <c r="BC2143" s="48" t="s">
        <v>1403</v>
      </c>
      <c r="BE2143" s="37" t="s">
        <v>2345</v>
      </c>
      <c r="BG2143" s="43">
        <v>321</v>
      </c>
      <c r="BH2143" s="43" t="s">
        <v>723</v>
      </c>
      <c r="BJ2143" s="43" t="s">
        <v>817</v>
      </c>
      <c r="BP2143" s="48" t="s">
        <v>1406</v>
      </c>
      <c r="BQ2143" s="43" t="s">
        <v>1775</v>
      </c>
      <c r="BS2143" s="43" t="s">
        <v>1393</v>
      </c>
      <c r="BT2143" s="43" t="s">
        <v>1990</v>
      </c>
      <c r="BU2143" s="43"/>
      <c r="BV2143" s="43"/>
      <c r="BW2143" s="243">
        <v>37741</v>
      </c>
      <c r="BX2143" s="243"/>
      <c r="BY2143" s="48" t="s">
        <v>451</v>
      </c>
      <c r="BZ2143" s="43">
        <v>0.19</v>
      </c>
      <c r="CA2143" s="43" t="s">
        <v>1396</v>
      </c>
      <c r="CC2143" s="43">
        <v>0.19</v>
      </c>
      <c r="CD2143" s="124" t="s">
        <v>767</v>
      </c>
      <c r="CE2143" s="43">
        <v>13000</v>
      </c>
      <c r="CF2143" s="43" t="s">
        <v>1990</v>
      </c>
      <c r="CG2143" s="251">
        <v>37741</v>
      </c>
      <c r="CH2143" s="126"/>
      <c r="CK2143" s="39" t="s">
        <v>451</v>
      </c>
      <c r="CL2143" s="43">
        <v>0.35</v>
      </c>
      <c r="CM2143" s="43" t="s">
        <v>1396</v>
      </c>
      <c r="CP2143" s="43" t="s">
        <v>1397</v>
      </c>
      <c r="CQ2143" s="43">
        <v>1262</v>
      </c>
      <c r="DR2143" s="38"/>
    </row>
    <row r="2144" spans="1:122" s="39" customFormat="1" hidden="1" x14ac:dyDescent="0.2">
      <c r="A2144" s="44" t="str">
        <f t="shared" si="933"/>
        <v>Endicott</v>
      </c>
      <c r="B2144" s="44" t="str">
        <f t="shared" si="932"/>
        <v>Tetrachloroethylene</v>
      </c>
      <c r="C2144" s="38" t="s">
        <v>2587</v>
      </c>
      <c r="D2144" s="38" t="str">
        <f t="shared" si="936"/>
        <v>LS</v>
      </c>
      <c r="E2144" s="44" t="s">
        <v>372</v>
      </c>
      <c r="F2144" s="155" t="str">
        <f t="shared" si="935"/>
        <v>Multiuse 028</v>
      </c>
      <c r="G2144" s="44" t="str">
        <f t="shared" si="934"/>
        <v>multiuse</v>
      </c>
      <c r="H2144" s="44" t="str">
        <f t="shared" si="906"/>
        <v/>
      </c>
      <c r="I2144" s="38"/>
      <c r="J2144" s="38"/>
      <c r="K2144" s="38"/>
      <c r="L2144" s="44"/>
      <c r="M2144" s="38" t="str">
        <f t="shared" si="930"/>
        <v>Y</v>
      </c>
      <c r="N2144" s="38" t="str">
        <f t="shared" si="931"/>
        <v>n</v>
      </c>
      <c r="O2144" s="38" t="s">
        <v>541</v>
      </c>
      <c r="P2144" s="44" t="s">
        <v>2357</v>
      </c>
      <c r="Q2144" s="44"/>
      <c r="R2144" s="44"/>
      <c r="S2144" s="44"/>
      <c r="T2144" s="44"/>
      <c r="U2144" s="44"/>
      <c r="V2144" s="44"/>
      <c r="W2144" s="44"/>
      <c r="X2144" s="44"/>
      <c r="Y2144" s="38" t="str">
        <f t="shared" si="907"/>
        <v>n</v>
      </c>
      <c r="Z2144" s="38" t="str">
        <f t="shared" si="908"/>
        <v>n</v>
      </c>
      <c r="AA2144" s="38" t="s">
        <v>2044</v>
      </c>
      <c r="AB2144" s="128" t="s">
        <v>1451</v>
      </c>
      <c r="AC2144" s="59">
        <v>1.1000000000000001</v>
      </c>
      <c r="AD2144" s="204">
        <v>0.20909090909090908</v>
      </c>
      <c r="AE2144" s="38">
        <v>0</v>
      </c>
      <c r="AF2144" s="38">
        <v>1</v>
      </c>
      <c r="AG2144" s="125"/>
      <c r="AI2144" s="123"/>
      <c r="AJ2144" s="40">
        <f t="shared" si="937"/>
        <v>1.1000000000000001</v>
      </c>
      <c r="AK2144" s="40"/>
      <c r="AL2144" s="40"/>
      <c r="AM2144" s="40">
        <f t="shared" si="910"/>
        <v>0.23</v>
      </c>
      <c r="AN2144" s="39">
        <f t="shared" si="909"/>
        <v>3.8</v>
      </c>
      <c r="AO2144" s="204"/>
      <c r="AP2144" s="204">
        <f t="shared" si="938"/>
        <v>0.20909090909090908</v>
      </c>
      <c r="AQ2144" s="45"/>
      <c r="AR2144" s="45"/>
      <c r="AS2144" s="115"/>
      <c r="AT2144" s="115"/>
      <c r="AU2144" s="115">
        <f t="shared" si="911"/>
        <v>0</v>
      </c>
      <c r="AV2144" s="115">
        <f t="shared" si="912"/>
        <v>1</v>
      </c>
      <c r="AY2144" s="115"/>
      <c r="AZ2144" s="115"/>
      <c r="BA2144" s="43">
        <v>32</v>
      </c>
      <c r="BB2144" s="43" t="s">
        <v>2013</v>
      </c>
      <c r="BC2144" s="48" t="s">
        <v>1403</v>
      </c>
      <c r="BE2144" s="37" t="s">
        <v>2345</v>
      </c>
      <c r="BG2144" s="43">
        <v>322</v>
      </c>
      <c r="BH2144" s="43" t="s">
        <v>2650</v>
      </c>
      <c r="BJ2144" s="43" t="s">
        <v>817</v>
      </c>
      <c r="BP2144" s="48" t="s">
        <v>1406</v>
      </c>
      <c r="BQ2144" s="43" t="s">
        <v>452</v>
      </c>
      <c r="BS2144" s="43" t="s">
        <v>2057</v>
      </c>
      <c r="BT2144" s="43" t="s">
        <v>1990</v>
      </c>
      <c r="BU2144" s="43"/>
      <c r="BV2144" s="43"/>
      <c r="BW2144" s="243">
        <v>37734</v>
      </c>
      <c r="BX2144" s="243"/>
      <c r="BY2144" s="48" t="s">
        <v>451</v>
      </c>
      <c r="BZ2144" s="43">
        <v>0.23</v>
      </c>
      <c r="CA2144" s="43" t="s">
        <v>1396</v>
      </c>
      <c r="CC2144" s="43">
        <v>0.23</v>
      </c>
      <c r="CD2144" s="124" t="s">
        <v>767</v>
      </c>
      <c r="CE2144" s="43">
        <v>13031</v>
      </c>
      <c r="CF2144" s="43" t="s">
        <v>1990</v>
      </c>
      <c r="CG2144" s="251">
        <v>37734</v>
      </c>
      <c r="CH2144" s="126"/>
      <c r="CK2144" s="39" t="s">
        <v>451</v>
      </c>
      <c r="CL2144" s="43">
        <v>1.1000000000000001</v>
      </c>
      <c r="CM2144" s="43" t="s">
        <v>1396</v>
      </c>
      <c r="CP2144" s="43" t="s">
        <v>1397</v>
      </c>
      <c r="CQ2144" s="43">
        <v>1190</v>
      </c>
      <c r="DR2144" s="38"/>
    </row>
    <row r="2145" spans="1:122" s="39" customFormat="1" hidden="1" x14ac:dyDescent="0.2">
      <c r="A2145" s="44" t="str">
        <f t="shared" si="933"/>
        <v>Endicott</v>
      </c>
      <c r="B2145" s="44" t="str">
        <f t="shared" si="932"/>
        <v>cis-1,2-Dichloroethylene</v>
      </c>
      <c r="C2145" s="38" t="s">
        <v>2587</v>
      </c>
      <c r="D2145" s="38" t="str">
        <f t="shared" si="936"/>
        <v>LS</v>
      </c>
      <c r="E2145" s="44" t="s">
        <v>372</v>
      </c>
      <c r="F2145" s="155" t="str">
        <f t="shared" si="935"/>
        <v>Multiuse 029</v>
      </c>
      <c r="G2145" s="44" t="str">
        <f t="shared" si="934"/>
        <v>multiuse</v>
      </c>
      <c r="H2145" s="44" t="str">
        <f t="shared" si="906"/>
        <v>Slab on grade</v>
      </c>
      <c r="I2145" s="38"/>
      <c r="J2145" s="38"/>
      <c r="K2145" s="38"/>
      <c r="L2145" s="44"/>
      <c r="M2145" s="38" t="str">
        <f t="shared" si="930"/>
        <v>Y</v>
      </c>
      <c r="N2145" s="38" t="str">
        <f t="shared" si="931"/>
        <v>Y</v>
      </c>
      <c r="O2145" s="38" t="s">
        <v>541</v>
      </c>
      <c r="P2145" s="44" t="s">
        <v>310</v>
      </c>
      <c r="Q2145" s="38"/>
      <c r="R2145" s="38"/>
      <c r="S2145" s="38"/>
      <c r="T2145" s="38"/>
      <c r="U2145" s="38"/>
      <c r="V2145" s="38"/>
      <c r="W2145" s="38"/>
      <c r="X2145" s="38"/>
      <c r="Y2145" s="38" t="str">
        <f t="shared" si="907"/>
        <v>n</v>
      </c>
      <c r="Z2145" s="38" t="str">
        <f t="shared" si="908"/>
        <v>Y</v>
      </c>
      <c r="AA2145" s="38" t="s">
        <v>2044</v>
      </c>
      <c r="AB2145" s="128" t="s">
        <v>1451</v>
      </c>
      <c r="AC2145" s="59">
        <v>5.4</v>
      </c>
      <c r="AD2145" s="204">
        <v>2.4074074074074074E-2</v>
      </c>
      <c r="AE2145" s="38">
        <v>0</v>
      </c>
      <c r="AF2145" s="38">
        <v>1</v>
      </c>
      <c r="AG2145" s="125"/>
      <c r="AI2145" s="123"/>
      <c r="AJ2145" s="40">
        <f t="shared" si="937"/>
        <v>5.4</v>
      </c>
      <c r="AK2145" s="40"/>
      <c r="AL2145" s="40"/>
      <c r="AM2145" s="40">
        <f t="shared" si="910"/>
        <v>0.13</v>
      </c>
      <c r="AN2145" s="39" t="str">
        <f t="shared" si="909"/>
        <v/>
      </c>
      <c r="AO2145" s="204"/>
      <c r="AP2145" s="204">
        <f t="shared" si="938"/>
        <v>2.4074074074074074E-2</v>
      </c>
      <c r="AQ2145" s="45"/>
      <c r="AR2145" s="45"/>
      <c r="AS2145" s="115"/>
      <c r="AT2145" s="115"/>
      <c r="AU2145" s="115">
        <f t="shared" si="911"/>
        <v>0</v>
      </c>
      <c r="AV2145" s="115">
        <f t="shared" si="912"/>
        <v>1</v>
      </c>
      <c r="AY2145" s="115"/>
      <c r="AZ2145" s="115"/>
      <c r="BA2145" s="43">
        <v>32</v>
      </c>
      <c r="BB2145" s="43" t="s">
        <v>2013</v>
      </c>
      <c r="BC2145" s="48" t="s">
        <v>1403</v>
      </c>
      <c r="BE2145" s="37" t="s">
        <v>2345</v>
      </c>
      <c r="BG2145" s="43">
        <v>323</v>
      </c>
      <c r="BH2145" s="43" t="s">
        <v>453</v>
      </c>
      <c r="BJ2145" s="43" t="s">
        <v>817</v>
      </c>
      <c r="BK2145" s="43" t="s">
        <v>846</v>
      </c>
      <c r="BP2145" s="48" t="s">
        <v>1406</v>
      </c>
      <c r="BQ2145" s="43" t="s">
        <v>454</v>
      </c>
      <c r="BR2145" s="43" t="s">
        <v>455</v>
      </c>
      <c r="BS2145" s="43" t="s">
        <v>1400</v>
      </c>
      <c r="BT2145" s="43" t="s">
        <v>1990</v>
      </c>
      <c r="BU2145" s="43"/>
      <c r="BV2145" s="43"/>
      <c r="BW2145" s="243">
        <v>37740</v>
      </c>
      <c r="BX2145" s="243"/>
      <c r="BY2145" s="48" t="s">
        <v>451</v>
      </c>
      <c r="BZ2145" s="43">
        <v>0.13</v>
      </c>
      <c r="CA2145" s="43" t="s">
        <v>1396</v>
      </c>
      <c r="CC2145" s="43">
        <v>0.13</v>
      </c>
      <c r="CD2145" s="124" t="s">
        <v>767</v>
      </c>
      <c r="CE2145" s="43">
        <v>13423</v>
      </c>
      <c r="CF2145" s="43" t="s">
        <v>1990</v>
      </c>
      <c r="CG2145" s="251">
        <v>37740</v>
      </c>
      <c r="CH2145" s="126"/>
      <c r="CK2145" s="39" t="s">
        <v>451</v>
      </c>
      <c r="CL2145" s="43">
        <v>5.4</v>
      </c>
      <c r="CM2145" s="43" t="s">
        <v>1396</v>
      </c>
      <c r="CP2145" s="43" t="s">
        <v>1397</v>
      </c>
      <c r="CQ2145" s="43">
        <v>1289</v>
      </c>
      <c r="DR2145" s="38"/>
    </row>
    <row r="2146" spans="1:122" s="39" customFormat="1" hidden="1" x14ac:dyDescent="0.2">
      <c r="A2146" s="44" t="str">
        <f t="shared" si="933"/>
        <v>Endicott</v>
      </c>
      <c r="B2146" s="44" t="str">
        <f t="shared" si="932"/>
        <v>1,1-Dichloroethylene</v>
      </c>
      <c r="C2146" s="38" t="s">
        <v>2587</v>
      </c>
      <c r="D2146" s="38" t="str">
        <f t="shared" si="936"/>
        <v>LS</v>
      </c>
      <c r="E2146" s="44" t="s">
        <v>372</v>
      </c>
      <c r="F2146" s="155" t="str">
        <f t="shared" si="935"/>
        <v>Multiuse 030</v>
      </c>
      <c r="G2146" s="44" t="str">
        <f t="shared" si="934"/>
        <v>multiuse</v>
      </c>
      <c r="H2146" s="44" t="str">
        <f t="shared" si="906"/>
        <v>Slab on grade</v>
      </c>
      <c r="I2146" s="38"/>
      <c r="J2146" s="38"/>
      <c r="K2146" s="38"/>
      <c r="L2146" s="44"/>
      <c r="M2146" s="38" t="str">
        <f t="shared" si="930"/>
        <v>Y</v>
      </c>
      <c r="N2146" s="38" t="str">
        <f t="shared" si="931"/>
        <v>n</v>
      </c>
      <c r="O2146" s="38" t="s">
        <v>541</v>
      </c>
      <c r="P2146" s="44" t="s">
        <v>2357</v>
      </c>
      <c r="Q2146" s="44"/>
      <c r="R2146" s="44"/>
      <c r="S2146" s="44"/>
      <c r="T2146" s="44"/>
      <c r="U2146" s="44"/>
      <c r="V2146" s="44"/>
      <c r="W2146" s="44"/>
      <c r="X2146" s="44"/>
      <c r="Y2146" s="38" t="str">
        <f t="shared" si="907"/>
        <v>n</v>
      </c>
      <c r="Z2146" s="38" t="str">
        <f t="shared" si="908"/>
        <v>n</v>
      </c>
      <c r="AA2146" s="38" t="s">
        <v>2044</v>
      </c>
      <c r="AB2146" s="128" t="s">
        <v>1451</v>
      </c>
      <c r="AC2146" s="59">
        <v>0.33</v>
      </c>
      <c r="AD2146" s="204">
        <v>0.22424242424242422</v>
      </c>
      <c r="AE2146" s="38">
        <v>0</v>
      </c>
      <c r="AF2146" s="38">
        <v>1</v>
      </c>
      <c r="AG2146" s="125"/>
      <c r="AI2146" s="123"/>
      <c r="AJ2146" s="40">
        <f t="shared" si="937"/>
        <v>0.33</v>
      </c>
      <c r="AK2146" s="40"/>
      <c r="AL2146" s="40"/>
      <c r="AM2146" s="40">
        <f t="shared" si="910"/>
        <v>7.3999999999999996E-2</v>
      </c>
      <c r="AN2146" s="39">
        <f t="shared" si="909"/>
        <v>0.8</v>
      </c>
      <c r="AO2146" s="204"/>
      <c r="AP2146" s="204">
        <f t="shared" si="938"/>
        <v>0.22424242424242422</v>
      </c>
      <c r="AQ2146" s="45"/>
      <c r="AR2146" s="45"/>
      <c r="AS2146" s="115"/>
      <c r="AT2146" s="115"/>
      <c r="AU2146" s="115">
        <f t="shared" si="911"/>
        <v>0</v>
      </c>
      <c r="AV2146" s="115">
        <f t="shared" si="912"/>
        <v>1</v>
      </c>
      <c r="AY2146" s="115"/>
      <c r="AZ2146" s="115"/>
      <c r="BA2146" s="43">
        <v>32</v>
      </c>
      <c r="BB2146" s="43" t="s">
        <v>2013</v>
      </c>
      <c r="BC2146" s="48" t="s">
        <v>1403</v>
      </c>
      <c r="BE2146" s="37" t="s">
        <v>2345</v>
      </c>
      <c r="BG2146" s="43">
        <v>324</v>
      </c>
      <c r="BH2146" s="43" t="s">
        <v>456</v>
      </c>
      <c r="BJ2146" s="43" t="s">
        <v>817</v>
      </c>
      <c r="BK2146" s="43" t="s">
        <v>846</v>
      </c>
      <c r="BP2146" s="48" t="s">
        <v>1406</v>
      </c>
      <c r="BQ2146" s="43" t="s">
        <v>457</v>
      </c>
      <c r="BR2146" s="43" t="s">
        <v>2674</v>
      </c>
      <c r="BS2146" s="43" t="s">
        <v>538</v>
      </c>
      <c r="BT2146" s="43" t="s">
        <v>1990</v>
      </c>
      <c r="BU2146" s="43"/>
      <c r="BV2146" s="43"/>
      <c r="BW2146" s="243">
        <v>37740</v>
      </c>
      <c r="BX2146" s="243"/>
      <c r="BY2146" s="48" t="s">
        <v>451</v>
      </c>
      <c r="BZ2146" s="43">
        <v>7.3999999999999996E-2</v>
      </c>
      <c r="CA2146" s="43" t="s">
        <v>1396</v>
      </c>
      <c r="CC2146" s="43">
        <v>7.3999999999999996E-2</v>
      </c>
      <c r="CD2146" s="124" t="s">
        <v>767</v>
      </c>
      <c r="CE2146" s="43">
        <v>13455</v>
      </c>
      <c r="CF2146" s="43" t="s">
        <v>1990</v>
      </c>
      <c r="CG2146" s="251">
        <v>37740</v>
      </c>
      <c r="CH2146" s="126"/>
      <c r="CK2146" s="39" t="s">
        <v>451</v>
      </c>
      <c r="CL2146" s="43">
        <v>0.33</v>
      </c>
      <c r="CM2146" s="43" t="s">
        <v>1396</v>
      </c>
      <c r="CP2146" s="43" t="s">
        <v>1397</v>
      </c>
      <c r="CQ2146" s="43">
        <v>1388</v>
      </c>
      <c r="DR2146" s="38"/>
    </row>
    <row r="2147" spans="1:122" s="39" customFormat="1" x14ac:dyDescent="0.2">
      <c r="A2147" s="44" t="str">
        <f t="shared" si="933"/>
        <v>Endicott</v>
      </c>
      <c r="B2147" s="44" t="str">
        <f t="shared" si="932"/>
        <v>1,1-Dichloroethane</v>
      </c>
      <c r="C2147" s="38" t="s">
        <v>2587</v>
      </c>
      <c r="D2147" s="38" t="str">
        <f t="shared" si="936"/>
        <v>LS</v>
      </c>
      <c r="E2147" s="44" t="s">
        <v>372</v>
      </c>
      <c r="F2147" s="155" t="str">
        <f t="shared" si="935"/>
        <v>Residential 013</v>
      </c>
      <c r="G2147" s="44" t="str">
        <f t="shared" si="934"/>
        <v>residential</v>
      </c>
      <c r="H2147" s="44" t="str">
        <f t="shared" si="906"/>
        <v>Basement</v>
      </c>
      <c r="I2147" s="38"/>
      <c r="J2147" s="38"/>
      <c r="K2147" s="38"/>
      <c r="L2147" s="44"/>
      <c r="M2147" s="38" t="str">
        <f t="shared" si="930"/>
        <v>Y</v>
      </c>
      <c r="N2147" s="38" t="str">
        <f t="shared" si="931"/>
        <v>Y</v>
      </c>
      <c r="O2147" s="38" t="str">
        <f t="shared" ref="O2147:O2155" si="939">IF(AJ2147="","",IF(M2147="N","n","Y"))</f>
        <v>Y</v>
      </c>
      <c r="P2147" s="44"/>
      <c r="Q2147" s="44"/>
      <c r="R2147" s="44"/>
      <c r="S2147" s="44"/>
      <c r="T2147" s="44"/>
      <c r="U2147" s="44"/>
      <c r="V2147" s="44"/>
      <c r="W2147" s="44"/>
      <c r="X2147" s="44"/>
      <c r="Y2147" s="38" t="str">
        <f t="shared" si="907"/>
        <v>n</v>
      </c>
      <c r="Z2147" s="38" t="str">
        <f t="shared" si="908"/>
        <v>Y</v>
      </c>
      <c r="AA2147" s="38" t="s">
        <v>2044</v>
      </c>
      <c r="AB2147" s="128" t="s">
        <v>1451</v>
      </c>
      <c r="AC2147" s="59">
        <v>1.5</v>
      </c>
      <c r="AD2147" s="204">
        <v>9.3333333333333338E-2</v>
      </c>
      <c r="AE2147" s="38">
        <v>0</v>
      </c>
      <c r="AF2147" s="38">
        <v>1</v>
      </c>
      <c r="AG2147" s="125"/>
      <c r="AI2147" s="123"/>
      <c r="AJ2147" s="40">
        <f t="shared" si="937"/>
        <v>1.5</v>
      </c>
      <c r="AK2147" s="40"/>
      <c r="AL2147" s="40"/>
      <c r="AM2147" s="40">
        <f t="shared" si="910"/>
        <v>0.14000000000000001</v>
      </c>
      <c r="AN2147" s="39" t="str">
        <f t="shared" si="909"/>
        <v/>
      </c>
      <c r="AO2147" s="204"/>
      <c r="AP2147" s="204">
        <f t="shared" si="938"/>
        <v>9.3333333333333338E-2</v>
      </c>
      <c r="AQ2147" s="45"/>
      <c r="AR2147" s="45"/>
      <c r="AS2147" s="115"/>
      <c r="AT2147" s="115"/>
      <c r="AU2147" s="115">
        <f t="shared" si="911"/>
        <v>0</v>
      </c>
      <c r="AV2147" s="115">
        <f t="shared" si="912"/>
        <v>1</v>
      </c>
      <c r="AY2147" s="115"/>
      <c r="AZ2147" s="115"/>
      <c r="BA2147" s="43">
        <v>32</v>
      </c>
      <c r="BB2147" s="43" t="s">
        <v>2013</v>
      </c>
      <c r="BC2147" s="48" t="s">
        <v>1403</v>
      </c>
      <c r="BE2147" s="37" t="s">
        <v>2345</v>
      </c>
      <c r="BG2147" s="43">
        <v>325</v>
      </c>
      <c r="BH2147" s="43" t="s">
        <v>1000</v>
      </c>
      <c r="BJ2147" s="43" t="s">
        <v>1388</v>
      </c>
      <c r="BK2147" s="43" t="s">
        <v>573</v>
      </c>
      <c r="BP2147" s="48" t="s">
        <v>1406</v>
      </c>
      <c r="BQ2147" s="43" t="s">
        <v>1001</v>
      </c>
      <c r="BR2147" s="43" t="s">
        <v>822</v>
      </c>
      <c r="BS2147" s="43" t="s">
        <v>2619</v>
      </c>
      <c r="BT2147" s="43" t="s">
        <v>1990</v>
      </c>
      <c r="BU2147" s="43"/>
      <c r="BV2147" s="43"/>
      <c r="BW2147" s="243">
        <v>37666</v>
      </c>
      <c r="BX2147" s="243"/>
      <c r="BY2147" s="48" t="s">
        <v>451</v>
      </c>
      <c r="BZ2147" s="43">
        <v>0.14000000000000001</v>
      </c>
      <c r="CA2147" s="43" t="s">
        <v>1396</v>
      </c>
      <c r="CC2147" s="135">
        <v>0.14000000000000001</v>
      </c>
      <c r="CD2147" s="124" t="s">
        <v>767</v>
      </c>
      <c r="CE2147" s="43">
        <v>4951</v>
      </c>
      <c r="CF2147" s="43" t="s">
        <v>1990</v>
      </c>
      <c r="CG2147" s="251">
        <v>37667</v>
      </c>
      <c r="CH2147" s="126"/>
      <c r="CK2147" s="39" t="s">
        <v>451</v>
      </c>
      <c r="CL2147" s="43">
        <v>1.5</v>
      </c>
      <c r="CM2147" s="43" t="s">
        <v>1396</v>
      </c>
      <c r="CP2147" s="43" t="s">
        <v>1397</v>
      </c>
      <c r="CQ2147" s="43">
        <v>1719</v>
      </c>
      <c r="DR2147" s="38"/>
    </row>
    <row r="2148" spans="1:122" s="39" customFormat="1" hidden="1" x14ac:dyDescent="0.2">
      <c r="A2148" s="44" t="str">
        <f t="shared" si="933"/>
        <v>Endicott</v>
      </c>
      <c r="B2148" s="44" t="str">
        <f t="shared" si="932"/>
        <v>Tetrachloroethylene</v>
      </c>
      <c r="C2148" s="38" t="s">
        <v>2587</v>
      </c>
      <c r="D2148" s="38" t="str">
        <f t="shared" si="936"/>
        <v>LS</v>
      </c>
      <c r="E2148" s="44" t="s">
        <v>372</v>
      </c>
      <c r="F2148" s="155" t="str">
        <f t="shared" si="935"/>
        <v>Residential 013</v>
      </c>
      <c r="G2148" s="44" t="str">
        <f t="shared" si="934"/>
        <v>residential</v>
      </c>
      <c r="H2148" s="44" t="str">
        <f t="shared" si="906"/>
        <v>Basement</v>
      </c>
      <c r="I2148" s="38"/>
      <c r="J2148" s="38"/>
      <c r="K2148" s="38"/>
      <c r="L2148" s="44"/>
      <c r="M2148" s="38" t="str">
        <f t="shared" si="930"/>
        <v>Y</v>
      </c>
      <c r="N2148" s="38" t="str">
        <f t="shared" si="931"/>
        <v>n</v>
      </c>
      <c r="O2148" s="38" t="str">
        <f t="shared" si="939"/>
        <v>Y</v>
      </c>
      <c r="P2148" s="44"/>
      <c r="Q2148" s="44"/>
      <c r="R2148" s="44"/>
      <c r="S2148" s="44"/>
      <c r="T2148" s="44"/>
      <c r="U2148" s="44"/>
      <c r="V2148" s="44"/>
      <c r="W2148" s="44"/>
      <c r="X2148" s="44"/>
      <c r="Y2148" s="38" t="str">
        <f t="shared" si="907"/>
        <v>n</v>
      </c>
      <c r="Z2148" s="38" t="str">
        <f t="shared" si="908"/>
        <v>n</v>
      </c>
      <c r="AA2148" s="38" t="s">
        <v>2044</v>
      </c>
      <c r="AB2148" s="128" t="s">
        <v>1451</v>
      </c>
      <c r="AC2148" s="59">
        <v>2.4</v>
      </c>
      <c r="AD2148" s="204">
        <v>0.1</v>
      </c>
      <c r="AE2148" s="38">
        <v>0</v>
      </c>
      <c r="AF2148" s="38">
        <v>1</v>
      </c>
      <c r="AG2148" s="125"/>
      <c r="AI2148" s="123"/>
      <c r="AJ2148" s="40">
        <f t="shared" si="937"/>
        <v>2.4</v>
      </c>
      <c r="AK2148" s="40"/>
      <c r="AL2148" s="40"/>
      <c r="AM2148" s="40">
        <f t="shared" si="910"/>
        <v>0.24</v>
      </c>
      <c r="AN2148" s="39">
        <f t="shared" si="909"/>
        <v>3.8</v>
      </c>
      <c r="AO2148" s="204"/>
      <c r="AP2148" s="204">
        <f t="shared" si="938"/>
        <v>0.1</v>
      </c>
      <c r="AQ2148" s="45"/>
      <c r="AR2148" s="45"/>
      <c r="AS2148" s="115"/>
      <c r="AT2148" s="115"/>
      <c r="AU2148" s="115">
        <f t="shared" si="911"/>
        <v>0</v>
      </c>
      <c r="AV2148" s="115">
        <f t="shared" si="912"/>
        <v>1</v>
      </c>
      <c r="AY2148" s="115"/>
      <c r="AZ2148" s="115"/>
      <c r="BA2148" s="43">
        <v>32</v>
      </c>
      <c r="BB2148" s="43" t="s">
        <v>2013</v>
      </c>
      <c r="BC2148" s="48" t="s">
        <v>1403</v>
      </c>
      <c r="BE2148" s="37" t="s">
        <v>2345</v>
      </c>
      <c r="BG2148" s="43">
        <v>325</v>
      </c>
      <c r="BH2148" s="43" t="s">
        <v>1000</v>
      </c>
      <c r="BJ2148" s="43" t="s">
        <v>1388</v>
      </c>
      <c r="BK2148" s="43" t="s">
        <v>573</v>
      </c>
      <c r="BP2148" s="48" t="s">
        <v>1406</v>
      </c>
      <c r="BQ2148" s="43" t="s">
        <v>1001</v>
      </c>
      <c r="BR2148" s="43" t="s">
        <v>822</v>
      </c>
      <c r="BS2148" s="43" t="s">
        <v>2057</v>
      </c>
      <c r="BT2148" s="43" t="s">
        <v>1990</v>
      </c>
      <c r="BU2148" s="43"/>
      <c r="BV2148" s="43"/>
      <c r="BW2148" s="243">
        <v>37666</v>
      </c>
      <c r="BX2148" s="243"/>
      <c r="BY2148" s="48" t="s">
        <v>451</v>
      </c>
      <c r="BZ2148" s="43">
        <v>0.24</v>
      </c>
      <c r="CA2148" s="43" t="s">
        <v>1396</v>
      </c>
      <c r="CC2148" s="43">
        <v>0.24</v>
      </c>
      <c r="CD2148" s="124" t="s">
        <v>767</v>
      </c>
      <c r="CE2148" s="43">
        <v>4957</v>
      </c>
      <c r="CF2148" s="43" t="s">
        <v>1990</v>
      </c>
      <c r="CG2148" s="251">
        <v>37667</v>
      </c>
      <c r="CH2148" s="126"/>
      <c r="CK2148" s="39" t="s">
        <v>451</v>
      </c>
      <c r="CL2148" s="43">
        <v>2.4</v>
      </c>
      <c r="CM2148" s="43" t="s">
        <v>1396</v>
      </c>
      <c r="CP2148" s="43" t="s">
        <v>1397</v>
      </c>
      <c r="CQ2148" s="43">
        <v>1504</v>
      </c>
      <c r="DR2148" s="38"/>
    </row>
    <row r="2149" spans="1:122" s="39" customFormat="1" x14ac:dyDescent="0.2">
      <c r="A2149" s="44" t="str">
        <f t="shared" si="933"/>
        <v>Endicott</v>
      </c>
      <c r="B2149" s="44" t="str">
        <f t="shared" si="932"/>
        <v>trans-1,2-Dichloroethylene</v>
      </c>
      <c r="C2149" s="38" t="s">
        <v>2587</v>
      </c>
      <c r="D2149" s="38" t="str">
        <f t="shared" si="936"/>
        <v>LS</v>
      </c>
      <c r="E2149" s="44" t="s">
        <v>372</v>
      </c>
      <c r="F2149" s="155" t="str">
        <f t="shared" si="935"/>
        <v>Residential 013</v>
      </c>
      <c r="G2149" s="44" t="str">
        <f t="shared" si="934"/>
        <v>residential</v>
      </c>
      <c r="H2149" s="44" t="str">
        <f t="shared" si="906"/>
        <v>Basement</v>
      </c>
      <c r="I2149" s="38"/>
      <c r="J2149" s="38"/>
      <c r="K2149" s="38"/>
      <c r="L2149" s="44"/>
      <c r="M2149" s="38" t="str">
        <f t="shared" si="930"/>
        <v>Y</v>
      </c>
      <c r="N2149" s="38" t="str">
        <f t="shared" si="931"/>
        <v>Y</v>
      </c>
      <c r="O2149" s="38" t="str">
        <f t="shared" si="939"/>
        <v>Y</v>
      </c>
      <c r="P2149" s="44"/>
      <c r="Q2149" s="44"/>
      <c r="R2149" s="44"/>
      <c r="S2149" s="44"/>
      <c r="T2149" s="44"/>
      <c r="U2149" s="44"/>
      <c r="V2149" s="44"/>
      <c r="W2149" s="44"/>
      <c r="X2149" s="44"/>
      <c r="Y2149" s="38" t="str">
        <f t="shared" si="907"/>
        <v>n</v>
      </c>
      <c r="Z2149" s="38" t="str">
        <f t="shared" si="908"/>
        <v>Y</v>
      </c>
      <c r="AA2149" s="38" t="s">
        <v>2044</v>
      </c>
      <c r="AB2149" s="128" t="s">
        <v>1451</v>
      </c>
      <c r="AC2149" s="59">
        <v>8.6999999999999993</v>
      </c>
      <c r="AD2149" s="204">
        <v>8.0459770114942528E-2</v>
      </c>
      <c r="AE2149" s="38">
        <v>0</v>
      </c>
      <c r="AF2149" s="38">
        <v>1</v>
      </c>
      <c r="AG2149" s="125"/>
      <c r="AI2149" s="123"/>
      <c r="AJ2149" s="40">
        <f t="shared" si="937"/>
        <v>8.6999999999999993</v>
      </c>
      <c r="AK2149" s="40"/>
      <c r="AL2149" s="40"/>
      <c r="AM2149" s="40">
        <f t="shared" si="910"/>
        <v>0.7</v>
      </c>
      <c r="AN2149" s="39" t="str">
        <f t="shared" si="909"/>
        <v/>
      </c>
      <c r="AO2149" s="204"/>
      <c r="AP2149" s="204">
        <f t="shared" si="938"/>
        <v>8.0459770114942528E-2</v>
      </c>
      <c r="AQ2149" s="45"/>
      <c r="AR2149" s="45"/>
      <c r="AS2149" s="115"/>
      <c r="AT2149" s="115"/>
      <c r="AU2149" s="115">
        <f t="shared" si="911"/>
        <v>0</v>
      </c>
      <c r="AV2149" s="115">
        <f t="shared" si="912"/>
        <v>1</v>
      </c>
      <c r="AY2149" s="115"/>
      <c r="AZ2149" s="115"/>
      <c r="BA2149" s="43">
        <v>32</v>
      </c>
      <c r="BB2149" s="43" t="s">
        <v>2013</v>
      </c>
      <c r="BC2149" s="48" t="s">
        <v>1403</v>
      </c>
      <c r="BE2149" s="37" t="s">
        <v>2345</v>
      </c>
      <c r="BG2149" s="43">
        <v>325</v>
      </c>
      <c r="BH2149" s="43" t="s">
        <v>1000</v>
      </c>
      <c r="BJ2149" s="43" t="s">
        <v>1388</v>
      </c>
      <c r="BK2149" s="43" t="s">
        <v>573</v>
      </c>
      <c r="BP2149" s="48" t="s">
        <v>1406</v>
      </c>
      <c r="BQ2149" s="43" t="s">
        <v>1001</v>
      </c>
      <c r="BR2149" s="43" t="s">
        <v>822</v>
      </c>
      <c r="BS2149" s="43" t="s">
        <v>771</v>
      </c>
      <c r="BT2149" s="43" t="s">
        <v>1990</v>
      </c>
      <c r="BU2149" s="43"/>
      <c r="BV2149" s="43"/>
      <c r="BW2149" s="243">
        <v>37666</v>
      </c>
      <c r="BX2149" s="243"/>
      <c r="BY2149" s="48" t="s">
        <v>451</v>
      </c>
      <c r="BZ2149" s="43">
        <v>0.7</v>
      </c>
      <c r="CA2149" s="43" t="s">
        <v>1396</v>
      </c>
      <c r="CC2149" s="43">
        <v>0.7</v>
      </c>
      <c r="CD2149" s="124" t="s">
        <v>767</v>
      </c>
      <c r="CE2149" s="43">
        <v>4958</v>
      </c>
      <c r="CF2149" s="43" t="s">
        <v>1990</v>
      </c>
      <c r="CG2149" s="251">
        <v>37667</v>
      </c>
      <c r="CH2149" s="126"/>
      <c r="CK2149" s="39" t="s">
        <v>451</v>
      </c>
      <c r="CL2149" s="43">
        <v>8.6999999999999993</v>
      </c>
      <c r="CM2149" s="43" t="s">
        <v>1396</v>
      </c>
      <c r="CP2149" s="43" t="s">
        <v>1397</v>
      </c>
      <c r="CQ2149" s="43">
        <v>1643</v>
      </c>
      <c r="DR2149" s="38"/>
    </row>
    <row r="2150" spans="1:122" s="39" customFormat="1" x14ac:dyDescent="0.2">
      <c r="A2150" s="44" t="str">
        <f t="shared" si="933"/>
        <v>Endicott</v>
      </c>
      <c r="B2150" s="44" t="str">
        <f t="shared" si="932"/>
        <v>Trichloroethylene</v>
      </c>
      <c r="C2150" s="38" t="s">
        <v>2587</v>
      </c>
      <c r="D2150" s="38" t="str">
        <f t="shared" si="936"/>
        <v>LS</v>
      </c>
      <c r="E2150" s="44" t="s">
        <v>372</v>
      </c>
      <c r="F2150" s="155" t="str">
        <f t="shared" si="935"/>
        <v>Residential 013</v>
      </c>
      <c r="G2150" s="44" t="str">
        <f t="shared" si="934"/>
        <v>residential</v>
      </c>
      <c r="H2150" s="44" t="str">
        <f t="shared" si="906"/>
        <v>Basement</v>
      </c>
      <c r="I2150" s="38"/>
      <c r="J2150" s="38"/>
      <c r="K2150" s="38"/>
      <c r="L2150" s="44"/>
      <c r="M2150" s="38" t="str">
        <f t="shared" si="930"/>
        <v>Y</v>
      </c>
      <c r="N2150" s="38" t="str">
        <f t="shared" si="931"/>
        <v>Y</v>
      </c>
      <c r="O2150" s="38" t="str">
        <f t="shared" si="939"/>
        <v>Y</v>
      </c>
      <c r="P2150" s="44"/>
      <c r="Q2150" s="44"/>
      <c r="R2150" s="44"/>
      <c r="S2150" s="44"/>
      <c r="T2150" s="44"/>
      <c r="U2150" s="44"/>
      <c r="V2150" s="44"/>
      <c r="W2150" s="44"/>
      <c r="X2150" s="44"/>
      <c r="Y2150" s="38" t="str">
        <f t="shared" si="907"/>
        <v>n</v>
      </c>
      <c r="Z2150" s="38" t="str">
        <f t="shared" si="908"/>
        <v>n</v>
      </c>
      <c r="AA2150" s="38" t="s">
        <v>2044</v>
      </c>
      <c r="AB2150" s="128" t="s">
        <v>1451</v>
      </c>
      <c r="AC2150" s="59">
        <v>61</v>
      </c>
      <c r="AD2150" s="204">
        <v>3.114754098360656E-3</v>
      </c>
      <c r="AE2150" s="38">
        <v>0</v>
      </c>
      <c r="AF2150" s="38">
        <v>1</v>
      </c>
      <c r="AG2150" s="125"/>
      <c r="AI2150" s="123"/>
      <c r="AJ2150" s="40">
        <f t="shared" si="937"/>
        <v>61</v>
      </c>
      <c r="AK2150" s="40"/>
      <c r="AL2150" s="40"/>
      <c r="AM2150" s="40">
        <f t="shared" si="910"/>
        <v>0.19</v>
      </c>
      <c r="AN2150" s="39">
        <f t="shared" si="909"/>
        <v>0.5</v>
      </c>
      <c r="AO2150" s="204"/>
      <c r="AP2150" s="204">
        <f t="shared" si="938"/>
        <v>3.114754098360656E-3</v>
      </c>
      <c r="AQ2150" s="45"/>
      <c r="AR2150" s="45"/>
      <c r="AS2150" s="115"/>
      <c r="AT2150" s="115"/>
      <c r="AU2150" s="115">
        <f t="shared" si="911"/>
        <v>0</v>
      </c>
      <c r="AV2150" s="115">
        <f t="shared" si="912"/>
        <v>1</v>
      </c>
      <c r="AY2150" s="115"/>
      <c r="AZ2150" s="115"/>
      <c r="BA2150" s="43">
        <v>32</v>
      </c>
      <c r="BB2150" s="43" t="s">
        <v>2013</v>
      </c>
      <c r="BC2150" s="48" t="s">
        <v>1403</v>
      </c>
      <c r="BE2150" s="37" t="s">
        <v>2345</v>
      </c>
      <c r="BG2150" s="43">
        <v>325</v>
      </c>
      <c r="BH2150" s="43" t="s">
        <v>1000</v>
      </c>
      <c r="BJ2150" s="43" t="s">
        <v>1388</v>
      </c>
      <c r="BK2150" s="43" t="s">
        <v>573</v>
      </c>
      <c r="BP2150" s="48" t="s">
        <v>1406</v>
      </c>
      <c r="BQ2150" s="43" t="s">
        <v>1001</v>
      </c>
      <c r="BR2150" s="43" t="s">
        <v>822</v>
      </c>
      <c r="BS2150" s="43" t="s">
        <v>1393</v>
      </c>
      <c r="BT2150" s="43" t="s">
        <v>1990</v>
      </c>
      <c r="BU2150" s="43"/>
      <c r="BV2150" s="43"/>
      <c r="BW2150" s="243">
        <v>37666</v>
      </c>
      <c r="BX2150" s="243"/>
      <c r="BY2150" s="48" t="s">
        <v>451</v>
      </c>
      <c r="BZ2150" s="43">
        <v>0.19</v>
      </c>
      <c r="CA2150" s="43" t="s">
        <v>1396</v>
      </c>
      <c r="CC2150" s="43">
        <v>0.19</v>
      </c>
      <c r="CD2150" s="124" t="s">
        <v>767</v>
      </c>
      <c r="CE2150" s="43">
        <v>4959</v>
      </c>
      <c r="CF2150" s="43" t="s">
        <v>1990</v>
      </c>
      <c r="CG2150" s="251">
        <v>37667</v>
      </c>
      <c r="CH2150" s="126"/>
      <c r="CK2150" s="39" t="s">
        <v>451</v>
      </c>
      <c r="CL2150" s="43">
        <v>61</v>
      </c>
      <c r="CM2150" s="43" t="s">
        <v>1396</v>
      </c>
      <c r="CP2150" s="43" t="s">
        <v>1397</v>
      </c>
      <c r="CQ2150" s="43">
        <v>1560</v>
      </c>
      <c r="DR2150" s="38"/>
    </row>
    <row r="2151" spans="1:122" s="39" customFormat="1" hidden="1" x14ac:dyDescent="0.2">
      <c r="A2151" s="44" t="str">
        <f t="shared" si="933"/>
        <v>Endicott</v>
      </c>
      <c r="B2151" s="44" t="str">
        <f t="shared" si="932"/>
        <v>1,1,1-Trichloroethane</v>
      </c>
      <c r="C2151" s="38" t="s">
        <v>2587</v>
      </c>
      <c r="D2151" s="38" t="str">
        <f t="shared" si="936"/>
        <v>LS</v>
      </c>
      <c r="E2151" s="44" t="s">
        <v>372</v>
      </c>
      <c r="F2151" s="155" t="str">
        <f t="shared" si="935"/>
        <v>Residential 014</v>
      </c>
      <c r="G2151" s="44" t="str">
        <f t="shared" si="934"/>
        <v>residential</v>
      </c>
      <c r="H2151" s="44" t="str">
        <f t="shared" ref="H2151:H2214" si="940">IF(BK2151="","",BK2151)</f>
        <v>Basement</v>
      </c>
      <c r="I2151" s="38"/>
      <c r="J2151" s="38"/>
      <c r="K2151" s="38"/>
      <c r="L2151" s="44"/>
      <c r="M2151" s="38" t="str">
        <f t="shared" si="930"/>
        <v>Y</v>
      </c>
      <c r="N2151" s="38" t="str">
        <f t="shared" si="931"/>
        <v>n</v>
      </c>
      <c r="O2151" s="38" t="str">
        <f t="shared" si="939"/>
        <v>Y</v>
      </c>
      <c r="P2151" s="44"/>
      <c r="Q2151" s="44"/>
      <c r="R2151" s="44"/>
      <c r="S2151" s="44"/>
      <c r="T2151" s="44"/>
      <c r="U2151" s="44"/>
      <c r="V2151" s="44"/>
      <c r="W2151" s="44"/>
      <c r="X2151" s="44"/>
      <c r="Y2151" s="38" t="str">
        <f t="shared" ref="Y2151:Y2214" si="941">IF(CD2151="","",IF(CD2151="y","Y","n"))</f>
        <v>n</v>
      </c>
      <c r="Z2151" s="38" t="str">
        <f t="shared" ref="Z2151:Z2214" si="942">IF(AM2151="","",IF(AN2151="","Y",IF(AM2151&gt;AN2151*$Z$38,"Y","n")))</f>
        <v>n</v>
      </c>
      <c r="AA2151" s="38" t="s">
        <v>2044</v>
      </c>
      <c r="AB2151" s="128" t="s">
        <v>1451</v>
      </c>
      <c r="AC2151" s="59">
        <v>6</v>
      </c>
      <c r="AD2151" s="204">
        <v>3.3333333333333333E-2</v>
      </c>
      <c r="AE2151" s="38">
        <v>0</v>
      </c>
      <c r="AF2151" s="38">
        <v>1</v>
      </c>
      <c r="AG2151" s="125"/>
      <c r="AI2151" s="123"/>
      <c r="AJ2151" s="40">
        <f t="shared" si="937"/>
        <v>6</v>
      </c>
      <c r="AK2151" s="40"/>
      <c r="AL2151" s="40"/>
      <c r="AM2151" s="40">
        <f t="shared" si="910"/>
        <v>0.2</v>
      </c>
      <c r="AN2151" s="39">
        <f t="shared" ref="AN2151:AN2214" si="943">IF(ISNA(MATCH(BS2151,ChemName,0))=TRUE,"",IF(INDEX(Percent90,MATCH(BS2151,ChemName,0))=0,"",INDEX(Percent90,MATCH(BS2151,ChemName,0))))</f>
        <v>3.1</v>
      </c>
      <c r="AO2151" s="204"/>
      <c r="AP2151" s="204">
        <f t="shared" si="938"/>
        <v>3.3333333333333333E-2</v>
      </c>
      <c r="AQ2151" s="45"/>
      <c r="AR2151" s="45"/>
      <c r="AS2151" s="115"/>
      <c r="AT2151" s="115"/>
      <c r="AU2151" s="115">
        <f t="shared" si="911"/>
        <v>0</v>
      </c>
      <c r="AV2151" s="115">
        <f t="shared" si="912"/>
        <v>1</v>
      </c>
      <c r="AY2151" s="115"/>
      <c r="AZ2151" s="115"/>
      <c r="BA2151" s="43">
        <v>32</v>
      </c>
      <c r="BB2151" s="43" t="s">
        <v>2013</v>
      </c>
      <c r="BC2151" s="48" t="s">
        <v>1403</v>
      </c>
      <c r="BE2151" s="37" t="s">
        <v>2345</v>
      </c>
      <c r="BG2151" s="43">
        <v>326</v>
      </c>
      <c r="BH2151" s="43" t="s">
        <v>724</v>
      </c>
      <c r="BJ2151" s="43" t="s">
        <v>1388</v>
      </c>
      <c r="BK2151" s="43" t="s">
        <v>573</v>
      </c>
      <c r="BP2151" s="48" t="s">
        <v>1406</v>
      </c>
      <c r="BQ2151" s="43" t="s">
        <v>725</v>
      </c>
      <c r="BR2151" s="43" t="s">
        <v>726</v>
      </c>
      <c r="BS2151" s="43" t="s">
        <v>558</v>
      </c>
      <c r="BT2151" s="43" t="s">
        <v>727</v>
      </c>
      <c r="BU2151" s="43"/>
      <c r="BV2151" s="43"/>
      <c r="BW2151" s="243">
        <v>37664</v>
      </c>
      <c r="BX2151" s="243"/>
      <c r="BY2151" s="48" t="s">
        <v>451</v>
      </c>
      <c r="BZ2151" s="43">
        <v>0.2</v>
      </c>
      <c r="CA2151" s="43" t="s">
        <v>1396</v>
      </c>
      <c r="CC2151" s="43">
        <v>0.2</v>
      </c>
      <c r="CD2151" s="124" t="s">
        <v>767</v>
      </c>
      <c r="CE2151" s="43">
        <v>5016</v>
      </c>
      <c r="CF2151" s="43" t="s">
        <v>728</v>
      </c>
      <c r="CG2151" s="251">
        <v>37664</v>
      </c>
      <c r="CH2151" s="126"/>
      <c r="CK2151" s="39" t="s">
        <v>451</v>
      </c>
      <c r="CL2151" s="43">
        <v>6</v>
      </c>
      <c r="CM2151" s="43" t="s">
        <v>1396</v>
      </c>
      <c r="CP2151" s="43" t="s">
        <v>1397</v>
      </c>
      <c r="CQ2151" s="43">
        <v>1647</v>
      </c>
      <c r="DR2151" s="38"/>
    </row>
    <row r="2152" spans="1:122" s="39" customFormat="1" hidden="1" x14ac:dyDescent="0.2">
      <c r="A2152" s="44" t="str">
        <f t="shared" si="933"/>
        <v>Endicott</v>
      </c>
      <c r="B2152" s="44" t="str">
        <f t="shared" si="932"/>
        <v>Trichloroethylene</v>
      </c>
      <c r="C2152" s="38" t="s">
        <v>2587</v>
      </c>
      <c r="D2152" s="38" t="str">
        <f t="shared" si="936"/>
        <v>LS</v>
      </c>
      <c r="E2152" s="44" t="s">
        <v>372</v>
      </c>
      <c r="F2152" s="155" t="str">
        <f t="shared" si="935"/>
        <v>Residential 014</v>
      </c>
      <c r="G2152" s="44" t="str">
        <f t="shared" si="934"/>
        <v>residential</v>
      </c>
      <c r="H2152" s="44" t="str">
        <f t="shared" si="940"/>
        <v>Basement</v>
      </c>
      <c r="I2152" s="38"/>
      <c r="J2152" s="38"/>
      <c r="K2152" s="38"/>
      <c r="L2152" s="44"/>
      <c r="M2152" s="38" t="str">
        <f t="shared" si="930"/>
        <v>Y</v>
      </c>
      <c r="N2152" s="38" t="str">
        <f t="shared" si="931"/>
        <v>n</v>
      </c>
      <c r="O2152" s="38" t="str">
        <f t="shared" si="939"/>
        <v>Y</v>
      </c>
      <c r="P2152" s="44"/>
      <c r="Q2152" s="44"/>
      <c r="R2152" s="44"/>
      <c r="S2152" s="44"/>
      <c r="T2152" s="44"/>
      <c r="U2152" s="44"/>
      <c r="V2152" s="44"/>
      <c r="W2152" s="44"/>
      <c r="X2152" s="44"/>
      <c r="Y2152" s="38" t="str">
        <f t="shared" si="941"/>
        <v>n</v>
      </c>
      <c r="Z2152" s="38" t="str">
        <f t="shared" si="942"/>
        <v>n</v>
      </c>
      <c r="AA2152" s="38" t="s">
        <v>2044</v>
      </c>
      <c r="AB2152" s="128" t="s">
        <v>1451</v>
      </c>
      <c r="AC2152" s="59">
        <v>18</v>
      </c>
      <c r="AD2152" s="204">
        <v>1.1111111111111112E-2</v>
      </c>
      <c r="AE2152" s="38">
        <v>0</v>
      </c>
      <c r="AF2152" s="38">
        <v>1</v>
      </c>
      <c r="AG2152" s="125"/>
      <c r="AI2152" s="123"/>
      <c r="AJ2152" s="40">
        <f t="shared" si="937"/>
        <v>18</v>
      </c>
      <c r="AK2152" s="40"/>
      <c r="AL2152" s="40"/>
      <c r="AM2152" s="40">
        <f t="shared" si="910"/>
        <v>0.2</v>
      </c>
      <c r="AN2152" s="39">
        <f t="shared" si="943"/>
        <v>0.5</v>
      </c>
      <c r="AO2152" s="204"/>
      <c r="AP2152" s="204">
        <f t="shared" si="938"/>
        <v>1.1111111111111112E-2</v>
      </c>
      <c r="AQ2152" s="45"/>
      <c r="AR2152" s="45"/>
      <c r="AS2152" s="115"/>
      <c r="AT2152" s="115"/>
      <c r="AU2152" s="115">
        <f t="shared" si="911"/>
        <v>0</v>
      </c>
      <c r="AV2152" s="115">
        <f t="shared" si="912"/>
        <v>1</v>
      </c>
      <c r="AY2152" s="115"/>
      <c r="AZ2152" s="115"/>
      <c r="BA2152" s="43">
        <v>32</v>
      </c>
      <c r="BB2152" s="43" t="s">
        <v>2013</v>
      </c>
      <c r="BC2152" s="48" t="s">
        <v>1403</v>
      </c>
      <c r="BE2152" s="37" t="s">
        <v>2345</v>
      </c>
      <c r="BG2152" s="43">
        <v>326</v>
      </c>
      <c r="BH2152" s="43" t="s">
        <v>724</v>
      </c>
      <c r="BJ2152" s="43" t="s">
        <v>1388</v>
      </c>
      <c r="BK2152" s="43" t="s">
        <v>573</v>
      </c>
      <c r="BP2152" s="48" t="s">
        <v>1406</v>
      </c>
      <c r="BQ2152" s="43" t="s">
        <v>725</v>
      </c>
      <c r="BR2152" s="43" t="s">
        <v>726</v>
      </c>
      <c r="BS2152" s="43" t="s">
        <v>1393</v>
      </c>
      <c r="BT2152" s="43" t="s">
        <v>727</v>
      </c>
      <c r="BU2152" s="43"/>
      <c r="BV2152" s="43"/>
      <c r="BW2152" s="243">
        <v>37664</v>
      </c>
      <c r="BX2152" s="243"/>
      <c r="BY2152" s="48" t="s">
        <v>451</v>
      </c>
      <c r="BZ2152" s="43">
        <v>0.2</v>
      </c>
      <c r="CA2152" s="43" t="s">
        <v>1396</v>
      </c>
      <c r="CC2152" s="43">
        <v>0.2</v>
      </c>
      <c r="CD2152" s="124" t="s">
        <v>767</v>
      </c>
      <c r="CE2152" s="43">
        <v>5025</v>
      </c>
      <c r="CF2152" s="43" t="s">
        <v>728</v>
      </c>
      <c r="CG2152" s="251">
        <v>37664</v>
      </c>
      <c r="CH2152" s="126"/>
      <c r="CK2152" s="39" t="s">
        <v>451</v>
      </c>
      <c r="CL2152" s="43">
        <v>18</v>
      </c>
      <c r="CM2152" s="43" t="s">
        <v>1396</v>
      </c>
      <c r="CP2152" s="43" t="s">
        <v>1397</v>
      </c>
      <c r="CQ2152" s="43">
        <v>1561</v>
      </c>
      <c r="DR2152" s="38"/>
    </row>
    <row r="2153" spans="1:122" s="39" customFormat="1" hidden="1" x14ac:dyDescent="0.2">
      <c r="A2153" s="44" t="str">
        <f t="shared" si="933"/>
        <v>Endicott</v>
      </c>
      <c r="B2153" s="44" t="str">
        <f t="shared" si="932"/>
        <v>Trichloroethylene</v>
      </c>
      <c r="C2153" s="38" t="s">
        <v>2587</v>
      </c>
      <c r="D2153" s="38" t="str">
        <f t="shared" si="936"/>
        <v>LS</v>
      </c>
      <c r="E2153" s="44" t="s">
        <v>372</v>
      </c>
      <c r="F2153" s="155" t="str">
        <f t="shared" si="935"/>
        <v>Residential 015</v>
      </c>
      <c r="G2153" s="44" t="str">
        <f t="shared" si="934"/>
        <v>residential</v>
      </c>
      <c r="H2153" s="44" t="str">
        <f t="shared" si="940"/>
        <v>Basement - full</v>
      </c>
      <c r="I2153" s="38"/>
      <c r="J2153" s="38"/>
      <c r="K2153" s="38"/>
      <c r="L2153" s="44"/>
      <c r="M2153" s="38" t="str">
        <f t="shared" si="930"/>
        <v>Y</v>
      </c>
      <c r="N2153" s="38" t="str">
        <f t="shared" si="931"/>
        <v>n</v>
      </c>
      <c r="O2153" s="38" t="str">
        <f t="shared" si="939"/>
        <v>Y</v>
      </c>
      <c r="P2153" s="44"/>
      <c r="Q2153" s="44"/>
      <c r="R2153" s="44"/>
      <c r="S2153" s="44"/>
      <c r="T2153" s="44"/>
      <c r="U2153" s="44"/>
      <c r="V2153" s="44"/>
      <c r="W2153" s="44"/>
      <c r="X2153" s="44"/>
      <c r="Y2153" s="38" t="str">
        <f t="shared" si="941"/>
        <v>n</v>
      </c>
      <c r="Z2153" s="38" t="str">
        <f t="shared" si="942"/>
        <v>n</v>
      </c>
      <c r="AA2153" s="38" t="s">
        <v>2044</v>
      </c>
      <c r="AB2153" s="128" t="s">
        <v>1451</v>
      </c>
      <c r="AC2153" s="59">
        <v>2.4</v>
      </c>
      <c r="AD2153" s="204">
        <v>7.9166666666666677E-2</v>
      </c>
      <c r="AE2153" s="38">
        <v>0</v>
      </c>
      <c r="AF2153" s="38">
        <v>1</v>
      </c>
      <c r="AG2153" s="125"/>
      <c r="AI2153" s="123"/>
      <c r="AJ2153" s="40">
        <f t="shared" si="937"/>
        <v>2.4</v>
      </c>
      <c r="AK2153" s="40"/>
      <c r="AL2153" s="40"/>
      <c r="AM2153" s="40">
        <f t="shared" ref="AM2153:AM2216" si="944">IF(BZ2153="","",IF(CA2153="mg/m3",1000*BZ2153,IF(CA2153="ppbv",BZ2153*INDEX(ppbv_ug_m3,MATCH(BS2153,ChemName,0)),BZ2153)))</f>
        <v>0.19</v>
      </c>
      <c r="AN2153" s="39">
        <f t="shared" si="943"/>
        <v>0.5</v>
      </c>
      <c r="AO2153" s="204"/>
      <c r="AP2153" s="204">
        <f t="shared" si="938"/>
        <v>7.9166666666666677E-2</v>
      </c>
      <c r="AQ2153" s="45"/>
      <c r="AR2153" s="45"/>
      <c r="AS2153" s="115"/>
      <c r="AT2153" s="115"/>
      <c r="AU2153" s="115">
        <f t="shared" si="911"/>
        <v>0</v>
      </c>
      <c r="AV2153" s="115">
        <f t="shared" si="912"/>
        <v>1</v>
      </c>
      <c r="AY2153" s="115"/>
      <c r="AZ2153" s="115"/>
      <c r="BA2153" s="43">
        <v>32</v>
      </c>
      <c r="BB2153" s="43" t="s">
        <v>2013</v>
      </c>
      <c r="BC2153" s="48" t="s">
        <v>1403</v>
      </c>
      <c r="BE2153" s="37" t="s">
        <v>2345</v>
      </c>
      <c r="BG2153" s="43">
        <v>327</v>
      </c>
      <c r="BH2153" s="43" t="s">
        <v>729</v>
      </c>
      <c r="BJ2153" s="43" t="s">
        <v>1388</v>
      </c>
      <c r="BK2153" s="43" t="s">
        <v>1389</v>
      </c>
      <c r="BP2153" s="48" t="s">
        <v>1406</v>
      </c>
      <c r="BQ2153" s="43" t="s">
        <v>730</v>
      </c>
      <c r="BR2153" s="43" t="s">
        <v>731</v>
      </c>
      <c r="BS2153" s="43" t="s">
        <v>1393</v>
      </c>
      <c r="BT2153" s="43" t="s">
        <v>732</v>
      </c>
      <c r="BU2153" s="43"/>
      <c r="BV2153" s="43"/>
      <c r="BW2153" s="243">
        <v>37664</v>
      </c>
      <c r="BX2153" s="243"/>
      <c r="BY2153" s="48" t="s">
        <v>451</v>
      </c>
      <c r="BZ2153" s="43">
        <v>0.19</v>
      </c>
      <c r="CA2153" s="43" t="s">
        <v>1396</v>
      </c>
      <c r="CC2153" s="43">
        <v>0.19</v>
      </c>
      <c r="CD2153" s="124" t="s">
        <v>767</v>
      </c>
      <c r="CE2153" s="43">
        <v>5069</v>
      </c>
      <c r="CF2153" s="43" t="s">
        <v>1289</v>
      </c>
      <c r="CG2153" s="251">
        <v>37664</v>
      </c>
      <c r="CH2153" s="126"/>
      <c r="CK2153" s="39" t="s">
        <v>451</v>
      </c>
      <c r="CL2153" s="43">
        <v>2.4</v>
      </c>
      <c r="CM2153" s="43" t="s">
        <v>1396</v>
      </c>
      <c r="CP2153" s="43" t="s">
        <v>1397</v>
      </c>
      <c r="CQ2153" s="43">
        <v>1562</v>
      </c>
      <c r="DR2153" s="38"/>
    </row>
    <row r="2154" spans="1:122" s="39" customFormat="1" hidden="1" x14ac:dyDescent="0.2">
      <c r="A2154" s="44" t="str">
        <f t="shared" si="933"/>
        <v>Endicott</v>
      </c>
      <c r="B2154" s="44" t="str">
        <f t="shared" si="932"/>
        <v>Trichloroethylene</v>
      </c>
      <c r="C2154" s="38" t="s">
        <v>2587</v>
      </c>
      <c r="D2154" s="38" t="str">
        <f t="shared" si="936"/>
        <v>LS</v>
      </c>
      <c r="E2154" s="44" t="s">
        <v>372</v>
      </c>
      <c r="F2154" s="155" t="str">
        <f t="shared" si="935"/>
        <v>Residential 015</v>
      </c>
      <c r="G2154" s="44" t="str">
        <f t="shared" si="934"/>
        <v>residential</v>
      </c>
      <c r="H2154" s="44" t="str">
        <f t="shared" si="940"/>
        <v>Basement - full</v>
      </c>
      <c r="I2154" s="38"/>
      <c r="J2154" s="38"/>
      <c r="K2154" s="38"/>
      <c r="L2154" s="44"/>
      <c r="M2154" s="38" t="str">
        <f t="shared" si="930"/>
        <v>Y</v>
      </c>
      <c r="N2154" s="38" t="str">
        <f t="shared" si="931"/>
        <v>n</v>
      </c>
      <c r="O2154" s="38" t="str">
        <f t="shared" si="939"/>
        <v>Y</v>
      </c>
      <c r="P2154" s="44"/>
      <c r="Q2154" s="44"/>
      <c r="R2154" s="44"/>
      <c r="S2154" s="44"/>
      <c r="T2154" s="44"/>
      <c r="U2154" s="44"/>
      <c r="V2154" s="44"/>
      <c r="W2154" s="44"/>
      <c r="X2154" s="44"/>
      <c r="Y2154" s="38" t="str">
        <f t="shared" si="941"/>
        <v>n</v>
      </c>
      <c r="Z2154" s="38" t="str">
        <f t="shared" si="942"/>
        <v>n</v>
      </c>
      <c r="AA2154" s="38" t="s">
        <v>2044</v>
      </c>
      <c r="AB2154" s="128" t="s">
        <v>1451</v>
      </c>
      <c r="AC2154" s="59">
        <v>2.4</v>
      </c>
      <c r="AD2154" s="204">
        <v>8.3333333333333343E-2</v>
      </c>
      <c r="AE2154" s="38">
        <v>0</v>
      </c>
      <c r="AF2154" s="38">
        <v>1</v>
      </c>
      <c r="AG2154" s="125"/>
      <c r="AI2154" s="123"/>
      <c r="AJ2154" s="40">
        <f t="shared" si="937"/>
        <v>2.4</v>
      </c>
      <c r="AK2154" s="40"/>
      <c r="AL2154" s="40"/>
      <c r="AM2154" s="40">
        <f t="shared" si="944"/>
        <v>0.2</v>
      </c>
      <c r="AN2154" s="39">
        <f t="shared" si="943"/>
        <v>0.5</v>
      </c>
      <c r="AO2154" s="204"/>
      <c r="AP2154" s="204">
        <f t="shared" si="938"/>
        <v>8.3333333333333343E-2</v>
      </c>
      <c r="AQ2154" s="45"/>
      <c r="AR2154" s="45"/>
      <c r="AS2154" s="115"/>
      <c r="AT2154" s="115"/>
      <c r="AU2154" s="115">
        <f t="shared" ref="AU2154:AU2217" si="945">IF(AP2154="","",IF(CD2154="Y",1,0))</f>
        <v>0</v>
      </c>
      <c r="AV2154" s="115">
        <f t="shared" ref="AV2154:AV2217" si="946">IF(AP2154="","",IF(CD2154="n",1,0))</f>
        <v>1</v>
      </c>
      <c r="AY2154" s="115"/>
      <c r="AZ2154" s="115"/>
      <c r="BA2154" s="43">
        <v>32</v>
      </c>
      <c r="BB2154" s="43" t="s">
        <v>2013</v>
      </c>
      <c r="BC2154" s="48" t="s">
        <v>1403</v>
      </c>
      <c r="BE2154" s="37" t="s">
        <v>2345</v>
      </c>
      <c r="BG2154" s="43">
        <v>327</v>
      </c>
      <c r="BH2154" s="43" t="s">
        <v>729</v>
      </c>
      <c r="BJ2154" s="43" t="s">
        <v>1388</v>
      </c>
      <c r="BK2154" s="43" t="s">
        <v>1389</v>
      </c>
      <c r="BP2154" s="48" t="s">
        <v>1406</v>
      </c>
      <c r="BQ2154" s="43" t="s">
        <v>730</v>
      </c>
      <c r="BR2154" s="43" t="s">
        <v>731</v>
      </c>
      <c r="BS2154" s="43" t="s">
        <v>1393</v>
      </c>
      <c r="BT2154" s="43" t="s">
        <v>1290</v>
      </c>
      <c r="BU2154" s="43"/>
      <c r="BV2154" s="43"/>
      <c r="BW2154" s="243">
        <v>37664</v>
      </c>
      <c r="BX2154" s="243"/>
      <c r="BY2154" s="48" t="s">
        <v>451</v>
      </c>
      <c r="BZ2154" s="43">
        <v>0.2</v>
      </c>
      <c r="CA2154" s="43" t="s">
        <v>1396</v>
      </c>
      <c r="CC2154" s="43">
        <v>0.2</v>
      </c>
      <c r="CD2154" s="124" t="s">
        <v>767</v>
      </c>
      <c r="CE2154" s="43">
        <v>5080</v>
      </c>
      <c r="CF2154" s="43" t="s">
        <v>1289</v>
      </c>
      <c r="CG2154" s="251">
        <v>37664</v>
      </c>
      <c r="CH2154" s="126"/>
      <c r="CK2154" s="39" t="s">
        <v>451</v>
      </c>
      <c r="CL2154" s="43">
        <v>2.4</v>
      </c>
      <c r="CM2154" s="43" t="s">
        <v>1396</v>
      </c>
      <c r="CP2154" s="43" t="s">
        <v>1397</v>
      </c>
      <c r="CQ2154" s="43">
        <v>1563</v>
      </c>
      <c r="DR2154" s="38"/>
    </row>
    <row r="2155" spans="1:122" s="39" customFormat="1" hidden="1" x14ac:dyDescent="0.2">
      <c r="A2155" s="44" t="str">
        <f t="shared" si="933"/>
        <v>Endicott</v>
      </c>
      <c r="B2155" s="44" t="str">
        <f t="shared" si="932"/>
        <v>Trichloroethylene</v>
      </c>
      <c r="C2155" s="38" t="s">
        <v>2587</v>
      </c>
      <c r="D2155" s="38" t="str">
        <f t="shared" si="936"/>
        <v>LS</v>
      </c>
      <c r="E2155" s="44" t="s">
        <v>372</v>
      </c>
      <c r="F2155" s="155" t="str">
        <f t="shared" si="935"/>
        <v>Residential 016</v>
      </c>
      <c r="G2155" s="44" t="str">
        <f t="shared" si="934"/>
        <v>residential</v>
      </c>
      <c r="H2155" s="44" t="str">
        <f t="shared" si="940"/>
        <v>Basement</v>
      </c>
      <c r="I2155" s="38"/>
      <c r="J2155" s="38"/>
      <c r="K2155" s="38"/>
      <c r="L2155" s="44"/>
      <c r="M2155" s="38" t="str">
        <f t="shared" si="930"/>
        <v>Y</v>
      </c>
      <c r="N2155" s="38" t="str">
        <f t="shared" si="931"/>
        <v>n</v>
      </c>
      <c r="O2155" s="38" t="str">
        <f t="shared" si="939"/>
        <v>Y</v>
      </c>
      <c r="P2155" s="44"/>
      <c r="Q2155" s="44"/>
      <c r="R2155" s="44"/>
      <c r="S2155" s="44"/>
      <c r="T2155" s="44"/>
      <c r="U2155" s="44"/>
      <c r="V2155" s="44"/>
      <c r="W2155" s="44"/>
      <c r="X2155" s="44"/>
      <c r="Y2155" s="38" t="str">
        <f t="shared" si="941"/>
        <v>n</v>
      </c>
      <c r="Z2155" s="38" t="str">
        <f t="shared" si="942"/>
        <v>n</v>
      </c>
      <c r="AA2155" s="38" t="s">
        <v>2044</v>
      </c>
      <c r="AB2155" s="128" t="s">
        <v>1451</v>
      </c>
      <c r="AC2155" s="59">
        <v>14</v>
      </c>
      <c r="AD2155" s="204">
        <v>1.4285714285714287E-2</v>
      </c>
      <c r="AE2155" s="38">
        <v>0</v>
      </c>
      <c r="AF2155" s="38">
        <v>1</v>
      </c>
      <c r="AG2155" s="125"/>
      <c r="AI2155" s="123"/>
      <c r="AJ2155" s="40">
        <f t="shared" si="937"/>
        <v>14</v>
      </c>
      <c r="AK2155" s="40"/>
      <c r="AL2155" s="40"/>
      <c r="AM2155" s="40">
        <f t="shared" si="944"/>
        <v>0.2</v>
      </c>
      <c r="AN2155" s="39">
        <f t="shared" si="943"/>
        <v>0.5</v>
      </c>
      <c r="AO2155" s="204"/>
      <c r="AP2155" s="204">
        <f t="shared" si="938"/>
        <v>1.4285714285714287E-2</v>
      </c>
      <c r="AQ2155" s="45"/>
      <c r="AR2155" s="45"/>
      <c r="AS2155" s="115"/>
      <c r="AT2155" s="115"/>
      <c r="AU2155" s="115">
        <f t="shared" si="945"/>
        <v>0</v>
      </c>
      <c r="AV2155" s="115">
        <f t="shared" si="946"/>
        <v>1</v>
      </c>
      <c r="AY2155" s="115"/>
      <c r="AZ2155" s="115"/>
      <c r="BA2155" s="43">
        <v>32</v>
      </c>
      <c r="BB2155" s="43" t="s">
        <v>2013</v>
      </c>
      <c r="BC2155" s="48" t="s">
        <v>1403</v>
      </c>
      <c r="BE2155" s="37" t="s">
        <v>2345</v>
      </c>
      <c r="BG2155" s="43">
        <v>328</v>
      </c>
      <c r="BH2155" s="43" t="s">
        <v>1291</v>
      </c>
      <c r="BJ2155" s="43" t="s">
        <v>1388</v>
      </c>
      <c r="BK2155" s="43" t="s">
        <v>573</v>
      </c>
      <c r="BP2155" s="48" t="s">
        <v>1406</v>
      </c>
      <c r="BQ2155" s="43" t="s">
        <v>1292</v>
      </c>
      <c r="BR2155" s="43" t="s">
        <v>822</v>
      </c>
      <c r="BS2155" s="43" t="s">
        <v>1393</v>
      </c>
      <c r="BT2155" s="43" t="s">
        <v>1990</v>
      </c>
      <c r="BU2155" s="43"/>
      <c r="BV2155" s="43"/>
      <c r="BW2155" s="243">
        <v>37666</v>
      </c>
      <c r="BX2155" s="243"/>
      <c r="BY2155" s="48" t="s">
        <v>451</v>
      </c>
      <c r="BZ2155" s="43">
        <v>0.2</v>
      </c>
      <c r="CA2155" s="43" t="s">
        <v>1396</v>
      </c>
      <c r="CC2155" s="43">
        <v>0.2</v>
      </c>
      <c r="CD2155" s="124" t="s">
        <v>767</v>
      </c>
      <c r="CE2155" s="43">
        <v>5113</v>
      </c>
      <c r="CF2155" s="43" t="s">
        <v>1990</v>
      </c>
      <c r="CG2155" s="251">
        <v>37666</v>
      </c>
      <c r="CH2155" s="126"/>
      <c r="CK2155" s="39" t="s">
        <v>451</v>
      </c>
      <c r="CL2155" s="43">
        <v>14</v>
      </c>
      <c r="CM2155" s="43" t="s">
        <v>1396</v>
      </c>
      <c r="CP2155" s="43" t="s">
        <v>1397</v>
      </c>
      <c r="CQ2155" s="43">
        <v>1564</v>
      </c>
      <c r="DR2155" s="38"/>
    </row>
    <row r="2156" spans="1:122" s="39" customFormat="1" hidden="1" x14ac:dyDescent="0.2">
      <c r="A2156" s="44" t="str">
        <f t="shared" si="933"/>
        <v>Endicott</v>
      </c>
      <c r="B2156" s="44" t="str">
        <f t="shared" si="932"/>
        <v>1,1,1-Trichloroethane</v>
      </c>
      <c r="C2156" s="38" t="s">
        <v>2587</v>
      </c>
      <c r="D2156" s="38" t="str">
        <f t="shared" si="936"/>
        <v>LS</v>
      </c>
      <c r="E2156" s="44" t="s">
        <v>372</v>
      </c>
      <c r="F2156" s="155" t="str">
        <f t="shared" si="935"/>
        <v>Residential 017</v>
      </c>
      <c r="G2156" s="44" t="str">
        <f t="shared" si="934"/>
        <v>residential</v>
      </c>
      <c r="H2156" s="44" t="str">
        <f t="shared" si="940"/>
        <v>Basement</v>
      </c>
      <c r="I2156" s="38"/>
      <c r="J2156" s="38"/>
      <c r="K2156" s="38"/>
      <c r="L2156" s="44"/>
      <c r="M2156" s="38" t="str">
        <f t="shared" si="930"/>
        <v>Y</v>
      </c>
      <c r="N2156" s="38" t="str">
        <f t="shared" si="931"/>
        <v>n</v>
      </c>
      <c r="O2156" s="38" t="s">
        <v>541</v>
      </c>
      <c r="P2156" s="44" t="s">
        <v>2357</v>
      </c>
      <c r="Q2156" s="44"/>
      <c r="R2156" s="44"/>
      <c r="S2156" s="44"/>
      <c r="T2156" s="44"/>
      <c r="U2156" s="44"/>
      <c r="V2156" s="44"/>
      <c r="W2156" s="44"/>
      <c r="X2156" s="44"/>
      <c r="Y2156" s="38" t="str">
        <f t="shared" si="941"/>
        <v>n</v>
      </c>
      <c r="Z2156" s="38" t="str">
        <f t="shared" si="942"/>
        <v>n</v>
      </c>
      <c r="AA2156" s="38" t="s">
        <v>2044</v>
      </c>
      <c r="AB2156" s="128" t="s">
        <v>1451</v>
      </c>
      <c r="AC2156" s="59">
        <v>1.1000000000000001</v>
      </c>
      <c r="AD2156" s="204">
        <v>0.15454545454545454</v>
      </c>
      <c r="AE2156" s="38">
        <v>0</v>
      </c>
      <c r="AF2156" s="38">
        <v>1</v>
      </c>
      <c r="AG2156" s="125"/>
      <c r="AI2156" s="123"/>
      <c r="AJ2156" s="40">
        <f t="shared" si="937"/>
        <v>1.1000000000000001</v>
      </c>
      <c r="AK2156" s="40"/>
      <c r="AL2156" s="40"/>
      <c r="AM2156" s="40">
        <f t="shared" si="944"/>
        <v>0.17</v>
      </c>
      <c r="AN2156" s="39">
        <f t="shared" si="943"/>
        <v>3.1</v>
      </c>
      <c r="AO2156" s="204"/>
      <c r="AP2156" s="204">
        <f t="shared" si="938"/>
        <v>0.15454545454545454</v>
      </c>
      <c r="AQ2156" s="45"/>
      <c r="AR2156" s="45"/>
      <c r="AS2156" s="115"/>
      <c r="AT2156" s="115"/>
      <c r="AU2156" s="115">
        <f t="shared" si="945"/>
        <v>0</v>
      </c>
      <c r="AV2156" s="115">
        <f t="shared" si="946"/>
        <v>1</v>
      </c>
      <c r="AY2156" s="115"/>
      <c r="AZ2156" s="115"/>
      <c r="BA2156" s="43">
        <v>32</v>
      </c>
      <c r="BB2156" s="43" t="s">
        <v>2013</v>
      </c>
      <c r="BC2156" s="48" t="s">
        <v>1403</v>
      </c>
      <c r="BE2156" s="37" t="s">
        <v>2345</v>
      </c>
      <c r="BG2156" s="43">
        <v>329</v>
      </c>
      <c r="BH2156" s="43" t="s">
        <v>1293</v>
      </c>
      <c r="BJ2156" s="43" t="s">
        <v>1388</v>
      </c>
      <c r="BK2156" s="43" t="s">
        <v>573</v>
      </c>
      <c r="BP2156" s="48" t="s">
        <v>1406</v>
      </c>
      <c r="BR2156" s="43" t="s">
        <v>822</v>
      </c>
      <c r="BS2156" s="43" t="s">
        <v>558</v>
      </c>
      <c r="BT2156" s="43" t="s">
        <v>1990</v>
      </c>
      <c r="BU2156" s="43"/>
      <c r="BV2156" s="43"/>
      <c r="BW2156" s="243">
        <v>37670</v>
      </c>
      <c r="BX2156" s="243"/>
      <c r="BY2156" s="48" t="s">
        <v>451</v>
      </c>
      <c r="BZ2156" s="43">
        <v>0.17</v>
      </c>
      <c r="CA2156" s="43" t="s">
        <v>1396</v>
      </c>
      <c r="CC2156" s="43">
        <v>0.17</v>
      </c>
      <c r="CD2156" s="124" t="s">
        <v>767</v>
      </c>
      <c r="CE2156" s="43">
        <v>5148</v>
      </c>
      <c r="CF2156" s="43" t="s">
        <v>1990</v>
      </c>
      <c r="CG2156" s="251">
        <v>37670</v>
      </c>
      <c r="CH2156" s="126"/>
      <c r="CK2156" s="39" t="s">
        <v>451</v>
      </c>
      <c r="CL2156" s="43">
        <v>1.1000000000000001</v>
      </c>
      <c r="CM2156" s="43" t="s">
        <v>1396</v>
      </c>
      <c r="CP2156" s="43" t="s">
        <v>1397</v>
      </c>
      <c r="CQ2156" s="43">
        <v>1651</v>
      </c>
      <c r="DR2156" s="38"/>
    </row>
    <row r="2157" spans="1:122" s="39" customFormat="1" hidden="1" x14ac:dyDescent="0.2">
      <c r="A2157" s="44" t="str">
        <f t="shared" si="933"/>
        <v>Endicott</v>
      </c>
      <c r="B2157" s="44" t="str">
        <f t="shared" si="932"/>
        <v>Chloroethane (ethyl chloride)</v>
      </c>
      <c r="C2157" s="38" t="s">
        <v>2587</v>
      </c>
      <c r="D2157" s="38" t="str">
        <f t="shared" si="936"/>
        <v>LS</v>
      </c>
      <c r="E2157" s="44" t="s">
        <v>372</v>
      </c>
      <c r="F2157" s="155" t="str">
        <f t="shared" si="935"/>
        <v>Residential 017</v>
      </c>
      <c r="G2157" s="44" t="str">
        <f t="shared" si="934"/>
        <v>residential</v>
      </c>
      <c r="H2157" s="44" t="str">
        <f t="shared" si="940"/>
        <v>Basement</v>
      </c>
      <c r="I2157" s="38"/>
      <c r="J2157" s="38"/>
      <c r="K2157" s="38"/>
      <c r="L2157" s="44"/>
      <c r="M2157" s="38" t="str">
        <f t="shared" si="930"/>
        <v>Y</v>
      </c>
      <c r="N2157" s="38" t="str">
        <f t="shared" si="931"/>
        <v>Y</v>
      </c>
      <c r="O2157" s="38" t="s">
        <v>541</v>
      </c>
      <c r="P2157" s="44" t="s">
        <v>2357</v>
      </c>
      <c r="Q2157" s="44"/>
      <c r="R2157" s="44"/>
      <c r="S2157" s="44"/>
      <c r="T2157" s="44"/>
      <c r="U2157" s="44"/>
      <c r="V2157" s="44"/>
      <c r="W2157" s="44"/>
      <c r="X2157" s="44"/>
      <c r="Y2157" s="38" t="str">
        <f t="shared" si="941"/>
        <v>n</v>
      </c>
      <c r="Z2157" s="38" t="str">
        <f t="shared" si="942"/>
        <v>Y</v>
      </c>
      <c r="AA2157" s="38" t="s">
        <v>2044</v>
      </c>
      <c r="AB2157" s="128" t="s">
        <v>1451</v>
      </c>
      <c r="AC2157" s="59">
        <v>0.25</v>
      </c>
      <c r="AD2157" s="204">
        <v>0.8</v>
      </c>
      <c r="AE2157" s="38">
        <v>0</v>
      </c>
      <c r="AF2157" s="38">
        <v>1</v>
      </c>
      <c r="AG2157" s="125"/>
      <c r="AI2157" s="123"/>
      <c r="AJ2157" s="40">
        <f t="shared" si="937"/>
        <v>0.25</v>
      </c>
      <c r="AK2157" s="40"/>
      <c r="AL2157" s="40"/>
      <c r="AM2157" s="40">
        <f t="shared" si="944"/>
        <v>0.2</v>
      </c>
      <c r="AN2157" s="39" t="str">
        <f t="shared" si="943"/>
        <v/>
      </c>
      <c r="AO2157" s="204"/>
      <c r="AP2157" s="204">
        <f t="shared" si="938"/>
        <v>0.8</v>
      </c>
      <c r="AQ2157" s="45"/>
      <c r="AR2157" s="45"/>
      <c r="AS2157" s="115"/>
      <c r="AT2157" s="115"/>
      <c r="AU2157" s="115">
        <f t="shared" si="945"/>
        <v>0</v>
      </c>
      <c r="AV2157" s="115">
        <f t="shared" si="946"/>
        <v>1</v>
      </c>
      <c r="AY2157" s="115"/>
      <c r="AZ2157" s="115"/>
      <c r="BA2157" s="43">
        <v>32</v>
      </c>
      <c r="BB2157" s="43" t="s">
        <v>2013</v>
      </c>
      <c r="BC2157" s="48" t="s">
        <v>1403</v>
      </c>
      <c r="BE2157" s="37" t="s">
        <v>2345</v>
      </c>
      <c r="BG2157" s="43">
        <v>329</v>
      </c>
      <c r="BH2157" s="43" t="s">
        <v>1293</v>
      </c>
      <c r="BJ2157" s="43" t="s">
        <v>1388</v>
      </c>
      <c r="BK2157" s="43" t="s">
        <v>573</v>
      </c>
      <c r="BP2157" s="48" t="s">
        <v>1406</v>
      </c>
      <c r="BR2157" s="43" t="s">
        <v>822</v>
      </c>
      <c r="BS2157" s="43" t="s">
        <v>920</v>
      </c>
      <c r="BT2157" s="43" t="s">
        <v>1990</v>
      </c>
      <c r="BU2157" s="43"/>
      <c r="BV2157" s="43"/>
      <c r="BW2157" s="243">
        <v>37670</v>
      </c>
      <c r="BX2157" s="243"/>
      <c r="BY2157" s="48" t="s">
        <v>451</v>
      </c>
      <c r="BZ2157" s="43">
        <v>0.2</v>
      </c>
      <c r="CA2157" s="43" t="s">
        <v>1396</v>
      </c>
      <c r="CC2157" s="43">
        <v>0.2</v>
      </c>
      <c r="CD2157" s="124" t="s">
        <v>767</v>
      </c>
      <c r="CE2157" s="43">
        <v>5152</v>
      </c>
      <c r="CF2157" s="43" t="s">
        <v>1990</v>
      </c>
      <c r="CG2157" s="251">
        <v>37670</v>
      </c>
      <c r="CH2157" s="126"/>
      <c r="CK2157" s="39" t="s">
        <v>451</v>
      </c>
      <c r="CL2157" s="43">
        <v>0.25</v>
      </c>
      <c r="CM2157" s="43" t="s">
        <v>1396</v>
      </c>
      <c r="CP2157" s="43" t="s">
        <v>1397</v>
      </c>
      <c r="CQ2157" s="43">
        <v>1731</v>
      </c>
      <c r="DR2157" s="38"/>
    </row>
    <row r="2158" spans="1:122" s="39" customFormat="1" hidden="1" x14ac:dyDescent="0.2">
      <c r="A2158" s="44" t="str">
        <f t="shared" si="933"/>
        <v>Endicott</v>
      </c>
      <c r="B2158" s="44" t="str">
        <f t="shared" si="932"/>
        <v>Tetrachloroethylene</v>
      </c>
      <c r="C2158" s="38" t="s">
        <v>2587</v>
      </c>
      <c r="D2158" s="38" t="str">
        <f t="shared" si="936"/>
        <v>LS</v>
      </c>
      <c r="E2158" s="44" t="s">
        <v>372</v>
      </c>
      <c r="F2158" s="155" t="str">
        <f t="shared" si="935"/>
        <v>Residential 017</v>
      </c>
      <c r="G2158" s="44" t="str">
        <f t="shared" si="934"/>
        <v>residential</v>
      </c>
      <c r="H2158" s="44" t="str">
        <f t="shared" si="940"/>
        <v>Basement</v>
      </c>
      <c r="I2158" s="38"/>
      <c r="J2158" s="38"/>
      <c r="K2158" s="38"/>
      <c r="L2158" s="44"/>
      <c r="M2158" s="38" t="str">
        <f t="shared" si="930"/>
        <v>Y</v>
      </c>
      <c r="N2158" s="38" t="str">
        <f t="shared" si="931"/>
        <v>n</v>
      </c>
      <c r="O2158" s="38" t="s">
        <v>541</v>
      </c>
      <c r="P2158" s="44" t="s">
        <v>2357</v>
      </c>
      <c r="Q2158" s="44"/>
      <c r="R2158" s="44"/>
      <c r="S2158" s="44"/>
      <c r="T2158" s="44"/>
      <c r="U2158" s="44"/>
      <c r="V2158" s="44"/>
      <c r="W2158" s="44"/>
      <c r="X2158" s="44"/>
      <c r="Y2158" s="38" t="str">
        <f t="shared" si="941"/>
        <v>n</v>
      </c>
      <c r="Z2158" s="38" t="str">
        <f t="shared" si="942"/>
        <v>n</v>
      </c>
      <c r="AA2158" s="38" t="s">
        <v>2044</v>
      </c>
      <c r="AB2158" s="128" t="s">
        <v>1451</v>
      </c>
      <c r="AC2158" s="59">
        <v>1.5</v>
      </c>
      <c r="AD2158" s="204">
        <v>0.13999999999999999</v>
      </c>
      <c r="AE2158" s="38">
        <v>0</v>
      </c>
      <c r="AF2158" s="38">
        <v>1</v>
      </c>
      <c r="AG2158" s="125"/>
      <c r="AI2158" s="123"/>
      <c r="AJ2158" s="40">
        <f t="shared" si="937"/>
        <v>1.5</v>
      </c>
      <c r="AK2158" s="40"/>
      <c r="AL2158" s="40"/>
      <c r="AM2158" s="40">
        <f t="shared" si="944"/>
        <v>0.21</v>
      </c>
      <c r="AN2158" s="39">
        <f t="shared" si="943"/>
        <v>3.8</v>
      </c>
      <c r="AO2158" s="204"/>
      <c r="AP2158" s="204">
        <f t="shared" si="938"/>
        <v>0.13999999999999999</v>
      </c>
      <c r="AQ2158" s="45"/>
      <c r="AR2158" s="45"/>
      <c r="AS2158" s="115"/>
      <c r="AT2158" s="115"/>
      <c r="AU2158" s="115">
        <f t="shared" si="945"/>
        <v>0</v>
      </c>
      <c r="AV2158" s="115">
        <f t="shared" si="946"/>
        <v>1</v>
      </c>
      <c r="AY2158" s="115"/>
      <c r="AZ2158" s="115"/>
      <c r="BA2158" s="43">
        <v>32</v>
      </c>
      <c r="BB2158" s="43" t="s">
        <v>2013</v>
      </c>
      <c r="BC2158" s="48" t="s">
        <v>1403</v>
      </c>
      <c r="BE2158" s="37" t="s">
        <v>2345</v>
      </c>
      <c r="BG2158" s="43">
        <v>329</v>
      </c>
      <c r="BH2158" s="43" t="s">
        <v>1293</v>
      </c>
      <c r="BJ2158" s="43" t="s">
        <v>1388</v>
      </c>
      <c r="BK2158" s="43" t="s">
        <v>573</v>
      </c>
      <c r="BP2158" s="48" t="s">
        <v>1406</v>
      </c>
      <c r="BR2158" s="43" t="s">
        <v>822</v>
      </c>
      <c r="BS2158" s="43" t="s">
        <v>2057</v>
      </c>
      <c r="BT2158" s="43" t="s">
        <v>1990</v>
      </c>
      <c r="BU2158" s="43"/>
      <c r="BV2158" s="43"/>
      <c r="BW2158" s="243">
        <v>37670</v>
      </c>
      <c r="BX2158" s="243"/>
      <c r="BY2158" s="48" t="s">
        <v>451</v>
      </c>
      <c r="BZ2158" s="43">
        <v>0.21</v>
      </c>
      <c r="CA2158" s="43" t="s">
        <v>1396</v>
      </c>
      <c r="CC2158" s="43">
        <v>0.21</v>
      </c>
      <c r="CD2158" s="124" t="s">
        <v>767</v>
      </c>
      <c r="CE2158" s="43">
        <v>5155</v>
      </c>
      <c r="CF2158" s="43" t="s">
        <v>1990</v>
      </c>
      <c r="CG2158" s="251">
        <v>37670</v>
      </c>
      <c r="CH2158" s="126"/>
      <c r="CK2158" s="39" t="s">
        <v>451</v>
      </c>
      <c r="CL2158" s="43">
        <v>1.5</v>
      </c>
      <c r="CM2158" s="43" t="s">
        <v>1396</v>
      </c>
      <c r="CP2158" s="43" t="s">
        <v>1397</v>
      </c>
      <c r="CQ2158" s="43">
        <v>1509</v>
      </c>
      <c r="DR2158" s="38"/>
    </row>
    <row r="2159" spans="1:122" s="39" customFormat="1" hidden="1" x14ac:dyDescent="0.2">
      <c r="A2159" s="44" t="str">
        <f t="shared" si="933"/>
        <v>Endicott</v>
      </c>
      <c r="B2159" s="44" t="str">
        <f t="shared" si="932"/>
        <v>Trichloroethylene</v>
      </c>
      <c r="C2159" s="38" t="s">
        <v>2587</v>
      </c>
      <c r="D2159" s="38" t="str">
        <f t="shared" si="936"/>
        <v>LS</v>
      </c>
      <c r="E2159" s="44" t="s">
        <v>372</v>
      </c>
      <c r="F2159" s="155" t="str">
        <f t="shared" si="935"/>
        <v>Residential 017</v>
      </c>
      <c r="G2159" s="44" t="str">
        <f t="shared" si="934"/>
        <v>residential</v>
      </c>
      <c r="H2159" s="44" t="str">
        <f t="shared" si="940"/>
        <v>Basement</v>
      </c>
      <c r="I2159" s="38"/>
      <c r="J2159" s="38"/>
      <c r="K2159" s="38"/>
      <c r="L2159" s="44"/>
      <c r="M2159" s="38" t="str">
        <f t="shared" si="930"/>
        <v>Y</v>
      </c>
      <c r="N2159" s="38" t="str">
        <f t="shared" si="931"/>
        <v>n</v>
      </c>
      <c r="O2159" s="38" t="s">
        <v>541</v>
      </c>
      <c r="P2159" s="44" t="s">
        <v>2357</v>
      </c>
      <c r="Q2159" s="44"/>
      <c r="R2159" s="44"/>
      <c r="S2159" s="44"/>
      <c r="T2159" s="44"/>
      <c r="U2159" s="44"/>
      <c r="V2159" s="44"/>
      <c r="W2159" s="44"/>
      <c r="X2159" s="44"/>
      <c r="Y2159" s="38" t="str">
        <f t="shared" si="941"/>
        <v>n</v>
      </c>
      <c r="Z2159" s="38" t="str">
        <f t="shared" si="942"/>
        <v>n</v>
      </c>
      <c r="AA2159" s="38" t="s">
        <v>2044</v>
      </c>
      <c r="AB2159" s="128" t="s">
        <v>1451</v>
      </c>
      <c r="AC2159" s="59">
        <v>0.52</v>
      </c>
      <c r="AD2159" s="204">
        <v>0.32692307692307693</v>
      </c>
      <c r="AE2159" s="38">
        <v>0</v>
      </c>
      <c r="AF2159" s="38">
        <v>1</v>
      </c>
      <c r="AG2159" s="125"/>
      <c r="AI2159" s="123"/>
      <c r="AJ2159" s="40">
        <f t="shared" si="937"/>
        <v>0.52</v>
      </c>
      <c r="AK2159" s="40"/>
      <c r="AL2159" s="40"/>
      <c r="AM2159" s="40">
        <f t="shared" si="944"/>
        <v>0.17</v>
      </c>
      <c r="AN2159" s="39">
        <f t="shared" si="943"/>
        <v>0.5</v>
      </c>
      <c r="AO2159" s="204"/>
      <c r="AP2159" s="204">
        <f t="shared" si="938"/>
        <v>0.32692307692307693</v>
      </c>
      <c r="AQ2159" s="45"/>
      <c r="AR2159" s="45"/>
      <c r="AS2159" s="115"/>
      <c r="AT2159" s="115"/>
      <c r="AU2159" s="115">
        <f t="shared" si="945"/>
        <v>0</v>
      </c>
      <c r="AV2159" s="115">
        <f t="shared" si="946"/>
        <v>1</v>
      </c>
      <c r="AY2159" s="115"/>
      <c r="AZ2159" s="115"/>
      <c r="BA2159" s="43">
        <v>32</v>
      </c>
      <c r="BB2159" s="43" t="s">
        <v>2013</v>
      </c>
      <c r="BC2159" s="48" t="s">
        <v>1403</v>
      </c>
      <c r="BE2159" s="37" t="s">
        <v>2345</v>
      </c>
      <c r="BG2159" s="43">
        <v>329</v>
      </c>
      <c r="BH2159" s="43" t="s">
        <v>1293</v>
      </c>
      <c r="BJ2159" s="43" t="s">
        <v>1388</v>
      </c>
      <c r="BK2159" s="43" t="s">
        <v>573</v>
      </c>
      <c r="BP2159" s="48" t="s">
        <v>1406</v>
      </c>
      <c r="BR2159" s="43" t="s">
        <v>822</v>
      </c>
      <c r="BS2159" s="43" t="s">
        <v>1393</v>
      </c>
      <c r="BT2159" s="43" t="s">
        <v>1990</v>
      </c>
      <c r="BU2159" s="43"/>
      <c r="BV2159" s="43"/>
      <c r="BW2159" s="243">
        <v>37670</v>
      </c>
      <c r="BX2159" s="243"/>
      <c r="BY2159" s="48" t="s">
        <v>451</v>
      </c>
      <c r="BZ2159" s="43">
        <v>0.17</v>
      </c>
      <c r="CA2159" s="43" t="s">
        <v>1396</v>
      </c>
      <c r="CC2159" s="43">
        <v>0.17</v>
      </c>
      <c r="CD2159" s="124" t="s">
        <v>767</v>
      </c>
      <c r="CE2159" s="43">
        <v>5157</v>
      </c>
      <c r="CF2159" s="43" t="s">
        <v>1990</v>
      </c>
      <c r="CG2159" s="251">
        <v>37670</v>
      </c>
      <c r="CH2159" s="126"/>
      <c r="CK2159" s="39" t="s">
        <v>451</v>
      </c>
      <c r="CL2159" s="43">
        <v>0.52</v>
      </c>
      <c r="CM2159" s="43" t="s">
        <v>1396</v>
      </c>
      <c r="CP2159" s="43" t="s">
        <v>1397</v>
      </c>
      <c r="CQ2159" s="43">
        <v>1565</v>
      </c>
      <c r="DR2159" s="38"/>
    </row>
    <row r="2160" spans="1:122" s="39" customFormat="1" x14ac:dyDescent="0.2">
      <c r="A2160" s="44" t="str">
        <f t="shared" si="933"/>
        <v>Endicott</v>
      </c>
      <c r="B2160" s="44" t="str">
        <f t="shared" si="932"/>
        <v>1,1-Dichloroethane</v>
      </c>
      <c r="C2160" s="38" t="s">
        <v>2587</v>
      </c>
      <c r="D2160" s="38" t="str">
        <f t="shared" si="936"/>
        <v>LS</v>
      </c>
      <c r="E2160" s="44" t="s">
        <v>372</v>
      </c>
      <c r="F2160" s="155" t="str">
        <f t="shared" si="935"/>
        <v>Residential 018</v>
      </c>
      <c r="G2160" s="44" t="str">
        <f t="shared" si="934"/>
        <v>residential</v>
      </c>
      <c r="H2160" s="44" t="str">
        <f t="shared" si="940"/>
        <v>Basement</v>
      </c>
      <c r="I2160" s="38"/>
      <c r="J2160" s="38"/>
      <c r="K2160" s="38"/>
      <c r="L2160" s="44"/>
      <c r="M2160" s="38" t="str">
        <f t="shared" si="930"/>
        <v>Y</v>
      </c>
      <c r="N2160" s="38" t="str">
        <f t="shared" si="931"/>
        <v>Y</v>
      </c>
      <c r="O2160" s="38" t="str">
        <f>IF(AJ2160="","",IF(M2160="N","n","Y"))</f>
        <v>Y</v>
      </c>
      <c r="P2160" s="44"/>
      <c r="Q2160" s="44"/>
      <c r="R2160" s="44"/>
      <c r="S2160" s="44"/>
      <c r="T2160" s="44"/>
      <c r="U2160" s="44"/>
      <c r="V2160" s="44"/>
      <c r="W2160" s="44"/>
      <c r="X2160" s="44"/>
      <c r="Y2160" s="38" t="str">
        <f t="shared" si="941"/>
        <v>n</v>
      </c>
      <c r="Z2160" s="38" t="str">
        <f t="shared" si="942"/>
        <v>Y</v>
      </c>
      <c r="AA2160" s="38" t="s">
        <v>2044</v>
      </c>
      <c r="AB2160" s="128" t="s">
        <v>1451</v>
      </c>
      <c r="AC2160" s="59">
        <v>5.6</v>
      </c>
      <c r="AD2160" s="204">
        <v>2.6785714285714288E-2</v>
      </c>
      <c r="AE2160" s="38">
        <v>0</v>
      </c>
      <c r="AF2160" s="38">
        <v>1</v>
      </c>
      <c r="AG2160" s="125"/>
      <c r="AI2160" s="123"/>
      <c r="AJ2160" s="40">
        <f t="shared" si="937"/>
        <v>5.6</v>
      </c>
      <c r="AK2160" s="40"/>
      <c r="AL2160" s="40"/>
      <c r="AM2160" s="40">
        <f t="shared" si="944"/>
        <v>0.15</v>
      </c>
      <c r="AN2160" s="39" t="str">
        <f t="shared" si="943"/>
        <v/>
      </c>
      <c r="AO2160" s="204"/>
      <c r="AP2160" s="204">
        <f t="shared" si="938"/>
        <v>2.6785714285714288E-2</v>
      </c>
      <c r="AQ2160" s="45"/>
      <c r="AR2160" s="45"/>
      <c r="AS2160" s="115"/>
      <c r="AT2160" s="115"/>
      <c r="AU2160" s="115">
        <f t="shared" si="945"/>
        <v>0</v>
      </c>
      <c r="AV2160" s="115">
        <f t="shared" si="946"/>
        <v>1</v>
      </c>
      <c r="AY2160" s="115"/>
      <c r="AZ2160" s="115"/>
      <c r="BA2160" s="43">
        <v>32</v>
      </c>
      <c r="BB2160" s="43" t="s">
        <v>2013</v>
      </c>
      <c r="BC2160" s="48" t="s">
        <v>1403</v>
      </c>
      <c r="BE2160" s="37" t="s">
        <v>2345</v>
      </c>
      <c r="BG2160" s="43">
        <v>330</v>
      </c>
      <c r="BH2160" s="43" t="s">
        <v>1002</v>
      </c>
      <c r="BJ2160" s="43" t="s">
        <v>1388</v>
      </c>
      <c r="BK2160" s="43" t="s">
        <v>573</v>
      </c>
      <c r="BP2160" s="48" t="s">
        <v>1406</v>
      </c>
      <c r="BQ2160" s="43" t="s">
        <v>1003</v>
      </c>
      <c r="BR2160" s="43" t="s">
        <v>822</v>
      </c>
      <c r="BS2160" s="43" t="s">
        <v>2619</v>
      </c>
      <c r="BT2160" s="43" t="s">
        <v>1990</v>
      </c>
      <c r="BU2160" s="43"/>
      <c r="BV2160" s="43"/>
      <c r="BW2160" s="243">
        <v>37672</v>
      </c>
      <c r="BX2160" s="243"/>
      <c r="BY2160" s="48" t="s">
        <v>451</v>
      </c>
      <c r="BZ2160" s="43">
        <v>0.15</v>
      </c>
      <c r="CA2160" s="43" t="s">
        <v>1396</v>
      </c>
      <c r="CC2160" s="135">
        <v>0.15</v>
      </c>
      <c r="CD2160" s="124" t="s">
        <v>767</v>
      </c>
      <c r="CE2160" s="43">
        <v>5182</v>
      </c>
      <c r="CF2160" s="43" t="s">
        <v>1990</v>
      </c>
      <c r="CG2160" s="251">
        <v>37672</v>
      </c>
      <c r="CH2160" s="126"/>
      <c r="CK2160" s="39" t="s">
        <v>451</v>
      </c>
      <c r="CL2160" s="43">
        <v>5.6</v>
      </c>
      <c r="CM2160" s="43" t="s">
        <v>1396</v>
      </c>
      <c r="CP2160" s="43" t="s">
        <v>1397</v>
      </c>
      <c r="CQ2160" s="43">
        <v>1720</v>
      </c>
      <c r="DR2160" s="38"/>
    </row>
    <row r="2161" spans="1:122" s="39" customFormat="1" x14ac:dyDescent="0.2">
      <c r="A2161" s="44" t="str">
        <f t="shared" si="933"/>
        <v>Endicott</v>
      </c>
      <c r="B2161" s="44" t="str">
        <f t="shared" si="932"/>
        <v>trans-1,2-Dichloroethylene</v>
      </c>
      <c r="C2161" s="38" t="s">
        <v>2587</v>
      </c>
      <c r="D2161" s="38" t="str">
        <f t="shared" si="936"/>
        <v>LS</v>
      </c>
      <c r="E2161" s="44" t="s">
        <v>372</v>
      </c>
      <c r="F2161" s="155" t="str">
        <f t="shared" si="935"/>
        <v>Residential 018</v>
      </c>
      <c r="G2161" s="44" t="str">
        <f t="shared" si="934"/>
        <v>residential</v>
      </c>
      <c r="H2161" s="44" t="str">
        <f t="shared" si="940"/>
        <v>Basement</v>
      </c>
      <c r="I2161" s="38"/>
      <c r="J2161" s="38"/>
      <c r="K2161" s="38"/>
      <c r="L2161" s="44"/>
      <c r="M2161" s="38" t="str">
        <f t="shared" si="930"/>
        <v>Y</v>
      </c>
      <c r="N2161" s="38" t="str">
        <f t="shared" si="931"/>
        <v>Y</v>
      </c>
      <c r="O2161" s="38" t="str">
        <f>IF(AJ2161="","",IF(M2161="N","n","Y"))</f>
        <v>Y</v>
      </c>
      <c r="P2161" s="44"/>
      <c r="Q2161" s="44"/>
      <c r="R2161" s="44"/>
      <c r="S2161" s="44"/>
      <c r="T2161" s="44"/>
      <c r="U2161" s="44"/>
      <c r="V2161" s="44"/>
      <c r="W2161" s="44"/>
      <c r="X2161" s="44"/>
      <c r="Y2161" s="38" t="str">
        <f t="shared" si="941"/>
        <v>n</v>
      </c>
      <c r="Z2161" s="38" t="str">
        <f t="shared" si="942"/>
        <v>Y</v>
      </c>
      <c r="AA2161" s="38" t="s">
        <v>2044</v>
      </c>
      <c r="AB2161" s="128" t="s">
        <v>1451</v>
      </c>
      <c r="AC2161" s="59">
        <v>33</v>
      </c>
      <c r="AD2161" s="204">
        <v>2.2424242424242423E-2</v>
      </c>
      <c r="AE2161" s="38">
        <v>0</v>
      </c>
      <c r="AF2161" s="38">
        <v>1</v>
      </c>
      <c r="AG2161" s="125"/>
      <c r="AI2161" s="123"/>
      <c r="AJ2161" s="40">
        <f t="shared" si="937"/>
        <v>33</v>
      </c>
      <c r="AK2161" s="40"/>
      <c r="AL2161" s="40"/>
      <c r="AM2161" s="40">
        <f t="shared" si="944"/>
        <v>0.74</v>
      </c>
      <c r="AN2161" s="39" t="str">
        <f t="shared" si="943"/>
        <v/>
      </c>
      <c r="AO2161" s="204"/>
      <c r="AP2161" s="204">
        <f t="shared" si="938"/>
        <v>2.2424242424242423E-2</v>
      </c>
      <c r="AQ2161" s="45"/>
      <c r="AR2161" s="45"/>
      <c r="AS2161" s="115"/>
      <c r="AT2161" s="115"/>
      <c r="AU2161" s="115">
        <f t="shared" si="945"/>
        <v>0</v>
      </c>
      <c r="AV2161" s="115">
        <f t="shared" si="946"/>
        <v>1</v>
      </c>
      <c r="AY2161" s="115"/>
      <c r="AZ2161" s="115"/>
      <c r="BA2161" s="43">
        <v>32</v>
      </c>
      <c r="BB2161" s="43" t="s">
        <v>2013</v>
      </c>
      <c r="BC2161" s="48" t="s">
        <v>1403</v>
      </c>
      <c r="BE2161" s="37" t="s">
        <v>2345</v>
      </c>
      <c r="BG2161" s="43">
        <v>330</v>
      </c>
      <c r="BH2161" s="43" t="s">
        <v>1002</v>
      </c>
      <c r="BJ2161" s="43" t="s">
        <v>1388</v>
      </c>
      <c r="BK2161" s="43" t="s">
        <v>573</v>
      </c>
      <c r="BP2161" s="48" t="s">
        <v>1406</v>
      </c>
      <c r="BQ2161" s="43" t="s">
        <v>1003</v>
      </c>
      <c r="BR2161" s="43" t="s">
        <v>822</v>
      </c>
      <c r="BS2161" s="43" t="s">
        <v>771</v>
      </c>
      <c r="BT2161" s="43" t="s">
        <v>1990</v>
      </c>
      <c r="BU2161" s="43"/>
      <c r="BV2161" s="43"/>
      <c r="BW2161" s="243">
        <v>37672</v>
      </c>
      <c r="BX2161" s="243"/>
      <c r="BY2161" s="48" t="s">
        <v>451</v>
      </c>
      <c r="BZ2161" s="43">
        <v>0.74</v>
      </c>
      <c r="CA2161" s="43" t="s">
        <v>1396</v>
      </c>
      <c r="CC2161" s="43">
        <v>0.74</v>
      </c>
      <c r="CD2161" s="124" t="s">
        <v>767</v>
      </c>
      <c r="CE2161" s="43">
        <v>5189</v>
      </c>
      <c r="CF2161" s="43" t="s">
        <v>1990</v>
      </c>
      <c r="CG2161" s="251">
        <v>37672</v>
      </c>
      <c r="CH2161" s="126"/>
      <c r="CK2161" s="39" t="s">
        <v>451</v>
      </c>
      <c r="CL2161" s="43">
        <v>33</v>
      </c>
      <c r="CM2161" s="43" t="s">
        <v>1396</v>
      </c>
      <c r="CP2161" s="43" t="s">
        <v>1397</v>
      </c>
      <c r="CQ2161" s="43">
        <v>1644</v>
      </c>
      <c r="DR2161" s="38"/>
    </row>
    <row r="2162" spans="1:122" s="39" customFormat="1" hidden="1" x14ac:dyDescent="0.2">
      <c r="A2162" s="44" t="str">
        <f t="shared" si="933"/>
        <v>Endicott</v>
      </c>
      <c r="B2162" s="44" t="str">
        <f t="shared" si="932"/>
        <v>1,1-Dichloroethane</v>
      </c>
      <c r="C2162" s="38" t="s">
        <v>2587</v>
      </c>
      <c r="D2162" s="38" t="str">
        <f t="shared" si="936"/>
        <v>LS</v>
      </c>
      <c r="E2162" s="44" t="s">
        <v>372</v>
      </c>
      <c r="F2162" s="155" t="str">
        <f t="shared" si="935"/>
        <v>Residential 019</v>
      </c>
      <c r="G2162" s="44" t="str">
        <f t="shared" si="934"/>
        <v>residential</v>
      </c>
      <c r="H2162" s="44" t="str">
        <f t="shared" si="940"/>
        <v>Basement</v>
      </c>
      <c r="I2162" s="38"/>
      <c r="J2162" s="38"/>
      <c r="K2162" s="38"/>
      <c r="L2162" s="44"/>
      <c r="M2162" s="38" t="str">
        <f t="shared" si="930"/>
        <v>Y</v>
      </c>
      <c r="N2162" s="38" t="str">
        <f t="shared" si="931"/>
        <v>Y</v>
      </c>
      <c r="O2162" s="38" t="s">
        <v>541</v>
      </c>
      <c r="P2162" s="44" t="s">
        <v>2357</v>
      </c>
      <c r="Q2162" s="44"/>
      <c r="R2162" s="44"/>
      <c r="S2162" s="44"/>
      <c r="T2162" s="44"/>
      <c r="U2162" s="44"/>
      <c r="V2162" s="44"/>
      <c r="W2162" s="44"/>
      <c r="X2162" s="44"/>
      <c r="Y2162" s="38" t="str">
        <f t="shared" si="941"/>
        <v>n</v>
      </c>
      <c r="Z2162" s="38" t="str">
        <f t="shared" si="942"/>
        <v>Y</v>
      </c>
      <c r="AA2162" s="38" t="s">
        <v>2044</v>
      </c>
      <c r="AB2162" s="128" t="s">
        <v>1451</v>
      </c>
      <c r="AC2162" s="59">
        <v>0.48</v>
      </c>
      <c r="AD2162" s="204">
        <v>0.29166666666666669</v>
      </c>
      <c r="AE2162" s="38">
        <v>0</v>
      </c>
      <c r="AF2162" s="38">
        <v>1</v>
      </c>
      <c r="AG2162" s="125"/>
      <c r="AI2162" s="123"/>
      <c r="AJ2162" s="40">
        <f t="shared" si="937"/>
        <v>0.48</v>
      </c>
      <c r="AK2162" s="40"/>
      <c r="AL2162" s="40"/>
      <c r="AM2162" s="40">
        <f t="shared" si="944"/>
        <v>0.14000000000000001</v>
      </c>
      <c r="AN2162" s="39" t="str">
        <f t="shared" si="943"/>
        <v/>
      </c>
      <c r="AO2162" s="204"/>
      <c r="AP2162" s="204">
        <f t="shared" si="938"/>
        <v>0.29166666666666669</v>
      </c>
      <c r="AQ2162" s="45"/>
      <c r="AR2162" s="45"/>
      <c r="AS2162" s="115"/>
      <c r="AT2162" s="115"/>
      <c r="AU2162" s="115">
        <f t="shared" si="945"/>
        <v>0</v>
      </c>
      <c r="AV2162" s="115">
        <f t="shared" si="946"/>
        <v>1</v>
      </c>
      <c r="AY2162" s="115"/>
      <c r="AZ2162" s="115"/>
      <c r="BA2162" s="43">
        <v>32</v>
      </c>
      <c r="BB2162" s="43" t="s">
        <v>2013</v>
      </c>
      <c r="BC2162" s="48" t="s">
        <v>1403</v>
      </c>
      <c r="BE2162" s="37" t="s">
        <v>2345</v>
      </c>
      <c r="BG2162" s="43">
        <v>331</v>
      </c>
      <c r="BH2162" s="43" t="s">
        <v>1004</v>
      </c>
      <c r="BJ2162" s="43" t="s">
        <v>1388</v>
      </c>
      <c r="BK2162" s="43" t="s">
        <v>573</v>
      </c>
      <c r="BP2162" s="48" t="s">
        <v>1406</v>
      </c>
      <c r="BQ2162" s="43" t="s">
        <v>1005</v>
      </c>
      <c r="BR2162" s="43" t="s">
        <v>825</v>
      </c>
      <c r="BS2162" s="43" t="s">
        <v>2619</v>
      </c>
      <c r="BT2162" s="43" t="s">
        <v>1990</v>
      </c>
      <c r="BU2162" s="43"/>
      <c r="BV2162" s="43"/>
      <c r="BW2162" s="243">
        <v>37664</v>
      </c>
      <c r="BX2162" s="243"/>
      <c r="BY2162" s="48" t="s">
        <v>451</v>
      </c>
      <c r="BZ2162" s="43">
        <v>0.14000000000000001</v>
      </c>
      <c r="CA2162" s="43" t="s">
        <v>1396</v>
      </c>
      <c r="CC2162" s="135">
        <v>0.14000000000000001</v>
      </c>
      <c r="CD2162" s="124" t="s">
        <v>767</v>
      </c>
      <c r="CE2162" s="43">
        <v>5226</v>
      </c>
      <c r="CF2162" s="43" t="s">
        <v>1990</v>
      </c>
      <c r="CG2162" s="251">
        <v>37664</v>
      </c>
      <c r="CH2162" s="126"/>
      <c r="CK2162" s="39" t="s">
        <v>451</v>
      </c>
      <c r="CL2162" s="43">
        <v>0.48</v>
      </c>
      <c r="CM2162" s="43" t="s">
        <v>1396</v>
      </c>
      <c r="CP2162" s="43" t="s">
        <v>1397</v>
      </c>
      <c r="CQ2162" s="43">
        <v>1722</v>
      </c>
      <c r="DR2162" s="38"/>
    </row>
    <row r="2163" spans="1:122" s="39" customFormat="1" hidden="1" x14ac:dyDescent="0.2">
      <c r="A2163" s="44" t="str">
        <f t="shared" si="933"/>
        <v>Endicott</v>
      </c>
      <c r="B2163" s="44" t="str">
        <f t="shared" si="932"/>
        <v>1,1-Dichloroethane</v>
      </c>
      <c r="C2163" s="38" t="s">
        <v>2587</v>
      </c>
      <c r="D2163" s="38" t="str">
        <f t="shared" si="936"/>
        <v>LS</v>
      </c>
      <c r="E2163" s="44" t="s">
        <v>372</v>
      </c>
      <c r="F2163" s="155" t="str">
        <f t="shared" si="935"/>
        <v>Residential 019</v>
      </c>
      <c r="G2163" s="44" t="str">
        <f t="shared" si="934"/>
        <v>residential</v>
      </c>
      <c r="H2163" s="44" t="str">
        <f t="shared" si="940"/>
        <v>Basement</v>
      </c>
      <c r="I2163" s="38"/>
      <c r="J2163" s="38"/>
      <c r="K2163" s="38"/>
      <c r="L2163" s="44"/>
      <c r="M2163" s="38" t="str">
        <f t="shared" si="930"/>
        <v>Y</v>
      </c>
      <c r="N2163" s="38" t="str">
        <f t="shared" si="931"/>
        <v>Y</v>
      </c>
      <c r="O2163" s="455" t="s">
        <v>541</v>
      </c>
      <c r="P2163" s="44" t="s">
        <v>310</v>
      </c>
      <c r="Q2163" s="44"/>
      <c r="R2163" s="44"/>
      <c r="S2163" s="44"/>
      <c r="T2163" s="44"/>
      <c r="U2163" s="44"/>
      <c r="V2163" s="44"/>
      <c r="W2163" s="44"/>
      <c r="X2163" s="44"/>
      <c r="Y2163" s="38" t="str">
        <f t="shared" si="941"/>
        <v>n</v>
      </c>
      <c r="Z2163" s="38" t="str">
        <f t="shared" si="942"/>
        <v>Y</v>
      </c>
      <c r="AA2163" s="38" t="s">
        <v>2044</v>
      </c>
      <c r="AB2163" s="128" t="s">
        <v>1451</v>
      </c>
      <c r="AC2163" s="59">
        <v>1.8</v>
      </c>
      <c r="AD2163" s="204">
        <v>7.7777777777777779E-2</v>
      </c>
      <c r="AE2163" s="38">
        <v>0</v>
      </c>
      <c r="AF2163" s="38">
        <v>1</v>
      </c>
      <c r="AG2163" s="125"/>
      <c r="AI2163" s="123"/>
      <c r="AJ2163" s="40">
        <f t="shared" si="937"/>
        <v>1.8</v>
      </c>
      <c r="AK2163" s="40"/>
      <c r="AL2163" s="40"/>
      <c r="AM2163" s="40">
        <f t="shared" si="944"/>
        <v>0.14000000000000001</v>
      </c>
      <c r="AN2163" s="39" t="str">
        <f t="shared" si="943"/>
        <v/>
      </c>
      <c r="AO2163" s="204"/>
      <c r="AP2163" s="204">
        <f t="shared" si="938"/>
        <v>7.7777777777777779E-2</v>
      </c>
      <c r="AQ2163" s="45"/>
      <c r="AR2163" s="45"/>
      <c r="AS2163" s="115"/>
      <c r="AT2163" s="115"/>
      <c r="AU2163" s="115">
        <f t="shared" si="945"/>
        <v>0</v>
      </c>
      <c r="AV2163" s="115">
        <f t="shared" si="946"/>
        <v>1</v>
      </c>
      <c r="AY2163" s="115"/>
      <c r="AZ2163" s="115"/>
      <c r="BA2163" s="43">
        <v>32</v>
      </c>
      <c r="BB2163" s="43" t="s">
        <v>2013</v>
      </c>
      <c r="BC2163" s="48" t="s">
        <v>1403</v>
      </c>
      <c r="BE2163" s="37" t="s">
        <v>2345</v>
      </c>
      <c r="BG2163" s="43">
        <v>331</v>
      </c>
      <c r="BH2163" s="43" t="s">
        <v>1004</v>
      </c>
      <c r="BJ2163" s="43" t="s">
        <v>1388</v>
      </c>
      <c r="BK2163" s="43" t="s">
        <v>573</v>
      </c>
      <c r="BP2163" s="48" t="s">
        <v>1406</v>
      </c>
      <c r="BQ2163" s="43" t="s">
        <v>1005</v>
      </c>
      <c r="BR2163" s="43" t="s">
        <v>825</v>
      </c>
      <c r="BS2163" s="43" t="s">
        <v>2619</v>
      </c>
      <c r="BT2163" s="43" t="s">
        <v>1990</v>
      </c>
      <c r="BU2163" s="43"/>
      <c r="BV2163" s="43"/>
      <c r="BW2163" s="243">
        <v>37664</v>
      </c>
      <c r="BX2163" s="243"/>
      <c r="BY2163" s="48" t="s">
        <v>451</v>
      </c>
      <c r="BZ2163" s="43">
        <v>0.14000000000000001</v>
      </c>
      <c r="CA2163" s="43" t="s">
        <v>1396</v>
      </c>
      <c r="CC2163" s="135">
        <v>0.14000000000000001</v>
      </c>
      <c r="CD2163" s="124" t="s">
        <v>767</v>
      </c>
      <c r="CE2163" s="43">
        <v>5226</v>
      </c>
      <c r="CF2163" s="43" t="s">
        <v>1990</v>
      </c>
      <c r="CG2163" s="251">
        <v>37664</v>
      </c>
      <c r="CH2163" s="126"/>
      <c r="CK2163" s="39" t="s">
        <v>451</v>
      </c>
      <c r="CL2163" s="43">
        <v>1.8</v>
      </c>
      <c r="CM2163" s="43" t="s">
        <v>1396</v>
      </c>
      <c r="CP2163" s="43" t="s">
        <v>1397</v>
      </c>
      <c r="CQ2163" s="43">
        <v>1721</v>
      </c>
      <c r="DR2163" s="38"/>
    </row>
    <row r="2164" spans="1:122" s="39" customFormat="1" hidden="1" x14ac:dyDescent="0.2">
      <c r="A2164" s="44" t="str">
        <f t="shared" si="933"/>
        <v>Endicott</v>
      </c>
      <c r="B2164" s="44" t="str">
        <f t="shared" si="932"/>
        <v>1,1-Dichloroethane</v>
      </c>
      <c r="C2164" s="38" t="s">
        <v>2587</v>
      </c>
      <c r="D2164" s="38" t="str">
        <f t="shared" si="936"/>
        <v>LS</v>
      </c>
      <c r="E2164" s="44" t="s">
        <v>372</v>
      </c>
      <c r="F2164" s="155" t="str">
        <f t="shared" si="935"/>
        <v>Residential 020</v>
      </c>
      <c r="G2164" s="44" t="str">
        <f t="shared" si="934"/>
        <v>residential</v>
      </c>
      <c r="H2164" s="44" t="str">
        <f t="shared" si="940"/>
        <v>Basement</v>
      </c>
      <c r="I2164" s="38"/>
      <c r="J2164" s="38"/>
      <c r="K2164" s="38"/>
      <c r="L2164" s="44"/>
      <c r="M2164" s="38" t="str">
        <f t="shared" si="930"/>
        <v>Y</v>
      </c>
      <c r="N2164" s="38" t="str">
        <f t="shared" si="931"/>
        <v>Y</v>
      </c>
      <c r="O2164" s="38" t="s">
        <v>541</v>
      </c>
      <c r="P2164" s="44" t="s">
        <v>310</v>
      </c>
      <c r="Q2164" s="44"/>
      <c r="R2164" s="44"/>
      <c r="S2164" s="44"/>
      <c r="T2164" s="44"/>
      <c r="U2164" s="44"/>
      <c r="V2164" s="44"/>
      <c r="W2164" s="44"/>
      <c r="X2164" s="44"/>
      <c r="Y2164" s="38" t="str">
        <f t="shared" si="941"/>
        <v>n</v>
      </c>
      <c r="Z2164" s="38" t="str">
        <f t="shared" si="942"/>
        <v>Y</v>
      </c>
      <c r="AA2164" s="38" t="s">
        <v>2044</v>
      </c>
      <c r="AB2164" s="128" t="s">
        <v>1451</v>
      </c>
      <c r="AC2164" s="59">
        <v>4.8</v>
      </c>
      <c r="AD2164" s="204">
        <v>3.3333333333333333E-2</v>
      </c>
      <c r="AE2164" s="38">
        <v>0</v>
      </c>
      <c r="AF2164" s="38">
        <v>1</v>
      </c>
      <c r="AG2164" s="125"/>
      <c r="AI2164" s="123"/>
      <c r="AJ2164" s="40">
        <f t="shared" si="937"/>
        <v>4.8</v>
      </c>
      <c r="AK2164" s="40"/>
      <c r="AL2164" s="40"/>
      <c r="AM2164" s="40">
        <f t="shared" si="944"/>
        <v>0.16</v>
      </c>
      <c r="AN2164" s="39" t="str">
        <f t="shared" si="943"/>
        <v/>
      </c>
      <c r="AO2164" s="204"/>
      <c r="AP2164" s="204">
        <f t="shared" si="938"/>
        <v>3.3333333333333333E-2</v>
      </c>
      <c r="AQ2164" s="45"/>
      <c r="AR2164" s="45"/>
      <c r="AS2164" s="115"/>
      <c r="AT2164" s="115"/>
      <c r="AU2164" s="115">
        <f t="shared" si="945"/>
        <v>0</v>
      </c>
      <c r="AV2164" s="115">
        <f t="shared" si="946"/>
        <v>1</v>
      </c>
      <c r="AY2164" s="115"/>
      <c r="AZ2164" s="115"/>
      <c r="BA2164" s="43">
        <v>32</v>
      </c>
      <c r="BB2164" s="43" t="s">
        <v>2013</v>
      </c>
      <c r="BC2164" s="48" t="s">
        <v>1403</v>
      </c>
      <c r="BE2164" s="37" t="s">
        <v>2345</v>
      </c>
      <c r="BG2164" s="43">
        <v>332</v>
      </c>
      <c r="BH2164" s="43" t="s">
        <v>1294</v>
      </c>
      <c r="BJ2164" s="43" t="s">
        <v>1388</v>
      </c>
      <c r="BK2164" s="43" t="s">
        <v>573</v>
      </c>
      <c r="BP2164" s="48" t="s">
        <v>1406</v>
      </c>
      <c r="BQ2164" s="43" t="s">
        <v>1295</v>
      </c>
      <c r="BR2164" s="43" t="s">
        <v>822</v>
      </c>
      <c r="BS2164" s="43" t="s">
        <v>2619</v>
      </c>
      <c r="BT2164" s="43" t="s">
        <v>1990</v>
      </c>
      <c r="BU2164" s="43"/>
      <c r="BV2164" s="43"/>
      <c r="BW2164" s="243">
        <v>37672</v>
      </c>
      <c r="BX2164" s="243"/>
      <c r="BY2164" s="48" t="s">
        <v>451</v>
      </c>
      <c r="BZ2164" s="43">
        <v>0.16</v>
      </c>
      <c r="CA2164" s="43" t="s">
        <v>1396</v>
      </c>
      <c r="CC2164" s="135">
        <v>0.16</v>
      </c>
      <c r="CD2164" s="124" t="s">
        <v>767</v>
      </c>
      <c r="CE2164" s="43">
        <v>5281</v>
      </c>
      <c r="CF2164" s="43" t="s">
        <v>1990</v>
      </c>
      <c r="CG2164" s="251">
        <v>37672</v>
      </c>
      <c r="CH2164" s="126"/>
      <c r="CK2164" s="39" t="s">
        <v>451</v>
      </c>
      <c r="CL2164" s="43">
        <v>4.8</v>
      </c>
      <c r="CM2164" s="43" t="s">
        <v>1396</v>
      </c>
      <c r="CP2164" s="43" t="s">
        <v>1397</v>
      </c>
      <c r="CQ2164" s="43">
        <v>1723</v>
      </c>
      <c r="DR2164" s="38"/>
    </row>
    <row r="2165" spans="1:122" s="39" customFormat="1" hidden="1" x14ac:dyDescent="0.2">
      <c r="A2165" s="44" t="str">
        <f t="shared" si="933"/>
        <v>Endicott</v>
      </c>
      <c r="B2165" s="44" t="str">
        <f t="shared" si="932"/>
        <v>Tetrachloroethylene</v>
      </c>
      <c r="C2165" s="38" t="s">
        <v>2587</v>
      </c>
      <c r="D2165" s="38" t="str">
        <f t="shared" si="936"/>
        <v>LS</v>
      </c>
      <c r="E2165" s="44" t="s">
        <v>372</v>
      </c>
      <c r="F2165" s="155" t="str">
        <f t="shared" si="935"/>
        <v>Residential 020</v>
      </c>
      <c r="G2165" s="44" t="str">
        <f t="shared" si="934"/>
        <v>residential</v>
      </c>
      <c r="H2165" s="44" t="str">
        <f t="shared" si="940"/>
        <v>Basement</v>
      </c>
      <c r="I2165" s="38"/>
      <c r="J2165" s="38"/>
      <c r="K2165" s="38"/>
      <c r="L2165" s="44"/>
      <c r="M2165" s="38" t="str">
        <f t="shared" si="930"/>
        <v>Y</v>
      </c>
      <c r="N2165" s="38" t="str">
        <f t="shared" si="931"/>
        <v>n</v>
      </c>
      <c r="O2165" s="38" t="s">
        <v>541</v>
      </c>
      <c r="P2165" s="44" t="s">
        <v>310</v>
      </c>
      <c r="Q2165" s="44"/>
      <c r="R2165" s="44"/>
      <c r="S2165" s="44"/>
      <c r="T2165" s="44"/>
      <c r="U2165" s="44"/>
      <c r="V2165" s="44"/>
      <c r="W2165" s="44"/>
      <c r="X2165" s="44"/>
      <c r="Y2165" s="38" t="str">
        <f t="shared" si="941"/>
        <v>n</v>
      </c>
      <c r="Z2165" s="38" t="str">
        <f t="shared" si="942"/>
        <v>n</v>
      </c>
      <c r="AA2165" s="38" t="s">
        <v>2044</v>
      </c>
      <c r="AB2165" s="128" t="s">
        <v>1451</v>
      </c>
      <c r="AC2165" s="59">
        <v>2</v>
      </c>
      <c r="AD2165" s="204">
        <v>0.13</v>
      </c>
      <c r="AE2165" s="38">
        <v>0</v>
      </c>
      <c r="AF2165" s="38">
        <v>1</v>
      </c>
      <c r="AG2165" s="125"/>
      <c r="AI2165" s="123"/>
      <c r="AJ2165" s="40">
        <f t="shared" si="937"/>
        <v>2</v>
      </c>
      <c r="AK2165" s="40"/>
      <c r="AL2165" s="40"/>
      <c r="AM2165" s="40">
        <f t="shared" si="944"/>
        <v>0.26</v>
      </c>
      <c r="AN2165" s="39">
        <f t="shared" si="943"/>
        <v>3.8</v>
      </c>
      <c r="AO2165" s="204"/>
      <c r="AP2165" s="204">
        <f t="shared" si="938"/>
        <v>0.13</v>
      </c>
      <c r="AQ2165" s="45"/>
      <c r="AR2165" s="45"/>
      <c r="AS2165" s="115"/>
      <c r="AT2165" s="115"/>
      <c r="AU2165" s="115">
        <f t="shared" si="945"/>
        <v>0</v>
      </c>
      <c r="AV2165" s="115">
        <f t="shared" si="946"/>
        <v>1</v>
      </c>
      <c r="AY2165" s="115"/>
      <c r="AZ2165" s="115"/>
      <c r="BA2165" s="43">
        <v>32</v>
      </c>
      <c r="BB2165" s="43" t="s">
        <v>2013</v>
      </c>
      <c r="BC2165" s="48" t="s">
        <v>1403</v>
      </c>
      <c r="BE2165" s="37" t="s">
        <v>2345</v>
      </c>
      <c r="BG2165" s="43">
        <v>332</v>
      </c>
      <c r="BH2165" s="43" t="s">
        <v>1294</v>
      </c>
      <c r="BJ2165" s="43" t="s">
        <v>1388</v>
      </c>
      <c r="BK2165" s="43" t="s">
        <v>573</v>
      </c>
      <c r="BP2165" s="48" t="s">
        <v>1406</v>
      </c>
      <c r="BQ2165" s="43" t="s">
        <v>1295</v>
      </c>
      <c r="BR2165" s="43" t="s">
        <v>822</v>
      </c>
      <c r="BS2165" s="43" t="s">
        <v>2057</v>
      </c>
      <c r="BT2165" s="43" t="s">
        <v>1990</v>
      </c>
      <c r="BU2165" s="43"/>
      <c r="BV2165" s="43"/>
      <c r="BW2165" s="243">
        <v>37672</v>
      </c>
      <c r="BX2165" s="243"/>
      <c r="BY2165" s="48" t="s">
        <v>451</v>
      </c>
      <c r="BZ2165" s="43">
        <v>0.26</v>
      </c>
      <c r="CA2165" s="43" t="s">
        <v>1396</v>
      </c>
      <c r="CC2165" s="43">
        <v>0.26</v>
      </c>
      <c r="CD2165" s="124" t="s">
        <v>767</v>
      </c>
      <c r="CE2165" s="43">
        <v>5287</v>
      </c>
      <c r="CF2165" s="43" t="s">
        <v>1990</v>
      </c>
      <c r="CG2165" s="251">
        <v>37672</v>
      </c>
      <c r="CH2165" s="126"/>
      <c r="CK2165" s="39" t="s">
        <v>451</v>
      </c>
      <c r="CL2165" s="43">
        <v>2</v>
      </c>
      <c r="CM2165" s="43" t="s">
        <v>1396</v>
      </c>
      <c r="CP2165" s="43" t="s">
        <v>1397</v>
      </c>
      <c r="CQ2165" s="43">
        <v>1513</v>
      </c>
      <c r="DR2165" s="38"/>
    </row>
    <row r="2166" spans="1:122" s="39" customFormat="1" hidden="1" x14ac:dyDescent="0.2">
      <c r="A2166" s="44" t="str">
        <f t="shared" si="933"/>
        <v>Endicott</v>
      </c>
      <c r="B2166" s="44" t="str">
        <f t="shared" si="932"/>
        <v>Tetrachloroethylene</v>
      </c>
      <c r="C2166" s="38" t="s">
        <v>2587</v>
      </c>
      <c r="D2166" s="38" t="str">
        <f t="shared" si="936"/>
        <v>LS</v>
      </c>
      <c r="E2166" s="44" t="s">
        <v>372</v>
      </c>
      <c r="F2166" s="155" t="str">
        <f t="shared" si="935"/>
        <v>Residential 021</v>
      </c>
      <c r="G2166" s="44" t="str">
        <f t="shared" si="934"/>
        <v>residential</v>
      </c>
      <c r="H2166" s="44" t="str">
        <f t="shared" si="940"/>
        <v>Basement</v>
      </c>
      <c r="I2166" s="38"/>
      <c r="J2166" s="38"/>
      <c r="K2166" s="38"/>
      <c r="L2166" s="44"/>
      <c r="M2166" s="38" t="str">
        <f t="shared" ref="M2166:M2229" si="947">IF(CP2166="","",IF(CP2166="y","Y","n"))</f>
        <v>Y</v>
      </c>
      <c r="N2166" s="38" t="str">
        <f t="shared" ref="N2166:N2229" si="948">IF(AJ2166="","",IF(AN2166="","Y",IF(AJ2166&gt;AN2166*$N$38,"Y","n")))</f>
        <v>n</v>
      </c>
      <c r="O2166" s="38" t="s">
        <v>541</v>
      </c>
      <c r="P2166" s="44" t="s">
        <v>2357</v>
      </c>
      <c r="Q2166" s="44"/>
      <c r="R2166" s="44"/>
      <c r="S2166" s="44"/>
      <c r="T2166" s="44"/>
      <c r="U2166" s="44"/>
      <c r="V2166" s="44"/>
      <c r="W2166" s="44"/>
      <c r="X2166" s="44"/>
      <c r="Y2166" s="38" t="str">
        <f t="shared" si="941"/>
        <v>n</v>
      </c>
      <c r="Z2166" s="38" t="str">
        <f t="shared" si="942"/>
        <v>n</v>
      </c>
      <c r="AA2166" s="38" t="s">
        <v>2044</v>
      </c>
      <c r="AB2166" s="128" t="s">
        <v>1451</v>
      </c>
      <c r="AC2166" s="59">
        <v>0.27</v>
      </c>
      <c r="AD2166" s="204">
        <v>0.66666666666666663</v>
      </c>
      <c r="AE2166" s="38">
        <v>0</v>
      </c>
      <c r="AF2166" s="38">
        <v>1</v>
      </c>
      <c r="AG2166" s="125"/>
      <c r="AI2166" s="123"/>
      <c r="AJ2166" s="40">
        <f t="shared" si="937"/>
        <v>0.27</v>
      </c>
      <c r="AK2166" s="40"/>
      <c r="AL2166" s="40"/>
      <c r="AM2166" s="40">
        <f t="shared" si="944"/>
        <v>0.18</v>
      </c>
      <c r="AN2166" s="39">
        <f t="shared" si="943"/>
        <v>3.8</v>
      </c>
      <c r="AO2166" s="204"/>
      <c r="AP2166" s="204">
        <f t="shared" si="938"/>
        <v>0.66666666666666663</v>
      </c>
      <c r="AQ2166" s="45"/>
      <c r="AR2166" s="45"/>
      <c r="AS2166" s="115"/>
      <c r="AT2166" s="115"/>
      <c r="AU2166" s="115">
        <f t="shared" si="945"/>
        <v>0</v>
      </c>
      <c r="AV2166" s="115">
        <f t="shared" si="946"/>
        <v>1</v>
      </c>
      <c r="AY2166" s="115"/>
      <c r="AZ2166" s="115"/>
      <c r="BA2166" s="43">
        <v>32</v>
      </c>
      <c r="BB2166" s="43" t="s">
        <v>2013</v>
      </c>
      <c r="BC2166" s="48" t="s">
        <v>1403</v>
      </c>
      <c r="BE2166" s="37" t="s">
        <v>2345</v>
      </c>
      <c r="BG2166" s="43">
        <v>333</v>
      </c>
      <c r="BH2166" s="43" t="s">
        <v>1296</v>
      </c>
      <c r="BJ2166" s="43" t="s">
        <v>1388</v>
      </c>
      <c r="BK2166" s="43" t="s">
        <v>573</v>
      </c>
      <c r="BP2166" s="48" t="s">
        <v>1406</v>
      </c>
      <c r="BQ2166" s="43" t="s">
        <v>1297</v>
      </c>
      <c r="BR2166" s="43" t="s">
        <v>825</v>
      </c>
      <c r="BS2166" s="43" t="s">
        <v>2057</v>
      </c>
      <c r="BT2166" s="43" t="s">
        <v>1990</v>
      </c>
      <c r="BU2166" s="43"/>
      <c r="BV2166" s="43"/>
      <c r="BW2166" s="243">
        <v>37670</v>
      </c>
      <c r="BX2166" s="243"/>
      <c r="BY2166" s="48" t="s">
        <v>451</v>
      </c>
      <c r="BZ2166" s="43">
        <v>0.18</v>
      </c>
      <c r="CA2166" s="43" t="s">
        <v>1396</v>
      </c>
      <c r="CC2166" s="43">
        <v>0.18</v>
      </c>
      <c r="CD2166" s="124" t="s">
        <v>767</v>
      </c>
      <c r="CE2166" s="43">
        <v>5320</v>
      </c>
      <c r="CF2166" s="43" t="s">
        <v>1990</v>
      </c>
      <c r="CG2166" s="251">
        <v>37670</v>
      </c>
      <c r="CH2166" s="126"/>
      <c r="CK2166" s="39" t="s">
        <v>451</v>
      </c>
      <c r="CL2166" s="43">
        <v>0.27</v>
      </c>
      <c r="CM2166" s="43" t="s">
        <v>1396</v>
      </c>
      <c r="CP2166" s="43" t="s">
        <v>1397</v>
      </c>
      <c r="CQ2166" s="43">
        <v>1514</v>
      </c>
      <c r="DR2166" s="38"/>
    </row>
    <row r="2167" spans="1:122" s="39" customFormat="1" hidden="1" x14ac:dyDescent="0.2">
      <c r="A2167" s="44" t="str">
        <f t="shared" si="933"/>
        <v>Endicott</v>
      </c>
      <c r="B2167" s="44" t="str">
        <f t="shared" si="932"/>
        <v>1,1,1-Trichloroethane</v>
      </c>
      <c r="C2167" s="38" t="s">
        <v>2587</v>
      </c>
      <c r="D2167" s="38" t="str">
        <f t="shared" si="936"/>
        <v>LS</v>
      </c>
      <c r="E2167" s="44" t="s">
        <v>372</v>
      </c>
      <c r="F2167" s="155" t="str">
        <f t="shared" si="935"/>
        <v>Residential 022</v>
      </c>
      <c r="G2167" s="44" t="str">
        <f t="shared" si="934"/>
        <v>residential</v>
      </c>
      <c r="H2167" s="44" t="str">
        <f t="shared" si="940"/>
        <v>Basement</v>
      </c>
      <c r="I2167" s="38"/>
      <c r="J2167" s="38"/>
      <c r="K2167" s="38"/>
      <c r="L2167" s="44"/>
      <c r="M2167" s="38" t="str">
        <f t="shared" si="947"/>
        <v>Y</v>
      </c>
      <c r="N2167" s="38" t="str">
        <f t="shared" si="948"/>
        <v>n</v>
      </c>
      <c r="O2167" s="38" t="str">
        <f>IF(AJ2167="","",IF(M2167="N","n","Y"))</f>
        <v>Y</v>
      </c>
      <c r="P2167" s="44"/>
      <c r="Q2167" s="44"/>
      <c r="R2167" s="44"/>
      <c r="S2167" s="44"/>
      <c r="T2167" s="44"/>
      <c r="U2167" s="44"/>
      <c r="V2167" s="44"/>
      <c r="W2167" s="44"/>
      <c r="X2167" s="44"/>
      <c r="Y2167" s="38" t="str">
        <f t="shared" si="941"/>
        <v>n</v>
      </c>
      <c r="Z2167" s="38" t="str">
        <f t="shared" si="942"/>
        <v>n</v>
      </c>
      <c r="AA2167" s="38" t="s">
        <v>2044</v>
      </c>
      <c r="AB2167" s="128" t="s">
        <v>1451</v>
      </c>
      <c r="AC2167" s="59">
        <v>42</v>
      </c>
      <c r="AD2167" s="204">
        <v>4.7619047619047623E-3</v>
      </c>
      <c r="AE2167" s="38">
        <v>0</v>
      </c>
      <c r="AF2167" s="38">
        <v>1</v>
      </c>
      <c r="AG2167" s="125"/>
      <c r="AI2167" s="123"/>
      <c r="AJ2167" s="40">
        <f t="shared" si="937"/>
        <v>42</v>
      </c>
      <c r="AK2167" s="40"/>
      <c r="AL2167" s="40"/>
      <c r="AM2167" s="40">
        <f t="shared" si="944"/>
        <v>0.2</v>
      </c>
      <c r="AN2167" s="39">
        <f t="shared" si="943"/>
        <v>3.1</v>
      </c>
      <c r="AO2167" s="204"/>
      <c r="AP2167" s="204">
        <f t="shared" si="938"/>
        <v>4.7619047619047623E-3</v>
      </c>
      <c r="AQ2167" s="45"/>
      <c r="AR2167" s="45"/>
      <c r="AS2167" s="115"/>
      <c r="AT2167" s="115"/>
      <c r="AU2167" s="115">
        <f t="shared" si="945"/>
        <v>0</v>
      </c>
      <c r="AV2167" s="115">
        <f t="shared" si="946"/>
        <v>1</v>
      </c>
      <c r="AY2167" s="115"/>
      <c r="AZ2167" s="115"/>
      <c r="BA2167" s="43">
        <v>32</v>
      </c>
      <c r="BB2167" s="43" t="s">
        <v>2013</v>
      </c>
      <c r="BC2167" s="48" t="s">
        <v>1403</v>
      </c>
      <c r="BE2167" s="37" t="s">
        <v>2345</v>
      </c>
      <c r="BG2167" s="43">
        <v>334</v>
      </c>
      <c r="BH2167" s="43" t="s">
        <v>1006</v>
      </c>
      <c r="BJ2167" s="43" t="s">
        <v>1388</v>
      </c>
      <c r="BK2167" s="43" t="s">
        <v>573</v>
      </c>
      <c r="BP2167" s="48" t="s">
        <v>1406</v>
      </c>
      <c r="BQ2167" s="43" t="s">
        <v>1007</v>
      </c>
      <c r="BR2167" s="43" t="s">
        <v>822</v>
      </c>
      <c r="BS2167" s="43" t="s">
        <v>558</v>
      </c>
      <c r="BT2167" s="43" t="s">
        <v>1990</v>
      </c>
      <c r="BU2167" s="43"/>
      <c r="BV2167" s="43"/>
      <c r="BW2167" s="243">
        <v>37673</v>
      </c>
      <c r="BX2167" s="243"/>
      <c r="BY2167" s="48" t="s">
        <v>451</v>
      </c>
      <c r="BZ2167" s="43">
        <v>0.2</v>
      </c>
      <c r="CA2167" s="43" t="s">
        <v>1396</v>
      </c>
      <c r="CC2167" s="43">
        <v>0.2</v>
      </c>
      <c r="CD2167" s="124" t="s">
        <v>767</v>
      </c>
      <c r="CE2167" s="43">
        <v>5390</v>
      </c>
      <c r="CF2167" s="43" t="s">
        <v>1990</v>
      </c>
      <c r="CG2167" s="251">
        <v>37673</v>
      </c>
      <c r="CH2167" s="126"/>
      <c r="CK2167" s="39" t="s">
        <v>451</v>
      </c>
      <c r="CL2167" s="43">
        <v>42</v>
      </c>
      <c r="CM2167" s="43" t="s">
        <v>1396</v>
      </c>
      <c r="CP2167" s="43" t="s">
        <v>1397</v>
      </c>
      <c r="CQ2167" s="43">
        <v>1658</v>
      </c>
      <c r="DR2167" s="38"/>
    </row>
    <row r="2168" spans="1:122" s="39" customFormat="1" hidden="1" x14ac:dyDescent="0.2">
      <c r="A2168" s="44" t="str">
        <f t="shared" si="933"/>
        <v>Endicott</v>
      </c>
      <c r="B2168" s="44" t="str">
        <f t="shared" si="932"/>
        <v>1,1,2-Trichloro-1,2,2-trifluoroethane</v>
      </c>
      <c r="C2168" s="38" t="s">
        <v>2587</v>
      </c>
      <c r="D2168" s="38" t="str">
        <f t="shared" si="936"/>
        <v>LS</v>
      </c>
      <c r="E2168" s="44" t="s">
        <v>372</v>
      </c>
      <c r="F2168" s="155" t="str">
        <f t="shared" si="935"/>
        <v>Residential 022</v>
      </c>
      <c r="G2168" s="44" t="str">
        <f t="shared" si="934"/>
        <v>residential</v>
      </c>
      <c r="H2168" s="44" t="str">
        <f t="shared" si="940"/>
        <v>Basement</v>
      </c>
      <c r="I2168" s="38"/>
      <c r="J2168" s="38"/>
      <c r="K2168" s="38"/>
      <c r="L2168" s="44"/>
      <c r="M2168" s="38" t="str">
        <f t="shared" si="947"/>
        <v>Y</v>
      </c>
      <c r="N2168" s="38" t="str">
        <f t="shared" si="948"/>
        <v>n</v>
      </c>
      <c r="O2168" s="38" t="str">
        <f>IF(AJ2168="","",IF(M2168="N","n","Y"))</f>
        <v>Y</v>
      </c>
      <c r="P2168" s="44"/>
      <c r="Q2168" s="44"/>
      <c r="R2168" s="44"/>
      <c r="S2168" s="44"/>
      <c r="T2168" s="44"/>
      <c r="U2168" s="44"/>
      <c r="V2168" s="44"/>
      <c r="W2168" s="44"/>
      <c r="X2168" s="44"/>
      <c r="Y2168" s="38" t="str">
        <f t="shared" si="941"/>
        <v>n</v>
      </c>
      <c r="Z2168" s="38" t="str">
        <f t="shared" si="942"/>
        <v>n</v>
      </c>
      <c r="AA2168" s="38" t="s">
        <v>2044</v>
      </c>
      <c r="AB2168" s="128" t="s">
        <v>1451</v>
      </c>
      <c r="AC2168" s="59">
        <v>2.7</v>
      </c>
      <c r="AD2168" s="204">
        <v>0.1037037037037037</v>
      </c>
      <c r="AE2168" s="38">
        <v>0</v>
      </c>
      <c r="AF2168" s="38">
        <v>1</v>
      </c>
      <c r="AG2168" s="125"/>
      <c r="AI2168" s="123"/>
      <c r="AJ2168" s="40">
        <f t="shared" si="937"/>
        <v>2.7</v>
      </c>
      <c r="AK2168" s="40"/>
      <c r="AL2168" s="40"/>
      <c r="AM2168" s="40">
        <f t="shared" si="944"/>
        <v>0.28000000000000003</v>
      </c>
      <c r="AN2168" s="39">
        <f t="shared" si="943"/>
        <v>1.8</v>
      </c>
      <c r="AO2168" s="204"/>
      <c r="AP2168" s="204">
        <f t="shared" si="938"/>
        <v>0.1037037037037037</v>
      </c>
      <c r="AQ2168" s="45"/>
      <c r="AR2168" s="45"/>
      <c r="AS2168" s="115"/>
      <c r="AT2168" s="115"/>
      <c r="AU2168" s="115">
        <f t="shared" si="945"/>
        <v>0</v>
      </c>
      <c r="AV2168" s="115">
        <f t="shared" si="946"/>
        <v>1</v>
      </c>
      <c r="AY2168" s="115"/>
      <c r="AZ2168" s="115"/>
      <c r="BA2168" s="43">
        <v>32</v>
      </c>
      <c r="BB2168" s="43" t="s">
        <v>2013</v>
      </c>
      <c r="BC2168" s="48" t="s">
        <v>1403</v>
      </c>
      <c r="BE2168" s="37" t="s">
        <v>2345</v>
      </c>
      <c r="BG2168" s="43">
        <v>334</v>
      </c>
      <c r="BH2168" s="43" t="s">
        <v>1006</v>
      </c>
      <c r="BJ2168" s="43" t="s">
        <v>1388</v>
      </c>
      <c r="BK2168" s="43" t="s">
        <v>573</v>
      </c>
      <c r="BP2168" s="48" t="s">
        <v>1406</v>
      </c>
      <c r="BQ2168" s="43" t="s">
        <v>1007</v>
      </c>
      <c r="BR2168" s="43" t="s">
        <v>822</v>
      </c>
      <c r="BS2168" s="43" t="s">
        <v>1132</v>
      </c>
      <c r="BT2168" s="43" t="s">
        <v>1990</v>
      </c>
      <c r="BU2168" s="43"/>
      <c r="BV2168" s="43"/>
      <c r="BW2168" s="243">
        <v>37673</v>
      </c>
      <c r="BX2168" s="243"/>
      <c r="BY2168" s="48" t="s">
        <v>451</v>
      </c>
      <c r="BZ2168" s="43">
        <v>0.28000000000000003</v>
      </c>
      <c r="CA2168" s="43" t="s">
        <v>1396</v>
      </c>
      <c r="CC2168" s="43">
        <v>0.28000000000000003</v>
      </c>
      <c r="CD2168" s="124" t="s">
        <v>767</v>
      </c>
      <c r="CE2168" s="43">
        <v>5395</v>
      </c>
      <c r="CF2168" s="43" t="s">
        <v>1990</v>
      </c>
      <c r="CG2168" s="251">
        <v>37673</v>
      </c>
      <c r="CH2168" s="126"/>
      <c r="CK2168" s="39" t="s">
        <v>451</v>
      </c>
      <c r="CL2168" s="43">
        <v>2.7</v>
      </c>
      <c r="CM2168" s="43" t="s">
        <v>1396</v>
      </c>
      <c r="CP2168" s="43" t="s">
        <v>1397</v>
      </c>
      <c r="CQ2168" s="43">
        <v>1745</v>
      </c>
      <c r="DR2168" s="38"/>
    </row>
    <row r="2169" spans="1:122" s="39" customFormat="1" hidden="1" x14ac:dyDescent="0.2">
      <c r="A2169" s="44" t="str">
        <f t="shared" si="933"/>
        <v>Endicott</v>
      </c>
      <c r="B2169" s="44" t="str">
        <f t="shared" si="932"/>
        <v>Trichloroethylene</v>
      </c>
      <c r="C2169" s="38" t="s">
        <v>2587</v>
      </c>
      <c r="D2169" s="38" t="str">
        <f t="shared" si="936"/>
        <v>LS</v>
      </c>
      <c r="E2169" s="44" t="s">
        <v>372</v>
      </c>
      <c r="F2169" s="155" t="str">
        <f t="shared" si="935"/>
        <v>Residential 023</v>
      </c>
      <c r="G2169" s="44" t="str">
        <f t="shared" si="934"/>
        <v>residential</v>
      </c>
      <c r="H2169" s="44" t="str">
        <f t="shared" si="940"/>
        <v>Basement</v>
      </c>
      <c r="I2169" s="38"/>
      <c r="J2169" s="38"/>
      <c r="K2169" s="38"/>
      <c r="L2169" s="44"/>
      <c r="M2169" s="38" t="str">
        <f t="shared" si="947"/>
        <v>Y</v>
      </c>
      <c r="N2169" s="38" t="str">
        <f t="shared" si="948"/>
        <v>n</v>
      </c>
      <c r="O2169" s="38" t="s">
        <v>541</v>
      </c>
      <c r="P2169" s="44" t="s">
        <v>2357</v>
      </c>
      <c r="Q2169" s="44"/>
      <c r="R2169" s="44"/>
      <c r="S2169" s="44"/>
      <c r="T2169" s="44"/>
      <c r="U2169" s="44"/>
      <c r="V2169" s="44"/>
      <c r="W2169" s="44"/>
      <c r="X2169" s="44"/>
      <c r="Y2169" s="38" t="str">
        <f t="shared" si="941"/>
        <v>n</v>
      </c>
      <c r="Z2169" s="38" t="str">
        <f t="shared" si="942"/>
        <v>n</v>
      </c>
      <c r="AA2169" s="38" t="s">
        <v>2044</v>
      </c>
      <c r="AB2169" s="128" t="s">
        <v>1451</v>
      </c>
      <c r="AC2169" s="59">
        <v>0.77</v>
      </c>
      <c r="AD2169" s="204">
        <v>0.24675324675324675</v>
      </c>
      <c r="AE2169" s="38">
        <v>0</v>
      </c>
      <c r="AF2169" s="38">
        <v>1</v>
      </c>
      <c r="AG2169" s="125"/>
      <c r="AI2169" s="123"/>
      <c r="AJ2169" s="40">
        <f t="shared" si="937"/>
        <v>0.77</v>
      </c>
      <c r="AK2169" s="40"/>
      <c r="AL2169" s="40"/>
      <c r="AM2169" s="40">
        <f t="shared" si="944"/>
        <v>0.19</v>
      </c>
      <c r="AN2169" s="39">
        <f t="shared" si="943"/>
        <v>0.5</v>
      </c>
      <c r="AO2169" s="204"/>
      <c r="AP2169" s="204">
        <f t="shared" si="938"/>
        <v>0.24675324675324675</v>
      </c>
      <c r="AQ2169" s="45"/>
      <c r="AR2169" s="45"/>
      <c r="AS2169" s="115"/>
      <c r="AT2169" s="115"/>
      <c r="AU2169" s="115">
        <f t="shared" si="945"/>
        <v>0</v>
      </c>
      <c r="AV2169" s="115">
        <f t="shared" si="946"/>
        <v>1</v>
      </c>
      <c r="AY2169" s="115"/>
      <c r="AZ2169" s="115"/>
      <c r="BA2169" s="43">
        <v>32</v>
      </c>
      <c r="BB2169" s="43" t="s">
        <v>2013</v>
      </c>
      <c r="BC2169" s="48" t="s">
        <v>1403</v>
      </c>
      <c r="BE2169" s="37" t="s">
        <v>2345</v>
      </c>
      <c r="BG2169" s="43">
        <v>335</v>
      </c>
      <c r="BH2169" s="43" t="s">
        <v>1298</v>
      </c>
      <c r="BJ2169" s="43" t="s">
        <v>1388</v>
      </c>
      <c r="BK2169" s="43" t="s">
        <v>573</v>
      </c>
      <c r="BP2169" s="48" t="s">
        <v>1406</v>
      </c>
      <c r="BQ2169" s="43" t="s">
        <v>1299</v>
      </c>
      <c r="BR2169" s="43" t="s">
        <v>825</v>
      </c>
      <c r="BS2169" s="43" t="s">
        <v>1393</v>
      </c>
      <c r="BT2169" s="43" t="s">
        <v>1990</v>
      </c>
      <c r="BU2169" s="43"/>
      <c r="BV2169" s="43"/>
      <c r="BW2169" s="243">
        <v>37668</v>
      </c>
      <c r="BX2169" s="243"/>
      <c r="BY2169" s="48" t="s">
        <v>451</v>
      </c>
      <c r="BZ2169" s="43">
        <v>0.19</v>
      </c>
      <c r="CA2169" s="43" t="s">
        <v>1396</v>
      </c>
      <c r="CC2169" s="43">
        <v>0.19</v>
      </c>
      <c r="CD2169" s="124" t="s">
        <v>767</v>
      </c>
      <c r="CE2169" s="43">
        <v>5498</v>
      </c>
      <c r="CF2169" s="43" t="s">
        <v>1990</v>
      </c>
      <c r="CG2169" s="251">
        <v>37668</v>
      </c>
      <c r="CH2169" s="126"/>
      <c r="CK2169" s="39" t="s">
        <v>451</v>
      </c>
      <c r="CL2169" s="43">
        <v>0.77</v>
      </c>
      <c r="CM2169" s="43" t="s">
        <v>1396</v>
      </c>
      <c r="CP2169" s="43" t="s">
        <v>1397</v>
      </c>
      <c r="CQ2169" s="43">
        <v>1574</v>
      </c>
      <c r="DR2169" s="38"/>
    </row>
    <row r="2170" spans="1:122" s="39" customFormat="1" hidden="1" x14ac:dyDescent="0.2">
      <c r="A2170" s="44" t="str">
        <f t="shared" si="933"/>
        <v>Endicott</v>
      </c>
      <c r="B2170" s="44" t="str">
        <f t="shared" si="932"/>
        <v>Tetrachloroethylene</v>
      </c>
      <c r="C2170" s="38" t="s">
        <v>2587</v>
      </c>
      <c r="D2170" s="38" t="str">
        <f t="shared" si="936"/>
        <v>LS</v>
      </c>
      <c r="E2170" s="44" t="s">
        <v>372</v>
      </c>
      <c r="F2170" s="155" t="str">
        <f t="shared" si="935"/>
        <v>Residential 025</v>
      </c>
      <c r="G2170" s="44" t="str">
        <f t="shared" si="934"/>
        <v>residential</v>
      </c>
      <c r="H2170" s="44" t="str">
        <f t="shared" si="940"/>
        <v>Basement</v>
      </c>
      <c r="I2170" s="38"/>
      <c r="J2170" s="38"/>
      <c r="K2170" s="38"/>
      <c r="L2170" s="44"/>
      <c r="M2170" s="38" t="str">
        <f t="shared" si="947"/>
        <v>Y</v>
      </c>
      <c r="N2170" s="38" t="str">
        <f t="shared" si="948"/>
        <v>n</v>
      </c>
      <c r="O2170" s="38" t="s">
        <v>541</v>
      </c>
      <c r="P2170" s="44" t="s">
        <v>2357</v>
      </c>
      <c r="Q2170" s="44"/>
      <c r="R2170" s="44"/>
      <c r="S2170" s="44"/>
      <c r="T2170" s="44"/>
      <c r="U2170" s="44"/>
      <c r="V2170" s="44"/>
      <c r="W2170" s="44"/>
      <c r="X2170" s="44"/>
      <c r="Y2170" s="38" t="str">
        <f t="shared" si="941"/>
        <v>n</v>
      </c>
      <c r="Z2170" s="38" t="str">
        <f t="shared" si="942"/>
        <v>n</v>
      </c>
      <c r="AA2170" s="38" t="s">
        <v>2044</v>
      </c>
      <c r="AB2170" s="128" t="s">
        <v>1451</v>
      </c>
      <c r="AC2170" s="59">
        <v>0.69</v>
      </c>
      <c r="AD2170" s="204">
        <v>0.3623188405797102</v>
      </c>
      <c r="AE2170" s="38">
        <v>0</v>
      </c>
      <c r="AF2170" s="38">
        <v>1</v>
      </c>
      <c r="AG2170" s="125"/>
      <c r="AI2170" s="123"/>
      <c r="AJ2170" s="40">
        <f t="shared" si="937"/>
        <v>0.69</v>
      </c>
      <c r="AK2170" s="40"/>
      <c r="AL2170" s="40"/>
      <c r="AM2170" s="40">
        <f t="shared" si="944"/>
        <v>0.25</v>
      </c>
      <c r="AN2170" s="39">
        <f t="shared" si="943"/>
        <v>3.8</v>
      </c>
      <c r="AO2170" s="204"/>
      <c r="AP2170" s="204">
        <f t="shared" si="938"/>
        <v>0.3623188405797102</v>
      </c>
      <c r="AQ2170" s="45"/>
      <c r="AR2170" s="45"/>
      <c r="AS2170" s="115"/>
      <c r="AT2170" s="115"/>
      <c r="AU2170" s="115">
        <f t="shared" si="945"/>
        <v>0</v>
      </c>
      <c r="AV2170" s="115">
        <f t="shared" si="946"/>
        <v>1</v>
      </c>
      <c r="AY2170" s="115"/>
      <c r="AZ2170" s="115"/>
      <c r="BA2170" s="43">
        <v>32</v>
      </c>
      <c r="BB2170" s="43" t="s">
        <v>2013</v>
      </c>
      <c r="BC2170" s="48" t="s">
        <v>1403</v>
      </c>
      <c r="BE2170" s="37" t="s">
        <v>2345</v>
      </c>
      <c r="BG2170" s="43">
        <v>337</v>
      </c>
      <c r="BH2170" s="43" t="s">
        <v>1300</v>
      </c>
      <c r="BJ2170" s="43" t="s">
        <v>1388</v>
      </c>
      <c r="BK2170" s="43" t="s">
        <v>573</v>
      </c>
      <c r="BP2170" s="48" t="s">
        <v>1406</v>
      </c>
      <c r="BQ2170" s="43" t="s">
        <v>1301</v>
      </c>
      <c r="BR2170" s="43" t="s">
        <v>1302</v>
      </c>
      <c r="BS2170" s="43" t="s">
        <v>2057</v>
      </c>
      <c r="BT2170" s="43" t="s">
        <v>1990</v>
      </c>
      <c r="BU2170" s="43"/>
      <c r="BV2170" s="43"/>
      <c r="BW2170" s="243">
        <v>37667</v>
      </c>
      <c r="BX2170" s="243"/>
      <c r="BY2170" s="48" t="s">
        <v>451</v>
      </c>
      <c r="BZ2170" s="43">
        <v>0.25</v>
      </c>
      <c r="CA2170" s="43" t="s">
        <v>1396</v>
      </c>
      <c r="CC2170" s="43">
        <v>0.25</v>
      </c>
      <c r="CD2170" s="124" t="s">
        <v>767</v>
      </c>
      <c r="CE2170" s="43">
        <v>5584</v>
      </c>
      <c r="CF2170" s="43" t="s">
        <v>1990</v>
      </c>
      <c r="CG2170" s="251">
        <v>37667</v>
      </c>
      <c r="CH2170" s="126"/>
      <c r="CK2170" s="39" t="s">
        <v>451</v>
      </c>
      <c r="CL2170" s="43">
        <v>0.69</v>
      </c>
      <c r="CM2170" s="43" t="s">
        <v>1396</v>
      </c>
      <c r="CP2170" s="43" t="s">
        <v>1397</v>
      </c>
      <c r="CQ2170" s="43">
        <v>1520</v>
      </c>
      <c r="DR2170" s="38"/>
    </row>
    <row r="2171" spans="1:122" s="39" customFormat="1" hidden="1" x14ac:dyDescent="0.2">
      <c r="A2171" s="44" t="str">
        <f t="shared" si="933"/>
        <v>Endicott</v>
      </c>
      <c r="B2171" s="44" t="str">
        <f t="shared" si="932"/>
        <v>1,1,1-Trichloroethane</v>
      </c>
      <c r="C2171" s="38" t="s">
        <v>2587</v>
      </c>
      <c r="D2171" s="38" t="str">
        <f t="shared" si="936"/>
        <v>LS</v>
      </c>
      <c r="E2171" s="44" t="s">
        <v>372</v>
      </c>
      <c r="F2171" s="155" t="str">
        <f t="shared" si="935"/>
        <v>Residential 027</v>
      </c>
      <c r="G2171" s="44" t="str">
        <f t="shared" si="934"/>
        <v>residential</v>
      </c>
      <c r="H2171" s="44" t="str">
        <f t="shared" si="940"/>
        <v>Basement</v>
      </c>
      <c r="I2171" s="38"/>
      <c r="J2171" s="38"/>
      <c r="K2171" s="38"/>
      <c r="L2171" s="44"/>
      <c r="M2171" s="38" t="str">
        <f t="shared" si="947"/>
        <v>Y</v>
      </c>
      <c r="N2171" s="38" t="str">
        <f t="shared" si="948"/>
        <v>n</v>
      </c>
      <c r="O2171" s="38" t="str">
        <f>IF(AJ2171="","",IF(M2171="N","n","Y"))</f>
        <v>Y</v>
      </c>
      <c r="P2171" s="44"/>
      <c r="Q2171" s="44"/>
      <c r="R2171" s="44"/>
      <c r="S2171" s="44"/>
      <c r="T2171" s="44"/>
      <c r="U2171" s="44"/>
      <c r="V2171" s="44"/>
      <c r="W2171" s="44"/>
      <c r="X2171" s="44"/>
      <c r="Y2171" s="38" t="str">
        <f t="shared" si="941"/>
        <v>n</v>
      </c>
      <c r="Z2171" s="38" t="str">
        <f t="shared" si="942"/>
        <v>n</v>
      </c>
      <c r="AA2171" s="38" t="s">
        <v>2044</v>
      </c>
      <c r="AB2171" s="128" t="s">
        <v>1451</v>
      </c>
      <c r="AC2171" s="59">
        <v>2.1</v>
      </c>
      <c r="AD2171" s="204">
        <v>9.5238095238095233E-2</v>
      </c>
      <c r="AE2171" s="38">
        <v>0</v>
      </c>
      <c r="AF2171" s="38">
        <v>1</v>
      </c>
      <c r="AG2171" s="125"/>
      <c r="AI2171" s="123"/>
      <c r="AJ2171" s="40">
        <f t="shared" si="937"/>
        <v>2.1</v>
      </c>
      <c r="AK2171" s="40"/>
      <c r="AL2171" s="40"/>
      <c r="AM2171" s="40">
        <f t="shared" si="944"/>
        <v>0.2</v>
      </c>
      <c r="AN2171" s="39">
        <f t="shared" si="943"/>
        <v>3.1</v>
      </c>
      <c r="AO2171" s="204"/>
      <c r="AP2171" s="204">
        <f t="shared" si="938"/>
        <v>9.5238095238095233E-2</v>
      </c>
      <c r="AQ2171" s="45"/>
      <c r="AR2171" s="45"/>
      <c r="AS2171" s="115"/>
      <c r="AT2171" s="115"/>
      <c r="AU2171" s="115">
        <f t="shared" si="945"/>
        <v>0</v>
      </c>
      <c r="AV2171" s="115">
        <f t="shared" si="946"/>
        <v>1</v>
      </c>
      <c r="AY2171" s="115"/>
      <c r="AZ2171" s="115"/>
      <c r="BA2171" s="43">
        <v>32</v>
      </c>
      <c r="BB2171" s="43" t="s">
        <v>2013</v>
      </c>
      <c r="BC2171" s="48" t="s">
        <v>1403</v>
      </c>
      <c r="BE2171" s="37" t="s">
        <v>2345</v>
      </c>
      <c r="BG2171" s="43">
        <v>339</v>
      </c>
      <c r="BH2171" s="43" t="s">
        <v>1305</v>
      </c>
      <c r="BJ2171" s="43" t="s">
        <v>1388</v>
      </c>
      <c r="BK2171" s="43" t="s">
        <v>573</v>
      </c>
      <c r="BP2171" s="48" t="s">
        <v>1406</v>
      </c>
      <c r="BQ2171" s="43" t="s">
        <v>1306</v>
      </c>
      <c r="BR2171" s="43" t="s">
        <v>830</v>
      </c>
      <c r="BS2171" s="43" t="s">
        <v>558</v>
      </c>
      <c r="BT2171" s="43" t="s">
        <v>1990</v>
      </c>
      <c r="BU2171" s="43"/>
      <c r="BV2171" s="43"/>
      <c r="BW2171" s="243">
        <v>37672</v>
      </c>
      <c r="BX2171" s="243"/>
      <c r="BY2171" s="48" t="s">
        <v>451</v>
      </c>
      <c r="BZ2171" s="43">
        <v>0.2</v>
      </c>
      <c r="CA2171" s="43" t="s">
        <v>1396</v>
      </c>
      <c r="CC2171" s="43">
        <v>0.2</v>
      </c>
      <c r="CD2171" s="124" t="s">
        <v>767</v>
      </c>
      <c r="CE2171" s="43">
        <v>5654</v>
      </c>
      <c r="CF2171" s="43" t="s">
        <v>1990</v>
      </c>
      <c r="CG2171" s="251">
        <v>37672</v>
      </c>
      <c r="CH2171" s="126"/>
      <c r="CK2171" s="39" t="s">
        <v>451</v>
      </c>
      <c r="CL2171" s="43">
        <v>2.1</v>
      </c>
      <c r="CM2171" s="43" t="s">
        <v>1396</v>
      </c>
      <c r="CP2171" s="43" t="s">
        <v>1397</v>
      </c>
      <c r="CQ2171" s="43">
        <v>1664</v>
      </c>
      <c r="DR2171" s="38"/>
    </row>
    <row r="2172" spans="1:122" s="39" customFormat="1" hidden="1" x14ac:dyDescent="0.2">
      <c r="A2172" s="44" t="str">
        <f t="shared" si="933"/>
        <v>Endicott</v>
      </c>
      <c r="B2172" s="44" t="str">
        <f t="shared" ref="B2172:B2235" si="949">BS2172</f>
        <v>Tetrachloroethylene</v>
      </c>
      <c r="C2172" s="38" t="s">
        <v>2587</v>
      </c>
      <c r="D2172" s="38" t="str">
        <f t="shared" si="936"/>
        <v>LS</v>
      </c>
      <c r="E2172" s="44" t="s">
        <v>372</v>
      </c>
      <c r="F2172" s="155" t="str">
        <f t="shared" si="935"/>
        <v>Residential 027</v>
      </c>
      <c r="G2172" s="44" t="str">
        <f t="shared" si="934"/>
        <v>residential</v>
      </c>
      <c r="H2172" s="44" t="str">
        <f t="shared" si="940"/>
        <v>Basement</v>
      </c>
      <c r="I2172" s="38"/>
      <c r="J2172" s="38"/>
      <c r="K2172" s="38"/>
      <c r="L2172" s="44"/>
      <c r="M2172" s="38" t="str">
        <f t="shared" si="947"/>
        <v>Y</v>
      </c>
      <c r="N2172" s="38" t="str">
        <f t="shared" si="948"/>
        <v>n</v>
      </c>
      <c r="O2172" s="38" t="s">
        <v>541</v>
      </c>
      <c r="P2172" s="44" t="s">
        <v>2357</v>
      </c>
      <c r="Q2172" s="44"/>
      <c r="R2172" s="44"/>
      <c r="S2172" s="44"/>
      <c r="T2172" s="44"/>
      <c r="U2172" s="44"/>
      <c r="V2172" s="44"/>
      <c r="W2172" s="44"/>
      <c r="X2172" s="44"/>
      <c r="Y2172" s="38" t="str">
        <f t="shared" si="941"/>
        <v>n</v>
      </c>
      <c r="Z2172" s="38" t="str">
        <f t="shared" si="942"/>
        <v>n</v>
      </c>
      <c r="AA2172" s="38" t="s">
        <v>2044</v>
      </c>
      <c r="AB2172" s="128" t="s">
        <v>1451</v>
      </c>
      <c r="AC2172" s="59">
        <v>0.61</v>
      </c>
      <c r="AD2172" s="204">
        <v>0.4098360655737705</v>
      </c>
      <c r="AE2172" s="38">
        <v>0</v>
      </c>
      <c r="AF2172" s="38">
        <v>1</v>
      </c>
      <c r="AG2172" s="125"/>
      <c r="AI2172" s="123"/>
      <c r="AJ2172" s="40">
        <f t="shared" si="937"/>
        <v>0.61</v>
      </c>
      <c r="AK2172" s="40"/>
      <c r="AL2172" s="40"/>
      <c r="AM2172" s="40">
        <f t="shared" si="944"/>
        <v>0.25</v>
      </c>
      <c r="AN2172" s="39">
        <f t="shared" si="943"/>
        <v>3.8</v>
      </c>
      <c r="AO2172" s="204"/>
      <c r="AP2172" s="204">
        <f t="shared" si="938"/>
        <v>0.4098360655737705</v>
      </c>
      <c r="AQ2172" s="45"/>
      <c r="AR2172" s="45"/>
      <c r="AS2172" s="115"/>
      <c r="AT2172" s="115"/>
      <c r="AU2172" s="115">
        <f t="shared" si="945"/>
        <v>0</v>
      </c>
      <c r="AV2172" s="115">
        <f t="shared" si="946"/>
        <v>1</v>
      </c>
      <c r="AY2172" s="115"/>
      <c r="AZ2172" s="115"/>
      <c r="BA2172" s="43">
        <v>32</v>
      </c>
      <c r="BB2172" s="43" t="s">
        <v>2013</v>
      </c>
      <c r="BC2172" s="48" t="s">
        <v>1403</v>
      </c>
      <c r="BE2172" s="37" t="s">
        <v>2345</v>
      </c>
      <c r="BG2172" s="43">
        <v>339</v>
      </c>
      <c r="BH2172" s="43" t="s">
        <v>1305</v>
      </c>
      <c r="BJ2172" s="43" t="s">
        <v>1388</v>
      </c>
      <c r="BK2172" s="43" t="s">
        <v>573</v>
      </c>
      <c r="BP2172" s="48" t="s">
        <v>1406</v>
      </c>
      <c r="BQ2172" s="43" t="s">
        <v>1306</v>
      </c>
      <c r="BR2172" s="43" t="s">
        <v>830</v>
      </c>
      <c r="BS2172" s="43" t="s">
        <v>2057</v>
      </c>
      <c r="BT2172" s="43" t="s">
        <v>1990</v>
      </c>
      <c r="BU2172" s="43"/>
      <c r="BV2172" s="43"/>
      <c r="BW2172" s="243">
        <v>37672</v>
      </c>
      <c r="BX2172" s="243"/>
      <c r="BY2172" s="48" t="s">
        <v>451</v>
      </c>
      <c r="BZ2172" s="43">
        <v>0.25</v>
      </c>
      <c r="CA2172" s="43" t="s">
        <v>1396</v>
      </c>
      <c r="CC2172" s="43">
        <v>0.25</v>
      </c>
      <c r="CD2172" s="124" t="s">
        <v>767</v>
      </c>
      <c r="CE2172" s="43">
        <v>5661</v>
      </c>
      <c r="CF2172" s="43" t="s">
        <v>1990</v>
      </c>
      <c r="CG2172" s="251">
        <v>37672</v>
      </c>
      <c r="CH2172" s="126"/>
      <c r="CK2172" s="39" t="s">
        <v>451</v>
      </c>
      <c r="CL2172" s="43">
        <v>0.61</v>
      </c>
      <c r="CM2172" s="43" t="s">
        <v>1396</v>
      </c>
      <c r="CP2172" s="43" t="s">
        <v>1397</v>
      </c>
      <c r="CQ2172" s="43">
        <v>1522</v>
      </c>
      <c r="DR2172" s="38"/>
    </row>
    <row r="2173" spans="1:122" s="39" customFormat="1" hidden="1" x14ac:dyDescent="0.2">
      <c r="A2173" s="44" t="str">
        <f t="shared" si="933"/>
        <v>Endicott</v>
      </c>
      <c r="B2173" s="44" t="str">
        <f t="shared" si="949"/>
        <v>Trichloroethylene</v>
      </c>
      <c r="C2173" s="38" t="s">
        <v>2587</v>
      </c>
      <c r="D2173" s="38" t="str">
        <f t="shared" si="936"/>
        <v>LS</v>
      </c>
      <c r="E2173" s="44" t="s">
        <v>372</v>
      </c>
      <c r="F2173" s="155" t="str">
        <f t="shared" si="935"/>
        <v>Residential 027</v>
      </c>
      <c r="G2173" s="44" t="str">
        <f t="shared" si="934"/>
        <v>residential</v>
      </c>
      <c r="H2173" s="44" t="str">
        <f t="shared" si="940"/>
        <v>Basement</v>
      </c>
      <c r="I2173" s="38"/>
      <c r="J2173" s="38"/>
      <c r="K2173" s="38"/>
      <c r="L2173" s="44"/>
      <c r="M2173" s="38" t="str">
        <f t="shared" si="947"/>
        <v>Y</v>
      </c>
      <c r="N2173" s="38" t="str">
        <f t="shared" si="948"/>
        <v>n</v>
      </c>
      <c r="O2173" s="38" t="str">
        <f>IF(AJ2173="","",IF(M2173="N","n","Y"))</f>
        <v>Y</v>
      </c>
      <c r="P2173" s="44"/>
      <c r="Q2173" s="44"/>
      <c r="R2173" s="44"/>
      <c r="S2173" s="44"/>
      <c r="T2173" s="44"/>
      <c r="U2173" s="44"/>
      <c r="V2173" s="44"/>
      <c r="W2173" s="44"/>
      <c r="X2173" s="44"/>
      <c r="Y2173" s="38" t="str">
        <f t="shared" si="941"/>
        <v>n</v>
      </c>
      <c r="Z2173" s="38" t="str">
        <f t="shared" si="942"/>
        <v>n</v>
      </c>
      <c r="AA2173" s="38" t="s">
        <v>2044</v>
      </c>
      <c r="AB2173" s="128" t="s">
        <v>1451</v>
      </c>
      <c r="AC2173" s="59">
        <v>2.1</v>
      </c>
      <c r="AD2173" s="204">
        <v>9.5238095238095233E-2</v>
      </c>
      <c r="AE2173" s="38">
        <v>0</v>
      </c>
      <c r="AF2173" s="38">
        <v>1</v>
      </c>
      <c r="AG2173" s="125"/>
      <c r="AI2173" s="123"/>
      <c r="AJ2173" s="40">
        <f t="shared" si="937"/>
        <v>2.1</v>
      </c>
      <c r="AK2173" s="40"/>
      <c r="AL2173" s="40"/>
      <c r="AM2173" s="40">
        <f t="shared" si="944"/>
        <v>0.2</v>
      </c>
      <c r="AN2173" s="39">
        <f t="shared" si="943"/>
        <v>0.5</v>
      </c>
      <c r="AO2173" s="204"/>
      <c r="AP2173" s="204">
        <f t="shared" si="938"/>
        <v>9.5238095238095233E-2</v>
      </c>
      <c r="AQ2173" s="45"/>
      <c r="AR2173" s="45"/>
      <c r="AS2173" s="115"/>
      <c r="AT2173" s="115"/>
      <c r="AU2173" s="115">
        <f t="shared" si="945"/>
        <v>0</v>
      </c>
      <c r="AV2173" s="115">
        <f t="shared" si="946"/>
        <v>1</v>
      </c>
      <c r="AY2173" s="115"/>
      <c r="AZ2173" s="115"/>
      <c r="BA2173" s="43">
        <v>32</v>
      </c>
      <c r="BB2173" s="43" t="s">
        <v>2013</v>
      </c>
      <c r="BC2173" s="48" t="s">
        <v>1403</v>
      </c>
      <c r="BE2173" s="37" t="s">
        <v>2345</v>
      </c>
      <c r="BG2173" s="43">
        <v>339</v>
      </c>
      <c r="BH2173" s="43" t="s">
        <v>1305</v>
      </c>
      <c r="BJ2173" s="43" t="s">
        <v>1388</v>
      </c>
      <c r="BK2173" s="43" t="s">
        <v>573</v>
      </c>
      <c r="BP2173" s="48" t="s">
        <v>1406</v>
      </c>
      <c r="BQ2173" s="43" t="s">
        <v>1306</v>
      </c>
      <c r="BR2173" s="43" t="s">
        <v>830</v>
      </c>
      <c r="BS2173" s="43" t="s">
        <v>1393</v>
      </c>
      <c r="BT2173" s="43" t="s">
        <v>1990</v>
      </c>
      <c r="BU2173" s="43"/>
      <c r="BV2173" s="43"/>
      <c r="BW2173" s="243">
        <v>37672</v>
      </c>
      <c r="BX2173" s="243"/>
      <c r="BY2173" s="48" t="s">
        <v>451</v>
      </c>
      <c r="BZ2173" s="43">
        <v>0.2</v>
      </c>
      <c r="CA2173" s="43" t="s">
        <v>1396</v>
      </c>
      <c r="CC2173" s="43">
        <v>0.2</v>
      </c>
      <c r="CD2173" s="124" t="s">
        <v>767</v>
      </c>
      <c r="CE2173" s="43">
        <v>5663</v>
      </c>
      <c r="CF2173" s="43" t="s">
        <v>1990</v>
      </c>
      <c r="CG2173" s="251">
        <v>37672</v>
      </c>
      <c r="CH2173" s="126"/>
      <c r="CK2173" s="39" t="s">
        <v>451</v>
      </c>
      <c r="CL2173" s="43">
        <v>2.1</v>
      </c>
      <c r="CM2173" s="43" t="s">
        <v>1396</v>
      </c>
      <c r="CP2173" s="43" t="s">
        <v>1397</v>
      </c>
      <c r="CQ2173" s="43">
        <v>1576</v>
      </c>
      <c r="DR2173" s="38"/>
    </row>
    <row r="2174" spans="1:122" s="39" customFormat="1" hidden="1" x14ac:dyDescent="0.2">
      <c r="A2174" s="44" t="str">
        <f t="shared" ref="A2174:A2237" si="950">BB2174</f>
        <v>Endicott</v>
      </c>
      <c r="B2174" s="44" t="str">
        <f t="shared" si="949"/>
        <v>cis-1,2-Dichloroethylene</v>
      </c>
      <c r="C2174" s="38" t="s">
        <v>2587</v>
      </c>
      <c r="D2174" s="38" t="str">
        <f t="shared" si="936"/>
        <v>LS</v>
      </c>
      <c r="E2174" s="44" t="s">
        <v>372</v>
      </c>
      <c r="F2174" s="155" t="str">
        <f t="shared" si="935"/>
        <v>Residential 028</v>
      </c>
      <c r="G2174" s="44" t="str">
        <f t="shared" ref="G2174:G2237" si="951">BJ2174</f>
        <v>residential</v>
      </c>
      <c r="H2174" s="44" t="str">
        <f t="shared" si="940"/>
        <v>Basement</v>
      </c>
      <c r="I2174" s="38"/>
      <c r="J2174" s="38"/>
      <c r="K2174" s="38"/>
      <c r="L2174" s="44"/>
      <c r="M2174" s="38" t="str">
        <f t="shared" si="947"/>
        <v>Y</v>
      </c>
      <c r="N2174" s="38" t="str">
        <f t="shared" si="948"/>
        <v>Y</v>
      </c>
      <c r="O2174" s="38" t="s">
        <v>541</v>
      </c>
      <c r="P2174" s="44" t="s">
        <v>2357</v>
      </c>
      <c r="Q2174" s="44"/>
      <c r="R2174" s="44"/>
      <c r="S2174" s="44"/>
      <c r="T2174" s="44"/>
      <c r="U2174" s="44"/>
      <c r="V2174" s="44"/>
      <c r="W2174" s="44"/>
      <c r="X2174" s="44"/>
      <c r="Y2174" s="38" t="str">
        <f t="shared" si="941"/>
        <v>n</v>
      </c>
      <c r="Z2174" s="38" t="str">
        <f t="shared" si="942"/>
        <v>Y</v>
      </c>
      <c r="AA2174" s="38" t="s">
        <v>2044</v>
      </c>
      <c r="AB2174" s="128" t="s">
        <v>1451</v>
      </c>
      <c r="AC2174" s="59">
        <v>0.22</v>
      </c>
      <c r="AD2174" s="204">
        <v>0.63636363636363646</v>
      </c>
      <c r="AE2174" s="38">
        <v>0</v>
      </c>
      <c r="AF2174" s="38">
        <v>1</v>
      </c>
      <c r="AG2174" s="125"/>
      <c r="AI2174" s="123"/>
      <c r="AJ2174" s="40">
        <f t="shared" si="937"/>
        <v>0.22</v>
      </c>
      <c r="AK2174" s="40"/>
      <c r="AL2174" s="40"/>
      <c r="AM2174" s="40">
        <f t="shared" si="944"/>
        <v>0.14000000000000001</v>
      </c>
      <c r="AN2174" s="39" t="str">
        <f t="shared" si="943"/>
        <v/>
      </c>
      <c r="AO2174" s="204"/>
      <c r="AP2174" s="204">
        <f t="shared" si="938"/>
        <v>0.63636363636363646</v>
      </c>
      <c r="AQ2174" s="45"/>
      <c r="AR2174" s="45"/>
      <c r="AS2174" s="115"/>
      <c r="AT2174" s="115"/>
      <c r="AU2174" s="115">
        <f t="shared" si="945"/>
        <v>0</v>
      </c>
      <c r="AV2174" s="115">
        <f t="shared" si="946"/>
        <v>1</v>
      </c>
      <c r="AY2174" s="115"/>
      <c r="AZ2174" s="115"/>
      <c r="BA2174" s="43">
        <v>32</v>
      </c>
      <c r="BB2174" s="43" t="s">
        <v>2013</v>
      </c>
      <c r="BC2174" s="48" t="s">
        <v>1403</v>
      </c>
      <c r="BE2174" s="37" t="s">
        <v>2345</v>
      </c>
      <c r="BG2174" s="43">
        <v>340</v>
      </c>
      <c r="BH2174" s="43" t="s">
        <v>1307</v>
      </c>
      <c r="BJ2174" s="43" t="s">
        <v>1388</v>
      </c>
      <c r="BK2174" s="43" t="s">
        <v>573</v>
      </c>
      <c r="BP2174" s="48" t="s">
        <v>1406</v>
      </c>
      <c r="BQ2174" s="43" t="s">
        <v>1308</v>
      </c>
      <c r="BR2174" s="43" t="s">
        <v>822</v>
      </c>
      <c r="BS2174" s="43" t="s">
        <v>1400</v>
      </c>
      <c r="BT2174" s="43" t="s">
        <v>1990</v>
      </c>
      <c r="BU2174" s="43"/>
      <c r="BV2174" s="43"/>
      <c r="BW2174" s="243">
        <v>37670</v>
      </c>
      <c r="BX2174" s="243"/>
      <c r="BY2174" s="48" t="s">
        <v>451</v>
      </c>
      <c r="BZ2174" s="43">
        <v>0.14000000000000001</v>
      </c>
      <c r="CA2174" s="43" t="s">
        <v>1396</v>
      </c>
      <c r="CC2174" s="43">
        <v>0.14000000000000001</v>
      </c>
      <c r="CD2174" s="124" t="s">
        <v>767</v>
      </c>
      <c r="CE2174" s="43">
        <v>5679</v>
      </c>
      <c r="CF2174" s="43" t="s">
        <v>1990</v>
      </c>
      <c r="CG2174" s="251">
        <v>37670</v>
      </c>
      <c r="CH2174" s="126"/>
      <c r="CK2174" s="39" t="s">
        <v>451</v>
      </c>
      <c r="CL2174" s="43">
        <v>0.22</v>
      </c>
      <c r="CM2174" s="43" t="s">
        <v>1396</v>
      </c>
      <c r="CP2174" s="43" t="s">
        <v>1397</v>
      </c>
      <c r="CQ2174" s="43">
        <v>1621</v>
      </c>
      <c r="DR2174" s="38"/>
    </row>
    <row r="2175" spans="1:122" s="39" customFormat="1" hidden="1" x14ac:dyDescent="0.2">
      <c r="A2175" s="44" t="str">
        <f t="shared" si="950"/>
        <v>Endicott</v>
      </c>
      <c r="B2175" s="44" t="str">
        <f t="shared" si="949"/>
        <v>Chloroethane (ethyl chloride)</v>
      </c>
      <c r="C2175" s="38" t="s">
        <v>2587</v>
      </c>
      <c r="D2175" s="38" t="str">
        <f t="shared" si="936"/>
        <v>LS</v>
      </c>
      <c r="E2175" s="44" t="s">
        <v>372</v>
      </c>
      <c r="F2175" s="155" t="str">
        <f t="shared" ref="F2175:F2238" si="952">BH2175</f>
        <v>Residential 028</v>
      </c>
      <c r="G2175" s="44" t="str">
        <f t="shared" si="951"/>
        <v>residential</v>
      </c>
      <c r="H2175" s="44" t="str">
        <f t="shared" si="940"/>
        <v>Basement</v>
      </c>
      <c r="I2175" s="38"/>
      <c r="J2175" s="38"/>
      <c r="K2175" s="38"/>
      <c r="L2175" s="44"/>
      <c r="M2175" s="38" t="str">
        <f t="shared" si="947"/>
        <v>Y</v>
      </c>
      <c r="N2175" s="38" t="str">
        <f t="shared" si="948"/>
        <v>Y</v>
      </c>
      <c r="O2175" s="38" t="s">
        <v>541</v>
      </c>
      <c r="P2175" s="44" t="s">
        <v>2357</v>
      </c>
      <c r="Q2175" s="44"/>
      <c r="R2175" s="44"/>
      <c r="S2175" s="44"/>
      <c r="T2175" s="44"/>
      <c r="U2175" s="44"/>
      <c r="V2175" s="44"/>
      <c r="W2175" s="44"/>
      <c r="X2175" s="44"/>
      <c r="Y2175" s="38" t="str">
        <f t="shared" si="941"/>
        <v>n</v>
      </c>
      <c r="Z2175" s="38" t="str">
        <f t="shared" si="942"/>
        <v>Y</v>
      </c>
      <c r="AA2175" s="38" t="s">
        <v>2044</v>
      </c>
      <c r="AB2175" s="128" t="s">
        <v>1451</v>
      </c>
      <c r="AC2175" s="59">
        <v>0.24</v>
      </c>
      <c r="AD2175" s="204">
        <v>0.95833333333333337</v>
      </c>
      <c r="AE2175" s="38">
        <v>0</v>
      </c>
      <c r="AF2175" s="38">
        <v>1</v>
      </c>
      <c r="AG2175" s="125"/>
      <c r="AI2175" s="123"/>
      <c r="AJ2175" s="40">
        <f t="shared" si="937"/>
        <v>0.24</v>
      </c>
      <c r="AK2175" s="40"/>
      <c r="AL2175" s="40"/>
      <c r="AM2175" s="40">
        <f t="shared" si="944"/>
        <v>0.23</v>
      </c>
      <c r="AN2175" s="39" t="str">
        <f t="shared" si="943"/>
        <v/>
      </c>
      <c r="AO2175" s="204"/>
      <c r="AP2175" s="204">
        <f t="shared" si="938"/>
        <v>0.95833333333333337</v>
      </c>
      <c r="AQ2175" s="45"/>
      <c r="AR2175" s="45"/>
      <c r="AS2175" s="115"/>
      <c r="AT2175" s="115"/>
      <c r="AU2175" s="115">
        <f t="shared" si="945"/>
        <v>0</v>
      </c>
      <c r="AV2175" s="115">
        <f t="shared" si="946"/>
        <v>1</v>
      </c>
      <c r="AY2175" s="115"/>
      <c r="AZ2175" s="115"/>
      <c r="BA2175" s="43">
        <v>32</v>
      </c>
      <c r="BB2175" s="43" t="s">
        <v>2013</v>
      </c>
      <c r="BC2175" s="48" t="s">
        <v>1403</v>
      </c>
      <c r="BE2175" s="37" t="s">
        <v>2345</v>
      </c>
      <c r="BG2175" s="43">
        <v>340</v>
      </c>
      <c r="BH2175" s="43" t="s">
        <v>1307</v>
      </c>
      <c r="BJ2175" s="43" t="s">
        <v>1388</v>
      </c>
      <c r="BK2175" s="43" t="s">
        <v>573</v>
      </c>
      <c r="BP2175" s="48" t="s">
        <v>1406</v>
      </c>
      <c r="BQ2175" s="43" t="s">
        <v>1308</v>
      </c>
      <c r="BR2175" s="43" t="s">
        <v>822</v>
      </c>
      <c r="BS2175" s="43" t="s">
        <v>920</v>
      </c>
      <c r="BT2175" s="43" t="s">
        <v>1990</v>
      </c>
      <c r="BU2175" s="43"/>
      <c r="BV2175" s="43"/>
      <c r="BW2175" s="243">
        <v>37670</v>
      </c>
      <c r="BX2175" s="243"/>
      <c r="BY2175" s="48" t="s">
        <v>451</v>
      </c>
      <c r="BZ2175" s="43">
        <v>0.23</v>
      </c>
      <c r="CA2175" s="43" t="s">
        <v>1396</v>
      </c>
      <c r="CC2175" s="43">
        <v>0.23</v>
      </c>
      <c r="CD2175" s="124" t="s">
        <v>767</v>
      </c>
      <c r="CE2175" s="43">
        <v>5680</v>
      </c>
      <c r="CF2175" s="43" t="s">
        <v>1990</v>
      </c>
      <c r="CG2175" s="251">
        <v>37670</v>
      </c>
      <c r="CH2175" s="126"/>
      <c r="CK2175" s="39" t="s">
        <v>451</v>
      </c>
      <c r="CL2175" s="43">
        <v>0.24</v>
      </c>
      <c r="CM2175" s="43" t="s">
        <v>1396</v>
      </c>
      <c r="CP2175" s="43" t="s">
        <v>1397</v>
      </c>
      <c r="CQ2175" s="43">
        <v>1732</v>
      </c>
      <c r="DR2175" s="38"/>
    </row>
    <row r="2176" spans="1:122" s="39" customFormat="1" hidden="1" x14ac:dyDescent="0.2">
      <c r="A2176" s="44" t="str">
        <f t="shared" si="950"/>
        <v>Endicott</v>
      </c>
      <c r="B2176" s="44" t="str">
        <f t="shared" si="949"/>
        <v>Trichloroethylene</v>
      </c>
      <c r="C2176" s="38" t="s">
        <v>2587</v>
      </c>
      <c r="D2176" s="38" t="str">
        <f t="shared" si="936"/>
        <v>LS</v>
      </c>
      <c r="E2176" s="44" t="s">
        <v>372</v>
      </c>
      <c r="F2176" s="155" t="str">
        <f t="shared" si="952"/>
        <v>Residential 028</v>
      </c>
      <c r="G2176" s="44" t="str">
        <f t="shared" si="951"/>
        <v>residential</v>
      </c>
      <c r="H2176" s="44" t="str">
        <f t="shared" si="940"/>
        <v>Basement</v>
      </c>
      <c r="I2176" s="38"/>
      <c r="J2176" s="38"/>
      <c r="K2176" s="38"/>
      <c r="L2176" s="44"/>
      <c r="M2176" s="38" t="str">
        <f t="shared" si="947"/>
        <v>Y</v>
      </c>
      <c r="N2176" s="38" t="str">
        <f t="shared" si="948"/>
        <v>n</v>
      </c>
      <c r="O2176" s="38" t="str">
        <f>IF(AJ2176="","",IF(M2176="N","n","Y"))</f>
        <v>Y</v>
      </c>
      <c r="P2176" s="44"/>
      <c r="Q2176" s="44"/>
      <c r="R2176" s="44"/>
      <c r="S2176" s="44"/>
      <c r="T2176" s="44"/>
      <c r="U2176" s="44"/>
      <c r="V2176" s="44"/>
      <c r="W2176" s="44"/>
      <c r="X2176" s="44"/>
      <c r="Y2176" s="38" t="str">
        <f t="shared" si="941"/>
        <v>n</v>
      </c>
      <c r="Z2176" s="38" t="str">
        <f t="shared" si="942"/>
        <v>n</v>
      </c>
      <c r="AA2176" s="38" t="s">
        <v>2044</v>
      </c>
      <c r="AB2176" s="128" t="s">
        <v>1451</v>
      </c>
      <c r="AC2176" s="59">
        <v>2.2000000000000002</v>
      </c>
      <c r="AD2176" s="204">
        <v>8.6363636363636351E-2</v>
      </c>
      <c r="AE2176" s="38">
        <v>0</v>
      </c>
      <c r="AF2176" s="38">
        <v>1</v>
      </c>
      <c r="AG2176" s="125"/>
      <c r="AI2176" s="123"/>
      <c r="AJ2176" s="40">
        <f t="shared" si="937"/>
        <v>2.2000000000000002</v>
      </c>
      <c r="AK2176" s="40"/>
      <c r="AL2176" s="40"/>
      <c r="AM2176" s="40">
        <f t="shared" si="944"/>
        <v>0.19</v>
      </c>
      <c r="AN2176" s="39">
        <f t="shared" si="943"/>
        <v>0.5</v>
      </c>
      <c r="AO2176" s="204"/>
      <c r="AP2176" s="204">
        <f t="shared" si="938"/>
        <v>8.6363636363636351E-2</v>
      </c>
      <c r="AQ2176" s="45"/>
      <c r="AR2176" s="45"/>
      <c r="AS2176" s="115"/>
      <c r="AT2176" s="115"/>
      <c r="AU2176" s="115">
        <f t="shared" si="945"/>
        <v>0</v>
      </c>
      <c r="AV2176" s="115">
        <f t="shared" si="946"/>
        <v>1</v>
      </c>
      <c r="AY2176" s="115"/>
      <c r="AZ2176" s="115"/>
      <c r="BA2176" s="43">
        <v>32</v>
      </c>
      <c r="BB2176" s="43" t="s">
        <v>2013</v>
      </c>
      <c r="BC2176" s="48" t="s">
        <v>1403</v>
      </c>
      <c r="BE2176" s="37" t="s">
        <v>2345</v>
      </c>
      <c r="BG2176" s="43">
        <v>340</v>
      </c>
      <c r="BH2176" s="43" t="s">
        <v>1307</v>
      </c>
      <c r="BJ2176" s="43" t="s">
        <v>1388</v>
      </c>
      <c r="BK2176" s="43" t="s">
        <v>573</v>
      </c>
      <c r="BP2176" s="48" t="s">
        <v>1406</v>
      </c>
      <c r="BQ2176" s="43" t="s">
        <v>1308</v>
      </c>
      <c r="BR2176" s="43" t="s">
        <v>822</v>
      </c>
      <c r="BS2176" s="43" t="s">
        <v>1393</v>
      </c>
      <c r="BT2176" s="43" t="s">
        <v>1990</v>
      </c>
      <c r="BU2176" s="43"/>
      <c r="BV2176" s="43"/>
      <c r="BW2176" s="243">
        <v>37670</v>
      </c>
      <c r="BX2176" s="243"/>
      <c r="BY2176" s="48" t="s">
        <v>451</v>
      </c>
      <c r="BZ2176" s="43">
        <v>0.19</v>
      </c>
      <c r="CA2176" s="43" t="s">
        <v>1396</v>
      </c>
      <c r="CC2176" s="43">
        <v>0.19</v>
      </c>
      <c r="CD2176" s="124" t="s">
        <v>767</v>
      </c>
      <c r="CE2176" s="43">
        <v>5685</v>
      </c>
      <c r="CF2176" s="43" t="s">
        <v>1990</v>
      </c>
      <c r="CG2176" s="251">
        <v>37670</v>
      </c>
      <c r="CH2176" s="126"/>
      <c r="CK2176" s="39" t="s">
        <v>451</v>
      </c>
      <c r="CL2176" s="43">
        <v>2.2000000000000002</v>
      </c>
      <c r="CM2176" s="43" t="s">
        <v>1396</v>
      </c>
      <c r="CP2176" s="43" t="s">
        <v>1397</v>
      </c>
      <c r="CQ2176" s="43">
        <v>1577</v>
      </c>
      <c r="DR2176" s="38"/>
    </row>
    <row r="2177" spans="1:122" s="39" customFormat="1" hidden="1" x14ac:dyDescent="0.2">
      <c r="A2177" s="44" t="str">
        <f t="shared" si="950"/>
        <v>Endicott</v>
      </c>
      <c r="B2177" s="44" t="str">
        <f t="shared" si="949"/>
        <v>cis-1,2-Dichloroethylene</v>
      </c>
      <c r="C2177" s="38" t="s">
        <v>2587</v>
      </c>
      <c r="D2177" s="38" t="str">
        <f t="shared" si="936"/>
        <v>LS</v>
      </c>
      <c r="E2177" s="44" t="s">
        <v>372</v>
      </c>
      <c r="F2177" s="155" t="str">
        <f t="shared" si="952"/>
        <v>Residential 030</v>
      </c>
      <c r="G2177" s="44" t="str">
        <f t="shared" si="951"/>
        <v>residential</v>
      </c>
      <c r="H2177" s="44" t="str">
        <f t="shared" si="940"/>
        <v>Slab on grade</v>
      </c>
      <c r="I2177" s="38"/>
      <c r="J2177" s="38"/>
      <c r="K2177" s="38"/>
      <c r="L2177" s="44"/>
      <c r="M2177" s="38" t="str">
        <f t="shared" si="947"/>
        <v>Y</v>
      </c>
      <c r="N2177" s="38" t="str">
        <f t="shared" si="948"/>
        <v>Y</v>
      </c>
      <c r="O2177" s="38" t="s">
        <v>541</v>
      </c>
      <c r="P2177" s="44" t="s">
        <v>2357</v>
      </c>
      <c r="Q2177" s="44"/>
      <c r="R2177" s="44"/>
      <c r="S2177" s="44"/>
      <c r="T2177" s="44"/>
      <c r="U2177" s="44"/>
      <c r="V2177" s="44"/>
      <c r="W2177" s="44"/>
      <c r="X2177" s="44"/>
      <c r="Y2177" s="38" t="str">
        <f t="shared" si="941"/>
        <v>n</v>
      </c>
      <c r="Z2177" s="38" t="str">
        <f t="shared" si="942"/>
        <v>Y</v>
      </c>
      <c r="AA2177" s="38" t="s">
        <v>2044</v>
      </c>
      <c r="AB2177" s="128" t="s">
        <v>1451</v>
      </c>
      <c r="AC2177" s="59">
        <v>0.37</v>
      </c>
      <c r="AD2177" s="204">
        <v>0.40540540540540537</v>
      </c>
      <c r="AE2177" s="38">
        <v>0</v>
      </c>
      <c r="AF2177" s="38">
        <v>1</v>
      </c>
      <c r="AG2177" s="125"/>
      <c r="AI2177" s="123"/>
      <c r="AJ2177" s="40">
        <f t="shared" si="937"/>
        <v>0.37</v>
      </c>
      <c r="AK2177" s="40"/>
      <c r="AL2177" s="40"/>
      <c r="AM2177" s="40">
        <f t="shared" si="944"/>
        <v>0.15</v>
      </c>
      <c r="AN2177" s="39" t="str">
        <f t="shared" si="943"/>
        <v/>
      </c>
      <c r="AO2177" s="204"/>
      <c r="AP2177" s="204">
        <f t="shared" si="938"/>
        <v>0.40540540540540537</v>
      </c>
      <c r="AQ2177" s="45"/>
      <c r="AR2177" s="45"/>
      <c r="AS2177" s="115"/>
      <c r="AT2177" s="115"/>
      <c r="AU2177" s="115">
        <f t="shared" si="945"/>
        <v>0</v>
      </c>
      <c r="AV2177" s="115">
        <f t="shared" si="946"/>
        <v>1</v>
      </c>
      <c r="AY2177" s="115"/>
      <c r="AZ2177" s="115"/>
      <c r="BA2177" s="43">
        <v>32</v>
      </c>
      <c r="BB2177" s="43" t="s">
        <v>2013</v>
      </c>
      <c r="BC2177" s="48" t="s">
        <v>1403</v>
      </c>
      <c r="BE2177" s="37" t="s">
        <v>2345</v>
      </c>
      <c r="BG2177" s="43">
        <v>342</v>
      </c>
      <c r="BH2177" s="43" t="s">
        <v>1011</v>
      </c>
      <c r="BJ2177" s="43" t="s">
        <v>1388</v>
      </c>
      <c r="BK2177" s="43" t="s">
        <v>846</v>
      </c>
      <c r="BP2177" s="48" t="s">
        <v>1406</v>
      </c>
      <c r="BQ2177" s="43" t="s">
        <v>1012</v>
      </c>
      <c r="BR2177" s="43" t="s">
        <v>1013</v>
      </c>
      <c r="BS2177" s="43" t="s">
        <v>1400</v>
      </c>
      <c r="BT2177" s="43" t="s">
        <v>1014</v>
      </c>
      <c r="BU2177" s="43"/>
      <c r="BV2177" s="43"/>
      <c r="BW2177" s="243">
        <v>37671</v>
      </c>
      <c r="BX2177" s="243"/>
      <c r="BY2177" s="48" t="s">
        <v>451</v>
      </c>
      <c r="BZ2177" s="43">
        <v>0.15</v>
      </c>
      <c r="CA2177" s="43" t="s">
        <v>1396</v>
      </c>
      <c r="CC2177" s="43">
        <v>0.15</v>
      </c>
      <c r="CD2177" s="124" t="s">
        <v>767</v>
      </c>
      <c r="CE2177" s="43">
        <v>5833</v>
      </c>
      <c r="CF2177" s="43" t="s">
        <v>1015</v>
      </c>
      <c r="CG2177" s="251">
        <v>37671</v>
      </c>
      <c r="CH2177" s="126"/>
      <c r="CK2177" s="39" t="s">
        <v>451</v>
      </c>
      <c r="CL2177" s="43">
        <v>0.37</v>
      </c>
      <c r="CM2177" s="43" t="s">
        <v>1396</v>
      </c>
      <c r="CP2177" s="43" t="s">
        <v>1397</v>
      </c>
      <c r="CQ2177" s="43">
        <v>1622</v>
      </c>
      <c r="DR2177" s="38"/>
    </row>
    <row r="2178" spans="1:122" s="39" customFormat="1" hidden="1" x14ac:dyDescent="0.2">
      <c r="A2178" s="44" t="str">
        <f t="shared" si="950"/>
        <v>Endicott</v>
      </c>
      <c r="B2178" s="44" t="str">
        <f t="shared" si="949"/>
        <v>Trichloroethylene</v>
      </c>
      <c r="C2178" s="38" t="s">
        <v>2587</v>
      </c>
      <c r="D2178" s="38" t="str">
        <f t="shared" si="936"/>
        <v>LS</v>
      </c>
      <c r="E2178" s="44" t="s">
        <v>372</v>
      </c>
      <c r="F2178" s="155" t="str">
        <f t="shared" si="952"/>
        <v>Residential 030</v>
      </c>
      <c r="G2178" s="44" t="str">
        <f t="shared" si="951"/>
        <v>residential</v>
      </c>
      <c r="H2178" s="44" t="str">
        <f t="shared" si="940"/>
        <v>Slab on grade</v>
      </c>
      <c r="I2178" s="38"/>
      <c r="J2178" s="38"/>
      <c r="K2178" s="38"/>
      <c r="L2178" s="44"/>
      <c r="M2178" s="38" t="str">
        <f t="shared" si="947"/>
        <v>Y</v>
      </c>
      <c r="N2178" s="38" t="str">
        <f t="shared" si="948"/>
        <v>n</v>
      </c>
      <c r="O2178" s="38" t="s">
        <v>541</v>
      </c>
      <c r="P2178" s="44" t="s">
        <v>310</v>
      </c>
      <c r="Q2178" s="44"/>
      <c r="R2178" s="44"/>
      <c r="S2178" s="44"/>
      <c r="T2178" s="44"/>
      <c r="U2178" s="44"/>
      <c r="V2178" s="44"/>
      <c r="W2178" s="44"/>
      <c r="X2178" s="44"/>
      <c r="Y2178" s="38" t="str">
        <f t="shared" si="941"/>
        <v>n</v>
      </c>
      <c r="Z2178" s="38" t="str">
        <f t="shared" si="942"/>
        <v>n</v>
      </c>
      <c r="AA2178" s="38" t="s">
        <v>2044</v>
      </c>
      <c r="AB2178" s="128" t="s">
        <v>1451</v>
      </c>
      <c r="AC2178" s="59">
        <v>1.8</v>
      </c>
      <c r="AD2178" s="204">
        <v>0.11111111111111112</v>
      </c>
      <c r="AE2178" s="38">
        <v>0</v>
      </c>
      <c r="AF2178" s="38">
        <v>1</v>
      </c>
      <c r="AG2178" s="125"/>
      <c r="AI2178" s="123"/>
      <c r="AJ2178" s="40">
        <f t="shared" si="937"/>
        <v>1.8</v>
      </c>
      <c r="AK2178" s="40"/>
      <c r="AL2178" s="40"/>
      <c r="AM2178" s="40">
        <f t="shared" si="944"/>
        <v>0.2</v>
      </c>
      <c r="AN2178" s="39">
        <f t="shared" si="943"/>
        <v>0.5</v>
      </c>
      <c r="AO2178" s="204"/>
      <c r="AP2178" s="204">
        <f t="shared" si="938"/>
        <v>0.11111111111111112</v>
      </c>
      <c r="AQ2178" s="45"/>
      <c r="AR2178" s="45"/>
      <c r="AS2178" s="115"/>
      <c r="AT2178" s="115"/>
      <c r="AU2178" s="115">
        <f t="shared" si="945"/>
        <v>0</v>
      </c>
      <c r="AV2178" s="115">
        <f t="shared" si="946"/>
        <v>1</v>
      </c>
      <c r="AY2178" s="115"/>
      <c r="AZ2178" s="115"/>
      <c r="BA2178" s="43">
        <v>32</v>
      </c>
      <c r="BB2178" s="43" t="s">
        <v>2013</v>
      </c>
      <c r="BC2178" s="48" t="s">
        <v>1403</v>
      </c>
      <c r="BE2178" s="37" t="s">
        <v>2345</v>
      </c>
      <c r="BG2178" s="43">
        <v>342</v>
      </c>
      <c r="BH2178" s="43" t="s">
        <v>1011</v>
      </c>
      <c r="BJ2178" s="43" t="s">
        <v>1388</v>
      </c>
      <c r="BK2178" s="43" t="s">
        <v>846</v>
      </c>
      <c r="BP2178" s="48" t="s">
        <v>1406</v>
      </c>
      <c r="BQ2178" s="43" t="s">
        <v>1012</v>
      </c>
      <c r="BR2178" s="43" t="s">
        <v>1013</v>
      </c>
      <c r="BS2178" s="43" t="s">
        <v>1393</v>
      </c>
      <c r="BT2178" s="43" t="s">
        <v>1014</v>
      </c>
      <c r="BU2178" s="43"/>
      <c r="BV2178" s="43"/>
      <c r="BW2178" s="243">
        <v>37671</v>
      </c>
      <c r="BX2178" s="243"/>
      <c r="BY2178" s="48" t="s">
        <v>451</v>
      </c>
      <c r="BZ2178" s="43">
        <v>0.2</v>
      </c>
      <c r="CA2178" s="43" t="s">
        <v>1396</v>
      </c>
      <c r="CC2178" s="43">
        <v>0.2</v>
      </c>
      <c r="CD2178" s="124" t="s">
        <v>767</v>
      </c>
      <c r="CE2178" s="43">
        <v>5839</v>
      </c>
      <c r="CF2178" s="43" t="s">
        <v>1015</v>
      </c>
      <c r="CG2178" s="251">
        <v>37671</v>
      </c>
      <c r="CH2178" s="126"/>
      <c r="CK2178" s="39" t="s">
        <v>451</v>
      </c>
      <c r="CL2178" s="43">
        <v>1.8</v>
      </c>
      <c r="CM2178" s="43" t="s">
        <v>1396</v>
      </c>
      <c r="CP2178" s="43" t="s">
        <v>1397</v>
      </c>
      <c r="CQ2178" s="43">
        <v>1578</v>
      </c>
      <c r="DR2178" s="38"/>
    </row>
    <row r="2179" spans="1:122" s="39" customFormat="1" hidden="1" x14ac:dyDescent="0.2">
      <c r="A2179" s="44" t="str">
        <f t="shared" si="950"/>
        <v>Endicott</v>
      </c>
      <c r="B2179" s="44" t="str">
        <f t="shared" si="949"/>
        <v>Trichloroethylene</v>
      </c>
      <c r="C2179" s="38" t="s">
        <v>2587</v>
      </c>
      <c r="D2179" s="38" t="str">
        <f t="shared" si="936"/>
        <v>LS</v>
      </c>
      <c r="E2179" s="44" t="s">
        <v>372</v>
      </c>
      <c r="F2179" s="155" t="str">
        <f t="shared" si="952"/>
        <v>Residential 031</v>
      </c>
      <c r="G2179" s="44" t="str">
        <f t="shared" si="951"/>
        <v>residential</v>
      </c>
      <c r="H2179" s="44" t="str">
        <f t="shared" si="940"/>
        <v>Basement</v>
      </c>
      <c r="I2179" s="38"/>
      <c r="J2179" s="38"/>
      <c r="K2179" s="38"/>
      <c r="L2179" s="44"/>
      <c r="M2179" s="38" t="str">
        <f t="shared" si="947"/>
        <v>Y</v>
      </c>
      <c r="N2179" s="38" t="str">
        <f t="shared" si="948"/>
        <v>n</v>
      </c>
      <c r="O2179" s="38" t="str">
        <f>IF(AJ2179="","",IF(M2179="N","n","Y"))</f>
        <v>Y</v>
      </c>
      <c r="P2179" s="44"/>
      <c r="Q2179" s="44"/>
      <c r="R2179" s="44"/>
      <c r="S2179" s="44"/>
      <c r="T2179" s="44"/>
      <c r="U2179" s="44"/>
      <c r="V2179" s="44"/>
      <c r="W2179" s="44"/>
      <c r="X2179" s="44"/>
      <c r="Y2179" s="38" t="str">
        <f t="shared" si="941"/>
        <v>n</v>
      </c>
      <c r="Z2179" s="38" t="str">
        <f t="shared" si="942"/>
        <v>n</v>
      </c>
      <c r="AA2179" s="38" t="s">
        <v>2044</v>
      </c>
      <c r="AB2179" s="128" t="s">
        <v>1451</v>
      </c>
      <c r="AC2179" s="59">
        <v>5.4</v>
      </c>
      <c r="AD2179" s="204">
        <v>3.3333333333333333E-2</v>
      </c>
      <c r="AE2179" s="38">
        <v>0</v>
      </c>
      <c r="AF2179" s="38">
        <v>1</v>
      </c>
      <c r="AG2179" s="125"/>
      <c r="AI2179" s="123"/>
      <c r="AJ2179" s="40">
        <f t="shared" si="937"/>
        <v>5.4</v>
      </c>
      <c r="AK2179" s="40"/>
      <c r="AL2179" s="40"/>
      <c r="AM2179" s="40">
        <f t="shared" si="944"/>
        <v>0.18</v>
      </c>
      <c r="AN2179" s="39">
        <f t="shared" si="943"/>
        <v>0.5</v>
      </c>
      <c r="AO2179" s="204"/>
      <c r="AP2179" s="204">
        <f t="shared" si="938"/>
        <v>3.3333333333333333E-2</v>
      </c>
      <c r="AQ2179" s="45"/>
      <c r="AR2179" s="45"/>
      <c r="AS2179" s="115"/>
      <c r="AT2179" s="115"/>
      <c r="AU2179" s="115">
        <f t="shared" si="945"/>
        <v>0</v>
      </c>
      <c r="AV2179" s="115">
        <f t="shared" si="946"/>
        <v>1</v>
      </c>
      <c r="AY2179" s="115"/>
      <c r="AZ2179" s="115"/>
      <c r="BA2179" s="43">
        <v>32</v>
      </c>
      <c r="BB2179" s="43" t="s">
        <v>2013</v>
      </c>
      <c r="BC2179" s="48" t="s">
        <v>1403</v>
      </c>
      <c r="BE2179" s="37" t="s">
        <v>2345</v>
      </c>
      <c r="BG2179" s="43">
        <v>343</v>
      </c>
      <c r="BH2179" s="43" t="s">
        <v>1309</v>
      </c>
      <c r="BJ2179" s="43" t="s">
        <v>1388</v>
      </c>
      <c r="BK2179" s="43" t="s">
        <v>573</v>
      </c>
      <c r="BP2179" s="48" t="s">
        <v>1406</v>
      </c>
      <c r="BQ2179" s="43" t="s">
        <v>2635</v>
      </c>
      <c r="BR2179" s="43" t="s">
        <v>822</v>
      </c>
      <c r="BS2179" s="43" t="s">
        <v>1393</v>
      </c>
      <c r="BT2179" s="43" t="s">
        <v>1990</v>
      </c>
      <c r="BU2179" s="43"/>
      <c r="BV2179" s="43"/>
      <c r="BW2179" s="243">
        <v>37674</v>
      </c>
      <c r="BX2179" s="243"/>
      <c r="BY2179" s="48" t="s">
        <v>451</v>
      </c>
      <c r="BZ2179" s="43">
        <v>0.18</v>
      </c>
      <c r="CA2179" s="43" t="s">
        <v>1396</v>
      </c>
      <c r="CC2179" s="43">
        <v>0.18</v>
      </c>
      <c r="CD2179" s="124" t="s">
        <v>767</v>
      </c>
      <c r="CE2179" s="43">
        <v>5883</v>
      </c>
      <c r="CF2179" s="43" t="s">
        <v>1990</v>
      </c>
      <c r="CG2179" s="251">
        <v>37674</v>
      </c>
      <c r="CH2179" s="126"/>
      <c r="CK2179" s="39" t="s">
        <v>451</v>
      </c>
      <c r="CL2179" s="43">
        <v>5.4</v>
      </c>
      <c r="CM2179" s="43" t="s">
        <v>1396</v>
      </c>
      <c r="CP2179" s="43" t="s">
        <v>1397</v>
      </c>
      <c r="CQ2179" s="43">
        <v>1579</v>
      </c>
      <c r="DR2179" s="38"/>
    </row>
    <row r="2180" spans="1:122" s="39" customFormat="1" hidden="1" x14ac:dyDescent="0.2">
      <c r="A2180" s="44" t="str">
        <f t="shared" si="950"/>
        <v>Endicott</v>
      </c>
      <c r="B2180" s="44" t="str">
        <f t="shared" si="949"/>
        <v>Tetrachloroethylene</v>
      </c>
      <c r="C2180" s="38" t="s">
        <v>2587</v>
      </c>
      <c r="D2180" s="38" t="str">
        <f t="shared" si="936"/>
        <v>LS</v>
      </c>
      <c r="E2180" s="44" t="s">
        <v>372</v>
      </c>
      <c r="F2180" s="155" t="str">
        <f t="shared" si="952"/>
        <v>Residential 032</v>
      </c>
      <c r="G2180" s="44" t="str">
        <f t="shared" si="951"/>
        <v>residential</v>
      </c>
      <c r="H2180" s="44" t="str">
        <f t="shared" si="940"/>
        <v>Basement</v>
      </c>
      <c r="I2180" s="38"/>
      <c r="J2180" s="38"/>
      <c r="K2180" s="38"/>
      <c r="L2180" s="44"/>
      <c r="M2180" s="38" t="str">
        <f t="shared" si="947"/>
        <v>Y</v>
      </c>
      <c r="N2180" s="38" t="str">
        <f t="shared" si="948"/>
        <v>n</v>
      </c>
      <c r="O2180" s="38" t="str">
        <f>IF(AJ2180="","",IF(M2180="N","n","Y"))</f>
        <v>Y</v>
      </c>
      <c r="P2180" s="44"/>
      <c r="Q2180" s="44"/>
      <c r="R2180" s="44"/>
      <c r="S2180" s="44"/>
      <c r="T2180" s="44"/>
      <c r="U2180" s="44"/>
      <c r="V2180" s="44"/>
      <c r="W2180" s="44"/>
      <c r="X2180" s="44"/>
      <c r="Y2180" s="38" t="str">
        <f t="shared" si="941"/>
        <v>n</v>
      </c>
      <c r="Z2180" s="38" t="str">
        <f t="shared" si="942"/>
        <v>n</v>
      </c>
      <c r="AA2180" s="38" t="s">
        <v>2044</v>
      </c>
      <c r="AB2180" s="128" t="s">
        <v>1451</v>
      </c>
      <c r="AC2180" s="59">
        <v>2.2999999999999998</v>
      </c>
      <c r="AD2180" s="204">
        <v>0.1</v>
      </c>
      <c r="AE2180" s="38">
        <v>0</v>
      </c>
      <c r="AF2180" s="38">
        <v>1</v>
      </c>
      <c r="AG2180" s="125"/>
      <c r="AI2180" s="123"/>
      <c r="AJ2180" s="40">
        <f t="shared" si="937"/>
        <v>2.2999999999999998</v>
      </c>
      <c r="AK2180" s="40"/>
      <c r="AL2180" s="40"/>
      <c r="AM2180" s="40">
        <f t="shared" si="944"/>
        <v>0.23</v>
      </c>
      <c r="AN2180" s="39">
        <f t="shared" si="943"/>
        <v>3.8</v>
      </c>
      <c r="AO2180" s="204"/>
      <c r="AP2180" s="204">
        <f t="shared" si="938"/>
        <v>0.1</v>
      </c>
      <c r="AQ2180" s="45"/>
      <c r="AR2180" s="45"/>
      <c r="AS2180" s="115"/>
      <c r="AT2180" s="115"/>
      <c r="AU2180" s="115">
        <f t="shared" si="945"/>
        <v>0</v>
      </c>
      <c r="AV2180" s="115">
        <f t="shared" si="946"/>
        <v>1</v>
      </c>
      <c r="AY2180" s="115"/>
      <c r="AZ2180" s="115"/>
      <c r="BA2180" s="43">
        <v>32</v>
      </c>
      <c r="BB2180" s="43" t="s">
        <v>2013</v>
      </c>
      <c r="BC2180" s="48" t="s">
        <v>1403</v>
      </c>
      <c r="BE2180" s="37" t="s">
        <v>2345</v>
      </c>
      <c r="BG2180" s="43">
        <v>344</v>
      </c>
      <c r="BH2180" s="43" t="s">
        <v>2636</v>
      </c>
      <c r="BJ2180" s="43" t="s">
        <v>1388</v>
      </c>
      <c r="BK2180" s="43" t="s">
        <v>573</v>
      </c>
      <c r="BP2180" s="48" t="s">
        <v>1406</v>
      </c>
      <c r="BQ2180" s="43" t="s">
        <v>2637</v>
      </c>
      <c r="BR2180" s="43" t="s">
        <v>822</v>
      </c>
      <c r="BS2180" s="43" t="s">
        <v>2057</v>
      </c>
      <c r="BT2180" s="43" t="s">
        <v>1990</v>
      </c>
      <c r="BU2180" s="43"/>
      <c r="BV2180" s="43"/>
      <c r="BW2180" s="243">
        <v>37667</v>
      </c>
      <c r="BX2180" s="243"/>
      <c r="BY2180" s="48" t="s">
        <v>451</v>
      </c>
      <c r="BZ2180" s="43">
        <v>0.23</v>
      </c>
      <c r="CA2180" s="43" t="s">
        <v>1396</v>
      </c>
      <c r="CC2180" s="43">
        <v>0.23</v>
      </c>
      <c r="CD2180" s="124" t="s">
        <v>767</v>
      </c>
      <c r="CE2180" s="43">
        <v>5925</v>
      </c>
      <c r="CF2180" s="43" t="s">
        <v>1990</v>
      </c>
      <c r="CG2180" s="251">
        <v>37667</v>
      </c>
      <c r="CH2180" s="126"/>
      <c r="CK2180" s="39" t="s">
        <v>451</v>
      </c>
      <c r="CL2180" s="43">
        <v>2.2999999999999998</v>
      </c>
      <c r="CM2180" s="43" t="s">
        <v>1396</v>
      </c>
      <c r="CP2180" s="43" t="s">
        <v>1397</v>
      </c>
      <c r="CQ2180" s="43">
        <v>1526</v>
      </c>
      <c r="DR2180" s="38"/>
    </row>
    <row r="2181" spans="1:122" s="39" customFormat="1" hidden="1" x14ac:dyDescent="0.2">
      <c r="A2181" s="44" t="str">
        <f t="shared" si="950"/>
        <v>Endicott</v>
      </c>
      <c r="B2181" s="44" t="str">
        <f t="shared" si="949"/>
        <v>Trichloroethylene</v>
      </c>
      <c r="C2181" s="38" t="s">
        <v>2587</v>
      </c>
      <c r="D2181" s="38" t="str">
        <f t="shared" si="936"/>
        <v>LS</v>
      </c>
      <c r="E2181" s="44" t="s">
        <v>372</v>
      </c>
      <c r="F2181" s="155" t="str">
        <f t="shared" si="952"/>
        <v>Residential 032</v>
      </c>
      <c r="G2181" s="44" t="str">
        <f t="shared" si="951"/>
        <v>residential</v>
      </c>
      <c r="H2181" s="44" t="str">
        <f t="shared" si="940"/>
        <v>Basement</v>
      </c>
      <c r="I2181" s="38"/>
      <c r="J2181" s="38"/>
      <c r="K2181" s="38"/>
      <c r="L2181" s="44"/>
      <c r="M2181" s="38" t="str">
        <f t="shared" si="947"/>
        <v>Y</v>
      </c>
      <c r="N2181" s="38" t="str">
        <f t="shared" si="948"/>
        <v>n</v>
      </c>
      <c r="O2181" s="38" t="s">
        <v>541</v>
      </c>
      <c r="P2181" s="44" t="s">
        <v>2357</v>
      </c>
      <c r="Q2181" s="44"/>
      <c r="R2181" s="44"/>
      <c r="S2181" s="44"/>
      <c r="T2181" s="44"/>
      <c r="U2181" s="44"/>
      <c r="V2181" s="44"/>
      <c r="W2181" s="44"/>
      <c r="X2181" s="44"/>
      <c r="Y2181" s="38" t="str">
        <f t="shared" si="941"/>
        <v>n</v>
      </c>
      <c r="Z2181" s="38" t="str">
        <f t="shared" si="942"/>
        <v>n</v>
      </c>
      <c r="AA2181" s="38" t="s">
        <v>2044</v>
      </c>
      <c r="AB2181" s="128" t="s">
        <v>1451</v>
      </c>
      <c r="AC2181" s="59">
        <v>0.52</v>
      </c>
      <c r="AD2181" s="204">
        <v>0.34615384615384615</v>
      </c>
      <c r="AE2181" s="38">
        <v>0</v>
      </c>
      <c r="AF2181" s="38">
        <v>1</v>
      </c>
      <c r="AG2181" s="125"/>
      <c r="AI2181" s="123"/>
      <c r="AJ2181" s="40">
        <f t="shared" si="937"/>
        <v>0.52</v>
      </c>
      <c r="AK2181" s="40"/>
      <c r="AL2181" s="40"/>
      <c r="AM2181" s="40">
        <f t="shared" si="944"/>
        <v>0.18</v>
      </c>
      <c r="AN2181" s="39">
        <f t="shared" si="943"/>
        <v>0.5</v>
      </c>
      <c r="AO2181" s="204"/>
      <c r="AP2181" s="204">
        <f t="shared" si="938"/>
        <v>0.34615384615384615</v>
      </c>
      <c r="AQ2181" s="45"/>
      <c r="AR2181" s="45"/>
      <c r="AS2181" s="115"/>
      <c r="AT2181" s="115"/>
      <c r="AU2181" s="115">
        <f t="shared" si="945"/>
        <v>0</v>
      </c>
      <c r="AV2181" s="115">
        <f t="shared" si="946"/>
        <v>1</v>
      </c>
      <c r="AY2181" s="115"/>
      <c r="AZ2181" s="115"/>
      <c r="BA2181" s="43">
        <v>32</v>
      </c>
      <c r="BB2181" s="43" t="s">
        <v>2013</v>
      </c>
      <c r="BC2181" s="48" t="s">
        <v>1403</v>
      </c>
      <c r="BE2181" s="37" t="s">
        <v>2345</v>
      </c>
      <c r="BG2181" s="43">
        <v>344</v>
      </c>
      <c r="BH2181" s="43" t="s">
        <v>2636</v>
      </c>
      <c r="BJ2181" s="43" t="s">
        <v>1388</v>
      </c>
      <c r="BK2181" s="43" t="s">
        <v>573</v>
      </c>
      <c r="BP2181" s="48" t="s">
        <v>1406</v>
      </c>
      <c r="BQ2181" s="43" t="s">
        <v>2637</v>
      </c>
      <c r="BR2181" s="43" t="s">
        <v>822</v>
      </c>
      <c r="BS2181" s="43" t="s">
        <v>1393</v>
      </c>
      <c r="BT2181" s="43" t="s">
        <v>1990</v>
      </c>
      <c r="BU2181" s="43"/>
      <c r="BV2181" s="43"/>
      <c r="BW2181" s="243">
        <v>37667</v>
      </c>
      <c r="BX2181" s="243"/>
      <c r="BY2181" s="48" t="s">
        <v>451</v>
      </c>
      <c r="BZ2181" s="43">
        <v>0.18</v>
      </c>
      <c r="CA2181" s="43" t="s">
        <v>1396</v>
      </c>
      <c r="CC2181" s="43">
        <v>0.18</v>
      </c>
      <c r="CD2181" s="124" t="s">
        <v>767</v>
      </c>
      <c r="CE2181" s="43">
        <v>5927</v>
      </c>
      <c r="CF2181" s="43" t="s">
        <v>1990</v>
      </c>
      <c r="CG2181" s="251">
        <v>37667</v>
      </c>
      <c r="CH2181" s="126"/>
      <c r="CK2181" s="39" t="s">
        <v>451</v>
      </c>
      <c r="CL2181" s="43">
        <v>0.52</v>
      </c>
      <c r="CM2181" s="43" t="s">
        <v>1396</v>
      </c>
      <c r="CP2181" s="43" t="s">
        <v>1397</v>
      </c>
      <c r="CQ2181" s="43">
        <v>1580</v>
      </c>
      <c r="DR2181" s="38"/>
    </row>
    <row r="2182" spans="1:122" s="39" customFormat="1" hidden="1" x14ac:dyDescent="0.2">
      <c r="A2182" s="44" t="str">
        <f t="shared" si="950"/>
        <v>Endicott</v>
      </c>
      <c r="B2182" s="44" t="str">
        <f t="shared" si="949"/>
        <v>Tetrachloroethylene</v>
      </c>
      <c r="C2182" s="38" t="s">
        <v>2587</v>
      </c>
      <c r="D2182" s="38" t="str">
        <f t="shared" si="936"/>
        <v>LS</v>
      </c>
      <c r="E2182" s="44" t="s">
        <v>372</v>
      </c>
      <c r="F2182" s="155" t="str">
        <f t="shared" si="952"/>
        <v>Residential 033</v>
      </c>
      <c r="G2182" s="44" t="str">
        <f t="shared" si="951"/>
        <v>residential</v>
      </c>
      <c r="H2182" s="44" t="str">
        <f t="shared" si="940"/>
        <v>Basement</v>
      </c>
      <c r="I2182" s="38"/>
      <c r="J2182" s="38"/>
      <c r="K2182" s="38"/>
      <c r="L2182" s="44"/>
      <c r="M2182" s="38" t="str">
        <f t="shared" si="947"/>
        <v>Y</v>
      </c>
      <c r="N2182" s="38" t="str">
        <f t="shared" si="948"/>
        <v>n</v>
      </c>
      <c r="O2182" s="38" t="s">
        <v>541</v>
      </c>
      <c r="P2182" s="44" t="s">
        <v>2357</v>
      </c>
      <c r="Q2182" s="44"/>
      <c r="R2182" s="44"/>
      <c r="S2182" s="44"/>
      <c r="T2182" s="44"/>
      <c r="U2182" s="44"/>
      <c r="V2182" s="44"/>
      <c r="W2182" s="44"/>
      <c r="X2182" s="44"/>
      <c r="Y2182" s="38" t="str">
        <f t="shared" si="941"/>
        <v>n</v>
      </c>
      <c r="Z2182" s="38" t="str">
        <f t="shared" si="942"/>
        <v>n</v>
      </c>
      <c r="AA2182" s="38" t="s">
        <v>2044</v>
      </c>
      <c r="AB2182" s="128" t="s">
        <v>1451</v>
      </c>
      <c r="AC2182" s="59">
        <v>0.32</v>
      </c>
      <c r="AD2182" s="204">
        <v>0.71875</v>
      </c>
      <c r="AE2182" s="38">
        <v>0</v>
      </c>
      <c r="AF2182" s="38">
        <v>1</v>
      </c>
      <c r="AG2182" s="125"/>
      <c r="AI2182" s="123"/>
      <c r="AJ2182" s="40">
        <f t="shared" si="937"/>
        <v>0.32</v>
      </c>
      <c r="AK2182" s="40"/>
      <c r="AL2182" s="40"/>
      <c r="AM2182" s="40">
        <f t="shared" si="944"/>
        <v>0.23</v>
      </c>
      <c r="AN2182" s="39">
        <f t="shared" si="943"/>
        <v>3.8</v>
      </c>
      <c r="AO2182" s="204"/>
      <c r="AP2182" s="204">
        <f t="shared" si="938"/>
        <v>0.71875</v>
      </c>
      <c r="AQ2182" s="45"/>
      <c r="AR2182" s="45"/>
      <c r="AS2182" s="115"/>
      <c r="AT2182" s="115"/>
      <c r="AU2182" s="115">
        <f t="shared" si="945"/>
        <v>0</v>
      </c>
      <c r="AV2182" s="115">
        <f t="shared" si="946"/>
        <v>1</v>
      </c>
      <c r="AY2182" s="115"/>
      <c r="AZ2182" s="115"/>
      <c r="BA2182" s="43">
        <v>32</v>
      </c>
      <c r="BB2182" s="43" t="s">
        <v>2013</v>
      </c>
      <c r="BC2182" s="48" t="s">
        <v>1403</v>
      </c>
      <c r="BE2182" s="37" t="s">
        <v>2345</v>
      </c>
      <c r="BG2182" s="43">
        <v>345</v>
      </c>
      <c r="BH2182" s="43" t="s">
        <v>2638</v>
      </c>
      <c r="BJ2182" s="43" t="s">
        <v>1388</v>
      </c>
      <c r="BK2182" s="43" t="s">
        <v>573</v>
      </c>
      <c r="BP2182" s="48" t="s">
        <v>1406</v>
      </c>
      <c r="BQ2182" s="43" t="s">
        <v>2639</v>
      </c>
      <c r="BR2182" s="43" t="s">
        <v>825</v>
      </c>
      <c r="BS2182" s="43" t="s">
        <v>2057</v>
      </c>
      <c r="BT2182" s="43" t="s">
        <v>1990</v>
      </c>
      <c r="BU2182" s="43"/>
      <c r="BV2182" s="43"/>
      <c r="BW2182" s="243">
        <v>37670</v>
      </c>
      <c r="BX2182" s="243"/>
      <c r="BY2182" s="48" t="s">
        <v>451</v>
      </c>
      <c r="BZ2182" s="43">
        <v>0.23</v>
      </c>
      <c r="CA2182" s="43" t="s">
        <v>1396</v>
      </c>
      <c r="CC2182" s="43">
        <v>0.23</v>
      </c>
      <c r="CD2182" s="124" t="s">
        <v>767</v>
      </c>
      <c r="CE2182" s="43">
        <v>5958</v>
      </c>
      <c r="CF2182" s="43" t="s">
        <v>1990</v>
      </c>
      <c r="CG2182" s="251">
        <v>37670</v>
      </c>
      <c r="CH2182" s="126"/>
      <c r="CK2182" s="39" t="s">
        <v>451</v>
      </c>
      <c r="CL2182" s="43">
        <v>0.32</v>
      </c>
      <c r="CM2182" s="43" t="s">
        <v>1396</v>
      </c>
      <c r="CP2182" s="43" t="s">
        <v>1397</v>
      </c>
      <c r="CQ2182" s="43">
        <v>1527</v>
      </c>
      <c r="DR2182" s="38"/>
    </row>
    <row r="2183" spans="1:122" s="39" customFormat="1" hidden="1" x14ac:dyDescent="0.2">
      <c r="A2183" s="44" t="str">
        <f t="shared" si="950"/>
        <v>Endicott</v>
      </c>
      <c r="B2183" s="44" t="str">
        <f t="shared" si="949"/>
        <v>1,1-Dichloroethylene</v>
      </c>
      <c r="C2183" s="38" t="s">
        <v>2587</v>
      </c>
      <c r="D2183" s="38" t="str">
        <f t="shared" si="936"/>
        <v>LS</v>
      </c>
      <c r="E2183" s="44" t="s">
        <v>372</v>
      </c>
      <c r="F2183" s="155" t="str">
        <f t="shared" si="952"/>
        <v>Residential 034</v>
      </c>
      <c r="G2183" s="44" t="str">
        <f t="shared" si="951"/>
        <v>residential</v>
      </c>
      <c r="H2183" s="44" t="str">
        <f t="shared" si="940"/>
        <v>Basement</v>
      </c>
      <c r="I2183" s="38"/>
      <c r="J2183" s="38"/>
      <c r="K2183" s="38"/>
      <c r="L2183" s="44"/>
      <c r="M2183" s="38" t="str">
        <f t="shared" si="947"/>
        <v>Y</v>
      </c>
      <c r="N2183" s="38" t="str">
        <f t="shared" si="948"/>
        <v>n</v>
      </c>
      <c r="O2183" s="38" t="s">
        <v>541</v>
      </c>
      <c r="P2183" s="44" t="s">
        <v>2371</v>
      </c>
      <c r="Q2183" s="44"/>
      <c r="R2183" s="44"/>
      <c r="S2183" s="44"/>
      <c r="T2183" s="44"/>
      <c r="U2183" s="44"/>
      <c r="V2183" s="44"/>
      <c r="W2183" s="44"/>
      <c r="X2183" s="44"/>
      <c r="Y2183" s="38" t="str">
        <f t="shared" si="941"/>
        <v>n</v>
      </c>
      <c r="Z2183" s="38" t="str">
        <f t="shared" si="942"/>
        <v>n</v>
      </c>
      <c r="AA2183" s="38" t="s">
        <v>2044</v>
      </c>
      <c r="AB2183" s="128" t="s">
        <v>1451</v>
      </c>
      <c r="AC2183" s="59">
        <v>13</v>
      </c>
      <c r="AD2183" s="204">
        <v>5.3076923076923084E-3</v>
      </c>
      <c r="AE2183" s="38">
        <v>0</v>
      </c>
      <c r="AF2183" s="38">
        <v>1</v>
      </c>
      <c r="AG2183" s="125"/>
      <c r="AI2183" s="123"/>
      <c r="AJ2183" s="40">
        <f t="shared" si="937"/>
        <v>13</v>
      </c>
      <c r="AK2183" s="40"/>
      <c r="AL2183" s="40"/>
      <c r="AM2183" s="40">
        <f t="shared" si="944"/>
        <v>6.9000000000000006E-2</v>
      </c>
      <c r="AN2183" s="39">
        <f t="shared" si="943"/>
        <v>0.8</v>
      </c>
      <c r="AO2183" s="204"/>
      <c r="AP2183" s="204">
        <f t="shared" si="938"/>
        <v>5.3076923076923084E-3</v>
      </c>
      <c r="AQ2183" s="45"/>
      <c r="AR2183" s="45"/>
      <c r="AS2183" s="115"/>
      <c r="AT2183" s="115"/>
      <c r="AU2183" s="115">
        <f t="shared" si="945"/>
        <v>0</v>
      </c>
      <c r="AV2183" s="115">
        <f t="shared" si="946"/>
        <v>1</v>
      </c>
      <c r="AY2183" s="115"/>
      <c r="AZ2183" s="115"/>
      <c r="BA2183" s="43">
        <v>32</v>
      </c>
      <c r="BB2183" s="43" t="s">
        <v>2013</v>
      </c>
      <c r="BC2183" s="48" t="s">
        <v>1403</v>
      </c>
      <c r="BE2183" s="37" t="s">
        <v>2345</v>
      </c>
      <c r="BG2183" s="43">
        <v>346</v>
      </c>
      <c r="BH2183" s="43" t="s">
        <v>1016</v>
      </c>
      <c r="BJ2183" s="43" t="s">
        <v>1388</v>
      </c>
      <c r="BK2183" s="43" t="s">
        <v>573</v>
      </c>
      <c r="BP2183" s="48" t="s">
        <v>1406</v>
      </c>
      <c r="BQ2183" s="43" t="s">
        <v>1225</v>
      </c>
      <c r="BR2183" s="43" t="s">
        <v>822</v>
      </c>
      <c r="BS2183" s="43" t="s">
        <v>538</v>
      </c>
      <c r="BT2183" s="43" t="s">
        <v>1990</v>
      </c>
      <c r="BU2183" s="43"/>
      <c r="BV2183" s="43"/>
      <c r="BW2183" s="243">
        <v>37671</v>
      </c>
      <c r="BX2183" s="243"/>
      <c r="BY2183" s="48" t="s">
        <v>451</v>
      </c>
      <c r="BZ2183" s="43">
        <v>6.9000000000000006E-2</v>
      </c>
      <c r="CA2183" s="43" t="s">
        <v>1396</v>
      </c>
      <c r="CC2183" s="43">
        <v>6.9000000000000006E-2</v>
      </c>
      <c r="CD2183" s="124" t="s">
        <v>767</v>
      </c>
      <c r="CE2183" s="43">
        <v>6041</v>
      </c>
      <c r="CF2183" s="43" t="s">
        <v>1990</v>
      </c>
      <c r="CG2183" s="251">
        <v>37671</v>
      </c>
      <c r="CH2183" s="126"/>
      <c r="CK2183" s="39" t="s">
        <v>451</v>
      </c>
      <c r="CL2183" s="43">
        <v>13</v>
      </c>
      <c r="CM2183" s="43" t="s">
        <v>1396</v>
      </c>
      <c r="CP2183" s="43" t="s">
        <v>1397</v>
      </c>
      <c r="CQ2183" s="43">
        <v>1709</v>
      </c>
      <c r="DR2183" s="38"/>
    </row>
    <row r="2184" spans="1:122" s="39" customFormat="1" hidden="1" x14ac:dyDescent="0.2">
      <c r="A2184" s="44" t="str">
        <f t="shared" si="950"/>
        <v>Endicott</v>
      </c>
      <c r="B2184" s="44" t="str">
        <f t="shared" si="949"/>
        <v>Tetrachloroethylene</v>
      </c>
      <c r="C2184" s="38" t="s">
        <v>2587</v>
      </c>
      <c r="D2184" s="38" t="str">
        <f t="shared" si="936"/>
        <v>LS</v>
      </c>
      <c r="E2184" s="44" t="s">
        <v>372</v>
      </c>
      <c r="F2184" s="155" t="str">
        <f t="shared" si="952"/>
        <v>Residential 034</v>
      </c>
      <c r="G2184" s="44" t="str">
        <f t="shared" si="951"/>
        <v>residential</v>
      </c>
      <c r="H2184" s="44" t="str">
        <f t="shared" si="940"/>
        <v>Basement</v>
      </c>
      <c r="I2184" s="38"/>
      <c r="J2184" s="38"/>
      <c r="K2184" s="38"/>
      <c r="L2184" s="44"/>
      <c r="M2184" s="38" t="str">
        <f t="shared" si="947"/>
        <v>Y</v>
      </c>
      <c r="N2184" s="38" t="str">
        <f t="shared" si="948"/>
        <v>n</v>
      </c>
      <c r="O2184" s="38" t="s">
        <v>541</v>
      </c>
      <c r="P2184" s="44" t="s">
        <v>310</v>
      </c>
      <c r="Q2184" s="44"/>
      <c r="R2184" s="44"/>
      <c r="S2184" s="44"/>
      <c r="T2184" s="44"/>
      <c r="U2184" s="44"/>
      <c r="V2184" s="44"/>
      <c r="W2184" s="44"/>
      <c r="X2184" s="44"/>
      <c r="Y2184" s="38" t="str">
        <f t="shared" si="941"/>
        <v>n</v>
      </c>
      <c r="Z2184" s="38" t="str">
        <f t="shared" si="942"/>
        <v>n</v>
      </c>
      <c r="AA2184" s="38" t="s">
        <v>2044</v>
      </c>
      <c r="AB2184" s="128" t="s">
        <v>1451</v>
      </c>
      <c r="AC2184" s="59">
        <v>80</v>
      </c>
      <c r="AD2184" s="204">
        <v>3.0000000000000001E-3</v>
      </c>
      <c r="AE2184" s="38">
        <v>0</v>
      </c>
      <c r="AF2184" s="38">
        <v>1</v>
      </c>
      <c r="AG2184" s="125"/>
      <c r="AI2184" s="123"/>
      <c r="AJ2184" s="40">
        <f t="shared" si="937"/>
        <v>80</v>
      </c>
      <c r="AK2184" s="40"/>
      <c r="AL2184" s="40"/>
      <c r="AM2184" s="40">
        <f t="shared" si="944"/>
        <v>0.24</v>
      </c>
      <c r="AN2184" s="39">
        <f t="shared" si="943"/>
        <v>3.8</v>
      </c>
      <c r="AO2184" s="204"/>
      <c r="AP2184" s="204">
        <f t="shared" si="938"/>
        <v>3.0000000000000001E-3</v>
      </c>
      <c r="AQ2184" s="45"/>
      <c r="AR2184" s="45"/>
      <c r="AS2184" s="115"/>
      <c r="AT2184" s="115"/>
      <c r="AU2184" s="115">
        <f t="shared" si="945"/>
        <v>0</v>
      </c>
      <c r="AV2184" s="115">
        <f t="shared" si="946"/>
        <v>1</v>
      </c>
      <c r="AY2184" s="115"/>
      <c r="AZ2184" s="115"/>
      <c r="BA2184" s="43">
        <v>32</v>
      </c>
      <c r="BB2184" s="43" t="s">
        <v>2013</v>
      </c>
      <c r="BC2184" s="48" t="s">
        <v>1403</v>
      </c>
      <c r="BE2184" s="37" t="s">
        <v>2345</v>
      </c>
      <c r="BG2184" s="43">
        <v>346</v>
      </c>
      <c r="BH2184" s="43" t="s">
        <v>1016</v>
      </c>
      <c r="BJ2184" s="43" t="s">
        <v>1388</v>
      </c>
      <c r="BK2184" s="43" t="s">
        <v>573</v>
      </c>
      <c r="BP2184" s="48" t="s">
        <v>1406</v>
      </c>
      <c r="BQ2184" s="43" t="s">
        <v>1225</v>
      </c>
      <c r="BR2184" s="43" t="s">
        <v>822</v>
      </c>
      <c r="BS2184" s="43" t="s">
        <v>2057</v>
      </c>
      <c r="BT2184" s="43" t="s">
        <v>1990</v>
      </c>
      <c r="BU2184" s="43"/>
      <c r="BV2184" s="43"/>
      <c r="BW2184" s="243">
        <v>37671</v>
      </c>
      <c r="BX2184" s="243"/>
      <c r="BY2184" s="48" t="s">
        <v>451</v>
      </c>
      <c r="BZ2184" s="43">
        <v>0.24</v>
      </c>
      <c r="CA2184" s="43" t="s">
        <v>1396</v>
      </c>
      <c r="CC2184" s="43">
        <v>0.24</v>
      </c>
      <c r="CD2184" s="124" t="s">
        <v>767</v>
      </c>
      <c r="CE2184" s="43">
        <v>6046</v>
      </c>
      <c r="CF2184" s="43" t="s">
        <v>1990</v>
      </c>
      <c r="CG2184" s="251">
        <v>37671</v>
      </c>
      <c r="CH2184" s="126"/>
      <c r="CK2184" s="39" t="s">
        <v>451</v>
      </c>
      <c r="CL2184" s="43">
        <v>80</v>
      </c>
      <c r="CM2184" s="43" t="s">
        <v>1396</v>
      </c>
      <c r="CP2184" s="43" t="s">
        <v>1397</v>
      </c>
      <c r="CQ2184" s="43">
        <v>1529</v>
      </c>
      <c r="DR2184" s="38"/>
    </row>
    <row r="2185" spans="1:122" s="39" customFormat="1" hidden="1" x14ac:dyDescent="0.2">
      <c r="A2185" s="44" t="str">
        <f t="shared" si="950"/>
        <v>Endicott</v>
      </c>
      <c r="B2185" s="44" t="str">
        <f t="shared" si="949"/>
        <v>cis-1,2-Dichloroethylene</v>
      </c>
      <c r="C2185" s="38" t="s">
        <v>2587</v>
      </c>
      <c r="D2185" s="38" t="str">
        <f t="shared" si="936"/>
        <v>LS</v>
      </c>
      <c r="E2185" s="44" t="s">
        <v>372</v>
      </c>
      <c r="F2185" s="155" t="str">
        <f t="shared" si="952"/>
        <v>Residential 035</v>
      </c>
      <c r="G2185" s="44" t="str">
        <f t="shared" si="951"/>
        <v>residential</v>
      </c>
      <c r="H2185" s="44" t="str">
        <f t="shared" si="940"/>
        <v>Basement</v>
      </c>
      <c r="I2185" s="38"/>
      <c r="J2185" s="38"/>
      <c r="K2185" s="38"/>
      <c r="L2185" s="44"/>
      <c r="M2185" s="38" t="str">
        <f t="shared" si="947"/>
        <v>Y</v>
      </c>
      <c r="N2185" s="38" t="str">
        <f t="shared" si="948"/>
        <v>Y</v>
      </c>
      <c r="O2185" s="38" t="s">
        <v>541</v>
      </c>
      <c r="P2185" s="44" t="s">
        <v>2357</v>
      </c>
      <c r="Q2185" s="44"/>
      <c r="R2185" s="44"/>
      <c r="S2185" s="44"/>
      <c r="T2185" s="44"/>
      <c r="U2185" s="44"/>
      <c r="V2185" s="44"/>
      <c r="W2185" s="44"/>
      <c r="X2185" s="44"/>
      <c r="Y2185" s="38" t="str">
        <f t="shared" si="941"/>
        <v>n</v>
      </c>
      <c r="Z2185" s="38" t="str">
        <f t="shared" si="942"/>
        <v>Y</v>
      </c>
      <c r="AA2185" s="38" t="s">
        <v>2044</v>
      </c>
      <c r="AB2185" s="128" t="s">
        <v>1451</v>
      </c>
      <c r="AC2185" s="59">
        <v>1</v>
      </c>
      <c r="AD2185" s="204">
        <v>0.14000000000000001</v>
      </c>
      <c r="AE2185" s="38">
        <v>0</v>
      </c>
      <c r="AF2185" s="38">
        <v>1</v>
      </c>
      <c r="AG2185" s="125"/>
      <c r="AI2185" s="123"/>
      <c r="AJ2185" s="40">
        <f t="shared" si="937"/>
        <v>1</v>
      </c>
      <c r="AK2185" s="40"/>
      <c r="AL2185" s="40"/>
      <c r="AM2185" s="40">
        <f t="shared" si="944"/>
        <v>0.14000000000000001</v>
      </c>
      <c r="AN2185" s="39" t="str">
        <f t="shared" si="943"/>
        <v/>
      </c>
      <c r="AO2185" s="204"/>
      <c r="AP2185" s="204">
        <f t="shared" si="938"/>
        <v>0.14000000000000001</v>
      </c>
      <c r="AQ2185" s="45"/>
      <c r="AR2185" s="45"/>
      <c r="AS2185" s="115"/>
      <c r="AT2185" s="115"/>
      <c r="AU2185" s="115">
        <f t="shared" si="945"/>
        <v>0</v>
      </c>
      <c r="AV2185" s="115">
        <f t="shared" si="946"/>
        <v>1</v>
      </c>
      <c r="AY2185" s="115"/>
      <c r="AZ2185" s="115"/>
      <c r="BA2185" s="43">
        <v>32</v>
      </c>
      <c r="BB2185" s="43" t="s">
        <v>2013</v>
      </c>
      <c r="BC2185" s="48" t="s">
        <v>1403</v>
      </c>
      <c r="BE2185" s="37" t="s">
        <v>2345</v>
      </c>
      <c r="BG2185" s="43">
        <v>347</v>
      </c>
      <c r="BH2185" s="43" t="s">
        <v>1226</v>
      </c>
      <c r="BJ2185" s="43" t="s">
        <v>1388</v>
      </c>
      <c r="BK2185" s="43" t="s">
        <v>573</v>
      </c>
      <c r="BP2185" s="48" t="s">
        <v>1406</v>
      </c>
      <c r="BQ2185" s="43" t="s">
        <v>1227</v>
      </c>
      <c r="BR2185" s="43" t="s">
        <v>822</v>
      </c>
      <c r="BS2185" s="43" t="s">
        <v>1400</v>
      </c>
      <c r="BT2185" s="43" t="s">
        <v>1990</v>
      </c>
      <c r="BU2185" s="43"/>
      <c r="BV2185" s="43"/>
      <c r="BW2185" s="243">
        <v>37671</v>
      </c>
      <c r="BX2185" s="243"/>
      <c r="BY2185" s="48" t="s">
        <v>451</v>
      </c>
      <c r="BZ2185" s="43">
        <v>0.14000000000000001</v>
      </c>
      <c r="CA2185" s="43" t="s">
        <v>1396</v>
      </c>
      <c r="CC2185" s="43">
        <v>0.14000000000000001</v>
      </c>
      <c r="CD2185" s="124" t="s">
        <v>767</v>
      </c>
      <c r="CE2185" s="43">
        <v>6086</v>
      </c>
      <c r="CF2185" s="43" t="s">
        <v>1990</v>
      </c>
      <c r="CG2185" s="251">
        <v>37671</v>
      </c>
      <c r="CH2185" s="126"/>
      <c r="CK2185" s="39" t="s">
        <v>451</v>
      </c>
      <c r="CL2185" s="43">
        <v>1</v>
      </c>
      <c r="CM2185" s="43" t="s">
        <v>1396</v>
      </c>
      <c r="CP2185" s="43" t="s">
        <v>1397</v>
      </c>
      <c r="CQ2185" s="43">
        <v>1624</v>
      </c>
      <c r="DR2185" s="38"/>
    </row>
    <row r="2186" spans="1:122" s="39" customFormat="1" hidden="1" x14ac:dyDescent="0.2">
      <c r="A2186" s="44" t="str">
        <f t="shared" si="950"/>
        <v>Endicott</v>
      </c>
      <c r="B2186" s="44" t="str">
        <f t="shared" si="949"/>
        <v>Tetrachloroethylene</v>
      </c>
      <c r="C2186" s="38" t="s">
        <v>2587</v>
      </c>
      <c r="D2186" s="38" t="str">
        <f t="shared" si="936"/>
        <v>LS</v>
      </c>
      <c r="E2186" s="44" t="s">
        <v>372</v>
      </c>
      <c r="F2186" s="155" t="str">
        <f t="shared" si="952"/>
        <v>Residential 035</v>
      </c>
      <c r="G2186" s="44" t="str">
        <f t="shared" si="951"/>
        <v>residential</v>
      </c>
      <c r="H2186" s="44" t="str">
        <f t="shared" si="940"/>
        <v>Basement</v>
      </c>
      <c r="I2186" s="38"/>
      <c r="J2186" s="38"/>
      <c r="K2186" s="38"/>
      <c r="L2186" s="44"/>
      <c r="M2186" s="38" t="str">
        <f t="shared" si="947"/>
        <v>Y</v>
      </c>
      <c r="N2186" s="38" t="str">
        <f t="shared" si="948"/>
        <v>n</v>
      </c>
      <c r="O2186" s="38" t="str">
        <f t="shared" ref="O2186:O2192" si="953">IF(AJ2186="","",IF(M2186="N","n","Y"))</f>
        <v>Y</v>
      </c>
      <c r="P2186" s="44"/>
      <c r="Q2186" s="44"/>
      <c r="R2186" s="44"/>
      <c r="S2186" s="44"/>
      <c r="T2186" s="44"/>
      <c r="U2186" s="44"/>
      <c r="V2186" s="44"/>
      <c r="W2186" s="44"/>
      <c r="X2186" s="44"/>
      <c r="Y2186" s="38" t="str">
        <f t="shared" si="941"/>
        <v>n</v>
      </c>
      <c r="Z2186" s="38" t="str">
        <f t="shared" si="942"/>
        <v>n</v>
      </c>
      <c r="AA2186" s="38" t="s">
        <v>2044</v>
      </c>
      <c r="AB2186" s="128" t="s">
        <v>1451</v>
      </c>
      <c r="AC2186" s="59">
        <v>12</v>
      </c>
      <c r="AD2186" s="204">
        <v>2.0833333333333332E-2</v>
      </c>
      <c r="AE2186" s="38">
        <v>0</v>
      </c>
      <c r="AF2186" s="38">
        <v>1</v>
      </c>
      <c r="AG2186" s="125"/>
      <c r="AI2186" s="123"/>
      <c r="AJ2186" s="40">
        <f t="shared" si="937"/>
        <v>12</v>
      </c>
      <c r="AK2186" s="40"/>
      <c r="AL2186" s="40"/>
      <c r="AM2186" s="40">
        <f t="shared" si="944"/>
        <v>0.25</v>
      </c>
      <c r="AN2186" s="39">
        <f t="shared" si="943"/>
        <v>3.8</v>
      </c>
      <c r="AO2186" s="204"/>
      <c r="AP2186" s="204">
        <f t="shared" si="938"/>
        <v>2.0833333333333332E-2</v>
      </c>
      <c r="AQ2186" s="45"/>
      <c r="AR2186" s="45"/>
      <c r="AS2186" s="115"/>
      <c r="AT2186" s="115"/>
      <c r="AU2186" s="115">
        <f t="shared" si="945"/>
        <v>0</v>
      </c>
      <c r="AV2186" s="115">
        <f t="shared" si="946"/>
        <v>1</v>
      </c>
      <c r="AY2186" s="115"/>
      <c r="AZ2186" s="115"/>
      <c r="BA2186" s="43">
        <v>32</v>
      </c>
      <c r="BB2186" s="43" t="s">
        <v>2013</v>
      </c>
      <c r="BC2186" s="48" t="s">
        <v>1403</v>
      </c>
      <c r="BE2186" s="37" t="s">
        <v>2345</v>
      </c>
      <c r="BG2186" s="43">
        <v>347</v>
      </c>
      <c r="BH2186" s="43" t="s">
        <v>1226</v>
      </c>
      <c r="BJ2186" s="43" t="s">
        <v>1388</v>
      </c>
      <c r="BK2186" s="43" t="s">
        <v>573</v>
      </c>
      <c r="BP2186" s="48" t="s">
        <v>1406</v>
      </c>
      <c r="BQ2186" s="43" t="s">
        <v>1227</v>
      </c>
      <c r="BR2186" s="43" t="s">
        <v>822</v>
      </c>
      <c r="BS2186" s="43" t="s">
        <v>2057</v>
      </c>
      <c r="BT2186" s="43" t="s">
        <v>1990</v>
      </c>
      <c r="BU2186" s="43"/>
      <c r="BV2186" s="43"/>
      <c r="BW2186" s="243">
        <v>37671</v>
      </c>
      <c r="BX2186" s="243"/>
      <c r="BY2186" s="48" t="s">
        <v>451</v>
      </c>
      <c r="BZ2186" s="43">
        <v>0.25</v>
      </c>
      <c r="CA2186" s="43" t="s">
        <v>1396</v>
      </c>
      <c r="CC2186" s="43">
        <v>0.25</v>
      </c>
      <c r="CD2186" s="124" t="s">
        <v>767</v>
      </c>
      <c r="CE2186" s="43">
        <v>6090</v>
      </c>
      <c r="CF2186" s="43" t="s">
        <v>1990</v>
      </c>
      <c r="CG2186" s="251">
        <v>37671</v>
      </c>
      <c r="CH2186" s="126"/>
      <c r="CK2186" s="39" t="s">
        <v>451</v>
      </c>
      <c r="CL2186" s="43">
        <v>12</v>
      </c>
      <c r="CM2186" s="43" t="s">
        <v>1396</v>
      </c>
      <c r="CP2186" s="43" t="s">
        <v>1397</v>
      </c>
      <c r="CQ2186" s="43">
        <v>1530</v>
      </c>
      <c r="DR2186" s="38"/>
    </row>
    <row r="2187" spans="1:122" s="39" customFormat="1" hidden="1" x14ac:dyDescent="0.2">
      <c r="A2187" s="44" t="str">
        <f t="shared" si="950"/>
        <v>Endicott</v>
      </c>
      <c r="B2187" s="44" t="str">
        <f t="shared" si="949"/>
        <v>Trichloroethylene</v>
      </c>
      <c r="C2187" s="38" t="s">
        <v>2587</v>
      </c>
      <c r="D2187" s="38" t="str">
        <f t="shared" si="936"/>
        <v>LS</v>
      </c>
      <c r="E2187" s="44" t="s">
        <v>372</v>
      </c>
      <c r="F2187" s="155" t="str">
        <f t="shared" si="952"/>
        <v>Residential 035</v>
      </c>
      <c r="G2187" s="44" t="str">
        <f t="shared" si="951"/>
        <v>residential</v>
      </c>
      <c r="H2187" s="44" t="str">
        <f t="shared" si="940"/>
        <v>Basement</v>
      </c>
      <c r="I2187" s="38"/>
      <c r="J2187" s="38"/>
      <c r="K2187" s="38"/>
      <c r="L2187" s="44"/>
      <c r="M2187" s="38" t="str">
        <f t="shared" si="947"/>
        <v>Y</v>
      </c>
      <c r="N2187" s="38" t="str">
        <f t="shared" si="948"/>
        <v>Y</v>
      </c>
      <c r="O2187" s="38" t="s">
        <v>541</v>
      </c>
      <c r="P2187" s="44" t="s">
        <v>310</v>
      </c>
      <c r="Q2187" s="44"/>
      <c r="R2187" s="44"/>
      <c r="S2187" s="44"/>
      <c r="T2187" s="44"/>
      <c r="U2187" s="44"/>
      <c r="V2187" s="44"/>
      <c r="W2187" s="44"/>
      <c r="X2187" s="44"/>
      <c r="Y2187" s="38" t="str">
        <f t="shared" si="941"/>
        <v>n</v>
      </c>
      <c r="Z2187" s="38" t="str">
        <f t="shared" si="942"/>
        <v>n</v>
      </c>
      <c r="AA2187" s="38" t="s">
        <v>2044</v>
      </c>
      <c r="AB2187" s="128" t="s">
        <v>1451</v>
      </c>
      <c r="AC2187" s="59">
        <v>55</v>
      </c>
      <c r="AD2187" s="204">
        <v>3.6363636363636364E-3</v>
      </c>
      <c r="AE2187" s="38">
        <v>0</v>
      </c>
      <c r="AF2187" s="38">
        <v>1</v>
      </c>
      <c r="AG2187" s="125"/>
      <c r="AI2187" s="123"/>
      <c r="AJ2187" s="40">
        <f t="shared" si="937"/>
        <v>55</v>
      </c>
      <c r="AK2187" s="40"/>
      <c r="AL2187" s="40"/>
      <c r="AM2187" s="40">
        <f t="shared" si="944"/>
        <v>0.2</v>
      </c>
      <c r="AN2187" s="39">
        <f t="shared" si="943"/>
        <v>0.5</v>
      </c>
      <c r="AO2187" s="204"/>
      <c r="AP2187" s="204">
        <f t="shared" si="938"/>
        <v>3.6363636363636364E-3</v>
      </c>
      <c r="AQ2187" s="45"/>
      <c r="AR2187" s="45"/>
      <c r="AS2187" s="115"/>
      <c r="AT2187" s="115"/>
      <c r="AU2187" s="115">
        <f t="shared" si="945"/>
        <v>0</v>
      </c>
      <c r="AV2187" s="115">
        <f t="shared" si="946"/>
        <v>1</v>
      </c>
      <c r="AY2187" s="115"/>
      <c r="AZ2187" s="115"/>
      <c r="BA2187" s="43">
        <v>32</v>
      </c>
      <c r="BB2187" s="43" t="s">
        <v>2013</v>
      </c>
      <c r="BC2187" s="48" t="s">
        <v>1403</v>
      </c>
      <c r="BE2187" s="37" t="s">
        <v>2345</v>
      </c>
      <c r="BG2187" s="43">
        <v>347</v>
      </c>
      <c r="BH2187" s="43" t="s">
        <v>1226</v>
      </c>
      <c r="BJ2187" s="43" t="s">
        <v>1388</v>
      </c>
      <c r="BK2187" s="43" t="s">
        <v>573</v>
      </c>
      <c r="BP2187" s="48" t="s">
        <v>1406</v>
      </c>
      <c r="BQ2187" s="43" t="s">
        <v>1227</v>
      </c>
      <c r="BR2187" s="43" t="s">
        <v>822</v>
      </c>
      <c r="BS2187" s="43" t="s">
        <v>1393</v>
      </c>
      <c r="BT2187" s="43" t="s">
        <v>1990</v>
      </c>
      <c r="BU2187" s="43"/>
      <c r="BV2187" s="43"/>
      <c r="BW2187" s="243">
        <v>37671</v>
      </c>
      <c r="BX2187" s="243"/>
      <c r="BY2187" s="48" t="s">
        <v>451</v>
      </c>
      <c r="BZ2187" s="43">
        <v>0.2</v>
      </c>
      <c r="CA2187" s="43" t="s">
        <v>1396</v>
      </c>
      <c r="CC2187" s="43">
        <v>0.2</v>
      </c>
      <c r="CD2187" s="124" t="s">
        <v>767</v>
      </c>
      <c r="CE2187" s="43">
        <v>6092</v>
      </c>
      <c r="CF2187" s="43" t="s">
        <v>1990</v>
      </c>
      <c r="CG2187" s="251">
        <v>37671</v>
      </c>
      <c r="CH2187" s="126"/>
      <c r="CK2187" s="39" t="s">
        <v>451</v>
      </c>
      <c r="CL2187" s="43">
        <v>55</v>
      </c>
      <c r="CM2187" s="43" t="s">
        <v>1396</v>
      </c>
      <c r="CP2187" s="43" t="s">
        <v>1397</v>
      </c>
      <c r="CQ2187" s="43">
        <v>1583</v>
      </c>
      <c r="DR2187" s="38"/>
    </row>
    <row r="2188" spans="1:122" s="39" customFormat="1" hidden="1" x14ac:dyDescent="0.2">
      <c r="A2188" s="44" t="str">
        <f t="shared" si="950"/>
        <v>Endicott</v>
      </c>
      <c r="B2188" s="44" t="str">
        <f t="shared" si="949"/>
        <v>Tetrachloroethylene</v>
      </c>
      <c r="C2188" s="38" t="s">
        <v>2587</v>
      </c>
      <c r="D2188" s="38" t="str">
        <f t="shared" si="936"/>
        <v>LS</v>
      </c>
      <c r="E2188" s="44" t="s">
        <v>372</v>
      </c>
      <c r="F2188" s="155" t="str">
        <f t="shared" si="952"/>
        <v>Residential 036</v>
      </c>
      <c r="G2188" s="44" t="str">
        <f t="shared" si="951"/>
        <v>residential</v>
      </c>
      <c r="H2188" s="44" t="str">
        <f t="shared" si="940"/>
        <v>Basement</v>
      </c>
      <c r="I2188" s="38"/>
      <c r="J2188" s="38"/>
      <c r="K2188" s="38"/>
      <c r="L2188" s="44"/>
      <c r="M2188" s="38" t="str">
        <f t="shared" si="947"/>
        <v>Y</v>
      </c>
      <c r="N2188" s="38" t="str">
        <f t="shared" si="948"/>
        <v>n</v>
      </c>
      <c r="O2188" s="38" t="s">
        <v>541</v>
      </c>
      <c r="P2188" s="44" t="s">
        <v>310</v>
      </c>
      <c r="Q2188" s="44"/>
      <c r="R2188" s="44"/>
      <c r="S2188" s="44"/>
      <c r="T2188" s="44"/>
      <c r="U2188" s="44"/>
      <c r="V2188" s="44"/>
      <c r="W2188" s="44"/>
      <c r="X2188" s="44"/>
      <c r="Y2188" s="38" t="str">
        <f t="shared" si="941"/>
        <v>n</v>
      </c>
      <c r="Z2188" s="38" t="str">
        <f t="shared" si="942"/>
        <v>n</v>
      </c>
      <c r="AA2188" s="38" t="s">
        <v>2044</v>
      </c>
      <c r="AB2188" s="128" t="s">
        <v>1451</v>
      </c>
      <c r="AC2188" s="59">
        <v>4.2</v>
      </c>
      <c r="AD2188" s="204">
        <v>5.9523809523809521E-2</v>
      </c>
      <c r="AE2188" s="38">
        <v>0</v>
      </c>
      <c r="AF2188" s="38">
        <v>1</v>
      </c>
      <c r="AG2188" s="125"/>
      <c r="AI2188" s="123"/>
      <c r="AJ2188" s="40">
        <f t="shared" si="937"/>
        <v>4.2</v>
      </c>
      <c r="AK2188" s="40"/>
      <c r="AL2188" s="40"/>
      <c r="AM2188" s="40">
        <f t="shared" si="944"/>
        <v>0.25</v>
      </c>
      <c r="AN2188" s="39">
        <f t="shared" si="943"/>
        <v>3.8</v>
      </c>
      <c r="AO2188" s="204"/>
      <c r="AP2188" s="204">
        <f t="shared" si="938"/>
        <v>5.9523809523809521E-2</v>
      </c>
      <c r="AQ2188" s="45"/>
      <c r="AR2188" s="45"/>
      <c r="AS2188" s="115"/>
      <c r="AT2188" s="115"/>
      <c r="AU2188" s="115">
        <f t="shared" si="945"/>
        <v>0</v>
      </c>
      <c r="AV2188" s="115">
        <f t="shared" si="946"/>
        <v>1</v>
      </c>
      <c r="AY2188" s="115"/>
      <c r="AZ2188" s="115"/>
      <c r="BA2188" s="43">
        <v>32</v>
      </c>
      <c r="BB2188" s="43" t="s">
        <v>2013</v>
      </c>
      <c r="BC2188" s="48" t="s">
        <v>1403</v>
      </c>
      <c r="BE2188" s="37" t="s">
        <v>2345</v>
      </c>
      <c r="BG2188" s="43">
        <v>348</v>
      </c>
      <c r="BH2188" s="43" t="s">
        <v>1228</v>
      </c>
      <c r="BJ2188" s="43" t="s">
        <v>1388</v>
      </c>
      <c r="BK2188" s="43" t="s">
        <v>573</v>
      </c>
      <c r="BP2188" s="48" t="s">
        <v>1406</v>
      </c>
      <c r="BQ2188" s="43" t="s">
        <v>1229</v>
      </c>
      <c r="BR2188" s="43" t="s">
        <v>822</v>
      </c>
      <c r="BS2188" s="43" t="s">
        <v>2057</v>
      </c>
      <c r="BT2188" s="43" t="s">
        <v>1990</v>
      </c>
      <c r="BU2188" s="43"/>
      <c r="BV2188" s="43"/>
      <c r="BW2188" s="243">
        <v>37672</v>
      </c>
      <c r="BX2188" s="243"/>
      <c r="BY2188" s="48" t="s">
        <v>451</v>
      </c>
      <c r="BZ2188" s="43">
        <v>0.25</v>
      </c>
      <c r="CA2188" s="43" t="s">
        <v>1396</v>
      </c>
      <c r="CC2188" s="43">
        <v>0.25</v>
      </c>
      <c r="CD2188" s="124" t="s">
        <v>767</v>
      </c>
      <c r="CE2188" s="43">
        <v>6123</v>
      </c>
      <c r="CF2188" s="43" t="s">
        <v>1990</v>
      </c>
      <c r="CG2188" s="251">
        <v>37672</v>
      </c>
      <c r="CH2188" s="126"/>
      <c r="CK2188" s="39" t="s">
        <v>451</v>
      </c>
      <c r="CL2188" s="43">
        <v>4.2</v>
      </c>
      <c r="CM2188" s="43" t="s">
        <v>1396</v>
      </c>
      <c r="CP2188" s="43" t="s">
        <v>1397</v>
      </c>
      <c r="CQ2188" s="43">
        <v>1531</v>
      </c>
      <c r="DR2188" s="38"/>
    </row>
    <row r="2189" spans="1:122" s="39" customFormat="1" x14ac:dyDescent="0.2">
      <c r="A2189" s="44" t="str">
        <f t="shared" si="950"/>
        <v>Endicott</v>
      </c>
      <c r="B2189" s="44" t="str">
        <f t="shared" si="949"/>
        <v>1,1-Dichloroethane</v>
      </c>
      <c r="C2189" s="38" t="s">
        <v>2587</v>
      </c>
      <c r="D2189" s="38" t="str">
        <f t="shared" si="936"/>
        <v>LS</v>
      </c>
      <c r="E2189" s="44" t="s">
        <v>372</v>
      </c>
      <c r="F2189" s="155" t="str">
        <f t="shared" si="952"/>
        <v>Residential 037</v>
      </c>
      <c r="G2189" s="44" t="str">
        <f t="shared" si="951"/>
        <v>residential</v>
      </c>
      <c r="H2189" s="44" t="str">
        <f t="shared" si="940"/>
        <v>Basement</v>
      </c>
      <c r="I2189" s="38"/>
      <c r="J2189" s="38"/>
      <c r="K2189" s="38"/>
      <c r="L2189" s="44"/>
      <c r="M2189" s="38" t="str">
        <f t="shared" si="947"/>
        <v>Y</v>
      </c>
      <c r="N2189" s="38" t="str">
        <f t="shared" si="948"/>
        <v>Y</v>
      </c>
      <c r="O2189" s="38" t="str">
        <f t="shared" si="953"/>
        <v>Y</v>
      </c>
      <c r="P2189" s="44"/>
      <c r="Q2189" s="44"/>
      <c r="R2189" s="44"/>
      <c r="S2189" s="44"/>
      <c r="T2189" s="44"/>
      <c r="U2189" s="44"/>
      <c r="V2189" s="44"/>
      <c r="W2189" s="44"/>
      <c r="X2189" s="44"/>
      <c r="Y2189" s="38" t="str">
        <f t="shared" si="941"/>
        <v>n</v>
      </c>
      <c r="Z2189" s="38" t="str">
        <f t="shared" si="942"/>
        <v>Y</v>
      </c>
      <c r="AA2189" s="38" t="s">
        <v>2044</v>
      </c>
      <c r="AB2189" s="128" t="s">
        <v>1451</v>
      </c>
      <c r="AC2189" s="59">
        <v>9.4</v>
      </c>
      <c r="AD2189" s="204">
        <v>1.7021276595744681E-2</v>
      </c>
      <c r="AE2189" s="38">
        <v>0</v>
      </c>
      <c r="AF2189" s="38">
        <v>1</v>
      </c>
      <c r="AG2189" s="125"/>
      <c r="AI2189" s="123"/>
      <c r="AJ2189" s="40">
        <f t="shared" si="937"/>
        <v>9.4</v>
      </c>
      <c r="AK2189" s="40"/>
      <c r="AL2189" s="40"/>
      <c r="AM2189" s="40">
        <f t="shared" si="944"/>
        <v>0.16</v>
      </c>
      <c r="AN2189" s="39" t="str">
        <f t="shared" si="943"/>
        <v/>
      </c>
      <c r="AO2189" s="204"/>
      <c r="AP2189" s="204">
        <f t="shared" si="938"/>
        <v>1.7021276595744681E-2</v>
      </c>
      <c r="AQ2189" s="45"/>
      <c r="AR2189" s="45"/>
      <c r="AS2189" s="115"/>
      <c r="AT2189" s="115"/>
      <c r="AU2189" s="115">
        <f t="shared" si="945"/>
        <v>0</v>
      </c>
      <c r="AV2189" s="115">
        <f t="shared" si="946"/>
        <v>1</v>
      </c>
      <c r="AY2189" s="115"/>
      <c r="AZ2189" s="115"/>
      <c r="BA2189" s="43">
        <v>32</v>
      </c>
      <c r="BB2189" s="43" t="s">
        <v>2013</v>
      </c>
      <c r="BC2189" s="48" t="s">
        <v>1403</v>
      </c>
      <c r="BE2189" s="37" t="s">
        <v>2345</v>
      </c>
      <c r="BG2189" s="43">
        <v>349</v>
      </c>
      <c r="BH2189" s="43" t="s">
        <v>1230</v>
      </c>
      <c r="BJ2189" s="43" t="s">
        <v>1388</v>
      </c>
      <c r="BK2189" s="43" t="s">
        <v>573</v>
      </c>
      <c r="BP2189" s="48" t="s">
        <v>1406</v>
      </c>
      <c r="BQ2189" s="43" t="s">
        <v>1231</v>
      </c>
      <c r="BR2189" s="43" t="s">
        <v>822</v>
      </c>
      <c r="BS2189" s="43" t="s">
        <v>2619</v>
      </c>
      <c r="BT2189" s="43" t="s">
        <v>1990</v>
      </c>
      <c r="BU2189" s="43"/>
      <c r="BV2189" s="43"/>
      <c r="BW2189" s="243">
        <v>37664</v>
      </c>
      <c r="BX2189" s="243"/>
      <c r="BY2189" s="48" t="s">
        <v>451</v>
      </c>
      <c r="BZ2189" s="43">
        <v>0.16</v>
      </c>
      <c r="CA2189" s="43" t="s">
        <v>1396</v>
      </c>
      <c r="CC2189" s="135">
        <v>0.16</v>
      </c>
      <c r="CD2189" s="124" t="s">
        <v>767</v>
      </c>
      <c r="CE2189" s="43">
        <v>6150</v>
      </c>
      <c r="CF2189" s="43" t="s">
        <v>1990</v>
      </c>
      <c r="CG2189" s="251">
        <v>37664</v>
      </c>
      <c r="CH2189" s="126"/>
      <c r="CK2189" s="39" t="s">
        <v>451</v>
      </c>
      <c r="CL2189" s="43">
        <v>9.4</v>
      </c>
      <c r="CM2189" s="43" t="s">
        <v>1396</v>
      </c>
      <c r="CP2189" s="43" t="s">
        <v>1397</v>
      </c>
      <c r="CQ2189" s="43">
        <v>1725</v>
      </c>
      <c r="DR2189" s="38"/>
    </row>
    <row r="2190" spans="1:122" s="39" customFormat="1" hidden="1" x14ac:dyDescent="0.2">
      <c r="A2190" s="44" t="str">
        <f t="shared" si="950"/>
        <v>Endicott</v>
      </c>
      <c r="B2190" s="44" t="str">
        <f t="shared" si="949"/>
        <v>Tetrachloroethylene</v>
      </c>
      <c r="C2190" s="38" t="s">
        <v>2587</v>
      </c>
      <c r="D2190" s="38" t="str">
        <f t="shared" si="936"/>
        <v>LS</v>
      </c>
      <c r="E2190" s="44" t="s">
        <v>372</v>
      </c>
      <c r="F2190" s="155" t="str">
        <f t="shared" si="952"/>
        <v>Residential 037</v>
      </c>
      <c r="G2190" s="44" t="str">
        <f t="shared" si="951"/>
        <v>residential</v>
      </c>
      <c r="H2190" s="44" t="str">
        <f t="shared" si="940"/>
        <v>Basement</v>
      </c>
      <c r="I2190" s="38"/>
      <c r="J2190" s="38"/>
      <c r="K2190" s="38"/>
      <c r="L2190" s="44"/>
      <c r="M2190" s="38" t="str">
        <f t="shared" si="947"/>
        <v>Y</v>
      </c>
      <c r="N2190" s="38" t="str">
        <f t="shared" si="948"/>
        <v>n</v>
      </c>
      <c r="O2190" s="38" t="str">
        <f t="shared" si="953"/>
        <v>Y</v>
      </c>
      <c r="P2190" s="44"/>
      <c r="Q2190" s="44"/>
      <c r="R2190" s="44"/>
      <c r="S2190" s="44"/>
      <c r="T2190" s="44"/>
      <c r="U2190" s="44"/>
      <c r="V2190" s="44"/>
      <c r="W2190" s="44"/>
      <c r="X2190" s="44"/>
      <c r="Y2190" s="38" t="str">
        <f t="shared" si="941"/>
        <v>n</v>
      </c>
      <c r="Z2190" s="38" t="str">
        <f t="shared" si="942"/>
        <v>n</v>
      </c>
      <c r="AA2190" s="38" t="s">
        <v>2044</v>
      </c>
      <c r="AB2190" s="128" t="s">
        <v>1451</v>
      </c>
      <c r="AC2190" s="59">
        <v>9.1999999999999993</v>
      </c>
      <c r="AD2190" s="204">
        <v>3.0434782608695657E-2</v>
      </c>
      <c r="AE2190" s="38">
        <v>0</v>
      </c>
      <c r="AF2190" s="38">
        <v>1</v>
      </c>
      <c r="AG2190" s="125"/>
      <c r="AI2190" s="123"/>
      <c r="AJ2190" s="40">
        <f t="shared" si="937"/>
        <v>9.1999999999999993</v>
      </c>
      <c r="AK2190" s="40"/>
      <c r="AL2190" s="40"/>
      <c r="AM2190" s="40">
        <f t="shared" si="944"/>
        <v>0.28000000000000003</v>
      </c>
      <c r="AN2190" s="39">
        <f t="shared" si="943"/>
        <v>3.8</v>
      </c>
      <c r="AO2190" s="204"/>
      <c r="AP2190" s="204">
        <f t="shared" si="938"/>
        <v>3.0434782608695657E-2</v>
      </c>
      <c r="AQ2190" s="45"/>
      <c r="AR2190" s="45"/>
      <c r="AS2190" s="115"/>
      <c r="AT2190" s="115"/>
      <c r="AU2190" s="115">
        <f t="shared" si="945"/>
        <v>0</v>
      </c>
      <c r="AV2190" s="115">
        <f t="shared" si="946"/>
        <v>1</v>
      </c>
      <c r="AY2190" s="115"/>
      <c r="AZ2190" s="115"/>
      <c r="BA2190" s="43">
        <v>32</v>
      </c>
      <c r="BB2190" s="43" t="s">
        <v>2013</v>
      </c>
      <c r="BC2190" s="48" t="s">
        <v>1403</v>
      </c>
      <c r="BE2190" s="37" t="s">
        <v>2345</v>
      </c>
      <c r="BG2190" s="43">
        <v>349</v>
      </c>
      <c r="BH2190" s="43" t="s">
        <v>1230</v>
      </c>
      <c r="BJ2190" s="43" t="s">
        <v>1388</v>
      </c>
      <c r="BK2190" s="43" t="s">
        <v>573</v>
      </c>
      <c r="BP2190" s="48" t="s">
        <v>1406</v>
      </c>
      <c r="BQ2190" s="43" t="s">
        <v>1231</v>
      </c>
      <c r="BR2190" s="43" t="s">
        <v>822</v>
      </c>
      <c r="BS2190" s="43" t="s">
        <v>2057</v>
      </c>
      <c r="BT2190" s="43" t="s">
        <v>1990</v>
      </c>
      <c r="BU2190" s="43"/>
      <c r="BV2190" s="43"/>
      <c r="BW2190" s="243">
        <v>37664</v>
      </c>
      <c r="BX2190" s="243"/>
      <c r="BY2190" s="48" t="s">
        <v>451</v>
      </c>
      <c r="BZ2190" s="43">
        <v>0.28000000000000003</v>
      </c>
      <c r="CA2190" s="43" t="s">
        <v>1396</v>
      </c>
      <c r="CC2190" s="43">
        <v>0.28000000000000003</v>
      </c>
      <c r="CD2190" s="124" t="s">
        <v>767</v>
      </c>
      <c r="CE2190" s="43">
        <v>6156</v>
      </c>
      <c r="CF2190" s="43" t="s">
        <v>1990</v>
      </c>
      <c r="CG2190" s="251">
        <v>37664</v>
      </c>
      <c r="CH2190" s="126"/>
      <c r="CK2190" s="39" t="s">
        <v>451</v>
      </c>
      <c r="CL2190" s="43">
        <v>9.1999999999999993</v>
      </c>
      <c r="CM2190" s="43" t="s">
        <v>1396</v>
      </c>
      <c r="CP2190" s="43" t="s">
        <v>1397</v>
      </c>
      <c r="CQ2190" s="43">
        <v>1532</v>
      </c>
      <c r="DR2190" s="38"/>
    </row>
    <row r="2191" spans="1:122" s="39" customFormat="1" x14ac:dyDescent="0.2">
      <c r="A2191" s="44" t="str">
        <f t="shared" si="950"/>
        <v>Endicott</v>
      </c>
      <c r="B2191" s="44" t="str">
        <f t="shared" si="949"/>
        <v>1,1-Dichloroethane</v>
      </c>
      <c r="C2191" s="38" t="s">
        <v>2587</v>
      </c>
      <c r="D2191" s="38" t="str">
        <f t="shared" si="936"/>
        <v>LS</v>
      </c>
      <c r="E2191" s="44" t="s">
        <v>372</v>
      </c>
      <c r="F2191" s="155" t="str">
        <f t="shared" si="952"/>
        <v>Residential 038</v>
      </c>
      <c r="G2191" s="44" t="str">
        <f t="shared" si="951"/>
        <v>residential</v>
      </c>
      <c r="H2191" s="44" t="str">
        <f t="shared" si="940"/>
        <v>Basement</v>
      </c>
      <c r="I2191" s="38"/>
      <c r="J2191" s="38"/>
      <c r="K2191" s="38"/>
      <c r="L2191" s="44"/>
      <c r="M2191" s="38" t="str">
        <f t="shared" si="947"/>
        <v>Y</v>
      </c>
      <c r="N2191" s="38" t="str">
        <f t="shared" si="948"/>
        <v>Y</v>
      </c>
      <c r="O2191" s="38" t="str">
        <f t="shared" si="953"/>
        <v>Y</v>
      </c>
      <c r="P2191" s="44"/>
      <c r="Q2191" s="44"/>
      <c r="R2191" s="44"/>
      <c r="S2191" s="44"/>
      <c r="T2191" s="44"/>
      <c r="U2191" s="44"/>
      <c r="V2191" s="44"/>
      <c r="W2191" s="44"/>
      <c r="X2191" s="44"/>
      <c r="Y2191" s="38" t="str">
        <f t="shared" si="941"/>
        <v>n</v>
      </c>
      <c r="Z2191" s="38" t="str">
        <f t="shared" si="942"/>
        <v>Y</v>
      </c>
      <c r="AA2191" s="38" t="s">
        <v>2044</v>
      </c>
      <c r="AB2191" s="128" t="s">
        <v>1451</v>
      </c>
      <c r="AC2191" s="59">
        <v>12</v>
      </c>
      <c r="AD2191" s="204">
        <v>1.1666666666666667E-2</v>
      </c>
      <c r="AE2191" s="38">
        <v>0</v>
      </c>
      <c r="AF2191" s="38">
        <v>1</v>
      </c>
      <c r="AG2191" s="125"/>
      <c r="AI2191" s="123"/>
      <c r="AJ2191" s="40">
        <f t="shared" si="937"/>
        <v>12</v>
      </c>
      <c r="AK2191" s="40"/>
      <c r="AL2191" s="40"/>
      <c r="AM2191" s="40">
        <f t="shared" si="944"/>
        <v>0.14000000000000001</v>
      </c>
      <c r="AN2191" s="39" t="str">
        <f t="shared" si="943"/>
        <v/>
      </c>
      <c r="AO2191" s="204"/>
      <c r="AP2191" s="204">
        <f t="shared" si="938"/>
        <v>1.1666666666666667E-2</v>
      </c>
      <c r="AQ2191" s="45"/>
      <c r="AR2191" s="45"/>
      <c r="AS2191" s="115"/>
      <c r="AT2191" s="115"/>
      <c r="AU2191" s="115">
        <f t="shared" si="945"/>
        <v>0</v>
      </c>
      <c r="AV2191" s="115">
        <f t="shared" si="946"/>
        <v>1</v>
      </c>
      <c r="AY2191" s="115"/>
      <c r="AZ2191" s="115"/>
      <c r="BA2191" s="43">
        <v>32</v>
      </c>
      <c r="BB2191" s="43" t="s">
        <v>2013</v>
      </c>
      <c r="BC2191" s="48" t="s">
        <v>1403</v>
      </c>
      <c r="BE2191" s="37" t="s">
        <v>2345</v>
      </c>
      <c r="BG2191" s="43">
        <v>350</v>
      </c>
      <c r="BH2191" s="43" t="s">
        <v>659</v>
      </c>
      <c r="BJ2191" s="43" t="s">
        <v>1388</v>
      </c>
      <c r="BK2191" s="43" t="s">
        <v>573</v>
      </c>
      <c r="BP2191" s="48" t="s">
        <v>1406</v>
      </c>
      <c r="BR2191" s="43" t="s">
        <v>822</v>
      </c>
      <c r="BS2191" s="43" t="s">
        <v>2619</v>
      </c>
      <c r="BT2191" s="43" t="s">
        <v>1990</v>
      </c>
      <c r="BU2191" s="43"/>
      <c r="BV2191" s="43"/>
      <c r="BW2191" s="243">
        <v>37668</v>
      </c>
      <c r="BX2191" s="243"/>
      <c r="BY2191" s="48" t="s">
        <v>451</v>
      </c>
      <c r="BZ2191" s="43">
        <v>0.14000000000000001</v>
      </c>
      <c r="CA2191" s="43" t="s">
        <v>1396</v>
      </c>
      <c r="CC2191" s="135">
        <v>0.14000000000000001</v>
      </c>
      <c r="CD2191" s="124" t="s">
        <v>767</v>
      </c>
      <c r="CE2191" s="43">
        <v>6194</v>
      </c>
      <c r="CF2191" s="43" t="s">
        <v>1990</v>
      </c>
      <c r="CG2191" s="251">
        <v>37668</v>
      </c>
      <c r="CH2191" s="126"/>
      <c r="CK2191" s="39" t="s">
        <v>451</v>
      </c>
      <c r="CL2191" s="43">
        <v>12</v>
      </c>
      <c r="CM2191" s="43" t="s">
        <v>1396</v>
      </c>
      <c r="CP2191" s="43" t="s">
        <v>1397</v>
      </c>
      <c r="CQ2191" s="43">
        <v>1726</v>
      </c>
      <c r="DR2191" s="38"/>
    </row>
    <row r="2192" spans="1:122" s="39" customFormat="1" hidden="1" x14ac:dyDescent="0.2">
      <c r="A2192" s="44" t="str">
        <f t="shared" si="950"/>
        <v>Endicott</v>
      </c>
      <c r="B2192" s="44" t="str">
        <f t="shared" si="949"/>
        <v>1,1-Dichloroethylene</v>
      </c>
      <c r="C2192" s="38" t="s">
        <v>2587</v>
      </c>
      <c r="D2192" s="38" t="str">
        <f t="shared" si="936"/>
        <v>LS</v>
      </c>
      <c r="E2192" s="44" t="s">
        <v>372</v>
      </c>
      <c r="F2192" s="155" t="str">
        <f t="shared" si="952"/>
        <v>Residential 039</v>
      </c>
      <c r="G2192" s="44" t="str">
        <f t="shared" si="951"/>
        <v>residential</v>
      </c>
      <c r="H2192" s="44" t="str">
        <f t="shared" si="940"/>
        <v>Basement</v>
      </c>
      <c r="I2192" s="38"/>
      <c r="J2192" s="38"/>
      <c r="K2192" s="38"/>
      <c r="L2192" s="44"/>
      <c r="M2192" s="38" t="str">
        <f t="shared" si="947"/>
        <v>Y</v>
      </c>
      <c r="N2192" s="38" t="str">
        <f t="shared" si="948"/>
        <v>n</v>
      </c>
      <c r="O2192" s="38" t="str">
        <f t="shared" si="953"/>
        <v>Y</v>
      </c>
      <c r="P2192" s="44"/>
      <c r="Q2192" s="44"/>
      <c r="R2192" s="44"/>
      <c r="S2192" s="44"/>
      <c r="T2192" s="44"/>
      <c r="U2192" s="44"/>
      <c r="V2192" s="44"/>
      <c r="W2192" s="44"/>
      <c r="X2192" s="44"/>
      <c r="Y2192" s="38" t="str">
        <f t="shared" si="941"/>
        <v>n</v>
      </c>
      <c r="Z2192" s="38" t="str">
        <f t="shared" si="942"/>
        <v>n</v>
      </c>
      <c r="AA2192" s="38" t="s">
        <v>2044</v>
      </c>
      <c r="AB2192" s="128" t="s">
        <v>1451</v>
      </c>
      <c r="AC2192" s="59">
        <v>13</v>
      </c>
      <c r="AD2192" s="204">
        <v>4.5384615384615381E-3</v>
      </c>
      <c r="AE2192" s="38">
        <v>0</v>
      </c>
      <c r="AF2192" s="38">
        <v>1</v>
      </c>
      <c r="AG2192" s="125"/>
      <c r="AI2192" s="123"/>
      <c r="AJ2192" s="40">
        <f t="shared" si="937"/>
        <v>13</v>
      </c>
      <c r="AK2192" s="40"/>
      <c r="AL2192" s="40"/>
      <c r="AM2192" s="40">
        <f t="shared" si="944"/>
        <v>5.8999999999999997E-2</v>
      </c>
      <c r="AN2192" s="39">
        <f t="shared" si="943"/>
        <v>0.8</v>
      </c>
      <c r="AO2192" s="204"/>
      <c r="AP2192" s="204">
        <f t="shared" si="938"/>
        <v>4.5384615384615381E-3</v>
      </c>
      <c r="AQ2192" s="45"/>
      <c r="AR2192" s="45"/>
      <c r="AS2192" s="115"/>
      <c r="AT2192" s="115"/>
      <c r="AU2192" s="115">
        <f t="shared" si="945"/>
        <v>0</v>
      </c>
      <c r="AV2192" s="115">
        <f t="shared" si="946"/>
        <v>1</v>
      </c>
      <c r="AY2192" s="115"/>
      <c r="AZ2192" s="115"/>
      <c r="BA2192" s="43">
        <v>32</v>
      </c>
      <c r="BB2192" s="43" t="s">
        <v>2013</v>
      </c>
      <c r="BC2192" s="48" t="s">
        <v>1403</v>
      </c>
      <c r="BE2192" s="37" t="s">
        <v>2345</v>
      </c>
      <c r="BG2192" s="43">
        <v>351</v>
      </c>
      <c r="BH2192" s="43" t="s">
        <v>660</v>
      </c>
      <c r="BJ2192" s="43" t="s">
        <v>1388</v>
      </c>
      <c r="BK2192" s="43" t="s">
        <v>573</v>
      </c>
      <c r="BP2192" s="48" t="s">
        <v>1406</v>
      </c>
      <c r="BQ2192" s="43" t="s">
        <v>1331</v>
      </c>
      <c r="BR2192" s="43" t="s">
        <v>822</v>
      </c>
      <c r="BS2192" s="43" t="s">
        <v>538</v>
      </c>
      <c r="BT2192" s="43" t="s">
        <v>1990</v>
      </c>
      <c r="BU2192" s="43"/>
      <c r="BV2192" s="43"/>
      <c r="BW2192" s="243">
        <v>37664</v>
      </c>
      <c r="BX2192" s="243"/>
      <c r="BY2192" s="48" t="s">
        <v>451</v>
      </c>
      <c r="BZ2192" s="43">
        <v>5.8999999999999997E-2</v>
      </c>
      <c r="CA2192" s="43" t="s">
        <v>1396</v>
      </c>
      <c r="CC2192" s="43">
        <v>5.8999999999999997E-2</v>
      </c>
      <c r="CD2192" s="124" t="s">
        <v>767</v>
      </c>
      <c r="CE2192" s="43">
        <v>6316</v>
      </c>
      <c r="CF2192" s="43" t="s">
        <v>1990</v>
      </c>
      <c r="CG2192" s="251">
        <v>37664</v>
      </c>
      <c r="CH2192" s="126"/>
      <c r="CK2192" s="39" t="s">
        <v>451</v>
      </c>
      <c r="CL2192" s="43">
        <v>13</v>
      </c>
      <c r="CM2192" s="43" t="s">
        <v>1396</v>
      </c>
      <c r="CP2192" s="43" t="s">
        <v>1397</v>
      </c>
      <c r="CQ2192" s="43">
        <v>1714</v>
      </c>
      <c r="DR2192" s="38"/>
    </row>
    <row r="2193" spans="1:122" s="39" customFormat="1" hidden="1" x14ac:dyDescent="0.2">
      <c r="A2193" s="44" t="str">
        <f t="shared" si="950"/>
        <v>Endicott</v>
      </c>
      <c r="B2193" s="44" t="str">
        <f t="shared" si="949"/>
        <v>Methylene chloride</v>
      </c>
      <c r="C2193" s="38" t="s">
        <v>2587</v>
      </c>
      <c r="D2193" s="38" t="str">
        <f t="shared" si="936"/>
        <v>LS</v>
      </c>
      <c r="E2193" s="44" t="s">
        <v>372</v>
      </c>
      <c r="F2193" s="155" t="str">
        <f t="shared" si="952"/>
        <v>Residential 040</v>
      </c>
      <c r="G2193" s="44" t="str">
        <f t="shared" si="951"/>
        <v>residential</v>
      </c>
      <c r="H2193" s="44" t="str">
        <f t="shared" si="940"/>
        <v>Basement</v>
      </c>
      <c r="I2193" s="38"/>
      <c r="J2193" s="38"/>
      <c r="K2193" s="38"/>
      <c r="L2193" s="44"/>
      <c r="M2193" s="38" t="str">
        <f t="shared" si="947"/>
        <v>Y</v>
      </c>
      <c r="N2193" s="38" t="str">
        <f t="shared" si="948"/>
        <v>n</v>
      </c>
      <c r="O2193" s="38" t="s">
        <v>541</v>
      </c>
      <c r="P2193" s="44" t="s">
        <v>1453</v>
      </c>
      <c r="Q2193" s="44"/>
      <c r="R2193" s="44"/>
      <c r="S2193" s="44"/>
      <c r="T2193" s="44"/>
      <c r="U2193" s="44"/>
      <c r="V2193" s="44"/>
      <c r="W2193" s="44"/>
      <c r="X2193" s="44"/>
      <c r="Y2193" s="38" t="str">
        <f t="shared" si="941"/>
        <v>n</v>
      </c>
      <c r="Z2193" s="38" t="str">
        <f t="shared" si="942"/>
        <v>n</v>
      </c>
      <c r="AA2193" s="38" t="s">
        <v>2044</v>
      </c>
      <c r="AB2193" s="128" t="s">
        <v>1451</v>
      </c>
      <c r="AC2193" s="59">
        <v>20</v>
      </c>
      <c r="AD2193" s="204">
        <v>2.8999999999999998E-2</v>
      </c>
      <c r="AE2193" s="38">
        <v>0</v>
      </c>
      <c r="AF2193" s="38">
        <v>1</v>
      </c>
      <c r="AG2193" s="125"/>
      <c r="AI2193" s="123"/>
      <c r="AJ2193" s="40">
        <f t="shared" si="937"/>
        <v>20</v>
      </c>
      <c r="AK2193" s="40"/>
      <c r="AL2193" s="40"/>
      <c r="AM2193" s="40">
        <f t="shared" si="944"/>
        <v>0.57999999999999996</v>
      </c>
      <c r="AN2193" s="39">
        <f t="shared" si="943"/>
        <v>10.5</v>
      </c>
      <c r="AO2193" s="204"/>
      <c r="AP2193" s="204">
        <f t="shared" si="938"/>
        <v>2.8999999999999998E-2</v>
      </c>
      <c r="AQ2193" s="45"/>
      <c r="AR2193" s="45"/>
      <c r="AS2193" s="115"/>
      <c r="AT2193" s="115"/>
      <c r="AU2193" s="115">
        <f t="shared" si="945"/>
        <v>0</v>
      </c>
      <c r="AV2193" s="115">
        <f t="shared" si="946"/>
        <v>1</v>
      </c>
      <c r="AY2193" s="115"/>
      <c r="AZ2193" s="115"/>
      <c r="BA2193" s="43">
        <v>32</v>
      </c>
      <c r="BB2193" s="43" t="s">
        <v>2013</v>
      </c>
      <c r="BC2193" s="48" t="s">
        <v>1403</v>
      </c>
      <c r="BE2193" s="37" t="s">
        <v>2345</v>
      </c>
      <c r="BG2193" s="43">
        <v>352</v>
      </c>
      <c r="BH2193" s="43" t="s">
        <v>661</v>
      </c>
      <c r="BJ2193" s="43" t="s">
        <v>1388</v>
      </c>
      <c r="BK2193" s="43" t="s">
        <v>573</v>
      </c>
      <c r="BP2193" s="48" t="s">
        <v>1406</v>
      </c>
      <c r="BQ2193" s="43" t="s">
        <v>662</v>
      </c>
      <c r="BR2193" s="43" t="s">
        <v>822</v>
      </c>
      <c r="BS2193" s="43" t="s">
        <v>837</v>
      </c>
      <c r="BT2193" s="43" t="s">
        <v>1990</v>
      </c>
      <c r="BU2193" s="43"/>
      <c r="BV2193" s="43"/>
      <c r="BW2193" s="243">
        <v>37670</v>
      </c>
      <c r="BX2193" s="243"/>
      <c r="BY2193" s="48" t="s">
        <v>450</v>
      </c>
      <c r="BZ2193" s="43">
        <v>0.57999999999999996</v>
      </c>
      <c r="CA2193" s="43" t="s">
        <v>1396</v>
      </c>
      <c r="CC2193" s="43">
        <v>0.57999999999999996</v>
      </c>
      <c r="CD2193" s="124" t="s">
        <v>767</v>
      </c>
      <c r="CE2193" s="43">
        <v>6353</v>
      </c>
      <c r="CF2193" s="43" t="s">
        <v>1990</v>
      </c>
      <c r="CG2193" s="251">
        <v>37670</v>
      </c>
      <c r="CH2193" s="126"/>
      <c r="CK2193" s="39" t="s">
        <v>451</v>
      </c>
      <c r="CL2193" s="43">
        <v>20</v>
      </c>
      <c r="CM2193" s="43" t="s">
        <v>1396</v>
      </c>
      <c r="CP2193" s="43" t="s">
        <v>1397</v>
      </c>
      <c r="CQ2193" s="43">
        <v>1788</v>
      </c>
      <c r="DR2193" s="38"/>
    </row>
    <row r="2194" spans="1:122" s="39" customFormat="1" hidden="1" x14ac:dyDescent="0.2">
      <c r="A2194" s="44" t="str">
        <f t="shared" si="950"/>
        <v>Endicott</v>
      </c>
      <c r="B2194" s="44" t="str">
        <f t="shared" si="949"/>
        <v>Methylene chloride</v>
      </c>
      <c r="C2194" s="38" t="s">
        <v>2587</v>
      </c>
      <c r="D2194" s="38" t="str">
        <f t="shared" si="936"/>
        <v>LS</v>
      </c>
      <c r="E2194" s="44" t="s">
        <v>372</v>
      </c>
      <c r="F2194" s="155" t="str">
        <f t="shared" si="952"/>
        <v>Residential 043</v>
      </c>
      <c r="G2194" s="44" t="str">
        <f t="shared" si="951"/>
        <v>residential</v>
      </c>
      <c r="H2194" s="44" t="str">
        <f t="shared" si="940"/>
        <v>Basement</v>
      </c>
      <c r="I2194" s="38"/>
      <c r="J2194" s="38"/>
      <c r="K2194" s="38"/>
      <c r="L2194" s="44"/>
      <c r="M2194" s="38" t="str">
        <f t="shared" si="947"/>
        <v>Y</v>
      </c>
      <c r="N2194" s="38" t="str">
        <f t="shared" si="948"/>
        <v>n</v>
      </c>
      <c r="O2194" s="38" t="s">
        <v>541</v>
      </c>
      <c r="P2194" s="44" t="s">
        <v>1453</v>
      </c>
      <c r="Q2194" s="44"/>
      <c r="R2194" s="44"/>
      <c r="S2194" s="44"/>
      <c r="T2194" s="44"/>
      <c r="U2194" s="44"/>
      <c r="V2194" s="44"/>
      <c r="W2194" s="44"/>
      <c r="X2194" s="44"/>
      <c r="Y2194" s="38" t="str">
        <f t="shared" si="941"/>
        <v>n</v>
      </c>
      <c r="Z2194" s="38" t="str">
        <f t="shared" si="942"/>
        <v>n</v>
      </c>
      <c r="AA2194" s="38" t="s">
        <v>2044</v>
      </c>
      <c r="AB2194" s="128" t="s">
        <v>1451</v>
      </c>
      <c r="AC2194" s="59">
        <v>1.3</v>
      </c>
      <c r="AD2194" s="204">
        <v>0.40769230769230769</v>
      </c>
      <c r="AE2194" s="38">
        <v>0</v>
      </c>
      <c r="AF2194" s="38">
        <v>1</v>
      </c>
      <c r="AG2194" s="125"/>
      <c r="AI2194" s="123"/>
      <c r="AJ2194" s="40">
        <f t="shared" si="937"/>
        <v>1.3</v>
      </c>
      <c r="AK2194" s="40"/>
      <c r="AL2194" s="40"/>
      <c r="AM2194" s="40">
        <f t="shared" si="944"/>
        <v>0.53</v>
      </c>
      <c r="AN2194" s="39">
        <f t="shared" si="943"/>
        <v>10.5</v>
      </c>
      <c r="AO2194" s="204"/>
      <c r="AP2194" s="204">
        <f t="shared" si="938"/>
        <v>0.40769230769230769</v>
      </c>
      <c r="AQ2194" s="45"/>
      <c r="AR2194" s="45"/>
      <c r="AS2194" s="115"/>
      <c r="AT2194" s="115"/>
      <c r="AU2194" s="115">
        <f t="shared" si="945"/>
        <v>0</v>
      </c>
      <c r="AV2194" s="115">
        <f t="shared" si="946"/>
        <v>1</v>
      </c>
      <c r="AY2194" s="115"/>
      <c r="AZ2194" s="115"/>
      <c r="BA2194" s="43">
        <v>32</v>
      </c>
      <c r="BB2194" s="43" t="s">
        <v>2013</v>
      </c>
      <c r="BC2194" s="48" t="s">
        <v>1403</v>
      </c>
      <c r="BE2194" s="37" t="s">
        <v>2345</v>
      </c>
      <c r="BG2194" s="43">
        <v>355</v>
      </c>
      <c r="BH2194" s="43" t="s">
        <v>2642</v>
      </c>
      <c r="BJ2194" s="43" t="s">
        <v>1388</v>
      </c>
      <c r="BK2194" s="43" t="s">
        <v>573</v>
      </c>
      <c r="BP2194" s="48" t="s">
        <v>1406</v>
      </c>
      <c r="BR2194" s="43" t="s">
        <v>822</v>
      </c>
      <c r="BS2194" s="43" t="s">
        <v>837</v>
      </c>
      <c r="BT2194" s="43" t="s">
        <v>1990</v>
      </c>
      <c r="BU2194" s="43"/>
      <c r="BV2194" s="43"/>
      <c r="BW2194" s="243">
        <v>37668</v>
      </c>
      <c r="BX2194" s="243"/>
      <c r="BY2194" s="48" t="s">
        <v>451</v>
      </c>
      <c r="BZ2194" s="43">
        <v>0.53</v>
      </c>
      <c r="CA2194" s="43" t="s">
        <v>1396</v>
      </c>
      <c r="CC2194" s="43">
        <v>0.53</v>
      </c>
      <c r="CD2194" s="124" t="s">
        <v>767</v>
      </c>
      <c r="CE2194" s="43">
        <v>6474</v>
      </c>
      <c r="CF2194" s="43" t="s">
        <v>1990</v>
      </c>
      <c r="CG2194" s="251">
        <v>37668</v>
      </c>
      <c r="CH2194" s="126"/>
      <c r="CK2194" s="39" t="s">
        <v>451</v>
      </c>
      <c r="CL2194" s="43">
        <v>1.3</v>
      </c>
      <c r="CM2194" s="43" t="s">
        <v>1396</v>
      </c>
      <c r="CP2194" s="43" t="s">
        <v>1397</v>
      </c>
      <c r="CQ2194" s="43">
        <v>1789</v>
      </c>
      <c r="DR2194" s="38"/>
    </row>
    <row r="2195" spans="1:122" s="39" customFormat="1" hidden="1" x14ac:dyDescent="0.2">
      <c r="A2195" s="44" t="str">
        <f t="shared" si="950"/>
        <v>Endicott</v>
      </c>
      <c r="B2195" s="44" t="str">
        <f t="shared" si="949"/>
        <v>Tetrachloroethylene</v>
      </c>
      <c r="C2195" s="38" t="s">
        <v>2587</v>
      </c>
      <c r="D2195" s="38" t="str">
        <f t="shared" ref="D2195:D2258" si="954">IF(BC2195="","",BC2195)</f>
        <v>LS</v>
      </c>
      <c r="E2195" s="44" t="s">
        <v>372</v>
      </c>
      <c r="F2195" s="155" t="str">
        <f t="shared" si="952"/>
        <v>Residential 043</v>
      </c>
      <c r="G2195" s="44" t="str">
        <f t="shared" si="951"/>
        <v>residential</v>
      </c>
      <c r="H2195" s="44" t="str">
        <f t="shared" si="940"/>
        <v>Basement</v>
      </c>
      <c r="I2195" s="38"/>
      <c r="J2195" s="38"/>
      <c r="K2195" s="38"/>
      <c r="L2195" s="44"/>
      <c r="M2195" s="38" t="str">
        <f t="shared" si="947"/>
        <v>Y</v>
      </c>
      <c r="N2195" s="38" t="str">
        <f t="shared" si="948"/>
        <v>n</v>
      </c>
      <c r="O2195" s="38" t="s">
        <v>541</v>
      </c>
      <c r="P2195" s="44" t="s">
        <v>2357</v>
      </c>
      <c r="Q2195" s="44"/>
      <c r="R2195" s="44"/>
      <c r="S2195" s="44"/>
      <c r="T2195" s="44"/>
      <c r="U2195" s="44"/>
      <c r="V2195" s="44"/>
      <c r="W2195" s="44"/>
      <c r="X2195" s="44"/>
      <c r="Y2195" s="38" t="str">
        <f t="shared" si="941"/>
        <v>n</v>
      </c>
      <c r="Z2195" s="38" t="str">
        <f t="shared" si="942"/>
        <v>n</v>
      </c>
      <c r="AA2195" s="38" t="s">
        <v>2044</v>
      </c>
      <c r="AB2195" s="128" t="s">
        <v>1451</v>
      </c>
      <c r="AC2195" s="59">
        <v>0.43</v>
      </c>
      <c r="AD2195" s="204">
        <v>0.46511627906976749</v>
      </c>
      <c r="AE2195" s="38">
        <v>0</v>
      </c>
      <c r="AF2195" s="38">
        <v>1</v>
      </c>
      <c r="AG2195" s="125"/>
      <c r="AI2195" s="123"/>
      <c r="AJ2195" s="40">
        <f t="shared" si="937"/>
        <v>0.43</v>
      </c>
      <c r="AK2195" s="40"/>
      <c r="AL2195" s="40"/>
      <c r="AM2195" s="40">
        <f t="shared" si="944"/>
        <v>0.2</v>
      </c>
      <c r="AN2195" s="39">
        <f t="shared" si="943"/>
        <v>3.8</v>
      </c>
      <c r="AO2195" s="204"/>
      <c r="AP2195" s="204">
        <f t="shared" si="938"/>
        <v>0.46511627906976749</v>
      </c>
      <c r="AQ2195" s="45"/>
      <c r="AR2195" s="45"/>
      <c r="AS2195" s="115"/>
      <c r="AT2195" s="115"/>
      <c r="AU2195" s="115">
        <f t="shared" si="945"/>
        <v>0</v>
      </c>
      <c r="AV2195" s="115">
        <f t="shared" si="946"/>
        <v>1</v>
      </c>
      <c r="AY2195" s="115"/>
      <c r="AZ2195" s="115"/>
      <c r="BA2195" s="43">
        <v>32</v>
      </c>
      <c r="BB2195" s="43" t="s">
        <v>2013</v>
      </c>
      <c r="BC2195" s="48" t="s">
        <v>1403</v>
      </c>
      <c r="BE2195" s="37" t="s">
        <v>2345</v>
      </c>
      <c r="BG2195" s="43">
        <v>355</v>
      </c>
      <c r="BH2195" s="43" t="s">
        <v>2642</v>
      </c>
      <c r="BJ2195" s="43" t="s">
        <v>1388</v>
      </c>
      <c r="BK2195" s="43" t="s">
        <v>573</v>
      </c>
      <c r="BP2195" s="48" t="s">
        <v>1406</v>
      </c>
      <c r="BR2195" s="43" t="s">
        <v>822</v>
      </c>
      <c r="BS2195" s="43" t="s">
        <v>2057</v>
      </c>
      <c r="BT2195" s="43" t="s">
        <v>1990</v>
      </c>
      <c r="BU2195" s="43"/>
      <c r="BV2195" s="43"/>
      <c r="BW2195" s="243">
        <v>37668</v>
      </c>
      <c r="BX2195" s="243"/>
      <c r="BY2195" s="48" t="s">
        <v>451</v>
      </c>
      <c r="BZ2195" s="43">
        <v>0.2</v>
      </c>
      <c r="CA2195" s="43" t="s">
        <v>1396</v>
      </c>
      <c r="CC2195" s="43">
        <v>0.2</v>
      </c>
      <c r="CD2195" s="124" t="s">
        <v>767</v>
      </c>
      <c r="CE2195" s="43">
        <v>6475</v>
      </c>
      <c r="CF2195" s="43" t="s">
        <v>1990</v>
      </c>
      <c r="CG2195" s="251">
        <v>37668</v>
      </c>
      <c r="CH2195" s="126"/>
      <c r="CK2195" s="39" t="s">
        <v>451</v>
      </c>
      <c r="CL2195" s="43">
        <v>0.43</v>
      </c>
      <c r="CM2195" s="43" t="s">
        <v>1396</v>
      </c>
      <c r="CP2195" s="43" t="s">
        <v>1397</v>
      </c>
      <c r="CQ2195" s="43">
        <v>1539</v>
      </c>
      <c r="DR2195" s="38"/>
    </row>
    <row r="2196" spans="1:122" s="39" customFormat="1" hidden="1" x14ac:dyDescent="0.2">
      <c r="A2196" s="44" t="str">
        <f t="shared" si="950"/>
        <v>Endicott</v>
      </c>
      <c r="B2196" s="44" t="str">
        <f t="shared" si="949"/>
        <v>Trichloroethylene</v>
      </c>
      <c r="C2196" s="38" t="s">
        <v>2587</v>
      </c>
      <c r="D2196" s="38" t="str">
        <f t="shared" si="954"/>
        <v>LS</v>
      </c>
      <c r="E2196" s="44" t="s">
        <v>372</v>
      </c>
      <c r="F2196" s="155" t="str">
        <f t="shared" si="952"/>
        <v>Residential 043</v>
      </c>
      <c r="G2196" s="44" t="str">
        <f t="shared" si="951"/>
        <v>residential</v>
      </c>
      <c r="H2196" s="44" t="str">
        <f t="shared" si="940"/>
        <v>Basement</v>
      </c>
      <c r="I2196" s="38"/>
      <c r="J2196" s="38"/>
      <c r="K2196" s="38"/>
      <c r="L2196" s="44"/>
      <c r="M2196" s="38" t="str">
        <f t="shared" si="947"/>
        <v>Y</v>
      </c>
      <c r="N2196" s="38" t="str">
        <f t="shared" si="948"/>
        <v>n</v>
      </c>
      <c r="O2196" s="38" t="s">
        <v>541</v>
      </c>
      <c r="P2196" s="44" t="s">
        <v>2357</v>
      </c>
      <c r="Q2196" s="44"/>
      <c r="R2196" s="44"/>
      <c r="S2196" s="44"/>
      <c r="T2196" s="44"/>
      <c r="U2196" s="44"/>
      <c r="V2196" s="44"/>
      <c r="W2196" s="44"/>
      <c r="X2196" s="44"/>
      <c r="Y2196" s="38" t="str">
        <f t="shared" si="941"/>
        <v>n</v>
      </c>
      <c r="Z2196" s="38" t="str">
        <f t="shared" si="942"/>
        <v>n</v>
      </c>
      <c r="AA2196" s="38" t="s">
        <v>2044</v>
      </c>
      <c r="AB2196" s="128" t="s">
        <v>1451</v>
      </c>
      <c r="AC2196" s="59">
        <v>0.41</v>
      </c>
      <c r="AD2196" s="204">
        <v>0.3902439024390244</v>
      </c>
      <c r="AE2196" s="38">
        <v>0</v>
      </c>
      <c r="AF2196" s="38">
        <v>1</v>
      </c>
      <c r="AG2196" s="125"/>
      <c r="AI2196" s="123"/>
      <c r="AJ2196" s="40">
        <f t="shared" si="937"/>
        <v>0.41</v>
      </c>
      <c r="AK2196" s="40"/>
      <c r="AL2196" s="40"/>
      <c r="AM2196" s="40">
        <f t="shared" si="944"/>
        <v>0.16</v>
      </c>
      <c r="AN2196" s="39">
        <f t="shared" si="943"/>
        <v>0.5</v>
      </c>
      <c r="AO2196" s="204"/>
      <c r="AP2196" s="204">
        <f t="shared" si="938"/>
        <v>0.3902439024390244</v>
      </c>
      <c r="AQ2196" s="45"/>
      <c r="AR2196" s="45"/>
      <c r="AS2196" s="115"/>
      <c r="AT2196" s="115"/>
      <c r="AU2196" s="115">
        <f t="shared" si="945"/>
        <v>0</v>
      </c>
      <c r="AV2196" s="115">
        <f t="shared" si="946"/>
        <v>1</v>
      </c>
      <c r="AY2196" s="115"/>
      <c r="AZ2196" s="115"/>
      <c r="BA2196" s="43">
        <v>32</v>
      </c>
      <c r="BB2196" s="43" t="s">
        <v>2013</v>
      </c>
      <c r="BC2196" s="48" t="s">
        <v>1403</v>
      </c>
      <c r="BE2196" s="37" t="s">
        <v>2345</v>
      </c>
      <c r="BG2196" s="43">
        <v>355</v>
      </c>
      <c r="BH2196" s="43" t="s">
        <v>2642</v>
      </c>
      <c r="BJ2196" s="43" t="s">
        <v>1388</v>
      </c>
      <c r="BK2196" s="43" t="s">
        <v>573</v>
      </c>
      <c r="BP2196" s="48" t="s">
        <v>1406</v>
      </c>
      <c r="BR2196" s="43" t="s">
        <v>822</v>
      </c>
      <c r="BS2196" s="43" t="s">
        <v>1393</v>
      </c>
      <c r="BT2196" s="43" t="s">
        <v>1990</v>
      </c>
      <c r="BU2196" s="43"/>
      <c r="BV2196" s="43"/>
      <c r="BW2196" s="243">
        <v>37668</v>
      </c>
      <c r="BX2196" s="243"/>
      <c r="BY2196" s="48" t="s">
        <v>451</v>
      </c>
      <c r="BZ2196" s="43">
        <v>0.16</v>
      </c>
      <c r="CA2196" s="43" t="s">
        <v>1396</v>
      </c>
      <c r="CC2196" s="43">
        <v>0.16</v>
      </c>
      <c r="CD2196" s="124" t="s">
        <v>767</v>
      </c>
      <c r="CE2196" s="43">
        <v>6477</v>
      </c>
      <c r="CF2196" s="43" t="s">
        <v>1990</v>
      </c>
      <c r="CG2196" s="251">
        <v>37668</v>
      </c>
      <c r="CH2196" s="126"/>
      <c r="CK2196" s="39" t="s">
        <v>451</v>
      </c>
      <c r="CL2196" s="43">
        <v>0.41</v>
      </c>
      <c r="CM2196" s="43" t="s">
        <v>1396</v>
      </c>
      <c r="CP2196" s="43" t="s">
        <v>1397</v>
      </c>
      <c r="CQ2196" s="43">
        <v>1593</v>
      </c>
      <c r="DR2196" s="38"/>
    </row>
    <row r="2197" spans="1:122" s="39" customFormat="1" hidden="1" x14ac:dyDescent="0.2">
      <c r="A2197" s="44" t="str">
        <f t="shared" si="950"/>
        <v>Endicott</v>
      </c>
      <c r="B2197" s="44" t="str">
        <f t="shared" si="949"/>
        <v>1,1-Dichloroethane</v>
      </c>
      <c r="C2197" s="38" t="s">
        <v>2587</v>
      </c>
      <c r="D2197" s="38" t="str">
        <f t="shared" si="954"/>
        <v>LS</v>
      </c>
      <c r="E2197" s="44" t="s">
        <v>372</v>
      </c>
      <c r="F2197" s="155" t="str">
        <f t="shared" si="952"/>
        <v>Residential 045</v>
      </c>
      <c r="G2197" s="44" t="str">
        <f t="shared" si="951"/>
        <v>residential</v>
      </c>
      <c r="H2197" s="44" t="str">
        <f t="shared" si="940"/>
        <v>Basement - full</v>
      </c>
      <c r="I2197" s="38"/>
      <c r="J2197" s="38"/>
      <c r="K2197" s="38"/>
      <c r="L2197" s="44"/>
      <c r="M2197" s="38" t="str">
        <f t="shared" si="947"/>
        <v>Y</v>
      </c>
      <c r="N2197" s="38" t="str">
        <f t="shared" si="948"/>
        <v>Y</v>
      </c>
      <c r="O2197" s="38" t="s">
        <v>541</v>
      </c>
      <c r="P2197" s="44" t="s">
        <v>2357</v>
      </c>
      <c r="Q2197" s="44"/>
      <c r="R2197" s="44"/>
      <c r="S2197" s="44"/>
      <c r="T2197" s="44"/>
      <c r="U2197" s="44"/>
      <c r="V2197" s="44"/>
      <c r="W2197" s="44"/>
      <c r="X2197" s="44"/>
      <c r="Y2197" s="38" t="str">
        <f t="shared" si="941"/>
        <v>n</v>
      </c>
      <c r="Z2197" s="38" t="str">
        <f t="shared" si="942"/>
        <v>Y</v>
      </c>
      <c r="AA2197" s="38" t="s">
        <v>2044</v>
      </c>
      <c r="AB2197" s="128" t="s">
        <v>1451</v>
      </c>
      <c r="AC2197" s="59">
        <v>0.31</v>
      </c>
      <c r="AD2197" s="204">
        <v>0.38709677419354838</v>
      </c>
      <c r="AE2197" s="38">
        <v>0</v>
      </c>
      <c r="AF2197" s="38">
        <v>1</v>
      </c>
      <c r="AG2197" s="125"/>
      <c r="AI2197" s="123"/>
      <c r="AJ2197" s="40">
        <f t="shared" si="937"/>
        <v>0.31</v>
      </c>
      <c r="AK2197" s="40"/>
      <c r="AL2197" s="40"/>
      <c r="AM2197" s="40">
        <f t="shared" si="944"/>
        <v>0.12</v>
      </c>
      <c r="AN2197" s="39" t="str">
        <f t="shared" si="943"/>
        <v/>
      </c>
      <c r="AO2197" s="204"/>
      <c r="AP2197" s="204">
        <f t="shared" si="938"/>
        <v>0.38709677419354838</v>
      </c>
      <c r="AQ2197" s="45"/>
      <c r="AR2197" s="45"/>
      <c r="AS2197" s="115"/>
      <c r="AT2197" s="115"/>
      <c r="AU2197" s="115">
        <f t="shared" si="945"/>
        <v>0</v>
      </c>
      <c r="AV2197" s="115">
        <f t="shared" si="946"/>
        <v>1</v>
      </c>
      <c r="AY2197" s="115"/>
      <c r="AZ2197" s="115"/>
      <c r="BA2197" s="43">
        <v>32</v>
      </c>
      <c r="BB2197" s="43" t="s">
        <v>2013</v>
      </c>
      <c r="BC2197" s="48" t="s">
        <v>1403</v>
      </c>
      <c r="BE2197" s="37" t="s">
        <v>2345</v>
      </c>
      <c r="BG2197" s="43">
        <v>357</v>
      </c>
      <c r="BH2197" s="43" t="s">
        <v>668</v>
      </c>
      <c r="BJ2197" s="43" t="s">
        <v>1388</v>
      </c>
      <c r="BK2197" s="43" t="s">
        <v>1389</v>
      </c>
      <c r="BP2197" s="48" t="s">
        <v>1406</v>
      </c>
      <c r="BQ2197" s="43" t="s">
        <v>669</v>
      </c>
      <c r="BR2197" s="43" t="s">
        <v>822</v>
      </c>
      <c r="BS2197" s="43" t="s">
        <v>2619</v>
      </c>
      <c r="BT2197" s="43" t="s">
        <v>1990</v>
      </c>
      <c r="BU2197" s="43"/>
      <c r="BV2197" s="43"/>
      <c r="BW2197" s="243">
        <v>37668</v>
      </c>
      <c r="BX2197" s="243"/>
      <c r="BY2197" s="48" t="s">
        <v>451</v>
      </c>
      <c r="BZ2197" s="43">
        <v>0.12</v>
      </c>
      <c r="CA2197" s="43" t="s">
        <v>1396</v>
      </c>
      <c r="CC2197" s="135">
        <v>0.12</v>
      </c>
      <c r="CD2197" s="124" t="s">
        <v>767</v>
      </c>
      <c r="CE2197" s="43">
        <v>6810</v>
      </c>
      <c r="CF2197" s="43" t="s">
        <v>1990</v>
      </c>
      <c r="CG2197" s="251">
        <v>37668</v>
      </c>
      <c r="CH2197" s="126"/>
      <c r="CK2197" s="39" t="s">
        <v>451</v>
      </c>
      <c r="CL2197" s="43">
        <v>0.31</v>
      </c>
      <c r="CM2197" s="43" t="s">
        <v>1396</v>
      </c>
      <c r="CP2197" s="43" t="s">
        <v>1397</v>
      </c>
      <c r="CQ2197" s="43">
        <v>1729</v>
      </c>
      <c r="DR2197" s="38"/>
    </row>
    <row r="2198" spans="1:122" s="39" customFormat="1" hidden="1" x14ac:dyDescent="0.2">
      <c r="A2198" s="44" t="str">
        <f t="shared" si="950"/>
        <v>Endicott</v>
      </c>
      <c r="B2198" s="44" t="str">
        <f t="shared" si="949"/>
        <v>cis-1,2-Dichloroethylene</v>
      </c>
      <c r="C2198" s="38" t="s">
        <v>2587</v>
      </c>
      <c r="D2198" s="38" t="str">
        <f t="shared" si="954"/>
        <v>LS</v>
      </c>
      <c r="E2198" s="44" t="s">
        <v>372</v>
      </c>
      <c r="F2198" s="155" t="str">
        <f t="shared" si="952"/>
        <v>Residential 045</v>
      </c>
      <c r="G2198" s="44" t="str">
        <f t="shared" si="951"/>
        <v>residential</v>
      </c>
      <c r="H2198" s="44" t="str">
        <f t="shared" si="940"/>
        <v>Basement - full</v>
      </c>
      <c r="I2198" s="38"/>
      <c r="J2198" s="38"/>
      <c r="K2198" s="38"/>
      <c r="L2198" s="44"/>
      <c r="M2198" s="38" t="str">
        <f t="shared" si="947"/>
        <v>Y</v>
      </c>
      <c r="N2198" s="38" t="str">
        <f t="shared" si="948"/>
        <v>Y</v>
      </c>
      <c r="O2198" s="38" t="s">
        <v>541</v>
      </c>
      <c r="P2198" s="44" t="s">
        <v>2357</v>
      </c>
      <c r="Q2198" s="44"/>
      <c r="R2198" s="44"/>
      <c r="S2198" s="44"/>
      <c r="T2198" s="44"/>
      <c r="U2198" s="44"/>
      <c r="V2198" s="44"/>
      <c r="W2198" s="44"/>
      <c r="X2198" s="44"/>
      <c r="Y2198" s="38" t="str">
        <f t="shared" si="941"/>
        <v>n</v>
      </c>
      <c r="Z2198" s="38" t="str">
        <f t="shared" si="942"/>
        <v>Y</v>
      </c>
      <c r="AA2198" s="38" t="s">
        <v>2044</v>
      </c>
      <c r="AB2198" s="128" t="s">
        <v>1451</v>
      </c>
      <c r="AC2198" s="59">
        <v>0.14000000000000001</v>
      </c>
      <c r="AD2198" s="204">
        <v>0.85714285714285698</v>
      </c>
      <c r="AE2198" s="38">
        <v>0</v>
      </c>
      <c r="AF2198" s="38">
        <v>1</v>
      </c>
      <c r="AG2198" s="125"/>
      <c r="AI2198" s="123"/>
      <c r="AJ2198" s="40">
        <f t="shared" si="937"/>
        <v>0.14000000000000001</v>
      </c>
      <c r="AK2198" s="40"/>
      <c r="AL2198" s="40"/>
      <c r="AM2198" s="40">
        <f t="shared" si="944"/>
        <v>0.12</v>
      </c>
      <c r="AN2198" s="39" t="str">
        <f t="shared" si="943"/>
        <v/>
      </c>
      <c r="AO2198" s="204"/>
      <c r="AP2198" s="204">
        <f t="shared" si="938"/>
        <v>0.85714285714285698</v>
      </c>
      <c r="AQ2198" s="45"/>
      <c r="AR2198" s="45"/>
      <c r="AS2198" s="115"/>
      <c r="AT2198" s="115"/>
      <c r="AU2198" s="115">
        <f t="shared" si="945"/>
        <v>0</v>
      </c>
      <c r="AV2198" s="115">
        <f t="shared" si="946"/>
        <v>1</v>
      </c>
      <c r="AY2198" s="115"/>
      <c r="AZ2198" s="115"/>
      <c r="BA2198" s="43">
        <v>32</v>
      </c>
      <c r="BB2198" s="43" t="s">
        <v>2013</v>
      </c>
      <c r="BC2198" s="48" t="s">
        <v>1403</v>
      </c>
      <c r="BE2198" s="37" t="s">
        <v>2345</v>
      </c>
      <c r="BG2198" s="43">
        <v>357</v>
      </c>
      <c r="BH2198" s="43" t="s">
        <v>668</v>
      </c>
      <c r="BJ2198" s="43" t="s">
        <v>1388</v>
      </c>
      <c r="BK2198" s="43" t="s">
        <v>1389</v>
      </c>
      <c r="BP2198" s="48" t="s">
        <v>1406</v>
      </c>
      <c r="BQ2198" s="43" t="s">
        <v>669</v>
      </c>
      <c r="BR2198" s="43" t="s">
        <v>822</v>
      </c>
      <c r="BS2198" s="43" t="s">
        <v>1400</v>
      </c>
      <c r="BT2198" s="43" t="s">
        <v>1990</v>
      </c>
      <c r="BU2198" s="43"/>
      <c r="BV2198" s="43"/>
      <c r="BW2198" s="243">
        <v>37668</v>
      </c>
      <c r="BX2198" s="243"/>
      <c r="BY2198" s="48" t="s">
        <v>451</v>
      </c>
      <c r="BZ2198" s="43">
        <v>0.12</v>
      </c>
      <c r="CA2198" s="43" t="s">
        <v>1396</v>
      </c>
      <c r="CC2198" s="43">
        <v>0.12</v>
      </c>
      <c r="CD2198" s="124" t="s">
        <v>767</v>
      </c>
      <c r="CE2198" s="43">
        <v>6812</v>
      </c>
      <c r="CF2198" s="43" t="s">
        <v>1990</v>
      </c>
      <c r="CG2198" s="251">
        <v>37668</v>
      </c>
      <c r="CH2198" s="126"/>
      <c r="CK2198" s="39" t="s">
        <v>451</v>
      </c>
      <c r="CL2198" s="43">
        <v>0.14000000000000001</v>
      </c>
      <c r="CM2198" s="43" t="s">
        <v>1396</v>
      </c>
      <c r="CP2198" s="43" t="s">
        <v>1397</v>
      </c>
      <c r="CQ2198" s="43">
        <v>1637</v>
      </c>
      <c r="DR2198" s="38"/>
    </row>
    <row r="2199" spans="1:122" s="39" customFormat="1" hidden="1" x14ac:dyDescent="0.2">
      <c r="A2199" s="44" t="str">
        <f t="shared" si="950"/>
        <v>Endicott</v>
      </c>
      <c r="B2199" s="44" t="str">
        <f t="shared" si="949"/>
        <v>1,1-Dichloroethane</v>
      </c>
      <c r="C2199" s="38" t="s">
        <v>2587</v>
      </c>
      <c r="D2199" s="38" t="str">
        <f t="shared" si="954"/>
        <v>LS</v>
      </c>
      <c r="E2199" s="44" t="s">
        <v>372</v>
      </c>
      <c r="F2199" s="155" t="str">
        <f t="shared" si="952"/>
        <v>Residential 046 (House 9)</v>
      </c>
      <c r="G2199" s="44" t="str">
        <f t="shared" si="951"/>
        <v>residential</v>
      </c>
      <c r="H2199" s="44" t="str">
        <f t="shared" si="940"/>
        <v>Basement</v>
      </c>
      <c r="I2199" s="38"/>
      <c r="J2199" s="38"/>
      <c r="K2199" s="38"/>
      <c r="L2199" s="44"/>
      <c r="M2199" s="38" t="str">
        <f t="shared" si="947"/>
        <v>Y</v>
      </c>
      <c r="N2199" s="38" t="str">
        <f t="shared" si="948"/>
        <v>Y</v>
      </c>
      <c r="O2199" s="38" t="s">
        <v>541</v>
      </c>
      <c r="P2199" s="44" t="s">
        <v>2357</v>
      </c>
      <c r="Q2199" s="44"/>
      <c r="R2199" s="44"/>
      <c r="S2199" s="44"/>
      <c r="T2199" s="44"/>
      <c r="U2199" s="44"/>
      <c r="V2199" s="44"/>
      <c r="W2199" s="44"/>
      <c r="X2199" s="44"/>
      <c r="Y2199" s="38" t="str">
        <f t="shared" si="941"/>
        <v>n</v>
      </c>
      <c r="Z2199" s="38" t="str">
        <f t="shared" si="942"/>
        <v>Y</v>
      </c>
      <c r="AA2199" s="38" t="s">
        <v>2044</v>
      </c>
      <c r="AB2199" s="128" t="s">
        <v>1451</v>
      </c>
      <c r="AC2199" s="59">
        <v>0.34</v>
      </c>
      <c r="AD2199" s="204">
        <v>0.3529411764705882</v>
      </c>
      <c r="AE2199" s="38">
        <v>0</v>
      </c>
      <c r="AF2199" s="38">
        <v>1</v>
      </c>
      <c r="AG2199" s="125"/>
      <c r="AI2199" s="123"/>
      <c r="AJ2199" s="40">
        <f t="shared" ref="AJ2199:AJ2262" si="955">IF(CL2199="","",IF(CM2199="mg/m3",1000*CL2199,IF(CM2199="ppbv",CL2199*INDEX(ppbv_ug_m3,MATCH(BS2199,ChemName,0)),CL2199)))</f>
        <v>0.34</v>
      </c>
      <c r="AK2199" s="40"/>
      <c r="AL2199" s="40"/>
      <c r="AM2199" s="40">
        <f t="shared" si="944"/>
        <v>0.12</v>
      </c>
      <c r="AN2199" s="39" t="str">
        <f t="shared" si="943"/>
        <v/>
      </c>
      <c r="AO2199" s="204"/>
      <c r="AP2199" s="204">
        <f t="shared" ref="AP2199:AP2262" si="956">IF(AJ2199="","",AM2199/AJ2199)</f>
        <v>0.3529411764705882</v>
      </c>
      <c r="AQ2199" s="45"/>
      <c r="AR2199" s="45"/>
      <c r="AS2199" s="115"/>
      <c r="AT2199" s="115"/>
      <c r="AU2199" s="115">
        <f t="shared" si="945"/>
        <v>0</v>
      </c>
      <c r="AV2199" s="115">
        <f t="shared" si="946"/>
        <v>1</v>
      </c>
      <c r="AY2199" s="115"/>
      <c r="AZ2199" s="115"/>
      <c r="BA2199" s="43">
        <v>32</v>
      </c>
      <c r="BB2199" s="43" t="s">
        <v>2013</v>
      </c>
      <c r="BC2199" s="48" t="s">
        <v>1403</v>
      </c>
      <c r="BE2199" s="37" t="s">
        <v>2345</v>
      </c>
      <c r="BG2199" s="43">
        <v>358</v>
      </c>
      <c r="BH2199" s="43" t="s">
        <v>619</v>
      </c>
      <c r="BJ2199" s="43" t="s">
        <v>1388</v>
      </c>
      <c r="BK2199" s="43" t="s">
        <v>573</v>
      </c>
      <c r="BP2199" s="48" t="s">
        <v>1406</v>
      </c>
      <c r="BQ2199" s="43" t="s">
        <v>2643</v>
      </c>
      <c r="BR2199" s="43" t="s">
        <v>822</v>
      </c>
      <c r="BS2199" s="43" t="s">
        <v>2619</v>
      </c>
      <c r="BT2199" s="43" t="s">
        <v>1990</v>
      </c>
      <c r="BU2199" s="43"/>
      <c r="BV2199" s="43"/>
      <c r="BW2199" s="243">
        <v>37672</v>
      </c>
      <c r="BX2199" s="243"/>
      <c r="BY2199" s="48" t="s">
        <v>451</v>
      </c>
      <c r="BZ2199" s="43">
        <v>0.12</v>
      </c>
      <c r="CA2199" s="43" t="s">
        <v>1396</v>
      </c>
      <c r="CC2199" s="135">
        <v>0.12</v>
      </c>
      <c r="CD2199" s="124" t="s">
        <v>767</v>
      </c>
      <c r="CE2199" s="43">
        <v>6898</v>
      </c>
      <c r="CF2199" s="43" t="s">
        <v>1990</v>
      </c>
      <c r="CG2199" s="251">
        <v>37672</v>
      </c>
      <c r="CH2199" s="126"/>
      <c r="CK2199" s="39" t="s">
        <v>451</v>
      </c>
      <c r="CL2199" s="43">
        <v>0.34</v>
      </c>
      <c r="CM2199" s="43" t="s">
        <v>1396</v>
      </c>
      <c r="CP2199" s="43" t="s">
        <v>1397</v>
      </c>
      <c r="CQ2199" s="43">
        <v>1730</v>
      </c>
      <c r="DR2199" s="38"/>
    </row>
    <row r="2200" spans="1:122" s="39" customFormat="1" hidden="1" x14ac:dyDescent="0.2">
      <c r="A2200" s="44" t="str">
        <f t="shared" si="950"/>
        <v>Endicott</v>
      </c>
      <c r="B2200" s="44" t="str">
        <f t="shared" si="949"/>
        <v>Tetrachloroethylene</v>
      </c>
      <c r="C2200" s="38" t="s">
        <v>2587</v>
      </c>
      <c r="D2200" s="38" t="str">
        <f t="shared" si="954"/>
        <v>LS</v>
      </c>
      <c r="E2200" s="44" t="s">
        <v>372</v>
      </c>
      <c r="F2200" s="155" t="str">
        <f t="shared" si="952"/>
        <v>Residential 046 (House 9)</v>
      </c>
      <c r="G2200" s="44" t="str">
        <f t="shared" si="951"/>
        <v>residential</v>
      </c>
      <c r="H2200" s="44" t="str">
        <f t="shared" si="940"/>
        <v>Basement</v>
      </c>
      <c r="I2200" s="38"/>
      <c r="J2200" s="38"/>
      <c r="K2200" s="38"/>
      <c r="L2200" s="44"/>
      <c r="M2200" s="38" t="str">
        <f t="shared" si="947"/>
        <v>Y</v>
      </c>
      <c r="N2200" s="38" t="str">
        <f t="shared" si="948"/>
        <v>n</v>
      </c>
      <c r="O2200" s="38" t="s">
        <v>541</v>
      </c>
      <c r="P2200" s="44" t="s">
        <v>2357</v>
      </c>
      <c r="Q2200" s="44"/>
      <c r="R2200" s="44"/>
      <c r="S2200" s="44"/>
      <c r="T2200" s="44"/>
      <c r="U2200" s="44"/>
      <c r="V2200" s="44"/>
      <c r="W2200" s="44"/>
      <c r="X2200" s="44"/>
      <c r="Y2200" s="38" t="str">
        <f t="shared" si="941"/>
        <v>n</v>
      </c>
      <c r="Z2200" s="38" t="str">
        <f t="shared" si="942"/>
        <v>n</v>
      </c>
      <c r="AA2200" s="38" t="s">
        <v>2044</v>
      </c>
      <c r="AB2200" s="128" t="s">
        <v>1451</v>
      </c>
      <c r="AC2200" s="59">
        <v>0.44</v>
      </c>
      <c r="AD2200" s="204">
        <v>0.43181818181818182</v>
      </c>
      <c r="AE2200" s="38">
        <v>0</v>
      </c>
      <c r="AF2200" s="38">
        <v>1</v>
      </c>
      <c r="AG2200" s="125"/>
      <c r="AI2200" s="123"/>
      <c r="AJ2200" s="40">
        <f t="shared" si="955"/>
        <v>0.44</v>
      </c>
      <c r="AK2200" s="40"/>
      <c r="AL2200" s="40"/>
      <c r="AM2200" s="40">
        <f t="shared" si="944"/>
        <v>0.19</v>
      </c>
      <c r="AN2200" s="39">
        <f t="shared" si="943"/>
        <v>3.8</v>
      </c>
      <c r="AO2200" s="204"/>
      <c r="AP2200" s="204">
        <f t="shared" si="956"/>
        <v>0.43181818181818182</v>
      </c>
      <c r="AQ2200" s="45"/>
      <c r="AR2200" s="45"/>
      <c r="AS2200" s="115"/>
      <c r="AT2200" s="115"/>
      <c r="AU2200" s="115">
        <f t="shared" si="945"/>
        <v>0</v>
      </c>
      <c r="AV2200" s="115">
        <f t="shared" si="946"/>
        <v>1</v>
      </c>
      <c r="AY2200" s="115"/>
      <c r="AZ2200" s="115"/>
      <c r="BA2200" s="43">
        <v>32</v>
      </c>
      <c r="BB2200" s="43" t="s">
        <v>2013</v>
      </c>
      <c r="BC2200" s="48" t="s">
        <v>1403</v>
      </c>
      <c r="BE2200" s="37" t="s">
        <v>2345</v>
      </c>
      <c r="BG2200" s="43">
        <v>358</v>
      </c>
      <c r="BH2200" s="43" t="s">
        <v>619</v>
      </c>
      <c r="BJ2200" s="43" t="s">
        <v>1388</v>
      </c>
      <c r="BK2200" s="43" t="s">
        <v>573</v>
      </c>
      <c r="BP2200" s="48" t="s">
        <v>1406</v>
      </c>
      <c r="BQ2200" s="43" t="s">
        <v>2643</v>
      </c>
      <c r="BR2200" s="43" t="s">
        <v>822</v>
      </c>
      <c r="BS2200" s="43" t="s">
        <v>2057</v>
      </c>
      <c r="BT2200" s="43" t="s">
        <v>1990</v>
      </c>
      <c r="BU2200" s="43"/>
      <c r="BV2200" s="43"/>
      <c r="BW2200" s="243">
        <v>37672</v>
      </c>
      <c r="BX2200" s="243"/>
      <c r="BY2200" s="48" t="s">
        <v>451</v>
      </c>
      <c r="BZ2200" s="43">
        <v>0.19</v>
      </c>
      <c r="CA2200" s="43" t="s">
        <v>1396</v>
      </c>
      <c r="CC2200" s="43">
        <v>0.19</v>
      </c>
      <c r="CD2200" s="124" t="s">
        <v>767</v>
      </c>
      <c r="CE2200" s="43">
        <v>6904</v>
      </c>
      <c r="CF2200" s="43" t="s">
        <v>1990</v>
      </c>
      <c r="CG2200" s="251">
        <v>37672</v>
      </c>
      <c r="CH2200" s="126"/>
      <c r="CK2200" s="39" t="s">
        <v>451</v>
      </c>
      <c r="CL2200" s="43">
        <v>0.44</v>
      </c>
      <c r="CM2200" s="43" t="s">
        <v>1396</v>
      </c>
      <c r="CP2200" s="43" t="s">
        <v>1397</v>
      </c>
      <c r="CQ2200" s="43">
        <v>1548</v>
      </c>
      <c r="DR2200" s="38"/>
    </row>
    <row r="2201" spans="1:122" s="39" customFormat="1" hidden="1" x14ac:dyDescent="0.2">
      <c r="A2201" s="44" t="str">
        <f t="shared" si="950"/>
        <v>Endicott</v>
      </c>
      <c r="B2201" s="44" t="str">
        <f t="shared" si="949"/>
        <v>Trichloroethylene</v>
      </c>
      <c r="C2201" s="38" t="s">
        <v>2587</v>
      </c>
      <c r="D2201" s="38" t="str">
        <f t="shared" si="954"/>
        <v>LS</v>
      </c>
      <c r="E2201" s="44" t="s">
        <v>372</v>
      </c>
      <c r="F2201" s="155" t="str">
        <f t="shared" si="952"/>
        <v>Residential 046 (House 9)</v>
      </c>
      <c r="G2201" s="44" t="str">
        <f t="shared" si="951"/>
        <v>residential</v>
      </c>
      <c r="H2201" s="44" t="str">
        <f t="shared" si="940"/>
        <v>Basement</v>
      </c>
      <c r="I2201" s="38"/>
      <c r="J2201" s="38"/>
      <c r="K2201" s="38"/>
      <c r="L2201" s="44"/>
      <c r="M2201" s="38" t="str">
        <f t="shared" si="947"/>
        <v>Y</v>
      </c>
      <c r="N2201" s="38" t="str">
        <f t="shared" si="948"/>
        <v>n</v>
      </c>
      <c r="O2201" s="38" t="str">
        <f>IF(AJ2201="","",IF(M2201="N","n","Y"))</f>
        <v>Y</v>
      </c>
      <c r="P2201" s="44"/>
      <c r="Q2201" s="44"/>
      <c r="R2201" s="44"/>
      <c r="S2201" s="44"/>
      <c r="T2201" s="44"/>
      <c r="U2201" s="44"/>
      <c r="V2201" s="44"/>
      <c r="W2201" s="44"/>
      <c r="X2201" s="44"/>
      <c r="Y2201" s="38" t="str">
        <f t="shared" si="941"/>
        <v>n</v>
      </c>
      <c r="Z2201" s="38" t="str">
        <f t="shared" si="942"/>
        <v>n</v>
      </c>
      <c r="AA2201" s="38" t="s">
        <v>2044</v>
      </c>
      <c r="AB2201" s="128" t="s">
        <v>1451</v>
      </c>
      <c r="AC2201" s="59">
        <v>12</v>
      </c>
      <c r="AD2201" s="204">
        <v>1.2499999999999999E-2</v>
      </c>
      <c r="AE2201" s="38">
        <v>0</v>
      </c>
      <c r="AF2201" s="38">
        <v>1</v>
      </c>
      <c r="AG2201" s="125"/>
      <c r="AI2201" s="123"/>
      <c r="AJ2201" s="40">
        <f t="shared" si="955"/>
        <v>12</v>
      </c>
      <c r="AK2201" s="40"/>
      <c r="AL2201" s="40"/>
      <c r="AM2201" s="40">
        <f t="shared" si="944"/>
        <v>0.15</v>
      </c>
      <c r="AN2201" s="39">
        <f t="shared" si="943"/>
        <v>0.5</v>
      </c>
      <c r="AO2201" s="204"/>
      <c r="AP2201" s="204">
        <f t="shared" si="956"/>
        <v>1.2499999999999999E-2</v>
      </c>
      <c r="AQ2201" s="45"/>
      <c r="AR2201" s="45"/>
      <c r="AS2201" s="115"/>
      <c r="AT2201" s="115"/>
      <c r="AU2201" s="115">
        <f t="shared" si="945"/>
        <v>0</v>
      </c>
      <c r="AV2201" s="115">
        <f t="shared" si="946"/>
        <v>1</v>
      </c>
      <c r="AY2201" s="115"/>
      <c r="AZ2201" s="115"/>
      <c r="BA2201" s="43">
        <v>32</v>
      </c>
      <c r="BB2201" s="43" t="s">
        <v>2013</v>
      </c>
      <c r="BC2201" s="48" t="s">
        <v>1403</v>
      </c>
      <c r="BE2201" s="37" t="s">
        <v>2345</v>
      </c>
      <c r="BG2201" s="43">
        <v>358</v>
      </c>
      <c r="BH2201" s="43" t="s">
        <v>619</v>
      </c>
      <c r="BJ2201" s="43" t="s">
        <v>1388</v>
      </c>
      <c r="BK2201" s="43" t="s">
        <v>573</v>
      </c>
      <c r="BP2201" s="48" t="s">
        <v>1406</v>
      </c>
      <c r="BQ2201" s="43" t="s">
        <v>2643</v>
      </c>
      <c r="BR2201" s="43" t="s">
        <v>822</v>
      </c>
      <c r="BS2201" s="43" t="s">
        <v>1393</v>
      </c>
      <c r="BT2201" s="43" t="s">
        <v>1990</v>
      </c>
      <c r="BU2201" s="43"/>
      <c r="BV2201" s="43"/>
      <c r="BW2201" s="243">
        <v>37672</v>
      </c>
      <c r="BX2201" s="243"/>
      <c r="BY2201" s="48" t="s">
        <v>451</v>
      </c>
      <c r="BZ2201" s="43">
        <v>0.15</v>
      </c>
      <c r="CA2201" s="43" t="s">
        <v>1396</v>
      </c>
      <c r="CC2201" s="43">
        <v>0.15</v>
      </c>
      <c r="CD2201" s="124" t="s">
        <v>767</v>
      </c>
      <c r="CE2201" s="43">
        <v>6906</v>
      </c>
      <c r="CF2201" s="43" t="s">
        <v>1990</v>
      </c>
      <c r="CG2201" s="251">
        <v>37672</v>
      </c>
      <c r="CH2201" s="126"/>
      <c r="CK2201" s="39" t="s">
        <v>451</v>
      </c>
      <c r="CL2201" s="43">
        <v>12</v>
      </c>
      <c r="CM2201" s="43" t="s">
        <v>1396</v>
      </c>
      <c r="CP2201" s="43" t="s">
        <v>1397</v>
      </c>
      <c r="CQ2201" s="43">
        <v>1604</v>
      </c>
      <c r="DR2201" s="38"/>
    </row>
    <row r="2202" spans="1:122" s="39" customFormat="1" hidden="1" x14ac:dyDescent="0.2">
      <c r="A2202" s="44" t="str">
        <f t="shared" si="950"/>
        <v>Endicott</v>
      </c>
      <c r="B2202" s="44" t="str">
        <f t="shared" si="949"/>
        <v>Trichloroethylene</v>
      </c>
      <c r="C2202" s="38" t="s">
        <v>2587</v>
      </c>
      <c r="D2202" s="38" t="str">
        <f t="shared" si="954"/>
        <v>LS</v>
      </c>
      <c r="E2202" s="44" t="s">
        <v>372</v>
      </c>
      <c r="F2202" s="155" t="str">
        <f t="shared" si="952"/>
        <v>Residential 047</v>
      </c>
      <c r="G2202" s="44" t="str">
        <f t="shared" si="951"/>
        <v>residential</v>
      </c>
      <c r="H2202" s="44" t="str">
        <f t="shared" si="940"/>
        <v>Basement</v>
      </c>
      <c r="I2202" s="38"/>
      <c r="J2202" s="38"/>
      <c r="K2202" s="38"/>
      <c r="L2202" s="44"/>
      <c r="M2202" s="38" t="str">
        <f t="shared" si="947"/>
        <v>Y</v>
      </c>
      <c r="N2202" s="38" t="str">
        <f t="shared" si="948"/>
        <v>n</v>
      </c>
      <c r="O2202" s="38" t="s">
        <v>541</v>
      </c>
      <c r="P2202" s="44" t="s">
        <v>310</v>
      </c>
      <c r="Q2202" s="44"/>
      <c r="R2202" s="44"/>
      <c r="S2202" s="44"/>
      <c r="T2202" s="44"/>
      <c r="U2202" s="44"/>
      <c r="V2202" s="44"/>
      <c r="W2202" s="44"/>
      <c r="X2202" s="44"/>
      <c r="Y2202" s="38" t="str">
        <f t="shared" si="941"/>
        <v>n</v>
      </c>
      <c r="Z2202" s="38" t="str">
        <f t="shared" si="942"/>
        <v>n</v>
      </c>
      <c r="AA2202" s="38" t="s">
        <v>2044</v>
      </c>
      <c r="AB2202" s="128" t="s">
        <v>1451</v>
      </c>
      <c r="AC2202" s="59">
        <v>2.4</v>
      </c>
      <c r="AD2202" s="204">
        <v>8.3333333333333343E-2</v>
      </c>
      <c r="AE2202" s="38">
        <v>0</v>
      </c>
      <c r="AF2202" s="38">
        <v>1</v>
      </c>
      <c r="AG2202" s="125"/>
      <c r="AI2202" s="123"/>
      <c r="AJ2202" s="40">
        <f t="shared" si="955"/>
        <v>2.4</v>
      </c>
      <c r="AK2202" s="40"/>
      <c r="AL2202" s="40"/>
      <c r="AM2202" s="40">
        <f t="shared" si="944"/>
        <v>0.2</v>
      </c>
      <c r="AN2202" s="39">
        <f t="shared" si="943"/>
        <v>0.5</v>
      </c>
      <c r="AO2202" s="204"/>
      <c r="AP2202" s="204">
        <f t="shared" si="956"/>
        <v>8.3333333333333343E-2</v>
      </c>
      <c r="AQ2202" s="45"/>
      <c r="AR2202" s="45"/>
      <c r="AS2202" s="115"/>
      <c r="AT2202" s="115"/>
      <c r="AU2202" s="115">
        <f t="shared" si="945"/>
        <v>0</v>
      </c>
      <c r="AV2202" s="115">
        <f t="shared" si="946"/>
        <v>1</v>
      </c>
      <c r="AY2202" s="115"/>
      <c r="AZ2202" s="115"/>
      <c r="BA2202" s="43">
        <v>32</v>
      </c>
      <c r="BB2202" s="43" t="s">
        <v>2013</v>
      </c>
      <c r="BC2202" s="48" t="s">
        <v>1403</v>
      </c>
      <c r="BE2202" s="37" t="s">
        <v>2345</v>
      </c>
      <c r="BG2202" s="43">
        <v>359</v>
      </c>
      <c r="BH2202" s="43" t="s">
        <v>2644</v>
      </c>
      <c r="BJ2202" s="43" t="s">
        <v>1388</v>
      </c>
      <c r="BK2202" s="43" t="s">
        <v>573</v>
      </c>
      <c r="BP2202" s="48" t="s">
        <v>1406</v>
      </c>
      <c r="BQ2202" s="43" t="s">
        <v>2218</v>
      </c>
      <c r="BR2202" s="43" t="s">
        <v>822</v>
      </c>
      <c r="BS2202" s="43" t="s">
        <v>1393</v>
      </c>
      <c r="BT2202" s="43" t="s">
        <v>1990</v>
      </c>
      <c r="BU2202" s="43"/>
      <c r="BV2202" s="43"/>
      <c r="BW2202" s="243">
        <v>37673</v>
      </c>
      <c r="BX2202" s="243"/>
      <c r="BY2202" s="48" t="s">
        <v>451</v>
      </c>
      <c r="BZ2202" s="43">
        <v>0.2</v>
      </c>
      <c r="CA2202" s="43" t="s">
        <v>1396</v>
      </c>
      <c r="CC2202" s="43">
        <v>0.2</v>
      </c>
      <c r="CD2202" s="124" t="s">
        <v>767</v>
      </c>
      <c r="CE2202" s="43">
        <v>6939</v>
      </c>
      <c r="CF2202" s="43" t="s">
        <v>1990</v>
      </c>
      <c r="CG2202" s="251">
        <v>37673</v>
      </c>
      <c r="CH2202" s="126"/>
      <c r="CK2202" s="39" t="s">
        <v>451</v>
      </c>
      <c r="CL2202" s="43">
        <v>2.4</v>
      </c>
      <c r="CM2202" s="43" t="s">
        <v>1396</v>
      </c>
      <c r="CP2202" s="43" t="s">
        <v>1397</v>
      </c>
      <c r="CQ2202" s="43">
        <v>1605</v>
      </c>
      <c r="DR2202" s="38"/>
    </row>
    <row r="2203" spans="1:122" s="39" customFormat="1" hidden="1" x14ac:dyDescent="0.2">
      <c r="A2203" s="44" t="str">
        <f t="shared" si="950"/>
        <v>Endicott</v>
      </c>
      <c r="B2203" s="44" t="str">
        <f t="shared" si="949"/>
        <v>cis-1,2-Dichloroethylene</v>
      </c>
      <c r="C2203" s="38" t="s">
        <v>2587</v>
      </c>
      <c r="D2203" s="38" t="str">
        <f t="shared" si="954"/>
        <v>LS</v>
      </c>
      <c r="E2203" s="44" t="s">
        <v>372</v>
      </c>
      <c r="F2203" s="155" t="str">
        <f t="shared" si="952"/>
        <v>Residential 048</v>
      </c>
      <c r="G2203" s="44" t="str">
        <f t="shared" si="951"/>
        <v>residential</v>
      </c>
      <c r="H2203" s="44" t="str">
        <f t="shared" si="940"/>
        <v>Basement</v>
      </c>
      <c r="I2203" s="38"/>
      <c r="J2203" s="38"/>
      <c r="K2203" s="38"/>
      <c r="L2203" s="44"/>
      <c r="M2203" s="38" t="str">
        <f t="shared" si="947"/>
        <v>Y</v>
      </c>
      <c r="N2203" s="38" t="str">
        <f t="shared" si="948"/>
        <v>Y</v>
      </c>
      <c r="O2203" s="38" t="s">
        <v>541</v>
      </c>
      <c r="P2203" s="44" t="s">
        <v>310</v>
      </c>
      <c r="Q2203" s="44"/>
      <c r="R2203" s="44"/>
      <c r="S2203" s="44"/>
      <c r="T2203" s="44"/>
      <c r="U2203" s="44"/>
      <c r="V2203" s="44"/>
      <c r="W2203" s="44"/>
      <c r="X2203" s="44"/>
      <c r="Y2203" s="38" t="str">
        <f t="shared" si="941"/>
        <v>n</v>
      </c>
      <c r="Z2203" s="38" t="str">
        <f t="shared" si="942"/>
        <v>Y</v>
      </c>
      <c r="AA2203" s="38" t="s">
        <v>2044</v>
      </c>
      <c r="AB2203" s="128" t="s">
        <v>1451</v>
      </c>
      <c r="AC2203" s="59">
        <v>12</v>
      </c>
      <c r="AD2203" s="204">
        <v>1.0833333333333334E-2</v>
      </c>
      <c r="AE2203" s="38">
        <v>0</v>
      </c>
      <c r="AF2203" s="38">
        <v>1</v>
      </c>
      <c r="AG2203" s="125"/>
      <c r="AI2203" s="123"/>
      <c r="AJ2203" s="40">
        <f t="shared" si="955"/>
        <v>12</v>
      </c>
      <c r="AK2203" s="40"/>
      <c r="AL2203" s="40"/>
      <c r="AM2203" s="40">
        <f t="shared" si="944"/>
        <v>0.13</v>
      </c>
      <c r="AN2203" s="39" t="str">
        <f t="shared" si="943"/>
        <v/>
      </c>
      <c r="AO2203" s="204"/>
      <c r="AP2203" s="204">
        <f t="shared" si="956"/>
        <v>1.0833333333333334E-2</v>
      </c>
      <c r="AQ2203" s="45"/>
      <c r="AR2203" s="45"/>
      <c r="AS2203" s="115"/>
      <c r="AT2203" s="115"/>
      <c r="AU2203" s="115">
        <f t="shared" si="945"/>
        <v>0</v>
      </c>
      <c r="AV2203" s="115">
        <f t="shared" si="946"/>
        <v>1</v>
      </c>
      <c r="AY2203" s="115"/>
      <c r="AZ2203" s="115"/>
      <c r="BA2203" s="43">
        <v>32</v>
      </c>
      <c r="BB2203" s="43" t="s">
        <v>2013</v>
      </c>
      <c r="BC2203" s="48" t="s">
        <v>1403</v>
      </c>
      <c r="BE2203" s="37" t="s">
        <v>2345</v>
      </c>
      <c r="BG2203" s="43">
        <v>360</v>
      </c>
      <c r="BH2203" s="43" t="s">
        <v>670</v>
      </c>
      <c r="BJ2203" s="43" t="s">
        <v>1388</v>
      </c>
      <c r="BK2203" s="43" t="s">
        <v>573</v>
      </c>
      <c r="BP2203" s="48" t="s">
        <v>1406</v>
      </c>
      <c r="BQ2203" s="43" t="s">
        <v>671</v>
      </c>
      <c r="BR2203" s="43" t="s">
        <v>822</v>
      </c>
      <c r="BS2203" s="43" t="s">
        <v>1400</v>
      </c>
      <c r="BT2203" s="43" t="s">
        <v>1990</v>
      </c>
      <c r="BU2203" s="43"/>
      <c r="BV2203" s="43"/>
      <c r="BW2203" s="243">
        <v>37670</v>
      </c>
      <c r="BX2203" s="243"/>
      <c r="BY2203" s="48" t="s">
        <v>451</v>
      </c>
      <c r="BZ2203" s="43">
        <v>0.13</v>
      </c>
      <c r="CA2203" s="43" t="s">
        <v>1396</v>
      </c>
      <c r="CC2203" s="43">
        <v>0.13</v>
      </c>
      <c r="CD2203" s="124" t="s">
        <v>767</v>
      </c>
      <c r="CE2203" s="43">
        <v>7131</v>
      </c>
      <c r="CF2203" s="43" t="s">
        <v>1990</v>
      </c>
      <c r="CG2203" s="251">
        <v>37670</v>
      </c>
      <c r="CH2203" s="126"/>
      <c r="CK2203" s="39" t="s">
        <v>451</v>
      </c>
      <c r="CL2203" s="43">
        <v>12</v>
      </c>
      <c r="CM2203" s="43" t="s">
        <v>1396</v>
      </c>
      <c r="CP2203" s="43" t="s">
        <v>1397</v>
      </c>
      <c r="CQ2203" s="43">
        <v>1640</v>
      </c>
      <c r="DR2203" s="38"/>
    </row>
    <row r="2204" spans="1:122" s="39" customFormat="1" hidden="1" x14ac:dyDescent="0.2">
      <c r="A2204" s="44" t="str">
        <f t="shared" si="950"/>
        <v>Endicott</v>
      </c>
      <c r="B2204" s="44" t="str">
        <f t="shared" si="949"/>
        <v>Tetrachloroethylene</v>
      </c>
      <c r="C2204" s="38" t="s">
        <v>2587</v>
      </c>
      <c r="D2204" s="38" t="str">
        <f t="shared" si="954"/>
        <v>LS</v>
      </c>
      <c r="E2204" s="44" t="s">
        <v>372</v>
      </c>
      <c r="F2204" s="155" t="str">
        <f t="shared" si="952"/>
        <v>Residential 048</v>
      </c>
      <c r="G2204" s="44" t="str">
        <f t="shared" si="951"/>
        <v>residential</v>
      </c>
      <c r="H2204" s="44" t="str">
        <f t="shared" si="940"/>
        <v>Basement</v>
      </c>
      <c r="I2204" s="38"/>
      <c r="J2204" s="38"/>
      <c r="K2204" s="38"/>
      <c r="L2204" s="44"/>
      <c r="M2204" s="38" t="str">
        <f t="shared" si="947"/>
        <v>Y</v>
      </c>
      <c r="N2204" s="38" t="str">
        <f t="shared" si="948"/>
        <v>n</v>
      </c>
      <c r="O2204" s="38" t="s">
        <v>541</v>
      </c>
      <c r="P2204" s="44" t="s">
        <v>310</v>
      </c>
      <c r="Q2204" s="44"/>
      <c r="R2204" s="44"/>
      <c r="S2204" s="44"/>
      <c r="T2204" s="44"/>
      <c r="U2204" s="44"/>
      <c r="V2204" s="44"/>
      <c r="W2204" s="44"/>
      <c r="X2204" s="44"/>
      <c r="Y2204" s="38" t="str">
        <f t="shared" si="941"/>
        <v>n</v>
      </c>
      <c r="Z2204" s="38" t="str">
        <f t="shared" si="942"/>
        <v>n</v>
      </c>
      <c r="AA2204" s="38" t="s">
        <v>2044</v>
      </c>
      <c r="AB2204" s="128" t="s">
        <v>1451</v>
      </c>
      <c r="AC2204" s="59">
        <v>15</v>
      </c>
      <c r="AD2204" s="204">
        <v>1.5333333333333334E-2</v>
      </c>
      <c r="AE2204" s="38">
        <v>0</v>
      </c>
      <c r="AF2204" s="38">
        <v>1</v>
      </c>
      <c r="AG2204" s="125"/>
      <c r="AI2204" s="123"/>
      <c r="AJ2204" s="40">
        <f t="shared" si="955"/>
        <v>15</v>
      </c>
      <c r="AK2204" s="40"/>
      <c r="AL2204" s="40"/>
      <c r="AM2204" s="40">
        <f t="shared" si="944"/>
        <v>0.23</v>
      </c>
      <c r="AN2204" s="39">
        <f t="shared" si="943"/>
        <v>3.8</v>
      </c>
      <c r="AO2204" s="204"/>
      <c r="AP2204" s="204">
        <f t="shared" si="956"/>
        <v>1.5333333333333334E-2</v>
      </c>
      <c r="AQ2204" s="45"/>
      <c r="AR2204" s="45"/>
      <c r="AS2204" s="115"/>
      <c r="AT2204" s="115"/>
      <c r="AU2204" s="115">
        <f t="shared" si="945"/>
        <v>0</v>
      </c>
      <c r="AV2204" s="115">
        <f t="shared" si="946"/>
        <v>1</v>
      </c>
      <c r="AY2204" s="115"/>
      <c r="AZ2204" s="115"/>
      <c r="BA2204" s="43">
        <v>32</v>
      </c>
      <c r="BB2204" s="43" t="s">
        <v>2013</v>
      </c>
      <c r="BC2204" s="48" t="s">
        <v>1403</v>
      </c>
      <c r="BE2204" s="37" t="s">
        <v>2345</v>
      </c>
      <c r="BG2204" s="43">
        <v>360</v>
      </c>
      <c r="BH2204" s="43" t="s">
        <v>670</v>
      </c>
      <c r="BJ2204" s="43" t="s">
        <v>1388</v>
      </c>
      <c r="BK2204" s="43" t="s">
        <v>573</v>
      </c>
      <c r="BP2204" s="48" t="s">
        <v>1406</v>
      </c>
      <c r="BQ2204" s="43" t="s">
        <v>671</v>
      </c>
      <c r="BR2204" s="43" t="s">
        <v>822</v>
      </c>
      <c r="BS2204" s="43" t="s">
        <v>2057</v>
      </c>
      <c r="BT2204" s="43" t="s">
        <v>1990</v>
      </c>
      <c r="BU2204" s="43"/>
      <c r="BV2204" s="43"/>
      <c r="BW2204" s="243">
        <v>37670</v>
      </c>
      <c r="BX2204" s="243"/>
      <c r="BY2204" s="48" t="s">
        <v>451</v>
      </c>
      <c r="BZ2204" s="43">
        <v>0.23</v>
      </c>
      <c r="CA2204" s="43" t="s">
        <v>1396</v>
      </c>
      <c r="CC2204" s="43">
        <v>0.23</v>
      </c>
      <c r="CD2204" s="124" t="s">
        <v>767</v>
      </c>
      <c r="CE2204" s="43">
        <v>7135</v>
      </c>
      <c r="CF2204" s="43" t="s">
        <v>1990</v>
      </c>
      <c r="CG2204" s="251">
        <v>37670</v>
      </c>
      <c r="CH2204" s="126"/>
      <c r="CK2204" s="39" t="s">
        <v>451</v>
      </c>
      <c r="CL2204" s="43">
        <v>15</v>
      </c>
      <c r="CM2204" s="43" t="s">
        <v>1396</v>
      </c>
      <c r="CP2204" s="43" t="s">
        <v>1397</v>
      </c>
      <c r="CQ2204" s="43">
        <v>1554</v>
      </c>
      <c r="DR2204" s="38"/>
    </row>
    <row r="2205" spans="1:122" s="39" customFormat="1" hidden="1" x14ac:dyDescent="0.2">
      <c r="A2205" s="44" t="str">
        <f t="shared" si="950"/>
        <v>Endicott</v>
      </c>
      <c r="B2205" s="44" t="str">
        <f t="shared" si="949"/>
        <v>cis-1,2-Dichloroethylene</v>
      </c>
      <c r="C2205" s="38" t="s">
        <v>2587</v>
      </c>
      <c r="D2205" s="38" t="str">
        <f t="shared" si="954"/>
        <v>LS</v>
      </c>
      <c r="E2205" s="44" t="s">
        <v>372</v>
      </c>
      <c r="F2205" s="155" t="str">
        <f t="shared" si="952"/>
        <v>Residential 049</v>
      </c>
      <c r="G2205" s="44" t="str">
        <f t="shared" si="951"/>
        <v>residential</v>
      </c>
      <c r="H2205" s="44" t="str">
        <f t="shared" si="940"/>
        <v>Basement</v>
      </c>
      <c r="I2205" s="38"/>
      <c r="J2205" s="38"/>
      <c r="K2205" s="38"/>
      <c r="L2205" s="44"/>
      <c r="M2205" s="38" t="str">
        <f t="shared" si="947"/>
        <v>n</v>
      </c>
      <c r="N2205" s="38" t="str">
        <f t="shared" si="948"/>
        <v>Y</v>
      </c>
      <c r="O2205" s="38" t="s">
        <v>541</v>
      </c>
      <c r="P2205" s="44" t="s">
        <v>2357</v>
      </c>
      <c r="Q2205" s="44"/>
      <c r="R2205" s="44"/>
      <c r="S2205" s="44"/>
      <c r="T2205" s="44"/>
      <c r="U2205" s="44"/>
      <c r="V2205" s="44"/>
      <c r="W2205" s="44"/>
      <c r="X2205" s="44"/>
      <c r="Y2205" s="38" t="str">
        <f t="shared" si="941"/>
        <v>n</v>
      </c>
      <c r="Z2205" s="38" t="str">
        <f t="shared" si="942"/>
        <v>Y</v>
      </c>
      <c r="AA2205" s="38" t="s">
        <v>2044</v>
      </c>
      <c r="AB2205" s="128" t="s">
        <v>1451</v>
      </c>
      <c r="AC2205" s="59">
        <v>0.7</v>
      </c>
      <c r="AD2205" s="204">
        <v>0.17142857142857143</v>
      </c>
      <c r="AE2205" s="38">
        <v>0</v>
      </c>
      <c r="AF2205" s="38">
        <v>1</v>
      </c>
      <c r="AG2205" s="125"/>
      <c r="AI2205" s="123"/>
      <c r="AJ2205" s="40">
        <f t="shared" si="955"/>
        <v>0.7</v>
      </c>
      <c r="AK2205" s="40"/>
      <c r="AL2205" s="40"/>
      <c r="AM2205" s="40">
        <f t="shared" si="944"/>
        <v>0.12</v>
      </c>
      <c r="AN2205" s="39" t="str">
        <f t="shared" si="943"/>
        <v/>
      </c>
      <c r="AO2205" s="204"/>
      <c r="AP2205" s="204">
        <f t="shared" si="956"/>
        <v>0.17142857142857143</v>
      </c>
      <c r="AQ2205" s="45"/>
      <c r="AR2205" s="45"/>
      <c r="AS2205" s="115"/>
      <c r="AT2205" s="115"/>
      <c r="AU2205" s="115">
        <f t="shared" si="945"/>
        <v>0</v>
      </c>
      <c r="AV2205" s="115">
        <f t="shared" si="946"/>
        <v>1</v>
      </c>
      <c r="AY2205" s="115"/>
      <c r="AZ2205" s="115"/>
      <c r="BA2205" s="43">
        <v>32</v>
      </c>
      <c r="BB2205" s="43" t="s">
        <v>2013</v>
      </c>
      <c r="BC2205" s="48" t="s">
        <v>1403</v>
      </c>
      <c r="BE2205" s="37" t="s">
        <v>2345</v>
      </c>
      <c r="BG2205" s="43">
        <v>361</v>
      </c>
      <c r="BH2205" s="43" t="s">
        <v>2219</v>
      </c>
      <c r="BJ2205" s="43" t="s">
        <v>1388</v>
      </c>
      <c r="BK2205" s="43" t="s">
        <v>573</v>
      </c>
      <c r="BP2205" s="48" t="s">
        <v>1406</v>
      </c>
      <c r="BQ2205" s="43" t="s">
        <v>2220</v>
      </c>
      <c r="BR2205" s="43" t="s">
        <v>825</v>
      </c>
      <c r="BS2205" s="43" t="s">
        <v>1400</v>
      </c>
      <c r="BT2205" s="43" t="s">
        <v>1990</v>
      </c>
      <c r="BU2205" s="43"/>
      <c r="BV2205" s="43"/>
      <c r="BW2205" s="243">
        <v>37668</v>
      </c>
      <c r="BX2205" s="243"/>
      <c r="BY2205" s="48" t="s">
        <v>451</v>
      </c>
      <c r="BZ2205" s="43">
        <v>0.12</v>
      </c>
      <c r="CA2205" s="43" t="s">
        <v>1396</v>
      </c>
      <c r="CC2205" s="43">
        <v>0.12</v>
      </c>
      <c r="CD2205" s="124" t="s">
        <v>767</v>
      </c>
      <c r="CE2205" s="43">
        <v>7175</v>
      </c>
      <c r="CF2205" s="43" t="s">
        <v>1990</v>
      </c>
      <c r="CG2205" s="251">
        <v>37668</v>
      </c>
      <c r="CH2205" s="126"/>
      <c r="CK2205" s="39" t="s">
        <v>451</v>
      </c>
      <c r="CL2205" s="43">
        <v>0.7</v>
      </c>
      <c r="CM2205" s="43" t="s">
        <v>1396</v>
      </c>
      <c r="CO2205" s="43">
        <v>0.7</v>
      </c>
      <c r="CP2205" s="43" t="s">
        <v>767</v>
      </c>
      <c r="CQ2205" s="43">
        <v>1641</v>
      </c>
      <c r="DR2205" s="38"/>
    </row>
    <row r="2206" spans="1:122" s="39" customFormat="1" hidden="1" x14ac:dyDescent="0.2">
      <c r="A2206" s="44" t="str">
        <f t="shared" si="950"/>
        <v>Endicott</v>
      </c>
      <c r="B2206" s="44" t="str">
        <f t="shared" si="949"/>
        <v>Chloroethane (ethyl chloride)</v>
      </c>
      <c r="C2206" s="38" t="s">
        <v>2587</v>
      </c>
      <c r="D2206" s="38" t="str">
        <f t="shared" si="954"/>
        <v>LS</v>
      </c>
      <c r="E2206" s="44" t="s">
        <v>372</v>
      </c>
      <c r="F2206" s="155" t="str">
        <f t="shared" si="952"/>
        <v>Residential 049</v>
      </c>
      <c r="G2206" s="44" t="str">
        <f t="shared" si="951"/>
        <v>residential</v>
      </c>
      <c r="H2206" s="44" t="str">
        <f t="shared" si="940"/>
        <v>Basement</v>
      </c>
      <c r="I2206" s="38"/>
      <c r="J2206" s="38"/>
      <c r="K2206" s="38"/>
      <c r="L2206" s="44"/>
      <c r="M2206" s="38" t="str">
        <f t="shared" si="947"/>
        <v>n</v>
      </c>
      <c r="N2206" s="38" t="str">
        <f t="shared" si="948"/>
        <v>Y</v>
      </c>
      <c r="O2206" s="38" t="s">
        <v>541</v>
      </c>
      <c r="P2206" s="44" t="s">
        <v>2357</v>
      </c>
      <c r="Q2206" s="44"/>
      <c r="R2206" s="44"/>
      <c r="S2206" s="44"/>
      <c r="T2206" s="44"/>
      <c r="U2206" s="44"/>
      <c r="V2206" s="44"/>
      <c r="W2206" s="44"/>
      <c r="X2206" s="44"/>
      <c r="Y2206" s="38" t="str">
        <f t="shared" si="941"/>
        <v>n</v>
      </c>
      <c r="Z2206" s="38" t="str">
        <f t="shared" si="942"/>
        <v>Y</v>
      </c>
      <c r="AA2206" s="38" t="s">
        <v>2044</v>
      </c>
      <c r="AB2206" s="128" t="s">
        <v>1451</v>
      </c>
      <c r="AC2206" s="59">
        <v>1.2</v>
      </c>
      <c r="AD2206" s="204">
        <v>0.16666666666666669</v>
      </c>
      <c r="AE2206" s="38">
        <v>0</v>
      </c>
      <c r="AF2206" s="38">
        <v>1</v>
      </c>
      <c r="AG2206" s="125"/>
      <c r="AI2206" s="123"/>
      <c r="AJ2206" s="40">
        <f t="shared" si="955"/>
        <v>1.2</v>
      </c>
      <c r="AK2206" s="40"/>
      <c r="AL2206" s="40"/>
      <c r="AM2206" s="40">
        <f t="shared" si="944"/>
        <v>0.2</v>
      </c>
      <c r="AN2206" s="39" t="str">
        <f t="shared" si="943"/>
        <v/>
      </c>
      <c r="AO2206" s="204"/>
      <c r="AP2206" s="204">
        <f t="shared" si="956"/>
        <v>0.16666666666666669</v>
      </c>
      <c r="AQ2206" s="45"/>
      <c r="AR2206" s="45"/>
      <c r="AS2206" s="115"/>
      <c r="AT2206" s="115"/>
      <c r="AU2206" s="115">
        <f t="shared" si="945"/>
        <v>0</v>
      </c>
      <c r="AV2206" s="115">
        <f t="shared" si="946"/>
        <v>1</v>
      </c>
      <c r="AY2206" s="115"/>
      <c r="AZ2206" s="115"/>
      <c r="BA2206" s="43">
        <v>32</v>
      </c>
      <c r="BB2206" s="43" t="s">
        <v>2013</v>
      </c>
      <c r="BC2206" s="48" t="s">
        <v>1403</v>
      </c>
      <c r="BE2206" s="37" t="s">
        <v>2345</v>
      </c>
      <c r="BG2206" s="43">
        <v>361</v>
      </c>
      <c r="BH2206" s="43" t="s">
        <v>2219</v>
      </c>
      <c r="BJ2206" s="43" t="s">
        <v>1388</v>
      </c>
      <c r="BK2206" s="43" t="s">
        <v>573</v>
      </c>
      <c r="BP2206" s="48" t="s">
        <v>1406</v>
      </c>
      <c r="BQ2206" s="43" t="s">
        <v>2220</v>
      </c>
      <c r="BR2206" s="43" t="s">
        <v>825</v>
      </c>
      <c r="BS2206" s="43" t="s">
        <v>920</v>
      </c>
      <c r="BT2206" s="43" t="s">
        <v>1990</v>
      </c>
      <c r="BU2206" s="43"/>
      <c r="BV2206" s="43"/>
      <c r="BW2206" s="243">
        <v>37668</v>
      </c>
      <c r="BX2206" s="243"/>
      <c r="BY2206" s="48" t="s">
        <v>451</v>
      </c>
      <c r="BZ2206" s="43">
        <v>0.2</v>
      </c>
      <c r="CA2206" s="43" t="s">
        <v>1396</v>
      </c>
      <c r="CC2206" s="43">
        <v>0.2</v>
      </c>
      <c r="CD2206" s="124" t="s">
        <v>767</v>
      </c>
      <c r="CE2206" s="43">
        <v>7176</v>
      </c>
      <c r="CF2206" s="43" t="s">
        <v>1990</v>
      </c>
      <c r="CG2206" s="251">
        <v>37668</v>
      </c>
      <c r="CH2206" s="126"/>
      <c r="CK2206" s="39" t="s">
        <v>451</v>
      </c>
      <c r="CL2206" s="43">
        <v>1.2</v>
      </c>
      <c r="CM2206" s="43" t="s">
        <v>1396</v>
      </c>
      <c r="CO2206" s="43">
        <v>1.2</v>
      </c>
      <c r="CP2206" s="43" t="s">
        <v>767</v>
      </c>
      <c r="CQ2206" s="43">
        <v>1733</v>
      </c>
      <c r="DR2206" s="38"/>
    </row>
    <row r="2207" spans="1:122" s="39" customFormat="1" hidden="1" x14ac:dyDescent="0.2">
      <c r="A2207" s="44" t="str">
        <f t="shared" si="950"/>
        <v>Endicott</v>
      </c>
      <c r="B2207" s="44" t="str">
        <f t="shared" si="949"/>
        <v>Tetrachloroethylene</v>
      </c>
      <c r="C2207" s="38" t="s">
        <v>2587</v>
      </c>
      <c r="D2207" s="38" t="str">
        <f t="shared" si="954"/>
        <v>LS</v>
      </c>
      <c r="E2207" s="44" t="s">
        <v>372</v>
      </c>
      <c r="F2207" s="155" t="str">
        <f t="shared" si="952"/>
        <v>Residential 049</v>
      </c>
      <c r="G2207" s="44" t="str">
        <f t="shared" si="951"/>
        <v>residential</v>
      </c>
      <c r="H2207" s="44" t="str">
        <f t="shared" si="940"/>
        <v>Basement</v>
      </c>
      <c r="I2207" s="38"/>
      <c r="J2207" s="38"/>
      <c r="K2207" s="38"/>
      <c r="L2207" s="44"/>
      <c r="M2207" s="38" t="str">
        <f t="shared" si="947"/>
        <v>Y</v>
      </c>
      <c r="N2207" s="38" t="str">
        <f t="shared" si="948"/>
        <v>n</v>
      </c>
      <c r="O2207" s="38" t="s">
        <v>541</v>
      </c>
      <c r="P2207" s="44" t="s">
        <v>310</v>
      </c>
      <c r="Q2207" s="44"/>
      <c r="R2207" s="44"/>
      <c r="S2207" s="44"/>
      <c r="T2207" s="44"/>
      <c r="U2207" s="44"/>
      <c r="V2207" s="44"/>
      <c r="W2207" s="44"/>
      <c r="X2207" s="44"/>
      <c r="Y2207" s="38" t="str">
        <f t="shared" si="941"/>
        <v>n</v>
      </c>
      <c r="Z2207" s="38" t="str">
        <f t="shared" si="942"/>
        <v>n</v>
      </c>
      <c r="AA2207" s="38" t="s">
        <v>2044</v>
      </c>
      <c r="AB2207" s="128" t="s">
        <v>1451</v>
      </c>
      <c r="AC2207" s="59">
        <v>10</v>
      </c>
      <c r="AD2207" s="204">
        <v>0.02</v>
      </c>
      <c r="AE2207" s="38">
        <v>0</v>
      </c>
      <c r="AF2207" s="38">
        <v>1</v>
      </c>
      <c r="AG2207" s="125"/>
      <c r="AI2207" s="123"/>
      <c r="AJ2207" s="40">
        <f t="shared" si="955"/>
        <v>10</v>
      </c>
      <c r="AK2207" s="40"/>
      <c r="AL2207" s="40"/>
      <c r="AM2207" s="40">
        <f t="shared" si="944"/>
        <v>0.2</v>
      </c>
      <c r="AN2207" s="39">
        <f t="shared" si="943"/>
        <v>3.8</v>
      </c>
      <c r="AO2207" s="204"/>
      <c r="AP2207" s="204">
        <f t="shared" si="956"/>
        <v>0.02</v>
      </c>
      <c r="AQ2207" s="45"/>
      <c r="AR2207" s="45"/>
      <c r="AS2207" s="115"/>
      <c r="AT2207" s="115"/>
      <c r="AU2207" s="115">
        <f t="shared" si="945"/>
        <v>0</v>
      </c>
      <c r="AV2207" s="115">
        <f t="shared" si="946"/>
        <v>1</v>
      </c>
      <c r="AY2207" s="115"/>
      <c r="AZ2207" s="115"/>
      <c r="BA2207" s="43">
        <v>32</v>
      </c>
      <c r="BB2207" s="43" t="s">
        <v>2013</v>
      </c>
      <c r="BC2207" s="48" t="s">
        <v>1403</v>
      </c>
      <c r="BE2207" s="37" t="s">
        <v>2345</v>
      </c>
      <c r="BG2207" s="43">
        <v>361</v>
      </c>
      <c r="BH2207" s="43" t="s">
        <v>2219</v>
      </c>
      <c r="BJ2207" s="43" t="s">
        <v>1388</v>
      </c>
      <c r="BK2207" s="43" t="s">
        <v>573</v>
      </c>
      <c r="BP2207" s="48" t="s">
        <v>1406</v>
      </c>
      <c r="BQ2207" s="43" t="s">
        <v>2220</v>
      </c>
      <c r="BR2207" s="43" t="s">
        <v>825</v>
      </c>
      <c r="BS2207" s="43" t="s">
        <v>2057</v>
      </c>
      <c r="BT2207" s="43" t="s">
        <v>1990</v>
      </c>
      <c r="BU2207" s="43"/>
      <c r="BV2207" s="43"/>
      <c r="BW2207" s="243">
        <v>37668</v>
      </c>
      <c r="BX2207" s="243"/>
      <c r="BY2207" s="48" t="s">
        <v>451</v>
      </c>
      <c r="BZ2207" s="43">
        <v>0.2</v>
      </c>
      <c r="CA2207" s="43" t="s">
        <v>1396</v>
      </c>
      <c r="CC2207" s="43">
        <v>0.2</v>
      </c>
      <c r="CD2207" s="124" t="s">
        <v>767</v>
      </c>
      <c r="CE2207" s="43">
        <v>7179</v>
      </c>
      <c r="CF2207" s="43" t="s">
        <v>1990</v>
      </c>
      <c r="CG2207" s="251">
        <v>37668</v>
      </c>
      <c r="CH2207" s="126"/>
      <c r="CK2207" s="39" t="s">
        <v>451</v>
      </c>
      <c r="CL2207" s="43">
        <v>10</v>
      </c>
      <c r="CM2207" s="43" t="s">
        <v>1396</v>
      </c>
      <c r="CP2207" s="43" t="s">
        <v>1397</v>
      </c>
      <c r="CQ2207" s="43">
        <v>1555</v>
      </c>
      <c r="DR2207" s="38"/>
    </row>
    <row r="2208" spans="1:122" s="39" customFormat="1" hidden="1" x14ac:dyDescent="0.2">
      <c r="A2208" s="44" t="str">
        <f t="shared" si="950"/>
        <v>Endicott</v>
      </c>
      <c r="B2208" s="44" t="str">
        <f t="shared" si="949"/>
        <v>1,1-Dichloroethylene</v>
      </c>
      <c r="C2208" s="38" t="s">
        <v>2587</v>
      </c>
      <c r="D2208" s="38" t="str">
        <f t="shared" si="954"/>
        <v>LS</v>
      </c>
      <c r="E2208" s="44" t="s">
        <v>372</v>
      </c>
      <c r="F2208" s="155" t="str">
        <f t="shared" si="952"/>
        <v>Residential 051</v>
      </c>
      <c r="G2208" s="44" t="str">
        <f t="shared" si="951"/>
        <v>residential</v>
      </c>
      <c r="H2208" s="44" t="str">
        <f t="shared" si="940"/>
        <v>Basement</v>
      </c>
      <c r="I2208" s="38"/>
      <c r="J2208" s="38"/>
      <c r="K2208" s="38"/>
      <c r="L2208" s="44"/>
      <c r="M2208" s="38" t="str">
        <f t="shared" si="947"/>
        <v>Y</v>
      </c>
      <c r="N2208" s="38" t="str">
        <f t="shared" si="948"/>
        <v>n</v>
      </c>
      <c r="O2208" s="38" t="s">
        <v>541</v>
      </c>
      <c r="P2208" s="44" t="s">
        <v>310</v>
      </c>
      <c r="Q2208" s="44"/>
      <c r="R2208" s="44"/>
      <c r="S2208" s="44"/>
      <c r="T2208" s="44"/>
      <c r="U2208" s="44"/>
      <c r="V2208" s="44"/>
      <c r="W2208" s="44"/>
      <c r="X2208" s="44"/>
      <c r="Y2208" s="38" t="str">
        <f t="shared" si="941"/>
        <v>n</v>
      </c>
      <c r="Z2208" s="38" t="str">
        <f t="shared" si="942"/>
        <v>n</v>
      </c>
      <c r="AA2208" s="38" t="s">
        <v>2044</v>
      </c>
      <c r="AB2208" s="128" t="s">
        <v>1451</v>
      </c>
      <c r="AC2208" s="59">
        <v>13</v>
      </c>
      <c r="AD2208" s="204">
        <v>5.3076923076923084E-3</v>
      </c>
      <c r="AE2208" s="38">
        <v>0</v>
      </c>
      <c r="AF2208" s="38">
        <v>1</v>
      </c>
      <c r="AG2208" s="125"/>
      <c r="AI2208" s="123"/>
      <c r="AJ2208" s="40">
        <f t="shared" si="955"/>
        <v>13</v>
      </c>
      <c r="AK2208" s="40"/>
      <c r="AL2208" s="40"/>
      <c r="AM2208" s="40">
        <f t="shared" si="944"/>
        <v>6.9000000000000006E-2</v>
      </c>
      <c r="AN2208" s="39">
        <f t="shared" si="943"/>
        <v>0.8</v>
      </c>
      <c r="AO2208" s="204"/>
      <c r="AP2208" s="204">
        <f t="shared" si="956"/>
        <v>5.3076923076923084E-3</v>
      </c>
      <c r="AQ2208" s="45"/>
      <c r="AR2208" s="45"/>
      <c r="AS2208" s="115"/>
      <c r="AT2208" s="115"/>
      <c r="AU2208" s="115">
        <f t="shared" si="945"/>
        <v>0</v>
      </c>
      <c r="AV2208" s="115">
        <f t="shared" si="946"/>
        <v>1</v>
      </c>
      <c r="AY2208" s="115"/>
      <c r="AZ2208" s="115"/>
      <c r="BA2208" s="43">
        <v>32</v>
      </c>
      <c r="BB2208" s="43" t="s">
        <v>2013</v>
      </c>
      <c r="BC2208" s="48" t="s">
        <v>1403</v>
      </c>
      <c r="BE2208" s="37" t="s">
        <v>2345</v>
      </c>
      <c r="BG2208" s="43">
        <v>363</v>
      </c>
      <c r="BH2208" s="43" t="s">
        <v>673</v>
      </c>
      <c r="BJ2208" s="43" t="s">
        <v>1388</v>
      </c>
      <c r="BK2208" s="43" t="s">
        <v>573</v>
      </c>
      <c r="BP2208" s="48" t="s">
        <v>1406</v>
      </c>
      <c r="BQ2208" s="43" t="s">
        <v>643</v>
      </c>
      <c r="BR2208" s="43" t="s">
        <v>644</v>
      </c>
      <c r="BS2208" s="43" t="s">
        <v>538</v>
      </c>
      <c r="BT2208" s="43" t="s">
        <v>1990</v>
      </c>
      <c r="BU2208" s="43"/>
      <c r="BV2208" s="43"/>
      <c r="BW2208" s="243">
        <v>37705</v>
      </c>
      <c r="BX2208" s="243"/>
      <c r="BY2208" s="48" t="s">
        <v>451</v>
      </c>
      <c r="BZ2208" s="43">
        <v>6.9000000000000006E-2</v>
      </c>
      <c r="CA2208" s="43" t="s">
        <v>1396</v>
      </c>
      <c r="CC2208" s="43">
        <v>6.9000000000000006E-2</v>
      </c>
      <c r="CD2208" s="124" t="s">
        <v>767</v>
      </c>
      <c r="CE2208" s="43">
        <v>7372</v>
      </c>
      <c r="CF2208" s="43" t="s">
        <v>1990</v>
      </c>
      <c r="CG2208" s="251">
        <v>37705</v>
      </c>
      <c r="CH2208" s="126"/>
      <c r="CK2208" s="39" t="s">
        <v>451</v>
      </c>
      <c r="CL2208" s="43">
        <v>13</v>
      </c>
      <c r="CM2208" s="43" t="s">
        <v>1396</v>
      </c>
      <c r="CP2208" s="43" t="s">
        <v>1397</v>
      </c>
      <c r="CQ2208" s="43">
        <v>1048</v>
      </c>
      <c r="DR2208" s="38"/>
    </row>
    <row r="2209" spans="1:122" s="39" customFormat="1" hidden="1" x14ac:dyDescent="0.2">
      <c r="A2209" s="44" t="str">
        <f t="shared" si="950"/>
        <v>Endicott</v>
      </c>
      <c r="B2209" s="44" t="str">
        <f t="shared" si="949"/>
        <v>Methylene chloride</v>
      </c>
      <c r="C2209" s="38" t="s">
        <v>2587</v>
      </c>
      <c r="D2209" s="38" t="str">
        <f t="shared" si="954"/>
        <v>LS</v>
      </c>
      <c r="E2209" s="44" t="s">
        <v>372</v>
      </c>
      <c r="F2209" s="155" t="str">
        <f t="shared" si="952"/>
        <v>Residential 051</v>
      </c>
      <c r="G2209" s="44" t="str">
        <f t="shared" si="951"/>
        <v>residential</v>
      </c>
      <c r="H2209" s="44" t="str">
        <f t="shared" si="940"/>
        <v>Basement</v>
      </c>
      <c r="I2209" s="38"/>
      <c r="J2209" s="38"/>
      <c r="K2209" s="38"/>
      <c r="L2209" s="44"/>
      <c r="M2209" s="38" t="str">
        <f t="shared" si="947"/>
        <v>Y</v>
      </c>
      <c r="N2209" s="38" t="str">
        <f t="shared" si="948"/>
        <v>n</v>
      </c>
      <c r="O2209" s="38" t="s">
        <v>541</v>
      </c>
      <c r="P2209" s="44" t="s">
        <v>1453</v>
      </c>
      <c r="Q2209" s="44"/>
      <c r="R2209" s="44"/>
      <c r="S2209" s="44"/>
      <c r="T2209" s="44"/>
      <c r="U2209" s="44"/>
      <c r="V2209" s="44"/>
      <c r="W2209" s="44"/>
      <c r="X2209" s="44"/>
      <c r="Y2209" s="38" t="str">
        <f t="shared" si="941"/>
        <v>n</v>
      </c>
      <c r="Z2209" s="38" t="str">
        <f t="shared" si="942"/>
        <v>n</v>
      </c>
      <c r="AA2209" s="38" t="s">
        <v>2044</v>
      </c>
      <c r="AB2209" s="128" t="s">
        <v>1451</v>
      </c>
      <c r="AC2209" s="59">
        <v>3.4</v>
      </c>
      <c r="AD2209" s="204">
        <v>0.17647058823529413</v>
      </c>
      <c r="AE2209" s="38">
        <v>0</v>
      </c>
      <c r="AF2209" s="38">
        <v>1</v>
      </c>
      <c r="AG2209" s="125"/>
      <c r="AI2209" s="123"/>
      <c r="AJ2209" s="40">
        <f t="shared" si="955"/>
        <v>3.4</v>
      </c>
      <c r="AK2209" s="40"/>
      <c r="AL2209" s="40"/>
      <c r="AM2209" s="40">
        <f t="shared" si="944"/>
        <v>0.6</v>
      </c>
      <c r="AN2209" s="39">
        <f t="shared" si="943"/>
        <v>10.5</v>
      </c>
      <c r="AO2209" s="204"/>
      <c r="AP2209" s="204">
        <f t="shared" si="956"/>
        <v>0.17647058823529413</v>
      </c>
      <c r="AQ2209" s="45"/>
      <c r="AR2209" s="45"/>
      <c r="AS2209" s="115"/>
      <c r="AT2209" s="115"/>
      <c r="AU2209" s="115">
        <f t="shared" si="945"/>
        <v>0</v>
      </c>
      <c r="AV2209" s="115">
        <f t="shared" si="946"/>
        <v>1</v>
      </c>
      <c r="AY2209" s="115"/>
      <c r="AZ2209" s="115"/>
      <c r="BA2209" s="43">
        <v>32</v>
      </c>
      <c r="BB2209" s="43" t="s">
        <v>2013</v>
      </c>
      <c r="BC2209" s="48" t="s">
        <v>1403</v>
      </c>
      <c r="BE2209" s="37" t="s">
        <v>2345</v>
      </c>
      <c r="BG2209" s="43">
        <v>363</v>
      </c>
      <c r="BH2209" s="43" t="s">
        <v>673</v>
      </c>
      <c r="BJ2209" s="43" t="s">
        <v>1388</v>
      </c>
      <c r="BK2209" s="43" t="s">
        <v>573</v>
      </c>
      <c r="BP2209" s="48" t="s">
        <v>1406</v>
      </c>
      <c r="BQ2209" s="43" t="s">
        <v>643</v>
      </c>
      <c r="BR2209" s="43" t="s">
        <v>644</v>
      </c>
      <c r="BS2209" s="43" t="s">
        <v>837</v>
      </c>
      <c r="BT2209" s="43" t="s">
        <v>1990</v>
      </c>
      <c r="BU2209" s="43"/>
      <c r="BV2209" s="43"/>
      <c r="BW2209" s="243">
        <v>37705</v>
      </c>
      <c r="BX2209" s="243"/>
      <c r="BY2209" s="48" t="s">
        <v>451</v>
      </c>
      <c r="BZ2209" s="43">
        <v>0.6</v>
      </c>
      <c r="CA2209" s="43" t="s">
        <v>1396</v>
      </c>
      <c r="CC2209" s="43">
        <v>0.6</v>
      </c>
      <c r="CD2209" s="124" t="s">
        <v>767</v>
      </c>
      <c r="CE2209" s="43">
        <v>7376</v>
      </c>
      <c r="CF2209" s="43" t="s">
        <v>1990</v>
      </c>
      <c r="CG2209" s="251">
        <v>37705</v>
      </c>
      <c r="CH2209" s="126"/>
      <c r="CK2209" s="39" t="s">
        <v>451</v>
      </c>
      <c r="CL2209" s="43">
        <v>3.4</v>
      </c>
      <c r="CM2209" s="43" t="s">
        <v>1396</v>
      </c>
      <c r="CP2209" s="43" t="s">
        <v>1397</v>
      </c>
      <c r="CQ2209" s="43">
        <v>1113</v>
      </c>
      <c r="DR2209" s="38"/>
    </row>
    <row r="2210" spans="1:122" s="39" customFormat="1" hidden="1" x14ac:dyDescent="0.2">
      <c r="A2210" s="44" t="str">
        <f t="shared" si="950"/>
        <v>Endicott</v>
      </c>
      <c r="B2210" s="44" t="str">
        <f t="shared" si="949"/>
        <v>1,1-Dichloroethylene</v>
      </c>
      <c r="C2210" s="38" t="s">
        <v>2587</v>
      </c>
      <c r="D2210" s="38" t="str">
        <f t="shared" si="954"/>
        <v>LS</v>
      </c>
      <c r="E2210" s="44" t="s">
        <v>372</v>
      </c>
      <c r="F2210" s="155" t="str">
        <f t="shared" si="952"/>
        <v>Residential 052</v>
      </c>
      <c r="G2210" s="44" t="str">
        <f t="shared" si="951"/>
        <v>residential</v>
      </c>
      <c r="H2210" s="44" t="str">
        <f t="shared" si="940"/>
        <v>Basement</v>
      </c>
      <c r="I2210" s="38"/>
      <c r="J2210" s="38"/>
      <c r="K2210" s="38"/>
      <c r="L2210" s="44"/>
      <c r="M2210" s="38" t="str">
        <f t="shared" si="947"/>
        <v>Y</v>
      </c>
      <c r="N2210" s="38" t="str">
        <f t="shared" si="948"/>
        <v>n</v>
      </c>
      <c r="O2210" s="38" t="s">
        <v>541</v>
      </c>
      <c r="P2210" s="44" t="s">
        <v>1154</v>
      </c>
      <c r="Q2210" s="114"/>
      <c r="R2210" s="114"/>
      <c r="S2210" s="114"/>
      <c r="T2210" s="114"/>
      <c r="U2210" s="114"/>
      <c r="V2210" s="114"/>
      <c r="W2210" s="114"/>
      <c r="X2210" s="114"/>
      <c r="Y2210" s="38" t="str">
        <f t="shared" si="941"/>
        <v>n</v>
      </c>
      <c r="Z2210" s="38" t="str">
        <f t="shared" si="942"/>
        <v>n</v>
      </c>
      <c r="AA2210" s="38" t="s">
        <v>2044</v>
      </c>
      <c r="AB2210" s="128" t="s">
        <v>1451</v>
      </c>
      <c r="AC2210" s="59">
        <v>6.9000000000000006E-2</v>
      </c>
      <c r="AD2210" s="204">
        <v>1.0144927536231885</v>
      </c>
      <c r="AE2210" s="38">
        <v>0</v>
      </c>
      <c r="AF2210" s="38">
        <v>1</v>
      </c>
      <c r="AG2210" s="125"/>
      <c r="AI2210" s="123"/>
      <c r="AJ2210" s="40">
        <f t="shared" si="955"/>
        <v>6.9000000000000006E-2</v>
      </c>
      <c r="AK2210" s="40"/>
      <c r="AL2210" s="40"/>
      <c r="AM2210" s="40">
        <f t="shared" si="944"/>
        <v>7.0000000000000007E-2</v>
      </c>
      <c r="AN2210" s="39">
        <f t="shared" si="943"/>
        <v>0.8</v>
      </c>
      <c r="AO2210" s="204"/>
      <c r="AP2210" s="204">
        <f t="shared" si="956"/>
        <v>1.0144927536231885</v>
      </c>
      <c r="AQ2210" s="45"/>
      <c r="AR2210" s="45"/>
      <c r="AS2210" s="115"/>
      <c r="AT2210" s="115"/>
      <c r="AU2210" s="115">
        <f t="shared" si="945"/>
        <v>0</v>
      </c>
      <c r="AV2210" s="115">
        <f t="shared" si="946"/>
        <v>1</v>
      </c>
      <c r="AY2210" s="115"/>
      <c r="AZ2210" s="115"/>
      <c r="BA2210" s="43">
        <v>32</v>
      </c>
      <c r="BB2210" s="43" t="s">
        <v>2013</v>
      </c>
      <c r="BC2210" s="48" t="s">
        <v>1403</v>
      </c>
      <c r="BE2210" s="37" t="s">
        <v>2345</v>
      </c>
      <c r="BG2210" s="43">
        <v>364</v>
      </c>
      <c r="BH2210" s="43" t="s">
        <v>2221</v>
      </c>
      <c r="BJ2210" s="43" t="s">
        <v>1388</v>
      </c>
      <c r="BK2210" s="43" t="s">
        <v>573</v>
      </c>
      <c r="BP2210" s="48" t="s">
        <v>1406</v>
      </c>
      <c r="BQ2210" s="43" t="s">
        <v>2222</v>
      </c>
      <c r="BR2210" s="43" t="s">
        <v>2223</v>
      </c>
      <c r="BS2210" s="43" t="s">
        <v>538</v>
      </c>
      <c r="BT2210" s="43" t="s">
        <v>1990</v>
      </c>
      <c r="BU2210" s="43"/>
      <c r="BV2210" s="43"/>
      <c r="BW2210" s="243">
        <v>37708</v>
      </c>
      <c r="BX2210" s="243"/>
      <c r="BY2210" s="48" t="s">
        <v>451</v>
      </c>
      <c r="BZ2210" s="43">
        <v>7.0000000000000007E-2</v>
      </c>
      <c r="CA2210" s="43" t="s">
        <v>1396</v>
      </c>
      <c r="CC2210" s="43">
        <v>7.0000000000000007E-2</v>
      </c>
      <c r="CD2210" s="124" t="s">
        <v>767</v>
      </c>
      <c r="CE2210" s="43">
        <v>7405</v>
      </c>
      <c r="CF2210" s="43" t="s">
        <v>1990</v>
      </c>
      <c r="CG2210" s="251">
        <v>37708</v>
      </c>
      <c r="CH2210" s="126"/>
      <c r="CK2210" s="39" t="s">
        <v>451</v>
      </c>
      <c r="CL2210" s="43">
        <v>6.9000000000000006E-2</v>
      </c>
      <c r="CM2210" s="43" t="s">
        <v>1396</v>
      </c>
      <c r="CP2210" s="43" t="s">
        <v>1397</v>
      </c>
      <c r="CQ2210" s="43">
        <v>1049</v>
      </c>
      <c r="DR2210" s="38"/>
    </row>
    <row r="2211" spans="1:122" s="39" customFormat="1" hidden="1" x14ac:dyDescent="0.2">
      <c r="A2211" s="44" t="str">
        <f t="shared" si="950"/>
        <v>Endicott</v>
      </c>
      <c r="B2211" s="44" t="str">
        <f t="shared" si="949"/>
        <v>1,1-Dichloroethylene</v>
      </c>
      <c r="C2211" s="38" t="s">
        <v>2587</v>
      </c>
      <c r="D2211" s="38" t="str">
        <f t="shared" si="954"/>
        <v>LS</v>
      </c>
      <c r="E2211" s="44" t="s">
        <v>372</v>
      </c>
      <c r="F2211" s="155" t="str">
        <f t="shared" si="952"/>
        <v>Residential 054</v>
      </c>
      <c r="G2211" s="44" t="str">
        <f t="shared" si="951"/>
        <v>residential</v>
      </c>
      <c r="H2211" s="44" t="str">
        <f t="shared" si="940"/>
        <v>Slab on grade</v>
      </c>
      <c r="I2211" s="38"/>
      <c r="J2211" s="38"/>
      <c r="K2211" s="38"/>
      <c r="L2211" s="44"/>
      <c r="M2211" s="38" t="str">
        <f t="shared" si="947"/>
        <v>Y</v>
      </c>
      <c r="N2211" s="38" t="str">
        <f t="shared" si="948"/>
        <v>n</v>
      </c>
      <c r="O2211" s="38" t="str">
        <f t="shared" ref="O2211:O2216" si="957">IF(AJ2211="","",IF(M2211="N","n","Y"))</f>
        <v>Y</v>
      </c>
      <c r="P2211" s="44"/>
      <c r="Q2211" s="44"/>
      <c r="R2211" s="44"/>
      <c r="S2211" s="44"/>
      <c r="T2211" s="44"/>
      <c r="U2211" s="44"/>
      <c r="V2211" s="44"/>
      <c r="W2211" s="44"/>
      <c r="X2211" s="44"/>
      <c r="Y2211" s="38" t="str">
        <f t="shared" si="941"/>
        <v>n</v>
      </c>
      <c r="Z2211" s="38" t="str">
        <f t="shared" si="942"/>
        <v>n</v>
      </c>
      <c r="AA2211" s="38" t="s">
        <v>2044</v>
      </c>
      <c r="AB2211" s="128" t="s">
        <v>1451</v>
      </c>
      <c r="AC2211" s="59">
        <v>25</v>
      </c>
      <c r="AD2211" s="204">
        <v>2.8000000000000004E-3</v>
      </c>
      <c r="AE2211" s="38">
        <v>0</v>
      </c>
      <c r="AF2211" s="38">
        <v>1</v>
      </c>
      <c r="AG2211" s="125"/>
      <c r="AI2211" s="123"/>
      <c r="AJ2211" s="40">
        <f t="shared" si="955"/>
        <v>25</v>
      </c>
      <c r="AK2211" s="40"/>
      <c r="AL2211" s="40"/>
      <c r="AM2211" s="40">
        <f t="shared" si="944"/>
        <v>7.0000000000000007E-2</v>
      </c>
      <c r="AN2211" s="39">
        <f t="shared" si="943"/>
        <v>0.8</v>
      </c>
      <c r="AO2211" s="204"/>
      <c r="AP2211" s="204">
        <f t="shared" si="956"/>
        <v>2.8000000000000004E-3</v>
      </c>
      <c r="AQ2211" s="45"/>
      <c r="AR2211" s="45"/>
      <c r="AS2211" s="115"/>
      <c r="AT2211" s="115"/>
      <c r="AU2211" s="115">
        <f t="shared" si="945"/>
        <v>0</v>
      </c>
      <c r="AV2211" s="115">
        <f t="shared" si="946"/>
        <v>1</v>
      </c>
      <c r="AY2211" s="115"/>
      <c r="AZ2211" s="115"/>
      <c r="BA2211" s="43">
        <v>32</v>
      </c>
      <c r="BB2211" s="43" t="s">
        <v>2013</v>
      </c>
      <c r="BC2211" s="48" t="s">
        <v>1403</v>
      </c>
      <c r="BE2211" s="37" t="s">
        <v>2345</v>
      </c>
      <c r="BG2211" s="43">
        <v>366</v>
      </c>
      <c r="BH2211" s="43" t="s">
        <v>2224</v>
      </c>
      <c r="BJ2211" s="43" t="s">
        <v>1388</v>
      </c>
      <c r="BK2211" s="43" t="s">
        <v>846</v>
      </c>
      <c r="BP2211" s="48" t="s">
        <v>1406</v>
      </c>
      <c r="BQ2211" s="43" t="s">
        <v>2225</v>
      </c>
      <c r="BR2211" s="43" t="s">
        <v>2226</v>
      </c>
      <c r="BS2211" s="43" t="s">
        <v>538</v>
      </c>
      <c r="BT2211" s="43" t="s">
        <v>2227</v>
      </c>
      <c r="BU2211" s="43"/>
      <c r="BV2211" s="43"/>
      <c r="BW2211" s="243">
        <v>37706</v>
      </c>
      <c r="BX2211" s="243"/>
      <c r="BY2211" s="48" t="s">
        <v>451</v>
      </c>
      <c r="BZ2211" s="43">
        <v>7.0000000000000007E-2</v>
      </c>
      <c r="CA2211" s="43" t="s">
        <v>1396</v>
      </c>
      <c r="CC2211" s="43">
        <v>7.0000000000000007E-2</v>
      </c>
      <c r="CD2211" s="124" t="s">
        <v>767</v>
      </c>
      <c r="CE2211" s="43">
        <v>7482</v>
      </c>
      <c r="CF2211" s="43" t="s">
        <v>2228</v>
      </c>
      <c r="CG2211" s="251">
        <v>37706</v>
      </c>
      <c r="CH2211" s="126"/>
      <c r="CK2211" s="39" t="s">
        <v>451</v>
      </c>
      <c r="CL2211" s="43">
        <v>25</v>
      </c>
      <c r="CM2211" s="43" t="s">
        <v>1396</v>
      </c>
      <c r="CP2211" s="43" t="s">
        <v>1397</v>
      </c>
      <c r="CQ2211" s="43">
        <v>1050</v>
      </c>
      <c r="DR2211" s="38"/>
    </row>
    <row r="2212" spans="1:122" s="39" customFormat="1" x14ac:dyDescent="0.2">
      <c r="A2212" s="44" t="str">
        <f t="shared" si="950"/>
        <v>Endicott</v>
      </c>
      <c r="B2212" s="44" t="str">
        <f t="shared" si="949"/>
        <v>cis-1,2-Dichloroethylene</v>
      </c>
      <c r="C2212" s="38" t="s">
        <v>2587</v>
      </c>
      <c r="D2212" s="38" t="str">
        <f t="shared" si="954"/>
        <v>LS</v>
      </c>
      <c r="E2212" s="44" t="s">
        <v>372</v>
      </c>
      <c r="F2212" s="155" t="str">
        <f t="shared" si="952"/>
        <v>Residential 054</v>
      </c>
      <c r="G2212" s="44" t="str">
        <f t="shared" si="951"/>
        <v>residential</v>
      </c>
      <c r="H2212" s="44" t="str">
        <f t="shared" si="940"/>
        <v>Slab on grade</v>
      </c>
      <c r="I2212" s="38"/>
      <c r="J2212" s="38"/>
      <c r="K2212" s="38"/>
      <c r="L2212" s="44"/>
      <c r="M2212" s="38" t="str">
        <f t="shared" si="947"/>
        <v>Y</v>
      </c>
      <c r="N2212" s="38" t="str">
        <f t="shared" si="948"/>
        <v>Y</v>
      </c>
      <c r="O2212" s="38" t="str">
        <f t="shared" si="957"/>
        <v>Y</v>
      </c>
      <c r="P2212" s="44"/>
      <c r="Q2212" s="44"/>
      <c r="R2212" s="44"/>
      <c r="S2212" s="44"/>
      <c r="T2212" s="44"/>
      <c r="U2212" s="44"/>
      <c r="V2212" s="44"/>
      <c r="W2212" s="44"/>
      <c r="X2212" s="44"/>
      <c r="Y2212" s="38" t="str">
        <f t="shared" si="941"/>
        <v>n</v>
      </c>
      <c r="Z2212" s="38" t="str">
        <f t="shared" si="942"/>
        <v>Y</v>
      </c>
      <c r="AA2212" s="38" t="s">
        <v>2044</v>
      </c>
      <c r="AB2212" s="128" t="s">
        <v>1451</v>
      </c>
      <c r="AC2212" s="59">
        <v>24</v>
      </c>
      <c r="AD2212" s="204">
        <v>5.8333333333333336E-3</v>
      </c>
      <c r="AE2212" s="38">
        <v>0</v>
      </c>
      <c r="AF2212" s="38">
        <v>1</v>
      </c>
      <c r="AG2212" s="125"/>
      <c r="AI2212" s="123"/>
      <c r="AJ2212" s="40">
        <f t="shared" si="955"/>
        <v>24</v>
      </c>
      <c r="AK2212" s="40"/>
      <c r="AL2212" s="40"/>
      <c r="AM2212" s="40">
        <f t="shared" si="944"/>
        <v>0.14000000000000001</v>
      </c>
      <c r="AN2212" s="39" t="str">
        <f t="shared" si="943"/>
        <v/>
      </c>
      <c r="AO2212" s="204"/>
      <c r="AP2212" s="204">
        <f t="shared" si="956"/>
        <v>5.8333333333333336E-3</v>
      </c>
      <c r="AQ2212" s="45"/>
      <c r="AR2212" s="45"/>
      <c r="AS2212" s="115"/>
      <c r="AT2212" s="115"/>
      <c r="AU2212" s="115">
        <f t="shared" si="945"/>
        <v>0</v>
      </c>
      <c r="AV2212" s="115">
        <f t="shared" si="946"/>
        <v>1</v>
      </c>
      <c r="AY2212" s="115"/>
      <c r="AZ2212" s="115"/>
      <c r="BA2212" s="43">
        <v>32</v>
      </c>
      <c r="BB2212" s="43" t="s">
        <v>2013</v>
      </c>
      <c r="BC2212" s="48" t="s">
        <v>1403</v>
      </c>
      <c r="BE2212" s="37" t="s">
        <v>2345</v>
      </c>
      <c r="BG2212" s="43">
        <v>366</v>
      </c>
      <c r="BH2212" s="43" t="s">
        <v>2224</v>
      </c>
      <c r="BJ2212" s="43" t="s">
        <v>1388</v>
      </c>
      <c r="BK2212" s="43" t="s">
        <v>846</v>
      </c>
      <c r="BP2212" s="48" t="s">
        <v>1406</v>
      </c>
      <c r="BQ2212" s="43" t="s">
        <v>2225</v>
      </c>
      <c r="BR2212" s="43" t="s">
        <v>2226</v>
      </c>
      <c r="BS2212" s="43" t="s">
        <v>1400</v>
      </c>
      <c r="BT2212" s="43" t="s">
        <v>2227</v>
      </c>
      <c r="BU2212" s="43"/>
      <c r="BV2212" s="43"/>
      <c r="BW2212" s="243">
        <v>37706</v>
      </c>
      <c r="BX2212" s="243"/>
      <c r="BY2212" s="48" t="s">
        <v>451</v>
      </c>
      <c r="BZ2212" s="43">
        <v>0.14000000000000001</v>
      </c>
      <c r="CA2212" s="43" t="s">
        <v>1396</v>
      </c>
      <c r="CC2212" s="43">
        <v>0.14000000000000001</v>
      </c>
      <c r="CD2212" s="124" t="s">
        <v>767</v>
      </c>
      <c r="CE2212" s="43">
        <v>7483</v>
      </c>
      <c r="CF2212" s="43" t="s">
        <v>2228</v>
      </c>
      <c r="CG2212" s="251">
        <v>37706</v>
      </c>
      <c r="CH2212" s="126"/>
      <c r="CK2212" s="39" t="s">
        <v>451</v>
      </c>
      <c r="CL2212" s="43">
        <v>24</v>
      </c>
      <c r="CM2212" s="43" t="s">
        <v>1396</v>
      </c>
      <c r="CP2212" s="43" t="s">
        <v>1397</v>
      </c>
      <c r="CQ2212" s="43">
        <v>957</v>
      </c>
      <c r="DR2212" s="38"/>
    </row>
    <row r="2213" spans="1:122" s="39" customFormat="1" hidden="1" x14ac:dyDescent="0.2">
      <c r="A2213" s="44" t="str">
        <f t="shared" si="950"/>
        <v>Endicott</v>
      </c>
      <c r="B2213" s="44" t="str">
        <f t="shared" si="949"/>
        <v>1,1-Dichloroethylene</v>
      </c>
      <c r="C2213" s="38" t="s">
        <v>2587</v>
      </c>
      <c r="D2213" s="38" t="str">
        <f t="shared" si="954"/>
        <v>LS</v>
      </c>
      <c r="E2213" s="44" t="s">
        <v>372</v>
      </c>
      <c r="F2213" s="155" t="str">
        <f t="shared" si="952"/>
        <v>Residential 056</v>
      </c>
      <c r="G2213" s="44" t="str">
        <f t="shared" si="951"/>
        <v>residential</v>
      </c>
      <c r="H2213" s="44" t="str">
        <f t="shared" si="940"/>
        <v>Basement</v>
      </c>
      <c r="I2213" s="38"/>
      <c r="J2213" s="38"/>
      <c r="K2213" s="38"/>
      <c r="L2213" s="44"/>
      <c r="M2213" s="38" t="str">
        <f t="shared" si="947"/>
        <v>Y</v>
      </c>
      <c r="N2213" s="38" t="str">
        <f t="shared" si="948"/>
        <v>n</v>
      </c>
      <c r="O2213" s="38" t="str">
        <f t="shared" si="957"/>
        <v>Y</v>
      </c>
      <c r="P2213" s="44"/>
      <c r="Q2213" s="44"/>
      <c r="R2213" s="44"/>
      <c r="S2213" s="44"/>
      <c r="T2213" s="44"/>
      <c r="U2213" s="44"/>
      <c r="V2213" s="44"/>
      <c r="W2213" s="44"/>
      <c r="X2213" s="44"/>
      <c r="Y2213" s="38" t="str">
        <f t="shared" si="941"/>
        <v>n</v>
      </c>
      <c r="Z2213" s="38" t="str">
        <f t="shared" si="942"/>
        <v>n</v>
      </c>
      <c r="AA2213" s="38" t="s">
        <v>2044</v>
      </c>
      <c r="AB2213" s="128" t="s">
        <v>1451</v>
      </c>
      <c r="AC2213" s="59">
        <v>17</v>
      </c>
      <c r="AD2213" s="204">
        <v>3.8235294117647061E-3</v>
      </c>
      <c r="AE2213" s="38">
        <v>0</v>
      </c>
      <c r="AF2213" s="38">
        <v>1</v>
      </c>
      <c r="AG2213" s="125"/>
      <c r="AI2213" s="123"/>
      <c r="AJ2213" s="40">
        <f t="shared" si="955"/>
        <v>17</v>
      </c>
      <c r="AK2213" s="40"/>
      <c r="AL2213" s="40"/>
      <c r="AM2213" s="40">
        <f t="shared" si="944"/>
        <v>6.5000000000000002E-2</v>
      </c>
      <c r="AN2213" s="39">
        <f t="shared" si="943"/>
        <v>0.8</v>
      </c>
      <c r="AO2213" s="204"/>
      <c r="AP2213" s="204">
        <f t="shared" si="956"/>
        <v>3.8235294117647061E-3</v>
      </c>
      <c r="AQ2213" s="45"/>
      <c r="AR2213" s="45"/>
      <c r="AS2213" s="115"/>
      <c r="AT2213" s="115"/>
      <c r="AU2213" s="115">
        <f t="shared" si="945"/>
        <v>0</v>
      </c>
      <c r="AV2213" s="115">
        <f t="shared" si="946"/>
        <v>1</v>
      </c>
      <c r="AY2213" s="115"/>
      <c r="AZ2213" s="115"/>
      <c r="BA2213" s="43">
        <v>32</v>
      </c>
      <c r="BB2213" s="43" t="s">
        <v>2013</v>
      </c>
      <c r="BC2213" s="48" t="s">
        <v>1403</v>
      </c>
      <c r="BE2213" s="37" t="s">
        <v>2345</v>
      </c>
      <c r="BG2213" s="43">
        <v>368</v>
      </c>
      <c r="BH2213" s="43" t="s">
        <v>585</v>
      </c>
      <c r="BJ2213" s="43" t="s">
        <v>1388</v>
      </c>
      <c r="BK2213" s="43" t="s">
        <v>573</v>
      </c>
      <c r="BP2213" s="48" t="s">
        <v>1406</v>
      </c>
      <c r="BQ2213" s="43" t="s">
        <v>586</v>
      </c>
      <c r="BR2213" s="43" t="s">
        <v>587</v>
      </c>
      <c r="BS2213" s="43" t="s">
        <v>538</v>
      </c>
      <c r="BT2213" s="43" t="s">
        <v>1990</v>
      </c>
      <c r="BU2213" s="43"/>
      <c r="BV2213" s="43"/>
      <c r="BW2213" s="243">
        <v>37707</v>
      </c>
      <c r="BX2213" s="243"/>
      <c r="BY2213" s="48" t="s">
        <v>451</v>
      </c>
      <c r="BZ2213" s="43">
        <v>6.5000000000000002E-2</v>
      </c>
      <c r="CA2213" s="43" t="s">
        <v>1396</v>
      </c>
      <c r="CC2213" s="43">
        <v>6.5000000000000002E-2</v>
      </c>
      <c r="CD2213" s="124" t="s">
        <v>767</v>
      </c>
      <c r="CE2213" s="43">
        <v>7559</v>
      </c>
      <c r="CF2213" s="43" t="s">
        <v>1990</v>
      </c>
      <c r="CG2213" s="251">
        <v>37707</v>
      </c>
      <c r="CH2213" s="126"/>
      <c r="CK2213" s="39" t="s">
        <v>451</v>
      </c>
      <c r="CL2213" s="43">
        <v>17</v>
      </c>
      <c r="CM2213" s="43" t="s">
        <v>1396</v>
      </c>
      <c r="CP2213" s="43" t="s">
        <v>1397</v>
      </c>
      <c r="CQ2213" s="43">
        <v>1051</v>
      </c>
      <c r="DR2213" s="38"/>
    </row>
    <row r="2214" spans="1:122" s="39" customFormat="1" hidden="1" x14ac:dyDescent="0.2">
      <c r="A2214" s="44" t="str">
        <f t="shared" si="950"/>
        <v>Endicott</v>
      </c>
      <c r="B2214" s="44" t="str">
        <f t="shared" si="949"/>
        <v>cis-1,2-Dichloroethylene</v>
      </c>
      <c r="C2214" s="38" t="s">
        <v>2587</v>
      </c>
      <c r="D2214" s="38" t="str">
        <f t="shared" si="954"/>
        <v>LS</v>
      </c>
      <c r="E2214" s="44" t="s">
        <v>372</v>
      </c>
      <c r="F2214" s="155" t="str">
        <f t="shared" si="952"/>
        <v>Residential 056</v>
      </c>
      <c r="G2214" s="44" t="str">
        <f t="shared" si="951"/>
        <v>residential</v>
      </c>
      <c r="H2214" s="44" t="str">
        <f t="shared" si="940"/>
        <v>Basement</v>
      </c>
      <c r="I2214" s="38"/>
      <c r="J2214" s="38"/>
      <c r="K2214" s="38"/>
      <c r="L2214" s="44"/>
      <c r="M2214" s="38" t="str">
        <f t="shared" si="947"/>
        <v>Y</v>
      </c>
      <c r="N2214" s="38" t="str">
        <f t="shared" si="948"/>
        <v>Y</v>
      </c>
      <c r="O2214" s="38" t="s">
        <v>541</v>
      </c>
      <c r="P2214" s="44" t="s">
        <v>310</v>
      </c>
      <c r="Q2214" s="44"/>
      <c r="R2214" s="44"/>
      <c r="S2214" s="44"/>
      <c r="T2214" s="44"/>
      <c r="U2214" s="44"/>
      <c r="V2214" s="44"/>
      <c r="W2214" s="44"/>
      <c r="X2214" s="44"/>
      <c r="Y2214" s="38" t="str">
        <f t="shared" si="941"/>
        <v>n</v>
      </c>
      <c r="Z2214" s="38" t="str">
        <f t="shared" si="942"/>
        <v>Y</v>
      </c>
      <c r="AA2214" s="38" t="s">
        <v>2044</v>
      </c>
      <c r="AB2214" s="128" t="s">
        <v>1451</v>
      </c>
      <c r="AC2214" s="59">
        <v>14</v>
      </c>
      <c r="AD2214" s="204">
        <v>9.285714285714286E-3</v>
      </c>
      <c r="AE2214" s="38">
        <v>0</v>
      </c>
      <c r="AF2214" s="38">
        <v>1</v>
      </c>
      <c r="AG2214" s="125"/>
      <c r="AI2214" s="123"/>
      <c r="AJ2214" s="40">
        <f t="shared" si="955"/>
        <v>14</v>
      </c>
      <c r="AK2214" s="40"/>
      <c r="AL2214" s="40"/>
      <c r="AM2214" s="40">
        <f t="shared" si="944"/>
        <v>0.13</v>
      </c>
      <c r="AN2214" s="39" t="str">
        <f t="shared" si="943"/>
        <v/>
      </c>
      <c r="AO2214" s="204"/>
      <c r="AP2214" s="204">
        <f t="shared" si="956"/>
        <v>9.285714285714286E-3</v>
      </c>
      <c r="AQ2214" s="45"/>
      <c r="AR2214" s="45"/>
      <c r="AS2214" s="115"/>
      <c r="AT2214" s="115"/>
      <c r="AU2214" s="115">
        <f t="shared" si="945"/>
        <v>0</v>
      </c>
      <c r="AV2214" s="115">
        <f t="shared" si="946"/>
        <v>1</v>
      </c>
      <c r="AY2214" s="115"/>
      <c r="AZ2214" s="115"/>
      <c r="BA2214" s="43">
        <v>32</v>
      </c>
      <c r="BB2214" s="43" t="s">
        <v>2013</v>
      </c>
      <c r="BC2214" s="48" t="s">
        <v>1403</v>
      </c>
      <c r="BE2214" s="37" t="s">
        <v>2345</v>
      </c>
      <c r="BG2214" s="43">
        <v>368</v>
      </c>
      <c r="BH2214" s="43" t="s">
        <v>585</v>
      </c>
      <c r="BJ2214" s="43" t="s">
        <v>1388</v>
      </c>
      <c r="BK2214" s="43" t="s">
        <v>573</v>
      </c>
      <c r="BP2214" s="48" t="s">
        <v>1406</v>
      </c>
      <c r="BQ2214" s="43" t="s">
        <v>586</v>
      </c>
      <c r="BR2214" s="43" t="s">
        <v>587</v>
      </c>
      <c r="BS2214" s="43" t="s">
        <v>1400</v>
      </c>
      <c r="BT2214" s="43" t="s">
        <v>1990</v>
      </c>
      <c r="BU2214" s="43"/>
      <c r="BV2214" s="43"/>
      <c r="BW2214" s="243">
        <v>37707</v>
      </c>
      <c r="BX2214" s="243"/>
      <c r="BY2214" s="48" t="s">
        <v>451</v>
      </c>
      <c r="BZ2214" s="43">
        <v>0.13</v>
      </c>
      <c r="CA2214" s="43" t="s">
        <v>1396</v>
      </c>
      <c r="CC2214" s="43">
        <v>0.13</v>
      </c>
      <c r="CD2214" s="124" t="s">
        <v>767</v>
      </c>
      <c r="CE2214" s="43">
        <v>7560</v>
      </c>
      <c r="CF2214" s="43" t="s">
        <v>1990</v>
      </c>
      <c r="CG2214" s="251">
        <v>37707</v>
      </c>
      <c r="CH2214" s="126"/>
      <c r="CK2214" s="39" t="s">
        <v>451</v>
      </c>
      <c r="CL2214" s="43">
        <v>14</v>
      </c>
      <c r="CM2214" s="43" t="s">
        <v>1396</v>
      </c>
      <c r="CP2214" s="43" t="s">
        <v>1397</v>
      </c>
      <c r="CQ2214" s="43">
        <v>958</v>
      </c>
      <c r="DR2214" s="38"/>
    </row>
    <row r="2215" spans="1:122" s="39" customFormat="1" hidden="1" x14ac:dyDescent="0.2">
      <c r="A2215" s="44" t="str">
        <f t="shared" si="950"/>
        <v>Endicott</v>
      </c>
      <c r="B2215" s="44" t="str">
        <f t="shared" si="949"/>
        <v>1,1-Dichloroethylene</v>
      </c>
      <c r="C2215" s="38" t="s">
        <v>2587</v>
      </c>
      <c r="D2215" s="38" t="str">
        <f t="shared" si="954"/>
        <v>LS</v>
      </c>
      <c r="E2215" s="44" t="s">
        <v>372</v>
      </c>
      <c r="F2215" s="155" t="str">
        <f t="shared" si="952"/>
        <v>Residential 057</v>
      </c>
      <c r="G2215" s="44" t="str">
        <f t="shared" si="951"/>
        <v>residential</v>
      </c>
      <c r="H2215" s="44" t="str">
        <f t="shared" ref="H2215:H2278" si="958">IF(BK2215="","",BK2215)</f>
        <v>Basement - partial</v>
      </c>
      <c r="I2215" s="38"/>
      <c r="J2215" s="38"/>
      <c r="K2215" s="38"/>
      <c r="L2215" s="44"/>
      <c r="M2215" s="38" t="str">
        <f t="shared" si="947"/>
        <v>Y</v>
      </c>
      <c r="N2215" s="38" t="str">
        <f t="shared" si="948"/>
        <v>n</v>
      </c>
      <c r="O2215" s="38" t="str">
        <f t="shared" si="957"/>
        <v>Y</v>
      </c>
      <c r="P2215" s="44"/>
      <c r="Q2215" s="44"/>
      <c r="R2215" s="44"/>
      <c r="S2215" s="44"/>
      <c r="T2215" s="44"/>
      <c r="U2215" s="44"/>
      <c r="V2215" s="44"/>
      <c r="W2215" s="44"/>
      <c r="X2215" s="44"/>
      <c r="Y2215" s="38" t="str">
        <f t="shared" ref="Y2215:Y2278" si="959">IF(CD2215="","",IF(CD2215="y","Y","n"))</f>
        <v>n</v>
      </c>
      <c r="Z2215" s="38" t="str">
        <f t="shared" ref="Z2215:Z2278" si="960">IF(AM2215="","",IF(AN2215="","Y",IF(AM2215&gt;AN2215*$Z$38,"Y","n")))</f>
        <v>n</v>
      </c>
      <c r="AA2215" s="38" t="s">
        <v>2044</v>
      </c>
      <c r="AB2215" s="128" t="s">
        <v>1451</v>
      </c>
      <c r="AC2215" s="59">
        <v>18</v>
      </c>
      <c r="AD2215" s="204">
        <v>3.8888888888888892E-3</v>
      </c>
      <c r="AE2215" s="38">
        <v>0</v>
      </c>
      <c r="AF2215" s="38">
        <v>1</v>
      </c>
      <c r="AG2215" s="125"/>
      <c r="AI2215" s="123"/>
      <c r="AJ2215" s="40">
        <f t="shared" si="955"/>
        <v>18</v>
      </c>
      <c r="AK2215" s="40"/>
      <c r="AL2215" s="40"/>
      <c r="AM2215" s="40">
        <f t="shared" si="944"/>
        <v>7.0000000000000007E-2</v>
      </c>
      <c r="AN2215" s="39">
        <f t="shared" ref="AN2215:AN2278" si="961">IF(ISNA(MATCH(BS2215,ChemName,0))=TRUE,"",IF(INDEX(Percent90,MATCH(BS2215,ChemName,0))=0,"",INDEX(Percent90,MATCH(BS2215,ChemName,0))))</f>
        <v>0.8</v>
      </c>
      <c r="AO2215" s="204"/>
      <c r="AP2215" s="204">
        <f t="shared" si="956"/>
        <v>3.8888888888888892E-3</v>
      </c>
      <c r="AQ2215" s="45"/>
      <c r="AR2215" s="45"/>
      <c r="AS2215" s="115"/>
      <c r="AT2215" s="115"/>
      <c r="AU2215" s="115">
        <f t="shared" si="945"/>
        <v>0</v>
      </c>
      <c r="AV2215" s="115">
        <f t="shared" si="946"/>
        <v>1</v>
      </c>
      <c r="AY2215" s="115"/>
      <c r="AZ2215" s="115"/>
      <c r="BA2215" s="43">
        <v>32</v>
      </c>
      <c r="BB2215" s="43" t="s">
        <v>2013</v>
      </c>
      <c r="BC2215" s="48" t="s">
        <v>1403</v>
      </c>
      <c r="BE2215" s="37" t="s">
        <v>2345</v>
      </c>
      <c r="BG2215" s="43">
        <v>369</v>
      </c>
      <c r="BH2215" s="43" t="s">
        <v>588</v>
      </c>
      <c r="BJ2215" s="43" t="s">
        <v>1388</v>
      </c>
      <c r="BK2215" s="43" t="s">
        <v>1503</v>
      </c>
      <c r="BP2215" s="48" t="s">
        <v>1406</v>
      </c>
      <c r="BQ2215" s="43" t="s">
        <v>589</v>
      </c>
      <c r="BR2215" s="43" t="s">
        <v>590</v>
      </c>
      <c r="BS2215" s="43" t="s">
        <v>538</v>
      </c>
      <c r="BT2215" s="43" t="s">
        <v>1990</v>
      </c>
      <c r="BU2215" s="43"/>
      <c r="BV2215" s="43"/>
      <c r="BW2215" s="243">
        <v>37708</v>
      </c>
      <c r="BX2215" s="243"/>
      <c r="BY2215" s="48" t="s">
        <v>451</v>
      </c>
      <c r="BZ2215" s="43">
        <v>7.0000000000000007E-2</v>
      </c>
      <c r="CA2215" s="43" t="s">
        <v>1396</v>
      </c>
      <c r="CC2215" s="43">
        <v>7.0000000000000007E-2</v>
      </c>
      <c r="CD2215" s="124" t="s">
        <v>767</v>
      </c>
      <c r="CE2215" s="43">
        <v>7603</v>
      </c>
      <c r="CF2215" s="43" t="s">
        <v>1990</v>
      </c>
      <c r="CG2215" s="251">
        <v>37708</v>
      </c>
      <c r="CH2215" s="126"/>
      <c r="CK2215" s="39" t="s">
        <v>451</v>
      </c>
      <c r="CL2215" s="43">
        <v>18</v>
      </c>
      <c r="CM2215" s="43" t="s">
        <v>1396</v>
      </c>
      <c r="CP2215" s="43" t="s">
        <v>1397</v>
      </c>
      <c r="CQ2215" s="43">
        <v>1052</v>
      </c>
      <c r="DR2215" s="38"/>
    </row>
    <row r="2216" spans="1:122" s="39" customFormat="1" x14ac:dyDescent="0.2">
      <c r="A2216" s="44" t="str">
        <f t="shared" si="950"/>
        <v>Endicott</v>
      </c>
      <c r="B2216" s="44" t="str">
        <f t="shared" si="949"/>
        <v>cis-1,2-Dichloroethylene</v>
      </c>
      <c r="C2216" s="38" t="s">
        <v>2587</v>
      </c>
      <c r="D2216" s="38" t="str">
        <f t="shared" si="954"/>
        <v>LS</v>
      </c>
      <c r="E2216" s="44" t="s">
        <v>372</v>
      </c>
      <c r="F2216" s="155" t="str">
        <f t="shared" si="952"/>
        <v>Residential 057</v>
      </c>
      <c r="G2216" s="44" t="str">
        <f t="shared" si="951"/>
        <v>residential</v>
      </c>
      <c r="H2216" s="44" t="str">
        <f t="shared" si="958"/>
        <v>Basement - partial</v>
      </c>
      <c r="I2216" s="38"/>
      <c r="J2216" s="38"/>
      <c r="K2216" s="38"/>
      <c r="L2216" s="44"/>
      <c r="M2216" s="38" t="str">
        <f t="shared" si="947"/>
        <v>Y</v>
      </c>
      <c r="N2216" s="38" t="str">
        <f t="shared" si="948"/>
        <v>Y</v>
      </c>
      <c r="O2216" s="38" t="str">
        <f t="shared" si="957"/>
        <v>Y</v>
      </c>
      <c r="P2216" s="44"/>
      <c r="Q2216" s="44"/>
      <c r="R2216" s="44"/>
      <c r="S2216" s="44"/>
      <c r="T2216" s="44"/>
      <c r="U2216" s="44"/>
      <c r="V2216" s="44"/>
      <c r="W2216" s="44"/>
      <c r="X2216" s="44"/>
      <c r="Y2216" s="38" t="str">
        <f t="shared" si="959"/>
        <v>n</v>
      </c>
      <c r="Z2216" s="38" t="str">
        <f t="shared" si="960"/>
        <v>Y</v>
      </c>
      <c r="AA2216" s="38" t="s">
        <v>2044</v>
      </c>
      <c r="AB2216" s="128" t="s">
        <v>1451</v>
      </c>
      <c r="AC2216" s="59">
        <v>25</v>
      </c>
      <c r="AD2216" s="204">
        <v>5.6000000000000008E-3</v>
      </c>
      <c r="AE2216" s="38">
        <v>0</v>
      </c>
      <c r="AF2216" s="38">
        <v>1</v>
      </c>
      <c r="AG2216" s="125"/>
      <c r="AI2216" s="123"/>
      <c r="AJ2216" s="40">
        <f t="shared" si="955"/>
        <v>25</v>
      </c>
      <c r="AK2216" s="40"/>
      <c r="AL2216" s="40"/>
      <c r="AM2216" s="40">
        <f t="shared" si="944"/>
        <v>0.14000000000000001</v>
      </c>
      <c r="AN2216" s="39" t="str">
        <f t="shared" si="961"/>
        <v/>
      </c>
      <c r="AO2216" s="204"/>
      <c r="AP2216" s="204">
        <f t="shared" si="956"/>
        <v>5.6000000000000008E-3</v>
      </c>
      <c r="AQ2216" s="45"/>
      <c r="AR2216" s="45"/>
      <c r="AS2216" s="115"/>
      <c r="AT2216" s="115"/>
      <c r="AU2216" s="115">
        <f t="shared" si="945"/>
        <v>0</v>
      </c>
      <c r="AV2216" s="115">
        <f t="shared" si="946"/>
        <v>1</v>
      </c>
      <c r="AY2216" s="115"/>
      <c r="AZ2216" s="115"/>
      <c r="BA2216" s="43">
        <v>32</v>
      </c>
      <c r="BB2216" s="43" t="s">
        <v>2013</v>
      </c>
      <c r="BC2216" s="48" t="s">
        <v>1403</v>
      </c>
      <c r="BE2216" s="37" t="s">
        <v>2345</v>
      </c>
      <c r="BG2216" s="43">
        <v>369</v>
      </c>
      <c r="BH2216" s="43" t="s">
        <v>588</v>
      </c>
      <c r="BJ2216" s="43" t="s">
        <v>1388</v>
      </c>
      <c r="BK2216" s="43" t="s">
        <v>1503</v>
      </c>
      <c r="BP2216" s="48" t="s">
        <v>1406</v>
      </c>
      <c r="BQ2216" s="43" t="s">
        <v>589</v>
      </c>
      <c r="BR2216" s="43" t="s">
        <v>590</v>
      </c>
      <c r="BS2216" s="43" t="s">
        <v>1400</v>
      </c>
      <c r="BT2216" s="43" t="s">
        <v>1990</v>
      </c>
      <c r="BU2216" s="43"/>
      <c r="BV2216" s="43"/>
      <c r="BW2216" s="243">
        <v>37708</v>
      </c>
      <c r="BX2216" s="243"/>
      <c r="BY2216" s="48" t="s">
        <v>451</v>
      </c>
      <c r="BZ2216" s="43">
        <v>0.14000000000000001</v>
      </c>
      <c r="CA2216" s="43" t="s">
        <v>1396</v>
      </c>
      <c r="CC2216" s="43">
        <v>0.14000000000000001</v>
      </c>
      <c r="CD2216" s="124" t="s">
        <v>767</v>
      </c>
      <c r="CE2216" s="43">
        <v>7604</v>
      </c>
      <c r="CF2216" s="43" t="s">
        <v>1990</v>
      </c>
      <c r="CG2216" s="251">
        <v>37708</v>
      </c>
      <c r="CH2216" s="126"/>
      <c r="CK2216" s="39" t="s">
        <v>451</v>
      </c>
      <c r="CL2216" s="43">
        <v>25</v>
      </c>
      <c r="CM2216" s="43" t="s">
        <v>1396</v>
      </c>
      <c r="CP2216" s="43" t="s">
        <v>1397</v>
      </c>
      <c r="CQ2216" s="43">
        <v>959</v>
      </c>
      <c r="DR2216" s="38"/>
    </row>
    <row r="2217" spans="1:122" s="39" customFormat="1" hidden="1" x14ac:dyDescent="0.2">
      <c r="A2217" s="44" t="str">
        <f t="shared" si="950"/>
        <v>Endicott</v>
      </c>
      <c r="B2217" s="44" t="str">
        <f t="shared" si="949"/>
        <v>1,1-Dichloroethane</v>
      </c>
      <c r="C2217" s="38" t="s">
        <v>2587</v>
      </c>
      <c r="D2217" s="38" t="str">
        <f t="shared" si="954"/>
        <v>LS</v>
      </c>
      <c r="E2217" s="44" t="s">
        <v>372</v>
      </c>
      <c r="F2217" s="155" t="str">
        <f t="shared" si="952"/>
        <v>Residential 062</v>
      </c>
      <c r="G2217" s="44" t="str">
        <f t="shared" si="951"/>
        <v>residential</v>
      </c>
      <c r="H2217" s="44" t="str">
        <f t="shared" si="958"/>
        <v>Basement</v>
      </c>
      <c r="I2217" s="38"/>
      <c r="J2217" s="38"/>
      <c r="K2217" s="38"/>
      <c r="L2217" s="44"/>
      <c r="M2217" s="38" t="str">
        <f t="shared" si="947"/>
        <v>Y</v>
      </c>
      <c r="N2217" s="38" t="str">
        <f t="shared" si="948"/>
        <v>Y</v>
      </c>
      <c r="O2217" s="38" t="s">
        <v>541</v>
      </c>
      <c r="P2217" s="44" t="s">
        <v>2357</v>
      </c>
      <c r="Q2217" s="44"/>
      <c r="R2217" s="44"/>
      <c r="S2217" s="44"/>
      <c r="T2217" s="44"/>
      <c r="U2217" s="44"/>
      <c r="V2217" s="44"/>
      <c r="W2217" s="44"/>
      <c r="X2217" s="44"/>
      <c r="Y2217" s="38" t="str">
        <f t="shared" si="959"/>
        <v>n</v>
      </c>
      <c r="Z2217" s="38" t="str">
        <f t="shared" si="960"/>
        <v>Y</v>
      </c>
      <c r="AA2217" s="38" t="s">
        <v>2044</v>
      </c>
      <c r="AB2217" s="128" t="s">
        <v>1451</v>
      </c>
      <c r="AC2217" s="59">
        <v>0.96</v>
      </c>
      <c r="AD2217" s="204">
        <v>0.14583333333333334</v>
      </c>
      <c r="AE2217" s="38">
        <v>0</v>
      </c>
      <c r="AF2217" s="38">
        <v>1</v>
      </c>
      <c r="AG2217" s="125"/>
      <c r="AI2217" s="123"/>
      <c r="AJ2217" s="40">
        <f t="shared" si="955"/>
        <v>0.96</v>
      </c>
      <c r="AK2217" s="40"/>
      <c r="AL2217" s="40"/>
      <c r="AM2217" s="40">
        <f t="shared" ref="AM2217:AM2280" si="962">IF(BZ2217="","",IF(CA2217="mg/m3",1000*BZ2217,IF(CA2217="ppbv",BZ2217*INDEX(ppbv_ug_m3,MATCH(BS2217,ChemName,0)),BZ2217)))</f>
        <v>0.14000000000000001</v>
      </c>
      <c r="AN2217" s="39" t="str">
        <f t="shared" si="961"/>
        <v/>
      </c>
      <c r="AO2217" s="204"/>
      <c r="AP2217" s="204">
        <f t="shared" si="956"/>
        <v>0.14583333333333334</v>
      </c>
      <c r="AQ2217" s="45"/>
      <c r="AR2217" s="45"/>
      <c r="AS2217" s="115"/>
      <c r="AT2217" s="115"/>
      <c r="AU2217" s="115">
        <f t="shared" si="945"/>
        <v>0</v>
      </c>
      <c r="AV2217" s="115">
        <f t="shared" si="946"/>
        <v>1</v>
      </c>
      <c r="AY2217" s="115"/>
      <c r="AZ2217" s="115"/>
      <c r="BA2217" s="43">
        <v>32</v>
      </c>
      <c r="BB2217" s="43" t="s">
        <v>2013</v>
      </c>
      <c r="BC2217" s="48" t="s">
        <v>1403</v>
      </c>
      <c r="BE2217" s="37" t="s">
        <v>2345</v>
      </c>
      <c r="BG2217" s="43">
        <v>374</v>
      </c>
      <c r="BH2217" s="43" t="s">
        <v>1204</v>
      </c>
      <c r="BJ2217" s="43" t="s">
        <v>1388</v>
      </c>
      <c r="BK2217" s="43" t="s">
        <v>573</v>
      </c>
      <c r="BP2217" s="48" t="s">
        <v>1406</v>
      </c>
      <c r="BQ2217" s="43" t="s">
        <v>1205</v>
      </c>
      <c r="BR2217" s="43" t="s">
        <v>830</v>
      </c>
      <c r="BS2217" s="43" t="s">
        <v>2619</v>
      </c>
      <c r="BT2217" s="43" t="s">
        <v>1990</v>
      </c>
      <c r="BU2217" s="43"/>
      <c r="BV2217" s="43"/>
      <c r="BW2217" s="243">
        <v>37699</v>
      </c>
      <c r="BX2217" s="243"/>
      <c r="BY2217" s="48" t="s">
        <v>451</v>
      </c>
      <c r="BZ2217" s="43">
        <v>0.14000000000000001</v>
      </c>
      <c r="CA2217" s="43" t="s">
        <v>1396</v>
      </c>
      <c r="CC2217" s="135">
        <v>0.14000000000000001</v>
      </c>
      <c r="CD2217" s="124" t="s">
        <v>767</v>
      </c>
      <c r="CE2217" s="43">
        <v>7833</v>
      </c>
      <c r="CF2217" s="43" t="s">
        <v>1990</v>
      </c>
      <c r="CG2217" s="251">
        <v>37699</v>
      </c>
      <c r="CH2217" s="126"/>
      <c r="CK2217" s="39" t="s">
        <v>451</v>
      </c>
      <c r="CL2217" s="43">
        <v>0.96</v>
      </c>
      <c r="CM2217" s="43" t="s">
        <v>1396</v>
      </c>
      <c r="CP2217" s="43" t="s">
        <v>1397</v>
      </c>
      <c r="CQ2217" s="43">
        <v>1065</v>
      </c>
      <c r="DR2217" s="38"/>
    </row>
    <row r="2218" spans="1:122" s="39" customFormat="1" hidden="1" x14ac:dyDescent="0.2">
      <c r="A2218" s="44" t="str">
        <f t="shared" si="950"/>
        <v>Endicott</v>
      </c>
      <c r="B2218" s="44" t="str">
        <f t="shared" si="949"/>
        <v>cis-1,2-Dichloroethylene</v>
      </c>
      <c r="C2218" s="38" t="s">
        <v>2587</v>
      </c>
      <c r="D2218" s="38" t="str">
        <f t="shared" si="954"/>
        <v>LS</v>
      </c>
      <c r="E2218" s="44" t="s">
        <v>372</v>
      </c>
      <c r="F2218" s="155" t="str">
        <f t="shared" si="952"/>
        <v>Residential 062</v>
      </c>
      <c r="G2218" s="44" t="str">
        <f t="shared" si="951"/>
        <v>residential</v>
      </c>
      <c r="H2218" s="44" t="str">
        <f t="shared" si="958"/>
        <v>Basement</v>
      </c>
      <c r="I2218" s="38"/>
      <c r="J2218" s="38"/>
      <c r="K2218" s="38"/>
      <c r="L2218" s="44"/>
      <c r="M2218" s="38" t="str">
        <f t="shared" si="947"/>
        <v>Y</v>
      </c>
      <c r="N2218" s="38" t="str">
        <f t="shared" si="948"/>
        <v>Y</v>
      </c>
      <c r="O2218" s="38" t="s">
        <v>541</v>
      </c>
      <c r="P2218" s="44" t="s">
        <v>2357</v>
      </c>
      <c r="Q2218" s="44"/>
      <c r="R2218" s="44"/>
      <c r="S2218" s="44"/>
      <c r="T2218" s="44"/>
      <c r="U2218" s="44"/>
      <c r="V2218" s="44"/>
      <c r="W2218" s="44"/>
      <c r="X2218" s="44"/>
      <c r="Y2218" s="38" t="str">
        <f t="shared" si="959"/>
        <v>n</v>
      </c>
      <c r="Z2218" s="38" t="str">
        <f t="shared" si="960"/>
        <v>Y</v>
      </c>
      <c r="AA2218" s="38" t="s">
        <v>2044</v>
      </c>
      <c r="AB2218" s="128" t="s">
        <v>1451</v>
      </c>
      <c r="AC2218" s="59">
        <v>0.38</v>
      </c>
      <c r="AD2218" s="204">
        <v>0.36842105263157898</v>
      </c>
      <c r="AE2218" s="38">
        <v>0</v>
      </c>
      <c r="AF2218" s="38">
        <v>1</v>
      </c>
      <c r="AG2218" s="125"/>
      <c r="AI2218" s="123"/>
      <c r="AJ2218" s="40">
        <f t="shared" si="955"/>
        <v>0.38</v>
      </c>
      <c r="AK2218" s="40"/>
      <c r="AL2218" s="40"/>
      <c r="AM2218" s="40">
        <f t="shared" si="962"/>
        <v>0.14000000000000001</v>
      </c>
      <c r="AN2218" s="39" t="str">
        <f t="shared" si="961"/>
        <v/>
      </c>
      <c r="AO2218" s="204"/>
      <c r="AP2218" s="204">
        <f t="shared" si="956"/>
        <v>0.36842105263157898</v>
      </c>
      <c r="AQ2218" s="45"/>
      <c r="AR2218" s="45"/>
      <c r="AS2218" s="115"/>
      <c r="AT2218" s="115"/>
      <c r="AU2218" s="115">
        <f t="shared" ref="AU2218:AU2281" si="963">IF(AP2218="","",IF(CD2218="Y",1,0))</f>
        <v>0</v>
      </c>
      <c r="AV2218" s="115">
        <f t="shared" ref="AV2218:AV2281" si="964">IF(AP2218="","",IF(CD2218="n",1,0))</f>
        <v>1</v>
      </c>
      <c r="AY2218" s="115"/>
      <c r="AZ2218" s="115"/>
      <c r="BA2218" s="43">
        <v>32</v>
      </c>
      <c r="BB2218" s="43" t="s">
        <v>2013</v>
      </c>
      <c r="BC2218" s="48" t="s">
        <v>1403</v>
      </c>
      <c r="BE2218" s="37" t="s">
        <v>2345</v>
      </c>
      <c r="BG2218" s="43">
        <v>374</v>
      </c>
      <c r="BH2218" s="43" t="s">
        <v>1204</v>
      </c>
      <c r="BJ2218" s="43" t="s">
        <v>1388</v>
      </c>
      <c r="BK2218" s="43" t="s">
        <v>573</v>
      </c>
      <c r="BP2218" s="48" t="s">
        <v>1406</v>
      </c>
      <c r="BQ2218" s="43" t="s">
        <v>1205</v>
      </c>
      <c r="BR2218" s="43" t="s">
        <v>830</v>
      </c>
      <c r="BS2218" s="43" t="s">
        <v>1400</v>
      </c>
      <c r="BT2218" s="43" t="s">
        <v>1990</v>
      </c>
      <c r="BU2218" s="43"/>
      <c r="BV2218" s="43"/>
      <c r="BW2218" s="243">
        <v>37699</v>
      </c>
      <c r="BX2218" s="243"/>
      <c r="BY2218" s="48" t="s">
        <v>451</v>
      </c>
      <c r="BZ2218" s="43">
        <v>0.14000000000000001</v>
      </c>
      <c r="CA2218" s="43" t="s">
        <v>1396</v>
      </c>
      <c r="CC2218" s="43">
        <v>0.14000000000000001</v>
      </c>
      <c r="CD2218" s="124" t="s">
        <v>767</v>
      </c>
      <c r="CE2218" s="43">
        <v>7835</v>
      </c>
      <c r="CF2218" s="43" t="s">
        <v>1990</v>
      </c>
      <c r="CG2218" s="251">
        <v>37699</v>
      </c>
      <c r="CH2218" s="126"/>
      <c r="CK2218" s="39" t="s">
        <v>451</v>
      </c>
      <c r="CL2218" s="43">
        <v>0.38</v>
      </c>
      <c r="CM2218" s="43" t="s">
        <v>1396</v>
      </c>
      <c r="CP2218" s="43" t="s">
        <v>1397</v>
      </c>
      <c r="CQ2218" s="43">
        <v>961</v>
      </c>
      <c r="DR2218" s="38"/>
    </row>
    <row r="2219" spans="1:122" s="39" customFormat="1" hidden="1" x14ac:dyDescent="0.2">
      <c r="A2219" s="44" t="str">
        <f t="shared" si="950"/>
        <v>Endicott</v>
      </c>
      <c r="B2219" s="44" t="str">
        <f t="shared" si="949"/>
        <v>cis-1,2-Dichloroethylene</v>
      </c>
      <c r="C2219" s="38" t="s">
        <v>2587</v>
      </c>
      <c r="D2219" s="38" t="str">
        <f t="shared" si="954"/>
        <v>LS</v>
      </c>
      <c r="E2219" s="44" t="s">
        <v>372</v>
      </c>
      <c r="F2219" s="155" t="str">
        <f t="shared" si="952"/>
        <v>Residential 063</v>
      </c>
      <c r="G2219" s="44" t="str">
        <f t="shared" si="951"/>
        <v>residential</v>
      </c>
      <c r="H2219" s="44" t="str">
        <f t="shared" si="958"/>
        <v>Basement</v>
      </c>
      <c r="I2219" s="38"/>
      <c r="J2219" s="38"/>
      <c r="K2219" s="38"/>
      <c r="L2219" s="44"/>
      <c r="M2219" s="38" t="str">
        <f t="shared" si="947"/>
        <v>Y</v>
      </c>
      <c r="N2219" s="38" t="str">
        <f t="shared" si="948"/>
        <v>Y</v>
      </c>
      <c r="O2219" s="38" t="s">
        <v>541</v>
      </c>
      <c r="P2219" s="44" t="s">
        <v>2357</v>
      </c>
      <c r="Q2219" s="44"/>
      <c r="R2219" s="44"/>
      <c r="S2219" s="44"/>
      <c r="T2219" s="44"/>
      <c r="U2219" s="44"/>
      <c r="V2219" s="44"/>
      <c r="W2219" s="44"/>
      <c r="X2219" s="44"/>
      <c r="Y2219" s="38" t="str">
        <f t="shared" si="959"/>
        <v>n</v>
      </c>
      <c r="Z2219" s="38" t="str">
        <f t="shared" si="960"/>
        <v>Y</v>
      </c>
      <c r="AA2219" s="38" t="s">
        <v>2044</v>
      </c>
      <c r="AB2219" s="128" t="s">
        <v>1451</v>
      </c>
      <c r="AC2219" s="59">
        <v>0.88</v>
      </c>
      <c r="AD2219" s="204">
        <v>0.17045454545454544</v>
      </c>
      <c r="AE2219" s="38">
        <v>0</v>
      </c>
      <c r="AF2219" s="38">
        <v>1</v>
      </c>
      <c r="AG2219" s="125"/>
      <c r="AI2219" s="123"/>
      <c r="AJ2219" s="40">
        <f t="shared" si="955"/>
        <v>0.88</v>
      </c>
      <c r="AK2219" s="40"/>
      <c r="AL2219" s="40"/>
      <c r="AM2219" s="40">
        <f t="shared" si="962"/>
        <v>0.15</v>
      </c>
      <c r="AN2219" s="39" t="str">
        <f t="shared" si="961"/>
        <v/>
      </c>
      <c r="AO2219" s="204"/>
      <c r="AP2219" s="204">
        <f t="shared" si="956"/>
        <v>0.17045454545454544</v>
      </c>
      <c r="AQ2219" s="45"/>
      <c r="AR2219" s="45"/>
      <c r="AS2219" s="115"/>
      <c r="AT2219" s="115"/>
      <c r="AU2219" s="115">
        <f t="shared" si="963"/>
        <v>0</v>
      </c>
      <c r="AV2219" s="115">
        <f t="shared" si="964"/>
        <v>1</v>
      </c>
      <c r="AY2219" s="115"/>
      <c r="AZ2219" s="115"/>
      <c r="BA2219" s="43">
        <v>32</v>
      </c>
      <c r="BB2219" s="43" t="s">
        <v>2013</v>
      </c>
      <c r="BC2219" s="48" t="s">
        <v>1403</v>
      </c>
      <c r="BE2219" s="37" t="s">
        <v>2345</v>
      </c>
      <c r="BG2219" s="43">
        <v>375</v>
      </c>
      <c r="BH2219" s="43" t="s">
        <v>1776</v>
      </c>
      <c r="BJ2219" s="43" t="s">
        <v>1388</v>
      </c>
      <c r="BK2219" s="43" t="s">
        <v>573</v>
      </c>
      <c r="BP2219" s="48" t="s">
        <v>1406</v>
      </c>
      <c r="BQ2219" s="43" t="s">
        <v>348</v>
      </c>
      <c r="BR2219" s="43" t="s">
        <v>830</v>
      </c>
      <c r="BS2219" s="43" t="s">
        <v>1400</v>
      </c>
      <c r="BT2219" s="43" t="s">
        <v>1990</v>
      </c>
      <c r="BU2219" s="43"/>
      <c r="BV2219" s="43"/>
      <c r="BW2219" s="243">
        <v>37701</v>
      </c>
      <c r="BX2219" s="243"/>
      <c r="BY2219" s="48" t="s">
        <v>451</v>
      </c>
      <c r="BZ2219" s="43">
        <v>0.15</v>
      </c>
      <c r="CA2219" s="43" t="s">
        <v>1396</v>
      </c>
      <c r="CC2219" s="43">
        <v>0.15</v>
      </c>
      <c r="CD2219" s="124" t="s">
        <v>767</v>
      </c>
      <c r="CE2219" s="43">
        <v>7879</v>
      </c>
      <c r="CF2219" s="43" t="s">
        <v>1990</v>
      </c>
      <c r="CG2219" s="251">
        <v>37701</v>
      </c>
      <c r="CH2219" s="126"/>
      <c r="CK2219" s="39" t="s">
        <v>451</v>
      </c>
      <c r="CL2219" s="43">
        <v>0.88</v>
      </c>
      <c r="CM2219" s="43" t="s">
        <v>1396</v>
      </c>
      <c r="CP2219" s="43" t="s">
        <v>1397</v>
      </c>
      <c r="CQ2219" s="43">
        <v>962</v>
      </c>
      <c r="DR2219" s="38"/>
    </row>
    <row r="2220" spans="1:122" s="39" customFormat="1" hidden="1" x14ac:dyDescent="0.2">
      <c r="A2220" s="44" t="str">
        <f t="shared" si="950"/>
        <v>Endicott</v>
      </c>
      <c r="B2220" s="44" t="str">
        <f t="shared" si="949"/>
        <v>Trichloroethylene</v>
      </c>
      <c r="C2220" s="38" t="s">
        <v>2587</v>
      </c>
      <c r="D2220" s="38" t="str">
        <f t="shared" si="954"/>
        <v>LS</v>
      </c>
      <c r="E2220" s="44" t="s">
        <v>372</v>
      </c>
      <c r="F2220" s="155" t="str">
        <f t="shared" si="952"/>
        <v>Residential 064</v>
      </c>
      <c r="G2220" s="44" t="str">
        <f t="shared" si="951"/>
        <v>residential</v>
      </c>
      <c r="H2220" s="44" t="str">
        <f t="shared" si="958"/>
        <v>Basement - full</v>
      </c>
      <c r="I2220" s="38"/>
      <c r="J2220" s="38"/>
      <c r="K2220" s="38"/>
      <c r="L2220" s="44"/>
      <c r="M2220" s="38" t="str">
        <f t="shared" si="947"/>
        <v>Y</v>
      </c>
      <c r="N2220" s="38" t="str">
        <f t="shared" si="948"/>
        <v>n</v>
      </c>
      <c r="O2220" s="38" t="s">
        <v>541</v>
      </c>
      <c r="P2220" s="44" t="s">
        <v>2357</v>
      </c>
      <c r="Q2220" s="44"/>
      <c r="R2220" s="44"/>
      <c r="S2220" s="44"/>
      <c r="T2220" s="44"/>
      <c r="U2220" s="44"/>
      <c r="V2220" s="44"/>
      <c r="W2220" s="44"/>
      <c r="X2220" s="44"/>
      <c r="Y2220" s="38" t="str">
        <f t="shared" si="959"/>
        <v>n</v>
      </c>
      <c r="Z2220" s="38" t="str">
        <f t="shared" si="960"/>
        <v>n</v>
      </c>
      <c r="AA2220" s="38" t="s">
        <v>2044</v>
      </c>
      <c r="AB2220" s="128" t="s">
        <v>1451</v>
      </c>
      <c r="AC2220" s="59">
        <v>0.3</v>
      </c>
      <c r="AD2220" s="204">
        <v>0.63333333333333341</v>
      </c>
      <c r="AE2220" s="38">
        <v>0</v>
      </c>
      <c r="AF2220" s="38">
        <v>1</v>
      </c>
      <c r="AG2220" s="125"/>
      <c r="AI2220" s="123"/>
      <c r="AJ2220" s="40">
        <f t="shared" si="955"/>
        <v>0.3</v>
      </c>
      <c r="AK2220" s="40"/>
      <c r="AL2220" s="40"/>
      <c r="AM2220" s="40">
        <f t="shared" si="962"/>
        <v>0.19</v>
      </c>
      <c r="AN2220" s="39">
        <f t="shared" si="961"/>
        <v>0.5</v>
      </c>
      <c r="AO2220" s="204"/>
      <c r="AP2220" s="204">
        <f t="shared" si="956"/>
        <v>0.63333333333333341</v>
      </c>
      <c r="AQ2220" s="45"/>
      <c r="AR2220" s="45"/>
      <c r="AS2220" s="115"/>
      <c r="AT2220" s="115"/>
      <c r="AU2220" s="115">
        <f t="shared" si="963"/>
        <v>0</v>
      </c>
      <c r="AV2220" s="115">
        <f t="shared" si="964"/>
        <v>1</v>
      </c>
      <c r="AY2220" s="115"/>
      <c r="AZ2220" s="115"/>
      <c r="BA2220" s="43">
        <v>32</v>
      </c>
      <c r="BB2220" s="43" t="s">
        <v>2013</v>
      </c>
      <c r="BC2220" s="48" t="s">
        <v>1403</v>
      </c>
      <c r="BE2220" s="37" t="s">
        <v>2345</v>
      </c>
      <c r="BG2220" s="43">
        <v>376</v>
      </c>
      <c r="BH2220" s="43" t="s">
        <v>1220</v>
      </c>
      <c r="BJ2220" s="43" t="s">
        <v>1388</v>
      </c>
      <c r="BK2220" s="43" t="s">
        <v>1389</v>
      </c>
      <c r="BP2220" s="48" t="s">
        <v>1406</v>
      </c>
      <c r="BQ2220" s="43" t="s">
        <v>1198</v>
      </c>
      <c r="BR2220" s="43" t="s">
        <v>1199</v>
      </c>
      <c r="BS2220" s="43" t="s">
        <v>1393</v>
      </c>
      <c r="BT2220" s="43" t="s">
        <v>1990</v>
      </c>
      <c r="BU2220" s="43"/>
      <c r="BV2220" s="43"/>
      <c r="BW2220" s="243">
        <v>37709</v>
      </c>
      <c r="BX2220" s="243"/>
      <c r="BY2220" s="48" t="s">
        <v>451</v>
      </c>
      <c r="BZ2220" s="43">
        <v>0.19</v>
      </c>
      <c r="CA2220" s="43" t="s">
        <v>1396</v>
      </c>
      <c r="CC2220" s="43">
        <v>0.19</v>
      </c>
      <c r="CD2220" s="124" t="s">
        <v>767</v>
      </c>
      <c r="CE2220" s="43">
        <v>7973</v>
      </c>
      <c r="CF2220" s="43" t="s">
        <v>1990</v>
      </c>
      <c r="CG2220" s="251">
        <v>37709</v>
      </c>
      <c r="CH2220" s="126"/>
      <c r="CK2220" s="39" t="s">
        <v>451</v>
      </c>
      <c r="CL2220" s="43">
        <v>0.3</v>
      </c>
      <c r="CM2220" s="43" t="s">
        <v>1396</v>
      </c>
      <c r="CP2220" s="43" t="s">
        <v>1397</v>
      </c>
      <c r="CQ2220" s="43">
        <v>901</v>
      </c>
      <c r="DR2220" s="38"/>
    </row>
    <row r="2221" spans="1:122" s="39" customFormat="1" x14ac:dyDescent="0.2">
      <c r="A2221" s="44" t="str">
        <f t="shared" si="950"/>
        <v>Endicott</v>
      </c>
      <c r="B2221" s="44" t="str">
        <f t="shared" si="949"/>
        <v>Trichloroethylene</v>
      </c>
      <c r="C2221" s="38" t="s">
        <v>2587</v>
      </c>
      <c r="D2221" s="38" t="str">
        <f t="shared" si="954"/>
        <v>LS</v>
      </c>
      <c r="E2221" s="44" t="s">
        <v>372</v>
      </c>
      <c r="F2221" s="155" t="str">
        <f t="shared" si="952"/>
        <v>Residential 065</v>
      </c>
      <c r="G2221" s="44" t="str">
        <f t="shared" si="951"/>
        <v>residential</v>
      </c>
      <c r="H2221" s="44" t="str">
        <f t="shared" si="958"/>
        <v>Basement</v>
      </c>
      <c r="I2221" s="38"/>
      <c r="J2221" s="38"/>
      <c r="K2221" s="38"/>
      <c r="L2221" s="44"/>
      <c r="M2221" s="38" t="str">
        <f t="shared" si="947"/>
        <v>Y</v>
      </c>
      <c r="N2221" s="38" t="str">
        <f t="shared" si="948"/>
        <v>Y</v>
      </c>
      <c r="O2221" s="38" t="str">
        <f>IF(AJ2221="","",IF(M2221="N","n","Y"))</f>
        <v>Y</v>
      </c>
      <c r="P2221" s="44"/>
      <c r="Q2221" s="44"/>
      <c r="R2221" s="44"/>
      <c r="S2221" s="44"/>
      <c r="T2221" s="44"/>
      <c r="U2221" s="44"/>
      <c r="V2221" s="44"/>
      <c r="W2221" s="44"/>
      <c r="X2221" s="44"/>
      <c r="Y2221" s="38" t="str">
        <f t="shared" si="959"/>
        <v>n</v>
      </c>
      <c r="Z2221" s="38" t="str">
        <f t="shared" si="960"/>
        <v>n</v>
      </c>
      <c r="AA2221" s="38" t="s">
        <v>2044</v>
      </c>
      <c r="AB2221" s="128" t="s">
        <v>1451</v>
      </c>
      <c r="AC2221" s="59">
        <v>26</v>
      </c>
      <c r="AD2221" s="204">
        <v>6.9230769230769224E-3</v>
      </c>
      <c r="AE2221" s="38">
        <v>0</v>
      </c>
      <c r="AF2221" s="38">
        <v>1</v>
      </c>
      <c r="AG2221" s="125"/>
      <c r="AI2221" s="123"/>
      <c r="AJ2221" s="40">
        <f t="shared" si="955"/>
        <v>26</v>
      </c>
      <c r="AK2221" s="40"/>
      <c r="AL2221" s="40"/>
      <c r="AM2221" s="40">
        <f t="shared" si="962"/>
        <v>0.18</v>
      </c>
      <c r="AN2221" s="39">
        <f t="shared" si="961"/>
        <v>0.5</v>
      </c>
      <c r="AO2221" s="204"/>
      <c r="AP2221" s="204">
        <f t="shared" si="956"/>
        <v>6.9230769230769224E-3</v>
      </c>
      <c r="AQ2221" s="45"/>
      <c r="AR2221" s="45"/>
      <c r="AS2221" s="115"/>
      <c r="AT2221" s="115"/>
      <c r="AU2221" s="115">
        <f t="shared" si="963"/>
        <v>0</v>
      </c>
      <c r="AV2221" s="115">
        <f t="shared" si="964"/>
        <v>1</v>
      </c>
      <c r="AY2221" s="115"/>
      <c r="AZ2221" s="115"/>
      <c r="BA2221" s="43">
        <v>32</v>
      </c>
      <c r="BB2221" s="43" t="s">
        <v>2013</v>
      </c>
      <c r="BC2221" s="48" t="s">
        <v>1403</v>
      </c>
      <c r="BE2221" s="37" t="s">
        <v>2345</v>
      </c>
      <c r="BG2221" s="43">
        <v>377</v>
      </c>
      <c r="BH2221" s="43" t="s">
        <v>1200</v>
      </c>
      <c r="BJ2221" s="43" t="s">
        <v>1388</v>
      </c>
      <c r="BK2221" s="43" t="s">
        <v>573</v>
      </c>
      <c r="BP2221" s="48" t="s">
        <v>1406</v>
      </c>
      <c r="BQ2221" s="43" t="s">
        <v>1201</v>
      </c>
      <c r="BR2221" s="43" t="s">
        <v>830</v>
      </c>
      <c r="BS2221" s="43" t="s">
        <v>1393</v>
      </c>
      <c r="BT2221" s="43" t="s">
        <v>1990</v>
      </c>
      <c r="BU2221" s="43"/>
      <c r="BV2221" s="43"/>
      <c r="BW2221" s="243">
        <v>37706</v>
      </c>
      <c r="BX2221" s="243"/>
      <c r="BY2221" s="48" t="s">
        <v>451</v>
      </c>
      <c r="BZ2221" s="43">
        <v>0.18</v>
      </c>
      <c r="CA2221" s="43" t="s">
        <v>1396</v>
      </c>
      <c r="CC2221" s="43">
        <v>0.18</v>
      </c>
      <c r="CD2221" s="124" t="s">
        <v>767</v>
      </c>
      <c r="CE2221" s="43">
        <v>8028</v>
      </c>
      <c r="CF2221" s="43" t="s">
        <v>1990</v>
      </c>
      <c r="CG2221" s="251">
        <v>37706</v>
      </c>
      <c r="CH2221" s="126"/>
      <c r="CK2221" s="39" t="s">
        <v>451</v>
      </c>
      <c r="CL2221" s="43">
        <v>26</v>
      </c>
      <c r="CM2221" s="43" t="s">
        <v>1396</v>
      </c>
      <c r="CP2221" s="43" t="s">
        <v>1397</v>
      </c>
      <c r="CQ2221" s="43">
        <v>902</v>
      </c>
      <c r="DR2221" s="38"/>
    </row>
    <row r="2222" spans="1:122" s="39" customFormat="1" hidden="1" x14ac:dyDescent="0.2">
      <c r="A2222" s="44" t="str">
        <f t="shared" si="950"/>
        <v>Endicott</v>
      </c>
      <c r="B2222" s="44" t="str">
        <f t="shared" si="949"/>
        <v>Trichloroethylene</v>
      </c>
      <c r="C2222" s="38" t="s">
        <v>2587</v>
      </c>
      <c r="D2222" s="38" t="str">
        <f t="shared" si="954"/>
        <v>LS</v>
      </c>
      <c r="E2222" s="44" t="s">
        <v>372</v>
      </c>
      <c r="F2222" s="155" t="str">
        <f t="shared" si="952"/>
        <v>Residential 066</v>
      </c>
      <c r="G2222" s="44" t="str">
        <f t="shared" si="951"/>
        <v>residential</v>
      </c>
      <c r="H2222" s="44" t="str">
        <f t="shared" si="958"/>
        <v/>
      </c>
      <c r="I2222" s="38"/>
      <c r="J2222" s="38"/>
      <c r="K2222" s="38"/>
      <c r="L2222" s="44"/>
      <c r="M2222" s="38" t="str">
        <f t="shared" si="947"/>
        <v>Y</v>
      </c>
      <c r="N2222" s="38" t="str">
        <f t="shared" si="948"/>
        <v>n</v>
      </c>
      <c r="O2222" s="38" t="s">
        <v>541</v>
      </c>
      <c r="P2222" s="44" t="s">
        <v>2357</v>
      </c>
      <c r="Q2222" s="44"/>
      <c r="R2222" s="44"/>
      <c r="S2222" s="44"/>
      <c r="T2222" s="44"/>
      <c r="U2222" s="44"/>
      <c r="V2222" s="44"/>
      <c r="W2222" s="44"/>
      <c r="X2222" s="44"/>
      <c r="Y2222" s="38" t="str">
        <f t="shared" si="959"/>
        <v>n</v>
      </c>
      <c r="Z2222" s="38" t="str">
        <f t="shared" si="960"/>
        <v>n</v>
      </c>
      <c r="AA2222" s="38" t="s">
        <v>2044</v>
      </c>
      <c r="AB2222" s="128" t="s">
        <v>1451</v>
      </c>
      <c r="AC2222" s="59">
        <v>0.96</v>
      </c>
      <c r="AD2222" s="204">
        <v>0.1875</v>
      </c>
      <c r="AE2222" s="38">
        <v>0</v>
      </c>
      <c r="AF2222" s="38">
        <v>1</v>
      </c>
      <c r="AG2222" s="125"/>
      <c r="AI2222" s="123"/>
      <c r="AJ2222" s="40">
        <f t="shared" si="955"/>
        <v>0.96</v>
      </c>
      <c r="AK2222" s="40"/>
      <c r="AL2222" s="40"/>
      <c r="AM2222" s="40">
        <f t="shared" si="962"/>
        <v>0.18</v>
      </c>
      <c r="AN2222" s="39">
        <f t="shared" si="961"/>
        <v>0.5</v>
      </c>
      <c r="AO2222" s="204"/>
      <c r="AP2222" s="204">
        <f t="shared" si="956"/>
        <v>0.1875</v>
      </c>
      <c r="AQ2222" s="45"/>
      <c r="AR2222" s="45"/>
      <c r="AS2222" s="115"/>
      <c r="AT2222" s="115"/>
      <c r="AU2222" s="115">
        <f t="shared" si="963"/>
        <v>0</v>
      </c>
      <c r="AV2222" s="115">
        <f t="shared" si="964"/>
        <v>1</v>
      </c>
      <c r="AY2222" s="115"/>
      <c r="AZ2222" s="115"/>
      <c r="BA2222" s="43">
        <v>32</v>
      </c>
      <c r="BB2222" s="43" t="s">
        <v>2013</v>
      </c>
      <c r="BC2222" s="48" t="s">
        <v>1403</v>
      </c>
      <c r="BE2222" s="37" t="s">
        <v>2345</v>
      </c>
      <c r="BG2222" s="43">
        <v>378</v>
      </c>
      <c r="BH2222" s="43" t="s">
        <v>349</v>
      </c>
      <c r="BJ2222" s="43" t="s">
        <v>1388</v>
      </c>
      <c r="BP2222" s="48" t="s">
        <v>1406</v>
      </c>
      <c r="BQ2222" s="43" t="s">
        <v>350</v>
      </c>
      <c r="BR2222" s="43" t="s">
        <v>830</v>
      </c>
      <c r="BS2222" s="43" t="s">
        <v>1393</v>
      </c>
      <c r="BT2222" s="43" t="s">
        <v>1990</v>
      </c>
      <c r="BU2222" s="43"/>
      <c r="BV2222" s="43"/>
      <c r="BW2222" s="243">
        <v>37700</v>
      </c>
      <c r="BX2222" s="243"/>
      <c r="BY2222" s="48" t="s">
        <v>451</v>
      </c>
      <c r="BZ2222" s="43">
        <v>0.18</v>
      </c>
      <c r="CA2222" s="43" t="s">
        <v>1396</v>
      </c>
      <c r="CC2222" s="43">
        <v>0.18</v>
      </c>
      <c r="CD2222" s="124" t="s">
        <v>767</v>
      </c>
      <c r="CE2222" s="43">
        <v>8061</v>
      </c>
      <c r="CF2222" s="43" t="s">
        <v>1990</v>
      </c>
      <c r="CG2222" s="251">
        <v>37700</v>
      </c>
      <c r="CH2222" s="126"/>
      <c r="CK2222" s="39" t="s">
        <v>451</v>
      </c>
      <c r="CL2222" s="43">
        <v>0.96</v>
      </c>
      <c r="CM2222" s="43" t="s">
        <v>1396</v>
      </c>
      <c r="CP2222" s="43" t="s">
        <v>1397</v>
      </c>
      <c r="CQ2222" s="43">
        <v>903</v>
      </c>
      <c r="DR2222" s="38"/>
    </row>
    <row r="2223" spans="1:122" s="39" customFormat="1" hidden="1" x14ac:dyDescent="0.2">
      <c r="A2223" s="44" t="str">
        <f t="shared" si="950"/>
        <v>Endicott</v>
      </c>
      <c r="B2223" s="44" t="str">
        <f t="shared" si="949"/>
        <v>1,1-Dichloroethylene</v>
      </c>
      <c r="C2223" s="38" t="s">
        <v>2587</v>
      </c>
      <c r="D2223" s="38" t="str">
        <f t="shared" si="954"/>
        <v>LS</v>
      </c>
      <c r="E2223" s="44" t="s">
        <v>372</v>
      </c>
      <c r="F2223" s="155" t="str">
        <f t="shared" si="952"/>
        <v>Residential 067</v>
      </c>
      <c r="G2223" s="44" t="str">
        <f t="shared" si="951"/>
        <v>residential</v>
      </c>
      <c r="H2223" s="44" t="str">
        <f t="shared" si="958"/>
        <v>Basement</v>
      </c>
      <c r="I2223" s="38"/>
      <c r="J2223" s="38"/>
      <c r="K2223" s="38"/>
      <c r="L2223" s="44"/>
      <c r="M2223" s="38" t="str">
        <f t="shared" si="947"/>
        <v>Y</v>
      </c>
      <c r="N2223" s="38" t="str">
        <f t="shared" si="948"/>
        <v>n</v>
      </c>
      <c r="O2223" s="38" t="s">
        <v>541</v>
      </c>
      <c r="P2223" s="44" t="s">
        <v>2357</v>
      </c>
      <c r="Q2223" s="44"/>
      <c r="R2223" s="44"/>
      <c r="S2223" s="44"/>
      <c r="T2223" s="44"/>
      <c r="U2223" s="44"/>
      <c r="V2223" s="44"/>
      <c r="W2223" s="44"/>
      <c r="X2223" s="44"/>
      <c r="Y2223" s="38" t="str">
        <f t="shared" si="959"/>
        <v>n</v>
      </c>
      <c r="Z2223" s="38" t="str">
        <f t="shared" si="960"/>
        <v>n</v>
      </c>
      <c r="AA2223" s="38" t="s">
        <v>2044</v>
      </c>
      <c r="AB2223" s="128" t="s">
        <v>1451</v>
      </c>
      <c r="AC2223" s="59">
        <v>8.5999999999999993E-2</v>
      </c>
      <c r="AD2223" s="204">
        <v>0.80232558139534893</v>
      </c>
      <c r="AE2223" s="38">
        <v>0</v>
      </c>
      <c r="AF2223" s="38">
        <v>1</v>
      </c>
      <c r="AG2223" s="125"/>
      <c r="AI2223" s="123"/>
      <c r="AJ2223" s="40">
        <f t="shared" si="955"/>
        <v>8.5999999999999993E-2</v>
      </c>
      <c r="AK2223" s="40"/>
      <c r="AL2223" s="40"/>
      <c r="AM2223" s="40">
        <f t="shared" si="962"/>
        <v>6.9000000000000006E-2</v>
      </c>
      <c r="AN2223" s="39">
        <f t="shared" si="961"/>
        <v>0.8</v>
      </c>
      <c r="AO2223" s="204"/>
      <c r="AP2223" s="204">
        <f t="shared" si="956"/>
        <v>0.80232558139534893</v>
      </c>
      <c r="AQ2223" s="45"/>
      <c r="AR2223" s="45"/>
      <c r="AS2223" s="115"/>
      <c r="AT2223" s="115"/>
      <c r="AU2223" s="115">
        <f t="shared" si="963"/>
        <v>0</v>
      </c>
      <c r="AV2223" s="115">
        <f t="shared" si="964"/>
        <v>1</v>
      </c>
      <c r="AY2223" s="115"/>
      <c r="AZ2223" s="115"/>
      <c r="BA2223" s="43">
        <v>32</v>
      </c>
      <c r="BB2223" s="43" t="s">
        <v>2013</v>
      </c>
      <c r="BC2223" s="48" t="s">
        <v>1403</v>
      </c>
      <c r="BE2223" s="37" t="s">
        <v>2345</v>
      </c>
      <c r="BG2223" s="43">
        <v>379</v>
      </c>
      <c r="BH2223" s="43" t="s">
        <v>351</v>
      </c>
      <c r="BJ2223" s="43" t="s">
        <v>1388</v>
      </c>
      <c r="BK2223" s="43" t="s">
        <v>573</v>
      </c>
      <c r="BP2223" s="48" t="s">
        <v>1406</v>
      </c>
      <c r="BQ2223" s="43" t="s">
        <v>352</v>
      </c>
      <c r="BR2223" s="43" t="s">
        <v>830</v>
      </c>
      <c r="BS2223" s="43" t="s">
        <v>538</v>
      </c>
      <c r="BT2223" s="43" t="s">
        <v>1990</v>
      </c>
      <c r="BU2223" s="43"/>
      <c r="BV2223" s="43"/>
      <c r="BW2223" s="243">
        <v>37701</v>
      </c>
      <c r="BX2223" s="243"/>
      <c r="BY2223" s="48" t="s">
        <v>451</v>
      </c>
      <c r="BZ2223" s="43">
        <v>6.9000000000000006E-2</v>
      </c>
      <c r="CA2223" s="43" t="s">
        <v>1396</v>
      </c>
      <c r="CC2223" s="43">
        <v>6.9000000000000006E-2</v>
      </c>
      <c r="CD2223" s="124" t="s">
        <v>767</v>
      </c>
      <c r="CE2223" s="43">
        <v>8087</v>
      </c>
      <c r="CF2223" s="43" t="s">
        <v>1990</v>
      </c>
      <c r="CG2223" s="251">
        <v>37701</v>
      </c>
      <c r="CH2223" s="126"/>
      <c r="CK2223" s="39" t="s">
        <v>451</v>
      </c>
      <c r="CL2223" s="43">
        <v>8.5999999999999993E-2</v>
      </c>
      <c r="CM2223" s="43" t="s">
        <v>1396</v>
      </c>
      <c r="CP2223" s="43" t="s">
        <v>1397</v>
      </c>
      <c r="CQ2223" s="43">
        <v>1053</v>
      </c>
      <c r="DR2223" s="38"/>
    </row>
    <row r="2224" spans="1:122" s="39" customFormat="1" hidden="1" x14ac:dyDescent="0.2">
      <c r="A2224" s="44" t="str">
        <f t="shared" si="950"/>
        <v>Endicott</v>
      </c>
      <c r="B2224" s="44" t="str">
        <f t="shared" si="949"/>
        <v>Trichloroethylene</v>
      </c>
      <c r="C2224" s="38" t="s">
        <v>2587</v>
      </c>
      <c r="D2224" s="38" t="str">
        <f t="shared" si="954"/>
        <v>LS</v>
      </c>
      <c r="E2224" s="44" t="s">
        <v>372</v>
      </c>
      <c r="F2224" s="155" t="str">
        <f t="shared" si="952"/>
        <v>Residential 067</v>
      </c>
      <c r="G2224" s="44" t="str">
        <f t="shared" si="951"/>
        <v>residential</v>
      </c>
      <c r="H2224" s="44" t="str">
        <f t="shared" si="958"/>
        <v>Basement</v>
      </c>
      <c r="I2224" s="38"/>
      <c r="J2224" s="38"/>
      <c r="K2224" s="38"/>
      <c r="L2224" s="44"/>
      <c r="M2224" s="38" t="str">
        <f t="shared" si="947"/>
        <v>Y</v>
      </c>
      <c r="N2224" s="38" t="str">
        <f t="shared" si="948"/>
        <v>n</v>
      </c>
      <c r="O2224" s="38" t="str">
        <f>IF(AJ2224="","",IF(M2224="N","n","Y"))</f>
        <v>Y</v>
      </c>
      <c r="P2224" s="44"/>
      <c r="Q2224" s="44"/>
      <c r="R2224" s="44"/>
      <c r="S2224" s="44"/>
      <c r="T2224" s="44"/>
      <c r="U2224" s="44"/>
      <c r="V2224" s="44"/>
      <c r="W2224" s="44"/>
      <c r="X2224" s="44"/>
      <c r="Y2224" s="38" t="str">
        <f t="shared" si="959"/>
        <v>n</v>
      </c>
      <c r="Z2224" s="38" t="str">
        <f t="shared" si="960"/>
        <v>n</v>
      </c>
      <c r="AA2224" s="38" t="s">
        <v>2044</v>
      </c>
      <c r="AB2224" s="128" t="s">
        <v>1451</v>
      </c>
      <c r="AC2224" s="59">
        <v>8.9</v>
      </c>
      <c r="AD2224" s="204">
        <v>2.1348314606741574E-2</v>
      </c>
      <c r="AE2224" s="38">
        <v>0</v>
      </c>
      <c r="AF2224" s="38">
        <v>1</v>
      </c>
      <c r="AG2224" s="125"/>
      <c r="AI2224" s="123"/>
      <c r="AJ2224" s="40">
        <f t="shared" si="955"/>
        <v>8.9</v>
      </c>
      <c r="AK2224" s="40"/>
      <c r="AL2224" s="40"/>
      <c r="AM2224" s="40">
        <f t="shared" si="962"/>
        <v>0.19</v>
      </c>
      <c r="AN2224" s="39">
        <f t="shared" si="961"/>
        <v>0.5</v>
      </c>
      <c r="AO2224" s="204"/>
      <c r="AP2224" s="204">
        <f t="shared" si="956"/>
        <v>2.1348314606741574E-2</v>
      </c>
      <c r="AQ2224" s="45"/>
      <c r="AR2224" s="45"/>
      <c r="AS2224" s="115"/>
      <c r="AT2224" s="115"/>
      <c r="AU2224" s="115">
        <f t="shared" si="963"/>
        <v>0</v>
      </c>
      <c r="AV2224" s="115">
        <f t="shared" si="964"/>
        <v>1</v>
      </c>
      <c r="AY2224" s="115"/>
      <c r="AZ2224" s="115"/>
      <c r="BA2224" s="43">
        <v>32</v>
      </c>
      <c r="BB2224" s="43" t="s">
        <v>2013</v>
      </c>
      <c r="BC2224" s="48" t="s">
        <v>1403</v>
      </c>
      <c r="BE2224" s="37" t="s">
        <v>2345</v>
      </c>
      <c r="BG2224" s="43">
        <v>379</v>
      </c>
      <c r="BH2224" s="43" t="s">
        <v>351</v>
      </c>
      <c r="BJ2224" s="43" t="s">
        <v>1388</v>
      </c>
      <c r="BK2224" s="43" t="s">
        <v>573</v>
      </c>
      <c r="BP2224" s="48" t="s">
        <v>1406</v>
      </c>
      <c r="BQ2224" s="43" t="s">
        <v>352</v>
      </c>
      <c r="BR2224" s="43" t="s">
        <v>830</v>
      </c>
      <c r="BS2224" s="43" t="s">
        <v>1393</v>
      </c>
      <c r="BT2224" s="43" t="s">
        <v>1990</v>
      </c>
      <c r="BU2224" s="43"/>
      <c r="BV2224" s="43"/>
      <c r="BW2224" s="243">
        <v>37701</v>
      </c>
      <c r="BX2224" s="243"/>
      <c r="BY2224" s="48" t="s">
        <v>451</v>
      </c>
      <c r="BZ2224" s="43">
        <v>0.19</v>
      </c>
      <c r="CA2224" s="43" t="s">
        <v>1396</v>
      </c>
      <c r="CC2224" s="43">
        <v>0.19</v>
      </c>
      <c r="CD2224" s="124" t="s">
        <v>767</v>
      </c>
      <c r="CE2224" s="43">
        <v>8094</v>
      </c>
      <c r="CF2224" s="43" t="s">
        <v>1990</v>
      </c>
      <c r="CG2224" s="251">
        <v>37701</v>
      </c>
      <c r="CH2224" s="126"/>
      <c r="CK2224" s="39" t="s">
        <v>451</v>
      </c>
      <c r="CL2224" s="43">
        <v>8.9</v>
      </c>
      <c r="CM2224" s="43" t="s">
        <v>1396</v>
      </c>
      <c r="CP2224" s="43" t="s">
        <v>1397</v>
      </c>
      <c r="CQ2224" s="43">
        <v>904</v>
      </c>
      <c r="DR2224" s="38"/>
    </row>
    <row r="2225" spans="1:122" s="39" customFormat="1" hidden="1" x14ac:dyDescent="0.2">
      <c r="A2225" s="44" t="str">
        <f t="shared" si="950"/>
        <v>Endicott</v>
      </c>
      <c r="B2225" s="44" t="str">
        <f t="shared" si="949"/>
        <v>Chloroethane (ethyl chloride)</v>
      </c>
      <c r="C2225" s="38" t="s">
        <v>2587</v>
      </c>
      <c r="D2225" s="38" t="str">
        <f t="shared" si="954"/>
        <v>LS</v>
      </c>
      <c r="E2225" s="44" t="s">
        <v>372</v>
      </c>
      <c r="F2225" s="155" t="str">
        <f t="shared" si="952"/>
        <v>Residential 068 (House 12)</v>
      </c>
      <c r="G2225" s="44" t="str">
        <f t="shared" si="951"/>
        <v>residential</v>
      </c>
      <c r="H2225" s="44" t="str">
        <f t="shared" si="958"/>
        <v>Basement</v>
      </c>
      <c r="I2225" s="38"/>
      <c r="J2225" s="38"/>
      <c r="K2225" s="38"/>
      <c r="L2225" s="44"/>
      <c r="M2225" s="38" t="str">
        <f t="shared" si="947"/>
        <v>Y</v>
      </c>
      <c r="N2225" s="38" t="str">
        <f t="shared" si="948"/>
        <v>Y</v>
      </c>
      <c r="O2225" s="38" t="s">
        <v>541</v>
      </c>
      <c r="P2225" s="44" t="s">
        <v>2357</v>
      </c>
      <c r="Q2225" s="44"/>
      <c r="R2225" s="44"/>
      <c r="S2225" s="44"/>
      <c r="T2225" s="44"/>
      <c r="U2225" s="44"/>
      <c r="V2225" s="44"/>
      <c r="W2225" s="44"/>
      <c r="X2225" s="44"/>
      <c r="Y2225" s="38" t="str">
        <f t="shared" si="959"/>
        <v>n</v>
      </c>
      <c r="Z2225" s="38" t="str">
        <f t="shared" si="960"/>
        <v>Y</v>
      </c>
      <c r="AA2225" s="38" t="s">
        <v>2044</v>
      </c>
      <c r="AB2225" s="128" t="s">
        <v>1451</v>
      </c>
      <c r="AC2225" s="59">
        <v>0.5</v>
      </c>
      <c r="AD2225" s="204">
        <v>0.42</v>
      </c>
      <c r="AE2225" s="38">
        <v>0</v>
      </c>
      <c r="AF2225" s="38">
        <v>1</v>
      </c>
      <c r="AG2225" s="125"/>
      <c r="AI2225" s="123"/>
      <c r="AJ2225" s="40">
        <f t="shared" si="955"/>
        <v>0.5</v>
      </c>
      <c r="AK2225" s="40"/>
      <c r="AL2225" s="40"/>
      <c r="AM2225" s="40">
        <f t="shared" si="962"/>
        <v>0.21</v>
      </c>
      <c r="AN2225" s="39" t="str">
        <f t="shared" si="961"/>
        <v/>
      </c>
      <c r="AO2225" s="204"/>
      <c r="AP2225" s="204">
        <f t="shared" si="956"/>
        <v>0.42</v>
      </c>
      <c r="AQ2225" s="45"/>
      <c r="AR2225" s="45"/>
      <c r="AS2225" s="115"/>
      <c r="AT2225" s="115"/>
      <c r="AU2225" s="115">
        <f t="shared" si="963"/>
        <v>0</v>
      </c>
      <c r="AV2225" s="115">
        <f t="shared" si="964"/>
        <v>1</v>
      </c>
      <c r="AY2225" s="115"/>
      <c r="AZ2225" s="115"/>
      <c r="BA2225" s="43">
        <v>32</v>
      </c>
      <c r="BB2225" s="43" t="s">
        <v>2013</v>
      </c>
      <c r="BC2225" s="48" t="s">
        <v>1403</v>
      </c>
      <c r="BE2225" s="37" t="s">
        <v>2345</v>
      </c>
      <c r="BG2225" s="43">
        <v>380</v>
      </c>
      <c r="BH2225" s="43" t="s">
        <v>618</v>
      </c>
      <c r="BJ2225" s="43" t="s">
        <v>1388</v>
      </c>
      <c r="BK2225" s="43" t="s">
        <v>573</v>
      </c>
      <c r="BP2225" s="48" t="s">
        <v>1406</v>
      </c>
      <c r="BQ2225" s="43" t="s">
        <v>1221</v>
      </c>
      <c r="BR2225" s="43" t="s">
        <v>830</v>
      </c>
      <c r="BS2225" s="43" t="s">
        <v>920</v>
      </c>
      <c r="BT2225" s="43" t="s">
        <v>1990</v>
      </c>
      <c r="BU2225" s="43"/>
      <c r="BV2225" s="43"/>
      <c r="BW2225" s="243">
        <v>37700</v>
      </c>
      <c r="BX2225" s="243"/>
      <c r="BY2225" s="48" t="s">
        <v>451</v>
      </c>
      <c r="BZ2225" s="43">
        <v>0.21</v>
      </c>
      <c r="CA2225" s="43" t="s">
        <v>1396</v>
      </c>
      <c r="CC2225" s="43">
        <v>0.21</v>
      </c>
      <c r="CD2225" s="124" t="s">
        <v>767</v>
      </c>
      <c r="CE2225" s="43">
        <v>8122</v>
      </c>
      <c r="CF2225" s="43" t="s">
        <v>1990</v>
      </c>
      <c r="CG2225" s="251">
        <v>37700</v>
      </c>
      <c r="CH2225" s="126"/>
      <c r="CK2225" s="39" t="s">
        <v>451</v>
      </c>
      <c r="CL2225" s="43">
        <v>0.5</v>
      </c>
      <c r="CM2225" s="43" t="s">
        <v>1396</v>
      </c>
      <c r="CP2225" s="43" t="s">
        <v>1397</v>
      </c>
      <c r="CQ2225" s="43">
        <v>1069</v>
      </c>
      <c r="DR2225" s="38"/>
    </row>
    <row r="2226" spans="1:122" s="39" customFormat="1" hidden="1" x14ac:dyDescent="0.2">
      <c r="A2226" s="44" t="str">
        <f t="shared" si="950"/>
        <v>Endicott</v>
      </c>
      <c r="B2226" s="44" t="str">
        <f t="shared" si="949"/>
        <v>Trichloroethylene</v>
      </c>
      <c r="C2226" s="38" t="s">
        <v>2587</v>
      </c>
      <c r="D2226" s="38" t="str">
        <f t="shared" si="954"/>
        <v>LS</v>
      </c>
      <c r="E2226" s="44" t="s">
        <v>372</v>
      </c>
      <c r="F2226" s="155" t="str">
        <f t="shared" si="952"/>
        <v>Residential 068 (House 12)</v>
      </c>
      <c r="G2226" s="44" t="str">
        <f t="shared" si="951"/>
        <v>residential</v>
      </c>
      <c r="H2226" s="44" t="str">
        <f t="shared" si="958"/>
        <v>Basement</v>
      </c>
      <c r="I2226" s="38"/>
      <c r="J2226" s="38"/>
      <c r="K2226" s="38"/>
      <c r="L2226" s="44"/>
      <c r="M2226" s="38" t="str">
        <f t="shared" si="947"/>
        <v>Y</v>
      </c>
      <c r="N2226" s="38" t="str">
        <f t="shared" si="948"/>
        <v>n</v>
      </c>
      <c r="O2226" s="38" t="str">
        <f>IF(AJ2226="","",IF(M2226="N","n","Y"))</f>
        <v>Y</v>
      </c>
      <c r="P2226" s="44"/>
      <c r="Q2226" s="44"/>
      <c r="R2226" s="44"/>
      <c r="S2226" s="44"/>
      <c r="T2226" s="44"/>
      <c r="U2226" s="44"/>
      <c r="V2226" s="44"/>
      <c r="W2226" s="44"/>
      <c r="X2226" s="44"/>
      <c r="Y2226" s="38" t="str">
        <f t="shared" si="959"/>
        <v>n</v>
      </c>
      <c r="Z2226" s="38" t="str">
        <f t="shared" si="960"/>
        <v>n</v>
      </c>
      <c r="AA2226" s="38" t="s">
        <v>2044</v>
      </c>
      <c r="AB2226" s="128" t="s">
        <v>1451</v>
      </c>
      <c r="AC2226" s="59">
        <v>1.7</v>
      </c>
      <c r="AD2226" s="204">
        <v>0.1</v>
      </c>
      <c r="AE2226" s="38">
        <v>0</v>
      </c>
      <c r="AF2226" s="38">
        <v>1</v>
      </c>
      <c r="AG2226" s="125"/>
      <c r="AI2226" s="123"/>
      <c r="AJ2226" s="40">
        <f t="shared" si="955"/>
        <v>1.7</v>
      </c>
      <c r="AK2226" s="40"/>
      <c r="AL2226" s="40"/>
      <c r="AM2226" s="40">
        <f t="shared" si="962"/>
        <v>0.17</v>
      </c>
      <c r="AN2226" s="39">
        <f t="shared" si="961"/>
        <v>0.5</v>
      </c>
      <c r="AO2226" s="204"/>
      <c r="AP2226" s="204">
        <f t="shared" si="956"/>
        <v>0.1</v>
      </c>
      <c r="AQ2226" s="45"/>
      <c r="AR2226" s="45"/>
      <c r="AS2226" s="115"/>
      <c r="AT2226" s="115"/>
      <c r="AU2226" s="115">
        <f t="shared" si="963"/>
        <v>0</v>
      </c>
      <c r="AV2226" s="115">
        <f t="shared" si="964"/>
        <v>1</v>
      </c>
      <c r="AY2226" s="115"/>
      <c r="AZ2226" s="115"/>
      <c r="BA2226" s="43">
        <v>32</v>
      </c>
      <c r="BB2226" s="43" t="s">
        <v>2013</v>
      </c>
      <c r="BC2226" s="48" t="s">
        <v>1403</v>
      </c>
      <c r="BE2226" s="37" t="s">
        <v>2345</v>
      </c>
      <c r="BG2226" s="43">
        <v>380</v>
      </c>
      <c r="BH2226" s="43" t="s">
        <v>618</v>
      </c>
      <c r="BJ2226" s="43" t="s">
        <v>1388</v>
      </c>
      <c r="BK2226" s="43" t="s">
        <v>573</v>
      </c>
      <c r="BP2226" s="48" t="s">
        <v>1406</v>
      </c>
      <c r="BQ2226" s="43" t="s">
        <v>1221</v>
      </c>
      <c r="BR2226" s="43" t="s">
        <v>830</v>
      </c>
      <c r="BS2226" s="43" t="s">
        <v>1393</v>
      </c>
      <c r="BT2226" s="43" t="s">
        <v>1990</v>
      </c>
      <c r="BU2226" s="43"/>
      <c r="BV2226" s="43"/>
      <c r="BW2226" s="243">
        <v>37700</v>
      </c>
      <c r="BX2226" s="243"/>
      <c r="BY2226" s="48" t="s">
        <v>451</v>
      </c>
      <c r="BZ2226" s="43">
        <v>0.17</v>
      </c>
      <c r="CA2226" s="43" t="s">
        <v>1396</v>
      </c>
      <c r="CC2226" s="43">
        <v>0.17</v>
      </c>
      <c r="CD2226" s="124" t="s">
        <v>767</v>
      </c>
      <c r="CE2226" s="43">
        <v>8127</v>
      </c>
      <c r="CF2226" s="43" t="s">
        <v>1990</v>
      </c>
      <c r="CG2226" s="251">
        <v>37700</v>
      </c>
      <c r="CH2226" s="126"/>
      <c r="CK2226" s="39" t="s">
        <v>451</v>
      </c>
      <c r="CL2226" s="43">
        <v>1.7</v>
      </c>
      <c r="CM2226" s="43" t="s">
        <v>1396</v>
      </c>
      <c r="CP2226" s="43" t="s">
        <v>1397</v>
      </c>
      <c r="CQ2226" s="43">
        <v>905</v>
      </c>
      <c r="DR2226" s="38"/>
    </row>
    <row r="2227" spans="1:122" s="39" customFormat="1" hidden="1" x14ac:dyDescent="0.2">
      <c r="A2227" s="44" t="str">
        <f t="shared" si="950"/>
        <v>Endicott</v>
      </c>
      <c r="B2227" s="44" t="str">
        <f t="shared" si="949"/>
        <v>1,1,1-Trichloroethane</v>
      </c>
      <c r="C2227" s="38" t="s">
        <v>2587</v>
      </c>
      <c r="D2227" s="38" t="str">
        <f t="shared" si="954"/>
        <v>LS</v>
      </c>
      <c r="E2227" s="44" t="s">
        <v>372</v>
      </c>
      <c r="F2227" s="155" t="str">
        <f t="shared" si="952"/>
        <v>Residential 069</v>
      </c>
      <c r="G2227" s="44" t="str">
        <f t="shared" si="951"/>
        <v>residential</v>
      </c>
      <c r="H2227" s="44" t="str">
        <f t="shared" si="958"/>
        <v>Basement - full</v>
      </c>
      <c r="I2227" s="38"/>
      <c r="J2227" s="38"/>
      <c r="K2227" s="38"/>
      <c r="L2227" s="44"/>
      <c r="M2227" s="38" t="str">
        <f t="shared" si="947"/>
        <v>Y</v>
      </c>
      <c r="N2227" s="38" t="str">
        <f t="shared" si="948"/>
        <v>n</v>
      </c>
      <c r="O2227" s="38" t="str">
        <f>IF(AJ2227="","",IF(M2227="N","n","Y"))</f>
        <v>Y</v>
      </c>
      <c r="P2227" s="44"/>
      <c r="Q2227" s="44"/>
      <c r="R2227" s="44"/>
      <c r="S2227" s="44"/>
      <c r="T2227" s="44"/>
      <c r="U2227" s="44"/>
      <c r="V2227" s="44"/>
      <c r="W2227" s="44"/>
      <c r="X2227" s="44"/>
      <c r="Y2227" s="38" t="str">
        <f t="shared" si="959"/>
        <v>n</v>
      </c>
      <c r="Z2227" s="38" t="str">
        <f t="shared" si="960"/>
        <v>n</v>
      </c>
      <c r="AA2227" s="38" t="s">
        <v>2044</v>
      </c>
      <c r="AB2227" s="128" t="s">
        <v>1451</v>
      </c>
      <c r="AC2227" s="59">
        <v>75</v>
      </c>
      <c r="AD2227" s="204">
        <v>2.5333333333333332E-3</v>
      </c>
      <c r="AE2227" s="38">
        <v>0</v>
      </c>
      <c r="AF2227" s="38">
        <v>1</v>
      </c>
      <c r="AG2227" s="125"/>
      <c r="AI2227" s="123"/>
      <c r="AJ2227" s="40">
        <f t="shared" si="955"/>
        <v>75</v>
      </c>
      <c r="AK2227" s="40"/>
      <c r="AL2227" s="40"/>
      <c r="AM2227" s="40">
        <f t="shared" si="962"/>
        <v>0.19</v>
      </c>
      <c r="AN2227" s="39">
        <f t="shared" si="961"/>
        <v>3.1</v>
      </c>
      <c r="AO2227" s="204"/>
      <c r="AP2227" s="204">
        <f t="shared" si="956"/>
        <v>2.5333333333333332E-3</v>
      </c>
      <c r="AQ2227" s="45"/>
      <c r="AR2227" s="45"/>
      <c r="AS2227" s="115"/>
      <c r="AT2227" s="115"/>
      <c r="AU2227" s="115">
        <f t="shared" si="963"/>
        <v>0</v>
      </c>
      <c r="AV2227" s="115">
        <f t="shared" si="964"/>
        <v>1</v>
      </c>
      <c r="AY2227" s="115"/>
      <c r="AZ2227" s="115"/>
      <c r="BA2227" s="43">
        <v>32</v>
      </c>
      <c r="BB2227" s="43" t="s">
        <v>2013</v>
      </c>
      <c r="BC2227" s="48" t="s">
        <v>1403</v>
      </c>
      <c r="BE2227" s="37" t="s">
        <v>2345</v>
      </c>
      <c r="BG2227" s="43">
        <v>381</v>
      </c>
      <c r="BH2227" s="43" t="s">
        <v>1222</v>
      </c>
      <c r="BJ2227" s="43" t="s">
        <v>1388</v>
      </c>
      <c r="BK2227" s="43" t="s">
        <v>1389</v>
      </c>
      <c r="BP2227" s="48" t="s">
        <v>1406</v>
      </c>
      <c r="BQ2227" s="43" t="s">
        <v>1223</v>
      </c>
      <c r="BR2227" s="43" t="s">
        <v>185</v>
      </c>
      <c r="BS2227" s="43" t="s">
        <v>558</v>
      </c>
      <c r="BT2227" s="43" t="s">
        <v>1990</v>
      </c>
      <c r="BU2227" s="43"/>
      <c r="BV2227" s="43"/>
      <c r="BW2227" s="243">
        <v>37701</v>
      </c>
      <c r="BX2227" s="243"/>
      <c r="BY2227" s="48" t="s">
        <v>451</v>
      </c>
      <c r="BZ2227" s="43">
        <v>0.19</v>
      </c>
      <c r="CA2227" s="43" t="s">
        <v>1396</v>
      </c>
      <c r="CC2227" s="43">
        <v>0.19</v>
      </c>
      <c r="CD2227" s="124" t="s">
        <v>767</v>
      </c>
      <c r="CE2227" s="43">
        <v>8173</v>
      </c>
      <c r="CF2227" s="43" t="s">
        <v>1990</v>
      </c>
      <c r="CG2227" s="251">
        <v>37701</v>
      </c>
      <c r="CH2227" s="126"/>
      <c r="CK2227" s="39" t="s">
        <v>451</v>
      </c>
      <c r="CL2227" s="43">
        <v>75</v>
      </c>
      <c r="CM2227" s="43" t="s">
        <v>1396</v>
      </c>
      <c r="CP2227" s="43" t="s">
        <v>1397</v>
      </c>
      <c r="CQ2227" s="43">
        <v>996</v>
      </c>
      <c r="DR2227" s="38"/>
    </row>
    <row r="2228" spans="1:122" s="39" customFormat="1" hidden="1" x14ac:dyDescent="0.2">
      <c r="A2228" s="44" t="str">
        <f t="shared" si="950"/>
        <v>Endicott</v>
      </c>
      <c r="B2228" s="44" t="str">
        <f t="shared" si="949"/>
        <v>1,1,2-Trichloro-1,2,2-trifluoroethane</v>
      </c>
      <c r="C2228" s="38" t="s">
        <v>2587</v>
      </c>
      <c r="D2228" s="38" t="str">
        <f t="shared" si="954"/>
        <v>LS</v>
      </c>
      <c r="E2228" s="44" t="s">
        <v>372</v>
      </c>
      <c r="F2228" s="155" t="str">
        <f t="shared" si="952"/>
        <v>Residential 069</v>
      </c>
      <c r="G2228" s="44" t="str">
        <f t="shared" si="951"/>
        <v>residential</v>
      </c>
      <c r="H2228" s="44" t="str">
        <f t="shared" si="958"/>
        <v>Basement - full</v>
      </c>
      <c r="I2228" s="38"/>
      <c r="J2228" s="38"/>
      <c r="K2228" s="38"/>
      <c r="L2228" s="44"/>
      <c r="M2228" s="38" t="str">
        <f t="shared" si="947"/>
        <v>Y</v>
      </c>
      <c r="N2228" s="38" t="str">
        <f t="shared" si="948"/>
        <v>n</v>
      </c>
      <c r="O2228" s="38" t="s">
        <v>541</v>
      </c>
      <c r="P2228" s="44" t="s">
        <v>2357</v>
      </c>
      <c r="Q2228" s="44"/>
      <c r="R2228" s="44"/>
      <c r="S2228" s="44"/>
      <c r="T2228" s="44"/>
      <c r="U2228" s="44"/>
      <c r="V2228" s="44"/>
      <c r="W2228" s="44"/>
      <c r="X2228" s="44"/>
      <c r="Y2228" s="38" t="str">
        <f t="shared" si="959"/>
        <v>n</v>
      </c>
      <c r="Z2228" s="38" t="str">
        <f t="shared" si="960"/>
        <v>n</v>
      </c>
      <c r="AA2228" s="38" t="s">
        <v>2044</v>
      </c>
      <c r="AB2228" s="128" t="s">
        <v>1451</v>
      </c>
      <c r="AC2228" s="59">
        <v>1.4</v>
      </c>
      <c r="AD2228" s="204">
        <v>0.19285714285714289</v>
      </c>
      <c r="AE2228" s="38">
        <v>0</v>
      </c>
      <c r="AF2228" s="38">
        <v>1</v>
      </c>
      <c r="AG2228" s="125"/>
      <c r="AI2228" s="123"/>
      <c r="AJ2228" s="40">
        <f t="shared" si="955"/>
        <v>1.4</v>
      </c>
      <c r="AK2228" s="40"/>
      <c r="AL2228" s="40"/>
      <c r="AM2228" s="40">
        <f t="shared" si="962"/>
        <v>0.27</v>
      </c>
      <c r="AN2228" s="39">
        <f t="shared" si="961"/>
        <v>1.8</v>
      </c>
      <c r="AO2228" s="204"/>
      <c r="AP2228" s="204">
        <f t="shared" si="956"/>
        <v>0.19285714285714289</v>
      </c>
      <c r="AQ2228" s="45"/>
      <c r="AR2228" s="45"/>
      <c r="AS2228" s="115"/>
      <c r="AT2228" s="115"/>
      <c r="AU2228" s="115">
        <f t="shared" si="963"/>
        <v>0</v>
      </c>
      <c r="AV2228" s="115">
        <f t="shared" si="964"/>
        <v>1</v>
      </c>
      <c r="AY2228" s="115"/>
      <c r="AZ2228" s="115"/>
      <c r="BA2228" s="43">
        <v>32</v>
      </c>
      <c r="BB2228" s="43" t="s">
        <v>2013</v>
      </c>
      <c r="BC2228" s="48" t="s">
        <v>1403</v>
      </c>
      <c r="BE2228" s="37" t="s">
        <v>2345</v>
      </c>
      <c r="BG2228" s="43">
        <v>381</v>
      </c>
      <c r="BH2228" s="43" t="s">
        <v>1222</v>
      </c>
      <c r="BJ2228" s="43" t="s">
        <v>1388</v>
      </c>
      <c r="BK2228" s="43" t="s">
        <v>1389</v>
      </c>
      <c r="BP2228" s="48" t="s">
        <v>1406</v>
      </c>
      <c r="BQ2228" s="43" t="s">
        <v>1223</v>
      </c>
      <c r="BR2228" s="43" t="s">
        <v>185</v>
      </c>
      <c r="BS2228" s="43" t="s">
        <v>1132</v>
      </c>
      <c r="BT2228" s="43" t="s">
        <v>1990</v>
      </c>
      <c r="BU2228" s="43"/>
      <c r="BV2228" s="43"/>
      <c r="BW2228" s="243">
        <v>37701</v>
      </c>
      <c r="BX2228" s="243"/>
      <c r="BY2228" s="48" t="s">
        <v>451</v>
      </c>
      <c r="BZ2228" s="43">
        <v>0.27</v>
      </c>
      <c r="CA2228" s="43" t="s">
        <v>1396</v>
      </c>
      <c r="CC2228" s="43">
        <v>0.27</v>
      </c>
      <c r="CD2228" s="124" t="s">
        <v>767</v>
      </c>
      <c r="CE2228" s="43">
        <v>8178</v>
      </c>
      <c r="CF2228" s="43" t="s">
        <v>1990</v>
      </c>
      <c r="CG2228" s="251">
        <v>37701</v>
      </c>
      <c r="CH2228" s="126"/>
      <c r="CK2228" s="39" t="s">
        <v>451</v>
      </c>
      <c r="CL2228" s="43">
        <v>1.4</v>
      </c>
      <c r="CM2228" s="43" t="s">
        <v>1396</v>
      </c>
      <c r="CP2228" s="43" t="s">
        <v>1397</v>
      </c>
      <c r="CQ2228" s="43">
        <v>1082</v>
      </c>
      <c r="DR2228" s="38"/>
    </row>
    <row r="2229" spans="1:122" s="39" customFormat="1" hidden="1" x14ac:dyDescent="0.2">
      <c r="A2229" s="44" t="str">
        <f t="shared" si="950"/>
        <v>Endicott</v>
      </c>
      <c r="B2229" s="44" t="str">
        <f t="shared" si="949"/>
        <v>1,1-Dichloroethylene</v>
      </c>
      <c r="C2229" s="38" t="s">
        <v>2587</v>
      </c>
      <c r="D2229" s="38" t="str">
        <f t="shared" si="954"/>
        <v>LS</v>
      </c>
      <c r="E2229" s="44" t="s">
        <v>372</v>
      </c>
      <c r="F2229" s="155" t="str">
        <f t="shared" si="952"/>
        <v>Residential 069</v>
      </c>
      <c r="G2229" s="44" t="str">
        <f t="shared" si="951"/>
        <v>residential</v>
      </c>
      <c r="H2229" s="44" t="str">
        <f t="shared" si="958"/>
        <v>Basement - full</v>
      </c>
      <c r="I2229" s="38"/>
      <c r="J2229" s="38"/>
      <c r="K2229" s="38"/>
      <c r="L2229" s="44"/>
      <c r="M2229" s="38" t="str">
        <f t="shared" si="947"/>
        <v>Y</v>
      </c>
      <c r="N2229" s="38" t="str">
        <f t="shared" si="948"/>
        <v>n</v>
      </c>
      <c r="O2229" s="38" t="s">
        <v>541</v>
      </c>
      <c r="P2229" s="44" t="s">
        <v>2357</v>
      </c>
      <c r="Q2229" s="44"/>
      <c r="R2229" s="44"/>
      <c r="S2229" s="44"/>
      <c r="T2229" s="44"/>
      <c r="U2229" s="44"/>
      <c r="V2229" s="44"/>
      <c r="W2229" s="44"/>
      <c r="X2229" s="44"/>
      <c r="Y2229" s="38" t="str">
        <f t="shared" si="959"/>
        <v>n</v>
      </c>
      <c r="Z2229" s="38" t="str">
        <f t="shared" si="960"/>
        <v>n</v>
      </c>
      <c r="AA2229" s="38" t="s">
        <v>2044</v>
      </c>
      <c r="AB2229" s="128" t="s">
        <v>1451</v>
      </c>
      <c r="AC2229" s="59">
        <v>7.1999999999999995E-2</v>
      </c>
      <c r="AD2229" s="204">
        <v>0.95833333333333348</v>
      </c>
      <c r="AE2229" s="38">
        <v>0</v>
      </c>
      <c r="AF2229" s="38">
        <v>1</v>
      </c>
      <c r="AG2229" s="125"/>
      <c r="AI2229" s="123"/>
      <c r="AJ2229" s="40">
        <f t="shared" si="955"/>
        <v>7.1999999999999995E-2</v>
      </c>
      <c r="AK2229" s="40"/>
      <c r="AL2229" s="40"/>
      <c r="AM2229" s="40">
        <f t="shared" si="962"/>
        <v>6.9000000000000006E-2</v>
      </c>
      <c r="AN2229" s="39">
        <f t="shared" si="961"/>
        <v>0.8</v>
      </c>
      <c r="AO2229" s="204"/>
      <c r="AP2229" s="204">
        <f t="shared" si="956"/>
        <v>0.95833333333333348</v>
      </c>
      <c r="AQ2229" s="45"/>
      <c r="AR2229" s="45"/>
      <c r="AS2229" s="115"/>
      <c r="AT2229" s="115"/>
      <c r="AU2229" s="115">
        <f t="shared" si="963"/>
        <v>0</v>
      </c>
      <c r="AV2229" s="115">
        <f t="shared" si="964"/>
        <v>1</v>
      </c>
      <c r="AY2229" s="115"/>
      <c r="AZ2229" s="115"/>
      <c r="BA2229" s="43">
        <v>32</v>
      </c>
      <c r="BB2229" s="43" t="s">
        <v>2013</v>
      </c>
      <c r="BC2229" s="48" t="s">
        <v>1403</v>
      </c>
      <c r="BE2229" s="37" t="s">
        <v>2345</v>
      </c>
      <c r="BG2229" s="43">
        <v>381</v>
      </c>
      <c r="BH2229" s="43" t="s">
        <v>1222</v>
      </c>
      <c r="BJ2229" s="43" t="s">
        <v>1388</v>
      </c>
      <c r="BK2229" s="43" t="s">
        <v>1389</v>
      </c>
      <c r="BP2229" s="48" t="s">
        <v>1406</v>
      </c>
      <c r="BQ2229" s="43" t="s">
        <v>1223</v>
      </c>
      <c r="BR2229" s="43" t="s">
        <v>185</v>
      </c>
      <c r="BS2229" s="43" t="s">
        <v>538</v>
      </c>
      <c r="BT2229" s="43" t="s">
        <v>1990</v>
      </c>
      <c r="BU2229" s="43"/>
      <c r="BV2229" s="43"/>
      <c r="BW2229" s="243">
        <v>37701</v>
      </c>
      <c r="BX2229" s="243"/>
      <c r="BY2229" s="48" t="s">
        <v>451</v>
      </c>
      <c r="BZ2229" s="43">
        <v>6.9000000000000006E-2</v>
      </c>
      <c r="CA2229" s="43" t="s">
        <v>1396</v>
      </c>
      <c r="CC2229" s="43">
        <v>6.9000000000000006E-2</v>
      </c>
      <c r="CD2229" s="124" t="s">
        <v>767</v>
      </c>
      <c r="CE2229" s="43">
        <v>8175</v>
      </c>
      <c r="CF2229" s="43" t="s">
        <v>1990</v>
      </c>
      <c r="CG2229" s="251">
        <v>37701</v>
      </c>
      <c r="CH2229" s="126"/>
      <c r="CK2229" s="39" t="s">
        <v>451</v>
      </c>
      <c r="CL2229" s="43">
        <v>7.1999999999999995E-2</v>
      </c>
      <c r="CM2229" s="43" t="s">
        <v>1396</v>
      </c>
      <c r="CP2229" s="43" t="s">
        <v>1397</v>
      </c>
      <c r="CQ2229" s="43">
        <v>1054</v>
      </c>
      <c r="DR2229" s="38"/>
    </row>
    <row r="2230" spans="1:122" s="39" customFormat="1" hidden="1" x14ac:dyDescent="0.2">
      <c r="A2230" s="44" t="str">
        <f t="shared" si="950"/>
        <v>Endicott</v>
      </c>
      <c r="B2230" s="44" t="str">
        <f t="shared" si="949"/>
        <v>Tetrachloroethylene</v>
      </c>
      <c r="C2230" s="38" t="s">
        <v>2587</v>
      </c>
      <c r="D2230" s="38" t="str">
        <f t="shared" si="954"/>
        <v>LS</v>
      </c>
      <c r="E2230" s="44" t="s">
        <v>372</v>
      </c>
      <c r="F2230" s="155" t="str">
        <f t="shared" si="952"/>
        <v>Residential 069</v>
      </c>
      <c r="G2230" s="44" t="str">
        <f t="shared" si="951"/>
        <v>residential</v>
      </c>
      <c r="H2230" s="44" t="str">
        <f t="shared" si="958"/>
        <v>Basement - full</v>
      </c>
      <c r="I2230" s="38"/>
      <c r="J2230" s="38"/>
      <c r="K2230" s="38"/>
      <c r="L2230" s="44"/>
      <c r="M2230" s="38" t="str">
        <f t="shared" ref="M2230:M2293" si="965">IF(CP2230="","",IF(CP2230="y","Y","n"))</f>
        <v>Y</v>
      </c>
      <c r="N2230" s="38" t="str">
        <f t="shared" ref="N2230:N2293" si="966">IF(AJ2230="","",IF(AN2230="","Y",IF(AJ2230&gt;AN2230*$N$38,"Y","n")))</f>
        <v>n</v>
      </c>
      <c r="O2230" s="38" t="s">
        <v>541</v>
      </c>
      <c r="P2230" s="44" t="s">
        <v>2357</v>
      </c>
      <c r="Q2230" s="44"/>
      <c r="R2230" s="44"/>
      <c r="S2230" s="44"/>
      <c r="T2230" s="44"/>
      <c r="U2230" s="44"/>
      <c r="V2230" s="44"/>
      <c r="W2230" s="44"/>
      <c r="X2230" s="44"/>
      <c r="Y2230" s="38" t="str">
        <f t="shared" si="959"/>
        <v>n</v>
      </c>
      <c r="Z2230" s="38" t="str">
        <f t="shared" si="960"/>
        <v>n</v>
      </c>
      <c r="AA2230" s="38" t="s">
        <v>2044</v>
      </c>
      <c r="AB2230" s="128" t="s">
        <v>1451</v>
      </c>
      <c r="AC2230" s="59">
        <v>0.53</v>
      </c>
      <c r="AD2230" s="204">
        <v>0.45283018867924524</v>
      </c>
      <c r="AE2230" s="38">
        <v>0</v>
      </c>
      <c r="AF2230" s="38">
        <v>1</v>
      </c>
      <c r="AG2230" s="125"/>
      <c r="AI2230" s="123"/>
      <c r="AJ2230" s="40">
        <f t="shared" si="955"/>
        <v>0.53</v>
      </c>
      <c r="AK2230" s="40"/>
      <c r="AL2230" s="40"/>
      <c r="AM2230" s="40">
        <f t="shared" si="962"/>
        <v>0.24</v>
      </c>
      <c r="AN2230" s="39">
        <f t="shared" si="961"/>
        <v>3.8</v>
      </c>
      <c r="AO2230" s="204"/>
      <c r="AP2230" s="204">
        <f t="shared" si="956"/>
        <v>0.45283018867924524</v>
      </c>
      <c r="AQ2230" s="45"/>
      <c r="AR2230" s="45"/>
      <c r="AS2230" s="115"/>
      <c r="AT2230" s="115"/>
      <c r="AU2230" s="115">
        <f t="shared" si="963"/>
        <v>0</v>
      </c>
      <c r="AV2230" s="115">
        <f t="shared" si="964"/>
        <v>1</v>
      </c>
      <c r="AY2230" s="115"/>
      <c r="AZ2230" s="115"/>
      <c r="BA2230" s="43">
        <v>32</v>
      </c>
      <c r="BB2230" s="43" t="s">
        <v>2013</v>
      </c>
      <c r="BC2230" s="48" t="s">
        <v>1403</v>
      </c>
      <c r="BE2230" s="37" t="s">
        <v>2345</v>
      </c>
      <c r="BG2230" s="43">
        <v>381</v>
      </c>
      <c r="BH2230" s="43" t="s">
        <v>1222</v>
      </c>
      <c r="BJ2230" s="43" t="s">
        <v>1388</v>
      </c>
      <c r="BK2230" s="43" t="s">
        <v>1389</v>
      </c>
      <c r="BP2230" s="48" t="s">
        <v>1406</v>
      </c>
      <c r="BQ2230" s="43" t="s">
        <v>1223</v>
      </c>
      <c r="BR2230" s="43" t="s">
        <v>185</v>
      </c>
      <c r="BS2230" s="43" t="s">
        <v>2057</v>
      </c>
      <c r="BT2230" s="43" t="s">
        <v>1990</v>
      </c>
      <c r="BU2230" s="43"/>
      <c r="BV2230" s="43"/>
      <c r="BW2230" s="243">
        <v>37701</v>
      </c>
      <c r="BX2230" s="243"/>
      <c r="BY2230" s="48" t="s">
        <v>451</v>
      </c>
      <c r="BZ2230" s="43">
        <v>0.24</v>
      </c>
      <c r="CA2230" s="43" t="s">
        <v>1396</v>
      </c>
      <c r="CC2230" s="43">
        <v>0.24</v>
      </c>
      <c r="CD2230" s="124" t="s">
        <v>767</v>
      </c>
      <c r="CE2230" s="43">
        <v>8180</v>
      </c>
      <c r="CF2230" s="43" t="s">
        <v>1990</v>
      </c>
      <c r="CG2230" s="251">
        <v>37701</v>
      </c>
      <c r="CH2230" s="126"/>
      <c r="CK2230" s="39" t="s">
        <v>451</v>
      </c>
      <c r="CL2230" s="43">
        <v>0.53</v>
      </c>
      <c r="CM2230" s="43" t="s">
        <v>1396</v>
      </c>
      <c r="CP2230" s="43" t="s">
        <v>1397</v>
      </c>
      <c r="CQ2230" s="43">
        <v>849</v>
      </c>
      <c r="DR2230" s="38"/>
    </row>
    <row r="2231" spans="1:122" s="39" customFormat="1" hidden="1" x14ac:dyDescent="0.2">
      <c r="A2231" s="44" t="str">
        <f t="shared" si="950"/>
        <v>Endicott</v>
      </c>
      <c r="B2231" s="44" t="str">
        <f t="shared" si="949"/>
        <v>Trichloroethylene</v>
      </c>
      <c r="C2231" s="38" t="s">
        <v>2587</v>
      </c>
      <c r="D2231" s="38" t="str">
        <f t="shared" si="954"/>
        <v>LS</v>
      </c>
      <c r="E2231" s="44" t="s">
        <v>372</v>
      </c>
      <c r="F2231" s="155" t="str">
        <f t="shared" si="952"/>
        <v>Residential 069</v>
      </c>
      <c r="G2231" s="44" t="str">
        <f t="shared" si="951"/>
        <v>residential</v>
      </c>
      <c r="H2231" s="44" t="str">
        <f t="shared" si="958"/>
        <v>Basement - full</v>
      </c>
      <c r="I2231" s="38"/>
      <c r="J2231" s="38"/>
      <c r="K2231" s="38"/>
      <c r="L2231" s="44"/>
      <c r="M2231" s="38" t="str">
        <f t="shared" si="965"/>
        <v>Y</v>
      </c>
      <c r="N2231" s="38" t="str">
        <f t="shared" si="966"/>
        <v>n</v>
      </c>
      <c r="O2231" s="38" t="str">
        <f>IF(AJ2231="","",IF(M2231="N","n","Y"))</f>
        <v>Y</v>
      </c>
      <c r="P2231" s="44"/>
      <c r="Q2231" s="44"/>
      <c r="R2231" s="44"/>
      <c r="S2231" s="44"/>
      <c r="T2231" s="44"/>
      <c r="U2231" s="44"/>
      <c r="V2231" s="44"/>
      <c r="W2231" s="44"/>
      <c r="X2231" s="44"/>
      <c r="Y2231" s="38" t="str">
        <f t="shared" si="959"/>
        <v>n</v>
      </c>
      <c r="Z2231" s="38" t="str">
        <f t="shared" si="960"/>
        <v>n</v>
      </c>
      <c r="AA2231" s="38" t="s">
        <v>2044</v>
      </c>
      <c r="AB2231" s="128" t="s">
        <v>1451</v>
      </c>
      <c r="AC2231" s="59">
        <v>24</v>
      </c>
      <c r="AD2231" s="204">
        <v>7.9166666666666673E-3</v>
      </c>
      <c r="AE2231" s="38">
        <v>0</v>
      </c>
      <c r="AF2231" s="38">
        <v>1</v>
      </c>
      <c r="AG2231" s="125"/>
      <c r="AI2231" s="123"/>
      <c r="AJ2231" s="40">
        <f t="shared" si="955"/>
        <v>24</v>
      </c>
      <c r="AK2231" s="40"/>
      <c r="AL2231" s="40"/>
      <c r="AM2231" s="40">
        <f t="shared" si="962"/>
        <v>0.19</v>
      </c>
      <c r="AN2231" s="39">
        <f t="shared" si="961"/>
        <v>0.5</v>
      </c>
      <c r="AO2231" s="204"/>
      <c r="AP2231" s="204">
        <f t="shared" si="956"/>
        <v>7.9166666666666673E-3</v>
      </c>
      <c r="AQ2231" s="45"/>
      <c r="AR2231" s="45"/>
      <c r="AS2231" s="115"/>
      <c r="AT2231" s="115"/>
      <c r="AU2231" s="115">
        <f t="shared" si="963"/>
        <v>0</v>
      </c>
      <c r="AV2231" s="115">
        <f t="shared" si="964"/>
        <v>1</v>
      </c>
      <c r="AY2231" s="115"/>
      <c r="AZ2231" s="115"/>
      <c r="BA2231" s="43">
        <v>32</v>
      </c>
      <c r="BB2231" s="43" t="s">
        <v>2013</v>
      </c>
      <c r="BC2231" s="48" t="s">
        <v>1403</v>
      </c>
      <c r="BE2231" s="37" t="s">
        <v>2345</v>
      </c>
      <c r="BG2231" s="43">
        <v>381</v>
      </c>
      <c r="BH2231" s="43" t="s">
        <v>1222</v>
      </c>
      <c r="BJ2231" s="43" t="s">
        <v>1388</v>
      </c>
      <c r="BK2231" s="43" t="s">
        <v>1389</v>
      </c>
      <c r="BP2231" s="48" t="s">
        <v>1406</v>
      </c>
      <c r="BQ2231" s="43" t="s">
        <v>1223</v>
      </c>
      <c r="BR2231" s="43" t="s">
        <v>185</v>
      </c>
      <c r="BS2231" s="43" t="s">
        <v>1393</v>
      </c>
      <c r="BT2231" s="43" t="s">
        <v>1990</v>
      </c>
      <c r="BU2231" s="43"/>
      <c r="BV2231" s="43"/>
      <c r="BW2231" s="243">
        <v>37701</v>
      </c>
      <c r="BX2231" s="243"/>
      <c r="BY2231" s="48" t="s">
        <v>451</v>
      </c>
      <c r="BZ2231" s="43">
        <v>0.19</v>
      </c>
      <c r="CA2231" s="43" t="s">
        <v>1396</v>
      </c>
      <c r="CC2231" s="43">
        <v>0.19</v>
      </c>
      <c r="CD2231" s="124" t="s">
        <v>767</v>
      </c>
      <c r="CE2231" s="43">
        <v>8182</v>
      </c>
      <c r="CF2231" s="43" t="s">
        <v>1990</v>
      </c>
      <c r="CG2231" s="251">
        <v>37701</v>
      </c>
      <c r="CH2231" s="126"/>
      <c r="CK2231" s="39" t="s">
        <v>451</v>
      </c>
      <c r="CL2231" s="43">
        <v>24</v>
      </c>
      <c r="CM2231" s="43" t="s">
        <v>1396</v>
      </c>
      <c r="CP2231" s="43" t="s">
        <v>1397</v>
      </c>
      <c r="CQ2231" s="43">
        <v>906</v>
      </c>
      <c r="DR2231" s="38"/>
    </row>
    <row r="2232" spans="1:122" s="39" customFormat="1" hidden="1" x14ac:dyDescent="0.2">
      <c r="A2232" s="44" t="str">
        <f t="shared" si="950"/>
        <v>Endicott</v>
      </c>
      <c r="B2232" s="44" t="str">
        <f t="shared" si="949"/>
        <v>1,1-Dichloroethylene</v>
      </c>
      <c r="C2232" s="38" t="s">
        <v>2587</v>
      </c>
      <c r="D2232" s="38" t="str">
        <f t="shared" si="954"/>
        <v>LS</v>
      </c>
      <c r="E2232" s="44" t="s">
        <v>372</v>
      </c>
      <c r="F2232" s="155" t="str">
        <f t="shared" si="952"/>
        <v>Residential 071</v>
      </c>
      <c r="G2232" s="44" t="str">
        <f t="shared" si="951"/>
        <v>residential</v>
      </c>
      <c r="H2232" s="44" t="str">
        <f t="shared" si="958"/>
        <v>Basement</v>
      </c>
      <c r="I2232" s="38"/>
      <c r="J2232" s="38"/>
      <c r="K2232" s="38"/>
      <c r="L2232" s="44"/>
      <c r="M2232" s="38" t="str">
        <f t="shared" si="965"/>
        <v>Y</v>
      </c>
      <c r="N2232" s="38" t="str">
        <f t="shared" si="966"/>
        <v>n</v>
      </c>
      <c r="O2232" s="38" t="str">
        <f>IF(AJ2232="","",IF(M2232="N","n","Y"))</f>
        <v>Y</v>
      </c>
      <c r="P2232" s="44"/>
      <c r="Q2232" s="44"/>
      <c r="R2232" s="44"/>
      <c r="S2232" s="44"/>
      <c r="T2232" s="44"/>
      <c r="U2232" s="44"/>
      <c r="V2232" s="44"/>
      <c r="W2232" s="44"/>
      <c r="X2232" s="44"/>
      <c r="Y2232" s="38" t="str">
        <f t="shared" si="959"/>
        <v>n</v>
      </c>
      <c r="Z2232" s="38" t="str">
        <f t="shared" si="960"/>
        <v>n</v>
      </c>
      <c r="AA2232" s="38" t="s">
        <v>2044</v>
      </c>
      <c r="AB2232" s="128" t="s">
        <v>1451</v>
      </c>
      <c r="AC2232" s="59">
        <v>12</v>
      </c>
      <c r="AD2232" s="204">
        <v>6.2499999999999995E-3</v>
      </c>
      <c r="AE2232" s="38">
        <v>0</v>
      </c>
      <c r="AF2232" s="38">
        <v>1</v>
      </c>
      <c r="AG2232" s="125"/>
      <c r="AI2232" s="123"/>
      <c r="AJ2232" s="40">
        <f t="shared" si="955"/>
        <v>12</v>
      </c>
      <c r="AK2232" s="40"/>
      <c r="AL2232" s="40"/>
      <c r="AM2232" s="40">
        <f t="shared" si="962"/>
        <v>7.4999999999999997E-2</v>
      </c>
      <c r="AN2232" s="39">
        <f t="shared" si="961"/>
        <v>0.8</v>
      </c>
      <c r="AO2232" s="204"/>
      <c r="AP2232" s="204">
        <f t="shared" si="956"/>
        <v>6.2499999999999995E-3</v>
      </c>
      <c r="AQ2232" s="45"/>
      <c r="AR2232" s="45"/>
      <c r="AS2232" s="115"/>
      <c r="AT2232" s="115"/>
      <c r="AU2232" s="115">
        <f t="shared" si="963"/>
        <v>0</v>
      </c>
      <c r="AV2232" s="115">
        <f t="shared" si="964"/>
        <v>1</v>
      </c>
      <c r="AY2232" s="115"/>
      <c r="AZ2232" s="115"/>
      <c r="BA2232" s="43">
        <v>32</v>
      </c>
      <c r="BB2232" s="43" t="s">
        <v>2013</v>
      </c>
      <c r="BC2232" s="48" t="s">
        <v>1403</v>
      </c>
      <c r="BE2232" s="37" t="s">
        <v>2345</v>
      </c>
      <c r="BG2232" s="43">
        <v>383</v>
      </c>
      <c r="BH2232" s="43" t="s">
        <v>355</v>
      </c>
      <c r="BJ2232" s="43" t="s">
        <v>1388</v>
      </c>
      <c r="BK2232" s="43" t="s">
        <v>573</v>
      </c>
      <c r="BP2232" s="48" t="s">
        <v>1406</v>
      </c>
      <c r="BR2232" s="43" t="s">
        <v>356</v>
      </c>
      <c r="BS2232" s="43" t="s">
        <v>538</v>
      </c>
      <c r="BT2232" s="43" t="s">
        <v>1990</v>
      </c>
      <c r="BU2232" s="43"/>
      <c r="BV2232" s="43"/>
      <c r="BW2232" s="243">
        <v>37705</v>
      </c>
      <c r="BX2232" s="243"/>
      <c r="BY2232" s="48" t="s">
        <v>451</v>
      </c>
      <c r="BZ2232" s="43">
        <v>7.4999999999999997E-2</v>
      </c>
      <c r="CA2232" s="43" t="s">
        <v>1396</v>
      </c>
      <c r="CC2232" s="43">
        <v>7.4999999999999997E-2</v>
      </c>
      <c r="CD2232" s="124" t="s">
        <v>767</v>
      </c>
      <c r="CE2232" s="43">
        <v>8252</v>
      </c>
      <c r="CF2232" s="43" t="s">
        <v>1990</v>
      </c>
      <c r="CG2232" s="251">
        <v>37705</v>
      </c>
      <c r="CH2232" s="126"/>
      <c r="CK2232" s="39" t="s">
        <v>451</v>
      </c>
      <c r="CL2232" s="43">
        <v>12</v>
      </c>
      <c r="CM2232" s="43" t="s">
        <v>1396</v>
      </c>
      <c r="CP2232" s="43" t="s">
        <v>1397</v>
      </c>
      <c r="CQ2232" s="43">
        <v>1055</v>
      </c>
      <c r="DR2232" s="38"/>
    </row>
    <row r="2233" spans="1:122" s="39" customFormat="1" hidden="1" x14ac:dyDescent="0.2">
      <c r="A2233" s="44" t="str">
        <f t="shared" si="950"/>
        <v>Endicott</v>
      </c>
      <c r="B2233" s="44" t="str">
        <f t="shared" si="949"/>
        <v>1,1,1-Trichloroethane</v>
      </c>
      <c r="C2233" s="38" t="s">
        <v>2587</v>
      </c>
      <c r="D2233" s="38" t="str">
        <f t="shared" si="954"/>
        <v>LS</v>
      </c>
      <c r="E2233" s="44" t="s">
        <v>372</v>
      </c>
      <c r="F2233" s="155" t="str">
        <f t="shared" si="952"/>
        <v>Residential 075</v>
      </c>
      <c r="G2233" s="44" t="str">
        <f t="shared" si="951"/>
        <v>residential</v>
      </c>
      <c r="H2233" s="44" t="str">
        <f t="shared" si="958"/>
        <v>Basement</v>
      </c>
      <c r="I2233" s="38"/>
      <c r="J2233" s="38"/>
      <c r="K2233" s="38"/>
      <c r="L2233" s="44"/>
      <c r="M2233" s="38" t="str">
        <f t="shared" si="965"/>
        <v>Y</v>
      </c>
      <c r="N2233" s="38" t="str">
        <f t="shared" si="966"/>
        <v>n</v>
      </c>
      <c r="O2233" s="38" t="str">
        <f>IF(AJ2233="","",IF(M2233="N","n","Y"))</f>
        <v>Y</v>
      </c>
      <c r="P2233" s="44"/>
      <c r="Q2233" s="44"/>
      <c r="R2233" s="44"/>
      <c r="S2233" s="44"/>
      <c r="T2233" s="44"/>
      <c r="U2233" s="44"/>
      <c r="V2233" s="44"/>
      <c r="W2233" s="44"/>
      <c r="X2233" s="44"/>
      <c r="Y2233" s="38" t="str">
        <f t="shared" si="959"/>
        <v>n</v>
      </c>
      <c r="Z2233" s="38" t="str">
        <f t="shared" si="960"/>
        <v>n</v>
      </c>
      <c r="AA2233" s="38" t="s">
        <v>2044</v>
      </c>
      <c r="AB2233" s="128" t="s">
        <v>1451</v>
      </c>
      <c r="AC2233" s="59">
        <v>11</v>
      </c>
      <c r="AD2233" s="204">
        <v>1.7272727272727273E-2</v>
      </c>
      <c r="AE2233" s="38">
        <v>0</v>
      </c>
      <c r="AF2233" s="38">
        <v>1</v>
      </c>
      <c r="AG2233" s="125"/>
      <c r="AI2233" s="123"/>
      <c r="AJ2233" s="40">
        <f t="shared" si="955"/>
        <v>11</v>
      </c>
      <c r="AK2233" s="40"/>
      <c r="AL2233" s="40"/>
      <c r="AM2233" s="40">
        <f t="shared" si="962"/>
        <v>0.19</v>
      </c>
      <c r="AN2233" s="39">
        <f t="shared" si="961"/>
        <v>3.1</v>
      </c>
      <c r="AO2233" s="204"/>
      <c r="AP2233" s="204">
        <f t="shared" si="956"/>
        <v>1.7272727272727273E-2</v>
      </c>
      <c r="AQ2233" s="45"/>
      <c r="AR2233" s="45"/>
      <c r="AS2233" s="115"/>
      <c r="AT2233" s="115"/>
      <c r="AU2233" s="115">
        <f t="shared" si="963"/>
        <v>0</v>
      </c>
      <c r="AV2233" s="115">
        <f t="shared" si="964"/>
        <v>1</v>
      </c>
      <c r="AY2233" s="115"/>
      <c r="AZ2233" s="115"/>
      <c r="BA2233" s="43">
        <v>32</v>
      </c>
      <c r="BB2233" s="43" t="s">
        <v>2013</v>
      </c>
      <c r="BC2233" s="48" t="s">
        <v>1403</v>
      </c>
      <c r="BE2233" s="37" t="s">
        <v>2345</v>
      </c>
      <c r="BG2233" s="43">
        <v>387</v>
      </c>
      <c r="BH2233" s="43" t="s">
        <v>1166</v>
      </c>
      <c r="BJ2233" s="43" t="s">
        <v>1388</v>
      </c>
      <c r="BK2233" s="43" t="s">
        <v>573</v>
      </c>
      <c r="BP2233" s="48" t="s">
        <v>1406</v>
      </c>
      <c r="BQ2233" s="43" t="s">
        <v>1167</v>
      </c>
      <c r="BR2233" s="43" t="s">
        <v>185</v>
      </c>
      <c r="BS2233" s="43" t="s">
        <v>558</v>
      </c>
      <c r="BT2233" s="43" t="s">
        <v>1990</v>
      </c>
      <c r="BU2233" s="43"/>
      <c r="BV2233" s="43"/>
      <c r="BW2233" s="243">
        <v>37703</v>
      </c>
      <c r="BX2233" s="243"/>
      <c r="BY2233" s="48" t="s">
        <v>451</v>
      </c>
      <c r="BZ2233" s="43">
        <v>0.19</v>
      </c>
      <c r="CA2233" s="43" t="s">
        <v>1396</v>
      </c>
      <c r="CC2233" s="43">
        <v>0.19</v>
      </c>
      <c r="CD2233" s="124" t="s">
        <v>767</v>
      </c>
      <c r="CE2233" s="43">
        <v>8679</v>
      </c>
      <c r="CF2233" s="43" t="s">
        <v>1990</v>
      </c>
      <c r="CG2233" s="251">
        <v>37703</v>
      </c>
      <c r="CH2233" s="126"/>
      <c r="CK2233" s="39" t="s">
        <v>451</v>
      </c>
      <c r="CL2233" s="43">
        <v>11</v>
      </c>
      <c r="CM2233" s="43" t="s">
        <v>1396</v>
      </c>
      <c r="CP2233" s="43" t="s">
        <v>1397</v>
      </c>
      <c r="CQ2233" s="43">
        <v>1007</v>
      </c>
      <c r="DR2233" s="38"/>
    </row>
    <row r="2234" spans="1:122" s="39" customFormat="1" hidden="1" x14ac:dyDescent="0.2">
      <c r="A2234" s="44" t="str">
        <f t="shared" si="950"/>
        <v>Endicott</v>
      </c>
      <c r="B2234" s="44" t="str">
        <f t="shared" si="949"/>
        <v>Chloroethane (ethyl chloride)</v>
      </c>
      <c r="C2234" s="38" t="s">
        <v>2587</v>
      </c>
      <c r="D2234" s="38" t="str">
        <f t="shared" si="954"/>
        <v>LS</v>
      </c>
      <c r="E2234" s="44" t="s">
        <v>372</v>
      </c>
      <c r="F2234" s="155" t="str">
        <f t="shared" si="952"/>
        <v>Residential 075</v>
      </c>
      <c r="G2234" s="44" t="str">
        <f t="shared" si="951"/>
        <v>residential</v>
      </c>
      <c r="H2234" s="44" t="str">
        <f t="shared" si="958"/>
        <v>Basement</v>
      </c>
      <c r="I2234" s="38"/>
      <c r="J2234" s="38"/>
      <c r="K2234" s="38"/>
      <c r="L2234" s="44"/>
      <c r="M2234" s="38" t="str">
        <f t="shared" si="965"/>
        <v>Y</v>
      </c>
      <c r="N2234" s="38" t="str">
        <f t="shared" si="966"/>
        <v>Y</v>
      </c>
      <c r="O2234" s="38" t="s">
        <v>541</v>
      </c>
      <c r="P2234" s="44" t="s">
        <v>2357</v>
      </c>
      <c r="Q2234" s="44"/>
      <c r="R2234" s="44"/>
      <c r="S2234" s="44"/>
      <c r="T2234" s="44"/>
      <c r="U2234" s="44"/>
      <c r="V2234" s="44"/>
      <c r="W2234" s="44"/>
      <c r="X2234" s="44"/>
      <c r="Y2234" s="38" t="str">
        <f t="shared" si="959"/>
        <v>n</v>
      </c>
      <c r="Z2234" s="38" t="str">
        <f t="shared" si="960"/>
        <v>Y</v>
      </c>
      <c r="AA2234" s="38" t="s">
        <v>2044</v>
      </c>
      <c r="AB2234" s="128" t="s">
        <v>1451</v>
      </c>
      <c r="AC2234" s="59">
        <v>0.28999999999999998</v>
      </c>
      <c r="AD2234" s="204">
        <v>0.79310344827586221</v>
      </c>
      <c r="AE2234" s="38">
        <v>0</v>
      </c>
      <c r="AF2234" s="38">
        <v>1</v>
      </c>
      <c r="AG2234" s="125"/>
      <c r="AI2234" s="123"/>
      <c r="AJ2234" s="40">
        <f t="shared" si="955"/>
        <v>0.28999999999999998</v>
      </c>
      <c r="AK2234" s="40"/>
      <c r="AL2234" s="40"/>
      <c r="AM2234" s="40">
        <f t="shared" si="962"/>
        <v>0.23</v>
      </c>
      <c r="AN2234" s="39" t="str">
        <f t="shared" si="961"/>
        <v/>
      </c>
      <c r="AO2234" s="204"/>
      <c r="AP2234" s="204">
        <f t="shared" si="956"/>
        <v>0.79310344827586221</v>
      </c>
      <c r="AQ2234" s="45"/>
      <c r="AR2234" s="45"/>
      <c r="AS2234" s="115"/>
      <c r="AT2234" s="115"/>
      <c r="AU2234" s="115">
        <f t="shared" si="963"/>
        <v>0</v>
      </c>
      <c r="AV2234" s="115">
        <f t="shared" si="964"/>
        <v>1</v>
      </c>
      <c r="AY2234" s="115"/>
      <c r="AZ2234" s="115"/>
      <c r="BA2234" s="43">
        <v>32</v>
      </c>
      <c r="BB2234" s="43" t="s">
        <v>2013</v>
      </c>
      <c r="BC2234" s="48" t="s">
        <v>1403</v>
      </c>
      <c r="BE2234" s="37" t="s">
        <v>2345</v>
      </c>
      <c r="BG2234" s="43">
        <v>387</v>
      </c>
      <c r="BH2234" s="43" t="s">
        <v>1166</v>
      </c>
      <c r="BJ2234" s="43" t="s">
        <v>1388</v>
      </c>
      <c r="BK2234" s="43" t="s">
        <v>573</v>
      </c>
      <c r="BP2234" s="48" t="s">
        <v>1406</v>
      </c>
      <c r="BQ2234" s="43" t="s">
        <v>1167</v>
      </c>
      <c r="BR2234" s="43" t="s">
        <v>185</v>
      </c>
      <c r="BS2234" s="43" t="s">
        <v>920</v>
      </c>
      <c r="BT2234" s="43" t="s">
        <v>1990</v>
      </c>
      <c r="BU2234" s="43"/>
      <c r="BV2234" s="43"/>
      <c r="BW2234" s="243">
        <v>37703</v>
      </c>
      <c r="BX2234" s="243"/>
      <c r="BY2234" s="48" t="s">
        <v>451</v>
      </c>
      <c r="BZ2234" s="43">
        <v>0.23</v>
      </c>
      <c r="CA2234" s="43" t="s">
        <v>1396</v>
      </c>
      <c r="CC2234" s="43">
        <v>0.23</v>
      </c>
      <c r="CD2234" s="124" t="s">
        <v>767</v>
      </c>
      <c r="CE2234" s="43">
        <v>8683</v>
      </c>
      <c r="CF2234" s="43" t="s">
        <v>1990</v>
      </c>
      <c r="CG2234" s="251">
        <v>37703</v>
      </c>
      <c r="CH2234" s="126"/>
      <c r="CK2234" s="39" t="s">
        <v>451</v>
      </c>
      <c r="CL2234" s="43">
        <v>0.28999999999999998</v>
      </c>
      <c r="CM2234" s="43" t="s">
        <v>1396</v>
      </c>
      <c r="CP2234" s="43" t="s">
        <v>1397</v>
      </c>
      <c r="CQ2234" s="43">
        <v>1070</v>
      </c>
      <c r="DR2234" s="38"/>
    </row>
    <row r="2235" spans="1:122" s="39" customFormat="1" hidden="1" x14ac:dyDescent="0.2">
      <c r="A2235" s="44" t="str">
        <f t="shared" si="950"/>
        <v>Endicott</v>
      </c>
      <c r="B2235" s="44" t="str">
        <f t="shared" si="949"/>
        <v>Methylene chloride</v>
      </c>
      <c r="C2235" s="38" t="s">
        <v>2587</v>
      </c>
      <c r="D2235" s="38" t="str">
        <f t="shared" si="954"/>
        <v>LS</v>
      </c>
      <c r="E2235" s="44" t="s">
        <v>372</v>
      </c>
      <c r="F2235" s="155" t="str">
        <f t="shared" si="952"/>
        <v>Residential 075</v>
      </c>
      <c r="G2235" s="44" t="str">
        <f t="shared" si="951"/>
        <v>residential</v>
      </c>
      <c r="H2235" s="44" t="str">
        <f t="shared" si="958"/>
        <v>Basement</v>
      </c>
      <c r="I2235" s="38"/>
      <c r="J2235" s="38"/>
      <c r="K2235" s="38"/>
      <c r="L2235" s="44"/>
      <c r="M2235" s="38" t="str">
        <f t="shared" si="965"/>
        <v>Y</v>
      </c>
      <c r="N2235" s="38" t="str">
        <f t="shared" si="966"/>
        <v>n</v>
      </c>
      <c r="O2235" s="38" t="s">
        <v>541</v>
      </c>
      <c r="P2235" s="44" t="s">
        <v>1453</v>
      </c>
      <c r="Q2235" s="114"/>
      <c r="R2235" s="114"/>
      <c r="S2235" s="114"/>
      <c r="T2235" s="114"/>
      <c r="U2235" s="114"/>
      <c r="V2235" s="114"/>
      <c r="W2235" s="114"/>
      <c r="X2235" s="114"/>
      <c r="Y2235" s="38" t="str">
        <f t="shared" si="959"/>
        <v>n</v>
      </c>
      <c r="Z2235" s="38" t="str">
        <f t="shared" si="960"/>
        <v>n</v>
      </c>
      <c r="AA2235" s="38" t="s">
        <v>2044</v>
      </c>
      <c r="AB2235" s="128" t="s">
        <v>1451</v>
      </c>
      <c r="AC2235" s="59">
        <v>0.59</v>
      </c>
      <c r="AD2235" s="204">
        <v>1.0508474576271187</v>
      </c>
      <c r="AE2235" s="38">
        <v>0</v>
      </c>
      <c r="AF2235" s="38">
        <v>1</v>
      </c>
      <c r="AG2235" s="125"/>
      <c r="AI2235" s="123"/>
      <c r="AJ2235" s="40">
        <f t="shared" si="955"/>
        <v>0.59</v>
      </c>
      <c r="AK2235" s="40"/>
      <c r="AL2235" s="40"/>
      <c r="AM2235" s="40">
        <f t="shared" si="962"/>
        <v>0.62</v>
      </c>
      <c r="AN2235" s="39">
        <f t="shared" si="961"/>
        <v>10.5</v>
      </c>
      <c r="AO2235" s="204"/>
      <c r="AP2235" s="204">
        <f t="shared" si="956"/>
        <v>1.0508474576271187</v>
      </c>
      <c r="AQ2235" s="45"/>
      <c r="AR2235" s="45"/>
      <c r="AS2235" s="115"/>
      <c r="AT2235" s="115"/>
      <c r="AU2235" s="115">
        <f t="shared" si="963"/>
        <v>0</v>
      </c>
      <c r="AV2235" s="115">
        <f t="shared" si="964"/>
        <v>1</v>
      </c>
      <c r="AY2235" s="115"/>
      <c r="AZ2235" s="115"/>
      <c r="BA2235" s="43">
        <v>32</v>
      </c>
      <c r="BB2235" s="43" t="s">
        <v>2013</v>
      </c>
      <c r="BC2235" s="48" t="s">
        <v>1403</v>
      </c>
      <c r="BE2235" s="37" t="s">
        <v>2345</v>
      </c>
      <c r="BG2235" s="43">
        <v>387</v>
      </c>
      <c r="BH2235" s="43" t="s">
        <v>1166</v>
      </c>
      <c r="BJ2235" s="43" t="s">
        <v>1388</v>
      </c>
      <c r="BK2235" s="43" t="s">
        <v>573</v>
      </c>
      <c r="BP2235" s="48" t="s">
        <v>1406</v>
      </c>
      <c r="BQ2235" s="43" t="s">
        <v>1167</v>
      </c>
      <c r="BR2235" s="43" t="s">
        <v>185</v>
      </c>
      <c r="BS2235" s="43" t="s">
        <v>837</v>
      </c>
      <c r="BT2235" s="43" t="s">
        <v>1990</v>
      </c>
      <c r="BU2235" s="43"/>
      <c r="BV2235" s="43"/>
      <c r="BW2235" s="243">
        <v>37703</v>
      </c>
      <c r="BX2235" s="243"/>
      <c r="BY2235" s="48" t="s">
        <v>451</v>
      </c>
      <c r="BZ2235" s="43">
        <v>0.62</v>
      </c>
      <c r="CA2235" s="43" t="s">
        <v>1396</v>
      </c>
      <c r="CC2235" s="43">
        <v>0.62</v>
      </c>
      <c r="CD2235" s="124" t="s">
        <v>767</v>
      </c>
      <c r="CE2235" s="43">
        <v>8685</v>
      </c>
      <c r="CF2235" s="43" t="s">
        <v>1990</v>
      </c>
      <c r="CG2235" s="251">
        <v>37703</v>
      </c>
      <c r="CH2235" s="126"/>
      <c r="CK2235" s="39" t="s">
        <v>451</v>
      </c>
      <c r="CL2235" s="43">
        <v>0.59</v>
      </c>
      <c r="CM2235" s="43" t="s">
        <v>1396</v>
      </c>
      <c r="CP2235" s="43" t="s">
        <v>1397</v>
      </c>
      <c r="CQ2235" s="43">
        <v>1120</v>
      </c>
      <c r="DR2235" s="38"/>
    </row>
    <row r="2236" spans="1:122" s="39" customFormat="1" hidden="1" x14ac:dyDescent="0.2">
      <c r="A2236" s="44" t="str">
        <f t="shared" si="950"/>
        <v>Endicott</v>
      </c>
      <c r="B2236" s="44" t="str">
        <f t="shared" ref="B2236:B2299" si="967">BS2236</f>
        <v>1,1-Dichloroethylene</v>
      </c>
      <c r="C2236" s="38" t="s">
        <v>2587</v>
      </c>
      <c r="D2236" s="38" t="str">
        <f t="shared" si="954"/>
        <v>LS</v>
      </c>
      <c r="E2236" s="44" t="s">
        <v>372</v>
      </c>
      <c r="F2236" s="155" t="str">
        <f t="shared" si="952"/>
        <v>Residential 076</v>
      </c>
      <c r="G2236" s="44" t="str">
        <f t="shared" si="951"/>
        <v>residential</v>
      </c>
      <c r="H2236" s="44" t="str">
        <f t="shared" si="958"/>
        <v>Slab on grade</v>
      </c>
      <c r="I2236" s="38"/>
      <c r="J2236" s="38"/>
      <c r="K2236" s="38"/>
      <c r="L2236" s="44"/>
      <c r="M2236" s="38" t="str">
        <f t="shared" si="965"/>
        <v>Y</v>
      </c>
      <c r="N2236" s="38" t="str">
        <f t="shared" si="966"/>
        <v>n</v>
      </c>
      <c r="O2236" s="38" t="s">
        <v>541</v>
      </c>
      <c r="P2236" s="44" t="s">
        <v>2357</v>
      </c>
      <c r="Q2236" s="44"/>
      <c r="R2236" s="44"/>
      <c r="S2236" s="44"/>
      <c r="T2236" s="44"/>
      <c r="U2236" s="44"/>
      <c r="V2236" s="44"/>
      <c r="W2236" s="44"/>
      <c r="X2236" s="44"/>
      <c r="Y2236" s="38" t="str">
        <f t="shared" si="959"/>
        <v>n</v>
      </c>
      <c r="Z2236" s="38" t="str">
        <f t="shared" si="960"/>
        <v>n</v>
      </c>
      <c r="AA2236" s="38" t="s">
        <v>2044</v>
      </c>
      <c r="AB2236" s="128" t="s">
        <v>1451</v>
      </c>
      <c r="AC2236" s="59">
        <v>0.46</v>
      </c>
      <c r="AD2236" s="204">
        <v>0.15</v>
      </c>
      <c r="AE2236" s="38">
        <v>0</v>
      </c>
      <c r="AF2236" s="38">
        <v>1</v>
      </c>
      <c r="AG2236" s="125"/>
      <c r="AI2236" s="123"/>
      <c r="AJ2236" s="40">
        <f t="shared" si="955"/>
        <v>0.46</v>
      </c>
      <c r="AK2236" s="40"/>
      <c r="AL2236" s="40"/>
      <c r="AM2236" s="40">
        <f t="shared" si="962"/>
        <v>6.9000000000000006E-2</v>
      </c>
      <c r="AN2236" s="39">
        <f t="shared" si="961"/>
        <v>0.8</v>
      </c>
      <c r="AO2236" s="204"/>
      <c r="AP2236" s="204">
        <f t="shared" si="956"/>
        <v>0.15</v>
      </c>
      <c r="AQ2236" s="45"/>
      <c r="AR2236" s="45"/>
      <c r="AS2236" s="115"/>
      <c r="AT2236" s="115"/>
      <c r="AU2236" s="115">
        <f t="shared" si="963"/>
        <v>0</v>
      </c>
      <c r="AV2236" s="115">
        <f t="shared" si="964"/>
        <v>1</v>
      </c>
      <c r="AY2236" s="115"/>
      <c r="AZ2236" s="115"/>
      <c r="BA2236" s="43">
        <v>32</v>
      </c>
      <c r="BB2236" s="43" t="s">
        <v>2013</v>
      </c>
      <c r="BC2236" s="48" t="s">
        <v>1403</v>
      </c>
      <c r="BE2236" s="37" t="s">
        <v>2345</v>
      </c>
      <c r="BG2236" s="43">
        <v>388</v>
      </c>
      <c r="BH2236" s="43" t="s">
        <v>1168</v>
      </c>
      <c r="BJ2236" s="43" t="s">
        <v>1388</v>
      </c>
      <c r="BK2236" s="43" t="s">
        <v>846</v>
      </c>
      <c r="BP2236" s="48" t="s">
        <v>1406</v>
      </c>
      <c r="BQ2236" s="43" t="s">
        <v>1169</v>
      </c>
      <c r="BR2236" s="43" t="s">
        <v>1170</v>
      </c>
      <c r="BS2236" s="43" t="s">
        <v>538</v>
      </c>
      <c r="BT2236" s="43" t="s">
        <v>1171</v>
      </c>
      <c r="BU2236" s="43"/>
      <c r="BV2236" s="43"/>
      <c r="BW2236" s="243">
        <v>37698</v>
      </c>
      <c r="BX2236" s="243"/>
      <c r="BY2236" s="48" t="s">
        <v>451</v>
      </c>
      <c r="BZ2236" s="43">
        <v>6.9000000000000006E-2</v>
      </c>
      <c r="CA2236" s="43" t="s">
        <v>1396</v>
      </c>
      <c r="CC2236" s="43">
        <v>6.9000000000000006E-2</v>
      </c>
      <c r="CD2236" s="124" t="s">
        <v>767</v>
      </c>
      <c r="CE2236" s="43">
        <v>8714</v>
      </c>
      <c r="CF2236" s="43" t="s">
        <v>1172</v>
      </c>
      <c r="CG2236" s="251">
        <v>37698</v>
      </c>
      <c r="CH2236" s="126"/>
      <c r="CK2236" s="39" t="s">
        <v>451</v>
      </c>
      <c r="CL2236" s="43">
        <v>0.46</v>
      </c>
      <c r="CM2236" s="43" t="s">
        <v>1396</v>
      </c>
      <c r="CP2236" s="43" t="s">
        <v>1397</v>
      </c>
      <c r="CQ2236" s="43">
        <v>1057</v>
      </c>
      <c r="DR2236" s="38"/>
    </row>
    <row r="2237" spans="1:122" s="39" customFormat="1" hidden="1" x14ac:dyDescent="0.2">
      <c r="A2237" s="44" t="str">
        <f t="shared" si="950"/>
        <v>Endicott</v>
      </c>
      <c r="B2237" s="44" t="str">
        <f t="shared" si="967"/>
        <v>1,1-Dichloroethylene</v>
      </c>
      <c r="C2237" s="38" t="s">
        <v>2587</v>
      </c>
      <c r="D2237" s="38" t="str">
        <f t="shared" si="954"/>
        <v>LS</v>
      </c>
      <c r="E2237" s="44" t="s">
        <v>372</v>
      </c>
      <c r="F2237" s="155" t="str">
        <f t="shared" si="952"/>
        <v>Residential 079</v>
      </c>
      <c r="G2237" s="44" t="str">
        <f t="shared" si="951"/>
        <v>residential</v>
      </c>
      <c r="H2237" s="44" t="str">
        <f t="shared" si="958"/>
        <v>Basement - full</v>
      </c>
      <c r="I2237" s="38"/>
      <c r="J2237" s="38"/>
      <c r="K2237" s="38"/>
      <c r="L2237" s="44"/>
      <c r="M2237" s="38" t="str">
        <f t="shared" si="965"/>
        <v>Y</v>
      </c>
      <c r="N2237" s="38" t="str">
        <f t="shared" si="966"/>
        <v>n</v>
      </c>
      <c r="O2237" s="38" t="s">
        <v>541</v>
      </c>
      <c r="P2237" s="44" t="s">
        <v>2357</v>
      </c>
      <c r="Q2237" s="44"/>
      <c r="R2237" s="44"/>
      <c r="S2237" s="44"/>
      <c r="T2237" s="44"/>
      <c r="U2237" s="44"/>
      <c r="V2237" s="44"/>
      <c r="W2237" s="44"/>
      <c r="X2237" s="44"/>
      <c r="Y2237" s="38" t="str">
        <f t="shared" si="959"/>
        <v>n</v>
      </c>
      <c r="Z2237" s="38" t="str">
        <f t="shared" si="960"/>
        <v>n</v>
      </c>
      <c r="AA2237" s="38" t="s">
        <v>2044</v>
      </c>
      <c r="AB2237" s="128" t="s">
        <v>1451</v>
      </c>
      <c r="AC2237" s="59">
        <v>0.11</v>
      </c>
      <c r="AD2237" s="204">
        <v>0.63636363636363646</v>
      </c>
      <c r="AE2237" s="38">
        <v>0</v>
      </c>
      <c r="AF2237" s="38">
        <v>1</v>
      </c>
      <c r="AG2237" s="125"/>
      <c r="AI2237" s="123"/>
      <c r="AJ2237" s="40">
        <f t="shared" si="955"/>
        <v>0.11</v>
      </c>
      <c r="AK2237" s="40"/>
      <c r="AL2237" s="40"/>
      <c r="AM2237" s="40">
        <f t="shared" si="962"/>
        <v>7.0000000000000007E-2</v>
      </c>
      <c r="AN2237" s="39">
        <f t="shared" si="961"/>
        <v>0.8</v>
      </c>
      <c r="AO2237" s="204"/>
      <c r="AP2237" s="204">
        <f t="shared" si="956"/>
        <v>0.63636363636363646</v>
      </c>
      <c r="AQ2237" s="45"/>
      <c r="AR2237" s="45"/>
      <c r="AS2237" s="115"/>
      <c r="AT2237" s="115"/>
      <c r="AU2237" s="115">
        <f t="shared" si="963"/>
        <v>0</v>
      </c>
      <c r="AV2237" s="115">
        <f t="shared" si="964"/>
        <v>1</v>
      </c>
      <c r="AY2237" s="115"/>
      <c r="AZ2237" s="115"/>
      <c r="BA2237" s="43">
        <v>32</v>
      </c>
      <c r="BB2237" s="43" t="s">
        <v>2013</v>
      </c>
      <c r="BC2237" s="48" t="s">
        <v>1403</v>
      </c>
      <c r="BE2237" s="37" t="s">
        <v>2345</v>
      </c>
      <c r="BG2237" s="43">
        <v>391</v>
      </c>
      <c r="BH2237" s="43" t="s">
        <v>186</v>
      </c>
      <c r="BJ2237" s="43" t="s">
        <v>1388</v>
      </c>
      <c r="BK2237" s="43" t="s">
        <v>1389</v>
      </c>
      <c r="BP2237" s="48" t="s">
        <v>1406</v>
      </c>
      <c r="BQ2237" s="43" t="s">
        <v>187</v>
      </c>
      <c r="BR2237" s="43" t="s">
        <v>188</v>
      </c>
      <c r="BS2237" s="43" t="s">
        <v>538</v>
      </c>
      <c r="BT2237" s="43" t="s">
        <v>1990</v>
      </c>
      <c r="BU2237" s="43"/>
      <c r="BV2237" s="43"/>
      <c r="BW2237" s="243">
        <v>37702</v>
      </c>
      <c r="BX2237" s="243"/>
      <c r="BY2237" s="48" t="s">
        <v>450</v>
      </c>
      <c r="BZ2237" s="43">
        <v>7.0000000000000007E-2</v>
      </c>
      <c r="CA2237" s="43" t="s">
        <v>1396</v>
      </c>
      <c r="CC2237" s="43">
        <v>7.0000000000000007E-2</v>
      </c>
      <c r="CD2237" s="124" t="s">
        <v>767</v>
      </c>
      <c r="CE2237" s="43">
        <v>8835</v>
      </c>
      <c r="CF2237" s="43" t="s">
        <v>1990</v>
      </c>
      <c r="CG2237" s="251">
        <v>37702</v>
      </c>
      <c r="CH2237" s="126"/>
      <c r="CK2237" s="39" t="s">
        <v>451</v>
      </c>
      <c r="CL2237" s="43">
        <v>0.11</v>
      </c>
      <c r="CM2237" s="43" t="s">
        <v>1396</v>
      </c>
      <c r="CP2237" s="43" t="s">
        <v>1397</v>
      </c>
      <c r="CQ2237" s="43">
        <v>1058</v>
      </c>
      <c r="DR2237" s="38"/>
    </row>
    <row r="2238" spans="1:122" s="39" customFormat="1" hidden="1" x14ac:dyDescent="0.2">
      <c r="A2238" s="44" t="str">
        <f t="shared" ref="A2238:A2301" si="968">BB2238</f>
        <v>Endicott</v>
      </c>
      <c r="B2238" s="44" t="str">
        <f t="shared" si="967"/>
        <v>Vinyl chloride (chloroethene)</v>
      </c>
      <c r="C2238" s="38" t="s">
        <v>2587</v>
      </c>
      <c r="D2238" s="38" t="str">
        <f t="shared" si="954"/>
        <v>LS</v>
      </c>
      <c r="E2238" s="44" t="s">
        <v>372</v>
      </c>
      <c r="F2238" s="155" t="str">
        <f t="shared" si="952"/>
        <v>Residential 079</v>
      </c>
      <c r="G2238" s="44" t="str">
        <f t="shared" ref="G2238:G2301" si="969">BJ2238</f>
        <v>residential</v>
      </c>
      <c r="H2238" s="44" t="str">
        <f t="shared" si="958"/>
        <v>Basement - full</v>
      </c>
      <c r="I2238" s="38"/>
      <c r="J2238" s="38"/>
      <c r="K2238" s="38"/>
      <c r="L2238" s="44"/>
      <c r="M2238" s="38" t="str">
        <f t="shared" si="965"/>
        <v>Y</v>
      </c>
      <c r="N2238" s="38" t="str">
        <f t="shared" si="966"/>
        <v>n</v>
      </c>
      <c r="O2238" s="38" t="s">
        <v>541</v>
      </c>
      <c r="P2238" s="44" t="s">
        <v>2357</v>
      </c>
      <c r="Q2238" s="44"/>
      <c r="R2238" s="44"/>
      <c r="S2238" s="44"/>
      <c r="T2238" s="44"/>
      <c r="U2238" s="44"/>
      <c r="V2238" s="44"/>
      <c r="W2238" s="44"/>
      <c r="X2238" s="44"/>
      <c r="Y2238" s="38" t="str">
        <f t="shared" si="959"/>
        <v>n</v>
      </c>
      <c r="Z2238" s="38" t="str">
        <f t="shared" si="960"/>
        <v>Y</v>
      </c>
      <c r="AA2238" s="38" t="s">
        <v>2044</v>
      </c>
      <c r="AB2238" s="128" t="s">
        <v>1451</v>
      </c>
      <c r="AC2238" s="59">
        <v>0.13</v>
      </c>
      <c r="AD2238" s="204">
        <v>0.34615384615384615</v>
      </c>
      <c r="AE2238" s="38">
        <v>0</v>
      </c>
      <c r="AF2238" s="38">
        <v>1</v>
      </c>
      <c r="AG2238" s="125"/>
      <c r="AI2238" s="123"/>
      <c r="AJ2238" s="40">
        <f t="shared" si="955"/>
        <v>0.13</v>
      </c>
      <c r="AK2238" s="40"/>
      <c r="AL2238" s="40"/>
      <c r="AM2238" s="40">
        <f t="shared" si="962"/>
        <v>4.4999999999999998E-2</v>
      </c>
      <c r="AN2238" s="39">
        <f t="shared" si="961"/>
        <v>0.01</v>
      </c>
      <c r="AO2238" s="204"/>
      <c r="AP2238" s="204">
        <f t="shared" si="956"/>
        <v>0.34615384615384615</v>
      </c>
      <c r="AQ2238" s="45"/>
      <c r="AR2238" s="45"/>
      <c r="AS2238" s="115"/>
      <c r="AT2238" s="115"/>
      <c r="AU2238" s="115">
        <f t="shared" si="963"/>
        <v>0</v>
      </c>
      <c r="AV2238" s="115">
        <f t="shared" si="964"/>
        <v>1</v>
      </c>
      <c r="AY2238" s="115"/>
      <c r="AZ2238" s="115"/>
      <c r="BA2238" s="43">
        <v>32</v>
      </c>
      <c r="BB2238" s="43" t="s">
        <v>2013</v>
      </c>
      <c r="BC2238" s="48" t="s">
        <v>1403</v>
      </c>
      <c r="BE2238" s="37" t="s">
        <v>2345</v>
      </c>
      <c r="BG2238" s="43">
        <v>391</v>
      </c>
      <c r="BH2238" s="43" t="s">
        <v>186</v>
      </c>
      <c r="BJ2238" s="43" t="s">
        <v>1388</v>
      </c>
      <c r="BK2238" s="43" t="s">
        <v>1389</v>
      </c>
      <c r="BP2238" s="48" t="s">
        <v>1406</v>
      </c>
      <c r="BQ2238" s="43" t="s">
        <v>187</v>
      </c>
      <c r="BR2238" s="43" t="s">
        <v>188</v>
      </c>
      <c r="BS2238" s="43" t="s">
        <v>562</v>
      </c>
      <c r="BT2238" s="43" t="s">
        <v>1990</v>
      </c>
      <c r="BU2238" s="43"/>
      <c r="BV2238" s="43"/>
      <c r="BW2238" s="243">
        <v>37702</v>
      </c>
      <c r="BX2238" s="243"/>
      <c r="BY2238" s="48" t="s">
        <v>451</v>
      </c>
      <c r="BZ2238" s="43">
        <v>4.4999999999999998E-2</v>
      </c>
      <c r="CA2238" s="43" t="s">
        <v>1396</v>
      </c>
      <c r="CC2238" s="43">
        <v>4.4999999999999998E-2</v>
      </c>
      <c r="CD2238" s="124" t="s">
        <v>767</v>
      </c>
      <c r="CE2238" s="43">
        <v>8843</v>
      </c>
      <c r="CF2238" s="43" t="s">
        <v>1990</v>
      </c>
      <c r="CG2238" s="251">
        <v>37702</v>
      </c>
      <c r="CH2238" s="126"/>
      <c r="CK2238" s="39" t="s">
        <v>451</v>
      </c>
      <c r="CL2238" s="43">
        <v>0.13</v>
      </c>
      <c r="CM2238" s="43" t="s">
        <v>1396</v>
      </c>
      <c r="CP2238" s="43" t="s">
        <v>1397</v>
      </c>
      <c r="CQ2238" s="43">
        <v>971</v>
      </c>
      <c r="DR2238" s="38"/>
    </row>
    <row r="2239" spans="1:122" s="39" customFormat="1" hidden="1" x14ac:dyDescent="0.2">
      <c r="A2239" s="44" t="str">
        <f t="shared" si="968"/>
        <v>Endicott</v>
      </c>
      <c r="B2239" s="44" t="str">
        <f t="shared" si="967"/>
        <v>1,1-Dichloroethylene</v>
      </c>
      <c r="C2239" s="38" t="s">
        <v>2587</v>
      </c>
      <c r="D2239" s="38" t="str">
        <f t="shared" si="954"/>
        <v>LS</v>
      </c>
      <c r="E2239" s="44" t="s">
        <v>372</v>
      </c>
      <c r="F2239" s="155" t="str">
        <f t="shared" ref="F2239:F2302" si="970">BH2239</f>
        <v>Residential 083</v>
      </c>
      <c r="G2239" s="44" t="str">
        <f t="shared" si="969"/>
        <v>residential</v>
      </c>
      <c r="H2239" s="44" t="str">
        <f t="shared" si="958"/>
        <v>Basement</v>
      </c>
      <c r="I2239" s="38"/>
      <c r="J2239" s="38"/>
      <c r="K2239" s="38"/>
      <c r="L2239" s="44"/>
      <c r="M2239" s="38" t="str">
        <f t="shared" si="965"/>
        <v>Y</v>
      </c>
      <c r="N2239" s="38" t="str">
        <f t="shared" si="966"/>
        <v>n</v>
      </c>
      <c r="O2239" s="38" t="s">
        <v>541</v>
      </c>
      <c r="P2239" s="44" t="s">
        <v>310</v>
      </c>
      <c r="Q2239" s="44"/>
      <c r="R2239" s="44"/>
      <c r="S2239" s="44"/>
      <c r="T2239" s="44"/>
      <c r="U2239" s="44"/>
      <c r="V2239" s="44"/>
      <c r="W2239" s="44"/>
      <c r="X2239" s="44"/>
      <c r="Y2239" s="38" t="str">
        <f t="shared" si="959"/>
        <v>n</v>
      </c>
      <c r="Z2239" s="38" t="str">
        <f t="shared" si="960"/>
        <v>n</v>
      </c>
      <c r="AA2239" s="38" t="s">
        <v>2044</v>
      </c>
      <c r="AB2239" s="128" t="s">
        <v>1451</v>
      </c>
      <c r="AC2239" s="59">
        <v>5.5</v>
      </c>
      <c r="AD2239" s="204">
        <v>1.2727272727272728E-2</v>
      </c>
      <c r="AE2239" s="38">
        <v>0</v>
      </c>
      <c r="AF2239" s="38">
        <v>1</v>
      </c>
      <c r="AG2239" s="125"/>
      <c r="AI2239" s="123"/>
      <c r="AJ2239" s="40">
        <f t="shared" si="955"/>
        <v>5.5</v>
      </c>
      <c r="AK2239" s="40"/>
      <c r="AL2239" s="40"/>
      <c r="AM2239" s="40">
        <f t="shared" si="962"/>
        <v>7.0000000000000007E-2</v>
      </c>
      <c r="AN2239" s="39">
        <f t="shared" si="961"/>
        <v>0.8</v>
      </c>
      <c r="AO2239" s="204"/>
      <c r="AP2239" s="204">
        <f t="shared" si="956"/>
        <v>1.2727272727272728E-2</v>
      </c>
      <c r="AQ2239" s="45"/>
      <c r="AR2239" s="45"/>
      <c r="AS2239" s="115"/>
      <c r="AT2239" s="115"/>
      <c r="AU2239" s="115">
        <f t="shared" si="963"/>
        <v>0</v>
      </c>
      <c r="AV2239" s="115">
        <f t="shared" si="964"/>
        <v>1</v>
      </c>
      <c r="AY2239" s="115"/>
      <c r="AZ2239" s="115"/>
      <c r="BA2239" s="43">
        <v>32</v>
      </c>
      <c r="BB2239" s="43" t="s">
        <v>2013</v>
      </c>
      <c r="BC2239" s="48" t="s">
        <v>1403</v>
      </c>
      <c r="BE2239" s="37" t="s">
        <v>2345</v>
      </c>
      <c r="BG2239" s="43">
        <v>395</v>
      </c>
      <c r="BH2239" s="43" t="s">
        <v>1920</v>
      </c>
      <c r="BJ2239" s="43" t="s">
        <v>1388</v>
      </c>
      <c r="BK2239" s="43" t="s">
        <v>573</v>
      </c>
      <c r="BP2239" s="48" t="s">
        <v>1406</v>
      </c>
      <c r="BR2239" s="43" t="s">
        <v>185</v>
      </c>
      <c r="BS2239" s="43" t="s">
        <v>538</v>
      </c>
      <c r="BT2239" s="43" t="s">
        <v>1990</v>
      </c>
      <c r="BU2239" s="43"/>
      <c r="BV2239" s="43"/>
      <c r="BW2239" s="243">
        <v>37708</v>
      </c>
      <c r="BX2239" s="243"/>
      <c r="BY2239" s="48" t="s">
        <v>451</v>
      </c>
      <c r="BZ2239" s="43">
        <v>7.0000000000000007E-2</v>
      </c>
      <c r="CA2239" s="43" t="s">
        <v>1396</v>
      </c>
      <c r="CC2239" s="43">
        <v>7.0000000000000007E-2</v>
      </c>
      <c r="CD2239" s="124" t="s">
        <v>767</v>
      </c>
      <c r="CE2239" s="43">
        <v>8978</v>
      </c>
      <c r="CF2239" s="43" t="s">
        <v>1990</v>
      </c>
      <c r="CG2239" s="251">
        <v>37708</v>
      </c>
      <c r="CH2239" s="126"/>
      <c r="CK2239" s="39" t="s">
        <v>451</v>
      </c>
      <c r="CL2239" s="43">
        <v>5.5</v>
      </c>
      <c r="CM2239" s="43" t="s">
        <v>1396</v>
      </c>
      <c r="CP2239" s="43" t="s">
        <v>1397</v>
      </c>
      <c r="CQ2239" s="43">
        <v>1059</v>
      </c>
      <c r="DR2239" s="38"/>
    </row>
    <row r="2240" spans="1:122" s="39" customFormat="1" hidden="1" x14ac:dyDescent="0.2">
      <c r="A2240" s="44" t="str">
        <f t="shared" si="968"/>
        <v>Endicott</v>
      </c>
      <c r="B2240" s="44" t="str">
        <f t="shared" si="967"/>
        <v>1,1,1-Trichloroethane</v>
      </c>
      <c r="C2240" s="38" t="s">
        <v>2587</v>
      </c>
      <c r="D2240" s="38" t="str">
        <f t="shared" si="954"/>
        <v>LS</v>
      </c>
      <c r="E2240" s="44" t="s">
        <v>372</v>
      </c>
      <c r="F2240" s="155" t="str">
        <f t="shared" si="970"/>
        <v>Residential 086</v>
      </c>
      <c r="G2240" s="44" t="str">
        <f t="shared" si="969"/>
        <v>residential</v>
      </c>
      <c r="H2240" s="44" t="str">
        <f t="shared" si="958"/>
        <v>Basement</v>
      </c>
      <c r="I2240" s="38"/>
      <c r="J2240" s="38"/>
      <c r="K2240" s="38"/>
      <c r="L2240" s="44"/>
      <c r="M2240" s="38" t="str">
        <f t="shared" si="965"/>
        <v>Y</v>
      </c>
      <c r="N2240" s="38" t="str">
        <f t="shared" si="966"/>
        <v>n</v>
      </c>
      <c r="O2240" s="38" t="str">
        <f>IF(AJ2240="","",IF(M2240="N","n","Y"))</f>
        <v>Y</v>
      </c>
      <c r="P2240" s="44"/>
      <c r="Q2240" s="44"/>
      <c r="R2240" s="44"/>
      <c r="S2240" s="44"/>
      <c r="T2240" s="44"/>
      <c r="U2240" s="44"/>
      <c r="V2240" s="44"/>
      <c r="W2240" s="44"/>
      <c r="X2240" s="44"/>
      <c r="Y2240" s="38" t="str">
        <f t="shared" si="959"/>
        <v>n</v>
      </c>
      <c r="Z2240" s="38" t="str">
        <f t="shared" si="960"/>
        <v>n</v>
      </c>
      <c r="AA2240" s="38" t="s">
        <v>2044</v>
      </c>
      <c r="AB2240" s="128" t="s">
        <v>1451</v>
      </c>
      <c r="AC2240" s="59">
        <v>2.5</v>
      </c>
      <c r="AD2240" s="204">
        <v>7.5999999999999998E-2</v>
      </c>
      <c r="AE2240" s="38">
        <v>0</v>
      </c>
      <c r="AF2240" s="38">
        <v>1</v>
      </c>
      <c r="AG2240" s="125"/>
      <c r="AI2240" s="123"/>
      <c r="AJ2240" s="40">
        <f t="shared" si="955"/>
        <v>2.5</v>
      </c>
      <c r="AK2240" s="40"/>
      <c r="AL2240" s="40"/>
      <c r="AM2240" s="40">
        <f t="shared" si="962"/>
        <v>0.19</v>
      </c>
      <c r="AN2240" s="39">
        <f t="shared" si="961"/>
        <v>3.1</v>
      </c>
      <c r="AO2240" s="204"/>
      <c r="AP2240" s="204">
        <f t="shared" si="956"/>
        <v>7.5999999999999998E-2</v>
      </c>
      <c r="AQ2240" s="45"/>
      <c r="AR2240" s="45"/>
      <c r="AS2240" s="115"/>
      <c r="AT2240" s="115"/>
      <c r="AU2240" s="115">
        <f t="shared" si="963"/>
        <v>0</v>
      </c>
      <c r="AV2240" s="115">
        <f t="shared" si="964"/>
        <v>1</v>
      </c>
      <c r="AY2240" s="115"/>
      <c r="AZ2240" s="115"/>
      <c r="BA2240" s="43">
        <v>32</v>
      </c>
      <c r="BB2240" s="43" t="s">
        <v>2013</v>
      </c>
      <c r="BC2240" s="48" t="s">
        <v>1403</v>
      </c>
      <c r="BE2240" s="37" t="s">
        <v>2345</v>
      </c>
      <c r="BG2240" s="43">
        <v>398</v>
      </c>
      <c r="BH2240" s="43" t="s">
        <v>2448</v>
      </c>
      <c r="BJ2240" s="43" t="s">
        <v>1388</v>
      </c>
      <c r="BK2240" s="43" t="s">
        <v>573</v>
      </c>
      <c r="BP2240" s="48" t="s">
        <v>1406</v>
      </c>
      <c r="BQ2240" s="43" t="s">
        <v>2449</v>
      </c>
      <c r="BR2240" s="43" t="s">
        <v>830</v>
      </c>
      <c r="BS2240" s="43" t="s">
        <v>558</v>
      </c>
      <c r="BT2240" s="43" t="s">
        <v>1990</v>
      </c>
      <c r="BU2240" s="43"/>
      <c r="BV2240" s="43"/>
      <c r="BW2240" s="243">
        <v>37700</v>
      </c>
      <c r="BX2240" s="243"/>
      <c r="BY2240" s="48" t="s">
        <v>451</v>
      </c>
      <c r="BZ2240" s="43">
        <v>0.19</v>
      </c>
      <c r="CA2240" s="43" t="s">
        <v>1396</v>
      </c>
      <c r="CC2240" s="43">
        <v>0.19</v>
      </c>
      <c r="CD2240" s="124" t="s">
        <v>767</v>
      </c>
      <c r="CE2240" s="43">
        <v>9097</v>
      </c>
      <c r="CF2240" s="43" t="s">
        <v>1990</v>
      </c>
      <c r="CG2240" s="251">
        <v>37700</v>
      </c>
      <c r="CH2240" s="126"/>
      <c r="CK2240" s="39" t="s">
        <v>451</v>
      </c>
      <c r="CL2240" s="43">
        <v>2.5</v>
      </c>
      <c r="CM2240" s="43" t="s">
        <v>1396</v>
      </c>
      <c r="CP2240" s="43" t="s">
        <v>1397</v>
      </c>
      <c r="CQ2240" s="43">
        <v>1018</v>
      </c>
      <c r="DR2240" s="38"/>
    </row>
    <row r="2241" spans="1:122" s="39" customFormat="1" hidden="1" x14ac:dyDescent="0.2">
      <c r="A2241" s="44" t="str">
        <f t="shared" si="968"/>
        <v>Endicott</v>
      </c>
      <c r="B2241" s="44" t="str">
        <f t="shared" si="967"/>
        <v>Trichloroethylene</v>
      </c>
      <c r="C2241" s="38" t="s">
        <v>2587</v>
      </c>
      <c r="D2241" s="38" t="str">
        <f t="shared" si="954"/>
        <v>LS</v>
      </c>
      <c r="E2241" s="44" t="s">
        <v>372</v>
      </c>
      <c r="F2241" s="155" t="str">
        <f t="shared" si="970"/>
        <v>Residential 086</v>
      </c>
      <c r="G2241" s="44" t="str">
        <f t="shared" si="969"/>
        <v>residential</v>
      </c>
      <c r="H2241" s="44" t="str">
        <f t="shared" si="958"/>
        <v>Basement</v>
      </c>
      <c r="I2241" s="38"/>
      <c r="J2241" s="38"/>
      <c r="K2241" s="38"/>
      <c r="L2241" s="44"/>
      <c r="M2241" s="38" t="str">
        <f t="shared" si="965"/>
        <v>Y</v>
      </c>
      <c r="N2241" s="38" t="str">
        <f t="shared" si="966"/>
        <v>n</v>
      </c>
      <c r="O2241" s="38" t="s">
        <v>541</v>
      </c>
      <c r="P2241" s="44" t="s">
        <v>2357</v>
      </c>
      <c r="Q2241" s="44"/>
      <c r="R2241" s="44"/>
      <c r="S2241" s="44"/>
      <c r="T2241" s="44"/>
      <c r="U2241" s="44"/>
      <c r="V2241" s="44"/>
      <c r="W2241" s="44"/>
      <c r="X2241" s="44"/>
      <c r="Y2241" s="38" t="str">
        <f t="shared" si="959"/>
        <v>n</v>
      </c>
      <c r="Z2241" s="38" t="str">
        <f t="shared" si="960"/>
        <v>n</v>
      </c>
      <c r="AA2241" s="38" t="s">
        <v>2044</v>
      </c>
      <c r="AB2241" s="128" t="s">
        <v>1451</v>
      </c>
      <c r="AC2241" s="59">
        <v>0.3</v>
      </c>
      <c r="AD2241" s="204">
        <v>0.6</v>
      </c>
      <c r="AE2241" s="38">
        <v>0</v>
      </c>
      <c r="AF2241" s="38">
        <v>1</v>
      </c>
      <c r="AG2241" s="125"/>
      <c r="AI2241" s="123"/>
      <c r="AJ2241" s="40">
        <f t="shared" si="955"/>
        <v>0.3</v>
      </c>
      <c r="AK2241" s="40"/>
      <c r="AL2241" s="40"/>
      <c r="AM2241" s="40">
        <f t="shared" si="962"/>
        <v>0.18</v>
      </c>
      <c r="AN2241" s="39">
        <f t="shared" si="961"/>
        <v>0.5</v>
      </c>
      <c r="AO2241" s="204"/>
      <c r="AP2241" s="204">
        <f t="shared" si="956"/>
        <v>0.6</v>
      </c>
      <c r="AQ2241" s="45"/>
      <c r="AR2241" s="45"/>
      <c r="AS2241" s="115"/>
      <c r="AT2241" s="115"/>
      <c r="AU2241" s="115">
        <f t="shared" si="963"/>
        <v>0</v>
      </c>
      <c r="AV2241" s="115">
        <f t="shared" si="964"/>
        <v>1</v>
      </c>
      <c r="AY2241" s="115"/>
      <c r="AZ2241" s="115"/>
      <c r="BA2241" s="43">
        <v>32</v>
      </c>
      <c r="BB2241" s="43" t="s">
        <v>2013</v>
      </c>
      <c r="BC2241" s="48" t="s">
        <v>1403</v>
      </c>
      <c r="BE2241" s="37" t="s">
        <v>2345</v>
      </c>
      <c r="BG2241" s="43">
        <v>398</v>
      </c>
      <c r="BH2241" s="43" t="s">
        <v>2448</v>
      </c>
      <c r="BJ2241" s="43" t="s">
        <v>1388</v>
      </c>
      <c r="BK2241" s="43" t="s">
        <v>573</v>
      </c>
      <c r="BP2241" s="48" t="s">
        <v>1406</v>
      </c>
      <c r="BQ2241" s="43" t="s">
        <v>2449</v>
      </c>
      <c r="BR2241" s="43" t="s">
        <v>830</v>
      </c>
      <c r="BS2241" s="43" t="s">
        <v>1393</v>
      </c>
      <c r="BT2241" s="43" t="s">
        <v>1990</v>
      </c>
      <c r="BU2241" s="43"/>
      <c r="BV2241" s="43"/>
      <c r="BW2241" s="243">
        <v>37700</v>
      </c>
      <c r="BX2241" s="243"/>
      <c r="BY2241" s="48" t="s">
        <v>451</v>
      </c>
      <c r="BZ2241" s="43">
        <v>0.18</v>
      </c>
      <c r="CA2241" s="43" t="s">
        <v>1396</v>
      </c>
      <c r="CC2241" s="43">
        <v>0.18</v>
      </c>
      <c r="CD2241" s="124" t="s">
        <v>767</v>
      </c>
      <c r="CE2241" s="43">
        <v>9106</v>
      </c>
      <c r="CF2241" s="43" t="s">
        <v>1990</v>
      </c>
      <c r="CG2241" s="251">
        <v>37700</v>
      </c>
      <c r="CH2241" s="126"/>
      <c r="CK2241" s="39" t="s">
        <v>451</v>
      </c>
      <c r="CL2241" s="43">
        <v>0.3</v>
      </c>
      <c r="CM2241" s="43" t="s">
        <v>1396</v>
      </c>
      <c r="CP2241" s="43" t="s">
        <v>1397</v>
      </c>
      <c r="CQ2241" s="43">
        <v>926</v>
      </c>
      <c r="DR2241" s="38"/>
    </row>
    <row r="2242" spans="1:122" s="39" customFormat="1" hidden="1" x14ac:dyDescent="0.2">
      <c r="A2242" s="44" t="str">
        <f t="shared" si="968"/>
        <v>Endicott</v>
      </c>
      <c r="B2242" s="44" t="str">
        <f t="shared" si="967"/>
        <v>1,1-Dichloroethylene</v>
      </c>
      <c r="C2242" s="38" t="s">
        <v>2587</v>
      </c>
      <c r="D2242" s="38" t="str">
        <f t="shared" si="954"/>
        <v>LS</v>
      </c>
      <c r="E2242" s="44" t="s">
        <v>372</v>
      </c>
      <c r="F2242" s="155" t="str">
        <f t="shared" si="970"/>
        <v>Residential 087</v>
      </c>
      <c r="G2242" s="44" t="str">
        <f t="shared" si="969"/>
        <v>residential</v>
      </c>
      <c r="H2242" s="44" t="str">
        <f t="shared" si="958"/>
        <v>Basement</v>
      </c>
      <c r="I2242" s="38"/>
      <c r="J2242" s="38"/>
      <c r="K2242" s="38"/>
      <c r="L2242" s="44"/>
      <c r="M2242" s="38" t="str">
        <f t="shared" si="965"/>
        <v>Y</v>
      </c>
      <c r="N2242" s="38" t="str">
        <f t="shared" si="966"/>
        <v>n</v>
      </c>
      <c r="O2242" s="38" t="str">
        <f>IF(AJ2242="","",IF(M2242="N","n","Y"))</f>
        <v>Y</v>
      </c>
      <c r="P2242" s="44"/>
      <c r="Q2242" s="44"/>
      <c r="R2242" s="44"/>
      <c r="S2242" s="44"/>
      <c r="T2242" s="44"/>
      <c r="U2242" s="44"/>
      <c r="V2242" s="44"/>
      <c r="W2242" s="44"/>
      <c r="X2242" s="44"/>
      <c r="Y2242" s="38" t="str">
        <f t="shared" si="959"/>
        <v>n</v>
      </c>
      <c r="Z2242" s="38" t="str">
        <f t="shared" si="960"/>
        <v>n</v>
      </c>
      <c r="AA2242" s="38" t="s">
        <v>2044</v>
      </c>
      <c r="AB2242" s="128" t="s">
        <v>1451</v>
      </c>
      <c r="AC2242" s="59">
        <v>4.5</v>
      </c>
      <c r="AD2242" s="204">
        <v>1.6444444444444442E-2</v>
      </c>
      <c r="AE2242" s="38">
        <v>0</v>
      </c>
      <c r="AF2242" s="38">
        <v>1</v>
      </c>
      <c r="AG2242" s="125"/>
      <c r="AI2242" s="123"/>
      <c r="AJ2242" s="40">
        <f t="shared" si="955"/>
        <v>4.5</v>
      </c>
      <c r="AK2242" s="40"/>
      <c r="AL2242" s="40"/>
      <c r="AM2242" s="40">
        <f t="shared" si="962"/>
        <v>7.3999999999999996E-2</v>
      </c>
      <c r="AN2242" s="39">
        <f t="shared" si="961"/>
        <v>0.8</v>
      </c>
      <c r="AO2242" s="204"/>
      <c r="AP2242" s="204">
        <f t="shared" si="956"/>
        <v>1.6444444444444442E-2</v>
      </c>
      <c r="AQ2242" s="45"/>
      <c r="AR2242" s="45"/>
      <c r="AS2242" s="115"/>
      <c r="AT2242" s="115"/>
      <c r="AU2242" s="115">
        <f t="shared" si="963"/>
        <v>0</v>
      </c>
      <c r="AV2242" s="115">
        <f t="shared" si="964"/>
        <v>1</v>
      </c>
      <c r="AY2242" s="115"/>
      <c r="AZ2242" s="115"/>
      <c r="BA2242" s="43">
        <v>32</v>
      </c>
      <c r="BB2242" s="43" t="s">
        <v>2013</v>
      </c>
      <c r="BC2242" s="48" t="s">
        <v>1403</v>
      </c>
      <c r="BE2242" s="37" t="s">
        <v>2345</v>
      </c>
      <c r="BG2242" s="43">
        <v>399</v>
      </c>
      <c r="BH2242" s="43" t="s">
        <v>1921</v>
      </c>
      <c r="BJ2242" s="43" t="s">
        <v>1388</v>
      </c>
      <c r="BK2242" s="43" t="s">
        <v>573</v>
      </c>
      <c r="BP2242" s="48" t="s">
        <v>1406</v>
      </c>
      <c r="BQ2242" s="43" t="s">
        <v>1922</v>
      </c>
      <c r="BR2242" s="43" t="s">
        <v>185</v>
      </c>
      <c r="BS2242" s="43" t="s">
        <v>538</v>
      </c>
      <c r="BT2242" s="43" t="s">
        <v>1990</v>
      </c>
      <c r="BU2242" s="43"/>
      <c r="BV2242" s="43"/>
      <c r="BW2242" s="243">
        <v>37702</v>
      </c>
      <c r="BX2242" s="243"/>
      <c r="BY2242" s="48" t="s">
        <v>451</v>
      </c>
      <c r="BZ2242" s="43">
        <v>7.3999999999999996E-2</v>
      </c>
      <c r="CA2242" s="43" t="s">
        <v>1396</v>
      </c>
      <c r="CC2242" s="43">
        <v>7.3999999999999996E-2</v>
      </c>
      <c r="CD2242" s="124" t="s">
        <v>767</v>
      </c>
      <c r="CE2242" s="43">
        <v>9154</v>
      </c>
      <c r="CF2242" s="43" t="s">
        <v>1990</v>
      </c>
      <c r="CG2242" s="251">
        <v>37702</v>
      </c>
      <c r="CH2242" s="126"/>
      <c r="CK2242" s="39" t="s">
        <v>451</v>
      </c>
      <c r="CL2242" s="43">
        <v>4.5</v>
      </c>
      <c r="CM2242" s="43" t="s">
        <v>1396</v>
      </c>
      <c r="CP2242" s="43" t="s">
        <v>1397</v>
      </c>
      <c r="CQ2242" s="43">
        <v>1060</v>
      </c>
      <c r="DR2242" s="38"/>
    </row>
    <row r="2243" spans="1:122" s="39" customFormat="1" hidden="1" x14ac:dyDescent="0.2">
      <c r="A2243" s="44" t="str">
        <f t="shared" si="968"/>
        <v>Endicott</v>
      </c>
      <c r="B2243" s="44" t="str">
        <f t="shared" si="967"/>
        <v>Chloroethane (ethyl chloride)</v>
      </c>
      <c r="C2243" s="38" t="s">
        <v>2587</v>
      </c>
      <c r="D2243" s="38" t="str">
        <f t="shared" si="954"/>
        <v>LS</v>
      </c>
      <c r="E2243" s="44" t="s">
        <v>372</v>
      </c>
      <c r="F2243" s="155" t="str">
        <f t="shared" si="970"/>
        <v>Residential 090</v>
      </c>
      <c r="G2243" s="44" t="str">
        <f t="shared" si="969"/>
        <v>residential</v>
      </c>
      <c r="H2243" s="44" t="str">
        <f t="shared" si="958"/>
        <v>Basement</v>
      </c>
      <c r="I2243" s="38"/>
      <c r="J2243" s="38"/>
      <c r="K2243" s="38"/>
      <c r="L2243" s="44"/>
      <c r="M2243" s="38" t="str">
        <f t="shared" si="965"/>
        <v>Y</v>
      </c>
      <c r="N2243" s="38" t="str">
        <f t="shared" si="966"/>
        <v>Y</v>
      </c>
      <c r="O2243" s="38" t="s">
        <v>541</v>
      </c>
      <c r="P2243" s="44" t="s">
        <v>2357</v>
      </c>
      <c r="Q2243" s="44"/>
      <c r="R2243" s="44"/>
      <c r="S2243" s="44"/>
      <c r="T2243" s="44"/>
      <c r="U2243" s="44"/>
      <c r="V2243" s="44"/>
      <c r="W2243" s="44"/>
      <c r="X2243" s="44"/>
      <c r="Y2243" s="38" t="str">
        <f t="shared" si="959"/>
        <v>n</v>
      </c>
      <c r="Z2243" s="38" t="str">
        <f t="shared" si="960"/>
        <v>Y</v>
      </c>
      <c r="AA2243" s="38" t="s">
        <v>2044</v>
      </c>
      <c r="AB2243" s="128" t="s">
        <v>1451</v>
      </c>
      <c r="AC2243" s="59">
        <v>0.65</v>
      </c>
      <c r="AD2243" s="204">
        <v>0.33846153846153842</v>
      </c>
      <c r="AE2243" s="38">
        <v>0</v>
      </c>
      <c r="AF2243" s="38">
        <v>1</v>
      </c>
      <c r="AG2243" s="125"/>
      <c r="AI2243" s="123"/>
      <c r="AJ2243" s="40">
        <f t="shared" si="955"/>
        <v>0.65</v>
      </c>
      <c r="AK2243" s="40"/>
      <c r="AL2243" s="40"/>
      <c r="AM2243" s="40">
        <f t="shared" si="962"/>
        <v>0.22</v>
      </c>
      <c r="AN2243" s="39" t="str">
        <f t="shared" si="961"/>
        <v/>
      </c>
      <c r="AO2243" s="204"/>
      <c r="AP2243" s="204">
        <f t="shared" si="956"/>
        <v>0.33846153846153842</v>
      </c>
      <c r="AQ2243" s="45"/>
      <c r="AR2243" s="45"/>
      <c r="AS2243" s="115"/>
      <c r="AT2243" s="115"/>
      <c r="AU2243" s="115">
        <f t="shared" si="963"/>
        <v>0</v>
      </c>
      <c r="AV2243" s="115">
        <f t="shared" si="964"/>
        <v>1</v>
      </c>
      <c r="AY2243" s="115"/>
      <c r="AZ2243" s="115"/>
      <c r="BA2243" s="43">
        <v>32</v>
      </c>
      <c r="BB2243" s="43" t="s">
        <v>2013</v>
      </c>
      <c r="BC2243" s="48" t="s">
        <v>1403</v>
      </c>
      <c r="BE2243" s="37" t="s">
        <v>2345</v>
      </c>
      <c r="BG2243" s="43">
        <v>402</v>
      </c>
      <c r="BH2243" s="43" t="s">
        <v>2452</v>
      </c>
      <c r="BJ2243" s="43" t="s">
        <v>1388</v>
      </c>
      <c r="BK2243" s="43" t="s">
        <v>573</v>
      </c>
      <c r="BP2243" s="48" t="s">
        <v>1406</v>
      </c>
      <c r="BQ2243" s="43" t="s">
        <v>2453</v>
      </c>
      <c r="BR2243" s="43" t="s">
        <v>1925</v>
      </c>
      <c r="BS2243" s="43" t="s">
        <v>920</v>
      </c>
      <c r="BT2243" s="43" t="s">
        <v>1990</v>
      </c>
      <c r="BU2243" s="43"/>
      <c r="BV2243" s="43"/>
      <c r="BW2243" s="243">
        <v>37700</v>
      </c>
      <c r="BX2243" s="243"/>
      <c r="BY2243" s="48" t="s">
        <v>451</v>
      </c>
      <c r="BZ2243" s="43">
        <v>0.22</v>
      </c>
      <c r="CA2243" s="43" t="s">
        <v>1396</v>
      </c>
      <c r="CC2243" s="43">
        <v>0.22</v>
      </c>
      <c r="CD2243" s="124" t="s">
        <v>767</v>
      </c>
      <c r="CE2243" s="43">
        <v>9321</v>
      </c>
      <c r="CF2243" s="43" t="s">
        <v>1990</v>
      </c>
      <c r="CG2243" s="251">
        <v>37700</v>
      </c>
      <c r="CH2243" s="126"/>
      <c r="CK2243" s="39" t="s">
        <v>451</v>
      </c>
      <c r="CL2243" s="43">
        <v>0.65</v>
      </c>
      <c r="CM2243" s="43" t="s">
        <v>1396</v>
      </c>
      <c r="CP2243" s="43" t="s">
        <v>1397</v>
      </c>
      <c r="CQ2243" s="43">
        <v>1071</v>
      </c>
      <c r="DR2243" s="38"/>
    </row>
    <row r="2244" spans="1:122" s="39" customFormat="1" hidden="1" x14ac:dyDescent="0.2">
      <c r="A2244" s="44" t="str">
        <f t="shared" si="968"/>
        <v>Endicott</v>
      </c>
      <c r="B2244" s="44" t="str">
        <f t="shared" si="967"/>
        <v>Trichloroethylene</v>
      </c>
      <c r="C2244" s="38" t="s">
        <v>2587</v>
      </c>
      <c r="D2244" s="38" t="str">
        <f t="shared" si="954"/>
        <v>LS</v>
      </c>
      <c r="E2244" s="44" t="s">
        <v>372</v>
      </c>
      <c r="F2244" s="155" t="str">
        <f t="shared" si="970"/>
        <v>Residential 090</v>
      </c>
      <c r="G2244" s="44" t="str">
        <f t="shared" si="969"/>
        <v>residential</v>
      </c>
      <c r="H2244" s="44" t="str">
        <f t="shared" si="958"/>
        <v>Basement</v>
      </c>
      <c r="I2244" s="38"/>
      <c r="J2244" s="38"/>
      <c r="K2244" s="38"/>
      <c r="L2244" s="44"/>
      <c r="M2244" s="38" t="str">
        <f t="shared" si="965"/>
        <v>Y</v>
      </c>
      <c r="N2244" s="38" t="str">
        <f t="shared" si="966"/>
        <v>n</v>
      </c>
      <c r="O2244" s="38" t="s">
        <v>541</v>
      </c>
      <c r="P2244" s="44" t="s">
        <v>2357</v>
      </c>
      <c r="Q2244" s="44"/>
      <c r="R2244" s="44"/>
      <c r="S2244" s="44"/>
      <c r="T2244" s="44"/>
      <c r="U2244" s="44"/>
      <c r="V2244" s="44"/>
      <c r="W2244" s="44"/>
      <c r="X2244" s="44"/>
      <c r="Y2244" s="38" t="str">
        <f t="shared" si="959"/>
        <v>n</v>
      </c>
      <c r="Z2244" s="38" t="str">
        <f t="shared" si="960"/>
        <v>n</v>
      </c>
      <c r="AA2244" s="38" t="s">
        <v>2044</v>
      </c>
      <c r="AB2244" s="128" t="s">
        <v>1451</v>
      </c>
      <c r="AC2244" s="59">
        <v>0.53</v>
      </c>
      <c r="AD2244" s="204">
        <v>0.33962264150943394</v>
      </c>
      <c r="AE2244" s="38">
        <v>0</v>
      </c>
      <c r="AF2244" s="38">
        <v>1</v>
      </c>
      <c r="AG2244" s="125"/>
      <c r="AI2244" s="123"/>
      <c r="AJ2244" s="40">
        <f t="shared" si="955"/>
        <v>0.53</v>
      </c>
      <c r="AK2244" s="40"/>
      <c r="AL2244" s="40"/>
      <c r="AM2244" s="40">
        <f t="shared" si="962"/>
        <v>0.18</v>
      </c>
      <c r="AN2244" s="39">
        <f t="shared" si="961"/>
        <v>0.5</v>
      </c>
      <c r="AO2244" s="204"/>
      <c r="AP2244" s="204">
        <f t="shared" si="956"/>
        <v>0.33962264150943394</v>
      </c>
      <c r="AQ2244" s="45"/>
      <c r="AR2244" s="45"/>
      <c r="AS2244" s="115"/>
      <c r="AT2244" s="115"/>
      <c r="AU2244" s="115">
        <f t="shared" si="963"/>
        <v>0</v>
      </c>
      <c r="AV2244" s="115">
        <f t="shared" si="964"/>
        <v>1</v>
      </c>
      <c r="AY2244" s="115"/>
      <c r="AZ2244" s="115"/>
      <c r="BA2244" s="43">
        <v>32</v>
      </c>
      <c r="BB2244" s="43" t="s">
        <v>2013</v>
      </c>
      <c r="BC2244" s="48" t="s">
        <v>1403</v>
      </c>
      <c r="BE2244" s="37" t="s">
        <v>2345</v>
      </c>
      <c r="BG2244" s="43">
        <v>402</v>
      </c>
      <c r="BH2244" s="43" t="s">
        <v>2452</v>
      </c>
      <c r="BJ2244" s="43" t="s">
        <v>1388</v>
      </c>
      <c r="BK2244" s="43" t="s">
        <v>573</v>
      </c>
      <c r="BP2244" s="48" t="s">
        <v>1406</v>
      </c>
      <c r="BQ2244" s="43" t="s">
        <v>2453</v>
      </c>
      <c r="BR2244" s="43" t="s">
        <v>1925</v>
      </c>
      <c r="BS2244" s="43" t="s">
        <v>1393</v>
      </c>
      <c r="BT2244" s="43" t="s">
        <v>1990</v>
      </c>
      <c r="BU2244" s="43"/>
      <c r="BV2244" s="43"/>
      <c r="BW2244" s="243">
        <v>37700</v>
      </c>
      <c r="BX2244" s="243"/>
      <c r="BY2244" s="48" t="s">
        <v>451</v>
      </c>
      <c r="BZ2244" s="43">
        <v>0.18</v>
      </c>
      <c r="CA2244" s="43" t="s">
        <v>1396</v>
      </c>
      <c r="CC2244" s="43">
        <v>0.18</v>
      </c>
      <c r="CD2244" s="124" t="s">
        <v>767</v>
      </c>
      <c r="CE2244" s="43">
        <v>9326</v>
      </c>
      <c r="CF2244" s="43" t="s">
        <v>1990</v>
      </c>
      <c r="CG2244" s="251">
        <v>37700</v>
      </c>
      <c r="CH2244" s="126"/>
      <c r="CK2244" s="39" t="s">
        <v>451</v>
      </c>
      <c r="CL2244" s="43">
        <v>0.53</v>
      </c>
      <c r="CM2244" s="43" t="s">
        <v>1396</v>
      </c>
      <c r="CP2244" s="43" t="s">
        <v>1397</v>
      </c>
      <c r="CQ2244" s="43">
        <v>931</v>
      </c>
      <c r="DR2244" s="38"/>
    </row>
    <row r="2245" spans="1:122" s="39" customFormat="1" hidden="1" x14ac:dyDescent="0.2">
      <c r="A2245" s="44" t="str">
        <f t="shared" si="968"/>
        <v>Endicott</v>
      </c>
      <c r="B2245" s="44" t="str">
        <f t="shared" si="967"/>
        <v>1,1-Dichloroethane</v>
      </c>
      <c r="C2245" s="38" t="s">
        <v>2587</v>
      </c>
      <c r="D2245" s="38" t="str">
        <f t="shared" si="954"/>
        <v>LS</v>
      </c>
      <c r="E2245" s="44" t="s">
        <v>372</v>
      </c>
      <c r="F2245" s="155" t="str">
        <f t="shared" si="970"/>
        <v>Residential 091</v>
      </c>
      <c r="G2245" s="44" t="str">
        <f t="shared" si="969"/>
        <v>residential</v>
      </c>
      <c r="H2245" s="44" t="str">
        <f t="shared" si="958"/>
        <v>Slab on grade</v>
      </c>
      <c r="I2245" s="38"/>
      <c r="J2245" s="38"/>
      <c r="K2245" s="38"/>
      <c r="L2245" s="44"/>
      <c r="M2245" s="38" t="str">
        <f t="shared" si="965"/>
        <v>Y</v>
      </c>
      <c r="N2245" s="38" t="str">
        <f t="shared" si="966"/>
        <v>Y</v>
      </c>
      <c r="O2245" s="38" t="s">
        <v>541</v>
      </c>
      <c r="P2245" s="44" t="s">
        <v>2357</v>
      </c>
      <c r="Q2245" s="44"/>
      <c r="R2245" s="44"/>
      <c r="S2245" s="44"/>
      <c r="T2245" s="44"/>
      <c r="U2245" s="44"/>
      <c r="V2245" s="44"/>
      <c r="W2245" s="44"/>
      <c r="X2245" s="44"/>
      <c r="Y2245" s="38" t="str">
        <f t="shared" si="959"/>
        <v>n</v>
      </c>
      <c r="Z2245" s="38" t="str">
        <f t="shared" si="960"/>
        <v>Y</v>
      </c>
      <c r="AA2245" s="38" t="s">
        <v>2044</v>
      </c>
      <c r="AB2245" s="128" t="s">
        <v>1451</v>
      </c>
      <c r="AC2245" s="59">
        <v>0.33</v>
      </c>
      <c r="AD2245" s="204">
        <v>0.39393939393939392</v>
      </c>
      <c r="AE2245" s="38">
        <v>0</v>
      </c>
      <c r="AF2245" s="38">
        <v>1</v>
      </c>
      <c r="AG2245" s="125"/>
      <c r="AI2245" s="123"/>
      <c r="AJ2245" s="40">
        <f t="shared" si="955"/>
        <v>0.33</v>
      </c>
      <c r="AK2245" s="40"/>
      <c r="AL2245" s="40"/>
      <c r="AM2245" s="40">
        <f t="shared" si="962"/>
        <v>0.13</v>
      </c>
      <c r="AN2245" s="39" t="str">
        <f t="shared" si="961"/>
        <v/>
      </c>
      <c r="AO2245" s="204"/>
      <c r="AP2245" s="204">
        <f t="shared" si="956"/>
        <v>0.39393939393939392</v>
      </c>
      <c r="AQ2245" s="45"/>
      <c r="AR2245" s="45"/>
      <c r="AS2245" s="115"/>
      <c r="AT2245" s="115"/>
      <c r="AU2245" s="115">
        <f t="shared" si="963"/>
        <v>0</v>
      </c>
      <c r="AV2245" s="115">
        <f t="shared" si="964"/>
        <v>1</v>
      </c>
      <c r="AY2245" s="115"/>
      <c r="AZ2245" s="115"/>
      <c r="BA2245" s="43">
        <v>32</v>
      </c>
      <c r="BB2245" s="43" t="s">
        <v>2013</v>
      </c>
      <c r="BC2245" s="48" t="s">
        <v>1403</v>
      </c>
      <c r="BE2245" s="37" t="s">
        <v>2345</v>
      </c>
      <c r="BG2245" s="43">
        <v>403</v>
      </c>
      <c r="BH2245" s="43" t="s">
        <v>2454</v>
      </c>
      <c r="BJ2245" s="43" t="s">
        <v>1388</v>
      </c>
      <c r="BK2245" s="43" t="s">
        <v>846</v>
      </c>
      <c r="BP2245" s="48" t="s">
        <v>1406</v>
      </c>
      <c r="BQ2245" s="43" t="s">
        <v>2455</v>
      </c>
      <c r="BR2245" s="43" t="s">
        <v>2456</v>
      </c>
      <c r="BS2245" s="43" t="s">
        <v>2619</v>
      </c>
      <c r="BT2245" s="43" t="s">
        <v>2457</v>
      </c>
      <c r="BU2245" s="43"/>
      <c r="BV2245" s="43"/>
      <c r="BW2245" s="243">
        <v>37706</v>
      </c>
      <c r="BX2245" s="243"/>
      <c r="BY2245" s="48" t="s">
        <v>451</v>
      </c>
      <c r="BZ2245" s="43">
        <v>0.13</v>
      </c>
      <c r="CA2245" s="43" t="s">
        <v>1396</v>
      </c>
      <c r="CC2245" s="135">
        <v>0.13</v>
      </c>
      <c r="CD2245" s="124" t="s">
        <v>767</v>
      </c>
      <c r="CE2245" s="43">
        <v>9351</v>
      </c>
      <c r="CF2245" s="43" t="s">
        <v>2458</v>
      </c>
      <c r="CG2245" s="251">
        <v>37706</v>
      </c>
      <c r="CH2245" s="126"/>
      <c r="CK2245" s="39" t="s">
        <v>451</v>
      </c>
      <c r="CL2245" s="43">
        <v>0.33</v>
      </c>
      <c r="CM2245" s="43" t="s">
        <v>1396</v>
      </c>
      <c r="CP2245" s="43" t="s">
        <v>1397</v>
      </c>
      <c r="CQ2245" s="43">
        <v>1066</v>
      </c>
      <c r="DR2245" s="38"/>
    </row>
    <row r="2246" spans="1:122" s="39" customFormat="1" hidden="1" x14ac:dyDescent="0.2">
      <c r="A2246" s="44" t="str">
        <f t="shared" si="968"/>
        <v>Endicott</v>
      </c>
      <c r="B2246" s="44" t="str">
        <f t="shared" si="967"/>
        <v>cis-1,2-Dichloroethylene</v>
      </c>
      <c r="C2246" s="38" t="s">
        <v>2587</v>
      </c>
      <c r="D2246" s="38" t="str">
        <f t="shared" si="954"/>
        <v>LS</v>
      </c>
      <c r="E2246" s="44" t="s">
        <v>372</v>
      </c>
      <c r="F2246" s="155" t="str">
        <f t="shared" si="970"/>
        <v>Residential 091</v>
      </c>
      <c r="G2246" s="44" t="str">
        <f t="shared" si="969"/>
        <v>residential</v>
      </c>
      <c r="H2246" s="44" t="str">
        <f t="shared" si="958"/>
        <v>Slab on grade</v>
      </c>
      <c r="I2246" s="38"/>
      <c r="J2246" s="38"/>
      <c r="K2246" s="38"/>
      <c r="L2246" s="44"/>
      <c r="M2246" s="38" t="str">
        <f t="shared" si="965"/>
        <v>Y</v>
      </c>
      <c r="N2246" s="38" t="str">
        <f t="shared" si="966"/>
        <v>Y</v>
      </c>
      <c r="O2246" s="38" t="s">
        <v>541</v>
      </c>
      <c r="P2246" s="44" t="s">
        <v>2357</v>
      </c>
      <c r="Q2246" s="44"/>
      <c r="R2246" s="44"/>
      <c r="S2246" s="44"/>
      <c r="T2246" s="44"/>
      <c r="U2246" s="44"/>
      <c r="V2246" s="44"/>
      <c r="W2246" s="44"/>
      <c r="X2246" s="44"/>
      <c r="Y2246" s="38" t="str">
        <f t="shared" si="959"/>
        <v>n</v>
      </c>
      <c r="Z2246" s="38" t="str">
        <f t="shared" si="960"/>
        <v>Y</v>
      </c>
      <c r="AA2246" s="38" t="s">
        <v>2044</v>
      </c>
      <c r="AB2246" s="128" t="s">
        <v>1451</v>
      </c>
      <c r="AC2246" s="59">
        <v>0.73</v>
      </c>
      <c r="AD2246" s="204">
        <v>0.17808219178082194</v>
      </c>
      <c r="AE2246" s="38">
        <v>0</v>
      </c>
      <c r="AF2246" s="38">
        <v>1</v>
      </c>
      <c r="AG2246" s="125"/>
      <c r="AI2246" s="123"/>
      <c r="AJ2246" s="40">
        <f t="shared" si="955"/>
        <v>0.73</v>
      </c>
      <c r="AK2246" s="40"/>
      <c r="AL2246" s="40"/>
      <c r="AM2246" s="40">
        <f t="shared" si="962"/>
        <v>0.13</v>
      </c>
      <c r="AN2246" s="39" t="str">
        <f t="shared" si="961"/>
        <v/>
      </c>
      <c r="AO2246" s="204"/>
      <c r="AP2246" s="204">
        <f t="shared" si="956"/>
        <v>0.17808219178082194</v>
      </c>
      <c r="AQ2246" s="45"/>
      <c r="AR2246" s="45"/>
      <c r="AS2246" s="115"/>
      <c r="AT2246" s="115"/>
      <c r="AU2246" s="115">
        <f t="shared" si="963"/>
        <v>0</v>
      </c>
      <c r="AV2246" s="115">
        <f t="shared" si="964"/>
        <v>1</v>
      </c>
      <c r="AY2246" s="115"/>
      <c r="AZ2246" s="115"/>
      <c r="BA2246" s="43">
        <v>32</v>
      </c>
      <c r="BB2246" s="43" t="s">
        <v>2013</v>
      </c>
      <c r="BC2246" s="48" t="s">
        <v>1403</v>
      </c>
      <c r="BE2246" s="37" t="s">
        <v>2345</v>
      </c>
      <c r="BG2246" s="43">
        <v>403</v>
      </c>
      <c r="BH2246" s="43" t="s">
        <v>2454</v>
      </c>
      <c r="BJ2246" s="43" t="s">
        <v>1388</v>
      </c>
      <c r="BK2246" s="43" t="s">
        <v>846</v>
      </c>
      <c r="BP2246" s="48" t="s">
        <v>1406</v>
      </c>
      <c r="BQ2246" s="43" t="s">
        <v>2455</v>
      </c>
      <c r="BR2246" s="43" t="s">
        <v>2456</v>
      </c>
      <c r="BS2246" s="43" t="s">
        <v>1400</v>
      </c>
      <c r="BT2246" s="43" t="s">
        <v>2457</v>
      </c>
      <c r="BU2246" s="43"/>
      <c r="BV2246" s="43"/>
      <c r="BW2246" s="243">
        <v>37706</v>
      </c>
      <c r="BX2246" s="243"/>
      <c r="BY2246" s="48" t="s">
        <v>451</v>
      </c>
      <c r="BZ2246" s="43">
        <v>0.13</v>
      </c>
      <c r="CA2246" s="43" t="s">
        <v>1396</v>
      </c>
      <c r="CC2246" s="43">
        <v>0.13</v>
      </c>
      <c r="CD2246" s="124" t="s">
        <v>767</v>
      </c>
      <c r="CE2246" s="43">
        <v>9353</v>
      </c>
      <c r="CF2246" s="43" t="s">
        <v>2458</v>
      </c>
      <c r="CG2246" s="251">
        <v>37706</v>
      </c>
      <c r="CH2246" s="126"/>
      <c r="CK2246" s="39" t="s">
        <v>451</v>
      </c>
      <c r="CL2246" s="43">
        <v>0.73</v>
      </c>
      <c r="CM2246" s="43" t="s">
        <v>1396</v>
      </c>
      <c r="CP2246" s="43" t="s">
        <v>1397</v>
      </c>
      <c r="CQ2246" s="43">
        <v>965</v>
      </c>
      <c r="DR2246" s="38"/>
    </row>
    <row r="2247" spans="1:122" s="39" customFormat="1" hidden="1" x14ac:dyDescent="0.2">
      <c r="A2247" s="44" t="str">
        <f t="shared" si="968"/>
        <v>Endicott</v>
      </c>
      <c r="B2247" s="44" t="str">
        <f t="shared" si="967"/>
        <v>Tetrachloroethylene</v>
      </c>
      <c r="C2247" s="38" t="s">
        <v>2587</v>
      </c>
      <c r="D2247" s="38" t="str">
        <f t="shared" si="954"/>
        <v>LS</v>
      </c>
      <c r="E2247" s="44" t="s">
        <v>372</v>
      </c>
      <c r="F2247" s="155" t="str">
        <f t="shared" si="970"/>
        <v>Residential 091</v>
      </c>
      <c r="G2247" s="44" t="str">
        <f t="shared" si="969"/>
        <v>residential</v>
      </c>
      <c r="H2247" s="44" t="str">
        <f t="shared" si="958"/>
        <v>Slab on grade</v>
      </c>
      <c r="I2247" s="38"/>
      <c r="J2247" s="38"/>
      <c r="K2247" s="38"/>
      <c r="L2247" s="44"/>
      <c r="M2247" s="38" t="str">
        <f t="shared" si="965"/>
        <v>Y</v>
      </c>
      <c r="N2247" s="38" t="str">
        <f t="shared" si="966"/>
        <v>n</v>
      </c>
      <c r="O2247" s="38" t="s">
        <v>541</v>
      </c>
      <c r="P2247" s="44" t="s">
        <v>2357</v>
      </c>
      <c r="Q2247" s="44"/>
      <c r="R2247" s="44"/>
      <c r="S2247" s="44"/>
      <c r="T2247" s="44"/>
      <c r="U2247" s="44"/>
      <c r="V2247" s="44"/>
      <c r="W2247" s="44"/>
      <c r="X2247" s="44"/>
      <c r="Y2247" s="38" t="str">
        <f t="shared" si="959"/>
        <v>n</v>
      </c>
      <c r="Z2247" s="38" t="str">
        <f t="shared" si="960"/>
        <v>n</v>
      </c>
      <c r="AA2247" s="38" t="s">
        <v>2044</v>
      </c>
      <c r="AB2247" s="128" t="s">
        <v>1451</v>
      </c>
      <c r="AC2247" s="59">
        <v>1.5</v>
      </c>
      <c r="AD2247" s="204">
        <v>0.14666666666666667</v>
      </c>
      <c r="AE2247" s="38">
        <v>0</v>
      </c>
      <c r="AF2247" s="38">
        <v>1</v>
      </c>
      <c r="AG2247" s="125"/>
      <c r="AI2247" s="123"/>
      <c r="AJ2247" s="40">
        <f t="shared" si="955"/>
        <v>1.5</v>
      </c>
      <c r="AK2247" s="40"/>
      <c r="AL2247" s="40"/>
      <c r="AM2247" s="40">
        <f t="shared" si="962"/>
        <v>0.22</v>
      </c>
      <c r="AN2247" s="39">
        <f t="shared" si="961"/>
        <v>3.8</v>
      </c>
      <c r="AO2247" s="204"/>
      <c r="AP2247" s="204">
        <f t="shared" si="956"/>
        <v>0.14666666666666667</v>
      </c>
      <c r="AQ2247" s="45"/>
      <c r="AR2247" s="45"/>
      <c r="AS2247" s="115"/>
      <c r="AT2247" s="115"/>
      <c r="AU2247" s="115">
        <f t="shared" si="963"/>
        <v>0</v>
      </c>
      <c r="AV2247" s="115">
        <f t="shared" si="964"/>
        <v>1</v>
      </c>
      <c r="AY2247" s="115"/>
      <c r="AZ2247" s="115"/>
      <c r="BA2247" s="43">
        <v>32</v>
      </c>
      <c r="BB2247" s="43" t="s">
        <v>2013</v>
      </c>
      <c r="BC2247" s="48" t="s">
        <v>1403</v>
      </c>
      <c r="BE2247" s="37" t="s">
        <v>2345</v>
      </c>
      <c r="BG2247" s="43">
        <v>403</v>
      </c>
      <c r="BH2247" s="43" t="s">
        <v>2454</v>
      </c>
      <c r="BJ2247" s="43" t="s">
        <v>1388</v>
      </c>
      <c r="BK2247" s="43" t="s">
        <v>846</v>
      </c>
      <c r="BP2247" s="48" t="s">
        <v>1406</v>
      </c>
      <c r="BQ2247" s="43" t="s">
        <v>2455</v>
      </c>
      <c r="BR2247" s="43" t="s">
        <v>2456</v>
      </c>
      <c r="BS2247" s="43" t="s">
        <v>2057</v>
      </c>
      <c r="BT2247" s="43" t="s">
        <v>2457</v>
      </c>
      <c r="BU2247" s="43"/>
      <c r="BV2247" s="43"/>
      <c r="BW2247" s="243">
        <v>37706</v>
      </c>
      <c r="BX2247" s="243"/>
      <c r="BY2247" s="48" t="s">
        <v>451</v>
      </c>
      <c r="BZ2247" s="43">
        <v>0.22</v>
      </c>
      <c r="CA2247" s="43" t="s">
        <v>1396</v>
      </c>
      <c r="CC2247" s="43">
        <v>0.22</v>
      </c>
      <c r="CD2247" s="124" t="s">
        <v>767</v>
      </c>
      <c r="CE2247" s="43">
        <v>9357</v>
      </c>
      <c r="CF2247" s="43" t="s">
        <v>2458</v>
      </c>
      <c r="CG2247" s="251">
        <v>37706</v>
      </c>
      <c r="CH2247" s="126"/>
      <c r="CK2247" s="39" t="s">
        <v>451</v>
      </c>
      <c r="CL2247" s="43">
        <v>1.5</v>
      </c>
      <c r="CM2247" s="43" t="s">
        <v>1396</v>
      </c>
      <c r="CP2247" s="43" t="s">
        <v>1397</v>
      </c>
      <c r="CQ2247" s="43">
        <v>874</v>
      </c>
      <c r="DR2247" s="38"/>
    </row>
    <row r="2248" spans="1:122" s="39" customFormat="1" x14ac:dyDescent="0.2">
      <c r="A2248" s="44" t="str">
        <f t="shared" si="968"/>
        <v>Endicott</v>
      </c>
      <c r="B2248" s="44" t="str">
        <f t="shared" si="967"/>
        <v>Trichloroethylene</v>
      </c>
      <c r="C2248" s="38" t="s">
        <v>2587</v>
      </c>
      <c r="D2248" s="38" t="str">
        <f t="shared" si="954"/>
        <v>LS</v>
      </c>
      <c r="E2248" s="44" t="s">
        <v>372</v>
      </c>
      <c r="F2248" s="155" t="str">
        <f t="shared" si="970"/>
        <v>Residential 091</v>
      </c>
      <c r="G2248" s="44" t="str">
        <f t="shared" si="969"/>
        <v>residential</v>
      </c>
      <c r="H2248" s="44" t="str">
        <f t="shared" si="958"/>
        <v>Slab on grade</v>
      </c>
      <c r="I2248" s="38"/>
      <c r="J2248" s="38"/>
      <c r="K2248" s="38"/>
      <c r="L2248" s="44"/>
      <c r="M2248" s="38" t="str">
        <f t="shared" si="965"/>
        <v>Y</v>
      </c>
      <c r="N2248" s="38" t="str">
        <f t="shared" si="966"/>
        <v>Y</v>
      </c>
      <c r="O2248" s="38" t="str">
        <f>IF(AJ2248="","",IF(M2248="N","n","Y"))</f>
        <v>Y</v>
      </c>
      <c r="P2248" s="44"/>
      <c r="Q2248" s="44"/>
      <c r="R2248" s="44"/>
      <c r="S2248" s="44"/>
      <c r="T2248" s="44"/>
      <c r="U2248" s="44"/>
      <c r="V2248" s="44"/>
      <c r="W2248" s="44"/>
      <c r="X2248" s="44"/>
      <c r="Y2248" s="38" t="str">
        <f t="shared" si="959"/>
        <v>n</v>
      </c>
      <c r="Z2248" s="38" t="str">
        <f t="shared" si="960"/>
        <v>n</v>
      </c>
      <c r="AA2248" s="38" t="s">
        <v>2044</v>
      </c>
      <c r="AB2248" s="128" t="s">
        <v>1451</v>
      </c>
      <c r="AC2248" s="59">
        <v>400</v>
      </c>
      <c r="AD2248" s="204">
        <v>4.4999999999999999E-4</v>
      </c>
      <c r="AE2248" s="38">
        <v>0</v>
      </c>
      <c r="AF2248" s="38">
        <v>1</v>
      </c>
      <c r="AG2248" s="125"/>
      <c r="AI2248" s="123"/>
      <c r="AJ2248" s="40">
        <f t="shared" si="955"/>
        <v>400</v>
      </c>
      <c r="AK2248" s="40"/>
      <c r="AL2248" s="40"/>
      <c r="AM2248" s="40">
        <f t="shared" si="962"/>
        <v>0.18</v>
      </c>
      <c r="AN2248" s="39">
        <f t="shared" si="961"/>
        <v>0.5</v>
      </c>
      <c r="AO2248" s="204"/>
      <c r="AP2248" s="204">
        <f t="shared" si="956"/>
        <v>4.4999999999999999E-4</v>
      </c>
      <c r="AQ2248" s="45"/>
      <c r="AR2248" s="45"/>
      <c r="AS2248" s="115"/>
      <c r="AT2248" s="115"/>
      <c r="AU2248" s="115">
        <f t="shared" si="963"/>
        <v>0</v>
      </c>
      <c r="AV2248" s="115">
        <f t="shared" si="964"/>
        <v>1</v>
      </c>
      <c r="AY2248" s="115"/>
      <c r="AZ2248" s="115"/>
      <c r="BA2248" s="43">
        <v>32</v>
      </c>
      <c r="BB2248" s="43" t="s">
        <v>2013</v>
      </c>
      <c r="BC2248" s="48" t="s">
        <v>1403</v>
      </c>
      <c r="BE2248" s="37" t="s">
        <v>2345</v>
      </c>
      <c r="BG2248" s="43">
        <v>403</v>
      </c>
      <c r="BH2248" s="43" t="s">
        <v>2454</v>
      </c>
      <c r="BJ2248" s="43" t="s">
        <v>1388</v>
      </c>
      <c r="BK2248" s="43" t="s">
        <v>846</v>
      </c>
      <c r="BP2248" s="48" t="s">
        <v>1406</v>
      </c>
      <c r="BQ2248" s="43" t="s">
        <v>2455</v>
      </c>
      <c r="BR2248" s="43" t="s">
        <v>2456</v>
      </c>
      <c r="BS2248" s="43" t="s">
        <v>1393</v>
      </c>
      <c r="BT2248" s="43" t="s">
        <v>2457</v>
      </c>
      <c r="BU2248" s="43"/>
      <c r="BV2248" s="43"/>
      <c r="BW2248" s="243">
        <v>37706</v>
      </c>
      <c r="BX2248" s="243"/>
      <c r="BY2248" s="48" t="s">
        <v>451</v>
      </c>
      <c r="BZ2248" s="43">
        <v>0.18</v>
      </c>
      <c r="CA2248" s="43" t="s">
        <v>1396</v>
      </c>
      <c r="CC2248" s="43">
        <v>0.18</v>
      </c>
      <c r="CD2248" s="124" t="s">
        <v>767</v>
      </c>
      <c r="CE2248" s="43">
        <v>9359</v>
      </c>
      <c r="CF2248" s="43" t="s">
        <v>2458</v>
      </c>
      <c r="CG2248" s="251">
        <v>37706</v>
      </c>
      <c r="CH2248" s="126"/>
      <c r="CK2248" s="39" t="s">
        <v>451</v>
      </c>
      <c r="CL2248" s="43">
        <v>400</v>
      </c>
      <c r="CM2248" s="43" t="s">
        <v>1396</v>
      </c>
      <c r="CP2248" s="43" t="s">
        <v>1397</v>
      </c>
      <c r="CQ2248" s="43">
        <v>932</v>
      </c>
      <c r="DR2248" s="38"/>
    </row>
    <row r="2249" spans="1:122" s="39" customFormat="1" hidden="1" x14ac:dyDescent="0.2">
      <c r="A2249" s="44" t="str">
        <f t="shared" si="968"/>
        <v>Endicott</v>
      </c>
      <c r="B2249" s="44" t="str">
        <f t="shared" si="967"/>
        <v>1,1-Dichloroethylene</v>
      </c>
      <c r="C2249" s="38" t="s">
        <v>2587</v>
      </c>
      <c r="D2249" s="38" t="str">
        <f t="shared" si="954"/>
        <v>LS</v>
      </c>
      <c r="E2249" s="44" t="s">
        <v>372</v>
      </c>
      <c r="F2249" s="155" t="str">
        <f t="shared" si="970"/>
        <v>Residential 092</v>
      </c>
      <c r="G2249" s="44" t="str">
        <f t="shared" si="969"/>
        <v>residential</v>
      </c>
      <c r="H2249" s="44" t="str">
        <f t="shared" si="958"/>
        <v>Basement</v>
      </c>
      <c r="I2249" s="38"/>
      <c r="J2249" s="38"/>
      <c r="K2249" s="38"/>
      <c r="L2249" s="44"/>
      <c r="M2249" s="38" t="str">
        <f t="shared" si="965"/>
        <v>Y</v>
      </c>
      <c r="N2249" s="38" t="str">
        <f t="shared" si="966"/>
        <v>n</v>
      </c>
      <c r="O2249" s="38" t="s">
        <v>541</v>
      </c>
      <c r="P2249" s="44" t="s">
        <v>2357</v>
      </c>
      <c r="Q2249" s="44"/>
      <c r="R2249" s="44"/>
      <c r="S2249" s="44"/>
      <c r="T2249" s="44"/>
      <c r="U2249" s="44"/>
      <c r="V2249" s="44"/>
      <c r="W2249" s="44"/>
      <c r="X2249" s="44"/>
      <c r="Y2249" s="38" t="str">
        <f t="shared" si="959"/>
        <v>n</v>
      </c>
      <c r="Z2249" s="38" t="str">
        <f t="shared" si="960"/>
        <v>n</v>
      </c>
      <c r="AA2249" s="38" t="s">
        <v>2044</v>
      </c>
      <c r="AB2249" s="128" t="s">
        <v>1451</v>
      </c>
      <c r="AC2249" s="59">
        <v>0.41</v>
      </c>
      <c r="AD2249" s="204">
        <v>0.14390243902439023</v>
      </c>
      <c r="AE2249" s="38">
        <v>0</v>
      </c>
      <c r="AF2249" s="38">
        <v>1</v>
      </c>
      <c r="AG2249" s="125"/>
      <c r="AI2249" s="123"/>
      <c r="AJ2249" s="40">
        <f t="shared" si="955"/>
        <v>0.41</v>
      </c>
      <c r="AK2249" s="40"/>
      <c r="AL2249" s="40"/>
      <c r="AM2249" s="40">
        <f t="shared" si="962"/>
        <v>5.8999999999999997E-2</v>
      </c>
      <c r="AN2249" s="39">
        <f t="shared" si="961"/>
        <v>0.8</v>
      </c>
      <c r="AO2249" s="204"/>
      <c r="AP2249" s="204">
        <f t="shared" si="956"/>
        <v>0.14390243902439023</v>
      </c>
      <c r="AQ2249" s="45"/>
      <c r="AR2249" s="45"/>
      <c r="AS2249" s="115"/>
      <c r="AT2249" s="115"/>
      <c r="AU2249" s="115">
        <f t="shared" si="963"/>
        <v>0</v>
      </c>
      <c r="AV2249" s="115">
        <f t="shared" si="964"/>
        <v>1</v>
      </c>
      <c r="AY2249" s="115"/>
      <c r="AZ2249" s="115"/>
      <c r="BA2249" s="43">
        <v>32</v>
      </c>
      <c r="BB2249" s="43" t="s">
        <v>2013</v>
      </c>
      <c r="BC2249" s="48" t="s">
        <v>1403</v>
      </c>
      <c r="BE2249" s="37" t="s">
        <v>2345</v>
      </c>
      <c r="BG2249" s="43">
        <v>404</v>
      </c>
      <c r="BH2249" s="43" t="s">
        <v>1926</v>
      </c>
      <c r="BJ2249" s="43" t="s">
        <v>1388</v>
      </c>
      <c r="BK2249" s="43" t="s">
        <v>573</v>
      </c>
      <c r="BP2249" s="48" t="s">
        <v>1406</v>
      </c>
      <c r="BQ2249" s="43" t="s">
        <v>1927</v>
      </c>
      <c r="BR2249" s="43" t="s">
        <v>1928</v>
      </c>
      <c r="BS2249" s="43" t="s">
        <v>538</v>
      </c>
      <c r="BT2249" s="43" t="s">
        <v>1990</v>
      </c>
      <c r="BU2249" s="43"/>
      <c r="BV2249" s="43"/>
      <c r="BW2249" s="243">
        <v>37701</v>
      </c>
      <c r="BX2249" s="243"/>
      <c r="BY2249" s="48" t="s">
        <v>451</v>
      </c>
      <c r="BZ2249" s="43">
        <v>5.8999999999999997E-2</v>
      </c>
      <c r="CA2249" s="43" t="s">
        <v>1396</v>
      </c>
      <c r="CC2249" s="43">
        <v>5.8999999999999997E-2</v>
      </c>
      <c r="CD2249" s="124" t="s">
        <v>767</v>
      </c>
      <c r="CE2249" s="43">
        <v>9385</v>
      </c>
      <c r="CF2249" s="43" t="s">
        <v>1990</v>
      </c>
      <c r="CG2249" s="251">
        <v>37701</v>
      </c>
      <c r="CH2249" s="126"/>
      <c r="CK2249" s="39" t="s">
        <v>451</v>
      </c>
      <c r="CL2249" s="43">
        <v>0.41</v>
      </c>
      <c r="CM2249" s="43" t="s">
        <v>1396</v>
      </c>
      <c r="CP2249" s="43" t="s">
        <v>1397</v>
      </c>
      <c r="CQ2249" s="43">
        <v>1061</v>
      </c>
      <c r="DR2249" s="38"/>
    </row>
    <row r="2250" spans="1:122" s="39" customFormat="1" hidden="1" x14ac:dyDescent="0.2">
      <c r="A2250" s="44" t="str">
        <f t="shared" si="968"/>
        <v>Endicott</v>
      </c>
      <c r="B2250" s="44" t="str">
        <f t="shared" si="967"/>
        <v>1,1-Dichloroethylene</v>
      </c>
      <c r="C2250" s="38" t="s">
        <v>2587</v>
      </c>
      <c r="D2250" s="38" t="str">
        <f t="shared" si="954"/>
        <v>LS</v>
      </c>
      <c r="E2250" s="44" t="s">
        <v>372</v>
      </c>
      <c r="F2250" s="155" t="str">
        <f t="shared" si="970"/>
        <v>Residential 093</v>
      </c>
      <c r="G2250" s="44" t="str">
        <f t="shared" si="969"/>
        <v>residential</v>
      </c>
      <c r="H2250" s="44" t="str">
        <f t="shared" si="958"/>
        <v>Basement</v>
      </c>
      <c r="I2250" s="38"/>
      <c r="J2250" s="38"/>
      <c r="K2250" s="38"/>
      <c r="L2250" s="44"/>
      <c r="M2250" s="38" t="str">
        <f t="shared" si="965"/>
        <v>Y</v>
      </c>
      <c r="N2250" s="38" t="str">
        <f t="shared" si="966"/>
        <v>n</v>
      </c>
      <c r="O2250" s="38" t="s">
        <v>541</v>
      </c>
      <c r="P2250" s="44" t="s">
        <v>310</v>
      </c>
      <c r="Q2250" s="44"/>
      <c r="R2250" s="44"/>
      <c r="S2250" s="44"/>
      <c r="T2250" s="44"/>
      <c r="U2250" s="44"/>
      <c r="V2250" s="44"/>
      <c r="W2250" s="44"/>
      <c r="X2250" s="44"/>
      <c r="Y2250" s="38" t="str">
        <f t="shared" si="959"/>
        <v>n</v>
      </c>
      <c r="Z2250" s="38" t="str">
        <f t="shared" si="960"/>
        <v>n</v>
      </c>
      <c r="AA2250" s="38" t="s">
        <v>2044</v>
      </c>
      <c r="AB2250" s="128" t="s">
        <v>1451</v>
      </c>
      <c r="AC2250" s="59">
        <v>7</v>
      </c>
      <c r="AD2250" s="204">
        <v>0.01</v>
      </c>
      <c r="AE2250" s="38">
        <v>0</v>
      </c>
      <c r="AF2250" s="38">
        <v>1</v>
      </c>
      <c r="AG2250" s="125"/>
      <c r="AI2250" s="123"/>
      <c r="AJ2250" s="40">
        <f t="shared" si="955"/>
        <v>7</v>
      </c>
      <c r="AK2250" s="40"/>
      <c r="AL2250" s="40"/>
      <c r="AM2250" s="40">
        <f t="shared" si="962"/>
        <v>7.0000000000000007E-2</v>
      </c>
      <c r="AN2250" s="39">
        <f t="shared" si="961"/>
        <v>0.8</v>
      </c>
      <c r="AO2250" s="204"/>
      <c r="AP2250" s="204">
        <f t="shared" si="956"/>
        <v>0.01</v>
      </c>
      <c r="AQ2250" s="45"/>
      <c r="AR2250" s="45"/>
      <c r="AS2250" s="115"/>
      <c r="AT2250" s="115"/>
      <c r="AU2250" s="115">
        <f t="shared" si="963"/>
        <v>0</v>
      </c>
      <c r="AV2250" s="115">
        <f t="shared" si="964"/>
        <v>1</v>
      </c>
      <c r="AY2250" s="115"/>
      <c r="AZ2250" s="115"/>
      <c r="BA2250" s="43">
        <v>32</v>
      </c>
      <c r="BB2250" s="43" t="s">
        <v>2013</v>
      </c>
      <c r="BC2250" s="48" t="s">
        <v>1403</v>
      </c>
      <c r="BE2250" s="37" t="s">
        <v>2345</v>
      </c>
      <c r="BG2250" s="43">
        <v>405</v>
      </c>
      <c r="BH2250" s="43" t="s">
        <v>1929</v>
      </c>
      <c r="BJ2250" s="43" t="s">
        <v>1388</v>
      </c>
      <c r="BK2250" s="43" t="s">
        <v>573</v>
      </c>
      <c r="BP2250" s="48" t="s">
        <v>1406</v>
      </c>
      <c r="BR2250" s="43" t="s">
        <v>1930</v>
      </c>
      <c r="BS2250" s="43" t="s">
        <v>538</v>
      </c>
      <c r="BT2250" s="43" t="s">
        <v>1990</v>
      </c>
      <c r="BU2250" s="43"/>
      <c r="BV2250" s="43"/>
      <c r="BW2250" s="243">
        <v>37707</v>
      </c>
      <c r="BX2250" s="243"/>
      <c r="BY2250" s="48" t="s">
        <v>451</v>
      </c>
      <c r="BZ2250" s="43">
        <v>7.0000000000000007E-2</v>
      </c>
      <c r="CA2250" s="43" t="s">
        <v>1396</v>
      </c>
      <c r="CC2250" s="43">
        <v>7.0000000000000007E-2</v>
      </c>
      <c r="CD2250" s="124" t="s">
        <v>767</v>
      </c>
      <c r="CE2250" s="43">
        <v>9418</v>
      </c>
      <c r="CF2250" s="43" t="s">
        <v>1990</v>
      </c>
      <c r="CG2250" s="251">
        <v>37707</v>
      </c>
      <c r="CH2250" s="126"/>
      <c r="CK2250" s="39" t="s">
        <v>451</v>
      </c>
      <c r="CL2250" s="43">
        <v>7</v>
      </c>
      <c r="CM2250" s="43" t="s">
        <v>1396</v>
      </c>
      <c r="CP2250" s="43" t="s">
        <v>1397</v>
      </c>
      <c r="CQ2250" s="43">
        <v>1062</v>
      </c>
      <c r="DR2250" s="38"/>
    </row>
    <row r="2251" spans="1:122" s="39" customFormat="1" hidden="1" x14ac:dyDescent="0.2">
      <c r="A2251" s="44" t="str">
        <f t="shared" si="968"/>
        <v>Endicott</v>
      </c>
      <c r="B2251" s="44" t="str">
        <f t="shared" si="967"/>
        <v>1,1-Dichloroethane</v>
      </c>
      <c r="C2251" s="38" t="s">
        <v>2587</v>
      </c>
      <c r="D2251" s="38" t="str">
        <f t="shared" si="954"/>
        <v>LS</v>
      </c>
      <c r="E2251" s="44" t="s">
        <v>372</v>
      </c>
      <c r="F2251" s="155" t="str">
        <f t="shared" si="970"/>
        <v>Residential 094</v>
      </c>
      <c r="G2251" s="44" t="str">
        <f t="shared" si="969"/>
        <v>residential</v>
      </c>
      <c r="H2251" s="44" t="str">
        <f t="shared" si="958"/>
        <v>Basement - full</v>
      </c>
      <c r="I2251" s="38"/>
      <c r="J2251" s="38"/>
      <c r="K2251" s="38"/>
      <c r="L2251" s="44"/>
      <c r="M2251" s="38" t="str">
        <f t="shared" si="965"/>
        <v>Y</v>
      </c>
      <c r="N2251" s="38" t="str">
        <f t="shared" si="966"/>
        <v>Y</v>
      </c>
      <c r="O2251" s="38" t="s">
        <v>541</v>
      </c>
      <c r="P2251" s="44" t="s">
        <v>2357</v>
      </c>
      <c r="Q2251" s="44"/>
      <c r="R2251" s="44"/>
      <c r="S2251" s="44"/>
      <c r="T2251" s="44"/>
      <c r="U2251" s="44"/>
      <c r="V2251" s="44"/>
      <c r="W2251" s="44"/>
      <c r="X2251" s="44"/>
      <c r="Y2251" s="38" t="str">
        <f t="shared" si="959"/>
        <v>n</v>
      </c>
      <c r="Z2251" s="38" t="str">
        <f t="shared" si="960"/>
        <v>Y</v>
      </c>
      <c r="AA2251" s="38" t="s">
        <v>2044</v>
      </c>
      <c r="AB2251" s="128" t="s">
        <v>1451</v>
      </c>
      <c r="AC2251" s="59">
        <v>0.91</v>
      </c>
      <c r="AD2251" s="204">
        <v>0.16483516483516483</v>
      </c>
      <c r="AE2251" s="38">
        <v>0</v>
      </c>
      <c r="AF2251" s="38">
        <v>1</v>
      </c>
      <c r="AG2251" s="125"/>
      <c r="AI2251" s="123"/>
      <c r="AJ2251" s="40">
        <f t="shared" si="955"/>
        <v>0.91</v>
      </c>
      <c r="AK2251" s="40"/>
      <c r="AL2251" s="40"/>
      <c r="AM2251" s="40">
        <f t="shared" si="962"/>
        <v>0.15</v>
      </c>
      <c r="AN2251" s="39" t="str">
        <f t="shared" si="961"/>
        <v/>
      </c>
      <c r="AO2251" s="204"/>
      <c r="AP2251" s="204">
        <f t="shared" si="956"/>
        <v>0.16483516483516483</v>
      </c>
      <c r="AQ2251" s="45"/>
      <c r="AR2251" s="45"/>
      <c r="AS2251" s="115"/>
      <c r="AT2251" s="115"/>
      <c r="AU2251" s="115">
        <f t="shared" si="963"/>
        <v>0</v>
      </c>
      <c r="AV2251" s="115">
        <f t="shared" si="964"/>
        <v>1</v>
      </c>
      <c r="AY2251" s="115"/>
      <c r="AZ2251" s="115"/>
      <c r="BA2251" s="43">
        <v>32</v>
      </c>
      <c r="BB2251" s="43" t="s">
        <v>2013</v>
      </c>
      <c r="BC2251" s="48" t="s">
        <v>1403</v>
      </c>
      <c r="BE2251" s="37" t="s">
        <v>2345</v>
      </c>
      <c r="BG2251" s="43">
        <v>406</v>
      </c>
      <c r="BH2251" s="43" t="s">
        <v>1931</v>
      </c>
      <c r="BJ2251" s="43" t="s">
        <v>1388</v>
      </c>
      <c r="BK2251" s="43" t="s">
        <v>1389</v>
      </c>
      <c r="BP2251" s="48" t="s">
        <v>1406</v>
      </c>
      <c r="BQ2251" s="43" t="s">
        <v>664</v>
      </c>
      <c r="BR2251" s="43" t="s">
        <v>188</v>
      </c>
      <c r="BS2251" s="43" t="s">
        <v>2619</v>
      </c>
      <c r="BT2251" s="43" t="s">
        <v>1990</v>
      </c>
      <c r="BU2251" s="43"/>
      <c r="BV2251" s="43"/>
      <c r="BW2251" s="243">
        <v>37706</v>
      </c>
      <c r="BX2251" s="243"/>
      <c r="BY2251" s="48" t="s">
        <v>451</v>
      </c>
      <c r="BZ2251" s="43">
        <v>0.15</v>
      </c>
      <c r="CA2251" s="43" t="s">
        <v>1396</v>
      </c>
      <c r="CC2251" s="135">
        <v>0.15</v>
      </c>
      <c r="CD2251" s="124" t="s">
        <v>767</v>
      </c>
      <c r="CE2251" s="43">
        <v>9461</v>
      </c>
      <c r="CF2251" s="43" t="s">
        <v>1990</v>
      </c>
      <c r="CG2251" s="251">
        <v>37706</v>
      </c>
      <c r="CH2251" s="126"/>
      <c r="CK2251" s="39" t="s">
        <v>451</v>
      </c>
      <c r="CL2251" s="43">
        <v>0.91</v>
      </c>
      <c r="CM2251" s="43" t="s">
        <v>1396</v>
      </c>
      <c r="CP2251" s="43" t="s">
        <v>1397</v>
      </c>
      <c r="CQ2251" s="43">
        <v>1067</v>
      </c>
      <c r="DR2251" s="38"/>
    </row>
    <row r="2252" spans="1:122" s="39" customFormat="1" hidden="1" x14ac:dyDescent="0.2">
      <c r="A2252" s="44" t="str">
        <f t="shared" si="968"/>
        <v>Endicott</v>
      </c>
      <c r="B2252" s="44" t="str">
        <f t="shared" si="967"/>
        <v>cis-1,2-Dichloroethylene</v>
      </c>
      <c r="C2252" s="38" t="s">
        <v>2587</v>
      </c>
      <c r="D2252" s="38" t="str">
        <f t="shared" si="954"/>
        <v>LS</v>
      </c>
      <c r="E2252" s="44" t="s">
        <v>372</v>
      </c>
      <c r="F2252" s="155" t="str">
        <f t="shared" si="970"/>
        <v>Residential 094</v>
      </c>
      <c r="G2252" s="44" t="str">
        <f t="shared" si="969"/>
        <v>residential</v>
      </c>
      <c r="H2252" s="44" t="str">
        <f t="shared" si="958"/>
        <v>Basement - full</v>
      </c>
      <c r="I2252" s="38"/>
      <c r="J2252" s="38"/>
      <c r="K2252" s="38"/>
      <c r="L2252" s="44"/>
      <c r="M2252" s="38" t="str">
        <f t="shared" si="965"/>
        <v>Y</v>
      </c>
      <c r="N2252" s="38" t="str">
        <f t="shared" si="966"/>
        <v>Y</v>
      </c>
      <c r="O2252" s="38" t="s">
        <v>541</v>
      </c>
      <c r="P2252" s="44" t="s">
        <v>310</v>
      </c>
      <c r="Q2252" s="44"/>
      <c r="R2252" s="44"/>
      <c r="S2252" s="44"/>
      <c r="T2252" s="44"/>
      <c r="U2252" s="44"/>
      <c r="V2252" s="44"/>
      <c r="W2252" s="44"/>
      <c r="X2252" s="44"/>
      <c r="Y2252" s="38" t="str">
        <f t="shared" si="959"/>
        <v>n</v>
      </c>
      <c r="Z2252" s="38" t="str">
        <f t="shared" si="960"/>
        <v>Y</v>
      </c>
      <c r="AA2252" s="38" t="s">
        <v>2044</v>
      </c>
      <c r="AB2252" s="128" t="s">
        <v>1451</v>
      </c>
      <c r="AC2252" s="59">
        <v>3.8</v>
      </c>
      <c r="AD2252" s="204">
        <v>3.9473684210526314E-2</v>
      </c>
      <c r="AE2252" s="38">
        <v>0</v>
      </c>
      <c r="AF2252" s="38">
        <v>1</v>
      </c>
      <c r="AG2252" s="125"/>
      <c r="AI2252" s="123"/>
      <c r="AJ2252" s="40">
        <f t="shared" si="955"/>
        <v>3.8</v>
      </c>
      <c r="AK2252" s="40"/>
      <c r="AL2252" s="40"/>
      <c r="AM2252" s="40">
        <f t="shared" si="962"/>
        <v>0.15</v>
      </c>
      <c r="AN2252" s="39" t="str">
        <f t="shared" si="961"/>
        <v/>
      </c>
      <c r="AO2252" s="204"/>
      <c r="AP2252" s="204">
        <f t="shared" si="956"/>
        <v>3.9473684210526314E-2</v>
      </c>
      <c r="AQ2252" s="45"/>
      <c r="AR2252" s="45"/>
      <c r="AS2252" s="115"/>
      <c r="AT2252" s="115"/>
      <c r="AU2252" s="115">
        <f t="shared" si="963"/>
        <v>0</v>
      </c>
      <c r="AV2252" s="115">
        <f t="shared" si="964"/>
        <v>1</v>
      </c>
      <c r="AY2252" s="115"/>
      <c r="AZ2252" s="115"/>
      <c r="BA2252" s="43">
        <v>32</v>
      </c>
      <c r="BB2252" s="43" t="s">
        <v>2013</v>
      </c>
      <c r="BC2252" s="48" t="s">
        <v>1403</v>
      </c>
      <c r="BE2252" s="37" t="s">
        <v>2345</v>
      </c>
      <c r="BG2252" s="43">
        <v>406</v>
      </c>
      <c r="BH2252" s="43" t="s">
        <v>1931</v>
      </c>
      <c r="BJ2252" s="43" t="s">
        <v>1388</v>
      </c>
      <c r="BK2252" s="43" t="s">
        <v>1389</v>
      </c>
      <c r="BP2252" s="48" t="s">
        <v>1406</v>
      </c>
      <c r="BQ2252" s="43" t="s">
        <v>664</v>
      </c>
      <c r="BR2252" s="43" t="s">
        <v>188</v>
      </c>
      <c r="BS2252" s="43" t="s">
        <v>1400</v>
      </c>
      <c r="BT2252" s="43" t="s">
        <v>1990</v>
      </c>
      <c r="BU2252" s="43"/>
      <c r="BV2252" s="43"/>
      <c r="BW2252" s="243">
        <v>37706</v>
      </c>
      <c r="BX2252" s="243"/>
      <c r="BY2252" s="48" t="s">
        <v>451</v>
      </c>
      <c r="BZ2252" s="43">
        <v>0.15</v>
      </c>
      <c r="CA2252" s="43" t="s">
        <v>1396</v>
      </c>
      <c r="CC2252" s="43">
        <v>0.15</v>
      </c>
      <c r="CD2252" s="124" t="s">
        <v>767</v>
      </c>
      <c r="CE2252" s="43">
        <v>9463</v>
      </c>
      <c r="CF2252" s="43" t="s">
        <v>1990</v>
      </c>
      <c r="CG2252" s="251">
        <v>37706</v>
      </c>
      <c r="CH2252" s="126"/>
      <c r="CK2252" s="39" t="s">
        <v>451</v>
      </c>
      <c r="CL2252" s="43">
        <v>3.8</v>
      </c>
      <c r="CM2252" s="43" t="s">
        <v>1396</v>
      </c>
      <c r="CP2252" s="43" t="s">
        <v>1397</v>
      </c>
      <c r="CQ2252" s="43">
        <v>966</v>
      </c>
      <c r="DR2252" s="38"/>
    </row>
    <row r="2253" spans="1:122" s="39" customFormat="1" hidden="1" x14ac:dyDescent="0.2">
      <c r="A2253" s="44" t="str">
        <f t="shared" si="968"/>
        <v>Endicott</v>
      </c>
      <c r="B2253" s="44" t="str">
        <f t="shared" si="967"/>
        <v>Vinyl chloride (chloroethene)</v>
      </c>
      <c r="C2253" s="38" t="s">
        <v>2587</v>
      </c>
      <c r="D2253" s="38" t="str">
        <f t="shared" si="954"/>
        <v>LS</v>
      </c>
      <c r="E2253" s="44" t="s">
        <v>372</v>
      </c>
      <c r="F2253" s="155" t="str">
        <f t="shared" si="970"/>
        <v>Residential 095</v>
      </c>
      <c r="G2253" s="44" t="str">
        <f t="shared" si="969"/>
        <v>residential</v>
      </c>
      <c r="H2253" s="44" t="str">
        <f t="shared" si="958"/>
        <v>Basement - full</v>
      </c>
      <c r="I2253" s="38"/>
      <c r="J2253" s="38"/>
      <c r="K2253" s="38"/>
      <c r="L2253" s="44"/>
      <c r="M2253" s="38" t="str">
        <f t="shared" si="965"/>
        <v>Y</v>
      </c>
      <c r="N2253" s="38" t="str">
        <f t="shared" si="966"/>
        <v>n</v>
      </c>
      <c r="O2253" s="38" t="s">
        <v>541</v>
      </c>
      <c r="P2253" s="44" t="s">
        <v>2357</v>
      </c>
      <c r="Q2253" s="44"/>
      <c r="R2253" s="44"/>
      <c r="S2253" s="44"/>
      <c r="T2253" s="44"/>
      <c r="U2253" s="44"/>
      <c r="V2253" s="44"/>
      <c r="W2253" s="44"/>
      <c r="X2253" s="44"/>
      <c r="Y2253" s="38" t="str">
        <f t="shared" si="959"/>
        <v>n</v>
      </c>
      <c r="Z2253" s="38" t="str">
        <f t="shared" si="960"/>
        <v>Y</v>
      </c>
      <c r="AA2253" s="38" t="s">
        <v>2044</v>
      </c>
      <c r="AB2253" s="128" t="s">
        <v>1451</v>
      </c>
      <c r="AC2253" s="59">
        <v>0.12</v>
      </c>
      <c r="AD2253" s="204">
        <v>0.36666666666666664</v>
      </c>
      <c r="AE2253" s="38">
        <v>0</v>
      </c>
      <c r="AF2253" s="38">
        <v>1</v>
      </c>
      <c r="AG2253" s="125"/>
      <c r="AI2253" s="123"/>
      <c r="AJ2253" s="40">
        <f t="shared" si="955"/>
        <v>0.12</v>
      </c>
      <c r="AK2253" s="40"/>
      <c r="AL2253" s="40"/>
      <c r="AM2253" s="40">
        <f t="shared" si="962"/>
        <v>4.3999999999999997E-2</v>
      </c>
      <c r="AN2253" s="39">
        <f t="shared" si="961"/>
        <v>0.01</v>
      </c>
      <c r="AO2253" s="204"/>
      <c r="AP2253" s="204">
        <f t="shared" si="956"/>
        <v>0.36666666666666664</v>
      </c>
      <c r="AQ2253" s="45"/>
      <c r="AR2253" s="45"/>
      <c r="AS2253" s="115"/>
      <c r="AT2253" s="115"/>
      <c r="AU2253" s="115">
        <f t="shared" si="963"/>
        <v>0</v>
      </c>
      <c r="AV2253" s="115">
        <f t="shared" si="964"/>
        <v>1</v>
      </c>
      <c r="AY2253" s="115"/>
      <c r="AZ2253" s="115"/>
      <c r="BA2253" s="43">
        <v>32</v>
      </c>
      <c r="BB2253" s="43" t="s">
        <v>2013</v>
      </c>
      <c r="BC2253" s="48" t="s">
        <v>1403</v>
      </c>
      <c r="BE2253" s="37" t="s">
        <v>2345</v>
      </c>
      <c r="BG2253" s="43">
        <v>407</v>
      </c>
      <c r="BH2253" s="43" t="s">
        <v>2459</v>
      </c>
      <c r="BJ2253" s="43" t="s">
        <v>1388</v>
      </c>
      <c r="BK2253" s="43" t="s">
        <v>1389</v>
      </c>
      <c r="BP2253" s="48" t="s">
        <v>1406</v>
      </c>
      <c r="BQ2253" s="43" t="s">
        <v>2460</v>
      </c>
      <c r="BR2253" s="43" t="s">
        <v>2461</v>
      </c>
      <c r="BS2253" s="43" t="s">
        <v>562</v>
      </c>
      <c r="BT2253" s="43" t="s">
        <v>1990</v>
      </c>
      <c r="BU2253" s="43"/>
      <c r="BV2253" s="43"/>
      <c r="BW2253" s="243">
        <v>37705</v>
      </c>
      <c r="BX2253" s="243"/>
      <c r="BY2253" s="48" t="s">
        <v>451</v>
      </c>
      <c r="BZ2253" s="43">
        <v>4.3999999999999997E-2</v>
      </c>
      <c r="CA2253" s="43" t="s">
        <v>1396</v>
      </c>
      <c r="CC2253" s="43">
        <v>4.3999999999999997E-2</v>
      </c>
      <c r="CD2253" s="124" t="s">
        <v>767</v>
      </c>
      <c r="CE2253" s="43">
        <v>9503</v>
      </c>
      <c r="CF2253" s="43" t="s">
        <v>1990</v>
      </c>
      <c r="CG2253" s="251">
        <v>37705</v>
      </c>
      <c r="CH2253" s="126"/>
      <c r="CK2253" s="39" t="s">
        <v>451</v>
      </c>
      <c r="CL2253" s="43">
        <v>0.12</v>
      </c>
      <c r="CM2253" s="43" t="s">
        <v>1396</v>
      </c>
      <c r="CP2253" s="43" t="s">
        <v>1397</v>
      </c>
      <c r="CQ2253" s="43">
        <v>973</v>
      </c>
      <c r="DR2253" s="38"/>
    </row>
    <row r="2254" spans="1:122" s="39" customFormat="1" hidden="1" x14ac:dyDescent="0.2">
      <c r="A2254" s="44" t="str">
        <f t="shared" si="968"/>
        <v>Endicott</v>
      </c>
      <c r="B2254" s="44" t="str">
        <f t="shared" si="967"/>
        <v>Tetrachloroethylene</v>
      </c>
      <c r="C2254" s="38" t="s">
        <v>2587</v>
      </c>
      <c r="D2254" s="38" t="str">
        <f t="shared" si="954"/>
        <v>LS</v>
      </c>
      <c r="E2254" s="44" t="s">
        <v>372</v>
      </c>
      <c r="F2254" s="155" t="str">
        <f t="shared" si="970"/>
        <v>Residential 096</v>
      </c>
      <c r="G2254" s="44" t="str">
        <f t="shared" si="969"/>
        <v>residential</v>
      </c>
      <c r="H2254" s="44" t="str">
        <f t="shared" si="958"/>
        <v>Basement</v>
      </c>
      <c r="I2254" s="38"/>
      <c r="J2254" s="38"/>
      <c r="K2254" s="38"/>
      <c r="L2254" s="44"/>
      <c r="M2254" s="38" t="str">
        <f t="shared" si="965"/>
        <v>Y</v>
      </c>
      <c r="N2254" s="38" t="str">
        <f t="shared" si="966"/>
        <v>n</v>
      </c>
      <c r="O2254" s="38" t="s">
        <v>541</v>
      </c>
      <c r="P2254" s="44" t="s">
        <v>2357</v>
      </c>
      <c r="Q2254" s="44"/>
      <c r="R2254" s="44"/>
      <c r="S2254" s="44"/>
      <c r="T2254" s="44"/>
      <c r="U2254" s="44"/>
      <c r="V2254" s="44"/>
      <c r="W2254" s="44"/>
      <c r="X2254" s="44"/>
      <c r="Y2254" s="38" t="str">
        <f t="shared" si="959"/>
        <v>n</v>
      </c>
      <c r="Z2254" s="38" t="str">
        <f t="shared" si="960"/>
        <v>n</v>
      </c>
      <c r="AA2254" s="38" t="s">
        <v>2044</v>
      </c>
      <c r="AB2254" s="128" t="s">
        <v>1451</v>
      </c>
      <c r="AC2254" s="59">
        <v>1.2</v>
      </c>
      <c r="AD2254" s="204">
        <v>0.20833333333333334</v>
      </c>
      <c r="AE2254" s="38">
        <v>0</v>
      </c>
      <c r="AF2254" s="38">
        <v>1</v>
      </c>
      <c r="AG2254" s="125"/>
      <c r="AI2254" s="123"/>
      <c r="AJ2254" s="40">
        <f t="shared" si="955"/>
        <v>1.2</v>
      </c>
      <c r="AK2254" s="40"/>
      <c r="AL2254" s="40"/>
      <c r="AM2254" s="40">
        <f t="shared" si="962"/>
        <v>0.25</v>
      </c>
      <c r="AN2254" s="39">
        <f t="shared" si="961"/>
        <v>3.8</v>
      </c>
      <c r="AO2254" s="204"/>
      <c r="AP2254" s="204">
        <f t="shared" si="956"/>
        <v>0.20833333333333334</v>
      </c>
      <c r="AQ2254" s="45"/>
      <c r="AR2254" s="45"/>
      <c r="AS2254" s="115"/>
      <c r="AT2254" s="115"/>
      <c r="AU2254" s="115">
        <f t="shared" si="963"/>
        <v>0</v>
      </c>
      <c r="AV2254" s="115">
        <f t="shared" si="964"/>
        <v>1</v>
      </c>
      <c r="AY2254" s="115"/>
      <c r="AZ2254" s="115"/>
      <c r="BA2254" s="43">
        <v>32</v>
      </c>
      <c r="BB2254" s="43" t="s">
        <v>2013</v>
      </c>
      <c r="BC2254" s="48" t="s">
        <v>1403</v>
      </c>
      <c r="BE2254" s="37" t="s">
        <v>2345</v>
      </c>
      <c r="BG2254" s="43">
        <v>408</v>
      </c>
      <c r="BH2254" s="43" t="s">
        <v>1932</v>
      </c>
      <c r="BJ2254" s="43" t="s">
        <v>1388</v>
      </c>
      <c r="BK2254" s="43" t="s">
        <v>573</v>
      </c>
      <c r="BP2254" s="48" t="s">
        <v>1406</v>
      </c>
      <c r="BQ2254" s="43" t="s">
        <v>1933</v>
      </c>
      <c r="BR2254" s="43" t="s">
        <v>830</v>
      </c>
      <c r="BS2254" s="43" t="s">
        <v>2057</v>
      </c>
      <c r="BT2254" s="43" t="s">
        <v>1990</v>
      </c>
      <c r="BU2254" s="43"/>
      <c r="BV2254" s="43"/>
      <c r="BW2254" s="243">
        <v>37703</v>
      </c>
      <c r="BX2254" s="243"/>
      <c r="BY2254" s="48" t="s">
        <v>451</v>
      </c>
      <c r="BZ2254" s="43">
        <v>0.25</v>
      </c>
      <c r="CA2254" s="43" t="s">
        <v>1396</v>
      </c>
      <c r="CC2254" s="43">
        <v>0.25</v>
      </c>
      <c r="CD2254" s="124" t="s">
        <v>767</v>
      </c>
      <c r="CE2254" s="43">
        <v>9544</v>
      </c>
      <c r="CF2254" s="43" t="s">
        <v>1990</v>
      </c>
      <c r="CG2254" s="251">
        <v>37703</v>
      </c>
      <c r="CH2254" s="126"/>
      <c r="CK2254" s="39" t="s">
        <v>451</v>
      </c>
      <c r="CL2254" s="43">
        <v>1.2</v>
      </c>
      <c r="CM2254" s="43" t="s">
        <v>1396</v>
      </c>
      <c r="CP2254" s="43" t="s">
        <v>1397</v>
      </c>
      <c r="CQ2254" s="43">
        <v>878</v>
      </c>
      <c r="DR2254" s="38"/>
    </row>
    <row r="2255" spans="1:122" s="39" customFormat="1" x14ac:dyDescent="0.2">
      <c r="A2255" s="44" t="str">
        <f t="shared" si="968"/>
        <v>Endicott</v>
      </c>
      <c r="B2255" s="44" t="str">
        <f t="shared" si="967"/>
        <v>cis-1,2-Dichloroethylene</v>
      </c>
      <c r="C2255" s="38" t="s">
        <v>2587</v>
      </c>
      <c r="D2255" s="38" t="str">
        <f t="shared" si="954"/>
        <v>LS</v>
      </c>
      <c r="E2255" s="44" t="s">
        <v>372</v>
      </c>
      <c r="F2255" s="155" t="str">
        <f t="shared" si="970"/>
        <v>Residential 102</v>
      </c>
      <c r="G2255" s="44" t="str">
        <f t="shared" si="969"/>
        <v>residential</v>
      </c>
      <c r="H2255" s="44" t="str">
        <f t="shared" si="958"/>
        <v>Basement - full</v>
      </c>
      <c r="I2255" s="38"/>
      <c r="J2255" s="38"/>
      <c r="K2255" s="38"/>
      <c r="L2255" s="44"/>
      <c r="M2255" s="38" t="str">
        <f t="shared" si="965"/>
        <v>Y</v>
      </c>
      <c r="N2255" s="38" t="str">
        <f t="shared" si="966"/>
        <v>Y</v>
      </c>
      <c r="O2255" s="38" t="str">
        <f>IF(AJ2255="","",IF(M2255="N","n","Y"))</f>
        <v>Y</v>
      </c>
      <c r="P2255" s="44"/>
      <c r="Q2255" s="44"/>
      <c r="R2255" s="44"/>
      <c r="S2255" s="44"/>
      <c r="T2255" s="44"/>
      <c r="U2255" s="44"/>
      <c r="V2255" s="44"/>
      <c r="W2255" s="44"/>
      <c r="X2255" s="44"/>
      <c r="Y2255" s="38" t="str">
        <f t="shared" si="959"/>
        <v>n</v>
      </c>
      <c r="Z2255" s="38" t="str">
        <f t="shared" si="960"/>
        <v>Y</v>
      </c>
      <c r="AA2255" s="38" t="s">
        <v>2044</v>
      </c>
      <c r="AB2255" s="128" t="s">
        <v>1451</v>
      </c>
      <c r="AC2255" s="59">
        <v>52</v>
      </c>
      <c r="AD2255" s="204">
        <v>2.6923076923076926E-3</v>
      </c>
      <c r="AE2255" s="38">
        <v>0</v>
      </c>
      <c r="AF2255" s="38">
        <v>1</v>
      </c>
      <c r="AG2255" s="125"/>
      <c r="AI2255" s="123"/>
      <c r="AJ2255" s="40">
        <f t="shared" si="955"/>
        <v>52</v>
      </c>
      <c r="AK2255" s="40"/>
      <c r="AL2255" s="40"/>
      <c r="AM2255" s="40">
        <f t="shared" si="962"/>
        <v>0.14000000000000001</v>
      </c>
      <c r="AN2255" s="39" t="str">
        <f t="shared" si="961"/>
        <v/>
      </c>
      <c r="AO2255" s="204"/>
      <c r="AP2255" s="204">
        <f t="shared" si="956"/>
        <v>2.6923076923076926E-3</v>
      </c>
      <c r="AQ2255" s="45"/>
      <c r="AR2255" s="45"/>
      <c r="AS2255" s="115"/>
      <c r="AT2255" s="115"/>
      <c r="AU2255" s="115">
        <f t="shared" si="963"/>
        <v>0</v>
      </c>
      <c r="AV2255" s="115">
        <f t="shared" si="964"/>
        <v>1</v>
      </c>
      <c r="AY2255" s="115"/>
      <c r="AZ2255" s="115"/>
      <c r="BA2255" s="43">
        <v>32</v>
      </c>
      <c r="BB2255" s="43" t="s">
        <v>2013</v>
      </c>
      <c r="BC2255" s="48" t="s">
        <v>1403</v>
      </c>
      <c r="BE2255" s="37" t="s">
        <v>2345</v>
      </c>
      <c r="BG2255" s="43">
        <v>414</v>
      </c>
      <c r="BH2255" s="43" t="s">
        <v>335</v>
      </c>
      <c r="BJ2255" s="43" t="s">
        <v>1388</v>
      </c>
      <c r="BK2255" s="43" t="s">
        <v>1389</v>
      </c>
      <c r="BP2255" s="48" t="s">
        <v>1406</v>
      </c>
      <c r="BQ2255" s="43" t="s">
        <v>1331</v>
      </c>
      <c r="BR2255" s="43" t="s">
        <v>336</v>
      </c>
      <c r="BS2255" s="43" t="s">
        <v>1400</v>
      </c>
      <c r="BT2255" s="43" t="s">
        <v>1990</v>
      </c>
      <c r="BU2255" s="43"/>
      <c r="BV2255" s="43"/>
      <c r="BW2255" s="243">
        <v>37701</v>
      </c>
      <c r="BX2255" s="243"/>
      <c r="BY2255" s="48" t="s">
        <v>451</v>
      </c>
      <c r="BZ2255" s="43">
        <v>0.14000000000000001</v>
      </c>
      <c r="CA2255" s="43" t="s">
        <v>1396</v>
      </c>
      <c r="CC2255" s="43">
        <v>0.14000000000000001</v>
      </c>
      <c r="CD2255" s="124" t="s">
        <v>767</v>
      </c>
      <c r="CE2255" s="43">
        <v>9848</v>
      </c>
      <c r="CF2255" s="43" t="s">
        <v>1990</v>
      </c>
      <c r="CG2255" s="251">
        <v>37701</v>
      </c>
      <c r="CH2255" s="126"/>
      <c r="CK2255" s="39" t="s">
        <v>451</v>
      </c>
      <c r="CL2255" s="43">
        <v>52</v>
      </c>
      <c r="CM2255" s="43" t="s">
        <v>1396</v>
      </c>
      <c r="CP2255" s="43" t="s">
        <v>1397</v>
      </c>
      <c r="CQ2255" s="43">
        <v>969</v>
      </c>
      <c r="DR2255" s="38"/>
    </row>
    <row r="2256" spans="1:122" s="39" customFormat="1" hidden="1" x14ac:dyDescent="0.2">
      <c r="A2256" s="44" t="str">
        <f t="shared" si="968"/>
        <v>Endicott</v>
      </c>
      <c r="B2256" s="44" t="str">
        <f t="shared" si="967"/>
        <v>1,1-Dichloroethylene</v>
      </c>
      <c r="C2256" s="38" t="s">
        <v>2587</v>
      </c>
      <c r="D2256" s="38" t="str">
        <f t="shared" si="954"/>
        <v>LS</v>
      </c>
      <c r="E2256" s="44" t="s">
        <v>372</v>
      </c>
      <c r="F2256" s="155" t="str">
        <f t="shared" si="970"/>
        <v>Residential 104</v>
      </c>
      <c r="G2256" s="44" t="str">
        <f t="shared" si="969"/>
        <v>residential</v>
      </c>
      <c r="H2256" s="44" t="str">
        <f t="shared" si="958"/>
        <v>Basement</v>
      </c>
      <c r="I2256" s="38"/>
      <c r="J2256" s="38"/>
      <c r="K2256" s="38"/>
      <c r="L2256" s="44"/>
      <c r="M2256" s="38" t="str">
        <f t="shared" si="965"/>
        <v>Y</v>
      </c>
      <c r="N2256" s="38" t="str">
        <f t="shared" si="966"/>
        <v>n</v>
      </c>
      <c r="O2256" s="38" t="s">
        <v>541</v>
      </c>
      <c r="P2256" s="44" t="s">
        <v>310</v>
      </c>
      <c r="Q2256" s="44"/>
      <c r="R2256" s="44"/>
      <c r="S2256" s="44"/>
      <c r="T2256" s="44"/>
      <c r="U2256" s="44"/>
      <c r="V2256" s="44"/>
      <c r="W2256" s="44"/>
      <c r="X2256" s="44"/>
      <c r="Y2256" s="38" t="str">
        <f t="shared" si="959"/>
        <v>n</v>
      </c>
      <c r="Z2256" s="38" t="str">
        <f t="shared" si="960"/>
        <v>n</v>
      </c>
      <c r="AA2256" s="38" t="s">
        <v>2044</v>
      </c>
      <c r="AB2256" s="128" t="s">
        <v>1451</v>
      </c>
      <c r="AC2256" s="59">
        <v>4.4000000000000004</v>
      </c>
      <c r="AD2256" s="204">
        <v>1.5909090909090911E-2</v>
      </c>
      <c r="AE2256" s="38">
        <v>0</v>
      </c>
      <c r="AF2256" s="38">
        <v>1</v>
      </c>
      <c r="AG2256" s="125"/>
      <c r="AI2256" s="123"/>
      <c r="AJ2256" s="40">
        <f t="shared" si="955"/>
        <v>4.4000000000000004</v>
      </c>
      <c r="AK2256" s="40"/>
      <c r="AL2256" s="40"/>
      <c r="AM2256" s="40">
        <f t="shared" si="962"/>
        <v>7.0000000000000007E-2</v>
      </c>
      <c r="AN2256" s="39">
        <f t="shared" si="961"/>
        <v>0.8</v>
      </c>
      <c r="AO2256" s="204"/>
      <c r="AP2256" s="204">
        <f t="shared" si="956"/>
        <v>1.5909090909090911E-2</v>
      </c>
      <c r="AQ2256" s="45"/>
      <c r="AR2256" s="45"/>
      <c r="AS2256" s="115"/>
      <c r="AT2256" s="115"/>
      <c r="AU2256" s="115">
        <f t="shared" si="963"/>
        <v>0</v>
      </c>
      <c r="AV2256" s="115">
        <f t="shared" si="964"/>
        <v>1</v>
      </c>
      <c r="AY2256" s="115"/>
      <c r="AZ2256" s="115"/>
      <c r="BA2256" s="43">
        <v>32</v>
      </c>
      <c r="BB2256" s="43" t="s">
        <v>2013</v>
      </c>
      <c r="BC2256" s="48" t="s">
        <v>1403</v>
      </c>
      <c r="BE2256" s="37" t="s">
        <v>2345</v>
      </c>
      <c r="BG2256" s="43">
        <v>416</v>
      </c>
      <c r="BH2256" s="43" t="s">
        <v>340</v>
      </c>
      <c r="BJ2256" s="43" t="s">
        <v>1388</v>
      </c>
      <c r="BK2256" s="43" t="s">
        <v>573</v>
      </c>
      <c r="BP2256" s="48" t="s">
        <v>1406</v>
      </c>
      <c r="BR2256" s="43" t="s">
        <v>1928</v>
      </c>
      <c r="BS2256" s="43" t="s">
        <v>538</v>
      </c>
      <c r="BT2256" s="43" t="s">
        <v>1990</v>
      </c>
      <c r="BU2256" s="43"/>
      <c r="BV2256" s="43"/>
      <c r="BW2256" s="243">
        <v>37709</v>
      </c>
      <c r="BX2256" s="243"/>
      <c r="BY2256" s="48" t="s">
        <v>451</v>
      </c>
      <c r="BZ2256" s="43">
        <v>7.0000000000000007E-2</v>
      </c>
      <c r="CA2256" s="43" t="s">
        <v>1396</v>
      </c>
      <c r="CC2256" s="43">
        <v>7.0000000000000007E-2</v>
      </c>
      <c r="CD2256" s="124" t="s">
        <v>767</v>
      </c>
      <c r="CE2256" s="43">
        <v>9913</v>
      </c>
      <c r="CF2256" s="43" t="s">
        <v>1990</v>
      </c>
      <c r="CG2256" s="251">
        <v>37709</v>
      </c>
      <c r="CH2256" s="126"/>
      <c r="CK2256" s="39" t="s">
        <v>451</v>
      </c>
      <c r="CL2256" s="43">
        <v>4.4000000000000004</v>
      </c>
      <c r="CM2256" s="43" t="s">
        <v>1396</v>
      </c>
      <c r="CP2256" s="43" t="s">
        <v>1397</v>
      </c>
      <c r="CQ2256" s="43">
        <v>1063</v>
      </c>
      <c r="DR2256" s="38"/>
    </row>
    <row r="2257" spans="1:122" s="39" customFormat="1" hidden="1" x14ac:dyDescent="0.2">
      <c r="A2257" s="44" t="str">
        <f t="shared" si="968"/>
        <v>Endicott</v>
      </c>
      <c r="B2257" s="44" t="str">
        <f t="shared" si="967"/>
        <v>Trichloroethylene</v>
      </c>
      <c r="C2257" s="38" t="s">
        <v>2587</v>
      </c>
      <c r="D2257" s="38" t="str">
        <f t="shared" si="954"/>
        <v>LS</v>
      </c>
      <c r="E2257" s="44" t="s">
        <v>372</v>
      </c>
      <c r="F2257" s="155" t="str">
        <f t="shared" si="970"/>
        <v>Residential 106</v>
      </c>
      <c r="G2257" s="44" t="str">
        <f t="shared" si="969"/>
        <v>residential</v>
      </c>
      <c r="H2257" s="44" t="str">
        <f t="shared" si="958"/>
        <v>Basement - full</v>
      </c>
      <c r="I2257" s="38"/>
      <c r="J2257" s="38"/>
      <c r="K2257" s="38"/>
      <c r="L2257" s="44"/>
      <c r="M2257" s="38" t="str">
        <f t="shared" si="965"/>
        <v>Y</v>
      </c>
      <c r="N2257" s="38" t="str">
        <f t="shared" si="966"/>
        <v>n</v>
      </c>
      <c r="O2257" s="38" t="s">
        <v>541</v>
      </c>
      <c r="P2257" s="44" t="s">
        <v>310</v>
      </c>
      <c r="Q2257" s="44"/>
      <c r="R2257" s="44"/>
      <c r="S2257" s="44"/>
      <c r="T2257" s="44"/>
      <c r="U2257" s="44"/>
      <c r="V2257" s="44"/>
      <c r="W2257" s="44"/>
      <c r="X2257" s="44"/>
      <c r="Y2257" s="38" t="str">
        <f t="shared" si="959"/>
        <v>n</v>
      </c>
      <c r="Z2257" s="38" t="str">
        <f t="shared" si="960"/>
        <v>n</v>
      </c>
      <c r="AA2257" s="38" t="s">
        <v>2044</v>
      </c>
      <c r="AB2257" s="128" t="s">
        <v>1451</v>
      </c>
      <c r="AC2257" s="59">
        <v>1.8</v>
      </c>
      <c r="AD2257" s="204">
        <v>0.11111111111111112</v>
      </c>
      <c r="AE2257" s="38">
        <v>0</v>
      </c>
      <c r="AF2257" s="38">
        <v>1</v>
      </c>
      <c r="AG2257" s="125"/>
      <c r="AI2257" s="123"/>
      <c r="AJ2257" s="40">
        <f t="shared" si="955"/>
        <v>1.8</v>
      </c>
      <c r="AK2257" s="40"/>
      <c r="AL2257" s="40"/>
      <c r="AM2257" s="40">
        <f t="shared" si="962"/>
        <v>0.2</v>
      </c>
      <c r="AN2257" s="39">
        <f t="shared" si="961"/>
        <v>0.5</v>
      </c>
      <c r="AO2257" s="204"/>
      <c r="AP2257" s="204">
        <f t="shared" si="956"/>
        <v>0.11111111111111112</v>
      </c>
      <c r="AQ2257" s="45"/>
      <c r="AR2257" s="45"/>
      <c r="AS2257" s="115"/>
      <c r="AT2257" s="115"/>
      <c r="AU2257" s="115">
        <f t="shared" si="963"/>
        <v>0</v>
      </c>
      <c r="AV2257" s="115">
        <f t="shared" si="964"/>
        <v>1</v>
      </c>
      <c r="AY2257" s="115"/>
      <c r="AZ2257" s="115"/>
      <c r="BA2257" s="43">
        <v>32</v>
      </c>
      <c r="BB2257" s="43" t="s">
        <v>2013</v>
      </c>
      <c r="BC2257" s="48" t="s">
        <v>1403</v>
      </c>
      <c r="BE2257" s="37" t="s">
        <v>2345</v>
      </c>
      <c r="BG2257" s="43">
        <v>418</v>
      </c>
      <c r="BH2257" s="43" t="s">
        <v>2462</v>
      </c>
      <c r="BJ2257" s="43" t="s">
        <v>1388</v>
      </c>
      <c r="BK2257" s="43" t="s">
        <v>1389</v>
      </c>
      <c r="BP2257" s="48" t="s">
        <v>1406</v>
      </c>
      <c r="BQ2257" s="43" t="s">
        <v>2463</v>
      </c>
      <c r="BR2257" s="43" t="s">
        <v>2464</v>
      </c>
      <c r="BS2257" s="43" t="s">
        <v>1393</v>
      </c>
      <c r="BT2257" s="43" t="s">
        <v>1990</v>
      </c>
      <c r="BU2257" s="43"/>
      <c r="BV2257" s="43"/>
      <c r="BW2257" s="243">
        <v>37701</v>
      </c>
      <c r="BX2257" s="243"/>
      <c r="BY2257" s="48" t="s">
        <v>451</v>
      </c>
      <c r="BZ2257" s="43">
        <v>0.2</v>
      </c>
      <c r="CA2257" s="43" t="s">
        <v>1396</v>
      </c>
      <c r="CC2257" s="43">
        <v>0.2</v>
      </c>
      <c r="CD2257" s="124" t="s">
        <v>767</v>
      </c>
      <c r="CE2257" s="43">
        <v>10030</v>
      </c>
      <c r="CF2257" s="43" t="s">
        <v>1990</v>
      </c>
      <c r="CG2257" s="251">
        <v>37701</v>
      </c>
      <c r="CH2257" s="126"/>
      <c r="CK2257" s="39" t="s">
        <v>451</v>
      </c>
      <c r="CL2257" s="43">
        <v>1.8</v>
      </c>
      <c r="CM2257" s="43" t="s">
        <v>1396</v>
      </c>
      <c r="CP2257" s="43" t="s">
        <v>1397</v>
      </c>
      <c r="CQ2257" s="43">
        <v>949</v>
      </c>
      <c r="DR2257" s="38"/>
    </row>
    <row r="2258" spans="1:122" s="39" customFormat="1" hidden="1" x14ac:dyDescent="0.2">
      <c r="A2258" s="44" t="str">
        <f t="shared" si="968"/>
        <v>Endicott</v>
      </c>
      <c r="B2258" s="44" t="str">
        <f t="shared" si="967"/>
        <v>Vinyl chloride (chloroethene)</v>
      </c>
      <c r="C2258" s="38" t="s">
        <v>2587</v>
      </c>
      <c r="D2258" s="38" t="str">
        <f t="shared" si="954"/>
        <v>LS</v>
      </c>
      <c r="E2258" s="44" t="s">
        <v>372</v>
      </c>
      <c r="F2258" s="155" t="str">
        <f t="shared" si="970"/>
        <v>Residential 106</v>
      </c>
      <c r="G2258" s="44" t="str">
        <f t="shared" si="969"/>
        <v>residential</v>
      </c>
      <c r="H2258" s="44" t="str">
        <f t="shared" si="958"/>
        <v>Basement - full</v>
      </c>
      <c r="I2258" s="38"/>
      <c r="J2258" s="38"/>
      <c r="K2258" s="38"/>
      <c r="L2258" s="44"/>
      <c r="M2258" s="38" t="str">
        <f t="shared" si="965"/>
        <v>Y</v>
      </c>
      <c r="N2258" s="38" t="str">
        <f t="shared" si="966"/>
        <v>n</v>
      </c>
      <c r="O2258" s="38" t="s">
        <v>541</v>
      </c>
      <c r="P2258" s="44" t="s">
        <v>2357</v>
      </c>
      <c r="Q2258" s="44"/>
      <c r="R2258" s="44"/>
      <c r="S2258" s="44"/>
      <c r="T2258" s="44"/>
      <c r="U2258" s="44"/>
      <c r="V2258" s="44"/>
      <c r="W2258" s="44"/>
      <c r="X2258" s="44"/>
      <c r="Y2258" s="38" t="str">
        <f t="shared" si="959"/>
        <v>n</v>
      </c>
      <c r="Z2258" s="38" t="str">
        <f t="shared" si="960"/>
        <v>Y</v>
      </c>
      <c r="AA2258" s="38" t="s">
        <v>2044</v>
      </c>
      <c r="AB2258" s="128" t="s">
        <v>1451</v>
      </c>
      <c r="AC2258" s="59">
        <v>0.22</v>
      </c>
      <c r="AD2258" s="204">
        <v>0.20909090909090908</v>
      </c>
      <c r="AE2258" s="38">
        <v>0</v>
      </c>
      <c r="AF2258" s="38">
        <v>1</v>
      </c>
      <c r="AG2258" s="125"/>
      <c r="AI2258" s="123"/>
      <c r="AJ2258" s="40">
        <f t="shared" si="955"/>
        <v>0.22</v>
      </c>
      <c r="AK2258" s="40"/>
      <c r="AL2258" s="40"/>
      <c r="AM2258" s="40">
        <f t="shared" si="962"/>
        <v>4.5999999999999999E-2</v>
      </c>
      <c r="AN2258" s="39">
        <f t="shared" si="961"/>
        <v>0.01</v>
      </c>
      <c r="AO2258" s="204"/>
      <c r="AP2258" s="204">
        <f t="shared" si="956"/>
        <v>0.20909090909090908</v>
      </c>
      <c r="AQ2258" s="45"/>
      <c r="AR2258" s="45"/>
      <c r="AS2258" s="115"/>
      <c r="AT2258" s="115"/>
      <c r="AU2258" s="115">
        <f t="shared" si="963"/>
        <v>0</v>
      </c>
      <c r="AV2258" s="115">
        <f t="shared" si="964"/>
        <v>1</v>
      </c>
      <c r="AY2258" s="115"/>
      <c r="AZ2258" s="115"/>
      <c r="BA2258" s="43">
        <v>32</v>
      </c>
      <c r="BB2258" s="43" t="s">
        <v>2013</v>
      </c>
      <c r="BC2258" s="48" t="s">
        <v>1403</v>
      </c>
      <c r="BE2258" s="37" t="s">
        <v>2345</v>
      </c>
      <c r="BG2258" s="43">
        <v>418</v>
      </c>
      <c r="BH2258" s="43" t="s">
        <v>2462</v>
      </c>
      <c r="BJ2258" s="43" t="s">
        <v>1388</v>
      </c>
      <c r="BK2258" s="43" t="s">
        <v>1389</v>
      </c>
      <c r="BP2258" s="48" t="s">
        <v>1406</v>
      </c>
      <c r="BQ2258" s="43" t="s">
        <v>2463</v>
      </c>
      <c r="BR2258" s="43" t="s">
        <v>2464</v>
      </c>
      <c r="BS2258" s="43" t="s">
        <v>562</v>
      </c>
      <c r="BT2258" s="43" t="s">
        <v>1990</v>
      </c>
      <c r="BU2258" s="43"/>
      <c r="BV2258" s="43"/>
      <c r="BW2258" s="243">
        <v>37701</v>
      </c>
      <c r="BX2258" s="243"/>
      <c r="BY2258" s="48" t="s">
        <v>451</v>
      </c>
      <c r="BZ2258" s="43">
        <v>4.5999999999999999E-2</v>
      </c>
      <c r="CA2258" s="43" t="s">
        <v>1396</v>
      </c>
      <c r="CC2258" s="43">
        <v>4.5999999999999999E-2</v>
      </c>
      <c r="CD2258" s="124" t="s">
        <v>767</v>
      </c>
      <c r="CE2258" s="43">
        <v>10031</v>
      </c>
      <c r="CF2258" s="43" t="s">
        <v>1990</v>
      </c>
      <c r="CG2258" s="251">
        <v>37701</v>
      </c>
      <c r="CH2258" s="126"/>
      <c r="CK2258" s="39" t="s">
        <v>451</v>
      </c>
      <c r="CL2258" s="43">
        <v>0.22</v>
      </c>
      <c r="CM2258" s="43" t="s">
        <v>1396</v>
      </c>
      <c r="CP2258" s="43" t="s">
        <v>1397</v>
      </c>
      <c r="CQ2258" s="43">
        <v>974</v>
      </c>
      <c r="DR2258" s="38"/>
    </row>
    <row r="2259" spans="1:122" s="39" customFormat="1" hidden="1" x14ac:dyDescent="0.2">
      <c r="A2259" s="44" t="str">
        <f t="shared" si="968"/>
        <v>Endicott</v>
      </c>
      <c r="B2259" s="44" t="str">
        <f t="shared" si="967"/>
        <v>Vinyl chloride (chloroethene)</v>
      </c>
      <c r="C2259" s="38" t="s">
        <v>2587</v>
      </c>
      <c r="D2259" s="38" t="str">
        <f t="shared" ref="D2259:D2322" si="971">IF(BC2259="","",BC2259)</f>
        <v>LS</v>
      </c>
      <c r="E2259" s="44" t="s">
        <v>372</v>
      </c>
      <c r="F2259" s="155" t="str">
        <f t="shared" si="970"/>
        <v>Residential 107</v>
      </c>
      <c r="G2259" s="44" t="str">
        <f t="shared" si="969"/>
        <v>residential</v>
      </c>
      <c r="H2259" s="44" t="str">
        <f t="shared" si="958"/>
        <v>Slab on grade</v>
      </c>
      <c r="I2259" s="38"/>
      <c r="J2259" s="38"/>
      <c r="K2259" s="38"/>
      <c r="L2259" s="44"/>
      <c r="M2259" s="38" t="str">
        <f t="shared" si="965"/>
        <v>Y</v>
      </c>
      <c r="N2259" s="38" t="str">
        <f t="shared" si="966"/>
        <v>n</v>
      </c>
      <c r="O2259" s="38" t="s">
        <v>541</v>
      </c>
      <c r="P2259" s="44" t="s">
        <v>2357</v>
      </c>
      <c r="Q2259" s="44"/>
      <c r="R2259" s="44"/>
      <c r="S2259" s="44"/>
      <c r="T2259" s="44"/>
      <c r="U2259" s="44"/>
      <c r="V2259" s="44"/>
      <c r="W2259" s="44"/>
      <c r="X2259" s="44"/>
      <c r="Y2259" s="38" t="str">
        <f t="shared" si="959"/>
        <v>n</v>
      </c>
      <c r="Z2259" s="38" t="str">
        <f t="shared" si="960"/>
        <v>Y</v>
      </c>
      <c r="AA2259" s="38" t="s">
        <v>2044</v>
      </c>
      <c r="AB2259" s="128" t="s">
        <v>1451</v>
      </c>
      <c r="AC2259" s="59">
        <v>6.6000000000000003E-2</v>
      </c>
      <c r="AD2259" s="204">
        <v>0.72727272727272729</v>
      </c>
      <c r="AE2259" s="38">
        <v>0</v>
      </c>
      <c r="AF2259" s="38">
        <v>1</v>
      </c>
      <c r="AG2259" s="125"/>
      <c r="AI2259" s="123"/>
      <c r="AJ2259" s="40">
        <f t="shared" si="955"/>
        <v>6.6000000000000003E-2</v>
      </c>
      <c r="AK2259" s="40"/>
      <c r="AL2259" s="40"/>
      <c r="AM2259" s="40">
        <f t="shared" si="962"/>
        <v>4.8000000000000001E-2</v>
      </c>
      <c r="AN2259" s="39">
        <f t="shared" si="961"/>
        <v>0.01</v>
      </c>
      <c r="AO2259" s="204"/>
      <c r="AP2259" s="204">
        <f t="shared" si="956"/>
        <v>0.72727272727272729</v>
      </c>
      <c r="AQ2259" s="45"/>
      <c r="AR2259" s="45"/>
      <c r="AS2259" s="115"/>
      <c r="AT2259" s="115"/>
      <c r="AU2259" s="115">
        <f t="shared" si="963"/>
        <v>0</v>
      </c>
      <c r="AV2259" s="115">
        <f t="shared" si="964"/>
        <v>1</v>
      </c>
      <c r="AY2259" s="115"/>
      <c r="AZ2259" s="115"/>
      <c r="BA2259" s="43">
        <v>32</v>
      </c>
      <c r="BB2259" s="43" t="s">
        <v>2013</v>
      </c>
      <c r="BC2259" s="48" t="s">
        <v>1403</v>
      </c>
      <c r="BE2259" s="37" t="s">
        <v>2345</v>
      </c>
      <c r="BG2259" s="43">
        <v>419</v>
      </c>
      <c r="BH2259" s="43" t="s">
        <v>490</v>
      </c>
      <c r="BJ2259" s="43" t="s">
        <v>1388</v>
      </c>
      <c r="BK2259" s="43" t="s">
        <v>846</v>
      </c>
      <c r="BP2259" s="48" t="s">
        <v>1406</v>
      </c>
      <c r="BQ2259" s="43" t="s">
        <v>491</v>
      </c>
      <c r="BR2259" s="43" t="s">
        <v>492</v>
      </c>
      <c r="BS2259" s="43" t="s">
        <v>562</v>
      </c>
      <c r="BT2259" s="43" t="s">
        <v>493</v>
      </c>
      <c r="BU2259" s="43"/>
      <c r="BV2259" s="43"/>
      <c r="BW2259" s="243">
        <v>37705</v>
      </c>
      <c r="BX2259" s="243"/>
      <c r="BY2259" s="48" t="s">
        <v>451</v>
      </c>
      <c r="BZ2259" s="43">
        <v>4.8000000000000001E-2</v>
      </c>
      <c r="CA2259" s="43" t="s">
        <v>1396</v>
      </c>
      <c r="CC2259" s="43">
        <v>4.8000000000000001E-2</v>
      </c>
      <c r="CD2259" s="124" t="s">
        <v>767</v>
      </c>
      <c r="CE2259" s="43">
        <v>10064</v>
      </c>
      <c r="CF2259" s="43" t="s">
        <v>494</v>
      </c>
      <c r="CG2259" s="251">
        <v>37705</v>
      </c>
      <c r="CH2259" s="126"/>
      <c r="CK2259" s="39" t="s">
        <v>451</v>
      </c>
      <c r="CL2259" s="43">
        <v>6.6000000000000003E-2</v>
      </c>
      <c r="CM2259" s="43" t="s">
        <v>1396</v>
      </c>
      <c r="CP2259" s="43" t="s">
        <v>1397</v>
      </c>
      <c r="CQ2259" s="43">
        <v>975</v>
      </c>
      <c r="DR2259" s="38"/>
    </row>
    <row r="2260" spans="1:122" s="39" customFormat="1" hidden="1" x14ac:dyDescent="0.2">
      <c r="A2260" s="44" t="str">
        <f t="shared" si="968"/>
        <v>Endicott</v>
      </c>
      <c r="B2260" s="44" t="str">
        <f t="shared" si="967"/>
        <v>Tetrachloroethylene</v>
      </c>
      <c r="C2260" s="38" t="s">
        <v>2587</v>
      </c>
      <c r="D2260" s="38" t="str">
        <f t="shared" si="971"/>
        <v>LS</v>
      </c>
      <c r="E2260" s="44" t="s">
        <v>372</v>
      </c>
      <c r="F2260" s="155" t="str">
        <f t="shared" si="970"/>
        <v>Residential 109</v>
      </c>
      <c r="G2260" s="44" t="str">
        <f t="shared" si="969"/>
        <v>residential</v>
      </c>
      <c r="H2260" s="44" t="str">
        <f t="shared" si="958"/>
        <v>Basement</v>
      </c>
      <c r="I2260" s="38"/>
      <c r="J2260" s="38"/>
      <c r="K2260" s="38"/>
      <c r="L2260" s="44"/>
      <c r="M2260" s="38" t="str">
        <f t="shared" si="965"/>
        <v>Y</v>
      </c>
      <c r="N2260" s="38" t="str">
        <f t="shared" si="966"/>
        <v>n</v>
      </c>
      <c r="O2260" s="38" t="s">
        <v>541</v>
      </c>
      <c r="P2260" s="44" t="s">
        <v>2357</v>
      </c>
      <c r="Q2260" s="44"/>
      <c r="R2260" s="44"/>
      <c r="S2260" s="44"/>
      <c r="T2260" s="44"/>
      <c r="U2260" s="44"/>
      <c r="V2260" s="44"/>
      <c r="W2260" s="44"/>
      <c r="X2260" s="44"/>
      <c r="Y2260" s="38" t="str">
        <f t="shared" si="959"/>
        <v>n</v>
      </c>
      <c r="Z2260" s="38" t="str">
        <f t="shared" si="960"/>
        <v>n</v>
      </c>
      <c r="AA2260" s="38" t="s">
        <v>2044</v>
      </c>
      <c r="AB2260" s="128" t="s">
        <v>1451</v>
      </c>
      <c r="AC2260" s="59">
        <v>1</v>
      </c>
      <c r="AD2260" s="204">
        <v>0.25</v>
      </c>
      <c r="AE2260" s="38">
        <v>0</v>
      </c>
      <c r="AF2260" s="38">
        <v>1</v>
      </c>
      <c r="AG2260" s="125"/>
      <c r="AI2260" s="123"/>
      <c r="AJ2260" s="40">
        <f t="shared" si="955"/>
        <v>1</v>
      </c>
      <c r="AK2260" s="40"/>
      <c r="AL2260" s="40"/>
      <c r="AM2260" s="40">
        <f t="shared" si="962"/>
        <v>0.25</v>
      </c>
      <c r="AN2260" s="39">
        <f t="shared" si="961"/>
        <v>3.8</v>
      </c>
      <c r="AO2260" s="204"/>
      <c r="AP2260" s="204">
        <f t="shared" si="956"/>
        <v>0.25</v>
      </c>
      <c r="AQ2260" s="45"/>
      <c r="AR2260" s="45"/>
      <c r="AS2260" s="115"/>
      <c r="AT2260" s="115"/>
      <c r="AU2260" s="115">
        <f t="shared" si="963"/>
        <v>0</v>
      </c>
      <c r="AV2260" s="115">
        <f t="shared" si="964"/>
        <v>1</v>
      </c>
      <c r="AY2260" s="115"/>
      <c r="AZ2260" s="115"/>
      <c r="BA2260" s="43">
        <v>32</v>
      </c>
      <c r="BB2260" s="43" t="s">
        <v>2013</v>
      </c>
      <c r="BC2260" s="48" t="s">
        <v>1403</v>
      </c>
      <c r="BE2260" s="37" t="s">
        <v>2345</v>
      </c>
      <c r="BG2260" s="43">
        <v>421</v>
      </c>
      <c r="BH2260" s="43" t="s">
        <v>500</v>
      </c>
      <c r="BJ2260" s="43" t="s">
        <v>1388</v>
      </c>
      <c r="BK2260" s="43" t="s">
        <v>573</v>
      </c>
      <c r="BP2260" s="48" t="s">
        <v>1406</v>
      </c>
      <c r="BQ2260" s="43" t="s">
        <v>501</v>
      </c>
      <c r="BR2260" s="43" t="s">
        <v>830</v>
      </c>
      <c r="BS2260" s="43" t="s">
        <v>2057</v>
      </c>
      <c r="BT2260" s="43" t="s">
        <v>1990</v>
      </c>
      <c r="BU2260" s="43"/>
      <c r="BV2260" s="43"/>
      <c r="BW2260" s="243">
        <v>37709</v>
      </c>
      <c r="BX2260" s="243"/>
      <c r="BY2260" s="48" t="s">
        <v>451</v>
      </c>
      <c r="BZ2260" s="43">
        <v>0.25</v>
      </c>
      <c r="CA2260" s="43" t="s">
        <v>1396</v>
      </c>
      <c r="CC2260" s="43">
        <v>0.25</v>
      </c>
      <c r="CD2260" s="124" t="s">
        <v>767</v>
      </c>
      <c r="CE2260" s="43">
        <v>10138</v>
      </c>
      <c r="CF2260" s="43" t="s">
        <v>1990</v>
      </c>
      <c r="CG2260" s="251">
        <v>37709</v>
      </c>
      <c r="CH2260" s="126"/>
      <c r="CK2260" s="39" t="s">
        <v>451</v>
      </c>
      <c r="CL2260" s="43">
        <v>1</v>
      </c>
      <c r="CM2260" s="43" t="s">
        <v>1396</v>
      </c>
      <c r="CP2260" s="43" t="s">
        <v>1397</v>
      </c>
      <c r="CQ2260" s="43">
        <v>884</v>
      </c>
      <c r="DR2260" s="38"/>
    </row>
    <row r="2261" spans="1:122" s="39" customFormat="1" hidden="1" x14ac:dyDescent="0.2">
      <c r="A2261" s="44" t="str">
        <f t="shared" si="968"/>
        <v>Endicott</v>
      </c>
      <c r="B2261" s="44" t="str">
        <f t="shared" si="967"/>
        <v>Vinyl chloride (chloroethene)</v>
      </c>
      <c r="C2261" s="38" t="s">
        <v>2587</v>
      </c>
      <c r="D2261" s="38" t="str">
        <f t="shared" si="971"/>
        <v>LS</v>
      </c>
      <c r="E2261" s="44" t="s">
        <v>372</v>
      </c>
      <c r="F2261" s="155" t="str">
        <f t="shared" si="970"/>
        <v>Residential 109</v>
      </c>
      <c r="G2261" s="44" t="str">
        <f t="shared" si="969"/>
        <v>residential</v>
      </c>
      <c r="H2261" s="44" t="str">
        <f t="shared" si="958"/>
        <v>Basement</v>
      </c>
      <c r="I2261" s="38"/>
      <c r="J2261" s="38"/>
      <c r="K2261" s="38"/>
      <c r="L2261" s="44"/>
      <c r="M2261" s="38" t="str">
        <f t="shared" si="965"/>
        <v>Y</v>
      </c>
      <c r="N2261" s="38" t="str">
        <f t="shared" si="966"/>
        <v>n</v>
      </c>
      <c r="O2261" s="38" t="s">
        <v>541</v>
      </c>
      <c r="P2261" s="44" t="s">
        <v>2357</v>
      </c>
      <c r="Q2261" s="44"/>
      <c r="R2261" s="44"/>
      <c r="S2261" s="44"/>
      <c r="T2261" s="44"/>
      <c r="U2261" s="44"/>
      <c r="V2261" s="44"/>
      <c r="W2261" s="44"/>
      <c r="X2261" s="44"/>
      <c r="Y2261" s="38" t="str">
        <f t="shared" si="959"/>
        <v>n</v>
      </c>
      <c r="Z2261" s="38" t="str">
        <f t="shared" si="960"/>
        <v>Y</v>
      </c>
      <c r="AA2261" s="38" t="s">
        <v>2044</v>
      </c>
      <c r="AB2261" s="128" t="s">
        <v>1451</v>
      </c>
      <c r="AC2261" s="59">
        <v>9.6000000000000002E-2</v>
      </c>
      <c r="AD2261" s="204">
        <v>0.47916666666666663</v>
      </c>
      <c r="AE2261" s="38">
        <v>0</v>
      </c>
      <c r="AF2261" s="38">
        <v>1</v>
      </c>
      <c r="AG2261" s="125"/>
      <c r="AI2261" s="123"/>
      <c r="AJ2261" s="40">
        <f t="shared" si="955"/>
        <v>9.6000000000000002E-2</v>
      </c>
      <c r="AK2261" s="40"/>
      <c r="AL2261" s="40"/>
      <c r="AM2261" s="40">
        <f t="shared" si="962"/>
        <v>4.5999999999999999E-2</v>
      </c>
      <c r="AN2261" s="39">
        <f t="shared" si="961"/>
        <v>0.01</v>
      </c>
      <c r="AO2261" s="204"/>
      <c r="AP2261" s="204">
        <f t="shared" si="956"/>
        <v>0.47916666666666663</v>
      </c>
      <c r="AQ2261" s="45"/>
      <c r="AR2261" s="45"/>
      <c r="AS2261" s="115"/>
      <c r="AT2261" s="115"/>
      <c r="AU2261" s="115">
        <f t="shared" si="963"/>
        <v>0</v>
      </c>
      <c r="AV2261" s="115">
        <f t="shared" si="964"/>
        <v>1</v>
      </c>
      <c r="AY2261" s="115"/>
      <c r="AZ2261" s="115"/>
      <c r="BA2261" s="43">
        <v>32</v>
      </c>
      <c r="BB2261" s="43" t="s">
        <v>2013</v>
      </c>
      <c r="BC2261" s="48" t="s">
        <v>1403</v>
      </c>
      <c r="BE2261" s="37" t="s">
        <v>2345</v>
      </c>
      <c r="BG2261" s="43">
        <v>421</v>
      </c>
      <c r="BH2261" s="43" t="s">
        <v>500</v>
      </c>
      <c r="BJ2261" s="43" t="s">
        <v>1388</v>
      </c>
      <c r="BK2261" s="43" t="s">
        <v>573</v>
      </c>
      <c r="BP2261" s="48" t="s">
        <v>1406</v>
      </c>
      <c r="BQ2261" s="43" t="s">
        <v>501</v>
      </c>
      <c r="BR2261" s="43" t="s">
        <v>830</v>
      </c>
      <c r="BS2261" s="43" t="s">
        <v>562</v>
      </c>
      <c r="BT2261" s="43" t="s">
        <v>1990</v>
      </c>
      <c r="BU2261" s="43"/>
      <c r="BV2261" s="43"/>
      <c r="BW2261" s="243">
        <v>37709</v>
      </c>
      <c r="BX2261" s="243"/>
      <c r="BY2261" s="48" t="s">
        <v>451</v>
      </c>
      <c r="BZ2261" s="43">
        <v>4.5999999999999999E-2</v>
      </c>
      <c r="CA2261" s="43" t="s">
        <v>1396</v>
      </c>
      <c r="CC2261" s="43">
        <v>4.5999999999999999E-2</v>
      </c>
      <c r="CD2261" s="124" t="s">
        <v>767</v>
      </c>
      <c r="CE2261" s="43">
        <v>10141</v>
      </c>
      <c r="CF2261" s="43" t="s">
        <v>1990</v>
      </c>
      <c r="CG2261" s="251">
        <v>37709</v>
      </c>
      <c r="CH2261" s="126"/>
      <c r="CK2261" s="39" t="s">
        <v>451</v>
      </c>
      <c r="CL2261" s="43">
        <v>9.6000000000000002E-2</v>
      </c>
      <c r="CM2261" s="43" t="s">
        <v>1396</v>
      </c>
      <c r="CP2261" s="43" t="s">
        <v>1397</v>
      </c>
      <c r="CQ2261" s="43">
        <v>976</v>
      </c>
      <c r="DR2261" s="38"/>
    </row>
    <row r="2262" spans="1:122" s="39" customFormat="1" hidden="1" x14ac:dyDescent="0.2">
      <c r="A2262" s="44" t="str">
        <f t="shared" si="968"/>
        <v>Endicott</v>
      </c>
      <c r="B2262" s="44" t="str">
        <f t="shared" si="967"/>
        <v>1,1-Dichloroethylene</v>
      </c>
      <c r="C2262" s="38" t="s">
        <v>2587</v>
      </c>
      <c r="D2262" s="38" t="str">
        <f t="shared" si="971"/>
        <v>LS</v>
      </c>
      <c r="E2262" s="44" t="s">
        <v>372</v>
      </c>
      <c r="F2262" s="155" t="str">
        <f t="shared" si="970"/>
        <v>Residential 110</v>
      </c>
      <c r="G2262" s="44" t="str">
        <f t="shared" si="969"/>
        <v>residential</v>
      </c>
      <c r="H2262" s="44" t="str">
        <f t="shared" si="958"/>
        <v>Basement</v>
      </c>
      <c r="I2262" s="38"/>
      <c r="J2262" s="38"/>
      <c r="K2262" s="38"/>
      <c r="L2262" s="44"/>
      <c r="M2262" s="38" t="str">
        <f t="shared" si="965"/>
        <v>Y</v>
      </c>
      <c r="N2262" s="38" t="str">
        <f t="shared" si="966"/>
        <v>n</v>
      </c>
      <c r="O2262" s="38" t="str">
        <f>IF(AJ2262="","",IF(M2262="N","n","Y"))</f>
        <v>Y</v>
      </c>
      <c r="P2262" s="44"/>
      <c r="Q2262" s="44"/>
      <c r="R2262" s="44"/>
      <c r="S2262" s="44"/>
      <c r="T2262" s="44"/>
      <c r="U2262" s="44"/>
      <c r="V2262" s="44"/>
      <c r="W2262" s="44"/>
      <c r="X2262" s="44"/>
      <c r="Y2262" s="38" t="str">
        <f t="shared" si="959"/>
        <v>n</v>
      </c>
      <c r="Z2262" s="38" t="str">
        <f t="shared" si="960"/>
        <v>n</v>
      </c>
      <c r="AA2262" s="38" t="s">
        <v>2044</v>
      </c>
      <c r="AB2262" s="128" t="s">
        <v>1451</v>
      </c>
      <c r="AC2262" s="59">
        <v>3.9</v>
      </c>
      <c r="AD2262" s="204">
        <v>1.6923076923076923E-2</v>
      </c>
      <c r="AE2262" s="38">
        <v>0</v>
      </c>
      <c r="AF2262" s="38">
        <v>1</v>
      </c>
      <c r="AG2262" s="125"/>
      <c r="AI2262" s="123"/>
      <c r="AJ2262" s="40">
        <f t="shared" si="955"/>
        <v>3.9</v>
      </c>
      <c r="AK2262" s="40"/>
      <c r="AL2262" s="40"/>
      <c r="AM2262" s="40">
        <f t="shared" si="962"/>
        <v>6.6000000000000003E-2</v>
      </c>
      <c r="AN2262" s="39">
        <f t="shared" si="961"/>
        <v>0.8</v>
      </c>
      <c r="AO2262" s="204"/>
      <c r="AP2262" s="204">
        <f t="shared" si="956"/>
        <v>1.6923076923076923E-2</v>
      </c>
      <c r="AQ2262" s="45"/>
      <c r="AR2262" s="45"/>
      <c r="AS2262" s="115"/>
      <c r="AT2262" s="115"/>
      <c r="AU2262" s="115">
        <f t="shared" si="963"/>
        <v>0</v>
      </c>
      <c r="AV2262" s="115">
        <f t="shared" si="964"/>
        <v>1</v>
      </c>
      <c r="AY2262" s="115"/>
      <c r="AZ2262" s="115"/>
      <c r="BA2262" s="43">
        <v>32</v>
      </c>
      <c r="BB2262" s="43" t="s">
        <v>2013</v>
      </c>
      <c r="BC2262" s="48" t="s">
        <v>1403</v>
      </c>
      <c r="BE2262" s="37" t="s">
        <v>2345</v>
      </c>
      <c r="BG2262" s="43">
        <v>422</v>
      </c>
      <c r="BH2262" s="43" t="s">
        <v>502</v>
      </c>
      <c r="BJ2262" s="43" t="s">
        <v>1388</v>
      </c>
      <c r="BK2262" s="43" t="s">
        <v>573</v>
      </c>
      <c r="BP2262" s="48" t="s">
        <v>1406</v>
      </c>
      <c r="BQ2262" s="43" t="s">
        <v>503</v>
      </c>
      <c r="BR2262" s="43" t="s">
        <v>1925</v>
      </c>
      <c r="BS2262" s="43" t="s">
        <v>538</v>
      </c>
      <c r="BT2262" s="43" t="s">
        <v>1990</v>
      </c>
      <c r="BU2262" s="43"/>
      <c r="BV2262" s="43"/>
      <c r="BW2262" s="243">
        <v>37699</v>
      </c>
      <c r="BX2262" s="243"/>
      <c r="BY2262" s="48" t="s">
        <v>451</v>
      </c>
      <c r="BZ2262" s="43">
        <v>6.6000000000000003E-2</v>
      </c>
      <c r="CA2262" s="43" t="s">
        <v>1396</v>
      </c>
      <c r="CC2262" s="43">
        <v>6.6000000000000003E-2</v>
      </c>
      <c r="CD2262" s="124" t="s">
        <v>767</v>
      </c>
      <c r="CE2262" s="43">
        <v>10166</v>
      </c>
      <c r="CF2262" s="43" t="s">
        <v>1990</v>
      </c>
      <c r="CG2262" s="251">
        <v>37699</v>
      </c>
      <c r="CH2262" s="126"/>
      <c r="CK2262" s="39" t="s">
        <v>451</v>
      </c>
      <c r="CL2262" s="43">
        <v>3.9</v>
      </c>
      <c r="CM2262" s="43" t="s">
        <v>1396</v>
      </c>
      <c r="CP2262" s="43" t="s">
        <v>1397</v>
      </c>
      <c r="CQ2262" s="43">
        <v>1064</v>
      </c>
      <c r="DR2262" s="38"/>
    </row>
    <row r="2263" spans="1:122" s="39" customFormat="1" hidden="1" x14ac:dyDescent="0.2">
      <c r="A2263" s="44" t="str">
        <f t="shared" si="968"/>
        <v>Endicott</v>
      </c>
      <c r="B2263" s="44" t="str">
        <f t="shared" si="967"/>
        <v>Tetrachloroethylene</v>
      </c>
      <c r="C2263" s="38" t="s">
        <v>2587</v>
      </c>
      <c r="D2263" s="38" t="str">
        <f t="shared" si="971"/>
        <v>LS</v>
      </c>
      <c r="E2263" s="44" t="s">
        <v>372</v>
      </c>
      <c r="F2263" s="155" t="str">
        <f t="shared" si="970"/>
        <v>Residential 111</v>
      </c>
      <c r="G2263" s="44" t="str">
        <f t="shared" si="969"/>
        <v>residential</v>
      </c>
      <c r="H2263" s="44" t="str">
        <f t="shared" si="958"/>
        <v>Basement - full</v>
      </c>
      <c r="I2263" s="38"/>
      <c r="J2263" s="38"/>
      <c r="K2263" s="38"/>
      <c r="L2263" s="44"/>
      <c r="M2263" s="38" t="str">
        <f t="shared" si="965"/>
        <v>Y</v>
      </c>
      <c r="N2263" s="38" t="str">
        <f t="shared" si="966"/>
        <v>n</v>
      </c>
      <c r="O2263" s="38" t="s">
        <v>541</v>
      </c>
      <c r="P2263" s="44" t="s">
        <v>2357</v>
      </c>
      <c r="Q2263" s="44"/>
      <c r="R2263" s="44"/>
      <c r="S2263" s="44"/>
      <c r="T2263" s="44"/>
      <c r="U2263" s="44"/>
      <c r="V2263" s="44"/>
      <c r="W2263" s="44"/>
      <c r="X2263" s="44"/>
      <c r="Y2263" s="38" t="str">
        <f t="shared" si="959"/>
        <v>n</v>
      </c>
      <c r="Z2263" s="38" t="str">
        <f t="shared" si="960"/>
        <v>n</v>
      </c>
      <c r="AA2263" s="38" t="s">
        <v>2044</v>
      </c>
      <c r="AB2263" s="128" t="s">
        <v>1451</v>
      </c>
      <c r="AC2263" s="59">
        <v>1.2</v>
      </c>
      <c r="AD2263" s="204">
        <v>0.2</v>
      </c>
      <c r="AE2263" s="38">
        <v>0</v>
      </c>
      <c r="AF2263" s="38">
        <v>1</v>
      </c>
      <c r="AG2263" s="125"/>
      <c r="AI2263" s="123"/>
      <c r="AJ2263" s="40">
        <f t="shared" ref="AJ2263:AJ2326" si="972">IF(CL2263="","",IF(CM2263="mg/m3",1000*CL2263,IF(CM2263="ppbv",CL2263*INDEX(ppbv_ug_m3,MATCH(BS2263,ChemName,0)),CL2263)))</f>
        <v>1.2</v>
      </c>
      <c r="AK2263" s="40"/>
      <c r="AL2263" s="40"/>
      <c r="AM2263" s="40">
        <f t="shared" si="962"/>
        <v>0.24</v>
      </c>
      <c r="AN2263" s="39">
        <f t="shared" si="961"/>
        <v>3.8</v>
      </c>
      <c r="AO2263" s="204"/>
      <c r="AP2263" s="204">
        <f t="shared" ref="AP2263:AP2326" si="973">IF(AJ2263="","",AM2263/AJ2263)</f>
        <v>0.2</v>
      </c>
      <c r="AQ2263" s="45"/>
      <c r="AR2263" s="45"/>
      <c r="AS2263" s="115"/>
      <c r="AT2263" s="115"/>
      <c r="AU2263" s="115">
        <f t="shared" si="963"/>
        <v>0</v>
      </c>
      <c r="AV2263" s="115">
        <f t="shared" si="964"/>
        <v>1</v>
      </c>
      <c r="AY2263" s="115"/>
      <c r="AZ2263" s="115"/>
      <c r="BA2263" s="43">
        <v>32</v>
      </c>
      <c r="BB2263" s="43" t="s">
        <v>2013</v>
      </c>
      <c r="BC2263" s="48" t="s">
        <v>1403</v>
      </c>
      <c r="BE2263" s="37" t="s">
        <v>2345</v>
      </c>
      <c r="BG2263" s="43">
        <v>423</v>
      </c>
      <c r="BH2263" s="43" t="s">
        <v>2465</v>
      </c>
      <c r="BJ2263" s="43" t="s">
        <v>1388</v>
      </c>
      <c r="BK2263" s="43" t="s">
        <v>1389</v>
      </c>
      <c r="BP2263" s="48" t="s">
        <v>1406</v>
      </c>
      <c r="BQ2263" s="43" t="s">
        <v>261</v>
      </c>
      <c r="BR2263" s="43" t="s">
        <v>188</v>
      </c>
      <c r="BS2263" s="43" t="s">
        <v>2057</v>
      </c>
      <c r="BT2263" s="43" t="s">
        <v>1990</v>
      </c>
      <c r="BU2263" s="43"/>
      <c r="BV2263" s="43"/>
      <c r="BW2263" s="243">
        <v>37703</v>
      </c>
      <c r="BX2263" s="243"/>
      <c r="BY2263" s="48" t="s">
        <v>451</v>
      </c>
      <c r="BZ2263" s="43">
        <v>0.24</v>
      </c>
      <c r="CA2263" s="43" t="s">
        <v>1396</v>
      </c>
      <c r="CC2263" s="43">
        <v>0.24</v>
      </c>
      <c r="CD2263" s="124" t="s">
        <v>767</v>
      </c>
      <c r="CE2263" s="43">
        <v>10215</v>
      </c>
      <c r="CF2263" s="43" t="s">
        <v>1990</v>
      </c>
      <c r="CG2263" s="251">
        <v>37703</v>
      </c>
      <c r="CH2263" s="126"/>
      <c r="CK2263" s="39" t="s">
        <v>451</v>
      </c>
      <c r="CL2263" s="43">
        <v>1.2</v>
      </c>
      <c r="CM2263" s="43" t="s">
        <v>1396</v>
      </c>
      <c r="CP2263" s="43" t="s">
        <v>1397</v>
      </c>
      <c r="CQ2263" s="43">
        <v>885</v>
      </c>
      <c r="DR2263" s="38"/>
    </row>
    <row r="2264" spans="1:122" s="39" customFormat="1" x14ac:dyDescent="0.2">
      <c r="A2264" s="44" t="str">
        <f t="shared" si="968"/>
        <v>Endicott</v>
      </c>
      <c r="B2264" s="44" t="str">
        <f t="shared" si="967"/>
        <v>Trichloroethylene</v>
      </c>
      <c r="C2264" s="38" t="s">
        <v>2587</v>
      </c>
      <c r="D2264" s="38" t="str">
        <f t="shared" si="971"/>
        <v>LS</v>
      </c>
      <c r="E2264" s="44" t="s">
        <v>372</v>
      </c>
      <c r="F2264" s="155" t="str">
        <f t="shared" si="970"/>
        <v>Residential 111</v>
      </c>
      <c r="G2264" s="44" t="str">
        <f t="shared" si="969"/>
        <v>residential</v>
      </c>
      <c r="H2264" s="44" t="str">
        <f t="shared" si="958"/>
        <v>Basement - full</v>
      </c>
      <c r="I2264" s="38"/>
      <c r="J2264" s="38"/>
      <c r="K2264" s="38"/>
      <c r="L2264" s="44"/>
      <c r="M2264" s="38" t="str">
        <f t="shared" si="965"/>
        <v>Y</v>
      </c>
      <c r="N2264" s="38" t="str">
        <f t="shared" si="966"/>
        <v>Y</v>
      </c>
      <c r="O2264" s="38" t="str">
        <f>IF(AJ2264="","",IF(M2264="N","n","Y"))</f>
        <v>Y</v>
      </c>
      <c r="P2264" s="44"/>
      <c r="Q2264" s="44"/>
      <c r="R2264" s="44"/>
      <c r="S2264" s="44"/>
      <c r="T2264" s="44"/>
      <c r="U2264" s="44"/>
      <c r="V2264" s="44"/>
      <c r="W2264" s="44"/>
      <c r="X2264" s="44"/>
      <c r="Y2264" s="38" t="str">
        <f t="shared" si="959"/>
        <v>n</v>
      </c>
      <c r="Z2264" s="38" t="str">
        <f t="shared" si="960"/>
        <v>n</v>
      </c>
      <c r="AA2264" s="38" t="s">
        <v>2044</v>
      </c>
      <c r="AB2264" s="128" t="s">
        <v>1451</v>
      </c>
      <c r="AC2264" s="59">
        <v>450</v>
      </c>
      <c r="AD2264" s="204">
        <v>4.2222222222222222E-4</v>
      </c>
      <c r="AE2264" s="38">
        <v>0</v>
      </c>
      <c r="AF2264" s="38">
        <v>1</v>
      </c>
      <c r="AG2264" s="125"/>
      <c r="AI2264" s="123"/>
      <c r="AJ2264" s="40">
        <f t="shared" si="972"/>
        <v>450</v>
      </c>
      <c r="AK2264" s="40"/>
      <c r="AL2264" s="40"/>
      <c r="AM2264" s="40">
        <f t="shared" si="962"/>
        <v>0.19</v>
      </c>
      <c r="AN2264" s="39">
        <f t="shared" si="961"/>
        <v>0.5</v>
      </c>
      <c r="AO2264" s="204"/>
      <c r="AP2264" s="204">
        <f t="shared" si="973"/>
        <v>4.2222222222222222E-4</v>
      </c>
      <c r="AQ2264" s="45"/>
      <c r="AR2264" s="45"/>
      <c r="AS2264" s="115"/>
      <c r="AT2264" s="115"/>
      <c r="AU2264" s="115">
        <f t="shared" si="963"/>
        <v>0</v>
      </c>
      <c r="AV2264" s="115">
        <f t="shared" si="964"/>
        <v>1</v>
      </c>
      <c r="AY2264" s="115"/>
      <c r="AZ2264" s="115"/>
      <c r="BA2264" s="43">
        <v>32</v>
      </c>
      <c r="BB2264" s="43" t="s">
        <v>2013</v>
      </c>
      <c r="BC2264" s="48" t="s">
        <v>1403</v>
      </c>
      <c r="BE2264" s="37" t="s">
        <v>2345</v>
      </c>
      <c r="BG2264" s="43">
        <v>423</v>
      </c>
      <c r="BH2264" s="43" t="s">
        <v>2465</v>
      </c>
      <c r="BJ2264" s="43" t="s">
        <v>1388</v>
      </c>
      <c r="BK2264" s="43" t="s">
        <v>1389</v>
      </c>
      <c r="BP2264" s="48" t="s">
        <v>1406</v>
      </c>
      <c r="BQ2264" s="43" t="s">
        <v>261</v>
      </c>
      <c r="BR2264" s="43" t="s">
        <v>188</v>
      </c>
      <c r="BS2264" s="43" t="s">
        <v>1393</v>
      </c>
      <c r="BT2264" s="43" t="s">
        <v>1990</v>
      </c>
      <c r="BU2264" s="43"/>
      <c r="BV2264" s="43"/>
      <c r="BW2264" s="243">
        <v>37703</v>
      </c>
      <c r="BX2264" s="243"/>
      <c r="BY2264" s="48" t="s">
        <v>451</v>
      </c>
      <c r="BZ2264" s="43">
        <v>0.19</v>
      </c>
      <c r="CA2264" s="43" t="s">
        <v>1396</v>
      </c>
      <c r="CC2264" s="43">
        <v>0.19</v>
      </c>
      <c r="CD2264" s="124" t="s">
        <v>767</v>
      </c>
      <c r="CE2264" s="43">
        <v>10217</v>
      </c>
      <c r="CF2264" s="43" t="s">
        <v>1990</v>
      </c>
      <c r="CG2264" s="251">
        <v>37703</v>
      </c>
      <c r="CH2264" s="126"/>
      <c r="CK2264" s="39" t="s">
        <v>451</v>
      </c>
      <c r="CL2264" s="43">
        <v>450</v>
      </c>
      <c r="CM2264" s="43" t="s">
        <v>1396</v>
      </c>
      <c r="CP2264" s="43" t="s">
        <v>1397</v>
      </c>
      <c r="CQ2264" s="43">
        <v>954</v>
      </c>
      <c r="DR2264" s="38"/>
    </row>
    <row r="2265" spans="1:122" s="39" customFormat="1" hidden="1" x14ac:dyDescent="0.2">
      <c r="A2265" s="44" t="str">
        <f t="shared" si="968"/>
        <v>Endicott</v>
      </c>
      <c r="B2265" s="44" t="str">
        <f t="shared" si="967"/>
        <v>Trichloroethylene</v>
      </c>
      <c r="C2265" s="38" t="s">
        <v>2587</v>
      </c>
      <c r="D2265" s="38" t="str">
        <f t="shared" si="971"/>
        <v>LS</v>
      </c>
      <c r="E2265" s="44" t="s">
        <v>372</v>
      </c>
      <c r="F2265" s="155" t="str">
        <f t="shared" si="970"/>
        <v>Residential 113</v>
      </c>
      <c r="G2265" s="44" t="str">
        <f t="shared" si="969"/>
        <v>residential</v>
      </c>
      <c r="H2265" s="44" t="str">
        <f t="shared" si="958"/>
        <v/>
      </c>
      <c r="I2265" s="38"/>
      <c r="J2265" s="38"/>
      <c r="K2265" s="38"/>
      <c r="L2265" s="44"/>
      <c r="M2265" s="38" t="str">
        <f t="shared" si="965"/>
        <v>Y</v>
      </c>
      <c r="N2265" s="38" t="str">
        <f t="shared" si="966"/>
        <v>n</v>
      </c>
      <c r="O2265" s="38" t="str">
        <f>IF(AJ2265="","",IF(M2265="N","n","Y"))</f>
        <v>Y</v>
      </c>
      <c r="P2265" s="44"/>
      <c r="Q2265" s="44"/>
      <c r="R2265" s="44"/>
      <c r="S2265" s="44"/>
      <c r="T2265" s="44"/>
      <c r="U2265" s="44"/>
      <c r="V2265" s="44"/>
      <c r="W2265" s="44"/>
      <c r="X2265" s="44"/>
      <c r="Y2265" s="38" t="str">
        <f t="shared" si="959"/>
        <v>n</v>
      </c>
      <c r="Z2265" s="38" t="str">
        <f t="shared" si="960"/>
        <v>n</v>
      </c>
      <c r="AA2265" s="38" t="s">
        <v>2044</v>
      </c>
      <c r="AB2265" s="128" t="s">
        <v>1451</v>
      </c>
      <c r="AC2265" s="59">
        <v>6.7</v>
      </c>
      <c r="AD2265" s="204">
        <v>2.6865671641791045E-2</v>
      </c>
      <c r="AE2265" s="38">
        <v>0</v>
      </c>
      <c r="AF2265" s="38">
        <v>1</v>
      </c>
      <c r="AG2265" s="125"/>
      <c r="AI2265" s="123"/>
      <c r="AJ2265" s="40">
        <f t="shared" si="972"/>
        <v>6.7</v>
      </c>
      <c r="AK2265" s="40"/>
      <c r="AL2265" s="40"/>
      <c r="AM2265" s="40">
        <f t="shared" si="962"/>
        <v>0.18</v>
      </c>
      <c r="AN2265" s="39">
        <f t="shared" si="961"/>
        <v>0.5</v>
      </c>
      <c r="AO2265" s="204"/>
      <c r="AP2265" s="204">
        <f t="shared" si="973"/>
        <v>2.6865671641791045E-2</v>
      </c>
      <c r="AQ2265" s="45"/>
      <c r="AR2265" s="45"/>
      <c r="AS2265" s="115"/>
      <c r="AT2265" s="115"/>
      <c r="AU2265" s="115">
        <f t="shared" si="963"/>
        <v>0</v>
      </c>
      <c r="AV2265" s="115">
        <f t="shared" si="964"/>
        <v>1</v>
      </c>
      <c r="AY2265" s="115"/>
      <c r="AZ2265" s="115"/>
      <c r="BA2265" s="43">
        <v>32</v>
      </c>
      <c r="BB2265" s="43" t="s">
        <v>2013</v>
      </c>
      <c r="BC2265" s="48" t="s">
        <v>1403</v>
      </c>
      <c r="BE2265" s="37" t="s">
        <v>2345</v>
      </c>
      <c r="BG2265" s="43">
        <v>425</v>
      </c>
      <c r="BH2265" s="43" t="s">
        <v>287</v>
      </c>
      <c r="BJ2265" s="43" t="s">
        <v>1388</v>
      </c>
      <c r="BP2265" s="48" t="s">
        <v>1406</v>
      </c>
      <c r="BQ2265" s="43" t="s">
        <v>1123</v>
      </c>
      <c r="BS2265" s="43" t="s">
        <v>1393</v>
      </c>
      <c r="BT2265" s="43" t="s">
        <v>1990</v>
      </c>
      <c r="BU2265" s="43"/>
      <c r="BV2265" s="43"/>
      <c r="BW2265" s="243">
        <v>37726</v>
      </c>
      <c r="BX2265" s="243"/>
      <c r="BY2265" s="48" t="s">
        <v>451</v>
      </c>
      <c r="BZ2265" s="43">
        <v>0.18</v>
      </c>
      <c r="CA2265" s="43" t="s">
        <v>1396</v>
      </c>
      <c r="CC2265" s="43">
        <v>0.18</v>
      </c>
      <c r="CD2265" s="124" t="s">
        <v>767</v>
      </c>
      <c r="CE2265" s="43">
        <v>10305</v>
      </c>
      <c r="CF2265" s="43" t="s">
        <v>1990</v>
      </c>
      <c r="CG2265" s="251">
        <v>37726</v>
      </c>
      <c r="CH2265" s="126"/>
      <c r="CK2265" s="39" t="s">
        <v>451</v>
      </c>
      <c r="CL2265" s="43">
        <v>6.7</v>
      </c>
      <c r="CM2265" s="43" t="s">
        <v>1396</v>
      </c>
      <c r="CP2265" s="43" t="s">
        <v>1397</v>
      </c>
      <c r="CQ2265" s="43">
        <v>1199</v>
      </c>
      <c r="DR2265" s="38"/>
    </row>
    <row r="2266" spans="1:122" s="39" customFormat="1" hidden="1" x14ac:dyDescent="0.2">
      <c r="A2266" s="44" t="str">
        <f t="shared" si="968"/>
        <v>Endicott</v>
      </c>
      <c r="B2266" s="44" t="str">
        <f t="shared" si="967"/>
        <v>1,1,1-Trichloroethane</v>
      </c>
      <c r="C2266" s="38" t="s">
        <v>2587</v>
      </c>
      <c r="D2266" s="38" t="str">
        <f t="shared" si="971"/>
        <v>LS</v>
      </c>
      <c r="E2266" s="44" t="s">
        <v>372</v>
      </c>
      <c r="F2266" s="155" t="str">
        <f t="shared" si="970"/>
        <v>Residential 115</v>
      </c>
      <c r="G2266" s="44" t="str">
        <f t="shared" si="969"/>
        <v>residential</v>
      </c>
      <c r="H2266" s="44" t="str">
        <f t="shared" si="958"/>
        <v/>
      </c>
      <c r="I2266" s="38"/>
      <c r="J2266" s="38"/>
      <c r="K2266" s="38"/>
      <c r="L2266" s="44"/>
      <c r="M2266" s="38" t="str">
        <f t="shared" si="965"/>
        <v>Y</v>
      </c>
      <c r="N2266" s="38" t="str">
        <f t="shared" si="966"/>
        <v>n</v>
      </c>
      <c r="O2266" s="38" t="str">
        <f>IF(AJ2266="","",IF(M2266="N","n","Y"))</f>
        <v>Y</v>
      </c>
      <c r="P2266" s="44"/>
      <c r="Q2266" s="44"/>
      <c r="R2266" s="44"/>
      <c r="S2266" s="44"/>
      <c r="T2266" s="44"/>
      <c r="U2266" s="44"/>
      <c r="V2266" s="44"/>
      <c r="W2266" s="44"/>
      <c r="X2266" s="44"/>
      <c r="Y2266" s="38" t="str">
        <f t="shared" si="959"/>
        <v>n</v>
      </c>
      <c r="Z2266" s="38" t="str">
        <f t="shared" si="960"/>
        <v>n</v>
      </c>
      <c r="AA2266" s="38" t="s">
        <v>2044</v>
      </c>
      <c r="AB2266" s="128" t="s">
        <v>1451</v>
      </c>
      <c r="AC2266" s="59">
        <v>2.2999999999999998</v>
      </c>
      <c r="AD2266" s="204">
        <v>0.13043478260869565</v>
      </c>
      <c r="AE2266" s="38">
        <v>0</v>
      </c>
      <c r="AF2266" s="38">
        <v>1</v>
      </c>
      <c r="AG2266" s="125"/>
      <c r="AI2266" s="123"/>
      <c r="AJ2266" s="40">
        <f t="shared" si="972"/>
        <v>2.2999999999999998</v>
      </c>
      <c r="AK2266" s="40"/>
      <c r="AL2266" s="40"/>
      <c r="AM2266" s="40">
        <f t="shared" si="962"/>
        <v>0.3</v>
      </c>
      <c r="AN2266" s="39">
        <f t="shared" si="961"/>
        <v>3.1</v>
      </c>
      <c r="AO2266" s="204"/>
      <c r="AP2266" s="204">
        <f t="shared" si="973"/>
        <v>0.13043478260869565</v>
      </c>
      <c r="AQ2266" s="45"/>
      <c r="AR2266" s="45"/>
      <c r="AS2266" s="115"/>
      <c r="AT2266" s="115"/>
      <c r="AU2266" s="115">
        <f t="shared" si="963"/>
        <v>0</v>
      </c>
      <c r="AV2266" s="115">
        <f t="shared" si="964"/>
        <v>1</v>
      </c>
      <c r="AY2266" s="115"/>
      <c r="AZ2266" s="115"/>
      <c r="BA2266" s="43">
        <v>32</v>
      </c>
      <c r="BB2266" s="43" t="s">
        <v>2013</v>
      </c>
      <c r="BC2266" s="48" t="s">
        <v>1403</v>
      </c>
      <c r="BE2266" s="37" t="s">
        <v>2345</v>
      </c>
      <c r="BG2266" s="43">
        <v>427</v>
      </c>
      <c r="BH2266" s="43" t="s">
        <v>290</v>
      </c>
      <c r="BJ2266" s="43" t="s">
        <v>1388</v>
      </c>
      <c r="BP2266" s="48" t="s">
        <v>1406</v>
      </c>
      <c r="BQ2266" s="43" t="s">
        <v>291</v>
      </c>
      <c r="BS2266" s="43" t="s">
        <v>558</v>
      </c>
      <c r="BT2266" s="43" t="s">
        <v>1990</v>
      </c>
      <c r="BU2266" s="43"/>
      <c r="BV2266" s="43"/>
      <c r="BW2266" s="243">
        <v>37742</v>
      </c>
      <c r="BX2266" s="243"/>
      <c r="BY2266" s="48" t="s">
        <v>451</v>
      </c>
      <c r="BZ2266" s="43">
        <v>0.3</v>
      </c>
      <c r="CA2266" s="43" t="s">
        <v>1396</v>
      </c>
      <c r="CC2266" s="43">
        <v>0.3</v>
      </c>
      <c r="CD2266" s="124" t="s">
        <v>767</v>
      </c>
      <c r="CE2266" s="43">
        <v>10384</v>
      </c>
      <c r="CF2266" s="43" t="s">
        <v>1990</v>
      </c>
      <c r="CG2266" s="251">
        <v>37742</v>
      </c>
      <c r="CH2266" s="126"/>
      <c r="CK2266" s="39" t="s">
        <v>451</v>
      </c>
      <c r="CL2266" s="43">
        <v>2.2999999999999998</v>
      </c>
      <c r="CM2266" s="43" t="s">
        <v>1396</v>
      </c>
      <c r="CP2266" s="43" t="s">
        <v>1397</v>
      </c>
      <c r="CQ2266" s="43">
        <v>1296</v>
      </c>
      <c r="DR2266" s="38"/>
    </row>
    <row r="2267" spans="1:122" s="39" customFormat="1" hidden="1" x14ac:dyDescent="0.2">
      <c r="A2267" s="44" t="str">
        <f t="shared" si="968"/>
        <v>Endicott</v>
      </c>
      <c r="B2267" s="44" t="str">
        <f t="shared" si="967"/>
        <v>Trichloroethylene</v>
      </c>
      <c r="C2267" s="38" t="s">
        <v>2587</v>
      </c>
      <c r="D2267" s="38" t="str">
        <f t="shared" si="971"/>
        <v>LS</v>
      </c>
      <c r="E2267" s="44" t="s">
        <v>372</v>
      </c>
      <c r="F2267" s="155" t="str">
        <f t="shared" si="970"/>
        <v>Residential 115</v>
      </c>
      <c r="G2267" s="44" t="str">
        <f t="shared" si="969"/>
        <v>residential</v>
      </c>
      <c r="H2267" s="44" t="str">
        <f t="shared" si="958"/>
        <v/>
      </c>
      <c r="I2267" s="38"/>
      <c r="J2267" s="38"/>
      <c r="K2267" s="38"/>
      <c r="L2267" s="44"/>
      <c r="M2267" s="38" t="str">
        <f t="shared" si="965"/>
        <v>Y</v>
      </c>
      <c r="N2267" s="38" t="str">
        <f t="shared" si="966"/>
        <v>n</v>
      </c>
      <c r="O2267" s="38" t="s">
        <v>541</v>
      </c>
      <c r="P2267" s="44" t="s">
        <v>2357</v>
      </c>
      <c r="Q2267" s="44"/>
      <c r="R2267" s="44"/>
      <c r="S2267" s="44"/>
      <c r="T2267" s="44"/>
      <c r="U2267" s="44"/>
      <c r="V2267" s="44"/>
      <c r="W2267" s="44"/>
      <c r="X2267" s="44"/>
      <c r="Y2267" s="38" t="str">
        <f t="shared" si="959"/>
        <v>n</v>
      </c>
      <c r="Z2267" s="38" t="str">
        <f t="shared" si="960"/>
        <v>n</v>
      </c>
      <c r="AA2267" s="38" t="s">
        <v>2044</v>
      </c>
      <c r="AB2267" s="128" t="s">
        <v>1451</v>
      </c>
      <c r="AC2267" s="59">
        <v>1.5</v>
      </c>
      <c r="AD2267" s="204">
        <v>0.19999999999999998</v>
      </c>
      <c r="AE2267" s="38">
        <v>0</v>
      </c>
      <c r="AF2267" s="38">
        <v>1</v>
      </c>
      <c r="AG2267" s="125"/>
      <c r="AI2267" s="123"/>
      <c r="AJ2267" s="40">
        <f t="shared" si="972"/>
        <v>1.5</v>
      </c>
      <c r="AK2267" s="40"/>
      <c r="AL2267" s="40"/>
      <c r="AM2267" s="40">
        <f t="shared" si="962"/>
        <v>0.3</v>
      </c>
      <c r="AN2267" s="39">
        <f t="shared" si="961"/>
        <v>0.5</v>
      </c>
      <c r="AO2267" s="204"/>
      <c r="AP2267" s="204">
        <f t="shared" si="973"/>
        <v>0.19999999999999998</v>
      </c>
      <c r="AQ2267" s="45"/>
      <c r="AR2267" s="45"/>
      <c r="AS2267" s="115"/>
      <c r="AT2267" s="115"/>
      <c r="AU2267" s="115">
        <f t="shared" si="963"/>
        <v>0</v>
      </c>
      <c r="AV2267" s="115">
        <f t="shared" si="964"/>
        <v>1</v>
      </c>
      <c r="AY2267" s="115"/>
      <c r="AZ2267" s="115"/>
      <c r="BA2267" s="43">
        <v>32</v>
      </c>
      <c r="BB2267" s="43" t="s">
        <v>2013</v>
      </c>
      <c r="BC2267" s="48" t="s">
        <v>1403</v>
      </c>
      <c r="BE2267" s="37" t="s">
        <v>2345</v>
      </c>
      <c r="BG2267" s="43">
        <v>427</v>
      </c>
      <c r="BH2267" s="43" t="s">
        <v>290</v>
      </c>
      <c r="BJ2267" s="43" t="s">
        <v>1388</v>
      </c>
      <c r="BP2267" s="48" t="s">
        <v>1406</v>
      </c>
      <c r="BQ2267" s="43" t="s">
        <v>291</v>
      </c>
      <c r="BS2267" s="43" t="s">
        <v>1393</v>
      </c>
      <c r="BT2267" s="43" t="s">
        <v>1990</v>
      </c>
      <c r="BU2267" s="43"/>
      <c r="BV2267" s="43"/>
      <c r="BW2267" s="243">
        <v>37742</v>
      </c>
      <c r="BX2267" s="243"/>
      <c r="BY2267" s="48" t="s">
        <v>451</v>
      </c>
      <c r="BZ2267" s="43">
        <v>0.3</v>
      </c>
      <c r="CA2267" s="43" t="s">
        <v>1396</v>
      </c>
      <c r="CC2267" s="43">
        <v>0.3</v>
      </c>
      <c r="CD2267" s="124" t="s">
        <v>767</v>
      </c>
      <c r="CE2267" s="43">
        <v>10393</v>
      </c>
      <c r="CF2267" s="43" t="s">
        <v>1990</v>
      </c>
      <c r="CG2267" s="251">
        <v>37742</v>
      </c>
      <c r="CH2267" s="126"/>
      <c r="CK2267" s="39" t="s">
        <v>451</v>
      </c>
      <c r="CL2267" s="43">
        <v>1.5</v>
      </c>
      <c r="CM2267" s="43" t="s">
        <v>1396</v>
      </c>
      <c r="CP2267" s="43" t="s">
        <v>1397</v>
      </c>
      <c r="CQ2267" s="43">
        <v>1201</v>
      </c>
      <c r="DR2267" s="38"/>
    </row>
    <row r="2268" spans="1:122" s="39" customFormat="1" hidden="1" x14ac:dyDescent="0.2">
      <c r="A2268" s="44" t="str">
        <f t="shared" si="968"/>
        <v>Endicott</v>
      </c>
      <c r="B2268" s="44" t="str">
        <f t="shared" si="967"/>
        <v>Tetrachloroethylene</v>
      </c>
      <c r="C2268" s="38" t="s">
        <v>2587</v>
      </c>
      <c r="D2268" s="38" t="str">
        <f t="shared" si="971"/>
        <v>LS</v>
      </c>
      <c r="E2268" s="44" t="s">
        <v>372</v>
      </c>
      <c r="F2268" s="155" t="str">
        <f t="shared" si="970"/>
        <v>Residential 118</v>
      </c>
      <c r="G2268" s="44" t="str">
        <f t="shared" si="969"/>
        <v>residential</v>
      </c>
      <c r="H2268" s="44" t="str">
        <f t="shared" si="958"/>
        <v/>
      </c>
      <c r="I2268" s="38"/>
      <c r="J2268" s="38"/>
      <c r="K2268" s="38"/>
      <c r="L2268" s="44"/>
      <c r="M2268" s="38" t="str">
        <f t="shared" si="965"/>
        <v>Y</v>
      </c>
      <c r="N2268" s="38" t="str">
        <f t="shared" si="966"/>
        <v>n</v>
      </c>
      <c r="O2268" s="38" t="s">
        <v>541</v>
      </c>
      <c r="P2268" s="44" t="s">
        <v>2357</v>
      </c>
      <c r="Q2268" s="44"/>
      <c r="R2268" s="44"/>
      <c r="S2268" s="44"/>
      <c r="T2268" s="44"/>
      <c r="U2268" s="44"/>
      <c r="V2268" s="44"/>
      <c r="W2268" s="44"/>
      <c r="X2268" s="44"/>
      <c r="Y2268" s="38" t="str">
        <f t="shared" si="959"/>
        <v>n</v>
      </c>
      <c r="Z2268" s="38" t="str">
        <f t="shared" si="960"/>
        <v>n</v>
      </c>
      <c r="AA2268" s="38" t="s">
        <v>2044</v>
      </c>
      <c r="AB2268" s="128" t="s">
        <v>1451</v>
      </c>
      <c r="AC2268" s="59">
        <v>1.1000000000000001</v>
      </c>
      <c r="AD2268" s="204">
        <v>0.21818181818181814</v>
      </c>
      <c r="AE2268" s="38">
        <v>0</v>
      </c>
      <c r="AF2268" s="38">
        <v>1</v>
      </c>
      <c r="AG2268" s="125"/>
      <c r="AI2268" s="123"/>
      <c r="AJ2268" s="40">
        <f t="shared" si="972"/>
        <v>1.1000000000000001</v>
      </c>
      <c r="AK2268" s="40"/>
      <c r="AL2268" s="40"/>
      <c r="AM2268" s="40">
        <f t="shared" si="962"/>
        <v>0.24</v>
      </c>
      <c r="AN2268" s="39">
        <f t="shared" si="961"/>
        <v>3.8</v>
      </c>
      <c r="AO2268" s="204"/>
      <c r="AP2268" s="204">
        <f t="shared" si="973"/>
        <v>0.21818181818181814</v>
      </c>
      <c r="AQ2268" s="45"/>
      <c r="AR2268" s="45"/>
      <c r="AS2268" s="115"/>
      <c r="AT2268" s="115"/>
      <c r="AU2268" s="115">
        <f t="shared" si="963"/>
        <v>0</v>
      </c>
      <c r="AV2268" s="115">
        <f t="shared" si="964"/>
        <v>1</v>
      </c>
      <c r="AY2268" s="115"/>
      <c r="AZ2268" s="115"/>
      <c r="BA2268" s="43">
        <v>32</v>
      </c>
      <c r="BB2268" s="43" t="s">
        <v>2013</v>
      </c>
      <c r="BC2268" s="48" t="s">
        <v>1403</v>
      </c>
      <c r="BE2268" s="37" t="s">
        <v>2345</v>
      </c>
      <c r="BG2268" s="43">
        <v>430</v>
      </c>
      <c r="BH2268" s="43" t="s">
        <v>508</v>
      </c>
      <c r="BJ2268" s="43" t="s">
        <v>1388</v>
      </c>
      <c r="BP2268" s="48" t="s">
        <v>1406</v>
      </c>
      <c r="BQ2268" s="43" t="s">
        <v>509</v>
      </c>
      <c r="BS2268" s="43" t="s">
        <v>2057</v>
      </c>
      <c r="BT2268" s="43" t="s">
        <v>510</v>
      </c>
      <c r="BU2268" s="43"/>
      <c r="BV2268" s="43"/>
      <c r="BW2268" s="243">
        <v>37728</v>
      </c>
      <c r="BX2268" s="243"/>
      <c r="BY2268" s="48" t="s">
        <v>451</v>
      </c>
      <c r="BZ2268" s="43">
        <v>0.24</v>
      </c>
      <c r="CA2268" s="43" t="s">
        <v>1396</v>
      </c>
      <c r="CC2268" s="43">
        <v>0.24</v>
      </c>
      <c r="CD2268" s="124" t="s">
        <v>767</v>
      </c>
      <c r="CE2268" s="43">
        <v>10501</v>
      </c>
      <c r="CF2268" s="43" t="s">
        <v>511</v>
      </c>
      <c r="CG2268" s="251">
        <v>37728</v>
      </c>
      <c r="CH2268" s="126"/>
      <c r="CK2268" s="39" t="s">
        <v>451</v>
      </c>
      <c r="CL2268" s="43">
        <v>1.1000000000000001</v>
      </c>
      <c r="CM2268" s="43" t="s">
        <v>1396</v>
      </c>
      <c r="CP2268" s="43" t="s">
        <v>1397</v>
      </c>
      <c r="CQ2268" s="43">
        <v>1130</v>
      </c>
      <c r="DR2268" s="38"/>
    </row>
    <row r="2269" spans="1:122" s="39" customFormat="1" hidden="1" x14ac:dyDescent="0.2">
      <c r="A2269" s="44" t="str">
        <f t="shared" si="968"/>
        <v>Endicott</v>
      </c>
      <c r="B2269" s="44" t="str">
        <f t="shared" si="967"/>
        <v>Trichloroethylene</v>
      </c>
      <c r="C2269" s="38" t="s">
        <v>2587</v>
      </c>
      <c r="D2269" s="38" t="str">
        <f t="shared" si="971"/>
        <v>LS</v>
      </c>
      <c r="E2269" s="44" t="s">
        <v>372</v>
      </c>
      <c r="F2269" s="155" t="str">
        <f t="shared" si="970"/>
        <v>Residential 119</v>
      </c>
      <c r="G2269" s="44" t="str">
        <f t="shared" si="969"/>
        <v>residential</v>
      </c>
      <c r="H2269" s="44" t="str">
        <f t="shared" si="958"/>
        <v/>
      </c>
      <c r="I2269" s="38"/>
      <c r="J2269" s="38"/>
      <c r="K2269" s="38"/>
      <c r="L2269" s="44"/>
      <c r="M2269" s="38" t="str">
        <f t="shared" si="965"/>
        <v>Y</v>
      </c>
      <c r="N2269" s="38" t="str">
        <f t="shared" si="966"/>
        <v>n</v>
      </c>
      <c r="O2269" s="38" t="s">
        <v>541</v>
      </c>
      <c r="P2269" s="44" t="s">
        <v>310</v>
      </c>
      <c r="Q2269" s="44"/>
      <c r="R2269" s="44"/>
      <c r="S2269" s="44"/>
      <c r="T2269" s="44"/>
      <c r="U2269" s="44"/>
      <c r="V2269" s="44"/>
      <c r="W2269" s="44"/>
      <c r="X2269" s="44"/>
      <c r="Y2269" s="38" t="str">
        <f t="shared" si="959"/>
        <v>n</v>
      </c>
      <c r="Z2269" s="38" t="str">
        <f t="shared" si="960"/>
        <v>n</v>
      </c>
      <c r="AA2269" s="38" t="s">
        <v>2044</v>
      </c>
      <c r="AB2269" s="128" t="s">
        <v>1451</v>
      </c>
      <c r="AC2269" s="59">
        <v>1.5</v>
      </c>
      <c r="AD2269" s="204">
        <v>0.12666666666666668</v>
      </c>
      <c r="AE2269" s="38">
        <v>0</v>
      </c>
      <c r="AF2269" s="38">
        <v>1</v>
      </c>
      <c r="AG2269" s="125"/>
      <c r="AI2269" s="123"/>
      <c r="AJ2269" s="40">
        <f t="shared" si="972"/>
        <v>1.5</v>
      </c>
      <c r="AK2269" s="40"/>
      <c r="AL2269" s="40"/>
      <c r="AM2269" s="40">
        <f t="shared" si="962"/>
        <v>0.19</v>
      </c>
      <c r="AN2269" s="39">
        <f t="shared" si="961"/>
        <v>0.5</v>
      </c>
      <c r="AO2269" s="204"/>
      <c r="AP2269" s="204">
        <f t="shared" si="973"/>
        <v>0.12666666666666668</v>
      </c>
      <c r="AQ2269" s="45"/>
      <c r="AR2269" s="45"/>
      <c r="AS2269" s="115"/>
      <c r="AT2269" s="115"/>
      <c r="AU2269" s="115">
        <f t="shared" si="963"/>
        <v>0</v>
      </c>
      <c r="AV2269" s="115">
        <f t="shared" si="964"/>
        <v>1</v>
      </c>
      <c r="AY2269" s="115"/>
      <c r="AZ2269" s="115"/>
      <c r="BA2269" s="43">
        <v>32</v>
      </c>
      <c r="BB2269" s="43" t="s">
        <v>2013</v>
      </c>
      <c r="BC2269" s="48" t="s">
        <v>1403</v>
      </c>
      <c r="BE2269" s="37" t="s">
        <v>2345</v>
      </c>
      <c r="BG2269" s="43">
        <v>431</v>
      </c>
      <c r="BH2269" s="43" t="s">
        <v>512</v>
      </c>
      <c r="BJ2269" s="43" t="s">
        <v>1388</v>
      </c>
      <c r="BP2269" s="48" t="s">
        <v>1406</v>
      </c>
      <c r="BQ2269" s="43" t="s">
        <v>513</v>
      </c>
      <c r="BS2269" s="43" t="s">
        <v>1393</v>
      </c>
      <c r="BT2269" s="43" t="s">
        <v>1990</v>
      </c>
      <c r="BU2269" s="43"/>
      <c r="BV2269" s="43"/>
      <c r="BW2269" s="243">
        <v>37726</v>
      </c>
      <c r="BX2269" s="243"/>
      <c r="BY2269" s="48" t="s">
        <v>451</v>
      </c>
      <c r="BZ2269" s="43">
        <v>0.19</v>
      </c>
      <c r="CA2269" s="43" t="s">
        <v>1396</v>
      </c>
      <c r="CC2269" s="43">
        <v>0.19</v>
      </c>
      <c r="CD2269" s="124" t="s">
        <v>767</v>
      </c>
      <c r="CE2269" s="43">
        <v>10558</v>
      </c>
      <c r="CF2269" s="43" t="s">
        <v>1990</v>
      </c>
      <c r="CG2269" s="251">
        <v>37726</v>
      </c>
      <c r="CH2269" s="126"/>
      <c r="CK2269" s="39" t="s">
        <v>451</v>
      </c>
      <c r="CL2269" s="43">
        <v>1.5</v>
      </c>
      <c r="CM2269" s="43" t="s">
        <v>1396</v>
      </c>
      <c r="CP2269" s="43" t="s">
        <v>1397</v>
      </c>
      <c r="CQ2269" s="43">
        <v>1205</v>
      </c>
      <c r="DR2269" s="38"/>
    </row>
    <row r="2270" spans="1:122" s="39" customFormat="1" hidden="1" x14ac:dyDescent="0.2">
      <c r="A2270" s="44" t="str">
        <f t="shared" si="968"/>
        <v>Endicott</v>
      </c>
      <c r="B2270" s="44" t="str">
        <f t="shared" si="967"/>
        <v>Tetrachloroethylene</v>
      </c>
      <c r="C2270" s="38" t="s">
        <v>2587</v>
      </c>
      <c r="D2270" s="38" t="str">
        <f t="shared" si="971"/>
        <v>LS</v>
      </c>
      <c r="E2270" s="44" t="s">
        <v>372</v>
      </c>
      <c r="F2270" s="155" t="str">
        <f t="shared" si="970"/>
        <v>Residential 120</v>
      </c>
      <c r="G2270" s="44" t="str">
        <f t="shared" si="969"/>
        <v>residential</v>
      </c>
      <c r="H2270" s="44" t="str">
        <f t="shared" si="958"/>
        <v/>
      </c>
      <c r="I2270" s="38"/>
      <c r="J2270" s="38"/>
      <c r="K2270" s="38"/>
      <c r="L2270" s="44"/>
      <c r="M2270" s="38" t="str">
        <f t="shared" si="965"/>
        <v>Y</v>
      </c>
      <c r="N2270" s="38" t="str">
        <f t="shared" si="966"/>
        <v>n</v>
      </c>
      <c r="O2270" s="38" t="str">
        <f>IF(AJ2270="","",IF(M2270="N","n","Y"))</f>
        <v>Y</v>
      </c>
      <c r="P2270" s="44"/>
      <c r="Q2270" s="44"/>
      <c r="R2270" s="44"/>
      <c r="S2270" s="44"/>
      <c r="T2270" s="44"/>
      <c r="U2270" s="44"/>
      <c r="V2270" s="44"/>
      <c r="W2270" s="44"/>
      <c r="X2270" s="44"/>
      <c r="Y2270" s="38" t="str">
        <f t="shared" si="959"/>
        <v>n</v>
      </c>
      <c r="Z2270" s="38" t="str">
        <f t="shared" si="960"/>
        <v>n</v>
      </c>
      <c r="AA2270" s="38" t="s">
        <v>2044</v>
      </c>
      <c r="AB2270" s="128" t="s">
        <v>1451</v>
      </c>
      <c r="AC2270" s="59">
        <v>14</v>
      </c>
      <c r="AD2270" s="204">
        <v>1.7857142857142856E-2</v>
      </c>
      <c r="AE2270" s="38">
        <v>0</v>
      </c>
      <c r="AF2270" s="38">
        <v>1</v>
      </c>
      <c r="AG2270" s="125"/>
      <c r="AI2270" s="123"/>
      <c r="AJ2270" s="40">
        <f t="shared" si="972"/>
        <v>14</v>
      </c>
      <c r="AK2270" s="40"/>
      <c r="AL2270" s="40"/>
      <c r="AM2270" s="40">
        <f t="shared" si="962"/>
        <v>0.25</v>
      </c>
      <c r="AN2270" s="39">
        <f t="shared" si="961"/>
        <v>3.8</v>
      </c>
      <c r="AO2270" s="204"/>
      <c r="AP2270" s="204">
        <f t="shared" si="973"/>
        <v>1.7857142857142856E-2</v>
      </c>
      <c r="AQ2270" s="45"/>
      <c r="AR2270" s="45"/>
      <c r="AS2270" s="115"/>
      <c r="AT2270" s="115"/>
      <c r="AU2270" s="115">
        <f t="shared" si="963"/>
        <v>0</v>
      </c>
      <c r="AV2270" s="115">
        <f t="shared" si="964"/>
        <v>1</v>
      </c>
      <c r="AY2270" s="115"/>
      <c r="AZ2270" s="115"/>
      <c r="BA2270" s="43">
        <v>32</v>
      </c>
      <c r="BB2270" s="43" t="s">
        <v>2013</v>
      </c>
      <c r="BC2270" s="48" t="s">
        <v>1403</v>
      </c>
      <c r="BE2270" s="37" t="s">
        <v>2345</v>
      </c>
      <c r="BG2270" s="43">
        <v>432</v>
      </c>
      <c r="BH2270" s="43" t="s">
        <v>292</v>
      </c>
      <c r="BJ2270" s="43" t="s">
        <v>1388</v>
      </c>
      <c r="BP2270" s="48" t="s">
        <v>1406</v>
      </c>
      <c r="BQ2270" s="43" t="s">
        <v>293</v>
      </c>
      <c r="BS2270" s="43" t="s">
        <v>2057</v>
      </c>
      <c r="BT2270" s="43" t="s">
        <v>2028</v>
      </c>
      <c r="BU2270" s="43"/>
      <c r="BV2270" s="43"/>
      <c r="BW2270" s="243">
        <v>37728</v>
      </c>
      <c r="BX2270" s="243"/>
      <c r="BY2270" s="48" t="s">
        <v>451</v>
      </c>
      <c r="BZ2270" s="43">
        <v>0.25</v>
      </c>
      <c r="CA2270" s="43" t="s">
        <v>1396</v>
      </c>
      <c r="CC2270" s="43">
        <v>0.25</v>
      </c>
      <c r="CD2270" s="124" t="s">
        <v>767</v>
      </c>
      <c r="CE2270" s="43">
        <v>10600</v>
      </c>
      <c r="CF2270" s="43" t="s">
        <v>2029</v>
      </c>
      <c r="CG2270" s="251">
        <v>37728</v>
      </c>
      <c r="CH2270" s="126"/>
      <c r="CK2270" s="39" t="s">
        <v>451</v>
      </c>
      <c r="CL2270" s="43">
        <v>14</v>
      </c>
      <c r="CM2270" s="43" t="s">
        <v>1396</v>
      </c>
      <c r="CP2270" s="43" t="s">
        <v>1397</v>
      </c>
      <c r="CQ2270" s="43">
        <v>1132</v>
      </c>
      <c r="DR2270" s="38"/>
    </row>
    <row r="2271" spans="1:122" s="39" customFormat="1" hidden="1" x14ac:dyDescent="0.2">
      <c r="A2271" s="44" t="str">
        <f t="shared" si="968"/>
        <v>Endicott</v>
      </c>
      <c r="B2271" s="44" t="str">
        <f t="shared" si="967"/>
        <v>Trichloroethylene</v>
      </c>
      <c r="C2271" s="38" t="s">
        <v>2587</v>
      </c>
      <c r="D2271" s="38" t="str">
        <f t="shared" si="971"/>
        <v>LS</v>
      </c>
      <c r="E2271" s="44" t="s">
        <v>372</v>
      </c>
      <c r="F2271" s="155" t="str">
        <f t="shared" si="970"/>
        <v>Residential 120</v>
      </c>
      <c r="G2271" s="44" t="str">
        <f t="shared" si="969"/>
        <v>residential</v>
      </c>
      <c r="H2271" s="44" t="str">
        <f t="shared" si="958"/>
        <v/>
      </c>
      <c r="I2271" s="38"/>
      <c r="J2271" s="38"/>
      <c r="K2271" s="38"/>
      <c r="L2271" s="44"/>
      <c r="M2271" s="38" t="str">
        <f t="shared" si="965"/>
        <v>Y</v>
      </c>
      <c r="N2271" s="38" t="str">
        <f t="shared" si="966"/>
        <v>n</v>
      </c>
      <c r="O2271" s="38" t="s">
        <v>541</v>
      </c>
      <c r="P2271" s="44" t="s">
        <v>2357</v>
      </c>
      <c r="Q2271" s="44"/>
      <c r="R2271" s="44"/>
      <c r="S2271" s="44"/>
      <c r="T2271" s="44"/>
      <c r="U2271" s="44"/>
      <c r="V2271" s="44"/>
      <c r="W2271" s="44"/>
      <c r="X2271" s="44"/>
      <c r="Y2271" s="38" t="str">
        <f t="shared" si="959"/>
        <v>n</v>
      </c>
      <c r="Z2271" s="38" t="str">
        <f t="shared" si="960"/>
        <v>n</v>
      </c>
      <c r="AA2271" s="38" t="s">
        <v>2044</v>
      </c>
      <c r="AB2271" s="128" t="s">
        <v>1451</v>
      </c>
      <c r="AC2271" s="59">
        <v>0.28000000000000003</v>
      </c>
      <c r="AD2271" s="204">
        <v>0.7142857142857143</v>
      </c>
      <c r="AE2271" s="38">
        <v>0</v>
      </c>
      <c r="AF2271" s="38">
        <v>1</v>
      </c>
      <c r="AG2271" s="125"/>
      <c r="AI2271" s="123"/>
      <c r="AJ2271" s="40">
        <f t="shared" si="972"/>
        <v>0.28000000000000003</v>
      </c>
      <c r="AK2271" s="40"/>
      <c r="AL2271" s="40"/>
      <c r="AM2271" s="40">
        <f t="shared" si="962"/>
        <v>0.2</v>
      </c>
      <c r="AN2271" s="39">
        <f t="shared" si="961"/>
        <v>0.5</v>
      </c>
      <c r="AO2271" s="204"/>
      <c r="AP2271" s="204">
        <f t="shared" si="973"/>
        <v>0.7142857142857143</v>
      </c>
      <c r="AQ2271" s="45"/>
      <c r="AR2271" s="45"/>
      <c r="AS2271" s="115"/>
      <c r="AT2271" s="115"/>
      <c r="AU2271" s="115">
        <f t="shared" si="963"/>
        <v>0</v>
      </c>
      <c r="AV2271" s="115">
        <f t="shared" si="964"/>
        <v>1</v>
      </c>
      <c r="AY2271" s="115"/>
      <c r="AZ2271" s="115"/>
      <c r="BA2271" s="43">
        <v>32</v>
      </c>
      <c r="BB2271" s="43" t="s">
        <v>2013</v>
      </c>
      <c r="BC2271" s="48" t="s">
        <v>1403</v>
      </c>
      <c r="BE2271" s="37" t="s">
        <v>2345</v>
      </c>
      <c r="BG2271" s="43">
        <v>432</v>
      </c>
      <c r="BH2271" s="43" t="s">
        <v>292</v>
      </c>
      <c r="BJ2271" s="43" t="s">
        <v>1388</v>
      </c>
      <c r="BP2271" s="48" t="s">
        <v>1406</v>
      </c>
      <c r="BQ2271" s="43" t="s">
        <v>293</v>
      </c>
      <c r="BS2271" s="43" t="s">
        <v>1393</v>
      </c>
      <c r="BT2271" s="43" t="s">
        <v>2028</v>
      </c>
      <c r="BU2271" s="43"/>
      <c r="BV2271" s="43"/>
      <c r="BW2271" s="243">
        <v>37728</v>
      </c>
      <c r="BX2271" s="243"/>
      <c r="BY2271" s="48" t="s">
        <v>451</v>
      </c>
      <c r="BZ2271" s="43">
        <v>0.2</v>
      </c>
      <c r="CA2271" s="43" t="s">
        <v>1396</v>
      </c>
      <c r="CC2271" s="43">
        <v>0.2</v>
      </c>
      <c r="CD2271" s="124" t="s">
        <v>767</v>
      </c>
      <c r="CE2271" s="43">
        <v>10602</v>
      </c>
      <c r="CF2271" s="43" t="s">
        <v>2029</v>
      </c>
      <c r="CG2271" s="251">
        <v>37728</v>
      </c>
      <c r="CH2271" s="126"/>
      <c r="CK2271" s="39" t="s">
        <v>451</v>
      </c>
      <c r="CL2271" s="43">
        <v>0.28000000000000003</v>
      </c>
      <c r="CM2271" s="43" t="s">
        <v>1396</v>
      </c>
      <c r="CP2271" s="43" t="s">
        <v>1397</v>
      </c>
      <c r="CQ2271" s="43">
        <v>1206</v>
      </c>
      <c r="DR2271" s="38"/>
    </row>
    <row r="2272" spans="1:122" s="39" customFormat="1" hidden="1" x14ac:dyDescent="0.2">
      <c r="A2272" s="44" t="str">
        <f t="shared" si="968"/>
        <v>Endicott</v>
      </c>
      <c r="B2272" s="44" t="str">
        <f t="shared" si="967"/>
        <v>Trichloroethylene</v>
      </c>
      <c r="C2272" s="38" t="s">
        <v>2587</v>
      </c>
      <c r="D2272" s="38" t="str">
        <f t="shared" si="971"/>
        <v>LS</v>
      </c>
      <c r="E2272" s="44" t="s">
        <v>372</v>
      </c>
      <c r="F2272" s="155" t="str">
        <f t="shared" si="970"/>
        <v>Residential 121</v>
      </c>
      <c r="G2272" s="44" t="str">
        <f t="shared" si="969"/>
        <v>residential</v>
      </c>
      <c r="H2272" s="44" t="str">
        <f t="shared" si="958"/>
        <v/>
      </c>
      <c r="I2272" s="38"/>
      <c r="J2272" s="38"/>
      <c r="K2272" s="38"/>
      <c r="L2272" s="44"/>
      <c r="M2272" s="38" t="str">
        <f t="shared" si="965"/>
        <v>Y</v>
      </c>
      <c r="N2272" s="38" t="str">
        <f t="shared" si="966"/>
        <v>n</v>
      </c>
      <c r="O2272" s="38" t="str">
        <f>IF(AJ2272="","",IF(M2272="N","n","Y"))</f>
        <v>Y</v>
      </c>
      <c r="P2272" s="44"/>
      <c r="Q2272" s="44"/>
      <c r="R2272" s="44"/>
      <c r="S2272" s="44"/>
      <c r="T2272" s="44"/>
      <c r="U2272" s="44"/>
      <c r="V2272" s="44"/>
      <c r="W2272" s="44"/>
      <c r="X2272" s="44"/>
      <c r="Y2272" s="38" t="str">
        <f t="shared" si="959"/>
        <v>n</v>
      </c>
      <c r="Z2272" s="38" t="str">
        <f t="shared" si="960"/>
        <v>n</v>
      </c>
      <c r="AA2272" s="38" t="s">
        <v>2044</v>
      </c>
      <c r="AB2272" s="128" t="s">
        <v>1451</v>
      </c>
      <c r="AC2272" s="59">
        <v>3.2</v>
      </c>
      <c r="AD2272" s="204">
        <v>6.25E-2</v>
      </c>
      <c r="AE2272" s="38">
        <v>0</v>
      </c>
      <c r="AF2272" s="38">
        <v>1</v>
      </c>
      <c r="AG2272" s="125"/>
      <c r="AI2272" s="123"/>
      <c r="AJ2272" s="40">
        <f t="shared" si="972"/>
        <v>3.2</v>
      </c>
      <c r="AK2272" s="40"/>
      <c r="AL2272" s="40"/>
      <c r="AM2272" s="40">
        <f t="shared" si="962"/>
        <v>0.2</v>
      </c>
      <c r="AN2272" s="39">
        <f t="shared" si="961"/>
        <v>0.5</v>
      </c>
      <c r="AO2272" s="204"/>
      <c r="AP2272" s="204">
        <f t="shared" si="973"/>
        <v>6.25E-2</v>
      </c>
      <c r="AQ2272" s="45"/>
      <c r="AR2272" s="45"/>
      <c r="AS2272" s="115"/>
      <c r="AT2272" s="115"/>
      <c r="AU2272" s="115">
        <f t="shared" si="963"/>
        <v>0</v>
      </c>
      <c r="AV2272" s="115">
        <f t="shared" si="964"/>
        <v>1</v>
      </c>
      <c r="AY2272" s="115"/>
      <c r="AZ2272" s="115"/>
      <c r="BA2272" s="43">
        <v>32</v>
      </c>
      <c r="BB2272" s="43" t="s">
        <v>2013</v>
      </c>
      <c r="BC2272" s="48" t="s">
        <v>1403</v>
      </c>
      <c r="BE2272" s="37" t="s">
        <v>2345</v>
      </c>
      <c r="BG2272" s="43">
        <v>433</v>
      </c>
      <c r="BH2272" s="43" t="s">
        <v>2030</v>
      </c>
      <c r="BJ2272" s="43" t="s">
        <v>1388</v>
      </c>
      <c r="BP2272" s="48" t="s">
        <v>1406</v>
      </c>
      <c r="BQ2272" s="43" t="s">
        <v>2031</v>
      </c>
      <c r="BS2272" s="43" t="s">
        <v>1393</v>
      </c>
      <c r="BT2272" s="43" t="s">
        <v>1333</v>
      </c>
      <c r="BU2272" s="43"/>
      <c r="BV2272" s="43"/>
      <c r="BW2272" s="243">
        <v>37727</v>
      </c>
      <c r="BX2272" s="243"/>
      <c r="BY2272" s="48" t="s">
        <v>451</v>
      </c>
      <c r="BZ2272" s="43">
        <v>0.2</v>
      </c>
      <c r="CA2272" s="43" t="s">
        <v>1396</v>
      </c>
      <c r="CC2272" s="43">
        <v>0.2</v>
      </c>
      <c r="CD2272" s="124" t="s">
        <v>767</v>
      </c>
      <c r="CE2272" s="43">
        <v>10679</v>
      </c>
      <c r="CF2272" s="43" t="s">
        <v>1334</v>
      </c>
      <c r="CG2272" s="251">
        <v>37727</v>
      </c>
      <c r="CH2272" s="126"/>
      <c r="CK2272" s="39" t="s">
        <v>451</v>
      </c>
      <c r="CL2272" s="43">
        <v>3.2</v>
      </c>
      <c r="CM2272" s="43" t="s">
        <v>1396</v>
      </c>
      <c r="CP2272" s="43" t="s">
        <v>1397</v>
      </c>
      <c r="CQ2272" s="43">
        <v>1208</v>
      </c>
      <c r="DR2272" s="38"/>
    </row>
    <row r="2273" spans="1:122" s="39" customFormat="1" hidden="1" x14ac:dyDescent="0.2">
      <c r="A2273" s="44" t="str">
        <f t="shared" si="968"/>
        <v>Endicott</v>
      </c>
      <c r="B2273" s="44" t="str">
        <f t="shared" si="967"/>
        <v>Tetrachloroethylene</v>
      </c>
      <c r="C2273" s="38" t="s">
        <v>2587</v>
      </c>
      <c r="D2273" s="38" t="str">
        <f t="shared" si="971"/>
        <v>LS</v>
      </c>
      <c r="E2273" s="44" t="s">
        <v>372</v>
      </c>
      <c r="F2273" s="155" t="str">
        <f t="shared" si="970"/>
        <v>Residential 123</v>
      </c>
      <c r="G2273" s="44" t="str">
        <f t="shared" si="969"/>
        <v>residential</v>
      </c>
      <c r="H2273" s="44" t="str">
        <f t="shared" si="958"/>
        <v/>
      </c>
      <c r="I2273" s="38"/>
      <c r="J2273" s="38"/>
      <c r="K2273" s="38"/>
      <c r="L2273" s="44"/>
      <c r="M2273" s="38" t="str">
        <f t="shared" si="965"/>
        <v>Y</v>
      </c>
      <c r="N2273" s="38" t="str">
        <f t="shared" si="966"/>
        <v>n</v>
      </c>
      <c r="O2273" s="38" t="s">
        <v>541</v>
      </c>
      <c r="P2273" s="44" t="s">
        <v>310</v>
      </c>
      <c r="Q2273" s="44"/>
      <c r="R2273" s="44"/>
      <c r="S2273" s="44"/>
      <c r="T2273" s="44"/>
      <c r="U2273" s="44"/>
      <c r="V2273" s="44"/>
      <c r="W2273" s="44"/>
      <c r="X2273" s="44"/>
      <c r="Y2273" s="38" t="str">
        <f t="shared" si="959"/>
        <v>n</v>
      </c>
      <c r="Z2273" s="38" t="str">
        <f t="shared" si="960"/>
        <v>n</v>
      </c>
      <c r="AA2273" s="38" t="s">
        <v>2044</v>
      </c>
      <c r="AB2273" s="128" t="s">
        <v>1451</v>
      </c>
      <c r="AC2273" s="59">
        <v>6.9</v>
      </c>
      <c r="AD2273" s="204">
        <v>3.3333333333333333E-2</v>
      </c>
      <c r="AE2273" s="38">
        <v>0</v>
      </c>
      <c r="AF2273" s="38">
        <v>1</v>
      </c>
      <c r="AG2273" s="125"/>
      <c r="AI2273" s="123"/>
      <c r="AJ2273" s="40">
        <f t="shared" si="972"/>
        <v>6.9</v>
      </c>
      <c r="AK2273" s="40"/>
      <c r="AL2273" s="40"/>
      <c r="AM2273" s="40">
        <f t="shared" si="962"/>
        <v>0.23</v>
      </c>
      <c r="AN2273" s="39">
        <f t="shared" si="961"/>
        <v>3.8</v>
      </c>
      <c r="AO2273" s="204"/>
      <c r="AP2273" s="204">
        <f t="shared" si="973"/>
        <v>3.3333333333333333E-2</v>
      </c>
      <c r="AQ2273" s="45"/>
      <c r="AR2273" s="45"/>
      <c r="AS2273" s="115"/>
      <c r="AT2273" s="115"/>
      <c r="AU2273" s="115">
        <f t="shared" si="963"/>
        <v>0</v>
      </c>
      <c r="AV2273" s="115">
        <f t="shared" si="964"/>
        <v>1</v>
      </c>
      <c r="AY2273" s="115"/>
      <c r="AZ2273" s="115"/>
      <c r="BA2273" s="43">
        <v>32</v>
      </c>
      <c r="BB2273" s="43" t="s">
        <v>2013</v>
      </c>
      <c r="BC2273" s="48" t="s">
        <v>1403</v>
      </c>
      <c r="BE2273" s="37" t="s">
        <v>2345</v>
      </c>
      <c r="BG2273" s="43">
        <v>435</v>
      </c>
      <c r="BH2273" s="43" t="s">
        <v>519</v>
      </c>
      <c r="BJ2273" s="43" t="s">
        <v>1388</v>
      </c>
      <c r="BP2273" s="48" t="s">
        <v>1406</v>
      </c>
      <c r="BQ2273" s="43" t="s">
        <v>520</v>
      </c>
      <c r="BS2273" s="43" t="s">
        <v>2057</v>
      </c>
      <c r="BT2273" s="43" t="s">
        <v>510</v>
      </c>
      <c r="BU2273" s="43"/>
      <c r="BV2273" s="43"/>
      <c r="BW2273" s="243">
        <v>37728</v>
      </c>
      <c r="BX2273" s="243"/>
      <c r="BY2273" s="48" t="s">
        <v>451</v>
      </c>
      <c r="BZ2273" s="43">
        <v>0.23</v>
      </c>
      <c r="CA2273" s="43" t="s">
        <v>1396</v>
      </c>
      <c r="CC2273" s="43">
        <v>0.23</v>
      </c>
      <c r="CD2273" s="124" t="s">
        <v>767</v>
      </c>
      <c r="CE2273" s="43">
        <v>10765</v>
      </c>
      <c r="CF2273" s="43" t="s">
        <v>521</v>
      </c>
      <c r="CG2273" s="251">
        <v>37728</v>
      </c>
      <c r="CH2273" s="126"/>
      <c r="CK2273" s="39" t="s">
        <v>451</v>
      </c>
      <c r="CL2273" s="43">
        <v>6.9</v>
      </c>
      <c r="CM2273" s="43" t="s">
        <v>1396</v>
      </c>
      <c r="CP2273" s="43" t="s">
        <v>1397</v>
      </c>
      <c r="CQ2273" s="43">
        <v>1137</v>
      </c>
      <c r="DR2273" s="38"/>
    </row>
    <row r="2274" spans="1:122" s="39" customFormat="1" hidden="1" x14ac:dyDescent="0.2">
      <c r="A2274" s="44" t="str">
        <f t="shared" si="968"/>
        <v>Endicott</v>
      </c>
      <c r="B2274" s="44" t="str">
        <f t="shared" si="967"/>
        <v>Vinyl chloride (chloroethene)</v>
      </c>
      <c r="C2274" s="38" t="s">
        <v>2587</v>
      </c>
      <c r="D2274" s="38" t="str">
        <f t="shared" si="971"/>
        <v>LS</v>
      </c>
      <c r="E2274" s="44" t="s">
        <v>372</v>
      </c>
      <c r="F2274" s="155" t="str">
        <f t="shared" si="970"/>
        <v>Residential 123</v>
      </c>
      <c r="G2274" s="44" t="str">
        <f t="shared" si="969"/>
        <v>residential</v>
      </c>
      <c r="H2274" s="44" t="str">
        <f t="shared" si="958"/>
        <v/>
      </c>
      <c r="I2274" s="38"/>
      <c r="J2274" s="38"/>
      <c r="K2274" s="38"/>
      <c r="L2274" s="44"/>
      <c r="M2274" s="38" t="str">
        <f t="shared" si="965"/>
        <v>Y</v>
      </c>
      <c r="N2274" s="38" t="str">
        <f t="shared" si="966"/>
        <v>n</v>
      </c>
      <c r="O2274" s="38" t="s">
        <v>541</v>
      </c>
      <c r="P2274" s="44" t="s">
        <v>2357</v>
      </c>
      <c r="Q2274" s="44"/>
      <c r="R2274" s="44"/>
      <c r="S2274" s="44"/>
      <c r="T2274" s="44"/>
      <c r="U2274" s="44"/>
      <c r="V2274" s="44"/>
      <c r="W2274" s="44"/>
      <c r="X2274" s="44"/>
      <c r="Y2274" s="38" t="str">
        <f t="shared" si="959"/>
        <v>n</v>
      </c>
      <c r="Z2274" s="38" t="str">
        <f t="shared" si="960"/>
        <v>Y</v>
      </c>
      <c r="AA2274" s="38" t="s">
        <v>2044</v>
      </c>
      <c r="AB2274" s="128" t="s">
        <v>1451</v>
      </c>
      <c r="AC2274" s="59">
        <v>9.0999999999999998E-2</v>
      </c>
      <c r="AD2274" s="204">
        <v>0.48351648351648352</v>
      </c>
      <c r="AE2274" s="38">
        <v>0</v>
      </c>
      <c r="AF2274" s="38">
        <v>1</v>
      </c>
      <c r="AG2274" s="125"/>
      <c r="AI2274" s="123"/>
      <c r="AJ2274" s="40">
        <f t="shared" si="972"/>
        <v>9.0999999999999998E-2</v>
      </c>
      <c r="AK2274" s="40"/>
      <c r="AL2274" s="40"/>
      <c r="AM2274" s="40">
        <f t="shared" si="962"/>
        <v>4.3999999999999997E-2</v>
      </c>
      <c r="AN2274" s="39">
        <f t="shared" si="961"/>
        <v>0.01</v>
      </c>
      <c r="AO2274" s="204"/>
      <c r="AP2274" s="204">
        <f t="shared" si="973"/>
        <v>0.48351648351648352</v>
      </c>
      <c r="AQ2274" s="45"/>
      <c r="AR2274" s="45"/>
      <c r="AS2274" s="115"/>
      <c r="AT2274" s="115"/>
      <c r="AU2274" s="115">
        <f t="shared" si="963"/>
        <v>0</v>
      </c>
      <c r="AV2274" s="115">
        <f t="shared" si="964"/>
        <v>1</v>
      </c>
      <c r="AY2274" s="115"/>
      <c r="AZ2274" s="115"/>
      <c r="BA2274" s="43">
        <v>32</v>
      </c>
      <c r="BB2274" s="43" t="s">
        <v>2013</v>
      </c>
      <c r="BC2274" s="48" t="s">
        <v>1403</v>
      </c>
      <c r="BE2274" s="37" t="s">
        <v>2345</v>
      </c>
      <c r="BG2274" s="43">
        <v>435</v>
      </c>
      <c r="BH2274" s="43" t="s">
        <v>519</v>
      </c>
      <c r="BJ2274" s="43" t="s">
        <v>1388</v>
      </c>
      <c r="BP2274" s="48" t="s">
        <v>1406</v>
      </c>
      <c r="BQ2274" s="43" t="s">
        <v>520</v>
      </c>
      <c r="BS2274" s="43" t="s">
        <v>562</v>
      </c>
      <c r="BT2274" s="43" t="s">
        <v>510</v>
      </c>
      <c r="BU2274" s="43"/>
      <c r="BV2274" s="43"/>
      <c r="BW2274" s="243">
        <v>37728</v>
      </c>
      <c r="BX2274" s="243"/>
      <c r="BY2274" s="48" t="s">
        <v>451</v>
      </c>
      <c r="BZ2274" s="43">
        <v>4.3999999999999997E-2</v>
      </c>
      <c r="CA2274" s="43" t="s">
        <v>1396</v>
      </c>
      <c r="CC2274" s="43">
        <v>4.3999999999999997E-2</v>
      </c>
      <c r="CD2274" s="124" t="s">
        <v>767</v>
      </c>
      <c r="CE2274" s="43">
        <v>10768</v>
      </c>
      <c r="CF2274" s="43" t="s">
        <v>521</v>
      </c>
      <c r="CG2274" s="251">
        <v>37728</v>
      </c>
      <c r="CH2274" s="126"/>
      <c r="CK2274" s="39" t="s">
        <v>451</v>
      </c>
      <c r="CL2274" s="43">
        <v>9.0999999999999998E-2</v>
      </c>
      <c r="CM2274" s="43" t="s">
        <v>1396</v>
      </c>
      <c r="CP2274" s="43" t="s">
        <v>1397</v>
      </c>
      <c r="CQ2274" s="43">
        <v>1290</v>
      </c>
      <c r="DR2274" s="38"/>
    </row>
    <row r="2275" spans="1:122" s="39" customFormat="1" hidden="1" x14ac:dyDescent="0.2">
      <c r="A2275" s="44" t="str">
        <f t="shared" si="968"/>
        <v>Endicott</v>
      </c>
      <c r="B2275" s="44" t="str">
        <f t="shared" si="967"/>
        <v>Trichloroethylene</v>
      </c>
      <c r="C2275" s="38" t="s">
        <v>2587</v>
      </c>
      <c r="D2275" s="38" t="str">
        <f t="shared" si="971"/>
        <v>LS</v>
      </c>
      <c r="E2275" s="44" t="s">
        <v>372</v>
      </c>
      <c r="F2275" s="155" t="str">
        <f t="shared" si="970"/>
        <v>Residential 125</v>
      </c>
      <c r="G2275" s="44" t="str">
        <f t="shared" si="969"/>
        <v>residential</v>
      </c>
      <c r="H2275" s="44" t="str">
        <f t="shared" si="958"/>
        <v/>
      </c>
      <c r="I2275" s="38"/>
      <c r="J2275" s="38"/>
      <c r="K2275" s="38"/>
      <c r="L2275" s="44"/>
      <c r="M2275" s="38" t="str">
        <f t="shared" si="965"/>
        <v>Y</v>
      </c>
      <c r="N2275" s="38" t="str">
        <f t="shared" si="966"/>
        <v>n</v>
      </c>
      <c r="O2275" s="38" t="s">
        <v>541</v>
      </c>
      <c r="P2275" s="44" t="s">
        <v>2357</v>
      </c>
      <c r="Q2275" s="44"/>
      <c r="R2275" s="44"/>
      <c r="S2275" s="44"/>
      <c r="T2275" s="44"/>
      <c r="U2275" s="44"/>
      <c r="V2275" s="44"/>
      <c r="W2275" s="44"/>
      <c r="X2275" s="44"/>
      <c r="Y2275" s="38" t="str">
        <f t="shared" si="959"/>
        <v>n</v>
      </c>
      <c r="Z2275" s="38" t="str">
        <f t="shared" si="960"/>
        <v>n</v>
      </c>
      <c r="AA2275" s="38" t="s">
        <v>2044</v>
      </c>
      <c r="AB2275" s="128" t="s">
        <v>1451</v>
      </c>
      <c r="AC2275" s="59">
        <v>0.64</v>
      </c>
      <c r="AD2275" s="204">
        <v>0.296875</v>
      </c>
      <c r="AE2275" s="38">
        <v>0</v>
      </c>
      <c r="AF2275" s="38">
        <v>1</v>
      </c>
      <c r="AG2275" s="125"/>
      <c r="AI2275" s="123"/>
      <c r="AJ2275" s="40">
        <f t="shared" si="972"/>
        <v>0.64</v>
      </c>
      <c r="AK2275" s="40"/>
      <c r="AL2275" s="40"/>
      <c r="AM2275" s="40">
        <f t="shared" si="962"/>
        <v>0.19</v>
      </c>
      <c r="AN2275" s="39">
        <f t="shared" si="961"/>
        <v>0.5</v>
      </c>
      <c r="AO2275" s="204"/>
      <c r="AP2275" s="204">
        <f t="shared" si="973"/>
        <v>0.296875</v>
      </c>
      <c r="AQ2275" s="45"/>
      <c r="AR2275" s="45"/>
      <c r="AS2275" s="115"/>
      <c r="AT2275" s="115"/>
      <c r="AU2275" s="115">
        <f t="shared" si="963"/>
        <v>0</v>
      </c>
      <c r="AV2275" s="115">
        <f t="shared" si="964"/>
        <v>1</v>
      </c>
      <c r="AY2275" s="115"/>
      <c r="AZ2275" s="115"/>
      <c r="BA2275" s="43">
        <v>32</v>
      </c>
      <c r="BB2275" s="43" t="s">
        <v>2013</v>
      </c>
      <c r="BC2275" s="48" t="s">
        <v>1403</v>
      </c>
      <c r="BE2275" s="37" t="s">
        <v>2345</v>
      </c>
      <c r="BG2275" s="43">
        <v>437</v>
      </c>
      <c r="BH2275" s="43" t="s">
        <v>1868</v>
      </c>
      <c r="BJ2275" s="43" t="s">
        <v>1388</v>
      </c>
      <c r="BP2275" s="48" t="s">
        <v>1406</v>
      </c>
      <c r="BQ2275" s="43" t="s">
        <v>2343</v>
      </c>
      <c r="BS2275" s="43" t="s">
        <v>1393</v>
      </c>
      <c r="BT2275" s="43" t="s">
        <v>1990</v>
      </c>
      <c r="BU2275" s="43"/>
      <c r="BV2275" s="43"/>
      <c r="BW2275" s="243">
        <v>37727</v>
      </c>
      <c r="BX2275" s="243"/>
      <c r="BY2275" s="48" t="s">
        <v>451</v>
      </c>
      <c r="BZ2275" s="43">
        <v>0.19</v>
      </c>
      <c r="CA2275" s="43" t="s">
        <v>1396</v>
      </c>
      <c r="CC2275" s="43">
        <v>0.19</v>
      </c>
      <c r="CD2275" s="124" t="s">
        <v>767</v>
      </c>
      <c r="CE2275" s="43">
        <v>10910</v>
      </c>
      <c r="CF2275" s="43" t="s">
        <v>1990</v>
      </c>
      <c r="CG2275" s="251">
        <v>37727</v>
      </c>
      <c r="CH2275" s="126"/>
      <c r="CK2275" s="39" t="s">
        <v>451</v>
      </c>
      <c r="CL2275" s="43">
        <v>0.64</v>
      </c>
      <c r="CM2275" s="43" t="s">
        <v>1396</v>
      </c>
      <c r="CP2275" s="43" t="s">
        <v>1397</v>
      </c>
      <c r="CQ2275" s="43">
        <v>1215</v>
      </c>
      <c r="DR2275" s="38"/>
    </row>
    <row r="2276" spans="1:122" s="39" customFormat="1" hidden="1" x14ac:dyDescent="0.2">
      <c r="A2276" s="44" t="str">
        <f t="shared" si="968"/>
        <v>Endicott</v>
      </c>
      <c r="B2276" s="44" t="str">
        <f t="shared" si="967"/>
        <v>Chloroethane (ethyl chloride)</v>
      </c>
      <c r="C2276" s="38" t="s">
        <v>2587</v>
      </c>
      <c r="D2276" s="38" t="str">
        <f t="shared" si="971"/>
        <v>LS</v>
      </c>
      <c r="E2276" s="44" t="s">
        <v>372</v>
      </c>
      <c r="F2276" s="155" t="str">
        <f t="shared" si="970"/>
        <v>Residential 126</v>
      </c>
      <c r="G2276" s="44" t="str">
        <f t="shared" si="969"/>
        <v>residential</v>
      </c>
      <c r="H2276" s="44" t="str">
        <f t="shared" si="958"/>
        <v/>
      </c>
      <c r="I2276" s="38"/>
      <c r="J2276" s="38"/>
      <c r="K2276" s="38"/>
      <c r="L2276" s="44"/>
      <c r="M2276" s="38" t="str">
        <f t="shared" si="965"/>
        <v>Y</v>
      </c>
      <c r="N2276" s="38" t="str">
        <f t="shared" si="966"/>
        <v>Y</v>
      </c>
      <c r="O2276" s="38" t="s">
        <v>541</v>
      </c>
      <c r="P2276" s="44" t="s">
        <v>2357</v>
      </c>
      <c r="Q2276" s="44"/>
      <c r="R2276" s="44"/>
      <c r="S2276" s="44"/>
      <c r="T2276" s="44"/>
      <c r="U2276" s="44"/>
      <c r="V2276" s="44"/>
      <c r="W2276" s="44"/>
      <c r="X2276" s="44"/>
      <c r="Y2276" s="38" t="str">
        <f t="shared" si="959"/>
        <v>n</v>
      </c>
      <c r="Z2276" s="38" t="str">
        <f t="shared" si="960"/>
        <v>Y</v>
      </c>
      <c r="AA2276" s="38" t="s">
        <v>2044</v>
      </c>
      <c r="AB2276" s="128" t="s">
        <v>1451</v>
      </c>
      <c r="AC2276" s="59">
        <v>0.45</v>
      </c>
      <c r="AD2276" s="204">
        <v>0.48888888888888887</v>
      </c>
      <c r="AE2276" s="38">
        <v>0</v>
      </c>
      <c r="AF2276" s="38">
        <v>1</v>
      </c>
      <c r="AG2276" s="125"/>
      <c r="AI2276" s="123"/>
      <c r="AJ2276" s="40">
        <f t="shared" si="972"/>
        <v>0.45</v>
      </c>
      <c r="AK2276" s="40"/>
      <c r="AL2276" s="40"/>
      <c r="AM2276" s="40">
        <f t="shared" si="962"/>
        <v>0.22</v>
      </c>
      <c r="AN2276" s="39" t="str">
        <f t="shared" si="961"/>
        <v/>
      </c>
      <c r="AO2276" s="204"/>
      <c r="AP2276" s="204">
        <f t="shared" si="973"/>
        <v>0.48888888888888887</v>
      </c>
      <c r="AQ2276" s="45"/>
      <c r="AR2276" s="45"/>
      <c r="AS2276" s="115"/>
      <c r="AT2276" s="115"/>
      <c r="AU2276" s="115">
        <f t="shared" si="963"/>
        <v>0</v>
      </c>
      <c r="AV2276" s="115">
        <f t="shared" si="964"/>
        <v>1</v>
      </c>
      <c r="AY2276" s="115"/>
      <c r="AZ2276" s="115"/>
      <c r="BA2276" s="43">
        <v>32</v>
      </c>
      <c r="BB2276" s="43" t="s">
        <v>2013</v>
      </c>
      <c r="BC2276" s="48" t="s">
        <v>1403</v>
      </c>
      <c r="BE2276" s="37" t="s">
        <v>2345</v>
      </c>
      <c r="BG2276" s="43">
        <v>438</v>
      </c>
      <c r="BH2276" s="43" t="s">
        <v>1692</v>
      </c>
      <c r="BJ2276" s="43" t="s">
        <v>1388</v>
      </c>
      <c r="BP2276" s="48" t="s">
        <v>1406</v>
      </c>
      <c r="BQ2276" s="43" t="s">
        <v>2343</v>
      </c>
      <c r="BS2276" s="43" t="s">
        <v>920</v>
      </c>
      <c r="BT2276" s="43" t="s">
        <v>1693</v>
      </c>
      <c r="BU2276" s="43"/>
      <c r="BV2276" s="43"/>
      <c r="BW2276" s="243">
        <v>37735</v>
      </c>
      <c r="BX2276" s="243"/>
      <c r="BY2276" s="48" t="s">
        <v>451</v>
      </c>
      <c r="BZ2276" s="43">
        <v>0.22</v>
      </c>
      <c r="CA2276" s="43" t="s">
        <v>1396</v>
      </c>
      <c r="CC2276" s="43">
        <v>0.22</v>
      </c>
      <c r="CD2276" s="124" t="s">
        <v>767</v>
      </c>
      <c r="CE2276" s="43">
        <v>10938</v>
      </c>
      <c r="CF2276" s="43" t="s">
        <v>1694</v>
      </c>
      <c r="CG2276" s="251">
        <v>37735</v>
      </c>
      <c r="CH2276" s="126"/>
      <c r="CK2276" s="39" t="s">
        <v>451</v>
      </c>
      <c r="CL2276" s="43">
        <v>0.45</v>
      </c>
      <c r="CM2276" s="43" t="s">
        <v>1396</v>
      </c>
      <c r="CP2276" s="43" t="s">
        <v>1397</v>
      </c>
      <c r="CQ2276" s="43">
        <v>1399</v>
      </c>
      <c r="DR2276" s="38"/>
    </row>
    <row r="2277" spans="1:122" s="39" customFormat="1" hidden="1" x14ac:dyDescent="0.2">
      <c r="A2277" s="44" t="str">
        <f t="shared" si="968"/>
        <v>Endicott</v>
      </c>
      <c r="B2277" s="44" t="str">
        <f t="shared" si="967"/>
        <v>Trichloroethylene</v>
      </c>
      <c r="C2277" s="38" t="s">
        <v>2587</v>
      </c>
      <c r="D2277" s="38" t="str">
        <f t="shared" si="971"/>
        <v>LS</v>
      </c>
      <c r="E2277" s="44" t="s">
        <v>372</v>
      </c>
      <c r="F2277" s="155" t="str">
        <f t="shared" si="970"/>
        <v>Residential 126</v>
      </c>
      <c r="G2277" s="44" t="str">
        <f t="shared" si="969"/>
        <v>residential</v>
      </c>
      <c r="H2277" s="44" t="str">
        <f t="shared" si="958"/>
        <v/>
      </c>
      <c r="I2277" s="38"/>
      <c r="J2277" s="38"/>
      <c r="K2277" s="38"/>
      <c r="L2277" s="44"/>
      <c r="M2277" s="38" t="str">
        <f t="shared" si="965"/>
        <v>Y</v>
      </c>
      <c r="N2277" s="38" t="str">
        <f t="shared" si="966"/>
        <v>n</v>
      </c>
      <c r="O2277" s="38" t="s">
        <v>541</v>
      </c>
      <c r="P2277" s="44" t="s">
        <v>2357</v>
      </c>
      <c r="Q2277" s="44"/>
      <c r="R2277" s="44"/>
      <c r="S2277" s="44"/>
      <c r="T2277" s="44"/>
      <c r="U2277" s="44"/>
      <c r="V2277" s="44"/>
      <c r="W2277" s="44"/>
      <c r="X2277" s="44"/>
      <c r="Y2277" s="38" t="str">
        <f t="shared" si="959"/>
        <v>n</v>
      </c>
      <c r="Z2277" s="38" t="str">
        <f t="shared" si="960"/>
        <v>n</v>
      </c>
      <c r="AA2277" s="38" t="s">
        <v>2044</v>
      </c>
      <c r="AB2277" s="128" t="s">
        <v>1451</v>
      </c>
      <c r="AC2277" s="59">
        <v>0.2</v>
      </c>
      <c r="AD2277" s="204">
        <v>0.89999999999999991</v>
      </c>
      <c r="AE2277" s="38">
        <v>0</v>
      </c>
      <c r="AF2277" s="38">
        <v>1</v>
      </c>
      <c r="AG2277" s="125"/>
      <c r="AI2277" s="123"/>
      <c r="AJ2277" s="40">
        <f t="shared" si="972"/>
        <v>0.2</v>
      </c>
      <c r="AK2277" s="40"/>
      <c r="AL2277" s="40"/>
      <c r="AM2277" s="40">
        <f t="shared" si="962"/>
        <v>0.18</v>
      </c>
      <c r="AN2277" s="39">
        <f t="shared" si="961"/>
        <v>0.5</v>
      </c>
      <c r="AO2277" s="204"/>
      <c r="AP2277" s="204">
        <f t="shared" si="973"/>
        <v>0.89999999999999991</v>
      </c>
      <c r="AQ2277" s="45"/>
      <c r="AR2277" s="45"/>
      <c r="AS2277" s="115"/>
      <c r="AT2277" s="115"/>
      <c r="AU2277" s="115">
        <f t="shared" si="963"/>
        <v>0</v>
      </c>
      <c r="AV2277" s="115">
        <f t="shared" si="964"/>
        <v>1</v>
      </c>
      <c r="AY2277" s="115"/>
      <c r="AZ2277" s="115"/>
      <c r="BA2277" s="43">
        <v>32</v>
      </c>
      <c r="BB2277" s="43" t="s">
        <v>2013</v>
      </c>
      <c r="BC2277" s="48" t="s">
        <v>1403</v>
      </c>
      <c r="BE2277" s="37" t="s">
        <v>2345</v>
      </c>
      <c r="BG2277" s="43">
        <v>438</v>
      </c>
      <c r="BH2277" s="43" t="s">
        <v>1692</v>
      </c>
      <c r="BJ2277" s="43" t="s">
        <v>1388</v>
      </c>
      <c r="BP2277" s="48" t="s">
        <v>1406</v>
      </c>
      <c r="BQ2277" s="43" t="s">
        <v>2343</v>
      </c>
      <c r="BS2277" s="43" t="s">
        <v>1393</v>
      </c>
      <c r="BT2277" s="43" t="s">
        <v>1693</v>
      </c>
      <c r="BU2277" s="43"/>
      <c r="BV2277" s="43"/>
      <c r="BW2277" s="243">
        <v>37735</v>
      </c>
      <c r="BX2277" s="243"/>
      <c r="BY2277" s="48" t="s">
        <v>451</v>
      </c>
      <c r="BZ2277" s="43">
        <v>0.18</v>
      </c>
      <c r="CA2277" s="43" t="s">
        <v>1396</v>
      </c>
      <c r="CC2277" s="43">
        <v>0.18</v>
      </c>
      <c r="CD2277" s="124" t="s">
        <v>767</v>
      </c>
      <c r="CE2277" s="43">
        <v>10943</v>
      </c>
      <c r="CF2277" s="43" t="s">
        <v>1694</v>
      </c>
      <c r="CG2277" s="251">
        <v>37735</v>
      </c>
      <c r="CH2277" s="126"/>
      <c r="CK2277" s="39" t="s">
        <v>451</v>
      </c>
      <c r="CL2277" s="43">
        <v>0.2</v>
      </c>
      <c r="CM2277" s="43" t="s">
        <v>1396</v>
      </c>
      <c r="CP2277" s="43" t="s">
        <v>1397</v>
      </c>
      <c r="CQ2277" s="43">
        <v>1216</v>
      </c>
      <c r="DR2277" s="38"/>
    </row>
    <row r="2278" spans="1:122" s="39" customFormat="1" hidden="1" x14ac:dyDescent="0.2">
      <c r="A2278" s="44" t="str">
        <f t="shared" si="968"/>
        <v>Endicott</v>
      </c>
      <c r="B2278" s="44" t="str">
        <f t="shared" si="967"/>
        <v>1,1,1-Trichloroethane</v>
      </c>
      <c r="C2278" s="38" t="s">
        <v>2587</v>
      </c>
      <c r="D2278" s="38" t="str">
        <f t="shared" si="971"/>
        <v>LS</v>
      </c>
      <c r="E2278" s="44" t="s">
        <v>372</v>
      </c>
      <c r="F2278" s="155" t="str">
        <f t="shared" si="970"/>
        <v>Residential 127</v>
      </c>
      <c r="G2278" s="44" t="str">
        <f t="shared" si="969"/>
        <v>residential</v>
      </c>
      <c r="H2278" s="44" t="str">
        <f t="shared" si="958"/>
        <v/>
      </c>
      <c r="I2278" s="38"/>
      <c r="J2278" s="38"/>
      <c r="K2278" s="38"/>
      <c r="L2278" s="44"/>
      <c r="M2278" s="38" t="str">
        <f t="shared" si="965"/>
        <v>Y</v>
      </c>
      <c r="N2278" s="38" t="str">
        <f t="shared" si="966"/>
        <v>n</v>
      </c>
      <c r="O2278" s="38" t="s">
        <v>541</v>
      </c>
      <c r="P2278" s="44" t="s">
        <v>2357</v>
      </c>
      <c r="Q2278" s="44"/>
      <c r="R2278" s="44"/>
      <c r="S2278" s="44"/>
      <c r="T2278" s="44"/>
      <c r="U2278" s="44"/>
      <c r="V2278" s="44"/>
      <c r="W2278" s="44"/>
      <c r="X2278" s="44"/>
      <c r="Y2278" s="38" t="str">
        <f t="shared" si="959"/>
        <v>n</v>
      </c>
      <c r="Z2278" s="38" t="str">
        <f t="shared" si="960"/>
        <v>n</v>
      </c>
      <c r="AA2278" s="38" t="s">
        <v>2044</v>
      </c>
      <c r="AB2278" s="128" t="s">
        <v>1451</v>
      </c>
      <c r="AC2278" s="59">
        <v>0.9</v>
      </c>
      <c r="AD2278" s="204">
        <v>0.21111111111111111</v>
      </c>
      <c r="AE2278" s="38">
        <v>0</v>
      </c>
      <c r="AF2278" s="38">
        <v>1</v>
      </c>
      <c r="AG2278" s="125"/>
      <c r="AI2278" s="123"/>
      <c r="AJ2278" s="40">
        <f t="shared" si="972"/>
        <v>0.9</v>
      </c>
      <c r="AK2278" s="40"/>
      <c r="AL2278" s="40"/>
      <c r="AM2278" s="40">
        <f t="shared" si="962"/>
        <v>0.19</v>
      </c>
      <c r="AN2278" s="39">
        <f t="shared" si="961"/>
        <v>3.1</v>
      </c>
      <c r="AO2278" s="204"/>
      <c r="AP2278" s="204">
        <f t="shared" si="973"/>
        <v>0.21111111111111111</v>
      </c>
      <c r="AQ2278" s="45"/>
      <c r="AR2278" s="45"/>
      <c r="AS2278" s="115"/>
      <c r="AT2278" s="115"/>
      <c r="AU2278" s="115">
        <f t="shared" si="963"/>
        <v>0</v>
      </c>
      <c r="AV2278" s="115">
        <f t="shared" si="964"/>
        <v>1</v>
      </c>
      <c r="AY2278" s="115"/>
      <c r="AZ2278" s="115"/>
      <c r="BA2278" s="43">
        <v>32</v>
      </c>
      <c r="BB2278" s="43" t="s">
        <v>2013</v>
      </c>
      <c r="BC2278" s="48" t="s">
        <v>1403</v>
      </c>
      <c r="BE2278" s="37" t="s">
        <v>2345</v>
      </c>
      <c r="BG2278" s="43">
        <v>439</v>
      </c>
      <c r="BH2278" s="43" t="s">
        <v>1695</v>
      </c>
      <c r="BJ2278" s="43" t="s">
        <v>1388</v>
      </c>
      <c r="BP2278" s="48" t="s">
        <v>1406</v>
      </c>
      <c r="BQ2278" s="43" t="s">
        <v>375</v>
      </c>
      <c r="BS2278" s="43" t="s">
        <v>558</v>
      </c>
      <c r="BT2278" s="43" t="s">
        <v>1990</v>
      </c>
      <c r="BU2278" s="43"/>
      <c r="BV2278" s="43"/>
      <c r="BW2278" s="243">
        <v>37735</v>
      </c>
      <c r="BX2278" s="243"/>
      <c r="BY2278" s="48" t="s">
        <v>451</v>
      </c>
      <c r="BZ2278" s="43">
        <v>0.19</v>
      </c>
      <c r="CA2278" s="43" t="s">
        <v>1396</v>
      </c>
      <c r="CC2278" s="43">
        <v>0.19</v>
      </c>
      <c r="CD2278" s="124" t="s">
        <v>767</v>
      </c>
      <c r="CE2278" s="43">
        <v>10967</v>
      </c>
      <c r="CF2278" s="43" t="s">
        <v>1990</v>
      </c>
      <c r="CG2278" s="251">
        <v>37735</v>
      </c>
      <c r="CH2278" s="126"/>
      <c r="CK2278" s="39" t="s">
        <v>451</v>
      </c>
      <c r="CL2278" s="43">
        <v>0.9</v>
      </c>
      <c r="CM2278" s="43" t="s">
        <v>1396</v>
      </c>
      <c r="CP2278" s="43" t="s">
        <v>1397</v>
      </c>
      <c r="CQ2278" s="43">
        <v>1310</v>
      </c>
      <c r="DR2278" s="38"/>
    </row>
    <row r="2279" spans="1:122" s="39" customFormat="1" hidden="1" x14ac:dyDescent="0.2">
      <c r="A2279" s="44" t="str">
        <f t="shared" si="968"/>
        <v>Endicott</v>
      </c>
      <c r="B2279" s="44" t="str">
        <f t="shared" si="967"/>
        <v>Chloroethane (ethyl chloride)</v>
      </c>
      <c r="C2279" s="38" t="s">
        <v>2587</v>
      </c>
      <c r="D2279" s="38" t="str">
        <f t="shared" si="971"/>
        <v>LS</v>
      </c>
      <c r="E2279" s="44" t="s">
        <v>372</v>
      </c>
      <c r="F2279" s="155" t="str">
        <f t="shared" si="970"/>
        <v>Residential 127</v>
      </c>
      <c r="G2279" s="44" t="str">
        <f t="shared" si="969"/>
        <v>residential</v>
      </c>
      <c r="H2279" s="44" t="str">
        <f t="shared" ref="H2279:H2342" si="974">IF(BK2279="","",BK2279)</f>
        <v/>
      </c>
      <c r="I2279" s="38"/>
      <c r="J2279" s="38"/>
      <c r="K2279" s="38"/>
      <c r="L2279" s="44"/>
      <c r="M2279" s="38" t="str">
        <f t="shared" si="965"/>
        <v>Y</v>
      </c>
      <c r="N2279" s="38" t="str">
        <f t="shared" si="966"/>
        <v>Y</v>
      </c>
      <c r="O2279" s="38" t="s">
        <v>541</v>
      </c>
      <c r="P2279" s="44" t="s">
        <v>2357</v>
      </c>
      <c r="Q2279" s="44"/>
      <c r="R2279" s="44"/>
      <c r="S2279" s="44"/>
      <c r="T2279" s="44"/>
      <c r="U2279" s="44"/>
      <c r="V2279" s="44"/>
      <c r="W2279" s="44"/>
      <c r="X2279" s="44"/>
      <c r="Y2279" s="38" t="str">
        <f t="shared" ref="Y2279:Y2342" si="975">IF(CD2279="","",IF(CD2279="y","Y","n"))</f>
        <v>n</v>
      </c>
      <c r="Z2279" s="38" t="str">
        <f t="shared" ref="Z2279:Z2342" si="976">IF(AM2279="","",IF(AN2279="","Y",IF(AM2279&gt;AN2279*$Z$38,"Y","n")))</f>
        <v>Y</v>
      </c>
      <c r="AA2279" s="38" t="s">
        <v>2044</v>
      </c>
      <c r="AB2279" s="128" t="s">
        <v>1451</v>
      </c>
      <c r="AC2279" s="59">
        <v>0.35</v>
      </c>
      <c r="AD2279" s="204">
        <v>0.62857142857142867</v>
      </c>
      <c r="AE2279" s="38">
        <v>0</v>
      </c>
      <c r="AF2279" s="38">
        <v>1</v>
      </c>
      <c r="AG2279" s="125"/>
      <c r="AI2279" s="123"/>
      <c r="AJ2279" s="40">
        <f t="shared" si="972"/>
        <v>0.35</v>
      </c>
      <c r="AK2279" s="40"/>
      <c r="AL2279" s="40"/>
      <c r="AM2279" s="40">
        <f t="shared" si="962"/>
        <v>0.22</v>
      </c>
      <c r="AN2279" s="39" t="str">
        <f t="shared" ref="AN2279:AN2342" si="977">IF(ISNA(MATCH(BS2279,ChemName,0))=TRUE,"",IF(INDEX(Percent90,MATCH(BS2279,ChemName,0))=0,"",INDEX(Percent90,MATCH(BS2279,ChemName,0))))</f>
        <v/>
      </c>
      <c r="AO2279" s="204"/>
      <c r="AP2279" s="204">
        <f t="shared" si="973"/>
        <v>0.62857142857142867</v>
      </c>
      <c r="AQ2279" s="45"/>
      <c r="AR2279" s="45"/>
      <c r="AS2279" s="115"/>
      <c r="AT2279" s="115"/>
      <c r="AU2279" s="115">
        <f t="shared" si="963"/>
        <v>0</v>
      </c>
      <c r="AV2279" s="115">
        <f t="shared" si="964"/>
        <v>1</v>
      </c>
      <c r="AY2279" s="115"/>
      <c r="AZ2279" s="115"/>
      <c r="BA2279" s="43">
        <v>32</v>
      </c>
      <c r="BB2279" s="43" t="s">
        <v>2013</v>
      </c>
      <c r="BC2279" s="48" t="s">
        <v>1403</v>
      </c>
      <c r="BE2279" s="37" t="s">
        <v>2345</v>
      </c>
      <c r="BG2279" s="43">
        <v>439</v>
      </c>
      <c r="BH2279" s="43" t="s">
        <v>1695</v>
      </c>
      <c r="BJ2279" s="43" t="s">
        <v>1388</v>
      </c>
      <c r="BP2279" s="48" t="s">
        <v>1406</v>
      </c>
      <c r="BQ2279" s="43" t="s">
        <v>375</v>
      </c>
      <c r="BS2279" s="43" t="s">
        <v>920</v>
      </c>
      <c r="BT2279" s="43" t="s">
        <v>1990</v>
      </c>
      <c r="BU2279" s="43"/>
      <c r="BV2279" s="43"/>
      <c r="BW2279" s="243">
        <v>37735</v>
      </c>
      <c r="BX2279" s="243"/>
      <c r="BY2279" s="48" t="s">
        <v>451</v>
      </c>
      <c r="BZ2279" s="43">
        <v>0.22</v>
      </c>
      <c r="CA2279" s="43" t="s">
        <v>1396</v>
      </c>
      <c r="CC2279" s="43">
        <v>0.22</v>
      </c>
      <c r="CD2279" s="124" t="s">
        <v>767</v>
      </c>
      <c r="CE2279" s="43">
        <v>10971</v>
      </c>
      <c r="CF2279" s="43" t="s">
        <v>1990</v>
      </c>
      <c r="CG2279" s="251">
        <v>37735</v>
      </c>
      <c r="CH2279" s="126"/>
      <c r="CK2279" s="39" t="s">
        <v>451</v>
      </c>
      <c r="CL2279" s="43">
        <v>0.35</v>
      </c>
      <c r="CM2279" s="43" t="s">
        <v>1396</v>
      </c>
      <c r="CP2279" s="43" t="s">
        <v>1397</v>
      </c>
      <c r="CQ2279" s="43">
        <v>1400</v>
      </c>
      <c r="DR2279" s="38"/>
    </row>
    <row r="2280" spans="1:122" s="39" customFormat="1" hidden="1" x14ac:dyDescent="0.2">
      <c r="A2280" s="44" t="str">
        <f t="shared" si="968"/>
        <v>Endicott</v>
      </c>
      <c r="B2280" s="44" t="str">
        <f t="shared" si="967"/>
        <v>Tetrachloroethylene</v>
      </c>
      <c r="C2280" s="38" t="s">
        <v>2587</v>
      </c>
      <c r="D2280" s="38" t="str">
        <f t="shared" si="971"/>
        <v>LS</v>
      </c>
      <c r="E2280" s="44" t="s">
        <v>372</v>
      </c>
      <c r="F2280" s="155" t="str">
        <f t="shared" si="970"/>
        <v>Residential 127</v>
      </c>
      <c r="G2280" s="44" t="str">
        <f t="shared" si="969"/>
        <v>residential</v>
      </c>
      <c r="H2280" s="44" t="str">
        <f t="shared" si="974"/>
        <v/>
      </c>
      <c r="I2280" s="38"/>
      <c r="J2280" s="38"/>
      <c r="K2280" s="38"/>
      <c r="L2280" s="44"/>
      <c r="M2280" s="38" t="str">
        <f t="shared" si="965"/>
        <v>Y</v>
      </c>
      <c r="N2280" s="38" t="str">
        <f t="shared" si="966"/>
        <v>n</v>
      </c>
      <c r="O2280" s="38" t="s">
        <v>541</v>
      </c>
      <c r="P2280" s="44" t="s">
        <v>2357</v>
      </c>
      <c r="Q2280" s="44"/>
      <c r="R2280" s="44"/>
      <c r="S2280" s="44"/>
      <c r="T2280" s="44"/>
      <c r="U2280" s="44"/>
      <c r="V2280" s="44"/>
      <c r="W2280" s="44"/>
      <c r="X2280" s="44"/>
      <c r="Y2280" s="38" t="str">
        <f t="shared" si="975"/>
        <v>n</v>
      </c>
      <c r="Z2280" s="38" t="str">
        <f t="shared" si="976"/>
        <v>n</v>
      </c>
      <c r="AA2280" s="38" t="s">
        <v>2044</v>
      </c>
      <c r="AB2280" s="128" t="s">
        <v>1451</v>
      </c>
      <c r="AC2280" s="59">
        <v>1.7</v>
      </c>
      <c r="AD2280" s="204">
        <v>0.13529411764705884</v>
      </c>
      <c r="AE2280" s="38">
        <v>0</v>
      </c>
      <c r="AF2280" s="38">
        <v>1</v>
      </c>
      <c r="AG2280" s="125"/>
      <c r="AI2280" s="123"/>
      <c r="AJ2280" s="40">
        <f t="shared" si="972"/>
        <v>1.7</v>
      </c>
      <c r="AK2280" s="40"/>
      <c r="AL2280" s="40"/>
      <c r="AM2280" s="40">
        <f t="shared" si="962"/>
        <v>0.23</v>
      </c>
      <c r="AN2280" s="39">
        <f t="shared" si="977"/>
        <v>3.8</v>
      </c>
      <c r="AO2280" s="204"/>
      <c r="AP2280" s="204">
        <f t="shared" si="973"/>
        <v>0.13529411764705884</v>
      </c>
      <c r="AQ2280" s="45"/>
      <c r="AR2280" s="45"/>
      <c r="AS2280" s="115"/>
      <c r="AT2280" s="115"/>
      <c r="AU2280" s="115">
        <f t="shared" si="963"/>
        <v>0</v>
      </c>
      <c r="AV2280" s="115">
        <f t="shared" si="964"/>
        <v>1</v>
      </c>
      <c r="AY2280" s="115"/>
      <c r="AZ2280" s="115"/>
      <c r="BA2280" s="43">
        <v>32</v>
      </c>
      <c r="BB2280" s="43" t="s">
        <v>2013</v>
      </c>
      <c r="BC2280" s="48" t="s">
        <v>1403</v>
      </c>
      <c r="BE2280" s="37" t="s">
        <v>2345</v>
      </c>
      <c r="BG2280" s="43">
        <v>439</v>
      </c>
      <c r="BH2280" s="43" t="s">
        <v>1695</v>
      </c>
      <c r="BJ2280" s="43" t="s">
        <v>1388</v>
      </c>
      <c r="BP2280" s="48" t="s">
        <v>1406</v>
      </c>
      <c r="BQ2280" s="43" t="s">
        <v>375</v>
      </c>
      <c r="BS2280" s="43" t="s">
        <v>2057</v>
      </c>
      <c r="BT2280" s="43" t="s">
        <v>1990</v>
      </c>
      <c r="BU2280" s="43"/>
      <c r="BV2280" s="43"/>
      <c r="BW2280" s="243">
        <v>37735</v>
      </c>
      <c r="BX2280" s="243"/>
      <c r="BY2280" s="48" t="s">
        <v>451</v>
      </c>
      <c r="BZ2280" s="43">
        <v>0.23</v>
      </c>
      <c r="CA2280" s="43" t="s">
        <v>1396</v>
      </c>
      <c r="CC2280" s="43">
        <v>0.23</v>
      </c>
      <c r="CD2280" s="124" t="s">
        <v>767</v>
      </c>
      <c r="CE2280" s="43">
        <v>10974</v>
      </c>
      <c r="CF2280" s="43" t="s">
        <v>1990</v>
      </c>
      <c r="CG2280" s="251">
        <v>37735</v>
      </c>
      <c r="CH2280" s="126"/>
      <c r="CK2280" s="39" t="s">
        <v>451</v>
      </c>
      <c r="CL2280" s="43">
        <v>1.7</v>
      </c>
      <c r="CM2280" s="43" t="s">
        <v>1396</v>
      </c>
      <c r="CP2280" s="43" t="s">
        <v>1397</v>
      </c>
      <c r="CQ2280" s="43">
        <v>1143</v>
      </c>
      <c r="DR2280" s="38"/>
    </row>
    <row r="2281" spans="1:122" s="39" customFormat="1" hidden="1" x14ac:dyDescent="0.2">
      <c r="A2281" s="44" t="str">
        <f t="shared" si="968"/>
        <v>Endicott</v>
      </c>
      <c r="B2281" s="44" t="str">
        <f t="shared" si="967"/>
        <v>Trichloroethylene</v>
      </c>
      <c r="C2281" s="38" t="s">
        <v>2587</v>
      </c>
      <c r="D2281" s="38" t="str">
        <f t="shared" si="971"/>
        <v>LS</v>
      </c>
      <c r="E2281" s="44" t="s">
        <v>372</v>
      </c>
      <c r="F2281" s="155" t="str">
        <f t="shared" si="970"/>
        <v>Residential 128</v>
      </c>
      <c r="G2281" s="44" t="str">
        <f t="shared" si="969"/>
        <v>residential</v>
      </c>
      <c r="H2281" s="44" t="str">
        <f t="shared" si="974"/>
        <v/>
      </c>
      <c r="I2281" s="38"/>
      <c r="J2281" s="38"/>
      <c r="K2281" s="38"/>
      <c r="L2281" s="44"/>
      <c r="M2281" s="38" t="str">
        <f t="shared" si="965"/>
        <v>Y</v>
      </c>
      <c r="N2281" s="38" t="str">
        <f t="shared" si="966"/>
        <v>n</v>
      </c>
      <c r="O2281" s="38" t="s">
        <v>541</v>
      </c>
      <c r="P2281" s="44" t="s">
        <v>2357</v>
      </c>
      <c r="Q2281" s="44"/>
      <c r="R2281" s="44"/>
      <c r="S2281" s="44"/>
      <c r="T2281" s="44"/>
      <c r="U2281" s="44"/>
      <c r="V2281" s="44"/>
      <c r="W2281" s="44"/>
      <c r="X2281" s="44"/>
      <c r="Y2281" s="38" t="str">
        <f t="shared" si="975"/>
        <v>n</v>
      </c>
      <c r="Z2281" s="38" t="str">
        <f t="shared" si="976"/>
        <v>n</v>
      </c>
      <c r="AA2281" s="38" t="s">
        <v>2044</v>
      </c>
      <c r="AB2281" s="128" t="s">
        <v>1451</v>
      </c>
      <c r="AC2281" s="59">
        <v>0.31</v>
      </c>
      <c r="AD2281" s="204">
        <v>0.61290322580645162</v>
      </c>
      <c r="AE2281" s="38">
        <v>0</v>
      </c>
      <c r="AF2281" s="38">
        <v>1</v>
      </c>
      <c r="AG2281" s="125"/>
      <c r="AI2281" s="123"/>
      <c r="AJ2281" s="40">
        <f t="shared" si="972"/>
        <v>0.31</v>
      </c>
      <c r="AK2281" s="40"/>
      <c r="AL2281" s="40"/>
      <c r="AM2281" s="40">
        <f t="shared" ref="AM2281:AM2344" si="978">IF(BZ2281="","",IF(CA2281="mg/m3",1000*BZ2281,IF(CA2281="ppbv",BZ2281*INDEX(ppbv_ug_m3,MATCH(BS2281,ChemName,0)),BZ2281)))</f>
        <v>0.19</v>
      </c>
      <c r="AN2281" s="39">
        <f t="shared" si="977"/>
        <v>0.5</v>
      </c>
      <c r="AO2281" s="204"/>
      <c r="AP2281" s="204">
        <f t="shared" si="973"/>
        <v>0.61290322580645162</v>
      </c>
      <c r="AQ2281" s="45"/>
      <c r="AR2281" s="45"/>
      <c r="AS2281" s="115"/>
      <c r="AT2281" s="115"/>
      <c r="AU2281" s="115">
        <f t="shared" si="963"/>
        <v>0</v>
      </c>
      <c r="AV2281" s="115">
        <f t="shared" si="964"/>
        <v>1</v>
      </c>
      <c r="AY2281" s="115"/>
      <c r="AZ2281" s="115"/>
      <c r="BA2281" s="43">
        <v>32</v>
      </c>
      <c r="BB2281" s="43" t="s">
        <v>2013</v>
      </c>
      <c r="BC2281" s="48" t="s">
        <v>1403</v>
      </c>
      <c r="BE2281" s="37" t="s">
        <v>2345</v>
      </c>
      <c r="BG2281" s="43">
        <v>440</v>
      </c>
      <c r="BH2281" s="43" t="s">
        <v>376</v>
      </c>
      <c r="BJ2281" s="43" t="s">
        <v>1388</v>
      </c>
      <c r="BP2281" s="48" t="s">
        <v>1406</v>
      </c>
      <c r="BQ2281" s="43" t="s">
        <v>2038</v>
      </c>
      <c r="BS2281" s="43" t="s">
        <v>1393</v>
      </c>
      <c r="BT2281" s="43" t="s">
        <v>1990</v>
      </c>
      <c r="BU2281" s="43"/>
      <c r="BV2281" s="43"/>
      <c r="BW2281" s="243">
        <v>37737</v>
      </c>
      <c r="BX2281" s="243"/>
      <c r="BY2281" s="48" t="s">
        <v>451</v>
      </c>
      <c r="BZ2281" s="43">
        <v>0.19</v>
      </c>
      <c r="CA2281" s="43" t="s">
        <v>1396</v>
      </c>
      <c r="CC2281" s="43">
        <v>0.19</v>
      </c>
      <c r="CD2281" s="124" t="s">
        <v>767</v>
      </c>
      <c r="CE2281" s="43">
        <v>11020</v>
      </c>
      <c r="CF2281" s="43" t="s">
        <v>1990</v>
      </c>
      <c r="CG2281" s="251">
        <v>37737</v>
      </c>
      <c r="CH2281" s="126"/>
      <c r="CK2281" s="39" t="s">
        <v>451</v>
      </c>
      <c r="CL2281" s="43">
        <v>0.31</v>
      </c>
      <c r="CM2281" s="43" t="s">
        <v>1396</v>
      </c>
      <c r="CP2281" s="43" t="s">
        <v>1397</v>
      </c>
      <c r="CQ2281" s="43">
        <v>1217</v>
      </c>
      <c r="DR2281" s="38"/>
    </row>
    <row r="2282" spans="1:122" s="39" customFormat="1" hidden="1" x14ac:dyDescent="0.2">
      <c r="A2282" s="44" t="str">
        <f t="shared" si="968"/>
        <v>Endicott</v>
      </c>
      <c r="B2282" s="44" t="str">
        <f t="shared" si="967"/>
        <v>1,1-Dichloroethylene</v>
      </c>
      <c r="C2282" s="38" t="s">
        <v>2587</v>
      </c>
      <c r="D2282" s="38" t="str">
        <f t="shared" si="971"/>
        <v>LS</v>
      </c>
      <c r="E2282" s="44" t="s">
        <v>372</v>
      </c>
      <c r="F2282" s="155" t="str">
        <f t="shared" si="970"/>
        <v>Residential 129</v>
      </c>
      <c r="G2282" s="44" t="str">
        <f t="shared" si="969"/>
        <v>residential</v>
      </c>
      <c r="H2282" s="44" t="str">
        <f t="shared" si="974"/>
        <v/>
      </c>
      <c r="I2282" s="38"/>
      <c r="J2282" s="38"/>
      <c r="K2282" s="38"/>
      <c r="L2282" s="44"/>
      <c r="M2282" s="38" t="str">
        <f t="shared" si="965"/>
        <v>Y</v>
      </c>
      <c r="N2282" s="38" t="str">
        <f t="shared" si="966"/>
        <v>n</v>
      </c>
      <c r="O2282" s="38" t="s">
        <v>541</v>
      </c>
      <c r="P2282" s="44" t="s">
        <v>2357</v>
      </c>
      <c r="Q2282" s="44"/>
      <c r="R2282" s="44"/>
      <c r="S2282" s="44"/>
      <c r="T2282" s="44"/>
      <c r="U2282" s="44"/>
      <c r="V2282" s="44"/>
      <c r="W2282" s="44"/>
      <c r="X2282" s="44"/>
      <c r="Y2282" s="38" t="str">
        <f t="shared" si="975"/>
        <v>n</v>
      </c>
      <c r="Z2282" s="38" t="str">
        <f t="shared" si="976"/>
        <v>n</v>
      </c>
      <c r="AA2282" s="38" t="s">
        <v>2044</v>
      </c>
      <c r="AB2282" s="128" t="s">
        <v>1451</v>
      </c>
      <c r="AC2282" s="59">
        <v>0.28000000000000003</v>
      </c>
      <c r="AD2282" s="204">
        <v>0.23571428571428571</v>
      </c>
      <c r="AE2282" s="38">
        <v>0</v>
      </c>
      <c r="AF2282" s="38">
        <v>1</v>
      </c>
      <c r="AG2282" s="125"/>
      <c r="AI2282" s="123"/>
      <c r="AJ2282" s="40">
        <f t="shared" si="972"/>
        <v>0.28000000000000003</v>
      </c>
      <c r="AK2282" s="40"/>
      <c r="AL2282" s="40"/>
      <c r="AM2282" s="40">
        <f t="shared" si="978"/>
        <v>6.6000000000000003E-2</v>
      </c>
      <c r="AN2282" s="39">
        <f t="shared" si="977"/>
        <v>0.8</v>
      </c>
      <c r="AO2282" s="204"/>
      <c r="AP2282" s="204">
        <f t="shared" si="973"/>
        <v>0.23571428571428571</v>
      </c>
      <c r="AQ2282" s="45"/>
      <c r="AR2282" s="45"/>
      <c r="AS2282" s="115"/>
      <c r="AT2282" s="115"/>
      <c r="AU2282" s="115">
        <f t="shared" ref="AU2282:AU2345" si="979">IF(AP2282="","",IF(CD2282="Y",1,0))</f>
        <v>0</v>
      </c>
      <c r="AV2282" s="115">
        <f t="shared" ref="AV2282:AV2345" si="980">IF(AP2282="","",IF(CD2282="n",1,0))</f>
        <v>1</v>
      </c>
      <c r="AY2282" s="115"/>
      <c r="AZ2282" s="115"/>
      <c r="BA2282" s="43">
        <v>32</v>
      </c>
      <c r="BB2282" s="43" t="s">
        <v>2013</v>
      </c>
      <c r="BC2282" s="48" t="s">
        <v>1403</v>
      </c>
      <c r="BE2282" s="37" t="s">
        <v>2345</v>
      </c>
      <c r="BG2282" s="43">
        <v>441</v>
      </c>
      <c r="BH2282" s="43" t="s">
        <v>2670</v>
      </c>
      <c r="BJ2282" s="43" t="s">
        <v>1388</v>
      </c>
      <c r="BP2282" s="48" t="s">
        <v>1406</v>
      </c>
      <c r="BQ2282" s="43" t="s">
        <v>2671</v>
      </c>
      <c r="BS2282" s="43" t="s">
        <v>538</v>
      </c>
      <c r="BT2282" s="43" t="s">
        <v>2672</v>
      </c>
      <c r="BU2282" s="43"/>
      <c r="BV2282" s="43"/>
      <c r="BW2282" s="243">
        <v>37736</v>
      </c>
      <c r="BX2282" s="243"/>
      <c r="BY2282" s="48" t="s">
        <v>451</v>
      </c>
      <c r="BZ2282" s="43">
        <v>6.6000000000000003E-2</v>
      </c>
      <c r="CA2282" s="43" t="s">
        <v>1396</v>
      </c>
      <c r="CC2282" s="43">
        <v>6.6000000000000003E-2</v>
      </c>
      <c r="CD2282" s="124" t="s">
        <v>767</v>
      </c>
      <c r="CE2282" s="43">
        <v>11046</v>
      </c>
      <c r="CF2282" s="43" t="s">
        <v>2673</v>
      </c>
      <c r="CG2282" s="251">
        <v>37736</v>
      </c>
      <c r="CH2282" s="126"/>
      <c r="CK2282" s="39" t="s">
        <v>451</v>
      </c>
      <c r="CL2282" s="43">
        <v>0.28000000000000003</v>
      </c>
      <c r="CM2282" s="43" t="s">
        <v>1396</v>
      </c>
      <c r="CP2282" s="43" t="s">
        <v>1397</v>
      </c>
      <c r="CQ2282" s="43">
        <v>1370</v>
      </c>
      <c r="DR2282" s="38"/>
    </row>
    <row r="2283" spans="1:122" s="39" customFormat="1" hidden="1" x14ac:dyDescent="0.2">
      <c r="A2283" s="44" t="str">
        <f t="shared" si="968"/>
        <v>Endicott</v>
      </c>
      <c r="B2283" s="44" t="str">
        <f t="shared" si="967"/>
        <v>Trichloroethylene</v>
      </c>
      <c r="C2283" s="38" t="s">
        <v>2587</v>
      </c>
      <c r="D2283" s="38" t="str">
        <f t="shared" si="971"/>
        <v>LS</v>
      </c>
      <c r="E2283" s="44" t="s">
        <v>372</v>
      </c>
      <c r="F2283" s="155" t="str">
        <f t="shared" si="970"/>
        <v>Residential 129</v>
      </c>
      <c r="G2283" s="44" t="str">
        <f t="shared" si="969"/>
        <v>residential</v>
      </c>
      <c r="H2283" s="44" t="str">
        <f t="shared" si="974"/>
        <v/>
      </c>
      <c r="I2283" s="38"/>
      <c r="J2283" s="38"/>
      <c r="K2283" s="38"/>
      <c r="L2283" s="44"/>
      <c r="M2283" s="38" t="str">
        <f t="shared" si="965"/>
        <v>Y</v>
      </c>
      <c r="N2283" s="38" t="str">
        <f t="shared" si="966"/>
        <v>n</v>
      </c>
      <c r="O2283" s="38" t="s">
        <v>541</v>
      </c>
      <c r="P2283" s="44" t="s">
        <v>310</v>
      </c>
      <c r="Q2283" s="44"/>
      <c r="R2283" s="44"/>
      <c r="S2283" s="44"/>
      <c r="T2283" s="44"/>
      <c r="U2283" s="44"/>
      <c r="V2283" s="44"/>
      <c r="W2283" s="44"/>
      <c r="X2283" s="44"/>
      <c r="Y2283" s="38" t="str">
        <f t="shared" si="975"/>
        <v>n</v>
      </c>
      <c r="Z2283" s="38" t="str">
        <f t="shared" si="976"/>
        <v>n</v>
      </c>
      <c r="AA2283" s="38" t="s">
        <v>2044</v>
      </c>
      <c r="AB2283" s="128" t="s">
        <v>1451</v>
      </c>
      <c r="AC2283" s="59">
        <v>3.4</v>
      </c>
      <c r="AD2283" s="204">
        <v>5.2941176470588235E-2</v>
      </c>
      <c r="AE2283" s="38">
        <v>0</v>
      </c>
      <c r="AF2283" s="38">
        <v>1</v>
      </c>
      <c r="AG2283" s="125"/>
      <c r="AI2283" s="123"/>
      <c r="AJ2283" s="40">
        <f t="shared" si="972"/>
        <v>3.4</v>
      </c>
      <c r="AK2283" s="40"/>
      <c r="AL2283" s="40"/>
      <c r="AM2283" s="40">
        <f t="shared" si="978"/>
        <v>0.18</v>
      </c>
      <c r="AN2283" s="39">
        <f t="shared" si="977"/>
        <v>0.5</v>
      </c>
      <c r="AO2283" s="204"/>
      <c r="AP2283" s="204">
        <f t="shared" si="973"/>
        <v>5.2941176470588235E-2</v>
      </c>
      <c r="AQ2283" s="45"/>
      <c r="AR2283" s="45"/>
      <c r="AS2283" s="115"/>
      <c r="AT2283" s="115"/>
      <c r="AU2283" s="115">
        <f t="shared" si="979"/>
        <v>0</v>
      </c>
      <c r="AV2283" s="115">
        <f t="shared" si="980"/>
        <v>1</v>
      </c>
      <c r="AY2283" s="115"/>
      <c r="AZ2283" s="115"/>
      <c r="BA2283" s="43">
        <v>32</v>
      </c>
      <c r="BB2283" s="43" t="s">
        <v>2013</v>
      </c>
      <c r="BC2283" s="48" t="s">
        <v>1403</v>
      </c>
      <c r="BE2283" s="37" t="s">
        <v>2345</v>
      </c>
      <c r="BG2283" s="43">
        <v>441</v>
      </c>
      <c r="BH2283" s="43" t="s">
        <v>2670</v>
      </c>
      <c r="BJ2283" s="43" t="s">
        <v>1388</v>
      </c>
      <c r="BP2283" s="48" t="s">
        <v>1406</v>
      </c>
      <c r="BQ2283" s="43" t="s">
        <v>2671</v>
      </c>
      <c r="BS2283" s="43" t="s">
        <v>1393</v>
      </c>
      <c r="BT2283" s="43" t="s">
        <v>2672</v>
      </c>
      <c r="BU2283" s="43"/>
      <c r="BV2283" s="43"/>
      <c r="BW2283" s="243">
        <v>37736</v>
      </c>
      <c r="BX2283" s="243"/>
      <c r="BY2283" s="48" t="s">
        <v>451</v>
      </c>
      <c r="BZ2283" s="43">
        <v>0.18</v>
      </c>
      <c r="CA2283" s="43" t="s">
        <v>1396</v>
      </c>
      <c r="CC2283" s="43">
        <v>0.18</v>
      </c>
      <c r="CD2283" s="124" t="s">
        <v>767</v>
      </c>
      <c r="CE2283" s="43">
        <v>11053</v>
      </c>
      <c r="CF2283" s="43" t="s">
        <v>2673</v>
      </c>
      <c r="CG2283" s="251">
        <v>37736</v>
      </c>
      <c r="CH2283" s="126"/>
      <c r="CK2283" s="39" t="s">
        <v>451</v>
      </c>
      <c r="CL2283" s="43">
        <v>3.4</v>
      </c>
      <c r="CM2283" s="43" t="s">
        <v>1396</v>
      </c>
      <c r="CP2283" s="43" t="s">
        <v>1397</v>
      </c>
      <c r="CQ2283" s="43">
        <v>1218</v>
      </c>
      <c r="DR2283" s="38"/>
    </row>
    <row r="2284" spans="1:122" s="39" customFormat="1" hidden="1" x14ac:dyDescent="0.2">
      <c r="A2284" s="44" t="str">
        <f t="shared" si="968"/>
        <v>Endicott</v>
      </c>
      <c r="B2284" s="44" t="str">
        <f t="shared" si="967"/>
        <v>1,1,2-Trichloro-1,2,2-trifluoroethane</v>
      </c>
      <c r="C2284" s="38" t="s">
        <v>2587</v>
      </c>
      <c r="D2284" s="38" t="str">
        <f t="shared" si="971"/>
        <v>LS</v>
      </c>
      <c r="E2284" s="44" t="s">
        <v>372</v>
      </c>
      <c r="F2284" s="155" t="str">
        <f t="shared" si="970"/>
        <v>Residential 130</v>
      </c>
      <c r="G2284" s="44" t="str">
        <f t="shared" si="969"/>
        <v>residential</v>
      </c>
      <c r="H2284" s="44" t="str">
        <f t="shared" si="974"/>
        <v/>
      </c>
      <c r="I2284" s="38"/>
      <c r="J2284" s="38"/>
      <c r="K2284" s="38"/>
      <c r="L2284" s="44"/>
      <c r="M2284" s="38" t="str">
        <f t="shared" si="965"/>
        <v>Y</v>
      </c>
      <c r="N2284" s="38" t="str">
        <f t="shared" si="966"/>
        <v>n</v>
      </c>
      <c r="O2284" s="38" t="s">
        <v>541</v>
      </c>
      <c r="P2284" s="44" t="s">
        <v>2357</v>
      </c>
      <c r="Q2284" s="44"/>
      <c r="R2284" s="44"/>
      <c r="S2284" s="44"/>
      <c r="T2284" s="44"/>
      <c r="U2284" s="44"/>
      <c r="V2284" s="44"/>
      <c r="W2284" s="44"/>
      <c r="X2284" s="44"/>
      <c r="Y2284" s="38" t="str">
        <f t="shared" si="975"/>
        <v>n</v>
      </c>
      <c r="Z2284" s="38" t="str">
        <f t="shared" si="976"/>
        <v>n</v>
      </c>
      <c r="AA2284" s="38" t="s">
        <v>2044</v>
      </c>
      <c r="AB2284" s="128" t="s">
        <v>1451</v>
      </c>
      <c r="AC2284" s="59">
        <v>0.39</v>
      </c>
      <c r="AD2284" s="204">
        <v>0.71794871794871795</v>
      </c>
      <c r="AE2284" s="38">
        <v>0</v>
      </c>
      <c r="AF2284" s="38">
        <v>1</v>
      </c>
      <c r="AG2284" s="125"/>
      <c r="AI2284" s="123"/>
      <c r="AJ2284" s="40">
        <f t="shared" si="972"/>
        <v>0.39</v>
      </c>
      <c r="AK2284" s="40"/>
      <c r="AL2284" s="40"/>
      <c r="AM2284" s="40">
        <f t="shared" si="978"/>
        <v>0.28000000000000003</v>
      </c>
      <c r="AN2284" s="39">
        <f t="shared" si="977"/>
        <v>1.8</v>
      </c>
      <c r="AO2284" s="204"/>
      <c r="AP2284" s="204">
        <f t="shared" si="973"/>
        <v>0.71794871794871795</v>
      </c>
      <c r="AQ2284" s="45"/>
      <c r="AR2284" s="45"/>
      <c r="AS2284" s="115"/>
      <c r="AT2284" s="115"/>
      <c r="AU2284" s="115">
        <f t="shared" si="979"/>
        <v>0</v>
      </c>
      <c r="AV2284" s="115">
        <f t="shared" si="980"/>
        <v>1</v>
      </c>
      <c r="AY2284" s="115"/>
      <c r="AZ2284" s="115"/>
      <c r="BA2284" s="43">
        <v>32</v>
      </c>
      <c r="BB2284" s="43" t="s">
        <v>2013</v>
      </c>
      <c r="BC2284" s="48" t="s">
        <v>1403</v>
      </c>
      <c r="BE2284" s="37" t="s">
        <v>2345</v>
      </c>
      <c r="BG2284" s="43">
        <v>442</v>
      </c>
      <c r="BH2284" s="43" t="s">
        <v>1681</v>
      </c>
      <c r="BJ2284" s="43" t="s">
        <v>1388</v>
      </c>
      <c r="BP2284" s="48" t="s">
        <v>1406</v>
      </c>
      <c r="BQ2284" s="43" t="s">
        <v>1682</v>
      </c>
      <c r="BS2284" s="43" t="s">
        <v>1132</v>
      </c>
      <c r="BT2284" s="43" t="s">
        <v>1990</v>
      </c>
      <c r="BU2284" s="43"/>
      <c r="BV2284" s="43"/>
      <c r="BW2284" s="243">
        <v>37740</v>
      </c>
      <c r="BX2284" s="243"/>
      <c r="BY2284" s="48" t="s">
        <v>451</v>
      </c>
      <c r="BZ2284" s="43">
        <v>0.28000000000000003</v>
      </c>
      <c r="CA2284" s="43" t="s">
        <v>1396</v>
      </c>
      <c r="CC2284" s="43">
        <v>0.28000000000000003</v>
      </c>
      <c r="CD2284" s="124" t="s">
        <v>767</v>
      </c>
      <c r="CE2284" s="43">
        <v>11126</v>
      </c>
      <c r="CF2284" s="43" t="s">
        <v>1990</v>
      </c>
      <c r="CG2284" s="251">
        <v>37740</v>
      </c>
      <c r="CH2284" s="126"/>
      <c r="CK2284" s="39" t="s">
        <v>451</v>
      </c>
      <c r="CL2284" s="43">
        <v>0.39</v>
      </c>
      <c r="CM2284" s="43" t="s">
        <v>1396</v>
      </c>
      <c r="CP2284" s="43" t="s">
        <v>1397</v>
      </c>
      <c r="CQ2284" s="43">
        <v>1426</v>
      </c>
      <c r="DR2284" s="38"/>
    </row>
    <row r="2285" spans="1:122" s="39" customFormat="1" hidden="1" x14ac:dyDescent="0.2">
      <c r="A2285" s="44" t="str">
        <f t="shared" si="968"/>
        <v>Endicott</v>
      </c>
      <c r="B2285" s="44" t="str">
        <f t="shared" si="967"/>
        <v>1,1-Dichloroethylene</v>
      </c>
      <c r="C2285" s="38" t="s">
        <v>2587</v>
      </c>
      <c r="D2285" s="38" t="str">
        <f t="shared" si="971"/>
        <v>LS</v>
      </c>
      <c r="E2285" s="44" t="s">
        <v>372</v>
      </c>
      <c r="F2285" s="155" t="str">
        <f t="shared" si="970"/>
        <v>Residential 130</v>
      </c>
      <c r="G2285" s="44" t="str">
        <f t="shared" si="969"/>
        <v>residential</v>
      </c>
      <c r="H2285" s="44" t="str">
        <f t="shared" si="974"/>
        <v/>
      </c>
      <c r="I2285" s="38"/>
      <c r="J2285" s="38"/>
      <c r="K2285" s="38"/>
      <c r="L2285" s="44"/>
      <c r="M2285" s="38" t="str">
        <f t="shared" si="965"/>
        <v>Y</v>
      </c>
      <c r="N2285" s="38" t="str">
        <f t="shared" si="966"/>
        <v>n</v>
      </c>
      <c r="O2285" s="38" t="s">
        <v>541</v>
      </c>
      <c r="P2285" s="44" t="s">
        <v>2357</v>
      </c>
      <c r="Q2285" s="44"/>
      <c r="R2285" s="44"/>
      <c r="S2285" s="44"/>
      <c r="T2285" s="44"/>
      <c r="U2285" s="44"/>
      <c r="V2285" s="44"/>
      <c r="W2285" s="44"/>
      <c r="X2285" s="44"/>
      <c r="Y2285" s="38" t="str">
        <f t="shared" si="975"/>
        <v>n</v>
      </c>
      <c r="Z2285" s="38" t="str">
        <f t="shared" si="976"/>
        <v>n</v>
      </c>
      <c r="AA2285" s="38" t="s">
        <v>2044</v>
      </c>
      <c r="AB2285" s="128" t="s">
        <v>1451</v>
      </c>
      <c r="AC2285" s="59">
        <v>0.13</v>
      </c>
      <c r="AD2285" s="204">
        <v>0.55384615384615377</v>
      </c>
      <c r="AE2285" s="38">
        <v>0</v>
      </c>
      <c r="AF2285" s="38">
        <v>1</v>
      </c>
      <c r="AG2285" s="125"/>
      <c r="AI2285" s="123"/>
      <c r="AJ2285" s="40">
        <f t="shared" si="972"/>
        <v>0.13</v>
      </c>
      <c r="AK2285" s="40"/>
      <c r="AL2285" s="40"/>
      <c r="AM2285" s="40">
        <f t="shared" si="978"/>
        <v>7.1999999999999995E-2</v>
      </c>
      <c r="AN2285" s="39">
        <f t="shared" si="977"/>
        <v>0.8</v>
      </c>
      <c r="AO2285" s="204"/>
      <c r="AP2285" s="204">
        <f t="shared" si="973"/>
        <v>0.55384615384615377</v>
      </c>
      <c r="AQ2285" s="45"/>
      <c r="AR2285" s="45"/>
      <c r="AS2285" s="115"/>
      <c r="AT2285" s="115"/>
      <c r="AU2285" s="115">
        <f t="shared" si="979"/>
        <v>0</v>
      </c>
      <c r="AV2285" s="115">
        <f t="shared" si="980"/>
        <v>1</v>
      </c>
      <c r="AY2285" s="115"/>
      <c r="AZ2285" s="115"/>
      <c r="BA2285" s="43">
        <v>32</v>
      </c>
      <c r="BB2285" s="43" t="s">
        <v>2013</v>
      </c>
      <c r="BC2285" s="48" t="s">
        <v>1403</v>
      </c>
      <c r="BE2285" s="37" t="s">
        <v>2345</v>
      </c>
      <c r="BG2285" s="43">
        <v>442</v>
      </c>
      <c r="BH2285" s="43" t="s">
        <v>1681</v>
      </c>
      <c r="BJ2285" s="43" t="s">
        <v>1388</v>
      </c>
      <c r="BP2285" s="48" t="s">
        <v>1406</v>
      </c>
      <c r="BQ2285" s="43" t="s">
        <v>1682</v>
      </c>
      <c r="BS2285" s="43" t="s">
        <v>538</v>
      </c>
      <c r="BT2285" s="43" t="s">
        <v>1990</v>
      </c>
      <c r="BU2285" s="43"/>
      <c r="BV2285" s="43"/>
      <c r="BW2285" s="243">
        <v>37740</v>
      </c>
      <c r="BX2285" s="243"/>
      <c r="BY2285" s="48" t="s">
        <v>451</v>
      </c>
      <c r="BZ2285" s="43">
        <v>7.1999999999999995E-2</v>
      </c>
      <c r="CA2285" s="43" t="s">
        <v>1396</v>
      </c>
      <c r="CC2285" s="43">
        <v>7.1999999999999995E-2</v>
      </c>
      <c r="CD2285" s="124" t="s">
        <v>767</v>
      </c>
      <c r="CE2285" s="43">
        <v>11123</v>
      </c>
      <c r="CF2285" s="43" t="s">
        <v>1990</v>
      </c>
      <c r="CG2285" s="251">
        <v>37740</v>
      </c>
      <c r="CH2285" s="126"/>
      <c r="CK2285" s="39" t="s">
        <v>451</v>
      </c>
      <c r="CL2285" s="43">
        <v>0.13</v>
      </c>
      <c r="CM2285" s="43" t="s">
        <v>1396</v>
      </c>
      <c r="CP2285" s="43" t="s">
        <v>1397</v>
      </c>
      <c r="CQ2285" s="43">
        <v>1372</v>
      </c>
      <c r="DR2285" s="38"/>
    </row>
    <row r="2286" spans="1:122" s="39" customFormat="1" hidden="1" x14ac:dyDescent="0.2">
      <c r="A2286" s="44" t="str">
        <f t="shared" si="968"/>
        <v>Endicott</v>
      </c>
      <c r="B2286" s="44" t="str">
        <f t="shared" si="967"/>
        <v>cis-1,2-Dichloroethylene</v>
      </c>
      <c r="C2286" s="38" t="s">
        <v>2587</v>
      </c>
      <c r="D2286" s="38" t="str">
        <f t="shared" si="971"/>
        <v>LS</v>
      </c>
      <c r="E2286" s="44" t="s">
        <v>372</v>
      </c>
      <c r="F2286" s="155" t="str">
        <f t="shared" si="970"/>
        <v>Residential 130</v>
      </c>
      <c r="G2286" s="44" t="str">
        <f t="shared" si="969"/>
        <v>residential</v>
      </c>
      <c r="H2286" s="44" t="str">
        <f t="shared" si="974"/>
        <v/>
      </c>
      <c r="I2286" s="38"/>
      <c r="J2286" s="38"/>
      <c r="K2286" s="38"/>
      <c r="L2286" s="44"/>
      <c r="M2286" s="38" t="str">
        <f t="shared" si="965"/>
        <v>Y</v>
      </c>
      <c r="N2286" s="38" t="str">
        <f t="shared" si="966"/>
        <v>Y</v>
      </c>
      <c r="O2286" s="38" t="s">
        <v>541</v>
      </c>
      <c r="P2286" s="44" t="s">
        <v>2357</v>
      </c>
      <c r="Q2286" s="44"/>
      <c r="R2286" s="44"/>
      <c r="S2286" s="44"/>
      <c r="T2286" s="44"/>
      <c r="U2286" s="44"/>
      <c r="V2286" s="44"/>
      <c r="W2286" s="44"/>
      <c r="X2286" s="44"/>
      <c r="Y2286" s="38" t="str">
        <f t="shared" si="975"/>
        <v>n</v>
      </c>
      <c r="Z2286" s="38" t="str">
        <f t="shared" si="976"/>
        <v>Y</v>
      </c>
      <c r="AA2286" s="38" t="s">
        <v>2044</v>
      </c>
      <c r="AB2286" s="128" t="s">
        <v>1451</v>
      </c>
      <c r="AC2286" s="59">
        <v>0.19</v>
      </c>
      <c r="AD2286" s="204">
        <v>0.73684210526315796</v>
      </c>
      <c r="AE2286" s="38">
        <v>0</v>
      </c>
      <c r="AF2286" s="38">
        <v>1</v>
      </c>
      <c r="AG2286" s="125"/>
      <c r="AI2286" s="123"/>
      <c r="AJ2286" s="40">
        <f t="shared" si="972"/>
        <v>0.19</v>
      </c>
      <c r="AK2286" s="40"/>
      <c r="AL2286" s="40"/>
      <c r="AM2286" s="40">
        <f t="shared" si="978"/>
        <v>0.14000000000000001</v>
      </c>
      <c r="AN2286" s="39" t="str">
        <f t="shared" si="977"/>
        <v/>
      </c>
      <c r="AO2286" s="204"/>
      <c r="AP2286" s="204">
        <f t="shared" si="973"/>
        <v>0.73684210526315796</v>
      </c>
      <c r="AQ2286" s="45"/>
      <c r="AR2286" s="45"/>
      <c r="AS2286" s="115"/>
      <c r="AT2286" s="115"/>
      <c r="AU2286" s="115">
        <f t="shared" si="979"/>
        <v>0</v>
      </c>
      <c r="AV2286" s="115">
        <f t="shared" si="980"/>
        <v>1</v>
      </c>
      <c r="AY2286" s="115"/>
      <c r="AZ2286" s="115"/>
      <c r="BA2286" s="43">
        <v>32</v>
      </c>
      <c r="BB2286" s="43" t="s">
        <v>2013</v>
      </c>
      <c r="BC2286" s="48" t="s">
        <v>1403</v>
      </c>
      <c r="BE2286" s="37" t="s">
        <v>2345</v>
      </c>
      <c r="BG2286" s="43">
        <v>442</v>
      </c>
      <c r="BH2286" s="43" t="s">
        <v>1681</v>
      </c>
      <c r="BJ2286" s="43" t="s">
        <v>1388</v>
      </c>
      <c r="BP2286" s="48" t="s">
        <v>1406</v>
      </c>
      <c r="BQ2286" s="43" t="s">
        <v>1682</v>
      </c>
      <c r="BS2286" s="43" t="s">
        <v>1400</v>
      </c>
      <c r="BT2286" s="43" t="s">
        <v>1990</v>
      </c>
      <c r="BU2286" s="43"/>
      <c r="BV2286" s="43"/>
      <c r="BW2286" s="243">
        <v>37740</v>
      </c>
      <c r="BX2286" s="243"/>
      <c r="BY2286" s="48" t="s">
        <v>451</v>
      </c>
      <c r="BZ2286" s="43">
        <v>0.14000000000000001</v>
      </c>
      <c r="CA2286" s="43" t="s">
        <v>1396</v>
      </c>
      <c r="CC2286" s="43">
        <v>0.14000000000000001</v>
      </c>
      <c r="CD2286" s="124" t="s">
        <v>767</v>
      </c>
      <c r="CE2286" s="43">
        <v>11124</v>
      </c>
      <c r="CF2286" s="43" t="s">
        <v>1990</v>
      </c>
      <c r="CG2286" s="251">
        <v>37740</v>
      </c>
      <c r="CH2286" s="126"/>
      <c r="CK2286" s="39" t="s">
        <v>451</v>
      </c>
      <c r="CL2286" s="43">
        <v>0.19</v>
      </c>
      <c r="CM2286" s="43" t="s">
        <v>1396</v>
      </c>
      <c r="CP2286" s="43" t="s">
        <v>1397</v>
      </c>
      <c r="CQ2286" s="43">
        <v>1277</v>
      </c>
      <c r="DR2286" s="38"/>
    </row>
    <row r="2287" spans="1:122" s="39" customFormat="1" hidden="1" x14ac:dyDescent="0.2">
      <c r="A2287" s="44" t="str">
        <f t="shared" si="968"/>
        <v>Endicott</v>
      </c>
      <c r="B2287" s="44" t="str">
        <f t="shared" si="967"/>
        <v>Chloroethane (ethyl chloride)</v>
      </c>
      <c r="C2287" s="38" t="s">
        <v>2587</v>
      </c>
      <c r="D2287" s="38" t="str">
        <f t="shared" si="971"/>
        <v>LS</v>
      </c>
      <c r="E2287" s="44" t="s">
        <v>372</v>
      </c>
      <c r="F2287" s="155" t="str">
        <f t="shared" si="970"/>
        <v>Residential 131</v>
      </c>
      <c r="G2287" s="44" t="str">
        <f t="shared" si="969"/>
        <v>residential</v>
      </c>
      <c r="H2287" s="44" t="str">
        <f t="shared" si="974"/>
        <v/>
      </c>
      <c r="I2287" s="38"/>
      <c r="J2287" s="38"/>
      <c r="K2287" s="38"/>
      <c r="L2287" s="44"/>
      <c r="M2287" s="38" t="str">
        <f t="shared" si="965"/>
        <v>Y</v>
      </c>
      <c r="N2287" s="38" t="str">
        <f t="shared" si="966"/>
        <v>Y</v>
      </c>
      <c r="O2287" s="38" t="s">
        <v>541</v>
      </c>
      <c r="P2287" s="44" t="s">
        <v>2357</v>
      </c>
      <c r="Q2287" s="44"/>
      <c r="R2287" s="44"/>
      <c r="S2287" s="44"/>
      <c r="T2287" s="44"/>
      <c r="U2287" s="44"/>
      <c r="V2287" s="44"/>
      <c r="W2287" s="44"/>
      <c r="X2287" s="44"/>
      <c r="Y2287" s="38" t="str">
        <f t="shared" si="975"/>
        <v>n</v>
      </c>
      <c r="Z2287" s="38" t="str">
        <f t="shared" si="976"/>
        <v>Y</v>
      </c>
      <c r="AA2287" s="38" t="s">
        <v>2044</v>
      </c>
      <c r="AB2287" s="128" t="s">
        <v>1451</v>
      </c>
      <c r="AC2287" s="59">
        <v>0.25</v>
      </c>
      <c r="AD2287" s="204">
        <v>0.88</v>
      </c>
      <c r="AE2287" s="38">
        <v>0</v>
      </c>
      <c r="AF2287" s="38">
        <v>1</v>
      </c>
      <c r="AG2287" s="125"/>
      <c r="AI2287" s="123"/>
      <c r="AJ2287" s="40">
        <f t="shared" si="972"/>
        <v>0.25</v>
      </c>
      <c r="AK2287" s="40"/>
      <c r="AL2287" s="40"/>
      <c r="AM2287" s="40">
        <f t="shared" si="978"/>
        <v>0.22</v>
      </c>
      <c r="AN2287" s="39" t="str">
        <f t="shared" si="977"/>
        <v/>
      </c>
      <c r="AO2287" s="204"/>
      <c r="AP2287" s="204">
        <f t="shared" si="973"/>
        <v>0.88</v>
      </c>
      <c r="AQ2287" s="45"/>
      <c r="AR2287" s="45"/>
      <c r="AS2287" s="115"/>
      <c r="AT2287" s="115"/>
      <c r="AU2287" s="115">
        <f t="shared" si="979"/>
        <v>0</v>
      </c>
      <c r="AV2287" s="115">
        <f t="shared" si="980"/>
        <v>1</v>
      </c>
      <c r="AY2287" s="115"/>
      <c r="AZ2287" s="115"/>
      <c r="BA2287" s="43">
        <v>32</v>
      </c>
      <c r="BB2287" s="43" t="s">
        <v>2013</v>
      </c>
      <c r="BC2287" s="48" t="s">
        <v>1403</v>
      </c>
      <c r="BE2287" s="37" t="s">
        <v>2345</v>
      </c>
      <c r="BG2287" s="43">
        <v>443</v>
      </c>
      <c r="BH2287" s="43" t="s">
        <v>1683</v>
      </c>
      <c r="BJ2287" s="43" t="s">
        <v>1388</v>
      </c>
      <c r="BP2287" s="48" t="s">
        <v>1406</v>
      </c>
      <c r="BQ2287" s="43" t="s">
        <v>1123</v>
      </c>
      <c r="BS2287" s="43" t="s">
        <v>920</v>
      </c>
      <c r="BT2287" s="43" t="s">
        <v>1124</v>
      </c>
      <c r="BU2287" s="43"/>
      <c r="BV2287" s="43"/>
      <c r="BW2287" s="243">
        <v>37742</v>
      </c>
      <c r="BX2287" s="243"/>
      <c r="BY2287" s="48" t="s">
        <v>451</v>
      </c>
      <c r="BZ2287" s="43">
        <v>0.22</v>
      </c>
      <c r="CA2287" s="43" t="s">
        <v>1396</v>
      </c>
      <c r="CC2287" s="43">
        <v>0.22</v>
      </c>
      <c r="CD2287" s="124" t="s">
        <v>767</v>
      </c>
      <c r="CE2287" s="43">
        <v>11158</v>
      </c>
      <c r="CF2287" s="43" t="s">
        <v>1125</v>
      </c>
      <c r="CG2287" s="251">
        <v>37742</v>
      </c>
      <c r="CH2287" s="126"/>
      <c r="CK2287" s="39" t="s">
        <v>451</v>
      </c>
      <c r="CL2287" s="43">
        <v>0.25</v>
      </c>
      <c r="CM2287" s="43" t="s">
        <v>1396</v>
      </c>
      <c r="CP2287" s="43" t="s">
        <v>1397</v>
      </c>
      <c r="CQ2287" s="43">
        <v>1401</v>
      </c>
      <c r="DR2287" s="38"/>
    </row>
    <row r="2288" spans="1:122" s="39" customFormat="1" hidden="1" x14ac:dyDescent="0.2">
      <c r="A2288" s="44" t="str">
        <f t="shared" si="968"/>
        <v>Endicott</v>
      </c>
      <c r="B2288" s="44" t="str">
        <f t="shared" si="967"/>
        <v>Vinyl chloride (chloroethene)</v>
      </c>
      <c r="C2288" s="38" t="s">
        <v>2587</v>
      </c>
      <c r="D2288" s="38" t="str">
        <f t="shared" si="971"/>
        <v>LS</v>
      </c>
      <c r="E2288" s="44" t="s">
        <v>372</v>
      </c>
      <c r="F2288" s="155" t="str">
        <f t="shared" si="970"/>
        <v>Residential 131</v>
      </c>
      <c r="G2288" s="44" t="str">
        <f t="shared" si="969"/>
        <v>residential</v>
      </c>
      <c r="H2288" s="44" t="str">
        <f t="shared" si="974"/>
        <v/>
      </c>
      <c r="I2288" s="38"/>
      <c r="J2288" s="38"/>
      <c r="K2288" s="38"/>
      <c r="L2288" s="44"/>
      <c r="M2288" s="38" t="str">
        <f t="shared" si="965"/>
        <v>Y</v>
      </c>
      <c r="N2288" s="38" t="str">
        <f t="shared" si="966"/>
        <v>n</v>
      </c>
      <c r="O2288" s="38" t="s">
        <v>541</v>
      </c>
      <c r="P2288" s="44" t="s">
        <v>2357</v>
      </c>
      <c r="Q2288" s="44"/>
      <c r="R2288" s="44"/>
      <c r="S2288" s="44"/>
      <c r="T2288" s="44"/>
      <c r="U2288" s="44"/>
      <c r="V2288" s="44"/>
      <c r="W2288" s="44"/>
      <c r="X2288" s="44"/>
      <c r="Y2288" s="38" t="str">
        <f t="shared" si="975"/>
        <v>n</v>
      </c>
      <c r="Z2288" s="38" t="str">
        <f t="shared" si="976"/>
        <v>Y</v>
      </c>
      <c r="AA2288" s="38" t="s">
        <v>2044</v>
      </c>
      <c r="AB2288" s="128" t="s">
        <v>1451</v>
      </c>
      <c r="AC2288" s="59">
        <v>5.8000000000000003E-2</v>
      </c>
      <c r="AD2288" s="204">
        <v>0.74137931034482751</v>
      </c>
      <c r="AE2288" s="38">
        <v>0</v>
      </c>
      <c r="AF2288" s="38">
        <v>1</v>
      </c>
      <c r="AG2288" s="125"/>
      <c r="AI2288" s="123"/>
      <c r="AJ2288" s="40">
        <f t="shared" si="972"/>
        <v>5.8000000000000003E-2</v>
      </c>
      <c r="AK2288" s="40"/>
      <c r="AL2288" s="40"/>
      <c r="AM2288" s="40">
        <f t="shared" si="978"/>
        <v>4.2999999999999997E-2</v>
      </c>
      <c r="AN2288" s="39">
        <f t="shared" si="977"/>
        <v>0.01</v>
      </c>
      <c r="AO2288" s="204"/>
      <c r="AP2288" s="204">
        <f t="shared" si="973"/>
        <v>0.74137931034482751</v>
      </c>
      <c r="AQ2288" s="45"/>
      <c r="AR2288" s="45"/>
      <c r="AS2288" s="115"/>
      <c r="AT2288" s="115"/>
      <c r="AU2288" s="115">
        <f t="shared" si="979"/>
        <v>0</v>
      </c>
      <c r="AV2288" s="115">
        <f t="shared" si="980"/>
        <v>1</v>
      </c>
      <c r="AY2288" s="115"/>
      <c r="AZ2288" s="115"/>
      <c r="BA2288" s="43">
        <v>32</v>
      </c>
      <c r="BB2288" s="43" t="s">
        <v>2013</v>
      </c>
      <c r="BC2288" s="48" t="s">
        <v>1403</v>
      </c>
      <c r="BE2288" s="37" t="s">
        <v>2345</v>
      </c>
      <c r="BG2288" s="43">
        <v>443</v>
      </c>
      <c r="BH2288" s="43" t="s">
        <v>1683</v>
      </c>
      <c r="BJ2288" s="43" t="s">
        <v>1388</v>
      </c>
      <c r="BP2288" s="48" t="s">
        <v>1406</v>
      </c>
      <c r="BQ2288" s="43" t="s">
        <v>1123</v>
      </c>
      <c r="BS2288" s="43" t="s">
        <v>562</v>
      </c>
      <c r="BT2288" s="43" t="s">
        <v>1124</v>
      </c>
      <c r="BU2288" s="43"/>
      <c r="BV2288" s="43"/>
      <c r="BW2288" s="243">
        <v>37742</v>
      </c>
      <c r="BX2288" s="243"/>
      <c r="BY2288" s="48" t="s">
        <v>451</v>
      </c>
      <c r="BZ2288" s="43">
        <v>4.2999999999999997E-2</v>
      </c>
      <c r="CA2288" s="43" t="s">
        <v>1396</v>
      </c>
      <c r="CC2288" s="43">
        <v>4.2999999999999997E-2</v>
      </c>
      <c r="CD2288" s="124" t="s">
        <v>767</v>
      </c>
      <c r="CE2288" s="43">
        <v>11164</v>
      </c>
      <c r="CF2288" s="43" t="s">
        <v>1125</v>
      </c>
      <c r="CG2288" s="251">
        <v>37742</v>
      </c>
      <c r="CH2288" s="126"/>
      <c r="CK2288" s="39" t="s">
        <v>451</v>
      </c>
      <c r="CL2288" s="43">
        <v>5.8000000000000003E-2</v>
      </c>
      <c r="CM2288" s="43" t="s">
        <v>1396</v>
      </c>
      <c r="CP2288" s="43" t="s">
        <v>1397</v>
      </c>
      <c r="CQ2288" s="43">
        <v>1291</v>
      </c>
      <c r="DR2288" s="38"/>
    </row>
    <row r="2289" spans="1:122" s="39" customFormat="1" hidden="1" x14ac:dyDescent="0.2">
      <c r="A2289" s="44" t="str">
        <f t="shared" si="968"/>
        <v>Endicott</v>
      </c>
      <c r="B2289" s="44" t="str">
        <f t="shared" si="967"/>
        <v>1,1,1-Trichloroethane</v>
      </c>
      <c r="C2289" s="38" t="s">
        <v>2587</v>
      </c>
      <c r="D2289" s="38" t="str">
        <f t="shared" si="971"/>
        <v>LS</v>
      </c>
      <c r="E2289" s="44" t="s">
        <v>372</v>
      </c>
      <c r="F2289" s="155" t="str">
        <f t="shared" si="970"/>
        <v>Residential 132</v>
      </c>
      <c r="G2289" s="44" t="str">
        <f t="shared" si="969"/>
        <v>residential</v>
      </c>
      <c r="H2289" s="44" t="str">
        <f t="shared" si="974"/>
        <v/>
      </c>
      <c r="I2289" s="38"/>
      <c r="J2289" s="38"/>
      <c r="K2289" s="38"/>
      <c r="L2289" s="44"/>
      <c r="M2289" s="38" t="str">
        <f t="shared" si="965"/>
        <v>Y</v>
      </c>
      <c r="N2289" s="38" t="str">
        <f t="shared" si="966"/>
        <v>n</v>
      </c>
      <c r="O2289" s="38" t="str">
        <f>IF(AJ2289="","",IF(M2289="N","n","Y"))</f>
        <v>Y</v>
      </c>
      <c r="P2289" s="44"/>
      <c r="Q2289" s="44"/>
      <c r="R2289" s="44"/>
      <c r="S2289" s="44"/>
      <c r="T2289" s="44"/>
      <c r="U2289" s="44"/>
      <c r="V2289" s="44"/>
      <c r="W2289" s="44"/>
      <c r="X2289" s="44"/>
      <c r="Y2289" s="38" t="str">
        <f t="shared" si="975"/>
        <v>n</v>
      </c>
      <c r="Z2289" s="38" t="str">
        <f t="shared" si="976"/>
        <v>n</v>
      </c>
      <c r="AA2289" s="38" t="s">
        <v>2044</v>
      </c>
      <c r="AB2289" s="128" t="s">
        <v>1451</v>
      </c>
      <c r="AC2289" s="59">
        <v>14</v>
      </c>
      <c r="AD2289" s="204">
        <v>0.12857142857142859</v>
      </c>
      <c r="AE2289" s="38">
        <v>0</v>
      </c>
      <c r="AF2289" s="38">
        <v>1</v>
      </c>
      <c r="AG2289" s="125"/>
      <c r="AI2289" s="123"/>
      <c r="AJ2289" s="40">
        <f t="shared" si="972"/>
        <v>14</v>
      </c>
      <c r="AK2289" s="40"/>
      <c r="AL2289" s="40"/>
      <c r="AM2289" s="40">
        <f t="shared" si="978"/>
        <v>1.8</v>
      </c>
      <c r="AN2289" s="39">
        <f t="shared" si="977"/>
        <v>3.1</v>
      </c>
      <c r="AO2289" s="204"/>
      <c r="AP2289" s="204">
        <f t="shared" si="973"/>
        <v>0.12857142857142859</v>
      </c>
      <c r="AQ2289" s="45"/>
      <c r="AR2289" s="45"/>
      <c r="AS2289" s="115"/>
      <c r="AT2289" s="115"/>
      <c r="AU2289" s="115">
        <f t="shared" si="979"/>
        <v>0</v>
      </c>
      <c r="AV2289" s="115">
        <f t="shared" si="980"/>
        <v>1</v>
      </c>
      <c r="AY2289" s="115"/>
      <c r="AZ2289" s="115"/>
      <c r="BA2289" s="43">
        <v>32</v>
      </c>
      <c r="BB2289" s="43" t="s">
        <v>2013</v>
      </c>
      <c r="BC2289" s="48" t="s">
        <v>1403</v>
      </c>
      <c r="BE2289" s="37" t="s">
        <v>2345</v>
      </c>
      <c r="BG2289" s="43">
        <v>444</v>
      </c>
      <c r="BH2289" s="43" t="s">
        <v>2039</v>
      </c>
      <c r="BJ2289" s="43" t="s">
        <v>1388</v>
      </c>
      <c r="BP2289" s="48" t="s">
        <v>1406</v>
      </c>
      <c r="BQ2289" s="43" t="s">
        <v>482</v>
      </c>
      <c r="BS2289" s="43" t="s">
        <v>558</v>
      </c>
      <c r="BT2289" s="43" t="s">
        <v>1990</v>
      </c>
      <c r="BU2289" s="43"/>
      <c r="BV2289" s="43"/>
      <c r="BW2289" s="243">
        <v>37740</v>
      </c>
      <c r="BX2289" s="243"/>
      <c r="BY2289" s="48" t="s">
        <v>451</v>
      </c>
      <c r="BZ2289" s="43">
        <v>1.8</v>
      </c>
      <c r="CA2289" s="43" t="s">
        <v>1396</v>
      </c>
      <c r="CC2289" s="43">
        <v>1.8</v>
      </c>
      <c r="CD2289" s="124" t="s">
        <v>767</v>
      </c>
      <c r="CE2289" s="43">
        <v>11198</v>
      </c>
      <c r="CF2289" s="43" t="s">
        <v>1990</v>
      </c>
      <c r="CG2289" s="251">
        <v>37740</v>
      </c>
      <c r="CH2289" s="126"/>
      <c r="CK2289" s="39" t="s">
        <v>451</v>
      </c>
      <c r="CL2289" s="43">
        <v>14</v>
      </c>
      <c r="CM2289" s="43" t="s">
        <v>1396</v>
      </c>
      <c r="CP2289" s="43" t="s">
        <v>1397</v>
      </c>
      <c r="CQ2289" s="43">
        <v>1316</v>
      </c>
      <c r="DR2289" s="38"/>
    </row>
    <row r="2290" spans="1:122" s="39" customFormat="1" hidden="1" x14ac:dyDescent="0.2">
      <c r="A2290" s="44" t="str">
        <f t="shared" si="968"/>
        <v>Endicott</v>
      </c>
      <c r="B2290" s="44" t="str">
        <f t="shared" si="967"/>
        <v>1,1,2-Trichloro-1,2,2-trifluoroethane</v>
      </c>
      <c r="C2290" s="38" t="s">
        <v>2587</v>
      </c>
      <c r="D2290" s="38" t="str">
        <f t="shared" si="971"/>
        <v>LS</v>
      </c>
      <c r="E2290" s="44" t="s">
        <v>372</v>
      </c>
      <c r="F2290" s="155" t="str">
        <f t="shared" si="970"/>
        <v>Residential 132</v>
      </c>
      <c r="G2290" s="44" t="str">
        <f t="shared" si="969"/>
        <v>residential</v>
      </c>
      <c r="H2290" s="44" t="str">
        <f t="shared" si="974"/>
        <v/>
      </c>
      <c r="I2290" s="38"/>
      <c r="J2290" s="38"/>
      <c r="K2290" s="38"/>
      <c r="L2290" s="44"/>
      <c r="M2290" s="38" t="str">
        <f t="shared" si="965"/>
        <v>Y</v>
      </c>
      <c r="N2290" s="38" t="str">
        <f t="shared" si="966"/>
        <v>n</v>
      </c>
      <c r="O2290" s="38" t="s">
        <v>541</v>
      </c>
      <c r="P2290" s="44" t="s">
        <v>1154</v>
      </c>
      <c r="Q2290" s="114"/>
      <c r="R2290" s="114"/>
      <c r="S2290" s="114"/>
      <c r="T2290" s="114"/>
      <c r="U2290" s="114"/>
      <c r="V2290" s="114"/>
      <c r="W2290" s="114"/>
      <c r="X2290" s="114"/>
      <c r="Y2290" s="38" t="str">
        <f t="shared" si="975"/>
        <v>n</v>
      </c>
      <c r="Z2290" s="38" t="str">
        <f t="shared" si="976"/>
        <v>Y</v>
      </c>
      <c r="AA2290" s="38" t="s">
        <v>2044</v>
      </c>
      <c r="AB2290" s="128" t="s">
        <v>1451</v>
      </c>
      <c r="AC2290" s="59">
        <v>1.6</v>
      </c>
      <c r="AD2290" s="204">
        <v>1.625</v>
      </c>
      <c r="AE2290" s="38">
        <v>0</v>
      </c>
      <c r="AF2290" s="38">
        <v>1</v>
      </c>
      <c r="AG2290" s="125"/>
      <c r="AI2290" s="123"/>
      <c r="AJ2290" s="40">
        <f t="shared" si="972"/>
        <v>1.6</v>
      </c>
      <c r="AK2290" s="40"/>
      <c r="AL2290" s="40"/>
      <c r="AM2290" s="40">
        <f t="shared" si="978"/>
        <v>2.6</v>
      </c>
      <c r="AN2290" s="39">
        <f t="shared" si="977"/>
        <v>1.8</v>
      </c>
      <c r="AO2290" s="204"/>
      <c r="AP2290" s="204">
        <f t="shared" si="973"/>
        <v>1.625</v>
      </c>
      <c r="AQ2290" s="45"/>
      <c r="AR2290" s="45"/>
      <c r="AS2290" s="115"/>
      <c r="AT2290" s="115"/>
      <c r="AU2290" s="115">
        <f t="shared" si="979"/>
        <v>0</v>
      </c>
      <c r="AV2290" s="115">
        <f t="shared" si="980"/>
        <v>1</v>
      </c>
      <c r="AY2290" s="115"/>
      <c r="AZ2290" s="115"/>
      <c r="BA2290" s="43">
        <v>32</v>
      </c>
      <c r="BB2290" s="43" t="s">
        <v>2013</v>
      </c>
      <c r="BC2290" s="48" t="s">
        <v>1403</v>
      </c>
      <c r="BE2290" s="37" t="s">
        <v>2345</v>
      </c>
      <c r="BG2290" s="43">
        <v>444</v>
      </c>
      <c r="BH2290" s="43" t="s">
        <v>2039</v>
      </c>
      <c r="BJ2290" s="43" t="s">
        <v>1388</v>
      </c>
      <c r="BP2290" s="48" t="s">
        <v>1406</v>
      </c>
      <c r="BQ2290" s="43" t="s">
        <v>482</v>
      </c>
      <c r="BS2290" s="43" t="s">
        <v>1132</v>
      </c>
      <c r="BT2290" s="43" t="s">
        <v>1990</v>
      </c>
      <c r="BU2290" s="43"/>
      <c r="BV2290" s="43"/>
      <c r="BW2290" s="243">
        <v>37740</v>
      </c>
      <c r="BX2290" s="243"/>
      <c r="BY2290" s="48" t="s">
        <v>451</v>
      </c>
      <c r="BZ2290" s="43">
        <v>2.6</v>
      </c>
      <c r="CA2290" s="43" t="s">
        <v>1396</v>
      </c>
      <c r="CC2290" s="43">
        <v>2.6</v>
      </c>
      <c r="CD2290" s="124" t="s">
        <v>767</v>
      </c>
      <c r="CE2290" s="43">
        <v>11203</v>
      </c>
      <c r="CF2290" s="43" t="s">
        <v>1990</v>
      </c>
      <c r="CG2290" s="251">
        <v>37740</v>
      </c>
      <c r="CH2290" s="126"/>
      <c r="CK2290" s="39" t="s">
        <v>451</v>
      </c>
      <c r="CL2290" s="43">
        <v>1.6</v>
      </c>
      <c r="CM2290" s="43" t="s">
        <v>1396</v>
      </c>
      <c r="CP2290" s="43" t="s">
        <v>1397</v>
      </c>
      <c r="CQ2290" s="43">
        <v>1428</v>
      </c>
      <c r="DR2290" s="38"/>
    </row>
    <row r="2291" spans="1:122" s="39" customFormat="1" hidden="1" x14ac:dyDescent="0.2">
      <c r="A2291" s="44" t="str">
        <f t="shared" si="968"/>
        <v>Endicott</v>
      </c>
      <c r="B2291" s="44" t="str">
        <f t="shared" si="967"/>
        <v>Tetrachloroethylene</v>
      </c>
      <c r="C2291" s="38" t="s">
        <v>2587</v>
      </c>
      <c r="D2291" s="38" t="str">
        <f t="shared" si="971"/>
        <v>LS</v>
      </c>
      <c r="E2291" s="44" t="s">
        <v>372</v>
      </c>
      <c r="F2291" s="155" t="str">
        <f t="shared" si="970"/>
        <v>Residential 132</v>
      </c>
      <c r="G2291" s="44" t="str">
        <f t="shared" si="969"/>
        <v>residential</v>
      </c>
      <c r="H2291" s="44" t="str">
        <f t="shared" si="974"/>
        <v/>
      </c>
      <c r="I2291" s="38"/>
      <c r="J2291" s="38"/>
      <c r="K2291" s="38"/>
      <c r="L2291" s="44"/>
      <c r="M2291" s="38" t="str">
        <f t="shared" si="965"/>
        <v>Y</v>
      </c>
      <c r="N2291" s="38" t="str">
        <f t="shared" si="966"/>
        <v>n</v>
      </c>
      <c r="O2291" s="38" t="s">
        <v>541</v>
      </c>
      <c r="P2291" s="44" t="s">
        <v>1154</v>
      </c>
      <c r="Q2291" s="114"/>
      <c r="R2291" s="114"/>
      <c r="S2291" s="114"/>
      <c r="T2291" s="114"/>
      <c r="U2291" s="114"/>
      <c r="V2291" s="114"/>
      <c r="W2291" s="114"/>
      <c r="X2291" s="114"/>
      <c r="Y2291" s="38" t="str">
        <f t="shared" si="975"/>
        <v>n</v>
      </c>
      <c r="Z2291" s="38" t="str">
        <f t="shared" si="976"/>
        <v>n</v>
      </c>
      <c r="AA2291" s="38" t="s">
        <v>2044</v>
      </c>
      <c r="AB2291" s="128" t="s">
        <v>1451</v>
      </c>
      <c r="AC2291" s="59">
        <v>1.6</v>
      </c>
      <c r="AD2291" s="204">
        <v>1.4374999999999998</v>
      </c>
      <c r="AE2291" s="38">
        <v>0</v>
      </c>
      <c r="AF2291" s="38">
        <v>1</v>
      </c>
      <c r="AG2291" s="125"/>
      <c r="AI2291" s="123"/>
      <c r="AJ2291" s="40">
        <f t="shared" si="972"/>
        <v>1.6</v>
      </c>
      <c r="AK2291" s="40"/>
      <c r="AL2291" s="40"/>
      <c r="AM2291" s="40">
        <f t="shared" si="978"/>
        <v>2.2999999999999998</v>
      </c>
      <c r="AN2291" s="39">
        <f t="shared" si="977"/>
        <v>3.8</v>
      </c>
      <c r="AO2291" s="204"/>
      <c r="AP2291" s="204">
        <f t="shared" si="973"/>
        <v>1.4374999999999998</v>
      </c>
      <c r="AQ2291" s="45"/>
      <c r="AR2291" s="45"/>
      <c r="AS2291" s="115"/>
      <c r="AT2291" s="115"/>
      <c r="AU2291" s="115">
        <f t="shared" si="979"/>
        <v>0</v>
      </c>
      <c r="AV2291" s="115">
        <f t="shared" si="980"/>
        <v>1</v>
      </c>
      <c r="AY2291" s="115"/>
      <c r="AZ2291" s="115"/>
      <c r="BA2291" s="43">
        <v>32</v>
      </c>
      <c r="BB2291" s="43" t="s">
        <v>2013</v>
      </c>
      <c r="BC2291" s="48" t="s">
        <v>1403</v>
      </c>
      <c r="BE2291" s="37" t="s">
        <v>2345</v>
      </c>
      <c r="BG2291" s="43">
        <v>444</v>
      </c>
      <c r="BH2291" s="43" t="s">
        <v>2039</v>
      </c>
      <c r="BJ2291" s="43" t="s">
        <v>1388</v>
      </c>
      <c r="BP2291" s="48" t="s">
        <v>1406</v>
      </c>
      <c r="BQ2291" s="43" t="s">
        <v>482</v>
      </c>
      <c r="BS2291" s="43" t="s">
        <v>2057</v>
      </c>
      <c r="BT2291" s="43" t="s">
        <v>1990</v>
      </c>
      <c r="BU2291" s="43"/>
      <c r="BV2291" s="43"/>
      <c r="BW2291" s="243">
        <v>37740</v>
      </c>
      <c r="BX2291" s="243"/>
      <c r="BY2291" s="48" t="s">
        <v>451</v>
      </c>
      <c r="BZ2291" s="43">
        <v>2.2999999999999998</v>
      </c>
      <c r="CA2291" s="43" t="s">
        <v>1396</v>
      </c>
      <c r="CC2291" s="43">
        <v>2.2999999999999998</v>
      </c>
      <c r="CD2291" s="124" t="s">
        <v>767</v>
      </c>
      <c r="CE2291" s="43">
        <v>11205</v>
      </c>
      <c r="CF2291" s="43" t="s">
        <v>1990</v>
      </c>
      <c r="CG2291" s="251">
        <v>37740</v>
      </c>
      <c r="CH2291" s="126"/>
      <c r="CK2291" s="39" t="s">
        <v>451</v>
      </c>
      <c r="CL2291" s="43">
        <v>1.6</v>
      </c>
      <c r="CM2291" s="43" t="s">
        <v>1396</v>
      </c>
      <c r="CP2291" s="43" t="s">
        <v>1397</v>
      </c>
      <c r="CQ2291" s="43">
        <v>1149</v>
      </c>
      <c r="DR2291" s="38"/>
    </row>
    <row r="2292" spans="1:122" s="39" customFormat="1" hidden="1" x14ac:dyDescent="0.2">
      <c r="A2292" s="44" t="str">
        <f t="shared" si="968"/>
        <v>Endicott</v>
      </c>
      <c r="B2292" s="44" t="str">
        <f t="shared" si="967"/>
        <v>Trichloroethylene</v>
      </c>
      <c r="C2292" s="38" t="s">
        <v>2587</v>
      </c>
      <c r="D2292" s="38" t="str">
        <f t="shared" si="971"/>
        <v>LS</v>
      </c>
      <c r="E2292" s="44" t="s">
        <v>372</v>
      </c>
      <c r="F2292" s="155" t="str">
        <f t="shared" si="970"/>
        <v>Residential 132</v>
      </c>
      <c r="G2292" s="44" t="str">
        <f t="shared" si="969"/>
        <v>residential</v>
      </c>
      <c r="H2292" s="44" t="str">
        <f t="shared" si="974"/>
        <v/>
      </c>
      <c r="I2292" s="38"/>
      <c r="J2292" s="38"/>
      <c r="K2292" s="38"/>
      <c r="L2292" s="44"/>
      <c r="M2292" s="38" t="str">
        <f t="shared" si="965"/>
        <v>Y</v>
      </c>
      <c r="N2292" s="38" t="str">
        <f t="shared" si="966"/>
        <v>n</v>
      </c>
      <c r="O2292" s="38" t="s">
        <v>541</v>
      </c>
      <c r="P2292" s="44" t="s">
        <v>2357</v>
      </c>
      <c r="Q2292" s="44"/>
      <c r="R2292" s="44"/>
      <c r="S2292" s="44"/>
      <c r="T2292" s="44"/>
      <c r="U2292" s="44"/>
      <c r="V2292" s="44"/>
      <c r="W2292" s="44"/>
      <c r="X2292" s="44"/>
      <c r="Y2292" s="38" t="str">
        <f t="shared" si="975"/>
        <v>n</v>
      </c>
      <c r="Z2292" s="38" t="str">
        <f t="shared" si="976"/>
        <v>Y</v>
      </c>
      <c r="AA2292" s="38" t="s">
        <v>2044</v>
      </c>
      <c r="AB2292" s="128" t="s">
        <v>1451</v>
      </c>
      <c r="AC2292" s="59">
        <v>9.9</v>
      </c>
      <c r="AD2292" s="204">
        <v>0.18181818181818182</v>
      </c>
      <c r="AE2292" s="38">
        <v>0</v>
      </c>
      <c r="AF2292" s="38">
        <v>1</v>
      </c>
      <c r="AG2292" s="125"/>
      <c r="AI2292" s="123"/>
      <c r="AJ2292" s="40">
        <f t="shared" si="972"/>
        <v>9.9</v>
      </c>
      <c r="AK2292" s="40"/>
      <c r="AL2292" s="40"/>
      <c r="AM2292" s="40">
        <f t="shared" si="978"/>
        <v>1.8</v>
      </c>
      <c r="AN2292" s="39">
        <f t="shared" si="977"/>
        <v>0.5</v>
      </c>
      <c r="AO2292" s="204"/>
      <c r="AP2292" s="204">
        <f t="shared" si="973"/>
        <v>0.18181818181818182</v>
      </c>
      <c r="AQ2292" s="45"/>
      <c r="AR2292" s="45"/>
      <c r="AS2292" s="115"/>
      <c r="AT2292" s="115"/>
      <c r="AU2292" s="115">
        <f t="shared" si="979"/>
        <v>0</v>
      </c>
      <c r="AV2292" s="115">
        <f t="shared" si="980"/>
        <v>1</v>
      </c>
      <c r="AY2292" s="115"/>
      <c r="AZ2292" s="115"/>
      <c r="BA2292" s="43">
        <v>32</v>
      </c>
      <c r="BB2292" s="43" t="s">
        <v>2013</v>
      </c>
      <c r="BC2292" s="48" t="s">
        <v>1403</v>
      </c>
      <c r="BE2292" s="37" t="s">
        <v>2345</v>
      </c>
      <c r="BG2292" s="43">
        <v>444</v>
      </c>
      <c r="BH2292" s="43" t="s">
        <v>2039</v>
      </c>
      <c r="BJ2292" s="43" t="s">
        <v>1388</v>
      </c>
      <c r="BP2292" s="48" t="s">
        <v>1406</v>
      </c>
      <c r="BQ2292" s="43" t="s">
        <v>482</v>
      </c>
      <c r="BS2292" s="43" t="s">
        <v>1393</v>
      </c>
      <c r="BT2292" s="43" t="s">
        <v>1990</v>
      </c>
      <c r="BU2292" s="43"/>
      <c r="BV2292" s="43"/>
      <c r="BW2292" s="243">
        <v>37740</v>
      </c>
      <c r="BX2292" s="243"/>
      <c r="BY2292" s="48" t="s">
        <v>451</v>
      </c>
      <c r="BZ2292" s="43">
        <v>1.8</v>
      </c>
      <c r="CA2292" s="43" t="s">
        <v>1396</v>
      </c>
      <c r="CC2292" s="43">
        <v>1.8</v>
      </c>
      <c r="CD2292" s="124" t="s">
        <v>767</v>
      </c>
      <c r="CE2292" s="43">
        <v>11207</v>
      </c>
      <c r="CF2292" s="43" t="s">
        <v>1990</v>
      </c>
      <c r="CG2292" s="251">
        <v>37740</v>
      </c>
      <c r="CH2292" s="126"/>
      <c r="CK2292" s="39" t="s">
        <v>451</v>
      </c>
      <c r="CL2292" s="43">
        <v>9.9</v>
      </c>
      <c r="CM2292" s="43" t="s">
        <v>1396</v>
      </c>
      <c r="CP2292" s="43" t="s">
        <v>1397</v>
      </c>
      <c r="CQ2292" s="43">
        <v>1222</v>
      </c>
      <c r="DR2292" s="38"/>
    </row>
    <row r="2293" spans="1:122" s="39" customFormat="1" hidden="1" x14ac:dyDescent="0.2">
      <c r="A2293" s="44" t="str">
        <f t="shared" si="968"/>
        <v>Endicott</v>
      </c>
      <c r="B2293" s="44" t="str">
        <f t="shared" si="967"/>
        <v>Trichloroethylene</v>
      </c>
      <c r="C2293" s="38" t="s">
        <v>2587</v>
      </c>
      <c r="D2293" s="38" t="str">
        <f t="shared" si="971"/>
        <v>LS</v>
      </c>
      <c r="E2293" s="44" t="s">
        <v>372</v>
      </c>
      <c r="F2293" s="155" t="str">
        <f t="shared" si="970"/>
        <v>Residential 133</v>
      </c>
      <c r="G2293" s="44" t="str">
        <f t="shared" si="969"/>
        <v>residential</v>
      </c>
      <c r="H2293" s="44" t="str">
        <f t="shared" si="974"/>
        <v/>
      </c>
      <c r="I2293" s="38"/>
      <c r="J2293" s="38"/>
      <c r="K2293" s="38"/>
      <c r="L2293" s="44"/>
      <c r="M2293" s="38" t="str">
        <f t="shared" si="965"/>
        <v>Y</v>
      </c>
      <c r="N2293" s="38" t="str">
        <f t="shared" si="966"/>
        <v>n</v>
      </c>
      <c r="O2293" s="38" t="s">
        <v>541</v>
      </c>
      <c r="P2293" s="44" t="s">
        <v>2357</v>
      </c>
      <c r="Q2293" s="44"/>
      <c r="R2293" s="44"/>
      <c r="S2293" s="44"/>
      <c r="T2293" s="44"/>
      <c r="U2293" s="44"/>
      <c r="V2293" s="44"/>
      <c r="W2293" s="44"/>
      <c r="X2293" s="44"/>
      <c r="Y2293" s="38" t="str">
        <f t="shared" si="975"/>
        <v>n</v>
      </c>
      <c r="Z2293" s="38" t="str">
        <f t="shared" si="976"/>
        <v>n</v>
      </c>
      <c r="AA2293" s="38" t="s">
        <v>2044</v>
      </c>
      <c r="AB2293" s="128" t="s">
        <v>1451</v>
      </c>
      <c r="AC2293" s="59">
        <v>0.24</v>
      </c>
      <c r="AD2293" s="204">
        <v>0.75</v>
      </c>
      <c r="AE2293" s="38">
        <v>0</v>
      </c>
      <c r="AF2293" s="38">
        <v>1</v>
      </c>
      <c r="AG2293" s="125"/>
      <c r="AI2293" s="123"/>
      <c r="AJ2293" s="40">
        <f t="shared" si="972"/>
        <v>0.24</v>
      </c>
      <c r="AK2293" s="40"/>
      <c r="AL2293" s="40"/>
      <c r="AM2293" s="40">
        <f t="shared" si="978"/>
        <v>0.18</v>
      </c>
      <c r="AN2293" s="39">
        <f t="shared" si="977"/>
        <v>0.5</v>
      </c>
      <c r="AO2293" s="204"/>
      <c r="AP2293" s="204">
        <f t="shared" si="973"/>
        <v>0.75</v>
      </c>
      <c r="AQ2293" s="45"/>
      <c r="AR2293" s="45"/>
      <c r="AS2293" s="115"/>
      <c r="AT2293" s="115"/>
      <c r="AU2293" s="115">
        <f t="shared" si="979"/>
        <v>0</v>
      </c>
      <c r="AV2293" s="115">
        <f t="shared" si="980"/>
        <v>1</v>
      </c>
      <c r="AY2293" s="115"/>
      <c r="AZ2293" s="115"/>
      <c r="BA2293" s="43">
        <v>32</v>
      </c>
      <c r="BB2293" s="43" t="s">
        <v>2013</v>
      </c>
      <c r="BC2293" s="48" t="s">
        <v>1403</v>
      </c>
      <c r="BE2293" s="37" t="s">
        <v>2345</v>
      </c>
      <c r="BG2293" s="43">
        <v>445</v>
      </c>
      <c r="BH2293" s="43" t="s">
        <v>483</v>
      </c>
      <c r="BJ2293" s="43" t="s">
        <v>1388</v>
      </c>
      <c r="BP2293" s="48" t="s">
        <v>1406</v>
      </c>
      <c r="BQ2293" s="43" t="s">
        <v>1127</v>
      </c>
      <c r="BS2293" s="43" t="s">
        <v>1393</v>
      </c>
      <c r="BT2293" s="43" t="s">
        <v>1990</v>
      </c>
      <c r="BU2293" s="43"/>
      <c r="BV2293" s="43"/>
      <c r="BW2293" s="243">
        <v>37727</v>
      </c>
      <c r="BX2293" s="243"/>
      <c r="BY2293" s="48" t="s">
        <v>451</v>
      </c>
      <c r="BZ2293" s="43">
        <v>0.18</v>
      </c>
      <c r="CA2293" s="43" t="s">
        <v>1396</v>
      </c>
      <c r="CC2293" s="43">
        <v>0.18</v>
      </c>
      <c r="CD2293" s="124" t="s">
        <v>767</v>
      </c>
      <c r="CE2293" s="43">
        <v>11262</v>
      </c>
      <c r="CF2293" s="43" t="s">
        <v>1990</v>
      </c>
      <c r="CG2293" s="251">
        <v>37727</v>
      </c>
      <c r="CH2293" s="126"/>
      <c r="CK2293" s="39" t="s">
        <v>451</v>
      </c>
      <c r="CL2293" s="43">
        <v>0.24</v>
      </c>
      <c r="CM2293" s="43" t="s">
        <v>1396</v>
      </c>
      <c r="CP2293" s="43" t="s">
        <v>1397</v>
      </c>
      <c r="CQ2293" s="43">
        <v>1223</v>
      </c>
      <c r="DR2293" s="38"/>
    </row>
    <row r="2294" spans="1:122" s="39" customFormat="1" hidden="1" x14ac:dyDescent="0.2">
      <c r="A2294" s="44" t="str">
        <f t="shared" si="968"/>
        <v>Endicott</v>
      </c>
      <c r="B2294" s="44" t="str">
        <f t="shared" si="967"/>
        <v>Trichloroethylene</v>
      </c>
      <c r="C2294" s="38" t="s">
        <v>2587</v>
      </c>
      <c r="D2294" s="38" t="str">
        <f t="shared" si="971"/>
        <v>LS</v>
      </c>
      <c r="E2294" s="44" t="s">
        <v>372</v>
      </c>
      <c r="F2294" s="155" t="str">
        <f t="shared" si="970"/>
        <v>Residential 134</v>
      </c>
      <c r="G2294" s="44" t="str">
        <f t="shared" si="969"/>
        <v>residential</v>
      </c>
      <c r="H2294" s="44" t="str">
        <f t="shared" si="974"/>
        <v/>
      </c>
      <c r="I2294" s="38"/>
      <c r="J2294" s="38"/>
      <c r="K2294" s="38"/>
      <c r="L2294" s="44"/>
      <c r="M2294" s="38" t="str">
        <f t="shared" ref="M2294:M2359" si="981">IF(CP2294="","",IF(CP2294="y","Y","n"))</f>
        <v>Y</v>
      </c>
      <c r="N2294" s="38" t="str">
        <f t="shared" ref="N2294:N2359" si="982">IF(AJ2294="","",IF(AN2294="","Y",IF(AJ2294&gt;AN2294*$N$38,"Y","n")))</f>
        <v>n</v>
      </c>
      <c r="O2294" s="38" t="s">
        <v>541</v>
      </c>
      <c r="P2294" s="44" t="s">
        <v>2357</v>
      </c>
      <c r="Q2294" s="44"/>
      <c r="R2294" s="44"/>
      <c r="S2294" s="44"/>
      <c r="T2294" s="44"/>
      <c r="U2294" s="44"/>
      <c r="V2294" s="44"/>
      <c r="W2294" s="44"/>
      <c r="X2294" s="44"/>
      <c r="Y2294" s="38" t="str">
        <f t="shared" si="975"/>
        <v>n</v>
      </c>
      <c r="Z2294" s="38" t="str">
        <f t="shared" si="976"/>
        <v>n</v>
      </c>
      <c r="AA2294" s="38" t="s">
        <v>2044</v>
      </c>
      <c r="AB2294" s="128" t="s">
        <v>1451</v>
      </c>
      <c r="AC2294" s="59">
        <v>0.57999999999999996</v>
      </c>
      <c r="AD2294" s="204">
        <v>0.2931034482758621</v>
      </c>
      <c r="AE2294" s="38">
        <v>0</v>
      </c>
      <c r="AF2294" s="38">
        <v>1</v>
      </c>
      <c r="AG2294" s="125"/>
      <c r="AI2294" s="123"/>
      <c r="AJ2294" s="40">
        <f t="shared" si="972"/>
        <v>0.57999999999999996</v>
      </c>
      <c r="AK2294" s="40"/>
      <c r="AL2294" s="40"/>
      <c r="AM2294" s="40">
        <f t="shared" si="978"/>
        <v>0.17</v>
      </c>
      <c r="AN2294" s="39">
        <f t="shared" si="977"/>
        <v>0.5</v>
      </c>
      <c r="AO2294" s="204"/>
      <c r="AP2294" s="204">
        <f t="shared" si="973"/>
        <v>0.2931034482758621</v>
      </c>
      <c r="AQ2294" s="45"/>
      <c r="AR2294" s="45"/>
      <c r="AS2294" s="115"/>
      <c r="AT2294" s="115"/>
      <c r="AU2294" s="115">
        <f t="shared" si="979"/>
        <v>0</v>
      </c>
      <c r="AV2294" s="115">
        <f t="shared" si="980"/>
        <v>1</v>
      </c>
      <c r="AY2294" s="115"/>
      <c r="AZ2294" s="115"/>
      <c r="BA2294" s="43">
        <v>32</v>
      </c>
      <c r="BB2294" s="43" t="s">
        <v>2013</v>
      </c>
      <c r="BC2294" s="48" t="s">
        <v>1403</v>
      </c>
      <c r="BE2294" s="37" t="s">
        <v>2345</v>
      </c>
      <c r="BG2294" s="43">
        <v>446</v>
      </c>
      <c r="BH2294" s="43" t="s">
        <v>1126</v>
      </c>
      <c r="BJ2294" s="43" t="s">
        <v>1388</v>
      </c>
      <c r="BP2294" s="48" t="s">
        <v>1406</v>
      </c>
      <c r="BQ2294" s="43" t="s">
        <v>1127</v>
      </c>
      <c r="BS2294" s="43" t="s">
        <v>1393</v>
      </c>
      <c r="BT2294" s="43" t="s">
        <v>1990</v>
      </c>
      <c r="BU2294" s="43"/>
      <c r="BV2294" s="43"/>
      <c r="BW2294" s="243">
        <v>37728</v>
      </c>
      <c r="BX2294" s="243"/>
      <c r="BY2294" s="48" t="s">
        <v>451</v>
      </c>
      <c r="BZ2294" s="43">
        <v>0.17</v>
      </c>
      <c r="CA2294" s="43" t="s">
        <v>1396</v>
      </c>
      <c r="CC2294" s="43">
        <v>0.17</v>
      </c>
      <c r="CD2294" s="124" t="s">
        <v>767</v>
      </c>
      <c r="CE2294" s="43">
        <v>11295</v>
      </c>
      <c r="CF2294" s="43" t="s">
        <v>1990</v>
      </c>
      <c r="CG2294" s="251">
        <v>37728</v>
      </c>
      <c r="CH2294" s="126"/>
      <c r="CK2294" s="39" t="s">
        <v>451</v>
      </c>
      <c r="CL2294" s="43">
        <v>0.57999999999999996</v>
      </c>
      <c r="CM2294" s="43" t="s">
        <v>1396</v>
      </c>
      <c r="CP2294" s="43" t="s">
        <v>1397</v>
      </c>
      <c r="CQ2294" s="43">
        <v>1224</v>
      </c>
      <c r="DR2294" s="38"/>
    </row>
    <row r="2295" spans="1:122" s="39" customFormat="1" hidden="1" x14ac:dyDescent="0.2">
      <c r="A2295" s="44" t="str">
        <f t="shared" si="968"/>
        <v>Endicott</v>
      </c>
      <c r="B2295" s="44" t="str">
        <f t="shared" si="967"/>
        <v>Trichloroethylene</v>
      </c>
      <c r="C2295" s="38" t="s">
        <v>2587</v>
      </c>
      <c r="D2295" s="38" t="str">
        <f t="shared" si="971"/>
        <v>LS</v>
      </c>
      <c r="E2295" s="44" t="s">
        <v>372</v>
      </c>
      <c r="F2295" s="155" t="str">
        <f t="shared" si="970"/>
        <v>Residential 135</v>
      </c>
      <c r="G2295" s="44" t="str">
        <f t="shared" si="969"/>
        <v>residential</v>
      </c>
      <c r="H2295" s="44" t="str">
        <f t="shared" si="974"/>
        <v/>
      </c>
      <c r="I2295" s="38"/>
      <c r="J2295" s="38"/>
      <c r="K2295" s="38"/>
      <c r="L2295" s="44"/>
      <c r="M2295" s="38" t="str">
        <f t="shared" si="981"/>
        <v>Y</v>
      </c>
      <c r="N2295" s="38" t="str">
        <f t="shared" si="982"/>
        <v>n</v>
      </c>
      <c r="O2295" s="38" t="s">
        <v>541</v>
      </c>
      <c r="P2295" s="44" t="s">
        <v>2357</v>
      </c>
      <c r="Q2295" s="44"/>
      <c r="R2295" s="44"/>
      <c r="S2295" s="44"/>
      <c r="T2295" s="44"/>
      <c r="U2295" s="44"/>
      <c r="V2295" s="44"/>
      <c r="W2295" s="44"/>
      <c r="X2295" s="44"/>
      <c r="Y2295" s="38" t="str">
        <f t="shared" si="975"/>
        <v>n</v>
      </c>
      <c r="Z2295" s="38" t="str">
        <f t="shared" si="976"/>
        <v>n</v>
      </c>
      <c r="AA2295" s="38" t="s">
        <v>2044</v>
      </c>
      <c r="AB2295" s="128" t="s">
        <v>1451</v>
      </c>
      <c r="AC2295" s="59">
        <v>0.92</v>
      </c>
      <c r="AD2295" s="204">
        <v>0.20652173913043478</v>
      </c>
      <c r="AE2295" s="38">
        <v>0</v>
      </c>
      <c r="AF2295" s="38">
        <v>1</v>
      </c>
      <c r="AG2295" s="125"/>
      <c r="AI2295" s="123"/>
      <c r="AJ2295" s="40">
        <f t="shared" si="972"/>
        <v>0.92</v>
      </c>
      <c r="AK2295" s="40"/>
      <c r="AL2295" s="40"/>
      <c r="AM2295" s="40">
        <f t="shared" si="978"/>
        <v>0.19</v>
      </c>
      <c r="AN2295" s="39">
        <f t="shared" si="977"/>
        <v>0.5</v>
      </c>
      <c r="AO2295" s="204"/>
      <c r="AP2295" s="204">
        <f t="shared" si="973"/>
        <v>0.20652173913043478</v>
      </c>
      <c r="AQ2295" s="45"/>
      <c r="AR2295" s="45"/>
      <c r="AS2295" s="115"/>
      <c r="AT2295" s="115"/>
      <c r="AU2295" s="115">
        <f t="shared" si="979"/>
        <v>0</v>
      </c>
      <c r="AV2295" s="115">
        <f t="shared" si="980"/>
        <v>1</v>
      </c>
      <c r="AY2295" s="115"/>
      <c r="AZ2295" s="115"/>
      <c r="BA2295" s="43">
        <v>32</v>
      </c>
      <c r="BB2295" s="43" t="s">
        <v>2013</v>
      </c>
      <c r="BC2295" s="48" t="s">
        <v>1403</v>
      </c>
      <c r="BE2295" s="37" t="s">
        <v>2345</v>
      </c>
      <c r="BG2295" s="43">
        <v>447</v>
      </c>
      <c r="BH2295" s="43" t="s">
        <v>484</v>
      </c>
      <c r="BJ2295" s="43" t="s">
        <v>1388</v>
      </c>
      <c r="BP2295" s="48" t="s">
        <v>1406</v>
      </c>
      <c r="BQ2295" s="43" t="s">
        <v>439</v>
      </c>
      <c r="BS2295" s="43" t="s">
        <v>1393</v>
      </c>
      <c r="BT2295" s="43" t="s">
        <v>1990</v>
      </c>
      <c r="BU2295" s="43"/>
      <c r="BV2295" s="43"/>
      <c r="BW2295" s="243">
        <v>37734</v>
      </c>
      <c r="BX2295" s="243"/>
      <c r="BY2295" s="48" t="s">
        <v>451</v>
      </c>
      <c r="BZ2295" s="43">
        <v>0.19</v>
      </c>
      <c r="CA2295" s="43" t="s">
        <v>1396</v>
      </c>
      <c r="CC2295" s="43">
        <v>0.19</v>
      </c>
      <c r="CD2295" s="124" t="s">
        <v>767</v>
      </c>
      <c r="CE2295" s="43">
        <v>11328</v>
      </c>
      <c r="CF2295" s="43" t="s">
        <v>1990</v>
      </c>
      <c r="CG2295" s="251">
        <v>37734</v>
      </c>
      <c r="CH2295" s="126"/>
      <c r="CK2295" s="39" t="s">
        <v>451</v>
      </c>
      <c r="CL2295" s="43">
        <v>0.92</v>
      </c>
      <c r="CM2295" s="43" t="s">
        <v>1396</v>
      </c>
      <c r="CP2295" s="43" t="s">
        <v>1397</v>
      </c>
      <c r="CQ2295" s="43">
        <v>1225</v>
      </c>
      <c r="DR2295" s="38"/>
    </row>
    <row r="2296" spans="1:122" s="39" customFormat="1" hidden="1" x14ac:dyDescent="0.2">
      <c r="A2296" s="44" t="str">
        <f t="shared" si="968"/>
        <v>Endicott</v>
      </c>
      <c r="B2296" s="44" t="str">
        <f t="shared" si="967"/>
        <v>1,1-Dichloroethane</v>
      </c>
      <c r="C2296" s="38" t="s">
        <v>2587</v>
      </c>
      <c r="D2296" s="38" t="str">
        <f t="shared" si="971"/>
        <v>LS</v>
      </c>
      <c r="E2296" s="44" t="s">
        <v>372</v>
      </c>
      <c r="F2296" s="155" t="str">
        <f t="shared" si="970"/>
        <v>Residential 136</v>
      </c>
      <c r="G2296" s="44" t="str">
        <f t="shared" si="969"/>
        <v>residential</v>
      </c>
      <c r="H2296" s="44" t="str">
        <f t="shared" si="974"/>
        <v/>
      </c>
      <c r="I2296" s="38"/>
      <c r="J2296" s="38"/>
      <c r="K2296" s="38"/>
      <c r="L2296" s="44"/>
      <c r="M2296" s="38" t="str">
        <f t="shared" si="981"/>
        <v>Y</v>
      </c>
      <c r="N2296" s="38" t="str">
        <f t="shared" si="982"/>
        <v>Y</v>
      </c>
      <c r="O2296" s="38" t="s">
        <v>541</v>
      </c>
      <c r="P2296" s="44" t="s">
        <v>310</v>
      </c>
      <c r="Q2296" s="44"/>
      <c r="R2296" s="44"/>
      <c r="S2296" s="44"/>
      <c r="T2296" s="44"/>
      <c r="U2296" s="44"/>
      <c r="V2296" s="44"/>
      <c r="W2296" s="44"/>
      <c r="X2296" s="44"/>
      <c r="Y2296" s="38" t="str">
        <f t="shared" si="975"/>
        <v>n</v>
      </c>
      <c r="Z2296" s="38" t="str">
        <f t="shared" si="976"/>
        <v>Y</v>
      </c>
      <c r="AA2296" s="38" t="s">
        <v>2044</v>
      </c>
      <c r="AB2296" s="128" t="s">
        <v>1451</v>
      </c>
      <c r="AC2296" s="59">
        <v>8.3000000000000007</v>
      </c>
      <c r="AD2296" s="204">
        <v>1.6867469879518072E-2</v>
      </c>
      <c r="AE2296" s="38">
        <v>0</v>
      </c>
      <c r="AF2296" s="38">
        <v>1</v>
      </c>
      <c r="AG2296" s="125"/>
      <c r="AI2296" s="123"/>
      <c r="AJ2296" s="40">
        <f t="shared" si="972"/>
        <v>8.3000000000000007</v>
      </c>
      <c r="AK2296" s="40"/>
      <c r="AL2296" s="40"/>
      <c r="AM2296" s="40">
        <f t="shared" si="978"/>
        <v>0.14000000000000001</v>
      </c>
      <c r="AN2296" s="39" t="str">
        <f t="shared" si="977"/>
        <v/>
      </c>
      <c r="AO2296" s="204"/>
      <c r="AP2296" s="204">
        <f t="shared" si="973"/>
        <v>1.6867469879518072E-2</v>
      </c>
      <c r="AQ2296" s="45"/>
      <c r="AR2296" s="45"/>
      <c r="AS2296" s="115"/>
      <c r="AT2296" s="115"/>
      <c r="AU2296" s="115">
        <f t="shared" si="979"/>
        <v>0</v>
      </c>
      <c r="AV2296" s="115">
        <f t="shared" si="980"/>
        <v>1</v>
      </c>
      <c r="AY2296" s="115"/>
      <c r="AZ2296" s="115"/>
      <c r="BA2296" s="43">
        <v>32</v>
      </c>
      <c r="BB2296" s="43" t="s">
        <v>2013</v>
      </c>
      <c r="BC2296" s="48" t="s">
        <v>1403</v>
      </c>
      <c r="BE2296" s="37" t="s">
        <v>2345</v>
      </c>
      <c r="BG2296" s="43">
        <v>448</v>
      </c>
      <c r="BH2296" s="43" t="s">
        <v>1128</v>
      </c>
      <c r="BJ2296" s="43" t="s">
        <v>1388</v>
      </c>
      <c r="BP2296" s="48" t="s">
        <v>1406</v>
      </c>
      <c r="BQ2296" s="43" t="s">
        <v>1129</v>
      </c>
      <c r="BS2296" s="43" t="s">
        <v>2619</v>
      </c>
      <c r="BT2296" s="43" t="s">
        <v>1990</v>
      </c>
      <c r="BU2296" s="43"/>
      <c r="BV2296" s="43"/>
      <c r="BW2296" s="243">
        <v>37740</v>
      </c>
      <c r="BX2296" s="243"/>
      <c r="BY2296" s="48" t="s">
        <v>451</v>
      </c>
      <c r="BZ2296" s="43">
        <v>0.14000000000000001</v>
      </c>
      <c r="CA2296" s="43" t="s">
        <v>1396</v>
      </c>
      <c r="CC2296" s="135">
        <v>0.14000000000000001</v>
      </c>
      <c r="CD2296" s="124" t="s">
        <v>767</v>
      </c>
      <c r="CE2296" s="43">
        <v>11386</v>
      </c>
      <c r="CF2296" s="43" t="s">
        <v>1990</v>
      </c>
      <c r="CG2296" s="251">
        <v>37740</v>
      </c>
      <c r="CH2296" s="126"/>
      <c r="CK2296" s="39" t="s">
        <v>451</v>
      </c>
      <c r="CL2296" s="43">
        <v>8.3000000000000007</v>
      </c>
      <c r="CM2296" s="43" t="s">
        <v>1396</v>
      </c>
      <c r="CP2296" s="43" t="s">
        <v>1397</v>
      </c>
      <c r="CQ2296" s="43">
        <v>1391</v>
      </c>
      <c r="DR2296" s="38"/>
    </row>
    <row r="2297" spans="1:122" s="39" customFormat="1" hidden="1" x14ac:dyDescent="0.2">
      <c r="A2297" s="44" t="str">
        <f t="shared" si="968"/>
        <v>Endicott</v>
      </c>
      <c r="B2297" s="44" t="str">
        <f t="shared" si="967"/>
        <v>1,1-Dichloroethylene</v>
      </c>
      <c r="C2297" s="38" t="s">
        <v>2587</v>
      </c>
      <c r="D2297" s="38" t="str">
        <f t="shared" si="971"/>
        <v>LS</v>
      </c>
      <c r="E2297" s="44" t="s">
        <v>372</v>
      </c>
      <c r="F2297" s="155" t="str">
        <f t="shared" si="970"/>
        <v>Residential 136</v>
      </c>
      <c r="G2297" s="44" t="str">
        <f t="shared" si="969"/>
        <v>residential</v>
      </c>
      <c r="H2297" s="44" t="str">
        <f t="shared" si="974"/>
        <v/>
      </c>
      <c r="I2297" s="38"/>
      <c r="J2297" s="38"/>
      <c r="K2297" s="38"/>
      <c r="L2297" s="44"/>
      <c r="M2297" s="38" t="str">
        <f t="shared" si="981"/>
        <v>Y</v>
      </c>
      <c r="N2297" s="38" t="str">
        <f t="shared" si="982"/>
        <v>n</v>
      </c>
      <c r="O2297" s="38" t="str">
        <f>IF(AJ2297="","",IF(M2297="N","n","Y"))</f>
        <v>Y</v>
      </c>
      <c r="P2297" s="44"/>
      <c r="Q2297" s="44"/>
      <c r="R2297" s="44"/>
      <c r="S2297" s="44"/>
      <c r="T2297" s="44"/>
      <c r="U2297" s="44"/>
      <c r="V2297" s="44"/>
      <c r="W2297" s="44"/>
      <c r="X2297" s="44"/>
      <c r="Y2297" s="38" t="str">
        <f t="shared" si="975"/>
        <v>n</v>
      </c>
      <c r="Z2297" s="38" t="str">
        <f t="shared" si="976"/>
        <v>n</v>
      </c>
      <c r="AA2297" s="38" t="s">
        <v>2044</v>
      </c>
      <c r="AB2297" s="128" t="s">
        <v>1451</v>
      </c>
      <c r="AC2297" s="59">
        <v>30</v>
      </c>
      <c r="AD2297" s="204">
        <v>2.3333333333333335E-3</v>
      </c>
      <c r="AE2297" s="38">
        <v>0</v>
      </c>
      <c r="AF2297" s="38">
        <v>1</v>
      </c>
      <c r="AG2297" s="125"/>
      <c r="AI2297" s="123"/>
      <c r="AJ2297" s="40">
        <f t="shared" si="972"/>
        <v>30</v>
      </c>
      <c r="AK2297" s="40"/>
      <c r="AL2297" s="40"/>
      <c r="AM2297" s="40">
        <f t="shared" si="978"/>
        <v>7.0000000000000007E-2</v>
      </c>
      <c r="AN2297" s="39">
        <f t="shared" si="977"/>
        <v>0.8</v>
      </c>
      <c r="AO2297" s="204"/>
      <c r="AP2297" s="204">
        <f t="shared" si="973"/>
        <v>2.3333333333333335E-3</v>
      </c>
      <c r="AQ2297" s="45"/>
      <c r="AR2297" s="45"/>
      <c r="AS2297" s="115"/>
      <c r="AT2297" s="115"/>
      <c r="AU2297" s="115">
        <f t="shared" si="979"/>
        <v>0</v>
      </c>
      <c r="AV2297" s="115">
        <f t="shared" si="980"/>
        <v>1</v>
      </c>
      <c r="AY2297" s="115"/>
      <c r="AZ2297" s="115"/>
      <c r="BA2297" s="43">
        <v>32</v>
      </c>
      <c r="BB2297" s="43" t="s">
        <v>2013</v>
      </c>
      <c r="BC2297" s="48" t="s">
        <v>1403</v>
      </c>
      <c r="BE2297" s="37" t="s">
        <v>2345</v>
      </c>
      <c r="BG2297" s="43">
        <v>448</v>
      </c>
      <c r="BH2297" s="43" t="s">
        <v>1128</v>
      </c>
      <c r="BJ2297" s="43" t="s">
        <v>1388</v>
      </c>
      <c r="BP2297" s="48" t="s">
        <v>1406</v>
      </c>
      <c r="BQ2297" s="43" t="s">
        <v>1129</v>
      </c>
      <c r="BS2297" s="43" t="s">
        <v>538</v>
      </c>
      <c r="BT2297" s="43" t="s">
        <v>1990</v>
      </c>
      <c r="BU2297" s="43"/>
      <c r="BV2297" s="43"/>
      <c r="BW2297" s="243">
        <v>37740</v>
      </c>
      <c r="BX2297" s="243"/>
      <c r="BY2297" s="48" t="s">
        <v>451</v>
      </c>
      <c r="BZ2297" s="43">
        <v>7.0000000000000007E-2</v>
      </c>
      <c r="CA2297" s="43" t="s">
        <v>1396</v>
      </c>
      <c r="CC2297" s="43">
        <v>7.0000000000000007E-2</v>
      </c>
      <c r="CD2297" s="124" t="s">
        <v>767</v>
      </c>
      <c r="CE2297" s="43">
        <v>11387</v>
      </c>
      <c r="CF2297" s="43" t="s">
        <v>1990</v>
      </c>
      <c r="CG2297" s="251">
        <v>37740</v>
      </c>
      <c r="CH2297" s="126"/>
      <c r="CK2297" s="39" t="s">
        <v>451</v>
      </c>
      <c r="CL2297" s="43">
        <v>30</v>
      </c>
      <c r="CM2297" s="43" t="s">
        <v>1396</v>
      </c>
      <c r="CP2297" s="43" t="s">
        <v>1397</v>
      </c>
      <c r="CQ2297" s="43">
        <v>1373</v>
      </c>
      <c r="DR2297" s="38"/>
    </row>
    <row r="2298" spans="1:122" s="39" customFormat="1" hidden="1" x14ac:dyDescent="0.2">
      <c r="A2298" s="44" t="str">
        <f t="shared" si="968"/>
        <v>Endicott</v>
      </c>
      <c r="B2298" s="44" t="str">
        <f t="shared" si="967"/>
        <v>1,1-Dichloroethylene</v>
      </c>
      <c r="C2298" s="38" t="s">
        <v>2587</v>
      </c>
      <c r="D2298" s="38" t="str">
        <f t="shared" si="971"/>
        <v>LS</v>
      </c>
      <c r="E2298" s="44" t="s">
        <v>372</v>
      </c>
      <c r="F2298" s="155" t="str">
        <f t="shared" si="970"/>
        <v>Residential 137</v>
      </c>
      <c r="G2298" s="44" t="str">
        <f t="shared" si="969"/>
        <v>residential</v>
      </c>
      <c r="H2298" s="44" t="str">
        <f t="shared" si="974"/>
        <v/>
      </c>
      <c r="I2298" s="38"/>
      <c r="J2298" s="38"/>
      <c r="K2298" s="38"/>
      <c r="L2298" s="44"/>
      <c r="M2298" s="38" t="str">
        <f t="shared" si="981"/>
        <v>Y</v>
      </c>
      <c r="N2298" s="38" t="str">
        <f t="shared" si="982"/>
        <v>n</v>
      </c>
      <c r="O2298" s="38" t="str">
        <f>IF(AJ2298="","",IF(M2298="N","n","Y"))</f>
        <v>Y</v>
      </c>
      <c r="P2298" s="44"/>
      <c r="Q2298" s="44"/>
      <c r="R2298" s="44"/>
      <c r="S2298" s="44"/>
      <c r="T2298" s="44"/>
      <c r="U2298" s="44"/>
      <c r="V2298" s="44"/>
      <c r="W2298" s="44"/>
      <c r="X2298" s="44"/>
      <c r="Y2298" s="38" t="str">
        <f t="shared" si="975"/>
        <v>n</v>
      </c>
      <c r="Z2298" s="38" t="str">
        <f t="shared" si="976"/>
        <v>n</v>
      </c>
      <c r="AA2298" s="38" t="s">
        <v>2044</v>
      </c>
      <c r="AB2298" s="128" t="s">
        <v>1451</v>
      </c>
      <c r="AC2298" s="59">
        <v>1.9</v>
      </c>
      <c r="AD2298" s="204">
        <v>3.6315789473684218E-2</v>
      </c>
      <c r="AE2298" s="38">
        <v>0</v>
      </c>
      <c r="AF2298" s="38">
        <v>1</v>
      </c>
      <c r="AG2298" s="125"/>
      <c r="AI2298" s="123"/>
      <c r="AJ2298" s="40">
        <f t="shared" si="972"/>
        <v>1.9</v>
      </c>
      <c r="AK2298" s="40"/>
      <c r="AL2298" s="40"/>
      <c r="AM2298" s="40">
        <f t="shared" si="978"/>
        <v>6.9000000000000006E-2</v>
      </c>
      <c r="AN2298" s="39">
        <f t="shared" si="977"/>
        <v>0.8</v>
      </c>
      <c r="AO2298" s="204"/>
      <c r="AP2298" s="204">
        <f t="shared" si="973"/>
        <v>3.6315789473684218E-2</v>
      </c>
      <c r="AQ2298" s="45"/>
      <c r="AR2298" s="45"/>
      <c r="AS2298" s="115"/>
      <c r="AT2298" s="115"/>
      <c r="AU2298" s="115">
        <f t="shared" si="979"/>
        <v>0</v>
      </c>
      <c r="AV2298" s="115">
        <f t="shared" si="980"/>
        <v>1</v>
      </c>
      <c r="AY2298" s="115"/>
      <c r="AZ2298" s="115"/>
      <c r="BA2298" s="43">
        <v>32</v>
      </c>
      <c r="BB2298" s="43" t="s">
        <v>2013</v>
      </c>
      <c r="BC2298" s="48" t="s">
        <v>1403</v>
      </c>
      <c r="BE2298" s="37" t="s">
        <v>2345</v>
      </c>
      <c r="BG2298" s="43">
        <v>449</v>
      </c>
      <c r="BH2298" s="43" t="s">
        <v>1130</v>
      </c>
      <c r="BJ2298" s="43" t="s">
        <v>1388</v>
      </c>
      <c r="BP2298" s="48" t="s">
        <v>1406</v>
      </c>
      <c r="BQ2298" s="43" t="s">
        <v>1131</v>
      </c>
      <c r="BS2298" s="43" t="s">
        <v>538</v>
      </c>
      <c r="BT2298" s="43" t="s">
        <v>1133</v>
      </c>
      <c r="BU2298" s="43"/>
      <c r="BV2298" s="43"/>
      <c r="BW2298" s="243">
        <v>37742</v>
      </c>
      <c r="BX2298" s="243"/>
      <c r="BY2298" s="48" t="s">
        <v>451</v>
      </c>
      <c r="BZ2298" s="43">
        <v>6.9000000000000006E-2</v>
      </c>
      <c r="CA2298" s="43" t="s">
        <v>1396</v>
      </c>
      <c r="CC2298" s="43">
        <v>6.9000000000000006E-2</v>
      </c>
      <c r="CD2298" s="124" t="s">
        <v>767</v>
      </c>
      <c r="CE2298" s="43">
        <v>11420</v>
      </c>
      <c r="CF2298" s="43" t="s">
        <v>1134</v>
      </c>
      <c r="CG2298" s="251">
        <v>37742</v>
      </c>
      <c r="CH2298" s="126"/>
      <c r="CK2298" s="39" t="s">
        <v>451</v>
      </c>
      <c r="CL2298" s="43">
        <v>1.9</v>
      </c>
      <c r="CM2298" s="43" t="s">
        <v>1396</v>
      </c>
      <c r="CP2298" s="43" t="s">
        <v>1397</v>
      </c>
      <c r="CQ2298" s="43">
        <v>1374</v>
      </c>
      <c r="DR2298" s="38"/>
    </row>
    <row r="2299" spans="1:122" s="39" customFormat="1" hidden="1" x14ac:dyDescent="0.2">
      <c r="A2299" s="44" t="str">
        <f t="shared" si="968"/>
        <v>Endicott</v>
      </c>
      <c r="B2299" s="44" t="str">
        <f t="shared" si="967"/>
        <v>Trichloroethylene</v>
      </c>
      <c r="C2299" s="38" t="s">
        <v>2587</v>
      </c>
      <c r="D2299" s="38" t="str">
        <f t="shared" si="971"/>
        <v>LS</v>
      </c>
      <c r="E2299" s="44" t="s">
        <v>372</v>
      </c>
      <c r="F2299" s="155" t="str">
        <f t="shared" si="970"/>
        <v>Residential 137</v>
      </c>
      <c r="G2299" s="44" t="str">
        <f t="shared" si="969"/>
        <v>residential</v>
      </c>
      <c r="H2299" s="44" t="str">
        <f t="shared" si="974"/>
        <v/>
      </c>
      <c r="I2299" s="38"/>
      <c r="J2299" s="38"/>
      <c r="K2299" s="38"/>
      <c r="L2299" s="44"/>
      <c r="M2299" s="38" t="str">
        <f t="shared" si="981"/>
        <v>Y</v>
      </c>
      <c r="N2299" s="38" t="str">
        <f t="shared" si="982"/>
        <v>n</v>
      </c>
      <c r="O2299" s="38" t="str">
        <f>IF(AJ2299="","",IF(M2299="N","n","Y"))</f>
        <v>Y</v>
      </c>
      <c r="P2299" s="44"/>
      <c r="Q2299" s="44"/>
      <c r="R2299" s="44"/>
      <c r="S2299" s="44"/>
      <c r="T2299" s="44"/>
      <c r="U2299" s="44"/>
      <c r="V2299" s="44"/>
      <c r="W2299" s="44"/>
      <c r="X2299" s="44"/>
      <c r="Y2299" s="38" t="str">
        <f t="shared" si="975"/>
        <v>n</v>
      </c>
      <c r="Z2299" s="38" t="str">
        <f t="shared" si="976"/>
        <v>n</v>
      </c>
      <c r="AA2299" s="38" t="s">
        <v>2044</v>
      </c>
      <c r="AB2299" s="128" t="s">
        <v>1451</v>
      </c>
      <c r="AC2299" s="59">
        <v>17</v>
      </c>
      <c r="AD2299" s="204">
        <v>1.1176470588235295E-2</v>
      </c>
      <c r="AE2299" s="38">
        <v>0</v>
      </c>
      <c r="AF2299" s="38">
        <v>1</v>
      </c>
      <c r="AG2299" s="125"/>
      <c r="AI2299" s="123"/>
      <c r="AJ2299" s="40">
        <f t="shared" si="972"/>
        <v>17</v>
      </c>
      <c r="AK2299" s="40"/>
      <c r="AL2299" s="40"/>
      <c r="AM2299" s="40">
        <f t="shared" si="978"/>
        <v>0.19</v>
      </c>
      <c r="AN2299" s="39">
        <f t="shared" si="977"/>
        <v>0.5</v>
      </c>
      <c r="AO2299" s="204"/>
      <c r="AP2299" s="204">
        <f t="shared" si="973"/>
        <v>1.1176470588235295E-2</v>
      </c>
      <c r="AQ2299" s="45"/>
      <c r="AR2299" s="45"/>
      <c r="AS2299" s="115"/>
      <c r="AT2299" s="115"/>
      <c r="AU2299" s="115">
        <f t="shared" si="979"/>
        <v>0</v>
      </c>
      <c r="AV2299" s="115">
        <f t="shared" si="980"/>
        <v>1</v>
      </c>
      <c r="AY2299" s="115"/>
      <c r="AZ2299" s="115"/>
      <c r="BA2299" s="43">
        <v>32</v>
      </c>
      <c r="BB2299" s="43" t="s">
        <v>2013</v>
      </c>
      <c r="BC2299" s="48" t="s">
        <v>1403</v>
      </c>
      <c r="BE2299" s="37" t="s">
        <v>2345</v>
      </c>
      <c r="BG2299" s="43">
        <v>449</v>
      </c>
      <c r="BH2299" s="43" t="s">
        <v>1130</v>
      </c>
      <c r="BJ2299" s="43" t="s">
        <v>1388</v>
      </c>
      <c r="BP2299" s="48" t="s">
        <v>1406</v>
      </c>
      <c r="BQ2299" s="43" t="s">
        <v>1131</v>
      </c>
      <c r="BS2299" s="43" t="s">
        <v>1393</v>
      </c>
      <c r="BT2299" s="43" t="s">
        <v>1133</v>
      </c>
      <c r="BU2299" s="43"/>
      <c r="BV2299" s="43"/>
      <c r="BW2299" s="243">
        <v>37742</v>
      </c>
      <c r="BX2299" s="243"/>
      <c r="BY2299" s="48" t="s">
        <v>451</v>
      </c>
      <c r="BZ2299" s="43">
        <v>0.19</v>
      </c>
      <c r="CA2299" s="43" t="s">
        <v>1396</v>
      </c>
      <c r="CC2299" s="43">
        <v>0.19</v>
      </c>
      <c r="CD2299" s="124" t="s">
        <v>767</v>
      </c>
      <c r="CE2299" s="43">
        <v>11427</v>
      </c>
      <c r="CF2299" s="43" t="s">
        <v>1134</v>
      </c>
      <c r="CG2299" s="251">
        <v>37742</v>
      </c>
      <c r="CH2299" s="126"/>
      <c r="CK2299" s="39" t="s">
        <v>451</v>
      </c>
      <c r="CL2299" s="43">
        <v>17</v>
      </c>
      <c r="CM2299" s="43" t="s">
        <v>1396</v>
      </c>
      <c r="CP2299" s="43" t="s">
        <v>1397</v>
      </c>
      <c r="CQ2299" s="43">
        <v>1227</v>
      </c>
      <c r="DR2299" s="38"/>
    </row>
    <row r="2300" spans="1:122" s="39" customFormat="1" hidden="1" x14ac:dyDescent="0.2">
      <c r="A2300" s="44" t="str">
        <f t="shared" si="968"/>
        <v>Endicott</v>
      </c>
      <c r="B2300" s="44" t="str">
        <f t="shared" ref="B2300:B2363" si="983">BS2300</f>
        <v>cis-1,2-Dichloroethylene</v>
      </c>
      <c r="C2300" s="38" t="s">
        <v>2587</v>
      </c>
      <c r="D2300" s="38" t="str">
        <f t="shared" si="971"/>
        <v>LS</v>
      </c>
      <c r="E2300" s="44" t="s">
        <v>372</v>
      </c>
      <c r="F2300" s="155" t="str">
        <f t="shared" si="970"/>
        <v>Residential 138</v>
      </c>
      <c r="G2300" s="44" t="str">
        <f t="shared" si="969"/>
        <v>residential</v>
      </c>
      <c r="H2300" s="44" t="str">
        <f t="shared" si="974"/>
        <v/>
      </c>
      <c r="I2300" s="38"/>
      <c r="J2300" s="38"/>
      <c r="K2300" s="38"/>
      <c r="L2300" s="44"/>
      <c r="M2300" s="38" t="str">
        <f t="shared" si="981"/>
        <v>Y</v>
      </c>
      <c r="N2300" s="38" t="str">
        <f t="shared" si="982"/>
        <v>Y</v>
      </c>
      <c r="O2300" s="38" t="s">
        <v>541</v>
      </c>
      <c r="P2300" s="44" t="s">
        <v>2357</v>
      </c>
      <c r="Q2300" s="44"/>
      <c r="R2300" s="44"/>
      <c r="S2300" s="44"/>
      <c r="T2300" s="44"/>
      <c r="U2300" s="44"/>
      <c r="V2300" s="44"/>
      <c r="W2300" s="44"/>
      <c r="X2300" s="44"/>
      <c r="Y2300" s="38" t="str">
        <f t="shared" si="975"/>
        <v>n</v>
      </c>
      <c r="Z2300" s="38" t="str">
        <f t="shared" si="976"/>
        <v>Y</v>
      </c>
      <c r="AA2300" s="38" t="s">
        <v>2044</v>
      </c>
      <c r="AB2300" s="128" t="s">
        <v>1451</v>
      </c>
      <c r="AC2300" s="59">
        <v>0.21</v>
      </c>
      <c r="AD2300" s="204">
        <v>0.7142857142857143</v>
      </c>
      <c r="AE2300" s="38">
        <v>0</v>
      </c>
      <c r="AF2300" s="38">
        <v>1</v>
      </c>
      <c r="AG2300" s="125"/>
      <c r="AI2300" s="123"/>
      <c r="AJ2300" s="40">
        <f t="shared" si="972"/>
        <v>0.21</v>
      </c>
      <c r="AK2300" s="40"/>
      <c r="AL2300" s="40"/>
      <c r="AM2300" s="40">
        <f t="shared" si="978"/>
        <v>0.15</v>
      </c>
      <c r="AN2300" s="39" t="str">
        <f t="shared" si="977"/>
        <v/>
      </c>
      <c r="AO2300" s="204"/>
      <c r="AP2300" s="204">
        <f t="shared" si="973"/>
        <v>0.7142857142857143</v>
      </c>
      <c r="AQ2300" s="45"/>
      <c r="AR2300" s="45"/>
      <c r="AS2300" s="115"/>
      <c r="AT2300" s="115"/>
      <c r="AU2300" s="115">
        <f t="shared" si="979"/>
        <v>0</v>
      </c>
      <c r="AV2300" s="115">
        <f t="shared" si="980"/>
        <v>1</v>
      </c>
      <c r="AY2300" s="115"/>
      <c r="AZ2300" s="115"/>
      <c r="BA2300" s="43">
        <v>32</v>
      </c>
      <c r="BB2300" s="43" t="s">
        <v>2013</v>
      </c>
      <c r="BC2300" s="48" t="s">
        <v>1403</v>
      </c>
      <c r="BE2300" s="37" t="s">
        <v>2345</v>
      </c>
      <c r="BG2300" s="43">
        <v>450</v>
      </c>
      <c r="BH2300" s="43" t="s">
        <v>458</v>
      </c>
      <c r="BJ2300" s="43" t="s">
        <v>1388</v>
      </c>
      <c r="BP2300" s="48" t="s">
        <v>1406</v>
      </c>
      <c r="BQ2300" s="43" t="s">
        <v>459</v>
      </c>
      <c r="BS2300" s="43" t="s">
        <v>1400</v>
      </c>
      <c r="BT2300" s="43" t="s">
        <v>1990</v>
      </c>
      <c r="BU2300" s="43"/>
      <c r="BV2300" s="43"/>
      <c r="BW2300" s="243">
        <v>37738</v>
      </c>
      <c r="BX2300" s="243"/>
      <c r="BY2300" s="48" t="s">
        <v>451</v>
      </c>
      <c r="BZ2300" s="43">
        <v>0.15</v>
      </c>
      <c r="CA2300" s="43" t="s">
        <v>1396</v>
      </c>
      <c r="CC2300" s="43">
        <v>0.15</v>
      </c>
      <c r="CD2300" s="124" t="s">
        <v>767</v>
      </c>
      <c r="CE2300" s="43">
        <v>11476</v>
      </c>
      <c r="CF2300" s="43" t="s">
        <v>1990</v>
      </c>
      <c r="CG2300" s="251">
        <v>37738</v>
      </c>
      <c r="CH2300" s="126"/>
      <c r="CK2300" s="39" t="s">
        <v>451</v>
      </c>
      <c r="CL2300" s="43">
        <v>0.21</v>
      </c>
      <c r="CM2300" s="43" t="s">
        <v>1396</v>
      </c>
      <c r="CP2300" s="43" t="s">
        <v>1397</v>
      </c>
      <c r="CQ2300" s="43">
        <v>1279</v>
      </c>
      <c r="DR2300" s="38"/>
    </row>
    <row r="2301" spans="1:122" s="39" customFormat="1" x14ac:dyDescent="0.2">
      <c r="A2301" s="44" t="str">
        <f t="shared" si="968"/>
        <v>Endicott</v>
      </c>
      <c r="B2301" s="44" t="str">
        <f t="shared" si="983"/>
        <v>Trichloroethylene</v>
      </c>
      <c r="C2301" s="38" t="s">
        <v>2587</v>
      </c>
      <c r="D2301" s="38" t="str">
        <f t="shared" si="971"/>
        <v>LS</v>
      </c>
      <c r="E2301" s="44" t="s">
        <v>372</v>
      </c>
      <c r="F2301" s="155" t="str">
        <f t="shared" si="970"/>
        <v>Residential 138</v>
      </c>
      <c r="G2301" s="44" t="str">
        <f t="shared" si="969"/>
        <v>residential</v>
      </c>
      <c r="H2301" s="44" t="str">
        <f t="shared" si="974"/>
        <v/>
      </c>
      <c r="I2301" s="38"/>
      <c r="J2301" s="38"/>
      <c r="K2301" s="38"/>
      <c r="L2301" s="44"/>
      <c r="M2301" s="38" t="str">
        <f t="shared" si="981"/>
        <v>Y</v>
      </c>
      <c r="N2301" s="38" t="str">
        <f t="shared" si="982"/>
        <v>Y</v>
      </c>
      <c r="O2301" s="38" t="str">
        <f>IF(AJ2301="","",IF(M2301="N","n","Y"))</f>
        <v>Y</v>
      </c>
      <c r="P2301" s="44"/>
      <c r="Q2301" s="44"/>
      <c r="R2301" s="44"/>
      <c r="S2301" s="44"/>
      <c r="T2301" s="44"/>
      <c r="U2301" s="44"/>
      <c r="V2301" s="44"/>
      <c r="W2301" s="44"/>
      <c r="X2301" s="44"/>
      <c r="Y2301" s="38" t="str">
        <f t="shared" si="975"/>
        <v>n</v>
      </c>
      <c r="Z2301" s="38" t="str">
        <f t="shared" si="976"/>
        <v>n</v>
      </c>
      <c r="AA2301" s="38" t="s">
        <v>2044</v>
      </c>
      <c r="AB2301" s="128" t="s">
        <v>1451</v>
      </c>
      <c r="AC2301" s="59">
        <v>33</v>
      </c>
      <c r="AD2301" s="204">
        <v>6.0606060606060606E-3</v>
      </c>
      <c r="AE2301" s="38">
        <v>0</v>
      </c>
      <c r="AF2301" s="38">
        <v>1</v>
      </c>
      <c r="AG2301" s="125"/>
      <c r="AI2301" s="123"/>
      <c r="AJ2301" s="40">
        <f t="shared" si="972"/>
        <v>33</v>
      </c>
      <c r="AK2301" s="40"/>
      <c r="AL2301" s="40"/>
      <c r="AM2301" s="40">
        <f t="shared" si="978"/>
        <v>0.2</v>
      </c>
      <c r="AN2301" s="39">
        <f t="shared" si="977"/>
        <v>0.5</v>
      </c>
      <c r="AO2301" s="204"/>
      <c r="AP2301" s="204">
        <f t="shared" si="973"/>
        <v>6.0606060606060606E-3</v>
      </c>
      <c r="AQ2301" s="45"/>
      <c r="AR2301" s="45"/>
      <c r="AS2301" s="115"/>
      <c r="AT2301" s="115"/>
      <c r="AU2301" s="115">
        <f t="shared" si="979"/>
        <v>0</v>
      </c>
      <c r="AV2301" s="115">
        <f t="shared" si="980"/>
        <v>1</v>
      </c>
      <c r="AY2301" s="115"/>
      <c r="AZ2301" s="115"/>
      <c r="BA2301" s="43">
        <v>32</v>
      </c>
      <c r="BB2301" s="43" t="s">
        <v>2013</v>
      </c>
      <c r="BC2301" s="48" t="s">
        <v>1403</v>
      </c>
      <c r="BE2301" s="37" t="s">
        <v>2345</v>
      </c>
      <c r="BG2301" s="43">
        <v>450</v>
      </c>
      <c r="BH2301" s="43" t="s">
        <v>458</v>
      </c>
      <c r="BJ2301" s="43" t="s">
        <v>1388</v>
      </c>
      <c r="BP2301" s="48" t="s">
        <v>1406</v>
      </c>
      <c r="BQ2301" s="43" t="s">
        <v>459</v>
      </c>
      <c r="BS2301" s="43" t="s">
        <v>1393</v>
      </c>
      <c r="BT2301" s="43" t="s">
        <v>1990</v>
      </c>
      <c r="BU2301" s="43"/>
      <c r="BV2301" s="43"/>
      <c r="BW2301" s="243">
        <v>37738</v>
      </c>
      <c r="BX2301" s="243"/>
      <c r="BY2301" s="48" t="s">
        <v>451</v>
      </c>
      <c r="BZ2301" s="43">
        <v>0.2</v>
      </c>
      <c r="CA2301" s="43" t="s">
        <v>1396</v>
      </c>
      <c r="CC2301" s="43">
        <v>0.2</v>
      </c>
      <c r="CD2301" s="124" t="s">
        <v>767</v>
      </c>
      <c r="CE2301" s="43">
        <v>11482</v>
      </c>
      <c r="CF2301" s="43" t="s">
        <v>1990</v>
      </c>
      <c r="CG2301" s="251">
        <v>37738</v>
      </c>
      <c r="CH2301" s="126"/>
      <c r="CK2301" s="39" t="s">
        <v>451</v>
      </c>
      <c r="CL2301" s="43">
        <v>33</v>
      </c>
      <c r="CM2301" s="43" t="s">
        <v>1396</v>
      </c>
      <c r="CP2301" s="43" t="s">
        <v>1397</v>
      </c>
      <c r="CQ2301" s="43">
        <v>1228</v>
      </c>
      <c r="DR2301" s="38"/>
    </row>
    <row r="2302" spans="1:122" s="39" customFormat="1" hidden="1" x14ac:dyDescent="0.2">
      <c r="A2302" s="44" t="str">
        <f t="shared" ref="A2302:A2365" si="984">BB2302</f>
        <v>Endicott</v>
      </c>
      <c r="B2302" s="44" t="str">
        <f t="shared" si="983"/>
        <v>Trichloroethylene</v>
      </c>
      <c r="C2302" s="38" t="s">
        <v>2587</v>
      </c>
      <c r="D2302" s="38" t="str">
        <f t="shared" si="971"/>
        <v>LS</v>
      </c>
      <c r="E2302" s="44" t="s">
        <v>372</v>
      </c>
      <c r="F2302" s="155" t="str">
        <f t="shared" si="970"/>
        <v>Residential 139</v>
      </c>
      <c r="G2302" s="44" t="str">
        <f t="shared" ref="G2302:G2365" si="985">BJ2302</f>
        <v>residential</v>
      </c>
      <c r="H2302" s="44" t="str">
        <f t="shared" si="974"/>
        <v/>
      </c>
      <c r="I2302" s="38"/>
      <c r="J2302" s="38"/>
      <c r="K2302" s="38"/>
      <c r="L2302" s="44"/>
      <c r="M2302" s="38" t="str">
        <f t="shared" si="981"/>
        <v>Y</v>
      </c>
      <c r="N2302" s="38" t="str">
        <f t="shared" si="982"/>
        <v>n</v>
      </c>
      <c r="O2302" s="38" t="str">
        <f>IF(AJ2302="","",IF(M2302="N","n","Y"))</f>
        <v>Y</v>
      </c>
      <c r="P2302" s="44"/>
      <c r="Q2302" s="44"/>
      <c r="R2302" s="44"/>
      <c r="S2302" s="44"/>
      <c r="T2302" s="44"/>
      <c r="U2302" s="44"/>
      <c r="V2302" s="44"/>
      <c r="W2302" s="44"/>
      <c r="X2302" s="44"/>
      <c r="Y2302" s="38" t="str">
        <f t="shared" si="975"/>
        <v>n</v>
      </c>
      <c r="Z2302" s="38" t="str">
        <f t="shared" si="976"/>
        <v>n</v>
      </c>
      <c r="AA2302" s="38" t="s">
        <v>2044</v>
      </c>
      <c r="AB2302" s="128" t="s">
        <v>1451</v>
      </c>
      <c r="AC2302" s="59">
        <v>5.0999999999999996</v>
      </c>
      <c r="AD2302" s="204">
        <v>3.5294117647058823E-2</v>
      </c>
      <c r="AE2302" s="38">
        <v>0</v>
      </c>
      <c r="AF2302" s="38">
        <v>1</v>
      </c>
      <c r="AG2302" s="125"/>
      <c r="AI2302" s="123"/>
      <c r="AJ2302" s="40">
        <f t="shared" si="972"/>
        <v>5.0999999999999996</v>
      </c>
      <c r="AK2302" s="40"/>
      <c r="AL2302" s="40"/>
      <c r="AM2302" s="40">
        <f t="shared" si="978"/>
        <v>0.18</v>
      </c>
      <c r="AN2302" s="39">
        <f t="shared" si="977"/>
        <v>0.5</v>
      </c>
      <c r="AO2302" s="204"/>
      <c r="AP2302" s="204">
        <f t="shared" si="973"/>
        <v>3.5294117647058823E-2</v>
      </c>
      <c r="AQ2302" s="45"/>
      <c r="AR2302" s="45"/>
      <c r="AS2302" s="115"/>
      <c r="AT2302" s="115"/>
      <c r="AU2302" s="115">
        <f t="shared" si="979"/>
        <v>0</v>
      </c>
      <c r="AV2302" s="115">
        <f t="shared" si="980"/>
        <v>1</v>
      </c>
      <c r="AY2302" s="115"/>
      <c r="AZ2302" s="115"/>
      <c r="BA2302" s="43">
        <v>32</v>
      </c>
      <c r="BB2302" s="43" t="s">
        <v>2013</v>
      </c>
      <c r="BC2302" s="48" t="s">
        <v>1403</v>
      </c>
      <c r="BE2302" s="37" t="s">
        <v>2345</v>
      </c>
      <c r="BG2302" s="43">
        <v>451</v>
      </c>
      <c r="BH2302" s="43" t="s">
        <v>460</v>
      </c>
      <c r="BJ2302" s="43" t="s">
        <v>1388</v>
      </c>
      <c r="BP2302" s="48" t="s">
        <v>1406</v>
      </c>
      <c r="BQ2302" s="43" t="s">
        <v>461</v>
      </c>
      <c r="BS2302" s="43" t="s">
        <v>1393</v>
      </c>
      <c r="BT2302" s="43" t="s">
        <v>1990</v>
      </c>
      <c r="BU2302" s="43"/>
      <c r="BV2302" s="43"/>
      <c r="BW2302" s="243">
        <v>37738</v>
      </c>
      <c r="BX2302" s="243"/>
      <c r="BY2302" s="48" t="s">
        <v>451</v>
      </c>
      <c r="BZ2302" s="43">
        <v>0.18</v>
      </c>
      <c r="CA2302" s="43" t="s">
        <v>1396</v>
      </c>
      <c r="CC2302" s="43">
        <v>0.18</v>
      </c>
      <c r="CD2302" s="124" t="s">
        <v>767</v>
      </c>
      <c r="CE2302" s="43">
        <v>11537</v>
      </c>
      <c r="CF2302" s="43" t="s">
        <v>1990</v>
      </c>
      <c r="CG2302" s="251">
        <v>37738</v>
      </c>
      <c r="CH2302" s="126"/>
      <c r="CK2302" s="39" t="s">
        <v>451</v>
      </c>
      <c r="CL2302" s="43">
        <v>5.0999999999999996</v>
      </c>
      <c r="CM2302" s="43" t="s">
        <v>1396</v>
      </c>
      <c r="CP2302" s="43" t="s">
        <v>1397</v>
      </c>
      <c r="CQ2302" s="43">
        <v>1229</v>
      </c>
      <c r="DR2302" s="38"/>
    </row>
    <row r="2303" spans="1:122" s="39" customFormat="1" hidden="1" x14ac:dyDescent="0.2">
      <c r="A2303" s="44" t="str">
        <f t="shared" si="984"/>
        <v>Endicott</v>
      </c>
      <c r="B2303" s="44" t="str">
        <f t="shared" si="983"/>
        <v>1,1,1-Trichloroethane</v>
      </c>
      <c r="C2303" s="38" t="s">
        <v>2587</v>
      </c>
      <c r="D2303" s="38" t="str">
        <f t="shared" si="971"/>
        <v>LS</v>
      </c>
      <c r="E2303" s="44" t="s">
        <v>372</v>
      </c>
      <c r="F2303" s="155" t="str">
        <f t="shared" ref="F2303:F2366" si="986">BH2303</f>
        <v>Residential 140</v>
      </c>
      <c r="G2303" s="44" t="str">
        <f t="shared" si="985"/>
        <v>residential</v>
      </c>
      <c r="H2303" s="44" t="str">
        <f t="shared" si="974"/>
        <v/>
      </c>
      <c r="I2303" s="38"/>
      <c r="J2303" s="38"/>
      <c r="K2303" s="38"/>
      <c r="L2303" s="44"/>
      <c r="M2303" s="38" t="str">
        <f t="shared" si="981"/>
        <v>Y</v>
      </c>
      <c r="N2303" s="38" t="str">
        <f t="shared" si="982"/>
        <v>n</v>
      </c>
      <c r="O2303" s="38" t="s">
        <v>541</v>
      </c>
      <c r="P2303" s="44" t="s">
        <v>2357</v>
      </c>
      <c r="Q2303" s="44"/>
      <c r="R2303" s="44"/>
      <c r="S2303" s="44"/>
      <c r="T2303" s="44"/>
      <c r="U2303" s="44"/>
      <c r="V2303" s="44"/>
      <c r="W2303" s="44"/>
      <c r="X2303" s="44"/>
      <c r="Y2303" s="38" t="str">
        <f t="shared" si="975"/>
        <v>n</v>
      </c>
      <c r="Z2303" s="38" t="str">
        <f t="shared" si="976"/>
        <v>n</v>
      </c>
      <c r="AA2303" s="38" t="s">
        <v>2044</v>
      </c>
      <c r="AB2303" s="128" t="s">
        <v>1451</v>
      </c>
      <c r="AC2303" s="59">
        <v>0.9</v>
      </c>
      <c r="AD2303" s="204">
        <v>0.42222222222222222</v>
      </c>
      <c r="AE2303" s="38">
        <v>0</v>
      </c>
      <c r="AF2303" s="38">
        <v>1</v>
      </c>
      <c r="AG2303" s="125"/>
      <c r="AI2303" s="123"/>
      <c r="AJ2303" s="40">
        <f t="shared" si="972"/>
        <v>0.9</v>
      </c>
      <c r="AK2303" s="40"/>
      <c r="AL2303" s="40"/>
      <c r="AM2303" s="40">
        <f t="shared" si="978"/>
        <v>0.38</v>
      </c>
      <c r="AN2303" s="39">
        <f t="shared" si="977"/>
        <v>3.1</v>
      </c>
      <c r="AO2303" s="204"/>
      <c r="AP2303" s="204">
        <f t="shared" si="973"/>
        <v>0.42222222222222222</v>
      </c>
      <c r="AQ2303" s="45"/>
      <c r="AR2303" s="45"/>
      <c r="AS2303" s="115"/>
      <c r="AT2303" s="115"/>
      <c r="AU2303" s="115">
        <f t="shared" si="979"/>
        <v>0</v>
      </c>
      <c r="AV2303" s="115">
        <f t="shared" si="980"/>
        <v>1</v>
      </c>
      <c r="AY2303" s="115"/>
      <c r="AZ2303" s="115"/>
      <c r="BA2303" s="43">
        <v>32</v>
      </c>
      <c r="BB2303" s="43" t="s">
        <v>2013</v>
      </c>
      <c r="BC2303" s="48" t="s">
        <v>1403</v>
      </c>
      <c r="BE2303" s="37" t="s">
        <v>2345</v>
      </c>
      <c r="BG2303" s="43">
        <v>452</v>
      </c>
      <c r="BH2303" s="43" t="s">
        <v>462</v>
      </c>
      <c r="BJ2303" s="43" t="s">
        <v>1388</v>
      </c>
      <c r="BP2303" s="48" t="s">
        <v>1406</v>
      </c>
      <c r="BQ2303" s="43" t="s">
        <v>463</v>
      </c>
      <c r="BS2303" s="43" t="s">
        <v>558</v>
      </c>
      <c r="BT2303" s="43" t="s">
        <v>1990</v>
      </c>
      <c r="BU2303" s="43"/>
      <c r="BV2303" s="43"/>
      <c r="BW2303" s="243">
        <v>37737</v>
      </c>
      <c r="BX2303" s="243"/>
      <c r="BY2303" s="48" t="s">
        <v>451</v>
      </c>
      <c r="BZ2303" s="43">
        <v>0.38</v>
      </c>
      <c r="CA2303" s="43" t="s">
        <v>1396</v>
      </c>
      <c r="CC2303" s="43">
        <v>0.38</v>
      </c>
      <c r="CD2303" s="124" t="s">
        <v>767</v>
      </c>
      <c r="CE2303" s="43">
        <v>11572</v>
      </c>
      <c r="CF2303" s="43" t="s">
        <v>1990</v>
      </c>
      <c r="CG2303" s="251">
        <v>37737</v>
      </c>
      <c r="CH2303" s="126"/>
      <c r="CK2303" s="39" t="s">
        <v>451</v>
      </c>
      <c r="CL2303" s="43">
        <v>0.9</v>
      </c>
      <c r="CM2303" s="43" t="s">
        <v>1396</v>
      </c>
      <c r="CP2303" s="43" t="s">
        <v>1397</v>
      </c>
      <c r="CQ2303" s="43">
        <v>1324</v>
      </c>
      <c r="DR2303" s="38"/>
    </row>
    <row r="2304" spans="1:122" s="39" customFormat="1" hidden="1" x14ac:dyDescent="0.2">
      <c r="A2304" s="44" t="str">
        <f t="shared" si="984"/>
        <v>Endicott</v>
      </c>
      <c r="B2304" s="44" t="str">
        <f t="shared" si="983"/>
        <v>Chloroethane (ethyl chloride)</v>
      </c>
      <c r="C2304" s="38" t="s">
        <v>2587</v>
      </c>
      <c r="D2304" s="38" t="str">
        <f t="shared" si="971"/>
        <v>LS</v>
      </c>
      <c r="E2304" s="44" t="s">
        <v>372</v>
      </c>
      <c r="F2304" s="155" t="str">
        <f t="shared" si="986"/>
        <v>Residential 140</v>
      </c>
      <c r="G2304" s="44" t="str">
        <f t="shared" si="985"/>
        <v>residential</v>
      </c>
      <c r="H2304" s="44" t="str">
        <f t="shared" si="974"/>
        <v/>
      </c>
      <c r="I2304" s="38"/>
      <c r="J2304" s="38"/>
      <c r="K2304" s="38"/>
      <c r="L2304" s="44"/>
      <c r="M2304" s="38" t="str">
        <f t="shared" si="981"/>
        <v>Y</v>
      </c>
      <c r="N2304" s="38" t="str">
        <f t="shared" si="982"/>
        <v>Y</v>
      </c>
      <c r="O2304" s="38" t="s">
        <v>541</v>
      </c>
      <c r="P2304" s="44" t="s">
        <v>2357</v>
      </c>
      <c r="Q2304" s="44"/>
      <c r="R2304" s="44"/>
      <c r="S2304" s="44"/>
      <c r="T2304" s="44"/>
      <c r="U2304" s="44"/>
      <c r="V2304" s="44"/>
      <c r="W2304" s="44"/>
      <c r="X2304" s="44"/>
      <c r="Y2304" s="38" t="str">
        <f t="shared" si="975"/>
        <v>n</v>
      </c>
      <c r="Z2304" s="38" t="str">
        <f t="shared" si="976"/>
        <v>Y</v>
      </c>
      <c r="AA2304" s="38" t="s">
        <v>2044</v>
      </c>
      <c r="AB2304" s="128" t="s">
        <v>1451</v>
      </c>
      <c r="AC2304" s="59">
        <v>0.77</v>
      </c>
      <c r="AD2304" s="204">
        <v>0.59740259740259738</v>
      </c>
      <c r="AE2304" s="38">
        <v>0</v>
      </c>
      <c r="AF2304" s="38">
        <v>1</v>
      </c>
      <c r="AG2304" s="125"/>
      <c r="AI2304" s="123"/>
      <c r="AJ2304" s="40">
        <f t="shared" si="972"/>
        <v>0.77</v>
      </c>
      <c r="AK2304" s="40"/>
      <c r="AL2304" s="40"/>
      <c r="AM2304" s="40">
        <f t="shared" si="978"/>
        <v>0.46</v>
      </c>
      <c r="AN2304" s="39" t="str">
        <f t="shared" si="977"/>
        <v/>
      </c>
      <c r="AO2304" s="204"/>
      <c r="AP2304" s="204">
        <f t="shared" si="973"/>
        <v>0.59740259740259738</v>
      </c>
      <c r="AQ2304" s="45"/>
      <c r="AR2304" s="45"/>
      <c r="AS2304" s="115"/>
      <c r="AT2304" s="115"/>
      <c r="AU2304" s="115">
        <f t="shared" si="979"/>
        <v>0</v>
      </c>
      <c r="AV2304" s="115">
        <f t="shared" si="980"/>
        <v>1</v>
      </c>
      <c r="AY2304" s="115"/>
      <c r="AZ2304" s="115"/>
      <c r="BA2304" s="43">
        <v>32</v>
      </c>
      <c r="BB2304" s="43" t="s">
        <v>2013</v>
      </c>
      <c r="BC2304" s="48" t="s">
        <v>1403</v>
      </c>
      <c r="BE2304" s="37" t="s">
        <v>2345</v>
      </c>
      <c r="BG2304" s="43">
        <v>452</v>
      </c>
      <c r="BH2304" s="43" t="s">
        <v>462</v>
      </c>
      <c r="BJ2304" s="43" t="s">
        <v>1388</v>
      </c>
      <c r="BP2304" s="48" t="s">
        <v>1406</v>
      </c>
      <c r="BQ2304" s="43" t="s">
        <v>463</v>
      </c>
      <c r="BS2304" s="43" t="s">
        <v>920</v>
      </c>
      <c r="BT2304" s="43" t="s">
        <v>1990</v>
      </c>
      <c r="BU2304" s="43"/>
      <c r="BV2304" s="43"/>
      <c r="BW2304" s="243">
        <v>37737</v>
      </c>
      <c r="BX2304" s="243"/>
      <c r="BY2304" s="48" t="s">
        <v>451</v>
      </c>
      <c r="BZ2304" s="43">
        <v>0.46</v>
      </c>
      <c r="CA2304" s="43" t="s">
        <v>1396</v>
      </c>
      <c r="CC2304" s="43">
        <v>0.46</v>
      </c>
      <c r="CD2304" s="124" t="s">
        <v>767</v>
      </c>
      <c r="CE2304" s="43">
        <v>11576</v>
      </c>
      <c r="CF2304" s="43" t="s">
        <v>1990</v>
      </c>
      <c r="CG2304" s="251">
        <v>37737</v>
      </c>
      <c r="CH2304" s="126"/>
      <c r="CK2304" s="39" t="s">
        <v>451</v>
      </c>
      <c r="CL2304" s="43">
        <v>0.77</v>
      </c>
      <c r="CM2304" s="43" t="s">
        <v>1396</v>
      </c>
      <c r="CP2304" s="43" t="s">
        <v>1397</v>
      </c>
      <c r="CQ2304" s="43">
        <v>1402</v>
      </c>
      <c r="DR2304" s="38"/>
    </row>
    <row r="2305" spans="1:122" s="39" customFormat="1" hidden="1" x14ac:dyDescent="0.2">
      <c r="A2305" s="44" t="str">
        <f t="shared" si="984"/>
        <v>Endicott</v>
      </c>
      <c r="B2305" s="44" t="str">
        <f t="shared" si="983"/>
        <v>Tetrachloroethylene</v>
      </c>
      <c r="C2305" s="38" t="s">
        <v>2587</v>
      </c>
      <c r="D2305" s="38" t="str">
        <f t="shared" si="971"/>
        <v>LS</v>
      </c>
      <c r="E2305" s="44" t="s">
        <v>372</v>
      </c>
      <c r="F2305" s="155" t="str">
        <f t="shared" si="986"/>
        <v>Residential 140</v>
      </c>
      <c r="G2305" s="44" t="str">
        <f t="shared" si="985"/>
        <v>residential</v>
      </c>
      <c r="H2305" s="44" t="str">
        <f t="shared" si="974"/>
        <v/>
      </c>
      <c r="I2305" s="38"/>
      <c r="J2305" s="38"/>
      <c r="K2305" s="38"/>
      <c r="L2305" s="44"/>
      <c r="M2305" s="38" t="str">
        <f t="shared" si="981"/>
        <v>Y</v>
      </c>
      <c r="N2305" s="38" t="str">
        <f t="shared" si="982"/>
        <v>n</v>
      </c>
      <c r="O2305" s="38" t="s">
        <v>541</v>
      </c>
      <c r="P2305" s="44" t="s">
        <v>2357</v>
      </c>
      <c r="Q2305" s="44"/>
      <c r="R2305" s="44"/>
      <c r="S2305" s="44"/>
      <c r="T2305" s="44"/>
      <c r="U2305" s="44"/>
      <c r="V2305" s="44"/>
      <c r="W2305" s="44"/>
      <c r="X2305" s="44"/>
      <c r="Y2305" s="38" t="str">
        <f t="shared" si="975"/>
        <v>n</v>
      </c>
      <c r="Z2305" s="38" t="str">
        <f t="shared" si="976"/>
        <v>n</v>
      </c>
      <c r="AA2305" s="38" t="s">
        <v>2044</v>
      </c>
      <c r="AB2305" s="128" t="s">
        <v>1451</v>
      </c>
      <c r="AC2305" s="59">
        <v>2.2000000000000002</v>
      </c>
      <c r="AD2305" s="204">
        <v>0.2136363636363636</v>
      </c>
      <c r="AE2305" s="38">
        <v>0</v>
      </c>
      <c r="AF2305" s="38">
        <v>1</v>
      </c>
      <c r="AG2305" s="125"/>
      <c r="AI2305" s="123"/>
      <c r="AJ2305" s="40">
        <f t="shared" si="972"/>
        <v>2.2000000000000002</v>
      </c>
      <c r="AK2305" s="40"/>
      <c r="AL2305" s="40"/>
      <c r="AM2305" s="40">
        <f t="shared" si="978"/>
        <v>0.47</v>
      </c>
      <c r="AN2305" s="39">
        <f t="shared" si="977"/>
        <v>3.8</v>
      </c>
      <c r="AO2305" s="204"/>
      <c r="AP2305" s="204">
        <f t="shared" si="973"/>
        <v>0.2136363636363636</v>
      </c>
      <c r="AQ2305" s="45"/>
      <c r="AR2305" s="45"/>
      <c r="AS2305" s="115"/>
      <c r="AT2305" s="115"/>
      <c r="AU2305" s="115">
        <f t="shared" si="979"/>
        <v>0</v>
      </c>
      <c r="AV2305" s="115">
        <f t="shared" si="980"/>
        <v>1</v>
      </c>
      <c r="AY2305" s="115"/>
      <c r="AZ2305" s="115"/>
      <c r="BA2305" s="43">
        <v>32</v>
      </c>
      <c r="BB2305" s="43" t="s">
        <v>2013</v>
      </c>
      <c r="BC2305" s="48" t="s">
        <v>1403</v>
      </c>
      <c r="BE2305" s="37" t="s">
        <v>2345</v>
      </c>
      <c r="BG2305" s="43">
        <v>452</v>
      </c>
      <c r="BH2305" s="43" t="s">
        <v>462</v>
      </c>
      <c r="BJ2305" s="43" t="s">
        <v>1388</v>
      </c>
      <c r="BP2305" s="48" t="s">
        <v>1406</v>
      </c>
      <c r="BQ2305" s="43" t="s">
        <v>463</v>
      </c>
      <c r="BS2305" s="43" t="s">
        <v>2057</v>
      </c>
      <c r="BT2305" s="43" t="s">
        <v>1990</v>
      </c>
      <c r="BU2305" s="43"/>
      <c r="BV2305" s="43"/>
      <c r="BW2305" s="243">
        <v>37737</v>
      </c>
      <c r="BX2305" s="243"/>
      <c r="BY2305" s="48" t="s">
        <v>451</v>
      </c>
      <c r="BZ2305" s="43">
        <v>0.47</v>
      </c>
      <c r="CA2305" s="43" t="s">
        <v>1396</v>
      </c>
      <c r="CC2305" s="43">
        <v>0.47</v>
      </c>
      <c r="CD2305" s="124" t="s">
        <v>767</v>
      </c>
      <c r="CE2305" s="43">
        <v>11579</v>
      </c>
      <c r="CF2305" s="43" t="s">
        <v>1990</v>
      </c>
      <c r="CG2305" s="251">
        <v>37737</v>
      </c>
      <c r="CH2305" s="126"/>
      <c r="CK2305" s="39" t="s">
        <v>451</v>
      </c>
      <c r="CL2305" s="43">
        <v>2.2000000000000002</v>
      </c>
      <c r="CM2305" s="43" t="s">
        <v>1396</v>
      </c>
      <c r="CP2305" s="43" t="s">
        <v>1397</v>
      </c>
      <c r="CQ2305" s="43">
        <v>1156</v>
      </c>
      <c r="DR2305" s="38"/>
    </row>
    <row r="2306" spans="1:122" s="39" customFormat="1" hidden="1" x14ac:dyDescent="0.2">
      <c r="A2306" s="44" t="str">
        <f t="shared" si="984"/>
        <v>Endicott</v>
      </c>
      <c r="B2306" s="44" t="str">
        <f t="shared" si="983"/>
        <v>Trichloroethylene</v>
      </c>
      <c r="C2306" s="38" t="s">
        <v>2587</v>
      </c>
      <c r="D2306" s="38" t="str">
        <f t="shared" si="971"/>
        <v>LS</v>
      </c>
      <c r="E2306" s="44" t="s">
        <v>372</v>
      </c>
      <c r="F2306" s="155" t="str">
        <f t="shared" si="986"/>
        <v>Residential 140</v>
      </c>
      <c r="G2306" s="44" t="str">
        <f t="shared" si="985"/>
        <v>residential</v>
      </c>
      <c r="H2306" s="44" t="str">
        <f t="shared" si="974"/>
        <v/>
      </c>
      <c r="I2306" s="38"/>
      <c r="J2306" s="38"/>
      <c r="K2306" s="38"/>
      <c r="L2306" s="44"/>
      <c r="M2306" s="38" t="str">
        <f t="shared" si="981"/>
        <v>Y</v>
      </c>
      <c r="N2306" s="38" t="str">
        <f t="shared" si="982"/>
        <v>n</v>
      </c>
      <c r="O2306" s="38" t="s">
        <v>541</v>
      </c>
      <c r="P2306" s="44" t="s">
        <v>2357</v>
      </c>
      <c r="Q2306" s="44"/>
      <c r="R2306" s="44"/>
      <c r="S2306" s="44"/>
      <c r="T2306" s="44"/>
      <c r="U2306" s="44"/>
      <c r="V2306" s="44"/>
      <c r="W2306" s="44"/>
      <c r="X2306" s="44"/>
      <c r="Y2306" s="38" t="str">
        <f t="shared" si="975"/>
        <v>n</v>
      </c>
      <c r="Z2306" s="38" t="str">
        <f t="shared" si="976"/>
        <v>n</v>
      </c>
      <c r="AA2306" s="38" t="s">
        <v>2044</v>
      </c>
      <c r="AB2306" s="128" t="s">
        <v>1451</v>
      </c>
      <c r="AC2306" s="59">
        <v>1.1000000000000001</v>
      </c>
      <c r="AD2306" s="204">
        <v>0.33636363636363631</v>
      </c>
      <c r="AE2306" s="38">
        <v>0</v>
      </c>
      <c r="AF2306" s="38">
        <v>1</v>
      </c>
      <c r="AG2306" s="125"/>
      <c r="AI2306" s="123"/>
      <c r="AJ2306" s="40">
        <f t="shared" si="972"/>
        <v>1.1000000000000001</v>
      </c>
      <c r="AK2306" s="40"/>
      <c r="AL2306" s="40"/>
      <c r="AM2306" s="40">
        <f t="shared" si="978"/>
        <v>0.37</v>
      </c>
      <c r="AN2306" s="39">
        <f t="shared" si="977"/>
        <v>0.5</v>
      </c>
      <c r="AO2306" s="204"/>
      <c r="AP2306" s="204">
        <f t="shared" si="973"/>
        <v>0.33636363636363631</v>
      </c>
      <c r="AQ2306" s="45"/>
      <c r="AR2306" s="45"/>
      <c r="AS2306" s="115"/>
      <c r="AT2306" s="115"/>
      <c r="AU2306" s="115">
        <f t="shared" si="979"/>
        <v>0</v>
      </c>
      <c r="AV2306" s="115">
        <f t="shared" si="980"/>
        <v>1</v>
      </c>
      <c r="AY2306" s="115"/>
      <c r="AZ2306" s="115"/>
      <c r="BA2306" s="43">
        <v>32</v>
      </c>
      <c r="BB2306" s="43" t="s">
        <v>2013</v>
      </c>
      <c r="BC2306" s="48" t="s">
        <v>1403</v>
      </c>
      <c r="BE2306" s="37" t="s">
        <v>2345</v>
      </c>
      <c r="BG2306" s="43">
        <v>452</v>
      </c>
      <c r="BH2306" s="43" t="s">
        <v>462</v>
      </c>
      <c r="BJ2306" s="43" t="s">
        <v>1388</v>
      </c>
      <c r="BP2306" s="48" t="s">
        <v>1406</v>
      </c>
      <c r="BQ2306" s="43" t="s">
        <v>463</v>
      </c>
      <c r="BS2306" s="43" t="s">
        <v>1393</v>
      </c>
      <c r="BT2306" s="43" t="s">
        <v>1990</v>
      </c>
      <c r="BU2306" s="43"/>
      <c r="BV2306" s="43"/>
      <c r="BW2306" s="243">
        <v>37737</v>
      </c>
      <c r="BX2306" s="243"/>
      <c r="BY2306" s="48" t="s">
        <v>451</v>
      </c>
      <c r="BZ2306" s="43">
        <v>0.37</v>
      </c>
      <c r="CA2306" s="43" t="s">
        <v>1396</v>
      </c>
      <c r="CC2306" s="43">
        <v>0.37</v>
      </c>
      <c r="CD2306" s="124" t="s">
        <v>767</v>
      </c>
      <c r="CE2306" s="43">
        <v>11581</v>
      </c>
      <c r="CF2306" s="43" t="s">
        <v>1990</v>
      </c>
      <c r="CG2306" s="251">
        <v>37737</v>
      </c>
      <c r="CH2306" s="126"/>
      <c r="CK2306" s="39" t="s">
        <v>451</v>
      </c>
      <c r="CL2306" s="43">
        <v>1.1000000000000001</v>
      </c>
      <c r="CM2306" s="43" t="s">
        <v>1396</v>
      </c>
      <c r="CP2306" s="43" t="s">
        <v>1397</v>
      </c>
      <c r="CQ2306" s="43">
        <v>1230</v>
      </c>
      <c r="DR2306" s="38"/>
    </row>
    <row r="2307" spans="1:122" s="39" customFormat="1" hidden="1" x14ac:dyDescent="0.2">
      <c r="A2307" s="44" t="str">
        <f t="shared" si="984"/>
        <v>Endicott</v>
      </c>
      <c r="B2307" s="44" t="str">
        <f t="shared" si="983"/>
        <v>1,1-Dichloroethylene</v>
      </c>
      <c r="C2307" s="38" t="s">
        <v>2587</v>
      </c>
      <c r="D2307" s="38" t="str">
        <f t="shared" si="971"/>
        <v>LS</v>
      </c>
      <c r="E2307" s="44" t="s">
        <v>372</v>
      </c>
      <c r="F2307" s="155" t="str">
        <f t="shared" si="986"/>
        <v>Residential 141</v>
      </c>
      <c r="G2307" s="44" t="str">
        <f t="shared" si="985"/>
        <v>residential</v>
      </c>
      <c r="H2307" s="44" t="str">
        <f t="shared" si="974"/>
        <v/>
      </c>
      <c r="I2307" s="38"/>
      <c r="J2307" s="38"/>
      <c r="K2307" s="38"/>
      <c r="L2307" s="44"/>
      <c r="M2307" s="38" t="str">
        <f t="shared" si="981"/>
        <v>Y</v>
      </c>
      <c r="N2307" s="38" t="str">
        <f t="shared" si="982"/>
        <v>n</v>
      </c>
      <c r="O2307" s="38" t="s">
        <v>541</v>
      </c>
      <c r="P2307" s="44" t="s">
        <v>2357</v>
      </c>
      <c r="Q2307" s="44"/>
      <c r="R2307" s="44"/>
      <c r="S2307" s="44"/>
      <c r="T2307" s="44"/>
      <c r="U2307" s="44"/>
      <c r="V2307" s="44"/>
      <c r="W2307" s="44"/>
      <c r="X2307" s="44"/>
      <c r="Y2307" s="38" t="str">
        <f t="shared" si="975"/>
        <v>n</v>
      </c>
      <c r="Z2307" s="38" t="str">
        <f t="shared" si="976"/>
        <v>n</v>
      </c>
      <c r="AA2307" s="38" t="s">
        <v>2044</v>
      </c>
      <c r="AB2307" s="128" t="s">
        <v>1451</v>
      </c>
      <c r="AC2307" s="59">
        <v>0.28999999999999998</v>
      </c>
      <c r="AD2307" s="204">
        <v>0.24137931034482762</v>
      </c>
      <c r="AE2307" s="38">
        <v>0</v>
      </c>
      <c r="AF2307" s="38">
        <v>1</v>
      </c>
      <c r="AG2307" s="125"/>
      <c r="AI2307" s="123"/>
      <c r="AJ2307" s="40">
        <f t="shared" si="972"/>
        <v>0.28999999999999998</v>
      </c>
      <c r="AK2307" s="40"/>
      <c r="AL2307" s="40"/>
      <c r="AM2307" s="40">
        <f t="shared" si="978"/>
        <v>7.0000000000000007E-2</v>
      </c>
      <c r="AN2307" s="39">
        <f t="shared" si="977"/>
        <v>0.8</v>
      </c>
      <c r="AO2307" s="204"/>
      <c r="AP2307" s="204">
        <f t="shared" si="973"/>
        <v>0.24137931034482762</v>
      </c>
      <c r="AQ2307" s="45"/>
      <c r="AR2307" s="45"/>
      <c r="AS2307" s="115"/>
      <c r="AT2307" s="115"/>
      <c r="AU2307" s="115">
        <f t="shared" si="979"/>
        <v>0</v>
      </c>
      <c r="AV2307" s="115">
        <f t="shared" si="980"/>
        <v>1</v>
      </c>
      <c r="AY2307" s="115"/>
      <c r="AZ2307" s="115"/>
      <c r="BA2307" s="43">
        <v>32</v>
      </c>
      <c r="BB2307" s="43" t="s">
        <v>2013</v>
      </c>
      <c r="BC2307" s="48" t="s">
        <v>1403</v>
      </c>
      <c r="BE2307" s="37" t="s">
        <v>2345</v>
      </c>
      <c r="BG2307" s="43">
        <v>453</v>
      </c>
      <c r="BH2307" s="43" t="s">
        <v>1135</v>
      </c>
      <c r="BJ2307" s="43" t="s">
        <v>1388</v>
      </c>
      <c r="BP2307" s="48" t="s">
        <v>1406</v>
      </c>
      <c r="BQ2307" s="43" t="s">
        <v>1136</v>
      </c>
      <c r="BS2307" s="43" t="s">
        <v>538</v>
      </c>
      <c r="BT2307" s="43" t="s">
        <v>1990</v>
      </c>
      <c r="BU2307" s="43"/>
      <c r="BV2307" s="43"/>
      <c r="BW2307" s="243">
        <v>37740</v>
      </c>
      <c r="BX2307" s="243"/>
      <c r="BY2307" s="48" t="s">
        <v>451</v>
      </c>
      <c r="BZ2307" s="43">
        <v>7.0000000000000007E-2</v>
      </c>
      <c r="CA2307" s="43" t="s">
        <v>1396</v>
      </c>
      <c r="CC2307" s="43">
        <v>7.0000000000000007E-2</v>
      </c>
      <c r="CD2307" s="124" t="s">
        <v>767</v>
      </c>
      <c r="CE2307" s="43">
        <v>11618</v>
      </c>
      <c r="CF2307" s="43" t="s">
        <v>1990</v>
      </c>
      <c r="CG2307" s="251">
        <v>37740</v>
      </c>
      <c r="CH2307" s="126"/>
      <c r="CK2307" s="39" t="s">
        <v>451</v>
      </c>
      <c r="CL2307" s="43">
        <v>0.28999999999999998</v>
      </c>
      <c r="CM2307" s="43" t="s">
        <v>1396</v>
      </c>
      <c r="CP2307" s="43" t="s">
        <v>1397</v>
      </c>
      <c r="CQ2307" s="43">
        <v>1375</v>
      </c>
      <c r="DR2307" s="38"/>
    </row>
    <row r="2308" spans="1:122" s="39" customFormat="1" x14ac:dyDescent="0.2">
      <c r="A2308" s="44" t="str">
        <f t="shared" si="984"/>
        <v>Endicott</v>
      </c>
      <c r="B2308" s="44" t="str">
        <f t="shared" si="983"/>
        <v>Trichloroethylene</v>
      </c>
      <c r="C2308" s="38" t="s">
        <v>2587</v>
      </c>
      <c r="D2308" s="38" t="str">
        <f t="shared" si="971"/>
        <v>LS</v>
      </c>
      <c r="E2308" s="44" t="s">
        <v>372</v>
      </c>
      <c r="F2308" s="155" t="str">
        <f t="shared" si="986"/>
        <v>Residential 141</v>
      </c>
      <c r="G2308" s="44" t="str">
        <f t="shared" si="985"/>
        <v>residential</v>
      </c>
      <c r="H2308" s="44" t="str">
        <f t="shared" si="974"/>
        <v/>
      </c>
      <c r="I2308" s="38"/>
      <c r="J2308" s="38"/>
      <c r="K2308" s="38"/>
      <c r="L2308" s="44"/>
      <c r="M2308" s="38" t="str">
        <f t="shared" si="981"/>
        <v>Y</v>
      </c>
      <c r="N2308" s="38" t="str">
        <f t="shared" si="982"/>
        <v>Y</v>
      </c>
      <c r="O2308" s="38" t="str">
        <f>IF(AJ2308="","",IF(M2308="N","n","Y"))</f>
        <v>Y</v>
      </c>
      <c r="P2308" s="44"/>
      <c r="Q2308" s="44"/>
      <c r="R2308" s="44"/>
      <c r="S2308" s="44"/>
      <c r="T2308" s="44"/>
      <c r="U2308" s="44"/>
      <c r="V2308" s="44"/>
      <c r="W2308" s="44"/>
      <c r="X2308" s="44"/>
      <c r="Y2308" s="38" t="str">
        <f t="shared" si="975"/>
        <v>n</v>
      </c>
      <c r="Z2308" s="38" t="str">
        <f t="shared" si="976"/>
        <v>n</v>
      </c>
      <c r="AA2308" s="38" t="s">
        <v>2044</v>
      </c>
      <c r="AB2308" s="128" t="s">
        <v>1451</v>
      </c>
      <c r="AC2308" s="59">
        <v>68</v>
      </c>
      <c r="AD2308" s="204">
        <v>2.7941176470588237E-3</v>
      </c>
      <c r="AE2308" s="38">
        <v>0</v>
      </c>
      <c r="AF2308" s="38">
        <v>1</v>
      </c>
      <c r="AG2308" s="125"/>
      <c r="AI2308" s="123"/>
      <c r="AJ2308" s="40">
        <f t="shared" si="972"/>
        <v>68</v>
      </c>
      <c r="AK2308" s="40"/>
      <c r="AL2308" s="40"/>
      <c r="AM2308" s="40">
        <f t="shared" si="978"/>
        <v>0.19</v>
      </c>
      <c r="AN2308" s="39">
        <f t="shared" si="977"/>
        <v>0.5</v>
      </c>
      <c r="AO2308" s="204"/>
      <c r="AP2308" s="204">
        <f t="shared" si="973"/>
        <v>2.7941176470588237E-3</v>
      </c>
      <c r="AQ2308" s="45"/>
      <c r="AR2308" s="45"/>
      <c r="AS2308" s="115"/>
      <c r="AT2308" s="115"/>
      <c r="AU2308" s="115">
        <f t="shared" si="979"/>
        <v>0</v>
      </c>
      <c r="AV2308" s="115">
        <f t="shared" si="980"/>
        <v>1</v>
      </c>
      <c r="AY2308" s="115"/>
      <c r="AZ2308" s="115"/>
      <c r="BA2308" s="43">
        <v>32</v>
      </c>
      <c r="BB2308" s="43" t="s">
        <v>2013</v>
      </c>
      <c r="BC2308" s="48" t="s">
        <v>1403</v>
      </c>
      <c r="BE2308" s="37" t="s">
        <v>2345</v>
      </c>
      <c r="BG2308" s="43">
        <v>453</v>
      </c>
      <c r="BH2308" s="43" t="s">
        <v>1135</v>
      </c>
      <c r="BJ2308" s="43" t="s">
        <v>1388</v>
      </c>
      <c r="BP2308" s="48" t="s">
        <v>1406</v>
      </c>
      <c r="BQ2308" s="43" t="s">
        <v>1136</v>
      </c>
      <c r="BS2308" s="43" t="s">
        <v>1393</v>
      </c>
      <c r="BT2308" s="43" t="s">
        <v>1990</v>
      </c>
      <c r="BU2308" s="43"/>
      <c r="BV2308" s="43"/>
      <c r="BW2308" s="243">
        <v>37740</v>
      </c>
      <c r="BX2308" s="243"/>
      <c r="BY2308" s="48" t="s">
        <v>451</v>
      </c>
      <c r="BZ2308" s="43">
        <v>0.19</v>
      </c>
      <c r="CA2308" s="43" t="s">
        <v>1396</v>
      </c>
      <c r="CC2308" s="43">
        <v>0.19</v>
      </c>
      <c r="CD2308" s="124" t="s">
        <v>767</v>
      </c>
      <c r="CE2308" s="43">
        <v>11625</v>
      </c>
      <c r="CF2308" s="43" t="s">
        <v>1990</v>
      </c>
      <c r="CG2308" s="251">
        <v>37740</v>
      </c>
      <c r="CH2308" s="126"/>
      <c r="CK2308" s="39" t="s">
        <v>451</v>
      </c>
      <c r="CL2308" s="43">
        <v>68</v>
      </c>
      <c r="CM2308" s="43" t="s">
        <v>1396</v>
      </c>
      <c r="CP2308" s="43" t="s">
        <v>1397</v>
      </c>
      <c r="CQ2308" s="43">
        <v>1231</v>
      </c>
      <c r="DR2308" s="38"/>
    </row>
    <row r="2309" spans="1:122" s="39" customFormat="1" hidden="1" x14ac:dyDescent="0.2">
      <c r="A2309" s="44" t="str">
        <f t="shared" si="984"/>
        <v>Endicott</v>
      </c>
      <c r="B2309" s="44" t="str">
        <f t="shared" si="983"/>
        <v>Tetrachloroethylene</v>
      </c>
      <c r="C2309" s="38" t="s">
        <v>2587</v>
      </c>
      <c r="D2309" s="38" t="str">
        <f t="shared" si="971"/>
        <v>LS</v>
      </c>
      <c r="E2309" s="44" t="s">
        <v>372</v>
      </c>
      <c r="F2309" s="155" t="str">
        <f t="shared" si="986"/>
        <v>Residential 142</v>
      </c>
      <c r="G2309" s="44" t="str">
        <f t="shared" si="985"/>
        <v>residential</v>
      </c>
      <c r="H2309" s="44" t="str">
        <f t="shared" si="974"/>
        <v/>
      </c>
      <c r="I2309" s="38"/>
      <c r="J2309" s="38"/>
      <c r="K2309" s="38"/>
      <c r="L2309" s="44"/>
      <c r="M2309" s="38" t="str">
        <f t="shared" si="981"/>
        <v>Y</v>
      </c>
      <c r="N2309" s="38" t="str">
        <f t="shared" si="982"/>
        <v>n</v>
      </c>
      <c r="O2309" s="38" t="s">
        <v>541</v>
      </c>
      <c r="P2309" s="44" t="s">
        <v>2357</v>
      </c>
      <c r="Q2309" s="44"/>
      <c r="R2309" s="44"/>
      <c r="S2309" s="44"/>
      <c r="T2309" s="44"/>
      <c r="U2309" s="44"/>
      <c r="V2309" s="44"/>
      <c r="W2309" s="44"/>
      <c r="X2309" s="44"/>
      <c r="Y2309" s="38" t="str">
        <f t="shared" si="975"/>
        <v>n</v>
      </c>
      <c r="Z2309" s="38" t="str">
        <f t="shared" si="976"/>
        <v>n</v>
      </c>
      <c r="AA2309" s="38" t="s">
        <v>2044</v>
      </c>
      <c r="AB2309" s="128" t="s">
        <v>1451</v>
      </c>
      <c r="AC2309" s="59">
        <v>0.5</v>
      </c>
      <c r="AD2309" s="204">
        <v>0.54</v>
      </c>
      <c r="AE2309" s="38">
        <v>0</v>
      </c>
      <c r="AF2309" s="38">
        <v>1</v>
      </c>
      <c r="AG2309" s="125"/>
      <c r="AI2309" s="123"/>
      <c r="AJ2309" s="40">
        <f t="shared" si="972"/>
        <v>0.5</v>
      </c>
      <c r="AK2309" s="40"/>
      <c r="AL2309" s="40"/>
      <c r="AM2309" s="40">
        <f t="shared" si="978"/>
        <v>0.27</v>
      </c>
      <c r="AN2309" s="39">
        <f t="shared" si="977"/>
        <v>3.8</v>
      </c>
      <c r="AO2309" s="204"/>
      <c r="AP2309" s="204">
        <f t="shared" si="973"/>
        <v>0.54</v>
      </c>
      <c r="AQ2309" s="45"/>
      <c r="AR2309" s="45"/>
      <c r="AS2309" s="115"/>
      <c r="AT2309" s="115"/>
      <c r="AU2309" s="115">
        <f t="shared" si="979"/>
        <v>0</v>
      </c>
      <c r="AV2309" s="115">
        <f t="shared" si="980"/>
        <v>1</v>
      </c>
      <c r="AY2309" s="115"/>
      <c r="AZ2309" s="115"/>
      <c r="BA2309" s="43">
        <v>32</v>
      </c>
      <c r="BB2309" s="43" t="s">
        <v>2013</v>
      </c>
      <c r="BC2309" s="48" t="s">
        <v>1403</v>
      </c>
      <c r="BE2309" s="37" t="s">
        <v>2345</v>
      </c>
      <c r="BG2309" s="43">
        <v>454</v>
      </c>
      <c r="BH2309" s="43" t="s">
        <v>464</v>
      </c>
      <c r="BJ2309" s="43" t="s">
        <v>1388</v>
      </c>
      <c r="BP2309" s="48" t="s">
        <v>1406</v>
      </c>
      <c r="BQ2309" s="43" t="s">
        <v>465</v>
      </c>
      <c r="BS2309" s="43" t="s">
        <v>2057</v>
      </c>
      <c r="BT2309" s="43" t="s">
        <v>1990</v>
      </c>
      <c r="BU2309" s="43"/>
      <c r="BV2309" s="43"/>
      <c r="BW2309" s="243">
        <v>37734</v>
      </c>
      <c r="BX2309" s="243"/>
      <c r="BY2309" s="48" t="s">
        <v>451</v>
      </c>
      <c r="BZ2309" s="43">
        <v>0.27</v>
      </c>
      <c r="CA2309" s="43" t="s">
        <v>1396</v>
      </c>
      <c r="CC2309" s="43">
        <v>0.27</v>
      </c>
      <c r="CD2309" s="124" t="s">
        <v>767</v>
      </c>
      <c r="CE2309" s="43">
        <v>11656</v>
      </c>
      <c r="CF2309" s="43" t="s">
        <v>1990</v>
      </c>
      <c r="CG2309" s="251">
        <v>37734</v>
      </c>
      <c r="CH2309" s="126"/>
      <c r="CK2309" s="39" t="s">
        <v>451</v>
      </c>
      <c r="CL2309" s="43">
        <v>0.5</v>
      </c>
      <c r="CM2309" s="43" t="s">
        <v>1396</v>
      </c>
      <c r="CP2309" s="43" t="s">
        <v>1397</v>
      </c>
      <c r="CQ2309" s="43">
        <v>1158</v>
      </c>
      <c r="DR2309" s="38"/>
    </row>
    <row r="2310" spans="1:122" s="39" customFormat="1" hidden="1" x14ac:dyDescent="0.2">
      <c r="A2310" s="44" t="str">
        <f t="shared" si="984"/>
        <v>Endicott</v>
      </c>
      <c r="B2310" s="44" t="str">
        <f t="shared" si="983"/>
        <v>1,1,2-Trichloro-1,2,2-trifluoroethane</v>
      </c>
      <c r="C2310" s="38" t="s">
        <v>2587</v>
      </c>
      <c r="D2310" s="38" t="str">
        <f t="shared" si="971"/>
        <v>LS</v>
      </c>
      <c r="E2310" s="44" t="s">
        <v>372</v>
      </c>
      <c r="F2310" s="155" t="str">
        <f t="shared" si="986"/>
        <v>Residential 143</v>
      </c>
      <c r="G2310" s="44" t="str">
        <f t="shared" si="985"/>
        <v>residential</v>
      </c>
      <c r="H2310" s="44" t="str">
        <f t="shared" si="974"/>
        <v/>
      </c>
      <c r="I2310" s="38"/>
      <c r="J2310" s="38"/>
      <c r="K2310" s="38"/>
      <c r="L2310" s="44"/>
      <c r="M2310" s="38" t="str">
        <f t="shared" si="981"/>
        <v>Y</v>
      </c>
      <c r="N2310" s="38" t="str">
        <f t="shared" si="982"/>
        <v>n</v>
      </c>
      <c r="O2310" s="38" t="s">
        <v>541</v>
      </c>
      <c r="P2310" s="44" t="s">
        <v>2357</v>
      </c>
      <c r="Q2310" s="44"/>
      <c r="R2310" s="44"/>
      <c r="S2310" s="44"/>
      <c r="T2310" s="44"/>
      <c r="U2310" s="44"/>
      <c r="V2310" s="44"/>
      <c r="W2310" s="44"/>
      <c r="X2310" s="44"/>
      <c r="Y2310" s="38" t="str">
        <f t="shared" si="975"/>
        <v>n</v>
      </c>
      <c r="Z2310" s="38" t="str">
        <f t="shared" si="976"/>
        <v>n</v>
      </c>
      <c r="AA2310" s="38" t="s">
        <v>2044</v>
      </c>
      <c r="AB2310" s="128" t="s">
        <v>1451</v>
      </c>
      <c r="AC2310" s="59">
        <v>0.66</v>
      </c>
      <c r="AD2310" s="204">
        <v>0.42424242424242425</v>
      </c>
      <c r="AE2310" s="38">
        <v>0</v>
      </c>
      <c r="AF2310" s="38">
        <v>1</v>
      </c>
      <c r="AG2310" s="125"/>
      <c r="AI2310" s="123"/>
      <c r="AJ2310" s="40">
        <f t="shared" si="972"/>
        <v>0.66</v>
      </c>
      <c r="AK2310" s="40"/>
      <c r="AL2310" s="40"/>
      <c r="AM2310" s="40">
        <f t="shared" si="978"/>
        <v>0.28000000000000003</v>
      </c>
      <c r="AN2310" s="39">
        <f t="shared" si="977"/>
        <v>1.8</v>
      </c>
      <c r="AO2310" s="204"/>
      <c r="AP2310" s="204">
        <f t="shared" si="973"/>
        <v>0.42424242424242425</v>
      </c>
      <c r="AQ2310" s="45"/>
      <c r="AR2310" s="45"/>
      <c r="AS2310" s="115"/>
      <c r="AT2310" s="115"/>
      <c r="AU2310" s="115">
        <f t="shared" si="979"/>
        <v>0</v>
      </c>
      <c r="AV2310" s="115">
        <f t="shared" si="980"/>
        <v>1</v>
      </c>
      <c r="AY2310" s="115"/>
      <c r="AZ2310" s="115"/>
      <c r="BA2310" s="43">
        <v>32</v>
      </c>
      <c r="BB2310" s="43" t="s">
        <v>2013</v>
      </c>
      <c r="BC2310" s="48" t="s">
        <v>1403</v>
      </c>
      <c r="BE2310" s="37" t="s">
        <v>2345</v>
      </c>
      <c r="BG2310" s="43">
        <v>455</v>
      </c>
      <c r="BH2310" s="43" t="s">
        <v>466</v>
      </c>
      <c r="BJ2310" s="43" t="s">
        <v>1388</v>
      </c>
      <c r="BP2310" s="48" t="s">
        <v>1406</v>
      </c>
      <c r="BQ2310" s="43" t="s">
        <v>467</v>
      </c>
      <c r="BS2310" s="43" t="s">
        <v>1132</v>
      </c>
      <c r="BT2310" s="43" t="s">
        <v>468</v>
      </c>
      <c r="BU2310" s="43"/>
      <c r="BV2310" s="43"/>
      <c r="BW2310" s="243">
        <v>37737</v>
      </c>
      <c r="BX2310" s="243"/>
      <c r="BY2310" s="48" t="s">
        <v>451</v>
      </c>
      <c r="BZ2310" s="43">
        <v>0.28000000000000003</v>
      </c>
      <c r="CA2310" s="43" t="s">
        <v>1396</v>
      </c>
      <c r="CC2310" s="43">
        <v>0.28000000000000003</v>
      </c>
      <c r="CD2310" s="124" t="s">
        <v>767</v>
      </c>
      <c r="CE2310" s="43">
        <v>11687</v>
      </c>
      <c r="CF2310" s="43" t="s">
        <v>469</v>
      </c>
      <c r="CG2310" s="251">
        <v>37737</v>
      </c>
      <c r="CH2310" s="126"/>
      <c r="CK2310" s="39" t="s">
        <v>451</v>
      </c>
      <c r="CL2310" s="43">
        <v>0.66</v>
      </c>
      <c r="CM2310" s="43" t="s">
        <v>1396</v>
      </c>
      <c r="CP2310" s="43" t="s">
        <v>1397</v>
      </c>
      <c r="CQ2310" s="43">
        <v>1437</v>
      </c>
      <c r="DR2310" s="38"/>
    </row>
    <row r="2311" spans="1:122" s="39" customFormat="1" hidden="1" x14ac:dyDescent="0.2">
      <c r="A2311" s="44" t="str">
        <f t="shared" si="984"/>
        <v>Endicott</v>
      </c>
      <c r="B2311" s="44" t="str">
        <f t="shared" si="983"/>
        <v>Trichloroethylene</v>
      </c>
      <c r="C2311" s="38" t="s">
        <v>2587</v>
      </c>
      <c r="D2311" s="38" t="str">
        <f t="shared" si="971"/>
        <v>LS</v>
      </c>
      <c r="E2311" s="44" t="s">
        <v>372</v>
      </c>
      <c r="F2311" s="155" t="str">
        <f t="shared" si="986"/>
        <v>Residential 143</v>
      </c>
      <c r="G2311" s="44" t="str">
        <f t="shared" si="985"/>
        <v>residential</v>
      </c>
      <c r="H2311" s="44" t="str">
        <f t="shared" si="974"/>
        <v/>
      </c>
      <c r="I2311" s="38"/>
      <c r="J2311" s="38"/>
      <c r="K2311" s="38"/>
      <c r="L2311" s="44"/>
      <c r="M2311" s="38" t="str">
        <f t="shared" si="981"/>
        <v>Y</v>
      </c>
      <c r="N2311" s="38" t="str">
        <f t="shared" si="982"/>
        <v>n</v>
      </c>
      <c r="O2311" s="38" t="s">
        <v>541</v>
      </c>
      <c r="P2311" s="44" t="s">
        <v>2357</v>
      </c>
      <c r="Q2311" s="44"/>
      <c r="R2311" s="44"/>
      <c r="S2311" s="44"/>
      <c r="T2311" s="44"/>
      <c r="U2311" s="44"/>
      <c r="V2311" s="44"/>
      <c r="W2311" s="44"/>
      <c r="X2311" s="44"/>
      <c r="Y2311" s="38" t="str">
        <f t="shared" si="975"/>
        <v>n</v>
      </c>
      <c r="Z2311" s="38" t="str">
        <f t="shared" si="976"/>
        <v>n</v>
      </c>
      <c r="AA2311" s="38" t="s">
        <v>2044</v>
      </c>
      <c r="AB2311" s="128" t="s">
        <v>1451</v>
      </c>
      <c r="AC2311" s="59">
        <v>0.21</v>
      </c>
      <c r="AD2311" s="204">
        <v>0.95238095238095244</v>
      </c>
      <c r="AE2311" s="38">
        <v>0</v>
      </c>
      <c r="AF2311" s="38">
        <v>1</v>
      </c>
      <c r="AG2311" s="125"/>
      <c r="AI2311" s="123"/>
      <c r="AJ2311" s="40">
        <f t="shared" si="972"/>
        <v>0.21</v>
      </c>
      <c r="AK2311" s="40"/>
      <c r="AL2311" s="40"/>
      <c r="AM2311" s="40">
        <f t="shared" si="978"/>
        <v>0.2</v>
      </c>
      <c r="AN2311" s="39">
        <f t="shared" si="977"/>
        <v>0.5</v>
      </c>
      <c r="AO2311" s="204"/>
      <c r="AP2311" s="204">
        <f t="shared" si="973"/>
        <v>0.95238095238095244</v>
      </c>
      <c r="AQ2311" s="45"/>
      <c r="AR2311" s="45"/>
      <c r="AS2311" s="115"/>
      <c r="AT2311" s="115"/>
      <c r="AU2311" s="115">
        <f t="shared" si="979"/>
        <v>0</v>
      </c>
      <c r="AV2311" s="115">
        <f t="shared" si="980"/>
        <v>1</v>
      </c>
      <c r="AY2311" s="115"/>
      <c r="AZ2311" s="115"/>
      <c r="BA2311" s="43">
        <v>32</v>
      </c>
      <c r="BB2311" s="43" t="s">
        <v>2013</v>
      </c>
      <c r="BC2311" s="48" t="s">
        <v>1403</v>
      </c>
      <c r="BE2311" s="37" t="s">
        <v>2345</v>
      </c>
      <c r="BG2311" s="43">
        <v>455</v>
      </c>
      <c r="BH2311" s="43" t="s">
        <v>466</v>
      </c>
      <c r="BJ2311" s="43" t="s">
        <v>1388</v>
      </c>
      <c r="BP2311" s="48" t="s">
        <v>1406</v>
      </c>
      <c r="BQ2311" s="43" t="s">
        <v>467</v>
      </c>
      <c r="BS2311" s="43" t="s">
        <v>1393</v>
      </c>
      <c r="BT2311" s="43" t="s">
        <v>468</v>
      </c>
      <c r="BU2311" s="43"/>
      <c r="BV2311" s="43"/>
      <c r="BW2311" s="243">
        <v>37737</v>
      </c>
      <c r="BX2311" s="243"/>
      <c r="BY2311" s="48" t="s">
        <v>451</v>
      </c>
      <c r="BZ2311" s="43">
        <v>0.2</v>
      </c>
      <c r="CA2311" s="43" t="s">
        <v>1396</v>
      </c>
      <c r="CC2311" s="43">
        <v>0.2</v>
      </c>
      <c r="CD2311" s="124" t="s">
        <v>767</v>
      </c>
      <c r="CE2311" s="43">
        <v>11691</v>
      </c>
      <c r="CF2311" s="43" t="s">
        <v>469</v>
      </c>
      <c r="CG2311" s="251">
        <v>37737</v>
      </c>
      <c r="CH2311" s="126"/>
      <c r="CK2311" s="39" t="s">
        <v>451</v>
      </c>
      <c r="CL2311" s="43">
        <v>0.21</v>
      </c>
      <c r="CM2311" s="43" t="s">
        <v>1396</v>
      </c>
      <c r="CP2311" s="43" t="s">
        <v>1397</v>
      </c>
      <c r="CQ2311" s="43">
        <v>1232</v>
      </c>
      <c r="DR2311" s="38"/>
    </row>
    <row r="2312" spans="1:122" s="39" customFormat="1" hidden="1" x14ac:dyDescent="0.2">
      <c r="A2312" s="44" t="str">
        <f t="shared" si="984"/>
        <v>Endicott</v>
      </c>
      <c r="B2312" s="44" t="str">
        <f t="shared" si="983"/>
        <v>Trichloroethylene</v>
      </c>
      <c r="C2312" s="38" t="s">
        <v>2587</v>
      </c>
      <c r="D2312" s="38" t="str">
        <f t="shared" si="971"/>
        <v>LS</v>
      </c>
      <c r="E2312" s="44" t="s">
        <v>372</v>
      </c>
      <c r="F2312" s="155" t="str">
        <f t="shared" si="986"/>
        <v>Residential 144</v>
      </c>
      <c r="G2312" s="44" t="str">
        <f t="shared" si="985"/>
        <v>residential</v>
      </c>
      <c r="H2312" s="44" t="str">
        <f t="shared" si="974"/>
        <v/>
      </c>
      <c r="I2312" s="38"/>
      <c r="J2312" s="38"/>
      <c r="K2312" s="38"/>
      <c r="L2312" s="44"/>
      <c r="M2312" s="38" t="str">
        <f t="shared" si="981"/>
        <v>Y</v>
      </c>
      <c r="N2312" s="38" t="str">
        <f t="shared" si="982"/>
        <v>n</v>
      </c>
      <c r="O2312" s="38" t="s">
        <v>541</v>
      </c>
      <c r="P2312" s="44" t="s">
        <v>2357</v>
      </c>
      <c r="Q2312" s="44"/>
      <c r="R2312" s="44"/>
      <c r="S2312" s="44"/>
      <c r="T2312" s="44"/>
      <c r="U2312" s="44"/>
      <c r="V2312" s="44"/>
      <c r="W2312" s="44"/>
      <c r="X2312" s="44"/>
      <c r="Y2312" s="38" t="str">
        <f t="shared" si="975"/>
        <v>n</v>
      </c>
      <c r="Z2312" s="38" t="str">
        <f t="shared" si="976"/>
        <v>n</v>
      </c>
      <c r="AA2312" s="38" t="s">
        <v>2044</v>
      </c>
      <c r="AB2312" s="128" t="s">
        <v>1451</v>
      </c>
      <c r="AC2312" s="59">
        <v>0.66</v>
      </c>
      <c r="AD2312" s="204">
        <v>0.27272727272727271</v>
      </c>
      <c r="AE2312" s="38">
        <v>0</v>
      </c>
      <c r="AF2312" s="38">
        <v>1</v>
      </c>
      <c r="AG2312" s="125"/>
      <c r="AI2312" s="123"/>
      <c r="AJ2312" s="40">
        <f t="shared" si="972"/>
        <v>0.66</v>
      </c>
      <c r="AK2312" s="40"/>
      <c r="AL2312" s="40"/>
      <c r="AM2312" s="40">
        <f t="shared" si="978"/>
        <v>0.18</v>
      </c>
      <c r="AN2312" s="39">
        <f t="shared" si="977"/>
        <v>0.5</v>
      </c>
      <c r="AO2312" s="204"/>
      <c r="AP2312" s="204">
        <f t="shared" si="973"/>
        <v>0.27272727272727271</v>
      </c>
      <c r="AQ2312" s="45"/>
      <c r="AR2312" s="45"/>
      <c r="AS2312" s="115"/>
      <c r="AT2312" s="115"/>
      <c r="AU2312" s="115">
        <f t="shared" si="979"/>
        <v>0</v>
      </c>
      <c r="AV2312" s="115">
        <f t="shared" si="980"/>
        <v>1</v>
      </c>
      <c r="AY2312" s="115"/>
      <c r="AZ2312" s="115"/>
      <c r="BA2312" s="43">
        <v>32</v>
      </c>
      <c r="BB2312" s="43" t="s">
        <v>2013</v>
      </c>
      <c r="BC2312" s="48" t="s">
        <v>1403</v>
      </c>
      <c r="BE2312" s="37" t="s">
        <v>2345</v>
      </c>
      <c r="BG2312" s="43">
        <v>456</v>
      </c>
      <c r="BH2312" s="43" t="s">
        <v>470</v>
      </c>
      <c r="BJ2312" s="43" t="s">
        <v>1388</v>
      </c>
      <c r="BP2312" s="48" t="s">
        <v>1406</v>
      </c>
      <c r="BQ2312" s="43" t="s">
        <v>471</v>
      </c>
      <c r="BS2312" s="43" t="s">
        <v>1393</v>
      </c>
      <c r="BT2312" s="43" t="s">
        <v>1990</v>
      </c>
      <c r="BU2312" s="43"/>
      <c r="BV2312" s="43"/>
      <c r="BW2312" s="243">
        <v>37736</v>
      </c>
      <c r="BX2312" s="243"/>
      <c r="BY2312" s="48" t="s">
        <v>451</v>
      </c>
      <c r="BZ2312" s="43">
        <v>0.18</v>
      </c>
      <c r="CA2312" s="43" t="s">
        <v>1396</v>
      </c>
      <c r="CC2312" s="43">
        <v>0.18</v>
      </c>
      <c r="CD2312" s="124" t="s">
        <v>767</v>
      </c>
      <c r="CE2312" s="43">
        <v>11746</v>
      </c>
      <c r="CF2312" s="43" t="s">
        <v>1990</v>
      </c>
      <c r="CG2312" s="251">
        <v>37736</v>
      </c>
      <c r="CH2312" s="126"/>
      <c r="CK2312" s="39" t="s">
        <v>451</v>
      </c>
      <c r="CL2312" s="43">
        <v>0.66</v>
      </c>
      <c r="CM2312" s="43" t="s">
        <v>1396</v>
      </c>
      <c r="CP2312" s="43" t="s">
        <v>1397</v>
      </c>
      <c r="CQ2312" s="43">
        <v>1233</v>
      </c>
      <c r="DR2312" s="38"/>
    </row>
    <row r="2313" spans="1:122" s="39" customFormat="1" hidden="1" x14ac:dyDescent="0.2">
      <c r="A2313" s="44" t="str">
        <f t="shared" si="984"/>
        <v>Endicott</v>
      </c>
      <c r="B2313" s="44" t="str">
        <f t="shared" si="983"/>
        <v>Trichloroethylene</v>
      </c>
      <c r="C2313" s="38" t="s">
        <v>2587</v>
      </c>
      <c r="D2313" s="38" t="str">
        <f t="shared" si="971"/>
        <v>LS</v>
      </c>
      <c r="E2313" s="44" t="s">
        <v>372</v>
      </c>
      <c r="F2313" s="155" t="str">
        <f t="shared" si="986"/>
        <v>Residential 145</v>
      </c>
      <c r="G2313" s="44" t="str">
        <f t="shared" si="985"/>
        <v>residential</v>
      </c>
      <c r="H2313" s="44" t="str">
        <f t="shared" si="974"/>
        <v/>
      </c>
      <c r="I2313" s="38"/>
      <c r="J2313" s="38"/>
      <c r="K2313" s="38"/>
      <c r="L2313" s="44"/>
      <c r="M2313" s="38" t="str">
        <f t="shared" si="981"/>
        <v>Y</v>
      </c>
      <c r="N2313" s="38" t="str">
        <f t="shared" si="982"/>
        <v>n</v>
      </c>
      <c r="O2313" s="38" t="str">
        <f>IF(AJ2313="","",IF(M2313="N","n","Y"))</f>
        <v>Y</v>
      </c>
      <c r="P2313" s="44"/>
      <c r="Q2313" s="44"/>
      <c r="R2313" s="44"/>
      <c r="S2313" s="44"/>
      <c r="T2313" s="44"/>
      <c r="U2313" s="44"/>
      <c r="V2313" s="44"/>
      <c r="W2313" s="44"/>
      <c r="X2313" s="44"/>
      <c r="Y2313" s="38" t="str">
        <f t="shared" si="975"/>
        <v>n</v>
      </c>
      <c r="Z2313" s="38" t="str">
        <f t="shared" si="976"/>
        <v>n</v>
      </c>
      <c r="AA2313" s="38" t="s">
        <v>2044</v>
      </c>
      <c r="AB2313" s="128" t="s">
        <v>1451</v>
      </c>
      <c r="AC2313" s="59">
        <v>1.4</v>
      </c>
      <c r="AD2313" s="204">
        <v>0.10714285714285715</v>
      </c>
      <c r="AE2313" s="38">
        <v>0</v>
      </c>
      <c r="AF2313" s="38">
        <v>1</v>
      </c>
      <c r="AG2313" s="125"/>
      <c r="AI2313" s="123"/>
      <c r="AJ2313" s="40">
        <f t="shared" si="972"/>
        <v>1.4</v>
      </c>
      <c r="AK2313" s="40"/>
      <c r="AL2313" s="40"/>
      <c r="AM2313" s="40">
        <f t="shared" si="978"/>
        <v>0.15</v>
      </c>
      <c r="AN2313" s="39">
        <f t="shared" si="977"/>
        <v>0.5</v>
      </c>
      <c r="AO2313" s="204"/>
      <c r="AP2313" s="204">
        <f t="shared" si="973"/>
        <v>0.10714285714285715</v>
      </c>
      <c r="AQ2313" s="45"/>
      <c r="AR2313" s="45"/>
      <c r="AS2313" s="115"/>
      <c r="AT2313" s="115"/>
      <c r="AU2313" s="115">
        <f t="shared" si="979"/>
        <v>0</v>
      </c>
      <c r="AV2313" s="115">
        <f t="shared" si="980"/>
        <v>1</v>
      </c>
      <c r="AY2313" s="115"/>
      <c r="AZ2313" s="115"/>
      <c r="BA2313" s="43">
        <v>32</v>
      </c>
      <c r="BB2313" s="43" t="s">
        <v>2013</v>
      </c>
      <c r="BC2313" s="48" t="s">
        <v>1403</v>
      </c>
      <c r="BE2313" s="37" t="s">
        <v>2345</v>
      </c>
      <c r="BG2313" s="43">
        <v>457</v>
      </c>
      <c r="BH2313" s="43" t="s">
        <v>472</v>
      </c>
      <c r="BJ2313" s="43" t="s">
        <v>1388</v>
      </c>
      <c r="BP2313" s="48" t="s">
        <v>1406</v>
      </c>
      <c r="BQ2313" s="43" t="s">
        <v>473</v>
      </c>
      <c r="BS2313" s="43" t="s">
        <v>1393</v>
      </c>
      <c r="BT2313" s="43" t="s">
        <v>1990</v>
      </c>
      <c r="BU2313" s="43"/>
      <c r="BV2313" s="43"/>
      <c r="BW2313" s="243">
        <v>37740</v>
      </c>
      <c r="BX2313" s="243"/>
      <c r="BY2313" s="48" t="s">
        <v>451</v>
      </c>
      <c r="BZ2313" s="43">
        <v>0.15</v>
      </c>
      <c r="CA2313" s="43" t="s">
        <v>1396</v>
      </c>
      <c r="CC2313" s="43">
        <v>0.15</v>
      </c>
      <c r="CD2313" s="124" t="s">
        <v>767</v>
      </c>
      <c r="CE2313" s="43">
        <v>11779</v>
      </c>
      <c r="CF2313" s="43" t="s">
        <v>1990</v>
      </c>
      <c r="CG2313" s="251">
        <v>37740</v>
      </c>
      <c r="CH2313" s="126"/>
      <c r="CK2313" s="39" t="s">
        <v>451</v>
      </c>
      <c r="CL2313" s="43">
        <v>1.4</v>
      </c>
      <c r="CM2313" s="43" t="s">
        <v>1396</v>
      </c>
      <c r="CP2313" s="43" t="s">
        <v>1397</v>
      </c>
      <c r="CQ2313" s="43">
        <v>1234</v>
      </c>
      <c r="DR2313" s="38"/>
    </row>
    <row r="2314" spans="1:122" s="39" customFormat="1" hidden="1" x14ac:dyDescent="0.2">
      <c r="A2314" s="44" t="str">
        <f t="shared" si="984"/>
        <v>Endicott</v>
      </c>
      <c r="B2314" s="44" t="str">
        <f t="shared" si="983"/>
        <v>Trichloroethylene</v>
      </c>
      <c r="C2314" s="38" t="s">
        <v>2587</v>
      </c>
      <c r="D2314" s="38" t="str">
        <f t="shared" si="971"/>
        <v>LS</v>
      </c>
      <c r="E2314" s="44" t="s">
        <v>372</v>
      </c>
      <c r="F2314" s="155" t="str">
        <f t="shared" si="986"/>
        <v>Residential 146</v>
      </c>
      <c r="G2314" s="44" t="str">
        <f t="shared" si="985"/>
        <v>residential</v>
      </c>
      <c r="H2314" s="44" t="str">
        <f t="shared" si="974"/>
        <v/>
      </c>
      <c r="I2314" s="38"/>
      <c r="J2314" s="38"/>
      <c r="K2314" s="38"/>
      <c r="L2314" s="44"/>
      <c r="M2314" s="38" t="str">
        <f t="shared" si="981"/>
        <v>Y</v>
      </c>
      <c r="N2314" s="38" t="str">
        <f t="shared" si="982"/>
        <v>n</v>
      </c>
      <c r="O2314" s="38" t="str">
        <f>IF(AJ2314="","",IF(M2314="N","n","Y"))</f>
        <v>Y</v>
      </c>
      <c r="P2314" s="44"/>
      <c r="Q2314" s="44"/>
      <c r="R2314" s="44"/>
      <c r="S2314" s="44"/>
      <c r="T2314" s="44"/>
      <c r="U2314" s="44"/>
      <c r="V2314" s="44"/>
      <c r="W2314" s="44"/>
      <c r="X2314" s="44"/>
      <c r="Y2314" s="38" t="str">
        <f t="shared" si="975"/>
        <v>n</v>
      </c>
      <c r="Z2314" s="38" t="str">
        <f t="shared" si="976"/>
        <v>n</v>
      </c>
      <c r="AA2314" s="38" t="s">
        <v>2044</v>
      </c>
      <c r="AB2314" s="128" t="s">
        <v>1451</v>
      </c>
      <c r="AC2314" s="59">
        <v>5.0999999999999996</v>
      </c>
      <c r="AD2314" s="204">
        <v>7.6470588235294124E-2</v>
      </c>
      <c r="AE2314" s="38">
        <v>0</v>
      </c>
      <c r="AF2314" s="38">
        <v>1</v>
      </c>
      <c r="AG2314" s="125"/>
      <c r="AI2314" s="123"/>
      <c r="AJ2314" s="40">
        <f t="shared" si="972"/>
        <v>5.0999999999999996</v>
      </c>
      <c r="AK2314" s="40"/>
      <c r="AL2314" s="40"/>
      <c r="AM2314" s="40">
        <f t="shared" si="978"/>
        <v>0.39</v>
      </c>
      <c r="AN2314" s="39">
        <f t="shared" si="977"/>
        <v>0.5</v>
      </c>
      <c r="AO2314" s="204"/>
      <c r="AP2314" s="204">
        <f t="shared" si="973"/>
        <v>7.6470588235294124E-2</v>
      </c>
      <c r="AQ2314" s="45"/>
      <c r="AR2314" s="45"/>
      <c r="AS2314" s="115"/>
      <c r="AT2314" s="115"/>
      <c r="AU2314" s="115">
        <f t="shared" si="979"/>
        <v>0</v>
      </c>
      <c r="AV2314" s="115">
        <f t="shared" si="980"/>
        <v>1</v>
      </c>
      <c r="AY2314" s="115"/>
      <c r="AZ2314" s="115"/>
      <c r="BA2314" s="43">
        <v>32</v>
      </c>
      <c r="BB2314" s="43" t="s">
        <v>2013</v>
      </c>
      <c r="BC2314" s="48" t="s">
        <v>1403</v>
      </c>
      <c r="BE2314" s="37" t="s">
        <v>2345</v>
      </c>
      <c r="BG2314" s="43">
        <v>458</v>
      </c>
      <c r="BH2314" s="43" t="s">
        <v>474</v>
      </c>
      <c r="BJ2314" s="43" t="s">
        <v>1388</v>
      </c>
      <c r="BP2314" s="48" t="s">
        <v>1406</v>
      </c>
      <c r="BQ2314" s="43" t="s">
        <v>475</v>
      </c>
      <c r="BS2314" s="43" t="s">
        <v>1393</v>
      </c>
      <c r="BT2314" s="43" t="s">
        <v>1990</v>
      </c>
      <c r="BU2314" s="43"/>
      <c r="BV2314" s="43"/>
      <c r="BW2314" s="243">
        <v>37736</v>
      </c>
      <c r="BX2314" s="243"/>
      <c r="BY2314" s="48" t="s">
        <v>451</v>
      </c>
      <c r="BZ2314" s="43">
        <v>0.39</v>
      </c>
      <c r="CA2314" s="43" t="s">
        <v>1396</v>
      </c>
      <c r="CC2314" s="43">
        <v>0.39</v>
      </c>
      <c r="CD2314" s="124" t="s">
        <v>767</v>
      </c>
      <c r="CE2314" s="43">
        <v>11834</v>
      </c>
      <c r="CF2314" s="43" t="s">
        <v>1990</v>
      </c>
      <c r="CG2314" s="251">
        <v>37736</v>
      </c>
      <c r="CH2314" s="126"/>
      <c r="CK2314" s="39" t="s">
        <v>451</v>
      </c>
      <c r="CL2314" s="43">
        <v>5.0999999999999996</v>
      </c>
      <c r="CM2314" s="43" t="s">
        <v>1396</v>
      </c>
      <c r="CP2314" s="43" t="s">
        <v>1397</v>
      </c>
      <c r="CQ2314" s="43">
        <v>1235</v>
      </c>
      <c r="DR2314" s="38"/>
    </row>
    <row r="2315" spans="1:122" s="39" customFormat="1" hidden="1" x14ac:dyDescent="0.2">
      <c r="A2315" s="44" t="str">
        <f t="shared" si="984"/>
        <v>Endicott</v>
      </c>
      <c r="B2315" s="44" t="str">
        <f t="shared" si="983"/>
        <v>Trichloroethylene</v>
      </c>
      <c r="C2315" s="38" t="s">
        <v>2587</v>
      </c>
      <c r="D2315" s="38" t="str">
        <f t="shared" si="971"/>
        <v>LS</v>
      </c>
      <c r="E2315" s="44" t="s">
        <v>372</v>
      </c>
      <c r="F2315" s="155" t="str">
        <f t="shared" si="986"/>
        <v>Residential 147</v>
      </c>
      <c r="G2315" s="44" t="str">
        <f t="shared" si="985"/>
        <v>residential</v>
      </c>
      <c r="H2315" s="44" t="str">
        <f t="shared" si="974"/>
        <v/>
      </c>
      <c r="I2315" s="38"/>
      <c r="J2315" s="38"/>
      <c r="K2315" s="38"/>
      <c r="L2315" s="44"/>
      <c r="M2315" s="38" t="str">
        <f t="shared" si="981"/>
        <v>Y</v>
      </c>
      <c r="N2315" s="38" t="str">
        <f t="shared" si="982"/>
        <v>n</v>
      </c>
      <c r="O2315" s="38" t="s">
        <v>541</v>
      </c>
      <c r="P2315" s="44" t="s">
        <v>2357</v>
      </c>
      <c r="Q2315" s="44"/>
      <c r="R2315" s="44"/>
      <c r="S2315" s="44"/>
      <c r="T2315" s="44"/>
      <c r="U2315" s="44"/>
      <c r="V2315" s="44"/>
      <c r="W2315" s="44"/>
      <c r="X2315" s="44"/>
      <c r="Y2315" s="38" t="str">
        <f t="shared" si="975"/>
        <v>n</v>
      </c>
      <c r="Z2315" s="38" t="str">
        <f t="shared" si="976"/>
        <v>n</v>
      </c>
      <c r="AA2315" s="38" t="s">
        <v>2044</v>
      </c>
      <c r="AB2315" s="128" t="s">
        <v>1451</v>
      </c>
      <c r="AC2315" s="59">
        <v>0.78</v>
      </c>
      <c r="AD2315" s="204">
        <v>0.19230769230769229</v>
      </c>
      <c r="AE2315" s="38">
        <v>0</v>
      </c>
      <c r="AF2315" s="38">
        <v>1</v>
      </c>
      <c r="AG2315" s="125"/>
      <c r="AI2315" s="123"/>
      <c r="AJ2315" s="40">
        <f t="shared" si="972"/>
        <v>0.78</v>
      </c>
      <c r="AK2315" s="40"/>
      <c r="AL2315" s="40"/>
      <c r="AM2315" s="40">
        <f t="shared" si="978"/>
        <v>0.15</v>
      </c>
      <c r="AN2315" s="39">
        <f t="shared" si="977"/>
        <v>0.5</v>
      </c>
      <c r="AO2315" s="204"/>
      <c r="AP2315" s="204">
        <f t="shared" si="973"/>
        <v>0.19230769230769229</v>
      </c>
      <c r="AQ2315" s="45"/>
      <c r="AR2315" s="45"/>
      <c r="AS2315" s="115"/>
      <c r="AT2315" s="115"/>
      <c r="AU2315" s="115">
        <f t="shared" si="979"/>
        <v>0</v>
      </c>
      <c r="AV2315" s="115">
        <f t="shared" si="980"/>
        <v>1</v>
      </c>
      <c r="AY2315" s="115"/>
      <c r="AZ2315" s="115"/>
      <c r="BA2315" s="43">
        <v>32</v>
      </c>
      <c r="BB2315" s="43" t="s">
        <v>2013</v>
      </c>
      <c r="BC2315" s="48" t="s">
        <v>1403</v>
      </c>
      <c r="BE2315" s="37" t="s">
        <v>2345</v>
      </c>
      <c r="BG2315" s="43">
        <v>459</v>
      </c>
      <c r="BH2315" s="43" t="s">
        <v>1137</v>
      </c>
      <c r="BJ2315" s="43" t="s">
        <v>1388</v>
      </c>
      <c r="BP2315" s="48" t="s">
        <v>1406</v>
      </c>
      <c r="BQ2315" s="43" t="s">
        <v>1138</v>
      </c>
      <c r="BS2315" s="43" t="s">
        <v>1393</v>
      </c>
      <c r="BT2315" s="43" t="s">
        <v>1990</v>
      </c>
      <c r="BU2315" s="43"/>
      <c r="BV2315" s="43"/>
      <c r="BW2315" s="243">
        <v>37736</v>
      </c>
      <c r="BX2315" s="243"/>
      <c r="BY2315" s="48" t="s">
        <v>451</v>
      </c>
      <c r="BZ2315" s="43">
        <v>0.15</v>
      </c>
      <c r="CA2315" s="43" t="s">
        <v>1396</v>
      </c>
      <c r="CC2315" s="43">
        <v>0.15</v>
      </c>
      <c r="CD2315" s="124" t="s">
        <v>767</v>
      </c>
      <c r="CE2315" s="43">
        <v>11878</v>
      </c>
      <c r="CF2315" s="43" t="s">
        <v>1990</v>
      </c>
      <c r="CG2315" s="251">
        <v>37736</v>
      </c>
      <c r="CH2315" s="126"/>
      <c r="CK2315" s="39" t="s">
        <v>451</v>
      </c>
      <c r="CL2315" s="43">
        <v>0.78</v>
      </c>
      <c r="CM2315" s="43" t="s">
        <v>1396</v>
      </c>
      <c r="CP2315" s="43" t="s">
        <v>1397</v>
      </c>
      <c r="CQ2315" s="43">
        <v>1236</v>
      </c>
      <c r="DR2315" s="38"/>
    </row>
    <row r="2316" spans="1:122" s="39" customFormat="1" hidden="1" x14ac:dyDescent="0.2">
      <c r="A2316" s="44" t="str">
        <f t="shared" si="984"/>
        <v>Endicott</v>
      </c>
      <c r="B2316" s="44" t="str">
        <f t="shared" si="983"/>
        <v>cis-1,2-Dichloroethylene</v>
      </c>
      <c r="C2316" s="38" t="s">
        <v>2587</v>
      </c>
      <c r="D2316" s="38" t="str">
        <f t="shared" si="971"/>
        <v>LS</v>
      </c>
      <c r="E2316" s="44" t="s">
        <v>372</v>
      </c>
      <c r="F2316" s="155" t="str">
        <f t="shared" si="986"/>
        <v>Residential 148</v>
      </c>
      <c r="G2316" s="44" t="str">
        <f t="shared" si="985"/>
        <v>residential</v>
      </c>
      <c r="H2316" s="44" t="str">
        <f t="shared" si="974"/>
        <v/>
      </c>
      <c r="I2316" s="38"/>
      <c r="J2316" s="38"/>
      <c r="K2316" s="38"/>
      <c r="L2316" s="44"/>
      <c r="M2316" s="38" t="str">
        <f t="shared" si="981"/>
        <v>Y</v>
      </c>
      <c r="N2316" s="38" t="str">
        <f t="shared" si="982"/>
        <v>Y</v>
      </c>
      <c r="O2316" s="38" t="s">
        <v>541</v>
      </c>
      <c r="P2316" s="44" t="s">
        <v>2357</v>
      </c>
      <c r="Q2316" s="44"/>
      <c r="R2316" s="44"/>
      <c r="S2316" s="44"/>
      <c r="T2316" s="44"/>
      <c r="U2316" s="44"/>
      <c r="V2316" s="44"/>
      <c r="W2316" s="44"/>
      <c r="X2316" s="44"/>
      <c r="Y2316" s="38" t="str">
        <f t="shared" si="975"/>
        <v>n</v>
      </c>
      <c r="Z2316" s="38" t="str">
        <f t="shared" si="976"/>
        <v>Y</v>
      </c>
      <c r="AA2316" s="38" t="s">
        <v>2044</v>
      </c>
      <c r="AB2316" s="128" t="s">
        <v>1451</v>
      </c>
      <c r="AC2316" s="59">
        <v>0.27</v>
      </c>
      <c r="AD2316" s="204">
        <v>0.62962962962962965</v>
      </c>
      <c r="AE2316" s="38">
        <v>0</v>
      </c>
      <c r="AF2316" s="38">
        <v>1</v>
      </c>
      <c r="AG2316" s="125"/>
      <c r="AI2316" s="123"/>
      <c r="AJ2316" s="40">
        <f t="shared" si="972"/>
        <v>0.27</v>
      </c>
      <c r="AK2316" s="40"/>
      <c r="AL2316" s="40"/>
      <c r="AM2316" s="40">
        <f t="shared" si="978"/>
        <v>0.17</v>
      </c>
      <c r="AN2316" s="39" t="str">
        <f t="shared" si="977"/>
        <v/>
      </c>
      <c r="AO2316" s="204"/>
      <c r="AP2316" s="204">
        <f t="shared" si="973"/>
        <v>0.62962962962962965</v>
      </c>
      <c r="AQ2316" s="45"/>
      <c r="AR2316" s="45"/>
      <c r="AS2316" s="115"/>
      <c r="AT2316" s="115"/>
      <c r="AU2316" s="115">
        <f t="shared" si="979"/>
        <v>0</v>
      </c>
      <c r="AV2316" s="115">
        <f t="shared" si="980"/>
        <v>1</v>
      </c>
      <c r="AY2316" s="115"/>
      <c r="AZ2316" s="115"/>
      <c r="BA2316" s="43">
        <v>32</v>
      </c>
      <c r="BB2316" s="43" t="s">
        <v>2013</v>
      </c>
      <c r="BC2316" s="48" t="s">
        <v>1403</v>
      </c>
      <c r="BE2316" s="37" t="s">
        <v>2345</v>
      </c>
      <c r="BG2316" s="43">
        <v>460</v>
      </c>
      <c r="BH2316" s="43" t="s">
        <v>1139</v>
      </c>
      <c r="BJ2316" s="43" t="s">
        <v>1388</v>
      </c>
      <c r="BP2316" s="48" t="s">
        <v>1406</v>
      </c>
      <c r="BQ2316" s="43" t="s">
        <v>1140</v>
      </c>
      <c r="BS2316" s="43" t="s">
        <v>1400</v>
      </c>
      <c r="BT2316" s="43" t="s">
        <v>1990</v>
      </c>
      <c r="BU2316" s="43"/>
      <c r="BV2316" s="43"/>
      <c r="BW2316" s="243">
        <v>37735</v>
      </c>
      <c r="BX2316" s="243"/>
      <c r="BY2316" s="48" t="s">
        <v>451</v>
      </c>
      <c r="BZ2316" s="43">
        <v>0.17</v>
      </c>
      <c r="CA2316" s="43" t="s">
        <v>1396</v>
      </c>
      <c r="CC2316" s="43">
        <v>0.17</v>
      </c>
      <c r="CD2316" s="124" t="s">
        <v>767</v>
      </c>
      <c r="CE2316" s="43">
        <v>11905</v>
      </c>
      <c r="CF2316" s="43" t="s">
        <v>1990</v>
      </c>
      <c r="CG2316" s="251">
        <v>37735</v>
      </c>
      <c r="CH2316" s="126"/>
      <c r="CK2316" s="39" t="s">
        <v>451</v>
      </c>
      <c r="CL2316" s="43">
        <v>0.27</v>
      </c>
      <c r="CM2316" s="43" t="s">
        <v>1396</v>
      </c>
      <c r="CP2316" s="43" t="s">
        <v>1397</v>
      </c>
      <c r="CQ2316" s="43">
        <v>1280</v>
      </c>
      <c r="DR2316" s="38"/>
    </row>
    <row r="2317" spans="1:122" s="39" customFormat="1" hidden="1" x14ac:dyDescent="0.2">
      <c r="A2317" s="44" t="str">
        <f t="shared" si="984"/>
        <v>Endicott</v>
      </c>
      <c r="B2317" s="44" t="str">
        <f t="shared" si="983"/>
        <v>cis-1,2-Dichloroethylene</v>
      </c>
      <c r="C2317" s="38" t="s">
        <v>2587</v>
      </c>
      <c r="D2317" s="38" t="str">
        <f t="shared" si="971"/>
        <v>LS</v>
      </c>
      <c r="E2317" s="44" t="s">
        <v>372</v>
      </c>
      <c r="F2317" s="155" t="str">
        <f t="shared" si="986"/>
        <v>Residential 149</v>
      </c>
      <c r="G2317" s="44" t="str">
        <f t="shared" si="985"/>
        <v>residential</v>
      </c>
      <c r="H2317" s="44" t="str">
        <f t="shared" si="974"/>
        <v/>
      </c>
      <c r="I2317" s="38"/>
      <c r="J2317" s="38"/>
      <c r="K2317" s="38"/>
      <c r="L2317" s="44"/>
      <c r="M2317" s="38" t="str">
        <f t="shared" si="981"/>
        <v>Y</v>
      </c>
      <c r="N2317" s="38" t="str">
        <f t="shared" si="982"/>
        <v>Y</v>
      </c>
      <c r="O2317" s="38" t="s">
        <v>541</v>
      </c>
      <c r="P2317" s="44" t="s">
        <v>2357</v>
      </c>
      <c r="Q2317" s="44"/>
      <c r="R2317" s="44"/>
      <c r="S2317" s="44"/>
      <c r="T2317" s="44"/>
      <c r="U2317" s="44"/>
      <c r="V2317" s="44"/>
      <c r="W2317" s="44"/>
      <c r="X2317" s="44"/>
      <c r="Y2317" s="38" t="str">
        <f t="shared" si="975"/>
        <v>n</v>
      </c>
      <c r="Z2317" s="38" t="str">
        <f t="shared" si="976"/>
        <v>Y</v>
      </c>
      <c r="AA2317" s="38" t="s">
        <v>2044</v>
      </c>
      <c r="AB2317" s="128" t="s">
        <v>1451</v>
      </c>
      <c r="AC2317" s="59">
        <v>0.23</v>
      </c>
      <c r="AD2317" s="204">
        <v>0.60869565217391308</v>
      </c>
      <c r="AE2317" s="38">
        <v>0</v>
      </c>
      <c r="AF2317" s="38">
        <v>1</v>
      </c>
      <c r="AG2317" s="125"/>
      <c r="AI2317" s="123"/>
      <c r="AJ2317" s="40">
        <f t="shared" si="972"/>
        <v>0.23</v>
      </c>
      <c r="AK2317" s="40"/>
      <c r="AL2317" s="40"/>
      <c r="AM2317" s="40">
        <f t="shared" si="978"/>
        <v>0.14000000000000001</v>
      </c>
      <c r="AN2317" s="39" t="str">
        <f t="shared" si="977"/>
        <v/>
      </c>
      <c r="AO2317" s="204"/>
      <c r="AP2317" s="204">
        <f t="shared" si="973"/>
        <v>0.60869565217391308</v>
      </c>
      <c r="AQ2317" s="45"/>
      <c r="AR2317" s="45"/>
      <c r="AS2317" s="115"/>
      <c r="AT2317" s="115"/>
      <c r="AU2317" s="115">
        <f t="shared" si="979"/>
        <v>0</v>
      </c>
      <c r="AV2317" s="115">
        <f t="shared" si="980"/>
        <v>1</v>
      </c>
      <c r="AY2317" s="115"/>
      <c r="AZ2317" s="115"/>
      <c r="BA2317" s="43">
        <v>32</v>
      </c>
      <c r="BB2317" s="43" t="s">
        <v>2013</v>
      </c>
      <c r="BC2317" s="48" t="s">
        <v>1403</v>
      </c>
      <c r="BE2317" s="37" t="s">
        <v>2345</v>
      </c>
      <c r="BG2317" s="43">
        <v>461</v>
      </c>
      <c r="BH2317" s="43" t="s">
        <v>1141</v>
      </c>
      <c r="BJ2317" s="43" t="s">
        <v>1388</v>
      </c>
      <c r="BP2317" s="48" t="s">
        <v>1406</v>
      </c>
      <c r="BQ2317" s="43" t="s">
        <v>1142</v>
      </c>
      <c r="BS2317" s="43" t="s">
        <v>1400</v>
      </c>
      <c r="BT2317" s="43" t="s">
        <v>1143</v>
      </c>
      <c r="BU2317" s="43"/>
      <c r="BV2317" s="43"/>
      <c r="BW2317" s="243">
        <v>37741</v>
      </c>
      <c r="BX2317" s="243"/>
      <c r="BY2317" s="48" t="s">
        <v>451</v>
      </c>
      <c r="BZ2317" s="43">
        <v>0.14000000000000001</v>
      </c>
      <c r="CA2317" s="43" t="s">
        <v>1396</v>
      </c>
      <c r="CC2317" s="43">
        <v>0.14000000000000001</v>
      </c>
      <c r="CD2317" s="124" t="s">
        <v>767</v>
      </c>
      <c r="CE2317" s="43">
        <v>11960</v>
      </c>
      <c r="CF2317" s="43" t="s">
        <v>1144</v>
      </c>
      <c r="CG2317" s="251">
        <v>37741</v>
      </c>
      <c r="CH2317" s="126"/>
      <c r="CK2317" s="39" t="s">
        <v>451</v>
      </c>
      <c r="CL2317" s="43">
        <v>0.23</v>
      </c>
      <c r="CM2317" s="43" t="s">
        <v>1396</v>
      </c>
      <c r="CP2317" s="43" t="s">
        <v>1397</v>
      </c>
      <c r="CQ2317" s="43">
        <v>1281</v>
      </c>
      <c r="DR2317" s="38"/>
    </row>
    <row r="2318" spans="1:122" s="39" customFormat="1" hidden="1" x14ac:dyDescent="0.2">
      <c r="A2318" s="44" t="str">
        <f t="shared" si="984"/>
        <v>Endicott</v>
      </c>
      <c r="B2318" s="44" t="str">
        <f t="shared" si="983"/>
        <v>Chloroethane (ethyl chloride)</v>
      </c>
      <c r="C2318" s="38" t="s">
        <v>2587</v>
      </c>
      <c r="D2318" s="38" t="str">
        <f t="shared" si="971"/>
        <v>LS</v>
      </c>
      <c r="E2318" s="44" t="s">
        <v>372</v>
      </c>
      <c r="F2318" s="155" t="str">
        <f t="shared" si="986"/>
        <v>Residential 149</v>
      </c>
      <c r="G2318" s="44" t="str">
        <f t="shared" si="985"/>
        <v>residential</v>
      </c>
      <c r="H2318" s="44" t="str">
        <f t="shared" si="974"/>
        <v/>
      </c>
      <c r="I2318" s="38"/>
      <c r="J2318" s="38"/>
      <c r="K2318" s="38"/>
      <c r="L2318" s="44"/>
      <c r="M2318" s="38" t="str">
        <f t="shared" si="981"/>
        <v>Y</v>
      </c>
      <c r="N2318" s="38" t="str">
        <f t="shared" si="982"/>
        <v>Y</v>
      </c>
      <c r="O2318" s="38" t="s">
        <v>541</v>
      </c>
      <c r="P2318" s="44" t="s">
        <v>2357</v>
      </c>
      <c r="Q2318" s="44"/>
      <c r="R2318" s="44"/>
      <c r="S2318" s="44"/>
      <c r="T2318" s="44"/>
      <c r="U2318" s="44"/>
      <c r="V2318" s="44"/>
      <c r="W2318" s="44"/>
      <c r="X2318" s="44"/>
      <c r="Y2318" s="38" t="str">
        <f t="shared" si="975"/>
        <v>n</v>
      </c>
      <c r="Z2318" s="38" t="str">
        <f t="shared" si="976"/>
        <v>Y</v>
      </c>
      <c r="AA2318" s="38" t="s">
        <v>2044</v>
      </c>
      <c r="AB2318" s="128" t="s">
        <v>1451</v>
      </c>
      <c r="AC2318" s="59">
        <v>0.27</v>
      </c>
      <c r="AD2318" s="204">
        <v>0.85185185185185186</v>
      </c>
      <c r="AE2318" s="38">
        <v>0</v>
      </c>
      <c r="AF2318" s="38">
        <v>1</v>
      </c>
      <c r="AG2318" s="125"/>
      <c r="AI2318" s="123"/>
      <c r="AJ2318" s="40">
        <f t="shared" si="972"/>
        <v>0.27</v>
      </c>
      <c r="AK2318" s="40"/>
      <c r="AL2318" s="40"/>
      <c r="AM2318" s="40">
        <f t="shared" si="978"/>
        <v>0.23</v>
      </c>
      <c r="AN2318" s="39" t="str">
        <f t="shared" si="977"/>
        <v/>
      </c>
      <c r="AO2318" s="204"/>
      <c r="AP2318" s="204">
        <f t="shared" si="973"/>
        <v>0.85185185185185186</v>
      </c>
      <c r="AQ2318" s="45"/>
      <c r="AR2318" s="45"/>
      <c r="AS2318" s="115"/>
      <c r="AT2318" s="115"/>
      <c r="AU2318" s="115">
        <f t="shared" si="979"/>
        <v>0</v>
      </c>
      <c r="AV2318" s="115">
        <f t="shared" si="980"/>
        <v>1</v>
      </c>
      <c r="AY2318" s="115"/>
      <c r="AZ2318" s="115"/>
      <c r="BA2318" s="43">
        <v>32</v>
      </c>
      <c r="BB2318" s="43" t="s">
        <v>2013</v>
      </c>
      <c r="BC2318" s="48" t="s">
        <v>1403</v>
      </c>
      <c r="BE2318" s="37" t="s">
        <v>2345</v>
      </c>
      <c r="BG2318" s="43">
        <v>461</v>
      </c>
      <c r="BH2318" s="43" t="s">
        <v>1141</v>
      </c>
      <c r="BJ2318" s="43" t="s">
        <v>1388</v>
      </c>
      <c r="BP2318" s="48" t="s">
        <v>1406</v>
      </c>
      <c r="BQ2318" s="43" t="s">
        <v>1142</v>
      </c>
      <c r="BS2318" s="43" t="s">
        <v>920</v>
      </c>
      <c r="BT2318" s="43" t="s">
        <v>1143</v>
      </c>
      <c r="BU2318" s="43"/>
      <c r="BV2318" s="43"/>
      <c r="BW2318" s="243">
        <v>37741</v>
      </c>
      <c r="BX2318" s="243"/>
      <c r="BY2318" s="48" t="s">
        <v>451</v>
      </c>
      <c r="BZ2318" s="43">
        <v>0.23</v>
      </c>
      <c r="CA2318" s="43" t="s">
        <v>1396</v>
      </c>
      <c r="CC2318" s="43">
        <v>0.23</v>
      </c>
      <c r="CD2318" s="124" t="s">
        <v>767</v>
      </c>
      <c r="CE2318" s="43">
        <v>11961</v>
      </c>
      <c r="CF2318" s="43" t="s">
        <v>1144</v>
      </c>
      <c r="CG2318" s="251">
        <v>37741</v>
      </c>
      <c r="CH2318" s="126"/>
      <c r="CK2318" s="39" t="s">
        <v>451</v>
      </c>
      <c r="CL2318" s="43">
        <v>0.27</v>
      </c>
      <c r="CM2318" s="43" t="s">
        <v>1396</v>
      </c>
      <c r="CP2318" s="43" t="s">
        <v>1397</v>
      </c>
      <c r="CQ2318" s="43">
        <v>1403</v>
      </c>
      <c r="DR2318" s="38"/>
    </row>
    <row r="2319" spans="1:122" s="39" customFormat="1" hidden="1" x14ac:dyDescent="0.2">
      <c r="A2319" s="44" t="str">
        <f t="shared" si="984"/>
        <v>Endicott</v>
      </c>
      <c r="B2319" s="44" t="str">
        <f t="shared" si="983"/>
        <v>Trichloroethylene</v>
      </c>
      <c r="C2319" s="38" t="s">
        <v>2587</v>
      </c>
      <c r="D2319" s="38" t="str">
        <f t="shared" si="971"/>
        <v>LS</v>
      </c>
      <c r="E2319" s="44" t="s">
        <v>372</v>
      </c>
      <c r="F2319" s="155" t="str">
        <f t="shared" si="986"/>
        <v>Residential 149</v>
      </c>
      <c r="G2319" s="44" t="str">
        <f t="shared" si="985"/>
        <v>residential</v>
      </c>
      <c r="H2319" s="44" t="str">
        <f t="shared" si="974"/>
        <v/>
      </c>
      <c r="I2319" s="38"/>
      <c r="J2319" s="38"/>
      <c r="K2319" s="38"/>
      <c r="L2319" s="44"/>
      <c r="M2319" s="38" t="str">
        <f t="shared" si="981"/>
        <v>Y</v>
      </c>
      <c r="N2319" s="38" t="str">
        <f t="shared" si="982"/>
        <v>n</v>
      </c>
      <c r="O2319" s="38" t="s">
        <v>541</v>
      </c>
      <c r="P2319" s="44" t="s">
        <v>310</v>
      </c>
      <c r="Q2319" s="44"/>
      <c r="R2319" s="44"/>
      <c r="S2319" s="44"/>
      <c r="T2319" s="44"/>
      <c r="U2319" s="44"/>
      <c r="V2319" s="44"/>
      <c r="W2319" s="44"/>
      <c r="X2319" s="44"/>
      <c r="Y2319" s="38" t="str">
        <f t="shared" si="975"/>
        <v>n</v>
      </c>
      <c r="Z2319" s="38" t="str">
        <f t="shared" si="976"/>
        <v>n</v>
      </c>
      <c r="AA2319" s="38" t="s">
        <v>2044</v>
      </c>
      <c r="AB2319" s="128" t="s">
        <v>1451</v>
      </c>
      <c r="AC2319" s="59">
        <v>4.7</v>
      </c>
      <c r="AD2319" s="204">
        <v>4.0425531914893613E-2</v>
      </c>
      <c r="AE2319" s="38">
        <v>0</v>
      </c>
      <c r="AF2319" s="38">
        <v>1</v>
      </c>
      <c r="AG2319" s="125"/>
      <c r="AI2319" s="123"/>
      <c r="AJ2319" s="40">
        <f t="shared" si="972"/>
        <v>4.7</v>
      </c>
      <c r="AK2319" s="40"/>
      <c r="AL2319" s="40"/>
      <c r="AM2319" s="40">
        <f t="shared" si="978"/>
        <v>0.19</v>
      </c>
      <c r="AN2319" s="39">
        <f t="shared" si="977"/>
        <v>0.5</v>
      </c>
      <c r="AO2319" s="204"/>
      <c r="AP2319" s="204">
        <f t="shared" si="973"/>
        <v>4.0425531914893613E-2</v>
      </c>
      <c r="AQ2319" s="45"/>
      <c r="AR2319" s="45"/>
      <c r="AS2319" s="115"/>
      <c r="AT2319" s="115"/>
      <c r="AU2319" s="115">
        <f t="shared" si="979"/>
        <v>0</v>
      </c>
      <c r="AV2319" s="115">
        <f t="shared" si="980"/>
        <v>1</v>
      </c>
      <c r="AY2319" s="115"/>
      <c r="AZ2319" s="115"/>
      <c r="BA2319" s="43">
        <v>32</v>
      </c>
      <c r="BB2319" s="43" t="s">
        <v>2013</v>
      </c>
      <c r="BC2319" s="48" t="s">
        <v>1403</v>
      </c>
      <c r="BE2319" s="37" t="s">
        <v>2345</v>
      </c>
      <c r="BG2319" s="43">
        <v>461</v>
      </c>
      <c r="BH2319" s="43" t="s">
        <v>1141</v>
      </c>
      <c r="BJ2319" s="43" t="s">
        <v>1388</v>
      </c>
      <c r="BP2319" s="48" t="s">
        <v>1406</v>
      </c>
      <c r="BQ2319" s="43" t="s">
        <v>1142</v>
      </c>
      <c r="BS2319" s="43" t="s">
        <v>1393</v>
      </c>
      <c r="BT2319" s="43" t="s">
        <v>1143</v>
      </c>
      <c r="BU2319" s="43"/>
      <c r="BV2319" s="43"/>
      <c r="BW2319" s="243">
        <v>37741</v>
      </c>
      <c r="BX2319" s="243"/>
      <c r="BY2319" s="48" t="s">
        <v>451</v>
      </c>
      <c r="BZ2319" s="43">
        <v>0.19</v>
      </c>
      <c r="CA2319" s="43" t="s">
        <v>1396</v>
      </c>
      <c r="CC2319" s="43">
        <v>0.19</v>
      </c>
      <c r="CD2319" s="124" t="s">
        <v>767</v>
      </c>
      <c r="CE2319" s="43">
        <v>11966</v>
      </c>
      <c r="CF2319" s="43" t="s">
        <v>1144</v>
      </c>
      <c r="CG2319" s="251">
        <v>37741</v>
      </c>
      <c r="CH2319" s="126"/>
      <c r="CK2319" s="39" t="s">
        <v>451</v>
      </c>
      <c r="CL2319" s="43">
        <v>4.7</v>
      </c>
      <c r="CM2319" s="43" t="s">
        <v>1396</v>
      </c>
      <c r="CP2319" s="43" t="s">
        <v>1397</v>
      </c>
      <c r="CQ2319" s="43">
        <v>1238</v>
      </c>
      <c r="DR2319" s="38"/>
    </row>
    <row r="2320" spans="1:122" s="39" customFormat="1" hidden="1" x14ac:dyDescent="0.2">
      <c r="A2320" s="44" t="str">
        <f t="shared" si="984"/>
        <v>Endicott</v>
      </c>
      <c r="B2320" s="44" t="str">
        <f t="shared" si="983"/>
        <v>cis-1,2-Dichloroethylene</v>
      </c>
      <c r="C2320" s="38" t="s">
        <v>2587</v>
      </c>
      <c r="D2320" s="38" t="str">
        <f t="shared" si="971"/>
        <v>LS</v>
      </c>
      <c r="E2320" s="44" t="s">
        <v>372</v>
      </c>
      <c r="F2320" s="155" t="str">
        <f t="shared" si="986"/>
        <v>Residential 150</v>
      </c>
      <c r="G2320" s="44" t="str">
        <f t="shared" si="985"/>
        <v>residential</v>
      </c>
      <c r="H2320" s="44" t="str">
        <f t="shared" si="974"/>
        <v/>
      </c>
      <c r="I2320" s="38"/>
      <c r="J2320" s="38"/>
      <c r="K2320" s="38"/>
      <c r="L2320" s="44"/>
      <c r="M2320" s="38" t="str">
        <f t="shared" si="981"/>
        <v>Y</v>
      </c>
      <c r="N2320" s="38" t="str">
        <f t="shared" si="982"/>
        <v>Y</v>
      </c>
      <c r="O2320" s="38" t="s">
        <v>541</v>
      </c>
      <c r="P2320" s="44" t="s">
        <v>310</v>
      </c>
      <c r="Q2320" s="44"/>
      <c r="R2320" s="44"/>
      <c r="S2320" s="44"/>
      <c r="T2320" s="44"/>
      <c r="U2320" s="44"/>
      <c r="V2320" s="44"/>
      <c r="W2320" s="44"/>
      <c r="X2320" s="44"/>
      <c r="Y2320" s="38" t="str">
        <f t="shared" si="975"/>
        <v>n</v>
      </c>
      <c r="Z2320" s="38" t="str">
        <f t="shared" si="976"/>
        <v>Y</v>
      </c>
      <c r="AA2320" s="38" t="s">
        <v>2044</v>
      </c>
      <c r="AB2320" s="128" t="s">
        <v>1451</v>
      </c>
      <c r="AC2320" s="59">
        <v>1.3</v>
      </c>
      <c r="AD2320" s="204">
        <v>0.1076923076923077</v>
      </c>
      <c r="AE2320" s="38">
        <v>0</v>
      </c>
      <c r="AF2320" s="38">
        <v>1</v>
      </c>
      <c r="AG2320" s="125"/>
      <c r="AI2320" s="123"/>
      <c r="AJ2320" s="40">
        <f t="shared" si="972"/>
        <v>1.3</v>
      </c>
      <c r="AK2320" s="40"/>
      <c r="AL2320" s="40"/>
      <c r="AM2320" s="40">
        <f t="shared" si="978"/>
        <v>0.14000000000000001</v>
      </c>
      <c r="AN2320" s="39" t="str">
        <f t="shared" si="977"/>
        <v/>
      </c>
      <c r="AO2320" s="204"/>
      <c r="AP2320" s="204">
        <f t="shared" si="973"/>
        <v>0.1076923076923077</v>
      </c>
      <c r="AQ2320" s="45"/>
      <c r="AR2320" s="45"/>
      <c r="AS2320" s="115"/>
      <c r="AT2320" s="115"/>
      <c r="AU2320" s="115">
        <f t="shared" si="979"/>
        <v>0</v>
      </c>
      <c r="AV2320" s="115">
        <f t="shared" si="980"/>
        <v>1</v>
      </c>
      <c r="AY2320" s="115"/>
      <c r="AZ2320" s="115"/>
      <c r="BA2320" s="43">
        <v>32</v>
      </c>
      <c r="BB2320" s="43" t="s">
        <v>2013</v>
      </c>
      <c r="BC2320" s="48" t="s">
        <v>1403</v>
      </c>
      <c r="BE2320" s="37" t="s">
        <v>2345</v>
      </c>
      <c r="BG2320" s="43">
        <v>462</v>
      </c>
      <c r="BH2320" s="43" t="s">
        <v>1145</v>
      </c>
      <c r="BJ2320" s="43" t="s">
        <v>1388</v>
      </c>
      <c r="BP2320" s="48" t="s">
        <v>1406</v>
      </c>
      <c r="BQ2320" s="43" t="s">
        <v>1146</v>
      </c>
      <c r="BS2320" s="43" t="s">
        <v>1400</v>
      </c>
      <c r="BT2320" s="43" t="s">
        <v>1990</v>
      </c>
      <c r="BU2320" s="43"/>
      <c r="BV2320" s="43"/>
      <c r="BW2320" s="243">
        <v>37738</v>
      </c>
      <c r="BX2320" s="243"/>
      <c r="BY2320" s="48" t="s">
        <v>451</v>
      </c>
      <c r="BZ2320" s="43">
        <v>0.14000000000000001</v>
      </c>
      <c r="CA2320" s="43" t="s">
        <v>1396</v>
      </c>
      <c r="CC2320" s="43">
        <v>0.14000000000000001</v>
      </c>
      <c r="CD2320" s="124" t="s">
        <v>767</v>
      </c>
      <c r="CE2320" s="43">
        <v>12004</v>
      </c>
      <c r="CF2320" s="43" t="s">
        <v>1990</v>
      </c>
      <c r="CG2320" s="251">
        <v>37738</v>
      </c>
      <c r="CH2320" s="126"/>
      <c r="CK2320" s="39" t="s">
        <v>451</v>
      </c>
      <c r="CL2320" s="43">
        <v>1.3</v>
      </c>
      <c r="CM2320" s="43" t="s">
        <v>1396</v>
      </c>
      <c r="CP2320" s="43" t="s">
        <v>1397</v>
      </c>
      <c r="CQ2320" s="43">
        <v>1282</v>
      </c>
      <c r="DR2320" s="38"/>
    </row>
    <row r="2321" spans="1:122" s="39" customFormat="1" hidden="1" x14ac:dyDescent="0.2">
      <c r="A2321" s="44" t="str">
        <f t="shared" si="984"/>
        <v>Endicott</v>
      </c>
      <c r="B2321" s="44" t="str">
        <f t="shared" si="983"/>
        <v>Trichloroethylene</v>
      </c>
      <c r="C2321" s="38" t="s">
        <v>2587</v>
      </c>
      <c r="D2321" s="38" t="str">
        <f t="shared" si="971"/>
        <v>LS</v>
      </c>
      <c r="E2321" s="44" t="s">
        <v>372</v>
      </c>
      <c r="F2321" s="155" t="str">
        <f t="shared" si="986"/>
        <v>Residential 151</v>
      </c>
      <c r="G2321" s="44" t="str">
        <f t="shared" si="985"/>
        <v>residential</v>
      </c>
      <c r="H2321" s="44" t="str">
        <f t="shared" si="974"/>
        <v/>
      </c>
      <c r="I2321" s="38"/>
      <c r="J2321" s="38"/>
      <c r="K2321" s="38"/>
      <c r="L2321" s="44"/>
      <c r="M2321" s="38" t="str">
        <f t="shared" si="981"/>
        <v>Y</v>
      </c>
      <c r="N2321" s="38" t="str">
        <f t="shared" si="982"/>
        <v>n</v>
      </c>
      <c r="O2321" s="38" t="s">
        <v>541</v>
      </c>
      <c r="P2321" s="44" t="s">
        <v>310</v>
      </c>
      <c r="Q2321" s="44"/>
      <c r="R2321" s="44"/>
      <c r="S2321" s="44"/>
      <c r="T2321" s="44"/>
      <c r="U2321" s="44"/>
      <c r="V2321" s="44"/>
      <c r="W2321" s="44"/>
      <c r="X2321" s="44"/>
      <c r="Y2321" s="38" t="str">
        <f t="shared" si="975"/>
        <v>n</v>
      </c>
      <c r="Z2321" s="38" t="str">
        <f t="shared" si="976"/>
        <v>n</v>
      </c>
      <c r="AA2321" s="38" t="s">
        <v>2044</v>
      </c>
      <c r="AB2321" s="128" t="s">
        <v>1451</v>
      </c>
      <c r="AC2321" s="59">
        <v>14</v>
      </c>
      <c r="AD2321" s="204">
        <v>1.2857142857142857E-2</v>
      </c>
      <c r="AE2321" s="38">
        <v>0</v>
      </c>
      <c r="AF2321" s="38">
        <v>1</v>
      </c>
      <c r="AG2321" s="125"/>
      <c r="AI2321" s="123"/>
      <c r="AJ2321" s="40">
        <f t="shared" si="972"/>
        <v>14</v>
      </c>
      <c r="AK2321" s="40"/>
      <c r="AL2321" s="40"/>
      <c r="AM2321" s="40">
        <f t="shared" si="978"/>
        <v>0.18</v>
      </c>
      <c r="AN2321" s="39">
        <f t="shared" si="977"/>
        <v>0.5</v>
      </c>
      <c r="AO2321" s="204"/>
      <c r="AP2321" s="204">
        <f t="shared" si="973"/>
        <v>1.2857142857142857E-2</v>
      </c>
      <c r="AQ2321" s="45"/>
      <c r="AR2321" s="45"/>
      <c r="AS2321" s="115"/>
      <c r="AT2321" s="115"/>
      <c r="AU2321" s="115">
        <f t="shared" si="979"/>
        <v>0</v>
      </c>
      <c r="AV2321" s="115">
        <f t="shared" si="980"/>
        <v>1</v>
      </c>
      <c r="AY2321" s="115"/>
      <c r="AZ2321" s="115"/>
      <c r="BA2321" s="43">
        <v>32</v>
      </c>
      <c r="BB2321" s="43" t="s">
        <v>2013</v>
      </c>
      <c r="BC2321" s="48" t="s">
        <v>1403</v>
      </c>
      <c r="BE2321" s="37" t="s">
        <v>2345</v>
      </c>
      <c r="BG2321" s="43">
        <v>463</v>
      </c>
      <c r="BH2321" s="43" t="s">
        <v>1147</v>
      </c>
      <c r="BJ2321" s="43" t="s">
        <v>1388</v>
      </c>
      <c r="BP2321" s="48" t="s">
        <v>1406</v>
      </c>
      <c r="BQ2321" s="43" t="s">
        <v>1148</v>
      </c>
      <c r="BS2321" s="43" t="s">
        <v>1393</v>
      </c>
      <c r="BT2321" s="43" t="s">
        <v>1149</v>
      </c>
      <c r="BU2321" s="43"/>
      <c r="BV2321" s="43"/>
      <c r="BW2321" s="243">
        <v>37742</v>
      </c>
      <c r="BX2321" s="243"/>
      <c r="BY2321" s="48" t="s">
        <v>451</v>
      </c>
      <c r="BZ2321" s="43">
        <v>0.18</v>
      </c>
      <c r="CA2321" s="43" t="s">
        <v>1396</v>
      </c>
      <c r="CC2321" s="43">
        <v>0.18</v>
      </c>
      <c r="CD2321" s="124" t="s">
        <v>767</v>
      </c>
      <c r="CE2321" s="43">
        <v>12065</v>
      </c>
      <c r="CF2321" s="43" t="s">
        <v>1150</v>
      </c>
      <c r="CG2321" s="251">
        <v>37742</v>
      </c>
      <c r="CH2321" s="126"/>
      <c r="CK2321" s="39" t="s">
        <v>451</v>
      </c>
      <c r="CL2321" s="43">
        <v>14</v>
      </c>
      <c r="CM2321" s="43" t="s">
        <v>1396</v>
      </c>
      <c r="CP2321" s="43" t="s">
        <v>1397</v>
      </c>
      <c r="CQ2321" s="43">
        <v>1240</v>
      </c>
      <c r="DR2321" s="38"/>
    </row>
    <row r="2322" spans="1:122" s="39" customFormat="1" hidden="1" x14ac:dyDescent="0.2">
      <c r="A2322" s="44" t="str">
        <f t="shared" si="984"/>
        <v>Endicott</v>
      </c>
      <c r="B2322" s="44" t="str">
        <f t="shared" si="983"/>
        <v>Trichloroethylene</v>
      </c>
      <c r="C2322" s="38" t="s">
        <v>2587</v>
      </c>
      <c r="D2322" s="38" t="str">
        <f t="shared" si="971"/>
        <v>LS</v>
      </c>
      <c r="E2322" s="44" t="s">
        <v>372</v>
      </c>
      <c r="F2322" s="155" t="str">
        <f t="shared" si="986"/>
        <v>Residential 152</v>
      </c>
      <c r="G2322" s="44" t="str">
        <f t="shared" si="985"/>
        <v>residential</v>
      </c>
      <c r="H2322" s="44" t="str">
        <f t="shared" si="974"/>
        <v/>
      </c>
      <c r="I2322" s="38"/>
      <c r="J2322" s="38"/>
      <c r="K2322" s="38"/>
      <c r="L2322" s="44"/>
      <c r="M2322" s="38" t="str">
        <f t="shared" si="981"/>
        <v>Y</v>
      </c>
      <c r="N2322" s="38" t="str">
        <f t="shared" si="982"/>
        <v>n</v>
      </c>
      <c r="O2322" s="38" t="s">
        <v>541</v>
      </c>
      <c r="P2322" s="44" t="s">
        <v>310</v>
      </c>
      <c r="Q2322" s="44"/>
      <c r="R2322" s="44"/>
      <c r="S2322" s="44"/>
      <c r="T2322" s="44"/>
      <c r="U2322" s="44"/>
      <c r="V2322" s="44"/>
      <c r="W2322" s="44"/>
      <c r="X2322" s="44"/>
      <c r="Y2322" s="38" t="str">
        <f t="shared" si="975"/>
        <v>n</v>
      </c>
      <c r="Z2322" s="38" t="str">
        <f t="shared" si="976"/>
        <v>n</v>
      </c>
      <c r="AA2322" s="38" t="s">
        <v>2044</v>
      </c>
      <c r="AB2322" s="128" t="s">
        <v>1451</v>
      </c>
      <c r="AC2322" s="59">
        <v>6.9</v>
      </c>
      <c r="AD2322" s="204">
        <v>2.6086956521739129E-2</v>
      </c>
      <c r="AE2322" s="38">
        <v>0</v>
      </c>
      <c r="AF2322" s="38">
        <v>1</v>
      </c>
      <c r="AG2322" s="125"/>
      <c r="AI2322" s="123"/>
      <c r="AJ2322" s="40">
        <f t="shared" si="972"/>
        <v>6.9</v>
      </c>
      <c r="AK2322" s="40"/>
      <c r="AL2322" s="40"/>
      <c r="AM2322" s="40">
        <f t="shared" si="978"/>
        <v>0.18</v>
      </c>
      <c r="AN2322" s="39">
        <f t="shared" si="977"/>
        <v>0.5</v>
      </c>
      <c r="AO2322" s="204"/>
      <c r="AP2322" s="204">
        <f t="shared" si="973"/>
        <v>2.6086956521739129E-2</v>
      </c>
      <c r="AQ2322" s="45"/>
      <c r="AR2322" s="45"/>
      <c r="AS2322" s="115"/>
      <c r="AT2322" s="115"/>
      <c r="AU2322" s="115">
        <f t="shared" si="979"/>
        <v>0</v>
      </c>
      <c r="AV2322" s="115">
        <f t="shared" si="980"/>
        <v>1</v>
      </c>
      <c r="AY2322" s="115"/>
      <c r="AZ2322" s="115"/>
      <c r="BA2322" s="43">
        <v>32</v>
      </c>
      <c r="BB2322" s="43" t="s">
        <v>2013</v>
      </c>
      <c r="BC2322" s="48" t="s">
        <v>1403</v>
      </c>
      <c r="BE2322" s="37" t="s">
        <v>2345</v>
      </c>
      <c r="BG2322" s="43">
        <v>464</v>
      </c>
      <c r="BH2322" s="43" t="s">
        <v>1151</v>
      </c>
      <c r="BJ2322" s="43" t="s">
        <v>1388</v>
      </c>
      <c r="BP2322" s="48" t="s">
        <v>1406</v>
      </c>
      <c r="BQ2322" s="43" t="s">
        <v>1152</v>
      </c>
      <c r="BS2322" s="43" t="s">
        <v>1393</v>
      </c>
      <c r="BT2322" s="43" t="s">
        <v>1990</v>
      </c>
      <c r="BU2322" s="43"/>
      <c r="BV2322" s="43"/>
      <c r="BW2322" s="243">
        <v>37738</v>
      </c>
      <c r="BX2322" s="243"/>
      <c r="BY2322" s="48" t="s">
        <v>451</v>
      </c>
      <c r="BZ2322" s="43">
        <v>0.18</v>
      </c>
      <c r="CA2322" s="43" t="s">
        <v>1396</v>
      </c>
      <c r="CC2322" s="43">
        <v>0.18</v>
      </c>
      <c r="CD2322" s="124" t="s">
        <v>767</v>
      </c>
      <c r="CE2322" s="43">
        <v>12098</v>
      </c>
      <c r="CF2322" s="43" t="s">
        <v>1990</v>
      </c>
      <c r="CG2322" s="251">
        <v>37738</v>
      </c>
      <c r="CH2322" s="126"/>
      <c r="CK2322" s="39" t="s">
        <v>451</v>
      </c>
      <c r="CL2322" s="43">
        <v>6.9</v>
      </c>
      <c r="CM2322" s="43" t="s">
        <v>1396</v>
      </c>
      <c r="CP2322" s="43" t="s">
        <v>1397</v>
      </c>
      <c r="CQ2322" s="43">
        <v>1241</v>
      </c>
      <c r="DR2322" s="38"/>
    </row>
    <row r="2323" spans="1:122" s="39" customFormat="1" hidden="1" x14ac:dyDescent="0.2">
      <c r="A2323" s="44" t="str">
        <f t="shared" si="984"/>
        <v>Endicott</v>
      </c>
      <c r="B2323" s="44" t="str">
        <f t="shared" si="983"/>
        <v>Tetrachloroethylene</v>
      </c>
      <c r="C2323" s="38" t="s">
        <v>2587</v>
      </c>
      <c r="D2323" s="38" t="str">
        <f t="shared" ref="D2323:D2359" si="987">IF(BC2323="","",BC2323)</f>
        <v>LS</v>
      </c>
      <c r="E2323" s="44" t="s">
        <v>372</v>
      </c>
      <c r="F2323" s="155" t="str">
        <f t="shared" si="986"/>
        <v>Residential 153</v>
      </c>
      <c r="G2323" s="44" t="str">
        <f t="shared" si="985"/>
        <v>residential</v>
      </c>
      <c r="H2323" s="44" t="str">
        <f t="shared" si="974"/>
        <v/>
      </c>
      <c r="I2323" s="38"/>
      <c r="J2323" s="38"/>
      <c r="K2323" s="38"/>
      <c r="L2323" s="44"/>
      <c r="M2323" s="38" t="str">
        <f t="shared" si="981"/>
        <v>Y</v>
      </c>
      <c r="N2323" s="38" t="str">
        <f t="shared" si="982"/>
        <v>n</v>
      </c>
      <c r="O2323" s="38" t="str">
        <f>IF(AJ2323="","",IF(M2323="N","n","Y"))</f>
        <v>Y</v>
      </c>
      <c r="P2323" s="44"/>
      <c r="Q2323" s="44"/>
      <c r="R2323" s="44"/>
      <c r="S2323" s="44"/>
      <c r="T2323" s="44"/>
      <c r="U2323" s="44"/>
      <c r="V2323" s="44"/>
      <c r="W2323" s="44"/>
      <c r="X2323" s="44"/>
      <c r="Y2323" s="38" t="str">
        <f t="shared" si="975"/>
        <v>n</v>
      </c>
      <c r="Z2323" s="38" t="str">
        <f t="shared" si="976"/>
        <v>n</v>
      </c>
      <c r="AA2323" s="38" t="s">
        <v>2044</v>
      </c>
      <c r="AB2323" s="128" t="s">
        <v>1451</v>
      </c>
      <c r="AC2323" s="59">
        <v>7.9</v>
      </c>
      <c r="AD2323" s="204">
        <v>2.7848101265822784E-2</v>
      </c>
      <c r="AE2323" s="38">
        <v>0</v>
      </c>
      <c r="AF2323" s="38">
        <v>1</v>
      </c>
      <c r="AG2323" s="125"/>
      <c r="AI2323" s="123"/>
      <c r="AJ2323" s="40">
        <f t="shared" si="972"/>
        <v>7.9</v>
      </c>
      <c r="AK2323" s="40"/>
      <c r="AL2323" s="40"/>
      <c r="AM2323" s="40">
        <f t="shared" si="978"/>
        <v>0.22</v>
      </c>
      <c r="AN2323" s="39">
        <f t="shared" si="977"/>
        <v>3.8</v>
      </c>
      <c r="AO2323" s="204"/>
      <c r="AP2323" s="204">
        <f t="shared" si="973"/>
        <v>2.7848101265822784E-2</v>
      </c>
      <c r="AQ2323" s="45"/>
      <c r="AR2323" s="45"/>
      <c r="AS2323" s="115"/>
      <c r="AT2323" s="115"/>
      <c r="AU2323" s="115">
        <f t="shared" si="979"/>
        <v>0</v>
      </c>
      <c r="AV2323" s="115">
        <f t="shared" si="980"/>
        <v>1</v>
      </c>
      <c r="AY2323" s="115"/>
      <c r="AZ2323" s="115"/>
      <c r="BA2323" s="43">
        <v>32</v>
      </c>
      <c r="BB2323" s="43" t="s">
        <v>2013</v>
      </c>
      <c r="BC2323" s="48" t="s">
        <v>1403</v>
      </c>
      <c r="BE2323" s="37" t="s">
        <v>2345</v>
      </c>
      <c r="BG2323" s="43">
        <v>465</v>
      </c>
      <c r="BH2323" s="43" t="s">
        <v>476</v>
      </c>
      <c r="BJ2323" s="43" t="s">
        <v>1388</v>
      </c>
      <c r="BP2323" s="48" t="s">
        <v>1406</v>
      </c>
      <c r="BQ2323" s="43" t="s">
        <v>1152</v>
      </c>
      <c r="BS2323" s="43" t="s">
        <v>2057</v>
      </c>
      <c r="BT2323" s="43" t="s">
        <v>477</v>
      </c>
      <c r="BU2323" s="43"/>
      <c r="BV2323" s="43"/>
      <c r="BW2323" s="243">
        <v>37741</v>
      </c>
      <c r="BX2323" s="243"/>
      <c r="BY2323" s="48" t="s">
        <v>451</v>
      </c>
      <c r="BZ2323" s="43">
        <v>0.22</v>
      </c>
      <c r="CA2323" s="43" t="s">
        <v>1396</v>
      </c>
      <c r="CC2323" s="43">
        <v>0.22</v>
      </c>
      <c r="CD2323" s="124" t="s">
        <v>767</v>
      </c>
      <c r="CE2323" s="43">
        <v>12140</v>
      </c>
      <c r="CF2323" s="43" t="s">
        <v>478</v>
      </c>
      <c r="CG2323" s="251">
        <v>37741</v>
      </c>
      <c r="CH2323" s="126"/>
      <c r="CK2323" s="39" t="s">
        <v>451</v>
      </c>
      <c r="CL2323" s="43">
        <v>7.9</v>
      </c>
      <c r="CM2323" s="43" t="s">
        <v>1396</v>
      </c>
      <c r="CP2323" s="43" t="s">
        <v>1397</v>
      </c>
      <c r="CQ2323" s="43">
        <v>1169</v>
      </c>
      <c r="DR2323" s="38"/>
    </row>
    <row r="2324" spans="1:122" s="39" customFormat="1" hidden="1" x14ac:dyDescent="0.2">
      <c r="A2324" s="44" t="str">
        <f t="shared" si="984"/>
        <v>Endicott</v>
      </c>
      <c r="B2324" s="44" t="str">
        <f t="shared" si="983"/>
        <v>Trichloroethylene</v>
      </c>
      <c r="C2324" s="38" t="s">
        <v>2587</v>
      </c>
      <c r="D2324" s="38" t="str">
        <f t="shared" si="987"/>
        <v>LS</v>
      </c>
      <c r="E2324" s="44" t="s">
        <v>372</v>
      </c>
      <c r="F2324" s="155" t="str">
        <f t="shared" si="986"/>
        <v>Residential 153</v>
      </c>
      <c r="G2324" s="44" t="str">
        <f t="shared" si="985"/>
        <v>residential</v>
      </c>
      <c r="H2324" s="44" t="str">
        <f t="shared" si="974"/>
        <v/>
      </c>
      <c r="I2324" s="38"/>
      <c r="J2324" s="38"/>
      <c r="K2324" s="38"/>
      <c r="L2324" s="44"/>
      <c r="M2324" s="38" t="str">
        <f t="shared" si="981"/>
        <v>Y</v>
      </c>
      <c r="N2324" s="38" t="str">
        <f t="shared" si="982"/>
        <v>n</v>
      </c>
      <c r="O2324" s="38" t="str">
        <f>IF(AJ2324="","",IF(M2324="N","n","Y"))</f>
        <v>Y</v>
      </c>
      <c r="P2324" s="44"/>
      <c r="Q2324" s="44"/>
      <c r="R2324" s="44"/>
      <c r="S2324" s="44"/>
      <c r="T2324" s="44"/>
      <c r="U2324" s="44"/>
      <c r="V2324" s="44"/>
      <c r="W2324" s="44"/>
      <c r="X2324" s="44"/>
      <c r="Y2324" s="38" t="str">
        <f t="shared" si="975"/>
        <v>n</v>
      </c>
      <c r="Z2324" s="38" t="str">
        <f t="shared" si="976"/>
        <v>n</v>
      </c>
      <c r="AA2324" s="38" t="s">
        <v>2044</v>
      </c>
      <c r="AB2324" s="128" t="s">
        <v>1451</v>
      </c>
      <c r="AC2324" s="59">
        <v>1.3</v>
      </c>
      <c r="AD2324" s="204">
        <v>0.13076923076923078</v>
      </c>
      <c r="AE2324" s="38">
        <v>0</v>
      </c>
      <c r="AF2324" s="38">
        <v>1</v>
      </c>
      <c r="AG2324" s="125"/>
      <c r="AI2324" s="123"/>
      <c r="AJ2324" s="40">
        <f t="shared" si="972"/>
        <v>1.3</v>
      </c>
      <c r="AK2324" s="40"/>
      <c r="AL2324" s="40"/>
      <c r="AM2324" s="40">
        <f t="shared" si="978"/>
        <v>0.17</v>
      </c>
      <c r="AN2324" s="39">
        <f t="shared" si="977"/>
        <v>0.5</v>
      </c>
      <c r="AO2324" s="204"/>
      <c r="AP2324" s="204">
        <f t="shared" si="973"/>
        <v>0.13076923076923078</v>
      </c>
      <c r="AQ2324" s="45"/>
      <c r="AR2324" s="45"/>
      <c r="AS2324" s="115"/>
      <c r="AT2324" s="115"/>
      <c r="AU2324" s="115">
        <f t="shared" si="979"/>
        <v>0</v>
      </c>
      <c r="AV2324" s="115">
        <f t="shared" si="980"/>
        <v>1</v>
      </c>
      <c r="AY2324" s="115"/>
      <c r="AZ2324" s="115"/>
      <c r="BA2324" s="43">
        <v>32</v>
      </c>
      <c r="BB2324" s="43" t="s">
        <v>2013</v>
      </c>
      <c r="BC2324" s="48" t="s">
        <v>1403</v>
      </c>
      <c r="BE2324" s="37" t="s">
        <v>2345</v>
      </c>
      <c r="BG2324" s="43">
        <v>465</v>
      </c>
      <c r="BH2324" s="43" t="s">
        <v>476</v>
      </c>
      <c r="BJ2324" s="43" t="s">
        <v>1388</v>
      </c>
      <c r="BP2324" s="48" t="s">
        <v>1406</v>
      </c>
      <c r="BQ2324" s="43" t="s">
        <v>1152</v>
      </c>
      <c r="BS2324" s="43" t="s">
        <v>1393</v>
      </c>
      <c r="BT2324" s="43" t="s">
        <v>477</v>
      </c>
      <c r="BU2324" s="43"/>
      <c r="BV2324" s="43"/>
      <c r="BW2324" s="243">
        <v>37741</v>
      </c>
      <c r="BX2324" s="243"/>
      <c r="BY2324" s="48" t="s">
        <v>451</v>
      </c>
      <c r="BZ2324" s="43">
        <v>0.17</v>
      </c>
      <c r="CA2324" s="43" t="s">
        <v>1396</v>
      </c>
      <c r="CC2324" s="43">
        <v>0.17</v>
      </c>
      <c r="CD2324" s="124" t="s">
        <v>767</v>
      </c>
      <c r="CE2324" s="43">
        <v>12142</v>
      </c>
      <c r="CF2324" s="43" t="s">
        <v>478</v>
      </c>
      <c r="CG2324" s="251">
        <v>37741</v>
      </c>
      <c r="CH2324" s="126"/>
      <c r="CK2324" s="39" t="s">
        <v>451</v>
      </c>
      <c r="CL2324" s="43">
        <v>1.3</v>
      </c>
      <c r="CM2324" s="43" t="s">
        <v>1396</v>
      </c>
      <c r="CP2324" s="43" t="s">
        <v>1397</v>
      </c>
      <c r="CQ2324" s="43">
        <v>1242</v>
      </c>
      <c r="DR2324" s="38"/>
    </row>
    <row r="2325" spans="1:122" s="39" customFormat="1" hidden="1" x14ac:dyDescent="0.2">
      <c r="A2325" s="44" t="str">
        <f t="shared" si="984"/>
        <v>Endicott</v>
      </c>
      <c r="B2325" s="44" t="str">
        <f t="shared" si="983"/>
        <v>Trichloroethylene</v>
      </c>
      <c r="C2325" s="38" t="s">
        <v>2587</v>
      </c>
      <c r="D2325" s="38" t="str">
        <f t="shared" si="987"/>
        <v>LS</v>
      </c>
      <c r="E2325" s="44" t="s">
        <v>372</v>
      </c>
      <c r="F2325" s="155" t="str">
        <f t="shared" si="986"/>
        <v>Residential 154</v>
      </c>
      <c r="G2325" s="44" t="str">
        <f t="shared" si="985"/>
        <v>residential</v>
      </c>
      <c r="H2325" s="44" t="str">
        <f t="shared" si="974"/>
        <v/>
      </c>
      <c r="I2325" s="38"/>
      <c r="J2325" s="38"/>
      <c r="K2325" s="38"/>
      <c r="L2325" s="44"/>
      <c r="M2325" s="38" t="str">
        <f t="shared" si="981"/>
        <v>Y</v>
      </c>
      <c r="N2325" s="38" t="str">
        <f t="shared" si="982"/>
        <v>n</v>
      </c>
      <c r="O2325" s="38" t="s">
        <v>541</v>
      </c>
      <c r="P2325" s="44" t="s">
        <v>2357</v>
      </c>
      <c r="Q2325" s="44"/>
      <c r="R2325" s="44"/>
      <c r="S2325" s="44"/>
      <c r="T2325" s="44"/>
      <c r="U2325" s="44"/>
      <c r="V2325" s="44"/>
      <c r="W2325" s="44"/>
      <c r="X2325" s="44"/>
      <c r="Y2325" s="38" t="str">
        <f t="shared" si="975"/>
        <v>n</v>
      </c>
      <c r="Z2325" s="38" t="str">
        <f t="shared" si="976"/>
        <v>n</v>
      </c>
      <c r="AA2325" s="38" t="s">
        <v>2044</v>
      </c>
      <c r="AB2325" s="128" t="s">
        <v>1451</v>
      </c>
      <c r="AC2325" s="59">
        <v>0.37</v>
      </c>
      <c r="AD2325" s="204">
        <v>0.45945945945945948</v>
      </c>
      <c r="AE2325" s="38">
        <v>0</v>
      </c>
      <c r="AF2325" s="38">
        <v>1</v>
      </c>
      <c r="AG2325" s="125"/>
      <c r="AI2325" s="123"/>
      <c r="AJ2325" s="40">
        <f t="shared" si="972"/>
        <v>0.37</v>
      </c>
      <c r="AK2325" s="40"/>
      <c r="AL2325" s="40"/>
      <c r="AM2325" s="40">
        <f t="shared" si="978"/>
        <v>0.17</v>
      </c>
      <c r="AN2325" s="39">
        <f t="shared" si="977"/>
        <v>0.5</v>
      </c>
      <c r="AO2325" s="204"/>
      <c r="AP2325" s="204">
        <f t="shared" si="973"/>
        <v>0.45945945945945948</v>
      </c>
      <c r="AQ2325" s="45"/>
      <c r="AR2325" s="45"/>
      <c r="AS2325" s="115"/>
      <c r="AT2325" s="115"/>
      <c r="AU2325" s="115">
        <f t="shared" si="979"/>
        <v>0</v>
      </c>
      <c r="AV2325" s="115">
        <f t="shared" si="980"/>
        <v>1</v>
      </c>
      <c r="AY2325" s="115"/>
      <c r="AZ2325" s="115"/>
      <c r="BA2325" s="43">
        <v>32</v>
      </c>
      <c r="BB2325" s="43" t="s">
        <v>2013</v>
      </c>
      <c r="BC2325" s="48" t="s">
        <v>1403</v>
      </c>
      <c r="BE2325" s="37" t="s">
        <v>2345</v>
      </c>
      <c r="BG2325" s="43">
        <v>466</v>
      </c>
      <c r="BH2325" s="43" t="s">
        <v>479</v>
      </c>
      <c r="BJ2325" s="43" t="s">
        <v>1388</v>
      </c>
      <c r="BP2325" s="48" t="s">
        <v>1406</v>
      </c>
      <c r="BQ2325" s="43" t="s">
        <v>480</v>
      </c>
      <c r="BS2325" s="43" t="s">
        <v>1393</v>
      </c>
      <c r="BT2325" s="43" t="s">
        <v>1990</v>
      </c>
      <c r="BU2325" s="43"/>
      <c r="BV2325" s="43"/>
      <c r="BW2325" s="243">
        <v>37737</v>
      </c>
      <c r="BX2325" s="243"/>
      <c r="BY2325" s="48" t="s">
        <v>451</v>
      </c>
      <c r="BZ2325" s="43">
        <v>0.17</v>
      </c>
      <c r="CA2325" s="43" t="s">
        <v>1396</v>
      </c>
      <c r="CC2325" s="43">
        <v>0.17</v>
      </c>
      <c r="CD2325" s="124" t="s">
        <v>767</v>
      </c>
      <c r="CE2325" s="43">
        <v>12175</v>
      </c>
      <c r="CF2325" s="43" t="s">
        <v>1990</v>
      </c>
      <c r="CG2325" s="251">
        <v>37737</v>
      </c>
      <c r="CH2325" s="126"/>
      <c r="CK2325" s="39" t="s">
        <v>451</v>
      </c>
      <c r="CL2325" s="43">
        <v>0.37</v>
      </c>
      <c r="CM2325" s="43" t="s">
        <v>1396</v>
      </c>
      <c r="CP2325" s="43" t="s">
        <v>1397</v>
      </c>
      <c r="CQ2325" s="43">
        <v>1243</v>
      </c>
      <c r="DR2325" s="38"/>
    </row>
    <row r="2326" spans="1:122" s="39" customFormat="1" hidden="1" x14ac:dyDescent="0.2">
      <c r="A2326" s="44" t="str">
        <f t="shared" si="984"/>
        <v>Endicott</v>
      </c>
      <c r="B2326" s="44" t="str">
        <f t="shared" si="983"/>
        <v>1,1-Dichloroethylene</v>
      </c>
      <c r="C2326" s="38" t="s">
        <v>2587</v>
      </c>
      <c r="D2326" s="38" t="str">
        <f t="shared" si="987"/>
        <v>LS</v>
      </c>
      <c r="E2326" s="44" t="s">
        <v>372</v>
      </c>
      <c r="F2326" s="155" t="str">
        <f t="shared" si="986"/>
        <v>Residential 156</v>
      </c>
      <c r="G2326" s="44" t="str">
        <f t="shared" si="985"/>
        <v>residential</v>
      </c>
      <c r="H2326" s="44" t="str">
        <f t="shared" si="974"/>
        <v/>
      </c>
      <c r="I2326" s="38"/>
      <c r="J2326" s="38"/>
      <c r="K2326" s="38"/>
      <c r="L2326" s="44"/>
      <c r="M2326" s="38" t="str">
        <f t="shared" si="981"/>
        <v>Y</v>
      </c>
      <c r="N2326" s="38" t="str">
        <f t="shared" si="982"/>
        <v>n</v>
      </c>
      <c r="O2326" s="38" t="s">
        <v>541</v>
      </c>
      <c r="P2326" s="44" t="s">
        <v>310</v>
      </c>
      <c r="Q2326" s="44"/>
      <c r="R2326" s="44"/>
      <c r="S2326" s="44"/>
      <c r="T2326" s="44"/>
      <c r="U2326" s="44"/>
      <c r="V2326" s="44"/>
      <c r="W2326" s="44"/>
      <c r="X2326" s="44"/>
      <c r="Y2326" s="38" t="str">
        <f t="shared" si="975"/>
        <v>n</v>
      </c>
      <c r="Z2326" s="38" t="str">
        <f t="shared" si="976"/>
        <v>n</v>
      </c>
      <c r="AA2326" s="38" t="s">
        <v>2044</v>
      </c>
      <c r="AB2326" s="128" t="s">
        <v>1451</v>
      </c>
      <c r="AC2326" s="59">
        <v>0.74</v>
      </c>
      <c r="AD2326" s="204">
        <v>9.45945945945946E-2</v>
      </c>
      <c r="AE2326" s="38">
        <v>0</v>
      </c>
      <c r="AF2326" s="38">
        <v>1</v>
      </c>
      <c r="AG2326" s="125"/>
      <c r="AI2326" s="123"/>
      <c r="AJ2326" s="40">
        <f t="shared" si="972"/>
        <v>0.74</v>
      </c>
      <c r="AK2326" s="40"/>
      <c r="AL2326" s="40"/>
      <c r="AM2326" s="40">
        <f t="shared" si="978"/>
        <v>7.0000000000000007E-2</v>
      </c>
      <c r="AN2326" s="39">
        <f t="shared" si="977"/>
        <v>0.8</v>
      </c>
      <c r="AO2326" s="204"/>
      <c r="AP2326" s="204">
        <f t="shared" si="973"/>
        <v>9.45945945945946E-2</v>
      </c>
      <c r="AQ2326" s="45"/>
      <c r="AR2326" s="45"/>
      <c r="AS2326" s="115"/>
      <c r="AT2326" s="115"/>
      <c r="AU2326" s="115">
        <f t="shared" si="979"/>
        <v>0</v>
      </c>
      <c r="AV2326" s="115">
        <f t="shared" si="980"/>
        <v>1</v>
      </c>
      <c r="AY2326" s="115"/>
      <c r="AZ2326" s="115"/>
      <c r="BA2326" s="43">
        <v>32</v>
      </c>
      <c r="BB2326" s="43" t="s">
        <v>2013</v>
      </c>
      <c r="BC2326" s="48" t="s">
        <v>1403</v>
      </c>
      <c r="BE2326" s="37" t="s">
        <v>2345</v>
      </c>
      <c r="BG2326" s="43">
        <v>468</v>
      </c>
      <c r="BH2326" s="43" t="s">
        <v>1153</v>
      </c>
      <c r="BJ2326" s="43" t="s">
        <v>1388</v>
      </c>
      <c r="BP2326" s="48" t="s">
        <v>1406</v>
      </c>
      <c r="BQ2326" s="43" t="s">
        <v>522</v>
      </c>
      <c r="BS2326" s="43" t="s">
        <v>538</v>
      </c>
      <c r="BT2326" s="43" t="s">
        <v>2144</v>
      </c>
      <c r="BU2326" s="43"/>
      <c r="BV2326" s="43"/>
      <c r="BW2326" s="243">
        <v>37740</v>
      </c>
      <c r="BX2326" s="243"/>
      <c r="BY2326" s="48" t="s">
        <v>451</v>
      </c>
      <c r="BZ2326" s="43">
        <v>7.0000000000000007E-2</v>
      </c>
      <c r="CA2326" s="43" t="s">
        <v>1396</v>
      </c>
      <c r="CC2326" s="43">
        <v>7.0000000000000007E-2</v>
      </c>
      <c r="CD2326" s="124" t="s">
        <v>767</v>
      </c>
      <c r="CE2326" s="43">
        <v>12256</v>
      </c>
      <c r="CF2326" s="43" t="s">
        <v>2145</v>
      </c>
      <c r="CG2326" s="251">
        <v>37740</v>
      </c>
      <c r="CH2326" s="126"/>
      <c r="CK2326" s="39" t="s">
        <v>451</v>
      </c>
      <c r="CL2326" s="43">
        <v>0.74</v>
      </c>
      <c r="CM2326" s="43" t="s">
        <v>1396</v>
      </c>
      <c r="CP2326" s="43" t="s">
        <v>1397</v>
      </c>
      <c r="CQ2326" s="43">
        <v>1377</v>
      </c>
      <c r="DR2326" s="38"/>
    </row>
    <row r="2327" spans="1:122" s="39" customFormat="1" hidden="1" x14ac:dyDescent="0.2">
      <c r="A2327" s="44" t="str">
        <f t="shared" si="984"/>
        <v>Endicott</v>
      </c>
      <c r="B2327" s="44" t="str">
        <f t="shared" si="983"/>
        <v>1,1,1-Trichloroethane</v>
      </c>
      <c r="C2327" s="38" t="s">
        <v>2587</v>
      </c>
      <c r="D2327" s="38" t="str">
        <f t="shared" si="987"/>
        <v>LS</v>
      </c>
      <c r="E2327" s="44" t="s">
        <v>372</v>
      </c>
      <c r="F2327" s="155" t="str">
        <f t="shared" si="986"/>
        <v>Residential 157 (House 13)</v>
      </c>
      <c r="G2327" s="44" t="str">
        <f t="shared" si="985"/>
        <v>residential</v>
      </c>
      <c r="H2327" s="44" t="str">
        <f t="shared" si="974"/>
        <v/>
      </c>
      <c r="I2327" s="38"/>
      <c r="J2327" s="38"/>
      <c r="K2327" s="38"/>
      <c r="L2327" s="44"/>
      <c r="M2327" s="38" t="str">
        <f t="shared" si="981"/>
        <v>Y</v>
      </c>
      <c r="N2327" s="38" t="str">
        <f t="shared" si="982"/>
        <v>n</v>
      </c>
      <c r="O2327" s="38" t="s">
        <v>541</v>
      </c>
      <c r="P2327" s="44" t="s">
        <v>2357</v>
      </c>
      <c r="Q2327" s="44"/>
      <c r="R2327" s="44"/>
      <c r="S2327" s="44"/>
      <c r="T2327" s="44"/>
      <c r="U2327" s="44"/>
      <c r="V2327" s="44"/>
      <c r="W2327" s="44"/>
      <c r="X2327" s="44"/>
      <c r="Y2327" s="38" t="str">
        <f t="shared" si="975"/>
        <v>n</v>
      </c>
      <c r="Z2327" s="38" t="str">
        <f t="shared" si="976"/>
        <v>n</v>
      </c>
      <c r="AA2327" s="38" t="s">
        <v>2044</v>
      </c>
      <c r="AB2327" s="128" t="s">
        <v>1451</v>
      </c>
      <c r="AC2327" s="59">
        <v>0.63</v>
      </c>
      <c r="AD2327" s="204">
        <v>0.2857142857142857</v>
      </c>
      <c r="AE2327" s="38">
        <v>0</v>
      </c>
      <c r="AF2327" s="38">
        <v>1</v>
      </c>
      <c r="AG2327" s="125"/>
      <c r="AI2327" s="123"/>
      <c r="AJ2327" s="40">
        <f t="shared" ref="AJ2327:AJ2357" si="988">IF(CL2327="","",IF(CM2327="mg/m3",1000*CL2327,IF(CM2327="ppbv",CL2327*INDEX(ppbv_ug_m3,MATCH(BS2327,ChemName,0)),CL2327)))</f>
        <v>0.63</v>
      </c>
      <c r="AK2327" s="40"/>
      <c r="AL2327" s="40"/>
      <c r="AM2327" s="40">
        <f t="shared" si="978"/>
        <v>0.18</v>
      </c>
      <c r="AN2327" s="39">
        <f t="shared" si="977"/>
        <v>3.1</v>
      </c>
      <c r="AO2327" s="204"/>
      <c r="AP2327" s="204">
        <f t="shared" ref="AP2327:AP2357" si="989">IF(AJ2327="","",AM2327/AJ2327)</f>
        <v>0.2857142857142857</v>
      </c>
      <c r="AQ2327" s="45"/>
      <c r="AR2327" s="45"/>
      <c r="AS2327" s="115"/>
      <c r="AT2327" s="115"/>
      <c r="AU2327" s="115">
        <f t="shared" si="979"/>
        <v>0</v>
      </c>
      <c r="AV2327" s="115">
        <f t="shared" si="980"/>
        <v>1</v>
      </c>
      <c r="AY2327" s="115"/>
      <c r="AZ2327" s="115"/>
      <c r="BA2327" s="43">
        <v>32</v>
      </c>
      <c r="BB2327" s="43" t="s">
        <v>2013</v>
      </c>
      <c r="BC2327" s="48" t="s">
        <v>1403</v>
      </c>
      <c r="BE2327" s="37" t="s">
        <v>2345</v>
      </c>
      <c r="BG2327" s="43">
        <v>469</v>
      </c>
      <c r="BH2327" s="43" t="s">
        <v>617</v>
      </c>
      <c r="BJ2327" s="43" t="s">
        <v>1388</v>
      </c>
      <c r="BP2327" s="48" t="s">
        <v>1406</v>
      </c>
      <c r="BQ2327" s="43" t="s">
        <v>2589</v>
      </c>
      <c r="BS2327" s="43" t="s">
        <v>558</v>
      </c>
      <c r="BT2327" s="43" t="s">
        <v>2590</v>
      </c>
      <c r="BU2327" s="43"/>
      <c r="BV2327" s="43"/>
      <c r="BW2327" s="243">
        <v>37734</v>
      </c>
      <c r="BX2327" s="243"/>
      <c r="BY2327" s="48" t="s">
        <v>451</v>
      </c>
      <c r="BZ2327" s="43">
        <v>0.18</v>
      </c>
      <c r="CA2327" s="43" t="s">
        <v>1396</v>
      </c>
      <c r="CC2327" s="43">
        <v>0.18</v>
      </c>
      <c r="CD2327" s="124" t="s">
        <v>767</v>
      </c>
      <c r="CE2327" s="43">
        <v>12287</v>
      </c>
      <c r="CF2327" s="43" t="s">
        <v>2591</v>
      </c>
      <c r="CG2327" s="251">
        <v>37734</v>
      </c>
      <c r="CH2327" s="126"/>
      <c r="CK2327" s="39" t="s">
        <v>451</v>
      </c>
      <c r="CL2327" s="43">
        <v>0.63</v>
      </c>
      <c r="CM2327" s="43" t="s">
        <v>1396</v>
      </c>
      <c r="CP2327" s="43" t="s">
        <v>1397</v>
      </c>
      <c r="CQ2327" s="43">
        <v>1339</v>
      </c>
      <c r="DR2327" s="38"/>
    </row>
    <row r="2328" spans="1:122" s="39" customFormat="1" x14ac:dyDescent="0.2">
      <c r="A2328" s="44" t="str">
        <f t="shared" si="984"/>
        <v>Endicott</v>
      </c>
      <c r="B2328" s="44" t="str">
        <f t="shared" si="983"/>
        <v>1,1-Dichloroethane</v>
      </c>
      <c r="C2328" s="38" t="s">
        <v>2587</v>
      </c>
      <c r="D2328" s="38" t="str">
        <f t="shared" si="987"/>
        <v>LS</v>
      </c>
      <c r="E2328" s="44" t="s">
        <v>372</v>
      </c>
      <c r="F2328" s="155" t="str">
        <f t="shared" si="986"/>
        <v>Residential 157 (House 13)</v>
      </c>
      <c r="G2328" s="44" t="str">
        <f t="shared" si="985"/>
        <v>residential</v>
      </c>
      <c r="H2328" s="44" t="str">
        <f t="shared" si="974"/>
        <v/>
      </c>
      <c r="I2328" s="38"/>
      <c r="J2328" s="38"/>
      <c r="K2328" s="38"/>
      <c r="L2328" s="44"/>
      <c r="M2328" s="38" t="str">
        <f t="shared" si="981"/>
        <v>Y</v>
      </c>
      <c r="N2328" s="38" t="str">
        <f t="shared" si="982"/>
        <v>Y</v>
      </c>
      <c r="O2328" s="38" t="str">
        <f>IF(AJ2328="","",IF(M2328="N","n","Y"))</f>
        <v>Y</v>
      </c>
      <c r="P2328" s="44"/>
      <c r="Q2328" s="44"/>
      <c r="R2328" s="44"/>
      <c r="S2328" s="44"/>
      <c r="T2328" s="44"/>
      <c r="U2328" s="44"/>
      <c r="V2328" s="44"/>
      <c r="W2328" s="44"/>
      <c r="X2328" s="44"/>
      <c r="Y2328" s="38" t="str">
        <f t="shared" si="975"/>
        <v>n</v>
      </c>
      <c r="Z2328" s="38" t="str">
        <f t="shared" si="976"/>
        <v>Y</v>
      </c>
      <c r="AA2328" s="38" t="s">
        <v>2044</v>
      </c>
      <c r="AB2328" s="128" t="s">
        <v>1451</v>
      </c>
      <c r="AC2328" s="59">
        <v>1.9</v>
      </c>
      <c r="AD2328" s="204">
        <v>6.8421052631578952E-2</v>
      </c>
      <c r="AE2328" s="38">
        <v>0</v>
      </c>
      <c r="AF2328" s="38">
        <v>1</v>
      </c>
      <c r="AG2328" s="125"/>
      <c r="AI2328" s="123"/>
      <c r="AJ2328" s="40">
        <f t="shared" si="988"/>
        <v>1.9</v>
      </c>
      <c r="AK2328" s="40"/>
      <c r="AL2328" s="40"/>
      <c r="AM2328" s="40">
        <f t="shared" si="978"/>
        <v>0.13</v>
      </c>
      <c r="AN2328" s="39" t="str">
        <f t="shared" si="977"/>
        <v/>
      </c>
      <c r="AO2328" s="204"/>
      <c r="AP2328" s="204">
        <f t="shared" si="989"/>
        <v>6.8421052631578952E-2</v>
      </c>
      <c r="AQ2328" s="45"/>
      <c r="AR2328" s="45"/>
      <c r="AS2328" s="115"/>
      <c r="AT2328" s="115"/>
      <c r="AU2328" s="115">
        <f t="shared" si="979"/>
        <v>0</v>
      </c>
      <c r="AV2328" s="115">
        <f t="shared" si="980"/>
        <v>1</v>
      </c>
      <c r="AY2328" s="115"/>
      <c r="AZ2328" s="115"/>
      <c r="BA2328" s="43">
        <v>32</v>
      </c>
      <c r="BB2328" s="43" t="s">
        <v>2013</v>
      </c>
      <c r="BC2328" s="48" t="s">
        <v>1403</v>
      </c>
      <c r="BE2328" s="37" t="s">
        <v>2345</v>
      </c>
      <c r="BG2328" s="43">
        <v>469</v>
      </c>
      <c r="BH2328" s="43" t="s">
        <v>617</v>
      </c>
      <c r="BJ2328" s="43" t="s">
        <v>1388</v>
      </c>
      <c r="BP2328" s="48" t="s">
        <v>1406</v>
      </c>
      <c r="BQ2328" s="43" t="s">
        <v>2589</v>
      </c>
      <c r="BS2328" s="43" t="s">
        <v>2619</v>
      </c>
      <c r="BT2328" s="43" t="s">
        <v>2590</v>
      </c>
      <c r="BU2328" s="43"/>
      <c r="BV2328" s="43"/>
      <c r="BW2328" s="243">
        <v>37734</v>
      </c>
      <c r="BX2328" s="243"/>
      <c r="BY2328" s="48" t="s">
        <v>451</v>
      </c>
      <c r="BZ2328" s="43">
        <v>0.13</v>
      </c>
      <c r="CA2328" s="43" t="s">
        <v>1396</v>
      </c>
      <c r="CC2328" s="135">
        <v>0.13</v>
      </c>
      <c r="CD2328" s="124" t="s">
        <v>767</v>
      </c>
      <c r="CE2328" s="43">
        <v>12288</v>
      </c>
      <c r="CF2328" s="43" t="s">
        <v>2591</v>
      </c>
      <c r="CG2328" s="251">
        <v>37734</v>
      </c>
      <c r="CH2328" s="126"/>
      <c r="CK2328" s="39" t="s">
        <v>451</v>
      </c>
      <c r="CL2328" s="43">
        <v>1.9</v>
      </c>
      <c r="CM2328" s="43" t="s">
        <v>1396</v>
      </c>
      <c r="CP2328" s="43" t="s">
        <v>1397</v>
      </c>
      <c r="CQ2328" s="43">
        <v>1392</v>
      </c>
      <c r="DR2328" s="38"/>
    </row>
    <row r="2329" spans="1:122" s="39" customFormat="1" x14ac:dyDescent="0.2">
      <c r="A2329" s="44" t="str">
        <f t="shared" si="984"/>
        <v>Endicott</v>
      </c>
      <c r="B2329" s="44" t="str">
        <f t="shared" si="983"/>
        <v>cis-1,2-Dichloroethylene</v>
      </c>
      <c r="C2329" s="38" t="s">
        <v>2587</v>
      </c>
      <c r="D2329" s="38" t="str">
        <f t="shared" si="987"/>
        <v>LS</v>
      </c>
      <c r="E2329" s="44" t="s">
        <v>372</v>
      </c>
      <c r="F2329" s="155" t="str">
        <f t="shared" si="986"/>
        <v>Residential 157 (House 13)</v>
      </c>
      <c r="G2329" s="44" t="str">
        <f t="shared" si="985"/>
        <v>residential</v>
      </c>
      <c r="H2329" s="44" t="str">
        <f t="shared" si="974"/>
        <v/>
      </c>
      <c r="I2329" s="38"/>
      <c r="J2329" s="38"/>
      <c r="K2329" s="38"/>
      <c r="L2329" s="44"/>
      <c r="M2329" s="38" t="str">
        <f t="shared" si="981"/>
        <v>Y</v>
      </c>
      <c r="N2329" s="38" t="str">
        <f t="shared" si="982"/>
        <v>Y</v>
      </c>
      <c r="O2329" s="38" t="str">
        <f>IF(AJ2329="","",IF(M2329="N","n","Y"))</f>
        <v>Y</v>
      </c>
      <c r="P2329" s="44"/>
      <c r="Q2329" s="44"/>
      <c r="R2329" s="44"/>
      <c r="S2329" s="44"/>
      <c r="T2329" s="44"/>
      <c r="U2329" s="44"/>
      <c r="V2329" s="44"/>
      <c r="W2329" s="44"/>
      <c r="X2329" s="44"/>
      <c r="Y2329" s="38" t="str">
        <f t="shared" si="975"/>
        <v>n</v>
      </c>
      <c r="Z2329" s="38" t="str">
        <f t="shared" si="976"/>
        <v>Y</v>
      </c>
      <c r="AA2329" s="38" t="s">
        <v>2044</v>
      </c>
      <c r="AB2329" s="128" t="s">
        <v>1451</v>
      </c>
      <c r="AC2329" s="59">
        <v>1.5</v>
      </c>
      <c r="AD2329" s="204">
        <v>8.666666666666667E-2</v>
      </c>
      <c r="AE2329" s="38">
        <v>0</v>
      </c>
      <c r="AF2329" s="38">
        <v>1</v>
      </c>
      <c r="AG2329" s="125"/>
      <c r="AI2329" s="123"/>
      <c r="AJ2329" s="40">
        <f t="shared" si="988"/>
        <v>1.5</v>
      </c>
      <c r="AK2329" s="40"/>
      <c r="AL2329" s="40"/>
      <c r="AM2329" s="40">
        <f t="shared" si="978"/>
        <v>0.13</v>
      </c>
      <c r="AN2329" s="39" t="str">
        <f t="shared" si="977"/>
        <v/>
      </c>
      <c r="AO2329" s="204"/>
      <c r="AP2329" s="204">
        <f t="shared" si="989"/>
        <v>8.666666666666667E-2</v>
      </c>
      <c r="AQ2329" s="45"/>
      <c r="AR2329" s="45"/>
      <c r="AS2329" s="115"/>
      <c r="AT2329" s="115"/>
      <c r="AU2329" s="115">
        <f t="shared" si="979"/>
        <v>0</v>
      </c>
      <c r="AV2329" s="115">
        <f t="shared" si="980"/>
        <v>1</v>
      </c>
      <c r="AY2329" s="115"/>
      <c r="AZ2329" s="115"/>
      <c r="BA2329" s="43">
        <v>32</v>
      </c>
      <c r="BB2329" s="43" t="s">
        <v>2013</v>
      </c>
      <c r="BC2329" s="48" t="s">
        <v>1403</v>
      </c>
      <c r="BE2329" s="37" t="s">
        <v>2345</v>
      </c>
      <c r="BG2329" s="43">
        <v>469</v>
      </c>
      <c r="BH2329" s="43" t="s">
        <v>617</v>
      </c>
      <c r="BJ2329" s="43" t="s">
        <v>1388</v>
      </c>
      <c r="BP2329" s="48" t="s">
        <v>1406</v>
      </c>
      <c r="BQ2329" s="43" t="s">
        <v>2589</v>
      </c>
      <c r="BS2329" s="43" t="s">
        <v>1400</v>
      </c>
      <c r="BT2329" s="43" t="s">
        <v>2590</v>
      </c>
      <c r="BU2329" s="43"/>
      <c r="BV2329" s="43"/>
      <c r="BW2329" s="243">
        <v>37734</v>
      </c>
      <c r="BX2329" s="243"/>
      <c r="BY2329" s="48" t="s">
        <v>451</v>
      </c>
      <c r="BZ2329" s="43">
        <v>0.13</v>
      </c>
      <c r="CA2329" s="43" t="s">
        <v>1396</v>
      </c>
      <c r="CC2329" s="43">
        <v>0.13</v>
      </c>
      <c r="CD2329" s="124" t="s">
        <v>767</v>
      </c>
      <c r="CE2329" s="43">
        <v>12290</v>
      </c>
      <c r="CF2329" s="43" t="s">
        <v>2591</v>
      </c>
      <c r="CG2329" s="251">
        <v>37734</v>
      </c>
      <c r="CH2329" s="126"/>
      <c r="CK2329" s="39" t="s">
        <v>451</v>
      </c>
      <c r="CL2329" s="43">
        <v>1.5</v>
      </c>
      <c r="CM2329" s="43" t="s">
        <v>1396</v>
      </c>
      <c r="CP2329" s="43" t="s">
        <v>1397</v>
      </c>
      <c r="CQ2329" s="43">
        <v>1283</v>
      </c>
      <c r="DR2329" s="38"/>
    </row>
    <row r="2330" spans="1:122" s="39" customFormat="1" hidden="1" x14ac:dyDescent="0.2">
      <c r="A2330" s="44" t="str">
        <f t="shared" si="984"/>
        <v>Endicott</v>
      </c>
      <c r="B2330" s="44" t="str">
        <f t="shared" si="983"/>
        <v>Tetrachloroethylene</v>
      </c>
      <c r="C2330" s="38" t="s">
        <v>2587</v>
      </c>
      <c r="D2330" s="38" t="str">
        <f t="shared" si="987"/>
        <v>LS</v>
      </c>
      <c r="E2330" s="44" t="s">
        <v>372</v>
      </c>
      <c r="F2330" s="155" t="str">
        <f t="shared" si="986"/>
        <v>Residential 157 (House 13)</v>
      </c>
      <c r="G2330" s="44" t="str">
        <f t="shared" si="985"/>
        <v>residential</v>
      </c>
      <c r="H2330" s="44" t="str">
        <f t="shared" si="974"/>
        <v/>
      </c>
      <c r="I2330" s="38"/>
      <c r="J2330" s="38"/>
      <c r="K2330" s="38"/>
      <c r="L2330" s="44"/>
      <c r="M2330" s="38" t="str">
        <f t="shared" si="981"/>
        <v>Y</v>
      </c>
      <c r="N2330" s="38" t="str">
        <f t="shared" si="982"/>
        <v>n</v>
      </c>
      <c r="O2330" s="38" t="str">
        <f>IF(AJ2330="","",IF(M2330="N","n","Y"))</f>
        <v>Y</v>
      </c>
      <c r="P2330" s="44"/>
      <c r="Q2330" s="44"/>
      <c r="R2330" s="44"/>
      <c r="S2330" s="44"/>
      <c r="T2330" s="44"/>
      <c r="U2330" s="44"/>
      <c r="V2330" s="44"/>
      <c r="W2330" s="44"/>
      <c r="X2330" s="44"/>
      <c r="Y2330" s="38" t="str">
        <f t="shared" si="975"/>
        <v>n</v>
      </c>
      <c r="Z2330" s="38" t="str">
        <f t="shared" si="976"/>
        <v>n</v>
      </c>
      <c r="AA2330" s="38" t="s">
        <v>2044</v>
      </c>
      <c r="AB2330" s="128" t="s">
        <v>1451</v>
      </c>
      <c r="AC2330" s="59">
        <v>2.2000000000000002</v>
      </c>
      <c r="AD2330" s="204">
        <v>0.10454545454545454</v>
      </c>
      <c r="AE2330" s="38">
        <v>0</v>
      </c>
      <c r="AF2330" s="38">
        <v>1</v>
      </c>
      <c r="AG2330" s="125"/>
      <c r="AI2330" s="123"/>
      <c r="AJ2330" s="40">
        <f t="shared" si="988"/>
        <v>2.2000000000000002</v>
      </c>
      <c r="AK2330" s="40"/>
      <c r="AL2330" s="40"/>
      <c r="AM2330" s="40">
        <f t="shared" si="978"/>
        <v>0.23</v>
      </c>
      <c r="AN2330" s="39">
        <f t="shared" si="977"/>
        <v>3.8</v>
      </c>
      <c r="AO2330" s="204"/>
      <c r="AP2330" s="204">
        <f t="shared" si="989"/>
        <v>0.10454545454545454</v>
      </c>
      <c r="AQ2330" s="45"/>
      <c r="AR2330" s="45"/>
      <c r="AS2330" s="115"/>
      <c r="AT2330" s="115"/>
      <c r="AU2330" s="115">
        <f t="shared" si="979"/>
        <v>0</v>
      </c>
      <c r="AV2330" s="115">
        <f t="shared" si="980"/>
        <v>1</v>
      </c>
      <c r="AY2330" s="115"/>
      <c r="AZ2330" s="115"/>
      <c r="BA2330" s="43">
        <v>32</v>
      </c>
      <c r="BB2330" s="43" t="s">
        <v>2013</v>
      </c>
      <c r="BC2330" s="48" t="s">
        <v>1403</v>
      </c>
      <c r="BE2330" s="37" t="s">
        <v>2345</v>
      </c>
      <c r="BG2330" s="43">
        <v>469</v>
      </c>
      <c r="BH2330" s="43" t="s">
        <v>617</v>
      </c>
      <c r="BJ2330" s="43" t="s">
        <v>1388</v>
      </c>
      <c r="BP2330" s="48" t="s">
        <v>1406</v>
      </c>
      <c r="BQ2330" s="43" t="s">
        <v>2589</v>
      </c>
      <c r="BS2330" s="43" t="s">
        <v>2057</v>
      </c>
      <c r="BT2330" s="43" t="s">
        <v>2590</v>
      </c>
      <c r="BU2330" s="43"/>
      <c r="BV2330" s="43"/>
      <c r="BW2330" s="243">
        <v>37734</v>
      </c>
      <c r="BX2330" s="243"/>
      <c r="BY2330" s="48" t="s">
        <v>451</v>
      </c>
      <c r="BZ2330" s="43">
        <v>0.23</v>
      </c>
      <c r="CA2330" s="43" t="s">
        <v>1396</v>
      </c>
      <c r="CC2330" s="43">
        <v>0.23</v>
      </c>
      <c r="CD2330" s="124" t="s">
        <v>767</v>
      </c>
      <c r="CE2330" s="43">
        <v>12294</v>
      </c>
      <c r="CF2330" s="43" t="s">
        <v>2591</v>
      </c>
      <c r="CG2330" s="251">
        <v>37734</v>
      </c>
      <c r="CH2330" s="126"/>
      <c r="CK2330" s="39" t="s">
        <v>451</v>
      </c>
      <c r="CL2330" s="43">
        <v>2.2000000000000002</v>
      </c>
      <c r="CM2330" s="43" t="s">
        <v>1396</v>
      </c>
      <c r="CP2330" s="43" t="s">
        <v>1397</v>
      </c>
      <c r="CQ2330" s="43">
        <v>1172</v>
      </c>
      <c r="DR2330" s="38"/>
    </row>
    <row r="2331" spans="1:122" s="39" customFormat="1" hidden="1" x14ac:dyDescent="0.2">
      <c r="A2331" s="44" t="str">
        <f t="shared" si="984"/>
        <v>Endicott</v>
      </c>
      <c r="B2331" s="44" t="str">
        <f t="shared" si="983"/>
        <v>Trichloroethylene</v>
      </c>
      <c r="C2331" s="38" t="s">
        <v>2587</v>
      </c>
      <c r="D2331" s="38" t="str">
        <f t="shared" si="987"/>
        <v>LS</v>
      </c>
      <c r="E2331" s="44" t="s">
        <v>372</v>
      </c>
      <c r="F2331" s="155" t="str">
        <f t="shared" si="986"/>
        <v>Residential 157 (House 13)</v>
      </c>
      <c r="G2331" s="44" t="str">
        <f t="shared" si="985"/>
        <v>residential</v>
      </c>
      <c r="H2331" s="44" t="str">
        <f t="shared" si="974"/>
        <v/>
      </c>
      <c r="I2331" s="38"/>
      <c r="J2331" s="38"/>
      <c r="K2331" s="38"/>
      <c r="L2331" s="44"/>
      <c r="M2331" s="38" t="str">
        <f t="shared" si="981"/>
        <v>Y</v>
      </c>
      <c r="N2331" s="38" t="str">
        <f t="shared" si="982"/>
        <v>n</v>
      </c>
      <c r="O2331" s="38" t="s">
        <v>541</v>
      </c>
      <c r="P2331" s="44" t="s">
        <v>2357</v>
      </c>
      <c r="Q2331" s="44"/>
      <c r="R2331" s="44"/>
      <c r="S2331" s="44"/>
      <c r="T2331" s="44"/>
      <c r="U2331" s="44"/>
      <c r="V2331" s="44"/>
      <c r="W2331" s="44"/>
      <c r="X2331" s="44"/>
      <c r="Y2331" s="38" t="str">
        <f t="shared" si="975"/>
        <v>n</v>
      </c>
      <c r="Z2331" s="38" t="str">
        <f t="shared" si="976"/>
        <v>n</v>
      </c>
      <c r="AA2331" s="38" t="s">
        <v>2044</v>
      </c>
      <c r="AB2331" s="128" t="s">
        <v>1451</v>
      </c>
      <c r="AC2331" s="59">
        <v>1</v>
      </c>
      <c r="AD2331" s="204">
        <v>0.18</v>
      </c>
      <c r="AE2331" s="38">
        <v>0</v>
      </c>
      <c r="AF2331" s="38">
        <v>1</v>
      </c>
      <c r="AG2331" s="125"/>
      <c r="AI2331" s="123"/>
      <c r="AJ2331" s="40">
        <f t="shared" si="988"/>
        <v>1</v>
      </c>
      <c r="AK2331" s="40"/>
      <c r="AL2331" s="40"/>
      <c r="AM2331" s="40">
        <f t="shared" si="978"/>
        <v>0.18</v>
      </c>
      <c r="AN2331" s="39">
        <f t="shared" si="977"/>
        <v>0.5</v>
      </c>
      <c r="AO2331" s="204"/>
      <c r="AP2331" s="204">
        <f t="shared" si="989"/>
        <v>0.18</v>
      </c>
      <c r="AQ2331" s="45"/>
      <c r="AR2331" s="45"/>
      <c r="AS2331" s="115"/>
      <c r="AT2331" s="115"/>
      <c r="AU2331" s="115">
        <f t="shared" si="979"/>
        <v>0</v>
      </c>
      <c r="AV2331" s="115">
        <f t="shared" si="980"/>
        <v>1</v>
      </c>
      <c r="AY2331" s="115"/>
      <c r="AZ2331" s="115"/>
      <c r="BA2331" s="43">
        <v>32</v>
      </c>
      <c r="BB2331" s="43" t="s">
        <v>2013</v>
      </c>
      <c r="BC2331" s="48" t="s">
        <v>1403</v>
      </c>
      <c r="BE2331" s="37" t="s">
        <v>2345</v>
      </c>
      <c r="BG2331" s="43">
        <v>469</v>
      </c>
      <c r="BH2331" s="43" t="s">
        <v>617</v>
      </c>
      <c r="BJ2331" s="43" t="s">
        <v>1388</v>
      </c>
      <c r="BP2331" s="48" t="s">
        <v>1406</v>
      </c>
      <c r="BQ2331" s="43" t="s">
        <v>2589</v>
      </c>
      <c r="BS2331" s="43" t="s">
        <v>1393</v>
      </c>
      <c r="BT2331" s="43" t="s">
        <v>2590</v>
      </c>
      <c r="BU2331" s="43"/>
      <c r="BV2331" s="43"/>
      <c r="BW2331" s="243">
        <v>37734</v>
      </c>
      <c r="BX2331" s="243"/>
      <c r="BY2331" s="48" t="s">
        <v>451</v>
      </c>
      <c r="BZ2331" s="43">
        <v>0.18</v>
      </c>
      <c r="CA2331" s="43" t="s">
        <v>1396</v>
      </c>
      <c r="CC2331" s="43">
        <v>0.18</v>
      </c>
      <c r="CD2331" s="124" t="s">
        <v>767</v>
      </c>
      <c r="CE2331" s="43">
        <v>12296</v>
      </c>
      <c r="CF2331" s="43" t="s">
        <v>2591</v>
      </c>
      <c r="CG2331" s="251">
        <v>37734</v>
      </c>
      <c r="CH2331" s="126"/>
      <c r="CK2331" s="39" t="s">
        <v>451</v>
      </c>
      <c r="CL2331" s="43">
        <v>1</v>
      </c>
      <c r="CM2331" s="43" t="s">
        <v>1396</v>
      </c>
      <c r="CP2331" s="43" t="s">
        <v>1397</v>
      </c>
      <c r="CQ2331" s="43">
        <v>1246</v>
      </c>
      <c r="DR2331" s="38"/>
    </row>
    <row r="2332" spans="1:122" s="39" customFormat="1" hidden="1" x14ac:dyDescent="0.2">
      <c r="A2332" s="44" t="str">
        <f t="shared" si="984"/>
        <v>Endicott</v>
      </c>
      <c r="B2332" s="44" t="str">
        <f t="shared" si="983"/>
        <v>Chloroethane (ethyl chloride)</v>
      </c>
      <c r="C2332" s="38" t="s">
        <v>2587</v>
      </c>
      <c r="D2332" s="38" t="str">
        <f t="shared" si="987"/>
        <v>LS</v>
      </c>
      <c r="E2332" s="44" t="s">
        <v>372</v>
      </c>
      <c r="F2332" s="155" t="str">
        <f t="shared" si="986"/>
        <v>Residential 158</v>
      </c>
      <c r="G2332" s="44" t="str">
        <f t="shared" si="985"/>
        <v>residential</v>
      </c>
      <c r="H2332" s="44" t="str">
        <f t="shared" si="974"/>
        <v/>
      </c>
      <c r="I2332" s="38"/>
      <c r="J2332" s="38"/>
      <c r="K2332" s="38"/>
      <c r="L2332" s="44"/>
      <c r="M2332" s="38" t="str">
        <f t="shared" si="981"/>
        <v>Y</v>
      </c>
      <c r="N2332" s="38" t="str">
        <f t="shared" si="982"/>
        <v>Y</v>
      </c>
      <c r="O2332" s="38" t="s">
        <v>541</v>
      </c>
      <c r="P2332" s="44" t="s">
        <v>2357</v>
      </c>
      <c r="Q2332" s="44"/>
      <c r="R2332" s="44"/>
      <c r="S2332" s="44"/>
      <c r="T2332" s="44"/>
      <c r="U2332" s="44"/>
      <c r="V2332" s="44"/>
      <c r="W2332" s="44"/>
      <c r="X2332" s="44"/>
      <c r="Y2332" s="38" t="str">
        <f t="shared" si="975"/>
        <v>n</v>
      </c>
      <c r="Z2332" s="38" t="str">
        <f t="shared" si="976"/>
        <v>Y</v>
      </c>
      <c r="AA2332" s="38" t="s">
        <v>2044</v>
      </c>
      <c r="AB2332" s="128" t="s">
        <v>1451</v>
      </c>
      <c r="AC2332" s="59">
        <v>0.44</v>
      </c>
      <c r="AD2332" s="204">
        <v>0.47727272727272724</v>
      </c>
      <c r="AE2332" s="38">
        <v>0</v>
      </c>
      <c r="AF2332" s="38">
        <v>1</v>
      </c>
      <c r="AG2332" s="125"/>
      <c r="AI2332" s="123"/>
      <c r="AJ2332" s="40">
        <f t="shared" si="988"/>
        <v>0.44</v>
      </c>
      <c r="AK2332" s="40"/>
      <c r="AL2332" s="40"/>
      <c r="AM2332" s="40">
        <f t="shared" si="978"/>
        <v>0.21</v>
      </c>
      <c r="AN2332" s="39" t="str">
        <f t="shared" si="977"/>
        <v/>
      </c>
      <c r="AO2332" s="204"/>
      <c r="AP2332" s="204">
        <f t="shared" si="989"/>
        <v>0.47727272727272724</v>
      </c>
      <c r="AQ2332" s="45"/>
      <c r="AR2332" s="45"/>
      <c r="AS2332" s="115"/>
      <c r="AT2332" s="115"/>
      <c r="AU2332" s="115">
        <f t="shared" si="979"/>
        <v>0</v>
      </c>
      <c r="AV2332" s="115">
        <f t="shared" si="980"/>
        <v>1</v>
      </c>
      <c r="AY2332" s="115"/>
      <c r="AZ2332" s="115"/>
      <c r="BA2332" s="43">
        <v>32</v>
      </c>
      <c r="BB2332" s="43" t="s">
        <v>2013</v>
      </c>
      <c r="BC2332" s="48" t="s">
        <v>1403</v>
      </c>
      <c r="BE2332" s="37" t="s">
        <v>2345</v>
      </c>
      <c r="BG2332" s="43">
        <v>470</v>
      </c>
      <c r="BH2332" s="43" t="s">
        <v>2592</v>
      </c>
      <c r="BJ2332" s="43" t="s">
        <v>1388</v>
      </c>
      <c r="BP2332" s="48" t="s">
        <v>1406</v>
      </c>
      <c r="BQ2332" s="43" t="s">
        <v>2593</v>
      </c>
      <c r="BS2332" s="43" t="s">
        <v>920</v>
      </c>
      <c r="BT2332" s="43" t="s">
        <v>2594</v>
      </c>
      <c r="BU2332" s="43"/>
      <c r="BV2332" s="43"/>
      <c r="BW2332" s="243">
        <v>37728</v>
      </c>
      <c r="BX2332" s="243"/>
      <c r="BY2332" s="48" t="s">
        <v>451</v>
      </c>
      <c r="BZ2332" s="43">
        <v>0.21</v>
      </c>
      <c r="CA2332" s="43" t="s">
        <v>1396</v>
      </c>
      <c r="CC2332" s="43">
        <v>0.21</v>
      </c>
      <c r="CD2332" s="124" t="s">
        <v>767</v>
      </c>
      <c r="CE2332" s="43">
        <v>12324</v>
      </c>
      <c r="CF2332" s="43" t="s">
        <v>2595</v>
      </c>
      <c r="CG2332" s="251">
        <v>37728</v>
      </c>
      <c r="CH2332" s="126"/>
      <c r="CK2332" s="39" t="s">
        <v>451</v>
      </c>
      <c r="CL2332" s="43">
        <v>0.44</v>
      </c>
      <c r="CM2332" s="43" t="s">
        <v>1396</v>
      </c>
      <c r="CP2332" s="43" t="s">
        <v>1397</v>
      </c>
      <c r="CQ2332" s="43">
        <v>1404</v>
      </c>
      <c r="DR2332" s="38"/>
    </row>
    <row r="2333" spans="1:122" s="39" customFormat="1" hidden="1" x14ac:dyDescent="0.2">
      <c r="A2333" s="44" t="str">
        <f t="shared" si="984"/>
        <v>Endicott</v>
      </c>
      <c r="B2333" s="44" t="str">
        <f t="shared" si="983"/>
        <v>Trichloroethylene</v>
      </c>
      <c r="C2333" s="38" t="s">
        <v>2587</v>
      </c>
      <c r="D2333" s="38" t="str">
        <f t="shared" si="987"/>
        <v>LS</v>
      </c>
      <c r="E2333" s="44" t="s">
        <v>372</v>
      </c>
      <c r="F2333" s="155" t="str">
        <f t="shared" si="986"/>
        <v>Residential 158</v>
      </c>
      <c r="G2333" s="44" t="str">
        <f t="shared" si="985"/>
        <v>residential</v>
      </c>
      <c r="H2333" s="44" t="str">
        <f t="shared" si="974"/>
        <v/>
      </c>
      <c r="I2333" s="38"/>
      <c r="J2333" s="38"/>
      <c r="K2333" s="38"/>
      <c r="L2333" s="44"/>
      <c r="M2333" s="38" t="str">
        <f t="shared" si="981"/>
        <v>Y</v>
      </c>
      <c r="N2333" s="38" t="str">
        <f t="shared" si="982"/>
        <v>n</v>
      </c>
      <c r="O2333" s="38" t="s">
        <v>541</v>
      </c>
      <c r="P2333" s="44" t="s">
        <v>2357</v>
      </c>
      <c r="Q2333" s="44"/>
      <c r="R2333" s="44"/>
      <c r="S2333" s="44"/>
      <c r="T2333" s="44"/>
      <c r="U2333" s="44"/>
      <c r="V2333" s="44"/>
      <c r="W2333" s="44"/>
      <c r="X2333" s="44"/>
      <c r="Y2333" s="38" t="str">
        <f t="shared" si="975"/>
        <v>n</v>
      </c>
      <c r="Z2333" s="38" t="str">
        <f t="shared" si="976"/>
        <v>n</v>
      </c>
      <c r="AA2333" s="38" t="s">
        <v>2044</v>
      </c>
      <c r="AB2333" s="128" t="s">
        <v>1451</v>
      </c>
      <c r="AC2333" s="59">
        <v>0.72</v>
      </c>
      <c r="AD2333" s="204">
        <v>0.23611111111111113</v>
      </c>
      <c r="AE2333" s="38">
        <v>0</v>
      </c>
      <c r="AF2333" s="38">
        <v>1</v>
      </c>
      <c r="AG2333" s="125"/>
      <c r="AI2333" s="123"/>
      <c r="AJ2333" s="40">
        <f t="shared" si="988"/>
        <v>0.72</v>
      </c>
      <c r="AK2333" s="40"/>
      <c r="AL2333" s="40"/>
      <c r="AM2333" s="40">
        <f t="shared" si="978"/>
        <v>0.17</v>
      </c>
      <c r="AN2333" s="39">
        <f t="shared" si="977"/>
        <v>0.5</v>
      </c>
      <c r="AO2333" s="204"/>
      <c r="AP2333" s="204">
        <f t="shared" si="989"/>
        <v>0.23611111111111113</v>
      </c>
      <c r="AQ2333" s="45"/>
      <c r="AR2333" s="45"/>
      <c r="AS2333" s="115"/>
      <c r="AT2333" s="115"/>
      <c r="AU2333" s="115">
        <f t="shared" si="979"/>
        <v>0</v>
      </c>
      <c r="AV2333" s="115">
        <f t="shared" si="980"/>
        <v>1</v>
      </c>
      <c r="AY2333" s="115"/>
      <c r="AZ2333" s="115"/>
      <c r="BA2333" s="43">
        <v>32</v>
      </c>
      <c r="BB2333" s="43" t="s">
        <v>2013</v>
      </c>
      <c r="BC2333" s="48" t="s">
        <v>1403</v>
      </c>
      <c r="BE2333" s="37" t="s">
        <v>2345</v>
      </c>
      <c r="BG2333" s="43">
        <v>470</v>
      </c>
      <c r="BH2333" s="43" t="s">
        <v>2592</v>
      </c>
      <c r="BJ2333" s="43" t="s">
        <v>1388</v>
      </c>
      <c r="BP2333" s="48" t="s">
        <v>1406</v>
      </c>
      <c r="BQ2333" s="43" t="s">
        <v>2593</v>
      </c>
      <c r="BS2333" s="43" t="s">
        <v>1393</v>
      </c>
      <c r="BT2333" s="43" t="s">
        <v>2594</v>
      </c>
      <c r="BU2333" s="43"/>
      <c r="BV2333" s="43"/>
      <c r="BW2333" s="243">
        <v>37728</v>
      </c>
      <c r="BX2333" s="243"/>
      <c r="BY2333" s="48" t="s">
        <v>451</v>
      </c>
      <c r="BZ2333" s="43">
        <v>0.17</v>
      </c>
      <c r="CA2333" s="43" t="s">
        <v>1396</v>
      </c>
      <c r="CC2333" s="43">
        <v>0.17</v>
      </c>
      <c r="CD2333" s="124" t="s">
        <v>767</v>
      </c>
      <c r="CE2333" s="43">
        <v>12329</v>
      </c>
      <c r="CF2333" s="43" t="s">
        <v>2595</v>
      </c>
      <c r="CG2333" s="251">
        <v>37728</v>
      </c>
      <c r="CH2333" s="126"/>
      <c r="CK2333" s="39" t="s">
        <v>451</v>
      </c>
      <c r="CL2333" s="43">
        <v>0.72</v>
      </c>
      <c r="CM2333" s="43" t="s">
        <v>1396</v>
      </c>
      <c r="CP2333" s="43" t="s">
        <v>1397</v>
      </c>
      <c r="CQ2333" s="43">
        <v>1247</v>
      </c>
      <c r="DR2333" s="38"/>
    </row>
    <row r="2334" spans="1:122" s="39" customFormat="1" hidden="1" x14ac:dyDescent="0.2">
      <c r="A2334" s="44" t="str">
        <f t="shared" si="984"/>
        <v>Endicott</v>
      </c>
      <c r="B2334" s="44" t="str">
        <f t="shared" si="983"/>
        <v>1,1-Dichloroethane</v>
      </c>
      <c r="C2334" s="38" t="s">
        <v>2587</v>
      </c>
      <c r="D2334" s="38" t="str">
        <f t="shared" si="987"/>
        <v>LS</v>
      </c>
      <c r="E2334" s="44" t="s">
        <v>372</v>
      </c>
      <c r="F2334" s="155" t="str">
        <f t="shared" si="986"/>
        <v>Residential 159</v>
      </c>
      <c r="G2334" s="44" t="str">
        <f t="shared" si="985"/>
        <v>residential</v>
      </c>
      <c r="H2334" s="44" t="str">
        <f t="shared" si="974"/>
        <v/>
      </c>
      <c r="I2334" s="38"/>
      <c r="J2334" s="38"/>
      <c r="K2334" s="38"/>
      <c r="L2334" s="44"/>
      <c r="M2334" s="38" t="str">
        <f t="shared" si="981"/>
        <v>Y</v>
      </c>
      <c r="N2334" s="38" t="str">
        <f t="shared" si="982"/>
        <v>Y</v>
      </c>
      <c r="O2334" s="38" t="s">
        <v>541</v>
      </c>
      <c r="P2334" s="44" t="s">
        <v>2357</v>
      </c>
      <c r="Q2334" s="44"/>
      <c r="R2334" s="44"/>
      <c r="S2334" s="44"/>
      <c r="T2334" s="44"/>
      <c r="U2334" s="44"/>
      <c r="V2334" s="44"/>
      <c r="W2334" s="44"/>
      <c r="X2334" s="44"/>
      <c r="Y2334" s="38" t="str">
        <f t="shared" si="975"/>
        <v>n</v>
      </c>
      <c r="Z2334" s="38" t="str">
        <f t="shared" si="976"/>
        <v>Y</v>
      </c>
      <c r="AA2334" s="38" t="s">
        <v>2044</v>
      </c>
      <c r="AB2334" s="128" t="s">
        <v>1451</v>
      </c>
      <c r="AC2334" s="59">
        <v>0.54</v>
      </c>
      <c r="AD2334" s="204">
        <v>0.24074074074074073</v>
      </c>
      <c r="AE2334" s="38">
        <v>0</v>
      </c>
      <c r="AF2334" s="38">
        <v>1</v>
      </c>
      <c r="AG2334" s="125"/>
      <c r="AI2334" s="123"/>
      <c r="AJ2334" s="40">
        <f t="shared" si="988"/>
        <v>0.54</v>
      </c>
      <c r="AK2334" s="40"/>
      <c r="AL2334" s="40"/>
      <c r="AM2334" s="40">
        <f t="shared" si="978"/>
        <v>0.13</v>
      </c>
      <c r="AN2334" s="39" t="str">
        <f t="shared" si="977"/>
        <v/>
      </c>
      <c r="AO2334" s="204"/>
      <c r="AP2334" s="204">
        <f t="shared" si="989"/>
        <v>0.24074074074074073</v>
      </c>
      <c r="AQ2334" s="45"/>
      <c r="AR2334" s="45"/>
      <c r="AS2334" s="115"/>
      <c r="AT2334" s="115"/>
      <c r="AU2334" s="115">
        <f t="shared" si="979"/>
        <v>0</v>
      </c>
      <c r="AV2334" s="115">
        <f t="shared" si="980"/>
        <v>1</v>
      </c>
      <c r="AY2334" s="115"/>
      <c r="AZ2334" s="115"/>
      <c r="BA2334" s="43">
        <v>32</v>
      </c>
      <c r="BB2334" s="43" t="s">
        <v>2013</v>
      </c>
      <c r="BC2334" s="48" t="s">
        <v>1403</v>
      </c>
      <c r="BE2334" s="37" t="s">
        <v>2345</v>
      </c>
      <c r="BG2334" s="43">
        <v>471</v>
      </c>
      <c r="BH2334" s="43" t="s">
        <v>2146</v>
      </c>
      <c r="BJ2334" s="43" t="s">
        <v>1388</v>
      </c>
      <c r="BP2334" s="48" t="s">
        <v>1406</v>
      </c>
      <c r="BQ2334" s="43" t="s">
        <v>1353</v>
      </c>
      <c r="BS2334" s="43" t="s">
        <v>2619</v>
      </c>
      <c r="BT2334" s="43" t="s">
        <v>1354</v>
      </c>
      <c r="BU2334" s="43"/>
      <c r="BV2334" s="43"/>
      <c r="BW2334" s="243">
        <v>37728</v>
      </c>
      <c r="BX2334" s="243"/>
      <c r="BY2334" s="48" t="s">
        <v>451</v>
      </c>
      <c r="BZ2334" s="43">
        <v>0.13</v>
      </c>
      <c r="CA2334" s="43" t="s">
        <v>1396</v>
      </c>
      <c r="CC2334" s="135">
        <v>0.13</v>
      </c>
      <c r="CD2334" s="124" t="s">
        <v>767</v>
      </c>
      <c r="CE2334" s="43">
        <v>12365</v>
      </c>
      <c r="CF2334" s="43" t="s">
        <v>1355</v>
      </c>
      <c r="CG2334" s="251">
        <v>37728</v>
      </c>
      <c r="CH2334" s="126"/>
      <c r="CK2334" s="39" t="s">
        <v>451</v>
      </c>
      <c r="CL2334" s="43">
        <v>0.54</v>
      </c>
      <c r="CM2334" s="43" t="s">
        <v>1396</v>
      </c>
      <c r="CP2334" s="43" t="s">
        <v>1397</v>
      </c>
      <c r="CQ2334" s="43">
        <v>1393</v>
      </c>
      <c r="DR2334" s="38"/>
    </row>
    <row r="2335" spans="1:122" s="39" customFormat="1" hidden="1" x14ac:dyDescent="0.2">
      <c r="A2335" s="44" t="str">
        <f t="shared" si="984"/>
        <v>Endicott</v>
      </c>
      <c r="B2335" s="44" t="str">
        <f t="shared" si="983"/>
        <v>1,1-Dichloroethylene</v>
      </c>
      <c r="C2335" s="38" t="s">
        <v>2587</v>
      </c>
      <c r="D2335" s="38" t="str">
        <f t="shared" si="987"/>
        <v>LS</v>
      </c>
      <c r="E2335" s="44" t="s">
        <v>372</v>
      </c>
      <c r="F2335" s="155" t="str">
        <f t="shared" si="986"/>
        <v>Residential 159</v>
      </c>
      <c r="G2335" s="44" t="str">
        <f t="shared" si="985"/>
        <v>residential</v>
      </c>
      <c r="H2335" s="44" t="str">
        <f t="shared" si="974"/>
        <v/>
      </c>
      <c r="I2335" s="38"/>
      <c r="J2335" s="38"/>
      <c r="K2335" s="38"/>
      <c r="L2335" s="44"/>
      <c r="M2335" s="38" t="str">
        <f t="shared" si="981"/>
        <v>Y</v>
      </c>
      <c r="N2335" s="38" t="str">
        <f t="shared" si="982"/>
        <v>n</v>
      </c>
      <c r="O2335" s="38" t="s">
        <v>541</v>
      </c>
      <c r="P2335" s="44" t="s">
        <v>310</v>
      </c>
      <c r="Q2335" s="44"/>
      <c r="R2335" s="44"/>
      <c r="S2335" s="44"/>
      <c r="T2335" s="44"/>
      <c r="U2335" s="44"/>
      <c r="V2335" s="44"/>
      <c r="W2335" s="44"/>
      <c r="X2335" s="44"/>
      <c r="Y2335" s="38" t="str">
        <f t="shared" si="975"/>
        <v>n</v>
      </c>
      <c r="Z2335" s="38" t="str">
        <f t="shared" si="976"/>
        <v>n</v>
      </c>
      <c r="AA2335" s="38" t="s">
        <v>2044</v>
      </c>
      <c r="AB2335" s="128" t="s">
        <v>1451</v>
      </c>
      <c r="AC2335" s="59">
        <v>0.56999999999999995</v>
      </c>
      <c r="AD2335" s="204">
        <v>0.11403508771929825</v>
      </c>
      <c r="AE2335" s="38">
        <v>0</v>
      </c>
      <c r="AF2335" s="38">
        <v>1</v>
      </c>
      <c r="AG2335" s="125"/>
      <c r="AI2335" s="123"/>
      <c r="AJ2335" s="40">
        <f t="shared" si="988"/>
        <v>0.56999999999999995</v>
      </c>
      <c r="AK2335" s="40"/>
      <c r="AL2335" s="40"/>
      <c r="AM2335" s="40">
        <f t="shared" si="978"/>
        <v>6.5000000000000002E-2</v>
      </c>
      <c r="AN2335" s="39">
        <f t="shared" si="977"/>
        <v>0.8</v>
      </c>
      <c r="AO2335" s="204"/>
      <c r="AP2335" s="204">
        <f t="shared" si="989"/>
        <v>0.11403508771929825</v>
      </c>
      <c r="AQ2335" s="45"/>
      <c r="AR2335" s="45"/>
      <c r="AS2335" s="115"/>
      <c r="AT2335" s="115"/>
      <c r="AU2335" s="115">
        <f t="shared" si="979"/>
        <v>0</v>
      </c>
      <c r="AV2335" s="115">
        <f t="shared" si="980"/>
        <v>1</v>
      </c>
      <c r="AY2335" s="115"/>
      <c r="AZ2335" s="115"/>
      <c r="BA2335" s="43">
        <v>32</v>
      </c>
      <c r="BB2335" s="43" t="s">
        <v>2013</v>
      </c>
      <c r="BC2335" s="48" t="s">
        <v>1403</v>
      </c>
      <c r="BE2335" s="37" t="s">
        <v>2345</v>
      </c>
      <c r="BG2335" s="43">
        <v>471</v>
      </c>
      <c r="BH2335" s="43" t="s">
        <v>2146</v>
      </c>
      <c r="BJ2335" s="43" t="s">
        <v>1388</v>
      </c>
      <c r="BP2335" s="48" t="s">
        <v>1406</v>
      </c>
      <c r="BQ2335" s="43" t="s">
        <v>1353</v>
      </c>
      <c r="BS2335" s="43" t="s">
        <v>538</v>
      </c>
      <c r="BT2335" s="43" t="s">
        <v>1354</v>
      </c>
      <c r="BU2335" s="43"/>
      <c r="BV2335" s="43"/>
      <c r="BW2335" s="243">
        <v>37728</v>
      </c>
      <c r="BX2335" s="243"/>
      <c r="BY2335" s="48" t="s">
        <v>451</v>
      </c>
      <c r="BZ2335" s="43">
        <v>6.5000000000000002E-2</v>
      </c>
      <c r="CA2335" s="43" t="s">
        <v>1396</v>
      </c>
      <c r="CC2335" s="43">
        <v>6.5000000000000002E-2</v>
      </c>
      <c r="CD2335" s="124" t="s">
        <v>767</v>
      </c>
      <c r="CE2335" s="43">
        <v>12366</v>
      </c>
      <c r="CF2335" s="43" t="s">
        <v>1355</v>
      </c>
      <c r="CG2335" s="251">
        <v>37728</v>
      </c>
      <c r="CH2335" s="126"/>
      <c r="CK2335" s="39" t="s">
        <v>451</v>
      </c>
      <c r="CL2335" s="43">
        <v>0.56999999999999995</v>
      </c>
      <c r="CM2335" s="43" t="s">
        <v>1396</v>
      </c>
      <c r="CP2335" s="43" t="s">
        <v>1397</v>
      </c>
      <c r="CQ2335" s="43">
        <v>1378</v>
      </c>
      <c r="DR2335" s="38"/>
    </row>
    <row r="2336" spans="1:122" s="39" customFormat="1" hidden="1" x14ac:dyDescent="0.2">
      <c r="A2336" s="44" t="str">
        <f t="shared" si="984"/>
        <v>Endicott</v>
      </c>
      <c r="B2336" s="44" t="str">
        <f t="shared" si="983"/>
        <v>cis-1,2-Dichloroethylene</v>
      </c>
      <c r="C2336" s="38" t="s">
        <v>2587</v>
      </c>
      <c r="D2336" s="38" t="str">
        <f t="shared" si="987"/>
        <v>LS</v>
      </c>
      <c r="E2336" s="44" t="s">
        <v>372</v>
      </c>
      <c r="F2336" s="155" t="str">
        <f t="shared" si="986"/>
        <v>Residential 159</v>
      </c>
      <c r="G2336" s="44" t="str">
        <f t="shared" si="985"/>
        <v>residential</v>
      </c>
      <c r="H2336" s="44" t="str">
        <f t="shared" si="974"/>
        <v/>
      </c>
      <c r="I2336" s="38"/>
      <c r="J2336" s="38"/>
      <c r="K2336" s="38"/>
      <c r="L2336" s="44"/>
      <c r="M2336" s="38" t="str">
        <f t="shared" si="981"/>
        <v>Y</v>
      </c>
      <c r="N2336" s="38" t="str">
        <f t="shared" si="982"/>
        <v>Y</v>
      </c>
      <c r="O2336" s="38" t="s">
        <v>541</v>
      </c>
      <c r="P2336" s="44" t="s">
        <v>310</v>
      </c>
      <c r="Q2336" s="44"/>
      <c r="R2336" s="44"/>
      <c r="S2336" s="44"/>
      <c r="T2336" s="44"/>
      <c r="U2336" s="44"/>
      <c r="V2336" s="44"/>
      <c r="W2336" s="44"/>
      <c r="X2336" s="44"/>
      <c r="Y2336" s="38" t="str">
        <f t="shared" si="975"/>
        <v>n</v>
      </c>
      <c r="Z2336" s="38" t="str">
        <f t="shared" si="976"/>
        <v>Y</v>
      </c>
      <c r="AA2336" s="38" t="s">
        <v>2044</v>
      </c>
      <c r="AB2336" s="128" t="s">
        <v>1451</v>
      </c>
      <c r="AC2336" s="59">
        <v>6.6</v>
      </c>
      <c r="AD2336" s="204">
        <v>1.9696969696969699E-2</v>
      </c>
      <c r="AE2336" s="38">
        <v>0</v>
      </c>
      <c r="AF2336" s="38">
        <v>1</v>
      </c>
      <c r="AG2336" s="125"/>
      <c r="AI2336" s="123"/>
      <c r="AJ2336" s="40">
        <f t="shared" si="988"/>
        <v>6.6</v>
      </c>
      <c r="AK2336" s="40"/>
      <c r="AL2336" s="40"/>
      <c r="AM2336" s="40">
        <f t="shared" si="978"/>
        <v>0.13</v>
      </c>
      <c r="AN2336" s="39" t="str">
        <f t="shared" si="977"/>
        <v/>
      </c>
      <c r="AO2336" s="204"/>
      <c r="AP2336" s="204">
        <f t="shared" si="989"/>
        <v>1.9696969696969699E-2</v>
      </c>
      <c r="AQ2336" s="45"/>
      <c r="AR2336" s="45"/>
      <c r="AS2336" s="115"/>
      <c r="AT2336" s="115"/>
      <c r="AU2336" s="115">
        <f t="shared" si="979"/>
        <v>0</v>
      </c>
      <c r="AV2336" s="115">
        <f t="shared" si="980"/>
        <v>1</v>
      </c>
      <c r="AY2336" s="115"/>
      <c r="AZ2336" s="115"/>
      <c r="BA2336" s="43">
        <v>32</v>
      </c>
      <c r="BB2336" s="43" t="s">
        <v>2013</v>
      </c>
      <c r="BC2336" s="48" t="s">
        <v>1403</v>
      </c>
      <c r="BE2336" s="37" t="s">
        <v>2345</v>
      </c>
      <c r="BG2336" s="43">
        <v>471</v>
      </c>
      <c r="BH2336" s="43" t="s">
        <v>2146</v>
      </c>
      <c r="BJ2336" s="43" t="s">
        <v>1388</v>
      </c>
      <c r="BP2336" s="48" t="s">
        <v>1406</v>
      </c>
      <c r="BQ2336" s="43" t="s">
        <v>1353</v>
      </c>
      <c r="BS2336" s="43" t="s">
        <v>1400</v>
      </c>
      <c r="BT2336" s="43" t="s">
        <v>1354</v>
      </c>
      <c r="BU2336" s="43"/>
      <c r="BV2336" s="43"/>
      <c r="BW2336" s="243">
        <v>37728</v>
      </c>
      <c r="BX2336" s="243"/>
      <c r="BY2336" s="48" t="s">
        <v>451</v>
      </c>
      <c r="BZ2336" s="43">
        <v>0.13</v>
      </c>
      <c r="CA2336" s="43" t="s">
        <v>1396</v>
      </c>
      <c r="CC2336" s="43">
        <v>0.13</v>
      </c>
      <c r="CD2336" s="124" t="s">
        <v>767</v>
      </c>
      <c r="CE2336" s="43">
        <v>12367</v>
      </c>
      <c r="CF2336" s="43" t="s">
        <v>1355</v>
      </c>
      <c r="CG2336" s="251">
        <v>37728</v>
      </c>
      <c r="CH2336" s="126"/>
      <c r="CK2336" s="39" t="s">
        <v>451</v>
      </c>
      <c r="CL2336" s="43">
        <v>6.6</v>
      </c>
      <c r="CM2336" s="43" t="s">
        <v>1396</v>
      </c>
      <c r="CP2336" s="43" t="s">
        <v>1397</v>
      </c>
      <c r="CQ2336" s="43">
        <v>1284</v>
      </c>
      <c r="DR2336" s="38"/>
    </row>
    <row r="2337" spans="1:122" s="39" customFormat="1" hidden="1" x14ac:dyDescent="0.2">
      <c r="A2337" s="44" t="str">
        <f t="shared" si="984"/>
        <v>Endicott</v>
      </c>
      <c r="B2337" s="44" t="str">
        <f t="shared" si="983"/>
        <v>Trichloroethylene</v>
      </c>
      <c r="C2337" s="38" t="s">
        <v>2587</v>
      </c>
      <c r="D2337" s="38" t="str">
        <f t="shared" si="987"/>
        <v>LS</v>
      </c>
      <c r="E2337" s="44" t="s">
        <v>372</v>
      </c>
      <c r="F2337" s="155" t="str">
        <f t="shared" si="986"/>
        <v>Residential 159</v>
      </c>
      <c r="G2337" s="44" t="str">
        <f t="shared" si="985"/>
        <v>residential</v>
      </c>
      <c r="H2337" s="44" t="str">
        <f t="shared" si="974"/>
        <v/>
      </c>
      <c r="I2337" s="38"/>
      <c r="J2337" s="38"/>
      <c r="K2337" s="38"/>
      <c r="L2337" s="44"/>
      <c r="M2337" s="38" t="str">
        <f t="shared" si="981"/>
        <v>Y</v>
      </c>
      <c r="N2337" s="38" t="str">
        <f t="shared" si="982"/>
        <v>n</v>
      </c>
      <c r="O2337" s="38" t="s">
        <v>541</v>
      </c>
      <c r="P2337" s="44" t="s">
        <v>310</v>
      </c>
      <c r="Q2337" s="44"/>
      <c r="R2337" s="44"/>
      <c r="S2337" s="44"/>
      <c r="T2337" s="44"/>
      <c r="U2337" s="44"/>
      <c r="V2337" s="44"/>
      <c r="W2337" s="44"/>
      <c r="X2337" s="44"/>
      <c r="Y2337" s="38" t="str">
        <f t="shared" si="975"/>
        <v>n</v>
      </c>
      <c r="Z2337" s="38" t="str">
        <f t="shared" si="976"/>
        <v>n</v>
      </c>
      <c r="AA2337" s="38" t="s">
        <v>2044</v>
      </c>
      <c r="AB2337" s="128" t="s">
        <v>1451</v>
      </c>
      <c r="AC2337" s="59">
        <v>7.3</v>
      </c>
      <c r="AD2337" s="204">
        <v>2.4657534246575342E-2</v>
      </c>
      <c r="AE2337" s="38">
        <v>0</v>
      </c>
      <c r="AF2337" s="38">
        <v>1</v>
      </c>
      <c r="AG2337" s="125"/>
      <c r="AI2337" s="123"/>
      <c r="AJ2337" s="40">
        <f t="shared" si="988"/>
        <v>7.3</v>
      </c>
      <c r="AK2337" s="40"/>
      <c r="AL2337" s="40"/>
      <c r="AM2337" s="40">
        <f t="shared" si="978"/>
        <v>0.18</v>
      </c>
      <c r="AN2337" s="39">
        <f t="shared" si="977"/>
        <v>0.5</v>
      </c>
      <c r="AO2337" s="204"/>
      <c r="AP2337" s="204">
        <f t="shared" si="989"/>
        <v>2.4657534246575342E-2</v>
      </c>
      <c r="AQ2337" s="45"/>
      <c r="AR2337" s="45"/>
      <c r="AS2337" s="115"/>
      <c r="AT2337" s="115"/>
      <c r="AU2337" s="115">
        <f t="shared" si="979"/>
        <v>0</v>
      </c>
      <c r="AV2337" s="115">
        <f t="shared" si="980"/>
        <v>1</v>
      </c>
      <c r="AY2337" s="115"/>
      <c r="AZ2337" s="115"/>
      <c r="BA2337" s="43">
        <v>32</v>
      </c>
      <c r="BB2337" s="43" t="s">
        <v>2013</v>
      </c>
      <c r="BC2337" s="48" t="s">
        <v>1403</v>
      </c>
      <c r="BE2337" s="37" t="s">
        <v>2345</v>
      </c>
      <c r="BG2337" s="43">
        <v>471</v>
      </c>
      <c r="BH2337" s="43" t="s">
        <v>2146</v>
      </c>
      <c r="BJ2337" s="43" t="s">
        <v>1388</v>
      </c>
      <c r="BP2337" s="48" t="s">
        <v>1406</v>
      </c>
      <c r="BQ2337" s="43" t="s">
        <v>1353</v>
      </c>
      <c r="BS2337" s="43" t="s">
        <v>1393</v>
      </c>
      <c r="BT2337" s="43" t="s">
        <v>1354</v>
      </c>
      <c r="BU2337" s="43"/>
      <c r="BV2337" s="43"/>
      <c r="BW2337" s="243">
        <v>37728</v>
      </c>
      <c r="BX2337" s="243"/>
      <c r="BY2337" s="48" t="s">
        <v>451</v>
      </c>
      <c r="BZ2337" s="43">
        <v>0.18</v>
      </c>
      <c r="CA2337" s="43" t="s">
        <v>1396</v>
      </c>
      <c r="CC2337" s="43">
        <v>0.18</v>
      </c>
      <c r="CD2337" s="124" t="s">
        <v>767</v>
      </c>
      <c r="CE2337" s="43">
        <v>12373</v>
      </c>
      <c r="CF2337" s="43" t="s">
        <v>1355</v>
      </c>
      <c r="CG2337" s="251">
        <v>37728</v>
      </c>
      <c r="CH2337" s="126"/>
      <c r="CK2337" s="39" t="s">
        <v>451</v>
      </c>
      <c r="CL2337" s="43">
        <v>7.3</v>
      </c>
      <c r="CM2337" s="43" t="s">
        <v>1396</v>
      </c>
      <c r="CP2337" s="43" t="s">
        <v>1397</v>
      </c>
      <c r="CQ2337" s="43">
        <v>1248</v>
      </c>
      <c r="DR2337" s="38"/>
    </row>
    <row r="2338" spans="1:122" s="39" customFormat="1" hidden="1" x14ac:dyDescent="0.2">
      <c r="A2338" s="44" t="str">
        <f t="shared" si="984"/>
        <v>Endicott</v>
      </c>
      <c r="B2338" s="44" t="str">
        <f t="shared" si="983"/>
        <v>Vinyl chloride (chloroethene)</v>
      </c>
      <c r="C2338" s="38" t="s">
        <v>2587</v>
      </c>
      <c r="D2338" s="38" t="str">
        <f t="shared" si="987"/>
        <v>LS</v>
      </c>
      <c r="E2338" s="44" t="s">
        <v>372</v>
      </c>
      <c r="F2338" s="155" t="str">
        <f t="shared" si="986"/>
        <v>Residential 159</v>
      </c>
      <c r="G2338" s="44" t="str">
        <f t="shared" si="985"/>
        <v>residential</v>
      </c>
      <c r="H2338" s="44" t="str">
        <f t="shared" si="974"/>
        <v/>
      </c>
      <c r="I2338" s="38"/>
      <c r="J2338" s="38"/>
      <c r="K2338" s="38"/>
      <c r="L2338" s="44"/>
      <c r="M2338" s="38" t="str">
        <f t="shared" si="981"/>
        <v>Y</v>
      </c>
      <c r="N2338" s="38" t="str">
        <f t="shared" si="982"/>
        <v>n</v>
      </c>
      <c r="O2338" s="38" t="s">
        <v>541</v>
      </c>
      <c r="P2338" s="44" t="s">
        <v>2357</v>
      </c>
      <c r="Q2338" s="44"/>
      <c r="R2338" s="44"/>
      <c r="S2338" s="44"/>
      <c r="T2338" s="44"/>
      <c r="U2338" s="44"/>
      <c r="V2338" s="44"/>
      <c r="W2338" s="44"/>
      <c r="X2338" s="44"/>
      <c r="Y2338" s="38" t="str">
        <f t="shared" si="975"/>
        <v>n</v>
      </c>
      <c r="Z2338" s="38" t="str">
        <f t="shared" si="976"/>
        <v>Y</v>
      </c>
      <c r="AA2338" s="38" t="s">
        <v>2044</v>
      </c>
      <c r="AB2338" s="128" t="s">
        <v>1451</v>
      </c>
      <c r="AC2338" s="59">
        <v>8.6999999999999994E-2</v>
      </c>
      <c r="AD2338" s="204">
        <v>0.48275862068965525</v>
      </c>
      <c r="AE2338" s="38">
        <v>0</v>
      </c>
      <c r="AF2338" s="38">
        <v>1</v>
      </c>
      <c r="AG2338" s="125"/>
      <c r="AI2338" s="123"/>
      <c r="AJ2338" s="40">
        <f t="shared" si="988"/>
        <v>8.6999999999999994E-2</v>
      </c>
      <c r="AK2338" s="40"/>
      <c r="AL2338" s="40"/>
      <c r="AM2338" s="40">
        <f t="shared" si="978"/>
        <v>4.2000000000000003E-2</v>
      </c>
      <c r="AN2338" s="39">
        <f t="shared" si="977"/>
        <v>0.01</v>
      </c>
      <c r="AO2338" s="204"/>
      <c r="AP2338" s="204">
        <f t="shared" si="989"/>
        <v>0.48275862068965525</v>
      </c>
      <c r="AQ2338" s="45"/>
      <c r="AR2338" s="45"/>
      <c r="AS2338" s="115"/>
      <c r="AT2338" s="115"/>
      <c r="AU2338" s="115">
        <f t="shared" si="979"/>
        <v>0</v>
      </c>
      <c r="AV2338" s="115">
        <f t="shared" si="980"/>
        <v>1</v>
      </c>
      <c r="AY2338" s="115"/>
      <c r="AZ2338" s="115"/>
      <c r="BA2338" s="43">
        <v>32</v>
      </c>
      <c r="BB2338" s="43" t="s">
        <v>2013</v>
      </c>
      <c r="BC2338" s="48" t="s">
        <v>1403</v>
      </c>
      <c r="BE2338" s="37" t="s">
        <v>2345</v>
      </c>
      <c r="BG2338" s="43">
        <v>471</v>
      </c>
      <c r="BH2338" s="43" t="s">
        <v>2146</v>
      </c>
      <c r="BJ2338" s="43" t="s">
        <v>1388</v>
      </c>
      <c r="BP2338" s="48" t="s">
        <v>1406</v>
      </c>
      <c r="BQ2338" s="43" t="s">
        <v>1353</v>
      </c>
      <c r="BS2338" s="43" t="s">
        <v>562</v>
      </c>
      <c r="BT2338" s="43" t="s">
        <v>1354</v>
      </c>
      <c r="BU2338" s="43"/>
      <c r="BV2338" s="43"/>
      <c r="BW2338" s="243">
        <v>37728</v>
      </c>
      <c r="BX2338" s="243"/>
      <c r="BY2338" s="48" t="s">
        <v>451</v>
      </c>
      <c r="BZ2338" s="43">
        <v>4.2000000000000003E-2</v>
      </c>
      <c r="CA2338" s="43" t="s">
        <v>1396</v>
      </c>
      <c r="CC2338" s="43">
        <v>4.2000000000000003E-2</v>
      </c>
      <c r="CD2338" s="124" t="s">
        <v>767</v>
      </c>
      <c r="CE2338" s="43">
        <v>12374</v>
      </c>
      <c r="CF2338" s="43" t="s">
        <v>1355</v>
      </c>
      <c r="CG2338" s="251">
        <v>37728</v>
      </c>
      <c r="CH2338" s="126"/>
      <c r="CK2338" s="39" t="s">
        <v>451</v>
      </c>
      <c r="CL2338" s="43">
        <v>8.6999999999999994E-2</v>
      </c>
      <c r="CM2338" s="43" t="s">
        <v>1396</v>
      </c>
      <c r="CP2338" s="43" t="s">
        <v>1397</v>
      </c>
      <c r="CQ2338" s="43">
        <v>1292</v>
      </c>
      <c r="DR2338" s="38"/>
    </row>
    <row r="2339" spans="1:122" s="39" customFormat="1" hidden="1" x14ac:dyDescent="0.2">
      <c r="A2339" s="44" t="str">
        <f t="shared" si="984"/>
        <v>Endicott</v>
      </c>
      <c r="B2339" s="44" t="str">
        <f t="shared" si="983"/>
        <v>Trichloroethylene</v>
      </c>
      <c r="C2339" s="38" t="s">
        <v>2587</v>
      </c>
      <c r="D2339" s="38" t="str">
        <f t="shared" si="987"/>
        <v>LS</v>
      </c>
      <c r="E2339" s="44" t="s">
        <v>372</v>
      </c>
      <c r="F2339" s="155" t="str">
        <f t="shared" si="986"/>
        <v>Residential 160</v>
      </c>
      <c r="G2339" s="44" t="str">
        <f t="shared" si="985"/>
        <v>residential</v>
      </c>
      <c r="H2339" s="44" t="str">
        <f t="shared" si="974"/>
        <v/>
      </c>
      <c r="I2339" s="38"/>
      <c r="J2339" s="38"/>
      <c r="K2339" s="38"/>
      <c r="L2339" s="44"/>
      <c r="M2339" s="38" t="str">
        <f t="shared" si="981"/>
        <v>Y</v>
      </c>
      <c r="N2339" s="38" t="str">
        <f t="shared" si="982"/>
        <v>n</v>
      </c>
      <c r="O2339" s="38" t="s">
        <v>541</v>
      </c>
      <c r="P2339" s="44" t="s">
        <v>2357</v>
      </c>
      <c r="Q2339" s="44"/>
      <c r="R2339" s="44"/>
      <c r="S2339" s="44"/>
      <c r="T2339" s="44"/>
      <c r="U2339" s="44"/>
      <c r="V2339" s="44"/>
      <c r="W2339" s="44"/>
      <c r="X2339" s="44"/>
      <c r="Y2339" s="38" t="str">
        <f t="shared" si="975"/>
        <v>n</v>
      </c>
      <c r="Z2339" s="38" t="str">
        <f t="shared" si="976"/>
        <v>n</v>
      </c>
      <c r="AA2339" s="38" t="s">
        <v>2044</v>
      </c>
      <c r="AB2339" s="128" t="s">
        <v>1451</v>
      </c>
      <c r="AC2339" s="59">
        <v>0.54</v>
      </c>
      <c r="AD2339" s="204">
        <v>0.33333333333333331</v>
      </c>
      <c r="AE2339" s="38">
        <v>0</v>
      </c>
      <c r="AF2339" s="38">
        <v>1</v>
      </c>
      <c r="AG2339" s="125"/>
      <c r="AI2339" s="123"/>
      <c r="AJ2339" s="40">
        <f t="shared" si="988"/>
        <v>0.54</v>
      </c>
      <c r="AK2339" s="40"/>
      <c r="AL2339" s="40"/>
      <c r="AM2339" s="40">
        <f t="shared" si="978"/>
        <v>0.18</v>
      </c>
      <c r="AN2339" s="39">
        <f t="shared" si="977"/>
        <v>0.5</v>
      </c>
      <c r="AO2339" s="204"/>
      <c r="AP2339" s="204">
        <f t="shared" si="989"/>
        <v>0.33333333333333331</v>
      </c>
      <c r="AQ2339" s="45"/>
      <c r="AR2339" s="45"/>
      <c r="AS2339" s="115"/>
      <c r="AT2339" s="115"/>
      <c r="AU2339" s="115">
        <f t="shared" si="979"/>
        <v>0</v>
      </c>
      <c r="AV2339" s="115">
        <f t="shared" si="980"/>
        <v>1</v>
      </c>
      <c r="AY2339" s="115"/>
      <c r="AZ2339" s="115"/>
      <c r="BA2339" s="43">
        <v>32</v>
      </c>
      <c r="BB2339" s="43" t="s">
        <v>2013</v>
      </c>
      <c r="BC2339" s="48" t="s">
        <v>1403</v>
      </c>
      <c r="BE2339" s="37" t="s">
        <v>2345</v>
      </c>
      <c r="BG2339" s="43">
        <v>472</v>
      </c>
      <c r="BH2339" s="43" t="s">
        <v>2596</v>
      </c>
      <c r="BJ2339" s="43" t="s">
        <v>1388</v>
      </c>
      <c r="BP2339" s="48" t="s">
        <v>1406</v>
      </c>
      <c r="BQ2339" s="43" t="s">
        <v>2597</v>
      </c>
      <c r="BS2339" s="43" t="s">
        <v>1393</v>
      </c>
      <c r="BT2339" s="43" t="s">
        <v>1990</v>
      </c>
      <c r="BU2339" s="43"/>
      <c r="BV2339" s="43"/>
      <c r="BW2339" s="243">
        <v>37726</v>
      </c>
      <c r="BX2339" s="243"/>
      <c r="BY2339" s="48" t="s">
        <v>451</v>
      </c>
      <c r="BZ2339" s="43">
        <v>0.18</v>
      </c>
      <c r="CA2339" s="43" t="s">
        <v>1396</v>
      </c>
      <c r="CC2339" s="43">
        <v>0.18</v>
      </c>
      <c r="CD2339" s="124" t="s">
        <v>767</v>
      </c>
      <c r="CE2339" s="43">
        <v>12406</v>
      </c>
      <c r="CF2339" s="43" t="s">
        <v>1990</v>
      </c>
      <c r="CG2339" s="251">
        <v>37726</v>
      </c>
      <c r="CH2339" s="126"/>
      <c r="CK2339" s="39" t="s">
        <v>451</v>
      </c>
      <c r="CL2339" s="43">
        <v>0.54</v>
      </c>
      <c r="CM2339" s="43" t="s">
        <v>1396</v>
      </c>
      <c r="CP2339" s="43" t="s">
        <v>1397</v>
      </c>
      <c r="CQ2339" s="43">
        <v>1249</v>
      </c>
      <c r="DR2339" s="38"/>
    </row>
    <row r="2340" spans="1:122" s="39" customFormat="1" hidden="1" x14ac:dyDescent="0.2">
      <c r="A2340" s="44" t="str">
        <f t="shared" si="984"/>
        <v>Endicott</v>
      </c>
      <c r="B2340" s="44" t="str">
        <f t="shared" si="983"/>
        <v>1,1-Dichloroethane</v>
      </c>
      <c r="C2340" s="38" t="s">
        <v>2587</v>
      </c>
      <c r="D2340" s="38" t="str">
        <f t="shared" si="987"/>
        <v>LS</v>
      </c>
      <c r="E2340" s="44" t="s">
        <v>372</v>
      </c>
      <c r="F2340" s="155" t="str">
        <f t="shared" si="986"/>
        <v>Residential 161</v>
      </c>
      <c r="G2340" s="44" t="str">
        <f t="shared" si="985"/>
        <v>residential</v>
      </c>
      <c r="H2340" s="44" t="str">
        <f t="shared" si="974"/>
        <v/>
      </c>
      <c r="I2340" s="38"/>
      <c r="J2340" s="38"/>
      <c r="K2340" s="38"/>
      <c r="L2340" s="44"/>
      <c r="M2340" s="38" t="str">
        <f t="shared" si="981"/>
        <v>Y</v>
      </c>
      <c r="N2340" s="38" t="str">
        <f t="shared" si="982"/>
        <v>Y</v>
      </c>
      <c r="O2340" s="38" t="s">
        <v>541</v>
      </c>
      <c r="P2340" s="44" t="s">
        <v>2357</v>
      </c>
      <c r="Q2340" s="44"/>
      <c r="R2340" s="44"/>
      <c r="S2340" s="44"/>
      <c r="T2340" s="44"/>
      <c r="U2340" s="44"/>
      <c r="V2340" s="44"/>
      <c r="W2340" s="44"/>
      <c r="X2340" s="44"/>
      <c r="Y2340" s="38" t="str">
        <f t="shared" si="975"/>
        <v>n</v>
      </c>
      <c r="Z2340" s="38" t="str">
        <f t="shared" si="976"/>
        <v>Y</v>
      </c>
      <c r="AA2340" s="38" t="s">
        <v>2044</v>
      </c>
      <c r="AB2340" s="128" t="s">
        <v>1451</v>
      </c>
      <c r="AC2340" s="59">
        <v>0.46</v>
      </c>
      <c r="AD2340" s="204">
        <v>0.2608695652173913</v>
      </c>
      <c r="AE2340" s="38">
        <v>0</v>
      </c>
      <c r="AF2340" s="38">
        <v>1</v>
      </c>
      <c r="AG2340" s="125"/>
      <c r="AI2340" s="123"/>
      <c r="AJ2340" s="40">
        <f t="shared" si="988"/>
        <v>0.46</v>
      </c>
      <c r="AK2340" s="40"/>
      <c r="AL2340" s="40"/>
      <c r="AM2340" s="40">
        <f t="shared" si="978"/>
        <v>0.12</v>
      </c>
      <c r="AN2340" s="39" t="str">
        <f t="shared" si="977"/>
        <v/>
      </c>
      <c r="AO2340" s="204"/>
      <c r="AP2340" s="204">
        <f t="shared" si="989"/>
        <v>0.2608695652173913</v>
      </c>
      <c r="AQ2340" s="45"/>
      <c r="AR2340" s="45"/>
      <c r="AS2340" s="115"/>
      <c r="AT2340" s="115"/>
      <c r="AU2340" s="115">
        <f t="shared" si="979"/>
        <v>0</v>
      </c>
      <c r="AV2340" s="115">
        <f t="shared" si="980"/>
        <v>1</v>
      </c>
      <c r="AY2340" s="115"/>
      <c r="AZ2340" s="115"/>
      <c r="BA2340" s="43">
        <v>32</v>
      </c>
      <c r="BB2340" s="43" t="s">
        <v>2013</v>
      </c>
      <c r="BC2340" s="48" t="s">
        <v>1403</v>
      </c>
      <c r="BE2340" s="37" t="s">
        <v>2345</v>
      </c>
      <c r="BG2340" s="43">
        <v>473</v>
      </c>
      <c r="BH2340" s="43" t="s">
        <v>1356</v>
      </c>
      <c r="BJ2340" s="43" t="s">
        <v>1388</v>
      </c>
      <c r="BP2340" s="48" t="s">
        <v>1406</v>
      </c>
      <c r="BQ2340" s="43" t="s">
        <v>1357</v>
      </c>
      <c r="BS2340" s="43" t="s">
        <v>2619</v>
      </c>
      <c r="BT2340" s="43" t="s">
        <v>1772</v>
      </c>
      <c r="BU2340" s="43"/>
      <c r="BV2340" s="43"/>
      <c r="BW2340" s="243">
        <v>37727</v>
      </c>
      <c r="BX2340" s="243"/>
      <c r="BY2340" s="48" t="s">
        <v>451</v>
      </c>
      <c r="BZ2340" s="43">
        <v>0.12</v>
      </c>
      <c r="CA2340" s="43" t="s">
        <v>1396</v>
      </c>
      <c r="CC2340" s="135">
        <v>0.12</v>
      </c>
      <c r="CD2340" s="124" t="s">
        <v>767</v>
      </c>
      <c r="CE2340" s="43">
        <v>12431</v>
      </c>
      <c r="CF2340" s="43" t="s">
        <v>1773</v>
      </c>
      <c r="CG2340" s="251">
        <v>37727</v>
      </c>
      <c r="CH2340" s="126"/>
      <c r="CK2340" s="39" t="s">
        <v>451</v>
      </c>
      <c r="CL2340" s="43">
        <v>0.46</v>
      </c>
      <c r="CM2340" s="43" t="s">
        <v>1396</v>
      </c>
      <c r="CP2340" s="43" t="s">
        <v>1397</v>
      </c>
      <c r="CQ2340" s="43">
        <v>1394</v>
      </c>
      <c r="DR2340" s="38"/>
    </row>
    <row r="2341" spans="1:122" s="39" customFormat="1" hidden="1" x14ac:dyDescent="0.2">
      <c r="A2341" s="44" t="str">
        <f t="shared" si="984"/>
        <v>Endicott</v>
      </c>
      <c r="B2341" s="44" t="str">
        <f t="shared" si="983"/>
        <v>1,1-Dichloroethylene</v>
      </c>
      <c r="C2341" s="38" t="s">
        <v>2587</v>
      </c>
      <c r="D2341" s="38" t="str">
        <f t="shared" si="987"/>
        <v>LS</v>
      </c>
      <c r="E2341" s="44" t="s">
        <v>372</v>
      </c>
      <c r="F2341" s="155" t="str">
        <f t="shared" si="986"/>
        <v>Residential 161</v>
      </c>
      <c r="G2341" s="44" t="str">
        <f t="shared" si="985"/>
        <v>residential</v>
      </c>
      <c r="H2341" s="44" t="str">
        <f t="shared" si="974"/>
        <v/>
      </c>
      <c r="I2341" s="38"/>
      <c r="J2341" s="38"/>
      <c r="K2341" s="38"/>
      <c r="L2341" s="44"/>
      <c r="M2341" s="38" t="str">
        <f t="shared" si="981"/>
        <v>Y</v>
      </c>
      <c r="N2341" s="38" t="str">
        <f t="shared" si="982"/>
        <v>n</v>
      </c>
      <c r="O2341" s="38" t="str">
        <f>IF(AJ2341="","",IF(M2341="N","n","Y"))</f>
        <v>Y</v>
      </c>
      <c r="P2341" s="44"/>
      <c r="Q2341" s="44"/>
      <c r="R2341" s="44"/>
      <c r="S2341" s="44"/>
      <c r="T2341" s="44"/>
      <c r="U2341" s="44"/>
      <c r="V2341" s="44"/>
      <c r="W2341" s="44"/>
      <c r="X2341" s="44"/>
      <c r="Y2341" s="38" t="str">
        <f t="shared" si="975"/>
        <v>n</v>
      </c>
      <c r="Z2341" s="38" t="str">
        <f t="shared" si="976"/>
        <v>n</v>
      </c>
      <c r="AA2341" s="38" t="s">
        <v>2044</v>
      </c>
      <c r="AB2341" s="128" t="s">
        <v>1451</v>
      </c>
      <c r="AC2341" s="59">
        <v>0.59</v>
      </c>
      <c r="AD2341" s="204">
        <v>9.6610169491525427E-2</v>
      </c>
      <c r="AE2341" s="38">
        <v>0</v>
      </c>
      <c r="AF2341" s="38">
        <v>1</v>
      </c>
      <c r="AG2341" s="125"/>
      <c r="AI2341" s="123"/>
      <c r="AJ2341" s="40">
        <f t="shared" si="988"/>
        <v>0.59</v>
      </c>
      <c r="AK2341" s="40"/>
      <c r="AL2341" s="40"/>
      <c r="AM2341" s="40">
        <f t="shared" si="978"/>
        <v>5.7000000000000002E-2</v>
      </c>
      <c r="AN2341" s="39">
        <f t="shared" si="977"/>
        <v>0.8</v>
      </c>
      <c r="AO2341" s="204"/>
      <c r="AP2341" s="204">
        <f t="shared" si="989"/>
        <v>9.6610169491525427E-2</v>
      </c>
      <c r="AQ2341" s="45"/>
      <c r="AR2341" s="45"/>
      <c r="AS2341" s="115"/>
      <c r="AT2341" s="115"/>
      <c r="AU2341" s="115">
        <f t="shared" si="979"/>
        <v>0</v>
      </c>
      <c r="AV2341" s="115">
        <f t="shared" si="980"/>
        <v>1</v>
      </c>
      <c r="AY2341" s="115"/>
      <c r="AZ2341" s="115"/>
      <c r="BA2341" s="43">
        <v>32</v>
      </c>
      <c r="BB2341" s="43" t="s">
        <v>2013</v>
      </c>
      <c r="BC2341" s="48" t="s">
        <v>1403</v>
      </c>
      <c r="BE2341" s="37" t="s">
        <v>2345</v>
      </c>
      <c r="BG2341" s="43">
        <v>473</v>
      </c>
      <c r="BH2341" s="43" t="s">
        <v>1356</v>
      </c>
      <c r="BJ2341" s="43" t="s">
        <v>1388</v>
      </c>
      <c r="BP2341" s="48" t="s">
        <v>1406</v>
      </c>
      <c r="BQ2341" s="43" t="s">
        <v>1357</v>
      </c>
      <c r="BS2341" s="43" t="s">
        <v>538</v>
      </c>
      <c r="BT2341" s="43" t="s">
        <v>1772</v>
      </c>
      <c r="BU2341" s="43"/>
      <c r="BV2341" s="43"/>
      <c r="BW2341" s="243">
        <v>37727</v>
      </c>
      <c r="BX2341" s="243"/>
      <c r="BY2341" s="48" t="s">
        <v>451</v>
      </c>
      <c r="BZ2341" s="43">
        <v>5.7000000000000002E-2</v>
      </c>
      <c r="CA2341" s="43" t="s">
        <v>1396</v>
      </c>
      <c r="CC2341" s="43">
        <v>5.7000000000000002E-2</v>
      </c>
      <c r="CD2341" s="124" t="s">
        <v>767</v>
      </c>
      <c r="CE2341" s="43">
        <v>12432</v>
      </c>
      <c r="CF2341" s="43" t="s">
        <v>1773</v>
      </c>
      <c r="CG2341" s="251">
        <v>37727</v>
      </c>
      <c r="CH2341" s="126"/>
      <c r="CK2341" s="39" t="s">
        <v>451</v>
      </c>
      <c r="CL2341" s="43">
        <v>0.59</v>
      </c>
      <c r="CM2341" s="43" t="s">
        <v>1396</v>
      </c>
      <c r="CP2341" s="43" t="s">
        <v>1397</v>
      </c>
      <c r="CQ2341" s="43">
        <v>1379</v>
      </c>
      <c r="DR2341" s="38"/>
    </row>
    <row r="2342" spans="1:122" s="39" customFormat="1" x14ac:dyDescent="0.2">
      <c r="A2342" s="44" t="str">
        <f t="shared" si="984"/>
        <v>Endicott</v>
      </c>
      <c r="B2342" s="44" t="str">
        <f t="shared" si="983"/>
        <v>cis-1,2-Dichloroethylene</v>
      </c>
      <c r="C2342" s="38" t="s">
        <v>2587</v>
      </c>
      <c r="D2342" s="38" t="str">
        <f t="shared" si="987"/>
        <v>LS</v>
      </c>
      <c r="E2342" s="44" t="s">
        <v>372</v>
      </c>
      <c r="F2342" s="155" t="str">
        <f t="shared" si="986"/>
        <v>Residential 161</v>
      </c>
      <c r="G2342" s="44" t="str">
        <f t="shared" si="985"/>
        <v>residential</v>
      </c>
      <c r="H2342" s="44" t="str">
        <f t="shared" si="974"/>
        <v/>
      </c>
      <c r="I2342" s="38"/>
      <c r="J2342" s="38"/>
      <c r="K2342" s="38"/>
      <c r="L2342" s="44"/>
      <c r="M2342" s="38" t="str">
        <f t="shared" si="981"/>
        <v>Y</v>
      </c>
      <c r="N2342" s="38" t="str">
        <f t="shared" si="982"/>
        <v>Y</v>
      </c>
      <c r="O2342" s="38" t="str">
        <f>IF(AJ2342="","",IF(M2342="N","n","Y"))</f>
        <v>Y</v>
      </c>
      <c r="P2342" s="44"/>
      <c r="Q2342" s="44"/>
      <c r="R2342" s="44"/>
      <c r="S2342" s="44"/>
      <c r="T2342" s="44"/>
      <c r="U2342" s="44"/>
      <c r="V2342" s="44"/>
      <c r="W2342" s="44"/>
      <c r="X2342" s="44"/>
      <c r="Y2342" s="38" t="str">
        <f t="shared" si="975"/>
        <v>n</v>
      </c>
      <c r="Z2342" s="38" t="str">
        <f t="shared" si="976"/>
        <v>Y</v>
      </c>
      <c r="AA2342" s="38" t="s">
        <v>2044</v>
      </c>
      <c r="AB2342" s="128" t="s">
        <v>1451</v>
      </c>
      <c r="AC2342" s="59">
        <v>8</v>
      </c>
      <c r="AD2342" s="204">
        <v>1.375E-2</v>
      </c>
      <c r="AE2342" s="38">
        <v>0</v>
      </c>
      <c r="AF2342" s="38">
        <v>1</v>
      </c>
      <c r="AG2342" s="125"/>
      <c r="AI2342" s="123"/>
      <c r="AJ2342" s="40">
        <f t="shared" si="988"/>
        <v>8</v>
      </c>
      <c r="AK2342" s="40"/>
      <c r="AL2342" s="40"/>
      <c r="AM2342" s="40">
        <f t="shared" si="978"/>
        <v>0.11</v>
      </c>
      <c r="AN2342" s="39" t="str">
        <f t="shared" si="977"/>
        <v/>
      </c>
      <c r="AO2342" s="204"/>
      <c r="AP2342" s="204">
        <f t="shared" si="989"/>
        <v>1.375E-2</v>
      </c>
      <c r="AQ2342" s="45"/>
      <c r="AR2342" s="45"/>
      <c r="AS2342" s="115"/>
      <c r="AT2342" s="115"/>
      <c r="AU2342" s="115">
        <f t="shared" si="979"/>
        <v>0</v>
      </c>
      <c r="AV2342" s="115">
        <f t="shared" si="980"/>
        <v>1</v>
      </c>
      <c r="AY2342" s="115"/>
      <c r="AZ2342" s="115"/>
      <c r="BA2342" s="43">
        <v>32</v>
      </c>
      <c r="BB2342" s="43" t="s">
        <v>2013</v>
      </c>
      <c r="BC2342" s="48" t="s">
        <v>1403</v>
      </c>
      <c r="BE2342" s="37" t="s">
        <v>2345</v>
      </c>
      <c r="BG2342" s="43">
        <v>473</v>
      </c>
      <c r="BH2342" s="43" t="s">
        <v>1356</v>
      </c>
      <c r="BJ2342" s="43" t="s">
        <v>1388</v>
      </c>
      <c r="BP2342" s="48" t="s">
        <v>1406</v>
      </c>
      <c r="BQ2342" s="43" t="s">
        <v>1357</v>
      </c>
      <c r="BS2342" s="43" t="s">
        <v>1400</v>
      </c>
      <c r="BT2342" s="43" t="s">
        <v>1772</v>
      </c>
      <c r="BU2342" s="43"/>
      <c r="BV2342" s="43"/>
      <c r="BW2342" s="243">
        <v>37727</v>
      </c>
      <c r="BX2342" s="243"/>
      <c r="BY2342" s="48" t="s">
        <v>451</v>
      </c>
      <c r="BZ2342" s="43">
        <v>0.11</v>
      </c>
      <c r="CA2342" s="43" t="s">
        <v>1396</v>
      </c>
      <c r="CC2342" s="43">
        <v>0.11</v>
      </c>
      <c r="CD2342" s="124" t="s">
        <v>767</v>
      </c>
      <c r="CE2342" s="43">
        <v>12433</v>
      </c>
      <c r="CF2342" s="43" t="s">
        <v>1773</v>
      </c>
      <c r="CG2342" s="251">
        <v>37727</v>
      </c>
      <c r="CH2342" s="126"/>
      <c r="CK2342" s="39" t="s">
        <v>451</v>
      </c>
      <c r="CL2342" s="43">
        <v>8</v>
      </c>
      <c r="CM2342" s="43" t="s">
        <v>1396</v>
      </c>
      <c r="CP2342" s="43" t="s">
        <v>1397</v>
      </c>
      <c r="CQ2342" s="43">
        <v>1285</v>
      </c>
      <c r="DR2342" s="38"/>
    </row>
    <row r="2343" spans="1:122" s="39" customFormat="1" hidden="1" x14ac:dyDescent="0.2">
      <c r="A2343" s="44" t="str">
        <f t="shared" si="984"/>
        <v>Endicott</v>
      </c>
      <c r="B2343" s="44" t="str">
        <f t="shared" si="983"/>
        <v>Chloroethane (ethyl chloride)</v>
      </c>
      <c r="C2343" s="38" t="s">
        <v>2587</v>
      </c>
      <c r="D2343" s="38" t="str">
        <f t="shared" si="987"/>
        <v>LS</v>
      </c>
      <c r="E2343" s="44" t="s">
        <v>372</v>
      </c>
      <c r="F2343" s="155" t="str">
        <f t="shared" si="986"/>
        <v>Residential 164</v>
      </c>
      <c r="G2343" s="44" t="str">
        <f t="shared" si="985"/>
        <v>residential</v>
      </c>
      <c r="H2343" s="44" t="str">
        <f t="shared" ref="H2343:H2400" si="990">IF(BK2343="","",BK2343)</f>
        <v/>
      </c>
      <c r="I2343" s="38"/>
      <c r="J2343" s="38"/>
      <c r="K2343" s="38"/>
      <c r="L2343" s="44"/>
      <c r="M2343" s="38" t="str">
        <f t="shared" si="981"/>
        <v>Y</v>
      </c>
      <c r="N2343" s="38" t="str">
        <f t="shared" si="982"/>
        <v>Y</v>
      </c>
      <c r="O2343" s="38" t="s">
        <v>541</v>
      </c>
      <c r="P2343" s="44" t="s">
        <v>2357</v>
      </c>
      <c r="Q2343" s="44"/>
      <c r="R2343" s="44"/>
      <c r="S2343" s="44"/>
      <c r="T2343" s="44"/>
      <c r="U2343" s="44"/>
      <c r="V2343" s="44"/>
      <c r="W2343" s="44"/>
      <c r="X2343" s="44"/>
      <c r="Y2343" s="38" t="str">
        <f t="shared" ref="Y2343:Y2400" si="991">IF(CD2343="","",IF(CD2343="y","Y","n"))</f>
        <v>n</v>
      </c>
      <c r="Z2343" s="38" t="str">
        <f t="shared" ref="Z2343:Z2400" si="992">IF(AM2343="","",IF(AN2343="","Y",IF(AM2343&gt;AN2343*$Z$38,"Y","n")))</f>
        <v>Y</v>
      </c>
      <c r="AA2343" s="38" t="s">
        <v>2044</v>
      </c>
      <c r="AB2343" s="128" t="s">
        <v>1451</v>
      </c>
      <c r="AC2343" s="59">
        <v>0.37</v>
      </c>
      <c r="AD2343" s="204">
        <v>0.6216216216216216</v>
      </c>
      <c r="AE2343" s="38">
        <v>0</v>
      </c>
      <c r="AF2343" s="38">
        <v>1</v>
      </c>
      <c r="AG2343" s="125"/>
      <c r="AI2343" s="123"/>
      <c r="AJ2343" s="40">
        <f t="shared" si="988"/>
        <v>0.37</v>
      </c>
      <c r="AK2343" s="40"/>
      <c r="AL2343" s="40"/>
      <c r="AM2343" s="40">
        <f t="shared" si="978"/>
        <v>0.23</v>
      </c>
      <c r="AN2343" s="39" t="str">
        <f t="shared" ref="AN2343:AN2400" si="993">IF(ISNA(MATCH(BS2343,ChemName,0))=TRUE,"",IF(INDEX(Percent90,MATCH(BS2343,ChemName,0))=0,"",INDEX(Percent90,MATCH(BS2343,ChemName,0))))</f>
        <v/>
      </c>
      <c r="AO2343" s="204"/>
      <c r="AP2343" s="204">
        <f t="shared" si="989"/>
        <v>0.6216216216216216</v>
      </c>
      <c r="AQ2343" s="45"/>
      <c r="AR2343" s="45"/>
      <c r="AS2343" s="115"/>
      <c r="AT2343" s="115"/>
      <c r="AU2343" s="115">
        <f t="shared" si="979"/>
        <v>0</v>
      </c>
      <c r="AV2343" s="115">
        <f t="shared" si="980"/>
        <v>1</v>
      </c>
      <c r="AY2343" s="115"/>
      <c r="AZ2343" s="115"/>
      <c r="BA2343" s="43">
        <v>32</v>
      </c>
      <c r="BB2343" s="43" t="s">
        <v>2013</v>
      </c>
      <c r="BC2343" s="48" t="s">
        <v>1403</v>
      </c>
      <c r="BE2343" s="37" t="s">
        <v>2345</v>
      </c>
      <c r="BG2343" s="43">
        <v>476</v>
      </c>
      <c r="BH2343" s="43" t="s">
        <v>2603</v>
      </c>
      <c r="BJ2343" s="43" t="s">
        <v>1388</v>
      </c>
      <c r="BP2343" s="48" t="s">
        <v>1406</v>
      </c>
      <c r="BQ2343" s="43" t="s">
        <v>2604</v>
      </c>
      <c r="BS2343" s="43" t="s">
        <v>920</v>
      </c>
      <c r="BT2343" s="43" t="s">
        <v>2605</v>
      </c>
      <c r="BU2343" s="43"/>
      <c r="BV2343" s="43"/>
      <c r="BW2343" s="243">
        <v>37735</v>
      </c>
      <c r="BX2343" s="243"/>
      <c r="BY2343" s="48" t="s">
        <v>450</v>
      </c>
      <c r="BZ2343" s="43">
        <v>0.23</v>
      </c>
      <c r="CA2343" s="43" t="s">
        <v>1396</v>
      </c>
      <c r="CC2343" s="43">
        <v>0.23</v>
      </c>
      <c r="CD2343" s="124" t="s">
        <v>767</v>
      </c>
      <c r="CE2343" s="43">
        <v>12698</v>
      </c>
      <c r="CF2343" s="43" t="s">
        <v>2606</v>
      </c>
      <c r="CG2343" s="251">
        <v>37735</v>
      </c>
      <c r="CH2343" s="126"/>
      <c r="CK2343" s="39" t="s">
        <v>451</v>
      </c>
      <c r="CL2343" s="43">
        <v>0.37</v>
      </c>
      <c r="CM2343" s="43" t="s">
        <v>1396</v>
      </c>
      <c r="CP2343" s="43" t="s">
        <v>1397</v>
      </c>
      <c r="CQ2343" s="43">
        <v>1405</v>
      </c>
      <c r="DR2343" s="38"/>
    </row>
    <row r="2344" spans="1:122" s="39" customFormat="1" hidden="1" x14ac:dyDescent="0.2">
      <c r="A2344" s="44" t="str">
        <f t="shared" si="984"/>
        <v>Endicott</v>
      </c>
      <c r="B2344" s="44" t="str">
        <f t="shared" si="983"/>
        <v>Trichloroethylene</v>
      </c>
      <c r="C2344" s="38" t="s">
        <v>2587</v>
      </c>
      <c r="D2344" s="38" t="str">
        <f t="shared" si="987"/>
        <v>LS</v>
      </c>
      <c r="E2344" s="44" t="s">
        <v>372</v>
      </c>
      <c r="F2344" s="155" t="str">
        <f t="shared" si="986"/>
        <v>Residential 164</v>
      </c>
      <c r="G2344" s="44" t="str">
        <f t="shared" si="985"/>
        <v>residential</v>
      </c>
      <c r="H2344" s="44" t="str">
        <f t="shared" si="990"/>
        <v/>
      </c>
      <c r="I2344" s="38"/>
      <c r="J2344" s="38"/>
      <c r="K2344" s="38"/>
      <c r="L2344" s="44"/>
      <c r="M2344" s="38" t="str">
        <f t="shared" si="981"/>
        <v>Y</v>
      </c>
      <c r="N2344" s="38" t="str">
        <f t="shared" si="982"/>
        <v>n</v>
      </c>
      <c r="O2344" s="38" t="s">
        <v>541</v>
      </c>
      <c r="P2344" s="44" t="s">
        <v>2357</v>
      </c>
      <c r="Q2344" s="44"/>
      <c r="R2344" s="44"/>
      <c r="S2344" s="44"/>
      <c r="T2344" s="44"/>
      <c r="U2344" s="44"/>
      <c r="V2344" s="44"/>
      <c r="W2344" s="44"/>
      <c r="X2344" s="44"/>
      <c r="Y2344" s="38" t="str">
        <f t="shared" si="991"/>
        <v>n</v>
      </c>
      <c r="Z2344" s="38" t="str">
        <f t="shared" si="992"/>
        <v>n</v>
      </c>
      <c r="AA2344" s="38" t="s">
        <v>2044</v>
      </c>
      <c r="AB2344" s="128" t="s">
        <v>1451</v>
      </c>
      <c r="AC2344" s="59">
        <v>0.93</v>
      </c>
      <c r="AD2344" s="204">
        <v>0.20430107526881719</v>
      </c>
      <c r="AE2344" s="38">
        <v>0</v>
      </c>
      <c r="AF2344" s="38">
        <v>1</v>
      </c>
      <c r="AG2344" s="125"/>
      <c r="AI2344" s="123"/>
      <c r="AJ2344" s="40">
        <f t="shared" si="988"/>
        <v>0.93</v>
      </c>
      <c r="AK2344" s="40"/>
      <c r="AL2344" s="40"/>
      <c r="AM2344" s="40">
        <f t="shared" si="978"/>
        <v>0.19</v>
      </c>
      <c r="AN2344" s="39">
        <f t="shared" si="993"/>
        <v>0.5</v>
      </c>
      <c r="AO2344" s="204"/>
      <c r="AP2344" s="204">
        <f t="shared" si="989"/>
        <v>0.20430107526881719</v>
      </c>
      <c r="AQ2344" s="45"/>
      <c r="AR2344" s="45"/>
      <c r="AS2344" s="115"/>
      <c r="AT2344" s="115"/>
      <c r="AU2344" s="115">
        <f t="shared" si="979"/>
        <v>0</v>
      </c>
      <c r="AV2344" s="115">
        <f t="shared" si="980"/>
        <v>1</v>
      </c>
      <c r="AY2344" s="115"/>
      <c r="AZ2344" s="115"/>
      <c r="BA2344" s="43">
        <v>32</v>
      </c>
      <c r="BB2344" s="43" t="s">
        <v>2013</v>
      </c>
      <c r="BC2344" s="48" t="s">
        <v>1403</v>
      </c>
      <c r="BE2344" s="37" t="s">
        <v>2345</v>
      </c>
      <c r="BG2344" s="43">
        <v>476</v>
      </c>
      <c r="BH2344" s="43" t="s">
        <v>2603</v>
      </c>
      <c r="BJ2344" s="43" t="s">
        <v>1388</v>
      </c>
      <c r="BP2344" s="48" t="s">
        <v>1406</v>
      </c>
      <c r="BQ2344" s="43" t="s">
        <v>2604</v>
      </c>
      <c r="BS2344" s="43" t="s">
        <v>1393</v>
      </c>
      <c r="BT2344" s="43" t="s">
        <v>2605</v>
      </c>
      <c r="BU2344" s="43"/>
      <c r="BV2344" s="43"/>
      <c r="BW2344" s="243">
        <v>37735</v>
      </c>
      <c r="BX2344" s="243"/>
      <c r="BY2344" s="48" t="s">
        <v>451</v>
      </c>
      <c r="BZ2344" s="43">
        <v>0.19</v>
      </c>
      <c r="CA2344" s="43" t="s">
        <v>1396</v>
      </c>
      <c r="CC2344" s="43">
        <v>0.19</v>
      </c>
      <c r="CD2344" s="124" t="s">
        <v>767</v>
      </c>
      <c r="CE2344" s="43">
        <v>12703</v>
      </c>
      <c r="CF2344" s="43" t="s">
        <v>2606</v>
      </c>
      <c r="CG2344" s="251">
        <v>37735</v>
      </c>
      <c r="CH2344" s="126"/>
      <c r="CK2344" s="39" t="s">
        <v>451</v>
      </c>
      <c r="CL2344" s="43">
        <v>0.93</v>
      </c>
      <c r="CM2344" s="43" t="s">
        <v>1396</v>
      </c>
      <c r="CP2344" s="43" t="s">
        <v>1397</v>
      </c>
      <c r="CQ2344" s="43">
        <v>1254</v>
      </c>
      <c r="DR2344" s="38"/>
    </row>
    <row r="2345" spans="1:122" s="39" customFormat="1" hidden="1" x14ac:dyDescent="0.2">
      <c r="A2345" s="44" t="str">
        <f t="shared" si="984"/>
        <v>Endicott</v>
      </c>
      <c r="B2345" s="44" t="str">
        <f t="shared" si="983"/>
        <v>1,1,2-Trichloro-1,2,2-trifluoroethane</v>
      </c>
      <c r="C2345" s="38" t="s">
        <v>2587</v>
      </c>
      <c r="D2345" s="38" t="str">
        <f t="shared" si="987"/>
        <v>LS</v>
      </c>
      <c r="E2345" s="44" t="s">
        <v>372</v>
      </c>
      <c r="F2345" s="155" t="str">
        <f t="shared" si="986"/>
        <v>Residential 166</v>
      </c>
      <c r="G2345" s="44" t="str">
        <f t="shared" si="985"/>
        <v>residential</v>
      </c>
      <c r="H2345" s="44" t="str">
        <f t="shared" si="990"/>
        <v/>
      </c>
      <c r="I2345" s="38"/>
      <c r="J2345" s="38"/>
      <c r="K2345" s="38"/>
      <c r="L2345" s="44"/>
      <c r="M2345" s="38" t="str">
        <f t="shared" si="981"/>
        <v>Y</v>
      </c>
      <c r="N2345" s="38" t="str">
        <f t="shared" si="982"/>
        <v>n</v>
      </c>
      <c r="O2345" s="38" t="s">
        <v>541</v>
      </c>
      <c r="P2345" s="44" t="s">
        <v>2357</v>
      </c>
      <c r="Q2345" s="44"/>
      <c r="R2345" s="44"/>
      <c r="S2345" s="44"/>
      <c r="T2345" s="44"/>
      <c r="U2345" s="44"/>
      <c r="V2345" s="44"/>
      <c r="W2345" s="44"/>
      <c r="X2345" s="44"/>
      <c r="Y2345" s="38" t="str">
        <f t="shared" si="991"/>
        <v>n</v>
      </c>
      <c r="Z2345" s="38" t="str">
        <f t="shared" si="992"/>
        <v>n</v>
      </c>
      <c r="AA2345" s="38" t="s">
        <v>2044</v>
      </c>
      <c r="AB2345" s="128" t="s">
        <v>1451</v>
      </c>
      <c r="AC2345" s="59">
        <v>0.44</v>
      </c>
      <c r="AD2345" s="204">
        <v>0.5</v>
      </c>
      <c r="AE2345" s="38">
        <v>0</v>
      </c>
      <c r="AF2345" s="38">
        <v>1</v>
      </c>
      <c r="AG2345" s="125"/>
      <c r="AI2345" s="123"/>
      <c r="AJ2345" s="40">
        <f t="shared" si="988"/>
        <v>0.44</v>
      </c>
      <c r="AK2345" s="40"/>
      <c r="AL2345" s="40"/>
      <c r="AM2345" s="40">
        <f t="shared" ref="AM2345:AM2400" si="994">IF(BZ2345="","",IF(CA2345="mg/m3",1000*BZ2345,IF(CA2345="ppbv",BZ2345*INDEX(ppbv_ug_m3,MATCH(BS2345,ChemName,0)),BZ2345)))</f>
        <v>0.22</v>
      </c>
      <c r="AN2345" s="39">
        <f t="shared" si="993"/>
        <v>1.8</v>
      </c>
      <c r="AO2345" s="204"/>
      <c r="AP2345" s="204">
        <f t="shared" si="989"/>
        <v>0.5</v>
      </c>
      <c r="AQ2345" s="45"/>
      <c r="AR2345" s="45"/>
      <c r="AS2345" s="115"/>
      <c r="AT2345" s="115"/>
      <c r="AU2345" s="115">
        <f t="shared" si="979"/>
        <v>0</v>
      </c>
      <c r="AV2345" s="115">
        <f t="shared" si="980"/>
        <v>1</v>
      </c>
      <c r="AY2345" s="115"/>
      <c r="AZ2345" s="115"/>
      <c r="BA2345" s="43">
        <v>32</v>
      </c>
      <c r="BB2345" s="43" t="s">
        <v>2013</v>
      </c>
      <c r="BC2345" s="48" t="s">
        <v>1403</v>
      </c>
      <c r="BE2345" s="37" t="s">
        <v>2345</v>
      </c>
      <c r="BG2345" s="43">
        <v>478</v>
      </c>
      <c r="BH2345" s="43" t="s">
        <v>2609</v>
      </c>
      <c r="BJ2345" s="43" t="s">
        <v>1388</v>
      </c>
      <c r="BP2345" s="48" t="s">
        <v>1406</v>
      </c>
      <c r="BQ2345" s="43" t="s">
        <v>2610</v>
      </c>
      <c r="BS2345" s="43" t="s">
        <v>1132</v>
      </c>
      <c r="BT2345" s="43" t="s">
        <v>1990</v>
      </c>
      <c r="BU2345" s="43"/>
      <c r="BV2345" s="43"/>
      <c r="BW2345" s="243">
        <v>37741</v>
      </c>
      <c r="BX2345" s="243"/>
      <c r="BY2345" s="48" t="s">
        <v>451</v>
      </c>
      <c r="BZ2345" s="43">
        <v>0.22</v>
      </c>
      <c r="CA2345" s="43" t="s">
        <v>1396</v>
      </c>
      <c r="CC2345" s="43">
        <v>0.22</v>
      </c>
      <c r="CD2345" s="124" t="s">
        <v>767</v>
      </c>
      <c r="CE2345" s="43">
        <v>12765</v>
      </c>
      <c r="CF2345" s="43" t="s">
        <v>1990</v>
      </c>
      <c r="CG2345" s="251">
        <v>37741</v>
      </c>
      <c r="CH2345" s="126"/>
      <c r="CK2345" s="39" t="s">
        <v>451</v>
      </c>
      <c r="CL2345" s="43">
        <v>0.44</v>
      </c>
      <c r="CM2345" s="43" t="s">
        <v>1396</v>
      </c>
      <c r="CP2345" s="43" t="s">
        <v>1397</v>
      </c>
      <c r="CQ2345" s="43">
        <v>1457</v>
      </c>
      <c r="DR2345" s="38"/>
    </row>
    <row r="2346" spans="1:122" s="39" customFormat="1" hidden="1" x14ac:dyDescent="0.2">
      <c r="A2346" s="44" t="str">
        <f t="shared" si="984"/>
        <v>Endicott</v>
      </c>
      <c r="B2346" s="44" t="str">
        <f t="shared" si="983"/>
        <v>Trichloroethylene</v>
      </c>
      <c r="C2346" s="38" t="s">
        <v>2587</v>
      </c>
      <c r="D2346" s="38" t="str">
        <f t="shared" si="987"/>
        <v>LS</v>
      </c>
      <c r="E2346" s="44" t="s">
        <v>372</v>
      </c>
      <c r="F2346" s="155" t="str">
        <f t="shared" si="986"/>
        <v>Residential 166</v>
      </c>
      <c r="G2346" s="44" t="str">
        <f t="shared" si="985"/>
        <v>residential</v>
      </c>
      <c r="H2346" s="44" t="str">
        <f t="shared" si="990"/>
        <v/>
      </c>
      <c r="I2346" s="38"/>
      <c r="J2346" s="38"/>
      <c r="K2346" s="38"/>
      <c r="L2346" s="44"/>
      <c r="M2346" s="38" t="str">
        <f t="shared" si="981"/>
        <v>Y</v>
      </c>
      <c r="N2346" s="38" t="str">
        <f t="shared" si="982"/>
        <v>n</v>
      </c>
      <c r="O2346" s="38" t="s">
        <v>541</v>
      </c>
      <c r="P2346" s="44" t="s">
        <v>2357</v>
      </c>
      <c r="Q2346" s="44"/>
      <c r="R2346" s="44"/>
      <c r="S2346" s="44"/>
      <c r="T2346" s="44"/>
      <c r="U2346" s="44"/>
      <c r="V2346" s="44"/>
      <c r="W2346" s="44"/>
      <c r="X2346" s="44"/>
      <c r="Y2346" s="38" t="str">
        <f t="shared" si="991"/>
        <v>n</v>
      </c>
      <c r="Z2346" s="38" t="str">
        <f t="shared" si="992"/>
        <v>n</v>
      </c>
      <c r="AA2346" s="38" t="s">
        <v>2044</v>
      </c>
      <c r="AB2346" s="128" t="s">
        <v>1451</v>
      </c>
      <c r="AC2346" s="59">
        <v>0.18</v>
      </c>
      <c r="AD2346" s="204">
        <v>0.83333333333333337</v>
      </c>
      <c r="AE2346" s="38">
        <v>0</v>
      </c>
      <c r="AF2346" s="38">
        <v>1</v>
      </c>
      <c r="AG2346" s="125"/>
      <c r="AI2346" s="123"/>
      <c r="AJ2346" s="40">
        <f t="shared" si="988"/>
        <v>0.18</v>
      </c>
      <c r="AK2346" s="40"/>
      <c r="AL2346" s="40"/>
      <c r="AM2346" s="40">
        <f t="shared" si="994"/>
        <v>0.15</v>
      </c>
      <c r="AN2346" s="39">
        <f t="shared" si="993"/>
        <v>0.5</v>
      </c>
      <c r="AO2346" s="204"/>
      <c r="AP2346" s="204">
        <f t="shared" si="989"/>
        <v>0.83333333333333337</v>
      </c>
      <c r="AQ2346" s="45"/>
      <c r="AR2346" s="45"/>
      <c r="AS2346" s="115"/>
      <c r="AT2346" s="115"/>
      <c r="AU2346" s="115">
        <f t="shared" ref="AU2346:AU2400" si="995">IF(AP2346="","",IF(CD2346="Y",1,0))</f>
        <v>0</v>
      </c>
      <c r="AV2346" s="115">
        <f t="shared" ref="AV2346:AV2400" si="996">IF(AP2346="","",IF(CD2346="n",1,0))</f>
        <v>1</v>
      </c>
      <c r="AY2346" s="115"/>
      <c r="AZ2346" s="115"/>
      <c r="BA2346" s="43">
        <v>32</v>
      </c>
      <c r="BB2346" s="43" t="s">
        <v>2013</v>
      </c>
      <c r="BC2346" s="48" t="s">
        <v>1403</v>
      </c>
      <c r="BE2346" s="37" t="s">
        <v>2345</v>
      </c>
      <c r="BG2346" s="43">
        <v>478</v>
      </c>
      <c r="BH2346" s="43" t="s">
        <v>2609</v>
      </c>
      <c r="BJ2346" s="43" t="s">
        <v>1388</v>
      </c>
      <c r="BP2346" s="48" t="s">
        <v>1406</v>
      </c>
      <c r="BQ2346" s="43" t="s">
        <v>2610</v>
      </c>
      <c r="BS2346" s="43" t="s">
        <v>1393</v>
      </c>
      <c r="BT2346" s="43" t="s">
        <v>1990</v>
      </c>
      <c r="BU2346" s="43"/>
      <c r="BV2346" s="43"/>
      <c r="BW2346" s="243">
        <v>37741</v>
      </c>
      <c r="BX2346" s="243"/>
      <c r="BY2346" s="48" t="s">
        <v>451</v>
      </c>
      <c r="BZ2346" s="43">
        <v>0.15</v>
      </c>
      <c r="CA2346" s="43" t="s">
        <v>1396</v>
      </c>
      <c r="CC2346" s="43">
        <v>0.15</v>
      </c>
      <c r="CD2346" s="124" t="s">
        <v>767</v>
      </c>
      <c r="CE2346" s="43">
        <v>12769</v>
      </c>
      <c r="CF2346" s="43" t="s">
        <v>1990</v>
      </c>
      <c r="CG2346" s="251">
        <v>37741</v>
      </c>
      <c r="CH2346" s="126"/>
      <c r="CK2346" s="39" t="s">
        <v>451</v>
      </c>
      <c r="CL2346" s="43">
        <v>0.18</v>
      </c>
      <c r="CM2346" s="43" t="s">
        <v>1396</v>
      </c>
      <c r="CP2346" s="43" t="s">
        <v>1397</v>
      </c>
      <c r="CQ2346" s="43">
        <v>1256</v>
      </c>
      <c r="DR2346" s="38"/>
    </row>
    <row r="2347" spans="1:122" s="39" customFormat="1" hidden="1" x14ac:dyDescent="0.2">
      <c r="A2347" s="44" t="str">
        <f t="shared" si="984"/>
        <v>Endicott</v>
      </c>
      <c r="B2347" s="44" t="str">
        <f t="shared" si="983"/>
        <v>1,1-Dichloroethylene</v>
      </c>
      <c r="C2347" s="38" t="s">
        <v>2587</v>
      </c>
      <c r="D2347" s="38" t="str">
        <f t="shared" si="987"/>
        <v>LS</v>
      </c>
      <c r="E2347" s="44" t="s">
        <v>372</v>
      </c>
      <c r="F2347" s="155" t="str">
        <f t="shared" si="986"/>
        <v>Residential 167</v>
      </c>
      <c r="G2347" s="44" t="str">
        <f t="shared" si="985"/>
        <v>residential</v>
      </c>
      <c r="H2347" s="44" t="str">
        <f t="shared" si="990"/>
        <v/>
      </c>
      <c r="I2347" s="38"/>
      <c r="J2347" s="38"/>
      <c r="K2347" s="38"/>
      <c r="L2347" s="44"/>
      <c r="M2347" s="38" t="str">
        <f t="shared" si="981"/>
        <v>Y</v>
      </c>
      <c r="N2347" s="38" t="str">
        <f t="shared" si="982"/>
        <v>n</v>
      </c>
      <c r="O2347" s="38" t="str">
        <f>IF(AJ2347="","",IF(M2347="N","n","Y"))</f>
        <v>Y</v>
      </c>
      <c r="P2347" s="44"/>
      <c r="Q2347" s="44"/>
      <c r="R2347" s="44"/>
      <c r="S2347" s="44"/>
      <c r="T2347" s="44"/>
      <c r="U2347" s="44"/>
      <c r="V2347" s="44"/>
      <c r="W2347" s="44"/>
      <c r="X2347" s="44"/>
      <c r="Y2347" s="38" t="str">
        <f t="shared" si="991"/>
        <v>n</v>
      </c>
      <c r="Z2347" s="38" t="str">
        <f t="shared" si="992"/>
        <v>n</v>
      </c>
      <c r="AA2347" s="38" t="s">
        <v>2044</v>
      </c>
      <c r="AB2347" s="128" t="s">
        <v>1451</v>
      </c>
      <c r="AC2347" s="59">
        <v>7.2</v>
      </c>
      <c r="AD2347" s="204">
        <v>9.4444444444444445E-3</v>
      </c>
      <c r="AE2347" s="38">
        <v>0</v>
      </c>
      <c r="AF2347" s="38">
        <v>1</v>
      </c>
      <c r="AG2347" s="125"/>
      <c r="AI2347" s="123"/>
      <c r="AJ2347" s="40">
        <f t="shared" si="988"/>
        <v>7.2</v>
      </c>
      <c r="AK2347" s="40"/>
      <c r="AL2347" s="40"/>
      <c r="AM2347" s="40">
        <f t="shared" si="994"/>
        <v>6.8000000000000005E-2</v>
      </c>
      <c r="AN2347" s="39">
        <f t="shared" si="993"/>
        <v>0.8</v>
      </c>
      <c r="AO2347" s="204"/>
      <c r="AP2347" s="204">
        <f t="shared" si="989"/>
        <v>9.4444444444444445E-3</v>
      </c>
      <c r="AQ2347" s="45"/>
      <c r="AR2347" s="45"/>
      <c r="AS2347" s="115"/>
      <c r="AT2347" s="115"/>
      <c r="AU2347" s="115">
        <f t="shared" si="995"/>
        <v>0</v>
      </c>
      <c r="AV2347" s="115">
        <f t="shared" si="996"/>
        <v>1</v>
      </c>
      <c r="AY2347" s="115"/>
      <c r="AZ2347" s="115"/>
      <c r="BA2347" s="43">
        <v>32</v>
      </c>
      <c r="BB2347" s="43" t="s">
        <v>2013</v>
      </c>
      <c r="BC2347" s="48" t="s">
        <v>1403</v>
      </c>
      <c r="BE2347" s="37" t="s">
        <v>2345</v>
      </c>
      <c r="BG2347" s="43">
        <v>479</v>
      </c>
      <c r="BH2347" s="43" t="s">
        <v>1774</v>
      </c>
      <c r="BJ2347" s="43" t="s">
        <v>1388</v>
      </c>
      <c r="BP2347" s="48" t="s">
        <v>1406</v>
      </c>
      <c r="BQ2347" s="43" t="s">
        <v>1775</v>
      </c>
      <c r="BS2347" s="43" t="s">
        <v>538</v>
      </c>
      <c r="BT2347" s="43" t="s">
        <v>1756</v>
      </c>
      <c r="BU2347" s="43"/>
      <c r="BV2347" s="43"/>
      <c r="BW2347" s="243">
        <v>37726</v>
      </c>
      <c r="BX2347" s="243"/>
      <c r="BY2347" s="48" t="s">
        <v>451</v>
      </c>
      <c r="BZ2347" s="43">
        <v>6.8000000000000005E-2</v>
      </c>
      <c r="CA2347" s="43" t="s">
        <v>1396</v>
      </c>
      <c r="CC2347" s="43">
        <v>6.8000000000000005E-2</v>
      </c>
      <c r="CD2347" s="124" t="s">
        <v>767</v>
      </c>
      <c r="CE2347" s="43">
        <v>12883</v>
      </c>
      <c r="CF2347" s="43" t="s">
        <v>1757</v>
      </c>
      <c r="CG2347" s="251">
        <v>37726</v>
      </c>
      <c r="CH2347" s="126"/>
      <c r="CK2347" s="39" t="s">
        <v>451</v>
      </c>
      <c r="CL2347" s="43">
        <v>7.2</v>
      </c>
      <c r="CM2347" s="43" t="s">
        <v>1396</v>
      </c>
      <c r="CP2347" s="43" t="s">
        <v>1397</v>
      </c>
      <c r="CQ2347" s="43">
        <v>1381</v>
      </c>
      <c r="DR2347" s="38"/>
    </row>
    <row r="2348" spans="1:122" s="39" customFormat="1" hidden="1" x14ac:dyDescent="0.2">
      <c r="A2348" s="44" t="str">
        <f t="shared" si="984"/>
        <v>Endicott</v>
      </c>
      <c r="B2348" s="44" t="str">
        <f t="shared" si="983"/>
        <v>1,1-Dichloroethane</v>
      </c>
      <c r="C2348" s="38" t="s">
        <v>2587</v>
      </c>
      <c r="D2348" s="38" t="str">
        <f t="shared" si="987"/>
        <v>LS</v>
      </c>
      <c r="E2348" s="44" t="s">
        <v>372</v>
      </c>
      <c r="F2348" s="155" t="str">
        <f t="shared" si="986"/>
        <v>Residential 169</v>
      </c>
      <c r="G2348" s="44" t="str">
        <f t="shared" si="985"/>
        <v>residential</v>
      </c>
      <c r="H2348" s="44" t="str">
        <f t="shared" si="990"/>
        <v/>
      </c>
      <c r="I2348" s="38"/>
      <c r="J2348" s="38"/>
      <c r="K2348" s="38"/>
      <c r="L2348" s="44"/>
      <c r="M2348" s="38" t="str">
        <f t="shared" si="981"/>
        <v>Y</v>
      </c>
      <c r="N2348" s="38" t="str">
        <f t="shared" si="982"/>
        <v>Y</v>
      </c>
      <c r="O2348" s="38" t="s">
        <v>541</v>
      </c>
      <c r="P2348" s="44" t="s">
        <v>2357</v>
      </c>
      <c r="Q2348" s="44"/>
      <c r="R2348" s="44"/>
      <c r="S2348" s="44"/>
      <c r="T2348" s="44"/>
      <c r="U2348" s="44"/>
      <c r="V2348" s="44"/>
      <c r="W2348" s="44"/>
      <c r="X2348" s="44"/>
      <c r="Y2348" s="38" t="str">
        <f t="shared" si="991"/>
        <v>n</v>
      </c>
      <c r="Z2348" s="38" t="str">
        <f t="shared" si="992"/>
        <v>Y</v>
      </c>
      <c r="AA2348" s="38" t="s">
        <v>2044</v>
      </c>
      <c r="AB2348" s="128" t="s">
        <v>1451</v>
      </c>
      <c r="AC2348" s="59">
        <v>0.49</v>
      </c>
      <c r="AD2348" s="204">
        <v>0.28571428571428575</v>
      </c>
      <c r="AE2348" s="38">
        <v>0</v>
      </c>
      <c r="AF2348" s="38">
        <v>1</v>
      </c>
      <c r="AG2348" s="125"/>
      <c r="AI2348" s="123"/>
      <c r="AJ2348" s="40">
        <f t="shared" si="988"/>
        <v>0.49</v>
      </c>
      <c r="AK2348" s="40"/>
      <c r="AL2348" s="40"/>
      <c r="AM2348" s="40">
        <f t="shared" si="994"/>
        <v>0.14000000000000001</v>
      </c>
      <c r="AN2348" s="39" t="str">
        <f t="shared" si="993"/>
        <v/>
      </c>
      <c r="AO2348" s="204"/>
      <c r="AP2348" s="204">
        <f t="shared" si="989"/>
        <v>0.28571428571428575</v>
      </c>
      <c r="AQ2348" s="45"/>
      <c r="AR2348" s="45"/>
      <c r="AS2348" s="115"/>
      <c r="AT2348" s="115"/>
      <c r="AU2348" s="115">
        <f t="shared" si="995"/>
        <v>0</v>
      </c>
      <c r="AV2348" s="115">
        <f t="shared" si="996"/>
        <v>1</v>
      </c>
      <c r="AY2348" s="115"/>
      <c r="AZ2348" s="115"/>
      <c r="BA2348" s="43">
        <v>32</v>
      </c>
      <c r="BB2348" s="43" t="s">
        <v>2013</v>
      </c>
      <c r="BC2348" s="48" t="s">
        <v>1403</v>
      </c>
      <c r="BE2348" s="37" t="s">
        <v>2345</v>
      </c>
      <c r="BG2348" s="43">
        <v>481</v>
      </c>
      <c r="BH2348" s="43" t="s">
        <v>1761</v>
      </c>
      <c r="BJ2348" s="43" t="s">
        <v>1388</v>
      </c>
      <c r="BP2348" s="48" t="s">
        <v>1406</v>
      </c>
      <c r="BQ2348" s="43" t="s">
        <v>1775</v>
      </c>
      <c r="BS2348" s="43" t="s">
        <v>2619</v>
      </c>
      <c r="BT2348" s="43" t="s">
        <v>1990</v>
      </c>
      <c r="BU2348" s="43"/>
      <c r="BV2348" s="43"/>
      <c r="BW2348" s="243">
        <v>37734</v>
      </c>
      <c r="BX2348" s="243"/>
      <c r="BY2348" s="48" t="s">
        <v>451</v>
      </c>
      <c r="BZ2348" s="43">
        <v>0.14000000000000001</v>
      </c>
      <c r="CA2348" s="43" t="s">
        <v>1396</v>
      </c>
      <c r="CC2348" s="135">
        <v>0.14000000000000001</v>
      </c>
      <c r="CD2348" s="124" t="s">
        <v>767</v>
      </c>
      <c r="CE2348" s="43">
        <v>13080</v>
      </c>
      <c r="CF2348" s="43" t="s">
        <v>1990</v>
      </c>
      <c r="CG2348" s="251">
        <v>37734</v>
      </c>
      <c r="CH2348" s="126"/>
      <c r="CK2348" s="39" t="s">
        <v>451</v>
      </c>
      <c r="CL2348" s="43">
        <v>0.49</v>
      </c>
      <c r="CM2348" s="43" t="s">
        <v>1396</v>
      </c>
      <c r="CP2348" s="43" t="s">
        <v>1397</v>
      </c>
      <c r="CQ2348" s="43">
        <v>1395</v>
      </c>
      <c r="DR2348" s="38"/>
    </row>
    <row r="2349" spans="1:122" s="39" customFormat="1" hidden="1" x14ac:dyDescent="0.2">
      <c r="A2349" s="44" t="str">
        <f t="shared" si="984"/>
        <v>Endicott</v>
      </c>
      <c r="B2349" s="44" t="str">
        <f t="shared" si="983"/>
        <v>cis-1,2-Dichloroethylene</v>
      </c>
      <c r="C2349" s="38" t="s">
        <v>2587</v>
      </c>
      <c r="D2349" s="38" t="str">
        <f t="shared" si="987"/>
        <v>LS</v>
      </c>
      <c r="E2349" s="44" t="s">
        <v>372</v>
      </c>
      <c r="F2349" s="155" t="str">
        <f t="shared" si="986"/>
        <v>Residential 169</v>
      </c>
      <c r="G2349" s="44" t="str">
        <f t="shared" si="985"/>
        <v>residential</v>
      </c>
      <c r="H2349" s="44" t="str">
        <f t="shared" si="990"/>
        <v/>
      </c>
      <c r="I2349" s="38"/>
      <c r="J2349" s="38"/>
      <c r="K2349" s="38"/>
      <c r="L2349" s="44"/>
      <c r="M2349" s="38" t="str">
        <f t="shared" si="981"/>
        <v>Y</v>
      </c>
      <c r="N2349" s="38" t="str">
        <f t="shared" si="982"/>
        <v>Y</v>
      </c>
      <c r="O2349" s="38" t="s">
        <v>541</v>
      </c>
      <c r="P2349" s="44" t="s">
        <v>2357</v>
      </c>
      <c r="Q2349" s="44"/>
      <c r="R2349" s="44"/>
      <c r="S2349" s="44"/>
      <c r="T2349" s="44"/>
      <c r="U2349" s="44"/>
      <c r="V2349" s="44"/>
      <c r="W2349" s="44"/>
      <c r="X2349" s="44"/>
      <c r="Y2349" s="38" t="str">
        <f t="shared" si="991"/>
        <v>n</v>
      </c>
      <c r="Z2349" s="38" t="str">
        <f t="shared" si="992"/>
        <v>Y</v>
      </c>
      <c r="AA2349" s="38" t="s">
        <v>2044</v>
      </c>
      <c r="AB2349" s="128" t="s">
        <v>1451</v>
      </c>
      <c r="AC2349" s="59">
        <v>0.26</v>
      </c>
      <c r="AD2349" s="204">
        <v>0.53846153846153855</v>
      </c>
      <c r="AE2349" s="38">
        <v>0</v>
      </c>
      <c r="AF2349" s="38">
        <v>1</v>
      </c>
      <c r="AG2349" s="125"/>
      <c r="AI2349" s="123"/>
      <c r="AJ2349" s="40">
        <f t="shared" si="988"/>
        <v>0.26</v>
      </c>
      <c r="AK2349" s="40"/>
      <c r="AL2349" s="40"/>
      <c r="AM2349" s="40">
        <f t="shared" si="994"/>
        <v>0.14000000000000001</v>
      </c>
      <c r="AN2349" s="39" t="str">
        <f t="shared" si="993"/>
        <v/>
      </c>
      <c r="AO2349" s="204"/>
      <c r="AP2349" s="204">
        <f t="shared" si="989"/>
        <v>0.53846153846153855</v>
      </c>
      <c r="AQ2349" s="45"/>
      <c r="AR2349" s="45"/>
      <c r="AS2349" s="115"/>
      <c r="AT2349" s="115"/>
      <c r="AU2349" s="115">
        <f t="shared" si="995"/>
        <v>0</v>
      </c>
      <c r="AV2349" s="115">
        <f t="shared" si="996"/>
        <v>1</v>
      </c>
      <c r="AY2349" s="115"/>
      <c r="AZ2349" s="115"/>
      <c r="BA2349" s="43">
        <v>32</v>
      </c>
      <c r="BB2349" s="43" t="s">
        <v>2013</v>
      </c>
      <c r="BC2349" s="48" t="s">
        <v>1403</v>
      </c>
      <c r="BE2349" s="37" t="s">
        <v>2345</v>
      </c>
      <c r="BG2349" s="43">
        <v>481</v>
      </c>
      <c r="BH2349" s="43" t="s">
        <v>1761</v>
      </c>
      <c r="BJ2349" s="43" t="s">
        <v>1388</v>
      </c>
      <c r="BP2349" s="48" t="s">
        <v>1406</v>
      </c>
      <c r="BQ2349" s="43" t="s">
        <v>1775</v>
      </c>
      <c r="BS2349" s="43" t="s">
        <v>1400</v>
      </c>
      <c r="BT2349" s="43" t="s">
        <v>1990</v>
      </c>
      <c r="BU2349" s="43"/>
      <c r="BV2349" s="43"/>
      <c r="BW2349" s="243">
        <v>37734</v>
      </c>
      <c r="BX2349" s="243"/>
      <c r="BY2349" s="48" t="s">
        <v>451</v>
      </c>
      <c r="BZ2349" s="43">
        <v>0.14000000000000001</v>
      </c>
      <c r="CA2349" s="43" t="s">
        <v>1396</v>
      </c>
      <c r="CC2349" s="43">
        <v>0.14000000000000001</v>
      </c>
      <c r="CD2349" s="124" t="s">
        <v>767</v>
      </c>
      <c r="CE2349" s="43">
        <v>13082</v>
      </c>
      <c r="CF2349" s="43" t="s">
        <v>1990</v>
      </c>
      <c r="CG2349" s="251">
        <v>37734</v>
      </c>
      <c r="CH2349" s="126"/>
      <c r="CK2349" s="39" t="s">
        <v>451</v>
      </c>
      <c r="CL2349" s="43">
        <v>0.26</v>
      </c>
      <c r="CM2349" s="43" t="s">
        <v>1396</v>
      </c>
      <c r="CP2349" s="43" t="s">
        <v>1397</v>
      </c>
      <c r="CQ2349" s="43">
        <v>1286</v>
      </c>
      <c r="DR2349" s="38"/>
    </row>
    <row r="2350" spans="1:122" s="39" customFormat="1" hidden="1" x14ac:dyDescent="0.2">
      <c r="A2350" s="44" t="str">
        <f t="shared" si="984"/>
        <v>Endicott</v>
      </c>
      <c r="B2350" s="44" t="str">
        <f t="shared" si="983"/>
        <v>1,1-Dichloroethylene</v>
      </c>
      <c r="C2350" s="38" t="s">
        <v>2587</v>
      </c>
      <c r="D2350" s="38" t="str">
        <f t="shared" si="987"/>
        <v>LS</v>
      </c>
      <c r="E2350" s="44" t="s">
        <v>372</v>
      </c>
      <c r="F2350" s="155" t="str">
        <f t="shared" si="986"/>
        <v>Residential 171</v>
      </c>
      <c r="G2350" s="44" t="str">
        <f t="shared" si="985"/>
        <v>residential</v>
      </c>
      <c r="H2350" s="44" t="str">
        <f t="shared" si="990"/>
        <v/>
      </c>
      <c r="I2350" s="38"/>
      <c r="J2350" s="38"/>
      <c r="K2350" s="38"/>
      <c r="L2350" s="44"/>
      <c r="M2350" s="38" t="str">
        <f t="shared" si="981"/>
        <v>Y</v>
      </c>
      <c r="N2350" s="38" t="str">
        <f t="shared" si="982"/>
        <v>n</v>
      </c>
      <c r="O2350" s="38" t="s">
        <v>541</v>
      </c>
      <c r="P2350" s="44" t="s">
        <v>2357</v>
      </c>
      <c r="Q2350" s="44"/>
      <c r="R2350" s="44"/>
      <c r="S2350" s="44"/>
      <c r="T2350" s="44"/>
      <c r="U2350" s="44"/>
      <c r="V2350" s="44"/>
      <c r="W2350" s="44"/>
      <c r="X2350" s="44"/>
      <c r="Y2350" s="38" t="str">
        <f t="shared" si="991"/>
        <v>n</v>
      </c>
      <c r="Z2350" s="38" t="str">
        <f t="shared" si="992"/>
        <v>n</v>
      </c>
      <c r="AA2350" s="38" t="s">
        <v>2044</v>
      </c>
      <c r="AB2350" s="128" t="s">
        <v>1451</v>
      </c>
      <c r="AC2350" s="59">
        <v>0.51</v>
      </c>
      <c r="AD2350" s="204">
        <v>0.13333333333333333</v>
      </c>
      <c r="AE2350" s="38">
        <v>0</v>
      </c>
      <c r="AF2350" s="38">
        <v>1</v>
      </c>
      <c r="AG2350" s="125"/>
      <c r="AI2350" s="123"/>
      <c r="AJ2350" s="40">
        <f t="shared" si="988"/>
        <v>0.51</v>
      </c>
      <c r="AK2350" s="40"/>
      <c r="AL2350" s="40"/>
      <c r="AM2350" s="40">
        <f t="shared" si="994"/>
        <v>6.8000000000000005E-2</v>
      </c>
      <c r="AN2350" s="39">
        <f t="shared" si="993"/>
        <v>0.8</v>
      </c>
      <c r="AO2350" s="204"/>
      <c r="AP2350" s="204">
        <f t="shared" si="989"/>
        <v>0.13333333333333333</v>
      </c>
      <c r="AQ2350" s="45"/>
      <c r="AR2350" s="45"/>
      <c r="AS2350" s="115"/>
      <c r="AT2350" s="115"/>
      <c r="AU2350" s="115">
        <f t="shared" si="995"/>
        <v>0</v>
      </c>
      <c r="AV2350" s="115">
        <f t="shared" si="996"/>
        <v>1</v>
      </c>
      <c r="AY2350" s="115"/>
      <c r="AZ2350" s="115"/>
      <c r="BA2350" s="43">
        <v>32</v>
      </c>
      <c r="BB2350" s="43" t="s">
        <v>2013</v>
      </c>
      <c r="BC2350" s="48" t="s">
        <v>1403</v>
      </c>
      <c r="BE2350" s="37" t="s">
        <v>2345</v>
      </c>
      <c r="BG2350" s="43">
        <v>483</v>
      </c>
      <c r="BH2350" s="43" t="s">
        <v>1762</v>
      </c>
      <c r="BJ2350" s="43" t="s">
        <v>1388</v>
      </c>
      <c r="BP2350" s="48" t="s">
        <v>1406</v>
      </c>
      <c r="BQ2350" s="43" t="s">
        <v>1763</v>
      </c>
      <c r="BS2350" s="43" t="s">
        <v>538</v>
      </c>
      <c r="BT2350" s="43" t="s">
        <v>1990</v>
      </c>
      <c r="BU2350" s="43"/>
      <c r="BV2350" s="43"/>
      <c r="BW2350" s="243">
        <v>37728</v>
      </c>
      <c r="BX2350" s="243"/>
      <c r="BY2350" s="48" t="s">
        <v>451</v>
      </c>
      <c r="BZ2350" s="43">
        <v>6.8000000000000005E-2</v>
      </c>
      <c r="CA2350" s="43" t="s">
        <v>1396</v>
      </c>
      <c r="CC2350" s="43">
        <v>6.8000000000000005E-2</v>
      </c>
      <c r="CD2350" s="124" t="s">
        <v>767</v>
      </c>
      <c r="CE2350" s="43">
        <v>13147</v>
      </c>
      <c r="CF2350" s="43" t="s">
        <v>1990</v>
      </c>
      <c r="CG2350" s="251">
        <v>37728</v>
      </c>
      <c r="CH2350" s="126"/>
      <c r="CK2350" s="39" t="s">
        <v>451</v>
      </c>
      <c r="CL2350" s="43">
        <v>0.51</v>
      </c>
      <c r="CM2350" s="43" t="s">
        <v>1396</v>
      </c>
      <c r="CP2350" s="43" t="s">
        <v>1397</v>
      </c>
      <c r="CQ2350" s="43">
        <v>1384</v>
      </c>
      <c r="DR2350" s="38"/>
    </row>
    <row r="2351" spans="1:122" s="39" customFormat="1" x14ac:dyDescent="0.2">
      <c r="A2351" s="44" t="str">
        <f t="shared" si="984"/>
        <v>Endicott</v>
      </c>
      <c r="B2351" s="44" t="str">
        <f t="shared" si="983"/>
        <v>Trichloroethylene</v>
      </c>
      <c r="C2351" s="38" t="s">
        <v>2587</v>
      </c>
      <c r="D2351" s="38" t="str">
        <f t="shared" si="987"/>
        <v>LS</v>
      </c>
      <c r="E2351" s="44" t="s">
        <v>372</v>
      </c>
      <c r="F2351" s="155" t="str">
        <f t="shared" si="986"/>
        <v>Residential 171</v>
      </c>
      <c r="G2351" s="44" t="str">
        <f t="shared" si="985"/>
        <v>residential</v>
      </c>
      <c r="H2351" s="44" t="str">
        <f t="shared" si="990"/>
        <v/>
      </c>
      <c r="I2351" s="38"/>
      <c r="J2351" s="38"/>
      <c r="K2351" s="38"/>
      <c r="L2351" s="44"/>
      <c r="M2351" s="38" t="str">
        <f t="shared" si="981"/>
        <v>Y</v>
      </c>
      <c r="N2351" s="38" t="str">
        <f t="shared" si="982"/>
        <v>Y</v>
      </c>
      <c r="O2351" s="38" t="str">
        <f>IF(AJ2351="","",IF(M2351="N","n","Y"))</f>
        <v>Y</v>
      </c>
      <c r="P2351" s="44"/>
      <c r="Q2351" s="44"/>
      <c r="R2351" s="44"/>
      <c r="S2351" s="44"/>
      <c r="T2351" s="44"/>
      <c r="U2351" s="44"/>
      <c r="V2351" s="44"/>
      <c r="W2351" s="44"/>
      <c r="X2351" s="44"/>
      <c r="Y2351" s="38" t="str">
        <f t="shared" si="991"/>
        <v>n</v>
      </c>
      <c r="Z2351" s="38" t="str">
        <f t="shared" si="992"/>
        <v>n</v>
      </c>
      <c r="AA2351" s="38" t="s">
        <v>2044</v>
      </c>
      <c r="AB2351" s="128" t="s">
        <v>1451</v>
      </c>
      <c r="AC2351" s="59">
        <v>43</v>
      </c>
      <c r="AD2351" s="204">
        <v>4.1860465116279064E-3</v>
      </c>
      <c r="AE2351" s="38">
        <v>0</v>
      </c>
      <c r="AF2351" s="38">
        <v>1</v>
      </c>
      <c r="AG2351" s="125"/>
      <c r="AI2351" s="123"/>
      <c r="AJ2351" s="40">
        <f t="shared" si="988"/>
        <v>43</v>
      </c>
      <c r="AK2351" s="40"/>
      <c r="AL2351" s="40"/>
      <c r="AM2351" s="40">
        <f t="shared" si="994"/>
        <v>0.18</v>
      </c>
      <c r="AN2351" s="39">
        <f t="shared" si="993"/>
        <v>0.5</v>
      </c>
      <c r="AO2351" s="204"/>
      <c r="AP2351" s="204">
        <f t="shared" si="989"/>
        <v>4.1860465116279064E-3</v>
      </c>
      <c r="AQ2351" s="45"/>
      <c r="AR2351" s="45"/>
      <c r="AS2351" s="115"/>
      <c r="AT2351" s="115"/>
      <c r="AU2351" s="115">
        <f t="shared" si="995"/>
        <v>0</v>
      </c>
      <c r="AV2351" s="115">
        <f t="shared" si="996"/>
        <v>1</v>
      </c>
      <c r="AY2351" s="115"/>
      <c r="AZ2351" s="115"/>
      <c r="BA2351" s="43">
        <v>32</v>
      </c>
      <c r="BB2351" s="43" t="s">
        <v>2013</v>
      </c>
      <c r="BC2351" s="48" t="s">
        <v>1403</v>
      </c>
      <c r="BE2351" s="37" t="s">
        <v>2345</v>
      </c>
      <c r="BG2351" s="43">
        <v>483</v>
      </c>
      <c r="BH2351" s="43" t="s">
        <v>1762</v>
      </c>
      <c r="BJ2351" s="43" t="s">
        <v>1388</v>
      </c>
      <c r="BP2351" s="48" t="s">
        <v>1406</v>
      </c>
      <c r="BQ2351" s="43" t="s">
        <v>1763</v>
      </c>
      <c r="BS2351" s="43" t="s">
        <v>1393</v>
      </c>
      <c r="BT2351" s="43" t="s">
        <v>1990</v>
      </c>
      <c r="BU2351" s="43"/>
      <c r="BV2351" s="43"/>
      <c r="BW2351" s="243">
        <v>37728</v>
      </c>
      <c r="BX2351" s="243"/>
      <c r="BY2351" s="48" t="s">
        <v>451</v>
      </c>
      <c r="BZ2351" s="43">
        <v>0.18</v>
      </c>
      <c r="CA2351" s="43" t="s">
        <v>1396</v>
      </c>
      <c r="CC2351" s="43">
        <v>0.18</v>
      </c>
      <c r="CD2351" s="124" t="s">
        <v>767</v>
      </c>
      <c r="CE2351" s="43">
        <v>13154</v>
      </c>
      <c r="CF2351" s="43" t="s">
        <v>1990</v>
      </c>
      <c r="CG2351" s="251">
        <v>37728</v>
      </c>
      <c r="CH2351" s="126"/>
      <c r="CK2351" s="39" t="s">
        <v>451</v>
      </c>
      <c r="CL2351" s="43">
        <v>43</v>
      </c>
      <c r="CM2351" s="43" t="s">
        <v>1396</v>
      </c>
      <c r="CP2351" s="43" t="s">
        <v>1397</v>
      </c>
      <c r="CQ2351" s="43">
        <v>1265</v>
      </c>
      <c r="DR2351" s="38"/>
    </row>
    <row r="2352" spans="1:122" s="39" customFormat="1" hidden="1" x14ac:dyDescent="0.2">
      <c r="A2352" s="44" t="str">
        <f t="shared" si="984"/>
        <v>Endicott</v>
      </c>
      <c r="B2352" s="44" t="str">
        <f t="shared" si="983"/>
        <v>1,1-Dichloroethane</v>
      </c>
      <c r="C2352" s="38" t="s">
        <v>2587</v>
      </c>
      <c r="D2352" s="38" t="str">
        <f t="shared" si="987"/>
        <v>LS</v>
      </c>
      <c r="E2352" s="44" t="s">
        <v>372</v>
      </c>
      <c r="F2352" s="155" t="str">
        <f t="shared" si="986"/>
        <v>Residential 173</v>
      </c>
      <c r="G2352" s="44" t="str">
        <f t="shared" si="985"/>
        <v>residential</v>
      </c>
      <c r="H2352" s="44" t="str">
        <f t="shared" si="990"/>
        <v/>
      </c>
      <c r="I2352" s="38"/>
      <c r="J2352" s="38"/>
      <c r="K2352" s="38"/>
      <c r="L2352" s="44"/>
      <c r="M2352" s="38" t="str">
        <f t="shared" si="981"/>
        <v>Y</v>
      </c>
      <c r="N2352" s="38" t="str">
        <f t="shared" si="982"/>
        <v>Y</v>
      </c>
      <c r="O2352" s="38" t="s">
        <v>541</v>
      </c>
      <c r="P2352" s="44" t="s">
        <v>2357</v>
      </c>
      <c r="Q2352" s="44"/>
      <c r="R2352" s="44"/>
      <c r="S2352" s="44"/>
      <c r="T2352" s="44"/>
      <c r="U2352" s="44"/>
      <c r="V2352" s="44"/>
      <c r="W2352" s="44"/>
      <c r="X2352" s="44"/>
      <c r="Y2352" s="38" t="str">
        <f t="shared" si="991"/>
        <v>n</v>
      </c>
      <c r="Z2352" s="38" t="str">
        <f t="shared" si="992"/>
        <v>Y</v>
      </c>
      <c r="AA2352" s="38" t="s">
        <v>2044</v>
      </c>
      <c r="AB2352" s="128" t="s">
        <v>1451</v>
      </c>
      <c r="AC2352" s="59">
        <v>0.16</v>
      </c>
      <c r="AD2352" s="204">
        <v>0.87500000000000011</v>
      </c>
      <c r="AE2352" s="38">
        <v>0</v>
      </c>
      <c r="AF2352" s="38">
        <v>1</v>
      </c>
      <c r="AG2352" s="125"/>
      <c r="AI2352" s="123"/>
      <c r="AJ2352" s="40">
        <f t="shared" si="988"/>
        <v>0.16</v>
      </c>
      <c r="AK2352" s="40"/>
      <c r="AL2352" s="40"/>
      <c r="AM2352" s="40">
        <f t="shared" si="994"/>
        <v>0.14000000000000001</v>
      </c>
      <c r="AN2352" s="39" t="str">
        <f t="shared" si="993"/>
        <v/>
      </c>
      <c r="AO2352" s="204"/>
      <c r="AP2352" s="204">
        <f t="shared" si="989"/>
        <v>0.87500000000000011</v>
      </c>
      <c r="AQ2352" s="45"/>
      <c r="AR2352" s="45"/>
      <c r="AS2352" s="115"/>
      <c r="AT2352" s="115"/>
      <c r="AU2352" s="115">
        <f t="shared" si="995"/>
        <v>0</v>
      </c>
      <c r="AV2352" s="115">
        <f t="shared" si="996"/>
        <v>1</v>
      </c>
      <c r="AY2352" s="115"/>
      <c r="AZ2352" s="115"/>
      <c r="BA2352" s="43">
        <v>32</v>
      </c>
      <c r="BB2352" s="43" t="s">
        <v>2013</v>
      </c>
      <c r="BC2352" s="48" t="s">
        <v>1403</v>
      </c>
      <c r="BE2352" s="37" t="s">
        <v>2345</v>
      </c>
      <c r="BG2352" s="43">
        <v>485</v>
      </c>
      <c r="BH2352" s="43" t="s">
        <v>1764</v>
      </c>
      <c r="BJ2352" s="43" t="s">
        <v>1388</v>
      </c>
      <c r="BP2352" s="48" t="s">
        <v>1406</v>
      </c>
      <c r="BQ2352" s="43" t="s">
        <v>219</v>
      </c>
      <c r="BS2352" s="43" t="s">
        <v>2619</v>
      </c>
      <c r="BT2352" s="43" t="s">
        <v>1990</v>
      </c>
      <c r="BU2352" s="43"/>
      <c r="BV2352" s="43"/>
      <c r="BW2352" s="243">
        <v>37727</v>
      </c>
      <c r="BX2352" s="243"/>
      <c r="BY2352" s="48" t="s">
        <v>451</v>
      </c>
      <c r="BZ2352" s="43">
        <v>0.14000000000000001</v>
      </c>
      <c r="CA2352" s="43" t="s">
        <v>1396</v>
      </c>
      <c r="CC2352" s="135">
        <v>0.14000000000000001</v>
      </c>
      <c r="CD2352" s="124" t="s">
        <v>767</v>
      </c>
      <c r="CE2352" s="43">
        <v>13212</v>
      </c>
      <c r="CF2352" s="43" t="s">
        <v>1990</v>
      </c>
      <c r="CG2352" s="251">
        <v>37727</v>
      </c>
      <c r="CH2352" s="126"/>
      <c r="CK2352" s="39" t="s">
        <v>451</v>
      </c>
      <c r="CL2352" s="43">
        <v>0.16</v>
      </c>
      <c r="CM2352" s="43" t="s">
        <v>1396</v>
      </c>
      <c r="CP2352" s="43" t="s">
        <v>1397</v>
      </c>
      <c r="CQ2352" s="43">
        <v>1396</v>
      </c>
      <c r="DR2352" s="38"/>
    </row>
    <row r="2353" spans="1:136" s="39" customFormat="1" hidden="1" x14ac:dyDescent="0.2">
      <c r="A2353" s="44" t="str">
        <f t="shared" si="984"/>
        <v>Endicott</v>
      </c>
      <c r="B2353" s="44" t="str">
        <f t="shared" si="983"/>
        <v>Trichloroethylene</v>
      </c>
      <c r="C2353" s="38" t="s">
        <v>2587</v>
      </c>
      <c r="D2353" s="38" t="str">
        <f t="shared" si="987"/>
        <v>LS</v>
      </c>
      <c r="E2353" s="44" t="s">
        <v>372</v>
      </c>
      <c r="F2353" s="155" t="str">
        <f t="shared" si="986"/>
        <v>Residential 173</v>
      </c>
      <c r="G2353" s="44" t="str">
        <f t="shared" si="985"/>
        <v>residential</v>
      </c>
      <c r="H2353" s="44" t="str">
        <f t="shared" si="990"/>
        <v/>
      </c>
      <c r="I2353" s="38"/>
      <c r="J2353" s="38"/>
      <c r="K2353" s="38"/>
      <c r="L2353" s="44"/>
      <c r="M2353" s="38" t="str">
        <f t="shared" si="981"/>
        <v>Y</v>
      </c>
      <c r="N2353" s="38" t="str">
        <f t="shared" si="982"/>
        <v>n</v>
      </c>
      <c r="O2353" s="38" t="str">
        <f>IF(AJ2353="","",IF(M2353="N","n","Y"))</f>
        <v>Y</v>
      </c>
      <c r="P2353" s="44"/>
      <c r="Q2353" s="44"/>
      <c r="R2353" s="44"/>
      <c r="S2353" s="44"/>
      <c r="T2353" s="44"/>
      <c r="U2353" s="44"/>
      <c r="V2353" s="44"/>
      <c r="W2353" s="44"/>
      <c r="X2353" s="44"/>
      <c r="Y2353" s="38" t="str">
        <f t="shared" si="991"/>
        <v>n</v>
      </c>
      <c r="Z2353" s="38" t="str">
        <f t="shared" si="992"/>
        <v>n</v>
      </c>
      <c r="AA2353" s="38" t="s">
        <v>2044</v>
      </c>
      <c r="AB2353" s="128" t="s">
        <v>1451</v>
      </c>
      <c r="AC2353" s="59">
        <v>4.5</v>
      </c>
      <c r="AD2353" s="204">
        <v>4.2222222222222223E-2</v>
      </c>
      <c r="AE2353" s="38">
        <v>0</v>
      </c>
      <c r="AF2353" s="38">
        <v>1</v>
      </c>
      <c r="AG2353" s="125"/>
      <c r="AI2353" s="123"/>
      <c r="AJ2353" s="40">
        <f t="shared" si="988"/>
        <v>4.5</v>
      </c>
      <c r="AK2353" s="40"/>
      <c r="AL2353" s="40"/>
      <c r="AM2353" s="40">
        <f t="shared" si="994"/>
        <v>0.19</v>
      </c>
      <c r="AN2353" s="39">
        <f t="shared" si="993"/>
        <v>0.5</v>
      </c>
      <c r="AO2353" s="204"/>
      <c r="AP2353" s="204">
        <f t="shared" si="989"/>
        <v>4.2222222222222223E-2</v>
      </c>
      <c r="AQ2353" s="45"/>
      <c r="AR2353" s="45"/>
      <c r="AS2353" s="115"/>
      <c r="AT2353" s="115"/>
      <c r="AU2353" s="115">
        <f t="shared" si="995"/>
        <v>0</v>
      </c>
      <c r="AV2353" s="115">
        <f t="shared" si="996"/>
        <v>1</v>
      </c>
      <c r="AY2353" s="115"/>
      <c r="AZ2353" s="115"/>
      <c r="BA2353" s="43">
        <v>32</v>
      </c>
      <c r="BB2353" s="43" t="s">
        <v>2013</v>
      </c>
      <c r="BC2353" s="48" t="s">
        <v>1403</v>
      </c>
      <c r="BE2353" s="37" t="s">
        <v>2345</v>
      </c>
      <c r="BG2353" s="43">
        <v>485</v>
      </c>
      <c r="BH2353" s="43" t="s">
        <v>1764</v>
      </c>
      <c r="BJ2353" s="43" t="s">
        <v>1388</v>
      </c>
      <c r="BP2353" s="48" t="s">
        <v>1406</v>
      </c>
      <c r="BQ2353" s="43" t="s">
        <v>219</v>
      </c>
      <c r="BS2353" s="43" t="s">
        <v>1393</v>
      </c>
      <c r="BT2353" s="43" t="s">
        <v>1990</v>
      </c>
      <c r="BU2353" s="43"/>
      <c r="BV2353" s="43"/>
      <c r="BW2353" s="243">
        <v>37727</v>
      </c>
      <c r="BX2353" s="243"/>
      <c r="BY2353" s="48" t="s">
        <v>451</v>
      </c>
      <c r="BZ2353" s="43">
        <v>0.19</v>
      </c>
      <c r="CA2353" s="43" t="s">
        <v>1396</v>
      </c>
      <c r="CC2353" s="43">
        <v>0.19</v>
      </c>
      <c r="CD2353" s="124" t="s">
        <v>767</v>
      </c>
      <c r="CE2353" s="43">
        <v>13220</v>
      </c>
      <c r="CF2353" s="43" t="s">
        <v>1990</v>
      </c>
      <c r="CG2353" s="251">
        <v>37727</v>
      </c>
      <c r="CH2353" s="126"/>
      <c r="CK2353" s="39" t="s">
        <v>451</v>
      </c>
      <c r="CL2353" s="43">
        <v>4.5</v>
      </c>
      <c r="CM2353" s="43" t="s">
        <v>1396</v>
      </c>
      <c r="CP2353" s="43" t="s">
        <v>1397</v>
      </c>
      <c r="CQ2353" s="43">
        <v>1266</v>
      </c>
      <c r="DR2353" s="38"/>
    </row>
    <row r="2354" spans="1:136" s="39" customFormat="1" hidden="1" x14ac:dyDescent="0.2">
      <c r="A2354" s="44" t="str">
        <f t="shared" si="984"/>
        <v>Endicott</v>
      </c>
      <c r="B2354" s="44" t="str">
        <f t="shared" si="983"/>
        <v>1,1-Dichloroethylene</v>
      </c>
      <c r="C2354" s="38" t="s">
        <v>2587</v>
      </c>
      <c r="D2354" s="38" t="str">
        <f t="shared" si="987"/>
        <v>LS</v>
      </c>
      <c r="E2354" s="44" t="s">
        <v>372</v>
      </c>
      <c r="F2354" s="155" t="str">
        <f t="shared" si="986"/>
        <v>Residential 174</v>
      </c>
      <c r="G2354" s="44" t="str">
        <f t="shared" si="985"/>
        <v>residential</v>
      </c>
      <c r="H2354" s="44" t="str">
        <f t="shared" si="990"/>
        <v/>
      </c>
      <c r="I2354" s="38"/>
      <c r="J2354" s="38"/>
      <c r="K2354" s="38"/>
      <c r="L2354" s="44"/>
      <c r="M2354" s="38" t="str">
        <f t="shared" si="981"/>
        <v>Y</v>
      </c>
      <c r="N2354" s="38" t="str">
        <f t="shared" si="982"/>
        <v>n</v>
      </c>
      <c r="O2354" s="38" t="s">
        <v>541</v>
      </c>
      <c r="P2354" s="44" t="s">
        <v>2357</v>
      </c>
      <c r="Q2354" s="44"/>
      <c r="R2354" s="44"/>
      <c r="S2354" s="44"/>
      <c r="T2354" s="44"/>
      <c r="U2354" s="44"/>
      <c r="V2354" s="44"/>
      <c r="W2354" s="44"/>
      <c r="X2354" s="44"/>
      <c r="Y2354" s="38" t="str">
        <f t="shared" si="991"/>
        <v>n</v>
      </c>
      <c r="Z2354" s="38" t="str">
        <f t="shared" si="992"/>
        <v>n</v>
      </c>
      <c r="AA2354" s="38" t="s">
        <v>2044</v>
      </c>
      <c r="AB2354" s="128" t="s">
        <v>1451</v>
      </c>
      <c r="AC2354" s="59">
        <v>0.16</v>
      </c>
      <c r="AD2354" s="204">
        <v>0.43125000000000002</v>
      </c>
      <c r="AE2354" s="38">
        <v>0</v>
      </c>
      <c r="AF2354" s="38">
        <v>1</v>
      </c>
      <c r="AG2354" s="125"/>
      <c r="AI2354" s="123"/>
      <c r="AJ2354" s="40">
        <f t="shared" si="988"/>
        <v>0.16</v>
      </c>
      <c r="AK2354" s="40"/>
      <c r="AL2354" s="40"/>
      <c r="AM2354" s="40">
        <f t="shared" si="994"/>
        <v>6.9000000000000006E-2</v>
      </c>
      <c r="AN2354" s="39">
        <f t="shared" si="993"/>
        <v>0.8</v>
      </c>
      <c r="AO2354" s="204"/>
      <c r="AP2354" s="204">
        <f t="shared" si="989"/>
        <v>0.43125000000000002</v>
      </c>
      <c r="AQ2354" s="45"/>
      <c r="AR2354" s="45"/>
      <c r="AS2354" s="115"/>
      <c r="AT2354" s="115"/>
      <c r="AU2354" s="115">
        <f t="shared" si="995"/>
        <v>0</v>
      </c>
      <c r="AV2354" s="115">
        <f t="shared" si="996"/>
        <v>1</v>
      </c>
      <c r="AY2354" s="115"/>
      <c r="AZ2354" s="115"/>
      <c r="BA2354" s="43">
        <v>32</v>
      </c>
      <c r="BB2354" s="43" t="s">
        <v>2013</v>
      </c>
      <c r="BC2354" s="48" t="s">
        <v>1403</v>
      </c>
      <c r="BE2354" s="37" t="s">
        <v>2345</v>
      </c>
      <c r="BG2354" s="43">
        <v>486</v>
      </c>
      <c r="BH2354" s="43" t="s">
        <v>2611</v>
      </c>
      <c r="BJ2354" s="43" t="s">
        <v>1388</v>
      </c>
      <c r="BP2354" s="48" t="s">
        <v>1406</v>
      </c>
      <c r="BQ2354" s="43" t="s">
        <v>2612</v>
      </c>
      <c r="BS2354" s="43" t="s">
        <v>538</v>
      </c>
      <c r="BT2354" s="43" t="s">
        <v>1990</v>
      </c>
      <c r="BU2354" s="43"/>
      <c r="BV2354" s="43"/>
      <c r="BW2354" s="243">
        <v>37740</v>
      </c>
      <c r="BX2354" s="243"/>
      <c r="BY2354" s="48" t="s">
        <v>451</v>
      </c>
      <c r="BZ2354" s="43">
        <v>6.9000000000000006E-2</v>
      </c>
      <c r="CA2354" s="43" t="s">
        <v>1396</v>
      </c>
      <c r="CC2354" s="43">
        <v>6.9000000000000006E-2</v>
      </c>
      <c r="CD2354" s="124" t="s">
        <v>767</v>
      </c>
      <c r="CE2354" s="43">
        <v>13268</v>
      </c>
      <c r="CF2354" s="43" t="s">
        <v>1990</v>
      </c>
      <c r="CG2354" s="251">
        <v>37740</v>
      </c>
      <c r="CH2354" s="126"/>
      <c r="CK2354" s="39" t="s">
        <v>451</v>
      </c>
      <c r="CL2354" s="43">
        <v>0.16</v>
      </c>
      <c r="CM2354" s="43" t="s">
        <v>1396</v>
      </c>
      <c r="CP2354" s="43" t="s">
        <v>1397</v>
      </c>
      <c r="CQ2354" s="43">
        <v>1385</v>
      </c>
      <c r="DR2354" s="38"/>
    </row>
    <row r="2355" spans="1:136" s="39" customFormat="1" hidden="1" x14ac:dyDescent="0.2">
      <c r="A2355" s="44" t="str">
        <f t="shared" si="984"/>
        <v>Endicott</v>
      </c>
      <c r="B2355" s="44" t="str">
        <f t="shared" si="983"/>
        <v>Trichloroethylene</v>
      </c>
      <c r="C2355" s="38" t="s">
        <v>2587</v>
      </c>
      <c r="D2355" s="38" t="str">
        <f t="shared" si="987"/>
        <v>LS</v>
      </c>
      <c r="E2355" s="44" t="s">
        <v>372</v>
      </c>
      <c r="F2355" s="155" t="str">
        <f t="shared" si="986"/>
        <v>Residential 174</v>
      </c>
      <c r="G2355" s="44" t="str">
        <f t="shared" si="985"/>
        <v>residential</v>
      </c>
      <c r="H2355" s="44" t="str">
        <f t="shared" si="990"/>
        <v/>
      </c>
      <c r="I2355" s="38"/>
      <c r="J2355" s="38"/>
      <c r="K2355" s="38"/>
      <c r="L2355" s="44"/>
      <c r="M2355" s="38" t="str">
        <f t="shared" si="981"/>
        <v>Y</v>
      </c>
      <c r="N2355" s="38" t="str">
        <f t="shared" si="982"/>
        <v>n</v>
      </c>
      <c r="O2355" s="38" t="s">
        <v>541</v>
      </c>
      <c r="P2355" s="44" t="s">
        <v>310</v>
      </c>
      <c r="Q2355" s="44"/>
      <c r="R2355" s="44"/>
      <c r="S2355" s="44"/>
      <c r="T2355" s="44"/>
      <c r="U2355" s="44"/>
      <c r="V2355" s="44"/>
      <c r="W2355" s="44"/>
      <c r="X2355" s="44"/>
      <c r="Y2355" s="38" t="str">
        <f t="shared" si="991"/>
        <v>n</v>
      </c>
      <c r="Z2355" s="38" t="str">
        <f t="shared" si="992"/>
        <v>n</v>
      </c>
      <c r="AA2355" s="38" t="s">
        <v>2044</v>
      </c>
      <c r="AB2355" s="128" t="s">
        <v>1451</v>
      </c>
      <c r="AC2355" s="59">
        <v>1.8</v>
      </c>
      <c r="AD2355" s="204">
        <v>0.10555555555555556</v>
      </c>
      <c r="AE2355" s="38">
        <v>0</v>
      </c>
      <c r="AF2355" s="38">
        <v>1</v>
      </c>
      <c r="AG2355" s="125"/>
      <c r="AI2355" s="123"/>
      <c r="AJ2355" s="40">
        <f t="shared" si="988"/>
        <v>1.8</v>
      </c>
      <c r="AK2355" s="40"/>
      <c r="AL2355" s="40"/>
      <c r="AM2355" s="40">
        <f t="shared" si="994"/>
        <v>0.19</v>
      </c>
      <c r="AN2355" s="39">
        <f t="shared" si="993"/>
        <v>0.5</v>
      </c>
      <c r="AO2355" s="204"/>
      <c r="AP2355" s="204">
        <f t="shared" si="989"/>
        <v>0.10555555555555556</v>
      </c>
      <c r="AQ2355" s="45"/>
      <c r="AR2355" s="45"/>
      <c r="AS2355" s="115"/>
      <c r="AT2355" s="115"/>
      <c r="AU2355" s="115">
        <f t="shared" si="995"/>
        <v>0</v>
      </c>
      <c r="AV2355" s="115">
        <f t="shared" si="996"/>
        <v>1</v>
      </c>
      <c r="AY2355" s="115"/>
      <c r="AZ2355" s="115"/>
      <c r="BA2355" s="43">
        <v>32</v>
      </c>
      <c r="BB2355" s="43" t="s">
        <v>2013</v>
      </c>
      <c r="BC2355" s="48" t="s">
        <v>1403</v>
      </c>
      <c r="BE2355" s="37" t="s">
        <v>2345</v>
      </c>
      <c r="BG2355" s="43">
        <v>486</v>
      </c>
      <c r="BH2355" s="43" t="s">
        <v>2611</v>
      </c>
      <c r="BJ2355" s="43" t="s">
        <v>1388</v>
      </c>
      <c r="BP2355" s="48" t="s">
        <v>1406</v>
      </c>
      <c r="BQ2355" s="43" t="s">
        <v>2612</v>
      </c>
      <c r="BS2355" s="43" t="s">
        <v>1393</v>
      </c>
      <c r="BT2355" s="43" t="s">
        <v>1990</v>
      </c>
      <c r="BU2355" s="43"/>
      <c r="BV2355" s="43"/>
      <c r="BW2355" s="243">
        <v>37740</v>
      </c>
      <c r="BX2355" s="243"/>
      <c r="BY2355" s="48" t="s">
        <v>451</v>
      </c>
      <c r="BZ2355" s="43">
        <v>0.19</v>
      </c>
      <c r="CA2355" s="43" t="s">
        <v>1396</v>
      </c>
      <c r="CC2355" s="43">
        <v>0.19</v>
      </c>
      <c r="CD2355" s="124" t="s">
        <v>767</v>
      </c>
      <c r="CE2355" s="43">
        <v>13275</v>
      </c>
      <c r="CF2355" s="43" t="s">
        <v>1990</v>
      </c>
      <c r="CG2355" s="251">
        <v>37740</v>
      </c>
      <c r="CH2355" s="126"/>
      <c r="CK2355" s="39" t="s">
        <v>451</v>
      </c>
      <c r="CL2355" s="43">
        <v>1.8</v>
      </c>
      <c r="CM2355" s="43" t="s">
        <v>1396</v>
      </c>
      <c r="CP2355" s="43" t="s">
        <v>1397</v>
      </c>
      <c r="CQ2355" s="43">
        <v>1267</v>
      </c>
      <c r="DR2355" s="38"/>
    </row>
    <row r="2356" spans="1:136" s="39" customFormat="1" hidden="1" x14ac:dyDescent="0.2">
      <c r="A2356" s="44" t="str">
        <f t="shared" si="984"/>
        <v>Endicott</v>
      </c>
      <c r="B2356" s="44" t="str">
        <f t="shared" si="983"/>
        <v>Trichloroethylene</v>
      </c>
      <c r="C2356" s="38" t="s">
        <v>2587</v>
      </c>
      <c r="D2356" s="38" t="str">
        <f t="shared" si="987"/>
        <v>LS</v>
      </c>
      <c r="E2356" s="44" t="s">
        <v>372</v>
      </c>
      <c r="F2356" s="155" t="str">
        <f t="shared" si="986"/>
        <v>Residential 175</v>
      </c>
      <c r="G2356" s="44" t="str">
        <f t="shared" si="985"/>
        <v>residential</v>
      </c>
      <c r="H2356" s="44" t="str">
        <f t="shared" si="990"/>
        <v/>
      </c>
      <c r="I2356" s="38"/>
      <c r="J2356" s="38"/>
      <c r="K2356" s="38"/>
      <c r="L2356" s="44"/>
      <c r="M2356" s="38" t="str">
        <f t="shared" si="981"/>
        <v>Y</v>
      </c>
      <c r="N2356" s="38" t="str">
        <f t="shared" si="982"/>
        <v>n</v>
      </c>
      <c r="O2356" s="38" t="s">
        <v>541</v>
      </c>
      <c r="P2356" s="44" t="s">
        <v>2357</v>
      </c>
      <c r="Q2356" s="44"/>
      <c r="R2356" s="44"/>
      <c r="S2356" s="44"/>
      <c r="T2356" s="44"/>
      <c r="U2356" s="44"/>
      <c r="V2356" s="44"/>
      <c r="W2356" s="44"/>
      <c r="X2356" s="44"/>
      <c r="Y2356" s="38" t="str">
        <f t="shared" si="991"/>
        <v>n</v>
      </c>
      <c r="Z2356" s="38" t="str">
        <f t="shared" si="992"/>
        <v>n</v>
      </c>
      <c r="AA2356" s="38" t="s">
        <v>2044</v>
      </c>
      <c r="AB2356" s="128" t="s">
        <v>1451</v>
      </c>
      <c r="AC2356" s="59">
        <v>1</v>
      </c>
      <c r="AD2356" s="204">
        <v>0.19</v>
      </c>
      <c r="AE2356" s="38">
        <v>0</v>
      </c>
      <c r="AF2356" s="38">
        <v>1</v>
      </c>
      <c r="AG2356" s="125"/>
      <c r="AI2356" s="123"/>
      <c r="AJ2356" s="40">
        <f t="shared" si="988"/>
        <v>1</v>
      </c>
      <c r="AK2356" s="40"/>
      <c r="AL2356" s="40"/>
      <c r="AM2356" s="40">
        <f t="shared" si="994"/>
        <v>0.19</v>
      </c>
      <c r="AN2356" s="39">
        <f t="shared" si="993"/>
        <v>0.5</v>
      </c>
      <c r="AO2356" s="204"/>
      <c r="AP2356" s="204">
        <f t="shared" si="989"/>
        <v>0.19</v>
      </c>
      <c r="AQ2356" s="45"/>
      <c r="AR2356" s="45"/>
      <c r="AS2356" s="115"/>
      <c r="AT2356" s="115"/>
      <c r="AU2356" s="115">
        <f t="shared" si="995"/>
        <v>0</v>
      </c>
      <c r="AV2356" s="115">
        <f t="shared" si="996"/>
        <v>1</v>
      </c>
      <c r="AY2356" s="115"/>
      <c r="AZ2356" s="115"/>
      <c r="BA2356" s="43">
        <v>32</v>
      </c>
      <c r="BB2356" s="43" t="s">
        <v>2013</v>
      </c>
      <c r="BC2356" s="48" t="s">
        <v>1403</v>
      </c>
      <c r="BE2356" s="37" t="s">
        <v>2345</v>
      </c>
      <c r="BG2356" s="43">
        <v>487</v>
      </c>
      <c r="BH2356" s="43" t="s">
        <v>2613</v>
      </c>
      <c r="BJ2356" s="43" t="s">
        <v>1388</v>
      </c>
      <c r="BP2356" s="48" t="s">
        <v>1406</v>
      </c>
      <c r="BQ2356" s="43" t="s">
        <v>2720</v>
      </c>
      <c r="BS2356" s="43" t="s">
        <v>1393</v>
      </c>
      <c r="BT2356" s="43" t="s">
        <v>1990</v>
      </c>
      <c r="BU2356" s="43"/>
      <c r="BV2356" s="43"/>
      <c r="BW2356" s="243">
        <v>37728</v>
      </c>
      <c r="BX2356" s="243"/>
      <c r="BY2356" s="48" t="s">
        <v>451</v>
      </c>
      <c r="BZ2356" s="43">
        <v>0.19</v>
      </c>
      <c r="CA2356" s="43" t="s">
        <v>1396</v>
      </c>
      <c r="CC2356" s="43">
        <v>0.19</v>
      </c>
      <c r="CD2356" s="124" t="s">
        <v>767</v>
      </c>
      <c r="CE2356" s="43">
        <v>13517</v>
      </c>
      <c r="CF2356" s="43" t="s">
        <v>1990</v>
      </c>
      <c r="CG2356" s="251">
        <v>37728</v>
      </c>
      <c r="CH2356" s="126"/>
      <c r="CK2356" s="39" t="s">
        <v>451</v>
      </c>
      <c r="CL2356" s="43">
        <v>1</v>
      </c>
      <c r="CM2356" s="43" t="s">
        <v>1396</v>
      </c>
      <c r="CP2356" s="43" t="s">
        <v>1397</v>
      </c>
      <c r="CQ2356" s="43">
        <v>1273</v>
      </c>
      <c r="DR2356" s="38"/>
    </row>
    <row r="2357" spans="1:136" s="39" customFormat="1" hidden="1" x14ac:dyDescent="0.2">
      <c r="A2357" s="44" t="str">
        <f t="shared" si="984"/>
        <v>Endicott</v>
      </c>
      <c r="B2357" s="44" t="str">
        <f t="shared" si="983"/>
        <v>Trichloroethylene</v>
      </c>
      <c r="C2357" s="38" t="s">
        <v>2587</v>
      </c>
      <c r="D2357" s="38" t="str">
        <f t="shared" si="987"/>
        <v>LS</v>
      </c>
      <c r="E2357" s="44" t="s">
        <v>372</v>
      </c>
      <c r="F2357" s="155" t="str">
        <f t="shared" si="986"/>
        <v>Residential 176</v>
      </c>
      <c r="G2357" s="44" t="str">
        <f t="shared" si="985"/>
        <v>residential</v>
      </c>
      <c r="H2357" s="44" t="str">
        <f t="shared" si="990"/>
        <v/>
      </c>
      <c r="I2357" s="38"/>
      <c r="J2357" s="38"/>
      <c r="K2357" s="38"/>
      <c r="L2357" s="44"/>
      <c r="M2357" s="38" t="str">
        <f t="shared" si="981"/>
        <v>Y</v>
      </c>
      <c r="N2357" s="38" t="str">
        <f t="shared" si="982"/>
        <v>n</v>
      </c>
      <c r="O2357" s="38" t="s">
        <v>541</v>
      </c>
      <c r="P2357" s="44" t="s">
        <v>2357</v>
      </c>
      <c r="Q2357" s="44"/>
      <c r="R2357" s="44"/>
      <c r="S2357" s="44"/>
      <c r="T2357" s="44"/>
      <c r="U2357" s="44"/>
      <c r="V2357" s="44"/>
      <c r="W2357" s="44"/>
      <c r="X2357" s="44"/>
      <c r="Y2357" s="38" t="str">
        <f t="shared" si="991"/>
        <v>n</v>
      </c>
      <c r="Z2357" s="38" t="str">
        <f t="shared" si="992"/>
        <v>n</v>
      </c>
      <c r="AA2357" s="38" t="s">
        <v>2044</v>
      </c>
      <c r="AB2357" s="128" t="s">
        <v>1451</v>
      </c>
      <c r="AC2357" s="59">
        <v>0.89</v>
      </c>
      <c r="AD2357" s="204">
        <v>0.1797752808988764</v>
      </c>
      <c r="AE2357" s="38">
        <v>0</v>
      </c>
      <c r="AF2357" s="38">
        <v>1</v>
      </c>
      <c r="AG2357" s="125"/>
      <c r="AI2357" s="123"/>
      <c r="AJ2357" s="40">
        <f t="shared" si="988"/>
        <v>0.89</v>
      </c>
      <c r="AK2357" s="40"/>
      <c r="AL2357" s="40"/>
      <c r="AM2357" s="40">
        <f t="shared" si="994"/>
        <v>0.16</v>
      </c>
      <c r="AN2357" s="39">
        <f t="shared" si="993"/>
        <v>0.5</v>
      </c>
      <c r="AO2357" s="204"/>
      <c r="AP2357" s="204">
        <f t="shared" si="989"/>
        <v>0.1797752808988764</v>
      </c>
      <c r="AQ2357" s="45"/>
      <c r="AR2357" s="45"/>
      <c r="AS2357" s="115"/>
      <c r="AT2357" s="115"/>
      <c r="AU2357" s="115">
        <f t="shared" si="995"/>
        <v>0</v>
      </c>
      <c r="AV2357" s="115">
        <f t="shared" si="996"/>
        <v>1</v>
      </c>
      <c r="AY2357" s="115"/>
      <c r="AZ2357" s="115"/>
      <c r="BA2357" s="43">
        <v>32</v>
      </c>
      <c r="BB2357" s="43" t="s">
        <v>2013</v>
      </c>
      <c r="BC2357" s="48" t="s">
        <v>1403</v>
      </c>
      <c r="BE2357" s="37" t="s">
        <v>2345</v>
      </c>
      <c r="BG2357" s="43">
        <v>488</v>
      </c>
      <c r="BH2357" s="43" t="s">
        <v>2721</v>
      </c>
      <c r="BJ2357" s="43" t="s">
        <v>1388</v>
      </c>
      <c r="BP2357" s="48" t="s">
        <v>1406</v>
      </c>
      <c r="BQ2357" s="43" t="s">
        <v>2343</v>
      </c>
      <c r="BS2357" s="43" t="s">
        <v>1393</v>
      </c>
      <c r="BT2357" s="43" t="s">
        <v>2147</v>
      </c>
      <c r="BU2357" s="43"/>
      <c r="BV2357" s="43"/>
      <c r="BW2357" s="243">
        <v>37734</v>
      </c>
      <c r="BX2357" s="243"/>
      <c r="BY2357" s="48" t="s">
        <v>451</v>
      </c>
      <c r="BZ2357" s="43">
        <v>0.16</v>
      </c>
      <c r="CA2357" s="43" t="s">
        <v>1396</v>
      </c>
      <c r="CC2357" s="43">
        <v>0.16</v>
      </c>
      <c r="CD2357" s="124" t="s">
        <v>767</v>
      </c>
      <c r="CE2357" s="43">
        <v>13561</v>
      </c>
      <c r="CF2357" s="43" t="s">
        <v>2148</v>
      </c>
      <c r="CG2357" s="251">
        <v>37734</v>
      </c>
      <c r="CH2357" s="126"/>
      <c r="CK2357" s="39" t="s">
        <v>451</v>
      </c>
      <c r="CL2357" s="43">
        <v>0.89</v>
      </c>
      <c r="CM2357" s="43" t="s">
        <v>1396</v>
      </c>
      <c r="CP2357" s="43" t="s">
        <v>1397</v>
      </c>
      <c r="CQ2357" s="43">
        <v>1274</v>
      </c>
      <c r="DR2357" s="38"/>
    </row>
    <row r="2358" spans="1:136" s="39" customFormat="1" hidden="1" x14ac:dyDescent="0.2">
      <c r="A2358" s="44" t="str">
        <f t="shared" si="984"/>
        <v>Fresh Water Lens</v>
      </c>
      <c r="B2358" s="44" t="str">
        <f t="shared" si="983"/>
        <v>Trichloroethylene</v>
      </c>
      <c r="C2358" s="38" t="s">
        <v>2587</v>
      </c>
      <c r="D2358" s="38" t="str">
        <f t="shared" si="987"/>
        <v>S</v>
      </c>
      <c r="E2358" s="44" t="s">
        <v>372</v>
      </c>
      <c r="F2358" s="155" t="str">
        <f t="shared" si="986"/>
        <v>Building 1</v>
      </c>
      <c r="G2358" s="44" t="str">
        <f t="shared" si="985"/>
        <v>Commercial</v>
      </c>
      <c r="H2358" s="44" t="s">
        <v>846</v>
      </c>
      <c r="I2358" s="38" t="str">
        <f t="shared" ref="I2358:I2400" si="997">IF(DD2358="","",IF(DD2358="y","Y","n"))</f>
        <v>Y</v>
      </c>
      <c r="J2358" s="38" t="str">
        <f t="shared" ref="J2358:J2400" si="998">IF(AG2358="","",IF(AN2358="","Y",IF(AI2358&gt;AN2358*$J$38,"Y","n")))</f>
        <v>Y</v>
      </c>
      <c r="K2358" s="38" t="str">
        <f t="shared" ref="K2358:K2400" si="999">IF(AG2358="","",IF(I2358="N","n","Y"))</f>
        <v>Y</v>
      </c>
      <c r="L2358" s="44"/>
      <c r="M2358" s="38" t="str">
        <f t="shared" si="981"/>
        <v/>
      </c>
      <c r="N2358" s="38" t="str">
        <f t="shared" si="982"/>
        <v/>
      </c>
      <c r="O2358" s="38" t="str">
        <f>IF(AJ2358="","",IF(OR(M2358="N",N2358="N"),"n","Y"))</f>
        <v/>
      </c>
      <c r="P2358" s="38"/>
      <c r="Q2358" s="38" t="str">
        <f t="shared" ref="Q2358:Q2379" si="1000">IF(DR2358="","",IF(DR2358="y","Y","n"))</f>
        <v>Y</v>
      </c>
      <c r="R2358" s="38" t="str">
        <f t="shared" ref="R2358:R2379" si="1001">IF(AK2358="","",IF(AN2358="","Y",IF(AK2358&gt;AN2358*$R$38,"Y","n")))</f>
        <v>Y</v>
      </c>
      <c r="S2358" s="38" t="str">
        <f>IF(AK2358="","",IF(Q2358="N","n","Y"))</f>
        <v>Y</v>
      </c>
      <c r="T2358" s="38"/>
      <c r="U2358" s="38"/>
      <c r="V2358" s="38"/>
      <c r="W2358" s="38"/>
      <c r="X2358" s="38"/>
      <c r="Y2358" s="38" t="str">
        <f t="shared" si="991"/>
        <v>n</v>
      </c>
      <c r="Z2358" s="38" t="str">
        <f t="shared" si="992"/>
        <v>Y</v>
      </c>
      <c r="AA2358" s="38" t="s">
        <v>2044</v>
      </c>
      <c r="AB2358" s="128" t="s">
        <v>1451</v>
      </c>
      <c r="AC2358" s="59"/>
      <c r="AD2358" s="204"/>
      <c r="AE2358" s="38"/>
      <c r="AF2358" s="38"/>
      <c r="AG2358" s="125">
        <f t="shared" ref="AG2358:AG2400" si="1002">IF(CZ2358="","",IF(DA2358="mg/l",1000*CZ2358,CZ2358))</f>
        <v>660</v>
      </c>
      <c r="AH2358" s="39">
        <v>12</v>
      </c>
      <c r="AI2358" s="123">
        <f t="shared" ref="AI2358:AI2400" si="1003">IF(AG2358="","",AG2358*1000*(INDEX(Hatm25C,MATCH(B2358,ChemNameChem,0))/(0.000082057*(AH2358+273)))*EXP(-(INDEX(Evap,MATCH(B2358,ChemNameChem,0))*((1-(AH2358+273)/INDEX(Tcrit,MATCH(B2358,ChemNameChem,0)))/(1-INDEX(Tboil,MATCH(B2358,ChemNameChem,0))/INDEX(Tcrit,MATCH(B2358,ChemNameChem,0))))^IF((INDEX(Tboil,MATCH(B2358,ChemNameChem,0))/INDEX(Tcrit,MATCH(B2358,ChemNameChem,0)))&lt;0.57,0.3,IF((INDEX(Tboil,MATCH(B2358,ChemNameChem,0))/INDEX(Tcrit,MATCH(B2358,ChemNameChem,0)))&gt;0.71,0.41,0.74*(INDEX(Tboil,MATCH(B2358,ChemNameChem,0))/INDEX(Tcrit,MATCH(B2358,ChemNameChem,0)))-0.116)))*0.5032*(1/(AH2358+273)-1/298)))</f>
        <v>150265.0716984148</v>
      </c>
      <c r="AK2358" s="47">
        <f t="shared" ref="AK2358:AK2379" si="1004">IF(DO2358="","",IF(DO2358="mg/m3",1000*DN2358,IF(DO2358="ppbv",DN2358*INDEX(ppbv_ug_m3,MATCH(BS2358,ChemName,0)),DN2358)))</f>
        <v>2457.8990908448445</v>
      </c>
      <c r="AM2358" s="40">
        <f t="shared" si="994"/>
        <v>1.0377796161344899</v>
      </c>
      <c r="AN2358" s="39">
        <f t="shared" si="993"/>
        <v>0.5</v>
      </c>
      <c r="AO2358" s="204">
        <f t="shared" ref="AO2358:AO2400" si="1005">IF(AG2358="","",AM2358/AI2358)</f>
        <v>6.9063262966215841E-6</v>
      </c>
      <c r="AP2358" s="204"/>
      <c r="AQ2358" s="204">
        <f t="shared" ref="AQ2358:AQ2379" si="1006">IF(AK2358="","",AM2358/AK2358)</f>
        <v>4.2222222222222222E-4</v>
      </c>
      <c r="AR2358" s="59"/>
      <c r="AS2358" s="115">
        <f t="shared" ref="AS2358:AS2400" si="1007">IF(AO2358="","",IF(CD2358="Y",1,0))</f>
        <v>0</v>
      </c>
      <c r="AT2358" s="115">
        <f t="shared" ref="AT2358:AT2400" si="1008">IF(AO2358="","",IF(CD2358="n",1,0))</f>
        <v>1</v>
      </c>
      <c r="AU2358" s="115"/>
      <c r="AV2358" s="115"/>
      <c r="AW2358" s="39">
        <f t="shared" ref="AW2358:AW2400" si="1009">IF(AQ2358="","",IF(DR2358="Y",1,0))</f>
        <v>1</v>
      </c>
      <c r="AX2358" s="39">
        <f t="shared" ref="AX2358:AX2400" si="1010">IF(AQ2358="","",IF(DR2358="n",1,0))</f>
        <v>0</v>
      </c>
      <c r="AY2358" s="115"/>
      <c r="AZ2358" s="115"/>
      <c r="BA2358" s="43">
        <v>64</v>
      </c>
      <c r="BB2358" s="43" t="s">
        <v>2151</v>
      </c>
      <c r="BC2358" s="43" t="s">
        <v>1385</v>
      </c>
      <c r="BE2358" s="37" t="s">
        <v>2349</v>
      </c>
      <c r="BG2358" s="43">
        <v>491</v>
      </c>
      <c r="BH2358" s="43" t="s">
        <v>2152</v>
      </c>
      <c r="BI2358" s="43" t="s">
        <v>2153</v>
      </c>
      <c r="BJ2358" s="48" t="s">
        <v>235</v>
      </c>
      <c r="BK2358" s="48" t="s">
        <v>2634</v>
      </c>
      <c r="BM2358" s="43" t="s">
        <v>1390</v>
      </c>
      <c r="BN2358" s="43">
        <v>20</v>
      </c>
      <c r="BO2358" s="43" t="s">
        <v>1395</v>
      </c>
      <c r="BP2358" s="43" t="s">
        <v>2154</v>
      </c>
      <c r="BS2358" s="43" t="s">
        <v>1393</v>
      </c>
      <c r="BT2358" s="43" t="s">
        <v>222</v>
      </c>
      <c r="BU2358" s="43"/>
      <c r="BV2358" s="43"/>
      <c r="BW2358" s="243"/>
      <c r="BX2358" s="243"/>
      <c r="BY2358" s="48" t="s">
        <v>451</v>
      </c>
      <c r="BZ2358" s="43">
        <v>0.19</v>
      </c>
      <c r="CA2358" s="48" t="s">
        <v>842</v>
      </c>
      <c r="CC2358" s="43">
        <v>0.19</v>
      </c>
      <c r="CD2358" s="124" t="s">
        <v>767</v>
      </c>
      <c r="CE2358" s="43">
        <v>13621</v>
      </c>
      <c r="CR2358" s="43" t="s">
        <v>2155</v>
      </c>
      <c r="CY2358" s="39" t="s">
        <v>451</v>
      </c>
      <c r="CZ2358" s="43">
        <v>660</v>
      </c>
      <c r="DA2358" s="43" t="s">
        <v>2046</v>
      </c>
      <c r="DD2358" s="43" t="s">
        <v>1397</v>
      </c>
      <c r="DE2358" s="43">
        <v>1808</v>
      </c>
      <c r="DF2358" s="43"/>
      <c r="DG2358" s="254">
        <v>35065</v>
      </c>
      <c r="DH2358" s="185"/>
      <c r="DI2358" s="43"/>
      <c r="DJ2358" s="43"/>
      <c r="DK2358" s="43"/>
      <c r="DL2358" s="43"/>
      <c r="DM2358" s="48" t="s">
        <v>451</v>
      </c>
      <c r="DN2358" s="180">
        <v>450</v>
      </c>
      <c r="DO2358" s="48" t="s">
        <v>842</v>
      </c>
      <c r="DP2358" s="43"/>
      <c r="DQ2358" s="43"/>
      <c r="DR2358" s="115" t="s">
        <v>1397</v>
      </c>
      <c r="DS2358" s="180">
        <v>1803</v>
      </c>
    </row>
    <row r="2359" spans="1:136" s="39" customFormat="1" hidden="1" x14ac:dyDescent="0.2">
      <c r="A2359" s="44" t="str">
        <f t="shared" si="984"/>
        <v>Fresh Water Lens</v>
      </c>
      <c r="B2359" s="44" t="str">
        <f t="shared" si="983"/>
        <v>Trichloroethylene</v>
      </c>
      <c r="C2359" s="38" t="s">
        <v>2587</v>
      </c>
      <c r="D2359" s="38" t="str">
        <f t="shared" si="987"/>
        <v>S</v>
      </c>
      <c r="E2359" s="44" t="s">
        <v>372</v>
      </c>
      <c r="F2359" s="155" t="str">
        <f t="shared" si="986"/>
        <v>Building 2</v>
      </c>
      <c r="G2359" s="44" t="str">
        <f t="shared" si="985"/>
        <v>Commercial</v>
      </c>
      <c r="H2359" s="44" t="s">
        <v>846</v>
      </c>
      <c r="I2359" s="38" t="str">
        <f t="shared" si="997"/>
        <v>Y</v>
      </c>
      <c r="J2359" s="38" t="str">
        <f t="shared" si="998"/>
        <v>Y</v>
      </c>
      <c r="K2359" s="38" t="str">
        <f t="shared" si="999"/>
        <v>Y</v>
      </c>
      <c r="L2359" s="44"/>
      <c r="M2359" s="38" t="str">
        <f t="shared" si="981"/>
        <v/>
      </c>
      <c r="N2359" s="38" t="str">
        <f t="shared" si="982"/>
        <v/>
      </c>
      <c r="O2359" s="38" t="str">
        <f>IF(AJ2359="","",IF(OR(M2359="N",N2359="N"),"n","Y"))</f>
        <v/>
      </c>
      <c r="P2359" s="38"/>
      <c r="Q2359" s="38" t="str">
        <f t="shared" si="1000"/>
        <v>Y</v>
      </c>
      <c r="R2359" s="38" t="str">
        <f t="shared" si="1001"/>
        <v>Y</v>
      </c>
      <c r="S2359" s="38" t="str">
        <f>IF(AK2359="","",IF(Q2359="N","n","Y"))</f>
        <v>Y</v>
      </c>
      <c r="T2359" s="38"/>
      <c r="U2359" s="38"/>
      <c r="V2359" s="38"/>
      <c r="W2359" s="38"/>
      <c r="X2359" s="38"/>
      <c r="Y2359" s="38" t="str">
        <f t="shared" si="991"/>
        <v>n</v>
      </c>
      <c r="Z2359" s="38" t="str">
        <f t="shared" si="992"/>
        <v>Y</v>
      </c>
      <c r="AA2359" s="38" t="s">
        <v>2044</v>
      </c>
      <c r="AB2359" s="128" t="s">
        <v>1451</v>
      </c>
      <c r="AC2359" s="59"/>
      <c r="AD2359" s="204"/>
      <c r="AE2359" s="38"/>
      <c r="AF2359" s="38"/>
      <c r="AG2359" s="125">
        <f t="shared" si="1002"/>
        <v>320</v>
      </c>
      <c r="AH2359" s="39">
        <v>12</v>
      </c>
      <c r="AI2359" s="123">
        <f t="shared" si="1003"/>
        <v>72855.792338625353</v>
      </c>
      <c r="AK2359" s="47">
        <f t="shared" si="1004"/>
        <v>3550.2986867758864</v>
      </c>
      <c r="AM2359" s="40">
        <f t="shared" si="994"/>
        <v>1.092399595931042</v>
      </c>
      <c r="AN2359" s="39">
        <f t="shared" si="993"/>
        <v>0.5</v>
      </c>
      <c r="AO2359" s="204">
        <f t="shared" si="1005"/>
        <v>1.4993997880823176E-5</v>
      </c>
      <c r="AP2359" s="204"/>
      <c r="AQ2359" s="204">
        <f t="shared" si="1006"/>
        <v>3.076923076923077E-4</v>
      </c>
      <c r="AR2359" s="59"/>
      <c r="AS2359" s="115">
        <f t="shared" si="1007"/>
        <v>0</v>
      </c>
      <c r="AT2359" s="115">
        <f t="shared" si="1008"/>
        <v>1</v>
      </c>
      <c r="AU2359" s="115"/>
      <c r="AV2359" s="115"/>
      <c r="AW2359" s="39">
        <f t="shared" si="1009"/>
        <v>1</v>
      </c>
      <c r="AX2359" s="39">
        <f t="shared" si="1010"/>
        <v>0</v>
      </c>
      <c r="AY2359" s="115"/>
      <c r="AZ2359" s="115"/>
      <c r="BA2359" s="43">
        <v>64</v>
      </c>
      <c r="BB2359" s="43" t="s">
        <v>2151</v>
      </c>
      <c r="BC2359" s="43" t="s">
        <v>1385</v>
      </c>
      <c r="BE2359" s="37" t="s">
        <v>2349</v>
      </c>
      <c r="BG2359" s="43">
        <v>492</v>
      </c>
      <c r="BH2359" s="43" t="s">
        <v>900</v>
      </c>
      <c r="BI2359" s="43" t="s">
        <v>2153</v>
      </c>
      <c r="BJ2359" s="48" t="s">
        <v>235</v>
      </c>
      <c r="BK2359" s="48" t="s">
        <v>2634</v>
      </c>
      <c r="BM2359" s="43" t="s">
        <v>1390</v>
      </c>
      <c r="BN2359" s="43">
        <v>20</v>
      </c>
      <c r="BO2359" s="43" t="s">
        <v>1395</v>
      </c>
      <c r="BP2359" s="43" t="s">
        <v>2154</v>
      </c>
      <c r="BS2359" s="43" t="s">
        <v>1393</v>
      </c>
      <c r="BT2359" s="43" t="s">
        <v>222</v>
      </c>
      <c r="BU2359" s="43"/>
      <c r="BV2359" s="43"/>
      <c r="BW2359" s="243"/>
      <c r="BX2359" s="243"/>
      <c r="BY2359" s="48" t="s">
        <v>451</v>
      </c>
      <c r="BZ2359" s="43">
        <v>0.2</v>
      </c>
      <c r="CA2359" s="48" t="s">
        <v>842</v>
      </c>
      <c r="CC2359" s="43">
        <v>0.2</v>
      </c>
      <c r="CD2359" s="124" t="s">
        <v>767</v>
      </c>
      <c r="CE2359" s="43">
        <v>13626</v>
      </c>
      <c r="CR2359" s="43" t="s">
        <v>2155</v>
      </c>
      <c r="CY2359" s="39" t="s">
        <v>451</v>
      </c>
      <c r="CZ2359" s="43">
        <v>320</v>
      </c>
      <c r="DA2359" s="43" t="s">
        <v>2046</v>
      </c>
      <c r="DD2359" s="43" t="s">
        <v>1397</v>
      </c>
      <c r="DE2359" s="43">
        <v>1816</v>
      </c>
      <c r="DF2359" s="43"/>
      <c r="DG2359" s="254">
        <v>34335</v>
      </c>
      <c r="DH2359" s="185"/>
      <c r="DI2359" s="43"/>
      <c r="DJ2359" s="43"/>
      <c r="DK2359" s="43"/>
      <c r="DL2359" s="43"/>
      <c r="DM2359" s="48" t="s">
        <v>451</v>
      </c>
      <c r="DN2359" s="180">
        <v>650</v>
      </c>
      <c r="DO2359" s="48" t="s">
        <v>842</v>
      </c>
      <c r="DP2359" s="43"/>
      <c r="DQ2359" s="43"/>
      <c r="DR2359" s="115" t="s">
        <v>1397</v>
      </c>
      <c r="DS2359" s="180">
        <v>1813</v>
      </c>
    </row>
    <row r="2360" spans="1:136" customFormat="1" hidden="1" x14ac:dyDescent="0.2">
      <c r="A2360" s="44" t="str">
        <f t="shared" si="984"/>
        <v>Grants</v>
      </c>
      <c r="B2360" s="44" t="str">
        <f t="shared" si="983"/>
        <v>cis-1,2-Dichloroethylene</v>
      </c>
      <c r="C2360" s="38" t="s">
        <v>2587</v>
      </c>
      <c r="E2360" t="s">
        <v>371</v>
      </c>
      <c r="F2360" s="155" t="str">
        <f t="shared" si="986"/>
        <v>Residence 5</v>
      </c>
      <c r="G2360" s="44" t="str">
        <f t="shared" si="985"/>
        <v>Residential</v>
      </c>
      <c r="H2360" s="44" t="str">
        <f t="shared" si="990"/>
        <v>Basement</v>
      </c>
      <c r="I2360" s="38" t="str">
        <f t="shared" si="997"/>
        <v>n</v>
      </c>
      <c r="J2360" s="38" t="str">
        <f t="shared" si="998"/>
        <v>Y</v>
      </c>
      <c r="K2360" s="38" t="str">
        <f t="shared" si="999"/>
        <v>n</v>
      </c>
      <c r="L2360" s="44" t="s">
        <v>1451</v>
      </c>
      <c r="Q2360" s="38" t="str">
        <f t="shared" si="1000"/>
        <v>Y</v>
      </c>
      <c r="R2360" s="38" t="str">
        <f t="shared" si="1001"/>
        <v>Y</v>
      </c>
      <c r="S2360" s="445" t="s">
        <v>541</v>
      </c>
      <c r="T2360" s="425" t="s">
        <v>440</v>
      </c>
      <c r="Y2360" s="38" t="str">
        <f t="shared" si="991"/>
        <v>n</v>
      </c>
      <c r="Z2360" s="38" t="str">
        <f t="shared" si="992"/>
        <v>Y</v>
      </c>
      <c r="AA2360" s="445" t="s">
        <v>541</v>
      </c>
      <c r="AB2360" s="425" t="s">
        <v>440</v>
      </c>
      <c r="AC2360" s="59"/>
      <c r="AD2360" s="204"/>
      <c r="AE2360" s="38"/>
      <c r="AF2360" s="38"/>
      <c r="AG2360" s="125">
        <f t="shared" si="1002"/>
        <v>1</v>
      </c>
      <c r="AH2360" s="39">
        <v>16</v>
      </c>
      <c r="AI2360" s="123">
        <f t="shared" si="1003"/>
        <v>114.62175238133263</v>
      </c>
      <c r="AK2360" s="47">
        <f t="shared" si="1004"/>
        <v>6.740204498977505</v>
      </c>
      <c r="AM2360" s="40">
        <f t="shared" si="994"/>
        <v>7.9000000000000001E-2</v>
      </c>
      <c r="AN2360" s="39" t="str">
        <f t="shared" si="993"/>
        <v/>
      </c>
      <c r="AO2360" s="204">
        <f t="shared" si="1005"/>
        <v>6.8922345330384247E-4</v>
      </c>
      <c r="AQ2360" s="204">
        <f t="shared" si="1006"/>
        <v>1.1720712630007646E-2</v>
      </c>
      <c r="AS2360" s="115">
        <f t="shared" si="1007"/>
        <v>0</v>
      </c>
      <c r="AT2360" s="115">
        <f t="shared" si="1008"/>
        <v>1</v>
      </c>
      <c r="AU2360" s="115"/>
      <c r="AV2360" s="115"/>
      <c r="AW2360" s="39">
        <f t="shared" si="1009"/>
        <v>1</v>
      </c>
      <c r="AX2360" s="39">
        <f t="shared" si="1010"/>
        <v>0</v>
      </c>
      <c r="AY2360" s="115"/>
      <c r="AZ2360" s="115"/>
      <c r="BB2360" s="58" t="s">
        <v>2351</v>
      </c>
      <c r="BC2360" s="58" t="s">
        <v>139</v>
      </c>
      <c r="BD2360" s="58" t="s">
        <v>138</v>
      </c>
      <c r="BF2360" s="58" t="s">
        <v>1406</v>
      </c>
      <c r="BH2360" s="194" t="s">
        <v>1870</v>
      </c>
      <c r="BJ2360" t="s">
        <v>533</v>
      </c>
      <c r="BK2360" s="195" t="s">
        <v>573</v>
      </c>
      <c r="BN2360">
        <v>5</v>
      </c>
      <c r="BO2360" s="164" t="s">
        <v>1395</v>
      </c>
      <c r="BS2360" s="196" t="s">
        <v>1400</v>
      </c>
      <c r="BT2360" s="194" t="s">
        <v>1875</v>
      </c>
      <c r="BU2360" s="194"/>
      <c r="BV2360" s="194"/>
      <c r="BW2360" s="246">
        <v>37914</v>
      </c>
      <c r="BX2360" s="246"/>
      <c r="BY2360" s="37" t="s">
        <v>451</v>
      </c>
      <c r="BZ2360" s="450">
        <v>7.9000000000000001E-2</v>
      </c>
      <c r="CA2360" s="58" t="s">
        <v>1396</v>
      </c>
      <c r="CD2360" s="171" t="s">
        <v>541</v>
      </c>
      <c r="CR2360" s="171" t="s">
        <v>1186</v>
      </c>
      <c r="CS2360" s="246">
        <v>38018</v>
      </c>
      <c r="CT2360" s="246">
        <v>38108</v>
      </c>
      <c r="CU2360" s="171">
        <v>10</v>
      </c>
      <c r="CV2360" s="39" t="s">
        <v>1395</v>
      </c>
      <c r="CZ2360" s="171">
        <v>1</v>
      </c>
      <c r="DA2360" t="s">
        <v>2046</v>
      </c>
      <c r="DD2360" s="171" t="s">
        <v>541</v>
      </c>
      <c r="DF2360" t="s">
        <v>1750</v>
      </c>
      <c r="DN2360" s="199">
        <v>6.740204498977505</v>
      </c>
      <c r="DO2360" t="s">
        <v>1396</v>
      </c>
      <c r="DR2360" s="2" t="s">
        <v>2044</v>
      </c>
      <c r="DT2360" s="197"/>
      <c r="DU2360" s="197"/>
      <c r="DW2360" s="171"/>
      <c r="EC2360" s="246">
        <v>37914</v>
      </c>
      <c r="ED2360" s="198">
        <v>7.9000000000000001E-2</v>
      </c>
      <c r="EE2360" t="s">
        <v>1396</v>
      </c>
      <c r="EF2360" s="171" t="s">
        <v>541</v>
      </c>
    </row>
    <row r="2361" spans="1:136" customFormat="1" hidden="1" x14ac:dyDescent="0.2">
      <c r="A2361" s="44" t="str">
        <f t="shared" si="984"/>
        <v>Grants</v>
      </c>
      <c r="B2361" s="44" t="str">
        <f t="shared" si="983"/>
        <v>cis-1,2-Dichloroethylene</v>
      </c>
      <c r="C2361" s="38" t="s">
        <v>2587</v>
      </c>
      <c r="E2361" t="s">
        <v>371</v>
      </c>
      <c r="F2361" s="155" t="str">
        <f t="shared" si="986"/>
        <v>Residence 5</v>
      </c>
      <c r="G2361" s="44" t="str">
        <f t="shared" si="985"/>
        <v>Residential</v>
      </c>
      <c r="H2361" s="44" t="str">
        <f t="shared" si="990"/>
        <v>Basement</v>
      </c>
      <c r="I2361" s="38" t="str">
        <f t="shared" si="997"/>
        <v>n</v>
      </c>
      <c r="J2361" s="38" t="str">
        <f t="shared" si="998"/>
        <v>Y</v>
      </c>
      <c r="K2361" s="38" t="str">
        <f t="shared" si="999"/>
        <v>n</v>
      </c>
      <c r="L2361" s="44" t="s">
        <v>1451</v>
      </c>
      <c r="Q2361" s="38" t="str">
        <f t="shared" si="1000"/>
        <v>Y</v>
      </c>
      <c r="R2361" s="38" t="str">
        <f t="shared" si="1001"/>
        <v>Y</v>
      </c>
      <c r="S2361" s="445" t="s">
        <v>541</v>
      </c>
      <c r="T2361" s="425" t="s">
        <v>440</v>
      </c>
      <c r="Y2361" s="38" t="str">
        <f t="shared" si="991"/>
        <v>n</v>
      </c>
      <c r="Z2361" s="38" t="str">
        <f t="shared" si="992"/>
        <v>Y</v>
      </c>
      <c r="AA2361" s="445" t="s">
        <v>541</v>
      </c>
      <c r="AB2361" s="425" t="s">
        <v>440</v>
      </c>
      <c r="AC2361" s="59"/>
      <c r="AD2361" s="204"/>
      <c r="AE2361" s="38"/>
      <c r="AF2361" s="38"/>
      <c r="AG2361" s="125">
        <f t="shared" si="1002"/>
        <v>1</v>
      </c>
      <c r="AH2361" s="39">
        <v>16</v>
      </c>
      <c r="AI2361" s="123">
        <f t="shared" si="1003"/>
        <v>114.62175238133263</v>
      </c>
      <c r="AK2361" s="47">
        <f t="shared" si="1004"/>
        <v>24.185439672801635</v>
      </c>
      <c r="AM2361" s="40">
        <f t="shared" si="994"/>
        <v>7.9000000000000001E-2</v>
      </c>
      <c r="AN2361" s="39" t="str">
        <f t="shared" si="993"/>
        <v/>
      </c>
      <c r="AO2361" s="204">
        <f t="shared" si="1005"/>
        <v>6.8922345330384247E-4</v>
      </c>
      <c r="AQ2361" s="204">
        <f t="shared" si="1006"/>
        <v>3.2664281100021307E-3</v>
      </c>
      <c r="AS2361" s="115">
        <f t="shared" si="1007"/>
        <v>0</v>
      </c>
      <c r="AT2361" s="115">
        <f t="shared" si="1008"/>
        <v>1</v>
      </c>
      <c r="AU2361" s="115"/>
      <c r="AV2361" s="115"/>
      <c r="AW2361" s="39">
        <f t="shared" si="1009"/>
        <v>1</v>
      </c>
      <c r="AX2361" s="39">
        <f t="shared" si="1010"/>
        <v>0</v>
      </c>
      <c r="AY2361" s="115"/>
      <c r="AZ2361" s="115"/>
      <c r="BB2361" s="58" t="s">
        <v>2351</v>
      </c>
      <c r="BC2361" s="58" t="s">
        <v>139</v>
      </c>
      <c r="BD2361" s="58" t="s">
        <v>138</v>
      </c>
      <c r="BF2361" s="58" t="s">
        <v>1406</v>
      </c>
      <c r="BH2361" s="194" t="s">
        <v>1870</v>
      </c>
      <c r="BJ2361" t="s">
        <v>533</v>
      </c>
      <c r="BK2361" s="195" t="s">
        <v>573</v>
      </c>
      <c r="BN2361">
        <v>5</v>
      </c>
      <c r="BO2361" s="164" t="s">
        <v>1395</v>
      </c>
      <c r="BS2361" s="196" t="s">
        <v>1400</v>
      </c>
      <c r="BT2361" s="194" t="s">
        <v>1875</v>
      </c>
      <c r="BU2361" s="194"/>
      <c r="BV2361" s="194"/>
      <c r="BW2361" s="246">
        <v>37914</v>
      </c>
      <c r="BX2361" s="246"/>
      <c r="BY2361" s="37" t="s">
        <v>451</v>
      </c>
      <c r="BZ2361" s="450">
        <v>7.9000000000000001E-2</v>
      </c>
      <c r="CA2361" s="58" t="s">
        <v>1396</v>
      </c>
      <c r="CD2361" s="171" t="s">
        <v>541</v>
      </c>
      <c r="CR2361" s="171" t="s">
        <v>1186</v>
      </c>
      <c r="CS2361" s="246">
        <v>38018</v>
      </c>
      <c r="CT2361" s="246">
        <v>38108</v>
      </c>
      <c r="CU2361" s="171">
        <v>10</v>
      </c>
      <c r="CV2361" s="39" t="s">
        <v>1395</v>
      </c>
      <c r="CZ2361" s="171">
        <v>1</v>
      </c>
      <c r="DA2361" t="s">
        <v>2046</v>
      </c>
      <c r="DD2361" s="171" t="s">
        <v>541</v>
      </c>
      <c r="DF2361" t="s">
        <v>1751</v>
      </c>
      <c r="DN2361" s="199">
        <v>24.185439672801635</v>
      </c>
      <c r="DO2361" t="s">
        <v>1396</v>
      </c>
      <c r="DR2361" s="2" t="s">
        <v>2044</v>
      </c>
      <c r="DT2361" s="197"/>
      <c r="DU2361" s="197"/>
      <c r="DW2361" s="171"/>
      <c r="EC2361" s="246">
        <v>37914</v>
      </c>
      <c r="ED2361" s="198">
        <v>7.9000000000000001E-2</v>
      </c>
      <c r="EE2361" t="s">
        <v>1396</v>
      </c>
      <c r="EF2361" s="171" t="s">
        <v>541</v>
      </c>
    </row>
    <row r="2362" spans="1:136" customFormat="1" hidden="1" x14ac:dyDescent="0.2">
      <c r="A2362" s="44" t="str">
        <f t="shared" si="984"/>
        <v>Grants</v>
      </c>
      <c r="B2362" s="44" t="str">
        <f t="shared" si="983"/>
        <v>cis-1,2-Dichloroethylene</v>
      </c>
      <c r="C2362" s="38" t="s">
        <v>2587</v>
      </c>
      <c r="E2362" t="s">
        <v>371</v>
      </c>
      <c r="F2362" s="155" t="str">
        <f t="shared" si="986"/>
        <v>Residence 5</v>
      </c>
      <c r="G2362" s="44" t="str">
        <f t="shared" si="985"/>
        <v>Residential</v>
      </c>
      <c r="H2362" s="44" t="str">
        <f t="shared" si="990"/>
        <v>Basement</v>
      </c>
      <c r="I2362" s="38" t="str">
        <f t="shared" si="997"/>
        <v>n</v>
      </c>
      <c r="J2362" s="38" t="str">
        <f t="shared" si="998"/>
        <v>Y</v>
      </c>
      <c r="K2362" s="38" t="str">
        <f t="shared" si="999"/>
        <v>n</v>
      </c>
      <c r="L2362" s="44" t="s">
        <v>1451</v>
      </c>
      <c r="Q2362" s="38" t="str">
        <f t="shared" si="1000"/>
        <v>Y</v>
      </c>
      <c r="R2362" s="38" t="str">
        <f t="shared" si="1001"/>
        <v>Y</v>
      </c>
      <c r="S2362" s="445" t="s">
        <v>541</v>
      </c>
      <c r="T2362" s="425" t="s">
        <v>440</v>
      </c>
      <c r="Y2362" s="38" t="str">
        <f t="shared" si="991"/>
        <v>n</v>
      </c>
      <c r="Z2362" s="38" t="str">
        <f t="shared" si="992"/>
        <v>Y</v>
      </c>
      <c r="AA2362" s="445" t="s">
        <v>541</v>
      </c>
      <c r="AB2362" s="425" t="s">
        <v>440</v>
      </c>
      <c r="AC2362" s="59"/>
      <c r="AD2362" s="204"/>
      <c r="AE2362" s="38"/>
      <c r="AF2362" s="38"/>
      <c r="AG2362" s="125">
        <f t="shared" si="1002"/>
        <v>1</v>
      </c>
      <c r="AH2362" s="39">
        <v>16</v>
      </c>
      <c r="AI2362" s="123">
        <f t="shared" si="1003"/>
        <v>114.62175238133263</v>
      </c>
      <c r="AK2362" s="47">
        <f t="shared" si="1004"/>
        <v>16.65226993865031</v>
      </c>
      <c r="AM2362" s="40">
        <f t="shared" si="994"/>
        <v>7.9000000000000001E-2</v>
      </c>
      <c r="AN2362" s="39" t="str">
        <f t="shared" si="993"/>
        <v/>
      </c>
      <c r="AO2362" s="204">
        <f t="shared" si="1005"/>
        <v>6.8922345330384247E-4</v>
      </c>
      <c r="AQ2362" s="204">
        <f t="shared" si="1006"/>
        <v>4.7440979692888081E-3</v>
      </c>
      <c r="AS2362" s="115">
        <f t="shared" si="1007"/>
        <v>0</v>
      </c>
      <c r="AT2362" s="115">
        <f t="shared" si="1008"/>
        <v>1</v>
      </c>
      <c r="AU2362" s="115"/>
      <c r="AV2362" s="115"/>
      <c r="AW2362" s="39">
        <f t="shared" si="1009"/>
        <v>1</v>
      </c>
      <c r="AX2362" s="39">
        <f t="shared" si="1010"/>
        <v>0</v>
      </c>
      <c r="AY2362" s="115"/>
      <c r="AZ2362" s="115"/>
      <c r="BB2362" s="58" t="s">
        <v>2351</v>
      </c>
      <c r="BC2362" s="58" t="s">
        <v>139</v>
      </c>
      <c r="BD2362" s="58" t="s">
        <v>138</v>
      </c>
      <c r="BF2362" s="58" t="s">
        <v>1406</v>
      </c>
      <c r="BH2362" s="194" t="s">
        <v>1870</v>
      </c>
      <c r="BJ2362" t="s">
        <v>533</v>
      </c>
      <c r="BK2362" s="195" t="s">
        <v>573</v>
      </c>
      <c r="BN2362">
        <v>5</v>
      </c>
      <c r="BO2362" s="164" t="s">
        <v>1395</v>
      </c>
      <c r="BS2362" s="196" t="s">
        <v>1400</v>
      </c>
      <c r="BT2362" s="194" t="s">
        <v>1875</v>
      </c>
      <c r="BU2362" s="194"/>
      <c r="BV2362" s="194"/>
      <c r="BW2362" s="246">
        <v>37914</v>
      </c>
      <c r="BX2362" s="246"/>
      <c r="BY2362" s="37" t="s">
        <v>451</v>
      </c>
      <c r="BZ2362" s="450">
        <v>7.9000000000000001E-2</v>
      </c>
      <c r="CA2362" s="58" t="s">
        <v>1396</v>
      </c>
      <c r="CD2362" s="171" t="s">
        <v>541</v>
      </c>
      <c r="CR2362" s="171" t="s">
        <v>1186</v>
      </c>
      <c r="CS2362" s="246">
        <v>38018</v>
      </c>
      <c r="CT2362" s="246">
        <v>38108</v>
      </c>
      <c r="CU2362" s="171">
        <v>10</v>
      </c>
      <c r="CV2362" s="39" t="s">
        <v>1395</v>
      </c>
      <c r="CZ2362" s="171">
        <v>1</v>
      </c>
      <c r="DA2362" t="s">
        <v>2046</v>
      </c>
      <c r="DD2362" s="171" t="s">
        <v>541</v>
      </c>
      <c r="DF2362" t="s">
        <v>1752</v>
      </c>
      <c r="DN2362" s="199">
        <v>16.65226993865031</v>
      </c>
      <c r="DO2362" t="s">
        <v>1396</v>
      </c>
      <c r="DR2362" s="2" t="s">
        <v>2044</v>
      </c>
      <c r="DT2362" s="197"/>
      <c r="DU2362" s="197"/>
      <c r="DW2362" s="171"/>
      <c r="EC2362" s="246">
        <v>37914</v>
      </c>
      <c r="ED2362" s="198">
        <v>7.9000000000000001E-2</v>
      </c>
      <c r="EE2362" t="s">
        <v>1396</v>
      </c>
      <c r="EF2362" s="171" t="s">
        <v>541</v>
      </c>
    </row>
    <row r="2363" spans="1:136" customFormat="1" hidden="1" x14ac:dyDescent="0.2">
      <c r="A2363" s="44" t="str">
        <f t="shared" si="984"/>
        <v>Grants</v>
      </c>
      <c r="B2363" s="44" t="str">
        <f t="shared" si="983"/>
        <v>cis-1,2-Dichloroethylene</v>
      </c>
      <c r="C2363" s="38" t="s">
        <v>2587</v>
      </c>
      <c r="E2363" t="s">
        <v>371</v>
      </c>
      <c r="F2363" s="155" t="str">
        <f t="shared" si="986"/>
        <v>Residence 5</v>
      </c>
      <c r="G2363" s="44" t="str">
        <f t="shared" si="985"/>
        <v>Residential</v>
      </c>
      <c r="H2363" s="44" t="str">
        <f t="shared" si="990"/>
        <v>Basement</v>
      </c>
      <c r="I2363" s="38" t="str">
        <f t="shared" si="997"/>
        <v>n</v>
      </c>
      <c r="J2363" s="38" t="str">
        <f t="shared" si="998"/>
        <v>Y</v>
      </c>
      <c r="K2363" s="38" t="str">
        <f t="shared" si="999"/>
        <v>n</v>
      </c>
      <c r="L2363" s="44" t="s">
        <v>1451</v>
      </c>
      <c r="Q2363" s="38" t="str">
        <f t="shared" si="1000"/>
        <v>Y</v>
      </c>
      <c r="R2363" s="38" t="str">
        <f t="shared" si="1001"/>
        <v>Y</v>
      </c>
      <c r="S2363" s="445" t="s">
        <v>541</v>
      </c>
      <c r="T2363" s="425" t="s">
        <v>440</v>
      </c>
      <c r="Y2363" s="38" t="str">
        <f t="shared" si="991"/>
        <v>n</v>
      </c>
      <c r="Z2363" s="38" t="str">
        <f t="shared" si="992"/>
        <v>Y</v>
      </c>
      <c r="AA2363" s="445" t="s">
        <v>541</v>
      </c>
      <c r="AB2363" s="425" t="s">
        <v>440</v>
      </c>
      <c r="AC2363" s="59"/>
      <c r="AD2363" s="204"/>
      <c r="AE2363" s="38"/>
      <c r="AF2363" s="38"/>
      <c r="AG2363" s="125">
        <f t="shared" si="1002"/>
        <v>1</v>
      </c>
      <c r="AH2363" s="39">
        <v>16</v>
      </c>
      <c r="AI2363" s="123">
        <f t="shared" si="1003"/>
        <v>114.62175238133263</v>
      </c>
      <c r="AK2363" s="47">
        <f t="shared" si="1004"/>
        <v>5.9472392638036808</v>
      </c>
      <c r="AM2363" s="40">
        <f t="shared" si="994"/>
        <v>7.9000000000000001E-2</v>
      </c>
      <c r="AN2363" s="39" t="str">
        <f t="shared" si="993"/>
        <v/>
      </c>
      <c r="AO2363" s="204">
        <f t="shared" si="1005"/>
        <v>6.8922345330384247E-4</v>
      </c>
      <c r="AQ2363" s="204">
        <f t="shared" si="1006"/>
        <v>1.3283474314008666E-2</v>
      </c>
      <c r="AS2363" s="115">
        <f t="shared" si="1007"/>
        <v>0</v>
      </c>
      <c r="AT2363" s="115">
        <f t="shared" si="1008"/>
        <v>1</v>
      </c>
      <c r="AU2363" s="115"/>
      <c r="AV2363" s="115"/>
      <c r="AW2363" s="39">
        <f t="shared" si="1009"/>
        <v>1</v>
      </c>
      <c r="AX2363" s="39">
        <f t="shared" si="1010"/>
        <v>0</v>
      </c>
      <c r="AY2363" s="115"/>
      <c r="AZ2363" s="115"/>
      <c r="BB2363" s="58" t="s">
        <v>2351</v>
      </c>
      <c r="BC2363" s="58" t="s">
        <v>139</v>
      </c>
      <c r="BD2363" s="58" t="s">
        <v>138</v>
      </c>
      <c r="BF2363" s="58" t="s">
        <v>1406</v>
      </c>
      <c r="BH2363" s="194" t="s">
        <v>1870</v>
      </c>
      <c r="BJ2363" t="s">
        <v>533</v>
      </c>
      <c r="BK2363" s="195" t="s">
        <v>573</v>
      </c>
      <c r="BN2363">
        <v>5</v>
      </c>
      <c r="BO2363" s="164" t="s">
        <v>1395</v>
      </c>
      <c r="BS2363" s="196" t="s">
        <v>1400</v>
      </c>
      <c r="BT2363" s="194" t="s">
        <v>1875</v>
      </c>
      <c r="BU2363" s="194"/>
      <c r="BV2363" s="194"/>
      <c r="BW2363" s="246">
        <v>37914</v>
      </c>
      <c r="BX2363" s="246"/>
      <c r="BY2363" s="37" t="s">
        <v>451</v>
      </c>
      <c r="BZ2363" s="450">
        <v>7.9000000000000001E-2</v>
      </c>
      <c r="CA2363" s="58" t="s">
        <v>1396</v>
      </c>
      <c r="CD2363" s="171" t="s">
        <v>541</v>
      </c>
      <c r="CR2363" s="171" t="s">
        <v>1186</v>
      </c>
      <c r="CS2363" s="246">
        <v>38018</v>
      </c>
      <c r="CT2363" s="246">
        <v>38108</v>
      </c>
      <c r="CU2363" s="171">
        <v>10</v>
      </c>
      <c r="CV2363" s="39" t="s">
        <v>1395</v>
      </c>
      <c r="CZ2363" s="171">
        <v>1</v>
      </c>
      <c r="DA2363" t="s">
        <v>2046</v>
      </c>
      <c r="DD2363" s="171" t="s">
        <v>541</v>
      </c>
      <c r="DF2363" t="s">
        <v>1753</v>
      </c>
      <c r="DN2363" s="199">
        <v>5.9472392638036808</v>
      </c>
      <c r="DO2363" t="s">
        <v>1396</v>
      </c>
      <c r="DR2363" s="2" t="s">
        <v>2044</v>
      </c>
      <c r="DT2363" s="197"/>
      <c r="DU2363" s="197"/>
      <c r="DW2363" s="171"/>
      <c r="EC2363" s="246">
        <v>37914</v>
      </c>
      <c r="ED2363" s="198">
        <v>7.9000000000000001E-2</v>
      </c>
      <c r="EE2363" t="s">
        <v>1396</v>
      </c>
      <c r="EF2363" s="171" t="s">
        <v>541</v>
      </c>
    </row>
    <row r="2364" spans="1:136" customFormat="1" hidden="1" x14ac:dyDescent="0.2">
      <c r="A2364" s="44" t="str">
        <f t="shared" si="984"/>
        <v>Grants</v>
      </c>
      <c r="B2364" s="44" t="str">
        <f t="shared" ref="B2364:B2400" si="1011">BS2364</f>
        <v>Tetrachloroethylene</v>
      </c>
      <c r="C2364" s="38" t="s">
        <v>2587</v>
      </c>
      <c r="E2364" t="s">
        <v>371</v>
      </c>
      <c r="F2364" s="155" t="str">
        <f t="shared" si="986"/>
        <v>Residence 5</v>
      </c>
      <c r="G2364" s="44" t="str">
        <f t="shared" si="985"/>
        <v>Residential</v>
      </c>
      <c r="H2364" s="44" t="str">
        <f t="shared" si="990"/>
        <v>Basement</v>
      </c>
      <c r="I2364" s="38" t="str">
        <f t="shared" si="997"/>
        <v>n</v>
      </c>
      <c r="J2364" s="38" t="str">
        <f t="shared" si="998"/>
        <v>n</v>
      </c>
      <c r="K2364" s="38" t="str">
        <f t="shared" si="999"/>
        <v>n</v>
      </c>
      <c r="L2364" s="44" t="s">
        <v>1451</v>
      </c>
      <c r="Q2364" s="38" t="str">
        <f t="shared" si="1000"/>
        <v>Y</v>
      </c>
      <c r="R2364" s="38" t="str">
        <f t="shared" si="1001"/>
        <v>n</v>
      </c>
      <c r="S2364" s="445" t="s">
        <v>541</v>
      </c>
      <c r="T2364" s="425" t="s">
        <v>440</v>
      </c>
      <c r="Y2364" s="38" t="str">
        <f t="shared" si="991"/>
        <v>n</v>
      </c>
      <c r="Z2364" s="38" t="str">
        <f t="shared" si="992"/>
        <v>n</v>
      </c>
      <c r="AA2364" s="445" t="s">
        <v>541</v>
      </c>
      <c r="AB2364" s="425" t="s">
        <v>440</v>
      </c>
      <c r="AC2364" s="59"/>
      <c r="AD2364" s="204"/>
      <c r="AE2364" s="38"/>
      <c r="AF2364" s="38"/>
      <c r="AG2364" s="125">
        <f t="shared" si="1002"/>
        <v>1</v>
      </c>
      <c r="AH2364" s="39">
        <v>16</v>
      </c>
      <c r="AI2364" s="123">
        <f t="shared" si="1003"/>
        <v>469.77893001640393</v>
      </c>
      <c r="AK2364" s="47">
        <f t="shared" si="1004"/>
        <v>298.37218813905935</v>
      </c>
      <c r="AM2364" s="40">
        <f t="shared" si="994"/>
        <v>2.0560266720000002</v>
      </c>
      <c r="AN2364" s="39">
        <f t="shared" si="993"/>
        <v>3.8</v>
      </c>
      <c r="AO2364" s="204">
        <f t="shared" si="1005"/>
        <v>4.3765834111125571E-3</v>
      </c>
      <c r="AQ2364" s="204">
        <f t="shared" si="1006"/>
        <v>6.8908120586687136E-3</v>
      </c>
      <c r="AS2364" s="115">
        <f t="shared" si="1007"/>
        <v>0</v>
      </c>
      <c r="AT2364" s="115">
        <f t="shared" si="1008"/>
        <v>1</v>
      </c>
      <c r="AU2364" s="115"/>
      <c r="AV2364" s="115"/>
      <c r="AW2364" s="39">
        <f t="shared" si="1009"/>
        <v>1</v>
      </c>
      <c r="AX2364" s="39">
        <f t="shared" si="1010"/>
        <v>0</v>
      </c>
      <c r="AY2364" s="115"/>
      <c r="AZ2364" s="115"/>
      <c r="BB2364" s="58" t="s">
        <v>2351</v>
      </c>
      <c r="BC2364" s="58" t="s">
        <v>139</v>
      </c>
      <c r="BD2364" s="58" t="s">
        <v>138</v>
      </c>
      <c r="BF2364" s="58" t="s">
        <v>1406</v>
      </c>
      <c r="BH2364" s="194" t="s">
        <v>1870</v>
      </c>
      <c r="BJ2364" t="s">
        <v>533</v>
      </c>
      <c r="BK2364" s="195" t="s">
        <v>573</v>
      </c>
      <c r="BN2364">
        <v>5</v>
      </c>
      <c r="BO2364" s="164" t="s">
        <v>1395</v>
      </c>
      <c r="BS2364" s="196" t="s">
        <v>2057</v>
      </c>
      <c r="BT2364" s="194" t="s">
        <v>1875</v>
      </c>
      <c r="BU2364" s="194"/>
      <c r="BV2364" s="194"/>
      <c r="BW2364" s="246">
        <v>37914</v>
      </c>
      <c r="BX2364" s="246"/>
      <c r="BY2364" s="37" t="s">
        <v>451</v>
      </c>
      <c r="BZ2364" s="451">
        <v>2.0560266720000002</v>
      </c>
      <c r="CA2364" s="58" t="s">
        <v>1396</v>
      </c>
      <c r="CD2364" s="171" t="s">
        <v>541</v>
      </c>
      <c r="CR2364" s="171" t="s">
        <v>1186</v>
      </c>
      <c r="CS2364" s="246">
        <v>38018</v>
      </c>
      <c r="CT2364" s="246">
        <v>38108</v>
      </c>
      <c r="CU2364" s="171">
        <v>10</v>
      </c>
      <c r="CV2364" s="39" t="s">
        <v>1395</v>
      </c>
      <c r="CZ2364" s="171">
        <v>1</v>
      </c>
      <c r="DA2364" t="s">
        <v>2046</v>
      </c>
      <c r="DD2364" s="171" t="s">
        <v>541</v>
      </c>
      <c r="DF2364" t="s">
        <v>1750</v>
      </c>
      <c r="DN2364" s="199">
        <v>298.37218813905935</v>
      </c>
      <c r="DO2364" t="s">
        <v>1396</v>
      </c>
      <c r="DR2364" s="2" t="s">
        <v>2044</v>
      </c>
      <c r="DT2364" s="197"/>
      <c r="DU2364" s="197"/>
      <c r="DW2364" s="171"/>
      <c r="EC2364" s="246">
        <v>37914</v>
      </c>
      <c r="ED2364" s="169">
        <v>2.9099848400000004</v>
      </c>
      <c r="EE2364" t="s">
        <v>1396</v>
      </c>
      <c r="EF2364" s="171" t="s">
        <v>541</v>
      </c>
    </row>
    <row r="2365" spans="1:136" customFormat="1" hidden="1" x14ac:dyDescent="0.2">
      <c r="A2365" s="44" t="str">
        <f t="shared" si="984"/>
        <v>Grants</v>
      </c>
      <c r="B2365" s="44" t="str">
        <f t="shared" si="1011"/>
        <v>Tetrachloroethylene</v>
      </c>
      <c r="C2365" s="38" t="s">
        <v>2587</v>
      </c>
      <c r="E2365" t="s">
        <v>371</v>
      </c>
      <c r="F2365" s="155" t="str">
        <f t="shared" si="986"/>
        <v>Residence 5</v>
      </c>
      <c r="G2365" s="44" t="str">
        <f t="shared" si="985"/>
        <v>Residential</v>
      </c>
      <c r="H2365" s="44" t="str">
        <f t="shared" si="990"/>
        <v>Basement</v>
      </c>
      <c r="I2365" s="38" t="str">
        <f t="shared" si="997"/>
        <v>n</v>
      </c>
      <c r="J2365" s="38" t="str">
        <f t="shared" si="998"/>
        <v>n</v>
      </c>
      <c r="K2365" s="38" t="str">
        <f t="shared" si="999"/>
        <v>n</v>
      </c>
      <c r="L2365" s="44" t="s">
        <v>1451</v>
      </c>
      <c r="Q2365" s="38" t="str">
        <f t="shared" si="1000"/>
        <v>Y</v>
      </c>
      <c r="R2365" s="38" t="str">
        <f t="shared" si="1001"/>
        <v>n</v>
      </c>
      <c r="S2365" s="445" t="s">
        <v>541</v>
      </c>
      <c r="T2365" s="425" t="s">
        <v>440</v>
      </c>
      <c r="Y2365" s="38" t="str">
        <f t="shared" si="991"/>
        <v>n</v>
      </c>
      <c r="Z2365" s="38" t="str">
        <f t="shared" si="992"/>
        <v>n</v>
      </c>
      <c r="AA2365" s="445" t="s">
        <v>541</v>
      </c>
      <c r="AB2365" s="425" t="s">
        <v>440</v>
      </c>
      <c r="AC2365" s="59"/>
      <c r="AD2365" s="204"/>
      <c r="AE2365" s="38"/>
      <c r="AF2365" s="38"/>
      <c r="AG2365" s="125">
        <f t="shared" si="1002"/>
        <v>1</v>
      </c>
      <c r="AH2365" s="39">
        <v>16</v>
      </c>
      <c r="AI2365" s="123">
        <f t="shared" si="1003"/>
        <v>469.77893001640393</v>
      </c>
      <c r="AK2365" s="47">
        <f t="shared" si="1004"/>
        <v>183.09202453987731</v>
      </c>
      <c r="AM2365" s="40">
        <f t="shared" si="994"/>
        <v>2.0560266720000002</v>
      </c>
      <c r="AN2365" s="39">
        <f t="shared" si="993"/>
        <v>3.8</v>
      </c>
      <c r="AO2365" s="204">
        <f t="shared" si="1005"/>
        <v>4.3765834111125571E-3</v>
      </c>
      <c r="AQ2365" s="204">
        <f t="shared" si="1006"/>
        <v>1.1229471503015682E-2</v>
      </c>
      <c r="AS2365" s="115">
        <f t="shared" si="1007"/>
        <v>0</v>
      </c>
      <c r="AT2365" s="115">
        <f t="shared" si="1008"/>
        <v>1</v>
      </c>
      <c r="AU2365" s="115"/>
      <c r="AV2365" s="115"/>
      <c r="AW2365" s="39">
        <f t="shared" si="1009"/>
        <v>1</v>
      </c>
      <c r="AX2365" s="39">
        <f t="shared" si="1010"/>
        <v>0</v>
      </c>
      <c r="AY2365" s="115"/>
      <c r="AZ2365" s="115"/>
      <c r="BB2365" s="58" t="s">
        <v>2351</v>
      </c>
      <c r="BC2365" s="58" t="s">
        <v>139</v>
      </c>
      <c r="BD2365" s="58" t="s">
        <v>138</v>
      </c>
      <c r="BF2365" s="58" t="s">
        <v>1406</v>
      </c>
      <c r="BH2365" s="194" t="s">
        <v>1870</v>
      </c>
      <c r="BJ2365" t="s">
        <v>533</v>
      </c>
      <c r="BK2365" s="195" t="s">
        <v>573</v>
      </c>
      <c r="BN2365">
        <v>5</v>
      </c>
      <c r="BO2365" s="164" t="s">
        <v>1395</v>
      </c>
      <c r="BS2365" s="196" t="s">
        <v>2057</v>
      </c>
      <c r="BT2365" s="194" t="s">
        <v>1875</v>
      </c>
      <c r="BU2365" s="194"/>
      <c r="BV2365" s="194"/>
      <c r="BW2365" s="246">
        <v>37914</v>
      </c>
      <c r="BX2365" s="246"/>
      <c r="BY2365" s="37" t="s">
        <v>451</v>
      </c>
      <c r="BZ2365" s="451">
        <v>2.0560266720000002</v>
      </c>
      <c r="CA2365" s="58" t="s">
        <v>1396</v>
      </c>
      <c r="CD2365" s="171" t="s">
        <v>541</v>
      </c>
      <c r="CR2365" s="171" t="s">
        <v>1186</v>
      </c>
      <c r="CS2365" s="246">
        <v>38018</v>
      </c>
      <c r="CT2365" s="246">
        <v>38108</v>
      </c>
      <c r="CU2365" s="171">
        <v>10</v>
      </c>
      <c r="CV2365" s="39" t="s">
        <v>1395</v>
      </c>
      <c r="CZ2365" s="171">
        <v>1</v>
      </c>
      <c r="DA2365" t="s">
        <v>2046</v>
      </c>
      <c r="DD2365" s="171" t="s">
        <v>541</v>
      </c>
      <c r="DF2365" t="s">
        <v>1751</v>
      </c>
      <c r="DN2365" s="199">
        <v>183.09202453987731</v>
      </c>
      <c r="DO2365" t="s">
        <v>1396</v>
      </c>
      <c r="DR2365" s="2" t="s">
        <v>2044</v>
      </c>
      <c r="DT2365" s="197"/>
      <c r="DU2365" s="197"/>
      <c r="DW2365" s="171"/>
      <c r="EC2365" s="246">
        <v>37914</v>
      </c>
      <c r="ED2365" s="169">
        <v>2.9099848400000004</v>
      </c>
      <c r="EE2365" t="s">
        <v>1396</v>
      </c>
      <c r="EF2365" s="171" t="s">
        <v>541</v>
      </c>
    </row>
    <row r="2366" spans="1:136" customFormat="1" hidden="1" x14ac:dyDescent="0.2">
      <c r="A2366" s="44" t="str">
        <f t="shared" ref="A2366:A2400" si="1012">BB2366</f>
        <v>Grants</v>
      </c>
      <c r="B2366" s="44" t="str">
        <f t="shared" si="1011"/>
        <v>Tetrachloroethylene</v>
      </c>
      <c r="C2366" s="38" t="s">
        <v>2587</v>
      </c>
      <c r="E2366" t="s">
        <v>371</v>
      </c>
      <c r="F2366" s="155" t="str">
        <f t="shared" si="986"/>
        <v>Residence 5</v>
      </c>
      <c r="G2366" s="44" t="str">
        <f t="shared" ref="G2366:G2400" si="1013">BJ2366</f>
        <v>Residential</v>
      </c>
      <c r="H2366" s="44" t="str">
        <f t="shared" si="990"/>
        <v>Basement</v>
      </c>
      <c r="I2366" s="38" t="str">
        <f t="shared" si="997"/>
        <v>n</v>
      </c>
      <c r="J2366" s="38" t="str">
        <f t="shared" si="998"/>
        <v>n</v>
      </c>
      <c r="K2366" s="38" t="str">
        <f t="shared" si="999"/>
        <v>n</v>
      </c>
      <c r="L2366" s="44" t="s">
        <v>1451</v>
      </c>
      <c r="Q2366" s="38" t="str">
        <f t="shared" si="1000"/>
        <v>Y</v>
      </c>
      <c r="R2366" s="38" t="str">
        <f t="shared" si="1001"/>
        <v>n</v>
      </c>
      <c r="S2366" s="445" t="s">
        <v>541</v>
      </c>
      <c r="T2366" s="425" t="s">
        <v>440</v>
      </c>
      <c r="Y2366" s="38" t="str">
        <f t="shared" si="991"/>
        <v>n</v>
      </c>
      <c r="Z2366" s="38" t="str">
        <f t="shared" si="992"/>
        <v>n</v>
      </c>
      <c r="AA2366" s="445" t="s">
        <v>541</v>
      </c>
      <c r="AB2366" s="425" t="s">
        <v>440</v>
      </c>
      <c r="AC2366" s="59"/>
      <c r="AD2366" s="204"/>
      <c r="AE2366" s="38"/>
      <c r="AF2366" s="38"/>
      <c r="AG2366" s="125">
        <f t="shared" si="1002"/>
        <v>1</v>
      </c>
      <c r="AH2366" s="39">
        <v>16</v>
      </c>
      <c r="AI2366" s="123">
        <f t="shared" si="1003"/>
        <v>469.77893001640393</v>
      </c>
      <c r="AK2366" s="47">
        <f t="shared" si="1004"/>
        <v>88.155419222903888</v>
      </c>
      <c r="AM2366" s="40">
        <f t="shared" si="994"/>
        <v>2.0560266720000002</v>
      </c>
      <c r="AN2366" s="39">
        <f t="shared" si="993"/>
        <v>3.8</v>
      </c>
      <c r="AO2366" s="204">
        <f t="shared" si="1005"/>
        <v>4.3765834111125571E-3</v>
      </c>
      <c r="AQ2366" s="204">
        <f t="shared" si="1006"/>
        <v>2.3322748506263341E-2</v>
      </c>
      <c r="AS2366" s="115">
        <f t="shared" si="1007"/>
        <v>0</v>
      </c>
      <c r="AT2366" s="115">
        <f t="shared" si="1008"/>
        <v>1</v>
      </c>
      <c r="AU2366" s="115"/>
      <c r="AV2366" s="115"/>
      <c r="AW2366" s="39">
        <f t="shared" si="1009"/>
        <v>1</v>
      </c>
      <c r="AX2366" s="39">
        <f t="shared" si="1010"/>
        <v>0</v>
      </c>
      <c r="AY2366" s="115"/>
      <c r="AZ2366" s="115"/>
      <c r="BB2366" s="58" t="s">
        <v>2351</v>
      </c>
      <c r="BC2366" s="58" t="s">
        <v>139</v>
      </c>
      <c r="BD2366" s="58" t="s">
        <v>138</v>
      </c>
      <c r="BF2366" s="58" t="s">
        <v>1406</v>
      </c>
      <c r="BH2366" s="194" t="s">
        <v>1870</v>
      </c>
      <c r="BJ2366" t="s">
        <v>533</v>
      </c>
      <c r="BK2366" s="195" t="s">
        <v>573</v>
      </c>
      <c r="BN2366">
        <v>5</v>
      </c>
      <c r="BO2366" s="164" t="s">
        <v>1395</v>
      </c>
      <c r="BS2366" s="196" t="s">
        <v>2057</v>
      </c>
      <c r="BT2366" s="194" t="s">
        <v>1875</v>
      </c>
      <c r="BU2366" s="194"/>
      <c r="BV2366" s="194"/>
      <c r="BW2366" s="246">
        <v>37914</v>
      </c>
      <c r="BX2366" s="246"/>
      <c r="BY2366" s="37" t="s">
        <v>451</v>
      </c>
      <c r="BZ2366" s="451">
        <v>2.0560266720000002</v>
      </c>
      <c r="CA2366" s="58" t="s">
        <v>1396</v>
      </c>
      <c r="CD2366" s="171" t="s">
        <v>541</v>
      </c>
      <c r="CR2366" s="171" t="s">
        <v>1186</v>
      </c>
      <c r="CS2366" s="246">
        <v>38018</v>
      </c>
      <c r="CT2366" s="246">
        <v>38108</v>
      </c>
      <c r="CU2366" s="171">
        <v>10</v>
      </c>
      <c r="CV2366" s="39" t="s">
        <v>1395</v>
      </c>
      <c r="CZ2366" s="171">
        <v>1</v>
      </c>
      <c r="DA2366" t="s">
        <v>2046</v>
      </c>
      <c r="DD2366" s="171" t="s">
        <v>541</v>
      </c>
      <c r="DF2366" t="s">
        <v>1752</v>
      </c>
      <c r="DN2366" s="199">
        <v>88.155419222903888</v>
      </c>
      <c r="DO2366" t="s">
        <v>1396</v>
      </c>
      <c r="DR2366" s="2" t="s">
        <v>2044</v>
      </c>
      <c r="DT2366" s="197"/>
      <c r="DU2366" s="197"/>
      <c r="DW2366" s="171"/>
      <c r="EC2366" s="246">
        <v>37914</v>
      </c>
      <c r="ED2366" s="169">
        <v>2.9099848400000004</v>
      </c>
      <c r="EE2366" t="s">
        <v>1396</v>
      </c>
      <c r="EF2366" s="171" t="s">
        <v>541</v>
      </c>
    </row>
    <row r="2367" spans="1:136" customFormat="1" hidden="1" x14ac:dyDescent="0.2">
      <c r="A2367" s="44" t="str">
        <f t="shared" si="1012"/>
        <v>Grants</v>
      </c>
      <c r="B2367" s="44" t="str">
        <f t="shared" si="1011"/>
        <v>Tetrachloroethylene</v>
      </c>
      <c r="C2367" s="38" t="s">
        <v>2587</v>
      </c>
      <c r="E2367" t="s">
        <v>371</v>
      </c>
      <c r="F2367" s="155" t="str">
        <f t="shared" ref="F2367:F2400" si="1014">BH2367</f>
        <v>Residence 5</v>
      </c>
      <c r="G2367" s="44" t="str">
        <f t="shared" si="1013"/>
        <v>Residential</v>
      </c>
      <c r="H2367" s="44" t="str">
        <f t="shared" si="990"/>
        <v>Basement</v>
      </c>
      <c r="I2367" s="38" t="str">
        <f t="shared" si="997"/>
        <v>n</v>
      </c>
      <c r="J2367" s="38" t="str">
        <f t="shared" si="998"/>
        <v>n</v>
      </c>
      <c r="K2367" s="38" t="str">
        <f t="shared" si="999"/>
        <v>n</v>
      </c>
      <c r="L2367" s="44" t="s">
        <v>1451</v>
      </c>
      <c r="Q2367" s="38" t="str">
        <f t="shared" si="1000"/>
        <v>Y</v>
      </c>
      <c r="R2367" s="38" t="str">
        <f t="shared" si="1001"/>
        <v>n</v>
      </c>
      <c r="S2367" s="445" t="s">
        <v>541</v>
      </c>
      <c r="T2367" s="425" t="s">
        <v>440</v>
      </c>
      <c r="Y2367" s="38" t="str">
        <f t="shared" si="991"/>
        <v>n</v>
      </c>
      <c r="Z2367" s="38" t="str">
        <f t="shared" si="992"/>
        <v>n</v>
      </c>
      <c r="AA2367" s="445" t="s">
        <v>541</v>
      </c>
      <c r="AB2367" s="425" t="s">
        <v>440</v>
      </c>
      <c r="AC2367" s="59"/>
      <c r="AD2367" s="204"/>
      <c r="AE2367" s="38"/>
      <c r="AF2367" s="38"/>
      <c r="AG2367" s="125">
        <f t="shared" si="1002"/>
        <v>1</v>
      </c>
      <c r="AH2367" s="39">
        <v>16</v>
      </c>
      <c r="AI2367" s="123">
        <f t="shared" si="1003"/>
        <v>469.77893001640393</v>
      </c>
      <c r="AK2367" s="47">
        <f t="shared" si="1004"/>
        <v>49.502658486707574</v>
      </c>
      <c r="AM2367" s="40">
        <f t="shared" si="994"/>
        <v>2.0560266720000002</v>
      </c>
      <c r="AN2367" s="39">
        <f t="shared" si="993"/>
        <v>3.8</v>
      </c>
      <c r="AO2367" s="204">
        <f t="shared" si="1005"/>
        <v>4.3765834111125571E-3</v>
      </c>
      <c r="AQ2367" s="204">
        <f t="shared" si="1006"/>
        <v>4.1533661723482655E-2</v>
      </c>
      <c r="AS2367" s="115">
        <f t="shared" si="1007"/>
        <v>0</v>
      </c>
      <c r="AT2367" s="115">
        <f t="shared" si="1008"/>
        <v>1</v>
      </c>
      <c r="AU2367" s="115"/>
      <c r="AV2367" s="115"/>
      <c r="AW2367" s="39">
        <f t="shared" si="1009"/>
        <v>1</v>
      </c>
      <c r="AX2367" s="39">
        <f t="shared" si="1010"/>
        <v>0</v>
      </c>
      <c r="AY2367" s="115"/>
      <c r="AZ2367" s="115"/>
      <c r="BB2367" s="58" t="s">
        <v>2351</v>
      </c>
      <c r="BC2367" s="58" t="s">
        <v>139</v>
      </c>
      <c r="BD2367" s="58" t="s">
        <v>138</v>
      </c>
      <c r="BF2367" s="58" t="s">
        <v>1406</v>
      </c>
      <c r="BH2367" s="194" t="s">
        <v>1870</v>
      </c>
      <c r="BJ2367" t="s">
        <v>533</v>
      </c>
      <c r="BK2367" s="195" t="s">
        <v>573</v>
      </c>
      <c r="BN2367">
        <v>5</v>
      </c>
      <c r="BO2367" s="164" t="s">
        <v>1395</v>
      </c>
      <c r="BS2367" s="196" t="s">
        <v>2057</v>
      </c>
      <c r="BT2367" s="194" t="s">
        <v>1875</v>
      </c>
      <c r="BU2367" s="194"/>
      <c r="BV2367" s="194"/>
      <c r="BW2367" s="246">
        <v>37914</v>
      </c>
      <c r="BX2367" s="246"/>
      <c r="BY2367" s="37" t="s">
        <v>451</v>
      </c>
      <c r="BZ2367" s="451">
        <v>2.0560266720000002</v>
      </c>
      <c r="CA2367" s="58" t="s">
        <v>1396</v>
      </c>
      <c r="CD2367" s="171" t="s">
        <v>541</v>
      </c>
      <c r="CR2367" s="171" t="s">
        <v>1186</v>
      </c>
      <c r="CS2367" s="246">
        <v>38018</v>
      </c>
      <c r="CT2367" s="246">
        <v>38108</v>
      </c>
      <c r="CU2367" s="171">
        <v>10</v>
      </c>
      <c r="CV2367" s="39" t="s">
        <v>1395</v>
      </c>
      <c r="CZ2367" s="171">
        <v>1</v>
      </c>
      <c r="DA2367" t="s">
        <v>2046</v>
      </c>
      <c r="DD2367" s="171" t="s">
        <v>541</v>
      </c>
      <c r="DF2367" t="s">
        <v>1753</v>
      </c>
      <c r="DN2367" s="199">
        <v>49.502658486707574</v>
      </c>
      <c r="DO2367" t="s">
        <v>1396</v>
      </c>
      <c r="DR2367" s="2" t="s">
        <v>2044</v>
      </c>
      <c r="DT2367" s="197"/>
      <c r="DU2367" s="197"/>
      <c r="DW2367" s="171"/>
      <c r="EC2367" s="246">
        <v>37914</v>
      </c>
      <c r="ED2367" s="169">
        <v>2.9099848400000004</v>
      </c>
      <c r="EE2367" t="s">
        <v>1396</v>
      </c>
      <c r="EF2367" s="171" t="s">
        <v>541</v>
      </c>
    </row>
    <row r="2368" spans="1:136" customFormat="1" hidden="1" x14ac:dyDescent="0.2">
      <c r="A2368" s="44" t="str">
        <f t="shared" si="1012"/>
        <v>Grants</v>
      </c>
      <c r="B2368" s="44" t="str">
        <f t="shared" si="1011"/>
        <v>Trichloroethylene</v>
      </c>
      <c r="C2368" s="38" t="s">
        <v>2587</v>
      </c>
      <c r="E2368" t="s">
        <v>371</v>
      </c>
      <c r="F2368" s="155" t="str">
        <f t="shared" si="1014"/>
        <v>Residence 5</v>
      </c>
      <c r="G2368" s="44" t="str">
        <f t="shared" si="1013"/>
        <v>Residential</v>
      </c>
      <c r="H2368" s="44" t="str">
        <f t="shared" si="990"/>
        <v>Basement</v>
      </c>
      <c r="I2368" s="38" t="str">
        <f t="shared" si="997"/>
        <v>n</v>
      </c>
      <c r="J2368" s="38" t="str">
        <f t="shared" si="998"/>
        <v>Y</v>
      </c>
      <c r="K2368" s="38" t="str">
        <f t="shared" si="999"/>
        <v>n</v>
      </c>
      <c r="L2368" s="44" t="s">
        <v>1451</v>
      </c>
      <c r="Q2368" s="38" t="str">
        <f t="shared" si="1000"/>
        <v>Y</v>
      </c>
      <c r="R2368" s="38" t="str">
        <f t="shared" si="1001"/>
        <v>Y</v>
      </c>
      <c r="S2368" s="445" t="s">
        <v>541</v>
      </c>
      <c r="T2368" s="425" t="s">
        <v>440</v>
      </c>
      <c r="Y2368" s="38" t="str">
        <f t="shared" si="991"/>
        <v>n</v>
      </c>
      <c r="Z2368" s="38" t="str">
        <f t="shared" si="992"/>
        <v>n</v>
      </c>
      <c r="AA2368" s="445" t="s">
        <v>541</v>
      </c>
      <c r="AB2368" s="425" t="s">
        <v>440</v>
      </c>
      <c r="AC2368" s="59"/>
      <c r="AD2368" s="204"/>
      <c r="AE2368" s="38"/>
      <c r="AF2368" s="38"/>
      <c r="AG2368" s="125">
        <f t="shared" si="1002"/>
        <v>1</v>
      </c>
      <c r="AH2368" s="39">
        <v>16</v>
      </c>
      <c r="AI2368" s="123">
        <f t="shared" si="1003"/>
        <v>277.30874198586719</v>
      </c>
      <c r="AK2368" s="47">
        <f t="shared" si="1004"/>
        <v>155.37832310838445</v>
      </c>
      <c r="AM2368" s="40">
        <f t="shared" si="994"/>
        <v>4.17712264E-2</v>
      </c>
      <c r="AN2368" s="39">
        <f t="shared" si="993"/>
        <v>0.5</v>
      </c>
      <c r="AO2368" s="204">
        <f t="shared" si="1005"/>
        <v>1.5063075942311561E-4</v>
      </c>
      <c r="AQ2368" s="204">
        <f t="shared" si="1006"/>
        <v>2.6883561081337198E-4</v>
      </c>
      <c r="AS2368" s="115">
        <f t="shared" si="1007"/>
        <v>0</v>
      </c>
      <c r="AT2368" s="115">
        <f t="shared" si="1008"/>
        <v>1</v>
      </c>
      <c r="AU2368" s="115"/>
      <c r="AV2368" s="115"/>
      <c r="AW2368" s="39">
        <f t="shared" si="1009"/>
        <v>1</v>
      </c>
      <c r="AX2368" s="39">
        <f t="shared" si="1010"/>
        <v>0</v>
      </c>
      <c r="AY2368" s="115"/>
      <c r="AZ2368" s="115"/>
      <c r="BB2368" s="58" t="s">
        <v>2351</v>
      </c>
      <c r="BC2368" s="58" t="s">
        <v>139</v>
      </c>
      <c r="BD2368" s="58" t="s">
        <v>138</v>
      </c>
      <c r="BF2368" s="58" t="s">
        <v>1406</v>
      </c>
      <c r="BH2368" s="194" t="s">
        <v>1870</v>
      </c>
      <c r="BJ2368" t="s">
        <v>533</v>
      </c>
      <c r="BK2368" s="195" t="s">
        <v>573</v>
      </c>
      <c r="BN2368">
        <v>5</v>
      </c>
      <c r="BO2368" s="164" t="s">
        <v>1395</v>
      </c>
      <c r="BS2368" s="196" t="s">
        <v>1393</v>
      </c>
      <c r="BT2368" s="194" t="s">
        <v>1875</v>
      </c>
      <c r="BU2368" s="194"/>
      <c r="BV2368" s="194"/>
      <c r="BW2368" s="246">
        <v>37914</v>
      </c>
      <c r="BX2368" s="246"/>
      <c r="BY2368" s="37" t="s">
        <v>451</v>
      </c>
      <c r="BZ2368" s="451">
        <v>4.17712264E-2</v>
      </c>
      <c r="CA2368" s="58" t="s">
        <v>1396</v>
      </c>
      <c r="CD2368" s="171" t="s">
        <v>541</v>
      </c>
      <c r="CR2368" s="171" t="s">
        <v>1186</v>
      </c>
      <c r="CS2368" s="246">
        <v>38018</v>
      </c>
      <c r="CT2368" s="246">
        <v>38108</v>
      </c>
      <c r="CU2368" s="171">
        <v>10</v>
      </c>
      <c r="CV2368" s="39" t="s">
        <v>1395</v>
      </c>
      <c r="CZ2368" s="171">
        <v>1</v>
      </c>
      <c r="DA2368" t="s">
        <v>2046</v>
      </c>
      <c r="DD2368" s="171" t="s">
        <v>541</v>
      </c>
      <c r="DF2368" t="s">
        <v>1750</v>
      </c>
      <c r="DN2368" s="199">
        <v>155.37832310838445</v>
      </c>
      <c r="DO2368" t="s">
        <v>1396</v>
      </c>
      <c r="DR2368" s="2" t="s">
        <v>2044</v>
      </c>
      <c r="DT2368" s="197"/>
      <c r="DU2368" s="197"/>
      <c r="DW2368" s="171"/>
      <c r="EC2368" s="246">
        <v>37914</v>
      </c>
      <c r="ED2368" s="169">
        <v>3.7999999999999999E-2</v>
      </c>
      <c r="EE2368" t="s">
        <v>1396</v>
      </c>
      <c r="EF2368" s="171" t="s">
        <v>541</v>
      </c>
    </row>
    <row r="2369" spans="1:136" customFormat="1" hidden="1" x14ac:dyDescent="0.2">
      <c r="A2369" s="44" t="str">
        <f t="shared" si="1012"/>
        <v>Grants</v>
      </c>
      <c r="B2369" s="44" t="str">
        <f t="shared" si="1011"/>
        <v>Trichloroethylene</v>
      </c>
      <c r="C2369" s="38" t="s">
        <v>2587</v>
      </c>
      <c r="E2369" t="s">
        <v>371</v>
      </c>
      <c r="F2369" s="155" t="str">
        <f t="shared" si="1014"/>
        <v>Residence 5</v>
      </c>
      <c r="G2369" s="44" t="str">
        <f t="shared" si="1013"/>
        <v>Residential</v>
      </c>
      <c r="H2369" s="44" t="str">
        <f t="shared" si="990"/>
        <v>Basement</v>
      </c>
      <c r="I2369" s="38" t="str">
        <f t="shared" si="997"/>
        <v>n</v>
      </c>
      <c r="J2369" s="38" t="str">
        <f t="shared" si="998"/>
        <v>Y</v>
      </c>
      <c r="K2369" s="38" t="str">
        <f t="shared" si="999"/>
        <v>n</v>
      </c>
      <c r="L2369" s="44" t="s">
        <v>1451</v>
      </c>
      <c r="Q2369" s="38" t="str">
        <f t="shared" si="1000"/>
        <v>Y</v>
      </c>
      <c r="R2369" s="38" t="str">
        <f t="shared" si="1001"/>
        <v>Y</v>
      </c>
      <c r="S2369" s="445" t="s">
        <v>541</v>
      </c>
      <c r="T2369" s="425" t="s">
        <v>440</v>
      </c>
      <c r="Y2369" s="38" t="str">
        <f t="shared" si="991"/>
        <v>n</v>
      </c>
      <c r="Z2369" s="38" t="str">
        <f t="shared" si="992"/>
        <v>n</v>
      </c>
      <c r="AA2369" s="445" t="s">
        <v>541</v>
      </c>
      <c r="AB2369" s="425" t="s">
        <v>440</v>
      </c>
      <c r="AC2369" s="59"/>
      <c r="AD2369" s="204"/>
      <c r="AE2369" s="38"/>
      <c r="AF2369" s="38"/>
      <c r="AG2369" s="125">
        <f t="shared" si="1002"/>
        <v>1</v>
      </c>
      <c r="AH2369" s="39">
        <v>16</v>
      </c>
      <c r="AI2369" s="123">
        <f t="shared" si="1003"/>
        <v>277.30874198586719</v>
      </c>
      <c r="AK2369" s="47">
        <f t="shared" si="1004"/>
        <v>589.36605316973419</v>
      </c>
      <c r="AM2369" s="40">
        <f t="shared" si="994"/>
        <v>4.17712264E-2</v>
      </c>
      <c r="AN2369" s="39">
        <f t="shared" si="993"/>
        <v>0.5</v>
      </c>
      <c r="AO2369" s="204">
        <f t="shared" si="1005"/>
        <v>1.5063075942311561E-4</v>
      </c>
      <c r="AQ2369" s="204">
        <f t="shared" si="1006"/>
        <v>7.0874842850798052E-5</v>
      </c>
      <c r="AS2369" s="115">
        <f t="shared" si="1007"/>
        <v>0</v>
      </c>
      <c r="AT2369" s="115">
        <f t="shared" si="1008"/>
        <v>1</v>
      </c>
      <c r="AU2369" s="115"/>
      <c r="AV2369" s="115"/>
      <c r="AW2369" s="39">
        <f t="shared" si="1009"/>
        <v>1</v>
      </c>
      <c r="AX2369" s="39">
        <f t="shared" si="1010"/>
        <v>0</v>
      </c>
      <c r="AY2369" s="115"/>
      <c r="AZ2369" s="115"/>
      <c r="BB2369" s="58" t="s">
        <v>2351</v>
      </c>
      <c r="BC2369" s="58" t="s">
        <v>139</v>
      </c>
      <c r="BD2369" s="58" t="s">
        <v>138</v>
      </c>
      <c r="BF2369" s="58" t="s">
        <v>1406</v>
      </c>
      <c r="BH2369" s="194" t="s">
        <v>1870</v>
      </c>
      <c r="BJ2369" t="s">
        <v>533</v>
      </c>
      <c r="BK2369" s="195" t="s">
        <v>573</v>
      </c>
      <c r="BN2369">
        <v>5</v>
      </c>
      <c r="BO2369" s="164" t="s">
        <v>1395</v>
      </c>
      <c r="BS2369" s="196" t="s">
        <v>1393</v>
      </c>
      <c r="BT2369" s="194" t="s">
        <v>1875</v>
      </c>
      <c r="BU2369" s="194"/>
      <c r="BV2369" s="194"/>
      <c r="BW2369" s="246">
        <v>37914</v>
      </c>
      <c r="BX2369" s="246"/>
      <c r="BY2369" s="37" t="s">
        <v>451</v>
      </c>
      <c r="BZ2369" s="451">
        <v>4.17712264E-2</v>
      </c>
      <c r="CA2369" s="58" t="s">
        <v>1396</v>
      </c>
      <c r="CD2369" s="171" t="s">
        <v>541</v>
      </c>
      <c r="CR2369" s="171" t="s">
        <v>1186</v>
      </c>
      <c r="CS2369" s="246">
        <v>38018</v>
      </c>
      <c r="CT2369" s="246">
        <v>38108</v>
      </c>
      <c r="CU2369" s="171">
        <v>10</v>
      </c>
      <c r="CV2369" s="39" t="s">
        <v>1395</v>
      </c>
      <c r="CZ2369" s="171">
        <v>1</v>
      </c>
      <c r="DA2369" t="s">
        <v>2046</v>
      </c>
      <c r="DD2369" s="171" t="s">
        <v>541</v>
      </c>
      <c r="DF2369" t="s">
        <v>1751</v>
      </c>
      <c r="DN2369" s="199">
        <v>589.36605316973419</v>
      </c>
      <c r="DO2369" t="s">
        <v>1396</v>
      </c>
      <c r="DR2369" s="2" t="s">
        <v>2044</v>
      </c>
      <c r="DT2369" s="197"/>
      <c r="DU2369" s="197"/>
      <c r="DW2369" s="171"/>
      <c r="EC2369" s="246">
        <v>37914</v>
      </c>
      <c r="ED2369" s="169">
        <v>3.7999999999999999E-2</v>
      </c>
      <c r="EE2369" t="s">
        <v>1396</v>
      </c>
      <c r="EF2369" s="171" t="s">
        <v>541</v>
      </c>
    </row>
    <row r="2370" spans="1:136" customFormat="1" hidden="1" x14ac:dyDescent="0.2">
      <c r="A2370" s="44" t="str">
        <f t="shared" si="1012"/>
        <v>Grants</v>
      </c>
      <c r="B2370" s="44" t="str">
        <f t="shared" si="1011"/>
        <v>Trichloroethylene</v>
      </c>
      <c r="C2370" s="38" t="s">
        <v>2587</v>
      </c>
      <c r="E2370" t="s">
        <v>371</v>
      </c>
      <c r="F2370" s="155" t="str">
        <f t="shared" si="1014"/>
        <v>Residence 5</v>
      </c>
      <c r="G2370" s="44" t="str">
        <f t="shared" si="1013"/>
        <v>Residential</v>
      </c>
      <c r="H2370" s="44" t="str">
        <f t="shared" si="990"/>
        <v>Basement</v>
      </c>
      <c r="I2370" s="38" t="str">
        <f t="shared" si="997"/>
        <v>n</v>
      </c>
      <c r="J2370" s="38" t="str">
        <f t="shared" si="998"/>
        <v>Y</v>
      </c>
      <c r="K2370" s="38" t="str">
        <f t="shared" si="999"/>
        <v>n</v>
      </c>
      <c r="L2370" s="44" t="s">
        <v>1451</v>
      </c>
      <c r="Q2370" s="38" t="str">
        <f t="shared" si="1000"/>
        <v>Y</v>
      </c>
      <c r="R2370" s="38" t="str">
        <f t="shared" si="1001"/>
        <v>Y</v>
      </c>
      <c r="S2370" s="445" t="s">
        <v>541</v>
      </c>
      <c r="T2370" s="425" t="s">
        <v>440</v>
      </c>
      <c r="Y2370" s="38" t="str">
        <f t="shared" si="991"/>
        <v>n</v>
      </c>
      <c r="Z2370" s="38" t="str">
        <f t="shared" si="992"/>
        <v>n</v>
      </c>
      <c r="AA2370" s="445" t="s">
        <v>541</v>
      </c>
      <c r="AB2370" s="425" t="s">
        <v>440</v>
      </c>
      <c r="AC2370" s="59"/>
      <c r="AD2370" s="204"/>
      <c r="AE2370" s="38"/>
      <c r="AF2370" s="38"/>
      <c r="AG2370" s="125">
        <f t="shared" si="1002"/>
        <v>1</v>
      </c>
      <c r="AH2370" s="39">
        <v>16</v>
      </c>
      <c r="AI2370" s="123">
        <f t="shared" si="1003"/>
        <v>277.30874198586719</v>
      </c>
      <c r="AK2370" s="47">
        <f t="shared" si="1004"/>
        <v>353.61963190184048</v>
      </c>
      <c r="AM2370" s="40">
        <f t="shared" si="994"/>
        <v>4.17712264E-2</v>
      </c>
      <c r="AN2370" s="39">
        <f t="shared" si="993"/>
        <v>0.5</v>
      </c>
      <c r="AO2370" s="204">
        <f t="shared" si="1005"/>
        <v>1.5063075942311561E-4</v>
      </c>
      <c r="AQ2370" s="204">
        <f t="shared" si="1006"/>
        <v>1.1812473808466344E-4</v>
      </c>
      <c r="AS2370" s="115">
        <f t="shared" si="1007"/>
        <v>0</v>
      </c>
      <c r="AT2370" s="115">
        <f t="shared" si="1008"/>
        <v>1</v>
      </c>
      <c r="AU2370" s="115"/>
      <c r="AV2370" s="115"/>
      <c r="AW2370" s="39">
        <f t="shared" si="1009"/>
        <v>1</v>
      </c>
      <c r="AX2370" s="39">
        <f t="shared" si="1010"/>
        <v>0</v>
      </c>
      <c r="AY2370" s="115"/>
      <c r="AZ2370" s="115"/>
      <c r="BB2370" s="58" t="s">
        <v>2351</v>
      </c>
      <c r="BC2370" s="58" t="s">
        <v>139</v>
      </c>
      <c r="BD2370" s="58" t="s">
        <v>138</v>
      </c>
      <c r="BF2370" s="58" t="s">
        <v>1406</v>
      </c>
      <c r="BH2370" s="194" t="s">
        <v>1870</v>
      </c>
      <c r="BJ2370" t="s">
        <v>533</v>
      </c>
      <c r="BK2370" s="195" t="s">
        <v>573</v>
      </c>
      <c r="BN2370">
        <v>5</v>
      </c>
      <c r="BO2370" s="164" t="s">
        <v>1395</v>
      </c>
      <c r="BS2370" s="196" t="s">
        <v>1393</v>
      </c>
      <c r="BT2370" s="194" t="s">
        <v>1875</v>
      </c>
      <c r="BU2370" s="194"/>
      <c r="BV2370" s="194"/>
      <c r="BW2370" s="246">
        <v>37914</v>
      </c>
      <c r="BX2370" s="246"/>
      <c r="BY2370" s="37" t="s">
        <v>451</v>
      </c>
      <c r="BZ2370" s="451">
        <v>4.17712264E-2</v>
      </c>
      <c r="CA2370" s="58" t="s">
        <v>1396</v>
      </c>
      <c r="CD2370" s="171" t="s">
        <v>541</v>
      </c>
      <c r="CR2370" s="171" t="s">
        <v>1186</v>
      </c>
      <c r="CS2370" s="246">
        <v>38018</v>
      </c>
      <c r="CT2370" s="246">
        <v>38108</v>
      </c>
      <c r="CU2370" s="171">
        <v>10</v>
      </c>
      <c r="CV2370" s="39" t="s">
        <v>1395</v>
      </c>
      <c r="CZ2370" s="171">
        <v>1</v>
      </c>
      <c r="DA2370" t="s">
        <v>2046</v>
      </c>
      <c r="DD2370" s="171" t="s">
        <v>541</v>
      </c>
      <c r="DF2370" t="s">
        <v>1752</v>
      </c>
      <c r="DN2370" s="199">
        <v>353.61963190184048</v>
      </c>
      <c r="DO2370" t="s">
        <v>1396</v>
      </c>
      <c r="DR2370" s="2" t="s">
        <v>2044</v>
      </c>
      <c r="DT2370" s="197"/>
      <c r="DU2370" s="197"/>
      <c r="DW2370" s="171"/>
      <c r="EC2370" s="246">
        <v>37914</v>
      </c>
      <c r="ED2370" s="169">
        <v>3.7999999999999999E-2</v>
      </c>
      <c r="EE2370" t="s">
        <v>1396</v>
      </c>
      <c r="EF2370" s="171" t="s">
        <v>541</v>
      </c>
    </row>
    <row r="2371" spans="1:136" customFormat="1" hidden="1" x14ac:dyDescent="0.2">
      <c r="A2371" s="44" t="str">
        <f t="shared" si="1012"/>
        <v>Grants</v>
      </c>
      <c r="B2371" s="44" t="str">
        <f t="shared" si="1011"/>
        <v>Trichloroethylene</v>
      </c>
      <c r="C2371" s="38" t="s">
        <v>2587</v>
      </c>
      <c r="E2371" t="s">
        <v>371</v>
      </c>
      <c r="F2371" s="155" t="str">
        <f t="shared" si="1014"/>
        <v>Residence 5</v>
      </c>
      <c r="G2371" s="44" t="str">
        <f t="shared" si="1013"/>
        <v>Residential</v>
      </c>
      <c r="H2371" s="44" t="str">
        <f t="shared" si="990"/>
        <v>Basement</v>
      </c>
      <c r="I2371" s="38" t="str">
        <f t="shared" si="997"/>
        <v>n</v>
      </c>
      <c r="J2371" s="38" t="str">
        <f t="shared" si="998"/>
        <v>Y</v>
      </c>
      <c r="K2371" s="38" t="str">
        <f t="shared" si="999"/>
        <v>n</v>
      </c>
      <c r="L2371" s="44" t="s">
        <v>1451</v>
      </c>
      <c r="Q2371" s="38" t="str">
        <f t="shared" si="1000"/>
        <v>Y</v>
      </c>
      <c r="R2371" s="38" t="str">
        <f t="shared" si="1001"/>
        <v>Y</v>
      </c>
      <c r="S2371" s="445" t="s">
        <v>541</v>
      </c>
      <c r="T2371" s="425" t="s">
        <v>440</v>
      </c>
      <c r="Y2371" s="38" t="str">
        <f t="shared" si="991"/>
        <v>n</v>
      </c>
      <c r="Z2371" s="38" t="str">
        <f t="shared" si="992"/>
        <v>n</v>
      </c>
      <c r="AA2371" s="445" t="s">
        <v>541</v>
      </c>
      <c r="AB2371" s="425" t="s">
        <v>440</v>
      </c>
      <c r="AC2371" s="59"/>
      <c r="AD2371" s="204"/>
      <c r="AE2371" s="38"/>
      <c r="AF2371" s="38"/>
      <c r="AG2371" s="125">
        <f t="shared" si="1002"/>
        <v>1</v>
      </c>
      <c r="AH2371" s="39">
        <v>16</v>
      </c>
      <c r="AI2371" s="123">
        <f t="shared" si="1003"/>
        <v>277.30874198586719</v>
      </c>
      <c r="AK2371" s="47">
        <f t="shared" si="1004"/>
        <v>133.94683026584866</v>
      </c>
      <c r="AM2371" s="40">
        <f t="shared" si="994"/>
        <v>4.17712264E-2</v>
      </c>
      <c r="AN2371" s="39">
        <f t="shared" si="993"/>
        <v>0.5</v>
      </c>
      <c r="AO2371" s="204">
        <f t="shared" si="1005"/>
        <v>1.5063075942311561E-4</v>
      </c>
      <c r="AQ2371" s="204">
        <f t="shared" si="1006"/>
        <v>3.1184930854351149E-4</v>
      </c>
      <c r="AS2371" s="115">
        <f t="shared" si="1007"/>
        <v>0</v>
      </c>
      <c r="AT2371" s="115">
        <f t="shared" si="1008"/>
        <v>1</v>
      </c>
      <c r="AU2371" s="115"/>
      <c r="AV2371" s="115"/>
      <c r="AW2371" s="39">
        <f t="shared" si="1009"/>
        <v>1</v>
      </c>
      <c r="AX2371" s="39">
        <f t="shared" si="1010"/>
        <v>0</v>
      </c>
      <c r="AY2371" s="115"/>
      <c r="AZ2371" s="115"/>
      <c r="BB2371" s="58" t="s">
        <v>2351</v>
      </c>
      <c r="BC2371" s="58" t="s">
        <v>139</v>
      </c>
      <c r="BD2371" s="58" t="s">
        <v>138</v>
      </c>
      <c r="BF2371" s="58" t="s">
        <v>1406</v>
      </c>
      <c r="BH2371" s="194" t="s">
        <v>1870</v>
      </c>
      <c r="BJ2371" t="s">
        <v>533</v>
      </c>
      <c r="BK2371" s="195" t="s">
        <v>573</v>
      </c>
      <c r="BN2371">
        <v>5</v>
      </c>
      <c r="BO2371" s="164" t="s">
        <v>1395</v>
      </c>
      <c r="BS2371" s="196" t="s">
        <v>1393</v>
      </c>
      <c r="BT2371" s="194" t="s">
        <v>1875</v>
      </c>
      <c r="BU2371" s="194"/>
      <c r="BV2371" s="194"/>
      <c r="BW2371" s="246">
        <v>37914</v>
      </c>
      <c r="BX2371" s="246"/>
      <c r="BY2371" s="37" t="s">
        <v>451</v>
      </c>
      <c r="BZ2371" s="451">
        <v>4.17712264E-2</v>
      </c>
      <c r="CA2371" s="58" t="s">
        <v>1396</v>
      </c>
      <c r="CD2371" s="171" t="s">
        <v>541</v>
      </c>
      <c r="CR2371" s="171" t="s">
        <v>1186</v>
      </c>
      <c r="CS2371" s="246">
        <v>38018</v>
      </c>
      <c r="CT2371" s="246">
        <v>38108</v>
      </c>
      <c r="CU2371" s="171">
        <v>10</v>
      </c>
      <c r="CV2371" s="39" t="s">
        <v>1395</v>
      </c>
      <c r="CZ2371" s="171">
        <v>1</v>
      </c>
      <c r="DA2371" t="s">
        <v>2046</v>
      </c>
      <c r="DD2371" s="171" t="s">
        <v>541</v>
      </c>
      <c r="DF2371" t="s">
        <v>1753</v>
      </c>
      <c r="DN2371" s="199">
        <v>133.94683026584866</v>
      </c>
      <c r="DO2371" t="s">
        <v>1396</v>
      </c>
      <c r="DR2371" s="2" t="s">
        <v>2044</v>
      </c>
      <c r="DT2371" s="197"/>
      <c r="DU2371" s="197"/>
      <c r="DW2371" s="171"/>
      <c r="EC2371" s="246">
        <v>37914</v>
      </c>
      <c r="ED2371" s="169">
        <v>3.7999999999999999E-2</v>
      </c>
      <c r="EE2371" t="s">
        <v>1396</v>
      </c>
      <c r="EF2371" s="171" t="s">
        <v>541</v>
      </c>
    </row>
    <row r="2372" spans="1:136" s="39" customFormat="1" hidden="1" x14ac:dyDescent="0.2">
      <c r="A2372" s="44" t="str">
        <f t="shared" si="1012"/>
        <v>SCM - Cortlandville</v>
      </c>
      <c r="B2372" s="44" t="str">
        <f t="shared" si="1011"/>
        <v>Trichloroethylene</v>
      </c>
      <c r="C2372" s="38" t="s">
        <v>2587</v>
      </c>
      <c r="D2372" s="38" t="str">
        <f t="shared" ref="D2372:D2400" si="1015">IF(BC2372="","",BC2372)</f>
        <v>ml</v>
      </c>
      <c r="E2372" s="44" t="s">
        <v>371</v>
      </c>
      <c r="F2372" s="155" t="str">
        <f t="shared" si="1014"/>
        <v>712006-H-003</v>
      </c>
      <c r="G2372" s="44" t="str">
        <f t="shared" si="1013"/>
        <v>Residential</v>
      </c>
      <c r="H2372" s="44" t="str">
        <f t="shared" si="990"/>
        <v>Basement</v>
      </c>
      <c r="I2372" s="38" t="str">
        <f t="shared" si="997"/>
        <v>Y</v>
      </c>
      <c r="J2372" s="38" t="str">
        <f t="shared" si="998"/>
        <v>Y</v>
      </c>
      <c r="K2372" s="38" t="str">
        <f t="shared" si="999"/>
        <v>Y</v>
      </c>
      <c r="L2372" s="44"/>
      <c r="M2372" s="38" t="str">
        <f t="shared" ref="M2372:M2400" si="1016">IF(CP2372="","",IF(CP2372="y","Y","n"))</f>
        <v>Y</v>
      </c>
      <c r="N2372" s="38" t="str">
        <f t="shared" ref="N2372:N2400" si="1017">IF(AJ2372="","",IF(AN2372="","Y",IF(AJ2372&gt;AN2372*$N$38,"Y","n")))</f>
        <v>n</v>
      </c>
      <c r="O2372" s="38" t="str">
        <f t="shared" ref="O2372:O2394" si="1018">IF(AJ2372="","",IF(M2372="N","n","Y"))</f>
        <v>Y</v>
      </c>
      <c r="P2372" s="44"/>
      <c r="Q2372" s="38" t="str">
        <f t="shared" si="1000"/>
        <v>n</v>
      </c>
      <c r="R2372" s="38" t="str">
        <f t="shared" si="1001"/>
        <v>n</v>
      </c>
      <c r="S2372" s="38" t="str">
        <f t="shared" ref="S2372:S2379" si="1019">IF(AK2372="","",IF(Q2372="N","n","Y"))</f>
        <v>n</v>
      </c>
      <c r="T2372" s="44"/>
      <c r="U2372" s="44"/>
      <c r="V2372" s="44"/>
      <c r="W2372" s="44"/>
      <c r="X2372" s="44"/>
      <c r="Y2372" s="38" t="str">
        <f t="shared" si="991"/>
        <v>n</v>
      </c>
      <c r="Z2372" s="38" t="str">
        <f t="shared" si="992"/>
        <v>n</v>
      </c>
      <c r="AA2372" s="38" t="s">
        <v>2044</v>
      </c>
      <c r="AB2372" s="128" t="s">
        <v>1451</v>
      </c>
      <c r="AC2372" s="59">
        <v>5.3</v>
      </c>
      <c r="AD2372" s="204">
        <v>3.962264150943396E-2</v>
      </c>
      <c r="AE2372" s="38">
        <v>0</v>
      </c>
      <c r="AF2372" s="38">
        <v>1</v>
      </c>
      <c r="AG2372" s="125">
        <f t="shared" si="1002"/>
        <v>16</v>
      </c>
      <c r="AH2372" s="39">
        <v>11</v>
      </c>
      <c r="AI2372" s="123">
        <f t="shared" si="1003"/>
        <v>3463.1740820561354</v>
      </c>
      <c r="AJ2372" s="40">
        <f t="shared" ref="AJ2372:AJ2400" si="1020">IF(CL2372="","",IF(CM2372="mg/m3",1000*CL2372,IF(CM2372="ppbv",CL2372*INDEX(ppbv_ug_m3,MATCH(BS2372,ChemName,0)),CL2372)))</f>
        <v>5.3</v>
      </c>
      <c r="AK2372" s="47">
        <f t="shared" si="1004"/>
        <v>5</v>
      </c>
      <c r="AL2372" s="40"/>
      <c r="AM2372" s="40">
        <f t="shared" si="994"/>
        <v>0.21</v>
      </c>
      <c r="AN2372" s="39">
        <f t="shared" si="993"/>
        <v>0.5</v>
      </c>
      <c r="AO2372" s="204">
        <f t="shared" si="1005"/>
        <v>6.0638014441168379E-5</v>
      </c>
      <c r="AP2372" s="204">
        <f t="shared" ref="AP2372:AP2400" si="1021">IF(AJ2372="","",AM2372/AJ2372)</f>
        <v>3.962264150943396E-2</v>
      </c>
      <c r="AQ2372" s="204">
        <f t="shared" si="1006"/>
        <v>4.1999999999999996E-2</v>
      </c>
      <c r="AR2372" s="45"/>
      <c r="AS2372" s="115">
        <f t="shared" si="1007"/>
        <v>0</v>
      </c>
      <c r="AT2372" s="115">
        <f t="shared" si="1008"/>
        <v>1</v>
      </c>
      <c r="AU2372" s="115">
        <f t="shared" si="995"/>
        <v>0</v>
      </c>
      <c r="AV2372" s="115">
        <f t="shared" si="996"/>
        <v>1</v>
      </c>
      <c r="AW2372" s="39">
        <f t="shared" si="1009"/>
        <v>0</v>
      </c>
      <c r="AX2372" s="39">
        <f t="shared" si="1010"/>
        <v>1</v>
      </c>
      <c r="AY2372" s="115"/>
      <c r="AZ2372" s="115"/>
      <c r="BA2372" s="51" t="s">
        <v>1020</v>
      </c>
      <c r="BB2372" s="52" t="s">
        <v>1021</v>
      </c>
      <c r="BC2372" s="53" t="s">
        <v>1031</v>
      </c>
      <c r="BD2372" s="53"/>
      <c r="BE2372" s="37" t="s">
        <v>1375</v>
      </c>
      <c r="BF2372" s="53"/>
      <c r="BG2372" s="53" t="s">
        <v>1032</v>
      </c>
      <c r="BH2372" s="205" t="s">
        <v>1032</v>
      </c>
      <c r="BI2372" s="54" t="s">
        <v>1024</v>
      </c>
      <c r="BJ2372" s="52" t="s">
        <v>533</v>
      </c>
      <c r="BK2372" s="54" t="s">
        <v>573</v>
      </c>
      <c r="BL2372" s="53">
        <v>1.5</v>
      </c>
      <c r="BM2372" s="53" t="s">
        <v>1390</v>
      </c>
      <c r="BN2372" s="53">
        <v>3.3768000000000002</v>
      </c>
      <c r="BO2372" s="53" t="s">
        <v>1390</v>
      </c>
      <c r="BP2372" s="48" t="s">
        <v>1406</v>
      </c>
      <c r="BQ2372" s="53"/>
      <c r="BR2372" s="53"/>
      <c r="BS2372" s="54" t="s">
        <v>1393</v>
      </c>
      <c r="BT2372" s="52" t="s">
        <v>573</v>
      </c>
      <c r="BU2372" s="52"/>
      <c r="BV2372" s="52"/>
      <c r="BW2372" s="250">
        <v>38783</v>
      </c>
      <c r="BX2372" s="250"/>
      <c r="BY2372" s="37" t="s">
        <v>451</v>
      </c>
      <c r="BZ2372" s="55">
        <v>0.21</v>
      </c>
      <c r="CA2372" s="54" t="s">
        <v>1396</v>
      </c>
      <c r="CB2372" s="53"/>
      <c r="CC2372" s="53">
        <v>0.21</v>
      </c>
      <c r="CD2372" s="112" t="s">
        <v>767</v>
      </c>
      <c r="CE2372" s="53" t="s">
        <v>1033</v>
      </c>
      <c r="CF2372" s="53"/>
      <c r="CG2372" s="250">
        <v>38783</v>
      </c>
      <c r="CH2372" s="56"/>
      <c r="CI2372" s="53"/>
      <c r="CJ2372" s="53"/>
      <c r="CK2372" s="53"/>
      <c r="CL2372" s="55">
        <v>5.3</v>
      </c>
      <c r="CM2372" s="53" t="s">
        <v>1396</v>
      </c>
      <c r="CN2372" s="53"/>
      <c r="CO2372" s="53">
        <v>0.86</v>
      </c>
      <c r="CP2372" s="53" t="s">
        <v>1397</v>
      </c>
      <c r="CQ2372" s="53" t="s">
        <v>1034</v>
      </c>
      <c r="CR2372" s="54" t="s">
        <v>1288</v>
      </c>
      <c r="CS2372" s="252">
        <v>38972</v>
      </c>
      <c r="CT2372" s="57"/>
      <c r="CU2372" s="53"/>
      <c r="CV2372" s="53"/>
      <c r="CW2372" s="39">
        <v>4.8768000000000002</v>
      </c>
      <c r="CX2372" s="53" t="s">
        <v>1390</v>
      </c>
      <c r="CY2372" s="53" t="s">
        <v>2438</v>
      </c>
      <c r="CZ2372" s="53">
        <v>16</v>
      </c>
      <c r="DA2372" s="54" t="s">
        <v>2046</v>
      </c>
      <c r="DB2372" s="53"/>
      <c r="DC2372" s="53">
        <v>0.12</v>
      </c>
      <c r="DD2372" s="54" t="s">
        <v>1397</v>
      </c>
      <c r="DE2372" s="53"/>
      <c r="DF2372" s="53" t="s">
        <v>969</v>
      </c>
      <c r="DG2372" s="252">
        <v>38883</v>
      </c>
      <c r="DH2372" s="187"/>
      <c r="DI2372" s="53">
        <v>25.7</v>
      </c>
      <c r="DJ2372" s="53" t="s">
        <v>1390</v>
      </c>
      <c r="DK2372" s="53">
        <v>2.44</v>
      </c>
      <c r="DL2372" s="53" t="s">
        <v>1390</v>
      </c>
      <c r="DM2372" s="39" t="s">
        <v>451</v>
      </c>
      <c r="DN2372" s="53">
        <v>5</v>
      </c>
      <c r="DO2372" s="188" t="s">
        <v>1396</v>
      </c>
      <c r="DP2372" s="53"/>
      <c r="DQ2372" s="53">
        <v>5</v>
      </c>
      <c r="DR2372" s="112" t="s">
        <v>541</v>
      </c>
      <c r="DS2372" s="53"/>
      <c r="DT2372" s="53"/>
      <c r="DU2372" s="53"/>
      <c r="DV2372" s="53"/>
      <c r="DW2372" s="53"/>
      <c r="DX2372" s="53"/>
      <c r="DY2372" s="53"/>
      <c r="DZ2372" s="53"/>
      <c r="EA2372" s="53"/>
      <c r="EB2372" s="53"/>
    </row>
    <row r="2373" spans="1:136" s="39" customFormat="1" hidden="1" x14ac:dyDescent="0.2">
      <c r="A2373" s="44" t="str">
        <f t="shared" si="1012"/>
        <v>SCM - Cortlandville</v>
      </c>
      <c r="B2373" s="44" t="str">
        <f t="shared" si="1011"/>
        <v>Trichloroethylene</v>
      </c>
      <c r="C2373" s="38" t="s">
        <v>2587</v>
      </c>
      <c r="D2373" s="38" t="str">
        <f t="shared" si="1015"/>
        <v>ml</v>
      </c>
      <c r="E2373" s="44" t="s">
        <v>371</v>
      </c>
      <c r="F2373" s="155" t="str">
        <f t="shared" si="1014"/>
        <v>712006-H-004</v>
      </c>
      <c r="G2373" s="44" t="str">
        <f t="shared" si="1013"/>
        <v>Residential</v>
      </c>
      <c r="H2373" s="44" t="str">
        <f t="shared" si="990"/>
        <v>Basement</v>
      </c>
      <c r="I2373" s="38" t="str">
        <f t="shared" si="997"/>
        <v>Y</v>
      </c>
      <c r="J2373" s="38" t="str">
        <f t="shared" si="998"/>
        <v>Y</v>
      </c>
      <c r="K2373" s="455" t="str">
        <f>IF(AG2373="","",IF(I2373="N","n","Y"))</f>
        <v>Y</v>
      </c>
      <c r="L2373" s="44"/>
      <c r="M2373" s="38" t="str">
        <f t="shared" si="1016"/>
        <v>n</v>
      </c>
      <c r="N2373" s="38" t="str">
        <f t="shared" si="1017"/>
        <v>n</v>
      </c>
      <c r="O2373" s="38" t="str">
        <f t="shared" si="1018"/>
        <v>n</v>
      </c>
      <c r="P2373" s="44" t="s">
        <v>1451</v>
      </c>
      <c r="Q2373" s="38" t="str">
        <f t="shared" si="1000"/>
        <v>Y</v>
      </c>
      <c r="R2373" s="38" t="str">
        <f t="shared" si="1001"/>
        <v>Y</v>
      </c>
      <c r="S2373" s="38" t="str">
        <f t="shared" si="1019"/>
        <v>Y</v>
      </c>
      <c r="T2373" s="44"/>
      <c r="U2373" s="44"/>
      <c r="V2373" s="44"/>
      <c r="W2373" s="44"/>
      <c r="X2373" s="44"/>
      <c r="Y2373" s="38" t="str">
        <f t="shared" si="991"/>
        <v>n</v>
      </c>
      <c r="Z2373" s="38" t="str">
        <f t="shared" si="992"/>
        <v>n</v>
      </c>
      <c r="AA2373" s="38" t="s">
        <v>2044</v>
      </c>
      <c r="AB2373" s="128" t="s">
        <v>1451</v>
      </c>
      <c r="AC2373" s="59">
        <v>0.86</v>
      </c>
      <c r="AD2373" s="204">
        <v>0.2441860465116279</v>
      </c>
      <c r="AE2373" s="38">
        <v>0</v>
      </c>
      <c r="AF2373" s="38">
        <v>1</v>
      </c>
      <c r="AG2373" s="125">
        <f t="shared" si="1002"/>
        <v>1.5</v>
      </c>
      <c r="AH2373" s="39">
        <v>11</v>
      </c>
      <c r="AI2373" s="123">
        <f t="shared" si="1003"/>
        <v>324.67257019276269</v>
      </c>
      <c r="AJ2373" s="40">
        <f t="shared" si="1020"/>
        <v>0.86</v>
      </c>
      <c r="AK2373" s="47">
        <f t="shared" si="1004"/>
        <v>68</v>
      </c>
      <c r="AL2373" s="40"/>
      <c r="AM2373" s="40">
        <f t="shared" si="994"/>
        <v>0.21</v>
      </c>
      <c r="AN2373" s="39">
        <f t="shared" si="993"/>
        <v>0.5</v>
      </c>
      <c r="AO2373" s="204">
        <f t="shared" si="1005"/>
        <v>6.4680548737246278E-4</v>
      </c>
      <c r="AP2373" s="204">
        <f t="shared" si="1021"/>
        <v>0.2441860465116279</v>
      </c>
      <c r="AQ2373" s="204">
        <f t="shared" si="1006"/>
        <v>3.0882352941176468E-3</v>
      </c>
      <c r="AR2373" s="45"/>
      <c r="AS2373" s="115">
        <f t="shared" si="1007"/>
        <v>0</v>
      </c>
      <c r="AT2373" s="115">
        <f t="shared" si="1008"/>
        <v>1</v>
      </c>
      <c r="AU2373" s="115">
        <f t="shared" si="995"/>
        <v>0</v>
      </c>
      <c r="AV2373" s="115">
        <f t="shared" si="996"/>
        <v>1</v>
      </c>
      <c r="AW2373" s="39">
        <f t="shared" si="1009"/>
        <v>1</v>
      </c>
      <c r="AX2373" s="39">
        <f t="shared" si="1010"/>
        <v>0</v>
      </c>
      <c r="AY2373" s="115"/>
      <c r="AZ2373" s="115"/>
      <c r="BA2373" s="51" t="s">
        <v>1020</v>
      </c>
      <c r="BB2373" s="52" t="s">
        <v>1021</v>
      </c>
      <c r="BC2373" s="53" t="s">
        <v>1031</v>
      </c>
      <c r="BD2373" s="53"/>
      <c r="BE2373" s="37" t="s">
        <v>1375</v>
      </c>
      <c r="BF2373" s="53"/>
      <c r="BG2373" s="53" t="s">
        <v>1035</v>
      </c>
      <c r="BH2373" s="205" t="s">
        <v>1035</v>
      </c>
      <c r="BI2373" s="54" t="s">
        <v>1024</v>
      </c>
      <c r="BJ2373" s="52" t="s">
        <v>533</v>
      </c>
      <c r="BK2373" s="54" t="s">
        <v>573</v>
      </c>
      <c r="BL2373" s="53">
        <v>1.5</v>
      </c>
      <c r="BM2373" s="53" t="s">
        <v>1390</v>
      </c>
      <c r="BN2373" s="53">
        <v>0.63359999999999994</v>
      </c>
      <c r="BO2373" s="53" t="s">
        <v>1390</v>
      </c>
      <c r="BP2373" s="48" t="s">
        <v>1406</v>
      </c>
      <c r="BQ2373" s="53"/>
      <c r="BR2373" s="53"/>
      <c r="BS2373" s="54" t="s">
        <v>1393</v>
      </c>
      <c r="BT2373" s="52" t="s">
        <v>573</v>
      </c>
      <c r="BU2373" s="52"/>
      <c r="BV2373" s="52"/>
      <c r="BW2373" s="250">
        <v>38784</v>
      </c>
      <c r="BX2373" s="250"/>
      <c r="BY2373" s="37" t="s">
        <v>451</v>
      </c>
      <c r="BZ2373" s="55">
        <v>0.21</v>
      </c>
      <c r="CA2373" s="54" t="s">
        <v>1396</v>
      </c>
      <c r="CB2373" s="53"/>
      <c r="CC2373" s="53">
        <v>0.21</v>
      </c>
      <c r="CD2373" s="112" t="s">
        <v>767</v>
      </c>
      <c r="CE2373" s="53" t="s">
        <v>1036</v>
      </c>
      <c r="CF2373" s="53"/>
      <c r="CG2373" s="250">
        <v>38784</v>
      </c>
      <c r="CH2373" s="56"/>
      <c r="CI2373" s="53"/>
      <c r="CJ2373" s="53"/>
      <c r="CK2373" s="53"/>
      <c r="CL2373" s="55">
        <v>0.86</v>
      </c>
      <c r="CM2373" s="53" t="s">
        <v>1396</v>
      </c>
      <c r="CN2373" s="53"/>
      <c r="CO2373" s="53">
        <v>0.86</v>
      </c>
      <c r="CP2373" s="53" t="s">
        <v>767</v>
      </c>
      <c r="CQ2373" s="53" t="s">
        <v>1037</v>
      </c>
      <c r="CR2373" s="54" t="s">
        <v>1288</v>
      </c>
      <c r="CS2373" s="252">
        <v>38972</v>
      </c>
      <c r="CT2373" s="57"/>
      <c r="CU2373" s="53"/>
      <c r="CV2373" s="53"/>
      <c r="CW2373" s="39">
        <v>2.1335999999999999</v>
      </c>
      <c r="CX2373" s="53" t="s">
        <v>1390</v>
      </c>
      <c r="CY2373" s="53" t="s">
        <v>2438</v>
      </c>
      <c r="CZ2373" s="53">
        <v>1.5</v>
      </c>
      <c r="DA2373" s="54" t="s">
        <v>2046</v>
      </c>
      <c r="DB2373" s="53"/>
      <c r="DC2373" s="53">
        <v>0.12</v>
      </c>
      <c r="DD2373" s="54" t="s">
        <v>1397</v>
      </c>
      <c r="DE2373" s="53"/>
      <c r="DF2373" s="53" t="s">
        <v>975</v>
      </c>
      <c r="DG2373" s="252">
        <v>38883</v>
      </c>
      <c r="DH2373" s="187"/>
      <c r="DI2373" s="53">
        <v>25</v>
      </c>
      <c r="DJ2373" s="53" t="s">
        <v>1390</v>
      </c>
      <c r="DK2373" s="53">
        <v>2.44</v>
      </c>
      <c r="DL2373" s="53" t="s">
        <v>1390</v>
      </c>
      <c r="DM2373" s="39" t="s">
        <v>451</v>
      </c>
      <c r="DN2373" s="53">
        <v>68</v>
      </c>
      <c r="DO2373" s="188" t="s">
        <v>1396</v>
      </c>
      <c r="DP2373" s="53"/>
      <c r="DQ2373" s="53">
        <v>5</v>
      </c>
      <c r="DR2373" s="112" t="s">
        <v>2044</v>
      </c>
      <c r="DS2373" s="53"/>
      <c r="DT2373" s="53"/>
      <c r="DU2373" s="53"/>
      <c r="DV2373" s="53"/>
      <c r="DW2373" s="53"/>
      <c r="DX2373" s="53"/>
      <c r="DY2373" s="53"/>
      <c r="DZ2373" s="53"/>
      <c r="EA2373" s="53"/>
      <c r="EB2373" s="53"/>
    </row>
    <row r="2374" spans="1:136" s="39" customFormat="1" hidden="1" x14ac:dyDescent="0.2">
      <c r="A2374" s="44" t="str">
        <f t="shared" si="1012"/>
        <v>SCM - Cortlandville</v>
      </c>
      <c r="B2374" s="44" t="str">
        <f t="shared" si="1011"/>
        <v>Trichloroethylene</v>
      </c>
      <c r="C2374" s="38" t="s">
        <v>2587</v>
      </c>
      <c r="D2374" s="38" t="str">
        <f t="shared" si="1015"/>
        <v>ml</v>
      </c>
      <c r="E2374" s="44" t="s">
        <v>371</v>
      </c>
      <c r="F2374" s="155" t="str">
        <f t="shared" si="1014"/>
        <v>712006-H-006</v>
      </c>
      <c r="G2374" s="44" t="str">
        <f t="shared" si="1013"/>
        <v>Residential</v>
      </c>
      <c r="H2374" s="44" t="str">
        <f t="shared" si="990"/>
        <v>Basement</v>
      </c>
      <c r="I2374" s="38" t="str">
        <f t="shared" si="997"/>
        <v>Y</v>
      </c>
      <c r="J2374" s="38" t="str">
        <f t="shared" si="998"/>
        <v>Y</v>
      </c>
      <c r="K2374" s="38" t="s">
        <v>541</v>
      </c>
      <c r="L2374" s="462" t="s">
        <v>2782</v>
      </c>
      <c r="M2374" s="38" t="str">
        <f t="shared" si="1016"/>
        <v>n</v>
      </c>
      <c r="N2374" s="38" t="str">
        <f t="shared" si="1017"/>
        <v>n</v>
      </c>
      <c r="O2374" s="38" t="str">
        <f t="shared" si="1018"/>
        <v>n</v>
      </c>
      <c r="P2374" s="44" t="s">
        <v>1451</v>
      </c>
      <c r="Q2374" s="38" t="str">
        <f t="shared" si="1000"/>
        <v>n</v>
      </c>
      <c r="R2374" s="38" t="str">
        <f t="shared" si="1001"/>
        <v>n</v>
      </c>
      <c r="S2374" s="38" t="str">
        <f t="shared" si="1019"/>
        <v>n</v>
      </c>
      <c r="T2374" s="44"/>
      <c r="U2374" s="44"/>
      <c r="V2374" s="44"/>
      <c r="W2374" s="44"/>
      <c r="X2374" s="44"/>
      <c r="Y2374" s="38" t="str">
        <f t="shared" si="991"/>
        <v>n</v>
      </c>
      <c r="Z2374" s="38" t="str">
        <f t="shared" si="992"/>
        <v>n</v>
      </c>
      <c r="AA2374" s="38" t="s">
        <v>2044</v>
      </c>
      <c r="AB2374" s="128" t="s">
        <v>1451</v>
      </c>
      <c r="AC2374" s="59">
        <v>0.86</v>
      </c>
      <c r="AD2374" s="204">
        <v>0.2441860465116279</v>
      </c>
      <c r="AE2374" s="38">
        <v>0</v>
      </c>
      <c r="AF2374" s="38">
        <v>1</v>
      </c>
      <c r="AG2374" s="125">
        <f t="shared" si="1002"/>
        <v>11</v>
      </c>
      <c r="AH2374" s="39">
        <v>11</v>
      </c>
      <c r="AI2374" s="123">
        <f t="shared" si="1003"/>
        <v>2380.9321814135933</v>
      </c>
      <c r="AJ2374" s="40">
        <f t="shared" si="1020"/>
        <v>0.86</v>
      </c>
      <c r="AK2374" s="47">
        <f t="shared" si="1004"/>
        <v>5</v>
      </c>
      <c r="AL2374" s="40"/>
      <c r="AM2374" s="40">
        <f t="shared" si="994"/>
        <v>0.21</v>
      </c>
      <c r="AN2374" s="39">
        <f t="shared" si="993"/>
        <v>0.5</v>
      </c>
      <c r="AO2374" s="204">
        <f t="shared" si="1005"/>
        <v>8.820074827806309E-5</v>
      </c>
      <c r="AP2374" s="204">
        <f t="shared" si="1021"/>
        <v>0.2441860465116279</v>
      </c>
      <c r="AQ2374" s="204">
        <f t="shared" si="1006"/>
        <v>4.1999999999999996E-2</v>
      </c>
      <c r="AR2374" s="45"/>
      <c r="AS2374" s="115">
        <f t="shared" si="1007"/>
        <v>0</v>
      </c>
      <c r="AT2374" s="115">
        <f t="shared" si="1008"/>
        <v>1</v>
      </c>
      <c r="AU2374" s="115">
        <f t="shared" si="995"/>
        <v>0</v>
      </c>
      <c r="AV2374" s="115">
        <f t="shared" si="996"/>
        <v>1</v>
      </c>
      <c r="AW2374" s="39">
        <f t="shared" si="1009"/>
        <v>0</v>
      </c>
      <c r="AX2374" s="39">
        <f t="shared" si="1010"/>
        <v>1</v>
      </c>
      <c r="AY2374" s="115"/>
      <c r="AZ2374" s="115"/>
      <c r="BA2374" s="51" t="s">
        <v>1020</v>
      </c>
      <c r="BB2374" s="52" t="s">
        <v>1021</v>
      </c>
      <c r="BC2374" s="53" t="s">
        <v>1031</v>
      </c>
      <c r="BD2374" s="53"/>
      <c r="BE2374" s="37" t="s">
        <v>1375</v>
      </c>
      <c r="BF2374" s="53"/>
      <c r="BG2374" s="53" t="s">
        <v>1041</v>
      </c>
      <c r="BH2374" s="205" t="s">
        <v>1041</v>
      </c>
      <c r="BI2374" s="54" t="s">
        <v>1024</v>
      </c>
      <c r="BJ2374" s="52" t="s">
        <v>533</v>
      </c>
      <c r="BK2374" s="54" t="s">
        <v>573</v>
      </c>
      <c r="BL2374" s="53">
        <v>1.5</v>
      </c>
      <c r="BM2374" s="53" t="s">
        <v>1390</v>
      </c>
      <c r="BN2374" s="53">
        <v>2.6147999999999998</v>
      </c>
      <c r="BO2374" s="53" t="s">
        <v>1390</v>
      </c>
      <c r="BP2374" s="48" t="s">
        <v>1406</v>
      </c>
      <c r="BQ2374" s="53"/>
      <c r="BR2374" s="53"/>
      <c r="BS2374" s="54" t="s">
        <v>1393</v>
      </c>
      <c r="BT2374" s="52" t="s">
        <v>573</v>
      </c>
      <c r="BU2374" s="52"/>
      <c r="BV2374" s="52"/>
      <c r="BW2374" s="250">
        <v>38784</v>
      </c>
      <c r="BX2374" s="250"/>
      <c r="BY2374" s="37" t="s">
        <v>451</v>
      </c>
      <c r="BZ2374" s="55">
        <v>0.21</v>
      </c>
      <c r="CA2374" s="54" t="s">
        <v>1396</v>
      </c>
      <c r="CB2374" s="53"/>
      <c r="CC2374" s="53">
        <v>0.21</v>
      </c>
      <c r="CD2374" s="112" t="s">
        <v>767</v>
      </c>
      <c r="CE2374" s="53" t="s">
        <v>1042</v>
      </c>
      <c r="CF2374" s="53"/>
      <c r="CG2374" s="250">
        <v>38784</v>
      </c>
      <c r="CH2374" s="56"/>
      <c r="CI2374" s="53"/>
      <c r="CJ2374" s="53"/>
      <c r="CK2374" s="53"/>
      <c r="CL2374" s="55">
        <v>0.86</v>
      </c>
      <c r="CM2374" s="53" t="s">
        <v>1396</v>
      </c>
      <c r="CN2374" s="53"/>
      <c r="CO2374" s="53">
        <v>0.86</v>
      </c>
      <c r="CP2374" s="53" t="s">
        <v>767</v>
      </c>
      <c r="CQ2374" s="53" t="s">
        <v>1043</v>
      </c>
      <c r="CR2374" s="54" t="s">
        <v>1288</v>
      </c>
      <c r="CS2374" s="252">
        <v>38972</v>
      </c>
      <c r="CT2374" s="57"/>
      <c r="CU2374" s="53"/>
      <c r="CV2374" s="53"/>
      <c r="CW2374" s="39">
        <v>4.1147999999999998</v>
      </c>
      <c r="CX2374" s="53" t="s">
        <v>1390</v>
      </c>
      <c r="CY2374" s="53" t="s">
        <v>2438</v>
      </c>
      <c r="CZ2374" s="53">
        <v>11</v>
      </c>
      <c r="DA2374" s="54" t="s">
        <v>2046</v>
      </c>
      <c r="DB2374" s="53"/>
      <c r="DC2374" s="53">
        <v>0.12</v>
      </c>
      <c r="DD2374" s="54" t="s">
        <v>1397</v>
      </c>
      <c r="DE2374" s="53"/>
      <c r="DF2374" s="53" t="s">
        <v>968</v>
      </c>
      <c r="DG2374" s="252">
        <v>38883</v>
      </c>
      <c r="DH2374" s="187"/>
      <c r="DI2374" s="53">
        <v>24</v>
      </c>
      <c r="DJ2374" s="53" t="s">
        <v>1390</v>
      </c>
      <c r="DK2374" s="53">
        <v>2.44</v>
      </c>
      <c r="DL2374" s="53" t="s">
        <v>1390</v>
      </c>
      <c r="DM2374" s="39" t="s">
        <v>451</v>
      </c>
      <c r="DN2374" s="53">
        <v>5</v>
      </c>
      <c r="DO2374" s="188" t="s">
        <v>1396</v>
      </c>
      <c r="DP2374" s="53"/>
      <c r="DQ2374" s="53">
        <v>5</v>
      </c>
      <c r="DR2374" s="112" t="s">
        <v>541</v>
      </c>
      <c r="DS2374" s="53"/>
      <c r="DT2374" s="53"/>
      <c r="DU2374" s="53"/>
      <c r="DV2374" s="53"/>
      <c r="DW2374" s="53"/>
      <c r="DX2374" s="53"/>
      <c r="DY2374" s="53"/>
      <c r="DZ2374" s="53"/>
      <c r="EA2374" s="53"/>
      <c r="EB2374" s="53"/>
    </row>
    <row r="2375" spans="1:136" s="39" customFormat="1" hidden="1" x14ac:dyDescent="0.2">
      <c r="A2375" s="44" t="str">
        <f t="shared" si="1012"/>
        <v>SCM - Cortlandville</v>
      </c>
      <c r="B2375" s="44" t="str">
        <f t="shared" si="1011"/>
        <v>Trichloroethylene</v>
      </c>
      <c r="C2375" s="38" t="s">
        <v>2587</v>
      </c>
      <c r="D2375" s="38" t="str">
        <f t="shared" si="1015"/>
        <v>ml</v>
      </c>
      <c r="E2375" s="44" t="s">
        <v>371</v>
      </c>
      <c r="F2375" s="155" t="str">
        <f t="shared" si="1014"/>
        <v>712006-H-010</v>
      </c>
      <c r="G2375" s="44" t="str">
        <f t="shared" si="1013"/>
        <v>Residential</v>
      </c>
      <c r="H2375" s="44" t="str">
        <f t="shared" si="990"/>
        <v>Basement</v>
      </c>
      <c r="I2375" s="38" t="str">
        <f t="shared" si="997"/>
        <v>Y</v>
      </c>
      <c r="J2375" s="38" t="str">
        <f t="shared" si="998"/>
        <v>Y</v>
      </c>
      <c r="K2375" s="455" t="str">
        <f>IF(AG2375="","",IF(I2375="N","n","Y"))</f>
        <v>Y</v>
      </c>
      <c r="L2375" s="44"/>
      <c r="M2375" s="38" t="str">
        <f t="shared" si="1016"/>
        <v>n</v>
      </c>
      <c r="N2375" s="38" t="str">
        <f t="shared" si="1017"/>
        <v>n</v>
      </c>
      <c r="O2375" s="38" t="str">
        <f t="shared" si="1018"/>
        <v>n</v>
      </c>
      <c r="P2375" s="44" t="s">
        <v>1451</v>
      </c>
      <c r="Q2375" s="38" t="str">
        <f t="shared" si="1000"/>
        <v>Y</v>
      </c>
      <c r="R2375" s="38" t="str">
        <f t="shared" si="1001"/>
        <v>n</v>
      </c>
      <c r="S2375" s="38" t="str">
        <f t="shared" si="1019"/>
        <v>Y</v>
      </c>
      <c r="T2375" s="44"/>
      <c r="U2375" s="44"/>
      <c r="V2375" s="44"/>
      <c r="W2375" s="44"/>
      <c r="X2375" s="44"/>
      <c r="Y2375" s="38" t="str">
        <f t="shared" si="991"/>
        <v>n</v>
      </c>
      <c r="Z2375" s="38" t="str">
        <f t="shared" si="992"/>
        <v>n</v>
      </c>
      <c r="AA2375" s="38" t="s">
        <v>2044</v>
      </c>
      <c r="AB2375" s="128" t="s">
        <v>1451</v>
      </c>
      <c r="AC2375" s="59">
        <v>0.86</v>
      </c>
      <c r="AD2375" s="204">
        <v>0.2441860465116279</v>
      </c>
      <c r="AE2375" s="38">
        <v>0</v>
      </c>
      <c r="AF2375" s="38">
        <v>1</v>
      </c>
      <c r="AG2375" s="125">
        <f t="shared" si="1002"/>
        <v>2</v>
      </c>
      <c r="AH2375" s="39">
        <v>11</v>
      </c>
      <c r="AI2375" s="123">
        <f t="shared" si="1003"/>
        <v>432.89676025701692</v>
      </c>
      <c r="AJ2375" s="40">
        <f t="shared" si="1020"/>
        <v>0.86</v>
      </c>
      <c r="AK2375" s="47">
        <f t="shared" si="1004"/>
        <v>11</v>
      </c>
      <c r="AL2375" s="40"/>
      <c r="AM2375" s="40">
        <f t="shared" si="994"/>
        <v>0.21</v>
      </c>
      <c r="AN2375" s="39">
        <f t="shared" si="993"/>
        <v>0.5</v>
      </c>
      <c r="AO2375" s="204">
        <f t="shared" si="1005"/>
        <v>4.8510411552934703E-4</v>
      </c>
      <c r="AP2375" s="204">
        <f t="shared" si="1021"/>
        <v>0.2441860465116279</v>
      </c>
      <c r="AQ2375" s="204">
        <f t="shared" si="1006"/>
        <v>1.9090909090909089E-2</v>
      </c>
      <c r="AR2375" s="45"/>
      <c r="AS2375" s="115">
        <f t="shared" si="1007"/>
        <v>0</v>
      </c>
      <c r="AT2375" s="115">
        <f t="shared" si="1008"/>
        <v>1</v>
      </c>
      <c r="AU2375" s="115">
        <f t="shared" si="995"/>
        <v>0</v>
      </c>
      <c r="AV2375" s="115">
        <f t="shared" si="996"/>
        <v>1</v>
      </c>
      <c r="AW2375" s="39">
        <f t="shared" si="1009"/>
        <v>1</v>
      </c>
      <c r="AX2375" s="39">
        <f t="shared" si="1010"/>
        <v>0</v>
      </c>
      <c r="AY2375" s="115"/>
      <c r="AZ2375" s="115"/>
      <c r="BA2375" s="51" t="s">
        <v>1020</v>
      </c>
      <c r="BB2375" s="52" t="s">
        <v>1021</v>
      </c>
      <c r="BC2375" s="53" t="s">
        <v>1031</v>
      </c>
      <c r="BD2375" s="53"/>
      <c r="BE2375" s="37" t="s">
        <v>1375</v>
      </c>
      <c r="BF2375" s="53"/>
      <c r="BG2375" s="53" t="s">
        <v>1054</v>
      </c>
      <c r="BH2375" s="205" t="s">
        <v>1054</v>
      </c>
      <c r="BI2375" s="54" t="s">
        <v>1024</v>
      </c>
      <c r="BJ2375" s="52" t="s">
        <v>533</v>
      </c>
      <c r="BK2375" s="54" t="s">
        <v>573</v>
      </c>
      <c r="BL2375" s="53">
        <v>1.5</v>
      </c>
      <c r="BM2375" s="53" t="s">
        <v>1390</v>
      </c>
      <c r="BN2375" s="53">
        <v>0.63359999999999994</v>
      </c>
      <c r="BO2375" s="53" t="s">
        <v>1390</v>
      </c>
      <c r="BP2375" s="48" t="s">
        <v>1406</v>
      </c>
      <c r="BQ2375" s="53"/>
      <c r="BR2375" s="53"/>
      <c r="BS2375" s="54" t="s">
        <v>1393</v>
      </c>
      <c r="BT2375" s="52" t="s">
        <v>573</v>
      </c>
      <c r="BU2375" s="52"/>
      <c r="BV2375" s="52"/>
      <c r="BW2375" s="250">
        <v>38784</v>
      </c>
      <c r="BX2375" s="250"/>
      <c r="BY2375" s="37" t="s">
        <v>451</v>
      </c>
      <c r="BZ2375" s="55">
        <v>0.21</v>
      </c>
      <c r="CA2375" s="54" t="s">
        <v>1396</v>
      </c>
      <c r="CB2375" s="53"/>
      <c r="CC2375" s="53">
        <v>0.21</v>
      </c>
      <c r="CD2375" s="112" t="s">
        <v>767</v>
      </c>
      <c r="CE2375" s="53" t="s">
        <v>1055</v>
      </c>
      <c r="CF2375" s="53"/>
      <c r="CG2375" s="250">
        <v>38784</v>
      </c>
      <c r="CH2375" s="56"/>
      <c r="CI2375" s="53"/>
      <c r="CJ2375" s="53"/>
      <c r="CK2375" s="53"/>
      <c r="CL2375" s="55">
        <v>0.86</v>
      </c>
      <c r="CM2375" s="53" t="s">
        <v>1396</v>
      </c>
      <c r="CN2375" s="53"/>
      <c r="CO2375" s="53">
        <v>0.86</v>
      </c>
      <c r="CP2375" s="53" t="s">
        <v>767</v>
      </c>
      <c r="CQ2375" s="53" t="s">
        <v>1056</v>
      </c>
      <c r="CR2375" s="54" t="s">
        <v>1288</v>
      </c>
      <c r="CS2375" s="252">
        <v>38972</v>
      </c>
      <c r="CT2375" s="57"/>
      <c r="CU2375" s="53"/>
      <c r="CV2375" s="53"/>
      <c r="CW2375" s="39">
        <v>2.1335999999999999</v>
      </c>
      <c r="CX2375" s="53" t="s">
        <v>1390</v>
      </c>
      <c r="CY2375" s="53" t="s">
        <v>2438</v>
      </c>
      <c r="CZ2375" s="53">
        <v>2</v>
      </c>
      <c r="DA2375" s="54" t="s">
        <v>2046</v>
      </c>
      <c r="DB2375" s="53"/>
      <c r="DC2375" s="53">
        <v>0.12</v>
      </c>
      <c r="DD2375" s="54" t="s">
        <v>1397</v>
      </c>
      <c r="DE2375" s="53"/>
      <c r="DF2375" s="53" t="s">
        <v>976</v>
      </c>
      <c r="DG2375" s="252">
        <v>38883</v>
      </c>
      <c r="DH2375" s="187"/>
      <c r="DI2375" s="53">
        <v>27</v>
      </c>
      <c r="DJ2375" s="53" t="s">
        <v>1390</v>
      </c>
      <c r="DK2375" s="53">
        <v>2.44</v>
      </c>
      <c r="DL2375" s="53" t="s">
        <v>1390</v>
      </c>
      <c r="DM2375" s="39" t="s">
        <v>451</v>
      </c>
      <c r="DN2375" s="53">
        <v>11</v>
      </c>
      <c r="DO2375" s="188" t="s">
        <v>1396</v>
      </c>
      <c r="DP2375" s="53"/>
      <c r="DQ2375" s="53">
        <v>5</v>
      </c>
      <c r="DR2375" s="112" t="s">
        <v>2044</v>
      </c>
      <c r="DS2375" s="53"/>
      <c r="DT2375" s="53"/>
      <c r="DU2375" s="53"/>
      <c r="DV2375" s="53"/>
      <c r="DW2375" s="53"/>
      <c r="DX2375" s="53"/>
      <c r="DY2375" s="53"/>
      <c r="DZ2375" s="53"/>
      <c r="EA2375" s="53"/>
      <c r="EB2375" s="53"/>
    </row>
    <row r="2376" spans="1:136" s="39" customFormat="1" hidden="1" x14ac:dyDescent="0.2">
      <c r="A2376" s="44" t="str">
        <f t="shared" si="1012"/>
        <v>SCM - Cortlandville</v>
      </c>
      <c r="B2376" s="44" t="str">
        <f t="shared" si="1011"/>
        <v>Trichloroethylene</v>
      </c>
      <c r="C2376" s="38" t="s">
        <v>2587</v>
      </c>
      <c r="D2376" s="38" t="str">
        <f t="shared" si="1015"/>
        <v>ml</v>
      </c>
      <c r="E2376" s="44" t="s">
        <v>371</v>
      </c>
      <c r="F2376" s="155" t="str">
        <f t="shared" si="1014"/>
        <v>712006-H-012</v>
      </c>
      <c r="G2376" s="44" t="str">
        <f t="shared" si="1013"/>
        <v>Residential</v>
      </c>
      <c r="H2376" s="44" t="str">
        <f t="shared" si="990"/>
        <v>Basement</v>
      </c>
      <c r="I2376" s="38" t="str">
        <f t="shared" si="997"/>
        <v>Y</v>
      </c>
      <c r="J2376" s="38" t="str">
        <f t="shared" si="998"/>
        <v>Y</v>
      </c>
      <c r="K2376" s="38" t="s">
        <v>541</v>
      </c>
      <c r="L2376" s="462" t="s">
        <v>2782</v>
      </c>
      <c r="M2376" s="38" t="str">
        <f t="shared" si="1016"/>
        <v>n</v>
      </c>
      <c r="N2376" s="38" t="str">
        <f t="shared" si="1017"/>
        <v>n</v>
      </c>
      <c r="O2376" s="38" t="str">
        <f t="shared" si="1018"/>
        <v>n</v>
      </c>
      <c r="P2376" s="44" t="s">
        <v>1451</v>
      </c>
      <c r="Q2376" s="38" t="str">
        <f t="shared" si="1000"/>
        <v>n</v>
      </c>
      <c r="R2376" s="38" t="str">
        <f t="shared" si="1001"/>
        <v>n</v>
      </c>
      <c r="S2376" s="38" t="str">
        <f t="shared" si="1019"/>
        <v>n</v>
      </c>
      <c r="T2376" s="44"/>
      <c r="U2376" s="44"/>
      <c r="V2376" s="44"/>
      <c r="W2376" s="44"/>
      <c r="X2376" s="44"/>
      <c r="Y2376" s="38" t="str">
        <f t="shared" si="991"/>
        <v>n</v>
      </c>
      <c r="Z2376" s="38" t="str">
        <f t="shared" si="992"/>
        <v>n</v>
      </c>
      <c r="AA2376" s="38" t="s">
        <v>2044</v>
      </c>
      <c r="AB2376" s="128" t="s">
        <v>1451</v>
      </c>
      <c r="AC2376" s="59">
        <v>0.86</v>
      </c>
      <c r="AD2376" s="204">
        <v>0.2441860465116279</v>
      </c>
      <c r="AE2376" s="38">
        <v>0</v>
      </c>
      <c r="AF2376" s="38">
        <v>1</v>
      </c>
      <c r="AG2376" s="125">
        <f t="shared" si="1002"/>
        <v>13</v>
      </c>
      <c r="AH2376" s="39">
        <v>11</v>
      </c>
      <c r="AI2376" s="123">
        <f t="shared" si="1003"/>
        <v>2813.8289416706098</v>
      </c>
      <c r="AJ2376" s="40">
        <f t="shared" si="1020"/>
        <v>0.86</v>
      </c>
      <c r="AK2376" s="47">
        <f t="shared" si="1004"/>
        <v>5</v>
      </c>
      <c r="AL2376" s="40"/>
      <c r="AM2376" s="40">
        <f t="shared" si="994"/>
        <v>0.21</v>
      </c>
      <c r="AN2376" s="39">
        <f t="shared" si="993"/>
        <v>0.5</v>
      </c>
      <c r="AO2376" s="204">
        <f t="shared" si="1005"/>
        <v>7.4631402389130328E-5</v>
      </c>
      <c r="AP2376" s="204">
        <f t="shared" si="1021"/>
        <v>0.2441860465116279</v>
      </c>
      <c r="AQ2376" s="204">
        <f t="shared" si="1006"/>
        <v>4.1999999999999996E-2</v>
      </c>
      <c r="AR2376" s="45"/>
      <c r="AS2376" s="115">
        <f t="shared" si="1007"/>
        <v>0</v>
      </c>
      <c r="AT2376" s="115">
        <f t="shared" si="1008"/>
        <v>1</v>
      </c>
      <c r="AU2376" s="115">
        <f t="shared" si="995"/>
        <v>0</v>
      </c>
      <c r="AV2376" s="115">
        <f t="shared" si="996"/>
        <v>1</v>
      </c>
      <c r="AW2376" s="39">
        <f t="shared" si="1009"/>
        <v>0</v>
      </c>
      <c r="AX2376" s="39">
        <f t="shared" si="1010"/>
        <v>1</v>
      </c>
      <c r="AY2376" s="115"/>
      <c r="AZ2376" s="115"/>
      <c r="BA2376" s="51" t="s">
        <v>1020</v>
      </c>
      <c r="BB2376" s="52" t="s">
        <v>1021</v>
      </c>
      <c r="BC2376" s="53" t="s">
        <v>1031</v>
      </c>
      <c r="BD2376" s="53"/>
      <c r="BE2376" s="37" t="s">
        <v>1375</v>
      </c>
      <c r="BF2376" s="53"/>
      <c r="BG2376" s="53" t="s">
        <v>1060</v>
      </c>
      <c r="BH2376" s="205" t="s">
        <v>1060</v>
      </c>
      <c r="BI2376" s="54" t="s">
        <v>1024</v>
      </c>
      <c r="BJ2376" s="52" t="s">
        <v>533</v>
      </c>
      <c r="BK2376" s="54" t="s">
        <v>573</v>
      </c>
      <c r="BL2376" s="53">
        <v>1.5</v>
      </c>
      <c r="BM2376" s="53" t="s">
        <v>1390</v>
      </c>
      <c r="BN2376" s="53">
        <v>2.1576000000000004</v>
      </c>
      <c r="BO2376" s="53" t="s">
        <v>1390</v>
      </c>
      <c r="BP2376" s="48" t="s">
        <v>1406</v>
      </c>
      <c r="BQ2376" s="53"/>
      <c r="BR2376" s="53"/>
      <c r="BS2376" s="54" t="s">
        <v>1393</v>
      </c>
      <c r="BT2376" s="52" t="s">
        <v>573</v>
      </c>
      <c r="BU2376" s="52"/>
      <c r="BV2376" s="52"/>
      <c r="BW2376" s="250">
        <v>38785</v>
      </c>
      <c r="BX2376" s="250"/>
      <c r="BY2376" s="37" t="s">
        <v>451</v>
      </c>
      <c r="BZ2376" s="55">
        <v>0.21</v>
      </c>
      <c r="CA2376" s="54" t="s">
        <v>1396</v>
      </c>
      <c r="CB2376" s="53"/>
      <c r="CC2376" s="53">
        <v>0.21</v>
      </c>
      <c r="CD2376" s="112" t="s">
        <v>767</v>
      </c>
      <c r="CE2376" s="53" t="s">
        <v>1061</v>
      </c>
      <c r="CF2376" s="53"/>
      <c r="CG2376" s="250">
        <v>38785</v>
      </c>
      <c r="CH2376" s="56"/>
      <c r="CI2376" s="53"/>
      <c r="CJ2376" s="53"/>
      <c r="CK2376" s="53"/>
      <c r="CL2376" s="55">
        <v>0.86</v>
      </c>
      <c r="CM2376" s="53" t="s">
        <v>1396</v>
      </c>
      <c r="CN2376" s="53"/>
      <c r="CO2376" s="53">
        <v>0.86</v>
      </c>
      <c r="CP2376" s="53" t="s">
        <v>767</v>
      </c>
      <c r="CQ2376" s="53" t="s">
        <v>1062</v>
      </c>
      <c r="CR2376" s="54" t="s">
        <v>1288</v>
      </c>
      <c r="CS2376" s="252">
        <v>38972</v>
      </c>
      <c r="CT2376" s="57"/>
      <c r="CU2376" s="53"/>
      <c r="CV2376" s="53"/>
      <c r="CW2376" s="39">
        <v>3.6576000000000004</v>
      </c>
      <c r="CX2376" s="53" t="s">
        <v>1390</v>
      </c>
      <c r="CY2376" s="53" t="s">
        <v>2438</v>
      </c>
      <c r="CZ2376" s="53">
        <v>13</v>
      </c>
      <c r="DA2376" s="54" t="s">
        <v>2046</v>
      </c>
      <c r="DB2376" s="53"/>
      <c r="DC2376" s="53">
        <v>0.12</v>
      </c>
      <c r="DD2376" s="54" t="s">
        <v>1397</v>
      </c>
      <c r="DE2376" s="53"/>
      <c r="DF2376" s="53" t="s">
        <v>968</v>
      </c>
      <c r="DG2376" s="252">
        <v>38883</v>
      </c>
      <c r="DH2376" s="187"/>
      <c r="DI2376" s="53">
        <v>36</v>
      </c>
      <c r="DJ2376" s="53" t="s">
        <v>1390</v>
      </c>
      <c r="DK2376" s="53">
        <v>2.44</v>
      </c>
      <c r="DL2376" s="53" t="s">
        <v>1390</v>
      </c>
      <c r="DM2376" s="39" t="s">
        <v>451</v>
      </c>
      <c r="DN2376" s="53">
        <v>5</v>
      </c>
      <c r="DO2376" s="188" t="s">
        <v>1396</v>
      </c>
      <c r="DP2376" s="53"/>
      <c r="DQ2376" s="53">
        <v>5</v>
      </c>
      <c r="DR2376" s="112" t="s">
        <v>541</v>
      </c>
      <c r="DS2376" s="53"/>
      <c r="DT2376" s="53"/>
      <c r="DU2376" s="53"/>
      <c r="DV2376" s="53"/>
      <c r="DW2376" s="53"/>
      <c r="DX2376" s="53"/>
      <c r="DY2376" s="53"/>
      <c r="DZ2376" s="53"/>
      <c r="EA2376" s="53"/>
      <c r="EB2376" s="53"/>
    </row>
    <row r="2377" spans="1:136" s="39" customFormat="1" hidden="1" x14ac:dyDescent="0.2">
      <c r="A2377" s="44" t="str">
        <f t="shared" si="1012"/>
        <v>SCM - Cortlandville</v>
      </c>
      <c r="B2377" s="44" t="str">
        <f t="shared" si="1011"/>
        <v>Trichloroethylene</v>
      </c>
      <c r="C2377" s="38" t="s">
        <v>2587</v>
      </c>
      <c r="D2377" s="38" t="str">
        <f t="shared" si="1015"/>
        <v>gp</v>
      </c>
      <c r="E2377" s="44" t="s">
        <v>373</v>
      </c>
      <c r="F2377" s="155" t="str">
        <f t="shared" si="1014"/>
        <v>712006-H-016</v>
      </c>
      <c r="G2377" s="44" t="str">
        <f t="shared" si="1013"/>
        <v>Residential</v>
      </c>
      <c r="H2377" s="44" t="str">
        <f t="shared" si="990"/>
        <v>Basement</v>
      </c>
      <c r="I2377" s="38" t="str">
        <f t="shared" si="997"/>
        <v>Y</v>
      </c>
      <c r="J2377" s="38" t="str">
        <f t="shared" si="998"/>
        <v>Y</v>
      </c>
      <c r="K2377" s="38" t="str">
        <f t="shared" si="999"/>
        <v>Y</v>
      </c>
      <c r="L2377" s="44"/>
      <c r="M2377" s="38" t="str">
        <f t="shared" si="1016"/>
        <v>Y</v>
      </c>
      <c r="N2377" s="38" t="str">
        <f t="shared" si="1017"/>
        <v>n</v>
      </c>
      <c r="O2377" s="38" t="str">
        <f t="shared" si="1018"/>
        <v>Y</v>
      </c>
      <c r="P2377" s="44"/>
      <c r="Q2377" s="38" t="str">
        <f t="shared" si="1000"/>
        <v>Y</v>
      </c>
      <c r="R2377" s="38" t="str">
        <f t="shared" si="1001"/>
        <v>Y</v>
      </c>
      <c r="S2377" s="38" t="str">
        <f t="shared" si="1019"/>
        <v>Y</v>
      </c>
      <c r="T2377" s="44"/>
      <c r="U2377" s="44"/>
      <c r="V2377" s="44"/>
      <c r="W2377" s="44"/>
      <c r="X2377" s="44"/>
      <c r="Y2377" s="38" t="str">
        <f t="shared" si="991"/>
        <v>n</v>
      </c>
      <c r="Z2377" s="38" t="str">
        <f t="shared" si="992"/>
        <v>n</v>
      </c>
      <c r="AA2377" s="38" t="s">
        <v>2044</v>
      </c>
      <c r="AB2377" s="128" t="s">
        <v>1451</v>
      </c>
      <c r="AC2377" s="59">
        <v>15</v>
      </c>
      <c r="AD2377" s="204">
        <v>1.4E-2</v>
      </c>
      <c r="AE2377" s="38">
        <v>0</v>
      </c>
      <c r="AF2377" s="38">
        <v>1</v>
      </c>
      <c r="AG2377" s="125">
        <f t="shared" si="1002"/>
        <v>16.5</v>
      </c>
      <c r="AH2377" s="39">
        <v>11</v>
      </c>
      <c r="AI2377" s="123">
        <f t="shared" si="1003"/>
        <v>3571.3982721203897</v>
      </c>
      <c r="AJ2377" s="40">
        <f t="shared" si="1020"/>
        <v>15</v>
      </c>
      <c r="AK2377" s="47">
        <f t="shared" si="1004"/>
        <v>350</v>
      </c>
      <c r="AL2377" s="40"/>
      <c r="AM2377" s="40">
        <f t="shared" si="994"/>
        <v>0.21</v>
      </c>
      <c r="AN2377" s="39">
        <f t="shared" si="993"/>
        <v>0.5</v>
      </c>
      <c r="AO2377" s="204">
        <f t="shared" si="1005"/>
        <v>5.8800498852042065E-5</v>
      </c>
      <c r="AP2377" s="204">
        <f t="shared" si="1021"/>
        <v>1.4E-2</v>
      </c>
      <c r="AQ2377" s="204">
        <f t="shared" si="1006"/>
        <v>5.9999999999999995E-4</v>
      </c>
      <c r="AR2377" s="45"/>
      <c r="AS2377" s="115">
        <f t="shared" si="1007"/>
        <v>0</v>
      </c>
      <c r="AT2377" s="115">
        <f t="shared" si="1008"/>
        <v>1</v>
      </c>
      <c r="AU2377" s="115">
        <f t="shared" si="995"/>
        <v>0</v>
      </c>
      <c r="AV2377" s="115">
        <f t="shared" si="996"/>
        <v>1</v>
      </c>
      <c r="AW2377" s="39">
        <f t="shared" si="1009"/>
        <v>1</v>
      </c>
      <c r="AX2377" s="39">
        <f t="shared" si="1010"/>
        <v>0</v>
      </c>
      <c r="AY2377" s="115"/>
      <c r="AZ2377" s="115"/>
      <c r="BA2377" s="51" t="s">
        <v>1020</v>
      </c>
      <c r="BB2377" s="52" t="s">
        <v>1021</v>
      </c>
      <c r="BC2377" s="53" t="s">
        <v>1022</v>
      </c>
      <c r="BD2377" s="53"/>
      <c r="BE2377" s="37" t="s">
        <v>1375</v>
      </c>
      <c r="BF2377" s="53"/>
      <c r="BG2377" s="53" t="s">
        <v>1069</v>
      </c>
      <c r="BH2377" s="205" t="s">
        <v>1069</v>
      </c>
      <c r="BI2377" s="54" t="s">
        <v>1024</v>
      </c>
      <c r="BJ2377" s="52" t="s">
        <v>533</v>
      </c>
      <c r="BK2377" s="54" t="s">
        <v>573</v>
      </c>
      <c r="BL2377" s="53">
        <v>1.5</v>
      </c>
      <c r="BM2377" s="53" t="s">
        <v>1390</v>
      </c>
      <c r="BN2377" s="53">
        <v>2.6147999999999998</v>
      </c>
      <c r="BO2377" s="53" t="s">
        <v>1390</v>
      </c>
      <c r="BP2377" s="48" t="s">
        <v>1406</v>
      </c>
      <c r="BQ2377" s="53"/>
      <c r="BR2377" s="53"/>
      <c r="BS2377" s="54" t="s">
        <v>1393</v>
      </c>
      <c r="BT2377" s="52" t="s">
        <v>573</v>
      </c>
      <c r="BU2377" s="52"/>
      <c r="BV2377" s="52"/>
      <c r="BW2377" s="250">
        <v>38785</v>
      </c>
      <c r="BX2377" s="250"/>
      <c r="BY2377" s="37" t="s">
        <v>451</v>
      </c>
      <c r="BZ2377" s="55">
        <v>0.21</v>
      </c>
      <c r="CA2377" s="54" t="s">
        <v>1396</v>
      </c>
      <c r="CB2377" s="53"/>
      <c r="CC2377" s="53">
        <v>0.21</v>
      </c>
      <c r="CD2377" s="112" t="s">
        <v>767</v>
      </c>
      <c r="CE2377" s="53" t="s">
        <v>1070</v>
      </c>
      <c r="CF2377" s="53"/>
      <c r="CG2377" s="250">
        <v>38785</v>
      </c>
      <c r="CH2377" s="56"/>
      <c r="CI2377" s="53"/>
      <c r="CJ2377" s="53"/>
      <c r="CK2377" s="53"/>
      <c r="CL2377" s="55">
        <v>15</v>
      </c>
      <c r="CM2377" s="53" t="s">
        <v>1396</v>
      </c>
      <c r="CN2377" s="53"/>
      <c r="CO2377" s="53">
        <v>0.86</v>
      </c>
      <c r="CP2377" s="53" t="s">
        <v>1397</v>
      </c>
      <c r="CQ2377" s="53" t="s">
        <v>1071</v>
      </c>
      <c r="CR2377" s="54" t="s">
        <v>1288</v>
      </c>
      <c r="CS2377" s="252">
        <v>38972</v>
      </c>
      <c r="CT2377" s="57"/>
      <c r="CU2377" s="53"/>
      <c r="CV2377" s="53"/>
      <c r="CW2377" s="39">
        <v>4.1147999999999998</v>
      </c>
      <c r="CX2377" s="53" t="s">
        <v>1390</v>
      </c>
      <c r="CY2377" s="53" t="s">
        <v>2438</v>
      </c>
      <c r="CZ2377" s="53">
        <v>16.5</v>
      </c>
      <c r="DA2377" s="54" t="s">
        <v>2046</v>
      </c>
      <c r="DB2377" s="53"/>
      <c r="DC2377" s="53">
        <v>0.12</v>
      </c>
      <c r="DD2377" s="54" t="s">
        <v>1397</v>
      </c>
      <c r="DE2377" s="53"/>
      <c r="DF2377" s="53" t="s">
        <v>974</v>
      </c>
      <c r="DG2377" s="252">
        <v>38883</v>
      </c>
      <c r="DH2377" s="187"/>
      <c r="DI2377" s="53">
        <v>29.5</v>
      </c>
      <c r="DJ2377" s="53" t="s">
        <v>1390</v>
      </c>
      <c r="DK2377" s="53">
        <v>2.44</v>
      </c>
      <c r="DL2377" s="53" t="s">
        <v>1390</v>
      </c>
      <c r="DM2377" s="39" t="s">
        <v>451</v>
      </c>
      <c r="DN2377" s="53">
        <v>350</v>
      </c>
      <c r="DO2377" s="188" t="s">
        <v>1396</v>
      </c>
      <c r="DP2377" s="53"/>
      <c r="DQ2377" s="53">
        <v>5</v>
      </c>
      <c r="DR2377" s="112" t="s">
        <v>2044</v>
      </c>
      <c r="DS2377" s="53"/>
      <c r="DT2377" s="53"/>
      <c r="DU2377" s="53"/>
      <c r="DV2377" s="53"/>
      <c r="DW2377" s="53"/>
      <c r="DX2377" s="53"/>
      <c r="DY2377" s="53"/>
      <c r="DZ2377" s="53"/>
      <c r="EA2377" s="53"/>
      <c r="EB2377" s="53"/>
    </row>
    <row r="2378" spans="1:136" s="39" customFormat="1" hidden="1" x14ac:dyDescent="0.2">
      <c r="A2378" s="44" t="str">
        <f t="shared" si="1012"/>
        <v>SCM - Cortlandville</v>
      </c>
      <c r="B2378" s="44" t="str">
        <f t="shared" si="1011"/>
        <v>Trichloroethylene</v>
      </c>
      <c r="C2378" s="38" t="s">
        <v>2587</v>
      </c>
      <c r="D2378" s="38" t="str">
        <f t="shared" si="1015"/>
        <v>ml</v>
      </c>
      <c r="E2378" s="44" t="s">
        <v>371</v>
      </c>
      <c r="F2378" s="155" t="str">
        <f t="shared" si="1014"/>
        <v>712006-H-017</v>
      </c>
      <c r="G2378" s="44" t="str">
        <f t="shared" si="1013"/>
        <v>Residential</v>
      </c>
      <c r="H2378" s="44" t="str">
        <f t="shared" si="990"/>
        <v>Basement</v>
      </c>
      <c r="I2378" s="38" t="str">
        <f t="shared" si="997"/>
        <v>Y</v>
      </c>
      <c r="J2378" s="38" t="str">
        <f t="shared" si="998"/>
        <v>Y</v>
      </c>
      <c r="K2378" s="455" t="str">
        <f t="shared" si="999"/>
        <v>Y</v>
      </c>
      <c r="L2378" s="44"/>
      <c r="M2378" s="38" t="str">
        <f t="shared" si="1016"/>
        <v>n</v>
      </c>
      <c r="N2378" s="38" t="str">
        <f t="shared" si="1017"/>
        <v>n</v>
      </c>
      <c r="O2378" s="38" t="str">
        <f t="shared" si="1018"/>
        <v>n</v>
      </c>
      <c r="P2378" s="44" t="s">
        <v>1451</v>
      </c>
      <c r="Q2378" s="38" t="str">
        <f t="shared" si="1000"/>
        <v>Y</v>
      </c>
      <c r="R2378" s="38" t="str">
        <f t="shared" si="1001"/>
        <v>n</v>
      </c>
      <c r="S2378" s="38" t="str">
        <f t="shared" si="1019"/>
        <v>Y</v>
      </c>
      <c r="T2378" s="44"/>
      <c r="U2378" s="44"/>
      <c r="V2378" s="44"/>
      <c r="W2378" s="44"/>
      <c r="X2378" s="44"/>
      <c r="Y2378" s="38" t="str">
        <f t="shared" si="991"/>
        <v>n</v>
      </c>
      <c r="Z2378" s="38" t="str">
        <f t="shared" si="992"/>
        <v>n</v>
      </c>
      <c r="AA2378" s="38" t="s">
        <v>2044</v>
      </c>
      <c r="AB2378" s="128" t="s">
        <v>1451</v>
      </c>
      <c r="AC2378" s="59">
        <v>0.86</v>
      </c>
      <c r="AD2378" s="204">
        <v>0.2441860465116279</v>
      </c>
      <c r="AE2378" s="38">
        <v>0</v>
      </c>
      <c r="AF2378" s="38">
        <v>1</v>
      </c>
      <c r="AG2378" s="125">
        <f t="shared" si="1002"/>
        <v>1.5</v>
      </c>
      <c r="AH2378" s="39">
        <v>11</v>
      </c>
      <c r="AI2378" s="123">
        <f t="shared" si="1003"/>
        <v>324.67257019276269</v>
      </c>
      <c r="AJ2378" s="40">
        <f t="shared" si="1020"/>
        <v>0.86</v>
      </c>
      <c r="AK2378" s="47">
        <f t="shared" si="1004"/>
        <v>11</v>
      </c>
      <c r="AL2378" s="40"/>
      <c r="AM2378" s="40">
        <f t="shared" si="994"/>
        <v>0.21</v>
      </c>
      <c r="AN2378" s="39">
        <f t="shared" si="993"/>
        <v>0.5</v>
      </c>
      <c r="AO2378" s="204">
        <f t="shared" si="1005"/>
        <v>6.4680548737246278E-4</v>
      </c>
      <c r="AP2378" s="204">
        <f t="shared" si="1021"/>
        <v>0.2441860465116279</v>
      </c>
      <c r="AQ2378" s="204">
        <f t="shared" si="1006"/>
        <v>1.9090909090909089E-2</v>
      </c>
      <c r="AR2378" s="45"/>
      <c r="AS2378" s="115">
        <f t="shared" si="1007"/>
        <v>0</v>
      </c>
      <c r="AT2378" s="115">
        <f t="shared" si="1008"/>
        <v>1</v>
      </c>
      <c r="AU2378" s="115">
        <f t="shared" si="995"/>
        <v>0</v>
      </c>
      <c r="AV2378" s="115">
        <f t="shared" si="996"/>
        <v>1</v>
      </c>
      <c r="AW2378" s="39">
        <f t="shared" si="1009"/>
        <v>1</v>
      </c>
      <c r="AX2378" s="39">
        <f t="shared" si="1010"/>
        <v>0</v>
      </c>
      <c r="AY2378" s="115"/>
      <c r="AZ2378" s="115"/>
      <c r="BA2378" s="51" t="s">
        <v>1020</v>
      </c>
      <c r="BB2378" s="52" t="s">
        <v>1021</v>
      </c>
      <c r="BC2378" s="53" t="s">
        <v>1031</v>
      </c>
      <c r="BD2378" s="53"/>
      <c r="BE2378" s="37" t="s">
        <v>1375</v>
      </c>
      <c r="BF2378" s="53"/>
      <c r="BG2378" s="53" t="s">
        <v>1072</v>
      </c>
      <c r="BH2378" s="205" t="s">
        <v>1072</v>
      </c>
      <c r="BI2378" s="54" t="s">
        <v>1024</v>
      </c>
      <c r="BJ2378" s="52" t="s">
        <v>533</v>
      </c>
      <c r="BK2378" s="54" t="s">
        <v>573</v>
      </c>
      <c r="BL2378" s="53">
        <v>1.5</v>
      </c>
      <c r="BM2378" s="53" t="s">
        <v>1390</v>
      </c>
      <c r="BN2378" s="53">
        <v>0.63359999999999994</v>
      </c>
      <c r="BO2378" s="53" t="s">
        <v>1390</v>
      </c>
      <c r="BP2378" s="48" t="s">
        <v>1406</v>
      </c>
      <c r="BQ2378" s="53"/>
      <c r="BR2378" s="53"/>
      <c r="BS2378" s="54" t="s">
        <v>1393</v>
      </c>
      <c r="BT2378" s="52" t="s">
        <v>573</v>
      </c>
      <c r="BU2378" s="52"/>
      <c r="BV2378" s="52"/>
      <c r="BW2378" s="250">
        <v>38786</v>
      </c>
      <c r="BX2378" s="250"/>
      <c r="BY2378" s="37" t="s">
        <v>451</v>
      </c>
      <c r="BZ2378" s="55">
        <v>0.21</v>
      </c>
      <c r="CA2378" s="54" t="s">
        <v>1396</v>
      </c>
      <c r="CB2378" s="53"/>
      <c r="CC2378" s="53">
        <v>0.21</v>
      </c>
      <c r="CD2378" s="112" t="s">
        <v>767</v>
      </c>
      <c r="CE2378" s="53" t="s">
        <v>1073</v>
      </c>
      <c r="CF2378" s="53"/>
      <c r="CG2378" s="250">
        <v>38786</v>
      </c>
      <c r="CH2378" s="56"/>
      <c r="CI2378" s="53"/>
      <c r="CJ2378" s="53"/>
      <c r="CK2378" s="53"/>
      <c r="CL2378" s="55">
        <v>0.86</v>
      </c>
      <c r="CM2378" s="53" t="s">
        <v>1396</v>
      </c>
      <c r="CN2378" s="53"/>
      <c r="CO2378" s="53">
        <v>0.86</v>
      </c>
      <c r="CP2378" s="53" t="s">
        <v>767</v>
      </c>
      <c r="CQ2378" s="53" t="s">
        <v>1074</v>
      </c>
      <c r="CR2378" s="54" t="s">
        <v>1288</v>
      </c>
      <c r="CS2378" s="252">
        <v>38972</v>
      </c>
      <c r="CT2378" s="57"/>
      <c r="CU2378" s="53"/>
      <c r="CV2378" s="53"/>
      <c r="CW2378" s="39">
        <v>2.1335999999999999</v>
      </c>
      <c r="CX2378" s="53" t="s">
        <v>1390</v>
      </c>
      <c r="CY2378" s="53" t="s">
        <v>2438</v>
      </c>
      <c r="CZ2378" s="53">
        <v>1.5</v>
      </c>
      <c r="DA2378" s="54" t="s">
        <v>2046</v>
      </c>
      <c r="DB2378" s="53"/>
      <c r="DC2378" s="53">
        <v>0.12</v>
      </c>
      <c r="DD2378" s="54" t="s">
        <v>1397</v>
      </c>
      <c r="DE2378" s="53"/>
      <c r="DF2378" s="53" t="s">
        <v>976</v>
      </c>
      <c r="DG2378" s="252">
        <v>38883</v>
      </c>
      <c r="DH2378" s="187"/>
      <c r="DI2378" s="53">
        <v>37</v>
      </c>
      <c r="DJ2378" s="53" t="s">
        <v>1390</v>
      </c>
      <c r="DK2378" s="53">
        <v>2.44</v>
      </c>
      <c r="DL2378" s="53" t="s">
        <v>1390</v>
      </c>
      <c r="DM2378" s="39" t="s">
        <v>451</v>
      </c>
      <c r="DN2378" s="53">
        <v>11</v>
      </c>
      <c r="DO2378" s="188" t="s">
        <v>1396</v>
      </c>
      <c r="DP2378" s="53"/>
      <c r="DQ2378" s="53">
        <v>5</v>
      </c>
      <c r="DR2378" s="112" t="s">
        <v>2044</v>
      </c>
      <c r="DS2378" s="53"/>
      <c r="DT2378" s="53"/>
      <c r="DU2378" s="53"/>
      <c r="DV2378" s="53"/>
      <c r="DW2378" s="53"/>
      <c r="DX2378" s="53"/>
      <c r="DY2378" s="53"/>
      <c r="DZ2378" s="53"/>
      <c r="EA2378" s="53"/>
      <c r="EB2378" s="53"/>
    </row>
    <row r="2379" spans="1:136" s="39" customFormat="1" hidden="1" x14ac:dyDescent="0.2">
      <c r="A2379" s="44" t="str">
        <f t="shared" si="1012"/>
        <v>SCM - Cortlandville</v>
      </c>
      <c r="B2379" s="44" t="str">
        <f t="shared" si="1011"/>
        <v>Trichloroethylene</v>
      </c>
      <c r="C2379" s="38" t="s">
        <v>2587</v>
      </c>
      <c r="D2379" s="38" t="str">
        <f t="shared" si="1015"/>
        <v>gm</v>
      </c>
      <c r="E2379" s="44" t="s">
        <v>373</v>
      </c>
      <c r="F2379" s="155" t="str">
        <f t="shared" si="1014"/>
        <v>712006-H-021</v>
      </c>
      <c r="G2379" s="44" t="str">
        <f t="shared" si="1013"/>
        <v>Residential</v>
      </c>
      <c r="H2379" s="44" t="str">
        <f t="shared" si="990"/>
        <v>Basement</v>
      </c>
      <c r="I2379" s="38" t="str">
        <f t="shared" si="997"/>
        <v>Y</v>
      </c>
      <c r="J2379" s="38" t="str">
        <f t="shared" si="998"/>
        <v>Y</v>
      </c>
      <c r="K2379" s="455" t="str">
        <f t="shared" si="999"/>
        <v>Y</v>
      </c>
      <c r="L2379" s="44"/>
      <c r="M2379" s="38" t="str">
        <f t="shared" si="1016"/>
        <v>n</v>
      </c>
      <c r="N2379" s="38" t="str">
        <f t="shared" si="1017"/>
        <v>n</v>
      </c>
      <c r="O2379" s="38" t="str">
        <f t="shared" si="1018"/>
        <v>n</v>
      </c>
      <c r="P2379" s="44" t="s">
        <v>1451</v>
      </c>
      <c r="Q2379" s="38" t="str">
        <f t="shared" si="1000"/>
        <v>Y</v>
      </c>
      <c r="R2379" s="38" t="str">
        <f t="shared" si="1001"/>
        <v>n</v>
      </c>
      <c r="S2379" s="38" t="str">
        <f t="shared" si="1019"/>
        <v>Y</v>
      </c>
      <c r="T2379" s="44"/>
      <c r="U2379" s="44"/>
      <c r="V2379" s="44"/>
      <c r="W2379" s="44"/>
      <c r="X2379" s="44"/>
      <c r="Y2379" s="38" t="str">
        <f t="shared" si="991"/>
        <v>n</v>
      </c>
      <c r="Z2379" s="38" t="str">
        <f t="shared" si="992"/>
        <v>n</v>
      </c>
      <c r="AA2379" s="38" t="s">
        <v>2044</v>
      </c>
      <c r="AB2379" s="128" t="s">
        <v>1451</v>
      </c>
      <c r="AC2379" s="59">
        <v>1.6</v>
      </c>
      <c r="AD2379" s="204">
        <v>0.13124999999999998</v>
      </c>
      <c r="AE2379" s="38">
        <v>0</v>
      </c>
      <c r="AF2379" s="38">
        <v>1</v>
      </c>
      <c r="AG2379" s="125">
        <f t="shared" si="1002"/>
        <v>14</v>
      </c>
      <c r="AH2379" s="39">
        <v>11</v>
      </c>
      <c r="AI2379" s="123">
        <f t="shared" si="1003"/>
        <v>3030.2773217991185</v>
      </c>
      <c r="AJ2379" s="40">
        <f t="shared" si="1020"/>
        <v>1.6</v>
      </c>
      <c r="AK2379" s="47">
        <f t="shared" si="1004"/>
        <v>28</v>
      </c>
      <c r="AL2379" s="40"/>
      <c r="AM2379" s="40">
        <f t="shared" si="994"/>
        <v>0.21</v>
      </c>
      <c r="AN2379" s="39">
        <f t="shared" si="993"/>
        <v>0.5</v>
      </c>
      <c r="AO2379" s="204">
        <f t="shared" si="1005"/>
        <v>6.9300587932763865E-5</v>
      </c>
      <c r="AP2379" s="204">
        <f t="shared" si="1021"/>
        <v>0.13124999999999998</v>
      </c>
      <c r="AQ2379" s="204">
        <f t="shared" si="1006"/>
        <v>7.4999999999999997E-3</v>
      </c>
      <c r="AR2379" s="45"/>
      <c r="AS2379" s="115">
        <f t="shared" si="1007"/>
        <v>0</v>
      </c>
      <c r="AT2379" s="115">
        <f t="shared" si="1008"/>
        <v>1</v>
      </c>
      <c r="AU2379" s="115">
        <f t="shared" si="995"/>
        <v>0</v>
      </c>
      <c r="AV2379" s="115">
        <f t="shared" si="996"/>
        <v>1</v>
      </c>
      <c r="AW2379" s="39">
        <f t="shared" si="1009"/>
        <v>1</v>
      </c>
      <c r="AX2379" s="39">
        <f t="shared" si="1010"/>
        <v>0</v>
      </c>
      <c r="AY2379" s="115"/>
      <c r="AZ2379" s="115"/>
      <c r="BA2379" s="51" t="s">
        <v>1020</v>
      </c>
      <c r="BB2379" s="52" t="s">
        <v>1021</v>
      </c>
      <c r="BC2379" s="53" t="s">
        <v>1044</v>
      </c>
      <c r="BD2379" s="53"/>
      <c r="BE2379" s="37" t="s">
        <v>1375</v>
      </c>
      <c r="BF2379" s="53"/>
      <c r="BG2379" s="53" t="s">
        <v>2725</v>
      </c>
      <c r="BH2379" s="205" t="s">
        <v>2725</v>
      </c>
      <c r="BI2379" s="54" t="s">
        <v>1024</v>
      </c>
      <c r="BJ2379" s="52" t="s">
        <v>533</v>
      </c>
      <c r="BK2379" s="54" t="s">
        <v>573</v>
      </c>
      <c r="BL2379" s="53">
        <v>1.5</v>
      </c>
      <c r="BM2379" s="53" t="s">
        <v>1390</v>
      </c>
      <c r="BN2379" s="53">
        <v>4.2911999999999999</v>
      </c>
      <c r="BO2379" s="53" t="s">
        <v>1390</v>
      </c>
      <c r="BP2379" s="48" t="s">
        <v>1406</v>
      </c>
      <c r="BQ2379" s="53"/>
      <c r="BR2379" s="53"/>
      <c r="BS2379" s="54" t="s">
        <v>1393</v>
      </c>
      <c r="BT2379" s="52" t="s">
        <v>573</v>
      </c>
      <c r="BU2379" s="52"/>
      <c r="BV2379" s="52"/>
      <c r="BW2379" s="250">
        <v>38790</v>
      </c>
      <c r="BX2379" s="250"/>
      <c r="BY2379" s="37" t="s">
        <v>451</v>
      </c>
      <c r="BZ2379" s="55">
        <v>0.21</v>
      </c>
      <c r="CA2379" s="54" t="s">
        <v>1396</v>
      </c>
      <c r="CB2379" s="53"/>
      <c r="CC2379" s="53">
        <v>0.21</v>
      </c>
      <c r="CD2379" s="112" t="s">
        <v>767</v>
      </c>
      <c r="CE2379" s="53" t="s">
        <v>2726</v>
      </c>
      <c r="CF2379" s="53"/>
      <c r="CG2379" s="250">
        <v>38789</v>
      </c>
      <c r="CH2379" s="56"/>
      <c r="CI2379" s="53"/>
      <c r="CJ2379" s="53"/>
      <c r="CK2379" s="53"/>
      <c r="CL2379" s="55">
        <v>1.6</v>
      </c>
      <c r="CM2379" s="53" t="s">
        <v>1396</v>
      </c>
      <c r="CN2379" s="53"/>
      <c r="CO2379" s="53">
        <v>1.6</v>
      </c>
      <c r="CP2379" s="53" t="s">
        <v>767</v>
      </c>
      <c r="CQ2379" s="53" t="s">
        <v>2727</v>
      </c>
      <c r="CR2379" s="54" t="s">
        <v>1288</v>
      </c>
      <c r="CS2379" s="252">
        <v>38972</v>
      </c>
      <c r="CT2379" s="57"/>
      <c r="CU2379" s="53"/>
      <c r="CV2379" s="53"/>
      <c r="CW2379" s="39">
        <v>5.7911999999999999</v>
      </c>
      <c r="CX2379" s="53" t="s">
        <v>1390</v>
      </c>
      <c r="CY2379" s="53" t="s">
        <v>2438</v>
      </c>
      <c r="CZ2379" s="53">
        <v>14</v>
      </c>
      <c r="DA2379" s="54" t="s">
        <v>2046</v>
      </c>
      <c r="DB2379" s="53"/>
      <c r="DC2379" s="53">
        <v>0.12</v>
      </c>
      <c r="DD2379" s="54" t="s">
        <v>1397</v>
      </c>
      <c r="DE2379" s="53"/>
      <c r="DF2379" s="53" t="s">
        <v>973</v>
      </c>
      <c r="DG2379" s="252">
        <v>38883</v>
      </c>
      <c r="DH2379" s="187"/>
      <c r="DI2379" s="53">
        <v>38</v>
      </c>
      <c r="DJ2379" s="53" t="s">
        <v>1390</v>
      </c>
      <c r="DK2379" s="53">
        <v>2.44</v>
      </c>
      <c r="DL2379" s="53" t="s">
        <v>1390</v>
      </c>
      <c r="DM2379" s="39" t="s">
        <v>451</v>
      </c>
      <c r="DN2379" s="53">
        <v>28</v>
      </c>
      <c r="DO2379" s="188" t="s">
        <v>1396</v>
      </c>
      <c r="DP2379" s="53"/>
      <c r="DQ2379" s="53">
        <v>5</v>
      </c>
      <c r="DR2379" s="112" t="s">
        <v>2044</v>
      </c>
      <c r="DS2379" s="53"/>
      <c r="DT2379" s="53"/>
      <c r="DU2379" s="53"/>
      <c r="DV2379" s="53"/>
      <c r="DW2379" s="53"/>
      <c r="DX2379" s="53"/>
      <c r="DY2379" s="53"/>
      <c r="DZ2379" s="53"/>
      <c r="EA2379" s="53"/>
      <c r="EB2379" s="53"/>
    </row>
    <row r="2380" spans="1:136" s="39" customFormat="1" hidden="1" x14ac:dyDescent="0.2">
      <c r="A2380" s="44" t="str">
        <f t="shared" si="1012"/>
        <v>SCM - Cortlandville</v>
      </c>
      <c r="B2380" s="44" t="str">
        <f t="shared" si="1011"/>
        <v>Trichloroethylene</v>
      </c>
      <c r="C2380" s="38" t="s">
        <v>2587</v>
      </c>
      <c r="D2380" s="38" t="str">
        <f t="shared" si="1015"/>
        <v>gm</v>
      </c>
      <c r="E2380" s="44" t="s">
        <v>373</v>
      </c>
      <c r="F2380" s="155" t="str">
        <f t="shared" si="1014"/>
        <v>712006-H-022</v>
      </c>
      <c r="G2380" s="44" t="str">
        <f t="shared" si="1013"/>
        <v>Residential</v>
      </c>
      <c r="H2380" s="44" t="str">
        <f t="shared" si="990"/>
        <v>Basement</v>
      </c>
      <c r="I2380" s="38" t="str">
        <f t="shared" si="997"/>
        <v>Y</v>
      </c>
      <c r="J2380" s="38" t="str">
        <f t="shared" si="998"/>
        <v>Y</v>
      </c>
      <c r="K2380" s="455" t="str">
        <f t="shared" si="999"/>
        <v>Y</v>
      </c>
      <c r="L2380" s="44"/>
      <c r="M2380" s="38" t="str">
        <f t="shared" si="1016"/>
        <v>n</v>
      </c>
      <c r="N2380" s="38" t="str">
        <f t="shared" si="1017"/>
        <v>n</v>
      </c>
      <c r="O2380" s="38" t="str">
        <f t="shared" si="1018"/>
        <v>n</v>
      </c>
      <c r="P2380" s="44" t="s">
        <v>1451</v>
      </c>
      <c r="Q2380" s="44"/>
      <c r="R2380" s="44"/>
      <c r="S2380" s="44"/>
      <c r="T2380" s="44"/>
      <c r="U2380" s="44"/>
      <c r="V2380" s="44"/>
      <c r="W2380" s="44"/>
      <c r="X2380" s="44"/>
      <c r="Y2380" s="38" t="str">
        <f t="shared" si="991"/>
        <v>n</v>
      </c>
      <c r="Z2380" s="38" t="str">
        <f t="shared" si="992"/>
        <v>n</v>
      </c>
      <c r="AA2380" s="38" t="s">
        <v>2044</v>
      </c>
      <c r="AB2380" s="128" t="s">
        <v>1451</v>
      </c>
      <c r="AC2380" s="59">
        <v>0.86</v>
      </c>
      <c r="AD2380" s="204">
        <v>0.2441860465116279</v>
      </c>
      <c r="AE2380" s="38">
        <v>0</v>
      </c>
      <c r="AF2380" s="38">
        <v>1</v>
      </c>
      <c r="AG2380" s="125">
        <f t="shared" si="1002"/>
        <v>14.5</v>
      </c>
      <c r="AH2380" s="39">
        <v>11</v>
      </c>
      <c r="AI2380" s="123">
        <f t="shared" si="1003"/>
        <v>3138.5015118633728</v>
      </c>
      <c r="AJ2380" s="40">
        <f t="shared" si="1020"/>
        <v>0.86</v>
      </c>
      <c r="AK2380" s="40"/>
      <c r="AL2380" s="40"/>
      <c r="AM2380" s="40">
        <f t="shared" si="994"/>
        <v>0.21</v>
      </c>
      <c r="AN2380" s="39">
        <f t="shared" si="993"/>
        <v>0.5</v>
      </c>
      <c r="AO2380" s="204">
        <f t="shared" si="1005"/>
        <v>6.6910912486806487E-5</v>
      </c>
      <c r="AP2380" s="204">
        <f t="shared" si="1021"/>
        <v>0.2441860465116279</v>
      </c>
      <c r="AQ2380" s="45"/>
      <c r="AR2380" s="45"/>
      <c r="AS2380" s="115">
        <f t="shared" si="1007"/>
        <v>0</v>
      </c>
      <c r="AT2380" s="115">
        <f t="shared" si="1008"/>
        <v>1</v>
      </c>
      <c r="AU2380" s="115">
        <f t="shared" si="995"/>
        <v>0</v>
      </c>
      <c r="AV2380" s="115">
        <f t="shared" si="996"/>
        <v>1</v>
      </c>
      <c r="AY2380" s="115"/>
      <c r="AZ2380" s="115"/>
      <c r="BA2380" s="51" t="s">
        <v>1020</v>
      </c>
      <c r="BB2380" s="52" t="s">
        <v>1021</v>
      </c>
      <c r="BC2380" s="53" t="s">
        <v>1044</v>
      </c>
      <c r="BD2380" s="53"/>
      <c r="BE2380" s="37" t="s">
        <v>1375</v>
      </c>
      <c r="BF2380" s="53"/>
      <c r="BG2380" s="53" t="s">
        <v>2728</v>
      </c>
      <c r="BH2380" s="205" t="s">
        <v>2728</v>
      </c>
      <c r="BI2380" s="54" t="s">
        <v>1024</v>
      </c>
      <c r="BJ2380" s="52" t="s">
        <v>533</v>
      </c>
      <c r="BK2380" s="54" t="s">
        <v>573</v>
      </c>
      <c r="BL2380" s="53">
        <v>1.5</v>
      </c>
      <c r="BM2380" s="53" t="s">
        <v>1390</v>
      </c>
      <c r="BN2380" s="53">
        <v>4.5960000000000001</v>
      </c>
      <c r="BO2380" s="53" t="s">
        <v>1390</v>
      </c>
      <c r="BP2380" s="48" t="s">
        <v>1406</v>
      </c>
      <c r="BQ2380" s="53"/>
      <c r="BR2380" s="53"/>
      <c r="BS2380" s="54" t="s">
        <v>1393</v>
      </c>
      <c r="BT2380" s="52" t="s">
        <v>573</v>
      </c>
      <c r="BU2380" s="52"/>
      <c r="BV2380" s="52"/>
      <c r="BW2380" s="250">
        <v>38790</v>
      </c>
      <c r="BX2380" s="250"/>
      <c r="BY2380" s="37" t="s">
        <v>451</v>
      </c>
      <c r="BZ2380" s="55">
        <v>0.21</v>
      </c>
      <c r="CA2380" s="54" t="s">
        <v>1396</v>
      </c>
      <c r="CB2380" s="53"/>
      <c r="CC2380" s="53">
        <v>0.21</v>
      </c>
      <c r="CD2380" s="112" t="s">
        <v>767</v>
      </c>
      <c r="CE2380" s="53" t="s">
        <v>2729</v>
      </c>
      <c r="CF2380" s="53"/>
      <c r="CG2380" s="250">
        <v>38790</v>
      </c>
      <c r="CH2380" s="56"/>
      <c r="CI2380" s="53"/>
      <c r="CJ2380" s="53"/>
      <c r="CK2380" s="53"/>
      <c r="CL2380" s="55">
        <v>0.86</v>
      </c>
      <c r="CM2380" s="53" t="s">
        <v>1396</v>
      </c>
      <c r="CN2380" s="53"/>
      <c r="CO2380" s="53">
        <v>0.86</v>
      </c>
      <c r="CP2380" s="53" t="s">
        <v>767</v>
      </c>
      <c r="CQ2380" s="53" t="s">
        <v>2730</v>
      </c>
      <c r="CR2380" s="54" t="s">
        <v>1288</v>
      </c>
      <c r="CS2380" s="252">
        <v>38972</v>
      </c>
      <c r="CT2380" s="57"/>
      <c r="CU2380" s="53"/>
      <c r="CV2380" s="53"/>
      <c r="CW2380" s="39">
        <v>6.0960000000000001</v>
      </c>
      <c r="CX2380" s="53" t="s">
        <v>1390</v>
      </c>
      <c r="CY2380" s="53" t="s">
        <v>2438</v>
      </c>
      <c r="CZ2380" s="53">
        <v>14.5</v>
      </c>
      <c r="DA2380" s="54" t="s">
        <v>2046</v>
      </c>
      <c r="DB2380" s="53"/>
      <c r="DC2380" s="53">
        <v>0.12</v>
      </c>
      <c r="DD2380" s="54" t="s">
        <v>1397</v>
      </c>
      <c r="DE2380" s="53"/>
      <c r="DF2380" s="53"/>
      <c r="DG2380" s="53"/>
      <c r="DH2380" s="53"/>
      <c r="DI2380" s="53"/>
      <c r="DJ2380" s="53"/>
      <c r="DK2380" s="53"/>
      <c r="DL2380" s="53"/>
      <c r="DM2380" s="53"/>
      <c r="DN2380" s="53"/>
      <c r="DO2380" s="53"/>
      <c r="DP2380" s="53"/>
      <c r="DQ2380" s="53"/>
      <c r="DR2380" s="112"/>
      <c r="DS2380" s="53"/>
      <c r="DT2380" s="53"/>
      <c r="DU2380" s="53"/>
      <c r="DV2380" s="53"/>
      <c r="DW2380" s="53"/>
      <c r="DX2380" s="53"/>
      <c r="DY2380" s="53"/>
      <c r="DZ2380" s="53"/>
      <c r="EA2380" s="53"/>
      <c r="EB2380" s="53"/>
    </row>
    <row r="2381" spans="1:136" s="39" customFormat="1" hidden="1" x14ac:dyDescent="0.2">
      <c r="A2381" s="44" t="str">
        <f t="shared" si="1012"/>
        <v>SCM - Cortlandville</v>
      </c>
      <c r="B2381" s="44" t="str">
        <f t="shared" si="1011"/>
        <v>Trichloroethylene</v>
      </c>
      <c r="C2381" s="38" t="s">
        <v>2587</v>
      </c>
      <c r="D2381" s="38" t="str">
        <f t="shared" si="1015"/>
        <v>gm</v>
      </c>
      <c r="E2381" s="44" t="s">
        <v>373</v>
      </c>
      <c r="F2381" s="155" t="str">
        <f t="shared" si="1014"/>
        <v>712006-H-028</v>
      </c>
      <c r="G2381" s="44" t="str">
        <f t="shared" si="1013"/>
        <v>Residential</v>
      </c>
      <c r="H2381" s="44" t="str">
        <f t="shared" si="990"/>
        <v>Basement</v>
      </c>
      <c r="I2381" s="38" t="str">
        <f t="shared" si="997"/>
        <v>Y</v>
      </c>
      <c r="J2381" s="38" t="str">
        <f t="shared" si="998"/>
        <v>Y</v>
      </c>
      <c r="K2381" s="455" t="str">
        <f t="shared" si="999"/>
        <v>Y</v>
      </c>
      <c r="L2381" s="44"/>
      <c r="M2381" s="38" t="str">
        <f t="shared" si="1016"/>
        <v>n</v>
      </c>
      <c r="N2381" s="38" t="str">
        <f t="shared" si="1017"/>
        <v>n</v>
      </c>
      <c r="O2381" s="38" t="str">
        <f t="shared" si="1018"/>
        <v>n</v>
      </c>
      <c r="P2381" s="44" t="s">
        <v>1451</v>
      </c>
      <c r="Q2381" s="44"/>
      <c r="R2381" s="44"/>
      <c r="S2381" s="44"/>
      <c r="T2381" s="44"/>
      <c r="U2381" s="44"/>
      <c r="V2381" s="44"/>
      <c r="W2381" s="44"/>
      <c r="X2381" s="44"/>
      <c r="Y2381" s="38" t="str">
        <f t="shared" si="991"/>
        <v>n</v>
      </c>
      <c r="Z2381" s="38" t="str">
        <f t="shared" si="992"/>
        <v>n</v>
      </c>
      <c r="AA2381" s="38" t="s">
        <v>2044</v>
      </c>
      <c r="AB2381" s="128" t="s">
        <v>1451</v>
      </c>
      <c r="AC2381" s="59">
        <v>0.86</v>
      </c>
      <c r="AD2381" s="204">
        <v>0.2441860465116279</v>
      </c>
      <c r="AE2381" s="38">
        <v>0</v>
      </c>
      <c r="AF2381" s="38">
        <v>1</v>
      </c>
      <c r="AG2381" s="125">
        <f t="shared" si="1002"/>
        <v>14</v>
      </c>
      <c r="AH2381" s="39">
        <v>11</v>
      </c>
      <c r="AI2381" s="123">
        <f t="shared" si="1003"/>
        <v>3030.2773217991185</v>
      </c>
      <c r="AJ2381" s="40">
        <f t="shared" si="1020"/>
        <v>0.86</v>
      </c>
      <c r="AK2381" s="40"/>
      <c r="AL2381" s="40"/>
      <c r="AM2381" s="40">
        <f t="shared" si="994"/>
        <v>0.21</v>
      </c>
      <c r="AN2381" s="39">
        <f t="shared" si="993"/>
        <v>0.5</v>
      </c>
      <c r="AO2381" s="204">
        <f t="shared" si="1005"/>
        <v>6.9300587932763865E-5</v>
      </c>
      <c r="AP2381" s="204">
        <f t="shared" si="1021"/>
        <v>0.2441860465116279</v>
      </c>
      <c r="AQ2381" s="45"/>
      <c r="AR2381" s="45"/>
      <c r="AS2381" s="115">
        <f t="shared" si="1007"/>
        <v>0</v>
      </c>
      <c r="AT2381" s="115">
        <f t="shared" si="1008"/>
        <v>1</v>
      </c>
      <c r="AU2381" s="115">
        <f t="shared" si="995"/>
        <v>0</v>
      </c>
      <c r="AV2381" s="115">
        <f t="shared" si="996"/>
        <v>1</v>
      </c>
      <c r="AY2381" s="115"/>
      <c r="AZ2381" s="115"/>
      <c r="BA2381" s="51" t="s">
        <v>1020</v>
      </c>
      <c r="BB2381" s="52" t="s">
        <v>1021</v>
      </c>
      <c r="BC2381" s="53" t="s">
        <v>1044</v>
      </c>
      <c r="BD2381" s="53"/>
      <c r="BE2381" s="37" t="s">
        <v>1375</v>
      </c>
      <c r="BF2381" s="53"/>
      <c r="BG2381" s="53" t="s">
        <v>2743</v>
      </c>
      <c r="BH2381" s="205" t="s">
        <v>2743</v>
      </c>
      <c r="BI2381" s="54" t="s">
        <v>1024</v>
      </c>
      <c r="BJ2381" s="52" t="s">
        <v>533</v>
      </c>
      <c r="BK2381" s="54" t="s">
        <v>573</v>
      </c>
      <c r="BL2381" s="53">
        <v>1.5</v>
      </c>
      <c r="BM2381" s="53" t="s">
        <v>1390</v>
      </c>
      <c r="BN2381" s="53">
        <v>3.3768000000000002</v>
      </c>
      <c r="BO2381" s="53" t="s">
        <v>1390</v>
      </c>
      <c r="BP2381" s="48" t="s">
        <v>1406</v>
      </c>
      <c r="BQ2381" s="53"/>
      <c r="BR2381" s="53"/>
      <c r="BS2381" s="54" t="s">
        <v>1393</v>
      </c>
      <c r="BT2381" s="52" t="s">
        <v>573</v>
      </c>
      <c r="BU2381" s="52"/>
      <c r="BV2381" s="52"/>
      <c r="BW2381" s="250">
        <v>38791</v>
      </c>
      <c r="BX2381" s="250"/>
      <c r="BY2381" s="37" t="s">
        <v>451</v>
      </c>
      <c r="BZ2381" s="55">
        <v>0.21</v>
      </c>
      <c r="CA2381" s="54" t="s">
        <v>1396</v>
      </c>
      <c r="CB2381" s="53"/>
      <c r="CC2381" s="53">
        <v>0.21</v>
      </c>
      <c r="CD2381" s="112" t="s">
        <v>767</v>
      </c>
      <c r="CE2381" s="53" t="s">
        <v>2744</v>
      </c>
      <c r="CF2381" s="53"/>
      <c r="CG2381" s="250">
        <v>38791</v>
      </c>
      <c r="CH2381" s="56"/>
      <c r="CI2381" s="53"/>
      <c r="CJ2381" s="53"/>
      <c r="CK2381" s="53"/>
      <c r="CL2381" s="55">
        <v>0.86</v>
      </c>
      <c r="CM2381" s="53" t="s">
        <v>1396</v>
      </c>
      <c r="CN2381" s="53"/>
      <c r="CO2381" s="53">
        <v>0.86</v>
      </c>
      <c r="CP2381" s="53" t="s">
        <v>767</v>
      </c>
      <c r="CQ2381" s="53" t="s">
        <v>2745</v>
      </c>
      <c r="CR2381" s="54" t="s">
        <v>1288</v>
      </c>
      <c r="CS2381" s="252">
        <v>38972</v>
      </c>
      <c r="CT2381" s="57"/>
      <c r="CU2381" s="53"/>
      <c r="CV2381" s="53"/>
      <c r="CW2381" s="39">
        <v>4.8768000000000002</v>
      </c>
      <c r="CX2381" s="53" t="s">
        <v>1390</v>
      </c>
      <c r="CY2381" s="53" t="s">
        <v>2438</v>
      </c>
      <c r="CZ2381" s="53">
        <v>14</v>
      </c>
      <c r="DA2381" s="54" t="s">
        <v>2046</v>
      </c>
      <c r="DB2381" s="53"/>
      <c r="DC2381" s="53">
        <v>0.12</v>
      </c>
      <c r="DD2381" s="54" t="s">
        <v>1397</v>
      </c>
      <c r="DE2381" s="53"/>
      <c r="DF2381" s="53"/>
      <c r="DG2381" s="53"/>
      <c r="DH2381" s="53"/>
      <c r="DI2381" s="53"/>
      <c r="DJ2381" s="53"/>
      <c r="DK2381" s="53"/>
      <c r="DL2381" s="53"/>
      <c r="DM2381" s="53"/>
      <c r="DN2381" s="53"/>
      <c r="DO2381" s="53"/>
      <c r="DP2381" s="53"/>
      <c r="DQ2381" s="53"/>
      <c r="DR2381" s="112"/>
      <c r="DS2381" s="53"/>
      <c r="DT2381" s="53"/>
      <c r="DU2381" s="53"/>
      <c r="DV2381" s="53"/>
      <c r="DW2381" s="53"/>
      <c r="DX2381" s="53"/>
      <c r="DY2381" s="53"/>
      <c r="DZ2381" s="53"/>
      <c r="EA2381" s="53"/>
      <c r="EB2381" s="53"/>
    </row>
    <row r="2382" spans="1:136" s="39" customFormat="1" hidden="1" x14ac:dyDescent="0.2">
      <c r="A2382" s="44" t="str">
        <f t="shared" si="1012"/>
        <v>SCM - Cortlandville</v>
      </c>
      <c r="B2382" s="44" t="str">
        <f t="shared" si="1011"/>
        <v>Trichloroethylene</v>
      </c>
      <c r="C2382" s="38" t="s">
        <v>2587</v>
      </c>
      <c r="D2382" s="38" t="str">
        <f t="shared" si="1015"/>
        <v>ml</v>
      </c>
      <c r="E2382" s="44" t="s">
        <v>371</v>
      </c>
      <c r="F2382" s="155" t="str">
        <f t="shared" si="1014"/>
        <v>712006-H-031</v>
      </c>
      <c r="G2382" s="44" t="str">
        <f t="shared" si="1013"/>
        <v>Residential</v>
      </c>
      <c r="H2382" s="44" t="str">
        <f t="shared" si="990"/>
        <v>Basement</v>
      </c>
      <c r="I2382" s="38" t="str">
        <f t="shared" si="997"/>
        <v>Y</v>
      </c>
      <c r="J2382" s="38" t="str">
        <f t="shared" si="998"/>
        <v>n</v>
      </c>
      <c r="K2382" s="455" t="str">
        <f t="shared" si="999"/>
        <v>Y</v>
      </c>
      <c r="L2382" s="44"/>
      <c r="M2382" s="38" t="str">
        <f t="shared" si="1016"/>
        <v>n</v>
      </c>
      <c r="N2382" s="38" t="str">
        <f t="shared" si="1017"/>
        <v>n</v>
      </c>
      <c r="O2382" s="38" t="str">
        <f t="shared" si="1018"/>
        <v>n</v>
      </c>
      <c r="P2382" s="44" t="s">
        <v>1451</v>
      </c>
      <c r="Q2382" s="44"/>
      <c r="R2382" s="44"/>
      <c r="S2382" s="44"/>
      <c r="T2382" s="44"/>
      <c r="U2382" s="44"/>
      <c r="V2382" s="44"/>
      <c r="W2382" s="44"/>
      <c r="X2382" s="44"/>
      <c r="Y2382" s="38" t="str">
        <f t="shared" si="991"/>
        <v>n</v>
      </c>
      <c r="Z2382" s="38" t="str">
        <f t="shared" si="992"/>
        <v>n</v>
      </c>
      <c r="AA2382" s="38" t="s">
        <v>2044</v>
      </c>
      <c r="AB2382" s="128" t="s">
        <v>1451</v>
      </c>
      <c r="AC2382" s="59">
        <v>1.7</v>
      </c>
      <c r="AD2382" s="204">
        <v>0.12352941176470589</v>
      </c>
      <c r="AE2382" s="38">
        <v>0</v>
      </c>
      <c r="AF2382" s="38">
        <v>1</v>
      </c>
      <c r="AG2382" s="125">
        <f t="shared" si="1002"/>
        <v>1</v>
      </c>
      <c r="AH2382" s="39">
        <v>11</v>
      </c>
      <c r="AI2382" s="123">
        <f t="shared" si="1003"/>
        <v>216.44838012850846</v>
      </c>
      <c r="AJ2382" s="40">
        <f t="shared" si="1020"/>
        <v>1.7</v>
      </c>
      <c r="AK2382" s="40"/>
      <c r="AL2382" s="40"/>
      <c r="AM2382" s="40">
        <f t="shared" si="994"/>
        <v>0.21</v>
      </c>
      <c r="AN2382" s="39">
        <f t="shared" si="993"/>
        <v>0.5</v>
      </c>
      <c r="AO2382" s="204">
        <f t="shared" si="1005"/>
        <v>9.7020823105869406E-4</v>
      </c>
      <c r="AP2382" s="204">
        <f t="shared" si="1021"/>
        <v>0.12352941176470589</v>
      </c>
      <c r="AQ2382" s="45"/>
      <c r="AR2382" s="45"/>
      <c r="AS2382" s="115">
        <f t="shared" si="1007"/>
        <v>0</v>
      </c>
      <c r="AT2382" s="115">
        <f t="shared" si="1008"/>
        <v>1</v>
      </c>
      <c r="AU2382" s="115">
        <f t="shared" si="995"/>
        <v>0</v>
      </c>
      <c r="AV2382" s="115">
        <f t="shared" si="996"/>
        <v>1</v>
      </c>
      <c r="AY2382" s="115"/>
      <c r="AZ2382" s="115"/>
      <c r="BA2382" s="51" t="s">
        <v>1020</v>
      </c>
      <c r="BB2382" s="52" t="s">
        <v>1021</v>
      </c>
      <c r="BC2382" s="53" t="s">
        <v>1031</v>
      </c>
      <c r="BD2382" s="53"/>
      <c r="BE2382" s="37" t="s">
        <v>1375</v>
      </c>
      <c r="BF2382" s="53"/>
      <c r="BG2382" s="53" t="s">
        <v>2749</v>
      </c>
      <c r="BH2382" s="205" t="s">
        <v>2749</v>
      </c>
      <c r="BI2382" s="54" t="s">
        <v>1024</v>
      </c>
      <c r="BJ2382" s="52" t="s">
        <v>533</v>
      </c>
      <c r="BK2382" s="54" t="s">
        <v>573</v>
      </c>
      <c r="BL2382" s="53">
        <v>1.5</v>
      </c>
      <c r="BM2382" s="53" t="s">
        <v>1390</v>
      </c>
      <c r="BN2382" s="53">
        <v>0.63359999999999994</v>
      </c>
      <c r="BO2382" s="53" t="s">
        <v>1390</v>
      </c>
      <c r="BP2382" s="48" t="s">
        <v>1406</v>
      </c>
      <c r="BQ2382" s="53"/>
      <c r="BR2382" s="53"/>
      <c r="BS2382" s="54" t="s">
        <v>1393</v>
      </c>
      <c r="BT2382" s="52" t="s">
        <v>573</v>
      </c>
      <c r="BU2382" s="52"/>
      <c r="BV2382" s="52"/>
      <c r="BW2382" s="250">
        <v>38792</v>
      </c>
      <c r="BX2382" s="250"/>
      <c r="BY2382" s="37" t="s">
        <v>451</v>
      </c>
      <c r="BZ2382" s="55">
        <v>0.21</v>
      </c>
      <c r="CA2382" s="54" t="s">
        <v>1396</v>
      </c>
      <c r="CB2382" s="53"/>
      <c r="CC2382" s="53">
        <v>0.21</v>
      </c>
      <c r="CD2382" s="112" t="s">
        <v>767</v>
      </c>
      <c r="CE2382" s="53" t="s">
        <v>2750</v>
      </c>
      <c r="CF2382" s="53"/>
      <c r="CG2382" s="250">
        <v>38792</v>
      </c>
      <c r="CH2382" s="56"/>
      <c r="CI2382" s="53"/>
      <c r="CJ2382" s="53"/>
      <c r="CK2382" s="53"/>
      <c r="CL2382" s="55">
        <v>1.7</v>
      </c>
      <c r="CM2382" s="53" t="s">
        <v>1396</v>
      </c>
      <c r="CN2382" s="53"/>
      <c r="CO2382" s="53">
        <v>1.7</v>
      </c>
      <c r="CP2382" s="53" t="s">
        <v>767</v>
      </c>
      <c r="CQ2382" s="53" t="s">
        <v>2751</v>
      </c>
      <c r="CR2382" s="54" t="s">
        <v>1288</v>
      </c>
      <c r="CS2382" s="252">
        <v>38972</v>
      </c>
      <c r="CT2382" s="57"/>
      <c r="CU2382" s="53"/>
      <c r="CV2382" s="53"/>
      <c r="CW2382" s="39">
        <v>2.1335999999999999</v>
      </c>
      <c r="CX2382" s="53" t="s">
        <v>1390</v>
      </c>
      <c r="CY2382" s="53" t="s">
        <v>2438</v>
      </c>
      <c r="CZ2382" s="53">
        <v>1</v>
      </c>
      <c r="DA2382" s="54" t="s">
        <v>2046</v>
      </c>
      <c r="DB2382" s="53"/>
      <c r="DC2382" s="53">
        <v>0.12</v>
      </c>
      <c r="DD2382" s="54" t="s">
        <v>1397</v>
      </c>
      <c r="DE2382" s="53"/>
      <c r="DF2382" s="53"/>
      <c r="DG2382" s="53"/>
      <c r="DH2382" s="53"/>
      <c r="DI2382" s="53"/>
      <c r="DJ2382" s="53"/>
      <c r="DK2382" s="53"/>
      <c r="DL2382" s="53"/>
      <c r="DM2382" s="53"/>
      <c r="DN2382" s="53"/>
      <c r="DO2382" s="53"/>
      <c r="DP2382" s="53"/>
      <c r="DQ2382" s="53"/>
      <c r="DR2382" s="112"/>
      <c r="DS2382" s="53"/>
      <c r="DT2382" s="53"/>
      <c r="DU2382" s="53"/>
      <c r="DV2382" s="53"/>
      <c r="DW2382" s="53"/>
      <c r="DX2382" s="53"/>
      <c r="DY2382" s="53"/>
      <c r="DZ2382" s="53"/>
      <c r="EA2382" s="53"/>
      <c r="EB2382" s="53"/>
    </row>
    <row r="2383" spans="1:136" s="39" customFormat="1" hidden="1" x14ac:dyDescent="0.2">
      <c r="A2383" s="44" t="str">
        <f t="shared" si="1012"/>
        <v>SCM - Cortlandville</v>
      </c>
      <c r="B2383" s="44" t="str">
        <f t="shared" si="1011"/>
        <v>Trichloroethylene</v>
      </c>
      <c r="C2383" s="38" t="s">
        <v>2587</v>
      </c>
      <c r="D2383" s="38" t="str">
        <f t="shared" si="1015"/>
        <v>gm</v>
      </c>
      <c r="E2383" s="44" t="s">
        <v>373</v>
      </c>
      <c r="F2383" s="466" t="str">
        <f t="shared" si="1014"/>
        <v>712006-H-036</v>
      </c>
      <c r="G2383" s="44" t="str">
        <f t="shared" si="1013"/>
        <v>Residential</v>
      </c>
      <c r="H2383" s="44" t="str">
        <f t="shared" si="990"/>
        <v>Basement</v>
      </c>
      <c r="I2383" s="38" t="str">
        <f t="shared" si="997"/>
        <v>Y</v>
      </c>
      <c r="J2383" s="38" t="str">
        <f t="shared" si="998"/>
        <v>n</v>
      </c>
      <c r="K2383" s="455" t="str">
        <f t="shared" si="999"/>
        <v>Y</v>
      </c>
      <c r="L2383" s="44"/>
      <c r="M2383" s="38" t="str">
        <f t="shared" si="1016"/>
        <v>n</v>
      </c>
      <c r="N2383" s="38" t="str">
        <f t="shared" si="1017"/>
        <v>n</v>
      </c>
      <c r="O2383" s="38" t="str">
        <f t="shared" si="1018"/>
        <v>n</v>
      </c>
      <c r="P2383" s="44" t="s">
        <v>1451</v>
      </c>
      <c r="Q2383" s="44"/>
      <c r="R2383" s="44"/>
      <c r="S2383" s="44"/>
      <c r="T2383" s="44"/>
      <c r="U2383" s="44"/>
      <c r="V2383" s="44"/>
      <c r="W2383" s="44"/>
      <c r="X2383" s="44"/>
      <c r="Y2383" s="38" t="str">
        <f t="shared" si="991"/>
        <v>n</v>
      </c>
      <c r="Z2383" s="38" t="str">
        <f t="shared" si="992"/>
        <v>n</v>
      </c>
      <c r="AA2383" s="38" t="s">
        <v>2044</v>
      </c>
      <c r="AB2383" s="128" t="s">
        <v>1451</v>
      </c>
      <c r="AC2383" s="59">
        <v>5.4</v>
      </c>
      <c r="AD2383" s="204">
        <v>3.8888888888888883E-2</v>
      </c>
      <c r="AE2383" s="38">
        <v>0</v>
      </c>
      <c r="AF2383" s="38">
        <v>1</v>
      </c>
      <c r="AG2383" s="125">
        <f t="shared" si="1002"/>
        <v>0.1</v>
      </c>
      <c r="AH2383" s="39">
        <v>11</v>
      </c>
      <c r="AI2383" s="123">
        <f t="shared" si="1003"/>
        <v>21.644838012850844</v>
      </c>
      <c r="AJ2383" s="40">
        <f t="shared" si="1020"/>
        <v>5.4</v>
      </c>
      <c r="AK2383" s="40"/>
      <c r="AL2383" s="40"/>
      <c r="AM2383" s="40">
        <f t="shared" si="994"/>
        <v>0.21</v>
      </c>
      <c r="AN2383" s="39">
        <f t="shared" si="993"/>
        <v>0.5</v>
      </c>
      <c r="AO2383" s="204">
        <f t="shared" si="1005"/>
        <v>9.7020823105869423E-3</v>
      </c>
      <c r="AP2383" s="204">
        <f t="shared" si="1021"/>
        <v>3.8888888888888883E-2</v>
      </c>
      <c r="AQ2383" s="45"/>
      <c r="AR2383" s="45"/>
      <c r="AS2383" s="115">
        <f t="shared" si="1007"/>
        <v>0</v>
      </c>
      <c r="AT2383" s="115">
        <f t="shared" si="1008"/>
        <v>1</v>
      </c>
      <c r="AU2383" s="115">
        <f t="shared" si="995"/>
        <v>0</v>
      </c>
      <c r="AV2383" s="115">
        <f t="shared" si="996"/>
        <v>1</v>
      </c>
      <c r="AY2383" s="115"/>
      <c r="AZ2383" s="115"/>
      <c r="BA2383" s="51" t="s">
        <v>1020</v>
      </c>
      <c r="BB2383" s="52" t="s">
        <v>1021</v>
      </c>
      <c r="BC2383" s="53" t="s">
        <v>1044</v>
      </c>
      <c r="BD2383" s="53"/>
      <c r="BE2383" s="37" t="s">
        <v>1375</v>
      </c>
      <c r="BF2383" s="53"/>
      <c r="BG2383" s="53" t="s">
        <v>2759</v>
      </c>
      <c r="BH2383" s="205" t="s">
        <v>2759</v>
      </c>
      <c r="BI2383" s="54" t="s">
        <v>1024</v>
      </c>
      <c r="BJ2383" s="52" t="s">
        <v>533</v>
      </c>
      <c r="BK2383" s="54" t="s">
        <v>573</v>
      </c>
      <c r="BL2383" s="53">
        <v>1.5</v>
      </c>
      <c r="BM2383" s="53" t="s">
        <v>1390</v>
      </c>
      <c r="BN2383" s="53">
        <v>3.0720000000000001</v>
      </c>
      <c r="BO2383" s="53" t="s">
        <v>1390</v>
      </c>
      <c r="BP2383" s="48" t="s">
        <v>1406</v>
      </c>
      <c r="BQ2383" s="53"/>
      <c r="BR2383" s="53"/>
      <c r="BS2383" s="54" t="s">
        <v>1393</v>
      </c>
      <c r="BT2383" s="52" t="s">
        <v>573</v>
      </c>
      <c r="BU2383" s="52"/>
      <c r="BV2383" s="52"/>
      <c r="BW2383" s="250">
        <v>38797</v>
      </c>
      <c r="BX2383" s="250"/>
      <c r="BY2383" s="37" t="s">
        <v>451</v>
      </c>
      <c r="BZ2383" s="55">
        <v>0.21</v>
      </c>
      <c r="CA2383" s="54" t="s">
        <v>1396</v>
      </c>
      <c r="CB2383" s="53"/>
      <c r="CC2383" s="53">
        <v>0.21</v>
      </c>
      <c r="CD2383" s="112" t="s">
        <v>767</v>
      </c>
      <c r="CE2383" s="53" t="s">
        <v>2760</v>
      </c>
      <c r="CF2383" s="53"/>
      <c r="CG2383" s="250">
        <v>38797</v>
      </c>
      <c r="CH2383" s="56"/>
      <c r="CI2383" s="53"/>
      <c r="CJ2383" s="53"/>
      <c r="CK2383" s="53"/>
      <c r="CL2383" s="55">
        <v>5.4</v>
      </c>
      <c r="CM2383" s="53" t="s">
        <v>1396</v>
      </c>
      <c r="CN2383" s="53"/>
      <c r="CO2383" s="53">
        <v>5.4</v>
      </c>
      <c r="CP2383" s="53" t="s">
        <v>767</v>
      </c>
      <c r="CQ2383" s="53" t="s">
        <v>2761</v>
      </c>
      <c r="CR2383" s="54" t="s">
        <v>1288</v>
      </c>
      <c r="CS2383" s="252">
        <v>38972</v>
      </c>
      <c r="CT2383" s="57"/>
      <c r="CU2383" s="53"/>
      <c r="CV2383" s="53"/>
      <c r="CW2383" s="53">
        <v>4.5720000000000001</v>
      </c>
      <c r="CX2383" s="53" t="s">
        <v>1390</v>
      </c>
      <c r="CY2383" s="53" t="s">
        <v>2438</v>
      </c>
      <c r="CZ2383" s="53">
        <v>0.1</v>
      </c>
      <c r="DA2383" s="54" t="s">
        <v>2046</v>
      </c>
      <c r="DB2383" s="53"/>
      <c r="DC2383" s="53">
        <v>0.12</v>
      </c>
      <c r="DD2383" s="54" t="s">
        <v>1397</v>
      </c>
      <c r="DE2383" s="53"/>
      <c r="DF2383" s="53"/>
      <c r="DG2383" s="53"/>
      <c r="DH2383" s="53"/>
      <c r="DI2383" s="53"/>
      <c r="DJ2383" s="53"/>
      <c r="DK2383" s="53"/>
      <c r="DL2383" s="53"/>
      <c r="DM2383" s="53"/>
      <c r="DN2383" s="53"/>
      <c r="DO2383" s="53"/>
      <c r="DP2383" s="53"/>
      <c r="DQ2383" s="53"/>
      <c r="DR2383" s="112"/>
      <c r="DS2383" s="53"/>
      <c r="DT2383" s="53"/>
      <c r="DU2383" s="53"/>
      <c r="DV2383" s="53"/>
      <c r="DW2383" s="53"/>
      <c r="DX2383" s="53"/>
      <c r="DY2383" s="53"/>
      <c r="DZ2383" s="53"/>
      <c r="EA2383" s="53"/>
      <c r="EB2383" s="53"/>
    </row>
    <row r="2384" spans="1:136" s="39" customFormat="1" hidden="1" x14ac:dyDescent="0.2">
      <c r="A2384" s="44" t="str">
        <f t="shared" si="1012"/>
        <v>SCM - Cortlandville</v>
      </c>
      <c r="B2384" s="44" t="str">
        <f t="shared" si="1011"/>
        <v>Trichloroethylene</v>
      </c>
      <c r="C2384" s="38" t="s">
        <v>2587</v>
      </c>
      <c r="D2384" s="38" t="str">
        <f t="shared" si="1015"/>
        <v>gm</v>
      </c>
      <c r="E2384" s="44" t="s">
        <v>373</v>
      </c>
      <c r="F2384" s="155" t="str">
        <f t="shared" si="1014"/>
        <v>712006-H-037</v>
      </c>
      <c r="G2384" s="44" t="str">
        <f t="shared" si="1013"/>
        <v>Residential</v>
      </c>
      <c r="H2384" s="44" t="str">
        <f t="shared" si="990"/>
        <v>Basement</v>
      </c>
      <c r="I2384" s="38" t="str">
        <f t="shared" si="997"/>
        <v>Y</v>
      </c>
      <c r="J2384" s="38" t="str">
        <f t="shared" si="998"/>
        <v>Y</v>
      </c>
      <c r="K2384" s="455" t="str">
        <f t="shared" si="999"/>
        <v>Y</v>
      </c>
      <c r="L2384" s="44"/>
      <c r="M2384" s="38" t="str">
        <f t="shared" si="1016"/>
        <v>n</v>
      </c>
      <c r="N2384" s="38" t="str">
        <f t="shared" si="1017"/>
        <v>n</v>
      </c>
      <c r="O2384" s="38" t="str">
        <f t="shared" si="1018"/>
        <v>n</v>
      </c>
      <c r="P2384" s="44" t="s">
        <v>1451</v>
      </c>
      <c r="Q2384" s="38" t="str">
        <f>IF(DR2384="","",IF(DR2384="y","Y","n"))</f>
        <v>Y</v>
      </c>
      <c r="R2384" s="38" t="str">
        <f>IF(AK2384="","",IF(AN2384="","Y",IF(AK2384&gt;AN2384*$R$38,"Y","n")))</f>
        <v>n</v>
      </c>
      <c r="S2384" s="38" t="str">
        <f>IF(AK2384="","",IF(Q2384="N","n","Y"))</f>
        <v>Y</v>
      </c>
      <c r="T2384" s="44"/>
      <c r="U2384" s="44"/>
      <c r="V2384" s="44"/>
      <c r="W2384" s="44"/>
      <c r="X2384" s="44"/>
      <c r="Y2384" s="38" t="str">
        <f t="shared" si="991"/>
        <v>n</v>
      </c>
      <c r="Z2384" s="38" t="str">
        <f t="shared" si="992"/>
        <v>n</v>
      </c>
      <c r="AA2384" s="38" t="s">
        <v>2044</v>
      </c>
      <c r="AB2384" s="128" t="s">
        <v>1451</v>
      </c>
      <c r="AC2384" s="59">
        <v>0.86</v>
      </c>
      <c r="AD2384" s="204">
        <v>0.2441860465116279</v>
      </c>
      <c r="AE2384" s="38">
        <v>0</v>
      </c>
      <c r="AF2384" s="38">
        <v>1</v>
      </c>
      <c r="AG2384" s="125">
        <f t="shared" si="1002"/>
        <v>16.5</v>
      </c>
      <c r="AH2384" s="39">
        <v>11</v>
      </c>
      <c r="AI2384" s="123">
        <f t="shared" si="1003"/>
        <v>3571.3982721203897</v>
      </c>
      <c r="AJ2384" s="40">
        <f t="shared" si="1020"/>
        <v>0.86</v>
      </c>
      <c r="AK2384" s="47">
        <f>IF(DO2384="","",IF(DO2384="mg/m3",1000*DN2384,IF(DO2384="ppbv",DN2384*INDEX(ppbv_ug_m3,MATCH(BS2384,ChemName,0)),DN2384)))</f>
        <v>28</v>
      </c>
      <c r="AL2384" s="40"/>
      <c r="AM2384" s="40">
        <f t="shared" si="994"/>
        <v>0.21</v>
      </c>
      <c r="AN2384" s="39">
        <f t="shared" si="993"/>
        <v>0.5</v>
      </c>
      <c r="AO2384" s="204">
        <f t="shared" si="1005"/>
        <v>5.8800498852042065E-5</v>
      </c>
      <c r="AP2384" s="204">
        <f t="shared" si="1021"/>
        <v>0.2441860465116279</v>
      </c>
      <c r="AQ2384" s="204">
        <f>IF(AK2384="","",AM2384/AK2384)</f>
        <v>7.4999999999999997E-3</v>
      </c>
      <c r="AR2384" s="45"/>
      <c r="AS2384" s="115">
        <f t="shared" si="1007"/>
        <v>0</v>
      </c>
      <c r="AT2384" s="115">
        <f t="shared" si="1008"/>
        <v>1</v>
      </c>
      <c r="AU2384" s="115">
        <f t="shared" si="995"/>
        <v>0</v>
      </c>
      <c r="AV2384" s="115">
        <f t="shared" si="996"/>
        <v>1</v>
      </c>
      <c r="AW2384" s="39">
        <f t="shared" si="1009"/>
        <v>1</v>
      </c>
      <c r="AX2384" s="39">
        <f t="shared" si="1010"/>
        <v>0</v>
      </c>
      <c r="AY2384" s="115"/>
      <c r="AZ2384" s="115"/>
      <c r="BA2384" s="51" t="s">
        <v>1020</v>
      </c>
      <c r="BB2384" s="52" t="s">
        <v>1021</v>
      </c>
      <c r="BC2384" s="53" t="s">
        <v>1044</v>
      </c>
      <c r="BD2384" s="53"/>
      <c r="BE2384" s="37" t="s">
        <v>1375</v>
      </c>
      <c r="BF2384" s="53"/>
      <c r="BG2384" s="53" t="s">
        <v>2762</v>
      </c>
      <c r="BH2384" s="205" t="s">
        <v>2762</v>
      </c>
      <c r="BI2384" s="54" t="s">
        <v>1024</v>
      </c>
      <c r="BJ2384" s="52" t="s">
        <v>533</v>
      </c>
      <c r="BK2384" s="54" t="s">
        <v>573</v>
      </c>
      <c r="BL2384" s="53">
        <v>1.5</v>
      </c>
      <c r="BM2384" s="53" t="s">
        <v>1390</v>
      </c>
      <c r="BN2384" s="53">
        <v>3.3006000000000002</v>
      </c>
      <c r="BO2384" s="53" t="s">
        <v>1390</v>
      </c>
      <c r="BP2384" s="48" t="s">
        <v>1406</v>
      </c>
      <c r="BQ2384" s="53"/>
      <c r="BR2384" s="53"/>
      <c r="BS2384" s="54" t="s">
        <v>1393</v>
      </c>
      <c r="BT2384" s="52" t="s">
        <v>573</v>
      </c>
      <c r="BU2384" s="52"/>
      <c r="BV2384" s="52"/>
      <c r="BW2384" s="250">
        <v>38798</v>
      </c>
      <c r="BX2384" s="250"/>
      <c r="BY2384" s="37" t="s">
        <v>451</v>
      </c>
      <c r="BZ2384" s="55">
        <v>0.21</v>
      </c>
      <c r="CA2384" s="54" t="s">
        <v>1396</v>
      </c>
      <c r="CB2384" s="53"/>
      <c r="CC2384" s="53">
        <v>0.21</v>
      </c>
      <c r="CD2384" s="112" t="s">
        <v>767</v>
      </c>
      <c r="CE2384" s="53" t="s">
        <v>2763</v>
      </c>
      <c r="CF2384" s="53"/>
      <c r="CG2384" s="250">
        <v>38798</v>
      </c>
      <c r="CH2384" s="56"/>
      <c r="CI2384" s="53"/>
      <c r="CJ2384" s="53"/>
      <c r="CK2384" s="53"/>
      <c r="CL2384" s="55">
        <v>0.86</v>
      </c>
      <c r="CM2384" s="53" t="s">
        <v>1396</v>
      </c>
      <c r="CN2384" s="53"/>
      <c r="CO2384" s="53">
        <v>0.86</v>
      </c>
      <c r="CP2384" s="53" t="s">
        <v>767</v>
      </c>
      <c r="CQ2384" s="53" t="s">
        <v>2764</v>
      </c>
      <c r="CR2384" s="54" t="s">
        <v>1288</v>
      </c>
      <c r="CS2384" s="252">
        <v>38972</v>
      </c>
      <c r="CT2384" s="57"/>
      <c r="CU2384" s="53"/>
      <c r="CV2384" s="53"/>
      <c r="CW2384" s="53">
        <v>4.8006000000000002</v>
      </c>
      <c r="CX2384" s="53" t="s">
        <v>1390</v>
      </c>
      <c r="CY2384" s="53" t="s">
        <v>2438</v>
      </c>
      <c r="CZ2384" s="53">
        <v>16.5</v>
      </c>
      <c r="DA2384" s="54" t="s">
        <v>2046</v>
      </c>
      <c r="DB2384" s="53"/>
      <c r="DC2384" s="53">
        <v>0.12</v>
      </c>
      <c r="DD2384" s="54" t="s">
        <v>1397</v>
      </c>
      <c r="DE2384" s="53"/>
      <c r="DF2384" s="53" t="s">
        <v>973</v>
      </c>
      <c r="DG2384" s="252">
        <v>38883</v>
      </c>
      <c r="DH2384" s="187"/>
      <c r="DI2384" s="53">
        <v>39.5</v>
      </c>
      <c r="DJ2384" s="53" t="s">
        <v>1390</v>
      </c>
      <c r="DK2384" s="53">
        <v>2.44</v>
      </c>
      <c r="DL2384" s="53" t="s">
        <v>1390</v>
      </c>
      <c r="DM2384" s="39" t="s">
        <v>451</v>
      </c>
      <c r="DN2384" s="53">
        <v>28</v>
      </c>
      <c r="DO2384" s="188" t="s">
        <v>1396</v>
      </c>
      <c r="DP2384" s="53"/>
      <c r="DQ2384" s="53">
        <v>5</v>
      </c>
      <c r="DR2384" s="112" t="s">
        <v>2044</v>
      </c>
      <c r="DS2384" s="53"/>
      <c r="DT2384" s="53"/>
      <c r="DU2384" s="53"/>
      <c r="DV2384" s="53"/>
      <c r="DW2384" s="53"/>
      <c r="DX2384" s="53"/>
      <c r="DY2384" s="53"/>
      <c r="DZ2384" s="53"/>
      <c r="EA2384" s="53"/>
      <c r="EB2384" s="53"/>
    </row>
    <row r="2385" spans="1:132" s="39" customFormat="1" hidden="1" x14ac:dyDescent="0.2">
      <c r="A2385" s="44" t="str">
        <f t="shared" si="1012"/>
        <v>SCM - Cortlandville</v>
      </c>
      <c r="B2385" s="44" t="str">
        <f t="shared" si="1011"/>
        <v>Trichloroethylene</v>
      </c>
      <c r="C2385" s="38" t="s">
        <v>2587</v>
      </c>
      <c r="D2385" s="38" t="str">
        <f t="shared" si="1015"/>
        <v>gm</v>
      </c>
      <c r="E2385" s="44" t="s">
        <v>373</v>
      </c>
      <c r="F2385" s="155" t="str">
        <f t="shared" si="1014"/>
        <v>712006-H-047</v>
      </c>
      <c r="G2385" s="44" t="str">
        <f t="shared" si="1013"/>
        <v>Residential</v>
      </c>
      <c r="H2385" s="44" t="str">
        <f t="shared" si="990"/>
        <v>Basement</v>
      </c>
      <c r="I2385" s="38" t="str">
        <f t="shared" si="997"/>
        <v>Y</v>
      </c>
      <c r="J2385" s="38" t="str">
        <f t="shared" si="998"/>
        <v>Y</v>
      </c>
      <c r="K2385" s="455" t="str">
        <f t="shared" si="999"/>
        <v>Y</v>
      </c>
      <c r="L2385" s="44"/>
      <c r="M2385" s="38" t="str">
        <f t="shared" si="1016"/>
        <v>n</v>
      </c>
      <c r="N2385" s="38" t="str">
        <f t="shared" si="1017"/>
        <v>n</v>
      </c>
      <c r="O2385" s="38" t="str">
        <f t="shared" si="1018"/>
        <v>n</v>
      </c>
      <c r="P2385" s="44" t="s">
        <v>1451</v>
      </c>
      <c r="Q2385" s="38" t="str">
        <f>IF(DR2385="","",IF(DR2385="y","Y","n"))</f>
        <v>Y</v>
      </c>
      <c r="R2385" s="38" t="str">
        <f>IF(AK2385="","",IF(AN2385="","Y",IF(AK2385&gt;AN2385*$R$38,"Y","n")))</f>
        <v>n</v>
      </c>
      <c r="S2385" s="38" t="str">
        <f>IF(AK2385="","",IF(Q2385="N","n","Y"))</f>
        <v>Y</v>
      </c>
      <c r="T2385" s="44"/>
      <c r="U2385" s="44"/>
      <c r="V2385" s="44"/>
      <c r="W2385" s="44"/>
      <c r="X2385" s="44"/>
      <c r="Y2385" s="38" t="str">
        <f t="shared" si="991"/>
        <v>n</v>
      </c>
      <c r="Z2385" s="38" t="str">
        <f t="shared" si="992"/>
        <v>n</v>
      </c>
      <c r="AA2385" s="38" t="s">
        <v>2044</v>
      </c>
      <c r="AB2385" s="128" t="s">
        <v>1451</v>
      </c>
      <c r="AC2385" s="59">
        <v>0.86</v>
      </c>
      <c r="AD2385" s="204">
        <v>0.2441860465116279</v>
      </c>
      <c r="AE2385" s="38">
        <v>0</v>
      </c>
      <c r="AF2385" s="38">
        <v>1</v>
      </c>
      <c r="AG2385" s="125">
        <f t="shared" si="1002"/>
        <v>15</v>
      </c>
      <c r="AH2385" s="39">
        <v>11</v>
      </c>
      <c r="AI2385" s="123">
        <f t="shared" si="1003"/>
        <v>3246.7257019276267</v>
      </c>
      <c r="AJ2385" s="40">
        <f t="shared" si="1020"/>
        <v>0.86</v>
      </c>
      <c r="AK2385" s="47">
        <f>IF(DO2385="","",IF(DO2385="mg/m3",1000*DN2385,IF(DO2385="ppbv",DN2385*INDEX(ppbv_ug_m3,MATCH(BS2385,ChemName,0)),DN2385)))</f>
        <v>28</v>
      </c>
      <c r="AL2385" s="40"/>
      <c r="AM2385" s="40">
        <f t="shared" si="994"/>
        <v>0.21</v>
      </c>
      <c r="AN2385" s="39">
        <f t="shared" si="993"/>
        <v>0.5</v>
      </c>
      <c r="AO2385" s="204">
        <f t="shared" si="1005"/>
        <v>6.4680548737246273E-5</v>
      </c>
      <c r="AP2385" s="204">
        <f t="shared" si="1021"/>
        <v>0.2441860465116279</v>
      </c>
      <c r="AQ2385" s="204">
        <f>IF(AK2385="","",AM2385/AK2385)</f>
        <v>7.4999999999999997E-3</v>
      </c>
      <c r="AR2385" s="45"/>
      <c r="AS2385" s="115">
        <f t="shared" si="1007"/>
        <v>0</v>
      </c>
      <c r="AT2385" s="115">
        <f t="shared" si="1008"/>
        <v>1</v>
      </c>
      <c r="AU2385" s="115">
        <f t="shared" si="995"/>
        <v>0</v>
      </c>
      <c r="AV2385" s="115">
        <f t="shared" si="996"/>
        <v>1</v>
      </c>
      <c r="AW2385" s="39">
        <f t="shared" si="1009"/>
        <v>1</v>
      </c>
      <c r="AX2385" s="39">
        <f t="shared" si="1010"/>
        <v>0</v>
      </c>
      <c r="AY2385" s="115"/>
      <c r="AZ2385" s="115"/>
      <c r="BA2385" s="51" t="s">
        <v>1020</v>
      </c>
      <c r="BB2385" s="52" t="s">
        <v>1021</v>
      </c>
      <c r="BC2385" s="53" t="s">
        <v>1044</v>
      </c>
      <c r="BD2385" s="53"/>
      <c r="BE2385" s="37" t="s">
        <v>1375</v>
      </c>
      <c r="BF2385" s="53"/>
      <c r="BG2385" s="53" t="s">
        <v>525</v>
      </c>
      <c r="BH2385" s="205" t="s">
        <v>525</v>
      </c>
      <c r="BI2385" s="54" t="s">
        <v>1024</v>
      </c>
      <c r="BJ2385" s="52" t="s">
        <v>533</v>
      </c>
      <c r="BK2385" s="54" t="s">
        <v>573</v>
      </c>
      <c r="BL2385" s="53">
        <v>1.5</v>
      </c>
      <c r="BM2385" s="53" t="s">
        <v>1390</v>
      </c>
      <c r="BN2385" s="53">
        <v>3.3768000000000002</v>
      </c>
      <c r="BO2385" s="53" t="s">
        <v>1390</v>
      </c>
      <c r="BP2385" s="48" t="s">
        <v>1406</v>
      </c>
      <c r="BQ2385" s="53"/>
      <c r="BR2385" s="53"/>
      <c r="BS2385" s="54" t="s">
        <v>1393</v>
      </c>
      <c r="BT2385" s="52" t="s">
        <v>573</v>
      </c>
      <c r="BU2385" s="52"/>
      <c r="BV2385" s="52"/>
      <c r="BW2385" s="250">
        <v>38805</v>
      </c>
      <c r="BX2385" s="250"/>
      <c r="BY2385" s="37" t="s">
        <v>451</v>
      </c>
      <c r="BZ2385" s="55">
        <v>0.21</v>
      </c>
      <c r="CA2385" s="54" t="s">
        <v>1396</v>
      </c>
      <c r="CB2385" s="53"/>
      <c r="CC2385" s="53">
        <v>0.21</v>
      </c>
      <c r="CD2385" s="112" t="s">
        <v>767</v>
      </c>
      <c r="CE2385" s="53" t="s">
        <v>526</v>
      </c>
      <c r="CF2385" s="53"/>
      <c r="CG2385" s="250">
        <v>38805</v>
      </c>
      <c r="CH2385" s="56"/>
      <c r="CI2385" s="53"/>
      <c r="CJ2385" s="53"/>
      <c r="CK2385" s="53"/>
      <c r="CL2385" s="55">
        <v>0.86</v>
      </c>
      <c r="CM2385" s="53" t="s">
        <v>1396</v>
      </c>
      <c r="CN2385" s="53"/>
      <c r="CO2385" s="53">
        <v>0.86</v>
      </c>
      <c r="CP2385" s="53" t="s">
        <v>767</v>
      </c>
      <c r="CQ2385" s="53" t="s">
        <v>527</v>
      </c>
      <c r="CR2385" s="54" t="s">
        <v>1288</v>
      </c>
      <c r="CS2385" s="252">
        <v>38972</v>
      </c>
      <c r="CT2385" s="57"/>
      <c r="CU2385" s="53"/>
      <c r="CV2385" s="53"/>
      <c r="CW2385" s="53">
        <v>4.8768000000000002</v>
      </c>
      <c r="CX2385" s="53" t="s">
        <v>1390</v>
      </c>
      <c r="CY2385" s="53" t="s">
        <v>2438</v>
      </c>
      <c r="CZ2385" s="53">
        <v>15</v>
      </c>
      <c r="DA2385" s="54" t="s">
        <v>2046</v>
      </c>
      <c r="DB2385" s="53"/>
      <c r="DC2385" s="53">
        <v>0.12</v>
      </c>
      <c r="DD2385" s="54" t="s">
        <v>1397</v>
      </c>
      <c r="DE2385" s="53"/>
      <c r="DF2385" s="53" t="s">
        <v>973</v>
      </c>
      <c r="DG2385" s="252">
        <v>38883</v>
      </c>
      <c r="DH2385" s="187"/>
      <c r="DI2385" s="53">
        <v>23</v>
      </c>
      <c r="DJ2385" s="53" t="s">
        <v>1390</v>
      </c>
      <c r="DK2385" s="53">
        <v>2.44</v>
      </c>
      <c r="DL2385" s="53" t="s">
        <v>1390</v>
      </c>
      <c r="DM2385" s="39" t="s">
        <v>451</v>
      </c>
      <c r="DN2385" s="53">
        <v>28</v>
      </c>
      <c r="DO2385" s="188" t="s">
        <v>1396</v>
      </c>
      <c r="DP2385" s="53"/>
      <c r="DQ2385" s="53">
        <v>5</v>
      </c>
      <c r="DR2385" s="112" t="s">
        <v>2044</v>
      </c>
      <c r="DS2385" s="53"/>
      <c r="DT2385" s="53"/>
      <c r="DU2385" s="53"/>
      <c r="DV2385" s="53"/>
      <c r="DW2385" s="53"/>
      <c r="DX2385" s="53"/>
      <c r="DY2385" s="53"/>
      <c r="DZ2385" s="53"/>
      <c r="EA2385" s="53"/>
      <c r="EB2385" s="53"/>
    </row>
    <row r="2386" spans="1:132" s="39" customFormat="1" hidden="1" x14ac:dyDescent="0.2">
      <c r="A2386" s="44" t="str">
        <f t="shared" si="1012"/>
        <v>SCM - Cortlandville</v>
      </c>
      <c r="B2386" s="44" t="str">
        <f t="shared" si="1011"/>
        <v>Trichloroethylene</v>
      </c>
      <c r="C2386" s="38" t="s">
        <v>2587</v>
      </c>
      <c r="D2386" s="38" t="str">
        <f t="shared" si="1015"/>
        <v>sm</v>
      </c>
      <c r="E2386" s="44" t="s">
        <v>372</v>
      </c>
      <c r="F2386" s="466" t="str">
        <f t="shared" si="1014"/>
        <v>712006-H-049</v>
      </c>
      <c r="G2386" s="44" t="str">
        <f t="shared" si="1013"/>
        <v>Residential</v>
      </c>
      <c r="H2386" s="44" t="str">
        <f t="shared" si="990"/>
        <v>Basement</v>
      </c>
      <c r="I2386" s="38" t="str">
        <f t="shared" si="997"/>
        <v>Y</v>
      </c>
      <c r="J2386" s="38" t="str">
        <f t="shared" si="998"/>
        <v>n</v>
      </c>
      <c r="K2386" s="455" t="str">
        <f t="shared" si="999"/>
        <v>Y</v>
      </c>
      <c r="L2386" s="44"/>
      <c r="M2386" s="38" t="str">
        <f t="shared" si="1016"/>
        <v>n</v>
      </c>
      <c r="N2386" s="38" t="str">
        <f t="shared" si="1017"/>
        <v>n</v>
      </c>
      <c r="O2386" s="38" t="str">
        <f t="shared" si="1018"/>
        <v>n</v>
      </c>
      <c r="P2386" s="44" t="s">
        <v>1451</v>
      </c>
      <c r="Q2386" s="44"/>
      <c r="R2386" s="44"/>
      <c r="S2386" s="44"/>
      <c r="T2386" s="44"/>
      <c r="U2386" s="44"/>
      <c r="V2386" s="44"/>
      <c r="W2386" s="44"/>
      <c r="X2386" s="44"/>
      <c r="Y2386" s="38" t="str">
        <f t="shared" si="991"/>
        <v>n</v>
      </c>
      <c r="Z2386" s="38" t="str">
        <f t="shared" si="992"/>
        <v>n</v>
      </c>
      <c r="AA2386" s="38" t="s">
        <v>2044</v>
      </c>
      <c r="AB2386" s="128" t="s">
        <v>1451</v>
      </c>
      <c r="AC2386" s="59">
        <v>0.86</v>
      </c>
      <c r="AD2386" s="204">
        <v>0.2441860465116279</v>
      </c>
      <c r="AE2386" s="38">
        <v>0</v>
      </c>
      <c r="AF2386" s="38">
        <v>1</v>
      </c>
      <c r="AG2386" s="125">
        <f t="shared" si="1002"/>
        <v>0.1</v>
      </c>
      <c r="AH2386" s="39">
        <v>11</v>
      </c>
      <c r="AI2386" s="123">
        <f t="shared" si="1003"/>
        <v>21.644838012850844</v>
      </c>
      <c r="AJ2386" s="40">
        <f t="shared" si="1020"/>
        <v>0.86</v>
      </c>
      <c r="AK2386" s="40"/>
      <c r="AL2386" s="40"/>
      <c r="AM2386" s="40">
        <f t="shared" si="994"/>
        <v>0.21</v>
      </c>
      <c r="AN2386" s="39">
        <f t="shared" si="993"/>
        <v>0.5</v>
      </c>
      <c r="AO2386" s="204">
        <f t="shared" si="1005"/>
        <v>9.7020823105869423E-3</v>
      </c>
      <c r="AP2386" s="204">
        <f t="shared" si="1021"/>
        <v>0.2441860465116279</v>
      </c>
      <c r="AQ2386" s="45"/>
      <c r="AR2386" s="45"/>
      <c r="AS2386" s="115">
        <f t="shared" si="1007"/>
        <v>0</v>
      </c>
      <c r="AT2386" s="115">
        <f t="shared" si="1008"/>
        <v>1</v>
      </c>
      <c r="AU2386" s="115">
        <f t="shared" si="995"/>
        <v>0</v>
      </c>
      <c r="AV2386" s="115">
        <f t="shared" si="996"/>
        <v>1</v>
      </c>
      <c r="AY2386" s="115"/>
      <c r="AZ2386" s="115"/>
      <c r="BA2386" s="51" t="s">
        <v>1020</v>
      </c>
      <c r="BB2386" s="52" t="s">
        <v>1021</v>
      </c>
      <c r="BC2386" s="53" t="s">
        <v>1027</v>
      </c>
      <c r="BD2386" s="53"/>
      <c r="BE2386" s="37" t="s">
        <v>1375</v>
      </c>
      <c r="BF2386" s="53"/>
      <c r="BG2386" s="53" t="s">
        <v>531</v>
      </c>
      <c r="BH2386" s="205" t="s">
        <v>531</v>
      </c>
      <c r="BI2386" s="54" t="s">
        <v>1024</v>
      </c>
      <c r="BJ2386" s="52" t="s">
        <v>533</v>
      </c>
      <c r="BK2386" s="54" t="s">
        <v>573</v>
      </c>
      <c r="BL2386" s="53">
        <v>1.5</v>
      </c>
      <c r="BM2386" s="53" t="s">
        <v>1390</v>
      </c>
      <c r="BN2386" s="53">
        <v>3.0720000000000001</v>
      </c>
      <c r="BO2386" s="53" t="s">
        <v>1390</v>
      </c>
      <c r="BP2386" s="48" t="s">
        <v>1406</v>
      </c>
      <c r="BQ2386" s="53"/>
      <c r="BR2386" s="53"/>
      <c r="BS2386" s="54" t="s">
        <v>1393</v>
      </c>
      <c r="BT2386" s="52" t="s">
        <v>573</v>
      </c>
      <c r="BU2386" s="52"/>
      <c r="BV2386" s="52"/>
      <c r="BW2386" s="250">
        <v>38805</v>
      </c>
      <c r="BX2386" s="250"/>
      <c r="BY2386" s="37" t="s">
        <v>451</v>
      </c>
      <c r="BZ2386" s="55">
        <v>0.21</v>
      </c>
      <c r="CA2386" s="54" t="s">
        <v>1396</v>
      </c>
      <c r="CB2386" s="53"/>
      <c r="CC2386" s="53">
        <v>0.21</v>
      </c>
      <c r="CD2386" s="112" t="s">
        <v>767</v>
      </c>
      <c r="CE2386" s="53" t="s">
        <v>2526</v>
      </c>
      <c r="CF2386" s="53"/>
      <c r="CG2386" s="250">
        <v>38805</v>
      </c>
      <c r="CH2386" s="56"/>
      <c r="CI2386" s="53"/>
      <c r="CJ2386" s="53"/>
      <c r="CK2386" s="53"/>
      <c r="CL2386" s="55">
        <v>0.86</v>
      </c>
      <c r="CM2386" s="53" t="s">
        <v>1396</v>
      </c>
      <c r="CN2386" s="53"/>
      <c r="CO2386" s="53">
        <v>0.86</v>
      </c>
      <c r="CP2386" s="53" t="s">
        <v>767</v>
      </c>
      <c r="CQ2386" s="53" t="s">
        <v>2527</v>
      </c>
      <c r="CR2386" s="54" t="s">
        <v>1288</v>
      </c>
      <c r="CS2386" s="252">
        <v>38972</v>
      </c>
      <c r="CT2386" s="57"/>
      <c r="CU2386" s="53"/>
      <c r="CV2386" s="53"/>
      <c r="CW2386" s="53">
        <v>4.5720000000000001</v>
      </c>
      <c r="CX2386" s="53" t="s">
        <v>1390</v>
      </c>
      <c r="CY2386" s="53" t="s">
        <v>2438</v>
      </c>
      <c r="CZ2386" s="53">
        <v>0.1</v>
      </c>
      <c r="DA2386" s="54" t="s">
        <v>2046</v>
      </c>
      <c r="DB2386" s="53"/>
      <c r="DC2386" s="53">
        <v>0.12</v>
      </c>
      <c r="DD2386" s="54" t="s">
        <v>1397</v>
      </c>
      <c r="DE2386" s="53"/>
      <c r="DF2386" s="53"/>
      <c r="DG2386" s="53"/>
      <c r="DH2386" s="53"/>
      <c r="DI2386" s="53"/>
      <c r="DJ2386" s="53"/>
      <c r="DK2386" s="53"/>
      <c r="DL2386" s="53"/>
      <c r="DM2386" s="53"/>
      <c r="DN2386" s="53"/>
      <c r="DO2386" s="53"/>
      <c r="DP2386" s="53"/>
      <c r="DQ2386" s="53"/>
      <c r="DR2386" s="112"/>
      <c r="DS2386" s="53"/>
      <c r="DT2386" s="53"/>
      <c r="DU2386" s="53"/>
      <c r="DV2386" s="53"/>
      <c r="DW2386" s="53"/>
      <c r="DX2386" s="53"/>
      <c r="DY2386" s="53"/>
      <c r="DZ2386" s="53"/>
      <c r="EA2386" s="53"/>
      <c r="EB2386" s="53"/>
    </row>
    <row r="2387" spans="1:132" s="39" customFormat="1" hidden="1" x14ac:dyDescent="0.2">
      <c r="A2387" s="44" t="str">
        <f t="shared" si="1012"/>
        <v>West Side Corporation</v>
      </c>
      <c r="B2387" s="44" t="str">
        <f t="shared" si="1011"/>
        <v>Tetrachloroethylene</v>
      </c>
      <c r="C2387" s="38" t="s">
        <v>2587</v>
      </c>
      <c r="D2387" s="38" t="str">
        <f t="shared" si="1015"/>
        <v/>
      </c>
      <c r="E2387" s="44" t="s">
        <v>373</v>
      </c>
      <c r="F2387" s="155" t="str">
        <f t="shared" si="1014"/>
        <v>241026-H-005</v>
      </c>
      <c r="G2387" s="44" t="str">
        <f t="shared" si="1013"/>
        <v>Residential</v>
      </c>
      <c r="H2387" s="44" t="str">
        <f t="shared" si="990"/>
        <v>Basement</v>
      </c>
      <c r="I2387" s="38" t="str">
        <f t="shared" si="997"/>
        <v>Y</v>
      </c>
      <c r="J2387" s="38" t="str">
        <f t="shared" si="998"/>
        <v>Y</v>
      </c>
      <c r="K2387" s="38" t="str">
        <f t="shared" si="999"/>
        <v>Y</v>
      </c>
      <c r="L2387" s="44"/>
      <c r="M2387" s="38" t="str">
        <f t="shared" si="1016"/>
        <v>Y</v>
      </c>
      <c r="N2387" s="38" t="str">
        <f t="shared" si="1017"/>
        <v>n</v>
      </c>
      <c r="O2387" s="38" t="str">
        <f t="shared" si="1018"/>
        <v>Y</v>
      </c>
      <c r="P2387" s="44"/>
      <c r="Q2387" s="38" t="str">
        <f t="shared" ref="Q2387:Q2400" si="1022">IF(DR2387="","",IF(DR2387="y","Y","n"))</f>
        <v>Y</v>
      </c>
      <c r="R2387" s="38" t="str">
        <f t="shared" ref="R2387:R2400" si="1023">IF(AK2387="","",IF(AN2387="","Y",IF(AK2387&gt;AN2387*$R$38,"Y","n")))</f>
        <v>n</v>
      </c>
      <c r="S2387" s="38" t="str">
        <f t="shared" ref="S2387:S2400" si="1024">IF(AK2387="","",IF(Q2387="N","n","Y"))</f>
        <v>Y</v>
      </c>
      <c r="T2387" s="44"/>
      <c r="U2387" s="44"/>
      <c r="V2387" s="44"/>
      <c r="W2387" s="44"/>
      <c r="X2387" s="44"/>
      <c r="Y2387" s="38" t="str">
        <f t="shared" si="991"/>
        <v>n</v>
      </c>
      <c r="Z2387" s="38" t="str">
        <f t="shared" si="992"/>
        <v>n</v>
      </c>
      <c r="AA2387" s="38" t="s">
        <v>2044</v>
      </c>
      <c r="AB2387" s="128" t="s">
        <v>1451</v>
      </c>
      <c r="AC2387" s="59">
        <v>120</v>
      </c>
      <c r="AD2387" s="204">
        <v>9.1666666666666667E-3</v>
      </c>
      <c r="AE2387" s="38">
        <v>0</v>
      </c>
      <c r="AF2387" s="38">
        <v>1</v>
      </c>
      <c r="AG2387" s="125">
        <f t="shared" si="1002"/>
        <v>230</v>
      </c>
      <c r="AH2387" s="39">
        <v>11</v>
      </c>
      <c r="AI2387" s="123">
        <f t="shared" si="1003"/>
        <v>81842.827559940328</v>
      </c>
      <c r="AJ2387" s="40">
        <f t="shared" si="1020"/>
        <v>120</v>
      </c>
      <c r="AK2387" s="47">
        <f t="shared" ref="AK2387:AK2400" si="1025">IF(DO2387="","",IF(DO2387="mg/m3",1000*DN2387,IF(DO2387="ppbv",DN2387*INDEX(ppbv_ug_m3,MATCH(BS2387,ChemName,0)),DN2387)))</f>
        <v>17</v>
      </c>
      <c r="AL2387" s="40"/>
      <c r="AM2387" s="40">
        <f t="shared" si="994"/>
        <v>1.1000000000000001</v>
      </c>
      <c r="AN2387" s="39">
        <f t="shared" si="993"/>
        <v>3.8</v>
      </c>
      <c r="AO2387" s="204">
        <f t="shared" si="1005"/>
        <v>1.3440395851357632E-5</v>
      </c>
      <c r="AP2387" s="204">
        <f t="shared" si="1021"/>
        <v>9.1666666666666667E-3</v>
      </c>
      <c r="AQ2387" s="204">
        <f t="shared" ref="AQ2387:AQ2400" si="1026">IF(AK2387="","",AM2387/AK2387)</f>
        <v>6.4705882352941183E-2</v>
      </c>
      <c r="AR2387" s="45"/>
      <c r="AS2387" s="115">
        <f t="shared" si="1007"/>
        <v>0</v>
      </c>
      <c r="AT2387" s="115">
        <f t="shared" si="1008"/>
        <v>1</v>
      </c>
      <c r="AU2387" s="115">
        <f t="shared" si="995"/>
        <v>0</v>
      </c>
      <c r="AV2387" s="115">
        <f t="shared" si="996"/>
        <v>1</v>
      </c>
      <c r="AW2387" s="39">
        <f t="shared" si="1009"/>
        <v>1</v>
      </c>
      <c r="AX2387" s="39">
        <f t="shared" si="1010"/>
        <v>0</v>
      </c>
      <c r="AY2387" s="115"/>
      <c r="AZ2387" s="115"/>
      <c r="BA2387" s="51" t="s">
        <v>2528</v>
      </c>
      <c r="BB2387" s="52" t="s">
        <v>2529</v>
      </c>
      <c r="BC2387" s="53"/>
      <c r="BD2387" s="53"/>
      <c r="BE2387" s="37" t="s">
        <v>2349</v>
      </c>
      <c r="BF2387" s="53"/>
      <c r="BG2387" s="53" t="s">
        <v>1461</v>
      </c>
      <c r="BH2387" s="205" t="s">
        <v>1461</v>
      </c>
      <c r="BI2387" s="52" t="s">
        <v>2531</v>
      </c>
      <c r="BJ2387" s="54" t="s">
        <v>533</v>
      </c>
      <c r="BK2387" s="54" t="s">
        <v>573</v>
      </c>
      <c r="BL2387" s="53"/>
      <c r="BM2387" s="53"/>
      <c r="BN2387" s="53"/>
      <c r="BO2387" s="53"/>
      <c r="BP2387" s="53"/>
      <c r="BQ2387" s="53"/>
      <c r="BR2387" s="53"/>
      <c r="BS2387" s="60" t="s">
        <v>2057</v>
      </c>
      <c r="BT2387" s="52" t="s">
        <v>573</v>
      </c>
      <c r="BU2387" s="52"/>
      <c r="BV2387" s="52"/>
      <c r="BW2387" s="250">
        <v>38792</v>
      </c>
      <c r="BX2387" s="250"/>
      <c r="BY2387" s="37" t="s">
        <v>451</v>
      </c>
      <c r="BZ2387" s="55">
        <f t="shared" ref="BZ2387:BZ2400" si="1027">CC2387</f>
        <v>1.1000000000000001</v>
      </c>
      <c r="CA2387" s="54" t="s">
        <v>1396</v>
      </c>
      <c r="CB2387" s="53"/>
      <c r="CC2387" s="53">
        <v>1.1000000000000001</v>
      </c>
      <c r="CD2387" s="112" t="s">
        <v>767</v>
      </c>
      <c r="CE2387" s="53" t="s">
        <v>1462</v>
      </c>
      <c r="CF2387" s="53" t="s">
        <v>573</v>
      </c>
      <c r="CG2387" s="250">
        <v>38792</v>
      </c>
      <c r="CH2387" s="56"/>
      <c r="CI2387" s="53"/>
      <c r="CJ2387" s="53"/>
      <c r="CK2387" s="53"/>
      <c r="CL2387" s="55">
        <v>120</v>
      </c>
      <c r="CM2387" s="53" t="s">
        <v>1396</v>
      </c>
      <c r="CN2387" s="53"/>
      <c r="CO2387" s="53"/>
      <c r="CP2387" s="53" t="s">
        <v>1397</v>
      </c>
      <c r="CQ2387" s="53" t="s">
        <v>1215</v>
      </c>
      <c r="CR2387" s="53" t="s">
        <v>2539</v>
      </c>
      <c r="CS2387" s="252">
        <v>38987</v>
      </c>
      <c r="CT2387" s="61"/>
      <c r="CU2387" s="53">
        <v>61</v>
      </c>
      <c r="CV2387" s="53" t="s">
        <v>1390</v>
      </c>
      <c r="CW2387" s="53"/>
      <c r="CX2387" s="53"/>
      <c r="CY2387" s="53"/>
      <c r="CZ2387" s="53">
        <v>230</v>
      </c>
      <c r="DA2387" s="53" t="s">
        <v>2046</v>
      </c>
      <c r="DB2387" s="53"/>
      <c r="DC2387" s="53">
        <v>0.5</v>
      </c>
      <c r="DD2387" s="53" t="s">
        <v>1397</v>
      </c>
      <c r="DE2387" s="53" t="s">
        <v>2540</v>
      </c>
      <c r="DF2387" s="53" t="s">
        <v>1595</v>
      </c>
      <c r="DG2387" s="252">
        <v>38663</v>
      </c>
      <c r="DH2387" s="61"/>
      <c r="DI2387" s="53">
        <v>8</v>
      </c>
      <c r="DJ2387" s="53" t="s">
        <v>1390</v>
      </c>
      <c r="DK2387" s="53"/>
      <c r="DL2387" s="53"/>
      <c r="DM2387" s="53"/>
      <c r="DN2387" s="53">
        <v>17</v>
      </c>
      <c r="DO2387" s="53" t="s">
        <v>1396</v>
      </c>
      <c r="DP2387" s="53"/>
      <c r="DQ2387" s="53"/>
      <c r="DR2387" s="112" t="s">
        <v>1397</v>
      </c>
      <c r="DS2387" s="53" t="s">
        <v>1596</v>
      </c>
      <c r="DT2387" s="53"/>
      <c r="DU2387" s="53"/>
      <c r="DV2387" s="53"/>
      <c r="DW2387" s="53"/>
      <c r="DX2387" s="53"/>
      <c r="DY2387" s="53"/>
      <c r="DZ2387" s="53"/>
      <c r="EA2387" s="53"/>
      <c r="EB2387" s="53"/>
    </row>
    <row r="2388" spans="1:132" s="39" customFormat="1" hidden="1" x14ac:dyDescent="0.2">
      <c r="A2388" s="44" t="str">
        <f t="shared" si="1012"/>
        <v>West Side Corporation</v>
      </c>
      <c r="B2388" s="44" t="str">
        <f t="shared" si="1011"/>
        <v>Tetrachloroethylene</v>
      </c>
      <c r="C2388" s="38" t="s">
        <v>2587</v>
      </c>
      <c r="D2388" s="38" t="str">
        <f t="shared" si="1015"/>
        <v/>
      </c>
      <c r="E2388" s="44" t="s">
        <v>373</v>
      </c>
      <c r="F2388" s="155" t="str">
        <f t="shared" si="1014"/>
        <v>241026-H-006</v>
      </c>
      <c r="G2388" s="44" t="str">
        <f t="shared" si="1013"/>
        <v>Residential</v>
      </c>
      <c r="H2388" s="44" t="str">
        <f t="shared" si="990"/>
        <v>Basement</v>
      </c>
      <c r="I2388" s="38" t="str">
        <f t="shared" si="997"/>
        <v>Y</v>
      </c>
      <c r="J2388" s="38" t="str">
        <f t="shared" si="998"/>
        <v>Y</v>
      </c>
      <c r="K2388" s="38" t="str">
        <f t="shared" si="999"/>
        <v>Y</v>
      </c>
      <c r="L2388" s="44"/>
      <c r="M2388" s="38" t="str">
        <f t="shared" si="1016"/>
        <v>Y</v>
      </c>
      <c r="N2388" s="38" t="str">
        <f t="shared" si="1017"/>
        <v>n</v>
      </c>
      <c r="O2388" s="38" t="str">
        <f t="shared" si="1018"/>
        <v>Y</v>
      </c>
      <c r="P2388" s="44"/>
      <c r="Q2388" s="38" t="str">
        <f t="shared" si="1022"/>
        <v>Y</v>
      </c>
      <c r="R2388" s="38" t="str">
        <f t="shared" si="1023"/>
        <v>n</v>
      </c>
      <c r="S2388" s="38" t="str">
        <f t="shared" si="1024"/>
        <v>Y</v>
      </c>
      <c r="T2388" s="44"/>
      <c r="U2388" s="44"/>
      <c r="V2388" s="44"/>
      <c r="W2388" s="44"/>
      <c r="X2388" s="44"/>
      <c r="Y2388" s="38" t="str">
        <f t="shared" si="991"/>
        <v>n</v>
      </c>
      <c r="Z2388" s="38" t="str">
        <f t="shared" si="992"/>
        <v>n</v>
      </c>
      <c r="AA2388" s="38" t="s">
        <v>2044</v>
      </c>
      <c r="AB2388" s="128" t="s">
        <v>1451</v>
      </c>
      <c r="AC2388" s="59">
        <v>39</v>
      </c>
      <c r="AD2388" s="204">
        <v>2.8205128205128209E-2</v>
      </c>
      <c r="AE2388" s="38">
        <v>0</v>
      </c>
      <c r="AF2388" s="38">
        <v>1</v>
      </c>
      <c r="AG2388" s="125">
        <f t="shared" si="1002"/>
        <v>39</v>
      </c>
      <c r="AH2388" s="39">
        <v>11</v>
      </c>
      <c r="AI2388" s="123">
        <f t="shared" si="1003"/>
        <v>13877.696847120318</v>
      </c>
      <c r="AJ2388" s="40">
        <f t="shared" si="1020"/>
        <v>39</v>
      </c>
      <c r="AK2388" s="47">
        <f t="shared" si="1025"/>
        <v>74</v>
      </c>
      <c r="AL2388" s="40"/>
      <c r="AM2388" s="40">
        <f t="shared" si="994"/>
        <v>1.1000000000000001</v>
      </c>
      <c r="AN2388" s="39">
        <f t="shared" si="993"/>
        <v>3.8</v>
      </c>
      <c r="AO2388" s="204">
        <f t="shared" si="1005"/>
        <v>7.9263872969545003E-5</v>
      </c>
      <c r="AP2388" s="204">
        <f t="shared" si="1021"/>
        <v>2.8205128205128209E-2</v>
      </c>
      <c r="AQ2388" s="204">
        <f t="shared" si="1026"/>
        <v>1.4864864864864866E-2</v>
      </c>
      <c r="AR2388" s="45"/>
      <c r="AS2388" s="115">
        <f t="shared" si="1007"/>
        <v>0</v>
      </c>
      <c r="AT2388" s="115">
        <f t="shared" si="1008"/>
        <v>1</v>
      </c>
      <c r="AU2388" s="115">
        <f t="shared" si="995"/>
        <v>0</v>
      </c>
      <c r="AV2388" s="115">
        <f t="shared" si="996"/>
        <v>1</v>
      </c>
      <c r="AW2388" s="39">
        <f t="shared" si="1009"/>
        <v>1</v>
      </c>
      <c r="AX2388" s="39">
        <f t="shared" si="1010"/>
        <v>0</v>
      </c>
      <c r="AY2388" s="115"/>
      <c r="AZ2388" s="115"/>
      <c r="BA2388" s="51" t="s">
        <v>2528</v>
      </c>
      <c r="BB2388" s="52" t="s">
        <v>2529</v>
      </c>
      <c r="BC2388" s="53"/>
      <c r="BD2388" s="53"/>
      <c r="BE2388" s="37" t="s">
        <v>2349</v>
      </c>
      <c r="BF2388" s="53"/>
      <c r="BG2388" s="53" t="s">
        <v>1216</v>
      </c>
      <c r="BH2388" s="205" t="s">
        <v>1216</v>
      </c>
      <c r="BI2388" s="52" t="s">
        <v>2531</v>
      </c>
      <c r="BJ2388" s="54" t="s">
        <v>533</v>
      </c>
      <c r="BK2388" s="54" t="s">
        <v>573</v>
      </c>
      <c r="BL2388" s="53"/>
      <c r="BM2388" s="53"/>
      <c r="BN2388" s="53"/>
      <c r="BO2388" s="53"/>
      <c r="BP2388" s="53"/>
      <c r="BQ2388" s="53"/>
      <c r="BR2388" s="53"/>
      <c r="BS2388" s="60" t="s">
        <v>2057</v>
      </c>
      <c r="BT2388" s="52" t="s">
        <v>573</v>
      </c>
      <c r="BU2388" s="52"/>
      <c r="BV2388" s="52"/>
      <c r="BW2388" s="250">
        <v>38778</v>
      </c>
      <c r="BX2388" s="250"/>
      <c r="BY2388" s="37" t="s">
        <v>451</v>
      </c>
      <c r="BZ2388" s="55">
        <f t="shared" si="1027"/>
        <v>1.1000000000000001</v>
      </c>
      <c r="CA2388" s="54" t="s">
        <v>1396</v>
      </c>
      <c r="CB2388" s="53"/>
      <c r="CC2388" s="53">
        <v>1.1000000000000001</v>
      </c>
      <c r="CD2388" s="112" t="s">
        <v>767</v>
      </c>
      <c r="CE2388" s="53" t="s">
        <v>1217</v>
      </c>
      <c r="CF2388" s="53" t="s">
        <v>573</v>
      </c>
      <c r="CG2388" s="250">
        <v>38778</v>
      </c>
      <c r="CH2388" s="56"/>
      <c r="CI2388" s="53"/>
      <c r="CJ2388" s="53"/>
      <c r="CK2388" s="53"/>
      <c r="CL2388" s="55">
        <v>39</v>
      </c>
      <c r="CM2388" s="53" t="s">
        <v>1396</v>
      </c>
      <c r="CN2388" s="53"/>
      <c r="CO2388" s="53"/>
      <c r="CP2388" s="53" t="s">
        <v>1397</v>
      </c>
      <c r="CQ2388" s="53" t="s">
        <v>1218</v>
      </c>
      <c r="CR2388" s="53" t="s">
        <v>1261</v>
      </c>
      <c r="CS2388" s="252">
        <v>38987</v>
      </c>
      <c r="CT2388" s="61"/>
      <c r="CU2388" s="53">
        <v>83</v>
      </c>
      <c r="CV2388" s="53" t="s">
        <v>1390</v>
      </c>
      <c r="CW2388" s="53"/>
      <c r="CX2388" s="53"/>
      <c r="CY2388" s="53"/>
      <c r="CZ2388" s="53">
        <v>39</v>
      </c>
      <c r="DA2388" s="53" t="s">
        <v>2046</v>
      </c>
      <c r="DB2388" s="53"/>
      <c r="DC2388" s="53">
        <v>0.5</v>
      </c>
      <c r="DD2388" s="53" t="s">
        <v>1397</v>
      </c>
      <c r="DE2388" s="53" t="s">
        <v>1262</v>
      </c>
      <c r="DF2388" s="53" t="s">
        <v>1575</v>
      </c>
      <c r="DG2388" s="252">
        <v>38687</v>
      </c>
      <c r="DH2388" s="61"/>
      <c r="DI2388" s="53">
        <v>8</v>
      </c>
      <c r="DJ2388" s="53" t="s">
        <v>1390</v>
      </c>
      <c r="DK2388" s="53"/>
      <c r="DL2388" s="53"/>
      <c r="DM2388" s="53"/>
      <c r="DN2388" s="53">
        <v>74</v>
      </c>
      <c r="DO2388" s="53" t="s">
        <v>1396</v>
      </c>
      <c r="DP2388" s="53"/>
      <c r="DQ2388" s="53"/>
      <c r="DR2388" s="112" t="s">
        <v>1397</v>
      </c>
      <c r="DS2388" s="53" t="s">
        <v>1576</v>
      </c>
      <c r="DT2388" s="53"/>
      <c r="DU2388" s="53"/>
      <c r="DV2388" s="53"/>
      <c r="DW2388" s="53"/>
      <c r="DX2388" s="53"/>
      <c r="DY2388" s="53"/>
      <c r="DZ2388" s="53"/>
      <c r="EA2388" s="53"/>
      <c r="EB2388" s="53"/>
    </row>
    <row r="2389" spans="1:132" s="39" customFormat="1" hidden="1" x14ac:dyDescent="0.2">
      <c r="A2389" s="44" t="str">
        <f t="shared" si="1012"/>
        <v>West Side Corporation</v>
      </c>
      <c r="B2389" s="44" t="str">
        <f t="shared" si="1011"/>
        <v>Tetrachloroethylene</v>
      </c>
      <c r="C2389" s="38" t="s">
        <v>2587</v>
      </c>
      <c r="D2389" s="38" t="str">
        <f t="shared" si="1015"/>
        <v/>
      </c>
      <c r="E2389" s="44" t="s">
        <v>373</v>
      </c>
      <c r="F2389" s="155" t="str">
        <f t="shared" si="1014"/>
        <v>241026-H-008</v>
      </c>
      <c r="G2389" s="44" t="str">
        <f t="shared" si="1013"/>
        <v>Residential</v>
      </c>
      <c r="H2389" s="44" t="str">
        <f t="shared" si="990"/>
        <v>Basement</v>
      </c>
      <c r="I2389" s="38" t="str">
        <f t="shared" si="997"/>
        <v>Y</v>
      </c>
      <c r="J2389" s="38" t="str">
        <f t="shared" si="998"/>
        <v>Y</v>
      </c>
      <c r="K2389" s="38" t="str">
        <f t="shared" si="999"/>
        <v>Y</v>
      </c>
      <c r="L2389" s="44"/>
      <c r="M2389" s="38" t="str">
        <f t="shared" si="1016"/>
        <v>Y</v>
      </c>
      <c r="N2389" s="38" t="str">
        <f t="shared" si="1017"/>
        <v>n</v>
      </c>
      <c r="O2389" s="38" t="str">
        <f t="shared" si="1018"/>
        <v>Y</v>
      </c>
      <c r="P2389" s="44"/>
      <c r="Q2389" s="38" t="str">
        <f t="shared" si="1022"/>
        <v>Y</v>
      </c>
      <c r="R2389" s="38" t="str">
        <f t="shared" si="1023"/>
        <v>Y</v>
      </c>
      <c r="S2389" s="38" t="str">
        <f t="shared" si="1024"/>
        <v>Y</v>
      </c>
      <c r="T2389" s="44"/>
      <c r="U2389" s="44"/>
      <c r="V2389" s="44"/>
      <c r="W2389" s="44"/>
      <c r="X2389" s="44"/>
      <c r="Y2389" s="38" t="str">
        <f t="shared" si="991"/>
        <v>n</v>
      </c>
      <c r="Z2389" s="38" t="str">
        <f t="shared" si="992"/>
        <v>n</v>
      </c>
      <c r="AA2389" s="38" t="s">
        <v>2044</v>
      </c>
      <c r="AB2389" s="128" t="s">
        <v>1451</v>
      </c>
      <c r="AC2389" s="59">
        <v>3.9</v>
      </c>
      <c r="AD2389" s="204">
        <v>0.2820512820512821</v>
      </c>
      <c r="AE2389" s="38">
        <v>0</v>
      </c>
      <c r="AF2389" s="38">
        <v>1</v>
      </c>
      <c r="AG2389" s="125">
        <f t="shared" si="1002"/>
        <v>6.6</v>
      </c>
      <c r="AH2389" s="39">
        <v>11</v>
      </c>
      <c r="AI2389" s="123">
        <f t="shared" si="1003"/>
        <v>2348.5333125895918</v>
      </c>
      <c r="AJ2389" s="40">
        <f t="shared" si="1020"/>
        <v>3.9</v>
      </c>
      <c r="AK2389" s="47">
        <f t="shared" si="1025"/>
        <v>2100</v>
      </c>
      <c r="AL2389" s="40"/>
      <c r="AM2389" s="40">
        <f t="shared" si="994"/>
        <v>1.1000000000000001</v>
      </c>
      <c r="AN2389" s="39">
        <f t="shared" si="993"/>
        <v>3.8</v>
      </c>
      <c r="AO2389" s="204">
        <f t="shared" si="1005"/>
        <v>4.683774311836751E-4</v>
      </c>
      <c r="AP2389" s="204">
        <f t="shared" si="1021"/>
        <v>0.2820512820512821</v>
      </c>
      <c r="AQ2389" s="204">
        <f t="shared" si="1026"/>
        <v>5.2380952380952383E-4</v>
      </c>
      <c r="AR2389" s="45"/>
      <c r="AS2389" s="115">
        <f t="shared" si="1007"/>
        <v>0</v>
      </c>
      <c r="AT2389" s="115">
        <f t="shared" si="1008"/>
        <v>1</v>
      </c>
      <c r="AU2389" s="115">
        <f t="shared" si="995"/>
        <v>0</v>
      </c>
      <c r="AV2389" s="115">
        <f t="shared" si="996"/>
        <v>1</v>
      </c>
      <c r="AW2389" s="39">
        <f t="shared" si="1009"/>
        <v>1</v>
      </c>
      <c r="AX2389" s="39">
        <f t="shared" si="1010"/>
        <v>0</v>
      </c>
      <c r="AY2389" s="115"/>
      <c r="AZ2389" s="115"/>
      <c r="BA2389" s="51" t="s">
        <v>2528</v>
      </c>
      <c r="BB2389" s="52" t="s">
        <v>2529</v>
      </c>
      <c r="BC2389" s="53"/>
      <c r="BD2389" s="53"/>
      <c r="BE2389" s="37" t="s">
        <v>2349</v>
      </c>
      <c r="BF2389" s="53"/>
      <c r="BG2389" s="53" t="s">
        <v>1266</v>
      </c>
      <c r="BH2389" s="205" t="s">
        <v>1266</v>
      </c>
      <c r="BI2389" s="52" t="s">
        <v>2531</v>
      </c>
      <c r="BJ2389" s="54" t="s">
        <v>533</v>
      </c>
      <c r="BK2389" s="54" t="s">
        <v>573</v>
      </c>
      <c r="BL2389" s="53"/>
      <c r="BM2389" s="53"/>
      <c r="BN2389" s="53"/>
      <c r="BO2389" s="53"/>
      <c r="BP2389" s="53"/>
      <c r="BQ2389" s="53"/>
      <c r="BR2389" s="53"/>
      <c r="BS2389" s="60" t="s">
        <v>2057</v>
      </c>
      <c r="BT2389" s="52" t="s">
        <v>573</v>
      </c>
      <c r="BU2389" s="52"/>
      <c r="BV2389" s="52"/>
      <c r="BW2389" s="250">
        <v>38777</v>
      </c>
      <c r="BX2389" s="250"/>
      <c r="BY2389" s="37" t="s">
        <v>451</v>
      </c>
      <c r="BZ2389" s="55">
        <f t="shared" si="1027"/>
        <v>1.1000000000000001</v>
      </c>
      <c r="CA2389" s="54" t="s">
        <v>1396</v>
      </c>
      <c r="CB2389" s="53"/>
      <c r="CC2389" s="53">
        <v>1.1000000000000001</v>
      </c>
      <c r="CD2389" s="112" t="s">
        <v>767</v>
      </c>
      <c r="CE2389" s="53" t="s">
        <v>1267</v>
      </c>
      <c r="CF2389" s="53" t="s">
        <v>573</v>
      </c>
      <c r="CG2389" s="250">
        <v>38777</v>
      </c>
      <c r="CH2389" s="56"/>
      <c r="CI2389" s="53"/>
      <c r="CJ2389" s="53"/>
      <c r="CK2389" s="53"/>
      <c r="CL2389" s="55">
        <v>3.9</v>
      </c>
      <c r="CM2389" s="53" t="s">
        <v>1396</v>
      </c>
      <c r="CN2389" s="53"/>
      <c r="CO2389" s="53"/>
      <c r="CP2389" s="53" t="s">
        <v>1397</v>
      </c>
      <c r="CQ2389" s="53" t="s">
        <v>1268</v>
      </c>
      <c r="CR2389" s="53" t="s">
        <v>1269</v>
      </c>
      <c r="CS2389" s="252">
        <v>38987</v>
      </c>
      <c r="CT2389" s="61"/>
      <c r="CU2389" s="53">
        <v>32</v>
      </c>
      <c r="CV2389" s="53" t="s">
        <v>1390</v>
      </c>
      <c r="CW2389" s="53"/>
      <c r="CX2389" s="53"/>
      <c r="CY2389" s="53"/>
      <c r="CZ2389" s="53">
        <v>6.6</v>
      </c>
      <c r="DA2389" s="53" t="s">
        <v>2046</v>
      </c>
      <c r="DB2389" s="53"/>
      <c r="DC2389" s="53">
        <v>0.5</v>
      </c>
      <c r="DD2389" s="53" t="s">
        <v>1397</v>
      </c>
      <c r="DE2389" s="53" t="s">
        <v>1270</v>
      </c>
      <c r="DF2389" s="53" t="s">
        <v>1597</v>
      </c>
      <c r="DG2389" s="252">
        <v>38657</v>
      </c>
      <c r="DH2389" s="61"/>
      <c r="DI2389" s="53">
        <v>8</v>
      </c>
      <c r="DJ2389" s="53" t="s">
        <v>1390</v>
      </c>
      <c r="DK2389" s="53"/>
      <c r="DL2389" s="53"/>
      <c r="DM2389" s="53"/>
      <c r="DN2389" s="53">
        <v>2100</v>
      </c>
      <c r="DO2389" s="53" t="s">
        <v>1396</v>
      </c>
      <c r="DP2389" s="53"/>
      <c r="DQ2389" s="53"/>
      <c r="DR2389" s="112" t="s">
        <v>1397</v>
      </c>
      <c r="DS2389" s="53" t="s">
        <v>1598</v>
      </c>
      <c r="DT2389" s="53"/>
      <c r="DU2389" s="53"/>
      <c r="DV2389" s="53"/>
      <c r="DW2389" s="53"/>
      <c r="DX2389" s="53"/>
      <c r="DY2389" s="53"/>
      <c r="DZ2389" s="53"/>
      <c r="EA2389" s="53"/>
      <c r="EB2389" s="53"/>
    </row>
    <row r="2390" spans="1:132" s="39" customFormat="1" hidden="1" x14ac:dyDescent="0.2">
      <c r="A2390" s="44" t="str">
        <f t="shared" si="1012"/>
        <v>West Side Corporation</v>
      </c>
      <c r="B2390" s="44" t="str">
        <f t="shared" si="1011"/>
        <v>Tetrachloroethylene</v>
      </c>
      <c r="C2390" s="38" t="s">
        <v>2587</v>
      </c>
      <c r="D2390" s="38" t="str">
        <f t="shared" si="1015"/>
        <v/>
      </c>
      <c r="E2390" s="44" t="s">
        <v>373</v>
      </c>
      <c r="F2390" s="155" t="str">
        <f t="shared" si="1014"/>
        <v>241026-H-009</v>
      </c>
      <c r="G2390" s="44" t="str">
        <f t="shared" si="1013"/>
        <v>Residential</v>
      </c>
      <c r="H2390" s="44" t="str">
        <f t="shared" si="990"/>
        <v>Basement</v>
      </c>
      <c r="I2390" s="38" t="str">
        <f t="shared" si="997"/>
        <v>Y</v>
      </c>
      <c r="J2390" s="38" t="str">
        <f t="shared" si="998"/>
        <v>Y</v>
      </c>
      <c r="K2390" s="38" t="str">
        <f t="shared" si="999"/>
        <v>Y</v>
      </c>
      <c r="L2390" s="44"/>
      <c r="M2390" s="38" t="str">
        <f t="shared" si="1016"/>
        <v>Y</v>
      </c>
      <c r="N2390" s="38" t="str">
        <f t="shared" si="1017"/>
        <v>n</v>
      </c>
      <c r="O2390" s="38" t="str">
        <f t="shared" si="1018"/>
        <v>Y</v>
      </c>
      <c r="P2390" s="44"/>
      <c r="Q2390" s="38" t="str">
        <f t="shared" si="1022"/>
        <v>Y</v>
      </c>
      <c r="R2390" s="38" t="str">
        <f t="shared" si="1023"/>
        <v>n</v>
      </c>
      <c r="S2390" s="38" t="str">
        <f t="shared" si="1024"/>
        <v>Y</v>
      </c>
      <c r="T2390" s="44"/>
      <c r="U2390" s="44"/>
      <c r="V2390" s="44"/>
      <c r="W2390" s="44"/>
      <c r="X2390" s="44"/>
      <c r="Y2390" s="38" t="str">
        <f t="shared" si="991"/>
        <v>n</v>
      </c>
      <c r="Z2390" s="38" t="str">
        <f t="shared" si="992"/>
        <v>n</v>
      </c>
      <c r="AA2390" s="38" t="s">
        <v>2044</v>
      </c>
      <c r="AB2390" s="128" t="s">
        <v>1451</v>
      </c>
      <c r="AC2390" s="59">
        <v>4.7</v>
      </c>
      <c r="AD2390" s="204">
        <v>0.23404255319148937</v>
      </c>
      <c r="AE2390" s="38">
        <v>0</v>
      </c>
      <c r="AF2390" s="38">
        <v>1</v>
      </c>
      <c r="AG2390" s="125">
        <f t="shared" si="1002"/>
        <v>6.6</v>
      </c>
      <c r="AH2390" s="39">
        <v>11</v>
      </c>
      <c r="AI2390" s="123">
        <f t="shared" si="1003"/>
        <v>2348.5333125895918</v>
      </c>
      <c r="AJ2390" s="40">
        <f t="shared" si="1020"/>
        <v>4.7</v>
      </c>
      <c r="AK2390" s="47">
        <f t="shared" si="1025"/>
        <v>95</v>
      </c>
      <c r="AL2390" s="40"/>
      <c r="AM2390" s="40">
        <f t="shared" si="994"/>
        <v>1.1000000000000001</v>
      </c>
      <c r="AN2390" s="39">
        <f t="shared" si="993"/>
        <v>3.8</v>
      </c>
      <c r="AO2390" s="204">
        <f t="shared" si="1005"/>
        <v>4.683774311836751E-4</v>
      </c>
      <c r="AP2390" s="204">
        <f t="shared" si="1021"/>
        <v>0.23404255319148937</v>
      </c>
      <c r="AQ2390" s="204">
        <f t="shared" si="1026"/>
        <v>1.1578947368421053E-2</v>
      </c>
      <c r="AR2390" s="45"/>
      <c r="AS2390" s="115">
        <f t="shared" si="1007"/>
        <v>0</v>
      </c>
      <c r="AT2390" s="115">
        <f t="shared" si="1008"/>
        <v>1</v>
      </c>
      <c r="AU2390" s="115">
        <f t="shared" si="995"/>
        <v>0</v>
      </c>
      <c r="AV2390" s="115">
        <f t="shared" si="996"/>
        <v>1</v>
      </c>
      <c r="AW2390" s="39">
        <f t="shared" si="1009"/>
        <v>1</v>
      </c>
      <c r="AX2390" s="39">
        <f t="shared" si="1010"/>
        <v>0</v>
      </c>
      <c r="AY2390" s="115"/>
      <c r="AZ2390" s="115"/>
      <c r="BA2390" s="51" t="s">
        <v>2528</v>
      </c>
      <c r="BB2390" s="52" t="s">
        <v>2529</v>
      </c>
      <c r="BC2390" s="53"/>
      <c r="BD2390" s="53"/>
      <c r="BE2390" s="37" t="s">
        <v>2349</v>
      </c>
      <c r="BF2390" s="53"/>
      <c r="BG2390" s="53" t="s">
        <v>1271</v>
      </c>
      <c r="BH2390" s="205" t="s">
        <v>1271</v>
      </c>
      <c r="BI2390" s="52" t="s">
        <v>2531</v>
      </c>
      <c r="BJ2390" s="54" t="s">
        <v>533</v>
      </c>
      <c r="BK2390" s="54" t="s">
        <v>573</v>
      </c>
      <c r="BL2390" s="53"/>
      <c r="BM2390" s="53"/>
      <c r="BN2390" s="53"/>
      <c r="BO2390" s="53"/>
      <c r="BP2390" s="53"/>
      <c r="BQ2390" s="53"/>
      <c r="BR2390" s="53"/>
      <c r="BS2390" s="60" t="s">
        <v>2057</v>
      </c>
      <c r="BT2390" s="52" t="s">
        <v>573</v>
      </c>
      <c r="BU2390" s="52"/>
      <c r="BV2390" s="52"/>
      <c r="BW2390" s="250">
        <v>38792</v>
      </c>
      <c r="BX2390" s="250"/>
      <c r="BY2390" s="37" t="s">
        <v>451</v>
      </c>
      <c r="BZ2390" s="55">
        <f t="shared" si="1027"/>
        <v>1.1000000000000001</v>
      </c>
      <c r="CA2390" s="54" t="s">
        <v>1396</v>
      </c>
      <c r="CB2390" s="53"/>
      <c r="CC2390" s="53">
        <v>1.1000000000000001</v>
      </c>
      <c r="CD2390" s="112" t="s">
        <v>767</v>
      </c>
      <c r="CE2390" s="53" t="s">
        <v>1272</v>
      </c>
      <c r="CF2390" s="53" t="s">
        <v>573</v>
      </c>
      <c r="CG2390" s="250">
        <v>38792</v>
      </c>
      <c r="CH2390" s="56"/>
      <c r="CI2390" s="53"/>
      <c r="CJ2390" s="53"/>
      <c r="CK2390" s="53"/>
      <c r="CL2390" s="55">
        <v>4.7</v>
      </c>
      <c r="CM2390" s="53" t="s">
        <v>1396</v>
      </c>
      <c r="CN2390" s="53"/>
      <c r="CO2390" s="53"/>
      <c r="CP2390" s="53" t="s">
        <v>1397</v>
      </c>
      <c r="CQ2390" s="53" t="s">
        <v>1273</v>
      </c>
      <c r="CR2390" s="53" t="s">
        <v>1269</v>
      </c>
      <c r="CS2390" s="252">
        <v>38987</v>
      </c>
      <c r="CT2390" s="61"/>
      <c r="CU2390" s="53">
        <v>43</v>
      </c>
      <c r="CV2390" s="53" t="s">
        <v>1390</v>
      </c>
      <c r="CW2390" s="53"/>
      <c r="CX2390" s="53"/>
      <c r="CY2390" s="53"/>
      <c r="CZ2390" s="53">
        <v>6.6</v>
      </c>
      <c r="DA2390" s="53" t="s">
        <v>2046</v>
      </c>
      <c r="DB2390" s="53"/>
      <c r="DC2390" s="53">
        <v>0.5</v>
      </c>
      <c r="DD2390" s="53" t="s">
        <v>1397</v>
      </c>
      <c r="DE2390" s="53" t="s">
        <v>1270</v>
      </c>
      <c r="DF2390" s="53" t="s">
        <v>1591</v>
      </c>
      <c r="DG2390" s="252">
        <v>38659</v>
      </c>
      <c r="DH2390" s="61"/>
      <c r="DI2390" s="53">
        <v>8</v>
      </c>
      <c r="DJ2390" s="53" t="s">
        <v>1390</v>
      </c>
      <c r="DK2390" s="53"/>
      <c r="DL2390" s="53"/>
      <c r="DM2390" s="53"/>
      <c r="DN2390" s="53">
        <v>95</v>
      </c>
      <c r="DO2390" s="53" t="s">
        <v>1396</v>
      </c>
      <c r="DP2390" s="53"/>
      <c r="DQ2390" s="53"/>
      <c r="DR2390" s="112" t="s">
        <v>1397</v>
      </c>
      <c r="DS2390" s="53" t="s">
        <v>1592</v>
      </c>
      <c r="DT2390" s="53"/>
      <c r="DU2390" s="53"/>
      <c r="DV2390" s="53"/>
      <c r="DW2390" s="53"/>
      <c r="DX2390" s="53"/>
      <c r="DY2390" s="53"/>
      <c r="DZ2390" s="53"/>
      <c r="EA2390" s="53"/>
      <c r="EB2390" s="53"/>
    </row>
    <row r="2391" spans="1:132" s="39" customFormat="1" hidden="1" x14ac:dyDescent="0.2">
      <c r="A2391" s="44" t="str">
        <f t="shared" si="1012"/>
        <v>West Side Corporation</v>
      </c>
      <c r="B2391" s="44" t="str">
        <f t="shared" si="1011"/>
        <v>Tetrachloroethylene</v>
      </c>
      <c r="C2391" s="38" t="s">
        <v>2587</v>
      </c>
      <c r="D2391" s="38" t="str">
        <f t="shared" si="1015"/>
        <v/>
      </c>
      <c r="E2391" s="44" t="s">
        <v>373</v>
      </c>
      <c r="F2391" s="155" t="str">
        <f t="shared" si="1014"/>
        <v>241026-H-015</v>
      </c>
      <c r="G2391" s="44" t="str">
        <f t="shared" si="1013"/>
        <v>Residential</v>
      </c>
      <c r="H2391" s="44" t="str">
        <f t="shared" si="990"/>
        <v>Basement</v>
      </c>
      <c r="I2391" s="38" t="str">
        <f t="shared" si="997"/>
        <v>Y</v>
      </c>
      <c r="J2391" s="38" t="str">
        <f t="shared" si="998"/>
        <v>Y</v>
      </c>
      <c r="K2391" s="38" t="str">
        <f t="shared" si="999"/>
        <v>Y</v>
      </c>
      <c r="L2391" s="44"/>
      <c r="M2391" s="38" t="str">
        <f t="shared" si="1016"/>
        <v>Y</v>
      </c>
      <c r="N2391" s="38" t="str">
        <f t="shared" si="1017"/>
        <v>n</v>
      </c>
      <c r="O2391" s="38" t="str">
        <f t="shared" si="1018"/>
        <v>Y</v>
      </c>
      <c r="P2391" s="44"/>
      <c r="Q2391" s="38" t="str">
        <f t="shared" si="1022"/>
        <v>Y</v>
      </c>
      <c r="R2391" s="38" t="str">
        <f t="shared" si="1023"/>
        <v>n</v>
      </c>
      <c r="S2391" s="38" t="str">
        <f t="shared" si="1024"/>
        <v>Y</v>
      </c>
      <c r="T2391" s="44"/>
      <c r="U2391" s="44"/>
      <c r="V2391" s="44"/>
      <c r="W2391" s="44"/>
      <c r="X2391" s="44"/>
      <c r="Y2391" s="38" t="str">
        <f t="shared" si="991"/>
        <v>n</v>
      </c>
      <c r="Z2391" s="38" t="str">
        <f t="shared" si="992"/>
        <v>n</v>
      </c>
      <c r="AA2391" s="38" t="s">
        <v>2044</v>
      </c>
      <c r="AB2391" s="128" t="s">
        <v>1451</v>
      </c>
      <c r="AC2391" s="59">
        <v>24</v>
      </c>
      <c r="AD2391" s="204">
        <v>4.5833333333333337E-2</v>
      </c>
      <c r="AE2391" s="38">
        <v>0</v>
      </c>
      <c r="AF2391" s="38">
        <v>1</v>
      </c>
      <c r="AG2391" s="125">
        <f t="shared" si="1002"/>
        <v>100</v>
      </c>
      <c r="AH2391" s="39">
        <v>11</v>
      </c>
      <c r="AI2391" s="123">
        <f t="shared" si="1003"/>
        <v>35583.838069539277</v>
      </c>
      <c r="AJ2391" s="40">
        <f t="shared" si="1020"/>
        <v>24</v>
      </c>
      <c r="AK2391" s="47">
        <f t="shared" si="1025"/>
        <v>68</v>
      </c>
      <c r="AL2391" s="40"/>
      <c r="AM2391" s="40">
        <f t="shared" si="994"/>
        <v>1.1000000000000001</v>
      </c>
      <c r="AN2391" s="39">
        <f t="shared" si="993"/>
        <v>3.8</v>
      </c>
      <c r="AO2391" s="204">
        <f t="shared" si="1005"/>
        <v>3.0912910458122554E-5</v>
      </c>
      <c r="AP2391" s="204">
        <f t="shared" si="1021"/>
        <v>4.5833333333333337E-2</v>
      </c>
      <c r="AQ2391" s="204">
        <f t="shared" si="1026"/>
        <v>1.6176470588235296E-2</v>
      </c>
      <c r="AR2391" s="45"/>
      <c r="AS2391" s="115">
        <f t="shared" si="1007"/>
        <v>0</v>
      </c>
      <c r="AT2391" s="115">
        <f t="shared" si="1008"/>
        <v>1</v>
      </c>
      <c r="AU2391" s="115">
        <f t="shared" si="995"/>
        <v>0</v>
      </c>
      <c r="AV2391" s="115">
        <f t="shared" si="996"/>
        <v>1</v>
      </c>
      <c r="AW2391" s="39">
        <f t="shared" si="1009"/>
        <v>1</v>
      </c>
      <c r="AX2391" s="39">
        <f t="shared" si="1010"/>
        <v>0</v>
      </c>
      <c r="AY2391" s="115"/>
      <c r="AZ2391" s="115"/>
      <c r="BA2391" s="51" t="s">
        <v>2528</v>
      </c>
      <c r="BB2391" s="52" t="s">
        <v>2529</v>
      </c>
      <c r="BC2391" s="53"/>
      <c r="BD2391" s="53"/>
      <c r="BE2391" s="37" t="s">
        <v>2349</v>
      </c>
      <c r="BF2391" s="53"/>
      <c r="BG2391" s="53" t="s">
        <v>1734</v>
      </c>
      <c r="BH2391" s="205" t="s">
        <v>1734</v>
      </c>
      <c r="BI2391" s="52" t="s">
        <v>2531</v>
      </c>
      <c r="BJ2391" s="54" t="s">
        <v>533</v>
      </c>
      <c r="BK2391" s="54" t="s">
        <v>573</v>
      </c>
      <c r="BL2391" s="53"/>
      <c r="BM2391" s="53"/>
      <c r="BN2391" s="53"/>
      <c r="BO2391" s="53"/>
      <c r="BP2391" s="53"/>
      <c r="BQ2391" s="53"/>
      <c r="BR2391" s="53"/>
      <c r="BS2391" s="60" t="s">
        <v>2057</v>
      </c>
      <c r="BT2391" s="52" t="s">
        <v>573</v>
      </c>
      <c r="BU2391" s="52"/>
      <c r="BV2391" s="52"/>
      <c r="BW2391" s="250">
        <v>38777</v>
      </c>
      <c r="BX2391" s="250"/>
      <c r="BY2391" s="37" t="s">
        <v>451</v>
      </c>
      <c r="BZ2391" s="55">
        <f t="shared" si="1027"/>
        <v>1.1000000000000001</v>
      </c>
      <c r="CA2391" s="54" t="s">
        <v>1396</v>
      </c>
      <c r="CB2391" s="53"/>
      <c r="CC2391" s="53">
        <v>1.1000000000000001</v>
      </c>
      <c r="CD2391" s="112" t="s">
        <v>767</v>
      </c>
      <c r="CE2391" s="53" t="s">
        <v>1735</v>
      </c>
      <c r="CF2391" s="53" t="s">
        <v>573</v>
      </c>
      <c r="CG2391" s="250">
        <v>38777</v>
      </c>
      <c r="CH2391" s="56"/>
      <c r="CI2391" s="53"/>
      <c r="CJ2391" s="53"/>
      <c r="CK2391" s="53"/>
      <c r="CL2391" s="55">
        <v>24</v>
      </c>
      <c r="CM2391" s="53" t="s">
        <v>1396</v>
      </c>
      <c r="CN2391" s="53"/>
      <c r="CO2391" s="53">
        <v>1.1000000000000001</v>
      </c>
      <c r="CP2391" s="53" t="s">
        <v>1397</v>
      </c>
      <c r="CQ2391" s="53" t="s">
        <v>1736</v>
      </c>
      <c r="CR2391" s="53" t="s">
        <v>1737</v>
      </c>
      <c r="CS2391" s="252">
        <v>38987</v>
      </c>
      <c r="CT2391" s="61"/>
      <c r="CU2391" s="53">
        <v>42</v>
      </c>
      <c r="CV2391" s="53" t="s">
        <v>1390</v>
      </c>
      <c r="CW2391" s="53"/>
      <c r="CX2391" s="53"/>
      <c r="CY2391" s="53"/>
      <c r="CZ2391" s="53">
        <v>100</v>
      </c>
      <c r="DA2391" s="53" t="s">
        <v>2046</v>
      </c>
      <c r="DB2391" s="53"/>
      <c r="DC2391" s="53">
        <v>0.5</v>
      </c>
      <c r="DD2391" s="53" t="s">
        <v>1397</v>
      </c>
      <c r="DE2391" s="53" t="s">
        <v>1738</v>
      </c>
      <c r="DF2391" s="53" t="s">
        <v>1599</v>
      </c>
      <c r="DG2391" s="252">
        <v>38657</v>
      </c>
      <c r="DH2391" s="61"/>
      <c r="DI2391" s="53">
        <v>8</v>
      </c>
      <c r="DJ2391" s="53" t="s">
        <v>1390</v>
      </c>
      <c r="DK2391" s="53"/>
      <c r="DL2391" s="53"/>
      <c r="DM2391" s="53"/>
      <c r="DN2391" s="53">
        <v>68</v>
      </c>
      <c r="DO2391" s="53" t="s">
        <v>1396</v>
      </c>
      <c r="DP2391" s="53"/>
      <c r="DQ2391" s="53"/>
      <c r="DR2391" s="112" t="s">
        <v>1397</v>
      </c>
      <c r="DS2391" s="53" t="s">
        <v>1600</v>
      </c>
      <c r="DT2391" s="53"/>
      <c r="DU2391" s="53"/>
      <c r="DV2391" s="53"/>
      <c r="DW2391" s="53"/>
      <c r="DX2391" s="53"/>
      <c r="DY2391" s="53"/>
      <c r="DZ2391" s="53"/>
      <c r="EA2391" s="53"/>
      <c r="EB2391" s="53"/>
    </row>
    <row r="2392" spans="1:132" s="39" customFormat="1" hidden="1" x14ac:dyDescent="0.2">
      <c r="A2392" s="44" t="str">
        <f t="shared" si="1012"/>
        <v>West Side Corporation</v>
      </c>
      <c r="B2392" s="44" t="str">
        <f t="shared" si="1011"/>
        <v>Tetrachloroethylene</v>
      </c>
      <c r="C2392" s="38" t="s">
        <v>2587</v>
      </c>
      <c r="D2392" s="38" t="str">
        <f t="shared" si="1015"/>
        <v/>
      </c>
      <c r="E2392" s="44" t="s">
        <v>373</v>
      </c>
      <c r="F2392" s="155" t="str">
        <f t="shared" si="1014"/>
        <v>241026-H-038</v>
      </c>
      <c r="G2392" s="44" t="str">
        <f t="shared" si="1013"/>
        <v>Residential</v>
      </c>
      <c r="H2392" s="44" t="str">
        <f t="shared" si="990"/>
        <v>Basement</v>
      </c>
      <c r="I2392" s="38" t="str">
        <f t="shared" si="997"/>
        <v>Y</v>
      </c>
      <c r="J2392" s="38" t="str">
        <f t="shared" si="998"/>
        <v>Y</v>
      </c>
      <c r="K2392" s="38" t="str">
        <f t="shared" si="999"/>
        <v>Y</v>
      </c>
      <c r="L2392" s="44"/>
      <c r="M2392" s="38" t="str">
        <f t="shared" si="1016"/>
        <v>Y</v>
      </c>
      <c r="N2392" s="38" t="str">
        <f t="shared" si="1017"/>
        <v>n</v>
      </c>
      <c r="O2392" s="38" t="str">
        <f t="shared" si="1018"/>
        <v>Y</v>
      </c>
      <c r="P2392" s="44"/>
      <c r="Q2392" s="38" t="str">
        <f t="shared" si="1022"/>
        <v>Y</v>
      </c>
      <c r="R2392" s="38" t="str">
        <f t="shared" si="1023"/>
        <v>n</v>
      </c>
      <c r="S2392" s="38" t="str">
        <f t="shared" si="1024"/>
        <v>Y</v>
      </c>
      <c r="T2392" s="44"/>
      <c r="U2392" s="44"/>
      <c r="V2392" s="44"/>
      <c r="W2392" s="44"/>
      <c r="X2392" s="44"/>
      <c r="Y2392" s="38" t="str">
        <f t="shared" si="991"/>
        <v>n</v>
      </c>
      <c r="Z2392" s="38" t="str">
        <f t="shared" si="992"/>
        <v>n</v>
      </c>
      <c r="AA2392" s="38" t="s">
        <v>2044</v>
      </c>
      <c r="AB2392" s="128" t="s">
        <v>1451</v>
      </c>
      <c r="AC2392" s="59">
        <v>9.5</v>
      </c>
      <c r="AD2392" s="204">
        <v>0.11578947368421054</v>
      </c>
      <c r="AE2392" s="38">
        <v>0</v>
      </c>
      <c r="AF2392" s="38">
        <v>1</v>
      </c>
      <c r="AG2392" s="125">
        <f t="shared" si="1002"/>
        <v>230</v>
      </c>
      <c r="AH2392" s="39">
        <v>11</v>
      </c>
      <c r="AI2392" s="123">
        <f t="shared" si="1003"/>
        <v>81842.827559940328</v>
      </c>
      <c r="AJ2392" s="40">
        <f t="shared" si="1020"/>
        <v>9.5</v>
      </c>
      <c r="AK2392" s="47">
        <f t="shared" si="1025"/>
        <v>29</v>
      </c>
      <c r="AL2392" s="40"/>
      <c r="AM2392" s="40">
        <f t="shared" si="994"/>
        <v>1.1000000000000001</v>
      </c>
      <c r="AN2392" s="39">
        <f t="shared" si="993"/>
        <v>3.8</v>
      </c>
      <c r="AO2392" s="204">
        <f t="shared" si="1005"/>
        <v>1.3440395851357632E-5</v>
      </c>
      <c r="AP2392" s="204">
        <f t="shared" si="1021"/>
        <v>0.11578947368421054</v>
      </c>
      <c r="AQ2392" s="204">
        <f t="shared" si="1026"/>
        <v>3.7931034482758627E-2</v>
      </c>
      <c r="AR2392" s="45"/>
      <c r="AS2392" s="115">
        <f t="shared" si="1007"/>
        <v>0</v>
      </c>
      <c r="AT2392" s="115">
        <f t="shared" si="1008"/>
        <v>1</v>
      </c>
      <c r="AU2392" s="115">
        <f t="shared" si="995"/>
        <v>0</v>
      </c>
      <c r="AV2392" s="115">
        <f t="shared" si="996"/>
        <v>1</v>
      </c>
      <c r="AW2392" s="39">
        <f t="shared" si="1009"/>
        <v>1</v>
      </c>
      <c r="AX2392" s="39">
        <f t="shared" si="1010"/>
        <v>0</v>
      </c>
      <c r="AY2392" s="115"/>
      <c r="AZ2392" s="115"/>
      <c r="BA2392" s="51" t="s">
        <v>2528</v>
      </c>
      <c r="BB2392" s="52" t="s">
        <v>2529</v>
      </c>
      <c r="BC2392" s="53"/>
      <c r="BD2392" s="53"/>
      <c r="BE2392" s="37" t="s">
        <v>2349</v>
      </c>
      <c r="BF2392" s="53"/>
      <c r="BG2392" s="53" t="s">
        <v>1742</v>
      </c>
      <c r="BH2392" s="205" t="s">
        <v>1742</v>
      </c>
      <c r="BI2392" s="52" t="s">
        <v>2531</v>
      </c>
      <c r="BJ2392" s="54" t="s">
        <v>533</v>
      </c>
      <c r="BK2392" s="54" t="s">
        <v>573</v>
      </c>
      <c r="BL2392" s="53"/>
      <c r="BM2392" s="53"/>
      <c r="BN2392" s="53"/>
      <c r="BO2392" s="53"/>
      <c r="BP2392" s="53"/>
      <c r="BQ2392" s="53"/>
      <c r="BR2392" s="53"/>
      <c r="BS2392" s="60" t="s">
        <v>2057</v>
      </c>
      <c r="BT2392" s="52" t="s">
        <v>573</v>
      </c>
      <c r="BU2392" s="52"/>
      <c r="BV2392" s="52"/>
      <c r="BW2392" s="250">
        <v>38776</v>
      </c>
      <c r="BX2392" s="250"/>
      <c r="BY2392" s="37" t="s">
        <v>451</v>
      </c>
      <c r="BZ2392" s="55">
        <f t="shared" si="1027"/>
        <v>1.1000000000000001</v>
      </c>
      <c r="CA2392" s="54" t="s">
        <v>1396</v>
      </c>
      <c r="CB2392" s="53"/>
      <c r="CC2392" s="53">
        <v>1.1000000000000001</v>
      </c>
      <c r="CD2392" s="112" t="s">
        <v>767</v>
      </c>
      <c r="CE2392" s="53" t="s">
        <v>1743</v>
      </c>
      <c r="CF2392" s="53" t="s">
        <v>573</v>
      </c>
      <c r="CG2392" s="250">
        <v>38776</v>
      </c>
      <c r="CH2392" s="56"/>
      <c r="CI2392" s="53"/>
      <c r="CJ2392" s="53"/>
      <c r="CK2392" s="53"/>
      <c r="CL2392" s="55">
        <v>9.5</v>
      </c>
      <c r="CM2392" s="53" t="s">
        <v>1396</v>
      </c>
      <c r="CN2392" s="53"/>
      <c r="CO2392" s="53"/>
      <c r="CP2392" s="53" t="s">
        <v>1397</v>
      </c>
      <c r="CQ2392" s="53" t="s">
        <v>1744</v>
      </c>
      <c r="CR2392" s="53" t="s">
        <v>2539</v>
      </c>
      <c r="CS2392" s="252">
        <v>38987</v>
      </c>
      <c r="CT2392" s="61"/>
      <c r="CU2392" s="53">
        <v>115</v>
      </c>
      <c r="CV2392" s="53" t="s">
        <v>1390</v>
      </c>
      <c r="CW2392" s="53"/>
      <c r="CX2392" s="53"/>
      <c r="CY2392" s="53"/>
      <c r="CZ2392" s="53">
        <v>230</v>
      </c>
      <c r="DA2392" s="53" t="s">
        <v>2046</v>
      </c>
      <c r="DB2392" s="53"/>
      <c r="DC2392" s="53">
        <v>0.5</v>
      </c>
      <c r="DD2392" s="53" t="s">
        <v>1397</v>
      </c>
      <c r="DE2392" s="53" t="s">
        <v>2540</v>
      </c>
      <c r="DF2392" s="53" t="s">
        <v>1577</v>
      </c>
      <c r="DG2392" s="252">
        <v>38664</v>
      </c>
      <c r="DH2392" s="61"/>
      <c r="DI2392" s="53">
        <v>40</v>
      </c>
      <c r="DJ2392" s="53" t="s">
        <v>1390</v>
      </c>
      <c r="DK2392" s="53"/>
      <c r="DL2392" s="53"/>
      <c r="DM2392" s="53"/>
      <c r="DN2392" s="53">
        <v>29</v>
      </c>
      <c r="DO2392" s="53" t="s">
        <v>1396</v>
      </c>
      <c r="DP2392" s="53"/>
      <c r="DQ2392" s="53"/>
      <c r="DR2392" s="112" t="s">
        <v>1397</v>
      </c>
      <c r="DS2392" s="53" t="s">
        <v>1578</v>
      </c>
      <c r="DT2392" s="53"/>
      <c r="DU2392" s="53"/>
      <c r="DV2392" s="53"/>
      <c r="DW2392" s="53"/>
      <c r="DX2392" s="53"/>
      <c r="DY2392" s="53"/>
      <c r="DZ2392" s="53"/>
      <c r="EA2392" s="53"/>
      <c r="EB2392" s="53"/>
    </row>
    <row r="2393" spans="1:132" s="39" customFormat="1" hidden="1" x14ac:dyDescent="0.2">
      <c r="A2393" s="44" t="str">
        <f t="shared" si="1012"/>
        <v>West Side Corporation</v>
      </c>
      <c r="B2393" s="44" t="str">
        <f t="shared" si="1011"/>
        <v>Tetrachloroethylene</v>
      </c>
      <c r="C2393" s="38" t="s">
        <v>2587</v>
      </c>
      <c r="D2393" s="38" t="str">
        <f t="shared" si="1015"/>
        <v/>
      </c>
      <c r="E2393" s="44" t="s">
        <v>373</v>
      </c>
      <c r="F2393" s="155" t="str">
        <f t="shared" si="1014"/>
        <v>241026-H-039</v>
      </c>
      <c r="G2393" s="44" t="str">
        <f t="shared" si="1013"/>
        <v>Residential</v>
      </c>
      <c r="H2393" s="44" t="str">
        <f t="shared" si="990"/>
        <v>Basement</v>
      </c>
      <c r="I2393" s="38" t="str">
        <f t="shared" si="997"/>
        <v>Y</v>
      </c>
      <c r="J2393" s="38" t="str">
        <f t="shared" si="998"/>
        <v>Y</v>
      </c>
      <c r="K2393" s="38" t="str">
        <f t="shared" si="999"/>
        <v>Y</v>
      </c>
      <c r="L2393" s="44"/>
      <c r="M2393" s="38" t="str">
        <f t="shared" si="1016"/>
        <v>Y</v>
      </c>
      <c r="N2393" s="38" t="str">
        <f t="shared" si="1017"/>
        <v>n</v>
      </c>
      <c r="O2393" s="38" t="str">
        <f t="shared" si="1018"/>
        <v>Y</v>
      </c>
      <c r="P2393" s="44"/>
      <c r="Q2393" s="38" t="str">
        <f t="shared" si="1022"/>
        <v>Y</v>
      </c>
      <c r="R2393" s="38" t="str">
        <f t="shared" si="1023"/>
        <v>Y</v>
      </c>
      <c r="S2393" s="38" t="str">
        <f t="shared" si="1024"/>
        <v>Y</v>
      </c>
      <c r="T2393" s="44"/>
      <c r="U2393" s="44"/>
      <c r="V2393" s="44"/>
      <c r="W2393" s="44"/>
      <c r="X2393" s="44"/>
      <c r="Y2393" s="38" t="str">
        <f t="shared" si="991"/>
        <v>n</v>
      </c>
      <c r="Z2393" s="38" t="str">
        <f t="shared" si="992"/>
        <v>n</v>
      </c>
      <c r="AA2393" s="38" t="s">
        <v>2044</v>
      </c>
      <c r="AB2393" s="128" t="s">
        <v>1451</v>
      </c>
      <c r="AC2393" s="59">
        <v>4.3</v>
      </c>
      <c r="AD2393" s="204">
        <v>0.2558139534883721</v>
      </c>
      <c r="AE2393" s="38">
        <v>0</v>
      </c>
      <c r="AF2393" s="38">
        <v>1</v>
      </c>
      <c r="AG2393" s="125">
        <f t="shared" si="1002"/>
        <v>6.6</v>
      </c>
      <c r="AH2393" s="39">
        <v>11</v>
      </c>
      <c r="AI2393" s="123">
        <f t="shared" si="1003"/>
        <v>2348.5333125895918</v>
      </c>
      <c r="AJ2393" s="40">
        <f t="shared" si="1020"/>
        <v>4.3</v>
      </c>
      <c r="AK2393" s="47">
        <f t="shared" si="1025"/>
        <v>2100</v>
      </c>
      <c r="AL2393" s="40"/>
      <c r="AM2393" s="40">
        <f t="shared" si="994"/>
        <v>1.1000000000000001</v>
      </c>
      <c r="AN2393" s="39">
        <f t="shared" si="993"/>
        <v>3.8</v>
      </c>
      <c r="AO2393" s="204">
        <f t="shared" si="1005"/>
        <v>4.683774311836751E-4</v>
      </c>
      <c r="AP2393" s="204">
        <f t="shared" si="1021"/>
        <v>0.2558139534883721</v>
      </c>
      <c r="AQ2393" s="204">
        <f t="shared" si="1026"/>
        <v>5.2380952380952383E-4</v>
      </c>
      <c r="AR2393" s="45"/>
      <c r="AS2393" s="115">
        <f t="shared" si="1007"/>
        <v>0</v>
      </c>
      <c r="AT2393" s="115">
        <f t="shared" si="1008"/>
        <v>1</v>
      </c>
      <c r="AU2393" s="115">
        <f t="shared" si="995"/>
        <v>0</v>
      </c>
      <c r="AV2393" s="115">
        <f t="shared" si="996"/>
        <v>1</v>
      </c>
      <c r="AW2393" s="39">
        <f t="shared" si="1009"/>
        <v>1</v>
      </c>
      <c r="AX2393" s="39">
        <f t="shared" si="1010"/>
        <v>0</v>
      </c>
      <c r="AY2393" s="115"/>
      <c r="AZ2393" s="115"/>
      <c r="BA2393" s="51" t="s">
        <v>2528</v>
      </c>
      <c r="BB2393" s="52" t="s">
        <v>2529</v>
      </c>
      <c r="BC2393" s="53"/>
      <c r="BD2393" s="53"/>
      <c r="BE2393" s="37" t="s">
        <v>2349</v>
      </c>
      <c r="BF2393" s="53"/>
      <c r="BG2393" s="53" t="s">
        <v>1745</v>
      </c>
      <c r="BH2393" s="205" t="s">
        <v>1745</v>
      </c>
      <c r="BI2393" s="52" t="s">
        <v>2531</v>
      </c>
      <c r="BJ2393" s="54" t="s">
        <v>533</v>
      </c>
      <c r="BK2393" s="54" t="s">
        <v>573</v>
      </c>
      <c r="BL2393" s="53"/>
      <c r="BM2393" s="53"/>
      <c r="BN2393" s="53"/>
      <c r="BO2393" s="53"/>
      <c r="BP2393" s="53"/>
      <c r="BQ2393" s="53"/>
      <c r="BR2393" s="53"/>
      <c r="BS2393" s="60" t="s">
        <v>2057</v>
      </c>
      <c r="BT2393" s="52" t="s">
        <v>573</v>
      </c>
      <c r="BU2393" s="52"/>
      <c r="BV2393" s="52"/>
      <c r="BW2393" s="250">
        <v>38777</v>
      </c>
      <c r="BX2393" s="250"/>
      <c r="BY2393" s="37" t="s">
        <v>451</v>
      </c>
      <c r="BZ2393" s="55">
        <f t="shared" si="1027"/>
        <v>1.1000000000000001</v>
      </c>
      <c r="CA2393" s="54" t="s">
        <v>1396</v>
      </c>
      <c r="CB2393" s="53"/>
      <c r="CC2393" s="53">
        <v>1.1000000000000001</v>
      </c>
      <c r="CD2393" s="112" t="s">
        <v>767</v>
      </c>
      <c r="CE2393" s="53" t="s">
        <v>262</v>
      </c>
      <c r="CF2393" s="53" t="s">
        <v>573</v>
      </c>
      <c r="CG2393" s="250">
        <v>38777</v>
      </c>
      <c r="CH2393" s="56"/>
      <c r="CI2393" s="53"/>
      <c r="CJ2393" s="53"/>
      <c r="CK2393" s="53"/>
      <c r="CL2393" s="55">
        <v>4.3</v>
      </c>
      <c r="CM2393" s="53" t="s">
        <v>1396</v>
      </c>
      <c r="CN2393" s="53"/>
      <c r="CO2393" s="53"/>
      <c r="CP2393" s="53" t="s">
        <v>1397</v>
      </c>
      <c r="CQ2393" s="53" t="s">
        <v>263</v>
      </c>
      <c r="CR2393" s="53" t="s">
        <v>1269</v>
      </c>
      <c r="CS2393" s="252">
        <v>38987</v>
      </c>
      <c r="CT2393" s="61"/>
      <c r="CU2393" s="53">
        <v>39</v>
      </c>
      <c r="CV2393" s="53" t="s">
        <v>1390</v>
      </c>
      <c r="CW2393" s="53"/>
      <c r="CX2393" s="53"/>
      <c r="CY2393" s="53"/>
      <c r="CZ2393" s="53">
        <v>6.6</v>
      </c>
      <c r="DA2393" s="53" t="s">
        <v>2046</v>
      </c>
      <c r="DB2393" s="53"/>
      <c r="DC2393" s="53">
        <v>0.5</v>
      </c>
      <c r="DD2393" s="53" t="s">
        <v>1397</v>
      </c>
      <c r="DE2393" s="53" t="s">
        <v>1270</v>
      </c>
      <c r="DF2393" s="53" t="s">
        <v>1597</v>
      </c>
      <c r="DG2393" s="252">
        <v>38657</v>
      </c>
      <c r="DH2393" s="61"/>
      <c r="DI2393" s="53">
        <v>11</v>
      </c>
      <c r="DJ2393" s="53" t="s">
        <v>1390</v>
      </c>
      <c r="DK2393" s="53"/>
      <c r="DL2393" s="53"/>
      <c r="DM2393" s="53"/>
      <c r="DN2393" s="53">
        <v>2100</v>
      </c>
      <c r="DO2393" s="53" t="s">
        <v>1396</v>
      </c>
      <c r="DP2393" s="53"/>
      <c r="DQ2393" s="53"/>
      <c r="DR2393" s="112" t="s">
        <v>1397</v>
      </c>
      <c r="DS2393" s="53" t="s">
        <v>1598</v>
      </c>
      <c r="DT2393" s="53"/>
      <c r="DU2393" s="53"/>
      <c r="DV2393" s="53"/>
      <c r="DW2393" s="53"/>
      <c r="DX2393" s="53"/>
      <c r="DY2393" s="53"/>
      <c r="DZ2393" s="53"/>
      <c r="EA2393" s="53"/>
      <c r="EB2393" s="53"/>
    </row>
    <row r="2394" spans="1:132" s="39" customFormat="1" hidden="1" x14ac:dyDescent="0.2">
      <c r="A2394" s="44" t="str">
        <f t="shared" si="1012"/>
        <v>West Side Corporation</v>
      </c>
      <c r="B2394" s="44" t="str">
        <f t="shared" si="1011"/>
        <v>Tetrachloroethylene</v>
      </c>
      <c r="C2394" s="38" t="s">
        <v>2587</v>
      </c>
      <c r="D2394" s="38" t="str">
        <f t="shared" si="1015"/>
        <v/>
      </c>
      <c r="E2394" s="44" t="s">
        <v>373</v>
      </c>
      <c r="F2394" s="155" t="str">
        <f t="shared" si="1014"/>
        <v>241026-H-047</v>
      </c>
      <c r="G2394" s="44" t="str">
        <f t="shared" si="1013"/>
        <v>Residential</v>
      </c>
      <c r="H2394" s="44" t="str">
        <f t="shared" si="990"/>
        <v>Basement</v>
      </c>
      <c r="I2394" s="38" t="str">
        <f t="shared" si="997"/>
        <v>Y</v>
      </c>
      <c r="J2394" s="38" t="str">
        <f t="shared" si="998"/>
        <v>Y</v>
      </c>
      <c r="K2394" s="38" t="str">
        <f t="shared" si="999"/>
        <v>Y</v>
      </c>
      <c r="L2394" s="44"/>
      <c r="M2394" s="38" t="str">
        <f t="shared" si="1016"/>
        <v>Y</v>
      </c>
      <c r="N2394" s="38" t="str">
        <f t="shared" si="1017"/>
        <v>n</v>
      </c>
      <c r="O2394" s="38" t="str">
        <f t="shared" si="1018"/>
        <v>Y</v>
      </c>
      <c r="P2394" s="44"/>
      <c r="Q2394" s="38" t="str">
        <f t="shared" si="1022"/>
        <v>Y</v>
      </c>
      <c r="R2394" s="38" t="str">
        <f t="shared" si="1023"/>
        <v>n</v>
      </c>
      <c r="S2394" s="38" t="str">
        <f t="shared" si="1024"/>
        <v>Y</v>
      </c>
      <c r="T2394" s="44"/>
      <c r="U2394" s="44"/>
      <c r="V2394" s="44"/>
      <c r="W2394" s="44"/>
      <c r="X2394" s="44"/>
      <c r="Y2394" s="38" t="str">
        <f t="shared" si="991"/>
        <v>n</v>
      </c>
      <c r="Z2394" s="38" t="str">
        <f t="shared" si="992"/>
        <v>n</v>
      </c>
      <c r="AA2394" s="38" t="s">
        <v>2044</v>
      </c>
      <c r="AB2394" s="128" t="s">
        <v>1451</v>
      </c>
      <c r="AC2394" s="59">
        <v>5.5</v>
      </c>
      <c r="AD2394" s="204">
        <v>0.2</v>
      </c>
      <c r="AE2394" s="38">
        <v>0</v>
      </c>
      <c r="AF2394" s="38">
        <v>1</v>
      </c>
      <c r="AG2394" s="125">
        <f t="shared" si="1002"/>
        <v>6.5</v>
      </c>
      <c r="AH2394" s="39">
        <v>11</v>
      </c>
      <c r="AI2394" s="123">
        <f t="shared" si="1003"/>
        <v>2312.9494745200527</v>
      </c>
      <c r="AJ2394" s="40">
        <f t="shared" si="1020"/>
        <v>5.5</v>
      </c>
      <c r="AK2394" s="47">
        <f t="shared" si="1025"/>
        <v>160</v>
      </c>
      <c r="AL2394" s="40"/>
      <c r="AM2394" s="40">
        <f t="shared" si="994"/>
        <v>1.1000000000000001</v>
      </c>
      <c r="AN2394" s="39">
        <f t="shared" si="993"/>
        <v>3.8</v>
      </c>
      <c r="AO2394" s="204">
        <f t="shared" si="1005"/>
        <v>4.7558323781727007E-4</v>
      </c>
      <c r="AP2394" s="204">
        <f t="shared" si="1021"/>
        <v>0.2</v>
      </c>
      <c r="AQ2394" s="204">
        <f t="shared" si="1026"/>
        <v>6.8750000000000009E-3</v>
      </c>
      <c r="AR2394" s="45"/>
      <c r="AS2394" s="115">
        <f t="shared" si="1007"/>
        <v>0</v>
      </c>
      <c r="AT2394" s="115">
        <f t="shared" si="1008"/>
        <v>1</v>
      </c>
      <c r="AU2394" s="115">
        <f t="shared" si="995"/>
        <v>0</v>
      </c>
      <c r="AV2394" s="115">
        <f t="shared" si="996"/>
        <v>1</v>
      </c>
      <c r="AW2394" s="39">
        <f t="shared" si="1009"/>
        <v>1</v>
      </c>
      <c r="AX2394" s="39">
        <f t="shared" si="1010"/>
        <v>0</v>
      </c>
      <c r="AY2394" s="115"/>
      <c r="AZ2394" s="115"/>
      <c r="BA2394" s="51" t="s">
        <v>2528</v>
      </c>
      <c r="BB2394" s="52" t="s">
        <v>2529</v>
      </c>
      <c r="BC2394" s="53"/>
      <c r="BD2394" s="53"/>
      <c r="BE2394" s="37" t="s">
        <v>2349</v>
      </c>
      <c r="BF2394" s="53"/>
      <c r="BG2394" s="53" t="s">
        <v>1863</v>
      </c>
      <c r="BH2394" s="205" t="s">
        <v>1863</v>
      </c>
      <c r="BI2394" s="52" t="s">
        <v>2531</v>
      </c>
      <c r="BJ2394" s="54" t="s">
        <v>533</v>
      </c>
      <c r="BK2394" s="54" t="s">
        <v>573</v>
      </c>
      <c r="BL2394" s="53"/>
      <c r="BM2394" s="53"/>
      <c r="BN2394" s="53"/>
      <c r="BO2394" s="53"/>
      <c r="BP2394" s="53"/>
      <c r="BQ2394" s="53"/>
      <c r="BR2394" s="53"/>
      <c r="BS2394" s="60" t="s">
        <v>2057</v>
      </c>
      <c r="BT2394" s="52" t="s">
        <v>573</v>
      </c>
      <c r="BU2394" s="52"/>
      <c r="BV2394" s="52"/>
      <c r="BW2394" s="250">
        <v>38784</v>
      </c>
      <c r="BX2394" s="250"/>
      <c r="BY2394" s="37" t="s">
        <v>451</v>
      </c>
      <c r="BZ2394" s="55">
        <f t="shared" si="1027"/>
        <v>1.1000000000000001</v>
      </c>
      <c r="CA2394" s="54" t="s">
        <v>1396</v>
      </c>
      <c r="CB2394" s="53"/>
      <c r="CC2394" s="53">
        <v>1.1000000000000001</v>
      </c>
      <c r="CD2394" s="112" t="s">
        <v>767</v>
      </c>
      <c r="CE2394" s="53" t="s">
        <v>1864</v>
      </c>
      <c r="CF2394" s="53" t="s">
        <v>573</v>
      </c>
      <c r="CG2394" s="250">
        <v>38784</v>
      </c>
      <c r="CH2394" s="56"/>
      <c r="CI2394" s="53"/>
      <c r="CJ2394" s="53"/>
      <c r="CK2394" s="53"/>
      <c r="CL2394" s="55">
        <v>5.5</v>
      </c>
      <c r="CM2394" s="53" t="s">
        <v>1396</v>
      </c>
      <c r="CN2394" s="53"/>
      <c r="CO2394" s="53"/>
      <c r="CP2394" s="53" t="s">
        <v>1397</v>
      </c>
      <c r="CQ2394" s="53" t="s">
        <v>1865</v>
      </c>
      <c r="CR2394" s="53" t="s">
        <v>1856</v>
      </c>
      <c r="CS2394" s="252">
        <v>38992</v>
      </c>
      <c r="CT2394" s="61"/>
      <c r="CU2394" s="53">
        <v>52</v>
      </c>
      <c r="CV2394" s="53" t="s">
        <v>1390</v>
      </c>
      <c r="CW2394" s="53"/>
      <c r="CX2394" s="53"/>
      <c r="CY2394" s="53"/>
      <c r="CZ2394" s="53">
        <v>6.5</v>
      </c>
      <c r="DA2394" s="53" t="s">
        <v>2046</v>
      </c>
      <c r="DB2394" s="53"/>
      <c r="DC2394" s="53">
        <v>0.5</v>
      </c>
      <c r="DD2394" s="53" t="s">
        <v>1397</v>
      </c>
      <c r="DE2394" s="53" t="s">
        <v>1857</v>
      </c>
      <c r="DF2394" s="53" t="s">
        <v>1583</v>
      </c>
      <c r="DG2394" s="252">
        <v>38660</v>
      </c>
      <c r="DH2394" s="61"/>
      <c r="DI2394" s="53">
        <v>38</v>
      </c>
      <c r="DJ2394" s="53" t="s">
        <v>1390</v>
      </c>
      <c r="DK2394" s="53"/>
      <c r="DL2394" s="53"/>
      <c r="DM2394" s="53"/>
      <c r="DN2394" s="53">
        <v>160</v>
      </c>
      <c r="DO2394" s="53" t="s">
        <v>1396</v>
      </c>
      <c r="DP2394" s="53"/>
      <c r="DQ2394" s="53"/>
      <c r="DR2394" s="112" t="s">
        <v>1397</v>
      </c>
      <c r="DS2394" s="53" t="s">
        <v>1584</v>
      </c>
      <c r="DT2394" s="53"/>
      <c r="DU2394" s="53"/>
      <c r="DV2394" s="53"/>
      <c r="DW2394" s="53"/>
      <c r="DX2394" s="53"/>
      <c r="DY2394" s="53"/>
      <c r="DZ2394" s="53"/>
      <c r="EA2394" s="53"/>
      <c r="EB2394" s="53"/>
    </row>
    <row r="2395" spans="1:132" s="39" customFormat="1" hidden="1" x14ac:dyDescent="0.2">
      <c r="A2395" s="44" t="str">
        <f t="shared" si="1012"/>
        <v>West Side Corporation</v>
      </c>
      <c r="B2395" s="44" t="str">
        <f t="shared" si="1011"/>
        <v>Tetrachloroethylene</v>
      </c>
      <c r="C2395" s="38" t="s">
        <v>2587</v>
      </c>
      <c r="D2395" s="38" t="str">
        <f t="shared" si="1015"/>
        <v/>
      </c>
      <c r="E2395" s="44" t="s">
        <v>373</v>
      </c>
      <c r="F2395" s="155" t="str">
        <f t="shared" si="1014"/>
        <v>241026-H-053</v>
      </c>
      <c r="G2395" s="44" t="str">
        <f t="shared" si="1013"/>
        <v>Residential</v>
      </c>
      <c r="H2395" s="44" t="str">
        <f t="shared" si="990"/>
        <v>Basement</v>
      </c>
      <c r="I2395" s="38" t="str">
        <f t="shared" si="997"/>
        <v>n</v>
      </c>
      <c r="J2395" s="38" t="str">
        <f t="shared" si="998"/>
        <v>n</v>
      </c>
      <c r="K2395" s="38" t="str">
        <f t="shared" si="999"/>
        <v>n</v>
      </c>
      <c r="L2395" s="44" t="s">
        <v>1451</v>
      </c>
      <c r="M2395" s="38" t="str">
        <f t="shared" si="1016"/>
        <v>Y</v>
      </c>
      <c r="N2395" s="38" t="str">
        <f t="shared" si="1017"/>
        <v>n</v>
      </c>
      <c r="O2395" s="38" t="s">
        <v>541</v>
      </c>
      <c r="P2395" s="44" t="s">
        <v>1154</v>
      </c>
      <c r="Q2395" s="38" t="str">
        <f t="shared" si="1022"/>
        <v>Y</v>
      </c>
      <c r="R2395" s="38" t="str">
        <f t="shared" si="1023"/>
        <v>n</v>
      </c>
      <c r="S2395" s="38" t="str">
        <f t="shared" si="1024"/>
        <v>Y</v>
      </c>
      <c r="T2395" s="114"/>
      <c r="U2395" s="114"/>
      <c r="V2395" s="114"/>
      <c r="W2395" s="114"/>
      <c r="X2395" s="114"/>
      <c r="Y2395" s="38" t="str">
        <f t="shared" si="991"/>
        <v>n</v>
      </c>
      <c r="Z2395" s="38" t="str">
        <f t="shared" si="992"/>
        <v>n</v>
      </c>
      <c r="AA2395" s="38" t="s">
        <v>2044</v>
      </c>
      <c r="AB2395" s="128" t="s">
        <v>1451</v>
      </c>
      <c r="AC2395" s="59">
        <v>1.6</v>
      </c>
      <c r="AD2395" s="204">
        <v>1.0625</v>
      </c>
      <c r="AE2395" s="38">
        <v>0</v>
      </c>
      <c r="AF2395" s="38">
        <v>1</v>
      </c>
      <c r="AG2395" s="125">
        <f t="shared" si="1002"/>
        <v>0.46</v>
      </c>
      <c r="AH2395" s="39">
        <v>11</v>
      </c>
      <c r="AI2395" s="123">
        <f t="shared" si="1003"/>
        <v>163.68565511988066</v>
      </c>
      <c r="AJ2395" s="40">
        <f t="shared" si="1020"/>
        <v>1.6</v>
      </c>
      <c r="AK2395" s="47">
        <f t="shared" si="1025"/>
        <v>49</v>
      </c>
      <c r="AL2395" s="40"/>
      <c r="AM2395" s="40">
        <f t="shared" si="994"/>
        <v>1.7</v>
      </c>
      <c r="AN2395" s="39">
        <f t="shared" si="993"/>
        <v>3.8</v>
      </c>
      <c r="AO2395" s="204">
        <f t="shared" si="1005"/>
        <v>1.0385760430594533E-2</v>
      </c>
      <c r="AP2395" s="204">
        <f t="shared" si="1021"/>
        <v>1.0625</v>
      </c>
      <c r="AQ2395" s="204">
        <f t="shared" si="1026"/>
        <v>3.4693877551020408E-2</v>
      </c>
      <c r="AR2395" s="45"/>
      <c r="AS2395" s="115">
        <f t="shared" si="1007"/>
        <v>0</v>
      </c>
      <c r="AT2395" s="115">
        <f t="shared" si="1008"/>
        <v>1</v>
      </c>
      <c r="AU2395" s="115">
        <f t="shared" si="995"/>
        <v>0</v>
      </c>
      <c r="AV2395" s="115">
        <f t="shared" si="996"/>
        <v>1</v>
      </c>
      <c r="AW2395" s="39">
        <f t="shared" si="1009"/>
        <v>1</v>
      </c>
      <c r="AX2395" s="39">
        <f t="shared" si="1010"/>
        <v>0</v>
      </c>
      <c r="AY2395" s="115"/>
      <c r="AZ2395" s="115"/>
      <c r="BA2395" s="51" t="s">
        <v>2528</v>
      </c>
      <c r="BB2395" s="52" t="s">
        <v>2529</v>
      </c>
      <c r="BC2395" s="53"/>
      <c r="BD2395" s="53"/>
      <c r="BE2395" s="37" t="s">
        <v>2349</v>
      </c>
      <c r="BF2395" s="53"/>
      <c r="BG2395" s="53" t="s">
        <v>1605</v>
      </c>
      <c r="BH2395" s="205" t="s">
        <v>1605</v>
      </c>
      <c r="BI2395" s="52" t="s">
        <v>2531</v>
      </c>
      <c r="BJ2395" s="54" t="s">
        <v>533</v>
      </c>
      <c r="BK2395" s="54" t="s">
        <v>573</v>
      </c>
      <c r="BL2395" s="53"/>
      <c r="BM2395" s="53"/>
      <c r="BN2395" s="53"/>
      <c r="BO2395" s="53"/>
      <c r="BP2395" s="53"/>
      <c r="BQ2395" s="53"/>
      <c r="BR2395" s="53"/>
      <c r="BS2395" s="60" t="s">
        <v>2057</v>
      </c>
      <c r="BT2395" s="52" t="s">
        <v>573</v>
      </c>
      <c r="BU2395" s="52"/>
      <c r="BV2395" s="52"/>
      <c r="BW2395" s="250">
        <v>38792</v>
      </c>
      <c r="BX2395" s="250"/>
      <c r="BY2395" s="37" t="s">
        <v>451</v>
      </c>
      <c r="BZ2395" s="55">
        <f t="shared" si="1027"/>
        <v>1.7</v>
      </c>
      <c r="CA2395" s="54" t="s">
        <v>1396</v>
      </c>
      <c r="CB2395" s="53"/>
      <c r="CC2395" s="53">
        <v>1.7</v>
      </c>
      <c r="CD2395" s="112" t="s">
        <v>767</v>
      </c>
      <c r="CE2395" s="53" t="s">
        <v>1606</v>
      </c>
      <c r="CF2395" s="53" t="s">
        <v>573</v>
      </c>
      <c r="CG2395" s="250">
        <v>38792</v>
      </c>
      <c r="CH2395" s="56"/>
      <c r="CI2395" s="53"/>
      <c r="CJ2395" s="53"/>
      <c r="CK2395" s="53"/>
      <c r="CL2395" s="55">
        <v>1.6</v>
      </c>
      <c r="CM2395" s="53" t="s">
        <v>1396</v>
      </c>
      <c r="CN2395" s="53"/>
      <c r="CO2395" s="53"/>
      <c r="CP2395" s="53" t="s">
        <v>1397</v>
      </c>
      <c r="CQ2395" s="53" t="s">
        <v>1607</v>
      </c>
      <c r="CR2395" s="53" t="s">
        <v>1603</v>
      </c>
      <c r="CS2395" s="252">
        <v>38986</v>
      </c>
      <c r="CT2395" s="61"/>
      <c r="CU2395" s="53">
        <v>36</v>
      </c>
      <c r="CV2395" s="53" t="s">
        <v>1390</v>
      </c>
      <c r="CW2395" s="53"/>
      <c r="CX2395" s="53"/>
      <c r="CY2395" s="53"/>
      <c r="CZ2395" s="53">
        <f>DC2395</f>
        <v>0.46</v>
      </c>
      <c r="DA2395" s="53" t="s">
        <v>2046</v>
      </c>
      <c r="DB2395" s="53"/>
      <c r="DC2395" s="55">
        <v>0.46</v>
      </c>
      <c r="DD2395" s="53" t="s">
        <v>767</v>
      </c>
      <c r="DE2395" s="53" t="s">
        <v>1604</v>
      </c>
      <c r="DF2395" s="53" t="s">
        <v>1585</v>
      </c>
      <c r="DG2395" s="252">
        <v>38687</v>
      </c>
      <c r="DH2395" s="61"/>
      <c r="DI2395" s="53">
        <v>27</v>
      </c>
      <c r="DJ2395" s="53" t="s">
        <v>1390</v>
      </c>
      <c r="DK2395" s="53"/>
      <c r="DL2395" s="53"/>
      <c r="DM2395" s="53"/>
      <c r="DN2395" s="53">
        <v>49</v>
      </c>
      <c r="DO2395" s="53" t="s">
        <v>1396</v>
      </c>
      <c r="DP2395" s="53"/>
      <c r="DQ2395" s="53"/>
      <c r="DR2395" s="112" t="s">
        <v>1397</v>
      </c>
      <c r="DS2395" s="53" t="s">
        <v>1586</v>
      </c>
      <c r="DT2395" s="53"/>
      <c r="DU2395" s="53"/>
      <c r="DV2395" s="53"/>
      <c r="DW2395" s="53"/>
      <c r="DX2395" s="53"/>
      <c r="DY2395" s="53"/>
      <c r="DZ2395" s="53"/>
      <c r="EA2395" s="53"/>
      <c r="EB2395" s="53"/>
    </row>
    <row r="2396" spans="1:132" s="39" customFormat="1" hidden="1" x14ac:dyDescent="0.2">
      <c r="A2396" s="44" t="str">
        <f t="shared" si="1012"/>
        <v>West Side Corporation</v>
      </c>
      <c r="B2396" s="44" t="str">
        <f t="shared" si="1011"/>
        <v>Tetrachloroethylene</v>
      </c>
      <c r="C2396" s="38" t="s">
        <v>2587</v>
      </c>
      <c r="D2396" s="38" t="str">
        <f t="shared" si="1015"/>
        <v/>
      </c>
      <c r="E2396" s="44" t="s">
        <v>373</v>
      </c>
      <c r="F2396" s="155" t="str">
        <f t="shared" si="1014"/>
        <v>241026-H-055</v>
      </c>
      <c r="G2396" s="44" t="str">
        <f t="shared" si="1013"/>
        <v>Residential</v>
      </c>
      <c r="H2396" s="44" t="str">
        <f t="shared" si="990"/>
        <v>Basement</v>
      </c>
      <c r="I2396" s="38" t="str">
        <f t="shared" si="997"/>
        <v>n</v>
      </c>
      <c r="J2396" s="38" t="str">
        <f t="shared" si="998"/>
        <v>n</v>
      </c>
      <c r="K2396" s="38" t="str">
        <f t="shared" si="999"/>
        <v>n</v>
      </c>
      <c r="L2396" s="44" t="s">
        <v>1451</v>
      </c>
      <c r="M2396" s="38" t="str">
        <f t="shared" si="1016"/>
        <v>Y</v>
      </c>
      <c r="N2396" s="38" t="str">
        <f t="shared" si="1017"/>
        <v>n</v>
      </c>
      <c r="O2396" s="38" t="str">
        <f>IF(AJ2396="","",IF(M2396="N","n","Y"))</f>
        <v>Y</v>
      </c>
      <c r="P2396" s="44"/>
      <c r="Q2396" s="38" t="str">
        <f t="shared" si="1022"/>
        <v>Y</v>
      </c>
      <c r="R2396" s="38" t="str">
        <f t="shared" si="1023"/>
        <v>n</v>
      </c>
      <c r="S2396" s="38" t="str">
        <f t="shared" si="1024"/>
        <v>Y</v>
      </c>
      <c r="T2396" s="44"/>
      <c r="U2396" s="44"/>
      <c r="V2396" s="44"/>
      <c r="W2396" s="44"/>
      <c r="X2396" s="44"/>
      <c r="Y2396" s="38" t="str">
        <f t="shared" si="991"/>
        <v>n</v>
      </c>
      <c r="Z2396" s="38" t="str">
        <f t="shared" si="992"/>
        <v>n</v>
      </c>
      <c r="AA2396" s="38" t="s">
        <v>2044</v>
      </c>
      <c r="AB2396" s="128" t="s">
        <v>1451</v>
      </c>
      <c r="AC2396" s="59">
        <v>16</v>
      </c>
      <c r="AD2396" s="204">
        <v>6.8750000000000006E-2</v>
      </c>
      <c r="AE2396" s="38">
        <v>0</v>
      </c>
      <c r="AF2396" s="38">
        <v>1</v>
      </c>
      <c r="AG2396" s="125">
        <f t="shared" si="1002"/>
        <v>0.46</v>
      </c>
      <c r="AH2396" s="39">
        <v>11</v>
      </c>
      <c r="AI2396" s="123">
        <f t="shared" si="1003"/>
        <v>163.68565511988066</v>
      </c>
      <c r="AJ2396" s="40">
        <f t="shared" si="1020"/>
        <v>16</v>
      </c>
      <c r="AK2396" s="47">
        <f t="shared" si="1025"/>
        <v>81</v>
      </c>
      <c r="AL2396" s="40"/>
      <c r="AM2396" s="40">
        <f t="shared" si="994"/>
        <v>1.1000000000000001</v>
      </c>
      <c r="AN2396" s="39">
        <f t="shared" si="993"/>
        <v>3.8</v>
      </c>
      <c r="AO2396" s="204">
        <f t="shared" si="1005"/>
        <v>6.7201979256788155E-3</v>
      </c>
      <c r="AP2396" s="204">
        <f t="shared" si="1021"/>
        <v>6.8750000000000006E-2</v>
      </c>
      <c r="AQ2396" s="204">
        <f t="shared" si="1026"/>
        <v>1.3580246913580249E-2</v>
      </c>
      <c r="AR2396" s="45"/>
      <c r="AS2396" s="115">
        <f t="shared" si="1007"/>
        <v>0</v>
      </c>
      <c r="AT2396" s="115">
        <f t="shared" si="1008"/>
        <v>1</v>
      </c>
      <c r="AU2396" s="115">
        <f t="shared" si="995"/>
        <v>0</v>
      </c>
      <c r="AV2396" s="115">
        <f t="shared" si="996"/>
        <v>1</v>
      </c>
      <c r="AW2396" s="39">
        <f t="shared" si="1009"/>
        <v>1</v>
      </c>
      <c r="AX2396" s="39">
        <f t="shared" si="1010"/>
        <v>0</v>
      </c>
      <c r="AY2396" s="115"/>
      <c r="AZ2396" s="115"/>
      <c r="BA2396" s="51" t="s">
        <v>2528</v>
      </c>
      <c r="BB2396" s="52" t="s">
        <v>2529</v>
      </c>
      <c r="BC2396" s="53"/>
      <c r="BD2396" s="53"/>
      <c r="BE2396" s="37" t="s">
        <v>2349</v>
      </c>
      <c r="BF2396" s="53"/>
      <c r="BG2396" s="53" t="s">
        <v>1611</v>
      </c>
      <c r="BH2396" s="205" t="s">
        <v>1611</v>
      </c>
      <c r="BI2396" s="52" t="s">
        <v>2531</v>
      </c>
      <c r="BJ2396" s="54" t="s">
        <v>533</v>
      </c>
      <c r="BK2396" s="54" t="s">
        <v>573</v>
      </c>
      <c r="BL2396" s="53"/>
      <c r="BM2396" s="53"/>
      <c r="BN2396" s="53"/>
      <c r="BO2396" s="53"/>
      <c r="BP2396" s="53"/>
      <c r="BQ2396" s="53"/>
      <c r="BR2396" s="53"/>
      <c r="BS2396" s="60" t="s">
        <v>2057</v>
      </c>
      <c r="BT2396" s="52" t="s">
        <v>573</v>
      </c>
      <c r="BU2396" s="52"/>
      <c r="BV2396" s="52"/>
      <c r="BW2396" s="250">
        <v>38792</v>
      </c>
      <c r="BX2396" s="250"/>
      <c r="BY2396" s="37" t="s">
        <v>451</v>
      </c>
      <c r="BZ2396" s="55">
        <f t="shared" si="1027"/>
        <v>1.1000000000000001</v>
      </c>
      <c r="CA2396" s="54" t="s">
        <v>1396</v>
      </c>
      <c r="CB2396" s="53"/>
      <c r="CC2396" s="53">
        <v>1.1000000000000001</v>
      </c>
      <c r="CD2396" s="112" t="s">
        <v>767</v>
      </c>
      <c r="CE2396" s="53" t="s">
        <v>1612</v>
      </c>
      <c r="CF2396" s="53" t="s">
        <v>573</v>
      </c>
      <c r="CG2396" s="250">
        <v>38792</v>
      </c>
      <c r="CH2396" s="56"/>
      <c r="CI2396" s="53"/>
      <c r="CJ2396" s="53"/>
      <c r="CK2396" s="53"/>
      <c r="CL2396" s="55">
        <v>16</v>
      </c>
      <c r="CM2396" s="53" t="s">
        <v>1396</v>
      </c>
      <c r="CN2396" s="53"/>
      <c r="CO2396" s="53"/>
      <c r="CP2396" s="53" t="s">
        <v>1397</v>
      </c>
      <c r="CQ2396" s="53" t="s">
        <v>1613</v>
      </c>
      <c r="CR2396" s="53" t="s">
        <v>1603</v>
      </c>
      <c r="CS2396" s="252">
        <v>38986</v>
      </c>
      <c r="CT2396" s="61"/>
      <c r="CU2396" s="53">
        <v>25</v>
      </c>
      <c r="CV2396" s="53" t="s">
        <v>1390</v>
      </c>
      <c r="CW2396" s="53"/>
      <c r="CX2396" s="53"/>
      <c r="CY2396" s="53"/>
      <c r="CZ2396" s="53">
        <f>DC2396</f>
        <v>0.46</v>
      </c>
      <c r="DA2396" s="53" t="s">
        <v>2046</v>
      </c>
      <c r="DB2396" s="53"/>
      <c r="DC2396" s="55">
        <v>0.46</v>
      </c>
      <c r="DD2396" s="53" t="s">
        <v>767</v>
      </c>
      <c r="DE2396" s="53" t="s">
        <v>1604</v>
      </c>
      <c r="DF2396" s="53" t="s">
        <v>1569</v>
      </c>
      <c r="DG2396" s="252">
        <v>38660</v>
      </c>
      <c r="DH2396" s="61"/>
      <c r="DI2396" s="53">
        <v>40</v>
      </c>
      <c r="DJ2396" s="53" t="s">
        <v>1390</v>
      </c>
      <c r="DK2396" s="53"/>
      <c r="DL2396" s="53"/>
      <c r="DM2396" s="53"/>
      <c r="DN2396" s="53">
        <v>81</v>
      </c>
      <c r="DO2396" s="53" t="s">
        <v>1396</v>
      </c>
      <c r="DP2396" s="53"/>
      <c r="DQ2396" s="53"/>
      <c r="DR2396" s="112" t="s">
        <v>1397</v>
      </c>
      <c r="DS2396" s="53" t="s">
        <v>1570</v>
      </c>
      <c r="DT2396" s="53"/>
      <c r="DU2396" s="53"/>
      <c r="DV2396" s="53"/>
      <c r="DW2396" s="53"/>
      <c r="DX2396" s="53"/>
      <c r="DY2396" s="53"/>
      <c r="DZ2396" s="53"/>
      <c r="EA2396" s="53"/>
      <c r="EB2396" s="53"/>
    </row>
    <row r="2397" spans="1:132" s="39" customFormat="1" hidden="1" x14ac:dyDescent="0.2">
      <c r="A2397" s="44" t="str">
        <f t="shared" si="1012"/>
        <v>West Side Corporation</v>
      </c>
      <c r="B2397" s="44" t="str">
        <f t="shared" si="1011"/>
        <v>Tetrachloroethylene</v>
      </c>
      <c r="C2397" s="38" t="s">
        <v>2587</v>
      </c>
      <c r="D2397" s="38" t="str">
        <f t="shared" si="1015"/>
        <v/>
      </c>
      <c r="E2397" s="44" t="s">
        <v>373</v>
      </c>
      <c r="F2397" s="155" t="str">
        <f t="shared" si="1014"/>
        <v>241026-H-059</v>
      </c>
      <c r="G2397" s="44" t="str">
        <f t="shared" si="1013"/>
        <v>Residential</v>
      </c>
      <c r="H2397" s="44" t="str">
        <f t="shared" si="990"/>
        <v>Basement</v>
      </c>
      <c r="I2397" s="38" t="str">
        <f t="shared" si="997"/>
        <v>n</v>
      </c>
      <c r="J2397" s="38" t="str">
        <f t="shared" si="998"/>
        <v>n</v>
      </c>
      <c r="K2397" s="38" t="str">
        <f t="shared" si="999"/>
        <v>n</v>
      </c>
      <c r="L2397" s="44" t="s">
        <v>1451</v>
      </c>
      <c r="M2397" s="38" t="str">
        <f t="shared" si="1016"/>
        <v>Y</v>
      </c>
      <c r="N2397" s="38" t="str">
        <f t="shared" si="1017"/>
        <v>n</v>
      </c>
      <c r="O2397" s="38" t="str">
        <f>IF(AJ2397="","",IF(M2397="N","n","Y"))</f>
        <v>Y</v>
      </c>
      <c r="P2397" s="44"/>
      <c r="Q2397" s="38" t="str">
        <f t="shared" si="1022"/>
        <v>Y</v>
      </c>
      <c r="R2397" s="38" t="str">
        <f t="shared" si="1023"/>
        <v>n</v>
      </c>
      <c r="S2397" s="38" t="str">
        <f t="shared" si="1024"/>
        <v>Y</v>
      </c>
      <c r="T2397" s="44"/>
      <c r="U2397" s="44"/>
      <c r="V2397" s="44"/>
      <c r="W2397" s="44"/>
      <c r="X2397" s="44"/>
      <c r="Y2397" s="38" t="str">
        <f t="shared" si="991"/>
        <v>n</v>
      </c>
      <c r="Z2397" s="38" t="str">
        <f t="shared" si="992"/>
        <v>n</v>
      </c>
      <c r="AA2397" s="38" t="s">
        <v>2044</v>
      </c>
      <c r="AB2397" s="128" t="s">
        <v>1451</v>
      </c>
      <c r="AC2397" s="59">
        <v>4.5</v>
      </c>
      <c r="AD2397" s="204">
        <v>0.24444444444444446</v>
      </c>
      <c r="AE2397" s="38">
        <v>0</v>
      </c>
      <c r="AF2397" s="38">
        <v>1</v>
      </c>
      <c r="AG2397" s="125">
        <f t="shared" si="1002"/>
        <v>0.46</v>
      </c>
      <c r="AH2397" s="39">
        <v>11</v>
      </c>
      <c r="AI2397" s="123">
        <f t="shared" si="1003"/>
        <v>163.68565511988066</v>
      </c>
      <c r="AJ2397" s="40">
        <f t="shared" si="1020"/>
        <v>4.5</v>
      </c>
      <c r="AK2397" s="47">
        <f t="shared" si="1025"/>
        <v>6.8</v>
      </c>
      <c r="AL2397" s="40"/>
      <c r="AM2397" s="40">
        <f t="shared" si="994"/>
        <v>1.1000000000000001</v>
      </c>
      <c r="AN2397" s="39">
        <f t="shared" si="993"/>
        <v>3.8</v>
      </c>
      <c r="AO2397" s="204">
        <f t="shared" si="1005"/>
        <v>6.7201979256788155E-3</v>
      </c>
      <c r="AP2397" s="204">
        <f t="shared" si="1021"/>
        <v>0.24444444444444446</v>
      </c>
      <c r="AQ2397" s="204">
        <f t="shared" si="1026"/>
        <v>0.16176470588235295</v>
      </c>
      <c r="AR2397" s="45"/>
      <c r="AS2397" s="115">
        <f t="shared" si="1007"/>
        <v>0</v>
      </c>
      <c r="AT2397" s="115">
        <f t="shared" si="1008"/>
        <v>1</v>
      </c>
      <c r="AU2397" s="115">
        <f t="shared" si="995"/>
        <v>0</v>
      </c>
      <c r="AV2397" s="115">
        <f t="shared" si="996"/>
        <v>1</v>
      </c>
      <c r="AW2397" s="39">
        <f t="shared" si="1009"/>
        <v>1</v>
      </c>
      <c r="AX2397" s="39">
        <f t="shared" si="1010"/>
        <v>0</v>
      </c>
      <c r="AY2397" s="115"/>
      <c r="AZ2397" s="115"/>
      <c r="BA2397" s="51" t="s">
        <v>2528</v>
      </c>
      <c r="BB2397" s="52" t="s">
        <v>2529</v>
      </c>
      <c r="BC2397" s="53"/>
      <c r="BD2397" s="53"/>
      <c r="BE2397" s="37" t="s">
        <v>2349</v>
      </c>
      <c r="BF2397" s="53"/>
      <c r="BG2397" s="53" t="s">
        <v>1619</v>
      </c>
      <c r="BH2397" s="205" t="s">
        <v>1619</v>
      </c>
      <c r="BI2397" s="52" t="s">
        <v>2531</v>
      </c>
      <c r="BJ2397" s="54" t="s">
        <v>533</v>
      </c>
      <c r="BK2397" s="54" t="s">
        <v>573</v>
      </c>
      <c r="BL2397" s="53"/>
      <c r="BM2397" s="53"/>
      <c r="BN2397" s="53"/>
      <c r="BO2397" s="53"/>
      <c r="BP2397" s="53"/>
      <c r="BQ2397" s="53"/>
      <c r="BR2397" s="53"/>
      <c r="BS2397" s="60" t="s">
        <v>2057</v>
      </c>
      <c r="BT2397" s="52" t="s">
        <v>573</v>
      </c>
      <c r="BU2397" s="52"/>
      <c r="BV2397" s="52"/>
      <c r="BW2397" s="250">
        <v>38793</v>
      </c>
      <c r="BX2397" s="250"/>
      <c r="BY2397" s="37" t="s">
        <v>451</v>
      </c>
      <c r="BZ2397" s="55">
        <f t="shared" si="1027"/>
        <v>1.1000000000000001</v>
      </c>
      <c r="CA2397" s="54" t="s">
        <v>1396</v>
      </c>
      <c r="CB2397" s="53"/>
      <c r="CC2397" s="53">
        <v>1.1000000000000001</v>
      </c>
      <c r="CD2397" s="112" t="s">
        <v>767</v>
      </c>
      <c r="CE2397" s="53" t="s">
        <v>1620</v>
      </c>
      <c r="CF2397" s="53" t="s">
        <v>573</v>
      </c>
      <c r="CG2397" s="250">
        <v>38793</v>
      </c>
      <c r="CH2397" s="56"/>
      <c r="CI2397" s="53"/>
      <c r="CJ2397" s="53"/>
      <c r="CK2397" s="53"/>
      <c r="CL2397" s="55">
        <v>4.5</v>
      </c>
      <c r="CM2397" s="53" t="s">
        <v>1396</v>
      </c>
      <c r="CN2397" s="53"/>
      <c r="CO2397" s="53"/>
      <c r="CP2397" s="53" t="s">
        <v>1397</v>
      </c>
      <c r="CQ2397" s="53" t="s">
        <v>1621</v>
      </c>
      <c r="CR2397" s="53" t="s">
        <v>1732</v>
      </c>
      <c r="CS2397" s="252">
        <v>38989</v>
      </c>
      <c r="CT2397" s="61"/>
      <c r="CU2397" s="53">
        <v>110</v>
      </c>
      <c r="CV2397" s="53" t="s">
        <v>1390</v>
      </c>
      <c r="CW2397" s="53"/>
      <c r="CX2397" s="53"/>
      <c r="CY2397" s="53"/>
      <c r="CZ2397" s="53">
        <f>DC2397</f>
        <v>0.46</v>
      </c>
      <c r="DA2397" s="53" t="s">
        <v>2046</v>
      </c>
      <c r="DB2397" s="53"/>
      <c r="DC2397" s="55">
        <v>0.46</v>
      </c>
      <c r="DD2397" s="53" t="s">
        <v>767</v>
      </c>
      <c r="DE2397" s="53" t="s">
        <v>1733</v>
      </c>
      <c r="DF2397" s="53" t="s">
        <v>1571</v>
      </c>
      <c r="DG2397" s="252">
        <v>38659</v>
      </c>
      <c r="DH2397" s="61"/>
      <c r="DI2397" s="53">
        <v>31</v>
      </c>
      <c r="DJ2397" s="53" t="s">
        <v>1390</v>
      </c>
      <c r="DK2397" s="53"/>
      <c r="DL2397" s="53"/>
      <c r="DM2397" s="53"/>
      <c r="DN2397" s="53">
        <v>6.8</v>
      </c>
      <c r="DO2397" s="53" t="s">
        <v>1396</v>
      </c>
      <c r="DP2397" s="53"/>
      <c r="DQ2397" s="53">
        <v>9.1999999999999993</v>
      </c>
      <c r="DR2397" s="112" t="s">
        <v>1397</v>
      </c>
      <c r="DS2397" s="53" t="s">
        <v>1572</v>
      </c>
      <c r="DT2397" s="53"/>
      <c r="DU2397" s="53"/>
      <c r="DV2397" s="53"/>
      <c r="DW2397" s="53"/>
      <c r="DX2397" s="53"/>
      <c r="DY2397" s="53"/>
      <c r="DZ2397" s="53"/>
      <c r="EA2397" s="53"/>
      <c r="EB2397" s="53"/>
    </row>
    <row r="2398" spans="1:132" s="39" customFormat="1" x14ac:dyDescent="0.2">
      <c r="A2398" s="44" t="str">
        <f t="shared" si="1012"/>
        <v>West Side Corporation</v>
      </c>
      <c r="B2398" s="44" t="str">
        <f t="shared" si="1011"/>
        <v>Tetrachloroethylene</v>
      </c>
      <c r="C2398" s="38" t="s">
        <v>2587</v>
      </c>
      <c r="D2398" s="38" t="str">
        <f t="shared" si="1015"/>
        <v/>
      </c>
      <c r="E2398" s="44" t="s">
        <v>373</v>
      </c>
      <c r="F2398" s="155" t="str">
        <f t="shared" si="1014"/>
        <v>241026-H-061</v>
      </c>
      <c r="G2398" s="44" t="str">
        <f t="shared" si="1013"/>
        <v>Residential</v>
      </c>
      <c r="H2398" s="44" t="str">
        <f t="shared" si="990"/>
        <v>Basement</v>
      </c>
      <c r="I2398" s="38" t="str">
        <f t="shared" si="997"/>
        <v>Y</v>
      </c>
      <c r="J2398" s="38" t="str">
        <f t="shared" si="998"/>
        <v>Y</v>
      </c>
      <c r="K2398" s="38" t="str">
        <f t="shared" si="999"/>
        <v>Y</v>
      </c>
      <c r="L2398" s="44"/>
      <c r="M2398" s="38" t="str">
        <f t="shared" si="1016"/>
        <v>Y</v>
      </c>
      <c r="N2398" s="38" t="str">
        <f t="shared" si="1017"/>
        <v>Y</v>
      </c>
      <c r="O2398" s="38" t="str">
        <f>IF(AJ2398="","",IF(M2398="N","n","Y"))</f>
        <v>Y</v>
      </c>
      <c r="P2398" s="44"/>
      <c r="Q2398" s="38" t="str">
        <f t="shared" si="1022"/>
        <v>Y</v>
      </c>
      <c r="R2398" s="38" t="str">
        <f t="shared" si="1023"/>
        <v>Y</v>
      </c>
      <c r="S2398" s="38" t="str">
        <f t="shared" si="1024"/>
        <v>Y</v>
      </c>
      <c r="T2398" s="44"/>
      <c r="U2398" s="44"/>
      <c r="V2398" s="44"/>
      <c r="W2398" s="44"/>
      <c r="X2398" s="44"/>
      <c r="Y2398" s="38" t="str">
        <f t="shared" si="991"/>
        <v>n</v>
      </c>
      <c r="Z2398" s="38" t="str">
        <f t="shared" si="992"/>
        <v>n</v>
      </c>
      <c r="AA2398" s="38" t="s">
        <v>2044</v>
      </c>
      <c r="AB2398" s="128" t="s">
        <v>1451</v>
      </c>
      <c r="AC2398" s="59">
        <v>240</v>
      </c>
      <c r="AD2398" s="204">
        <v>4.5833333333333334E-3</v>
      </c>
      <c r="AE2398" s="38">
        <v>0</v>
      </c>
      <c r="AF2398" s="38">
        <v>1</v>
      </c>
      <c r="AG2398" s="125">
        <f t="shared" si="1002"/>
        <v>6.6</v>
      </c>
      <c r="AH2398" s="39">
        <v>11</v>
      </c>
      <c r="AI2398" s="123">
        <f t="shared" si="1003"/>
        <v>2348.5333125895918</v>
      </c>
      <c r="AJ2398" s="40">
        <f t="shared" si="1020"/>
        <v>240</v>
      </c>
      <c r="AK2398" s="47">
        <f t="shared" si="1025"/>
        <v>2100</v>
      </c>
      <c r="AL2398" s="40"/>
      <c r="AM2398" s="40">
        <f t="shared" si="994"/>
        <v>1.1000000000000001</v>
      </c>
      <c r="AN2398" s="39">
        <f t="shared" si="993"/>
        <v>3.8</v>
      </c>
      <c r="AO2398" s="204">
        <f t="shared" si="1005"/>
        <v>4.683774311836751E-4</v>
      </c>
      <c r="AP2398" s="204">
        <f t="shared" si="1021"/>
        <v>4.5833333333333334E-3</v>
      </c>
      <c r="AQ2398" s="204">
        <f t="shared" si="1026"/>
        <v>5.2380952380952383E-4</v>
      </c>
      <c r="AR2398" s="45"/>
      <c r="AS2398" s="115">
        <f t="shared" si="1007"/>
        <v>0</v>
      </c>
      <c r="AT2398" s="115">
        <f t="shared" si="1008"/>
        <v>1</v>
      </c>
      <c r="AU2398" s="115">
        <f t="shared" si="995"/>
        <v>0</v>
      </c>
      <c r="AV2398" s="115">
        <f t="shared" si="996"/>
        <v>1</v>
      </c>
      <c r="AW2398" s="39">
        <f t="shared" si="1009"/>
        <v>1</v>
      </c>
      <c r="AX2398" s="39">
        <f t="shared" si="1010"/>
        <v>0</v>
      </c>
      <c r="AY2398" s="115"/>
      <c r="AZ2398" s="115"/>
      <c r="BA2398" s="51" t="s">
        <v>2528</v>
      </c>
      <c r="BB2398" s="52" t="s">
        <v>2529</v>
      </c>
      <c r="BC2398" s="53"/>
      <c r="BD2398" s="53"/>
      <c r="BE2398" s="37" t="s">
        <v>2349</v>
      </c>
      <c r="BF2398" s="53"/>
      <c r="BG2398" s="53" t="s">
        <v>1627</v>
      </c>
      <c r="BH2398" s="205" t="s">
        <v>1627</v>
      </c>
      <c r="BI2398" s="52" t="s">
        <v>2531</v>
      </c>
      <c r="BJ2398" s="54" t="s">
        <v>533</v>
      </c>
      <c r="BK2398" s="54" t="s">
        <v>573</v>
      </c>
      <c r="BL2398" s="53"/>
      <c r="BM2398" s="53"/>
      <c r="BN2398" s="53"/>
      <c r="BO2398" s="53"/>
      <c r="BP2398" s="53"/>
      <c r="BQ2398" s="53"/>
      <c r="BR2398" s="53"/>
      <c r="BS2398" s="60" t="s">
        <v>2057</v>
      </c>
      <c r="BT2398" s="52" t="s">
        <v>573</v>
      </c>
      <c r="BU2398" s="52"/>
      <c r="BV2398" s="52"/>
      <c r="BW2398" s="250">
        <v>38799</v>
      </c>
      <c r="BX2398" s="250"/>
      <c r="BY2398" s="37" t="s">
        <v>451</v>
      </c>
      <c r="BZ2398" s="55">
        <f t="shared" si="1027"/>
        <v>1.1000000000000001</v>
      </c>
      <c r="CA2398" s="54" t="s">
        <v>1396</v>
      </c>
      <c r="CB2398" s="53"/>
      <c r="CC2398" s="53">
        <v>1.1000000000000001</v>
      </c>
      <c r="CD2398" s="112" t="s">
        <v>767</v>
      </c>
      <c r="CE2398" s="53" t="s">
        <v>1628</v>
      </c>
      <c r="CF2398" s="53" t="s">
        <v>573</v>
      </c>
      <c r="CG2398" s="250">
        <v>38799</v>
      </c>
      <c r="CH2398" s="56"/>
      <c r="CI2398" s="53"/>
      <c r="CJ2398" s="53"/>
      <c r="CK2398" s="53"/>
      <c r="CL2398" s="55">
        <v>240</v>
      </c>
      <c r="CM2398" s="53" t="s">
        <v>1396</v>
      </c>
      <c r="CN2398" s="53"/>
      <c r="CO2398" s="53"/>
      <c r="CP2398" s="53" t="s">
        <v>1397</v>
      </c>
      <c r="CQ2398" s="53" t="s">
        <v>1629</v>
      </c>
      <c r="CR2398" s="53" t="s">
        <v>1269</v>
      </c>
      <c r="CS2398" s="252">
        <v>38987</v>
      </c>
      <c r="CT2398" s="61"/>
      <c r="CU2398" s="53">
        <v>20</v>
      </c>
      <c r="CV2398" s="53" t="s">
        <v>1390</v>
      </c>
      <c r="CW2398" s="53"/>
      <c r="CX2398" s="53"/>
      <c r="CY2398" s="53"/>
      <c r="CZ2398" s="53">
        <v>6.6</v>
      </c>
      <c r="DA2398" s="53" t="s">
        <v>2046</v>
      </c>
      <c r="DB2398" s="53"/>
      <c r="DC2398" s="53">
        <v>0.5</v>
      </c>
      <c r="DD2398" s="53" t="s">
        <v>1397</v>
      </c>
      <c r="DE2398" s="53" t="s">
        <v>1270</v>
      </c>
      <c r="DF2398" s="53" t="s">
        <v>1597</v>
      </c>
      <c r="DG2398" s="252">
        <v>38657</v>
      </c>
      <c r="DH2398" s="61"/>
      <c r="DI2398" s="53">
        <v>23</v>
      </c>
      <c r="DJ2398" s="53" t="s">
        <v>1390</v>
      </c>
      <c r="DK2398" s="53"/>
      <c r="DL2398" s="53"/>
      <c r="DM2398" s="53"/>
      <c r="DN2398" s="53">
        <v>2100</v>
      </c>
      <c r="DO2398" s="53" t="s">
        <v>1396</v>
      </c>
      <c r="DP2398" s="53"/>
      <c r="DQ2398" s="53"/>
      <c r="DR2398" s="112" t="s">
        <v>1397</v>
      </c>
      <c r="DS2398" s="53" t="s">
        <v>1598</v>
      </c>
      <c r="DT2398" s="53"/>
      <c r="DU2398" s="53"/>
      <c r="DV2398" s="53"/>
      <c r="DW2398" s="53"/>
      <c r="DX2398" s="53"/>
      <c r="DY2398" s="53"/>
      <c r="DZ2398" s="53"/>
      <c r="EA2398" s="53"/>
      <c r="EB2398" s="53"/>
    </row>
    <row r="2399" spans="1:132" s="39" customFormat="1" hidden="1" x14ac:dyDescent="0.2">
      <c r="A2399" s="44" t="str">
        <f t="shared" si="1012"/>
        <v>West Side Corporation</v>
      </c>
      <c r="B2399" s="44" t="str">
        <f t="shared" si="1011"/>
        <v>Tetrachloroethylene</v>
      </c>
      <c r="C2399" s="38" t="s">
        <v>2587</v>
      </c>
      <c r="D2399" s="38" t="str">
        <f t="shared" si="1015"/>
        <v/>
      </c>
      <c r="E2399" s="44" t="s">
        <v>373</v>
      </c>
      <c r="F2399" s="155" t="str">
        <f t="shared" si="1014"/>
        <v>241026-H-067</v>
      </c>
      <c r="G2399" s="44" t="str">
        <f t="shared" si="1013"/>
        <v>Residential</v>
      </c>
      <c r="H2399" s="44" t="str">
        <f t="shared" si="990"/>
        <v>Basement</v>
      </c>
      <c r="I2399" s="38" t="str">
        <f t="shared" si="997"/>
        <v>Y</v>
      </c>
      <c r="J2399" s="38" t="str">
        <f t="shared" si="998"/>
        <v>Y</v>
      </c>
      <c r="K2399" s="38" t="str">
        <f t="shared" si="999"/>
        <v>Y</v>
      </c>
      <c r="L2399" s="44"/>
      <c r="M2399" s="38" t="str">
        <f t="shared" si="1016"/>
        <v>Y</v>
      </c>
      <c r="N2399" s="38" t="str">
        <f t="shared" si="1017"/>
        <v>n</v>
      </c>
      <c r="O2399" s="38" t="str">
        <f>IF(AJ2399="","",IF(M2399="N","n","Y"))</f>
        <v>Y</v>
      </c>
      <c r="P2399" s="44"/>
      <c r="Q2399" s="38" t="str">
        <f t="shared" si="1022"/>
        <v>Y</v>
      </c>
      <c r="R2399" s="38" t="str">
        <f t="shared" si="1023"/>
        <v>n</v>
      </c>
      <c r="S2399" s="38" t="str">
        <f t="shared" si="1024"/>
        <v>Y</v>
      </c>
      <c r="T2399" s="44"/>
      <c r="U2399" s="44"/>
      <c r="V2399" s="44"/>
      <c r="W2399" s="44"/>
      <c r="X2399" s="44"/>
      <c r="Y2399" s="38" t="str">
        <f t="shared" si="991"/>
        <v>n</v>
      </c>
      <c r="Z2399" s="38" t="str">
        <f t="shared" si="992"/>
        <v>n</v>
      </c>
      <c r="AA2399" s="38" t="s">
        <v>2044</v>
      </c>
      <c r="AB2399" s="128" t="s">
        <v>1451</v>
      </c>
      <c r="AC2399" s="59">
        <v>110</v>
      </c>
      <c r="AD2399" s="204">
        <v>2.4545454545454547E-2</v>
      </c>
      <c r="AE2399" s="38">
        <v>0</v>
      </c>
      <c r="AF2399" s="38">
        <v>1</v>
      </c>
      <c r="AG2399" s="125">
        <f t="shared" si="1002"/>
        <v>24</v>
      </c>
      <c r="AH2399" s="39">
        <v>11</v>
      </c>
      <c r="AI2399" s="123">
        <f t="shared" si="1003"/>
        <v>8540.1211366894258</v>
      </c>
      <c r="AJ2399" s="40">
        <f t="shared" si="1020"/>
        <v>110</v>
      </c>
      <c r="AK2399" s="47">
        <f t="shared" si="1025"/>
        <v>21</v>
      </c>
      <c r="AL2399" s="40"/>
      <c r="AM2399" s="40">
        <f t="shared" si="994"/>
        <v>2.7</v>
      </c>
      <c r="AN2399" s="39">
        <f t="shared" si="993"/>
        <v>3.8</v>
      </c>
      <c r="AO2399" s="204">
        <f t="shared" si="1005"/>
        <v>3.1615476604898067E-4</v>
      </c>
      <c r="AP2399" s="204">
        <f t="shared" si="1021"/>
        <v>2.4545454545454547E-2</v>
      </c>
      <c r="AQ2399" s="204">
        <f t="shared" si="1026"/>
        <v>0.12857142857142859</v>
      </c>
      <c r="AR2399" s="45"/>
      <c r="AS2399" s="115">
        <f t="shared" si="1007"/>
        <v>0</v>
      </c>
      <c r="AT2399" s="115">
        <f t="shared" si="1008"/>
        <v>1</v>
      </c>
      <c r="AU2399" s="115">
        <f t="shared" si="995"/>
        <v>0</v>
      </c>
      <c r="AV2399" s="115">
        <f t="shared" si="996"/>
        <v>1</v>
      </c>
      <c r="AW2399" s="39">
        <f t="shared" si="1009"/>
        <v>1</v>
      </c>
      <c r="AX2399" s="39">
        <f t="shared" si="1010"/>
        <v>0</v>
      </c>
      <c r="AY2399" s="115"/>
      <c r="AZ2399" s="115"/>
      <c r="BA2399" s="51" t="s">
        <v>2528</v>
      </c>
      <c r="BB2399" s="52" t="s">
        <v>2529</v>
      </c>
      <c r="BC2399" s="53"/>
      <c r="BD2399" s="53"/>
      <c r="BE2399" s="37" t="s">
        <v>2349</v>
      </c>
      <c r="BF2399" s="53"/>
      <c r="BG2399" s="53" t="s">
        <v>1647</v>
      </c>
      <c r="BH2399" s="205" t="s">
        <v>1647</v>
      </c>
      <c r="BI2399" s="52" t="s">
        <v>2531</v>
      </c>
      <c r="BJ2399" s="54" t="s">
        <v>533</v>
      </c>
      <c r="BK2399" s="54" t="s">
        <v>573</v>
      </c>
      <c r="BL2399" s="53"/>
      <c r="BM2399" s="53"/>
      <c r="BN2399" s="53"/>
      <c r="BO2399" s="53"/>
      <c r="BP2399" s="53"/>
      <c r="BQ2399" s="53"/>
      <c r="BR2399" s="53"/>
      <c r="BS2399" s="60" t="s">
        <v>2057</v>
      </c>
      <c r="BT2399" s="52" t="s">
        <v>573</v>
      </c>
      <c r="BU2399" s="52"/>
      <c r="BV2399" s="52"/>
      <c r="BW2399" s="250">
        <v>38804</v>
      </c>
      <c r="BX2399" s="250"/>
      <c r="BY2399" s="37" t="s">
        <v>451</v>
      </c>
      <c r="BZ2399" s="55">
        <f t="shared" si="1027"/>
        <v>2.7</v>
      </c>
      <c r="CA2399" s="54" t="s">
        <v>1396</v>
      </c>
      <c r="CB2399" s="53"/>
      <c r="CC2399" s="53">
        <v>2.7</v>
      </c>
      <c r="CD2399" s="112" t="s">
        <v>767</v>
      </c>
      <c r="CE2399" s="53" t="s">
        <v>1648</v>
      </c>
      <c r="CF2399" s="53" t="s">
        <v>573</v>
      </c>
      <c r="CG2399" s="250">
        <v>38804</v>
      </c>
      <c r="CH2399" s="56"/>
      <c r="CI2399" s="53"/>
      <c r="CJ2399" s="53"/>
      <c r="CK2399" s="53"/>
      <c r="CL2399" s="55">
        <v>110</v>
      </c>
      <c r="CM2399" s="53" t="s">
        <v>1396</v>
      </c>
      <c r="CN2399" s="53"/>
      <c r="CO2399" s="53"/>
      <c r="CP2399" s="53" t="s">
        <v>1397</v>
      </c>
      <c r="CQ2399" s="53" t="s">
        <v>1649</v>
      </c>
      <c r="CR2399" s="53" t="s">
        <v>1625</v>
      </c>
      <c r="CS2399" s="252">
        <v>38988</v>
      </c>
      <c r="CT2399" s="61"/>
      <c r="CU2399" s="53">
        <v>53</v>
      </c>
      <c r="CV2399" s="53" t="s">
        <v>1390</v>
      </c>
      <c r="CW2399" s="53"/>
      <c r="CX2399" s="53"/>
      <c r="CY2399" s="53"/>
      <c r="CZ2399" s="53">
        <v>24</v>
      </c>
      <c r="DA2399" s="53" t="s">
        <v>2046</v>
      </c>
      <c r="DB2399" s="53"/>
      <c r="DC2399" s="53">
        <v>0.5</v>
      </c>
      <c r="DD2399" s="53" t="s">
        <v>1397</v>
      </c>
      <c r="DE2399" s="53" t="s">
        <v>1626</v>
      </c>
      <c r="DF2399" s="53" t="s">
        <v>1589</v>
      </c>
      <c r="DG2399" s="252">
        <v>38667</v>
      </c>
      <c r="DH2399" s="61"/>
      <c r="DI2399" s="53">
        <v>72</v>
      </c>
      <c r="DJ2399" s="53" t="s">
        <v>1390</v>
      </c>
      <c r="DK2399" s="53"/>
      <c r="DL2399" s="53"/>
      <c r="DM2399" s="53"/>
      <c r="DN2399" s="53">
        <v>21</v>
      </c>
      <c r="DO2399" s="53" t="s">
        <v>1396</v>
      </c>
      <c r="DP2399" s="53"/>
      <c r="DQ2399" s="53"/>
      <c r="DR2399" s="112" t="s">
        <v>1397</v>
      </c>
      <c r="DS2399" s="53" t="s">
        <v>1590</v>
      </c>
      <c r="DT2399" s="53"/>
      <c r="DU2399" s="53"/>
      <c r="DV2399" s="53"/>
      <c r="DW2399" s="53"/>
      <c r="DX2399" s="53"/>
      <c r="DY2399" s="53"/>
      <c r="DZ2399" s="53"/>
      <c r="EA2399" s="53"/>
      <c r="EB2399" s="53"/>
    </row>
    <row r="2400" spans="1:132" s="39" customFormat="1" hidden="1" x14ac:dyDescent="0.2">
      <c r="A2400" s="44" t="str">
        <f t="shared" si="1012"/>
        <v>West Side Corporation</v>
      </c>
      <c r="B2400" s="44" t="str">
        <f t="shared" si="1011"/>
        <v>Tetrachloroethylene</v>
      </c>
      <c r="C2400" s="38" t="s">
        <v>2587</v>
      </c>
      <c r="D2400" s="38" t="str">
        <f t="shared" si="1015"/>
        <v/>
      </c>
      <c r="E2400" s="44" t="s">
        <v>373</v>
      </c>
      <c r="F2400" s="155" t="str">
        <f t="shared" si="1014"/>
        <v>241026-H-077</v>
      </c>
      <c r="G2400" s="44" t="str">
        <f t="shared" si="1013"/>
        <v>Residential</v>
      </c>
      <c r="H2400" s="44" t="str">
        <f t="shared" si="990"/>
        <v>Basement</v>
      </c>
      <c r="I2400" s="38" t="str">
        <f t="shared" si="997"/>
        <v>Y</v>
      </c>
      <c r="J2400" s="38" t="str">
        <f t="shared" si="998"/>
        <v>Y</v>
      </c>
      <c r="K2400" s="38" t="str">
        <f t="shared" si="999"/>
        <v>Y</v>
      </c>
      <c r="L2400" s="44"/>
      <c r="M2400" s="38" t="str">
        <f t="shared" si="1016"/>
        <v>Y</v>
      </c>
      <c r="N2400" s="38" t="str">
        <f t="shared" si="1017"/>
        <v>n</v>
      </c>
      <c r="O2400" s="38" t="str">
        <f>IF(AJ2400="","",IF(M2400="N","n","Y"))</f>
        <v>Y</v>
      </c>
      <c r="P2400" s="44"/>
      <c r="Q2400" s="38" t="str">
        <f t="shared" si="1022"/>
        <v>Y</v>
      </c>
      <c r="R2400" s="38" t="str">
        <f t="shared" si="1023"/>
        <v>n</v>
      </c>
      <c r="S2400" s="38" t="str">
        <f t="shared" si="1024"/>
        <v>Y</v>
      </c>
      <c r="T2400" s="44"/>
      <c r="U2400" s="44"/>
      <c r="V2400" s="44"/>
      <c r="W2400" s="44"/>
      <c r="X2400" s="44"/>
      <c r="Y2400" s="38" t="str">
        <f t="shared" si="991"/>
        <v>n</v>
      </c>
      <c r="Z2400" s="38" t="str">
        <f t="shared" si="992"/>
        <v>n</v>
      </c>
      <c r="AA2400" s="38" t="s">
        <v>2044</v>
      </c>
      <c r="AB2400" s="128" t="s">
        <v>1451</v>
      </c>
      <c r="AC2400" s="59">
        <v>110</v>
      </c>
      <c r="AD2400" s="204">
        <v>0.01</v>
      </c>
      <c r="AE2400" s="38">
        <v>0</v>
      </c>
      <c r="AF2400" s="38">
        <v>1</v>
      </c>
      <c r="AG2400" s="125">
        <f t="shared" si="1002"/>
        <v>230</v>
      </c>
      <c r="AH2400" s="39">
        <v>11</v>
      </c>
      <c r="AI2400" s="123">
        <f t="shared" si="1003"/>
        <v>81842.827559940328</v>
      </c>
      <c r="AJ2400" s="40">
        <f t="shared" si="1020"/>
        <v>110</v>
      </c>
      <c r="AK2400" s="47">
        <f t="shared" si="1025"/>
        <v>17</v>
      </c>
      <c r="AL2400" s="40"/>
      <c r="AM2400" s="40">
        <f t="shared" si="994"/>
        <v>1.1000000000000001</v>
      </c>
      <c r="AN2400" s="39">
        <f t="shared" si="993"/>
        <v>3.8</v>
      </c>
      <c r="AO2400" s="204">
        <f t="shared" si="1005"/>
        <v>1.3440395851357632E-5</v>
      </c>
      <c r="AP2400" s="204">
        <f t="shared" si="1021"/>
        <v>0.01</v>
      </c>
      <c r="AQ2400" s="204">
        <f t="shared" si="1026"/>
        <v>6.4705882352941183E-2</v>
      </c>
      <c r="AR2400" s="45"/>
      <c r="AS2400" s="115">
        <f t="shared" si="1007"/>
        <v>0</v>
      </c>
      <c r="AT2400" s="115">
        <f t="shared" si="1008"/>
        <v>1</v>
      </c>
      <c r="AU2400" s="115">
        <f t="shared" si="995"/>
        <v>0</v>
      </c>
      <c r="AV2400" s="115">
        <f t="shared" si="996"/>
        <v>1</v>
      </c>
      <c r="AW2400" s="39">
        <f t="shared" si="1009"/>
        <v>1</v>
      </c>
      <c r="AX2400" s="39">
        <f t="shared" si="1010"/>
        <v>0</v>
      </c>
      <c r="AY2400" s="115"/>
      <c r="AZ2400" s="115"/>
      <c r="BA2400" s="51" t="s">
        <v>2528</v>
      </c>
      <c r="BB2400" s="52" t="s">
        <v>2529</v>
      </c>
      <c r="BC2400" s="53"/>
      <c r="BD2400" s="53"/>
      <c r="BE2400" s="37" t="s">
        <v>2349</v>
      </c>
      <c r="BF2400" s="53"/>
      <c r="BG2400" s="53" t="s">
        <v>1677</v>
      </c>
      <c r="BH2400" s="205" t="s">
        <v>1677</v>
      </c>
      <c r="BI2400" s="52" t="s">
        <v>2531</v>
      </c>
      <c r="BJ2400" s="54" t="s">
        <v>533</v>
      </c>
      <c r="BK2400" s="54" t="s">
        <v>573</v>
      </c>
      <c r="BL2400" s="53"/>
      <c r="BM2400" s="53"/>
      <c r="BN2400" s="53"/>
      <c r="BO2400" s="53"/>
      <c r="BP2400" s="53"/>
      <c r="BQ2400" s="53"/>
      <c r="BR2400" s="53"/>
      <c r="BS2400" s="60" t="s">
        <v>2057</v>
      </c>
      <c r="BT2400" s="52" t="s">
        <v>573</v>
      </c>
      <c r="BU2400" s="52"/>
      <c r="BV2400" s="52"/>
      <c r="BW2400" s="250">
        <v>38807</v>
      </c>
      <c r="BX2400" s="250"/>
      <c r="BY2400" s="37" t="s">
        <v>451</v>
      </c>
      <c r="BZ2400" s="55">
        <f t="shared" si="1027"/>
        <v>1.1000000000000001</v>
      </c>
      <c r="CA2400" s="54" t="s">
        <v>1396</v>
      </c>
      <c r="CB2400" s="53"/>
      <c r="CC2400" s="53">
        <v>1.1000000000000001</v>
      </c>
      <c r="CD2400" s="112" t="s">
        <v>767</v>
      </c>
      <c r="CE2400" s="53" t="s">
        <v>1678</v>
      </c>
      <c r="CF2400" s="53" t="s">
        <v>573</v>
      </c>
      <c r="CG2400" s="250">
        <v>38807</v>
      </c>
      <c r="CH2400" s="56"/>
      <c r="CI2400" s="53"/>
      <c r="CJ2400" s="53"/>
      <c r="CK2400" s="53"/>
      <c r="CL2400" s="55">
        <v>110</v>
      </c>
      <c r="CM2400" s="53" t="s">
        <v>1396</v>
      </c>
      <c r="CN2400" s="53"/>
      <c r="CO2400" s="53"/>
      <c r="CP2400" s="53" t="s">
        <v>1397</v>
      </c>
      <c r="CQ2400" s="53" t="s">
        <v>1679</v>
      </c>
      <c r="CR2400" s="53" t="s">
        <v>2539</v>
      </c>
      <c r="CS2400" s="252">
        <v>38987</v>
      </c>
      <c r="CT2400" s="61"/>
      <c r="CU2400" s="53">
        <v>45</v>
      </c>
      <c r="CV2400" s="53" t="s">
        <v>1390</v>
      </c>
      <c r="CW2400" s="53"/>
      <c r="CX2400" s="53"/>
      <c r="CY2400" s="53"/>
      <c r="CZ2400" s="53">
        <v>230</v>
      </c>
      <c r="DA2400" s="53" t="s">
        <v>2046</v>
      </c>
      <c r="DB2400" s="53"/>
      <c r="DC2400" s="53">
        <v>0.5</v>
      </c>
      <c r="DD2400" s="53" t="s">
        <v>1397</v>
      </c>
      <c r="DE2400" s="53" t="s">
        <v>2540</v>
      </c>
      <c r="DF2400" s="53" t="s">
        <v>1595</v>
      </c>
      <c r="DG2400" s="252">
        <v>38663</v>
      </c>
      <c r="DH2400" s="61"/>
      <c r="DI2400" s="53">
        <v>27</v>
      </c>
      <c r="DJ2400" s="53" t="s">
        <v>1390</v>
      </c>
      <c r="DK2400" s="53"/>
      <c r="DL2400" s="53"/>
      <c r="DM2400" s="53"/>
      <c r="DN2400" s="53">
        <v>17</v>
      </c>
      <c r="DO2400" s="53" t="s">
        <v>1396</v>
      </c>
      <c r="DP2400" s="53"/>
      <c r="DQ2400" s="53"/>
      <c r="DR2400" s="112" t="s">
        <v>1397</v>
      </c>
      <c r="DS2400" s="53" t="s">
        <v>1596</v>
      </c>
      <c r="DT2400" s="53"/>
      <c r="DU2400" s="53"/>
      <c r="DV2400" s="53"/>
      <c r="DW2400" s="53"/>
      <c r="DX2400" s="53"/>
      <c r="DY2400" s="53"/>
      <c r="DZ2400" s="53"/>
      <c r="EA2400" s="53"/>
      <c r="EB2400" s="53"/>
    </row>
    <row r="2403" spans="39:82" x14ac:dyDescent="0.2">
      <c r="AM2403" s="441">
        <f>6.7+4.5</f>
        <v>11.2</v>
      </c>
      <c r="CD2403" s="441">
        <f>(50-18)/50</f>
        <v>0.64</v>
      </c>
    </row>
    <row r="2404" spans="39:82" x14ac:dyDescent="0.2">
      <c r="AM2404" s="441">
        <f>AM2403/2</f>
        <v>5.6</v>
      </c>
    </row>
  </sheetData>
  <autoFilter ref="A42:EF2400">
    <filterColumn colId="2">
      <filters>
        <filter val="CHC"/>
      </filters>
    </filterColumn>
    <filterColumn colId="6">
      <filters>
        <filter val="residential"/>
      </filters>
    </filterColumn>
    <filterColumn colId="12">
      <filters>
        <filter val="Y"/>
      </filters>
    </filterColumn>
    <filterColumn colId="13">
      <filters>
        <filter val="Y"/>
      </filters>
    </filterColumn>
    <filterColumn colId="14">
      <filters>
        <filter val="Y"/>
      </filters>
    </filterColumn>
  </autoFilter>
  <mergeCells count="6">
    <mergeCell ref="U35:X35"/>
    <mergeCell ref="Y35:AB35"/>
    <mergeCell ref="AO35:AR35"/>
    <mergeCell ref="I35:L35"/>
    <mergeCell ref="M35:P35"/>
    <mergeCell ref="Q35:T35"/>
  </mergeCells>
  <phoneticPr fontId="3" type="noConversion"/>
  <dataValidations count="22">
    <dataValidation allowBlank="1" showInputMessage="1" showErrorMessage="1" promptTitle="Use IA Data?" prompt="Y or N" sqref="AA37:AA38"/>
    <dataValidation allowBlank="1" showInputMessage="1" showErrorMessage="1" promptTitle="[IA] &gt; DL?" prompt="Y or N" sqref="Y38"/>
    <dataValidation allowBlank="1" showInputMessage="1" showErrorMessage="1" promptTitle="Use GW Source Strength Filter? " prompt="Y or N" sqref="J37"/>
    <dataValidation allowBlank="1" showInputMessage="1" showErrorMessage="1" promptTitle="Use GW Alpha?" prompt=" Y or N" sqref="K37:K38"/>
    <dataValidation allowBlank="1" showInputMessage="1" showErrorMessage="1" promptTitle="[SS] &gt; DL?" prompt="Y or N" sqref="M38"/>
    <dataValidation allowBlank="1" showInputMessage="1" showErrorMessage="1" promptTitle="[GW] &gt; DL? " prompt="Y or N_x000a_" sqref="I38"/>
    <dataValidation allowBlank="1" showInputMessage="1" showErrorMessage="1" promptTitle="Use SS Source Strength Filter?" prompt="Y or N" sqref="N37"/>
    <dataValidation allowBlank="1" showInputMessage="1" showErrorMessage="1" promptTitle="Use SS Alpha?" prompt="Y or N" sqref="O37:O38"/>
    <dataValidation allowBlank="1" showInputMessage="1" showErrorMessage="1" promptTitle="Use IA Background Filter (Y,N)?" prompt="Y or N" sqref="Z37"/>
    <dataValidation type="list" allowBlank="1" showInputMessage="1" showErrorMessage="1" sqref="A37">
      <formula1>SiteName</formula1>
    </dataValidation>
    <dataValidation type="list" allowBlank="1" showInputMessage="1" showErrorMessage="1" sqref="B37">
      <formula1>ChemList</formula1>
    </dataValidation>
    <dataValidation type="list" allowBlank="1" showInputMessage="1" showErrorMessage="1" sqref="C37">
      <formula1>ChemType</formula1>
    </dataValidation>
    <dataValidation type="list" allowBlank="1" showInputMessage="1" showErrorMessage="1" sqref="E37">
      <formula1>SoilType</formula1>
    </dataValidation>
    <dataValidation type="list" allowBlank="1" showInputMessage="1" showErrorMessage="1" sqref="G37">
      <formula1>BldgUse</formula1>
    </dataValidation>
    <dataValidation type="list" allowBlank="1" showInputMessage="1" showErrorMessage="1" sqref="H37 AC37:AF37">
      <formula1>FoundType</formula1>
    </dataValidation>
    <dataValidation type="list" allowBlank="1" showInputMessage="1" showErrorMessage="1" sqref="D37">
      <formula1>SoilTexture</formula1>
    </dataValidation>
    <dataValidation type="list" allowBlank="1" showInputMessage="1" showErrorMessage="1" sqref="F37">
      <formula1>HydroSetting</formula1>
    </dataValidation>
    <dataValidation allowBlank="1" showInputMessage="1" showErrorMessage="1" promptTitle="[GW] &gt; RL? " prompt="Y or N_x000a_" sqref="I37"/>
    <dataValidation allowBlank="1" showInputMessage="1" showErrorMessage="1" promptTitle="[SS] &gt; RL?" prompt="Y or N" sqref="M37"/>
    <dataValidation allowBlank="1" showInputMessage="1" showErrorMessage="1" promptTitle="[SG] &gt; RL?" prompt="Y or N" sqref="Q37"/>
    <dataValidation allowBlank="1" showInputMessage="1" showErrorMessage="1" promptTitle="[CS] &gt; RL?" prompt="Y or N" sqref="U37"/>
    <dataValidation allowBlank="1" showInputMessage="1" showErrorMessage="1" promptTitle="[IA] &gt; RL?" prompt="Y or N" sqref="Y37"/>
  </dataValidations>
  <pageMargins left="0.75" right="0.75" top="1" bottom="1" header="0.5" footer="0.5"/>
  <pageSetup scale="39" orientation="landscape" r:id="rId1"/>
  <headerFooter alignWithMargins="0">
    <oddHeader>&amp;A</oddHeader>
    <oddFooter>Page &amp;P</oddFooter>
  </headerFooter>
  <colBreaks count="1" manualBreakCount="1">
    <brk id="54" max="1048575" man="1"/>
  </colBreaks>
  <drawing r:id="rId2"/>
  <legacyDrawing r:id="rId3"/>
  <controls>
    <mc:AlternateContent xmlns:mc="http://schemas.openxmlformats.org/markup-compatibility/2006">
      <mc:Choice Requires="x14">
        <control shapeId="1663" r:id="rId4" name="ResetSpreadsheet">
          <controlPr defaultSize="0" autoLine="0" r:id="rId5">
            <anchor moveWithCells="1">
              <from>
                <xdr:col>30</xdr:col>
                <xdr:colOff>142875</xdr:colOff>
                <xdr:row>15</xdr:row>
                <xdr:rowOff>28575</xdr:rowOff>
              </from>
              <to>
                <xdr:col>34</xdr:col>
                <xdr:colOff>219075</xdr:colOff>
                <xdr:row>17</xdr:row>
                <xdr:rowOff>76200</xdr:rowOff>
              </to>
            </anchor>
          </controlPr>
        </control>
      </mc:Choice>
      <mc:Fallback>
        <control shapeId="1663" r:id="rId4" name="ResetSpreadsheet"/>
      </mc:Fallback>
    </mc:AlternateContent>
    <mc:AlternateContent xmlns:mc="http://schemas.openxmlformats.org/markup-compatibility/2006">
      <mc:Choice Requires="x14">
        <control shapeId="1658" r:id="rId6" name="Calc_Statistics">
          <controlPr defaultSize="0" autoLine="0" autoPict="0" r:id="rId7">
            <anchor moveWithCells="1">
              <from>
                <xdr:col>30</xdr:col>
                <xdr:colOff>142875</xdr:colOff>
                <xdr:row>7</xdr:row>
                <xdr:rowOff>114300</xdr:rowOff>
              </from>
              <to>
                <xdr:col>36</xdr:col>
                <xdr:colOff>438150</xdr:colOff>
                <xdr:row>9</xdr:row>
                <xdr:rowOff>95250</xdr:rowOff>
              </to>
            </anchor>
          </controlPr>
        </control>
      </mc:Choice>
      <mc:Fallback>
        <control shapeId="1658" r:id="rId6" name="Calc_Statistics"/>
      </mc:Fallback>
    </mc:AlternateContent>
    <mc:AlternateContent xmlns:mc="http://schemas.openxmlformats.org/markup-compatibility/2006">
      <mc:Choice Requires="x14">
        <control shapeId="1633" r:id="rId8" name="ApplyFiltersCalcStats">
          <controlPr defaultSize="0" autoLine="0" autoPict="0" r:id="rId9">
            <anchor moveWithCells="1">
              <from>
                <xdr:col>30</xdr:col>
                <xdr:colOff>142875</xdr:colOff>
                <xdr:row>11</xdr:row>
                <xdr:rowOff>76200</xdr:rowOff>
              </from>
              <to>
                <xdr:col>37</xdr:col>
                <xdr:colOff>104775</xdr:colOff>
                <xdr:row>13</xdr:row>
                <xdr:rowOff>114300</xdr:rowOff>
              </to>
            </anchor>
          </controlPr>
        </control>
      </mc:Choice>
      <mc:Fallback>
        <control shapeId="1633" r:id="rId8" name="ApplyFiltersCalcStats"/>
      </mc:Fallback>
    </mc:AlternateContent>
    <mc:AlternateContent xmlns:mc="http://schemas.openxmlformats.org/markup-compatibility/2006">
      <mc:Choice Requires="x14">
        <control shapeId="1626" r:id="rId10" name="SelectMediaButton">
          <controlPr defaultSize="0" autoLine="0" r:id="rId11">
            <anchor moveWithCells="1">
              <from>
                <xdr:col>30</xdr:col>
                <xdr:colOff>142875</xdr:colOff>
                <xdr:row>4</xdr:row>
                <xdr:rowOff>142875</xdr:rowOff>
              </from>
              <to>
                <xdr:col>35</xdr:col>
                <xdr:colOff>28575</xdr:colOff>
                <xdr:row>6</xdr:row>
                <xdr:rowOff>95250</xdr:rowOff>
              </to>
            </anchor>
          </controlPr>
        </control>
      </mc:Choice>
      <mc:Fallback>
        <control shapeId="1626" r:id="rId10" name="SelectMediaButton"/>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Q2000"/>
  <sheetViews>
    <sheetView workbookViewId="0">
      <selection sqref="A1:C3000"/>
    </sheetView>
  </sheetViews>
  <sheetFormatPr baseColWidth="10" defaultColWidth="12.5703125" defaultRowHeight="12.75" x14ac:dyDescent="0.2"/>
  <cols>
    <col min="1" max="1" width="14.28515625" style="122" bestFit="1" customWidth="1"/>
    <col min="2" max="2" width="11.42578125" bestFit="1" customWidth="1"/>
    <col min="3" max="3" width="15.42578125" bestFit="1" customWidth="1"/>
    <col min="4" max="5" width="12.5703125" style="119" customWidth="1"/>
    <col min="6" max="6" width="10.85546875" customWidth="1"/>
    <col min="7" max="7" width="9.42578125" customWidth="1"/>
    <col min="8" max="43" width="12.5703125" customWidth="1"/>
    <col min="44" max="16384" width="12.5703125" style="119"/>
  </cols>
  <sheetData>
    <row r="1" spans="1:43" x14ac:dyDescent="0.2">
      <c r="A1" s="121" t="s">
        <v>2360</v>
      </c>
      <c r="B1" s="116" t="s">
        <v>2361</v>
      </c>
      <c r="C1" s="116" t="s">
        <v>2362</v>
      </c>
      <c r="D1" s="117" t="s">
        <v>1369</v>
      </c>
      <c r="E1" s="118"/>
      <c r="F1" s="160" t="s">
        <v>2363</v>
      </c>
      <c r="I1" s="161" t="s">
        <v>1358</v>
      </c>
      <c r="K1" s="162" t="str">
        <f>HYPERLINK("http://www.practicalstats.com","Practical Stats")</f>
        <v>Practical Stats</v>
      </c>
      <c r="N1" t="s">
        <v>2364</v>
      </c>
      <c r="O1" t="s">
        <v>2365</v>
      </c>
      <c r="P1" t="s">
        <v>2366</v>
      </c>
      <c r="Q1" t="s">
        <v>2367</v>
      </c>
      <c r="R1" t="s">
        <v>2368</v>
      </c>
      <c r="S1" t="s">
        <v>1720</v>
      </c>
      <c r="T1" t="s">
        <v>1385</v>
      </c>
      <c r="V1" t="s">
        <v>145</v>
      </c>
      <c r="W1" t="s">
        <v>146</v>
      </c>
      <c r="X1" t="s">
        <v>147</v>
      </c>
      <c r="Y1" t="s">
        <v>148</v>
      </c>
      <c r="Z1" t="s">
        <v>149</v>
      </c>
      <c r="AA1" t="s">
        <v>150</v>
      </c>
      <c r="AB1" t="s">
        <v>151</v>
      </c>
      <c r="AC1" t="s">
        <v>152</v>
      </c>
      <c r="AD1" t="s">
        <v>153</v>
      </c>
      <c r="AE1" t="s">
        <v>157</v>
      </c>
      <c r="AF1" t="s">
        <v>158</v>
      </c>
      <c r="AG1" t="s">
        <v>159</v>
      </c>
      <c r="AH1" t="s">
        <v>160</v>
      </c>
      <c r="AI1" t="s">
        <v>161</v>
      </c>
      <c r="AJ1" t="s">
        <v>162</v>
      </c>
      <c r="AK1" t="s">
        <v>163</v>
      </c>
      <c r="AL1" t="s">
        <v>154</v>
      </c>
      <c r="AM1" t="s">
        <v>155</v>
      </c>
      <c r="AN1" t="s">
        <v>156</v>
      </c>
      <c r="AO1" t="s">
        <v>1359</v>
      </c>
      <c r="AP1" t="s">
        <v>1360</v>
      </c>
      <c r="AQ1" t="s">
        <v>1361</v>
      </c>
    </row>
    <row r="2" spans="1:43" x14ac:dyDescent="0.2">
      <c r="A2" s="236">
        <v>0.93877551020408168</v>
      </c>
      <c r="B2">
        <v>1</v>
      </c>
      <c r="C2">
        <v>0</v>
      </c>
      <c r="D2" s="120">
        <f t="shared" ref="D2:D65" si="0">$T2*SIGN($B2)</f>
        <v>0.99767981438515085</v>
      </c>
      <c r="E2" s="124" t="s">
        <v>2044</v>
      </c>
      <c r="F2" s="163" t="s">
        <v>641</v>
      </c>
      <c r="G2" s="176">
        <f>IF(G16=0,"",MIN(A2:A2000))</f>
        <v>2.4999999999999998E-5</v>
      </c>
      <c r="H2">
        <f>IF(E2="y",1,0)</f>
        <v>1</v>
      </c>
      <c r="I2" t="s">
        <v>164</v>
      </c>
      <c r="N2">
        <f>MAX($A$2:$A$2000)+1</f>
        <v>1.9387755102040818</v>
      </c>
      <c r="O2">
        <f t="shared" ref="O2:O65" si="1">($N$2-$A2)*SIGN($A2)</f>
        <v>1</v>
      </c>
      <c r="P2">
        <f>B2</f>
        <v>1</v>
      </c>
      <c r="Q2">
        <f>$P2*SIGN($B2)</f>
        <v>1</v>
      </c>
      <c r="R2">
        <f t="shared" ref="R2:R65" si="2">(SUM($B$2:$C$2000)-$Q2+1)*SIGN($Q2)</f>
        <v>431</v>
      </c>
      <c r="S2">
        <f t="shared" ref="S2:S65" si="3">($R2-$B2)/($R2*SIGN($B2)+(1-SIGN($B2)))</f>
        <v>0.99767981438515085</v>
      </c>
      <c r="T2">
        <f>$S$2</f>
        <v>0.99767981438515085</v>
      </c>
      <c r="V2">
        <f t="shared" ref="V2:V65" si="4">SIGN(MAX(SIGN($S2)*(0.5-$T2), 0))*ROW()</f>
        <v>0</v>
      </c>
      <c r="W2">
        <f t="shared" ref="W2:W65" si="5">($R$2-$V2)*SIGN($V2)</f>
        <v>0</v>
      </c>
      <c r="X2">
        <f>$R$2-(MAX($W$2:$W$2000))</f>
        <v>228</v>
      </c>
      <c r="Y2">
        <f t="shared" ref="Y2:Y65" si="6">SIGN(MAX(SIGN($S2)*(0.25-$T2), 0))*ROW()</f>
        <v>0</v>
      </c>
      <c r="Z2">
        <f t="shared" ref="Z2:Z65" si="7">($R$2-$Y2)*SIGN($Y2)</f>
        <v>0</v>
      </c>
      <c r="AA2">
        <f>$R$2-(MAX($Z$2:$Z$2000))</f>
        <v>331</v>
      </c>
      <c r="AB2">
        <f t="shared" ref="AB2:AB65" si="8">SIGN(MAX(SIGN($S2)*(0.75-$T2), 0))*ROW()</f>
        <v>0</v>
      </c>
      <c r="AC2">
        <f t="shared" ref="AC2:AC65" si="9">($R$2-$AB2)*SIGN($AB2)</f>
        <v>0</v>
      </c>
      <c r="AD2">
        <f>$R$2-(MAX($AC$2:$AC$2000))</f>
        <v>117</v>
      </c>
      <c r="AE2">
        <f t="shared" ref="AE2:AE33" si="10">$A2*$B2</f>
        <v>0.93877551020408168</v>
      </c>
      <c r="AF2">
        <f t="shared" ref="AF2:AF65" si="11">$AG2*$AH2</f>
        <v>1</v>
      </c>
      <c r="AG2">
        <f>$N$2-$A$2</f>
        <v>1</v>
      </c>
      <c r="AH2">
        <v>1</v>
      </c>
      <c r="AI2">
        <f t="shared" ref="AI2:AI65" si="12">$AF2+$AI3</f>
        <v>1.9295425031538622</v>
      </c>
      <c r="AJ2">
        <f t="shared" ref="AJ2:AJ65" si="13">$AI3*SIGN($AE2)</f>
        <v>0.92954250315386233</v>
      </c>
      <c r="AK2">
        <f t="shared" ref="AK2:AK65" si="14">($B2*$AJ2^2)/((1-(SIGN($AJ2)))+($R2*($R2-$B2)))</f>
        <v>4.6622201757381325E-6</v>
      </c>
      <c r="AL2">
        <f t="shared" ref="AL2:AL65" si="15">SIGN(MAX(SIGN($S2)*(0.95-$T2), 0))*ROW()</f>
        <v>0</v>
      </c>
      <c r="AM2">
        <f t="shared" ref="AM2:AM65" si="16">($R$2-$AL2)*SIGN($AL2)</f>
        <v>0</v>
      </c>
      <c r="AN2" s="164">
        <f>$R$2-(MAX($AM$2:$AM$2000))</f>
        <v>28</v>
      </c>
      <c r="AO2">
        <f t="shared" ref="AO2:AO65" si="17">SIGN(MAX(SIGN($S2)*(0.05-$T2), 0))*ROW()</f>
        <v>0</v>
      </c>
      <c r="AP2">
        <f t="shared" ref="AP2:AP65" si="18">($R$2-$AO2)*SIGN($AO2)</f>
        <v>0</v>
      </c>
      <c r="AQ2" s="164">
        <f>$R$2-(MAX($AP$2:$AP$2000))</f>
        <v>414</v>
      </c>
    </row>
    <row r="3" spans="1:43" x14ac:dyDescent="0.2">
      <c r="A3" s="122">
        <v>0.35294117647058826</v>
      </c>
      <c r="B3">
        <v>1</v>
      </c>
      <c r="C3">
        <v>0</v>
      </c>
      <c r="D3" s="120">
        <f t="shared" si="0"/>
        <v>0.9953596287703016</v>
      </c>
      <c r="E3" s="124" t="s">
        <v>2044</v>
      </c>
      <c r="F3" s="163" t="s">
        <v>1362</v>
      </c>
      <c r="G3" s="177">
        <f ca="1">IF(G16=0,"",INDIRECT("A"&amp;$AQ$2))</f>
        <v>3.181818181818182E-4</v>
      </c>
      <c r="H3">
        <f t="shared" ref="H3:H66" si="19">IF(E3="y",1,0)</f>
        <v>1</v>
      </c>
      <c r="I3" t="s">
        <v>166</v>
      </c>
      <c r="O3">
        <f t="shared" si="1"/>
        <v>1.5858343337334935</v>
      </c>
      <c r="P3">
        <f t="shared" ref="P3:P66" si="20">($P2+$B3+$C2)</f>
        <v>2</v>
      </c>
      <c r="Q3">
        <f t="shared" ref="Q3:Q66" si="21">$P3*SIGN($B3)-($B3-SIGN($B3))</f>
        <v>2</v>
      </c>
      <c r="R3">
        <f t="shared" si="2"/>
        <v>430</v>
      </c>
      <c r="S3">
        <f t="shared" si="3"/>
        <v>0.99767441860465111</v>
      </c>
      <c r="T3">
        <f t="shared" ref="T3:T66" si="22">$S3*$T2+(1-SIGN($B3))*$T2</f>
        <v>0.9953596287703016</v>
      </c>
      <c r="V3">
        <f t="shared" si="4"/>
        <v>0</v>
      </c>
      <c r="W3">
        <f t="shared" si="5"/>
        <v>0</v>
      </c>
      <c r="Y3">
        <f t="shared" si="6"/>
        <v>0</v>
      </c>
      <c r="Z3">
        <f t="shared" si="7"/>
        <v>0</v>
      </c>
      <c r="AB3">
        <f t="shared" si="8"/>
        <v>0</v>
      </c>
      <c r="AC3">
        <f t="shared" si="9"/>
        <v>0</v>
      </c>
      <c r="AE3">
        <f t="shared" si="10"/>
        <v>0.35294117647058826</v>
      </c>
      <c r="AF3">
        <f t="shared" si="11"/>
        <v>0.58447508933968029</v>
      </c>
      <c r="AG3">
        <f t="shared" ref="AG3:AG34" si="23">$A2-$A3</f>
        <v>0.58583433373349347</v>
      </c>
      <c r="AH3">
        <f t="shared" ref="AH3:AH66" si="24">$T2</f>
        <v>0.99767981438515085</v>
      </c>
      <c r="AI3">
        <f t="shared" si="12"/>
        <v>0.92954250315386233</v>
      </c>
      <c r="AJ3">
        <f t="shared" si="13"/>
        <v>0.34506741381418204</v>
      </c>
      <c r="AK3">
        <f t="shared" si="14"/>
        <v>6.4547904849790187E-7</v>
      </c>
      <c r="AL3">
        <f t="shared" si="15"/>
        <v>0</v>
      </c>
      <c r="AM3">
        <f t="shared" si="16"/>
        <v>0</v>
      </c>
      <c r="AO3">
        <f t="shared" si="17"/>
        <v>0</v>
      </c>
      <c r="AP3">
        <f t="shared" si="18"/>
        <v>0</v>
      </c>
    </row>
    <row r="4" spans="1:43" x14ac:dyDescent="0.2">
      <c r="A4" s="191">
        <v>0.15156249999999999</v>
      </c>
      <c r="B4">
        <v>1</v>
      </c>
      <c r="C4">
        <v>0</v>
      </c>
      <c r="D4" s="120">
        <f t="shared" si="0"/>
        <v>0.99303944315545234</v>
      </c>
      <c r="E4" s="124" t="s">
        <v>2044</v>
      </c>
      <c r="F4" s="163" t="s">
        <v>165</v>
      </c>
      <c r="G4" s="177">
        <f ca="1">IF(G16=0,"",INDIRECT("A"&amp;$AA$2))</f>
        <v>1.4545454545454547E-3</v>
      </c>
      <c r="H4">
        <f t="shared" si="19"/>
        <v>1</v>
      </c>
      <c r="I4" t="s">
        <v>168</v>
      </c>
      <c r="O4">
        <f t="shared" si="1"/>
        <v>1.7872130102040817</v>
      </c>
      <c r="P4">
        <f t="shared" si="20"/>
        <v>3</v>
      </c>
      <c r="Q4">
        <f t="shared" si="21"/>
        <v>3</v>
      </c>
      <c r="R4">
        <f t="shared" si="2"/>
        <v>429</v>
      </c>
      <c r="S4">
        <f t="shared" si="3"/>
        <v>0.99766899766899764</v>
      </c>
      <c r="T4">
        <f t="shared" si="22"/>
        <v>0.99303944315545234</v>
      </c>
      <c r="V4">
        <f t="shared" si="4"/>
        <v>0</v>
      </c>
      <c r="W4">
        <f t="shared" si="5"/>
        <v>0</v>
      </c>
      <c r="Y4">
        <f t="shared" si="6"/>
        <v>0</v>
      </c>
      <c r="Z4">
        <f t="shared" si="7"/>
        <v>0</v>
      </c>
      <c r="AB4">
        <f t="shared" si="8"/>
        <v>0</v>
      </c>
      <c r="AC4">
        <f t="shared" si="9"/>
        <v>0</v>
      </c>
      <c r="AE4">
        <f t="shared" si="10"/>
        <v>0.15156249999999999</v>
      </c>
      <c r="AF4">
        <f t="shared" si="11"/>
        <v>0.20044420465401941</v>
      </c>
      <c r="AG4">
        <f t="shared" si="23"/>
        <v>0.20137867647058827</v>
      </c>
      <c r="AH4">
        <f t="shared" si="24"/>
        <v>0.9953596287703016</v>
      </c>
      <c r="AI4">
        <f t="shared" si="12"/>
        <v>0.34506741381418204</v>
      </c>
      <c r="AJ4">
        <f t="shared" si="13"/>
        <v>0.14462320916016266</v>
      </c>
      <c r="AK4">
        <f t="shared" si="14"/>
        <v>1.1391342955680542E-7</v>
      </c>
      <c r="AL4">
        <f t="shared" si="15"/>
        <v>0</v>
      </c>
      <c r="AM4">
        <f t="shared" si="16"/>
        <v>0</v>
      </c>
      <c r="AO4">
        <f t="shared" si="17"/>
        <v>0</v>
      </c>
      <c r="AP4">
        <f t="shared" si="18"/>
        <v>0</v>
      </c>
    </row>
    <row r="5" spans="1:43" x14ac:dyDescent="0.2">
      <c r="A5" s="191">
        <v>0.11904761904761904</v>
      </c>
      <c r="B5">
        <v>1</v>
      </c>
      <c r="C5">
        <v>0</v>
      </c>
      <c r="D5" s="120">
        <f t="shared" si="0"/>
        <v>0.99071925754060308</v>
      </c>
      <c r="E5" s="124" t="s">
        <v>1397</v>
      </c>
      <c r="F5" s="163" t="s">
        <v>167</v>
      </c>
      <c r="G5" s="177">
        <f ca="1">IF(G16=0,"",INDIRECT("A"&amp;$X$2))</f>
        <v>2.7272727272727275E-3</v>
      </c>
      <c r="H5">
        <f t="shared" si="19"/>
        <v>1</v>
      </c>
      <c r="I5" t="s">
        <v>170</v>
      </c>
      <c r="O5">
        <f t="shared" si="1"/>
        <v>1.8197278911564627</v>
      </c>
      <c r="P5">
        <f t="shared" si="20"/>
        <v>4</v>
      </c>
      <c r="Q5">
        <f t="shared" si="21"/>
        <v>4</v>
      </c>
      <c r="R5">
        <f t="shared" si="2"/>
        <v>428</v>
      </c>
      <c r="S5">
        <f t="shared" si="3"/>
        <v>0.99766355140186913</v>
      </c>
      <c r="T5">
        <f t="shared" si="22"/>
        <v>0.99071925754060308</v>
      </c>
      <c r="V5">
        <f t="shared" si="4"/>
        <v>0</v>
      </c>
      <c r="W5">
        <f t="shared" si="5"/>
        <v>0</v>
      </c>
      <c r="Y5">
        <f t="shared" si="6"/>
        <v>0</v>
      </c>
      <c r="Z5">
        <f t="shared" si="7"/>
        <v>0</v>
      </c>
      <c r="AB5">
        <f t="shared" si="8"/>
        <v>0</v>
      </c>
      <c r="AC5">
        <f t="shared" si="9"/>
        <v>0</v>
      </c>
      <c r="AE5">
        <f t="shared" si="10"/>
        <v>0.11904761904761904</v>
      </c>
      <c r="AF5">
        <f t="shared" si="11"/>
        <v>3.2288559275218197E-2</v>
      </c>
      <c r="AG5">
        <f t="shared" si="23"/>
        <v>3.2514880952380948E-2</v>
      </c>
      <c r="AH5">
        <f t="shared" si="24"/>
        <v>0.99303944315545234</v>
      </c>
      <c r="AI5">
        <f t="shared" si="12"/>
        <v>0.14462320916016266</v>
      </c>
      <c r="AJ5">
        <f t="shared" si="13"/>
        <v>0.11233464988494446</v>
      </c>
      <c r="AK5">
        <f t="shared" si="14"/>
        <v>6.9048751147831279E-8</v>
      </c>
      <c r="AL5">
        <f t="shared" si="15"/>
        <v>0</v>
      </c>
      <c r="AM5">
        <f t="shared" si="16"/>
        <v>0</v>
      </c>
      <c r="AO5">
        <f t="shared" si="17"/>
        <v>0</v>
      </c>
      <c r="AP5">
        <f t="shared" si="18"/>
        <v>0</v>
      </c>
    </row>
    <row r="6" spans="1:43" x14ac:dyDescent="0.2">
      <c r="A6" s="191">
        <v>9.3333333333333338E-2</v>
      </c>
      <c r="B6">
        <v>0</v>
      </c>
      <c r="C6">
        <v>1</v>
      </c>
      <c r="D6" s="120">
        <f t="shared" si="0"/>
        <v>0</v>
      </c>
      <c r="E6" s="124" t="s">
        <v>1397</v>
      </c>
      <c r="F6" s="163" t="s">
        <v>169</v>
      </c>
      <c r="G6" s="177">
        <f ca="1">IF(G16=0,"",INDIRECT("A"&amp;$AD$2))</f>
        <v>6.7692307692307696E-3</v>
      </c>
      <c r="H6">
        <f t="shared" si="19"/>
        <v>1</v>
      </c>
      <c r="O6">
        <f t="shared" si="1"/>
        <v>1.8454421768707485</v>
      </c>
      <c r="P6">
        <f t="shared" si="20"/>
        <v>4</v>
      </c>
      <c r="Q6">
        <f t="shared" si="21"/>
        <v>0</v>
      </c>
      <c r="R6">
        <f t="shared" si="2"/>
        <v>0</v>
      </c>
      <c r="S6">
        <f t="shared" si="3"/>
        <v>0</v>
      </c>
      <c r="T6">
        <f t="shared" si="22"/>
        <v>0.99071925754060308</v>
      </c>
      <c r="V6">
        <f t="shared" si="4"/>
        <v>0</v>
      </c>
      <c r="W6">
        <f t="shared" si="5"/>
        <v>0</v>
      </c>
      <c r="Y6">
        <f t="shared" si="6"/>
        <v>0</v>
      </c>
      <c r="Z6">
        <f t="shared" si="7"/>
        <v>0</v>
      </c>
      <c r="AB6">
        <f t="shared" si="8"/>
        <v>0</v>
      </c>
      <c r="AC6">
        <f t="shared" si="9"/>
        <v>0</v>
      </c>
      <c r="AE6">
        <f t="shared" si="10"/>
        <v>0</v>
      </c>
      <c r="AF6">
        <f t="shared" si="11"/>
        <v>2.547563805104407E-2</v>
      </c>
      <c r="AG6">
        <f t="shared" si="23"/>
        <v>2.5714285714285703E-2</v>
      </c>
      <c r="AH6">
        <f t="shared" si="24"/>
        <v>0.99071925754060308</v>
      </c>
      <c r="AI6">
        <f t="shared" si="12"/>
        <v>0.11233464988494446</v>
      </c>
      <c r="AJ6">
        <f t="shared" si="13"/>
        <v>0</v>
      </c>
      <c r="AK6">
        <f t="shared" si="14"/>
        <v>0</v>
      </c>
      <c r="AL6">
        <f t="shared" si="15"/>
        <v>0</v>
      </c>
      <c r="AM6">
        <f t="shared" si="16"/>
        <v>0</v>
      </c>
      <c r="AO6">
        <f t="shared" si="17"/>
        <v>0</v>
      </c>
      <c r="AP6">
        <f t="shared" si="18"/>
        <v>0</v>
      </c>
    </row>
    <row r="7" spans="1:43" x14ac:dyDescent="0.2">
      <c r="A7" s="191">
        <v>8.8235294117647065E-2</v>
      </c>
      <c r="B7">
        <v>1</v>
      </c>
      <c r="C7">
        <v>0</v>
      </c>
      <c r="D7" s="120">
        <f t="shared" si="0"/>
        <v>0.98839362548064857</v>
      </c>
      <c r="E7" s="124" t="s">
        <v>1397</v>
      </c>
      <c r="F7" s="163" t="s">
        <v>171</v>
      </c>
      <c r="G7" s="177">
        <f ca="1">IF(G16=0,"",INDIRECT("A"&amp;$AN$2))</f>
        <v>2.6153846153846153E-2</v>
      </c>
      <c r="H7">
        <f t="shared" si="19"/>
        <v>1</v>
      </c>
      <c r="I7" t="s">
        <v>172</v>
      </c>
      <c r="O7">
        <f t="shared" si="1"/>
        <v>1.8505402160864348</v>
      </c>
      <c r="P7">
        <f t="shared" si="20"/>
        <v>6</v>
      </c>
      <c r="Q7">
        <f t="shared" si="21"/>
        <v>6</v>
      </c>
      <c r="R7">
        <f t="shared" si="2"/>
        <v>426</v>
      </c>
      <c r="S7">
        <f t="shared" si="3"/>
        <v>0.99765258215962438</v>
      </c>
      <c r="T7">
        <f t="shared" si="22"/>
        <v>0.98839362548064857</v>
      </c>
      <c r="V7">
        <f t="shared" si="4"/>
        <v>0</v>
      </c>
      <c r="W7">
        <f t="shared" si="5"/>
        <v>0</v>
      </c>
      <c r="Y7">
        <f t="shared" si="6"/>
        <v>0</v>
      </c>
      <c r="Z7">
        <f t="shared" si="7"/>
        <v>0</v>
      </c>
      <c r="AB7">
        <f t="shared" si="8"/>
        <v>0</v>
      </c>
      <c r="AC7">
        <f t="shared" si="9"/>
        <v>0</v>
      </c>
      <c r="AE7">
        <f t="shared" si="10"/>
        <v>8.8235294117647065E-2</v>
      </c>
      <c r="AF7">
        <f t="shared" si="11"/>
        <v>5.0507256266775829E-3</v>
      </c>
      <c r="AG7">
        <f t="shared" si="23"/>
        <v>5.0980392156862731E-3</v>
      </c>
      <c r="AH7">
        <f t="shared" si="24"/>
        <v>0.99071925754060308</v>
      </c>
      <c r="AI7">
        <f t="shared" si="12"/>
        <v>8.6859011833900393E-2</v>
      </c>
      <c r="AJ7">
        <f t="shared" si="13"/>
        <v>8.1808286207222816E-2</v>
      </c>
      <c r="AK7">
        <f t="shared" si="14"/>
        <v>3.6965455355773998E-8</v>
      </c>
      <c r="AL7">
        <f t="shared" si="15"/>
        <v>0</v>
      </c>
      <c r="AM7">
        <f t="shared" si="16"/>
        <v>0</v>
      </c>
      <c r="AO7">
        <f t="shared" si="17"/>
        <v>0</v>
      </c>
      <c r="AP7">
        <f t="shared" si="18"/>
        <v>0</v>
      </c>
    </row>
    <row r="8" spans="1:43" x14ac:dyDescent="0.2">
      <c r="A8" s="191">
        <v>8.666666666666667E-2</v>
      </c>
      <c r="B8">
        <v>0</v>
      </c>
      <c r="C8">
        <v>1</v>
      </c>
      <c r="D8" s="120">
        <f t="shared" si="0"/>
        <v>0</v>
      </c>
      <c r="E8" s="124" t="s">
        <v>1397</v>
      </c>
      <c r="F8" s="163" t="s">
        <v>642</v>
      </c>
      <c r="G8" s="177">
        <f>IF(G16=0,"",MAX(A2:A2000))</f>
        <v>0.93877551020408168</v>
      </c>
      <c r="H8">
        <f t="shared" si="19"/>
        <v>1</v>
      </c>
      <c r="I8" t="s">
        <v>173</v>
      </c>
      <c r="O8">
        <f t="shared" si="1"/>
        <v>1.8521088435374151</v>
      </c>
      <c r="P8">
        <f t="shared" si="20"/>
        <v>6</v>
      </c>
      <c r="Q8">
        <f t="shared" si="21"/>
        <v>0</v>
      </c>
      <c r="R8">
        <f t="shared" si="2"/>
        <v>0</v>
      </c>
      <c r="S8">
        <f t="shared" si="3"/>
        <v>0</v>
      </c>
      <c r="T8">
        <f t="shared" si="22"/>
        <v>0.98839362548064857</v>
      </c>
      <c r="V8">
        <f t="shared" si="4"/>
        <v>0</v>
      </c>
      <c r="W8">
        <f t="shared" si="5"/>
        <v>0</v>
      </c>
      <c r="Y8">
        <f t="shared" si="6"/>
        <v>0</v>
      </c>
      <c r="Z8">
        <f t="shared" si="7"/>
        <v>0</v>
      </c>
      <c r="AB8">
        <f t="shared" si="8"/>
        <v>0</v>
      </c>
      <c r="AC8">
        <f t="shared" si="9"/>
        <v>0</v>
      </c>
      <c r="AE8">
        <f t="shared" si="10"/>
        <v>0</v>
      </c>
      <c r="AF8">
        <f t="shared" si="11"/>
        <v>1.5504213733029809E-3</v>
      </c>
      <c r="AG8">
        <f t="shared" si="23"/>
        <v>1.5686274509803949E-3</v>
      </c>
      <c r="AH8">
        <f t="shared" si="24"/>
        <v>0.98839362548064857</v>
      </c>
      <c r="AI8">
        <f t="shared" si="12"/>
        <v>8.1808286207222816E-2</v>
      </c>
      <c r="AJ8">
        <f t="shared" si="13"/>
        <v>0</v>
      </c>
      <c r="AK8">
        <f t="shared" si="14"/>
        <v>0</v>
      </c>
      <c r="AL8">
        <f t="shared" si="15"/>
        <v>0</v>
      </c>
      <c r="AM8">
        <f t="shared" si="16"/>
        <v>0</v>
      </c>
      <c r="AO8">
        <f t="shared" si="17"/>
        <v>0</v>
      </c>
      <c r="AP8">
        <f t="shared" si="18"/>
        <v>0</v>
      </c>
    </row>
    <row r="9" spans="1:43" x14ac:dyDescent="0.2">
      <c r="A9" s="394">
        <v>8.0459770114942528E-2</v>
      </c>
      <c r="B9">
        <v>0</v>
      </c>
      <c r="C9">
        <v>1</v>
      </c>
      <c r="D9" s="120">
        <f t="shared" si="0"/>
        <v>0</v>
      </c>
      <c r="E9" s="124" t="s">
        <v>1397</v>
      </c>
      <c r="G9" s="164"/>
      <c r="H9">
        <f t="shared" si="19"/>
        <v>1</v>
      </c>
      <c r="O9">
        <f t="shared" si="1"/>
        <v>1.8583157400891392</v>
      </c>
      <c r="P9">
        <f t="shared" si="20"/>
        <v>7</v>
      </c>
      <c r="Q9">
        <f t="shared" si="21"/>
        <v>0</v>
      </c>
      <c r="R9">
        <f t="shared" si="2"/>
        <v>0</v>
      </c>
      <c r="S9">
        <f t="shared" si="3"/>
        <v>0</v>
      </c>
      <c r="T9">
        <f t="shared" si="22"/>
        <v>0.98839362548064857</v>
      </c>
      <c r="V9">
        <f t="shared" si="4"/>
        <v>0</v>
      </c>
      <c r="W9">
        <f t="shared" si="5"/>
        <v>0</v>
      </c>
      <c r="Y9">
        <f t="shared" si="6"/>
        <v>0</v>
      </c>
      <c r="Z9">
        <f t="shared" si="7"/>
        <v>0</v>
      </c>
      <c r="AB9">
        <f t="shared" si="8"/>
        <v>0</v>
      </c>
      <c r="AC9">
        <f t="shared" si="9"/>
        <v>0</v>
      </c>
      <c r="AE9">
        <f t="shared" si="10"/>
        <v>0</v>
      </c>
      <c r="AF9">
        <f t="shared" si="11"/>
        <v>6.1348569857419604E-3</v>
      </c>
      <c r="AG9">
        <f t="shared" si="23"/>
        <v>6.206896551724142E-3</v>
      </c>
      <c r="AH9">
        <f t="shared" si="24"/>
        <v>0.98839362548064857</v>
      </c>
      <c r="AI9">
        <f t="shared" si="12"/>
        <v>8.0257864833919834E-2</v>
      </c>
      <c r="AJ9">
        <f t="shared" si="13"/>
        <v>0</v>
      </c>
      <c r="AK9">
        <f t="shared" si="14"/>
        <v>0</v>
      </c>
      <c r="AL9">
        <f t="shared" si="15"/>
        <v>0</v>
      </c>
      <c r="AM9">
        <f t="shared" si="16"/>
        <v>0</v>
      </c>
      <c r="AO9">
        <f t="shared" si="17"/>
        <v>0</v>
      </c>
      <c r="AP9">
        <f t="shared" si="18"/>
        <v>0</v>
      </c>
    </row>
    <row r="10" spans="1:43" x14ac:dyDescent="0.2">
      <c r="A10" s="122">
        <v>7.9347826086956522E-2</v>
      </c>
      <c r="B10">
        <v>1</v>
      </c>
      <c r="C10">
        <v>0</v>
      </c>
      <c r="D10" s="120">
        <f t="shared" si="0"/>
        <v>0.98605699752442955</v>
      </c>
      <c r="E10" s="124" t="s">
        <v>1397</v>
      </c>
      <c r="F10" s="163" t="s">
        <v>560</v>
      </c>
      <c r="G10" s="176">
        <f>IF(G16=0,"",$N$2-SUM($AF$2:$AF$2000))</f>
        <v>9.2330070502175676E-3</v>
      </c>
      <c r="H10">
        <f t="shared" si="19"/>
        <v>1</v>
      </c>
      <c r="I10" s="165" t="s">
        <v>1363</v>
      </c>
      <c r="O10">
        <f t="shared" si="1"/>
        <v>1.8594276841171253</v>
      </c>
      <c r="P10">
        <f t="shared" si="20"/>
        <v>9</v>
      </c>
      <c r="Q10">
        <f t="shared" si="21"/>
        <v>9</v>
      </c>
      <c r="R10">
        <f t="shared" si="2"/>
        <v>423</v>
      </c>
      <c r="S10">
        <f t="shared" si="3"/>
        <v>0.99763593380614657</v>
      </c>
      <c r="T10">
        <f t="shared" si="22"/>
        <v>0.98605699752442955</v>
      </c>
      <c r="V10">
        <f t="shared" si="4"/>
        <v>0</v>
      </c>
      <c r="W10">
        <f t="shared" si="5"/>
        <v>0</v>
      </c>
      <c r="Y10">
        <f t="shared" si="6"/>
        <v>0</v>
      </c>
      <c r="Z10">
        <f t="shared" si="7"/>
        <v>0</v>
      </c>
      <c r="AB10">
        <f t="shared" si="8"/>
        <v>0</v>
      </c>
      <c r="AC10">
        <f t="shared" si="9"/>
        <v>0</v>
      </c>
      <c r="AE10">
        <f t="shared" si="10"/>
        <v>7.9347826086956522E-2</v>
      </c>
      <c r="AF10">
        <f t="shared" si="11"/>
        <v>1.0990383891526442E-3</v>
      </c>
      <c r="AG10">
        <f t="shared" si="23"/>
        <v>1.111944027986006E-3</v>
      </c>
      <c r="AH10">
        <f t="shared" si="24"/>
        <v>0.98839362548064857</v>
      </c>
      <c r="AI10">
        <f t="shared" si="12"/>
        <v>7.412300784817788E-2</v>
      </c>
      <c r="AJ10">
        <f t="shared" si="13"/>
        <v>7.3023969459025229E-2</v>
      </c>
      <c r="AK10">
        <f t="shared" si="14"/>
        <v>2.987294609454388E-8</v>
      </c>
      <c r="AL10">
        <f t="shared" si="15"/>
        <v>0</v>
      </c>
      <c r="AM10">
        <f t="shared" si="16"/>
        <v>0</v>
      </c>
      <c r="AO10">
        <f t="shared" si="17"/>
        <v>0</v>
      </c>
      <c r="AP10">
        <f t="shared" si="18"/>
        <v>0</v>
      </c>
    </row>
    <row r="11" spans="1:43" x14ac:dyDescent="0.2">
      <c r="A11" s="236">
        <v>6.8421052631578952E-2</v>
      </c>
      <c r="B11">
        <v>0</v>
      </c>
      <c r="C11">
        <v>1</v>
      </c>
      <c r="D11" s="120">
        <f t="shared" si="0"/>
        <v>0</v>
      </c>
      <c r="E11" s="124" t="s">
        <v>541</v>
      </c>
      <c r="F11" s="163" t="s">
        <v>174</v>
      </c>
      <c r="G11" s="177">
        <f>IF(G16=0,"",SQRT(SUM($AK$2:$AK$2000)*(SUM($B$2:$B$2000))/(SUM($B$2:$B$2000)-1)))</f>
        <v>2.3845793024012255E-3</v>
      </c>
      <c r="H11">
        <f t="shared" si="19"/>
        <v>0</v>
      </c>
      <c r="I11" t="s">
        <v>176</v>
      </c>
      <c r="O11">
        <f t="shared" si="1"/>
        <v>1.8703544575725028</v>
      </c>
      <c r="P11">
        <f t="shared" si="20"/>
        <v>9</v>
      </c>
      <c r="Q11">
        <f t="shared" si="21"/>
        <v>0</v>
      </c>
      <c r="R11">
        <f t="shared" si="2"/>
        <v>0</v>
      </c>
      <c r="S11">
        <f t="shared" si="3"/>
        <v>0</v>
      </c>
      <c r="T11">
        <f t="shared" si="22"/>
        <v>0.98605699752442955</v>
      </c>
      <c r="V11">
        <f t="shared" si="4"/>
        <v>0</v>
      </c>
      <c r="W11">
        <f t="shared" si="5"/>
        <v>0</v>
      </c>
      <c r="Y11">
        <f t="shared" si="6"/>
        <v>0</v>
      </c>
      <c r="Z11">
        <f t="shared" si="7"/>
        <v>0</v>
      </c>
      <c r="AB11">
        <f t="shared" si="8"/>
        <v>0</v>
      </c>
      <c r="AC11">
        <f t="shared" si="9"/>
        <v>0</v>
      </c>
      <c r="AE11">
        <f t="shared" si="10"/>
        <v>0</v>
      </c>
      <c r="AF11">
        <f t="shared" si="11"/>
        <v>1.0774421426039243E-2</v>
      </c>
      <c r="AG11">
        <f t="shared" si="23"/>
        <v>1.092677345537757E-2</v>
      </c>
      <c r="AH11">
        <f t="shared" si="24"/>
        <v>0.98605699752442955</v>
      </c>
      <c r="AI11">
        <f t="shared" si="12"/>
        <v>7.3023969459025229E-2</v>
      </c>
      <c r="AJ11">
        <f t="shared" si="13"/>
        <v>0</v>
      </c>
      <c r="AK11">
        <f t="shared" si="14"/>
        <v>0</v>
      </c>
      <c r="AL11">
        <f t="shared" si="15"/>
        <v>0</v>
      </c>
      <c r="AM11">
        <f t="shared" si="16"/>
        <v>0</v>
      </c>
      <c r="AO11">
        <f t="shared" si="17"/>
        <v>0</v>
      </c>
      <c r="AP11">
        <f t="shared" si="18"/>
        <v>0</v>
      </c>
    </row>
    <row r="12" spans="1:43" x14ac:dyDescent="0.2">
      <c r="A12" s="191">
        <v>4.2307692307692303E-2</v>
      </c>
      <c r="B12">
        <v>1</v>
      </c>
      <c r="C12">
        <v>0</v>
      </c>
      <c r="D12" s="120">
        <f t="shared" si="0"/>
        <v>0.98371481938304139</v>
      </c>
      <c r="E12" s="124" t="s">
        <v>541</v>
      </c>
      <c r="F12" s="163" t="s">
        <v>175</v>
      </c>
      <c r="G12" s="177">
        <f>IF(G16=0,"",$G$11*SQRT($R$2))</f>
        <v>4.9505152779370107E-2</v>
      </c>
      <c r="H12">
        <f t="shared" si="19"/>
        <v>0</v>
      </c>
      <c r="O12">
        <f t="shared" si="1"/>
        <v>1.8964678178963894</v>
      </c>
      <c r="P12">
        <f t="shared" si="20"/>
        <v>11</v>
      </c>
      <c r="Q12">
        <f t="shared" si="21"/>
        <v>11</v>
      </c>
      <c r="R12">
        <f t="shared" si="2"/>
        <v>421</v>
      </c>
      <c r="S12">
        <f t="shared" si="3"/>
        <v>0.99762470308788598</v>
      </c>
      <c r="T12">
        <f t="shared" si="22"/>
        <v>0.98371481938304139</v>
      </c>
      <c r="V12">
        <f t="shared" si="4"/>
        <v>0</v>
      </c>
      <c r="W12">
        <f t="shared" si="5"/>
        <v>0</v>
      </c>
      <c r="Y12">
        <f t="shared" si="6"/>
        <v>0</v>
      </c>
      <c r="Z12">
        <f t="shared" si="7"/>
        <v>0</v>
      </c>
      <c r="AB12">
        <f t="shared" si="8"/>
        <v>0</v>
      </c>
      <c r="AC12">
        <f t="shared" si="9"/>
        <v>0</v>
      </c>
      <c r="AE12">
        <f t="shared" si="10"/>
        <v>4.2307692307692303E-2</v>
      </c>
      <c r="AF12">
        <f t="shared" si="11"/>
        <v>2.5749261676245232E-2</v>
      </c>
      <c r="AG12">
        <f t="shared" si="23"/>
        <v>2.6113360323886649E-2</v>
      </c>
      <c r="AH12">
        <f t="shared" si="24"/>
        <v>0.98605699752442955</v>
      </c>
      <c r="AI12">
        <f t="shared" si="12"/>
        <v>6.2249548032985991E-2</v>
      </c>
      <c r="AJ12">
        <f t="shared" si="13"/>
        <v>3.6500286356740762E-2</v>
      </c>
      <c r="AK12">
        <f t="shared" si="14"/>
        <v>7.5346165825363407E-9</v>
      </c>
      <c r="AL12">
        <f t="shared" si="15"/>
        <v>0</v>
      </c>
      <c r="AM12">
        <f t="shared" si="16"/>
        <v>0</v>
      </c>
      <c r="AO12">
        <f t="shared" si="17"/>
        <v>0</v>
      </c>
      <c r="AP12">
        <f t="shared" si="18"/>
        <v>0</v>
      </c>
    </row>
    <row r="13" spans="1:43" x14ac:dyDescent="0.2">
      <c r="A13" s="122">
        <v>4.1176470588235294E-2</v>
      </c>
      <c r="B13">
        <v>1</v>
      </c>
      <c r="C13">
        <v>0</v>
      </c>
      <c r="D13" s="120">
        <f t="shared" si="0"/>
        <v>0.98137264124165324</v>
      </c>
      <c r="E13" s="124" t="s">
        <v>767</v>
      </c>
      <c r="F13" s="163" t="s">
        <v>177</v>
      </c>
      <c r="G13" s="177">
        <f>IF(A2="","",$G$10+(TINV(0.1,($R$2-1)) *$G$11))</f>
        <v>1.3163759422302867E-2</v>
      </c>
      <c r="H13">
        <f t="shared" si="19"/>
        <v>0</v>
      </c>
      <c r="O13">
        <f t="shared" si="1"/>
        <v>1.8975990396158464</v>
      </c>
      <c r="P13">
        <f t="shared" si="20"/>
        <v>12</v>
      </c>
      <c r="Q13">
        <f t="shared" si="21"/>
        <v>12</v>
      </c>
      <c r="R13">
        <f t="shared" si="2"/>
        <v>420</v>
      </c>
      <c r="S13">
        <f t="shared" si="3"/>
        <v>0.99761904761904763</v>
      </c>
      <c r="T13">
        <f t="shared" si="22"/>
        <v>0.98137264124165324</v>
      </c>
      <c r="V13">
        <f t="shared" si="4"/>
        <v>0</v>
      </c>
      <c r="W13">
        <f t="shared" si="5"/>
        <v>0</v>
      </c>
      <c r="Y13">
        <f t="shared" si="6"/>
        <v>0</v>
      </c>
      <c r="Z13">
        <f t="shared" si="7"/>
        <v>0</v>
      </c>
      <c r="AB13">
        <f t="shared" si="8"/>
        <v>0</v>
      </c>
      <c r="AC13">
        <f t="shared" si="9"/>
        <v>0</v>
      </c>
      <c r="AE13">
        <f t="shared" si="10"/>
        <v>4.1176470588235294E-2</v>
      </c>
      <c r="AF13">
        <f t="shared" si="11"/>
        <v>1.1127995694378257E-3</v>
      </c>
      <c r="AG13">
        <f t="shared" si="23"/>
        <v>1.1312217194570096E-3</v>
      </c>
      <c r="AH13">
        <f t="shared" si="24"/>
        <v>0.98371481938304139</v>
      </c>
      <c r="AI13">
        <f t="shared" si="12"/>
        <v>3.6500286356740762E-2</v>
      </c>
      <c r="AJ13">
        <f t="shared" si="13"/>
        <v>3.5387486787302934E-2</v>
      </c>
      <c r="AK13">
        <f t="shared" si="14"/>
        <v>7.1160030749036239E-9</v>
      </c>
      <c r="AL13">
        <f t="shared" si="15"/>
        <v>0</v>
      </c>
      <c r="AM13">
        <f t="shared" si="16"/>
        <v>0</v>
      </c>
      <c r="AO13">
        <f t="shared" si="17"/>
        <v>0</v>
      </c>
      <c r="AP13">
        <f t="shared" si="18"/>
        <v>0</v>
      </c>
    </row>
    <row r="14" spans="1:43" x14ac:dyDescent="0.2">
      <c r="A14" s="236">
        <v>4.0869565217391303E-2</v>
      </c>
      <c r="B14">
        <v>1</v>
      </c>
      <c r="C14">
        <v>0</v>
      </c>
      <c r="D14" s="120">
        <f t="shared" si="0"/>
        <v>0.97903046310026498</v>
      </c>
      <c r="E14" s="124" t="s">
        <v>767</v>
      </c>
      <c r="H14">
        <f t="shared" si="19"/>
        <v>0</v>
      </c>
      <c r="O14">
        <f t="shared" si="1"/>
        <v>1.8979059449866904</v>
      </c>
      <c r="P14">
        <f t="shared" si="20"/>
        <v>13</v>
      </c>
      <c r="Q14">
        <f t="shared" si="21"/>
        <v>13</v>
      </c>
      <c r="R14">
        <f t="shared" si="2"/>
        <v>419</v>
      </c>
      <c r="S14">
        <f t="shared" si="3"/>
        <v>0.99761336515513122</v>
      </c>
      <c r="T14">
        <f t="shared" si="22"/>
        <v>0.97903046310026498</v>
      </c>
      <c r="V14">
        <f t="shared" si="4"/>
        <v>0</v>
      </c>
      <c r="W14">
        <f t="shared" si="5"/>
        <v>0</v>
      </c>
      <c r="Y14">
        <f t="shared" si="6"/>
        <v>0</v>
      </c>
      <c r="Z14">
        <f t="shared" si="7"/>
        <v>0</v>
      </c>
      <c r="AB14">
        <f t="shared" si="8"/>
        <v>0</v>
      </c>
      <c r="AC14">
        <f t="shared" si="9"/>
        <v>0</v>
      </c>
      <c r="AE14">
        <f t="shared" si="10"/>
        <v>4.0869565217391303E-2</v>
      </c>
      <c r="AF14">
        <f t="shared" si="11"/>
        <v>3.0118853439641615E-4</v>
      </c>
      <c r="AG14">
        <f t="shared" si="23"/>
        <v>3.0690537084399061E-4</v>
      </c>
      <c r="AH14">
        <f t="shared" si="24"/>
        <v>0.98137264124165324</v>
      </c>
      <c r="AI14">
        <f t="shared" si="12"/>
        <v>3.5387486787302934E-2</v>
      </c>
      <c r="AJ14">
        <f t="shared" si="13"/>
        <v>3.5086298252906517E-2</v>
      </c>
      <c r="AK14">
        <f t="shared" si="14"/>
        <v>7.0288584411044227E-9</v>
      </c>
      <c r="AL14">
        <f t="shared" si="15"/>
        <v>0</v>
      </c>
      <c r="AM14">
        <f t="shared" si="16"/>
        <v>0</v>
      </c>
      <c r="AO14">
        <f t="shared" si="17"/>
        <v>0</v>
      </c>
      <c r="AP14">
        <f t="shared" si="18"/>
        <v>0</v>
      </c>
    </row>
    <row r="15" spans="1:43" x14ac:dyDescent="0.2">
      <c r="A15" s="122">
        <v>3.9130434782608692E-2</v>
      </c>
      <c r="B15">
        <v>1</v>
      </c>
      <c r="C15">
        <v>0</v>
      </c>
      <c r="D15" s="120">
        <f t="shared" si="0"/>
        <v>0.97668828495887683</v>
      </c>
      <c r="E15" s="124" t="s">
        <v>767</v>
      </c>
      <c r="F15" s="163" t="s">
        <v>1365</v>
      </c>
      <c r="G15" s="166">
        <f>SUM(G16:G17)</f>
        <v>431</v>
      </c>
      <c r="H15">
        <f t="shared" si="19"/>
        <v>0</v>
      </c>
      <c r="O15">
        <f t="shared" si="1"/>
        <v>1.8996450754214731</v>
      </c>
      <c r="P15">
        <f t="shared" si="20"/>
        <v>14</v>
      </c>
      <c r="Q15">
        <f t="shared" si="21"/>
        <v>14</v>
      </c>
      <c r="R15">
        <f t="shared" si="2"/>
        <v>418</v>
      </c>
      <c r="S15">
        <f t="shared" si="3"/>
        <v>0.99760765550239239</v>
      </c>
      <c r="T15">
        <f t="shared" si="22"/>
        <v>0.97668828495887683</v>
      </c>
      <c r="V15">
        <f t="shared" si="4"/>
        <v>0</v>
      </c>
      <c r="W15">
        <f t="shared" si="5"/>
        <v>0</v>
      </c>
      <c r="Y15">
        <f t="shared" si="6"/>
        <v>0</v>
      </c>
      <c r="Z15">
        <f t="shared" si="7"/>
        <v>0</v>
      </c>
      <c r="AB15">
        <f t="shared" si="8"/>
        <v>0</v>
      </c>
      <c r="AC15">
        <f t="shared" si="9"/>
        <v>0</v>
      </c>
      <c r="AE15">
        <f t="shared" si="10"/>
        <v>3.9130434782608692E-2</v>
      </c>
      <c r="AF15">
        <f t="shared" si="11"/>
        <v>1.7026616749569849E-3</v>
      </c>
      <c r="AG15">
        <f t="shared" si="23"/>
        <v>1.7391304347826111E-3</v>
      </c>
      <c r="AH15">
        <f t="shared" si="24"/>
        <v>0.97903046310026498</v>
      </c>
      <c r="AI15">
        <f t="shared" si="12"/>
        <v>3.5086298252906517E-2</v>
      </c>
      <c r="AJ15">
        <f t="shared" si="13"/>
        <v>3.338363657794953E-2</v>
      </c>
      <c r="AK15">
        <f t="shared" si="14"/>
        <v>6.3937396943800553E-9</v>
      </c>
      <c r="AL15">
        <f t="shared" si="15"/>
        <v>0</v>
      </c>
      <c r="AM15">
        <f t="shared" si="16"/>
        <v>0</v>
      </c>
      <c r="AO15">
        <f t="shared" si="17"/>
        <v>0</v>
      </c>
      <c r="AP15">
        <f t="shared" si="18"/>
        <v>0</v>
      </c>
    </row>
    <row r="16" spans="1:43" x14ac:dyDescent="0.2">
      <c r="A16" s="40">
        <v>3.4230769230769231E-2</v>
      </c>
      <c r="B16">
        <v>1</v>
      </c>
      <c r="C16">
        <v>0</v>
      </c>
      <c r="D16" s="120">
        <f t="shared" si="0"/>
        <v>0.97434610681748868</v>
      </c>
      <c r="E16" s="124" t="s">
        <v>767</v>
      </c>
      <c r="F16" s="163" t="s">
        <v>2669</v>
      </c>
      <c r="G16" s="166">
        <f>SUM(B2:B3000)</f>
        <v>411</v>
      </c>
      <c r="H16">
        <f t="shared" si="19"/>
        <v>0</v>
      </c>
      <c r="O16">
        <f t="shared" si="1"/>
        <v>1.9045447409733125</v>
      </c>
      <c r="P16">
        <f t="shared" si="20"/>
        <v>15</v>
      </c>
      <c r="Q16">
        <f t="shared" si="21"/>
        <v>15</v>
      </c>
      <c r="R16">
        <f t="shared" si="2"/>
        <v>417</v>
      </c>
      <c r="S16">
        <f t="shared" si="3"/>
        <v>0.99760191846522783</v>
      </c>
      <c r="T16">
        <f t="shared" si="22"/>
        <v>0.97434610681748868</v>
      </c>
      <c r="V16">
        <f t="shared" si="4"/>
        <v>0</v>
      </c>
      <c r="W16">
        <f t="shared" si="5"/>
        <v>0</v>
      </c>
      <c r="Y16">
        <f t="shared" si="6"/>
        <v>0</v>
      </c>
      <c r="Z16">
        <f t="shared" si="7"/>
        <v>0</v>
      </c>
      <c r="AB16">
        <f t="shared" si="8"/>
        <v>0</v>
      </c>
      <c r="AC16">
        <f t="shared" si="9"/>
        <v>0</v>
      </c>
      <c r="AE16">
        <f t="shared" si="10"/>
        <v>3.4230769230769231E-2</v>
      </c>
      <c r="AF16">
        <f t="shared" si="11"/>
        <v>4.7854459446981714E-3</v>
      </c>
      <c r="AG16">
        <f t="shared" si="23"/>
        <v>4.8996655518394605E-3</v>
      </c>
      <c r="AH16">
        <f t="shared" si="24"/>
        <v>0.97668828495887683</v>
      </c>
      <c r="AI16">
        <f t="shared" si="12"/>
        <v>3.338363657794953E-2</v>
      </c>
      <c r="AJ16">
        <f t="shared" si="13"/>
        <v>2.859819063325136E-2</v>
      </c>
      <c r="AK16">
        <f t="shared" si="14"/>
        <v>4.7146312228819973E-9</v>
      </c>
      <c r="AL16">
        <f t="shared" si="15"/>
        <v>0</v>
      </c>
      <c r="AM16">
        <f t="shared" si="16"/>
        <v>0</v>
      </c>
      <c r="AO16">
        <f t="shared" si="17"/>
        <v>0</v>
      </c>
      <c r="AP16">
        <f t="shared" si="18"/>
        <v>0</v>
      </c>
    </row>
    <row r="17" spans="1:42" x14ac:dyDescent="0.2">
      <c r="A17" s="394">
        <v>3.4042553191489362E-2</v>
      </c>
      <c r="B17">
        <v>1</v>
      </c>
      <c r="C17">
        <v>0</v>
      </c>
      <c r="D17" s="120">
        <f t="shared" si="0"/>
        <v>0.97200392867610053</v>
      </c>
      <c r="E17" s="124" t="s">
        <v>767</v>
      </c>
      <c r="F17" s="163" t="s">
        <v>2668</v>
      </c>
      <c r="G17" s="166">
        <f>SUM(C2:C3000)</f>
        <v>20</v>
      </c>
      <c r="H17">
        <f t="shared" si="19"/>
        <v>0</v>
      </c>
      <c r="I17" t="s">
        <v>178</v>
      </c>
      <c r="O17">
        <f t="shared" si="1"/>
        <v>1.9047329570125924</v>
      </c>
      <c r="P17">
        <f t="shared" si="20"/>
        <v>16</v>
      </c>
      <c r="Q17">
        <f t="shared" si="21"/>
        <v>16</v>
      </c>
      <c r="R17">
        <f t="shared" si="2"/>
        <v>416</v>
      </c>
      <c r="S17">
        <f t="shared" si="3"/>
        <v>0.99759615384615385</v>
      </c>
      <c r="T17">
        <f t="shared" si="22"/>
        <v>0.97200392867610053</v>
      </c>
      <c r="V17">
        <f t="shared" si="4"/>
        <v>0</v>
      </c>
      <c r="W17">
        <f t="shared" si="5"/>
        <v>0</v>
      </c>
      <c r="Y17">
        <f t="shared" si="6"/>
        <v>0</v>
      </c>
      <c r="Z17">
        <f t="shared" si="7"/>
        <v>0</v>
      </c>
      <c r="AB17">
        <f t="shared" si="8"/>
        <v>0</v>
      </c>
      <c r="AC17">
        <f t="shared" si="9"/>
        <v>0</v>
      </c>
      <c r="AE17">
        <f t="shared" si="10"/>
        <v>3.4042553191489362E-2</v>
      </c>
      <c r="AF17">
        <f t="shared" si="11"/>
        <v>1.8338756511294792E-4</v>
      </c>
      <c r="AG17">
        <f t="shared" si="23"/>
        <v>1.8821603927986902E-4</v>
      </c>
      <c r="AH17">
        <f t="shared" si="24"/>
        <v>0.97434610681748868</v>
      </c>
      <c r="AI17">
        <f t="shared" si="12"/>
        <v>2.859819063325136E-2</v>
      </c>
      <c r="AJ17">
        <f t="shared" si="13"/>
        <v>2.841480306813841E-2</v>
      </c>
      <c r="AK17">
        <f t="shared" si="14"/>
        <v>4.6767900451870252E-9</v>
      </c>
      <c r="AL17">
        <f t="shared" si="15"/>
        <v>0</v>
      </c>
      <c r="AM17">
        <f t="shared" si="16"/>
        <v>0</v>
      </c>
      <c r="AO17">
        <f t="shared" si="17"/>
        <v>0</v>
      </c>
      <c r="AP17">
        <f t="shared" si="18"/>
        <v>0</v>
      </c>
    </row>
    <row r="18" spans="1:42" x14ac:dyDescent="0.2">
      <c r="A18" s="40">
        <v>3.3888888888888885E-2</v>
      </c>
      <c r="B18">
        <v>1</v>
      </c>
      <c r="C18">
        <v>0</v>
      </c>
      <c r="D18" s="120">
        <f t="shared" si="0"/>
        <v>0.96966175053471237</v>
      </c>
      <c r="E18" s="124" t="s">
        <v>767</v>
      </c>
      <c r="H18">
        <f t="shared" si="19"/>
        <v>0</v>
      </c>
      <c r="I18" t="s">
        <v>179</v>
      </c>
      <c r="O18">
        <f t="shared" si="1"/>
        <v>1.9048866213151929</v>
      </c>
      <c r="P18">
        <f t="shared" si="20"/>
        <v>17</v>
      </c>
      <c r="Q18">
        <f t="shared" si="21"/>
        <v>17</v>
      </c>
      <c r="R18">
        <f t="shared" si="2"/>
        <v>415</v>
      </c>
      <c r="S18">
        <f t="shared" si="3"/>
        <v>0.99759036144578317</v>
      </c>
      <c r="T18">
        <f t="shared" si="22"/>
        <v>0.96966175053471237</v>
      </c>
      <c r="V18">
        <f t="shared" si="4"/>
        <v>0</v>
      </c>
      <c r="W18">
        <f t="shared" si="5"/>
        <v>0</v>
      </c>
      <c r="Y18">
        <f t="shared" si="6"/>
        <v>0</v>
      </c>
      <c r="Z18">
        <f t="shared" si="7"/>
        <v>0</v>
      </c>
      <c r="AB18">
        <f t="shared" si="8"/>
        <v>0</v>
      </c>
      <c r="AC18">
        <f t="shared" si="9"/>
        <v>0</v>
      </c>
      <c r="AE18">
        <f t="shared" si="10"/>
        <v>3.3888888888888885E-2</v>
      </c>
      <c r="AF18">
        <f t="shared" si="11"/>
        <v>1.4936230582493696E-4</v>
      </c>
      <c r="AG18">
        <f t="shared" si="23"/>
        <v>1.536643026004772E-4</v>
      </c>
      <c r="AH18">
        <f t="shared" si="24"/>
        <v>0.97200392867610053</v>
      </c>
      <c r="AI18">
        <f t="shared" si="12"/>
        <v>2.841480306813841E-2</v>
      </c>
      <c r="AJ18">
        <f t="shared" si="13"/>
        <v>2.8265440762313472E-2</v>
      </c>
      <c r="AK18">
        <f t="shared" si="14"/>
        <v>4.6501085005986382E-9</v>
      </c>
      <c r="AL18">
        <f t="shared" si="15"/>
        <v>0</v>
      </c>
      <c r="AM18">
        <f t="shared" si="16"/>
        <v>0</v>
      </c>
      <c r="AO18">
        <f t="shared" si="17"/>
        <v>0</v>
      </c>
      <c r="AP18">
        <f t="shared" si="18"/>
        <v>0</v>
      </c>
    </row>
    <row r="19" spans="1:42" x14ac:dyDescent="0.2">
      <c r="A19" s="122">
        <v>3.3333333333333333E-2</v>
      </c>
      <c r="B19">
        <v>1</v>
      </c>
      <c r="C19">
        <v>0</v>
      </c>
      <c r="D19" s="120">
        <f t="shared" si="0"/>
        <v>0.96731957239332422</v>
      </c>
      <c r="E19" s="124" t="s">
        <v>767</v>
      </c>
      <c r="H19">
        <f t="shared" si="19"/>
        <v>0</v>
      </c>
      <c r="O19">
        <f t="shared" si="1"/>
        <v>1.9054421768707483</v>
      </c>
      <c r="P19">
        <f t="shared" si="20"/>
        <v>18</v>
      </c>
      <c r="Q19">
        <f t="shared" si="21"/>
        <v>18</v>
      </c>
      <c r="R19">
        <f t="shared" si="2"/>
        <v>414</v>
      </c>
      <c r="S19">
        <f t="shared" si="3"/>
        <v>0.99758454106280192</v>
      </c>
      <c r="T19">
        <f t="shared" si="22"/>
        <v>0.96731957239332422</v>
      </c>
      <c r="V19">
        <f t="shared" si="4"/>
        <v>0</v>
      </c>
      <c r="W19">
        <f t="shared" si="5"/>
        <v>0</v>
      </c>
      <c r="Y19">
        <f t="shared" si="6"/>
        <v>0</v>
      </c>
      <c r="Z19">
        <f t="shared" si="7"/>
        <v>0</v>
      </c>
      <c r="AB19">
        <f t="shared" si="8"/>
        <v>0</v>
      </c>
      <c r="AC19">
        <f t="shared" si="9"/>
        <v>0</v>
      </c>
      <c r="AE19">
        <f t="shared" si="10"/>
        <v>3.3333333333333333E-2</v>
      </c>
      <c r="AF19">
        <f t="shared" si="11"/>
        <v>5.3870097251928139E-4</v>
      </c>
      <c r="AG19">
        <f t="shared" si="23"/>
        <v>5.5555555555555219E-4</v>
      </c>
      <c r="AH19">
        <f t="shared" si="24"/>
        <v>0.96966175053471237</v>
      </c>
      <c r="AI19">
        <f t="shared" si="12"/>
        <v>2.8265440762313472E-2</v>
      </c>
      <c r="AJ19">
        <f t="shared" si="13"/>
        <v>2.7726739789794192E-2</v>
      </c>
      <c r="AK19">
        <f t="shared" si="14"/>
        <v>4.4962165571285662E-9</v>
      </c>
      <c r="AL19">
        <f t="shared" si="15"/>
        <v>0</v>
      </c>
      <c r="AM19">
        <f t="shared" si="16"/>
        <v>0</v>
      </c>
      <c r="AO19">
        <f t="shared" si="17"/>
        <v>0</v>
      </c>
      <c r="AP19">
        <f t="shared" si="18"/>
        <v>0</v>
      </c>
    </row>
    <row r="20" spans="1:42" x14ac:dyDescent="0.2">
      <c r="A20" s="191">
        <v>3.3333333333333333E-2</v>
      </c>
      <c r="B20">
        <v>1</v>
      </c>
      <c r="C20">
        <v>0</v>
      </c>
      <c r="D20" s="120">
        <f t="shared" si="0"/>
        <v>0.96497739425193596</v>
      </c>
      <c r="E20" s="124" t="s">
        <v>767</v>
      </c>
      <c r="H20">
        <f t="shared" si="19"/>
        <v>0</v>
      </c>
      <c r="I20" t="s">
        <v>2664</v>
      </c>
      <c r="O20">
        <f t="shared" si="1"/>
        <v>1.9054421768707483</v>
      </c>
      <c r="P20">
        <f t="shared" si="20"/>
        <v>19</v>
      </c>
      <c r="Q20">
        <f t="shared" si="21"/>
        <v>19</v>
      </c>
      <c r="R20">
        <f t="shared" si="2"/>
        <v>413</v>
      </c>
      <c r="S20">
        <f t="shared" si="3"/>
        <v>0.99757869249394671</v>
      </c>
      <c r="T20">
        <f t="shared" si="22"/>
        <v>0.96497739425193596</v>
      </c>
      <c r="V20">
        <f t="shared" si="4"/>
        <v>0</v>
      </c>
      <c r="W20">
        <f t="shared" si="5"/>
        <v>0</v>
      </c>
      <c r="Y20">
        <f t="shared" si="6"/>
        <v>0</v>
      </c>
      <c r="Z20">
        <f t="shared" si="7"/>
        <v>0</v>
      </c>
      <c r="AB20">
        <f t="shared" si="8"/>
        <v>0</v>
      </c>
      <c r="AC20">
        <f t="shared" si="9"/>
        <v>0</v>
      </c>
      <c r="AE20">
        <f t="shared" si="10"/>
        <v>3.3333333333333333E-2</v>
      </c>
      <c r="AF20">
        <f t="shared" si="11"/>
        <v>0</v>
      </c>
      <c r="AG20">
        <f t="shared" si="23"/>
        <v>0</v>
      </c>
      <c r="AH20">
        <f t="shared" si="24"/>
        <v>0.96731957239332422</v>
      </c>
      <c r="AI20">
        <f t="shared" si="12"/>
        <v>2.7726739789794192E-2</v>
      </c>
      <c r="AJ20">
        <f t="shared" si="13"/>
        <v>2.7726739789794192E-2</v>
      </c>
      <c r="AK20">
        <f t="shared" si="14"/>
        <v>4.5180428510952094E-9</v>
      </c>
      <c r="AL20">
        <f t="shared" si="15"/>
        <v>0</v>
      </c>
      <c r="AM20">
        <f t="shared" si="16"/>
        <v>0</v>
      </c>
      <c r="AO20">
        <f t="shared" si="17"/>
        <v>0</v>
      </c>
      <c r="AP20">
        <f t="shared" si="18"/>
        <v>0</v>
      </c>
    </row>
    <row r="21" spans="1:42" x14ac:dyDescent="0.2">
      <c r="A21" s="122">
        <v>3.1818181818181815E-2</v>
      </c>
      <c r="B21">
        <v>1</v>
      </c>
      <c r="C21">
        <v>0</v>
      </c>
      <c r="D21" s="120">
        <f t="shared" si="0"/>
        <v>0.96263521611054781</v>
      </c>
      <c r="E21" s="124" t="s">
        <v>2044</v>
      </c>
      <c r="H21">
        <f t="shared" si="19"/>
        <v>1</v>
      </c>
      <c r="I21" t="s">
        <v>1364</v>
      </c>
      <c r="O21">
        <f t="shared" si="1"/>
        <v>1.9069573283859</v>
      </c>
      <c r="P21">
        <f t="shared" si="20"/>
        <v>20</v>
      </c>
      <c r="Q21">
        <f t="shared" si="21"/>
        <v>20</v>
      </c>
      <c r="R21">
        <f t="shared" si="2"/>
        <v>412</v>
      </c>
      <c r="S21">
        <f t="shared" si="3"/>
        <v>0.99757281553398058</v>
      </c>
      <c r="T21">
        <f t="shared" si="22"/>
        <v>0.96263521611054781</v>
      </c>
      <c r="V21">
        <f t="shared" si="4"/>
        <v>0</v>
      </c>
      <c r="W21">
        <f t="shared" si="5"/>
        <v>0</v>
      </c>
      <c r="Y21">
        <f t="shared" si="6"/>
        <v>0</v>
      </c>
      <c r="Z21">
        <f t="shared" si="7"/>
        <v>0</v>
      </c>
      <c r="AB21">
        <f t="shared" si="8"/>
        <v>0</v>
      </c>
      <c r="AC21">
        <f t="shared" si="9"/>
        <v>0</v>
      </c>
      <c r="AE21">
        <f t="shared" si="10"/>
        <v>3.1818181818181815E-2</v>
      </c>
      <c r="AF21">
        <f t="shared" si="11"/>
        <v>1.4620869609877844E-3</v>
      </c>
      <c r="AG21">
        <f t="shared" si="23"/>
        <v>1.515151515151518E-3</v>
      </c>
      <c r="AH21">
        <f t="shared" si="24"/>
        <v>0.96497739425193596</v>
      </c>
      <c r="AI21">
        <f t="shared" si="12"/>
        <v>2.7726739789794192E-2</v>
      </c>
      <c r="AJ21">
        <f t="shared" si="13"/>
        <v>2.6264652828806408E-2</v>
      </c>
      <c r="AK21">
        <f t="shared" si="14"/>
        <v>4.0738430315458886E-9</v>
      </c>
      <c r="AL21">
        <f t="shared" si="15"/>
        <v>0</v>
      </c>
      <c r="AM21">
        <f t="shared" si="16"/>
        <v>0</v>
      </c>
      <c r="AO21">
        <f t="shared" si="17"/>
        <v>0</v>
      </c>
      <c r="AP21">
        <f t="shared" si="18"/>
        <v>0</v>
      </c>
    </row>
    <row r="22" spans="1:42" x14ac:dyDescent="0.2">
      <c r="A22" s="122">
        <v>3.1600000000000003E-2</v>
      </c>
      <c r="B22">
        <v>1</v>
      </c>
      <c r="C22">
        <v>0</v>
      </c>
      <c r="D22" s="120">
        <f t="shared" si="0"/>
        <v>0.96029303796915966</v>
      </c>
      <c r="E22" s="124" t="s">
        <v>2044</v>
      </c>
      <c r="H22">
        <f t="shared" si="19"/>
        <v>1</v>
      </c>
      <c r="I22" t="s">
        <v>2665</v>
      </c>
      <c r="O22">
        <f t="shared" si="1"/>
        <v>1.9071755102040817</v>
      </c>
      <c r="P22">
        <f t="shared" si="20"/>
        <v>21</v>
      </c>
      <c r="Q22">
        <f t="shared" si="21"/>
        <v>21</v>
      </c>
      <c r="R22">
        <f t="shared" si="2"/>
        <v>411</v>
      </c>
      <c r="S22">
        <f t="shared" si="3"/>
        <v>0.9975669099756691</v>
      </c>
      <c r="T22">
        <f t="shared" si="22"/>
        <v>0.96029303796915966</v>
      </c>
      <c r="V22">
        <f t="shared" si="4"/>
        <v>0</v>
      </c>
      <c r="W22">
        <f t="shared" si="5"/>
        <v>0</v>
      </c>
      <c r="Y22">
        <f t="shared" si="6"/>
        <v>0</v>
      </c>
      <c r="Z22">
        <f t="shared" si="7"/>
        <v>0</v>
      </c>
      <c r="AB22">
        <f t="shared" si="8"/>
        <v>0</v>
      </c>
      <c r="AC22">
        <f t="shared" si="9"/>
        <v>0</v>
      </c>
      <c r="AE22">
        <f t="shared" si="10"/>
        <v>3.1600000000000003E-2</v>
      </c>
      <c r="AF22">
        <f t="shared" si="11"/>
        <v>2.1002950169684068E-4</v>
      </c>
      <c r="AG22">
        <f t="shared" si="23"/>
        <v>2.1818181818181182E-4</v>
      </c>
      <c r="AH22">
        <f t="shared" si="24"/>
        <v>0.96263521611054781</v>
      </c>
      <c r="AI22">
        <f t="shared" si="12"/>
        <v>2.6264652828806408E-2</v>
      </c>
      <c r="AJ22">
        <f t="shared" si="13"/>
        <v>2.6054623327109568E-2</v>
      </c>
      <c r="AK22">
        <f t="shared" si="14"/>
        <v>4.0285051137473268E-9</v>
      </c>
      <c r="AL22">
        <f t="shared" si="15"/>
        <v>0</v>
      </c>
      <c r="AM22">
        <f t="shared" si="16"/>
        <v>0</v>
      </c>
      <c r="AO22">
        <f t="shared" si="17"/>
        <v>0</v>
      </c>
      <c r="AP22">
        <f t="shared" si="18"/>
        <v>0</v>
      </c>
    </row>
    <row r="23" spans="1:42" x14ac:dyDescent="0.2">
      <c r="A23" s="191">
        <v>3.0370370370370367E-2</v>
      </c>
      <c r="B23">
        <v>1</v>
      </c>
      <c r="C23">
        <v>0</v>
      </c>
      <c r="D23" s="120">
        <f t="shared" si="0"/>
        <v>0.95795085982777151</v>
      </c>
      <c r="E23" s="124" t="s">
        <v>2044</v>
      </c>
      <c r="H23">
        <f t="shared" si="19"/>
        <v>1</v>
      </c>
      <c r="I23" s="162" t="s">
        <v>2666</v>
      </c>
      <c r="O23">
        <f t="shared" si="1"/>
        <v>1.9084051398337114</v>
      </c>
      <c r="P23">
        <f t="shared" si="20"/>
        <v>22</v>
      </c>
      <c r="Q23">
        <f t="shared" si="21"/>
        <v>22</v>
      </c>
      <c r="R23">
        <f t="shared" si="2"/>
        <v>410</v>
      </c>
      <c r="S23">
        <f t="shared" si="3"/>
        <v>0.9975609756097561</v>
      </c>
      <c r="T23">
        <f t="shared" si="22"/>
        <v>0.95795085982777151</v>
      </c>
      <c r="V23">
        <f t="shared" si="4"/>
        <v>0</v>
      </c>
      <c r="W23">
        <f t="shared" si="5"/>
        <v>0</v>
      </c>
      <c r="Y23">
        <f t="shared" si="6"/>
        <v>0</v>
      </c>
      <c r="Z23">
        <f t="shared" si="7"/>
        <v>0</v>
      </c>
      <c r="AB23">
        <f t="shared" si="8"/>
        <v>0</v>
      </c>
      <c r="AC23">
        <f t="shared" si="9"/>
        <v>0</v>
      </c>
      <c r="AE23">
        <f t="shared" si="10"/>
        <v>3.0370370370370367E-2</v>
      </c>
      <c r="AF23">
        <f t="shared" si="11"/>
        <v>1.1808047726139359E-3</v>
      </c>
      <c r="AG23">
        <f t="shared" si="23"/>
        <v>1.2296296296296361E-3</v>
      </c>
      <c r="AH23">
        <f t="shared" si="24"/>
        <v>0.96029303796915966</v>
      </c>
      <c r="AI23">
        <f t="shared" si="12"/>
        <v>2.6054623327109568E-2</v>
      </c>
      <c r="AJ23">
        <f t="shared" si="13"/>
        <v>2.4873818554495632E-2</v>
      </c>
      <c r="AK23">
        <f t="shared" si="14"/>
        <v>3.6895870325122022E-9</v>
      </c>
      <c r="AL23">
        <f t="shared" si="15"/>
        <v>0</v>
      </c>
      <c r="AM23">
        <f t="shared" si="16"/>
        <v>0</v>
      </c>
      <c r="AO23">
        <f t="shared" si="17"/>
        <v>0</v>
      </c>
      <c r="AP23">
        <f t="shared" si="18"/>
        <v>0</v>
      </c>
    </row>
    <row r="24" spans="1:42" x14ac:dyDescent="0.2">
      <c r="A24" s="122">
        <v>3.0000000000000002E-2</v>
      </c>
      <c r="B24">
        <v>1</v>
      </c>
      <c r="C24">
        <v>0</v>
      </c>
      <c r="D24" s="120">
        <f t="shared" si="0"/>
        <v>0.95560868168638335</v>
      </c>
      <c r="E24" s="124" t="s">
        <v>2044</v>
      </c>
      <c r="G24">
        <f>0.95*19</f>
        <v>18.05</v>
      </c>
      <c r="H24">
        <f t="shared" si="19"/>
        <v>1</v>
      </c>
      <c r="O24">
        <f t="shared" si="1"/>
        <v>1.9087755102040818</v>
      </c>
      <c r="P24">
        <f t="shared" si="20"/>
        <v>23</v>
      </c>
      <c r="Q24">
        <f t="shared" si="21"/>
        <v>23</v>
      </c>
      <c r="R24">
        <f t="shared" si="2"/>
        <v>409</v>
      </c>
      <c r="S24">
        <f t="shared" si="3"/>
        <v>0.99755501222493892</v>
      </c>
      <c r="T24">
        <f t="shared" si="22"/>
        <v>0.95560868168638335</v>
      </c>
      <c r="V24">
        <f t="shared" si="4"/>
        <v>0</v>
      </c>
      <c r="W24">
        <f t="shared" si="5"/>
        <v>0</v>
      </c>
      <c r="Y24">
        <f t="shared" si="6"/>
        <v>0</v>
      </c>
      <c r="Z24">
        <f t="shared" si="7"/>
        <v>0</v>
      </c>
      <c r="AB24">
        <f t="shared" si="8"/>
        <v>0</v>
      </c>
      <c r="AC24">
        <f t="shared" si="9"/>
        <v>0</v>
      </c>
      <c r="AE24">
        <f t="shared" si="10"/>
        <v>3.0000000000000002E-2</v>
      </c>
      <c r="AF24">
        <f t="shared" si="11"/>
        <v>3.5479661475102103E-4</v>
      </c>
      <c r="AG24">
        <f t="shared" si="23"/>
        <v>3.7037037037036466E-4</v>
      </c>
      <c r="AH24">
        <f t="shared" si="24"/>
        <v>0.95795085982777151</v>
      </c>
      <c r="AI24">
        <f t="shared" si="12"/>
        <v>2.4873818554495632E-2</v>
      </c>
      <c r="AJ24">
        <f t="shared" si="13"/>
        <v>2.451902193974461E-2</v>
      </c>
      <c r="AK24">
        <f t="shared" si="14"/>
        <v>3.6026561489146026E-9</v>
      </c>
      <c r="AL24">
        <f t="shared" si="15"/>
        <v>0</v>
      </c>
      <c r="AM24">
        <f t="shared" si="16"/>
        <v>0</v>
      </c>
      <c r="AO24">
        <f t="shared" si="17"/>
        <v>0</v>
      </c>
      <c r="AP24">
        <f t="shared" si="18"/>
        <v>0</v>
      </c>
    </row>
    <row r="25" spans="1:42" x14ac:dyDescent="0.2">
      <c r="A25" s="191">
        <v>2.9268292682926831E-2</v>
      </c>
      <c r="B25">
        <v>1</v>
      </c>
      <c r="C25">
        <v>0</v>
      </c>
      <c r="D25" s="120">
        <f t="shared" si="0"/>
        <v>0.9532665035449952</v>
      </c>
      <c r="E25" s="124" t="s">
        <v>2044</v>
      </c>
      <c r="H25">
        <f t="shared" si="19"/>
        <v>1</v>
      </c>
      <c r="O25">
        <f t="shared" si="1"/>
        <v>1.9095072175211549</v>
      </c>
      <c r="P25">
        <f t="shared" si="20"/>
        <v>24</v>
      </c>
      <c r="Q25">
        <f t="shared" si="21"/>
        <v>24</v>
      </c>
      <c r="R25">
        <f t="shared" si="2"/>
        <v>408</v>
      </c>
      <c r="S25">
        <f t="shared" si="3"/>
        <v>0.99754901960784315</v>
      </c>
      <c r="T25">
        <f t="shared" si="22"/>
        <v>0.9532665035449952</v>
      </c>
      <c r="V25">
        <f t="shared" si="4"/>
        <v>0</v>
      </c>
      <c r="W25">
        <f t="shared" si="5"/>
        <v>0</v>
      </c>
      <c r="Y25">
        <f t="shared" si="6"/>
        <v>0</v>
      </c>
      <c r="Z25">
        <f t="shared" si="7"/>
        <v>0</v>
      </c>
      <c r="AB25">
        <f t="shared" si="8"/>
        <v>0</v>
      </c>
      <c r="AC25">
        <f t="shared" si="9"/>
        <v>0</v>
      </c>
      <c r="AE25">
        <f t="shared" si="10"/>
        <v>2.9268292682926831E-2</v>
      </c>
      <c r="AF25">
        <f t="shared" si="11"/>
        <v>6.9922586464857381E-4</v>
      </c>
      <c r="AG25">
        <f t="shared" si="23"/>
        <v>7.3170731707317138E-4</v>
      </c>
      <c r="AH25">
        <f t="shared" si="24"/>
        <v>0.95560868168638335</v>
      </c>
      <c r="AI25">
        <f t="shared" si="12"/>
        <v>2.451902193974461E-2</v>
      </c>
      <c r="AJ25">
        <f t="shared" si="13"/>
        <v>2.3819796075096038E-2</v>
      </c>
      <c r="AK25">
        <f t="shared" si="14"/>
        <v>3.416815321693649E-9</v>
      </c>
      <c r="AL25">
        <f t="shared" si="15"/>
        <v>0</v>
      </c>
      <c r="AM25">
        <f t="shared" si="16"/>
        <v>0</v>
      </c>
      <c r="AO25">
        <f t="shared" si="17"/>
        <v>0</v>
      </c>
      <c r="AP25">
        <f t="shared" si="18"/>
        <v>0</v>
      </c>
    </row>
    <row r="26" spans="1:42" x14ac:dyDescent="0.2">
      <c r="A26" s="40">
        <v>2.9268292682926828E-2</v>
      </c>
      <c r="B26">
        <v>1</v>
      </c>
      <c r="C26">
        <v>0</v>
      </c>
      <c r="D26" s="120">
        <f t="shared" si="0"/>
        <v>0.95092432540360705</v>
      </c>
      <c r="E26" s="124" t="s">
        <v>2044</v>
      </c>
      <c r="H26">
        <f t="shared" si="19"/>
        <v>1</v>
      </c>
      <c r="O26">
        <f t="shared" si="1"/>
        <v>1.9095072175211549</v>
      </c>
      <c r="P26">
        <f t="shared" si="20"/>
        <v>25</v>
      </c>
      <c r="Q26">
        <f t="shared" si="21"/>
        <v>25</v>
      </c>
      <c r="R26">
        <f t="shared" si="2"/>
        <v>407</v>
      </c>
      <c r="S26">
        <f t="shared" si="3"/>
        <v>0.99754299754299758</v>
      </c>
      <c r="T26">
        <f t="shared" si="22"/>
        <v>0.95092432540360705</v>
      </c>
      <c r="V26">
        <f t="shared" si="4"/>
        <v>0</v>
      </c>
      <c r="W26">
        <f t="shared" si="5"/>
        <v>0</v>
      </c>
      <c r="Y26">
        <f t="shared" si="6"/>
        <v>0</v>
      </c>
      <c r="Z26">
        <f t="shared" si="7"/>
        <v>0</v>
      </c>
      <c r="AB26">
        <f t="shared" si="8"/>
        <v>0</v>
      </c>
      <c r="AC26">
        <f t="shared" si="9"/>
        <v>0</v>
      </c>
      <c r="AE26">
        <f t="shared" si="10"/>
        <v>2.9268292682926828E-2</v>
      </c>
      <c r="AF26">
        <f t="shared" si="11"/>
        <v>0</v>
      </c>
      <c r="AG26">
        <f t="shared" si="23"/>
        <v>0</v>
      </c>
      <c r="AH26">
        <f t="shared" si="24"/>
        <v>0.9532665035449952</v>
      </c>
      <c r="AI26">
        <f t="shared" si="12"/>
        <v>2.3819796075096038E-2</v>
      </c>
      <c r="AJ26">
        <f t="shared" si="13"/>
        <v>2.3819796075096038E-2</v>
      </c>
      <c r="AK26">
        <f t="shared" si="14"/>
        <v>3.4336469242635688E-9</v>
      </c>
      <c r="AL26">
        <f t="shared" si="15"/>
        <v>0</v>
      </c>
      <c r="AM26">
        <f t="shared" si="16"/>
        <v>0</v>
      </c>
      <c r="AO26">
        <f t="shared" si="17"/>
        <v>0</v>
      </c>
      <c r="AP26">
        <f t="shared" si="18"/>
        <v>0</v>
      </c>
    </row>
    <row r="27" spans="1:42" x14ac:dyDescent="0.2">
      <c r="A27" s="40">
        <v>2.6785714285714288E-2</v>
      </c>
      <c r="B27">
        <v>0</v>
      </c>
      <c r="C27">
        <v>1</v>
      </c>
      <c r="D27" s="120">
        <f t="shared" si="0"/>
        <v>0</v>
      </c>
      <c r="E27" s="124" t="s">
        <v>2044</v>
      </c>
      <c r="H27">
        <f t="shared" si="19"/>
        <v>1</v>
      </c>
      <c r="O27">
        <f t="shared" si="1"/>
        <v>1.9119897959183676</v>
      </c>
      <c r="P27">
        <f t="shared" si="20"/>
        <v>25</v>
      </c>
      <c r="Q27">
        <f t="shared" si="21"/>
        <v>0</v>
      </c>
      <c r="R27">
        <f t="shared" si="2"/>
        <v>0</v>
      </c>
      <c r="S27">
        <f t="shared" si="3"/>
        <v>0</v>
      </c>
      <c r="T27">
        <f t="shared" si="22"/>
        <v>0.95092432540360705</v>
      </c>
      <c r="V27">
        <f t="shared" si="4"/>
        <v>0</v>
      </c>
      <c r="W27">
        <f t="shared" si="5"/>
        <v>0</v>
      </c>
      <c r="Y27">
        <f t="shared" si="6"/>
        <v>0</v>
      </c>
      <c r="Z27">
        <f t="shared" si="7"/>
        <v>0</v>
      </c>
      <c r="AB27">
        <f t="shared" si="8"/>
        <v>0</v>
      </c>
      <c r="AC27">
        <f t="shared" si="9"/>
        <v>0</v>
      </c>
      <c r="AE27">
        <f t="shared" si="10"/>
        <v>0</v>
      </c>
      <c r="AF27">
        <f t="shared" si="11"/>
        <v>2.3607441876309023E-3</v>
      </c>
      <c r="AG27">
        <f t="shared" si="23"/>
        <v>2.4825783972125398E-3</v>
      </c>
      <c r="AH27">
        <f t="shared" si="24"/>
        <v>0.95092432540360705</v>
      </c>
      <c r="AI27">
        <f t="shared" si="12"/>
        <v>2.3819796075096038E-2</v>
      </c>
      <c r="AJ27">
        <f t="shared" si="13"/>
        <v>0</v>
      </c>
      <c r="AK27">
        <f t="shared" si="14"/>
        <v>0</v>
      </c>
      <c r="AL27">
        <f t="shared" si="15"/>
        <v>0</v>
      </c>
      <c r="AM27">
        <f t="shared" si="16"/>
        <v>0</v>
      </c>
      <c r="AO27">
        <f t="shared" si="17"/>
        <v>0</v>
      </c>
      <c r="AP27">
        <f t="shared" si="18"/>
        <v>0</v>
      </c>
    </row>
    <row r="28" spans="1:42" x14ac:dyDescent="0.2">
      <c r="A28" s="40">
        <v>2.6153846153846153E-2</v>
      </c>
      <c r="B28">
        <v>1</v>
      </c>
      <c r="C28">
        <v>0</v>
      </c>
      <c r="D28" s="120">
        <f t="shared" si="0"/>
        <v>0.94857636410631418</v>
      </c>
      <c r="E28" s="124" t="s">
        <v>2044</v>
      </c>
      <c r="H28">
        <f t="shared" si="19"/>
        <v>1</v>
      </c>
      <c r="O28">
        <f t="shared" si="1"/>
        <v>1.9126216640502356</v>
      </c>
      <c r="P28">
        <f t="shared" si="20"/>
        <v>27</v>
      </c>
      <c r="Q28">
        <f t="shared" si="21"/>
        <v>27</v>
      </c>
      <c r="R28">
        <f t="shared" si="2"/>
        <v>405</v>
      </c>
      <c r="S28">
        <f t="shared" si="3"/>
        <v>0.9975308641975309</v>
      </c>
      <c r="T28">
        <f t="shared" si="22"/>
        <v>0.94857636410631418</v>
      </c>
      <c r="V28">
        <f t="shared" si="4"/>
        <v>0</v>
      </c>
      <c r="W28">
        <f t="shared" si="5"/>
        <v>0</v>
      </c>
      <c r="Y28">
        <f t="shared" si="6"/>
        <v>0</v>
      </c>
      <c r="Z28">
        <f t="shared" si="7"/>
        <v>0</v>
      </c>
      <c r="AB28">
        <f t="shared" si="8"/>
        <v>0</v>
      </c>
      <c r="AC28">
        <f t="shared" si="9"/>
        <v>0</v>
      </c>
      <c r="AE28">
        <f t="shared" si="10"/>
        <v>2.6153846153846153E-2</v>
      </c>
      <c r="AF28">
        <f t="shared" si="11"/>
        <v>6.0085877704074383E-4</v>
      </c>
      <c r="AG28">
        <f t="shared" si="23"/>
        <v>6.3186813186813517E-4</v>
      </c>
      <c r="AH28">
        <f t="shared" si="24"/>
        <v>0.95092432540360705</v>
      </c>
      <c r="AI28">
        <f t="shared" si="12"/>
        <v>2.1459051887465136E-2</v>
      </c>
      <c r="AJ28">
        <f t="shared" si="13"/>
        <v>2.0858193110424392E-2</v>
      </c>
      <c r="AK28">
        <f t="shared" si="14"/>
        <v>2.6589916870294315E-9</v>
      </c>
      <c r="AL28">
        <f t="shared" si="15"/>
        <v>28</v>
      </c>
      <c r="AM28">
        <f t="shared" si="16"/>
        <v>403</v>
      </c>
      <c r="AO28">
        <f t="shared" si="17"/>
        <v>0</v>
      </c>
      <c r="AP28">
        <f t="shared" si="18"/>
        <v>0</v>
      </c>
    </row>
    <row r="29" spans="1:42" x14ac:dyDescent="0.2">
      <c r="A29" s="191">
        <v>2.3880597014925373E-2</v>
      </c>
      <c r="B29">
        <v>1</v>
      </c>
      <c r="C29">
        <v>0</v>
      </c>
      <c r="D29" s="120">
        <f t="shared" si="0"/>
        <v>0.94622840280902132</v>
      </c>
      <c r="E29" s="124" t="s">
        <v>2044</v>
      </c>
      <c r="H29">
        <f t="shared" si="19"/>
        <v>1</v>
      </c>
      <c r="O29">
        <f t="shared" si="1"/>
        <v>1.9148949131891564</v>
      </c>
      <c r="P29">
        <f t="shared" si="20"/>
        <v>28</v>
      </c>
      <c r="Q29">
        <f t="shared" si="21"/>
        <v>28</v>
      </c>
      <c r="R29">
        <f t="shared" si="2"/>
        <v>404</v>
      </c>
      <c r="S29">
        <f t="shared" si="3"/>
        <v>0.99752475247524752</v>
      </c>
      <c r="T29">
        <f t="shared" si="22"/>
        <v>0.94622840280902132</v>
      </c>
      <c r="V29">
        <f t="shared" si="4"/>
        <v>0</v>
      </c>
      <c r="W29">
        <f t="shared" si="5"/>
        <v>0</v>
      </c>
      <c r="Y29">
        <f t="shared" si="6"/>
        <v>0</v>
      </c>
      <c r="Z29">
        <f t="shared" si="7"/>
        <v>0</v>
      </c>
      <c r="AB29">
        <f t="shared" si="8"/>
        <v>0</v>
      </c>
      <c r="AC29">
        <f t="shared" si="9"/>
        <v>0</v>
      </c>
      <c r="AE29">
        <f t="shared" si="10"/>
        <v>2.3880597014925373E-2</v>
      </c>
      <c r="AF29">
        <f t="shared" si="11"/>
        <v>2.1563504029052821E-3</v>
      </c>
      <c r="AG29">
        <f t="shared" si="23"/>
        <v>2.2732491389207791E-3</v>
      </c>
      <c r="AH29">
        <f t="shared" si="24"/>
        <v>0.94857636410631418</v>
      </c>
      <c r="AI29">
        <f t="shared" si="12"/>
        <v>2.0858193110424392E-2</v>
      </c>
      <c r="AJ29">
        <f t="shared" si="13"/>
        <v>1.8701842707519109E-2</v>
      </c>
      <c r="AK29">
        <f t="shared" si="14"/>
        <v>2.1482379717513803E-9</v>
      </c>
      <c r="AL29">
        <f t="shared" si="15"/>
        <v>29</v>
      </c>
      <c r="AM29">
        <f t="shared" si="16"/>
        <v>402</v>
      </c>
      <c r="AO29">
        <f t="shared" si="17"/>
        <v>0</v>
      </c>
      <c r="AP29">
        <f t="shared" si="18"/>
        <v>0</v>
      </c>
    </row>
    <row r="30" spans="1:42" x14ac:dyDescent="0.2">
      <c r="A30" s="43">
        <v>2.2424242424242423E-2</v>
      </c>
      <c r="B30">
        <v>0</v>
      </c>
      <c r="C30">
        <v>1</v>
      </c>
      <c r="D30" s="120">
        <f t="shared" si="0"/>
        <v>0</v>
      </c>
      <c r="E30" s="124" t="s">
        <v>2044</v>
      </c>
      <c r="H30">
        <f t="shared" si="19"/>
        <v>1</v>
      </c>
      <c r="O30">
        <f t="shared" si="1"/>
        <v>1.9163512677798393</v>
      </c>
      <c r="P30">
        <f t="shared" si="20"/>
        <v>28</v>
      </c>
      <c r="Q30">
        <f t="shared" si="21"/>
        <v>0</v>
      </c>
      <c r="R30">
        <f t="shared" si="2"/>
        <v>0</v>
      </c>
      <c r="S30">
        <f t="shared" si="3"/>
        <v>0</v>
      </c>
      <c r="T30">
        <f t="shared" si="22"/>
        <v>0.94622840280902132</v>
      </c>
      <c r="V30">
        <f t="shared" si="4"/>
        <v>0</v>
      </c>
      <c r="W30">
        <f t="shared" si="5"/>
        <v>0</v>
      </c>
      <c r="Y30">
        <f t="shared" si="6"/>
        <v>0</v>
      </c>
      <c r="Z30">
        <f t="shared" si="7"/>
        <v>0</v>
      </c>
      <c r="AB30">
        <f t="shared" si="8"/>
        <v>0</v>
      </c>
      <c r="AC30">
        <f t="shared" si="9"/>
        <v>0</v>
      </c>
      <c r="AE30">
        <f t="shared" si="10"/>
        <v>0</v>
      </c>
      <c r="AF30">
        <f t="shared" si="11"/>
        <v>1.3780440782655142E-3</v>
      </c>
      <c r="AG30">
        <f t="shared" si="23"/>
        <v>1.4563545906829505E-3</v>
      </c>
      <c r="AH30">
        <f t="shared" si="24"/>
        <v>0.94622840280902132</v>
      </c>
      <c r="AI30">
        <f t="shared" si="12"/>
        <v>1.8701842707519109E-2</v>
      </c>
      <c r="AJ30">
        <f t="shared" si="13"/>
        <v>0</v>
      </c>
      <c r="AK30">
        <f t="shared" si="14"/>
        <v>0</v>
      </c>
      <c r="AL30">
        <f t="shared" si="15"/>
        <v>0</v>
      </c>
      <c r="AM30">
        <f t="shared" si="16"/>
        <v>0</v>
      </c>
      <c r="AO30">
        <f t="shared" si="17"/>
        <v>0</v>
      </c>
      <c r="AP30">
        <f t="shared" si="18"/>
        <v>0</v>
      </c>
    </row>
    <row r="31" spans="1:42" x14ac:dyDescent="0.2">
      <c r="A31" s="122">
        <v>2.1374045801526714E-2</v>
      </c>
      <c r="B31">
        <v>1</v>
      </c>
      <c r="C31">
        <v>0</v>
      </c>
      <c r="D31" s="120">
        <f t="shared" si="0"/>
        <v>0.94387460081198393</v>
      </c>
      <c r="E31" s="124" t="s">
        <v>2044</v>
      </c>
      <c r="F31" s="170"/>
      <c r="G31" s="58"/>
      <c r="H31">
        <f t="shared" si="19"/>
        <v>1</v>
      </c>
      <c r="O31" s="58">
        <f t="shared" si="1"/>
        <v>1.917401464402555</v>
      </c>
      <c r="P31" s="58">
        <f t="shared" si="20"/>
        <v>30</v>
      </c>
      <c r="Q31">
        <f t="shared" si="21"/>
        <v>30</v>
      </c>
      <c r="R31">
        <f t="shared" si="2"/>
        <v>402</v>
      </c>
      <c r="S31">
        <f t="shared" si="3"/>
        <v>0.99751243781094523</v>
      </c>
      <c r="T31">
        <f t="shared" si="22"/>
        <v>0.94387460081198393</v>
      </c>
      <c r="V31">
        <f t="shared" si="4"/>
        <v>0</v>
      </c>
      <c r="W31">
        <f t="shared" si="5"/>
        <v>0</v>
      </c>
      <c r="Y31">
        <f t="shared" si="6"/>
        <v>0</v>
      </c>
      <c r="Z31">
        <f t="shared" si="7"/>
        <v>0</v>
      </c>
      <c r="AB31">
        <f t="shared" si="8"/>
        <v>0</v>
      </c>
      <c r="AC31">
        <f t="shared" si="9"/>
        <v>0</v>
      </c>
      <c r="AE31">
        <f t="shared" si="10"/>
        <v>2.1374045801526714E-2</v>
      </c>
      <c r="AF31">
        <f t="shared" si="11"/>
        <v>9.9372587294771324E-4</v>
      </c>
      <c r="AG31">
        <f t="shared" si="23"/>
        <v>1.0501966227157086E-3</v>
      </c>
      <c r="AH31">
        <f t="shared" si="24"/>
        <v>0.94622840280902132</v>
      </c>
      <c r="AI31">
        <f t="shared" si="12"/>
        <v>1.7323798629253595E-2</v>
      </c>
      <c r="AJ31">
        <f t="shared" si="13"/>
        <v>1.6330072756305884E-2</v>
      </c>
      <c r="AK31">
        <f t="shared" si="14"/>
        <v>1.65426778964432E-9</v>
      </c>
      <c r="AL31">
        <f t="shared" si="15"/>
        <v>31</v>
      </c>
      <c r="AM31">
        <f t="shared" si="16"/>
        <v>400</v>
      </c>
      <c r="AO31">
        <f t="shared" si="17"/>
        <v>0</v>
      </c>
      <c r="AP31">
        <f t="shared" si="18"/>
        <v>0</v>
      </c>
    </row>
    <row r="32" spans="1:42" x14ac:dyDescent="0.2">
      <c r="A32" s="43">
        <v>2.1153846153846155E-2</v>
      </c>
      <c r="B32">
        <v>1</v>
      </c>
      <c r="C32">
        <v>0</v>
      </c>
      <c r="D32" s="120">
        <f t="shared" si="0"/>
        <v>0.94152079881494666</v>
      </c>
      <c r="E32" s="115" t="s">
        <v>2044</v>
      </c>
      <c r="F32" s="170"/>
      <c r="G32" s="58"/>
      <c r="H32">
        <f t="shared" si="19"/>
        <v>1</v>
      </c>
      <c r="O32" s="58">
        <f t="shared" si="1"/>
        <v>1.9176216640502357</v>
      </c>
      <c r="P32" s="58">
        <f t="shared" si="20"/>
        <v>31</v>
      </c>
      <c r="Q32">
        <f t="shared" si="21"/>
        <v>31</v>
      </c>
      <c r="R32">
        <f t="shared" si="2"/>
        <v>401</v>
      </c>
      <c r="S32">
        <f t="shared" si="3"/>
        <v>0.99750623441396513</v>
      </c>
      <c r="T32">
        <f t="shared" si="22"/>
        <v>0.94152079881494666</v>
      </c>
      <c r="V32">
        <f t="shared" si="4"/>
        <v>0</v>
      </c>
      <c r="W32">
        <f t="shared" si="5"/>
        <v>0</v>
      </c>
      <c r="Y32">
        <f t="shared" si="6"/>
        <v>0</v>
      </c>
      <c r="Z32">
        <f t="shared" si="7"/>
        <v>0</v>
      </c>
      <c r="AB32">
        <f t="shared" si="8"/>
        <v>0</v>
      </c>
      <c r="AC32">
        <f t="shared" si="9"/>
        <v>0</v>
      </c>
      <c r="AE32">
        <f t="shared" si="10"/>
        <v>2.1153846153846155E-2</v>
      </c>
      <c r="AF32">
        <f t="shared" si="11"/>
        <v>2.0784085455342739E-4</v>
      </c>
      <c r="AG32">
        <f t="shared" si="23"/>
        <v>2.2019964768055927E-4</v>
      </c>
      <c r="AH32">
        <f t="shared" si="24"/>
        <v>0.94387460081198393</v>
      </c>
      <c r="AI32">
        <f t="shared" si="12"/>
        <v>1.6330072756305884E-2</v>
      </c>
      <c r="AJ32">
        <f t="shared" si="13"/>
        <v>1.6122231901752455E-2</v>
      </c>
      <c r="AK32">
        <f t="shared" si="14"/>
        <v>1.6204885379917992E-9</v>
      </c>
      <c r="AL32">
        <f t="shared" si="15"/>
        <v>32</v>
      </c>
      <c r="AM32">
        <f t="shared" si="16"/>
        <v>399</v>
      </c>
      <c r="AO32">
        <f t="shared" si="17"/>
        <v>0</v>
      </c>
      <c r="AP32">
        <f t="shared" si="18"/>
        <v>0</v>
      </c>
    </row>
    <row r="33" spans="1:42" x14ac:dyDescent="0.2">
      <c r="A33" s="43">
        <v>2.0250000000000001E-2</v>
      </c>
      <c r="B33">
        <v>1</v>
      </c>
      <c r="C33">
        <v>0</v>
      </c>
      <c r="D33" s="120">
        <f t="shared" si="0"/>
        <v>0.93916699681790938</v>
      </c>
      <c r="E33" s="115" t="s">
        <v>2044</v>
      </c>
      <c r="F33" s="171"/>
      <c r="G33" s="58"/>
      <c r="H33">
        <f t="shared" si="19"/>
        <v>1</v>
      </c>
      <c r="O33" s="58">
        <f t="shared" si="1"/>
        <v>1.9185255102040817</v>
      </c>
      <c r="P33" s="58">
        <f t="shared" si="20"/>
        <v>32</v>
      </c>
      <c r="Q33">
        <f t="shared" si="21"/>
        <v>32</v>
      </c>
      <c r="R33">
        <f t="shared" si="2"/>
        <v>400</v>
      </c>
      <c r="S33">
        <f t="shared" si="3"/>
        <v>0.99750000000000005</v>
      </c>
      <c r="T33">
        <f t="shared" si="22"/>
        <v>0.93916699681790938</v>
      </c>
      <c r="V33">
        <f t="shared" si="4"/>
        <v>0</v>
      </c>
      <c r="W33">
        <f t="shared" si="5"/>
        <v>0</v>
      </c>
      <c r="Y33">
        <f t="shared" si="6"/>
        <v>0</v>
      </c>
      <c r="Z33">
        <f t="shared" si="7"/>
        <v>0</v>
      </c>
      <c r="AB33">
        <f t="shared" si="8"/>
        <v>0</v>
      </c>
      <c r="AC33">
        <f t="shared" si="9"/>
        <v>0</v>
      </c>
      <c r="AE33">
        <f t="shared" si="10"/>
        <v>2.0250000000000001E-2</v>
      </c>
      <c r="AF33">
        <f t="shared" si="11"/>
        <v>8.5098995277504844E-4</v>
      </c>
      <c r="AG33">
        <f t="shared" si="23"/>
        <v>9.0384615384615438E-4</v>
      </c>
      <c r="AH33">
        <f t="shared" si="24"/>
        <v>0.94152079881494666</v>
      </c>
      <c r="AI33">
        <f t="shared" si="12"/>
        <v>1.6122231901752455E-2</v>
      </c>
      <c r="AJ33">
        <f t="shared" si="13"/>
        <v>1.5271241948977407E-2</v>
      </c>
      <c r="AK33">
        <f t="shared" si="14"/>
        <v>1.4612207435100704E-9</v>
      </c>
      <c r="AL33">
        <f t="shared" si="15"/>
        <v>33</v>
      </c>
      <c r="AM33">
        <f t="shared" si="16"/>
        <v>398</v>
      </c>
      <c r="AO33">
        <f t="shared" si="17"/>
        <v>0</v>
      </c>
      <c r="AP33">
        <f t="shared" si="18"/>
        <v>0</v>
      </c>
    </row>
    <row r="34" spans="1:42" x14ac:dyDescent="0.2">
      <c r="A34" s="507">
        <v>1.9417475728155338E-2</v>
      </c>
      <c r="B34">
        <v>1</v>
      </c>
      <c r="C34">
        <v>0</v>
      </c>
      <c r="D34" s="120">
        <f t="shared" si="0"/>
        <v>0.936813194820872</v>
      </c>
      <c r="E34" s="115" t="s">
        <v>2044</v>
      </c>
      <c r="F34" s="171"/>
      <c r="G34" s="58"/>
      <c r="H34">
        <f t="shared" si="19"/>
        <v>1</v>
      </c>
      <c r="O34" s="58">
        <f t="shared" si="1"/>
        <v>1.9193580344759265</v>
      </c>
      <c r="P34" s="58">
        <f t="shared" si="20"/>
        <v>33</v>
      </c>
      <c r="Q34">
        <f t="shared" si="21"/>
        <v>33</v>
      </c>
      <c r="R34">
        <f t="shared" si="2"/>
        <v>399</v>
      </c>
      <c r="S34">
        <f t="shared" si="3"/>
        <v>0.99749373433583954</v>
      </c>
      <c r="T34">
        <f t="shared" si="22"/>
        <v>0.936813194820872</v>
      </c>
      <c r="V34">
        <f t="shared" si="4"/>
        <v>0</v>
      </c>
      <c r="W34">
        <f t="shared" si="5"/>
        <v>0</v>
      </c>
      <c r="Y34">
        <f t="shared" si="6"/>
        <v>0</v>
      </c>
      <c r="Z34">
        <f t="shared" si="7"/>
        <v>0</v>
      </c>
      <c r="AB34">
        <f t="shared" si="8"/>
        <v>0</v>
      </c>
      <c r="AC34">
        <f t="shared" si="9"/>
        <v>0</v>
      </c>
      <c r="AE34">
        <f t="shared" ref="AE34:AE65" si="25">$A34*$B34</f>
        <v>1.9417475728155338E-2</v>
      </c>
      <c r="AF34">
        <f t="shared" si="11"/>
        <v>7.8187932016636854E-4</v>
      </c>
      <c r="AG34">
        <f t="shared" si="23"/>
        <v>8.3252427184466252E-4</v>
      </c>
      <c r="AH34">
        <f t="shared" si="24"/>
        <v>0.93916699681790938</v>
      </c>
      <c r="AI34">
        <f t="shared" si="12"/>
        <v>1.5271241948977407E-2</v>
      </c>
      <c r="AJ34">
        <f t="shared" si="13"/>
        <v>1.4489362628811038E-2</v>
      </c>
      <c r="AK34">
        <f t="shared" si="14"/>
        <v>1.3220339126030272E-9</v>
      </c>
      <c r="AL34">
        <f t="shared" si="15"/>
        <v>34</v>
      </c>
      <c r="AM34">
        <f t="shared" si="16"/>
        <v>397</v>
      </c>
      <c r="AO34">
        <f t="shared" si="17"/>
        <v>0</v>
      </c>
      <c r="AP34">
        <f t="shared" si="18"/>
        <v>0</v>
      </c>
    </row>
    <row r="35" spans="1:42" x14ac:dyDescent="0.2">
      <c r="A35" s="122">
        <v>1.9387755102040816E-2</v>
      </c>
      <c r="B35">
        <v>1</v>
      </c>
      <c r="C35">
        <v>0</v>
      </c>
      <c r="D35" s="120">
        <f t="shared" si="0"/>
        <v>0.93445939282383472</v>
      </c>
      <c r="E35" s="396" t="s">
        <v>2044</v>
      </c>
      <c r="F35" s="170"/>
      <c r="G35" s="58"/>
      <c r="H35">
        <f t="shared" si="19"/>
        <v>1</v>
      </c>
      <c r="O35" s="58">
        <f t="shared" si="1"/>
        <v>1.9193877551020411</v>
      </c>
      <c r="P35" s="58">
        <f t="shared" si="20"/>
        <v>34</v>
      </c>
      <c r="Q35">
        <f t="shared" si="21"/>
        <v>34</v>
      </c>
      <c r="R35">
        <f t="shared" si="2"/>
        <v>398</v>
      </c>
      <c r="S35">
        <f t="shared" si="3"/>
        <v>0.99748743718592969</v>
      </c>
      <c r="T35">
        <f t="shared" si="22"/>
        <v>0.93445939282383472</v>
      </c>
      <c r="V35">
        <f t="shared" si="4"/>
        <v>0</v>
      </c>
      <c r="W35">
        <f t="shared" si="5"/>
        <v>0</v>
      </c>
      <c r="Y35">
        <f t="shared" si="6"/>
        <v>0</v>
      </c>
      <c r="Z35">
        <f t="shared" si="7"/>
        <v>0</v>
      </c>
      <c r="AB35">
        <f t="shared" si="8"/>
        <v>0</v>
      </c>
      <c r="AC35">
        <f t="shared" si="9"/>
        <v>0</v>
      </c>
      <c r="AE35">
        <f t="shared" si="25"/>
        <v>1.9387755102040816E-2</v>
      </c>
      <c r="AF35">
        <f t="shared" si="11"/>
        <v>2.784267470242179E-5</v>
      </c>
      <c r="AG35">
        <f t="shared" ref="AG35:AG66" si="26">$A34-$A35</f>
        <v>2.9720626114521781E-5</v>
      </c>
      <c r="AH35">
        <f t="shared" si="24"/>
        <v>0.936813194820872</v>
      </c>
      <c r="AI35">
        <f t="shared" si="12"/>
        <v>1.4489362628811038E-2</v>
      </c>
      <c r="AJ35">
        <f t="shared" si="13"/>
        <v>1.4461519954108616E-2</v>
      </c>
      <c r="AK35">
        <f t="shared" si="14"/>
        <v>1.3235925178985713E-9</v>
      </c>
      <c r="AL35">
        <f t="shared" si="15"/>
        <v>35</v>
      </c>
      <c r="AM35">
        <f t="shared" si="16"/>
        <v>396</v>
      </c>
      <c r="AO35">
        <f t="shared" si="17"/>
        <v>0</v>
      </c>
      <c r="AP35">
        <f t="shared" si="18"/>
        <v>0</v>
      </c>
    </row>
    <row r="36" spans="1:42" x14ac:dyDescent="0.2">
      <c r="A36" s="40">
        <v>1.7916666666666668E-2</v>
      </c>
      <c r="B36">
        <v>1</v>
      </c>
      <c r="C36">
        <v>0</v>
      </c>
      <c r="D36" s="120">
        <f t="shared" si="0"/>
        <v>0.93210559082679734</v>
      </c>
      <c r="E36" s="396" t="s">
        <v>2044</v>
      </c>
      <c r="F36" s="172"/>
      <c r="G36" s="58"/>
      <c r="H36">
        <f t="shared" si="19"/>
        <v>1</v>
      </c>
      <c r="O36" s="58">
        <f t="shared" si="1"/>
        <v>1.9208588435374152</v>
      </c>
      <c r="P36" s="58">
        <f t="shared" si="20"/>
        <v>35</v>
      </c>
      <c r="Q36">
        <f t="shared" si="21"/>
        <v>35</v>
      </c>
      <c r="R36">
        <f t="shared" si="2"/>
        <v>397</v>
      </c>
      <c r="S36">
        <f t="shared" si="3"/>
        <v>0.9974811083123426</v>
      </c>
      <c r="T36">
        <f t="shared" si="22"/>
        <v>0.93210559082679734</v>
      </c>
      <c r="V36">
        <f t="shared" si="4"/>
        <v>0</v>
      </c>
      <c r="W36">
        <f t="shared" si="5"/>
        <v>0</v>
      </c>
      <c r="Y36">
        <f t="shared" si="6"/>
        <v>0</v>
      </c>
      <c r="Z36">
        <f t="shared" si="7"/>
        <v>0</v>
      </c>
      <c r="AB36">
        <f t="shared" si="8"/>
        <v>0</v>
      </c>
      <c r="AC36">
        <f t="shared" si="9"/>
        <v>0</v>
      </c>
      <c r="AE36">
        <f t="shared" si="25"/>
        <v>1.7916666666666668E-2</v>
      </c>
      <c r="AF36">
        <f t="shared" si="11"/>
        <v>1.3746724061098922E-3</v>
      </c>
      <c r="AG36">
        <f t="shared" si="26"/>
        <v>1.4710884353741488E-3</v>
      </c>
      <c r="AH36">
        <f t="shared" si="24"/>
        <v>0.93445939282383472</v>
      </c>
      <c r="AI36">
        <f t="shared" si="12"/>
        <v>1.4461519954108616E-2</v>
      </c>
      <c r="AJ36">
        <f t="shared" si="13"/>
        <v>1.3086847547998723E-2</v>
      </c>
      <c r="AK36">
        <f t="shared" si="14"/>
        <v>1.0893925320240198E-9</v>
      </c>
      <c r="AL36">
        <f t="shared" si="15"/>
        <v>36</v>
      </c>
      <c r="AM36">
        <f t="shared" si="16"/>
        <v>395</v>
      </c>
      <c r="AO36">
        <f t="shared" si="17"/>
        <v>0</v>
      </c>
      <c r="AP36">
        <f t="shared" si="18"/>
        <v>0</v>
      </c>
    </row>
    <row r="37" spans="1:42" x14ac:dyDescent="0.2">
      <c r="A37" s="122">
        <v>1.7525773195876289E-2</v>
      </c>
      <c r="B37">
        <v>1</v>
      </c>
      <c r="C37">
        <v>0</v>
      </c>
      <c r="D37" s="120">
        <f t="shared" si="0"/>
        <v>0.92975178882975995</v>
      </c>
      <c r="E37" s="396" t="s">
        <v>2044</v>
      </c>
      <c r="F37" s="175"/>
      <c r="G37" s="58"/>
      <c r="H37">
        <f t="shared" si="19"/>
        <v>1</v>
      </c>
      <c r="O37" s="58">
        <f t="shared" si="1"/>
        <v>1.9212497370082056</v>
      </c>
      <c r="P37" s="58">
        <f t="shared" si="20"/>
        <v>36</v>
      </c>
      <c r="Q37">
        <f t="shared" si="21"/>
        <v>36</v>
      </c>
      <c r="R37">
        <f t="shared" si="2"/>
        <v>396</v>
      </c>
      <c r="S37">
        <f t="shared" si="3"/>
        <v>0.99747474747474751</v>
      </c>
      <c r="T37">
        <f t="shared" si="22"/>
        <v>0.92975178882975995</v>
      </c>
      <c r="V37">
        <f t="shared" si="4"/>
        <v>0</v>
      </c>
      <c r="W37">
        <f t="shared" si="5"/>
        <v>0</v>
      </c>
      <c r="Y37">
        <f t="shared" si="6"/>
        <v>0</v>
      </c>
      <c r="Z37">
        <f t="shared" si="7"/>
        <v>0</v>
      </c>
      <c r="AB37">
        <f t="shared" si="8"/>
        <v>0</v>
      </c>
      <c r="AC37">
        <f t="shared" si="9"/>
        <v>0</v>
      </c>
      <c r="AE37">
        <f t="shared" si="25"/>
        <v>1.7525773195876289E-2</v>
      </c>
      <c r="AF37">
        <f t="shared" si="11"/>
        <v>3.6435398954140339E-4</v>
      </c>
      <c r="AG37">
        <f t="shared" si="26"/>
        <v>3.908934707903787E-4</v>
      </c>
      <c r="AH37">
        <f t="shared" si="24"/>
        <v>0.93210559082679734</v>
      </c>
      <c r="AI37">
        <f t="shared" si="12"/>
        <v>1.3086847547998723E-2</v>
      </c>
      <c r="AJ37">
        <f t="shared" si="13"/>
        <v>1.272249355845732E-2</v>
      </c>
      <c r="AK37">
        <f t="shared" si="14"/>
        <v>1.0347899395536887E-9</v>
      </c>
      <c r="AL37">
        <f t="shared" si="15"/>
        <v>37</v>
      </c>
      <c r="AM37">
        <f t="shared" si="16"/>
        <v>394</v>
      </c>
      <c r="AO37">
        <f t="shared" si="17"/>
        <v>0</v>
      </c>
      <c r="AP37">
        <f t="shared" si="18"/>
        <v>0</v>
      </c>
    </row>
    <row r="38" spans="1:42" x14ac:dyDescent="0.2">
      <c r="A38" s="191">
        <v>1.7499999999999998E-2</v>
      </c>
      <c r="B38">
        <v>1</v>
      </c>
      <c r="C38">
        <v>0</v>
      </c>
      <c r="D38" s="120">
        <f t="shared" si="0"/>
        <v>0.92739798683272257</v>
      </c>
      <c r="E38" s="396" t="s">
        <v>2044</v>
      </c>
      <c r="F38" s="169"/>
      <c r="G38" s="58"/>
      <c r="H38">
        <f t="shared" si="19"/>
        <v>1</v>
      </c>
      <c r="O38">
        <f t="shared" si="1"/>
        <v>1.9212755102040817</v>
      </c>
      <c r="P38">
        <f t="shared" si="20"/>
        <v>37</v>
      </c>
      <c r="Q38">
        <f t="shared" si="21"/>
        <v>37</v>
      </c>
      <c r="R38">
        <f t="shared" si="2"/>
        <v>395</v>
      </c>
      <c r="S38">
        <f t="shared" si="3"/>
        <v>0.99746835443037973</v>
      </c>
      <c r="T38">
        <f t="shared" si="22"/>
        <v>0.92739798683272257</v>
      </c>
      <c r="V38">
        <f t="shared" si="4"/>
        <v>0</v>
      </c>
      <c r="W38">
        <f t="shared" si="5"/>
        <v>0</v>
      </c>
      <c r="Y38">
        <f t="shared" si="6"/>
        <v>0</v>
      </c>
      <c r="Z38">
        <f t="shared" si="7"/>
        <v>0</v>
      </c>
      <c r="AB38">
        <f t="shared" si="8"/>
        <v>0</v>
      </c>
      <c r="AC38">
        <f t="shared" si="9"/>
        <v>0</v>
      </c>
      <c r="AE38">
        <f t="shared" si="25"/>
        <v>1.7499999999999998E-2</v>
      </c>
      <c r="AF38">
        <f t="shared" si="11"/>
        <v>2.3962674969841024E-5</v>
      </c>
      <c r="AG38">
        <f t="shared" si="26"/>
        <v>2.577319587629065E-5</v>
      </c>
      <c r="AH38">
        <f t="shared" si="24"/>
        <v>0.92975178882975995</v>
      </c>
      <c r="AI38">
        <f t="shared" si="12"/>
        <v>1.272249355845732E-2</v>
      </c>
      <c r="AJ38">
        <f t="shared" si="13"/>
        <v>1.2698530883487479E-2</v>
      </c>
      <c r="AK38">
        <f t="shared" si="14"/>
        <v>1.0361285523285053E-9</v>
      </c>
      <c r="AL38">
        <f t="shared" si="15"/>
        <v>38</v>
      </c>
      <c r="AM38">
        <f t="shared" si="16"/>
        <v>393</v>
      </c>
      <c r="AO38">
        <f t="shared" si="17"/>
        <v>0</v>
      </c>
      <c r="AP38">
        <f t="shared" si="18"/>
        <v>0</v>
      </c>
    </row>
    <row r="39" spans="1:42" x14ac:dyDescent="0.2">
      <c r="A39" s="191">
        <v>1.7021276595744681E-2</v>
      </c>
      <c r="B39">
        <v>0</v>
      </c>
      <c r="C39">
        <v>1</v>
      </c>
      <c r="D39" s="120">
        <f t="shared" si="0"/>
        <v>0</v>
      </c>
      <c r="E39" s="396" t="s">
        <v>2044</v>
      </c>
      <c r="F39" s="167"/>
      <c r="G39" s="58"/>
      <c r="H39">
        <f t="shared" si="19"/>
        <v>1</v>
      </c>
      <c r="I39" s="58"/>
      <c r="J39" s="58"/>
      <c r="O39">
        <f t="shared" si="1"/>
        <v>1.9217542336083371</v>
      </c>
      <c r="P39">
        <f t="shared" si="20"/>
        <v>37</v>
      </c>
      <c r="Q39">
        <f t="shared" si="21"/>
        <v>0</v>
      </c>
      <c r="R39">
        <f t="shared" si="2"/>
        <v>0</v>
      </c>
      <c r="S39">
        <f t="shared" si="3"/>
        <v>0</v>
      </c>
      <c r="T39">
        <f t="shared" si="22"/>
        <v>0.92739798683272257</v>
      </c>
      <c r="V39">
        <f t="shared" si="4"/>
        <v>0</v>
      </c>
      <c r="W39">
        <f t="shared" si="5"/>
        <v>0</v>
      </c>
      <c r="Y39">
        <f t="shared" si="6"/>
        <v>0</v>
      </c>
      <c r="Z39">
        <f t="shared" si="7"/>
        <v>0</v>
      </c>
      <c r="AB39">
        <f t="shared" si="8"/>
        <v>0</v>
      </c>
      <c r="AC39">
        <f t="shared" si="9"/>
        <v>0</v>
      </c>
      <c r="AE39">
        <f t="shared" si="25"/>
        <v>0</v>
      </c>
      <c r="AF39">
        <f t="shared" si="11"/>
        <v>4.4396712135608867E-4</v>
      </c>
      <c r="AG39">
        <f t="shared" si="26"/>
        <v>4.7872340425531706E-4</v>
      </c>
      <c r="AH39">
        <f t="shared" si="24"/>
        <v>0.92739798683272257</v>
      </c>
      <c r="AI39">
        <f t="shared" si="12"/>
        <v>1.2698530883487479E-2</v>
      </c>
      <c r="AJ39">
        <f t="shared" si="13"/>
        <v>0</v>
      </c>
      <c r="AK39">
        <f t="shared" si="14"/>
        <v>0</v>
      </c>
      <c r="AL39">
        <f t="shared" si="15"/>
        <v>0</v>
      </c>
      <c r="AM39">
        <f t="shared" si="16"/>
        <v>0</v>
      </c>
      <c r="AO39">
        <f t="shared" si="17"/>
        <v>0</v>
      </c>
      <c r="AP39">
        <f t="shared" si="18"/>
        <v>0</v>
      </c>
    </row>
    <row r="40" spans="1:42" x14ac:dyDescent="0.2">
      <c r="A40" s="236">
        <v>1.6944444444444443E-2</v>
      </c>
      <c r="B40">
        <v>1</v>
      </c>
      <c r="C40">
        <v>0</v>
      </c>
      <c r="D40" s="120">
        <f t="shared" si="0"/>
        <v>0.92503819551762656</v>
      </c>
      <c r="E40" s="396" t="s">
        <v>2044</v>
      </c>
      <c r="F40" s="167"/>
      <c r="G40" s="58"/>
      <c r="H40">
        <f t="shared" si="19"/>
        <v>1</v>
      </c>
      <c r="I40" s="58"/>
      <c r="J40" s="58"/>
      <c r="L40" s="167"/>
      <c r="M40" s="167"/>
      <c r="N40" s="167"/>
      <c r="O40">
        <f t="shared" si="1"/>
        <v>1.9218310657596374</v>
      </c>
      <c r="P40">
        <f t="shared" si="20"/>
        <v>39</v>
      </c>
      <c r="Q40">
        <f t="shared" si="21"/>
        <v>39</v>
      </c>
      <c r="R40">
        <f t="shared" si="2"/>
        <v>393</v>
      </c>
      <c r="S40">
        <f t="shared" si="3"/>
        <v>0.99745547073791352</v>
      </c>
      <c r="T40">
        <f t="shared" si="22"/>
        <v>0.92503819551762656</v>
      </c>
      <c r="V40">
        <f t="shared" si="4"/>
        <v>0</v>
      </c>
      <c r="W40">
        <f t="shared" si="5"/>
        <v>0</v>
      </c>
      <c r="Y40">
        <f t="shared" si="6"/>
        <v>0</v>
      </c>
      <c r="Z40">
        <f t="shared" si="7"/>
        <v>0</v>
      </c>
      <c r="AB40">
        <f t="shared" si="8"/>
        <v>0</v>
      </c>
      <c r="AC40">
        <f t="shared" si="9"/>
        <v>0</v>
      </c>
      <c r="AE40">
        <f t="shared" si="25"/>
        <v>1.6944444444444443E-2</v>
      </c>
      <c r="AF40">
        <f t="shared" si="11"/>
        <v>7.1253982439868421E-5</v>
      </c>
      <c r="AG40">
        <f t="shared" si="26"/>
        <v>7.6832151300238599E-5</v>
      </c>
      <c r="AH40">
        <f t="shared" si="24"/>
        <v>0.92739798683272257</v>
      </c>
      <c r="AI40">
        <f t="shared" si="12"/>
        <v>1.2254563762131391E-2</v>
      </c>
      <c r="AJ40">
        <f t="shared" si="13"/>
        <v>1.2183309779691523E-2</v>
      </c>
      <c r="AK40">
        <f t="shared" si="14"/>
        <v>9.6350052700269463E-10</v>
      </c>
      <c r="AL40">
        <f t="shared" si="15"/>
        <v>40</v>
      </c>
      <c r="AM40">
        <f t="shared" si="16"/>
        <v>391</v>
      </c>
      <c r="AO40">
        <f t="shared" si="17"/>
        <v>0</v>
      </c>
      <c r="AP40">
        <f t="shared" si="18"/>
        <v>0</v>
      </c>
    </row>
    <row r="41" spans="1:42" x14ac:dyDescent="0.2">
      <c r="A41" s="122">
        <v>1.5000000000000001E-2</v>
      </c>
      <c r="B41">
        <v>1</v>
      </c>
      <c r="C41">
        <v>0</v>
      </c>
      <c r="D41" s="120">
        <f t="shared" si="0"/>
        <v>0.92267840420253056</v>
      </c>
      <c r="E41" s="396" t="s">
        <v>2044</v>
      </c>
      <c r="F41" s="167"/>
      <c r="G41" s="58"/>
      <c r="H41">
        <f t="shared" si="19"/>
        <v>1</v>
      </c>
      <c r="I41" s="58"/>
      <c r="J41" s="58"/>
      <c r="L41" s="167"/>
      <c r="M41" s="167"/>
      <c r="N41" s="167"/>
      <c r="O41">
        <f t="shared" si="1"/>
        <v>1.9237755102040819</v>
      </c>
      <c r="P41">
        <f t="shared" si="20"/>
        <v>40</v>
      </c>
      <c r="Q41">
        <f t="shared" si="21"/>
        <v>40</v>
      </c>
      <c r="R41">
        <f t="shared" si="2"/>
        <v>392</v>
      </c>
      <c r="S41">
        <f t="shared" si="3"/>
        <v>0.99744897959183676</v>
      </c>
      <c r="T41">
        <f t="shared" si="22"/>
        <v>0.92267840420253056</v>
      </c>
      <c r="V41">
        <f t="shared" si="4"/>
        <v>0</v>
      </c>
      <c r="W41">
        <f t="shared" si="5"/>
        <v>0</v>
      </c>
      <c r="Y41">
        <f t="shared" si="6"/>
        <v>0</v>
      </c>
      <c r="Z41">
        <f t="shared" si="7"/>
        <v>0</v>
      </c>
      <c r="AB41">
        <f t="shared" si="8"/>
        <v>0</v>
      </c>
      <c r="AC41">
        <f t="shared" si="9"/>
        <v>0</v>
      </c>
      <c r="AE41">
        <f t="shared" si="25"/>
        <v>1.5000000000000001E-2</v>
      </c>
      <c r="AF41">
        <f t="shared" si="11"/>
        <v>1.7986853801731598E-3</v>
      </c>
      <c r="AG41">
        <f t="shared" si="26"/>
        <v>1.9444444444444414E-3</v>
      </c>
      <c r="AH41">
        <f t="shared" si="24"/>
        <v>0.92503819551762656</v>
      </c>
      <c r="AI41">
        <f t="shared" si="12"/>
        <v>1.2183309779691523E-2</v>
      </c>
      <c r="AJ41">
        <f t="shared" si="13"/>
        <v>1.0384624399518363E-2</v>
      </c>
      <c r="AK41">
        <f t="shared" si="14"/>
        <v>7.0358854793486171E-10</v>
      </c>
      <c r="AL41">
        <f t="shared" si="15"/>
        <v>41</v>
      </c>
      <c r="AM41">
        <f t="shared" si="16"/>
        <v>390</v>
      </c>
      <c r="AO41">
        <f t="shared" si="17"/>
        <v>0</v>
      </c>
      <c r="AP41">
        <f t="shared" si="18"/>
        <v>0</v>
      </c>
    </row>
    <row r="42" spans="1:42" x14ac:dyDescent="0.2">
      <c r="A42" s="191">
        <v>1.4999999999999999E-2</v>
      </c>
      <c r="B42">
        <v>1</v>
      </c>
      <c r="C42">
        <v>0</v>
      </c>
      <c r="D42" s="120">
        <f t="shared" si="0"/>
        <v>0.92031861288743455</v>
      </c>
      <c r="E42" s="396" t="s">
        <v>2044</v>
      </c>
      <c r="F42" s="167"/>
      <c r="G42" s="58"/>
      <c r="H42">
        <f t="shared" si="19"/>
        <v>1</v>
      </c>
      <c r="I42" s="58"/>
      <c r="J42" s="58"/>
      <c r="L42" s="167"/>
      <c r="M42" s="167"/>
      <c r="N42" s="167"/>
      <c r="O42">
        <f t="shared" si="1"/>
        <v>1.9237755102040819</v>
      </c>
      <c r="P42">
        <f t="shared" si="20"/>
        <v>41</v>
      </c>
      <c r="Q42">
        <f t="shared" si="21"/>
        <v>41</v>
      </c>
      <c r="R42">
        <f t="shared" si="2"/>
        <v>391</v>
      </c>
      <c r="S42">
        <f t="shared" si="3"/>
        <v>0.99744245524296671</v>
      </c>
      <c r="T42">
        <f t="shared" si="22"/>
        <v>0.92031861288743455</v>
      </c>
      <c r="V42">
        <f t="shared" si="4"/>
        <v>0</v>
      </c>
      <c r="W42">
        <f t="shared" si="5"/>
        <v>0</v>
      </c>
      <c r="Y42">
        <f t="shared" si="6"/>
        <v>0</v>
      </c>
      <c r="Z42">
        <f t="shared" si="7"/>
        <v>0</v>
      </c>
      <c r="AB42">
        <f t="shared" si="8"/>
        <v>0</v>
      </c>
      <c r="AC42">
        <f t="shared" si="9"/>
        <v>0</v>
      </c>
      <c r="AE42">
        <f t="shared" si="25"/>
        <v>1.4999999999999999E-2</v>
      </c>
      <c r="AF42">
        <f t="shared" si="11"/>
        <v>0</v>
      </c>
      <c r="AG42">
        <f t="shared" si="26"/>
        <v>0</v>
      </c>
      <c r="AH42">
        <f t="shared" si="24"/>
        <v>0.92267840420253056</v>
      </c>
      <c r="AI42">
        <f t="shared" si="12"/>
        <v>1.0384624399518363E-2</v>
      </c>
      <c r="AJ42">
        <f t="shared" si="13"/>
        <v>1.0384624399518363E-2</v>
      </c>
      <c r="AK42">
        <f t="shared" si="14"/>
        <v>7.0719669433452767E-10</v>
      </c>
      <c r="AL42">
        <f t="shared" si="15"/>
        <v>42</v>
      </c>
      <c r="AM42">
        <f t="shared" si="16"/>
        <v>389</v>
      </c>
      <c r="AO42">
        <f t="shared" si="17"/>
        <v>0</v>
      </c>
      <c r="AP42">
        <f t="shared" si="18"/>
        <v>0</v>
      </c>
    </row>
    <row r="43" spans="1:42" x14ac:dyDescent="0.2">
      <c r="A43" s="191">
        <v>1.4999999999999999E-2</v>
      </c>
      <c r="B43">
        <v>1</v>
      </c>
      <c r="C43">
        <v>0</v>
      </c>
      <c r="D43" s="120">
        <f t="shared" si="0"/>
        <v>0.91795882157233855</v>
      </c>
      <c r="E43" s="396" t="s">
        <v>2044</v>
      </c>
      <c r="F43" s="167"/>
      <c r="G43" s="58"/>
      <c r="H43">
        <f t="shared" si="19"/>
        <v>1</v>
      </c>
      <c r="I43" s="58"/>
      <c r="J43" s="58"/>
      <c r="L43" s="168"/>
      <c r="M43" s="169"/>
      <c r="N43" s="169"/>
      <c r="O43">
        <f t="shared" si="1"/>
        <v>1.9237755102040819</v>
      </c>
      <c r="P43">
        <f t="shared" si="20"/>
        <v>42</v>
      </c>
      <c r="Q43">
        <f t="shared" si="21"/>
        <v>42</v>
      </c>
      <c r="R43">
        <f t="shared" si="2"/>
        <v>390</v>
      </c>
      <c r="S43">
        <f t="shared" si="3"/>
        <v>0.99743589743589745</v>
      </c>
      <c r="T43">
        <f t="shared" si="22"/>
        <v>0.91795882157233855</v>
      </c>
      <c r="V43">
        <f t="shared" si="4"/>
        <v>0</v>
      </c>
      <c r="W43">
        <f t="shared" si="5"/>
        <v>0</v>
      </c>
      <c r="Y43">
        <f t="shared" si="6"/>
        <v>0</v>
      </c>
      <c r="Z43">
        <f t="shared" si="7"/>
        <v>0</v>
      </c>
      <c r="AB43">
        <f t="shared" si="8"/>
        <v>0</v>
      </c>
      <c r="AC43">
        <f t="shared" si="9"/>
        <v>0</v>
      </c>
      <c r="AE43">
        <f t="shared" si="25"/>
        <v>1.4999999999999999E-2</v>
      </c>
      <c r="AF43">
        <f t="shared" si="11"/>
        <v>0</v>
      </c>
      <c r="AG43">
        <f t="shared" si="26"/>
        <v>0</v>
      </c>
      <c r="AH43">
        <f t="shared" si="24"/>
        <v>0.92031861288743455</v>
      </c>
      <c r="AI43">
        <f t="shared" si="12"/>
        <v>1.0384624399518363E-2</v>
      </c>
      <c r="AJ43">
        <f t="shared" si="13"/>
        <v>1.0384624399518363E-2</v>
      </c>
      <c r="AK43">
        <f t="shared" si="14"/>
        <v>7.1083266705604199E-10</v>
      </c>
      <c r="AL43">
        <f t="shared" si="15"/>
        <v>43</v>
      </c>
      <c r="AM43">
        <f t="shared" si="16"/>
        <v>388</v>
      </c>
      <c r="AO43">
        <f t="shared" si="17"/>
        <v>0</v>
      </c>
      <c r="AP43">
        <f t="shared" si="18"/>
        <v>0</v>
      </c>
    </row>
    <row r="44" spans="1:42" x14ac:dyDescent="0.2">
      <c r="A44" s="236">
        <v>1.44E-2</v>
      </c>
      <c r="B44">
        <v>1</v>
      </c>
      <c r="C44">
        <v>0</v>
      </c>
      <c r="D44" s="120">
        <f t="shared" si="0"/>
        <v>0.91559903025724254</v>
      </c>
      <c r="E44" s="396" t="s">
        <v>2044</v>
      </c>
      <c r="F44" s="167"/>
      <c r="G44" s="58"/>
      <c r="H44">
        <f t="shared" si="19"/>
        <v>1</v>
      </c>
      <c r="I44" s="58"/>
      <c r="J44" s="58"/>
      <c r="L44" s="169"/>
      <c r="M44" s="169"/>
      <c r="N44" s="170"/>
      <c r="O44">
        <f t="shared" si="1"/>
        <v>1.9243755102040818</v>
      </c>
      <c r="P44">
        <f t="shared" si="20"/>
        <v>43</v>
      </c>
      <c r="Q44">
        <f t="shared" si="21"/>
        <v>43</v>
      </c>
      <c r="R44">
        <f t="shared" si="2"/>
        <v>389</v>
      </c>
      <c r="S44">
        <f t="shared" si="3"/>
        <v>0.99742930591259638</v>
      </c>
      <c r="T44">
        <f t="shared" si="22"/>
        <v>0.91559903025724254</v>
      </c>
      <c r="V44">
        <f t="shared" si="4"/>
        <v>0</v>
      </c>
      <c r="W44">
        <f t="shared" si="5"/>
        <v>0</v>
      </c>
      <c r="Y44">
        <f t="shared" si="6"/>
        <v>0</v>
      </c>
      <c r="Z44">
        <f t="shared" si="7"/>
        <v>0</v>
      </c>
      <c r="AB44">
        <f t="shared" si="8"/>
        <v>0</v>
      </c>
      <c r="AC44">
        <f t="shared" si="9"/>
        <v>0</v>
      </c>
      <c r="AE44">
        <f t="shared" si="25"/>
        <v>1.44E-2</v>
      </c>
      <c r="AF44">
        <f t="shared" si="11"/>
        <v>5.5077529294340303E-4</v>
      </c>
      <c r="AG44">
        <f t="shared" si="26"/>
        <v>5.9999999999999984E-4</v>
      </c>
      <c r="AH44">
        <f t="shared" si="24"/>
        <v>0.91795882157233855</v>
      </c>
      <c r="AI44">
        <f t="shared" si="12"/>
        <v>1.0384624399518363E-2</v>
      </c>
      <c r="AJ44">
        <f t="shared" si="13"/>
        <v>9.8338491065749593E-3</v>
      </c>
      <c r="AK44">
        <f t="shared" si="14"/>
        <v>6.4071627124059263E-10</v>
      </c>
      <c r="AL44">
        <f t="shared" si="15"/>
        <v>44</v>
      </c>
      <c r="AM44">
        <f t="shared" si="16"/>
        <v>387</v>
      </c>
      <c r="AO44">
        <f t="shared" si="17"/>
        <v>0</v>
      </c>
      <c r="AP44">
        <f t="shared" si="18"/>
        <v>0</v>
      </c>
    </row>
    <row r="45" spans="1:42" x14ac:dyDescent="0.2">
      <c r="A45" s="191">
        <v>1.4230769230769231E-2</v>
      </c>
      <c r="B45">
        <v>1</v>
      </c>
      <c r="C45">
        <v>0</v>
      </c>
      <c r="D45" s="120">
        <f t="shared" si="0"/>
        <v>0.91323923894214654</v>
      </c>
      <c r="E45" s="396" t="s">
        <v>2044</v>
      </c>
      <c r="F45" s="167"/>
      <c r="G45" s="58"/>
      <c r="H45">
        <f t="shared" si="19"/>
        <v>1</v>
      </c>
      <c r="I45" s="58"/>
      <c r="J45" s="58"/>
      <c r="L45" s="169"/>
      <c r="M45" s="169"/>
      <c r="N45" s="168"/>
      <c r="O45">
        <f t="shared" si="1"/>
        <v>1.9245447409733125</v>
      </c>
      <c r="P45">
        <f t="shared" si="20"/>
        <v>44</v>
      </c>
      <c r="Q45">
        <f t="shared" si="21"/>
        <v>44</v>
      </c>
      <c r="R45">
        <f t="shared" si="2"/>
        <v>388</v>
      </c>
      <c r="S45">
        <f t="shared" si="3"/>
        <v>0.99742268041237114</v>
      </c>
      <c r="T45">
        <f t="shared" si="22"/>
        <v>0.91323923894214654</v>
      </c>
      <c r="V45">
        <f t="shared" si="4"/>
        <v>0</v>
      </c>
      <c r="W45">
        <f t="shared" si="5"/>
        <v>0</v>
      </c>
      <c r="Y45">
        <f t="shared" si="6"/>
        <v>0</v>
      </c>
      <c r="Z45">
        <f t="shared" si="7"/>
        <v>0</v>
      </c>
      <c r="AB45">
        <f t="shared" si="8"/>
        <v>0</v>
      </c>
      <c r="AC45">
        <f t="shared" si="9"/>
        <v>0</v>
      </c>
      <c r="AE45">
        <f t="shared" si="25"/>
        <v>1.4230769230769231E-2</v>
      </c>
      <c r="AF45">
        <f t="shared" si="11"/>
        <v>1.5494752819737907E-4</v>
      </c>
      <c r="AG45">
        <f t="shared" si="26"/>
        <v>1.6923076923076874E-4</v>
      </c>
      <c r="AH45">
        <f t="shared" si="24"/>
        <v>0.91559903025724254</v>
      </c>
      <c r="AI45">
        <f t="shared" si="12"/>
        <v>9.8338491065749593E-3</v>
      </c>
      <c r="AJ45">
        <f t="shared" si="13"/>
        <v>9.6789015783775804E-3</v>
      </c>
      <c r="AK45">
        <f t="shared" si="14"/>
        <v>6.2389205735315282E-10</v>
      </c>
      <c r="AL45">
        <f t="shared" si="15"/>
        <v>45</v>
      </c>
      <c r="AM45">
        <f t="shared" si="16"/>
        <v>386</v>
      </c>
      <c r="AO45">
        <f t="shared" si="17"/>
        <v>0</v>
      </c>
      <c r="AP45">
        <f t="shared" si="18"/>
        <v>0</v>
      </c>
    </row>
    <row r="46" spans="1:42" x14ac:dyDescent="0.2">
      <c r="A46" s="191">
        <v>1.4E-2</v>
      </c>
      <c r="B46">
        <v>1</v>
      </c>
      <c r="C46">
        <v>0</v>
      </c>
      <c r="D46" s="120">
        <f t="shared" si="0"/>
        <v>0.91087944762705053</v>
      </c>
      <c r="E46" s="396" t="s">
        <v>2044</v>
      </c>
      <c r="F46" s="167"/>
      <c r="G46" s="58"/>
      <c r="H46">
        <f t="shared" si="19"/>
        <v>1</v>
      </c>
      <c r="I46" s="58"/>
      <c r="J46" s="58"/>
      <c r="L46" s="168"/>
      <c r="M46" s="168"/>
      <c r="N46" s="170"/>
      <c r="O46">
        <f t="shared" si="1"/>
        <v>1.9247755102040818</v>
      </c>
      <c r="P46">
        <f t="shared" si="20"/>
        <v>45</v>
      </c>
      <c r="Q46">
        <f t="shared" si="21"/>
        <v>45</v>
      </c>
      <c r="R46">
        <f t="shared" si="2"/>
        <v>387</v>
      </c>
      <c r="S46">
        <f t="shared" si="3"/>
        <v>0.99741602067183466</v>
      </c>
      <c r="T46">
        <f t="shared" si="22"/>
        <v>0.91087944762705053</v>
      </c>
      <c r="V46">
        <f t="shared" si="4"/>
        <v>0</v>
      </c>
      <c r="W46">
        <f t="shared" si="5"/>
        <v>0</v>
      </c>
      <c r="Y46">
        <f t="shared" si="6"/>
        <v>0</v>
      </c>
      <c r="Z46">
        <f t="shared" si="7"/>
        <v>0</v>
      </c>
      <c r="AB46">
        <f t="shared" si="8"/>
        <v>0</v>
      </c>
      <c r="AC46">
        <f t="shared" si="9"/>
        <v>0</v>
      </c>
      <c r="AE46">
        <f t="shared" si="25"/>
        <v>1.4E-2</v>
      </c>
      <c r="AF46">
        <f t="shared" si="11"/>
        <v>2.1074751667895671E-4</v>
      </c>
      <c r="AG46">
        <f t="shared" si="26"/>
        <v>2.3076923076923057E-4</v>
      </c>
      <c r="AH46">
        <f t="shared" si="24"/>
        <v>0.91323923894214654</v>
      </c>
      <c r="AI46">
        <f t="shared" si="12"/>
        <v>9.6789015783775804E-3</v>
      </c>
      <c r="AJ46">
        <f t="shared" si="13"/>
        <v>9.4681540616986231E-3</v>
      </c>
      <c r="AK46">
        <f t="shared" si="14"/>
        <v>6.0011207063809656E-10</v>
      </c>
      <c r="AL46">
        <f t="shared" si="15"/>
        <v>46</v>
      </c>
      <c r="AM46">
        <f t="shared" si="16"/>
        <v>385</v>
      </c>
      <c r="AO46">
        <f t="shared" si="17"/>
        <v>0</v>
      </c>
      <c r="AP46">
        <f t="shared" si="18"/>
        <v>0</v>
      </c>
    </row>
    <row r="47" spans="1:42" x14ac:dyDescent="0.2">
      <c r="A47" s="191">
        <v>1.3783783783783784E-2</v>
      </c>
      <c r="B47">
        <v>1</v>
      </c>
      <c r="C47">
        <v>0</v>
      </c>
      <c r="D47" s="120">
        <f t="shared" si="0"/>
        <v>0.90851965631195453</v>
      </c>
      <c r="E47" s="396" t="s">
        <v>2044</v>
      </c>
      <c r="F47" s="167"/>
      <c r="G47" s="58"/>
      <c r="H47">
        <f t="shared" si="19"/>
        <v>1</v>
      </c>
      <c r="I47" s="58"/>
      <c r="J47" s="58"/>
      <c r="L47" s="171"/>
      <c r="M47" s="171"/>
      <c r="N47" s="171"/>
      <c r="O47">
        <f t="shared" si="1"/>
        <v>1.924991726420298</v>
      </c>
      <c r="P47">
        <f t="shared" si="20"/>
        <v>46</v>
      </c>
      <c r="Q47">
        <f t="shared" si="21"/>
        <v>46</v>
      </c>
      <c r="R47">
        <f t="shared" si="2"/>
        <v>386</v>
      </c>
      <c r="S47">
        <f t="shared" si="3"/>
        <v>0.99740932642487046</v>
      </c>
      <c r="T47">
        <f t="shared" si="22"/>
        <v>0.90851965631195453</v>
      </c>
      <c r="V47">
        <f t="shared" si="4"/>
        <v>0</v>
      </c>
      <c r="W47">
        <f t="shared" si="5"/>
        <v>0</v>
      </c>
      <c r="Y47">
        <f t="shared" si="6"/>
        <v>0</v>
      </c>
      <c r="Z47">
        <f t="shared" si="7"/>
        <v>0</v>
      </c>
      <c r="AB47">
        <f t="shared" si="8"/>
        <v>0</v>
      </c>
      <c r="AC47">
        <f t="shared" si="9"/>
        <v>0</v>
      </c>
      <c r="AE47">
        <f t="shared" si="25"/>
        <v>1.3783783783783784E-2</v>
      </c>
      <c r="AF47">
        <f t="shared" si="11"/>
        <v>1.9694690759503847E-4</v>
      </c>
      <c r="AG47">
        <f t="shared" si="26"/>
        <v>2.1621621621621678E-4</v>
      </c>
      <c r="AH47">
        <f t="shared" si="24"/>
        <v>0.91087944762705053</v>
      </c>
      <c r="AI47">
        <f t="shared" si="12"/>
        <v>9.4681540616986231E-3</v>
      </c>
      <c r="AJ47">
        <f t="shared" si="13"/>
        <v>9.2712071541035841E-3</v>
      </c>
      <c r="AK47">
        <f t="shared" si="14"/>
        <v>5.7839500770003009E-10</v>
      </c>
      <c r="AL47">
        <f t="shared" si="15"/>
        <v>47</v>
      </c>
      <c r="AM47">
        <f t="shared" si="16"/>
        <v>384</v>
      </c>
      <c r="AO47">
        <f t="shared" si="17"/>
        <v>0</v>
      </c>
      <c r="AP47">
        <f t="shared" si="18"/>
        <v>0</v>
      </c>
    </row>
    <row r="48" spans="1:42" x14ac:dyDescent="0.2">
      <c r="A48" s="191">
        <v>1.375E-2</v>
      </c>
      <c r="B48">
        <v>0</v>
      </c>
      <c r="C48">
        <v>1</v>
      </c>
      <c r="D48" s="120">
        <f t="shared" si="0"/>
        <v>0</v>
      </c>
      <c r="E48" s="396" t="s">
        <v>2044</v>
      </c>
      <c r="F48" s="169"/>
      <c r="G48" s="58"/>
      <c r="H48">
        <f t="shared" si="19"/>
        <v>1</v>
      </c>
      <c r="I48" s="58"/>
      <c r="J48" s="58"/>
      <c r="L48" s="172"/>
      <c r="M48" s="172"/>
      <c r="N48" s="172"/>
      <c r="O48">
        <f t="shared" si="1"/>
        <v>1.9250255102040819</v>
      </c>
      <c r="P48">
        <f t="shared" si="20"/>
        <v>46</v>
      </c>
      <c r="Q48">
        <f t="shared" si="21"/>
        <v>0</v>
      </c>
      <c r="R48">
        <f t="shared" si="2"/>
        <v>0</v>
      </c>
      <c r="S48">
        <f t="shared" si="3"/>
        <v>0</v>
      </c>
      <c r="T48">
        <f t="shared" si="22"/>
        <v>0.90851965631195453</v>
      </c>
      <c r="V48">
        <f t="shared" si="4"/>
        <v>0</v>
      </c>
      <c r="W48">
        <f t="shared" si="5"/>
        <v>0</v>
      </c>
      <c r="Y48">
        <f t="shared" si="6"/>
        <v>0</v>
      </c>
      <c r="Z48">
        <f t="shared" si="7"/>
        <v>0</v>
      </c>
      <c r="AB48">
        <f t="shared" si="8"/>
        <v>0</v>
      </c>
      <c r="AC48">
        <f t="shared" si="9"/>
        <v>0</v>
      </c>
      <c r="AE48">
        <f t="shared" si="25"/>
        <v>0</v>
      </c>
      <c r="AF48">
        <f t="shared" si="11"/>
        <v>3.069323163216031E-5</v>
      </c>
      <c r="AG48">
        <f t="shared" si="26"/>
        <v>3.3783783783783439E-5</v>
      </c>
      <c r="AH48">
        <f t="shared" si="24"/>
        <v>0.90851965631195453</v>
      </c>
      <c r="AI48">
        <f t="shared" si="12"/>
        <v>9.2712071541035841E-3</v>
      </c>
      <c r="AJ48">
        <f t="shared" si="13"/>
        <v>0</v>
      </c>
      <c r="AK48">
        <f t="shared" si="14"/>
        <v>0</v>
      </c>
      <c r="AL48">
        <f t="shared" si="15"/>
        <v>0</v>
      </c>
      <c r="AM48">
        <f t="shared" si="16"/>
        <v>0</v>
      </c>
      <c r="AO48">
        <f t="shared" si="17"/>
        <v>0</v>
      </c>
      <c r="AP48">
        <f t="shared" si="18"/>
        <v>0</v>
      </c>
    </row>
    <row r="49" spans="1:42" x14ac:dyDescent="0.2">
      <c r="A49" s="191">
        <v>1.35E-2</v>
      </c>
      <c r="B49">
        <v>1</v>
      </c>
      <c r="C49">
        <v>0</v>
      </c>
      <c r="D49" s="120">
        <f t="shared" si="0"/>
        <v>0.90615371970697556</v>
      </c>
      <c r="E49" s="396" t="s">
        <v>2044</v>
      </c>
      <c r="F49" s="167"/>
      <c r="G49" s="58"/>
      <c r="H49">
        <f t="shared" si="19"/>
        <v>1</v>
      </c>
      <c r="I49" s="58"/>
      <c r="L49" s="173"/>
      <c r="M49" s="173"/>
      <c r="N49" s="174"/>
      <c r="O49">
        <f t="shared" si="1"/>
        <v>1.9252755102040817</v>
      </c>
      <c r="P49">
        <f t="shared" si="20"/>
        <v>48</v>
      </c>
      <c r="Q49">
        <f t="shared" si="21"/>
        <v>48</v>
      </c>
      <c r="R49">
        <f t="shared" si="2"/>
        <v>384</v>
      </c>
      <c r="S49">
        <f t="shared" si="3"/>
        <v>0.99739583333333337</v>
      </c>
      <c r="T49">
        <f t="shared" si="22"/>
        <v>0.90615371970697556</v>
      </c>
      <c r="V49">
        <f t="shared" si="4"/>
        <v>0</v>
      </c>
      <c r="W49">
        <f t="shared" si="5"/>
        <v>0</v>
      </c>
      <c r="Y49">
        <f t="shared" si="6"/>
        <v>0</v>
      </c>
      <c r="Z49">
        <f t="shared" si="7"/>
        <v>0</v>
      </c>
      <c r="AB49">
        <f t="shared" si="8"/>
        <v>0</v>
      </c>
      <c r="AC49">
        <f t="shared" si="9"/>
        <v>0</v>
      </c>
      <c r="AE49">
        <f t="shared" si="25"/>
        <v>1.35E-2</v>
      </c>
      <c r="AF49">
        <f t="shared" si="11"/>
        <v>2.2712991407798882E-4</v>
      </c>
      <c r="AG49">
        <f t="shared" si="26"/>
        <v>2.5000000000000022E-4</v>
      </c>
      <c r="AH49">
        <f t="shared" si="24"/>
        <v>0.90851965631195453</v>
      </c>
      <c r="AI49">
        <f t="shared" si="12"/>
        <v>9.2405139224714244E-3</v>
      </c>
      <c r="AJ49">
        <f t="shared" si="13"/>
        <v>9.0133840083934363E-3</v>
      </c>
      <c r="AK49">
        <f t="shared" si="14"/>
        <v>5.5238992658536316E-10</v>
      </c>
      <c r="AL49">
        <f t="shared" si="15"/>
        <v>49</v>
      </c>
      <c r="AM49">
        <f t="shared" si="16"/>
        <v>382</v>
      </c>
      <c r="AO49">
        <f t="shared" si="17"/>
        <v>0</v>
      </c>
      <c r="AP49">
        <f t="shared" si="18"/>
        <v>0</v>
      </c>
    </row>
    <row r="50" spans="1:42" x14ac:dyDescent="0.2">
      <c r="A50" s="191">
        <v>1.3333333333333334E-2</v>
      </c>
      <c r="B50">
        <v>1</v>
      </c>
      <c r="C50">
        <v>0</v>
      </c>
      <c r="D50" s="120">
        <f t="shared" si="0"/>
        <v>0.90378778310199648</v>
      </c>
      <c r="E50" s="396" t="s">
        <v>2044</v>
      </c>
      <c r="H50">
        <f t="shared" si="19"/>
        <v>1</v>
      </c>
      <c r="O50">
        <f t="shared" si="1"/>
        <v>1.9254421768707484</v>
      </c>
      <c r="P50">
        <f t="shared" si="20"/>
        <v>49</v>
      </c>
      <c r="Q50">
        <f t="shared" si="21"/>
        <v>49</v>
      </c>
      <c r="R50">
        <f t="shared" si="2"/>
        <v>383</v>
      </c>
      <c r="S50">
        <f t="shared" si="3"/>
        <v>0.99738903394255873</v>
      </c>
      <c r="T50">
        <f t="shared" si="22"/>
        <v>0.90378778310199648</v>
      </c>
      <c r="V50">
        <f t="shared" si="4"/>
        <v>0</v>
      </c>
      <c r="W50">
        <f t="shared" si="5"/>
        <v>0</v>
      </c>
      <c r="Y50">
        <f t="shared" si="6"/>
        <v>0</v>
      </c>
      <c r="Z50">
        <f t="shared" si="7"/>
        <v>0</v>
      </c>
      <c r="AB50">
        <f t="shared" si="8"/>
        <v>0</v>
      </c>
      <c r="AC50">
        <f t="shared" si="9"/>
        <v>0</v>
      </c>
      <c r="AE50">
        <f t="shared" si="25"/>
        <v>1.3333333333333334E-2</v>
      </c>
      <c r="AF50">
        <f t="shared" si="11"/>
        <v>1.5102561995116167E-4</v>
      </c>
      <c r="AG50">
        <f t="shared" si="26"/>
        <v>1.6666666666666566E-4</v>
      </c>
      <c r="AH50">
        <f t="shared" si="24"/>
        <v>0.90615371970697556</v>
      </c>
      <c r="AI50">
        <f t="shared" si="12"/>
        <v>9.0133840083934363E-3</v>
      </c>
      <c r="AJ50">
        <f t="shared" si="13"/>
        <v>8.8623583884422739E-3</v>
      </c>
      <c r="AK50">
        <f t="shared" si="14"/>
        <v>5.3682963244975019E-10</v>
      </c>
      <c r="AL50">
        <f t="shared" si="15"/>
        <v>50</v>
      </c>
      <c r="AM50">
        <f t="shared" si="16"/>
        <v>381</v>
      </c>
      <c r="AO50">
        <f t="shared" si="17"/>
        <v>0</v>
      </c>
      <c r="AP50">
        <f t="shared" si="18"/>
        <v>0</v>
      </c>
    </row>
    <row r="51" spans="1:42" x14ac:dyDescent="0.2">
      <c r="A51" s="154">
        <v>1.326086956521739E-2</v>
      </c>
      <c r="B51">
        <v>1</v>
      </c>
      <c r="C51">
        <v>0</v>
      </c>
      <c r="D51" s="120">
        <f t="shared" si="0"/>
        <v>0.9014218464970174</v>
      </c>
      <c r="E51" s="396" t="s">
        <v>2044</v>
      </c>
      <c r="H51">
        <f t="shared" si="19"/>
        <v>1</v>
      </c>
      <c r="O51">
        <f t="shared" si="1"/>
        <v>1.9255146406388643</v>
      </c>
      <c r="P51">
        <f t="shared" si="20"/>
        <v>50</v>
      </c>
      <c r="Q51">
        <f t="shared" si="21"/>
        <v>50</v>
      </c>
      <c r="R51">
        <f t="shared" si="2"/>
        <v>382</v>
      </c>
      <c r="S51">
        <f t="shared" si="3"/>
        <v>0.99738219895287961</v>
      </c>
      <c r="T51">
        <f t="shared" si="22"/>
        <v>0.9014218464970174</v>
      </c>
      <c r="V51">
        <f t="shared" si="4"/>
        <v>0</v>
      </c>
      <c r="W51">
        <f t="shared" si="5"/>
        <v>0</v>
      </c>
      <c r="Y51">
        <f t="shared" si="6"/>
        <v>0</v>
      </c>
      <c r="Z51">
        <f t="shared" si="7"/>
        <v>0</v>
      </c>
      <c r="AB51">
        <f t="shared" si="8"/>
        <v>0</v>
      </c>
      <c r="AC51">
        <f t="shared" si="9"/>
        <v>0</v>
      </c>
      <c r="AE51">
        <f t="shared" si="25"/>
        <v>1.326086956521739E-2</v>
      </c>
      <c r="AF51">
        <f t="shared" si="11"/>
        <v>6.5491868340726309E-5</v>
      </c>
      <c r="AG51">
        <f t="shared" si="26"/>
        <v>7.2463768115944155E-5</v>
      </c>
      <c r="AH51">
        <f t="shared" si="24"/>
        <v>0.90378778310199648</v>
      </c>
      <c r="AI51">
        <f t="shared" si="12"/>
        <v>8.8623583884422739E-3</v>
      </c>
      <c r="AJ51">
        <f t="shared" si="13"/>
        <v>8.7968665201015473E-3</v>
      </c>
      <c r="AK51">
        <f t="shared" si="14"/>
        <v>5.3170123107064286E-10</v>
      </c>
      <c r="AL51">
        <f t="shared" si="15"/>
        <v>51</v>
      </c>
      <c r="AM51">
        <f t="shared" si="16"/>
        <v>380</v>
      </c>
      <c r="AO51">
        <f t="shared" si="17"/>
        <v>0</v>
      </c>
      <c r="AP51">
        <f t="shared" si="18"/>
        <v>0</v>
      </c>
    </row>
    <row r="52" spans="1:42" x14ac:dyDescent="0.2">
      <c r="A52" s="122">
        <v>1.2931034482758621E-2</v>
      </c>
      <c r="B52">
        <v>1</v>
      </c>
      <c r="C52">
        <v>0</v>
      </c>
      <c r="D52" s="120">
        <f t="shared" si="0"/>
        <v>0.89905590989203843</v>
      </c>
      <c r="E52" s="396" t="s">
        <v>2044</v>
      </c>
      <c r="H52">
        <f t="shared" si="19"/>
        <v>1</v>
      </c>
      <c r="O52">
        <f t="shared" si="1"/>
        <v>1.9258444757213231</v>
      </c>
      <c r="P52">
        <f t="shared" si="20"/>
        <v>51</v>
      </c>
      <c r="Q52">
        <f t="shared" si="21"/>
        <v>51</v>
      </c>
      <c r="R52">
        <f t="shared" si="2"/>
        <v>381</v>
      </c>
      <c r="S52">
        <f t="shared" si="3"/>
        <v>0.99737532808398954</v>
      </c>
      <c r="T52">
        <f t="shared" si="22"/>
        <v>0.89905590989203843</v>
      </c>
      <c r="V52">
        <f t="shared" si="4"/>
        <v>0</v>
      </c>
      <c r="W52">
        <f t="shared" si="5"/>
        <v>0</v>
      </c>
      <c r="Y52">
        <f t="shared" si="6"/>
        <v>0</v>
      </c>
      <c r="Z52">
        <f t="shared" si="7"/>
        <v>0</v>
      </c>
      <c r="AB52">
        <f t="shared" si="8"/>
        <v>0</v>
      </c>
      <c r="AC52">
        <f t="shared" si="9"/>
        <v>0</v>
      </c>
      <c r="AE52">
        <f t="shared" si="25"/>
        <v>1.2931034482758621E-2</v>
      </c>
      <c r="AF52">
        <f t="shared" si="11"/>
        <v>2.9732054906947999E-4</v>
      </c>
      <c r="AG52">
        <f t="shared" si="26"/>
        <v>3.2983508245876952E-4</v>
      </c>
      <c r="AH52">
        <f t="shared" si="24"/>
        <v>0.9014218464970174</v>
      </c>
      <c r="AI52">
        <f t="shared" si="12"/>
        <v>8.7968665201015473E-3</v>
      </c>
      <c r="AJ52">
        <f t="shared" si="13"/>
        <v>8.499545971032068E-3</v>
      </c>
      <c r="AK52">
        <f t="shared" si="14"/>
        <v>4.9897970516430071E-10</v>
      </c>
      <c r="AL52">
        <f t="shared" si="15"/>
        <v>52</v>
      </c>
      <c r="AM52">
        <f t="shared" si="16"/>
        <v>379</v>
      </c>
      <c r="AO52">
        <f t="shared" si="17"/>
        <v>0</v>
      </c>
      <c r="AP52">
        <f t="shared" si="18"/>
        <v>0</v>
      </c>
    </row>
    <row r="53" spans="1:42" x14ac:dyDescent="0.2">
      <c r="A53" s="40">
        <v>1.2903225806451615E-2</v>
      </c>
      <c r="B53">
        <v>1</v>
      </c>
      <c r="C53">
        <v>0</v>
      </c>
      <c r="D53" s="120">
        <f t="shared" si="0"/>
        <v>0.89668997328705935</v>
      </c>
      <c r="E53" s="396" t="s">
        <v>2044</v>
      </c>
      <c r="H53">
        <f t="shared" si="19"/>
        <v>1</v>
      </c>
      <c r="O53">
        <f t="shared" si="1"/>
        <v>1.9258722843976301</v>
      </c>
      <c r="P53">
        <f t="shared" si="20"/>
        <v>52</v>
      </c>
      <c r="Q53">
        <f t="shared" si="21"/>
        <v>52</v>
      </c>
      <c r="R53">
        <f t="shared" si="2"/>
        <v>380</v>
      </c>
      <c r="S53">
        <f t="shared" si="3"/>
        <v>0.99736842105263157</v>
      </c>
      <c r="T53">
        <f t="shared" si="22"/>
        <v>0.89668997328705935</v>
      </c>
      <c r="V53">
        <f t="shared" si="4"/>
        <v>0</v>
      </c>
      <c r="W53">
        <f t="shared" si="5"/>
        <v>0</v>
      </c>
      <c r="Y53">
        <f t="shared" si="6"/>
        <v>0</v>
      </c>
      <c r="Z53">
        <f t="shared" si="7"/>
        <v>0</v>
      </c>
      <c r="AB53">
        <f t="shared" si="8"/>
        <v>0</v>
      </c>
      <c r="AC53">
        <f t="shared" si="9"/>
        <v>0</v>
      </c>
      <c r="AE53">
        <f t="shared" si="25"/>
        <v>1.2903225806451615E-2</v>
      </c>
      <c r="AF53">
        <f t="shared" si="11"/>
        <v>2.5001554780088344E-5</v>
      </c>
      <c r="AG53">
        <f t="shared" si="26"/>
        <v>2.7808676307005883E-5</v>
      </c>
      <c r="AH53">
        <f t="shared" si="24"/>
        <v>0.89905590989203843</v>
      </c>
      <c r="AI53">
        <f t="shared" si="12"/>
        <v>8.499545971032068E-3</v>
      </c>
      <c r="AJ53">
        <f t="shared" si="13"/>
        <v>8.4745444162519796E-3</v>
      </c>
      <c r="AK53">
        <f t="shared" si="14"/>
        <v>4.9866617874619916E-10</v>
      </c>
      <c r="AL53">
        <f t="shared" si="15"/>
        <v>53</v>
      </c>
      <c r="AM53">
        <f t="shared" si="16"/>
        <v>378</v>
      </c>
      <c r="AO53">
        <f t="shared" si="17"/>
        <v>0</v>
      </c>
      <c r="AP53">
        <f t="shared" si="18"/>
        <v>0</v>
      </c>
    </row>
    <row r="54" spans="1:42" x14ac:dyDescent="0.2">
      <c r="A54" s="191">
        <v>1.276595744680851E-2</v>
      </c>
      <c r="B54">
        <v>1</v>
      </c>
      <c r="C54">
        <v>0</v>
      </c>
      <c r="D54" s="120">
        <f t="shared" si="0"/>
        <v>0.89432403668208027</v>
      </c>
      <c r="E54" s="400" t="s">
        <v>2044</v>
      </c>
      <c r="H54">
        <f t="shared" si="19"/>
        <v>1</v>
      </c>
      <c r="O54">
        <f t="shared" si="1"/>
        <v>1.9260095527572734</v>
      </c>
      <c r="P54">
        <f t="shared" si="20"/>
        <v>53</v>
      </c>
      <c r="Q54">
        <f t="shared" si="21"/>
        <v>53</v>
      </c>
      <c r="R54">
        <f t="shared" si="2"/>
        <v>379</v>
      </c>
      <c r="S54">
        <f t="shared" si="3"/>
        <v>0.99736147757255933</v>
      </c>
      <c r="T54">
        <f t="shared" si="22"/>
        <v>0.89432403668208027</v>
      </c>
      <c r="V54">
        <f t="shared" si="4"/>
        <v>0</v>
      </c>
      <c r="W54">
        <f t="shared" si="5"/>
        <v>0</v>
      </c>
      <c r="Y54">
        <f t="shared" si="6"/>
        <v>0</v>
      </c>
      <c r="Z54">
        <f t="shared" si="7"/>
        <v>0</v>
      </c>
      <c r="AB54">
        <f t="shared" si="8"/>
        <v>0</v>
      </c>
      <c r="AC54">
        <f t="shared" si="9"/>
        <v>0</v>
      </c>
      <c r="AE54">
        <f t="shared" si="25"/>
        <v>1.276595744680851E-2</v>
      </c>
      <c r="AF54">
        <f t="shared" si="11"/>
        <v>1.2308716174153395E-4</v>
      </c>
      <c r="AG54">
        <f t="shared" si="26"/>
        <v>1.3726835964310465E-4</v>
      </c>
      <c r="AH54">
        <f t="shared" si="24"/>
        <v>0.89668997328705935</v>
      </c>
      <c r="AI54">
        <f t="shared" si="12"/>
        <v>8.4745444162519796E-3</v>
      </c>
      <c r="AJ54">
        <f t="shared" si="13"/>
        <v>8.3514572545104453E-3</v>
      </c>
      <c r="AK54">
        <f t="shared" si="14"/>
        <v>4.8684814028783033E-10</v>
      </c>
      <c r="AL54">
        <f t="shared" si="15"/>
        <v>54</v>
      </c>
      <c r="AM54">
        <f t="shared" si="16"/>
        <v>377</v>
      </c>
      <c r="AO54">
        <f t="shared" si="17"/>
        <v>0</v>
      </c>
      <c r="AP54">
        <f t="shared" si="18"/>
        <v>0</v>
      </c>
    </row>
    <row r="55" spans="1:42" x14ac:dyDescent="0.2">
      <c r="A55" s="122">
        <v>1.2571428571428572E-2</v>
      </c>
      <c r="B55">
        <v>1</v>
      </c>
      <c r="C55">
        <v>0</v>
      </c>
      <c r="D55" s="120">
        <f t="shared" si="0"/>
        <v>0.89195810007710119</v>
      </c>
      <c r="E55" s="400" t="s">
        <v>2044</v>
      </c>
      <c r="H55">
        <f t="shared" si="19"/>
        <v>1</v>
      </c>
      <c r="O55">
        <f t="shared" si="1"/>
        <v>1.9262040816326531</v>
      </c>
      <c r="P55">
        <f t="shared" si="20"/>
        <v>54</v>
      </c>
      <c r="Q55">
        <f t="shared" si="21"/>
        <v>54</v>
      </c>
      <c r="R55">
        <f t="shared" si="2"/>
        <v>378</v>
      </c>
      <c r="S55">
        <f t="shared" si="3"/>
        <v>0.99735449735449733</v>
      </c>
      <c r="T55">
        <f t="shared" si="22"/>
        <v>0.89195810007710119</v>
      </c>
      <c r="V55">
        <f t="shared" si="4"/>
        <v>0</v>
      </c>
      <c r="W55">
        <f t="shared" si="5"/>
        <v>0</v>
      </c>
      <c r="Y55">
        <f t="shared" si="6"/>
        <v>0</v>
      </c>
      <c r="Z55">
        <f t="shared" si="7"/>
        <v>0</v>
      </c>
      <c r="AB55">
        <f t="shared" si="8"/>
        <v>0</v>
      </c>
      <c r="AC55">
        <f t="shared" si="9"/>
        <v>0</v>
      </c>
      <c r="AE55">
        <f t="shared" si="25"/>
        <v>1.2571428571428572E-2</v>
      </c>
      <c r="AF55">
        <f t="shared" si="11"/>
        <v>1.7397184908101153E-4</v>
      </c>
      <c r="AG55">
        <f t="shared" si="26"/>
        <v>1.9452887537993804E-4</v>
      </c>
      <c r="AH55">
        <f t="shared" si="24"/>
        <v>0.89432403668208027</v>
      </c>
      <c r="AI55">
        <f t="shared" si="12"/>
        <v>8.3514572545104453E-3</v>
      </c>
      <c r="AJ55">
        <f t="shared" si="13"/>
        <v>8.177485405429433E-3</v>
      </c>
      <c r="AK55">
        <f t="shared" si="14"/>
        <v>4.6925229503327147E-10</v>
      </c>
      <c r="AL55">
        <f t="shared" si="15"/>
        <v>55</v>
      </c>
      <c r="AM55">
        <f t="shared" si="16"/>
        <v>376</v>
      </c>
      <c r="AO55">
        <f t="shared" si="17"/>
        <v>0</v>
      </c>
      <c r="AP55">
        <f t="shared" si="18"/>
        <v>0</v>
      </c>
    </row>
    <row r="56" spans="1:42" x14ac:dyDescent="0.2">
      <c r="A56" s="122">
        <v>1.2500000000000001E-2</v>
      </c>
      <c r="B56">
        <v>1</v>
      </c>
      <c r="C56">
        <v>0</v>
      </c>
      <c r="D56" s="120">
        <f t="shared" si="0"/>
        <v>0.88959216347212211</v>
      </c>
      <c r="E56" s="400" t="s">
        <v>2044</v>
      </c>
      <c r="H56">
        <f t="shared" si="19"/>
        <v>1</v>
      </c>
      <c r="O56">
        <f t="shared" si="1"/>
        <v>1.9262755102040818</v>
      </c>
      <c r="P56">
        <f t="shared" si="20"/>
        <v>55</v>
      </c>
      <c r="Q56">
        <f t="shared" si="21"/>
        <v>55</v>
      </c>
      <c r="R56">
        <f t="shared" si="2"/>
        <v>377</v>
      </c>
      <c r="S56">
        <f t="shared" si="3"/>
        <v>0.99734748010610075</v>
      </c>
      <c r="T56">
        <f t="shared" si="22"/>
        <v>0.88959216347212211</v>
      </c>
      <c r="V56">
        <f t="shared" si="4"/>
        <v>0</v>
      </c>
      <c r="W56">
        <f t="shared" si="5"/>
        <v>0</v>
      </c>
      <c r="Y56">
        <f t="shared" si="6"/>
        <v>0</v>
      </c>
      <c r="Z56">
        <f t="shared" si="7"/>
        <v>0</v>
      </c>
      <c r="AB56">
        <f t="shared" si="8"/>
        <v>0</v>
      </c>
      <c r="AC56">
        <f t="shared" si="9"/>
        <v>0</v>
      </c>
      <c r="AE56">
        <f t="shared" si="25"/>
        <v>1.2500000000000001E-2</v>
      </c>
      <c r="AF56">
        <f t="shared" si="11"/>
        <v>6.3711292862649916E-5</v>
      </c>
      <c r="AG56">
        <f t="shared" si="26"/>
        <v>7.1428571428571244E-5</v>
      </c>
      <c r="AH56">
        <f t="shared" si="24"/>
        <v>0.89195810007710119</v>
      </c>
      <c r="AI56">
        <f t="shared" si="12"/>
        <v>8.177485405429433E-3</v>
      </c>
      <c r="AJ56">
        <f t="shared" si="13"/>
        <v>8.113774112566783E-3</v>
      </c>
      <c r="AK56">
        <f t="shared" si="14"/>
        <v>4.6442611285737689E-10</v>
      </c>
      <c r="AL56">
        <f t="shared" si="15"/>
        <v>56</v>
      </c>
      <c r="AM56">
        <f t="shared" si="16"/>
        <v>375</v>
      </c>
      <c r="AO56">
        <f t="shared" si="17"/>
        <v>0</v>
      </c>
      <c r="AP56">
        <f t="shared" si="18"/>
        <v>0</v>
      </c>
    </row>
    <row r="57" spans="1:42" x14ac:dyDescent="0.2">
      <c r="A57" s="122">
        <v>1.2307692307692308E-2</v>
      </c>
      <c r="B57">
        <v>1</v>
      </c>
      <c r="C57">
        <v>0</v>
      </c>
      <c r="D57" s="120">
        <f t="shared" si="0"/>
        <v>0.88722622686714314</v>
      </c>
      <c r="E57" s="400" t="s">
        <v>2044</v>
      </c>
      <c r="H57">
        <f t="shared" si="19"/>
        <v>1</v>
      </c>
      <c r="O57">
        <f t="shared" si="1"/>
        <v>1.9264678178963894</v>
      </c>
      <c r="P57">
        <f t="shared" si="20"/>
        <v>56</v>
      </c>
      <c r="Q57">
        <f t="shared" si="21"/>
        <v>56</v>
      </c>
      <c r="R57">
        <f t="shared" si="2"/>
        <v>376</v>
      </c>
      <c r="S57">
        <f t="shared" si="3"/>
        <v>0.99734042553191493</v>
      </c>
      <c r="T57">
        <f t="shared" si="22"/>
        <v>0.88722622686714314</v>
      </c>
      <c r="V57">
        <f t="shared" si="4"/>
        <v>0</v>
      </c>
      <c r="W57">
        <f t="shared" si="5"/>
        <v>0</v>
      </c>
      <c r="Y57">
        <f t="shared" si="6"/>
        <v>0</v>
      </c>
      <c r="Z57">
        <f t="shared" si="7"/>
        <v>0</v>
      </c>
      <c r="AB57">
        <f t="shared" si="8"/>
        <v>0</v>
      </c>
      <c r="AC57">
        <f t="shared" si="9"/>
        <v>0</v>
      </c>
      <c r="AE57">
        <f t="shared" si="25"/>
        <v>1.2307692307692308E-2</v>
      </c>
      <c r="AF57">
        <f t="shared" si="11"/>
        <v>1.710754160523318E-4</v>
      </c>
      <c r="AG57">
        <f t="shared" si="26"/>
        <v>1.9230769230769301E-4</v>
      </c>
      <c r="AH57">
        <f t="shared" si="24"/>
        <v>0.88959216347212211</v>
      </c>
      <c r="AI57">
        <f t="shared" si="12"/>
        <v>8.113774112566783E-3</v>
      </c>
      <c r="AJ57">
        <f t="shared" si="13"/>
        <v>7.9426986965144518E-3</v>
      </c>
      <c r="AK57">
        <f t="shared" si="14"/>
        <v>4.474217204511516E-10</v>
      </c>
      <c r="AL57">
        <f t="shared" si="15"/>
        <v>57</v>
      </c>
      <c r="AM57">
        <f t="shared" si="16"/>
        <v>374</v>
      </c>
      <c r="AO57">
        <f t="shared" si="17"/>
        <v>0</v>
      </c>
      <c r="AP57">
        <f t="shared" si="18"/>
        <v>0</v>
      </c>
    </row>
    <row r="58" spans="1:42" x14ac:dyDescent="0.2">
      <c r="A58" s="122">
        <v>1.1999999999999999E-2</v>
      </c>
      <c r="B58">
        <v>1</v>
      </c>
      <c r="C58">
        <v>0</v>
      </c>
      <c r="D58" s="120">
        <f t="shared" si="0"/>
        <v>0.88486029026216406</v>
      </c>
      <c r="E58" s="124" t="s">
        <v>2044</v>
      </c>
      <c r="H58">
        <f t="shared" si="19"/>
        <v>1</v>
      </c>
      <c r="O58">
        <f t="shared" si="1"/>
        <v>1.9267755102040818</v>
      </c>
      <c r="P58">
        <f t="shared" si="20"/>
        <v>57</v>
      </c>
      <c r="Q58">
        <f t="shared" si="21"/>
        <v>57</v>
      </c>
      <c r="R58">
        <f t="shared" si="2"/>
        <v>375</v>
      </c>
      <c r="S58">
        <f t="shared" si="3"/>
        <v>0.99733333333333329</v>
      </c>
      <c r="T58">
        <f t="shared" si="22"/>
        <v>0.88486029026216406</v>
      </c>
      <c r="V58">
        <f t="shared" si="4"/>
        <v>0</v>
      </c>
      <c r="W58">
        <f t="shared" si="5"/>
        <v>0</v>
      </c>
      <c r="Y58">
        <f t="shared" si="6"/>
        <v>0</v>
      </c>
      <c r="Z58">
        <f t="shared" si="7"/>
        <v>0</v>
      </c>
      <c r="AB58">
        <f t="shared" si="8"/>
        <v>0</v>
      </c>
      <c r="AC58">
        <f t="shared" si="9"/>
        <v>0</v>
      </c>
      <c r="AE58">
        <f t="shared" si="25"/>
        <v>1.1999999999999999E-2</v>
      </c>
      <c r="AF58">
        <f t="shared" si="11"/>
        <v>2.7299268518989148E-4</v>
      </c>
      <c r="AG58">
        <f t="shared" si="26"/>
        <v>3.0769230769230917E-4</v>
      </c>
      <c r="AH58">
        <f t="shared" si="24"/>
        <v>0.88722622686714314</v>
      </c>
      <c r="AI58">
        <f t="shared" si="12"/>
        <v>7.9426986965144518E-3</v>
      </c>
      <c r="AJ58">
        <f t="shared" si="13"/>
        <v>7.6697060113245603E-3</v>
      </c>
      <c r="AK58">
        <f t="shared" si="14"/>
        <v>4.1942524278180459E-10</v>
      </c>
      <c r="AL58">
        <f t="shared" si="15"/>
        <v>58</v>
      </c>
      <c r="AM58">
        <f t="shared" si="16"/>
        <v>373</v>
      </c>
      <c r="AO58">
        <f t="shared" si="17"/>
        <v>0</v>
      </c>
      <c r="AP58">
        <f t="shared" si="18"/>
        <v>0</v>
      </c>
    </row>
    <row r="59" spans="1:42" x14ac:dyDescent="0.2">
      <c r="A59" s="191">
        <v>1.1875E-2</v>
      </c>
      <c r="B59">
        <v>1</v>
      </c>
      <c r="C59">
        <v>0</v>
      </c>
      <c r="D59" s="120">
        <f t="shared" si="0"/>
        <v>0.88249435365718498</v>
      </c>
      <c r="E59" s="124" t="s">
        <v>2044</v>
      </c>
      <c r="H59">
        <f t="shared" si="19"/>
        <v>1</v>
      </c>
      <c r="O59">
        <f t="shared" si="1"/>
        <v>1.9269005102040817</v>
      </c>
      <c r="P59">
        <f t="shared" si="20"/>
        <v>58</v>
      </c>
      <c r="Q59">
        <f t="shared" si="21"/>
        <v>58</v>
      </c>
      <c r="R59">
        <f t="shared" si="2"/>
        <v>374</v>
      </c>
      <c r="S59">
        <f t="shared" si="3"/>
        <v>0.99732620320855614</v>
      </c>
      <c r="T59">
        <f t="shared" si="22"/>
        <v>0.88249435365718498</v>
      </c>
      <c r="V59">
        <f t="shared" si="4"/>
        <v>0</v>
      </c>
      <c r="W59">
        <f t="shared" si="5"/>
        <v>0</v>
      </c>
      <c r="Y59">
        <f t="shared" si="6"/>
        <v>0</v>
      </c>
      <c r="Z59">
        <f t="shared" si="7"/>
        <v>0</v>
      </c>
      <c r="AB59">
        <f t="shared" si="8"/>
        <v>0</v>
      </c>
      <c r="AC59">
        <f t="shared" si="9"/>
        <v>0</v>
      </c>
      <c r="AE59">
        <f t="shared" si="25"/>
        <v>1.1875E-2</v>
      </c>
      <c r="AF59">
        <f t="shared" si="11"/>
        <v>1.1060753628276907E-4</v>
      </c>
      <c r="AG59">
        <f t="shared" si="26"/>
        <v>1.2499999999999838E-4</v>
      </c>
      <c r="AH59">
        <f t="shared" si="24"/>
        <v>0.88486029026216406</v>
      </c>
      <c r="AI59">
        <f t="shared" si="12"/>
        <v>7.6697060113245603E-3</v>
      </c>
      <c r="AJ59">
        <f t="shared" si="13"/>
        <v>7.5590984750417908E-3</v>
      </c>
      <c r="AK59">
        <f t="shared" si="14"/>
        <v>4.0959964556335485E-10</v>
      </c>
      <c r="AL59">
        <f t="shared" si="15"/>
        <v>59</v>
      </c>
      <c r="AM59">
        <f t="shared" si="16"/>
        <v>372</v>
      </c>
      <c r="AO59">
        <f t="shared" si="17"/>
        <v>0</v>
      </c>
      <c r="AP59">
        <f t="shared" si="18"/>
        <v>0</v>
      </c>
    </row>
    <row r="60" spans="1:42" x14ac:dyDescent="0.2">
      <c r="A60" s="152">
        <v>1.1666666666666667E-2</v>
      </c>
      <c r="B60">
        <v>0</v>
      </c>
      <c r="C60">
        <v>1</v>
      </c>
      <c r="D60" s="120">
        <f t="shared" si="0"/>
        <v>0</v>
      </c>
      <c r="E60" s="124" t="s">
        <v>2044</v>
      </c>
      <c r="H60">
        <f t="shared" si="19"/>
        <v>1</v>
      </c>
      <c r="O60">
        <f t="shared" si="1"/>
        <v>1.9271088435374151</v>
      </c>
      <c r="P60">
        <f t="shared" si="20"/>
        <v>58</v>
      </c>
      <c r="Q60">
        <f t="shared" si="21"/>
        <v>0</v>
      </c>
      <c r="R60">
        <f t="shared" si="2"/>
        <v>0</v>
      </c>
      <c r="S60">
        <f t="shared" si="3"/>
        <v>0</v>
      </c>
      <c r="T60">
        <f t="shared" si="22"/>
        <v>0.88249435365718498</v>
      </c>
      <c r="V60">
        <f t="shared" si="4"/>
        <v>0</v>
      </c>
      <c r="W60">
        <f t="shared" si="5"/>
        <v>0</v>
      </c>
      <c r="Y60">
        <f t="shared" si="6"/>
        <v>0</v>
      </c>
      <c r="Z60">
        <f t="shared" si="7"/>
        <v>0</v>
      </c>
      <c r="AB60">
        <f t="shared" si="8"/>
        <v>0</v>
      </c>
      <c r="AC60">
        <f t="shared" si="9"/>
        <v>0</v>
      </c>
      <c r="AE60">
        <f t="shared" si="25"/>
        <v>0</v>
      </c>
      <c r="AF60">
        <f t="shared" si="11"/>
        <v>1.8385299034524651E-4</v>
      </c>
      <c r="AG60">
        <f t="shared" si="26"/>
        <v>2.0833333333333294E-4</v>
      </c>
      <c r="AH60">
        <f t="shared" si="24"/>
        <v>0.88249435365718498</v>
      </c>
      <c r="AI60">
        <f t="shared" si="12"/>
        <v>7.5590984750417908E-3</v>
      </c>
      <c r="AJ60">
        <f t="shared" si="13"/>
        <v>0</v>
      </c>
      <c r="AK60">
        <f t="shared" si="14"/>
        <v>0</v>
      </c>
      <c r="AL60">
        <f t="shared" si="15"/>
        <v>0</v>
      </c>
      <c r="AM60">
        <f t="shared" si="16"/>
        <v>0</v>
      </c>
      <c r="AO60">
        <f t="shared" si="17"/>
        <v>0</v>
      </c>
      <c r="AP60">
        <f t="shared" si="18"/>
        <v>0</v>
      </c>
    </row>
    <row r="61" spans="1:42" x14ac:dyDescent="0.2">
      <c r="A61" s="511">
        <v>1.0869565217391304E-2</v>
      </c>
      <c r="B61">
        <v>1</v>
      </c>
      <c r="C61">
        <v>0</v>
      </c>
      <c r="D61" s="120">
        <f t="shared" si="0"/>
        <v>0.88012205700756885</v>
      </c>
      <c r="E61" s="400" t="s">
        <v>2044</v>
      </c>
      <c r="H61">
        <f t="shared" si="19"/>
        <v>1</v>
      </c>
      <c r="O61">
        <f t="shared" si="1"/>
        <v>1.9279059449866904</v>
      </c>
      <c r="P61">
        <f t="shared" si="20"/>
        <v>60</v>
      </c>
      <c r="Q61">
        <f t="shared" si="21"/>
        <v>60</v>
      </c>
      <c r="R61">
        <f t="shared" si="2"/>
        <v>372</v>
      </c>
      <c r="S61">
        <f t="shared" si="3"/>
        <v>0.99731182795698925</v>
      </c>
      <c r="T61">
        <f t="shared" si="22"/>
        <v>0.88012205700756885</v>
      </c>
      <c r="V61">
        <f t="shared" si="4"/>
        <v>0</v>
      </c>
      <c r="W61">
        <f t="shared" si="5"/>
        <v>0</v>
      </c>
      <c r="Y61">
        <f t="shared" si="6"/>
        <v>0</v>
      </c>
      <c r="Z61">
        <f t="shared" si="7"/>
        <v>0</v>
      </c>
      <c r="AB61">
        <f t="shared" si="8"/>
        <v>0</v>
      </c>
      <c r="AC61">
        <f t="shared" si="9"/>
        <v>0</v>
      </c>
      <c r="AE61">
        <f t="shared" si="25"/>
        <v>1.0869565217391304E-2</v>
      </c>
      <c r="AF61">
        <f t="shared" si="11"/>
        <v>7.0343752827746703E-4</v>
      </c>
      <c r="AG61">
        <f t="shared" si="26"/>
        <v>7.9710144927536315E-4</v>
      </c>
      <c r="AH61">
        <f t="shared" si="24"/>
        <v>0.88249435365718498</v>
      </c>
      <c r="AI61">
        <f t="shared" si="12"/>
        <v>7.3752454846965441E-3</v>
      </c>
      <c r="AJ61">
        <f t="shared" si="13"/>
        <v>6.6718079564190768E-3</v>
      </c>
      <c r="AK61">
        <f t="shared" si="14"/>
        <v>3.225300800462054E-10</v>
      </c>
      <c r="AL61">
        <f t="shared" si="15"/>
        <v>61</v>
      </c>
      <c r="AM61">
        <f t="shared" si="16"/>
        <v>370</v>
      </c>
      <c r="AO61">
        <f t="shared" si="17"/>
        <v>0</v>
      </c>
      <c r="AP61">
        <f t="shared" si="18"/>
        <v>0</v>
      </c>
    </row>
    <row r="62" spans="1:42" x14ac:dyDescent="0.2">
      <c r="A62" s="191">
        <v>1.0769230769230769E-2</v>
      </c>
      <c r="B62">
        <v>1</v>
      </c>
      <c r="C62">
        <v>0</v>
      </c>
      <c r="D62" s="120">
        <f t="shared" si="0"/>
        <v>0.87774976035795271</v>
      </c>
      <c r="E62" s="124" t="s">
        <v>2044</v>
      </c>
      <c r="H62">
        <f t="shared" si="19"/>
        <v>1</v>
      </c>
      <c r="O62">
        <f t="shared" si="1"/>
        <v>1.9280062794348509</v>
      </c>
      <c r="P62">
        <f t="shared" si="20"/>
        <v>61</v>
      </c>
      <c r="Q62">
        <f t="shared" si="21"/>
        <v>61</v>
      </c>
      <c r="R62">
        <f t="shared" si="2"/>
        <v>371</v>
      </c>
      <c r="S62">
        <f t="shared" si="3"/>
        <v>0.99730458221024254</v>
      </c>
      <c r="T62">
        <f t="shared" si="22"/>
        <v>0.87774976035795271</v>
      </c>
      <c r="V62">
        <f t="shared" si="4"/>
        <v>0</v>
      </c>
      <c r="W62">
        <f t="shared" si="5"/>
        <v>0</v>
      </c>
      <c r="Y62">
        <f t="shared" si="6"/>
        <v>0</v>
      </c>
      <c r="Z62">
        <f t="shared" si="7"/>
        <v>0</v>
      </c>
      <c r="AB62">
        <f t="shared" si="8"/>
        <v>0</v>
      </c>
      <c r="AC62">
        <f t="shared" si="9"/>
        <v>0</v>
      </c>
      <c r="AE62">
        <f t="shared" si="25"/>
        <v>1.0769230769230769E-2</v>
      </c>
      <c r="AF62">
        <f t="shared" si="11"/>
        <v>8.8306560903769575E-5</v>
      </c>
      <c r="AG62">
        <f t="shared" si="26"/>
        <v>1.0033444816053526E-4</v>
      </c>
      <c r="AH62">
        <f t="shared" si="24"/>
        <v>0.88012205700756885</v>
      </c>
      <c r="AI62">
        <f t="shared" si="12"/>
        <v>6.6718079564190768E-3</v>
      </c>
      <c r="AJ62">
        <f t="shared" si="13"/>
        <v>6.5835013955153074E-3</v>
      </c>
      <c r="AK62">
        <f t="shared" si="14"/>
        <v>3.1574627103337947E-10</v>
      </c>
      <c r="AL62">
        <f t="shared" si="15"/>
        <v>62</v>
      </c>
      <c r="AM62">
        <f t="shared" si="16"/>
        <v>369</v>
      </c>
      <c r="AO62">
        <f t="shared" si="17"/>
        <v>0</v>
      </c>
      <c r="AP62">
        <f t="shared" si="18"/>
        <v>0</v>
      </c>
    </row>
    <row r="63" spans="1:42" x14ac:dyDescent="0.2">
      <c r="A63" s="55">
        <v>1.0405405405405405E-2</v>
      </c>
      <c r="B63">
        <v>1</v>
      </c>
      <c r="C63">
        <v>0</v>
      </c>
      <c r="D63" s="120">
        <f t="shared" si="0"/>
        <v>0.87537746370833669</v>
      </c>
      <c r="E63" s="400" t="s">
        <v>2044</v>
      </c>
      <c r="H63">
        <f t="shared" si="19"/>
        <v>1</v>
      </c>
      <c r="O63">
        <f t="shared" si="1"/>
        <v>1.9283701047986763</v>
      </c>
      <c r="P63">
        <f t="shared" si="20"/>
        <v>62</v>
      </c>
      <c r="Q63">
        <f t="shared" si="21"/>
        <v>62</v>
      </c>
      <c r="R63">
        <f t="shared" si="2"/>
        <v>370</v>
      </c>
      <c r="S63">
        <f t="shared" si="3"/>
        <v>0.99729729729729732</v>
      </c>
      <c r="T63">
        <f t="shared" si="22"/>
        <v>0.87537746370833669</v>
      </c>
      <c r="V63">
        <f t="shared" si="4"/>
        <v>0</v>
      </c>
      <c r="W63">
        <f t="shared" si="5"/>
        <v>0</v>
      </c>
      <c r="Y63">
        <f t="shared" si="6"/>
        <v>0</v>
      </c>
      <c r="Z63">
        <f t="shared" si="7"/>
        <v>0</v>
      </c>
      <c r="AB63">
        <f t="shared" si="8"/>
        <v>0</v>
      </c>
      <c r="AC63">
        <f t="shared" si="9"/>
        <v>0</v>
      </c>
      <c r="AE63">
        <f t="shared" si="25"/>
        <v>1.0405405405405405E-2</v>
      </c>
      <c r="AF63">
        <f t="shared" si="11"/>
        <v>3.1934762590985806E-4</v>
      </c>
      <c r="AG63">
        <f t="shared" si="26"/>
        <v>3.6382536382536385E-4</v>
      </c>
      <c r="AH63">
        <f t="shared" si="24"/>
        <v>0.87774976035795271</v>
      </c>
      <c r="AI63">
        <f t="shared" si="12"/>
        <v>6.5835013955153074E-3</v>
      </c>
      <c r="AJ63">
        <f t="shared" si="13"/>
        <v>6.2641537696054494E-3</v>
      </c>
      <c r="AK63">
        <f t="shared" si="14"/>
        <v>2.8740659524838618E-10</v>
      </c>
      <c r="AL63">
        <f t="shared" si="15"/>
        <v>63</v>
      </c>
      <c r="AM63">
        <f t="shared" si="16"/>
        <v>368</v>
      </c>
      <c r="AO63">
        <f t="shared" si="17"/>
        <v>0</v>
      </c>
      <c r="AP63">
        <f t="shared" si="18"/>
        <v>0</v>
      </c>
    </row>
    <row r="64" spans="1:42" x14ac:dyDescent="0.2">
      <c r="A64" s="486">
        <v>1.0400000000000001E-2</v>
      </c>
      <c r="B64">
        <v>1</v>
      </c>
      <c r="C64">
        <v>0</v>
      </c>
      <c r="D64" s="120">
        <f t="shared" si="0"/>
        <v>0.87300516705872055</v>
      </c>
      <c r="E64" s="400" t="s">
        <v>2044</v>
      </c>
      <c r="H64">
        <f t="shared" si="19"/>
        <v>1</v>
      </c>
      <c r="O64">
        <f t="shared" si="1"/>
        <v>1.9283755102040818</v>
      </c>
      <c r="P64">
        <f t="shared" si="20"/>
        <v>63</v>
      </c>
      <c r="Q64">
        <f t="shared" si="21"/>
        <v>63</v>
      </c>
      <c r="R64">
        <f t="shared" si="2"/>
        <v>369</v>
      </c>
      <c r="S64">
        <f t="shared" si="3"/>
        <v>0.99728997289972898</v>
      </c>
      <c r="T64">
        <f t="shared" si="22"/>
        <v>0.87300516705872055</v>
      </c>
      <c r="V64">
        <f t="shared" si="4"/>
        <v>0</v>
      </c>
      <c r="W64">
        <f t="shared" si="5"/>
        <v>0</v>
      </c>
      <c r="Y64">
        <f t="shared" si="6"/>
        <v>0</v>
      </c>
      <c r="Z64">
        <f t="shared" si="7"/>
        <v>0</v>
      </c>
      <c r="AB64">
        <f t="shared" si="8"/>
        <v>0</v>
      </c>
      <c r="AC64">
        <f t="shared" si="9"/>
        <v>0</v>
      </c>
      <c r="AE64">
        <f t="shared" si="25"/>
        <v>1.0400000000000001E-2</v>
      </c>
      <c r="AF64">
        <f t="shared" si="11"/>
        <v>4.731770074097611E-6</v>
      </c>
      <c r="AG64">
        <f t="shared" si="26"/>
        <v>5.4054054054036849E-6</v>
      </c>
      <c r="AH64">
        <f t="shared" si="24"/>
        <v>0.87537746370833669</v>
      </c>
      <c r="AI64">
        <f t="shared" si="12"/>
        <v>6.2641537696054494E-3</v>
      </c>
      <c r="AJ64">
        <f t="shared" si="13"/>
        <v>6.259421999531352E-3</v>
      </c>
      <c r="AK64">
        <f t="shared" si="14"/>
        <v>2.8853219459332704E-10</v>
      </c>
      <c r="AL64">
        <f t="shared" si="15"/>
        <v>64</v>
      </c>
      <c r="AM64">
        <f t="shared" si="16"/>
        <v>367</v>
      </c>
      <c r="AO64">
        <f t="shared" si="17"/>
        <v>0</v>
      </c>
      <c r="AP64">
        <f t="shared" si="18"/>
        <v>0</v>
      </c>
    </row>
    <row r="65" spans="1:42" x14ac:dyDescent="0.2">
      <c r="A65" s="55">
        <v>1.0363636363636363E-2</v>
      </c>
      <c r="B65">
        <v>1</v>
      </c>
      <c r="C65">
        <v>0</v>
      </c>
      <c r="D65" s="120">
        <f t="shared" si="0"/>
        <v>0.87063287040910453</v>
      </c>
      <c r="E65" s="400" t="s">
        <v>2044</v>
      </c>
      <c r="H65">
        <f t="shared" si="19"/>
        <v>1</v>
      </c>
      <c r="O65">
        <f t="shared" si="1"/>
        <v>1.9284118738404454</v>
      </c>
      <c r="P65">
        <f t="shared" si="20"/>
        <v>64</v>
      </c>
      <c r="Q65">
        <f t="shared" si="21"/>
        <v>64</v>
      </c>
      <c r="R65">
        <f t="shared" si="2"/>
        <v>368</v>
      </c>
      <c r="S65">
        <f t="shared" si="3"/>
        <v>0.99728260869565222</v>
      </c>
      <c r="T65">
        <f t="shared" si="22"/>
        <v>0.87063287040910453</v>
      </c>
      <c r="V65">
        <f t="shared" si="4"/>
        <v>0</v>
      </c>
      <c r="W65">
        <f t="shared" si="5"/>
        <v>0</v>
      </c>
      <c r="Y65">
        <f t="shared" si="6"/>
        <v>0</v>
      </c>
      <c r="Z65">
        <f t="shared" si="7"/>
        <v>0</v>
      </c>
      <c r="AB65">
        <f t="shared" si="8"/>
        <v>0</v>
      </c>
      <c r="AC65">
        <f t="shared" si="9"/>
        <v>0</v>
      </c>
      <c r="AE65">
        <f t="shared" si="25"/>
        <v>1.0363636363636363E-2</v>
      </c>
      <c r="AF65">
        <f t="shared" si="11"/>
        <v>3.1745642438500525E-5</v>
      </c>
      <c r="AG65">
        <f t="shared" si="26"/>
        <v>3.6363636363638194E-5</v>
      </c>
      <c r="AH65">
        <f t="shared" si="24"/>
        <v>0.87300516705872055</v>
      </c>
      <c r="AI65">
        <f t="shared" si="12"/>
        <v>6.259421999531352E-3</v>
      </c>
      <c r="AJ65">
        <f t="shared" si="13"/>
        <v>6.2276763570928515E-3</v>
      </c>
      <c r="AK65">
        <f t="shared" si="14"/>
        <v>2.8716941719503975E-10</v>
      </c>
      <c r="AL65">
        <f t="shared" si="15"/>
        <v>65</v>
      </c>
      <c r="AM65">
        <f t="shared" si="16"/>
        <v>366</v>
      </c>
      <c r="AO65">
        <f t="shared" si="17"/>
        <v>0</v>
      </c>
      <c r="AP65">
        <f t="shared" si="18"/>
        <v>0</v>
      </c>
    </row>
    <row r="66" spans="1:42" x14ac:dyDescent="0.2">
      <c r="A66" s="191">
        <v>0.01</v>
      </c>
      <c r="B66">
        <v>1</v>
      </c>
      <c r="C66">
        <v>0</v>
      </c>
      <c r="D66" s="120">
        <f t="shared" ref="D66:D129" si="27">$T66*SIGN($B66)</f>
        <v>0.8682605737594884</v>
      </c>
      <c r="E66" s="400" t="s">
        <v>2044</v>
      </c>
      <c r="H66">
        <f t="shared" si="19"/>
        <v>1</v>
      </c>
      <c r="O66">
        <f t="shared" ref="O66:O129" si="28">($N$2-$A66)*SIGN($A66)</f>
        <v>1.9287755102040818</v>
      </c>
      <c r="P66">
        <f t="shared" si="20"/>
        <v>65</v>
      </c>
      <c r="Q66">
        <f t="shared" si="21"/>
        <v>65</v>
      </c>
      <c r="R66">
        <f t="shared" ref="R66:R129" si="29">(SUM($B$2:$C$2000)-$Q66+1)*SIGN($Q66)</f>
        <v>367</v>
      </c>
      <c r="S66">
        <f t="shared" ref="S66:S129" si="30">($R66-$B66)/($R66*SIGN($B66)+(1-SIGN($B66)))</f>
        <v>0.99727520435967298</v>
      </c>
      <c r="T66">
        <f t="shared" si="22"/>
        <v>0.8682605737594884</v>
      </c>
      <c r="V66">
        <f t="shared" ref="V66:V129" si="31">SIGN(MAX(SIGN($S66)*(0.5-$T66), 0))*ROW()</f>
        <v>0</v>
      </c>
      <c r="W66">
        <f t="shared" ref="W66:W129" si="32">($R$2-$V66)*SIGN($V66)</f>
        <v>0</v>
      </c>
      <c r="Y66">
        <f t="shared" ref="Y66:Y129" si="33">SIGN(MAX(SIGN($S66)*(0.25-$T66), 0))*ROW()</f>
        <v>0</v>
      </c>
      <c r="Z66">
        <f t="shared" ref="Z66:Z129" si="34">($R$2-$Y66)*SIGN($Y66)</f>
        <v>0</v>
      </c>
      <c r="AB66">
        <f t="shared" ref="AB66:AB129" si="35">SIGN(MAX(SIGN($S66)*(0.75-$T66), 0))*ROW()</f>
        <v>0</v>
      </c>
      <c r="AC66">
        <f t="shared" ref="AC66:AC129" si="36">($R$2-$AB66)*SIGN($AB66)</f>
        <v>0</v>
      </c>
      <c r="AE66">
        <f t="shared" ref="AE66:AE129" si="37">$A66*$B66</f>
        <v>0.01</v>
      </c>
      <c r="AF66">
        <f t="shared" ref="AF66:AF129" si="38">$AG66*$AH66</f>
        <v>3.1659377105785553E-4</v>
      </c>
      <c r="AG66">
        <f t="shared" si="26"/>
        <v>3.6363636363636286E-4</v>
      </c>
      <c r="AH66">
        <f t="shared" si="24"/>
        <v>0.87063287040910453</v>
      </c>
      <c r="AI66">
        <f t="shared" ref="AI66:AI129" si="39">$AF66+$AI67</f>
        <v>6.2276763570928515E-3</v>
      </c>
      <c r="AJ66">
        <f t="shared" ref="AJ66:AJ129" si="40">$AI67*SIGN($AE66)</f>
        <v>5.9110825860349964E-3</v>
      </c>
      <c r="AK66">
        <f t="shared" ref="AK66:AK129" si="41">($B66*$AJ66^2)/((1-(SIGN($AJ66)))+($R66*($R66-$B66)))</f>
        <v>2.6012788179841114E-10</v>
      </c>
      <c r="AL66">
        <f t="shared" ref="AL66:AL129" si="42">SIGN(MAX(SIGN($S66)*(0.95-$T66), 0))*ROW()</f>
        <v>66</v>
      </c>
      <c r="AM66">
        <f t="shared" ref="AM66:AM129" si="43">($R$2-$AL66)*SIGN($AL66)</f>
        <v>365</v>
      </c>
      <c r="AO66">
        <f t="shared" ref="AO66:AO129" si="44">SIGN(MAX(SIGN($S66)*(0.05-$T66), 0))*ROW()</f>
        <v>0</v>
      </c>
      <c r="AP66">
        <f t="shared" ref="AP66:AP129" si="45">($R$2-$AO66)*SIGN($AO66)</f>
        <v>0</v>
      </c>
    </row>
    <row r="67" spans="1:42" x14ac:dyDescent="0.2">
      <c r="A67" s="191">
        <v>0.01</v>
      </c>
      <c r="B67">
        <v>1</v>
      </c>
      <c r="C67">
        <v>0</v>
      </c>
      <c r="D67" s="120">
        <f t="shared" si="27"/>
        <v>0.86588827710987226</v>
      </c>
      <c r="E67" s="124" t="s">
        <v>1397</v>
      </c>
      <c r="H67">
        <f t="shared" ref="H67:H130" si="46">IF(E67="y",1,0)</f>
        <v>1</v>
      </c>
      <c r="O67">
        <f t="shared" si="28"/>
        <v>1.9287755102040818</v>
      </c>
      <c r="P67">
        <f t="shared" ref="P67:P130" si="47">($P66+$B67+$C66)</f>
        <v>66</v>
      </c>
      <c r="Q67">
        <f t="shared" ref="Q67:Q130" si="48">$P67*SIGN($B67)-($B67-SIGN($B67))</f>
        <v>66</v>
      </c>
      <c r="R67">
        <f t="shared" si="29"/>
        <v>366</v>
      </c>
      <c r="S67">
        <f t="shared" si="30"/>
        <v>0.99726775956284153</v>
      </c>
      <c r="T67">
        <f t="shared" ref="T67:T130" si="49">$S67*$T66+(1-SIGN($B67))*$T66</f>
        <v>0.86588827710987226</v>
      </c>
      <c r="V67">
        <f t="shared" si="31"/>
        <v>0</v>
      </c>
      <c r="W67">
        <f t="shared" si="32"/>
        <v>0</v>
      </c>
      <c r="Y67">
        <f t="shared" si="33"/>
        <v>0</v>
      </c>
      <c r="Z67">
        <f t="shared" si="34"/>
        <v>0</v>
      </c>
      <c r="AB67">
        <f t="shared" si="35"/>
        <v>0</v>
      </c>
      <c r="AC67">
        <f t="shared" si="36"/>
        <v>0</v>
      </c>
      <c r="AE67">
        <f t="shared" si="37"/>
        <v>0.01</v>
      </c>
      <c r="AF67">
        <f t="shared" si="38"/>
        <v>0</v>
      </c>
      <c r="AG67">
        <f t="shared" ref="AG67:AG130" si="50">$A66-$A67</f>
        <v>0</v>
      </c>
      <c r="AH67">
        <f t="shared" ref="AH67:AH130" si="51">$T66</f>
        <v>0.8682605737594884</v>
      </c>
      <c r="AI67">
        <f t="shared" si="39"/>
        <v>5.9110825860349964E-3</v>
      </c>
      <c r="AJ67">
        <f t="shared" si="40"/>
        <v>5.9110825860349964E-3</v>
      </c>
      <c r="AK67">
        <f t="shared" si="41"/>
        <v>2.6155324005484078E-10</v>
      </c>
      <c r="AL67">
        <f t="shared" si="42"/>
        <v>67</v>
      </c>
      <c r="AM67">
        <f t="shared" si="43"/>
        <v>364</v>
      </c>
      <c r="AO67">
        <f t="shared" si="44"/>
        <v>0</v>
      </c>
      <c r="AP67">
        <f t="shared" si="45"/>
        <v>0</v>
      </c>
    </row>
    <row r="68" spans="1:42" x14ac:dyDescent="0.2">
      <c r="A68" s="191">
        <v>9.7368421052631583E-3</v>
      </c>
      <c r="B68">
        <v>1</v>
      </c>
      <c r="C68">
        <v>0</v>
      </c>
      <c r="D68" s="120">
        <f t="shared" si="27"/>
        <v>0.86351598046025624</v>
      </c>
      <c r="E68" s="124" t="s">
        <v>1397</v>
      </c>
      <c r="H68">
        <f t="shared" si="46"/>
        <v>1</v>
      </c>
      <c r="O68">
        <f t="shared" si="28"/>
        <v>1.9290386680988185</v>
      </c>
      <c r="P68">
        <f t="shared" si="47"/>
        <v>67</v>
      </c>
      <c r="Q68">
        <f t="shared" si="48"/>
        <v>67</v>
      </c>
      <c r="R68">
        <f t="shared" si="29"/>
        <v>365</v>
      </c>
      <c r="S68">
        <f t="shared" si="30"/>
        <v>0.99726027397260275</v>
      </c>
      <c r="T68">
        <f t="shared" si="49"/>
        <v>0.86351598046025624</v>
      </c>
      <c r="V68">
        <f t="shared" si="31"/>
        <v>0</v>
      </c>
      <c r="W68">
        <f t="shared" si="32"/>
        <v>0</v>
      </c>
      <c r="Y68">
        <f t="shared" si="33"/>
        <v>0</v>
      </c>
      <c r="Z68">
        <f t="shared" si="34"/>
        <v>0</v>
      </c>
      <c r="AB68">
        <f t="shared" si="35"/>
        <v>0</v>
      </c>
      <c r="AC68">
        <f t="shared" si="36"/>
        <v>0</v>
      </c>
      <c r="AE68">
        <f t="shared" si="37"/>
        <v>9.7368421052631583E-3</v>
      </c>
      <c r="AF68">
        <f t="shared" si="38"/>
        <v>2.2786533608154514E-4</v>
      </c>
      <c r="AG68">
        <f t="shared" si="50"/>
        <v>2.6315789473684188E-4</v>
      </c>
      <c r="AH68">
        <f t="shared" si="51"/>
        <v>0.86588827710987226</v>
      </c>
      <c r="AI68">
        <f t="shared" si="39"/>
        <v>5.9110825860349964E-3</v>
      </c>
      <c r="AJ68">
        <f t="shared" si="40"/>
        <v>5.6832172499534511E-3</v>
      </c>
      <c r="AK68">
        <f t="shared" si="41"/>
        <v>2.4310521082469112E-10</v>
      </c>
      <c r="AL68">
        <f t="shared" si="42"/>
        <v>68</v>
      </c>
      <c r="AM68">
        <f t="shared" si="43"/>
        <v>363</v>
      </c>
      <c r="AO68">
        <f t="shared" si="44"/>
        <v>0</v>
      </c>
      <c r="AP68">
        <f t="shared" si="45"/>
        <v>0</v>
      </c>
    </row>
    <row r="69" spans="1:42" x14ac:dyDescent="0.2">
      <c r="A69" s="40">
        <v>9.285714285714286E-3</v>
      </c>
      <c r="B69">
        <v>1</v>
      </c>
      <c r="C69">
        <v>0</v>
      </c>
      <c r="D69" s="120">
        <f t="shared" si="27"/>
        <v>0.8611436838106401</v>
      </c>
      <c r="E69" s="124" t="s">
        <v>1397</v>
      </c>
      <c r="H69">
        <f t="shared" si="46"/>
        <v>1</v>
      </c>
      <c r="O69">
        <f t="shared" si="28"/>
        <v>1.9294897959183674</v>
      </c>
      <c r="P69">
        <f t="shared" si="47"/>
        <v>68</v>
      </c>
      <c r="Q69">
        <f t="shared" si="48"/>
        <v>68</v>
      </c>
      <c r="R69">
        <f t="shared" si="29"/>
        <v>364</v>
      </c>
      <c r="S69">
        <f t="shared" si="30"/>
        <v>0.99725274725274726</v>
      </c>
      <c r="T69">
        <f t="shared" si="49"/>
        <v>0.8611436838106401</v>
      </c>
      <c r="V69">
        <f t="shared" si="31"/>
        <v>0</v>
      </c>
      <c r="W69">
        <f t="shared" si="32"/>
        <v>0</v>
      </c>
      <c r="Y69">
        <f t="shared" si="33"/>
        <v>0</v>
      </c>
      <c r="Z69">
        <f t="shared" si="34"/>
        <v>0</v>
      </c>
      <c r="AB69">
        <f t="shared" si="35"/>
        <v>0</v>
      </c>
      <c r="AC69">
        <f t="shared" si="36"/>
        <v>0</v>
      </c>
      <c r="AE69">
        <f t="shared" si="37"/>
        <v>9.285714285714286E-3</v>
      </c>
      <c r="AF69">
        <f t="shared" si="38"/>
        <v>3.89556081410642E-4</v>
      </c>
      <c r="AG69">
        <f t="shared" si="50"/>
        <v>4.5112781954887229E-4</v>
      </c>
      <c r="AH69">
        <f t="shared" si="51"/>
        <v>0.86351598046025624</v>
      </c>
      <c r="AI69">
        <f t="shared" si="39"/>
        <v>5.6832172499534511E-3</v>
      </c>
      <c r="AJ69">
        <f t="shared" si="40"/>
        <v>5.2936611685428089E-3</v>
      </c>
      <c r="AK69">
        <f t="shared" si="41"/>
        <v>2.120822251032151E-10</v>
      </c>
      <c r="AL69">
        <f t="shared" si="42"/>
        <v>69</v>
      </c>
      <c r="AM69">
        <f t="shared" si="43"/>
        <v>362</v>
      </c>
      <c r="AO69">
        <f t="shared" si="44"/>
        <v>0</v>
      </c>
      <c r="AP69">
        <f t="shared" si="45"/>
        <v>0</v>
      </c>
    </row>
    <row r="70" spans="1:42" x14ac:dyDescent="0.2">
      <c r="A70" s="191">
        <v>9.2592592592592587E-3</v>
      </c>
      <c r="B70">
        <v>1</v>
      </c>
      <c r="C70">
        <v>0</v>
      </c>
      <c r="D70" s="120">
        <f t="shared" si="27"/>
        <v>0.85877138716102397</v>
      </c>
      <c r="E70" s="124" t="s">
        <v>1397</v>
      </c>
      <c r="H70">
        <f t="shared" si="46"/>
        <v>1</v>
      </c>
      <c r="O70">
        <f t="shared" si="28"/>
        <v>1.9295162509448225</v>
      </c>
      <c r="P70">
        <f t="shared" si="47"/>
        <v>69</v>
      </c>
      <c r="Q70">
        <f t="shared" si="48"/>
        <v>69</v>
      </c>
      <c r="R70">
        <f t="shared" si="29"/>
        <v>363</v>
      </c>
      <c r="S70">
        <f t="shared" si="30"/>
        <v>0.99724517906336085</v>
      </c>
      <c r="T70">
        <f t="shared" si="49"/>
        <v>0.85877138716102397</v>
      </c>
      <c r="V70">
        <f t="shared" si="31"/>
        <v>0</v>
      </c>
      <c r="W70">
        <f t="shared" si="32"/>
        <v>0</v>
      </c>
      <c r="Y70">
        <f t="shared" si="33"/>
        <v>0</v>
      </c>
      <c r="Z70">
        <f t="shared" si="34"/>
        <v>0</v>
      </c>
      <c r="AB70">
        <f t="shared" si="35"/>
        <v>0</v>
      </c>
      <c r="AC70">
        <f t="shared" si="36"/>
        <v>0</v>
      </c>
      <c r="AE70">
        <f t="shared" si="37"/>
        <v>9.2592592592592587E-3</v>
      </c>
      <c r="AF70">
        <f t="shared" si="38"/>
        <v>2.2781578936790137E-5</v>
      </c>
      <c r="AG70">
        <f t="shared" si="50"/>
        <v>2.6455026455027286E-5</v>
      </c>
      <c r="AH70">
        <f t="shared" si="51"/>
        <v>0.8611436838106401</v>
      </c>
      <c r="AI70">
        <f t="shared" si="39"/>
        <v>5.2936611685428089E-3</v>
      </c>
      <c r="AJ70">
        <f t="shared" si="40"/>
        <v>5.2708795896060185E-3</v>
      </c>
      <c r="AK70">
        <f t="shared" si="41"/>
        <v>2.11422398125849E-10</v>
      </c>
      <c r="AL70">
        <f t="shared" si="42"/>
        <v>70</v>
      </c>
      <c r="AM70">
        <f t="shared" si="43"/>
        <v>361</v>
      </c>
      <c r="AO70">
        <f t="shared" si="44"/>
        <v>0</v>
      </c>
      <c r="AP70">
        <f t="shared" si="45"/>
        <v>0</v>
      </c>
    </row>
    <row r="71" spans="1:42" x14ac:dyDescent="0.2">
      <c r="A71" s="191">
        <v>9.2307692307692299E-3</v>
      </c>
      <c r="B71">
        <v>1</v>
      </c>
      <c r="C71">
        <v>0</v>
      </c>
      <c r="D71" s="120">
        <f t="shared" si="27"/>
        <v>0.85639909051140783</v>
      </c>
      <c r="E71" s="124" t="s">
        <v>1397</v>
      </c>
      <c r="H71">
        <f t="shared" si="46"/>
        <v>1</v>
      </c>
      <c r="O71">
        <f t="shared" si="28"/>
        <v>1.9295447409733126</v>
      </c>
      <c r="P71">
        <f t="shared" si="47"/>
        <v>70</v>
      </c>
      <c r="Q71">
        <f t="shared" si="48"/>
        <v>70</v>
      </c>
      <c r="R71">
        <f t="shared" si="29"/>
        <v>362</v>
      </c>
      <c r="S71">
        <f t="shared" si="30"/>
        <v>0.99723756906077343</v>
      </c>
      <c r="T71">
        <f t="shared" si="49"/>
        <v>0.85639909051140783</v>
      </c>
      <c r="V71">
        <f t="shared" si="31"/>
        <v>0</v>
      </c>
      <c r="W71">
        <f t="shared" si="32"/>
        <v>0</v>
      </c>
      <c r="Y71">
        <f t="shared" si="33"/>
        <v>0</v>
      </c>
      <c r="Z71">
        <f t="shared" si="34"/>
        <v>0</v>
      </c>
      <c r="AB71">
        <f t="shared" si="35"/>
        <v>0</v>
      </c>
      <c r="AC71">
        <f t="shared" si="36"/>
        <v>0</v>
      </c>
      <c r="AE71">
        <f t="shared" si="37"/>
        <v>9.2307692307692299E-3</v>
      </c>
      <c r="AF71">
        <f t="shared" si="38"/>
        <v>2.4466421286639169E-5</v>
      </c>
      <c r="AG71">
        <f t="shared" si="50"/>
        <v>2.8490028490028851E-5</v>
      </c>
      <c r="AH71">
        <f t="shared" si="51"/>
        <v>0.85877138716102397</v>
      </c>
      <c r="AI71">
        <f t="shared" si="39"/>
        <v>5.2708795896060185E-3</v>
      </c>
      <c r="AJ71">
        <f t="shared" si="40"/>
        <v>5.2464131683193794E-3</v>
      </c>
      <c r="AK71">
        <f t="shared" si="41"/>
        <v>2.1062465475516896E-10</v>
      </c>
      <c r="AL71">
        <f t="shared" si="42"/>
        <v>71</v>
      </c>
      <c r="AM71">
        <f t="shared" si="43"/>
        <v>360</v>
      </c>
      <c r="AO71">
        <f t="shared" si="44"/>
        <v>0</v>
      </c>
      <c r="AP71">
        <f t="shared" si="45"/>
        <v>0</v>
      </c>
    </row>
    <row r="72" spans="1:42" x14ac:dyDescent="0.2">
      <c r="A72" s="191">
        <v>9.2307692307692299E-3</v>
      </c>
      <c r="B72">
        <v>1</v>
      </c>
      <c r="C72">
        <v>0</v>
      </c>
      <c r="D72" s="120">
        <f t="shared" si="27"/>
        <v>0.85402679386179181</v>
      </c>
      <c r="E72" s="400" t="s">
        <v>1397</v>
      </c>
      <c r="H72">
        <f t="shared" si="46"/>
        <v>1</v>
      </c>
      <c r="O72">
        <f t="shared" si="28"/>
        <v>1.9295447409733126</v>
      </c>
      <c r="P72">
        <f t="shared" si="47"/>
        <v>71</v>
      </c>
      <c r="Q72">
        <f t="shared" si="48"/>
        <v>71</v>
      </c>
      <c r="R72">
        <f t="shared" si="29"/>
        <v>361</v>
      </c>
      <c r="S72">
        <f t="shared" si="30"/>
        <v>0.99722991689750695</v>
      </c>
      <c r="T72">
        <f t="shared" si="49"/>
        <v>0.85402679386179181</v>
      </c>
      <c r="V72">
        <f t="shared" si="31"/>
        <v>0</v>
      </c>
      <c r="W72">
        <f t="shared" si="32"/>
        <v>0</v>
      </c>
      <c r="Y72">
        <f t="shared" si="33"/>
        <v>0</v>
      </c>
      <c r="Z72">
        <f t="shared" si="34"/>
        <v>0</v>
      </c>
      <c r="AB72">
        <f t="shared" si="35"/>
        <v>0</v>
      </c>
      <c r="AC72">
        <f t="shared" si="36"/>
        <v>0</v>
      </c>
      <c r="AE72">
        <f t="shared" si="37"/>
        <v>9.2307692307692299E-3</v>
      </c>
      <c r="AF72">
        <f t="shared" si="38"/>
        <v>0</v>
      </c>
      <c r="AG72">
        <f t="shared" si="50"/>
        <v>0</v>
      </c>
      <c r="AH72">
        <f t="shared" si="51"/>
        <v>0.85639909051140783</v>
      </c>
      <c r="AI72">
        <f t="shared" si="39"/>
        <v>5.2464131683193794E-3</v>
      </c>
      <c r="AJ72">
        <f t="shared" si="40"/>
        <v>5.2464131683193794E-3</v>
      </c>
      <c r="AK72">
        <f t="shared" si="41"/>
        <v>2.1179479172603101E-10</v>
      </c>
      <c r="AL72">
        <f t="shared" si="42"/>
        <v>72</v>
      </c>
      <c r="AM72">
        <f t="shared" si="43"/>
        <v>359</v>
      </c>
      <c r="AO72">
        <f t="shared" si="44"/>
        <v>0</v>
      </c>
      <c r="AP72">
        <f t="shared" si="45"/>
        <v>0</v>
      </c>
    </row>
    <row r="73" spans="1:42" x14ac:dyDescent="0.2">
      <c r="A73" s="122">
        <v>9.1228070175438606E-3</v>
      </c>
      <c r="B73">
        <v>1</v>
      </c>
      <c r="C73">
        <v>0</v>
      </c>
      <c r="D73" s="120">
        <f t="shared" si="27"/>
        <v>0.85165449721217568</v>
      </c>
      <c r="E73" s="400" t="s">
        <v>1397</v>
      </c>
      <c r="H73">
        <f t="shared" si="46"/>
        <v>1</v>
      </c>
      <c r="O73">
        <f t="shared" si="28"/>
        <v>1.929652703186538</v>
      </c>
      <c r="P73">
        <f t="shared" si="47"/>
        <v>72</v>
      </c>
      <c r="Q73">
        <f t="shared" si="48"/>
        <v>72</v>
      </c>
      <c r="R73">
        <f t="shared" si="29"/>
        <v>360</v>
      </c>
      <c r="S73">
        <f t="shared" si="30"/>
        <v>0.99722222222222223</v>
      </c>
      <c r="T73">
        <f t="shared" si="49"/>
        <v>0.85165449721217568</v>
      </c>
      <c r="V73">
        <f t="shared" si="31"/>
        <v>0</v>
      </c>
      <c r="W73">
        <f t="shared" si="32"/>
        <v>0</v>
      </c>
      <c r="Y73">
        <f t="shared" si="33"/>
        <v>0</v>
      </c>
      <c r="Z73">
        <f t="shared" si="34"/>
        <v>0</v>
      </c>
      <c r="AB73">
        <f t="shared" si="35"/>
        <v>0</v>
      </c>
      <c r="AC73">
        <f t="shared" si="36"/>
        <v>0</v>
      </c>
      <c r="AE73">
        <f t="shared" si="37"/>
        <v>9.1228070175438606E-3</v>
      </c>
      <c r="AF73">
        <f t="shared" si="38"/>
        <v>9.2202622819085282E-5</v>
      </c>
      <c r="AG73">
        <f t="shared" si="50"/>
        <v>1.0796221322536929E-4</v>
      </c>
      <c r="AH73">
        <f t="shared" si="51"/>
        <v>0.85402679386179181</v>
      </c>
      <c r="AI73">
        <f t="shared" si="39"/>
        <v>5.2464131683193794E-3</v>
      </c>
      <c r="AJ73">
        <f t="shared" si="40"/>
        <v>5.1542105455002945E-3</v>
      </c>
      <c r="AK73">
        <f t="shared" si="41"/>
        <v>2.0555467616331201E-10</v>
      </c>
      <c r="AL73">
        <f t="shared" si="42"/>
        <v>73</v>
      </c>
      <c r="AM73">
        <f t="shared" si="43"/>
        <v>358</v>
      </c>
      <c r="AO73">
        <f t="shared" si="44"/>
        <v>0</v>
      </c>
      <c r="AP73">
        <f t="shared" si="45"/>
        <v>0</v>
      </c>
    </row>
    <row r="74" spans="1:42" x14ac:dyDescent="0.2">
      <c r="A74" s="122">
        <v>9.0476190476190474E-3</v>
      </c>
      <c r="B74">
        <v>1</v>
      </c>
      <c r="C74">
        <v>0</v>
      </c>
      <c r="D74" s="120">
        <f t="shared" si="27"/>
        <v>0.84928220056255965</v>
      </c>
      <c r="E74" s="124" t="s">
        <v>1397</v>
      </c>
      <c r="H74">
        <f t="shared" si="46"/>
        <v>1</v>
      </c>
      <c r="O74">
        <f t="shared" si="28"/>
        <v>1.9297278911564628</v>
      </c>
      <c r="P74">
        <f t="shared" si="47"/>
        <v>73</v>
      </c>
      <c r="Q74">
        <f t="shared" si="48"/>
        <v>73</v>
      </c>
      <c r="R74">
        <f t="shared" si="29"/>
        <v>359</v>
      </c>
      <c r="S74">
        <f t="shared" si="30"/>
        <v>0.99721448467966578</v>
      </c>
      <c r="T74">
        <f t="shared" si="49"/>
        <v>0.84928220056255965</v>
      </c>
      <c r="V74">
        <f t="shared" si="31"/>
        <v>0</v>
      </c>
      <c r="W74">
        <f t="shared" si="32"/>
        <v>0</v>
      </c>
      <c r="Y74">
        <f t="shared" si="33"/>
        <v>0</v>
      </c>
      <c r="Z74">
        <f t="shared" si="34"/>
        <v>0</v>
      </c>
      <c r="AB74">
        <f t="shared" si="35"/>
        <v>0</v>
      </c>
      <c r="AC74">
        <f t="shared" si="36"/>
        <v>0</v>
      </c>
      <c r="AE74">
        <f t="shared" si="37"/>
        <v>9.0476190476190474E-3</v>
      </c>
      <c r="AF74">
        <f t="shared" si="38"/>
        <v>6.4034172722720977E-5</v>
      </c>
      <c r="AG74">
        <f t="shared" si="50"/>
        <v>7.5187969924813206E-5</v>
      </c>
      <c r="AH74">
        <f t="shared" si="51"/>
        <v>0.85165449721217568</v>
      </c>
      <c r="AI74">
        <f t="shared" si="39"/>
        <v>5.1542105455002945E-3</v>
      </c>
      <c r="AJ74">
        <f t="shared" si="40"/>
        <v>5.0901763727775736E-3</v>
      </c>
      <c r="AK74">
        <f t="shared" si="41"/>
        <v>2.0159891307311632E-10</v>
      </c>
      <c r="AL74">
        <f t="shared" si="42"/>
        <v>74</v>
      </c>
      <c r="AM74">
        <f t="shared" si="43"/>
        <v>357</v>
      </c>
      <c r="AO74">
        <f t="shared" si="44"/>
        <v>0</v>
      </c>
      <c r="AP74">
        <f t="shared" si="45"/>
        <v>0</v>
      </c>
    </row>
    <row r="75" spans="1:42" x14ac:dyDescent="0.2">
      <c r="A75" s="122">
        <v>8.9999999999999993E-3</v>
      </c>
      <c r="B75">
        <v>1</v>
      </c>
      <c r="C75">
        <v>0</v>
      </c>
      <c r="D75" s="120">
        <f t="shared" si="27"/>
        <v>0.84690990391294352</v>
      </c>
      <c r="E75" s="400" t="s">
        <v>1397</v>
      </c>
      <c r="H75">
        <f t="shared" si="46"/>
        <v>1</v>
      </c>
      <c r="O75">
        <f t="shared" si="28"/>
        <v>1.9297755102040819</v>
      </c>
      <c r="P75">
        <f t="shared" si="47"/>
        <v>74</v>
      </c>
      <c r="Q75">
        <f t="shared" si="48"/>
        <v>74</v>
      </c>
      <c r="R75">
        <f t="shared" si="29"/>
        <v>358</v>
      </c>
      <c r="S75">
        <f t="shared" si="30"/>
        <v>0.9972067039106145</v>
      </c>
      <c r="T75">
        <f t="shared" si="49"/>
        <v>0.84690990391294352</v>
      </c>
      <c r="V75">
        <f t="shared" si="31"/>
        <v>0</v>
      </c>
      <c r="W75">
        <f t="shared" si="32"/>
        <v>0</v>
      </c>
      <c r="Y75">
        <f t="shared" si="33"/>
        <v>0</v>
      </c>
      <c r="Z75">
        <f t="shared" si="34"/>
        <v>0</v>
      </c>
      <c r="AB75">
        <f t="shared" si="35"/>
        <v>0</v>
      </c>
      <c r="AC75">
        <f t="shared" si="36"/>
        <v>0</v>
      </c>
      <c r="AE75">
        <f t="shared" si="37"/>
        <v>8.9999999999999993E-3</v>
      </c>
      <c r="AF75">
        <f t="shared" si="38"/>
        <v>4.0442009550598468E-5</v>
      </c>
      <c r="AG75">
        <f t="shared" si="50"/>
        <v>4.7619047619048074E-5</v>
      </c>
      <c r="AH75">
        <f t="shared" si="51"/>
        <v>0.84928220056255965</v>
      </c>
      <c r="AI75">
        <f t="shared" si="39"/>
        <v>5.0901763727775736E-3</v>
      </c>
      <c r="AJ75">
        <f t="shared" si="40"/>
        <v>5.0497343632269756E-3</v>
      </c>
      <c r="AK75">
        <f t="shared" si="41"/>
        <v>1.9951971847296174E-10</v>
      </c>
      <c r="AL75">
        <f t="shared" si="42"/>
        <v>75</v>
      </c>
      <c r="AM75">
        <f t="shared" si="43"/>
        <v>356</v>
      </c>
      <c r="AO75">
        <f t="shared" si="44"/>
        <v>0</v>
      </c>
      <c r="AP75">
        <f t="shared" si="45"/>
        <v>0</v>
      </c>
    </row>
    <row r="76" spans="1:42" x14ac:dyDescent="0.2">
      <c r="A76" s="122">
        <v>8.9062499999999992E-3</v>
      </c>
      <c r="B76">
        <v>1</v>
      </c>
      <c r="C76">
        <v>0</v>
      </c>
      <c r="D76" s="120">
        <f t="shared" si="27"/>
        <v>0.84453760726332738</v>
      </c>
      <c r="E76" s="400" t="s">
        <v>1397</v>
      </c>
      <c r="H76">
        <f t="shared" si="46"/>
        <v>1</v>
      </c>
      <c r="O76">
        <f t="shared" si="28"/>
        <v>1.9298692602040819</v>
      </c>
      <c r="P76">
        <f t="shared" si="47"/>
        <v>75</v>
      </c>
      <c r="Q76">
        <f t="shared" si="48"/>
        <v>75</v>
      </c>
      <c r="R76">
        <f t="shared" si="29"/>
        <v>357</v>
      </c>
      <c r="S76">
        <f t="shared" si="30"/>
        <v>0.99719887955182074</v>
      </c>
      <c r="T76">
        <f t="shared" si="49"/>
        <v>0.84453760726332738</v>
      </c>
      <c r="V76">
        <f t="shared" si="31"/>
        <v>0</v>
      </c>
      <c r="W76">
        <f t="shared" si="32"/>
        <v>0</v>
      </c>
      <c r="Y76">
        <f t="shared" si="33"/>
        <v>0</v>
      </c>
      <c r="Z76">
        <f t="shared" si="34"/>
        <v>0</v>
      </c>
      <c r="AB76">
        <f t="shared" si="35"/>
        <v>0</v>
      </c>
      <c r="AC76">
        <f t="shared" si="36"/>
        <v>0</v>
      </c>
      <c r="AE76">
        <f t="shared" si="37"/>
        <v>8.9062499999999992E-3</v>
      </c>
      <c r="AF76">
        <f t="shared" si="38"/>
        <v>7.9397803491838519E-5</v>
      </c>
      <c r="AG76">
        <f t="shared" si="50"/>
        <v>9.3750000000000083E-5</v>
      </c>
      <c r="AH76">
        <f t="shared" si="51"/>
        <v>0.84690990391294352</v>
      </c>
      <c r="AI76">
        <f t="shared" si="39"/>
        <v>5.0497343632269756E-3</v>
      </c>
      <c r="AJ76">
        <f t="shared" si="40"/>
        <v>4.9703365597351373E-3</v>
      </c>
      <c r="AK76">
        <f t="shared" si="41"/>
        <v>1.9438080695118276E-10</v>
      </c>
      <c r="AL76">
        <f t="shared" si="42"/>
        <v>76</v>
      </c>
      <c r="AM76">
        <f t="shared" si="43"/>
        <v>355</v>
      </c>
      <c r="AO76">
        <f t="shared" si="44"/>
        <v>0</v>
      </c>
      <c r="AP76">
        <f t="shared" si="45"/>
        <v>0</v>
      </c>
    </row>
    <row r="77" spans="1:42" x14ac:dyDescent="0.2">
      <c r="A77" s="191">
        <v>8.8888888888888889E-3</v>
      </c>
      <c r="B77">
        <v>1</v>
      </c>
      <c r="C77">
        <v>0</v>
      </c>
      <c r="D77" s="120">
        <f t="shared" si="27"/>
        <v>0.84216531061371136</v>
      </c>
      <c r="E77" s="400" t="s">
        <v>1397</v>
      </c>
      <c r="H77">
        <f t="shared" si="46"/>
        <v>1</v>
      </c>
      <c r="O77">
        <f t="shared" si="28"/>
        <v>1.9298866213151928</v>
      </c>
      <c r="P77">
        <f t="shared" si="47"/>
        <v>76</v>
      </c>
      <c r="Q77">
        <f t="shared" si="48"/>
        <v>76</v>
      </c>
      <c r="R77">
        <f t="shared" si="29"/>
        <v>356</v>
      </c>
      <c r="S77">
        <f t="shared" si="30"/>
        <v>0.9971910112359551</v>
      </c>
      <c r="T77">
        <f t="shared" si="49"/>
        <v>0.84216531061371136</v>
      </c>
      <c r="V77">
        <f t="shared" si="31"/>
        <v>0</v>
      </c>
      <c r="W77">
        <f t="shared" si="32"/>
        <v>0</v>
      </c>
      <c r="Y77">
        <f t="shared" si="33"/>
        <v>0</v>
      </c>
      <c r="Z77">
        <f t="shared" si="34"/>
        <v>0</v>
      </c>
      <c r="AB77">
        <f t="shared" si="35"/>
        <v>0</v>
      </c>
      <c r="AC77">
        <f t="shared" si="36"/>
        <v>0</v>
      </c>
      <c r="AE77">
        <f t="shared" si="37"/>
        <v>8.8888888888888889E-3</v>
      </c>
      <c r="AF77">
        <f t="shared" si="38"/>
        <v>1.4662111237209906E-5</v>
      </c>
      <c r="AG77">
        <f t="shared" si="50"/>
        <v>1.7361111111110356E-5</v>
      </c>
      <c r="AH77">
        <f t="shared" si="51"/>
        <v>0.84453760726332738</v>
      </c>
      <c r="AI77">
        <f t="shared" si="39"/>
        <v>4.9703365597351373E-3</v>
      </c>
      <c r="AJ77">
        <f t="shared" si="40"/>
        <v>4.9556744484979274E-3</v>
      </c>
      <c r="AK77">
        <f t="shared" si="41"/>
        <v>1.9432433327658836E-10</v>
      </c>
      <c r="AL77">
        <f t="shared" si="42"/>
        <v>77</v>
      </c>
      <c r="AM77">
        <f t="shared" si="43"/>
        <v>354</v>
      </c>
      <c r="AO77">
        <f t="shared" si="44"/>
        <v>0</v>
      </c>
      <c r="AP77">
        <f t="shared" si="45"/>
        <v>0</v>
      </c>
    </row>
    <row r="78" spans="1:42" x14ac:dyDescent="0.2">
      <c r="A78" s="191">
        <v>8.8888888888888889E-3</v>
      </c>
      <c r="B78">
        <v>1</v>
      </c>
      <c r="C78">
        <v>0</v>
      </c>
      <c r="D78" s="120">
        <f t="shared" si="27"/>
        <v>0.83979301396409523</v>
      </c>
      <c r="E78" s="400" t="s">
        <v>1397</v>
      </c>
      <c r="H78">
        <f t="shared" si="46"/>
        <v>1</v>
      </c>
      <c r="O78">
        <f t="shared" si="28"/>
        <v>1.9298866213151928</v>
      </c>
      <c r="P78">
        <f t="shared" si="47"/>
        <v>77</v>
      </c>
      <c r="Q78">
        <f t="shared" si="48"/>
        <v>77</v>
      </c>
      <c r="R78">
        <f t="shared" si="29"/>
        <v>355</v>
      </c>
      <c r="S78">
        <f t="shared" si="30"/>
        <v>0.9971830985915493</v>
      </c>
      <c r="T78">
        <f t="shared" si="49"/>
        <v>0.83979301396409523</v>
      </c>
      <c r="V78">
        <f t="shared" si="31"/>
        <v>0</v>
      </c>
      <c r="W78">
        <f t="shared" si="32"/>
        <v>0</v>
      </c>
      <c r="Y78">
        <f t="shared" si="33"/>
        <v>0</v>
      </c>
      <c r="Z78">
        <f t="shared" si="34"/>
        <v>0</v>
      </c>
      <c r="AB78">
        <f t="shared" si="35"/>
        <v>0</v>
      </c>
      <c r="AC78">
        <f t="shared" si="36"/>
        <v>0</v>
      </c>
      <c r="AE78">
        <f t="shared" si="37"/>
        <v>8.8888888888888889E-3</v>
      </c>
      <c r="AF78">
        <f t="shared" si="38"/>
        <v>0</v>
      </c>
      <c r="AG78">
        <f t="shared" si="50"/>
        <v>0</v>
      </c>
      <c r="AH78">
        <f t="shared" si="51"/>
        <v>0.84216531061371136</v>
      </c>
      <c r="AI78">
        <f t="shared" si="39"/>
        <v>4.9556744484979274E-3</v>
      </c>
      <c r="AJ78">
        <f t="shared" si="40"/>
        <v>4.9556744484979274E-3</v>
      </c>
      <c r="AK78">
        <f t="shared" si="41"/>
        <v>1.9542221086572162E-10</v>
      </c>
      <c r="AL78">
        <f t="shared" si="42"/>
        <v>78</v>
      </c>
      <c r="AM78">
        <f t="shared" si="43"/>
        <v>353</v>
      </c>
      <c r="AO78">
        <f t="shared" si="44"/>
        <v>0</v>
      </c>
      <c r="AP78">
        <f t="shared" si="45"/>
        <v>0</v>
      </c>
    </row>
    <row r="79" spans="1:42" x14ac:dyDescent="0.2">
      <c r="A79" s="191">
        <v>8.8235294117647058E-3</v>
      </c>
      <c r="B79">
        <v>1</v>
      </c>
      <c r="C79">
        <v>0</v>
      </c>
      <c r="D79" s="120">
        <f t="shared" si="27"/>
        <v>0.83742071731447909</v>
      </c>
      <c r="E79" s="400" t="s">
        <v>1397</v>
      </c>
      <c r="H79">
        <f t="shared" si="46"/>
        <v>1</v>
      </c>
      <c r="O79">
        <f t="shared" si="28"/>
        <v>1.9299519807923171</v>
      </c>
      <c r="P79">
        <f t="shared" si="47"/>
        <v>78</v>
      </c>
      <c r="Q79">
        <f t="shared" si="48"/>
        <v>78</v>
      </c>
      <c r="R79">
        <f t="shared" si="29"/>
        <v>354</v>
      </c>
      <c r="S79">
        <f t="shared" si="30"/>
        <v>0.99717514124293782</v>
      </c>
      <c r="T79">
        <f t="shared" si="49"/>
        <v>0.83742071731447909</v>
      </c>
      <c r="V79">
        <f t="shared" si="31"/>
        <v>0</v>
      </c>
      <c r="W79">
        <f t="shared" si="32"/>
        <v>0</v>
      </c>
      <c r="Y79">
        <f t="shared" si="33"/>
        <v>0</v>
      </c>
      <c r="Z79">
        <f t="shared" si="34"/>
        <v>0</v>
      </c>
      <c r="AB79">
        <f t="shared" si="35"/>
        <v>0</v>
      </c>
      <c r="AC79">
        <f t="shared" si="36"/>
        <v>0</v>
      </c>
      <c r="AE79">
        <f t="shared" si="37"/>
        <v>8.8235294117647058E-3</v>
      </c>
      <c r="AF79">
        <f t="shared" si="38"/>
        <v>5.4888432285235081E-5</v>
      </c>
      <c r="AG79">
        <f t="shared" si="50"/>
        <v>6.5359477124183121E-5</v>
      </c>
      <c r="AH79">
        <f t="shared" si="51"/>
        <v>0.83979301396409523</v>
      </c>
      <c r="AI79">
        <f t="shared" si="39"/>
        <v>4.9556744484979274E-3</v>
      </c>
      <c r="AJ79">
        <f t="shared" si="40"/>
        <v>4.9007860162126925E-3</v>
      </c>
      <c r="AK79">
        <f t="shared" si="41"/>
        <v>1.9220005743110603E-10</v>
      </c>
      <c r="AL79">
        <f t="shared" si="42"/>
        <v>79</v>
      </c>
      <c r="AM79">
        <f t="shared" si="43"/>
        <v>352</v>
      </c>
      <c r="AO79">
        <f t="shared" si="44"/>
        <v>0</v>
      </c>
      <c r="AP79">
        <f t="shared" si="45"/>
        <v>0</v>
      </c>
    </row>
    <row r="80" spans="1:42" x14ac:dyDescent="0.2">
      <c r="A80" s="152">
        <v>8.7499999999999991E-3</v>
      </c>
      <c r="B80">
        <v>1</v>
      </c>
      <c r="C80">
        <v>0</v>
      </c>
      <c r="D80" s="120">
        <f t="shared" si="27"/>
        <v>0.83504842066486296</v>
      </c>
      <c r="E80" s="124" t="s">
        <v>1397</v>
      </c>
      <c r="H80">
        <f t="shared" si="46"/>
        <v>1</v>
      </c>
      <c r="O80">
        <f t="shared" si="28"/>
        <v>1.9300255102040818</v>
      </c>
      <c r="P80">
        <f t="shared" si="47"/>
        <v>79</v>
      </c>
      <c r="Q80">
        <f t="shared" si="48"/>
        <v>79</v>
      </c>
      <c r="R80">
        <f t="shared" si="29"/>
        <v>353</v>
      </c>
      <c r="S80">
        <f t="shared" si="30"/>
        <v>0.99716713881019825</v>
      </c>
      <c r="T80">
        <f t="shared" si="49"/>
        <v>0.83504842066486296</v>
      </c>
      <c r="V80">
        <f t="shared" si="31"/>
        <v>0</v>
      </c>
      <c r="W80">
        <f t="shared" si="32"/>
        <v>0</v>
      </c>
      <c r="Y80">
        <f t="shared" si="33"/>
        <v>0</v>
      </c>
      <c r="Z80">
        <f t="shared" si="34"/>
        <v>0</v>
      </c>
      <c r="AB80">
        <f t="shared" si="35"/>
        <v>0</v>
      </c>
      <c r="AC80">
        <f t="shared" si="36"/>
        <v>0</v>
      </c>
      <c r="AE80">
        <f t="shared" si="37"/>
        <v>8.7499999999999991E-3</v>
      </c>
      <c r="AF80">
        <f t="shared" si="38"/>
        <v>6.1575052743712344E-5</v>
      </c>
      <c r="AG80">
        <f t="shared" si="50"/>
        <v>7.3529411764706662E-5</v>
      </c>
      <c r="AH80">
        <f t="shared" si="51"/>
        <v>0.83742071731447909</v>
      </c>
      <c r="AI80">
        <f t="shared" si="39"/>
        <v>4.9007860162126925E-3</v>
      </c>
      <c r="AJ80">
        <f t="shared" si="40"/>
        <v>4.83921096346898E-3</v>
      </c>
      <c r="AK80">
        <f t="shared" si="41"/>
        <v>1.884654483401878E-10</v>
      </c>
      <c r="AL80">
        <f t="shared" si="42"/>
        <v>80</v>
      </c>
      <c r="AM80">
        <f t="shared" si="43"/>
        <v>351</v>
      </c>
      <c r="AO80">
        <f t="shared" si="44"/>
        <v>0</v>
      </c>
      <c r="AP80">
        <f t="shared" si="45"/>
        <v>0</v>
      </c>
    </row>
    <row r="81" spans="1:42" x14ac:dyDescent="0.2">
      <c r="A81" s="152">
        <v>8.7037037037037031E-3</v>
      </c>
      <c r="B81">
        <v>1</v>
      </c>
      <c r="C81">
        <v>0</v>
      </c>
      <c r="D81" s="120">
        <f t="shared" si="27"/>
        <v>0.83267612401524693</v>
      </c>
      <c r="E81" s="124" t="s">
        <v>1397</v>
      </c>
      <c r="H81">
        <f t="shared" si="46"/>
        <v>1</v>
      </c>
      <c r="O81">
        <f t="shared" si="28"/>
        <v>1.9300718065003781</v>
      </c>
      <c r="P81">
        <f t="shared" si="47"/>
        <v>80</v>
      </c>
      <c r="Q81">
        <f t="shared" si="48"/>
        <v>80</v>
      </c>
      <c r="R81">
        <f t="shared" si="29"/>
        <v>352</v>
      </c>
      <c r="S81">
        <f t="shared" si="30"/>
        <v>0.99715909090909094</v>
      </c>
      <c r="T81">
        <f t="shared" si="49"/>
        <v>0.83267612401524693</v>
      </c>
      <c r="V81">
        <f t="shared" si="31"/>
        <v>0</v>
      </c>
      <c r="W81">
        <f t="shared" si="32"/>
        <v>0</v>
      </c>
      <c r="Y81">
        <f t="shared" si="33"/>
        <v>0</v>
      </c>
      <c r="Z81">
        <f t="shared" si="34"/>
        <v>0</v>
      </c>
      <c r="AB81">
        <f t="shared" si="35"/>
        <v>0</v>
      </c>
      <c r="AC81">
        <f t="shared" si="36"/>
        <v>0</v>
      </c>
      <c r="AE81">
        <f t="shared" si="37"/>
        <v>8.7037037037037031E-3</v>
      </c>
      <c r="AF81">
        <f t="shared" si="38"/>
        <v>3.8659649104854533E-5</v>
      </c>
      <c r="AG81">
        <f t="shared" si="50"/>
        <v>4.6296296296296016E-5</v>
      </c>
      <c r="AH81">
        <f t="shared" si="51"/>
        <v>0.83504842066486296</v>
      </c>
      <c r="AI81">
        <f t="shared" si="39"/>
        <v>4.83921096346898E-3</v>
      </c>
      <c r="AJ81">
        <f t="shared" si="40"/>
        <v>4.8005513143641251E-3</v>
      </c>
      <c r="AK81">
        <f t="shared" si="41"/>
        <v>1.8652302610919394E-10</v>
      </c>
      <c r="AL81">
        <f t="shared" si="42"/>
        <v>81</v>
      </c>
      <c r="AM81">
        <f t="shared" si="43"/>
        <v>350</v>
      </c>
      <c r="AO81">
        <f t="shared" si="44"/>
        <v>0</v>
      </c>
      <c r="AP81">
        <f t="shared" si="45"/>
        <v>0</v>
      </c>
    </row>
    <row r="82" spans="1:42" x14ac:dyDescent="0.2">
      <c r="A82" s="191">
        <v>8.6206896551724137E-3</v>
      </c>
      <c r="B82">
        <v>1</v>
      </c>
      <c r="C82">
        <v>0</v>
      </c>
      <c r="D82" s="120">
        <f t="shared" si="27"/>
        <v>0.83030382736563091</v>
      </c>
      <c r="E82" s="124" t="s">
        <v>1397</v>
      </c>
      <c r="H82">
        <f t="shared" si="46"/>
        <v>1</v>
      </c>
      <c r="O82">
        <f t="shared" si="28"/>
        <v>1.9301548205489094</v>
      </c>
      <c r="P82">
        <f t="shared" si="47"/>
        <v>81</v>
      </c>
      <c r="Q82">
        <f t="shared" si="48"/>
        <v>81</v>
      </c>
      <c r="R82">
        <f t="shared" si="29"/>
        <v>351</v>
      </c>
      <c r="S82">
        <f t="shared" si="30"/>
        <v>0.9971509971509972</v>
      </c>
      <c r="T82">
        <f t="shared" si="49"/>
        <v>0.83030382736563091</v>
      </c>
      <c r="V82">
        <f t="shared" si="31"/>
        <v>0</v>
      </c>
      <c r="W82">
        <f t="shared" si="32"/>
        <v>0</v>
      </c>
      <c r="Y82">
        <f t="shared" si="33"/>
        <v>0</v>
      </c>
      <c r="Z82">
        <f t="shared" si="34"/>
        <v>0</v>
      </c>
      <c r="AB82">
        <f t="shared" si="35"/>
        <v>0</v>
      </c>
      <c r="AC82">
        <f t="shared" si="36"/>
        <v>0</v>
      </c>
      <c r="AE82">
        <f t="shared" si="37"/>
        <v>8.6206896551724137E-3</v>
      </c>
      <c r="AF82">
        <f t="shared" si="38"/>
        <v>6.9123816169847671E-5</v>
      </c>
      <c r="AG82">
        <f t="shared" si="50"/>
        <v>8.3014048531289408E-5</v>
      </c>
      <c r="AH82">
        <f t="shared" si="51"/>
        <v>0.83267612401524693</v>
      </c>
      <c r="AI82">
        <f t="shared" si="39"/>
        <v>4.8005513143641251E-3</v>
      </c>
      <c r="AJ82">
        <f t="shared" si="40"/>
        <v>4.7314274981942774E-3</v>
      </c>
      <c r="AK82">
        <f t="shared" si="41"/>
        <v>1.8222552845477377E-10</v>
      </c>
      <c r="AL82">
        <f t="shared" si="42"/>
        <v>82</v>
      </c>
      <c r="AM82">
        <f t="shared" si="43"/>
        <v>349</v>
      </c>
      <c r="AO82">
        <f t="shared" si="44"/>
        <v>0</v>
      </c>
      <c r="AP82">
        <f t="shared" si="45"/>
        <v>0</v>
      </c>
    </row>
    <row r="83" spans="1:42" x14ac:dyDescent="0.2">
      <c r="A83" s="43">
        <v>8.5714285714285701E-3</v>
      </c>
      <c r="B83">
        <v>1</v>
      </c>
      <c r="C83">
        <v>0</v>
      </c>
      <c r="D83" s="120">
        <f t="shared" si="27"/>
        <v>0.82793153071601477</v>
      </c>
      <c r="E83" s="400" t="s">
        <v>1397</v>
      </c>
      <c r="H83">
        <f t="shared" si="46"/>
        <v>1</v>
      </c>
      <c r="O83">
        <f t="shared" si="28"/>
        <v>1.9302040816326531</v>
      </c>
      <c r="P83">
        <f t="shared" si="47"/>
        <v>82</v>
      </c>
      <c r="Q83">
        <f t="shared" si="48"/>
        <v>82</v>
      </c>
      <c r="R83">
        <f t="shared" si="29"/>
        <v>350</v>
      </c>
      <c r="S83">
        <f t="shared" si="30"/>
        <v>0.99714285714285711</v>
      </c>
      <c r="T83">
        <f t="shared" si="49"/>
        <v>0.82793153071601477</v>
      </c>
      <c r="V83">
        <f t="shared" si="31"/>
        <v>0</v>
      </c>
      <c r="W83">
        <f t="shared" si="32"/>
        <v>0</v>
      </c>
      <c r="Y83">
        <f t="shared" si="33"/>
        <v>0</v>
      </c>
      <c r="Z83">
        <f t="shared" si="34"/>
        <v>0</v>
      </c>
      <c r="AB83">
        <f t="shared" si="35"/>
        <v>0</v>
      </c>
      <c r="AC83">
        <f t="shared" si="36"/>
        <v>0</v>
      </c>
      <c r="AE83">
        <f t="shared" si="37"/>
        <v>8.5714285714285701E-3</v>
      </c>
      <c r="AF83">
        <f t="shared" si="38"/>
        <v>4.0901666372692168E-5</v>
      </c>
      <c r="AG83">
        <f t="shared" si="50"/>
        <v>4.9261083743843553E-5</v>
      </c>
      <c r="AH83">
        <f t="shared" si="51"/>
        <v>0.83030382736563091</v>
      </c>
      <c r="AI83">
        <f t="shared" si="39"/>
        <v>4.7314274981942774E-3</v>
      </c>
      <c r="AJ83">
        <f t="shared" si="40"/>
        <v>4.6905258318215848E-3</v>
      </c>
      <c r="AK83">
        <f t="shared" si="41"/>
        <v>1.8011487989345532E-10</v>
      </c>
      <c r="AL83">
        <f t="shared" si="42"/>
        <v>83</v>
      </c>
      <c r="AM83">
        <f t="shared" si="43"/>
        <v>348</v>
      </c>
      <c r="AO83">
        <f t="shared" si="44"/>
        <v>0</v>
      </c>
      <c r="AP83">
        <f t="shared" si="45"/>
        <v>0</v>
      </c>
    </row>
    <row r="84" spans="1:42" x14ac:dyDescent="0.2">
      <c r="A84" s="122">
        <v>8.5245901639344271E-3</v>
      </c>
      <c r="B84">
        <v>1</v>
      </c>
      <c r="C84">
        <v>0</v>
      </c>
      <c r="D84" s="120">
        <f t="shared" si="27"/>
        <v>0.82555923406639864</v>
      </c>
      <c r="E84" s="124" t="s">
        <v>1397</v>
      </c>
      <c r="H84">
        <f t="shared" si="46"/>
        <v>1</v>
      </c>
      <c r="O84">
        <f t="shared" si="28"/>
        <v>1.9302509200401474</v>
      </c>
      <c r="P84">
        <f t="shared" si="47"/>
        <v>83</v>
      </c>
      <c r="Q84">
        <f t="shared" si="48"/>
        <v>83</v>
      </c>
      <c r="R84">
        <f t="shared" si="29"/>
        <v>349</v>
      </c>
      <c r="S84">
        <f t="shared" si="30"/>
        <v>0.99713467048710602</v>
      </c>
      <c r="T84">
        <f t="shared" si="49"/>
        <v>0.82555923406639864</v>
      </c>
      <c r="V84">
        <f t="shared" si="31"/>
        <v>0</v>
      </c>
      <c r="W84">
        <f t="shared" si="32"/>
        <v>0</v>
      </c>
      <c r="Y84">
        <f t="shared" si="33"/>
        <v>0</v>
      </c>
      <c r="Z84">
        <f t="shared" si="34"/>
        <v>0</v>
      </c>
      <c r="AB84">
        <f t="shared" si="35"/>
        <v>0</v>
      </c>
      <c r="AC84">
        <f t="shared" si="36"/>
        <v>0</v>
      </c>
      <c r="AE84">
        <f t="shared" si="37"/>
        <v>8.5245901639344271E-3</v>
      </c>
      <c r="AF84">
        <f t="shared" si="38"/>
        <v>3.8778994412926298E-5</v>
      </c>
      <c r="AG84">
        <f t="shared" si="50"/>
        <v>4.6838407494143031E-5</v>
      </c>
      <c r="AH84">
        <f t="shared" si="51"/>
        <v>0.82793153071601477</v>
      </c>
      <c r="AI84">
        <f t="shared" si="39"/>
        <v>4.6905258318215848E-3</v>
      </c>
      <c r="AJ84">
        <f t="shared" si="40"/>
        <v>4.651746837408658E-3</v>
      </c>
      <c r="AK84">
        <f t="shared" si="41"/>
        <v>1.7816708361609073E-10</v>
      </c>
      <c r="AL84">
        <f t="shared" si="42"/>
        <v>84</v>
      </c>
      <c r="AM84">
        <f t="shared" si="43"/>
        <v>347</v>
      </c>
      <c r="AO84">
        <f t="shared" si="44"/>
        <v>0</v>
      </c>
      <c r="AP84">
        <f t="shared" si="45"/>
        <v>0</v>
      </c>
    </row>
    <row r="85" spans="1:42" x14ac:dyDescent="0.2">
      <c r="A85" s="191">
        <v>8.4375000000000006E-3</v>
      </c>
      <c r="B85">
        <v>1</v>
      </c>
      <c r="C85">
        <v>0</v>
      </c>
      <c r="D85" s="120">
        <f t="shared" si="27"/>
        <v>0.8231869374167825</v>
      </c>
      <c r="E85" s="400" t="s">
        <v>1397</v>
      </c>
      <c r="H85">
        <f t="shared" si="46"/>
        <v>1</v>
      </c>
      <c r="O85">
        <f t="shared" si="28"/>
        <v>1.9303380102040817</v>
      </c>
      <c r="P85">
        <f t="shared" si="47"/>
        <v>84</v>
      </c>
      <c r="Q85">
        <f t="shared" si="48"/>
        <v>84</v>
      </c>
      <c r="R85">
        <f t="shared" si="29"/>
        <v>348</v>
      </c>
      <c r="S85">
        <f t="shared" si="30"/>
        <v>0.99712643678160917</v>
      </c>
      <c r="T85">
        <f t="shared" si="49"/>
        <v>0.8231869374167825</v>
      </c>
      <c r="V85">
        <f t="shared" si="31"/>
        <v>0</v>
      </c>
      <c r="W85">
        <f t="shared" si="32"/>
        <v>0</v>
      </c>
      <c r="Y85">
        <f t="shared" si="33"/>
        <v>0</v>
      </c>
      <c r="Z85">
        <f t="shared" si="34"/>
        <v>0</v>
      </c>
      <c r="AB85">
        <f t="shared" si="35"/>
        <v>0</v>
      </c>
      <c r="AC85">
        <f t="shared" si="36"/>
        <v>0</v>
      </c>
      <c r="AE85">
        <f t="shared" si="37"/>
        <v>8.4375000000000006E-3</v>
      </c>
      <c r="AF85">
        <f t="shared" si="38"/>
        <v>7.1898089032422258E-5</v>
      </c>
      <c r="AG85">
        <f t="shared" si="50"/>
        <v>8.7090163934426534E-5</v>
      </c>
      <c r="AH85">
        <f t="shared" si="51"/>
        <v>0.82555923406639864</v>
      </c>
      <c r="AI85">
        <f t="shared" si="39"/>
        <v>4.651746837408658E-3</v>
      </c>
      <c r="AJ85">
        <f t="shared" si="40"/>
        <v>4.5798487483762361E-3</v>
      </c>
      <c r="AK85">
        <f t="shared" si="41"/>
        <v>1.7369749377259414E-10</v>
      </c>
      <c r="AL85">
        <f t="shared" si="42"/>
        <v>85</v>
      </c>
      <c r="AM85">
        <f t="shared" si="43"/>
        <v>346</v>
      </c>
      <c r="AO85">
        <f t="shared" si="44"/>
        <v>0</v>
      </c>
      <c r="AP85">
        <f t="shared" si="45"/>
        <v>0</v>
      </c>
    </row>
    <row r="86" spans="1:42" x14ac:dyDescent="0.2">
      <c r="A86" s="152">
        <v>8.4228187919463075E-3</v>
      </c>
      <c r="B86">
        <v>1</v>
      </c>
      <c r="C86">
        <v>0</v>
      </c>
      <c r="D86" s="120">
        <f t="shared" si="27"/>
        <v>0.82081464076716637</v>
      </c>
      <c r="E86" s="400" t="s">
        <v>1397</v>
      </c>
      <c r="H86">
        <f t="shared" si="46"/>
        <v>1</v>
      </c>
      <c r="O86">
        <f t="shared" si="28"/>
        <v>1.9303526914121354</v>
      </c>
      <c r="P86">
        <f t="shared" si="47"/>
        <v>85</v>
      </c>
      <c r="Q86">
        <f t="shared" si="48"/>
        <v>85</v>
      </c>
      <c r="R86">
        <f t="shared" si="29"/>
        <v>347</v>
      </c>
      <c r="S86">
        <f t="shared" si="30"/>
        <v>0.99711815561959649</v>
      </c>
      <c r="T86">
        <f t="shared" si="49"/>
        <v>0.82081464076716637</v>
      </c>
      <c r="V86">
        <f t="shared" si="31"/>
        <v>0</v>
      </c>
      <c r="W86">
        <f t="shared" si="32"/>
        <v>0</v>
      </c>
      <c r="Y86">
        <f t="shared" si="33"/>
        <v>0</v>
      </c>
      <c r="Z86">
        <f t="shared" si="34"/>
        <v>0</v>
      </c>
      <c r="AB86">
        <f t="shared" si="35"/>
        <v>0</v>
      </c>
      <c r="AC86">
        <f t="shared" si="36"/>
        <v>0</v>
      </c>
      <c r="AE86">
        <f t="shared" si="37"/>
        <v>8.4228187919463075E-3</v>
      </c>
      <c r="AF86">
        <f t="shared" si="38"/>
        <v>1.2085378695298219E-5</v>
      </c>
      <c r="AG86">
        <f t="shared" si="50"/>
        <v>1.4681208053693093E-5</v>
      </c>
      <c r="AH86">
        <f t="shared" si="51"/>
        <v>0.8231869374167825</v>
      </c>
      <c r="AI86">
        <f t="shared" si="39"/>
        <v>4.5798487483762361E-3</v>
      </c>
      <c r="AJ86">
        <f t="shared" si="40"/>
        <v>4.5677633696809376E-3</v>
      </c>
      <c r="AK86">
        <f t="shared" si="41"/>
        <v>1.7378073163364724E-10</v>
      </c>
      <c r="AL86">
        <f t="shared" si="42"/>
        <v>86</v>
      </c>
      <c r="AM86">
        <f t="shared" si="43"/>
        <v>345</v>
      </c>
      <c r="AO86">
        <f t="shared" si="44"/>
        <v>0</v>
      </c>
      <c r="AP86">
        <f t="shared" si="45"/>
        <v>0</v>
      </c>
    </row>
    <row r="87" spans="1:42" x14ac:dyDescent="0.2">
      <c r="A87" s="40">
        <v>8.3333333333333332E-3</v>
      </c>
      <c r="B87">
        <v>1</v>
      </c>
      <c r="C87">
        <v>0</v>
      </c>
      <c r="D87" s="120">
        <f t="shared" si="27"/>
        <v>0.81844234411755024</v>
      </c>
      <c r="E87" s="400" t="s">
        <v>1397</v>
      </c>
      <c r="H87">
        <f t="shared" si="46"/>
        <v>1</v>
      </c>
      <c r="O87">
        <f t="shared" si="28"/>
        <v>1.9304421768707485</v>
      </c>
      <c r="P87">
        <f t="shared" si="47"/>
        <v>86</v>
      </c>
      <c r="Q87">
        <f t="shared" si="48"/>
        <v>86</v>
      </c>
      <c r="R87">
        <f t="shared" si="29"/>
        <v>346</v>
      </c>
      <c r="S87">
        <f t="shared" si="30"/>
        <v>0.99710982658959535</v>
      </c>
      <c r="T87">
        <f t="shared" si="49"/>
        <v>0.81844234411755024</v>
      </c>
      <c r="V87">
        <f t="shared" si="31"/>
        <v>0</v>
      </c>
      <c r="W87">
        <f t="shared" si="32"/>
        <v>0</v>
      </c>
      <c r="Y87">
        <f t="shared" si="33"/>
        <v>0</v>
      </c>
      <c r="Z87">
        <f t="shared" si="34"/>
        <v>0</v>
      </c>
      <c r="AB87">
        <f t="shared" si="35"/>
        <v>0</v>
      </c>
      <c r="AC87">
        <f t="shared" si="36"/>
        <v>0</v>
      </c>
      <c r="AE87">
        <f t="shared" si="37"/>
        <v>8.3333333333333332E-3</v>
      </c>
      <c r="AF87">
        <f t="shared" si="38"/>
        <v>7.3450974565293588E-5</v>
      </c>
      <c r="AG87">
        <f t="shared" si="50"/>
        <v>8.9485458612974245E-5</v>
      </c>
      <c r="AH87">
        <f t="shared" si="51"/>
        <v>0.82081464076716637</v>
      </c>
      <c r="AI87">
        <f t="shared" si="39"/>
        <v>4.5677633696809376E-3</v>
      </c>
      <c r="AJ87">
        <f t="shared" si="40"/>
        <v>4.4943123951156436E-3</v>
      </c>
      <c r="AK87">
        <f t="shared" si="41"/>
        <v>1.6921206253573018E-10</v>
      </c>
      <c r="AL87">
        <f t="shared" si="42"/>
        <v>87</v>
      </c>
      <c r="AM87">
        <f t="shared" si="43"/>
        <v>344</v>
      </c>
      <c r="AO87">
        <f t="shared" si="44"/>
        <v>0</v>
      </c>
      <c r="AP87">
        <f t="shared" si="45"/>
        <v>0</v>
      </c>
    </row>
    <row r="88" spans="1:42" x14ac:dyDescent="0.2">
      <c r="A88" s="152">
        <v>8.3157894736842104E-3</v>
      </c>
      <c r="B88">
        <v>1</v>
      </c>
      <c r="C88">
        <v>0</v>
      </c>
      <c r="D88" s="120">
        <f t="shared" si="27"/>
        <v>0.81607004746793421</v>
      </c>
      <c r="E88" s="400" t="s">
        <v>1397</v>
      </c>
      <c r="H88">
        <f t="shared" si="46"/>
        <v>1</v>
      </c>
      <c r="O88">
        <f t="shared" si="28"/>
        <v>1.9304597207303975</v>
      </c>
      <c r="P88">
        <f t="shared" si="47"/>
        <v>87</v>
      </c>
      <c r="Q88">
        <f t="shared" si="48"/>
        <v>87</v>
      </c>
      <c r="R88">
        <f t="shared" si="29"/>
        <v>345</v>
      </c>
      <c r="S88">
        <f t="shared" si="30"/>
        <v>0.99710144927536237</v>
      </c>
      <c r="T88">
        <f t="shared" si="49"/>
        <v>0.81607004746793421</v>
      </c>
      <c r="V88">
        <f t="shared" si="31"/>
        <v>0</v>
      </c>
      <c r="W88">
        <f t="shared" si="32"/>
        <v>0</v>
      </c>
      <c r="Y88">
        <f t="shared" si="33"/>
        <v>0</v>
      </c>
      <c r="Z88">
        <f t="shared" si="34"/>
        <v>0</v>
      </c>
      <c r="AB88">
        <f t="shared" si="35"/>
        <v>0</v>
      </c>
      <c r="AC88">
        <f t="shared" si="36"/>
        <v>0</v>
      </c>
      <c r="AE88">
        <f t="shared" si="37"/>
        <v>8.3157894736842104E-3</v>
      </c>
      <c r="AF88">
        <f t="shared" si="38"/>
        <v>1.4358637616097361E-5</v>
      </c>
      <c r="AG88">
        <f t="shared" si="50"/>
        <v>1.7543859649122792E-5</v>
      </c>
      <c r="AH88">
        <f t="shared" si="51"/>
        <v>0.81844234411755024</v>
      </c>
      <c r="AI88">
        <f t="shared" si="39"/>
        <v>4.4943123951156436E-3</v>
      </c>
      <c r="AJ88">
        <f t="shared" si="40"/>
        <v>4.4799537574995467E-3</v>
      </c>
      <c r="AK88">
        <f t="shared" si="41"/>
        <v>1.6911009158522334E-10</v>
      </c>
      <c r="AL88">
        <f t="shared" si="42"/>
        <v>88</v>
      </c>
      <c r="AM88">
        <f t="shared" si="43"/>
        <v>343</v>
      </c>
      <c r="AO88">
        <f t="shared" si="44"/>
        <v>0</v>
      </c>
      <c r="AP88">
        <f t="shared" si="45"/>
        <v>0</v>
      </c>
    </row>
    <row r="89" spans="1:42" x14ac:dyDescent="0.2">
      <c r="A89" s="122">
        <v>8.2727272727272736E-3</v>
      </c>
      <c r="B89">
        <v>1</v>
      </c>
      <c r="C89">
        <v>0</v>
      </c>
      <c r="D89" s="120">
        <f t="shared" si="27"/>
        <v>0.81369775081831808</v>
      </c>
      <c r="E89" s="124" t="s">
        <v>1397</v>
      </c>
      <c r="H89">
        <f t="shared" si="46"/>
        <v>1</v>
      </c>
      <c r="O89">
        <f t="shared" si="28"/>
        <v>1.9305027829313546</v>
      </c>
      <c r="P89">
        <f t="shared" si="47"/>
        <v>88</v>
      </c>
      <c r="Q89">
        <f t="shared" si="48"/>
        <v>88</v>
      </c>
      <c r="R89">
        <f t="shared" si="29"/>
        <v>344</v>
      </c>
      <c r="S89">
        <f t="shared" si="30"/>
        <v>0.99709302325581395</v>
      </c>
      <c r="T89">
        <f t="shared" si="49"/>
        <v>0.81369775081831808</v>
      </c>
      <c r="V89">
        <f t="shared" si="31"/>
        <v>0</v>
      </c>
      <c r="W89">
        <f t="shared" si="32"/>
        <v>0</v>
      </c>
      <c r="Y89">
        <f t="shared" si="33"/>
        <v>0</v>
      </c>
      <c r="Z89">
        <f t="shared" si="34"/>
        <v>0</v>
      </c>
      <c r="AB89">
        <f t="shared" si="35"/>
        <v>0</v>
      </c>
      <c r="AC89">
        <f t="shared" si="36"/>
        <v>0</v>
      </c>
      <c r="AE89">
        <f t="shared" si="37"/>
        <v>8.2727272727272736E-3</v>
      </c>
      <c r="AF89">
        <f t="shared" si="38"/>
        <v>3.5141772379001151E-5</v>
      </c>
      <c r="AG89">
        <f t="shared" si="50"/>
        <v>4.3062200956936816E-5</v>
      </c>
      <c r="AH89">
        <f t="shared" si="51"/>
        <v>0.81607004746793421</v>
      </c>
      <c r="AI89">
        <f t="shared" si="39"/>
        <v>4.4799537574995467E-3</v>
      </c>
      <c r="AJ89">
        <f t="shared" si="40"/>
        <v>4.4448119851205458E-3</v>
      </c>
      <c r="AK89">
        <f t="shared" si="41"/>
        <v>1.6743807701429967E-10</v>
      </c>
      <c r="AL89">
        <f t="shared" si="42"/>
        <v>89</v>
      </c>
      <c r="AM89">
        <f t="shared" si="43"/>
        <v>342</v>
      </c>
      <c r="AO89">
        <f t="shared" si="44"/>
        <v>0</v>
      </c>
      <c r="AP89">
        <f t="shared" si="45"/>
        <v>0</v>
      </c>
    </row>
    <row r="90" spans="1:42" x14ac:dyDescent="0.2">
      <c r="A90" s="122">
        <v>8.2608695652173908E-3</v>
      </c>
      <c r="B90">
        <v>1</v>
      </c>
      <c r="C90">
        <v>0</v>
      </c>
      <c r="D90" s="120">
        <f t="shared" si="27"/>
        <v>0.81132545416870205</v>
      </c>
      <c r="E90" s="400" t="s">
        <v>1397</v>
      </c>
      <c r="H90">
        <f t="shared" si="46"/>
        <v>1</v>
      </c>
      <c r="O90">
        <f t="shared" si="28"/>
        <v>1.9305146406388645</v>
      </c>
      <c r="P90">
        <f t="shared" si="47"/>
        <v>89</v>
      </c>
      <c r="Q90">
        <f t="shared" si="48"/>
        <v>89</v>
      </c>
      <c r="R90">
        <f t="shared" si="29"/>
        <v>343</v>
      </c>
      <c r="S90">
        <f t="shared" si="30"/>
        <v>0.99708454810495628</v>
      </c>
      <c r="T90">
        <f t="shared" si="49"/>
        <v>0.81132545416870205</v>
      </c>
      <c r="V90">
        <f t="shared" si="31"/>
        <v>0</v>
      </c>
      <c r="W90">
        <f t="shared" si="32"/>
        <v>0</v>
      </c>
      <c r="Y90">
        <f t="shared" si="33"/>
        <v>0</v>
      </c>
      <c r="Z90">
        <f t="shared" si="34"/>
        <v>0</v>
      </c>
      <c r="AB90">
        <f t="shared" si="35"/>
        <v>0</v>
      </c>
      <c r="AC90">
        <f t="shared" si="36"/>
        <v>0</v>
      </c>
      <c r="AE90">
        <f t="shared" si="37"/>
        <v>8.2608695652173908E-3</v>
      </c>
      <c r="AF90">
        <f t="shared" si="38"/>
        <v>9.6485899306531233E-6</v>
      </c>
      <c r="AG90">
        <f t="shared" si="50"/>
        <v>1.1857707509882812E-5</v>
      </c>
      <c r="AH90">
        <f t="shared" si="51"/>
        <v>0.81369775081831808</v>
      </c>
      <c r="AI90">
        <f t="shared" si="39"/>
        <v>4.4448119851205458E-3</v>
      </c>
      <c r="AJ90">
        <f t="shared" si="40"/>
        <v>4.4351633951898927E-3</v>
      </c>
      <c r="AK90">
        <f t="shared" si="41"/>
        <v>1.6768685610311782E-10</v>
      </c>
      <c r="AL90">
        <f t="shared" si="42"/>
        <v>90</v>
      </c>
      <c r="AM90">
        <f t="shared" si="43"/>
        <v>341</v>
      </c>
      <c r="AO90">
        <f t="shared" si="44"/>
        <v>0</v>
      </c>
      <c r="AP90">
        <f t="shared" si="45"/>
        <v>0</v>
      </c>
    </row>
    <row r="91" spans="1:42" x14ac:dyDescent="0.2">
      <c r="A91" s="191">
        <v>8.2539682539682548E-3</v>
      </c>
      <c r="B91">
        <v>1</v>
      </c>
      <c r="C91">
        <v>0</v>
      </c>
      <c r="D91" s="120">
        <f t="shared" si="27"/>
        <v>0.80895315751908603</v>
      </c>
      <c r="E91" s="400" t="s">
        <v>1397</v>
      </c>
      <c r="H91">
        <f t="shared" si="46"/>
        <v>1</v>
      </c>
      <c r="O91">
        <f t="shared" si="28"/>
        <v>1.9305215419501136</v>
      </c>
      <c r="P91">
        <f t="shared" si="47"/>
        <v>90</v>
      </c>
      <c r="Q91">
        <f t="shared" si="48"/>
        <v>90</v>
      </c>
      <c r="R91">
        <f t="shared" si="29"/>
        <v>342</v>
      </c>
      <c r="S91">
        <f t="shared" si="30"/>
        <v>0.99707602339181289</v>
      </c>
      <c r="T91">
        <f t="shared" si="49"/>
        <v>0.80895315751908603</v>
      </c>
      <c r="V91">
        <f t="shared" si="31"/>
        <v>0</v>
      </c>
      <c r="W91">
        <f t="shared" si="32"/>
        <v>0</v>
      </c>
      <c r="Y91">
        <f t="shared" si="33"/>
        <v>0</v>
      </c>
      <c r="Z91">
        <f t="shared" si="34"/>
        <v>0</v>
      </c>
      <c r="AB91">
        <f t="shared" si="35"/>
        <v>0</v>
      </c>
      <c r="AC91">
        <f t="shared" si="36"/>
        <v>0</v>
      </c>
      <c r="AE91">
        <f t="shared" si="37"/>
        <v>8.2539682539682548E-3</v>
      </c>
      <c r="AF91">
        <f t="shared" si="38"/>
        <v>5.5992094835648129E-6</v>
      </c>
      <c r="AG91">
        <f t="shared" si="50"/>
        <v>6.9013112491359691E-6</v>
      </c>
      <c r="AH91">
        <f t="shared" si="51"/>
        <v>0.81132545416870205</v>
      </c>
      <c r="AI91">
        <f t="shared" si="39"/>
        <v>4.4351633951898927E-3</v>
      </c>
      <c r="AJ91">
        <f t="shared" si="40"/>
        <v>4.4295641857063283E-3</v>
      </c>
      <c r="AK91">
        <f t="shared" si="41"/>
        <v>1.6824474691989646E-10</v>
      </c>
      <c r="AL91">
        <f t="shared" si="42"/>
        <v>91</v>
      </c>
      <c r="AM91">
        <f t="shared" si="43"/>
        <v>340</v>
      </c>
      <c r="AO91">
        <f t="shared" si="44"/>
        <v>0</v>
      </c>
      <c r="AP91">
        <f t="shared" si="45"/>
        <v>0</v>
      </c>
    </row>
    <row r="92" spans="1:42" x14ac:dyDescent="0.2">
      <c r="A92" s="494">
        <v>8.2352941176470594E-3</v>
      </c>
      <c r="B92">
        <v>1</v>
      </c>
      <c r="C92">
        <v>0</v>
      </c>
      <c r="D92" s="120">
        <f t="shared" si="27"/>
        <v>0.8065808608694699</v>
      </c>
      <c r="E92" s="400" t="s">
        <v>1397</v>
      </c>
      <c r="H92">
        <f t="shared" si="46"/>
        <v>1</v>
      </c>
      <c r="O92">
        <f t="shared" si="28"/>
        <v>1.9305402160864347</v>
      </c>
      <c r="P92">
        <f t="shared" si="47"/>
        <v>91</v>
      </c>
      <c r="Q92">
        <f t="shared" si="48"/>
        <v>91</v>
      </c>
      <c r="R92">
        <f t="shared" si="29"/>
        <v>341</v>
      </c>
      <c r="S92">
        <f t="shared" si="30"/>
        <v>0.99706744868035191</v>
      </c>
      <c r="T92">
        <f t="shared" si="49"/>
        <v>0.8065808608694699</v>
      </c>
      <c r="V92">
        <f t="shared" si="31"/>
        <v>0</v>
      </c>
      <c r="W92">
        <f t="shared" si="32"/>
        <v>0</v>
      </c>
      <c r="Y92">
        <f t="shared" si="33"/>
        <v>0</v>
      </c>
      <c r="Z92">
        <f t="shared" si="34"/>
        <v>0</v>
      </c>
      <c r="AB92">
        <f t="shared" si="35"/>
        <v>0</v>
      </c>
      <c r="AC92">
        <f t="shared" si="36"/>
        <v>0</v>
      </c>
      <c r="AE92">
        <f t="shared" si="37"/>
        <v>8.2352941176470594E-3</v>
      </c>
      <c r="AF92">
        <f t="shared" si="38"/>
        <v>1.5106501540972889E-5</v>
      </c>
      <c r="AG92">
        <f t="shared" si="50"/>
        <v>1.8674136321195425E-5</v>
      </c>
      <c r="AH92">
        <f t="shared" si="51"/>
        <v>0.80895315751908603</v>
      </c>
      <c r="AI92">
        <f t="shared" si="39"/>
        <v>4.4295641857063283E-3</v>
      </c>
      <c r="AJ92">
        <f t="shared" si="40"/>
        <v>4.4144576841653555E-3</v>
      </c>
      <c r="AK92">
        <f t="shared" si="41"/>
        <v>1.6808208250204029E-10</v>
      </c>
      <c r="AL92">
        <f t="shared" si="42"/>
        <v>92</v>
      </c>
      <c r="AM92">
        <f t="shared" si="43"/>
        <v>339</v>
      </c>
      <c r="AO92">
        <f t="shared" si="44"/>
        <v>0</v>
      </c>
      <c r="AP92">
        <f t="shared" si="45"/>
        <v>0</v>
      </c>
    </row>
    <row r="93" spans="1:42" x14ac:dyDescent="0.2">
      <c r="A93" s="507">
        <v>8.1578947368421053E-3</v>
      </c>
      <c r="B93">
        <v>1</v>
      </c>
      <c r="C93">
        <v>0</v>
      </c>
      <c r="D93" s="120">
        <f t="shared" si="27"/>
        <v>0.80420856421985376</v>
      </c>
      <c r="E93" s="400" t="s">
        <v>1397</v>
      </c>
      <c r="H93">
        <f t="shared" si="46"/>
        <v>1</v>
      </c>
      <c r="O93">
        <f t="shared" si="28"/>
        <v>1.9306176154672396</v>
      </c>
      <c r="P93">
        <f t="shared" si="47"/>
        <v>92</v>
      </c>
      <c r="Q93">
        <f t="shared" si="48"/>
        <v>92</v>
      </c>
      <c r="R93">
        <f t="shared" si="29"/>
        <v>340</v>
      </c>
      <c r="S93">
        <f t="shared" si="30"/>
        <v>0.99705882352941178</v>
      </c>
      <c r="T93">
        <f t="shared" si="49"/>
        <v>0.80420856421985376</v>
      </c>
      <c r="V93">
        <f t="shared" si="31"/>
        <v>0</v>
      </c>
      <c r="W93">
        <f t="shared" si="32"/>
        <v>0</v>
      </c>
      <c r="Y93">
        <f t="shared" si="33"/>
        <v>0</v>
      </c>
      <c r="Z93">
        <f t="shared" si="34"/>
        <v>0</v>
      </c>
      <c r="AB93">
        <f t="shared" si="35"/>
        <v>0</v>
      </c>
      <c r="AC93">
        <f t="shared" si="36"/>
        <v>0</v>
      </c>
      <c r="AE93">
        <f t="shared" si="37"/>
        <v>8.1578947368421053E-3</v>
      </c>
      <c r="AF93">
        <f t="shared" si="38"/>
        <v>6.2428859200423814E-5</v>
      </c>
      <c r="AG93">
        <f t="shared" si="50"/>
        <v>7.7399380804954107E-5</v>
      </c>
      <c r="AH93">
        <f t="shared" si="51"/>
        <v>0.8065808608694699</v>
      </c>
      <c r="AI93">
        <f t="shared" si="39"/>
        <v>4.4144576841653555E-3</v>
      </c>
      <c r="AJ93">
        <f t="shared" si="40"/>
        <v>4.3520288249649314E-3</v>
      </c>
      <c r="AK93">
        <f t="shared" si="41"/>
        <v>1.6432548059453099E-10</v>
      </c>
      <c r="AL93">
        <f t="shared" si="42"/>
        <v>93</v>
      </c>
      <c r="AM93">
        <f t="shared" si="43"/>
        <v>338</v>
      </c>
      <c r="AO93">
        <f t="shared" si="44"/>
        <v>0</v>
      </c>
      <c r="AP93">
        <f t="shared" si="45"/>
        <v>0</v>
      </c>
    </row>
    <row r="94" spans="1:42" x14ac:dyDescent="0.2">
      <c r="A94" s="122">
        <v>8.1250000000000003E-3</v>
      </c>
      <c r="B94">
        <v>1</v>
      </c>
      <c r="C94">
        <v>0</v>
      </c>
      <c r="D94" s="120">
        <f t="shared" si="27"/>
        <v>0.80183626757023763</v>
      </c>
      <c r="E94" s="124" t="s">
        <v>1397</v>
      </c>
      <c r="H94">
        <f t="shared" si="46"/>
        <v>1</v>
      </c>
      <c r="O94">
        <f t="shared" si="28"/>
        <v>1.9306505102040818</v>
      </c>
      <c r="P94">
        <f t="shared" si="47"/>
        <v>93</v>
      </c>
      <c r="Q94">
        <f t="shared" si="48"/>
        <v>93</v>
      </c>
      <c r="R94">
        <f t="shared" si="29"/>
        <v>339</v>
      </c>
      <c r="S94">
        <f t="shared" si="30"/>
        <v>0.99705014749262533</v>
      </c>
      <c r="T94">
        <f t="shared" si="49"/>
        <v>0.80183626757023763</v>
      </c>
      <c r="V94">
        <f t="shared" si="31"/>
        <v>0</v>
      </c>
      <c r="W94">
        <f t="shared" si="32"/>
        <v>0</v>
      </c>
      <c r="Y94">
        <f t="shared" si="33"/>
        <v>0</v>
      </c>
      <c r="Z94">
        <f t="shared" si="34"/>
        <v>0</v>
      </c>
      <c r="AB94">
        <f t="shared" si="35"/>
        <v>0</v>
      </c>
      <c r="AC94">
        <f t="shared" si="36"/>
        <v>0</v>
      </c>
      <c r="AE94">
        <f t="shared" si="37"/>
        <v>8.1250000000000003E-3</v>
      </c>
      <c r="AF94">
        <f t="shared" si="38"/>
        <v>2.6454229086179203E-5</v>
      </c>
      <c r="AG94">
        <f t="shared" si="50"/>
        <v>3.2894736842105018E-5</v>
      </c>
      <c r="AH94">
        <f t="shared" si="51"/>
        <v>0.80420856421985376</v>
      </c>
      <c r="AI94">
        <f t="shared" si="39"/>
        <v>4.3520288249649314E-3</v>
      </c>
      <c r="AJ94">
        <f t="shared" si="40"/>
        <v>4.3255745958787522E-3</v>
      </c>
      <c r="AK94">
        <f t="shared" si="41"/>
        <v>1.632943707084152E-10</v>
      </c>
      <c r="AL94">
        <f t="shared" si="42"/>
        <v>94</v>
      </c>
      <c r="AM94">
        <f t="shared" si="43"/>
        <v>337</v>
      </c>
      <c r="AO94">
        <f t="shared" si="44"/>
        <v>0</v>
      </c>
      <c r="AP94">
        <f t="shared" si="45"/>
        <v>0</v>
      </c>
    </row>
    <row r="95" spans="1:42" x14ac:dyDescent="0.2">
      <c r="A95" s="40">
        <v>8.0000000000000002E-3</v>
      </c>
      <c r="B95">
        <v>1</v>
      </c>
      <c r="C95">
        <v>0</v>
      </c>
      <c r="D95" s="120">
        <f t="shared" si="27"/>
        <v>0.79946397092062149</v>
      </c>
      <c r="E95" s="124" t="s">
        <v>1397</v>
      </c>
      <c r="H95">
        <f t="shared" si="46"/>
        <v>1</v>
      </c>
      <c r="O95">
        <f t="shared" si="28"/>
        <v>1.9307755102040818</v>
      </c>
      <c r="P95">
        <f t="shared" si="47"/>
        <v>94</v>
      </c>
      <c r="Q95">
        <f t="shared" si="48"/>
        <v>94</v>
      </c>
      <c r="R95">
        <f t="shared" si="29"/>
        <v>338</v>
      </c>
      <c r="S95">
        <f t="shared" si="30"/>
        <v>0.99704142011834318</v>
      </c>
      <c r="T95">
        <f t="shared" si="49"/>
        <v>0.79946397092062149</v>
      </c>
      <c r="V95">
        <f t="shared" si="31"/>
        <v>0</v>
      </c>
      <c r="W95">
        <f t="shared" si="32"/>
        <v>0</v>
      </c>
      <c r="Y95">
        <f t="shared" si="33"/>
        <v>0</v>
      </c>
      <c r="Z95">
        <f t="shared" si="34"/>
        <v>0</v>
      </c>
      <c r="AB95">
        <f t="shared" si="35"/>
        <v>0</v>
      </c>
      <c r="AC95">
        <f t="shared" si="36"/>
        <v>0</v>
      </c>
      <c r="AE95">
        <f t="shared" si="37"/>
        <v>8.0000000000000002E-3</v>
      </c>
      <c r="AF95">
        <f t="shared" si="38"/>
        <v>1.0022953344627979E-4</v>
      </c>
      <c r="AG95">
        <f t="shared" si="50"/>
        <v>1.2500000000000011E-4</v>
      </c>
      <c r="AH95">
        <f t="shared" si="51"/>
        <v>0.80183626757023763</v>
      </c>
      <c r="AI95">
        <f t="shared" si="39"/>
        <v>4.3255745958787522E-3</v>
      </c>
      <c r="AJ95">
        <f t="shared" si="40"/>
        <v>4.2253450624324725E-3</v>
      </c>
      <c r="AK95">
        <f t="shared" si="41"/>
        <v>1.5673924900024998E-10</v>
      </c>
      <c r="AL95">
        <f t="shared" si="42"/>
        <v>95</v>
      </c>
      <c r="AM95">
        <f t="shared" si="43"/>
        <v>336</v>
      </c>
      <c r="AO95">
        <f t="shared" si="44"/>
        <v>0</v>
      </c>
      <c r="AP95">
        <f t="shared" si="45"/>
        <v>0</v>
      </c>
    </row>
    <row r="96" spans="1:42" x14ac:dyDescent="0.2">
      <c r="A96" s="191">
        <v>7.9310344827586195E-3</v>
      </c>
      <c r="B96">
        <v>1</v>
      </c>
      <c r="C96">
        <v>0</v>
      </c>
      <c r="D96" s="120">
        <f t="shared" si="27"/>
        <v>0.79709167427100536</v>
      </c>
      <c r="E96" s="124" t="s">
        <v>1397</v>
      </c>
      <c r="H96">
        <f t="shared" si="46"/>
        <v>1</v>
      </c>
      <c r="O96">
        <f t="shared" si="28"/>
        <v>1.9308444757213232</v>
      </c>
      <c r="P96">
        <f t="shared" si="47"/>
        <v>95</v>
      </c>
      <c r="Q96">
        <f t="shared" si="48"/>
        <v>95</v>
      </c>
      <c r="R96">
        <f t="shared" si="29"/>
        <v>337</v>
      </c>
      <c r="S96">
        <f t="shared" si="30"/>
        <v>0.9970326409495549</v>
      </c>
      <c r="T96">
        <f t="shared" si="49"/>
        <v>0.79709167427100536</v>
      </c>
      <c r="V96">
        <f t="shared" si="31"/>
        <v>0</v>
      </c>
      <c r="W96">
        <f t="shared" si="32"/>
        <v>0</v>
      </c>
      <c r="Y96">
        <f t="shared" si="33"/>
        <v>0</v>
      </c>
      <c r="Z96">
        <f t="shared" si="34"/>
        <v>0</v>
      </c>
      <c r="AB96">
        <f t="shared" si="35"/>
        <v>0</v>
      </c>
      <c r="AC96">
        <f t="shared" si="36"/>
        <v>0</v>
      </c>
      <c r="AE96">
        <f t="shared" si="37"/>
        <v>7.9310344827586195E-3</v>
      </c>
      <c r="AF96">
        <f t="shared" si="38"/>
        <v>5.5135446270388739E-5</v>
      </c>
      <c r="AG96">
        <f t="shared" si="50"/>
        <v>6.8965517241380628E-5</v>
      </c>
      <c r="AH96">
        <f t="shared" si="51"/>
        <v>0.79946397092062149</v>
      </c>
      <c r="AI96">
        <f t="shared" si="39"/>
        <v>4.2253450624324725E-3</v>
      </c>
      <c r="AJ96">
        <f t="shared" si="40"/>
        <v>4.1702096161620834E-3</v>
      </c>
      <c r="AK96">
        <f t="shared" si="41"/>
        <v>1.5358421861956613E-10</v>
      </c>
      <c r="AL96">
        <f t="shared" si="42"/>
        <v>96</v>
      </c>
      <c r="AM96">
        <f t="shared" si="43"/>
        <v>335</v>
      </c>
      <c r="AO96">
        <f t="shared" si="44"/>
        <v>0</v>
      </c>
      <c r="AP96">
        <f t="shared" si="45"/>
        <v>0</v>
      </c>
    </row>
    <row r="97" spans="1:42" x14ac:dyDescent="0.2">
      <c r="A97" s="191">
        <v>7.9310344827586195E-3</v>
      </c>
      <c r="B97">
        <v>1</v>
      </c>
      <c r="C97">
        <v>0</v>
      </c>
      <c r="D97" s="120">
        <f t="shared" si="27"/>
        <v>0.79471937762138933</v>
      </c>
      <c r="E97" s="124" t="s">
        <v>1397</v>
      </c>
      <c r="H97">
        <f t="shared" si="46"/>
        <v>1</v>
      </c>
      <c r="O97">
        <f t="shared" si="28"/>
        <v>1.9308444757213232</v>
      </c>
      <c r="P97">
        <f t="shared" si="47"/>
        <v>96</v>
      </c>
      <c r="Q97">
        <f t="shared" si="48"/>
        <v>96</v>
      </c>
      <c r="R97">
        <f t="shared" si="29"/>
        <v>336</v>
      </c>
      <c r="S97">
        <f t="shared" si="30"/>
        <v>0.99702380952380953</v>
      </c>
      <c r="T97">
        <f t="shared" si="49"/>
        <v>0.79471937762138933</v>
      </c>
      <c r="V97">
        <f t="shared" si="31"/>
        <v>0</v>
      </c>
      <c r="W97">
        <f t="shared" si="32"/>
        <v>0</v>
      </c>
      <c r="Y97">
        <f t="shared" si="33"/>
        <v>0</v>
      </c>
      <c r="Z97">
        <f t="shared" si="34"/>
        <v>0</v>
      </c>
      <c r="AB97">
        <f t="shared" si="35"/>
        <v>0</v>
      </c>
      <c r="AC97">
        <f t="shared" si="36"/>
        <v>0</v>
      </c>
      <c r="AE97">
        <f t="shared" si="37"/>
        <v>7.9310344827586195E-3</v>
      </c>
      <c r="AF97">
        <f t="shared" si="38"/>
        <v>0</v>
      </c>
      <c r="AG97">
        <f t="shared" si="50"/>
        <v>0</v>
      </c>
      <c r="AH97">
        <f t="shared" si="51"/>
        <v>0.79709167427100536</v>
      </c>
      <c r="AI97">
        <f t="shared" si="39"/>
        <v>4.1702096161620834E-3</v>
      </c>
      <c r="AJ97">
        <f t="shared" si="40"/>
        <v>4.1702096161620834E-3</v>
      </c>
      <c r="AK97">
        <f t="shared" si="41"/>
        <v>1.5450113932774263E-10</v>
      </c>
      <c r="AL97">
        <f t="shared" si="42"/>
        <v>97</v>
      </c>
      <c r="AM97">
        <f t="shared" si="43"/>
        <v>334</v>
      </c>
      <c r="AO97">
        <f t="shared" si="44"/>
        <v>0</v>
      </c>
      <c r="AP97">
        <f t="shared" si="45"/>
        <v>0</v>
      </c>
    </row>
    <row r="98" spans="1:42" x14ac:dyDescent="0.2">
      <c r="A98" s="122">
        <v>7.8787878787878792E-3</v>
      </c>
      <c r="B98">
        <v>1</v>
      </c>
      <c r="C98">
        <v>0</v>
      </c>
      <c r="D98" s="120">
        <f t="shared" si="27"/>
        <v>0.7923470809717732</v>
      </c>
      <c r="E98" s="400" t="s">
        <v>1397</v>
      </c>
      <c r="H98">
        <f t="shared" si="46"/>
        <v>1</v>
      </c>
      <c r="O98">
        <f t="shared" si="28"/>
        <v>1.930896722325294</v>
      </c>
      <c r="P98">
        <f t="shared" si="47"/>
        <v>97</v>
      </c>
      <c r="Q98">
        <f t="shared" si="48"/>
        <v>97</v>
      </c>
      <c r="R98">
        <f t="shared" si="29"/>
        <v>335</v>
      </c>
      <c r="S98">
        <f t="shared" si="30"/>
        <v>0.9970149253731343</v>
      </c>
      <c r="T98">
        <f t="shared" si="49"/>
        <v>0.7923470809717732</v>
      </c>
      <c r="V98">
        <f t="shared" si="31"/>
        <v>0</v>
      </c>
      <c r="W98">
        <f t="shared" si="32"/>
        <v>0</v>
      </c>
      <c r="Y98">
        <f t="shared" si="33"/>
        <v>0</v>
      </c>
      <c r="Z98">
        <f t="shared" si="34"/>
        <v>0</v>
      </c>
      <c r="AB98">
        <f t="shared" si="35"/>
        <v>0</v>
      </c>
      <c r="AC98">
        <f t="shared" si="36"/>
        <v>0</v>
      </c>
      <c r="AE98">
        <f t="shared" si="37"/>
        <v>7.8787878787878792E-3</v>
      </c>
      <c r="AF98">
        <f t="shared" si="38"/>
        <v>4.1521388590457959E-5</v>
      </c>
      <c r="AG98">
        <f t="shared" si="50"/>
        <v>5.2246603970740324E-5</v>
      </c>
      <c r="AH98">
        <f t="shared" si="51"/>
        <v>0.79471937762138933</v>
      </c>
      <c r="AI98">
        <f t="shared" si="39"/>
        <v>4.1702096161620834E-3</v>
      </c>
      <c r="AJ98">
        <f t="shared" si="40"/>
        <v>4.1286882275716258E-3</v>
      </c>
      <c r="AK98">
        <f t="shared" si="41"/>
        <v>1.5234664831967586E-10</v>
      </c>
      <c r="AL98">
        <f t="shared" si="42"/>
        <v>98</v>
      </c>
      <c r="AM98">
        <f t="shared" si="43"/>
        <v>333</v>
      </c>
      <c r="AO98">
        <f t="shared" si="44"/>
        <v>0</v>
      </c>
      <c r="AP98">
        <f t="shared" si="45"/>
        <v>0</v>
      </c>
    </row>
    <row r="99" spans="1:42" x14ac:dyDescent="0.2">
      <c r="A99" s="480">
        <v>7.7777777777777784E-3</v>
      </c>
      <c r="B99">
        <v>1</v>
      </c>
      <c r="C99">
        <v>0</v>
      </c>
      <c r="D99" s="120">
        <f t="shared" si="27"/>
        <v>0.78997478432215718</v>
      </c>
      <c r="E99" s="124" t="s">
        <v>1397</v>
      </c>
      <c r="H99">
        <f t="shared" si="46"/>
        <v>1</v>
      </c>
      <c r="O99">
        <f t="shared" si="28"/>
        <v>1.9309977324263039</v>
      </c>
      <c r="P99">
        <f t="shared" si="47"/>
        <v>98</v>
      </c>
      <c r="Q99">
        <f t="shared" si="48"/>
        <v>98</v>
      </c>
      <c r="R99">
        <f t="shared" si="29"/>
        <v>334</v>
      </c>
      <c r="S99">
        <f t="shared" si="30"/>
        <v>0.99700598802395213</v>
      </c>
      <c r="T99">
        <f t="shared" si="49"/>
        <v>0.78997478432215718</v>
      </c>
      <c r="V99">
        <f t="shared" si="31"/>
        <v>0</v>
      </c>
      <c r="W99">
        <f t="shared" si="32"/>
        <v>0</v>
      </c>
      <c r="Y99">
        <f t="shared" si="33"/>
        <v>0</v>
      </c>
      <c r="Z99">
        <f t="shared" si="34"/>
        <v>0</v>
      </c>
      <c r="AB99">
        <f t="shared" si="35"/>
        <v>0</v>
      </c>
      <c r="AC99">
        <f t="shared" si="36"/>
        <v>0</v>
      </c>
      <c r="AE99">
        <f t="shared" si="37"/>
        <v>7.7777777777777784E-3</v>
      </c>
      <c r="AF99">
        <f t="shared" si="38"/>
        <v>8.0035058684017324E-5</v>
      </c>
      <c r="AG99">
        <f t="shared" si="50"/>
        <v>1.0101010101010079E-4</v>
      </c>
      <c r="AH99">
        <f t="shared" si="51"/>
        <v>0.7923470809717732</v>
      </c>
      <c r="AI99">
        <f t="shared" si="39"/>
        <v>4.1286882275716258E-3</v>
      </c>
      <c r="AJ99">
        <f t="shared" si="40"/>
        <v>4.048653168887608E-3</v>
      </c>
      <c r="AK99">
        <f t="shared" si="41"/>
        <v>1.4737724984215056E-10</v>
      </c>
      <c r="AL99">
        <f t="shared" si="42"/>
        <v>99</v>
      </c>
      <c r="AM99">
        <f t="shared" si="43"/>
        <v>332</v>
      </c>
      <c r="AO99">
        <f t="shared" si="44"/>
        <v>0</v>
      </c>
      <c r="AP99">
        <f t="shared" si="45"/>
        <v>0</v>
      </c>
    </row>
    <row r="100" spans="1:42" x14ac:dyDescent="0.2">
      <c r="A100" s="122">
        <v>7.7777777777777784E-3</v>
      </c>
      <c r="B100">
        <v>1</v>
      </c>
      <c r="C100">
        <v>0</v>
      </c>
      <c r="D100" s="120">
        <f t="shared" si="27"/>
        <v>0.78760248767254104</v>
      </c>
      <c r="E100" s="124" t="s">
        <v>1397</v>
      </c>
      <c r="H100">
        <f t="shared" si="46"/>
        <v>1</v>
      </c>
      <c r="O100">
        <f t="shared" si="28"/>
        <v>1.9309977324263039</v>
      </c>
      <c r="P100">
        <f t="shared" si="47"/>
        <v>99</v>
      </c>
      <c r="Q100">
        <f t="shared" si="48"/>
        <v>99</v>
      </c>
      <c r="R100">
        <f t="shared" si="29"/>
        <v>333</v>
      </c>
      <c r="S100">
        <f t="shared" si="30"/>
        <v>0.99699699699699695</v>
      </c>
      <c r="T100">
        <f t="shared" si="49"/>
        <v>0.78760248767254104</v>
      </c>
      <c r="V100">
        <f t="shared" si="31"/>
        <v>0</v>
      </c>
      <c r="W100">
        <f t="shared" si="32"/>
        <v>0</v>
      </c>
      <c r="Y100">
        <f t="shared" si="33"/>
        <v>0</v>
      </c>
      <c r="Z100">
        <f t="shared" si="34"/>
        <v>0</v>
      </c>
      <c r="AB100">
        <f t="shared" si="35"/>
        <v>0</v>
      </c>
      <c r="AC100">
        <f t="shared" si="36"/>
        <v>0</v>
      </c>
      <c r="AE100">
        <f t="shared" si="37"/>
        <v>7.7777777777777784E-3</v>
      </c>
      <c r="AF100">
        <f t="shared" si="38"/>
        <v>0</v>
      </c>
      <c r="AG100">
        <f t="shared" si="50"/>
        <v>0</v>
      </c>
      <c r="AH100">
        <f t="shared" si="51"/>
        <v>0.78997478432215718</v>
      </c>
      <c r="AI100">
        <f t="shared" si="39"/>
        <v>4.048653168887608E-3</v>
      </c>
      <c r="AJ100">
        <f t="shared" si="40"/>
        <v>4.048653168887608E-3</v>
      </c>
      <c r="AK100">
        <f t="shared" si="41"/>
        <v>1.4826506460023582E-10</v>
      </c>
      <c r="AL100">
        <f t="shared" si="42"/>
        <v>100</v>
      </c>
      <c r="AM100">
        <f t="shared" si="43"/>
        <v>331</v>
      </c>
      <c r="AO100">
        <f t="shared" si="44"/>
        <v>0</v>
      </c>
      <c r="AP100">
        <f t="shared" si="45"/>
        <v>0</v>
      </c>
    </row>
    <row r="101" spans="1:42" x14ac:dyDescent="0.2">
      <c r="A101" s="122">
        <v>7.6666666666666654E-3</v>
      </c>
      <c r="B101">
        <v>1</v>
      </c>
      <c r="C101">
        <v>0</v>
      </c>
      <c r="D101" s="120">
        <f t="shared" si="27"/>
        <v>0.78523019102292491</v>
      </c>
      <c r="E101" s="124" t="s">
        <v>1397</v>
      </c>
      <c r="H101">
        <f t="shared" si="46"/>
        <v>1</v>
      </c>
      <c r="O101">
        <f t="shared" si="28"/>
        <v>1.9311088435374151</v>
      </c>
      <c r="P101">
        <f t="shared" si="47"/>
        <v>100</v>
      </c>
      <c r="Q101">
        <f t="shared" si="48"/>
        <v>100</v>
      </c>
      <c r="R101">
        <f t="shared" si="29"/>
        <v>332</v>
      </c>
      <c r="S101">
        <f t="shared" si="30"/>
        <v>0.99698795180722888</v>
      </c>
      <c r="T101">
        <f t="shared" si="49"/>
        <v>0.78523019102292491</v>
      </c>
      <c r="V101">
        <f t="shared" si="31"/>
        <v>0</v>
      </c>
      <c r="W101">
        <f t="shared" si="32"/>
        <v>0</v>
      </c>
      <c r="Y101">
        <f t="shared" si="33"/>
        <v>0</v>
      </c>
      <c r="Z101">
        <f t="shared" si="34"/>
        <v>0</v>
      </c>
      <c r="AB101">
        <f t="shared" si="35"/>
        <v>0</v>
      </c>
      <c r="AC101">
        <f t="shared" si="36"/>
        <v>0</v>
      </c>
      <c r="AE101">
        <f t="shared" si="37"/>
        <v>7.6666666666666654E-3</v>
      </c>
      <c r="AF101">
        <f t="shared" si="38"/>
        <v>8.7511387519172753E-5</v>
      </c>
      <c r="AG101">
        <f t="shared" si="50"/>
        <v>1.1111111111111304E-4</v>
      </c>
      <c r="AH101">
        <f t="shared" si="51"/>
        <v>0.78760248767254104</v>
      </c>
      <c r="AI101">
        <f t="shared" si="39"/>
        <v>4.048653168887608E-3</v>
      </c>
      <c r="AJ101">
        <f t="shared" si="40"/>
        <v>3.9611417813684349E-3</v>
      </c>
      <c r="AK101">
        <f t="shared" si="41"/>
        <v>1.4278240647274321E-10</v>
      </c>
      <c r="AL101">
        <f t="shared" si="42"/>
        <v>101</v>
      </c>
      <c r="AM101">
        <f t="shared" si="43"/>
        <v>330</v>
      </c>
      <c r="AO101">
        <f t="shared" si="44"/>
        <v>0</v>
      </c>
      <c r="AP101">
        <f t="shared" si="45"/>
        <v>0</v>
      </c>
    </row>
    <row r="102" spans="1:42" x14ac:dyDescent="0.2">
      <c r="A102" s="122">
        <v>7.5000000000000006E-3</v>
      </c>
      <c r="B102">
        <v>1</v>
      </c>
      <c r="C102">
        <v>0</v>
      </c>
      <c r="D102" s="120">
        <f t="shared" si="27"/>
        <v>0.78285789437330888</v>
      </c>
      <c r="E102" s="124" t="s">
        <v>1397</v>
      </c>
      <c r="H102">
        <f t="shared" si="46"/>
        <v>1</v>
      </c>
      <c r="O102">
        <f t="shared" si="28"/>
        <v>1.9312755102040817</v>
      </c>
      <c r="P102">
        <f t="shared" si="47"/>
        <v>101</v>
      </c>
      <c r="Q102">
        <f t="shared" si="48"/>
        <v>101</v>
      </c>
      <c r="R102">
        <f t="shared" si="29"/>
        <v>331</v>
      </c>
      <c r="S102">
        <f t="shared" si="30"/>
        <v>0.99697885196374625</v>
      </c>
      <c r="T102">
        <f t="shared" si="49"/>
        <v>0.78285789437330888</v>
      </c>
      <c r="V102">
        <f t="shared" si="31"/>
        <v>0</v>
      </c>
      <c r="W102">
        <f t="shared" si="32"/>
        <v>0</v>
      </c>
      <c r="Y102">
        <f t="shared" si="33"/>
        <v>0</v>
      </c>
      <c r="Z102">
        <f t="shared" si="34"/>
        <v>0</v>
      </c>
      <c r="AB102">
        <f t="shared" si="35"/>
        <v>0</v>
      </c>
      <c r="AC102">
        <f t="shared" si="36"/>
        <v>0</v>
      </c>
      <c r="AE102">
        <f t="shared" si="37"/>
        <v>7.5000000000000006E-3</v>
      </c>
      <c r="AF102">
        <f t="shared" si="38"/>
        <v>1.3087169850381933E-4</v>
      </c>
      <c r="AG102">
        <f t="shared" si="50"/>
        <v>1.6666666666666479E-4</v>
      </c>
      <c r="AH102">
        <f t="shared" si="51"/>
        <v>0.78523019102292491</v>
      </c>
      <c r="AI102">
        <f t="shared" si="39"/>
        <v>3.9611417813684349E-3</v>
      </c>
      <c r="AJ102">
        <f t="shared" si="40"/>
        <v>3.8302700828646155E-3</v>
      </c>
      <c r="AK102">
        <f t="shared" si="41"/>
        <v>1.3431263304666949E-10</v>
      </c>
      <c r="AL102">
        <f t="shared" si="42"/>
        <v>102</v>
      </c>
      <c r="AM102">
        <f t="shared" si="43"/>
        <v>329</v>
      </c>
      <c r="AO102">
        <f t="shared" si="44"/>
        <v>0</v>
      </c>
      <c r="AP102">
        <f t="shared" si="45"/>
        <v>0</v>
      </c>
    </row>
    <row r="103" spans="1:42" x14ac:dyDescent="0.2">
      <c r="A103" s="122">
        <v>7.5000000000000006E-3</v>
      </c>
      <c r="B103">
        <v>1</v>
      </c>
      <c r="C103">
        <v>0</v>
      </c>
      <c r="D103" s="120">
        <f t="shared" si="27"/>
        <v>0.78048559772369275</v>
      </c>
      <c r="E103" s="124" t="s">
        <v>1397</v>
      </c>
      <c r="H103">
        <f t="shared" si="46"/>
        <v>1</v>
      </c>
      <c r="O103">
        <f t="shared" si="28"/>
        <v>1.9312755102040817</v>
      </c>
      <c r="P103">
        <f t="shared" si="47"/>
        <v>102</v>
      </c>
      <c r="Q103">
        <f t="shared" si="48"/>
        <v>102</v>
      </c>
      <c r="R103">
        <f t="shared" si="29"/>
        <v>330</v>
      </c>
      <c r="S103">
        <f t="shared" si="30"/>
        <v>0.99696969696969695</v>
      </c>
      <c r="T103">
        <f t="shared" si="49"/>
        <v>0.78048559772369275</v>
      </c>
      <c r="V103">
        <f t="shared" si="31"/>
        <v>0</v>
      </c>
      <c r="W103">
        <f t="shared" si="32"/>
        <v>0</v>
      </c>
      <c r="Y103">
        <f t="shared" si="33"/>
        <v>0</v>
      </c>
      <c r="Z103">
        <f t="shared" si="34"/>
        <v>0</v>
      </c>
      <c r="AB103">
        <f t="shared" si="35"/>
        <v>0</v>
      </c>
      <c r="AC103">
        <f t="shared" si="36"/>
        <v>0</v>
      </c>
      <c r="AE103">
        <f t="shared" si="37"/>
        <v>7.5000000000000006E-3</v>
      </c>
      <c r="AF103">
        <f t="shared" si="38"/>
        <v>0</v>
      </c>
      <c r="AG103">
        <f t="shared" si="50"/>
        <v>0</v>
      </c>
      <c r="AH103">
        <f t="shared" si="51"/>
        <v>0.78285789437330888</v>
      </c>
      <c r="AI103">
        <f t="shared" si="39"/>
        <v>3.8302700828646155E-3</v>
      </c>
      <c r="AJ103">
        <f t="shared" si="40"/>
        <v>3.8302700828646155E-3</v>
      </c>
      <c r="AK103">
        <f t="shared" si="41"/>
        <v>1.3512912321716598E-10</v>
      </c>
      <c r="AL103">
        <f t="shared" si="42"/>
        <v>103</v>
      </c>
      <c r="AM103">
        <f t="shared" si="43"/>
        <v>328</v>
      </c>
      <c r="AO103">
        <f t="shared" si="44"/>
        <v>0</v>
      </c>
      <c r="AP103">
        <f t="shared" si="45"/>
        <v>0</v>
      </c>
    </row>
    <row r="104" spans="1:42" x14ac:dyDescent="0.2">
      <c r="A104" s="122">
        <v>7.5000000000000006E-3</v>
      </c>
      <c r="B104">
        <v>1</v>
      </c>
      <c r="C104">
        <v>0</v>
      </c>
      <c r="D104" s="120">
        <f t="shared" si="27"/>
        <v>0.77811330107407672</v>
      </c>
      <c r="E104" s="400" t="s">
        <v>1397</v>
      </c>
      <c r="H104">
        <f t="shared" si="46"/>
        <v>1</v>
      </c>
      <c r="O104">
        <f t="shared" si="28"/>
        <v>1.9312755102040817</v>
      </c>
      <c r="P104">
        <f t="shared" si="47"/>
        <v>103</v>
      </c>
      <c r="Q104">
        <f t="shared" si="48"/>
        <v>103</v>
      </c>
      <c r="R104">
        <f t="shared" si="29"/>
        <v>329</v>
      </c>
      <c r="S104">
        <f t="shared" si="30"/>
        <v>0.99696048632218848</v>
      </c>
      <c r="T104">
        <f t="shared" si="49"/>
        <v>0.77811330107407672</v>
      </c>
      <c r="V104">
        <f t="shared" si="31"/>
        <v>0</v>
      </c>
      <c r="W104">
        <f t="shared" si="32"/>
        <v>0</v>
      </c>
      <c r="Y104">
        <f t="shared" si="33"/>
        <v>0</v>
      </c>
      <c r="Z104">
        <f t="shared" si="34"/>
        <v>0</v>
      </c>
      <c r="AB104">
        <f t="shared" si="35"/>
        <v>0</v>
      </c>
      <c r="AC104">
        <f t="shared" si="36"/>
        <v>0</v>
      </c>
      <c r="AE104">
        <f t="shared" si="37"/>
        <v>7.5000000000000006E-3</v>
      </c>
      <c r="AF104">
        <f t="shared" si="38"/>
        <v>0</v>
      </c>
      <c r="AG104">
        <f t="shared" si="50"/>
        <v>0</v>
      </c>
      <c r="AH104">
        <f t="shared" si="51"/>
        <v>0.78048559772369275</v>
      </c>
      <c r="AI104">
        <f t="shared" si="39"/>
        <v>3.8302700828646155E-3</v>
      </c>
      <c r="AJ104">
        <f t="shared" si="40"/>
        <v>3.8302700828646155E-3</v>
      </c>
      <c r="AK104">
        <f t="shared" si="41"/>
        <v>1.3595308128556332E-10</v>
      </c>
      <c r="AL104">
        <f t="shared" si="42"/>
        <v>104</v>
      </c>
      <c r="AM104">
        <f t="shared" si="43"/>
        <v>327</v>
      </c>
      <c r="AO104">
        <f t="shared" si="44"/>
        <v>0</v>
      </c>
      <c r="AP104">
        <f t="shared" si="45"/>
        <v>0</v>
      </c>
    </row>
    <row r="105" spans="1:42" x14ac:dyDescent="0.2">
      <c r="A105" s="43">
        <v>7.4509803921568628E-3</v>
      </c>
      <c r="B105">
        <v>1</v>
      </c>
      <c r="C105">
        <v>0</v>
      </c>
      <c r="D105" s="120">
        <f t="shared" si="27"/>
        <v>0.77574100442446059</v>
      </c>
      <c r="E105" s="124" t="s">
        <v>1397</v>
      </c>
      <c r="H105">
        <f t="shared" si="46"/>
        <v>1</v>
      </c>
      <c r="O105">
        <f t="shared" si="28"/>
        <v>1.9313245298119248</v>
      </c>
      <c r="P105">
        <f t="shared" si="47"/>
        <v>104</v>
      </c>
      <c r="Q105">
        <f t="shared" si="48"/>
        <v>104</v>
      </c>
      <c r="R105">
        <f t="shared" si="29"/>
        <v>328</v>
      </c>
      <c r="S105">
        <f t="shared" si="30"/>
        <v>0.99695121951219512</v>
      </c>
      <c r="T105">
        <f t="shared" si="49"/>
        <v>0.77574100442446059</v>
      </c>
      <c r="V105">
        <f t="shared" si="31"/>
        <v>0</v>
      </c>
      <c r="W105">
        <f t="shared" si="32"/>
        <v>0</v>
      </c>
      <c r="Y105">
        <f t="shared" si="33"/>
        <v>0</v>
      </c>
      <c r="Z105">
        <f t="shared" si="34"/>
        <v>0</v>
      </c>
      <c r="AB105">
        <f t="shared" si="35"/>
        <v>0</v>
      </c>
      <c r="AC105">
        <f t="shared" si="36"/>
        <v>0</v>
      </c>
      <c r="AE105">
        <f t="shared" si="37"/>
        <v>7.4509803921568628E-3</v>
      </c>
      <c r="AF105">
        <f t="shared" si="38"/>
        <v>3.8142808876180637E-5</v>
      </c>
      <c r="AG105">
        <f t="shared" si="50"/>
        <v>4.9019607843137775E-5</v>
      </c>
      <c r="AH105">
        <f t="shared" si="51"/>
        <v>0.77811330107407672</v>
      </c>
      <c r="AI105">
        <f t="shared" si="39"/>
        <v>3.8302700828646155E-3</v>
      </c>
      <c r="AJ105">
        <f t="shared" si="40"/>
        <v>3.792127273988435E-3</v>
      </c>
      <c r="AK105">
        <f t="shared" si="41"/>
        <v>1.3407389108420005E-10</v>
      </c>
      <c r="AL105">
        <f t="shared" si="42"/>
        <v>105</v>
      </c>
      <c r="AM105">
        <f t="shared" si="43"/>
        <v>326</v>
      </c>
      <c r="AO105">
        <f t="shared" si="44"/>
        <v>0</v>
      </c>
      <c r="AP105">
        <f t="shared" si="45"/>
        <v>0</v>
      </c>
    </row>
    <row r="106" spans="1:42" x14ac:dyDescent="0.2">
      <c r="A106" s="122">
        <v>7.4117647058823529E-3</v>
      </c>
      <c r="B106">
        <v>1</v>
      </c>
      <c r="C106">
        <v>0</v>
      </c>
      <c r="D106" s="120">
        <f t="shared" si="27"/>
        <v>0.77336870777484445</v>
      </c>
      <c r="E106" s="400" t="s">
        <v>1397</v>
      </c>
      <c r="H106">
        <f t="shared" si="46"/>
        <v>1</v>
      </c>
      <c r="O106">
        <f t="shared" si="28"/>
        <v>1.9313637454981993</v>
      </c>
      <c r="P106">
        <f t="shared" si="47"/>
        <v>105</v>
      </c>
      <c r="Q106">
        <f t="shared" si="48"/>
        <v>105</v>
      </c>
      <c r="R106">
        <f t="shared" si="29"/>
        <v>327</v>
      </c>
      <c r="S106">
        <f t="shared" si="30"/>
        <v>0.99694189602446481</v>
      </c>
      <c r="T106">
        <f t="shared" si="49"/>
        <v>0.77336870777484445</v>
      </c>
      <c r="V106">
        <f t="shared" si="31"/>
        <v>0</v>
      </c>
      <c r="W106">
        <f t="shared" si="32"/>
        <v>0</v>
      </c>
      <c r="Y106">
        <f t="shared" si="33"/>
        <v>0</v>
      </c>
      <c r="Z106">
        <f t="shared" si="34"/>
        <v>0</v>
      </c>
      <c r="AB106">
        <f t="shared" si="35"/>
        <v>0</v>
      </c>
      <c r="AC106">
        <f t="shared" si="36"/>
        <v>0</v>
      </c>
      <c r="AE106">
        <f t="shared" si="37"/>
        <v>7.4117647058823529E-3</v>
      </c>
      <c r="AF106">
        <f t="shared" si="38"/>
        <v>3.0421215859782823E-5</v>
      </c>
      <c r="AG106">
        <f t="shared" si="50"/>
        <v>3.9215686274509873E-5</v>
      </c>
      <c r="AH106">
        <f t="shared" si="51"/>
        <v>0.77574100442446059</v>
      </c>
      <c r="AI106">
        <f t="shared" si="39"/>
        <v>3.792127273988435E-3</v>
      </c>
      <c r="AJ106">
        <f t="shared" si="40"/>
        <v>3.7617060581286521E-3</v>
      </c>
      <c r="AK106">
        <f t="shared" si="41"/>
        <v>1.3274077848222174E-10</v>
      </c>
      <c r="AL106">
        <f t="shared" si="42"/>
        <v>106</v>
      </c>
      <c r="AM106">
        <f t="shared" si="43"/>
        <v>325</v>
      </c>
      <c r="AO106">
        <f t="shared" si="44"/>
        <v>0</v>
      </c>
      <c r="AP106">
        <f t="shared" si="45"/>
        <v>0</v>
      </c>
    </row>
    <row r="107" spans="1:42" x14ac:dyDescent="0.2">
      <c r="A107" s="122">
        <v>7.3076923076923076E-3</v>
      </c>
      <c r="B107">
        <v>1</v>
      </c>
      <c r="C107">
        <v>0</v>
      </c>
      <c r="D107" s="120">
        <f t="shared" si="27"/>
        <v>0.77099641112522843</v>
      </c>
      <c r="E107" s="124" t="s">
        <v>1397</v>
      </c>
      <c r="H107">
        <f t="shared" si="46"/>
        <v>1</v>
      </c>
      <c r="O107">
        <f t="shared" si="28"/>
        <v>1.9314678178963895</v>
      </c>
      <c r="P107">
        <f t="shared" si="47"/>
        <v>106</v>
      </c>
      <c r="Q107">
        <f t="shared" si="48"/>
        <v>106</v>
      </c>
      <c r="R107">
        <f t="shared" si="29"/>
        <v>326</v>
      </c>
      <c r="S107">
        <f t="shared" si="30"/>
        <v>0.99693251533742333</v>
      </c>
      <c r="T107">
        <f t="shared" si="49"/>
        <v>0.77099641112522843</v>
      </c>
      <c r="V107">
        <f t="shared" si="31"/>
        <v>0</v>
      </c>
      <c r="W107">
        <f t="shared" si="32"/>
        <v>0</v>
      </c>
      <c r="Y107">
        <f t="shared" si="33"/>
        <v>0</v>
      </c>
      <c r="Z107">
        <f t="shared" si="34"/>
        <v>0</v>
      </c>
      <c r="AB107">
        <f t="shared" si="35"/>
        <v>0</v>
      </c>
      <c r="AC107">
        <f t="shared" si="36"/>
        <v>0</v>
      </c>
      <c r="AE107">
        <f t="shared" si="37"/>
        <v>7.3076923076923076E-3</v>
      </c>
      <c r="AF107">
        <f t="shared" si="38"/>
        <v>8.0486336103264444E-5</v>
      </c>
      <c r="AG107">
        <f t="shared" si="50"/>
        <v>1.0407239819004536E-4</v>
      </c>
      <c r="AH107">
        <f t="shared" si="51"/>
        <v>0.77336870777484445</v>
      </c>
      <c r="AI107">
        <f t="shared" si="39"/>
        <v>3.7617060581286521E-3</v>
      </c>
      <c r="AJ107">
        <f t="shared" si="40"/>
        <v>3.6812197220253877E-3</v>
      </c>
      <c r="AK107">
        <f t="shared" si="41"/>
        <v>1.2790352658639614E-10</v>
      </c>
      <c r="AL107">
        <f t="shared" si="42"/>
        <v>107</v>
      </c>
      <c r="AM107">
        <f t="shared" si="43"/>
        <v>324</v>
      </c>
      <c r="AO107">
        <f t="shared" si="44"/>
        <v>0</v>
      </c>
      <c r="AP107">
        <f t="shared" si="45"/>
        <v>0</v>
      </c>
    </row>
    <row r="108" spans="1:42" x14ac:dyDescent="0.2">
      <c r="A108" s="191">
        <v>7.2972972972972982E-3</v>
      </c>
      <c r="B108">
        <v>1</v>
      </c>
      <c r="C108">
        <v>0</v>
      </c>
      <c r="D108" s="120">
        <f t="shared" si="27"/>
        <v>0.7686241144756123</v>
      </c>
      <c r="E108" s="400" t="s">
        <v>1397</v>
      </c>
      <c r="H108">
        <f t="shared" si="46"/>
        <v>1</v>
      </c>
      <c r="O108">
        <f t="shared" si="28"/>
        <v>1.9314782129067845</v>
      </c>
      <c r="P108">
        <f t="shared" si="47"/>
        <v>107</v>
      </c>
      <c r="Q108">
        <f t="shared" si="48"/>
        <v>107</v>
      </c>
      <c r="R108">
        <f t="shared" si="29"/>
        <v>325</v>
      </c>
      <c r="S108">
        <f t="shared" si="30"/>
        <v>0.99692307692307691</v>
      </c>
      <c r="T108">
        <f t="shared" si="49"/>
        <v>0.7686241144756123</v>
      </c>
      <c r="V108">
        <f t="shared" si="31"/>
        <v>0</v>
      </c>
      <c r="W108">
        <f t="shared" si="32"/>
        <v>0</v>
      </c>
      <c r="Y108">
        <f t="shared" si="33"/>
        <v>0</v>
      </c>
      <c r="Z108">
        <f t="shared" si="34"/>
        <v>0</v>
      </c>
      <c r="AB108">
        <f t="shared" si="35"/>
        <v>0</v>
      </c>
      <c r="AC108">
        <f t="shared" si="36"/>
        <v>0</v>
      </c>
      <c r="AE108">
        <f t="shared" si="37"/>
        <v>7.2972972972972982E-3</v>
      </c>
      <c r="AF108">
        <f t="shared" si="38"/>
        <v>8.0145157081616553E-6</v>
      </c>
      <c r="AG108">
        <f t="shared" si="50"/>
        <v>1.0395010395009355E-5</v>
      </c>
      <c r="AH108">
        <f t="shared" si="51"/>
        <v>0.77099641112522843</v>
      </c>
      <c r="AI108">
        <f t="shared" si="39"/>
        <v>3.6812197220253877E-3</v>
      </c>
      <c r="AJ108">
        <f t="shared" si="40"/>
        <v>3.673205206317226E-3</v>
      </c>
      <c r="AK108">
        <f t="shared" si="41"/>
        <v>1.2813329997830935E-10</v>
      </c>
      <c r="AL108">
        <f t="shared" si="42"/>
        <v>108</v>
      </c>
      <c r="AM108">
        <f t="shared" si="43"/>
        <v>323</v>
      </c>
      <c r="AO108">
        <f t="shared" si="44"/>
        <v>0</v>
      </c>
      <c r="AP108">
        <f t="shared" si="45"/>
        <v>0</v>
      </c>
    </row>
    <row r="109" spans="1:42" x14ac:dyDescent="0.2">
      <c r="A109" s="122">
        <v>7.1186440677966098E-3</v>
      </c>
      <c r="B109">
        <v>1</v>
      </c>
      <c r="C109">
        <v>0</v>
      </c>
      <c r="D109" s="120">
        <f t="shared" si="27"/>
        <v>0.76625181782599616</v>
      </c>
      <c r="E109" s="124" t="s">
        <v>1397</v>
      </c>
      <c r="H109">
        <f t="shared" si="46"/>
        <v>1</v>
      </c>
      <c r="O109">
        <f t="shared" si="28"/>
        <v>1.9316568661362852</v>
      </c>
      <c r="P109">
        <f t="shared" si="47"/>
        <v>108</v>
      </c>
      <c r="Q109">
        <f t="shared" si="48"/>
        <v>108</v>
      </c>
      <c r="R109">
        <f t="shared" si="29"/>
        <v>324</v>
      </c>
      <c r="S109">
        <f t="shared" si="30"/>
        <v>0.99691358024691357</v>
      </c>
      <c r="T109">
        <f t="shared" si="49"/>
        <v>0.76625181782599616</v>
      </c>
      <c r="V109">
        <f t="shared" si="31"/>
        <v>0</v>
      </c>
      <c r="W109">
        <f t="shared" si="32"/>
        <v>0</v>
      </c>
      <c r="Y109">
        <f t="shared" si="33"/>
        <v>0</v>
      </c>
      <c r="Z109">
        <f t="shared" si="34"/>
        <v>0</v>
      </c>
      <c r="AB109">
        <f t="shared" si="35"/>
        <v>0</v>
      </c>
      <c r="AC109">
        <f t="shared" si="36"/>
        <v>0</v>
      </c>
      <c r="AE109">
        <f t="shared" si="37"/>
        <v>7.1186440677966098E-3</v>
      </c>
      <c r="AF109">
        <f t="shared" si="38"/>
        <v>1.3731718032317496E-4</v>
      </c>
      <c r="AG109">
        <f t="shared" si="50"/>
        <v>1.7865322950068839E-4</v>
      </c>
      <c r="AH109">
        <f t="shared" si="51"/>
        <v>0.7686241144756123</v>
      </c>
      <c r="AI109">
        <f t="shared" si="39"/>
        <v>3.673205206317226E-3</v>
      </c>
      <c r="AJ109">
        <f t="shared" si="40"/>
        <v>3.5358880259940511E-3</v>
      </c>
      <c r="AK109">
        <f t="shared" si="41"/>
        <v>1.194674170810697E-10</v>
      </c>
      <c r="AL109">
        <f t="shared" si="42"/>
        <v>109</v>
      </c>
      <c r="AM109">
        <f t="shared" si="43"/>
        <v>322</v>
      </c>
      <c r="AO109">
        <f t="shared" si="44"/>
        <v>0</v>
      </c>
      <c r="AP109">
        <f t="shared" si="45"/>
        <v>0</v>
      </c>
    </row>
    <row r="110" spans="1:42" x14ac:dyDescent="0.2">
      <c r="A110" s="511">
        <v>7.1111111111111115E-3</v>
      </c>
      <c r="B110">
        <v>1</v>
      </c>
      <c r="C110">
        <v>0</v>
      </c>
      <c r="D110" s="120">
        <f t="shared" si="27"/>
        <v>0.76387952117638003</v>
      </c>
      <c r="E110" s="124" t="s">
        <v>1397</v>
      </c>
      <c r="H110">
        <f t="shared" si="46"/>
        <v>1</v>
      </c>
      <c r="O110">
        <f t="shared" si="28"/>
        <v>1.9316643990929707</v>
      </c>
      <c r="P110">
        <f t="shared" si="47"/>
        <v>109</v>
      </c>
      <c r="Q110">
        <f t="shared" si="48"/>
        <v>109</v>
      </c>
      <c r="R110">
        <f t="shared" si="29"/>
        <v>323</v>
      </c>
      <c r="S110">
        <f t="shared" si="30"/>
        <v>0.99690402476780182</v>
      </c>
      <c r="T110">
        <f t="shared" si="49"/>
        <v>0.76387952117638003</v>
      </c>
      <c r="V110">
        <f t="shared" si="31"/>
        <v>0</v>
      </c>
      <c r="W110">
        <f t="shared" si="32"/>
        <v>0</v>
      </c>
      <c r="Y110">
        <f t="shared" si="33"/>
        <v>0</v>
      </c>
      <c r="Z110">
        <f t="shared" si="34"/>
        <v>0</v>
      </c>
      <c r="AB110">
        <f t="shared" si="35"/>
        <v>0</v>
      </c>
      <c r="AC110">
        <f t="shared" si="36"/>
        <v>0</v>
      </c>
      <c r="AE110">
        <f t="shared" si="37"/>
        <v>7.1111111111111115E-3</v>
      </c>
      <c r="AF110">
        <f t="shared" si="38"/>
        <v>5.7721417538676247E-6</v>
      </c>
      <c r="AG110">
        <f t="shared" si="50"/>
        <v>7.5329566854983807E-6</v>
      </c>
      <c r="AH110">
        <f t="shared" si="51"/>
        <v>0.76625181782599616</v>
      </c>
      <c r="AI110">
        <f t="shared" si="39"/>
        <v>3.5358880259940511E-3</v>
      </c>
      <c r="AJ110">
        <f t="shared" si="40"/>
        <v>3.5301158842401836E-3</v>
      </c>
      <c r="AK110">
        <f t="shared" si="41"/>
        <v>1.1981730050347914E-10</v>
      </c>
      <c r="AL110">
        <f t="shared" si="42"/>
        <v>110</v>
      </c>
      <c r="AM110">
        <f t="shared" si="43"/>
        <v>321</v>
      </c>
      <c r="AO110">
        <f t="shared" si="44"/>
        <v>0</v>
      </c>
      <c r="AP110">
        <f t="shared" si="45"/>
        <v>0</v>
      </c>
    </row>
    <row r="111" spans="1:42" x14ac:dyDescent="0.2">
      <c r="A111" s="191">
        <v>7.0129870129870134E-3</v>
      </c>
      <c r="B111">
        <v>1</v>
      </c>
      <c r="C111">
        <v>0</v>
      </c>
      <c r="D111" s="120">
        <f t="shared" si="27"/>
        <v>0.761507224526764</v>
      </c>
      <c r="E111" s="124" t="s">
        <v>1397</v>
      </c>
      <c r="H111">
        <f t="shared" si="46"/>
        <v>1</v>
      </c>
      <c r="O111">
        <f t="shared" si="28"/>
        <v>1.9317625231910949</v>
      </c>
      <c r="P111">
        <f t="shared" si="47"/>
        <v>110</v>
      </c>
      <c r="Q111">
        <f t="shared" si="48"/>
        <v>110</v>
      </c>
      <c r="R111">
        <f t="shared" si="29"/>
        <v>322</v>
      </c>
      <c r="S111">
        <f t="shared" si="30"/>
        <v>0.99689440993788825</v>
      </c>
      <c r="T111">
        <f t="shared" si="49"/>
        <v>0.761507224526764</v>
      </c>
      <c r="V111">
        <f t="shared" si="31"/>
        <v>0</v>
      </c>
      <c r="W111">
        <f t="shared" si="32"/>
        <v>0</v>
      </c>
      <c r="Y111">
        <f t="shared" si="33"/>
        <v>0</v>
      </c>
      <c r="Z111">
        <f t="shared" si="34"/>
        <v>0</v>
      </c>
      <c r="AB111">
        <f t="shared" si="35"/>
        <v>0</v>
      </c>
      <c r="AC111">
        <f t="shared" si="36"/>
        <v>0</v>
      </c>
      <c r="AE111">
        <f t="shared" si="37"/>
        <v>7.0129870129870134E-3</v>
      </c>
      <c r="AF111">
        <f t="shared" si="38"/>
        <v>7.495498909090014E-5</v>
      </c>
      <c r="AG111">
        <f t="shared" si="50"/>
        <v>9.8124098124098037E-5</v>
      </c>
      <c r="AH111">
        <f t="shared" si="51"/>
        <v>0.76387952117638003</v>
      </c>
      <c r="AI111">
        <f t="shared" si="39"/>
        <v>3.5301158842401836E-3</v>
      </c>
      <c r="AJ111">
        <f t="shared" si="40"/>
        <v>3.4551608951492833E-3</v>
      </c>
      <c r="AK111">
        <f t="shared" si="41"/>
        <v>1.1549831477108412E-10</v>
      </c>
      <c r="AL111">
        <f t="shared" si="42"/>
        <v>111</v>
      </c>
      <c r="AM111">
        <f t="shared" si="43"/>
        <v>320</v>
      </c>
      <c r="AO111">
        <f t="shared" si="44"/>
        <v>0</v>
      </c>
      <c r="AP111">
        <f t="shared" si="45"/>
        <v>0</v>
      </c>
    </row>
    <row r="112" spans="1:42" x14ac:dyDescent="0.2">
      <c r="A112" s="122">
        <v>6.956521739130435E-3</v>
      </c>
      <c r="B112">
        <v>1</v>
      </c>
      <c r="C112">
        <v>0</v>
      </c>
      <c r="D112" s="120">
        <f t="shared" si="27"/>
        <v>0.75913492787714787</v>
      </c>
      <c r="E112" s="400" t="s">
        <v>1397</v>
      </c>
      <c r="H112">
        <f t="shared" si="46"/>
        <v>1</v>
      </c>
      <c r="O112">
        <f t="shared" si="28"/>
        <v>1.9318189884649513</v>
      </c>
      <c r="P112">
        <f t="shared" si="47"/>
        <v>111</v>
      </c>
      <c r="Q112">
        <f t="shared" si="48"/>
        <v>111</v>
      </c>
      <c r="R112">
        <f t="shared" si="29"/>
        <v>321</v>
      </c>
      <c r="S112">
        <f t="shared" si="30"/>
        <v>0.99688473520249221</v>
      </c>
      <c r="T112">
        <f t="shared" si="49"/>
        <v>0.75913492787714787</v>
      </c>
      <c r="V112">
        <f t="shared" si="31"/>
        <v>0</v>
      </c>
      <c r="W112">
        <f t="shared" si="32"/>
        <v>0</v>
      </c>
      <c r="Y112">
        <f t="shared" si="33"/>
        <v>0</v>
      </c>
      <c r="Z112">
        <f t="shared" si="34"/>
        <v>0</v>
      </c>
      <c r="AB112">
        <f t="shared" si="35"/>
        <v>0</v>
      </c>
      <c r="AC112">
        <f t="shared" si="36"/>
        <v>0</v>
      </c>
      <c r="AE112">
        <f t="shared" si="37"/>
        <v>6.956521739130435E-3</v>
      </c>
      <c r="AF112">
        <f t="shared" si="38"/>
        <v>4.2998713976666645E-5</v>
      </c>
      <c r="AG112">
        <f t="shared" si="50"/>
        <v>5.6465273856578374E-5</v>
      </c>
      <c r="AH112">
        <f t="shared" si="51"/>
        <v>0.761507224526764</v>
      </c>
      <c r="AI112">
        <f t="shared" si="39"/>
        <v>3.4551608951492833E-3</v>
      </c>
      <c r="AJ112">
        <f t="shared" si="40"/>
        <v>3.4121621811726167E-3</v>
      </c>
      <c r="AK112">
        <f t="shared" si="41"/>
        <v>1.1334550964393174E-10</v>
      </c>
      <c r="AL112">
        <f t="shared" si="42"/>
        <v>112</v>
      </c>
      <c r="AM112">
        <f t="shared" si="43"/>
        <v>319</v>
      </c>
      <c r="AO112">
        <f t="shared" si="44"/>
        <v>0</v>
      </c>
      <c r="AP112">
        <f t="shared" si="45"/>
        <v>0</v>
      </c>
    </row>
    <row r="113" spans="1:42" x14ac:dyDescent="0.2">
      <c r="A113" s="122">
        <v>6.9230769230769224E-3</v>
      </c>
      <c r="B113">
        <v>0</v>
      </c>
      <c r="C113">
        <v>1</v>
      </c>
      <c r="D113" s="120">
        <f t="shared" si="27"/>
        <v>0</v>
      </c>
      <c r="E113" s="124" t="s">
        <v>1397</v>
      </c>
      <c r="H113">
        <f t="shared" si="46"/>
        <v>1</v>
      </c>
      <c r="O113">
        <f t="shared" si="28"/>
        <v>1.9318524332810048</v>
      </c>
      <c r="P113">
        <f t="shared" si="47"/>
        <v>111</v>
      </c>
      <c r="Q113">
        <f t="shared" si="48"/>
        <v>0</v>
      </c>
      <c r="R113">
        <f t="shared" si="29"/>
        <v>0</v>
      </c>
      <c r="S113">
        <f t="shared" si="30"/>
        <v>0</v>
      </c>
      <c r="T113">
        <f t="shared" si="49"/>
        <v>0.75913492787714787</v>
      </c>
      <c r="V113">
        <f t="shared" si="31"/>
        <v>0</v>
      </c>
      <c r="W113">
        <f t="shared" si="32"/>
        <v>0</v>
      </c>
      <c r="Y113">
        <f t="shared" si="33"/>
        <v>0</v>
      </c>
      <c r="Z113">
        <f t="shared" si="34"/>
        <v>0</v>
      </c>
      <c r="AB113">
        <f t="shared" si="35"/>
        <v>0</v>
      </c>
      <c r="AC113">
        <f t="shared" si="36"/>
        <v>0</v>
      </c>
      <c r="AE113">
        <f t="shared" si="37"/>
        <v>0</v>
      </c>
      <c r="AF113">
        <f t="shared" si="38"/>
        <v>2.5389128022647781E-5</v>
      </c>
      <c r="AG113">
        <f t="shared" si="50"/>
        <v>3.344481605351262E-5</v>
      </c>
      <c r="AH113">
        <f t="shared" si="51"/>
        <v>0.75913492787714787</v>
      </c>
      <c r="AI113">
        <f t="shared" si="39"/>
        <v>3.4121621811726167E-3</v>
      </c>
      <c r="AJ113">
        <f t="shared" si="40"/>
        <v>0</v>
      </c>
      <c r="AK113">
        <f t="shared" si="41"/>
        <v>0</v>
      </c>
      <c r="AL113">
        <f t="shared" si="42"/>
        <v>0</v>
      </c>
      <c r="AM113">
        <f t="shared" si="43"/>
        <v>0</v>
      </c>
      <c r="AO113">
        <f t="shared" si="44"/>
        <v>0</v>
      </c>
      <c r="AP113">
        <f t="shared" si="45"/>
        <v>0</v>
      </c>
    </row>
    <row r="114" spans="1:42" x14ac:dyDescent="0.2">
      <c r="A114" s="122">
        <v>6.8571428571428568E-3</v>
      </c>
      <c r="B114">
        <v>1</v>
      </c>
      <c r="C114">
        <v>0</v>
      </c>
      <c r="D114" s="120">
        <f t="shared" si="27"/>
        <v>0.75675519456091855</v>
      </c>
      <c r="E114" s="124" t="s">
        <v>1397</v>
      </c>
      <c r="H114">
        <f t="shared" si="46"/>
        <v>1</v>
      </c>
      <c r="O114">
        <f t="shared" si="28"/>
        <v>1.9319183673469389</v>
      </c>
      <c r="P114">
        <f t="shared" si="47"/>
        <v>113</v>
      </c>
      <c r="Q114">
        <f t="shared" si="48"/>
        <v>113</v>
      </c>
      <c r="R114">
        <f t="shared" si="29"/>
        <v>319</v>
      </c>
      <c r="S114">
        <f t="shared" si="30"/>
        <v>0.99686520376175547</v>
      </c>
      <c r="T114">
        <f t="shared" si="49"/>
        <v>0.75675519456091855</v>
      </c>
      <c r="V114">
        <f t="shared" si="31"/>
        <v>0</v>
      </c>
      <c r="W114">
        <f t="shared" si="32"/>
        <v>0</v>
      </c>
      <c r="Y114">
        <f t="shared" si="33"/>
        <v>0</v>
      </c>
      <c r="Z114">
        <f t="shared" si="34"/>
        <v>0</v>
      </c>
      <c r="AB114">
        <f t="shared" si="35"/>
        <v>0</v>
      </c>
      <c r="AC114">
        <f t="shared" si="36"/>
        <v>0</v>
      </c>
      <c r="AE114">
        <f t="shared" si="37"/>
        <v>6.8571428571428568E-3</v>
      </c>
      <c r="AF114">
        <f t="shared" si="38"/>
        <v>5.0052852387504026E-5</v>
      </c>
      <c r="AG114">
        <f t="shared" si="50"/>
        <v>6.593406593406563E-5</v>
      </c>
      <c r="AH114">
        <f t="shared" si="51"/>
        <v>0.75913492787714787</v>
      </c>
      <c r="AI114">
        <f t="shared" si="39"/>
        <v>3.3867730531499688E-3</v>
      </c>
      <c r="AJ114">
        <f t="shared" si="40"/>
        <v>3.3367202007624649E-3</v>
      </c>
      <c r="AK114">
        <f t="shared" si="41"/>
        <v>1.0975435912320641E-10</v>
      </c>
      <c r="AL114">
        <f t="shared" si="42"/>
        <v>114</v>
      </c>
      <c r="AM114">
        <f t="shared" si="43"/>
        <v>317</v>
      </c>
      <c r="AO114">
        <f t="shared" si="44"/>
        <v>0</v>
      </c>
      <c r="AP114">
        <f t="shared" si="45"/>
        <v>0</v>
      </c>
    </row>
    <row r="115" spans="1:42" x14ac:dyDescent="0.2">
      <c r="A115" s="122">
        <v>6.7857142857142855E-3</v>
      </c>
      <c r="B115">
        <v>1</v>
      </c>
      <c r="C115">
        <v>0</v>
      </c>
      <c r="D115" s="120">
        <f t="shared" si="27"/>
        <v>0.75437546124468924</v>
      </c>
      <c r="E115" s="124" t="s">
        <v>1397</v>
      </c>
      <c r="H115">
        <f t="shared" si="46"/>
        <v>1</v>
      </c>
      <c r="O115">
        <f t="shared" si="28"/>
        <v>1.9319897959183674</v>
      </c>
      <c r="P115">
        <f t="shared" si="47"/>
        <v>114</v>
      </c>
      <c r="Q115">
        <f t="shared" si="48"/>
        <v>114</v>
      </c>
      <c r="R115">
        <f t="shared" si="29"/>
        <v>318</v>
      </c>
      <c r="S115">
        <f t="shared" si="30"/>
        <v>0.99685534591194969</v>
      </c>
      <c r="T115">
        <f t="shared" si="49"/>
        <v>0.75437546124468924</v>
      </c>
      <c r="V115">
        <f t="shared" si="31"/>
        <v>0</v>
      </c>
      <c r="W115">
        <f t="shared" si="32"/>
        <v>0</v>
      </c>
      <c r="Y115">
        <f t="shared" si="33"/>
        <v>0</v>
      </c>
      <c r="Z115">
        <f t="shared" si="34"/>
        <v>0</v>
      </c>
      <c r="AB115">
        <f t="shared" si="35"/>
        <v>0</v>
      </c>
      <c r="AC115">
        <f t="shared" si="36"/>
        <v>0</v>
      </c>
      <c r="AE115">
        <f t="shared" si="37"/>
        <v>6.7857142857142855E-3</v>
      </c>
      <c r="AF115">
        <f t="shared" si="38"/>
        <v>5.4053942468636898E-5</v>
      </c>
      <c r="AG115">
        <f t="shared" si="50"/>
        <v>7.1428571428571244E-5</v>
      </c>
      <c r="AH115">
        <f t="shared" si="51"/>
        <v>0.75675519456091855</v>
      </c>
      <c r="AI115">
        <f t="shared" si="39"/>
        <v>3.3367202007624649E-3</v>
      </c>
      <c r="AJ115">
        <f t="shared" si="40"/>
        <v>3.2826662582938278E-3</v>
      </c>
      <c r="AK115">
        <f t="shared" si="41"/>
        <v>1.0689738471262424E-10</v>
      </c>
      <c r="AL115">
        <f t="shared" si="42"/>
        <v>115</v>
      </c>
      <c r="AM115">
        <f t="shared" si="43"/>
        <v>316</v>
      </c>
      <c r="AO115">
        <f t="shared" si="44"/>
        <v>0</v>
      </c>
      <c r="AP115">
        <f t="shared" si="45"/>
        <v>0</v>
      </c>
    </row>
    <row r="116" spans="1:42" x14ac:dyDescent="0.2">
      <c r="A116" s="122">
        <v>6.7692307692307696E-3</v>
      </c>
      <c r="B116">
        <v>1</v>
      </c>
      <c r="C116">
        <v>0</v>
      </c>
      <c r="D116" s="120">
        <f t="shared" si="27"/>
        <v>0.75199572792845992</v>
      </c>
      <c r="E116" s="400" t="s">
        <v>1397</v>
      </c>
      <c r="H116">
        <f t="shared" si="46"/>
        <v>1</v>
      </c>
      <c r="O116">
        <f t="shared" si="28"/>
        <v>1.9320062794348509</v>
      </c>
      <c r="P116">
        <f t="shared" si="47"/>
        <v>115</v>
      </c>
      <c r="Q116">
        <f t="shared" si="48"/>
        <v>115</v>
      </c>
      <c r="R116">
        <f t="shared" si="29"/>
        <v>317</v>
      </c>
      <c r="S116">
        <f t="shared" si="30"/>
        <v>0.99684542586750791</v>
      </c>
      <c r="T116">
        <f t="shared" si="49"/>
        <v>0.75199572792845992</v>
      </c>
      <c r="V116">
        <f t="shared" si="31"/>
        <v>0</v>
      </c>
      <c r="W116">
        <f t="shared" si="32"/>
        <v>0</v>
      </c>
      <c r="Y116">
        <f t="shared" si="33"/>
        <v>0</v>
      </c>
      <c r="Z116">
        <f t="shared" si="34"/>
        <v>0</v>
      </c>
      <c r="AB116">
        <f t="shared" si="35"/>
        <v>0</v>
      </c>
      <c r="AC116">
        <f t="shared" si="36"/>
        <v>0</v>
      </c>
      <c r="AE116">
        <f t="shared" si="37"/>
        <v>6.7692307692307696E-3</v>
      </c>
      <c r="AF116">
        <f t="shared" si="38"/>
        <v>1.2434760350186801E-5</v>
      </c>
      <c r="AG116">
        <f t="shared" si="50"/>
        <v>1.6483516483515974E-5</v>
      </c>
      <c r="AH116">
        <f t="shared" si="51"/>
        <v>0.75437546124468924</v>
      </c>
      <c r="AI116">
        <f t="shared" si="39"/>
        <v>3.2826662582938278E-3</v>
      </c>
      <c r="AJ116">
        <f t="shared" si="40"/>
        <v>3.2702314979436409E-3</v>
      </c>
      <c r="AK116">
        <f t="shared" si="41"/>
        <v>1.0676051242006458E-10</v>
      </c>
      <c r="AL116">
        <f t="shared" si="42"/>
        <v>116</v>
      </c>
      <c r="AM116">
        <f t="shared" si="43"/>
        <v>315</v>
      </c>
      <c r="AO116">
        <f t="shared" si="44"/>
        <v>0</v>
      </c>
      <c r="AP116">
        <f t="shared" si="45"/>
        <v>0</v>
      </c>
    </row>
    <row r="117" spans="1:42" x14ac:dyDescent="0.2">
      <c r="A117" s="40">
        <v>6.7692307692307696E-3</v>
      </c>
      <c r="B117">
        <v>1</v>
      </c>
      <c r="C117">
        <v>0</v>
      </c>
      <c r="D117" s="120">
        <f t="shared" si="27"/>
        <v>0.74961599461223061</v>
      </c>
      <c r="E117" s="400" t="s">
        <v>1397</v>
      </c>
      <c r="H117">
        <f t="shared" si="46"/>
        <v>1</v>
      </c>
      <c r="O117">
        <f t="shared" si="28"/>
        <v>1.9320062794348509</v>
      </c>
      <c r="P117">
        <f t="shared" si="47"/>
        <v>116</v>
      </c>
      <c r="Q117">
        <f t="shared" si="48"/>
        <v>116</v>
      </c>
      <c r="R117">
        <f t="shared" si="29"/>
        <v>316</v>
      </c>
      <c r="S117">
        <f t="shared" si="30"/>
        <v>0.99683544303797467</v>
      </c>
      <c r="T117">
        <f t="shared" si="49"/>
        <v>0.74961599461223061</v>
      </c>
      <c r="V117">
        <f t="shared" si="31"/>
        <v>0</v>
      </c>
      <c r="W117">
        <f t="shared" si="32"/>
        <v>0</v>
      </c>
      <c r="Y117">
        <f t="shared" si="33"/>
        <v>0</v>
      </c>
      <c r="Z117">
        <f t="shared" si="34"/>
        <v>0</v>
      </c>
      <c r="AB117">
        <f t="shared" si="35"/>
        <v>117</v>
      </c>
      <c r="AC117">
        <f t="shared" si="36"/>
        <v>314</v>
      </c>
      <c r="AE117">
        <f t="shared" si="37"/>
        <v>6.7692307692307696E-3</v>
      </c>
      <c r="AF117">
        <f t="shared" si="38"/>
        <v>0</v>
      </c>
      <c r="AG117">
        <f t="shared" si="50"/>
        <v>0</v>
      </c>
      <c r="AH117">
        <f t="shared" si="51"/>
        <v>0.75199572792845992</v>
      </c>
      <c r="AI117">
        <f t="shared" si="39"/>
        <v>3.2702314979436409E-3</v>
      </c>
      <c r="AJ117">
        <f t="shared" si="40"/>
        <v>3.2702314979436409E-3</v>
      </c>
      <c r="AK117">
        <f t="shared" si="41"/>
        <v>1.0743835694336658E-10</v>
      </c>
      <c r="AL117">
        <f t="shared" si="42"/>
        <v>117</v>
      </c>
      <c r="AM117">
        <f t="shared" si="43"/>
        <v>314</v>
      </c>
      <c r="AO117">
        <f t="shared" si="44"/>
        <v>0</v>
      </c>
      <c r="AP117">
        <f t="shared" si="45"/>
        <v>0</v>
      </c>
    </row>
    <row r="118" spans="1:42" x14ac:dyDescent="0.2">
      <c r="A118" s="40">
        <v>6.7692307692307696E-3</v>
      </c>
      <c r="B118">
        <v>1</v>
      </c>
      <c r="C118">
        <v>0</v>
      </c>
      <c r="D118" s="120">
        <f t="shared" si="27"/>
        <v>0.74723626129600129</v>
      </c>
      <c r="E118" s="124" t="s">
        <v>1397</v>
      </c>
      <c r="H118">
        <f t="shared" si="46"/>
        <v>1</v>
      </c>
      <c r="O118">
        <f t="shared" si="28"/>
        <v>1.9320062794348509</v>
      </c>
      <c r="P118">
        <f t="shared" si="47"/>
        <v>117</v>
      </c>
      <c r="Q118">
        <f t="shared" si="48"/>
        <v>117</v>
      </c>
      <c r="R118">
        <f t="shared" si="29"/>
        <v>315</v>
      </c>
      <c r="S118">
        <f t="shared" si="30"/>
        <v>0.99682539682539684</v>
      </c>
      <c r="T118">
        <f t="shared" si="49"/>
        <v>0.74723626129600129</v>
      </c>
      <c r="V118">
        <f t="shared" si="31"/>
        <v>0</v>
      </c>
      <c r="W118">
        <f t="shared" si="32"/>
        <v>0</v>
      </c>
      <c r="Y118">
        <f t="shared" si="33"/>
        <v>0</v>
      </c>
      <c r="Z118">
        <f t="shared" si="34"/>
        <v>0</v>
      </c>
      <c r="AB118">
        <f t="shared" si="35"/>
        <v>118</v>
      </c>
      <c r="AC118">
        <f t="shared" si="36"/>
        <v>313</v>
      </c>
      <c r="AE118">
        <f t="shared" si="37"/>
        <v>6.7692307692307696E-3</v>
      </c>
      <c r="AF118">
        <f t="shared" si="38"/>
        <v>0</v>
      </c>
      <c r="AG118">
        <f t="shared" si="50"/>
        <v>0</v>
      </c>
      <c r="AH118">
        <f t="shared" si="51"/>
        <v>0.74961599461223061</v>
      </c>
      <c r="AI118">
        <f t="shared" si="39"/>
        <v>3.2702314979436409E-3</v>
      </c>
      <c r="AJ118">
        <f t="shared" si="40"/>
        <v>3.2702314979436409E-3</v>
      </c>
      <c r="AK118">
        <f t="shared" si="41"/>
        <v>1.0812267768822878E-10</v>
      </c>
      <c r="AL118">
        <f t="shared" si="42"/>
        <v>118</v>
      </c>
      <c r="AM118">
        <f t="shared" si="43"/>
        <v>313</v>
      </c>
      <c r="AO118">
        <f t="shared" si="44"/>
        <v>0</v>
      </c>
      <c r="AP118">
        <f t="shared" si="45"/>
        <v>0</v>
      </c>
    </row>
    <row r="119" spans="1:42" x14ac:dyDescent="0.2">
      <c r="A119" s="191">
        <v>6.7692307692307696E-3</v>
      </c>
      <c r="B119">
        <v>1</v>
      </c>
      <c r="C119">
        <v>0</v>
      </c>
      <c r="D119" s="120">
        <f t="shared" si="27"/>
        <v>0.74485652797977198</v>
      </c>
      <c r="E119" s="400" t="s">
        <v>1397</v>
      </c>
      <c r="H119">
        <f t="shared" si="46"/>
        <v>1</v>
      </c>
      <c r="O119">
        <f t="shared" si="28"/>
        <v>1.9320062794348509</v>
      </c>
      <c r="P119">
        <f t="shared" si="47"/>
        <v>118</v>
      </c>
      <c r="Q119">
        <f t="shared" si="48"/>
        <v>118</v>
      </c>
      <c r="R119">
        <f t="shared" si="29"/>
        <v>314</v>
      </c>
      <c r="S119">
        <f t="shared" si="30"/>
        <v>0.99681528662420382</v>
      </c>
      <c r="T119">
        <f t="shared" si="49"/>
        <v>0.74485652797977198</v>
      </c>
      <c r="V119">
        <f t="shared" si="31"/>
        <v>0</v>
      </c>
      <c r="W119">
        <f t="shared" si="32"/>
        <v>0</v>
      </c>
      <c r="Y119">
        <f t="shared" si="33"/>
        <v>0</v>
      </c>
      <c r="Z119">
        <f t="shared" si="34"/>
        <v>0</v>
      </c>
      <c r="AB119">
        <f t="shared" si="35"/>
        <v>119</v>
      </c>
      <c r="AC119">
        <f t="shared" si="36"/>
        <v>312</v>
      </c>
      <c r="AE119">
        <f t="shared" si="37"/>
        <v>6.7692307692307696E-3</v>
      </c>
      <c r="AF119">
        <f t="shared" si="38"/>
        <v>0</v>
      </c>
      <c r="AG119">
        <f t="shared" si="50"/>
        <v>0</v>
      </c>
      <c r="AH119">
        <f t="shared" si="51"/>
        <v>0.74723626129600129</v>
      </c>
      <c r="AI119">
        <f t="shared" si="39"/>
        <v>3.2702314979436409E-3</v>
      </c>
      <c r="AJ119">
        <f t="shared" si="40"/>
        <v>3.2702314979436409E-3</v>
      </c>
      <c r="AK119">
        <f t="shared" si="41"/>
        <v>1.0881355741786603E-10</v>
      </c>
      <c r="AL119">
        <f t="shared" si="42"/>
        <v>119</v>
      </c>
      <c r="AM119">
        <f t="shared" si="43"/>
        <v>312</v>
      </c>
      <c r="AO119">
        <f t="shared" si="44"/>
        <v>0</v>
      </c>
      <c r="AP119">
        <f t="shared" si="45"/>
        <v>0</v>
      </c>
    </row>
    <row r="120" spans="1:42" x14ac:dyDescent="0.2">
      <c r="A120" s="40">
        <v>6.7391304347826086E-3</v>
      </c>
      <c r="B120">
        <v>1</v>
      </c>
      <c r="C120">
        <v>0</v>
      </c>
      <c r="D120" s="120">
        <f t="shared" si="27"/>
        <v>0.74247679466354266</v>
      </c>
      <c r="E120" s="400" t="s">
        <v>1397</v>
      </c>
      <c r="H120">
        <f t="shared" si="46"/>
        <v>1</v>
      </c>
      <c r="O120">
        <f t="shared" si="28"/>
        <v>1.9320363797692992</v>
      </c>
      <c r="P120">
        <f t="shared" si="47"/>
        <v>119</v>
      </c>
      <c r="Q120">
        <f t="shared" si="48"/>
        <v>119</v>
      </c>
      <c r="R120">
        <f t="shared" si="29"/>
        <v>313</v>
      </c>
      <c r="S120">
        <f t="shared" si="30"/>
        <v>0.99680511182108622</v>
      </c>
      <c r="T120">
        <f t="shared" si="49"/>
        <v>0.74247679466354266</v>
      </c>
      <c r="V120">
        <f t="shared" si="31"/>
        <v>0</v>
      </c>
      <c r="W120">
        <f t="shared" si="32"/>
        <v>0</v>
      </c>
      <c r="Y120">
        <f t="shared" si="33"/>
        <v>0</v>
      </c>
      <c r="Z120">
        <f t="shared" si="34"/>
        <v>0</v>
      </c>
      <c r="AB120">
        <f t="shared" si="35"/>
        <v>120</v>
      </c>
      <c r="AC120">
        <f t="shared" si="36"/>
        <v>311</v>
      </c>
      <c r="AE120">
        <f t="shared" si="37"/>
        <v>6.7391304347826086E-3</v>
      </c>
      <c r="AF120">
        <f t="shared" si="38"/>
        <v>2.2420430608087072E-5</v>
      </c>
      <c r="AG120">
        <f t="shared" si="50"/>
        <v>3.0100334448160924E-5</v>
      </c>
      <c r="AH120">
        <f t="shared" si="51"/>
        <v>0.74485652797977198</v>
      </c>
      <c r="AI120">
        <f t="shared" si="39"/>
        <v>3.2702314979436409E-3</v>
      </c>
      <c r="AJ120">
        <f t="shared" si="40"/>
        <v>3.247811067335554E-3</v>
      </c>
      <c r="AK120">
        <f t="shared" si="41"/>
        <v>1.0801463022351224E-10</v>
      </c>
      <c r="AL120">
        <f t="shared" si="42"/>
        <v>120</v>
      </c>
      <c r="AM120">
        <f t="shared" si="43"/>
        <v>311</v>
      </c>
      <c r="AO120">
        <f t="shared" si="44"/>
        <v>0</v>
      </c>
      <c r="AP120">
        <f t="shared" si="45"/>
        <v>0</v>
      </c>
    </row>
    <row r="121" spans="1:42" x14ac:dyDescent="0.2">
      <c r="A121" s="191">
        <v>6.5116279069767436E-3</v>
      </c>
      <c r="B121">
        <v>1</v>
      </c>
      <c r="C121">
        <v>0</v>
      </c>
      <c r="D121" s="120">
        <f t="shared" si="27"/>
        <v>0.74009706134731335</v>
      </c>
      <c r="E121" s="400" t="s">
        <v>1397</v>
      </c>
      <c r="H121">
        <f t="shared" si="46"/>
        <v>1</v>
      </c>
      <c r="O121">
        <f t="shared" si="28"/>
        <v>1.932263882297105</v>
      </c>
      <c r="P121">
        <f t="shared" si="47"/>
        <v>120</v>
      </c>
      <c r="Q121">
        <f t="shared" si="48"/>
        <v>120</v>
      </c>
      <c r="R121">
        <f t="shared" si="29"/>
        <v>312</v>
      </c>
      <c r="S121">
        <f t="shared" si="30"/>
        <v>0.99679487179487181</v>
      </c>
      <c r="T121">
        <f t="shared" si="49"/>
        <v>0.74009706134731335</v>
      </c>
      <c r="V121">
        <f t="shared" si="31"/>
        <v>0</v>
      </c>
      <c r="W121">
        <f t="shared" si="32"/>
        <v>0</v>
      </c>
      <c r="Y121">
        <f t="shared" si="33"/>
        <v>0</v>
      </c>
      <c r="Z121">
        <f t="shared" si="34"/>
        <v>0</v>
      </c>
      <c r="AB121">
        <f t="shared" si="35"/>
        <v>121</v>
      </c>
      <c r="AC121">
        <f t="shared" si="36"/>
        <v>310</v>
      </c>
      <c r="AE121">
        <f t="shared" si="37"/>
        <v>6.5116279069767436E-3</v>
      </c>
      <c r="AF121">
        <f t="shared" si="38"/>
        <v>1.6891534762315219E-4</v>
      </c>
      <c r="AG121">
        <f t="shared" si="50"/>
        <v>2.2750252780586507E-4</v>
      </c>
      <c r="AH121">
        <f t="shared" si="51"/>
        <v>0.74247679466354266</v>
      </c>
      <c r="AI121">
        <f t="shared" si="39"/>
        <v>3.247811067335554E-3</v>
      </c>
      <c r="AJ121">
        <f t="shared" si="40"/>
        <v>3.078895719712402E-3</v>
      </c>
      <c r="AK121">
        <f t="shared" si="41"/>
        <v>9.7695593751168173E-11</v>
      </c>
      <c r="AL121">
        <f t="shared" si="42"/>
        <v>121</v>
      </c>
      <c r="AM121">
        <f t="shared" si="43"/>
        <v>310</v>
      </c>
      <c r="AO121">
        <f t="shared" si="44"/>
        <v>0</v>
      </c>
      <c r="AP121">
        <f t="shared" si="45"/>
        <v>0</v>
      </c>
    </row>
    <row r="122" spans="1:42" x14ac:dyDescent="0.2">
      <c r="A122" s="122">
        <v>6.4406779661016949E-3</v>
      </c>
      <c r="B122">
        <v>1</v>
      </c>
      <c r="C122">
        <v>0</v>
      </c>
      <c r="D122" s="120">
        <f t="shared" si="27"/>
        <v>0.73771732803108403</v>
      </c>
      <c r="E122" s="400" t="s">
        <v>1397</v>
      </c>
      <c r="H122">
        <f t="shared" si="46"/>
        <v>1</v>
      </c>
      <c r="O122">
        <f t="shared" si="28"/>
        <v>1.9323348322379801</v>
      </c>
      <c r="P122">
        <f t="shared" si="47"/>
        <v>121</v>
      </c>
      <c r="Q122">
        <f t="shared" si="48"/>
        <v>121</v>
      </c>
      <c r="R122">
        <f t="shared" si="29"/>
        <v>311</v>
      </c>
      <c r="S122">
        <f t="shared" si="30"/>
        <v>0.99678456591639875</v>
      </c>
      <c r="T122">
        <f t="shared" si="49"/>
        <v>0.73771732803108403</v>
      </c>
      <c r="V122">
        <f t="shared" si="31"/>
        <v>0</v>
      </c>
      <c r="W122">
        <f t="shared" si="32"/>
        <v>0</v>
      </c>
      <c r="Y122">
        <f t="shared" si="33"/>
        <v>0</v>
      </c>
      <c r="Z122">
        <f t="shared" si="34"/>
        <v>0</v>
      </c>
      <c r="AB122">
        <f t="shared" si="35"/>
        <v>122</v>
      </c>
      <c r="AC122">
        <f t="shared" si="36"/>
        <v>309</v>
      </c>
      <c r="AE122">
        <f t="shared" si="37"/>
        <v>6.4406779661016949E-3</v>
      </c>
      <c r="AF122">
        <f t="shared" si="38"/>
        <v>5.2509842744389188E-5</v>
      </c>
      <c r="AG122">
        <f t="shared" si="50"/>
        <v>7.0949940875048717E-5</v>
      </c>
      <c r="AH122">
        <f t="shared" si="51"/>
        <v>0.74009706134731335</v>
      </c>
      <c r="AI122">
        <f t="shared" si="39"/>
        <v>3.078895719712402E-3</v>
      </c>
      <c r="AJ122">
        <f t="shared" si="40"/>
        <v>3.0263858769680129E-3</v>
      </c>
      <c r="AK122">
        <f t="shared" si="41"/>
        <v>9.5000637654926332E-11</v>
      </c>
      <c r="AL122">
        <f t="shared" si="42"/>
        <v>122</v>
      </c>
      <c r="AM122">
        <f t="shared" si="43"/>
        <v>309</v>
      </c>
      <c r="AO122">
        <f t="shared" si="44"/>
        <v>0</v>
      </c>
      <c r="AP122">
        <f t="shared" si="45"/>
        <v>0</v>
      </c>
    </row>
    <row r="123" spans="1:42" x14ac:dyDescent="0.2">
      <c r="A123" s="122">
        <v>6.4285714285714285E-3</v>
      </c>
      <c r="B123">
        <v>1</v>
      </c>
      <c r="C123">
        <v>0</v>
      </c>
      <c r="D123" s="120">
        <f t="shared" si="27"/>
        <v>0.73533759471485471</v>
      </c>
      <c r="E123" s="124" t="s">
        <v>1397</v>
      </c>
      <c r="H123">
        <f t="shared" si="46"/>
        <v>1</v>
      </c>
      <c r="O123">
        <f t="shared" si="28"/>
        <v>1.9323469387755103</v>
      </c>
      <c r="P123">
        <f t="shared" si="47"/>
        <v>122</v>
      </c>
      <c r="Q123">
        <f t="shared" si="48"/>
        <v>122</v>
      </c>
      <c r="R123">
        <f t="shared" si="29"/>
        <v>310</v>
      </c>
      <c r="S123">
        <f t="shared" si="30"/>
        <v>0.99677419354838714</v>
      </c>
      <c r="T123">
        <f t="shared" si="49"/>
        <v>0.73533759471485471</v>
      </c>
      <c r="V123">
        <f t="shared" si="31"/>
        <v>0</v>
      </c>
      <c r="W123">
        <f t="shared" si="32"/>
        <v>0</v>
      </c>
      <c r="Y123">
        <f t="shared" si="33"/>
        <v>0</v>
      </c>
      <c r="Z123">
        <f t="shared" si="34"/>
        <v>0</v>
      </c>
      <c r="AB123">
        <f t="shared" si="35"/>
        <v>123</v>
      </c>
      <c r="AC123">
        <f t="shared" si="36"/>
        <v>308</v>
      </c>
      <c r="AE123">
        <f t="shared" si="37"/>
        <v>6.4285714285714285E-3</v>
      </c>
      <c r="AF123">
        <f t="shared" si="38"/>
        <v>8.9312025185361678E-6</v>
      </c>
      <c r="AG123">
        <f t="shared" si="50"/>
        <v>1.2106537530266401E-5</v>
      </c>
      <c r="AH123">
        <f t="shared" si="51"/>
        <v>0.73771732803108403</v>
      </c>
      <c r="AI123">
        <f t="shared" si="39"/>
        <v>3.0263858769680129E-3</v>
      </c>
      <c r="AJ123">
        <f t="shared" si="40"/>
        <v>3.0174546744494769E-3</v>
      </c>
      <c r="AK123">
        <f t="shared" si="41"/>
        <v>9.5052017040995916E-11</v>
      </c>
      <c r="AL123">
        <f t="shared" si="42"/>
        <v>123</v>
      </c>
      <c r="AM123">
        <f t="shared" si="43"/>
        <v>308</v>
      </c>
      <c r="AO123">
        <f t="shared" si="44"/>
        <v>0</v>
      </c>
      <c r="AP123">
        <f t="shared" si="45"/>
        <v>0</v>
      </c>
    </row>
    <row r="124" spans="1:42" x14ac:dyDescent="0.2">
      <c r="A124" s="191">
        <v>6.3888888888888884E-3</v>
      </c>
      <c r="B124">
        <v>1</v>
      </c>
      <c r="C124">
        <v>0</v>
      </c>
      <c r="D124" s="120">
        <f t="shared" si="27"/>
        <v>0.7329578613986254</v>
      </c>
      <c r="E124" s="400" t="s">
        <v>1397</v>
      </c>
      <c r="H124">
        <f t="shared" si="46"/>
        <v>1</v>
      </c>
      <c r="O124">
        <f t="shared" si="28"/>
        <v>1.9323866213151928</v>
      </c>
      <c r="P124">
        <f t="shared" si="47"/>
        <v>123</v>
      </c>
      <c r="Q124">
        <f t="shared" si="48"/>
        <v>123</v>
      </c>
      <c r="R124">
        <f t="shared" si="29"/>
        <v>309</v>
      </c>
      <c r="S124">
        <f t="shared" si="30"/>
        <v>0.99676375404530748</v>
      </c>
      <c r="T124">
        <f t="shared" si="49"/>
        <v>0.7329578613986254</v>
      </c>
      <c r="V124">
        <f t="shared" si="31"/>
        <v>0</v>
      </c>
      <c r="W124">
        <f t="shared" si="32"/>
        <v>0</v>
      </c>
      <c r="Y124">
        <f t="shared" si="33"/>
        <v>0</v>
      </c>
      <c r="Z124">
        <f t="shared" si="34"/>
        <v>0</v>
      </c>
      <c r="AB124">
        <f t="shared" si="35"/>
        <v>124</v>
      </c>
      <c r="AC124">
        <f t="shared" si="36"/>
        <v>307</v>
      </c>
      <c r="AE124">
        <f t="shared" si="37"/>
        <v>6.3888888888888884E-3</v>
      </c>
      <c r="AF124">
        <f t="shared" si="38"/>
        <v>2.9180063282335784E-5</v>
      </c>
      <c r="AG124">
        <f t="shared" si="50"/>
        <v>3.9682539682540062E-5</v>
      </c>
      <c r="AH124">
        <f t="shared" si="51"/>
        <v>0.73533759471485471</v>
      </c>
      <c r="AI124">
        <f t="shared" si="39"/>
        <v>3.0174546744494769E-3</v>
      </c>
      <c r="AJ124">
        <f t="shared" si="40"/>
        <v>2.9882746111671412E-3</v>
      </c>
      <c r="AK124">
        <f t="shared" si="41"/>
        <v>9.3827860628610601E-11</v>
      </c>
      <c r="AL124">
        <f t="shared" si="42"/>
        <v>124</v>
      </c>
      <c r="AM124">
        <f t="shared" si="43"/>
        <v>307</v>
      </c>
      <c r="AO124">
        <f t="shared" si="44"/>
        <v>0</v>
      </c>
      <c r="AP124">
        <f t="shared" si="45"/>
        <v>0</v>
      </c>
    </row>
    <row r="125" spans="1:42" x14ac:dyDescent="0.2">
      <c r="A125" s="122">
        <v>6.3414634146341468E-3</v>
      </c>
      <c r="B125">
        <v>1</v>
      </c>
      <c r="C125">
        <v>0</v>
      </c>
      <c r="D125" s="120">
        <f t="shared" si="27"/>
        <v>0.73057812808239608</v>
      </c>
      <c r="E125" s="400" t="s">
        <v>1397</v>
      </c>
      <c r="H125">
        <f t="shared" si="46"/>
        <v>1</v>
      </c>
      <c r="O125">
        <f t="shared" si="28"/>
        <v>1.9324340467894476</v>
      </c>
      <c r="P125">
        <f t="shared" si="47"/>
        <v>124</v>
      </c>
      <c r="Q125">
        <f t="shared" si="48"/>
        <v>124</v>
      </c>
      <c r="R125">
        <f t="shared" si="29"/>
        <v>308</v>
      </c>
      <c r="S125">
        <f t="shared" si="30"/>
        <v>0.99675324675324672</v>
      </c>
      <c r="T125">
        <f t="shared" si="49"/>
        <v>0.73057812808239608</v>
      </c>
      <c r="V125">
        <f t="shared" si="31"/>
        <v>0</v>
      </c>
      <c r="W125">
        <f t="shared" si="32"/>
        <v>0</v>
      </c>
      <c r="Y125">
        <f t="shared" si="33"/>
        <v>0</v>
      </c>
      <c r="Z125">
        <f t="shared" si="34"/>
        <v>0</v>
      </c>
      <c r="AB125">
        <f t="shared" si="35"/>
        <v>125</v>
      </c>
      <c r="AC125">
        <f t="shared" si="36"/>
        <v>306</v>
      </c>
      <c r="AE125">
        <f t="shared" si="37"/>
        <v>6.3414634146341468E-3</v>
      </c>
      <c r="AF125">
        <f t="shared" si="38"/>
        <v>3.476087418557099E-5</v>
      </c>
      <c r="AG125">
        <f t="shared" si="50"/>
        <v>4.7425474254741626E-5</v>
      </c>
      <c r="AH125">
        <f t="shared" si="51"/>
        <v>0.7329578613986254</v>
      </c>
      <c r="AI125">
        <f t="shared" si="39"/>
        <v>2.9882746111671412E-3</v>
      </c>
      <c r="AJ125">
        <f t="shared" si="40"/>
        <v>2.95351373698157E-3</v>
      </c>
      <c r="AK125">
        <f t="shared" si="41"/>
        <v>9.2254784408592145E-11</v>
      </c>
      <c r="AL125">
        <f t="shared" si="42"/>
        <v>125</v>
      </c>
      <c r="AM125">
        <f t="shared" si="43"/>
        <v>306</v>
      </c>
      <c r="AO125">
        <f t="shared" si="44"/>
        <v>0</v>
      </c>
      <c r="AP125">
        <f t="shared" si="45"/>
        <v>0</v>
      </c>
    </row>
    <row r="126" spans="1:42" x14ac:dyDescent="0.2">
      <c r="A126" s="122">
        <v>6.3013698630136981E-3</v>
      </c>
      <c r="B126">
        <v>1</v>
      </c>
      <c r="C126">
        <v>0</v>
      </c>
      <c r="D126" s="120">
        <f t="shared" si="27"/>
        <v>0.72819839476616677</v>
      </c>
      <c r="E126" s="400" t="s">
        <v>1397</v>
      </c>
      <c r="H126">
        <f t="shared" si="46"/>
        <v>1</v>
      </c>
      <c r="O126">
        <f t="shared" si="28"/>
        <v>1.9324741403410681</v>
      </c>
      <c r="P126">
        <f t="shared" si="47"/>
        <v>125</v>
      </c>
      <c r="Q126">
        <f t="shared" si="48"/>
        <v>125</v>
      </c>
      <c r="R126">
        <f t="shared" si="29"/>
        <v>307</v>
      </c>
      <c r="S126">
        <f t="shared" si="30"/>
        <v>0.99674267100977199</v>
      </c>
      <c r="T126">
        <f t="shared" si="49"/>
        <v>0.72819839476616677</v>
      </c>
      <c r="V126">
        <f t="shared" si="31"/>
        <v>0</v>
      </c>
      <c r="W126">
        <f t="shared" si="32"/>
        <v>0</v>
      </c>
      <c r="Y126">
        <f t="shared" si="33"/>
        <v>0</v>
      </c>
      <c r="Z126">
        <f t="shared" si="34"/>
        <v>0</v>
      </c>
      <c r="AB126">
        <f t="shared" si="35"/>
        <v>126</v>
      </c>
      <c r="AC126">
        <f t="shared" si="36"/>
        <v>305</v>
      </c>
      <c r="AE126">
        <f t="shared" si="37"/>
        <v>6.3013698630136981E-3</v>
      </c>
      <c r="AF126">
        <f t="shared" si="38"/>
        <v>2.9291471891042326E-5</v>
      </c>
      <c r="AG126">
        <f t="shared" si="50"/>
        <v>4.0093551620448697E-5</v>
      </c>
      <c r="AH126">
        <f t="shared" si="51"/>
        <v>0.73057812808239608</v>
      </c>
      <c r="AI126">
        <f t="shared" si="39"/>
        <v>2.95351373698157E-3</v>
      </c>
      <c r="AJ126">
        <f t="shared" si="40"/>
        <v>2.9242222650905278E-3</v>
      </c>
      <c r="AK126">
        <f t="shared" si="41"/>
        <v>9.1025056477945731E-11</v>
      </c>
      <c r="AL126">
        <f t="shared" si="42"/>
        <v>126</v>
      </c>
      <c r="AM126">
        <f t="shared" si="43"/>
        <v>305</v>
      </c>
      <c r="AO126">
        <f t="shared" si="44"/>
        <v>0</v>
      </c>
      <c r="AP126">
        <f t="shared" si="45"/>
        <v>0</v>
      </c>
    </row>
    <row r="127" spans="1:42" x14ac:dyDescent="0.2">
      <c r="A127" s="43">
        <v>6.2500000000000003E-3</v>
      </c>
      <c r="B127">
        <v>1</v>
      </c>
      <c r="C127">
        <v>0</v>
      </c>
      <c r="D127" s="120">
        <f t="shared" si="27"/>
        <v>0.72581866144993745</v>
      </c>
      <c r="E127" s="124" t="s">
        <v>1397</v>
      </c>
      <c r="H127">
        <f t="shared" si="46"/>
        <v>1</v>
      </c>
      <c r="O127">
        <f t="shared" si="28"/>
        <v>1.9325255102040817</v>
      </c>
      <c r="P127">
        <f t="shared" si="47"/>
        <v>126</v>
      </c>
      <c r="Q127">
        <f t="shared" si="48"/>
        <v>126</v>
      </c>
      <c r="R127">
        <f t="shared" si="29"/>
        <v>306</v>
      </c>
      <c r="S127">
        <f t="shared" si="30"/>
        <v>0.99673202614379086</v>
      </c>
      <c r="T127">
        <f t="shared" si="49"/>
        <v>0.72581866144993745</v>
      </c>
      <c r="V127">
        <f t="shared" si="31"/>
        <v>0</v>
      </c>
      <c r="W127">
        <f t="shared" si="32"/>
        <v>0</v>
      </c>
      <c r="Y127">
        <f t="shared" si="33"/>
        <v>0</v>
      </c>
      <c r="Z127">
        <f t="shared" si="34"/>
        <v>0</v>
      </c>
      <c r="AB127">
        <f t="shared" si="35"/>
        <v>127</v>
      </c>
      <c r="AC127">
        <f t="shared" si="36"/>
        <v>304</v>
      </c>
      <c r="AE127">
        <f t="shared" si="37"/>
        <v>6.2500000000000003E-3</v>
      </c>
      <c r="AF127">
        <f t="shared" si="38"/>
        <v>3.7407451785932568E-5</v>
      </c>
      <c r="AG127">
        <f t="shared" si="50"/>
        <v>5.1369863013697725E-5</v>
      </c>
      <c r="AH127">
        <f t="shared" si="51"/>
        <v>0.72819839476616677</v>
      </c>
      <c r="AI127">
        <f t="shared" si="39"/>
        <v>2.9242222650905278E-3</v>
      </c>
      <c r="AJ127">
        <f t="shared" si="40"/>
        <v>2.8868148133045952E-3</v>
      </c>
      <c r="AK127">
        <f t="shared" si="41"/>
        <v>8.9292829382994156E-11</v>
      </c>
      <c r="AL127">
        <f t="shared" si="42"/>
        <v>127</v>
      </c>
      <c r="AM127">
        <f t="shared" si="43"/>
        <v>304</v>
      </c>
      <c r="AO127">
        <f t="shared" si="44"/>
        <v>0</v>
      </c>
      <c r="AP127">
        <f t="shared" si="45"/>
        <v>0</v>
      </c>
    </row>
    <row r="128" spans="1:42" x14ac:dyDescent="0.2">
      <c r="A128" s="122">
        <v>6.2500000000000003E-3</v>
      </c>
      <c r="B128">
        <v>1</v>
      </c>
      <c r="C128">
        <v>0</v>
      </c>
      <c r="D128" s="120">
        <f t="shared" si="27"/>
        <v>0.72343892813370814</v>
      </c>
      <c r="E128" s="124" t="s">
        <v>1397</v>
      </c>
      <c r="H128">
        <f t="shared" si="46"/>
        <v>1</v>
      </c>
      <c r="O128">
        <f t="shared" si="28"/>
        <v>1.9325255102040817</v>
      </c>
      <c r="P128">
        <f t="shared" si="47"/>
        <v>127</v>
      </c>
      <c r="Q128">
        <f t="shared" si="48"/>
        <v>127</v>
      </c>
      <c r="R128">
        <f t="shared" si="29"/>
        <v>305</v>
      </c>
      <c r="S128">
        <f t="shared" si="30"/>
        <v>0.99672131147540988</v>
      </c>
      <c r="T128">
        <f t="shared" si="49"/>
        <v>0.72343892813370814</v>
      </c>
      <c r="V128">
        <f t="shared" si="31"/>
        <v>0</v>
      </c>
      <c r="W128">
        <f t="shared" si="32"/>
        <v>0</v>
      </c>
      <c r="Y128">
        <f t="shared" si="33"/>
        <v>0</v>
      </c>
      <c r="Z128">
        <f t="shared" si="34"/>
        <v>0</v>
      </c>
      <c r="AB128">
        <f t="shared" si="35"/>
        <v>128</v>
      </c>
      <c r="AC128">
        <f t="shared" si="36"/>
        <v>303</v>
      </c>
      <c r="AE128">
        <f t="shared" si="37"/>
        <v>6.2500000000000003E-3</v>
      </c>
      <c r="AF128">
        <f t="shared" si="38"/>
        <v>0</v>
      </c>
      <c r="AG128">
        <f t="shared" si="50"/>
        <v>0</v>
      </c>
      <c r="AH128">
        <f t="shared" si="51"/>
        <v>0.72581866144993745</v>
      </c>
      <c r="AI128">
        <f t="shared" si="39"/>
        <v>2.8868148133045952E-3</v>
      </c>
      <c r="AJ128">
        <f t="shared" si="40"/>
        <v>2.8868148133045952E-3</v>
      </c>
      <c r="AK128">
        <f t="shared" si="41"/>
        <v>8.9880282207882274E-11</v>
      </c>
      <c r="AL128">
        <f t="shared" si="42"/>
        <v>128</v>
      </c>
      <c r="AM128">
        <f t="shared" si="43"/>
        <v>303</v>
      </c>
      <c r="AO128">
        <f t="shared" si="44"/>
        <v>0</v>
      </c>
      <c r="AP128">
        <f t="shared" si="45"/>
        <v>0</v>
      </c>
    </row>
    <row r="129" spans="1:42" x14ac:dyDescent="0.2">
      <c r="A129" s="122">
        <v>6.2068965517241377E-3</v>
      </c>
      <c r="B129">
        <v>1</v>
      </c>
      <c r="C129">
        <v>0</v>
      </c>
      <c r="D129" s="120">
        <f t="shared" si="27"/>
        <v>0.72105919481747882</v>
      </c>
      <c r="E129" s="124" t="s">
        <v>1397</v>
      </c>
      <c r="H129">
        <f t="shared" si="46"/>
        <v>1</v>
      </c>
      <c r="O129">
        <f t="shared" si="28"/>
        <v>1.9325686136523577</v>
      </c>
      <c r="P129">
        <f t="shared" si="47"/>
        <v>128</v>
      </c>
      <c r="Q129">
        <f t="shared" si="48"/>
        <v>128</v>
      </c>
      <c r="R129">
        <f t="shared" si="29"/>
        <v>304</v>
      </c>
      <c r="S129">
        <f t="shared" si="30"/>
        <v>0.99671052631578949</v>
      </c>
      <c r="T129">
        <f t="shared" si="49"/>
        <v>0.72105919481747882</v>
      </c>
      <c r="V129">
        <f t="shared" si="31"/>
        <v>0</v>
      </c>
      <c r="W129">
        <f t="shared" si="32"/>
        <v>0</v>
      </c>
      <c r="Y129">
        <f t="shared" si="33"/>
        <v>0</v>
      </c>
      <c r="Z129">
        <f t="shared" si="34"/>
        <v>0</v>
      </c>
      <c r="AB129">
        <f t="shared" si="35"/>
        <v>129</v>
      </c>
      <c r="AC129">
        <f t="shared" si="36"/>
        <v>302</v>
      </c>
      <c r="AE129">
        <f t="shared" si="37"/>
        <v>6.2068965517241377E-3</v>
      </c>
      <c r="AF129">
        <f t="shared" si="38"/>
        <v>3.1182712419556827E-5</v>
      </c>
      <c r="AG129">
        <f t="shared" si="50"/>
        <v>4.3103448275862676E-5</v>
      </c>
      <c r="AH129">
        <f t="shared" si="51"/>
        <v>0.72343892813370814</v>
      </c>
      <c r="AI129">
        <f t="shared" si="39"/>
        <v>2.8868148133045952E-3</v>
      </c>
      <c r="AJ129">
        <f t="shared" si="40"/>
        <v>2.8556321008850385E-3</v>
      </c>
      <c r="AK129">
        <f t="shared" si="41"/>
        <v>8.8529558533145506E-11</v>
      </c>
      <c r="AL129">
        <f t="shared" si="42"/>
        <v>129</v>
      </c>
      <c r="AM129">
        <f t="shared" si="43"/>
        <v>302</v>
      </c>
      <c r="AO129">
        <f t="shared" si="44"/>
        <v>0</v>
      </c>
      <c r="AP129">
        <f t="shared" si="45"/>
        <v>0</v>
      </c>
    </row>
    <row r="130" spans="1:42" x14ac:dyDescent="0.2">
      <c r="A130" s="191">
        <v>6.1111111111111114E-3</v>
      </c>
      <c r="B130">
        <v>1</v>
      </c>
      <c r="C130">
        <v>0</v>
      </c>
      <c r="D130" s="120">
        <f t="shared" ref="D130:D193" si="52">$T130*SIGN($B130)</f>
        <v>0.71867946150124951</v>
      </c>
      <c r="E130" s="124" t="s">
        <v>1397</v>
      </c>
      <c r="H130">
        <f t="shared" si="46"/>
        <v>1</v>
      </c>
      <c r="O130">
        <f t="shared" ref="O130:O193" si="53">($N$2-$A130)*SIGN($A130)</f>
        <v>1.9326643990929706</v>
      </c>
      <c r="P130">
        <f t="shared" si="47"/>
        <v>129</v>
      </c>
      <c r="Q130">
        <f t="shared" si="48"/>
        <v>129</v>
      </c>
      <c r="R130">
        <f t="shared" ref="R130:R193" si="54">(SUM($B$2:$C$2000)-$Q130+1)*SIGN($Q130)</f>
        <v>303</v>
      </c>
      <c r="S130">
        <f t="shared" ref="S130:S193" si="55">($R130-$B130)/($R130*SIGN($B130)+(1-SIGN($B130)))</f>
        <v>0.99669966996699666</v>
      </c>
      <c r="T130">
        <f t="shared" si="49"/>
        <v>0.71867946150124951</v>
      </c>
      <c r="V130">
        <f t="shared" ref="V130:V193" si="56">SIGN(MAX(SIGN($S130)*(0.5-$T130), 0))*ROW()</f>
        <v>0</v>
      </c>
      <c r="W130">
        <f t="shared" ref="W130:W193" si="57">($R$2-$V130)*SIGN($V130)</f>
        <v>0</v>
      </c>
      <c r="Y130">
        <f t="shared" ref="Y130:Y193" si="58">SIGN(MAX(SIGN($S130)*(0.25-$T130), 0))*ROW()</f>
        <v>0</v>
      </c>
      <c r="Z130">
        <f t="shared" ref="Z130:Z193" si="59">($R$2-$Y130)*SIGN($Y130)</f>
        <v>0</v>
      </c>
      <c r="AB130">
        <f t="shared" ref="AB130:AB193" si="60">SIGN(MAX(SIGN($S130)*(0.75-$T130), 0))*ROW()</f>
        <v>130</v>
      </c>
      <c r="AC130">
        <f t="shared" ref="AC130:AC193" si="61">($R$2-$AB130)*SIGN($AB130)</f>
        <v>301</v>
      </c>
      <c r="AE130">
        <f t="shared" ref="AE130:AE193" si="62">$A130*$B130</f>
        <v>6.1111111111111114E-3</v>
      </c>
      <c r="AF130">
        <f t="shared" ref="AF130:AF193" si="63">$AG130*$AH130</f>
        <v>6.9066972683666134E-5</v>
      </c>
      <c r="AG130">
        <f t="shared" si="50"/>
        <v>9.578544061302624E-5</v>
      </c>
      <c r="AH130">
        <f t="shared" si="51"/>
        <v>0.72105919481747882</v>
      </c>
      <c r="AI130">
        <f t="shared" ref="AI130:AI193" si="64">$AF130+$AI131</f>
        <v>2.8556321008850385E-3</v>
      </c>
      <c r="AJ130">
        <f t="shared" ref="AJ130:AJ193" si="65">$AI131*SIGN($AE130)</f>
        <v>2.7865651282013722E-3</v>
      </c>
      <c r="AK130">
        <f t="shared" ref="AK130:AK193" si="66">($B130*$AJ130^2)/((1-(SIGN($AJ130)))+($R130*($R130-$B130)))</f>
        <v>8.4857224812667255E-11</v>
      </c>
      <c r="AL130">
        <f t="shared" ref="AL130:AL193" si="67">SIGN(MAX(SIGN($S130)*(0.95-$T130), 0))*ROW()</f>
        <v>130</v>
      </c>
      <c r="AM130">
        <f t="shared" ref="AM130:AM193" si="68">($R$2-$AL130)*SIGN($AL130)</f>
        <v>301</v>
      </c>
      <c r="AO130">
        <f t="shared" ref="AO130:AO193" si="69">SIGN(MAX(SIGN($S130)*(0.05-$T130), 0))*ROW()</f>
        <v>0</v>
      </c>
      <c r="AP130">
        <f t="shared" ref="AP130:AP193" si="70">($R$2-$AO130)*SIGN($AO130)</f>
        <v>0</v>
      </c>
    </row>
    <row r="131" spans="1:42" x14ac:dyDescent="0.2">
      <c r="A131" s="154">
        <v>6.0606060606060606E-3</v>
      </c>
      <c r="B131">
        <v>0</v>
      </c>
      <c r="C131">
        <v>1</v>
      </c>
      <c r="D131" s="120">
        <f t="shared" si="52"/>
        <v>0</v>
      </c>
      <c r="E131" s="400" t="s">
        <v>1397</v>
      </c>
      <c r="H131">
        <f t="shared" ref="H131:H194" si="71">IF(E131="y",1,0)</f>
        <v>1</v>
      </c>
      <c r="O131">
        <f t="shared" si="53"/>
        <v>1.9327149041434757</v>
      </c>
      <c r="P131">
        <f t="shared" ref="P131:P194" si="72">($P130+$B131+$C130)</f>
        <v>129</v>
      </c>
      <c r="Q131">
        <f t="shared" ref="Q131:Q194" si="73">$P131*SIGN($B131)-($B131-SIGN($B131))</f>
        <v>0</v>
      </c>
      <c r="R131">
        <f t="shared" si="54"/>
        <v>0</v>
      </c>
      <c r="S131">
        <f t="shared" si="55"/>
        <v>0</v>
      </c>
      <c r="T131">
        <f t="shared" ref="T131:T194" si="74">$S131*$T130+(1-SIGN($B131))*$T130</f>
        <v>0.71867946150124951</v>
      </c>
      <c r="V131">
        <f t="shared" si="56"/>
        <v>0</v>
      </c>
      <c r="W131">
        <f t="shared" si="57"/>
        <v>0</v>
      </c>
      <c r="Y131">
        <f t="shared" si="58"/>
        <v>0</v>
      </c>
      <c r="Z131">
        <f t="shared" si="59"/>
        <v>0</v>
      </c>
      <c r="AB131">
        <f t="shared" si="60"/>
        <v>0</v>
      </c>
      <c r="AC131">
        <f t="shared" si="61"/>
        <v>0</v>
      </c>
      <c r="AE131">
        <f t="shared" si="62"/>
        <v>0</v>
      </c>
      <c r="AF131">
        <f t="shared" si="63"/>
        <v>3.6296942500063339E-5</v>
      </c>
      <c r="AG131">
        <f t="shared" ref="AG131:AG194" si="75">$A130-$A131</f>
        <v>5.050505050505083E-5</v>
      </c>
      <c r="AH131">
        <f t="shared" ref="AH131:AH194" si="76">$T130</f>
        <v>0.71867946150124951</v>
      </c>
      <c r="AI131">
        <f t="shared" si="64"/>
        <v>2.7865651282013722E-3</v>
      </c>
      <c r="AJ131">
        <f t="shared" si="65"/>
        <v>0</v>
      </c>
      <c r="AK131">
        <f t="shared" si="66"/>
        <v>0</v>
      </c>
      <c r="AL131">
        <f t="shared" si="67"/>
        <v>0</v>
      </c>
      <c r="AM131">
        <f t="shared" si="68"/>
        <v>0</v>
      </c>
      <c r="AO131">
        <f t="shared" si="69"/>
        <v>0</v>
      </c>
      <c r="AP131">
        <f t="shared" si="70"/>
        <v>0</v>
      </c>
    </row>
    <row r="132" spans="1:42" x14ac:dyDescent="0.2">
      <c r="A132" s="152">
        <v>6.0000000000000001E-3</v>
      </c>
      <c r="B132">
        <v>1</v>
      </c>
      <c r="C132">
        <v>0</v>
      </c>
      <c r="D132" s="120">
        <f t="shared" si="52"/>
        <v>0.71629182209426856</v>
      </c>
      <c r="E132" s="400" t="s">
        <v>1397</v>
      </c>
      <c r="H132">
        <f t="shared" si="71"/>
        <v>1</v>
      </c>
      <c r="O132">
        <f t="shared" si="53"/>
        <v>1.9327755102040818</v>
      </c>
      <c r="P132">
        <f t="shared" si="72"/>
        <v>131</v>
      </c>
      <c r="Q132">
        <f t="shared" si="73"/>
        <v>131</v>
      </c>
      <c r="R132">
        <f t="shared" si="54"/>
        <v>301</v>
      </c>
      <c r="S132">
        <f t="shared" si="55"/>
        <v>0.99667774086378735</v>
      </c>
      <c r="T132">
        <f t="shared" si="74"/>
        <v>0.71629182209426856</v>
      </c>
      <c r="V132">
        <f t="shared" si="56"/>
        <v>0</v>
      </c>
      <c r="W132">
        <f t="shared" si="57"/>
        <v>0</v>
      </c>
      <c r="Y132">
        <f t="shared" si="58"/>
        <v>0</v>
      </c>
      <c r="Z132">
        <f t="shared" si="59"/>
        <v>0</v>
      </c>
      <c r="AB132">
        <f t="shared" si="60"/>
        <v>132</v>
      </c>
      <c r="AC132">
        <f t="shared" si="61"/>
        <v>299</v>
      </c>
      <c r="AE132">
        <f t="shared" si="62"/>
        <v>6.0000000000000001E-3</v>
      </c>
      <c r="AF132">
        <f t="shared" si="63"/>
        <v>4.3556331000075636E-5</v>
      </c>
      <c r="AG132">
        <f t="shared" si="75"/>
        <v>6.0606060606060476E-5</v>
      </c>
      <c r="AH132">
        <f t="shared" si="76"/>
        <v>0.71867946150124951</v>
      </c>
      <c r="AI132">
        <f t="shared" si="64"/>
        <v>2.7502681857013091E-3</v>
      </c>
      <c r="AJ132">
        <f t="shared" si="65"/>
        <v>2.7067118547012335E-3</v>
      </c>
      <c r="AK132">
        <f t="shared" si="66"/>
        <v>8.1132769262239103E-11</v>
      </c>
      <c r="AL132">
        <f t="shared" si="67"/>
        <v>132</v>
      </c>
      <c r="AM132">
        <f t="shared" si="68"/>
        <v>299</v>
      </c>
      <c r="AO132">
        <f t="shared" si="69"/>
        <v>0</v>
      </c>
      <c r="AP132">
        <f t="shared" si="70"/>
        <v>0</v>
      </c>
    </row>
    <row r="133" spans="1:42" x14ac:dyDescent="0.2">
      <c r="A133" s="191">
        <v>5.909090909090909E-3</v>
      </c>
      <c r="B133">
        <v>1</v>
      </c>
      <c r="C133">
        <v>0</v>
      </c>
      <c r="D133" s="120">
        <f t="shared" si="52"/>
        <v>0.71390418268728772</v>
      </c>
      <c r="E133" s="124" t="s">
        <v>1397</v>
      </c>
      <c r="H133">
        <f t="shared" si="71"/>
        <v>1</v>
      </c>
      <c r="O133">
        <f t="shared" si="53"/>
        <v>1.9328664192949909</v>
      </c>
      <c r="P133">
        <f t="shared" si="72"/>
        <v>132</v>
      </c>
      <c r="Q133">
        <f t="shared" si="73"/>
        <v>132</v>
      </c>
      <c r="R133">
        <f t="shared" si="54"/>
        <v>300</v>
      </c>
      <c r="S133">
        <f t="shared" si="55"/>
        <v>0.9966666666666667</v>
      </c>
      <c r="T133">
        <f t="shared" si="74"/>
        <v>0.71390418268728772</v>
      </c>
      <c r="V133">
        <f t="shared" si="56"/>
        <v>0</v>
      </c>
      <c r="W133">
        <f t="shared" si="57"/>
        <v>0</v>
      </c>
      <c r="Y133">
        <f t="shared" si="58"/>
        <v>0</v>
      </c>
      <c r="Z133">
        <f t="shared" si="59"/>
        <v>0</v>
      </c>
      <c r="AB133">
        <f t="shared" si="60"/>
        <v>133</v>
      </c>
      <c r="AC133">
        <f t="shared" si="61"/>
        <v>298</v>
      </c>
      <c r="AE133">
        <f t="shared" si="62"/>
        <v>5.909090909090909E-3</v>
      </c>
      <c r="AF133">
        <f t="shared" si="63"/>
        <v>6.5117438372206408E-5</v>
      </c>
      <c r="AG133">
        <f t="shared" si="75"/>
        <v>9.0909090909091148E-5</v>
      </c>
      <c r="AH133">
        <f t="shared" si="76"/>
        <v>0.71629182209426856</v>
      </c>
      <c r="AI133">
        <f t="shared" si="64"/>
        <v>2.7067118547012335E-3</v>
      </c>
      <c r="AJ133">
        <f t="shared" si="65"/>
        <v>2.641594416329027E-3</v>
      </c>
      <c r="AK133">
        <f t="shared" si="66"/>
        <v>7.7792876927320987E-11</v>
      </c>
      <c r="AL133">
        <f t="shared" si="67"/>
        <v>133</v>
      </c>
      <c r="AM133">
        <f t="shared" si="68"/>
        <v>298</v>
      </c>
      <c r="AO133">
        <f t="shared" si="69"/>
        <v>0</v>
      </c>
      <c r="AP133">
        <f t="shared" si="70"/>
        <v>0</v>
      </c>
    </row>
    <row r="134" spans="1:42" x14ac:dyDescent="0.2">
      <c r="A134" s="122">
        <v>5.8333333333333336E-3</v>
      </c>
      <c r="B134">
        <v>0</v>
      </c>
      <c r="C134">
        <v>1</v>
      </c>
      <c r="D134" s="120">
        <f t="shared" si="52"/>
        <v>0</v>
      </c>
      <c r="E134" s="124" t="s">
        <v>1397</v>
      </c>
      <c r="H134">
        <f t="shared" si="71"/>
        <v>1</v>
      </c>
      <c r="O134">
        <f t="shared" si="53"/>
        <v>1.9329421768707484</v>
      </c>
      <c r="P134">
        <f t="shared" si="72"/>
        <v>132</v>
      </c>
      <c r="Q134">
        <f t="shared" si="73"/>
        <v>0</v>
      </c>
      <c r="R134">
        <f t="shared" si="54"/>
        <v>0</v>
      </c>
      <c r="S134">
        <f t="shared" si="55"/>
        <v>0</v>
      </c>
      <c r="T134">
        <f t="shared" si="74"/>
        <v>0.71390418268728772</v>
      </c>
      <c r="V134">
        <f t="shared" si="56"/>
        <v>0</v>
      </c>
      <c r="W134">
        <f t="shared" si="57"/>
        <v>0</v>
      </c>
      <c r="Y134">
        <f t="shared" si="58"/>
        <v>0</v>
      </c>
      <c r="Z134">
        <f t="shared" si="59"/>
        <v>0</v>
      </c>
      <c r="AB134">
        <f t="shared" si="60"/>
        <v>0</v>
      </c>
      <c r="AC134">
        <f t="shared" si="61"/>
        <v>0</v>
      </c>
      <c r="AE134">
        <f t="shared" si="62"/>
        <v>0</v>
      </c>
      <c r="AF134">
        <f t="shared" si="63"/>
        <v>5.4083650203582135E-5</v>
      </c>
      <c r="AG134">
        <f t="shared" si="75"/>
        <v>7.5757575757575378E-5</v>
      </c>
      <c r="AH134">
        <f t="shared" si="76"/>
        <v>0.71390418268728772</v>
      </c>
      <c r="AI134">
        <f t="shared" si="64"/>
        <v>2.641594416329027E-3</v>
      </c>
      <c r="AJ134">
        <f t="shared" si="65"/>
        <v>0</v>
      </c>
      <c r="AK134">
        <f t="shared" si="66"/>
        <v>0</v>
      </c>
      <c r="AL134">
        <f t="shared" si="67"/>
        <v>0</v>
      </c>
      <c r="AM134">
        <f t="shared" si="68"/>
        <v>0</v>
      </c>
      <c r="AO134">
        <f t="shared" si="69"/>
        <v>0</v>
      </c>
      <c r="AP134">
        <f t="shared" si="70"/>
        <v>0</v>
      </c>
    </row>
    <row r="135" spans="1:42" x14ac:dyDescent="0.2">
      <c r="A135" s="154">
        <v>5.7894736842105266E-3</v>
      </c>
      <c r="B135">
        <v>1</v>
      </c>
      <c r="C135">
        <v>0</v>
      </c>
      <c r="D135" s="120">
        <f t="shared" si="52"/>
        <v>0.71150853106753165</v>
      </c>
      <c r="E135" s="124" t="s">
        <v>1397</v>
      </c>
      <c r="H135">
        <f t="shared" si="71"/>
        <v>1</v>
      </c>
      <c r="O135">
        <f t="shared" si="53"/>
        <v>1.9329860365198712</v>
      </c>
      <c r="P135">
        <f t="shared" si="72"/>
        <v>134</v>
      </c>
      <c r="Q135">
        <f t="shared" si="73"/>
        <v>134</v>
      </c>
      <c r="R135">
        <f t="shared" si="54"/>
        <v>298</v>
      </c>
      <c r="S135">
        <f t="shared" si="55"/>
        <v>0.99664429530201337</v>
      </c>
      <c r="T135">
        <f t="shared" si="74"/>
        <v>0.71150853106753165</v>
      </c>
      <c r="V135">
        <f t="shared" si="56"/>
        <v>0</v>
      </c>
      <c r="W135">
        <f t="shared" si="57"/>
        <v>0</v>
      </c>
      <c r="Y135">
        <f t="shared" si="58"/>
        <v>0</v>
      </c>
      <c r="Z135">
        <f t="shared" si="59"/>
        <v>0</v>
      </c>
      <c r="AB135">
        <f t="shared" si="60"/>
        <v>135</v>
      </c>
      <c r="AC135">
        <f t="shared" si="61"/>
        <v>296</v>
      </c>
      <c r="AE135">
        <f t="shared" si="62"/>
        <v>5.7894736842105266E-3</v>
      </c>
      <c r="AF135">
        <f t="shared" si="63"/>
        <v>3.1311586959968733E-5</v>
      </c>
      <c r="AG135">
        <f t="shared" si="75"/>
        <v>4.385964912280698E-5</v>
      </c>
      <c r="AH135">
        <f t="shared" si="76"/>
        <v>0.71390418268728772</v>
      </c>
      <c r="AI135">
        <f t="shared" si="64"/>
        <v>2.5875107661254447E-3</v>
      </c>
      <c r="AJ135">
        <f t="shared" si="65"/>
        <v>2.5561991791654757E-3</v>
      </c>
      <c r="AK135">
        <f t="shared" si="66"/>
        <v>7.3827246102707752E-11</v>
      </c>
      <c r="AL135">
        <f t="shared" si="67"/>
        <v>135</v>
      </c>
      <c r="AM135">
        <f t="shared" si="68"/>
        <v>296</v>
      </c>
      <c r="AO135">
        <f t="shared" si="69"/>
        <v>0</v>
      </c>
      <c r="AP135">
        <f t="shared" si="70"/>
        <v>0</v>
      </c>
    </row>
    <row r="136" spans="1:42" x14ac:dyDescent="0.2">
      <c r="A136" s="191">
        <v>5.7692307692307696E-3</v>
      </c>
      <c r="B136">
        <v>1</v>
      </c>
      <c r="C136">
        <v>0</v>
      </c>
      <c r="D136" s="120">
        <f t="shared" si="52"/>
        <v>0.70911287944777568</v>
      </c>
      <c r="E136" s="124" t="s">
        <v>1397</v>
      </c>
      <c r="H136">
        <f t="shared" si="71"/>
        <v>1</v>
      </c>
      <c r="O136">
        <f t="shared" si="53"/>
        <v>1.933006279434851</v>
      </c>
      <c r="P136">
        <f t="shared" si="72"/>
        <v>135</v>
      </c>
      <c r="Q136">
        <f t="shared" si="73"/>
        <v>135</v>
      </c>
      <c r="R136">
        <f t="shared" si="54"/>
        <v>297</v>
      </c>
      <c r="S136">
        <f t="shared" si="55"/>
        <v>0.99663299663299665</v>
      </c>
      <c r="T136">
        <f t="shared" si="74"/>
        <v>0.70911287944777568</v>
      </c>
      <c r="V136">
        <f t="shared" si="56"/>
        <v>0</v>
      </c>
      <c r="W136">
        <f t="shared" si="57"/>
        <v>0</v>
      </c>
      <c r="Y136">
        <f t="shared" si="58"/>
        <v>0</v>
      </c>
      <c r="Z136">
        <f t="shared" si="59"/>
        <v>0</v>
      </c>
      <c r="AB136">
        <f t="shared" si="60"/>
        <v>136</v>
      </c>
      <c r="AC136">
        <f t="shared" si="61"/>
        <v>295</v>
      </c>
      <c r="AE136">
        <f t="shared" si="62"/>
        <v>5.7692307692307696E-3</v>
      </c>
      <c r="AF136">
        <f t="shared" si="63"/>
        <v>1.4403006701771883E-5</v>
      </c>
      <c r="AG136">
        <f t="shared" si="75"/>
        <v>2.0242914979757068E-5</v>
      </c>
      <c r="AH136">
        <f t="shared" si="76"/>
        <v>0.71150853106753165</v>
      </c>
      <c r="AI136">
        <f t="shared" si="64"/>
        <v>2.5561991791654757E-3</v>
      </c>
      <c r="AJ136">
        <f t="shared" si="65"/>
        <v>2.5417961724637037E-3</v>
      </c>
      <c r="AK136">
        <f t="shared" si="66"/>
        <v>7.349085201509616E-11</v>
      </c>
      <c r="AL136">
        <f t="shared" si="67"/>
        <v>136</v>
      </c>
      <c r="AM136">
        <f t="shared" si="68"/>
        <v>295</v>
      </c>
      <c r="AO136">
        <f t="shared" si="69"/>
        <v>0</v>
      </c>
      <c r="AP136">
        <f t="shared" si="70"/>
        <v>0</v>
      </c>
    </row>
    <row r="137" spans="1:42" x14ac:dyDescent="0.2">
      <c r="A137" s="191">
        <v>5.7692307692307696E-3</v>
      </c>
      <c r="B137">
        <v>1</v>
      </c>
      <c r="C137">
        <v>0</v>
      </c>
      <c r="D137" s="120">
        <f t="shared" si="52"/>
        <v>0.70671722782801971</v>
      </c>
      <c r="E137" s="124" t="s">
        <v>1397</v>
      </c>
      <c r="H137">
        <f t="shared" si="71"/>
        <v>1</v>
      </c>
      <c r="O137">
        <f t="shared" si="53"/>
        <v>1.933006279434851</v>
      </c>
      <c r="P137">
        <f t="shared" si="72"/>
        <v>136</v>
      </c>
      <c r="Q137">
        <f t="shared" si="73"/>
        <v>136</v>
      </c>
      <c r="R137">
        <f t="shared" si="54"/>
        <v>296</v>
      </c>
      <c r="S137">
        <f t="shared" si="55"/>
        <v>0.9966216216216216</v>
      </c>
      <c r="T137">
        <f t="shared" si="74"/>
        <v>0.70671722782801971</v>
      </c>
      <c r="V137">
        <f t="shared" si="56"/>
        <v>0</v>
      </c>
      <c r="W137">
        <f t="shared" si="57"/>
        <v>0</v>
      </c>
      <c r="Y137">
        <f t="shared" si="58"/>
        <v>0</v>
      </c>
      <c r="Z137">
        <f t="shared" si="59"/>
        <v>0</v>
      </c>
      <c r="AB137">
        <f t="shared" si="60"/>
        <v>137</v>
      </c>
      <c r="AC137">
        <f t="shared" si="61"/>
        <v>294</v>
      </c>
      <c r="AE137">
        <f t="shared" si="62"/>
        <v>5.7692307692307696E-3</v>
      </c>
      <c r="AF137">
        <f t="shared" si="63"/>
        <v>0</v>
      </c>
      <c r="AG137">
        <f t="shared" si="75"/>
        <v>0</v>
      </c>
      <c r="AH137">
        <f t="shared" si="76"/>
        <v>0.70911287944777568</v>
      </c>
      <c r="AI137">
        <f t="shared" si="64"/>
        <v>2.5417961724637037E-3</v>
      </c>
      <c r="AJ137">
        <f t="shared" si="65"/>
        <v>2.5417961724637037E-3</v>
      </c>
      <c r="AK137">
        <f t="shared" si="66"/>
        <v>7.3989095079605299E-11</v>
      </c>
      <c r="AL137">
        <f t="shared" si="67"/>
        <v>137</v>
      </c>
      <c r="AM137">
        <f t="shared" si="68"/>
        <v>294</v>
      </c>
      <c r="AO137">
        <f t="shared" si="69"/>
        <v>0</v>
      </c>
      <c r="AP137">
        <f t="shared" si="70"/>
        <v>0</v>
      </c>
    </row>
    <row r="138" spans="1:42" x14ac:dyDescent="0.2">
      <c r="A138" s="122">
        <v>5.7692307692307696E-3</v>
      </c>
      <c r="B138">
        <v>1</v>
      </c>
      <c r="C138">
        <v>0</v>
      </c>
      <c r="D138" s="120">
        <f t="shared" si="52"/>
        <v>0.70432157620826374</v>
      </c>
      <c r="E138" s="124" t="s">
        <v>1397</v>
      </c>
      <c r="H138">
        <f t="shared" si="71"/>
        <v>1</v>
      </c>
      <c r="O138">
        <f t="shared" si="53"/>
        <v>1.933006279434851</v>
      </c>
      <c r="P138">
        <f t="shared" si="72"/>
        <v>137</v>
      </c>
      <c r="Q138">
        <f t="shared" si="73"/>
        <v>137</v>
      </c>
      <c r="R138">
        <f t="shared" si="54"/>
        <v>295</v>
      </c>
      <c r="S138">
        <f t="shared" si="55"/>
        <v>0.99661016949152548</v>
      </c>
      <c r="T138">
        <f t="shared" si="74"/>
        <v>0.70432157620826374</v>
      </c>
      <c r="V138">
        <f t="shared" si="56"/>
        <v>0</v>
      </c>
      <c r="W138">
        <f t="shared" si="57"/>
        <v>0</v>
      </c>
      <c r="Y138">
        <f t="shared" si="58"/>
        <v>0</v>
      </c>
      <c r="Z138">
        <f t="shared" si="59"/>
        <v>0</v>
      </c>
      <c r="AB138">
        <f t="shared" si="60"/>
        <v>138</v>
      </c>
      <c r="AC138">
        <f t="shared" si="61"/>
        <v>293</v>
      </c>
      <c r="AE138">
        <f t="shared" si="62"/>
        <v>5.7692307692307696E-3</v>
      </c>
      <c r="AF138">
        <f t="shared" si="63"/>
        <v>0</v>
      </c>
      <c r="AG138">
        <f t="shared" si="75"/>
        <v>0</v>
      </c>
      <c r="AH138">
        <f t="shared" si="76"/>
        <v>0.70671722782801971</v>
      </c>
      <c r="AI138">
        <f t="shared" si="64"/>
        <v>2.5417961724637037E-3</v>
      </c>
      <c r="AJ138">
        <f t="shared" si="65"/>
        <v>2.5417961724637037E-3</v>
      </c>
      <c r="AK138">
        <f t="shared" si="66"/>
        <v>7.4492422257017574E-11</v>
      </c>
      <c r="AL138">
        <f t="shared" si="67"/>
        <v>138</v>
      </c>
      <c r="AM138">
        <f t="shared" si="68"/>
        <v>293</v>
      </c>
      <c r="AO138">
        <f t="shared" si="69"/>
        <v>0</v>
      </c>
      <c r="AP138">
        <f t="shared" si="70"/>
        <v>0</v>
      </c>
    </row>
    <row r="139" spans="1:42" x14ac:dyDescent="0.2">
      <c r="A139" s="191">
        <v>5.7142857142857143E-3</v>
      </c>
      <c r="B139">
        <v>1</v>
      </c>
      <c r="C139">
        <v>0</v>
      </c>
      <c r="D139" s="120">
        <f t="shared" si="52"/>
        <v>0.70192592458850778</v>
      </c>
      <c r="E139" s="124" t="s">
        <v>1397</v>
      </c>
      <c r="H139">
        <f t="shared" si="71"/>
        <v>1</v>
      </c>
      <c r="O139">
        <f t="shared" si="53"/>
        <v>1.933061224489796</v>
      </c>
      <c r="P139">
        <f t="shared" si="72"/>
        <v>138</v>
      </c>
      <c r="Q139">
        <f t="shared" si="73"/>
        <v>138</v>
      </c>
      <c r="R139">
        <f t="shared" si="54"/>
        <v>294</v>
      </c>
      <c r="S139">
        <f t="shared" si="55"/>
        <v>0.99659863945578231</v>
      </c>
      <c r="T139">
        <f t="shared" si="74"/>
        <v>0.70192592458850778</v>
      </c>
      <c r="V139">
        <f t="shared" si="56"/>
        <v>0</v>
      </c>
      <c r="W139">
        <f t="shared" si="57"/>
        <v>0</v>
      </c>
      <c r="Y139">
        <f t="shared" si="58"/>
        <v>0</v>
      </c>
      <c r="Z139">
        <f t="shared" si="59"/>
        <v>0</v>
      </c>
      <c r="AB139">
        <f t="shared" si="60"/>
        <v>139</v>
      </c>
      <c r="AC139">
        <f t="shared" si="61"/>
        <v>292</v>
      </c>
      <c r="AE139">
        <f t="shared" si="62"/>
        <v>5.7142857142857143E-3</v>
      </c>
      <c r="AF139">
        <f t="shared" si="63"/>
        <v>3.8698987703750983E-5</v>
      </c>
      <c r="AG139">
        <f t="shared" si="75"/>
        <v>5.494505494505527E-5</v>
      </c>
      <c r="AH139">
        <f t="shared" si="76"/>
        <v>0.70432157620826374</v>
      </c>
      <c r="AI139">
        <f t="shared" si="64"/>
        <v>2.5417961724637037E-3</v>
      </c>
      <c r="AJ139">
        <f t="shared" si="65"/>
        <v>2.5030971847599527E-3</v>
      </c>
      <c r="AK139">
        <f t="shared" si="66"/>
        <v>7.2734502523196589E-11</v>
      </c>
      <c r="AL139">
        <f t="shared" si="67"/>
        <v>139</v>
      </c>
      <c r="AM139">
        <f t="shared" si="68"/>
        <v>292</v>
      </c>
      <c r="AO139">
        <f t="shared" si="69"/>
        <v>0</v>
      </c>
      <c r="AP139">
        <f t="shared" si="70"/>
        <v>0</v>
      </c>
    </row>
    <row r="140" spans="1:42" x14ac:dyDescent="0.2">
      <c r="A140" s="122">
        <v>5.6701030927835058E-3</v>
      </c>
      <c r="B140">
        <v>1</v>
      </c>
      <c r="C140">
        <v>0</v>
      </c>
      <c r="D140" s="120">
        <f t="shared" si="52"/>
        <v>0.6995302729687517</v>
      </c>
      <c r="E140" s="124" t="s">
        <v>1397</v>
      </c>
      <c r="H140">
        <f t="shared" si="71"/>
        <v>1</v>
      </c>
      <c r="O140">
        <f t="shared" si="53"/>
        <v>1.9331054071112983</v>
      </c>
      <c r="P140">
        <f t="shared" si="72"/>
        <v>139</v>
      </c>
      <c r="Q140">
        <f t="shared" si="73"/>
        <v>139</v>
      </c>
      <c r="R140">
        <f t="shared" si="54"/>
        <v>293</v>
      </c>
      <c r="S140">
        <f t="shared" si="55"/>
        <v>0.9965870307167235</v>
      </c>
      <c r="T140">
        <f t="shared" si="74"/>
        <v>0.6995302729687517</v>
      </c>
      <c r="V140">
        <f t="shared" si="56"/>
        <v>0</v>
      </c>
      <c r="W140">
        <f t="shared" si="57"/>
        <v>0</v>
      </c>
      <c r="Y140">
        <f t="shared" si="58"/>
        <v>0</v>
      </c>
      <c r="Z140">
        <f t="shared" si="59"/>
        <v>0</v>
      </c>
      <c r="AB140">
        <f t="shared" si="60"/>
        <v>140</v>
      </c>
      <c r="AC140">
        <f t="shared" si="61"/>
        <v>291</v>
      </c>
      <c r="AE140">
        <f t="shared" si="62"/>
        <v>5.6701030927835058E-3</v>
      </c>
      <c r="AF140">
        <f t="shared" si="63"/>
        <v>3.1012927448681751E-5</v>
      </c>
      <c r="AG140">
        <f t="shared" si="75"/>
        <v>4.4182621502208454E-5</v>
      </c>
      <c r="AH140">
        <f t="shared" si="76"/>
        <v>0.70192592458850778</v>
      </c>
      <c r="AI140">
        <f t="shared" si="64"/>
        <v>2.5030971847599527E-3</v>
      </c>
      <c r="AJ140">
        <f t="shared" si="65"/>
        <v>2.4720842573112711E-3</v>
      </c>
      <c r="AK140">
        <f t="shared" si="66"/>
        <v>7.1429246052249041E-11</v>
      </c>
      <c r="AL140">
        <f t="shared" si="67"/>
        <v>140</v>
      </c>
      <c r="AM140">
        <f t="shared" si="68"/>
        <v>291</v>
      </c>
      <c r="AO140">
        <f t="shared" si="69"/>
        <v>0</v>
      </c>
      <c r="AP140">
        <f t="shared" si="70"/>
        <v>0</v>
      </c>
    </row>
    <row r="141" spans="1:42" x14ac:dyDescent="0.2">
      <c r="A141" s="191">
        <v>5.6097560975609745E-3</v>
      </c>
      <c r="B141">
        <v>1</v>
      </c>
      <c r="C141">
        <v>0</v>
      </c>
      <c r="D141" s="120">
        <f t="shared" si="52"/>
        <v>0.69713462134899573</v>
      </c>
      <c r="E141" s="124" t="s">
        <v>1397</v>
      </c>
      <c r="H141">
        <f t="shared" si="71"/>
        <v>1</v>
      </c>
      <c r="O141">
        <f t="shared" si="53"/>
        <v>1.9331657541065208</v>
      </c>
      <c r="P141">
        <f t="shared" si="72"/>
        <v>140</v>
      </c>
      <c r="Q141">
        <f t="shared" si="73"/>
        <v>140</v>
      </c>
      <c r="R141">
        <f t="shared" si="54"/>
        <v>292</v>
      </c>
      <c r="S141">
        <f t="shared" si="55"/>
        <v>0.99657534246575341</v>
      </c>
      <c r="T141">
        <f t="shared" si="74"/>
        <v>0.69713462134899573</v>
      </c>
      <c r="V141">
        <f t="shared" si="56"/>
        <v>0</v>
      </c>
      <c r="W141">
        <f t="shared" si="57"/>
        <v>0</v>
      </c>
      <c r="Y141">
        <f t="shared" si="58"/>
        <v>0</v>
      </c>
      <c r="Z141">
        <f t="shared" si="59"/>
        <v>0</v>
      </c>
      <c r="AB141">
        <f t="shared" si="60"/>
        <v>141</v>
      </c>
      <c r="AC141">
        <f t="shared" si="61"/>
        <v>290</v>
      </c>
      <c r="AE141">
        <f t="shared" si="62"/>
        <v>5.6097560975609745E-3</v>
      </c>
      <c r="AF141">
        <f t="shared" si="63"/>
        <v>4.221455004086128E-5</v>
      </c>
      <c r="AG141">
        <f t="shared" si="75"/>
        <v>6.0346995222531306E-5</v>
      </c>
      <c r="AH141">
        <f t="shared" si="76"/>
        <v>0.6995302729687517</v>
      </c>
      <c r="AI141">
        <f t="shared" si="64"/>
        <v>2.4720842573112711E-3</v>
      </c>
      <c r="AJ141">
        <f t="shared" si="65"/>
        <v>2.4298697072704096E-3</v>
      </c>
      <c r="AK141">
        <f t="shared" si="66"/>
        <v>6.9484851413528996E-11</v>
      </c>
      <c r="AL141">
        <f t="shared" si="67"/>
        <v>141</v>
      </c>
      <c r="AM141">
        <f t="shared" si="68"/>
        <v>290</v>
      </c>
      <c r="AO141">
        <f t="shared" si="69"/>
        <v>0</v>
      </c>
      <c r="AP141">
        <f t="shared" si="70"/>
        <v>0</v>
      </c>
    </row>
    <row r="142" spans="1:42" x14ac:dyDescent="0.2">
      <c r="A142" s="43">
        <v>5.6000000000000008E-3</v>
      </c>
      <c r="B142">
        <v>0</v>
      </c>
      <c r="C142">
        <v>1</v>
      </c>
      <c r="D142" s="120">
        <f t="shared" si="52"/>
        <v>0</v>
      </c>
      <c r="E142" s="124" t="s">
        <v>1397</v>
      </c>
      <c r="H142">
        <f t="shared" si="71"/>
        <v>1</v>
      </c>
      <c r="O142">
        <f t="shared" si="53"/>
        <v>1.9331755102040817</v>
      </c>
      <c r="P142">
        <f t="shared" si="72"/>
        <v>140</v>
      </c>
      <c r="Q142">
        <f t="shared" si="73"/>
        <v>0</v>
      </c>
      <c r="R142">
        <f t="shared" si="54"/>
        <v>0</v>
      </c>
      <c r="S142">
        <f t="shared" si="55"/>
        <v>0</v>
      </c>
      <c r="T142">
        <f t="shared" si="74"/>
        <v>0.69713462134899573</v>
      </c>
      <c r="V142">
        <f t="shared" si="56"/>
        <v>0</v>
      </c>
      <c r="W142">
        <f t="shared" si="57"/>
        <v>0</v>
      </c>
      <c r="Y142">
        <f t="shared" si="58"/>
        <v>0</v>
      </c>
      <c r="Z142">
        <f t="shared" si="59"/>
        <v>0</v>
      </c>
      <c r="AB142">
        <f t="shared" si="60"/>
        <v>0</v>
      </c>
      <c r="AC142">
        <f t="shared" si="61"/>
        <v>0</v>
      </c>
      <c r="AE142">
        <f t="shared" si="62"/>
        <v>0</v>
      </c>
      <c r="AF142">
        <f t="shared" si="63"/>
        <v>6.8013133790132679E-6</v>
      </c>
      <c r="AG142">
        <f t="shared" si="75"/>
        <v>9.7560975609737102E-6</v>
      </c>
      <c r="AH142">
        <f t="shared" si="76"/>
        <v>0.69713462134899573</v>
      </c>
      <c r="AI142">
        <f t="shared" si="64"/>
        <v>2.4298697072704096E-3</v>
      </c>
      <c r="AJ142">
        <f t="shared" si="65"/>
        <v>0</v>
      </c>
      <c r="AK142">
        <f t="shared" si="66"/>
        <v>0</v>
      </c>
      <c r="AL142">
        <f t="shared" si="67"/>
        <v>0</v>
      </c>
      <c r="AM142">
        <f t="shared" si="68"/>
        <v>0</v>
      </c>
      <c r="AO142">
        <f t="shared" si="69"/>
        <v>0</v>
      </c>
      <c r="AP142">
        <f t="shared" si="70"/>
        <v>0</v>
      </c>
    </row>
    <row r="143" spans="1:42" x14ac:dyDescent="0.2">
      <c r="A143" s="40">
        <v>5.5999999999999999E-3</v>
      </c>
      <c r="B143">
        <v>1</v>
      </c>
      <c r="C143">
        <v>0</v>
      </c>
      <c r="D143" s="120">
        <f t="shared" si="52"/>
        <v>0.69473070886158539</v>
      </c>
      <c r="E143" s="124" t="s">
        <v>1397</v>
      </c>
      <c r="H143">
        <f t="shared" si="71"/>
        <v>1</v>
      </c>
      <c r="O143">
        <f t="shared" si="53"/>
        <v>1.9331755102040817</v>
      </c>
      <c r="P143">
        <f t="shared" si="72"/>
        <v>142</v>
      </c>
      <c r="Q143">
        <f t="shared" si="73"/>
        <v>142</v>
      </c>
      <c r="R143">
        <f t="shared" si="54"/>
        <v>290</v>
      </c>
      <c r="S143">
        <f t="shared" si="55"/>
        <v>0.99655172413793103</v>
      </c>
      <c r="T143">
        <f t="shared" si="74"/>
        <v>0.69473070886158539</v>
      </c>
      <c r="V143">
        <f t="shared" si="56"/>
        <v>0</v>
      </c>
      <c r="W143">
        <f t="shared" si="57"/>
        <v>0</v>
      </c>
      <c r="Y143">
        <f t="shared" si="58"/>
        <v>0</v>
      </c>
      <c r="Z143">
        <f t="shared" si="59"/>
        <v>0</v>
      </c>
      <c r="AB143">
        <f t="shared" si="60"/>
        <v>143</v>
      </c>
      <c r="AC143">
        <f t="shared" si="61"/>
        <v>288</v>
      </c>
      <c r="AE143">
        <f t="shared" si="62"/>
        <v>5.5999999999999999E-3</v>
      </c>
      <c r="AF143">
        <f t="shared" si="63"/>
        <v>0</v>
      </c>
      <c r="AG143">
        <f t="shared" si="75"/>
        <v>0</v>
      </c>
      <c r="AH143">
        <f t="shared" si="76"/>
        <v>0.69713462134899573</v>
      </c>
      <c r="AI143">
        <f t="shared" si="64"/>
        <v>2.4230683938913965E-3</v>
      </c>
      <c r="AJ143">
        <f t="shared" si="65"/>
        <v>2.4230683938913965E-3</v>
      </c>
      <c r="AK143">
        <f t="shared" si="66"/>
        <v>7.0054414049342947E-11</v>
      </c>
      <c r="AL143">
        <f t="shared" si="67"/>
        <v>143</v>
      </c>
      <c r="AM143">
        <f t="shared" si="68"/>
        <v>288</v>
      </c>
      <c r="AO143">
        <f t="shared" si="69"/>
        <v>0</v>
      </c>
      <c r="AP143">
        <f t="shared" si="70"/>
        <v>0</v>
      </c>
    </row>
    <row r="144" spans="1:42" x14ac:dyDescent="0.2">
      <c r="A144" s="153">
        <v>5.5555555555555558E-3</v>
      </c>
      <c r="B144">
        <v>1</v>
      </c>
      <c r="C144">
        <v>0</v>
      </c>
      <c r="D144" s="120">
        <f t="shared" si="52"/>
        <v>0.69232679637417505</v>
      </c>
      <c r="E144" s="400" t="s">
        <v>1397</v>
      </c>
      <c r="H144">
        <f t="shared" si="71"/>
        <v>1</v>
      </c>
      <c r="O144">
        <f t="shared" si="53"/>
        <v>1.9332199546485263</v>
      </c>
      <c r="P144">
        <f t="shared" si="72"/>
        <v>143</v>
      </c>
      <c r="Q144">
        <f t="shared" si="73"/>
        <v>143</v>
      </c>
      <c r="R144">
        <f t="shared" si="54"/>
        <v>289</v>
      </c>
      <c r="S144">
        <f t="shared" si="55"/>
        <v>0.9965397923875432</v>
      </c>
      <c r="T144">
        <f t="shared" si="74"/>
        <v>0.69232679637417505</v>
      </c>
      <c r="V144">
        <f t="shared" si="56"/>
        <v>0</v>
      </c>
      <c r="W144">
        <f t="shared" si="57"/>
        <v>0</v>
      </c>
      <c r="Y144">
        <f t="shared" si="58"/>
        <v>0</v>
      </c>
      <c r="Z144">
        <f t="shared" si="59"/>
        <v>0</v>
      </c>
      <c r="AB144">
        <f t="shared" si="60"/>
        <v>144</v>
      </c>
      <c r="AC144">
        <f t="shared" si="61"/>
        <v>287</v>
      </c>
      <c r="AE144">
        <f t="shared" si="62"/>
        <v>5.5555555555555558E-3</v>
      </c>
      <c r="AF144">
        <f t="shared" si="63"/>
        <v>3.0876920393848051E-5</v>
      </c>
      <c r="AG144">
        <f t="shared" si="75"/>
        <v>4.4444444444444176E-5</v>
      </c>
      <c r="AH144">
        <f t="shared" si="76"/>
        <v>0.69473070886158539</v>
      </c>
      <c r="AI144">
        <f t="shared" si="64"/>
        <v>2.4230683938913965E-3</v>
      </c>
      <c r="AJ144">
        <f t="shared" si="65"/>
        <v>2.3921914734975486E-3</v>
      </c>
      <c r="AK144">
        <f t="shared" si="66"/>
        <v>6.8754566102873565E-11</v>
      </c>
      <c r="AL144">
        <f t="shared" si="67"/>
        <v>144</v>
      </c>
      <c r="AM144">
        <f t="shared" si="68"/>
        <v>287</v>
      </c>
      <c r="AO144">
        <f t="shared" si="69"/>
        <v>0</v>
      </c>
      <c r="AP144">
        <f t="shared" si="70"/>
        <v>0</v>
      </c>
    </row>
    <row r="145" spans="1:42" x14ac:dyDescent="0.2">
      <c r="A145" s="122">
        <v>5.5319148936170221E-3</v>
      </c>
      <c r="B145">
        <v>1</v>
      </c>
      <c r="C145">
        <v>0</v>
      </c>
      <c r="D145" s="120">
        <f t="shared" si="52"/>
        <v>0.6899228838867647</v>
      </c>
      <c r="E145" s="124" t="s">
        <v>1397</v>
      </c>
      <c r="H145">
        <f t="shared" si="71"/>
        <v>1</v>
      </c>
      <c r="O145">
        <f t="shared" si="53"/>
        <v>1.9332435953104647</v>
      </c>
      <c r="P145">
        <f t="shared" si="72"/>
        <v>144</v>
      </c>
      <c r="Q145">
        <f t="shared" si="73"/>
        <v>144</v>
      </c>
      <c r="R145">
        <f t="shared" si="54"/>
        <v>288</v>
      </c>
      <c r="S145">
        <f t="shared" si="55"/>
        <v>0.99652777777777779</v>
      </c>
      <c r="T145">
        <f t="shared" si="74"/>
        <v>0.6899228838867647</v>
      </c>
      <c r="V145">
        <f t="shared" si="56"/>
        <v>0</v>
      </c>
      <c r="W145">
        <f t="shared" si="57"/>
        <v>0</v>
      </c>
      <c r="Y145">
        <f t="shared" si="58"/>
        <v>0</v>
      </c>
      <c r="Z145">
        <f t="shared" si="59"/>
        <v>0</v>
      </c>
      <c r="AB145">
        <f t="shared" si="60"/>
        <v>145</v>
      </c>
      <c r="AC145">
        <f t="shared" si="61"/>
        <v>286</v>
      </c>
      <c r="AE145">
        <f t="shared" si="62"/>
        <v>5.5319148936170221E-3</v>
      </c>
      <c r="AF145">
        <f t="shared" si="63"/>
        <v>1.6367063744069875E-5</v>
      </c>
      <c r="AG145">
        <f t="shared" si="75"/>
        <v>2.3640661938533619E-5</v>
      </c>
      <c r="AH145">
        <f t="shared" si="76"/>
        <v>0.69232679637417505</v>
      </c>
      <c r="AI145">
        <f t="shared" si="64"/>
        <v>2.3921914734975486E-3</v>
      </c>
      <c r="AJ145">
        <f t="shared" si="65"/>
        <v>2.3758244097534789E-3</v>
      </c>
      <c r="AK145">
        <f t="shared" si="66"/>
        <v>6.8289557031316141E-11</v>
      </c>
      <c r="AL145">
        <f t="shared" si="67"/>
        <v>145</v>
      </c>
      <c r="AM145">
        <f t="shared" si="68"/>
        <v>286</v>
      </c>
      <c r="AO145">
        <f t="shared" si="69"/>
        <v>0</v>
      </c>
      <c r="AP145">
        <f t="shared" si="70"/>
        <v>0</v>
      </c>
    </row>
    <row r="146" spans="1:42" x14ac:dyDescent="0.2">
      <c r="A146" s="191">
        <v>5.5263157894736839E-3</v>
      </c>
      <c r="B146">
        <v>1</v>
      </c>
      <c r="C146">
        <v>0</v>
      </c>
      <c r="D146" s="120">
        <f t="shared" si="52"/>
        <v>0.68751897139935436</v>
      </c>
      <c r="E146" s="124" t="s">
        <v>1397</v>
      </c>
      <c r="H146">
        <f t="shared" si="71"/>
        <v>1</v>
      </c>
      <c r="O146">
        <f t="shared" si="53"/>
        <v>1.9332491944146082</v>
      </c>
      <c r="P146">
        <f t="shared" si="72"/>
        <v>145</v>
      </c>
      <c r="Q146">
        <f t="shared" si="73"/>
        <v>145</v>
      </c>
      <c r="R146">
        <f t="shared" si="54"/>
        <v>287</v>
      </c>
      <c r="S146">
        <f t="shared" si="55"/>
        <v>0.99651567944250874</v>
      </c>
      <c r="T146">
        <f t="shared" si="74"/>
        <v>0.68751897139935436</v>
      </c>
      <c r="V146">
        <f t="shared" si="56"/>
        <v>0</v>
      </c>
      <c r="W146">
        <f t="shared" si="57"/>
        <v>0</v>
      </c>
      <c r="Y146">
        <f t="shared" si="58"/>
        <v>0</v>
      </c>
      <c r="Z146">
        <f t="shared" si="59"/>
        <v>0</v>
      </c>
      <c r="AB146">
        <f t="shared" si="60"/>
        <v>146</v>
      </c>
      <c r="AC146">
        <f t="shared" si="61"/>
        <v>285</v>
      </c>
      <c r="AE146">
        <f t="shared" si="62"/>
        <v>5.5263157894736839E-3</v>
      </c>
      <c r="AF146">
        <f t="shared" si="63"/>
        <v>3.8629500777542788E-6</v>
      </c>
      <c r="AG146">
        <f t="shared" si="75"/>
        <v>5.5991041433382793E-6</v>
      </c>
      <c r="AH146">
        <f t="shared" si="76"/>
        <v>0.6899228838867647</v>
      </c>
      <c r="AI146">
        <f t="shared" si="64"/>
        <v>2.3758244097534789E-3</v>
      </c>
      <c r="AJ146">
        <f t="shared" si="65"/>
        <v>2.3719614596757247E-3</v>
      </c>
      <c r="AK146">
        <f t="shared" si="66"/>
        <v>6.8543665678065764E-11</v>
      </c>
      <c r="AL146">
        <f t="shared" si="67"/>
        <v>146</v>
      </c>
      <c r="AM146">
        <f t="shared" si="68"/>
        <v>285</v>
      </c>
      <c r="AO146">
        <f t="shared" si="69"/>
        <v>0</v>
      </c>
      <c r="AP146">
        <f t="shared" si="70"/>
        <v>0</v>
      </c>
    </row>
    <row r="147" spans="1:42" x14ac:dyDescent="0.2">
      <c r="A147" s="40">
        <v>5.5000000000000014E-3</v>
      </c>
      <c r="B147">
        <v>1</v>
      </c>
      <c r="C147">
        <v>0</v>
      </c>
      <c r="D147" s="120">
        <f t="shared" si="52"/>
        <v>0.68511505891194402</v>
      </c>
      <c r="E147" s="124" t="s">
        <v>1397</v>
      </c>
      <c r="H147">
        <f t="shared" si="71"/>
        <v>1</v>
      </c>
      <c r="O147">
        <f t="shared" si="53"/>
        <v>1.9332755102040817</v>
      </c>
      <c r="P147">
        <f t="shared" si="72"/>
        <v>146</v>
      </c>
      <c r="Q147">
        <f t="shared" si="73"/>
        <v>146</v>
      </c>
      <c r="R147">
        <f t="shared" si="54"/>
        <v>286</v>
      </c>
      <c r="S147">
        <f t="shared" si="55"/>
        <v>0.99650349650349646</v>
      </c>
      <c r="T147">
        <f t="shared" si="74"/>
        <v>0.68511505891194402</v>
      </c>
      <c r="V147">
        <f t="shared" si="56"/>
        <v>0</v>
      </c>
      <c r="W147">
        <f t="shared" si="57"/>
        <v>0</v>
      </c>
      <c r="Y147">
        <f t="shared" si="58"/>
        <v>0</v>
      </c>
      <c r="Z147">
        <f t="shared" si="59"/>
        <v>0</v>
      </c>
      <c r="AB147">
        <f t="shared" si="60"/>
        <v>147</v>
      </c>
      <c r="AC147">
        <f t="shared" si="61"/>
        <v>284</v>
      </c>
      <c r="AE147">
        <f t="shared" si="62"/>
        <v>5.5000000000000014E-3</v>
      </c>
      <c r="AF147">
        <f t="shared" si="63"/>
        <v>1.8092604510508117E-5</v>
      </c>
      <c r="AG147">
        <f t="shared" si="75"/>
        <v>2.6315789473682454E-5</v>
      </c>
      <c r="AH147">
        <f t="shared" si="76"/>
        <v>0.68751897139935436</v>
      </c>
      <c r="AI147">
        <f t="shared" si="64"/>
        <v>2.3719614596757247E-3</v>
      </c>
      <c r="AJ147">
        <f t="shared" si="65"/>
        <v>2.3538688551652167E-3</v>
      </c>
      <c r="AK147">
        <f t="shared" si="66"/>
        <v>6.7975691170614746E-11</v>
      </c>
      <c r="AL147">
        <f t="shared" si="67"/>
        <v>147</v>
      </c>
      <c r="AM147">
        <f t="shared" si="68"/>
        <v>284</v>
      </c>
      <c r="AO147">
        <f t="shared" si="69"/>
        <v>0</v>
      </c>
      <c r="AP147">
        <f t="shared" si="70"/>
        <v>0</v>
      </c>
    </row>
    <row r="148" spans="1:42" x14ac:dyDescent="0.2">
      <c r="A148" s="191">
        <v>5.4166666666666669E-3</v>
      </c>
      <c r="B148">
        <v>1</v>
      </c>
      <c r="C148">
        <v>0</v>
      </c>
      <c r="D148" s="120">
        <f t="shared" si="52"/>
        <v>0.68271114642453368</v>
      </c>
      <c r="E148" s="124" t="s">
        <v>1397</v>
      </c>
      <c r="H148">
        <f t="shared" si="71"/>
        <v>1</v>
      </c>
      <c r="O148">
        <f t="shared" si="53"/>
        <v>1.9333588435374152</v>
      </c>
      <c r="P148">
        <f t="shared" si="72"/>
        <v>147</v>
      </c>
      <c r="Q148">
        <f t="shared" si="73"/>
        <v>147</v>
      </c>
      <c r="R148">
        <f t="shared" si="54"/>
        <v>285</v>
      </c>
      <c r="S148">
        <f t="shared" si="55"/>
        <v>0.99649122807017543</v>
      </c>
      <c r="T148">
        <f t="shared" si="74"/>
        <v>0.68271114642453368</v>
      </c>
      <c r="V148">
        <f t="shared" si="56"/>
        <v>0</v>
      </c>
      <c r="W148">
        <f t="shared" si="57"/>
        <v>0</v>
      </c>
      <c r="Y148">
        <f t="shared" si="58"/>
        <v>0</v>
      </c>
      <c r="Z148">
        <f t="shared" si="59"/>
        <v>0</v>
      </c>
      <c r="AB148">
        <f t="shared" si="60"/>
        <v>148</v>
      </c>
      <c r="AC148">
        <f t="shared" si="61"/>
        <v>283</v>
      </c>
      <c r="AE148">
        <f t="shared" si="62"/>
        <v>5.4166666666666669E-3</v>
      </c>
      <c r="AF148">
        <f t="shared" si="63"/>
        <v>5.7092921575996181E-5</v>
      </c>
      <c r="AG148">
        <f t="shared" si="75"/>
        <v>8.3333333333334564E-5</v>
      </c>
      <c r="AH148">
        <f t="shared" si="76"/>
        <v>0.68511505891194402</v>
      </c>
      <c r="AI148">
        <f t="shared" si="64"/>
        <v>2.3538688551652167E-3</v>
      </c>
      <c r="AJ148">
        <f t="shared" si="65"/>
        <v>2.2967759335892207E-3</v>
      </c>
      <c r="AK148">
        <f t="shared" si="66"/>
        <v>6.5173952175866534E-11</v>
      </c>
      <c r="AL148">
        <f t="shared" si="67"/>
        <v>148</v>
      </c>
      <c r="AM148">
        <f t="shared" si="68"/>
        <v>283</v>
      </c>
      <c r="AO148">
        <f t="shared" si="69"/>
        <v>0</v>
      </c>
      <c r="AP148">
        <f t="shared" si="70"/>
        <v>0</v>
      </c>
    </row>
    <row r="149" spans="1:42" x14ac:dyDescent="0.2">
      <c r="A149" s="191">
        <v>5.4166666666666669E-3</v>
      </c>
      <c r="B149">
        <v>1</v>
      </c>
      <c r="C149">
        <v>0</v>
      </c>
      <c r="D149" s="120">
        <f t="shared" si="52"/>
        <v>0.68030723393712333</v>
      </c>
      <c r="E149" s="124" t="s">
        <v>1397</v>
      </c>
      <c r="H149">
        <f t="shared" si="71"/>
        <v>1</v>
      </c>
      <c r="O149">
        <f t="shared" si="53"/>
        <v>1.9333588435374152</v>
      </c>
      <c r="P149">
        <f t="shared" si="72"/>
        <v>148</v>
      </c>
      <c r="Q149">
        <f t="shared" si="73"/>
        <v>148</v>
      </c>
      <c r="R149">
        <f t="shared" si="54"/>
        <v>284</v>
      </c>
      <c r="S149">
        <f t="shared" si="55"/>
        <v>0.99647887323943662</v>
      </c>
      <c r="T149">
        <f t="shared" si="74"/>
        <v>0.68030723393712333</v>
      </c>
      <c r="V149">
        <f t="shared" si="56"/>
        <v>0</v>
      </c>
      <c r="W149">
        <f t="shared" si="57"/>
        <v>0</v>
      </c>
      <c r="Y149">
        <f t="shared" si="58"/>
        <v>0</v>
      </c>
      <c r="Z149">
        <f t="shared" si="59"/>
        <v>0</v>
      </c>
      <c r="AB149">
        <f t="shared" si="60"/>
        <v>149</v>
      </c>
      <c r="AC149">
        <f t="shared" si="61"/>
        <v>282</v>
      </c>
      <c r="AE149">
        <f t="shared" si="62"/>
        <v>5.4166666666666669E-3</v>
      </c>
      <c r="AF149">
        <f t="shared" si="63"/>
        <v>0</v>
      </c>
      <c r="AG149">
        <f t="shared" si="75"/>
        <v>0</v>
      </c>
      <c r="AH149">
        <f t="shared" si="76"/>
        <v>0.68271114642453368</v>
      </c>
      <c r="AI149">
        <f t="shared" si="64"/>
        <v>2.2967759335892207E-3</v>
      </c>
      <c r="AJ149">
        <f t="shared" si="65"/>
        <v>2.2967759335892207E-3</v>
      </c>
      <c r="AK149">
        <f t="shared" si="66"/>
        <v>6.5634545477462754E-11</v>
      </c>
      <c r="AL149">
        <f t="shared" si="67"/>
        <v>149</v>
      </c>
      <c r="AM149">
        <f t="shared" si="68"/>
        <v>282</v>
      </c>
      <c r="AO149">
        <f t="shared" si="69"/>
        <v>0</v>
      </c>
      <c r="AP149">
        <f t="shared" si="70"/>
        <v>0</v>
      </c>
    </row>
    <row r="150" spans="1:42" x14ac:dyDescent="0.2">
      <c r="A150" s="152">
        <v>5.4166666666666669E-3</v>
      </c>
      <c r="B150">
        <v>1</v>
      </c>
      <c r="C150">
        <v>0</v>
      </c>
      <c r="D150" s="120">
        <f t="shared" si="52"/>
        <v>0.67790332144971299</v>
      </c>
      <c r="E150" s="124" t="s">
        <v>1397</v>
      </c>
      <c r="H150">
        <f t="shared" si="71"/>
        <v>1</v>
      </c>
      <c r="O150">
        <f t="shared" si="53"/>
        <v>1.9333588435374152</v>
      </c>
      <c r="P150">
        <f t="shared" si="72"/>
        <v>149</v>
      </c>
      <c r="Q150">
        <f t="shared" si="73"/>
        <v>149</v>
      </c>
      <c r="R150">
        <f t="shared" si="54"/>
        <v>283</v>
      </c>
      <c r="S150">
        <f t="shared" si="55"/>
        <v>0.99646643109540634</v>
      </c>
      <c r="T150">
        <f t="shared" si="74"/>
        <v>0.67790332144971299</v>
      </c>
      <c r="V150">
        <f t="shared" si="56"/>
        <v>0</v>
      </c>
      <c r="W150">
        <f t="shared" si="57"/>
        <v>0</v>
      </c>
      <c r="Y150">
        <f t="shared" si="58"/>
        <v>0</v>
      </c>
      <c r="Z150">
        <f t="shared" si="59"/>
        <v>0</v>
      </c>
      <c r="AB150">
        <f t="shared" si="60"/>
        <v>150</v>
      </c>
      <c r="AC150">
        <f t="shared" si="61"/>
        <v>281</v>
      </c>
      <c r="AE150">
        <f t="shared" si="62"/>
        <v>5.4166666666666669E-3</v>
      </c>
      <c r="AF150">
        <f t="shared" si="63"/>
        <v>0</v>
      </c>
      <c r="AG150">
        <f t="shared" si="75"/>
        <v>0</v>
      </c>
      <c r="AH150">
        <f t="shared" si="76"/>
        <v>0.68030723393712333</v>
      </c>
      <c r="AI150">
        <f t="shared" si="64"/>
        <v>2.2967759335892207E-3</v>
      </c>
      <c r="AJ150">
        <f t="shared" si="65"/>
        <v>2.2967759335892207E-3</v>
      </c>
      <c r="AK150">
        <f t="shared" si="66"/>
        <v>6.6100038707799379E-11</v>
      </c>
      <c r="AL150">
        <f t="shared" si="67"/>
        <v>150</v>
      </c>
      <c r="AM150">
        <f t="shared" si="68"/>
        <v>281</v>
      </c>
      <c r="AO150">
        <f t="shared" si="69"/>
        <v>0</v>
      </c>
      <c r="AP150">
        <f t="shared" si="70"/>
        <v>0</v>
      </c>
    </row>
    <row r="151" spans="1:42" x14ac:dyDescent="0.2">
      <c r="A151" s="122">
        <v>5.3571428571428572E-3</v>
      </c>
      <c r="B151">
        <v>1</v>
      </c>
      <c r="C151">
        <v>0</v>
      </c>
      <c r="D151" s="120">
        <f t="shared" si="52"/>
        <v>0.67549940896230265</v>
      </c>
      <c r="E151" s="124" t="s">
        <v>1397</v>
      </c>
      <c r="H151">
        <f t="shared" si="71"/>
        <v>1</v>
      </c>
      <c r="O151">
        <f t="shared" si="53"/>
        <v>1.9334183673469389</v>
      </c>
      <c r="P151">
        <f t="shared" si="72"/>
        <v>150</v>
      </c>
      <c r="Q151">
        <f t="shared" si="73"/>
        <v>150</v>
      </c>
      <c r="R151">
        <f t="shared" si="54"/>
        <v>282</v>
      </c>
      <c r="S151">
        <f t="shared" si="55"/>
        <v>0.99645390070921991</v>
      </c>
      <c r="T151">
        <f t="shared" si="74"/>
        <v>0.67549940896230265</v>
      </c>
      <c r="V151">
        <f t="shared" si="56"/>
        <v>0</v>
      </c>
      <c r="W151">
        <f t="shared" si="57"/>
        <v>0</v>
      </c>
      <c r="Y151">
        <f t="shared" si="58"/>
        <v>0</v>
      </c>
      <c r="Z151">
        <f t="shared" si="59"/>
        <v>0</v>
      </c>
      <c r="AB151">
        <f t="shared" si="60"/>
        <v>151</v>
      </c>
      <c r="AC151">
        <f t="shared" si="61"/>
        <v>280</v>
      </c>
      <c r="AE151">
        <f t="shared" si="62"/>
        <v>5.3571428571428572E-3</v>
      </c>
      <c r="AF151">
        <f t="shared" si="63"/>
        <v>4.0351388181530628E-5</v>
      </c>
      <c r="AG151">
        <f t="shared" si="75"/>
        <v>5.9523809523809659E-5</v>
      </c>
      <c r="AH151">
        <f t="shared" si="76"/>
        <v>0.67790332144971299</v>
      </c>
      <c r="AI151">
        <f t="shared" si="64"/>
        <v>2.2967759335892207E-3</v>
      </c>
      <c r="AJ151">
        <f t="shared" si="65"/>
        <v>2.2564245454076903E-3</v>
      </c>
      <c r="AK151">
        <f t="shared" si="66"/>
        <v>6.4251933685650303E-11</v>
      </c>
      <c r="AL151">
        <f t="shared" si="67"/>
        <v>151</v>
      </c>
      <c r="AM151">
        <f t="shared" si="68"/>
        <v>280</v>
      </c>
      <c r="AO151">
        <f t="shared" si="69"/>
        <v>0</v>
      </c>
      <c r="AP151">
        <f t="shared" si="70"/>
        <v>0</v>
      </c>
    </row>
    <row r="152" spans="1:42" x14ac:dyDescent="0.2">
      <c r="A152" s="122">
        <v>5.3076923076923075E-3</v>
      </c>
      <c r="B152">
        <v>1</v>
      </c>
      <c r="C152">
        <v>0</v>
      </c>
      <c r="D152" s="120">
        <f t="shared" si="52"/>
        <v>0.67309549647489231</v>
      </c>
      <c r="E152" s="400" t="s">
        <v>1397</v>
      </c>
      <c r="H152">
        <f t="shared" si="71"/>
        <v>1</v>
      </c>
      <c r="O152">
        <f t="shared" si="53"/>
        <v>1.9334678178963896</v>
      </c>
      <c r="P152">
        <f t="shared" si="72"/>
        <v>151</v>
      </c>
      <c r="Q152">
        <f t="shared" si="73"/>
        <v>151</v>
      </c>
      <c r="R152">
        <f t="shared" si="54"/>
        <v>281</v>
      </c>
      <c r="S152">
        <f t="shared" si="55"/>
        <v>0.99644128113879005</v>
      </c>
      <c r="T152">
        <f t="shared" si="74"/>
        <v>0.67309549647489231</v>
      </c>
      <c r="V152">
        <f t="shared" si="56"/>
        <v>0</v>
      </c>
      <c r="W152">
        <f t="shared" si="57"/>
        <v>0</v>
      </c>
      <c r="Y152">
        <f t="shared" si="58"/>
        <v>0</v>
      </c>
      <c r="Z152">
        <f t="shared" si="59"/>
        <v>0</v>
      </c>
      <c r="AB152">
        <f t="shared" si="60"/>
        <v>152</v>
      </c>
      <c r="AC152">
        <f t="shared" si="61"/>
        <v>279</v>
      </c>
      <c r="AE152">
        <f t="shared" si="62"/>
        <v>5.3076923076923075E-3</v>
      </c>
      <c r="AF152">
        <f t="shared" si="63"/>
        <v>3.3403816926707411E-5</v>
      </c>
      <c r="AG152">
        <f t="shared" si="75"/>
        <v>4.9450549450549657E-5</v>
      </c>
      <c r="AH152">
        <f t="shared" si="76"/>
        <v>0.67549940896230265</v>
      </c>
      <c r="AI152">
        <f t="shared" si="64"/>
        <v>2.2564245454076903E-3</v>
      </c>
      <c r="AJ152">
        <f t="shared" si="65"/>
        <v>2.223020728480983E-3</v>
      </c>
      <c r="AK152">
        <f t="shared" si="66"/>
        <v>6.2809114886325881E-11</v>
      </c>
      <c r="AL152">
        <f t="shared" si="67"/>
        <v>152</v>
      </c>
      <c r="AM152">
        <f t="shared" si="68"/>
        <v>279</v>
      </c>
      <c r="AO152">
        <f t="shared" si="69"/>
        <v>0</v>
      </c>
      <c r="AP152">
        <f t="shared" si="70"/>
        <v>0</v>
      </c>
    </row>
    <row r="153" spans="1:42" x14ac:dyDescent="0.2">
      <c r="A153" s="122">
        <v>5.2307692307692315E-3</v>
      </c>
      <c r="B153">
        <v>1</v>
      </c>
      <c r="C153">
        <v>0</v>
      </c>
      <c r="D153" s="120">
        <f t="shared" si="52"/>
        <v>0.67069158398748197</v>
      </c>
      <c r="E153" s="400" t="s">
        <v>1397</v>
      </c>
      <c r="H153">
        <f t="shared" si="71"/>
        <v>1</v>
      </c>
      <c r="O153">
        <f t="shared" si="53"/>
        <v>1.9335447409733126</v>
      </c>
      <c r="P153">
        <f t="shared" si="72"/>
        <v>152</v>
      </c>
      <c r="Q153">
        <f t="shared" si="73"/>
        <v>152</v>
      </c>
      <c r="R153">
        <f t="shared" si="54"/>
        <v>280</v>
      </c>
      <c r="S153">
        <f t="shared" si="55"/>
        <v>0.99642857142857144</v>
      </c>
      <c r="T153">
        <f t="shared" si="74"/>
        <v>0.67069158398748197</v>
      </c>
      <c r="V153">
        <f t="shared" si="56"/>
        <v>0</v>
      </c>
      <c r="W153">
        <f t="shared" si="57"/>
        <v>0</v>
      </c>
      <c r="Y153">
        <f t="shared" si="58"/>
        <v>0</v>
      </c>
      <c r="Z153">
        <f t="shared" si="59"/>
        <v>0</v>
      </c>
      <c r="AB153">
        <f t="shared" si="60"/>
        <v>153</v>
      </c>
      <c r="AC153">
        <f t="shared" si="61"/>
        <v>278</v>
      </c>
      <c r="AE153">
        <f t="shared" si="62"/>
        <v>5.2307692307692315E-3</v>
      </c>
      <c r="AF153">
        <f t="shared" si="63"/>
        <v>5.1776576651914167E-5</v>
      </c>
      <c r="AG153">
        <f t="shared" si="75"/>
        <v>7.6923076923075991E-5</v>
      </c>
      <c r="AH153">
        <f t="shared" si="76"/>
        <v>0.67309549647489231</v>
      </c>
      <c r="AI153">
        <f t="shared" si="64"/>
        <v>2.223020728480983E-3</v>
      </c>
      <c r="AJ153">
        <f t="shared" si="65"/>
        <v>2.171244151829069E-3</v>
      </c>
      <c r="AK153">
        <f t="shared" si="66"/>
        <v>6.0346917138401599E-11</v>
      </c>
      <c r="AL153">
        <f t="shared" si="67"/>
        <v>153</v>
      </c>
      <c r="AM153">
        <f t="shared" si="68"/>
        <v>278</v>
      </c>
      <c r="AO153">
        <f t="shared" si="69"/>
        <v>0</v>
      </c>
      <c r="AP153">
        <f t="shared" si="70"/>
        <v>0</v>
      </c>
    </row>
    <row r="154" spans="1:42" x14ac:dyDescent="0.2">
      <c r="A154" s="122">
        <v>5.2173913043478256E-3</v>
      </c>
      <c r="B154">
        <v>1</v>
      </c>
      <c r="C154">
        <v>0</v>
      </c>
      <c r="D154" s="120">
        <f t="shared" si="52"/>
        <v>0.66828767150007162</v>
      </c>
      <c r="E154" s="124" t="s">
        <v>1397</v>
      </c>
      <c r="H154">
        <f t="shared" si="71"/>
        <v>1</v>
      </c>
      <c r="O154">
        <f t="shared" si="53"/>
        <v>1.9335581188997339</v>
      </c>
      <c r="P154">
        <f t="shared" si="72"/>
        <v>153</v>
      </c>
      <c r="Q154">
        <f t="shared" si="73"/>
        <v>153</v>
      </c>
      <c r="R154">
        <f t="shared" si="54"/>
        <v>279</v>
      </c>
      <c r="S154">
        <f t="shared" si="55"/>
        <v>0.99641577060931896</v>
      </c>
      <c r="T154">
        <f t="shared" si="74"/>
        <v>0.66828767150007162</v>
      </c>
      <c r="V154">
        <f t="shared" si="56"/>
        <v>0</v>
      </c>
      <c r="W154">
        <f t="shared" si="57"/>
        <v>0</v>
      </c>
      <c r="Y154">
        <f t="shared" si="58"/>
        <v>0</v>
      </c>
      <c r="Z154">
        <f t="shared" si="59"/>
        <v>0</v>
      </c>
      <c r="AB154">
        <f t="shared" si="60"/>
        <v>154</v>
      </c>
      <c r="AC154">
        <f t="shared" si="61"/>
        <v>277</v>
      </c>
      <c r="AE154">
        <f t="shared" si="62"/>
        <v>5.2173913043478256E-3</v>
      </c>
      <c r="AF154">
        <f t="shared" si="63"/>
        <v>8.9724626620407198E-6</v>
      </c>
      <c r="AG154">
        <f t="shared" si="75"/>
        <v>1.3377926421405915E-5</v>
      </c>
      <c r="AH154">
        <f t="shared" si="76"/>
        <v>0.67069158398748197</v>
      </c>
      <c r="AI154">
        <f t="shared" si="64"/>
        <v>2.171244151829069E-3</v>
      </c>
      <c r="AJ154">
        <f t="shared" si="65"/>
        <v>2.1622716891670285E-3</v>
      </c>
      <c r="AK154">
        <f t="shared" si="66"/>
        <v>6.0279761452428176E-11</v>
      </c>
      <c r="AL154">
        <f t="shared" si="67"/>
        <v>154</v>
      </c>
      <c r="AM154">
        <f t="shared" si="68"/>
        <v>277</v>
      </c>
      <c r="AO154">
        <f t="shared" si="69"/>
        <v>0</v>
      </c>
      <c r="AP154">
        <f t="shared" si="70"/>
        <v>0</v>
      </c>
    </row>
    <row r="155" spans="1:42" x14ac:dyDescent="0.2">
      <c r="A155" s="122">
        <v>5.1282051282051282E-3</v>
      </c>
      <c r="B155">
        <v>1</v>
      </c>
      <c r="C155">
        <v>0</v>
      </c>
      <c r="D155" s="120">
        <f t="shared" si="52"/>
        <v>0.66588375901266128</v>
      </c>
      <c r="E155" s="171" t="s">
        <v>2044</v>
      </c>
      <c r="H155">
        <f t="shared" si="71"/>
        <v>1</v>
      </c>
      <c r="O155">
        <f t="shared" si="53"/>
        <v>1.9336473050758767</v>
      </c>
      <c r="P155">
        <f t="shared" si="72"/>
        <v>154</v>
      </c>
      <c r="Q155">
        <f t="shared" si="73"/>
        <v>154</v>
      </c>
      <c r="R155">
        <f t="shared" si="54"/>
        <v>278</v>
      </c>
      <c r="S155">
        <f t="shared" si="55"/>
        <v>0.99640287769784175</v>
      </c>
      <c r="T155">
        <f t="shared" si="74"/>
        <v>0.66588375901266128</v>
      </c>
      <c r="V155">
        <f t="shared" si="56"/>
        <v>0</v>
      </c>
      <c r="W155">
        <f t="shared" si="57"/>
        <v>0</v>
      </c>
      <c r="Y155">
        <f t="shared" si="58"/>
        <v>0</v>
      </c>
      <c r="Z155">
        <f t="shared" si="59"/>
        <v>0</v>
      </c>
      <c r="AB155">
        <f t="shared" si="60"/>
        <v>155</v>
      </c>
      <c r="AC155">
        <f t="shared" si="61"/>
        <v>276</v>
      </c>
      <c r="AE155">
        <f t="shared" si="62"/>
        <v>5.1282051282051282E-3</v>
      </c>
      <c r="AF155">
        <f t="shared" si="63"/>
        <v>5.9602021984398503E-5</v>
      </c>
      <c r="AG155">
        <f t="shared" si="75"/>
        <v>8.9186176142697429E-5</v>
      </c>
      <c r="AH155">
        <f t="shared" si="76"/>
        <v>0.66828767150007162</v>
      </c>
      <c r="AI155">
        <f t="shared" si="64"/>
        <v>2.1622716891670285E-3</v>
      </c>
      <c r="AJ155">
        <f t="shared" si="65"/>
        <v>2.10266966718263E-3</v>
      </c>
      <c r="AK155">
        <f t="shared" si="66"/>
        <v>5.7413964227331798E-11</v>
      </c>
      <c r="AL155">
        <f t="shared" si="67"/>
        <v>155</v>
      </c>
      <c r="AM155">
        <f t="shared" si="68"/>
        <v>276</v>
      </c>
      <c r="AO155">
        <f t="shared" si="69"/>
        <v>0</v>
      </c>
      <c r="AP155">
        <f t="shared" si="70"/>
        <v>0</v>
      </c>
    </row>
    <row r="156" spans="1:42" x14ac:dyDescent="0.2">
      <c r="A156" s="122">
        <v>5.0625000000000002E-3</v>
      </c>
      <c r="B156">
        <v>1</v>
      </c>
      <c r="C156">
        <v>0</v>
      </c>
      <c r="D156" s="120">
        <f t="shared" si="52"/>
        <v>0.66347984652525094</v>
      </c>
      <c r="E156" s="171" t="s">
        <v>2044</v>
      </c>
      <c r="H156">
        <f t="shared" si="71"/>
        <v>1</v>
      </c>
      <c r="O156">
        <f t="shared" si="53"/>
        <v>1.9337130102040818</v>
      </c>
      <c r="P156">
        <f t="shared" si="72"/>
        <v>155</v>
      </c>
      <c r="Q156">
        <f t="shared" si="73"/>
        <v>155</v>
      </c>
      <c r="R156">
        <f t="shared" si="54"/>
        <v>277</v>
      </c>
      <c r="S156">
        <f t="shared" si="55"/>
        <v>0.99638989169675085</v>
      </c>
      <c r="T156">
        <f t="shared" si="74"/>
        <v>0.66347984652525094</v>
      </c>
      <c r="V156">
        <f t="shared" si="56"/>
        <v>0</v>
      </c>
      <c r="W156">
        <f t="shared" si="57"/>
        <v>0</v>
      </c>
      <c r="Y156">
        <f t="shared" si="58"/>
        <v>0</v>
      </c>
      <c r="Z156">
        <f t="shared" si="59"/>
        <v>0</v>
      </c>
      <c r="AB156">
        <f t="shared" si="60"/>
        <v>156</v>
      </c>
      <c r="AC156">
        <f t="shared" si="61"/>
        <v>275</v>
      </c>
      <c r="AE156">
        <f t="shared" si="62"/>
        <v>5.0625000000000002E-3</v>
      </c>
      <c r="AF156">
        <f t="shared" si="63"/>
        <v>4.3751977755639496E-5</v>
      </c>
      <c r="AG156">
        <f t="shared" si="75"/>
        <v>6.5705128205128041E-5</v>
      </c>
      <c r="AH156">
        <f t="shared" si="76"/>
        <v>0.66588375901266128</v>
      </c>
      <c r="AI156">
        <f t="shared" si="64"/>
        <v>2.10266966718263E-3</v>
      </c>
      <c r="AJ156">
        <f t="shared" si="65"/>
        <v>2.0589176894269907E-3</v>
      </c>
      <c r="AK156">
        <f t="shared" si="66"/>
        <v>5.5448412753562741E-11</v>
      </c>
      <c r="AL156">
        <f t="shared" si="67"/>
        <v>156</v>
      </c>
      <c r="AM156">
        <f t="shared" si="68"/>
        <v>275</v>
      </c>
      <c r="AO156">
        <f t="shared" si="69"/>
        <v>0</v>
      </c>
      <c r="AP156">
        <f t="shared" si="70"/>
        <v>0</v>
      </c>
    </row>
    <row r="157" spans="1:42" x14ac:dyDescent="0.2">
      <c r="A157" s="236">
        <v>5.0000000000000001E-3</v>
      </c>
      <c r="B157">
        <v>1</v>
      </c>
      <c r="C157">
        <v>0</v>
      </c>
      <c r="D157" s="120">
        <f t="shared" si="52"/>
        <v>0.6610759340378406</v>
      </c>
      <c r="E157" s="411" t="s">
        <v>2044</v>
      </c>
      <c r="H157">
        <f t="shared" si="71"/>
        <v>1</v>
      </c>
      <c r="O157">
        <f t="shared" si="53"/>
        <v>1.9337755102040819</v>
      </c>
      <c r="P157">
        <f t="shared" si="72"/>
        <v>156</v>
      </c>
      <c r="Q157">
        <f t="shared" si="73"/>
        <v>156</v>
      </c>
      <c r="R157">
        <f t="shared" si="54"/>
        <v>276</v>
      </c>
      <c r="S157">
        <f t="shared" si="55"/>
        <v>0.99637681159420288</v>
      </c>
      <c r="T157">
        <f t="shared" si="74"/>
        <v>0.6610759340378406</v>
      </c>
      <c r="V157">
        <f t="shared" si="56"/>
        <v>0</v>
      </c>
      <c r="W157">
        <f t="shared" si="57"/>
        <v>0</v>
      </c>
      <c r="Y157">
        <f t="shared" si="58"/>
        <v>0</v>
      </c>
      <c r="Z157">
        <f t="shared" si="59"/>
        <v>0</v>
      </c>
      <c r="AB157">
        <f t="shared" si="60"/>
        <v>157</v>
      </c>
      <c r="AC157">
        <f t="shared" si="61"/>
        <v>274</v>
      </c>
      <c r="AE157">
        <f t="shared" si="62"/>
        <v>5.0000000000000001E-3</v>
      </c>
      <c r="AF157">
        <f t="shared" si="63"/>
        <v>4.1467490407828219E-5</v>
      </c>
      <c r="AG157">
        <f t="shared" si="75"/>
        <v>6.2500000000000056E-5</v>
      </c>
      <c r="AH157">
        <f t="shared" si="76"/>
        <v>0.66347984652525094</v>
      </c>
      <c r="AI157">
        <f t="shared" si="64"/>
        <v>2.0589176894269907E-3</v>
      </c>
      <c r="AJ157">
        <f t="shared" si="65"/>
        <v>2.0174501990191623E-3</v>
      </c>
      <c r="AK157">
        <f t="shared" si="66"/>
        <v>5.3624575830335411E-11</v>
      </c>
      <c r="AL157">
        <f t="shared" si="67"/>
        <v>157</v>
      </c>
      <c r="AM157">
        <f t="shared" si="68"/>
        <v>274</v>
      </c>
      <c r="AO157">
        <f t="shared" si="69"/>
        <v>0</v>
      </c>
      <c r="AP157">
        <f t="shared" si="70"/>
        <v>0</v>
      </c>
    </row>
    <row r="158" spans="1:42" x14ac:dyDescent="0.2">
      <c r="A158" s="492">
        <v>5.0000000000000001E-3</v>
      </c>
      <c r="B158">
        <v>1</v>
      </c>
      <c r="C158">
        <v>0</v>
      </c>
      <c r="D158" s="120">
        <f t="shared" si="52"/>
        <v>0.65867202155043025</v>
      </c>
      <c r="E158" s="411" t="s">
        <v>2044</v>
      </c>
      <c r="H158">
        <f t="shared" si="71"/>
        <v>1</v>
      </c>
      <c r="O158">
        <f t="shared" si="53"/>
        <v>1.9337755102040819</v>
      </c>
      <c r="P158">
        <f t="shared" si="72"/>
        <v>157</v>
      </c>
      <c r="Q158">
        <f t="shared" si="73"/>
        <v>157</v>
      </c>
      <c r="R158">
        <f t="shared" si="54"/>
        <v>275</v>
      </c>
      <c r="S158">
        <f t="shared" si="55"/>
        <v>0.99636363636363634</v>
      </c>
      <c r="T158">
        <f t="shared" si="74"/>
        <v>0.65867202155043025</v>
      </c>
      <c r="V158">
        <f t="shared" si="56"/>
        <v>0</v>
      </c>
      <c r="W158">
        <f t="shared" si="57"/>
        <v>0</v>
      </c>
      <c r="Y158">
        <f t="shared" si="58"/>
        <v>0</v>
      </c>
      <c r="Z158">
        <f t="shared" si="59"/>
        <v>0</v>
      </c>
      <c r="AB158">
        <f t="shared" si="60"/>
        <v>158</v>
      </c>
      <c r="AC158">
        <f t="shared" si="61"/>
        <v>273</v>
      </c>
      <c r="AE158">
        <f t="shared" si="62"/>
        <v>5.0000000000000001E-3</v>
      </c>
      <c r="AF158">
        <f t="shared" si="63"/>
        <v>0</v>
      </c>
      <c r="AG158">
        <f t="shared" si="75"/>
        <v>0</v>
      </c>
      <c r="AH158">
        <f t="shared" si="76"/>
        <v>0.6610759340378406</v>
      </c>
      <c r="AI158">
        <f t="shared" si="64"/>
        <v>2.0174501990191623E-3</v>
      </c>
      <c r="AJ158">
        <f t="shared" si="65"/>
        <v>2.0174501990191623E-3</v>
      </c>
      <c r="AK158">
        <f t="shared" si="66"/>
        <v>5.4015996091870705E-11</v>
      </c>
      <c r="AL158">
        <f t="shared" si="67"/>
        <v>158</v>
      </c>
      <c r="AM158">
        <f t="shared" si="68"/>
        <v>273</v>
      </c>
      <c r="AO158">
        <f t="shared" si="69"/>
        <v>0</v>
      </c>
      <c r="AP158">
        <f t="shared" si="70"/>
        <v>0</v>
      </c>
    </row>
    <row r="159" spans="1:42" x14ac:dyDescent="0.2">
      <c r="A159" s="43">
        <v>5.0000000000000001E-3</v>
      </c>
      <c r="B159">
        <v>1</v>
      </c>
      <c r="C159">
        <v>0</v>
      </c>
      <c r="D159" s="120">
        <f t="shared" si="52"/>
        <v>0.65626810906301991</v>
      </c>
      <c r="E159" s="171" t="s">
        <v>2044</v>
      </c>
      <c r="H159">
        <f t="shared" si="71"/>
        <v>1</v>
      </c>
      <c r="O159">
        <f t="shared" si="53"/>
        <v>1.9337755102040819</v>
      </c>
      <c r="P159">
        <f t="shared" si="72"/>
        <v>158</v>
      </c>
      <c r="Q159">
        <f t="shared" si="73"/>
        <v>158</v>
      </c>
      <c r="R159">
        <f t="shared" si="54"/>
        <v>274</v>
      </c>
      <c r="S159">
        <f t="shared" si="55"/>
        <v>0.9963503649635036</v>
      </c>
      <c r="T159">
        <f t="shared" si="74"/>
        <v>0.65626810906301991</v>
      </c>
      <c r="V159">
        <f t="shared" si="56"/>
        <v>0</v>
      </c>
      <c r="W159">
        <f t="shared" si="57"/>
        <v>0</v>
      </c>
      <c r="Y159">
        <f t="shared" si="58"/>
        <v>0</v>
      </c>
      <c r="Z159">
        <f t="shared" si="59"/>
        <v>0</v>
      </c>
      <c r="AB159">
        <f t="shared" si="60"/>
        <v>159</v>
      </c>
      <c r="AC159">
        <f t="shared" si="61"/>
        <v>272</v>
      </c>
      <c r="AE159">
        <f t="shared" si="62"/>
        <v>5.0000000000000001E-3</v>
      </c>
      <c r="AF159">
        <f t="shared" si="63"/>
        <v>0</v>
      </c>
      <c r="AG159">
        <f t="shared" si="75"/>
        <v>0</v>
      </c>
      <c r="AH159">
        <f t="shared" si="76"/>
        <v>0.65867202155043025</v>
      </c>
      <c r="AI159">
        <f t="shared" si="64"/>
        <v>2.0174501990191623E-3</v>
      </c>
      <c r="AJ159">
        <f t="shared" si="65"/>
        <v>2.0174501990191623E-3</v>
      </c>
      <c r="AK159">
        <f t="shared" si="66"/>
        <v>5.4411717674961336E-11</v>
      </c>
      <c r="AL159">
        <f t="shared" si="67"/>
        <v>159</v>
      </c>
      <c r="AM159">
        <f t="shared" si="68"/>
        <v>272</v>
      </c>
      <c r="AO159">
        <f t="shared" si="69"/>
        <v>0</v>
      </c>
      <c r="AP159">
        <f t="shared" si="70"/>
        <v>0</v>
      </c>
    </row>
    <row r="160" spans="1:42" x14ac:dyDescent="0.2">
      <c r="A160" s="511">
        <v>5.0000000000000001E-3</v>
      </c>
      <c r="B160">
        <v>1</v>
      </c>
      <c r="C160">
        <v>0</v>
      </c>
      <c r="D160" s="120">
        <f t="shared" si="52"/>
        <v>0.65386419657560957</v>
      </c>
      <c r="E160" s="411" t="s">
        <v>2044</v>
      </c>
      <c r="H160">
        <f t="shared" si="71"/>
        <v>1</v>
      </c>
      <c r="O160">
        <f t="shared" si="53"/>
        <v>1.9337755102040819</v>
      </c>
      <c r="P160">
        <f t="shared" si="72"/>
        <v>159</v>
      </c>
      <c r="Q160">
        <f t="shared" si="73"/>
        <v>159</v>
      </c>
      <c r="R160">
        <f t="shared" si="54"/>
        <v>273</v>
      </c>
      <c r="S160">
        <f t="shared" si="55"/>
        <v>0.99633699633699635</v>
      </c>
      <c r="T160">
        <f t="shared" si="74"/>
        <v>0.65386419657560957</v>
      </c>
      <c r="V160">
        <f t="shared" si="56"/>
        <v>0</v>
      </c>
      <c r="W160">
        <f t="shared" si="57"/>
        <v>0</v>
      </c>
      <c r="Y160">
        <f t="shared" si="58"/>
        <v>0</v>
      </c>
      <c r="Z160">
        <f t="shared" si="59"/>
        <v>0</v>
      </c>
      <c r="AB160">
        <f t="shared" si="60"/>
        <v>160</v>
      </c>
      <c r="AC160">
        <f t="shared" si="61"/>
        <v>271</v>
      </c>
      <c r="AE160">
        <f t="shared" si="62"/>
        <v>5.0000000000000001E-3</v>
      </c>
      <c r="AF160">
        <f t="shared" si="63"/>
        <v>0</v>
      </c>
      <c r="AG160">
        <f t="shared" si="75"/>
        <v>0</v>
      </c>
      <c r="AH160">
        <f t="shared" si="76"/>
        <v>0.65626810906301991</v>
      </c>
      <c r="AI160">
        <f t="shared" si="64"/>
        <v>2.0174501990191623E-3</v>
      </c>
      <c r="AJ160">
        <f t="shared" si="65"/>
        <v>2.0174501990191623E-3</v>
      </c>
      <c r="AK160">
        <f t="shared" si="66"/>
        <v>5.4811803834336051E-11</v>
      </c>
      <c r="AL160">
        <f t="shared" si="67"/>
        <v>160</v>
      </c>
      <c r="AM160">
        <f t="shared" si="68"/>
        <v>271</v>
      </c>
      <c r="AO160">
        <f t="shared" si="69"/>
        <v>0</v>
      </c>
      <c r="AP160">
        <f t="shared" si="70"/>
        <v>0</v>
      </c>
    </row>
    <row r="161" spans="1:42" x14ac:dyDescent="0.2">
      <c r="A161" s="191">
        <v>5.0000000000000001E-3</v>
      </c>
      <c r="B161">
        <v>1</v>
      </c>
      <c r="C161">
        <v>0</v>
      </c>
      <c r="D161" s="120">
        <f t="shared" si="52"/>
        <v>0.65146028408819923</v>
      </c>
      <c r="E161" s="400" t="s">
        <v>2044</v>
      </c>
      <c r="H161">
        <f t="shared" si="71"/>
        <v>1</v>
      </c>
      <c r="O161">
        <f t="shared" si="53"/>
        <v>1.9337755102040819</v>
      </c>
      <c r="P161">
        <f t="shared" si="72"/>
        <v>160</v>
      </c>
      <c r="Q161">
        <f t="shared" si="73"/>
        <v>160</v>
      </c>
      <c r="R161">
        <f t="shared" si="54"/>
        <v>272</v>
      </c>
      <c r="S161">
        <f t="shared" si="55"/>
        <v>0.99632352941176472</v>
      </c>
      <c r="T161">
        <f t="shared" si="74"/>
        <v>0.65146028408819923</v>
      </c>
      <c r="V161">
        <f t="shared" si="56"/>
        <v>0</v>
      </c>
      <c r="W161">
        <f t="shared" si="57"/>
        <v>0</v>
      </c>
      <c r="Y161">
        <f t="shared" si="58"/>
        <v>0</v>
      </c>
      <c r="Z161">
        <f t="shared" si="59"/>
        <v>0</v>
      </c>
      <c r="AB161">
        <f t="shared" si="60"/>
        <v>161</v>
      </c>
      <c r="AC161">
        <f t="shared" si="61"/>
        <v>270</v>
      </c>
      <c r="AE161">
        <f t="shared" si="62"/>
        <v>5.0000000000000001E-3</v>
      </c>
      <c r="AF161">
        <f t="shared" si="63"/>
        <v>0</v>
      </c>
      <c r="AG161">
        <f t="shared" si="75"/>
        <v>0</v>
      </c>
      <c r="AH161">
        <f t="shared" si="76"/>
        <v>0.65386419657560957</v>
      </c>
      <c r="AI161">
        <f t="shared" si="64"/>
        <v>2.0174501990191623E-3</v>
      </c>
      <c r="AJ161">
        <f t="shared" si="65"/>
        <v>2.0174501990191623E-3</v>
      </c>
      <c r="AK161">
        <f t="shared" si="66"/>
        <v>5.5216318991785029E-11</v>
      </c>
      <c r="AL161">
        <f t="shared" si="67"/>
        <v>161</v>
      </c>
      <c r="AM161">
        <f t="shared" si="68"/>
        <v>270</v>
      </c>
      <c r="AO161">
        <f t="shared" si="69"/>
        <v>0</v>
      </c>
      <c r="AP161">
        <f t="shared" si="70"/>
        <v>0</v>
      </c>
    </row>
    <row r="162" spans="1:42" x14ac:dyDescent="0.2">
      <c r="A162" s="137">
        <v>5.0000000000000001E-3</v>
      </c>
      <c r="B162">
        <v>1</v>
      </c>
      <c r="C162">
        <v>0</v>
      </c>
      <c r="D162" s="120">
        <f t="shared" si="52"/>
        <v>0.64905637160078888</v>
      </c>
      <c r="E162" s="400" t="s">
        <v>2044</v>
      </c>
      <c r="H162">
        <f t="shared" si="71"/>
        <v>1</v>
      </c>
      <c r="O162">
        <f t="shared" si="53"/>
        <v>1.9337755102040819</v>
      </c>
      <c r="P162">
        <f t="shared" si="72"/>
        <v>161</v>
      </c>
      <c r="Q162">
        <f t="shared" si="73"/>
        <v>161</v>
      </c>
      <c r="R162">
        <f t="shared" si="54"/>
        <v>271</v>
      </c>
      <c r="S162">
        <f t="shared" si="55"/>
        <v>0.99630996309963105</v>
      </c>
      <c r="T162">
        <f t="shared" si="74"/>
        <v>0.64905637160078888</v>
      </c>
      <c r="V162">
        <f t="shared" si="56"/>
        <v>0</v>
      </c>
      <c r="W162">
        <f t="shared" si="57"/>
        <v>0</v>
      </c>
      <c r="Y162">
        <f t="shared" si="58"/>
        <v>0</v>
      </c>
      <c r="Z162">
        <f t="shared" si="59"/>
        <v>0</v>
      </c>
      <c r="AB162">
        <f t="shared" si="60"/>
        <v>162</v>
      </c>
      <c r="AC162">
        <f t="shared" si="61"/>
        <v>269</v>
      </c>
      <c r="AE162">
        <f t="shared" si="62"/>
        <v>5.0000000000000001E-3</v>
      </c>
      <c r="AF162">
        <f t="shared" si="63"/>
        <v>0</v>
      </c>
      <c r="AG162">
        <f t="shared" si="75"/>
        <v>0</v>
      </c>
      <c r="AH162">
        <f t="shared" si="76"/>
        <v>0.65146028408819923</v>
      </c>
      <c r="AI162">
        <f t="shared" si="64"/>
        <v>2.0174501990191623E-3</v>
      </c>
      <c r="AJ162">
        <f t="shared" si="65"/>
        <v>2.0174501990191623E-3</v>
      </c>
      <c r="AK162">
        <f t="shared" si="66"/>
        <v>5.5625328762094543E-11</v>
      </c>
      <c r="AL162">
        <f t="shared" si="67"/>
        <v>162</v>
      </c>
      <c r="AM162">
        <f t="shared" si="68"/>
        <v>269</v>
      </c>
      <c r="AO162">
        <f t="shared" si="69"/>
        <v>0</v>
      </c>
      <c r="AP162">
        <f t="shared" si="70"/>
        <v>0</v>
      </c>
    </row>
    <row r="163" spans="1:42" x14ac:dyDescent="0.2">
      <c r="A163" s="122">
        <v>4.8648648648648646E-3</v>
      </c>
      <c r="B163">
        <v>1</v>
      </c>
      <c r="C163">
        <v>0</v>
      </c>
      <c r="D163" s="120">
        <f t="shared" si="52"/>
        <v>0.64665245911337854</v>
      </c>
      <c r="E163" s="400" t="s">
        <v>2044</v>
      </c>
      <c r="H163">
        <f t="shared" si="71"/>
        <v>1</v>
      </c>
      <c r="O163">
        <f t="shared" si="53"/>
        <v>1.933910645339217</v>
      </c>
      <c r="P163">
        <f t="shared" si="72"/>
        <v>162</v>
      </c>
      <c r="Q163">
        <f t="shared" si="73"/>
        <v>162</v>
      </c>
      <c r="R163">
        <f t="shared" si="54"/>
        <v>270</v>
      </c>
      <c r="S163">
        <f t="shared" si="55"/>
        <v>0.99629629629629635</v>
      </c>
      <c r="T163">
        <f t="shared" si="74"/>
        <v>0.64665245911337854</v>
      </c>
      <c r="V163">
        <f t="shared" si="56"/>
        <v>0</v>
      </c>
      <c r="W163">
        <f t="shared" si="57"/>
        <v>0</v>
      </c>
      <c r="Y163">
        <f t="shared" si="58"/>
        <v>0</v>
      </c>
      <c r="Z163">
        <f t="shared" si="59"/>
        <v>0</v>
      </c>
      <c r="AB163">
        <f t="shared" si="60"/>
        <v>163</v>
      </c>
      <c r="AC163">
        <f t="shared" si="61"/>
        <v>268</v>
      </c>
      <c r="AE163">
        <f t="shared" si="62"/>
        <v>4.8648648648648646E-3</v>
      </c>
      <c r="AF163">
        <f t="shared" si="63"/>
        <v>8.7710320486593317E-5</v>
      </c>
      <c r="AG163">
        <f t="shared" si="75"/>
        <v>1.3513513513513549E-4</v>
      </c>
      <c r="AH163">
        <f t="shared" si="76"/>
        <v>0.64905637160078888</v>
      </c>
      <c r="AI163">
        <f t="shared" si="64"/>
        <v>2.0174501990191623E-3</v>
      </c>
      <c r="AJ163">
        <f t="shared" si="65"/>
        <v>1.9297398785325689E-3</v>
      </c>
      <c r="AK163">
        <f t="shared" si="66"/>
        <v>5.1272146479400995E-11</v>
      </c>
      <c r="AL163">
        <f t="shared" si="67"/>
        <v>163</v>
      </c>
      <c r="AM163">
        <f t="shared" si="68"/>
        <v>268</v>
      </c>
      <c r="AO163">
        <f t="shared" si="69"/>
        <v>0</v>
      </c>
      <c r="AP163">
        <f t="shared" si="70"/>
        <v>0</v>
      </c>
    </row>
    <row r="164" spans="1:42" x14ac:dyDescent="0.2">
      <c r="A164" s="55">
        <v>4.7499999999999999E-3</v>
      </c>
      <c r="B164">
        <v>1</v>
      </c>
      <c r="C164">
        <v>0</v>
      </c>
      <c r="D164" s="120">
        <f t="shared" si="52"/>
        <v>0.6442485466259682</v>
      </c>
      <c r="E164" s="400" t="s">
        <v>2044</v>
      </c>
      <c r="H164">
        <f t="shared" si="71"/>
        <v>1</v>
      </c>
      <c r="O164">
        <f t="shared" si="53"/>
        <v>1.9340255102040818</v>
      </c>
      <c r="P164">
        <f t="shared" si="72"/>
        <v>163</v>
      </c>
      <c r="Q164">
        <f t="shared" si="73"/>
        <v>163</v>
      </c>
      <c r="R164">
        <f t="shared" si="54"/>
        <v>269</v>
      </c>
      <c r="S164">
        <f t="shared" si="55"/>
        <v>0.99628252788104088</v>
      </c>
      <c r="T164">
        <f t="shared" si="74"/>
        <v>0.6442485466259682</v>
      </c>
      <c r="V164">
        <f t="shared" si="56"/>
        <v>0</v>
      </c>
      <c r="W164">
        <f t="shared" si="57"/>
        <v>0</v>
      </c>
      <c r="Y164">
        <f t="shared" si="58"/>
        <v>0</v>
      </c>
      <c r="Z164">
        <f t="shared" si="59"/>
        <v>0</v>
      </c>
      <c r="AB164">
        <f t="shared" si="60"/>
        <v>164</v>
      </c>
      <c r="AC164">
        <f t="shared" si="61"/>
        <v>267</v>
      </c>
      <c r="AE164">
        <f t="shared" si="62"/>
        <v>4.7499999999999999E-3</v>
      </c>
      <c r="AF164">
        <f t="shared" si="63"/>
        <v>7.4277647330590695E-5</v>
      </c>
      <c r="AG164">
        <f t="shared" si="75"/>
        <v>1.1486486486486473E-4</v>
      </c>
      <c r="AH164">
        <f t="shared" si="76"/>
        <v>0.64665245911337854</v>
      </c>
      <c r="AI164">
        <f t="shared" si="64"/>
        <v>1.9297398785325689E-3</v>
      </c>
      <c r="AJ164">
        <f t="shared" si="65"/>
        <v>1.8554622312019783E-3</v>
      </c>
      <c r="AK164">
        <f t="shared" si="66"/>
        <v>4.7754814562184763E-11</v>
      </c>
      <c r="AL164">
        <f t="shared" si="67"/>
        <v>164</v>
      </c>
      <c r="AM164">
        <f t="shared" si="68"/>
        <v>267</v>
      </c>
      <c r="AO164">
        <f t="shared" si="69"/>
        <v>0</v>
      </c>
      <c r="AP164">
        <f t="shared" si="70"/>
        <v>0</v>
      </c>
    </row>
    <row r="165" spans="1:42" x14ac:dyDescent="0.2">
      <c r="A165" s="122">
        <v>4.6666666666666671E-3</v>
      </c>
      <c r="B165">
        <v>1</v>
      </c>
      <c r="C165">
        <v>0</v>
      </c>
      <c r="D165" s="120">
        <f t="shared" si="52"/>
        <v>0.64184463413855786</v>
      </c>
      <c r="E165" s="124" t="s">
        <v>2044</v>
      </c>
      <c r="H165">
        <f t="shared" si="71"/>
        <v>1</v>
      </c>
      <c r="O165">
        <f t="shared" si="53"/>
        <v>1.9341088435374152</v>
      </c>
      <c r="P165">
        <f t="shared" si="72"/>
        <v>164</v>
      </c>
      <c r="Q165">
        <f t="shared" si="73"/>
        <v>164</v>
      </c>
      <c r="R165">
        <f t="shared" si="54"/>
        <v>268</v>
      </c>
      <c r="S165">
        <f t="shared" si="55"/>
        <v>0.99626865671641796</v>
      </c>
      <c r="T165">
        <f t="shared" si="74"/>
        <v>0.64184463413855786</v>
      </c>
      <c r="V165">
        <f t="shared" si="56"/>
        <v>0</v>
      </c>
      <c r="W165">
        <f t="shared" si="57"/>
        <v>0</v>
      </c>
      <c r="Y165">
        <f t="shared" si="58"/>
        <v>0</v>
      </c>
      <c r="Z165">
        <f t="shared" si="59"/>
        <v>0</v>
      </c>
      <c r="AB165">
        <f t="shared" si="60"/>
        <v>165</v>
      </c>
      <c r="AC165">
        <f t="shared" si="61"/>
        <v>266</v>
      </c>
      <c r="AE165">
        <f t="shared" si="62"/>
        <v>4.6666666666666671E-3</v>
      </c>
      <c r="AF165">
        <f t="shared" si="63"/>
        <v>5.3687378885497022E-5</v>
      </c>
      <c r="AG165">
        <f t="shared" si="75"/>
        <v>8.3333333333332829E-5</v>
      </c>
      <c r="AH165">
        <f t="shared" si="76"/>
        <v>0.6442485466259682</v>
      </c>
      <c r="AI165">
        <f t="shared" si="64"/>
        <v>1.8554622312019783E-3</v>
      </c>
      <c r="AJ165">
        <f t="shared" si="65"/>
        <v>1.8017748523164814E-3</v>
      </c>
      <c r="AK165">
        <f t="shared" si="66"/>
        <v>4.5368559148639925E-11</v>
      </c>
      <c r="AL165">
        <f t="shared" si="67"/>
        <v>165</v>
      </c>
      <c r="AM165">
        <f t="shared" si="68"/>
        <v>266</v>
      </c>
      <c r="AO165">
        <f t="shared" si="69"/>
        <v>0</v>
      </c>
      <c r="AP165">
        <f t="shared" si="70"/>
        <v>0</v>
      </c>
    </row>
    <row r="166" spans="1:42" x14ac:dyDescent="0.2">
      <c r="A166" s="122">
        <v>4.6511627906976744E-3</v>
      </c>
      <c r="B166">
        <v>1</v>
      </c>
      <c r="C166">
        <v>0</v>
      </c>
      <c r="D166" s="120">
        <f t="shared" si="52"/>
        <v>0.63944072165114751</v>
      </c>
      <c r="E166" s="124" t="s">
        <v>2044</v>
      </c>
      <c r="H166">
        <f t="shared" si="71"/>
        <v>1</v>
      </c>
      <c r="O166">
        <f t="shared" si="53"/>
        <v>1.934124347413384</v>
      </c>
      <c r="P166">
        <f t="shared" si="72"/>
        <v>165</v>
      </c>
      <c r="Q166">
        <f t="shared" si="73"/>
        <v>165</v>
      </c>
      <c r="R166">
        <f t="shared" si="54"/>
        <v>267</v>
      </c>
      <c r="S166">
        <f t="shared" si="55"/>
        <v>0.99625468164794007</v>
      </c>
      <c r="T166">
        <f t="shared" si="74"/>
        <v>0.63944072165114751</v>
      </c>
      <c r="V166">
        <f t="shared" si="56"/>
        <v>0</v>
      </c>
      <c r="W166">
        <f t="shared" si="57"/>
        <v>0</v>
      </c>
      <c r="Y166">
        <f t="shared" si="58"/>
        <v>0</v>
      </c>
      <c r="Z166">
        <f t="shared" si="59"/>
        <v>0</v>
      </c>
      <c r="AB166">
        <f t="shared" si="60"/>
        <v>166</v>
      </c>
      <c r="AC166">
        <f t="shared" si="61"/>
        <v>265</v>
      </c>
      <c r="AE166">
        <f t="shared" si="62"/>
        <v>4.6511627906976744E-3</v>
      </c>
      <c r="AF166">
        <f t="shared" si="63"/>
        <v>9.9510795990476987E-6</v>
      </c>
      <c r="AG166">
        <f t="shared" si="75"/>
        <v>1.5503875968992699E-5</v>
      </c>
      <c r="AH166">
        <f t="shared" si="76"/>
        <v>0.64184463413855786</v>
      </c>
      <c r="AI166">
        <f t="shared" si="64"/>
        <v>1.8017748523164814E-3</v>
      </c>
      <c r="AJ166">
        <f t="shared" si="65"/>
        <v>1.7918237727174338E-3</v>
      </c>
      <c r="AK166">
        <f t="shared" si="66"/>
        <v>4.5206167560408573E-11</v>
      </c>
      <c r="AL166">
        <f t="shared" si="67"/>
        <v>166</v>
      </c>
      <c r="AM166">
        <f t="shared" si="68"/>
        <v>265</v>
      </c>
      <c r="AO166">
        <f t="shared" si="69"/>
        <v>0</v>
      </c>
      <c r="AP166">
        <f t="shared" si="70"/>
        <v>0</v>
      </c>
    </row>
    <row r="167" spans="1:42" x14ac:dyDescent="0.2">
      <c r="A167" s="152">
        <v>4.642857142857143E-3</v>
      </c>
      <c r="B167">
        <v>1</v>
      </c>
      <c r="C167">
        <v>0</v>
      </c>
      <c r="D167" s="120">
        <f t="shared" si="52"/>
        <v>0.63703680916373717</v>
      </c>
      <c r="E167" s="400" t="s">
        <v>2044</v>
      </c>
      <c r="H167">
        <f t="shared" si="71"/>
        <v>1</v>
      </c>
      <c r="O167">
        <f t="shared" si="53"/>
        <v>1.9341326530612246</v>
      </c>
      <c r="P167">
        <f t="shared" si="72"/>
        <v>166</v>
      </c>
      <c r="Q167">
        <f t="shared" si="73"/>
        <v>166</v>
      </c>
      <c r="R167">
        <f t="shared" si="54"/>
        <v>266</v>
      </c>
      <c r="S167">
        <f t="shared" si="55"/>
        <v>0.99624060150375937</v>
      </c>
      <c r="T167">
        <f t="shared" si="74"/>
        <v>0.63703680916373717</v>
      </c>
      <c r="V167">
        <f t="shared" si="56"/>
        <v>0</v>
      </c>
      <c r="W167">
        <f t="shared" si="57"/>
        <v>0</v>
      </c>
      <c r="Y167">
        <f t="shared" si="58"/>
        <v>0</v>
      </c>
      <c r="Z167">
        <f t="shared" si="59"/>
        <v>0</v>
      </c>
      <c r="AB167">
        <f t="shared" si="60"/>
        <v>167</v>
      </c>
      <c r="AC167">
        <f t="shared" si="61"/>
        <v>264</v>
      </c>
      <c r="AE167">
        <f t="shared" si="62"/>
        <v>4.642857142857143E-3</v>
      </c>
      <c r="AF167">
        <f t="shared" si="63"/>
        <v>5.310969448929654E-6</v>
      </c>
      <c r="AG167">
        <f t="shared" si="75"/>
        <v>8.3056478405313383E-6</v>
      </c>
      <c r="AH167">
        <f t="shared" si="76"/>
        <v>0.63944072165114751</v>
      </c>
      <c r="AI167">
        <f t="shared" si="64"/>
        <v>1.7918237727174338E-3</v>
      </c>
      <c r="AJ167">
        <f t="shared" si="65"/>
        <v>1.7865128032685041E-3</v>
      </c>
      <c r="AK167">
        <f t="shared" si="66"/>
        <v>4.5277741470311941E-11</v>
      </c>
      <c r="AL167">
        <f t="shared" si="67"/>
        <v>167</v>
      </c>
      <c r="AM167">
        <f t="shared" si="68"/>
        <v>264</v>
      </c>
      <c r="AO167">
        <f t="shared" si="69"/>
        <v>0</v>
      </c>
      <c r="AP167">
        <f t="shared" si="70"/>
        <v>0</v>
      </c>
    </row>
    <row r="168" spans="1:42" x14ac:dyDescent="0.2">
      <c r="A168" s="152">
        <v>4.6250000000000006E-3</v>
      </c>
      <c r="B168">
        <v>1</v>
      </c>
      <c r="C168">
        <v>0</v>
      </c>
      <c r="D168" s="120">
        <f t="shared" si="52"/>
        <v>0.63463289667632683</v>
      </c>
      <c r="E168" s="400" t="s">
        <v>2044</v>
      </c>
      <c r="H168">
        <f t="shared" si="71"/>
        <v>1</v>
      </c>
      <c r="O168">
        <f t="shared" si="53"/>
        <v>1.9341505102040817</v>
      </c>
      <c r="P168">
        <f t="shared" si="72"/>
        <v>167</v>
      </c>
      <c r="Q168">
        <f t="shared" si="73"/>
        <v>167</v>
      </c>
      <c r="R168">
        <f t="shared" si="54"/>
        <v>265</v>
      </c>
      <c r="S168">
        <f t="shared" si="55"/>
        <v>0.99622641509433962</v>
      </c>
      <c r="T168">
        <f t="shared" si="74"/>
        <v>0.63463289667632683</v>
      </c>
      <c r="V168">
        <f t="shared" si="56"/>
        <v>0</v>
      </c>
      <c r="W168">
        <f t="shared" si="57"/>
        <v>0</v>
      </c>
      <c r="Y168">
        <f t="shared" si="58"/>
        <v>0</v>
      </c>
      <c r="Z168">
        <f t="shared" si="59"/>
        <v>0</v>
      </c>
      <c r="AB168">
        <f t="shared" si="60"/>
        <v>168</v>
      </c>
      <c r="AC168">
        <f t="shared" si="61"/>
        <v>263</v>
      </c>
      <c r="AE168">
        <f t="shared" si="62"/>
        <v>4.6250000000000006E-3</v>
      </c>
      <c r="AF168">
        <f t="shared" si="63"/>
        <v>1.1375657306495E-5</v>
      </c>
      <c r="AG168">
        <f t="shared" si="75"/>
        <v>1.7857142857142377E-5</v>
      </c>
      <c r="AH168">
        <f t="shared" si="76"/>
        <v>0.63703680916373717</v>
      </c>
      <c r="AI168">
        <f t="shared" si="64"/>
        <v>1.7865128032685041E-3</v>
      </c>
      <c r="AJ168">
        <f t="shared" si="65"/>
        <v>1.7751371459620092E-3</v>
      </c>
      <c r="AK168">
        <f t="shared" si="66"/>
        <v>4.5041622169441789E-11</v>
      </c>
      <c r="AL168">
        <f t="shared" si="67"/>
        <v>168</v>
      </c>
      <c r="AM168">
        <f t="shared" si="68"/>
        <v>263</v>
      </c>
      <c r="AO168">
        <f t="shared" si="69"/>
        <v>0</v>
      </c>
      <c r="AP168">
        <f t="shared" si="70"/>
        <v>0</v>
      </c>
    </row>
    <row r="169" spans="1:42" x14ac:dyDescent="0.2">
      <c r="A169" s="122">
        <v>4.5833333333333334E-3</v>
      </c>
      <c r="B169">
        <v>0</v>
      </c>
      <c r="C169">
        <v>1</v>
      </c>
      <c r="D169" s="120">
        <f t="shared" si="52"/>
        <v>0</v>
      </c>
      <c r="E169" s="400" t="s">
        <v>2044</v>
      </c>
      <c r="H169">
        <f t="shared" si="71"/>
        <v>1</v>
      </c>
      <c r="O169">
        <f t="shared" si="53"/>
        <v>1.9341921768707484</v>
      </c>
      <c r="P169">
        <f t="shared" si="72"/>
        <v>167</v>
      </c>
      <c r="Q169">
        <f t="shared" si="73"/>
        <v>0</v>
      </c>
      <c r="R169">
        <f t="shared" si="54"/>
        <v>0</v>
      </c>
      <c r="S169">
        <f t="shared" si="55"/>
        <v>0</v>
      </c>
      <c r="T169">
        <f t="shared" si="74"/>
        <v>0.63463289667632683</v>
      </c>
      <c r="V169">
        <f t="shared" si="56"/>
        <v>0</v>
      </c>
      <c r="W169">
        <f t="shared" si="57"/>
        <v>0</v>
      </c>
      <c r="Y169">
        <f t="shared" si="58"/>
        <v>0</v>
      </c>
      <c r="Z169">
        <f t="shared" si="59"/>
        <v>0</v>
      </c>
      <c r="AB169">
        <f t="shared" si="60"/>
        <v>0</v>
      </c>
      <c r="AC169">
        <f t="shared" si="61"/>
        <v>0</v>
      </c>
      <c r="AE169">
        <f t="shared" si="62"/>
        <v>0</v>
      </c>
      <c r="AF169">
        <f t="shared" si="63"/>
        <v>2.6443037361514009E-5</v>
      </c>
      <c r="AG169">
        <f t="shared" si="75"/>
        <v>4.1666666666667282E-5</v>
      </c>
      <c r="AH169">
        <f t="shared" si="76"/>
        <v>0.63463289667632683</v>
      </c>
      <c r="AI169">
        <f t="shared" si="64"/>
        <v>1.7751371459620092E-3</v>
      </c>
      <c r="AJ169">
        <f t="shared" si="65"/>
        <v>0</v>
      </c>
      <c r="AK169">
        <f t="shared" si="66"/>
        <v>0</v>
      </c>
      <c r="AL169">
        <f t="shared" si="67"/>
        <v>0</v>
      </c>
      <c r="AM169">
        <f t="shared" si="68"/>
        <v>0</v>
      </c>
      <c r="AO169">
        <f t="shared" si="69"/>
        <v>0</v>
      </c>
      <c r="AP169">
        <f t="shared" si="70"/>
        <v>0</v>
      </c>
    </row>
    <row r="170" spans="1:42" x14ac:dyDescent="0.2">
      <c r="A170" s="494">
        <v>4.4999999999999997E-3</v>
      </c>
      <c r="B170">
        <v>1</v>
      </c>
      <c r="C170">
        <v>0</v>
      </c>
      <c r="D170" s="120">
        <f t="shared" si="52"/>
        <v>0.63221984383725327</v>
      </c>
      <c r="E170" s="400" t="s">
        <v>2044</v>
      </c>
      <c r="H170">
        <f t="shared" si="71"/>
        <v>1</v>
      </c>
      <c r="O170">
        <f t="shared" si="53"/>
        <v>1.9342755102040818</v>
      </c>
      <c r="P170">
        <f t="shared" si="72"/>
        <v>169</v>
      </c>
      <c r="Q170">
        <f t="shared" si="73"/>
        <v>169</v>
      </c>
      <c r="R170">
        <f t="shared" si="54"/>
        <v>263</v>
      </c>
      <c r="S170">
        <f t="shared" si="55"/>
        <v>0.99619771863117867</v>
      </c>
      <c r="T170">
        <f t="shared" si="74"/>
        <v>0.63221984383725327</v>
      </c>
      <c r="V170">
        <f t="shared" si="56"/>
        <v>0</v>
      </c>
      <c r="W170">
        <f t="shared" si="57"/>
        <v>0</v>
      </c>
      <c r="Y170">
        <f t="shared" si="58"/>
        <v>0</v>
      </c>
      <c r="Z170">
        <f t="shared" si="59"/>
        <v>0</v>
      </c>
      <c r="AB170">
        <f t="shared" si="60"/>
        <v>170</v>
      </c>
      <c r="AC170">
        <f t="shared" si="61"/>
        <v>261</v>
      </c>
      <c r="AE170">
        <f t="shared" si="62"/>
        <v>4.4999999999999997E-3</v>
      </c>
      <c r="AF170">
        <f t="shared" si="63"/>
        <v>5.2886074723027463E-5</v>
      </c>
      <c r="AG170">
        <f t="shared" si="75"/>
        <v>8.3333333333333696E-5</v>
      </c>
      <c r="AH170">
        <f t="shared" si="76"/>
        <v>0.63463289667632683</v>
      </c>
      <c r="AI170">
        <f t="shared" si="64"/>
        <v>1.7486941086004952E-3</v>
      </c>
      <c r="AJ170">
        <f t="shared" si="65"/>
        <v>1.6958080338774677E-3</v>
      </c>
      <c r="AK170">
        <f t="shared" si="66"/>
        <v>4.1734607839133926E-11</v>
      </c>
      <c r="AL170">
        <f t="shared" si="67"/>
        <v>170</v>
      </c>
      <c r="AM170">
        <f t="shared" si="68"/>
        <v>261</v>
      </c>
      <c r="AO170">
        <f t="shared" si="69"/>
        <v>0</v>
      </c>
      <c r="AP170">
        <f t="shared" si="70"/>
        <v>0</v>
      </c>
    </row>
    <row r="171" spans="1:42" x14ac:dyDescent="0.2">
      <c r="A171" s="236">
        <v>4.4827586206896549E-3</v>
      </c>
      <c r="B171">
        <v>1</v>
      </c>
      <c r="C171">
        <v>0</v>
      </c>
      <c r="D171" s="120">
        <f t="shared" si="52"/>
        <v>0.62980679099817982</v>
      </c>
      <c r="E171" s="400" t="s">
        <v>2044</v>
      </c>
      <c r="H171">
        <f t="shared" si="71"/>
        <v>1</v>
      </c>
      <c r="O171">
        <f t="shared" si="53"/>
        <v>1.9342927515833921</v>
      </c>
      <c r="P171">
        <f t="shared" si="72"/>
        <v>170</v>
      </c>
      <c r="Q171">
        <f t="shared" si="73"/>
        <v>170</v>
      </c>
      <c r="R171">
        <f t="shared" si="54"/>
        <v>262</v>
      </c>
      <c r="S171">
        <f t="shared" si="55"/>
        <v>0.99618320610687028</v>
      </c>
      <c r="T171">
        <f t="shared" si="74"/>
        <v>0.62980679099817982</v>
      </c>
      <c r="V171">
        <f t="shared" si="56"/>
        <v>0</v>
      </c>
      <c r="W171">
        <f t="shared" si="57"/>
        <v>0</v>
      </c>
      <c r="Y171">
        <f t="shared" si="58"/>
        <v>0</v>
      </c>
      <c r="Z171">
        <f t="shared" si="59"/>
        <v>0</v>
      </c>
      <c r="AB171">
        <f t="shared" si="60"/>
        <v>171</v>
      </c>
      <c r="AC171">
        <f t="shared" si="61"/>
        <v>260</v>
      </c>
      <c r="AE171">
        <f t="shared" si="62"/>
        <v>4.4827586206896549E-3</v>
      </c>
      <c r="AF171">
        <f t="shared" si="63"/>
        <v>1.090034213512499E-5</v>
      </c>
      <c r="AG171">
        <f t="shared" si="75"/>
        <v>1.7241379310344723E-5</v>
      </c>
      <c r="AH171">
        <f t="shared" si="76"/>
        <v>0.63221984383725327</v>
      </c>
      <c r="AI171">
        <f t="shared" si="64"/>
        <v>1.6958080338774677E-3</v>
      </c>
      <c r="AJ171">
        <f t="shared" si="65"/>
        <v>1.6849076917423427E-3</v>
      </c>
      <c r="AK171">
        <f t="shared" si="66"/>
        <v>4.1515514750848312E-11</v>
      </c>
      <c r="AL171">
        <f t="shared" si="67"/>
        <v>171</v>
      </c>
      <c r="AM171">
        <f t="shared" si="68"/>
        <v>260</v>
      </c>
      <c r="AO171">
        <f t="shared" si="69"/>
        <v>0</v>
      </c>
      <c r="AP171">
        <f t="shared" si="70"/>
        <v>0</v>
      </c>
    </row>
    <row r="172" spans="1:42" x14ac:dyDescent="0.2">
      <c r="A172" s="122">
        <v>4.4318181818181817E-3</v>
      </c>
      <c r="B172">
        <v>1</v>
      </c>
      <c r="C172">
        <v>0</v>
      </c>
      <c r="D172" s="120">
        <f t="shared" si="52"/>
        <v>0.62739373815910626</v>
      </c>
      <c r="E172" s="400" t="s">
        <v>2044</v>
      </c>
      <c r="H172">
        <f t="shared" si="71"/>
        <v>1</v>
      </c>
      <c r="O172">
        <f t="shared" si="53"/>
        <v>1.9343436920222636</v>
      </c>
      <c r="P172">
        <f t="shared" si="72"/>
        <v>171</v>
      </c>
      <c r="Q172">
        <f t="shared" si="73"/>
        <v>171</v>
      </c>
      <c r="R172">
        <f t="shared" si="54"/>
        <v>261</v>
      </c>
      <c r="S172">
        <f t="shared" si="55"/>
        <v>0.99616858237547889</v>
      </c>
      <c r="T172">
        <f t="shared" si="74"/>
        <v>0.62739373815910626</v>
      </c>
      <c r="V172">
        <f t="shared" si="56"/>
        <v>0</v>
      </c>
      <c r="W172">
        <f t="shared" si="57"/>
        <v>0</v>
      </c>
      <c r="Y172">
        <f t="shared" si="58"/>
        <v>0</v>
      </c>
      <c r="Z172">
        <f t="shared" si="59"/>
        <v>0</v>
      </c>
      <c r="AB172">
        <f t="shared" si="60"/>
        <v>172</v>
      </c>
      <c r="AC172">
        <f t="shared" si="61"/>
        <v>259</v>
      </c>
      <c r="AE172">
        <f t="shared" si="62"/>
        <v>4.4318181818181817E-3</v>
      </c>
      <c r="AF172">
        <f t="shared" si="63"/>
        <v>3.2082634337681478E-5</v>
      </c>
      <c r="AG172">
        <f t="shared" si="75"/>
        <v>5.0940438871473204E-5</v>
      </c>
      <c r="AH172">
        <f t="shared" si="76"/>
        <v>0.62980679099817982</v>
      </c>
      <c r="AI172">
        <f t="shared" si="64"/>
        <v>1.6849076917423427E-3</v>
      </c>
      <c r="AJ172">
        <f t="shared" si="65"/>
        <v>1.6528250574046612E-3</v>
      </c>
      <c r="AK172">
        <f t="shared" si="66"/>
        <v>4.0256862221997081E-11</v>
      </c>
      <c r="AL172">
        <f t="shared" si="67"/>
        <v>172</v>
      </c>
      <c r="AM172">
        <f t="shared" si="68"/>
        <v>259</v>
      </c>
      <c r="AO172">
        <f t="shared" si="69"/>
        <v>0</v>
      </c>
      <c r="AP172">
        <f t="shared" si="70"/>
        <v>0</v>
      </c>
    </row>
    <row r="173" spans="1:42" x14ac:dyDescent="0.2">
      <c r="A173" s="191">
        <v>4.390243902439024E-3</v>
      </c>
      <c r="B173">
        <v>1</v>
      </c>
      <c r="C173">
        <v>0</v>
      </c>
      <c r="D173" s="120">
        <f t="shared" si="52"/>
        <v>0.62498068532003281</v>
      </c>
      <c r="E173" s="124" t="s">
        <v>2044</v>
      </c>
      <c r="H173">
        <f t="shared" si="71"/>
        <v>1</v>
      </c>
      <c r="O173">
        <f t="shared" si="53"/>
        <v>1.9343852663016428</v>
      </c>
      <c r="P173">
        <f t="shared" si="72"/>
        <v>172</v>
      </c>
      <c r="Q173">
        <f t="shared" si="73"/>
        <v>172</v>
      </c>
      <c r="R173">
        <f t="shared" si="54"/>
        <v>260</v>
      </c>
      <c r="S173">
        <f t="shared" si="55"/>
        <v>0.99615384615384617</v>
      </c>
      <c r="T173">
        <f t="shared" si="74"/>
        <v>0.62498068532003281</v>
      </c>
      <c r="V173">
        <f t="shared" si="56"/>
        <v>0</v>
      </c>
      <c r="W173">
        <f t="shared" si="57"/>
        <v>0</v>
      </c>
      <c r="Y173">
        <f t="shared" si="58"/>
        <v>0</v>
      </c>
      <c r="Z173">
        <f t="shared" si="59"/>
        <v>0</v>
      </c>
      <c r="AB173">
        <f t="shared" si="60"/>
        <v>173</v>
      </c>
      <c r="AC173">
        <f t="shared" si="61"/>
        <v>258</v>
      </c>
      <c r="AE173">
        <f t="shared" si="62"/>
        <v>4.390243902439024E-3</v>
      </c>
      <c r="AF173">
        <f t="shared" si="63"/>
        <v>2.6083442550960847E-5</v>
      </c>
      <c r="AG173">
        <f t="shared" si="75"/>
        <v>4.157427937915778E-5</v>
      </c>
      <c r="AH173">
        <f t="shared" si="76"/>
        <v>0.62739373815910626</v>
      </c>
      <c r="AI173">
        <f t="shared" si="64"/>
        <v>1.6528250574046612E-3</v>
      </c>
      <c r="AJ173">
        <f t="shared" si="65"/>
        <v>1.6267416148537004E-3</v>
      </c>
      <c r="AK173">
        <f t="shared" si="66"/>
        <v>3.9297420277648122E-11</v>
      </c>
      <c r="AL173">
        <f t="shared" si="67"/>
        <v>173</v>
      </c>
      <c r="AM173">
        <f t="shared" si="68"/>
        <v>258</v>
      </c>
      <c r="AO173">
        <f t="shared" si="69"/>
        <v>0</v>
      </c>
      <c r="AP173">
        <f t="shared" si="70"/>
        <v>0</v>
      </c>
    </row>
    <row r="174" spans="1:42" x14ac:dyDescent="0.2">
      <c r="A174" s="40">
        <v>4.3636363636363629E-3</v>
      </c>
      <c r="B174">
        <v>1</v>
      </c>
      <c r="C174">
        <v>0</v>
      </c>
      <c r="D174" s="120">
        <f t="shared" si="52"/>
        <v>0.62256763248095937</v>
      </c>
      <c r="E174" s="124" t="s">
        <v>2044</v>
      </c>
      <c r="H174">
        <f t="shared" si="71"/>
        <v>1</v>
      </c>
      <c r="O174">
        <f t="shared" si="53"/>
        <v>1.9344118738404454</v>
      </c>
      <c r="P174">
        <f t="shared" si="72"/>
        <v>173</v>
      </c>
      <c r="Q174">
        <f t="shared" si="73"/>
        <v>173</v>
      </c>
      <c r="R174">
        <f t="shared" si="54"/>
        <v>259</v>
      </c>
      <c r="S174">
        <f t="shared" si="55"/>
        <v>0.99613899613899615</v>
      </c>
      <c r="T174">
        <f t="shared" si="74"/>
        <v>0.62256763248095937</v>
      </c>
      <c r="V174">
        <f t="shared" si="56"/>
        <v>0</v>
      </c>
      <c r="W174">
        <f t="shared" si="57"/>
        <v>0</v>
      </c>
      <c r="Y174">
        <f t="shared" si="58"/>
        <v>0</v>
      </c>
      <c r="Z174">
        <f t="shared" si="59"/>
        <v>0</v>
      </c>
      <c r="AB174">
        <f t="shared" si="60"/>
        <v>174</v>
      </c>
      <c r="AC174">
        <f t="shared" si="61"/>
        <v>257</v>
      </c>
      <c r="AE174">
        <f t="shared" si="62"/>
        <v>4.3636363636363629E-3</v>
      </c>
      <c r="AF174">
        <f t="shared" si="63"/>
        <v>1.6629197835566447E-5</v>
      </c>
      <c r="AG174">
        <f t="shared" si="75"/>
        <v>2.6607538802661014E-5</v>
      </c>
      <c r="AH174">
        <f t="shared" si="76"/>
        <v>0.62498068532003281</v>
      </c>
      <c r="AI174">
        <f t="shared" si="64"/>
        <v>1.6267416148537004E-3</v>
      </c>
      <c r="AJ174">
        <f t="shared" si="65"/>
        <v>1.6101124170181339E-3</v>
      </c>
      <c r="AK174">
        <f t="shared" si="66"/>
        <v>3.8796534007302642E-11</v>
      </c>
      <c r="AL174">
        <f t="shared" si="67"/>
        <v>174</v>
      </c>
      <c r="AM174">
        <f t="shared" si="68"/>
        <v>257</v>
      </c>
      <c r="AO174">
        <f t="shared" si="69"/>
        <v>0</v>
      </c>
      <c r="AP174">
        <f t="shared" si="70"/>
        <v>0</v>
      </c>
    </row>
    <row r="175" spans="1:42" x14ac:dyDescent="0.2">
      <c r="A175" s="191">
        <v>4.3529411764705881E-3</v>
      </c>
      <c r="B175">
        <v>1</v>
      </c>
      <c r="C175">
        <v>0</v>
      </c>
      <c r="D175" s="120">
        <f t="shared" si="52"/>
        <v>0.62015457964188592</v>
      </c>
      <c r="E175" s="400" t="s">
        <v>2044</v>
      </c>
      <c r="H175">
        <f t="shared" si="71"/>
        <v>1</v>
      </c>
      <c r="O175">
        <f t="shared" si="53"/>
        <v>1.9344225690276111</v>
      </c>
      <c r="P175">
        <f t="shared" si="72"/>
        <v>174</v>
      </c>
      <c r="Q175">
        <f t="shared" si="73"/>
        <v>174</v>
      </c>
      <c r="R175">
        <f t="shared" si="54"/>
        <v>258</v>
      </c>
      <c r="S175">
        <f t="shared" si="55"/>
        <v>0.99612403100775193</v>
      </c>
      <c r="T175">
        <f t="shared" si="74"/>
        <v>0.62015457964188592</v>
      </c>
      <c r="V175">
        <f t="shared" si="56"/>
        <v>0</v>
      </c>
      <c r="W175">
        <f t="shared" si="57"/>
        <v>0</v>
      </c>
      <c r="Y175">
        <f t="shared" si="58"/>
        <v>0</v>
      </c>
      <c r="Z175">
        <f t="shared" si="59"/>
        <v>0</v>
      </c>
      <c r="AB175">
        <f t="shared" si="60"/>
        <v>175</v>
      </c>
      <c r="AC175">
        <f t="shared" si="61"/>
        <v>256</v>
      </c>
      <c r="AE175">
        <f t="shared" si="62"/>
        <v>4.3529411764705881E-3</v>
      </c>
      <c r="AF175">
        <f t="shared" si="63"/>
        <v>6.6584773527372014E-6</v>
      </c>
      <c r="AG175">
        <f t="shared" si="75"/>
        <v>1.0695187165774868E-5</v>
      </c>
      <c r="AH175">
        <f t="shared" si="76"/>
        <v>0.62256763248095937</v>
      </c>
      <c r="AI175">
        <f t="shared" si="64"/>
        <v>1.6101124170181339E-3</v>
      </c>
      <c r="AJ175">
        <f t="shared" si="65"/>
        <v>1.6034539396653966E-3</v>
      </c>
      <c r="AK175">
        <f t="shared" si="66"/>
        <v>3.8775744828951851E-11</v>
      </c>
      <c r="AL175">
        <f t="shared" si="67"/>
        <v>175</v>
      </c>
      <c r="AM175">
        <f t="shared" si="68"/>
        <v>256</v>
      </c>
      <c r="AO175">
        <f t="shared" si="69"/>
        <v>0</v>
      </c>
      <c r="AP175">
        <f t="shared" si="70"/>
        <v>0</v>
      </c>
    </row>
    <row r="176" spans="1:42" x14ac:dyDescent="0.2">
      <c r="A176" s="191">
        <v>4.3478260869565218E-3</v>
      </c>
      <c r="B176">
        <v>1</v>
      </c>
      <c r="C176">
        <v>0</v>
      </c>
      <c r="D176" s="120">
        <f t="shared" si="52"/>
        <v>0.61774152680281247</v>
      </c>
      <c r="E176" s="400" t="s">
        <v>2044</v>
      </c>
      <c r="H176">
        <f t="shared" si="71"/>
        <v>1</v>
      </c>
      <c r="O176">
        <f t="shared" si="53"/>
        <v>1.9344276841171253</v>
      </c>
      <c r="P176">
        <f t="shared" si="72"/>
        <v>175</v>
      </c>
      <c r="Q176">
        <f t="shared" si="73"/>
        <v>175</v>
      </c>
      <c r="R176">
        <f t="shared" si="54"/>
        <v>257</v>
      </c>
      <c r="S176">
        <f t="shared" si="55"/>
        <v>0.99610894941634243</v>
      </c>
      <c r="T176">
        <f t="shared" si="74"/>
        <v>0.61774152680281247</v>
      </c>
      <c r="V176">
        <f t="shared" si="56"/>
        <v>0</v>
      </c>
      <c r="W176">
        <f t="shared" si="57"/>
        <v>0</v>
      </c>
      <c r="Y176">
        <f t="shared" si="58"/>
        <v>0</v>
      </c>
      <c r="Z176">
        <f t="shared" si="59"/>
        <v>0</v>
      </c>
      <c r="AB176">
        <f t="shared" si="60"/>
        <v>176</v>
      </c>
      <c r="AC176">
        <f t="shared" si="61"/>
        <v>255</v>
      </c>
      <c r="AE176">
        <f t="shared" si="62"/>
        <v>4.3478260869565218E-3</v>
      </c>
      <c r="AF176">
        <f t="shared" si="63"/>
        <v>3.1721461874263918E-6</v>
      </c>
      <c r="AG176">
        <f t="shared" si="75"/>
        <v>5.1150895140662789E-6</v>
      </c>
      <c r="AH176">
        <f t="shared" si="76"/>
        <v>0.62015457964188592</v>
      </c>
      <c r="AI176">
        <f t="shared" si="64"/>
        <v>1.6034539396653966E-3</v>
      </c>
      <c r="AJ176">
        <f t="shared" si="65"/>
        <v>1.6002817934779702E-3</v>
      </c>
      <c r="AK176">
        <f t="shared" si="66"/>
        <v>3.892421295198609E-11</v>
      </c>
      <c r="AL176">
        <f t="shared" si="67"/>
        <v>176</v>
      </c>
      <c r="AM176">
        <f t="shared" si="68"/>
        <v>255</v>
      </c>
      <c r="AO176">
        <f t="shared" si="69"/>
        <v>0</v>
      </c>
      <c r="AP176">
        <f t="shared" si="70"/>
        <v>0</v>
      </c>
    </row>
    <row r="177" spans="1:42" x14ac:dyDescent="0.2">
      <c r="A177" s="40">
        <v>4.3333333333333331E-3</v>
      </c>
      <c r="B177">
        <v>1</v>
      </c>
      <c r="C177">
        <v>0</v>
      </c>
      <c r="D177" s="120">
        <f t="shared" si="52"/>
        <v>0.61532847396373902</v>
      </c>
      <c r="E177" s="124" t="s">
        <v>2044</v>
      </c>
      <c r="H177">
        <f t="shared" si="71"/>
        <v>1</v>
      </c>
      <c r="O177">
        <f t="shared" si="53"/>
        <v>1.9344421768707485</v>
      </c>
      <c r="P177">
        <f t="shared" si="72"/>
        <v>176</v>
      </c>
      <c r="Q177">
        <f t="shared" si="73"/>
        <v>176</v>
      </c>
      <c r="R177">
        <f t="shared" si="54"/>
        <v>256</v>
      </c>
      <c r="S177">
        <f t="shared" si="55"/>
        <v>0.99609375</v>
      </c>
      <c r="T177">
        <f t="shared" si="74"/>
        <v>0.61532847396373902</v>
      </c>
      <c r="V177">
        <f t="shared" si="56"/>
        <v>0</v>
      </c>
      <c r="W177">
        <f t="shared" si="57"/>
        <v>0</v>
      </c>
      <c r="Y177">
        <f t="shared" si="58"/>
        <v>0</v>
      </c>
      <c r="Z177">
        <f t="shared" si="59"/>
        <v>0</v>
      </c>
      <c r="AB177">
        <f t="shared" si="60"/>
        <v>177</v>
      </c>
      <c r="AC177">
        <f t="shared" si="61"/>
        <v>254</v>
      </c>
      <c r="AE177">
        <f t="shared" si="62"/>
        <v>4.3333333333333331E-3</v>
      </c>
      <c r="AF177">
        <f t="shared" si="63"/>
        <v>8.9527757507655539E-6</v>
      </c>
      <c r="AG177">
        <f t="shared" si="75"/>
        <v>1.4492753623188658E-5</v>
      </c>
      <c r="AH177">
        <f t="shared" si="76"/>
        <v>0.61774152680281247</v>
      </c>
      <c r="AI177">
        <f t="shared" si="64"/>
        <v>1.6002817934779702E-3</v>
      </c>
      <c r="AJ177">
        <f t="shared" si="65"/>
        <v>1.5913290177272047E-3</v>
      </c>
      <c r="AK177">
        <f t="shared" si="66"/>
        <v>3.8791789869188581E-11</v>
      </c>
      <c r="AL177">
        <f t="shared" si="67"/>
        <v>177</v>
      </c>
      <c r="AM177">
        <f t="shared" si="68"/>
        <v>254</v>
      </c>
      <c r="AO177">
        <f t="shared" si="69"/>
        <v>0</v>
      </c>
      <c r="AP177">
        <f t="shared" si="70"/>
        <v>0</v>
      </c>
    </row>
    <row r="178" spans="1:42" x14ac:dyDescent="0.2">
      <c r="A178" s="122">
        <v>4.1860465116279064E-3</v>
      </c>
      <c r="B178">
        <v>0</v>
      </c>
      <c r="C178">
        <v>1</v>
      </c>
      <c r="D178" s="120">
        <f t="shared" si="52"/>
        <v>0</v>
      </c>
      <c r="E178" s="400" t="s">
        <v>2044</v>
      </c>
      <c r="H178">
        <f t="shared" si="71"/>
        <v>1</v>
      </c>
      <c r="O178">
        <f t="shared" si="53"/>
        <v>1.9345894636924539</v>
      </c>
      <c r="P178">
        <f t="shared" si="72"/>
        <v>176</v>
      </c>
      <c r="Q178">
        <f t="shared" si="73"/>
        <v>0</v>
      </c>
      <c r="R178">
        <f t="shared" si="54"/>
        <v>0</v>
      </c>
      <c r="S178">
        <f t="shared" si="55"/>
        <v>0</v>
      </c>
      <c r="T178">
        <f t="shared" si="74"/>
        <v>0.61532847396373902</v>
      </c>
      <c r="V178">
        <f t="shared" si="56"/>
        <v>0</v>
      </c>
      <c r="W178">
        <f t="shared" si="57"/>
        <v>0</v>
      </c>
      <c r="Y178">
        <f t="shared" si="58"/>
        <v>0</v>
      </c>
      <c r="Z178">
        <f t="shared" si="59"/>
        <v>0</v>
      </c>
      <c r="AB178">
        <f t="shared" si="60"/>
        <v>0</v>
      </c>
      <c r="AC178">
        <f t="shared" si="61"/>
        <v>0</v>
      </c>
      <c r="AE178">
        <f t="shared" si="62"/>
        <v>0</v>
      </c>
      <c r="AF178">
        <f t="shared" si="63"/>
        <v>9.0629775234969551E-5</v>
      </c>
      <c r="AG178">
        <f t="shared" si="75"/>
        <v>1.4728682170542674E-4</v>
      </c>
      <c r="AH178">
        <f t="shared" si="76"/>
        <v>0.61532847396373902</v>
      </c>
      <c r="AI178">
        <f t="shared" si="64"/>
        <v>1.5913290177272047E-3</v>
      </c>
      <c r="AJ178">
        <f t="shared" si="65"/>
        <v>0</v>
      </c>
      <c r="AK178">
        <f t="shared" si="66"/>
        <v>0</v>
      </c>
      <c r="AL178">
        <f t="shared" si="67"/>
        <v>0</v>
      </c>
      <c r="AM178">
        <f t="shared" si="68"/>
        <v>0</v>
      </c>
      <c r="AO178">
        <f t="shared" si="69"/>
        <v>0</v>
      </c>
      <c r="AP178">
        <f t="shared" si="70"/>
        <v>0</v>
      </c>
    </row>
    <row r="179" spans="1:42" x14ac:dyDescent="0.2">
      <c r="A179" s="122">
        <v>4.1666666666666666E-3</v>
      </c>
      <c r="B179">
        <v>1</v>
      </c>
      <c r="C179">
        <v>0</v>
      </c>
      <c r="D179" s="120">
        <f t="shared" si="52"/>
        <v>0.61290592091663765</v>
      </c>
      <c r="E179" s="400" t="s">
        <v>2044</v>
      </c>
      <c r="H179">
        <f t="shared" si="71"/>
        <v>1</v>
      </c>
      <c r="O179">
        <f t="shared" si="53"/>
        <v>1.9346088435374151</v>
      </c>
      <c r="P179">
        <f t="shared" si="72"/>
        <v>178</v>
      </c>
      <c r="Q179">
        <f t="shared" si="73"/>
        <v>178</v>
      </c>
      <c r="R179">
        <f t="shared" si="54"/>
        <v>254</v>
      </c>
      <c r="S179">
        <f t="shared" si="55"/>
        <v>0.99606299212598426</v>
      </c>
      <c r="T179">
        <f t="shared" si="74"/>
        <v>0.61290592091663765</v>
      </c>
      <c r="V179">
        <f t="shared" si="56"/>
        <v>0</v>
      </c>
      <c r="W179">
        <f t="shared" si="57"/>
        <v>0</v>
      </c>
      <c r="Y179">
        <f t="shared" si="58"/>
        <v>0</v>
      </c>
      <c r="Z179">
        <f t="shared" si="59"/>
        <v>0</v>
      </c>
      <c r="AB179">
        <f t="shared" si="60"/>
        <v>179</v>
      </c>
      <c r="AC179">
        <f t="shared" si="61"/>
        <v>252</v>
      </c>
      <c r="AE179">
        <f t="shared" si="62"/>
        <v>4.1666666666666666E-3</v>
      </c>
      <c r="AF179">
        <f t="shared" si="63"/>
        <v>1.1924970425653536E-5</v>
      </c>
      <c r="AG179">
        <f t="shared" si="75"/>
        <v>1.9379844961239789E-5</v>
      </c>
      <c r="AH179">
        <f t="shared" si="76"/>
        <v>0.61532847396373902</v>
      </c>
      <c r="AI179">
        <f t="shared" si="64"/>
        <v>1.5006992424922351E-3</v>
      </c>
      <c r="AJ179">
        <f t="shared" si="65"/>
        <v>1.4887742720665815E-3</v>
      </c>
      <c r="AK179">
        <f t="shared" si="66"/>
        <v>3.4490816239260837E-11</v>
      </c>
      <c r="AL179">
        <f t="shared" si="67"/>
        <v>179</v>
      </c>
      <c r="AM179">
        <f t="shared" si="68"/>
        <v>252</v>
      </c>
      <c r="AO179">
        <f t="shared" si="69"/>
        <v>0</v>
      </c>
      <c r="AP179">
        <f t="shared" si="70"/>
        <v>0</v>
      </c>
    </row>
    <row r="180" spans="1:42" x14ac:dyDescent="0.2">
      <c r="A180" s="191">
        <v>4.0909090909090912E-3</v>
      </c>
      <c r="B180">
        <v>1</v>
      </c>
      <c r="C180">
        <v>0</v>
      </c>
      <c r="D180" s="120">
        <f t="shared" si="52"/>
        <v>0.61048336786953628</v>
      </c>
      <c r="E180" s="400" t="s">
        <v>2044</v>
      </c>
      <c r="H180">
        <f t="shared" si="71"/>
        <v>1</v>
      </c>
      <c r="O180">
        <f t="shared" si="53"/>
        <v>1.9346846011131726</v>
      </c>
      <c r="P180">
        <f t="shared" si="72"/>
        <v>179</v>
      </c>
      <c r="Q180">
        <f t="shared" si="73"/>
        <v>179</v>
      </c>
      <c r="R180">
        <f t="shared" si="54"/>
        <v>253</v>
      </c>
      <c r="S180">
        <f t="shared" si="55"/>
        <v>0.99604743083003955</v>
      </c>
      <c r="T180">
        <f t="shared" si="74"/>
        <v>0.61048336786953628</v>
      </c>
      <c r="V180">
        <f t="shared" si="56"/>
        <v>0</v>
      </c>
      <c r="W180">
        <f t="shared" si="57"/>
        <v>0</v>
      </c>
      <c r="Y180">
        <f t="shared" si="58"/>
        <v>0</v>
      </c>
      <c r="Z180">
        <f t="shared" si="59"/>
        <v>0</v>
      </c>
      <c r="AB180">
        <f t="shared" si="60"/>
        <v>180</v>
      </c>
      <c r="AC180">
        <f t="shared" si="61"/>
        <v>251</v>
      </c>
      <c r="AE180">
        <f t="shared" si="62"/>
        <v>4.0909090909090912E-3</v>
      </c>
      <c r="AF180">
        <f t="shared" si="63"/>
        <v>4.6432266736108683E-5</v>
      </c>
      <c r="AG180">
        <f t="shared" si="75"/>
        <v>7.5757575757575378E-5</v>
      </c>
      <c r="AH180">
        <f t="shared" si="76"/>
        <v>0.61290592091663765</v>
      </c>
      <c r="AI180">
        <f t="shared" si="64"/>
        <v>1.4887742720665815E-3</v>
      </c>
      <c r="AJ180">
        <f t="shared" si="65"/>
        <v>1.4423420053304727E-3</v>
      </c>
      <c r="AK180">
        <f t="shared" si="66"/>
        <v>3.2629877350221617E-11</v>
      </c>
      <c r="AL180">
        <f t="shared" si="67"/>
        <v>180</v>
      </c>
      <c r="AM180">
        <f t="shared" si="68"/>
        <v>251</v>
      </c>
      <c r="AO180">
        <f t="shared" si="69"/>
        <v>0</v>
      </c>
      <c r="AP180">
        <f t="shared" si="70"/>
        <v>0</v>
      </c>
    </row>
    <row r="181" spans="1:42" x14ac:dyDescent="0.2">
      <c r="A181" s="122">
        <v>4.0000000000000001E-3</v>
      </c>
      <c r="B181">
        <v>1</v>
      </c>
      <c r="C181">
        <v>0</v>
      </c>
      <c r="D181" s="120">
        <f t="shared" si="52"/>
        <v>0.6080608148224349</v>
      </c>
      <c r="E181" s="400" t="s">
        <v>2044</v>
      </c>
      <c r="H181">
        <f t="shared" si="71"/>
        <v>1</v>
      </c>
      <c r="O181">
        <f t="shared" si="53"/>
        <v>1.9347755102040818</v>
      </c>
      <c r="P181">
        <f t="shared" si="72"/>
        <v>180</v>
      </c>
      <c r="Q181">
        <f t="shared" si="73"/>
        <v>180</v>
      </c>
      <c r="R181">
        <f t="shared" si="54"/>
        <v>252</v>
      </c>
      <c r="S181">
        <f t="shared" si="55"/>
        <v>0.99603174603174605</v>
      </c>
      <c r="T181">
        <f t="shared" si="74"/>
        <v>0.6080608148224349</v>
      </c>
      <c r="V181">
        <f t="shared" si="56"/>
        <v>0</v>
      </c>
      <c r="W181">
        <f t="shared" si="57"/>
        <v>0</v>
      </c>
      <c r="Y181">
        <f t="shared" si="58"/>
        <v>0</v>
      </c>
      <c r="Z181">
        <f t="shared" si="59"/>
        <v>0</v>
      </c>
      <c r="AB181">
        <f t="shared" si="60"/>
        <v>181</v>
      </c>
      <c r="AC181">
        <f t="shared" si="61"/>
        <v>250</v>
      </c>
      <c r="AE181">
        <f t="shared" si="62"/>
        <v>4.0000000000000001E-3</v>
      </c>
      <c r="AF181">
        <f t="shared" si="63"/>
        <v>5.5498487988139809E-5</v>
      </c>
      <c r="AG181">
        <f t="shared" si="75"/>
        <v>9.0909090909091148E-5</v>
      </c>
      <c r="AH181">
        <f t="shared" si="76"/>
        <v>0.61048336786953628</v>
      </c>
      <c r="AI181">
        <f t="shared" si="64"/>
        <v>1.4423420053304727E-3</v>
      </c>
      <c r="AJ181">
        <f t="shared" si="65"/>
        <v>1.3868435173423328E-3</v>
      </c>
      <c r="AK181">
        <f t="shared" si="66"/>
        <v>3.040749607276376E-11</v>
      </c>
      <c r="AL181">
        <f t="shared" si="67"/>
        <v>181</v>
      </c>
      <c r="AM181">
        <f t="shared" si="68"/>
        <v>250</v>
      </c>
      <c r="AO181">
        <f t="shared" si="69"/>
        <v>0</v>
      </c>
      <c r="AP181">
        <f t="shared" si="70"/>
        <v>0</v>
      </c>
    </row>
    <row r="182" spans="1:42" x14ac:dyDescent="0.2">
      <c r="A182" s="122">
        <v>3.9175257731958761E-3</v>
      </c>
      <c r="B182">
        <v>1</v>
      </c>
      <c r="C182">
        <v>0</v>
      </c>
      <c r="D182" s="120">
        <f t="shared" si="52"/>
        <v>0.60563826177533353</v>
      </c>
      <c r="E182" s="400" t="s">
        <v>2044</v>
      </c>
      <c r="H182">
        <f t="shared" si="71"/>
        <v>1</v>
      </c>
      <c r="O182">
        <f t="shared" si="53"/>
        <v>1.934857984430886</v>
      </c>
      <c r="P182">
        <f t="shared" si="72"/>
        <v>181</v>
      </c>
      <c r="Q182">
        <f t="shared" si="73"/>
        <v>181</v>
      </c>
      <c r="R182">
        <f t="shared" si="54"/>
        <v>251</v>
      </c>
      <c r="S182">
        <f t="shared" si="55"/>
        <v>0.99601593625498008</v>
      </c>
      <c r="T182">
        <f t="shared" si="74"/>
        <v>0.60563826177533353</v>
      </c>
      <c r="V182">
        <f t="shared" si="56"/>
        <v>0</v>
      </c>
      <c r="W182">
        <f t="shared" si="57"/>
        <v>0</v>
      </c>
      <c r="Y182">
        <f t="shared" si="58"/>
        <v>0</v>
      </c>
      <c r="Z182">
        <f t="shared" si="59"/>
        <v>0</v>
      </c>
      <c r="AB182">
        <f t="shared" si="60"/>
        <v>182</v>
      </c>
      <c r="AC182">
        <f t="shared" si="61"/>
        <v>249</v>
      </c>
      <c r="AE182">
        <f t="shared" si="62"/>
        <v>3.9175257731958761E-3</v>
      </c>
      <c r="AF182">
        <f t="shared" si="63"/>
        <v>5.0149345552365947E-5</v>
      </c>
      <c r="AG182">
        <f t="shared" si="75"/>
        <v>8.2474226804124008E-5</v>
      </c>
      <c r="AH182">
        <f t="shared" si="76"/>
        <v>0.6080608148224349</v>
      </c>
      <c r="AI182">
        <f t="shared" si="64"/>
        <v>1.3868435173423328E-3</v>
      </c>
      <c r="AJ182">
        <f t="shared" si="65"/>
        <v>1.3366941717899668E-3</v>
      </c>
      <c r="AK182">
        <f t="shared" si="66"/>
        <v>2.8474124444577935E-11</v>
      </c>
      <c r="AL182">
        <f t="shared" si="67"/>
        <v>182</v>
      </c>
      <c r="AM182">
        <f t="shared" si="68"/>
        <v>249</v>
      </c>
      <c r="AO182">
        <f t="shared" si="69"/>
        <v>0</v>
      </c>
      <c r="AP182">
        <f t="shared" si="70"/>
        <v>0</v>
      </c>
    </row>
    <row r="183" spans="1:42" x14ac:dyDescent="0.2">
      <c r="A183" s="152">
        <v>3.8695652173913043E-3</v>
      </c>
      <c r="B183">
        <v>1</v>
      </c>
      <c r="C183">
        <v>0</v>
      </c>
      <c r="D183" s="120">
        <f t="shared" si="52"/>
        <v>0.60321570872823216</v>
      </c>
      <c r="E183" s="400" t="s">
        <v>2044</v>
      </c>
      <c r="H183">
        <f t="shared" si="71"/>
        <v>1</v>
      </c>
      <c r="O183">
        <f t="shared" si="53"/>
        <v>1.9349059449866906</v>
      </c>
      <c r="P183">
        <f t="shared" si="72"/>
        <v>182</v>
      </c>
      <c r="Q183">
        <f t="shared" si="73"/>
        <v>182</v>
      </c>
      <c r="R183">
        <f t="shared" si="54"/>
        <v>250</v>
      </c>
      <c r="S183">
        <f t="shared" si="55"/>
        <v>0.996</v>
      </c>
      <c r="T183">
        <f t="shared" si="74"/>
        <v>0.60321570872823216</v>
      </c>
      <c r="V183">
        <f t="shared" si="56"/>
        <v>0</v>
      </c>
      <c r="W183">
        <f t="shared" si="57"/>
        <v>0</v>
      </c>
      <c r="Y183">
        <f t="shared" si="58"/>
        <v>0</v>
      </c>
      <c r="Z183">
        <f t="shared" si="59"/>
        <v>0</v>
      </c>
      <c r="AB183">
        <f t="shared" si="60"/>
        <v>183</v>
      </c>
      <c r="AC183">
        <f t="shared" si="61"/>
        <v>248</v>
      </c>
      <c r="AE183">
        <f t="shared" si="62"/>
        <v>3.8695652173913043E-3</v>
      </c>
      <c r="AF183">
        <f t="shared" si="63"/>
        <v>2.9046747651259712E-5</v>
      </c>
      <c r="AG183">
        <f t="shared" si="75"/>
        <v>4.7960555804571741E-5</v>
      </c>
      <c r="AH183">
        <f t="shared" si="76"/>
        <v>0.60563826177533353</v>
      </c>
      <c r="AI183">
        <f t="shared" si="64"/>
        <v>1.3366941717899668E-3</v>
      </c>
      <c r="AJ183">
        <f t="shared" si="65"/>
        <v>1.3076474241387071E-3</v>
      </c>
      <c r="AK183">
        <f t="shared" si="66"/>
        <v>2.7468944351109973E-11</v>
      </c>
      <c r="AL183">
        <f t="shared" si="67"/>
        <v>183</v>
      </c>
      <c r="AM183">
        <f t="shared" si="68"/>
        <v>248</v>
      </c>
      <c r="AO183">
        <f t="shared" si="69"/>
        <v>0</v>
      </c>
      <c r="AP183">
        <f t="shared" si="70"/>
        <v>0</v>
      </c>
    </row>
    <row r="184" spans="1:42" x14ac:dyDescent="0.2">
      <c r="A184" s="43">
        <v>3.8571428571428576E-3</v>
      </c>
      <c r="B184">
        <v>1</v>
      </c>
      <c r="C184">
        <v>0</v>
      </c>
      <c r="D184" s="120">
        <f t="shared" si="52"/>
        <v>0.60079315568113079</v>
      </c>
      <c r="E184" s="400" t="s">
        <v>2044</v>
      </c>
      <c r="H184">
        <f t="shared" si="71"/>
        <v>1</v>
      </c>
      <c r="O184">
        <f t="shared" si="53"/>
        <v>1.934918367346939</v>
      </c>
      <c r="P184">
        <f t="shared" si="72"/>
        <v>183</v>
      </c>
      <c r="Q184">
        <f t="shared" si="73"/>
        <v>183</v>
      </c>
      <c r="R184">
        <f t="shared" si="54"/>
        <v>249</v>
      </c>
      <c r="S184">
        <f t="shared" si="55"/>
        <v>0.99598393574297184</v>
      </c>
      <c r="T184">
        <f t="shared" si="74"/>
        <v>0.60079315568113079</v>
      </c>
      <c r="V184">
        <f t="shared" si="56"/>
        <v>0</v>
      </c>
      <c r="W184">
        <f t="shared" si="57"/>
        <v>0</v>
      </c>
      <c r="Y184">
        <f t="shared" si="58"/>
        <v>0</v>
      </c>
      <c r="Z184">
        <f t="shared" si="59"/>
        <v>0</v>
      </c>
      <c r="AB184">
        <f t="shared" si="60"/>
        <v>184</v>
      </c>
      <c r="AC184">
        <f t="shared" si="61"/>
        <v>247</v>
      </c>
      <c r="AE184">
        <f t="shared" si="62"/>
        <v>3.8571428571428576E-3</v>
      </c>
      <c r="AF184">
        <f t="shared" si="63"/>
        <v>7.4933628413442176E-6</v>
      </c>
      <c r="AG184">
        <f t="shared" si="75"/>
        <v>1.2422360248446739E-5</v>
      </c>
      <c r="AH184">
        <f t="shared" si="76"/>
        <v>0.60321570872823216</v>
      </c>
      <c r="AI184">
        <f t="shared" si="64"/>
        <v>1.3076474241387071E-3</v>
      </c>
      <c r="AJ184">
        <f t="shared" si="65"/>
        <v>1.300154061297363E-3</v>
      </c>
      <c r="AK184">
        <f t="shared" si="66"/>
        <v>2.7374021620482368E-11</v>
      </c>
      <c r="AL184">
        <f t="shared" si="67"/>
        <v>184</v>
      </c>
      <c r="AM184">
        <f t="shared" si="68"/>
        <v>247</v>
      </c>
      <c r="AO184">
        <f t="shared" si="69"/>
        <v>0</v>
      </c>
      <c r="AP184">
        <f t="shared" si="70"/>
        <v>0</v>
      </c>
    </row>
    <row r="185" spans="1:42" x14ac:dyDescent="0.2">
      <c r="A185" s="191">
        <v>3.8235294117647061E-3</v>
      </c>
      <c r="B185">
        <v>1</v>
      </c>
      <c r="C185">
        <v>0</v>
      </c>
      <c r="D185" s="120">
        <f t="shared" si="52"/>
        <v>0.59837060263402941</v>
      </c>
      <c r="E185" s="124" t="s">
        <v>2044</v>
      </c>
      <c r="H185">
        <f t="shared" si="71"/>
        <v>1</v>
      </c>
      <c r="O185">
        <f t="shared" si="53"/>
        <v>1.934951980792317</v>
      </c>
      <c r="P185">
        <f t="shared" si="72"/>
        <v>184</v>
      </c>
      <c r="Q185">
        <f t="shared" si="73"/>
        <v>184</v>
      </c>
      <c r="R185">
        <f t="shared" si="54"/>
        <v>248</v>
      </c>
      <c r="S185">
        <f t="shared" si="55"/>
        <v>0.99596774193548387</v>
      </c>
      <c r="T185">
        <f t="shared" si="74"/>
        <v>0.59837060263402941</v>
      </c>
      <c r="V185">
        <f t="shared" si="56"/>
        <v>0</v>
      </c>
      <c r="W185">
        <f t="shared" si="57"/>
        <v>0</v>
      </c>
      <c r="Y185">
        <f t="shared" si="58"/>
        <v>0</v>
      </c>
      <c r="Z185">
        <f t="shared" si="59"/>
        <v>0</v>
      </c>
      <c r="AB185">
        <f t="shared" si="60"/>
        <v>185</v>
      </c>
      <c r="AC185">
        <f t="shared" si="61"/>
        <v>246</v>
      </c>
      <c r="AE185">
        <f t="shared" si="62"/>
        <v>3.8235294117647061E-3</v>
      </c>
      <c r="AF185">
        <f t="shared" si="63"/>
        <v>2.0194727922054963E-5</v>
      </c>
      <c r="AG185">
        <f t="shared" si="75"/>
        <v>3.3613445378151505E-5</v>
      </c>
      <c r="AH185">
        <f t="shared" si="76"/>
        <v>0.60079315568113079</v>
      </c>
      <c r="AI185">
        <f t="shared" si="64"/>
        <v>1.300154061297363E-3</v>
      </c>
      <c r="AJ185">
        <f t="shared" si="65"/>
        <v>1.279959333375308E-3</v>
      </c>
      <c r="AK185">
        <f t="shared" si="66"/>
        <v>2.6745068158132477E-11</v>
      </c>
      <c r="AL185">
        <f t="shared" si="67"/>
        <v>185</v>
      </c>
      <c r="AM185">
        <f t="shared" si="68"/>
        <v>246</v>
      </c>
      <c r="AO185">
        <f t="shared" si="69"/>
        <v>0</v>
      </c>
      <c r="AP185">
        <f t="shared" si="70"/>
        <v>0</v>
      </c>
    </row>
    <row r="186" spans="1:42" x14ac:dyDescent="0.2">
      <c r="A186" s="55">
        <v>3.787878787878788E-3</v>
      </c>
      <c r="B186">
        <v>1</v>
      </c>
      <c r="C186">
        <v>0</v>
      </c>
      <c r="D186" s="120">
        <f t="shared" si="52"/>
        <v>0.59594804958692804</v>
      </c>
      <c r="E186" s="400" t="s">
        <v>2044</v>
      </c>
      <c r="H186">
        <f t="shared" si="71"/>
        <v>1</v>
      </c>
      <c r="O186">
        <f t="shared" si="53"/>
        <v>1.9349876314162029</v>
      </c>
      <c r="P186">
        <f t="shared" si="72"/>
        <v>185</v>
      </c>
      <c r="Q186">
        <f t="shared" si="73"/>
        <v>185</v>
      </c>
      <c r="R186">
        <f t="shared" si="54"/>
        <v>247</v>
      </c>
      <c r="S186">
        <f t="shared" si="55"/>
        <v>0.99595141700404854</v>
      </c>
      <c r="T186">
        <f t="shared" si="74"/>
        <v>0.59594804958692804</v>
      </c>
      <c r="V186">
        <f t="shared" si="56"/>
        <v>0</v>
      </c>
      <c r="W186">
        <f t="shared" si="57"/>
        <v>0</v>
      </c>
      <c r="Y186">
        <f t="shared" si="58"/>
        <v>0</v>
      </c>
      <c r="Z186">
        <f t="shared" si="59"/>
        <v>0</v>
      </c>
      <c r="AB186">
        <f t="shared" si="60"/>
        <v>186</v>
      </c>
      <c r="AC186">
        <f t="shared" si="61"/>
        <v>245</v>
      </c>
      <c r="AE186">
        <f t="shared" si="62"/>
        <v>3.787878787878788E-3</v>
      </c>
      <c r="AF186">
        <f t="shared" si="63"/>
        <v>2.1332285298895939E-5</v>
      </c>
      <c r="AG186">
        <f t="shared" si="75"/>
        <v>3.5650623885918106E-5</v>
      </c>
      <c r="AH186">
        <f t="shared" si="76"/>
        <v>0.59837060263402941</v>
      </c>
      <c r="AI186">
        <f t="shared" si="64"/>
        <v>1.279959333375308E-3</v>
      </c>
      <c r="AJ186">
        <f t="shared" si="65"/>
        <v>1.258627048076412E-3</v>
      </c>
      <c r="AK186">
        <f t="shared" si="66"/>
        <v>2.6071262403303755E-11</v>
      </c>
      <c r="AL186">
        <f t="shared" si="67"/>
        <v>186</v>
      </c>
      <c r="AM186">
        <f t="shared" si="68"/>
        <v>245</v>
      </c>
      <c r="AO186">
        <f t="shared" si="69"/>
        <v>0</v>
      </c>
      <c r="AP186">
        <f t="shared" si="70"/>
        <v>0</v>
      </c>
    </row>
    <row r="187" spans="1:42" x14ac:dyDescent="0.2">
      <c r="A187" s="191">
        <v>3.6842105263157894E-3</v>
      </c>
      <c r="B187">
        <v>1</v>
      </c>
      <c r="C187">
        <v>0</v>
      </c>
      <c r="D187" s="120">
        <f t="shared" si="52"/>
        <v>0.59352549653982678</v>
      </c>
      <c r="E187" s="124" t="s">
        <v>2044</v>
      </c>
      <c r="H187">
        <f t="shared" si="71"/>
        <v>1</v>
      </c>
      <c r="O187">
        <f t="shared" si="53"/>
        <v>1.9350912996777661</v>
      </c>
      <c r="P187">
        <f t="shared" si="72"/>
        <v>186</v>
      </c>
      <c r="Q187">
        <f t="shared" si="73"/>
        <v>186</v>
      </c>
      <c r="R187">
        <f t="shared" si="54"/>
        <v>246</v>
      </c>
      <c r="S187">
        <f t="shared" si="55"/>
        <v>0.99593495934959353</v>
      </c>
      <c r="T187">
        <f t="shared" si="74"/>
        <v>0.59352549653982678</v>
      </c>
      <c r="V187">
        <f t="shared" si="56"/>
        <v>0</v>
      </c>
      <c r="W187">
        <f t="shared" si="57"/>
        <v>0</v>
      </c>
      <c r="Y187">
        <f t="shared" si="58"/>
        <v>0</v>
      </c>
      <c r="Z187">
        <f t="shared" si="59"/>
        <v>0</v>
      </c>
      <c r="AB187">
        <f t="shared" si="60"/>
        <v>187</v>
      </c>
      <c r="AC187">
        <f t="shared" si="61"/>
        <v>244</v>
      </c>
      <c r="AE187">
        <f t="shared" si="62"/>
        <v>3.6842105263157894E-3</v>
      </c>
      <c r="AF187">
        <f t="shared" si="63"/>
        <v>6.1780898282536511E-5</v>
      </c>
      <c r="AG187">
        <f t="shared" si="75"/>
        <v>1.0366826156299859E-4</v>
      </c>
      <c r="AH187">
        <f t="shared" si="76"/>
        <v>0.59594804958692804</v>
      </c>
      <c r="AI187">
        <f t="shared" si="64"/>
        <v>1.258627048076412E-3</v>
      </c>
      <c r="AJ187">
        <f t="shared" si="65"/>
        <v>1.1968461497938755E-3</v>
      </c>
      <c r="AK187">
        <f t="shared" si="66"/>
        <v>2.3767060001268027E-11</v>
      </c>
      <c r="AL187">
        <f t="shared" si="67"/>
        <v>187</v>
      </c>
      <c r="AM187">
        <f t="shared" si="68"/>
        <v>244</v>
      </c>
      <c r="AO187">
        <f t="shared" si="69"/>
        <v>0</v>
      </c>
      <c r="AP187">
        <f t="shared" si="70"/>
        <v>0</v>
      </c>
    </row>
    <row r="188" spans="1:42" x14ac:dyDescent="0.2">
      <c r="A188" s="236">
        <v>3.6486486486486487E-3</v>
      </c>
      <c r="B188">
        <v>1</v>
      </c>
      <c r="C188">
        <v>0</v>
      </c>
      <c r="D188" s="120">
        <f t="shared" si="52"/>
        <v>0.59110294349272541</v>
      </c>
      <c r="E188" s="400" t="s">
        <v>2044</v>
      </c>
      <c r="H188">
        <f t="shared" si="71"/>
        <v>1</v>
      </c>
      <c r="O188">
        <f t="shared" si="53"/>
        <v>1.9351268615554331</v>
      </c>
      <c r="P188">
        <f t="shared" si="72"/>
        <v>187</v>
      </c>
      <c r="Q188">
        <f t="shared" si="73"/>
        <v>187</v>
      </c>
      <c r="R188">
        <f t="shared" si="54"/>
        <v>245</v>
      </c>
      <c r="S188">
        <f t="shared" si="55"/>
        <v>0.99591836734693873</v>
      </c>
      <c r="T188">
        <f t="shared" si="74"/>
        <v>0.59110294349272541</v>
      </c>
      <c r="V188">
        <f t="shared" si="56"/>
        <v>0</v>
      </c>
      <c r="W188">
        <f t="shared" si="57"/>
        <v>0</v>
      </c>
      <c r="Y188">
        <f t="shared" si="58"/>
        <v>0</v>
      </c>
      <c r="Z188">
        <f t="shared" si="59"/>
        <v>0</v>
      </c>
      <c r="AB188">
        <f t="shared" si="60"/>
        <v>188</v>
      </c>
      <c r="AC188">
        <f t="shared" si="61"/>
        <v>243</v>
      </c>
      <c r="AE188">
        <f t="shared" si="62"/>
        <v>3.6486486486486487E-3</v>
      </c>
      <c r="AF188">
        <f t="shared" si="63"/>
        <v>2.110688110027827E-5</v>
      </c>
      <c r="AG188">
        <f t="shared" si="75"/>
        <v>3.5561877667140713E-5</v>
      </c>
      <c r="AH188">
        <f t="shared" si="76"/>
        <v>0.59352549653982678</v>
      </c>
      <c r="AI188">
        <f t="shared" si="64"/>
        <v>1.1968461497938755E-3</v>
      </c>
      <c r="AJ188">
        <f t="shared" si="65"/>
        <v>1.1757392686935972E-3</v>
      </c>
      <c r="AK188">
        <f t="shared" si="66"/>
        <v>2.3124169085783786E-11</v>
      </c>
      <c r="AL188">
        <f t="shared" si="67"/>
        <v>188</v>
      </c>
      <c r="AM188">
        <f t="shared" si="68"/>
        <v>243</v>
      </c>
      <c r="AO188">
        <f t="shared" si="69"/>
        <v>0</v>
      </c>
      <c r="AP188">
        <f t="shared" si="70"/>
        <v>0</v>
      </c>
    </row>
    <row r="189" spans="1:42" x14ac:dyDescent="0.2">
      <c r="A189" s="40">
        <v>3.6363636363636364E-3</v>
      </c>
      <c r="B189">
        <v>1</v>
      </c>
      <c r="C189">
        <v>0</v>
      </c>
      <c r="D189" s="120">
        <f t="shared" si="52"/>
        <v>0.58868039044562415</v>
      </c>
      <c r="E189" s="124" t="s">
        <v>2044</v>
      </c>
      <c r="H189">
        <f t="shared" si="71"/>
        <v>1</v>
      </c>
      <c r="O189">
        <f t="shared" si="53"/>
        <v>1.9351391465677181</v>
      </c>
      <c r="P189">
        <f t="shared" si="72"/>
        <v>188</v>
      </c>
      <c r="Q189">
        <f t="shared" si="73"/>
        <v>188</v>
      </c>
      <c r="R189">
        <f t="shared" si="54"/>
        <v>244</v>
      </c>
      <c r="S189">
        <f t="shared" si="55"/>
        <v>0.99590163934426235</v>
      </c>
      <c r="T189">
        <f t="shared" si="74"/>
        <v>0.58868039044562415</v>
      </c>
      <c r="V189">
        <f t="shared" si="56"/>
        <v>0</v>
      </c>
      <c r="W189">
        <f t="shared" si="57"/>
        <v>0</v>
      </c>
      <c r="Y189">
        <f t="shared" si="58"/>
        <v>0</v>
      </c>
      <c r="Z189">
        <f t="shared" si="59"/>
        <v>0</v>
      </c>
      <c r="AB189">
        <f t="shared" si="60"/>
        <v>189</v>
      </c>
      <c r="AC189">
        <f t="shared" si="61"/>
        <v>242</v>
      </c>
      <c r="AE189">
        <f t="shared" si="62"/>
        <v>3.6363636363636364E-3</v>
      </c>
      <c r="AF189">
        <f t="shared" si="63"/>
        <v>7.2617069225150729E-6</v>
      </c>
      <c r="AG189">
        <f t="shared" si="75"/>
        <v>1.2285012285012317E-5</v>
      </c>
      <c r="AH189">
        <f t="shared" si="76"/>
        <v>0.59110294349272541</v>
      </c>
      <c r="AI189">
        <f t="shared" si="64"/>
        <v>1.1757392686935972E-3</v>
      </c>
      <c r="AJ189">
        <f t="shared" si="65"/>
        <v>1.1684775617710821E-3</v>
      </c>
      <c r="AK189">
        <f t="shared" si="66"/>
        <v>2.3027386702463962E-11</v>
      </c>
      <c r="AL189">
        <f t="shared" si="67"/>
        <v>189</v>
      </c>
      <c r="AM189">
        <f t="shared" si="68"/>
        <v>242</v>
      </c>
      <c r="AO189">
        <f t="shared" si="69"/>
        <v>0</v>
      </c>
      <c r="AP189">
        <f t="shared" si="70"/>
        <v>0</v>
      </c>
    </row>
    <row r="190" spans="1:42" x14ac:dyDescent="0.2">
      <c r="A190" s="191">
        <v>3.6363636363636364E-3</v>
      </c>
      <c r="B190">
        <v>1</v>
      </c>
      <c r="C190">
        <v>0</v>
      </c>
      <c r="D190" s="120">
        <f t="shared" si="52"/>
        <v>0.58625783739852277</v>
      </c>
      <c r="E190" s="124" t="s">
        <v>2044</v>
      </c>
      <c r="H190">
        <f t="shared" si="71"/>
        <v>1</v>
      </c>
      <c r="O190">
        <f t="shared" si="53"/>
        <v>1.9351391465677181</v>
      </c>
      <c r="P190">
        <f t="shared" si="72"/>
        <v>189</v>
      </c>
      <c r="Q190">
        <f t="shared" si="73"/>
        <v>189</v>
      </c>
      <c r="R190">
        <f t="shared" si="54"/>
        <v>243</v>
      </c>
      <c r="S190">
        <f t="shared" si="55"/>
        <v>0.99588477366255146</v>
      </c>
      <c r="T190">
        <f t="shared" si="74"/>
        <v>0.58625783739852277</v>
      </c>
      <c r="V190">
        <f t="shared" si="56"/>
        <v>0</v>
      </c>
      <c r="W190">
        <f t="shared" si="57"/>
        <v>0</v>
      </c>
      <c r="Y190">
        <f t="shared" si="58"/>
        <v>0</v>
      </c>
      <c r="Z190">
        <f t="shared" si="59"/>
        <v>0</v>
      </c>
      <c r="AB190">
        <f t="shared" si="60"/>
        <v>190</v>
      </c>
      <c r="AC190">
        <f t="shared" si="61"/>
        <v>241</v>
      </c>
      <c r="AE190">
        <f t="shared" si="62"/>
        <v>3.6363636363636364E-3</v>
      </c>
      <c r="AF190">
        <f t="shared" si="63"/>
        <v>0</v>
      </c>
      <c r="AG190">
        <f t="shared" si="75"/>
        <v>0</v>
      </c>
      <c r="AH190">
        <f t="shared" si="76"/>
        <v>0.58868039044562415</v>
      </c>
      <c r="AI190">
        <f t="shared" si="64"/>
        <v>1.1684775617710821E-3</v>
      </c>
      <c r="AJ190">
        <f t="shared" si="65"/>
        <v>1.1684775617710821E-3</v>
      </c>
      <c r="AK190">
        <f t="shared" si="66"/>
        <v>2.3217695683476059E-11</v>
      </c>
      <c r="AL190">
        <f t="shared" si="67"/>
        <v>190</v>
      </c>
      <c r="AM190">
        <f t="shared" si="68"/>
        <v>241</v>
      </c>
      <c r="AO190">
        <f t="shared" si="69"/>
        <v>0</v>
      </c>
      <c r="AP190">
        <f t="shared" si="70"/>
        <v>0</v>
      </c>
    </row>
    <row r="191" spans="1:42" x14ac:dyDescent="0.2">
      <c r="A191" s="236">
        <v>3.6000000000000003E-3</v>
      </c>
      <c r="B191">
        <v>1</v>
      </c>
      <c r="C191">
        <v>0</v>
      </c>
      <c r="D191" s="120">
        <f t="shared" si="52"/>
        <v>0.5838352843514214</v>
      </c>
      <c r="E191" s="411" t="s">
        <v>2044</v>
      </c>
      <c r="H191">
        <f t="shared" si="71"/>
        <v>1</v>
      </c>
      <c r="O191">
        <f t="shared" si="53"/>
        <v>1.9351755102040817</v>
      </c>
      <c r="P191">
        <f t="shared" si="72"/>
        <v>190</v>
      </c>
      <c r="Q191">
        <f t="shared" si="73"/>
        <v>190</v>
      </c>
      <c r="R191">
        <f t="shared" si="54"/>
        <v>242</v>
      </c>
      <c r="S191">
        <f t="shared" si="55"/>
        <v>0.99586776859504134</v>
      </c>
      <c r="T191">
        <f t="shared" si="74"/>
        <v>0.5838352843514214</v>
      </c>
      <c r="V191">
        <f t="shared" si="56"/>
        <v>0</v>
      </c>
      <c r="W191">
        <f t="shared" si="57"/>
        <v>0</v>
      </c>
      <c r="Y191">
        <f t="shared" si="58"/>
        <v>0</v>
      </c>
      <c r="Z191">
        <f t="shared" si="59"/>
        <v>0</v>
      </c>
      <c r="AB191">
        <f t="shared" si="60"/>
        <v>191</v>
      </c>
      <c r="AC191">
        <f t="shared" si="61"/>
        <v>240</v>
      </c>
      <c r="AE191">
        <f t="shared" si="62"/>
        <v>3.6000000000000003E-3</v>
      </c>
      <c r="AF191">
        <f t="shared" si="63"/>
        <v>2.131846681449154E-5</v>
      </c>
      <c r="AG191">
        <f t="shared" si="75"/>
        <v>3.6363636363636025E-5</v>
      </c>
      <c r="AH191">
        <f t="shared" si="76"/>
        <v>0.58625783739852277</v>
      </c>
      <c r="AI191">
        <f t="shared" si="64"/>
        <v>1.1684775617710821E-3</v>
      </c>
      <c r="AJ191">
        <f t="shared" si="65"/>
        <v>1.1471590949565906E-3</v>
      </c>
      <c r="AK191">
        <f t="shared" si="66"/>
        <v>2.2563937950372484E-11</v>
      </c>
      <c r="AL191">
        <f t="shared" si="67"/>
        <v>191</v>
      </c>
      <c r="AM191">
        <f t="shared" si="68"/>
        <v>240</v>
      </c>
      <c r="AO191">
        <f t="shared" si="69"/>
        <v>0</v>
      </c>
      <c r="AP191">
        <f t="shared" si="70"/>
        <v>0</v>
      </c>
    </row>
    <row r="192" spans="1:42" x14ac:dyDescent="0.2">
      <c r="A192" s="122">
        <v>3.5937500000000002E-3</v>
      </c>
      <c r="B192">
        <v>1</v>
      </c>
      <c r="C192">
        <v>0</v>
      </c>
      <c r="D192" s="120">
        <f t="shared" si="52"/>
        <v>0.58141273130432003</v>
      </c>
      <c r="E192" s="124" t="s">
        <v>2044</v>
      </c>
      <c r="H192">
        <f t="shared" si="71"/>
        <v>1</v>
      </c>
      <c r="O192">
        <f t="shared" si="53"/>
        <v>1.9351817602040817</v>
      </c>
      <c r="P192">
        <f t="shared" si="72"/>
        <v>191</v>
      </c>
      <c r="Q192">
        <f t="shared" si="73"/>
        <v>191</v>
      </c>
      <c r="R192">
        <f t="shared" si="54"/>
        <v>241</v>
      </c>
      <c r="S192">
        <f t="shared" si="55"/>
        <v>0.99585062240663902</v>
      </c>
      <c r="T192">
        <f t="shared" si="74"/>
        <v>0.58141273130432003</v>
      </c>
      <c r="V192">
        <f t="shared" si="56"/>
        <v>0</v>
      </c>
      <c r="W192">
        <f t="shared" si="57"/>
        <v>0</v>
      </c>
      <c r="Y192">
        <f t="shared" si="58"/>
        <v>0</v>
      </c>
      <c r="Z192">
        <f t="shared" si="59"/>
        <v>0</v>
      </c>
      <c r="AB192">
        <f t="shared" si="60"/>
        <v>192</v>
      </c>
      <c r="AC192">
        <f t="shared" si="61"/>
        <v>239</v>
      </c>
      <c r="AE192">
        <f t="shared" si="62"/>
        <v>3.5937500000000002E-3</v>
      </c>
      <c r="AF192">
        <f t="shared" si="63"/>
        <v>3.6489705271964884E-6</v>
      </c>
      <c r="AG192">
        <f t="shared" si="75"/>
        <v>6.250000000000179E-6</v>
      </c>
      <c r="AH192">
        <f t="shared" si="76"/>
        <v>0.5838352843514214</v>
      </c>
      <c r="AI192">
        <f t="shared" si="64"/>
        <v>1.1471590949565906E-3</v>
      </c>
      <c r="AJ192">
        <f t="shared" si="65"/>
        <v>1.143510124429394E-3</v>
      </c>
      <c r="AK192">
        <f t="shared" si="66"/>
        <v>2.2607458587007749E-11</v>
      </c>
      <c r="AL192">
        <f t="shared" si="67"/>
        <v>192</v>
      </c>
      <c r="AM192">
        <f t="shared" si="68"/>
        <v>239</v>
      </c>
      <c r="AO192">
        <f t="shared" si="69"/>
        <v>0</v>
      </c>
      <c r="AP192">
        <f t="shared" si="70"/>
        <v>0</v>
      </c>
    </row>
    <row r="193" spans="1:42" x14ac:dyDescent="0.2">
      <c r="A193" s="43">
        <v>3.5483870967741938E-3</v>
      </c>
      <c r="B193">
        <v>1</v>
      </c>
      <c r="C193">
        <v>0</v>
      </c>
      <c r="D193" s="120">
        <f t="shared" si="52"/>
        <v>0.57899017825721866</v>
      </c>
      <c r="E193" s="124" t="s">
        <v>2044</v>
      </c>
      <c r="H193">
        <f t="shared" si="71"/>
        <v>1</v>
      </c>
      <c r="O193">
        <f t="shared" si="53"/>
        <v>1.9352271231073075</v>
      </c>
      <c r="P193">
        <f t="shared" si="72"/>
        <v>192</v>
      </c>
      <c r="Q193">
        <f t="shared" si="73"/>
        <v>192</v>
      </c>
      <c r="R193">
        <f t="shared" si="54"/>
        <v>240</v>
      </c>
      <c r="S193">
        <f t="shared" si="55"/>
        <v>0.99583333333333335</v>
      </c>
      <c r="T193">
        <f t="shared" si="74"/>
        <v>0.57899017825721866</v>
      </c>
      <c r="V193">
        <f t="shared" si="56"/>
        <v>0</v>
      </c>
      <c r="W193">
        <f t="shared" si="57"/>
        <v>0</v>
      </c>
      <c r="Y193">
        <f t="shared" si="58"/>
        <v>0</v>
      </c>
      <c r="Z193">
        <f t="shared" si="59"/>
        <v>0</v>
      </c>
      <c r="AB193">
        <f t="shared" si="60"/>
        <v>193</v>
      </c>
      <c r="AC193">
        <f t="shared" si="61"/>
        <v>238</v>
      </c>
      <c r="AE193">
        <f t="shared" si="62"/>
        <v>3.5483870967741938E-3</v>
      </c>
      <c r="AF193">
        <f t="shared" si="63"/>
        <v>2.6374569464409644E-5</v>
      </c>
      <c r="AG193">
        <f t="shared" si="75"/>
        <v>4.5362903225806394E-5</v>
      </c>
      <c r="AH193">
        <f t="shared" si="76"/>
        <v>0.58141273130432003</v>
      </c>
      <c r="AI193">
        <f t="shared" si="64"/>
        <v>1.143510124429394E-3</v>
      </c>
      <c r="AJ193">
        <f t="shared" si="65"/>
        <v>1.1171355549649843E-3</v>
      </c>
      <c r="AK193">
        <f t="shared" si="66"/>
        <v>2.1757180058698108E-11</v>
      </c>
      <c r="AL193">
        <f t="shared" si="67"/>
        <v>193</v>
      </c>
      <c r="AM193">
        <f t="shared" si="68"/>
        <v>238</v>
      </c>
      <c r="AO193">
        <f t="shared" si="69"/>
        <v>0</v>
      </c>
      <c r="AP193">
        <f t="shared" si="70"/>
        <v>0</v>
      </c>
    </row>
    <row r="194" spans="1:42" x14ac:dyDescent="0.2">
      <c r="A194" s="191">
        <v>3.5454545454545456E-3</v>
      </c>
      <c r="B194">
        <v>1</v>
      </c>
      <c r="C194">
        <v>0</v>
      </c>
      <c r="D194" s="120">
        <f t="shared" ref="D194:D257" si="77">$T194*SIGN($B194)</f>
        <v>0.5765676252101174</v>
      </c>
      <c r="E194" s="124" t="s">
        <v>2044</v>
      </c>
      <c r="H194">
        <f t="shared" si="71"/>
        <v>1</v>
      </c>
      <c r="O194">
        <f t="shared" ref="O194:O257" si="78">($N$2-$A194)*SIGN($A194)</f>
        <v>1.9352300556586273</v>
      </c>
      <c r="P194">
        <f t="shared" si="72"/>
        <v>193</v>
      </c>
      <c r="Q194">
        <f t="shared" si="73"/>
        <v>193</v>
      </c>
      <c r="R194">
        <f t="shared" ref="R194:R257" si="79">(SUM($B$2:$C$2000)-$Q194+1)*SIGN($Q194)</f>
        <v>239</v>
      </c>
      <c r="S194">
        <f t="shared" ref="S194:S257" si="80">($R194-$B194)/($R194*SIGN($B194)+(1-SIGN($B194)))</f>
        <v>0.99581589958159</v>
      </c>
      <c r="T194">
        <f t="shared" si="74"/>
        <v>0.5765676252101174</v>
      </c>
      <c r="V194">
        <f t="shared" ref="V194:V257" si="81">SIGN(MAX(SIGN($S194)*(0.5-$T194), 0))*ROW()</f>
        <v>0</v>
      </c>
      <c r="W194">
        <f t="shared" ref="W194:W257" si="82">($R$2-$V194)*SIGN($V194)</f>
        <v>0</v>
      </c>
      <c r="Y194">
        <f t="shared" ref="Y194:Y257" si="83">SIGN(MAX(SIGN($S194)*(0.25-$T194), 0))*ROW()</f>
        <v>0</v>
      </c>
      <c r="Z194">
        <f t="shared" ref="Z194:Z257" si="84">($R$2-$Y194)*SIGN($Y194)</f>
        <v>0</v>
      </c>
      <c r="AB194">
        <f t="shared" ref="AB194:AB257" si="85">SIGN(MAX(SIGN($S194)*(0.75-$T194), 0))*ROW()</f>
        <v>194</v>
      </c>
      <c r="AC194">
        <f t="shared" ref="AC194:AC257" si="86">($R$2-$AB194)*SIGN($AB194)</f>
        <v>237</v>
      </c>
      <c r="AE194">
        <f t="shared" ref="AE194:AE257" si="87">$A194*$B194</f>
        <v>3.5454545454545456E-3</v>
      </c>
      <c r="AF194">
        <f t="shared" ref="AF194:AF257" si="88">$AG194*$AH194</f>
        <v>1.6979184113115043E-6</v>
      </c>
      <c r="AG194">
        <f t="shared" si="75"/>
        <v>2.9325513196481155E-6</v>
      </c>
      <c r="AH194">
        <f t="shared" si="76"/>
        <v>0.57899017825721866</v>
      </c>
      <c r="AI194">
        <f t="shared" ref="AI194:AI257" si="89">$AF194+$AI195</f>
        <v>1.1171355549649843E-3</v>
      </c>
      <c r="AJ194">
        <f t="shared" ref="AJ194:AJ257" si="90">$AI195*SIGN($AE194)</f>
        <v>1.1154376365536728E-3</v>
      </c>
      <c r="AK194">
        <f t="shared" ref="AK194:AK257" si="91">($B194*$AJ194^2)/((1-(SIGN($AJ194)))+($R194*($R194-$B194)))</f>
        <v>2.1873371559376309E-11</v>
      </c>
      <c r="AL194">
        <f t="shared" ref="AL194:AL257" si="92">SIGN(MAX(SIGN($S194)*(0.95-$T194), 0))*ROW()</f>
        <v>194</v>
      </c>
      <c r="AM194">
        <f t="shared" ref="AM194:AM257" si="93">($R$2-$AL194)*SIGN($AL194)</f>
        <v>237</v>
      </c>
      <c r="AO194">
        <f t="shared" ref="AO194:AO257" si="94">SIGN(MAX(SIGN($S194)*(0.05-$T194), 0))*ROW()</f>
        <v>0</v>
      </c>
      <c r="AP194">
        <f t="shared" ref="AP194:AP257" si="95">($R$2-$AO194)*SIGN($AO194)</f>
        <v>0</v>
      </c>
    </row>
    <row r="195" spans="1:42" x14ac:dyDescent="0.2">
      <c r="A195" s="40">
        <v>3.5000000000000001E-3</v>
      </c>
      <c r="B195">
        <v>1</v>
      </c>
      <c r="C195">
        <v>0</v>
      </c>
      <c r="D195" s="120">
        <f t="shared" si="77"/>
        <v>0.57414507216301602</v>
      </c>
      <c r="E195" s="124" t="s">
        <v>2044</v>
      </c>
      <c r="H195">
        <f t="shared" ref="H195:H258" si="96">IF(E195="y",1,0)</f>
        <v>1</v>
      </c>
      <c r="O195">
        <f t="shared" si="78"/>
        <v>1.9352755102040817</v>
      </c>
      <c r="P195">
        <f t="shared" ref="P195:P258" si="97">($P194+$B195+$C194)</f>
        <v>194</v>
      </c>
      <c r="Q195">
        <f t="shared" ref="Q195:Q258" si="98">$P195*SIGN($B195)-($B195-SIGN($B195))</f>
        <v>194</v>
      </c>
      <c r="R195">
        <f t="shared" si="79"/>
        <v>238</v>
      </c>
      <c r="S195">
        <f t="shared" si="80"/>
        <v>0.99579831932773111</v>
      </c>
      <c r="T195">
        <f t="shared" ref="T195:T258" si="99">$S195*$T194+(1-SIGN($B195))*$T194</f>
        <v>0.57414507216301602</v>
      </c>
      <c r="V195">
        <f t="shared" si="81"/>
        <v>0</v>
      </c>
      <c r="W195">
        <f t="shared" si="82"/>
        <v>0</v>
      </c>
      <c r="Y195">
        <f t="shared" si="83"/>
        <v>0</v>
      </c>
      <c r="Z195">
        <f t="shared" si="84"/>
        <v>0</v>
      </c>
      <c r="AB195">
        <f t="shared" si="85"/>
        <v>195</v>
      </c>
      <c r="AC195">
        <f t="shared" si="86"/>
        <v>236</v>
      </c>
      <c r="AE195">
        <f t="shared" si="87"/>
        <v>3.5000000000000001E-3</v>
      </c>
      <c r="AF195">
        <f t="shared" si="88"/>
        <v>2.6207619327732678E-5</v>
      </c>
      <c r="AG195">
        <f t="shared" ref="AG195:AG258" si="100">$A194-$A195</f>
        <v>4.5454545454545574E-5</v>
      </c>
      <c r="AH195">
        <f t="shared" ref="AH195:AH258" si="101">$T194</f>
        <v>0.5765676252101174</v>
      </c>
      <c r="AI195">
        <f t="shared" si="89"/>
        <v>1.1154376365536728E-3</v>
      </c>
      <c r="AJ195">
        <f t="shared" si="90"/>
        <v>1.0892300172259401E-3</v>
      </c>
      <c r="AK195">
        <f t="shared" si="91"/>
        <v>2.103361398478924E-11</v>
      </c>
      <c r="AL195">
        <f t="shared" si="92"/>
        <v>195</v>
      </c>
      <c r="AM195">
        <f t="shared" si="93"/>
        <v>236</v>
      </c>
      <c r="AO195">
        <f t="shared" si="94"/>
        <v>0</v>
      </c>
      <c r="AP195">
        <f t="shared" si="95"/>
        <v>0</v>
      </c>
    </row>
    <row r="196" spans="1:42" x14ac:dyDescent="0.2">
      <c r="A196" s="122">
        <v>3.4285715648106141E-3</v>
      </c>
      <c r="B196">
        <v>1</v>
      </c>
      <c r="C196">
        <v>0</v>
      </c>
      <c r="D196" s="120">
        <f t="shared" si="77"/>
        <v>0.57172251911591476</v>
      </c>
      <c r="E196" s="124" t="s">
        <v>2044</v>
      </c>
      <c r="H196">
        <f t="shared" si="96"/>
        <v>1</v>
      </c>
      <c r="O196">
        <f t="shared" si="78"/>
        <v>1.9353469386392712</v>
      </c>
      <c r="P196">
        <f t="shared" si="97"/>
        <v>195</v>
      </c>
      <c r="Q196">
        <f t="shared" si="98"/>
        <v>195</v>
      </c>
      <c r="R196">
        <f t="shared" si="79"/>
        <v>237</v>
      </c>
      <c r="S196">
        <f t="shared" si="80"/>
        <v>0.99578059071729963</v>
      </c>
      <c r="T196">
        <f t="shared" si="99"/>
        <v>0.57172251911591476</v>
      </c>
      <c r="V196">
        <f t="shared" si="81"/>
        <v>0</v>
      </c>
      <c r="W196">
        <f t="shared" si="82"/>
        <v>0</v>
      </c>
      <c r="Y196">
        <f t="shared" si="83"/>
        <v>0</v>
      </c>
      <c r="Z196">
        <f t="shared" si="84"/>
        <v>0</v>
      </c>
      <c r="AB196">
        <f t="shared" si="85"/>
        <v>196</v>
      </c>
      <c r="AC196">
        <f t="shared" si="86"/>
        <v>235</v>
      </c>
      <c r="AE196">
        <f t="shared" si="87"/>
        <v>3.4285715648106141E-3</v>
      </c>
      <c r="AF196">
        <f t="shared" si="88"/>
        <v>4.101028407630131E-5</v>
      </c>
      <c r="AG196">
        <f t="shared" si="100"/>
        <v>7.1428435189385946E-5</v>
      </c>
      <c r="AH196">
        <f t="shared" si="101"/>
        <v>0.57414507216301602</v>
      </c>
      <c r="AI196">
        <f t="shared" si="89"/>
        <v>1.0892300172259401E-3</v>
      </c>
      <c r="AJ196">
        <f t="shared" si="90"/>
        <v>1.0482197331496388E-3</v>
      </c>
      <c r="AK196">
        <f t="shared" si="91"/>
        <v>1.9644650807485877E-11</v>
      </c>
      <c r="AL196">
        <f t="shared" si="92"/>
        <v>196</v>
      </c>
      <c r="AM196">
        <f t="shared" si="93"/>
        <v>235</v>
      </c>
      <c r="AO196">
        <f t="shared" si="94"/>
        <v>0</v>
      </c>
      <c r="AP196">
        <f t="shared" si="95"/>
        <v>0</v>
      </c>
    </row>
    <row r="197" spans="1:42" x14ac:dyDescent="0.2">
      <c r="A197" s="152">
        <v>3.4090909090909089E-3</v>
      </c>
      <c r="B197">
        <v>1</v>
      </c>
      <c r="C197">
        <v>0</v>
      </c>
      <c r="D197" s="120">
        <f t="shared" si="77"/>
        <v>0.56929996606881339</v>
      </c>
      <c r="E197" s="124" t="s">
        <v>2044</v>
      </c>
      <c r="H197">
        <f t="shared" si="96"/>
        <v>1</v>
      </c>
      <c r="O197">
        <f t="shared" si="78"/>
        <v>1.9353664192949909</v>
      </c>
      <c r="P197">
        <f t="shared" si="97"/>
        <v>196</v>
      </c>
      <c r="Q197">
        <f t="shared" si="98"/>
        <v>196</v>
      </c>
      <c r="R197">
        <f t="shared" si="79"/>
        <v>236</v>
      </c>
      <c r="S197">
        <f t="shared" si="80"/>
        <v>0.99576271186440679</v>
      </c>
      <c r="T197">
        <f t="shared" si="99"/>
        <v>0.56929996606881339</v>
      </c>
      <c r="V197">
        <f t="shared" si="81"/>
        <v>0</v>
      </c>
      <c r="W197">
        <f t="shared" si="82"/>
        <v>0</v>
      </c>
      <c r="Y197">
        <f t="shared" si="83"/>
        <v>0</v>
      </c>
      <c r="Z197">
        <f t="shared" si="84"/>
        <v>0</v>
      </c>
      <c r="AB197">
        <f t="shared" si="85"/>
        <v>197</v>
      </c>
      <c r="AC197">
        <f t="shared" si="86"/>
        <v>234</v>
      </c>
      <c r="AE197">
        <f t="shared" si="87"/>
        <v>3.4090909090909089E-3</v>
      </c>
      <c r="AF197">
        <f t="shared" si="88"/>
        <v>1.1137529562099711E-5</v>
      </c>
      <c r="AG197">
        <f t="shared" si="100"/>
        <v>1.9480655719705201E-5</v>
      </c>
      <c r="AH197">
        <f t="shared" si="101"/>
        <v>0.57172251911591476</v>
      </c>
      <c r="AI197">
        <f t="shared" si="89"/>
        <v>1.0482197331496388E-3</v>
      </c>
      <c r="AJ197">
        <f t="shared" si="90"/>
        <v>1.0370822035875391E-3</v>
      </c>
      <c r="AK197">
        <f t="shared" si="91"/>
        <v>1.9393067021240279E-11</v>
      </c>
      <c r="AL197">
        <f t="shared" si="92"/>
        <v>197</v>
      </c>
      <c r="AM197">
        <f t="shared" si="93"/>
        <v>234</v>
      </c>
      <c r="AO197">
        <f t="shared" si="94"/>
        <v>0</v>
      </c>
      <c r="AP197">
        <f t="shared" si="95"/>
        <v>0</v>
      </c>
    </row>
    <row r="198" spans="1:42" x14ac:dyDescent="0.2">
      <c r="A198" s="511">
        <v>3.375E-3</v>
      </c>
      <c r="B198">
        <v>1</v>
      </c>
      <c r="C198">
        <v>0</v>
      </c>
      <c r="D198" s="120">
        <f t="shared" si="77"/>
        <v>0.56687741302171202</v>
      </c>
      <c r="E198" s="124" t="s">
        <v>2044</v>
      </c>
      <c r="H198">
        <f t="shared" si="96"/>
        <v>1</v>
      </c>
      <c r="O198">
        <f t="shared" si="78"/>
        <v>1.9354005102040819</v>
      </c>
      <c r="P198">
        <f t="shared" si="97"/>
        <v>197</v>
      </c>
      <c r="Q198">
        <f t="shared" si="98"/>
        <v>197</v>
      </c>
      <c r="R198">
        <f t="shared" si="79"/>
        <v>235</v>
      </c>
      <c r="S198">
        <f t="shared" si="80"/>
        <v>0.99574468085106382</v>
      </c>
      <c r="T198">
        <f t="shared" si="99"/>
        <v>0.56687741302171202</v>
      </c>
      <c r="V198">
        <f t="shared" si="81"/>
        <v>0</v>
      </c>
      <c r="W198">
        <f t="shared" si="82"/>
        <v>0</v>
      </c>
      <c r="Y198">
        <f t="shared" si="83"/>
        <v>0</v>
      </c>
      <c r="Z198">
        <f t="shared" si="84"/>
        <v>0</v>
      </c>
      <c r="AB198">
        <f t="shared" si="85"/>
        <v>198</v>
      </c>
      <c r="AC198">
        <f t="shared" si="86"/>
        <v>233</v>
      </c>
      <c r="AE198">
        <f t="shared" si="87"/>
        <v>3.375E-3</v>
      </c>
      <c r="AF198">
        <f t="shared" si="88"/>
        <v>1.9407953388709473E-5</v>
      </c>
      <c r="AG198">
        <f t="shared" si="100"/>
        <v>3.4090909090908963E-5</v>
      </c>
      <c r="AH198">
        <f t="shared" si="101"/>
        <v>0.56929996606881339</v>
      </c>
      <c r="AI198">
        <f t="shared" si="89"/>
        <v>1.0370822035875391E-3</v>
      </c>
      <c r="AJ198">
        <f t="shared" si="90"/>
        <v>1.0176742501988296E-3</v>
      </c>
      <c r="AK198">
        <f t="shared" si="91"/>
        <v>1.8833622104341701E-11</v>
      </c>
      <c r="AL198">
        <f t="shared" si="92"/>
        <v>198</v>
      </c>
      <c r="AM198">
        <f t="shared" si="93"/>
        <v>233</v>
      </c>
      <c r="AO198">
        <f t="shared" si="94"/>
        <v>0</v>
      </c>
      <c r="AP198">
        <f t="shared" si="95"/>
        <v>0</v>
      </c>
    </row>
    <row r="199" spans="1:42" x14ac:dyDescent="0.2">
      <c r="A199" s="122">
        <v>3.3529411764705876E-3</v>
      </c>
      <c r="B199">
        <v>1</v>
      </c>
      <c r="C199">
        <v>0</v>
      </c>
      <c r="D199" s="120">
        <f t="shared" si="77"/>
        <v>0.56445485997461065</v>
      </c>
      <c r="E199" s="124" t="s">
        <v>2044</v>
      </c>
      <c r="H199">
        <f t="shared" si="96"/>
        <v>1</v>
      </c>
      <c r="O199">
        <f t="shared" si="78"/>
        <v>1.9354225690276112</v>
      </c>
      <c r="P199">
        <f t="shared" si="97"/>
        <v>198</v>
      </c>
      <c r="Q199">
        <f t="shared" si="98"/>
        <v>198</v>
      </c>
      <c r="R199">
        <f t="shared" si="79"/>
        <v>234</v>
      </c>
      <c r="S199">
        <f t="shared" si="80"/>
        <v>0.99572649572649574</v>
      </c>
      <c r="T199">
        <f t="shared" si="99"/>
        <v>0.56445485997461065</v>
      </c>
      <c r="V199">
        <f t="shared" si="81"/>
        <v>0</v>
      </c>
      <c r="W199">
        <f t="shared" si="82"/>
        <v>0</v>
      </c>
      <c r="Y199">
        <f t="shared" si="83"/>
        <v>0</v>
      </c>
      <c r="Z199">
        <f t="shared" si="84"/>
        <v>0</v>
      </c>
      <c r="AB199">
        <f t="shared" si="85"/>
        <v>199</v>
      </c>
      <c r="AC199">
        <f t="shared" si="86"/>
        <v>232</v>
      </c>
      <c r="AE199">
        <f t="shared" si="87"/>
        <v>3.3529411764705876E-3</v>
      </c>
      <c r="AF199">
        <f t="shared" si="88"/>
        <v>1.2504648816655742E-5</v>
      </c>
      <c r="AG199">
        <f t="shared" si="100"/>
        <v>2.2058823529412346E-5</v>
      </c>
      <c r="AH199">
        <f t="shared" si="101"/>
        <v>0.56687741302171202</v>
      </c>
      <c r="AI199">
        <f t="shared" si="89"/>
        <v>1.0176742501988296E-3</v>
      </c>
      <c r="AJ199">
        <f t="shared" si="90"/>
        <v>1.0051696013821739E-3</v>
      </c>
      <c r="AK199">
        <f t="shared" si="91"/>
        <v>1.8531343816125569E-11</v>
      </c>
      <c r="AL199">
        <f t="shared" si="92"/>
        <v>199</v>
      </c>
      <c r="AM199">
        <f t="shared" si="93"/>
        <v>232</v>
      </c>
      <c r="AO199">
        <f t="shared" si="94"/>
        <v>0</v>
      </c>
      <c r="AP199">
        <f t="shared" si="95"/>
        <v>0</v>
      </c>
    </row>
    <row r="200" spans="1:42" x14ac:dyDescent="0.2">
      <c r="A200" s="122">
        <v>3.2941176470588237E-3</v>
      </c>
      <c r="B200">
        <v>1</v>
      </c>
      <c r="C200">
        <v>0</v>
      </c>
      <c r="D200" s="120">
        <f t="shared" si="77"/>
        <v>0.56203230692750927</v>
      </c>
      <c r="E200" s="124" t="s">
        <v>2044</v>
      </c>
      <c r="H200">
        <f t="shared" si="96"/>
        <v>1</v>
      </c>
      <c r="O200">
        <f t="shared" si="78"/>
        <v>1.9354813925570229</v>
      </c>
      <c r="P200">
        <f t="shared" si="97"/>
        <v>199</v>
      </c>
      <c r="Q200">
        <f t="shared" si="98"/>
        <v>199</v>
      </c>
      <c r="R200">
        <f t="shared" si="79"/>
        <v>233</v>
      </c>
      <c r="S200">
        <f t="shared" si="80"/>
        <v>0.99570815450643779</v>
      </c>
      <c r="T200">
        <f t="shared" si="99"/>
        <v>0.56203230692750927</v>
      </c>
      <c r="V200">
        <f t="shared" si="81"/>
        <v>0</v>
      </c>
      <c r="W200">
        <f t="shared" si="82"/>
        <v>0</v>
      </c>
      <c r="Y200">
        <f t="shared" si="83"/>
        <v>0</v>
      </c>
      <c r="Z200">
        <f t="shared" si="84"/>
        <v>0</v>
      </c>
      <c r="AB200">
        <f t="shared" si="85"/>
        <v>200</v>
      </c>
      <c r="AC200">
        <f t="shared" si="86"/>
        <v>231</v>
      </c>
      <c r="AE200">
        <f t="shared" si="87"/>
        <v>3.2941176470588237E-3</v>
      </c>
      <c r="AF200">
        <f t="shared" si="88"/>
        <v>3.3203227057329604E-5</v>
      </c>
      <c r="AG200">
        <f t="shared" si="100"/>
        <v>5.8823529411763942E-5</v>
      </c>
      <c r="AH200">
        <f t="shared" si="101"/>
        <v>0.56445485997461065</v>
      </c>
      <c r="AI200">
        <f t="shared" si="89"/>
        <v>1.0051696013821739E-3</v>
      </c>
      <c r="AJ200">
        <f t="shared" si="90"/>
        <v>9.7196637432484423E-4</v>
      </c>
      <c r="AK200">
        <f t="shared" si="91"/>
        <v>1.747666554717669E-11</v>
      </c>
      <c r="AL200">
        <f t="shared" si="92"/>
        <v>200</v>
      </c>
      <c r="AM200">
        <f t="shared" si="93"/>
        <v>231</v>
      </c>
      <c r="AO200">
        <f t="shared" si="94"/>
        <v>0</v>
      </c>
      <c r="AP200">
        <f t="shared" si="95"/>
        <v>0</v>
      </c>
    </row>
    <row r="201" spans="1:42" x14ac:dyDescent="0.2">
      <c r="A201" s="191">
        <v>3.2653061224489797E-3</v>
      </c>
      <c r="B201">
        <v>1</v>
      </c>
      <c r="C201">
        <v>0</v>
      </c>
      <c r="D201" s="120">
        <f t="shared" si="77"/>
        <v>0.5596097538804079</v>
      </c>
      <c r="E201" s="124" t="s">
        <v>2044</v>
      </c>
      <c r="H201">
        <f t="shared" si="96"/>
        <v>1</v>
      </c>
      <c r="O201">
        <f t="shared" si="78"/>
        <v>1.9355102040816328</v>
      </c>
      <c r="P201">
        <f t="shared" si="97"/>
        <v>200</v>
      </c>
      <c r="Q201">
        <f t="shared" si="98"/>
        <v>200</v>
      </c>
      <c r="R201">
        <f t="shared" si="79"/>
        <v>232</v>
      </c>
      <c r="S201">
        <f t="shared" si="80"/>
        <v>0.99568965517241381</v>
      </c>
      <c r="T201">
        <f t="shared" si="99"/>
        <v>0.5596097538804079</v>
      </c>
      <c r="V201">
        <f t="shared" si="81"/>
        <v>0</v>
      </c>
      <c r="W201">
        <f t="shared" si="82"/>
        <v>0</v>
      </c>
      <c r="Y201">
        <f t="shared" si="83"/>
        <v>0</v>
      </c>
      <c r="Z201">
        <f t="shared" si="84"/>
        <v>0</v>
      </c>
      <c r="AB201">
        <f t="shared" si="85"/>
        <v>201</v>
      </c>
      <c r="AC201">
        <f t="shared" si="86"/>
        <v>230</v>
      </c>
      <c r="AE201">
        <f t="shared" si="87"/>
        <v>3.2653061224489797E-3</v>
      </c>
      <c r="AF201">
        <f t="shared" si="88"/>
        <v>1.6193007642569309E-5</v>
      </c>
      <c r="AG201">
        <f t="shared" si="100"/>
        <v>2.8811524609843962E-5</v>
      </c>
      <c r="AH201">
        <f t="shared" si="101"/>
        <v>0.56203230692750927</v>
      </c>
      <c r="AI201">
        <f t="shared" si="89"/>
        <v>9.7196637432484423E-4</v>
      </c>
      <c r="AJ201">
        <f t="shared" si="90"/>
        <v>9.5577336668227497E-4</v>
      </c>
      <c r="AK201">
        <f t="shared" si="91"/>
        <v>1.7045505457142307E-11</v>
      </c>
      <c r="AL201">
        <f t="shared" si="92"/>
        <v>201</v>
      </c>
      <c r="AM201">
        <f t="shared" si="93"/>
        <v>230</v>
      </c>
      <c r="AO201">
        <f t="shared" si="94"/>
        <v>0</v>
      </c>
      <c r="AP201">
        <f t="shared" si="95"/>
        <v>0</v>
      </c>
    </row>
    <row r="202" spans="1:42" x14ac:dyDescent="0.2">
      <c r="A202" s="494">
        <v>3.2432432432432426E-3</v>
      </c>
      <c r="B202">
        <v>1</v>
      </c>
      <c r="C202">
        <v>0</v>
      </c>
      <c r="D202" s="120">
        <f t="shared" si="77"/>
        <v>0.55718720083330664</v>
      </c>
      <c r="E202" s="124" t="s">
        <v>2044</v>
      </c>
      <c r="H202">
        <f t="shared" si="96"/>
        <v>1</v>
      </c>
      <c r="O202">
        <f t="shared" si="78"/>
        <v>1.9355322669608386</v>
      </c>
      <c r="P202">
        <f t="shared" si="97"/>
        <v>201</v>
      </c>
      <c r="Q202">
        <f t="shared" si="98"/>
        <v>201</v>
      </c>
      <c r="R202">
        <f t="shared" si="79"/>
        <v>231</v>
      </c>
      <c r="S202">
        <f t="shared" si="80"/>
        <v>0.99567099567099571</v>
      </c>
      <c r="T202">
        <f t="shared" si="99"/>
        <v>0.55718720083330664</v>
      </c>
      <c r="V202">
        <f t="shared" si="81"/>
        <v>0</v>
      </c>
      <c r="W202">
        <f t="shared" si="82"/>
        <v>0</v>
      </c>
      <c r="Y202">
        <f t="shared" si="83"/>
        <v>0</v>
      </c>
      <c r="Z202">
        <f t="shared" si="84"/>
        <v>0</v>
      </c>
      <c r="AB202">
        <f t="shared" si="85"/>
        <v>202</v>
      </c>
      <c r="AC202">
        <f t="shared" si="86"/>
        <v>229</v>
      </c>
      <c r="AE202">
        <f t="shared" si="87"/>
        <v>3.2432432432432426E-3</v>
      </c>
      <c r="AF202">
        <f t="shared" si="88"/>
        <v>1.2346602402215691E-5</v>
      </c>
      <c r="AG202">
        <f t="shared" si="100"/>
        <v>2.206287920573707E-5</v>
      </c>
      <c r="AH202">
        <f t="shared" si="101"/>
        <v>0.5596097538804079</v>
      </c>
      <c r="AI202">
        <f t="shared" si="89"/>
        <v>9.5577336668227497E-4</v>
      </c>
      <c r="AJ202">
        <f t="shared" si="90"/>
        <v>9.434267642800593E-4</v>
      </c>
      <c r="AK202">
        <f t="shared" si="91"/>
        <v>1.6752382073403774E-11</v>
      </c>
      <c r="AL202">
        <f t="shared" si="92"/>
        <v>202</v>
      </c>
      <c r="AM202">
        <f t="shared" si="93"/>
        <v>229</v>
      </c>
      <c r="AO202">
        <f t="shared" si="94"/>
        <v>0</v>
      </c>
      <c r="AP202">
        <f t="shared" si="95"/>
        <v>0</v>
      </c>
    </row>
    <row r="203" spans="1:42" x14ac:dyDescent="0.2">
      <c r="A203" s="122">
        <v>3.2187500000000003E-3</v>
      </c>
      <c r="B203">
        <v>1</v>
      </c>
      <c r="C203">
        <v>0</v>
      </c>
      <c r="D203" s="120">
        <f t="shared" si="77"/>
        <v>0.55476464778620527</v>
      </c>
      <c r="E203" s="124" t="s">
        <v>2044</v>
      </c>
      <c r="H203">
        <f t="shared" si="96"/>
        <v>1</v>
      </c>
      <c r="O203">
        <f t="shared" si="78"/>
        <v>1.9355567602040817</v>
      </c>
      <c r="P203">
        <f t="shared" si="97"/>
        <v>202</v>
      </c>
      <c r="Q203">
        <f t="shared" si="98"/>
        <v>202</v>
      </c>
      <c r="R203">
        <f t="shared" si="79"/>
        <v>230</v>
      </c>
      <c r="S203">
        <f t="shared" si="80"/>
        <v>0.9956521739130435</v>
      </c>
      <c r="T203">
        <f t="shared" si="99"/>
        <v>0.55476464778620527</v>
      </c>
      <c r="V203">
        <f t="shared" si="81"/>
        <v>0</v>
      </c>
      <c r="W203">
        <f t="shared" si="82"/>
        <v>0</v>
      </c>
      <c r="Y203">
        <f t="shared" si="83"/>
        <v>0</v>
      </c>
      <c r="Z203">
        <f t="shared" si="84"/>
        <v>0</v>
      </c>
      <c r="AB203">
        <f t="shared" si="85"/>
        <v>203</v>
      </c>
      <c r="AC203">
        <f t="shared" si="86"/>
        <v>228</v>
      </c>
      <c r="AE203">
        <f t="shared" si="87"/>
        <v>3.2187500000000003E-3</v>
      </c>
      <c r="AF203">
        <f t="shared" si="88"/>
        <v>1.3647321642031526E-5</v>
      </c>
      <c r="AG203">
        <f t="shared" si="100"/>
        <v>2.4493243243242386E-5</v>
      </c>
      <c r="AH203">
        <f t="shared" si="101"/>
        <v>0.55718720083330664</v>
      </c>
      <c r="AI203">
        <f t="shared" si="89"/>
        <v>9.434267642800593E-4</v>
      </c>
      <c r="AJ203">
        <f t="shared" si="90"/>
        <v>9.2977944263802773E-4</v>
      </c>
      <c r="AK203">
        <f t="shared" si="91"/>
        <v>1.6413324700062302E-11</v>
      </c>
      <c r="AL203">
        <f t="shared" si="92"/>
        <v>203</v>
      </c>
      <c r="AM203">
        <f t="shared" si="93"/>
        <v>228</v>
      </c>
      <c r="AO203">
        <f t="shared" si="94"/>
        <v>0</v>
      </c>
      <c r="AP203">
        <f t="shared" si="95"/>
        <v>0</v>
      </c>
    </row>
    <row r="204" spans="1:42" x14ac:dyDescent="0.2">
      <c r="A204" s="122">
        <v>3.1578947368421052E-3</v>
      </c>
      <c r="B204">
        <v>1</v>
      </c>
      <c r="C204">
        <v>0</v>
      </c>
      <c r="D204" s="120">
        <f t="shared" si="77"/>
        <v>0.55234209473910389</v>
      </c>
      <c r="E204" s="124" t="s">
        <v>2044</v>
      </c>
      <c r="H204">
        <f t="shared" si="96"/>
        <v>1</v>
      </c>
      <c r="O204">
        <f t="shared" si="78"/>
        <v>1.9356176154672398</v>
      </c>
      <c r="P204">
        <f t="shared" si="97"/>
        <v>203</v>
      </c>
      <c r="Q204">
        <f t="shared" si="98"/>
        <v>203</v>
      </c>
      <c r="R204">
        <f t="shared" si="79"/>
        <v>229</v>
      </c>
      <c r="S204">
        <f t="shared" si="80"/>
        <v>0.99563318777292575</v>
      </c>
      <c r="T204">
        <f t="shared" si="99"/>
        <v>0.55234209473910389</v>
      </c>
      <c r="V204">
        <f t="shared" si="81"/>
        <v>0</v>
      </c>
      <c r="W204">
        <f t="shared" si="82"/>
        <v>0</v>
      </c>
      <c r="Y204">
        <f t="shared" si="83"/>
        <v>0</v>
      </c>
      <c r="Z204">
        <f t="shared" si="84"/>
        <v>0</v>
      </c>
      <c r="AB204">
        <f t="shared" si="85"/>
        <v>204</v>
      </c>
      <c r="AC204">
        <f t="shared" si="86"/>
        <v>227</v>
      </c>
      <c r="AE204">
        <f t="shared" si="87"/>
        <v>3.1578947368421052E-3</v>
      </c>
      <c r="AF204">
        <f t="shared" si="88"/>
        <v>3.376034863172649E-5</v>
      </c>
      <c r="AG204">
        <f t="shared" si="100"/>
        <v>6.0855263157895065E-5</v>
      </c>
      <c r="AH204">
        <f t="shared" si="101"/>
        <v>0.55476464778620527</v>
      </c>
      <c r="AI204">
        <f t="shared" si="89"/>
        <v>9.2977944263802773E-4</v>
      </c>
      <c r="AJ204">
        <f t="shared" si="90"/>
        <v>8.9601909400630118E-4</v>
      </c>
      <c r="AK204">
        <f t="shared" si="91"/>
        <v>1.5376737470770568E-11</v>
      </c>
      <c r="AL204">
        <f t="shared" si="92"/>
        <v>204</v>
      </c>
      <c r="AM204">
        <f t="shared" si="93"/>
        <v>227</v>
      </c>
      <c r="AO204">
        <f t="shared" si="94"/>
        <v>0</v>
      </c>
      <c r="AP204">
        <f t="shared" si="95"/>
        <v>0</v>
      </c>
    </row>
    <row r="205" spans="1:42" x14ac:dyDescent="0.2">
      <c r="A205" s="191">
        <v>3.142857142857143E-3</v>
      </c>
      <c r="B205">
        <v>1</v>
      </c>
      <c r="C205">
        <v>0</v>
      </c>
      <c r="D205" s="120">
        <f t="shared" si="77"/>
        <v>0.54991954169200252</v>
      </c>
      <c r="E205" s="124" t="s">
        <v>2044</v>
      </c>
      <c r="H205">
        <f t="shared" si="96"/>
        <v>1</v>
      </c>
      <c r="O205">
        <f t="shared" si="78"/>
        <v>1.9356326530612247</v>
      </c>
      <c r="P205">
        <f t="shared" si="97"/>
        <v>204</v>
      </c>
      <c r="Q205">
        <f t="shared" si="98"/>
        <v>204</v>
      </c>
      <c r="R205">
        <f t="shared" si="79"/>
        <v>228</v>
      </c>
      <c r="S205">
        <f t="shared" si="80"/>
        <v>0.99561403508771928</v>
      </c>
      <c r="T205">
        <f t="shared" si="99"/>
        <v>0.54991954169200252</v>
      </c>
      <c r="V205">
        <f t="shared" si="81"/>
        <v>0</v>
      </c>
      <c r="W205">
        <f t="shared" si="82"/>
        <v>0</v>
      </c>
      <c r="Y205">
        <f t="shared" si="83"/>
        <v>0</v>
      </c>
      <c r="Z205">
        <f t="shared" si="84"/>
        <v>0</v>
      </c>
      <c r="AB205">
        <f t="shared" si="85"/>
        <v>205</v>
      </c>
      <c r="AC205">
        <f t="shared" si="86"/>
        <v>226</v>
      </c>
      <c r="AE205">
        <f t="shared" si="87"/>
        <v>3.142857142857143E-3</v>
      </c>
      <c r="AF205">
        <f t="shared" si="88"/>
        <v>8.3058961614901741E-6</v>
      </c>
      <c r="AG205">
        <f t="shared" si="100"/>
        <v>1.5037593984962207E-5</v>
      </c>
      <c r="AH205">
        <f t="shared" si="101"/>
        <v>0.55234209473910389</v>
      </c>
      <c r="AI205">
        <f t="shared" si="89"/>
        <v>8.9601909400630118E-4</v>
      </c>
      <c r="AJ205">
        <f t="shared" si="90"/>
        <v>8.87713197844811E-4</v>
      </c>
      <c r="AK205">
        <f t="shared" si="91"/>
        <v>1.5225958760875273E-11</v>
      </c>
      <c r="AL205">
        <f t="shared" si="92"/>
        <v>205</v>
      </c>
      <c r="AM205">
        <f t="shared" si="93"/>
        <v>226</v>
      </c>
      <c r="AO205">
        <f t="shared" si="94"/>
        <v>0</v>
      </c>
      <c r="AP205">
        <f t="shared" si="95"/>
        <v>0</v>
      </c>
    </row>
    <row r="206" spans="1:42" x14ac:dyDescent="0.2">
      <c r="A206" s="191">
        <v>3.1372549019607842E-3</v>
      </c>
      <c r="B206">
        <v>1</v>
      </c>
      <c r="C206">
        <v>0</v>
      </c>
      <c r="D206" s="120">
        <f t="shared" si="77"/>
        <v>0.54749698864490115</v>
      </c>
      <c r="E206" s="124" t="s">
        <v>2044</v>
      </c>
      <c r="H206">
        <f t="shared" si="96"/>
        <v>1</v>
      </c>
      <c r="O206">
        <f t="shared" si="78"/>
        <v>1.935638255302121</v>
      </c>
      <c r="P206">
        <f t="shared" si="97"/>
        <v>205</v>
      </c>
      <c r="Q206">
        <f t="shared" si="98"/>
        <v>205</v>
      </c>
      <c r="R206">
        <f t="shared" si="79"/>
        <v>227</v>
      </c>
      <c r="S206">
        <f t="shared" si="80"/>
        <v>0.99559471365638763</v>
      </c>
      <c r="T206">
        <f t="shared" si="99"/>
        <v>0.54749698864490115</v>
      </c>
      <c r="V206">
        <f t="shared" si="81"/>
        <v>0</v>
      </c>
      <c r="W206">
        <f t="shared" si="82"/>
        <v>0</v>
      </c>
      <c r="Y206">
        <f t="shared" si="83"/>
        <v>0</v>
      </c>
      <c r="Z206">
        <f t="shared" si="84"/>
        <v>0</v>
      </c>
      <c r="AB206">
        <f t="shared" si="85"/>
        <v>206</v>
      </c>
      <c r="AC206">
        <f t="shared" si="86"/>
        <v>225</v>
      </c>
      <c r="AE206">
        <f t="shared" si="87"/>
        <v>3.1372549019607842E-3</v>
      </c>
      <c r="AF206">
        <f t="shared" si="88"/>
        <v>3.0807817461738254E-6</v>
      </c>
      <c r="AG206">
        <f t="shared" si="100"/>
        <v>5.6022408963588011E-6</v>
      </c>
      <c r="AH206">
        <f t="shared" si="101"/>
        <v>0.54991954169200252</v>
      </c>
      <c r="AI206">
        <f t="shared" si="89"/>
        <v>8.87713197844811E-4</v>
      </c>
      <c r="AJ206">
        <f t="shared" si="90"/>
        <v>8.846324160986372E-4</v>
      </c>
      <c r="AK206">
        <f t="shared" si="91"/>
        <v>1.5254269065777404E-11</v>
      </c>
      <c r="AL206">
        <f t="shared" si="92"/>
        <v>206</v>
      </c>
      <c r="AM206">
        <f t="shared" si="93"/>
        <v>225</v>
      </c>
      <c r="AO206">
        <f t="shared" si="94"/>
        <v>0</v>
      </c>
      <c r="AP206">
        <f t="shared" si="95"/>
        <v>0</v>
      </c>
    </row>
    <row r="207" spans="1:42" x14ac:dyDescent="0.2">
      <c r="A207" s="122">
        <v>3.1250000000000002E-3</v>
      </c>
      <c r="B207">
        <v>1</v>
      </c>
      <c r="C207">
        <v>0</v>
      </c>
      <c r="D207" s="120">
        <f t="shared" si="77"/>
        <v>0.54507443559779978</v>
      </c>
      <c r="E207" s="400" t="s">
        <v>2044</v>
      </c>
      <c r="H207">
        <f t="shared" si="96"/>
        <v>1</v>
      </c>
      <c r="O207">
        <f t="shared" si="78"/>
        <v>1.9356505102040817</v>
      </c>
      <c r="P207">
        <f t="shared" si="97"/>
        <v>206</v>
      </c>
      <c r="Q207">
        <f t="shared" si="98"/>
        <v>206</v>
      </c>
      <c r="R207">
        <f t="shared" si="79"/>
        <v>226</v>
      </c>
      <c r="S207">
        <f t="shared" si="80"/>
        <v>0.99557522123893805</v>
      </c>
      <c r="T207">
        <f t="shared" si="99"/>
        <v>0.54507443559779978</v>
      </c>
      <c r="V207">
        <f t="shared" si="81"/>
        <v>0</v>
      </c>
      <c r="W207">
        <f t="shared" si="82"/>
        <v>0</v>
      </c>
      <c r="Y207">
        <f t="shared" si="83"/>
        <v>0</v>
      </c>
      <c r="Z207">
        <f t="shared" si="84"/>
        <v>0</v>
      </c>
      <c r="AB207">
        <f t="shared" si="85"/>
        <v>207</v>
      </c>
      <c r="AC207">
        <f t="shared" si="86"/>
        <v>224</v>
      </c>
      <c r="AE207">
        <f t="shared" si="87"/>
        <v>3.1250000000000002E-3</v>
      </c>
      <c r="AF207">
        <f t="shared" si="88"/>
        <v>6.7095219196677401E-6</v>
      </c>
      <c r="AG207">
        <f t="shared" si="100"/>
        <v>1.225490196078401E-5</v>
      </c>
      <c r="AH207">
        <f t="shared" si="101"/>
        <v>0.54749698864490115</v>
      </c>
      <c r="AI207">
        <f t="shared" si="89"/>
        <v>8.846324160986372E-4</v>
      </c>
      <c r="AJ207">
        <f t="shared" si="90"/>
        <v>8.7792289417896942E-4</v>
      </c>
      <c r="AK207">
        <f t="shared" si="91"/>
        <v>1.5157298094858956E-11</v>
      </c>
      <c r="AL207">
        <f t="shared" si="92"/>
        <v>207</v>
      </c>
      <c r="AM207">
        <f t="shared" si="93"/>
        <v>224</v>
      </c>
      <c r="AO207">
        <f t="shared" si="94"/>
        <v>0</v>
      </c>
      <c r="AP207">
        <f t="shared" si="95"/>
        <v>0</v>
      </c>
    </row>
    <row r="208" spans="1:42" x14ac:dyDescent="0.2">
      <c r="A208" s="43">
        <v>3.114754098360656E-3</v>
      </c>
      <c r="B208">
        <v>0</v>
      </c>
      <c r="C208">
        <v>1</v>
      </c>
      <c r="D208" s="120">
        <f t="shared" si="77"/>
        <v>0</v>
      </c>
      <c r="E208" s="400" t="s">
        <v>2044</v>
      </c>
      <c r="H208">
        <f t="shared" si="96"/>
        <v>1</v>
      </c>
      <c r="O208">
        <f t="shared" si="78"/>
        <v>1.9356607561057211</v>
      </c>
      <c r="P208">
        <f t="shared" si="97"/>
        <v>206</v>
      </c>
      <c r="Q208">
        <f t="shared" si="98"/>
        <v>0</v>
      </c>
      <c r="R208">
        <f t="shared" si="79"/>
        <v>0</v>
      </c>
      <c r="S208">
        <f t="shared" si="80"/>
        <v>0</v>
      </c>
      <c r="T208">
        <f t="shared" si="99"/>
        <v>0.54507443559779978</v>
      </c>
      <c r="V208">
        <f t="shared" si="81"/>
        <v>0</v>
      </c>
      <c r="W208">
        <f t="shared" si="82"/>
        <v>0</v>
      </c>
      <c r="Y208">
        <f t="shared" si="83"/>
        <v>0</v>
      </c>
      <c r="Z208">
        <f t="shared" si="84"/>
        <v>0</v>
      </c>
      <c r="AB208">
        <f t="shared" si="85"/>
        <v>0</v>
      </c>
      <c r="AC208">
        <f t="shared" si="86"/>
        <v>0</v>
      </c>
      <c r="AE208">
        <f t="shared" si="87"/>
        <v>0</v>
      </c>
      <c r="AF208">
        <f t="shared" si="88"/>
        <v>5.5847790532561229E-6</v>
      </c>
      <c r="AG208">
        <f t="shared" si="100"/>
        <v>1.0245901639344222E-5</v>
      </c>
      <c r="AH208">
        <f t="shared" si="101"/>
        <v>0.54507443559779978</v>
      </c>
      <c r="AI208">
        <f t="shared" si="89"/>
        <v>8.7792289417896942E-4</v>
      </c>
      <c r="AJ208">
        <f t="shared" si="90"/>
        <v>0</v>
      </c>
      <c r="AK208">
        <f t="shared" si="91"/>
        <v>0</v>
      </c>
      <c r="AL208">
        <f t="shared" si="92"/>
        <v>0</v>
      </c>
      <c r="AM208">
        <f t="shared" si="93"/>
        <v>0</v>
      </c>
      <c r="AO208">
        <f t="shared" si="94"/>
        <v>0</v>
      </c>
      <c r="AP208">
        <f t="shared" si="95"/>
        <v>0</v>
      </c>
    </row>
    <row r="209" spans="1:42" x14ac:dyDescent="0.2">
      <c r="A209" s="137">
        <v>3.0555555555555557E-3</v>
      </c>
      <c r="B209">
        <v>1</v>
      </c>
      <c r="C209">
        <v>0</v>
      </c>
      <c r="D209" s="120">
        <f t="shared" si="77"/>
        <v>0.54264106758173813</v>
      </c>
      <c r="E209" s="124" t="s">
        <v>2044</v>
      </c>
      <c r="H209">
        <f t="shared" si="96"/>
        <v>1</v>
      </c>
      <c r="O209">
        <f t="shared" si="78"/>
        <v>1.9357199546485262</v>
      </c>
      <c r="P209">
        <f t="shared" si="97"/>
        <v>208</v>
      </c>
      <c r="Q209">
        <f t="shared" si="98"/>
        <v>208</v>
      </c>
      <c r="R209">
        <f t="shared" si="79"/>
        <v>224</v>
      </c>
      <c r="S209">
        <f t="shared" si="80"/>
        <v>0.9955357142857143</v>
      </c>
      <c r="T209">
        <f t="shared" si="99"/>
        <v>0.54264106758173813</v>
      </c>
      <c r="V209">
        <f t="shared" si="81"/>
        <v>0</v>
      </c>
      <c r="W209">
        <f t="shared" si="82"/>
        <v>0</v>
      </c>
      <c r="Y209">
        <f t="shared" si="83"/>
        <v>0</v>
      </c>
      <c r="Z209">
        <f t="shared" si="84"/>
        <v>0</v>
      </c>
      <c r="AB209">
        <f t="shared" si="85"/>
        <v>209</v>
      </c>
      <c r="AC209">
        <f t="shared" si="86"/>
        <v>222</v>
      </c>
      <c r="AE209">
        <f t="shared" si="87"/>
        <v>3.0555555555555557E-3</v>
      </c>
      <c r="AF209">
        <f t="shared" si="88"/>
        <v>3.2267612307702203E-5</v>
      </c>
      <c r="AG209">
        <f t="shared" si="100"/>
        <v>5.9198542805100236E-5</v>
      </c>
      <c r="AH209">
        <f t="shared" si="101"/>
        <v>0.54507443559779978</v>
      </c>
      <c r="AI209">
        <f t="shared" si="89"/>
        <v>8.7233811512571328E-4</v>
      </c>
      <c r="AJ209">
        <f t="shared" si="90"/>
        <v>8.4007050281801113E-4</v>
      </c>
      <c r="AK209">
        <f t="shared" si="91"/>
        <v>1.4127931808634411E-11</v>
      </c>
      <c r="AL209">
        <f t="shared" si="92"/>
        <v>209</v>
      </c>
      <c r="AM209">
        <f t="shared" si="93"/>
        <v>222</v>
      </c>
      <c r="AO209">
        <f t="shared" si="94"/>
        <v>0</v>
      </c>
      <c r="AP209">
        <f t="shared" si="95"/>
        <v>0</v>
      </c>
    </row>
    <row r="210" spans="1:42" x14ac:dyDescent="0.2">
      <c r="A210" s="122">
        <v>3.0416666666666665E-3</v>
      </c>
      <c r="B210">
        <v>1</v>
      </c>
      <c r="C210">
        <v>0</v>
      </c>
      <c r="D210" s="120">
        <f t="shared" si="77"/>
        <v>0.54020769956567649</v>
      </c>
      <c r="E210" s="400" t="s">
        <v>2044</v>
      </c>
      <c r="H210">
        <f t="shared" si="96"/>
        <v>1</v>
      </c>
      <c r="O210">
        <f t="shared" si="78"/>
        <v>1.9357338435374152</v>
      </c>
      <c r="P210">
        <f t="shared" si="97"/>
        <v>209</v>
      </c>
      <c r="Q210">
        <f t="shared" si="98"/>
        <v>209</v>
      </c>
      <c r="R210">
        <f t="shared" si="79"/>
        <v>223</v>
      </c>
      <c r="S210">
        <f t="shared" si="80"/>
        <v>0.99551569506726456</v>
      </c>
      <c r="T210">
        <f t="shared" si="99"/>
        <v>0.54020769956567649</v>
      </c>
      <c r="V210">
        <f t="shared" si="81"/>
        <v>0</v>
      </c>
      <c r="W210">
        <f t="shared" si="82"/>
        <v>0</v>
      </c>
      <c r="Y210">
        <f t="shared" si="83"/>
        <v>0</v>
      </c>
      <c r="Z210">
        <f t="shared" si="84"/>
        <v>0</v>
      </c>
      <c r="AB210">
        <f t="shared" si="85"/>
        <v>210</v>
      </c>
      <c r="AC210">
        <f t="shared" si="86"/>
        <v>221</v>
      </c>
      <c r="AE210">
        <f t="shared" si="87"/>
        <v>3.0416666666666665E-3</v>
      </c>
      <c r="AF210">
        <f t="shared" si="88"/>
        <v>7.5366814941909968E-6</v>
      </c>
      <c r="AG210">
        <f t="shared" si="100"/>
        <v>1.3888888888889239E-5</v>
      </c>
      <c r="AH210">
        <f t="shared" si="101"/>
        <v>0.54264106758173813</v>
      </c>
      <c r="AI210">
        <f t="shared" si="89"/>
        <v>8.4007050281801113E-4</v>
      </c>
      <c r="AJ210">
        <f t="shared" si="90"/>
        <v>8.3253382132382015E-4</v>
      </c>
      <c r="AK210">
        <f t="shared" si="91"/>
        <v>1.4000576973458621E-11</v>
      </c>
      <c r="AL210">
        <f t="shared" si="92"/>
        <v>210</v>
      </c>
      <c r="AM210">
        <f t="shared" si="93"/>
        <v>221</v>
      </c>
      <c r="AO210">
        <f t="shared" si="94"/>
        <v>0</v>
      </c>
      <c r="AP210">
        <f t="shared" si="95"/>
        <v>0</v>
      </c>
    </row>
    <row r="211" spans="1:42" x14ac:dyDescent="0.2">
      <c r="A211" s="43">
        <v>3.0000000000000001E-3</v>
      </c>
      <c r="B211">
        <v>1</v>
      </c>
      <c r="C211">
        <v>0</v>
      </c>
      <c r="D211" s="120">
        <f t="shared" si="77"/>
        <v>0.53777433154961496</v>
      </c>
      <c r="E211" s="400" t="s">
        <v>2044</v>
      </c>
      <c r="H211">
        <f t="shared" si="96"/>
        <v>1</v>
      </c>
      <c r="O211">
        <f t="shared" si="78"/>
        <v>1.9357755102040819</v>
      </c>
      <c r="P211">
        <f t="shared" si="97"/>
        <v>210</v>
      </c>
      <c r="Q211">
        <f t="shared" si="98"/>
        <v>210</v>
      </c>
      <c r="R211">
        <f t="shared" si="79"/>
        <v>222</v>
      </c>
      <c r="S211">
        <f t="shared" si="80"/>
        <v>0.99549549549549554</v>
      </c>
      <c r="T211">
        <f t="shared" si="99"/>
        <v>0.53777433154961496</v>
      </c>
      <c r="V211">
        <f t="shared" si="81"/>
        <v>0</v>
      </c>
      <c r="W211">
        <f t="shared" si="82"/>
        <v>0</v>
      </c>
      <c r="Y211">
        <f t="shared" si="83"/>
        <v>0</v>
      </c>
      <c r="Z211">
        <f t="shared" si="84"/>
        <v>0</v>
      </c>
      <c r="AB211">
        <f t="shared" si="85"/>
        <v>211</v>
      </c>
      <c r="AC211">
        <f t="shared" si="86"/>
        <v>220</v>
      </c>
      <c r="AE211">
        <f t="shared" si="87"/>
        <v>3.0000000000000001E-3</v>
      </c>
      <c r="AF211">
        <f t="shared" si="88"/>
        <v>2.2508654148569719E-5</v>
      </c>
      <c r="AG211">
        <f t="shared" si="100"/>
        <v>4.1666666666666415E-5</v>
      </c>
      <c r="AH211">
        <f t="shared" si="101"/>
        <v>0.54020769956567649</v>
      </c>
      <c r="AI211">
        <f t="shared" si="89"/>
        <v>8.3253382132382015E-4</v>
      </c>
      <c r="AJ211">
        <f t="shared" si="90"/>
        <v>8.1002516717525045E-4</v>
      </c>
      <c r="AK211">
        <f t="shared" si="91"/>
        <v>1.33737061566445E-11</v>
      </c>
      <c r="AL211">
        <f t="shared" si="92"/>
        <v>211</v>
      </c>
      <c r="AM211">
        <f t="shared" si="93"/>
        <v>220</v>
      </c>
      <c r="AO211">
        <f t="shared" si="94"/>
        <v>0</v>
      </c>
      <c r="AP211">
        <f t="shared" si="95"/>
        <v>0</v>
      </c>
    </row>
    <row r="212" spans="1:42" x14ac:dyDescent="0.2">
      <c r="A212" s="40">
        <v>3.0000000000000001E-3</v>
      </c>
      <c r="B212">
        <v>1</v>
      </c>
      <c r="C212">
        <v>0</v>
      </c>
      <c r="D212" s="120">
        <f t="shared" si="77"/>
        <v>0.53534096353355332</v>
      </c>
      <c r="E212" s="400" t="s">
        <v>2044</v>
      </c>
      <c r="H212">
        <f t="shared" si="96"/>
        <v>1</v>
      </c>
      <c r="O212">
        <f t="shared" si="78"/>
        <v>1.9357755102040819</v>
      </c>
      <c r="P212">
        <f t="shared" si="97"/>
        <v>211</v>
      </c>
      <c r="Q212">
        <f t="shared" si="98"/>
        <v>211</v>
      </c>
      <c r="R212">
        <f t="shared" si="79"/>
        <v>221</v>
      </c>
      <c r="S212">
        <f t="shared" si="80"/>
        <v>0.99547511312217196</v>
      </c>
      <c r="T212">
        <f t="shared" si="99"/>
        <v>0.53534096353355332</v>
      </c>
      <c r="V212">
        <f t="shared" si="81"/>
        <v>0</v>
      </c>
      <c r="W212">
        <f t="shared" si="82"/>
        <v>0</v>
      </c>
      <c r="Y212">
        <f t="shared" si="83"/>
        <v>0</v>
      </c>
      <c r="Z212">
        <f t="shared" si="84"/>
        <v>0</v>
      </c>
      <c r="AB212">
        <f t="shared" si="85"/>
        <v>212</v>
      </c>
      <c r="AC212">
        <f t="shared" si="86"/>
        <v>219</v>
      </c>
      <c r="AE212">
        <f t="shared" si="87"/>
        <v>3.0000000000000001E-3</v>
      </c>
      <c r="AF212">
        <f t="shared" si="88"/>
        <v>0</v>
      </c>
      <c r="AG212">
        <f t="shared" si="100"/>
        <v>0</v>
      </c>
      <c r="AH212">
        <f t="shared" si="101"/>
        <v>0.53777433154961496</v>
      </c>
      <c r="AI212">
        <f t="shared" si="89"/>
        <v>8.1002516717525045E-4</v>
      </c>
      <c r="AJ212">
        <f t="shared" si="90"/>
        <v>8.1002516717525045E-4</v>
      </c>
      <c r="AK212">
        <f t="shared" si="91"/>
        <v>1.3495285303523087E-11</v>
      </c>
      <c r="AL212">
        <f t="shared" si="92"/>
        <v>212</v>
      </c>
      <c r="AM212">
        <f t="shared" si="93"/>
        <v>219</v>
      </c>
      <c r="AO212">
        <f t="shared" si="94"/>
        <v>0</v>
      </c>
      <c r="AP212">
        <f t="shared" si="95"/>
        <v>0</v>
      </c>
    </row>
    <row r="213" spans="1:42" x14ac:dyDescent="0.2">
      <c r="A213" s="236">
        <v>2.9473684210526313E-3</v>
      </c>
      <c r="B213">
        <v>1</v>
      </c>
      <c r="C213">
        <v>0</v>
      </c>
      <c r="D213" s="120">
        <f t="shared" si="77"/>
        <v>0.53290759551749167</v>
      </c>
      <c r="E213" s="124" t="s">
        <v>2044</v>
      </c>
      <c r="H213">
        <f t="shared" si="96"/>
        <v>1</v>
      </c>
      <c r="O213">
        <f t="shared" si="78"/>
        <v>1.9358281417830292</v>
      </c>
      <c r="P213">
        <f t="shared" si="97"/>
        <v>212</v>
      </c>
      <c r="Q213">
        <f t="shared" si="98"/>
        <v>212</v>
      </c>
      <c r="R213">
        <f t="shared" si="79"/>
        <v>220</v>
      </c>
      <c r="S213">
        <f t="shared" si="80"/>
        <v>0.99545454545454548</v>
      </c>
      <c r="T213">
        <f t="shared" si="99"/>
        <v>0.53290759551749167</v>
      </c>
      <c r="V213">
        <f t="shared" si="81"/>
        <v>0</v>
      </c>
      <c r="W213">
        <f t="shared" si="82"/>
        <v>0</v>
      </c>
      <c r="Y213">
        <f t="shared" si="83"/>
        <v>0</v>
      </c>
      <c r="Z213">
        <f t="shared" si="84"/>
        <v>0</v>
      </c>
      <c r="AB213">
        <f t="shared" si="85"/>
        <v>213</v>
      </c>
      <c r="AC213">
        <f t="shared" si="86"/>
        <v>218</v>
      </c>
      <c r="AE213">
        <f t="shared" si="87"/>
        <v>2.9473684210526313E-3</v>
      </c>
      <c r="AF213">
        <f t="shared" si="88"/>
        <v>2.81758401859767E-5</v>
      </c>
      <c r="AG213">
        <f t="shared" si="100"/>
        <v>5.263157894736881E-5</v>
      </c>
      <c r="AH213">
        <f t="shared" si="101"/>
        <v>0.53534096353355332</v>
      </c>
      <c r="AI213">
        <f t="shared" si="89"/>
        <v>8.1002516717525045E-4</v>
      </c>
      <c r="AJ213">
        <f t="shared" si="90"/>
        <v>7.818493269892737E-4</v>
      </c>
      <c r="AK213">
        <f t="shared" si="91"/>
        <v>1.2687595892768374E-11</v>
      </c>
      <c r="AL213">
        <f t="shared" si="92"/>
        <v>213</v>
      </c>
      <c r="AM213">
        <f t="shared" si="93"/>
        <v>218</v>
      </c>
      <c r="AO213">
        <f t="shared" si="94"/>
        <v>0</v>
      </c>
      <c r="AP213">
        <f t="shared" si="95"/>
        <v>0</v>
      </c>
    </row>
    <row r="214" spans="1:42" x14ac:dyDescent="0.2">
      <c r="A214" s="40">
        <v>2.9411764705882353E-3</v>
      </c>
      <c r="B214">
        <v>1</v>
      </c>
      <c r="C214">
        <v>0</v>
      </c>
      <c r="D214" s="120">
        <f t="shared" si="77"/>
        <v>0.53047422750143003</v>
      </c>
      <c r="E214" s="124" t="s">
        <v>2044</v>
      </c>
      <c r="H214">
        <f t="shared" si="96"/>
        <v>1</v>
      </c>
      <c r="O214">
        <f t="shared" si="78"/>
        <v>1.9358343337334936</v>
      </c>
      <c r="P214">
        <f t="shared" si="97"/>
        <v>213</v>
      </c>
      <c r="Q214">
        <f t="shared" si="98"/>
        <v>213</v>
      </c>
      <c r="R214">
        <f t="shared" si="79"/>
        <v>219</v>
      </c>
      <c r="S214">
        <f t="shared" si="80"/>
        <v>0.99543378995433784</v>
      </c>
      <c r="T214">
        <f t="shared" si="99"/>
        <v>0.53047422750143003</v>
      </c>
      <c r="V214">
        <f t="shared" si="81"/>
        <v>0</v>
      </c>
      <c r="W214">
        <f t="shared" si="82"/>
        <v>0</v>
      </c>
      <c r="Y214">
        <f t="shared" si="83"/>
        <v>0</v>
      </c>
      <c r="Z214">
        <f t="shared" si="84"/>
        <v>0</v>
      </c>
      <c r="AB214">
        <f t="shared" si="85"/>
        <v>214</v>
      </c>
      <c r="AC214">
        <f t="shared" si="86"/>
        <v>217</v>
      </c>
      <c r="AE214">
        <f t="shared" si="87"/>
        <v>2.9411764705882353E-3</v>
      </c>
      <c r="AF214">
        <f t="shared" si="88"/>
        <v>3.2997374335446876E-6</v>
      </c>
      <c r="AG214">
        <f t="shared" si="100"/>
        <v>6.191950464395999E-6</v>
      </c>
      <c r="AH214">
        <f t="shared" si="101"/>
        <v>0.53290759551749167</v>
      </c>
      <c r="AI214">
        <f t="shared" si="89"/>
        <v>7.818493269892737E-4</v>
      </c>
      <c r="AJ214">
        <f t="shared" si="90"/>
        <v>7.7854958955572901E-4</v>
      </c>
      <c r="AK214">
        <f t="shared" si="91"/>
        <v>1.2696147279070716E-11</v>
      </c>
      <c r="AL214">
        <f t="shared" si="92"/>
        <v>214</v>
      </c>
      <c r="AM214">
        <f t="shared" si="93"/>
        <v>217</v>
      </c>
      <c r="AO214">
        <f t="shared" si="94"/>
        <v>0</v>
      </c>
      <c r="AP214">
        <f t="shared" si="95"/>
        <v>0</v>
      </c>
    </row>
    <row r="215" spans="1:42" x14ac:dyDescent="0.2">
      <c r="A215" s="122">
        <v>2.9411764705882353E-3</v>
      </c>
      <c r="B215">
        <v>1</v>
      </c>
      <c r="C215">
        <v>0</v>
      </c>
      <c r="D215" s="120">
        <f t="shared" si="77"/>
        <v>0.52804085948536839</v>
      </c>
      <c r="E215" s="124" t="s">
        <v>2044</v>
      </c>
      <c r="H215">
        <f t="shared" si="96"/>
        <v>1</v>
      </c>
      <c r="O215">
        <f t="shared" si="78"/>
        <v>1.9358343337334936</v>
      </c>
      <c r="P215">
        <f t="shared" si="97"/>
        <v>214</v>
      </c>
      <c r="Q215">
        <f t="shared" si="98"/>
        <v>214</v>
      </c>
      <c r="R215">
        <f t="shared" si="79"/>
        <v>218</v>
      </c>
      <c r="S215">
        <f t="shared" si="80"/>
        <v>0.99541284403669728</v>
      </c>
      <c r="T215">
        <f t="shared" si="99"/>
        <v>0.52804085948536839</v>
      </c>
      <c r="V215">
        <f t="shared" si="81"/>
        <v>0</v>
      </c>
      <c r="W215">
        <f t="shared" si="82"/>
        <v>0</v>
      </c>
      <c r="Y215">
        <f t="shared" si="83"/>
        <v>0</v>
      </c>
      <c r="Z215">
        <f t="shared" si="84"/>
        <v>0</v>
      </c>
      <c r="AB215">
        <f t="shared" si="85"/>
        <v>215</v>
      </c>
      <c r="AC215">
        <f t="shared" si="86"/>
        <v>216</v>
      </c>
      <c r="AE215">
        <f t="shared" si="87"/>
        <v>2.9411764705882353E-3</v>
      </c>
      <c r="AF215">
        <f t="shared" si="88"/>
        <v>0</v>
      </c>
      <c r="AG215">
        <f t="shared" si="100"/>
        <v>0</v>
      </c>
      <c r="AH215">
        <f t="shared" si="101"/>
        <v>0.53047422750143003</v>
      </c>
      <c r="AI215">
        <f t="shared" si="89"/>
        <v>7.7854958955572901E-4</v>
      </c>
      <c r="AJ215">
        <f t="shared" si="90"/>
        <v>7.7854958955572901E-4</v>
      </c>
      <c r="AK215">
        <f t="shared" si="91"/>
        <v>1.2813162461366297E-11</v>
      </c>
      <c r="AL215">
        <f t="shared" si="92"/>
        <v>215</v>
      </c>
      <c r="AM215">
        <f t="shared" si="93"/>
        <v>216</v>
      </c>
      <c r="AO215">
        <f t="shared" si="94"/>
        <v>0</v>
      </c>
      <c r="AP215">
        <f t="shared" si="95"/>
        <v>0</v>
      </c>
    </row>
    <row r="216" spans="1:42" x14ac:dyDescent="0.2">
      <c r="A216" s="40">
        <v>2.935483870967742E-3</v>
      </c>
      <c r="B216">
        <v>1</v>
      </c>
      <c r="C216">
        <v>0</v>
      </c>
      <c r="D216" s="120">
        <f t="shared" si="77"/>
        <v>0.52560749146930674</v>
      </c>
      <c r="E216" s="400" t="s">
        <v>2044</v>
      </c>
      <c r="H216">
        <f t="shared" si="96"/>
        <v>1</v>
      </c>
      <c r="O216">
        <f t="shared" si="78"/>
        <v>1.9358400263331141</v>
      </c>
      <c r="P216">
        <f t="shared" si="97"/>
        <v>215</v>
      </c>
      <c r="Q216">
        <f t="shared" si="98"/>
        <v>215</v>
      </c>
      <c r="R216">
        <f t="shared" si="79"/>
        <v>217</v>
      </c>
      <c r="S216">
        <f t="shared" si="80"/>
        <v>0.99539170506912444</v>
      </c>
      <c r="T216">
        <f t="shared" si="99"/>
        <v>0.52560749146930674</v>
      </c>
      <c r="V216">
        <f t="shared" si="81"/>
        <v>0</v>
      </c>
      <c r="W216">
        <f t="shared" si="82"/>
        <v>0</v>
      </c>
      <c r="Y216">
        <f t="shared" si="83"/>
        <v>0</v>
      </c>
      <c r="Z216">
        <f t="shared" si="84"/>
        <v>0</v>
      </c>
      <c r="AB216">
        <f t="shared" si="85"/>
        <v>216</v>
      </c>
      <c r="AC216">
        <f t="shared" si="86"/>
        <v>215</v>
      </c>
      <c r="AE216">
        <f t="shared" si="87"/>
        <v>2.935483870967742E-3</v>
      </c>
      <c r="AF216">
        <f t="shared" si="88"/>
        <v>3.0059251963113632E-6</v>
      </c>
      <c r="AG216">
        <f t="shared" si="100"/>
        <v>5.6925996204932987E-6</v>
      </c>
      <c r="AH216">
        <f t="shared" si="101"/>
        <v>0.52804085948536839</v>
      </c>
      <c r="AI216">
        <f t="shared" si="89"/>
        <v>7.7854958955572901E-4</v>
      </c>
      <c r="AJ216">
        <f t="shared" si="90"/>
        <v>7.755436643594177E-4</v>
      </c>
      <c r="AK216">
        <f t="shared" si="91"/>
        <v>1.2832138063834126E-11</v>
      </c>
      <c r="AL216">
        <f t="shared" si="92"/>
        <v>216</v>
      </c>
      <c r="AM216">
        <f t="shared" si="93"/>
        <v>215</v>
      </c>
      <c r="AO216">
        <f t="shared" si="94"/>
        <v>0</v>
      </c>
      <c r="AP216">
        <f t="shared" si="95"/>
        <v>0</v>
      </c>
    </row>
    <row r="217" spans="1:42" x14ac:dyDescent="0.2">
      <c r="A217" s="191">
        <v>2.9166666666666668E-3</v>
      </c>
      <c r="B217">
        <v>1</v>
      </c>
      <c r="C217">
        <v>0</v>
      </c>
      <c r="D217" s="120">
        <f t="shared" si="77"/>
        <v>0.5231741234532451</v>
      </c>
      <c r="E217" s="400" t="s">
        <v>2044</v>
      </c>
      <c r="H217">
        <f t="shared" si="96"/>
        <v>1</v>
      </c>
      <c r="O217">
        <f t="shared" si="78"/>
        <v>1.9358588435374151</v>
      </c>
      <c r="P217">
        <f t="shared" si="97"/>
        <v>216</v>
      </c>
      <c r="Q217">
        <f t="shared" si="98"/>
        <v>216</v>
      </c>
      <c r="R217">
        <f t="shared" si="79"/>
        <v>216</v>
      </c>
      <c r="S217">
        <f t="shared" si="80"/>
        <v>0.99537037037037035</v>
      </c>
      <c r="T217">
        <f t="shared" si="99"/>
        <v>0.5231741234532451</v>
      </c>
      <c r="V217">
        <f t="shared" si="81"/>
        <v>0</v>
      </c>
      <c r="W217">
        <f t="shared" si="82"/>
        <v>0</v>
      </c>
      <c r="Y217">
        <f t="shared" si="83"/>
        <v>0</v>
      </c>
      <c r="Z217">
        <f t="shared" si="84"/>
        <v>0</v>
      </c>
      <c r="AB217">
        <f t="shared" si="85"/>
        <v>217</v>
      </c>
      <c r="AC217">
        <f t="shared" si="86"/>
        <v>214</v>
      </c>
      <c r="AE217">
        <f t="shared" si="87"/>
        <v>2.9166666666666668E-3</v>
      </c>
      <c r="AF217">
        <f t="shared" si="88"/>
        <v>9.8904635491535622E-6</v>
      </c>
      <c r="AG217">
        <f t="shared" si="100"/>
        <v>1.8817204301075155E-5</v>
      </c>
      <c r="AH217">
        <f t="shared" si="101"/>
        <v>0.52560749146930674</v>
      </c>
      <c r="AI217">
        <f t="shared" si="89"/>
        <v>7.755436643594177E-4</v>
      </c>
      <c r="AJ217">
        <f t="shared" si="90"/>
        <v>7.6565320081026418E-4</v>
      </c>
      <c r="AK217">
        <f t="shared" si="91"/>
        <v>1.2623273555361816E-11</v>
      </c>
      <c r="AL217">
        <f t="shared" si="92"/>
        <v>217</v>
      </c>
      <c r="AM217">
        <f t="shared" si="93"/>
        <v>214</v>
      </c>
      <c r="AO217">
        <f t="shared" si="94"/>
        <v>0</v>
      </c>
      <c r="AP217">
        <f t="shared" si="95"/>
        <v>0</v>
      </c>
    </row>
    <row r="218" spans="1:42" x14ac:dyDescent="0.2">
      <c r="A218" s="122">
        <v>2.9113924050632911E-3</v>
      </c>
      <c r="B218">
        <v>1</v>
      </c>
      <c r="C218">
        <v>0</v>
      </c>
      <c r="D218" s="120">
        <f t="shared" si="77"/>
        <v>0.52074075543718346</v>
      </c>
      <c r="E218" s="124" t="s">
        <v>2044</v>
      </c>
      <c r="H218">
        <f t="shared" si="96"/>
        <v>1</v>
      </c>
      <c r="O218">
        <f t="shared" si="78"/>
        <v>1.9358641177990186</v>
      </c>
      <c r="P218">
        <f t="shared" si="97"/>
        <v>217</v>
      </c>
      <c r="Q218">
        <f t="shared" si="98"/>
        <v>217</v>
      </c>
      <c r="R218">
        <f t="shared" si="79"/>
        <v>215</v>
      </c>
      <c r="S218">
        <f t="shared" si="80"/>
        <v>0.99534883720930234</v>
      </c>
      <c r="T218">
        <f t="shared" si="99"/>
        <v>0.52074075543718346</v>
      </c>
      <c r="V218">
        <f t="shared" si="81"/>
        <v>0</v>
      </c>
      <c r="W218">
        <f t="shared" si="82"/>
        <v>0</v>
      </c>
      <c r="Y218">
        <f t="shared" si="83"/>
        <v>0</v>
      </c>
      <c r="Z218">
        <f t="shared" si="84"/>
        <v>0</v>
      </c>
      <c r="AB218">
        <f t="shared" si="85"/>
        <v>218</v>
      </c>
      <c r="AC218">
        <f t="shared" si="86"/>
        <v>213</v>
      </c>
      <c r="AE218">
        <f t="shared" si="87"/>
        <v>2.9113924050632911E-3</v>
      </c>
      <c r="AF218">
        <f t="shared" si="88"/>
        <v>2.759357191209174E-6</v>
      </c>
      <c r="AG218">
        <f t="shared" si="100"/>
        <v>5.2742616033756712E-6</v>
      </c>
      <c r="AH218">
        <f t="shared" si="101"/>
        <v>0.5231741234532451</v>
      </c>
      <c r="AI218">
        <f t="shared" si="89"/>
        <v>7.6565320081026418E-4</v>
      </c>
      <c r="AJ218">
        <f t="shared" si="90"/>
        <v>7.6289384361905499E-4</v>
      </c>
      <c r="AK218">
        <f t="shared" si="91"/>
        <v>1.2649576540574987E-11</v>
      </c>
      <c r="AL218">
        <f t="shared" si="92"/>
        <v>218</v>
      </c>
      <c r="AM218">
        <f t="shared" si="93"/>
        <v>213</v>
      </c>
      <c r="AO218">
        <f t="shared" si="94"/>
        <v>0</v>
      </c>
      <c r="AP218">
        <f t="shared" si="95"/>
        <v>0</v>
      </c>
    </row>
    <row r="219" spans="1:42" x14ac:dyDescent="0.2">
      <c r="A219" s="191">
        <v>2.8947368421052633E-3</v>
      </c>
      <c r="B219">
        <v>1</v>
      </c>
      <c r="C219">
        <v>0</v>
      </c>
      <c r="D219" s="120">
        <f t="shared" si="77"/>
        <v>0.51830738742112192</v>
      </c>
      <c r="E219" s="124" t="s">
        <v>2044</v>
      </c>
      <c r="H219">
        <f t="shared" si="96"/>
        <v>1</v>
      </c>
      <c r="O219">
        <f t="shared" si="78"/>
        <v>1.9358807733619765</v>
      </c>
      <c r="P219">
        <f t="shared" si="97"/>
        <v>218</v>
      </c>
      <c r="Q219">
        <f t="shared" si="98"/>
        <v>218</v>
      </c>
      <c r="R219">
        <f t="shared" si="79"/>
        <v>214</v>
      </c>
      <c r="S219">
        <f t="shared" si="80"/>
        <v>0.99532710280373837</v>
      </c>
      <c r="T219">
        <f t="shared" si="99"/>
        <v>0.51830738742112192</v>
      </c>
      <c r="V219">
        <f t="shared" si="81"/>
        <v>0</v>
      </c>
      <c r="W219">
        <f t="shared" si="82"/>
        <v>0</v>
      </c>
      <c r="Y219">
        <f t="shared" si="83"/>
        <v>0</v>
      </c>
      <c r="Z219">
        <f t="shared" si="84"/>
        <v>0</v>
      </c>
      <c r="AB219">
        <f t="shared" si="85"/>
        <v>219</v>
      </c>
      <c r="AC219">
        <f t="shared" si="86"/>
        <v>212</v>
      </c>
      <c r="AE219">
        <f t="shared" si="87"/>
        <v>2.8947368421052633E-3</v>
      </c>
      <c r="AF219">
        <f t="shared" si="88"/>
        <v>8.6732304369949758E-6</v>
      </c>
      <c r="AG219">
        <f t="shared" si="100"/>
        <v>1.6655562958027819E-5</v>
      </c>
      <c r="AH219">
        <f t="shared" si="101"/>
        <v>0.52074075543718346</v>
      </c>
      <c r="AI219">
        <f t="shared" si="89"/>
        <v>7.6289384361905499E-4</v>
      </c>
      <c r="AJ219">
        <f t="shared" si="90"/>
        <v>7.5422061318206003E-4</v>
      </c>
      <c r="AK219">
        <f t="shared" si="91"/>
        <v>1.2479679113437818E-11</v>
      </c>
      <c r="AL219">
        <f t="shared" si="92"/>
        <v>219</v>
      </c>
      <c r="AM219">
        <f t="shared" si="93"/>
        <v>212</v>
      </c>
      <c r="AO219">
        <f t="shared" si="94"/>
        <v>0</v>
      </c>
      <c r="AP219">
        <f t="shared" si="95"/>
        <v>0</v>
      </c>
    </row>
    <row r="220" spans="1:42" x14ac:dyDescent="0.2">
      <c r="A220" s="55">
        <v>2.8358208955223878E-3</v>
      </c>
      <c r="B220">
        <v>1</v>
      </c>
      <c r="C220">
        <v>0</v>
      </c>
      <c r="D220" s="120">
        <f t="shared" si="77"/>
        <v>0.51587401940506039</v>
      </c>
      <c r="E220" s="400" t="s">
        <v>2044</v>
      </c>
      <c r="H220">
        <f t="shared" si="96"/>
        <v>1</v>
      </c>
      <c r="O220">
        <f t="shared" si="78"/>
        <v>1.9359396893085594</v>
      </c>
      <c r="P220">
        <f t="shared" si="97"/>
        <v>219</v>
      </c>
      <c r="Q220">
        <f t="shared" si="98"/>
        <v>219</v>
      </c>
      <c r="R220">
        <f t="shared" si="79"/>
        <v>213</v>
      </c>
      <c r="S220">
        <f t="shared" si="80"/>
        <v>0.99530516431924887</v>
      </c>
      <c r="T220">
        <f t="shared" si="99"/>
        <v>0.51587401940506039</v>
      </c>
      <c r="V220">
        <f t="shared" si="81"/>
        <v>0</v>
      </c>
      <c r="W220">
        <f t="shared" si="82"/>
        <v>0</v>
      </c>
      <c r="Y220">
        <f t="shared" si="83"/>
        <v>0</v>
      </c>
      <c r="Z220">
        <f t="shared" si="84"/>
        <v>0</v>
      </c>
      <c r="AB220">
        <f t="shared" si="85"/>
        <v>220</v>
      </c>
      <c r="AC220">
        <f t="shared" si="86"/>
        <v>211</v>
      </c>
      <c r="AE220">
        <f t="shared" si="87"/>
        <v>2.8358208955223878E-3</v>
      </c>
      <c r="AF220">
        <f t="shared" si="88"/>
        <v>3.05365703508126E-5</v>
      </c>
      <c r="AG220">
        <f t="shared" si="100"/>
        <v>5.8915946582875547E-5</v>
      </c>
      <c r="AH220">
        <f t="shared" si="101"/>
        <v>0.51830738742112192</v>
      </c>
      <c r="AI220">
        <f t="shared" si="89"/>
        <v>7.5422061318206003E-4</v>
      </c>
      <c r="AJ220">
        <f t="shared" si="90"/>
        <v>7.2368404283124738E-4</v>
      </c>
      <c r="AK220">
        <f t="shared" si="91"/>
        <v>1.1597984627703489E-11</v>
      </c>
      <c r="AL220">
        <f t="shared" si="92"/>
        <v>220</v>
      </c>
      <c r="AM220">
        <f t="shared" si="93"/>
        <v>211</v>
      </c>
      <c r="AO220">
        <f t="shared" si="94"/>
        <v>0</v>
      </c>
      <c r="AP220">
        <f t="shared" si="95"/>
        <v>0</v>
      </c>
    </row>
    <row r="221" spans="1:42" x14ac:dyDescent="0.2">
      <c r="A221" s="38">
        <v>2.8333333333333335E-3</v>
      </c>
      <c r="B221">
        <v>1</v>
      </c>
      <c r="C221">
        <v>0</v>
      </c>
      <c r="D221" s="120">
        <f t="shared" si="77"/>
        <v>0.51344065138899875</v>
      </c>
      <c r="E221" s="400" t="s">
        <v>2044</v>
      </c>
      <c r="H221">
        <f t="shared" si="96"/>
        <v>1</v>
      </c>
      <c r="O221">
        <f t="shared" si="78"/>
        <v>1.9359421768707485</v>
      </c>
      <c r="P221">
        <f t="shared" si="97"/>
        <v>220</v>
      </c>
      <c r="Q221">
        <f t="shared" si="98"/>
        <v>220</v>
      </c>
      <c r="R221">
        <f t="shared" si="79"/>
        <v>212</v>
      </c>
      <c r="S221">
        <f t="shared" si="80"/>
        <v>0.99528301886792447</v>
      </c>
      <c r="T221">
        <f t="shared" si="99"/>
        <v>0.51344065138899875</v>
      </c>
      <c r="V221">
        <f t="shared" si="81"/>
        <v>0</v>
      </c>
      <c r="W221">
        <f t="shared" si="82"/>
        <v>0</v>
      </c>
      <c r="Y221">
        <f t="shared" si="83"/>
        <v>0</v>
      </c>
      <c r="Z221">
        <f t="shared" si="84"/>
        <v>0</v>
      </c>
      <c r="AB221">
        <f t="shared" si="85"/>
        <v>221</v>
      </c>
      <c r="AC221">
        <f t="shared" si="86"/>
        <v>210</v>
      </c>
      <c r="AE221">
        <f t="shared" si="87"/>
        <v>2.8333333333333335E-3</v>
      </c>
      <c r="AF221">
        <f t="shared" si="88"/>
        <v>1.2832687049874541E-6</v>
      </c>
      <c r="AG221">
        <f t="shared" si="100"/>
        <v>2.4875621890542259E-6</v>
      </c>
      <c r="AH221">
        <f t="shared" si="101"/>
        <v>0.51587401940506039</v>
      </c>
      <c r="AI221">
        <f t="shared" si="89"/>
        <v>7.2368404283124738E-4</v>
      </c>
      <c r="AJ221">
        <f t="shared" si="90"/>
        <v>7.2240077412625994E-4</v>
      </c>
      <c r="AK221">
        <f t="shared" si="91"/>
        <v>1.1666432944161219E-11</v>
      </c>
      <c r="AL221">
        <f t="shared" si="92"/>
        <v>221</v>
      </c>
      <c r="AM221">
        <f t="shared" si="93"/>
        <v>210</v>
      </c>
      <c r="AO221">
        <f t="shared" si="94"/>
        <v>0</v>
      </c>
      <c r="AP221">
        <f t="shared" si="95"/>
        <v>0</v>
      </c>
    </row>
    <row r="222" spans="1:42" x14ac:dyDescent="0.2">
      <c r="A222" s="40">
        <v>2.8048780487804881E-3</v>
      </c>
      <c r="B222">
        <v>1</v>
      </c>
      <c r="C222">
        <v>0</v>
      </c>
      <c r="D222" s="120">
        <f t="shared" si="77"/>
        <v>0.5110072833729371</v>
      </c>
      <c r="E222" s="400" t="s">
        <v>2044</v>
      </c>
      <c r="H222">
        <f t="shared" si="96"/>
        <v>1</v>
      </c>
      <c r="O222">
        <f t="shared" si="78"/>
        <v>1.9359706321553014</v>
      </c>
      <c r="P222">
        <f t="shared" si="97"/>
        <v>221</v>
      </c>
      <c r="Q222">
        <f t="shared" si="98"/>
        <v>221</v>
      </c>
      <c r="R222">
        <f t="shared" si="79"/>
        <v>211</v>
      </c>
      <c r="S222">
        <f t="shared" si="80"/>
        <v>0.99526066350710896</v>
      </c>
      <c r="T222">
        <f t="shared" si="99"/>
        <v>0.5110072833729371</v>
      </c>
      <c r="V222">
        <f t="shared" si="81"/>
        <v>0</v>
      </c>
      <c r="W222">
        <f t="shared" si="82"/>
        <v>0</v>
      </c>
      <c r="Y222">
        <f t="shared" si="83"/>
        <v>0</v>
      </c>
      <c r="Z222">
        <f t="shared" si="84"/>
        <v>0</v>
      </c>
      <c r="AB222">
        <f t="shared" si="85"/>
        <v>222</v>
      </c>
      <c r="AC222">
        <f t="shared" si="86"/>
        <v>209</v>
      </c>
      <c r="AE222">
        <f t="shared" si="87"/>
        <v>2.8048780487804881E-3</v>
      </c>
      <c r="AF222">
        <f t="shared" si="88"/>
        <v>1.4610099836272261E-5</v>
      </c>
      <c r="AG222">
        <f t="shared" si="100"/>
        <v>2.8455284552845409E-5</v>
      </c>
      <c r="AH222">
        <f t="shared" si="101"/>
        <v>0.51344065138899875</v>
      </c>
      <c r="AI222">
        <f t="shared" si="89"/>
        <v>7.2240077412625994E-4</v>
      </c>
      <c r="AJ222">
        <f t="shared" si="90"/>
        <v>7.0779067428998769E-4</v>
      </c>
      <c r="AK222">
        <f t="shared" si="91"/>
        <v>1.1305972435384233E-11</v>
      </c>
      <c r="AL222">
        <f t="shared" si="92"/>
        <v>222</v>
      </c>
      <c r="AM222">
        <f t="shared" si="93"/>
        <v>209</v>
      </c>
      <c r="AO222">
        <f t="shared" si="94"/>
        <v>0</v>
      </c>
      <c r="AP222">
        <f t="shared" si="95"/>
        <v>0</v>
      </c>
    </row>
    <row r="223" spans="1:42" x14ac:dyDescent="0.2">
      <c r="A223" s="55">
        <v>2.8E-3</v>
      </c>
      <c r="B223">
        <v>1</v>
      </c>
      <c r="C223">
        <v>0</v>
      </c>
      <c r="D223" s="120">
        <f t="shared" si="77"/>
        <v>0.50857391535687546</v>
      </c>
      <c r="E223" s="400" t="s">
        <v>2044</v>
      </c>
      <c r="H223">
        <f t="shared" si="96"/>
        <v>1</v>
      </c>
      <c r="O223">
        <f t="shared" si="78"/>
        <v>1.9359755102040819</v>
      </c>
      <c r="P223">
        <f t="shared" si="97"/>
        <v>222</v>
      </c>
      <c r="Q223">
        <f t="shared" si="98"/>
        <v>222</v>
      </c>
      <c r="R223">
        <f t="shared" si="79"/>
        <v>210</v>
      </c>
      <c r="S223">
        <f t="shared" si="80"/>
        <v>0.99523809523809526</v>
      </c>
      <c r="T223">
        <f t="shared" si="99"/>
        <v>0.50857391535687546</v>
      </c>
      <c r="V223">
        <f t="shared" si="81"/>
        <v>0</v>
      </c>
      <c r="W223">
        <f t="shared" si="82"/>
        <v>0</v>
      </c>
      <c r="Y223">
        <f t="shared" si="83"/>
        <v>0</v>
      </c>
      <c r="Z223">
        <f t="shared" si="84"/>
        <v>0</v>
      </c>
      <c r="AB223">
        <f t="shared" si="85"/>
        <v>223</v>
      </c>
      <c r="AC223">
        <f t="shared" si="86"/>
        <v>208</v>
      </c>
      <c r="AE223">
        <f t="shared" si="87"/>
        <v>2.8E-3</v>
      </c>
      <c r="AF223">
        <f t="shared" si="88"/>
        <v>2.4927184554779214E-6</v>
      </c>
      <c r="AG223">
        <f t="shared" si="100"/>
        <v>4.8780487804881562E-6</v>
      </c>
      <c r="AH223">
        <f t="shared" si="101"/>
        <v>0.5110072833729371</v>
      </c>
      <c r="AI223">
        <f t="shared" si="89"/>
        <v>7.0779067428998769E-4</v>
      </c>
      <c r="AJ223">
        <f t="shared" si="90"/>
        <v>7.0529795583450976E-4</v>
      </c>
      <c r="AK223">
        <f t="shared" si="91"/>
        <v>1.1333907644209115E-11</v>
      </c>
      <c r="AL223">
        <f t="shared" si="92"/>
        <v>223</v>
      </c>
      <c r="AM223">
        <f t="shared" si="93"/>
        <v>208</v>
      </c>
      <c r="AO223">
        <f t="shared" si="94"/>
        <v>0</v>
      </c>
      <c r="AP223">
        <f t="shared" si="95"/>
        <v>0</v>
      </c>
    </row>
    <row r="224" spans="1:42" x14ac:dyDescent="0.2">
      <c r="A224" s="122">
        <v>2.7941176470588237E-3</v>
      </c>
      <c r="B224">
        <v>0</v>
      </c>
      <c r="C224">
        <v>1</v>
      </c>
      <c r="D224" s="120">
        <f t="shared" si="77"/>
        <v>0</v>
      </c>
      <c r="E224" s="400" t="s">
        <v>2044</v>
      </c>
      <c r="H224">
        <f t="shared" si="96"/>
        <v>1</v>
      </c>
      <c r="O224">
        <f t="shared" si="78"/>
        <v>1.9359813925570231</v>
      </c>
      <c r="P224">
        <f t="shared" si="97"/>
        <v>222</v>
      </c>
      <c r="Q224">
        <f t="shared" si="98"/>
        <v>0</v>
      </c>
      <c r="R224">
        <f t="shared" si="79"/>
        <v>0</v>
      </c>
      <c r="S224">
        <f t="shared" si="80"/>
        <v>0</v>
      </c>
      <c r="T224">
        <f t="shared" si="99"/>
        <v>0.50857391535687546</v>
      </c>
      <c r="V224">
        <f t="shared" si="81"/>
        <v>0</v>
      </c>
      <c r="W224">
        <f t="shared" si="82"/>
        <v>0</v>
      </c>
      <c r="Y224">
        <f t="shared" si="83"/>
        <v>0</v>
      </c>
      <c r="Z224">
        <f t="shared" si="84"/>
        <v>0</v>
      </c>
      <c r="AB224">
        <f t="shared" si="85"/>
        <v>0</v>
      </c>
      <c r="AC224">
        <f t="shared" si="86"/>
        <v>0</v>
      </c>
      <c r="AE224">
        <f t="shared" si="87"/>
        <v>0</v>
      </c>
      <c r="AF224">
        <f t="shared" si="88"/>
        <v>2.991611266805067E-6</v>
      </c>
      <c r="AG224">
        <f t="shared" si="100"/>
        <v>5.8823529411763074E-6</v>
      </c>
      <c r="AH224">
        <f t="shared" si="101"/>
        <v>0.50857391535687546</v>
      </c>
      <c r="AI224">
        <f t="shared" si="89"/>
        <v>7.0529795583450976E-4</v>
      </c>
      <c r="AJ224">
        <f t="shared" si="90"/>
        <v>0</v>
      </c>
      <c r="AK224">
        <f t="shared" si="91"/>
        <v>0</v>
      </c>
      <c r="AL224">
        <f t="shared" si="92"/>
        <v>0</v>
      </c>
      <c r="AM224">
        <f t="shared" si="93"/>
        <v>0</v>
      </c>
      <c r="AO224">
        <f t="shared" si="94"/>
        <v>0</v>
      </c>
      <c r="AP224">
        <f t="shared" si="95"/>
        <v>0</v>
      </c>
    </row>
    <row r="225" spans="1:42" x14ac:dyDescent="0.2">
      <c r="A225" s="122">
        <v>2.7777777777777779E-3</v>
      </c>
      <c r="B225">
        <v>1</v>
      </c>
      <c r="C225">
        <v>0</v>
      </c>
      <c r="D225" s="120">
        <f t="shared" si="77"/>
        <v>0.50612884845612127</v>
      </c>
      <c r="E225" s="400" t="s">
        <v>2044</v>
      </c>
      <c r="H225">
        <f t="shared" si="96"/>
        <v>1</v>
      </c>
      <c r="O225">
        <f t="shared" si="78"/>
        <v>1.935997732426304</v>
      </c>
      <c r="P225">
        <f t="shared" si="97"/>
        <v>224</v>
      </c>
      <c r="Q225">
        <f t="shared" si="98"/>
        <v>224</v>
      </c>
      <c r="R225">
        <f t="shared" si="79"/>
        <v>208</v>
      </c>
      <c r="S225">
        <f t="shared" si="80"/>
        <v>0.99519230769230771</v>
      </c>
      <c r="T225">
        <f t="shared" si="99"/>
        <v>0.50612884845612127</v>
      </c>
      <c r="V225">
        <f t="shared" si="81"/>
        <v>0</v>
      </c>
      <c r="W225">
        <f t="shared" si="82"/>
        <v>0</v>
      </c>
      <c r="Y225">
        <f t="shared" si="83"/>
        <v>0</v>
      </c>
      <c r="Z225">
        <f t="shared" si="84"/>
        <v>0</v>
      </c>
      <c r="AB225">
        <f t="shared" si="85"/>
        <v>225</v>
      </c>
      <c r="AC225">
        <f t="shared" si="86"/>
        <v>206</v>
      </c>
      <c r="AE225">
        <f t="shared" si="87"/>
        <v>2.7777777777777779E-3</v>
      </c>
      <c r="AF225">
        <f t="shared" si="88"/>
        <v>8.3100312966809858E-6</v>
      </c>
      <c r="AG225">
        <f t="shared" si="100"/>
        <v>1.633986928104578E-5</v>
      </c>
      <c r="AH225">
        <f t="shared" si="101"/>
        <v>0.50857391535687546</v>
      </c>
      <c r="AI225">
        <f t="shared" si="89"/>
        <v>7.0230634456770464E-4</v>
      </c>
      <c r="AJ225">
        <f t="shared" si="90"/>
        <v>6.9399631327102371E-4</v>
      </c>
      <c r="AK225">
        <f t="shared" si="91"/>
        <v>1.1186150195879154E-11</v>
      </c>
      <c r="AL225">
        <f t="shared" si="92"/>
        <v>225</v>
      </c>
      <c r="AM225">
        <f t="shared" si="93"/>
        <v>206</v>
      </c>
      <c r="AO225">
        <f t="shared" si="94"/>
        <v>0</v>
      </c>
      <c r="AP225">
        <f t="shared" si="95"/>
        <v>0</v>
      </c>
    </row>
    <row r="226" spans="1:42" x14ac:dyDescent="0.2">
      <c r="A226" s="236">
        <v>2.7551020408163266E-3</v>
      </c>
      <c r="B226">
        <v>1</v>
      </c>
      <c r="C226">
        <v>0</v>
      </c>
      <c r="D226" s="120">
        <f t="shared" si="77"/>
        <v>0.50368378155536708</v>
      </c>
      <c r="E226" s="400" t="s">
        <v>2044</v>
      </c>
      <c r="H226">
        <f t="shared" si="96"/>
        <v>1</v>
      </c>
      <c r="O226">
        <f t="shared" si="78"/>
        <v>1.9360204081632655</v>
      </c>
      <c r="P226">
        <f t="shared" si="97"/>
        <v>225</v>
      </c>
      <c r="Q226">
        <f t="shared" si="98"/>
        <v>225</v>
      </c>
      <c r="R226">
        <f t="shared" si="79"/>
        <v>207</v>
      </c>
      <c r="S226">
        <f t="shared" si="80"/>
        <v>0.99516908212560384</v>
      </c>
      <c r="T226">
        <f t="shared" si="99"/>
        <v>0.50368378155536708</v>
      </c>
      <c r="V226">
        <f t="shared" si="81"/>
        <v>0</v>
      </c>
      <c r="W226">
        <f t="shared" si="82"/>
        <v>0</v>
      </c>
      <c r="Y226">
        <f t="shared" si="83"/>
        <v>0</v>
      </c>
      <c r="Z226">
        <f t="shared" si="84"/>
        <v>0</v>
      </c>
      <c r="AB226">
        <f t="shared" si="85"/>
        <v>226</v>
      </c>
      <c r="AC226">
        <f t="shared" si="86"/>
        <v>205</v>
      </c>
      <c r="AE226">
        <f t="shared" si="87"/>
        <v>2.7551020408163266E-3</v>
      </c>
      <c r="AF226">
        <f t="shared" si="88"/>
        <v>1.1476844636193242E-5</v>
      </c>
      <c r="AG226">
        <f t="shared" si="100"/>
        <v>2.2675736961451278E-5</v>
      </c>
      <c r="AH226">
        <f t="shared" si="101"/>
        <v>0.50612884845612127</v>
      </c>
      <c r="AI226">
        <f t="shared" si="89"/>
        <v>6.9399631327102371E-4</v>
      </c>
      <c r="AJ226">
        <f t="shared" si="90"/>
        <v>6.8251946863483052E-4</v>
      </c>
      <c r="AK226">
        <f t="shared" si="91"/>
        <v>1.0924272432474354E-11</v>
      </c>
      <c r="AL226">
        <f t="shared" si="92"/>
        <v>226</v>
      </c>
      <c r="AM226">
        <f t="shared" si="93"/>
        <v>205</v>
      </c>
      <c r="AO226">
        <f t="shared" si="94"/>
        <v>0</v>
      </c>
      <c r="AP226">
        <f t="shared" si="95"/>
        <v>0</v>
      </c>
    </row>
    <row r="227" spans="1:42" x14ac:dyDescent="0.2">
      <c r="A227" s="122">
        <v>2.7380952380952383E-3</v>
      </c>
      <c r="B227">
        <v>1</v>
      </c>
      <c r="C227">
        <v>0</v>
      </c>
      <c r="D227" s="120">
        <f t="shared" si="77"/>
        <v>0.50123871465461289</v>
      </c>
      <c r="E227" s="400" t="s">
        <v>2044</v>
      </c>
      <c r="H227">
        <f t="shared" si="96"/>
        <v>1</v>
      </c>
      <c r="O227">
        <f t="shared" si="78"/>
        <v>1.9360374149659865</v>
      </c>
      <c r="P227">
        <f t="shared" si="97"/>
        <v>226</v>
      </c>
      <c r="Q227">
        <f t="shared" si="98"/>
        <v>226</v>
      </c>
      <c r="R227">
        <f t="shared" si="79"/>
        <v>206</v>
      </c>
      <c r="S227">
        <f t="shared" si="80"/>
        <v>0.99514563106796117</v>
      </c>
      <c r="T227">
        <f t="shared" si="99"/>
        <v>0.50123871465461289</v>
      </c>
      <c r="V227">
        <f t="shared" si="81"/>
        <v>0</v>
      </c>
      <c r="W227">
        <f t="shared" si="82"/>
        <v>0</v>
      </c>
      <c r="Y227">
        <f t="shared" si="83"/>
        <v>0</v>
      </c>
      <c r="Z227">
        <f t="shared" si="84"/>
        <v>0</v>
      </c>
      <c r="AB227">
        <f t="shared" si="85"/>
        <v>227</v>
      </c>
      <c r="AC227">
        <f t="shared" si="86"/>
        <v>204</v>
      </c>
      <c r="AE227">
        <f t="shared" si="87"/>
        <v>2.7380952380952383E-3</v>
      </c>
      <c r="AF227">
        <f t="shared" si="88"/>
        <v>8.5660507067238868E-6</v>
      </c>
      <c r="AG227">
        <f t="shared" si="100"/>
        <v>1.700680272108835E-5</v>
      </c>
      <c r="AH227">
        <f t="shared" si="101"/>
        <v>0.50368378155536708</v>
      </c>
      <c r="AI227">
        <f t="shared" si="89"/>
        <v>6.8251946863483052E-4</v>
      </c>
      <c r="AJ227">
        <f t="shared" si="90"/>
        <v>6.7395341792810665E-4</v>
      </c>
      <c r="AK227">
        <f t="shared" si="91"/>
        <v>1.0755699965355842E-11</v>
      </c>
      <c r="AL227">
        <f t="shared" si="92"/>
        <v>227</v>
      </c>
      <c r="AM227">
        <f t="shared" si="93"/>
        <v>204</v>
      </c>
      <c r="AO227">
        <f t="shared" si="94"/>
        <v>0</v>
      </c>
      <c r="AP227">
        <f t="shared" si="95"/>
        <v>0</v>
      </c>
    </row>
    <row r="228" spans="1:42" x14ac:dyDescent="0.2">
      <c r="A228" s="494">
        <v>2.7272727272727275E-3</v>
      </c>
      <c r="B228">
        <v>1</v>
      </c>
      <c r="C228">
        <v>0</v>
      </c>
      <c r="D228" s="120">
        <f t="shared" si="77"/>
        <v>0.4987936477538587</v>
      </c>
      <c r="E228" s="400" t="s">
        <v>2044</v>
      </c>
      <c r="H228">
        <f t="shared" si="96"/>
        <v>1</v>
      </c>
      <c r="O228">
        <f t="shared" si="78"/>
        <v>1.9360482374768091</v>
      </c>
      <c r="P228">
        <f t="shared" si="97"/>
        <v>227</v>
      </c>
      <c r="Q228">
        <f t="shared" si="98"/>
        <v>227</v>
      </c>
      <c r="R228">
        <f t="shared" si="79"/>
        <v>205</v>
      </c>
      <c r="S228">
        <f t="shared" si="80"/>
        <v>0.99512195121951219</v>
      </c>
      <c r="T228">
        <f t="shared" si="99"/>
        <v>0.4987936477538587</v>
      </c>
      <c r="V228">
        <f t="shared" si="81"/>
        <v>228</v>
      </c>
      <c r="W228">
        <f t="shared" si="82"/>
        <v>203</v>
      </c>
      <c r="Y228">
        <f t="shared" si="83"/>
        <v>0</v>
      </c>
      <c r="Z228">
        <f t="shared" si="84"/>
        <v>0</v>
      </c>
      <c r="AB228">
        <f t="shared" si="85"/>
        <v>228</v>
      </c>
      <c r="AC228">
        <f t="shared" si="86"/>
        <v>203</v>
      </c>
      <c r="AE228">
        <f t="shared" si="87"/>
        <v>2.7272727272727275E-3</v>
      </c>
      <c r="AF228">
        <f t="shared" si="88"/>
        <v>5.4246614140109351E-6</v>
      </c>
      <c r="AG228">
        <f t="shared" si="100"/>
        <v>1.0822510822510768E-5</v>
      </c>
      <c r="AH228">
        <f t="shared" si="101"/>
        <v>0.50123871465461289</v>
      </c>
      <c r="AI228">
        <f t="shared" si="89"/>
        <v>6.7395341792810665E-4</v>
      </c>
      <c r="AJ228">
        <f t="shared" si="90"/>
        <v>6.6852875651409566E-4</v>
      </c>
      <c r="AK228">
        <f t="shared" si="91"/>
        <v>1.068700856734297E-11</v>
      </c>
      <c r="AL228">
        <f t="shared" si="92"/>
        <v>228</v>
      </c>
      <c r="AM228">
        <f t="shared" si="93"/>
        <v>203</v>
      </c>
      <c r="AO228">
        <f t="shared" si="94"/>
        <v>0</v>
      </c>
      <c r="AP228">
        <f t="shared" si="95"/>
        <v>0</v>
      </c>
    </row>
    <row r="229" spans="1:42" x14ac:dyDescent="0.2">
      <c r="A229" s="236">
        <v>2.7058823529411765E-3</v>
      </c>
      <c r="B229">
        <v>1</v>
      </c>
      <c r="C229">
        <v>0</v>
      </c>
      <c r="D229" s="120">
        <f t="shared" si="77"/>
        <v>0.49634858085310452</v>
      </c>
      <c r="E229" s="400" t="s">
        <v>2044</v>
      </c>
      <c r="H229">
        <f t="shared" si="96"/>
        <v>1</v>
      </c>
      <c r="O229">
        <f t="shared" si="78"/>
        <v>1.9360696278511407</v>
      </c>
      <c r="P229">
        <f t="shared" si="97"/>
        <v>228</v>
      </c>
      <c r="Q229">
        <f t="shared" si="98"/>
        <v>228</v>
      </c>
      <c r="R229">
        <f t="shared" si="79"/>
        <v>204</v>
      </c>
      <c r="S229">
        <f t="shared" si="80"/>
        <v>0.99509803921568629</v>
      </c>
      <c r="T229">
        <f t="shared" si="99"/>
        <v>0.49634858085310452</v>
      </c>
      <c r="V229">
        <f t="shared" si="81"/>
        <v>229</v>
      </c>
      <c r="W229">
        <f t="shared" si="82"/>
        <v>202</v>
      </c>
      <c r="Y229">
        <f t="shared" si="83"/>
        <v>0</v>
      </c>
      <c r="Z229">
        <f t="shared" si="84"/>
        <v>0</v>
      </c>
      <c r="AB229">
        <f t="shared" si="85"/>
        <v>229</v>
      </c>
      <c r="AC229">
        <f t="shared" si="86"/>
        <v>202</v>
      </c>
      <c r="AE229">
        <f t="shared" si="87"/>
        <v>2.7058823529411765E-3</v>
      </c>
      <c r="AF229">
        <f t="shared" si="88"/>
        <v>1.0669382839654849E-5</v>
      </c>
      <c r="AG229">
        <f t="shared" si="100"/>
        <v>2.1390374331551037E-5</v>
      </c>
      <c r="AH229">
        <f t="shared" si="101"/>
        <v>0.4987936477538587</v>
      </c>
      <c r="AI229">
        <f t="shared" si="89"/>
        <v>6.6852875651409566E-4</v>
      </c>
      <c r="AJ229">
        <f t="shared" si="90"/>
        <v>6.5785937367444079E-4</v>
      </c>
      <c r="AK229">
        <f t="shared" si="91"/>
        <v>1.045056880931439E-11</v>
      </c>
      <c r="AL229">
        <f t="shared" si="92"/>
        <v>229</v>
      </c>
      <c r="AM229">
        <f t="shared" si="93"/>
        <v>202</v>
      </c>
      <c r="AO229">
        <f t="shared" si="94"/>
        <v>0</v>
      </c>
      <c r="AP229">
        <f t="shared" si="95"/>
        <v>0</v>
      </c>
    </row>
    <row r="230" spans="1:42" x14ac:dyDescent="0.2">
      <c r="A230" s="394">
        <v>2.6923076923076926E-3</v>
      </c>
      <c r="B230">
        <v>0</v>
      </c>
      <c r="C230">
        <v>1</v>
      </c>
      <c r="D230" s="120">
        <f t="shared" si="77"/>
        <v>0</v>
      </c>
      <c r="E230" s="400" t="s">
        <v>2044</v>
      </c>
      <c r="H230">
        <f t="shared" si="96"/>
        <v>1</v>
      </c>
      <c r="O230">
        <f t="shared" si="78"/>
        <v>1.936083202511774</v>
      </c>
      <c r="P230">
        <f t="shared" si="97"/>
        <v>228</v>
      </c>
      <c r="Q230">
        <f t="shared" si="98"/>
        <v>0</v>
      </c>
      <c r="R230">
        <f t="shared" si="79"/>
        <v>0</v>
      </c>
      <c r="S230">
        <f t="shared" si="80"/>
        <v>0</v>
      </c>
      <c r="T230">
        <f t="shared" si="99"/>
        <v>0.49634858085310452</v>
      </c>
      <c r="V230">
        <f t="shared" si="81"/>
        <v>0</v>
      </c>
      <c r="W230">
        <f t="shared" si="82"/>
        <v>0</v>
      </c>
      <c r="Y230">
        <f t="shared" si="83"/>
        <v>0</v>
      </c>
      <c r="Z230">
        <f t="shared" si="84"/>
        <v>0</v>
      </c>
      <c r="AB230">
        <f t="shared" si="85"/>
        <v>0</v>
      </c>
      <c r="AC230">
        <f t="shared" si="86"/>
        <v>0</v>
      </c>
      <c r="AE230">
        <f t="shared" si="87"/>
        <v>0</v>
      </c>
      <c r="AF230">
        <f t="shared" si="88"/>
        <v>6.7377635409921987E-6</v>
      </c>
      <c r="AG230">
        <f t="shared" si="100"/>
        <v>1.357466063348382E-5</v>
      </c>
      <c r="AH230">
        <f t="shared" si="101"/>
        <v>0.49634858085310452</v>
      </c>
      <c r="AI230">
        <f t="shared" si="89"/>
        <v>6.5785937367444079E-4</v>
      </c>
      <c r="AJ230">
        <f t="shared" si="90"/>
        <v>0</v>
      </c>
      <c r="AK230">
        <f t="shared" si="91"/>
        <v>0</v>
      </c>
      <c r="AL230">
        <f t="shared" si="92"/>
        <v>0</v>
      </c>
      <c r="AM230">
        <f t="shared" si="93"/>
        <v>0</v>
      </c>
      <c r="AO230">
        <f t="shared" si="94"/>
        <v>0</v>
      </c>
      <c r="AP230">
        <f t="shared" si="95"/>
        <v>0</v>
      </c>
    </row>
    <row r="231" spans="1:42" x14ac:dyDescent="0.2">
      <c r="A231" s="191">
        <v>2.6865671641791047E-3</v>
      </c>
      <c r="B231">
        <v>1</v>
      </c>
      <c r="C231">
        <v>0</v>
      </c>
      <c r="D231" s="120">
        <f t="shared" si="77"/>
        <v>0.49389140966076239</v>
      </c>
      <c r="E231" s="400" t="s">
        <v>2044</v>
      </c>
      <c r="H231">
        <f t="shared" si="96"/>
        <v>1</v>
      </c>
      <c r="O231">
        <f t="shared" si="78"/>
        <v>1.9360889430399026</v>
      </c>
      <c r="P231">
        <f t="shared" si="97"/>
        <v>230</v>
      </c>
      <c r="Q231">
        <f t="shared" si="98"/>
        <v>230</v>
      </c>
      <c r="R231">
        <f t="shared" si="79"/>
        <v>202</v>
      </c>
      <c r="S231">
        <f t="shared" si="80"/>
        <v>0.99504950495049505</v>
      </c>
      <c r="T231">
        <f t="shared" si="99"/>
        <v>0.49389140966076239</v>
      </c>
      <c r="V231">
        <f t="shared" si="81"/>
        <v>231</v>
      </c>
      <c r="W231">
        <f t="shared" si="82"/>
        <v>200</v>
      </c>
      <c r="Y231">
        <f t="shared" si="83"/>
        <v>0</v>
      </c>
      <c r="Z231">
        <f t="shared" si="84"/>
        <v>0</v>
      </c>
      <c r="AB231">
        <f t="shared" si="85"/>
        <v>231</v>
      </c>
      <c r="AC231">
        <f t="shared" si="86"/>
        <v>200</v>
      </c>
      <c r="AE231">
        <f t="shared" si="87"/>
        <v>2.6865671641791047E-3</v>
      </c>
      <c r="AF231">
        <f t="shared" si="88"/>
        <v>2.8493029899719366E-6</v>
      </c>
      <c r="AG231">
        <f t="shared" si="100"/>
        <v>5.7405281285879094E-6</v>
      </c>
      <c r="AH231">
        <f t="shared" si="101"/>
        <v>0.49634858085310452</v>
      </c>
      <c r="AI231">
        <f t="shared" si="89"/>
        <v>6.511216101334486E-4</v>
      </c>
      <c r="AJ231">
        <f t="shared" si="90"/>
        <v>6.4827230714347664E-4</v>
      </c>
      <c r="AK231">
        <f t="shared" si="91"/>
        <v>1.0350647362423677E-11</v>
      </c>
      <c r="AL231">
        <f t="shared" si="92"/>
        <v>231</v>
      </c>
      <c r="AM231">
        <f t="shared" si="93"/>
        <v>200</v>
      </c>
      <c r="AO231">
        <f t="shared" si="94"/>
        <v>0</v>
      </c>
      <c r="AP231">
        <f t="shared" si="95"/>
        <v>0</v>
      </c>
    </row>
    <row r="232" spans="1:42" x14ac:dyDescent="0.2">
      <c r="A232" s="40">
        <v>2.6816840976133013E-3</v>
      </c>
      <c r="B232">
        <v>1</v>
      </c>
      <c r="C232">
        <v>0</v>
      </c>
      <c r="D232" s="120">
        <f t="shared" si="77"/>
        <v>0.49143423846842033</v>
      </c>
      <c r="E232" s="400" t="s">
        <v>2044</v>
      </c>
      <c r="H232">
        <f t="shared" si="96"/>
        <v>1</v>
      </c>
      <c r="O232">
        <f t="shared" si="78"/>
        <v>1.9360938261064684</v>
      </c>
      <c r="P232">
        <f t="shared" si="97"/>
        <v>231</v>
      </c>
      <c r="Q232">
        <f t="shared" si="98"/>
        <v>231</v>
      </c>
      <c r="R232">
        <f t="shared" si="79"/>
        <v>201</v>
      </c>
      <c r="S232">
        <f t="shared" si="80"/>
        <v>0.99502487562189057</v>
      </c>
      <c r="T232">
        <f t="shared" si="99"/>
        <v>0.49143423846842033</v>
      </c>
      <c r="V232">
        <f t="shared" si="81"/>
        <v>232</v>
      </c>
      <c r="W232">
        <f t="shared" si="82"/>
        <v>199</v>
      </c>
      <c r="Y232">
        <f t="shared" si="83"/>
        <v>0</v>
      </c>
      <c r="Z232">
        <f t="shared" si="84"/>
        <v>0</v>
      </c>
      <c r="AB232">
        <f t="shared" si="85"/>
        <v>232</v>
      </c>
      <c r="AC232">
        <f t="shared" si="86"/>
        <v>199</v>
      </c>
      <c r="AE232">
        <f t="shared" si="87"/>
        <v>2.6816840976133013E-3</v>
      </c>
      <c r="AF232">
        <f t="shared" si="88"/>
        <v>2.4117046296520026E-6</v>
      </c>
      <c r="AG232">
        <f t="shared" si="100"/>
        <v>4.8830665658034476E-6</v>
      </c>
      <c r="AH232">
        <f t="shared" si="101"/>
        <v>0.49389140966076239</v>
      </c>
      <c r="AI232">
        <f t="shared" si="89"/>
        <v>6.4827230714347664E-4</v>
      </c>
      <c r="AJ232">
        <f t="shared" si="90"/>
        <v>6.4586060251382469E-4</v>
      </c>
      <c r="AK232">
        <f t="shared" si="91"/>
        <v>1.037651537013733E-11</v>
      </c>
      <c r="AL232">
        <f t="shared" si="92"/>
        <v>232</v>
      </c>
      <c r="AM232">
        <f t="shared" si="93"/>
        <v>199</v>
      </c>
      <c r="AO232">
        <f t="shared" si="94"/>
        <v>0</v>
      </c>
      <c r="AP232">
        <f t="shared" si="95"/>
        <v>0</v>
      </c>
    </row>
    <row r="233" spans="1:42" x14ac:dyDescent="0.2">
      <c r="A233" s="191">
        <v>2.6666666666666666E-3</v>
      </c>
      <c r="B233">
        <v>1</v>
      </c>
      <c r="C233">
        <v>0</v>
      </c>
      <c r="D233" s="120">
        <f t="shared" si="77"/>
        <v>0.4889770672760782</v>
      </c>
      <c r="E233" s="400" t="s">
        <v>2044</v>
      </c>
      <c r="H233">
        <f t="shared" si="96"/>
        <v>1</v>
      </c>
      <c r="O233">
        <f t="shared" si="78"/>
        <v>1.9361088435374152</v>
      </c>
      <c r="P233">
        <f t="shared" si="97"/>
        <v>232</v>
      </c>
      <c r="Q233">
        <f t="shared" si="98"/>
        <v>232</v>
      </c>
      <c r="R233">
        <f t="shared" si="79"/>
        <v>200</v>
      </c>
      <c r="S233">
        <f t="shared" si="80"/>
        <v>0.995</v>
      </c>
      <c r="T233">
        <f t="shared" si="99"/>
        <v>0.4889770672760782</v>
      </c>
      <c r="V233">
        <f t="shared" si="81"/>
        <v>233</v>
      </c>
      <c r="W233">
        <f t="shared" si="82"/>
        <v>198</v>
      </c>
      <c r="Y233">
        <f t="shared" si="83"/>
        <v>0</v>
      </c>
      <c r="Z233">
        <f t="shared" si="84"/>
        <v>0</v>
      </c>
      <c r="AB233">
        <f t="shared" si="85"/>
        <v>233</v>
      </c>
      <c r="AC233">
        <f t="shared" si="86"/>
        <v>198</v>
      </c>
      <c r="AE233">
        <f t="shared" si="87"/>
        <v>2.6666666666666666E-3</v>
      </c>
      <c r="AF233">
        <f t="shared" si="88"/>
        <v>7.3800797410115103E-6</v>
      </c>
      <c r="AG233">
        <f t="shared" si="100"/>
        <v>1.5017430946634696E-5</v>
      </c>
      <c r="AH233">
        <f t="shared" si="101"/>
        <v>0.49143423846842033</v>
      </c>
      <c r="AI233">
        <f t="shared" si="89"/>
        <v>6.4586060251382469E-4</v>
      </c>
      <c r="AJ233">
        <f t="shared" si="90"/>
        <v>6.3848052277281318E-4</v>
      </c>
      <c r="AK233">
        <f t="shared" si="91"/>
        <v>1.0242647687443337E-11</v>
      </c>
      <c r="AL233">
        <f t="shared" si="92"/>
        <v>233</v>
      </c>
      <c r="AM233">
        <f t="shared" si="93"/>
        <v>198</v>
      </c>
      <c r="AO233">
        <f t="shared" si="94"/>
        <v>0</v>
      </c>
      <c r="AP233">
        <f t="shared" si="95"/>
        <v>0</v>
      </c>
    </row>
    <row r="234" spans="1:42" x14ac:dyDescent="0.2">
      <c r="A234" s="40">
        <v>2.6666666666666666E-3</v>
      </c>
      <c r="B234">
        <v>1</v>
      </c>
      <c r="C234">
        <v>0</v>
      </c>
      <c r="D234" s="120">
        <f t="shared" si="77"/>
        <v>0.48651989608373608</v>
      </c>
      <c r="E234" s="400" t="s">
        <v>2044</v>
      </c>
      <c r="H234">
        <f t="shared" si="96"/>
        <v>1</v>
      </c>
      <c r="O234">
        <f t="shared" si="78"/>
        <v>1.9361088435374152</v>
      </c>
      <c r="P234">
        <f t="shared" si="97"/>
        <v>233</v>
      </c>
      <c r="Q234">
        <f t="shared" si="98"/>
        <v>233</v>
      </c>
      <c r="R234">
        <f t="shared" si="79"/>
        <v>199</v>
      </c>
      <c r="S234">
        <f t="shared" si="80"/>
        <v>0.99497487437185927</v>
      </c>
      <c r="T234">
        <f t="shared" si="99"/>
        <v>0.48651989608373608</v>
      </c>
      <c r="V234">
        <f t="shared" si="81"/>
        <v>234</v>
      </c>
      <c r="W234">
        <f t="shared" si="82"/>
        <v>197</v>
      </c>
      <c r="Y234">
        <f t="shared" si="83"/>
        <v>0</v>
      </c>
      <c r="Z234">
        <f t="shared" si="84"/>
        <v>0</v>
      </c>
      <c r="AB234">
        <f t="shared" si="85"/>
        <v>234</v>
      </c>
      <c r="AC234">
        <f t="shared" si="86"/>
        <v>197</v>
      </c>
      <c r="AE234">
        <f t="shared" si="87"/>
        <v>2.6666666666666666E-3</v>
      </c>
      <c r="AF234">
        <f t="shared" si="88"/>
        <v>0</v>
      </c>
      <c r="AG234">
        <f t="shared" si="100"/>
        <v>0</v>
      </c>
      <c r="AH234">
        <f t="shared" si="101"/>
        <v>0.4889770672760782</v>
      </c>
      <c r="AI234">
        <f t="shared" si="89"/>
        <v>6.3848052277281318E-4</v>
      </c>
      <c r="AJ234">
        <f t="shared" si="90"/>
        <v>6.3848052277281318E-4</v>
      </c>
      <c r="AK234">
        <f t="shared" si="91"/>
        <v>1.0346108775195291E-11</v>
      </c>
      <c r="AL234">
        <f t="shared" si="92"/>
        <v>234</v>
      </c>
      <c r="AM234">
        <f t="shared" si="93"/>
        <v>197</v>
      </c>
      <c r="AO234">
        <f t="shared" si="94"/>
        <v>0</v>
      </c>
      <c r="AP234">
        <f t="shared" si="95"/>
        <v>0</v>
      </c>
    </row>
    <row r="235" spans="1:42" x14ac:dyDescent="0.2">
      <c r="A235" s="40">
        <v>2.6666666666666666E-3</v>
      </c>
      <c r="B235">
        <v>1</v>
      </c>
      <c r="C235">
        <v>0</v>
      </c>
      <c r="D235" s="120">
        <f t="shared" si="77"/>
        <v>0.48406272489139396</v>
      </c>
      <c r="E235" s="400" t="s">
        <v>2044</v>
      </c>
      <c r="H235">
        <f t="shared" si="96"/>
        <v>1</v>
      </c>
      <c r="O235">
        <f t="shared" si="78"/>
        <v>1.9361088435374152</v>
      </c>
      <c r="P235">
        <f t="shared" si="97"/>
        <v>234</v>
      </c>
      <c r="Q235">
        <f t="shared" si="98"/>
        <v>234</v>
      </c>
      <c r="R235">
        <f t="shared" si="79"/>
        <v>198</v>
      </c>
      <c r="S235">
        <f t="shared" si="80"/>
        <v>0.99494949494949492</v>
      </c>
      <c r="T235">
        <f t="shared" si="99"/>
        <v>0.48406272489139396</v>
      </c>
      <c r="V235">
        <f t="shared" si="81"/>
        <v>235</v>
      </c>
      <c r="W235">
        <f t="shared" si="82"/>
        <v>196</v>
      </c>
      <c r="Y235">
        <f t="shared" si="83"/>
        <v>0</v>
      </c>
      <c r="Z235">
        <f t="shared" si="84"/>
        <v>0</v>
      </c>
      <c r="AB235">
        <f t="shared" si="85"/>
        <v>235</v>
      </c>
      <c r="AC235">
        <f t="shared" si="86"/>
        <v>196</v>
      </c>
      <c r="AE235">
        <f t="shared" si="87"/>
        <v>2.6666666666666666E-3</v>
      </c>
      <c r="AF235">
        <f t="shared" si="88"/>
        <v>0</v>
      </c>
      <c r="AG235">
        <f t="shared" si="100"/>
        <v>0</v>
      </c>
      <c r="AH235">
        <f t="shared" si="101"/>
        <v>0.48651989608373608</v>
      </c>
      <c r="AI235">
        <f t="shared" si="89"/>
        <v>6.3848052277281318E-4</v>
      </c>
      <c r="AJ235">
        <f t="shared" si="90"/>
        <v>6.3848052277281318E-4</v>
      </c>
      <c r="AK235">
        <f t="shared" si="91"/>
        <v>1.0451145412506918E-11</v>
      </c>
      <c r="AL235">
        <f t="shared" si="92"/>
        <v>235</v>
      </c>
      <c r="AM235">
        <f t="shared" si="93"/>
        <v>196</v>
      </c>
      <c r="AO235">
        <f t="shared" si="94"/>
        <v>0</v>
      </c>
      <c r="AP235">
        <f t="shared" si="95"/>
        <v>0</v>
      </c>
    </row>
    <row r="236" spans="1:42" x14ac:dyDescent="0.2">
      <c r="A236" s="191">
        <v>2.6666666666666666E-3</v>
      </c>
      <c r="B236">
        <v>1</v>
      </c>
      <c r="C236">
        <v>0</v>
      </c>
      <c r="D236" s="120">
        <f t="shared" si="77"/>
        <v>0.48160555369905184</v>
      </c>
      <c r="E236" s="400" t="s">
        <v>2044</v>
      </c>
      <c r="H236">
        <f t="shared" si="96"/>
        <v>1</v>
      </c>
      <c r="O236">
        <f t="shared" si="78"/>
        <v>1.9361088435374152</v>
      </c>
      <c r="P236">
        <f t="shared" si="97"/>
        <v>235</v>
      </c>
      <c r="Q236">
        <f t="shared" si="98"/>
        <v>235</v>
      </c>
      <c r="R236">
        <f t="shared" si="79"/>
        <v>197</v>
      </c>
      <c r="S236">
        <f t="shared" si="80"/>
        <v>0.99492385786802029</v>
      </c>
      <c r="T236">
        <f t="shared" si="99"/>
        <v>0.48160555369905184</v>
      </c>
      <c r="V236">
        <f t="shared" si="81"/>
        <v>236</v>
      </c>
      <c r="W236">
        <f t="shared" si="82"/>
        <v>195</v>
      </c>
      <c r="Y236">
        <f t="shared" si="83"/>
        <v>0</v>
      </c>
      <c r="Z236">
        <f t="shared" si="84"/>
        <v>0</v>
      </c>
      <c r="AB236">
        <f t="shared" si="85"/>
        <v>236</v>
      </c>
      <c r="AC236">
        <f t="shared" si="86"/>
        <v>195</v>
      </c>
      <c r="AE236">
        <f t="shared" si="87"/>
        <v>2.6666666666666666E-3</v>
      </c>
      <c r="AF236">
        <f t="shared" si="88"/>
        <v>0</v>
      </c>
      <c r="AG236">
        <f t="shared" si="100"/>
        <v>0</v>
      </c>
      <c r="AH236">
        <f t="shared" si="101"/>
        <v>0.48406272489139396</v>
      </c>
      <c r="AI236">
        <f t="shared" si="89"/>
        <v>6.3848052277281318E-4</v>
      </c>
      <c r="AJ236">
        <f t="shared" si="90"/>
        <v>6.3848052277281318E-4</v>
      </c>
      <c r="AK236">
        <f t="shared" si="91"/>
        <v>1.0557789753450866E-11</v>
      </c>
      <c r="AL236">
        <f t="shared" si="92"/>
        <v>236</v>
      </c>
      <c r="AM236">
        <f t="shared" si="93"/>
        <v>195</v>
      </c>
      <c r="AO236">
        <f t="shared" si="94"/>
        <v>0</v>
      </c>
      <c r="AP236">
        <f t="shared" si="95"/>
        <v>0</v>
      </c>
    </row>
    <row r="237" spans="1:42" x14ac:dyDescent="0.2">
      <c r="A237" s="40">
        <v>2.6470588235294116E-3</v>
      </c>
      <c r="B237">
        <v>1</v>
      </c>
      <c r="C237">
        <v>0</v>
      </c>
      <c r="D237" s="120">
        <f t="shared" si="77"/>
        <v>0.47914838250670977</v>
      </c>
      <c r="E237" s="400" t="s">
        <v>2044</v>
      </c>
      <c r="H237">
        <f t="shared" si="96"/>
        <v>1</v>
      </c>
      <c r="O237">
        <f t="shared" si="78"/>
        <v>1.9361284513805523</v>
      </c>
      <c r="P237">
        <f t="shared" si="97"/>
        <v>236</v>
      </c>
      <c r="Q237">
        <f t="shared" si="98"/>
        <v>236</v>
      </c>
      <c r="R237">
        <f t="shared" si="79"/>
        <v>196</v>
      </c>
      <c r="S237">
        <f t="shared" si="80"/>
        <v>0.99489795918367352</v>
      </c>
      <c r="T237">
        <f t="shared" si="99"/>
        <v>0.47914838250670977</v>
      </c>
      <c r="V237">
        <f t="shared" si="81"/>
        <v>237</v>
      </c>
      <c r="W237">
        <f t="shared" si="82"/>
        <v>194</v>
      </c>
      <c r="Y237">
        <f t="shared" si="83"/>
        <v>0</v>
      </c>
      <c r="Z237">
        <f t="shared" si="84"/>
        <v>0</v>
      </c>
      <c r="AB237">
        <f t="shared" si="85"/>
        <v>237</v>
      </c>
      <c r="AC237">
        <f t="shared" si="86"/>
        <v>194</v>
      </c>
      <c r="AE237">
        <f t="shared" si="87"/>
        <v>2.6470588235294116E-3</v>
      </c>
      <c r="AF237">
        <f t="shared" si="88"/>
        <v>9.4432461509618173E-6</v>
      </c>
      <c r="AG237">
        <f t="shared" si="100"/>
        <v>1.9607843137254936E-5</v>
      </c>
      <c r="AH237">
        <f t="shared" si="101"/>
        <v>0.48160555369905184</v>
      </c>
      <c r="AI237">
        <f t="shared" si="89"/>
        <v>6.3848052277281318E-4</v>
      </c>
      <c r="AJ237">
        <f t="shared" si="90"/>
        <v>6.2903727662185134E-4</v>
      </c>
      <c r="AK237">
        <f t="shared" si="91"/>
        <v>1.0352901501303913E-11</v>
      </c>
      <c r="AL237">
        <f t="shared" si="92"/>
        <v>237</v>
      </c>
      <c r="AM237">
        <f t="shared" si="93"/>
        <v>194</v>
      </c>
      <c r="AO237">
        <f t="shared" si="94"/>
        <v>0</v>
      </c>
      <c r="AP237">
        <f t="shared" si="95"/>
        <v>0</v>
      </c>
    </row>
    <row r="238" spans="1:42" x14ac:dyDescent="0.2">
      <c r="A238" s="40">
        <v>2.6363636363636363E-3</v>
      </c>
      <c r="B238">
        <v>1</v>
      </c>
      <c r="C238">
        <v>0</v>
      </c>
      <c r="D238" s="120">
        <f t="shared" si="77"/>
        <v>0.4766912113143677</v>
      </c>
      <c r="E238" s="400" t="s">
        <v>2044</v>
      </c>
      <c r="H238">
        <f t="shared" si="96"/>
        <v>1</v>
      </c>
      <c r="O238">
        <f t="shared" si="78"/>
        <v>1.9361391465677182</v>
      </c>
      <c r="P238">
        <f t="shared" si="97"/>
        <v>237</v>
      </c>
      <c r="Q238">
        <f t="shared" si="98"/>
        <v>237</v>
      </c>
      <c r="R238">
        <f t="shared" si="79"/>
        <v>195</v>
      </c>
      <c r="S238">
        <f t="shared" si="80"/>
        <v>0.99487179487179489</v>
      </c>
      <c r="T238">
        <f t="shared" si="99"/>
        <v>0.4766912113143677</v>
      </c>
      <c r="V238">
        <f t="shared" si="81"/>
        <v>238</v>
      </c>
      <c r="W238">
        <f t="shared" si="82"/>
        <v>193</v>
      </c>
      <c r="Y238">
        <f t="shared" si="83"/>
        <v>0</v>
      </c>
      <c r="Z238">
        <f t="shared" si="84"/>
        <v>0</v>
      </c>
      <c r="AB238">
        <f t="shared" si="85"/>
        <v>238</v>
      </c>
      <c r="AC238">
        <f t="shared" si="86"/>
        <v>193</v>
      </c>
      <c r="AE238">
        <f t="shared" si="87"/>
        <v>2.6363636363636363E-3</v>
      </c>
      <c r="AF238">
        <f t="shared" si="88"/>
        <v>5.1245816310877577E-6</v>
      </c>
      <c r="AG238">
        <f t="shared" si="100"/>
        <v>1.0695187165775302E-5</v>
      </c>
      <c r="AH238">
        <f t="shared" si="101"/>
        <v>0.47914838250670977</v>
      </c>
      <c r="AI238">
        <f t="shared" si="89"/>
        <v>6.2903727662185134E-4</v>
      </c>
      <c r="AJ238">
        <f t="shared" si="90"/>
        <v>6.2391269499076363E-4</v>
      </c>
      <c r="AK238">
        <f t="shared" si="91"/>
        <v>1.0289903541386139E-11</v>
      </c>
      <c r="AL238">
        <f t="shared" si="92"/>
        <v>238</v>
      </c>
      <c r="AM238">
        <f t="shared" si="93"/>
        <v>193</v>
      </c>
      <c r="AO238">
        <f t="shared" si="94"/>
        <v>0</v>
      </c>
      <c r="AP238">
        <f t="shared" si="95"/>
        <v>0</v>
      </c>
    </row>
    <row r="239" spans="1:42" x14ac:dyDescent="0.2">
      <c r="A239" s="122">
        <v>2.5999999999999999E-3</v>
      </c>
      <c r="B239">
        <v>1</v>
      </c>
      <c r="C239">
        <v>0</v>
      </c>
      <c r="D239" s="120">
        <f t="shared" si="77"/>
        <v>0.47423404012202564</v>
      </c>
      <c r="E239" s="400" t="s">
        <v>2044</v>
      </c>
      <c r="H239">
        <f t="shared" si="96"/>
        <v>1</v>
      </c>
      <c r="O239">
        <f t="shared" si="78"/>
        <v>1.9361755102040819</v>
      </c>
      <c r="P239">
        <f t="shared" si="97"/>
        <v>238</v>
      </c>
      <c r="Q239">
        <f t="shared" si="98"/>
        <v>238</v>
      </c>
      <c r="R239">
        <f t="shared" si="79"/>
        <v>194</v>
      </c>
      <c r="S239">
        <f t="shared" si="80"/>
        <v>0.99484536082474229</v>
      </c>
      <c r="T239">
        <f t="shared" si="99"/>
        <v>0.47423404012202564</v>
      </c>
      <c r="V239">
        <f t="shared" si="81"/>
        <v>239</v>
      </c>
      <c r="W239">
        <f t="shared" si="82"/>
        <v>192</v>
      </c>
      <c r="Y239">
        <f t="shared" si="83"/>
        <v>0</v>
      </c>
      <c r="Z239">
        <f t="shared" si="84"/>
        <v>0</v>
      </c>
      <c r="AB239">
        <f t="shared" si="85"/>
        <v>239</v>
      </c>
      <c r="AC239">
        <f t="shared" si="86"/>
        <v>192</v>
      </c>
      <c r="AE239">
        <f t="shared" si="87"/>
        <v>2.5999999999999999E-3</v>
      </c>
      <c r="AF239">
        <f t="shared" si="88"/>
        <v>1.7334225865977052E-5</v>
      </c>
      <c r="AG239">
        <f t="shared" si="100"/>
        <v>3.6363636363636459E-5</v>
      </c>
      <c r="AH239">
        <f t="shared" si="101"/>
        <v>0.4766912113143677</v>
      </c>
      <c r="AI239">
        <f t="shared" si="89"/>
        <v>6.2391269499076363E-4</v>
      </c>
      <c r="AJ239">
        <f t="shared" si="90"/>
        <v>6.0657846912478652E-4</v>
      </c>
      <c r="AK239">
        <f t="shared" si="91"/>
        <v>9.8268639283630577E-12</v>
      </c>
      <c r="AL239">
        <f t="shared" si="92"/>
        <v>239</v>
      </c>
      <c r="AM239">
        <f t="shared" si="93"/>
        <v>192</v>
      </c>
      <c r="AO239">
        <f t="shared" si="94"/>
        <v>0</v>
      </c>
      <c r="AP239">
        <f t="shared" si="95"/>
        <v>0</v>
      </c>
    </row>
    <row r="240" spans="1:42" x14ac:dyDescent="0.2">
      <c r="A240" s="191">
        <v>2.583732057416268E-3</v>
      </c>
      <c r="B240">
        <v>1</v>
      </c>
      <c r="C240">
        <v>0</v>
      </c>
      <c r="D240" s="120">
        <f t="shared" si="77"/>
        <v>0.47177686892968351</v>
      </c>
      <c r="E240" s="400" t="s">
        <v>2044</v>
      </c>
      <c r="H240">
        <f t="shared" si="96"/>
        <v>1</v>
      </c>
      <c r="O240">
        <f t="shared" si="78"/>
        <v>1.9361917781466655</v>
      </c>
      <c r="P240">
        <f t="shared" si="97"/>
        <v>239</v>
      </c>
      <c r="Q240">
        <f t="shared" si="98"/>
        <v>239</v>
      </c>
      <c r="R240">
        <f t="shared" si="79"/>
        <v>193</v>
      </c>
      <c r="S240">
        <f t="shared" si="80"/>
        <v>0.99481865284974091</v>
      </c>
      <c r="T240">
        <f t="shared" si="99"/>
        <v>0.47177686892968351</v>
      </c>
      <c r="V240">
        <f t="shared" si="81"/>
        <v>240</v>
      </c>
      <c r="W240">
        <f t="shared" si="82"/>
        <v>191</v>
      </c>
      <c r="Y240">
        <f t="shared" si="83"/>
        <v>0</v>
      </c>
      <c r="Z240">
        <f t="shared" si="84"/>
        <v>0</v>
      </c>
      <c r="AB240">
        <f t="shared" si="85"/>
        <v>240</v>
      </c>
      <c r="AC240">
        <f t="shared" si="86"/>
        <v>191</v>
      </c>
      <c r="AE240">
        <f t="shared" si="87"/>
        <v>2.583732057416268E-3</v>
      </c>
      <c r="AF240">
        <f t="shared" si="88"/>
        <v>7.7148121359563323E-6</v>
      </c>
      <c r="AG240">
        <f t="shared" si="100"/>
        <v>1.6267942583731917E-5</v>
      </c>
      <c r="AH240">
        <f t="shared" si="101"/>
        <v>0.47423404012202564</v>
      </c>
      <c r="AI240">
        <f t="shared" si="89"/>
        <v>6.0657846912478652E-4</v>
      </c>
      <c r="AJ240">
        <f t="shared" si="90"/>
        <v>5.9886365698883014E-4</v>
      </c>
      <c r="AK240">
        <f t="shared" si="91"/>
        <v>9.6782620806896374E-12</v>
      </c>
      <c r="AL240">
        <f t="shared" si="92"/>
        <v>240</v>
      </c>
      <c r="AM240">
        <f t="shared" si="93"/>
        <v>191</v>
      </c>
      <c r="AO240">
        <f t="shared" si="94"/>
        <v>0</v>
      </c>
      <c r="AP240">
        <f t="shared" si="95"/>
        <v>0</v>
      </c>
    </row>
    <row r="241" spans="1:42" x14ac:dyDescent="0.2">
      <c r="A241" s="191">
        <v>2.5714285714285717E-3</v>
      </c>
      <c r="B241">
        <v>1</v>
      </c>
      <c r="C241">
        <v>0</v>
      </c>
      <c r="D241" s="120">
        <f t="shared" si="77"/>
        <v>0.46931969773734139</v>
      </c>
      <c r="E241" s="400" t="s">
        <v>2044</v>
      </c>
      <c r="H241">
        <f t="shared" si="96"/>
        <v>1</v>
      </c>
      <c r="O241">
        <f t="shared" si="78"/>
        <v>1.9362040816326531</v>
      </c>
      <c r="P241">
        <f t="shared" si="97"/>
        <v>240</v>
      </c>
      <c r="Q241">
        <f t="shared" si="98"/>
        <v>240</v>
      </c>
      <c r="R241">
        <f t="shared" si="79"/>
        <v>192</v>
      </c>
      <c r="S241">
        <f t="shared" si="80"/>
        <v>0.99479166666666663</v>
      </c>
      <c r="T241">
        <f t="shared" si="99"/>
        <v>0.46931969773734139</v>
      </c>
      <c r="V241">
        <f t="shared" si="81"/>
        <v>241</v>
      </c>
      <c r="W241">
        <f t="shared" si="82"/>
        <v>190</v>
      </c>
      <c r="Y241">
        <f t="shared" si="83"/>
        <v>0</v>
      </c>
      <c r="Z241">
        <f t="shared" si="84"/>
        <v>0</v>
      </c>
      <c r="AB241">
        <f t="shared" si="85"/>
        <v>241</v>
      </c>
      <c r="AC241">
        <f t="shared" si="86"/>
        <v>190</v>
      </c>
      <c r="AE241">
        <f t="shared" si="87"/>
        <v>2.5714285714285717E-3</v>
      </c>
      <c r="AF241">
        <f t="shared" si="88"/>
        <v>5.8045000961955634E-6</v>
      </c>
      <c r="AG241">
        <f t="shared" si="100"/>
        <v>1.2303485987696233E-5</v>
      </c>
      <c r="AH241">
        <f t="shared" si="101"/>
        <v>0.47177686892968351</v>
      </c>
      <c r="AI241">
        <f t="shared" si="89"/>
        <v>5.9886365698883014E-4</v>
      </c>
      <c r="AJ241">
        <f t="shared" si="90"/>
        <v>5.9305915689263457E-4</v>
      </c>
      <c r="AK241">
        <f t="shared" si="91"/>
        <v>9.5909457780923469E-12</v>
      </c>
      <c r="AL241">
        <f t="shared" si="92"/>
        <v>241</v>
      </c>
      <c r="AM241">
        <f t="shared" si="93"/>
        <v>190</v>
      </c>
      <c r="AO241">
        <f t="shared" si="94"/>
        <v>0</v>
      </c>
      <c r="AP241">
        <f t="shared" si="95"/>
        <v>0</v>
      </c>
    </row>
    <row r="242" spans="1:42" x14ac:dyDescent="0.2">
      <c r="A242" s="40">
        <v>2.553191489361702E-3</v>
      </c>
      <c r="B242">
        <v>1</v>
      </c>
      <c r="C242">
        <v>0</v>
      </c>
      <c r="D242" s="120">
        <f t="shared" si="77"/>
        <v>0.46686252654499932</v>
      </c>
      <c r="E242" s="400" t="s">
        <v>2044</v>
      </c>
      <c r="H242">
        <f t="shared" si="96"/>
        <v>1</v>
      </c>
      <c r="O242">
        <f t="shared" si="78"/>
        <v>1.9362223187147201</v>
      </c>
      <c r="P242">
        <f t="shared" si="97"/>
        <v>241</v>
      </c>
      <c r="Q242">
        <f t="shared" si="98"/>
        <v>241</v>
      </c>
      <c r="R242">
        <f t="shared" si="79"/>
        <v>191</v>
      </c>
      <c r="S242">
        <f t="shared" si="80"/>
        <v>0.99476439790575921</v>
      </c>
      <c r="T242">
        <f t="shared" si="99"/>
        <v>0.46686252654499932</v>
      </c>
      <c r="V242">
        <f t="shared" si="81"/>
        <v>242</v>
      </c>
      <c r="W242">
        <f t="shared" si="82"/>
        <v>189</v>
      </c>
      <c r="Y242">
        <f t="shared" si="83"/>
        <v>0</v>
      </c>
      <c r="Z242">
        <f t="shared" si="84"/>
        <v>0</v>
      </c>
      <c r="AB242">
        <f t="shared" si="85"/>
        <v>242</v>
      </c>
      <c r="AC242">
        <f t="shared" si="86"/>
        <v>189</v>
      </c>
      <c r="AE242">
        <f t="shared" si="87"/>
        <v>2.553191489361702E-3</v>
      </c>
      <c r="AF242">
        <f t="shared" si="88"/>
        <v>8.5590218432343921E-6</v>
      </c>
      <c r="AG242">
        <f t="shared" si="100"/>
        <v>1.8237082066869734E-5</v>
      </c>
      <c r="AH242">
        <f t="shared" si="101"/>
        <v>0.46931969773734139</v>
      </c>
      <c r="AI242">
        <f t="shared" si="89"/>
        <v>5.9305915689263457E-4</v>
      </c>
      <c r="AJ242">
        <f t="shared" si="90"/>
        <v>5.8450013504940022E-4</v>
      </c>
      <c r="AK242">
        <f t="shared" si="91"/>
        <v>9.4141749207155438E-12</v>
      </c>
      <c r="AL242">
        <f t="shared" si="92"/>
        <v>242</v>
      </c>
      <c r="AM242">
        <f t="shared" si="93"/>
        <v>189</v>
      </c>
      <c r="AO242">
        <f t="shared" si="94"/>
        <v>0</v>
      </c>
      <c r="AP242">
        <f t="shared" si="95"/>
        <v>0</v>
      </c>
    </row>
    <row r="243" spans="1:42" x14ac:dyDescent="0.2">
      <c r="A243" s="43">
        <v>2.53411306042885E-3</v>
      </c>
      <c r="B243">
        <v>1</v>
      </c>
      <c r="C243">
        <v>0</v>
      </c>
      <c r="D243" s="120">
        <f t="shared" si="77"/>
        <v>0.4644053553526572</v>
      </c>
      <c r="E243" s="400" t="s">
        <v>2044</v>
      </c>
      <c r="H243">
        <f t="shared" si="96"/>
        <v>1</v>
      </c>
      <c r="O243">
        <f t="shared" si="78"/>
        <v>1.936241397143653</v>
      </c>
      <c r="P243">
        <f t="shared" si="97"/>
        <v>242</v>
      </c>
      <c r="Q243">
        <f t="shared" si="98"/>
        <v>242</v>
      </c>
      <c r="R243">
        <f t="shared" si="79"/>
        <v>190</v>
      </c>
      <c r="S243">
        <f t="shared" si="80"/>
        <v>0.99473684210526314</v>
      </c>
      <c r="T243">
        <f t="shared" si="99"/>
        <v>0.4644053553526572</v>
      </c>
      <c r="V243">
        <f t="shared" si="81"/>
        <v>243</v>
      </c>
      <c r="W243">
        <f t="shared" si="82"/>
        <v>188</v>
      </c>
      <c r="Y243">
        <f t="shared" si="83"/>
        <v>0</v>
      </c>
      <c r="Z243">
        <f t="shared" si="84"/>
        <v>0</v>
      </c>
      <c r="AB243">
        <f t="shared" si="85"/>
        <v>243</v>
      </c>
      <c r="AC243">
        <f t="shared" si="86"/>
        <v>188</v>
      </c>
      <c r="AE243">
        <f t="shared" si="87"/>
        <v>2.53411306042885E-3</v>
      </c>
      <c r="AF243">
        <f t="shared" si="88"/>
        <v>8.9070035341004885E-6</v>
      </c>
      <c r="AG243">
        <f t="shared" si="100"/>
        <v>1.9078428932851974E-5</v>
      </c>
      <c r="AH243">
        <f t="shared" si="101"/>
        <v>0.46686252654499932</v>
      </c>
      <c r="AI243">
        <f t="shared" si="89"/>
        <v>5.8450013504940022E-4</v>
      </c>
      <c r="AJ243">
        <f t="shared" si="90"/>
        <v>5.7559313151529974E-4</v>
      </c>
      <c r="AK243">
        <f t="shared" si="91"/>
        <v>9.2260499317067435E-12</v>
      </c>
      <c r="AL243">
        <f t="shared" si="92"/>
        <v>243</v>
      </c>
      <c r="AM243">
        <f t="shared" si="93"/>
        <v>188</v>
      </c>
      <c r="AO243">
        <f t="shared" si="94"/>
        <v>0</v>
      </c>
      <c r="AP243">
        <f t="shared" si="95"/>
        <v>0</v>
      </c>
    </row>
    <row r="244" spans="1:42" x14ac:dyDescent="0.2">
      <c r="A244" s="122">
        <v>2.53411306042885E-3</v>
      </c>
      <c r="B244">
        <v>1</v>
      </c>
      <c r="C244">
        <v>0</v>
      </c>
      <c r="D244" s="120">
        <f t="shared" si="77"/>
        <v>0.46194818416031508</v>
      </c>
      <c r="E244" s="124" t="s">
        <v>1397</v>
      </c>
      <c r="H244">
        <f t="shared" si="96"/>
        <v>1</v>
      </c>
      <c r="O244">
        <f t="shared" si="78"/>
        <v>1.936241397143653</v>
      </c>
      <c r="P244">
        <f t="shared" si="97"/>
        <v>243</v>
      </c>
      <c r="Q244">
        <f t="shared" si="98"/>
        <v>243</v>
      </c>
      <c r="R244">
        <f t="shared" si="79"/>
        <v>189</v>
      </c>
      <c r="S244">
        <f t="shared" si="80"/>
        <v>0.99470899470899465</v>
      </c>
      <c r="T244">
        <f t="shared" si="99"/>
        <v>0.46194818416031508</v>
      </c>
      <c r="V244">
        <f t="shared" si="81"/>
        <v>244</v>
      </c>
      <c r="W244">
        <f t="shared" si="82"/>
        <v>187</v>
      </c>
      <c r="Y244">
        <f t="shared" si="83"/>
        <v>0</v>
      </c>
      <c r="Z244">
        <f t="shared" si="84"/>
        <v>0</v>
      </c>
      <c r="AB244">
        <f t="shared" si="85"/>
        <v>244</v>
      </c>
      <c r="AC244">
        <f t="shared" si="86"/>
        <v>187</v>
      </c>
      <c r="AE244">
        <f t="shared" si="87"/>
        <v>2.53411306042885E-3</v>
      </c>
      <c r="AF244">
        <f t="shared" si="88"/>
        <v>0</v>
      </c>
      <c r="AG244">
        <f t="shared" si="100"/>
        <v>0</v>
      </c>
      <c r="AH244">
        <f t="shared" si="101"/>
        <v>0.4644053553526572</v>
      </c>
      <c r="AI244">
        <f t="shared" si="89"/>
        <v>5.7559313151529974E-4</v>
      </c>
      <c r="AJ244">
        <f t="shared" si="90"/>
        <v>5.7559313151529974E-4</v>
      </c>
      <c r="AK244">
        <f t="shared" si="91"/>
        <v>9.3241993990653253E-12</v>
      </c>
      <c r="AL244">
        <f t="shared" si="92"/>
        <v>244</v>
      </c>
      <c r="AM244">
        <f t="shared" si="93"/>
        <v>187</v>
      </c>
      <c r="AO244">
        <f t="shared" si="94"/>
        <v>0</v>
      </c>
      <c r="AP244">
        <f t="shared" si="95"/>
        <v>0</v>
      </c>
    </row>
    <row r="245" spans="1:42" x14ac:dyDescent="0.2">
      <c r="A245" s="191">
        <v>2.5333333333333332E-3</v>
      </c>
      <c r="B245">
        <v>1</v>
      </c>
      <c r="C245">
        <v>0</v>
      </c>
      <c r="D245" s="120">
        <f t="shared" si="77"/>
        <v>0.45949101296797296</v>
      </c>
      <c r="E245" s="124" t="s">
        <v>1397</v>
      </c>
      <c r="H245">
        <f t="shared" si="96"/>
        <v>1</v>
      </c>
      <c r="O245">
        <f t="shared" si="78"/>
        <v>1.9362421768707485</v>
      </c>
      <c r="P245">
        <f t="shared" si="97"/>
        <v>244</v>
      </c>
      <c r="Q245">
        <f t="shared" si="98"/>
        <v>244</v>
      </c>
      <c r="R245">
        <f t="shared" si="79"/>
        <v>188</v>
      </c>
      <c r="S245">
        <f t="shared" si="80"/>
        <v>0.99468085106382975</v>
      </c>
      <c r="T245">
        <f t="shared" si="99"/>
        <v>0.45949101296797296</v>
      </c>
      <c r="V245">
        <f t="shared" si="81"/>
        <v>245</v>
      </c>
      <c r="W245">
        <f t="shared" si="82"/>
        <v>186</v>
      </c>
      <c r="Y245">
        <f t="shared" si="83"/>
        <v>0</v>
      </c>
      <c r="Z245">
        <f t="shared" si="84"/>
        <v>0</v>
      </c>
      <c r="AB245">
        <f t="shared" si="85"/>
        <v>245</v>
      </c>
      <c r="AC245">
        <f t="shared" si="86"/>
        <v>186</v>
      </c>
      <c r="AE245">
        <f t="shared" si="87"/>
        <v>2.5333333333333332E-3</v>
      </c>
      <c r="AF245">
        <f t="shared" si="88"/>
        <v>3.6019351591460007E-7</v>
      </c>
      <c r="AG245">
        <f t="shared" si="100"/>
        <v>7.7972709551683839E-7</v>
      </c>
      <c r="AH245">
        <f t="shared" si="101"/>
        <v>0.46194818416031508</v>
      </c>
      <c r="AI245">
        <f t="shared" si="89"/>
        <v>5.7559313151529974E-4</v>
      </c>
      <c r="AJ245">
        <f t="shared" si="90"/>
        <v>5.7523293799938515E-4</v>
      </c>
      <c r="AK245">
        <f t="shared" si="91"/>
        <v>9.4121325793436244E-12</v>
      </c>
      <c r="AL245">
        <f t="shared" si="92"/>
        <v>245</v>
      </c>
      <c r="AM245">
        <f t="shared" si="93"/>
        <v>186</v>
      </c>
      <c r="AO245">
        <f t="shared" si="94"/>
        <v>0</v>
      </c>
      <c r="AP245">
        <f t="shared" si="95"/>
        <v>0</v>
      </c>
    </row>
    <row r="246" spans="1:42" x14ac:dyDescent="0.2">
      <c r="A246" s="55">
        <v>2.5000000000000001E-3</v>
      </c>
      <c r="B246">
        <v>1</v>
      </c>
      <c r="C246">
        <v>0</v>
      </c>
      <c r="D246" s="120">
        <f t="shared" si="77"/>
        <v>0.45703384177563083</v>
      </c>
      <c r="E246" s="124" t="s">
        <v>1397</v>
      </c>
      <c r="H246">
        <f t="shared" si="96"/>
        <v>1</v>
      </c>
      <c r="O246">
        <f t="shared" si="78"/>
        <v>1.9362755102040818</v>
      </c>
      <c r="P246">
        <f t="shared" si="97"/>
        <v>245</v>
      </c>
      <c r="Q246">
        <f t="shared" si="98"/>
        <v>245</v>
      </c>
      <c r="R246">
        <f t="shared" si="79"/>
        <v>187</v>
      </c>
      <c r="S246">
        <f t="shared" si="80"/>
        <v>0.99465240641711228</v>
      </c>
      <c r="T246">
        <f t="shared" si="99"/>
        <v>0.45703384177563083</v>
      </c>
      <c r="V246">
        <f t="shared" si="81"/>
        <v>246</v>
      </c>
      <c r="W246">
        <f t="shared" si="82"/>
        <v>185</v>
      </c>
      <c r="Y246">
        <f t="shared" si="83"/>
        <v>0</v>
      </c>
      <c r="Z246">
        <f t="shared" si="84"/>
        <v>0</v>
      </c>
      <c r="AB246">
        <f t="shared" si="85"/>
        <v>246</v>
      </c>
      <c r="AC246">
        <f t="shared" si="86"/>
        <v>185</v>
      </c>
      <c r="AE246">
        <f t="shared" si="87"/>
        <v>2.5000000000000001E-3</v>
      </c>
      <c r="AF246">
        <f t="shared" si="88"/>
        <v>1.5316367098932338E-5</v>
      </c>
      <c r="AG246">
        <f t="shared" si="100"/>
        <v>3.3333333333333132E-5</v>
      </c>
      <c r="AH246">
        <f t="shared" si="101"/>
        <v>0.45949101296797296</v>
      </c>
      <c r="AI246">
        <f t="shared" si="89"/>
        <v>5.7523293799938515E-4</v>
      </c>
      <c r="AJ246">
        <f t="shared" si="90"/>
        <v>5.5991657090045282E-4</v>
      </c>
      <c r="AK246">
        <f t="shared" si="91"/>
        <v>9.0134715188580818E-12</v>
      </c>
      <c r="AL246">
        <f t="shared" si="92"/>
        <v>246</v>
      </c>
      <c r="AM246">
        <f t="shared" si="93"/>
        <v>185</v>
      </c>
      <c r="AO246">
        <f t="shared" si="94"/>
        <v>0</v>
      </c>
      <c r="AP246">
        <f t="shared" si="95"/>
        <v>0</v>
      </c>
    </row>
    <row r="247" spans="1:42" x14ac:dyDescent="0.2">
      <c r="A247" s="191">
        <v>2.5000000000000001E-3</v>
      </c>
      <c r="B247">
        <v>1</v>
      </c>
      <c r="C247">
        <v>0</v>
      </c>
      <c r="D247" s="120">
        <f t="shared" si="77"/>
        <v>0.45457667058328871</v>
      </c>
      <c r="E247" s="124" t="s">
        <v>1397</v>
      </c>
      <c r="H247">
        <f t="shared" si="96"/>
        <v>1</v>
      </c>
      <c r="O247">
        <f t="shared" si="78"/>
        <v>1.9362755102040818</v>
      </c>
      <c r="P247">
        <f t="shared" si="97"/>
        <v>246</v>
      </c>
      <c r="Q247">
        <f t="shared" si="98"/>
        <v>246</v>
      </c>
      <c r="R247">
        <f t="shared" si="79"/>
        <v>186</v>
      </c>
      <c r="S247">
        <f t="shared" si="80"/>
        <v>0.9946236559139785</v>
      </c>
      <c r="T247">
        <f t="shared" si="99"/>
        <v>0.45457667058328871</v>
      </c>
      <c r="V247">
        <f t="shared" si="81"/>
        <v>247</v>
      </c>
      <c r="W247">
        <f t="shared" si="82"/>
        <v>184</v>
      </c>
      <c r="Y247">
        <f t="shared" si="83"/>
        <v>0</v>
      </c>
      <c r="Z247">
        <f t="shared" si="84"/>
        <v>0</v>
      </c>
      <c r="AB247">
        <f t="shared" si="85"/>
        <v>247</v>
      </c>
      <c r="AC247">
        <f t="shared" si="86"/>
        <v>184</v>
      </c>
      <c r="AE247">
        <f t="shared" si="87"/>
        <v>2.5000000000000001E-3</v>
      </c>
      <c r="AF247">
        <f t="shared" si="88"/>
        <v>0</v>
      </c>
      <c r="AG247">
        <f t="shared" si="100"/>
        <v>0</v>
      </c>
      <c r="AH247">
        <f t="shared" si="101"/>
        <v>0.45703384177563083</v>
      </c>
      <c r="AI247">
        <f t="shared" si="89"/>
        <v>5.5991657090045282E-4</v>
      </c>
      <c r="AJ247">
        <f t="shared" si="90"/>
        <v>5.5991657090045282E-4</v>
      </c>
      <c r="AK247">
        <f t="shared" si="91"/>
        <v>9.1109144541970879E-12</v>
      </c>
      <c r="AL247">
        <f t="shared" si="92"/>
        <v>247</v>
      </c>
      <c r="AM247">
        <f t="shared" si="93"/>
        <v>184</v>
      </c>
      <c r="AO247">
        <f t="shared" si="94"/>
        <v>0</v>
      </c>
      <c r="AP247">
        <f t="shared" si="95"/>
        <v>0</v>
      </c>
    </row>
    <row r="248" spans="1:42" x14ac:dyDescent="0.2">
      <c r="A248" s="40">
        <v>2.5000000000000001E-3</v>
      </c>
      <c r="B248">
        <v>1</v>
      </c>
      <c r="C248">
        <v>0</v>
      </c>
      <c r="D248" s="120">
        <f t="shared" si="77"/>
        <v>0.45211949939094664</v>
      </c>
      <c r="E248" s="124" t="s">
        <v>1397</v>
      </c>
      <c r="H248">
        <f t="shared" si="96"/>
        <v>1</v>
      </c>
      <c r="O248">
        <f t="shared" si="78"/>
        <v>1.9362755102040818</v>
      </c>
      <c r="P248">
        <f t="shared" si="97"/>
        <v>247</v>
      </c>
      <c r="Q248">
        <f t="shared" si="98"/>
        <v>247</v>
      </c>
      <c r="R248">
        <f t="shared" si="79"/>
        <v>185</v>
      </c>
      <c r="S248">
        <f t="shared" si="80"/>
        <v>0.99459459459459465</v>
      </c>
      <c r="T248">
        <f t="shared" si="99"/>
        <v>0.45211949939094664</v>
      </c>
      <c r="V248">
        <f t="shared" si="81"/>
        <v>248</v>
      </c>
      <c r="W248">
        <f t="shared" si="82"/>
        <v>183</v>
      </c>
      <c r="Y248">
        <f t="shared" si="83"/>
        <v>0</v>
      </c>
      <c r="Z248">
        <f t="shared" si="84"/>
        <v>0</v>
      </c>
      <c r="AB248">
        <f t="shared" si="85"/>
        <v>248</v>
      </c>
      <c r="AC248">
        <f t="shared" si="86"/>
        <v>183</v>
      </c>
      <c r="AE248">
        <f t="shared" si="87"/>
        <v>2.5000000000000001E-3</v>
      </c>
      <c r="AF248">
        <f t="shared" si="88"/>
        <v>0</v>
      </c>
      <c r="AG248">
        <f t="shared" si="100"/>
        <v>0</v>
      </c>
      <c r="AH248">
        <f t="shared" si="101"/>
        <v>0.45457667058328871</v>
      </c>
      <c r="AI248">
        <f t="shared" si="89"/>
        <v>5.5991657090045282E-4</v>
      </c>
      <c r="AJ248">
        <f t="shared" si="90"/>
        <v>5.5991657090045282E-4</v>
      </c>
      <c r="AK248">
        <f t="shared" si="91"/>
        <v>9.2099461330470571E-12</v>
      </c>
      <c r="AL248">
        <f t="shared" si="92"/>
        <v>248</v>
      </c>
      <c r="AM248">
        <f t="shared" si="93"/>
        <v>183</v>
      </c>
      <c r="AO248">
        <f t="shared" si="94"/>
        <v>0</v>
      </c>
      <c r="AP248">
        <f t="shared" si="95"/>
        <v>0</v>
      </c>
    </row>
    <row r="249" spans="1:42" x14ac:dyDescent="0.2">
      <c r="A249" s="122">
        <v>2.5000000000000001E-3</v>
      </c>
      <c r="B249">
        <v>1</v>
      </c>
      <c r="C249">
        <v>0</v>
      </c>
      <c r="D249" s="120">
        <f t="shared" si="77"/>
        <v>0.44966232819860452</v>
      </c>
      <c r="E249" s="124" t="s">
        <v>1397</v>
      </c>
      <c r="H249">
        <f t="shared" si="96"/>
        <v>1</v>
      </c>
      <c r="O249">
        <f t="shared" si="78"/>
        <v>1.9362755102040818</v>
      </c>
      <c r="P249">
        <f t="shared" si="97"/>
        <v>248</v>
      </c>
      <c r="Q249">
        <f t="shared" si="98"/>
        <v>248</v>
      </c>
      <c r="R249">
        <f t="shared" si="79"/>
        <v>184</v>
      </c>
      <c r="S249">
        <f t="shared" si="80"/>
        <v>0.99456521739130432</v>
      </c>
      <c r="T249">
        <f t="shared" si="99"/>
        <v>0.44966232819860452</v>
      </c>
      <c r="V249">
        <f t="shared" si="81"/>
        <v>249</v>
      </c>
      <c r="W249">
        <f t="shared" si="82"/>
        <v>182</v>
      </c>
      <c r="Y249">
        <f t="shared" si="83"/>
        <v>0</v>
      </c>
      <c r="Z249">
        <f t="shared" si="84"/>
        <v>0</v>
      </c>
      <c r="AB249">
        <f t="shared" si="85"/>
        <v>249</v>
      </c>
      <c r="AC249">
        <f t="shared" si="86"/>
        <v>182</v>
      </c>
      <c r="AE249">
        <f t="shared" si="87"/>
        <v>2.5000000000000001E-3</v>
      </c>
      <c r="AF249">
        <f t="shared" si="88"/>
        <v>0</v>
      </c>
      <c r="AG249">
        <f t="shared" si="100"/>
        <v>0</v>
      </c>
      <c r="AH249">
        <f t="shared" si="101"/>
        <v>0.45211949939094664</v>
      </c>
      <c r="AI249">
        <f t="shared" si="89"/>
        <v>5.5991657090045282E-4</v>
      </c>
      <c r="AJ249">
        <f t="shared" si="90"/>
        <v>5.5991657090045282E-4</v>
      </c>
      <c r="AK249">
        <f t="shared" si="91"/>
        <v>9.3106012820421055E-12</v>
      </c>
      <c r="AL249">
        <f t="shared" si="92"/>
        <v>249</v>
      </c>
      <c r="AM249">
        <f t="shared" si="93"/>
        <v>182</v>
      </c>
      <c r="AO249">
        <f t="shared" si="94"/>
        <v>0</v>
      </c>
      <c r="AP249">
        <f t="shared" si="95"/>
        <v>0</v>
      </c>
    </row>
    <row r="250" spans="1:42" x14ac:dyDescent="0.2">
      <c r="A250" s="191">
        <v>2.5000000000000001E-3</v>
      </c>
      <c r="B250">
        <v>1</v>
      </c>
      <c r="C250">
        <v>0</v>
      </c>
      <c r="D250" s="120">
        <f t="shared" si="77"/>
        <v>0.4472051570062624</v>
      </c>
      <c r="E250" s="124" t="s">
        <v>1397</v>
      </c>
      <c r="H250">
        <f t="shared" si="96"/>
        <v>1</v>
      </c>
      <c r="O250">
        <f t="shared" si="78"/>
        <v>1.9362755102040818</v>
      </c>
      <c r="P250">
        <f t="shared" si="97"/>
        <v>249</v>
      </c>
      <c r="Q250">
        <f t="shared" si="98"/>
        <v>249</v>
      </c>
      <c r="R250">
        <f t="shared" si="79"/>
        <v>183</v>
      </c>
      <c r="S250">
        <f t="shared" si="80"/>
        <v>0.99453551912568305</v>
      </c>
      <c r="T250">
        <f t="shared" si="99"/>
        <v>0.4472051570062624</v>
      </c>
      <c r="V250">
        <f t="shared" si="81"/>
        <v>250</v>
      </c>
      <c r="W250">
        <f t="shared" si="82"/>
        <v>181</v>
      </c>
      <c r="Y250">
        <f t="shared" si="83"/>
        <v>0</v>
      </c>
      <c r="Z250">
        <f t="shared" si="84"/>
        <v>0</v>
      </c>
      <c r="AB250">
        <f t="shared" si="85"/>
        <v>250</v>
      </c>
      <c r="AC250">
        <f t="shared" si="86"/>
        <v>181</v>
      </c>
      <c r="AE250">
        <f t="shared" si="87"/>
        <v>2.5000000000000001E-3</v>
      </c>
      <c r="AF250">
        <f t="shared" si="88"/>
        <v>0</v>
      </c>
      <c r="AG250">
        <f t="shared" si="100"/>
        <v>0</v>
      </c>
      <c r="AH250">
        <f t="shared" si="101"/>
        <v>0.44966232819860452</v>
      </c>
      <c r="AI250">
        <f t="shared" si="89"/>
        <v>5.5991657090045282E-4</v>
      </c>
      <c r="AJ250">
        <f t="shared" si="90"/>
        <v>5.5991657090045282E-4</v>
      </c>
      <c r="AK250">
        <f t="shared" si="91"/>
        <v>9.4129155818447662E-12</v>
      </c>
      <c r="AL250">
        <f t="shared" si="92"/>
        <v>250</v>
      </c>
      <c r="AM250">
        <f t="shared" si="93"/>
        <v>181</v>
      </c>
      <c r="AO250">
        <f t="shared" si="94"/>
        <v>0</v>
      </c>
      <c r="AP250">
        <f t="shared" si="95"/>
        <v>0</v>
      </c>
    </row>
    <row r="251" spans="1:42" x14ac:dyDescent="0.2">
      <c r="A251" s="122">
        <v>2.4615384615384616E-3</v>
      </c>
      <c r="B251">
        <v>1</v>
      </c>
      <c r="C251">
        <v>0</v>
      </c>
      <c r="D251" s="120">
        <f t="shared" si="77"/>
        <v>0.44474798581392033</v>
      </c>
      <c r="E251" s="124" t="s">
        <v>1397</v>
      </c>
      <c r="H251">
        <f t="shared" si="96"/>
        <v>1</v>
      </c>
      <c r="O251">
        <f t="shared" si="78"/>
        <v>1.9363139717425433</v>
      </c>
      <c r="P251">
        <f t="shared" si="97"/>
        <v>250</v>
      </c>
      <c r="Q251">
        <f t="shared" si="98"/>
        <v>250</v>
      </c>
      <c r="R251">
        <f t="shared" si="79"/>
        <v>182</v>
      </c>
      <c r="S251">
        <f t="shared" si="80"/>
        <v>0.99450549450549453</v>
      </c>
      <c r="T251">
        <f t="shared" si="99"/>
        <v>0.44474798581392033</v>
      </c>
      <c r="V251">
        <f t="shared" si="81"/>
        <v>251</v>
      </c>
      <c r="W251">
        <f t="shared" si="82"/>
        <v>180</v>
      </c>
      <c r="Y251">
        <f t="shared" si="83"/>
        <v>0</v>
      </c>
      <c r="Z251">
        <f t="shared" si="84"/>
        <v>0</v>
      </c>
      <c r="AB251">
        <f t="shared" si="85"/>
        <v>251</v>
      </c>
      <c r="AC251">
        <f t="shared" si="86"/>
        <v>180</v>
      </c>
      <c r="AE251">
        <f t="shared" si="87"/>
        <v>2.4615384615384616E-3</v>
      </c>
      <c r="AF251">
        <f t="shared" si="88"/>
        <v>1.7200198346394693E-5</v>
      </c>
      <c r="AG251">
        <f t="shared" si="100"/>
        <v>3.8461538461538429E-5</v>
      </c>
      <c r="AH251">
        <f t="shared" si="101"/>
        <v>0.4472051570062624</v>
      </c>
      <c r="AI251">
        <f t="shared" si="89"/>
        <v>5.5991657090045282E-4</v>
      </c>
      <c r="AJ251">
        <f t="shared" si="90"/>
        <v>5.4271637255405808E-4</v>
      </c>
      <c r="AK251">
        <f t="shared" si="91"/>
        <v>8.9412015371937085E-12</v>
      </c>
      <c r="AL251">
        <f t="shared" si="92"/>
        <v>251</v>
      </c>
      <c r="AM251">
        <f t="shared" si="93"/>
        <v>180</v>
      </c>
      <c r="AO251">
        <f t="shared" si="94"/>
        <v>0</v>
      </c>
      <c r="AP251">
        <f t="shared" si="95"/>
        <v>0</v>
      </c>
    </row>
    <row r="252" spans="1:42" x14ac:dyDescent="0.2">
      <c r="A252" s="191">
        <v>2.4561403508771926E-3</v>
      </c>
      <c r="B252">
        <v>1</v>
      </c>
      <c r="C252">
        <v>0</v>
      </c>
      <c r="D252" s="120">
        <f t="shared" si="77"/>
        <v>0.44229081462157821</v>
      </c>
      <c r="E252" s="124" t="s">
        <v>1397</v>
      </c>
      <c r="H252">
        <f t="shared" si="96"/>
        <v>1</v>
      </c>
      <c r="O252">
        <f t="shared" si="78"/>
        <v>1.9363193698532046</v>
      </c>
      <c r="P252">
        <f t="shared" si="97"/>
        <v>251</v>
      </c>
      <c r="Q252">
        <f t="shared" si="98"/>
        <v>251</v>
      </c>
      <c r="R252">
        <f t="shared" si="79"/>
        <v>181</v>
      </c>
      <c r="S252">
        <f t="shared" si="80"/>
        <v>0.99447513812154698</v>
      </c>
      <c r="T252">
        <f t="shared" si="99"/>
        <v>0.44229081462157821</v>
      </c>
      <c r="V252">
        <f t="shared" si="81"/>
        <v>252</v>
      </c>
      <c r="W252">
        <f t="shared" si="82"/>
        <v>179</v>
      </c>
      <c r="Y252">
        <f t="shared" si="83"/>
        <v>0</v>
      </c>
      <c r="Z252">
        <f t="shared" si="84"/>
        <v>0</v>
      </c>
      <c r="AB252">
        <f t="shared" si="85"/>
        <v>252</v>
      </c>
      <c r="AC252">
        <f t="shared" si="86"/>
        <v>179</v>
      </c>
      <c r="AE252">
        <f t="shared" si="87"/>
        <v>2.4561403508771926E-3</v>
      </c>
      <c r="AF252">
        <f t="shared" si="88"/>
        <v>2.4007988438000308E-6</v>
      </c>
      <c r="AG252">
        <f t="shared" si="100"/>
        <v>5.3981106612689851E-6</v>
      </c>
      <c r="AH252">
        <f t="shared" si="101"/>
        <v>0.44474798581392033</v>
      </c>
      <c r="AI252">
        <f t="shared" si="89"/>
        <v>5.4271637255405808E-4</v>
      </c>
      <c r="AJ252">
        <f t="shared" si="90"/>
        <v>5.403155737102581E-4</v>
      </c>
      <c r="AK252">
        <f t="shared" si="91"/>
        <v>8.9607403067478614E-12</v>
      </c>
      <c r="AL252">
        <f t="shared" si="92"/>
        <v>252</v>
      </c>
      <c r="AM252">
        <f t="shared" si="93"/>
        <v>179</v>
      </c>
      <c r="AO252">
        <f t="shared" si="94"/>
        <v>0</v>
      </c>
      <c r="AP252">
        <f t="shared" si="95"/>
        <v>0</v>
      </c>
    </row>
    <row r="253" spans="1:42" x14ac:dyDescent="0.2">
      <c r="A253" s="122">
        <v>2.4444444444444444E-3</v>
      </c>
      <c r="B253">
        <v>1</v>
      </c>
      <c r="C253">
        <v>0</v>
      </c>
      <c r="D253" s="120">
        <f t="shared" si="77"/>
        <v>0.43983364342923614</v>
      </c>
      <c r="E253" s="124" t="s">
        <v>1397</v>
      </c>
      <c r="H253">
        <f t="shared" si="96"/>
        <v>1</v>
      </c>
      <c r="O253">
        <f t="shared" si="78"/>
        <v>1.9363310657596373</v>
      </c>
      <c r="P253">
        <f t="shared" si="97"/>
        <v>252</v>
      </c>
      <c r="Q253">
        <f t="shared" si="98"/>
        <v>252</v>
      </c>
      <c r="R253">
        <f t="shared" si="79"/>
        <v>180</v>
      </c>
      <c r="S253">
        <f t="shared" si="80"/>
        <v>0.99444444444444446</v>
      </c>
      <c r="T253">
        <f t="shared" si="99"/>
        <v>0.43983364342923614</v>
      </c>
      <c r="V253">
        <f t="shared" si="81"/>
        <v>253</v>
      </c>
      <c r="W253">
        <f t="shared" si="82"/>
        <v>178</v>
      </c>
      <c r="Y253">
        <f t="shared" si="83"/>
        <v>0</v>
      </c>
      <c r="Z253">
        <f t="shared" si="84"/>
        <v>0</v>
      </c>
      <c r="AB253">
        <f t="shared" si="85"/>
        <v>253</v>
      </c>
      <c r="AC253">
        <f t="shared" si="86"/>
        <v>178</v>
      </c>
      <c r="AE253">
        <f t="shared" si="87"/>
        <v>2.4444444444444444E-3</v>
      </c>
      <c r="AF253">
        <f t="shared" si="88"/>
        <v>5.1729919838779756E-6</v>
      </c>
      <c r="AG253">
        <f t="shared" si="100"/>
        <v>1.1695906432748239E-5</v>
      </c>
      <c r="AH253">
        <f t="shared" si="101"/>
        <v>0.44229081462157821</v>
      </c>
      <c r="AI253">
        <f t="shared" si="89"/>
        <v>5.403155737102581E-4</v>
      </c>
      <c r="AJ253">
        <f t="shared" si="90"/>
        <v>5.3514258172638013E-4</v>
      </c>
      <c r="AK253">
        <f t="shared" si="91"/>
        <v>8.8881931339781337E-12</v>
      </c>
      <c r="AL253">
        <f t="shared" si="92"/>
        <v>253</v>
      </c>
      <c r="AM253">
        <f t="shared" si="93"/>
        <v>178</v>
      </c>
      <c r="AO253">
        <f t="shared" si="94"/>
        <v>0</v>
      </c>
      <c r="AP253">
        <f t="shared" si="95"/>
        <v>0</v>
      </c>
    </row>
    <row r="254" spans="1:42" x14ac:dyDescent="0.2">
      <c r="A254" s="122">
        <v>2.4375E-3</v>
      </c>
      <c r="B254">
        <v>1</v>
      </c>
      <c r="C254">
        <v>0</v>
      </c>
      <c r="D254" s="120">
        <f t="shared" si="77"/>
        <v>0.43737647223689402</v>
      </c>
      <c r="E254" s="124" t="s">
        <v>1397</v>
      </c>
      <c r="H254">
        <f t="shared" si="96"/>
        <v>1</v>
      </c>
      <c r="O254">
        <f t="shared" si="78"/>
        <v>1.9363380102040817</v>
      </c>
      <c r="P254">
        <f t="shared" si="97"/>
        <v>253</v>
      </c>
      <c r="Q254">
        <f t="shared" si="98"/>
        <v>253</v>
      </c>
      <c r="R254">
        <f t="shared" si="79"/>
        <v>179</v>
      </c>
      <c r="S254">
        <f t="shared" si="80"/>
        <v>0.994413407821229</v>
      </c>
      <c r="T254">
        <f t="shared" si="99"/>
        <v>0.43737647223689402</v>
      </c>
      <c r="V254">
        <f t="shared" si="81"/>
        <v>254</v>
      </c>
      <c r="W254">
        <f t="shared" si="82"/>
        <v>177</v>
      </c>
      <c r="Y254">
        <f t="shared" si="83"/>
        <v>0</v>
      </c>
      <c r="Z254">
        <f t="shared" si="84"/>
        <v>0</v>
      </c>
      <c r="AB254">
        <f t="shared" si="85"/>
        <v>254</v>
      </c>
      <c r="AC254">
        <f t="shared" si="86"/>
        <v>177</v>
      </c>
      <c r="AE254">
        <f t="shared" si="87"/>
        <v>2.4375E-3</v>
      </c>
      <c r="AF254">
        <f t="shared" si="88"/>
        <v>3.0544003015918991E-6</v>
      </c>
      <c r="AG254">
        <f t="shared" si="100"/>
        <v>6.9444444444444024E-6</v>
      </c>
      <c r="AH254">
        <f t="shared" si="101"/>
        <v>0.43983364342923614</v>
      </c>
      <c r="AI254">
        <f t="shared" si="89"/>
        <v>5.3514258172638013E-4</v>
      </c>
      <c r="AJ254">
        <f t="shared" si="90"/>
        <v>5.3208818142478818E-4</v>
      </c>
      <c r="AK254">
        <f t="shared" si="91"/>
        <v>8.8857520812233472E-12</v>
      </c>
      <c r="AL254">
        <f t="shared" si="92"/>
        <v>254</v>
      </c>
      <c r="AM254">
        <f t="shared" si="93"/>
        <v>177</v>
      </c>
      <c r="AO254">
        <f t="shared" si="94"/>
        <v>0</v>
      </c>
      <c r="AP254">
        <f t="shared" si="95"/>
        <v>0</v>
      </c>
    </row>
    <row r="255" spans="1:42" x14ac:dyDescent="0.2">
      <c r="A255" s="43">
        <v>2.4285714285714288E-3</v>
      </c>
      <c r="B255">
        <v>1</v>
      </c>
      <c r="C255">
        <v>0</v>
      </c>
      <c r="D255" s="120">
        <f t="shared" si="77"/>
        <v>0.4349193010445519</v>
      </c>
      <c r="E255" s="124" t="s">
        <v>1397</v>
      </c>
      <c r="H255">
        <f t="shared" si="96"/>
        <v>1</v>
      </c>
      <c r="O255">
        <f t="shared" si="78"/>
        <v>1.9363469387755103</v>
      </c>
      <c r="P255">
        <f t="shared" si="97"/>
        <v>254</v>
      </c>
      <c r="Q255">
        <f t="shared" si="98"/>
        <v>254</v>
      </c>
      <c r="R255">
        <f t="shared" si="79"/>
        <v>178</v>
      </c>
      <c r="S255">
        <f t="shared" si="80"/>
        <v>0.9943820224719101</v>
      </c>
      <c r="T255">
        <f t="shared" si="99"/>
        <v>0.4349193010445519</v>
      </c>
      <c r="V255">
        <f t="shared" si="81"/>
        <v>255</v>
      </c>
      <c r="W255">
        <f t="shared" si="82"/>
        <v>176</v>
      </c>
      <c r="Y255">
        <f t="shared" si="83"/>
        <v>0</v>
      </c>
      <c r="Z255">
        <f t="shared" si="84"/>
        <v>0</v>
      </c>
      <c r="AB255">
        <f t="shared" si="85"/>
        <v>255</v>
      </c>
      <c r="AC255">
        <f t="shared" si="86"/>
        <v>176</v>
      </c>
      <c r="AE255">
        <f t="shared" si="87"/>
        <v>2.4285714285714288E-3</v>
      </c>
      <c r="AF255">
        <f t="shared" si="88"/>
        <v>3.9051470735435919E-6</v>
      </c>
      <c r="AG255">
        <f t="shared" si="100"/>
        <v>8.9285714285711887E-6</v>
      </c>
      <c r="AH255">
        <f t="shared" si="101"/>
        <v>0.43737647223689402</v>
      </c>
      <c r="AI255">
        <f t="shared" si="89"/>
        <v>5.3208818142478818E-4</v>
      </c>
      <c r="AJ255">
        <f t="shared" si="90"/>
        <v>5.2818303435124461E-4</v>
      </c>
      <c r="AK255">
        <f t="shared" si="91"/>
        <v>8.8547361701418165E-12</v>
      </c>
      <c r="AL255">
        <f t="shared" si="92"/>
        <v>255</v>
      </c>
      <c r="AM255">
        <f t="shared" si="93"/>
        <v>176</v>
      </c>
      <c r="AO255">
        <f t="shared" si="94"/>
        <v>0</v>
      </c>
      <c r="AP255">
        <f t="shared" si="95"/>
        <v>0</v>
      </c>
    </row>
    <row r="256" spans="1:42" x14ac:dyDescent="0.2">
      <c r="A256" s="494">
        <v>2.4285714285714284E-3</v>
      </c>
      <c r="B256">
        <v>1</v>
      </c>
      <c r="C256">
        <v>0</v>
      </c>
      <c r="D256" s="120">
        <f t="shared" si="77"/>
        <v>0.43246212985220983</v>
      </c>
      <c r="E256" s="124" t="s">
        <v>1397</v>
      </c>
      <c r="H256">
        <f t="shared" si="96"/>
        <v>1</v>
      </c>
      <c r="O256">
        <f t="shared" si="78"/>
        <v>1.9363469387755103</v>
      </c>
      <c r="P256">
        <f t="shared" si="97"/>
        <v>255</v>
      </c>
      <c r="Q256">
        <f t="shared" si="98"/>
        <v>255</v>
      </c>
      <c r="R256">
        <f t="shared" si="79"/>
        <v>177</v>
      </c>
      <c r="S256">
        <f t="shared" si="80"/>
        <v>0.99435028248587576</v>
      </c>
      <c r="T256">
        <f t="shared" si="99"/>
        <v>0.43246212985220983</v>
      </c>
      <c r="V256">
        <f t="shared" si="81"/>
        <v>256</v>
      </c>
      <c r="W256">
        <f t="shared" si="82"/>
        <v>175</v>
      </c>
      <c r="Y256">
        <f t="shared" si="83"/>
        <v>0</v>
      </c>
      <c r="Z256">
        <f t="shared" si="84"/>
        <v>0</v>
      </c>
      <c r="AB256">
        <f t="shared" si="85"/>
        <v>256</v>
      </c>
      <c r="AC256">
        <f t="shared" si="86"/>
        <v>175</v>
      </c>
      <c r="AE256">
        <f t="shared" si="87"/>
        <v>2.4285714285714284E-3</v>
      </c>
      <c r="AF256">
        <f t="shared" si="88"/>
        <v>0</v>
      </c>
      <c r="AG256">
        <f t="shared" si="100"/>
        <v>0</v>
      </c>
      <c r="AH256">
        <f t="shared" si="101"/>
        <v>0.4349193010445519</v>
      </c>
      <c r="AI256">
        <f t="shared" si="89"/>
        <v>5.2818303435124461E-4</v>
      </c>
      <c r="AJ256">
        <f t="shared" si="90"/>
        <v>5.2818303435124461E-4</v>
      </c>
      <c r="AK256">
        <f t="shared" si="91"/>
        <v>8.9553581720752465E-12</v>
      </c>
      <c r="AL256">
        <f t="shared" si="92"/>
        <v>256</v>
      </c>
      <c r="AM256">
        <f t="shared" si="93"/>
        <v>175</v>
      </c>
      <c r="AO256">
        <f t="shared" si="94"/>
        <v>0</v>
      </c>
      <c r="AP256">
        <f t="shared" si="95"/>
        <v>0</v>
      </c>
    </row>
    <row r="257" spans="1:42" x14ac:dyDescent="0.2">
      <c r="A257" s="191">
        <v>2.4166666666666668E-3</v>
      </c>
      <c r="B257">
        <v>1</v>
      </c>
      <c r="C257">
        <v>0</v>
      </c>
      <c r="D257" s="120">
        <f t="shared" si="77"/>
        <v>0.43000495865986771</v>
      </c>
      <c r="E257" s="124" t="s">
        <v>1397</v>
      </c>
      <c r="H257">
        <f t="shared" si="96"/>
        <v>1</v>
      </c>
      <c r="O257">
        <f t="shared" si="78"/>
        <v>1.9363588435374151</v>
      </c>
      <c r="P257">
        <f t="shared" si="97"/>
        <v>256</v>
      </c>
      <c r="Q257">
        <f t="shared" si="98"/>
        <v>256</v>
      </c>
      <c r="R257">
        <f t="shared" si="79"/>
        <v>176</v>
      </c>
      <c r="S257">
        <f t="shared" si="80"/>
        <v>0.99431818181818177</v>
      </c>
      <c r="T257">
        <f t="shared" si="99"/>
        <v>0.43000495865986771</v>
      </c>
      <c r="V257">
        <f t="shared" si="81"/>
        <v>257</v>
      </c>
      <c r="W257">
        <f t="shared" si="82"/>
        <v>174</v>
      </c>
      <c r="Y257">
        <f t="shared" si="83"/>
        <v>0</v>
      </c>
      <c r="Z257">
        <f t="shared" si="84"/>
        <v>0</v>
      </c>
      <c r="AB257">
        <f t="shared" si="85"/>
        <v>257</v>
      </c>
      <c r="AC257">
        <f t="shared" si="86"/>
        <v>174</v>
      </c>
      <c r="AE257">
        <f t="shared" si="87"/>
        <v>2.4166666666666668E-3</v>
      </c>
      <c r="AF257">
        <f t="shared" si="88"/>
        <v>5.1483586887166455E-6</v>
      </c>
      <c r="AG257">
        <f t="shared" si="100"/>
        <v>1.1904761904761585E-5</v>
      </c>
      <c r="AH257">
        <f t="shared" si="101"/>
        <v>0.43246212985220983</v>
      </c>
      <c r="AI257">
        <f t="shared" si="89"/>
        <v>5.2818303435124461E-4</v>
      </c>
      <c r="AJ257">
        <f t="shared" si="90"/>
        <v>5.2303467566252801E-4</v>
      </c>
      <c r="AK257">
        <f t="shared" si="91"/>
        <v>8.8819893488768138E-12</v>
      </c>
      <c r="AL257">
        <f t="shared" si="92"/>
        <v>257</v>
      </c>
      <c r="AM257">
        <f t="shared" si="93"/>
        <v>174</v>
      </c>
      <c r="AO257">
        <f t="shared" si="94"/>
        <v>0</v>
      </c>
      <c r="AP257">
        <f t="shared" si="95"/>
        <v>0</v>
      </c>
    </row>
    <row r="258" spans="1:42" x14ac:dyDescent="0.2">
      <c r="A258" s="40">
        <v>2.3863636363636366E-3</v>
      </c>
      <c r="B258">
        <v>1</v>
      </c>
      <c r="C258">
        <v>0</v>
      </c>
      <c r="D258" s="120">
        <f t="shared" ref="D258:D321" si="102">$T258*SIGN($B258)</f>
        <v>0.42754778746752564</v>
      </c>
      <c r="E258" s="124" t="s">
        <v>1397</v>
      </c>
      <c r="H258">
        <f t="shared" si="96"/>
        <v>1</v>
      </c>
      <c r="O258">
        <f t="shared" ref="O258:O321" si="103">($N$2-$A258)*SIGN($A258)</f>
        <v>1.9363891465677181</v>
      </c>
      <c r="P258">
        <f t="shared" si="97"/>
        <v>257</v>
      </c>
      <c r="Q258">
        <f t="shared" si="98"/>
        <v>257</v>
      </c>
      <c r="R258">
        <f t="shared" ref="R258:R321" si="104">(SUM($B$2:$C$2000)-$Q258+1)*SIGN($Q258)</f>
        <v>175</v>
      </c>
      <c r="S258">
        <f t="shared" ref="S258:S321" si="105">($R258-$B258)/($R258*SIGN($B258)+(1-SIGN($B258)))</f>
        <v>0.99428571428571433</v>
      </c>
      <c r="T258">
        <f t="shared" si="99"/>
        <v>0.42754778746752564</v>
      </c>
      <c r="V258">
        <f t="shared" ref="V258:V321" si="106">SIGN(MAX(SIGN($S258)*(0.5-$T258), 0))*ROW()</f>
        <v>258</v>
      </c>
      <c r="W258">
        <f t="shared" ref="W258:W321" si="107">($R$2-$V258)*SIGN($V258)</f>
        <v>173</v>
      </c>
      <c r="Y258">
        <f t="shared" ref="Y258:Y321" si="108">SIGN(MAX(SIGN($S258)*(0.25-$T258), 0))*ROW()</f>
        <v>0</v>
      </c>
      <c r="Z258">
        <f t="shared" ref="Z258:Z321" si="109">($R$2-$Y258)*SIGN($Y258)</f>
        <v>0</v>
      </c>
      <c r="AB258">
        <f t="shared" ref="AB258:AB321" si="110">SIGN(MAX(SIGN($S258)*(0.75-$T258), 0))*ROW()</f>
        <v>258</v>
      </c>
      <c r="AC258">
        <f t="shared" ref="AC258:AC321" si="111">($R$2-$AB258)*SIGN($AB258)</f>
        <v>173</v>
      </c>
      <c r="AE258">
        <f t="shared" ref="AE258:AE321" si="112">$A258*$B258</f>
        <v>2.3863636363636366E-3</v>
      </c>
      <c r="AF258">
        <f t="shared" ref="AF258:AF321" si="113">$AG258*$AH258</f>
        <v>1.3030453292723236E-5</v>
      </c>
      <c r="AG258">
        <f t="shared" si="100"/>
        <v>3.0303030303030238E-5</v>
      </c>
      <c r="AH258">
        <f t="shared" si="101"/>
        <v>0.43000495865986771</v>
      </c>
      <c r="AI258">
        <f t="shared" ref="AI258:AI321" si="114">$AF258+$AI259</f>
        <v>5.2303467566252801E-4</v>
      </c>
      <c r="AJ258">
        <f t="shared" ref="AJ258:AJ321" si="115">$AI259*SIGN($AE258)</f>
        <v>5.1000422236980474E-4</v>
      </c>
      <c r="AK258">
        <f t="shared" ref="AK258:AK321" si="116">($B258*$AJ258^2)/((1-(SIGN($AJ258)))+($R258*($R258-$B258)))</f>
        <v>8.5420133607562958E-12</v>
      </c>
      <c r="AL258">
        <f t="shared" ref="AL258:AL321" si="117">SIGN(MAX(SIGN($S258)*(0.95-$T258), 0))*ROW()</f>
        <v>258</v>
      </c>
      <c r="AM258">
        <f t="shared" ref="AM258:AM321" si="118">($R$2-$AL258)*SIGN($AL258)</f>
        <v>173</v>
      </c>
      <c r="AO258">
        <f t="shared" ref="AO258:AO321" si="119">SIGN(MAX(SIGN($S258)*(0.05-$T258), 0))*ROW()</f>
        <v>0</v>
      </c>
      <c r="AP258">
        <f t="shared" ref="AP258:AP321" si="120">($R$2-$AO258)*SIGN($AO258)</f>
        <v>0</v>
      </c>
    </row>
    <row r="259" spans="1:42" x14ac:dyDescent="0.2">
      <c r="A259" s="40">
        <v>2.3749999999999999E-3</v>
      </c>
      <c r="B259">
        <v>1</v>
      </c>
      <c r="C259">
        <v>0</v>
      </c>
      <c r="D259" s="120">
        <f t="shared" si="102"/>
        <v>0.42509061627518352</v>
      </c>
      <c r="E259" s="400" t="s">
        <v>2044</v>
      </c>
      <c r="H259">
        <f t="shared" ref="H259:H322" si="121">IF(E259="y",1,0)</f>
        <v>1</v>
      </c>
      <c r="O259">
        <f t="shared" si="103"/>
        <v>1.9364005102040818</v>
      </c>
      <c r="P259">
        <f t="shared" ref="P259:P322" si="122">($P258+$B259+$C258)</f>
        <v>258</v>
      </c>
      <c r="Q259">
        <f t="shared" ref="Q259:Q322" si="123">$P259*SIGN($B259)-($B259-SIGN($B259))</f>
        <v>258</v>
      </c>
      <c r="R259">
        <f t="shared" si="104"/>
        <v>174</v>
      </c>
      <c r="S259">
        <f t="shared" si="105"/>
        <v>0.99425287356321834</v>
      </c>
      <c r="T259">
        <f t="shared" ref="T259:T322" si="124">$S259*$T258+(1-SIGN($B259))*$T258</f>
        <v>0.42509061627518352</v>
      </c>
      <c r="V259">
        <f t="shared" si="106"/>
        <v>259</v>
      </c>
      <c r="W259">
        <f t="shared" si="107"/>
        <v>172</v>
      </c>
      <c r="Y259">
        <f t="shared" si="108"/>
        <v>0</v>
      </c>
      <c r="Z259">
        <f t="shared" si="109"/>
        <v>0</v>
      </c>
      <c r="AB259">
        <f t="shared" si="110"/>
        <v>259</v>
      </c>
      <c r="AC259">
        <f t="shared" si="111"/>
        <v>172</v>
      </c>
      <c r="AE259">
        <f t="shared" si="112"/>
        <v>2.3749999999999999E-3</v>
      </c>
      <c r="AF259">
        <f t="shared" si="113"/>
        <v>4.8584975848583517E-6</v>
      </c>
      <c r="AG259">
        <f t="shared" ref="AG259:AG322" si="125">$A258-$A259</f>
        <v>1.136363636363661E-5</v>
      </c>
      <c r="AH259">
        <f t="shared" ref="AH259:AH322" si="126">$T258</f>
        <v>0.42754778746752564</v>
      </c>
      <c r="AI259">
        <f t="shared" si="114"/>
        <v>5.1000422236980474E-4</v>
      </c>
      <c r="AJ259">
        <f t="shared" si="115"/>
        <v>5.0514572478494639E-4</v>
      </c>
      <c r="AK259">
        <f t="shared" si="116"/>
        <v>8.4769185857587135E-12</v>
      </c>
      <c r="AL259">
        <f t="shared" si="117"/>
        <v>259</v>
      </c>
      <c r="AM259">
        <f t="shared" si="118"/>
        <v>172</v>
      </c>
      <c r="AO259">
        <f t="shared" si="119"/>
        <v>0</v>
      </c>
      <c r="AP259">
        <f t="shared" si="120"/>
        <v>0</v>
      </c>
    </row>
    <row r="260" spans="1:42" x14ac:dyDescent="0.2">
      <c r="A260" s="494">
        <v>2.3030303030303029E-3</v>
      </c>
      <c r="B260">
        <v>1</v>
      </c>
      <c r="C260">
        <v>0</v>
      </c>
      <c r="D260" s="120">
        <f t="shared" si="102"/>
        <v>0.4226334450828414</v>
      </c>
      <c r="E260" s="400" t="s">
        <v>1397</v>
      </c>
      <c r="H260">
        <f t="shared" si="121"/>
        <v>1</v>
      </c>
      <c r="O260">
        <f t="shared" si="103"/>
        <v>1.9364724799010515</v>
      </c>
      <c r="P260">
        <f t="shared" si="122"/>
        <v>259</v>
      </c>
      <c r="Q260">
        <f t="shared" si="123"/>
        <v>259</v>
      </c>
      <c r="R260">
        <f t="shared" si="104"/>
        <v>173</v>
      </c>
      <c r="S260">
        <f t="shared" si="105"/>
        <v>0.9942196531791907</v>
      </c>
      <c r="T260">
        <f t="shared" si="124"/>
        <v>0.4226334450828414</v>
      </c>
      <c r="V260">
        <f t="shared" si="106"/>
        <v>260</v>
      </c>
      <c r="W260">
        <f t="shared" si="107"/>
        <v>171</v>
      </c>
      <c r="Y260">
        <f t="shared" si="108"/>
        <v>0</v>
      </c>
      <c r="Z260">
        <f t="shared" si="109"/>
        <v>0</v>
      </c>
      <c r="AB260">
        <f t="shared" si="110"/>
        <v>260</v>
      </c>
      <c r="AC260">
        <f t="shared" si="111"/>
        <v>171</v>
      </c>
      <c r="AE260">
        <f t="shared" si="112"/>
        <v>2.3030303030303029E-3</v>
      </c>
      <c r="AF260">
        <f t="shared" si="113"/>
        <v>3.0593642837986743E-5</v>
      </c>
      <c r="AG260">
        <f t="shared" si="125"/>
        <v>7.1969696969697086E-5</v>
      </c>
      <c r="AH260">
        <f t="shared" si="126"/>
        <v>0.42509061627518352</v>
      </c>
      <c r="AI260">
        <f t="shared" si="114"/>
        <v>5.0514572478494639E-4</v>
      </c>
      <c r="AJ260">
        <f t="shared" si="115"/>
        <v>4.7455208194695963E-4</v>
      </c>
      <c r="AK260">
        <f t="shared" si="116"/>
        <v>7.5682107299433361E-12</v>
      </c>
      <c r="AL260">
        <f t="shared" si="117"/>
        <v>260</v>
      </c>
      <c r="AM260">
        <f t="shared" si="118"/>
        <v>171</v>
      </c>
      <c r="AO260">
        <f t="shared" si="119"/>
        <v>0</v>
      </c>
      <c r="AP260">
        <f t="shared" si="120"/>
        <v>0</v>
      </c>
    </row>
    <row r="261" spans="1:42" x14ac:dyDescent="0.2">
      <c r="A261" s="43">
        <v>2.2916666666666667E-3</v>
      </c>
      <c r="B261">
        <v>1</v>
      </c>
      <c r="C261">
        <v>0</v>
      </c>
      <c r="D261" s="120">
        <f t="shared" si="102"/>
        <v>0.42017627389049927</v>
      </c>
      <c r="E261" s="124" t="s">
        <v>1397</v>
      </c>
      <c r="H261">
        <f t="shared" si="121"/>
        <v>1</v>
      </c>
      <c r="O261">
        <f t="shared" si="103"/>
        <v>1.9364838435374152</v>
      </c>
      <c r="P261">
        <f t="shared" si="122"/>
        <v>260</v>
      </c>
      <c r="Q261">
        <f t="shared" si="123"/>
        <v>260</v>
      </c>
      <c r="R261">
        <f t="shared" si="104"/>
        <v>172</v>
      </c>
      <c r="S261">
        <f t="shared" si="105"/>
        <v>0.9941860465116279</v>
      </c>
      <c r="T261">
        <f t="shared" si="124"/>
        <v>0.42017627389049927</v>
      </c>
      <c r="V261">
        <f t="shared" si="106"/>
        <v>261</v>
      </c>
      <c r="W261">
        <f t="shared" si="107"/>
        <v>170</v>
      </c>
      <c r="Y261">
        <f t="shared" si="108"/>
        <v>0</v>
      </c>
      <c r="Z261">
        <f t="shared" si="109"/>
        <v>0</v>
      </c>
      <c r="AB261">
        <f t="shared" si="110"/>
        <v>261</v>
      </c>
      <c r="AC261">
        <f t="shared" si="111"/>
        <v>170</v>
      </c>
      <c r="AE261">
        <f t="shared" si="112"/>
        <v>2.2916666666666667E-3</v>
      </c>
      <c r="AF261">
        <f t="shared" si="113"/>
        <v>4.8026527850322092E-6</v>
      </c>
      <c r="AG261">
        <f t="shared" si="125"/>
        <v>1.1363636363636177E-5</v>
      </c>
      <c r="AH261">
        <f t="shared" si="126"/>
        <v>0.4226334450828414</v>
      </c>
      <c r="AI261">
        <f t="shared" si="114"/>
        <v>4.7455208194695963E-4</v>
      </c>
      <c r="AJ261">
        <f t="shared" si="115"/>
        <v>4.697494291619274E-4</v>
      </c>
      <c r="AK261">
        <f t="shared" si="116"/>
        <v>7.5025338704595634E-12</v>
      </c>
      <c r="AL261">
        <f t="shared" si="117"/>
        <v>261</v>
      </c>
      <c r="AM261">
        <f t="shared" si="118"/>
        <v>170</v>
      </c>
      <c r="AO261">
        <f t="shared" si="119"/>
        <v>0</v>
      </c>
      <c r="AP261">
        <f t="shared" si="120"/>
        <v>0</v>
      </c>
    </row>
    <row r="262" spans="1:42" x14ac:dyDescent="0.2">
      <c r="A262" s="191">
        <v>2.2727272727272726E-3</v>
      </c>
      <c r="B262">
        <v>1</v>
      </c>
      <c r="C262">
        <v>0</v>
      </c>
      <c r="D262" s="120">
        <f t="shared" si="102"/>
        <v>0.41771910269815715</v>
      </c>
      <c r="E262" s="124" t="s">
        <v>1397</v>
      </c>
      <c r="H262">
        <f t="shared" si="121"/>
        <v>1</v>
      </c>
      <c r="O262">
        <f t="shared" si="103"/>
        <v>1.9365027829313546</v>
      </c>
      <c r="P262">
        <f t="shared" si="122"/>
        <v>261</v>
      </c>
      <c r="Q262">
        <f t="shared" si="123"/>
        <v>261</v>
      </c>
      <c r="R262">
        <f t="shared" si="104"/>
        <v>171</v>
      </c>
      <c r="S262">
        <f t="shared" si="105"/>
        <v>0.99415204678362568</v>
      </c>
      <c r="T262">
        <f t="shared" si="124"/>
        <v>0.41771910269815715</v>
      </c>
      <c r="V262">
        <f t="shared" si="106"/>
        <v>262</v>
      </c>
      <c r="W262">
        <f t="shared" si="107"/>
        <v>169</v>
      </c>
      <c r="Y262">
        <f t="shared" si="108"/>
        <v>0</v>
      </c>
      <c r="Z262">
        <f t="shared" si="109"/>
        <v>0</v>
      </c>
      <c r="AB262">
        <f t="shared" si="110"/>
        <v>262</v>
      </c>
      <c r="AC262">
        <f t="shared" si="111"/>
        <v>169</v>
      </c>
      <c r="AE262">
        <f t="shared" si="112"/>
        <v>2.2727272727272726E-3</v>
      </c>
      <c r="AF262">
        <f t="shared" si="113"/>
        <v>7.9578839751989008E-6</v>
      </c>
      <c r="AG262">
        <f t="shared" si="125"/>
        <v>1.8939393939394061E-5</v>
      </c>
      <c r="AH262">
        <f t="shared" si="126"/>
        <v>0.42017627389049927</v>
      </c>
      <c r="AI262">
        <f t="shared" si="114"/>
        <v>4.697494291619274E-4</v>
      </c>
      <c r="AJ262">
        <f t="shared" si="115"/>
        <v>4.6179154518672847E-4</v>
      </c>
      <c r="AK262">
        <f t="shared" si="116"/>
        <v>7.3357905471601748E-12</v>
      </c>
      <c r="AL262">
        <f t="shared" si="117"/>
        <v>262</v>
      </c>
      <c r="AM262">
        <f t="shared" si="118"/>
        <v>169</v>
      </c>
      <c r="AO262">
        <f t="shared" si="119"/>
        <v>0</v>
      </c>
      <c r="AP262">
        <f t="shared" si="120"/>
        <v>0</v>
      </c>
    </row>
    <row r="263" spans="1:42" x14ac:dyDescent="0.2">
      <c r="A263" s="137">
        <v>2.258064516129032E-3</v>
      </c>
      <c r="B263">
        <v>1</v>
      </c>
      <c r="C263">
        <v>0</v>
      </c>
      <c r="D263" s="120">
        <f t="shared" si="102"/>
        <v>0.41526193150581509</v>
      </c>
      <c r="E263" s="124" t="s">
        <v>1397</v>
      </c>
      <c r="H263">
        <f t="shared" si="121"/>
        <v>1</v>
      </c>
      <c r="O263">
        <f t="shared" si="103"/>
        <v>1.9365174456879528</v>
      </c>
      <c r="P263">
        <f t="shared" si="122"/>
        <v>262</v>
      </c>
      <c r="Q263">
        <f t="shared" si="123"/>
        <v>262</v>
      </c>
      <c r="R263">
        <f t="shared" si="104"/>
        <v>170</v>
      </c>
      <c r="S263">
        <f t="shared" si="105"/>
        <v>0.99411764705882355</v>
      </c>
      <c r="T263">
        <f t="shared" si="124"/>
        <v>0.41526193150581509</v>
      </c>
      <c r="V263">
        <f t="shared" si="106"/>
        <v>263</v>
      </c>
      <c r="W263">
        <f t="shared" si="107"/>
        <v>168</v>
      </c>
      <c r="Y263">
        <f t="shared" si="108"/>
        <v>0</v>
      </c>
      <c r="Z263">
        <f t="shared" si="109"/>
        <v>0</v>
      </c>
      <c r="AB263">
        <f t="shared" si="110"/>
        <v>263</v>
      </c>
      <c r="AC263">
        <f t="shared" si="111"/>
        <v>168</v>
      </c>
      <c r="AE263">
        <f t="shared" si="112"/>
        <v>2.258064516129032E-3</v>
      </c>
      <c r="AF263">
        <f t="shared" si="113"/>
        <v>6.1249135292985375E-6</v>
      </c>
      <c r="AG263">
        <f t="shared" si="125"/>
        <v>1.4662756598240578E-5</v>
      </c>
      <c r="AH263">
        <f t="shared" si="126"/>
        <v>0.41771910269815715</v>
      </c>
      <c r="AI263">
        <f t="shared" si="114"/>
        <v>4.6179154518672847E-4</v>
      </c>
      <c r="AJ263">
        <f t="shared" si="115"/>
        <v>4.5566663165742995E-4</v>
      </c>
      <c r="AK263">
        <f t="shared" si="116"/>
        <v>7.2270128508885462E-12</v>
      </c>
      <c r="AL263">
        <f t="shared" si="117"/>
        <v>263</v>
      </c>
      <c r="AM263">
        <f t="shared" si="118"/>
        <v>168</v>
      </c>
      <c r="AO263">
        <f t="shared" si="119"/>
        <v>0</v>
      </c>
      <c r="AP263">
        <f t="shared" si="120"/>
        <v>0</v>
      </c>
    </row>
    <row r="264" spans="1:42" x14ac:dyDescent="0.2">
      <c r="A264" s="122">
        <v>2.2000000000000006E-3</v>
      </c>
      <c r="B264">
        <v>1</v>
      </c>
      <c r="C264">
        <v>0</v>
      </c>
      <c r="D264" s="120">
        <f t="shared" si="102"/>
        <v>0.41280476031347296</v>
      </c>
      <c r="E264" s="124" t="s">
        <v>1397</v>
      </c>
      <c r="H264">
        <f t="shared" si="121"/>
        <v>1</v>
      </c>
      <c r="O264">
        <f t="shared" si="103"/>
        <v>1.9365755102040818</v>
      </c>
      <c r="P264">
        <f t="shared" si="122"/>
        <v>263</v>
      </c>
      <c r="Q264">
        <f t="shared" si="123"/>
        <v>263</v>
      </c>
      <c r="R264">
        <f t="shared" si="104"/>
        <v>169</v>
      </c>
      <c r="S264">
        <f t="shared" si="105"/>
        <v>0.99408284023668636</v>
      </c>
      <c r="T264">
        <f t="shared" si="124"/>
        <v>0.41280476031347296</v>
      </c>
      <c r="V264">
        <f t="shared" si="106"/>
        <v>264</v>
      </c>
      <c r="W264">
        <f t="shared" si="107"/>
        <v>167</v>
      </c>
      <c r="Y264">
        <f t="shared" si="108"/>
        <v>0</v>
      </c>
      <c r="Z264">
        <f t="shared" si="109"/>
        <v>0</v>
      </c>
      <c r="AB264">
        <f t="shared" si="110"/>
        <v>264</v>
      </c>
      <c r="AC264">
        <f t="shared" si="111"/>
        <v>167</v>
      </c>
      <c r="AE264">
        <f t="shared" si="112"/>
        <v>2.2000000000000006E-3</v>
      </c>
      <c r="AF264">
        <f t="shared" si="113"/>
        <v>2.4111983119692161E-5</v>
      </c>
      <c r="AG264">
        <f t="shared" si="125"/>
        <v>5.8064516129031473E-5</v>
      </c>
      <c r="AH264">
        <f t="shared" si="126"/>
        <v>0.41526193150581509</v>
      </c>
      <c r="AI264">
        <f t="shared" si="114"/>
        <v>4.5566663165742995E-4</v>
      </c>
      <c r="AJ264">
        <f t="shared" si="115"/>
        <v>4.3155464853773779E-4</v>
      </c>
      <c r="AK264">
        <f t="shared" si="116"/>
        <v>6.5595736360429134E-12</v>
      </c>
      <c r="AL264">
        <f t="shared" si="117"/>
        <v>264</v>
      </c>
      <c r="AM264">
        <f t="shared" si="118"/>
        <v>167</v>
      </c>
      <c r="AO264">
        <f t="shared" si="119"/>
        <v>0</v>
      </c>
      <c r="AP264">
        <f t="shared" si="120"/>
        <v>0</v>
      </c>
    </row>
    <row r="265" spans="1:42" x14ac:dyDescent="0.2">
      <c r="A265" s="152">
        <v>2.1917808219178085E-3</v>
      </c>
      <c r="B265">
        <v>1</v>
      </c>
      <c r="C265">
        <v>0</v>
      </c>
      <c r="D265" s="120">
        <f t="shared" si="102"/>
        <v>0.4103475891211309</v>
      </c>
      <c r="E265" s="124" t="s">
        <v>1397</v>
      </c>
      <c r="H265">
        <f t="shared" si="121"/>
        <v>1</v>
      </c>
      <c r="O265">
        <f t="shared" si="103"/>
        <v>1.9365837293821639</v>
      </c>
      <c r="P265">
        <f t="shared" si="122"/>
        <v>264</v>
      </c>
      <c r="Q265">
        <f t="shared" si="123"/>
        <v>264</v>
      </c>
      <c r="R265">
        <f t="shared" si="104"/>
        <v>168</v>
      </c>
      <c r="S265">
        <f t="shared" si="105"/>
        <v>0.99404761904761907</v>
      </c>
      <c r="T265">
        <f t="shared" si="124"/>
        <v>0.4103475891211309</v>
      </c>
      <c r="V265">
        <f t="shared" si="106"/>
        <v>265</v>
      </c>
      <c r="W265">
        <f t="shared" si="107"/>
        <v>166</v>
      </c>
      <c r="Y265">
        <f t="shared" si="108"/>
        <v>0</v>
      </c>
      <c r="Z265">
        <f t="shared" si="109"/>
        <v>0</v>
      </c>
      <c r="AB265">
        <f t="shared" si="110"/>
        <v>265</v>
      </c>
      <c r="AC265">
        <f t="shared" si="111"/>
        <v>166</v>
      </c>
      <c r="AE265">
        <f t="shared" si="112"/>
        <v>2.1917808219178085E-3</v>
      </c>
      <c r="AF265">
        <f t="shared" si="113"/>
        <v>3.3929158381930479E-6</v>
      </c>
      <c r="AG265">
        <f t="shared" si="125"/>
        <v>8.2191780821920697E-6</v>
      </c>
      <c r="AH265">
        <f t="shared" si="126"/>
        <v>0.41280476031347296</v>
      </c>
      <c r="AI265">
        <f t="shared" si="114"/>
        <v>4.3155464853773779E-4</v>
      </c>
      <c r="AJ265">
        <f t="shared" si="115"/>
        <v>4.2816173269954474E-4</v>
      </c>
      <c r="AK265">
        <f t="shared" si="116"/>
        <v>6.5341627227073143E-12</v>
      </c>
      <c r="AL265">
        <f t="shared" si="117"/>
        <v>265</v>
      </c>
      <c r="AM265">
        <f t="shared" si="118"/>
        <v>166</v>
      </c>
      <c r="AO265">
        <f t="shared" si="119"/>
        <v>0</v>
      </c>
      <c r="AP265">
        <f t="shared" si="120"/>
        <v>0</v>
      </c>
    </row>
    <row r="266" spans="1:42" x14ac:dyDescent="0.2">
      <c r="A266" s="122">
        <v>2.1818181818181819E-3</v>
      </c>
      <c r="B266">
        <v>1</v>
      </c>
      <c r="C266">
        <v>0</v>
      </c>
      <c r="D266" s="120">
        <f t="shared" si="102"/>
        <v>0.40789041792878877</v>
      </c>
      <c r="E266" s="124" t="s">
        <v>1397</v>
      </c>
      <c r="H266">
        <f t="shared" si="121"/>
        <v>1</v>
      </c>
      <c r="O266">
        <f t="shared" si="103"/>
        <v>1.9365936920222635</v>
      </c>
      <c r="P266">
        <f t="shared" si="122"/>
        <v>265</v>
      </c>
      <c r="Q266">
        <f t="shared" si="123"/>
        <v>265</v>
      </c>
      <c r="R266">
        <f t="shared" si="104"/>
        <v>167</v>
      </c>
      <c r="S266">
        <f t="shared" si="105"/>
        <v>0.99401197604790414</v>
      </c>
      <c r="T266">
        <f t="shared" si="124"/>
        <v>0.40789041792878877</v>
      </c>
      <c r="V266">
        <f t="shared" si="106"/>
        <v>266</v>
      </c>
      <c r="W266">
        <f t="shared" si="107"/>
        <v>165</v>
      </c>
      <c r="Y266">
        <f t="shared" si="108"/>
        <v>0</v>
      </c>
      <c r="Z266">
        <f t="shared" si="109"/>
        <v>0</v>
      </c>
      <c r="AB266">
        <f t="shared" si="110"/>
        <v>266</v>
      </c>
      <c r="AC266">
        <f t="shared" si="111"/>
        <v>165</v>
      </c>
      <c r="AE266">
        <f t="shared" si="112"/>
        <v>2.1818181818181819E-3</v>
      </c>
      <c r="AF266">
        <f t="shared" si="113"/>
        <v>4.0881453461632756E-6</v>
      </c>
      <c r="AG266">
        <f t="shared" si="125"/>
        <v>9.9626400996265935E-6</v>
      </c>
      <c r="AH266">
        <f t="shared" si="126"/>
        <v>0.4103475891211309</v>
      </c>
      <c r="AI266">
        <f t="shared" si="114"/>
        <v>4.2816173269954474E-4</v>
      </c>
      <c r="AJ266">
        <f t="shared" si="115"/>
        <v>4.2407358735338144E-4</v>
      </c>
      <c r="AK266">
        <f t="shared" si="116"/>
        <v>6.4872089853100797E-12</v>
      </c>
      <c r="AL266">
        <f t="shared" si="117"/>
        <v>266</v>
      </c>
      <c r="AM266">
        <f t="shared" si="118"/>
        <v>165</v>
      </c>
      <c r="AO266">
        <f t="shared" si="119"/>
        <v>0</v>
      </c>
      <c r="AP266">
        <f t="shared" si="120"/>
        <v>0</v>
      </c>
    </row>
    <row r="267" spans="1:42" x14ac:dyDescent="0.2">
      <c r="A267" s="122">
        <v>2.1818181818181819E-3</v>
      </c>
      <c r="B267">
        <v>1</v>
      </c>
      <c r="C267">
        <v>0</v>
      </c>
      <c r="D267" s="120">
        <f t="shared" si="102"/>
        <v>0.40543324673644671</v>
      </c>
      <c r="E267" s="124" t="s">
        <v>1397</v>
      </c>
      <c r="H267">
        <f t="shared" si="121"/>
        <v>1</v>
      </c>
      <c r="O267">
        <f t="shared" si="103"/>
        <v>1.9365936920222635</v>
      </c>
      <c r="P267">
        <f t="shared" si="122"/>
        <v>266</v>
      </c>
      <c r="Q267">
        <f t="shared" si="123"/>
        <v>266</v>
      </c>
      <c r="R267">
        <f t="shared" si="104"/>
        <v>166</v>
      </c>
      <c r="S267">
        <f t="shared" si="105"/>
        <v>0.99397590361445787</v>
      </c>
      <c r="T267">
        <f t="shared" si="124"/>
        <v>0.40543324673644671</v>
      </c>
      <c r="V267">
        <f t="shared" si="106"/>
        <v>267</v>
      </c>
      <c r="W267">
        <f t="shared" si="107"/>
        <v>164</v>
      </c>
      <c r="Y267">
        <f t="shared" si="108"/>
        <v>0</v>
      </c>
      <c r="Z267">
        <f t="shared" si="109"/>
        <v>0</v>
      </c>
      <c r="AB267">
        <f t="shared" si="110"/>
        <v>267</v>
      </c>
      <c r="AC267">
        <f t="shared" si="111"/>
        <v>164</v>
      </c>
      <c r="AE267">
        <f t="shared" si="112"/>
        <v>2.1818181818181819E-3</v>
      </c>
      <c r="AF267">
        <f t="shared" si="113"/>
        <v>0</v>
      </c>
      <c r="AG267">
        <f t="shared" si="125"/>
        <v>0</v>
      </c>
      <c r="AH267">
        <f t="shared" si="126"/>
        <v>0.40789041792878877</v>
      </c>
      <c r="AI267">
        <f t="shared" si="114"/>
        <v>4.2407358735338144E-4</v>
      </c>
      <c r="AJ267">
        <f t="shared" si="115"/>
        <v>4.2407358735338144E-4</v>
      </c>
      <c r="AK267">
        <f t="shared" si="116"/>
        <v>6.5658418214956567E-12</v>
      </c>
      <c r="AL267">
        <f t="shared" si="117"/>
        <v>267</v>
      </c>
      <c r="AM267">
        <f t="shared" si="118"/>
        <v>164</v>
      </c>
      <c r="AO267">
        <f t="shared" si="119"/>
        <v>0</v>
      </c>
      <c r="AP267">
        <f t="shared" si="120"/>
        <v>0</v>
      </c>
    </row>
    <row r="268" spans="1:42" x14ac:dyDescent="0.2">
      <c r="A268" s="40">
        <v>2.1739130434782609E-3</v>
      </c>
      <c r="B268">
        <v>1</v>
      </c>
      <c r="C268">
        <v>0</v>
      </c>
      <c r="D268" s="120">
        <f t="shared" si="102"/>
        <v>0.40297607554410458</v>
      </c>
      <c r="E268" s="124" t="s">
        <v>2044</v>
      </c>
      <c r="H268">
        <f t="shared" si="121"/>
        <v>1</v>
      </c>
      <c r="O268">
        <f t="shared" si="103"/>
        <v>1.9366015971606034</v>
      </c>
      <c r="P268">
        <f t="shared" si="122"/>
        <v>267</v>
      </c>
      <c r="Q268">
        <f t="shared" si="123"/>
        <v>267</v>
      </c>
      <c r="R268">
        <f t="shared" si="104"/>
        <v>165</v>
      </c>
      <c r="S268">
        <f t="shared" si="105"/>
        <v>0.9939393939393939</v>
      </c>
      <c r="T268">
        <f t="shared" si="124"/>
        <v>0.40297607554410458</v>
      </c>
      <c r="V268">
        <f t="shared" si="106"/>
        <v>268</v>
      </c>
      <c r="W268">
        <f t="shared" si="107"/>
        <v>163</v>
      </c>
      <c r="Y268">
        <f t="shared" si="108"/>
        <v>0</v>
      </c>
      <c r="Z268">
        <f t="shared" si="109"/>
        <v>0</v>
      </c>
      <c r="AB268">
        <f t="shared" si="110"/>
        <v>268</v>
      </c>
      <c r="AC268">
        <f t="shared" si="111"/>
        <v>163</v>
      </c>
      <c r="AE268">
        <f t="shared" si="112"/>
        <v>2.1739130434782609E-3</v>
      </c>
      <c r="AF268">
        <f t="shared" si="113"/>
        <v>3.2050059030549383E-6</v>
      </c>
      <c r="AG268">
        <f t="shared" si="125"/>
        <v>7.9051383399210071E-6</v>
      </c>
      <c r="AH268">
        <f t="shared" si="126"/>
        <v>0.40543324673644671</v>
      </c>
      <c r="AI268">
        <f t="shared" si="114"/>
        <v>4.2407358735338144E-4</v>
      </c>
      <c r="AJ268">
        <f t="shared" si="115"/>
        <v>4.208685814503265E-4</v>
      </c>
      <c r="AK268">
        <f t="shared" si="116"/>
        <v>6.5458375037697743E-12</v>
      </c>
      <c r="AL268">
        <f t="shared" si="117"/>
        <v>268</v>
      </c>
      <c r="AM268">
        <f t="shared" si="118"/>
        <v>163</v>
      </c>
      <c r="AO268">
        <f t="shared" si="119"/>
        <v>0</v>
      </c>
      <c r="AP268">
        <f t="shared" si="120"/>
        <v>0</v>
      </c>
    </row>
    <row r="269" spans="1:42" x14ac:dyDescent="0.2">
      <c r="A269" s="191">
        <v>2.1621621621621622E-3</v>
      </c>
      <c r="B269">
        <v>1</v>
      </c>
      <c r="C269">
        <v>0</v>
      </c>
      <c r="D269" s="120">
        <f t="shared" si="102"/>
        <v>0.40051890435176246</v>
      </c>
      <c r="E269" s="124" t="s">
        <v>2044</v>
      </c>
      <c r="H269">
        <f t="shared" si="121"/>
        <v>1</v>
      </c>
      <c r="O269">
        <f t="shared" si="103"/>
        <v>1.9366133480419196</v>
      </c>
      <c r="P269">
        <f t="shared" si="122"/>
        <v>268</v>
      </c>
      <c r="Q269">
        <f t="shared" si="123"/>
        <v>268</v>
      </c>
      <c r="R269">
        <f t="shared" si="104"/>
        <v>164</v>
      </c>
      <c r="S269">
        <f t="shared" si="105"/>
        <v>0.99390243902439024</v>
      </c>
      <c r="T269">
        <f t="shared" si="124"/>
        <v>0.40051890435176246</v>
      </c>
      <c r="V269">
        <f t="shared" si="106"/>
        <v>269</v>
      </c>
      <c r="W269">
        <f t="shared" si="107"/>
        <v>162</v>
      </c>
      <c r="Y269">
        <f t="shared" si="108"/>
        <v>0</v>
      </c>
      <c r="Z269">
        <f t="shared" si="109"/>
        <v>0</v>
      </c>
      <c r="AB269">
        <f t="shared" si="110"/>
        <v>269</v>
      </c>
      <c r="AC269">
        <f t="shared" si="111"/>
        <v>162</v>
      </c>
      <c r="AE269">
        <f t="shared" si="112"/>
        <v>2.1621621621621622E-3</v>
      </c>
      <c r="AF269">
        <f t="shared" si="113"/>
        <v>4.7353240369459966E-6</v>
      </c>
      <c r="AG269">
        <f t="shared" si="125"/>
        <v>1.1750881316098701E-5</v>
      </c>
      <c r="AH269">
        <f t="shared" si="126"/>
        <v>0.40297607554410458</v>
      </c>
      <c r="AI269">
        <f t="shared" si="114"/>
        <v>4.208685814503265E-4</v>
      </c>
      <c r="AJ269">
        <f t="shared" si="115"/>
        <v>4.161332574133805E-4</v>
      </c>
      <c r="AK269">
        <f t="shared" si="116"/>
        <v>6.4778874728965582E-12</v>
      </c>
      <c r="AL269">
        <f t="shared" si="117"/>
        <v>269</v>
      </c>
      <c r="AM269">
        <f t="shared" si="118"/>
        <v>162</v>
      </c>
      <c r="AO269">
        <f t="shared" si="119"/>
        <v>0</v>
      </c>
      <c r="AP269">
        <f t="shared" si="120"/>
        <v>0</v>
      </c>
    </row>
    <row r="270" spans="1:42" x14ac:dyDescent="0.2">
      <c r="A270" s="122">
        <v>2.142857142857143E-3</v>
      </c>
      <c r="B270">
        <v>1</v>
      </c>
      <c r="C270">
        <v>0</v>
      </c>
      <c r="D270" s="120">
        <f t="shared" si="102"/>
        <v>0.39806173315942039</v>
      </c>
      <c r="E270" s="124" t="s">
        <v>2044</v>
      </c>
      <c r="H270">
        <f t="shared" si="121"/>
        <v>1</v>
      </c>
      <c r="O270">
        <f t="shared" si="103"/>
        <v>1.9366326530612246</v>
      </c>
      <c r="P270">
        <f t="shared" si="122"/>
        <v>269</v>
      </c>
      <c r="Q270">
        <f t="shared" si="123"/>
        <v>269</v>
      </c>
      <c r="R270">
        <f t="shared" si="104"/>
        <v>163</v>
      </c>
      <c r="S270">
        <f t="shared" si="105"/>
        <v>0.99386503067484666</v>
      </c>
      <c r="T270">
        <f t="shared" si="124"/>
        <v>0.39806173315942039</v>
      </c>
      <c r="V270">
        <f t="shared" si="106"/>
        <v>270</v>
      </c>
      <c r="W270">
        <f t="shared" si="107"/>
        <v>161</v>
      </c>
      <c r="Y270">
        <f t="shared" si="108"/>
        <v>0</v>
      </c>
      <c r="Z270">
        <f t="shared" si="109"/>
        <v>0</v>
      </c>
      <c r="AB270">
        <f t="shared" si="110"/>
        <v>270</v>
      </c>
      <c r="AC270">
        <f t="shared" si="111"/>
        <v>161</v>
      </c>
      <c r="AE270">
        <f t="shared" si="112"/>
        <v>2.142857142857143E-3</v>
      </c>
      <c r="AF270">
        <f t="shared" si="113"/>
        <v>7.7320251805359263E-6</v>
      </c>
      <c r="AG270">
        <f t="shared" si="125"/>
        <v>1.9305019305019232E-5</v>
      </c>
      <c r="AH270">
        <f t="shared" si="126"/>
        <v>0.40051890435176246</v>
      </c>
      <c r="AI270">
        <f t="shared" si="114"/>
        <v>4.161332574133805E-4</v>
      </c>
      <c r="AJ270">
        <f t="shared" si="115"/>
        <v>4.0840123223284458E-4</v>
      </c>
      <c r="AK270">
        <f t="shared" si="116"/>
        <v>6.3164268154701905E-12</v>
      </c>
      <c r="AL270">
        <f t="shared" si="117"/>
        <v>270</v>
      </c>
      <c r="AM270">
        <f t="shared" si="118"/>
        <v>161</v>
      </c>
      <c r="AO270">
        <f t="shared" si="119"/>
        <v>0</v>
      </c>
      <c r="AP270">
        <f t="shared" si="120"/>
        <v>0</v>
      </c>
    </row>
    <row r="271" spans="1:42" x14ac:dyDescent="0.2">
      <c r="A271" s="139">
        <v>2.1304347826086958E-3</v>
      </c>
      <c r="B271">
        <v>1</v>
      </c>
      <c r="C271">
        <v>0</v>
      </c>
      <c r="D271" s="120">
        <f t="shared" si="102"/>
        <v>0.39560456196707827</v>
      </c>
      <c r="E271" s="124" t="s">
        <v>1397</v>
      </c>
      <c r="H271">
        <f t="shared" si="121"/>
        <v>1</v>
      </c>
      <c r="O271">
        <f t="shared" si="103"/>
        <v>1.936645075421473</v>
      </c>
      <c r="P271">
        <f t="shared" si="122"/>
        <v>270</v>
      </c>
      <c r="Q271">
        <f t="shared" si="123"/>
        <v>270</v>
      </c>
      <c r="R271">
        <f t="shared" si="104"/>
        <v>162</v>
      </c>
      <c r="S271">
        <f t="shared" si="105"/>
        <v>0.99382716049382713</v>
      </c>
      <c r="T271">
        <f t="shared" si="124"/>
        <v>0.39560456196707827</v>
      </c>
      <c r="V271">
        <f t="shared" si="106"/>
        <v>271</v>
      </c>
      <c r="W271">
        <f t="shared" si="107"/>
        <v>160</v>
      </c>
      <c r="Y271">
        <f t="shared" si="108"/>
        <v>0</v>
      </c>
      <c r="Z271">
        <f t="shared" si="109"/>
        <v>0</v>
      </c>
      <c r="AB271">
        <f t="shared" si="110"/>
        <v>271</v>
      </c>
      <c r="AC271">
        <f t="shared" si="111"/>
        <v>160</v>
      </c>
      <c r="AE271">
        <f t="shared" si="112"/>
        <v>2.1304347826086958E-3</v>
      </c>
      <c r="AF271">
        <f t="shared" si="113"/>
        <v>4.9448662504275696E-6</v>
      </c>
      <c r="AG271">
        <f t="shared" si="125"/>
        <v>1.2422360248447173E-5</v>
      </c>
      <c r="AH271">
        <f t="shared" si="126"/>
        <v>0.39806173315942039</v>
      </c>
      <c r="AI271">
        <f t="shared" si="114"/>
        <v>4.0840123223284458E-4</v>
      </c>
      <c r="AJ271">
        <f t="shared" si="115"/>
        <v>4.0345636598241701E-4</v>
      </c>
      <c r="AK271">
        <f t="shared" si="116"/>
        <v>6.2409722893849406E-12</v>
      </c>
      <c r="AL271">
        <f t="shared" si="117"/>
        <v>271</v>
      </c>
      <c r="AM271">
        <f t="shared" si="118"/>
        <v>160</v>
      </c>
      <c r="AO271">
        <f t="shared" si="119"/>
        <v>0</v>
      </c>
      <c r="AP271">
        <f t="shared" si="120"/>
        <v>0</v>
      </c>
    </row>
    <row r="272" spans="1:42" x14ac:dyDescent="0.2">
      <c r="A272" s="191">
        <v>2.0769230769230769E-3</v>
      </c>
      <c r="B272">
        <v>1</v>
      </c>
      <c r="C272">
        <v>0</v>
      </c>
      <c r="D272" s="120">
        <f t="shared" si="102"/>
        <v>0.39314739077473615</v>
      </c>
      <c r="E272" s="124" t="s">
        <v>1397</v>
      </c>
      <c r="H272">
        <f t="shared" si="121"/>
        <v>1</v>
      </c>
      <c r="O272">
        <f t="shared" si="103"/>
        <v>1.9366985871271587</v>
      </c>
      <c r="P272">
        <f t="shared" si="122"/>
        <v>271</v>
      </c>
      <c r="Q272">
        <f t="shared" si="123"/>
        <v>271</v>
      </c>
      <c r="R272">
        <f t="shared" si="104"/>
        <v>161</v>
      </c>
      <c r="S272">
        <f t="shared" si="105"/>
        <v>0.99378881987577639</v>
      </c>
      <c r="T272">
        <f t="shared" si="124"/>
        <v>0.39314739077473615</v>
      </c>
      <c r="V272">
        <f t="shared" si="106"/>
        <v>272</v>
      </c>
      <c r="W272">
        <f t="shared" si="107"/>
        <v>159</v>
      </c>
      <c r="Y272">
        <f t="shared" si="108"/>
        <v>0</v>
      </c>
      <c r="Z272">
        <f t="shared" si="109"/>
        <v>0</v>
      </c>
      <c r="AB272">
        <f t="shared" si="110"/>
        <v>272</v>
      </c>
      <c r="AC272">
        <f t="shared" si="111"/>
        <v>159</v>
      </c>
      <c r="AE272">
        <f t="shared" si="112"/>
        <v>2.0769230769230769E-3</v>
      </c>
      <c r="AF272">
        <f t="shared" si="113"/>
        <v>2.1169474887870472E-5</v>
      </c>
      <c r="AG272">
        <f t="shared" si="125"/>
        <v>5.3511705685618891E-5</v>
      </c>
      <c r="AH272">
        <f t="shared" si="126"/>
        <v>0.39560456196707827</v>
      </c>
      <c r="AI272">
        <f t="shared" si="114"/>
        <v>4.0345636598241701E-4</v>
      </c>
      <c r="AJ272">
        <f t="shared" si="115"/>
        <v>3.8228689109454653E-4</v>
      </c>
      <c r="AK272">
        <f t="shared" si="116"/>
        <v>5.6732634744850033E-12</v>
      </c>
      <c r="AL272">
        <f t="shared" si="117"/>
        <v>272</v>
      </c>
      <c r="AM272">
        <f t="shared" si="118"/>
        <v>159</v>
      </c>
      <c r="AO272">
        <f t="shared" si="119"/>
        <v>0</v>
      </c>
      <c r="AP272">
        <f t="shared" si="120"/>
        <v>0</v>
      </c>
    </row>
    <row r="273" spans="1:42" x14ac:dyDescent="0.2">
      <c r="A273" s="43">
        <v>2.075471698113208E-3</v>
      </c>
      <c r="B273">
        <v>1</v>
      </c>
      <c r="C273">
        <v>0</v>
      </c>
      <c r="D273" s="120">
        <f t="shared" si="102"/>
        <v>0.39069021958239408</v>
      </c>
      <c r="E273" s="124" t="s">
        <v>1397</v>
      </c>
      <c r="H273">
        <f t="shared" si="121"/>
        <v>1</v>
      </c>
      <c r="O273">
        <f t="shared" si="103"/>
        <v>1.9367000385059685</v>
      </c>
      <c r="P273">
        <f t="shared" si="122"/>
        <v>272</v>
      </c>
      <c r="Q273">
        <f t="shared" si="123"/>
        <v>272</v>
      </c>
      <c r="R273">
        <f t="shared" si="104"/>
        <v>160</v>
      </c>
      <c r="S273">
        <f t="shared" si="105"/>
        <v>0.99375000000000002</v>
      </c>
      <c r="T273">
        <f t="shared" si="124"/>
        <v>0.39069021958239408</v>
      </c>
      <c r="V273">
        <f t="shared" si="106"/>
        <v>273</v>
      </c>
      <c r="W273">
        <f t="shared" si="107"/>
        <v>158</v>
      </c>
      <c r="Y273">
        <f t="shared" si="108"/>
        <v>0</v>
      </c>
      <c r="Z273">
        <f t="shared" si="109"/>
        <v>0</v>
      </c>
      <c r="AB273">
        <f t="shared" si="110"/>
        <v>273</v>
      </c>
      <c r="AC273">
        <f t="shared" si="111"/>
        <v>158</v>
      </c>
      <c r="AE273">
        <f t="shared" si="112"/>
        <v>2.075471698113208E-3</v>
      </c>
      <c r="AF273">
        <f t="shared" si="113"/>
        <v>5.7060579212568384E-7</v>
      </c>
      <c r="AG273">
        <f t="shared" si="125"/>
        <v>1.4513788098688592E-6</v>
      </c>
      <c r="AH273">
        <f t="shared" si="126"/>
        <v>0.39314739077473615</v>
      </c>
      <c r="AI273">
        <f t="shared" si="114"/>
        <v>3.8228689109454653E-4</v>
      </c>
      <c r="AJ273">
        <f t="shared" si="115"/>
        <v>3.8171628530242084E-4</v>
      </c>
      <c r="AK273">
        <f t="shared" si="116"/>
        <v>5.7274890906084568E-12</v>
      </c>
      <c r="AL273">
        <f t="shared" si="117"/>
        <v>273</v>
      </c>
      <c r="AM273">
        <f t="shared" si="118"/>
        <v>158</v>
      </c>
      <c r="AO273">
        <f t="shared" si="119"/>
        <v>0</v>
      </c>
      <c r="AP273">
        <f t="shared" si="120"/>
        <v>0</v>
      </c>
    </row>
    <row r="274" spans="1:42" x14ac:dyDescent="0.2">
      <c r="A274" s="55">
        <v>2.0754716981132076E-3</v>
      </c>
      <c r="B274">
        <v>1</v>
      </c>
      <c r="C274">
        <v>0</v>
      </c>
      <c r="D274" s="120">
        <f t="shared" si="102"/>
        <v>0.38823304839005196</v>
      </c>
      <c r="E274" s="124" t="s">
        <v>2044</v>
      </c>
      <c r="H274">
        <f t="shared" si="121"/>
        <v>1</v>
      </c>
      <c r="O274">
        <f t="shared" si="103"/>
        <v>1.9367000385059685</v>
      </c>
      <c r="P274">
        <f t="shared" si="122"/>
        <v>273</v>
      </c>
      <c r="Q274">
        <f t="shared" si="123"/>
        <v>273</v>
      </c>
      <c r="R274">
        <f t="shared" si="104"/>
        <v>159</v>
      </c>
      <c r="S274">
        <f t="shared" si="105"/>
        <v>0.99371069182389937</v>
      </c>
      <c r="T274">
        <f t="shared" si="124"/>
        <v>0.38823304839005196</v>
      </c>
      <c r="V274">
        <f t="shared" si="106"/>
        <v>274</v>
      </c>
      <c r="W274">
        <f t="shared" si="107"/>
        <v>157</v>
      </c>
      <c r="Y274">
        <f t="shared" si="108"/>
        <v>0</v>
      </c>
      <c r="Z274">
        <f t="shared" si="109"/>
        <v>0</v>
      </c>
      <c r="AB274">
        <f t="shared" si="110"/>
        <v>274</v>
      </c>
      <c r="AC274">
        <f t="shared" si="111"/>
        <v>157</v>
      </c>
      <c r="AE274">
        <f t="shared" si="112"/>
        <v>2.0754716981132076E-3</v>
      </c>
      <c r="AF274">
        <f t="shared" si="113"/>
        <v>0</v>
      </c>
      <c r="AG274">
        <f t="shared" si="125"/>
        <v>0</v>
      </c>
      <c r="AH274">
        <f t="shared" si="126"/>
        <v>0.39069021958239408</v>
      </c>
      <c r="AI274">
        <f t="shared" si="114"/>
        <v>3.8171628530242084E-4</v>
      </c>
      <c r="AJ274">
        <f t="shared" si="115"/>
        <v>3.8171628530242084E-4</v>
      </c>
      <c r="AK274">
        <f t="shared" si="116"/>
        <v>5.7999889525148928E-12</v>
      </c>
      <c r="AL274">
        <f t="shared" si="117"/>
        <v>274</v>
      </c>
      <c r="AM274">
        <f t="shared" si="118"/>
        <v>157</v>
      </c>
      <c r="AO274">
        <f t="shared" si="119"/>
        <v>0</v>
      </c>
      <c r="AP274">
        <f t="shared" si="120"/>
        <v>0</v>
      </c>
    </row>
    <row r="275" spans="1:42" x14ac:dyDescent="0.2">
      <c r="A275" s="191">
        <v>2.0625000000000001E-3</v>
      </c>
      <c r="B275">
        <v>1</v>
      </c>
      <c r="C275">
        <v>0</v>
      </c>
      <c r="D275" s="120">
        <f t="shared" si="102"/>
        <v>0.38577587719770984</v>
      </c>
      <c r="E275" s="124" t="s">
        <v>2044</v>
      </c>
      <c r="H275">
        <f t="shared" si="121"/>
        <v>1</v>
      </c>
      <c r="O275">
        <f t="shared" si="103"/>
        <v>1.9367130102040817</v>
      </c>
      <c r="P275">
        <f t="shared" si="122"/>
        <v>274</v>
      </c>
      <c r="Q275">
        <f t="shared" si="123"/>
        <v>274</v>
      </c>
      <c r="R275">
        <f t="shared" si="104"/>
        <v>158</v>
      </c>
      <c r="S275">
        <f t="shared" si="105"/>
        <v>0.99367088607594933</v>
      </c>
      <c r="T275">
        <f t="shared" si="124"/>
        <v>0.38577587719770984</v>
      </c>
      <c r="V275">
        <f t="shared" si="106"/>
        <v>275</v>
      </c>
      <c r="W275">
        <f t="shared" si="107"/>
        <v>156</v>
      </c>
      <c r="Y275">
        <f t="shared" si="108"/>
        <v>0</v>
      </c>
      <c r="Z275">
        <f t="shared" si="109"/>
        <v>0</v>
      </c>
      <c r="AB275">
        <f t="shared" si="110"/>
        <v>275</v>
      </c>
      <c r="AC275">
        <f t="shared" si="111"/>
        <v>156</v>
      </c>
      <c r="AE275">
        <f t="shared" si="112"/>
        <v>2.0625000000000001E-3</v>
      </c>
      <c r="AF275">
        <f t="shared" si="113"/>
        <v>5.0360419012860371E-6</v>
      </c>
      <c r="AG275">
        <f t="shared" si="125"/>
        <v>1.297169811320751E-5</v>
      </c>
      <c r="AH275">
        <f t="shared" si="126"/>
        <v>0.38823304839005196</v>
      </c>
      <c r="AI275">
        <f t="shared" si="114"/>
        <v>3.8171628530242084E-4</v>
      </c>
      <c r="AJ275">
        <f t="shared" si="115"/>
        <v>3.7668024340113481E-4</v>
      </c>
      <c r="AK275">
        <f t="shared" si="116"/>
        <v>5.71990670679425E-12</v>
      </c>
      <c r="AL275">
        <f t="shared" si="117"/>
        <v>275</v>
      </c>
      <c r="AM275">
        <f t="shared" si="118"/>
        <v>156</v>
      </c>
      <c r="AO275">
        <f t="shared" si="119"/>
        <v>0</v>
      </c>
      <c r="AP275">
        <f t="shared" si="120"/>
        <v>0</v>
      </c>
    </row>
    <row r="276" spans="1:42" x14ac:dyDescent="0.2">
      <c r="A276" s="40">
        <v>2.0444444444444447E-3</v>
      </c>
      <c r="B276">
        <v>1</v>
      </c>
      <c r="C276">
        <v>0</v>
      </c>
      <c r="D276" s="120">
        <f t="shared" si="102"/>
        <v>0.38331870600536772</v>
      </c>
      <c r="E276" s="124" t="s">
        <v>2044</v>
      </c>
      <c r="H276">
        <f t="shared" si="121"/>
        <v>1</v>
      </c>
      <c r="O276">
        <f t="shared" si="103"/>
        <v>1.9367310657596373</v>
      </c>
      <c r="P276">
        <f t="shared" si="122"/>
        <v>275</v>
      </c>
      <c r="Q276">
        <f t="shared" si="123"/>
        <v>275</v>
      </c>
      <c r="R276">
        <f t="shared" si="104"/>
        <v>157</v>
      </c>
      <c r="S276">
        <f t="shared" si="105"/>
        <v>0.99363057324840764</v>
      </c>
      <c r="T276">
        <f t="shared" si="124"/>
        <v>0.38331870600536772</v>
      </c>
      <c r="V276">
        <f t="shared" si="106"/>
        <v>276</v>
      </c>
      <c r="W276">
        <f t="shared" si="107"/>
        <v>155</v>
      </c>
      <c r="Y276">
        <f t="shared" si="108"/>
        <v>0</v>
      </c>
      <c r="Z276">
        <f t="shared" si="109"/>
        <v>0</v>
      </c>
      <c r="AB276">
        <f t="shared" si="110"/>
        <v>276</v>
      </c>
      <c r="AC276">
        <f t="shared" si="111"/>
        <v>155</v>
      </c>
      <c r="AE276">
        <f t="shared" si="112"/>
        <v>2.0444444444444447E-3</v>
      </c>
      <c r="AF276">
        <f t="shared" si="113"/>
        <v>6.9653977827363851E-6</v>
      </c>
      <c r="AG276">
        <f t="shared" si="125"/>
        <v>1.8055555555555446E-5</v>
      </c>
      <c r="AH276">
        <f t="shared" si="126"/>
        <v>0.38577587719770984</v>
      </c>
      <c r="AI276">
        <f t="shared" si="114"/>
        <v>3.7668024340113481E-4</v>
      </c>
      <c r="AJ276">
        <f t="shared" si="115"/>
        <v>3.6971484561839843E-4</v>
      </c>
      <c r="AK276">
        <f t="shared" si="116"/>
        <v>5.5809679516019999E-12</v>
      </c>
      <c r="AL276">
        <f t="shared" si="117"/>
        <v>276</v>
      </c>
      <c r="AM276">
        <f t="shared" si="118"/>
        <v>155</v>
      </c>
      <c r="AO276">
        <f t="shared" si="119"/>
        <v>0</v>
      </c>
      <c r="AP276">
        <f t="shared" si="120"/>
        <v>0</v>
      </c>
    </row>
    <row r="277" spans="1:42" x14ac:dyDescent="0.2">
      <c r="A277" s="191">
        <v>2.0338983050847458E-3</v>
      </c>
      <c r="B277">
        <v>1</v>
      </c>
      <c r="C277">
        <v>0</v>
      </c>
      <c r="D277" s="120">
        <f t="shared" si="102"/>
        <v>0.38086153481302565</v>
      </c>
      <c r="E277" s="124" t="s">
        <v>2044</v>
      </c>
      <c r="H277">
        <f t="shared" si="121"/>
        <v>1</v>
      </c>
      <c r="O277">
        <f t="shared" si="103"/>
        <v>1.9367416118989971</v>
      </c>
      <c r="P277">
        <f t="shared" si="122"/>
        <v>276</v>
      </c>
      <c r="Q277">
        <f t="shared" si="123"/>
        <v>276</v>
      </c>
      <c r="R277">
        <f t="shared" si="104"/>
        <v>156</v>
      </c>
      <c r="S277">
        <f t="shared" si="105"/>
        <v>0.99358974358974361</v>
      </c>
      <c r="T277">
        <f t="shared" si="124"/>
        <v>0.38086153481302565</v>
      </c>
      <c r="V277">
        <f t="shared" si="106"/>
        <v>277</v>
      </c>
      <c r="W277">
        <f t="shared" si="107"/>
        <v>154</v>
      </c>
      <c r="Y277">
        <f t="shared" si="108"/>
        <v>0</v>
      </c>
      <c r="Z277">
        <f t="shared" si="109"/>
        <v>0</v>
      </c>
      <c r="AB277">
        <f t="shared" si="110"/>
        <v>277</v>
      </c>
      <c r="AC277">
        <f t="shared" si="111"/>
        <v>154</v>
      </c>
      <c r="AE277">
        <f t="shared" si="112"/>
        <v>2.0338983050847458E-3</v>
      </c>
      <c r="AF277">
        <f t="shared" si="113"/>
        <v>4.0425324927120442E-6</v>
      </c>
      <c r="AG277">
        <f t="shared" si="125"/>
        <v>1.054613935969886E-5</v>
      </c>
      <c r="AH277">
        <f t="shared" si="126"/>
        <v>0.38331870600536772</v>
      </c>
      <c r="AI277">
        <f t="shared" si="114"/>
        <v>3.6971484561839843E-4</v>
      </c>
      <c r="AJ277">
        <f t="shared" si="115"/>
        <v>3.656723131256864E-4</v>
      </c>
      <c r="AK277">
        <f t="shared" si="116"/>
        <v>5.5300347637175367E-12</v>
      </c>
      <c r="AL277">
        <f t="shared" si="117"/>
        <v>277</v>
      </c>
      <c r="AM277">
        <f t="shared" si="118"/>
        <v>154</v>
      </c>
      <c r="AO277">
        <f t="shared" si="119"/>
        <v>0</v>
      </c>
      <c r="AP277">
        <f t="shared" si="120"/>
        <v>0</v>
      </c>
    </row>
    <row r="278" spans="1:42" x14ac:dyDescent="0.2">
      <c r="A278" s="122">
        <v>2.0333333333333332E-3</v>
      </c>
      <c r="B278">
        <v>1</v>
      </c>
      <c r="C278">
        <v>0</v>
      </c>
      <c r="D278" s="120">
        <f t="shared" si="102"/>
        <v>0.37840436362068353</v>
      </c>
      <c r="E278" s="124" t="s">
        <v>2044</v>
      </c>
      <c r="H278">
        <f t="shared" si="121"/>
        <v>1</v>
      </c>
      <c r="O278">
        <f t="shared" si="103"/>
        <v>1.9367421768707485</v>
      </c>
      <c r="P278">
        <f t="shared" si="122"/>
        <v>277</v>
      </c>
      <c r="Q278">
        <f t="shared" si="123"/>
        <v>277</v>
      </c>
      <c r="R278">
        <f t="shared" si="104"/>
        <v>155</v>
      </c>
      <c r="S278">
        <f t="shared" si="105"/>
        <v>0.99354838709677418</v>
      </c>
      <c r="T278">
        <f t="shared" si="124"/>
        <v>0.37840436362068353</v>
      </c>
      <c r="V278">
        <f t="shared" si="106"/>
        <v>278</v>
      </c>
      <c r="W278">
        <f t="shared" si="107"/>
        <v>153</v>
      </c>
      <c r="Y278">
        <f t="shared" si="108"/>
        <v>0</v>
      </c>
      <c r="Z278">
        <f t="shared" si="109"/>
        <v>0</v>
      </c>
      <c r="AB278">
        <f t="shared" si="110"/>
        <v>278</v>
      </c>
      <c r="AC278">
        <f t="shared" si="111"/>
        <v>153</v>
      </c>
      <c r="AE278">
        <f t="shared" si="112"/>
        <v>2.0333333333333332E-3</v>
      </c>
      <c r="AF278">
        <f t="shared" si="113"/>
        <v>2.1517600836901252E-7</v>
      </c>
      <c r="AG278">
        <f t="shared" si="125"/>
        <v>5.6497175141261707E-7</v>
      </c>
      <c r="AH278">
        <f t="shared" si="126"/>
        <v>0.38086153481302565</v>
      </c>
      <c r="AI278">
        <f t="shared" si="114"/>
        <v>3.656723131256864E-4</v>
      </c>
      <c r="AJ278">
        <f t="shared" si="115"/>
        <v>3.6545713711731736E-4</v>
      </c>
      <c r="AK278">
        <f t="shared" si="116"/>
        <v>5.5952626338494222E-12</v>
      </c>
      <c r="AL278">
        <f t="shared" si="117"/>
        <v>278</v>
      </c>
      <c r="AM278">
        <f t="shared" si="118"/>
        <v>153</v>
      </c>
      <c r="AO278">
        <f t="shared" si="119"/>
        <v>0</v>
      </c>
      <c r="AP278">
        <f t="shared" si="120"/>
        <v>0</v>
      </c>
    </row>
    <row r="279" spans="1:42" x14ac:dyDescent="0.2">
      <c r="A279" s="122">
        <v>2.0202020202020202E-3</v>
      </c>
      <c r="B279">
        <v>1</v>
      </c>
      <c r="C279">
        <v>0</v>
      </c>
      <c r="D279" s="120">
        <f t="shared" si="102"/>
        <v>0.37594719242834146</v>
      </c>
      <c r="E279" s="411" t="s">
        <v>2044</v>
      </c>
      <c r="H279">
        <f t="shared" si="121"/>
        <v>1</v>
      </c>
      <c r="O279">
        <f t="shared" si="103"/>
        <v>1.9367553081838798</v>
      </c>
      <c r="P279">
        <f t="shared" si="122"/>
        <v>278</v>
      </c>
      <c r="Q279">
        <f t="shared" si="123"/>
        <v>278</v>
      </c>
      <c r="R279">
        <f t="shared" si="104"/>
        <v>154</v>
      </c>
      <c r="S279">
        <f t="shared" si="105"/>
        <v>0.99350649350649356</v>
      </c>
      <c r="T279">
        <f t="shared" si="124"/>
        <v>0.37594719242834146</v>
      </c>
      <c r="V279">
        <f t="shared" si="106"/>
        <v>279</v>
      </c>
      <c r="W279">
        <f t="shared" si="107"/>
        <v>152</v>
      </c>
      <c r="Y279">
        <f t="shared" si="108"/>
        <v>0</v>
      </c>
      <c r="Z279">
        <f t="shared" si="109"/>
        <v>0</v>
      </c>
      <c r="AB279">
        <f t="shared" si="110"/>
        <v>279</v>
      </c>
      <c r="AC279">
        <f t="shared" si="111"/>
        <v>152</v>
      </c>
      <c r="AE279">
        <f t="shared" si="112"/>
        <v>2.0202020202020202E-3</v>
      </c>
      <c r="AF279">
        <f t="shared" si="113"/>
        <v>4.9689461889584104E-6</v>
      </c>
      <c r="AG279">
        <f t="shared" si="125"/>
        <v>1.3131313131312973E-5</v>
      </c>
      <c r="AH279">
        <f t="shared" si="126"/>
        <v>0.37840436362068353</v>
      </c>
      <c r="AI279">
        <f t="shared" si="114"/>
        <v>3.6545713711731736E-4</v>
      </c>
      <c r="AJ279">
        <f t="shared" si="115"/>
        <v>3.6048819092835896E-4</v>
      </c>
      <c r="AK279">
        <f t="shared" si="116"/>
        <v>5.5153100670062375E-12</v>
      </c>
      <c r="AL279">
        <f t="shared" si="117"/>
        <v>279</v>
      </c>
      <c r="AM279">
        <f t="shared" si="118"/>
        <v>152</v>
      </c>
      <c r="AO279">
        <f t="shared" si="119"/>
        <v>0</v>
      </c>
      <c r="AP279">
        <f t="shared" si="120"/>
        <v>0</v>
      </c>
    </row>
    <row r="280" spans="1:42" x14ac:dyDescent="0.2">
      <c r="A280" s="191">
        <v>2E-3</v>
      </c>
      <c r="B280">
        <v>1</v>
      </c>
      <c r="C280">
        <v>0</v>
      </c>
      <c r="D280" s="120">
        <f t="shared" si="102"/>
        <v>0.37349002123599939</v>
      </c>
      <c r="E280" s="411" t="s">
        <v>2044</v>
      </c>
      <c r="H280">
        <f t="shared" si="121"/>
        <v>1</v>
      </c>
      <c r="O280">
        <f t="shared" si="103"/>
        <v>1.9367755102040818</v>
      </c>
      <c r="P280">
        <f t="shared" si="122"/>
        <v>279</v>
      </c>
      <c r="Q280">
        <f t="shared" si="123"/>
        <v>279</v>
      </c>
      <c r="R280">
        <f t="shared" si="104"/>
        <v>153</v>
      </c>
      <c r="S280">
        <f t="shared" si="105"/>
        <v>0.99346405228758172</v>
      </c>
      <c r="T280">
        <f t="shared" si="124"/>
        <v>0.37349002123599939</v>
      </c>
      <c r="V280">
        <f t="shared" si="106"/>
        <v>280</v>
      </c>
      <c r="W280">
        <f t="shared" si="107"/>
        <v>151</v>
      </c>
      <c r="Y280">
        <f t="shared" si="108"/>
        <v>0</v>
      </c>
      <c r="Z280">
        <f t="shared" si="109"/>
        <v>0</v>
      </c>
      <c r="AB280">
        <f t="shared" si="110"/>
        <v>280</v>
      </c>
      <c r="AC280">
        <f t="shared" si="111"/>
        <v>151</v>
      </c>
      <c r="AE280">
        <f t="shared" si="112"/>
        <v>2E-3</v>
      </c>
      <c r="AF280">
        <f t="shared" si="113"/>
        <v>7.5948927763301141E-6</v>
      </c>
      <c r="AG280">
        <f t="shared" si="125"/>
        <v>2.0202020202020159E-5</v>
      </c>
      <c r="AH280">
        <f t="shared" si="126"/>
        <v>0.37594719242834146</v>
      </c>
      <c r="AI280">
        <f t="shared" si="114"/>
        <v>3.6048819092835896E-4</v>
      </c>
      <c r="AJ280">
        <f t="shared" si="115"/>
        <v>3.5289329815202885E-4</v>
      </c>
      <c r="AK280">
        <f t="shared" si="116"/>
        <v>5.3549053956233535E-12</v>
      </c>
      <c r="AL280">
        <f t="shared" si="117"/>
        <v>280</v>
      </c>
      <c r="AM280">
        <f t="shared" si="118"/>
        <v>151</v>
      </c>
      <c r="AO280">
        <f t="shared" si="119"/>
        <v>0</v>
      </c>
      <c r="AP280">
        <f t="shared" si="120"/>
        <v>0</v>
      </c>
    </row>
    <row r="281" spans="1:42" x14ac:dyDescent="0.2">
      <c r="A281" s="191">
        <v>2E-3</v>
      </c>
      <c r="B281">
        <v>1</v>
      </c>
      <c r="C281">
        <v>0</v>
      </c>
      <c r="D281" s="120">
        <f t="shared" si="102"/>
        <v>0.37103285004365733</v>
      </c>
      <c r="E281" s="132" t="s">
        <v>2044</v>
      </c>
      <c r="H281">
        <f t="shared" si="121"/>
        <v>1</v>
      </c>
      <c r="O281">
        <f t="shared" si="103"/>
        <v>1.9367755102040818</v>
      </c>
      <c r="P281">
        <f t="shared" si="122"/>
        <v>280</v>
      </c>
      <c r="Q281">
        <f t="shared" si="123"/>
        <v>280</v>
      </c>
      <c r="R281">
        <f t="shared" si="104"/>
        <v>152</v>
      </c>
      <c r="S281">
        <f t="shared" si="105"/>
        <v>0.99342105263157898</v>
      </c>
      <c r="T281">
        <f t="shared" si="124"/>
        <v>0.37103285004365733</v>
      </c>
      <c r="V281">
        <f t="shared" si="106"/>
        <v>281</v>
      </c>
      <c r="W281">
        <f t="shared" si="107"/>
        <v>150</v>
      </c>
      <c r="Y281">
        <f t="shared" si="108"/>
        <v>0</v>
      </c>
      <c r="Z281">
        <f t="shared" si="109"/>
        <v>0</v>
      </c>
      <c r="AB281">
        <f t="shared" si="110"/>
        <v>281</v>
      </c>
      <c r="AC281">
        <f t="shared" si="111"/>
        <v>150</v>
      </c>
      <c r="AE281">
        <f t="shared" si="112"/>
        <v>2E-3</v>
      </c>
      <c r="AF281">
        <f t="shared" si="113"/>
        <v>0</v>
      </c>
      <c r="AG281">
        <f t="shared" si="125"/>
        <v>0</v>
      </c>
      <c r="AH281">
        <f t="shared" si="126"/>
        <v>0.37349002123599939</v>
      </c>
      <c r="AI281">
        <f t="shared" si="114"/>
        <v>3.5289329815202885E-4</v>
      </c>
      <c r="AJ281">
        <f t="shared" si="115"/>
        <v>3.5289329815202885E-4</v>
      </c>
      <c r="AK281">
        <f t="shared" si="116"/>
        <v>5.4258312949031328E-12</v>
      </c>
      <c r="AL281">
        <f t="shared" si="117"/>
        <v>281</v>
      </c>
      <c r="AM281">
        <f t="shared" si="118"/>
        <v>150</v>
      </c>
      <c r="AO281">
        <f t="shared" si="119"/>
        <v>0</v>
      </c>
      <c r="AP281">
        <f t="shared" si="120"/>
        <v>0</v>
      </c>
    </row>
    <row r="282" spans="1:42" x14ac:dyDescent="0.2">
      <c r="A282" s="122">
        <v>2E-3</v>
      </c>
      <c r="B282">
        <v>1</v>
      </c>
      <c r="C282">
        <v>0</v>
      </c>
      <c r="D282" s="120">
        <f t="shared" si="102"/>
        <v>0.3685756788513152</v>
      </c>
      <c r="E282" s="132" t="s">
        <v>2044</v>
      </c>
      <c r="H282">
        <f t="shared" si="121"/>
        <v>1</v>
      </c>
      <c r="O282">
        <f t="shared" si="103"/>
        <v>1.9367755102040818</v>
      </c>
      <c r="P282">
        <f t="shared" si="122"/>
        <v>281</v>
      </c>
      <c r="Q282">
        <f t="shared" si="123"/>
        <v>281</v>
      </c>
      <c r="R282">
        <f t="shared" si="104"/>
        <v>151</v>
      </c>
      <c r="S282">
        <f t="shared" si="105"/>
        <v>0.99337748344370858</v>
      </c>
      <c r="T282">
        <f t="shared" si="124"/>
        <v>0.3685756788513152</v>
      </c>
      <c r="V282">
        <f t="shared" si="106"/>
        <v>282</v>
      </c>
      <c r="W282">
        <f t="shared" si="107"/>
        <v>149</v>
      </c>
      <c r="Y282">
        <f t="shared" si="108"/>
        <v>0</v>
      </c>
      <c r="Z282">
        <f t="shared" si="109"/>
        <v>0</v>
      </c>
      <c r="AB282">
        <f t="shared" si="110"/>
        <v>282</v>
      </c>
      <c r="AC282">
        <f t="shared" si="111"/>
        <v>149</v>
      </c>
      <c r="AE282">
        <f t="shared" si="112"/>
        <v>2E-3</v>
      </c>
      <c r="AF282">
        <f t="shared" si="113"/>
        <v>0</v>
      </c>
      <c r="AG282">
        <f t="shared" si="125"/>
        <v>0</v>
      </c>
      <c r="AH282">
        <f t="shared" si="126"/>
        <v>0.37103285004365733</v>
      </c>
      <c r="AI282">
        <f t="shared" si="114"/>
        <v>3.5289329815202885E-4</v>
      </c>
      <c r="AJ282">
        <f t="shared" si="115"/>
        <v>3.5289329815202885E-4</v>
      </c>
      <c r="AK282">
        <f t="shared" si="116"/>
        <v>5.4981757121685084E-12</v>
      </c>
      <c r="AL282">
        <f t="shared" si="117"/>
        <v>282</v>
      </c>
      <c r="AM282">
        <f t="shared" si="118"/>
        <v>149</v>
      </c>
      <c r="AO282">
        <f t="shared" si="119"/>
        <v>0</v>
      </c>
      <c r="AP282">
        <f t="shared" si="120"/>
        <v>0</v>
      </c>
    </row>
    <row r="283" spans="1:42" x14ac:dyDescent="0.2">
      <c r="A283" s="191">
        <v>2E-3</v>
      </c>
      <c r="B283">
        <v>1</v>
      </c>
      <c r="C283">
        <v>0</v>
      </c>
      <c r="D283" s="120">
        <f t="shared" si="102"/>
        <v>0.36611850765897308</v>
      </c>
      <c r="E283" s="132" t="s">
        <v>2044</v>
      </c>
      <c r="H283">
        <f t="shared" si="121"/>
        <v>1</v>
      </c>
      <c r="O283">
        <f t="shared" si="103"/>
        <v>1.9367755102040818</v>
      </c>
      <c r="P283">
        <f t="shared" si="122"/>
        <v>282</v>
      </c>
      <c r="Q283">
        <f t="shared" si="123"/>
        <v>282</v>
      </c>
      <c r="R283">
        <f t="shared" si="104"/>
        <v>150</v>
      </c>
      <c r="S283">
        <f t="shared" si="105"/>
        <v>0.99333333333333329</v>
      </c>
      <c r="T283">
        <f t="shared" si="124"/>
        <v>0.36611850765897308</v>
      </c>
      <c r="V283">
        <f t="shared" si="106"/>
        <v>283</v>
      </c>
      <c r="W283">
        <f t="shared" si="107"/>
        <v>148</v>
      </c>
      <c r="Y283">
        <f t="shared" si="108"/>
        <v>0</v>
      </c>
      <c r="Z283">
        <f t="shared" si="109"/>
        <v>0</v>
      </c>
      <c r="AB283">
        <f t="shared" si="110"/>
        <v>283</v>
      </c>
      <c r="AC283">
        <f t="shared" si="111"/>
        <v>148</v>
      </c>
      <c r="AE283">
        <f t="shared" si="112"/>
        <v>2E-3</v>
      </c>
      <c r="AF283">
        <f t="shared" si="113"/>
        <v>0</v>
      </c>
      <c r="AG283">
        <f t="shared" si="125"/>
        <v>0</v>
      </c>
      <c r="AH283">
        <f t="shared" si="126"/>
        <v>0.3685756788513152</v>
      </c>
      <c r="AI283">
        <f t="shared" si="114"/>
        <v>3.5289329815202885E-4</v>
      </c>
      <c r="AJ283">
        <f t="shared" si="115"/>
        <v>3.5289329815202885E-4</v>
      </c>
      <c r="AK283">
        <f t="shared" si="116"/>
        <v>5.5719767284392267E-12</v>
      </c>
      <c r="AL283">
        <f t="shared" si="117"/>
        <v>283</v>
      </c>
      <c r="AM283">
        <f t="shared" si="118"/>
        <v>148</v>
      </c>
      <c r="AO283">
        <f t="shared" si="119"/>
        <v>0</v>
      </c>
      <c r="AP283">
        <f t="shared" si="120"/>
        <v>0</v>
      </c>
    </row>
    <row r="284" spans="1:42" x14ac:dyDescent="0.2">
      <c r="A284" s="191">
        <v>1.9555555555555559E-3</v>
      </c>
      <c r="B284">
        <v>1</v>
      </c>
      <c r="C284">
        <v>0</v>
      </c>
      <c r="D284" s="120">
        <f t="shared" si="102"/>
        <v>0.36366133646663096</v>
      </c>
      <c r="E284" s="132" t="s">
        <v>2044</v>
      </c>
      <c r="H284">
        <f t="shared" si="121"/>
        <v>1</v>
      </c>
      <c r="O284">
        <f t="shared" si="103"/>
        <v>1.9368199546485263</v>
      </c>
      <c r="P284">
        <f t="shared" si="122"/>
        <v>283</v>
      </c>
      <c r="Q284">
        <f t="shared" si="123"/>
        <v>283</v>
      </c>
      <c r="R284">
        <f t="shared" si="104"/>
        <v>149</v>
      </c>
      <c r="S284">
        <f t="shared" si="105"/>
        <v>0.99328859060402686</v>
      </c>
      <c r="T284">
        <f t="shared" si="124"/>
        <v>0.36366133646663096</v>
      </c>
      <c r="V284">
        <f t="shared" si="106"/>
        <v>284</v>
      </c>
      <c r="W284">
        <f t="shared" si="107"/>
        <v>147</v>
      </c>
      <c r="Y284">
        <f t="shared" si="108"/>
        <v>0</v>
      </c>
      <c r="Z284">
        <f t="shared" si="109"/>
        <v>0</v>
      </c>
      <c r="AB284">
        <f t="shared" si="110"/>
        <v>284</v>
      </c>
      <c r="AC284">
        <f t="shared" si="111"/>
        <v>147</v>
      </c>
      <c r="AE284">
        <f t="shared" si="112"/>
        <v>1.9555555555555559E-3</v>
      </c>
      <c r="AF284">
        <f t="shared" si="113"/>
        <v>1.6271933673732039E-5</v>
      </c>
      <c r="AG284">
        <f t="shared" si="125"/>
        <v>4.4444444444444176E-5</v>
      </c>
      <c r="AH284">
        <f t="shared" si="126"/>
        <v>0.36611850765897308</v>
      </c>
      <c r="AI284">
        <f t="shared" si="114"/>
        <v>3.5289329815202885E-4</v>
      </c>
      <c r="AJ284">
        <f t="shared" si="115"/>
        <v>3.3662136447829683E-4</v>
      </c>
      <c r="AK284">
        <f t="shared" si="116"/>
        <v>5.1384882560869928E-12</v>
      </c>
      <c r="AL284">
        <f t="shared" si="117"/>
        <v>284</v>
      </c>
      <c r="AM284">
        <f t="shared" si="118"/>
        <v>147</v>
      </c>
      <c r="AO284">
        <f t="shared" si="119"/>
        <v>0</v>
      </c>
      <c r="AP284">
        <f t="shared" si="120"/>
        <v>0</v>
      </c>
    </row>
    <row r="285" spans="1:42" x14ac:dyDescent="0.2">
      <c r="A285" s="511">
        <v>1.9444444444444444E-3</v>
      </c>
      <c r="B285">
        <v>1</v>
      </c>
      <c r="C285">
        <v>0</v>
      </c>
      <c r="D285" s="120">
        <f t="shared" si="102"/>
        <v>0.36120416527428884</v>
      </c>
      <c r="E285" s="132" t="s">
        <v>2044</v>
      </c>
      <c r="H285">
        <f t="shared" si="121"/>
        <v>1</v>
      </c>
      <c r="O285">
        <f t="shared" si="103"/>
        <v>1.9368310657596373</v>
      </c>
      <c r="P285">
        <f t="shared" si="122"/>
        <v>284</v>
      </c>
      <c r="Q285">
        <f t="shared" si="123"/>
        <v>284</v>
      </c>
      <c r="R285">
        <f t="shared" si="104"/>
        <v>148</v>
      </c>
      <c r="S285">
        <f t="shared" si="105"/>
        <v>0.9932432432432432</v>
      </c>
      <c r="T285">
        <f t="shared" si="124"/>
        <v>0.36120416527428884</v>
      </c>
      <c r="V285">
        <f t="shared" si="106"/>
        <v>285</v>
      </c>
      <c r="W285">
        <f t="shared" si="107"/>
        <v>146</v>
      </c>
      <c r="Y285">
        <f t="shared" si="108"/>
        <v>0</v>
      </c>
      <c r="Z285">
        <f t="shared" si="109"/>
        <v>0</v>
      </c>
      <c r="AB285">
        <f t="shared" si="110"/>
        <v>285</v>
      </c>
      <c r="AC285">
        <f t="shared" si="111"/>
        <v>146</v>
      </c>
      <c r="AE285">
        <f t="shared" si="112"/>
        <v>1.9444444444444444E-3</v>
      </c>
      <c r="AF285">
        <f t="shared" si="113"/>
        <v>4.0406815162960325E-6</v>
      </c>
      <c r="AG285">
        <f t="shared" si="125"/>
        <v>1.1111111111111478E-5</v>
      </c>
      <c r="AH285">
        <f t="shared" si="126"/>
        <v>0.36366133646663096</v>
      </c>
      <c r="AI285">
        <f t="shared" si="114"/>
        <v>3.3662136447829683E-4</v>
      </c>
      <c r="AJ285">
        <f t="shared" si="115"/>
        <v>3.3258068296200077E-4</v>
      </c>
      <c r="AK285">
        <f t="shared" si="116"/>
        <v>5.0841106214134432E-12</v>
      </c>
      <c r="AL285">
        <f t="shared" si="117"/>
        <v>285</v>
      </c>
      <c r="AM285">
        <f t="shared" si="118"/>
        <v>146</v>
      </c>
      <c r="AO285">
        <f t="shared" si="119"/>
        <v>0</v>
      </c>
      <c r="AP285">
        <f t="shared" si="120"/>
        <v>0</v>
      </c>
    </row>
    <row r="286" spans="1:42" x14ac:dyDescent="0.2">
      <c r="A286" s="191">
        <v>1.9411764705882352E-3</v>
      </c>
      <c r="B286">
        <v>1</v>
      </c>
      <c r="C286">
        <v>0</v>
      </c>
      <c r="D286" s="120">
        <f t="shared" si="102"/>
        <v>0.35874699408194671</v>
      </c>
      <c r="E286" s="132" t="s">
        <v>2044</v>
      </c>
      <c r="H286">
        <f t="shared" si="121"/>
        <v>1</v>
      </c>
      <c r="O286">
        <f t="shared" si="103"/>
        <v>1.9368343337334935</v>
      </c>
      <c r="P286">
        <f t="shared" si="122"/>
        <v>285</v>
      </c>
      <c r="Q286">
        <f t="shared" si="123"/>
        <v>285</v>
      </c>
      <c r="R286">
        <f t="shared" si="104"/>
        <v>147</v>
      </c>
      <c r="S286">
        <f t="shared" si="105"/>
        <v>0.99319727891156462</v>
      </c>
      <c r="T286">
        <f t="shared" si="124"/>
        <v>0.35874699408194671</v>
      </c>
      <c r="V286">
        <f t="shared" si="106"/>
        <v>286</v>
      </c>
      <c r="W286">
        <f t="shared" si="107"/>
        <v>145</v>
      </c>
      <c r="Y286">
        <f t="shared" si="108"/>
        <v>0</v>
      </c>
      <c r="Z286">
        <f t="shared" si="109"/>
        <v>0</v>
      </c>
      <c r="AB286">
        <f t="shared" si="110"/>
        <v>286</v>
      </c>
      <c r="AC286">
        <f t="shared" si="111"/>
        <v>145</v>
      </c>
      <c r="AE286">
        <f t="shared" si="112"/>
        <v>1.9411764705882352E-3</v>
      </c>
      <c r="AF286">
        <f t="shared" si="113"/>
        <v>1.180405768870227E-6</v>
      </c>
      <c r="AG286">
        <f t="shared" si="125"/>
        <v>3.2679738562091561E-6</v>
      </c>
      <c r="AH286">
        <f t="shared" si="126"/>
        <v>0.36120416527428884</v>
      </c>
      <c r="AI286">
        <f t="shared" si="114"/>
        <v>3.3258068296200077E-4</v>
      </c>
      <c r="AJ286">
        <f t="shared" si="115"/>
        <v>3.3140027719313057E-4</v>
      </c>
      <c r="AK286">
        <f t="shared" si="116"/>
        <v>5.1172371504838212E-12</v>
      </c>
      <c r="AL286">
        <f t="shared" si="117"/>
        <v>286</v>
      </c>
      <c r="AM286">
        <f t="shared" si="118"/>
        <v>145</v>
      </c>
      <c r="AO286">
        <f t="shared" si="119"/>
        <v>0</v>
      </c>
      <c r="AP286">
        <f t="shared" si="120"/>
        <v>0</v>
      </c>
    </row>
    <row r="287" spans="1:42" x14ac:dyDescent="0.2">
      <c r="A287" s="40">
        <v>1.9333333333333333E-3</v>
      </c>
      <c r="B287">
        <v>1</v>
      </c>
      <c r="C287">
        <v>0</v>
      </c>
      <c r="D287" s="120">
        <f t="shared" si="102"/>
        <v>0.35628982288960459</v>
      </c>
      <c r="E287" s="132" t="s">
        <v>2044</v>
      </c>
      <c r="H287">
        <f t="shared" si="121"/>
        <v>1</v>
      </c>
      <c r="O287">
        <f t="shared" si="103"/>
        <v>1.9368421768707484</v>
      </c>
      <c r="P287">
        <f t="shared" si="122"/>
        <v>286</v>
      </c>
      <c r="Q287">
        <f t="shared" si="123"/>
        <v>286</v>
      </c>
      <c r="R287">
        <f t="shared" si="104"/>
        <v>146</v>
      </c>
      <c r="S287">
        <f t="shared" si="105"/>
        <v>0.99315068493150682</v>
      </c>
      <c r="T287">
        <f t="shared" si="124"/>
        <v>0.35628982288960459</v>
      </c>
      <c r="V287">
        <f t="shared" si="106"/>
        <v>287</v>
      </c>
      <c r="W287">
        <f t="shared" si="107"/>
        <v>144</v>
      </c>
      <c r="Y287">
        <f t="shared" si="108"/>
        <v>0</v>
      </c>
      <c r="Z287">
        <f t="shared" si="109"/>
        <v>0</v>
      </c>
      <c r="AB287">
        <f t="shared" si="110"/>
        <v>287</v>
      </c>
      <c r="AC287">
        <f t="shared" si="111"/>
        <v>144</v>
      </c>
      <c r="AE287">
        <f t="shared" si="112"/>
        <v>1.9333333333333333E-3</v>
      </c>
      <c r="AF287">
        <f t="shared" si="113"/>
        <v>2.8137019143681834E-6</v>
      </c>
      <c r="AG287">
        <f t="shared" si="125"/>
        <v>7.8431372549018878E-6</v>
      </c>
      <c r="AH287">
        <f t="shared" si="126"/>
        <v>0.35874699408194671</v>
      </c>
      <c r="AI287">
        <f t="shared" si="114"/>
        <v>3.3140027719313057E-4</v>
      </c>
      <c r="AJ287">
        <f t="shared" si="115"/>
        <v>3.2858657527876236E-4</v>
      </c>
      <c r="AK287">
        <f t="shared" si="116"/>
        <v>5.1001009661514299E-12</v>
      </c>
      <c r="AL287">
        <f t="shared" si="117"/>
        <v>287</v>
      </c>
      <c r="AM287">
        <f t="shared" si="118"/>
        <v>144</v>
      </c>
      <c r="AO287">
        <f t="shared" si="119"/>
        <v>0</v>
      </c>
      <c r="AP287">
        <f t="shared" si="120"/>
        <v>0</v>
      </c>
    </row>
    <row r="288" spans="1:42" x14ac:dyDescent="0.2">
      <c r="A288" s="236">
        <v>1.9285714285714288E-3</v>
      </c>
      <c r="B288">
        <v>1</v>
      </c>
      <c r="C288">
        <v>0</v>
      </c>
      <c r="D288" s="120">
        <f t="shared" si="102"/>
        <v>0.35383265169726247</v>
      </c>
      <c r="E288" s="124" t="s">
        <v>2044</v>
      </c>
      <c r="H288">
        <f t="shared" si="121"/>
        <v>1</v>
      </c>
      <c r="O288">
        <f t="shared" si="103"/>
        <v>1.9368469387755103</v>
      </c>
      <c r="P288">
        <f t="shared" si="122"/>
        <v>287</v>
      </c>
      <c r="Q288">
        <f t="shared" si="123"/>
        <v>287</v>
      </c>
      <c r="R288">
        <f t="shared" si="104"/>
        <v>145</v>
      </c>
      <c r="S288">
        <f t="shared" si="105"/>
        <v>0.99310344827586206</v>
      </c>
      <c r="T288">
        <f t="shared" si="124"/>
        <v>0.35383265169726247</v>
      </c>
      <c r="V288">
        <f t="shared" si="106"/>
        <v>288</v>
      </c>
      <c r="W288">
        <f t="shared" si="107"/>
        <v>143</v>
      </c>
      <c r="Y288">
        <f t="shared" si="108"/>
        <v>0</v>
      </c>
      <c r="Z288">
        <f t="shared" si="109"/>
        <v>0</v>
      </c>
      <c r="AB288">
        <f t="shared" si="110"/>
        <v>288</v>
      </c>
      <c r="AC288">
        <f t="shared" si="111"/>
        <v>143</v>
      </c>
      <c r="AE288">
        <f t="shared" si="112"/>
        <v>1.9285714285714288E-3</v>
      </c>
      <c r="AF288">
        <f t="shared" si="113"/>
        <v>1.6966182042361358E-6</v>
      </c>
      <c r="AG288">
        <f t="shared" si="125"/>
        <v>4.7619047619045472E-6</v>
      </c>
      <c r="AH288">
        <f t="shared" si="126"/>
        <v>0.35628982288960459</v>
      </c>
      <c r="AI288">
        <f t="shared" si="114"/>
        <v>3.2858657527876236E-4</v>
      </c>
      <c r="AJ288">
        <f t="shared" si="115"/>
        <v>3.2688995707452621E-4</v>
      </c>
      <c r="AK288">
        <f t="shared" si="116"/>
        <v>5.1176745228058228E-12</v>
      </c>
      <c r="AL288">
        <f t="shared" si="117"/>
        <v>288</v>
      </c>
      <c r="AM288">
        <f t="shared" si="118"/>
        <v>143</v>
      </c>
      <c r="AO288">
        <f t="shared" si="119"/>
        <v>0</v>
      </c>
      <c r="AP288">
        <f t="shared" si="120"/>
        <v>0</v>
      </c>
    </row>
    <row r="289" spans="1:42" x14ac:dyDescent="0.2">
      <c r="A289" s="40">
        <v>1.9230769230769232E-3</v>
      </c>
      <c r="B289">
        <v>1</v>
      </c>
      <c r="C289">
        <v>0</v>
      </c>
      <c r="D289" s="120">
        <f t="shared" si="102"/>
        <v>0.3513754805049204</v>
      </c>
      <c r="E289" s="124" t="s">
        <v>2044</v>
      </c>
      <c r="H289">
        <f t="shared" si="121"/>
        <v>1</v>
      </c>
      <c r="O289">
        <f t="shared" si="103"/>
        <v>1.9368524332810049</v>
      </c>
      <c r="P289">
        <f t="shared" si="122"/>
        <v>288</v>
      </c>
      <c r="Q289">
        <f t="shared" si="123"/>
        <v>288</v>
      </c>
      <c r="R289">
        <f t="shared" si="104"/>
        <v>144</v>
      </c>
      <c r="S289">
        <f t="shared" si="105"/>
        <v>0.99305555555555558</v>
      </c>
      <c r="T289">
        <f t="shared" si="124"/>
        <v>0.3513754805049204</v>
      </c>
      <c r="V289">
        <f t="shared" si="106"/>
        <v>289</v>
      </c>
      <c r="W289">
        <f t="shared" si="107"/>
        <v>142</v>
      </c>
      <c r="Y289">
        <f t="shared" si="108"/>
        <v>0</v>
      </c>
      <c r="Z289">
        <f t="shared" si="109"/>
        <v>0</v>
      </c>
      <c r="AB289">
        <f t="shared" si="110"/>
        <v>289</v>
      </c>
      <c r="AC289">
        <f t="shared" si="111"/>
        <v>142</v>
      </c>
      <c r="AE289">
        <f t="shared" si="112"/>
        <v>1.9230769230769232E-3</v>
      </c>
      <c r="AF289">
        <f t="shared" si="113"/>
        <v>1.9441354488860998E-6</v>
      </c>
      <c r="AG289">
        <f t="shared" si="125"/>
        <v>5.4945054945056138E-6</v>
      </c>
      <c r="AH289">
        <f t="shared" si="126"/>
        <v>0.35383265169726247</v>
      </c>
      <c r="AI289">
        <f t="shared" si="114"/>
        <v>3.2688995707452621E-4</v>
      </c>
      <c r="AJ289">
        <f t="shared" si="115"/>
        <v>3.2494582162564012E-4</v>
      </c>
      <c r="AK289">
        <f t="shared" si="116"/>
        <v>5.1277091585063289E-12</v>
      </c>
      <c r="AL289">
        <f t="shared" si="117"/>
        <v>289</v>
      </c>
      <c r="AM289">
        <f t="shared" si="118"/>
        <v>142</v>
      </c>
      <c r="AO289">
        <f t="shared" si="119"/>
        <v>0</v>
      </c>
      <c r="AP289">
        <f t="shared" si="120"/>
        <v>0</v>
      </c>
    </row>
    <row r="290" spans="1:42" x14ac:dyDescent="0.2">
      <c r="A290" s="122">
        <v>1.9230769230769232E-3</v>
      </c>
      <c r="B290">
        <v>1</v>
      </c>
      <c r="C290">
        <v>0</v>
      </c>
      <c r="D290" s="120">
        <f t="shared" si="102"/>
        <v>0.34891830931257828</v>
      </c>
      <c r="E290" s="124" t="s">
        <v>2044</v>
      </c>
      <c r="H290">
        <f t="shared" si="121"/>
        <v>1</v>
      </c>
      <c r="O290">
        <f t="shared" si="103"/>
        <v>1.9368524332810049</v>
      </c>
      <c r="P290">
        <f t="shared" si="122"/>
        <v>289</v>
      </c>
      <c r="Q290">
        <f t="shared" si="123"/>
        <v>289</v>
      </c>
      <c r="R290">
        <f t="shared" si="104"/>
        <v>143</v>
      </c>
      <c r="S290">
        <f t="shared" si="105"/>
        <v>0.99300699300699302</v>
      </c>
      <c r="T290">
        <f t="shared" si="124"/>
        <v>0.34891830931257828</v>
      </c>
      <c r="V290">
        <f t="shared" si="106"/>
        <v>290</v>
      </c>
      <c r="W290">
        <f t="shared" si="107"/>
        <v>141</v>
      </c>
      <c r="Y290">
        <f t="shared" si="108"/>
        <v>0</v>
      </c>
      <c r="Z290">
        <f t="shared" si="109"/>
        <v>0</v>
      </c>
      <c r="AB290">
        <f t="shared" si="110"/>
        <v>290</v>
      </c>
      <c r="AC290">
        <f t="shared" si="111"/>
        <v>141</v>
      </c>
      <c r="AE290">
        <f t="shared" si="112"/>
        <v>1.9230769230769232E-3</v>
      </c>
      <c r="AF290">
        <f t="shared" si="113"/>
        <v>0</v>
      </c>
      <c r="AG290">
        <f t="shared" si="125"/>
        <v>0</v>
      </c>
      <c r="AH290">
        <f t="shared" si="126"/>
        <v>0.3513754805049204</v>
      </c>
      <c r="AI290">
        <f t="shared" si="114"/>
        <v>3.2494582162564012E-4</v>
      </c>
      <c r="AJ290">
        <f t="shared" si="115"/>
        <v>3.2494582162564012E-4</v>
      </c>
      <c r="AK290">
        <f t="shared" si="116"/>
        <v>5.1999304142599393E-12</v>
      </c>
      <c r="AL290">
        <f t="shared" si="117"/>
        <v>290</v>
      </c>
      <c r="AM290">
        <f t="shared" si="118"/>
        <v>141</v>
      </c>
      <c r="AO290">
        <f t="shared" si="119"/>
        <v>0</v>
      </c>
      <c r="AP290">
        <f t="shared" si="120"/>
        <v>0</v>
      </c>
    </row>
    <row r="291" spans="1:42" x14ac:dyDescent="0.2">
      <c r="A291" s="122">
        <v>1.9230769230769232E-3</v>
      </c>
      <c r="B291">
        <v>1</v>
      </c>
      <c r="C291">
        <v>0</v>
      </c>
      <c r="D291" s="120">
        <f t="shared" si="102"/>
        <v>0.34646113812023616</v>
      </c>
      <c r="E291" s="385" t="s">
        <v>1397</v>
      </c>
      <c r="H291">
        <f t="shared" si="121"/>
        <v>1</v>
      </c>
      <c r="O291">
        <f t="shared" si="103"/>
        <v>1.9368524332810049</v>
      </c>
      <c r="P291">
        <f t="shared" si="122"/>
        <v>290</v>
      </c>
      <c r="Q291">
        <f t="shared" si="123"/>
        <v>290</v>
      </c>
      <c r="R291">
        <f t="shared" si="104"/>
        <v>142</v>
      </c>
      <c r="S291">
        <f t="shared" si="105"/>
        <v>0.99295774647887325</v>
      </c>
      <c r="T291">
        <f t="shared" si="124"/>
        <v>0.34646113812023616</v>
      </c>
      <c r="V291">
        <f t="shared" si="106"/>
        <v>291</v>
      </c>
      <c r="W291">
        <f t="shared" si="107"/>
        <v>140</v>
      </c>
      <c r="Y291">
        <f t="shared" si="108"/>
        <v>0</v>
      </c>
      <c r="Z291">
        <f t="shared" si="109"/>
        <v>0</v>
      </c>
      <c r="AB291">
        <f t="shared" si="110"/>
        <v>291</v>
      </c>
      <c r="AC291">
        <f t="shared" si="111"/>
        <v>140</v>
      </c>
      <c r="AE291">
        <f t="shared" si="112"/>
        <v>1.9230769230769232E-3</v>
      </c>
      <c r="AF291">
        <f t="shared" si="113"/>
        <v>0</v>
      </c>
      <c r="AG291">
        <f t="shared" si="125"/>
        <v>0</v>
      </c>
      <c r="AH291">
        <f t="shared" si="126"/>
        <v>0.34891830931257828</v>
      </c>
      <c r="AI291">
        <f t="shared" si="114"/>
        <v>3.2494582162564012E-4</v>
      </c>
      <c r="AJ291">
        <f t="shared" si="115"/>
        <v>3.2494582162564012E-4</v>
      </c>
      <c r="AK291">
        <f t="shared" si="116"/>
        <v>5.2736882924763922E-12</v>
      </c>
      <c r="AL291">
        <f t="shared" si="117"/>
        <v>291</v>
      </c>
      <c r="AM291">
        <f t="shared" si="118"/>
        <v>140</v>
      </c>
      <c r="AO291">
        <f t="shared" si="119"/>
        <v>0</v>
      </c>
      <c r="AP291">
        <f t="shared" si="120"/>
        <v>0</v>
      </c>
    </row>
    <row r="292" spans="1:42" x14ac:dyDescent="0.2">
      <c r="A292" s="55">
        <v>1.9142857142857145E-3</v>
      </c>
      <c r="B292">
        <v>1</v>
      </c>
      <c r="C292">
        <v>0</v>
      </c>
      <c r="D292" s="120">
        <f t="shared" si="102"/>
        <v>0.34400396692789403</v>
      </c>
      <c r="E292" s="385" t="s">
        <v>1397</v>
      </c>
      <c r="H292">
        <f t="shared" si="121"/>
        <v>1</v>
      </c>
      <c r="O292">
        <f t="shared" si="103"/>
        <v>1.936861224489796</v>
      </c>
      <c r="P292">
        <f t="shared" si="122"/>
        <v>291</v>
      </c>
      <c r="Q292">
        <f t="shared" si="123"/>
        <v>291</v>
      </c>
      <c r="R292">
        <f t="shared" si="104"/>
        <v>141</v>
      </c>
      <c r="S292">
        <f t="shared" si="105"/>
        <v>0.99290780141843971</v>
      </c>
      <c r="T292">
        <f t="shared" si="124"/>
        <v>0.34400396692789403</v>
      </c>
      <c r="V292">
        <f t="shared" si="106"/>
        <v>292</v>
      </c>
      <c r="W292">
        <f t="shared" si="107"/>
        <v>139</v>
      </c>
      <c r="Y292">
        <f t="shared" si="108"/>
        <v>0</v>
      </c>
      <c r="Z292">
        <f t="shared" si="109"/>
        <v>0</v>
      </c>
      <c r="AB292">
        <f t="shared" si="110"/>
        <v>292</v>
      </c>
      <c r="AC292">
        <f t="shared" si="111"/>
        <v>139</v>
      </c>
      <c r="AE292">
        <f t="shared" si="112"/>
        <v>1.9142857142857145E-3</v>
      </c>
      <c r="AF292">
        <f t="shared" si="113"/>
        <v>3.0458122032547842E-6</v>
      </c>
      <c r="AG292">
        <f t="shared" si="125"/>
        <v>8.7912087912086784E-6</v>
      </c>
      <c r="AH292">
        <f t="shared" si="126"/>
        <v>0.34646113812023616</v>
      </c>
      <c r="AI292">
        <f t="shared" si="114"/>
        <v>3.2494582162564012E-4</v>
      </c>
      <c r="AJ292">
        <f t="shared" si="115"/>
        <v>3.2190000942238536E-4</v>
      </c>
      <c r="AK292">
        <f t="shared" si="116"/>
        <v>5.2492206720431505E-12</v>
      </c>
      <c r="AL292">
        <f t="shared" si="117"/>
        <v>292</v>
      </c>
      <c r="AM292">
        <f t="shared" si="118"/>
        <v>139</v>
      </c>
      <c r="AO292">
        <f t="shared" si="119"/>
        <v>0</v>
      </c>
      <c r="AP292">
        <f t="shared" si="120"/>
        <v>0</v>
      </c>
    </row>
    <row r="293" spans="1:42" x14ac:dyDescent="0.2">
      <c r="A293" s="191">
        <v>1.8749999999999999E-3</v>
      </c>
      <c r="B293">
        <v>1</v>
      </c>
      <c r="C293">
        <v>0</v>
      </c>
      <c r="D293" s="120">
        <f t="shared" si="102"/>
        <v>0.34154679573555197</v>
      </c>
      <c r="E293" s="385" t="s">
        <v>1397</v>
      </c>
      <c r="H293">
        <f t="shared" si="121"/>
        <v>1</v>
      </c>
      <c r="O293">
        <f t="shared" si="103"/>
        <v>1.9369005102040817</v>
      </c>
      <c r="P293">
        <f t="shared" si="122"/>
        <v>292</v>
      </c>
      <c r="Q293">
        <f t="shared" si="123"/>
        <v>292</v>
      </c>
      <c r="R293">
        <f t="shared" si="104"/>
        <v>140</v>
      </c>
      <c r="S293">
        <f t="shared" si="105"/>
        <v>0.99285714285714288</v>
      </c>
      <c r="T293">
        <f t="shared" si="124"/>
        <v>0.34154679573555197</v>
      </c>
      <c r="V293">
        <f t="shared" si="106"/>
        <v>293</v>
      </c>
      <c r="W293">
        <f t="shared" si="107"/>
        <v>138</v>
      </c>
      <c r="Y293">
        <f t="shared" si="108"/>
        <v>0</v>
      </c>
      <c r="Z293">
        <f t="shared" si="109"/>
        <v>0</v>
      </c>
      <c r="AB293">
        <f t="shared" si="110"/>
        <v>293</v>
      </c>
      <c r="AC293">
        <f t="shared" si="111"/>
        <v>138</v>
      </c>
      <c r="AE293">
        <f t="shared" si="112"/>
        <v>1.8749999999999999E-3</v>
      </c>
      <c r="AF293">
        <f t="shared" si="113"/>
        <v>1.351444155788165E-5</v>
      </c>
      <c r="AG293">
        <f t="shared" si="125"/>
        <v>3.9285714285714575E-5</v>
      </c>
      <c r="AH293">
        <f t="shared" si="126"/>
        <v>0.34400396692789403</v>
      </c>
      <c r="AI293">
        <f t="shared" si="114"/>
        <v>3.2190000942238536E-4</v>
      </c>
      <c r="AJ293">
        <f t="shared" si="115"/>
        <v>3.0838556786450373E-4</v>
      </c>
      <c r="AK293">
        <f t="shared" si="116"/>
        <v>4.887032809204134E-12</v>
      </c>
      <c r="AL293">
        <f t="shared" si="117"/>
        <v>293</v>
      </c>
      <c r="AM293">
        <f t="shared" si="118"/>
        <v>138</v>
      </c>
      <c r="AO293">
        <f t="shared" si="119"/>
        <v>0</v>
      </c>
      <c r="AP293">
        <f t="shared" si="120"/>
        <v>0</v>
      </c>
    </row>
    <row r="294" spans="1:42" x14ac:dyDescent="0.2">
      <c r="A294" s="191">
        <v>1.8604651162790697E-3</v>
      </c>
      <c r="B294">
        <v>1</v>
      </c>
      <c r="C294">
        <v>0</v>
      </c>
      <c r="D294" s="120">
        <f t="shared" si="102"/>
        <v>0.3390896245432099</v>
      </c>
      <c r="E294" s="385" t="s">
        <v>1397</v>
      </c>
      <c r="H294">
        <f t="shared" si="121"/>
        <v>1</v>
      </c>
      <c r="O294">
        <f t="shared" si="103"/>
        <v>1.9369150450878028</v>
      </c>
      <c r="P294">
        <f t="shared" si="122"/>
        <v>293</v>
      </c>
      <c r="Q294">
        <f t="shared" si="123"/>
        <v>293</v>
      </c>
      <c r="R294">
        <f t="shared" si="104"/>
        <v>139</v>
      </c>
      <c r="S294">
        <f t="shared" si="105"/>
        <v>0.9928057553956835</v>
      </c>
      <c r="T294">
        <f t="shared" si="124"/>
        <v>0.3390896245432099</v>
      </c>
      <c r="V294">
        <f t="shared" si="106"/>
        <v>294</v>
      </c>
      <c r="W294">
        <f t="shared" si="107"/>
        <v>137</v>
      </c>
      <c r="Y294">
        <f t="shared" si="108"/>
        <v>0</v>
      </c>
      <c r="Z294">
        <f t="shared" si="109"/>
        <v>0</v>
      </c>
      <c r="AB294">
        <f t="shared" si="110"/>
        <v>294</v>
      </c>
      <c r="AC294">
        <f t="shared" si="111"/>
        <v>137</v>
      </c>
      <c r="AE294">
        <f t="shared" si="112"/>
        <v>1.8604651162790697E-3</v>
      </c>
      <c r="AF294">
        <f t="shared" si="113"/>
        <v>4.9643429612725722E-6</v>
      </c>
      <c r="AG294">
        <f t="shared" si="125"/>
        <v>1.4534883720930276E-5</v>
      </c>
      <c r="AH294">
        <f t="shared" si="126"/>
        <v>0.34154679573555197</v>
      </c>
      <c r="AI294">
        <f t="shared" si="114"/>
        <v>3.0838556786450373E-4</v>
      </c>
      <c r="AJ294">
        <f t="shared" si="115"/>
        <v>3.0342122490323114E-4</v>
      </c>
      <c r="AK294">
        <f t="shared" si="116"/>
        <v>4.7995224544769668E-12</v>
      </c>
      <c r="AL294">
        <f t="shared" si="117"/>
        <v>294</v>
      </c>
      <c r="AM294">
        <f t="shared" si="118"/>
        <v>137</v>
      </c>
      <c r="AO294">
        <f t="shared" si="119"/>
        <v>0</v>
      </c>
      <c r="AP294">
        <f t="shared" si="120"/>
        <v>0</v>
      </c>
    </row>
    <row r="295" spans="1:42" x14ac:dyDescent="0.2">
      <c r="A295" s="122">
        <v>1.8461538461538461E-3</v>
      </c>
      <c r="B295">
        <v>1</v>
      </c>
      <c r="C295">
        <v>0</v>
      </c>
      <c r="D295" s="120">
        <f t="shared" si="102"/>
        <v>0.33663245335086778</v>
      </c>
      <c r="E295" s="385" t="s">
        <v>1397</v>
      </c>
      <c r="H295">
        <f t="shared" si="121"/>
        <v>1</v>
      </c>
      <c r="O295">
        <f t="shared" si="103"/>
        <v>1.936929356357928</v>
      </c>
      <c r="P295">
        <f t="shared" si="122"/>
        <v>294</v>
      </c>
      <c r="Q295">
        <f t="shared" si="123"/>
        <v>294</v>
      </c>
      <c r="R295">
        <f t="shared" si="104"/>
        <v>138</v>
      </c>
      <c r="S295">
        <f t="shared" si="105"/>
        <v>0.99275362318840576</v>
      </c>
      <c r="T295">
        <f t="shared" si="124"/>
        <v>0.33663245335086778</v>
      </c>
      <c r="V295">
        <f t="shared" si="106"/>
        <v>295</v>
      </c>
      <c r="W295">
        <f t="shared" si="107"/>
        <v>136</v>
      </c>
      <c r="Y295">
        <f t="shared" si="108"/>
        <v>0</v>
      </c>
      <c r="Z295">
        <f t="shared" si="109"/>
        <v>0</v>
      </c>
      <c r="AB295">
        <f t="shared" si="110"/>
        <v>295</v>
      </c>
      <c r="AC295">
        <f t="shared" si="111"/>
        <v>136</v>
      </c>
      <c r="AE295">
        <f t="shared" si="112"/>
        <v>1.8461538461538461E-3</v>
      </c>
      <c r="AF295">
        <f t="shared" si="113"/>
        <v>4.8528032134985086E-6</v>
      </c>
      <c r="AG295">
        <f t="shared" si="125"/>
        <v>1.4311270125223546E-5</v>
      </c>
      <c r="AH295">
        <f t="shared" si="126"/>
        <v>0.3390896245432099</v>
      </c>
      <c r="AI295">
        <f t="shared" si="114"/>
        <v>3.0342122490323114E-4</v>
      </c>
      <c r="AJ295">
        <f t="shared" si="115"/>
        <v>2.9856842168973264E-4</v>
      </c>
      <c r="AK295">
        <f t="shared" si="116"/>
        <v>4.7150694187188199E-12</v>
      </c>
      <c r="AL295">
        <f t="shared" si="117"/>
        <v>295</v>
      </c>
      <c r="AM295">
        <f t="shared" si="118"/>
        <v>136</v>
      </c>
      <c r="AO295">
        <f t="shared" si="119"/>
        <v>0</v>
      </c>
      <c r="AP295">
        <f t="shared" si="120"/>
        <v>0</v>
      </c>
    </row>
    <row r="296" spans="1:42" x14ac:dyDescent="0.2">
      <c r="A296" s="122">
        <v>1.8421052631578949E-3</v>
      </c>
      <c r="B296">
        <v>1</v>
      </c>
      <c r="C296">
        <v>0</v>
      </c>
      <c r="D296" s="120">
        <f t="shared" si="102"/>
        <v>0.33417528215852565</v>
      </c>
      <c r="E296" s="385" t="s">
        <v>1397</v>
      </c>
      <c r="H296">
        <f t="shared" si="121"/>
        <v>1</v>
      </c>
      <c r="O296">
        <f t="shared" si="103"/>
        <v>1.9369334049409239</v>
      </c>
      <c r="P296">
        <f t="shared" si="122"/>
        <v>295</v>
      </c>
      <c r="Q296">
        <f t="shared" si="123"/>
        <v>295</v>
      </c>
      <c r="R296">
        <f t="shared" si="104"/>
        <v>137</v>
      </c>
      <c r="S296">
        <f t="shared" si="105"/>
        <v>0.99270072992700731</v>
      </c>
      <c r="T296">
        <f t="shared" si="124"/>
        <v>0.33417528215852565</v>
      </c>
      <c r="V296">
        <f t="shared" si="106"/>
        <v>296</v>
      </c>
      <c r="W296">
        <f t="shared" si="107"/>
        <v>135</v>
      </c>
      <c r="Y296">
        <f t="shared" si="108"/>
        <v>0</v>
      </c>
      <c r="Z296">
        <f t="shared" si="109"/>
        <v>0</v>
      </c>
      <c r="AB296">
        <f t="shared" si="110"/>
        <v>296</v>
      </c>
      <c r="AC296">
        <f t="shared" si="111"/>
        <v>135</v>
      </c>
      <c r="AE296">
        <f t="shared" si="112"/>
        <v>1.8421052631578949E-3</v>
      </c>
      <c r="AF296">
        <f t="shared" si="113"/>
        <v>1.3628844265216577E-6</v>
      </c>
      <c r="AG296">
        <f t="shared" si="125"/>
        <v>4.0485829959511967E-6</v>
      </c>
      <c r="AH296">
        <f t="shared" si="126"/>
        <v>0.33663245335086778</v>
      </c>
      <c r="AI296">
        <f t="shared" si="114"/>
        <v>2.9856842168973264E-4</v>
      </c>
      <c r="AJ296">
        <f t="shared" si="115"/>
        <v>2.9720553726321101E-4</v>
      </c>
      <c r="AK296">
        <f t="shared" si="116"/>
        <v>4.7408292926102351E-12</v>
      </c>
      <c r="AL296">
        <f t="shared" si="117"/>
        <v>296</v>
      </c>
      <c r="AM296">
        <f t="shared" si="118"/>
        <v>135</v>
      </c>
      <c r="AO296">
        <f t="shared" si="119"/>
        <v>0</v>
      </c>
      <c r="AP296">
        <f t="shared" si="120"/>
        <v>0</v>
      </c>
    </row>
    <row r="297" spans="1:42" x14ac:dyDescent="0.2">
      <c r="A297" s="191">
        <v>1.8390804597701149E-3</v>
      </c>
      <c r="B297">
        <v>1</v>
      </c>
      <c r="C297">
        <v>0</v>
      </c>
      <c r="D297" s="120">
        <f t="shared" si="102"/>
        <v>0.33171811096618359</v>
      </c>
      <c r="E297" s="385" t="s">
        <v>1397</v>
      </c>
      <c r="H297">
        <f t="shared" si="121"/>
        <v>1</v>
      </c>
      <c r="O297">
        <f t="shared" si="103"/>
        <v>1.9369364297443117</v>
      </c>
      <c r="P297">
        <f t="shared" si="122"/>
        <v>296</v>
      </c>
      <c r="Q297">
        <f t="shared" si="123"/>
        <v>296</v>
      </c>
      <c r="R297">
        <f t="shared" si="104"/>
        <v>136</v>
      </c>
      <c r="S297">
        <f t="shared" si="105"/>
        <v>0.99264705882352944</v>
      </c>
      <c r="T297">
        <f t="shared" si="124"/>
        <v>0.33171811096618359</v>
      </c>
      <c r="V297">
        <f t="shared" si="106"/>
        <v>297</v>
      </c>
      <c r="W297">
        <f t="shared" si="107"/>
        <v>134</v>
      </c>
      <c r="Y297">
        <f t="shared" si="108"/>
        <v>0</v>
      </c>
      <c r="Z297">
        <f t="shared" si="109"/>
        <v>0</v>
      </c>
      <c r="AB297">
        <f t="shared" si="110"/>
        <v>297</v>
      </c>
      <c r="AC297">
        <f t="shared" si="111"/>
        <v>134</v>
      </c>
      <c r="AE297">
        <f t="shared" si="112"/>
        <v>1.8390804597701149E-3</v>
      </c>
      <c r="AF297">
        <f t="shared" si="113"/>
        <v>1.0108145255854586E-6</v>
      </c>
      <c r="AG297">
        <f t="shared" si="125"/>
        <v>3.0248033877800385E-6</v>
      </c>
      <c r="AH297">
        <f t="shared" si="126"/>
        <v>0.33417528215852565</v>
      </c>
      <c r="AI297">
        <f t="shared" si="114"/>
        <v>2.9720553726321101E-4</v>
      </c>
      <c r="AJ297">
        <f t="shared" si="115"/>
        <v>2.9619472273762556E-4</v>
      </c>
      <c r="AK297">
        <f t="shared" si="116"/>
        <v>4.7783939966023351E-12</v>
      </c>
      <c r="AL297">
        <f t="shared" si="117"/>
        <v>297</v>
      </c>
      <c r="AM297">
        <f t="shared" si="118"/>
        <v>134</v>
      </c>
      <c r="AO297">
        <f t="shared" si="119"/>
        <v>0</v>
      </c>
      <c r="AP297">
        <f t="shared" si="120"/>
        <v>0</v>
      </c>
    </row>
    <row r="298" spans="1:42" x14ac:dyDescent="0.2">
      <c r="A298" s="191">
        <v>1.8235294117647058E-3</v>
      </c>
      <c r="B298">
        <v>1</v>
      </c>
      <c r="C298">
        <v>0</v>
      </c>
      <c r="D298" s="120">
        <f t="shared" si="102"/>
        <v>0.32926093977384147</v>
      </c>
      <c r="E298" s="385" t="s">
        <v>1397</v>
      </c>
      <c r="H298">
        <f t="shared" si="121"/>
        <v>1</v>
      </c>
      <c r="O298">
        <f t="shared" si="103"/>
        <v>1.936951980792317</v>
      </c>
      <c r="P298">
        <f t="shared" si="122"/>
        <v>297</v>
      </c>
      <c r="Q298">
        <f t="shared" si="123"/>
        <v>297</v>
      </c>
      <c r="R298">
        <f t="shared" si="104"/>
        <v>135</v>
      </c>
      <c r="S298">
        <f t="shared" si="105"/>
        <v>0.99259259259259258</v>
      </c>
      <c r="T298">
        <f t="shared" si="124"/>
        <v>0.32926093977384147</v>
      </c>
      <c r="V298">
        <f t="shared" si="106"/>
        <v>298</v>
      </c>
      <c r="W298">
        <f t="shared" si="107"/>
        <v>133</v>
      </c>
      <c r="Y298">
        <f t="shared" si="108"/>
        <v>0</v>
      </c>
      <c r="Z298">
        <f t="shared" si="109"/>
        <v>0</v>
      </c>
      <c r="AB298">
        <f t="shared" si="110"/>
        <v>298</v>
      </c>
      <c r="AC298">
        <f t="shared" si="111"/>
        <v>133</v>
      </c>
      <c r="AE298">
        <f t="shared" si="112"/>
        <v>1.8235294117647058E-3</v>
      </c>
      <c r="AF298">
        <f t="shared" si="113"/>
        <v>5.158564267898725E-6</v>
      </c>
      <c r="AG298">
        <f t="shared" si="125"/>
        <v>1.5551048005409043E-5</v>
      </c>
      <c r="AH298">
        <f t="shared" si="126"/>
        <v>0.33171811096618359</v>
      </c>
      <c r="AI298">
        <f t="shared" si="114"/>
        <v>2.9619472273762556E-4</v>
      </c>
      <c r="AJ298">
        <f t="shared" si="115"/>
        <v>2.9103615846972681E-4</v>
      </c>
      <c r="AK298">
        <f t="shared" si="116"/>
        <v>4.6822579069549991E-12</v>
      </c>
      <c r="AL298">
        <f t="shared" si="117"/>
        <v>298</v>
      </c>
      <c r="AM298">
        <f t="shared" si="118"/>
        <v>133</v>
      </c>
      <c r="AO298">
        <f t="shared" si="119"/>
        <v>0</v>
      </c>
      <c r="AP298">
        <f t="shared" si="120"/>
        <v>0</v>
      </c>
    </row>
    <row r="299" spans="1:42" x14ac:dyDescent="0.2">
      <c r="A299" s="154">
        <v>1.7857142857142857E-3</v>
      </c>
      <c r="B299">
        <v>1</v>
      </c>
      <c r="C299">
        <v>0</v>
      </c>
      <c r="D299" s="120">
        <f t="shared" si="102"/>
        <v>0.32680376858149934</v>
      </c>
      <c r="E299" s="385" t="s">
        <v>1397</v>
      </c>
      <c r="H299">
        <f t="shared" si="121"/>
        <v>1</v>
      </c>
      <c r="O299">
        <f t="shared" si="103"/>
        <v>1.9369897959183675</v>
      </c>
      <c r="P299">
        <f t="shared" si="122"/>
        <v>298</v>
      </c>
      <c r="Q299">
        <f t="shared" si="123"/>
        <v>298</v>
      </c>
      <c r="R299">
        <f t="shared" si="104"/>
        <v>134</v>
      </c>
      <c r="S299">
        <f t="shared" si="105"/>
        <v>0.9925373134328358</v>
      </c>
      <c r="T299">
        <f t="shared" si="124"/>
        <v>0.32680376858149934</v>
      </c>
      <c r="V299">
        <f t="shared" si="106"/>
        <v>299</v>
      </c>
      <c r="W299">
        <f t="shared" si="107"/>
        <v>132</v>
      </c>
      <c r="Y299">
        <f t="shared" si="108"/>
        <v>0</v>
      </c>
      <c r="Z299">
        <f t="shared" si="109"/>
        <v>0</v>
      </c>
      <c r="AB299">
        <f t="shared" si="110"/>
        <v>299</v>
      </c>
      <c r="AC299">
        <f t="shared" si="111"/>
        <v>132</v>
      </c>
      <c r="AE299">
        <f t="shared" si="112"/>
        <v>1.7857142857142857E-3</v>
      </c>
      <c r="AF299">
        <f t="shared" si="113"/>
        <v>1.245104394102762E-5</v>
      </c>
      <c r="AG299">
        <f t="shared" si="125"/>
        <v>3.7815126050420172E-5</v>
      </c>
      <c r="AH299">
        <f t="shared" si="126"/>
        <v>0.32926093977384147</v>
      </c>
      <c r="AI299">
        <f t="shared" si="114"/>
        <v>2.9103615846972681E-4</v>
      </c>
      <c r="AJ299">
        <f t="shared" si="115"/>
        <v>2.7858511452869922E-4</v>
      </c>
      <c r="AK299">
        <f t="shared" si="116"/>
        <v>4.3547113700464852E-12</v>
      </c>
      <c r="AL299">
        <f t="shared" si="117"/>
        <v>299</v>
      </c>
      <c r="AM299">
        <f t="shared" si="118"/>
        <v>132</v>
      </c>
      <c r="AO299">
        <f t="shared" si="119"/>
        <v>0</v>
      </c>
      <c r="AP299">
        <f t="shared" si="120"/>
        <v>0</v>
      </c>
    </row>
    <row r="300" spans="1:42" x14ac:dyDescent="0.2">
      <c r="A300" s="122">
        <v>1.7543859649122807E-3</v>
      </c>
      <c r="B300">
        <v>1</v>
      </c>
      <c r="C300">
        <v>0</v>
      </c>
      <c r="D300" s="120">
        <f t="shared" si="102"/>
        <v>0.32434659738915722</v>
      </c>
      <c r="E300" s="385" t="s">
        <v>1397</v>
      </c>
      <c r="H300">
        <f t="shared" si="121"/>
        <v>1</v>
      </c>
      <c r="O300">
        <f t="shared" si="103"/>
        <v>1.9370211242391695</v>
      </c>
      <c r="P300">
        <f t="shared" si="122"/>
        <v>299</v>
      </c>
      <c r="Q300">
        <f t="shared" si="123"/>
        <v>299</v>
      </c>
      <c r="R300">
        <f t="shared" si="104"/>
        <v>133</v>
      </c>
      <c r="S300">
        <f t="shared" si="105"/>
        <v>0.99248120300751874</v>
      </c>
      <c r="T300">
        <f t="shared" si="124"/>
        <v>0.32434659738915722</v>
      </c>
      <c r="V300">
        <f t="shared" si="106"/>
        <v>300</v>
      </c>
      <c r="W300">
        <f t="shared" si="107"/>
        <v>131</v>
      </c>
      <c r="Y300">
        <f t="shared" si="108"/>
        <v>0</v>
      </c>
      <c r="Z300">
        <f t="shared" si="109"/>
        <v>0</v>
      </c>
      <c r="AB300">
        <f t="shared" si="110"/>
        <v>300</v>
      </c>
      <c r="AC300">
        <f t="shared" si="111"/>
        <v>131</v>
      </c>
      <c r="AE300">
        <f t="shared" si="112"/>
        <v>1.7543859649122807E-3</v>
      </c>
      <c r="AF300">
        <f t="shared" si="113"/>
        <v>1.0238213301425389E-5</v>
      </c>
      <c r="AG300">
        <f t="shared" si="125"/>
        <v>3.1328320802004924E-5</v>
      </c>
      <c r="AH300">
        <f t="shared" si="126"/>
        <v>0.32680376858149934</v>
      </c>
      <c r="AI300">
        <f t="shared" si="114"/>
        <v>2.7858511452869922E-4</v>
      </c>
      <c r="AJ300">
        <f t="shared" si="115"/>
        <v>2.6834690122727383E-4</v>
      </c>
      <c r="AK300">
        <f t="shared" si="116"/>
        <v>4.1017349850922907E-12</v>
      </c>
      <c r="AL300">
        <f t="shared" si="117"/>
        <v>300</v>
      </c>
      <c r="AM300">
        <f t="shared" si="118"/>
        <v>131</v>
      </c>
      <c r="AO300">
        <f t="shared" si="119"/>
        <v>0</v>
      </c>
      <c r="AP300">
        <f t="shared" si="120"/>
        <v>0</v>
      </c>
    </row>
    <row r="301" spans="1:42" x14ac:dyDescent="0.2">
      <c r="A301" s="40">
        <v>1.75E-3</v>
      </c>
      <c r="B301">
        <v>1</v>
      </c>
      <c r="C301">
        <v>0</v>
      </c>
      <c r="D301" s="120">
        <f t="shared" si="102"/>
        <v>0.3218894261968151</v>
      </c>
      <c r="E301" s="38" t="s">
        <v>1397</v>
      </c>
      <c r="H301">
        <f t="shared" si="121"/>
        <v>1</v>
      </c>
      <c r="O301">
        <f t="shared" si="103"/>
        <v>1.9370255102040819</v>
      </c>
      <c r="P301">
        <f t="shared" si="122"/>
        <v>300</v>
      </c>
      <c r="Q301">
        <f t="shared" si="123"/>
        <v>300</v>
      </c>
      <c r="R301">
        <f t="shared" si="104"/>
        <v>132</v>
      </c>
      <c r="S301">
        <f t="shared" si="105"/>
        <v>0.99242424242424243</v>
      </c>
      <c r="T301">
        <f t="shared" si="124"/>
        <v>0.3218894261968151</v>
      </c>
      <c r="V301">
        <f t="shared" si="106"/>
        <v>301</v>
      </c>
      <c r="W301">
        <f t="shared" si="107"/>
        <v>130</v>
      </c>
      <c r="Y301">
        <f t="shared" si="108"/>
        <v>0</v>
      </c>
      <c r="Z301">
        <f t="shared" si="109"/>
        <v>0</v>
      </c>
      <c r="AB301">
        <f t="shared" si="110"/>
        <v>301</v>
      </c>
      <c r="AC301">
        <f t="shared" si="111"/>
        <v>130</v>
      </c>
      <c r="AE301">
        <f t="shared" si="112"/>
        <v>1.75E-3</v>
      </c>
      <c r="AF301">
        <f t="shared" si="113"/>
        <v>1.4225727955664779E-6</v>
      </c>
      <c r="AG301">
        <f t="shared" si="125"/>
        <v>4.385964912280698E-6</v>
      </c>
      <c r="AH301">
        <f t="shared" si="126"/>
        <v>0.32434659738915722</v>
      </c>
      <c r="AI301">
        <f t="shared" si="114"/>
        <v>2.6834690122727383E-4</v>
      </c>
      <c r="AJ301">
        <f t="shared" si="115"/>
        <v>2.6692432843170738E-4</v>
      </c>
      <c r="AK301">
        <f t="shared" si="116"/>
        <v>4.1203213687669436E-12</v>
      </c>
      <c r="AL301">
        <f t="shared" si="117"/>
        <v>301</v>
      </c>
      <c r="AM301">
        <f t="shared" si="118"/>
        <v>130</v>
      </c>
      <c r="AO301">
        <f t="shared" si="119"/>
        <v>0</v>
      </c>
      <c r="AP301">
        <f t="shared" si="120"/>
        <v>0</v>
      </c>
    </row>
    <row r="302" spans="1:42" x14ac:dyDescent="0.2">
      <c r="A302" s="40">
        <v>1.7391304347826088E-3</v>
      </c>
      <c r="B302">
        <v>1</v>
      </c>
      <c r="C302">
        <v>0</v>
      </c>
      <c r="D302" s="120">
        <f t="shared" si="102"/>
        <v>0.31943225500447298</v>
      </c>
      <c r="E302" s="38" t="s">
        <v>1397</v>
      </c>
      <c r="H302">
        <f t="shared" si="121"/>
        <v>1</v>
      </c>
      <c r="O302">
        <f t="shared" si="103"/>
        <v>1.9370363797692991</v>
      </c>
      <c r="P302">
        <f t="shared" si="122"/>
        <v>301</v>
      </c>
      <c r="Q302">
        <f t="shared" si="123"/>
        <v>301</v>
      </c>
      <c r="R302">
        <f t="shared" si="104"/>
        <v>131</v>
      </c>
      <c r="S302">
        <f t="shared" si="105"/>
        <v>0.99236641221374045</v>
      </c>
      <c r="T302">
        <f t="shared" si="124"/>
        <v>0.31943225500447298</v>
      </c>
      <c r="V302">
        <f t="shared" si="106"/>
        <v>302</v>
      </c>
      <c r="W302">
        <f t="shared" si="107"/>
        <v>129</v>
      </c>
      <c r="Y302">
        <f t="shared" si="108"/>
        <v>0</v>
      </c>
      <c r="Z302">
        <f t="shared" si="109"/>
        <v>0</v>
      </c>
      <c r="AB302">
        <f t="shared" si="110"/>
        <v>302</v>
      </c>
      <c r="AC302">
        <f t="shared" si="111"/>
        <v>129</v>
      </c>
      <c r="AE302">
        <f t="shared" si="112"/>
        <v>1.7391304347826088E-3</v>
      </c>
      <c r="AF302">
        <f t="shared" si="113"/>
        <v>3.4987981108349377E-6</v>
      </c>
      <c r="AG302">
        <f t="shared" si="125"/>
        <v>1.0869565217391276E-5</v>
      </c>
      <c r="AH302">
        <f t="shared" si="126"/>
        <v>0.3218894261968151</v>
      </c>
      <c r="AI302">
        <f t="shared" si="114"/>
        <v>2.6692432843170738E-4</v>
      </c>
      <c r="AJ302">
        <f t="shared" si="115"/>
        <v>2.6342553032087241E-4</v>
      </c>
      <c r="AK302">
        <f t="shared" si="116"/>
        <v>4.0747510290565401E-12</v>
      </c>
      <c r="AL302">
        <f t="shared" si="117"/>
        <v>302</v>
      </c>
      <c r="AM302">
        <f t="shared" si="118"/>
        <v>129</v>
      </c>
      <c r="AO302">
        <f t="shared" si="119"/>
        <v>0</v>
      </c>
      <c r="AP302">
        <f t="shared" si="120"/>
        <v>0</v>
      </c>
    </row>
    <row r="303" spans="1:42" x14ac:dyDescent="0.2">
      <c r="A303" s="40">
        <v>1.7358490566037733E-3</v>
      </c>
      <c r="B303">
        <v>1</v>
      </c>
      <c r="C303">
        <v>0</v>
      </c>
      <c r="D303" s="120">
        <f t="shared" si="102"/>
        <v>0.31697508381213091</v>
      </c>
      <c r="E303" s="38" t="s">
        <v>1397</v>
      </c>
      <c r="H303">
        <f t="shared" si="121"/>
        <v>1</v>
      </c>
      <c r="O303">
        <f t="shared" si="103"/>
        <v>1.9370396611474781</v>
      </c>
      <c r="P303">
        <f t="shared" si="122"/>
        <v>302</v>
      </c>
      <c r="Q303">
        <f t="shared" si="123"/>
        <v>302</v>
      </c>
      <c r="R303">
        <f t="shared" si="104"/>
        <v>130</v>
      </c>
      <c r="S303">
        <f t="shared" si="105"/>
        <v>0.99230769230769234</v>
      </c>
      <c r="T303">
        <f t="shared" si="124"/>
        <v>0.31697508381213091</v>
      </c>
      <c r="V303">
        <f t="shared" si="106"/>
        <v>303</v>
      </c>
      <c r="W303">
        <f t="shared" si="107"/>
        <v>128</v>
      </c>
      <c r="Y303">
        <f t="shared" si="108"/>
        <v>0</v>
      </c>
      <c r="Z303">
        <f t="shared" si="109"/>
        <v>0</v>
      </c>
      <c r="AB303">
        <f t="shared" si="110"/>
        <v>303</v>
      </c>
      <c r="AC303">
        <f t="shared" si="111"/>
        <v>128</v>
      </c>
      <c r="AE303">
        <f t="shared" si="112"/>
        <v>1.7358490566037733E-3</v>
      </c>
      <c r="AF303">
        <f t="shared" si="113"/>
        <v>1.0481780311878668E-6</v>
      </c>
      <c r="AG303">
        <f t="shared" si="125"/>
        <v>3.2813781788354132E-6</v>
      </c>
      <c r="AH303">
        <f t="shared" si="126"/>
        <v>0.31943225500447298</v>
      </c>
      <c r="AI303">
        <f t="shared" si="114"/>
        <v>2.6342553032087241E-4</v>
      </c>
      <c r="AJ303">
        <f t="shared" si="115"/>
        <v>2.6237735228968456E-4</v>
      </c>
      <c r="AK303">
        <f t="shared" si="116"/>
        <v>4.105061120724224E-12</v>
      </c>
      <c r="AL303">
        <f t="shared" si="117"/>
        <v>303</v>
      </c>
      <c r="AM303">
        <f t="shared" si="118"/>
        <v>128</v>
      </c>
      <c r="AO303">
        <f t="shared" si="119"/>
        <v>0</v>
      </c>
      <c r="AP303">
        <f t="shared" si="120"/>
        <v>0</v>
      </c>
    </row>
    <row r="304" spans="1:42" x14ac:dyDescent="0.2">
      <c r="A304" s="511">
        <v>1.7272727272727272E-3</v>
      </c>
      <c r="B304">
        <v>1</v>
      </c>
      <c r="C304">
        <v>0</v>
      </c>
      <c r="D304" s="120">
        <f t="shared" si="102"/>
        <v>0.31451791261978879</v>
      </c>
      <c r="E304" s="38" t="s">
        <v>1397</v>
      </c>
      <c r="H304">
        <f t="shared" si="121"/>
        <v>1</v>
      </c>
      <c r="O304">
        <f t="shared" si="103"/>
        <v>1.937048237476809</v>
      </c>
      <c r="P304">
        <f t="shared" si="122"/>
        <v>303</v>
      </c>
      <c r="Q304">
        <f t="shared" si="123"/>
        <v>303</v>
      </c>
      <c r="R304">
        <f t="shared" si="104"/>
        <v>129</v>
      </c>
      <c r="S304">
        <f t="shared" si="105"/>
        <v>0.99224806201550386</v>
      </c>
      <c r="T304">
        <f t="shared" si="124"/>
        <v>0.31451791261978879</v>
      </c>
      <c r="V304">
        <f t="shared" si="106"/>
        <v>304</v>
      </c>
      <c r="W304">
        <f t="shared" si="107"/>
        <v>127</v>
      </c>
      <c r="Y304">
        <f t="shared" si="108"/>
        <v>0</v>
      </c>
      <c r="Z304">
        <f t="shared" si="109"/>
        <v>0</v>
      </c>
      <c r="AB304">
        <f t="shared" si="110"/>
        <v>304</v>
      </c>
      <c r="AC304">
        <f t="shared" si="111"/>
        <v>127</v>
      </c>
      <c r="AE304">
        <f t="shared" si="112"/>
        <v>1.7272727272727272E-3</v>
      </c>
      <c r="AF304">
        <f t="shared" si="113"/>
        <v>2.7184827085087731E-6</v>
      </c>
      <c r="AG304">
        <f t="shared" si="125"/>
        <v>8.5763293310460974E-6</v>
      </c>
      <c r="AH304">
        <f t="shared" si="126"/>
        <v>0.31697508381213091</v>
      </c>
      <c r="AI304">
        <f t="shared" si="114"/>
        <v>2.6237735228968456E-4</v>
      </c>
      <c r="AJ304">
        <f t="shared" si="115"/>
        <v>2.596588695811758E-4</v>
      </c>
      <c r="AK304">
        <f t="shared" si="116"/>
        <v>4.0832563318903858E-12</v>
      </c>
      <c r="AL304">
        <f t="shared" si="117"/>
        <v>304</v>
      </c>
      <c r="AM304">
        <f t="shared" si="118"/>
        <v>127</v>
      </c>
      <c r="AO304">
        <f t="shared" si="119"/>
        <v>0</v>
      </c>
      <c r="AP304">
        <f t="shared" si="120"/>
        <v>0</v>
      </c>
    </row>
    <row r="305" spans="1:42" x14ac:dyDescent="0.2">
      <c r="A305" s="43">
        <v>1.6999999999999999E-3</v>
      </c>
      <c r="B305">
        <v>1</v>
      </c>
      <c r="C305">
        <v>0</v>
      </c>
      <c r="D305" s="120">
        <f t="shared" si="102"/>
        <v>0.31206074142744666</v>
      </c>
      <c r="E305" s="385" t="s">
        <v>1397</v>
      </c>
      <c r="H305">
        <f t="shared" si="121"/>
        <v>1</v>
      </c>
      <c r="O305">
        <f t="shared" si="103"/>
        <v>1.9370755102040818</v>
      </c>
      <c r="P305">
        <f t="shared" si="122"/>
        <v>304</v>
      </c>
      <c r="Q305">
        <f t="shared" si="123"/>
        <v>304</v>
      </c>
      <c r="R305">
        <f t="shared" si="104"/>
        <v>128</v>
      </c>
      <c r="S305">
        <f t="shared" si="105"/>
        <v>0.9921875</v>
      </c>
      <c r="T305">
        <f t="shared" si="124"/>
        <v>0.31206074142744666</v>
      </c>
      <c r="V305">
        <f t="shared" si="106"/>
        <v>305</v>
      </c>
      <c r="W305">
        <f t="shared" si="107"/>
        <v>126</v>
      </c>
      <c r="Y305">
        <f t="shared" si="108"/>
        <v>0</v>
      </c>
      <c r="Z305">
        <f t="shared" si="109"/>
        <v>0</v>
      </c>
      <c r="AB305">
        <f t="shared" si="110"/>
        <v>305</v>
      </c>
      <c r="AC305">
        <f t="shared" si="111"/>
        <v>126</v>
      </c>
      <c r="AE305">
        <f t="shared" si="112"/>
        <v>1.6999999999999999E-3</v>
      </c>
      <c r="AF305">
        <f t="shared" si="113"/>
        <v>8.5777612532669892E-6</v>
      </c>
      <c r="AG305">
        <f t="shared" si="125"/>
        <v>2.7272727272727344E-5</v>
      </c>
      <c r="AH305">
        <f t="shared" si="126"/>
        <v>0.31451791261978879</v>
      </c>
      <c r="AI305">
        <f t="shared" si="114"/>
        <v>2.596588695811758E-4</v>
      </c>
      <c r="AJ305">
        <f t="shared" si="115"/>
        <v>2.5108110832790882E-4</v>
      </c>
      <c r="AK305">
        <f t="shared" si="116"/>
        <v>3.8780587450277489E-12</v>
      </c>
      <c r="AL305">
        <f t="shared" si="117"/>
        <v>305</v>
      </c>
      <c r="AM305">
        <f t="shared" si="118"/>
        <v>126</v>
      </c>
      <c r="AO305">
        <f t="shared" si="119"/>
        <v>0</v>
      </c>
      <c r="AP305">
        <f t="shared" si="120"/>
        <v>0</v>
      </c>
    </row>
    <row r="306" spans="1:42" x14ac:dyDescent="0.2">
      <c r="A306" s="237">
        <v>1.6923076923076924E-3</v>
      </c>
      <c r="B306">
        <v>1</v>
      </c>
      <c r="C306">
        <v>0</v>
      </c>
      <c r="D306" s="120">
        <f t="shared" si="102"/>
        <v>0.30960357023510454</v>
      </c>
      <c r="E306" s="385" t="s">
        <v>1397</v>
      </c>
      <c r="H306">
        <f t="shared" si="121"/>
        <v>1</v>
      </c>
      <c r="O306">
        <f t="shared" si="103"/>
        <v>1.9370832025117741</v>
      </c>
      <c r="P306">
        <f t="shared" si="122"/>
        <v>305</v>
      </c>
      <c r="Q306">
        <f t="shared" si="123"/>
        <v>305</v>
      </c>
      <c r="R306">
        <f t="shared" si="104"/>
        <v>127</v>
      </c>
      <c r="S306">
        <f t="shared" si="105"/>
        <v>0.99212598425196852</v>
      </c>
      <c r="T306">
        <f t="shared" si="124"/>
        <v>0.30960357023510454</v>
      </c>
      <c r="V306">
        <f t="shared" si="106"/>
        <v>306</v>
      </c>
      <c r="W306">
        <f t="shared" si="107"/>
        <v>125</v>
      </c>
      <c r="Y306">
        <f t="shared" si="108"/>
        <v>0</v>
      </c>
      <c r="Z306">
        <f t="shared" si="109"/>
        <v>0</v>
      </c>
      <c r="AB306">
        <f t="shared" si="110"/>
        <v>306</v>
      </c>
      <c r="AC306">
        <f t="shared" si="111"/>
        <v>125</v>
      </c>
      <c r="AE306">
        <f t="shared" si="112"/>
        <v>1.6923076923076924E-3</v>
      </c>
      <c r="AF306">
        <f t="shared" si="113"/>
        <v>2.4004672417495337E-6</v>
      </c>
      <c r="AG306">
        <f t="shared" si="125"/>
        <v>7.6923076923075123E-6</v>
      </c>
      <c r="AH306">
        <f t="shared" si="126"/>
        <v>0.31206074142744666</v>
      </c>
      <c r="AI306">
        <f t="shared" si="114"/>
        <v>2.5108110832790882E-4</v>
      </c>
      <c r="AJ306">
        <f t="shared" si="115"/>
        <v>2.4868064108615929E-4</v>
      </c>
      <c r="AK306">
        <f t="shared" si="116"/>
        <v>3.8646457474705149E-12</v>
      </c>
      <c r="AL306">
        <f t="shared" si="117"/>
        <v>306</v>
      </c>
      <c r="AM306">
        <f t="shared" si="118"/>
        <v>125</v>
      </c>
      <c r="AO306">
        <f t="shared" si="119"/>
        <v>0</v>
      </c>
      <c r="AP306">
        <f t="shared" si="120"/>
        <v>0</v>
      </c>
    </row>
    <row r="307" spans="1:42" x14ac:dyDescent="0.2">
      <c r="A307" s="486">
        <v>1.6923076923076924E-3</v>
      </c>
      <c r="B307">
        <v>1</v>
      </c>
      <c r="C307">
        <v>0</v>
      </c>
      <c r="D307" s="120">
        <f t="shared" si="102"/>
        <v>0.30714639904276247</v>
      </c>
      <c r="E307" s="385" t="s">
        <v>1397</v>
      </c>
      <c r="H307">
        <f t="shared" si="121"/>
        <v>1</v>
      </c>
      <c r="O307">
        <f t="shared" si="103"/>
        <v>1.9370832025117741</v>
      </c>
      <c r="P307">
        <f t="shared" si="122"/>
        <v>306</v>
      </c>
      <c r="Q307">
        <f t="shared" si="123"/>
        <v>306</v>
      </c>
      <c r="R307">
        <f t="shared" si="104"/>
        <v>126</v>
      </c>
      <c r="S307">
        <f t="shared" si="105"/>
        <v>0.99206349206349209</v>
      </c>
      <c r="T307">
        <f t="shared" si="124"/>
        <v>0.30714639904276247</v>
      </c>
      <c r="V307">
        <f t="shared" si="106"/>
        <v>307</v>
      </c>
      <c r="W307">
        <f t="shared" si="107"/>
        <v>124</v>
      </c>
      <c r="Y307">
        <f t="shared" si="108"/>
        <v>0</v>
      </c>
      <c r="Z307">
        <f t="shared" si="109"/>
        <v>0</v>
      </c>
      <c r="AB307">
        <f t="shared" si="110"/>
        <v>307</v>
      </c>
      <c r="AC307">
        <f t="shared" si="111"/>
        <v>124</v>
      </c>
      <c r="AE307">
        <f t="shared" si="112"/>
        <v>1.6923076923076924E-3</v>
      </c>
      <c r="AF307">
        <f t="shared" si="113"/>
        <v>0</v>
      </c>
      <c r="AG307">
        <f t="shared" si="125"/>
        <v>0</v>
      </c>
      <c r="AH307">
        <f t="shared" si="126"/>
        <v>0.30960357023510454</v>
      </c>
      <c r="AI307">
        <f t="shared" si="114"/>
        <v>2.4868064108615929E-4</v>
      </c>
      <c r="AJ307">
        <f t="shared" si="115"/>
        <v>2.4868064108615929E-4</v>
      </c>
      <c r="AK307">
        <f t="shared" si="116"/>
        <v>3.9264800794300434E-12</v>
      </c>
      <c r="AL307">
        <f t="shared" si="117"/>
        <v>307</v>
      </c>
      <c r="AM307">
        <f t="shared" si="118"/>
        <v>124</v>
      </c>
      <c r="AO307">
        <f t="shared" si="119"/>
        <v>0</v>
      </c>
      <c r="AP307">
        <f t="shared" si="120"/>
        <v>0</v>
      </c>
    </row>
    <row r="308" spans="1:42" x14ac:dyDescent="0.2">
      <c r="A308" s="40">
        <v>1.6862745098039215E-3</v>
      </c>
      <c r="B308">
        <v>1</v>
      </c>
      <c r="C308">
        <v>0</v>
      </c>
      <c r="D308" s="120">
        <f t="shared" si="102"/>
        <v>0.30468922785042035</v>
      </c>
      <c r="E308" s="38" t="s">
        <v>1397</v>
      </c>
      <c r="H308">
        <f t="shared" si="121"/>
        <v>1</v>
      </c>
      <c r="O308">
        <f t="shared" si="103"/>
        <v>1.9370892356942779</v>
      </c>
      <c r="P308">
        <f t="shared" si="122"/>
        <v>307</v>
      </c>
      <c r="Q308">
        <f t="shared" si="123"/>
        <v>307</v>
      </c>
      <c r="R308">
        <f t="shared" si="104"/>
        <v>125</v>
      </c>
      <c r="S308">
        <f t="shared" si="105"/>
        <v>0.99199999999999999</v>
      </c>
      <c r="T308">
        <f t="shared" si="124"/>
        <v>0.30468922785042035</v>
      </c>
      <c r="V308">
        <f t="shared" si="106"/>
        <v>308</v>
      </c>
      <c r="W308">
        <f t="shared" si="107"/>
        <v>123</v>
      </c>
      <c r="Y308">
        <f t="shared" si="108"/>
        <v>0</v>
      </c>
      <c r="Z308">
        <f t="shared" si="109"/>
        <v>0</v>
      </c>
      <c r="AB308">
        <f t="shared" si="110"/>
        <v>308</v>
      </c>
      <c r="AC308">
        <f t="shared" si="111"/>
        <v>123</v>
      </c>
      <c r="AE308">
        <f t="shared" si="112"/>
        <v>1.6862745098039215E-3</v>
      </c>
      <c r="AF308">
        <f t="shared" si="113"/>
        <v>1.8530702808010296E-6</v>
      </c>
      <c r="AG308">
        <f t="shared" si="125"/>
        <v>6.0331825037708998E-6</v>
      </c>
      <c r="AH308">
        <f t="shared" si="126"/>
        <v>0.30714639904276247</v>
      </c>
      <c r="AI308">
        <f t="shared" si="114"/>
        <v>2.4868064108615929E-4</v>
      </c>
      <c r="AJ308">
        <f t="shared" si="115"/>
        <v>2.4682757080535825E-4</v>
      </c>
      <c r="AK308">
        <f t="shared" si="116"/>
        <v>3.9305709490112353E-12</v>
      </c>
      <c r="AL308">
        <f t="shared" si="117"/>
        <v>308</v>
      </c>
      <c r="AM308">
        <f t="shared" si="118"/>
        <v>123</v>
      </c>
      <c r="AO308">
        <f t="shared" si="119"/>
        <v>0</v>
      </c>
      <c r="AP308">
        <f t="shared" si="120"/>
        <v>0</v>
      </c>
    </row>
    <row r="309" spans="1:42" x14ac:dyDescent="0.2">
      <c r="A309" s="40">
        <v>1.6666666666666668E-3</v>
      </c>
      <c r="B309">
        <v>1</v>
      </c>
      <c r="C309">
        <v>0</v>
      </c>
      <c r="D309" s="120">
        <f t="shared" si="102"/>
        <v>0.30223205665807823</v>
      </c>
      <c r="E309" s="38" t="s">
        <v>1397</v>
      </c>
      <c r="H309">
        <f t="shared" si="121"/>
        <v>1</v>
      </c>
      <c r="O309">
        <f t="shared" si="103"/>
        <v>1.9371088435374151</v>
      </c>
      <c r="P309">
        <f t="shared" si="122"/>
        <v>308</v>
      </c>
      <c r="Q309">
        <f t="shared" si="123"/>
        <v>308</v>
      </c>
      <c r="R309">
        <f t="shared" si="104"/>
        <v>124</v>
      </c>
      <c r="S309">
        <f t="shared" si="105"/>
        <v>0.99193548387096775</v>
      </c>
      <c r="T309">
        <f t="shared" si="124"/>
        <v>0.30223205665807823</v>
      </c>
      <c r="V309">
        <f t="shared" si="106"/>
        <v>309</v>
      </c>
      <c r="W309">
        <f t="shared" si="107"/>
        <v>122</v>
      </c>
      <c r="Y309">
        <f t="shared" si="108"/>
        <v>0</v>
      </c>
      <c r="Z309">
        <f t="shared" si="109"/>
        <v>0</v>
      </c>
      <c r="AB309">
        <f t="shared" si="110"/>
        <v>309</v>
      </c>
      <c r="AC309">
        <f t="shared" si="111"/>
        <v>122</v>
      </c>
      <c r="AE309">
        <f t="shared" si="112"/>
        <v>1.6666666666666668E-3</v>
      </c>
      <c r="AF309">
        <f t="shared" si="113"/>
        <v>5.9742985853023043E-6</v>
      </c>
      <c r="AG309">
        <f t="shared" si="125"/>
        <v>1.960784313725472E-5</v>
      </c>
      <c r="AH309">
        <f t="shared" si="126"/>
        <v>0.30468922785042035</v>
      </c>
      <c r="AI309">
        <f t="shared" si="114"/>
        <v>2.4682757080535825E-4</v>
      </c>
      <c r="AJ309">
        <f t="shared" si="115"/>
        <v>2.4085327222005595E-4</v>
      </c>
      <c r="AK309">
        <f t="shared" si="116"/>
        <v>3.8034552018822698E-12</v>
      </c>
      <c r="AL309">
        <f t="shared" si="117"/>
        <v>309</v>
      </c>
      <c r="AM309">
        <f t="shared" si="118"/>
        <v>122</v>
      </c>
      <c r="AO309">
        <f t="shared" si="119"/>
        <v>0</v>
      </c>
      <c r="AP309">
        <f t="shared" si="120"/>
        <v>0</v>
      </c>
    </row>
    <row r="310" spans="1:42" x14ac:dyDescent="0.2">
      <c r="A310" s="191">
        <v>1.6666666666666668E-3</v>
      </c>
      <c r="B310">
        <v>1</v>
      </c>
      <c r="C310">
        <v>0</v>
      </c>
      <c r="D310" s="120">
        <f t="shared" si="102"/>
        <v>0.29977488546573611</v>
      </c>
      <c r="E310" s="38" t="s">
        <v>1397</v>
      </c>
      <c r="H310">
        <f t="shared" si="121"/>
        <v>1</v>
      </c>
      <c r="O310">
        <f t="shared" si="103"/>
        <v>1.9371088435374151</v>
      </c>
      <c r="P310">
        <f t="shared" si="122"/>
        <v>309</v>
      </c>
      <c r="Q310">
        <f t="shared" si="123"/>
        <v>309</v>
      </c>
      <c r="R310">
        <f t="shared" si="104"/>
        <v>123</v>
      </c>
      <c r="S310">
        <f t="shared" si="105"/>
        <v>0.99186991869918695</v>
      </c>
      <c r="T310">
        <f t="shared" si="124"/>
        <v>0.29977488546573611</v>
      </c>
      <c r="V310">
        <f t="shared" si="106"/>
        <v>310</v>
      </c>
      <c r="W310">
        <f t="shared" si="107"/>
        <v>121</v>
      </c>
      <c r="Y310">
        <f t="shared" si="108"/>
        <v>0</v>
      </c>
      <c r="Z310">
        <f t="shared" si="109"/>
        <v>0</v>
      </c>
      <c r="AB310">
        <f t="shared" si="110"/>
        <v>310</v>
      </c>
      <c r="AC310">
        <f t="shared" si="111"/>
        <v>121</v>
      </c>
      <c r="AE310">
        <f t="shared" si="112"/>
        <v>1.6666666666666668E-3</v>
      </c>
      <c r="AF310">
        <f t="shared" si="113"/>
        <v>0</v>
      </c>
      <c r="AG310">
        <f t="shared" si="125"/>
        <v>0</v>
      </c>
      <c r="AH310">
        <f t="shared" si="126"/>
        <v>0.30223205665807823</v>
      </c>
      <c r="AI310">
        <f t="shared" si="114"/>
        <v>2.4085327222005595E-4</v>
      </c>
      <c r="AJ310">
        <f t="shared" si="115"/>
        <v>2.4085327222005595E-4</v>
      </c>
      <c r="AK310">
        <f t="shared" si="116"/>
        <v>3.86580692650329E-12</v>
      </c>
      <c r="AL310">
        <f t="shared" si="117"/>
        <v>310</v>
      </c>
      <c r="AM310">
        <f t="shared" si="118"/>
        <v>121</v>
      </c>
      <c r="AO310">
        <f t="shared" si="119"/>
        <v>0</v>
      </c>
      <c r="AP310">
        <f t="shared" si="120"/>
        <v>0</v>
      </c>
    </row>
    <row r="311" spans="1:42" x14ac:dyDescent="0.2">
      <c r="A311" s="191">
        <v>1.6666666666666668E-3</v>
      </c>
      <c r="B311">
        <v>1</v>
      </c>
      <c r="C311">
        <v>0</v>
      </c>
      <c r="D311" s="120">
        <f t="shared" si="102"/>
        <v>0.29731771427339398</v>
      </c>
      <c r="E311" s="508" t="s">
        <v>1397</v>
      </c>
      <c r="H311">
        <f t="shared" si="121"/>
        <v>1</v>
      </c>
      <c r="O311">
        <f t="shared" si="103"/>
        <v>1.9371088435374151</v>
      </c>
      <c r="P311">
        <f t="shared" si="122"/>
        <v>310</v>
      </c>
      <c r="Q311">
        <f t="shared" si="123"/>
        <v>310</v>
      </c>
      <c r="R311">
        <f t="shared" si="104"/>
        <v>122</v>
      </c>
      <c r="S311">
        <f t="shared" si="105"/>
        <v>0.99180327868852458</v>
      </c>
      <c r="T311">
        <f t="shared" si="124"/>
        <v>0.29731771427339398</v>
      </c>
      <c r="V311">
        <f t="shared" si="106"/>
        <v>311</v>
      </c>
      <c r="W311">
        <f t="shared" si="107"/>
        <v>120</v>
      </c>
      <c r="Y311">
        <f t="shared" si="108"/>
        <v>0</v>
      </c>
      <c r="Z311">
        <f t="shared" si="109"/>
        <v>0</v>
      </c>
      <c r="AB311">
        <f t="shared" si="110"/>
        <v>311</v>
      </c>
      <c r="AC311">
        <f t="shared" si="111"/>
        <v>120</v>
      </c>
      <c r="AE311">
        <f t="shared" si="112"/>
        <v>1.6666666666666668E-3</v>
      </c>
      <c r="AF311">
        <f t="shared" si="113"/>
        <v>0</v>
      </c>
      <c r="AG311">
        <f t="shared" si="125"/>
        <v>0</v>
      </c>
      <c r="AH311">
        <f t="shared" si="126"/>
        <v>0.29977488546573611</v>
      </c>
      <c r="AI311">
        <f t="shared" si="114"/>
        <v>2.4085327222005595E-4</v>
      </c>
      <c r="AJ311">
        <f t="shared" si="115"/>
        <v>2.4085327222005595E-4</v>
      </c>
      <c r="AK311">
        <f t="shared" si="116"/>
        <v>3.9297045616521051E-12</v>
      </c>
      <c r="AL311">
        <f t="shared" si="117"/>
        <v>311</v>
      </c>
      <c r="AM311">
        <f t="shared" si="118"/>
        <v>120</v>
      </c>
      <c r="AO311">
        <f t="shared" si="119"/>
        <v>0</v>
      </c>
      <c r="AP311">
        <f t="shared" si="120"/>
        <v>0</v>
      </c>
    </row>
    <row r="312" spans="1:42" x14ac:dyDescent="0.2">
      <c r="A312" s="191">
        <v>1.6666666666666668E-3</v>
      </c>
      <c r="B312">
        <v>1</v>
      </c>
      <c r="C312">
        <v>0</v>
      </c>
      <c r="D312" s="120">
        <f t="shared" si="102"/>
        <v>0.29486054308105192</v>
      </c>
      <c r="E312" s="508" t="s">
        <v>1397</v>
      </c>
      <c r="H312">
        <f t="shared" si="121"/>
        <v>1</v>
      </c>
      <c r="O312">
        <f t="shared" si="103"/>
        <v>1.9371088435374151</v>
      </c>
      <c r="P312">
        <f t="shared" si="122"/>
        <v>311</v>
      </c>
      <c r="Q312">
        <f t="shared" si="123"/>
        <v>311</v>
      </c>
      <c r="R312">
        <f t="shared" si="104"/>
        <v>121</v>
      </c>
      <c r="S312">
        <f t="shared" si="105"/>
        <v>0.99173553719008267</v>
      </c>
      <c r="T312">
        <f t="shared" si="124"/>
        <v>0.29486054308105192</v>
      </c>
      <c r="V312">
        <f t="shared" si="106"/>
        <v>312</v>
      </c>
      <c r="W312">
        <f t="shared" si="107"/>
        <v>119</v>
      </c>
      <c r="Y312">
        <f t="shared" si="108"/>
        <v>0</v>
      </c>
      <c r="Z312">
        <f t="shared" si="109"/>
        <v>0</v>
      </c>
      <c r="AB312">
        <f t="shared" si="110"/>
        <v>312</v>
      </c>
      <c r="AC312">
        <f t="shared" si="111"/>
        <v>119</v>
      </c>
      <c r="AE312">
        <f t="shared" si="112"/>
        <v>1.6666666666666668E-3</v>
      </c>
      <c r="AF312">
        <f t="shared" si="113"/>
        <v>0</v>
      </c>
      <c r="AG312">
        <f t="shared" si="125"/>
        <v>0</v>
      </c>
      <c r="AH312">
        <f t="shared" si="126"/>
        <v>0.29731771427339398</v>
      </c>
      <c r="AI312">
        <f t="shared" si="114"/>
        <v>2.4085327222005595E-4</v>
      </c>
      <c r="AJ312">
        <f t="shared" si="115"/>
        <v>2.4085327222005595E-4</v>
      </c>
      <c r="AK312">
        <f t="shared" si="116"/>
        <v>3.9951996376796403E-12</v>
      </c>
      <c r="AL312">
        <f t="shared" si="117"/>
        <v>312</v>
      </c>
      <c r="AM312">
        <f t="shared" si="118"/>
        <v>119</v>
      </c>
      <c r="AO312">
        <f t="shared" si="119"/>
        <v>0</v>
      </c>
      <c r="AP312">
        <f t="shared" si="120"/>
        <v>0</v>
      </c>
    </row>
    <row r="313" spans="1:42" x14ac:dyDescent="0.2">
      <c r="A313" s="154">
        <v>1.6666666666666668E-3</v>
      </c>
      <c r="B313">
        <v>1</v>
      </c>
      <c r="C313">
        <v>0</v>
      </c>
      <c r="D313" s="120">
        <f t="shared" si="102"/>
        <v>0.29240337188870985</v>
      </c>
      <c r="E313" s="112" t="s">
        <v>1397</v>
      </c>
      <c r="H313">
        <f t="shared" si="121"/>
        <v>1</v>
      </c>
      <c r="O313">
        <f t="shared" si="103"/>
        <v>1.9371088435374151</v>
      </c>
      <c r="P313">
        <f t="shared" si="122"/>
        <v>312</v>
      </c>
      <c r="Q313">
        <f t="shared" si="123"/>
        <v>312</v>
      </c>
      <c r="R313">
        <f t="shared" si="104"/>
        <v>120</v>
      </c>
      <c r="S313">
        <f t="shared" si="105"/>
        <v>0.9916666666666667</v>
      </c>
      <c r="T313">
        <f t="shared" si="124"/>
        <v>0.29240337188870985</v>
      </c>
      <c r="V313">
        <f t="shared" si="106"/>
        <v>313</v>
      </c>
      <c r="W313">
        <f t="shared" si="107"/>
        <v>118</v>
      </c>
      <c r="Y313">
        <f t="shared" si="108"/>
        <v>0</v>
      </c>
      <c r="Z313">
        <f t="shared" si="109"/>
        <v>0</v>
      </c>
      <c r="AB313">
        <f t="shared" si="110"/>
        <v>313</v>
      </c>
      <c r="AC313">
        <f t="shared" si="111"/>
        <v>118</v>
      </c>
      <c r="AE313">
        <f t="shared" si="112"/>
        <v>1.6666666666666668E-3</v>
      </c>
      <c r="AF313">
        <f t="shared" si="113"/>
        <v>0</v>
      </c>
      <c r="AG313">
        <f t="shared" si="125"/>
        <v>0</v>
      </c>
      <c r="AH313">
        <f t="shared" si="126"/>
        <v>0.29486054308105192</v>
      </c>
      <c r="AI313">
        <f t="shared" si="114"/>
        <v>2.4085327222005595E-4</v>
      </c>
      <c r="AJ313">
        <f t="shared" si="115"/>
        <v>2.4085327222005595E-4</v>
      </c>
      <c r="AK313">
        <f t="shared" si="116"/>
        <v>4.0623458500776172E-12</v>
      </c>
      <c r="AL313">
        <f t="shared" si="117"/>
        <v>313</v>
      </c>
      <c r="AM313">
        <f t="shared" si="118"/>
        <v>118</v>
      </c>
      <c r="AO313">
        <f t="shared" si="119"/>
        <v>0</v>
      </c>
      <c r="AP313">
        <f t="shared" si="120"/>
        <v>0</v>
      </c>
    </row>
    <row r="314" spans="1:42" x14ac:dyDescent="0.2">
      <c r="A314" s="122">
        <v>1.6666666666666668E-3</v>
      </c>
      <c r="B314">
        <v>1</v>
      </c>
      <c r="C314">
        <v>0</v>
      </c>
      <c r="D314" s="120">
        <f t="shared" si="102"/>
        <v>0.28994620069636778</v>
      </c>
      <c r="E314" s="508" t="s">
        <v>1397</v>
      </c>
      <c r="H314">
        <f t="shared" si="121"/>
        <v>1</v>
      </c>
      <c r="O314">
        <f t="shared" si="103"/>
        <v>1.9371088435374151</v>
      </c>
      <c r="P314">
        <f t="shared" si="122"/>
        <v>313</v>
      </c>
      <c r="Q314">
        <f t="shared" si="123"/>
        <v>313</v>
      </c>
      <c r="R314">
        <f t="shared" si="104"/>
        <v>119</v>
      </c>
      <c r="S314">
        <f t="shared" si="105"/>
        <v>0.99159663865546221</v>
      </c>
      <c r="T314">
        <f t="shared" si="124"/>
        <v>0.28994620069636778</v>
      </c>
      <c r="V314">
        <f t="shared" si="106"/>
        <v>314</v>
      </c>
      <c r="W314">
        <f t="shared" si="107"/>
        <v>117</v>
      </c>
      <c r="Y314">
        <f t="shared" si="108"/>
        <v>0</v>
      </c>
      <c r="Z314">
        <f t="shared" si="109"/>
        <v>0</v>
      </c>
      <c r="AB314">
        <f t="shared" si="110"/>
        <v>314</v>
      </c>
      <c r="AC314">
        <f t="shared" si="111"/>
        <v>117</v>
      </c>
      <c r="AE314">
        <f t="shared" si="112"/>
        <v>1.6666666666666668E-3</v>
      </c>
      <c r="AF314">
        <f t="shared" si="113"/>
        <v>0</v>
      </c>
      <c r="AG314">
        <f t="shared" si="125"/>
        <v>0</v>
      </c>
      <c r="AH314">
        <f t="shared" si="126"/>
        <v>0.29240337188870985</v>
      </c>
      <c r="AI314">
        <f t="shared" si="114"/>
        <v>2.4085327222005595E-4</v>
      </c>
      <c r="AJ314">
        <f t="shared" si="115"/>
        <v>2.4085327222005595E-4</v>
      </c>
      <c r="AK314">
        <f t="shared" si="116"/>
        <v>4.1311991695704579E-12</v>
      </c>
      <c r="AL314">
        <f t="shared" si="117"/>
        <v>314</v>
      </c>
      <c r="AM314">
        <f t="shared" si="118"/>
        <v>117</v>
      </c>
      <c r="AO314">
        <f t="shared" si="119"/>
        <v>0</v>
      </c>
      <c r="AP314">
        <f t="shared" si="120"/>
        <v>0</v>
      </c>
    </row>
    <row r="315" spans="1:42" x14ac:dyDescent="0.2">
      <c r="A315" s="494">
        <v>1.643835616438356E-3</v>
      </c>
      <c r="B315">
        <v>1</v>
      </c>
      <c r="C315">
        <v>0</v>
      </c>
      <c r="D315" s="120">
        <f t="shared" si="102"/>
        <v>0.28748902950402572</v>
      </c>
      <c r="E315" s="112" t="s">
        <v>1397</v>
      </c>
      <c r="H315">
        <f t="shared" si="121"/>
        <v>1</v>
      </c>
      <c r="O315">
        <f t="shared" si="103"/>
        <v>1.9371316745876435</v>
      </c>
      <c r="P315">
        <f t="shared" si="122"/>
        <v>314</v>
      </c>
      <c r="Q315">
        <f t="shared" si="123"/>
        <v>314</v>
      </c>
      <c r="R315">
        <f t="shared" si="104"/>
        <v>118</v>
      </c>
      <c r="S315">
        <f t="shared" si="105"/>
        <v>0.99152542372881358</v>
      </c>
      <c r="T315">
        <f t="shared" si="124"/>
        <v>0.28748902950402572</v>
      </c>
      <c r="V315">
        <f t="shared" si="106"/>
        <v>315</v>
      </c>
      <c r="W315">
        <f t="shared" si="107"/>
        <v>116</v>
      </c>
      <c r="Y315">
        <f t="shared" si="108"/>
        <v>0</v>
      </c>
      <c r="Z315">
        <f t="shared" si="109"/>
        <v>0</v>
      </c>
      <c r="AB315">
        <f t="shared" si="110"/>
        <v>315</v>
      </c>
      <c r="AC315">
        <f t="shared" si="111"/>
        <v>116</v>
      </c>
      <c r="AE315">
        <f t="shared" si="112"/>
        <v>1.643835616438356E-3</v>
      </c>
      <c r="AF315">
        <f t="shared" si="113"/>
        <v>6.6197762716066354E-6</v>
      </c>
      <c r="AG315">
        <f t="shared" si="125"/>
        <v>2.2831050228310727E-5</v>
      </c>
      <c r="AH315">
        <f t="shared" si="126"/>
        <v>0.28994620069636778</v>
      </c>
      <c r="AI315">
        <f t="shared" si="114"/>
        <v>2.4085327222005595E-4</v>
      </c>
      <c r="AJ315">
        <f t="shared" si="115"/>
        <v>2.3423349594844931E-4</v>
      </c>
      <c r="AK315">
        <f t="shared" si="116"/>
        <v>3.974020760845445E-12</v>
      </c>
      <c r="AL315">
        <f t="shared" si="117"/>
        <v>315</v>
      </c>
      <c r="AM315">
        <f t="shared" si="118"/>
        <v>116</v>
      </c>
      <c r="AO315">
        <f t="shared" si="119"/>
        <v>0</v>
      </c>
      <c r="AP315">
        <f t="shared" si="120"/>
        <v>0</v>
      </c>
    </row>
    <row r="316" spans="1:42" x14ac:dyDescent="0.2">
      <c r="A316" s="191">
        <v>1.6260162601626016E-3</v>
      </c>
      <c r="B316">
        <v>1</v>
      </c>
      <c r="C316">
        <v>0</v>
      </c>
      <c r="D316" s="120">
        <f t="shared" si="102"/>
        <v>0.28503185831168365</v>
      </c>
      <c r="E316" s="112" t="s">
        <v>1397</v>
      </c>
      <c r="H316">
        <f t="shared" si="121"/>
        <v>1</v>
      </c>
      <c r="O316">
        <f t="shared" si="103"/>
        <v>1.9371494939439191</v>
      </c>
      <c r="P316">
        <f t="shared" si="122"/>
        <v>315</v>
      </c>
      <c r="Q316">
        <f t="shared" si="123"/>
        <v>315</v>
      </c>
      <c r="R316">
        <f t="shared" si="104"/>
        <v>117</v>
      </c>
      <c r="S316">
        <f t="shared" si="105"/>
        <v>0.99145299145299148</v>
      </c>
      <c r="T316">
        <f t="shared" si="124"/>
        <v>0.28503185831168365</v>
      </c>
      <c r="V316">
        <f t="shared" si="106"/>
        <v>316</v>
      </c>
      <c r="W316">
        <f t="shared" si="107"/>
        <v>115</v>
      </c>
      <c r="Y316">
        <f t="shared" si="108"/>
        <v>0</v>
      </c>
      <c r="Z316">
        <f t="shared" si="109"/>
        <v>0</v>
      </c>
      <c r="AB316">
        <f t="shared" si="110"/>
        <v>316</v>
      </c>
      <c r="AC316">
        <f t="shared" si="111"/>
        <v>115</v>
      </c>
      <c r="AE316">
        <f t="shared" si="112"/>
        <v>1.6260162601626016E-3</v>
      </c>
      <c r="AF316">
        <f t="shared" si="113"/>
        <v>5.1228694421031089E-6</v>
      </c>
      <c r="AG316">
        <f t="shared" si="125"/>
        <v>1.7819356275754423E-5</v>
      </c>
      <c r="AH316">
        <f t="shared" si="126"/>
        <v>0.28748902950402572</v>
      </c>
      <c r="AI316">
        <f t="shared" si="114"/>
        <v>2.3423349594844931E-4</v>
      </c>
      <c r="AJ316">
        <f t="shared" si="115"/>
        <v>2.2911062650634618E-4</v>
      </c>
      <c r="AK316">
        <f t="shared" si="116"/>
        <v>3.8676450912268243E-12</v>
      </c>
      <c r="AL316">
        <f t="shared" si="117"/>
        <v>316</v>
      </c>
      <c r="AM316">
        <f t="shared" si="118"/>
        <v>115</v>
      </c>
      <c r="AO316">
        <f t="shared" si="119"/>
        <v>0</v>
      </c>
      <c r="AP316">
        <f t="shared" si="120"/>
        <v>0</v>
      </c>
    </row>
    <row r="317" spans="1:42" x14ac:dyDescent="0.2">
      <c r="A317" s="191">
        <v>1.6176470588235296E-3</v>
      </c>
      <c r="B317">
        <v>1</v>
      </c>
      <c r="C317">
        <v>0</v>
      </c>
      <c r="D317" s="120">
        <f t="shared" si="102"/>
        <v>0.28257468711934158</v>
      </c>
      <c r="E317" s="508" t="s">
        <v>1397</v>
      </c>
      <c r="H317">
        <f t="shared" si="121"/>
        <v>1</v>
      </c>
      <c r="O317">
        <f t="shared" si="103"/>
        <v>1.9371578631452582</v>
      </c>
      <c r="P317">
        <f t="shared" si="122"/>
        <v>316</v>
      </c>
      <c r="Q317">
        <f t="shared" si="123"/>
        <v>316</v>
      </c>
      <c r="R317">
        <f t="shared" si="104"/>
        <v>116</v>
      </c>
      <c r="S317">
        <f t="shared" si="105"/>
        <v>0.99137931034482762</v>
      </c>
      <c r="T317">
        <f t="shared" si="124"/>
        <v>0.28257468711934158</v>
      </c>
      <c r="V317">
        <f t="shared" si="106"/>
        <v>317</v>
      </c>
      <c r="W317">
        <f t="shared" si="107"/>
        <v>114</v>
      </c>
      <c r="Y317">
        <f t="shared" si="108"/>
        <v>0</v>
      </c>
      <c r="Z317">
        <f t="shared" si="109"/>
        <v>0</v>
      </c>
      <c r="AB317">
        <f t="shared" si="110"/>
        <v>317</v>
      </c>
      <c r="AC317">
        <f t="shared" si="111"/>
        <v>114</v>
      </c>
      <c r="AE317">
        <f t="shared" si="112"/>
        <v>1.6176470588235296E-3</v>
      </c>
      <c r="AF317">
        <f t="shared" si="113"/>
        <v>2.3854890102603161E-6</v>
      </c>
      <c r="AG317">
        <f t="shared" si="125"/>
        <v>8.3692013390719751E-6</v>
      </c>
      <c r="AH317">
        <f t="shared" si="126"/>
        <v>0.28503185831168365</v>
      </c>
      <c r="AI317">
        <f t="shared" si="114"/>
        <v>2.2911062650634618E-4</v>
      </c>
      <c r="AJ317">
        <f t="shared" si="115"/>
        <v>2.2672513749608586E-4</v>
      </c>
      <c r="AK317">
        <f t="shared" si="116"/>
        <v>3.8533949004961799E-12</v>
      </c>
      <c r="AL317">
        <f t="shared" si="117"/>
        <v>317</v>
      </c>
      <c r="AM317">
        <f t="shared" si="118"/>
        <v>114</v>
      </c>
      <c r="AO317">
        <f t="shared" si="119"/>
        <v>0</v>
      </c>
      <c r="AP317">
        <f t="shared" si="120"/>
        <v>0</v>
      </c>
    </row>
    <row r="318" spans="1:42" x14ac:dyDescent="0.2">
      <c r="A318" s="122">
        <v>1.5999999999999999E-3</v>
      </c>
      <c r="B318">
        <v>1</v>
      </c>
      <c r="C318">
        <v>0</v>
      </c>
      <c r="D318" s="120">
        <f t="shared" si="102"/>
        <v>0.28011751592699952</v>
      </c>
      <c r="E318" s="508" t="s">
        <v>1397</v>
      </c>
      <c r="H318">
        <f t="shared" si="121"/>
        <v>1</v>
      </c>
      <c r="O318">
        <f t="shared" si="103"/>
        <v>1.9371755102040817</v>
      </c>
      <c r="P318">
        <f t="shared" si="122"/>
        <v>317</v>
      </c>
      <c r="Q318">
        <f t="shared" si="123"/>
        <v>317</v>
      </c>
      <c r="R318">
        <f t="shared" si="104"/>
        <v>115</v>
      </c>
      <c r="S318">
        <f t="shared" si="105"/>
        <v>0.99130434782608701</v>
      </c>
      <c r="T318">
        <f t="shared" si="124"/>
        <v>0.28011751592699952</v>
      </c>
      <c r="V318">
        <f t="shared" si="106"/>
        <v>318</v>
      </c>
      <c r="W318">
        <f t="shared" si="107"/>
        <v>113</v>
      </c>
      <c r="Y318">
        <f t="shared" si="108"/>
        <v>0</v>
      </c>
      <c r="Z318">
        <f t="shared" si="109"/>
        <v>0</v>
      </c>
      <c r="AB318">
        <f t="shared" si="110"/>
        <v>318</v>
      </c>
      <c r="AC318">
        <f t="shared" si="111"/>
        <v>113</v>
      </c>
      <c r="AE318">
        <f t="shared" si="112"/>
        <v>1.5999999999999999E-3</v>
      </c>
      <c r="AF318">
        <f t="shared" si="113"/>
        <v>4.9866121256355463E-6</v>
      </c>
      <c r="AG318">
        <f t="shared" si="125"/>
        <v>1.764705882352979E-5</v>
      </c>
      <c r="AH318">
        <f t="shared" si="126"/>
        <v>0.28257468711934158</v>
      </c>
      <c r="AI318">
        <f t="shared" si="114"/>
        <v>2.2672513749608586E-4</v>
      </c>
      <c r="AJ318">
        <f t="shared" si="115"/>
        <v>2.2173852537045032E-4</v>
      </c>
      <c r="AK318">
        <f t="shared" si="116"/>
        <v>3.7504175159009796E-12</v>
      </c>
      <c r="AL318">
        <f t="shared" si="117"/>
        <v>318</v>
      </c>
      <c r="AM318">
        <f t="shared" si="118"/>
        <v>113</v>
      </c>
      <c r="AO318">
        <f t="shared" si="119"/>
        <v>0</v>
      </c>
      <c r="AP318">
        <f t="shared" si="120"/>
        <v>0</v>
      </c>
    </row>
    <row r="319" spans="1:42" x14ac:dyDescent="0.2">
      <c r="A319" s="191">
        <v>1.5942028985507248E-3</v>
      </c>
      <c r="B319">
        <v>1</v>
      </c>
      <c r="C319">
        <v>0</v>
      </c>
      <c r="D319" s="120">
        <f t="shared" si="102"/>
        <v>0.27766034473465739</v>
      </c>
      <c r="E319" s="112" t="s">
        <v>1397</v>
      </c>
      <c r="H319">
        <f t="shared" si="121"/>
        <v>1</v>
      </c>
      <c r="O319">
        <f t="shared" si="103"/>
        <v>1.9371813073055311</v>
      </c>
      <c r="P319">
        <f t="shared" si="122"/>
        <v>318</v>
      </c>
      <c r="Q319">
        <f t="shared" si="123"/>
        <v>318</v>
      </c>
      <c r="R319">
        <f t="shared" si="104"/>
        <v>114</v>
      </c>
      <c r="S319">
        <f t="shared" si="105"/>
        <v>0.99122807017543857</v>
      </c>
      <c r="T319">
        <f t="shared" si="124"/>
        <v>0.27766034473465739</v>
      </c>
      <c r="V319">
        <f t="shared" si="106"/>
        <v>319</v>
      </c>
      <c r="W319">
        <f t="shared" si="107"/>
        <v>112</v>
      </c>
      <c r="Y319">
        <f t="shared" si="108"/>
        <v>0</v>
      </c>
      <c r="Z319">
        <f t="shared" si="109"/>
        <v>0</v>
      </c>
      <c r="AB319">
        <f t="shared" si="110"/>
        <v>319</v>
      </c>
      <c r="AC319">
        <f t="shared" si="111"/>
        <v>112</v>
      </c>
      <c r="AE319">
        <f t="shared" si="112"/>
        <v>1.5942028985507248E-3</v>
      </c>
      <c r="AF319">
        <f t="shared" si="113"/>
        <v>1.6238696575477421E-6</v>
      </c>
      <c r="AG319">
        <f t="shared" si="125"/>
        <v>5.7971014492750727E-6</v>
      </c>
      <c r="AH319">
        <f t="shared" si="126"/>
        <v>0.28011751592699952</v>
      </c>
      <c r="AI319">
        <f t="shared" si="114"/>
        <v>2.2173852537045032E-4</v>
      </c>
      <c r="AJ319">
        <f t="shared" si="115"/>
        <v>2.2011465571290258E-4</v>
      </c>
      <c r="AK319">
        <f t="shared" si="116"/>
        <v>3.7610977844752082E-12</v>
      </c>
      <c r="AL319">
        <f t="shared" si="117"/>
        <v>319</v>
      </c>
      <c r="AM319">
        <f t="shared" si="118"/>
        <v>112</v>
      </c>
      <c r="AO319">
        <f t="shared" si="119"/>
        <v>0</v>
      </c>
      <c r="AP319">
        <f t="shared" si="120"/>
        <v>0</v>
      </c>
    </row>
    <row r="320" spans="1:42" x14ac:dyDescent="0.2">
      <c r="A320" s="40">
        <v>1.588235294117647E-3</v>
      </c>
      <c r="B320">
        <v>1</v>
      </c>
      <c r="C320">
        <v>0</v>
      </c>
      <c r="D320" s="120">
        <f t="shared" si="102"/>
        <v>0.27520317354231527</v>
      </c>
      <c r="E320" s="112" t="s">
        <v>1397</v>
      </c>
      <c r="H320">
        <f t="shared" si="121"/>
        <v>1</v>
      </c>
      <c r="O320">
        <f t="shared" si="103"/>
        <v>1.9371872749099641</v>
      </c>
      <c r="P320">
        <f t="shared" si="122"/>
        <v>319</v>
      </c>
      <c r="Q320">
        <f t="shared" si="123"/>
        <v>319</v>
      </c>
      <c r="R320">
        <f t="shared" si="104"/>
        <v>113</v>
      </c>
      <c r="S320">
        <f t="shared" si="105"/>
        <v>0.99115044247787609</v>
      </c>
      <c r="T320">
        <f t="shared" si="124"/>
        <v>0.27520317354231527</v>
      </c>
      <c r="V320">
        <f t="shared" si="106"/>
        <v>320</v>
      </c>
      <c r="W320">
        <f t="shared" si="107"/>
        <v>111</v>
      </c>
      <c r="Y320">
        <f t="shared" si="108"/>
        <v>0</v>
      </c>
      <c r="Z320">
        <f t="shared" si="109"/>
        <v>0</v>
      </c>
      <c r="AB320">
        <f t="shared" si="110"/>
        <v>320</v>
      </c>
      <c r="AC320">
        <f t="shared" si="111"/>
        <v>111</v>
      </c>
      <c r="AE320">
        <f t="shared" si="112"/>
        <v>1.588235294117647E-3</v>
      </c>
      <c r="AF320">
        <f t="shared" si="113"/>
        <v>1.6569671041284403E-6</v>
      </c>
      <c r="AG320">
        <f t="shared" si="125"/>
        <v>5.967604433077759E-6</v>
      </c>
      <c r="AH320">
        <f t="shared" si="126"/>
        <v>0.27766034473465739</v>
      </c>
      <c r="AI320">
        <f t="shared" si="114"/>
        <v>2.2011465571290258E-4</v>
      </c>
      <c r="AJ320">
        <f t="shared" si="115"/>
        <v>2.1845768860877414E-4</v>
      </c>
      <c r="AK320">
        <f t="shared" si="116"/>
        <v>3.7708408432591761E-12</v>
      </c>
      <c r="AL320">
        <f t="shared" si="117"/>
        <v>320</v>
      </c>
      <c r="AM320">
        <f t="shared" si="118"/>
        <v>111</v>
      </c>
      <c r="AO320">
        <f t="shared" si="119"/>
        <v>0</v>
      </c>
      <c r="AP320">
        <f t="shared" si="120"/>
        <v>0</v>
      </c>
    </row>
    <row r="321" spans="1:42" x14ac:dyDescent="0.2">
      <c r="A321" s="40">
        <v>1.5714285714285715E-3</v>
      </c>
      <c r="B321">
        <v>1</v>
      </c>
      <c r="C321">
        <v>0</v>
      </c>
      <c r="D321" s="120">
        <f t="shared" si="102"/>
        <v>0.2727460023499732</v>
      </c>
      <c r="E321" s="508" t="s">
        <v>1397</v>
      </c>
      <c r="H321">
        <f t="shared" si="121"/>
        <v>1</v>
      </c>
      <c r="O321">
        <f t="shared" si="103"/>
        <v>1.9372040816326532</v>
      </c>
      <c r="P321">
        <f t="shared" si="122"/>
        <v>320</v>
      </c>
      <c r="Q321">
        <f t="shared" si="123"/>
        <v>320</v>
      </c>
      <c r="R321">
        <f t="shared" si="104"/>
        <v>112</v>
      </c>
      <c r="S321">
        <f t="shared" si="105"/>
        <v>0.9910714285714286</v>
      </c>
      <c r="T321">
        <f t="shared" si="124"/>
        <v>0.2727460023499732</v>
      </c>
      <c r="V321">
        <f t="shared" si="106"/>
        <v>321</v>
      </c>
      <c r="W321">
        <f t="shared" si="107"/>
        <v>110</v>
      </c>
      <c r="Y321">
        <f t="shared" si="108"/>
        <v>0</v>
      </c>
      <c r="Z321">
        <f t="shared" si="109"/>
        <v>0</v>
      </c>
      <c r="AB321">
        <f t="shared" si="110"/>
        <v>321</v>
      </c>
      <c r="AC321">
        <f t="shared" si="111"/>
        <v>110</v>
      </c>
      <c r="AE321">
        <f t="shared" si="112"/>
        <v>1.5714285714285715E-3</v>
      </c>
      <c r="AF321">
        <f t="shared" si="113"/>
        <v>4.6252634208792222E-6</v>
      </c>
      <c r="AG321">
        <f t="shared" si="125"/>
        <v>1.6806722689075536E-5</v>
      </c>
      <c r="AH321">
        <f t="shared" si="126"/>
        <v>0.27520317354231527</v>
      </c>
      <c r="AI321">
        <f t="shared" si="114"/>
        <v>2.1845768860877414E-4</v>
      </c>
      <c r="AJ321">
        <f t="shared" si="115"/>
        <v>2.1383242518789491E-4</v>
      </c>
      <c r="AK321">
        <f t="shared" si="116"/>
        <v>3.6779525467934904E-12</v>
      </c>
      <c r="AL321">
        <f t="shared" si="117"/>
        <v>321</v>
      </c>
      <c r="AM321">
        <f t="shared" si="118"/>
        <v>110</v>
      </c>
      <c r="AO321">
        <f t="shared" si="119"/>
        <v>0</v>
      </c>
      <c r="AP321">
        <f t="shared" si="120"/>
        <v>0</v>
      </c>
    </row>
    <row r="322" spans="1:42" x14ac:dyDescent="0.2">
      <c r="A322" s="236">
        <v>1.5555555555555557E-3</v>
      </c>
      <c r="B322">
        <v>1</v>
      </c>
      <c r="C322">
        <v>0</v>
      </c>
      <c r="D322" s="120">
        <f t="shared" ref="D322:D385" si="127">$T322*SIGN($B322)</f>
        <v>0.27028883115763108</v>
      </c>
      <c r="E322" s="112" t="s">
        <v>1397</v>
      </c>
      <c r="H322">
        <f t="shared" si="121"/>
        <v>1</v>
      </c>
      <c r="O322">
        <f t="shared" ref="O322:O385" si="128">($N$2-$A322)*SIGN($A322)</f>
        <v>1.9372199546485263</v>
      </c>
      <c r="P322">
        <f t="shared" si="122"/>
        <v>321</v>
      </c>
      <c r="Q322">
        <f t="shared" si="123"/>
        <v>321</v>
      </c>
      <c r="R322">
        <f t="shared" ref="R322:R385" si="129">(SUM($B$2:$C$2000)-$Q322+1)*SIGN($Q322)</f>
        <v>111</v>
      </c>
      <c r="S322">
        <f t="shared" ref="S322:S385" si="130">($R322-$B322)/($R322*SIGN($B322)+(1-SIGN($B322)))</f>
        <v>0.99099099099099097</v>
      </c>
      <c r="T322">
        <f t="shared" si="124"/>
        <v>0.27028883115763108</v>
      </c>
      <c r="V322">
        <f t="shared" ref="V322:V385" si="131">SIGN(MAX(SIGN($S322)*(0.5-$T322), 0))*ROW()</f>
        <v>322</v>
      </c>
      <c r="W322">
        <f t="shared" ref="W322:W385" si="132">($R$2-$V322)*SIGN($V322)</f>
        <v>109</v>
      </c>
      <c r="Y322">
        <f t="shared" ref="Y322:Y385" si="133">SIGN(MAX(SIGN($S322)*(0.25-$T322), 0))*ROW()</f>
        <v>0</v>
      </c>
      <c r="Z322">
        <f t="shared" ref="Z322:Z385" si="134">($R$2-$Y322)*SIGN($Y322)</f>
        <v>0</v>
      </c>
      <c r="AB322">
        <f t="shared" ref="AB322:AB385" si="135">SIGN(MAX(SIGN($S322)*(0.75-$T322), 0))*ROW()</f>
        <v>322</v>
      </c>
      <c r="AC322">
        <f t="shared" ref="AC322:AC385" si="136">($R$2-$AB322)*SIGN($AB322)</f>
        <v>109</v>
      </c>
      <c r="AE322">
        <f t="shared" ref="AE322:AE385" si="137">$A322*$B322</f>
        <v>1.5555555555555557E-3</v>
      </c>
      <c r="AF322">
        <f t="shared" ref="AF322:AF385" si="138">$AG322*$AH322</f>
        <v>4.3293016246027319E-6</v>
      </c>
      <c r="AG322">
        <f t="shared" si="125"/>
        <v>1.5873015873015808E-5</v>
      </c>
      <c r="AH322">
        <f t="shared" si="126"/>
        <v>0.2727460023499732</v>
      </c>
      <c r="AI322">
        <f t="shared" ref="AI322:AI385" si="139">$AF322+$AI323</f>
        <v>2.1383242518789491E-4</v>
      </c>
      <c r="AJ322">
        <f t="shared" ref="AJ322:AJ385" si="140">$AI323*SIGN($AE322)</f>
        <v>2.0950312356329218E-4</v>
      </c>
      <c r="AK322">
        <f t="shared" ref="AK322:AK385" si="141">($B322*$AJ322^2)/((1-(SIGN($AJ322)))+($R322*($R322-$B322)))</f>
        <v>3.5947222590316195E-12</v>
      </c>
      <c r="AL322">
        <f t="shared" ref="AL322:AL385" si="142">SIGN(MAX(SIGN($S322)*(0.95-$T322), 0))*ROW()</f>
        <v>322</v>
      </c>
      <c r="AM322">
        <f t="shared" ref="AM322:AM385" si="143">($R$2-$AL322)*SIGN($AL322)</f>
        <v>109</v>
      </c>
      <c r="AO322">
        <f t="shared" ref="AO322:AO385" si="144">SIGN(MAX(SIGN($S322)*(0.05-$T322), 0))*ROW()</f>
        <v>0</v>
      </c>
      <c r="AP322">
        <f t="shared" ref="AP322:AP385" si="145">($R$2-$AO322)*SIGN($AO322)</f>
        <v>0</v>
      </c>
    </row>
    <row r="323" spans="1:42" x14ac:dyDescent="0.2">
      <c r="A323" s="122">
        <v>1.5555555555555555E-3</v>
      </c>
      <c r="B323">
        <v>1</v>
      </c>
      <c r="C323">
        <v>0</v>
      </c>
      <c r="D323" s="120">
        <f t="shared" si="127"/>
        <v>0.26783165996528902</v>
      </c>
      <c r="E323" s="112" t="s">
        <v>1397</v>
      </c>
      <c r="H323">
        <f t="shared" ref="H323:H386" si="146">IF(E323="y",1,0)</f>
        <v>1</v>
      </c>
      <c r="O323">
        <f t="shared" si="128"/>
        <v>1.9372199546485263</v>
      </c>
      <c r="P323">
        <f t="shared" ref="P323:P386" si="147">($P322+$B323+$C322)</f>
        <v>322</v>
      </c>
      <c r="Q323">
        <f t="shared" ref="Q323:Q386" si="148">$P323*SIGN($B323)-($B323-SIGN($B323))</f>
        <v>322</v>
      </c>
      <c r="R323">
        <f t="shared" si="129"/>
        <v>110</v>
      </c>
      <c r="S323">
        <f t="shared" si="130"/>
        <v>0.99090909090909096</v>
      </c>
      <c r="T323">
        <f t="shared" ref="T323:T386" si="149">$S323*$T322+(1-SIGN($B323))*$T322</f>
        <v>0.26783165996528902</v>
      </c>
      <c r="V323">
        <f t="shared" si="131"/>
        <v>323</v>
      </c>
      <c r="W323">
        <f t="shared" si="132"/>
        <v>108</v>
      </c>
      <c r="Y323">
        <f t="shared" si="133"/>
        <v>0</v>
      </c>
      <c r="Z323">
        <f t="shared" si="134"/>
        <v>0</v>
      </c>
      <c r="AB323">
        <f t="shared" si="135"/>
        <v>323</v>
      </c>
      <c r="AC323">
        <f t="shared" si="136"/>
        <v>108</v>
      </c>
      <c r="AE323">
        <f t="shared" si="137"/>
        <v>1.5555555555555555E-3</v>
      </c>
      <c r="AF323">
        <f t="shared" si="138"/>
        <v>0</v>
      </c>
      <c r="AG323">
        <f t="shared" ref="AG323:AG386" si="150">$A322-$A323</f>
        <v>0</v>
      </c>
      <c r="AH323">
        <f t="shared" ref="AH323:AH386" si="151">$T322</f>
        <v>0.27028883115763108</v>
      </c>
      <c r="AI323">
        <f t="shared" si="139"/>
        <v>2.0950312356329218E-4</v>
      </c>
      <c r="AJ323">
        <f t="shared" si="140"/>
        <v>2.0950312356329218E-4</v>
      </c>
      <c r="AK323">
        <f t="shared" si="141"/>
        <v>3.6606804656193554E-12</v>
      </c>
      <c r="AL323">
        <f t="shared" si="142"/>
        <v>323</v>
      </c>
      <c r="AM323">
        <f t="shared" si="143"/>
        <v>108</v>
      </c>
      <c r="AO323">
        <f t="shared" si="144"/>
        <v>0</v>
      </c>
      <c r="AP323">
        <f t="shared" si="145"/>
        <v>0</v>
      </c>
    </row>
    <row r="324" spans="1:42" x14ac:dyDescent="0.2">
      <c r="A324" s="40">
        <v>1.5384615384615385E-3</v>
      </c>
      <c r="B324">
        <v>1</v>
      </c>
      <c r="C324">
        <v>0</v>
      </c>
      <c r="D324" s="120">
        <f t="shared" si="127"/>
        <v>0.26537448877294695</v>
      </c>
      <c r="E324" s="508" t="s">
        <v>1397</v>
      </c>
      <c r="H324">
        <f t="shared" si="146"/>
        <v>1</v>
      </c>
      <c r="O324">
        <f t="shared" si="128"/>
        <v>1.9372370486656203</v>
      </c>
      <c r="P324">
        <f t="shared" si="147"/>
        <v>323</v>
      </c>
      <c r="Q324">
        <f t="shared" si="148"/>
        <v>323</v>
      </c>
      <c r="R324">
        <f t="shared" si="129"/>
        <v>109</v>
      </c>
      <c r="S324">
        <f t="shared" si="130"/>
        <v>0.99082568807339455</v>
      </c>
      <c r="T324">
        <f t="shared" si="149"/>
        <v>0.26537448877294695</v>
      </c>
      <c r="V324">
        <f t="shared" si="131"/>
        <v>324</v>
      </c>
      <c r="W324">
        <f t="shared" si="132"/>
        <v>107</v>
      </c>
      <c r="Y324">
        <f t="shared" si="133"/>
        <v>0</v>
      </c>
      <c r="Z324">
        <f t="shared" si="134"/>
        <v>0</v>
      </c>
      <c r="AB324">
        <f t="shared" si="135"/>
        <v>324</v>
      </c>
      <c r="AC324">
        <f t="shared" si="136"/>
        <v>107</v>
      </c>
      <c r="AE324">
        <f t="shared" si="137"/>
        <v>1.5384615384615385E-3</v>
      </c>
      <c r="AF324">
        <f t="shared" si="138"/>
        <v>4.5783189737656009E-6</v>
      </c>
      <c r="AG324">
        <f t="shared" si="150"/>
        <v>1.7094017094017007E-5</v>
      </c>
      <c r="AH324">
        <f t="shared" si="151"/>
        <v>0.26783165996528902</v>
      </c>
      <c r="AI324">
        <f t="shared" si="139"/>
        <v>2.0950312356329218E-4</v>
      </c>
      <c r="AJ324">
        <f t="shared" si="140"/>
        <v>2.0492480458952659E-4</v>
      </c>
      <c r="AK324">
        <f t="shared" si="141"/>
        <v>3.5672931987814863E-12</v>
      </c>
      <c r="AL324">
        <f t="shared" si="142"/>
        <v>324</v>
      </c>
      <c r="AM324">
        <f t="shared" si="143"/>
        <v>107</v>
      </c>
      <c r="AO324">
        <f t="shared" si="144"/>
        <v>0</v>
      </c>
      <c r="AP324">
        <f t="shared" si="145"/>
        <v>0</v>
      </c>
    </row>
    <row r="325" spans="1:42" x14ac:dyDescent="0.2">
      <c r="A325" s="191">
        <v>1.5135135135135136E-3</v>
      </c>
      <c r="B325">
        <v>1</v>
      </c>
      <c r="C325">
        <v>0</v>
      </c>
      <c r="D325" s="120">
        <f t="shared" si="127"/>
        <v>0.26291731758060483</v>
      </c>
      <c r="E325" s="112" t="s">
        <v>1397</v>
      </c>
      <c r="H325">
        <f t="shared" si="146"/>
        <v>1</v>
      </c>
      <c r="O325">
        <f t="shared" si="128"/>
        <v>1.9372619966905682</v>
      </c>
      <c r="P325">
        <f t="shared" si="147"/>
        <v>324</v>
      </c>
      <c r="Q325">
        <f t="shared" si="148"/>
        <v>324</v>
      </c>
      <c r="R325">
        <f t="shared" si="129"/>
        <v>108</v>
      </c>
      <c r="S325">
        <f t="shared" si="130"/>
        <v>0.9907407407407407</v>
      </c>
      <c r="T325">
        <f t="shared" si="149"/>
        <v>0.26291731758060483</v>
      </c>
      <c r="V325">
        <f t="shared" si="131"/>
        <v>325</v>
      </c>
      <c r="W325">
        <f t="shared" si="132"/>
        <v>106</v>
      </c>
      <c r="Y325">
        <f t="shared" si="133"/>
        <v>0</v>
      </c>
      <c r="Z325">
        <f t="shared" si="134"/>
        <v>0</v>
      </c>
      <c r="AB325">
        <f t="shared" si="135"/>
        <v>325</v>
      </c>
      <c r="AC325">
        <f t="shared" si="136"/>
        <v>106</v>
      </c>
      <c r="AE325">
        <f t="shared" si="137"/>
        <v>1.5135135135135136E-3</v>
      </c>
      <c r="AF325">
        <f t="shared" si="138"/>
        <v>6.6205693664768285E-6</v>
      </c>
      <c r="AG325">
        <f t="shared" si="150"/>
        <v>2.494802494802488E-5</v>
      </c>
      <c r="AH325">
        <f t="shared" si="151"/>
        <v>0.26537448877294695</v>
      </c>
      <c r="AI325">
        <f t="shared" si="139"/>
        <v>2.0492480458952659E-4</v>
      </c>
      <c r="AJ325">
        <f t="shared" si="140"/>
        <v>1.9830423522304976E-4</v>
      </c>
      <c r="AK325">
        <f t="shared" si="141"/>
        <v>3.4029568801833376E-12</v>
      </c>
      <c r="AL325">
        <f t="shared" si="142"/>
        <v>325</v>
      </c>
      <c r="AM325">
        <f t="shared" si="143"/>
        <v>106</v>
      </c>
      <c r="AO325">
        <f t="shared" si="144"/>
        <v>0</v>
      </c>
      <c r="AP325">
        <f t="shared" si="145"/>
        <v>0</v>
      </c>
    </row>
    <row r="326" spans="1:42" x14ac:dyDescent="0.2">
      <c r="A326" s="191">
        <v>1.5E-3</v>
      </c>
      <c r="B326">
        <v>1</v>
      </c>
      <c r="C326">
        <v>0</v>
      </c>
      <c r="D326" s="120">
        <f t="shared" si="127"/>
        <v>0.2604601463882627</v>
      </c>
      <c r="E326" s="112" t="s">
        <v>1397</v>
      </c>
      <c r="H326">
        <f t="shared" si="146"/>
        <v>1</v>
      </c>
      <c r="O326">
        <f t="shared" si="128"/>
        <v>1.9372755102040817</v>
      </c>
      <c r="P326">
        <f t="shared" si="147"/>
        <v>325</v>
      </c>
      <c r="Q326">
        <f t="shared" si="148"/>
        <v>325</v>
      </c>
      <c r="R326">
        <f t="shared" si="129"/>
        <v>107</v>
      </c>
      <c r="S326">
        <f t="shared" si="130"/>
        <v>0.99065420560747663</v>
      </c>
      <c r="T326">
        <f t="shared" si="149"/>
        <v>0.2604601463882627</v>
      </c>
      <c r="V326">
        <f t="shared" si="131"/>
        <v>326</v>
      </c>
      <c r="W326">
        <f t="shared" si="132"/>
        <v>105</v>
      </c>
      <c r="Y326">
        <f t="shared" si="133"/>
        <v>0</v>
      </c>
      <c r="Z326">
        <f t="shared" si="134"/>
        <v>0</v>
      </c>
      <c r="AB326">
        <f t="shared" si="135"/>
        <v>326</v>
      </c>
      <c r="AC326">
        <f t="shared" si="136"/>
        <v>105</v>
      </c>
      <c r="AE326">
        <f t="shared" si="137"/>
        <v>1.5E-3</v>
      </c>
      <c r="AF326">
        <f t="shared" si="138"/>
        <v>3.5529367240622367E-6</v>
      </c>
      <c r="AG326">
        <f t="shared" si="150"/>
        <v>1.3513513513513549E-5</v>
      </c>
      <c r="AH326">
        <f t="shared" si="151"/>
        <v>0.26291731758060483</v>
      </c>
      <c r="AI326">
        <f t="shared" si="139"/>
        <v>1.9830423522304976E-4</v>
      </c>
      <c r="AJ326">
        <f t="shared" si="140"/>
        <v>1.9475129849898752E-4</v>
      </c>
      <c r="AK326">
        <f t="shared" si="141"/>
        <v>3.344037054050585E-12</v>
      </c>
      <c r="AL326">
        <f t="shared" si="142"/>
        <v>326</v>
      </c>
      <c r="AM326">
        <f t="shared" si="143"/>
        <v>105</v>
      </c>
      <c r="AO326">
        <f t="shared" si="144"/>
        <v>0</v>
      </c>
      <c r="AP326">
        <f t="shared" si="145"/>
        <v>0</v>
      </c>
    </row>
    <row r="327" spans="1:42" x14ac:dyDescent="0.2">
      <c r="A327" s="191">
        <v>1.5E-3</v>
      </c>
      <c r="B327">
        <v>1</v>
      </c>
      <c r="C327">
        <v>0</v>
      </c>
      <c r="D327" s="120">
        <f t="shared" si="127"/>
        <v>0.25800297519592058</v>
      </c>
      <c r="E327" s="112" t="s">
        <v>1397</v>
      </c>
      <c r="H327">
        <f t="shared" si="146"/>
        <v>1</v>
      </c>
      <c r="O327">
        <f t="shared" si="128"/>
        <v>1.9372755102040817</v>
      </c>
      <c r="P327">
        <f t="shared" si="147"/>
        <v>326</v>
      </c>
      <c r="Q327">
        <f t="shared" si="148"/>
        <v>326</v>
      </c>
      <c r="R327">
        <f t="shared" si="129"/>
        <v>106</v>
      </c>
      <c r="S327">
        <f t="shared" si="130"/>
        <v>0.99056603773584906</v>
      </c>
      <c r="T327">
        <f t="shared" si="149"/>
        <v>0.25800297519592058</v>
      </c>
      <c r="V327">
        <f t="shared" si="131"/>
        <v>327</v>
      </c>
      <c r="W327">
        <f t="shared" si="132"/>
        <v>104</v>
      </c>
      <c r="Y327">
        <f t="shared" si="133"/>
        <v>0</v>
      </c>
      <c r="Z327">
        <f t="shared" si="134"/>
        <v>0</v>
      </c>
      <c r="AB327">
        <f t="shared" si="135"/>
        <v>327</v>
      </c>
      <c r="AC327">
        <f t="shared" si="136"/>
        <v>104</v>
      </c>
      <c r="AE327">
        <f t="shared" si="137"/>
        <v>1.5E-3</v>
      </c>
      <c r="AF327">
        <f t="shared" si="138"/>
        <v>0</v>
      </c>
      <c r="AG327">
        <f t="shared" si="150"/>
        <v>0</v>
      </c>
      <c r="AH327">
        <f t="shared" si="151"/>
        <v>0.2604601463882627</v>
      </c>
      <c r="AI327">
        <f t="shared" si="139"/>
        <v>1.9475129849898752E-4</v>
      </c>
      <c r="AJ327">
        <f t="shared" si="140"/>
        <v>1.9475129849898752E-4</v>
      </c>
      <c r="AK327">
        <f t="shared" si="141"/>
        <v>3.407732997937263E-12</v>
      </c>
      <c r="AL327">
        <f t="shared" si="142"/>
        <v>327</v>
      </c>
      <c r="AM327">
        <f t="shared" si="143"/>
        <v>104</v>
      </c>
      <c r="AO327">
        <f t="shared" si="144"/>
        <v>0</v>
      </c>
      <c r="AP327">
        <f t="shared" si="145"/>
        <v>0</v>
      </c>
    </row>
    <row r="328" spans="1:42" x14ac:dyDescent="0.2">
      <c r="A328" s="43">
        <v>1.4736842105263156E-3</v>
      </c>
      <c r="B328">
        <v>1</v>
      </c>
      <c r="C328">
        <v>0</v>
      </c>
      <c r="D328" s="120">
        <f t="shared" si="127"/>
        <v>0.25554580400357851</v>
      </c>
      <c r="E328" s="508" t="s">
        <v>1397</v>
      </c>
      <c r="H328">
        <f t="shared" si="146"/>
        <v>1</v>
      </c>
      <c r="O328">
        <f t="shared" si="128"/>
        <v>1.9373018259935555</v>
      </c>
      <c r="P328">
        <f t="shared" si="147"/>
        <v>327</v>
      </c>
      <c r="Q328">
        <f t="shared" si="148"/>
        <v>327</v>
      </c>
      <c r="R328">
        <f t="shared" si="129"/>
        <v>105</v>
      </c>
      <c r="S328">
        <f t="shared" si="130"/>
        <v>0.99047619047619051</v>
      </c>
      <c r="T328">
        <f t="shared" si="149"/>
        <v>0.25554580400357851</v>
      </c>
      <c r="V328">
        <f t="shared" si="131"/>
        <v>328</v>
      </c>
      <c r="W328">
        <f t="shared" si="132"/>
        <v>103</v>
      </c>
      <c r="Y328">
        <f t="shared" si="133"/>
        <v>0</v>
      </c>
      <c r="Z328">
        <f t="shared" si="134"/>
        <v>0</v>
      </c>
      <c r="AB328">
        <f t="shared" si="135"/>
        <v>328</v>
      </c>
      <c r="AC328">
        <f t="shared" si="136"/>
        <v>103</v>
      </c>
      <c r="AE328">
        <f t="shared" si="137"/>
        <v>1.4736842105263156E-3</v>
      </c>
      <c r="AF328">
        <f t="shared" si="138"/>
        <v>6.7895519788400655E-6</v>
      </c>
      <c r="AG328">
        <f t="shared" si="150"/>
        <v>2.6315789473684405E-5</v>
      </c>
      <c r="AH328">
        <f t="shared" si="151"/>
        <v>0.25800297519592058</v>
      </c>
      <c r="AI328">
        <f t="shared" si="139"/>
        <v>1.9475129849898752E-4</v>
      </c>
      <c r="AJ328">
        <f t="shared" si="140"/>
        <v>1.8796174652014745E-4</v>
      </c>
      <c r="AK328">
        <f t="shared" si="141"/>
        <v>3.2353130178483669E-12</v>
      </c>
      <c r="AL328">
        <f t="shared" si="142"/>
        <v>328</v>
      </c>
      <c r="AM328">
        <f t="shared" si="143"/>
        <v>103</v>
      </c>
      <c r="AO328">
        <f t="shared" si="144"/>
        <v>0</v>
      </c>
      <c r="AP328">
        <f t="shared" si="145"/>
        <v>0</v>
      </c>
    </row>
    <row r="329" spans="1:42" x14ac:dyDescent="0.2">
      <c r="A329" s="191">
        <v>1.4673913043478262E-3</v>
      </c>
      <c r="B329">
        <v>1</v>
      </c>
      <c r="C329">
        <v>0</v>
      </c>
      <c r="D329" s="120">
        <f t="shared" si="127"/>
        <v>0.25308863281123645</v>
      </c>
      <c r="E329" s="112" t="s">
        <v>1397</v>
      </c>
      <c r="H329">
        <f t="shared" si="146"/>
        <v>1</v>
      </c>
      <c r="O329">
        <f t="shared" si="128"/>
        <v>1.9373081188997339</v>
      </c>
      <c r="P329">
        <f t="shared" si="147"/>
        <v>328</v>
      </c>
      <c r="Q329">
        <f t="shared" si="148"/>
        <v>328</v>
      </c>
      <c r="R329">
        <f t="shared" si="129"/>
        <v>104</v>
      </c>
      <c r="S329">
        <f t="shared" si="130"/>
        <v>0.99038461538461542</v>
      </c>
      <c r="T329">
        <f t="shared" si="149"/>
        <v>0.25308863281123645</v>
      </c>
      <c r="V329">
        <f t="shared" si="131"/>
        <v>329</v>
      </c>
      <c r="W329">
        <f t="shared" si="132"/>
        <v>102</v>
      </c>
      <c r="Y329">
        <f t="shared" si="133"/>
        <v>0</v>
      </c>
      <c r="Z329">
        <f t="shared" si="134"/>
        <v>0</v>
      </c>
      <c r="AB329">
        <f t="shared" si="135"/>
        <v>329</v>
      </c>
      <c r="AC329">
        <f t="shared" si="136"/>
        <v>102</v>
      </c>
      <c r="AE329">
        <f t="shared" si="137"/>
        <v>1.4673913043478262E-3</v>
      </c>
      <c r="AF329">
        <f t="shared" si="138"/>
        <v>1.6081257689011666E-6</v>
      </c>
      <c r="AG329">
        <f t="shared" si="150"/>
        <v>6.2929061784894238E-6</v>
      </c>
      <c r="AH329">
        <f t="shared" si="151"/>
        <v>0.25554580400357851</v>
      </c>
      <c r="AI329">
        <f t="shared" si="139"/>
        <v>1.8796174652014745E-4</v>
      </c>
      <c r="AJ329">
        <f t="shared" si="140"/>
        <v>1.863536207512463E-4</v>
      </c>
      <c r="AK329">
        <f t="shared" si="141"/>
        <v>3.2419409976754419E-12</v>
      </c>
      <c r="AL329">
        <f t="shared" si="142"/>
        <v>329</v>
      </c>
      <c r="AM329">
        <f t="shared" si="143"/>
        <v>102</v>
      </c>
      <c r="AO329">
        <f t="shared" si="144"/>
        <v>0</v>
      </c>
      <c r="AP329">
        <f t="shared" si="145"/>
        <v>0</v>
      </c>
    </row>
    <row r="330" spans="1:42" x14ac:dyDescent="0.2">
      <c r="A330" s="122">
        <v>1.460674157303371E-3</v>
      </c>
      <c r="B330">
        <v>1</v>
      </c>
      <c r="C330">
        <v>0</v>
      </c>
      <c r="D330" s="120">
        <f t="shared" si="127"/>
        <v>0.25063146161889432</v>
      </c>
      <c r="E330" s="508" t="s">
        <v>1397</v>
      </c>
      <c r="H330">
        <f t="shared" si="146"/>
        <v>1</v>
      </c>
      <c r="O330">
        <f t="shared" si="128"/>
        <v>1.9373148360467785</v>
      </c>
      <c r="P330">
        <f t="shared" si="147"/>
        <v>329</v>
      </c>
      <c r="Q330">
        <f t="shared" si="148"/>
        <v>329</v>
      </c>
      <c r="R330">
        <f t="shared" si="129"/>
        <v>103</v>
      </c>
      <c r="S330">
        <f t="shared" si="130"/>
        <v>0.99029126213592233</v>
      </c>
      <c r="T330">
        <f t="shared" si="149"/>
        <v>0.25063146161889432</v>
      </c>
      <c r="V330">
        <f t="shared" si="131"/>
        <v>330</v>
      </c>
      <c r="W330">
        <f t="shared" si="132"/>
        <v>101</v>
      </c>
      <c r="Y330">
        <f t="shared" si="133"/>
        <v>0</v>
      </c>
      <c r="Z330">
        <f t="shared" si="134"/>
        <v>0</v>
      </c>
      <c r="AB330">
        <f t="shared" si="135"/>
        <v>330</v>
      </c>
      <c r="AC330">
        <f t="shared" si="136"/>
        <v>101</v>
      </c>
      <c r="AE330">
        <f t="shared" si="137"/>
        <v>1.460674157303371E-3</v>
      </c>
      <c r="AF330">
        <f t="shared" si="138"/>
        <v>1.7000335618732098E-6</v>
      </c>
      <c r="AG330">
        <f t="shared" si="150"/>
        <v>6.7171470444552222E-6</v>
      </c>
      <c r="AH330">
        <f t="shared" si="151"/>
        <v>0.25308863281123645</v>
      </c>
      <c r="AI330">
        <f t="shared" si="139"/>
        <v>1.863536207512463E-4</v>
      </c>
      <c r="AJ330">
        <f t="shared" si="140"/>
        <v>1.8465358718937309E-4</v>
      </c>
      <c r="AK330">
        <f t="shared" si="141"/>
        <v>3.2454737542264814E-12</v>
      </c>
      <c r="AL330">
        <f t="shared" si="142"/>
        <v>330</v>
      </c>
      <c r="AM330">
        <f t="shared" si="143"/>
        <v>101</v>
      </c>
      <c r="AO330">
        <f t="shared" si="144"/>
        <v>0</v>
      </c>
      <c r="AP330">
        <f t="shared" si="145"/>
        <v>0</v>
      </c>
    </row>
    <row r="331" spans="1:42" x14ac:dyDescent="0.2">
      <c r="A331" s="122">
        <v>1.4545454545454547E-3</v>
      </c>
      <c r="B331">
        <v>1</v>
      </c>
      <c r="C331">
        <v>0</v>
      </c>
      <c r="D331" s="120">
        <f t="shared" si="127"/>
        <v>0.24817429042655223</v>
      </c>
      <c r="E331" s="112" t="s">
        <v>1397</v>
      </c>
      <c r="H331">
        <f t="shared" si="146"/>
        <v>1</v>
      </c>
      <c r="O331">
        <f t="shared" si="128"/>
        <v>1.9373209647495364</v>
      </c>
      <c r="P331">
        <f t="shared" si="147"/>
        <v>330</v>
      </c>
      <c r="Q331">
        <f t="shared" si="148"/>
        <v>330</v>
      </c>
      <c r="R331">
        <f t="shared" si="129"/>
        <v>102</v>
      </c>
      <c r="S331">
        <f t="shared" si="130"/>
        <v>0.99019607843137258</v>
      </c>
      <c r="T331">
        <f t="shared" si="149"/>
        <v>0.24817429042655223</v>
      </c>
      <c r="V331">
        <f t="shared" si="131"/>
        <v>331</v>
      </c>
      <c r="W331">
        <f t="shared" si="132"/>
        <v>100</v>
      </c>
      <c r="Y331">
        <f t="shared" si="133"/>
        <v>331</v>
      </c>
      <c r="Z331">
        <f t="shared" si="134"/>
        <v>100</v>
      </c>
      <c r="AB331">
        <f t="shared" si="135"/>
        <v>331</v>
      </c>
      <c r="AC331">
        <f t="shared" si="136"/>
        <v>100</v>
      </c>
      <c r="AE331">
        <f t="shared" si="137"/>
        <v>1.4545454545454547E-3</v>
      </c>
      <c r="AF331">
        <f t="shared" si="138"/>
        <v>1.5360457300443124E-6</v>
      </c>
      <c r="AG331">
        <f t="shared" si="150"/>
        <v>6.1287027579163059E-6</v>
      </c>
      <c r="AH331">
        <f t="shared" si="151"/>
        <v>0.25063146161889432</v>
      </c>
      <c r="AI331">
        <f t="shared" si="139"/>
        <v>1.8465358718937309E-4</v>
      </c>
      <c r="AJ331">
        <f t="shared" si="140"/>
        <v>1.8311754145932876E-4</v>
      </c>
      <c r="AK331">
        <f t="shared" si="141"/>
        <v>3.2549052601542406E-12</v>
      </c>
      <c r="AL331">
        <f t="shared" si="142"/>
        <v>331</v>
      </c>
      <c r="AM331">
        <f t="shared" si="143"/>
        <v>100</v>
      </c>
      <c r="AO331">
        <f t="shared" si="144"/>
        <v>0</v>
      </c>
      <c r="AP331">
        <f t="shared" si="145"/>
        <v>0</v>
      </c>
    </row>
    <row r="332" spans="1:42" x14ac:dyDescent="0.2">
      <c r="A332" s="191">
        <v>1.4516129032258066E-3</v>
      </c>
      <c r="B332">
        <v>1</v>
      </c>
      <c r="C332">
        <v>0</v>
      </c>
      <c r="D332" s="120">
        <f t="shared" si="127"/>
        <v>0.24571711923421014</v>
      </c>
      <c r="E332" s="508" t="s">
        <v>1397</v>
      </c>
      <c r="H332">
        <f t="shared" si="146"/>
        <v>1</v>
      </c>
      <c r="O332">
        <f t="shared" si="128"/>
        <v>1.937323897300856</v>
      </c>
      <c r="P332">
        <f t="shared" si="147"/>
        <v>331</v>
      </c>
      <c r="Q332">
        <f t="shared" si="148"/>
        <v>331</v>
      </c>
      <c r="R332">
        <f t="shared" si="129"/>
        <v>101</v>
      </c>
      <c r="S332">
        <f t="shared" si="130"/>
        <v>0.99009900990099009</v>
      </c>
      <c r="T332">
        <f t="shared" si="149"/>
        <v>0.24571711923421014</v>
      </c>
      <c r="V332">
        <f t="shared" si="131"/>
        <v>332</v>
      </c>
      <c r="W332">
        <f t="shared" si="132"/>
        <v>99</v>
      </c>
      <c r="Y332">
        <f t="shared" si="133"/>
        <v>332</v>
      </c>
      <c r="Z332">
        <f t="shared" si="134"/>
        <v>99</v>
      </c>
      <c r="AB332">
        <f t="shared" si="135"/>
        <v>332</v>
      </c>
      <c r="AC332">
        <f t="shared" si="136"/>
        <v>99</v>
      </c>
      <c r="AE332">
        <f t="shared" si="137"/>
        <v>1.4516129032258066E-3</v>
      </c>
      <c r="AF332">
        <f t="shared" si="138"/>
        <v>7.2778384289312042E-7</v>
      </c>
      <c r="AG332">
        <f t="shared" si="150"/>
        <v>2.9325513196481155E-6</v>
      </c>
      <c r="AH332">
        <f t="shared" si="151"/>
        <v>0.24817429042655223</v>
      </c>
      <c r="AI332">
        <f t="shared" si="139"/>
        <v>1.8311754145932876E-4</v>
      </c>
      <c r="AJ332">
        <f t="shared" si="140"/>
        <v>1.8238975761643566E-4</v>
      </c>
      <c r="AK332">
        <f t="shared" si="141"/>
        <v>3.2936657112259556E-12</v>
      </c>
      <c r="AL332">
        <f t="shared" si="142"/>
        <v>332</v>
      </c>
      <c r="AM332">
        <f t="shared" si="143"/>
        <v>99</v>
      </c>
      <c r="AO332">
        <f t="shared" si="144"/>
        <v>0</v>
      </c>
      <c r="AP332">
        <f t="shared" si="145"/>
        <v>0</v>
      </c>
    </row>
    <row r="333" spans="1:42" x14ac:dyDescent="0.2">
      <c r="A333" s="122">
        <v>1.4457831325301203E-3</v>
      </c>
      <c r="B333">
        <v>1</v>
      </c>
      <c r="C333">
        <v>0</v>
      </c>
      <c r="D333" s="120">
        <f t="shared" si="127"/>
        <v>0.24325994804186804</v>
      </c>
      <c r="E333" s="508" t="s">
        <v>1397</v>
      </c>
      <c r="H333">
        <f t="shared" si="146"/>
        <v>1</v>
      </c>
      <c r="O333">
        <f t="shared" si="128"/>
        <v>1.9373297270715517</v>
      </c>
      <c r="P333">
        <f t="shared" si="147"/>
        <v>332</v>
      </c>
      <c r="Q333">
        <f t="shared" si="148"/>
        <v>332</v>
      </c>
      <c r="R333">
        <f t="shared" si="129"/>
        <v>100</v>
      </c>
      <c r="S333">
        <f t="shared" si="130"/>
        <v>0.99</v>
      </c>
      <c r="T333">
        <f t="shared" si="149"/>
        <v>0.24325994804186804</v>
      </c>
      <c r="V333">
        <f t="shared" si="131"/>
        <v>333</v>
      </c>
      <c r="W333">
        <f t="shared" si="132"/>
        <v>98</v>
      </c>
      <c r="Y333">
        <f t="shared" si="133"/>
        <v>333</v>
      </c>
      <c r="Z333">
        <f t="shared" si="134"/>
        <v>98</v>
      </c>
      <c r="AB333">
        <f t="shared" si="135"/>
        <v>333</v>
      </c>
      <c r="AC333">
        <f t="shared" si="136"/>
        <v>98</v>
      </c>
      <c r="AE333">
        <f t="shared" si="137"/>
        <v>1.4457831325301203E-3</v>
      </c>
      <c r="AF333">
        <f t="shared" si="138"/>
        <v>1.4324744611400432E-6</v>
      </c>
      <c r="AG333">
        <f t="shared" si="150"/>
        <v>5.8297706956862531E-6</v>
      </c>
      <c r="AH333">
        <f t="shared" si="151"/>
        <v>0.24571711923421014</v>
      </c>
      <c r="AI333">
        <f t="shared" si="139"/>
        <v>1.8238975761643566E-4</v>
      </c>
      <c r="AJ333">
        <f t="shared" si="140"/>
        <v>1.8095728315529561E-4</v>
      </c>
      <c r="AK333">
        <f t="shared" si="141"/>
        <v>3.3076301340349321E-12</v>
      </c>
      <c r="AL333">
        <f t="shared" si="142"/>
        <v>333</v>
      </c>
      <c r="AM333">
        <f t="shared" si="143"/>
        <v>98</v>
      </c>
      <c r="AO333">
        <f t="shared" si="144"/>
        <v>0</v>
      </c>
      <c r="AP333">
        <f t="shared" si="145"/>
        <v>0</v>
      </c>
    </row>
    <row r="334" spans="1:42" x14ac:dyDescent="0.2">
      <c r="A334" s="152">
        <v>1.4285714285714286E-3</v>
      </c>
      <c r="B334">
        <v>1</v>
      </c>
      <c r="C334">
        <v>0</v>
      </c>
      <c r="D334" s="120">
        <f t="shared" si="127"/>
        <v>0.24080277684952595</v>
      </c>
      <c r="E334" s="508" t="s">
        <v>1397</v>
      </c>
      <c r="H334">
        <f t="shared" si="146"/>
        <v>1</v>
      </c>
      <c r="O334">
        <f t="shared" si="128"/>
        <v>1.9373469387755105</v>
      </c>
      <c r="P334">
        <f t="shared" si="147"/>
        <v>333</v>
      </c>
      <c r="Q334">
        <f t="shared" si="148"/>
        <v>333</v>
      </c>
      <c r="R334">
        <f t="shared" si="129"/>
        <v>99</v>
      </c>
      <c r="S334">
        <f t="shared" si="130"/>
        <v>0.98989898989898994</v>
      </c>
      <c r="T334">
        <f t="shared" si="149"/>
        <v>0.24080277684952595</v>
      </c>
      <c r="V334">
        <f t="shared" si="131"/>
        <v>334</v>
      </c>
      <c r="W334">
        <f t="shared" si="132"/>
        <v>97</v>
      </c>
      <c r="Y334">
        <f t="shared" si="133"/>
        <v>334</v>
      </c>
      <c r="Z334">
        <f t="shared" si="134"/>
        <v>97</v>
      </c>
      <c r="AB334">
        <f t="shared" si="135"/>
        <v>334</v>
      </c>
      <c r="AC334">
        <f t="shared" si="136"/>
        <v>97</v>
      </c>
      <c r="AE334">
        <f t="shared" si="137"/>
        <v>1.4285714285714286E-3</v>
      </c>
      <c r="AF334">
        <f t="shared" si="138"/>
        <v>4.1869182107033663E-6</v>
      </c>
      <c r="AG334">
        <f t="shared" si="150"/>
        <v>1.7211703958691735E-5</v>
      </c>
      <c r="AH334">
        <f t="shared" si="151"/>
        <v>0.24325994804186804</v>
      </c>
      <c r="AI334">
        <f t="shared" si="139"/>
        <v>1.8095728315529561E-4</v>
      </c>
      <c r="AJ334">
        <f t="shared" si="140"/>
        <v>1.7677036494459224E-4</v>
      </c>
      <c r="AK334">
        <f t="shared" si="141"/>
        <v>3.2207546817815218E-12</v>
      </c>
      <c r="AL334">
        <f t="shared" si="142"/>
        <v>334</v>
      </c>
      <c r="AM334">
        <f t="shared" si="143"/>
        <v>97</v>
      </c>
      <c r="AO334">
        <f t="shared" si="144"/>
        <v>0</v>
      </c>
      <c r="AP334">
        <f t="shared" si="145"/>
        <v>0</v>
      </c>
    </row>
    <row r="335" spans="1:42" x14ac:dyDescent="0.2">
      <c r="A335" s="191">
        <v>1.3933547695605575E-3</v>
      </c>
      <c r="B335">
        <v>1</v>
      </c>
      <c r="C335">
        <v>0</v>
      </c>
      <c r="D335" s="120">
        <f t="shared" si="127"/>
        <v>0.23834560565718385</v>
      </c>
      <c r="E335" s="112" t="s">
        <v>1397</v>
      </c>
      <c r="H335">
        <f t="shared" si="146"/>
        <v>1</v>
      </c>
      <c r="O335">
        <f t="shared" si="128"/>
        <v>1.9373821554345212</v>
      </c>
      <c r="P335">
        <f t="shared" si="147"/>
        <v>334</v>
      </c>
      <c r="Q335">
        <f t="shared" si="148"/>
        <v>334</v>
      </c>
      <c r="R335">
        <f t="shared" si="129"/>
        <v>98</v>
      </c>
      <c r="S335">
        <f t="shared" si="130"/>
        <v>0.98979591836734693</v>
      </c>
      <c r="T335">
        <f t="shared" si="149"/>
        <v>0.23834560565718385</v>
      </c>
      <c r="V335">
        <f t="shared" si="131"/>
        <v>335</v>
      </c>
      <c r="W335">
        <f t="shared" si="132"/>
        <v>96</v>
      </c>
      <c r="Y335">
        <f t="shared" si="133"/>
        <v>335</v>
      </c>
      <c r="Z335">
        <f t="shared" si="134"/>
        <v>96</v>
      </c>
      <c r="AB335">
        <f t="shared" si="135"/>
        <v>335</v>
      </c>
      <c r="AC335">
        <f t="shared" si="136"/>
        <v>96</v>
      </c>
      <c r="AE335">
        <f t="shared" si="137"/>
        <v>1.3933547695605575E-3</v>
      </c>
      <c r="AF335">
        <f t="shared" si="138"/>
        <v>8.4802692811806329E-6</v>
      </c>
      <c r="AG335">
        <f t="shared" si="150"/>
        <v>3.5216659010871071E-5</v>
      </c>
      <c r="AH335">
        <f t="shared" si="151"/>
        <v>0.24080277684952595</v>
      </c>
      <c r="AI335">
        <f t="shared" si="139"/>
        <v>1.7677036494459224E-4</v>
      </c>
      <c r="AJ335">
        <f t="shared" si="140"/>
        <v>1.682900956634116E-4</v>
      </c>
      <c r="AK335">
        <f t="shared" si="141"/>
        <v>2.9793347673469629E-12</v>
      </c>
      <c r="AL335">
        <f t="shared" si="142"/>
        <v>335</v>
      </c>
      <c r="AM335">
        <f t="shared" si="143"/>
        <v>96</v>
      </c>
      <c r="AO335">
        <f t="shared" si="144"/>
        <v>0</v>
      </c>
      <c r="AP335">
        <f t="shared" si="145"/>
        <v>0</v>
      </c>
    </row>
    <row r="336" spans="1:42" x14ac:dyDescent="0.2">
      <c r="A336" s="122">
        <v>1.3692307692307693E-3</v>
      </c>
      <c r="B336">
        <v>1</v>
      </c>
      <c r="C336">
        <v>0</v>
      </c>
      <c r="D336" s="120">
        <f t="shared" si="127"/>
        <v>0.23588843446484176</v>
      </c>
      <c r="E336" s="124" t="s">
        <v>2044</v>
      </c>
      <c r="H336">
        <f t="shared" si="146"/>
        <v>1</v>
      </c>
      <c r="O336">
        <f t="shared" si="128"/>
        <v>1.937406279434851</v>
      </c>
      <c r="P336">
        <f t="shared" si="147"/>
        <v>335</v>
      </c>
      <c r="Q336">
        <f t="shared" si="148"/>
        <v>335</v>
      </c>
      <c r="R336">
        <f t="shared" si="129"/>
        <v>97</v>
      </c>
      <c r="S336">
        <f t="shared" si="130"/>
        <v>0.98969072164948457</v>
      </c>
      <c r="T336">
        <f t="shared" si="149"/>
        <v>0.23588843446484176</v>
      </c>
      <c r="V336">
        <f t="shared" si="131"/>
        <v>336</v>
      </c>
      <c r="W336">
        <f t="shared" si="132"/>
        <v>95</v>
      </c>
      <c r="Y336">
        <f t="shared" si="133"/>
        <v>336</v>
      </c>
      <c r="Z336">
        <f t="shared" si="134"/>
        <v>95</v>
      </c>
      <c r="AB336">
        <f t="shared" si="135"/>
        <v>336</v>
      </c>
      <c r="AC336">
        <f t="shared" si="136"/>
        <v>95</v>
      </c>
      <c r="AE336">
        <f t="shared" si="137"/>
        <v>1.3692307692307693E-3</v>
      </c>
      <c r="AF336">
        <f t="shared" si="138"/>
        <v>5.7498494694774744E-6</v>
      </c>
      <c r="AG336">
        <f t="shared" si="150"/>
        <v>2.4124000329788214E-5</v>
      </c>
      <c r="AH336">
        <f t="shared" si="151"/>
        <v>0.23834560565718385</v>
      </c>
      <c r="AI336">
        <f t="shared" si="139"/>
        <v>1.682900956634116E-4</v>
      </c>
      <c r="AJ336">
        <f t="shared" si="140"/>
        <v>1.6254024619393413E-4</v>
      </c>
      <c r="AK336">
        <f t="shared" si="141"/>
        <v>2.8371275378849571E-12</v>
      </c>
      <c r="AL336">
        <f t="shared" si="142"/>
        <v>336</v>
      </c>
      <c r="AM336">
        <f t="shared" si="143"/>
        <v>95</v>
      </c>
      <c r="AO336">
        <f t="shared" si="144"/>
        <v>0</v>
      </c>
      <c r="AP336">
        <f t="shared" si="145"/>
        <v>0</v>
      </c>
    </row>
    <row r="337" spans="1:42" x14ac:dyDescent="0.2">
      <c r="A337" s="40">
        <v>1.3333333333333335E-3</v>
      </c>
      <c r="B337">
        <v>1</v>
      </c>
      <c r="C337">
        <v>0</v>
      </c>
      <c r="D337" s="120">
        <f t="shared" si="127"/>
        <v>0.23343126327249966</v>
      </c>
      <c r="E337" s="124" t="s">
        <v>767</v>
      </c>
      <c r="H337">
        <f t="shared" si="146"/>
        <v>0</v>
      </c>
      <c r="O337">
        <f t="shared" si="128"/>
        <v>1.9374421768707484</v>
      </c>
      <c r="P337">
        <f t="shared" si="147"/>
        <v>336</v>
      </c>
      <c r="Q337">
        <f t="shared" si="148"/>
        <v>336</v>
      </c>
      <c r="R337">
        <f t="shared" si="129"/>
        <v>96</v>
      </c>
      <c r="S337">
        <f t="shared" si="130"/>
        <v>0.98958333333333337</v>
      </c>
      <c r="T337">
        <f t="shared" si="149"/>
        <v>0.23343126327249966</v>
      </c>
      <c r="V337">
        <f t="shared" si="131"/>
        <v>337</v>
      </c>
      <c r="W337">
        <f t="shared" si="132"/>
        <v>94</v>
      </c>
      <c r="Y337">
        <f t="shared" si="133"/>
        <v>337</v>
      </c>
      <c r="Z337">
        <f t="shared" si="134"/>
        <v>94</v>
      </c>
      <c r="AB337">
        <f t="shared" si="135"/>
        <v>337</v>
      </c>
      <c r="AC337">
        <f t="shared" si="136"/>
        <v>94</v>
      </c>
      <c r="AE337">
        <f t="shared" si="137"/>
        <v>1.3333333333333335E-3</v>
      </c>
      <c r="AF337">
        <f t="shared" si="138"/>
        <v>8.4677899551481382E-6</v>
      </c>
      <c r="AG337">
        <f t="shared" si="150"/>
        <v>3.589743589743578E-5</v>
      </c>
      <c r="AH337">
        <f t="shared" si="151"/>
        <v>0.23588843446484176</v>
      </c>
      <c r="AI337">
        <f t="shared" si="139"/>
        <v>1.6254024619393413E-4</v>
      </c>
      <c r="AJ337">
        <f t="shared" si="140"/>
        <v>1.5407245623878601E-4</v>
      </c>
      <c r="AK337">
        <f t="shared" si="141"/>
        <v>2.6028861591505072E-12</v>
      </c>
      <c r="AL337">
        <f t="shared" si="142"/>
        <v>337</v>
      </c>
      <c r="AM337">
        <f t="shared" si="143"/>
        <v>94</v>
      </c>
      <c r="AO337">
        <f t="shared" si="144"/>
        <v>0</v>
      </c>
      <c r="AP337">
        <f t="shared" si="145"/>
        <v>0</v>
      </c>
    </row>
    <row r="338" spans="1:42" x14ac:dyDescent="0.2">
      <c r="A338" s="492">
        <v>1.3157894736842105E-3</v>
      </c>
      <c r="B338">
        <v>1</v>
      </c>
      <c r="C338">
        <v>0</v>
      </c>
      <c r="D338" s="120">
        <f t="shared" si="127"/>
        <v>0.23097409208015754</v>
      </c>
      <c r="E338" s="124" t="s">
        <v>767</v>
      </c>
      <c r="H338">
        <f t="shared" si="146"/>
        <v>0</v>
      </c>
      <c r="O338">
        <f t="shared" si="128"/>
        <v>1.9374597207303976</v>
      </c>
      <c r="P338">
        <f t="shared" si="147"/>
        <v>337</v>
      </c>
      <c r="Q338">
        <f t="shared" si="148"/>
        <v>337</v>
      </c>
      <c r="R338">
        <f t="shared" si="129"/>
        <v>95</v>
      </c>
      <c r="S338">
        <f t="shared" si="130"/>
        <v>0.98947368421052628</v>
      </c>
      <c r="T338">
        <f t="shared" si="149"/>
        <v>0.23097409208015754</v>
      </c>
      <c r="V338">
        <f t="shared" si="131"/>
        <v>338</v>
      </c>
      <c r="W338">
        <f t="shared" si="132"/>
        <v>93</v>
      </c>
      <c r="Y338">
        <f t="shared" si="133"/>
        <v>338</v>
      </c>
      <c r="Z338">
        <f t="shared" si="134"/>
        <v>93</v>
      </c>
      <c r="AB338">
        <f t="shared" si="135"/>
        <v>338</v>
      </c>
      <c r="AC338">
        <f t="shared" si="136"/>
        <v>93</v>
      </c>
      <c r="AE338">
        <f t="shared" si="137"/>
        <v>1.3157894736842105E-3</v>
      </c>
      <c r="AF338">
        <f t="shared" si="138"/>
        <v>4.0952853205702163E-6</v>
      </c>
      <c r="AG338">
        <f t="shared" si="150"/>
        <v>1.7543859649123009E-5</v>
      </c>
      <c r="AH338">
        <f t="shared" si="151"/>
        <v>0.23343126327249966</v>
      </c>
      <c r="AI338">
        <f t="shared" si="139"/>
        <v>1.5407245623878601E-4</v>
      </c>
      <c r="AJ338">
        <f t="shared" si="140"/>
        <v>1.4997717091821578E-4</v>
      </c>
      <c r="AK338">
        <f t="shared" si="141"/>
        <v>2.5188299884246038E-12</v>
      </c>
      <c r="AL338">
        <f t="shared" si="142"/>
        <v>338</v>
      </c>
      <c r="AM338">
        <f t="shared" si="143"/>
        <v>93</v>
      </c>
      <c r="AO338">
        <f t="shared" si="144"/>
        <v>0</v>
      </c>
      <c r="AP338">
        <f t="shared" si="145"/>
        <v>0</v>
      </c>
    </row>
    <row r="339" spans="1:42" x14ac:dyDescent="0.2">
      <c r="A339" s="40">
        <v>1.3114754098360656E-3</v>
      </c>
      <c r="B339">
        <v>1</v>
      </c>
      <c r="C339">
        <v>0</v>
      </c>
      <c r="D339" s="120">
        <f t="shared" si="127"/>
        <v>0.22851692088781544</v>
      </c>
      <c r="E339" s="124" t="s">
        <v>541</v>
      </c>
      <c r="H339">
        <f t="shared" si="146"/>
        <v>0</v>
      </c>
      <c r="O339">
        <f t="shared" si="128"/>
        <v>1.9374640347942458</v>
      </c>
      <c r="P339">
        <f t="shared" si="147"/>
        <v>338</v>
      </c>
      <c r="Q339">
        <f t="shared" si="148"/>
        <v>338</v>
      </c>
      <c r="R339">
        <f t="shared" si="129"/>
        <v>94</v>
      </c>
      <c r="S339">
        <f t="shared" si="130"/>
        <v>0.98936170212765961</v>
      </c>
      <c r="T339">
        <f t="shared" si="149"/>
        <v>0.22851692088781544</v>
      </c>
      <c r="V339">
        <f t="shared" si="131"/>
        <v>339</v>
      </c>
      <c r="W339">
        <f t="shared" si="132"/>
        <v>92</v>
      </c>
      <c r="Y339">
        <f t="shared" si="133"/>
        <v>339</v>
      </c>
      <c r="Z339">
        <f t="shared" si="134"/>
        <v>92</v>
      </c>
      <c r="AB339">
        <f t="shared" si="135"/>
        <v>339</v>
      </c>
      <c r="AC339">
        <f t="shared" si="136"/>
        <v>92</v>
      </c>
      <c r="AE339">
        <f t="shared" si="137"/>
        <v>1.3114754098360656E-3</v>
      </c>
      <c r="AF339">
        <f t="shared" si="138"/>
        <v>9.9643698050110448E-7</v>
      </c>
      <c r="AG339">
        <f t="shared" si="150"/>
        <v>4.314063848144924E-6</v>
      </c>
      <c r="AH339">
        <f t="shared" si="151"/>
        <v>0.23097409208015754</v>
      </c>
      <c r="AI339">
        <f t="shared" si="139"/>
        <v>1.4997717091821578E-4</v>
      </c>
      <c r="AJ339">
        <f t="shared" si="140"/>
        <v>1.4898073393771467E-4</v>
      </c>
      <c r="AK339">
        <f t="shared" si="141"/>
        <v>2.5389223386662237E-12</v>
      </c>
      <c r="AL339">
        <f t="shared" si="142"/>
        <v>339</v>
      </c>
      <c r="AM339">
        <f t="shared" si="143"/>
        <v>92</v>
      </c>
      <c r="AO339">
        <f t="shared" si="144"/>
        <v>0</v>
      </c>
      <c r="AP339">
        <f t="shared" si="145"/>
        <v>0</v>
      </c>
    </row>
    <row r="340" spans="1:42" x14ac:dyDescent="0.2">
      <c r="A340" s="40">
        <v>1.3043478260869564E-3</v>
      </c>
      <c r="B340">
        <v>1</v>
      </c>
      <c r="C340">
        <v>0</v>
      </c>
      <c r="D340" s="120">
        <f t="shared" si="127"/>
        <v>0.22605974969547335</v>
      </c>
      <c r="E340" s="124" t="s">
        <v>541</v>
      </c>
      <c r="H340">
        <f t="shared" si="146"/>
        <v>0</v>
      </c>
      <c r="O340">
        <f t="shared" si="128"/>
        <v>1.9374711623779948</v>
      </c>
      <c r="P340">
        <f t="shared" si="147"/>
        <v>339</v>
      </c>
      <c r="Q340">
        <f t="shared" si="148"/>
        <v>339</v>
      </c>
      <c r="R340">
        <f t="shared" si="129"/>
        <v>93</v>
      </c>
      <c r="S340">
        <f t="shared" si="130"/>
        <v>0.989247311827957</v>
      </c>
      <c r="T340">
        <f t="shared" si="149"/>
        <v>0.22605974969547335</v>
      </c>
      <c r="V340">
        <f t="shared" si="131"/>
        <v>340</v>
      </c>
      <c r="W340">
        <f t="shared" si="132"/>
        <v>91</v>
      </c>
      <c r="Y340">
        <f t="shared" si="133"/>
        <v>340</v>
      </c>
      <c r="Z340">
        <f t="shared" si="134"/>
        <v>91</v>
      </c>
      <c r="AB340">
        <f t="shared" si="135"/>
        <v>340</v>
      </c>
      <c r="AC340">
        <f t="shared" si="136"/>
        <v>91</v>
      </c>
      <c r="AE340">
        <f t="shared" si="137"/>
        <v>1.3043478260869564E-3</v>
      </c>
      <c r="AF340">
        <f t="shared" si="138"/>
        <v>1.628773491716458E-6</v>
      </c>
      <c r="AG340">
        <f t="shared" si="150"/>
        <v>7.1275837491091652E-6</v>
      </c>
      <c r="AH340">
        <f t="shared" si="151"/>
        <v>0.22851692088781544</v>
      </c>
      <c r="AI340">
        <f t="shared" si="139"/>
        <v>1.4898073393771467E-4</v>
      </c>
      <c r="AJ340">
        <f t="shared" si="140"/>
        <v>1.473519604459982E-4</v>
      </c>
      <c r="AK340">
        <f t="shared" si="141"/>
        <v>2.5377045637306002E-12</v>
      </c>
      <c r="AL340">
        <f t="shared" si="142"/>
        <v>340</v>
      </c>
      <c r="AM340">
        <f t="shared" si="143"/>
        <v>91</v>
      </c>
      <c r="AO340">
        <f t="shared" si="144"/>
        <v>0</v>
      </c>
      <c r="AP340">
        <f t="shared" si="145"/>
        <v>0</v>
      </c>
    </row>
    <row r="341" spans="1:42" x14ac:dyDescent="0.2">
      <c r="A341" s="122">
        <v>1.2980769230769231E-3</v>
      </c>
      <c r="B341">
        <v>1</v>
      </c>
      <c r="C341">
        <v>0</v>
      </c>
      <c r="D341" s="120">
        <f t="shared" si="127"/>
        <v>0.22360257850313123</v>
      </c>
      <c r="E341" s="124" t="s">
        <v>541</v>
      </c>
      <c r="H341">
        <f t="shared" si="146"/>
        <v>0</v>
      </c>
      <c r="O341">
        <f t="shared" si="128"/>
        <v>1.937477433281005</v>
      </c>
      <c r="P341">
        <f t="shared" si="147"/>
        <v>340</v>
      </c>
      <c r="Q341">
        <f t="shared" si="148"/>
        <v>340</v>
      </c>
      <c r="R341">
        <f t="shared" si="129"/>
        <v>92</v>
      </c>
      <c r="S341">
        <f t="shared" si="130"/>
        <v>0.98913043478260865</v>
      </c>
      <c r="T341">
        <f t="shared" si="149"/>
        <v>0.22360257850313123</v>
      </c>
      <c r="V341">
        <f t="shared" si="131"/>
        <v>341</v>
      </c>
      <c r="W341">
        <f t="shared" si="132"/>
        <v>90</v>
      </c>
      <c r="Y341">
        <f t="shared" si="133"/>
        <v>341</v>
      </c>
      <c r="Z341">
        <f t="shared" si="134"/>
        <v>90</v>
      </c>
      <c r="AB341">
        <f t="shared" si="135"/>
        <v>341</v>
      </c>
      <c r="AC341">
        <f t="shared" si="136"/>
        <v>90</v>
      </c>
      <c r="AE341">
        <f t="shared" si="137"/>
        <v>1.2980769230769231E-3</v>
      </c>
      <c r="AF341">
        <f t="shared" si="138"/>
        <v>1.4175987648127285E-6</v>
      </c>
      <c r="AG341">
        <f t="shared" si="150"/>
        <v>6.2709030100333452E-6</v>
      </c>
      <c r="AH341">
        <f t="shared" si="151"/>
        <v>0.22605974969547335</v>
      </c>
      <c r="AI341">
        <f t="shared" si="139"/>
        <v>1.473519604459982E-4</v>
      </c>
      <c r="AJ341">
        <f t="shared" si="140"/>
        <v>1.4593436168118548E-4</v>
      </c>
      <c r="AK341">
        <f t="shared" si="141"/>
        <v>2.5438172383295575E-12</v>
      </c>
      <c r="AL341">
        <f t="shared" si="142"/>
        <v>341</v>
      </c>
      <c r="AM341">
        <f t="shared" si="143"/>
        <v>90</v>
      </c>
      <c r="AO341">
        <f t="shared" si="144"/>
        <v>0</v>
      </c>
      <c r="AP341">
        <f t="shared" si="145"/>
        <v>0</v>
      </c>
    </row>
    <row r="342" spans="1:42" x14ac:dyDescent="0.2">
      <c r="A342" s="191">
        <v>1.2800000000000001E-3</v>
      </c>
      <c r="B342">
        <v>1</v>
      </c>
      <c r="C342">
        <v>0</v>
      </c>
      <c r="D342" s="120">
        <f t="shared" si="127"/>
        <v>0.22114540731078913</v>
      </c>
      <c r="E342" s="115" t="s">
        <v>541</v>
      </c>
      <c r="H342">
        <f t="shared" si="146"/>
        <v>0</v>
      </c>
      <c r="O342">
        <f t="shared" si="128"/>
        <v>1.9374955102040818</v>
      </c>
      <c r="P342">
        <f t="shared" si="147"/>
        <v>341</v>
      </c>
      <c r="Q342">
        <f t="shared" si="148"/>
        <v>341</v>
      </c>
      <c r="R342">
        <f t="shared" si="129"/>
        <v>91</v>
      </c>
      <c r="S342">
        <f t="shared" si="130"/>
        <v>0.98901098901098905</v>
      </c>
      <c r="T342">
        <f t="shared" si="149"/>
        <v>0.22114540731078913</v>
      </c>
      <c r="V342">
        <f t="shared" si="131"/>
        <v>342</v>
      </c>
      <c r="W342">
        <f t="shared" si="132"/>
        <v>89</v>
      </c>
      <c r="Y342">
        <f t="shared" si="133"/>
        <v>342</v>
      </c>
      <c r="Z342">
        <f t="shared" si="134"/>
        <v>89</v>
      </c>
      <c r="AB342">
        <f t="shared" si="135"/>
        <v>342</v>
      </c>
      <c r="AC342">
        <f t="shared" si="136"/>
        <v>89</v>
      </c>
      <c r="AE342">
        <f t="shared" si="137"/>
        <v>1.2800000000000001E-3</v>
      </c>
      <c r="AF342">
        <f t="shared" si="138"/>
        <v>4.0420466114027305E-6</v>
      </c>
      <c r="AG342">
        <f t="shared" si="150"/>
        <v>1.8076923076922958E-5</v>
      </c>
      <c r="AH342">
        <f t="shared" si="151"/>
        <v>0.22360257850313123</v>
      </c>
      <c r="AI342">
        <f t="shared" si="139"/>
        <v>1.4593436168118548E-4</v>
      </c>
      <c r="AJ342">
        <f t="shared" si="140"/>
        <v>1.4189231506978275E-4</v>
      </c>
      <c r="AK342">
        <f t="shared" si="141"/>
        <v>2.4582941484569596E-12</v>
      </c>
      <c r="AL342">
        <f t="shared" si="142"/>
        <v>342</v>
      </c>
      <c r="AM342">
        <f t="shared" si="143"/>
        <v>89</v>
      </c>
      <c r="AO342">
        <f t="shared" si="144"/>
        <v>0</v>
      </c>
      <c r="AP342">
        <f t="shared" si="145"/>
        <v>0</v>
      </c>
    </row>
    <row r="343" spans="1:42" x14ac:dyDescent="0.2">
      <c r="A343" s="191">
        <v>1.2307692307692308E-3</v>
      </c>
      <c r="B343">
        <v>1</v>
      </c>
      <c r="C343">
        <v>0</v>
      </c>
      <c r="D343" s="120">
        <f t="shared" si="127"/>
        <v>0.21868823611844704</v>
      </c>
      <c r="E343" s="115" t="s">
        <v>541</v>
      </c>
      <c r="H343">
        <f t="shared" si="146"/>
        <v>0</v>
      </c>
      <c r="O343">
        <f t="shared" si="128"/>
        <v>1.9375447409733126</v>
      </c>
      <c r="P343">
        <f t="shared" si="147"/>
        <v>342</v>
      </c>
      <c r="Q343">
        <f t="shared" si="148"/>
        <v>342</v>
      </c>
      <c r="R343">
        <f t="shared" si="129"/>
        <v>90</v>
      </c>
      <c r="S343">
        <f t="shared" si="130"/>
        <v>0.98888888888888893</v>
      </c>
      <c r="T343">
        <f t="shared" si="149"/>
        <v>0.21868823611844704</v>
      </c>
      <c r="V343">
        <f t="shared" si="131"/>
        <v>343</v>
      </c>
      <c r="W343">
        <f t="shared" si="132"/>
        <v>88</v>
      </c>
      <c r="Y343">
        <f t="shared" si="133"/>
        <v>343</v>
      </c>
      <c r="Z343">
        <f t="shared" si="134"/>
        <v>88</v>
      </c>
      <c r="AB343">
        <f t="shared" si="135"/>
        <v>343</v>
      </c>
      <c r="AC343">
        <f t="shared" si="136"/>
        <v>88</v>
      </c>
      <c r="AE343">
        <f t="shared" si="137"/>
        <v>1.2307692307692308E-3</v>
      </c>
      <c r="AF343">
        <f t="shared" si="138"/>
        <v>1.088715851376194E-5</v>
      </c>
      <c r="AG343">
        <f t="shared" si="150"/>
        <v>4.9230769230769293E-5</v>
      </c>
      <c r="AH343">
        <f t="shared" si="151"/>
        <v>0.22114540731078913</v>
      </c>
      <c r="AI343">
        <f t="shared" si="139"/>
        <v>1.4189231506978275E-4</v>
      </c>
      <c r="AJ343">
        <f t="shared" si="140"/>
        <v>1.3100515655602082E-4</v>
      </c>
      <c r="AK343">
        <f t="shared" si="141"/>
        <v>2.1426156110196661E-12</v>
      </c>
      <c r="AL343">
        <f t="shared" si="142"/>
        <v>343</v>
      </c>
      <c r="AM343">
        <f t="shared" si="143"/>
        <v>88</v>
      </c>
      <c r="AO343">
        <f t="shared" si="144"/>
        <v>0</v>
      </c>
      <c r="AP343">
        <f t="shared" si="145"/>
        <v>0</v>
      </c>
    </row>
    <row r="344" spans="1:42" x14ac:dyDescent="0.2">
      <c r="A344" s="152">
        <v>1.2307692307692308E-3</v>
      </c>
      <c r="B344">
        <v>1</v>
      </c>
      <c r="C344">
        <v>0</v>
      </c>
      <c r="D344" s="120">
        <f t="shared" si="127"/>
        <v>0.21623106492610494</v>
      </c>
      <c r="E344" s="115" t="s">
        <v>541</v>
      </c>
      <c r="H344">
        <f t="shared" si="146"/>
        <v>0</v>
      </c>
      <c r="O344">
        <f t="shared" si="128"/>
        <v>1.9375447409733126</v>
      </c>
      <c r="P344">
        <f t="shared" si="147"/>
        <v>343</v>
      </c>
      <c r="Q344">
        <f t="shared" si="148"/>
        <v>343</v>
      </c>
      <c r="R344">
        <f t="shared" si="129"/>
        <v>89</v>
      </c>
      <c r="S344">
        <f t="shared" si="130"/>
        <v>0.9887640449438202</v>
      </c>
      <c r="T344">
        <f t="shared" si="149"/>
        <v>0.21623106492610494</v>
      </c>
      <c r="V344">
        <f t="shared" si="131"/>
        <v>344</v>
      </c>
      <c r="W344">
        <f t="shared" si="132"/>
        <v>87</v>
      </c>
      <c r="Y344">
        <f t="shared" si="133"/>
        <v>344</v>
      </c>
      <c r="Z344">
        <f t="shared" si="134"/>
        <v>87</v>
      </c>
      <c r="AB344">
        <f t="shared" si="135"/>
        <v>344</v>
      </c>
      <c r="AC344">
        <f t="shared" si="136"/>
        <v>87</v>
      </c>
      <c r="AE344">
        <f t="shared" si="137"/>
        <v>1.2307692307692308E-3</v>
      </c>
      <c r="AF344">
        <f t="shared" si="138"/>
        <v>0</v>
      </c>
      <c r="AG344">
        <f t="shared" si="150"/>
        <v>0</v>
      </c>
      <c r="AH344">
        <f t="shared" si="151"/>
        <v>0.21868823611844704</v>
      </c>
      <c r="AI344">
        <f t="shared" si="139"/>
        <v>1.3100515655602082E-4</v>
      </c>
      <c r="AJ344">
        <f t="shared" si="140"/>
        <v>1.3100515655602082E-4</v>
      </c>
      <c r="AK344">
        <f t="shared" si="141"/>
        <v>2.191311420361022E-12</v>
      </c>
      <c r="AL344">
        <f t="shared" si="142"/>
        <v>344</v>
      </c>
      <c r="AM344">
        <f t="shared" si="143"/>
        <v>87</v>
      </c>
      <c r="AO344">
        <f t="shared" si="144"/>
        <v>0</v>
      </c>
      <c r="AP344">
        <f t="shared" si="145"/>
        <v>0</v>
      </c>
    </row>
    <row r="345" spans="1:42" x14ac:dyDescent="0.2">
      <c r="A345" s="191">
        <v>1.2272727272727275E-3</v>
      </c>
      <c r="B345">
        <v>1</v>
      </c>
      <c r="C345">
        <v>0</v>
      </c>
      <c r="D345" s="120">
        <f t="shared" si="127"/>
        <v>0.21377389373376285</v>
      </c>
      <c r="E345" s="115" t="s">
        <v>541</v>
      </c>
      <c r="H345">
        <f t="shared" si="146"/>
        <v>0</v>
      </c>
      <c r="O345">
        <f t="shared" si="128"/>
        <v>1.9375482374768092</v>
      </c>
      <c r="P345">
        <f t="shared" si="147"/>
        <v>344</v>
      </c>
      <c r="Q345">
        <f t="shared" si="148"/>
        <v>344</v>
      </c>
      <c r="R345">
        <f t="shared" si="129"/>
        <v>88</v>
      </c>
      <c r="S345">
        <f t="shared" si="130"/>
        <v>0.98863636363636365</v>
      </c>
      <c r="T345">
        <f t="shared" si="149"/>
        <v>0.21377389373376285</v>
      </c>
      <c r="V345">
        <f t="shared" si="131"/>
        <v>345</v>
      </c>
      <c r="W345">
        <f t="shared" si="132"/>
        <v>86</v>
      </c>
      <c r="Y345">
        <f t="shared" si="133"/>
        <v>345</v>
      </c>
      <c r="Z345">
        <f t="shared" si="134"/>
        <v>86</v>
      </c>
      <c r="AB345">
        <f t="shared" si="135"/>
        <v>345</v>
      </c>
      <c r="AC345">
        <f t="shared" si="136"/>
        <v>86</v>
      </c>
      <c r="AE345">
        <f t="shared" si="137"/>
        <v>1.2272727272727275E-3</v>
      </c>
      <c r="AF345">
        <f t="shared" si="138"/>
        <v>7.5605267456676998E-7</v>
      </c>
      <c r="AG345">
        <f t="shared" si="150"/>
        <v>3.4965034965033556E-6</v>
      </c>
      <c r="AH345">
        <f t="shared" si="151"/>
        <v>0.21623106492610494</v>
      </c>
      <c r="AI345">
        <f t="shared" si="139"/>
        <v>1.3100515655602082E-4</v>
      </c>
      <c r="AJ345">
        <f t="shared" si="140"/>
        <v>1.3024910388145404E-4</v>
      </c>
      <c r="AK345">
        <f t="shared" si="141"/>
        <v>2.2158867635739037E-12</v>
      </c>
      <c r="AL345">
        <f t="shared" si="142"/>
        <v>345</v>
      </c>
      <c r="AM345">
        <f t="shared" si="143"/>
        <v>86</v>
      </c>
      <c r="AO345">
        <f t="shared" si="144"/>
        <v>0</v>
      </c>
      <c r="AP345">
        <f t="shared" si="145"/>
        <v>0</v>
      </c>
    </row>
    <row r="346" spans="1:42" x14ac:dyDescent="0.2">
      <c r="A346" s="492">
        <v>1.2105263157894737E-3</v>
      </c>
      <c r="B346">
        <v>1</v>
      </c>
      <c r="C346">
        <v>0</v>
      </c>
      <c r="D346" s="120">
        <f t="shared" si="127"/>
        <v>0.21131672254142075</v>
      </c>
      <c r="E346" s="115" t="s">
        <v>541</v>
      </c>
      <c r="H346">
        <f t="shared" si="146"/>
        <v>0</v>
      </c>
      <c r="O346">
        <f t="shared" si="128"/>
        <v>1.9375649838882922</v>
      </c>
      <c r="P346">
        <f t="shared" si="147"/>
        <v>345</v>
      </c>
      <c r="Q346">
        <f t="shared" si="148"/>
        <v>345</v>
      </c>
      <c r="R346">
        <f t="shared" si="129"/>
        <v>87</v>
      </c>
      <c r="S346">
        <f t="shared" si="130"/>
        <v>0.9885057471264368</v>
      </c>
      <c r="T346">
        <f t="shared" si="149"/>
        <v>0.21131672254142075</v>
      </c>
      <c r="V346">
        <f t="shared" si="131"/>
        <v>346</v>
      </c>
      <c r="W346">
        <f t="shared" si="132"/>
        <v>85</v>
      </c>
      <c r="Y346">
        <f t="shared" si="133"/>
        <v>346</v>
      </c>
      <c r="Z346">
        <f t="shared" si="134"/>
        <v>85</v>
      </c>
      <c r="AB346">
        <f t="shared" si="135"/>
        <v>346</v>
      </c>
      <c r="AC346">
        <f t="shared" si="136"/>
        <v>85</v>
      </c>
      <c r="AE346">
        <f t="shared" si="137"/>
        <v>1.2105263157894737E-3</v>
      </c>
      <c r="AF346">
        <f t="shared" si="138"/>
        <v>3.5799455888429452E-6</v>
      </c>
      <c r="AG346">
        <f t="shared" si="150"/>
        <v>1.6746411483253712E-5</v>
      </c>
      <c r="AH346">
        <f t="shared" si="151"/>
        <v>0.21377389373376285</v>
      </c>
      <c r="AI346">
        <f t="shared" si="139"/>
        <v>1.3024910388145404E-4</v>
      </c>
      <c r="AJ346">
        <f t="shared" si="140"/>
        <v>1.266691582926111E-4</v>
      </c>
      <c r="AK346">
        <f t="shared" si="141"/>
        <v>2.144490198150036E-12</v>
      </c>
      <c r="AL346">
        <f t="shared" si="142"/>
        <v>346</v>
      </c>
      <c r="AM346">
        <f t="shared" si="143"/>
        <v>85</v>
      </c>
      <c r="AO346">
        <f t="shared" si="144"/>
        <v>0</v>
      </c>
      <c r="AP346">
        <f t="shared" si="145"/>
        <v>0</v>
      </c>
    </row>
    <row r="347" spans="1:42" x14ac:dyDescent="0.2">
      <c r="A347" s="43">
        <v>1.1851851851851852E-3</v>
      </c>
      <c r="B347">
        <v>1</v>
      </c>
      <c r="C347">
        <v>0</v>
      </c>
      <c r="D347" s="120">
        <f t="shared" si="127"/>
        <v>0.20885955134907866</v>
      </c>
      <c r="E347" s="115" t="s">
        <v>541</v>
      </c>
      <c r="H347">
        <f t="shared" si="146"/>
        <v>0</v>
      </c>
      <c r="O347">
        <f t="shared" si="128"/>
        <v>1.9375903250188966</v>
      </c>
      <c r="P347">
        <f t="shared" si="147"/>
        <v>346</v>
      </c>
      <c r="Q347">
        <f t="shared" si="148"/>
        <v>346</v>
      </c>
      <c r="R347">
        <f t="shared" si="129"/>
        <v>86</v>
      </c>
      <c r="S347">
        <f t="shared" si="130"/>
        <v>0.98837209302325579</v>
      </c>
      <c r="T347">
        <f t="shared" si="149"/>
        <v>0.20885955134907866</v>
      </c>
      <c r="V347">
        <f t="shared" si="131"/>
        <v>347</v>
      </c>
      <c r="W347">
        <f t="shared" si="132"/>
        <v>84</v>
      </c>
      <c r="Y347">
        <f t="shared" si="133"/>
        <v>347</v>
      </c>
      <c r="Z347">
        <f t="shared" si="134"/>
        <v>84</v>
      </c>
      <c r="AB347">
        <f t="shared" si="135"/>
        <v>347</v>
      </c>
      <c r="AC347">
        <f t="shared" si="136"/>
        <v>84</v>
      </c>
      <c r="AE347">
        <f t="shared" si="137"/>
        <v>1.1851851851851852E-3</v>
      </c>
      <c r="AF347">
        <f t="shared" si="138"/>
        <v>5.3550046647923548E-6</v>
      </c>
      <c r="AG347">
        <f t="shared" si="150"/>
        <v>2.5341130604288574E-5</v>
      </c>
      <c r="AH347">
        <f t="shared" si="151"/>
        <v>0.21131672254142075</v>
      </c>
      <c r="AI347">
        <f t="shared" si="139"/>
        <v>1.266691582926111E-4</v>
      </c>
      <c r="AJ347">
        <f t="shared" si="140"/>
        <v>1.2131415362781874E-4</v>
      </c>
      <c r="AK347">
        <f t="shared" si="141"/>
        <v>2.0132864391838588E-12</v>
      </c>
      <c r="AL347">
        <f t="shared" si="142"/>
        <v>347</v>
      </c>
      <c r="AM347">
        <f t="shared" si="143"/>
        <v>84</v>
      </c>
      <c r="AO347">
        <f t="shared" si="144"/>
        <v>0</v>
      </c>
      <c r="AP347">
        <f t="shared" si="145"/>
        <v>0</v>
      </c>
    </row>
    <row r="348" spans="1:42" x14ac:dyDescent="0.2">
      <c r="A348" s="191">
        <v>1.1818181818181817E-3</v>
      </c>
      <c r="B348">
        <v>1</v>
      </c>
      <c r="C348">
        <v>0</v>
      </c>
      <c r="D348" s="120">
        <f t="shared" si="127"/>
        <v>0.20640238015673656</v>
      </c>
      <c r="E348" s="115" t="s">
        <v>541</v>
      </c>
      <c r="H348">
        <f t="shared" si="146"/>
        <v>0</v>
      </c>
      <c r="O348">
        <f t="shared" si="128"/>
        <v>1.9375936920222636</v>
      </c>
      <c r="P348">
        <f t="shared" si="147"/>
        <v>347</v>
      </c>
      <c r="Q348">
        <f t="shared" si="148"/>
        <v>347</v>
      </c>
      <c r="R348">
        <f t="shared" si="129"/>
        <v>85</v>
      </c>
      <c r="S348">
        <f t="shared" si="130"/>
        <v>0.9882352941176471</v>
      </c>
      <c r="T348">
        <f t="shared" si="149"/>
        <v>0.20640238015673656</v>
      </c>
      <c r="V348">
        <f t="shared" si="131"/>
        <v>348</v>
      </c>
      <c r="W348">
        <f t="shared" si="132"/>
        <v>83</v>
      </c>
      <c r="Y348">
        <f t="shared" si="133"/>
        <v>348</v>
      </c>
      <c r="Z348">
        <f t="shared" si="134"/>
        <v>83</v>
      </c>
      <c r="AB348">
        <f t="shared" si="135"/>
        <v>348</v>
      </c>
      <c r="AC348">
        <f t="shared" si="136"/>
        <v>83</v>
      </c>
      <c r="AE348">
        <f t="shared" si="137"/>
        <v>1.1818181818181817E-3</v>
      </c>
      <c r="AF348">
        <f t="shared" si="138"/>
        <v>7.032308126231892E-7</v>
      </c>
      <c r="AG348">
        <f t="shared" si="150"/>
        <v>3.3670033670035043E-6</v>
      </c>
      <c r="AH348">
        <f t="shared" si="151"/>
        <v>0.20885955134907866</v>
      </c>
      <c r="AI348">
        <f t="shared" si="139"/>
        <v>1.2131415362781874E-4</v>
      </c>
      <c r="AJ348">
        <f t="shared" si="140"/>
        <v>1.2061092281519555E-4</v>
      </c>
      <c r="AK348">
        <f t="shared" si="141"/>
        <v>2.0373942160130333E-12</v>
      </c>
      <c r="AL348">
        <f t="shared" si="142"/>
        <v>348</v>
      </c>
      <c r="AM348">
        <f t="shared" si="143"/>
        <v>83</v>
      </c>
      <c r="AO348">
        <f t="shared" si="144"/>
        <v>0</v>
      </c>
      <c r="AP348">
        <f t="shared" si="145"/>
        <v>0</v>
      </c>
    </row>
    <row r="349" spans="1:42" x14ac:dyDescent="0.2">
      <c r="A349" s="122">
        <v>1.1615628299894406E-3</v>
      </c>
      <c r="B349">
        <v>1</v>
      </c>
      <c r="C349">
        <v>0</v>
      </c>
      <c r="D349" s="120">
        <f t="shared" si="127"/>
        <v>0.20394520896439447</v>
      </c>
      <c r="E349" s="115" t="s">
        <v>541</v>
      </c>
      <c r="H349">
        <f t="shared" si="146"/>
        <v>0</v>
      </c>
      <c r="O349">
        <f t="shared" si="128"/>
        <v>1.9376139473740923</v>
      </c>
      <c r="P349">
        <f t="shared" si="147"/>
        <v>348</v>
      </c>
      <c r="Q349">
        <f t="shared" si="148"/>
        <v>348</v>
      </c>
      <c r="R349">
        <f t="shared" si="129"/>
        <v>84</v>
      </c>
      <c r="S349">
        <f t="shared" si="130"/>
        <v>0.98809523809523814</v>
      </c>
      <c r="T349">
        <f t="shared" si="149"/>
        <v>0.20394520896439447</v>
      </c>
      <c r="V349">
        <f t="shared" si="131"/>
        <v>349</v>
      </c>
      <c r="W349">
        <f t="shared" si="132"/>
        <v>82</v>
      </c>
      <c r="Y349">
        <f t="shared" si="133"/>
        <v>349</v>
      </c>
      <c r="Z349">
        <f t="shared" si="134"/>
        <v>82</v>
      </c>
      <c r="AB349">
        <f t="shared" si="135"/>
        <v>349</v>
      </c>
      <c r="AC349">
        <f t="shared" si="136"/>
        <v>82</v>
      </c>
      <c r="AE349">
        <f t="shared" si="137"/>
        <v>1.1615628299894406E-3</v>
      </c>
      <c r="AF349">
        <f t="shared" si="138"/>
        <v>4.1807528283642719E-6</v>
      </c>
      <c r="AG349">
        <f t="shared" si="150"/>
        <v>2.025535182874111E-5</v>
      </c>
      <c r="AH349">
        <f t="shared" si="151"/>
        <v>0.20640238015673656</v>
      </c>
      <c r="AI349">
        <f t="shared" si="139"/>
        <v>1.2061092281519555E-4</v>
      </c>
      <c r="AJ349">
        <f t="shared" si="140"/>
        <v>1.1643016998683129E-4</v>
      </c>
      <c r="AK349">
        <f t="shared" si="141"/>
        <v>1.9443465982734406E-12</v>
      </c>
      <c r="AL349">
        <f t="shared" si="142"/>
        <v>349</v>
      </c>
      <c r="AM349">
        <f t="shared" si="143"/>
        <v>82</v>
      </c>
      <c r="AO349">
        <f t="shared" si="144"/>
        <v>0</v>
      </c>
      <c r="AP349">
        <f t="shared" si="145"/>
        <v>0</v>
      </c>
    </row>
    <row r="350" spans="1:42" x14ac:dyDescent="0.2">
      <c r="A350" s="43">
        <v>1.1363636363636363E-3</v>
      </c>
      <c r="B350">
        <v>1</v>
      </c>
      <c r="C350">
        <v>0</v>
      </c>
      <c r="D350" s="120">
        <f t="shared" si="127"/>
        <v>0.20148803777205235</v>
      </c>
      <c r="E350" s="115" t="s">
        <v>541</v>
      </c>
      <c r="H350">
        <f t="shared" si="146"/>
        <v>0</v>
      </c>
      <c r="O350">
        <f t="shared" si="128"/>
        <v>1.9376391465677181</v>
      </c>
      <c r="P350">
        <f t="shared" si="147"/>
        <v>349</v>
      </c>
      <c r="Q350">
        <f t="shared" si="148"/>
        <v>349</v>
      </c>
      <c r="R350">
        <f t="shared" si="129"/>
        <v>83</v>
      </c>
      <c r="S350">
        <f t="shared" si="130"/>
        <v>0.98795180722891562</v>
      </c>
      <c r="T350">
        <f t="shared" si="149"/>
        <v>0.20148803777205235</v>
      </c>
      <c r="V350">
        <f t="shared" si="131"/>
        <v>350</v>
      </c>
      <c r="W350">
        <f t="shared" si="132"/>
        <v>81</v>
      </c>
      <c r="Y350">
        <f t="shared" si="133"/>
        <v>350</v>
      </c>
      <c r="Z350">
        <f t="shared" si="134"/>
        <v>81</v>
      </c>
      <c r="AB350">
        <f t="shared" si="135"/>
        <v>350</v>
      </c>
      <c r="AC350">
        <f t="shared" si="136"/>
        <v>81</v>
      </c>
      <c r="AE350">
        <f t="shared" si="137"/>
        <v>1.1363636363636363E-3</v>
      </c>
      <c r="AF350">
        <f t="shared" si="138"/>
        <v>5.1392548097488846E-6</v>
      </c>
      <c r="AG350">
        <f t="shared" si="150"/>
        <v>2.5199193625804247E-5</v>
      </c>
      <c r="AH350">
        <f t="shared" si="151"/>
        <v>0.20394520896439447</v>
      </c>
      <c r="AI350">
        <f t="shared" si="139"/>
        <v>1.1643016998683129E-4</v>
      </c>
      <c r="AJ350">
        <f t="shared" si="140"/>
        <v>1.1129091517708241E-4</v>
      </c>
      <c r="AK350">
        <f t="shared" si="141"/>
        <v>1.8198160154205921E-12</v>
      </c>
      <c r="AL350">
        <f t="shared" si="142"/>
        <v>350</v>
      </c>
      <c r="AM350">
        <f t="shared" si="143"/>
        <v>81</v>
      </c>
      <c r="AO350">
        <f t="shared" si="144"/>
        <v>0</v>
      </c>
      <c r="AP350">
        <f t="shared" si="145"/>
        <v>0</v>
      </c>
    </row>
    <row r="351" spans="1:42" x14ac:dyDescent="0.2">
      <c r="A351" s="154">
        <v>1.1363636363636363E-3</v>
      </c>
      <c r="B351">
        <v>1</v>
      </c>
      <c r="C351">
        <v>0</v>
      </c>
      <c r="D351" s="120">
        <f t="shared" si="127"/>
        <v>0.19903086657971025</v>
      </c>
      <c r="E351" s="115" t="s">
        <v>541</v>
      </c>
      <c r="H351">
        <f t="shared" si="146"/>
        <v>0</v>
      </c>
      <c r="O351">
        <f t="shared" si="128"/>
        <v>1.9376391465677181</v>
      </c>
      <c r="P351">
        <f t="shared" si="147"/>
        <v>350</v>
      </c>
      <c r="Q351">
        <f t="shared" si="148"/>
        <v>350</v>
      </c>
      <c r="R351">
        <f t="shared" si="129"/>
        <v>82</v>
      </c>
      <c r="S351">
        <f t="shared" si="130"/>
        <v>0.98780487804878048</v>
      </c>
      <c r="T351">
        <f t="shared" si="149"/>
        <v>0.19903086657971025</v>
      </c>
      <c r="V351">
        <f t="shared" si="131"/>
        <v>351</v>
      </c>
      <c r="W351">
        <f t="shared" si="132"/>
        <v>80</v>
      </c>
      <c r="Y351">
        <f t="shared" si="133"/>
        <v>351</v>
      </c>
      <c r="Z351">
        <f t="shared" si="134"/>
        <v>80</v>
      </c>
      <c r="AB351">
        <f t="shared" si="135"/>
        <v>351</v>
      </c>
      <c r="AC351">
        <f t="shared" si="136"/>
        <v>80</v>
      </c>
      <c r="AE351">
        <f t="shared" si="137"/>
        <v>1.1363636363636363E-3</v>
      </c>
      <c r="AF351">
        <f t="shared" si="138"/>
        <v>0</v>
      </c>
      <c r="AG351">
        <f t="shared" si="150"/>
        <v>0</v>
      </c>
      <c r="AH351">
        <f t="shared" si="151"/>
        <v>0.20148803777205235</v>
      </c>
      <c r="AI351">
        <f t="shared" si="139"/>
        <v>1.1129091517708241E-4</v>
      </c>
      <c r="AJ351">
        <f t="shared" si="140"/>
        <v>1.1129091517708241E-4</v>
      </c>
      <c r="AK351">
        <f t="shared" si="141"/>
        <v>1.8647497441964095E-12</v>
      </c>
      <c r="AL351">
        <f t="shared" si="142"/>
        <v>351</v>
      </c>
      <c r="AM351">
        <f t="shared" si="143"/>
        <v>80</v>
      </c>
      <c r="AO351">
        <f t="shared" si="144"/>
        <v>0</v>
      </c>
      <c r="AP351">
        <f t="shared" si="145"/>
        <v>0</v>
      </c>
    </row>
    <row r="352" spans="1:42" x14ac:dyDescent="0.2">
      <c r="A352" s="40">
        <v>1.1333333333333332E-3</v>
      </c>
      <c r="B352">
        <v>1</v>
      </c>
      <c r="C352">
        <v>0</v>
      </c>
      <c r="D352" s="120">
        <f t="shared" si="127"/>
        <v>0.19657369538736813</v>
      </c>
      <c r="E352" s="124" t="s">
        <v>767</v>
      </c>
      <c r="H352">
        <f t="shared" si="146"/>
        <v>0</v>
      </c>
      <c r="O352">
        <f t="shared" si="128"/>
        <v>1.9376421768707484</v>
      </c>
      <c r="P352">
        <f t="shared" si="147"/>
        <v>351</v>
      </c>
      <c r="Q352">
        <f t="shared" si="148"/>
        <v>351</v>
      </c>
      <c r="R352">
        <f t="shared" si="129"/>
        <v>81</v>
      </c>
      <c r="S352">
        <f t="shared" si="130"/>
        <v>0.98765432098765427</v>
      </c>
      <c r="T352">
        <f t="shared" si="149"/>
        <v>0.19657369538736813</v>
      </c>
      <c r="V352">
        <f t="shared" si="131"/>
        <v>352</v>
      </c>
      <c r="W352">
        <f t="shared" si="132"/>
        <v>79</v>
      </c>
      <c r="Y352">
        <f t="shared" si="133"/>
        <v>352</v>
      </c>
      <c r="Z352">
        <f t="shared" si="134"/>
        <v>79</v>
      </c>
      <c r="AB352">
        <f t="shared" si="135"/>
        <v>352</v>
      </c>
      <c r="AC352">
        <f t="shared" si="136"/>
        <v>79</v>
      </c>
      <c r="AE352">
        <f t="shared" si="137"/>
        <v>1.1333333333333332E-3</v>
      </c>
      <c r="AF352">
        <f t="shared" si="138"/>
        <v>6.0312383812035011E-7</v>
      </c>
      <c r="AG352">
        <f t="shared" si="150"/>
        <v>3.0303030303031105E-6</v>
      </c>
      <c r="AH352">
        <f t="shared" si="151"/>
        <v>0.19903086657971025</v>
      </c>
      <c r="AI352">
        <f t="shared" si="139"/>
        <v>1.1129091517708241E-4</v>
      </c>
      <c r="AJ352">
        <f t="shared" si="140"/>
        <v>1.1068779133896206E-4</v>
      </c>
      <c r="AK352">
        <f t="shared" si="141"/>
        <v>1.8907078937496304E-12</v>
      </c>
      <c r="AL352">
        <f t="shared" si="142"/>
        <v>352</v>
      </c>
      <c r="AM352">
        <f t="shared" si="143"/>
        <v>79</v>
      </c>
      <c r="AO352">
        <f t="shared" si="144"/>
        <v>0</v>
      </c>
      <c r="AP352">
        <f t="shared" si="145"/>
        <v>0</v>
      </c>
    </row>
    <row r="353" spans="1:42" x14ac:dyDescent="0.2">
      <c r="A353" s="122">
        <v>1.1029411764705882E-3</v>
      </c>
      <c r="B353">
        <v>1</v>
      </c>
      <c r="C353">
        <v>0</v>
      </c>
      <c r="D353" s="120">
        <f t="shared" si="127"/>
        <v>0.19411652419502604</v>
      </c>
      <c r="E353" s="124" t="s">
        <v>767</v>
      </c>
      <c r="H353">
        <f t="shared" si="146"/>
        <v>0</v>
      </c>
      <c r="O353">
        <f t="shared" si="128"/>
        <v>1.9376725690276111</v>
      </c>
      <c r="P353">
        <f t="shared" si="147"/>
        <v>352</v>
      </c>
      <c r="Q353">
        <f t="shared" si="148"/>
        <v>352</v>
      </c>
      <c r="R353">
        <f t="shared" si="129"/>
        <v>80</v>
      </c>
      <c r="S353">
        <f t="shared" si="130"/>
        <v>0.98750000000000004</v>
      </c>
      <c r="T353">
        <f t="shared" si="149"/>
        <v>0.19411652419502604</v>
      </c>
      <c r="V353">
        <f t="shared" si="131"/>
        <v>353</v>
      </c>
      <c r="W353">
        <f t="shared" si="132"/>
        <v>78</v>
      </c>
      <c r="Y353">
        <f t="shared" si="133"/>
        <v>353</v>
      </c>
      <c r="Z353">
        <f t="shared" si="134"/>
        <v>78</v>
      </c>
      <c r="AB353">
        <f t="shared" si="135"/>
        <v>353</v>
      </c>
      <c r="AC353">
        <f t="shared" si="136"/>
        <v>78</v>
      </c>
      <c r="AE353">
        <f t="shared" si="137"/>
        <v>1.1029411764705882E-3</v>
      </c>
      <c r="AF353">
        <f t="shared" si="138"/>
        <v>5.9742985853023408E-6</v>
      </c>
      <c r="AG353">
        <f t="shared" si="150"/>
        <v>3.0392156862744978E-5</v>
      </c>
      <c r="AH353">
        <f t="shared" si="151"/>
        <v>0.19657369538736813</v>
      </c>
      <c r="AI353">
        <f t="shared" si="139"/>
        <v>1.1068779133896206E-4</v>
      </c>
      <c r="AJ353">
        <f t="shared" si="140"/>
        <v>1.0471349275365972E-4</v>
      </c>
      <c r="AK353">
        <f t="shared" si="141"/>
        <v>1.7349549944099282E-12</v>
      </c>
      <c r="AL353">
        <f t="shared" si="142"/>
        <v>353</v>
      </c>
      <c r="AM353">
        <f t="shared" si="143"/>
        <v>78</v>
      </c>
      <c r="AO353">
        <f t="shared" si="144"/>
        <v>0</v>
      </c>
      <c r="AP353">
        <f t="shared" si="145"/>
        <v>0</v>
      </c>
    </row>
    <row r="354" spans="1:42" x14ac:dyDescent="0.2">
      <c r="A354" s="40">
        <v>1.1000000000000001E-3</v>
      </c>
      <c r="B354">
        <v>1</v>
      </c>
      <c r="C354">
        <v>0</v>
      </c>
      <c r="D354" s="120">
        <f t="shared" si="127"/>
        <v>0.19165935300268394</v>
      </c>
      <c r="E354" s="124" t="s">
        <v>767</v>
      </c>
      <c r="H354">
        <f t="shared" si="146"/>
        <v>0</v>
      </c>
      <c r="O354">
        <f t="shared" si="128"/>
        <v>1.9376755102040817</v>
      </c>
      <c r="P354">
        <f t="shared" si="147"/>
        <v>353</v>
      </c>
      <c r="Q354">
        <f t="shared" si="148"/>
        <v>353</v>
      </c>
      <c r="R354">
        <f t="shared" si="129"/>
        <v>79</v>
      </c>
      <c r="S354">
        <f t="shared" si="130"/>
        <v>0.98734177215189878</v>
      </c>
      <c r="T354">
        <f t="shared" si="149"/>
        <v>0.19165935300268394</v>
      </c>
      <c r="V354">
        <f t="shared" si="131"/>
        <v>354</v>
      </c>
      <c r="W354">
        <f t="shared" si="132"/>
        <v>77</v>
      </c>
      <c r="Y354">
        <f t="shared" si="133"/>
        <v>354</v>
      </c>
      <c r="Z354">
        <f t="shared" si="134"/>
        <v>77</v>
      </c>
      <c r="AB354">
        <f t="shared" si="135"/>
        <v>354</v>
      </c>
      <c r="AC354">
        <f t="shared" si="136"/>
        <v>77</v>
      </c>
      <c r="AE354">
        <f t="shared" si="137"/>
        <v>1.1000000000000001E-3</v>
      </c>
      <c r="AF354">
        <f t="shared" si="138"/>
        <v>5.7093095351476665E-7</v>
      </c>
      <c r="AG354">
        <f t="shared" si="150"/>
        <v>2.9411764705881537E-6</v>
      </c>
      <c r="AH354">
        <f t="shared" si="151"/>
        <v>0.19411652419502604</v>
      </c>
      <c r="AI354">
        <f t="shared" si="139"/>
        <v>1.0471349275365972E-4</v>
      </c>
      <c r="AJ354">
        <f t="shared" si="140"/>
        <v>1.0414256180014496E-4</v>
      </c>
      <c r="AK354">
        <f t="shared" si="141"/>
        <v>1.7600897725246694E-12</v>
      </c>
      <c r="AL354">
        <f t="shared" si="142"/>
        <v>354</v>
      </c>
      <c r="AM354">
        <f t="shared" si="143"/>
        <v>77</v>
      </c>
      <c r="AO354">
        <f t="shared" si="144"/>
        <v>0</v>
      </c>
      <c r="AP354">
        <f t="shared" si="145"/>
        <v>0</v>
      </c>
    </row>
    <row r="355" spans="1:42" x14ac:dyDescent="0.2">
      <c r="A355" s="191">
        <v>1.0980392156862745E-3</v>
      </c>
      <c r="B355">
        <v>1</v>
      </c>
      <c r="C355">
        <v>0</v>
      </c>
      <c r="D355" s="120">
        <f t="shared" si="127"/>
        <v>0.18920218181034185</v>
      </c>
      <c r="E355" s="124" t="s">
        <v>767</v>
      </c>
      <c r="H355">
        <f t="shared" si="146"/>
        <v>0</v>
      </c>
      <c r="O355">
        <f t="shared" si="128"/>
        <v>1.9376774709883955</v>
      </c>
      <c r="P355">
        <f t="shared" si="147"/>
        <v>354</v>
      </c>
      <c r="Q355">
        <f t="shared" si="148"/>
        <v>354</v>
      </c>
      <c r="R355">
        <f t="shared" si="129"/>
        <v>78</v>
      </c>
      <c r="S355">
        <f t="shared" si="130"/>
        <v>0.98717948717948723</v>
      </c>
      <c r="T355">
        <f t="shared" si="149"/>
        <v>0.18920218181034185</v>
      </c>
      <c r="V355">
        <f t="shared" si="131"/>
        <v>355</v>
      </c>
      <c r="W355">
        <f t="shared" si="132"/>
        <v>76</v>
      </c>
      <c r="Y355">
        <f t="shared" si="133"/>
        <v>355</v>
      </c>
      <c r="Z355">
        <f t="shared" si="134"/>
        <v>76</v>
      </c>
      <c r="AB355">
        <f t="shared" si="135"/>
        <v>355</v>
      </c>
      <c r="AC355">
        <f t="shared" si="136"/>
        <v>76</v>
      </c>
      <c r="AE355">
        <f t="shared" si="137"/>
        <v>1.0980392156862745E-3</v>
      </c>
      <c r="AF355">
        <f t="shared" si="138"/>
        <v>3.7580265294645641E-7</v>
      </c>
      <c r="AG355">
        <f t="shared" si="150"/>
        <v>1.9607843137255804E-6</v>
      </c>
      <c r="AH355">
        <f t="shared" si="151"/>
        <v>0.19165935300268394</v>
      </c>
      <c r="AI355">
        <f t="shared" si="139"/>
        <v>1.0414256180014496E-4</v>
      </c>
      <c r="AJ355">
        <f t="shared" si="140"/>
        <v>1.0376675914719851E-4</v>
      </c>
      <c r="AK355">
        <f t="shared" si="141"/>
        <v>1.7927972533987188E-12</v>
      </c>
      <c r="AL355">
        <f t="shared" si="142"/>
        <v>355</v>
      </c>
      <c r="AM355">
        <f t="shared" si="143"/>
        <v>76</v>
      </c>
      <c r="AO355">
        <f t="shared" si="144"/>
        <v>0</v>
      </c>
      <c r="AP355">
        <f t="shared" si="145"/>
        <v>0</v>
      </c>
    </row>
    <row r="356" spans="1:42" x14ac:dyDescent="0.2">
      <c r="A356" s="40">
        <v>1.0769230769230769E-3</v>
      </c>
      <c r="B356">
        <v>1</v>
      </c>
      <c r="C356">
        <v>0</v>
      </c>
      <c r="D356" s="120">
        <f t="shared" si="127"/>
        <v>0.18674501061799975</v>
      </c>
      <c r="E356" s="124" t="s">
        <v>767</v>
      </c>
      <c r="H356">
        <f t="shared" si="146"/>
        <v>0</v>
      </c>
      <c r="O356">
        <f t="shared" si="128"/>
        <v>1.9376985871271588</v>
      </c>
      <c r="P356">
        <f t="shared" si="147"/>
        <v>355</v>
      </c>
      <c r="Q356">
        <f t="shared" si="148"/>
        <v>355</v>
      </c>
      <c r="R356">
        <f t="shared" si="129"/>
        <v>77</v>
      </c>
      <c r="S356">
        <f t="shared" si="130"/>
        <v>0.98701298701298701</v>
      </c>
      <c r="T356">
        <f t="shared" si="149"/>
        <v>0.18674501061799975</v>
      </c>
      <c r="V356">
        <f t="shared" si="131"/>
        <v>356</v>
      </c>
      <c r="W356">
        <f t="shared" si="132"/>
        <v>75</v>
      </c>
      <c r="Y356">
        <f t="shared" si="133"/>
        <v>356</v>
      </c>
      <c r="Z356">
        <f t="shared" si="134"/>
        <v>75</v>
      </c>
      <c r="AB356">
        <f t="shared" si="135"/>
        <v>356</v>
      </c>
      <c r="AC356">
        <f t="shared" si="136"/>
        <v>75</v>
      </c>
      <c r="AE356">
        <f t="shared" si="137"/>
        <v>1.0769230769230769E-3</v>
      </c>
      <c r="AF356">
        <f t="shared" si="138"/>
        <v>3.9952195254069204E-6</v>
      </c>
      <c r="AG356">
        <f t="shared" si="150"/>
        <v>2.1116138763197607E-5</v>
      </c>
      <c r="AH356">
        <f t="shared" si="151"/>
        <v>0.18920218181034185</v>
      </c>
      <c r="AI356">
        <f t="shared" si="139"/>
        <v>1.0376675914719851E-4</v>
      </c>
      <c r="AJ356">
        <f t="shared" si="140"/>
        <v>9.9771539621791591E-5</v>
      </c>
      <c r="AK356">
        <f t="shared" si="141"/>
        <v>1.7010184754789354E-12</v>
      </c>
      <c r="AL356">
        <f t="shared" si="142"/>
        <v>356</v>
      </c>
      <c r="AM356">
        <f t="shared" si="143"/>
        <v>75</v>
      </c>
      <c r="AO356">
        <f t="shared" si="144"/>
        <v>0</v>
      </c>
      <c r="AP356">
        <f t="shared" si="145"/>
        <v>0</v>
      </c>
    </row>
    <row r="357" spans="1:42" x14ac:dyDescent="0.2">
      <c r="A357" s="494">
        <v>1.0746268656716418E-3</v>
      </c>
      <c r="B357">
        <v>1</v>
      </c>
      <c r="C357">
        <v>0</v>
      </c>
      <c r="D357" s="120">
        <f t="shared" si="127"/>
        <v>0.18428783942565763</v>
      </c>
      <c r="E357" s="124" t="s">
        <v>767</v>
      </c>
      <c r="H357">
        <f t="shared" si="146"/>
        <v>0</v>
      </c>
      <c r="O357">
        <f t="shared" si="128"/>
        <v>1.9377008833384102</v>
      </c>
      <c r="P357">
        <f t="shared" si="147"/>
        <v>356</v>
      </c>
      <c r="Q357">
        <f t="shared" si="148"/>
        <v>356</v>
      </c>
      <c r="R357">
        <f t="shared" si="129"/>
        <v>76</v>
      </c>
      <c r="S357">
        <f t="shared" si="130"/>
        <v>0.98684210526315785</v>
      </c>
      <c r="T357">
        <f t="shared" si="149"/>
        <v>0.18428783942565763</v>
      </c>
      <c r="V357">
        <f t="shared" si="131"/>
        <v>357</v>
      </c>
      <c r="W357">
        <f t="shared" si="132"/>
        <v>74</v>
      </c>
      <c r="Y357">
        <f t="shared" si="133"/>
        <v>357</v>
      </c>
      <c r="Z357">
        <f t="shared" si="134"/>
        <v>74</v>
      </c>
      <c r="AB357">
        <f t="shared" si="135"/>
        <v>357</v>
      </c>
      <c r="AC357">
        <f t="shared" si="136"/>
        <v>74</v>
      </c>
      <c r="AE357">
        <f t="shared" si="137"/>
        <v>1.0746268656716418E-3</v>
      </c>
      <c r="AF357">
        <f t="shared" si="138"/>
        <v>4.2880599453042205E-7</v>
      </c>
      <c r="AG357">
        <f t="shared" si="150"/>
        <v>2.2962112514351204E-6</v>
      </c>
      <c r="AH357">
        <f t="shared" si="151"/>
        <v>0.18674501061799975</v>
      </c>
      <c r="AI357">
        <f t="shared" si="139"/>
        <v>9.9771539621791591E-5</v>
      </c>
      <c r="AJ357">
        <f t="shared" si="140"/>
        <v>9.9342733627261166E-5</v>
      </c>
      <c r="AK357">
        <f t="shared" si="141"/>
        <v>1.7313997762345555E-12</v>
      </c>
      <c r="AL357">
        <f t="shared" si="142"/>
        <v>357</v>
      </c>
      <c r="AM357">
        <f t="shared" si="143"/>
        <v>74</v>
      </c>
      <c r="AO357">
        <f t="shared" si="144"/>
        <v>0</v>
      </c>
      <c r="AP357">
        <f t="shared" si="145"/>
        <v>0</v>
      </c>
    </row>
    <row r="358" spans="1:42" x14ac:dyDescent="0.2">
      <c r="A358" s="122">
        <v>1.0434782608695653E-3</v>
      </c>
      <c r="B358">
        <v>1</v>
      </c>
      <c r="C358">
        <v>0</v>
      </c>
      <c r="D358" s="120">
        <f t="shared" si="127"/>
        <v>0.18183066823331553</v>
      </c>
      <c r="E358" s="124" t="s">
        <v>767</v>
      </c>
      <c r="H358">
        <f t="shared" si="146"/>
        <v>0</v>
      </c>
      <c r="O358">
        <f t="shared" si="128"/>
        <v>1.9377320319432123</v>
      </c>
      <c r="P358">
        <f t="shared" si="147"/>
        <v>357</v>
      </c>
      <c r="Q358">
        <f t="shared" si="148"/>
        <v>357</v>
      </c>
      <c r="R358">
        <f t="shared" si="129"/>
        <v>75</v>
      </c>
      <c r="S358">
        <f t="shared" si="130"/>
        <v>0.98666666666666669</v>
      </c>
      <c r="T358">
        <f t="shared" si="149"/>
        <v>0.18183066823331553</v>
      </c>
      <c r="V358">
        <f t="shared" si="131"/>
        <v>358</v>
      </c>
      <c r="W358">
        <f t="shared" si="132"/>
        <v>73</v>
      </c>
      <c r="Y358">
        <f t="shared" si="133"/>
        <v>358</v>
      </c>
      <c r="Z358">
        <f t="shared" si="134"/>
        <v>73</v>
      </c>
      <c r="AB358">
        <f t="shared" si="135"/>
        <v>358</v>
      </c>
      <c r="AC358">
        <f t="shared" si="136"/>
        <v>73</v>
      </c>
      <c r="AE358">
        <f t="shared" si="137"/>
        <v>1.0434782608695653E-3</v>
      </c>
      <c r="AF358">
        <f t="shared" si="138"/>
        <v>5.7403090800983268E-6</v>
      </c>
      <c r="AG358">
        <f t="shared" si="150"/>
        <v>3.1148604802076416E-5</v>
      </c>
      <c r="AH358">
        <f t="shared" si="151"/>
        <v>0.18428783942565763</v>
      </c>
      <c r="AI358">
        <f t="shared" si="139"/>
        <v>9.9342733627261166E-5</v>
      </c>
      <c r="AJ358">
        <f t="shared" si="140"/>
        <v>9.3602424547162836E-5</v>
      </c>
      <c r="AK358">
        <f t="shared" si="141"/>
        <v>1.5786331317310472E-12</v>
      </c>
      <c r="AL358">
        <f t="shared" si="142"/>
        <v>358</v>
      </c>
      <c r="AM358">
        <f t="shared" si="143"/>
        <v>73</v>
      </c>
      <c r="AO358">
        <f t="shared" si="144"/>
        <v>0</v>
      </c>
      <c r="AP358">
        <f t="shared" si="145"/>
        <v>0</v>
      </c>
    </row>
    <row r="359" spans="1:42" x14ac:dyDescent="0.2">
      <c r="A359" s="40">
        <v>1.0266666666666666E-3</v>
      </c>
      <c r="B359">
        <v>1</v>
      </c>
      <c r="C359">
        <v>0</v>
      </c>
      <c r="D359" s="120">
        <f t="shared" si="127"/>
        <v>0.17937349704097344</v>
      </c>
      <c r="E359" s="124" t="s">
        <v>767</v>
      </c>
      <c r="H359">
        <f t="shared" si="146"/>
        <v>0</v>
      </c>
      <c r="O359">
        <f t="shared" si="128"/>
        <v>1.9377488435374151</v>
      </c>
      <c r="P359">
        <f t="shared" si="147"/>
        <v>358</v>
      </c>
      <c r="Q359">
        <f t="shared" si="148"/>
        <v>358</v>
      </c>
      <c r="R359">
        <f t="shared" si="129"/>
        <v>74</v>
      </c>
      <c r="S359">
        <f t="shared" si="130"/>
        <v>0.98648648648648651</v>
      </c>
      <c r="T359">
        <f t="shared" si="149"/>
        <v>0.17937349704097344</v>
      </c>
      <c r="V359">
        <f t="shared" si="131"/>
        <v>359</v>
      </c>
      <c r="W359">
        <f t="shared" si="132"/>
        <v>72</v>
      </c>
      <c r="Y359">
        <f t="shared" si="133"/>
        <v>359</v>
      </c>
      <c r="Z359">
        <f t="shared" si="134"/>
        <v>72</v>
      </c>
      <c r="AB359">
        <f t="shared" si="135"/>
        <v>359</v>
      </c>
      <c r="AC359">
        <f t="shared" si="136"/>
        <v>72</v>
      </c>
      <c r="AE359">
        <f t="shared" si="137"/>
        <v>1.0266666666666666E-3</v>
      </c>
      <c r="AF359">
        <f t="shared" si="138"/>
        <v>3.0568634079804095E-6</v>
      </c>
      <c r="AG359">
        <f t="shared" si="150"/>
        <v>1.681159420289873E-5</v>
      </c>
      <c r="AH359">
        <f t="shared" si="151"/>
        <v>0.18183066823331553</v>
      </c>
      <c r="AI359">
        <f t="shared" si="139"/>
        <v>9.3602424547162836E-5</v>
      </c>
      <c r="AJ359">
        <f t="shared" si="140"/>
        <v>9.0545561139182424E-5</v>
      </c>
      <c r="AK359">
        <f t="shared" si="141"/>
        <v>1.517678386155021E-12</v>
      </c>
      <c r="AL359">
        <f t="shared" si="142"/>
        <v>359</v>
      </c>
      <c r="AM359">
        <f t="shared" si="143"/>
        <v>72</v>
      </c>
      <c r="AO359">
        <f t="shared" si="144"/>
        <v>0</v>
      </c>
      <c r="AP359">
        <f t="shared" si="145"/>
        <v>0</v>
      </c>
    </row>
    <row r="360" spans="1:42" x14ac:dyDescent="0.2">
      <c r="A360" s="191">
        <v>1E-3</v>
      </c>
      <c r="B360">
        <v>1</v>
      </c>
      <c r="C360">
        <v>0</v>
      </c>
      <c r="D360" s="120">
        <f t="shared" si="127"/>
        <v>0.17691632584863132</v>
      </c>
      <c r="E360" s="124" t="s">
        <v>767</v>
      </c>
      <c r="H360">
        <f t="shared" si="146"/>
        <v>0</v>
      </c>
      <c r="O360">
        <f t="shared" si="128"/>
        <v>1.9377755102040819</v>
      </c>
      <c r="P360">
        <f t="shared" si="147"/>
        <v>359</v>
      </c>
      <c r="Q360">
        <f t="shared" si="148"/>
        <v>359</v>
      </c>
      <c r="R360">
        <f t="shared" si="129"/>
        <v>73</v>
      </c>
      <c r="S360">
        <f t="shared" si="130"/>
        <v>0.98630136986301364</v>
      </c>
      <c r="T360">
        <f t="shared" si="149"/>
        <v>0.17691632584863132</v>
      </c>
      <c r="V360">
        <f t="shared" si="131"/>
        <v>360</v>
      </c>
      <c r="W360">
        <f t="shared" si="132"/>
        <v>71</v>
      </c>
      <c r="Y360">
        <f t="shared" si="133"/>
        <v>360</v>
      </c>
      <c r="Z360">
        <f t="shared" si="134"/>
        <v>71</v>
      </c>
      <c r="AB360">
        <f t="shared" si="135"/>
        <v>360</v>
      </c>
      <c r="AC360">
        <f t="shared" si="136"/>
        <v>71</v>
      </c>
      <c r="AE360">
        <f t="shared" si="137"/>
        <v>1E-3</v>
      </c>
      <c r="AF360">
        <f t="shared" si="138"/>
        <v>4.7832932544259448E-6</v>
      </c>
      <c r="AG360">
        <f t="shared" si="150"/>
        <v>2.6666666666666592E-5</v>
      </c>
      <c r="AH360">
        <f t="shared" si="151"/>
        <v>0.17937349704097344</v>
      </c>
      <c r="AI360">
        <f t="shared" si="139"/>
        <v>9.0545561139182424E-5</v>
      </c>
      <c r="AJ360">
        <f t="shared" si="140"/>
        <v>8.5762267884756475E-5</v>
      </c>
      <c r="AK360">
        <f t="shared" si="141"/>
        <v>1.3993848159696979E-12</v>
      </c>
      <c r="AL360">
        <f t="shared" si="142"/>
        <v>360</v>
      </c>
      <c r="AM360">
        <f t="shared" si="143"/>
        <v>71</v>
      </c>
      <c r="AO360">
        <f t="shared" si="144"/>
        <v>0</v>
      </c>
      <c r="AP360">
        <f t="shared" si="145"/>
        <v>0</v>
      </c>
    </row>
    <row r="361" spans="1:42" x14ac:dyDescent="0.2">
      <c r="A361" s="122">
        <v>9.6551724137931047E-4</v>
      </c>
      <c r="B361">
        <v>1</v>
      </c>
      <c r="C361">
        <v>0</v>
      </c>
      <c r="D361" s="120">
        <f t="shared" si="127"/>
        <v>0.17445915465628922</v>
      </c>
      <c r="E361" s="124" t="s">
        <v>767</v>
      </c>
      <c r="H361">
        <f t="shared" si="146"/>
        <v>0</v>
      </c>
      <c r="O361">
        <f t="shared" si="128"/>
        <v>1.9378099929627024</v>
      </c>
      <c r="P361">
        <f t="shared" si="147"/>
        <v>360</v>
      </c>
      <c r="Q361">
        <f t="shared" si="148"/>
        <v>360</v>
      </c>
      <c r="R361">
        <f t="shared" si="129"/>
        <v>72</v>
      </c>
      <c r="S361">
        <f t="shared" si="130"/>
        <v>0.98611111111111116</v>
      </c>
      <c r="T361">
        <f t="shared" si="149"/>
        <v>0.17445915465628922</v>
      </c>
      <c r="V361">
        <f t="shared" si="131"/>
        <v>361</v>
      </c>
      <c r="W361">
        <f t="shared" si="132"/>
        <v>70</v>
      </c>
      <c r="Y361">
        <f t="shared" si="133"/>
        <v>361</v>
      </c>
      <c r="Z361">
        <f t="shared" si="134"/>
        <v>70</v>
      </c>
      <c r="AB361">
        <f t="shared" si="135"/>
        <v>361</v>
      </c>
      <c r="AC361">
        <f t="shared" si="136"/>
        <v>70</v>
      </c>
      <c r="AE361">
        <f t="shared" si="137"/>
        <v>9.6551724137931047E-4</v>
      </c>
      <c r="AF361">
        <f t="shared" si="138"/>
        <v>6.1005629602976135E-6</v>
      </c>
      <c r="AG361">
        <f t="shared" si="150"/>
        <v>3.4482758620689555E-5</v>
      </c>
      <c r="AH361">
        <f t="shared" si="151"/>
        <v>0.17691632584863132</v>
      </c>
      <c r="AI361">
        <f t="shared" si="139"/>
        <v>8.5762267884756475E-5</v>
      </c>
      <c r="AJ361">
        <f t="shared" si="140"/>
        <v>7.9661704924458861E-5</v>
      </c>
      <c r="AK361">
        <f t="shared" si="141"/>
        <v>1.2413903034960003E-12</v>
      </c>
      <c r="AL361">
        <f t="shared" si="142"/>
        <v>361</v>
      </c>
      <c r="AM361">
        <f t="shared" si="143"/>
        <v>70</v>
      </c>
      <c r="AO361">
        <f t="shared" si="144"/>
        <v>0</v>
      </c>
      <c r="AP361">
        <f t="shared" si="145"/>
        <v>0</v>
      </c>
    </row>
    <row r="362" spans="1:42" x14ac:dyDescent="0.2">
      <c r="A362" s="191">
        <v>9.5999999999999992E-4</v>
      </c>
      <c r="B362">
        <v>1</v>
      </c>
      <c r="C362">
        <v>0</v>
      </c>
      <c r="D362" s="120">
        <f t="shared" si="127"/>
        <v>0.17200198346394713</v>
      </c>
      <c r="E362" s="124" t="s">
        <v>767</v>
      </c>
      <c r="H362">
        <f t="shared" si="146"/>
        <v>0</v>
      </c>
      <c r="O362">
        <f t="shared" si="128"/>
        <v>1.9378155102040817</v>
      </c>
      <c r="P362">
        <f t="shared" si="147"/>
        <v>361</v>
      </c>
      <c r="Q362">
        <f t="shared" si="148"/>
        <v>361</v>
      </c>
      <c r="R362">
        <f t="shared" si="129"/>
        <v>71</v>
      </c>
      <c r="S362">
        <f t="shared" si="130"/>
        <v>0.9859154929577465</v>
      </c>
      <c r="T362">
        <f t="shared" si="149"/>
        <v>0.17200198346394713</v>
      </c>
      <c r="V362">
        <f t="shared" si="131"/>
        <v>362</v>
      </c>
      <c r="W362">
        <f t="shared" si="132"/>
        <v>69</v>
      </c>
      <c r="Y362">
        <f t="shared" si="133"/>
        <v>362</v>
      </c>
      <c r="Z362">
        <f t="shared" si="134"/>
        <v>69</v>
      </c>
      <c r="AB362">
        <f t="shared" si="135"/>
        <v>362</v>
      </c>
      <c r="AC362">
        <f t="shared" si="136"/>
        <v>69</v>
      </c>
      <c r="AE362">
        <f t="shared" si="137"/>
        <v>9.5999999999999992E-4</v>
      </c>
      <c r="AF362">
        <f t="shared" si="138"/>
        <v>9.6253326706921781E-7</v>
      </c>
      <c r="AG362">
        <f t="shared" si="150"/>
        <v>5.51724137931055E-6</v>
      </c>
      <c r="AH362">
        <f t="shared" si="151"/>
        <v>0.17445915465628922</v>
      </c>
      <c r="AI362">
        <f t="shared" si="139"/>
        <v>7.9661704924458861E-5</v>
      </c>
      <c r="AJ362">
        <f t="shared" si="140"/>
        <v>7.8699171657389637E-5</v>
      </c>
      <c r="AK362">
        <f t="shared" si="141"/>
        <v>1.2461890582614246E-12</v>
      </c>
      <c r="AL362">
        <f t="shared" si="142"/>
        <v>362</v>
      </c>
      <c r="AM362">
        <f t="shared" si="143"/>
        <v>69</v>
      </c>
      <c r="AO362">
        <f t="shared" si="144"/>
        <v>0</v>
      </c>
      <c r="AP362">
        <f t="shared" si="145"/>
        <v>0</v>
      </c>
    </row>
    <row r="363" spans="1:42" x14ac:dyDescent="0.2">
      <c r="A363" s="122">
        <v>9.2424242424242421E-4</v>
      </c>
      <c r="B363">
        <v>1</v>
      </c>
      <c r="C363">
        <v>0</v>
      </c>
      <c r="D363" s="120">
        <f t="shared" si="127"/>
        <v>0.16954481227160503</v>
      </c>
      <c r="E363" s="124" t="s">
        <v>767</v>
      </c>
      <c r="H363">
        <f t="shared" si="146"/>
        <v>0</v>
      </c>
      <c r="O363">
        <f t="shared" si="128"/>
        <v>1.9378512677798394</v>
      </c>
      <c r="P363">
        <f t="shared" si="147"/>
        <v>362</v>
      </c>
      <c r="Q363">
        <f t="shared" si="148"/>
        <v>362</v>
      </c>
      <c r="R363">
        <f t="shared" si="129"/>
        <v>70</v>
      </c>
      <c r="S363">
        <f t="shared" si="130"/>
        <v>0.98571428571428577</v>
      </c>
      <c r="T363">
        <f t="shared" si="149"/>
        <v>0.16954481227160503</v>
      </c>
      <c r="V363">
        <f t="shared" si="131"/>
        <v>363</v>
      </c>
      <c r="W363">
        <f t="shared" si="132"/>
        <v>68</v>
      </c>
      <c r="Y363">
        <f t="shared" si="133"/>
        <v>363</v>
      </c>
      <c r="Z363">
        <f t="shared" si="134"/>
        <v>68</v>
      </c>
      <c r="AB363">
        <f t="shared" si="135"/>
        <v>363</v>
      </c>
      <c r="AC363">
        <f t="shared" si="136"/>
        <v>68</v>
      </c>
      <c r="AE363">
        <f t="shared" si="137"/>
        <v>9.2424242424242421E-4</v>
      </c>
      <c r="AF363">
        <f t="shared" si="138"/>
        <v>6.1503739541653736E-6</v>
      </c>
      <c r="AG363">
        <f t="shared" si="150"/>
        <v>3.5757575757575707E-5</v>
      </c>
      <c r="AH363">
        <f t="shared" si="151"/>
        <v>0.17200198346394713</v>
      </c>
      <c r="AI363">
        <f t="shared" si="139"/>
        <v>7.8699171657389637E-5</v>
      </c>
      <c r="AJ363">
        <f t="shared" si="140"/>
        <v>7.254879770322426E-5</v>
      </c>
      <c r="AK363">
        <f t="shared" si="141"/>
        <v>1.089715952004836E-12</v>
      </c>
      <c r="AL363">
        <f t="shared" si="142"/>
        <v>363</v>
      </c>
      <c r="AM363">
        <f t="shared" si="143"/>
        <v>68</v>
      </c>
      <c r="AO363">
        <f t="shared" si="144"/>
        <v>0</v>
      </c>
      <c r="AP363">
        <f t="shared" si="145"/>
        <v>0</v>
      </c>
    </row>
    <row r="364" spans="1:42" x14ac:dyDescent="0.2">
      <c r="A364" s="40">
        <v>9.2307692307692305E-4</v>
      </c>
      <c r="B364">
        <v>1</v>
      </c>
      <c r="C364">
        <v>0</v>
      </c>
      <c r="D364" s="120">
        <f t="shared" si="127"/>
        <v>0.16708764107926294</v>
      </c>
      <c r="E364" s="124" t="s">
        <v>767</v>
      </c>
      <c r="H364">
        <f t="shared" si="146"/>
        <v>0</v>
      </c>
      <c r="O364">
        <f t="shared" si="128"/>
        <v>1.9378524332810048</v>
      </c>
      <c r="P364">
        <f t="shared" si="147"/>
        <v>363</v>
      </c>
      <c r="Q364">
        <f t="shared" si="148"/>
        <v>363</v>
      </c>
      <c r="R364">
        <f t="shared" si="129"/>
        <v>69</v>
      </c>
      <c r="S364">
        <f t="shared" si="130"/>
        <v>0.98550724637681164</v>
      </c>
      <c r="T364">
        <f t="shared" si="149"/>
        <v>0.16708764107926294</v>
      </c>
      <c r="V364">
        <f t="shared" si="131"/>
        <v>364</v>
      </c>
      <c r="W364">
        <f t="shared" si="132"/>
        <v>67</v>
      </c>
      <c r="Y364">
        <f t="shared" si="133"/>
        <v>364</v>
      </c>
      <c r="Z364">
        <f t="shared" si="134"/>
        <v>67</v>
      </c>
      <c r="AB364">
        <f t="shared" si="135"/>
        <v>364</v>
      </c>
      <c r="AC364">
        <f t="shared" si="136"/>
        <v>67</v>
      </c>
      <c r="AE364">
        <f t="shared" si="137"/>
        <v>9.2307692307692305E-4</v>
      </c>
      <c r="AF364">
        <f t="shared" si="138"/>
        <v>1.9760467630723014E-7</v>
      </c>
      <c r="AG364">
        <f t="shared" si="150"/>
        <v>1.1655011655011547E-6</v>
      </c>
      <c r="AH364">
        <f t="shared" si="151"/>
        <v>0.16954481227160503</v>
      </c>
      <c r="AI364">
        <f t="shared" si="139"/>
        <v>7.254879770322426E-5</v>
      </c>
      <c r="AJ364">
        <f t="shared" si="140"/>
        <v>7.2351193026917027E-5</v>
      </c>
      <c r="AK364">
        <f t="shared" si="141"/>
        <v>1.1156639242153042E-12</v>
      </c>
      <c r="AL364">
        <f t="shared" si="142"/>
        <v>364</v>
      </c>
      <c r="AM364">
        <f t="shared" si="143"/>
        <v>67</v>
      </c>
      <c r="AO364">
        <f t="shared" si="144"/>
        <v>0</v>
      </c>
      <c r="AP364">
        <f t="shared" si="145"/>
        <v>0</v>
      </c>
    </row>
    <row r="365" spans="1:42" x14ac:dyDescent="0.2">
      <c r="A365" s="43">
        <v>8.8541666666666662E-4</v>
      </c>
      <c r="B365">
        <v>1</v>
      </c>
      <c r="C365">
        <v>0</v>
      </c>
      <c r="D365" s="120">
        <f t="shared" si="127"/>
        <v>0.16463046988692084</v>
      </c>
      <c r="E365" s="124" t="s">
        <v>767</v>
      </c>
      <c r="H365">
        <f t="shared" si="146"/>
        <v>0</v>
      </c>
      <c r="O365">
        <f t="shared" si="128"/>
        <v>1.937890093537415</v>
      </c>
      <c r="P365">
        <f t="shared" si="147"/>
        <v>364</v>
      </c>
      <c r="Q365">
        <f t="shared" si="148"/>
        <v>364</v>
      </c>
      <c r="R365">
        <f t="shared" si="129"/>
        <v>68</v>
      </c>
      <c r="S365">
        <f t="shared" si="130"/>
        <v>0.98529411764705888</v>
      </c>
      <c r="T365">
        <f t="shared" si="149"/>
        <v>0.16463046988692084</v>
      </c>
      <c r="V365">
        <f t="shared" si="131"/>
        <v>365</v>
      </c>
      <c r="W365">
        <f t="shared" si="132"/>
        <v>66</v>
      </c>
      <c r="Y365">
        <f t="shared" si="133"/>
        <v>365</v>
      </c>
      <c r="Z365">
        <f t="shared" si="134"/>
        <v>66</v>
      </c>
      <c r="AB365">
        <f t="shared" si="135"/>
        <v>365</v>
      </c>
      <c r="AC365">
        <f t="shared" si="136"/>
        <v>66</v>
      </c>
      <c r="AE365">
        <f t="shared" si="137"/>
        <v>8.8541666666666662E-4</v>
      </c>
      <c r="AF365">
        <f t="shared" si="138"/>
        <v>6.2925634060299385E-6</v>
      </c>
      <c r="AG365">
        <f t="shared" si="150"/>
        <v>3.7660256410256433E-5</v>
      </c>
      <c r="AH365">
        <f t="shared" si="151"/>
        <v>0.16708764107926294</v>
      </c>
      <c r="AI365">
        <f t="shared" si="139"/>
        <v>7.2351193026917027E-5</v>
      </c>
      <c r="AJ365">
        <f t="shared" si="140"/>
        <v>6.6058629620887094E-5</v>
      </c>
      <c r="AK365">
        <f t="shared" si="141"/>
        <v>9.5780126149902153E-13</v>
      </c>
      <c r="AL365">
        <f t="shared" si="142"/>
        <v>365</v>
      </c>
      <c r="AM365">
        <f t="shared" si="143"/>
        <v>66</v>
      </c>
      <c r="AO365">
        <f t="shared" si="144"/>
        <v>0</v>
      </c>
      <c r="AP365">
        <f t="shared" si="145"/>
        <v>0</v>
      </c>
    </row>
    <row r="366" spans="1:42" x14ac:dyDescent="0.2">
      <c r="A366" s="40">
        <v>8.8414634146341455E-4</v>
      </c>
      <c r="B366">
        <v>1</v>
      </c>
      <c r="C366">
        <v>0</v>
      </c>
      <c r="D366" s="120">
        <f t="shared" si="127"/>
        <v>0.16217329869457872</v>
      </c>
      <c r="E366" s="124" t="s">
        <v>767</v>
      </c>
      <c r="H366">
        <f t="shared" si="146"/>
        <v>0</v>
      </c>
      <c r="O366">
        <f t="shared" si="128"/>
        <v>1.9378913638626183</v>
      </c>
      <c r="P366">
        <f t="shared" si="147"/>
        <v>365</v>
      </c>
      <c r="Q366">
        <f t="shared" si="148"/>
        <v>365</v>
      </c>
      <c r="R366">
        <f t="shared" si="129"/>
        <v>67</v>
      </c>
      <c r="S366">
        <f t="shared" si="130"/>
        <v>0.9850746268656716</v>
      </c>
      <c r="T366">
        <f t="shared" si="149"/>
        <v>0.16217329869457872</v>
      </c>
      <c r="V366">
        <f t="shared" si="131"/>
        <v>366</v>
      </c>
      <c r="W366">
        <f t="shared" si="132"/>
        <v>65</v>
      </c>
      <c r="Y366">
        <f t="shared" si="133"/>
        <v>366</v>
      </c>
      <c r="Z366">
        <f t="shared" si="134"/>
        <v>65</v>
      </c>
      <c r="AB366">
        <f t="shared" si="135"/>
        <v>366</v>
      </c>
      <c r="AC366">
        <f t="shared" si="136"/>
        <v>65</v>
      </c>
      <c r="AE366">
        <f t="shared" si="137"/>
        <v>8.8414634146341455E-4</v>
      </c>
      <c r="AF366">
        <f t="shared" si="138"/>
        <v>2.0913423512058647E-7</v>
      </c>
      <c r="AG366">
        <f t="shared" si="150"/>
        <v>1.2703252032520698E-6</v>
      </c>
      <c r="AH366">
        <f t="shared" si="151"/>
        <v>0.16463046988692084</v>
      </c>
      <c r="AI366">
        <f t="shared" si="139"/>
        <v>6.6058629620887094E-5</v>
      </c>
      <c r="AJ366">
        <f t="shared" si="140"/>
        <v>6.5849495385766506E-5</v>
      </c>
      <c r="AK366">
        <f t="shared" si="141"/>
        <v>9.8058707430124028E-13</v>
      </c>
      <c r="AL366">
        <f t="shared" si="142"/>
        <v>366</v>
      </c>
      <c r="AM366">
        <f t="shared" si="143"/>
        <v>65</v>
      </c>
      <c r="AO366">
        <f t="shared" si="144"/>
        <v>0</v>
      </c>
      <c r="AP366">
        <f t="shared" si="145"/>
        <v>0</v>
      </c>
    </row>
    <row r="367" spans="1:42" x14ac:dyDescent="0.2">
      <c r="A367" s="122">
        <v>8.7499999999999991E-4</v>
      </c>
      <c r="B367">
        <v>1</v>
      </c>
      <c r="C367">
        <v>0</v>
      </c>
      <c r="D367" s="120">
        <f t="shared" si="127"/>
        <v>0.15971612750223663</v>
      </c>
      <c r="E367" s="124" t="s">
        <v>767</v>
      </c>
      <c r="H367">
        <f t="shared" si="146"/>
        <v>0</v>
      </c>
      <c r="O367">
        <f t="shared" si="128"/>
        <v>1.9379005102040818</v>
      </c>
      <c r="P367">
        <f t="shared" si="147"/>
        <v>366</v>
      </c>
      <c r="Q367">
        <f t="shared" si="148"/>
        <v>366</v>
      </c>
      <c r="R367">
        <f t="shared" si="129"/>
        <v>66</v>
      </c>
      <c r="S367">
        <f t="shared" si="130"/>
        <v>0.98484848484848486</v>
      </c>
      <c r="T367">
        <f t="shared" si="149"/>
        <v>0.15971612750223663</v>
      </c>
      <c r="V367">
        <f t="shared" si="131"/>
        <v>367</v>
      </c>
      <c r="W367">
        <f t="shared" si="132"/>
        <v>64</v>
      </c>
      <c r="Y367">
        <f t="shared" si="133"/>
        <v>367</v>
      </c>
      <c r="Z367">
        <f t="shared" si="134"/>
        <v>64</v>
      </c>
      <c r="AB367">
        <f t="shared" si="135"/>
        <v>367</v>
      </c>
      <c r="AC367">
        <f t="shared" si="136"/>
        <v>64</v>
      </c>
      <c r="AE367">
        <f t="shared" si="137"/>
        <v>8.7499999999999991E-4</v>
      </c>
      <c r="AF367">
        <f t="shared" si="138"/>
        <v>1.4832923661089531E-6</v>
      </c>
      <c r="AG367">
        <f t="shared" si="150"/>
        <v>9.1463414634146423E-6</v>
      </c>
      <c r="AH367">
        <f t="shared" si="151"/>
        <v>0.16217329869457872</v>
      </c>
      <c r="AI367">
        <f t="shared" si="139"/>
        <v>6.5849495385766506E-5</v>
      </c>
      <c r="AJ367">
        <f t="shared" si="140"/>
        <v>6.436620301965755E-5</v>
      </c>
      <c r="AK367">
        <f t="shared" si="141"/>
        <v>9.6573615178735967E-13</v>
      </c>
      <c r="AL367">
        <f t="shared" si="142"/>
        <v>367</v>
      </c>
      <c r="AM367">
        <f t="shared" si="143"/>
        <v>64</v>
      </c>
      <c r="AO367">
        <f t="shared" si="144"/>
        <v>0</v>
      </c>
      <c r="AP367">
        <f t="shared" si="145"/>
        <v>0</v>
      </c>
    </row>
    <row r="368" spans="1:42" x14ac:dyDescent="0.2">
      <c r="A368" s="494">
        <v>8.7179487179487182E-4</v>
      </c>
      <c r="B368">
        <v>1</v>
      </c>
      <c r="C368">
        <v>0</v>
      </c>
      <c r="D368" s="120">
        <f t="shared" si="127"/>
        <v>0.15725895630989453</v>
      </c>
      <c r="E368" s="124" t="s">
        <v>767</v>
      </c>
      <c r="H368">
        <f t="shared" si="146"/>
        <v>0</v>
      </c>
      <c r="O368">
        <f t="shared" si="128"/>
        <v>1.9379037153322869</v>
      </c>
      <c r="P368">
        <f t="shared" si="147"/>
        <v>367</v>
      </c>
      <c r="Q368">
        <f t="shared" si="148"/>
        <v>367</v>
      </c>
      <c r="R368">
        <f t="shared" si="129"/>
        <v>65</v>
      </c>
      <c r="S368">
        <f t="shared" si="130"/>
        <v>0.98461538461538467</v>
      </c>
      <c r="T368">
        <f t="shared" si="149"/>
        <v>0.15725895630989453</v>
      </c>
      <c r="V368">
        <f t="shared" si="131"/>
        <v>368</v>
      </c>
      <c r="W368">
        <f t="shared" si="132"/>
        <v>63</v>
      </c>
      <c r="Y368">
        <f t="shared" si="133"/>
        <v>368</v>
      </c>
      <c r="Z368">
        <f t="shared" si="134"/>
        <v>63</v>
      </c>
      <c r="AB368">
        <f t="shared" si="135"/>
        <v>368</v>
      </c>
      <c r="AC368">
        <f t="shared" si="136"/>
        <v>63</v>
      </c>
      <c r="AE368">
        <f t="shared" si="137"/>
        <v>8.7179487179487182E-4</v>
      </c>
      <c r="AF368">
        <f t="shared" si="138"/>
        <v>5.1191066507125354E-7</v>
      </c>
      <c r="AG368">
        <f t="shared" si="150"/>
        <v>3.205128205128094E-6</v>
      </c>
      <c r="AH368">
        <f t="shared" si="151"/>
        <v>0.15971612750223663</v>
      </c>
      <c r="AI368">
        <f t="shared" si="139"/>
        <v>6.436620301965755E-5</v>
      </c>
      <c r="AJ368">
        <f t="shared" si="140"/>
        <v>6.3854292354586302E-5</v>
      </c>
      <c r="AK368">
        <f t="shared" si="141"/>
        <v>9.8013717598677365E-13</v>
      </c>
      <c r="AL368">
        <f t="shared" si="142"/>
        <v>368</v>
      </c>
      <c r="AM368">
        <f t="shared" si="143"/>
        <v>63</v>
      </c>
      <c r="AO368">
        <f t="shared" si="144"/>
        <v>0</v>
      </c>
      <c r="AP368">
        <f t="shared" si="145"/>
        <v>0</v>
      </c>
    </row>
    <row r="369" spans="1:42" x14ac:dyDescent="0.2">
      <c r="A369" s="492">
        <v>8.3333333333333339E-4</v>
      </c>
      <c r="B369">
        <v>1</v>
      </c>
      <c r="C369">
        <v>0</v>
      </c>
      <c r="D369" s="120">
        <f t="shared" si="127"/>
        <v>0.15480178511755244</v>
      </c>
      <c r="E369" s="124" t="s">
        <v>767</v>
      </c>
      <c r="H369">
        <f t="shared" si="146"/>
        <v>0</v>
      </c>
      <c r="O369">
        <f t="shared" si="128"/>
        <v>1.9379421768707485</v>
      </c>
      <c r="P369">
        <f t="shared" si="147"/>
        <v>368</v>
      </c>
      <c r="Q369">
        <f t="shared" si="148"/>
        <v>368</v>
      </c>
      <c r="R369">
        <f t="shared" si="129"/>
        <v>64</v>
      </c>
      <c r="S369">
        <f t="shared" si="130"/>
        <v>0.984375</v>
      </c>
      <c r="T369">
        <f t="shared" si="149"/>
        <v>0.15480178511755244</v>
      </c>
      <c r="V369">
        <f t="shared" si="131"/>
        <v>369</v>
      </c>
      <c r="W369">
        <f t="shared" si="132"/>
        <v>62</v>
      </c>
      <c r="Y369">
        <f t="shared" si="133"/>
        <v>369</v>
      </c>
      <c r="Z369">
        <f t="shared" si="134"/>
        <v>62</v>
      </c>
      <c r="AB369">
        <f t="shared" si="135"/>
        <v>369</v>
      </c>
      <c r="AC369">
        <f t="shared" si="136"/>
        <v>62</v>
      </c>
      <c r="AE369">
        <f t="shared" si="137"/>
        <v>8.3333333333333339E-4</v>
      </c>
      <c r="AF369">
        <f t="shared" si="138"/>
        <v>6.0484213965344004E-6</v>
      </c>
      <c r="AG369">
        <f t="shared" si="150"/>
        <v>3.8461538461538429E-5</v>
      </c>
      <c r="AH369">
        <f t="shared" si="151"/>
        <v>0.15725895630989453</v>
      </c>
      <c r="AI369">
        <f t="shared" si="139"/>
        <v>6.3854292354586302E-5</v>
      </c>
      <c r="AJ369">
        <f t="shared" si="140"/>
        <v>5.7805870958051909E-5</v>
      </c>
      <c r="AK369">
        <f t="shared" si="141"/>
        <v>8.2874968184993778E-13</v>
      </c>
      <c r="AL369">
        <f t="shared" si="142"/>
        <v>369</v>
      </c>
      <c r="AM369">
        <f t="shared" si="143"/>
        <v>62</v>
      </c>
      <c r="AO369">
        <f t="shared" si="144"/>
        <v>0</v>
      </c>
      <c r="AP369">
        <f t="shared" si="145"/>
        <v>0</v>
      </c>
    </row>
    <row r="370" spans="1:42" x14ac:dyDescent="0.2">
      <c r="A370" s="191">
        <v>8.2352941176470592E-4</v>
      </c>
      <c r="B370">
        <v>1</v>
      </c>
      <c r="C370">
        <v>0</v>
      </c>
      <c r="D370" s="120">
        <f t="shared" si="127"/>
        <v>0.15234461392521031</v>
      </c>
      <c r="E370" s="124" t="s">
        <v>767</v>
      </c>
      <c r="H370">
        <f t="shared" si="146"/>
        <v>0</v>
      </c>
      <c r="O370">
        <f t="shared" si="128"/>
        <v>1.9379519807923171</v>
      </c>
      <c r="P370">
        <f t="shared" si="147"/>
        <v>369</v>
      </c>
      <c r="Q370">
        <f t="shared" si="148"/>
        <v>369</v>
      </c>
      <c r="R370">
        <f t="shared" si="129"/>
        <v>63</v>
      </c>
      <c r="S370">
        <f t="shared" si="130"/>
        <v>0.98412698412698407</v>
      </c>
      <c r="T370">
        <f t="shared" si="149"/>
        <v>0.15234461392521031</v>
      </c>
      <c r="V370">
        <f t="shared" si="131"/>
        <v>370</v>
      </c>
      <c r="W370">
        <f t="shared" si="132"/>
        <v>61</v>
      </c>
      <c r="Y370">
        <f t="shared" si="133"/>
        <v>370</v>
      </c>
      <c r="Z370">
        <f t="shared" si="134"/>
        <v>61</v>
      </c>
      <c r="AB370">
        <f t="shared" si="135"/>
        <v>370</v>
      </c>
      <c r="AC370">
        <f t="shared" si="136"/>
        <v>61</v>
      </c>
      <c r="AE370">
        <f t="shared" si="137"/>
        <v>8.2352941176470592E-4</v>
      </c>
      <c r="AF370">
        <f t="shared" si="138"/>
        <v>1.517664559976007E-6</v>
      </c>
      <c r="AG370">
        <f t="shared" si="150"/>
        <v>9.8039215686274682E-6</v>
      </c>
      <c r="AH370">
        <f t="shared" si="151"/>
        <v>0.15480178511755244</v>
      </c>
      <c r="AI370">
        <f t="shared" si="139"/>
        <v>5.7805870958051909E-5</v>
      </c>
      <c r="AJ370">
        <f t="shared" si="140"/>
        <v>5.6288206398075904E-5</v>
      </c>
      <c r="AK370">
        <f t="shared" si="141"/>
        <v>8.1115263172360294E-13</v>
      </c>
      <c r="AL370">
        <f t="shared" si="142"/>
        <v>370</v>
      </c>
      <c r="AM370">
        <f t="shared" si="143"/>
        <v>61</v>
      </c>
      <c r="AO370">
        <f t="shared" si="144"/>
        <v>0</v>
      </c>
      <c r="AP370">
        <f t="shared" si="145"/>
        <v>0</v>
      </c>
    </row>
    <row r="371" spans="1:42" x14ac:dyDescent="0.2">
      <c r="A371" s="55">
        <v>8.1249999999999996E-4</v>
      </c>
      <c r="B371">
        <v>1</v>
      </c>
      <c r="C371">
        <v>0</v>
      </c>
      <c r="D371" s="120">
        <f t="shared" si="127"/>
        <v>0.14988744273286822</v>
      </c>
      <c r="E371" s="124" t="s">
        <v>767</v>
      </c>
      <c r="H371">
        <f t="shared" si="146"/>
        <v>0</v>
      </c>
      <c r="O371">
        <f t="shared" si="128"/>
        <v>1.9379630102040817</v>
      </c>
      <c r="P371">
        <f t="shared" si="147"/>
        <v>370</v>
      </c>
      <c r="Q371">
        <f t="shared" si="148"/>
        <v>370</v>
      </c>
      <c r="R371">
        <f t="shared" si="129"/>
        <v>62</v>
      </c>
      <c r="S371">
        <f t="shared" si="130"/>
        <v>0.9838709677419355</v>
      </c>
      <c r="T371">
        <f t="shared" si="149"/>
        <v>0.14988744273286822</v>
      </c>
      <c r="V371">
        <f t="shared" si="131"/>
        <v>371</v>
      </c>
      <c r="W371">
        <f t="shared" si="132"/>
        <v>60</v>
      </c>
      <c r="Y371">
        <f t="shared" si="133"/>
        <v>371</v>
      </c>
      <c r="Z371">
        <f t="shared" si="134"/>
        <v>60</v>
      </c>
      <c r="AB371">
        <f t="shared" si="135"/>
        <v>371</v>
      </c>
      <c r="AC371">
        <f t="shared" si="136"/>
        <v>60</v>
      </c>
      <c r="AE371">
        <f t="shared" si="137"/>
        <v>8.1249999999999996E-4</v>
      </c>
      <c r="AF371">
        <f t="shared" si="138"/>
        <v>1.6802714771163014E-6</v>
      </c>
      <c r="AG371">
        <f t="shared" si="150"/>
        <v>1.1029411764705956E-5</v>
      </c>
      <c r="AH371">
        <f t="shared" si="151"/>
        <v>0.15234461392521031</v>
      </c>
      <c r="AI371">
        <f t="shared" si="139"/>
        <v>5.6288206398075904E-5</v>
      </c>
      <c r="AJ371">
        <f t="shared" si="140"/>
        <v>5.46079349209596E-5</v>
      </c>
      <c r="AK371">
        <f t="shared" si="141"/>
        <v>7.8847872986032765E-13</v>
      </c>
      <c r="AL371">
        <f t="shared" si="142"/>
        <v>371</v>
      </c>
      <c r="AM371">
        <f t="shared" si="143"/>
        <v>60</v>
      </c>
      <c r="AO371">
        <f t="shared" si="144"/>
        <v>0</v>
      </c>
      <c r="AP371">
        <f t="shared" si="145"/>
        <v>0</v>
      </c>
    </row>
    <row r="372" spans="1:42" x14ac:dyDescent="0.2">
      <c r="A372" s="191">
        <v>8.1052631578947367E-4</v>
      </c>
      <c r="B372">
        <v>1</v>
      </c>
      <c r="C372">
        <v>0</v>
      </c>
      <c r="D372" s="120">
        <f t="shared" si="127"/>
        <v>0.14743027154052613</v>
      </c>
      <c r="E372" s="124" t="s">
        <v>767</v>
      </c>
      <c r="H372">
        <f t="shared" si="146"/>
        <v>0</v>
      </c>
      <c r="O372">
        <f t="shared" si="128"/>
        <v>1.9379649838882924</v>
      </c>
      <c r="P372">
        <f t="shared" si="147"/>
        <v>371</v>
      </c>
      <c r="Q372">
        <f t="shared" si="148"/>
        <v>371</v>
      </c>
      <c r="R372">
        <f t="shared" si="129"/>
        <v>61</v>
      </c>
      <c r="S372">
        <f t="shared" si="130"/>
        <v>0.98360655737704916</v>
      </c>
      <c r="T372">
        <f t="shared" si="149"/>
        <v>0.14743027154052613</v>
      </c>
      <c r="V372">
        <f t="shared" si="131"/>
        <v>372</v>
      </c>
      <c r="W372">
        <f t="shared" si="132"/>
        <v>59</v>
      </c>
      <c r="Y372">
        <f t="shared" si="133"/>
        <v>372</v>
      </c>
      <c r="Z372">
        <f t="shared" si="134"/>
        <v>59</v>
      </c>
      <c r="AB372">
        <f t="shared" si="135"/>
        <v>372</v>
      </c>
      <c r="AC372">
        <f t="shared" si="136"/>
        <v>59</v>
      </c>
      <c r="AE372">
        <f t="shared" si="137"/>
        <v>8.1052631578947367E-4</v>
      </c>
      <c r="AF372">
        <f t="shared" si="138"/>
        <v>2.9583047907802588E-7</v>
      </c>
      <c r="AG372">
        <f t="shared" si="150"/>
        <v>1.9736842105262924E-6</v>
      </c>
      <c r="AH372">
        <f t="shared" si="151"/>
        <v>0.14988744273286822</v>
      </c>
      <c r="AI372">
        <f t="shared" si="139"/>
        <v>5.46079349209596E-5</v>
      </c>
      <c r="AJ372">
        <f t="shared" si="140"/>
        <v>5.4312104441881573E-5</v>
      </c>
      <c r="AK372">
        <f t="shared" si="141"/>
        <v>8.0595756527482294E-13</v>
      </c>
      <c r="AL372">
        <f t="shared" si="142"/>
        <v>372</v>
      </c>
      <c r="AM372">
        <f t="shared" si="143"/>
        <v>59</v>
      </c>
      <c r="AO372">
        <f t="shared" si="144"/>
        <v>0</v>
      </c>
      <c r="AP372">
        <f t="shared" si="145"/>
        <v>0</v>
      </c>
    </row>
    <row r="373" spans="1:42" x14ac:dyDescent="0.2">
      <c r="A373" s="152">
        <v>8.0769230769230766E-4</v>
      </c>
      <c r="B373">
        <v>1</v>
      </c>
      <c r="C373">
        <v>0</v>
      </c>
      <c r="D373" s="120">
        <f t="shared" si="127"/>
        <v>0.144973100348184</v>
      </c>
      <c r="E373" s="124" t="s">
        <v>767</v>
      </c>
      <c r="H373">
        <f t="shared" si="146"/>
        <v>0</v>
      </c>
      <c r="O373">
        <f t="shared" si="128"/>
        <v>1.9379678178963895</v>
      </c>
      <c r="P373">
        <f t="shared" si="147"/>
        <v>372</v>
      </c>
      <c r="Q373">
        <f t="shared" si="148"/>
        <v>372</v>
      </c>
      <c r="R373">
        <f t="shared" si="129"/>
        <v>60</v>
      </c>
      <c r="S373">
        <f t="shared" si="130"/>
        <v>0.98333333333333328</v>
      </c>
      <c r="T373">
        <f t="shared" si="149"/>
        <v>0.144973100348184</v>
      </c>
      <c r="V373">
        <f t="shared" si="131"/>
        <v>373</v>
      </c>
      <c r="W373">
        <f t="shared" si="132"/>
        <v>58</v>
      </c>
      <c r="Y373">
        <f t="shared" si="133"/>
        <v>373</v>
      </c>
      <c r="Z373">
        <f t="shared" si="134"/>
        <v>58</v>
      </c>
      <c r="AB373">
        <f t="shared" si="135"/>
        <v>373</v>
      </c>
      <c r="AC373">
        <f t="shared" si="136"/>
        <v>58</v>
      </c>
      <c r="AE373">
        <f t="shared" si="137"/>
        <v>8.0769230769230766E-4</v>
      </c>
      <c r="AF373">
        <f t="shared" si="138"/>
        <v>4.1781858331323476E-7</v>
      </c>
      <c r="AG373">
        <f t="shared" si="150"/>
        <v>2.8340080971660112E-6</v>
      </c>
      <c r="AH373">
        <f t="shared" si="151"/>
        <v>0.14743027154052613</v>
      </c>
      <c r="AI373">
        <f t="shared" si="139"/>
        <v>5.4312104441881573E-5</v>
      </c>
      <c r="AJ373">
        <f t="shared" si="140"/>
        <v>5.3894285858568339E-5</v>
      </c>
      <c r="AK373">
        <f t="shared" si="141"/>
        <v>8.2050679327827094E-13</v>
      </c>
      <c r="AL373">
        <f t="shared" si="142"/>
        <v>373</v>
      </c>
      <c r="AM373">
        <f t="shared" si="143"/>
        <v>58</v>
      </c>
      <c r="AO373">
        <f t="shared" si="144"/>
        <v>0</v>
      </c>
      <c r="AP373">
        <f t="shared" si="145"/>
        <v>0</v>
      </c>
    </row>
    <row r="374" spans="1:42" x14ac:dyDescent="0.2">
      <c r="A374" s="191">
        <v>7.7142857142857145E-4</v>
      </c>
      <c r="B374">
        <v>1</v>
      </c>
      <c r="C374">
        <v>0</v>
      </c>
      <c r="D374" s="120">
        <f t="shared" si="127"/>
        <v>0.14251592915584191</v>
      </c>
      <c r="E374" s="124" t="s">
        <v>767</v>
      </c>
      <c r="H374">
        <f t="shared" si="146"/>
        <v>0</v>
      </c>
      <c r="O374">
        <f t="shared" si="128"/>
        <v>1.9380040816326531</v>
      </c>
      <c r="P374">
        <f t="shared" si="147"/>
        <v>373</v>
      </c>
      <c r="Q374">
        <f t="shared" si="148"/>
        <v>373</v>
      </c>
      <c r="R374">
        <f t="shared" si="129"/>
        <v>59</v>
      </c>
      <c r="S374">
        <f t="shared" si="130"/>
        <v>0.98305084745762716</v>
      </c>
      <c r="T374">
        <f t="shared" si="149"/>
        <v>0.14251592915584191</v>
      </c>
      <c r="V374">
        <f t="shared" si="131"/>
        <v>374</v>
      </c>
      <c r="W374">
        <f t="shared" si="132"/>
        <v>57</v>
      </c>
      <c r="Y374">
        <f t="shared" si="133"/>
        <v>374</v>
      </c>
      <c r="Z374">
        <f t="shared" si="134"/>
        <v>57</v>
      </c>
      <c r="AB374">
        <f t="shared" si="135"/>
        <v>374</v>
      </c>
      <c r="AC374">
        <f t="shared" si="136"/>
        <v>57</v>
      </c>
      <c r="AE374">
        <f t="shared" si="137"/>
        <v>7.7142857142857145E-4</v>
      </c>
      <c r="AF374">
        <f t="shared" si="138"/>
        <v>5.2572662763627085E-6</v>
      </c>
      <c r="AG374">
        <f t="shared" si="150"/>
        <v>3.6263736263736205E-5</v>
      </c>
      <c r="AH374">
        <f t="shared" si="151"/>
        <v>0.144973100348184</v>
      </c>
      <c r="AI374">
        <f t="shared" si="139"/>
        <v>5.3894285858568339E-5</v>
      </c>
      <c r="AJ374">
        <f t="shared" si="140"/>
        <v>4.863701958220563E-5</v>
      </c>
      <c r="AK374">
        <f t="shared" si="141"/>
        <v>6.9127985793099183E-13</v>
      </c>
      <c r="AL374">
        <f t="shared" si="142"/>
        <v>374</v>
      </c>
      <c r="AM374">
        <f t="shared" si="143"/>
        <v>57</v>
      </c>
      <c r="AO374">
        <f t="shared" si="144"/>
        <v>0</v>
      </c>
      <c r="AP374">
        <f t="shared" si="145"/>
        <v>0</v>
      </c>
    </row>
    <row r="375" spans="1:42" x14ac:dyDescent="0.2">
      <c r="A375" s="152">
        <v>7.3170731707317073E-4</v>
      </c>
      <c r="B375">
        <v>1</v>
      </c>
      <c r="C375">
        <v>0</v>
      </c>
      <c r="D375" s="120">
        <f t="shared" si="127"/>
        <v>0.14005875796349981</v>
      </c>
      <c r="E375" s="124" t="s">
        <v>767</v>
      </c>
      <c r="H375">
        <f t="shared" si="146"/>
        <v>0</v>
      </c>
      <c r="O375">
        <f t="shared" si="128"/>
        <v>1.9380438028870086</v>
      </c>
      <c r="P375">
        <f t="shared" si="147"/>
        <v>374</v>
      </c>
      <c r="Q375">
        <f t="shared" si="148"/>
        <v>374</v>
      </c>
      <c r="R375">
        <f t="shared" si="129"/>
        <v>58</v>
      </c>
      <c r="S375">
        <f t="shared" si="130"/>
        <v>0.98275862068965514</v>
      </c>
      <c r="T375">
        <f t="shared" si="149"/>
        <v>0.14005875796349981</v>
      </c>
      <c r="V375">
        <f t="shared" si="131"/>
        <v>375</v>
      </c>
      <c r="W375">
        <f t="shared" si="132"/>
        <v>56</v>
      </c>
      <c r="Y375">
        <f t="shared" si="133"/>
        <v>375</v>
      </c>
      <c r="Z375">
        <f t="shared" si="134"/>
        <v>56</v>
      </c>
      <c r="AB375">
        <f t="shared" si="135"/>
        <v>375</v>
      </c>
      <c r="AC375">
        <f t="shared" si="136"/>
        <v>56</v>
      </c>
      <c r="AE375">
        <f t="shared" si="137"/>
        <v>7.3170731707317073E-4</v>
      </c>
      <c r="AF375">
        <f t="shared" si="138"/>
        <v>5.6609114716954667E-6</v>
      </c>
      <c r="AG375">
        <f t="shared" si="150"/>
        <v>3.9721254355400723E-5</v>
      </c>
      <c r="AH375">
        <f t="shared" si="151"/>
        <v>0.14251592915584191</v>
      </c>
      <c r="AI375">
        <f t="shared" si="139"/>
        <v>4.863701958220563E-5</v>
      </c>
      <c r="AJ375">
        <f t="shared" si="140"/>
        <v>4.2976108110510165E-5</v>
      </c>
      <c r="AK375">
        <f t="shared" si="141"/>
        <v>5.5866481195591581E-13</v>
      </c>
      <c r="AL375">
        <f t="shared" si="142"/>
        <v>375</v>
      </c>
      <c r="AM375">
        <f t="shared" si="143"/>
        <v>56</v>
      </c>
      <c r="AO375">
        <f t="shared" si="144"/>
        <v>0</v>
      </c>
      <c r="AP375">
        <f t="shared" si="145"/>
        <v>0</v>
      </c>
    </row>
    <row r="376" spans="1:42" x14ac:dyDescent="0.2">
      <c r="A376" s="55">
        <v>7.2826086956521746E-4</v>
      </c>
      <c r="B376">
        <v>1</v>
      </c>
      <c r="C376">
        <v>0</v>
      </c>
      <c r="D376" s="120">
        <f t="shared" si="127"/>
        <v>0.13760158677115769</v>
      </c>
      <c r="E376" s="124" t="s">
        <v>767</v>
      </c>
      <c r="H376">
        <f t="shared" si="146"/>
        <v>0</v>
      </c>
      <c r="O376">
        <f t="shared" si="128"/>
        <v>1.9380472493345167</v>
      </c>
      <c r="P376">
        <f t="shared" si="147"/>
        <v>375</v>
      </c>
      <c r="Q376">
        <f t="shared" si="148"/>
        <v>375</v>
      </c>
      <c r="R376">
        <f t="shared" si="129"/>
        <v>57</v>
      </c>
      <c r="S376">
        <f t="shared" si="130"/>
        <v>0.98245614035087714</v>
      </c>
      <c r="T376">
        <f t="shared" si="149"/>
        <v>0.13760158677115769</v>
      </c>
      <c r="V376">
        <f t="shared" si="131"/>
        <v>376</v>
      </c>
      <c r="W376">
        <f t="shared" si="132"/>
        <v>55</v>
      </c>
      <c r="Y376">
        <f t="shared" si="133"/>
        <v>376</v>
      </c>
      <c r="Z376">
        <f t="shared" si="134"/>
        <v>55</v>
      </c>
      <c r="AB376">
        <f t="shared" si="135"/>
        <v>376</v>
      </c>
      <c r="AC376">
        <f t="shared" si="136"/>
        <v>55</v>
      </c>
      <c r="AE376">
        <f t="shared" si="137"/>
        <v>7.2826086956521746E-4</v>
      </c>
      <c r="AF376">
        <f t="shared" si="138"/>
        <v>4.8270515735033391E-7</v>
      </c>
      <c r="AG376">
        <f t="shared" si="150"/>
        <v>3.446447507953268E-6</v>
      </c>
      <c r="AH376">
        <f t="shared" si="151"/>
        <v>0.14005875796349981</v>
      </c>
      <c r="AI376">
        <f t="shared" si="139"/>
        <v>4.2976108110510165E-5</v>
      </c>
      <c r="AJ376">
        <f t="shared" si="140"/>
        <v>4.2493402953159834E-5</v>
      </c>
      <c r="AK376">
        <f t="shared" si="141"/>
        <v>5.6569213488083105E-13</v>
      </c>
      <c r="AL376">
        <f t="shared" si="142"/>
        <v>376</v>
      </c>
      <c r="AM376">
        <f t="shared" si="143"/>
        <v>55</v>
      </c>
      <c r="AO376">
        <f t="shared" si="144"/>
        <v>0</v>
      </c>
      <c r="AP376">
        <f t="shared" si="145"/>
        <v>0</v>
      </c>
    </row>
    <row r="377" spans="1:42" x14ac:dyDescent="0.2">
      <c r="A377" s="122">
        <v>7.0588235294117652E-4</v>
      </c>
      <c r="B377">
        <v>1</v>
      </c>
      <c r="C377">
        <v>0</v>
      </c>
      <c r="D377" s="120">
        <f t="shared" si="127"/>
        <v>0.1351444155788156</v>
      </c>
      <c r="E377" s="124" t="s">
        <v>767</v>
      </c>
      <c r="H377">
        <f t="shared" si="146"/>
        <v>0</v>
      </c>
      <c r="O377">
        <f t="shared" si="128"/>
        <v>1.9380696278511407</v>
      </c>
      <c r="P377">
        <f t="shared" si="147"/>
        <v>376</v>
      </c>
      <c r="Q377">
        <f t="shared" si="148"/>
        <v>376</v>
      </c>
      <c r="R377">
        <f t="shared" si="129"/>
        <v>56</v>
      </c>
      <c r="S377">
        <f t="shared" si="130"/>
        <v>0.9821428571428571</v>
      </c>
      <c r="T377">
        <f t="shared" si="149"/>
        <v>0.1351444155788156</v>
      </c>
      <c r="V377">
        <f t="shared" si="131"/>
        <v>377</v>
      </c>
      <c r="W377">
        <f t="shared" si="132"/>
        <v>54</v>
      </c>
      <c r="Y377">
        <f t="shared" si="133"/>
        <v>377</v>
      </c>
      <c r="Z377">
        <f t="shared" si="134"/>
        <v>54</v>
      </c>
      <c r="AB377">
        <f t="shared" si="135"/>
        <v>377</v>
      </c>
      <c r="AC377">
        <f t="shared" si="136"/>
        <v>54</v>
      </c>
      <c r="AE377">
        <f t="shared" si="137"/>
        <v>7.0588235294117652E-4</v>
      </c>
      <c r="AF377">
        <f t="shared" si="138"/>
        <v>3.0793193970527649E-6</v>
      </c>
      <c r="AG377">
        <f t="shared" si="150"/>
        <v>2.2378516624040946E-5</v>
      </c>
      <c r="AH377">
        <f t="shared" si="151"/>
        <v>0.13760158677115769</v>
      </c>
      <c r="AI377">
        <f t="shared" si="139"/>
        <v>4.2493402953159834E-5</v>
      </c>
      <c r="AJ377">
        <f t="shared" si="140"/>
        <v>3.9414083556107067E-5</v>
      </c>
      <c r="AK377">
        <f t="shared" si="141"/>
        <v>5.0437337096356796E-13</v>
      </c>
      <c r="AL377">
        <f t="shared" si="142"/>
        <v>377</v>
      </c>
      <c r="AM377">
        <f t="shared" si="143"/>
        <v>54</v>
      </c>
      <c r="AO377">
        <f t="shared" si="144"/>
        <v>0</v>
      </c>
      <c r="AP377">
        <f t="shared" si="145"/>
        <v>0</v>
      </c>
    </row>
    <row r="378" spans="1:42" x14ac:dyDescent="0.2">
      <c r="A378" s="191">
        <v>7.0394736842105269E-4</v>
      </c>
      <c r="B378">
        <v>1</v>
      </c>
      <c r="C378">
        <v>0</v>
      </c>
      <c r="D378" s="120">
        <f t="shared" si="127"/>
        <v>0.1326872443864735</v>
      </c>
      <c r="E378" s="124" t="s">
        <v>767</v>
      </c>
      <c r="H378">
        <f t="shared" si="146"/>
        <v>0</v>
      </c>
      <c r="O378">
        <f t="shared" si="128"/>
        <v>1.9380715628356608</v>
      </c>
      <c r="P378">
        <f t="shared" si="147"/>
        <v>377</v>
      </c>
      <c r="Q378">
        <f t="shared" si="148"/>
        <v>377</v>
      </c>
      <c r="R378">
        <f t="shared" si="129"/>
        <v>55</v>
      </c>
      <c r="S378">
        <f t="shared" si="130"/>
        <v>0.98181818181818181</v>
      </c>
      <c r="T378">
        <f t="shared" si="149"/>
        <v>0.1326872443864735</v>
      </c>
      <c r="V378">
        <f t="shared" si="131"/>
        <v>378</v>
      </c>
      <c r="W378">
        <f t="shared" si="132"/>
        <v>53</v>
      </c>
      <c r="Y378">
        <f t="shared" si="133"/>
        <v>378</v>
      </c>
      <c r="Z378">
        <f t="shared" si="134"/>
        <v>53</v>
      </c>
      <c r="AB378">
        <f t="shared" si="135"/>
        <v>378</v>
      </c>
      <c r="AC378">
        <f t="shared" si="136"/>
        <v>53</v>
      </c>
      <c r="AE378">
        <f t="shared" si="137"/>
        <v>7.0394736842105269E-4</v>
      </c>
      <c r="AF378">
        <f t="shared" si="138"/>
        <v>2.6150235212619008E-7</v>
      </c>
      <c r="AG378">
        <f t="shared" si="150"/>
        <v>1.934984520123831E-6</v>
      </c>
      <c r="AH378">
        <f t="shared" si="151"/>
        <v>0.1351444155788156</v>
      </c>
      <c r="AI378">
        <f t="shared" si="139"/>
        <v>3.9414083556107067E-5</v>
      </c>
      <c r="AJ378">
        <f t="shared" si="140"/>
        <v>3.9152581203980878E-5</v>
      </c>
      <c r="AK378">
        <f t="shared" si="141"/>
        <v>5.1613623398461842E-13</v>
      </c>
      <c r="AL378">
        <f t="shared" si="142"/>
        <v>378</v>
      </c>
      <c r="AM378">
        <f t="shared" si="143"/>
        <v>53</v>
      </c>
      <c r="AO378">
        <f t="shared" si="144"/>
        <v>0</v>
      </c>
      <c r="AP378">
        <f t="shared" si="145"/>
        <v>0</v>
      </c>
    </row>
    <row r="379" spans="1:42" x14ac:dyDescent="0.2">
      <c r="A379" s="191">
        <v>6.9999999999999999E-4</v>
      </c>
      <c r="B379">
        <v>1</v>
      </c>
      <c r="C379">
        <v>0</v>
      </c>
      <c r="D379" s="120">
        <f t="shared" si="127"/>
        <v>0.13023007319413141</v>
      </c>
      <c r="E379" s="124" t="s">
        <v>767</v>
      </c>
      <c r="H379">
        <f t="shared" si="146"/>
        <v>0</v>
      </c>
      <c r="O379">
        <f t="shared" si="128"/>
        <v>1.9380755102040819</v>
      </c>
      <c r="P379">
        <f t="shared" si="147"/>
        <v>378</v>
      </c>
      <c r="Q379">
        <f t="shared" si="148"/>
        <v>378</v>
      </c>
      <c r="R379">
        <f t="shared" si="129"/>
        <v>54</v>
      </c>
      <c r="S379">
        <f t="shared" si="130"/>
        <v>0.98148148148148151</v>
      </c>
      <c r="T379">
        <f t="shared" si="149"/>
        <v>0.13023007319413141</v>
      </c>
      <c r="V379">
        <f t="shared" si="131"/>
        <v>379</v>
      </c>
      <c r="W379">
        <f t="shared" si="132"/>
        <v>52</v>
      </c>
      <c r="Y379">
        <f t="shared" si="133"/>
        <v>379</v>
      </c>
      <c r="Z379">
        <f t="shared" si="134"/>
        <v>52</v>
      </c>
      <c r="AB379">
        <f t="shared" si="135"/>
        <v>379</v>
      </c>
      <c r="AC379">
        <f t="shared" si="136"/>
        <v>52</v>
      </c>
      <c r="AE379">
        <f t="shared" si="137"/>
        <v>6.9999999999999999E-4</v>
      </c>
      <c r="AF379">
        <f t="shared" si="138"/>
        <v>5.2376543836766678E-7</v>
      </c>
      <c r="AG379">
        <f t="shared" si="150"/>
        <v>3.9473684210526933E-6</v>
      </c>
      <c r="AH379">
        <f t="shared" si="151"/>
        <v>0.1326872443864735</v>
      </c>
      <c r="AI379">
        <f t="shared" si="139"/>
        <v>3.9152581203980878E-5</v>
      </c>
      <c r="AJ379">
        <f t="shared" si="140"/>
        <v>3.8628815765613213E-5</v>
      </c>
      <c r="AK379">
        <f t="shared" si="141"/>
        <v>5.2137854907536264E-13</v>
      </c>
      <c r="AL379">
        <f t="shared" si="142"/>
        <v>379</v>
      </c>
      <c r="AM379">
        <f t="shared" si="143"/>
        <v>52</v>
      </c>
      <c r="AO379">
        <f t="shared" si="144"/>
        <v>0</v>
      </c>
      <c r="AP379">
        <f t="shared" si="145"/>
        <v>0</v>
      </c>
    </row>
    <row r="380" spans="1:42" x14ac:dyDescent="0.2">
      <c r="A380" s="122">
        <v>6.9565217391304353E-4</v>
      </c>
      <c r="B380">
        <v>1</v>
      </c>
      <c r="C380">
        <v>0</v>
      </c>
      <c r="D380" s="120">
        <f t="shared" si="127"/>
        <v>0.12777290200178931</v>
      </c>
      <c r="E380" s="124" t="s">
        <v>767</v>
      </c>
      <c r="H380">
        <f t="shared" si="146"/>
        <v>0</v>
      </c>
      <c r="O380">
        <f t="shared" si="128"/>
        <v>1.9380798580301688</v>
      </c>
      <c r="P380">
        <f t="shared" si="147"/>
        <v>379</v>
      </c>
      <c r="Q380">
        <f t="shared" si="148"/>
        <v>379</v>
      </c>
      <c r="R380">
        <f t="shared" si="129"/>
        <v>53</v>
      </c>
      <c r="S380">
        <f t="shared" si="130"/>
        <v>0.98113207547169812</v>
      </c>
      <c r="T380">
        <f t="shared" si="149"/>
        <v>0.12777290200178931</v>
      </c>
      <c r="V380">
        <f t="shared" si="131"/>
        <v>380</v>
      </c>
      <c r="W380">
        <f t="shared" si="132"/>
        <v>51</v>
      </c>
      <c r="Y380">
        <f t="shared" si="133"/>
        <v>380</v>
      </c>
      <c r="Z380">
        <f t="shared" si="134"/>
        <v>51</v>
      </c>
      <c r="AB380">
        <f t="shared" si="135"/>
        <v>380</v>
      </c>
      <c r="AC380">
        <f t="shared" si="136"/>
        <v>51</v>
      </c>
      <c r="AE380">
        <f t="shared" si="137"/>
        <v>6.9565217391304353E-4</v>
      </c>
      <c r="AF380">
        <f t="shared" si="138"/>
        <v>5.6621770953969461E-7</v>
      </c>
      <c r="AG380">
        <f t="shared" si="150"/>
        <v>4.3478260869564671E-6</v>
      </c>
      <c r="AH380">
        <f t="shared" si="151"/>
        <v>0.13023007319413141</v>
      </c>
      <c r="AI380">
        <f t="shared" si="139"/>
        <v>3.8628815765613213E-5</v>
      </c>
      <c r="AJ380">
        <f t="shared" si="140"/>
        <v>3.8062598056073518E-5</v>
      </c>
      <c r="AK380">
        <f t="shared" si="141"/>
        <v>5.2567538852620156E-13</v>
      </c>
      <c r="AL380">
        <f t="shared" si="142"/>
        <v>380</v>
      </c>
      <c r="AM380">
        <f t="shared" si="143"/>
        <v>51</v>
      </c>
      <c r="AO380">
        <f t="shared" si="144"/>
        <v>0</v>
      </c>
      <c r="AP380">
        <f t="shared" si="145"/>
        <v>0</v>
      </c>
    </row>
    <row r="381" spans="1:42" x14ac:dyDescent="0.2">
      <c r="A381" s="122">
        <v>6.9230769230769226E-4</v>
      </c>
      <c r="B381">
        <v>1</v>
      </c>
      <c r="C381">
        <v>0</v>
      </c>
      <c r="D381" s="120">
        <f t="shared" si="127"/>
        <v>0.12531573080944722</v>
      </c>
      <c r="E381" s="124" t="s">
        <v>767</v>
      </c>
      <c r="H381">
        <f t="shared" si="146"/>
        <v>0</v>
      </c>
      <c r="O381">
        <f t="shared" si="128"/>
        <v>1.938083202511774</v>
      </c>
      <c r="P381">
        <f t="shared" si="147"/>
        <v>380</v>
      </c>
      <c r="Q381">
        <f t="shared" si="148"/>
        <v>380</v>
      </c>
      <c r="R381">
        <f t="shared" si="129"/>
        <v>52</v>
      </c>
      <c r="S381">
        <f t="shared" si="130"/>
        <v>0.98076923076923073</v>
      </c>
      <c r="T381">
        <f t="shared" si="149"/>
        <v>0.12531573080944722</v>
      </c>
      <c r="V381">
        <f t="shared" si="131"/>
        <v>381</v>
      </c>
      <c r="W381">
        <f t="shared" si="132"/>
        <v>50</v>
      </c>
      <c r="Y381">
        <f t="shared" si="133"/>
        <v>381</v>
      </c>
      <c r="Z381">
        <f t="shared" si="134"/>
        <v>50</v>
      </c>
      <c r="AB381">
        <f t="shared" si="135"/>
        <v>381</v>
      </c>
      <c r="AC381">
        <f t="shared" si="136"/>
        <v>50</v>
      </c>
      <c r="AE381">
        <f t="shared" si="137"/>
        <v>6.9230769230769226E-4</v>
      </c>
      <c r="AF381">
        <f t="shared" si="138"/>
        <v>4.2733412040733382E-7</v>
      </c>
      <c r="AG381">
        <f t="shared" si="150"/>
        <v>3.344481605351262E-6</v>
      </c>
      <c r="AH381">
        <f t="shared" si="151"/>
        <v>0.12777290200178931</v>
      </c>
      <c r="AI381">
        <f t="shared" si="139"/>
        <v>3.8062598056073518E-5</v>
      </c>
      <c r="AJ381">
        <f t="shared" si="140"/>
        <v>3.7635263935666184E-5</v>
      </c>
      <c r="AK381">
        <f t="shared" si="141"/>
        <v>5.3409241761208744E-13</v>
      </c>
      <c r="AL381">
        <f t="shared" si="142"/>
        <v>381</v>
      </c>
      <c r="AM381">
        <f t="shared" si="143"/>
        <v>50</v>
      </c>
      <c r="AO381">
        <f t="shared" si="144"/>
        <v>0</v>
      </c>
      <c r="AP381">
        <f t="shared" si="145"/>
        <v>0</v>
      </c>
    </row>
    <row r="382" spans="1:42" x14ac:dyDescent="0.2">
      <c r="A382" s="122">
        <v>6.8750000000000007E-4</v>
      </c>
      <c r="B382">
        <v>1</v>
      </c>
      <c r="C382">
        <v>0</v>
      </c>
      <c r="D382" s="120">
        <f t="shared" si="127"/>
        <v>0.12285855961710511</v>
      </c>
      <c r="E382" s="124" t="s">
        <v>767</v>
      </c>
      <c r="H382">
        <f t="shared" si="146"/>
        <v>0</v>
      </c>
      <c r="O382">
        <f t="shared" si="128"/>
        <v>1.9380880102040818</v>
      </c>
      <c r="P382">
        <f t="shared" si="147"/>
        <v>381</v>
      </c>
      <c r="Q382">
        <f t="shared" si="148"/>
        <v>381</v>
      </c>
      <c r="R382">
        <f t="shared" si="129"/>
        <v>51</v>
      </c>
      <c r="S382">
        <f t="shared" si="130"/>
        <v>0.98039215686274506</v>
      </c>
      <c r="T382">
        <f t="shared" si="149"/>
        <v>0.12285855961710511</v>
      </c>
      <c r="V382">
        <f t="shared" si="131"/>
        <v>382</v>
      </c>
      <c r="W382">
        <f t="shared" si="132"/>
        <v>49</v>
      </c>
      <c r="Y382">
        <f t="shared" si="133"/>
        <v>382</v>
      </c>
      <c r="Z382">
        <f t="shared" si="134"/>
        <v>49</v>
      </c>
      <c r="AB382">
        <f t="shared" si="135"/>
        <v>382</v>
      </c>
      <c r="AC382">
        <f t="shared" si="136"/>
        <v>49</v>
      </c>
      <c r="AE382">
        <f t="shared" si="137"/>
        <v>6.8750000000000007E-4</v>
      </c>
      <c r="AF382">
        <f t="shared" si="138"/>
        <v>6.0247947504540523E-7</v>
      </c>
      <c r="AG382">
        <f t="shared" si="150"/>
        <v>4.8076923076921952E-6</v>
      </c>
      <c r="AH382">
        <f t="shared" si="151"/>
        <v>0.12531573080944722</v>
      </c>
      <c r="AI382">
        <f t="shared" si="139"/>
        <v>3.7635263935666184E-5</v>
      </c>
      <c r="AJ382">
        <f t="shared" si="140"/>
        <v>3.7032784460620777E-5</v>
      </c>
      <c r="AK382">
        <f t="shared" si="141"/>
        <v>5.378145587869787E-13</v>
      </c>
      <c r="AL382">
        <f t="shared" si="142"/>
        <v>382</v>
      </c>
      <c r="AM382">
        <f t="shared" si="143"/>
        <v>49</v>
      </c>
      <c r="AO382">
        <f t="shared" si="144"/>
        <v>0</v>
      </c>
      <c r="AP382">
        <f t="shared" si="145"/>
        <v>0</v>
      </c>
    </row>
    <row r="383" spans="1:42" x14ac:dyDescent="0.2">
      <c r="A383" s="191">
        <v>6.6666666666666675E-4</v>
      </c>
      <c r="B383">
        <v>1</v>
      </c>
      <c r="C383">
        <v>0</v>
      </c>
      <c r="D383" s="120">
        <f t="shared" si="127"/>
        <v>0.120401388424763</v>
      </c>
      <c r="E383" s="124" t="s">
        <v>767</v>
      </c>
      <c r="H383">
        <f t="shared" si="146"/>
        <v>0</v>
      </c>
      <c r="O383">
        <f t="shared" si="128"/>
        <v>1.9381088435374152</v>
      </c>
      <c r="P383">
        <f t="shared" si="147"/>
        <v>382</v>
      </c>
      <c r="Q383">
        <f t="shared" si="148"/>
        <v>382</v>
      </c>
      <c r="R383">
        <f t="shared" si="129"/>
        <v>50</v>
      </c>
      <c r="S383">
        <f t="shared" si="130"/>
        <v>0.98</v>
      </c>
      <c r="T383">
        <f t="shared" si="149"/>
        <v>0.120401388424763</v>
      </c>
      <c r="V383">
        <f t="shared" si="131"/>
        <v>383</v>
      </c>
      <c r="W383">
        <f t="shared" si="132"/>
        <v>48</v>
      </c>
      <c r="Y383">
        <f t="shared" si="133"/>
        <v>383</v>
      </c>
      <c r="Z383">
        <f t="shared" si="134"/>
        <v>48</v>
      </c>
      <c r="AB383">
        <f t="shared" si="135"/>
        <v>383</v>
      </c>
      <c r="AC383">
        <f t="shared" si="136"/>
        <v>48</v>
      </c>
      <c r="AE383">
        <f t="shared" si="137"/>
        <v>6.6666666666666675E-4</v>
      </c>
      <c r="AF383">
        <f t="shared" si="138"/>
        <v>2.5595533253563544E-6</v>
      </c>
      <c r="AG383">
        <f t="shared" si="150"/>
        <v>2.0833333333333316E-5</v>
      </c>
      <c r="AH383">
        <f t="shared" si="151"/>
        <v>0.12285855961710511</v>
      </c>
      <c r="AI383">
        <f t="shared" si="139"/>
        <v>3.7032784460620777E-5</v>
      </c>
      <c r="AJ383">
        <f t="shared" si="140"/>
        <v>3.4473231135264425E-5</v>
      </c>
      <c r="AK383">
        <f t="shared" si="141"/>
        <v>4.8506272036953655E-13</v>
      </c>
      <c r="AL383">
        <f t="shared" si="142"/>
        <v>383</v>
      </c>
      <c r="AM383">
        <f t="shared" si="143"/>
        <v>48</v>
      </c>
      <c r="AO383">
        <f t="shared" si="144"/>
        <v>0</v>
      </c>
      <c r="AP383">
        <f t="shared" si="145"/>
        <v>0</v>
      </c>
    </row>
    <row r="384" spans="1:42" x14ac:dyDescent="0.2">
      <c r="A384" s="122">
        <v>6.6666666666666675E-4</v>
      </c>
      <c r="B384">
        <v>1</v>
      </c>
      <c r="C384">
        <v>0</v>
      </c>
      <c r="D384" s="120">
        <f t="shared" si="127"/>
        <v>0.11794421723242089</v>
      </c>
      <c r="E384" s="124" t="s">
        <v>767</v>
      </c>
      <c r="H384">
        <f t="shared" si="146"/>
        <v>0</v>
      </c>
      <c r="O384">
        <f t="shared" si="128"/>
        <v>1.9381088435374152</v>
      </c>
      <c r="P384">
        <f t="shared" si="147"/>
        <v>383</v>
      </c>
      <c r="Q384">
        <f t="shared" si="148"/>
        <v>383</v>
      </c>
      <c r="R384">
        <f t="shared" si="129"/>
        <v>49</v>
      </c>
      <c r="S384">
        <f t="shared" si="130"/>
        <v>0.97959183673469385</v>
      </c>
      <c r="T384">
        <f t="shared" si="149"/>
        <v>0.11794421723242089</v>
      </c>
      <c r="V384">
        <f t="shared" si="131"/>
        <v>384</v>
      </c>
      <c r="W384">
        <f t="shared" si="132"/>
        <v>47</v>
      </c>
      <c r="Y384">
        <f t="shared" si="133"/>
        <v>384</v>
      </c>
      <c r="Z384">
        <f t="shared" si="134"/>
        <v>47</v>
      </c>
      <c r="AB384">
        <f t="shared" si="135"/>
        <v>384</v>
      </c>
      <c r="AC384">
        <f t="shared" si="136"/>
        <v>47</v>
      </c>
      <c r="AE384">
        <f t="shared" si="137"/>
        <v>6.6666666666666675E-4</v>
      </c>
      <c r="AF384">
        <f t="shared" si="138"/>
        <v>0</v>
      </c>
      <c r="AG384">
        <f t="shared" si="150"/>
        <v>0</v>
      </c>
      <c r="AH384">
        <f t="shared" si="151"/>
        <v>0.120401388424763</v>
      </c>
      <c r="AI384">
        <f t="shared" si="139"/>
        <v>3.4473231135264425E-5</v>
      </c>
      <c r="AJ384">
        <f t="shared" si="140"/>
        <v>3.4473231135264425E-5</v>
      </c>
      <c r="AK384">
        <f t="shared" si="141"/>
        <v>5.0527366705160062E-13</v>
      </c>
      <c r="AL384">
        <f t="shared" si="142"/>
        <v>384</v>
      </c>
      <c r="AM384">
        <f t="shared" si="143"/>
        <v>47</v>
      </c>
      <c r="AO384">
        <f t="shared" si="144"/>
        <v>0</v>
      </c>
      <c r="AP384">
        <f t="shared" si="145"/>
        <v>0</v>
      </c>
    </row>
    <row r="385" spans="1:42" x14ac:dyDescent="0.2">
      <c r="A385" s="152">
        <v>6.4615384615384611E-4</v>
      </c>
      <c r="B385">
        <v>1</v>
      </c>
      <c r="C385">
        <v>0</v>
      </c>
      <c r="D385" s="120">
        <f t="shared" si="127"/>
        <v>0.11548704604007878</v>
      </c>
      <c r="E385" s="124" t="s">
        <v>767</v>
      </c>
      <c r="H385">
        <f t="shared" si="146"/>
        <v>0</v>
      </c>
      <c r="O385">
        <f t="shared" si="128"/>
        <v>1.938129356357928</v>
      </c>
      <c r="P385">
        <f t="shared" si="147"/>
        <v>384</v>
      </c>
      <c r="Q385">
        <f t="shared" si="148"/>
        <v>384</v>
      </c>
      <c r="R385">
        <f t="shared" si="129"/>
        <v>48</v>
      </c>
      <c r="S385">
        <f t="shared" si="130"/>
        <v>0.97916666666666663</v>
      </c>
      <c r="T385">
        <f t="shared" si="149"/>
        <v>0.11548704604007878</v>
      </c>
      <c r="V385">
        <f t="shared" si="131"/>
        <v>385</v>
      </c>
      <c r="W385">
        <f t="shared" si="132"/>
        <v>46</v>
      </c>
      <c r="Y385">
        <f t="shared" si="133"/>
        <v>385</v>
      </c>
      <c r="Z385">
        <f t="shared" si="134"/>
        <v>46</v>
      </c>
      <c r="AB385">
        <f t="shared" si="135"/>
        <v>385</v>
      </c>
      <c r="AC385">
        <f t="shared" si="136"/>
        <v>46</v>
      </c>
      <c r="AE385">
        <f t="shared" si="137"/>
        <v>6.4615384615384611E-4</v>
      </c>
      <c r="AF385">
        <f t="shared" si="138"/>
        <v>2.4193685586137776E-6</v>
      </c>
      <c r="AG385">
        <f t="shared" si="150"/>
        <v>2.0512820512820647E-5</v>
      </c>
      <c r="AH385">
        <f t="shared" si="151"/>
        <v>0.11794421723242089</v>
      </c>
      <c r="AI385">
        <f t="shared" si="139"/>
        <v>3.4473231135264425E-5</v>
      </c>
      <c r="AJ385">
        <f t="shared" si="140"/>
        <v>3.205386257665065E-5</v>
      </c>
      <c r="AK385">
        <f t="shared" si="141"/>
        <v>4.5543001156152706E-13</v>
      </c>
      <c r="AL385">
        <f t="shared" si="142"/>
        <v>385</v>
      </c>
      <c r="AM385">
        <f t="shared" si="143"/>
        <v>46</v>
      </c>
      <c r="AO385">
        <f t="shared" si="144"/>
        <v>0</v>
      </c>
      <c r="AP385">
        <f t="shared" si="145"/>
        <v>0</v>
      </c>
    </row>
    <row r="386" spans="1:42" x14ac:dyDescent="0.2">
      <c r="A386" s="43">
        <v>6.4285714285714282E-4</v>
      </c>
      <c r="B386">
        <v>1</v>
      </c>
      <c r="C386">
        <v>0</v>
      </c>
      <c r="D386" s="120">
        <f t="shared" ref="D386:D449" si="152">$T386*SIGN($B386)</f>
        <v>0.11302987484773667</v>
      </c>
      <c r="E386" s="124" t="s">
        <v>767</v>
      </c>
      <c r="H386">
        <f t="shared" si="146"/>
        <v>0</v>
      </c>
      <c r="O386">
        <f t="shared" ref="O386:O449" si="153">($N$2-$A386)*SIGN($A386)</f>
        <v>1.9381326530612246</v>
      </c>
      <c r="P386">
        <f t="shared" si="147"/>
        <v>385</v>
      </c>
      <c r="Q386">
        <f t="shared" si="148"/>
        <v>385</v>
      </c>
      <c r="R386">
        <f t="shared" ref="R386:R449" si="154">(SUM($B$2:$C$2000)-$Q386+1)*SIGN($Q386)</f>
        <v>47</v>
      </c>
      <c r="S386">
        <f t="shared" ref="S386:S449" si="155">($R386-$B386)/($R386*SIGN($B386)+(1-SIGN($B386)))</f>
        <v>0.97872340425531912</v>
      </c>
      <c r="T386">
        <f t="shared" si="149"/>
        <v>0.11302987484773667</v>
      </c>
      <c r="V386">
        <f t="shared" ref="V386:V449" si="156">SIGN(MAX(SIGN($S386)*(0.5-$T386), 0))*ROW()</f>
        <v>386</v>
      </c>
      <c r="W386">
        <f t="shared" ref="W386:W449" si="157">($R$2-$V386)*SIGN($V386)</f>
        <v>45</v>
      </c>
      <c r="Y386">
        <f t="shared" ref="Y386:Y449" si="158">SIGN(MAX(SIGN($S386)*(0.25-$T386), 0))*ROW()</f>
        <v>386</v>
      </c>
      <c r="Z386">
        <f t="shared" ref="Z386:Z449" si="159">($R$2-$Y386)*SIGN($Y386)</f>
        <v>45</v>
      </c>
      <c r="AB386">
        <f t="shared" ref="AB386:AB449" si="160">SIGN(MAX(SIGN($S386)*(0.75-$T386), 0))*ROW()</f>
        <v>386</v>
      </c>
      <c r="AC386">
        <f t="shared" ref="AC386:AC449" si="161">($R$2-$AB386)*SIGN($AB386)</f>
        <v>45</v>
      </c>
      <c r="AE386">
        <f t="shared" ref="AE386:AE449" si="162">$A386*$B386</f>
        <v>6.4285714285714282E-4</v>
      </c>
      <c r="AF386">
        <f t="shared" ref="AF386:AF449" si="163">$AG386*$AH386</f>
        <v>3.8072652540685135E-7</v>
      </c>
      <c r="AG386">
        <f t="shared" si="150"/>
        <v>3.2967032967032815E-6</v>
      </c>
      <c r="AH386">
        <f t="shared" si="151"/>
        <v>0.11548704604007878</v>
      </c>
      <c r="AI386">
        <f t="shared" ref="AI386:AI449" si="164">$AF386+$AI387</f>
        <v>3.205386257665065E-5</v>
      </c>
      <c r="AJ386">
        <f t="shared" ref="AJ386:AJ449" si="165">$AI387*SIGN($AE386)</f>
        <v>3.1673136051243798E-5</v>
      </c>
      <c r="AK386">
        <f t="shared" ref="AK386:AK449" si="166">($B386*$AJ386^2)/((1-(SIGN($AJ386)))+($R386*($R386-$B386)))</f>
        <v>4.6400904131387586E-13</v>
      </c>
      <c r="AL386">
        <f t="shared" ref="AL386:AL449" si="167">SIGN(MAX(SIGN($S386)*(0.95-$T386), 0))*ROW()</f>
        <v>386</v>
      </c>
      <c r="AM386">
        <f t="shared" ref="AM386:AM449" si="168">($R$2-$AL386)*SIGN($AL386)</f>
        <v>45</v>
      </c>
      <c r="AO386">
        <f t="shared" ref="AO386:AO449" si="169">SIGN(MAX(SIGN($S386)*(0.05-$T386), 0))*ROW()</f>
        <v>0</v>
      </c>
      <c r="AP386">
        <f t="shared" ref="AP386:AP449" si="170">($R$2-$AO386)*SIGN($AO386)</f>
        <v>0</v>
      </c>
    </row>
    <row r="387" spans="1:42" x14ac:dyDescent="0.2">
      <c r="A387" s="191">
        <v>6.4102564102564103E-4</v>
      </c>
      <c r="B387">
        <v>1</v>
      </c>
      <c r="C387">
        <v>0</v>
      </c>
      <c r="D387" s="120">
        <f t="shared" si="152"/>
        <v>0.11057270365539458</v>
      </c>
      <c r="E387" s="124" t="s">
        <v>767</v>
      </c>
      <c r="H387">
        <f t="shared" ref="H387:H436" si="171">IF(E387="y",1,0)</f>
        <v>0</v>
      </c>
      <c r="O387">
        <f t="shared" si="153"/>
        <v>1.9381344845630561</v>
      </c>
      <c r="P387">
        <f t="shared" ref="P387:P450" si="172">($P386+$B387+$C386)</f>
        <v>386</v>
      </c>
      <c r="Q387">
        <f t="shared" ref="Q387:Q450" si="173">$P387*SIGN($B387)-($B387-SIGN($B387))</f>
        <v>386</v>
      </c>
      <c r="R387">
        <f t="shared" si="154"/>
        <v>46</v>
      </c>
      <c r="S387">
        <f t="shared" si="155"/>
        <v>0.97826086956521741</v>
      </c>
      <c r="T387">
        <f t="shared" ref="T387:T450" si="174">$S387*$T386+(1-SIGN($B387))*$T386</f>
        <v>0.11057270365539458</v>
      </c>
      <c r="V387">
        <f t="shared" si="156"/>
        <v>387</v>
      </c>
      <c r="W387">
        <f t="shared" si="157"/>
        <v>44</v>
      </c>
      <c r="Y387">
        <f t="shared" si="158"/>
        <v>387</v>
      </c>
      <c r="Z387">
        <f t="shared" si="159"/>
        <v>44</v>
      </c>
      <c r="AB387">
        <f t="shared" si="160"/>
        <v>387</v>
      </c>
      <c r="AC387">
        <f t="shared" si="161"/>
        <v>44</v>
      </c>
      <c r="AE387">
        <f t="shared" si="162"/>
        <v>6.4102564102564103E-4</v>
      </c>
      <c r="AF387">
        <f t="shared" si="163"/>
        <v>2.0701442279804885E-7</v>
      </c>
      <c r="AG387">
        <f t="shared" ref="AG387:AG450" si="175">$A386-$A387</f>
        <v>1.831501831501799E-6</v>
      </c>
      <c r="AH387">
        <f t="shared" ref="AH387:AH450" si="176">$T386</f>
        <v>0.11302987484773667</v>
      </c>
      <c r="AI387">
        <f t="shared" si="164"/>
        <v>3.1673136051243798E-5</v>
      </c>
      <c r="AJ387">
        <f t="shared" si="165"/>
        <v>3.1466121628445752E-5</v>
      </c>
      <c r="AK387">
        <f t="shared" si="166"/>
        <v>4.7831729967929543E-13</v>
      </c>
      <c r="AL387">
        <f t="shared" si="167"/>
        <v>387</v>
      </c>
      <c r="AM387">
        <f t="shared" si="168"/>
        <v>44</v>
      </c>
      <c r="AO387">
        <f t="shared" si="169"/>
        <v>0</v>
      </c>
      <c r="AP387">
        <f t="shared" si="170"/>
        <v>0</v>
      </c>
    </row>
    <row r="388" spans="1:42" x14ac:dyDescent="0.2">
      <c r="A388" s="191">
        <v>6.3414634146341466E-4</v>
      </c>
      <c r="B388">
        <v>1</v>
      </c>
      <c r="C388">
        <v>0</v>
      </c>
      <c r="D388" s="120">
        <f t="shared" si="152"/>
        <v>0.10811553246305247</v>
      </c>
      <c r="E388" s="124" t="s">
        <v>767</v>
      </c>
      <c r="H388">
        <f t="shared" si="171"/>
        <v>0</v>
      </c>
      <c r="O388">
        <f t="shared" si="153"/>
        <v>1.9381413638626184</v>
      </c>
      <c r="P388">
        <f t="shared" si="172"/>
        <v>387</v>
      </c>
      <c r="Q388">
        <f t="shared" si="173"/>
        <v>387</v>
      </c>
      <c r="R388">
        <f t="shared" si="154"/>
        <v>45</v>
      </c>
      <c r="S388">
        <f t="shared" si="155"/>
        <v>0.97777777777777775</v>
      </c>
      <c r="T388">
        <f t="shared" si="174"/>
        <v>0.10811553246305247</v>
      </c>
      <c r="V388">
        <f t="shared" si="156"/>
        <v>388</v>
      </c>
      <c r="W388">
        <f t="shared" si="157"/>
        <v>43</v>
      </c>
      <c r="Y388">
        <f t="shared" si="158"/>
        <v>388</v>
      </c>
      <c r="Z388">
        <f t="shared" si="159"/>
        <v>43</v>
      </c>
      <c r="AB388">
        <f t="shared" si="160"/>
        <v>388</v>
      </c>
      <c r="AC388">
        <f t="shared" si="161"/>
        <v>43</v>
      </c>
      <c r="AE388">
        <f t="shared" si="162"/>
        <v>6.3414634146341466E-4</v>
      </c>
      <c r="AF388">
        <f t="shared" si="163"/>
        <v>7.6066275185074206E-7</v>
      </c>
      <c r="AG388">
        <f t="shared" si="175"/>
        <v>6.8792995622263698E-6</v>
      </c>
      <c r="AH388">
        <f t="shared" si="176"/>
        <v>0.11057270365539458</v>
      </c>
      <c r="AI388">
        <f t="shared" si="164"/>
        <v>3.1466121628445752E-5</v>
      </c>
      <c r="AJ388">
        <f t="shared" si="165"/>
        <v>3.0705458876595012E-5</v>
      </c>
      <c r="AK388">
        <f t="shared" si="166"/>
        <v>4.7617434586983204E-13</v>
      </c>
      <c r="AL388">
        <f t="shared" si="167"/>
        <v>388</v>
      </c>
      <c r="AM388">
        <f t="shared" si="168"/>
        <v>43</v>
      </c>
      <c r="AO388">
        <f t="shared" si="169"/>
        <v>0</v>
      </c>
      <c r="AP388">
        <f t="shared" si="170"/>
        <v>0</v>
      </c>
    </row>
    <row r="389" spans="1:42" x14ac:dyDescent="0.2">
      <c r="A389" s="40">
        <v>6.2500000000000001E-4</v>
      </c>
      <c r="B389">
        <v>1</v>
      </c>
      <c r="C389">
        <v>0</v>
      </c>
      <c r="D389" s="120">
        <f t="shared" si="152"/>
        <v>0.10565836127071038</v>
      </c>
      <c r="E389" s="124" t="s">
        <v>767</v>
      </c>
      <c r="H389">
        <f t="shared" si="171"/>
        <v>0</v>
      </c>
      <c r="O389">
        <f t="shared" si="153"/>
        <v>1.9381505102040817</v>
      </c>
      <c r="P389">
        <f t="shared" si="172"/>
        <v>388</v>
      </c>
      <c r="Q389">
        <f t="shared" si="173"/>
        <v>388</v>
      </c>
      <c r="R389">
        <f t="shared" si="154"/>
        <v>44</v>
      </c>
      <c r="S389">
        <f t="shared" si="155"/>
        <v>0.97727272727272729</v>
      </c>
      <c r="T389">
        <f t="shared" si="174"/>
        <v>0.10565836127071038</v>
      </c>
      <c r="V389">
        <f t="shared" si="156"/>
        <v>389</v>
      </c>
      <c r="W389">
        <f t="shared" si="157"/>
        <v>42</v>
      </c>
      <c r="Y389">
        <f t="shared" si="158"/>
        <v>389</v>
      </c>
      <c r="Z389">
        <f t="shared" si="159"/>
        <v>42</v>
      </c>
      <c r="AB389">
        <f t="shared" si="160"/>
        <v>389</v>
      </c>
      <c r="AC389">
        <f t="shared" si="161"/>
        <v>42</v>
      </c>
      <c r="AE389">
        <f t="shared" si="162"/>
        <v>6.2500000000000001E-4</v>
      </c>
      <c r="AF389">
        <f t="shared" si="163"/>
        <v>9.8886157740596852E-7</v>
      </c>
      <c r="AG389">
        <f t="shared" si="175"/>
        <v>9.1463414634146423E-6</v>
      </c>
      <c r="AH389">
        <f t="shared" si="176"/>
        <v>0.10811553246305247</v>
      </c>
      <c r="AI389">
        <f t="shared" si="164"/>
        <v>3.0705458876595012E-5</v>
      </c>
      <c r="AJ389">
        <f t="shared" si="165"/>
        <v>2.971659729918904E-5</v>
      </c>
      <c r="AK389">
        <f t="shared" si="166"/>
        <v>4.6674215382778507E-13</v>
      </c>
      <c r="AL389">
        <f t="shared" si="167"/>
        <v>389</v>
      </c>
      <c r="AM389">
        <f t="shared" si="168"/>
        <v>42</v>
      </c>
      <c r="AO389">
        <f t="shared" si="169"/>
        <v>0</v>
      </c>
      <c r="AP389">
        <f t="shared" si="170"/>
        <v>0</v>
      </c>
    </row>
    <row r="390" spans="1:42" x14ac:dyDescent="0.2">
      <c r="A390" s="191">
        <v>6.2500000000000001E-4</v>
      </c>
      <c r="B390">
        <v>1</v>
      </c>
      <c r="C390">
        <v>0</v>
      </c>
      <c r="D390" s="120">
        <f t="shared" si="152"/>
        <v>0.10320119007836827</v>
      </c>
      <c r="E390" s="124" t="s">
        <v>767</v>
      </c>
      <c r="H390">
        <f t="shared" si="171"/>
        <v>0</v>
      </c>
      <c r="O390">
        <f t="shared" si="153"/>
        <v>1.9381505102040817</v>
      </c>
      <c r="P390">
        <f t="shared" si="172"/>
        <v>389</v>
      </c>
      <c r="Q390">
        <f t="shared" si="173"/>
        <v>389</v>
      </c>
      <c r="R390">
        <f t="shared" si="154"/>
        <v>43</v>
      </c>
      <c r="S390">
        <f t="shared" si="155"/>
        <v>0.97674418604651159</v>
      </c>
      <c r="T390">
        <f t="shared" si="174"/>
        <v>0.10320119007836827</v>
      </c>
      <c r="V390">
        <f t="shared" si="156"/>
        <v>390</v>
      </c>
      <c r="W390">
        <f t="shared" si="157"/>
        <v>41</v>
      </c>
      <c r="Y390">
        <f t="shared" si="158"/>
        <v>390</v>
      </c>
      <c r="Z390">
        <f t="shared" si="159"/>
        <v>41</v>
      </c>
      <c r="AB390">
        <f t="shared" si="160"/>
        <v>390</v>
      </c>
      <c r="AC390">
        <f t="shared" si="161"/>
        <v>41</v>
      </c>
      <c r="AE390">
        <f t="shared" si="162"/>
        <v>6.2500000000000001E-4</v>
      </c>
      <c r="AF390">
        <f t="shared" si="163"/>
        <v>0</v>
      </c>
      <c r="AG390">
        <f t="shared" si="175"/>
        <v>0</v>
      </c>
      <c r="AH390">
        <f t="shared" si="176"/>
        <v>0.10565836127071038</v>
      </c>
      <c r="AI390">
        <f t="shared" si="164"/>
        <v>2.971659729918904E-5</v>
      </c>
      <c r="AJ390">
        <f t="shared" si="165"/>
        <v>2.971659729918904E-5</v>
      </c>
      <c r="AK390">
        <f t="shared" si="166"/>
        <v>4.8896797067672723E-13</v>
      </c>
      <c r="AL390">
        <f t="shared" si="167"/>
        <v>390</v>
      </c>
      <c r="AM390">
        <f t="shared" si="168"/>
        <v>41</v>
      </c>
      <c r="AO390">
        <f t="shared" si="169"/>
        <v>0</v>
      </c>
      <c r="AP390">
        <f t="shared" si="170"/>
        <v>0</v>
      </c>
    </row>
    <row r="391" spans="1:42" x14ac:dyDescent="0.2">
      <c r="A391" s="122">
        <v>6.1538461538461541E-4</v>
      </c>
      <c r="B391">
        <v>1</v>
      </c>
      <c r="C391">
        <v>0</v>
      </c>
      <c r="D391" s="120">
        <f t="shared" si="152"/>
        <v>0.10074401888602616</v>
      </c>
      <c r="E391" s="124" t="s">
        <v>767</v>
      </c>
      <c r="H391">
        <f t="shared" si="171"/>
        <v>0</v>
      </c>
      <c r="O391">
        <f t="shared" si="153"/>
        <v>1.9381601255886971</v>
      </c>
      <c r="P391">
        <f t="shared" si="172"/>
        <v>390</v>
      </c>
      <c r="Q391">
        <f t="shared" si="173"/>
        <v>390</v>
      </c>
      <c r="R391">
        <f t="shared" si="154"/>
        <v>42</v>
      </c>
      <c r="S391">
        <f t="shared" si="155"/>
        <v>0.97619047619047616</v>
      </c>
      <c r="T391">
        <f t="shared" si="174"/>
        <v>0.10074401888602616</v>
      </c>
      <c r="V391">
        <f t="shared" si="156"/>
        <v>391</v>
      </c>
      <c r="W391">
        <f t="shared" si="157"/>
        <v>40</v>
      </c>
      <c r="Y391">
        <f t="shared" si="158"/>
        <v>391</v>
      </c>
      <c r="Z391">
        <f t="shared" si="159"/>
        <v>40</v>
      </c>
      <c r="AB391">
        <f t="shared" si="160"/>
        <v>391</v>
      </c>
      <c r="AC391">
        <f t="shared" si="161"/>
        <v>40</v>
      </c>
      <c r="AE391">
        <f t="shared" si="162"/>
        <v>6.1538461538461541E-4</v>
      </c>
      <c r="AF391">
        <f t="shared" si="163"/>
        <v>9.9231913536892485E-7</v>
      </c>
      <c r="AG391">
        <f t="shared" si="175"/>
        <v>9.6153846153846072E-6</v>
      </c>
      <c r="AH391">
        <f t="shared" si="176"/>
        <v>0.10320119007836827</v>
      </c>
      <c r="AI391">
        <f t="shared" si="164"/>
        <v>2.971659729918904E-5</v>
      </c>
      <c r="AJ391">
        <f t="shared" si="165"/>
        <v>2.8724278163820114E-5</v>
      </c>
      <c r="AK391">
        <f t="shared" si="166"/>
        <v>4.7914294775407257E-13</v>
      </c>
      <c r="AL391">
        <f t="shared" si="167"/>
        <v>391</v>
      </c>
      <c r="AM391">
        <f t="shared" si="168"/>
        <v>40</v>
      </c>
      <c r="AO391">
        <f t="shared" si="169"/>
        <v>0</v>
      </c>
      <c r="AP391">
        <f t="shared" si="170"/>
        <v>0</v>
      </c>
    </row>
    <row r="392" spans="1:42" x14ac:dyDescent="0.2">
      <c r="A392" s="154">
        <v>5.9374999999999999E-4</v>
      </c>
      <c r="B392">
        <v>1</v>
      </c>
      <c r="C392">
        <v>0</v>
      </c>
      <c r="D392" s="120">
        <f t="shared" si="152"/>
        <v>9.8286847693684051E-2</v>
      </c>
      <c r="E392" s="124" t="s">
        <v>767</v>
      </c>
      <c r="H392">
        <f t="shared" si="171"/>
        <v>0</v>
      </c>
      <c r="O392">
        <f t="shared" si="153"/>
        <v>1.9381817602040818</v>
      </c>
      <c r="P392">
        <f t="shared" si="172"/>
        <v>391</v>
      </c>
      <c r="Q392">
        <f t="shared" si="173"/>
        <v>391</v>
      </c>
      <c r="R392">
        <f t="shared" si="154"/>
        <v>41</v>
      </c>
      <c r="S392">
        <f t="shared" si="155"/>
        <v>0.97560975609756095</v>
      </c>
      <c r="T392">
        <f t="shared" si="174"/>
        <v>9.8286847693684051E-2</v>
      </c>
      <c r="V392">
        <f t="shared" si="156"/>
        <v>392</v>
      </c>
      <c r="W392">
        <f t="shared" si="157"/>
        <v>39</v>
      </c>
      <c r="Y392">
        <f t="shared" si="158"/>
        <v>392</v>
      </c>
      <c r="Z392">
        <f t="shared" si="159"/>
        <v>39</v>
      </c>
      <c r="AB392">
        <f t="shared" si="160"/>
        <v>392</v>
      </c>
      <c r="AC392">
        <f t="shared" si="161"/>
        <v>39</v>
      </c>
      <c r="AE392">
        <f t="shared" si="162"/>
        <v>5.9374999999999999E-4</v>
      </c>
      <c r="AF392">
        <f t="shared" si="163"/>
        <v>2.1795581008996082E-6</v>
      </c>
      <c r="AG392">
        <f t="shared" si="175"/>
        <v>2.1634615384615421E-5</v>
      </c>
      <c r="AH392">
        <f t="shared" si="176"/>
        <v>0.10074401888602616</v>
      </c>
      <c r="AI392">
        <f t="shared" si="164"/>
        <v>2.8724278163820114E-5</v>
      </c>
      <c r="AJ392">
        <f t="shared" si="165"/>
        <v>2.6544720062920506E-5</v>
      </c>
      <c r="AK392">
        <f t="shared" si="166"/>
        <v>4.2964766049927709E-13</v>
      </c>
      <c r="AL392">
        <f t="shared" si="167"/>
        <v>392</v>
      </c>
      <c r="AM392">
        <f t="shared" si="168"/>
        <v>39</v>
      </c>
      <c r="AO392">
        <f t="shared" si="169"/>
        <v>0</v>
      </c>
      <c r="AP392">
        <f t="shared" si="170"/>
        <v>0</v>
      </c>
    </row>
    <row r="393" spans="1:42" x14ac:dyDescent="0.2">
      <c r="A393" s="40">
        <v>5.8823529411764701E-4</v>
      </c>
      <c r="B393">
        <v>1</v>
      </c>
      <c r="C393">
        <v>0</v>
      </c>
      <c r="D393" s="120">
        <f t="shared" si="152"/>
        <v>9.5829676501341943E-2</v>
      </c>
      <c r="E393" s="124" t="s">
        <v>767</v>
      </c>
      <c r="H393">
        <f t="shared" si="171"/>
        <v>0</v>
      </c>
      <c r="O393">
        <f t="shared" si="153"/>
        <v>1.9381872749099642</v>
      </c>
      <c r="P393">
        <f t="shared" si="172"/>
        <v>392</v>
      </c>
      <c r="Q393">
        <f t="shared" si="173"/>
        <v>392</v>
      </c>
      <c r="R393">
        <f t="shared" si="154"/>
        <v>40</v>
      </c>
      <c r="S393">
        <f t="shared" si="155"/>
        <v>0.97499999999999998</v>
      </c>
      <c r="T393">
        <f t="shared" si="174"/>
        <v>9.5829676501341943E-2</v>
      </c>
      <c r="V393">
        <f t="shared" si="156"/>
        <v>393</v>
      </c>
      <c r="W393">
        <f t="shared" si="157"/>
        <v>38</v>
      </c>
      <c r="Y393">
        <f t="shared" si="158"/>
        <v>393</v>
      </c>
      <c r="Z393">
        <f t="shared" si="159"/>
        <v>38</v>
      </c>
      <c r="AB393">
        <f t="shared" si="160"/>
        <v>393</v>
      </c>
      <c r="AC393">
        <f t="shared" si="161"/>
        <v>38</v>
      </c>
      <c r="AE393">
        <f t="shared" si="162"/>
        <v>5.8823529411764701E-4</v>
      </c>
      <c r="AF393">
        <f t="shared" si="163"/>
        <v>5.4202305713429067E-7</v>
      </c>
      <c r="AG393">
        <f t="shared" si="175"/>
        <v>5.514705882352978E-6</v>
      </c>
      <c r="AH393">
        <f t="shared" si="176"/>
        <v>9.8286847693684051E-2</v>
      </c>
      <c r="AI393">
        <f t="shared" si="164"/>
        <v>2.6544720062920506E-5</v>
      </c>
      <c r="AJ393">
        <f t="shared" si="165"/>
        <v>2.6002697005786214E-5</v>
      </c>
      <c r="AK393">
        <f t="shared" si="166"/>
        <v>4.3342323818892521E-13</v>
      </c>
      <c r="AL393">
        <f t="shared" si="167"/>
        <v>393</v>
      </c>
      <c r="AM393">
        <f t="shared" si="168"/>
        <v>38</v>
      </c>
      <c r="AO393">
        <f t="shared" si="169"/>
        <v>0</v>
      </c>
      <c r="AP393">
        <f t="shared" si="170"/>
        <v>0</v>
      </c>
    </row>
    <row r="394" spans="1:42" x14ac:dyDescent="0.2">
      <c r="A394" s="43">
        <v>5.7407407407407407E-4</v>
      </c>
      <c r="B394">
        <v>1</v>
      </c>
      <c r="C394">
        <v>0</v>
      </c>
      <c r="D394" s="120">
        <f t="shared" si="152"/>
        <v>9.3372505308999834E-2</v>
      </c>
      <c r="E394" s="124" t="s">
        <v>767</v>
      </c>
      <c r="H394">
        <f t="shared" si="171"/>
        <v>0</v>
      </c>
      <c r="O394">
        <f t="shared" si="153"/>
        <v>1.9382014361300077</v>
      </c>
      <c r="P394">
        <f t="shared" si="172"/>
        <v>393</v>
      </c>
      <c r="Q394">
        <f t="shared" si="173"/>
        <v>393</v>
      </c>
      <c r="R394">
        <f t="shared" si="154"/>
        <v>39</v>
      </c>
      <c r="S394">
        <f t="shared" si="155"/>
        <v>0.97435897435897434</v>
      </c>
      <c r="T394">
        <f t="shared" si="174"/>
        <v>9.3372505308999834E-2</v>
      </c>
      <c r="V394">
        <f t="shared" si="156"/>
        <v>394</v>
      </c>
      <c r="W394">
        <f t="shared" si="157"/>
        <v>37</v>
      </c>
      <c r="Y394">
        <f t="shared" si="158"/>
        <v>394</v>
      </c>
      <c r="Z394">
        <f t="shared" si="159"/>
        <v>37</v>
      </c>
      <c r="AB394">
        <f t="shared" si="160"/>
        <v>394</v>
      </c>
      <c r="AC394">
        <f t="shared" si="161"/>
        <v>37</v>
      </c>
      <c r="AE394">
        <f t="shared" si="162"/>
        <v>5.7407407407407407E-4</v>
      </c>
      <c r="AF394">
        <f t="shared" si="163"/>
        <v>1.3570651356399141E-6</v>
      </c>
      <c r="AG394">
        <f t="shared" si="175"/>
        <v>1.4161220043572937E-5</v>
      </c>
      <c r="AH394">
        <f t="shared" si="176"/>
        <v>9.5829676501341943E-2</v>
      </c>
      <c r="AI394">
        <f t="shared" si="164"/>
        <v>2.6002697005786214E-5</v>
      </c>
      <c r="AJ394">
        <f t="shared" si="165"/>
        <v>2.4645631870146299E-5</v>
      </c>
      <c r="AK394">
        <f t="shared" si="166"/>
        <v>4.0985639020159987E-13</v>
      </c>
      <c r="AL394">
        <f t="shared" si="167"/>
        <v>394</v>
      </c>
      <c r="AM394">
        <f t="shared" si="168"/>
        <v>37</v>
      </c>
      <c r="AO394">
        <f t="shared" si="169"/>
        <v>0</v>
      </c>
      <c r="AP394">
        <f t="shared" si="170"/>
        <v>0</v>
      </c>
    </row>
    <row r="395" spans="1:42" x14ac:dyDescent="0.2">
      <c r="A395" s="40">
        <v>5.2380952380952383E-4</v>
      </c>
      <c r="B395">
        <v>1</v>
      </c>
      <c r="C395">
        <v>0</v>
      </c>
      <c r="D395" s="120">
        <f t="shared" si="152"/>
        <v>9.0915334116657739E-2</v>
      </c>
      <c r="E395" s="124" t="s">
        <v>767</v>
      </c>
      <c r="H395">
        <f t="shared" si="171"/>
        <v>0</v>
      </c>
      <c r="O395">
        <f t="shared" si="153"/>
        <v>1.9382517006802722</v>
      </c>
      <c r="P395">
        <f t="shared" si="172"/>
        <v>394</v>
      </c>
      <c r="Q395">
        <f t="shared" si="173"/>
        <v>394</v>
      </c>
      <c r="R395">
        <f t="shared" si="154"/>
        <v>38</v>
      </c>
      <c r="S395">
        <f t="shared" si="155"/>
        <v>0.97368421052631582</v>
      </c>
      <c r="T395">
        <f t="shared" si="174"/>
        <v>9.0915334116657739E-2</v>
      </c>
      <c r="V395">
        <f t="shared" si="156"/>
        <v>395</v>
      </c>
      <c r="W395">
        <f t="shared" si="157"/>
        <v>36</v>
      </c>
      <c r="Y395">
        <f t="shared" si="158"/>
        <v>395</v>
      </c>
      <c r="Z395">
        <f t="shared" si="159"/>
        <v>36</v>
      </c>
      <c r="AB395">
        <f t="shared" si="160"/>
        <v>395</v>
      </c>
      <c r="AC395">
        <f t="shared" si="161"/>
        <v>36</v>
      </c>
      <c r="AE395">
        <f t="shared" si="162"/>
        <v>5.2380952380952383E-4</v>
      </c>
      <c r="AF395">
        <f t="shared" si="163"/>
        <v>4.6933269864312066E-6</v>
      </c>
      <c r="AG395">
        <f t="shared" si="175"/>
        <v>5.0264550264550239E-5</v>
      </c>
      <c r="AH395">
        <f t="shared" si="176"/>
        <v>9.3372505308999834E-2</v>
      </c>
      <c r="AI395">
        <f t="shared" si="164"/>
        <v>2.4645631870146299E-5</v>
      </c>
      <c r="AJ395">
        <f t="shared" si="165"/>
        <v>1.9952304883715091E-5</v>
      </c>
      <c r="AK395">
        <f t="shared" si="166"/>
        <v>2.8313973696495096E-13</v>
      </c>
      <c r="AL395">
        <f t="shared" si="167"/>
        <v>395</v>
      </c>
      <c r="AM395">
        <f t="shared" si="168"/>
        <v>36</v>
      </c>
      <c r="AO395">
        <f t="shared" si="169"/>
        <v>0</v>
      </c>
      <c r="AP395">
        <f t="shared" si="170"/>
        <v>0</v>
      </c>
    </row>
    <row r="396" spans="1:42" x14ac:dyDescent="0.2">
      <c r="A396" s="40">
        <v>5.2307692307692309E-4</v>
      </c>
      <c r="B396">
        <v>1</v>
      </c>
      <c r="C396">
        <v>0</v>
      </c>
      <c r="D396" s="120">
        <f t="shared" si="152"/>
        <v>8.8458162924315645E-2</v>
      </c>
      <c r="E396" s="124" t="s">
        <v>767</v>
      </c>
      <c r="H396">
        <f t="shared" si="171"/>
        <v>0</v>
      </c>
      <c r="O396">
        <f t="shared" si="153"/>
        <v>1.9382524332810049</v>
      </c>
      <c r="P396">
        <f t="shared" si="172"/>
        <v>395</v>
      </c>
      <c r="Q396">
        <f t="shared" si="173"/>
        <v>395</v>
      </c>
      <c r="R396">
        <f t="shared" si="154"/>
        <v>37</v>
      </c>
      <c r="S396">
        <f t="shared" si="155"/>
        <v>0.97297297297297303</v>
      </c>
      <c r="T396">
        <f t="shared" si="174"/>
        <v>8.8458162924315645E-2</v>
      </c>
      <c r="V396">
        <f t="shared" si="156"/>
        <v>396</v>
      </c>
      <c r="W396">
        <f t="shared" si="157"/>
        <v>35</v>
      </c>
      <c r="Y396">
        <f t="shared" si="158"/>
        <v>396</v>
      </c>
      <c r="Z396">
        <f t="shared" si="159"/>
        <v>35</v>
      </c>
      <c r="AB396">
        <f t="shared" si="160"/>
        <v>396</v>
      </c>
      <c r="AC396">
        <f t="shared" si="161"/>
        <v>35</v>
      </c>
      <c r="AE396">
        <f t="shared" si="162"/>
        <v>5.2307692307692309E-4</v>
      </c>
      <c r="AF396">
        <f t="shared" si="163"/>
        <v>6.6604640378504624E-8</v>
      </c>
      <c r="AG396">
        <f t="shared" si="175"/>
        <v>7.3260073260074127E-7</v>
      </c>
      <c r="AH396">
        <f t="shared" si="176"/>
        <v>9.0915334116657739E-2</v>
      </c>
      <c r="AI396">
        <f t="shared" si="164"/>
        <v>1.9952304883715091E-5</v>
      </c>
      <c r="AJ396">
        <f t="shared" si="165"/>
        <v>1.9885700243336586E-5</v>
      </c>
      <c r="AK396">
        <f t="shared" si="166"/>
        <v>2.9687768330918674E-13</v>
      </c>
      <c r="AL396">
        <f t="shared" si="167"/>
        <v>396</v>
      </c>
      <c r="AM396">
        <f t="shared" si="168"/>
        <v>35</v>
      </c>
      <c r="AO396">
        <f t="shared" si="169"/>
        <v>0</v>
      </c>
      <c r="AP396">
        <f t="shared" si="170"/>
        <v>0</v>
      </c>
    </row>
    <row r="397" spans="1:42" x14ac:dyDescent="0.2">
      <c r="A397" s="122">
        <v>5.0000000000000001E-4</v>
      </c>
      <c r="B397">
        <v>1</v>
      </c>
      <c r="C397">
        <v>0</v>
      </c>
      <c r="D397" s="120">
        <f t="shared" si="152"/>
        <v>8.6000991731973536E-2</v>
      </c>
      <c r="E397" s="124" t="s">
        <v>767</v>
      </c>
      <c r="H397">
        <f t="shared" si="171"/>
        <v>0</v>
      </c>
      <c r="O397">
        <f t="shared" si="153"/>
        <v>1.9382755102040818</v>
      </c>
      <c r="P397">
        <f t="shared" si="172"/>
        <v>396</v>
      </c>
      <c r="Q397">
        <f t="shared" si="173"/>
        <v>396</v>
      </c>
      <c r="R397">
        <f t="shared" si="154"/>
        <v>36</v>
      </c>
      <c r="S397">
        <f t="shared" si="155"/>
        <v>0.97222222222222221</v>
      </c>
      <c r="T397">
        <f t="shared" si="174"/>
        <v>8.6000991731973536E-2</v>
      </c>
      <c r="V397">
        <f t="shared" si="156"/>
        <v>397</v>
      </c>
      <c r="W397">
        <f t="shared" si="157"/>
        <v>34</v>
      </c>
      <c r="Y397">
        <f t="shared" si="158"/>
        <v>397</v>
      </c>
      <c r="Z397">
        <f t="shared" si="159"/>
        <v>34</v>
      </c>
      <c r="AB397">
        <f t="shared" si="160"/>
        <v>397</v>
      </c>
      <c r="AC397">
        <f t="shared" si="161"/>
        <v>34</v>
      </c>
      <c r="AE397">
        <f t="shared" si="162"/>
        <v>5.0000000000000001E-4</v>
      </c>
      <c r="AF397">
        <f t="shared" si="163"/>
        <v>2.0413422213303611E-6</v>
      </c>
      <c r="AG397">
        <f t="shared" si="175"/>
        <v>2.3076923076923079E-5</v>
      </c>
      <c r="AH397">
        <f t="shared" si="176"/>
        <v>8.8458162924315645E-2</v>
      </c>
      <c r="AI397">
        <f t="shared" si="164"/>
        <v>1.9885700243336586E-5</v>
      </c>
      <c r="AJ397">
        <f t="shared" si="165"/>
        <v>1.7844358022006224E-5</v>
      </c>
      <c r="AK397">
        <f t="shared" si="166"/>
        <v>2.5271516922026818E-13</v>
      </c>
      <c r="AL397">
        <f t="shared" si="167"/>
        <v>397</v>
      </c>
      <c r="AM397">
        <f t="shared" si="168"/>
        <v>34</v>
      </c>
      <c r="AO397">
        <f t="shared" si="169"/>
        <v>0</v>
      </c>
      <c r="AP397">
        <f t="shared" si="170"/>
        <v>0</v>
      </c>
    </row>
    <row r="398" spans="1:42" x14ac:dyDescent="0.2">
      <c r="A398" s="122">
        <v>5.0000000000000001E-4</v>
      </c>
      <c r="B398">
        <v>1</v>
      </c>
      <c r="C398">
        <v>0</v>
      </c>
      <c r="D398" s="120">
        <f t="shared" si="152"/>
        <v>8.3543820539631428E-2</v>
      </c>
      <c r="E398" s="124" t="s">
        <v>767</v>
      </c>
      <c r="H398">
        <f t="shared" si="171"/>
        <v>0</v>
      </c>
      <c r="O398">
        <f t="shared" si="153"/>
        <v>1.9382755102040818</v>
      </c>
      <c r="P398">
        <f t="shared" si="172"/>
        <v>397</v>
      </c>
      <c r="Q398">
        <f t="shared" si="173"/>
        <v>397</v>
      </c>
      <c r="R398">
        <f t="shared" si="154"/>
        <v>35</v>
      </c>
      <c r="S398">
        <f t="shared" si="155"/>
        <v>0.97142857142857142</v>
      </c>
      <c r="T398">
        <f t="shared" si="174"/>
        <v>8.3543820539631428E-2</v>
      </c>
      <c r="V398">
        <f t="shared" si="156"/>
        <v>398</v>
      </c>
      <c r="W398">
        <f t="shared" si="157"/>
        <v>33</v>
      </c>
      <c r="Y398">
        <f t="shared" si="158"/>
        <v>398</v>
      </c>
      <c r="Z398">
        <f t="shared" si="159"/>
        <v>33</v>
      </c>
      <c r="AB398">
        <f t="shared" si="160"/>
        <v>398</v>
      </c>
      <c r="AC398">
        <f t="shared" si="161"/>
        <v>33</v>
      </c>
      <c r="AE398">
        <f t="shared" si="162"/>
        <v>5.0000000000000001E-4</v>
      </c>
      <c r="AF398">
        <f t="shared" si="163"/>
        <v>0</v>
      </c>
      <c r="AG398">
        <f t="shared" si="175"/>
        <v>0</v>
      </c>
      <c r="AH398">
        <f t="shared" si="176"/>
        <v>8.6000991731973536E-2</v>
      </c>
      <c r="AI398">
        <f t="shared" si="164"/>
        <v>1.7844358022006224E-5</v>
      </c>
      <c r="AJ398">
        <f t="shared" si="165"/>
        <v>1.7844358022006224E-5</v>
      </c>
      <c r="AK398">
        <f t="shared" si="166"/>
        <v>2.6758076740969568E-13</v>
      </c>
      <c r="AL398">
        <f t="shared" si="167"/>
        <v>398</v>
      </c>
      <c r="AM398">
        <f t="shared" si="168"/>
        <v>33</v>
      </c>
      <c r="AO398">
        <f t="shared" si="169"/>
        <v>0</v>
      </c>
      <c r="AP398">
        <f t="shared" si="170"/>
        <v>0</v>
      </c>
    </row>
    <row r="399" spans="1:42" x14ac:dyDescent="0.2">
      <c r="A399" s="236">
        <v>4.9739999999999995E-4</v>
      </c>
      <c r="B399">
        <v>1</v>
      </c>
      <c r="C399">
        <v>0</v>
      </c>
      <c r="D399" s="120">
        <f t="shared" si="152"/>
        <v>8.1086649347289333E-2</v>
      </c>
      <c r="E399" s="124" t="s">
        <v>767</v>
      </c>
      <c r="H399">
        <f t="shared" si="171"/>
        <v>0</v>
      </c>
      <c r="O399">
        <f t="shared" si="153"/>
        <v>1.9382781102040818</v>
      </c>
      <c r="P399">
        <f t="shared" si="172"/>
        <v>398</v>
      </c>
      <c r="Q399">
        <f t="shared" si="173"/>
        <v>398</v>
      </c>
      <c r="R399">
        <f t="shared" si="154"/>
        <v>34</v>
      </c>
      <c r="S399">
        <f t="shared" si="155"/>
        <v>0.97058823529411764</v>
      </c>
      <c r="T399">
        <f t="shared" si="174"/>
        <v>8.1086649347289333E-2</v>
      </c>
      <c r="V399">
        <f t="shared" si="156"/>
        <v>399</v>
      </c>
      <c r="W399">
        <f t="shared" si="157"/>
        <v>32</v>
      </c>
      <c r="Y399">
        <f t="shared" si="158"/>
        <v>399</v>
      </c>
      <c r="Z399">
        <f t="shared" si="159"/>
        <v>32</v>
      </c>
      <c r="AB399">
        <f t="shared" si="160"/>
        <v>399</v>
      </c>
      <c r="AC399">
        <f t="shared" si="161"/>
        <v>32</v>
      </c>
      <c r="AE399">
        <f t="shared" si="162"/>
        <v>4.9739999999999995E-4</v>
      </c>
      <c r="AF399">
        <f t="shared" si="163"/>
        <v>2.1721393340304699E-7</v>
      </c>
      <c r="AG399">
        <f t="shared" si="175"/>
        <v>2.6000000000000632E-6</v>
      </c>
      <c r="AH399">
        <f t="shared" si="176"/>
        <v>8.3543820539631428E-2</v>
      </c>
      <c r="AI399">
        <f t="shared" si="164"/>
        <v>1.7844358022006224E-5</v>
      </c>
      <c r="AJ399">
        <f t="shared" si="165"/>
        <v>1.7627144088603176E-5</v>
      </c>
      <c r="AK399">
        <f t="shared" si="166"/>
        <v>2.7693066730871472E-13</v>
      </c>
      <c r="AL399">
        <f t="shared" si="167"/>
        <v>399</v>
      </c>
      <c r="AM399">
        <f t="shared" si="168"/>
        <v>32</v>
      </c>
      <c r="AO399">
        <f t="shared" si="169"/>
        <v>0</v>
      </c>
      <c r="AP399">
        <f t="shared" si="170"/>
        <v>0</v>
      </c>
    </row>
    <row r="400" spans="1:42" x14ac:dyDescent="0.2">
      <c r="A400" s="122">
        <v>4.8000000000000001E-4</v>
      </c>
      <c r="B400">
        <v>1</v>
      </c>
      <c r="C400">
        <v>0</v>
      </c>
      <c r="D400" s="120">
        <f t="shared" si="152"/>
        <v>7.8629478154947238E-2</v>
      </c>
      <c r="E400" s="124" t="s">
        <v>767</v>
      </c>
      <c r="H400">
        <f t="shared" si="171"/>
        <v>0</v>
      </c>
      <c r="O400">
        <f t="shared" si="153"/>
        <v>1.9382955102040818</v>
      </c>
      <c r="P400">
        <f t="shared" si="172"/>
        <v>399</v>
      </c>
      <c r="Q400">
        <f t="shared" si="173"/>
        <v>399</v>
      </c>
      <c r="R400">
        <f t="shared" si="154"/>
        <v>33</v>
      </c>
      <c r="S400">
        <f t="shared" si="155"/>
        <v>0.96969696969696972</v>
      </c>
      <c r="T400">
        <f t="shared" si="174"/>
        <v>7.8629478154947238E-2</v>
      </c>
      <c r="V400">
        <f t="shared" si="156"/>
        <v>400</v>
      </c>
      <c r="W400">
        <f t="shared" si="157"/>
        <v>31</v>
      </c>
      <c r="Y400">
        <f t="shared" si="158"/>
        <v>400</v>
      </c>
      <c r="Z400">
        <f t="shared" si="159"/>
        <v>31</v>
      </c>
      <c r="AB400">
        <f t="shared" si="160"/>
        <v>400</v>
      </c>
      <c r="AC400">
        <f t="shared" si="161"/>
        <v>31</v>
      </c>
      <c r="AE400">
        <f t="shared" si="162"/>
        <v>4.8000000000000001E-4</v>
      </c>
      <c r="AF400">
        <f t="shared" si="163"/>
        <v>1.4109076986428291E-6</v>
      </c>
      <c r="AG400">
        <f t="shared" si="175"/>
        <v>1.7399999999999935E-5</v>
      </c>
      <c r="AH400">
        <f t="shared" si="176"/>
        <v>8.1086649347289333E-2</v>
      </c>
      <c r="AI400">
        <f t="shared" si="164"/>
        <v>1.7627144088603176E-5</v>
      </c>
      <c r="AJ400">
        <f t="shared" si="165"/>
        <v>1.6216236389960346E-5</v>
      </c>
      <c r="AK400">
        <f t="shared" si="166"/>
        <v>2.4902113887791113E-13</v>
      </c>
      <c r="AL400">
        <f t="shared" si="167"/>
        <v>400</v>
      </c>
      <c r="AM400">
        <f t="shared" si="168"/>
        <v>31</v>
      </c>
      <c r="AO400">
        <f t="shared" si="169"/>
        <v>0</v>
      </c>
      <c r="AP400">
        <f t="shared" si="170"/>
        <v>0</v>
      </c>
    </row>
    <row r="401" spans="1:42" x14ac:dyDescent="0.2">
      <c r="A401" s="191">
        <v>4.7252747252747248E-4</v>
      </c>
      <c r="B401">
        <v>1</v>
      </c>
      <c r="C401">
        <v>0</v>
      </c>
      <c r="D401" s="120">
        <f t="shared" si="152"/>
        <v>7.6172306962605144E-2</v>
      </c>
      <c r="E401" s="124" t="s">
        <v>767</v>
      </c>
      <c r="H401">
        <f t="shared" si="171"/>
        <v>0</v>
      </c>
      <c r="O401">
        <f t="shared" si="153"/>
        <v>1.9383029827315543</v>
      </c>
      <c r="P401">
        <f t="shared" si="172"/>
        <v>400</v>
      </c>
      <c r="Q401">
        <f t="shared" si="173"/>
        <v>400</v>
      </c>
      <c r="R401">
        <f t="shared" si="154"/>
        <v>32</v>
      </c>
      <c r="S401">
        <f t="shared" si="155"/>
        <v>0.96875</v>
      </c>
      <c r="T401">
        <f t="shared" si="174"/>
        <v>7.6172306962605144E-2</v>
      </c>
      <c r="V401">
        <f t="shared" si="156"/>
        <v>401</v>
      </c>
      <c r="W401">
        <f t="shared" si="157"/>
        <v>30</v>
      </c>
      <c r="Y401">
        <f t="shared" si="158"/>
        <v>401</v>
      </c>
      <c r="Z401">
        <f t="shared" si="159"/>
        <v>30</v>
      </c>
      <c r="AB401">
        <f t="shared" si="160"/>
        <v>401</v>
      </c>
      <c r="AC401">
        <f t="shared" si="161"/>
        <v>30</v>
      </c>
      <c r="AE401">
        <f t="shared" si="162"/>
        <v>4.7252747252747248E-4</v>
      </c>
      <c r="AF401">
        <f t="shared" si="163"/>
        <v>5.8756093566334639E-7</v>
      </c>
      <c r="AG401">
        <f t="shared" si="175"/>
        <v>7.4725274725275285E-6</v>
      </c>
      <c r="AH401">
        <f t="shared" si="176"/>
        <v>7.8629478154947238E-2</v>
      </c>
      <c r="AI401">
        <f t="shared" si="164"/>
        <v>1.6216236389960346E-5</v>
      </c>
      <c r="AJ401">
        <f t="shared" si="165"/>
        <v>1.5628675454297E-5</v>
      </c>
      <c r="AK401">
        <f t="shared" si="166"/>
        <v>2.4622529884651765E-13</v>
      </c>
      <c r="AL401">
        <f t="shared" si="167"/>
        <v>401</v>
      </c>
      <c r="AM401">
        <f t="shared" si="168"/>
        <v>30</v>
      </c>
      <c r="AO401">
        <f t="shared" si="169"/>
        <v>0</v>
      </c>
      <c r="AP401">
        <f t="shared" si="170"/>
        <v>0</v>
      </c>
    </row>
    <row r="402" spans="1:42" x14ac:dyDescent="0.2">
      <c r="A402" s="55">
        <v>4.6969696969696972E-4</v>
      </c>
      <c r="B402">
        <v>1</v>
      </c>
      <c r="C402">
        <v>0</v>
      </c>
      <c r="D402" s="120">
        <f t="shared" si="152"/>
        <v>7.3715135770263049E-2</v>
      </c>
      <c r="E402" s="124" t="s">
        <v>767</v>
      </c>
      <c r="H402">
        <f t="shared" si="171"/>
        <v>0</v>
      </c>
      <c r="O402">
        <f t="shared" si="153"/>
        <v>1.9383058132343849</v>
      </c>
      <c r="P402">
        <f t="shared" si="172"/>
        <v>401</v>
      </c>
      <c r="Q402">
        <f t="shared" si="173"/>
        <v>401</v>
      </c>
      <c r="R402">
        <f t="shared" si="154"/>
        <v>31</v>
      </c>
      <c r="S402">
        <f t="shared" si="155"/>
        <v>0.967741935483871</v>
      </c>
      <c r="T402">
        <f t="shared" si="174"/>
        <v>7.3715135770263049E-2</v>
      </c>
      <c r="V402">
        <f t="shared" si="156"/>
        <v>402</v>
      </c>
      <c r="W402">
        <f t="shared" si="157"/>
        <v>29</v>
      </c>
      <c r="Y402">
        <f t="shared" si="158"/>
        <v>402</v>
      </c>
      <c r="Z402">
        <f t="shared" si="159"/>
        <v>29</v>
      </c>
      <c r="AB402">
        <f t="shared" si="160"/>
        <v>402</v>
      </c>
      <c r="AC402">
        <f t="shared" si="161"/>
        <v>29</v>
      </c>
      <c r="AE402">
        <f t="shared" si="162"/>
        <v>4.6969696969696972E-4</v>
      </c>
      <c r="AF402">
        <f t="shared" si="163"/>
        <v>2.1560593046357937E-7</v>
      </c>
      <c r="AG402">
        <f t="shared" si="175"/>
        <v>2.8305028305027654E-6</v>
      </c>
      <c r="AH402">
        <f t="shared" si="176"/>
        <v>7.6172306962605144E-2</v>
      </c>
      <c r="AI402">
        <f t="shared" si="164"/>
        <v>1.5628675454297E-5</v>
      </c>
      <c r="AJ402">
        <f t="shared" si="165"/>
        <v>1.541306952383342E-5</v>
      </c>
      <c r="AK402">
        <f t="shared" si="166"/>
        <v>2.5544377650163718E-13</v>
      </c>
      <c r="AL402">
        <f t="shared" si="167"/>
        <v>402</v>
      </c>
      <c r="AM402">
        <f t="shared" si="168"/>
        <v>29</v>
      </c>
      <c r="AO402">
        <f t="shared" si="169"/>
        <v>0</v>
      </c>
      <c r="AP402">
        <f t="shared" si="170"/>
        <v>0</v>
      </c>
    </row>
    <row r="403" spans="1:42" x14ac:dyDescent="0.2">
      <c r="A403" s="152">
        <v>4.6153846153846153E-4</v>
      </c>
      <c r="B403">
        <v>1</v>
      </c>
      <c r="C403">
        <v>0</v>
      </c>
      <c r="D403" s="120">
        <f t="shared" si="152"/>
        <v>7.1257964577920954E-2</v>
      </c>
      <c r="E403" s="124" t="s">
        <v>767</v>
      </c>
      <c r="H403">
        <f t="shared" si="171"/>
        <v>0</v>
      </c>
      <c r="O403">
        <f t="shared" si="153"/>
        <v>1.9383139717425433</v>
      </c>
      <c r="P403">
        <f t="shared" si="172"/>
        <v>402</v>
      </c>
      <c r="Q403">
        <f t="shared" si="173"/>
        <v>402</v>
      </c>
      <c r="R403">
        <f t="shared" si="154"/>
        <v>30</v>
      </c>
      <c r="S403">
        <f t="shared" si="155"/>
        <v>0.96666666666666667</v>
      </c>
      <c r="T403">
        <f t="shared" si="174"/>
        <v>7.1257964577920954E-2</v>
      </c>
      <c r="V403">
        <f t="shared" si="156"/>
        <v>403</v>
      </c>
      <c r="W403">
        <f t="shared" si="157"/>
        <v>28</v>
      </c>
      <c r="Y403">
        <f t="shared" si="158"/>
        <v>403</v>
      </c>
      <c r="Z403">
        <f t="shared" si="159"/>
        <v>28</v>
      </c>
      <c r="AB403">
        <f t="shared" si="160"/>
        <v>403</v>
      </c>
      <c r="AC403">
        <f t="shared" si="161"/>
        <v>28</v>
      </c>
      <c r="AE403">
        <f t="shared" si="162"/>
        <v>4.6153846153846153E-4</v>
      </c>
      <c r="AF403">
        <f t="shared" si="163"/>
        <v>6.0140553658723009E-7</v>
      </c>
      <c r="AG403">
        <f t="shared" si="175"/>
        <v>8.158508158508191E-6</v>
      </c>
      <c r="AH403">
        <f t="shared" si="176"/>
        <v>7.3715135770263049E-2</v>
      </c>
      <c r="AI403">
        <f t="shared" si="164"/>
        <v>1.541306952383342E-5</v>
      </c>
      <c r="AJ403">
        <f t="shared" si="165"/>
        <v>1.481166398724619E-5</v>
      </c>
      <c r="AK403">
        <f t="shared" si="166"/>
        <v>2.5216711502423643E-13</v>
      </c>
      <c r="AL403">
        <f t="shared" si="167"/>
        <v>403</v>
      </c>
      <c r="AM403">
        <f t="shared" si="168"/>
        <v>28</v>
      </c>
      <c r="AO403">
        <f t="shared" si="169"/>
        <v>0</v>
      </c>
      <c r="AP403">
        <f t="shared" si="170"/>
        <v>0</v>
      </c>
    </row>
    <row r="404" spans="1:42" x14ac:dyDescent="0.2">
      <c r="A404" s="122">
        <v>4.4999999999999999E-4</v>
      </c>
      <c r="B404">
        <v>0</v>
      </c>
      <c r="C404">
        <v>1</v>
      </c>
      <c r="D404" s="120">
        <f t="shared" si="152"/>
        <v>0</v>
      </c>
      <c r="E404" s="124" t="s">
        <v>767</v>
      </c>
      <c r="H404">
        <f t="shared" si="171"/>
        <v>0</v>
      </c>
      <c r="O404">
        <f t="shared" si="153"/>
        <v>1.9383255102040817</v>
      </c>
      <c r="P404">
        <f t="shared" si="172"/>
        <v>402</v>
      </c>
      <c r="Q404">
        <f t="shared" si="173"/>
        <v>0</v>
      </c>
      <c r="R404">
        <f t="shared" si="154"/>
        <v>0</v>
      </c>
      <c r="S404">
        <f t="shared" si="155"/>
        <v>0</v>
      </c>
      <c r="T404">
        <f t="shared" si="174"/>
        <v>7.1257964577920954E-2</v>
      </c>
      <c r="V404">
        <f t="shared" si="156"/>
        <v>0</v>
      </c>
      <c r="W404">
        <f t="shared" si="157"/>
        <v>0</v>
      </c>
      <c r="Y404">
        <f t="shared" si="158"/>
        <v>0</v>
      </c>
      <c r="Z404">
        <f t="shared" si="159"/>
        <v>0</v>
      </c>
      <c r="AB404">
        <f t="shared" si="160"/>
        <v>0</v>
      </c>
      <c r="AC404">
        <f t="shared" si="161"/>
        <v>0</v>
      </c>
      <c r="AE404">
        <f t="shared" si="162"/>
        <v>0</v>
      </c>
      <c r="AF404">
        <f t="shared" si="163"/>
        <v>8.2220728359139575E-7</v>
      </c>
      <c r="AG404">
        <f t="shared" si="175"/>
        <v>1.153846153846154E-5</v>
      </c>
      <c r="AH404">
        <f t="shared" si="176"/>
        <v>7.1257964577920954E-2</v>
      </c>
      <c r="AI404">
        <f t="shared" si="164"/>
        <v>1.481166398724619E-5</v>
      </c>
      <c r="AJ404">
        <f t="shared" si="165"/>
        <v>0</v>
      </c>
      <c r="AK404">
        <f t="shared" si="166"/>
        <v>0</v>
      </c>
      <c r="AL404">
        <f t="shared" si="167"/>
        <v>0</v>
      </c>
      <c r="AM404">
        <f t="shared" si="168"/>
        <v>0</v>
      </c>
      <c r="AO404">
        <f t="shared" si="169"/>
        <v>0</v>
      </c>
      <c r="AP404">
        <f t="shared" si="170"/>
        <v>0</v>
      </c>
    </row>
    <row r="405" spans="1:42" x14ac:dyDescent="0.2">
      <c r="A405" s="122">
        <v>4.4705882352941178E-4</v>
      </c>
      <c r="B405">
        <v>1</v>
      </c>
      <c r="C405">
        <v>0</v>
      </c>
      <c r="D405" s="120">
        <f t="shared" si="152"/>
        <v>6.8713037271566635E-2</v>
      </c>
      <c r="E405" s="124" t="s">
        <v>767</v>
      </c>
      <c r="H405">
        <f t="shared" si="171"/>
        <v>0</v>
      </c>
      <c r="O405">
        <f t="shared" si="153"/>
        <v>1.9383284513805523</v>
      </c>
      <c r="P405">
        <f t="shared" si="172"/>
        <v>404</v>
      </c>
      <c r="Q405">
        <f t="shared" si="173"/>
        <v>404</v>
      </c>
      <c r="R405">
        <f t="shared" si="154"/>
        <v>28</v>
      </c>
      <c r="S405">
        <f t="shared" si="155"/>
        <v>0.9642857142857143</v>
      </c>
      <c r="T405">
        <f t="shared" si="174"/>
        <v>6.8713037271566635E-2</v>
      </c>
      <c r="V405">
        <f t="shared" si="156"/>
        <v>405</v>
      </c>
      <c r="W405">
        <f t="shared" si="157"/>
        <v>26</v>
      </c>
      <c r="Y405">
        <f t="shared" si="158"/>
        <v>405</v>
      </c>
      <c r="Z405">
        <f t="shared" si="159"/>
        <v>26</v>
      </c>
      <c r="AB405">
        <f t="shared" si="160"/>
        <v>405</v>
      </c>
      <c r="AC405">
        <f t="shared" si="161"/>
        <v>26</v>
      </c>
      <c r="AE405">
        <f t="shared" si="162"/>
        <v>4.4705882352941178E-4</v>
      </c>
      <c r="AF405">
        <f t="shared" si="163"/>
        <v>2.0958224875858908E-7</v>
      </c>
      <c r="AG405">
        <f t="shared" si="175"/>
        <v>2.9411764705882079E-6</v>
      </c>
      <c r="AH405">
        <f t="shared" si="176"/>
        <v>7.1257964577920954E-2</v>
      </c>
      <c r="AI405">
        <f t="shared" si="164"/>
        <v>1.3989456703654794E-5</v>
      </c>
      <c r="AJ405">
        <f t="shared" si="165"/>
        <v>1.3779874454896206E-5</v>
      </c>
      <c r="AK405">
        <f t="shared" si="166"/>
        <v>2.5117055554590077E-13</v>
      </c>
      <c r="AL405">
        <f t="shared" si="167"/>
        <v>405</v>
      </c>
      <c r="AM405">
        <f t="shared" si="168"/>
        <v>26</v>
      </c>
      <c r="AO405">
        <f t="shared" si="169"/>
        <v>0</v>
      </c>
      <c r="AP405">
        <f t="shared" si="170"/>
        <v>0</v>
      </c>
    </row>
    <row r="406" spans="1:42" x14ac:dyDescent="0.2">
      <c r="A406" s="486">
        <v>4.2222222222222222E-4</v>
      </c>
      <c r="B406">
        <v>0</v>
      </c>
      <c r="C406">
        <v>1</v>
      </c>
      <c r="D406" s="120">
        <f t="shared" si="152"/>
        <v>0</v>
      </c>
      <c r="E406" s="124" t="s">
        <v>767</v>
      </c>
      <c r="H406">
        <f t="shared" si="171"/>
        <v>0</v>
      </c>
      <c r="O406">
        <f t="shared" si="153"/>
        <v>1.9383532879818595</v>
      </c>
      <c r="P406">
        <f t="shared" si="172"/>
        <v>404</v>
      </c>
      <c r="Q406">
        <f t="shared" si="173"/>
        <v>0</v>
      </c>
      <c r="R406">
        <f t="shared" si="154"/>
        <v>0</v>
      </c>
      <c r="S406">
        <f t="shared" si="155"/>
        <v>0</v>
      </c>
      <c r="T406">
        <f t="shared" si="174"/>
        <v>6.8713037271566635E-2</v>
      </c>
      <c r="V406">
        <f t="shared" si="156"/>
        <v>0</v>
      </c>
      <c r="W406">
        <f t="shared" si="157"/>
        <v>0</v>
      </c>
      <c r="Y406">
        <f t="shared" si="158"/>
        <v>0</v>
      </c>
      <c r="Z406">
        <f t="shared" si="159"/>
        <v>0</v>
      </c>
      <c r="AB406">
        <f t="shared" si="160"/>
        <v>0</v>
      </c>
      <c r="AC406">
        <f t="shared" si="161"/>
        <v>0</v>
      </c>
      <c r="AE406">
        <f t="shared" si="162"/>
        <v>0</v>
      </c>
      <c r="AF406">
        <f t="shared" si="163"/>
        <v>1.7065983113199572E-6</v>
      </c>
      <c r="AG406">
        <f t="shared" si="175"/>
        <v>2.4836601307189564E-5</v>
      </c>
      <c r="AH406">
        <f t="shared" si="176"/>
        <v>6.8713037271566635E-2</v>
      </c>
      <c r="AI406">
        <f t="shared" si="164"/>
        <v>1.3779874454896206E-5</v>
      </c>
      <c r="AJ406">
        <f t="shared" si="165"/>
        <v>0</v>
      </c>
      <c r="AK406">
        <f t="shared" si="166"/>
        <v>0</v>
      </c>
      <c r="AL406">
        <f t="shared" si="167"/>
        <v>0</v>
      </c>
      <c r="AM406">
        <f t="shared" si="168"/>
        <v>0</v>
      </c>
      <c r="AO406">
        <f t="shared" si="169"/>
        <v>0</v>
      </c>
      <c r="AP406">
        <f t="shared" si="170"/>
        <v>0</v>
      </c>
    </row>
    <row r="407" spans="1:42" x14ac:dyDescent="0.2">
      <c r="A407" s="191">
        <v>4.1489361702127663E-4</v>
      </c>
      <c r="B407">
        <v>1</v>
      </c>
      <c r="C407">
        <v>0</v>
      </c>
      <c r="D407" s="120">
        <f t="shared" si="152"/>
        <v>6.6070228145737153E-2</v>
      </c>
      <c r="E407" s="124" t="s">
        <v>767</v>
      </c>
      <c r="H407">
        <f t="shared" si="171"/>
        <v>0</v>
      </c>
      <c r="O407">
        <f t="shared" si="153"/>
        <v>1.9383606165870606</v>
      </c>
      <c r="P407">
        <f t="shared" si="172"/>
        <v>406</v>
      </c>
      <c r="Q407">
        <f t="shared" si="173"/>
        <v>406</v>
      </c>
      <c r="R407">
        <f t="shared" si="154"/>
        <v>26</v>
      </c>
      <c r="S407">
        <f t="shared" si="155"/>
        <v>0.96153846153846156</v>
      </c>
      <c r="T407">
        <f t="shared" si="174"/>
        <v>6.6070228145737153E-2</v>
      </c>
      <c r="V407">
        <f t="shared" si="156"/>
        <v>407</v>
      </c>
      <c r="W407">
        <f t="shared" si="157"/>
        <v>24</v>
      </c>
      <c r="Y407">
        <f t="shared" si="158"/>
        <v>407</v>
      </c>
      <c r="Z407">
        <f t="shared" si="159"/>
        <v>24</v>
      </c>
      <c r="AB407">
        <f t="shared" si="160"/>
        <v>407</v>
      </c>
      <c r="AC407">
        <f t="shared" si="161"/>
        <v>24</v>
      </c>
      <c r="AE407">
        <f t="shared" si="162"/>
        <v>4.1489361702127663E-4</v>
      </c>
      <c r="AF407">
        <f t="shared" si="163"/>
        <v>5.035707223211712E-7</v>
      </c>
      <c r="AG407">
        <f t="shared" si="175"/>
        <v>7.3286052009455867E-6</v>
      </c>
      <c r="AH407">
        <f t="shared" si="176"/>
        <v>6.8713037271566635E-2</v>
      </c>
      <c r="AI407">
        <f t="shared" si="164"/>
        <v>1.2073276143576248E-5</v>
      </c>
      <c r="AJ407">
        <f t="shared" si="165"/>
        <v>1.1569705421255076E-5</v>
      </c>
      <c r="AK407">
        <f t="shared" si="166"/>
        <v>2.059355131301832E-13</v>
      </c>
      <c r="AL407">
        <f t="shared" si="167"/>
        <v>407</v>
      </c>
      <c r="AM407">
        <f t="shared" si="168"/>
        <v>24</v>
      </c>
      <c r="AO407">
        <f t="shared" si="169"/>
        <v>0</v>
      </c>
      <c r="AP407">
        <f t="shared" si="170"/>
        <v>0</v>
      </c>
    </row>
    <row r="408" spans="1:42" x14ac:dyDescent="0.2">
      <c r="A408" s="191">
        <v>4.0952380952380949E-4</v>
      </c>
      <c r="B408">
        <v>1</v>
      </c>
      <c r="C408">
        <v>0</v>
      </c>
      <c r="D408" s="120">
        <f t="shared" si="152"/>
        <v>6.3427419019907672E-2</v>
      </c>
      <c r="E408" s="124" t="s">
        <v>767</v>
      </c>
      <c r="H408">
        <f t="shared" si="171"/>
        <v>0</v>
      </c>
      <c r="O408">
        <f t="shared" si="153"/>
        <v>1.9383659863945579</v>
      </c>
      <c r="P408">
        <f t="shared" si="172"/>
        <v>407</v>
      </c>
      <c r="Q408">
        <f t="shared" si="173"/>
        <v>407</v>
      </c>
      <c r="R408">
        <f t="shared" si="154"/>
        <v>25</v>
      </c>
      <c r="S408">
        <f t="shared" si="155"/>
        <v>0.96</v>
      </c>
      <c r="T408">
        <f t="shared" si="174"/>
        <v>6.3427419019907672E-2</v>
      </c>
      <c r="V408">
        <f t="shared" si="156"/>
        <v>408</v>
      </c>
      <c r="W408">
        <f t="shared" si="157"/>
        <v>23</v>
      </c>
      <c r="Y408">
        <f t="shared" si="158"/>
        <v>408</v>
      </c>
      <c r="Z408">
        <f t="shared" si="159"/>
        <v>23</v>
      </c>
      <c r="AB408">
        <f t="shared" si="160"/>
        <v>408</v>
      </c>
      <c r="AC408">
        <f t="shared" si="161"/>
        <v>23</v>
      </c>
      <c r="AE408">
        <f t="shared" si="162"/>
        <v>4.0952380952380949E-4</v>
      </c>
      <c r="AF408">
        <f t="shared" si="163"/>
        <v>3.547844064563435E-7</v>
      </c>
      <c r="AG408">
        <f t="shared" si="175"/>
        <v>5.3698074974671355E-6</v>
      </c>
      <c r="AH408">
        <f t="shared" si="176"/>
        <v>6.6070228145737153E-2</v>
      </c>
      <c r="AI408">
        <f t="shared" si="164"/>
        <v>1.1569705421255076E-5</v>
      </c>
      <c r="AJ408">
        <f t="shared" si="165"/>
        <v>1.1214921014798732E-5</v>
      </c>
      <c r="AK408">
        <f t="shared" si="166"/>
        <v>2.0962408894695703E-13</v>
      </c>
      <c r="AL408">
        <f t="shared" si="167"/>
        <v>408</v>
      </c>
      <c r="AM408">
        <f t="shared" si="168"/>
        <v>23</v>
      </c>
      <c r="AO408">
        <f t="shared" si="169"/>
        <v>0</v>
      </c>
      <c r="AP408">
        <f t="shared" si="170"/>
        <v>0</v>
      </c>
    </row>
    <row r="409" spans="1:42" x14ac:dyDescent="0.2">
      <c r="A409" s="43">
        <v>3.8999999999999999E-4</v>
      </c>
      <c r="B409">
        <v>1</v>
      </c>
      <c r="C409">
        <v>0</v>
      </c>
      <c r="D409" s="120">
        <f t="shared" si="152"/>
        <v>6.078460989407819E-2</v>
      </c>
      <c r="E409" s="124" t="s">
        <v>767</v>
      </c>
      <c r="H409">
        <f t="shared" si="171"/>
        <v>0</v>
      </c>
      <c r="O409">
        <f t="shared" si="153"/>
        <v>1.9383855102040819</v>
      </c>
      <c r="P409">
        <f t="shared" si="172"/>
        <v>408</v>
      </c>
      <c r="Q409">
        <f t="shared" si="173"/>
        <v>408</v>
      </c>
      <c r="R409">
        <f t="shared" si="154"/>
        <v>24</v>
      </c>
      <c r="S409">
        <f t="shared" si="155"/>
        <v>0.95833333333333337</v>
      </c>
      <c r="T409">
        <f t="shared" si="174"/>
        <v>6.078460989407819E-2</v>
      </c>
      <c r="V409">
        <f t="shared" si="156"/>
        <v>409</v>
      </c>
      <c r="W409">
        <f t="shared" si="157"/>
        <v>22</v>
      </c>
      <c r="Y409">
        <f t="shared" si="158"/>
        <v>409</v>
      </c>
      <c r="Z409">
        <f t="shared" si="159"/>
        <v>22</v>
      </c>
      <c r="AB409">
        <f t="shared" si="160"/>
        <v>409</v>
      </c>
      <c r="AC409">
        <f t="shared" si="161"/>
        <v>22</v>
      </c>
      <c r="AE409">
        <f t="shared" si="162"/>
        <v>3.8999999999999999E-4</v>
      </c>
      <c r="AF409">
        <f t="shared" si="163"/>
        <v>1.2383448475315293E-6</v>
      </c>
      <c r="AG409">
        <f t="shared" si="175"/>
        <v>1.95238095238095E-5</v>
      </c>
      <c r="AH409">
        <f t="shared" si="176"/>
        <v>6.3427419019907672E-2</v>
      </c>
      <c r="AI409">
        <f t="shared" si="164"/>
        <v>1.1214921014798732E-5</v>
      </c>
      <c r="AJ409">
        <f t="shared" si="165"/>
        <v>9.9765761672672024E-6</v>
      </c>
      <c r="AK409">
        <f t="shared" si="166"/>
        <v>1.8031172467623902E-13</v>
      </c>
      <c r="AL409">
        <f t="shared" si="167"/>
        <v>409</v>
      </c>
      <c r="AM409">
        <f t="shared" si="168"/>
        <v>22</v>
      </c>
      <c r="AO409">
        <f t="shared" si="169"/>
        <v>0</v>
      </c>
      <c r="AP409">
        <f t="shared" si="170"/>
        <v>0</v>
      </c>
    </row>
    <row r="410" spans="1:42" x14ac:dyDescent="0.2">
      <c r="A410" s="511">
        <v>3.7681159420289854E-4</v>
      </c>
      <c r="B410">
        <v>1</v>
      </c>
      <c r="C410">
        <v>0</v>
      </c>
      <c r="D410" s="120">
        <f t="shared" si="152"/>
        <v>5.8141800768248708E-2</v>
      </c>
      <c r="E410" s="124" t="s">
        <v>767</v>
      </c>
      <c r="H410">
        <f t="shared" si="171"/>
        <v>0</v>
      </c>
      <c r="O410">
        <f t="shared" si="153"/>
        <v>1.9383986986098789</v>
      </c>
      <c r="P410">
        <f t="shared" si="172"/>
        <v>409</v>
      </c>
      <c r="Q410">
        <f t="shared" si="173"/>
        <v>409</v>
      </c>
      <c r="R410">
        <f t="shared" si="154"/>
        <v>23</v>
      </c>
      <c r="S410">
        <f t="shared" si="155"/>
        <v>0.95652173913043481</v>
      </c>
      <c r="T410">
        <f t="shared" si="174"/>
        <v>5.8141800768248708E-2</v>
      </c>
      <c r="V410">
        <f t="shared" si="156"/>
        <v>410</v>
      </c>
      <c r="W410">
        <f t="shared" si="157"/>
        <v>21</v>
      </c>
      <c r="Y410">
        <f t="shared" si="158"/>
        <v>410</v>
      </c>
      <c r="Z410">
        <f t="shared" si="159"/>
        <v>21</v>
      </c>
      <c r="AB410">
        <f t="shared" si="160"/>
        <v>410</v>
      </c>
      <c r="AC410">
        <f t="shared" si="161"/>
        <v>21</v>
      </c>
      <c r="AE410">
        <f t="shared" si="162"/>
        <v>3.7681159420289854E-4</v>
      </c>
      <c r="AF410">
        <f t="shared" si="163"/>
        <v>8.0165210150161141E-7</v>
      </c>
      <c r="AG410">
        <f t="shared" si="175"/>
        <v>1.3188405797101457E-5</v>
      </c>
      <c r="AH410">
        <f t="shared" si="176"/>
        <v>6.078460989407819E-2</v>
      </c>
      <c r="AI410">
        <f t="shared" si="164"/>
        <v>9.9765761672672024E-6</v>
      </c>
      <c r="AJ410">
        <f t="shared" si="165"/>
        <v>9.1749240657655911E-6</v>
      </c>
      <c r="AK410">
        <f t="shared" si="166"/>
        <v>1.6636211781139252E-13</v>
      </c>
      <c r="AL410">
        <f t="shared" si="167"/>
        <v>410</v>
      </c>
      <c r="AM410">
        <f t="shared" si="168"/>
        <v>21</v>
      </c>
      <c r="AO410">
        <f t="shared" si="169"/>
        <v>0</v>
      </c>
      <c r="AP410">
        <f t="shared" si="170"/>
        <v>0</v>
      </c>
    </row>
    <row r="411" spans="1:42" x14ac:dyDescent="0.2">
      <c r="A411" s="191">
        <v>3.6363636363636361E-4</v>
      </c>
      <c r="B411">
        <v>1</v>
      </c>
      <c r="C411">
        <v>0</v>
      </c>
      <c r="D411" s="120">
        <f t="shared" si="152"/>
        <v>5.5498991642419226E-2</v>
      </c>
      <c r="E411" s="124" t="s">
        <v>767</v>
      </c>
      <c r="H411">
        <f t="shared" si="171"/>
        <v>0</v>
      </c>
      <c r="O411">
        <f t="shared" si="153"/>
        <v>1.9384118738404454</v>
      </c>
      <c r="P411">
        <f t="shared" si="172"/>
        <v>410</v>
      </c>
      <c r="Q411">
        <f t="shared" si="173"/>
        <v>410</v>
      </c>
      <c r="R411">
        <f t="shared" si="154"/>
        <v>22</v>
      </c>
      <c r="S411">
        <f t="shared" si="155"/>
        <v>0.95454545454545459</v>
      </c>
      <c r="T411">
        <f t="shared" si="174"/>
        <v>5.5498991642419226E-2</v>
      </c>
      <c r="V411">
        <f t="shared" si="156"/>
        <v>411</v>
      </c>
      <c r="W411">
        <f t="shared" si="157"/>
        <v>20</v>
      </c>
      <c r="Y411">
        <f t="shared" si="158"/>
        <v>411</v>
      </c>
      <c r="Z411">
        <f t="shared" si="159"/>
        <v>20</v>
      </c>
      <c r="AB411">
        <f t="shared" si="160"/>
        <v>411</v>
      </c>
      <c r="AC411">
        <f t="shared" si="161"/>
        <v>20</v>
      </c>
      <c r="AE411">
        <f t="shared" si="162"/>
        <v>3.6363636363636361E-4</v>
      </c>
      <c r="AF411">
        <f t="shared" si="163"/>
        <v>7.6603163067521392E-7</v>
      </c>
      <c r="AG411">
        <f t="shared" si="175"/>
        <v>1.3175230566534921E-5</v>
      </c>
      <c r="AH411">
        <f t="shared" si="176"/>
        <v>5.8141800768248708E-2</v>
      </c>
      <c r="AI411">
        <f t="shared" si="164"/>
        <v>9.1749240657655911E-6</v>
      </c>
      <c r="AJ411">
        <f t="shared" si="165"/>
        <v>8.4088924350903774E-6</v>
      </c>
      <c r="AK411">
        <f t="shared" si="166"/>
        <v>1.5305080516216488E-13</v>
      </c>
      <c r="AL411">
        <f t="shared" si="167"/>
        <v>411</v>
      </c>
      <c r="AM411">
        <f t="shared" si="168"/>
        <v>20</v>
      </c>
      <c r="AO411">
        <f t="shared" si="169"/>
        <v>0</v>
      </c>
      <c r="AP411">
        <f t="shared" si="170"/>
        <v>0</v>
      </c>
    </row>
    <row r="412" spans="1:42" x14ac:dyDescent="0.2">
      <c r="A412" s="122">
        <v>3.5384615384615386E-4</v>
      </c>
      <c r="B412">
        <v>1</v>
      </c>
      <c r="C412">
        <v>0</v>
      </c>
      <c r="D412" s="120">
        <f t="shared" si="152"/>
        <v>5.2856182516589738E-2</v>
      </c>
      <c r="E412" s="124" t="s">
        <v>767</v>
      </c>
      <c r="H412">
        <f t="shared" si="171"/>
        <v>0</v>
      </c>
      <c r="O412">
        <f t="shared" si="153"/>
        <v>1.9384216640502356</v>
      </c>
      <c r="P412">
        <f t="shared" si="172"/>
        <v>411</v>
      </c>
      <c r="Q412">
        <f t="shared" si="173"/>
        <v>411</v>
      </c>
      <c r="R412">
        <f t="shared" si="154"/>
        <v>21</v>
      </c>
      <c r="S412">
        <f t="shared" si="155"/>
        <v>0.95238095238095233</v>
      </c>
      <c r="T412">
        <f t="shared" si="174"/>
        <v>5.2856182516589738E-2</v>
      </c>
      <c r="V412">
        <f t="shared" si="156"/>
        <v>412</v>
      </c>
      <c r="W412">
        <f t="shared" si="157"/>
        <v>19</v>
      </c>
      <c r="Y412">
        <f t="shared" si="158"/>
        <v>412</v>
      </c>
      <c r="Z412">
        <f t="shared" si="159"/>
        <v>19</v>
      </c>
      <c r="AB412">
        <f t="shared" si="160"/>
        <v>412</v>
      </c>
      <c r="AC412">
        <f t="shared" si="161"/>
        <v>19</v>
      </c>
      <c r="AE412">
        <f t="shared" si="162"/>
        <v>3.5384615384615386E-4</v>
      </c>
      <c r="AF412">
        <f t="shared" si="163"/>
        <v>5.4334677132438195E-7</v>
      </c>
      <c r="AG412">
        <f t="shared" si="175"/>
        <v>9.7902097902097533E-6</v>
      </c>
      <c r="AH412">
        <f t="shared" si="176"/>
        <v>5.5498991642419226E-2</v>
      </c>
      <c r="AI412">
        <f t="shared" si="164"/>
        <v>8.4088924350903774E-6</v>
      </c>
      <c r="AJ412">
        <f t="shared" si="165"/>
        <v>7.8655456637659961E-6</v>
      </c>
      <c r="AK412">
        <f t="shared" si="166"/>
        <v>1.4730192521140015E-13</v>
      </c>
      <c r="AL412">
        <f t="shared" si="167"/>
        <v>412</v>
      </c>
      <c r="AM412">
        <f t="shared" si="168"/>
        <v>19</v>
      </c>
      <c r="AO412">
        <f t="shared" si="169"/>
        <v>0</v>
      </c>
      <c r="AP412">
        <f t="shared" si="170"/>
        <v>0</v>
      </c>
    </row>
    <row r="413" spans="1:42" x14ac:dyDescent="0.2">
      <c r="A413" s="122">
        <v>3.2777777777777775E-4</v>
      </c>
      <c r="B413">
        <v>1</v>
      </c>
      <c r="C413">
        <v>0</v>
      </c>
      <c r="D413" s="120">
        <f t="shared" si="152"/>
        <v>5.0213373390760249E-2</v>
      </c>
      <c r="E413" s="124" t="s">
        <v>767</v>
      </c>
      <c r="H413">
        <f t="shared" si="171"/>
        <v>0</v>
      </c>
      <c r="O413">
        <f t="shared" si="153"/>
        <v>1.9384477324263041</v>
      </c>
      <c r="P413">
        <f t="shared" si="172"/>
        <v>412</v>
      </c>
      <c r="Q413">
        <f t="shared" si="173"/>
        <v>412</v>
      </c>
      <c r="R413">
        <f t="shared" si="154"/>
        <v>20</v>
      </c>
      <c r="S413">
        <f t="shared" si="155"/>
        <v>0.95</v>
      </c>
      <c r="T413">
        <f t="shared" si="174"/>
        <v>5.0213373390760249E-2</v>
      </c>
      <c r="V413">
        <f t="shared" si="156"/>
        <v>413</v>
      </c>
      <c r="W413">
        <f t="shared" si="157"/>
        <v>18</v>
      </c>
      <c r="Y413">
        <f t="shared" si="158"/>
        <v>413</v>
      </c>
      <c r="Z413">
        <f t="shared" si="159"/>
        <v>18</v>
      </c>
      <c r="AB413">
        <f t="shared" si="160"/>
        <v>413</v>
      </c>
      <c r="AC413">
        <f t="shared" si="161"/>
        <v>18</v>
      </c>
      <c r="AE413">
        <f t="shared" si="162"/>
        <v>3.2777777777777775E-4</v>
      </c>
      <c r="AF413">
        <f t="shared" si="163"/>
        <v>1.377874843381188E-6</v>
      </c>
      <c r="AG413">
        <f t="shared" si="175"/>
        <v>2.6068376068376115E-5</v>
      </c>
      <c r="AH413">
        <f t="shared" si="176"/>
        <v>5.2856182516589738E-2</v>
      </c>
      <c r="AI413">
        <f t="shared" si="164"/>
        <v>7.8655456637659961E-6</v>
      </c>
      <c r="AJ413">
        <f t="shared" si="165"/>
        <v>6.4876708203848073E-6</v>
      </c>
      <c r="AK413">
        <f t="shared" si="166"/>
        <v>1.1076282282545389E-13</v>
      </c>
      <c r="AL413">
        <f t="shared" si="167"/>
        <v>413</v>
      </c>
      <c r="AM413">
        <f t="shared" si="168"/>
        <v>18</v>
      </c>
      <c r="AO413">
        <f t="shared" si="169"/>
        <v>0</v>
      </c>
      <c r="AP413">
        <f t="shared" si="170"/>
        <v>0</v>
      </c>
    </row>
    <row r="414" spans="1:42" x14ac:dyDescent="0.2">
      <c r="A414" s="55">
        <v>3.181818181818182E-4</v>
      </c>
      <c r="B414">
        <v>1</v>
      </c>
      <c r="C414">
        <v>0</v>
      </c>
      <c r="D414" s="120">
        <f t="shared" si="152"/>
        <v>4.7570564264930761E-2</v>
      </c>
      <c r="E414" s="124" t="s">
        <v>767</v>
      </c>
      <c r="H414">
        <f t="shared" si="171"/>
        <v>0</v>
      </c>
      <c r="O414">
        <f t="shared" si="153"/>
        <v>1.9384573283858999</v>
      </c>
      <c r="P414">
        <f t="shared" si="172"/>
        <v>413</v>
      </c>
      <c r="Q414">
        <f t="shared" si="173"/>
        <v>413</v>
      </c>
      <c r="R414">
        <f t="shared" si="154"/>
        <v>19</v>
      </c>
      <c r="S414">
        <f t="shared" si="155"/>
        <v>0.94736842105263153</v>
      </c>
      <c r="T414">
        <f t="shared" si="174"/>
        <v>4.7570564264930761E-2</v>
      </c>
      <c r="V414">
        <f t="shared" si="156"/>
        <v>414</v>
      </c>
      <c r="W414">
        <f t="shared" si="157"/>
        <v>17</v>
      </c>
      <c r="Y414">
        <f t="shared" si="158"/>
        <v>414</v>
      </c>
      <c r="Z414">
        <f t="shared" si="159"/>
        <v>17</v>
      </c>
      <c r="AB414">
        <f t="shared" si="160"/>
        <v>414</v>
      </c>
      <c r="AC414">
        <f t="shared" si="161"/>
        <v>17</v>
      </c>
      <c r="AE414">
        <f t="shared" si="162"/>
        <v>3.181818181818182E-4</v>
      </c>
      <c r="AF414">
        <f t="shared" si="163"/>
        <v>4.8184550223456543E-7</v>
      </c>
      <c r="AG414">
        <f t="shared" si="175"/>
        <v>9.5959595959595428E-6</v>
      </c>
      <c r="AH414">
        <f t="shared" si="176"/>
        <v>5.0213373390760249E-2</v>
      </c>
      <c r="AI414">
        <f t="shared" si="164"/>
        <v>6.4876708203848073E-6</v>
      </c>
      <c r="AJ414">
        <f t="shared" si="165"/>
        <v>6.0058253181502415E-6</v>
      </c>
      <c r="AK414">
        <f t="shared" si="166"/>
        <v>1.0546765424600717E-13</v>
      </c>
      <c r="AL414">
        <f t="shared" si="167"/>
        <v>414</v>
      </c>
      <c r="AM414">
        <f t="shared" si="168"/>
        <v>17</v>
      </c>
      <c r="AO414">
        <f t="shared" si="169"/>
        <v>414</v>
      </c>
      <c r="AP414">
        <f t="shared" si="170"/>
        <v>17</v>
      </c>
    </row>
    <row r="415" spans="1:42" x14ac:dyDescent="0.2">
      <c r="A415" s="122">
        <v>3.0909090909090909E-4</v>
      </c>
      <c r="B415">
        <v>1</v>
      </c>
      <c r="C415">
        <v>0</v>
      </c>
      <c r="D415" s="120">
        <f t="shared" si="152"/>
        <v>4.4927755139101272E-2</v>
      </c>
      <c r="E415" s="124" t="s">
        <v>767</v>
      </c>
      <c r="H415">
        <f t="shared" si="171"/>
        <v>0</v>
      </c>
      <c r="O415">
        <f t="shared" si="153"/>
        <v>1.938466419294991</v>
      </c>
      <c r="P415">
        <f t="shared" si="172"/>
        <v>414</v>
      </c>
      <c r="Q415">
        <f t="shared" si="173"/>
        <v>414</v>
      </c>
      <c r="R415">
        <f t="shared" si="154"/>
        <v>18</v>
      </c>
      <c r="S415">
        <f t="shared" si="155"/>
        <v>0.94444444444444442</v>
      </c>
      <c r="T415">
        <f t="shared" si="174"/>
        <v>4.4927755139101272E-2</v>
      </c>
      <c r="V415">
        <f t="shared" si="156"/>
        <v>415</v>
      </c>
      <c r="W415">
        <f t="shared" si="157"/>
        <v>16</v>
      </c>
      <c r="Y415">
        <f t="shared" si="158"/>
        <v>415</v>
      </c>
      <c r="Z415">
        <f t="shared" si="159"/>
        <v>16</v>
      </c>
      <c r="AB415">
        <f t="shared" si="160"/>
        <v>415</v>
      </c>
      <c r="AC415">
        <f t="shared" si="161"/>
        <v>16</v>
      </c>
      <c r="AE415">
        <f t="shared" si="162"/>
        <v>3.0909090909090909E-4</v>
      </c>
      <c r="AF415">
        <f t="shared" si="163"/>
        <v>4.3245967513573532E-7</v>
      </c>
      <c r="AG415">
        <f t="shared" si="175"/>
        <v>9.0909090909091148E-6</v>
      </c>
      <c r="AH415">
        <f t="shared" si="176"/>
        <v>4.7570564264930761E-2</v>
      </c>
      <c r="AI415">
        <f t="shared" si="164"/>
        <v>6.0058253181502415E-6</v>
      </c>
      <c r="AJ415">
        <f t="shared" si="165"/>
        <v>5.5733656430145061E-6</v>
      </c>
      <c r="AK415">
        <f t="shared" si="166"/>
        <v>1.0151112611351143E-13</v>
      </c>
      <c r="AL415">
        <f t="shared" si="167"/>
        <v>415</v>
      </c>
      <c r="AM415">
        <f t="shared" si="168"/>
        <v>16</v>
      </c>
      <c r="AO415">
        <f t="shared" si="169"/>
        <v>415</v>
      </c>
      <c r="AP415">
        <f t="shared" si="170"/>
        <v>16</v>
      </c>
    </row>
    <row r="416" spans="1:42" x14ac:dyDescent="0.2">
      <c r="A416" s="40">
        <v>2.9761904761904765E-4</v>
      </c>
      <c r="B416">
        <v>1</v>
      </c>
      <c r="C416">
        <v>0</v>
      </c>
      <c r="D416" s="120">
        <f t="shared" si="152"/>
        <v>4.2284946013271783E-2</v>
      </c>
      <c r="E416" s="124" t="s">
        <v>767</v>
      </c>
      <c r="H416">
        <f t="shared" si="171"/>
        <v>0</v>
      </c>
      <c r="O416">
        <f t="shared" si="153"/>
        <v>1.9384778911564626</v>
      </c>
      <c r="P416">
        <f t="shared" si="172"/>
        <v>415</v>
      </c>
      <c r="Q416">
        <f t="shared" si="173"/>
        <v>415</v>
      </c>
      <c r="R416">
        <f t="shared" si="154"/>
        <v>17</v>
      </c>
      <c r="S416">
        <f t="shared" si="155"/>
        <v>0.94117647058823528</v>
      </c>
      <c r="T416">
        <f t="shared" si="174"/>
        <v>4.2284946013271783E-2</v>
      </c>
      <c r="V416">
        <f t="shared" si="156"/>
        <v>416</v>
      </c>
      <c r="W416">
        <f t="shared" si="157"/>
        <v>15</v>
      </c>
      <c r="Y416">
        <f t="shared" si="158"/>
        <v>416</v>
      </c>
      <c r="Z416">
        <f t="shared" si="159"/>
        <v>15</v>
      </c>
      <c r="AB416">
        <f t="shared" si="160"/>
        <v>416</v>
      </c>
      <c r="AC416">
        <f t="shared" si="161"/>
        <v>15</v>
      </c>
      <c r="AE416">
        <f t="shared" si="162"/>
        <v>2.9761904761904765E-4</v>
      </c>
      <c r="AF416">
        <f t="shared" si="163"/>
        <v>5.154049831974808E-7</v>
      </c>
      <c r="AG416">
        <f t="shared" si="175"/>
        <v>1.1471861471861443E-5</v>
      </c>
      <c r="AH416">
        <f t="shared" si="176"/>
        <v>4.4927755139101272E-2</v>
      </c>
      <c r="AI416">
        <f t="shared" si="164"/>
        <v>5.5733656430145061E-6</v>
      </c>
      <c r="AJ416">
        <f t="shared" si="165"/>
        <v>5.0579606598170253E-6</v>
      </c>
      <c r="AK416">
        <f t="shared" si="166"/>
        <v>9.4055022192120137E-14</v>
      </c>
      <c r="AL416">
        <f t="shared" si="167"/>
        <v>416</v>
      </c>
      <c r="AM416">
        <f t="shared" si="168"/>
        <v>15</v>
      </c>
      <c r="AO416">
        <f t="shared" si="169"/>
        <v>416</v>
      </c>
      <c r="AP416">
        <f t="shared" si="170"/>
        <v>15</v>
      </c>
    </row>
    <row r="417" spans="1:42" x14ac:dyDescent="0.2">
      <c r="A417" s="55">
        <v>2.7586206896551725E-4</v>
      </c>
      <c r="B417">
        <v>1</v>
      </c>
      <c r="C417">
        <v>0</v>
      </c>
      <c r="D417" s="120">
        <f t="shared" si="152"/>
        <v>3.9642136887442295E-2</v>
      </c>
      <c r="E417" s="124" t="s">
        <v>767</v>
      </c>
      <c r="H417">
        <f t="shared" si="171"/>
        <v>0</v>
      </c>
      <c r="O417">
        <f t="shared" si="153"/>
        <v>1.9384996481351162</v>
      </c>
      <c r="P417">
        <f t="shared" si="172"/>
        <v>416</v>
      </c>
      <c r="Q417">
        <f t="shared" si="173"/>
        <v>416</v>
      </c>
      <c r="R417">
        <f t="shared" si="154"/>
        <v>16</v>
      </c>
      <c r="S417">
        <f t="shared" si="155"/>
        <v>0.9375</v>
      </c>
      <c r="T417">
        <f t="shared" si="174"/>
        <v>3.9642136887442295E-2</v>
      </c>
      <c r="V417">
        <f t="shared" si="156"/>
        <v>417</v>
      </c>
      <c r="W417">
        <f t="shared" si="157"/>
        <v>14</v>
      </c>
      <c r="Y417">
        <f t="shared" si="158"/>
        <v>417</v>
      </c>
      <c r="Z417">
        <f t="shared" si="159"/>
        <v>14</v>
      </c>
      <c r="AB417">
        <f t="shared" si="160"/>
        <v>417</v>
      </c>
      <c r="AC417">
        <f t="shared" si="161"/>
        <v>14</v>
      </c>
      <c r="AE417">
        <f t="shared" si="162"/>
        <v>2.7586206896551725E-4</v>
      </c>
      <c r="AF417">
        <f t="shared" si="163"/>
        <v>9.1999266777643927E-7</v>
      </c>
      <c r="AG417">
        <f t="shared" si="175"/>
        <v>2.1756978653530393E-5</v>
      </c>
      <c r="AH417">
        <f t="shared" si="176"/>
        <v>4.2284946013271783E-2</v>
      </c>
      <c r="AI417">
        <f t="shared" si="164"/>
        <v>5.0579606598170253E-6</v>
      </c>
      <c r="AJ417">
        <f t="shared" si="165"/>
        <v>4.1379679920405864E-6</v>
      </c>
      <c r="AK417">
        <f t="shared" si="166"/>
        <v>7.1344912929801673E-14</v>
      </c>
      <c r="AL417">
        <f t="shared" si="167"/>
        <v>417</v>
      </c>
      <c r="AM417">
        <f t="shared" si="168"/>
        <v>14</v>
      </c>
      <c r="AO417">
        <f t="shared" si="169"/>
        <v>417</v>
      </c>
      <c r="AP417">
        <f t="shared" si="170"/>
        <v>14</v>
      </c>
    </row>
    <row r="418" spans="1:42" x14ac:dyDescent="0.2">
      <c r="A418" s="122">
        <v>2.642857142857143E-4</v>
      </c>
      <c r="B418">
        <v>1</v>
      </c>
      <c r="C418">
        <v>0</v>
      </c>
      <c r="D418" s="120">
        <f t="shared" si="152"/>
        <v>3.6999327761612806E-2</v>
      </c>
      <c r="E418" s="171" t="s">
        <v>541</v>
      </c>
      <c r="H418">
        <f t="shared" si="171"/>
        <v>0</v>
      </c>
      <c r="O418">
        <f t="shared" si="153"/>
        <v>1.9385112244897962</v>
      </c>
      <c r="P418">
        <f t="shared" si="172"/>
        <v>417</v>
      </c>
      <c r="Q418">
        <f t="shared" si="173"/>
        <v>417</v>
      </c>
      <c r="R418">
        <f t="shared" si="154"/>
        <v>15</v>
      </c>
      <c r="S418">
        <f t="shared" si="155"/>
        <v>0.93333333333333335</v>
      </c>
      <c r="T418">
        <f t="shared" si="174"/>
        <v>3.6999327761612806E-2</v>
      </c>
      <c r="V418">
        <f t="shared" si="156"/>
        <v>418</v>
      </c>
      <c r="W418">
        <f t="shared" si="157"/>
        <v>13</v>
      </c>
      <c r="Y418">
        <f t="shared" si="158"/>
        <v>418</v>
      </c>
      <c r="Z418">
        <f t="shared" si="159"/>
        <v>13</v>
      </c>
      <c r="AB418">
        <f t="shared" si="160"/>
        <v>418</v>
      </c>
      <c r="AC418">
        <f t="shared" si="161"/>
        <v>13</v>
      </c>
      <c r="AE418">
        <f t="shared" si="162"/>
        <v>2.642857142857143E-4</v>
      </c>
      <c r="AF418">
        <f t="shared" si="163"/>
        <v>4.5891143687433196E-7</v>
      </c>
      <c r="AG418">
        <f t="shared" si="175"/>
        <v>1.1576354679802955E-5</v>
      </c>
      <c r="AH418">
        <f t="shared" si="176"/>
        <v>3.9642136887442295E-2</v>
      </c>
      <c r="AI418">
        <f t="shared" si="164"/>
        <v>4.1379679920405864E-6</v>
      </c>
      <c r="AJ418">
        <f t="shared" si="165"/>
        <v>3.6790565551662545E-6</v>
      </c>
      <c r="AK418">
        <f t="shared" si="166"/>
        <v>6.4454557791008512E-14</v>
      </c>
      <c r="AL418">
        <f t="shared" si="167"/>
        <v>418</v>
      </c>
      <c r="AM418">
        <f t="shared" si="168"/>
        <v>13</v>
      </c>
      <c r="AO418">
        <f t="shared" si="169"/>
        <v>418</v>
      </c>
      <c r="AP418">
        <f t="shared" si="170"/>
        <v>13</v>
      </c>
    </row>
    <row r="419" spans="1:42" x14ac:dyDescent="0.2">
      <c r="A419" s="55">
        <v>2.5811209439528029E-4</v>
      </c>
      <c r="B419">
        <v>1</v>
      </c>
      <c r="C419">
        <v>0</v>
      </c>
      <c r="D419" s="120">
        <f t="shared" si="152"/>
        <v>3.4356518635783324E-2</v>
      </c>
      <c r="E419" s="171" t="s">
        <v>541</v>
      </c>
      <c r="H419">
        <f t="shared" si="171"/>
        <v>0</v>
      </c>
      <c r="O419">
        <f t="shared" si="153"/>
        <v>1.9385173981096866</v>
      </c>
      <c r="P419">
        <f t="shared" si="172"/>
        <v>418</v>
      </c>
      <c r="Q419">
        <f t="shared" si="173"/>
        <v>418</v>
      </c>
      <c r="R419">
        <f t="shared" si="154"/>
        <v>14</v>
      </c>
      <c r="S419">
        <f t="shared" si="155"/>
        <v>0.9285714285714286</v>
      </c>
      <c r="T419">
        <f t="shared" si="174"/>
        <v>3.4356518635783324E-2</v>
      </c>
      <c r="V419">
        <f t="shared" si="156"/>
        <v>419</v>
      </c>
      <c r="W419">
        <f t="shared" si="157"/>
        <v>12</v>
      </c>
      <c r="Y419">
        <f t="shared" si="158"/>
        <v>419</v>
      </c>
      <c r="Z419">
        <f t="shared" si="159"/>
        <v>12</v>
      </c>
      <c r="AB419">
        <f t="shared" si="160"/>
        <v>419</v>
      </c>
      <c r="AC419">
        <f t="shared" si="161"/>
        <v>12</v>
      </c>
      <c r="AE419">
        <f t="shared" si="162"/>
        <v>2.5811209439528029E-4</v>
      </c>
      <c r="AF419">
        <f t="shared" si="163"/>
        <v>2.284197858017801E-7</v>
      </c>
      <c r="AG419">
        <f t="shared" si="175"/>
        <v>6.1736198904340108E-6</v>
      </c>
      <c r="AH419">
        <f t="shared" si="176"/>
        <v>3.6999327761612806E-2</v>
      </c>
      <c r="AI419">
        <f t="shared" si="164"/>
        <v>3.6790565551662545E-6</v>
      </c>
      <c r="AJ419">
        <f t="shared" si="165"/>
        <v>3.4506367693644744E-6</v>
      </c>
      <c r="AK419">
        <f t="shared" si="166"/>
        <v>6.5422495132363173E-14</v>
      </c>
      <c r="AL419">
        <f t="shared" si="167"/>
        <v>419</v>
      </c>
      <c r="AM419">
        <f t="shared" si="168"/>
        <v>12</v>
      </c>
      <c r="AO419">
        <f t="shared" si="169"/>
        <v>419</v>
      </c>
      <c r="AP419">
        <f t="shared" si="170"/>
        <v>12</v>
      </c>
    </row>
    <row r="420" spans="1:42" x14ac:dyDescent="0.2">
      <c r="A420" s="40">
        <v>2.5789473684210528E-4</v>
      </c>
      <c r="B420">
        <v>1</v>
      </c>
      <c r="C420">
        <v>0</v>
      </c>
      <c r="D420" s="120">
        <f t="shared" si="152"/>
        <v>3.1713709509953843E-2</v>
      </c>
      <c r="E420" s="171" t="s">
        <v>541</v>
      </c>
      <c r="H420">
        <f t="shared" si="171"/>
        <v>0</v>
      </c>
      <c r="O420">
        <f t="shared" si="153"/>
        <v>1.9385176154672397</v>
      </c>
      <c r="P420">
        <f t="shared" si="172"/>
        <v>419</v>
      </c>
      <c r="Q420">
        <f t="shared" si="173"/>
        <v>419</v>
      </c>
      <c r="R420">
        <f t="shared" si="154"/>
        <v>13</v>
      </c>
      <c r="S420">
        <f t="shared" si="155"/>
        <v>0.92307692307692313</v>
      </c>
      <c r="T420">
        <f t="shared" si="174"/>
        <v>3.1713709509953843E-2</v>
      </c>
      <c r="V420">
        <f t="shared" si="156"/>
        <v>420</v>
      </c>
      <c r="W420">
        <f t="shared" si="157"/>
        <v>11</v>
      </c>
      <c r="Y420">
        <f t="shared" si="158"/>
        <v>420</v>
      </c>
      <c r="Z420">
        <f t="shared" si="159"/>
        <v>11</v>
      </c>
      <c r="AB420">
        <f t="shared" si="160"/>
        <v>420</v>
      </c>
      <c r="AC420">
        <f t="shared" si="161"/>
        <v>11</v>
      </c>
      <c r="AE420">
        <f t="shared" si="162"/>
        <v>2.5789473684210528E-4</v>
      </c>
      <c r="AF420">
        <f t="shared" si="163"/>
        <v>7.4676488262852637E-9</v>
      </c>
      <c r="AG420">
        <f t="shared" si="175"/>
        <v>2.1735755317500325E-7</v>
      </c>
      <c r="AH420">
        <f t="shared" si="176"/>
        <v>3.4356518635783324E-2</v>
      </c>
      <c r="AI420">
        <f t="shared" si="164"/>
        <v>3.4506367693644744E-6</v>
      </c>
      <c r="AJ420">
        <f t="shared" si="165"/>
        <v>3.4431691205381892E-6</v>
      </c>
      <c r="AK420">
        <f t="shared" si="166"/>
        <v>7.5996240978382869E-14</v>
      </c>
      <c r="AL420">
        <f t="shared" si="167"/>
        <v>420</v>
      </c>
      <c r="AM420">
        <f t="shared" si="168"/>
        <v>11</v>
      </c>
      <c r="AO420">
        <f t="shared" si="169"/>
        <v>420</v>
      </c>
      <c r="AP420">
        <f t="shared" si="170"/>
        <v>11</v>
      </c>
    </row>
    <row r="421" spans="1:42" x14ac:dyDescent="0.2">
      <c r="A421" s="191">
        <v>2.5000000000000001E-4</v>
      </c>
      <c r="B421">
        <v>1</v>
      </c>
      <c r="C421">
        <v>0</v>
      </c>
      <c r="D421" s="120">
        <f t="shared" si="152"/>
        <v>2.9070900384124354E-2</v>
      </c>
      <c r="E421" s="171" t="s">
        <v>541</v>
      </c>
      <c r="H421">
        <f t="shared" si="171"/>
        <v>0</v>
      </c>
      <c r="O421">
        <f t="shared" si="153"/>
        <v>1.9385255102040817</v>
      </c>
      <c r="P421">
        <f t="shared" si="172"/>
        <v>420</v>
      </c>
      <c r="Q421">
        <f t="shared" si="173"/>
        <v>420</v>
      </c>
      <c r="R421">
        <f t="shared" si="154"/>
        <v>12</v>
      </c>
      <c r="S421">
        <f t="shared" si="155"/>
        <v>0.91666666666666663</v>
      </c>
      <c r="T421">
        <f t="shared" si="174"/>
        <v>2.9070900384124354E-2</v>
      </c>
      <c r="V421">
        <f t="shared" si="156"/>
        <v>421</v>
      </c>
      <c r="W421">
        <f t="shared" si="157"/>
        <v>10</v>
      </c>
      <c r="Y421">
        <f t="shared" si="158"/>
        <v>421</v>
      </c>
      <c r="Z421">
        <f t="shared" si="159"/>
        <v>10</v>
      </c>
      <c r="AB421">
        <f t="shared" si="160"/>
        <v>421</v>
      </c>
      <c r="AC421">
        <f t="shared" si="161"/>
        <v>10</v>
      </c>
      <c r="AE421">
        <f t="shared" si="162"/>
        <v>2.5000000000000001E-4</v>
      </c>
      <c r="AF421">
        <f t="shared" si="163"/>
        <v>2.5037139086805715E-7</v>
      </c>
      <c r="AG421">
        <f t="shared" si="175"/>
        <v>7.8947368421052782E-6</v>
      </c>
      <c r="AH421">
        <f t="shared" si="176"/>
        <v>3.1713709509953843E-2</v>
      </c>
      <c r="AI421">
        <f t="shared" si="164"/>
        <v>3.4431691205381892E-6</v>
      </c>
      <c r="AJ421">
        <f t="shared" si="165"/>
        <v>3.1927977296701321E-6</v>
      </c>
      <c r="AK421">
        <f t="shared" si="166"/>
        <v>7.7226949565051136E-14</v>
      </c>
      <c r="AL421">
        <f t="shared" si="167"/>
        <v>421</v>
      </c>
      <c r="AM421">
        <f t="shared" si="168"/>
        <v>10</v>
      </c>
      <c r="AO421">
        <f t="shared" si="169"/>
        <v>421</v>
      </c>
      <c r="AP421">
        <f t="shared" si="170"/>
        <v>10</v>
      </c>
    </row>
    <row r="422" spans="1:42" x14ac:dyDescent="0.2">
      <c r="A422" s="40">
        <v>2.3404255319148937E-4</v>
      </c>
      <c r="B422">
        <v>1</v>
      </c>
      <c r="C422">
        <v>0</v>
      </c>
      <c r="D422" s="120">
        <f t="shared" si="152"/>
        <v>2.6428091258294865E-2</v>
      </c>
      <c r="E422" s="112" t="s">
        <v>767</v>
      </c>
      <c r="H422">
        <f t="shared" si="171"/>
        <v>0</v>
      </c>
      <c r="O422">
        <f t="shared" si="153"/>
        <v>1.9385414676508903</v>
      </c>
      <c r="P422">
        <f t="shared" si="172"/>
        <v>421</v>
      </c>
      <c r="Q422">
        <f t="shared" si="173"/>
        <v>421</v>
      </c>
      <c r="R422">
        <f t="shared" si="154"/>
        <v>11</v>
      </c>
      <c r="S422">
        <f t="shared" si="155"/>
        <v>0.90909090909090906</v>
      </c>
      <c r="T422">
        <f t="shared" si="174"/>
        <v>2.6428091258294865E-2</v>
      </c>
      <c r="V422">
        <f t="shared" si="156"/>
        <v>422</v>
      </c>
      <c r="W422">
        <f t="shared" si="157"/>
        <v>9</v>
      </c>
      <c r="Y422">
        <f t="shared" si="158"/>
        <v>422</v>
      </c>
      <c r="Z422">
        <f t="shared" si="159"/>
        <v>9</v>
      </c>
      <c r="AB422">
        <f t="shared" si="160"/>
        <v>422</v>
      </c>
      <c r="AC422">
        <f t="shared" si="161"/>
        <v>9</v>
      </c>
      <c r="AE422">
        <f t="shared" si="162"/>
        <v>2.3404255319148937E-4</v>
      </c>
      <c r="AF422">
        <f t="shared" si="163"/>
        <v>4.6389734655517586E-7</v>
      </c>
      <c r="AG422">
        <f t="shared" si="175"/>
        <v>1.5957446808510637E-5</v>
      </c>
      <c r="AH422">
        <f t="shared" si="176"/>
        <v>2.9070900384124354E-2</v>
      </c>
      <c r="AI422">
        <f t="shared" si="164"/>
        <v>3.1927977296701321E-6</v>
      </c>
      <c r="AJ422">
        <f t="shared" si="165"/>
        <v>2.7289003831149564E-6</v>
      </c>
      <c r="AK422">
        <f t="shared" si="166"/>
        <v>6.7699066372408696E-14</v>
      </c>
      <c r="AL422">
        <f t="shared" si="167"/>
        <v>422</v>
      </c>
      <c r="AM422">
        <f t="shared" si="168"/>
        <v>9</v>
      </c>
      <c r="AO422">
        <f t="shared" si="169"/>
        <v>422</v>
      </c>
      <c r="AP422">
        <f t="shared" si="170"/>
        <v>9</v>
      </c>
    </row>
    <row r="423" spans="1:42" x14ac:dyDescent="0.2">
      <c r="A423" s="191">
        <v>2.0370370370370372E-4</v>
      </c>
      <c r="B423">
        <v>1</v>
      </c>
      <c r="C423">
        <v>0</v>
      </c>
      <c r="D423" s="120">
        <f t="shared" si="152"/>
        <v>2.378528213246538E-2</v>
      </c>
      <c r="E423" s="112" t="s">
        <v>767</v>
      </c>
      <c r="H423">
        <f t="shared" si="171"/>
        <v>0</v>
      </c>
      <c r="O423">
        <f t="shared" si="153"/>
        <v>1.9385718065003781</v>
      </c>
      <c r="P423">
        <f t="shared" si="172"/>
        <v>422</v>
      </c>
      <c r="Q423">
        <f t="shared" si="173"/>
        <v>422</v>
      </c>
      <c r="R423">
        <f t="shared" si="154"/>
        <v>10</v>
      </c>
      <c r="S423">
        <f t="shared" si="155"/>
        <v>0.9</v>
      </c>
      <c r="T423">
        <f t="shared" si="174"/>
        <v>2.378528213246538E-2</v>
      </c>
      <c r="V423">
        <f t="shared" si="156"/>
        <v>423</v>
      </c>
      <c r="W423">
        <f t="shared" si="157"/>
        <v>8</v>
      </c>
      <c r="Y423">
        <f t="shared" si="158"/>
        <v>423</v>
      </c>
      <c r="Z423">
        <f t="shared" si="159"/>
        <v>8</v>
      </c>
      <c r="AB423">
        <f t="shared" si="160"/>
        <v>423</v>
      </c>
      <c r="AC423">
        <f t="shared" si="161"/>
        <v>8</v>
      </c>
      <c r="AE423">
        <f t="shared" si="162"/>
        <v>2.0370370370370372E-4</v>
      </c>
      <c r="AF423">
        <f t="shared" si="163"/>
        <v>8.0179788293487157E-7</v>
      </c>
      <c r="AG423">
        <f t="shared" si="175"/>
        <v>3.033884948778565E-5</v>
      </c>
      <c r="AH423">
        <f t="shared" si="176"/>
        <v>2.6428091258294865E-2</v>
      </c>
      <c r="AI423">
        <f t="shared" si="164"/>
        <v>2.7289003831149564E-6</v>
      </c>
      <c r="AJ423">
        <f t="shared" si="165"/>
        <v>1.927102500180085E-6</v>
      </c>
      <c r="AK423">
        <f t="shared" si="166"/>
        <v>4.1263600513337055E-14</v>
      </c>
      <c r="AL423">
        <f t="shared" si="167"/>
        <v>423</v>
      </c>
      <c r="AM423">
        <f t="shared" si="168"/>
        <v>8</v>
      </c>
      <c r="AO423">
        <f t="shared" si="169"/>
        <v>423</v>
      </c>
      <c r="AP423">
        <f t="shared" si="170"/>
        <v>8</v>
      </c>
    </row>
    <row r="424" spans="1:42" x14ac:dyDescent="0.2">
      <c r="A424" s="191">
        <v>1.9672131147540983E-4</v>
      </c>
      <c r="B424">
        <v>1</v>
      </c>
      <c r="C424">
        <v>0</v>
      </c>
      <c r="D424" s="120">
        <f t="shared" si="152"/>
        <v>2.1142473006635892E-2</v>
      </c>
      <c r="E424" s="112" t="s">
        <v>767</v>
      </c>
      <c r="H424">
        <f t="shared" si="171"/>
        <v>0</v>
      </c>
      <c r="O424">
        <f t="shared" si="153"/>
        <v>1.9385787888926065</v>
      </c>
      <c r="P424">
        <f t="shared" si="172"/>
        <v>423</v>
      </c>
      <c r="Q424">
        <f t="shared" si="173"/>
        <v>423</v>
      </c>
      <c r="R424">
        <f t="shared" si="154"/>
        <v>9</v>
      </c>
      <c r="S424">
        <f t="shared" si="155"/>
        <v>0.88888888888888884</v>
      </c>
      <c r="T424">
        <f t="shared" si="174"/>
        <v>2.1142473006635892E-2</v>
      </c>
      <c r="V424">
        <f t="shared" si="156"/>
        <v>424</v>
      </c>
      <c r="W424">
        <f t="shared" si="157"/>
        <v>7</v>
      </c>
      <c r="Y424">
        <f t="shared" si="158"/>
        <v>424</v>
      </c>
      <c r="Z424">
        <f t="shared" si="159"/>
        <v>7</v>
      </c>
      <c r="AB424">
        <f t="shared" si="160"/>
        <v>424</v>
      </c>
      <c r="AC424">
        <f t="shared" si="161"/>
        <v>7</v>
      </c>
      <c r="AE424">
        <f t="shared" si="162"/>
        <v>1.9672131147540983E-4</v>
      </c>
      <c r="AF424">
        <f t="shared" si="163"/>
        <v>1.6607816910950385E-7</v>
      </c>
      <c r="AG424">
        <f t="shared" si="175"/>
        <v>6.9823922282938929E-6</v>
      </c>
      <c r="AH424">
        <f t="shared" si="176"/>
        <v>2.378528213246538E-2</v>
      </c>
      <c r="AI424">
        <f t="shared" si="164"/>
        <v>1.927102500180085E-6</v>
      </c>
      <c r="AJ424">
        <f t="shared" si="165"/>
        <v>1.7610243310705814E-6</v>
      </c>
      <c r="AK424">
        <f t="shared" si="166"/>
        <v>4.3072315203091507E-14</v>
      </c>
      <c r="AL424">
        <f t="shared" si="167"/>
        <v>424</v>
      </c>
      <c r="AM424">
        <f t="shared" si="168"/>
        <v>7</v>
      </c>
      <c r="AO424">
        <f t="shared" si="169"/>
        <v>424</v>
      </c>
      <c r="AP424">
        <f t="shared" si="170"/>
        <v>7</v>
      </c>
    </row>
    <row r="425" spans="1:42" x14ac:dyDescent="0.2">
      <c r="A425" s="152">
        <v>1.6875000000000001E-4</v>
      </c>
      <c r="B425">
        <v>1</v>
      </c>
      <c r="C425">
        <v>0</v>
      </c>
      <c r="D425" s="120">
        <f t="shared" si="152"/>
        <v>1.8499663880806407E-2</v>
      </c>
      <c r="E425" s="112" t="s">
        <v>767</v>
      </c>
      <c r="H425">
        <f t="shared" si="171"/>
        <v>0</v>
      </c>
      <c r="O425">
        <f t="shared" si="153"/>
        <v>1.9386067602040817</v>
      </c>
      <c r="P425">
        <f t="shared" si="172"/>
        <v>424</v>
      </c>
      <c r="Q425">
        <f t="shared" si="173"/>
        <v>424</v>
      </c>
      <c r="R425">
        <f t="shared" si="154"/>
        <v>8</v>
      </c>
      <c r="S425">
        <f t="shared" si="155"/>
        <v>0.875</v>
      </c>
      <c r="T425">
        <f t="shared" si="174"/>
        <v>1.8499663880806407E-2</v>
      </c>
      <c r="V425">
        <f t="shared" si="156"/>
        <v>425</v>
      </c>
      <c r="W425">
        <f t="shared" si="157"/>
        <v>6</v>
      </c>
      <c r="Y425">
        <f t="shared" si="158"/>
        <v>425</v>
      </c>
      <c r="Z425">
        <f t="shared" si="159"/>
        <v>6</v>
      </c>
      <c r="AB425">
        <f t="shared" si="160"/>
        <v>425</v>
      </c>
      <c r="AC425">
        <f t="shared" si="161"/>
        <v>6</v>
      </c>
      <c r="AE425">
        <f t="shared" si="162"/>
        <v>1.6875000000000001E-4</v>
      </c>
      <c r="AF425">
        <f t="shared" si="163"/>
        <v>5.9138269782905677E-7</v>
      </c>
      <c r="AG425">
        <f t="shared" si="175"/>
        <v>2.7971311475409816E-5</v>
      </c>
      <c r="AH425">
        <f t="shared" si="176"/>
        <v>2.1142473006635892E-2</v>
      </c>
      <c r="AI425">
        <f t="shared" si="164"/>
        <v>1.7610243310705814E-6</v>
      </c>
      <c r="AJ425">
        <f t="shared" si="165"/>
        <v>1.1696416332415246E-6</v>
      </c>
      <c r="AK425">
        <f t="shared" si="166"/>
        <v>2.4429670539498233E-14</v>
      </c>
      <c r="AL425">
        <f t="shared" si="167"/>
        <v>425</v>
      </c>
      <c r="AM425">
        <f t="shared" si="168"/>
        <v>6</v>
      </c>
      <c r="AO425">
        <f t="shared" si="169"/>
        <v>425</v>
      </c>
      <c r="AP425">
        <f t="shared" si="170"/>
        <v>6</v>
      </c>
    </row>
    <row r="426" spans="1:42" x14ac:dyDescent="0.2">
      <c r="A426" s="122">
        <v>1.6470588235294119E-4</v>
      </c>
      <c r="B426">
        <v>1</v>
      </c>
      <c r="C426">
        <v>0</v>
      </c>
      <c r="D426" s="120">
        <f t="shared" si="152"/>
        <v>1.5856854754976918E-2</v>
      </c>
      <c r="E426" s="112" t="s">
        <v>767</v>
      </c>
      <c r="H426">
        <f t="shared" si="171"/>
        <v>0</v>
      </c>
      <c r="O426">
        <f t="shared" si="153"/>
        <v>1.9386108043217289</v>
      </c>
      <c r="P426">
        <f t="shared" si="172"/>
        <v>425</v>
      </c>
      <c r="Q426">
        <f t="shared" si="173"/>
        <v>425</v>
      </c>
      <c r="R426">
        <f t="shared" si="154"/>
        <v>7</v>
      </c>
      <c r="S426">
        <f t="shared" si="155"/>
        <v>0.8571428571428571</v>
      </c>
      <c r="T426">
        <f t="shared" si="174"/>
        <v>1.5856854754976918E-2</v>
      </c>
      <c r="V426">
        <f t="shared" si="156"/>
        <v>426</v>
      </c>
      <c r="W426">
        <f t="shared" si="157"/>
        <v>5</v>
      </c>
      <c r="Y426">
        <f t="shared" si="158"/>
        <v>426</v>
      </c>
      <c r="Z426">
        <f t="shared" si="159"/>
        <v>5</v>
      </c>
      <c r="AB426">
        <f t="shared" si="160"/>
        <v>426</v>
      </c>
      <c r="AC426">
        <f t="shared" si="161"/>
        <v>5</v>
      </c>
      <c r="AE426">
        <f t="shared" si="162"/>
        <v>1.6470588235294119E-4</v>
      </c>
      <c r="AF426">
        <f t="shared" si="163"/>
        <v>7.4814817165025837E-8</v>
      </c>
      <c r="AG426">
        <f t="shared" si="175"/>
        <v>4.0441176470588198E-6</v>
      </c>
      <c r="AH426">
        <f t="shared" si="176"/>
        <v>1.8499663880806407E-2</v>
      </c>
      <c r="AI426">
        <f t="shared" si="164"/>
        <v>1.1696416332415246E-6</v>
      </c>
      <c r="AJ426">
        <f t="shared" si="165"/>
        <v>1.0948268160764987E-6</v>
      </c>
      <c r="AK426">
        <f t="shared" si="166"/>
        <v>2.8539184695242938E-14</v>
      </c>
      <c r="AL426">
        <f t="shared" si="167"/>
        <v>426</v>
      </c>
      <c r="AM426">
        <f t="shared" si="168"/>
        <v>5</v>
      </c>
      <c r="AO426">
        <f t="shared" si="169"/>
        <v>426</v>
      </c>
      <c r="AP426">
        <f t="shared" si="170"/>
        <v>5</v>
      </c>
    </row>
    <row r="427" spans="1:42" x14ac:dyDescent="0.2">
      <c r="A427" s="191">
        <v>1.5428571428571431E-4</v>
      </c>
      <c r="B427">
        <v>1</v>
      </c>
      <c r="C427">
        <v>0</v>
      </c>
      <c r="D427" s="120">
        <f t="shared" si="152"/>
        <v>1.3214045629147433E-2</v>
      </c>
      <c r="E427" s="112" t="s">
        <v>767</v>
      </c>
      <c r="H427">
        <f t="shared" si="171"/>
        <v>0</v>
      </c>
      <c r="O427">
        <f t="shared" si="153"/>
        <v>1.938621224489796</v>
      </c>
      <c r="P427">
        <f t="shared" si="172"/>
        <v>426</v>
      </c>
      <c r="Q427">
        <f t="shared" si="173"/>
        <v>426</v>
      </c>
      <c r="R427">
        <f t="shared" si="154"/>
        <v>6</v>
      </c>
      <c r="S427">
        <f t="shared" si="155"/>
        <v>0.83333333333333337</v>
      </c>
      <c r="T427">
        <f t="shared" si="174"/>
        <v>1.3214045629147433E-2</v>
      </c>
      <c r="V427">
        <f t="shared" si="156"/>
        <v>427</v>
      </c>
      <c r="W427">
        <f t="shared" si="157"/>
        <v>4</v>
      </c>
      <c r="Y427">
        <f t="shared" si="158"/>
        <v>427</v>
      </c>
      <c r="Z427">
        <f t="shared" si="159"/>
        <v>4</v>
      </c>
      <c r="AB427">
        <f t="shared" si="160"/>
        <v>427</v>
      </c>
      <c r="AC427">
        <f t="shared" si="161"/>
        <v>4</v>
      </c>
      <c r="AE427">
        <f t="shared" si="162"/>
        <v>1.5428571428571431E-4</v>
      </c>
      <c r="AF427">
        <f t="shared" si="163"/>
        <v>1.6523109156446524E-7</v>
      </c>
      <c r="AG427">
        <f t="shared" si="175"/>
        <v>1.0420168067226882E-5</v>
      </c>
      <c r="AH427">
        <f t="shared" si="176"/>
        <v>1.5856854754976918E-2</v>
      </c>
      <c r="AI427">
        <f t="shared" si="164"/>
        <v>1.0948268160764987E-6</v>
      </c>
      <c r="AJ427">
        <f t="shared" si="165"/>
        <v>9.2959572451203344E-7</v>
      </c>
      <c r="AK427">
        <f t="shared" si="166"/>
        <v>2.8804940367701745E-14</v>
      </c>
      <c r="AL427">
        <f t="shared" si="167"/>
        <v>427</v>
      </c>
      <c r="AM427">
        <f t="shared" si="168"/>
        <v>4</v>
      </c>
      <c r="AO427">
        <f t="shared" si="169"/>
        <v>427</v>
      </c>
      <c r="AP427">
        <f t="shared" si="170"/>
        <v>4</v>
      </c>
    </row>
    <row r="428" spans="1:42" x14ac:dyDescent="0.2">
      <c r="A428" s="122">
        <v>1.3999999999999999E-4</v>
      </c>
      <c r="B428">
        <v>1</v>
      </c>
      <c r="C428">
        <v>0</v>
      </c>
      <c r="D428" s="120">
        <f t="shared" si="152"/>
        <v>1.0571236503317948E-2</v>
      </c>
      <c r="E428" s="112" t="s">
        <v>767</v>
      </c>
      <c r="H428">
        <f t="shared" si="171"/>
        <v>0</v>
      </c>
      <c r="O428">
        <f t="shared" si="153"/>
        <v>1.9386355102040818</v>
      </c>
      <c r="P428">
        <f t="shared" si="172"/>
        <v>427</v>
      </c>
      <c r="Q428">
        <f t="shared" si="173"/>
        <v>427</v>
      </c>
      <c r="R428">
        <f t="shared" si="154"/>
        <v>5</v>
      </c>
      <c r="S428">
        <f t="shared" si="155"/>
        <v>0.8</v>
      </c>
      <c r="T428">
        <f t="shared" si="174"/>
        <v>1.0571236503317948E-2</v>
      </c>
      <c r="V428">
        <f t="shared" si="156"/>
        <v>428</v>
      </c>
      <c r="W428">
        <f t="shared" si="157"/>
        <v>3</v>
      </c>
      <c r="Y428">
        <f t="shared" si="158"/>
        <v>428</v>
      </c>
      <c r="Z428">
        <f t="shared" si="159"/>
        <v>3</v>
      </c>
      <c r="AB428">
        <f t="shared" si="160"/>
        <v>428</v>
      </c>
      <c r="AC428">
        <f t="shared" si="161"/>
        <v>3</v>
      </c>
      <c r="AE428">
        <f t="shared" si="162"/>
        <v>1.3999999999999999E-4</v>
      </c>
      <c r="AF428">
        <f t="shared" si="163"/>
        <v>1.8877208041639233E-7</v>
      </c>
      <c r="AG428">
        <f t="shared" si="175"/>
        <v>1.4285714285714319E-5</v>
      </c>
      <c r="AH428">
        <f t="shared" si="176"/>
        <v>1.3214045629147433E-2</v>
      </c>
      <c r="AI428">
        <f t="shared" si="164"/>
        <v>9.2959572451203344E-7</v>
      </c>
      <c r="AJ428">
        <f t="shared" si="165"/>
        <v>7.4082364409564111E-7</v>
      </c>
      <c r="AK428">
        <f t="shared" si="166"/>
        <v>2.7440983582557257E-14</v>
      </c>
      <c r="AL428">
        <f t="shared" si="167"/>
        <v>428</v>
      </c>
      <c r="AM428">
        <f t="shared" si="168"/>
        <v>3</v>
      </c>
      <c r="AO428">
        <f t="shared" si="169"/>
        <v>428</v>
      </c>
      <c r="AP428">
        <f t="shared" si="170"/>
        <v>3</v>
      </c>
    </row>
    <row r="429" spans="1:42" x14ac:dyDescent="0.2">
      <c r="A429" s="122">
        <v>1.2352941176470587E-4</v>
      </c>
      <c r="B429">
        <v>1</v>
      </c>
      <c r="C429">
        <v>0</v>
      </c>
      <c r="D429" s="120">
        <f t="shared" si="152"/>
        <v>7.9284273774884607E-3</v>
      </c>
      <c r="E429" s="112" t="s">
        <v>767</v>
      </c>
      <c r="H429">
        <f t="shared" si="171"/>
        <v>0</v>
      </c>
      <c r="O429">
        <f t="shared" si="153"/>
        <v>1.938651980792317</v>
      </c>
      <c r="P429">
        <f t="shared" si="172"/>
        <v>428</v>
      </c>
      <c r="Q429">
        <f t="shared" si="173"/>
        <v>428</v>
      </c>
      <c r="R429">
        <f t="shared" si="154"/>
        <v>4</v>
      </c>
      <c r="S429">
        <f t="shared" si="155"/>
        <v>0.75</v>
      </c>
      <c r="T429">
        <f t="shared" si="174"/>
        <v>7.9284273774884607E-3</v>
      </c>
      <c r="V429">
        <f t="shared" si="156"/>
        <v>429</v>
      </c>
      <c r="W429">
        <f t="shared" si="157"/>
        <v>2</v>
      </c>
      <c r="Y429">
        <f t="shared" si="158"/>
        <v>429</v>
      </c>
      <c r="Z429">
        <f t="shared" si="159"/>
        <v>2</v>
      </c>
      <c r="AB429">
        <f t="shared" si="160"/>
        <v>429</v>
      </c>
      <c r="AC429">
        <f t="shared" si="161"/>
        <v>2</v>
      </c>
      <c r="AE429">
        <f t="shared" si="162"/>
        <v>1.2352941176470587E-4</v>
      </c>
      <c r="AF429">
        <f t="shared" si="163"/>
        <v>1.7411448358406029E-7</v>
      </c>
      <c r="AG429">
        <f t="shared" si="175"/>
        <v>1.6470588235294116E-5</v>
      </c>
      <c r="AH429">
        <f t="shared" si="176"/>
        <v>1.0571236503317948E-2</v>
      </c>
      <c r="AI429">
        <f t="shared" si="164"/>
        <v>7.4082364409564111E-7</v>
      </c>
      <c r="AJ429">
        <f t="shared" si="165"/>
        <v>5.6670916051158079E-7</v>
      </c>
      <c r="AK429">
        <f t="shared" si="166"/>
        <v>2.6763272717311722E-14</v>
      </c>
      <c r="AL429">
        <f t="shared" si="167"/>
        <v>429</v>
      </c>
      <c r="AM429">
        <f t="shared" si="168"/>
        <v>2</v>
      </c>
      <c r="AO429">
        <f t="shared" si="169"/>
        <v>429</v>
      </c>
      <c r="AP429">
        <f t="shared" si="170"/>
        <v>2</v>
      </c>
    </row>
    <row r="430" spans="1:42" x14ac:dyDescent="0.2">
      <c r="A430" s="122">
        <v>9.6153846153846154E-5</v>
      </c>
      <c r="B430">
        <v>1</v>
      </c>
      <c r="C430">
        <v>0</v>
      </c>
      <c r="D430" s="120">
        <f t="shared" si="152"/>
        <v>5.2856182516589738E-3</v>
      </c>
      <c r="E430" s="112" t="s">
        <v>767</v>
      </c>
      <c r="H430">
        <f t="shared" si="171"/>
        <v>0</v>
      </c>
      <c r="O430">
        <f t="shared" si="153"/>
        <v>1.9386793563579279</v>
      </c>
      <c r="P430">
        <f t="shared" si="172"/>
        <v>429</v>
      </c>
      <c r="Q430">
        <f t="shared" si="173"/>
        <v>429</v>
      </c>
      <c r="R430">
        <f t="shared" si="154"/>
        <v>3</v>
      </c>
      <c r="S430">
        <f t="shared" si="155"/>
        <v>0.66666666666666663</v>
      </c>
      <c r="T430">
        <f t="shared" si="174"/>
        <v>5.2856182516589738E-3</v>
      </c>
      <c r="V430">
        <f t="shared" si="156"/>
        <v>430</v>
      </c>
      <c r="W430">
        <f t="shared" si="157"/>
        <v>1</v>
      </c>
      <c r="Y430">
        <f t="shared" si="158"/>
        <v>430</v>
      </c>
      <c r="Z430">
        <f t="shared" si="159"/>
        <v>1</v>
      </c>
      <c r="AB430">
        <f t="shared" si="160"/>
        <v>430</v>
      </c>
      <c r="AC430">
        <f t="shared" si="161"/>
        <v>1</v>
      </c>
      <c r="AE430">
        <f t="shared" si="162"/>
        <v>9.6153846153846154E-5</v>
      </c>
      <c r="AF430">
        <f t="shared" si="163"/>
        <v>2.1704518386337181E-7</v>
      </c>
      <c r="AG430">
        <f t="shared" si="175"/>
        <v>2.7375565610859718E-5</v>
      </c>
      <c r="AH430">
        <f t="shared" si="176"/>
        <v>7.9284273774884607E-3</v>
      </c>
      <c r="AI430">
        <f t="shared" si="164"/>
        <v>5.6670916051158079E-7</v>
      </c>
      <c r="AJ430">
        <f t="shared" si="165"/>
        <v>3.49663976648209E-7</v>
      </c>
      <c r="AK430">
        <f t="shared" si="166"/>
        <v>2.0377482760906539E-14</v>
      </c>
      <c r="AL430">
        <f t="shared" si="167"/>
        <v>430</v>
      </c>
      <c r="AM430">
        <f t="shared" si="168"/>
        <v>1</v>
      </c>
      <c r="AO430">
        <f t="shared" si="169"/>
        <v>430</v>
      </c>
      <c r="AP430">
        <f t="shared" si="170"/>
        <v>1</v>
      </c>
    </row>
    <row r="431" spans="1:42" x14ac:dyDescent="0.2">
      <c r="A431" s="191">
        <v>3.5000000000000004E-5</v>
      </c>
      <c r="B431">
        <v>1</v>
      </c>
      <c r="C431">
        <v>0</v>
      </c>
      <c r="D431" s="120">
        <f t="shared" si="152"/>
        <v>2.6428091258294869E-3</v>
      </c>
      <c r="E431" s="112" t="s">
        <v>767</v>
      </c>
      <c r="H431">
        <f t="shared" si="171"/>
        <v>0</v>
      </c>
      <c r="O431">
        <f t="shared" si="153"/>
        <v>1.9387405102040818</v>
      </c>
      <c r="P431">
        <f t="shared" si="172"/>
        <v>430</v>
      </c>
      <c r="Q431">
        <f t="shared" si="173"/>
        <v>430</v>
      </c>
      <c r="R431">
        <f t="shared" si="154"/>
        <v>2</v>
      </c>
      <c r="S431">
        <f t="shared" si="155"/>
        <v>0.5</v>
      </c>
      <c r="T431">
        <f t="shared" si="174"/>
        <v>2.6428091258294869E-3</v>
      </c>
      <c r="V431">
        <f t="shared" si="156"/>
        <v>431</v>
      </c>
      <c r="W431">
        <f t="shared" si="157"/>
        <v>0</v>
      </c>
      <c r="Y431">
        <f t="shared" si="158"/>
        <v>431</v>
      </c>
      <c r="Z431">
        <f t="shared" si="159"/>
        <v>0</v>
      </c>
      <c r="AB431">
        <f t="shared" si="160"/>
        <v>431</v>
      </c>
      <c r="AC431">
        <f t="shared" si="161"/>
        <v>0</v>
      </c>
      <c r="AE431">
        <f t="shared" si="162"/>
        <v>3.5000000000000004E-5</v>
      </c>
      <c r="AF431">
        <f t="shared" si="163"/>
        <v>3.2323588538991412E-7</v>
      </c>
      <c r="AG431">
        <f t="shared" si="175"/>
        <v>6.1153846153846143E-5</v>
      </c>
      <c r="AH431">
        <f t="shared" si="176"/>
        <v>5.2856182516589738E-3</v>
      </c>
      <c r="AI431">
        <f t="shared" si="164"/>
        <v>3.49663976648209E-7</v>
      </c>
      <c r="AJ431">
        <f t="shared" si="165"/>
        <v>2.6428091258294885E-8</v>
      </c>
      <c r="AK431">
        <f t="shared" si="166"/>
        <v>3.4922200377838126E-16</v>
      </c>
      <c r="AL431">
        <f t="shared" si="167"/>
        <v>431</v>
      </c>
      <c r="AM431">
        <f t="shared" si="168"/>
        <v>0</v>
      </c>
      <c r="AO431">
        <f t="shared" si="169"/>
        <v>431</v>
      </c>
      <c r="AP431">
        <f t="shared" si="170"/>
        <v>0</v>
      </c>
    </row>
    <row r="432" spans="1:42" x14ac:dyDescent="0.2">
      <c r="A432" s="122">
        <v>2.4999999999999998E-5</v>
      </c>
      <c r="B432">
        <v>1</v>
      </c>
      <c r="C432">
        <v>0</v>
      </c>
      <c r="D432" s="120">
        <f t="shared" si="152"/>
        <v>0</v>
      </c>
      <c r="E432" s="112" t="s">
        <v>767</v>
      </c>
      <c r="H432">
        <f t="shared" si="171"/>
        <v>0</v>
      </c>
      <c r="O432">
        <f t="shared" si="153"/>
        <v>1.9387505102040818</v>
      </c>
      <c r="P432">
        <f t="shared" si="172"/>
        <v>431</v>
      </c>
      <c r="Q432">
        <f t="shared" si="173"/>
        <v>431</v>
      </c>
      <c r="R432">
        <f t="shared" si="154"/>
        <v>1</v>
      </c>
      <c r="S432">
        <f t="shared" si="155"/>
        <v>0</v>
      </c>
      <c r="T432">
        <f t="shared" si="174"/>
        <v>0</v>
      </c>
      <c r="V432">
        <f t="shared" si="156"/>
        <v>0</v>
      </c>
      <c r="W432">
        <f t="shared" si="157"/>
        <v>0</v>
      </c>
      <c r="Y432">
        <f t="shared" si="158"/>
        <v>0</v>
      </c>
      <c r="Z432">
        <f t="shared" si="159"/>
        <v>0</v>
      </c>
      <c r="AB432">
        <f t="shared" si="160"/>
        <v>0</v>
      </c>
      <c r="AC432">
        <f t="shared" si="161"/>
        <v>0</v>
      </c>
      <c r="AE432">
        <f t="shared" si="162"/>
        <v>2.4999999999999998E-5</v>
      </c>
      <c r="AF432">
        <f t="shared" si="163"/>
        <v>2.6428091258294885E-8</v>
      </c>
      <c r="AG432">
        <f t="shared" si="175"/>
        <v>1.0000000000000006E-5</v>
      </c>
      <c r="AH432">
        <f t="shared" si="176"/>
        <v>2.6428091258294869E-3</v>
      </c>
      <c r="AI432">
        <f t="shared" si="164"/>
        <v>2.6428091258294885E-8</v>
      </c>
      <c r="AJ432">
        <f t="shared" si="165"/>
        <v>0</v>
      </c>
      <c r="AK432">
        <f t="shared" si="166"/>
        <v>0</v>
      </c>
      <c r="AL432">
        <f t="shared" si="167"/>
        <v>0</v>
      </c>
      <c r="AM432">
        <f t="shared" si="168"/>
        <v>0</v>
      </c>
      <c r="AO432">
        <f t="shared" si="169"/>
        <v>0</v>
      </c>
      <c r="AP432">
        <f t="shared" si="170"/>
        <v>0</v>
      </c>
    </row>
    <row r="433" spans="1:42" x14ac:dyDescent="0.2">
      <c r="A433" s="40"/>
      <c r="D433" s="120">
        <f t="shared" si="152"/>
        <v>0</v>
      </c>
      <c r="E433" s="112" t="s">
        <v>767</v>
      </c>
      <c r="H433">
        <f t="shared" si="171"/>
        <v>0</v>
      </c>
      <c r="O433">
        <f t="shared" si="153"/>
        <v>0</v>
      </c>
      <c r="P433">
        <f t="shared" si="172"/>
        <v>431</v>
      </c>
      <c r="Q433">
        <f t="shared" si="173"/>
        <v>0</v>
      </c>
      <c r="R433">
        <f t="shared" si="154"/>
        <v>0</v>
      </c>
      <c r="S433">
        <f t="shared" si="155"/>
        <v>0</v>
      </c>
      <c r="T433">
        <f t="shared" si="174"/>
        <v>0</v>
      </c>
      <c r="V433">
        <f t="shared" si="156"/>
        <v>0</v>
      </c>
      <c r="W433">
        <f t="shared" si="157"/>
        <v>0</v>
      </c>
      <c r="Y433">
        <f t="shared" si="158"/>
        <v>0</v>
      </c>
      <c r="Z433">
        <f t="shared" si="159"/>
        <v>0</v>
      </c>
      <c r="AB433">
        <f t="shared" si="160"/>
        <v>0</v>
      </c>
      <c r="AC433">
        <f t="shared" si="161"/>
        <v>0</v>
      </c>
      <c r="AE433">
        <f t="shared" si="162"/>
        <v>0</v>
      </c>
      <c r="AF433">
        <f t="shared" si="163"/>
        <v>0</v>
      </c>
      <c r="AG433">
        <f t="shared" si="175"/>
        <v>2.4999999999999998E-5</v>
      </c>
      <c r="AH433">
        <f t="shared" si="176"/>
        <v>0</v>
      </c>
      <c r="AI433">
        <f t="shared" si="164"/>
        <v>0</v>
      </c>
      <c r="AJ433">
        <f t="shared" si="165"/>
        <v>0</v>
      </c>
      <c r="AK433">
        <f t="shared" si="166"/>
        <v>0</v>
      </c>
      <c r="AL433">
        <f t="shared" si="167"/>
        <v>0</v>
      </c>
      <c r="AM433">
        <f t="shared" si="168"/>
        <v>0</v>
      </c>
      <c r="AO433">
        <f t="shared" si="169"/>
        <v>0</v>
      </c>
      <c r="AP433">
        <f t="shared" si="170"/>
        <v>0</v>
      </c>
    </row>
    <row r="434" spans="1:42" x14ac:dyDescent="0.2">
      <c r="A434" s="191"/>
      <c r="D434" s="120">
        <f t="shared" si="152"/>
        <v>0</v>
      </c>
      <c r="E434" s="112" t="s">
        <v>767</v>
      </c>
      <c r="H434">
        <f t="shared" si="171"/>
        <v>0</v>
      </c>
      <c r="O434">
        <f t="shared" si="153"/>
        <v>0</v>
      </c>
      <c r="P434">
        <f t="shared" si="172"/>
        <v>431</v>
      </c>
      <c r="Q434">
        <f t="shared" si="173"/>
        <v>0</v>
      </c>
      <c r="R434">
        <f t="shared" si="154"/>
        <v>0</v>
      </c>
      <c r="S434">
        <f t="shared" si="155"/>
        <v>0</v>
      </c>
      <c r="T434">
        <f t="shared" si="174"/>
        <v>0</v>
      </c>
      <c r="V434">
        <f t="shared" si="156"/>
        <v>0</v>
      </c>
      <c r="W434">
        <f t="shared" si="157"/>
        <v>0</v>
      </c>
      <c r="Y434">
        <f t="shared" si="158"/>
        <v>0</v>
      </c>
      <c r="Z434">
        <f t="shared" si="159"/>
        <v>0</v>
      </c>
      <c r="AB434">
        <f t="shared" si="160"/>
        <v>0</v>
      </c>
      <c r="AC434">
        <f t="shared" si="161"/>
        <v>0</v>
      </c>
      <c r="AE434">
        <f t="shared" si="162"/>
        <v>0</v>
      </c>
      <c r="AF434">
        <f t="shared" si="163"/>
        <v>0</v>
      </c>
      <c r="AG434">
        <f t="shared" si="175"/>
        <v>0</v>
      </c>
      <c r="AH434">
        <f t="shared" si="176"/>
        <v>0</v>
      </c>
      <c r="AI434">
        <f t="shared" si="164"/>
        <v>0</v>
      </c>
      <c r="AJ434">
        <f t="shared" si="165"/>
        <v>0</v>
      </c>
      <c r="AK434">
        <f t="shared" si="166"/>
        <v>0</v>
      </c>
      <c r="AL434">
        <f t="shared" si="167"/>
        <v>0</v>
      </c>
      <c r="AM434">
        <f t="shared" si="168"/>
        <v>0</v>
      </c>
      <c r="AO434">
        <f t="shared" si="169"/>
        <v>0</v>
      </c>
      <c r="AP434">
        <f t="shared" si="170"/>
        <v>0</v>
      </c>
    </row>
    <row r="435" spans="1:42" x14ac:dyDescent="0.2">
      <c r="D435" s="120">
        <f t="shared" si="152"/>
        <v>0</v>
      </c>
      <c r="E435" s="112" t="s">
        <v>767</v>
      </c>
      <c r="H435">
        <f t="shared" si="171"/>
        <v>0</v>
      </c>
      <c r="O435">
        <f t="shared" si="153"/>
        <v>0</v>
      </c>
      <c r="P435">
        <f t="shared" si="172"/>
        <v>431</v>
      </c>
      <c r="Q435">
        <f t="shared" si="173"/>
        <v>0</v>
      </c>
      <c r="R435">
        <f t="shared" si="154"/>
        <v>0</v>
      </c>
      <c r="S435">
        <f t="shared" si="155"/>
        <v>0</v>
      </c>
      <c r="T435">
        <f t="shared" si="174"/>
        <v>0</v>
      </c>
      <c r="V435">
        <f t="shared" si="156"/>
        <v>0</v>
      </c>
      <c r="W435">
        <f t="shared" si="157"/>
        <v>0</v>
      </c>
      <c r="Y435">
        <f t="shared" si="158"/>
        <v>0</v>
      </c>
      <c r="Z435">
        <f t="shared" si="159"/>
        <v>0</v>
      </c>
      <c r="AB435">
        <f t="shared" si="160"/>
        <v>0</v>
      </c>
      <c r="AC435">
        <f t="shared" si="161"/>
        <v>0</v>
      </c>
      <c r="AE435">
        <f t="shared" si="162"/>
        <v>0</v>
      </c>
      <c r="AF435">
        <f t="shared" si="163"/>
        <v>0</v>
      </c>
      <c r="AG435">
        <f t="shared" si="175"/>
        <v>0</v>
      </c>
      <c r="AH435">
        <f t="shared" si="176"/>
        <v>0</v>
      </c>
      <c r="AI435">
        <f t="shared" si="164"/>
        <v>0</v>
      </c>
      <c r="AJ435">
        <f t="shared" si="165"/>
        <v>0</v>
      </c>
      <c r="AK435">
        <f t="shared" si="166"/>
        <v>0</v>
      </c>
      <c r="AL435">
        <f t="shared" si="167"/>
        <v>0</v>
      </c>
      <c r="AM435">
        <f t="shared" si="168"/>
        <v>0</v>
      </c>
      <c r="AO435">
        <f t="shared" si="169"/>
        <v>0</v>
      </c>
      <c r="AP435">
        <f t="shared" si="170"/>
        <v>0</v>
      </c>
    </row>
    <row r="436" spans="1:42" x14ac:dyDescent="0.2">
      <c r="A436" s="40"/>
      <c r="D436" s="120">
        <f t="shared" si="152"/>
        <v>0</v>
      </c>
      <c r="E436" s="112" t="s">
        <v>767</v>
      </c>
      <c r="H436">
        <f t="shared" si="171"/>
        <v>0</v>
      </c>
      <c r="O436">
        <f t="shared" si="153"/>
        <v>0</v>
      </c>
      <c r="P436">
        <f t="shared" si="172"/>
        <v>431</v>
      </c>
      <c r="Q436">
        <f t="shared" si="173"/>
        <v>0</v>
      </c>
      <c r="R436">
        <f t="shared" si="154"/>
        <v>0</v>
      </c>
      <c r="S436">
        <f t="shared" si="155"/>
        <v>0</v>
      </c>
      <c r="T436">
        <f t="shared" si="174"/>
        <v>0</v>
      </c>
      <c r="V436">
        <f t="shared" si="156"/>
        <v>0</v>
      </c>
      <c r="W436">
        <f t="shared" si="157"/>
        <v>0</v>
      </c>
      <c r="Y436">
        <f t="shared" si="158"/>
        <v>0</v>
      </c>
      <c r="Z436">
        <f t="shared" si="159"/>
        <v>0</v>
      </c>
      <c r="AB436">
        <f t="shared" si="160"/>
        <v>0</v>
      </c>
      <c r="AC436">
        <f t="shared" si="161"/>
        <v>0</v>
      </c>
      <c r="AE436">
        <f t="shared" si="162"/>
        <v>0</v>
      </c>
      <c r="AF436">
        <f t="shared" si="163"/>
        <v>0</v>
      </c>
      <c r="AG436">
        <f t="shared" si="175"/>
        <v>0</v>
      </c>
      <c r="AH436">
        <f t="shared" si="176"/>
        <v>0</v>
      </c>
      <c r="AI436">
        <f t="shared" si="164"/>
        <v>0</v>
      </c>
      <c r="AJ436">
        <f t="shared" si="165"/>
        <v>0</v>
      </c>
      <c r="AK436">
        <f t="shared" si="166"/>
        <v>0</v>
      </c>
      <c r="AL436">
        <f t="shared" si="167"/>
        <v>0</v>
      </c>
      <c r="AM436">
        <f t="shared" si="168"/>
        <v>0</v>
      </c>
      <c r="AO436">
        <f t="shared" si="169"/>
        <v>0</v>
      </c>
      <c r="AP436">
        <f t="shared" si="170"/>
        <v>0</v>
      </c>
    </row>
    <row r="437" spans="1:42" x14ac:dyDescent="0.2">
      <c r="D437" s="120">
        <f t="shared" si="152"/>
        <v>0</v>
      </c>
      <c r="E437" s="124"/>
      <c r="O437">
        <f t="shared" si="153"/>
        <v>0</v>
      </c>
      <c r="P437">
        <f t="shared" si="172"/>
        <v>431</v>
      </c>
      <c r="Q437">
        <f t="shared" si="173"/>
        <v>0</v>
      </c>
      <c r="R437">
        <f t="shared" si="154"/>
        <v>0</v>
      </c>
      <c r="S437">
        <f t="shared" si="155"/>
        <v>0</v>
      </c>
      <c r="T437">
        <f t="shared" si="174"/>
        <v>0</v>
      </c>
      <c r="V437">
        <f t="shared" si="156"/>
        <v>0</v>
      </c>
      <c r="W437">
        <f t="shared" si="157"/>
        <v>0</v>
      </c>
      <c r="Y437">
        <f t="shared" si="158"/>
        <v>0</v>
      </c>
      <c r="Z437">
        <f t="shared" si="159"/>
        <v>0</v>
      </c>
      <c r="AB437">
        <f t="shared" si="160"/>
        <v>0</v>
      </c>
      <c r="AC437">
        <f t="shared" si="161"/>
        <v>0</v>
      </c>
      <c r="AE437">
        <f t="shared" si="162"/>
        <v>0</v>
      </c>
      <c r="AF437">
        <f t="shared" si="163"/>
        <v>0</v>
      </c>
      <c r="AG437">
        <f t="shared" si="175"/>
        <v>0</v>
      </c>
      <c r="AH437">
        <f t="shared" si="176"/>
        <v>0</v>
      </c>
      <c r="AI437">
        <f t="shared" si="164"/>
        <v>0</v>
      </c>
      <c r="AJ437">
        <f t="shared" si="165"/>
        <v>0</v>
      </c>
      <c r="AK437">
        <f t="shared" si="166"/>
        <v>0</v>
      </c>
      <c r="AL437">
        <f t="shared" si="167"/>
        <v>0</v>
      </c>
      <c r="AM437">
        <f t="shared" si="168"/>
        <v>0</v>
      </c>
      <c r="AO437">
        <f t="shared" si="169"/>
        <v>0</v>
      </c>
      <c r="AP437">
        <f t="shared" si="170"/>
        <v>0</v>
      </c>
    </row>
    <row r="438" spans="1:42" x14ac:dyDescent="0.2">
      <c r="A438" s="483"/>
      <c r="D438" s="120">
        <f t="shared" si="152"/>
        <v>0</v>
      </c>
      <c r="E438" s="124"/>
      <c r="O438">
        <f t="shared" si="153"/>
        <v>0</v>
      </c>
      <c r="P438">
        <f t="shared" si="172"/>
        <v>431</v>
      </c>
      <c r="Q438">
        <f t="shared" si="173"/>
        <v>0</v>
      </c>
      <c r="R438">
        <f t="shared" si="154"/>
        <v>0</v>
      </c>
      <c r="S438">
        <f t="shared" si="155"/>
        <v>0</v>
      </c>
      <c r="T438">
        <f t="shared" si="174"/>
        <v>0</v>
      </c>
      <c r="V438">
        <f t="shared" si="156"/>
        <v>0</v>
      </c>
      <c r="W438">
        <f t="shared" si="157"/>
        <v>0</v>
      </c>
      <c r="Y438">
        <f t="shared" si="158"/>
        <v>0</v>
      </c>
      <c r="Z438">
        <f t="shared" si="159"/>
        <v>0</v>
      </c>
      <c r="AB438">
        <f t="shared" si="160"/>
        <v>0</v>
      </c>
      <c r="AC438">
        <f t="shared" si="161"/>
        <v>0</v>
      </c>
      <c r="AE438">
        <f t="shared" si="162"/>
        <v>0</v>
      </c>
      <c r="AF438">
        <f t="shared" si="163"/>
        <v>0</v>
      </c>
      <c r="AG438">
        <f t="shared" si="175"/>
        <v>0</v>
      </c>
      <c r="AH438">
        <f t="shared" si="176"/>
        <v>0</v>
      </c>
      <c r="AI438">
        <f t="shared" si="164"/>
        <v>0</v>
      </c>
      <c r="AJ438">
        <f t="shared" si="165"/>
        <v>0</v>
      </c>
      <c r="AK438">
        <f t="shared" si="166"/>
        <v>0</v>
      </c>
      <c r="AL438">
        <f t="shared" si="167"/>
        <v>0</v>
      </c>
      <c r="AM438">
        <f t="shared" si="168"/>
        <v>0</v>
      </c>
      <c r="AO438">
        <f t="shared" si="169"/>
        <v>0</v>
      </c>
      <c r="AP438">
        <f t="shared" si="170"/>
        <v>0</v>
      </c>
    </row>
    <row r="439" spans="1:42" x14ac:dyDescent="0.2">
      <c r="A439" s="236"/>
      <c r="D439" s="120">
        <f t="shared" si="152"/>
        <v>0</v>
      </c>
      <c r="E439" s="124"/>
      <c r="O439">
        <f t="shared" si="153"/>
        <v>0</v>
      </c>
      <c r="P439">
        <f t="shared" si="172"/>
        <v>431</v>
      </c>
      <c r="Q439">
        <f t="shared" si="173"/>
        <v>0</v>
      </c>
      <c r="R439">
        <f t="shared" si="154"/>
        <v>0</v>
      </c>
      <c r="S439">
        <f t="shared" si="155"/>
        <v>0</v>
      </c>
      <c r="T439">
        <f t="shared" si="174"/>
        <v>0</v>
      </c>
      <c r="V439">
        <f t="shared" si="156"/>
        <v>0</v>
      </c>
      <c r="W439">
        <f t="shared" si="157"/>
        <v>0</v>
      </c>
      <c r="Y439">
        <f t="shared" si="158"/>
        <v>0</v>
      </c>
      <c r="Z439">
        <f t="shared" si="159"/>
        <v>0</v>
      </c>
      <c r="AB439">
        <f t="shared" si="160"/>
        <v>0</v>
      </c>
      <c r="AC439">
        <f t="shared" si="161"/>
        <v>0</v>
      </c>
      <c r="AE439">
        <f t="shared" si="162"/>
        <v>0</v>
      </c>
      <c r="AF439">
        <f t="shared" si="163"/>
        <v>0</v>
      </c>
      <c r="AG439">
        <f t="shared" si="175"/>
        <v>0</v>
      </c>
      <c r="AH439">
        <f t="shared" si="176"/>
        <v>0</v>
      </c>
      <c r="AI439">
        <f t="shared" si="164"/>
        <v>0</v>
      </c>
      <c r="AJ439">
        <f t="shared" si="165"/>
        <v>0</v>
      </c>
      <c r="AK439">
        <f t="shared" si="166"/>
        <v>0</v>
      </c>
      <c r="AL439">
        <f t="shared" si="167"/>
        <v>0</v>
      </c>
      <c r="AM439">
        <f t="shared" si="168"/>
        <v>0</v>
      </c>
      <c r="AO439">
        <f t="shared" si="169"/>
        <v>0</v>
      </c>
      <c r="AP439">
        <f t="shared" si="170"/>
        <v>0</v>
      </c>
    </row>
    <row r="440" spans="1:42" x14ac:dyDescent="0.2">
      <c r="A440" s="40"/>
      <c r="D440" s="120">
        <f t="shared" si="152"/>
        <v>0</v>
      </c>
      <c r="E440" s="124"/>
      <c r="O440">
        <f t="shared" si="153"/>
        <v>0</v>
      </c>
      <c r="P440">
        <f t="shared" si="172"/>
        <v>431</v>
      </c>
      <c r="Q440">
        <f t="shared" si="173"/>
        <v>0</v>
      </c>
      <c r="R440">
        <f t="shared" si="154"/>
        <v>0</v>
      </c>
      <c r="S440">
        <f t="shared" si="155"/>
        <v>0</v>
      </c>
      <c r="T440">
        <f t="shared" si="174"/>
        <v>0</v>
      </c>
      <c r="V440">
        <f t="shared" si="156"/>
        <v>0</v>
      </c>
      <c r="W440">
        <f t="shared" si="157"/>
        <v>0</v>
      </c>
      <c r="Y440">
        <f t="shared" si="158"/>
        <v>0</v>
      </c>
      <c r="Z440">
        <f t="shared" si="159"/>
        <v>0</v>
      </c>
      <c r="AB440">
        <f t="shared" si="160"/>
        <v>0</v>
      </c>
      <c r="AC440">
        <f t="shared" si="161"/>
        <v>0</v>
      </c>
      <c r="AE440">
        <f t="shared" si="162"/>
        <v>0</v>
      </c>
      <c r="AF440">
        <f t="shared" si="163"/>
        <v>0</v>
      </c>
      <c r="AG440">
        <f t="shared" si="175"/>
        <v>0</v>
      </c>
      <c r="AH440">
        <f t="shared" si="176"/>
        <v>0</v>
      </c>
      <c r="AI440">
        <f t="shared" si="164"/>
        <v>0</v>
      </c>
      <c r="AJ440">
        <f t="shared" si="165"/>
        <v>0</v>
      </c>
      <c r="AK440">
        <f t="shared" si="166"/>
        <v>0</v>
      </c>
      <c r="AL440">
        <f t="shared" si="167"/>
        <v>0</v>
      </c>
      <c r="AM440">
        <f t="shared" si="168"/>
        <v>0</v>
      </c>
      <c r="AO440">
        <f t="shared" si="169"/>
        <v>0</v>
      </c>
      <c r="AP440">
        <f t="shared" si="170"/>
        <v>0</v>
      </c>
    </row>
    <row r="441" spans="1:42" x14ac:dyDescent="0.2">
      <c r="A441" s="191"/>
      <c r="D441" s="120">
        <f t="shared" si="152"/>
        <v>0</v>
      </c>
      <c r="E441" s="124"/>
      <c r="O441">
        <f t="shared" si="153"/>
        <v>0</v>
      </c>
      <c r="P441">
        <f t="shared" si="172"/>
        <v>431</v>
      </c>
      <c r="Q441">
        <f t="shared" si="173"/>
        <v>0</v>
      </c>
      <c r="R441">
        <f t="shared" si="154"/>
        <v>0</v>
      </c>
      <c r="S441">
        <f t="shared" si="155"/>
        <v>0</v>
      </c>
      <c r="T441">
        <f t="shared" si="174"/>
        <v>0</v>
      </c>
      <c r="V441">
        <f t="shared" si="156"/>
        <v>0</v>
      </c>
      <c r="W441">
        <f t="shared" si="157"/>
        <v>0</v>
      </c>
      <c r="Y441">
        <f t="shared" si="158"/>
        <v>0</v>
      </c>
      <c r="Z441">
        <f t="shared" si="159"/>
        <v>0</v>
      </c>
      <c r="AB441">
        <f t="shared" si="160"/>
        <v>0</v>
      </c>
      <c r="AC441">
        <f t="shared" si="161"/>
        <v>0</v>
      </c>
      <c r="AE441">
        <f t="shared" si="162"/>
        <v>0</v>
      </c>
      <c r="AF441">
        <f t="shared" si="163"/>
        <v>0</v>
      </c>
      <c r="AG441">
        <f t="shared" si="175"/>
        <v>0</v>
      </c>
      <c r="AH441">
        <f t="shared" si="176"/>
        <v>0</v>
      </c>
      <c r="AI441">
        <f t="shared" si="164"/>
        <v>0</v>
      </c>
      <c r="AJ441">
        <f t="shared" si="165"/>
        <v>0</v>
      </c>
      <c r="AK441">
        <f t="shared" si="166"/>
        <v>0</v>
      </c>
      <c r="AL441">
        <f t="shared" si="167"/>
        <v>0</v>
      </c>
      <c r="AM441">
        <f t="shared" si="168"/>
        <v>0</v>
      </c>
      <c r="AO441">
        <f t="shared" si="169"/>
        <v>0</v>
      </c>
      <c r="AP441">
        <f t="shared" si="170"/>
        <v>0</v>
      </c>
    </row>
    <row r="442" spans="1:42" x14ac:dyDescent="0.2">
      <c r="A442" s="511"/>
      <c r="D442" s="120">
        <f t="shared" si="152"/>
        <v>0</v>
      </c>
      <c r="E442" s="124"/>
      <c r="O442">
        <f t="shared" si="153"/>
        <v>0</v>
      </c>
      <c r="P442">
        <f t="shared" si="172"/>
        <v>431</v>
      </c>
      <c r="Q442">
        <f t="shared" si="173"/>
        <v>0</v>
      </c>
      <c r="R442">
        <f t="shared" si="154"/>
        <v>0</v>
      </c>
      <c r="S442">
        <f t="shared" si="155"/>
        <v>0</v>
      </c>
      <c r="T442">
        <f t="shared" si="174"/>
        <v>0</v>
      </c>
      <c r="V442">
        <f t="shared" si="156"/>
        <v>0</v>
      </c>
      <c r="W442">
        <f t="shared" si="157"/>
        <v>0</v>
      </c>
      <c r="Y442">
        <f t="shared" si="158"/>
        <v>0</v>
      </c>
      <c r="Z442">
        <f t="shared" si="159"/>
        <v>0</v>
      </c>
      <c r="AB442">
        <f t="shared" si="160"/>
        <v>0</v>
      </c>
      <c r="AC442">
        <f t="shared" si="161"/>
        <v>0</v>
      </c>
      <c r="AE442">
        <f t="shared" si="162"/>
        <v>0</v>
      </c>
      <c r="AF442">
        <f t="shared" si="163"/>
        <v>0</v>
      </c>
      <c r="AG442">
        <f t="shared" si="175"/>
        <v>0</v>
      </c>
      <c r="AH442">
        <f t="shared" si="176"/>
        <v>0</v>
      </c>
      <c r="AI442">
        <f t="shared" si="164"/>
        <v>0</v>
      </c>
      <c r="AJ442">
        <f t="shared" si="165"/>
        <v>0</v>
      </c>
      <c r="AK442">
        <f t="shared" si="166"/>
        <v>0</v>
      </c>
      <c r="AL442">
        <f t="shared" si="167"/>
        <v>0</v>
      </c>
      <c r="AM442">
        <f t="shared" si="168"/>
        <v>0</v>
      </c>
      <c r="AO442">
        <f t="shared" si="169"/>
        <v>0</v>
      </c>
      <c r="AP442">
        <f t="shared" si="170"/>
        <v>0</v>
      </c>
    </row>
    <row r="443" spans="1:42" x14ac:dyDescent="0.2">
      <c r="D443" s="120">
        <f t="shared" si="152"/>
        <v>0</v>
      </c>
      <c r="E443" s="124"/>
      <c r="O443">
        <f t="shared" si="153"/>
        <v>0</v>
      </c>
      <c r="P443">
        <f t="shared" si="172"/>
        <v>431</v>
      </c>
      <c r="Q443">
        <f t="shared" si="173"/>
        <v>0</v>
      </c>
      <c r="R443">
        <f t="shared" si="154"/>
        <v>0</v>
      </c>
      <c r="S443">
        <f t="shared" si="155"/>
        <v>0</v>
      </c>
      <c r="T443">
        <f t="shared" si="174"/>
        <v>0</v>
      </c>
      <c r="V443">
        <f t="shared" si="156"/>
        <v>0</v>
      </c>
      <c r="W443">
        <f t="shared" si="157"/>
        <v>0</v>
      </c>
      <c r="Y443">
        <f t="shared" si="158"/>
        <v>0</v>
      </c>
      <c r="Z443">
        <f t="shared" si="159"/>
        <v>0</v>
      </c>
      <c r="AB443">
        <f t="shared" si="160"/>
        <v>0</v>
      </c>
      <c r="AC443">
        <f t="shared" si="161"/>
        <v>0</v>
      </c>
      <c r="AE443">
        <f t="shared" si="162"/>
        <v>0</v>
      </c>
      <c r="AF443">
        <f t="shared" si="163"/>
        <v>0</v>
      </c>
      <c r="AG443">
        <f t="shared" si="175"/>
        <v>0</v>
      </c>
      <c r="AH443">
        <f t="shared" si="176"/>
        <v>0</v>
      </c>
      <c r="AI443">
        <f t="shared" si="164"/>
        <v>0</v>
      </c>
      <c r="AJ443">
        <f t="shared" si="165"/>
        <v>0</v>
      </c>
      <c r="AK443">
        <f t="shared" si="166"/>
        <v>0</v>
      </c>
      <c r="AL443">
        <f t="shared" si="167"/>
        <v>0</v>
      </c>
      <c r="AM443">
        <f t="shared" si="168"/>
        <v>0</v>
      </c>
      <c r="AO443">
        <f t="shared" si="169"/>
        <v>0</v>
      </c>
      <c r="AP443">
        <f t="shared" si="170"/>
        <v>0</v>
      </c>
    </row>
    <row r="444" spans="1:42" x14ac:dyDescent="0.2">
      <c r="D444" s="120">
        <f t="shared" si="152"/>
        <v>0</v>
      </c>
      <c r="E444" s="124"/>
      <c r="O444">
        <f t="shared" si="153"/>
        <v>0</v>
      </c>
      <c r="P444">
        <f t="shared" si="172"/>
        <v>431</v>
      </c>
      <c r="Q444">
        <f t="shared" si="173"/>
        <v>0</v>
      </c>
      <c r="R444">
        <f t="shared" si="154"/>
        <v>0</v>
      </c>
      <c r="S444">
        <f t="shared" si="155"/>
        <v>0</v>
      </c>
      <c r="T444">
        <f t="shared" si="174"/>
        <v>0</v>
      </c>
      <c r="V444">
        <f t="shared" si="156"/>
        <v>0</v>
      </c>
      <c r="W444">
        <f t="shared" si="157"/>
        <v>0</v>
      </c>
      <c r="Y444">
        <f t="shared" si="158"/>
        <v>0</v>
      </c>
      <c r="Z444">
        <f t="shared" si="159"/>
        <v>0</v>
      </c>
      <c r="AB444">
        <f t="shared" si="160"/>
        <v>0</v>
      </c>
      <c r="AC444">
        <f t="shared" si="161"/>
        <v>0</v>
      </c>
      <c r="AE444">
        <f t="shared" si="162"/>
        <v>0</v>
      </c>
      <c r="AF444">
        <f t="shared" si="163"/>
        <v>0</v>
      </c>
      <c r="AG444">
        <f t="shared" si="175"/>
        <v>0</v>
      </c>
      <c r="AH444">
        <f t="shared" si="176"/>
        <v>0</v>
      </c>
      <c r="AI444">
        <f t="shared" si="164"/>
        <v>0</v>
      </c>
      <c r="AJ444">
        <f t="shared" si="165"/>
        <v>0</v>
      </c>
      <c r="AK444">
        <f t="shared" si="166"/>
        <v>0</v>
      </c>
      <c r="AL444">
        <f t="shared" si="167"/>
        <v>0</v>
      </c>
      <c r="AM444">
        <f t="shared" si="168"/>
        <v>0</v>
      </c>
      <c r="AO444">
        <f t="shared" si="169"/>
        <v>0</v>
      </c>
      <c r="AP444">
        <f t="shared" si="170"/>
        <v>0</v>
      </c>
    </row>
    <row r="445" spans="1:42" x14ac:dyDescent="0.2">
      <c r="A445" s="191"/>
      <c r="D445" s="120">
        <f t="shared" si="152"/>
        <v>0</v>
      </c>
      <c r="E445" s="124"/>
      <c r="O445">
        <f t="shared" si="153"/>
        <v>0</v>
      </c>
      <c r="P445">
        <f t="shared" si="172"/>
        <v>431</v>
      </c>
      <c r="Q445">
        <f t="shared" si="173"/>
        <v>0</v>
      </c>
      <c r="R445">
        <f t="shared" si="154"/>
        <v>0</v>
      </c>
      <c r="S445">
        <f t="shared" si="155"/>
        <v>0</v>
      </c>
      <c r="T445">
        <f t="shared" si="174"/>
        <v>0</v>
      </c>
      <c r="V445">
        <f t="shared" si="156"/>
        <v>0</v>
      </c>
      <c r="W445">
        <f t="shared" si="157"/>
        <v>0</v>
      </c>
      <c r="Y445">
        <f t="shared" si="158"/>
        <v>0</v>
      </c>
      <c r="Z445">
        <f t="shared" si="159"/>
        <v>0</v>
      </c>
      <c r="AB445">
        <f t="shared" si="160"/>
        <v>0</v>
      </c>
      <c r="AC445">
        <f t="shared" si="161"/>
        <v>0</v>
      </c>
      <c r="AE445">
        <f t="shared" si="162"/>
        <v>0</v>
      </c>
      <c r="AF445">
        <f t="shared" si="163"/>
        <v>0</v>
      </c>
      <c r="AG445">
        <f t="shared" si="175"/>
        <v>0</v>
      </c>
      <c r="AH445">
        <f t="shared" si="176"/>
        <v>0</v>
      </c>
      <c r="AI445">
        <f t="shared" si="164"/>
        <v>0</v>
      </c>
      <c r="AJ445">
        <f t="shared" si="165"/>
        <v>0</v>
      </c>
      <c r="AK445">
        <f t="shared" si="166"/>
        <v>0</v>
      </c>
      <c r="AL445">
        <f t="shared" si="167"/>
        <v>0</v>
      </c>
      <c r="AM445">
        <f t="shared" si="168"/>
        <v>0</v>
      </c>
      <c r="AO445">
        <f t="shared" si="169"/>
        <v>0</v>
      </c>
      <c r="AP445">
        <f t="shared" si="170"/>
        <v>0</v>
      </c>
    </row>
    <row r="446" spans="1:42" x14ac:dyDescent="0.2">
      <c r="A446" s="486"/>
      <c r="D446" s="120">
        <f t="shared" si="152"/>
        <v>0</v>
      </c>
      <c r="E446" s="124"/>
      <c r="O446">
        <f t="shared" si="153"/>
        <v>0</v>
      </c>
      <c r="P446">
        <f t="shared" si="172"/>
        <v>431</v>
      </c>
      <c r="Q446">
        <f t="shared" si="173"/>
        <v>0</v>
      </c>
      <c r="R446">
        <f t="shared" si="154"/>
        <v>0</v>
      </c>
      <c r="S446">
        <f t="shared" si="155"/>
        <v>0</v>
      </c>
      <c r="T446">
        <f t="shared" si="174"/>
        <v>0</v>
      </c>
      <c r="V446">
        <f t="shared" si="156"/>
        <v>0</v>
      </c>
      <c r="W446">
        <f t="shared" si="157"/>
        <v>0</v>
      </c>
      <c r="Y446">
        <f t="shared" si="158"/>
        <v>0</v>
      </c>
      <c r="Z446">
        <f t="shared" si="159"/>
        <v>0</v>
      </c>
      <c r="AB446">
        <f t="shared" si="160"/>
        <v>0</v>
      </c>
      <c r="AC446">
        <f t="shared" si="161"/>
        <v>0</v>
      </c>
      <c r="AE446">
        <f t="shared" si="162"/>
        <v>0</v>
      </c>
      <c r="AF446">
        <f t="shared" si="163"/>
        <v>0</v>
      </c>
      <c r="AG446">
        <f t="shared" si="175"/>
        <v>0</v>
      </c>
      <c r="AH446">
        <f t="shared" si="176"/>
        <v>0</v>
      </c>
      <c r="AI446">
        <f t="shared" si="164"/>
        <v>0</v>
      </c>
      <c r="AJ446">
        <f t="shared" si="165"/>
        <v>0</v>
      </c>
      <c r="AK446">
        <f t="shared" si="166"/>
        <v>0</v>
      </c>
      <c r="AL446">
        <f t="shared" si="167"/>
        <v>0</v>
      </c>
      <c r="AM446">
        <f t="shared" si="168"/>
        <v>0</v>
      </c>
      <c r="AO446">
        <f t="shared" si="169"/>
        <v>0</v>
      </c>
      <c r="AP446">
        <f t="shared" si="170"/>
        <v>0</v>
      </c>
    </row>
    <row r="447" spans="1:42" x14ac:dyDescent="0.2">
      <c r="D447" s="120">
        <f t="shared" si="152"/>
        <v>0</v>
      </c>
      <c r="E447" s="124"/>
      <c r="O447">
        <f t="shared" si="153"/>
        <v>0</v>
      </c>
      <c r="P447">
        <f t="shared" si="172"/>
        <v>431</v>
      </c>
      <c r="Q447">
        <f t="shared" si="173"/>
        <v>0</v>
      </c>
      <c r="R447">
        <f t="shared" si="154"/>
        <v>0</v>
      </c>
      <c r="S447">
        <f t="shared" si="155"/>
        <v>0</v>
      </c>
      <c r="T447">
        <f t="shared" si="174"/>
        <v>0</v>
      </c>
      <c r="V447">
        <f t="shared" si="156"/>
        <v>0</v>
      </c>
      <c r="W447">
        <f t="shared" si="157"/>
        <v>0</v>
      </c>
      <c r="Y447">
        <f t="shared" si="158"/>
        <v>0</v>
      </c>
      <c r="Z447">
        <f t="shared" si="159"/>
        <v>0</v>
      </c>
      <c r="AB447">
        <f t="shared" si="160"/>
        <v>0</v>
      </c>
      <c r="AC447">
        <f t="shared" si="161"/>
        <v>0</v>
      </c>
      <c r="AE447">
        <f t="shared" si="162"/>
        <v>0</v>
      </c>
      <c r="AF447">
        <f t="shared" si="163"/>
        <v>0</v>
      </c>
      <c r="AG447">
        <f t="shared" si="175"/>
        <v>0</v>
      </c>
      <c r="AH447">
        <f t="shared" si="176"/>
        <v>0</v>
      </c>
      <c r="AI447">
        <f t="shared" si="164"/>
        <v>0</v>
      </c>
      <c r="AJ447">
        <f t="shared" si="165"/>
        <v>0</v>
      </c>
      <c r="AK447">
        <f t="shared" si="166"/>
        <v>0</v>
      </c>
      <c r="AL447">
        <f t="shared" si="167"/>
        <v>0</v>
      </c>
      <c r="AM447">
        <f t="shared" si="168"/>
        <v>0</v>
      </c>
      <c r="AO447">
        <f t="shared" si="169"/>
        <v>0</v>
      </c>
      <c r="AP447">
        <f t="shared" si="170"/>
        <v>0</v>
      </c>
    </row>
    <row r="448" spans="1:42" x14ac:dyDescent="0.2">
      <c r="A448" s="55"/>
      <c r="D448" s="120">
        <f t="shared" si="152"/>
        <v>0</v>
      </c>
      <c r="E448" s="124"/>
      <c r="O448">
        <f t="shared" si="153"/>
        <v>0</v>
      </c>
      <c r="P448">
        <f t="shared" si="172"/>
        <v>431</v>
      </c>
      <c r="Q448">
        <f t="shared" si="173"/>
        <v>0</v>
      </c>
      <c r="R448">
        <f t="shared" si="154"/>
        <v>0</v>
      </c>
      <c r="S448">
        <f t="shared" si="155"/>
        <v>0</v>
      </c>
      <c r="T448">
        <f t="shared" si="174"/>
        <v>0</v>
      </c>
      <c r="V448">
        <f t="shared" si="156"/>
        <v>0</v>
      </c>
      <c r="W448">
        <f t="shared" si="157"/>
        <v>0</v>
      </c>
      <c r="Y448">
        <f t="shared" si="158"/>
        <v>0</v>
      </c>
      <c r="Z448">
        <f t="shared" si="159"/>
        <v>0</v>
      </c>
      <c r="AB448">
        <f t="shared" si="160"/>
        <v>0</v>
      </c>
      <c r="AC448">
        <f t="shared" si="161"/>
        <v>0</v>
      </c>
      <c r="AE448">
        <f t="shared" si="162"/>
        <v>0</v>
      </c>
      <c r="AF448">
        <f t="shared" si="163"/>
        <v>0</v>
      </c>
      <c r="AG448">
        <f t="shared" si="175"/>
        <v>0</v>
      </c>
      <c r="AH448">
        <f t="shared" si="176"/>
        <v>0</v>
      </c>
      <c r="AI448">
        <f t="shared" si="164"/>
        <v>0</v>
      </c>
      <c r="AJ448">
        <f t="shared" si="165"/>
        <v>0</v>
      </c>
      <c r="AK448">
        <f t="shared" si="166"/>
        <v>0</v>
      </c>
      <c r="AL448">
        <f t="shared" si="167"/>
        <v>0</v>
      </c>
      <c r="AM448">
        <f t="shared" si="168"/>
        <v>0</v>
      </c>
      <c r="AO448">
        <f t="shared" si="169"/>
        <v>0</v>
      </c>
      <c r="AP448">
        <f t="shared" si="170"/>
        <v>0</v>
      </c>
    </row>
    <row r="449" spans="1:42" x14ac:dyDescent="0.2">
      <c r="D449" s="120">
        <f t="shared" si="152"/>
        <v>0</v>
      </c>
      <c r="E449" s="124"/>
      <c r="O449">
        <f t="shared" si="153"/>
        <v>0</v>
      </c>
      <c r="P449">
        <f t="shared" si="172"/>
        <v>431</v>
      </c>
      <c r="Q449">
        <f t="shared" si="173"/>
        <v>0</v>
      </c>
      <c r="R449">
        <f t="shared" si="154"/>
        <v>0</v>
      </c>
      <c r="S449">
        <f t="shared" si="155"/>
        <v>0</v>
      </c>
      <c r="T449">
        <f t="shared" si="174"/>
        <v>0</v>
      </c>
      <c r="V449">
        <f t="shared" si="156"/>
        <v>0</v>
      </c>
      <c r="W449">
        <f t="shared" si="157"/>
        <v>0</v>
      </c>
      <c r="Y449">
        <f t="shared" si="158"/>
        <v>0</v>
      </c>
      <c r="Z449">
        <f t="shared" si="159"/>
        <v>0</v>
      </c>
      <c r="AB449">
        <f t="shared" si="160"/>
        <v>0</v>
      </c>
      <c r="AC449">
        <f t="shared" si="161"/>
        <v>0</v>
      </c>
      <c r="AE449">
        <f t="shared" si="162"/>
        <v>0</v>
      </c>
      <c r="AF449">
        <f t="shared" si="163"/>
        <v>0</v>
      </c>
      <c r="AG449">
        <f t="shared" si="175"/>
        <v>0</v>
      </c>
      <c r="AH449">
        <f t="shared" si="176"/>
        <v>0</v>
      </c>
      <c r="AI449">
        <f t="shared" si="164"/>
        <v>0</v>
      </c>
      <c r="AJ449">
        <f t="shared" si="165"/>
        <v>0</v>
      </c>
      <c r="AK449">
        <f t="shared" si="166"/>
        <v>0</v>
      </c>
      <c r="AL449">
        <f t="shared" si="167"/>
        <v>0</v>
      </c>
      <c r="AM449">
        <f t="shared" si="168"/>
        <v>0</v>
      </c>
      <c r="AO449">
        <f t="shared" si="169"/>
        <v>0</v>
      </c>
      <c r="AP449">
        <f t="shared" si="170"/>
        <v>0</v>
      </c>
    </row>
    <row r="450" spans="1:42" x14ac:dyDescent="0.2">
      <c r="A450" s="191"/>
      <c r="D450" s="120">
        <f t="shared" ref="D450:D513" si="177">$T450*SIGN($B450)</f>
        <v>0</v>
      </c>
      <c r="E450" s="124"/>
      <c r="O450">
        <f t="shared" ref="O450:O513" si="178">($N$2-$A450)*SIGN($A450)</f>
        <v>0</v>
      </c>
      <c r="P450">
        <f t="shared" si="172"/>
        <v>431</v>
      </c>
      <c r="Q450">
        <f t="shared" si="173"/>
        <v>0</v>
      </c>
      <c r="R450">
        <f t="shared" ref="R450:R513" si="179">(SUM($B$2:$C$2000)-$Q450+1)*SIGN($Q450)</f>
        <v>0</v>
      </c>
      <c r="S450">
        <f t="shared" ref="S450:S513" si="180">($R450-$B450)/($R450*SIGN($B450)+(1-SIGN($B450)))</f>
        <v>0</v>
      </c>
      <c r="T450">
        <f t="shared" si="174"/>
        <v>0</v>
      </c>
      <c r="V450">
        <f t="shared" ref="V450:V513" si="181">SIGN(MAX(SIGN($S450)*(0.5-$T450), 0))*ROW()</f>
        <v>0</v>
      </c>
      <c r="W450">
        <f t="shared" ref="W450:W513" si="182">($R$2-$V450)*SIGN($V450)</f>
        <v>0</v>
      </c>
      <c r="Y450">
        <f t="shared" ref="Y450:Y513" si="183">SIGN(MAX(SIGN($S450)*(0.25-$T450), 0))*ROW()</f>
        <v>0</v>
      </c>
      <c r="Z450">
        <f t="shared" ref="Z450:Z513" si="184">($R$2-$Y450)*SIGN($Y450)</f>
        <v>0</v>
      </c>
      <c r="AB450">
        <f t="shared" ref="AB450:AB513" si="185">SIGN(MAX(SIGN($S450)*(0.75-$T450), 0))*ROW()</f>
        <v>0</v>
      </c>
      <c r="AC450">
        <f t="shared" ref="AC450:AC513" si="186">($R$2-$AB450)*SIGN($AB450)</f>
        <v>0</v>
      </c>
      <c r="AE450">
        <f t="shared" ref="AE450:AE513" si="187">$A450*$B450</f>
        <v>0</v>
      </c>
      <c r="AF450">
        <f t="shared" ref="AF450:AF513" si="188">$AG450*$AH450</f>
        <v>0</v>
      </c>
      <c r="AG450">
        <f t="shared" si="175"/>
        <v>0</v>
      </c>
      <c r="AH450">
        <f t="shared" si="176"/>
        <v>0</v>
      </c>
      <c r="AI450">
        <f t="shared" ref="AI450:AI513" si="189">$AF450+$AI451</f>
        <v>0</v>
      </c>
      <c r="AJ450">
        <f t="shared" ref="AJ450:AJ513" si="190">$AI451*SIGN($AE450)</f>
        <v>0</v>
      </c>
      <c r="AK450">
        <f t="shared" ref="AK450:AK513" si="191">($B450*$AJ450^2)/((1-(SIGN($AJ450)))+($R450*($R450-$B450)))</f>
        <v>0</v>
      </c>
      <c r="AL450">
        <f t="shared" ref="AL450:AL513" si="192">SIGN(MAX(SIGN($S450)*(0.95-$T450), 0))*ROW()</f>
        <v>0</v>
      </c>
      <c r="AM450">
        <f t="shared" ref="AM450:AM513" si="193">($R$2-$AL450)*SIGN($AL450)</f>
        <v>0</v>
      </c>
      <c r="AO450">
        <f t="shared" ref="AO450:AO513" si="194">SIGN(MAX(SIGN($S450)*(0.05-$T450), 0))*ROW()</f>
        <v>0</v>
      </c>
      <c r="AP450">
        <f t="shared" ref="AP450:AP513" si="195">($R$2-$AO450)*SIGN($AO450)</f>
        <v>0</v>
      </c>
    </row>
    <row r="451" spans="1:42" x14ac:dyDescent="0.2">
      <c r="A451" s="153"/>
      <c r="D451" s="120">
        <f t="shared" si="177"/>
        <v>0</v>
      </c>
      <c r="E451" s="124"/>
      <c r="O451">
        <f t="shared" si="178"/>
        <v>0</v>
      </c>
      <c r="P451">
        <f t="shared" ref="P451:P514" si="196">($P450+$B451+$C450)</f>
        <v>431</v>
      </c>
      <c r="Q451">
        <f t="shared" ref="Q451:Q514" si="197">$P451*SIGN($B451)-($B451-SIGN($B451))</f>
        <v>0</v>
      </c>
      <c r="R451">
        <f t="shared" si="179"/>
        <v>0</v>
      </c>
      <c r="S451">
        <f t="shared" si="180"/>
        <v>0</v>
      </c>
      <c r="T451">
        <f t="shared" ref="T451:T514" si="198">$S451*$T450+(1-SIGN($B451))*$T450</f>
        <v>0</v>
      </c>
      <c r="V451">
        <f t="shared" si="181"/>
        <v>0</v>
      </c>
      <c r="W451">
        <f t="shared" si="182"/>
        <v>0</v>
      </c>
      <c r="Y451">
        <f t="shared" si="183"/>
        <v>0</v>
      </c>
      <c r="Z451">
        <f t="shared" si="184"/>
        <v>0</v>
      </c>
      <c r="AB451">
        <f t="shared" si="185"/>
        <v>0</v>
      </c>
      <c r="AC451">
        <f t="shared" si="186"/>
        <v>0</v>
      </c>
      <c r="AE451">
        <f t="shared" si="187"/>
        <v>0</v>
      </c>
      <c r="AF451">
        <f t="shared" si="188"/>
        <v>0</v>
      </c>
      <c r="AG451">
        <f t="shared" ref="AG451:AG514" si="199">$A450-$A451</f>
        <v>0</v>
      </c>
      <c r="AH451">
        <f t="shared" ref="AH451:AH514" si="200">$T450</f>
        <v>0</v>
      </c>
      <c r="AI451">
        <f t="shared" si="189"/>
        <v>0</v>
      </c>
      <c r="AJ451">
        <f t="shared" si="190"/>
        <v>0</v>
      </c>
      <c r="AK451">
        <f t="shared" si="191"/>
        <v>0</v>
      </c>
      <c r="AL451">
        <f t="shared" si="192"/>
        <v>0</v>
      </c>
      <c r="AM451">
        <f t="shared" si="193"/>
        <v>0</v>
      </c>
      <c r="AO451">
        <f t="shared" si="194"/>
        <v>0</v>
      </c>
      <c r="AP451">
        <f t="shared" si="195"/>
        <v>0</v>
      </c>
    </row>
    <row r="452" spans="1:42" x14ac:dyDescent="0.2">
      <c r="D452" s="120">
        <f t="shared" si="177"/>
        <v>0</v>
      </c>
      <c r="E452" s="124"/>
      <c r="O452">
        <f t="shared" si="178"/>
        <v>0</v>
      </c>
      <c r="P452">
        <f t="shared" si="196"/>
        <v>431</v>
      </c>
      <c r="Q452">
        <f t="shared" si="197"/>
        <v>0</v>
      </c>
      <c r="R452">
        <f t="shared" si="179"/>
        <v>0</v>
      </c>
      <c r="S452">
        <f t="shared" si="180"/>
        <v>0</v>
      </c>
      <c r="T452">
        <f t="shared" si="198"/>
        <v>0</v>
      </c>
      <c r="V452">
        <f t="shared" si="181"/>
        <v>0</v>
      </c>
      <c r="W452">
        <f t="shared" si="182"/>
        <v>0</v>
      </c>
      <c r="Y452">
        <f t="shared" si="183"/>
        <v>0</v>
      </c>
      <c r="Z452">
        <f t="shared" si="184"/>
        <v>0</v>
      </c>
      <c r="AB452">
        <f t="shared" si="185"/>
        <v>0</v>
      </c>
      <c r="AC452">
        <f t="shared" si="186"/>
        <v>0</v>
      </c>
      <c r="AE452">
        <f t="shared" si="187"/>
        <v>0</v>
      </c>
      <c r="AF452">
        <f t="shared" si="188"/>
        <v>0</v>
      </c>
      <c r="AG452">
        <f t="shared" si="199"/>
        <v>0</v>
      </c>
      <c r="AH452">
        <f t="shared" si="200"/>
        <v>0</v>
      </c>
      <c r="AI452">
        <f t="shared" si="189"/>
        <v>0</v>
      </c>
      <c r="AJ452">
        <f t="shared" si="190"/>
        <v>0</v>
      </c>
      <c r="AK452">
        <f t="shared" si="191"/>
        <v>0</v>
      </c>
      <c r="AL452">
        <f t="shared" si="192"/>
        <v>0</v>
      </c>
      <c r="AM452">
        <f t="shared" si="193"/>
        <v>0</v>
      </c>
      <c r="AO452">
        <f t="shared" si="194"/>
        <v>0</v>
      </c>
      <c r="AP452">
        <f t="shared" si="195"/>
        <v>0</v>
      </c>
    </row>
    <row r="453" spans="1:42" x14ac:dyDescent="0.2">
      <c r="D453" s="120">
        <f t="shared" si="177"/>
        <v>0</v>
      </c>
      <c r="E453" s="124"/>
      <c r="O453">
        <f t="shared" si="178"/>
        <v>0</v>
      </c>
      <c r="P453">
        <f t="shared" si="196"/>
        <v>431</v>
      </c>
      <c r="Q453">
        <f t="shared" si="197"/>
        <v>0</v>
      </c>
      <c r="R453">
        <f t="shared" si="179"/>
        <v>0</v>
      </c>
      <c r="S453">
        <f t="shared" si="180"/>
        <v>0</v>
      </c>
      <c r="T453">
        <f t="shared" si="198"/>
        <v>0</v>
      </c>
      <c r="V453">
        <f t="shared" si="181"/>
        <v>0</v>
      </c>
      <c r="W453">
        <f t="shared" si="182"/>
        <v>0</v>
      </c>
      <c r="Y453">
        <f t="shared" si="183"/>
        <v>0</v>
      </c>
      <c r="Z453">
        <f t="shared" si="184"/>
        <v>0</v>
      </c>
      <c r="AB453">
        <f t="shared" si="185"/>
        <v>0</v>
      </c>
      <c r="AC453">
        <f t="shared" si="186"/>
        <v>0</v>
      </c>
      <c r="AE453">
        <f t="shared" si="187"/>
        <v>0</v>
      </c>
      <c r="AF453">
        <f t="shared" si="188"/>
        <v>0</v>
      </c>
      <c r="AG453">
        <f t="shared" si="199"/>
        <v>0</v>
      </c>
      <c r="AH453">
        <f t="shared" si="200"/>
        <v>0</v>
      </c>
      <c r="AI453">
        <f t="shared" si="189"/>
        <v>0</v>
      </c>
      <c r="AJ453">
        <f t="shared" si="190"/>
        <v>0</v>
      </c>
      <c r="AK453">
        <f t="shared" si="191"/>
        <v>0</v>
      </c>
      <c r="AL453">
        <f t="shared" si="192"/>
        <v>0</v>
      </c>
      <c r="AM453">
        <f t="shared" si="193"/>
        <v>0</v>
      </c>
      <c r="AO453">
        <f t="shared" si="194"/>
        <v>0</v>
      </c>
      <c r="AP453">
        <f t="shared" si="195"/>
        <v>0</v>
      </c>
    </row>
    <row r="454" spans="1:42" x14ac:dyDescent="0.2">
      <c r="D454" s="120">
        <f t="shared" si="177"/>
        <v>0</v>
      </c>
      <c r="E454" s="124"/>
      <c r="O454">
        <f t="shared" si="178"/>
        <v>0</v>
      </c>
      <c r="P454">
        <f t="shared" si="196"/>
        <v>431</v>
      </c>
      <c r="Q454">
        <f t="shared" si="197"/>
        <v>0</v>
      </c>
      <c r="R454">
        <f t="shared" si="179"/>
        <v>0</v>
      </c>
      <c r="S454">
        <f t="shared" si="180"/>
        <v>0</v>
      </c>
      <c r="T454">
        <f t="shared" si="198"/>
        <v>0</v>
      </c>
      <c r="V454">
        <f t="shared" si="181"/>
        <v>0</v>
      </c>
      <c r="W454">
        <f t="shared" si="182"/>
        <v>0</v>
      </c>
      <c r="Y454">
        <f t="shared" si="183"/>
        <v>0</v>
      </c>
      <c r="Z454">
        <f t="shared" si="184"/>
        <v>0</v>
      </c>
      <c r="AB454">
        <f t="shared" si="185"/>
        <v>0</v>
      </c>
      <c r="AC454">
        <f t="shared" si="186"/>
        <v>0</v>
      </c>
      <c r="AE454">
        <f t="shared" si="187"/>
        <v>0</v>
      </c>
      <c r="AF454">
        <f t="shared" si="188"/>
        <v>0</v>
      </c>
      <c r="AG454">
        <f t="shared" si="199"/>
        <v>0</v>
      </c>
      <c r="AH454">
        <f t="shared" si="200"/>
        <v>0</v>
      </c>
      <c r="AI454">
        <f t="shared" si="189"/>
        <v>0</v>
      </c>
      <c r="AJ454">
        <f t="shared" si="190"/>
        <v>0</v>
      </c>
      <c r="AK454">
        <f t="shared" si="191"/>
        <v>0</v>
      </c>
      <c r="AL454">
        <f t="shared" si="192"/>
        <v>0</v>
      </c>
      <c r="AM454">
        <f t="shared" si="193"/>
        <v>0</v>
      </c>
      <c r="AO454">
        <f t="shared" si="194"/>
        <v>0</v>
      </c>
      <c r="AP454">
        <f t="shared" si="195"/>
        <v>0</v>
      </c>
    </row>
    <row r="455" spans="1:42" x14ac:dyDescent="0.2">
      <c r="D455" s="120">
        <f t="shared" si="177"/>
        <v>0</v>
      </c>
      <c r="E455" s="124"/>
      <c r="O455">
        <f t="shared" si="178"/>
        <v>0</v>
      </c>
      <c r="P455">
        <f t="shared" si="196"/>
        <v>431</v>
      </c>
      <c r="Q455">
        <f t="shared" si="197"/>
        <v>0</v>
      </c>
      <c r="R455">
        <f t="shared" si="179"/>
        <v>0</v>
      </c>
      <c r="S455">
        <f t="shared" si="180"/>
        <v>0</v>
      </c>
      <c r="T455">
        <f t="shared" si="198"/>
        <v>0</v>
      </c>
      <c r="V455">
        <f t="shared" si="181"/>
        <v>0</v>
      </c>
      <c r="W455">
        <f t="shared" si="182"/>
        <v>0</v>
      </c>
      <c r="Y455">
        <f t="shared" si="183"/>
        <v>0</v>
      </c>
      <c r="Z455">
        <f t="shared" si="184"/>
        <v>0</v>
      </c>
      <c r="AB455">
        <f t="shared" si="185"/>
        <v>0</v>
      </c>
      <c r="AC455">
        <f t="shared" si="186"/>
        <v>0</v>
      </c>
      <c r="AE455">
        <f t="shared" si="187"/>
        <v>0</v>
      </c>
      <c r="AF455">
        <f t="shared" si="188"/>
        <v>0</v>
      </c>
      <c r="AG455">
        <f t="shared" si="199"/>
        <v>0</v>
      </c>
      <c r="AH455">
        <f t="shared" si="200"/>
        <v>0</v>
      </c>
      <c r="AI455">
        <f t="shared" si="189"/>
        <v>0</v>
      </c>
      <c r="AJ455">
        <f t="shared" si="190"/>
        <v>0</v>
      </c>
      <c r="AK455">
        <f t="shared" si="191"/>
        <v>0</v>
      </c>
      <c r="AL455">
        <f t="shared" si="192"/>
        <v>0</v>
      </c>
      <c r="AM455">
        <f t="shared" si="193"/>
        <v>0</v>
      </c>
      <c r="AO455">
        <f t="shared" si="194"/>
        <v>0</v>
      </c>
      <c r="AP455">
        <f t="shared" si="195"/>
        <v>0</v>
      </c>
    </row>
    <row r="456" spans="1:42" x14ac:dyDescent="0.2">
      <c r="A456" s="40"/>
      <c r="D456" s="120">
        <f t="shared" si="177"/>
        <v>0</v>
      </c>
      <c r="E456" s="124"/>
      <c r="O456">
        <f t="shared" si="178"/>
        <v>0</v>
      </c>
      <c r="P456">
        <f t="shared" si="196"/>
        <v>431</v>
      </c>
      <c r="Q456">
        <f t="shared" si="197"/>
        <v>0</v>
      </c>
      <c r="R456">
        <f t="shared" si="179"/>
        <v>0</v>
      </c>
      <c r="S456">
        <f t="shared" si="180"/>
        <v>0</v>
      </c>
      <c r="T456">
        <f t="shared" si="198"/>
        <v>0</v>
      </c>
      <c r="V456">
        <f t="shared" si="181"/>
        <v>0</v>
      </c>
      <c r="W456">
        <f t="shared" si="182"/>
        <v>0</v>
      </c>
      <c r="Y456">
        <f t="shared" si="183"/>
        <v>0</v>
      </c>
      <c r="Z456">
        <f t="shared" si="184"/>
        <v>0</v>
      </c>
      <c r="AB456">
        <f t="shared" si="185"/>
        <v>0</v>
      </c>
      <c r="AC456">
        <f t="shared" si="186"/>
        <v>0</v>
      </c>
      <c r="AE456">
        <f t="shared" si="187"/>
        <v>0</v>
      </c>
      <c r="AF456">
        <f t="shared" si="188"/>
        <v>0</v>
      </c>
      <c r="AG456">
        <f t="shared" si="199"/>
        <v>0</v>
      </c>
      <c r="AH456">
        <f t="shared" si="200"/>
        <v>0</v>
      </c>
      <c r="AI456">
        <f t="shared" si="189"/>
        <v>0</v>
      </c>
      <c r="AJ456">
        <f t="shared" si="190"/>
        <v>0</v>
      </c>
      <c r="AK456">
        <f t="shared" si="191"/>
        <v>0</v>
      </c>
      <c r="AL456">
        <f t="shared" si="192"/>
        <v>0</v>
      </c>
      <c r="AM456">
        <f t="shared" si="193"/>
        <v>0</v>
      </c>
      <c r="AO456">
        <f t="shared" si="194"/>
        <v>0</v>
      </c>
      <c r="AP456">
        <f t="shared" si="195"/>
        <v>0</v>
      </c>
    </row>
    <row r="457" spans="1:42" x14ac:dyDescent="0.2">
      <c r="A457" s="40"/>
      <c r="D457" s="120">
        <f t="shared" si="177"/>
        <v>0</v>
      </c>
      <c r="E457" s="124"/>
      <c r="O457">
        <f t="shared" si="178"/>
        <v>0</v>
      </c>
      <c r="P457">
        <f t="shared" si="196"/>
        <v>431</v>
      </c>
      <c r="Q457">
        <f t="shared" si="197"/>
        <v>0</v>
      </c>
      <c r="R457">
        <f t="shared" si="179"/>
        <v>0</v>
      </c>
      <c r="S457">
        <f t="shared" si="180"/>
        <v>0</v>
      </c>
      <c r="T457">
        <f t="shared" si="198"/>
        <v>0</v>
      </c>
      <c r="V457">
        <f t="shared" si="181"/>
        <v>0</v>
      </c>
      <c r="W457">
        <f t="shared" si="182"/>
        <v>0</v>
      </c>
      <c r="Y457">
        <f t="shared" si="183"/>
        <v>0</v>
      </c>
      <c r="Z457">
        <f t="shared" si="184"/>
        <v>0</v>
      </c>
      <c r="AB457">
        <f t="shared" si="185"/>
        <v>0</v>
      </c>
      <c r="AC457">
        <f t="shared" si="186"/>
        <v>0</v>
      </c>
      <c r="AE457">
        <f t="shared" si="187"/>
        <v>0</v>
      </c>
      <c r="AF457">
        <f t="shared" si="188"/>
        <v>0</v>
      </c>
      <c r="AG457">
        <f t="shared" si="199"/>
        <v>0</v>
      </c>
      <c r="AH457">
        <f t="shared" si="200"/>
        <v>0</v>
      </c>
      <c r="AI457">
        <f t="shared" si="189"/>
        <v>0</v>
      </c>
      <c r="AJ457">
        <f t="shared" si="190"/>
        <v>0</v>
      </c>
      <c r="AK457">
        <f t="shared" si="191"/>
        <v>0</v>
      </c>
      <c r="AL457">
        <f t="shared" si="192"/>
        <v>0</v>
      </c>
      <c r="AM457">
        <f t="shared" si="193"/>
        <v>0</v>
      </c>
      <c r="AO457">
        <f t="shared" si="194"/>
        <v>0</v>
      </c>
      <c r="AP457">
        <f t="shared" si="195"/>
        <v>0</v>
      </c>
    </row>
    <row r="458" spans="1:42" x14ac:dyDescent="0.2">
      <c r="D458" s="120">
        <f t="shared" si="177"/>
        <v>0</v>
      </c>
      <c r="E458" s="124"/>
      <c r="O458">
        <f t="shared" si="178"/>
        <v>0</v>
      </c>
      <c r="P458">
        <f t="shared" si="196"/>
        <v>431</v>
      </c>
      <c r="Q458">
        <f t="shared" si="197"/>
        <v>0</v>
      </c>
      <c r="R458">
        <f t="shared" si="179"/>
        <v>0</v>
      </c>
      <c r="S458">
        <f t="shared" si="180"/>
        <v>0</v>
      </c>
      <c r="T458">
        <f t="shared" si="198"/>
        <v>0</v>
      </c>
      <c r="V458">
        <f t="shared" si="181"/>
        <v>0</v>
      </c>
      <c r="W458">
        <f t="shared" si="182"/>
        <v>0</v>
      </c>
      <c r="Y458">
        <f t="shared" si="183"/>
        <v>0</v>
      </c>
      <c r="Z458">
        <f t="shared" si="184"/>
        <v>0</v>
      </c>
      <c r="AB458">
        <f t="shared" si="185"/>
        <v>0</v>
      </c>
      <c r="AC458">
        <f t="shared" si="186"/>
        <v>0</v>
      </c>
      <c r="AE458">
        <f t="shared" si="187"/>
        <v>0</v>
      </c>
      <c r="AF458">
        <f t="shared" si="188"/>
        <v>0</v>
      </c>
      <c r="AG458">
        <f t="shared" si="199"/>
        <v>0</v>
      </c>
      <c r="AH458">
        <f t="shared" si="200"/>
        <v>0</v>
      </c>
      <c r="AI458">
        <f t="shared" si="189"/>
        <v>0</v>
      </c>
      <c r="AJ458">
        <f t="shared" si="190"/>
        <v>0</v>
      </c>
      <c r="AK458">
        <f t="shared" si="191"/>
        <v>0</v>
      </c>
      <c r="AL458">
        <f t="shared" si="192"/>
        <v>0</v>
      </c>
      <c r="AM458">
        <f t="shared" si="193"/>
        <v>0</v>
      </c>
      <c r="AO458">
        <f t="shared" si="194"/>
        <v>0</v>
      </c>
      <c r="AP458">
        <f t="shared" si="195"/>
        <v>0</v>
      </c>
    </row>
    <row r="459" spans="1:42" x14ac:dyDescent="0.2">
      <c r="D459" s="120">
        <f t="shared" si="177"/>
        <v>0</v>
      </c>
      <c r="E459" s="124"/>
      <c r="O459">
        <f t="shared" si="178"/>
        <v>0</v>
      </c>
      <c r="P459">
        <f t="shared" si="196"/>
        <v>431</v>
      </c>
      <c r="Q459">
        <f t="shared" si="197"/>
        <v>0</v>
      </c>
      <c r="R459">
        <f t="shared" si="179"/>
        <v>0</v>
      </c>
      <c r="S459">
        <f t="shared" si="180"/>
        <v>0</v>
      </c>
      <c r="T459">
        <f t="shared" si="198"/>
        <v>0</v>
      </c>
      <c r="V459">
        <f t="shared" si="181"/>
        <v>0</v>
      </c>
      <c r="W459">
        <f t="shared" si="182"/>
        <v>0</v>
      </c>
      <c r="Y459">
        <f t="shared" si="183"/>
        <v>0</v>
      </c>
      <c r="Z459">
        <f t="shared" si="184"/>
        <v>0</v>
      </c>
      <c r="AB459">
        <f t="shared" si="185"/>
        <v>0</v>
      </c>
      <c r="AC459">
        <f t="shared" si="186"/>
        <v>0</v>
      </c>
      <c r="AE459">
        <f t="shared" si="187"/>
        <v>0</v>
      </c>
      <c r="AF459">
        <f t="shared" si="188"/>
        <v>0</v>
      </c>
      <c r="AG459">
        <f t="shared" si="199"/>
        <v>0</v>
      </c>
      <c r="AH459">
        <f t="shared" si="200"/>
        <v>0</v>
      </c>
      <c r="AI459">
        <f t="shared" si="189"/>
        <v>0</v>
      </c>
      <c r="AJ459">
        <f t="shared" si="190"/>
        <v>0</v>
      </c>
      <c r="AK459">
        <f t="shared" si="191"/>
        <v>0</v>
      </c>
      <c r="AL459">
        <f t="shared" si="192"/>
        <v>0</v>
      </c>
      <c r="AM459">
        <f t="shared" si="193"/>
        <v>0</v>
      </c>
      <c r="AO459">
        <f t="shared" si="194"/>
        <v>0</v>
      </c>
      <c r="AP459">
        <f t="shared" si="195"/>
        <v>0</v>
      </c>
    </row>
    <row r="460" spans="1:42" x14ac:dyDescent="0.2">
      <c r="D460" s="120">
        <f t="shared" si="177"/>
        <v>0</v>
      </c>
      <c r="E460" s="124"/>
      <c r="O460">
        <f t="shared" si="178"/>
        <v>0</v>
      </c>
      <c r="P460">
        <f t="shared" si="196"/>
        <v>431</v>
      </c>
      <c r="Q460">
        <f t="shared" si="197"/>
        <v>0</v>
      </c>
      <c r="R460">
        <f t="shared" si="179"/>
        <v>0</v>
      </c>
      <c r="S460">
        <f t="shared" si="180"/>
        <v>0</v>
      </c>
      <c r="T460">
        <f t="shared" si="198"/>
        <v>0</v>
      </c>
      <c r="V460">
        <f t="shared" si="181"/>
        <v>0</v>
      </c>
      <c r="W460">
        <f t="shared" si="182"/>
        <v>0</v>
      </c>
      <c r="Y460">
        <f t="shared" si="183"/>
        <v>0</v>
      </c>
      <c r="Z460">
        <f t="shared" si="184"/>
        <v>0</v>
      </c>
      <c r="AB460">
        <f t="shared" si="185"/>
        <v>0</v>
      </c>
      <c r="AC460">
        <f t="shared" si="186"/>
        <v>0</v>
      </c>
      <c r="AE460">
        <f t="shared" si="187"/>
        <v>0</v>
      </c>
      <c r="AF460">
        <f t="shared" si="188"/>
        <v>0</v>
      </c>
      <c r="AG460">
        <f t="shared" si="199"/>
        <v>0</v>
      </c>
      <c r="AH460">
        <f t="shared" si="200"/>
        <v>0</v>
      </c>
      <c r="AI460">
        <f t="shared" si="189"/>
        <v>0</v>
      </c>
      <c r="AJ460">
        <f t="shared" si="190"/>
        <v>0</v>
      </c>
      <c r="AK460">
        <f t="shared" si="191"/>
        <v>0</v>
      </c>
      <c r="AL460">
        <f t="shared" si="192"/>
        <v>0</v>
      </c>
      <c r="AM460">
        <f t="shared" si="193"/>
        <v>0</v>
      </c>
      <c r="AO460">
        <f t="shared" si="194"/>
        <v>0</v>
      </c>
      <c r="AP460">
        <f t="shared" si="195"/>
        <v>0</v>
      </c>
    </row>
    <row r="461" spans="1:42" x14ac:dyDescent="0.2">
      <c r="D461" s="120">
        <f t="shared" si="177"/>
        <v>0</v>
      </c>
      <c r="E461" s="124"/>
      <c r="O461">
        <f t="shared" si="178"/>
        <v>0</v>
      </c>
      <c r="P461">
        <f t="shared" si="196"/>
        <v>431</v>
      </c>
      <c r="Q461">
        <f t="shared" si="197"/>
        <v>0</v>
      </c>
      <c r="R461">
        <f t="shared" si="179"/>
        <v>0</v>
      </c>
      <c r="S461">
        <f t="shared" si="180"/>
        <v>0</v>
      </c>
      <c r="T461">
        <f t="shared" si="198"/>
        <v>0</v>
      </c>
      <c r="V461">
        <f t="shared" si="181"/>
        <v>0</v>
      </c>
      <c r="W461">
        <f t="shared" si="182"/>
        <v>0</v>
      </c>
      <c r="Y461">
        <f t="shared" si="183"/>
        <v>0</v>
      </c>
      <c r="Z461">
        <f t="shared" si="184"/>
        <v>0</v>
      </c>
      <c r="AB461">
        <f t="shared" si="185"/>
        <v>0</v>
      </c>
      <c r="AC461">
        <f t="shared" si="186"/>
        <v>0</v>
      </c>
      <c r="AE461">
        <f t="shared" si="187"/>
        <v>0</v>
      </c>
      <c r="AF461">
        <f t="shared" si="188"/>
        <v>0</v>
      </c>
      <c r="AG461">
        <f t="shared" si="199"/>
        <v>0</v>
      </c>
      <c r="AH461">
        <f t="shared" si="200"/>
        <v>0</v>
      </c>
      <c r="AI461">
        <f t="shared" si="189"/>
        <v>0</v>
      </c>
      <c r="AJ461">
        <f t="shared" si="190"/>
        <v>0</v>
      </c>
      <c r="AK461">
        <f t="shared" si="191"/>
        <v>0</v>
      </c>
      <c r="AL461">
        <f t="shared" si="192"/>
        <v>0</v>
      </c>
      <c r="AM461">
        <f t="shared" si="193"/>
        <v>0</v>
      </c>
      <c r="AO461">
        <f t="shared" si="194"/>
        <v>0</v>
      </c>
      <c r="AP461">
        <f t="shared" si="195"/>
        <v>0</v>
      </c>
    </row>
    <row r="462" spans="1:42" x14ac:dyDescent="0.2">
      <c r="D462" s="120">
        <f t="shared" si="177"/>
        <v>0</v>
      </c>
      <c r="E462" s="124"/>
      <c r="O462">
        <f t="shared" si="178"/>
        <v>0</v>
      </c>
      <c r="P462">
        <f t="shared" si="196"/>
        <v>431</v>
      </c>
      <c r="Q462">
        <f t="shared" si="197"/>
        <v>0</v>
      </c>
      <c r="R462">
        <f t="shared" si="179"/>
        <v>0</v>
      </c>
      <c r="S462">
        <f t="shared" si="180"/>
        <v>0</v>
      </c>
      <c r="T462">
        <f t="shared" si="198"/>
        <v>0</v>
      </c>
      <c r="V462">
        <f t="shared" si="181"/>
        <v>0</v>
      </c>
      <c r="W462">
        <f t="shared" si="182"/>
        <v>0</v>
      </c>
      <c r="Y462">
        <f t="shared" si="183"/>
        <v>0</v>
      </c>
      <c r="Z462">
        <f t="shared" si="184"/>
        <v>0</v>
      </c>
      <c r="AB462">
        <f t="shared" si="185"/>
        <v>0</v>
      </c>
      <c r="AC462">
        <f t="shared" si="186"/>
        <v>0</v>
      </c>
      <c r="AE462">
        <f t="shared" si="187"/>
        <v>0</v>
      </c>
      <c r="AF462">
        <f t="shared" si="188"/>
        <v>0</v>
      </c>
      <c r="AG462">
        <f t="shared" si="199"/>
        <v>0</v>
      </c>
      <c r="AH462">
        <f t="shared" si="200"/>
        <v>0</v>
      </c>
      <c r="AI462">
        <f t="shared" si="189"/>
        <v>0</v>
      </c>
      <c r="AJ462">
        <f t="shared" si="190"/>
        <v>0</v>
      </c>
      <c r="AK462">
        <f t="shared" si="191"/>
        <v>0</v>
      </c>
      <c r="AL462">
        <f t="shared" si="192"/>
        <v>0</v>
      </c>
      <c r="AM462">
        <f t="shared" si="193"/>
        <v>0</v>
      </c>
      <c r="AO462">
        <f t="shared" si="194"/>
        <v>0</v>
      </c>
      <c r="AP462">
        <f t="shared" si="195"/>
        <v>0</v>
      </c>
    </row>
    <row r="463" spans="1:42" x14ac:dyDescent="0.2">
      <c r="D463" s="120">
        <f t="shared" si="177"/>
        <v>0</v>
      </c>
      <c r="E463" s="124"/>
      <c r="O463">
        <f t="shared" si="178"/>
        <v>0</v>
      </c>
      <c r="P463">
        <f t="shared" si="196"/>
        <v>431</v>
      </c>
      <c r="Q463">
        <f t="shared" si="197"/>
        <v>0</v>
      </c>
      <c r="R463">
        <f t="shared" si="179"/>
        <v>0</v>
      </c>
      <c r="S463">
        <f t="shared" si="180"/>
        <v>0</v>
      </c>
      <c r="T463">
        <f t="shared" si="198"/>
        <v>0</v>
      </c>
      <c r="V463">
        <f t="shared" si="181"/>
        <v>0</v>
      </c>
      <c r="W463">
        <f t="shared" si="182"/>
        <v>0</v>
      </c>
      <c r="Y463">
        <f t="shared" si="183"/>
        <v>0</v>
      </c>
      <c r="Z463">
        <f t="shared" si="184"/>
        <v>0</v>
      </c>
      <c r="AB463">
        <f t="shared" si="185"/>
        <v>0</v>
      </c>
      <c r="AC463">
        <f t="shared" si="186"/>
        <v>0</v>
      </c>
      <c r="AE463">
        <f t="shared" si="187"/>
        <v>0</v>
      </c>
      <c r="AF463">
        <f t="shared" si="188"/>
        <v>0</v>
      </c>
      <c r="AG463">
        <f t="shared" si="199"/>
        <v>0</v>
      </c>
      <c r="AH463">
        <f t="shared" si="200"/>
        <v>0</v>
      </c>
      <c r="AI463">
        <f t="shared" si="189"/>
        <v>0</v>
      </c>
      <c r="AJ463">
        <f t="shared" si="190"/>
        <v>0</v>
      </c>
      <c r="AK463">
        <f t="shared" si="191"/>
        <v>0</v>
      </c>
      <c r="AL463">
        <f t="shared" si="192"/>
        <v>0</v>
      </c>
      <c r="AM463">
        <f t="shared" si="193"/>
        <v>0</v>
      </c>
      <c r="AO463">
        <f t="shared" si="194"/>
        <v>0</v>
      </c>
      <c r="AP463">
        <f t="shared" si="195"/>
        <v>0</v>
      </c>
    </row>
    <row r="464" spans="1:42" x14ac:dyDescent="0.2">
      <c r="D464" s="120">
        <f t="shared" si="177"/>
        <v>0</v>
      </c>
      <c r="E464" s="124"/>
      <c r="O464">
        <f t="shared" si="178"/>
        <v>0</v>
      </c>
      <c r="P464">
        <f t="shared" si="196"/>
        <v>431</v>
      </c>
      <c r="Q464">
        <f t="shared" si="197"/>
        <v>0</v>
      </c>
      <c r="R464">
        <f t="shared" si="179"/>
        <v>0</v>
      </c>
      <c r="S464">
        <f t="shared" si="180"/>
        <v>0</v>
      </c>
      <c r="T464">
        <f t="shared" si="198"/>
        <v>0</v>
      </c>
      <c r="V464">
        <f t="shared" si="181"/>
        <v>0</v>
      </c>
      <c r="W464">
        <f t="shared" si="182"/>
        <v>0</v>
      </c>
      <c r="Y464">
        <f t="shared" si="183"/>
        <v>0</v>
      </c>
      <c r="Z464">
        <f t="shared" si="184"/>
        <v>0</v>
      </c>
      <c r="AB464">
        <f t="shared" si="185"/>
        <v>0</v>
      </c>
      <c r="AC464">
        <f t="shared" si="186"/>
        <v>0</v>
      </c>
      <c r="AE464">
        <f t="shared" si="187"/>
        <v>0</v>
      </c>
      <c r="AF464">
        <f t="shared" si="188"/>
        <v>0</v>
      </c>
      <c r="AG464">
        <f t="shared" si="199"/>
        <v>0</v>
      </c>
      <c r="AH464">
        <f t="shared" si="200"/>
        <v>0</v>
      </c>
      <c r="AI464">
        <f t="shared" si="189"/>
        <v>0</v>
      </c>
      <c r="AJ464">
        <f t="shared" si="190"/>
        <v>0</v>
      </c>
      <c r="AK464">
        <f t="shared" si="191"/>
        <v>0</v>
      </c>
      <c r="AL464">
        <f t="shared" si="192"/>
        <v>0</v>
      </c>
      <c r="AM464">
        <f t="shared" si="193"/>
        <v>0</v>
      </c>
      <c r="AO464">
        <f t="shared" si="194"/>
        <v>0</v>
      </c>
      <c r="AP464">
        <f t="shared" si="195"/>
        <v>0</v>
      </c>
    </row>
    <row r="465" spans="1:42" x14ac:dyDescent="0.2">
      <c r="D465" s="120">
        <f t="shared" si="177"/>
        <v>0</v>
      </c>
      <c r="E465" s="124"/>
      <c r="O465">
        <f t="shared" si="178"/>
        <v>0</v>
      </c>
      <c r="P465">
        <f t="shared" si="196"/>
        <v>431</v>
      </c>
      <c r="Q465">
        <f t="shared" si="197"/>
        <v>0</v>
      </c>
      <c r="R465">
        <f t="shared" si="179"/>
        <v>0</v>
      </c>
      <c r="S465">
        <f t="shared" si="180"/>
        <v>0</v>
      </c>
      <c r="T465">
        <f t="shared" si="198"/>
        <v>0</v>
      </c>
      <c r="V465">
        <f t="shared" si="181"/>
        <v>0</v>
      </c>
      <c r="W465">
        <f t="shared" si="182"/>
        <v>0</v>
      </c>
      <c r="Y465">
        <f t="shared" si="183"/>
        <v>0</v>
      </c>
      <c r="Z465">
        <f t="shared" si="184"/>
        <v>0</v>
      </c>
      <c r="AB465">
        <f t="shared" si="185"/>
        <v>0</v>
      </c>
      <c r="AC465">
        <f t="shared" si="186"/>
        <v>0</v>
      </c>
      <c r="AE465">
        <f t="shared" si="187"/>
        <v>0</v>
      </c>
      <c r="AF465">
        <f t="shared" si="188"/>
        <v>0</v>
      </c>
      <c r="AG465">
        <f t="shared" si="199"/>
        <v>0</v>
      </c>
      <c r="AH465">
        <f t="shared" si="200"/>
        <v>0</v>
      </c>
      <c r="AI465">
        <f t="shared" si="189"/>
        <v>0</v>
      </c>
      <c r="AJ465">
        <f t="shared" si="190"/>
        <v>0</v>
      </c>
      <c r="AK465">
        <f t="shared" si="191"/>
        <v>0</v>
      </c>
      <c r="AL465">
        <f t="shared" si="192"/>
        <v>0</v>
      </c>
      <c r="AM465">
        <f t="shared" si="193"/>
        <v>0</v>
      </c>
      <c r="AO465">
        <f t="shared" si="194"/>
        <v>0</v>
      </c>
      <c r="AP465">
        <f t="shared" si="195"/>
        <v>0</v>
      </c>
    </row>
    <row r="466" spans="1:42" x14ac:dyDescent="0.2">
      <c r="D466" s="120">
        <f t="shared" si="177"/>
        <v>0</v>
      </c>
      <c r="E466" s="124"/>
      <c r="O466">
        <f t="shared" si="178"/>
        <v>0</v>
      </c>
      <c r="P466">
        <f t="shared" si="196"/>
        <v>431</v>
      </c>
      <c r="Q466">
        <f t="shared" si="197"/>
        <v>0</v>
      </c>
      <c r="R466">
        <f t="shared" si="179"/>
        <v>0</v>
      </c>
      <c r="S466">
        <f t="shared" si="180"/>
        <v>0</v>
      </c>
      <c r="T466">
        <f t="shared" si="198"/>
        <v>0</v>
      </c>
      <c r="V466">
        <f t="shared" si="181"/>
        <v>0</v>
      </c>
      <c r="W466">
        <f t="shared" si="182"/>
        <v>0</v>
      </c>
      <c r="Y466">
        <f t="shared" si="183"/>
        <v>0</v>
      </c>
      <c r="Z466">
        <f t="shared" si="184"/>
        <v>0</v>
      </c>
      <c r="AB466">
        <f t="shared" si="185"/>
        <v>0</v>
      </c>
      <c r="AC466">
        <f t="shared" si="186"/>
        <v>0</v>
      </c>
      <c r="AE466">
        <f t="shared" si="187"/>
        <v>0</v>
      </c>
      <c r="AF466">
        <f t="shared" si="188"/>
        <v>0</v>
      </c>
      <c r="AG466">
        <f t="shared" si="199"/>
        <v>0</v>
      </c>
      <c r="AH466">
        <f t="shared" si="200"/>
        <v>0</v>
      </c>
      <c r="AI466">
        <f t="shared" si="189"/>
        <v>0</v>
      </c>
      <c r="AJ466">
        <f t="shared" si="190"/>
        <v>0</v>
      </c>
      <c r="AK466">
        <f t="shared" si="191"/>
        <v>0</v>
      </c>
      <c r="AL466">
        <f t="shared" si="192"/>
        <v>0</v>
      </c>
      <c r="AM466">
        <f t="shared" si="193"/>
        <v>0</v>
      </c>
      <c r="AO466">
        <f t="shared" si="194"/>
        <v>0</v>
      </c>
      <c r="AP466">
        <f t="shared" si="195"/>
        <v>0</v>
      </c>
    </row>
    <row r="467" spans="1:42" x14ac:dyDescent="0.2">
      <c r="D467" s="120">
        <f t="shared" si="177"/>
        <v>0</v>
      </c>
      <c r="E467" s="124"/>
      <c r="O467">
        <f t="shared" si="178"/>
        <v>0</v>
      </c>
      <c r="P467">
        <f t="shared" si="196"/>
        <v>431</v>
      </c>
      <c r="Q467">
        <f t="shared" si="197"/>
        <v>0</v>
      </c>
      <c r="R467">
        <f t="shared" si="179"/>
        <v>0</v>
      </c>
      <c r="S467">
        <f t="shared" si="180"/>
        <v>0</v>
      </c>
      <c r="T467">
        <f t="shared" si="198"/>
        <v>0</v>
      </c>
      <c r="V467">
        <f t="shared" si="181"/>
        <v>0</v>
      </c>
      <c r="W467">
        <f t="shared" si="182"/>
        <v>0</v>
      </c>
      <c r="Y467">
        <f t="shared" si="183"/>
        <v>0</v>
      </c>
      <c r="Z467">
        <f t="shared" si="184"/>
        <v>0</v>
      </c>
      <c r="AB467">
        <f t="shared" si="185"/>
        <v>0</v>
      </c>
      <c r="AC467">
        <f t="shared" si="186"/>
        <v>0</v>
      </c>
      <c r="AE467">
        <f t="shared" si="187"/>
        <v>0</v>
      </c>
      <c r="AF467">
        <f t="shared" si="188"/>
        <v>0</v>
      </c>
      <c r="AG467">
        <f t="shared" si="199"/>
        <v>0</v>
      </c>
      <c r="AH467">
        <f t="shared" si="200"/>
        <v>0</v>
      </c>
      <c r="AI467">
        <f t="shared" si="189"/>
        <v>0</v>
      </c>
      <c r="AJ467">
        <f t="shared" si="190"/>
        <v>0</v>
      </c>
      <c r="AK467">
        <f t="shared" si="191"/>
        <v>0</v>
      </c>
      <c r="AL467">
        <f t="shared" si="192"/>
        <v>0</v>
      </c>
      <c r="AM467">
        <f t="shared" si="193"/>
        <v>0</v>
      </c>
      <c r="AO467">
        <f t="shared" si="194"/>
        <v>0</v>
      </c>
      <c r="AP467">
        <f t="shared" si="195"/>
        <v>0</v>
      </c>
    </row>
    <row r="468" spans="1:42" x14ac:dyDescent="0.2">
      <c r="D468" s="120">
        <f t="shared" si="177"/>
        <v>0</v>
      </c>
      <c r="O468">
        <f t="shared" si="178"/>
        <v>0</v>
      </c>
      <c r="P468">
        <f t="shared" si="196"/>
        <v>431</v>
      </c>
      <c r="Q468">
        <f t="shared" si="197"/>
        <v>0</v>
      </c>
      <c r="R468">
        <f t="shared" si="179"/>
        <v>0</v>
      </c>
      <c r="S468">
        <f t="shared" si="180"/>
        <v>0</v>
      </c>
      <c r="T468">
        <f t="shared" si="198"/>
        <v>0</v>
      </c>
      <c r="V468">
        <f t="shared" si="181"/>
        <v>0</v>
      </c>
      <c r="W468">
        <f t="shared" si="182"/>
        <v>0</v>
      </c>
      <c r="Y468">
        <f t="shared" si="183"/>
        <v>0</v>
      </c>
      <c r="Z468">
        <f t="shared" si="184"/>
        <v>0</v>
      </c>
      <c r="AB468">
        <f t="shared" si="185"/>
        <v>0</v>
      </c>
      <c r="AC468">
        <f t="shared" si="186"/>
        <v>0</v>
      </c>
      <c r="AE468">
        <f t="shared" si="187"/>
        <v>0</v>
      </c>
      <c r="AF468">
        <f t="shared" si="188"/>
        <v>0</v>
      </c>
      <c r="AG468">
        <f t="shared" si="199"/>
        <v>0</v>
      </c>
      <c r="AH468">
        <f t="shared" si="200"/>
        <v>0</v>
      </c>
      <c r="AI468">
        <f t="shared" si="189"/>
        <v>0</v>
      </c>
      <c r="AJ468">
        <f t="shared" si="190"/>
        <v>0</v>
      </c>
      <c r="AK468">
        <f t="shared" si="191"/>
        <v>0</v>
      </c>
      <c r="AL468">
        <f t="shared" si="192"/>
        <v>0</v>
      </c>
      <c r="AM468">
        <f t="shared" si="193"/>
        <v>0</v>
      </c>
      <c r="AO468">
        <f t="shared" si="194"/>
        <v>0</v>
      </c>
      <c r="AP468">
        <f t="shared" si="195"/>
        <v>0</v>
      </c>
    </row>
    <row r="469" spans="1:42" x14ac:dyDescent="0.2">
      <c r="D469" s="120">
        <f t="shared" si="177"/>
        <v>0</v>
      </c>
      <c r="O469">
        <f t="shared" si="178"/>
        <v>0</v>
      </c>
      <c r="P469">
        <f t="shared" si="196"/>
        <v>431</v>
      </c>
      <c r="Q469">
        <f t="shared" si="197"/>
        <v>0</v>
      </c>
      <c r="R469">
        <f t="shared" si="179"/>
        <v>0</v>
      </c>
      <c r="S469">
        <f t="shared" si="180"/>
        <v>0</v>
      </c>
      <c r="T469">
        <f t="shared" si="198"/>
        <v>0</v>
      </c>
      <c r="V469">
        <f t="shared" si="181"/>
        <v>0</v>
      </c>
      <c r="W469">
        <f t="shared" si="182"/>
        <v>0</v>
      </c>
      <c r="Y469">
        <f t="shared" si="183"/>
        <v>0</v>
      </c>
      <c r="Z469">
        <f t="shared" si="184"/>
        <v>0</v>
      </c>
      <c r="AB469">
        <f t="shared" si="185"/>
        <v>0</v>
      </c>
      <c r="AC469">
        <f t="shared" si="186"/>
        <v>0</v>
      </c>
      <c r="AE469">
        <f t="shared" si="187"/>
        <v>0</v>
      </c>
      <c r="AF469">
        <f t="shared" si="188"/>
        <v>0</v>
      </c>
      <c r="AG469">
        <f t="shared" si="199"/>
        <v>0</v>
      </c>
      <c r="AH469">
        <f t="shared" si="200"/>
        <v>0</v>
      </c>
      <c r="AI469">
        <f t="shared" si="189"/>
        <v>0</v>
      </c>
      <c r="AJ469">
        <f t="shared" si="190"/>
        <v>0</v>
      </c>
      <c r="AK469">
        <f t="shared" si="191"/>
        <v>0</v>
      </c>
      <c r="AL469">
        <f t="shared" si="192"/>
        <v>0</v>
      </c>
      <c r="AM469">
        <f t="shared" si="193"/>
        <v>0</v>
      </c>
      <c r="AO469">
        <f t="shared" si="194"/>
        <v>0</v>
      </c>
      <c r="AP469">
        <f t="shared" si="195"/>
        <v>0</v>
      </c>
    </row>
    <row r="470" spans="1:42" x14ac:dyDescent="0.2">
      <c r="D470" s="120">
        <f t="shared" si="177"/>
        <v>0</v>
      </c>
      <c r="O470">
        <f t="shared" si="178"/>
        <v>0</v>
      </c>
      <c r="P470">
        <f t="shared" si="196"/>
        <v>431</v>
      </c>
      <c r="Q470">
        <f t="shared" si="197"/>
        <v>0</v>
      </c>
      <c r="R470">
        <f t="shared" si="179"/>
        <v>0</v>
      </c>
      <c r="S470">
        <f t="shared" si="180"/>
        <v>0</v>
      </c>
      <c r="T470">
        <f t="shared" si="198"/>
        <v>0</v>
      </c>
      <c r="V470">
        <f t="shared" si="181"/>
        <v>0</v>
      </c>
      <c r="W470">
        <f t="shared" si="182"/>
        <v>0</v>
      </c>
      <c r="Y470">
        <f t="shared" si="183"/>
        <v>0</v>
      </c>
      <c r="Z470">
        <f t="shared" si="184"/>
        <v>0</v>
      </c>
      <c r="AB470">
        <f t="shared" si="185"/>
        <v>0</v>
      </c>
      <c r="AC470">
        <f t="shared" si="186"/>
        <v>0</v>
      </c>
      <c r="AE470">
        <f t="shared" si="187"/>
        <v>0</v>
      </c>
      <c r="AF470">
        <f t="shared" si="188"/>
        <v>0</v>
      </c>
      <c r="AG470">
        <f t="shared" si="199"/>
        <v>0</v>
      </c>
      <c r="AH470">
        <f t="shared" si="200"/>
        <v>0</v>
      </c>
      <c r="AI470">
        <f t="shared" si="189"/>
        <v>0</v>
      </c>
      <c r="AJ470">
        <f t="shared" si="190"/>
        <v>0</v>
      </c>
      <c r="AK470">
        <f t="shared" si="191"/>
        <v>0</v>
      </c>
      <c r="AL470">
        <f t="shared" si="192"/>
        <v>0</v>
      </c>
      <c r="AM470">
        <f t="shared" si="193"/>
        <v>0</v>
      </c>
      <c r="AO470">
        <f t="shared" si="194"/>
        <v>0</v>
      </c>
      <c r="AP470">
        <f t="shared" si="195"/>
        <v>0</v>
      </c>
    </row>
    <row r="471" spans="1:42" x14ac:dyDescent="0.2">
      <c r="D471" s="120">
        <f t="shared" si="177"/>
        <v>0</v>
      </c>
      <c r="O471">
        <f t="shared" si="178"/>
        <v>0</v>
      </c>
      <c r="P471">
        <f t="shared" si="196"/>
        <v>431</v>
      </c>
      <c r="Q471">
        <f t="shared" si="197"/>
        <v>0</v>
      </c>
      <c r="R471">
        <f t="shared" si="179"/>
        <v>0</v>
      </c>
      <c r="S471">
        <f t="shared" si="180"/>
        <v>0</v>
      </c>
      <c r="T471">
        <f t="shared" si="198"/>
        <v>0</v>
      </c>
      <c r="V471">
        <f t="shared" si="181"/>
        <v>0</v>
      </c>
      <c r="W471">
        <f t="shared" si="182"/>
        <v>0</v>
      </c>
      <c r="Y471">
        <f t="shared" si="183"/>
        <v>0</v>
      </c>
      <c r="Z471">
        <f t="shared" si="184"/>
        <v>0</v>
      </c>
      <c r="AB471">
        <f t="shared" si="185"/>
        <v>0</v>
      </c>
      <c r="AC471">
        <f t="shared" si="186"/>
        <v>0</v>
      </c>
      <c r="AE471">
        <f t="shared" si="187"/>
        <v>0</v>
      </c>
      <c r="AF471">
        <f t="shared" si="188"/>
        <v>0</v>
      </c>
      <c r="AG471">
        <f t="shared" si="199"/>
        <v>0</v>
      </c>
      <c r="AH471">
        <f t="shared" si="200"/>
        <v>0</v>
      </c>
      <c r="AI471">
        <f t="shared" si="189"/>
        <v>0</v>
      </c>
      <c r="AJ471">
        <f t="shared" si="190"/>
        <v>0</v>
      </c>
      <c r="AK471">
        <f t="shared" si="191"/>
        <v>0</v>
      </c>
      <c r="AL471">
        <f t="shared" si="192"/>
        <v>0</v>
      </c>
      <c r="AM471">
        <f t="shared" si="193"/>
        <v>0</v>
      </c>
      <c r="AO471">
        <f t="shared" si="194"/>
        <v>0</v>
      </c>
      <c r="AP471">
        <f t="shared" si="195"/>
        <v>0</v>
      </c>
    </row>
    <row r="472" spans="1:42" x14ac:dyDescent="0.2">
      <c r="D472" s="120">
        <f t="shared" si="177"/>
        <v>0</v>
      </c>
      <c r="O472">
        <f t="shared" si="178"/>
        <v>0</v>
      </c>
      <c r="P472">
        <f t="shared" si="196"/>
        <v>431</v>
      </c>
      <c r="Q472">
        <f t="shared" si="197"/>
        <v>0</v>
      </c>
      <c r="R472">
        <f t="shared" si="179"/>
        <v>0</v>
      </c>
      <c r="S472">
        <f t="shared" si="180"/>
        <v>0</v>
      </c>
      <c r="T472">
        <f t="shared" si="198"/>
        <v>0</v>
      </c>
      <c r="V472">
        <f t="shared" si="181"/>
        <v>0</v>
      </c>
      <c r="W472">
        <f t="shared" si="182"/>
        <v>0</v>
      </c>
      <c r="Y472">
        <f t="shared" si="183"/>
        <v>0</v>
      </c>
      <c r="Z472">
        <f t="shared" si="184"/>
        <v>0</v>
      </c>
      <c r="AB472">
        <f t="shared" si="185"/>
        <v>0</v>
      </c>
      <c r="AC472">
        <f t="shared" si="186"/>
        <v>0</v>
      </c>
      <c r="AE472">
        <f t="shared" si="187"/>
        <v>0</v>
      </c>
      <c r="AF472">
        <f t="shared" si="188"/>
        <v>0</v>
      </c>
      <c r="AG472">
        <f t="shared" si="199"/>
        <v>0</v>
      </c>
      <c r="AH472">
        <f t="shared" si="200"/>
        <v>0</v>
      </c>
      <c r="AI472">
        <f t="shared" si="189"/>
        <v>0</v>
      </c>
      <c r="AJ472">
        <f t="shared" si="190"/>
        <v>0</v>
      </c>
      <c r="AK472">
        <f t="shared" si="191"/>
        <v>0</v>
      </c>
      <c r="AL472">
        <f t="shared" si="192"/>
        <v>0</v>
      </c>
      <c r="AM472">
        <f t="shared" si="193"/>
        <v>0</v>
      </c>
      <c r="AO472">
        <f t="shared" si="194"/>
        <v>0</v>
      </c>
      <c r="AP472">
        <f t="shared" si="195"/>
        <v>0</v>
      </c>
    </row>
    <row r="473" spans="1:42" x14ac:dyDescent="0.2">
      <c r="D473" s="120">
        <f t="shared" si="177"/>
        <v>0</v>
      </c>
      <c r="O473">
        <f t="shared" si="178"/>
        <v>0</v>
      </c>
      <c r="P473">
        <f t="shared" si="196"/>
        <v>431</v>
      </c>
      <c r="Q473">
        <f t="shared" si="197"/>
        <v>0</v>
      </c>
      <c r="R473">
        <f t="shared" si="179"/>
        <v>0</v>
      </c>
      <c r="S473">
        <f t="shared" si="180"/>
        <v>0</v>
      </c>
      <c r="T473">
        <f t="shared" si="198"/>
        <v>0</v>
      </c>
      <c r="V473">
        <f t="shared" si="181"/>
        <v>0</v>
      </c>
      <c r="W473">
        <f t="shared" si="182"/>
        <v>0</v>
      </c>
      <c r="Y473">
        <f t="shared" si="183"/>
        <v>0</v>
      </c>
      <c r="Z473">
        <f t="shared" si="184"/>
        <v>0</v>
      </c>
      <c r="AB473">
        <f t="shared" si="185"/>
        <v>0</v>
      </c>
      <c r="AC473">
        <f t="shared" si="186"/>
        <v>0</v>
      </c>
      <c r="AE473">
        <f t="shared" si="187"/>
        <v>0</v>
      </c>
      <c r="AF473">
        <f t="shared" si="188"/>
        <v>0</v>
      </c>
      <c r="AG473">
        <f t="shared" si="199"/>
        <v>0</v>
      </c>
      <c r="AH473">
        <f t="shared" si="200"/>
        <v>0</v>
      </c>
      <c r="AI473">
        <f t="shared" si="189"/>
        <v>0</v>
      </c>
      <c r="AJ473">
        <f t="shared" si="190"/>
        <v>0</v>
      </c>
      <c r="AK473">
        <f t="shared" si="191"/>
        <v>0</v>
      </c>
      <c r="AL473">
        <f t="shared" si="192"/>
        <v>0</v>
      </c>
      <c r="AM473">
        <f t="shared" si="193"/>
        <v>0</v>
      </c>
      <c r="AO473">
        <f t="shared" si="194"/>
        <v>0</v>
      </c>
      <c r="AP473">
        <f t="shared" si="195"/>
        <v>0</v>
      </c>
    </row>
    <row r="474" spans="1:42" x14ac:dyDescent="0.2">
      <c r="A474" s="191"/>
      <c r="D474" s="120">
        <f t="shared" si="177"/>
        <v>0</v>
      </c>
      <c r="O474">
        <f t="shared" si="178"/>
        <v>0</v>
      </c>
      <c r="P474">
        <f t="shared" si="196"/>
        <v>431</v>
      </c>
      <c r="Q474">
        <f t="shared" si="197"/>
        <v>0</v>
      </c>
      <c r="R474">
        <f t="shared" si="179"/>
        <v>0</v>
      </c>
      <c r="S474">
        <f t="shared" si="180"/>
        <v>0</v>
      </c>
      <c r="T474">
        <f t="shared" si="198"/>
        <v>0</v>
      </c>
      <c r="V474">
        <f t="shared" si="181"/>
        <v>0</v>
      </c>
      <c r="W474">
        <f t="shared" si="182"/>
        <v>0</v>
      </c>
      <c r="Y474">
        <f t="shared" si="183"/>
        <v>0</v>
      </c>
      <c r="Z474">
        <f t="shared" si="184"/>
        <v>0</v>
      </c>
      <c r="AB474">
        <f t="shared" si="185"/>
        <v>0</v>
      </c>
      <c r="AC474">
        <f t="shared" si="186"/>
        <v>0</v>
      </c>
      <c r="AE474">
        <f t="shared" si="187"/>
        <v>0</v>
      </c>
      <c r="AF474">
        <f t="shared" si="188"/>
        <v>0</v>
      </c>
      <c r="AG474">
        <f t="shared" si="199"/>
        <v>0</v>
      </c>
      <c r="AH474">
        <f t="shared" si="200"/>
        <v>0</v>
      </c>
      <c r="AI474">
        <f t="shared" si="189"/>
        <v>0</v>
      </c>
      <c r="AJ474">
        <f t="shared" si="190"/>
        <v>0</v>
      </c>
      <c r="AK474">
        <f t="shared" si="191"/>
        <v>0</v>
      </c>
      <c r="AL474">
        <f t="shared" si="192"/>
        <v>0</v>
      </c>
      <c r="AM474">
        <f t="shared" si="193"/>
        <v>0</v>
      </c>
      <c r="AO474">
        <f t="shared" si="194"/>
        <v>0</v>
      </c>
      <c r="AP474">
        <f t="shared" si="195"/>
        <v>0</v>
      </c>
    </row>
    <row r="475" spans="1:42" x14ac:dyDescent="0.2">
      <c r="A475" s="40"/>
      <c r="D475" s="120">
        <f t="shared" si="177"/>
        <v>0</v>
      </c>
      <c r="O475">
        <f t="shared" si="178"/>
        <v>0</v>
      </c>
      <c r="P475">
        <f t="shared" si="196"/>
        <v>431</v>
      </c>
      <c r="Q475">
        <f t="shared" si="197"/>
        <v>0</v>
      </c>
      <c r="R475">
        <f t="shared" si="179"/>
        <v>0</v>
      </c>
      <c r="S475">
        <f t="shared" si="180"/>
        <v>0</v>
      </c>
      <c r="T475">
        <f t="shared" si="198"/>
        <v>0</v>
      </c>
      <c r="V475">
        <f t="shared" si="181"/>
        <v>0</v>
      </c>
      <c r="W475">
        <f t="shared" si="182"/>
        <v>0</v>
      </c>
      <c r="Y475">
        <f t="shared" si="183"/>
        <v>0</v>
      </c>
      <c r="Z475">
        <f t="shared" si="184"/>
        <v>0</v>
      </c>
      <c r="AB475">
        <f t="shared" si="185"/>
        <v>0</v>
      </c>
      <c r="AC475">
        <f t="shared" si="186"/>
        <v>0</v>
      </c>
      <c r="AE475">
        <f t="shared" si="187"/>
        <v>0</v>
      </c>
      <c r="AF475">
        <f t="shared" si="188"/>
        <v>0</v>
      </c>
      <c r="AG475">
        <f t="shared" si="199"/>
        <v>0</v>
      </c>
      <c r="AH475">
        <f t="shared" si="200"/>
        <v>0</v>
      </c>
      <c r="AI475">
        <f t="shared" si="189"/>
        <v>0</v>
      </c>
      <c r="AJ475">
        <f t="shared" si="190"/>
        <v>0</v>
      </c>
      <c r="AK475">
        <f t="shared" si="191"/>
        <v>0</v>
      </c>
      <c r="AL475">
        <f t="shared" si="192"/>
        <v>0</v>
      </c>
      <c r="AM475">
        <f t="shared" si="193"/>
        <v>0</v>
      </c>
      <c r="AO475">
        <f t="shared" si="194"/>
        <v>0</v>
      </c>
      <c r="AP475">
        <f t="shared" si="195"/>
        <v>0</v>
      </c>
    </row>
    <row r="476" spans="1:42" x14ac:dyDescent="0.2">
      <c r="A476" s="40"/>
      <c r="D476" s="120">
        <f t="shared" si="177"/>
        <v>0</v>
      </c>
      <c r="O476">
        <f t="shared" si="178"/>
        <v>0</v>
      </c>
      <c r="P476">
        <f t="shared" si="196"/>
        <v>431</v>
      </c>
      <c r="Q476">
        <f t="shared" si="197"/>
        <v>0</v>
      </c>
      <c r="R476">
        <f t="shared" si="179"/>
        <v>0</v>
      </c>
      <c r="S476">
        <f t="shared" si="180"/>
        <v>0</v>
      </c>
      <c r="T476">
        <f t="shared" si="198"/>
        <v>0</v>
      </c>
      <c r="V476">
        <f t="shared" si="181"/>
        <v>0</v>
      </c>
      <c r="W476">
        <f t="shared" si="182"/>
        <v>0</v>
      </c>
      <c r="Y476">
        <f t="shared" si="183"/>
        <v>0</v>
      </c>
      <c r="Z476">
        <f t="shared" si="184"/>
        <v>0</v>
      </c>
      <c r="AB476">
        <f t="shared" si="185"/>
        <v>0</v>
      </c>
      <c r="AC476">
        <f t="shared" si="186"/>
        <v>0</v>
      </c>
      <c r="AE476">
        <f t="shared" si="187"/>
        <v>0</v>
      </c>
      <c r="AF476">
        <f t="shared" si="188"/>
        <v>0</v>
      </c>
      <c r="AG476">
        <f t="shared" si="199"/>
        <v>0</v>
      </c>
      <c r="AH476">
        <f t="shared" si="200"/>
        <v>0</v>
      </c>
      <c r="AI476">
        <f t="shared" si="189"/>
        <v>0</v>
      </c>
      <c r="AJ476">
        <f t="shared" si="190"/>
        <v>0</v>
      </c>
      <c r="AK476">
        <f t="shared" si="191"/>
        <v>0</v>
      </c>
      <c r="AL476">
        <f t="shared" si="192"/>
        <v>0</v>
      </c>
      <c r="AM476">
        <f t="shared" si="193"/>
        <v>0</v>
      </c>
      <c r="AO476">
        <f t="shared" si="194"/>
        <v>0</v>
      </c>
      <c r="AP476">
        <f t="shared" si="195"/>
        <v>0</v>
      </c>
    </row>
    <row r="477" spans="1:42" x14ac:dyDescent="0.2">
      <c r="D477" s="120">
        <f t="shared" si="177"/>
        <v>0</v>
      </c>
      <c r="O477">
        <f t="shared" si="178"/>
        <v>0</v>
      </c>
      <c r="P477">
        <f t="shared" si="196"/>
        <v>431</v>
      </c>
      <c r="Q477">
        <f t="shared" si="197"/>
        <v>0</v>
      </c>
      <c r="R477">
        <f t="shared" si="179"/>
        <v>0</v>
      </c>
      <c r="S477">
        <f t="shared" si="180"/>
        <v>0</v>
      </c>
      <c r="T477">
        <f t="shared" si="198"/>
        <v>0</v>
      </c>
      <c r="V477">
        <f t="shared" si="181"/>
        <v>0</v>
      </c>
      <c r="W477">
        <f t="shared" si="182"/>
        <v>0</v>
      </c>
      <c r="Y477">
        <f t="shared" si="183"/>
        <v>0</v>
      </c>
      <c r="Z477">
        <f t="shared" si="184"/>
        <v>0</v>
      </c>
      <c r="AB477">
        <f t="shared" si="185"/>
        <v>0</v>
      </c>
      <c r="AC477">
        <f t="shared" si="186"/>
        <v>0</v>
      </c>
      <c r="AE477">
        <f t="shared" si="187"/>
        <v>0</v>
      </c>
      <c r="AF477">
        <f t="shared" si="188"/>
        <v>0</v>
      </c>
      <c r="AG477">
        <f t="shared" si="199"/>
        <v>0</v>
      </c>
      <c r="AH477">
        <f t="shared" si="200"/>
        <v>0</v>
      </c>
      <c r="AI477">
        <f t="shared" si="189"/>
        <v>0</v>
      </c>
      <c r="AJ477">
        <f t="shared" si="190"/>
        <v>0</v>
      </c>
      <c r="AK477">
        <f t="shared" si="191"/>
        <v>0</v>
      </c>
      <c r="AL477">
        <f t="shared" si="192"/>
        <v>0</v>
      </c>
      <c r="AM477">
        <f t="shared" si="193"/>
        <v>0</v>
      </c>
      <c r="AO477">
        <f t="shared" si="194"/>
        <v>0</v>
      </c>
      <c r="AP477">
        <f t="shared" si="195"/>
        <v>0</v>
      </c>
    </row>
    <row r="478" spans="1:42" x14ac:dyDescent="0.2">
      <c r="A478" s="40"/>
      <c r="D478" s="120">
        <f t="shared" si="177"/>
        <v>0</v>
      </c>
      <c r="O478">
        <f t="shared" si="178"/>
        <v>0</v>
      </c>
      <c r="P478">
        <f t="shared" si="196"/>
        <v>431</v>
      </c>
      <c r="Q478">
        <f t="shared" si="197"/>
        <v>0</v>
      </c>
      <c r="R478">
        <f t="shared" si="179"/>
        <v>0</v>
      </c>
      <c r="S478">
        <f t="shared" si="180"/>
        <v>0</v>
      </c>
      <c r="T478">
        <f t="shared" si="198"/>
        <v>0</v>
      </c>
      <c r="V478">
        <f t="shared" si="181"/>
        <v>0</v>
      </c>
      <c r="W478">
        <f t="shared" si="182"/>
        <v>0</v>
      </c>
      <c r="Y478">
        <f t="shared" si="183"/>
        <v>0</v>
      </c>
      <c r="Z478">
        <f t="shared" si="184"/>
        <v>0</v>
      </c>
      <c r="AB478">
        <f t="shared" si="185"/>
        <v>0</v>
      </c>
      <c r="AC478">
        <f t="shared" si="186"/>
        <v>0</v>
      </c>
      <c r="AE478">
        <f t="shared" si="187"/>
        <v>0</v>
      </c>
      <c r="AF478">
        <f t="shared" si="188"/>
        <v>0</v>
      </c>
      <c r="AG478">
        <f t="shared" si="199"/>
        <v>0</v>
      </c>
      <c r="AH478">
        <f t="shared" si="200"/>
        <v>0</v>
      </c>
      <c r="AI478">
        <f t="shared" si="189"/>
        <v>0</v>
      </c>
      <c r="AJ478">
        <f t="shared" si="190"/>
        <v>0</v>
      </c>
      <c r="AK478">
        <f t="shared" si="191"/>
        <v>0</v>
      </c>
      <c r="AL478">
        <f t="shared" si="192"/>
        <v>0</v>
      </c>
      <c r="AM478">
        <f t="shared" si="193"/>
        <v>0</v>
      </c>
      <c r="AO478">
        <f t="shared" si="194"/>
        <v>0</v>
      </c>
      <c r="AP478">
        <f t="shared" si="195"/>
        <v>0</v>
      </c>
    </row>
    <row r="479" spans="1:42" x14ac:dyDescent="0.2">
      <c r="D479" s="120">
        <f t="shared" si="177"/>
        <v>0</v>
      </c>
      <c r="O479">
        <f t="shared" si="178"/>
        <v>0</v>
      </c>
      <c r="P479">
        <f t="shared" si="196"/>
        <v>431</v>
      </c>
      <c r="Q479">
        <f t="shared" si="197"/>
        <v>0</v>
      </c>
      <c r="R479">
        <f t="shared" si="179"/>
        <v>0</v>
      </c>
      <c r="S479">
        <f t="shared" si="180"/>
        <v>0</v>
      </c>
      <c r="T479">
        <f t="shared" si="198"/>
        <v>0</v>
      </c>
      <c r="V479">
        <f t="shared" si="181"/>
        <v>0</v>
      </c>
      <c r="W479">
        <f t="shared" si="182"/>
        <v>0</v>
      </c>
      <c r="Y479">
        <f t="shared" si="183"/>
        <v>0</v>
      </c>
      <c r="Z479">
        <f t="shared" si="184"/>
        <v>0</v>
      </c>
      <c r="AB479">
        <f t="shared" si="185"/>
        <v>0</v>
      </c>
      <c r="AC479">
        <f t="shared" si="186"/>
        <v>0</v>
      </c>
      <c r="AE479">
        <f t="shared" si="187"/>
        <v>0</v>
      </c>
      <c r="AF479">
        <f t="shared" si="188"/>
        <v>0</v>
      </c>
      <c r="AG479">
        <f t="shared" si="199"/>
        <v>0</v>
      </c>
      <c r="AH479">
        <f t="shared" si="200"/>
        <v>0</v>
      </c>
      <c r="AI479">
        <f t="shared" si="189"/>
        <v>0</v>
      </c>
      <c r="AJ479">
        <f t="shared" si="190"/>
        <v>0</v>
      </c>
      <c r="AK479">
        <f t="shared" si="191"/>
        <v>0</v>
      </c>
      <c r="AL479">
        <f t="shared" si="192"/>
        <v>0</v>
      </c>
      <c r="AM479">
        <f t="shared" si="193"/>
        <v>0</v>
      </c>
      <c r="AO479">
        <f t="shared" si="194"/>
        <v>0</v>
      </c>
      <c r="AP479">
        <f t="shared" si="195"/>
        <v>0</v>
      </c>
    </row>
    <row r="480" spans="1:42" x14ac:dyDescent="0.2">
      <c r="D480" s="120">
        <f t="shared" si="177"/>
        <v>0</v>
      </c>
      <c r="O480">
        <f t="shared" si="178"/>
        <v>0</v>
      </c>
      <c r="P480">
        <f t="shared" si="196"/>
        <v>431</v>
      </c>
      <c r="Q480">
        <f t="shared" si="197"/>
        <v>0</v>
      </c>
      <c r="R480">
        <f t="shared" si="179"/>
        <v>0</v>
      </c>
      <c r="S480">
        <f t="shared" si="180"/>
        <v>0</v>
      </c>
      <c r="T480">
        <f t="shared" si="198"/>
        <v>0</v>
      </c>
      <c r="V480">
        <f t="shared" si="181"/>
        <v>0</v>
      </c>
      <c r="W480">
        <f t="shared" si="182"/>
        <v>0</v>
      </c>
      <c r="Y480">
        <f t="shared" si="183"/>
        <v>0</v>
      </c>
      <c r="Z480">
        <f t="shared" si="184"/>
        <v>0</v>
      </c>
      <c r="AB480">
        <f t="shared" si="185"/>
        <v>0</v>
      </c>
      <c r="AC480">
        <f t="shared" si="186"/>
        <v>0</v>
      </c>
      <c r="AE480">
        <f t="shared" si="187"/>
        <v>0</v>
      </c>
      <c r="AF480">
        <f t="shared" si="188"/>
        <v>0</v>
      </c>
      <c r="AG480">
        <f t="shared" si="199"/>
        <v>0</v>
      </c>
      <c r="AH480">
        <f t="shared" si="200"/>
        <v>0</v>
      </c>
      <c r="AI480">
        <f t="shared" si="189"/>
        <v>0</v>
      </c>
      <c r="AJ480">
        <f t="shared" si="190"/>
        <v>0</v>
      </c>
      <c r="AK480">
        <f t="shared" si="191"/>
        <v>0</v>
      </c>
      <c r="AL480">
        <f t="shared" si="192"/>
        <v>0</v>
      </c>
      <c r="AM480">
        <f t="shared" si="193"/>
        <v>0</v>
      </c>
      <c r="AO480">
        <f t="shared" si="194"/>
        <v>0</v>
      </c>
      <c r="AP480">
        <f t="shared" si="195"/>
        <v>0</v>
      </c>
    </row>
    <row r="481" spans="1:42" x14ac:dyDescent="0.2">
      <c r="D481" s="120">
        <f t="shared" si="177"/>
        <v>0</v>
      </c>
      <c r="O481">
        <f t="shared" si="178"/>
        <v>0</v>
      </c>
      <c r="P481">
        <f t="shared" si="196"/>
        <v>431</v>
      </c>
      <c r="Q481">
        <f t="shared" si="197"/>
        <v>0</v>
      </c>
      <c r="R481">
        <f t="shared" si="179"/>
        <v>0</v>
      </c>
      <c r="S481">
        <f t="shared" si="180"/>
        <v>0</v>
      </c>
      <c r="T481">
        <f t="shared" si="198"/>
        <v>0</v>
      </c>
      <c r="V481">
        <f t="shared" si="181"/>
        <v>0</v>
      </c>
      <c r="W481">
        <f t="shared" si="182"/>
        <v>0</v>
      </c>
      <c r="Y481">
        <f t="shared" si="183"/>
        <v>0</v>
      </c>
      <c r="Z481">
        <f t="shared" si="184"/>
        <v>0</v>
      </c>
      <c r="AB481">
        <f t="shared" si="185"/>
        <v>0</v>
      </c>
      <c r="AC481">
        <f t="shared" si="186"/>
        <v>0</v>
      </c>
      <c r="AE481">
        <f t="shared" si="187"/>
        <v>0</v>
      </c>
      <c r="AF481">
        <f t="shared" si="188"/>
        <v>0</v>
      </c>
      <c r="AG481">
        <f t="shared" si="199"/>
        <v>0</v>
      </c>
      <c r="AH481">
        <f t="shared" si="200"/>
        <v>0</v>
      </c>
      <c r="AI481">
        <f t="shared" si="189"/>
        <v>0</v>
      </c>
      <c r="AJ481">
        <f t="shared" si="190"/>
        <v>0</v>
      </c>
      <c r="AK481">
        <f t="shared" si="191"/>
        <v>0</v>
      </c>
      <c r="AL481">
        <f t="shared" si="192"/>
        <v>0</v>
      </c>
      <c r="AM481">
        <f t="shared" si="193"/>
        <v>0</v>
      </c>
      <c r="AO481">
        <f t="shared" si="194"/>
        <v>0</v>
      </c>
      <c r="AP481">
        <f t="shared" si="195"/>
        <v>0</v>
      </c>
    </row>
    <row r="482" spans="1:42" x14ac:dyDescent="0.2">
      <c r="D482" s="120">
        <f t="shared" si="177"/>
        <v>0</v>
      </c>
      <c r="O482">
        <f t="shared" si="178"/>
        <v>0</v>
      </c>
      <c r="P482">
        <f t="shared" si="196"/>
        <v>431</v>
      </c>
      <c r="Q482">
        <f t="shared" si="197"/>
        <v>0</v>
      </c>
      <c r="R482">
        <f t="shared" si="179"/>
        <v>0</v>
      </c>
      <c r="S482">
        <f t="shared" si="180"/>
        <v>0</v>
      </c>
      <c r="T482">
        <f t="shared" si="198"/>
        <v>0</v>
      </c>
      <c r="V482">
        <f t="shared" si="181"/>
        <v>0</v>
      </c>
      <c r="W482">
        <f t="shared" si="182"/>
        <v>0</v>
      </c>
      <c r="Y482">
        <f t="shared" si="183"/>
        <v>0</v>
      </c>
      <c r="Z482">
        <f t="shared" si="184"/>
        <v>0</v>
      </c>
      <c r="AB482">
        <f t="shared" si="185"/>
        <v>0</v>
      </c>
      <c r="AC482">
        <f t="shared" si="186"/>
        <v>0</v>
      </c>
      <c r="AE482">
        <f t="shared" si="187"/>
        <v>0</v>
      </c>
      <c r="AF482">
        <f t="shared" si="188"/>
        <v>0</v>
      </c>
      <c r="AG482">
        <f t="shared" si="199"/>
        <v>0</v>
      </c>
      <c r="AH482">
        <f t="shared" si="200"/>
        <v>0</v>
      </c>
      <c r="AI482">
        <f t="shared" si="189"/>
        <v>0</v>
      </c>
      <c r="AJ482">
        <f t="shared" si="190"/>
        <v>0</v>
      </c>
      <c r="AK482">
        <f t="shared" si="191"/>
        <v>0</v>
      </c>
      <c r="AL482">
        <f t="shared" si="192"/>
        <v>0</v>
      </c>
      <c r="AM482">
        <f t="shared" si="193"/>
        <v>0</v>
      </c>
      <c r="AO482">
        <f t="shared" si="194"/>
        <v>0</v>
      </c>
      <c r="AP482">
        <f t="shared" si="195"/>
        <v>0</v>
      </c>
    </row>
    <row r="483" spans="1:42" x14ac:dyDescent="0.2">
      <c r="A483" s="191"/>
      <c r="D483" s="120">
        <f t="shared" si="177"/>
        <v>0</v>
      </c>
      <c r="O483">
        <f t="shared" si="178"/>
        <v>0</v>
      </c>
      <c r="P483">
        <f t="shared" si="196"/>
        <v>431</v>
      </c>
      <c r="Q483">
        <f t="shared" si="197"/>
        <v>0</v>
      </c>
      <c r="R483">
        <f t="shared" si="179"/>
        <v>0</v>
      </c>
      <c r="S483">
        <f t="shared" si="180"/>
        <v>0</v>
      </c>
      <c r="T483">
        <f t="shared" si="198"/>
        <v>0</v>
      </c>
      <c r="V483">
        <f t="shared" si="181"/>
        <v>0</v>
      </c>
      <c r="W483">
        <f t="shared" si="182"/>
        <v>0</v>
      </c>
      <c r="Y483">
        <f t="shared" si="183"/>
        <v>0</v>
      </c>
      <c r="Z483">
        <f t="shared" si="184"/>
        <v>0</v>
      </c>
      <c r="AB483">
        <f t="shared" si="185"/>
        <v>0</v>
      </c>
      <c r="AC483">
        <f t="shared" si="186"/>
        <v>0</v>
      </c>
      <c r="AE483">
        <f t="shared" si="187"/>
        <v>0</v>
      </c>
      <c r="AF483">
        <f t="shared" si="188"/>
        <v>0</v>
      </c>
      <c r="AG483">
        <f t="shared" si="199"/>
        <v>0</v>
      </c>
      <c r="AH483">
        <f t="shared" si="200"/>
        <v>0</v>
      </c>
      <c r="AI483">
        <f t="shared" si="189"/>
        <v>0</v>
      </c>
      <c r="AJ483">
        <f t="shared" si="190"/>
        <v>0</v>
      </c>
      <c r="AK483">
        <f t="shared" si="191"/>
        <v>0</v>
      </c>
      <c r="AL483">
        <f t="shared" si="192"/>
        <v>0</v>
      </c>
      <c r="AM483">
        <f t="shared" si="193"/>
        <v>0</v>
      </c>
      <c r="AO483">
        <f t="shared" si="194"/>
        <v>0</v>
      </c>
      <c r="AP483">
        <f t="shared" si="195"/>
        <v>0</v>
      </c>
    </row>
    <row r="484" spans="1:42" x14ac:dyDescent="0.2">
      <c r="D484" s="120">
        <f t="shared" si="177"/>
        <v>0</v>
      </c>
      <c r="O484">
        <f t="shared" si="178"/>
        <v>0</v>
      </c>
      <c r="P484">
        <f t="shared" si="196"/>
        <v>431</v>
      </c>
      <c r="Q484">
        <f t="shared" si="197"/>
        <v>0</v>
      </c>
      <c r="R484">
        <f t="shared" si="179"/>
        <v>0</v>
      </c>
      <c r="S484">
        <f t="shared" si="180"/>
        <v>0</v>
      </c>
      <c r="T484">
        <f t="shared" si="198"/>
        <v>0</v>
      </c>
      <c r="V484">
        <f t="shared" si="181"/>
        <v>0</v>
      </c>
      <c r="W484">
        <f t="shared" si="182"/>
        <v>0</v>
      </c>
      <c r="Y484">
        <f t="shared" si="183"/>
        <v>0</v>
      </c>
      <c r="Z484">
        <f t="shared" si="184"/>
        <v>0</v>
      </c>
      <c r="AB484">
        <f t="shared" si="185"/>
        <v>0</v>
      </c>
      <c r="AC484">
        <f t="shared" si="186"/>
        <v>0</v>
      </c>
      <c r="AE484">
        <f t="shared" si="187"/>
        <v>0</v>
      </c>
      <c r="AF484">
        <f t="shared" si="188"/>
        <v>0</v>
      </c>
      <c r="AG484">
        <f t="shared" si="199"/>
        <v>0</v>
      </c>
      <c r="AH484">
        <f t="shared" si="200"/>
        <v>0</v>
      </c>
      <c r="AI484">
        <f t="shared" si="189"/>
        <v>0</v>
      </c>
      <c r="AJ484">
        <f t="shared" si="190"/>
        <v>0</v>
      </c>
      <c r="AK484">
        <f t="shared" si="191"/>
        <v>0</v>
      </c>
      <c r="AL484">
        <f t="shared" si="192"/>
        <v>0</v>
      </c>
      <c r="AM484">
        <f t="shared" si="193"/>
        <v>0</v>
      </c>
      <c r="AO484">
        <f t="shared" si="194"/>
        <v>0</v>
      </c>
      <c r="AP484">
        <f t="shared" si="195"/>
        <v>0</v>
      </c>
    </row>
    <row r="485" spans="1:42" x14ac:dyDescent="0.2">
      <c r="A485" s="191"/>
      <c r="D485" s="120">
        <f t="shared" si="177"/>
        <v>0</v>
      </c>
      <c r="O485">
        <f t="shared" si="178"/>
        <v>0</v>
      </c>
      <c r="P485">
        <f t="shared" si="196"/>
        <v>431</v>
      </c>
      <c r="Q485">
        <f t="shared" si="197"/>
        <v>0</v>
      </c>
      <c r="R485">
        <f t="shared" si="179"/>
        <v>0</v>
      </c>
      <c r="S485">
        <f t="shared" si="180"/>
        <v>0</v>
      </c>
      <c r="T485">
        <f t="shared" si="198"/>
        <v>0</v>
      </c>
      <c r="V485">
        <f t="shared" si="181"/>
        <v>0</v>
      </c>
      <c r="W485">
        <f t="shared" si="182"/>
        <v>0</v>
      </c>
      <c r="Y485">
        <f t="shared" si="183"/>
        <v>0</v>
      </c>
      <c r="Z485">
        <f t="shared" si="184"/>
        <v>0</v>
      </c>
      <c r="AB485">
        <f t="shared" si="185"/>
        <v>0</v>
      </c>
      <c r="AC485">
        <f t="shared" si="186"/>
        <v>0</v>
      </c>
      <c r="AE485">
        <f t="shared" si="187"/>
        <v>0</v>
      </c>
      <c r="AF485">
        <f t="shared" si="188"/>
        <v>0</v>
      </c>
      <c r="AG485">
        <f t="shared" si="199"/>
        <v>0</v>
      </c>
      <c r="AH485">
        <f t="shared" si="200"/>
        <v>0</v>
      </c>
      <c r="AI485">
        <f t="shared" si="189"/>
        <v>0</v>
      </c>
      <c r="AJ485">
        <f t="shared" si="190"/>
        <v>0</v>
      </c>
      <c r="AK485">
        <f t="shared" si="191"/>
        <v>0</v>
      </c>
      <c r="AL485">
        <f t="shared" si="192"/>
        <v>0</v>
      </c>
      <c r="AM485">
        <f t="shared" si="193"/>
        <v>0</v>
      </c>
      <c r="AO485">
        <f t="shared" si="194"/>
        <v>0</v>
      </c>
      <c r="AP485">
        <f t="shared" si="195"/>
        <v>0</v>
      </c>
    </row>
    <row r="486" spans="1:42" x14ac:dyDescent="0.2">
      <c r="A486" s="40"/>
      <c r="D486" s="120">
        <f t="shared" si="177"/>
        <v>0</v>
      </c>
      <c r="O486">
        <f t="shared" si="178"/>
        <v>0</v>
      </c>
      <c r="P486">
        <f t="shared" si="196"/>
        <v>431</v>
      </c>
      <c r="Q486">
        <f t="shared" si="197"/>
        <v>0</v>
      </c>
      <c r="R486">
        <f t="shared" si="179"/>
        <v>0</v>
      </c>
      <c r="S486">
        <f t="shared" si="180"/>
        <v>0</v>
      </c>
      <c r="T486">
        <f t="shared" si="198"/>
        <v>0</v>
      </c>
      <c r="V486">
        <f t="shared" si="181"/>
        <v>0</v>
      </c>
      <c r="W486">
        <f t="shared" si="182"/>
        <v>0</v>
      </c>
      <c r="Y486">
        <f t="shared" si="183"/>
        <v>0</v>
      </c>
      <c r="Z486">
        <f t="shared" si="184"/>
        <v>0</v>
      </c>
      <c r="AB486">
        <f t="shared" si="185"/>
        <v>0</v>
      </c>
      <c r="AC486">
        <f t="shared" si="186"/>
        <v>0</v>
      </c>
      <c r="AE486">
        <f t="shared" si="187"/>
        <v>0</v>
      </c>
      <c r="AF486">
        <f t="shared" si="188"/>
        <v>0</v>
      </c>
      <c r="AG486">
        <f t="shared" si="199"/>
        <v>0</v>
      </c>
      <c r="AH486">
        <f t="shared" si="200"/>
        <v>0</v>
      </c>
      <c r="AI486">
        <f t="shared" si="189"/>
        <v>0</v>
      </c>
      <c r="AJ486">
        <f t="shared" si="190"/>
        <v>0</v>
      </c>
      <c r="AK486">
        <f t="shared" si="191"/>
        <v>0</v>
      </c>
      <c r="AL486">
        <f t="shared" si="192"/>
        <v>0</v>
      </c>
      <c r="AM486">
        <f t="shared" si="193"/>
        <v>0</v>
      </c>
      <c r="AO486">
        <f t="shared" si="194"/>
        <v>0</v>
      </c>
      <c r="AP486">
        <f t="shared" si="195"/>
        <v>0</v>
      </c>
    </row>
    <row r="487" spans="1:42" x14ac:dyDescent="0.2">
      <c r="A487" s="191"/>
      <c r="D487" s="120">
        <f t="shared" si="177"/>
        <v>0</v>
      </c>
      <c r="O487">
        <f t="shared" si="178"/>
        <v>0</v>
      </c>
      <c r="P487">
        <f t="shared" si="196"/>
        <v>431</v>
      </c>
      <c r="Q487">
        <f t="shared" si="197"/>
        <v>0</v>
      </c>
      <c r="R487">
        <f t="shared" si="179"/>
        <v>0</v>
      </c>
      <c r="S487">
        <f t="shared" si="180"/>
        <v>0</v>
      </c>
      <c r="T487">
        <f t="shared" si="198"/>
        <v>0</v>
      </c>
      <c r="V487">
        <f t="shared" si="181"/>
        <v>0</v>
      </c>
      <c r="W487">
        <f t="shared" si="182"/>
        <v>0</v>
      </c>
      <c r="Y487">
        <f t="shared" si="183"/>
        <v>0</v>
      </c>
      <c r="Z487">
        <f t="shared" si="184"/>
        <v>0</v>
      </c>
      <c r="AB487">
        <f t="shared" si="185"/>
        <v>0</v>
      </c>
      <c r="AC487">
        <f t="shared" si="186"/>
        <v>0</v>
      </c>
      <c r="AE487">
        <f t="shared" si="187"/>
        <v>0</v>
      </c>
      <c r="AF487">
        <f t="shared" si="188"/>
        <v>0</v>
      </c>
      <c r="AG487">
        <f t="shared" si="199"/>
        <v>0</v>
      </c>
      <c r="AH487">
        <f t="shared" si="200"/>
        <v>0</v>
      </c>
      <c r="AI487">
        <f t="shared" si="189"/>
        <v>0</v>
      </c>
      <c r="AJ487">
        <f t="shared" si="190"/>
        <v>0</v>
      </c>
      <c r="AK487">
        <f t="shared" si="191"/>
        <v>0</v>
      </c>
      <c r="AL487">
        <f t="shared" si="192"/>
        <v>0</v>
      </c>
      <c r="AM487">
        <f t="shared" si="193"/>
        <v>0</v>
      </c>
      <c r="AO487">
        <f t="shared" si="194"/>
        <v>0</v>
      </c>
      <c r="AP487">
        <f t="shared" si="195"/>
        <v>0</v>
      </c>
    </row>
    <row r="488" spans="1:42" x14ac:dyDescent="0.2">
      <c r="A488" s="43"/>
      <c r="D488" s="120">
        <f t="shared" si="177"/>
        <v>0</v>
      </c>
      <c r="O488">
        <f t="shared" si="178"/>
        <v>0</v>
      </c>
      <c r="P488">
        <f t="shared" si="196"/>
        <v>431</v>
      </c>
      <c r="Q488">
        <f t="shared" si="197"/>
        <v>0</v>
      </c>
      <c r="R488">
        <f t="shared" si="179"/>
        <v>0</v>
      </c>
      <c r="S488">
        <f t="shared" si="180"/>
        <v>0</v>
      </c>
      <c r="T488">
        <f t="shared" si="198"/>
        <v>0</v>
      </c>
      <c r="V488">
        <f t="shared" si="181"/>
        <v>0</v>
      </c>
      <c r="W488">
        <f t="shared" si="182"/>
        <v>0</v>
      </c>
      <c r="Y488">
        <f t="shared" si="183"/>
        <v>0</v>
      </c>
      <c r="Z488">
        <f t="shared" si="184"/>
        <v>0</v>
      </c>
      <c r="AB488">
        <f t="shared" si="185"/>
        <v>0</v>
      </c>
      <c r="AC488">
        <f t="shared" si="186"/>
        <v>0</v>
      </c>
      <c r="AE488">
        <f t="shared" si="187"/>
        <v>0</v>
      </c>
      <c r="AF488">
        <f t="shared" si="188"/>
        <v>0</v>
      </c>
      <c r="AG488">
        <f t="shared" si="199"/>
        <v>0</v>
      </c>
      <c r="AH488">
        <f t="shared" si="200"/>
        <v>0</v>
      </c>
      <c r="AI488">
        <f t="shared" si="189"/>
        <v>0</v>
      </c>
      <c r="AJ488">
        <f t="shared" si="190"/>
        <v>0</v>
      </c>
      <c r="AK488">
        <f t="shared" si="191"/>
        <v>0</v>
      </c>
      <c r="AL488">
        <f t="shared" si="192"/>
        <v>0</v>
      </c>
      <c r="AM488">
        <f t="shared" si="193"/>
        <v>0</v>
      </c>
      <c r="AO488">
        <f t="shared" si="194"/>
        <v>0</v>
      </c>
      <c r="AP488">
        <f t="shared" si="195"/>
        <v>0</v>
      </c>
    </row>
    <row r="489" spans="1:42" x14ac:dyDescent="0.2">
      <c r="A489" s="40"/>
      <c r="D489" s="120">
        <f t="shared" si="177"/>
        <v>0</v>
      </c>
      <c r="O489">
        <f t="shared" si="178"/>
        <v>0</v>
      </c>
      <c r="P489">
        <f t="shared" si="196"/>
        <v>431</v>
      </c>
      <c r="Q489">
        <f t="shared" si="197"/>
        <v>0</v>
      </c>
      <c r="R489">
        <f t="shared" si="179"/>
        <v>0</v>
      </c>
      <c r="S489">
        <f t="shared" si="180"/>
        <v>0</v>
      </c>
      <c r="T489">
        <f t="shared" si="198"/>
        <v>0</v>
      </c>
      <c r="V489">
        <f t="shared" si="181"/>
        <v>0</v>
      </c>
      <c r="W489">
        <f t="shared" si="182"/>
        <v>0</v>
      </c>
      <c r="Y489">
        <f t="shared" si="183"/>
        <v>0</v>
      </c>
      <c r="Z489">
        <f t="shared" si="184"/>
        <v>0</v>
      </c>
      <c r="AB489">
        <f t="shared" si="185"/>
        <v>0</v>
      </c>
      <c r="AC489">
        <f t="shared" si="186"/>
        <v>0</v>
      </c>
      <c r="AE489">
        <f t="shared" si="187"/>
        <v>0</v>
      </c>
      <c r="AF489">
        <f t="shared" si="188"/>
        <v>0</v>
      </c>
      <c r="AG489">
        <f t="shared" si="199"/>
        <v>0</v>
      </c>
      <c r="AH489">
        <f t="shared" si="200"/>
        <v>0</v>
      </c>
      <c r="AI489">
        <f t="shared" si="189"/>
        <v>0</v>
      </c>
      <c r="AJ489">
        <f t="shared" si="190"/>
        <v>0</v>
      </c>
      <c r="AK489">
        <f t="shared" si="191"/>
        <v>0</v>
      </c>
      <c r="AL489">
        <f t="shared" si="192"/>
        <v>0</v>
      </c>
      <c r="AM489">
        <f t="shared" si="193"/>
        <v>0</v>
      </c>
      <c r="AO489">
        <f t="shared" si="194"/>
        <v>0</v>
      </c>
      <c r="AP489">
        <f t="shared" si="195"/>
        <v>0</v>
      </c>
    </row>
    <row r="490" spans="1:42" x14ac:dyDescent="0.2">
      <c r="A490" s="40"/>
      <c r="D490" s="120">
        <f t="shared" si="177"/>
        <v>0</v>
      </c>
      <c r="O490">
        <f t="shared" si="178"/>
        <v>0</v>
      </c>
      <c r="P490">
        <f t="shared" si="196"/>
        <v>431</v>
      </c>
      <c r="Q490">
        <f t="shared" si="197"/>
        <v>0</v>
      </c>
      <c r="R490">
        <f t="shared" si="179"/>
        <v>0</v>
      </c>
      <c r="S490">
        <f t="shared" si="180"/>
        <v>0</v>
      </c>
      <c r="T490">
        <f t="shared" si="198"/>
        <v>0</v>
      </c>
      <c r="V490">
        <f t="shared" si="181"/>
        <v>0</v>
      </c>
      <c r="W490">
        <f t="shared" si="182"/>
        <v>0</v>
      </c>
      <c r="Y490">
        <f t="shared" si="183"/>
        <v>0</v>
      </c>
      <c r="Z490">
        <f t="shared" si="184"/>
        <v>0</v>
      </c>
      <c r="AB490">
        <f t="shared" si="185"/>
        <v>0</v>
      </c>
      <c r="AC490">
        <f t="shared" si="186"/>
        <v>0</v>
      </c>
      <c r="AE490">
        <f t="shared" si="187"/>
        <v>0</v>
      </c>
      <c r="AF490">
        <f t="shared" si="188"/>
        <v>0</v>
      </c>
      <c r="AG490">
        <f t="shared" si="199"/>
        <v>0</v>
      </c>
      <c r="AH490">
        <f t="shared" si="200"/>
        <v>0</v>
      </c>
      <c r="AI490">
        <f t="shared" si="189"/>
        <v>0</v>
      </c>
      <c r="AJ490">
        <f t="shared" si="190"/>
        <v>0</v>
      </c>
      <c r="AK490">
        <f t="shared" si="191"/>
        <v>0</v>
      </c>
      <c r="AL490">
        <f t="shared" si="192"/>
        <v>0</v>
      </c>
      <c r="AM490">
        <f t="shared" si="193"/>
        <v>0</v>
      </c>
      <c r="AO490">
        <f t="shared" si="194"/>
        <v>0</v>
      </c>
      <c r="AP490">
        <f t="shared" si="195"/>
        <v>0</v>
      </c>
    </row>
    <row r="491" spans="1:42" x14ac:dyDescent="0.2">
      <c r="D491" s="120">
        <f t="shared" si="177"/>
        <v>0</v>
      </c>
      <c r="O491">
        <f t="shared" si="178"/>
        <v>0</v>
      </c>
      <c r="P491">
        <f t="shared" si="196"/>
        <v>431</v>
      </c>
      <c r="Q491">
        <f t="shared" si="197"/>
        <v>0</v>
      </c>
      <c r="R491">
        <f t="shared" si="179"/>
        <v>0</v>
      </c>
      <c r="S491">
        <f t="shared" si="180"/>
        <v>0</v>
      </c>
      <c r="T491">
        <f t="shared" si="198"/>
        <v>0</v>
      </c>
      <c r="V491">
        <f t="shared" si="181"/>
        <v>0</v>
      </c>
      <c r="W491">
        <f t="shared" si="182"/>
        <v>0</v>
      </c>
      <c r="Y491">
        <f t="shared" si="183"/>
        <v>0</v>
      </c>
      <c r="Z491">
        <f t="shared" si="184"/>
        <v>0</v>
      </c>
      <c r="AB491">
        <f t="shared" si="185"/>
        <v>0</v>
      </c>
      <c r="AC491">
        <f t="shared" si="186"/>
        <v>0</v>
      </c>
      <c r="AE491">
        <f t="shared" si="187"/>
        <v>0</v>
      </c>
      <c r="AF491">
        <f t="shared" si="188"/>
        <v>0</v>
      </c>
      <c r="AG491">
        <f t="shared" si="199"/>
        <v>0</v>
      </c>
      <c r="AH491">
        <f t="shared" si="200"/>
        <v>0</v>
      </c>
      <c r="AI491">
        <f t="shared" si="189"/>
        <v>0</v>
      </c>
      <c r="AJ491">
        <f t="shared" si="190"/>
        <v>0</v>
      </c>
      <c r="AK491">
        <f t="shared" si="191"/>
        <v>0</v>
      </c>
      <c r="AL491">
        <f t="shared" si="192"/>
        <v>0</v>
      </c>
      <c r="AM491">
        <f t="shared" si="193"/>
        <v>0</v>
      </c>
      <c r="AO491">
        <f t="shared" si="194"/>
        <v>0</v>
      </c>
      <c r="AP491">
        <f t="shared" si="195"/>
        <v>0</v>
      </c>
    </row>
    <row r="492" spans="1:42" x14ac:dyDescent="0.2">
      <c r="A492" s="40"/>
      <c r="D492" s="120">
        <f t="shared" si="177"/>
        <v>0</v>
      </c>
      <c r="O492">
        <f t="shared" si="178"/>
        <v>0</v>
      </c>
      <c r="P492">
        <f t="shared" si="196"/>
        <v>431</v>
      </c>
      <c r="Q492">
        <f t="shared" si="197"/>
        <v>0</v>
      </c>
      <c r="R492">
        <f t="shared" si="179"/>
        <v>0</v>
      </c>
      <c r="S492">
        <f t="shared" si="180"/>
        <v>0</v>
      </c>
      <c r="T492">
        <f t="shared" si="198"/>
        <v>0</v>
      </c>
      <c r="V492">
        <f t="shared" si="181"/>
        <v>0</v>
      </c>
      <c r="W492">
        <f t="shared" si="182"/>
        <v>0</v>
      </c>
      <c r="Y492">
        <f t="shared" si="183"/>
        <v>0</v>
      </c>
      <c r="Z492">
        <f t="shared" si="184"/>
        <v>0</v>
      </c>
      <c r="AB492">
        <f t="shared" si="185"/>
        <v>0</v>
      </c>
      <c r="AC492">
        <f t="shared" si="186"/>
        <v>0</v>
      </c>
      <c r="AE492">
        <f t="shared" si="187"/>
        <v>0</v>
      </c>
      <c r="AF492">
        <f t="shared" si="188"/>
        <v>0</v>
      </c>
      <c r="AG492">
        <f t="shared" si="199"/>
        <v>0</v>
      </c>
      <c r="AH492">
        <f t="shared" si="200"/>
        <v>0</v>
      </c>
      <c r="AI492">
        <f t="shared" si="189"/>
        <v>0</v>
      </c>
      <c r="AJ492">
        <f t="shared" si="190"/>
        <v>0</v>
      </c>
      <c r="AK492">
        <f t="shared" si="191"/>
        <v>0</v>
      </c>
      <c r="AL492">
        <f t="shared" si="192"/>
        <v>0</v>
      </c>
      <c r="AM492">
        <f t="shared" si="193"/>
        <v>0</v>
      </c>
      <c r="AO492">
        <f t="shared" si="194"/>
        <v>0</v>
      </c>
      <c r="AP492">
        <f t="shared" si="195"/>
        <v>0</v>
      </c>
    </row>
    <row r="493" spans="1:42" x14ac:dyDescent="0.2">
      <c r="A493" s="40"/>
      <c r="D493" s="120">
        <f t="shared" si="177"/>
        <v>0</v>
      </c>
      <c r="O493">
        <f t="shared" si="178"/>
        <v>0</v>
      </c>
      <c r="P493">
        <f t="shared" si="196"/>
        <v>431</v>
      </c>
      <c r="Q493">
        <f t="shared" si="197"/>
        <v>0</v>
      </c>
      <c r="R493">
        <f t="shared" si="179"/>
        <v>0</v>
      </c>
      <c r="S493">
        <f t="shared" si="180"/>
        <v>0</v>
      </c>
      <c r="T493">
        <f t="shared" si="198"/>
        <v>0</v>
      </c>
      <c r="V493">
        <f t="shared" si="181"/>
        <v>0</v>
      </c>
      <c r="W493">
        <f t="shared" si="182"/>
        <v>0</v>
      </c>
      <c r="Y493">
        <f t="shared" si="183"/>
        <v>0</v>
      </c>
      <c r="Z493">
        <f t="shared" si="184"/>
        <v>0</v>
      </c>
      <c r="AB493">
        <f t="shared" si="185"/>
        <v>0</v>
      </c>
      <c r="AC493">
        <f t="shared" si="186"/>
        <v>0</v>
      </c>
      <c r="AE493">
        <f t="shared" si="187"/>
        <v>0</v>
      </c>
      <c r="AF493">
        <f t="shared" si="188"/>
        <v>0</v>
      </c>
      <c r="AG493">
        <f t="shared" si="199"/>
        <v>0</v>
      </c>
      <c r="AH493">
        <f t="shared" si="200"/>
        <v>0</v>
      </c>
      <c r="AI493">
        <f t="shared" si="189"/>
        <v>0</v>
      </c>
      <c r="AJ493">
        <f t="shared" si="190"/>
        <v>0</v>
      </c>
      <c r="AK493">
        <f t="shared" si="191"/>
        <v>0</v>
      </c>
      <c r="AL493">
        <f t="shared" si="192"/>
        <v>0</v>
      </c>
      <c r="AM493">
        <f t="shared" si="193"/>
        <v>0</v>
      </c>
      <c r="AO493">
        <f t="shared" si="194"/>
        <v>0</v>
      </c>
      <c r="AP493">
        <f t="shared" si="195"/>
        <v>0</v>
      </c>
    </row>
    <row r="494" spans="1:42" x14ac:dyDescent="0.2">
      <c r="D494" s="120">
        <f t="shared" si="177"/>
        <v>0</v>
      </c>
      <c r="O494">
        <f t="shared" si="178"/>
        <v>0</v>
      </c>
      <c r="P494">
        <f t="shared" si="196"/>
        <v>431</v>
      </c>
      <c r="Q494">
        <f t="shared" si="197"/>
        <v>0</v>
      </c>
      <c r="R494">
        <f t="shared" si="179"/>
        <v>0</v>
      </c>
      <c r="S494">
        <f t="shared" si="180"/>
        <v>0</v>
      </c>
      <c r="T494">
        <f t="shared" si="198"/>
        <v>0</v>
      </c>
      <c r="V494">
        <f t="shared" si="181"/>
        <v>0</v>
      </c>
      <c r="W494">
        <f t="shared" si="182"/>
        <v>0</v>
      </c>
      <c r="Y494">
        <f t="shared" si="183"/>
        <v>0</v>
      </c>
      <c r="Z494">
        <f t="shared" si="184"/>
        <v>0</v>
      </c>
      <c r="AB494">
        <f t="shared" si="185"/>
        <v>0</v>
      </c>
      <c r="AC494">
        <f t="shared" si="186"/>
        <v>0</v>
      </c>
      <c r="AE494">
        <f t="shared" si="187"/>
        <v>0</v>
      </c>
      <c r="AF494">
        <f t="shared" si="188"/>
        <v>0</v>
      </c>
      <c r="AG494">
        <f t="shared" si="199"/>
        <v>0</v>
      </c>
      <c r="AH494">
        <f t="shared" si="200"/>
        <v>0</v>
      </c>
      <c r="AI494">
        <f t="shared" si="189"/>
        <v>0</v>
      </c>
      <c r="AJ494">
        <f t="shared" si="190"/>
        <v>0</v>
      </c>
      <c r="AK494">
        <f t="shared" si="191"/>
        <v>0</v>
      </c>
      <c r="AL494">
        <f t="shared" si="192"/>
        <v>0</v>
      </c>
      <c r="AM494">
        <f t="shared" si="193"/>
        <v>0</v>
      </c>
      <c r="AO494">
        <f t="shared" si="194"/>
        <v>0</v>
      </c>
      <c r="AP494">
        <f t="shared" si="195"/>
        <v>0</v>
      </c>
    </row>
    <row r="495" spans="1:42" x14ac:dyDescent="0.2">
      <c r="A495" s="40"/>
      <c r="D495" s="120">
        <f t="shared" si="177"/>
        <v>0</v>
      </c>
      <c r="O495">
        <f t="shared" si="178"/>
        <v>0</v>
      </c>
      <c r="P495">
        <f t="shared" si="196"/>
        <v>431</v>
      </c>
      <c r="Q495">
        <f t="shared" si="197"/>
        <v>0</v>
      </c>
      <c r="R495">
        <f t="shared" si="179"/>
        <v>0</v>
      </c>
      <c r="S495">
        <f t="shared" si="180"/>
        <v>0</v>
      </c>
      <c r="T495">
        <f t="shared" si="198"/>
        <v>0</v>
      </c>
      <c r="V495">
        <f t="shared" si="181"/>
        <v>0</v>
      </c>
      <c r="W495">
        <f t="shared" si="182"/>
        <v>0</v>
      </c>
      <c r="Y495">
        <f t="shared" si="183"/>
        <v>0</v>
      </c>
      <c r="Z495">
        <f t="shared" si="184"/>
        <v>0</v>
      </c>
      <c r="AB495">
        <f t="shared" si="185"/>
        <v>0</v>
      </c>
      <c r="AC495">
        <f t="shared" si="186"/>
        <v>0</v>
      </c>
      <c r="AE495">
        <f t="shared" si="187"/>
        <v>0</v>
      </c>
      <c r="AF495">
        <f t="shared" si="188"/>
        <v>0</v>
      </c>
      <c r="AG495">
        <f t="shared" si="199"/>
        <v>0</v>
      </c>
      <c r="AH495">
        <f t="shared" si="200"/>
        <v>0</v>
      </c>
      <c r="AI495">
        <f t="shared" si="189"/>
        <v>0</v>
      </c>
      <c r="AJ495">
        <f t="shared" si="190"/>
        <v>0</v>
      </c>
      <c r="AK495">
        <f t="shared" si="191"/>
        <v>0</v>
      </c>
      <c r="AL495">
        <f t="shared" si="192"/>
        <v>0</v>
      </c>
      <c r="AM495">
        <f t="shared" si="193"/>
        <v>0</v>
      </c>
      <c r="AO495">
        <f t="shared" si="194"/>
        <v>0</v>
      </c>
      <c r="AP495">
        <f t="shared" si="195"/>
        <v>0</v>
      </c>
    </row>
    <row r="496" spans="1:42" x14ac:dyDescent="0.2">
      <c r="A496" s="492"/>
      <c r="D496" s="120">
        <f t="shared" si="177"/>
        <v>0</v>
      </c>
      <c r="O496">
        <f t="shared" si="178"/>
        <v>0</v>
      </c>
      <c r="P496">
        <f t="shared" si="196"/>
        <v>431</v>
      </c>
      <c r="Q496">
        <f t="shared" si="197"/>
        <v>0</v>
      </c>
      <c r="R496">
        <f t="shared" si="179"/>
        <v>0</v>
      </c>
      <c r="S496">
        <f t="shared" si="180"/>
        <v>0</v>
      </c>
      <c r="T496">
        <f t="shared" si="198"/>
        <v>0</v>
      </c>
      <c r="V496">
        <f t="shared" si="181"/>
        <v>0</v>
      </c>
      <c r="W496">
        <f t="shared" si="182"/>
        <v>0</v>
      </c>
      <c r="Y496">
        <f t="shared" si="183"/>
        <v>0</v>
      </c>
      <c r="Z496">
        <f t="shared" si="184"/>
        <v>0</v>
      </c>
      <c r="AB496">
        <f t="shared" si="185"/>
        <v>0</v>
      </c>
      <c r="AC496">
        <f t="shared" si="186"/>
        <v>0</v>
      </c>
      <c r="AE496">
        <f t="shared" si="187"/>
        <v>0</v>
      </c>
      <c r="AF496">
        <f t="shared" si="188"/>
        <v>0</v>
      </c>
      <c r="AG496">
        <f t="shared" si="199"/>
        <v>0</v>
      </c>
      <c r="AH496">
        <f t="shared" si="200"/>
        <v>0</v>
      </c>
      <c r="AI496">
        <f t="shared" si="189"/>
        <v>0</v>
      </c>
      <c r="AJ496">
        <f t="shared" si="190"/>
        <v>0</v>
      </c>
      <c r="AK496">
        <f t="shared" si="191"/>
        <v>0</v>
      </c>
      <c r="AL496">
        <f t="shared" si="192"/>
        <v>0</v>
      </c>
      <c r="AM496">
        <f t="shared" si="193"/>
        <v>0</v>
      </c>
      <c r="AO496">
        <f t="shared" si="194"/>
        <v>0</v>
      </c>
      <c r="AP496">
        <f t="shared" si="195"/>
        <v>0</v>
      </c>
    </row>
    <row r="497" spans="1:42" x14ac:dyDescent="0.2">
      <c r="A497" s="237"/>
      <c r="D497" s="120">
        <f t="shared" si="177"/>
        <v>0</v>
      </c>
      <c r="O497">
        <f t="shared" si="178"/>
        <v>0</v>
      </c>
      <c r="P497">
        <f t="shared" si="196"/>
        <v>431</v>
      </c>
      <c r="Q497">
        <f t="shared" si="197"/>
        <v>0</v>
      </c>
      <c r="R497">
        <f t="shared" si="179"/>
        <v>0</v>
      </c>
      <c r="S497">
        <f t="shared" si="180"/>
        <v>0</v>
      </c>
      <c r="T497">
        <f t="shared" si="198"/>
        <v>0</v>
      </c>
      <c r="V497">
        <f t="shared" si="181"/>
        <v>0</v>
      </c>
      <c r="W497">
        <f t="shared" si="182"/>
        <v>0</v>
      </c>
      <c r="Y497">
        <f t="shared" si="183"/>
        <v>0</v>
      </c>
      <c r="Z497">
        <f t="shared" si="184"/>
        <v>0</v>
      </c>
      <c r="AB497">
        <f t="shared" si="185"/>
        <v>0</v>
      </c>
      <c r="AC497">
        <f t="shared" si="186"/>
        <v>0</v>
      </c>
      <c r="AE497">
        <f t="shared" si="187"/>
        <v>0</v>
      </c>
      <c r="AF497">
        <f t="shared" si="188"/>
        <v>0</v>
      </c>
      <c r="AG497">
        <f t="shared" si="199"/>
        <v>0</v>
      </c>
      <c r="AH497">
        <f t="shared" si="200"/>
        <v>0</v>
      </c>
      <c r="AI497">
        <f t="shared" si="189"/>
        <v>0</v>
      </c>
      <c r="AJ497">
        <f t="shared" si="190"/>
        <v>0</v>
      </c>
      <c r="AK497">
        <f t="shared" si="191"/>
        <v>0</v>
      </c>
      <c r="AL497">
        <f t="shared" si="192"/>
        <v>0</v>
      </c>
      <c r="AM497">
        <f t="shared" si="193"/>
        <v>0</v>
      </c>
      <c r="AO497">
        <f t="shared" si="194"/>
        <v>0</v>
      </c>
      <c r="AP497">
        <f t="shared" si="195"/>
        <v>0</v>
      </c>
    </row>
    <row r="498" spans="1:42" x14ac:dyDescent="0.2">
      <c r="A498" s="191"/>
      <c r="D498" s="120">
        <f t="shared" si="177"/>
        <v>0</v>
      </c>
      <c r="O498">
        <f t="shared" si="178"/>
        <v>0</v>
      </c>
      <c r="P498">
        <f t="shared" si="196"/>
        <v>431</v>
      </c>
      <c r="Q498">
        <f t="shared" si="197"/>
        <v>0</v>
      </c>
      <c r="R498">
        <f t="shared" si="179"/>
        <v>0</v>
      </c>
      <c r="S498">
        <f t="shared" si="180"/>
        <v>0</v>
      </c>
      <c r="T498">
        <f t="shared" si="198"/>
        <v>0</v>
      </c>
      <c r="V498">
        <f t="shared" si="181"/>
        <v>0</v>
      </c>
      <c r="W498">
        <f t="shared" si="182"/>
        <v>0</v>
      </c>
      <c r="Y498">
        <f t="shared" si="183"/>
        <v>0</v>
      </c>
      <c r="Z498">
        <f t="shared" si="184"/>
        <v>0</v>
      </c>
      <c r="AB498">
        <f t="shared" si="185"/>
        <v>0</v>
      </c>
      <c r="AC498">
        <f t="shared" si="186"/>
        <v>0</v>
      </c>
      <c r="AE498">
        <f t="shared" si="187"/>
        <v>0</v>
      </c>
      <c r="AF498">
        <f t="shared" si="188"/>
        <v>0</v>
      </c>
      <c r="AG498">
        <f t="shared" si="199"/>
        <v>0</v>
      </c>
      <c r="AH498">
        <f t="shared" si="200"/>
        <v>0</v>
      </c>
      <c r="AI498">
        <f t="shared" si="189"/>
        <v>0</v>
      </c>
      <c r="AJ498">
        <f t="shared" si="190"/>
        <v>0</v>
      </c>
      <c r="AK498">
        <f t="shared" si="191"/>
        <v>0</v>
      </c>
      <c r="AL498">
        <f t="shared" si="192"/>
        <v>0</v>
      </c>
      <c r="AM498">
        <f t="shared" si="193"/>
        <v>0</v>
      </c>
      <c r="AO498">
        <f t="shared" si="194"/>
        <v>0</v>
      </c>
      <c r="AP498">
        <f t="shared" si="195"/>
        <v>0</v>
      </c>
    </row>
    <row r="499" spans="1:42" x14ac:dyDescent="0.2">
      <c r="D499" s="120">
        <f t="shared" si="177"/>
        <v>0</v>
      </c>
      <c r="O499">
        <f t="shared" si="178"/>
        <v>0</v>
      </c>
      <c r="P499">
        <f t="shared" si="196"/>
        <v>431</v>
      </c>
      <c r="Q499">
        <f t="shared" si="197"/>
        <v>0</v>
      </c>
      <c r="R499">
        <f t="shared" si="179"/>
        <v>0</v>
      </c>
      <c r="S499">
        <f t="shared" si="180"/>
        <v>0</v>
      </c>
      <c r="T499">
        <f t="shared" si="198"/>
        <v>0</v>
      </c>
      <c r="V499">
        <f t="shared" si="181"/>
        <v>0</v>
      </c>
      <c r="W499">
        <f t="shared" si="182"/>
        <v>0</v>
      </c>
      <c r="Y499">
        <f t="shared" si="183"/>
        <v>0</v>
      </c>
      <c r="Z499">
        <f t="shared" si="184"/>
        <v>0</v>
      </c>
      <c r="AB499">
        <f t="shared" si="185"/>
        <v>0</v>
      </c>
      <c r="AC499">
        <f t="shared" si="186"/>
        <v>0</v>
      </c>
      <c r="AE499">
        <f t="shared" si="187"/>
        <v>0</v>
      </c>
      <c r="AF499">
        <f t="shared" si="188"/>
        <v>0</v>
      </c>
      <c r="AG499">
        <f t="shared" si="199"/>
        <v>0</v>
      </c>
      <c r="AH499">
        <f t="shared" si="200"/>
        <v>0</v>
      </c>
      <c r="AI499">
        <f t="shared" si="189"/>
        <v>0</v>
      </c>
      <c r="AJ499">
        <f t="shared" si="190"/>
        <v>0</v>
      </c>
      <c r="AK499">
        <f t="shared" si="191"/>
        <v>0</v>
      </c>
      <c r="AL499">
        <f t="shared" si="192"/>
        <v>0</v>
      </c>
      <c r="AM499">
        <f t="shared" si="193"/>
        <v>0</v>
      </c>
      <c r="AO499">
        <f t="shared" si="194"/>
        <v>0</v>
      </c>
      <c r="AP499">
        <f t="shared" si="195"/>
        <v>0</v>
      </c>
    </row>
    <row r="500" spans="1:42" x14ac:dyDescent="0.2">
      <c r="A500" s="43"/>
      <c r="D500" s="120">
        <f t="shared" si="177"/>
        <v>0</v>
      </c>
      <c r="O500">
        <f t="shared" si="178"/>
        <v>0</v>
      </c>
      <c r="P500">
        <f t="shared" si="196"/>
        <v>431</v>
      </c>
      <c r="Q500">
        <f t="shared" si="197"/>
        <v>0</v>
      </c>
      <c r="R500">
        <f t="shared" si="179"/>
        <v>0</v>
      </c>
      <c r="S500">
        <f t="shared" si="180"/>
        <v>0</v>
      </c>
      <c r="T500">
        <f t="shared" si="198"/>
        <v>0</v>
      </c>
      <c r="V500">
        <f t="shared" si="181"/>
        <v>0</v>
      </c>
      <c r="W500">
        <f t="shared" si="182"/>
        <v>0</v>
      </c>
      <c r="Y500">
        <f t="shared" si="183"/>
        <v>0</v>
      </c>
      <c r="Z500">
        <f t="shared" si="184"/>
        <v>0</v>
      </c>
      <c r="AB500">
        <f t="shared" si="185"/>
        <v>0</v>
      </c>
      <c r="AC500">
        <f t="shared" si="186"/>
        <v>0</v>
      </c>
      <c r="AE500">
        <f t="shared" si="187"/>
        <v>0</v>
      </c>
      <c r="AF500">
        <f t="shared" si="188"/>
        <v>0</v>
      </c>
      <c r="AG500">
        <f t="shared" si="199"/>
        <v>0</v>
      </c>
      <c r="AH500">
        <f t="shared" si="200"/>
        <v>0</v>
      </c>
      <c r="AI500">
        <f t="shared" si="189"/>
        <v>0</v>
      </c>
      <c r="AJ500">
        <f t="shared" si="190"/>
        <v>0</v>
      </c>
      <c r="AK500">
        <f t="shared" si="191"/>
        <v>0</v>
      </c>
      <c r="AL500">
        <f t="shared" si="192"/>
        <v>0</v>
      </c>
      <c r="AM500">
        <f t="shared" si="193"/>
        <v>0</v>
      </c>
      <c r="AO500">
        <f t="shared" si="194"/>
        <v>0</v>
      </c>
      <c r="AP500">
        <f t="shared" si="195"/>
        <v>0</v>
      </c>
    </row>
    <row r="501" spans="1:42" x14ac:dyDescent="0.2">
      <c r="D501" s="120">
        <f t="shared" si="177"/>
        <v>0</v>
      </c>
      <c r="O501">
        <f t="shared" si="178"/>
        <v>0</v>
      </c>
      <c r="P501">
        <f t="shared" si="196"/>
        <v>431</v>
      </c>
      <c r="Q501">
        <f t="shared" si="197"/>
        <v>0</v>
      </c>
      <c r="R501">
        <f t="shared" si="179"/>
        <v>0</v>
      </c>
      <c r="S501">
        <f t="shared" si="180"/>
        <v>0</v>
      </c>
      <c r="T501">
        <f t="shared" si="198"/>
        <v>0</v>
      </c>
      <c r="V501">
        <f t="shared" si="181"/>
        <v>0</v>
      </c>
      <c r="W501">
        <f t="shared" si="182"/>
        <v>0</v>
      </c>
      <c r="Y501">
        <f t="shared" si="183"/>
        <v>0</v>
      </c>
      <c r="Z501">
        <f t="shared" si="184"/>
        <v>0</v>
      </c>
      <c r="AB501">
        <f t="shared" si="185"/>
        <v>0</v>
      </c>
      <c r="AC501">
        <f t="shared" si="186"/>
        <v>0</v>
      </c>
      <c r="AE501">
        <f t="shared" si="187"/>
        <v>0</v>
      </c>
      <c r="AF501">
        <f t="shared" si="188"/>
        <v>0</v>
      </c>
      <c r="AG501">
        <f t="shared" si="199"/>
        <v>0</v>
      </c>
      <c r="AH501">
        <f t="shared" si="200"/>
        <v>0</v>
      </c>
      <c r="AI501">
        <f t="shared" si="189"/>
        <v>0</v>
      </c>
      <c r="AJ501">
        <f t="shared" si="190"/>
        <v>0</v>
      </c>
      <c r="AK501">
        <f t="shared" si="191"/>
        <v>0</v>
      </c>
      <c r="AL501">
        <f t="shared" si="192"/>
        <v>0</v>
      </c>
      <c r="AM501">
        <f t="shared" si="193"/>
        <v>0</v>
      </c>
      <c r="AO501">
        <f t="shared" si="194"/>
        <v>0</v>
      </c>
      <c r="AP501">
        <f t="shared" si="195"/>
        <v>0</v>
      </c>
    </row>
    <row r="502" spans="1:42" x14ac:dyDescent="0.2">
      <c r="D502" s="120">
        <f t="shared" si="177"/>
        <v>0</v>
      </c>
      <c r="O502">
        <f t="shared" si="178"/>
        <v>0</v>
      </c>
      <c r="P502">
        <f t="shared" si="196"/>
        <v>431</v>
      </c>
      <c r="Q502">
        <f t="shared" si="197"/>
        <v>0</v>
      </c>
      <c r="R502">
        <f t="shared" si="179"/>
        <v>0</v>
      </c>
      <c r="S502">
        <f t="shared" si="180"/>
        <v>0</v>
      </c>
      <c r="T502">
        <f t="shared" si="198"/>
        <v>0</v>
      </c>
      <c r="V502">
        <f t="shared" si="181"/>
        <v>0</v>
      </c>
      <c r="W502">
        <f t="shared" si="182"/>
        <v>0</v>
      </c>
      <c r="Y502">
        <f t="shared" si="183"/>
        <v>0</v>
      </c>
      <c r="Z502">
        <f t="shared" si="184"/>
        <v>0</v>
      </c>
      <c r="AB502">
        <f t="shared" si="185"/>
        <v>0</v>
      </c>
      <c r="AC502">
        <f t="shared" si="186"/>
        <v>0</v>
      </c>
      <c r="AE502">
        <f t="shared" si="187"/>
        <v>0</v>
      </c>
      <c r="AF502">
        <f t="shared" si="188"/>
        <v>0</v>
      </c>
      <c r="AG502">
        <f t="shared" si="199"/>
        <v>0</v>
      </c>
      <c r="AH502">
        <f t="shared" si="200"/>
        <v>0</v>
      </c>
      <c r="AI502">
        <f t="shared" si="189"/>
        <v>0</v>
      </c>
      <c r="AJ502">
        <f t="shared" si="190"/>
        <v>0</v>
      </c>
      <c r="AK502">
        <f t="shared" si="191"/>
        <v>0</v>
      </c>
      <c r="AL502">
        <f t="shared" si="192"/>
        <v>0</v>
      </c>
      <c r="AM502">
        <f t="shared" si="193"/>
        <v>0</v>
      </c>
      <c r="AO502">
        <f t="shared" si="194"/>
        <v>0</v>
      </c>
      <c r="AP502">
        <f t="shared" si="195"/>
        <v>0</v>
      </c>
    </row>
    <row r="503" spans="1:42" x14ac:dyDescent="0.2">
      <c r="D503" s="120">
        <f t="shared" si="177"/>
        <v>0</v>
      </c>
      <c r="O503">
        <f t="shared" si="178"/>
        <v>0</v>
      </c>
      <c r="P503">
        <f t="shared" si="196"/>
        <v>431</v>
      </c>
      <c r="Q503">
        <f t="shared" si="197"/>
        <v>0</v>
      </c>
      <c r="R503">
        <f t="shared" si="179"/>
        <v>0</v>
      </c>
      <c r="S503">
        <f t="shared" si="180"/>
        <v>0</v>
      </c>
      <c r="T503">
        <f t="shared" si="198"/>
        <v>0</v>
      </c>
      <c r="V503">
        <f t="shared" si="181"/>
        <v>0</v>
      </c>
      <c r="W503">
        <f t="shared" si="182"/>
        <v>0</v>
      </c>
      <c r="Y503">
        <f t="shared" si="183"/>
        <v>0</v>
      </c>
      <c r="Z503">
        <f t="shared" si="184"/>
        <v>0</v>
      </c>
      <c r="AB503">
        <f t="shared" si="185"/>
        <v>0</v>
      </c>
      <c r="AC503">
        <f t="shared" si="186"/>
        <v>0</v>
      </c>
      <c r="AE503">
        <f t="shared" si="187"/>
        <v>0</v>
      </c>
      <c r="AF503">
        <f t="shared" si="188"/>
        <v>0</v>
      </c>
      <c r="AG503">
        <f t="shared" si="199"/>
        <v>0</v>
      </c>
      <c r="AH503">
        <f t="shared" si="200"/>
        <v>0</v>
      </c>
      <c r="AI503">
        <f t="shared" si="189"/>
        <v>0</v>
      </c>
      <c r="AJ503">
        <f t="shared" si="190"/>
        <v>0</v>
      </c>
      <c r="AK503">
        <f t="shared" si="191"/>
        <v>0</v>
      </c>
      <c r="AL503">
        <f t="shared" si="192"/>
        <v>0</v>
      </c>
      <c r="AM503">
        <f t="shared" si="193"/>
        <v>0</v>
      </c>
      <c r="AO503">
        <f t="shared" si="194"/>
        <v>0</v>
      </c>
      <c r="AP503">
        <f t="shared" si="195"/>
        <v>0</v>
      </c>
    </row>
    <row r="504" spans="1:42" x14ac:dyDescent="0.2">
      <c r="D504" s="120">
        <f t="shared" si="177"/>
        <v>0</v>
      </c>
      <c r="O504">
        <f t="shared" si="178"/>
        <v>0</v>
      </c>
      <c r="P504">
        <f t="shared" si="196"/>
        <v>431</v>
      </c>
      <c r="Q504">
        <f t="shared" si="197"/>
        <v>0</v>
      </c>
      <c r="R504">
        <f t="shared" si="179"/>
        <v>0</v>
      </c>
      <c r="S504">
        <f t="shared" si="180"/>
        <v>0</v>
      </c>
      <c r="T504">
        <f t="shared" si="198"/>
        <v>0</v>
      </c>
      <c r="V504">
        <f t="shared" si="181"/>
        <v>0</v>
      </c>
      <c r="W504">
        <f t="shared" si="182"/>
        <v>0</v>
      </c>
      <c r="Y504">
        <f t="shared" si="183"/>
        <v>0</v>
      </c>
      <c r="Z504">
        <f t="shared" si="184"/>
        <v>0</v>
      </c>
      <c r="AB504">
        <f t="shared" si="185"/>
        <v>0</v>
      </c>
      <c r="AC504">
        <f t="shared" si="186"/>
        <v>0</v>
      </c>
      <c r="AE504">
        <f t="shared" si="187"/>
        <v>0</v>
      </c>
      <c r="AF504">
        <f t="shared" si="188"/>
        <v>0</v>
      </c>
      <c r="AG504">
        <f t="shared" si="199"/>
        <v>0</v>
      </c>
      <c r="AH504">
        <f t="shared" si="200"/>
        <v>0</v>
      </c>
      <c r="AI504">
        <f t="shared" si="189"/>
        <v>0</v>
      </c>
      <c r="AJ504">
        <f t="shared" si="190"/>
        <v>0</v>
      </c>
      <c r="AK504">
        <f t="shared" si="191"/>
        <v>0</v>
      </c>
      <c r="AL504">
        <f t="shared" si="192"/>
        <v>0</v>
      </c>
      <c r="AM504">
        <f t="shared" si="193"/>
        <v>0</v>
      </c>
      <c r="AO504">
        <f t="shared" si="194"/>
        <v>0</v>
      </c>
      <c r="AP504">
        <f t="shared" si="195"/>
        <v>0</v>
      </c>
    </row>
    <row r="505" spans="1:42" x14ac:dyDescent="0.2">
      <c r="A505" s="191"/>
      <c r="D505" s="120">
        <f t="shared" si="177"/>
        <v>0</v>
      </c>
      <c r="O505">
        <f t="shared" si="178"/>
        <v>0</v>
      </c>
      <c r="P505">
        <f t="shared" si="196"/>
        <v>431</v>
      </c>
      <c r="Q505">
        <f t="shared" si="197"/>
        <v>0</v>
      </c>
      <c r="R505">
        <f t="shared" si="179"/>
        <v>0</v>
      </c>
      <c r="S505">
        <f t="shared" si="180"/>
        <v>0</v>
      </c>
      <c r="T505">
        <f t="shared" si="198"/>
        <v>0</v>
      </c>
      <c r="V505">
        <f t="shared" si="181"/>
        <v>0</v>
      </c>
      <c r="W505">
        <f t="shared" si="182"/>
        <v>0</v>
      </c>
      <c r="Y505">
        <f t="shared" si="183"/>
        <v>0</v>
      </c>
      <c r="Z505">
        <f t="shared" si="184"/>
        <v>0</v>
      </c>
      <c r="AB505">
        <f t="shared" si="185"/>
        <v>0</v>
      </c>
      <c r="AC505">
        <f t="shared" si="186"/>
        <v>0</v>
      </c>
      <c r="AE505">
        <f t="shared" si="187"/>
        <v>0</v>
      </c>
      <c r="AF505">
        <f t="shared" si="188"/>
        <v>0</v>
      </c>
      <c r="AG505">
        <f t="shared" si="199"/>
        <v>0</v>
      </c>
      <c r="AH505">
        <f t="shared" si="200"/>
        <v>0</v>
      </c>
      <c r="AI505">
        <f t="shared" si="189"/>
        <v>0</v>
      </c>
      <c r="AJ505">
        <f t="shared" si="190"/>
        <v>0</v>
      </c>
      <c r="AK505">
        <f t="shared" si="191"/>
        <v>0</v>
      </c>
      <c r="AL505">
        <f t="shared" si="192"/>
        <v>0</v>
      </c>
      <c r="AM505">
        <f t="shared" si="193"/>
        <v>0</v>
      </c>
      <c r="AO505">
        <f t="shared" si="194"/>
        <v>0</v>
      </c>
      <c r="AP505">
        <f t="shared" si="195"/>
        <v>0</v>
      </c>
    </row>
    <row r="506" spans="1:42" x14ac:dyDescent="0.2">
      <c r="A506" s="43"/>
      <c r="D506" s="120">
        <f t="shared" si="177"/>
        <v>0</v>
      </c>
      <c r="O506">
        <f t="shared" si="178"/>
        <v>0</v>
      </c>
      <c r="P506">
        <f t="shared" si="196"/>
        <v>431</v>
      </c>
      <c r="Q506">
        <f t="shared" si="197"/>
        <v>0</v>
      </c>
      <c r="R506">
        <f t="shared" si="179"/>
        <v>0</v>
      </c>
      <c r="S506">
        <f t="shared" si="180"/>
        <v>0</v>
      </c>
      <c r="T506">
        <f t="shared" si="198"/>
        <v>0</v>
      </c>
      <c r="V506">
        <f t="shared" si="181"/>
        <v>0</v>
      </c>
      <c r="W506">
        <f t="shared" si="182"/>
        <v>0</v>
      </c>
      <c r="Y506">
        <f t="shared" si="183"/>
        <v>0</v>
      </c>
      <c r="Z506">
        <f t="shared" si="184"/>
        <v>0</v>
      </c>
      <c r="AB506">
        <f t="shared" si="185"/>
        <v>0</v>
      </c>
      <c r="AC506">
        <f t="shared" si="186"/>
        <v>0</v>
      </c>
      <c r="AE506">
        <f t="shared" si="187"/>
        <v>0</v>
      </c>
      <c r="AF506">
        <f t="shared" si="188"/>
        <v>0</v>
      </c>
      <c r="AG506">
        <f t="shared" si="199"/>
        <v>0</v>
      </c>
      <c r="AH506">
        <f t="shared" si="200"/>
        <v>0</v>
      </c>
      <c r="AI506">
        <f t="shared" si="189"/>
        <v>0</v>
      </c>
      <c r="AJ506">
        <f t="shared" si="190"/>
        <v>0</v>
      </c>
      <c r="AK506">
        <f t="shared" si="191"/>
        <v>0</v>
      </c>
      <c r="AL506">
        <f t="shared" si="192"/>
        <v>0</v>
      </c>
      <c r="AM506">
        <f t="shared" si="193"/>
        <v>0</v>
      </c>
      <c r="AO506">
        <f t="shared" si="194"/>
        <v>0</v>
      </c>
      <c r="AP506">
        <f t="shared" si="195"/>
        <v>0</v>
      </c>
    </row>
    <row r="507" spans="1:42" x14ac:dyDescent="0.2">
      <c r="A507" s="191"/>
      <c r="D507" s="120">
        <f t="shared" si="177"/>
        <v>0</v>
      </c>
      <c r="O507">
        <f t="shared" si="178"/>
        <v>0</v>
      </c>
      <c r="P507">
        <f t="shared" si="196"/>
        <v>431</v>
      </c>
      <c r="Q507">
        <f t="shared" si="197"/>
        <v>0</v>
      </c>
      <c r="R507">
        <f t="shared" si="179"/>
        <v>0</v>
      </c>
      <c r="S507">
        <f t="shared" si="180"/>
        <v>0</v>
      </c>
      <c r="T507">
        <f t="shared" si="198"/>
        <v>0</v>
      </c>
      <c r="V507">
        <f t="shared" si="181"/>
        <v>0</v>
      </c>
      <c r="W507">
        <f t="shared" si="182"/>
        <v>0</v>
      </c>
      <c r="Y507">
        <f t="shared" si="183"/>
        <v>0</v>
      </c>
      <c r="Z507">
        <f t="shared" si="184"/>
        <v>0</v>
      </c>
      <c r="AB507">
        <f t="shared" si="185"/>
        <v>0</v>
      </c>
      <c r="AC507">
        <f t="shared" si="186"/>
        <v>0</v>
      </c>
      <c r="AE507">
        <f t="shared" si="187"/>
        <v>0</v>
      </c>
      <c r="AF507">
        <f t="shared" si="188"/>
        <v>0</v>
      </c>
      <c r="AG507">
        <f t="shared" si="199"/>
        <v>0</v>
      </c>
      <c r="AH507">
        <f t="shared" si="200"/>
        <v>0</v>
      </c>
      <c r="AI507">
        <f t="shared" si="189"/>
        <v>0</v>
      </c>
      <c r="AJ507">
        <f t="shared" si="190"/>
        <v>0</v>
      </c>
      <c r="AK507">
        <f t="shared" si="191"/>
        <v>0</v>
      </c>
      <c r="AL507">
        <f t="shared" si="192"/>
        <v>0</v>
      </c>
      <c r="AM507">
        <f t="shared" si="193"/>
        <v>0</v>
      </c>
      <c r="AO507">
        <f t="shared" si="194"/>
        <v>0</v>
      </c>
      <c r="AP507">
        <f t="shared" si="195"/>
        <v>0</v>
      </c>
    </row>
    <row r="508" spans="1:42" x14ac:dyDescent="0.2">
      <c r="D508" s="120">
        <f t="shared" si="177"/>
        <v>0</v>
      </c>
      <c r="O508">
        <f t="shared" si="178"/>
        <v>0</v>
      </c>
      <c r="P508">
        <f t="shared" si="196"/>
        <v>431</v>
      </c>
      <c r="Q508">
        <f t="shared" si="197"/>
        <v>0</v>
      </c>
      <c r="R508">
        <f t="shared" si="179"/>
        <v>0</v>
      </c>
      <c r="S508">
        <f t="shared" si="180"/>
        <v>0</v>
      </c>
      <c r="T508">
        <f t="shared" si="198"/>
        <v>0</v>
      </c>
      <c r="V508">
        <f t="shared" si="181"/>
        <v>0</v>
      </c>
      <c r="W508">
        <f t="shared" si="182"/>
        <v>0</v>
      </c>
      <c r="Y508">
        <f t="shared" si="183"/>
        <v>0</v>
      </c>
      <c r="Z508">
        <f t="shared" si="184"/>
        <v>0</v>
      </c>
      <c r="AB508">
        <f t="shared" si="185"/>
        <v>0</v>
      </c>
      <c r="AC508">
        <f t="shared" si="186"/>
        <v>0</v>
      </c>
      <c r="AE508">
        <f t="shared" si="187"/>
        <v>0</v>
      </c>
      <c r="AF508">
        <f t="shared" si="188"/>
        <v>0</v>
      </c>
      <c r="AG508">
        <f t="shared" si="199"/>
        <v>0</v>
      </c>
      <c r="AH508">
        <f t="shared" si="200"/>
        <v>0</v>
      </c>
      <c r="AI508">
        <f t="shared" si="189"/>
        <v>0</v>
      </c>
      <c r="AJ508">
        <f t="shared" si="190"/>
        <v>0</v>
      </c>
      <c r="AK508">
        <f t="shared" si="191"/>
        <v>0</v>
      </c>
      <c r="AL508">
        <f t="shared" si="192"/>
        <v>0</v>
      </c>
      <c r="AM508">
        <f t="shared" si="193"/>
        <v>0</v>
      </c>
      <c r="AO508">
        <f t="shared" si="194"/>
        <v>0</v>
      </c>
      <c r="AP508">
        <f t="shared" si="195"/>
        <v>0</v>
      </c>
    </row>
    <row r="509" spans="1:42" x14ac:dyDescent="0.2">
      <c r="D509" s="120">
        <f t="shared" si="177"/>
        <v>0</v>
      </c>
      <c r="O509">
        <f t="shared" si="178"/>
        <v>0</v>
      </c>
      <c r="P509">
        <f t="shared" si="196"/>
        <v>431</v>
      </c>
      <c r="Q509">
        <f t="shared" si="197"/>
        <v>0</v>
      </c>
      <c r="R509">
        <f t="shared" si="179"/>
        <v>0</v>
      </c>
      <c r="S509">
        <f t="shared" si="180"/>
        <v>0</v>
      </c>
      <c r="T509">
        <f t="shared" si="198"/>
        <v>0</v>
      </c>
      <c r="V509">
        <f t="shared" si="181"/>
        <v>0</v>
      </c>
      <c r="W509">
        <f t="shared" si="182"/>
        <v>0</v>
      </c>
      <c r="Y509">
        <f t="shared" si="183"/>
        <v>0</v>
      </c>
      <c r="Z509">
        <f t="shared" si="184"/>
        <v>0</v>
      </c>
      <c r="AB509">
        <f t="shared" si="185"/>
        <v>0</v>
      </c>
      <c r="AC509">
        <f t="shared" si="186"/>
        <v>0</v>
      </c>
      <c r="AE509">
        <f t="shared" si="187"/>
        <v>0</v>
      </c>
      <c r="AF509">
        <f t="shared" si="188"/>
        <v>0</v>
      </c>
      <c r="AG509">
        <f t="shared" si="199"/>
        <v>0</v>
      </c>
      <c r="AH509">
        <f t="shared" si="200"/>
        <v>0</v>
      </c>
      <c r="AI509">
        <f t="shared" si="189"/>
        <v>0</v>
      </c>
      <c r="AJ509">
        <f t="shared" si="190"/>
        <v>0</v>
      </c>
      <c r="AK509">
        <f t="shared" si="191"/>
        <v>0</v>
      </c>
      <c r="AL509">
        <f t="shared" si="192"/>
        <v>0</v>
      </c>
      <c r="AM509">
        <f t="shared" si="193"/>
        <v>0</v>
      </c>
      <c r="AO509">
        <f t="shared" si="194"/>
        <v>0</v>
      </c>
      <c r="AP509">
        <f t="shared" si="195"/>
        <v>0</v>
      </c>
    </row>
    <row r="510" spans="1:42" x14ac:dyDescent="0.2">
      <c r="D510" s="120">
        <f t="shared" si="177"/>
        <v>0</v>
      </c>
      <c r="O510">
        <f t="shared" si="178"/>
        <v>0</v>
      </c>
      <c r="P510">
        <f t="shared" si="196"/>
        <v>431</v>
      </c>
      <c r="Q510">
        <f t="shared" si="197"/>
        <v>0</v>
      </c>
      <c r="R510">
        <f t="shared" si="179"/>
        <v>0</v>
      </c>
      <c r="S510">
        <f t="shared" si="180"/>
        <v>0</v>
      </c>
      <c r="T510">
        <f t="shared" si="198"/>
        <v>0</v>
      </c>
      <c r="V510">
        <f t="shared" si="181"/>
        <v>0</v>
      </c>
      <c r="W510">
        <f t="shared" si="182"/>
        <v>0</v>
      </c>
      <c r="Y510">
        <f t="shared" si="183"/>
        <v>0</v>
      </c>
      <c r="Z510">
        <f t="shared" si="184"/>
        <v>0</v>
      </c>
      <c r="AB510">
        <f t="shared" si="185"/>
        <v>0</v>
      </c>
      <c r="AC510">
        <f t="shared" si="186"/>
        <v>0</v>
      </c>
      <c r="AE510">
        <f t="shared" si="187"/>
        <v>0</v>
      </c>
      <c r="AF510">
        <f t="shared" si="188"/>
        <v>0</v>
      </c>
      <c r="AG510">
        <f t="shared" si="199"/>
        <v>0</v>
      </c>
      <c r="AH510">
        <f t="shared" si="200"/>
        <v>0</v>
      </c>
      <c r="AI510">
        <f t="shared" si="189"/>
        <v>0</v>
      </c>
      <c r="AJ510">
        <f t="shared" si="190"/>
        <v>0</v>
      </c>
      <c r="AK510">
        <f t="shared" si="191"/>
        <v>0</v>
      </c>
      <c r="AL510">
        <f t="shared" si="192"/>
        <v>0</v>
      </c>
      <c r="AM510">
        <f t="shared" si="193"/>
        <v>0</v>
      </c>
      <c r="AO510">
        <f t="shared" si="194"/>
        <v>0</v>
      </c>
      <c r="AP510">
        <f t="shared" si="195"/>
        <v>0</v>
      </c>
    </row>
    <row r="511" spans="1:42" x14ac:dyDescent="0.2">
      <c r="D511" s="120">
        <f t="shared" si="177"/>
        <v>0</v>
      </c>
      <c r="O511">
        <f t="shared" si="178"/>
        <v>0</v>
      </c>
      <c r="P511">
        <f t="shared" si="196"/>
        <v>431</v>
      </c>
      <c r="Q511">
        <f t="shared" si="197"/>
        <v>0</v>
      </c>
      <c r="R511">
        <f t="shared" si="179"/>
        <v>0</v>
      </c>
      <c r="S511">
        <f t="shared" si="180"/>
        <v>0</v>
      </c>
      <c r="T511">
        <f t="shared" si="198"/>
        <v>0</v>
      </c>
      <c r="V511">
        <f t="shared" si="181"/>
        <v>0</v>
      </c>
      <c r="W511">
        <f t="shared" si="182"/>
        <v>0</v>
      </c>
      <c r="Y511">
        <f t="shared" si="183"/>
        <v>0</v>
      </c>
      <c r="Z511">
        <f t="shared" si="184"/>
        <v>0</v>
      </c>
      <c r="AB511">
        <f t="shared" si="185"/>
        <v>0</v>
      </c>
      <c r="AC511">
        <f t="shared" si="186"/>
        <v>0</v>
      </c>
      <c r="AE511">
        <f t="shared" si="187"/>
        <v>0</v>
      </c>
      <c r="AF511">
        <f t="shared" si="188"/>
        <v>0</v>
      </c>
      <c r="AG511">
        <f t="shared" si="199"/>
        <v>0</v>
      </c>
      <c r="AH511">
        <f t="shared" si="200"/>
        <v>0</v>
      </c>
      <c r="AI511">
        <f t="shared" si="189"/>
        <v>0</v>
      </c>
      <c r="AJ511">
        <f t="shared" si="190"/>
        <v>0</v>
      </c>
      <c r="AK511">
        <f t="shared" si="191"/>
        <v>0</v>
      </c>
      <c r="AL511">
        <f t="shared" si="192"/>
        <v>0</v>
      </c>
      <c r="AM511">
        <f t="shared" si="193"/>
        <v>0</v>
      </c>
      <c r="AO511">
        <f t="shared" si="194"/>
        <v>0</v>
      </c>
      <c r="AP511">
        <f t="shared" si="195"/>
        <v>0</v>
      </c>
    </row>
    <row r="512" spans="1:42" x14ac:dyDescent="0.2">
      <c r="D512" s="120">
        <f t="shared" si="177"/>
        <v>0</v>
      </c>
      <c r="O512">
        <f t="shared" si="178"/>
        <v>0</v>
      </c>
      <c r="P512">
        <f t="shared" si="196"/>
        <v>431</v>
      </c>
      <c r="Q512">
        <f t="shared" si="197"/>
        <v>0</v>
      </c>
      <c r="R512">
        <f t="shared" si="179"/>
        <v>0</v>
      </c>
      <c r="S512">
        <f t="shared" si="180"/>
        <v>0</v>
      </c>
      <c r="T512">
        <f t="shared" si="198"/>
        <v>0</v>
      </c>
      <c r="V512">
        <f t="shared" si="181"/>
        <v>0</v>
      </c>
      <c r="W512">
        <f t="shared" si="182"/>
        <v>0</v>
      </c>
      <c r="Y512">
        <f t="shared" si="183"/>
        <v>0</v>
      </c>
      <c r="Z512">
        <f t="shared" si="184"/>
        <v>0</v>
      </c>
      <c r="AB512">
        <f t="shared" si="185"/>
        <v>0</v>
      </c>
      <c r="AC512">
        <f t="shared" si="186"/>
        <v>0</v>
      </c>
      <c r="AE512">
        <f t="shared" si="187"/>
        <v>0</v>
      </c>
      <c r="AF512">
        <f t="shared" si="188"/>
        <v>0</v>
      </c>
      <c r="AG512">
        <f t="shared" si="199"/>
        <v>0</v>
      </c>
      <c r="AH512">
        <f t="shared" si="200"/>
        <v>0</v>
      </c>
      <c r="AI512">
        <f t="shared" si="189"/>
        <v>0</v>
      </c>
      <c r="AJ512">
        <f t="shared" si="190"/>
        <v>0</v>
      </c>
      <c r="AK512">
        <f t="shared" si="191"/>
        <v>0</v>
      </c>
      <c r="AL512">
        <f t="shared" si="192"/>
        <v>0</v>
      </c>
      <c r="AM512">
        <f t="shared" si="193"/>
        <v>0</v>
      </c>
      <c r="AO512">
        <f t="shared" si="194"/>
        <v>0</v>
      </c>
      <c r="AP512">
        <f t="shared" si="195"/>
        <v>0</v>
      </c>
    </row>
    <row r="513" spans="1:42" x14ac:dyDescent="0.2">
      <c r="D513" s="120">
        <f t="shared" si="177"/>
        <v>0</v>
      </c>
      <c r="O513">
        <f t="shared" si="178"/>
        <v>0</v>
      </c>
      <c r="P513">
        <f t="shared" si="196"/>
        <v>431</v>
      </c>
      <c r="Q513">
        <f t="shared" si="197"/>
        <v>0</v>
      </c>
      <c r="R513">
        <f t="shared" si="179"/>
        <v>0</v>
      </c>
      <c r="S513">
        <f t="shared" si="180"/>
        <v>0</v>
      </c>
      <c r="T513">
        <f t="shared" si="198"/>
        <v>0</v>
      </c>
      <c r="V513">
        <f t="shared" si="181"/>
        <v>0</v>
      </c>
      <c r="W513">
        <f t="shared" si="182"/>
        <v>0</v>
      </c>
      <c r="Y513">
        <f t="shared" si="183"/>
        <v>0</v>
      </c>
      <c r="Z513">
        <f t="shared" si="184"/>
        <v>0</v>
      </c>
      <c r="AB513">
        <f t="shared" si="185"/>
        <v>0</v>
      </c>
      <c r="AC513">
        <f t="shared" si="186"/>
        <v>0</v>
      </c>
      <c r="AE513">
        <f t="shared" si="187"/>
        <v>0</v>
      </c>
      <c r="AF513">
        <f t="shared" si="188"/>
        <v>0</v>
      </c>
      <c r="AG513">
        <f t="shared" si="199"/>
        <v>0</v>
      </c>
      <c r="AH513">
        <f t="shared" si="200"/>
        <v>0</v>
      </c>
      <c r="AI513">
        <f t="shared" si="189"/>
        <v>0</v>
      </c>
      <c r="AJ513">
        <f t="shared" si="190"/>
        <v>0</v>
      </c>
      <c r="AK513">
        <f t="shared" si="191"/>
        <v>0</v>
      </c>
      <c r="AL513">
        <f t="shared" si="192"/>
        <v>0</v>
      </c>
      <c r="AM513">
        <f t="shared" si="193"/>
        <v>0</v>
      </c>
      <c r="AO513">
        <f t="shared" si="194"/>
        <v>0</v>
      </c>
      <c r="AP513">
        <f t="shared" si="195"/>
        <v>0</v>
      </c>
    </row>
    <row r="514" spans="1:42" x14ac:dyDescent="0.2">
      <c r="D514" s="120">
        <f t="shared" ref="D514:D577" si="201">$T514*SIGN($B514)</f>
        <v>0</v>
      </c>
      <c r="O514">
        <f t="shared" ref="O514:O577" si="202">($N$2-$A514)*SIGN($A514)</f>
        <v>0</v>
      </c>
      <c r="P514">
        <f t="shared" si="196"/>
        <v>431</v>
      </c>
      <c r="Q514">
        <f t="shared" si="197"/>
        <v>0</v>
      </c>
      <c r="R514">
        <f t="shared" ref="R514:R577" si="203">(SUM($B$2:$C$2000)-$Q514+1)*SIGN($Q514)</f>
        <v>0</v>
      </c>
      <c r="S514">
        <f t="shared" ref="S514:S577" si="204">($R514-$B514)/($R514*SIGN($B514)+(1-SIGN($B514)))</f>
        <v>0</v>
      </c>
      <c r="T514">
        <f t="shared" si="198"/>
        <v>0</v>
      </c>
      <c r="V514">
        <f t="shared" ref="V514:V577" si="205">SIGN(MAX(SIGN($S514)*(0.5-$T514), 0))*ROW()</f>
        <v>0</v>
      </c>
      <c r="W514">
        <f t="shared" ref="W514:W577" si="206">($R$2-$V514)*SIGN($V514)</f>
        <v>0</v>
      </c>
      <c r="Y514">
        <f t="shared" ref="Y514:Y577" si="207">SIGN(MAX(SIGN($S514)*(0.25-$T514), 0))*ROW()</f>
        <v>0</v>
      </c>
      <c r="Z514">
        <f t="shared" ref="Z514:Z577" si="208">($R$2-$Y514)*SIGN($Y514)</f>
        <v>0</v>
      </c>
      <c r="AB514">
        <f t="shared" ref="AB514:AB577" si="209">SIGN(MAX(SIGN($S514)*(0.75-$T514), 0))*ROW()</f>
        <v>0</v>
      </c>
      <c r="AC514">
        <f t="shared" ref="AC514:AC577" si="210">($R$2-$AB514)*SIGN($AB514)</f>
        <v>0</v>
      </c>
      <c r="AE514">
        <f t="shared" ref="AE514:AE577" si="211">$A514*$B514</f>
        <v>0</v>
      </c>
      <c r="AF514">
        <f t="shared" ref="AF514:AF577" si="212">$AG514*$AH514</f>
        <v>0</v>
      </c>
      <c r="AG514">
        <f t="shared" si="199"/>
        <v>0</v>
      </c>
      <c r="AH514">
        <f t="shared" si="200"/>
        <v>0</v>
      </c>
      <c r="AI514">
        <f t="shared" ref="AI514:AI577" si="213">$AF514+$AI515</f>
        <v>0</v>
      </c>
      <c r="AJ514">
        <f t="shared" ref="AJ514:AJ577" si="214">$AI515*SIGN($AE514)</f>
        <v>0</v>
      </c>
      <c r="AK514">
        <f t="shared" ref="AK514:AK577" si="215">($B514*$AJ514^2)/((1-(SIGN($AJ514)))+($R514*($R514-$B514)))</f>
        <v>0</v>
      </c>
      <c r="AL514">
        <f t="shared" ref="AL514:AL577" si="216">SIGN(MAX(SIGN($S514)*(0.95-$T514), 0))*ROW()</f>
        <v>0</v>
      </c>
      <c r="AM514">
        <f t="shared" ref="AM514:AM577" si="217">($R$2-$AL514)*SIGN($AL514)</f>
        <v>0</v>
      </c>
      <c r="AO514">
        <f t="shared" ref="AO514:AO577" si="218">SIGN(MAX(SIGN($S514)*(0.05-$T514), 0))*ROW()</f>
        <v>0</v>
      </c>
      <c r="AP514">
        <f t="shared" ref="AP514:AP577" si="219">($R$2-$AO514)*SIGN($AO514)</f>
        <v>0</v>
      </c>
    </row>
    <row r="515" spans="1:42" x14ac:dyDescent="0.2">
      <c r="A515" s="191"/>
      <c r="D515" s="120">
        <f t="shared" si="201"/>
        <v>0</v>
      </c>
      <c r="O515">
        <f t="shared" si="202"/>
        <v>0</v>
      </c>
      <c r="P515">
        <f t="shared" ref="P515:P578" si="220">($P514+$B515+$C514)</f>
        <v>431</v>
      </c>
      <c r="Q515">
        <f t="shared" ref="Q515:Q578" si="221">$P515*SIGN($B515)-($B515-SIGN($B515))</f>
        <v>0</v>
      </c>
      <c r="R515">
        <f t="shared" si="203"/>
        <v>0</v>
      </c>
      <c r="S515">
        <f t="shared" si="204"/>
        <v>0</v>
      </c>
      <c r="T515">
        <f t="shared" ref="T515:T578" si="222">$S515*$T514+(1-SIGN($B515))*$T514</f>
        <v>0</v>
      </c>
      <c r="V515">
        <f t="shared" si="205"/>
        <v>0</v>
      </c>
      <c r="W515">
        <f t="shared" si="206"/>
        <v>0</v>
      </c>
      <c r="Y515">
        <f t="shared" si="207"/>
        <v>0</v>
      </c>
      <c r="Z515">
        <f t="shared" si="208"/>
        <v>0</v>
      </c>
      <c r="AB515">
        <f t="shared" si="209"/>
        <v>0</v>
      </c>
      <c r="AC515">
        <f t="shared" si="210"/>
        <v>0</v>
      </c>
      <c r="AE515">
        <f t="shared" si="211"/>
        <v>0</v>
      </c>
      <c r="AF515">
        <f t="shared" si="212"/>
        <v>0</v>
      </c>
      <c r="AG515">
        <f t="shared" ref="AG515:AG578" si="223">$A514-$A515</f>
        <v>0</v>
      </c>
      <c r="AH515">
        <f t="shared" ref="AH515:AH578" si="224">$T514</f>
        <v>0</v>
      </c>
      <c r="AI515">
        <f t="shared" si="213"/>
        <v>0</v>
      </c>
      <c r="AJ515">
        <f t="shared" si="214"/>
        <v>0</v>
      </c>
      <c r="AK515">
        <f t="shared" si="215"/>
        <v>0</v>
      </c>
      <c r="AL515">
        <f t="shared" si="216"/>
        <v>0</v>
      </c>
      <c r="AM515">
        <f t="shared" si="217"/>
        <v>0</v>
      </c>
      <c r="AO515">
        <f t="shared" si="218"/>
        <v>0</v>
      </c>
      <c r="AP515">
        <f t="shared" si="219"/>
        <v>0</v>
      </c>
    </row>
    <row r="516" spans="1:42" x14ac:dyDescent="0.2">
      <c r="D516" s="120">
        <f t="shared" si="201"/>
        <v>0</v>
      </c>
      <c r="O516">
        <f t="shared" si="202"/>
        <v>0</v>
      </c>
      <c r="P516">
        <f t="shared" si="220"/>
        <v>431</v>
      </c>
      <c r="Q516">
        <f t="shared" si="221"/>
        <v>0</v>
      </c>
      <c r="R516">
        <f t="shared" si="203"/>
        <v>0</v>
      </c>
      <c r="S516">
        <f t="shared" si="204"/>
        <v>0</v>
      </c>
      <c r="T516">
        <f t="shared" si="222"/>
        <v>0</v>
      </c>
      <c r="V516">
        <f t="shared" si="205"/>
        <v>0</v>
      </c>
      <c r="W516">
        <f t="shared" si="206"/>
        <v>0</v>
      </c>
      <c r="Y516">
        <f t="shared" si="207"/>
        <v>0</v>
      </c>
      <c r="Z516">
        <f t="shared" si="208"/>
        <v>0</v>
      </c>
      <c r="AB516">
        <f t="shared" si="209"/>
        <v>0</v>
      </c>
      <c r="AC516">
        <f t="shared" si="210"/>
        <v>0</v>
      </c>
      <c r="AE516">
        <f t="shared" si="211"/>
        <v>0</v>
      </c>
      <c r="AF516">
        <f t="shared" si="212"/>
        <v>0</v>
      </c>
      <c r="AG516">
        <f t="shared" si="223"/>
        <v>0</v>
      </c>
      <c r="AH516">
        <f t="shared" si="224"/>
        <v>0</v>
      </c>
      <c r="AI516">
        <f t="shared" si="213"/>
        <v>0</v>
      </c>
      <c r="AJ516">
        <f t="shared" si="214"/>
        <v>0</v>
      </c>
      <c r="AK516">
        <f t="shared" si="215"/>
        <v>0</v>
      </c>
      <c r="AL516">
        <f t="shared" si="216"/>
        <v>0</v>
      </c>
      <c r="AM516">
        <f t="shared" si="217"/>
        <v>0</v>
      </c>
      <c r="AO516">
        <f t="shared" si="218"/>
        <v>0</v>
      </c>
      <c r="AP516">
        <f t="shared" si="219"/>
        <v>0</v>
      </c>
    </row>
    <row r="517" spans="1:42" x14ac:dyDescent="0.2">
      <c r="D517" s="120">
        <f t="shared" si="201"/>
        <v>0</v>
      </c>
      <c r="O517">
        <f t="shared" si="202"/>
        <v>0</v>
      </c>
      <c r="P517">
        <f t="shared" si="220"/>
        <v>431</v>
      </c>
      <c r="Q517">
        <f t="shared" si="221"/>
        <v>0</v>
      </c>
      <c r="R517">
        <f t="shared" si="203"/>
        <v>0</v>
      </c>
      <c r="S517">
        <f t="shared" si="204"/>
        <v>0</v>
      </c>
      <c r="T517">
        <f t="shared" si="222"/>
        <v>0</v>
      </c>
      <c r="V517">
        <f t="shared" si="205"/>
        <v>0</v>
      </c>
      <c r="W517">
        <f t="shared" si="206"/>
        <v>0</v>
      </c>
      <c r="Y517">
        <f t="shared" si="207"/>
        <v>0</v>
      </c>
      <c r="Z517">
        <f t="shared" si="208"/>
        <v>0</v>
      </c>
      <c r="AB517">
        <f t="shared" si="209"/>
        <v>0</v>
      </c>
      <c r="AC517">
        <f t="shared" si="210"/>
        <v>0</v>
      </c>
      <c r="AE517">
        <f t="shared" si="211"/>
        <v>0</v>
      </c>
      <c r="AF517">
        <f t="shared" si="212"/>
        <v>0</v>
      </c>
      <c r="AG517">
        <f t="shared" si="223"/>
        <v>0</v>
      </c>
      <c r="AH517">
        <f t="shared" si="224"/>
        <v>0</v>
      </c>
      <c r="AI517">
        <f t="shared" si="213"/>
        <v>0</v>
      </c>
      <c r="AJ517">
        <f t="shared" si="214"/>
        <v>0</v>
      </c>
      <c r="AK517">
        <f t="shared" si="215"/>
        <v>0</v>
      </c>
      <c r="AL517">
        <f t="shared" si="216"/>
        <v>0</v>
      </c>
      <c r="AM517">
        <f t="shared" si="217"/>
        <v>0</v>
      </c>
      <c r="AO517">
        <f t="shared" si="218"/>
        <v>0</v>
      </c>
      <c r="AP517">
        <f t="shared" si="219"/>
        <v>0</v>
      </c>
    </row>
    <row r="518" spans="1:42" x14ac:dyDescent="0.2">
      <c r="A518" s="152"/>
      <c r="D518" s="120">
        <f t="shared" si="201"/>
        <v>0</v>
      </c>
      <c r="O518">
        <f t="shared" si="202"/>
        <v>0</v>
      </c>
      <c r="P518">
        <f t="shared" si="220"/>
        <v>431</v>
      </c>
      <c r="Q518">
        <f t="shared" si="221"/>
        <v>0</v>
      </c>
      <c r="R518">
        <f t="shared" si="203"/>
        <v>0</v>
      </c>
      <c r="S518">
        <f t="shared" si="204"/>
        <v>0</v>
      </c>
      <c r="T518">
        <f t="shared" si="222"/>
        <v>0</v>
      </c>
      <c r="V518">
        <f t="shared" si="205"/>
        <v>0</v>
      </c>
      <c r="W518">
        <f t="shared" si="206"/>
        <v>0</v>
      </c>
      <c r="Y518">
        <f t="shared" si="207"/>
        <v>0</v>
      </c>
      <c r="Z518">
        <f t="shared" si="208"/>
        <v>0</v>
      </c>
      <c r="AB518">
        <f t="shared" si="209"/>
        <v>0</v>
      </c>
      <c r="AC518">
        <f t="shared" si="210"/>
        <v>0</v>
      </c>
      <c r="AE518">
        <f t="shared" si="211"/>
        <v>0</v>
      </c>
      <c r="AF518">
        <f t="shared" si="212"/>
        <v>0</v>
      </c>
      <c r="AG518">
        <f t="shared" si="223"/>
        <v>0</v>
      </c>
      <c r="AH518">
        <f t="shared" si="224"/>
        <v>0</v>
      </c>
      <c r="AI518">
        <f t="shared" si="213"/>
        <v>0</v>
      </c>
      <c r="AJ518">
        <f t="shared" si="214"/>
        <v>0</v>
      </c>
      <c r="AK518">
        <f t="shared" si="215"/>
        <v>0</v>
      </c>
      <c r="AL518">
        <f t="shared" si="216"/>
        <v>0</v>
      </c>
      <c r="AM518">
        <f t="shared" si="217"/>
        <v>0</v>
      </c>
      <c r="AO518">
        <f t="shared" si="218"/>
        <v>0</v>
      </c>
      <c r="AP518">
        <f t="shared" si="219"/>
        <v>0</v>
      </c>
    </row>
    <row r="519" spans="1:42" x14ac:dyDescent="0.2">
      <c r="D519" s="120">
        <f t="shared" si="201"/>
        <v>0</v>
      </c>
      <c r="O519">
        <f t="shared" si="202"/>
        <v>0</v>
      </c>
      <c r="P519">
        <f t="shared" si="220"/>
        <v>431</v>
      </c>
      <c r="Q519">
        <f t="shared" si="221"/>
        <v>0</v>
      </c>
      <c r="R519">
        <f t="shared" si="203"/>
        <v>0</v>
      </c>
      <c r="S519">
        <f t="shared" si="204"/>
        <v>0</v>
      </c>
      <c r="T519">
        <f t="shared" si="222"/>
        <v>0</v>
      </c>
      <c r="V519">
        <f t="shared" si="205"/>
        <v>0</v>
      </c>
      <c r="W519">
        <f t="shared" si="206"/>
        <v>0</v>
      </c>
      <c r="Y519">
        <f t="shared" si="207"/>
        <v>0</v>
      </c>
      <c r="Z519">
        <f t="shared" si="208"/>
        <v>0</v>
      </c>
      <c r="AB519">
        <f t="shared" si="209"/>
        <v>0</v>
      </c>
      <c r="AC519">
        <f t="shared" si="210"/>
        <v>0</v>
      </c>
      <c r="AE519">
        <f t="shared" si="211"/>
        <v>0</v>
      </c>
      <c r="AF519">
        <f t="shared" si="212"/>
        <v>0</v>
      </c>
      <c r="AG519">
        <f t="shared" si="223"/>
        <v>0</v>
      </c>
      <c r="AH519">
        <f t="shared" si="224"/>
        <v>0</v>
      </c>
      <c r="AI519">
        <f t="shared" si="213"/>
        <v>0</v>
      </c>
      <c r="AJ519">
        <f t="shared" si="214"/>
        <v>0</v>
      </c>
      <c r="AK519">
        <f t="shared" si="215"/>
        <v>0</v>
      </c>
      <c r="AL519">
        <f t="shared" si="216"/>
        <v>0</v>
      </c>
      <c r="AM519">
        <f t="shared" si="217"/>
        <v>0</v>
      </c>
      <c r="AO519">
        <f t="shared" si="218"/>
        <v>0</v>
      </c>
      <c r="AP519">
        <f t="shared" si="219"/>
        <v>0</v>
      </c>
    </row>
    <row r="520" spans="1:42" x14ac:dyDescent="0.2">
      <c r="D520" s="120">
        <f t="shared" si="201"/>
        <v>0</v>
      </c>
      <c r="O520">
        <f t="shared" si="202"/>
        <v>0</v>
      </c>
      <c r="P520">
        <f t="shared" si="220"/>
        <v>431</v>
      </c>
      <c r="Q520">
        <f t="shared" si="221"/>
        <v>0</v>
      </c>
      <c r="R520">
        <f t="shared" si="203"/>
        <v>0</v>
      </c>
      <c r="S520">
        <f t="shared" si="204"/>
        <v>0</v>
      </c>
      <c r="T520">
        <f t="shared" si="222"/>
        <v>0</v>
      </c>
      <c r="V520">
        <f t="shared" si="205"/>
        <v>0</v>
      </c>
      <c r="W520">
        <f t="shared" si="206"/>
        <v>0</v>
      </c>
      <c r="Y520">
        <f t="shared" si="207"/>
        <v>0</v>
      </c>
      <c r="Z520">
        <f t="shared" si="208"/>
        <v>0</v>
      </c>
      <c r="AB520">
        <f t="shared" si="209"/>
        <v>0</v>
      </c>
      <c r="AC520">
        <f t="shared" si="210"/>
        <v>0</v>
      </c>
      <c r="AE520">
        <f t="shared" si="211"/>
        <v>0</v>
      </c>
      <c r="AF520">
        <f t="shared" si="212"/>
        <v>0</v>
      </c>
      <c r="AG520">
        <f t="shared" si="223"/>
        <v>0</v>
      </c>
      <c r="AH520">
        <f t="shared" si="224"/>
        <v>0</v>
      </c>
      <c r="AI520">
        <f t="shared" si="213"/>
        <v>0</v>
      </c>
      <c r="AJ520">
        <f t="shared" si="214"/>
        <v>0</v>
      </c>
      <c r="AK520">
        <f t="shared" si="215"/>
        <v>0</v>
      </c>
      <c r="AL520">
        <f t="shared" si="216"/>
        <v>0</v>
      </c>
      <c r="AM520">
        <f t="shared" si="217"/>
        <v>0</v>
      </c>
      <c r="AO520">
        <f t="shared" si="218"/>
        <v>0</v>
      </c>
      <c r="AP520">
        <f t="shared" si="219"/>
        <v>0</v>
      </c>
    </row>
    <row r="521" spans="1:42" x14ac:dyDescent="0.2">
      <c r="A521" s="191"/>
      <c r="D521" s="120">
        <f t="shared" si="201"/>
        <v>0</v>
      </c>
      <c r="O521">
        <f t="shared" si="202"/>
        <v>0</v>
      </c>
      <c r="P521">
        <f t="shared" si="220"/>
        <v>431</v>
      </c>
      <c r="Q521">
        <f t="shared" si="221"/>
        <v>0</v>
      </c>
      <c r="R521">
        <f t="shared" si="203"/>
        <v>0</v>
      </c>
      <c r="S521">
        <f t="shared" si="204"/>
        <v>0</v>
      </c>
      <c r="T521">
        <f t="shared" si="222"/>
        <v>0</v>
      </c>
      <c r="V521">
        <f t="shared" si="205"/>
        <v>0</v>
      </c>
      <c r="W521">
        <f t="shared" si="206"/>
        <v>0</v>
      </c>
      <c r="Y521">
        <f t="shared" si="207"/>
        <v>0</v>
      </c>
      <c r="Z521">
        <f t="shared" si="208"/>
        <v>0</v>
      </c>
      <c r="AB521">
        <f t="shared" si="209"/>
        <v>0</v>
      </c>
      <c r="AC521">
        <f t="shared" si="210"/>
        <v>0</v>
      </c>
      <c r="AE521">
        <f t="shared" si="211"/>
        <v>0</v>
      </c>
      <c r="AF521">
        <f t="shared" si="212"/>
        <v>0</v>
      </c>
      <c r="AG521">
        <f t="shared" si="223"/>
        <v>0</v>
      </c>
      <c r="AH521">
        <f t="shared" si="224"/>
        <v>0</v>
      </c>
      <c r="AI521">
        <f t="shared" si="213"/>
        <v>0</v>
      </c>
      <c r="AJ521">
        <f t="shared" si="214"/>
        <v>0</v>
      </c>
      <c r="AK521">
        <f t="shared" si="215"/>
        <v>0</v>
      </c>
      <c r="AL521">
        <f t="shared" si="216"/>
        <v>0</v>
      </c>
      <c r="AM521">
        <f t="shared" si="217"/>
        <v>0</v>
      </c>
      <c r="AO521">
        <f t="shared" si="218"/>
        <v>0</v>
      </c>
      <c r="AP521">
        <f t="shared" si="219"/>
        <v>0</v>
      </c>
    </row>
    <row r="522" spans="1:42" x14ac:dyDescent="0.2">
      <c r="D522" s="120">
        <f t="shared" si="201"/>
        <v>0</v>
      </c>
      <c r="O522">
        <f t="shared" si="202"/>
        <v>0</v>
      </c>
      <c r="P522">
        <f t="shared" si="220"/>
        <v>431</v>
      </c>
      <c r="Q522">
        <f t="shared" si="221"/>
        <v>0</v>
      </c>
      <c r="R522">
        <f t="shared" si="203"/>
        <v>0</v>
      </c>
      <c r="S522">
        <f t="shared" si="204"/>
        <v>0</v>
      </c>
      <c r="T522">
        <f t="shared" si="222"/>
        <v>0</v>
      </c>
      <c r="V522">
        <f t="shared" si="205"/>
        <v>0</v>
      </c>
      <c r="W522">
        <f t="shared" si="206"/>
        <v>0</v>
      </c>
      <c r="Y522">
        <f t="shared" si="207"/>
        <v>0</v>
      </c>
      <c r="Z522">
        <f t="shared" si="208"/>
        <v>0</v>
      </c>
      <c r="AB522">
        <f t="shared" si="209"/>
        <v>0</v>
      </c>
      <c r="AC522">
        <f t="shared" si="210"/>
        <v>0</v>
      </c>
      <c r="AE522">
        <f t="shared" si="211"/>
        <v>0</v>
      </c>
      <c r="AF522">
        <f t="shared" si="212"/>
        <v>0</v>
      </c>
      <c r="AG522">
        <f t="shared" si="223"/>
        <v>0</v>
      </c>
      <c r="AH522">
        <f t="shared" si="224"/>
        <v>0</v>
      </c>
      <c r="AI522">
        <f t="shared" si="213"/>
        <v>0</v>
      </c>
      <c r="AJ522">
        <f t="shared" si="214"/>
        <v>0</v>
      </c>
      <c r="AK522">
        <f t="shared" si="215"/>
        <v>0</v>
      </c>
      <c r="AL522">
        <f t="shared" si="216"/>
        <v>0</v>
      </c>
      <c r="AM522">
        <f t="shared" si="217"/>
        <v>0</v>
      </c>
      <c r="AO522">
        <f t="shared" si="218"/>
        <v>0</v>
      </c>
      <c r="AP522">
        <f t="shared" si="219"/>
        <v>0</v>
      </c>
    </row>
    <row r="523" spans="1:42" x14ac:dyDescent="0.2">
      <c r="D523" s="120">
        <f t="shared" si="201"/>
        <v>0</v>
      </c>
      <c r="O523">
        <f t="shared" si="202"/>
        <v>0</v>
      </c>
      <c r="P523">
        <f t="shared" si="220"/>
        <v>431</v>
      </c>
      <c r="Q523">
        <f t="shared" si="221"/>
        <v>0</v>
      </c>
      <c r="R523">
        <f t="shared" si="203"/>
        <v>0</v>
      </c>
      <c r="S523">
        <f t="shared" si="204"/>
        <v>0</v>
      </c>
      <c r="T523">
        <f t="shared" si="222"/>
        <v>0</v>
      </c>
      <c r="V523">
        <f t="shared" si="205"/>
        <v>0</v>
      </c>
      <c r="W523">
        <f t="shared" si="206"/>
        <v>0</v>
      </c>
      <c r="Y523">
        <f t="shared" si="207"/>
        <v>0</v>
      </c>
      <c r="Z523">
        <f t="shared" si="208"/>
        <v>0</v>
      </c>
      <c r="AB523">
        <f t="shared" si="209"/>
        <v>0</v>
      </c>
      <c r="AC523">
        <f t="shared" si="210"/>
        <v>0</v>
      </c>
      <c r="AE523">
        <f t="shared" si="211"/>
        <v>0</v>
      </c>
      <c r="AF523">
        <f t="shared" si="212"/>
        <v>0</v>
      </c>
      <c r="AG523">
        <f t="shared" si="223"/>
        <v>0</v>
      </c>
      <c r="AH523">
        <f t="shared" si="224"/>
        <v>0</v>
      </c>
      <c r="AI523">
        <f t="shared" si="213"/>
        <v>0</v>
      </c>
      <c r="AJ523">
        <f t="shared" si="214"/>
        <v>0</v>
      </c>
      <c r="AK523">
        <f t="shared" si="215"/>
        <v>0</v>
      </c>
      <c r="AL523">
        <f t="shared" si="216"/>
        <v>0</v>
      </c>
      <c r="AM523">
        <f t="shared" si="217"/>
        <v>0</v>
      </c>
      <c r="AO523">
        <f t="shared" si="218"/>
        <v>0</v>
      </c>
      <c r="AP523">
        <f t="shared" si="219"/>
        <v>0</v>
      </c>
    </row>
    <row r="524" spans="1:42" x14ac:dyDescent="0.2">
      <c r="A524" s="494"/>
      <c r="D524" s="120">
        <f t="shared" si="201"/>
        <v>0</v>
      </c>
      <c r="O524">
        <f t="shared" si="202"/>
        <v>0</v>
      </c>
      <c r="P524">
        <f t="shared" si="220"/>
        <v>431</v>
      </c>
      <c r="Q524">
        <f t="shared" si="221"/>
        <v>0</v>
      </c>
      <c r="R524">
        <f t="shared" si="203"/>
        <v>0</v>
      </c>
      <c r="S524">
        <f t="shared" si="204"/>
        <v>0</v>
      </c>
      <c r="T524">
        <f t="shared" si="222"/>
        <v>0</v>
      </c>
      <c r="V524">
        <f t="shared" si="205"/>
        <v>0</v>
      </c>
      <c r="W524">
        <f t="shared" si="206"/>
        <v>0</v>
      </c>
      <c r="Y524">
        <f t="shared" si="207"/>
        <v>0</v>
      </c>
      <c r="Z524">
        <f t="shared" si="208"/>
        <v>0</v>
      </c>
      <c r="AB524">
        <f t="shared" si="209"/>
        <v>0</v>
      </c>
      <c r="AC524">
        <f t="shared" si="210"/>
        <v>0</v>
      </c>
      <c r="AE524">
        <f t="shared" si="211"/>
        <v>0</v>
      </c>
      <c r="AF524">
        <f t="shared" si="212"/>
        <v>0</v>
      </c>
      <c r="AG524">
        <f t="shared" si="223"/>
        <v>0</v>
      </c>
      <c r="AH524">
        <f t="shared" si="224"/>
        <v>0</v>
      </c>
      <c r="AI524">
        <f t="shared" si="213"/>
        <v>0</v>
      </c>
      <c r="AJ524">
        <f t="shared" si="214"/>
        <v>0</v>
      </c>
      <c r="AK524">
        <f t="shared" si="215"/>
        <v>0</v>
      </c>
      <c r="AL524">
        <f t="shared" si="216"/>
        <v>0</v>
      </c>
      <c r="AM524">
        <f t="shared" si="217"/>
        <v>0</v>
      </c>
      <c r="AO524">
        <f t="shared" si="218"/>
        <v>0</v>
      </c>
      <c r="AP524">
        <f t="shared" si="219"/>
        <v>0</v>
      </c>
    </row>
    <row r="525" spans="1:42" x14ac:dyDescent="0.2">
      <c r="D525" s="120">
        <f t="shared" si="201"/>
        <v>0</v>
      </c>
      <c r="O525">
        <f t="shared" si="202"/>
        <v>0</v>
      </c>
      <c r="P525">
        <f t="shared" si="220"/>
        <v>431</v>
      </c>
      <c r="Q525">
        <f t="shared" si="221"/>
        <v>0</v>
      </c>
      <c r="R525">
        <f t="shared" si="203"/>
        <v>0</v>
      </c>
      <c r="S525">
        <f t="shared" si="204"/>
        <v>0</v>
      </c>
      <c r="T525">
        <f t="shared" si="222"/>
        <v>0</v>
      </c>
      <c r="V525">
        <f t="shared" si="205"/>
        <v>0</v>
      </c>
      <c r="W525">
        <f t="shared" si="206"/>
        <v>0</v>
      </c>
      <c r="Y525">
        <f t="shared" si="207"/>
        <v>0</v>
      </c>
      <c r="Z525">
        <f t="shared" si="208"/>
        <v>0</v>
      </c>
      <c r="AB525">
        <f t="shared" si="209"/>
        <v>0</v>
      </c>
      <c r="AC525">
        <f t="shared" si="210"/>
        <v>0</v>
      </c>
      <c r="AE525">
        <f t="shared" si="211"/>
        <v>0</v>
      </c>
      <c r="AF525">
        <f t="shared" si="212"/>
        <v>0</v>
      </c>
      <c r="AG525">
        <f t="shared" si="223"/>
        <v>0</v>
      </c>
      <c r="AH525">
        <f t="shared" si="224"/>
        <v>0</v>
      </c>
      <c r="AI525">
        <f t="shared" si="213"/>
        <v>0</v>
      </c>
      <c r="AJ525">
        <f t="shared" si="214"/>
        <v>0</v>
      </c>
      <c r="AK525">
        <f t="shared" si="215"/>
        <v>0</v>
      </c>
      <c r="AL525">
        <f t="shared" si="216"/>
        <v>0</v>
      </c>
      <c r="AM525">
        <f t="shared" si="217"/>
        <v>0</v>
      </c>
      <c r="AO525">
        <f t="shared" si="218"/>
        <v>0</v>
      </c>
      <c r="AP525">
        <f t="shared" si="219"/>
        <v>0</v>
      </c>
    </row>
    <row r="526" spans="1:42" x14ac:dyDescent="0.2">
      <c r="D526" s="120">
        <f t="shared" si="201"/>
        <v>0</v>
      </c>
      <c r="O526">
        <f t="shared" si="202"/>
        <v>0</v>
      </c>
      <c r="P526">
        <f t="shared" si="220"/>
        <v>431</v>
      </c>
      <c r="Q526">
        <f t="shared" si="221"/>
        <v>0</v>
      </c>
      <c r="R526">
        <f t="shared" si="203"/>
        <v>0</v>
      </c>
      <c r="S526">
        <f t="shared" si="204"/>
        <v>0</v>
      </c>
      <c r="T526">
        <f t="shared" si="222"/>
        <v>0</v>
      </c>
      <c r="V526">
        <f t="shared" si="205"/>
        <v>0</v>
      </c>
      <c r="W526">
        <f t="shared" si="206"/>
        <v>0</v>
      </c>
      <c r="Y526">
        <f t="shared" si="207"/>
        <v>0</v>
      </c>
      <c r="Z526">
        <f t="shared" si="208"/>
        <v>0</v>
      </c>
      <c r="AB526">
        <f t="shared" si="209"/>
        <v>0</v>
      </c>
      <c r="AC526">
        <f t="shared" si="210"/>
        <v>0</v>
      </c>
      <c r="AE526">
        <f t="shared" si="211"/>
        <v>0</v>
      </c>
      <c r="AF526">
        <f t="shared" si="212"/>
        <v>0</v>
      </c>
      <c r="AG526">
        <f t="shared" si="223"/>
        <v>0</v>
      </c>
      <c r="AH526">
        <f t="shared" si="224"/>
        <v>0</v>
      </c>
      <c r="AI526">
        <f t="shared" si="213"/>
        <v>0</v>
      </c>
      <c r="AJ526">
        <f t="shared" si="214"/>
        <v>0</v>
      </c>
      <c r="AK526">
        <f t="shared" si="215"/>
        <v>0</v>
      </c>
      <c r="AL526">
        <f t="shared" si="216"/>
        <v>0</v>
      </c>
      <c r="AM526">
        <f t="shared" si="217"/>
        <v>0</v>
      </c>
      <c r="AO526">
        <f t="shared" si="218"/>
        <v>0</v>
      </c>
      <c r="AP526">
        <f t="shared" si="219"/>
        <v>0</v>
      </c>
    </row>
    <row r="527" spans="1:42" x14ac:dyDescent="0.2">
      <c r="A527" s="152"/>
      <c r="D527" s="120">
        <f t="shared" si="201"/>
        <v>0</v>
      </c>
      <c r="O527">
        <f t="shared" si="202"/>
        <v>0</v>
      </c>
      <c r="P527">
        <f t="shared" si="220"/>
        <v>431</v>
      </c>
      <c r="Q527">
        <f t="shared" si="221"/>
        <v>0</v>
      </c>
      <c r="R527">
        <f t="shared" si="203"/>
        <v>0</v>
      </c>
      <c r="S527">
        <f t="shared" si="204"/>
        <v>0</v>
      </c>
      <c r="T527">
        <f t="shared" si="222"/>
        <v>0</v>
      </c>
      <c r="V527">
        <f t="shared" si="205"/>
        <v>0</v>
      </c>
      <c r="W527">
        <f t="shared" si="206"/>
        <v>0</v>
      </c>
      <c r="Y527">
        <f t="shared" si="207"/>
        <v>0</v>
      </c>
      <c r="Z527">
        <f t="shared" si="208"/>
        <v>0</v>
      </c>
      <c r="AB527">
        <f t="shared" si="209"/>
        <v>0</v>
      </c>
      <c r="AC527">
        <f t="shared" si="210"/>
        <v>0</v>
      </c>
      <c r="AE527">
        <f t="shared" si="211"/>
        <v>0</v>
      </c>
      <c r="AF527">
        <f t="shared" si="212"/>
        <v>0</v>
      </c>
      <c r="AG527">
        <f t="shared" si="223"/>
        <v>0</v>
      </c>
      <c r="AH527">
        <f t="shared" si="224"/>
        <v>0</v>
      </c>
      <c r="AI527">
        <f t="shared" si="213"/>
        <v>0</v>
      </c>
      <c r="AJ527">
        <f t="shared" si="214"/>
        <v>0</v>
      </c>
      <c r="AK527">
        <f t="shared" si="215"/>
        <v>0</v>
      </c>
      <c r="AL527">
        <f t="shared" si="216"/>
        <v>0</v>
      </c>
      <c r="AM527">
        <f t="shared" si="217"/>
        <v>0</v>
      </c>
      <c r="AO527">
        <f t="shared" si="218"/>
        <v>0</v>
      </c>
      <c r="AP527">
        <f t="shared" si="219"/>
        <v>0</v>
      </c>
    </row>
    <row r="528" spans="1:42" x14ac:dyDescent="0.2">
      <c r="A528" s="191"/>
      <c r="D528" s="120">
        <f t="shared" si="201"/>
        <v>0</v>
      </c>
      <c r="O528">
        <f t="shared" si="202"/>
        <v>0</v>
      </c>
      <c r="P528">
        <f t="shared" si="220"/>
        <v>431</v>
      </c>
      <c r="Q528">
        <f t="shared" si="221"/>
        <v>0</v>
      </c>
      <c r="R528">
        <f t="shared" si="203"/>
        <v>0</v>
      </c>
      <c r="S528">
        <f t="shared" si="204"/>
        <v>0</v>
      </c>
      <c r="T528">
        <f t="shared" si="222"/>
        <v>0</v>
      </c>
      <c r="V528">
        <f t="shared" si="205"/>
        <v>0</v>
      </c>
      <c r="W528">
        <f t="shared" si="206"/>
        <v>0</v>
      </c>
      <c r="Y528">
        <f t="shared" si="207"/>
        <v>0</v>
      </c>
      <c r="Z528">
        <f t="shared" si="208"/>
        <v>0</v>
      </c>
      <c r="AB528">
        <f t="shared" si="209"/>
        <v>0</v>
      </c>
      <c r="AC528">
        <f t="shared" si="210"/>
        <v>0</v>
      </c>
      <c r="AE528">
        <f t="shared" si="211"/>
        <v>0</v>
      </c>
      <c r="AF528">
        <f t="shared" si="212"/>
        <v>0</v>
      </c>
      <c r="AG528">
        <f t="shared" si="223"/>
        <v>0</v>
      </c>
      <c r="AH528">
        <f t="shared" si="224"/>
        <v>0</v>
      </c>
      <c r="AI528">
        <f t="shared" si="213"/>
        <v>0</v>
      </c>
      <c r="AJ528">
        <f t="shared" si="214"/>
        <v>0</v>
      </c>
      <c r="AK528">
        <f t="shared" si="215"/>
        <v>0</v>
      </c>
      <c r="AL528">
        <f t="shared" si="216"/>
        <v>0</v>
      </c>
      <c r="AM528">
        <f t="shared" si="217"/>
        <v>0</v>
      </c>
      <c r="AO528">
        <f t="shared" si="218"/>
        <v>0</v>
      </c>
      <c r="AP528">
        <f t="shared" si="219"/>
        <v>0</v>
      </c>
    </row>
    <row r="529" spans="1:42" x14ac:dyDescent="0.2">
      <c r="D529" s="120">
        <f t="shared" si="201"/>
        <v>0</v>
      </c>
      <c r="O529">
        <f t="shared" si="202"/>
        <v>0</v>
      </c>
      <c r="P529">
        <f t="shared" si="220"/>
        <v>431</v>
      </c>
      <c r="Q529">
        <f t="shared" si="221"/>
        <v>0</v>
      </c>
      <c r="R529">
        <f t="shared" si="203"/>
        <v>0</v>
      </c>
      <c r="S529">
        <f t="shared" si="204"/>
        <v>0</v>
      </c>
      <c r="T529">
        <f t="shared" si="222"/>
        <v>0</v>
      </c>
      <c r="V529">
        <f t="shared" si="205"/>
        <v>0</v>
      </c>
      <c r="W529">
        <f t="shared" si="206"/>
        <v>0</v>
      </c>
      <c r="Y529">
        <f t="shared" si="207"/>
        <v>0</v>
      </c>
      <c r="Z529">
        <f t="shared" si="208"/>
        <v>0</v>
      </c>
      <c r="AB529">
        <f t="shared" si="209"/>
        <v>0</v>
      </c>
      <c r="AC529">
        <f t="shared" si="210"/>
        <v>0</v>
      </c>
      <c r="AE529">
        <f t="shared" si="211"/>
        <v>0</v>
      </c>
      <c r="AF529">
        <f t="shared" si="212"/>
        <v>0</v>
      </c>
      <c r="AG529">
        <f t="shared" si="223"/>
        <v>0</v>
      </c>
      <c r="AH529">
        <f t="shared" si="224"/>
        <v>0</v>
      </c>
      <c r="AI529">
        <f t="shared" si="213"/>
        <v>0</v>
      </c>
      <c r="AJ529">
        <f t="shared" si="214"/>
        <v>0</v>
      </c>
      <c r="AK529">
        <f t="shared" si="215"/>
        <v>0</v>
      </c>
      <c r="AL529">
        <f t="shared" si="216"/>
        <v>0</v>
      </c>
      <c r="AM529">
        <f t="shared" si="217"/>
        <v>0</v>
      </c>
      <c r="AO529">
        <f t="shared" si="218"/>
        <v>0</v>
      </c>
      <c r="AP529">
        <f t="shared" si="219"/>
        <v>0</v>
      </c>
    </row>
    <row r="530" spans="1:42" x14ac:dyDescent="0.2">
      <c r="A530" s="492"/>
      <c r="D530" s="120">
        <f t="shared" si="201"/>
        <v>0</v>
      </c>
      <c r="O530">
        <f t="shared" si="202"/>
        <v>0</v>
      </c>
      <c r="P530">
        <f t="shared" si="220"/>
        <v>431</v>
      </c>
      <c r="Q530">
        <f t="shared" si="221"/>
        <v>0</v>
      </c>
      <c r="R530">
        <f t="shared" si="203"/>
        <v>0</v>
      </c>
      <c r="S530">
        <f t="shared" si="204"/>
        <v>0</v>
      </c>
      <c r="T530">
        <f t="shared" si="222"/>
        <v>0</v>
      </c>
      <c r="V530">
        <f t="shared" si="205"/>
        <v>0</v>
      </c>
      <c r="W530">
        <f t="shared" si="206"/>
        <v>0</v>
      </c>
      <c r="Y530">
        <f t="shared" si="207"/>
        <v>0</v>
      </c>
      <c r="Z530">
        <f t="shared" si="208"/>
        <v>0</v>
      </c>
      <c r="AB530">
        <f t="shared" si="209"/>
        <v>0</v>
      </c>
      <c r="AC530">
        <f t="shared" si="210"/>
        <v>0</v>
      </c>
      <c r="AE530">
        <f t="shared" si="211"/>
        <v>0</v>
      </c>
      <c r="AF530">
        <f t="shared" si="212"/>
        <v>0</v>
      </c>
      <c r="AG530">
        <f t="shared" si="223"/>
        <v>0</v>
      </c>
      <c r="AH530">
        <f t="shared" si="224"/>
        <v>0</v>
      </c>
      <c r="AI530">
        <f t="shared" si="213"/>
        <v>0</v>
      </c>
      <c r="AJ530">
        <f t="shared" si="214"/>
        <v>0</v>
      </c>
      <c r="AK530">
        <f t="shared" si="215"/>
        <v>0</v>
      </c>
      <c r="AL530">
        <f t="shared" si="216"/>
        <v>0</v>
      </c>
      <c r="AM530">
        <f t="shared" si="217"/>
        <v>0</v>
      </c>
      <c r="AO530">
        <f t="shared" si="218"/>
        <v>0</v>
      </c>
      <c r="AP530">
        <f t="shared" si="219"/>
        <v>0</v>
      </c>
    </row>
    <row r="531" spans="1:42" x14ac:dyDescent="0.2">
      <c r="A531" s="191"/>
      <c r="D531" s="120">
        <f t="shared" si="201"/>
        <v>0</v>
      </c>
      <c r="O531">
        <f t="shared" si="202"/>
        <v>0</v>
      </c>
      <c r="P531">
        <f t="shared" si="220"/>
        <v>431</v>
      </c>
      <c r="Q531">
        <f t="shared" si="221"/>
        <v>0</v>
      </c>
      <c r="R531">
        <f t="shared" si="203"/>
        <v>0</v>
      </c>
      <c r="S531">
        <f t="shared" si="204"/>
        <v>0</v>
      </c>
      <c r="T531">
        <f t="shared" si="222"/>
        <v>0</v>
      </c>
      <c r="V531">
        <f t="shared" si="205"/>
        <v>0</v>
      </c>
      <c r="W531">
        <f t="shared" si="206"/>
        <v>0</v>
      </c>
      <c r="Y531">
        <f t="shared" si="207"/>
        <v>0</v>
      </c>
      <c r="Z531">
        <f t="shared" si="208"/>
        <v>0</v>
      </c>
      <c r="AB531">
        <f t="shared" si="209"/>
        <v>0</v>
      </c>
      <c r="AC531">
        <f t="shared" si="210"/>
        <v>0</v>
      </c>
      <c r="AE531">
        <f t="shared" si="211"/>
        <v>0</v>
      </c>
      <c r="AF531">
        <f t="shared" si="212"/>
        <v>0</v>
      </c>
      <c r="AG531">
        <f t="shared" si="223"/>
        <v>0</v>
      </c>
      <c r="AH531">
        <f t="shared" si="224"/>
        <v>0</v>
      </c>
      <c r="AI531">
        <f t="shared" si="213"/>
        <v>0</v>
      </c>
      <c r="AJ531">
        <f t="shared" si="214"/>
        <v>0</v>
      </c>
      <c r="AK531">
        <f t="shared" si="215"/>
        <v>0</v>
      </c>
      <c r="AL531">
        <f t="shared" si="216"/>
        <v>0</v>
      </c>
      <c r="AM531">
        <f t="shared" si="217"/>
        <v>0</v>
      </c>
      <c r="AO531">
        <f t="shared" si="218"/>
        <v>0</v>
      </c>
      <c r="AP531">
        <f t="shared" si="219"/>
        <v>0</v>
      </c>
    </row>
    <row r="532" spans="1:42" x14ac:dyDescent="0.2">
      <c r="D532" s="120">
        <f t="shared" si="201"/>
        <v>0</v>
      </c>
      <c r="O532">
        <f t="shared" si="202"/>
        <v>0</v>
      </c>
      <c r="P532">
        <f t="shared" si="220"/>
        <v>431</v>
      </c>
      <c r="Q532">
        <f t="shared" si="221"/>
        <v>0</v>
      </c>
      <c r="R532">
        <f t="shared" si="203"/>
        <v>0</v>
      </c>
      <c r="S532">
        <f t="shared" si="204"/>
        <v>0</v>
      </c>
      <c r="T532">
        <f t="shared" si="222"/>
        <v>0</v>
      </c>
      <c r="V532">
        <f t="shared" si="205"/>
        <v>0</v>
      </c>
      <c r="W532">
        <f t="shared" si="206"/>
        <v>0</v>
      </c>
      <c r="Y532">
        <f t="shared" si="207"/>
        <v>0</v>
      </c>
      <c r="Z532">
        <f t="shared" si="208"/>
        <v>0</v>
      </c>
      <c r="AB532">
        <f t="shared" si="209"/>
        <v>0</v>
      </c>
      <c r="AC532">
        <f t="shared" si="210"/>
        <v>0</v>
      </c>
      <c r="AE532">
        <f t="shared" si="211"/>
        <v>0</v>
      </c>
      <c r="AF532">
        <f t="shared" si="212"/>
        <v>0</v>
      </c>
      <c r="AG532">
        <f t="shared" si="223"/>
        <v>0</v>
      </c>
      <c r="AH532">
        <f t="shared" si="224"/>
        <v>0</v>
      </c>
      <c r="AI532">
        <f t="shared" si="213"/>
        <v>0</v>
      </c>
      <c r="AJ532">
        <f t="shared" si="214"/>
        <v>0</v>
      </c>
      <c r="AK532">
        <f t="shared" si="215"/>
        <v>0</v>
      </c>
      <c r="AL532">
        <f t="shared" si="216"/>
        <v>0</v>
      </c>
      <c r="AM532">
        <f t="shared" si="217"/>
        <v>0</v>
      </c>
      <c r="AO532">
        <f t="shared" si="218"/>
        <v>0</v>
      </c>
      <c r="AP532">
        <f t="shared" si="219"/>
        <v>0</v>
      </c>
    </row>
    <row r="533" spans="1:42" x14ac:dyDescent="0.2">
      <c r="D533" s="120">
        <f t="shared" si="201"/>
        <v>0</v>
      </c>
      <c r="O533">
        <f t="shared" si="202"/>
        <v>0</v>
      </c>
      <c r="P533">
        <f t="shared" si="220"/>
        <v>431</v>
      </c>
      <c r="Q533">
        <f t="shared" si="221"/>
        <v>0</v>
      </c>
      <c r="R533">
        <f t="shared" si="203"/>
        <v>0</v>
      </c>
      <c r="S533">
        <f t="shared" si="204"/>
        <v>0</v>
      </c>
      <c r="T533">
        <f t="shared" si="222"/>
        <v>0</v>
      </c>
      <c r="V533">
        <f t="shared" si="205"/>
        <v>0</v>
      </c>
      <c r="W533">
        <f t="shared" si="206"/>
        <v>0</v>
      </c>
      <c r="Y533">
        <f t="shared" si="207"/>
        <v>0</v>
      </c>
      <c r="Z533">
        <f t="shared" si="208"/>
        <v>0</v>
      </c>
      <c r="AB533">
        <f t="shared" si="209"/>
        <v>0</v>
      </c>
      <c r="AC533">
        <f t="shared" si="210"/>
        <v>0</v>
      </c>
      <c r="AE533">
        <f t="shared" si="211"/>
        <v>0</v>
      </c>
      <c r="AF533">
        <f t="shared" si="212"/>
        <v>0</v>
      </c>
      <c r="AG533">
        <f t="shared" si="223"/>
        <v>0</v>
      </c>
      <c r="AH533">
        <f t="shared" si="224"/>
        <v>0</v>
      </c>
      <c r="AI533">
        <f t="shared" si="213"/>
        <v>0</v>
      </c>
      <c r="AJ533">
        <f t="shared" si="214"/>
        <v>0</v>
      </c>
      <c r="AK533">
        <f t="shared" si="215"/>
        <v>0</v>
      </c>
      <c r="AL533">
        <f t="shared" si="216"/>
        <v>0</v>
      </c>
      <c r="AM533">
        <f t="shared" si="217"/>
        <v>0</v>
      </c>
      <c r="AO533">
        <f t="shared" si="218"/>
        <v>0</v>
      </c>
      <c r="AP533">
        <f t="shared" si="219"/>
        <v>0</v>
      </c>
    </row>
    <row r="534" spans="1:42" x14ac:dyDescent="0.2">
      <c r="A534" s="191"/>
      <c r="D534" s="120">
        <f t="shared" si="201"/>
        <v>0</v>
      </c>
      <c r="O534">
        <f t="shared" si="202"/>
        <v>0</v>
      </c>
      <c r="P534">
        <f t="shared" si="220"/>
        <v>431</v>
      </c>
      <c r="Q534">
        <f t="shared" si="221"/>
        <v>0</v>
      </c>
      <c r="R534">
        <f t="shared" si="203"/>
        <v>0</v>
      </c>
      <c r="S534">
        <f t="shared" si="204"/>
        <v>0</v>
      </c>
      <c r="T534">
        <f t="shared" si="222"/>
        <v>0</v>
      </c>
      <c r="V534">
        <f t="shared" si="205"/>
        <v>0</v>
      </c>
      <c r="W534">
        <f t="shared" si="206"/>
        <v>0</v>
      </c>
      <c r="Y534">
        <f t="shared" si="207"/>
        <v>0</v>
      </c>
      <c r="Z534">
        <f t="shared" si="208"/>
        <v>0</v>
      </c>
      <c r="AB534">
        <f t="shared" si="209"/>
        <v>0</v>
      </c>
      <c r="AC534">
        <f t="shared" si="210"/>
        <v>0</v>
      </c>
      <c r="AE534">
        <f t="shared" si="211"/>
        <v>0</v>
      </c>
      <c r="AF534">
        <f t="shared" si="212"/>
        <v>0</v>
      </c>
      <c r="AG534">
        <f t="shared" si="223"/>
        <v>0</v>
      </c>
      <c r="AH534">
        <f t="shared" si="224"/>
        <v>0</v>
      </c>
      <c r="AI534">
        <f t="shared" si="213"/>
        <v>0</v>
      </c>
      <c r="AJ534">
        <f t="shared" si="214"/>
        <v>0</v>
      </c>
      <c r="AK534">
        <f t="shared" si="215"/>
        <v>0</v>
      </c>
      <c r="AL534">
        <f t="shared" si="216"/>
        <v>0</v>
      </c>
      <c r="AM534">
        <f t="shared" si="217"/>
        <v>0</v>
      </c>
      <c r="AO534">
        <f t="shared" si="218"/>
        <v>0</v>
      </c>
      <c r="AP534">
        <f t="shared" si="219"/>
        <v>0</v>
      </c>
    </row>
    <row r="535" spans="1:42" x14ac:dyDescent="0.2">
      <c r="D535" s="120">
        <f t="shared" si="201"/>
        <v>0</v>
      </c>
      <c r="O535">
        <f t="shared" si="202"/>
        <v>0</v>
      </c>
      <c r="P535">
        <f t="shared" si="220"/>
        <v>431</v>
      </c>
      <c r="Q535">
        <f t="shared" si="221"/>
        <v>0</v>
      </c>
      <c r="R535">
        <f t="shared" si="203"/>
        <v>0</v>
      </c>
      <c r="S535">
        <f t="shared" si="204"/>
        <v>0</v>
      </c>
      <c r="T535">
        <f t="shared" si="222"/>
        <v>0</v>
      </c>
      <c r="V535">
        <f t="shared" si="205"/>
        <v>0</v>
      </c>
      <c r="W535">
        <f t="shared" si="206"/>
        <v>0</v>
      </c>
      <c r="Y535">
        <f t="shared" si="207"/>
        <v>0</v>
      </c>
      <c r="Z535">
        <f t="shared" si="208"/>
        <v>0</v>
      </c>
      <c r="AB535">
        <f t="shared" si="209"/>
        <v>0</v>
      </c>
      <c r="AC535">
        <f t="shared" si="210"/>
        <v>0</v>
      </c>
      <c r="AE535">
        <f t="shared" si="211"/>
        <v>0</v>
      </c>
      <c r="AF535">
        <f t="shared" si="212"/>
        <v>0</v>
      </c>
      <c r="AG535">
        <f t="shared" si="223"/>
        <v>0</v>
      </c>
      <c r="AH535">
        <f t="shared" si="224"/>
        <v>0</v>
      </c>
      <c r="AI535">
        <f t="shared" si="213"/>
        <v>0</v>
      </c>
      <c r="AJ535">
        <f t="shared" si="214"/>
        <v>0</v>
      </c>
      <c r="AK535">
        <f t="shared" si="215"/>
        <v>0</v>
      </c>
      <c r="AL535">
        <f t="shared" si="216"/>
        <v>0</v>
      </c>
      <c r="AM535">
        <f t="shared" si="217"/>
        <v>0</v>
      </c>
      <c r="AO535">
        <f t="shared" si="218"/>
        <v>0</v>
      </c>
      <c r="AP535">
        <f t="shared" si="219"/>
        <v>0</v>
      </c>
    </row>
    <row r="536" spans="1:42" x14ac:dyDescent="0.2">
      <c r="D536" s="120">
        <f t="shared" si="201"/>
        <v>0</v>
      </c>
      <c r="O536">
        <f t="shared" si="202"/>
        <v>0</v>
      </c>
      <c r="P536">
        <f t="shared" si="220"/>
        <v>431</v>
      </c>
      <c r="Q536">
        <f t="shared" si="221"/>
        <v>0</v>
      </c>
      <c r="R536">
        <f t="shared" si="203"/>
        <v>0</v>
      </c>
      <c r="S536">
        <f t="shared" si="204"/>
        <v>0</v>
      </c>
      <c r="T536">
        <f t="shared" si="222"/>
        <v>0</v>
      </c>
      <c r="V536">
        <f t="shared" si="205"/>
        <v>0</v>
      </c>
      <c r="W536">
        <f t="shared" si="206"/>
        <v>0</v>
      </c>
      <c r="Y536">
        <f t="shared" si="207"/>
        <v>0</v>
      </c>
      <c r="Z536">
        <f t="shared" si="208"/>
        <v>0</v>
      </c>
      <c r="AB536">
        <f t="shared" si="209"/>
        <v>0</v>
      </c>
      <c r="AC536">
        <f t="shared" si="210"/>
        <v>0</v>
      </c>
      <c r="AE536">
        <f t="shared" si="211"/>
        <v>0</v>
      </c>
      <c r="AF536">
        <f t="shared" si="212"/>
        <v>0</v>
      </c>
      <c r="AG536">
        <f t="shared" si="223"/>
        <v>0</v>
      </c>
      <c r="AH536">
        <f t="shared" si="224"/>
        <v>0</v>
      </c>
      <c r="AI536">
        <f t="shared" si="213"/>
        <v>0</v>
      </c>
      <c r="AJ536">
        <f t="shared" si="214"/>
        <v>0</v>
      </c>
      <c r="AK536">
        <f t="shared" si="215"/>
        <v>0</v>
      </c>
      <c r="AL536">
        <f t="shared" si="216"/>
        <v>0</v>
      </c>
      <c r="AM536">
        <f t="shared" si="217"/>
        <v>0</v>
      </c>
      <c r="AO536">
        <f t="shared" si="218"/>
        <v>0</v>
      </c>
      <c r="AP536">
        <f t="shared" si="219"/>
        <v>0</v>
      </c>
    </row>
    <row r="537" spans="1:42" x14ac:dyDescent="0.2">
      <c r="D537" s="120">
        <f t="shared" si="201"/>
        <v>0</v>
      </c>
      <c r="O537">
        <f t="shared" si="202"/>
        <v>0</v>
      </c>
      <c r="P537">
        <f t="shared" si="220"/>
        <v>431</v>
      </c>
      <c r="Q537">
        <f t="shared" si="221"/>
        <v>0</v>
      </c>
      <c r="R537">
        <f t="shared" si="203"/>
        <v>0</v>
      </c>
      <c r="S537">
        <f t="shared" si="204"/>
        <v>0</v>
      </c>
      <c r="T537">
        <f t="shared" si="222"/>
        <v>0</v>
      </c>
      <c r="V537">
        <f t="shared" si="205"/>
        <v>0</v>
      </c>
      <c r="W537">
        <f t="shared" si="206"/>
        <v>0</v>
      </c>
      <c r="Y537">
        <f t="shared" si="207"/>
        <v>0</v>
      </c>
      <c r="Z537">
        <f t="shared" si="208"/>
        <v>0</v>
      </c>
      <c r="AB537">
        <f t="shared" si="209"/>
        <v>0</v>
      </c>
      <c r="AC537">
        <f t="shared" si="210"/>
        <v>0</v>
      </c>
      <c r="AE537">
        <f t="shared" si="211"/>
        <v>0</v>
      </c>
      <c r="AF537">
        <f t="shared" si="212"/>
        <v>0</v>
      </c>
      <c r="AG537">
        <f t="shared" si="223"/>
        <v>0</v>
      </c>
      <c r="AH537">
        <f t="shared" si="224"/>
        <v>0</v>
      </c>
      <c r="AI537">
        <f t="shared" si="213"/>
        <v>0</v>
      </c>
      <c r="AJ537">
        <f t="shared" si="214"/>
        <v>0</v>
      </c>
      <c r="AK537">
        <f t="shared" si="215"/>
        <v>0</v>
      </c>
      <c r="AL537">
        <f t="shared" si="216"/>
        <v>0</v>
      </c>
      <c r="AM537">
        <f t="shared" si="217"/>
        <v>0</v>
      </c>
      <c r="AO537">
        <f t="shared" si="218"/>
        <v>0</v>
      </c>
      <c r="AP537">
        <f t="shared" si="219"/>
        <v>0</v>
      </c>
    </row>
    <row r="538" spans="1:42" x14ac:dyDescent="0.2">
      <c r="A538" s="511"/>
      <c r="D538" s="120">
        <f t="shared" si="201"/>
        <v>0</v>
      </c>
      <c r="O538">
        <f t="shared" si="202"/>
        <v>0</v>
      </c>
      <c r="P538">
        <f t="shared" si="220"/>
        <v>431</v>
      </c>
      <c r="Q538">
        <f t="shared" si="221"/>
        <v>0</v>
      </c>
      <c r="R538">
        <f t="shared" si="203"/>
        <v>0</v>
      </c>
      <c r="S538">
        <f t="shared" si="204"/>
        <v>0</v>
      </c>
      <c r="T538">
        <f t="shared" si="222"/>
        <v>0</v>
      </c>
      <c r="V538">
        <f t="shared" si="205"/>
        <v>0</v>
      </c>
      <c r="W538">
        <f t="shared" si="206"/>
        <v>0</v>
      </c>
      <c r="Y538">
        <f t="shared" si="207"/>
        <v>0</v>
      </c>
      <c r="Z538">
        <f t="shared" si="208"/>
        <v>0</v>
      </c>
      <c r="AB538">
        <f t="shared" si="209"/>
        <v>0</v>
      </c>
      <c r="AC538">
        <f t="shared" si="210"/>
        <v>0</v>
      </c>
      <c r="AE538">
        <f t="shared" si="211"/>
        <v>0</v>
      </c>
      <c r="AF538">
        <f t="shared" si="212"/>
        <v>0</v>
      </c>
      <c r="AG538">
        <f t="shared" si="223"/>
        <v>0</v>
      </c>
      <c r="AH538">
        <f t="shared" si="224"/>
        <v>0</v>
      </c>
      <c r="AI538">
        <f t="shared" si="213"/>
        <v>0</v>
      </c>
      <c r="AJ538">
        <f t="shared" si="214"/>
        <v>0</v>
      </c>
      <c r="AK538">
        <f t="shared" si="215"/>
        <v>0</v>
      </c>
      <c r="AL538">
        <f t="shared" si="216"/>
        <v>0</v>
      </c>
      <c r="AM538">
        <f t="shared" si="217"/>
        <v>0</v>
      </c>
      <c r="AO538">
        <f t="shared" si="218"/>
        <v>0</v>
      </c>
      <c r="AP538">
        <f t="shared" si="219"/>
        <v>0</v>
      </c>
    </row>
    <row r="539" spans="1:42" x14ac:dyDescent="0.2">
      <c r="A539" s="191"/>
      <c r="D539" s="120">
        <f t="shared" si="201"/>
        <v>0</v>
      </c>
      <c r="O539">
        <f t="shared" si="202"/>
        <v>0</v>
      </c>
      <c r="P539">
        <f t="shared" si="220"/>
        <v>431</v>
      </c>
      <c r="Q539">
        <f t="shared" si="221"/>
        <v>0</v>
      </c>
      <c r="R539">
        <f t="shared" si="203"/>
        <v>0</v>
      </c>
      <c r="S539">
        <f t="shared" si="204"/>
        <v>0</v>
      </c>
      <c r="T539">
        <f t="shared" si="222"/>
        <v>0</v>
      </c>
      <c r="V539">
        <f t="shared" si="205"/>
        <v>0</v>
      </c>
      <c r="W539">
        <f t="shared" si="206"/>
        <v>0</v>
      </c>
      <c r="Y539">
        <f t="shared" si="207"/>
        <v>0</v>
      </c>
      <c r="Z539">
        <f t="shared" si="208"/>
        <v>0</v>
      </c>
      <c r="AB539">
        <f t="shared" si="209"/>
        <v>0</v>
      </c>
      <c r="AC539">
        <f t="shared" si="210"/>
        <v>0</v>
      </c>
      <c r="AE539">
        <f t="shared" si="211"/>
        <v>0</v>
      </c>
      <c r="AF539">
        <f t="shared" si="212"/>
        <v>0</v>
      </c>
      <c r="AG539">
        <f t="shared" si="223"/>
        <v>0</v>
      </c>
      <c r="AH539">
        <f t="shared" si="224"/>
        <v>0</v>
      </c>
      <c r="AI539">
        <f t="shared" si="213"/>
        <v>0</v>
      </c>
      <c r="AJ539">
        <f t="shared" si="214"/>
        <v>0</v>
      </c>
      <c r="AK539">
        <f t="shared" si="215"/>
        <v>0</v>
      </c>
      <c r="AL539">
        <f t="shared" si="216"/>
        <v>0</v>
      </c>
      <c r="AM539">
        <f t="shared" si="217"/>
        <v>0</v>
      </c>
      <c r="AO539">
        <f t="shared" si="218"/>
        <v>0</v>
      </c>
      <c r="AP539">
        <f t="shared" si="219"/>
        <v>0</v>
      </c>
    </row>
    <row r="540" spans="1:42" x14ac:dyDescent="0.2">
      <c r="D540" s="120">
        <f t="shared" si="201"/>
        <v>0</v>
      </c>
      <c r="O540">
        <f t="shared" si="202"/>
        <v>0</v>
      </c>
      <c r="P540">
        <f t="shared" si="220"/>
        <v>431</v>
      </c>
      <c r="Q540">
        <f t="shared" si="221"/>
        <v>0</v>
      </c>
      <c r="R540">
        <f t="shared" si="203"/>
        <v>0</v>
      </c>
      <c r="S540">
        <f t="shared" si="204"/>
        <v>0</v>
      </c>
      <c r="T540">
        <f t="shared" si="222"/>
        <v>0</v>
      </c>
      <c r="V540">
        <f t="shared" si="205"/>
        <v>0</v>
      </c>
      <c r="W540">
        <f t="shared" si="206"/>
        <v>0</v>
      </c>
      <c r="Y540">
        <f t="shared" si="207"/>
        <v>0</v>
      </c>
      <c r="Z540">
        <f t="shared" si="208"/>
        <v>0</v>
      </c>
      <c r="AB540">
        <f t="shared" si="209"/>
        <v>0</v>
      </c>
      <c r="AC540">
        <f t="shared" si="210"/>
        <v>0</v>
      </c>
      <c r="AE540">
        <f t="shared" si="211"/>
        <v>0</v>
      </c>
      <c r="AF540">
        <f t="shared" si="212"/>
        <v>0</v>
      </c>
      <c r="AG540">
        <f t="shared" si="223"/>
        <v>0</v>
      </c>
      <c r="AH540">
        <f t="shared" si="224"/>
        <v>0</v>
      </c>
      <c r="AI540">
        <f t="shared" si="213"/>
        <v>0</v>
      </c>
      <c r="AJ540">
        <f t="shared" si="214"/>
        <v>0</v>
      </c>
      <c r="AK540">
        <f t="shared" si="215"/>
        <v>0</v>
      </c>
      <c r="AL540">
        <f t="shared" si="216"/>
        <v>0</v>
      </c>
      <c r="AM540">
        <f t="shared" si="217"/>
        <v>0</v>
      </c>
      <c r="AO540">
        <f t="shared" si="218"/>
        <v>0</v>
      </c>
      <c r="AP540">
        <f t="shared" si="219"/>
        <v>0</v>
      </c>
    </row>
    <row r="541" spans="1:42" x14ac:dyDescent="0.2">
      <c r="A541" s="486"/>
      <c r="D541" s="120">
        <f t="shared" si="201"/>
        <v>0</v>
      </c>
      <c r="O541">
        <f t="shared" si="202"/>
        <v>0</v>
      </c>
      <c r="P541">
        <f t="shared" si="220"/>
        <v>431</v>
      </c>
      <c r="Q541">
        <f t="shared" si="221"/>
        <v>0</v>
      </c>
      <c r="R541">
        <f t="shared" si="203"/>
        <v>0</v>
      </c>
      <c r="S541">
        <f t="shared" si="204"/>
        <v>0</v>
      </c>
      <c r="T541">
        <f t="shared" si="222"/>
        <v>0</v>
      </c>
      <c r="V541">
        <f t="shared" si="205"/>
        <v>0</v>
      </c>
      <c r="W541">
        <f t="shared" si="206"/>
        <v>0</v>
      </c>
      <c r="Y541">
        <f t="shared" si="207"/>
        <v>0</v>
      </c>
      <c r="Z541">
        <f t="shared" si="208"/>
        <v>0</v>
      </c>
      <c r="AB541">
        <f t="shared" si="209"/>
        <v>0</v>
      </c>
      <c r="AC541">
        <f t="shared" si="210"/>
        <v>0</v>
      </c>
      <c r="AE541">
        <f t="shared" si="211"/>
        <v>0</v>
      </c>
      <c r="AF541">
        <f t="shared" si="212"/>
        <v>0</v>
      </c>
      <c r="AG541">
        <f t="shared" si="223"/>
        <v>0</v>
      </c>
      <c r="AH541">
        <f t="shared" si="224"/>
        <v>0</v>
      </c>
      <c r="AI541">
        <f t="shared" si="213"/>
        <v>0</v>
      </c>
      <c r="AJ541">
        <f t="shared" si="214"/>
        <v>0</v>
      </c>
      <c r="AK541">
        <f t="shared" si="215"/>
        <v>0</v>
      </c>
      <c r="AL541">
        <f t="shared" si="216"/>
        <v>0</v>
      </c>
      <c r="AM541">
        <f t="shared" si="217"/>
        <v>0</v>
      </c>
      <c r="AO541">
        <f t="shared" si="218"/>
        <v>0</v>
      </c>
      <c r="AP541">
        <f t="shared" si="219"/>
        <v>0</v>
      </c>
    </row>
    <row r="542" spans="1:42" x14ac:dyDescent="0.2">
      <c r="D542" s="120">
        <f t="shared" si="201"/>
        <v>0</v>
      </c>
      <c r="O542">
        <f t="shared" si="202"/>
        <v>0</v>
      </c>
      <c r="P542">
        <f t="shared" si="220"/>
        <v>431</v>
      </c>
      <c r="Q542">
        <f t="shared" si="221"/>
        <v>0</v>
      </c>
      <c r="R542">
        <f t="shared" si="203"/>
        <v>0</v>
      </c>
      <c r="S542">
        <f t="shared" si="204"/>
        <v>0</v>
      </c>
      <c r="T542">
        <f t="shared" si="222"/>
        <v>0</v>
      </c>
      <c r="V542">
        <f t="shared" si="205"/>
        <v>0</v>
      </c>
      <c r="W542">
        <f t="shared" si="206"/>
        <v>0</v>
      </c>
      <c r="Y542">
        <f t="shared" si="207"/>
        <v>0</v>
      </c>
      <c r="Z542">
        <f t="shared" si="208"/>
        <v>0</v>
      </c>
      <c r="AB542">
        <f t="shared" si="209"/>
        <v>0</v>
      </c>
      <c r="AC542">
        <f t="shared" si="210"/>
        <v>0</v>
      </c>
      <c r="AE542">
        <f t="shared" si="211"/>
        <v>0</v>
      </c>
      <c r="AF542">
        <f t="shared" si="212"/>
        <v>0</v>
      </c>
      <c r="AG542">
        <f t="shared" si="223"/>
        <v>0</v>
      </c>
      <c r="AH542">
        <f t="shared" si="224"/>
        <v>0</v>
      </c>
      <c r="AI542">
        <f t="shared" si="213"/>
        <v>0</v>
      </c>
      <c r="AJ542">
        <f t="shared" si="214"/>
        <v>0</v>
      </c>
      <c r="AK542">
        <f t="shared" si="215"/>
        <v>0</v>
      </c>
      <c r="AL542">
        <f t="shared" si="216"/>
        <v>0</v>
      </c>
      <c r="AM542">
        <f t="shared" si="217"/>
        <v>0</v>
      </c>
      <c r="AO542">
        <f t="shared" si="218"/>
        <v>0</v>
      </c>
      <c r="AP542">
        <f t="shared" si="219"/>
        <v>0</v>
      </c>
    </row>
    <row r="543" spans="1:42" x14ac:dyDescent="0.2">
      <c r="A543" s="191"/>
      <c r="D543" s="120">
        <f t="shared" si="201"/>
        <v>0</v>
      </c>
      <c r="O543">
        <f t="shared" si="202"/>
        <v>0</v>
      </c>
      <c r="P543">
        <f t="shared" si="220"/>
        <v>431</v>
      </c>
      <c r="Q543">
        <f t="shared" si="221"/>
        <v>0</v>
      </c>
      <c r="R543">
        <f t="shared" si="203"/>
        <v>0</v>
      </c>
      <c r="S543">
        <f t="shared" si="204"/>
        <v>0</v>
      </c>
      <c r="T543">
        <f t="shared" si="222"/>
        <v>0</v>
      </c>
      <c r="V543">
        <f t="shared" si="205"/>
        <v>0</v>
      </c>
      <c r="W543">
        <f t="shared" si="206"/>
        <v>0</v>
      </c>
      <c r="Y543">
        <f t="shared" si="207"/>
        <v>0</v>
      </c>
      <c r="Z543">
        <f t="shared" si="208"/>
        <v>0</v>
      </c>
      <c r="AB543">
        <f t="shared" si="209"/>
        <v>0</v>
      </c>
      <c r="AC543">
        <f t="shared" si="210"/>
        <v>0</v>
      </c>
      <c r="AE543">
        <f t="shared" si="211"/>
        <v>0</v>
      </c>
      <c r="AF543">
        <f t="shared" si="212"/>
        <v>0</v>
      </c>
      <c r="AG543">
        <f t="shared" si="223"/>
        <v>0</v>
      </c>
      <c r="AH543">
        <f t="shared" si="224"/>
        <v>0</v>
      </c>
      <c r="AI543">
        <f t="shared" si="213"/>
        <v>0</v>
      </c>
      <c r="AJ543">
        <f t="shared" si="214"/>
        <v>0</v>
      </c>
      <c r="AK543">
        <f t="shared" si="215"/>
        <v>0</v>
      </c>
      <c r="AL543">
        <f t="shared" si="216"/>
        <v>0</v>
      </c>
      <c r="AM543">
        <f t="shared" si="217"/>
        <v>0</v>
      </c>
      <c r="AO543">
        <f t="shared" si="218"/>
        <v>0</v>
      </c>
      <c r="AP543">
        <f t="shared" si="219"/>
        <v>0</v>
      </c>
    </row>
    <row r="544" spans="1:42" x14ac:dyDescent="0.2">
      <c r="D544" s="120">
        <f t="shared" si="201"/>
        <v>0</v>
      </c>
      <c r="O544">
        <f t="shared" si="202"/>
        <v>0</v>
      </c>
      <c r="P544">
        <f t="shared" si="220"/>
        <v>431</v>
      </c>
      <c r="Q544">
        <f t="shared" si="221"/>
        <v>0</v>
      </c>
      <c r="R544">
        <f t="shared" si="203"/>
        <v>0</v>
      </c>
      <c r="S544">
        <f t="shared" si="204"/>
        <v>0</v>
      </c>
      <c r="T544">
        <f t="shared" si="222"/>
        <v>0</v>
      </c>
      <c r="V544">
        <f t="shared" si="205"/>
        <v>0</v>
      </c>
      <c r="W544">
        <f t="shared" si="206"/>
        <v>0</v>
      </c>
      <c r="Y544">
        <f t="shared" si="207"/>
        <v>0</v>
      </c>
      <c r="Z544">
        <f t="shared" si="208"/>
        <v>0</v>
      </c>
      <c r="AB544">
        <f t="shared" si="209"/>
        <v>0</v>
      </c>
      <c r="AC544">
        <f t="shared" si="210"/>
        <v>0</v>
      </c>
      <c r="AE544">
        <f t="shared" si="211"/>
        <v>0</v>
      </c>
      <c r="AF544">
        <f t="shared" si="212"/>
        <v>0</v>
      </c>
      <c r="AG544">
        <f t="shared" si="223"/>
        <v>0</v>
      </c>
      <c r="AH544">
        <f t="shared" si="224"/>
        <v>0</v>
      </c>
      <c r="AI544">
        <f t="shared" si="213"/>
        <v>0</v>
      </c>
      <c r="AJ544">
        <f t="shared" si="214"/>
        <v>0</v>
      </c>
      <c r="AK544">
        <f t="shared" si="215"/>
        <v>0</v>
      </c>
      <c r="AL544">
        <f t="shared" si="216"/>
        <v>0</v>
      </c>
      <c r="AM544">
        <f t="shared" si="217"/>
        <v>0</v>
      </c>
      <c r="AO544">
        <f t="shared" si="218"/>
        <v>0</v>
      </c>
      <c r="AP544">
        <f t="shared" si="219"/>
        <v>0</v>
      </c>
    </row>
    <row r="545" spans="1:42" x14ac:dyDescent="0.2">
      <c r="A545" s="191"/>
      <c r="D545" s="120">
        <f t="shared" si="201"/>
        <v>0</v>
      </c>
      <c r="O545">
        <f t="shared" si="202"/>
        <v>0</v>
      </c>
      <c r="P545">
        <f t="shared" si="220"/>
        <v>431</v>
      </c>
      <c r="Q545">
        <f t="shared" si="221"/>
        <v>0</v>
      </c>
      <c r="R545">
        <f t="shared" si="203"/>
        <v>0</v>
      </c>
      <c r="S545">
        <f t="shared" si="204"/>
        <v>0</v>
      </c>
      <c r="T545">
        <f t="shared" si="222"/>
        <v>0</v>
      </c>
      <c r="V545">
        <f t="shared" si="205"/>
        <v>0</v>
      </c>
      <c r="W545">
        <f t="shared" si="206"/>
        <v>0</v>
      </c>
      <c r="Y545">
        <f t="shared" si="207"/>
        <v>0</v>
      </c>
      <c r="Z545">
        <f t="shared" si="208"/>
        <v>0</v>
      </c>
      <c r="AB545">
        <f t="shared" si="209"/>
        <v>0</v>
      </c>
      <c r="AC545">
        <f t="shared" si="210"/>
        <v>0</v>
      </c>
      <c r="AE545">
        <f t="shared" si="211"/>
        <v>0</v>
      </c>
      <c r="AF545">
        <f t="shared" si="212"/>
        <v>0</v>
      </c>
      <c r="AG545">
        <f t="shared" si="223"/>
        <v>0</v>
      </c>
      <c r="AH545">
        <f t="shared" si="224"/>
        <v>0</v>
      </c>
      <c r="AI545">
        <f t="shared" si="213"/>
        <v>0</v>
      </c>
      <c r="AJ545">
        <f t="shared" si="214"/>
        <v>0</v>
      </c>
      <c r="AK545">
        <f t="shared" si="215"/>
        <v>0</v>
      </c>
      <c r="AL545">
        <f t="shared" si="216"/>
        <v>0</v>
      </c>
      <c r="AM545">
        <f t="shared" si="217"/>
        <v>0</v>
      </c>
      <c r="AO545">
        <f t="shared" si="218"/>
        <v>0</v>
      </c>
      <c r="AP545">
        <f t="shared" si="219"/>
        <v>0</v>
      </c>
    </row>
    <row r="546" spans="1:42" x14ac:dyDescent="0.2">
      <c r="D546" s="120">
        <f t="shared" si="201"/>
        <v>0</v>
      </c>
      <c r="O546">
        <f t="shared" si="202"/>
        <v>0</v>
      </c>
      <c r="P546">
        <f t="shared" si="220"/>
        <v>431</v>
      </c>
      <c r="Q546">
        <f t="shared" si="221"/>
        <v>0</v>
      </c>
      <c r="R546">
        <f t="shared" si="203"/>
        <v>0</v>
      </c>
      <c r="S546">
        <f t="shared" si="204"/>
        <v>0</v>
      </c>
      <c r="T546">
        <f t="shared" si="222"/>
        <v>0</v>
      </c>
      <c r="V546">
        <f t="shared" si="205"/>
        <v>0</v>
      </c>
      <c r="W546">
        <f t="shared" si="206"/>
        <v>0</v>
      </c>
      <c r="Y546">
        <f t="shared" si="207"/>
        <v>0</v>
      </c>
      <c r="Z546">
        <f t="shared" si="208"/>
        <v>0</v>
      </c>
      <c r="AB546">
        <f t="shared" si="209"/>
        <v>0</v>
      </c>
      <c r="AC546">
        <f t="shared" si="210"/>
        <v>0</v>
      </c>
      <c r="AE546">
        <f t="shared" si="211"/>
        <v>0</v>
      </c>
      <c r="AF546">
        <f t="shared" si="212"/>
        <v>0</v>
      </c>
      <c r="AG546">
        <f t="shared" si="223"/>
        <v>0</v>
      </c>
      <c r="AH546">
        <f t="shared" si="224"/>
        <v>0</v>
      </c>
      <c r="AI546">
        <f t="shared" si="213"/>
        <v>0</v>
      </c>
      <c r="AJ546">
        <f t="shared" si="214"/>
        <v>0</v>
      </c>
      <c r="AK546">
        <f t="shared" si="215"/>
        <v>0</v>
      </c>
      <c r="AL546">
        <f t="shared" si="216"/>
        <v>0</v>
      </c>
      <c r="AM546">
        <f t="shared" si="217"/>
        <v>0</v>
      </c>
      <c r="AO546">
        <f t="shared" si="218"/>
        <v>0</v>
      </c>
      <c r="AP546">
        <f t="shared" si="219"/>
        <v>0</v>
      </c>
    </row>
    <row r="547" spans="1:42" x14ac:dyDescent="0.2">
      <c r="A547" s="40"/>
      <c r="D547" s="120">
        <f t="shared" si="201"/>
        <v>0</v>
      </c>
      <c r="O547">
        <f t="shared" si="202"/>
        <v>0</v>
      </c>
      <c r="P547">
        <f t="shared" si="220"/>
        <v>431</v>
      </c>
      <c r="Q547">
        <f t="shared" si="221"/>
        <v>0</v>
      </c>
      <c r="R547">
        <f t="shared" si="203"/>
        <v>0</v>
      </c>
      <c r="S547">
        <f t="shared" si="204"/>
        <v>0</v>
      </c>
      <c r="T547">
        <f t="shared" si="222"/>
        <v>0</v>
      </c>
      <c r="V547">
        <f t="shared" si="205"/>
        <v>0</v>
      </c>
      <c r="W547">
        <f t="shared" si="206"/>
        <v>0</v>
      </c>
      <c r="Y547">
        <f t="shared" si="207"/>
        <v>0</v>
      </c>
      <c r="Z547">
        <f t="shared" si="208"/>
        <v>0</v>
      </c>
      <c r="AB547">
        <f t="shared" si="209"/>
        <v>0</v>
      </c>
      <c r="AC547">
        <f t="shared" si="210"/>
        <v>0</v>
      </c>
      <c r="AE547">
        <f t="shared" si="211"/>
        <v>0</v>
      </c>
      <c r="AF547">
        <f t="shared" si="212"/>
        <v>0</v>
      </c>
      <c r="AG547">
        <f t="shared" si="223"/>
        <v>0</v>
      </c>
      <c r="AH547">
        <f t="shared" si="224"/>
        <v>0</v>
      </c>
      <c r="AI547">
        <f t="shared" si="213"/>
        <v>0</v>
      </c>
      <c r="AJ547">
        <f t="shared" si="214"/>
        <v>0</v>
      </c>
      <c r="AK547">
        <f t="shared" si="215"/>
        <v>0</v>
      </c>
      <c r="AL547">
        <f t="shared" si="216"/>
        <v>0</v>
      </c>
      <c r="AM547">
        <f t="shared" si="217"/>
        <v>0</v>
      </c>
      <c r="AO547">
        <f t="shared" si="218"/>
        <v>0</v>
      </c>
      <c r="AP547">
        <f t="shared" si="219"/>
        <v>0</v>
      </c>
    </row>
    <row r="548" spans="1:42" x14ac:dyDescent="0.2">
      <c r="D548" s="120">
        <f t="shared" si="201"/>
        <v>0</v>
      </c>
      <c r="O548">
        <f t="shared" si="202"/>
        <v>0</v>
      </c>
      <c r="P548">
        <f t="shared" si="220"/>
        <v>431</v>
      </c>
      <c r="Q548">
        <f t="shared" si="221"/>
        <v>0</v>
      </c>
      <c r="R548">
        <f t="shared" si="203"/>
        <v>0</v>
      </c>
      <c r="S548">
        <f t="shared" si="204"/>
        <v>0</v>
      </c>
      <c r="T548">
        <f t="shared" si="222"/>
        <v>0</v>
      </c>
      <c r="V548">
        <f t="shared" si="205"/>
        <v>0</v>
      </c>
      <c r="W548">
        <f t="shared" si="206"/>
        <v>0</v>
      </c>
      <c r="Y548">
        <f t="shared" si="207"/>
        <v>0</v>
      </c>
      <c r="Z548">
        <f t="shared" si="208"/>
        <v>0</v>
      </c>
      <c r="AB548">
        <f t="shared" si="209"/>
        <v>0</v>
      </c>
      <c r="AC548">
        <f t="shared" si="210"/>
        <v>0</v>
      </c>
      <c r="AE548">
        <f t="shared" si="211"/>
        <v>0</v>
      </c>
      <c r="AF548">
        <f t="shared" si="212"/>
        <v>0</v>
      </c>
      <c r="AG548">
        <f t="shared" si="223"/>
        <v>0</v>
      </c>
      <c r="AH548">
        <f t="shared" si="224"/>
        <v>0</v>
      </c>
      <c r="AI548">
        <f t="shared" si="213"/>
        <v>0</v>
      </c>
      <c r="AJ548">
        <f t="shared" si="214"/>
        <v>0</v>
      </c>
      <c r="AK548">
        <f t="shared" si="215"/>
        <v>0</v>
      </c>
      <c r="AL548">
        <f t="shared" si="216"/>
        <v>0</v>
      </c>
      <c r="AM548">
        <f t="shared" si="217"/>
        <v>0</v>
      </c>
      <c r="AO548">
        <f t="shared" si="218"/>
        <v>0</v>
      </c>
      <c r="AP548">
        <f t="shared" si="219"/>
        <v>0</v>
      </c>
    </row>
    <row r="549" spans="1:42" x14ac:dyDescent="0.2">
      <c r="D549" s="120">
        <f t="shared" si="201"/>
        <v>0</v>
      </c>
      <c r="O549">
        <f t="shared" si="202"/>
        <v>0</v>
      </c>
      <c r="P549">
        <f t="shared" si="220"/>
        <v>431</v>
      </c>
      <c r="Q549">
        <f t="shared" si="221"/>
        <v>0</v>
      </c>
      <c r="R549">
        <f t="shared" si="203"/>
        <v>0</v>
      </c>
      <c r="S549">
        <f t="shared" si="204"/>
        <v>0</v>
      </c>
      <c r="T549">
        <f t="shared" si="222"/>
        <v>0</v>
      </c>
      <c r="V549">
        <f t="shared" si="205"/>
        <v>0</v>
      </c>
      <c r="W549">
        <f t="shared" si="206"/>
        <v>0</v>
      </c>
      <c r="Y549">
        <f t="shared" si="207"/>
        <v>0</v>
      </c>
      <c r="Z549">
        <f t="shared" si="208"/>
        <v>0</v>
      </c>
      <c r="AB549">
        <f t="shared" si="209"/>
        <v>0</v>
      </c>
      <c r="AC549">
        <f t="shared" si="210"/>
        <v>0</v>
      </c>
      <c r="AE549">
        <f t="shared" si="211"/>
        <v>0</v>
      </c>
      <c r="AF549">
        <f t="shared" si="212"/>
        <v>0</v>
      </c>
      <c r="AG549">
        <f t="shared" si="223"/>
        <v>0</v>
      </c>
      <c r="AH549">
        <f t="shared" si="224"/>
        <v>0</v>
      </c>
      <c r="AI549">
        <f t="shared" si="213"/>
        <v>0</v>
      </c>
      <c r="AJ549">
        <f t="shared" si="214"/>
        <v>0</v>
      </c>
      <c r="AK549">
        <f t="shared" si="215"/>
        <v>0</v>
      </c>
      <c r="AL549">
        <f t="shared" si="216"/>
        <v>0</v>
      </c>
      <c r="AM549">
        <f t="shared" si="217"/>
        <v>0</v>
      </c>
      <c r="AO549">
        <f t="shared" si="218"/>
        <v>0</v>
      </c>
      <c r="AP549">
        <f t="shared" si="219"/>
        <v>0</v>
      </c>
    </row>
    <row r="550" spans="1:42" x14ac:dyDescent="0.2">
      <c r="D550" s="120">
        <f t="shared" si="201"/>
        <v>0</v>
      </c>
      <c r="O550">
        <f t="shared" si="202"/>
        <v>0</v>
      </c>
      <c r="P550">
        <f t="shared" si="220"/>
        <v>431</v>
      </c>
      <c r="Q550">
        <f t="shared" si="221"/>
        <v>0</v>
      </c>
      <c r="R550">
        <f t="shared" si="203"/>
        <v>0</v>
      </c>
      <c r="S550">
        <f t="shared" si="204"/>
        <v>0</v>
      </c>
      <c r="T550">
        <f t="shared" si="222"/>
        <v>0</v>
      </c>
      <c r="V550">
        <f t="shared" si="205"/>
        <v>0</v>
      </c>
      <c r="W550">
        <f t="shared" si="206"/>
        <v>0</v>
      </c>
      <c r="Y550">
        <f t="shared" si="207"/>
        <v>0</v>
      </c>
      <c r="Z550">
        <f t="shared" si="208"/>
        <v>0</v>
      </c>
      <c r="AB550">
        <f t="shared" si="209"/>
        <v>0</v>
      </c>
      <c r="AC550">
        <f t="shared" si="210"/>
        <v>0</v>
      </c>
      <c r="AE550">
        <f t="shared" si="211"/>
        <v>0</v>
      </c>
      <c r="AF550">
        <f t="shared" si="212"/>
        <v>0</v>
      </c>
      <c r="AG550">
        <f t="shared" si="223"/>
        <v>0</v>
      </c>
      <c r="AH550">
        <f t="shared" si="224"/>
        <v>0</v>
      </c>
      <c r="AI550">
        <f t="shared" si="213"/>
        <v>0</v>
      </c>
      <c r="AJ550">
        <f t="shared" si="214"/>
        <v>0</v>
      </c>
      <c r="AK550">
        <f t="shared" si="215"/>
        <v>0</v>
      </c>
      <c r="AL550">
        <f t="shared" si="216"/>
        <v>0</v>
      </c>
      <c r="AM550">
        <f t="shared" si="217"/>
        <v>0</v>
      </c>
      <c r="AO550">
        <f t="shared" si="218"/>
        <v>0</v>
      </c>
      <c r="AP550">
        <f t="shared" si="219"/>
        <v>0</v>
      </c>
    </row>
    <row r="551" spans="1:42" x14ac:dyDescent="0.2">
      <c r="D551" s="120">
        <f t="shared" si="201"/>
        <v>0</v>
      </c>
      <c r="O551">
        <f t="shared" si="202"/>
        <v>0</v>
      </c>
      <c r="P551">
        <f t="shared" si="220"/>
        <v>431</v>
      </c>
      <c r="Q551">
        <f t="shared" si="221"/>
        <v>0</v>
      </c>
      <c r="R551">
        <f t="shared" si="203"/>
        <v>0</v>
      </c>
      <c r="S551">
        <f t="shared" si="204"/>
        <v>0</v>
      </c>
      <c r="T551">
        <f t="shared" si="222"/>
        <v>0</v>
      </c>
      <c r="V551">
        <f t="shared" si="205"/>
        <v>0</v>
      </c>
      <c r="W551">
        <f t="shared" si="206"/>
        <v>0</v>
      </c>
      <c r="Y551">
        <f t="shared" si="207"/>
        <v>0</v>
      </c>
      <c r="Z551">
        <f t="shared" si="208"/>
        <v>0</v>
      </c>
      <c r="AB551">
        <f t="shared" si="209"/>
        <v>0</v>
      </c>
      <c r="AC551">
        <f t="shared" si="210"/>
        <v>0</v>
      </c>
      <c r="AE551">
        <f t="shared" si="211"/>
        <v>0</v>
      </c>
      <c r="AF551">
        <f t="shared" si="212"/>
        <v>0</v>
      </c>
      <c r="AG551">
        <f t="shared" si="223"/>
        <v>0</v>
      </c>
      <c r="AH551">
        <f t="shared" si="224"/>
        <v>0</v>
      </c>
      <c r="AI551">
        <f t="shared" si="213"/>
        <v>0</v>
      </c>
      <c r="AJ551">
        <f t="shared" si="214"/>
        <v>0</v>
      </c>
      <c r="AK551">
        <f t="shared" si="215"/>
        <v>0</v>
      </c>
      <c r="AL551">
        <f t="shared" si="216"/>
        <v>0</v>
      </c>
      <c r="AM551">
        <f t="shared" si="217"/>
        <v>0</v>
      </c>
      <c r="AO551">
        <f t="shared" si="218"/>
        <v>0</v>
      </c>
      <c r="AP551">
        <f t="shared" si="219"/>
        <v>0</v>
      </c>
    </row>
    <row r="552" spans="1:42" x14ac:dyDescent="0.2">
      <c r="D552" s="120">
        <f t="shared" si="201"/>
        <v>0</v>
      </c>
      <c r="O552">
        <f t="shared" si="202"/>
        <v>0</v>
      </c>
      <c r="P552">
        <f t="shared" si="220"/>
        <v>431</v>
      </c>
      <c r="Q552">
        <f t="shared" si="221"/>
        <v>0</v>
      </c>
      <c r="R552">
        <f t="shared" si="203"/>
        <v>0</v>
      </c>
      <c r="S552">
        <f t="shared" si="204"/>
        <v>0</v>
      </c>
      <c r="T552">
        <f t="shared" si="222"/>
        <v>0</v>
      </c>
      <c r="V552">
        <f t="shared" si="205"/>
        <v>0</v>
      </c>
      <c r="W552">
        <f t="shared" si="206"/>
        <v>0</v>
      </c>
      <c r="Y552">
        <f t="shared" si="207"/>
        <v>0</v>
      </c>
      <c r="Z552">
        <f t="shared" si="208"/>
        <v>0</v>
      </c>
      <c r="AB552">
        <f t="shared" si="209"/>
        <v>0</v>
      </c>
      <c r="AC552">
        <f t="shared" si="210"/>
        <v>0</v>
      </c>
      <c r="AE552">
        <f t="shared" si="211"/>
        <v>0</v>
      </c>
      <c r="AF552">
        <f t="shared" si="212"/>
        <v>0</v>
      </c>
      <c r="AG552">
        <f t="shared" si="223"/>
        <v>0</v>
      </c>
      <c r="AH552">
        <f t="shared" si="224"/>
        <v>0</v>
      </c>
      <c r="AI552">
        <f t="shared" si="213"/>
        <v>0</v>
      </c>
      <c r="AJ552">
        <f t="shared" si="214"/>
        <v>0</v>
      </c>
      <c r="AK552">
        <f t="shared" si="215"/>
        <v>0</v>
      </c>
      <c r="AL552">
        <f t="shared" si="216"/>
        <v>0</v>
      </c>
      <c r="AM552">
        <f t="shared" si="217"/>
        <v>0</v>
      </c>
      <c r="AO552">
        <f t="shared" si="218"/>
        <v>0</v>
      </c>
      <c r="AP552">
        <f t="shared" si="219"/>
        <v>0</v>
      </c>
    </row>
    <row r="553" spans="1:42" x14ac:dyDescent="0.2">
      <c r="A553" s="486"/>
      <c r="D553" s="120">
        <f t="shared" si="201"/>
        <v>0</v>
      </c>
      <c r="O553">
        <f t="shared" si="202"/>
        <v>0</v>
      </c>
      <c r="P553">
        <f t="shared" si="220"/>
        <v>431</v>
      </c>
      <c r="Q553">
        <f t="shared" si="221"/>
        <v>0</v>
      </c>
      <c r="R553">
        <f t="shared" si="203"/>
        <v>0</v>
      </c>
      <c r="S553">
        <f t="shared" si="204"/>
        <v>0</v>
      </c>
      <c r="T553">
        <f t="shared" si="222"/>
        <v>0</v>
      </c>
      <c r="V553">
        <f t="shared" si="205"/>
        <v>0</v>
      </c>
      <c r="W553">
        <f t="shared" si="206"/>
        <v>0</v>
      </c>
      <c r="Y553">
        <f t="shared" si="207"/>
        <v>0</v>
      </c>
      <c r="Z553">
        <f t="shared" si="208"/>
        <v>0</v>
      </c>
      <c r="AB553">
        <f t="shared" si="209"/>
        <v>0</v>
      </c>
      <c r="AC553">
        <f t="shared" si="210"/>
        <v>0</v>
      </c>
      <c r="AE553">
        <f t="shared" si="211"/>
        <v>0</v>
      </c>
      <c r="AF553">
        <f t="shared" si="212"/>
        <v>0</v>
      </c>
      <c r="AG553">
        <f t="shared" si="223"/>
        <v>0</v>
      </c>
      <c r="AH553">
        <f t="shared" si="224"/>
        <v>0</v>
      </c>
      <c r="AI553">
        <f t="shared" si="213"/>
        <v>0</v>
      </c>
      <c r="AJ553">
        <f t="shared" si="214"/>
        <v>0</v>
      </c>
      <c r="AK553">
        <f t="shared" si="215"/>
        <v>0</v>
      </c>
      <c r="AL553">
        <f t="shared" si="216"/>
        <v>0</v>
      </c>
      <c r="AM553">
        <f t="shared" si="217"/>
        <v>0</v>
      </c>
      <c r="AO553">
        <f t="shared" si="218"/>
        <v>0</v>
      </c>
      <c r="AP553">
        <f t="shared" si="219"/>
        <v>0</v>
      </c>
    </row>
    <row r="554" spans="1:42" x14ac:dyDescent="0.2">
      <c r="A554" s="137"/>
      <c r="D554" s="120">
        <f t="shared" si="201"/>
        <v>0</v>
      </c>
      <c r="O554">
        <f t="shared" si="202"/>
        <v>0</v>
      </c>
      <c r="P554">
        <f t="shared" si="220"/>
        <v>431</v>
      </c>
      <c r="Q554">
        <f t="shared" si="221"/>
        <v>0</v>
      </c>
      <c r="R554">
        <f t="shared" si="203"/>
        <v>0</v>
      </c>
      <c r="S554">
        <f t="shared" si="204"/>
        <v>0</v>
      </c>
      <c r="T554">
        <f t="shared" si="222"/>
        <v>0</v>
      </c>
      <c r="V554">
        <f t="shared" si="205"/>
        <v>0</v>
      </c>
      <c r="W554">
        <f t="shared" si="206"/>
        <v>0</v>
      </c>
      <c r="Y554">
        <f t="shared" si="207"/>
        <v>0</v>
      </c>
      <c r="Z554">
        <f t="shared" si="208"/>
        <v>0</v>
      </c>
      <c r="AB554">
        <f t="shared" si="209"/>
        <v>0</v>
      </c>
      <c r="AC554">
        <f t="shared" si="210"/>
        <v>0</v>
      </c>
      <c r="AE554">
        <f t="shared" si="211"/>
        <v>0</v>
      </c>
      <c r="AF554">
        <f t="shared" si="212"/>
        <v>0</v>
      </c>
      <c r="AG554">
        <f t="shared" si="223"/>
        <v>0</v>
      </c>
      <c r="AH554">
        <f t="shared" si="224"/>
        <v>0</v>
      </c>
      <c r="AI554">
        <f t="shared" si="213"/>
        <v>0</v>
      </c>
      <c r="AJ554">
        <f t="shared" si="214"/>
        <v>0</v>
      </c>
      <c r="AK554">
        <f t="shared" si="215"/>
        <v>0</v>
      </c>
      <c r="AL554">
        <f t="shared" si="216"/>
        <v>0</v>
      </c>
      <c r="AM554">
        <f t="shared" si="217"/>
        <v>0</v>
      </c>
      <c r="AO554">
        <f t="shared" si="218"/>
        <v>0</v>
      </c>
      <c r="AP554">
        <f t="shared" si="219"/>
        <v>0</v>
      </c>
    </row>
    <row r="555" spans="1:42" x14ac:dyDescent="0.2">
      <c r="D555" s="120">
        <f t="shared" si="201"/>
        <v>0</v>
      </c>
      <c r="O555">
        <f t="shared" si="202"/>
        <v>0</v>
      </c>
      <c r="P555">
        <f t="shared" si="220"/>
        <v>431</v>
      </c>
      <c r="Q555">
        <f t="shared" si="221"/>
        <v>0</v>
      </c>
      <c r="R555">
        <f t="shared" si="203"/>
        <v>0</v>
      </c>
      <c r="S555">
        <f t="shared" si="204"/>
        <v>0</v>
      </c>
      <c r="T555">
        <f t="shared" si="222"/>
        <v>0</v>
      </c>
      <c r="V555">
        <f t="shared" si="205"/>
        <v>0</v>
      </c>
      <c r="W555">
        <f t="shared" si="206"/>
        <v>0</v>
      </c>
      <c r="Y555">
        <f t="shared" si="207"/>
        <v>0</v>
      </c>
      <c r="Z555">
        <f t="shared" si="208"/>
        <v>0</v>
      </c>
      <c r="AB555">
        <f t="shared" si="209"/>
        <v>0</v>
      </c>
      <c r="AC555">
        <f t="shared" si="210"/>
        <v>0</v>
      </c>
      <c r="AE555">
        <f t="shared" si="211"/>
        <v>0</v>
      </c>
      <c r="AF555">
        <f t="shared" si="212"/>
        <v>0</v>
      </c>
      <c r="AG555">
        <f t="shared" si="223"/>
        <v>0</v>
      </c>
      <c r="AH555">
        <f t="shared" si="224"/>
        <v>0</v>
      </c>
      <c r="AI555">
        <f t="shared" si="213"/>
        <v>0</v>
      </c>
      <c r="AJ555">
        <f t="shared" si="214"/>
        <v>0</v>
      </c>
      <c r="AK555">
        <f t="shared" si="215"/>
        <v>0</v>
      </c>
      <c r="AL555">
        <f t="shared" si="216"/>
        <v>0</v>
      </c>
      <c r="AM555">
        <f t="shared" si="217"/>
        <v>0</v>
      </c>
      <c r="AO555">
        <f t="shared" si="218"/>
        <v>0</v>
      </c>
      <c r="AP555">
        <f t="shared" si="219"/>
        <v>0</v>
      </c>
    </row>
    <row r="556" spans="1:42" x14ac:dyDescent="0.2">
      <c r="A556" s="40"/>
      <c r="D556" s="120">
        <f t="shared" si="201"/>
        <v>0</v>
      </c>
      <c r="O556">
        <f t="shared" si="202"/>
        <v>0</v>
      </c>
      <c r="P556">
        <f t="shared" si="220"/>
        <v>431</v>
      </c>
      <c r="Q556">
        <f t="shared" si="221"/>
        <v>0</v>
      </c>
      <c r="R556">
        <f t="shared" si="203"/>
        <v>0</v>
      </c>
      <c r="S556">
        <f t="shared" si="204"/>
        <v>0</v>
      </c>
      <c r="T556">
        <f t="shared" si="222"/>
        <v>0</v>
      </c>
      <c r="V556">
        <f t="shared" si="205"/>
        <v>0</v>
      </c>
      <c r="W556">
        <f t="shared" si="206"/>
        <v>0</v>
      </c>
      <c r="Y556">
        <f t="shared" si="207"/>
        <v>0</v>
      </c>
      <c r="Z556">
        <f t="shared" si="208"/>
        <v>0</v>
      </c>
      <c r="AB556">
        <f t="shared" si="209"/>
        <v>0</v>
      </c>
      <c r="AC556">
        <f t="shared" si="210"/>
        <v>0</v>
      </c>
      <c r="AE556">
        <f t="shared" si="211"/>
        <v>0</v>
      </c>
      <c r="AF556">
        <f t="shared" si="212"/>
        <v>0</v>
      </c>
      <c r="AG556">
        <f t="shared" si="223"/>
        <v>0</v>
      </c>
      <c r="AH556">
        <f t="shared" si="224"/>
        <v>0</v>
      </c>
      <c r="AI556">
        <f t="shared" si="213"/>
        <v>0</v>
      </c>
      <c r="AJ556">
        <f t="shared" si="214"/>
        <v>0</v>
      </c>
      <c r="AK556">
        <f t="shared" si="215"/>
        <v>0</v>
      </c>
      <c r="AL556">
        <f t="shared" si="216"/>
        <v>0</v>
      </c>
      <c r="AM556">
        <f t="shared" si="217"/>
        <v>0</v>
      </c>
      <c r="AO556">
        <f t="shared" si="218"/>
        <v>0</v>
      </c>
      <c r="AP556">
        <f t="shared" si="219"/>
        <v>0</v>
      </c>
    </row>
    <row r="557" spans="1:42" x14ac:dyDescent="0.2">
      <c r="A557" s="152"/>
      <c r="D557" s="120">
        <f t="shared" si="201"/>
        <v>0</v>
      </c>
      <c r="O557">
        <f t="shared" si="202"/>
        <v>0</v>
      </c>
      <c r="P557">
        <f t="shared" si="220"/>
        <v>431</v>
      </c>
      <c r="Q557">
        <f t="shared" si="221"/>
        <v>0</v>
      </c>
      <c r="R557">
        <f t="shared" si="203"/>
        <v>0</v>
      </c>
      <c r="S557">
        <f t="shared" si="204"/>
        <v>0</v>
      </c>
      <c r="T557">
        <f t="shared" si="222"/>
        <v>0</v>
      </c>
      <c r="V557">
        <f t="shared" si="205"/>
        <v>0</v>
      </c>
      <c r="W557">
        <f t="shared" si="206"/>
        <v>0</v>
      </c>
      <c r="Y557">
        <f t="shared" si="207"/>
        <v>0</v>
      </c>
      <c r="Z557">
        <f t="shared" si="208"/>
        <v>0</v>
      </c>
      <c r="AB557">
        <f t="shared" si="209"/>
        <v>0</v>
      </c>
      <c r="AC557">
        <f t="shared" si="210"/>
        <v>0</v>
      </c>
      <c r="AE557">
        <f t="shared" si="211"/>
        <v>0</v>
      </c>
      <c r="AF557">
        <f t="shared" si="212"/>
        <v>0</v>
      </c>
      <c r="AG557">
        <f t="shared" si="223"/>
        <v>0</v>
      </c>
      <c r="AH557">
        <f t="shared" si="224"/>
        <v>0</v>
      </c>
      <c r="AI557">
        <f t="shared" si="213"/>
        <v>0</v>
      </c>
      <c r="AJ557">
        <f t="shared" si="214"/>
        <v>0</v>
      </c>
      <c r="AK557">
        <f t="shared" si="215"/>
        <v>0</v>
      </c>
      <c r="AL557">
        <f t="shared" si="216"/>
        <v>0</v>
      </c>
      <c r="AM557">
        <f t="shared" si="217"/>
        <v>0</v>
      </c>
      <c r="AO557">
        <f t="shared" si="218"/>
        <v>0</v>
      </c>
      <c r="AP557">
        <f t="shared" si="219"/>
        <v>0</v>
      </c>
    </row>
    <row r="558" spans="1:42" x14ac:dyDescent="0.2">
      <c r="D558" s="120">
        <f t="shared" si="201"/>
        <v>0</v>
      </c>
      <c r="O558">
        <f t="shared" si="202"/>
        <v>0</v>
      </c>
      <c r="P558">
        <f t="shared" si="220"/>
        <v>431</v>
      </c>
      <c r="Q558">
        <f t="shared" si="221"/>
        <v>0</v>
      </c>
      <c r="R558">
        <f t="shared" si="203"/>
        <v>0</v>
      </c>
      <c r="S558">
        <f t="shared" si="204"/>
        <v>0</v>
      </c>
      <c r="T558">
        <f t="shared" si="222"/>
        <v>0</v>
      </c>
      <c r="V558">
        <f t="shared" si="205"/>
        <v>0</v>
      </c>
      <c r="W558">
        <f t="shared" si="206"/>
        <v>0</v>
      </c>
      <c r="Y558">
        <f t="shared" si="207"/>
        <v>0</v>
      </c>
      <c r="Z558">
        <f t="shared" si="208"/>
        <v>0</v>
      </c>
      <c r="AB558">
        <f t="shared" si="209"/>
        <v>0</v>
      </c>
      <c r="AC558">
        <f t="shared" si="210"/>
        <v>0</v>
      </c>
      <c r="AE558">
        <f t="shared" si="211"/>
        <v>0</v>
      </c>
      <c r="AF558">
        <f t="shared" si="212"/>
        <v>0</v>
      </c>
      <c r="AG558">
        <f t="shared" si="223"/>
        <v>0</v>
      </c>
      <c r="AH558">
        <f t="shared" si="224"/>
        <v>0</v>
      </c>
      <c r="AI558">
        <f t="shared" si="213"/>
        <v>0</v>
      </c>
      <c r="AJ558">
        <f t="shared" si="214"/>
        <v>0</v>
      </c>
      <c r="AK558">
        <f t="shared" si="215"/>
        <v>0</v>
      </c>
      <c r="AL558">
        <f t="shared" si="216"/>
        <v>0</v>
      </c>
      <c r="AM558">
        <f t="shared" si="217"/>
        <v>0</v>
      </c>
      <c r="AO558">
        <f t="shared" si="218"/>
        <v>0</v>
      </c>
      <c r="AP558">
        <f t="shared" si="219"/>
        <v>0</v>
      </c>
    </row>
    <row r="559" spans="1:42" x14ac:dyDescent="0.2">
      <c r="D559" s="120">
        <f t="shared" si="201"/>
        <v>0</v>
      </c>
      <c r="O559">
        <f t="shared" si="202"/>
        <v>0</v>
      </c>
      <c r="P559">
        <f t="shared" si="220"/>
        <v>431</v>
      </c>
      <c r="Q559">
        <f t="shared" si="221"/>
        <v>0</v>
      </c>
      <c r="R559">
        <f t="shared" si="203"/>
        <v>0</v>
      </c>
      <c r="S559">
        <f t="shared" si="204"/>
        <v>0</v>
      </c>
      <c r="T559">
        <f t="shared" si="222"/>
        <v>0</v>
      </c>
      <c r="V559">
        <f t="shared" si="205"/>
        <v>0</v>
      </c>
      <c r="W559">
        <f t="shared" si="206"/>
        <v>0</v>
      </c>
      <c r="Y559">
        <f t="shared" si="207"/>
        <v>0</v>
      </c>
      <c r="Z559">
        <f t="shared" si="208"/>
        <v>0</v>
      </c>
      <c r="AB559">
        <f t="shared" si="209"/>
        <v>0</v>
      </c>
      <c r="AC559">
        <f t="shared" si="210"/>
        <v>0</v>
      </c>
      <c r="AE559">
        <f t="shared" si="211"/>
        <v>0</v>
      </c>
      <c r="AF559">
        <f t="shared" si="212"/>
        <v>0</v>
      </c>
      <c r="AG559">
        <f t="shared" si="223"/>
        <v>0</v>
      </c>
      <c r="AH559">
        <f t="shared" si="224"/>
        <v>0</v>
      </c>
      <c r="AI559">
        <f t="shared" si="213"/>
        <v>0</v>
      </c>
      <c r="AJ559">
        <f t="shared" si="214"/>
        <v>0</v>
      </c>
      <c r="AK559">
        <f t="shared" si="215"/>
        <v>0</v>
      </c>
      <c r="AL559">
        <f t="shared" si="216"/>
        <v>0</v>
      </c>
      <c r="AM559">
        <f t="shared" si="217"/>
        <v>0</v>
      </c>
      <c r="AO559">
        <f t="shared" si="218"/>
        <v>0</v>
      </c>
      <c r="AP559">
        <f t="shared" si="219"/>
        <v>0</v>
      </c>
    </row>
    <row r="560" spans="1:42" x14ac:dyDescent="0.2">
      <c r="D560" s="120">
        <f t="shared" si="201"/>
        <v>0</v>
      </c>
      <c r="O560">
        <f t="shared" si="202"/>
        <v>0</v>
      </c>
      <c r="P560">
        <f t="shared" si="220"/>
        <v>431</v>
      </c>
      <c r="Q560">
        <f t="shared" si="221"/>
        <v>0</v>
      </c>
      <c r="R560">
        <f t="shared" si="203"/>
        <v>0</v>
      </c>
      <c r="S560">
        <f t="shared" si="204"/>
        <v>0</v>
      </c>
      <c r="T560">
        <f t="shared" si="222"/>
        <v>0</v>
      </c>
      <c r="V560">
        <f t="shared" si="205"/>
        <v>0</v>
      </c>
      <c r="W560">
        <f t="shared" si="206"/>
        <v>0</v>
      </c>
      <c r="Y560">
        <f t="shared" si="207"/>
        <v>0</v>
      </c>
      <c r="Z560">
        <f t="shared" si="208"/>
        <v>0</v>
      </c>
      <c r="AB560">
        <f t="shared" si="209"/>
        <v>0</v>
      </c>
      <c r="AC560">
        <f t="shared" si="210"/>
        <v>0</v>
      </c>
      <c r="AE560">
        <f t="shared" si="211"/>
        <v>0</v>
      </c>
      <c r="AF560">
        <f t="shared" si="212"/>
        <v>0</v>
      </c>
      <c r="AG560">
        <f t="shared" si="223"/>
        <v>0</v>
      </c>
      <c r="AH560">
        <f t="shared" si="224"/>
        <v>0</v>
      </c>
      <c r="AI560">
        <f t="shared" si="213"/>
        <v>0</v>
      </c>
      <c r="AJ560">
        <f t="shared" si="214"/>
        <v>0</v>
      </c>
      <c r="AK560">
        <f t="shared" si="215"/>
        <v>0</v>
      </c>
      <c r="AL560">
        <f t="shared" si="216"/>
        <v>0</v>
      </c>
      <c r="AM560">
        <f t="shared" si="217"/>
        <v>0</v>
      </c>
      <c r="AO560">
        <f t="shared" si="218"/>
        <v>0</v>
      </c>
      <c r="AP560">
        <f t="shared" si="219"/>
        <v>0</v>
      </c>
    </row>
    <row r="561" spans="1:42" x14ac:dyDescent="0.2">
      <c r="D561" s="120">
        <f t="shared" si="201"/>
        <v>0</v>
      </c>
      <c r="O561">
        <f t="shared" si="202"/>
        <v>0</v>
      </c>
      <c r="P561">
        <f t="shared" si="220"/>
        <v>431</v>
      </c>
      <c r="Q561">
        <f t="shared" si="221"/>
        <v>0</v>
      </c>
      <c r="R561">
        <f t="shared" si="203"/>
        <v>0</v>
      </c>
      <c r="S561">
        <f t="shared" si="204"/>
        <v>0</v>
      </c>
      <c r="T561">
        <f t="shared" si="222"/>
        <v>0</v>
      </c>
      <c r="V561">
        <f t="shared" si="205"/>
        <v>0</v>
      </c>
      <c r="W561">
        <f t="shared" si="206"/>
        <v>0</v>
      </c>
      <c r="Y561">
        <f t="shared" si="207"/>
        <v>0</v>
      </c>
      <c r="Z561">
        <f t="shared" si="208"/>
        <v>0</v>
      </c>
      <c r="AB561">
        <f t="shared" si="209"/>
        <v>0</v>
      </c>
      <c r="AC561">
        <f t="shared" si="210"/>
        <v>0</v>
      </c>
      <c r="AE561">
        <f t="shared" si="211"/>
        <v>0</v>
      </c>
      <c r="AF561">
        <f t="shared" si="212"/>
        <v>0</v>
      </c>
      <c r="AG561">
        <f t="shared" si="223"/>
        <v>0</v>
      </c>
      <c r="AH561">
        <f t="shared" si="224"/>
        <v>0</v>
      </c>
      <c r="AI561">
        <f t="shared" si="213"/>
        <v>0</v>
      </c>
      <c r="AJ561">
        <f t="shared" si="214"/>
        <v>0</v>
      </c>
      <c r="AK561">
        <f t="shared" si="215"/>
        <v>0</v>
      </c>
      <c r="AL561">
        <f t="shared" si="216"/>
        <v>0</v>
      </c>
      <c r="AM561">
        <f t="shared" si="217"/>
        <v>0</v>
      </c>
      <c r="AO561">
        <f t="shared" si="218"/>
        <v>0</v>
      </c>
      <c r="AP561">
        <f t="shared" si="219"/>
        <v>0</v>
      </c>
    </row>
    <row r="562" spans="1:42" x14ac:dyDescent="0.2">
      <c r="D562" s="120">
        <f t="shared" si="201"/>
        <v>0</v>
      </c>
      <c r="O562">
        <f t="shared" si="202"/>
        <v>0</v>
      </c>
      <c r="P562">
        <f t="shared" si="220"/>
        <v>431</v>
      </c>
      <c r="Q562">
        <f t="shared" si="221"/>
        <v>0</v>
      </c>
      <c r="R562">
        <f t="shared" si="203"/>
        <v>0</v>
      </c>
      <c r="S562">
        <f t="shared" si="204"/>
        <v>0</v>
      </c>
      <c r="T562">
        <f t="shared" si="222"/>
        <v>0</v>
      </c>
      <c r="V562">
        <f t="shared" si="205"/>
        <v>0</v>
      </c>
      <c r="W562">
        <f t="shared" si="206"/>
        <v>0</v>
      </c>
      <c r="Y562">
        <f t="shared" si="207"/>
        <v>0</v>
      </c>
      <c r="Z562">
        <f t="shared" si="208"/>
        <v>0</v>
      </c>
      <c r="AB562">
        <f t="shared" si="209"/>
        <v>0</v>
      </c>
      <c r="AC562">
        <f t="shared" si="210"/>
        <v>0</v>
      </c>
      <c r="AE562">
        <f t="shared" si="211"/>
        <v>0</v>
      </c>
      <c r="AF562">
        <f t="shared" si="212"/>
        <v>0</v>
      </c>
      <c r="AG562">
        <f t="shared" si="223"/>
        <v>0</v>
      </c>
      <c r="AH562">
        <f t="shared" si="224"/>
        <v>0</v>
      </c>
      <c r="AI562">
        <f t="shared" si="213"/>
        <v>0</v>
      </c>
      <c r="AJ562">
        <f t="shared" si="214"/>
        <v>0</v>
      </c>
      <c r="AK562">
        <f t="shared" si="215"/>
        <v>0</v>
      </c>
      <c r="AL562">
        <f t="shared" si="216"/>
        <v>0</v>
      </c>
      <c r="AM562">
        <f t="shared" si="217"/>
        <v>0</v>
      </c>
      <c r="AO562">
        <f t="shared" si="218"/>
        <v>0</v>
      </c>
      <c r="AP562">
        <f t="shared" si="219"/>
        <v>0</v>
      </c>
    </row>
    <row r="563" spans="1:42" x14ac:dyDescent="0.2">
      <c r="D563" s="120">
        <f t="shared" si="201"/>
        <v>0</v>
      </c>
      <c r="O563">
        <f t="shared" si="202"/>
        <v>0</v>
      </c>
      <c r="P563">
        <f t="shared" si="220"/>
        <v>431</v>
      </c>
      <c r="Q563">
        <f t="shared" si="221"/>
        <v>0</v>
      </c>
      <c r="R563">
        <f t="shared" si="203"/>
        <v>0</v>
      </c>
      <c r="S563">
        <f t="shared" si="204"/>
        <v>0</v>
      </c>
      <c r="T563">
        <f t="shared" si="222"/>
        <v>0</v>
      </c>
      <c r="V563">
        <f t="shared" si="205"/>
        <v>0</v>
      </c>
      <c r="W563">
        <f t="shared" si="206"/>
        <v>0</v>
      </c>
      <c r="Y563">
        <f t="shared" si="207"/>
        <v>0</v>
      </c>
      <c r="Z563">
        <f t="shared" si="208"/>
        <v>0</v>
      </c>
      <c r="AB563">
        <f t="shared" si="209"/>
        <v>0</v>
      </c>
      <c r="AC563">
        <f t="shared" si="210"/>
        <v>0</v>
      </c>
      <c r="AE563">
        <f t="shared" si="211"/>
        <v>0</v>
      </c>
      <c r="AF563">
        <f t="shared" si="212"/>
        <v>0</v>
      </c>
      <c r="AG563">
        <f t="shared" si="223"/>
        <v>0</v>
      </c>
      <c r="AH563">
        <f t="shared" si="224"/>
        <v>0</v>
      </c>
      <c r="AI563">
        <f t="shared" si="213"/>
        <v>0</v>
      </c>
      <c r="AJ563">
        <f t="shared" si="214"/>
        <v>0</v>
      </c>
      <c r="AK563">
        <f t="shared" si="215"/>
        <v>0</v>
      </c>
      <c r="AL563">
        <f t="shared" si="216"/>
        <v>0</v>
      </c>
      <c r="AM563">
        <f t="shared" si="217"/>
        <v>0</v>
      </c>
      <c r="AO563">
        <f t="shared" si="218"/>
        <v>0</v>
      </c>
      <c r="AP563">
        <f t="shared" si="219"/>
        <v>0</v>
      </c>
    </row>
    <row r="564" spans="1:42" x14ac:dyDescent="0.2">
      <c r="A564" s="55"/>
      <c r="D564" s="120">
        <f t="shared" si="201"/>
        <v>0</v>
      </c>
      <c r="O564">
        <f t="shared" si="202"/>
        <v>0</v>
      </c>
      <c r="P564">
        <f t="shared" si="220"/>
        <v>431</v>
      </c>
      <c r="Q564">
        <f t="shared" si="221"/>
        <v>0</v>
      </c>
      <c r="R564">
        <f t="shared" si="203"/>
        <v>0</v>
      </c>
      <c r="S564">
        <f t="shared" si="204"/>
        <v>0</v>
      </c>
      <c r="T564">
        <f t="shared" si="222"/>
        <v>0</v>
      </c>
      <c r="V564">
        <f t="shared" si="205"/>
        <v>0</v>
      </c>
      <c r="W564">
        <f t="shared" si="206"/>
        <v>0</v>
      </c>
      <c r="Y564">
        <f t="shared" si="207"/>
        <v>0</v>
      </c>
      <c r="Z564">
        <f t="shared" si="208"/>
        <v>0</v>
      </c>
      <c r="AB564">
        <f t="shared" si="209"/>
        <v>0</v>
      </c>
      <c r="AC564">
        <f t="shared" si="210"/>
        <v>0</v>
      </c>
      <c r="AE564">
        <f t="shared" si="211"/>
        <v>0</v>
      </c>
      <c r="AF564">
        <f t="shared" si="212"/>
        <v>0</v>
      </c>
      <c r="AG564">
        <f t="shared" si="223"/>
        <v>0</v>
      </c>
      <c r="AH564">
        <f t="shared" si="224"/>
        <v>0</v>
      </c>
      <c r="AI564">
        <f t="shared" si="213"/>
        <v>0</v>
      </c>
      <c r="AJ564">
        <f t="shared" si="214"/>
        <v>0</v>
      </c>
      <c r="AK564">
        <f t="shared" si="215"/>
        <v>0</v>
      </c>
      <c r="AL564">
        <f t="shared" si="216"/>
        <v>0</v>
      </c>
      <c r="AM564">
        <f t="shared" si="217"/>
        <v>0</v>
      </c>
      <c r="AO564">
        <f t="shared" si="218"/>
        <v>0</v>
      </c>
      <c r="AP564">
        <f t="shared" si="219"/>
        <v>0</v>
      </c>
    </row>
    <row r="565" spans="1:42" x14ac:dyDescent="0.2">
      <c r="A565" s="486"/>
      <c r="D565" s="120">
        <f t="shared" si="201"/>
        <v>0</v>
      </c>
      <c r="O565">
        <f t="shared" si="202"/>
        <v>0</v>
      </c>
      <c r="P565">
        <f t="shared" si="220"/>
        <v>431</v>
      </c>
      <c r="Q565">
        <f t="shared" si="221"/>
        <v>0</v>
      </c>
      <c r="R565">
        <f t="shared" si="203"/>
        <v>0</v>
      </c>
      <c r="S565">
        <f t="shared" si="204"/>
        <v>0</v>
      </c>
      <c r="T565">
        <f t="shared" si="222"/>
        <v>0</v>
      </c>
      <c r="V565">
        <f t="shared" si="205"/>
        <v>0</v>
      </c>
      <c r="W565">
        <f t="shared" si="206"/>
        <v>0</v>
      </c>
      <c r="Y565">
        <f t="shared" si="207"/>
        <v>0</v>
      </c>
      <c r="Z565">
        <f t="shared" si="208"/>
        <v>0</v>
      </c>
      <c r="AB565">
        <f t="shared" si="209"/>
        <v>0</v>
      </c>
      <c r="AC565">
        <f t="shared" si="210"/>
        <v>0</v>
      </c>
      <c r="AE565">
        <f t="shared" si="211"/>
        <v>0</v>
      </c>
      <c r="AF565">
        <f t="shared" si="212"/>
        <v>0</v>
      </c>
      <c r="AG565">
        <f t="shared" si="223"/>
        <v>0</v>
      </c>
      <c r="AH565">
        <f t="shared" si="224"/>
        <v>0</v>
      </c>
      <c r="AI565">
        <f t="shared" si="213"/>
        <v>0</v>
      </c>
      <c r="AJ565">
        <f t="shared" si="214"/>
        <v>0</v>
      </c>
      <c r="AK565">
        <f t="shared" si="215"/>
        <v>0</v>
      </c>
      <c r="AL565">
        <f t="shared" si="216"/>
        <v>0</v>
      </c>
      <c r="AM565">
        <f t="shared" si="217"/>
        <v>0</v>
      </c>
      <c r="AO565">
        <f t="shared" si="218"/>
        <v>0</v>
      </c>
      <c r="AP565">
        <f t="shared" si="219"/>
        <v>0</v>
      </c>
    </row>
    <row r="566" spans="1:42" x14ac:dyDescent="0.2">
      <c r="D566" s="120">
        <f t="shared" si="201"/>
        <v>0</v>
      </c>
      <c r="O566">
        <f t="shared" si="202"/>
        <v>0</v>
      </c>
      <c r="P566">
        <f t="shared" si="220"/>
        <v>431</v>
      </c>
      <c r="Q566">
        <f t="shared" si="221"/>
        <v>0</v>
      </c>
      <c r="R566">
        <f t="shared" si="203"/>
        <v>0</v>
      </c>
      <c r="S566">
        <f t="shared" si="204"/>
        <v>0</v>
      </c>
      <c r="T566">
        <f t="shared" si="222"/>
        <v>0</v>
      </c>
      <c r="V566">
        <f t="shared" si="205"/>
        <v>0</v>
      </c>
      <c r="W566">
        <f t="shared" si="206"/>
        <v>0</v>
      </c>
      <c r="Y566">
        <f t="shared" si="207"/>
        <v>0</v>
      </c>
      <c r="Z566">
        <f t="shared" si="208"/>
        <v>0</v>
      </c>
      <c r="AB566">
        <f t="shared" si="209"/>
        <v>0</v>
      </c>
      <c r="AC566">
        <f t="shared" si="210"/>
        <v>0</v>
      </c>
      <c r="AE566">
        <f t="shared" si="211"/>
        <v>0</v>
      </c>
      <c r="AF566">
        <f t="shared" si="212"/>
        <v>0</v>
      </c>
      <c r="AG566">
        <f t="shared" si="223"/>
        <v>0</v>
      </c>
      <c r="AH566">
        <f t="shared" si="224"/>
        <v>0</v>
      </c>
      <c r="AI566">
        <f t="shared" si="213"/>
        <v>0</v>
      </c>
      <c r="AJ566">
        <f t="shared" si="214"/>
        <v>0</v>
      </c>
      <c r="AK566">
        <f t="shared" si="215"/>
        <v>0</v>
      </c>
      <c r="AL566">
        <f t="shared" si="216"/>
        <v>0</v>
      </c>
      <c r="AM566">
        <f t="shared" si="217"/>
        <v>0</v>
      </c>
      <c r="AO566">
        <f t="shared" si="218"/>
        <v>0</v>
      </c>
      <c r="AP566">
        <f t="shared" si="219"/>
        <v>0</v>
      </c>
    </row>
    <row r="567" spans="1:42" x14ac:dyDescent="0.2">
      <c r="A567" s="394"/>
      <c r="D567" s="120">
        <f t="shared" si="201"/>
        <v>0</v>
      </c>
      <c r="O567">
        <f t="shared" si="202"/>
        <v>0</v>
      </c>
      <c r="P567">
        <f t="shared" si="220"/>
        <v>431</v>
      </c>
      <c r="Q567">
        <f t="shared" si="221"/>
        <v>0</v>
      </c>
      <c r="R567">
        <f t="shared" si="203"/>
        <v>0</v>
      </c>
      <c r="S567">
        <f t="shared" si="204"/>
        <v>0</v>
      </c>
      <c r="T567">
        <f t="shared" si="222"/>
        <v>0</v>
      </c>
      <c r="V567">
        <f t="shared" si="205"/>
        <v>0</v>
      </c>
      <c r="W567">
        <f t="shared" si="206"/>
        <v>0</v>
      </c>
      <c r="Y567">
        <f t="shared" si="207"/>
        <v>0</v>
      </c>
      <c r="Z567">
        <f t="shared" si="208"/>
        <v>0</v>
      </c>
      <c r="AB567">
        <f t="shared" si="209"/>
        <v>0</v>
      </c>
      <c r="AC567">
        <f t="shared" si="210"/>
        <v>0</v>
      </c>
      <c r="AE567">
        <f t="shared" si="211"/>
        <v>0</v>
      </c>
      <c r="AF567">
        <f t="shared" si="212"/>
        <v>0</v>
      </c>
      <c r="AG567">
        <f t="shared" si="223"/>
        <v>0</v>
      </c>
      <c r="AH567">
        <f t="shared" si="224"/>
        <v>0</v>
      </c>
      <c r="AI567">
        <f t="shared" si="213"/>
        <v>0</v>
      </c>
      <c r="AJ567">
        <f t="shared" si="214"/>
        <v>0</v>
      </c>
      <c r="AK567">
        <f t="shared" si="215"/>
        <v>0</v>
      </c>
      <c r="AL567">
        <f t="shared" si="216"/>
        <v>0</v>
      </c>
      <c r="AM567">
        <f t="shared" si="217"/>
        <v>0</v>
      </c>
      <c r="AO567">
        <f t="shared" si="218"/>
        <v>0</v>
      </c>
      <c r="AP567">
        <f t="shared" si="219"/>
        <v>0</v>
      </c>
    </row>
    <row r="568" spans="1:42" x14ac:dyDescent="0.2">
      <c r="D568" s="120">
        <f t="shared" si="201"/>
        <v>0</v>
      </c>
      <c r="O568">
        <f t="shared" si="202"/>
        <v>0</v>
      </c>
      <c r="P568">
        <f t="shared" si="220"/>
        <v>431</v>
      </c>
      <c r="Q568">
        <f t="shared" si="221"/>
        <v>0</v>
      </c>
      <c r="R568">
        <f t="shared" si="203"/>
        <v>0</v>
      </c>
      <c r="S568">
        <f t="shared" si="204"/>
        <v>0</v>
      </c>
      <c r="T568">
        <f t="shared" si="222"/>
        <v>0</v>
      </c>
      <c r="V568">
        <f t="shared" si="205"/>
        <v>0</v>
      </c>
      <c r="W568">
        <f t="shared" si="206"/>
        <v>0</v>
      </c>
      <c r="Y568">
        <f t="shared" si="207"/>
        <v>0</v>
      </c>
      <c r="Z568">
        <f t="shared" si="208"/>
        <v>0</v>
      </c>
      <c r="AB568">
        <f t="shared" si="209"/>
        <v>0</v>
      </c>
      <c r="AC568">
        <f t="shared" si="210"/>
        <v>0</v>
      </c>
      <c r="AE568">
        <f t="shared" si="211"/>
        <v>0</v>
      </c>
      <c r="AF568">
        <f t="shared" si="212"/>
        <v>0</v>
      </c>
      <c r="AG568">
        <f t="shared" si="223"/>
        <v>0</v>
      </c>
      <c r="AH568">
        <f t="shared" si="224"/>
        <v>0</v>
      </c>
      <c r="AI568">
        <f t="shared" si="213"/>
        <v>0</v>
      </c>
      <c r="AJ568">
        <f t="shared" si="214"/>
        <v>0</v>
      </c>
      <c r="AK568">
        <f t="shared" si="215"/>
        <v>0</v>
      </c>
      <c r="AL568">
        <f t="shared" si="216"/>
        <v>0</v>
      </c>
      <c r="AM568">
        <f t="shared" si="217"/>
        <v>0</v>
      </c>
      <c r="AO568">
        <f t="shared" si="218"/>
        <v>0</v>
      </c>
      <c r="AP568">
        <f t="shared" si="219"/>
        <v>0</v>
      </c>
    </row>
    <row r="569" spans="1:42" x14ac:dyDescent="0.2">
      <c r="D569" s="120">
        <f t="shared" si="201"/>
        <v>0</v>
      </c>
      <c r="O569">
        <f t="shared" si="202"/>
        <v>0</v>
      </c>
      <c r="P569">
        <f t="shared" si="220"/>
        <v>431</v>
      </c>
      <c r="Q569">
        <f t="shared" si="221"/>
        <v>0</v>
      </c>
      <c r="R569">
        <f t="shared" si="203"/>
        <v>0</v>
      </c>
      <c r="S569">
        <f t="shared" si="204"/>
        <v>0</v>
      </c>
      <c r="T569">
        <f t="shared" si="222"/>
        <v>0</v>
      </c>
      <c r="V569">
        <f t="shared" si="205"/>
        <v>0</v>
      </c>
      <c r="W569">
        <f t="shared" si="206"/>
        <v>0</v>
      </c>
      <c r="Y569">
        <f t="shared" si="207"/>
        <v>0</v>
      </c>
      <c r="Z569">
        <f t="shared" si="208"/>
        <v>0</v>
      </c>
      <c r="AB569">
        <f t="shared" si="209"/>
        <v>0</v>
      </c>
      <c r="AC569">
        <f t="shared" si="210"/>
        <v>0</v>
      </c>
      <c r="AE569">
        <f t="shared" si="211"/>
        <v>0</v>
      </c>
      <c r="AF569">
        <f t="shared" si="212"/>
        <v>0</v>
      </c>
      <c r="AG569">
        <f t="shared" si="223"/>
        <v>0</v>
      </c>
      <c r="AH569">
        <f t="shared" si="224"/>
        <v>0</v>
      </c>
      <c r="AI569">
        <f t="shared" si="213"/>
        <v>0</v>
      </c>
      <c r="AJ569">
        <f t="shared" si="214"/>
        <v>0</v>
      </c>
      <c r="AK569">
        <f t="shared" si="215"/>
        <v>0</v>
      </c>
      <c r="AL569">
        <f t="shared" si="216"/>
        <v>0</v>
      </c>
      <c r="AM569">
        <f t="shared" si="217"/>
        <v>0</v>
      </c>
      <c r="AO569">
        <f t="shared" si="218"/>
        <v>0</v>
      </c>
      <c r="AP569">
        <f t="shared" si="219"/>
        <v>0</v>
      </c>
    </row>
    <row r="570" spans="1:42" x14ac:dyDescent="0.2">
      <c r="D570" s="120">
        <f t="shared" si="201"/>
        <v>0</v>
      </c>
      <c r="O570">
        <f t="shared" si="202"/>
        <v>0</v>
      </c>
      <c r="P570">
        <f t="shared" si="220"/>
        <v>431</v>
      </c>
      <c r="Q570">
        <f t="shared" si="221"/>
        <v>0</v>
      </c>
      <c r="R570">
        <f t="shared" si="203"/>
        <v>0</v>
      </c>
      <c r="S570">
        <f t="shared" si="204"/>
        <v>0</v>
      </c>
      <c r="T570">
        <f t="shared" si="222"/>
        <v>0</v>
      </c>
      <c r="V570">
        <f t="shared" si="205"/>
        <v>0</v>
      </c>
      <c r="W570">
        <f t="shared" si="206"/>
        <v>0</v>
      </c>
      <c r="Y570">
        <f t="shared" si="207"/>
        <v>0</v>
      </c>
      <c r="Z570">
        <f t="shared" si="208"/>
        <v>0</v>
      </c>
      <c r="AB570">
        <f t="shared" si="209"/>
        <v>0</v>
      </c>
      <c r="AC570">
        <f t="shared" si="210"/>
        <v>0</v>
      </c>
      <c r="AE570">
        <f t="shared" si="211"/>
        <v>0</v>
      </c>
      <c r="AF570">
        <f t="shared" si="212"/>
        <v>0</v>
      </c>
      <c r="AG570">
        <f t="shared" si="223"/>
        <v>0</v>
      </c>
      <c r="AH570">
        <f t="shared" si="224"/>
        <v>0</v>
      </c>
      <c r="AI570">
        <f t="shared" si="213"/>
        <v>0</v>
      </c>
      <c r="AJ570">
        <f t="shared" si="214"/>
        <v>0</v>
      </c>
      <c r="AK570">
        <f t="shared" si="215"/>
        <v>0</v>
      </c>
      <c r="AL570">
        <f t="shared" si="216"/>
        <v>0</v>
      </c>
      <c r="AM570">
        <f t="shared" si="217"/>
        <v>0</v>
      </c>
      <c r="AO570">
        <f t="shared" si="218"/>
        <v>0</v>
      </c>
      <c r="AP570">
        <f t="shared" si="219"/>
        <v>0</v>
      </c>
    </row>
    <row r="571" spans="1:42" x14ac:dyDescent="0.2">
      <c r="A571" s="191"/>
      <c r="D571" s="120">
        <f t="shared" si="201"/>
        <v>0</v>
      </c>
      <c r="O571">
        <f t="shared" si="202"/>
        <v>0</v>
      </c>
      <c r="P571">
        <f t="shared" si="220"/>
        <v>431</v>
      </c>
      <c r="Q571">
        <f t="shared" si="221"/>
        <v>0</v>
      </c>
      <c r="R571">
        <f t="shared" si="203"/>
        <v>0</v>
      </c>
      <c r="S571">
        <f t="shared" si="204"/>
        <v>0</v>
      </c>
      <c r="T571">
        <f t="shared" si="222"/>
        <v>0</v>
      </c>
      <c r="V571">
        <f t="shared" si="205"/>
        <v>0</v>
      </c>
      <c r="W571">
        <f t="shared" si="206"/>
        <v>0</v>
      </c>
      <c r="Y571">
        <f t="shared" si="207"/>
        <v>0</v>
      </c>
      <c r="Z571">
        <f t="shared" si="208"/>
        <v>0</v>
      </c>
      <c r="AB571">
        <f t="shared" si="209"/>
        <v>0</v>
      </c>
      <c r="AC571">
        <f t="shared" si="210"/>
        <v>0</v>
      </c>
      <c r="AE571">
        <f t="shared" si="211"/>
        <v>0</v>
      </c>
      <c r="AF571">
        <f t="shared" si="212"/>
        <v>0</v>
      </c>
      <c r="AG571">
        <f t="shared" si="223"/>
        <v>0</v>
      </c>
      <c r="AH571">
        <f t="shared" si="224"/>
        <v>0</v>
      </c>
      <c r="AI571">
        <f t="shared" si="213"/>
        <v>0</v>
      </c>
      <c r="AJ571">
        <f t="shared" si="214"/>
        <v>0</v>
      </c>
      <c r="AK571">
        <f t="shared" si="215"/>
        <v>0</v>
      </c>
      <c r="AL571">
        <f t="shared" si="216"/>
        <v>0</v>
      </c>
      <c r="AM571">
        <f t="shared" si="217"/>
        <v>0</v>
      </c>
      <c r="AO571">
        <f t="shared" si="218"/>
        <v>0</v>
      </c>
      <c r="AP571">
        <f t="shared" si="219"/>
        <v>0</v>
      </c>
    </row>
    <row r="572" spans="1:42" x14ac:dyDescent="0.2">
      <c r="A572" s="40"/>
      <c r="D572" s="120">
        <f t="shared" si="201"/>
        <v>0</v>
      </c>
      <c r="O572">
        <f t="shared" si="202"/>
        <v>0</v>
      </c>
      <c r="P572">
        <f t="shared" si="220"/>
        <v>431</v>
      </c>
      <c r="Q572">
        <f t="shared" si="221"/>
        <v>0</v>
      </c>
      <c r="R572">
        <f t="shared" si="203"/>
        <v>0</v>
      </c>
      <c r="S572">
        <f t="shared" si="204"/>
        <v>0</v>
      </c>
      <c r="T572">
        <f t="shared" si="222"/>
        <v>0</v>
      </c>
      <c r="V572">
        <f t="shared" si="205"/>
        <v>0</v>
      </c>
      <c r="W572">
        <f t="shared" si="206"/>
        <v>0</v>
      </c>
      <c r="Y572">
        <f t="shared" si="207"/>
        <v>0</v>
      </c>
      <c r="Z572">
        <f t="shared" si="208"/>
        <v>0</v>
      </c>
      <c r="AB572">
        <f t="shared" si="209"/>
        <v>0</v>
      </c>
      <c r="AC572">
        <f t="shared" si="210"/>
        <v>0</v>
      </c>
      <c r="AE572">
        <f t="shared" si="211"/>
        <v>0</v>
      </c>
      <c r="AF572">
        <f t="shared" si="212"/>
        <v>0</v>
      </c>
      <c r="AG572">
        <f t="shared" si="223"/>
        <v>0</v>
      </c>
      <c r="AH572">
        <f t="shared" si="224"/>
        <v>0</v>
      </c>
      <c r="AI572">
        <f t="shared" si="213"/>
        <v>0</v>
      </c>
      <c r="AJ572">
        <f t="shared" si="214"/>
        <v>0</v>
      </c>
      <c r="AK572">
        <f t="shared" si="215"/>
        <v>0</v>
      </c>
      <c r="AL572">
        <f t="shared" si="216"/>
        <v>0</v>
      </c>
      <c r="AM572">
        <f t="shared" si="217"/>
        <v>0</v>
      </c>
      <c r="AO572">
        <f t="shared" si="218"/>
        <v>0</v>
      </c>
      <c r="AP572">
        <f t="shared" si="219"/>
        <v>0</v>
      </c>
    </row>
    <row r="573" spans="1:42" x14ac:dyDescent="0.2">
      <c r="D573" s="120">
        <f t="shared" si="201"/>
        <v>0</v>
      </c>
      <c r="O573">
        <f t="shared" si="202"/>
        <v>0</v>
      </c>
      <c r="P573">
        <f t="shared" si="220"/>
        <v>431</v>
      </c>
      <c r="Q573">
        <f t="shared" si="221"/>
        <v>0</v>
      </c>
      <c r="R573">
        <f t="shared" si="203"/>
        <v>0</v>
      </c>
      <c r="S573">
        <f t="shared" si="204"/>
        <v>0</v>
      </c>
      <c r="T573">
        <f t="shared" si="222"/>
        <v>0</v>
      </c>
      <c r="V573">
        <f t="shared" si="205"/>
        <v>0</v>
      </c>
      <c r="W573">
        <f t="shared" si="206"/>
        <v>0</v>
      </c>
      <c r="Y573">
        <f t="shared" si="207"/>
        <v>0</v>
      </c>
      <c r="Z573">
        <f t="shared" si="208"/>
        <v>0</v>
      </c>
      <c r="AB573">
        <f t="shared" si="209"/>
        <v>0</v>
      </c>
      <c r="AC573">
        <f t="shared" si="210"/>
        <v>0</v>
      </c>
      <c r="AE573">
        <f t="shared" si="211"/>
        <v>0</v>
      </c>
      <c r="AF573">
        <f t="shared" si="212"/>
        <v>0</v>
      </c>
      <c r="AG573">
        <f t="shared" si="223"/>
        <v>0</v>
      </c>
      <c r="AH573">
        <f t="shared" si="224"/>
        <v>0</v>
      </c>
      <c r="AI573">
        <f t="shared" si="213"/>
        <v>0</v>
      </c>
      <c r="AJ573">
        <f t="shared" si="214"/>
        <v>0</v>
      </c>
      <c r="AK573">
        <f t="shared" si="215"/>
        <v>0</v>
      </c>
      <c r="AL573">
        <f t="shared" si="216"/>
        <v>0</v>
      </c>
      <c r="AM573">
        <f t="shared" si="217"/>
        <v>0</v>
      </c>
      <c r="AO573">
        <f t="shared" si="218"/>
        <v>0</v>
      </c>
      <c r="AP573">
        <f t="shared" si="219"/>
        <v>0</v>
      </c>
    </row>
    <row r="574" spans="1:42" x14ac:dyDescent="0.2">
      <c r="A574" s="191"/>
      <c r="D574" s="120">
        <f t="shared" si="201"/>
        <v>0</v>
      </c>
      <c r="O574">
        <f t="shared" si="202"/>
        <v>0</v>
      </c>
      <c r="P574">
        <f t="shared" si="220"/>
        <v>431</v>
      </c>
      <c r="Q574">
        <f t="shared" si="221"/>
        <v>0</v>
      </c>
      <c r="R574">
        <f t="shared" si="203"/>
        <v>0</v>
      </c>
      <c r="S574">
        <f t="shared" si="204"/>
        <v>0</v>
      </c>
      <c r="T574">
        <f t="shared" si="222"/>
        <v>0</v>
      </c>
      <c r="V574">
        <f t="shared" si="205"/>
        <v>0</v>
      </c>
      <c r="W574">
        <f t="shared" si="206"/>
        <v>0</v>
      </c>
      <c r="Y574">
        <f t="shared" si="207"/>
        <v>0</v>
      </c>
      <c r="Z574">
        <f t="shared" si="208"/>
        <v>0</v>
      </c>
      <c r="AB574">
        <f t="shared" si="209"/>
        <v>0</v>
      </c>
      <c r="AC574">
        <f t="shared" si="210"/>
        <v>0</v>
      </c>
      <c r="AE574">
        <f t="shared" si="211"/>
        <v>0</v>
      </c>
      <c r="AF574">
        <f t="shared" si="212"/>
        <v>0</v>
      </c>
      <c r="AG574">
        <f t="shared" si="223"/>
        <v>0</v>
      </c>
      <c r="AH574">
        <f t="shared" si="224"/>
        <v>0</v>
      </c>
      <c r="AI574">
        <f t="shared" si="213"/>
        <v>0</v>
      </c>
      <c r="AJ574">
        <f t="shared" si="214"/>
        <v>0</v>
      </c>
      <c r="AK574">
        <f t="shared" si="215"/>
        <v>0</v>
      </c>
      <c r="AL574">
        <f t="shared" si="216"/>
        <v>0</v>
      </c>
      <c r="AM574">
        <f t="shared" si="217"/>
        <v>0</v>
      </c>
      <c r="AO574">
        <f t="shared" si="218"/>
        <v>0</v>
      </c>
      <c r="AP574">
        <f t="shared" si="219"/>
        <v>0</v>
      </c>
    </row>
    <row r="575" spans="1:42" x14ac:dyDescent="0.2">
      <c r="D575" s="120">
        <f t="shared" si="201"/>
        <v>0</v>
      </c>
      <c r="O575">
        <f t="shared" si="202"/>
        <v>0</v>
      </c>
      <c r="P575">
        <f t="shared" si="220"/>
        <v>431</v>
      </c>
      <c r="Q575">
        <f t="shared" si="221"/>
        <v>0</v>
      </c>
      <c r="R575">
        <f t="shared" si="203"/>
        <v>0</v>
      </c>
      <c r="S575">
        <f t="shared" si="204"/>
        <v>0</v>
      </c>
      <c r="T575">
        <f t="shared" si="222"/>
        <v>0</v>
      </c>
      <c r="V575">
        <f t="shared" si="205"/>
        <v>0</v>
      </c>
      <c r="W575">
        <f t="shared" si="206"/>
        <v>0</v>
      </c>
      <c r="Y575">
        <f t="shared" si="207"/>
        <v>0</v>
      </c>
      <c r="Z575">
        <f t="shared" si="208"/>
        <v>0</v>
      </c>
      <c r="AB575">
        <f t="shared" si="209"/>
        <v>0</v>
      </c>
      <c r="AC575">
        <f t="shared" si="210"/>
        <v>0</v>
      </c>
      <c r="AE575">
        <f t="shared" si="211"/>
        <v>0</v>
      </c>
      <c r="AF575">
        <f t="shared" si="212"/>
        <v>0</v>
      </c>
      <c r="AG575">
        <f t="shared" si="223"/>
        <v>0</v>
      </c>
      <c r="AH575">
        <f t="shared" si="224"/>
        <v>0</v>
      </c>
      <c r="AI575">
        <f t="shared" si="213"/>
        <v>0</v>
      </c>
      <c r="AJ575">
        <f t="shared" si="214"/>
        <v>0</v>
      </c>
      <c r="AK575">
        <f t="shared" si="215"/>
        <v>0</v>
      </c>
      <c r="AL575">
        <f t="shared" si="216"/>
        <v>0</v>
      </c>
      <c r="AM575">
        <f t="shared" si="217"/>
        <v>0</v>
      </c>
      <c r="AO575">
        <f t="shared" si="218"/>
        <v>0</v>
      </c>
      <c r="AP575">
        <f t="shared" si="219"/>
        <v>0</v>
      </c>
    </row>
    <row r="576" spans="1:42" x14ac:dyDescent="0.2">
      <c r="D576" s="120">
        <f t="shared" si="201"/>
        <v>0</v>
      </c>
      <c r="O576">
        <f t="shared" si="202"/>
        <v>0</v>
      </c>
      <c r="P576">
        <f t="shared" si="220"/>
        <v>431</v>
      </c>
      <c r="Q576">
        <f t="shared" si="221"/>
        <v>0</v>
      </c>
      <c r="R576">
        <f t="shared" si="203"/>
        <v>0</v>
      </c>
      <c r="S576">
        <f t="shared" si="204"/>
        <v>0</v>
      </c>
      <c r="T576">
        <f t="shared" si="222"/>
        <v>0</v>
      </c>
      <c r="V576">
        <f t="shared" si="205"/>
        <v>0</v>
      </c>
      <c r="W576">
        <f t="shared" si="206"/>
        <v>0</v>
      </c>
      <c r="Y576">
        <f t="shared" si="207"/>
        <v>0</v>
      </c>
      <c r="Z576">
        <f t="shared" si="208"/>
        <v>0</v>
      </c>
      <c r="AB576">
        <f t="shared" si="209"/>
        <v>0</v>
      </c>
      <c r="AC576">
        <f t="shared" si="210"/>
        <v>0</v>
      </c>
      <c r="AE576">
        <f t="shared" si="211"/>
        <v>0</v>
      </c>
      <c r="AF576">
        <f t="shared" si="212"/>
        <v>0</v>
      </c>
      <c r="AG576">
        <f t="shared" si="223"/>
        <v>0</v>
      </c>
      <c r="AH576">
        <f t="shared" si="224"/>
        <v>0</v>
      </c>
      <c r="AI576">
        <f t="shared" si="213"/>
        <v>0</v>
      </c>
      <c r="AJ576">
        <f t="shared" si="214"/>
        <v>0</v>
      </c>
      <c r="AK576">
        <f t="shared" si="215"/>
        <v>0</v>
      </c>
      <c r="AL576">
        <f t="shared" si="216"/>
        <v>0</v>
      </c>
      <c r="AM576">
        <f t="shared" si="217"/>
        <v>0</v>
      </c>
      <c r="AO576">
        <f t="shared" si="218"/>
        <v>0</v>
      </c>
      <c r="AP576">
        <f t="shared" si="219"/>
        <v>0</v>
      </c>
    </row>
    <row r="577" spans="1:42" x14ac:dyDescent="0.2">
      <c r="D577" s="120">
        <f t="shared" si="201"/>
        <v>0</v>
      </c>
      <c r="O577">
        <f t="shared" si="202"/>
        <v>0</v>
      </c>
      <c r="P577">
        <f t="shared" si="220"/>
        <v>431</v>
      </c>
      <c r="Q577">
        <f t="shared" si="221"/>
        <v>0</v>
      </c>
      <c r="R577">
        <f t="shared" si="203"/>
        <v>0</v>
      </c>
      <c r="S577">
        <f t="shared" si="204"/>
        <v>0</v>
      </c>
      <c r="T577">
        <f t="shared" si="222"/>
        <v>0</v>
      </c>
      <c r="V577">
        <f t="shared" si="205"/>
        <v>0</v>
      </c>
      <c r="W577">
        <f t="shared" si="206"/>
        <v>0</v>
      </c>
      <c r="Y577">
        <f t="shared" si="207"/>
        <v>0</v>
      </c>
      <c r="Z577">
        <f t="shared" si="208"/>
        <v>0</v>
      </c>
      <c r="AB577">
        <f t="shared" si="209"/>
        <v>0</v>
      </c>
      <c r="AC577">
        <f t="shared" si="210"/>
        <v>0</v>
      </c>
      <c r="AE577">
        <f t="shared" si="211"/>
        <v>0</v>
      </c>
      <c r="AF577">
        <f t="shared" si="212"/>
        <v>0</v>
      </c>
      <c r="AG577">
        <f t="shared" si="223"/>
        <v>0</v>
      </c>
      <c r="AH577">
        <f t="shared" si="224"/>
        <v>0</v>
      </c>
      <c r="AI577">
        <f t="shared" si="213"/>
        <v>0</v>
      </c>
      <c r="AJ577">
        <f t="shared" si="214"/>
        <v>0</v>
      </c>
      <c r="AK577">
        <f t="shared" si="215"/>
        <v>0</v>
      </c>
      <c r="AL577">
        <f t="shared" si="216"/>
        <v>0</v>
      </c>
      <c r="AM577">
        <f t="shared" si="217"/>
        <v>0</v>
      </c>
      <c r="AO577">
        <f t="shared" si="218"/>
        <v>0</v>
      </c>
      <c r="AP577">
        <f t="shared" si="219"/>
        <v>0</v>
      </c>
    </row>
    <row r="578" spans="1:42" x14ac:dyDescent="0.2">
      <c r="A578" s="40"/>
      <c r="D578" s="120">
        <f t="shared" ref="D578:D641" si="225">$T578*SIGN($B578)</f>
        <v>0</v>
      </c>
      <c r="O578">
        <f t="shared" ref="O578:O641" si="226">($N$2-$A578)*SIGN($A578)</f>
        <v>0</v>
      </c>
      <c r="P578">
        <f t="shared" si="220"/>
        <v>431</v>
      </c>
      <c r="Q578">
        <f t="shared" si="221"/>
        <v>0</v>
      </c>
      <c r="R578">
        <f t="shared" ref="R578:R641" si="227">(SUM($B$2:$C$2000)-$Q578+1)*SIGN($Q578)</f>
        <v>0</v>
      </c>
      <c r="S578">
        <f t="shared" ref="S578:S641" si="228">($R578-$B578)/($R578*SIGN($B578)+(1-SIGN($B578)))</f>
        <v>0</v>
      </c>
      <c r="T578">
        <f t="shared" si="222"/>
        <v>0</v>
      </c>
      <c r="V578">
        <f t="shared" ref="V578:V641" si="229">SIGN(MAX(SIGN($S578)*(0.5-$T578), 0))*ROW()</f>
        <v>0</v>
      </c>
      <c r="W578">
        <f t="shared" ref="W578:W641" si="230">($R$2-$V578)*SIGN($V578)</f>
        <v>0</v>
      </c>
      <c r="Y578">
        <f t="shared" ref="Y578:Y641" si="231">SIGN(MAX(SIGN($S578)*(0.25-$T578), 0))*ROW()</f>
        <v>0</v>
      </c>
      <c r="Z578">
        <f t="shared" ref="Z578:Z641" si="232">($R$2-$Y578)*SIGN($Y578)</f>
        <v>0</v>
      </c>
      <c r="AB578">
        <f t="shared" ref="AB578:AB641" si="233">SIGN(MAX(SIGN($S578)*(0.75-$T578), 0))*ROW()</f>
        <v>0</v>
      </c>
      <c r="AC578">
        <f t="shared" ref="AC578:AC641" si="234">($R$2-$AB578)*SIGN($AB578)</f>
        <v>0</v>
      </c>
      <c r="AE578">
        <f t="shared" ref="AE578:AE641" si="235">$A578*$B578</f>
        <v>0</v>
      </c>
      <c r="AF578">
        <f t="shared" ref="AF578:AF641" si="236">$AG578*$AH578</f>
        <v>0</v>
      </c>
      <c r="AG578">
        <f t="shared" si="223"/>
        <v>0</v>
      </c>
      <c r="AH578">
        <f t="shared" si="224"/>
        <v>0</v>
      </c>
      <c r="AI578">
        <f t="shared" ref="AI578:AI641" si="237">$AF578+$AI579</f>
        <v>0</v>
      </c>
      <c r="AJ578">
        <f t="shared" ref="AJ578:AJ641" si="238">$AI579*SIGN($AE578)</f>
        <v>0</v>
      </c>
      <c r="AK578">
        <f t="shared" ref="AK578:AK641" si="239">($B578*$AJ578^2)/((1-(SIGN($AJ578)))+($R578*($R578-$B578)))</f>
        <v>0</v>
      </c>
      <c r="AL578">
        <f t="shared" ref="AL578:AL641" si="240">SIGN(MAX(SIGN($S578)*(0.95-$T578), 0))*ROW()</f>
        <v>0</v>
      </c>
      <c r="AM578">
        <f t="shared" ref="AM578:AM641" si="241">($R$2-$AL578)*SIGN($AL578)</f>
        <v>0</v>
      </c>
      <c r="AO578">
        <f t="shared" ref="AO578:AO641" si="242">SIGN(MAX(SIGN($S578)*(0.05-$T578), 0))*ROW()</f>
        <v>0</v>
      </c>
      <c r="AP578">
        <f t="shared" ref="AP578:AP641" si="243">($R$2-$AO578)*SIGN($AO578)</f>
        <v>0</v>
      </c>
    </row>
    <row r="579" spans="1:42" x14ac:dyDescent="0.2">
      <c r="A579" s="191"/>
      <c r="D579" s="120">
        <f t="shared" si="225"/>
        <v>0</v>
      </c>
      <c r="O579">
        <f t="shared" si="226"/>
        <v>0</v>
      </c>
      <c r="P579">
        <f t="shared" ref="P579:P642" si="244">($P578+$B579+$C578)</f>
        <v>431</v>
      </c>
      <c r="Q579">
        <f t="shared" ref="Q579:Q642" si="245">$P579*SIGN($B579)-($B579-SIGN($B579))</f>
        <v>0</v>
      </c>
      <c r="R579">
        <f t="shared" si="227"/>
        <v>0</v>
      </c>
      <c r="S579">
        <f t="shared" si="228"/>
        <v>0</v>
      </c>
      <c r="T579">
        <f t="shared" ref="T579:T642" si="246">$S579*$T578+(1-SIGN($B579))*$T578</f>
        <v>0</v>
      </c>
      <c r="V579">
        <f t="shared" si="229"/>
        <v>0</v>
      </c>
      <c r="W579">
        <f t="shared" si="230"/>
        <v>0</v>
      </c>
      <c r="Y579">
        <f t="shared" si="231"/>
        <v>0</v>
      </c>
      <c r="Z579">
        <f t="shared" si="232"/>
        <v>0</v>
      </c>
      <c r="AB579">
        <f t="shared" si="233"/>
        <v>0</v>
      </c>
      <c r="AC579">
        <f t="shared" si="234"/>
        <v>0</v>
      </c>
      <c r="AE579">
        <f t="shared" si="235"/>
        <v>0</v>
      </c>
      <c r="AF579">
        <f t="shared" si="236"/>
        <v>0</v>
      </c>
      <c r="AG579">
        <f t="shared" ref="AG579:AG642" si="247">$A578-$A579</f>
        <v>0</v>
      </c>
      <c r="AH579">
        <f t="shared" ref="AH579:AH642" si="248">$T578</f>
        <v>0</v>
      </c>
      <c r="AI579">
        <f t="shared" si="237"/>
        <v>0</v>
      </c>
      <c r="AJ579">
        <f t="shared" si="238"/>
        <v>0</v>
      </c>
      <c r="AK579">
        <f t="shared" si="239"/>
        <v>0</v>
      </c>
      <c r="AL579">
        <f t="shared" si="240"/>
        <v>0</v>
      </c>
      <c r="AM579">
        <f t="shared" si="241"/>
        <v>0</v>
      </c>
      <c r="AO579">
        <f t="shared" si="242"/>
        <v>0</v>
      </c>
      <c r="AP579">
        <f t="shared" si="243"/>
        <v>0</v>
      </c>
    </row>
    <row r="580" spans="1:42" x14ac:dyDescent="0.2">
      <c r="A580" s="191"/>
      <c r="D580" s="120">
        <f t="shared" si="225"/>
        <v>0</v>
      </c>
      <c r="O580">
        <f t="shared" si="226"/>
        <v>0</v>
      </c>
      <c r="P580">
        <f t="shared" si="244"/>
        <v>431</v>
      </c>
      <c r="Q580">
        <f t="shared" si="245"/>
        <v>0</v>
      </c>
      <c r="R580">
        <f t="shared" si="227"/>
        <v>0</v>
      </c>
      <c r="S580">
        <f t="shared" si="228"/>
        <v>0</v>
      </c>
      <c r="T580">
        <f t="shared" si="246"/>
        <v>0</v>
      </c>
      <c r="V580">
        <f t="shared" si="229"/>
        <v>0</v>
      </c>
      <c r="W580">
        <f t="shared" si="230"/>
        <v>0</v>
      </c>
      <c r="Y580">
        <f t="shared" si="231"/>
        <v>0</v>
      </c>
      <c r="Z580">
        <f t="shared" si="232"/>
        <v>0</v>
      </c>
      <c r="AB580">
        <f t="shared" si="233"/>
        <v>0</v>
      </c>
      <c r="AC580">
        <f t="shared" si="234"/>
        <v>0</v>
      </c>
      <c r="AE580">
        <f t="shared" si="235"/>
        <v>0</v>
      </c>
      <c r="AF580">
        <f t="shared" si="236"/>
        <v>0</v>
      </c>
      <c r="AG580">
        <f t="shared" si="247"/>
        <v>0</v>
      </c>
      <c r="AH580">
        <f t="shared" si="248"/>
        <v>0</v>
      </c>
      <c r="AI580">
        <f t="shared" si="237"/>
        <v>0</v>
      </c>
      <c r="AJ580">
        <f t="shared" si="238"/>
        <v>0</v>
      </c>
      <c r="AK580">
        <f t="shared" si="239"/>
        <v>0</v>
      </c>
      <c r="AL580">
        <f t="shared" si="240"/>
        <v>0</v>
      </c>
      <c r="AM580">
        <f t="shared" si="241"/>
        <v>0</v>
      </c>
      <c r="AO580">
        <f t="shared" si="242"/>
        <v>0</v>
      </c>
      <c r="AP580">
        <f t="shared" si="243"/>
        <v>0</v>
      </c>
    </row>
    <row r="581" spans="1:42" x14ac:dyDescent="0.2">
      <c r="A581" s="191"/>
      <c r="D581" s="120">
        <f t="shared" si="225"/>
        <v>0</v>
      </c>
      <c r="O581">
        <f t="shared" si="226"/>
        <v>0</v>
      </c>
      <c r="P581">
        <f t="shared" si="244"/>
        <v>431</v>
      </c>
      <c r="Q581">
        <f t="shared" si="245"/>
        <v>0</v>
      </c>
      <c r="R581">
        <f t="shared" si="227"/>
        <v>0</v>
      </c>
      <c r="S581">
        <f t="shared" si="228"/>
        <v>0</v>
      </c>
      <c r="T581">
        <f t="shared" si="246"/>
        <v>0</v>
      </c>
      <c r="V581">
        <f t="shared" si="229"/>
        <v>0</v>
      </c>
      <c r="W581">
        <f t="shared" si="230"/>
        <v>0</v>
      </c>
      <c r="Y581">
        <f t="shared" si="231"/>
        <v>0</v>
      </c>
      <c r="Z581">
        <f t="shared" si="232"/>
        <v>0</v>
      </c>
      <c r="AB581">
        <f t="shared" si="233"/>
        <v>0</v>
      </c>
      <c r="AC581">
        <f t="shared" si="234"/>
        <v>0</v>
      </c>
      <c r="AE581">
        <f t="shared" si="235"/>
        <v>0</v>
      </c>
      <c r="AF581">
        <f t="shared" si="236"/>
        <v>0</v>
      </c>
      <c r="AG581">
        <f t="shared" si="247"/>
        <v>0</v>
      </c>
      <c r="AH581">
        <f t="shared" si="248"/>
        <v>0</v>
      </c>
      <c r="AI581">
        <f t="shared" si="237"/>
        <v>0</v>
      </c>
      <c r="AJ581">
        <f t="shared" si="238"/>
        <v>0</v>
      </c>
      <c r="AK581">
        <f t="shared" si="239"/>
        <v>0</v>
      </c>
      <c r="AL581">
        <f t="shared" si="240"/>
        <v>0</v>
      </c>
      <c r="AM581">
        <f t="shared" si="241"/>
        <v>0</v>
      </c>
      <c r="AO581">
        <f t="shared" si="242"/>
        <v>0</v>
      </c>
      <c r="AP581">
        <f t="shared" si="243"/>
        <v>0</v>
      </c>
    </row>
    <row r="582" spans="1:42" x14ac:dyDescent="0.2">
      <c r="A582" s="40"/>
      <c r="D582" s="120">
        <f t="shared" si="225"/>
        <v>0</v>
      </c>
      <c r="O582">
        <f t="shared" si="226"/>
        <v>0</v>
      </c>
      <c r="P582">
        <f t="shared" si="244"/>
        <v>431</v>
      </c>
      <c r="Q582">
        <f t="shared" si="245"/>
        <v>0</v>
      </c>
      <c r="R582">
        <f t="shared" si="227"/>
        <v>0</v>
      </c>
      <c r="S582">
        <f t="shared" si="228"/>
        <v>0</v>
      </c>
      <c r="T582">
        <f t="shared" si="246"/>
        <v>0</v>
      </c>
      <c r="V582">
        <f t="shared" si="229"/>
        <v>0</v>
      </c>
      <c r="W582">
        <f t="shared" si="230"/>
        <v>0</v>
      </c>
      <c r="Y582">
        <f t="shared" si="231"/>
        <v>0</v>
      </c>
      <c r="Z582">
        <f t="shared" si="232"/>
        <v>0</v>
      </c>
      <c r="AB582">
        <f t="shared" si="233"/>
        <v>0</v>
      </c>
      <c r="AC582">
        <f t="shared" si="234"/>
        <v>0</v>
      </c>
      <c r="AE582">
        <f t="shared" si="235"/>
        <v>0</v>
      </c>
      <c r="AF582">
        <f t="shared" si="236"/>
        <v>0</v>
      </c>
      <c r="AG582">
        <f t="shared" si="247"/>
        <v>0</v>
      </c>
      <c r="AH582">
        <f t="shared" si="248"/>
        <v>0</v>
      </c>
      <c r="AI582">
        <f t="shared" si="237"/>
        <v>0</v>
      </c>
      <c r="AJ582">
        <f t="shared" si="238"/>
        <v>0</v>
      </c>
      <c r="AK582">
        <f t="shared" si="239"/>
        <v>0</v>
      </c>
      <c r="AL582">
        <f t="shared" si="240"/>
        <v>0</v>
      </c>
      <c r="AM582">
        <f t="shared" si="241"/>
        <v>0</v>
      </c>
      <c r="AO582">
        <f t="shared" si="242"/>
        <v>0</v>
      </c>
      <c r="AP582">
        <f t="shared" si="243"/>
        <v>0</v>
      </c>
    </row>
    <row r="583" spans="1:42" x14ac:dyDescent="0.2">
      <c r="D583" s="120">
        <f t="shared" si="225"/>
        <v>0</v>
      </c>
      <c r="O583">
        <f t="shared" si="226"/>
        <v>0</v>
      </c>
      <c r="P583">
        <f t="shared" si="244"/>
        <v>431</v>
      </c>
      <c r="Q583">
        <f t="shared" si="245"/>
        <v>0</v>
      </c>
      <c r="R583">
        <f t="shared" si="227"/>
        <v>0</v>
      </c>
      <c r="S583">
        <f t="shared" si="228"/>
        <v>0</v>
      </c>
      <c r="T583">
        <f t="shared" si="246"/>
        <v>0</v>
      </c>
      <c r="V583">
        <f t="shared" si="229"/>
        <v>0</v>
      </c>
      <c r="W583">
        <f t="shared" si="230"/>
        <v>0</v>
      </c>
      <c r="Y583">
        <f t="shared" si="231"/>
        <v>0</v>
      </c>
      <c r="Z583">
        <f t="shared" si="232"/>
        <v>0</v>
      </c>
      <c r="AB583">
        <f t="shared" si="233"/>
        <v>0</v>
      </c>
      <c r="AC583">
        <f t="shared" si="234"/>
        <v>0</v>
      </c>
      <c r="AE583">
        <f t="shared" si="235"/>
        <v>0</v>
      </c>
      <c r="AF583">
        <f t="shared" si="236"/>
        <v>0</v>
      </c>
      <c r="AG583">
        <f t="shared" si="247"/>
        <v>0</v>
      </c>
      <c r="AH583">
        <f t="shared" si="248"/>
        <v>0</v>
      </c>
      <c r="AI583">
        <f t="shared" si="237"/>
        <v>0</v>
      </c>
      <c r="AJ583">
        <f t="shared" si="238"/>
        <v>0</v>
      </c>
      <c r="AK583">
        <f t="shared" si="239"/>
        <v>0</v>
      </c>
      <c r="AL583">
        <f t="shared" si="240"/>
        <v>0</v>
      </c>
      <c r="AM583">
        <f t="shared" si="241"/>
        <v>0</v>
      </c>
      <c r="AO583">
        <f t="shared" si="242"/>
        <v>0</v>
      </c>
      <c r="AP583">
        <f t="shared" si="243"/>
        <v>0</v>
      </c>
    </row>
    <row r="584" spans="1:42" x14ac:dyDescent="0.2">
      <c r="A584" s="191"/>
      <c r="D584" s="120">
        <f t="shared" si="225"/>
        <v>0</v>
      </c>
      <c r="O584">
        <f t="shared" si="226"/>
        <v>0</v>
      </c>
      <c r="P584">
        <f t="shared" si="244"/>
        <v>431</v>
      </c>
      <c r="Q584">
        <f t="shared" si="245"/>
        <v>0</v>
      </c>
      <c r="R584">
        <f t="shared" si="227"/>
        <v>0</v>
      </c>
      <c r="S584">
        <f t="shared" si="228"/>
        <v>0</v>
      </c>
      <c r="T584">
        <f t="shared" si="246"/>
        <v>0</v>
      </c>
      <c r="V584">
        <f t="shared" si="229"/>
        <v>0</v>
      </c>
      <c r="W584">
        <f t="shared" si="230"/>
        <v>0</v>
      </c>
      <c r="Y584">
        <f t="shared" si="231"/>
        <v>0</v>
      </c>
      <c r="Z584">
        <f t="shared" si="232"/>
        <v>0</v>
      </c>
      <c r="AB584">
        <f t="shared" si="233"/>
        <v>0</v>
      </c>
      <c r="AC584">
        <f t="shared" si="234"/>
        <v>0</v>
      </c>
      <c r="AE584">
        <f t="shared" si="235"/>
        <v>0</v>
      </c>
      <c r="AF584">
        <f t="shared" si="236"/>
        <v>0</v>
      </c>
      <c r="AG584">
        <f t="shared" si="247"/>
        <v>0</v>
      </c>
      <c r="AH584">
        <f t="shared" si="248"/>
        <v>0</v>
      </c>
      <c r="AI584">
        <f t="shared" si="237"/>
        <v>0</v>
      </c>
      <c r="AJ584">
        <f t="shared" si="238"/>
        <v>0</v>
      </c>
      <c r="AK584">
        <f t="shared" si="239"/>
        <v>0</v>
      </c>
      <c r="AL584">
        <f t="shared" si="240"/>
        <v>0</v>
      </c>
      <c r="AM584">
        <f t="shared" si="241"/>
        <v>0</v>
      </c>
      <c r="AO584">
        <f t="shared" si="242"/>
        <v>0</v>
      </c>
      <c r="AP584">
        <f t="shared" si="243"/>
        <v>0</v>
      </c>
    </row>
    <row r="585" spans="1:42" x14ac:dyDescent="0.2">
      <c r="D585" s="120">
        <f t="shared" si="225"/>
        <v>0</v>
      </c>
      <c r="O585">
        <f t="shared" si="226"/>
        <v>0</v>
      </c>
      <c r="P585">
        <f t="shared" si="244"/>
        <v>431</v>
      </c>
      <c r="Q585">
        <f t="shared" si="245"/>
        <v>0</v>
      </c>
      <c r="R585">
        <f t="shared" si="227"/>
        <v>0</v>
      </c>
      <c r="S585">
        <f t="shared" si="228"/>
        <v>0</v>
      </c>
      <c r="T585">
        <f t="shared" si="246"/>
        <v>0</v>
      </c>
      <c r="V585">
        <f t="shared" si="229"/>
        <v>0</v>
      </c>
      <c r="W585">
        <f t="shared" si="230"/>
        <v>0</v>
      </c>
      <c r="Y585">
        <f t="shared" si="231"/>
        <v>0</v>
      </c>
      <c r="Z585">
        <f t="shared" si="232"/>
        <v>0</v>
      </c>
      <c r="AB585">
        <f t="shared" si="233"/>
        <v>0</v>
      </c>
      <c r="AC585">
        <f t="shared" si="234"/>
        <v>0</v>
      </c>
      <c r="AE585">
        <f t="shared" si="235"/>
        <v>0</v>
      </c>
      <c r="AF585">
        <f t="shared" si="236"/>
        <v>0</v>
      </c>
      <c r="AG585">
        <f t="shared" si="247"/>
        <v>0</v>
      </c>
      <c r="AH585">
        <f t="shared" si="248"/>
        <v>0</v>
      </c>
      <c r="AI585">
        <f t="shared" si="237"/>
        <v>0</v>
      </c>
      <c r="AJ585">
        <f t="shared" si="238"/>
        <v>0</v>
      </c>
      <c r="AK585">
        <f t="shared" si="239"/>
        <v>0</v>
      </c>
      <c r="AL585">
        <f t="shared" si="240"/>
        <v>0</v>
      </c>
      <c r="AM585">
        <f t="shared" si="241"/>
        <v>0</v>
      </c>
      <c r="AO585">
        <f t="shared" si="242"/>
        <v>0</v>
      </c>
      <c r="AP585">
        <f t="shared" si="243"/>
        <v>0</v>
      </c>
    </row>
    <row r="586" spans="1:42" x14ac:dyDescent="0.2">
      <c r="D586" s="120">
        <f t="shared" si="225"/>
        <v>0</v>
      </c>
      <c r="O586">
        <f t="shared" si="226"/>
        <v>0</v>
      </c>
      <c r="P586">
        <f t="shared" si="244"/>
        <v>431</v>
      </c>
      <c r="Q586">
        <f t="shared" si="245"/>
        <v>0</v>
      </c>
      <c r="R586">
        <f t="shared" si="227"/>
        <v>0</v>
      </c>
      <c r="S586">
        <f t="shared" si="228"/>
        <v>0</v>
      </c>
      <c r="T586">
        <f t="shared" si="246"/>
        <v>0</v>
      </c>
      <c r="V586">
        <f t="shared" si="229"/>
        <v>0</v>
      </c>
      <c r="W586">
        <f t="shared" si="230"/>
        <v>0</v>
      </c>
      <c r="Y586">
        <f t="shared" si="231"/>
        <v>0</v>
      </c>
      <c r="Z586">
        <f t="shared" si="232"/>
        <v>0</v>
      </c>
      <c r="AB586">
        <f t="shared" si="233"/>
        <v>0</v>
      </c>
      <c r="AC586">
        <f t="shared" si="234"/>
        <v>0</v>
      </c>
      <c r="AE586">
        <f t="shared" si="235"/>
        <v>0</v>
      </c>
      <c r="AF586">
        <f t="shared" si="236"/>
        <v>0</v>
      </c>
      <c r="AG586">
        <f t="shared" si="247"/>
        <v>0</v>
      </c>
      <c r="AH586">
        <f t="shared" si="248"/>
        <v>0</v>
      </c>
      <c r="AI586">
        <f t="shared" si="237"/>
        <v>0</v>
      </c>
      <c r="AJ586">
        <f t="shared" si="238"/>
        <v>0</v>
      </c>
      <c r="AK586">
        <f t="shared" si="239"/>
        <v>0</v>
      </c>
      <c r="AL586">
        <f t="shared" si="240"/>
        <v>0</v>
      </c>
      <c r="AM586">
        <f t="shared" si="241"/>
        <v>0</v>
      </c>
      <c r="AO586">
        <f t="shared" si="242"/>
        <v>0</v>
      </c>
      <c r="AP586">
        <f t="shared" si="243"/>
        <v>0</v>
      </c>
    </row>
    <row r="587" spans="1:42" x14ac:dyDescent="0.2">
      <c r="A587" s="43"/>
      <c r="D587" s="120">
        <f t="shared" si="225"/>
        <v>0</v>
      </c>
      <c r="O587">
        <f t="shared" si="226"/>
        <v>0</v>
      </c>
      <c r="P587">
        <f t="shared" si="244"/>
        <v>431</v>
      </c>
      <c r="Q587">
        <f t="shared" si="245"/>
        <v>0</v>
      </c>
      <c r="R587">
        <f t="shared" si="227"/>
        <v>0</v>
      </c>
      <c r="S587">
        <f t="shared" si="228"/>
        <v>0</v>
      </c>
      <c r="T587">
        <f t="shared" si="246"/>
        <v>0</v>
      </c>
      <c r="V587">
        <f t="shared" si="229"/>
        <v>0</v>
      </c>
      <c r="W587">
        <f t="shared" si="230"/>
        <v>0</v>
      </c>
      <c r="Y587">
        <f t="shared" si="231"/>
        <v>0</v>
      </c>
      <c r="Z587">
        <f t="shared" si="232"/>
        <v>0</v>
      </c>
      <c r="AB587">
        <f t="shared" si="233"/>
        <v>0</v>
      </c>
      <c r="AC587">
        <f t="shared" si="234"/>
        <v>0</v>
      </c>
      <c r="AE587">
        <f t="shared" si="235"/>
        <v>0</v>
      </c>
      <c r="AF587">
        <f t="shared" si="236"/>
        <v>0</v>
      </c>
      <c r="AG587">
        <f t="shared" si="247"/>
        <v>0</v>
      </c>
      <c r="AH587">
        <f t="shared" si="248"/>
        <v>0</v>
      </c>
      <c r="AI587">
        <f t="shared" si="237"/>
        <v>0</v>
      </c>
      <c r="AJ587">
        <f t="shared" si="238"/>
        <v>0</v>
      </c>
      <c r="AK587">
        <f t="shared" si="239"/>
        <v>0</v>
      </c>
      <c r="AL587">
        <f t="shared" si="240"/>
        <v>0</v>
      </c>
      <c r="AM587">
        <f t="shared" si="241"/>
        <v>0</v>
      </c>
      <c r="AO587">
        <f t="shared" si="242"/>
        <v>0</v>
      </c>
      <c r="AP587">
        <f t="shared" si="243"/>
        <v>0</v>
      </c>
    </row>
    <row r="588" spans="1:42" x14ac:dyDescent="0.2">
      <c r="D588" s="120">
        <f t="shared" si="225"/>
        <v>0</v>
      </c>
      <c r="O588">
        <f t="shared" si="226"/>
        <v>0</v>
      </c>
      <c r="P588">
        <f t="shared" si="244"/>
        <v>431</v>
      </c>
      <c r="Q588">
        <f t="shared" si="245"/>
        <v>0</v>
      </c>
      <c r="R588">
        <f t="shared" si="227"/>
        <v>0</v>
      </c>
      <c r="S588">
        <f t="shared" si="228"/>
        <v>0</v>
      </c>
      <c r="T588">
        <f t="shared" si="246"/>
        <v>0</v>
      </c>
      <c r="V588">
        <f t="shared" si="229"/>
        <v>0</v>
      </c>
      <c r="W588">
        <f t="shared" si="230"/>
        <v>0</v>
      </c>
      <c r="Y588">
        <f t="shared" si="231"/>
        <v>0</v>
      </c>
      <c r="Z588">
        <f t="shared" si="232"/>
        <v>0</v>
      </c>
      <c r="AB588">
        <f t="shared" si="233"/>
        <v>0</v>
      </c>
      <c r="AC588">
        <f t="shared" si="234"/>
        <v>0</v>
      </c>
      <c r="AE588">
        <f t="shared" si="235"/>
        <v>0</v>
      </c>
      <c r="AF588">
        <f t="shared" si="236"/>
        <v>0</v>
      </c>
      <c r="AG588">
        <f t="shared" si="247"/>
        <v>0</v>
      </c>
      <c r="AH588">
        <f t="shared" si="248"/>
        <v>0</v>
      </c>
      <c r="AI588">
        <f t="shared" si="237"/>
        <v>0</v>
      </c>
      <c r="AJ588">
        <f t="shared" si="238"/>
        <v>0</v>
      </c>
      <c r="AK588">
        <f t="shared" si="239"/>
        <v>0</v>
      </c>
      <c r="AL588">
        <f t="shared" si="240"/>
        <v>0</v>
      </c>
      <c r="AM588">
        <f t="shared" si="241"/>
        <v>0</v>
      </c>
      <c r="AO588">
        <f t="shared" si="242"/>
        <v>0</v>
      </c>
      <c r="AP588">
        <f t="shared" si="243"/>
        <v>0</v>
      </c>
    </row>
    <row r="589" spans="1:42" x14ac:dyDescent="0.2">
      <c r="A589" s="40"/>
      <c r="D589" s="120">
        <f t="shared" si="225"/>
        <v>0</v>
      </c>
      <c r="O589">
        <f t="shared" si="226"/>
        <v>0</v>
      </c>
      <c r="P589">
        <f t="shared" si="244"/>
        <v>431</v>
      </c>
      <c r="Q589">
        <f t="shared" si="245"/>
        <v>0</v>
      </c>
      <c r="R589">
        <f t="shared" si="227"/>
        <v>0</v>
      </c>
      <c r="S589">
        <f t="shared" si="228"/>
        <v>0</v>
      </c>
      <c r="T589">
        <f t="shared" si="246"/>
        <v>0</v>
      </c>
      <c r="V589">
        <f t="shared" si="229"/>
        <v>0</v>
      </c>
      <c r="W589">
        <f t="shared" si="230"/>
        <v>0</v>
      </c>
      <c r="Y589">
        <f t="shared" si="231"/>
        <v>0</v>
      </c>
      <c r="Z589">
        <f t="shared" si="232"/>
        <v>0</v>
      </c>
      <c r="AB589">
        <f t="shared" si="233"/>
        <v>0</v>
      </c>
      <c r="AC589">
        <f t="shared" si="234"/>
        <v>0</v>
      </c>
      <c r="AE589">
        <f t="shared" si="235"/>
        <v>0</v>
      </c>
      <c r="AF589">
        <f t="shared" si="236"/>
        <v>0</v>
      </c>
      <c r="AG589">
        <f t="shared" si="247"/>
        <v>0</v>
      </c>
      <c r="AH589">
        <f t="shared" si="248"/>
        <v>0</v>
      </c>
      <c r="AI589">
        <f t="shared" si="237"/>
        <v>0</v>
      </c>
      <c r="AJ589">
        <f t="shared" si="238"/>
        <v>0</v>
      </c>
      <c r="AK589">
        <f t="shared" si="239"/>
        <v>0</v>
      </c>
      <c r="AL589">
        <f t="shared" si="240"/>
        <v>0</v>
      </c>
      <c r="AM589">
        <f t="shared" si="241"/>
        <v>0</v>
      </c>
      <c r="AO589">
        <f t="shared" si="242"/>
        <v>0</v>
      </c>
      <c r="AP589">
        <f t="shared" si="243"/>
        <v>0</v>
      </c>
    </row>
    <row r="590" spans="1:42" x14ac:dyDescent="0.2">
      <c r="A590" s="55"/>
      <c r="D590" s="120">
        <f t="shared" si="225"/>
        <v>0</v>
      </c>
      <c r="O590">
        <f t="shared" si="226"/>
        <v>0</v>
      </c>
      <c r="P590">
        <f t="shared" si="244"/>
        <v>431</v>
      </c>
      <c r="Q590">
        <f t="shared" si="245"/>
        <v>0</v>
      </c>
      <c r="R590">
        <f t="shared" si="227"/>
        <v>0</v>
      </c>
      <c r="S590">
        <f t="shared" si="228"/>
        <v>0</v>
      </c>
      <c r="T590">
        <f t="shared" si="246"/>
        <v>0</v>
      </c>
      <c r="V590">
        <f t="shared" si="229"/>
        <v>0</v>
      </c>
      <c r="W590">
        <f t="shared" si="230"/>
        <v>0</v>
      </c>
      <c r="Y590">
        <f t="shared" si="231"/>
        <v>0</v>
      </c>
      <c r="Z590">
        <f t="shared" si="232"/>
        <v>0</v>
      </c>
      <c r="AB590">
        <f t="shared" si="233"/>
        <v>0</v>
      </c>
      <c r="AC590">
        <f t="shared" si="234"/>
        <v>0</v>
      </c>
      <c r="AE590">
        <f t="shared" si="235"/>
        <v>0</v>
      </c>
      <c r="AF590">
        <f t="shared" si="236"/>
        <v>0</v>
      </c>
      <c r="AG590">
        <f t="shared" si="247"/>
        <v>0</v>
      </c>
      <c r="AH590">
        <f t="shared" si="248"/>
        <v>0</v>
      </c>
      <c r="AI590">
        <f t="shared" si="237"/>
        <v>0</v>
      </c>
      <c r="AJ590">
        <f t="shared" si="238"/>
        <v>0</v>
      </c>
      <c r="AK590">
        <f t="shared" si="239"/>
        <v>0</v>
      </c>
      <c r="AL590">
        <f t="shared" si="240"/>
        <v>0</v>
      </c>
      <c r="AM590">
        <f t="shared" si="241"/>
        <v>0</v>
      </c>
      <c r="AO590">
        <f t="shared" si="242"/>
        <v>0</v>
      </c>
      <c r="AP590">
        <f t="shared" si="243"/>
        <v>0</v>
      </c>
    </row>
    <row r="591" spans="1:42" x14ac:dyDescent="0.2">
      <c r="D591" s="120">
        <f t="shared" si="225"/>
        <v>0</v>
      </c>
      <c r="O591">
        <f t="shared" si="226"/>
        <v>0</v>
      </c>
      <c r="P591">
        <f t="shared" si="244"/>
        <v>431</v>
      </c>
      <c r="Q591">
        <f t="shared" si="245"/>
        <v>0</v>
      </c>
      <c r="R591">
        <f t="shared" si="227"/>
        <v>0</v>
      </c>
      <c r="S591">
        <f t="shared" si="228"/>
        <v>0</v>
      </c>
      <c r="T591">
        <f t="shared" si="246"/>
        <v>0</v>
      </c>
      <c r="V591">
        <f t="shared" si="229"/>
        <v>0</v>
      </c>
      <c r="W591">
        <f t="shared" si="230"/>
        <v>0</v>
      </c>
      <c r="Y591">
        <f t="shared" si="231"/>
        <v>0</v>
      </c>
      <c r="Z591">
        <f t="shared" si="232"/>
        <v>0</v>
      </c>
      <c r="AB591">
        <f t="shared" si="233"/>
        <v>0</v>
      </c>
      <c r="AC591">
        <f t="shared" si="234"/>
        <v>0</v>
      </c>
      <c r="AE591">
        <f t="shared" si="235"/>
        <v>0</v>
      </c>
      <c r="AF591">
        <f t="shared" si="236"/>
        <v>0</v>
      </c>
      <c r="AG591">
        <f t="shared" si="247"/>
        <v>0</v>
      </c>
      <c r="AH591">
        <f t="shared" si="248"/>
        <v>0</v>
      </c>
      <c r="AI591">
        <f t="shared" si="237"/>
        <v>0</v>
      </c>
      <c r="AJ591">
        <f t="shared" si="238"/>
        <v>0</v>
      </c>
      <c r="AK591">
        <f t="shared" si="239"/>
        <v>0</v>
      </c>
      <c r="AL591">
        <f t="shared" si="240"/>
        <v>0</v>
      </c>
      <c r="AM591">
        <f t="shared" si="241"/>
        <v>0</v>
      </c>
      <c r="AO591">
        <f t="shared" si="242"/>
        <v>0</v>
      </c>
      <c r="AP591">
        <f t="shared" si="243"/>
        <v>0</v>
      </c>
    </row>
    <row r="592" spans="1:42" x14ac:dyDescent="0.2">
      <c r="A592" s="191"/>
      <c r="D592" s="120">
        <f t="shared" si="225"/>
        <v>0</v>
      </c>
      <c r="O592">
        <f t="shared" si="226"/>
        <v>0</v>
      </c>
      <c r="P592">
        <f t="shared" si="244"/>
        <v>431</v>
      </c>
      <c r="Q592">
        <f t="shared" si="245"/>
        <v>0</v>
      </c>
      <c r="R592">
        <f t="shared" si="227"/>
        <v>0</v>
      </c>
      <c r="S592">
        <f t="shared" si="228"/>
        <v>0</v>
      </c>
      <c r="T592">
        <f t="shared" si="246"/>
        <v>0</v>
      </c>
      <c r="V592">
        <f t="shared" si="229"/>
        <v>0</v>
      </c>
      <c r="W592">
        <f t="shared" si="230"/>
        <v>0</v>
      </c>
      <c r="Y592">
        <f t="shared" si="231"/>
        <v>0</v>
      </c>
      <c r="Z592">
        <f t="shared" si="232"/>
        <v>0</v>
      </c>
      <c r="AB592">
        <f t="shared" si="233"/>
        <v>0</v>
      </c>
      <c r="AC592">
        <f t="shared" si="234"/>
        <v>0</v>
      </c>
      <c r="AE592">
        <f t="shared" si="235"/>
        <v>0</v>
      </c>
      <c r="AF592">
        <f t="shared" si="236"/>
        <v>0</v>
      </c>
      <c r="AG592">
        <f t="shared" si="247"/>
        <v>0</v>
      </c>
      <c r="AH592">
        <f t="shared" si="248"/>
        <v>0</v>
      </c>
      <c r="AI592">
        <f t="shared" si="237"/>
        <v>0</v>
      </c>
      <c r="AJ592">
        <f t="shared" si="238"/>
        <v>0</v>
      </c>
      <c r="AK592">
        <f t="shared" si="239"/>
        <v>0</v>
      </c>
      <c r="AL592">
        <f t="shared" si="240"/>
        <v>0</v>
      </c>
      <c r="AM592">
        <f t="shared" si="241"/>
        <v>0</v>
      </c>
      <c r="AO592">
        <f t="shared" si="242"/>
        <v>0</v>
      </c>
      <c r="AP592">
        <f t="shared" si="243"/>
        <v>0</v>
      </c>
    </row>
    <row r="593" spans="1:42" x14ac:dyDescent="0.2">
      <c r="D593" s="120">
        <f t="shared" si="225"/>
        <v>0</v>
      </c>
      <c r="O593">
        <f t="shared" si="226"/>
        <v>0</v>
      </c>
      <c r="P593">
        <f t="shared" si="244"/>
        <v>431</v>
      </c>
      <c r="Q593">
        <f t="shared" si="245"/>
        <v>0</v>
      </c>
      <c r="R593">
        <f t="shared" si="227"/>
        <v>0</v>
      </c>
      <c r="S593">
        <f t="shared" si="228"/>
        <v>0</v>
      </c>
      <c r="T593">
        <f t="shared" si="246"/>
        <v>0</v>
      </c>
      <c r="V593">
        <f t="shared" si="229"/>
        <v>0</v>
      </c>
      <c r="W593">
        <f t="shared" si="230"/>
        <v>0</v>
      </c>
      <c r="Y593">
        <f t="shared" si="231"/>
        <v>0</v>
      </c>
      <c r="Z593">
        <f t="shared" si="232"/>
        <v>0</v>
      </c>
      <c r="AB593">
        <f t="shared" si="233"/>
        <v>0</v>
      </c>
      <c r="AC593">
        <f t="shared" si="234"/>
        <v>0</v>
      </c>
      <c r="AE593">
        <f t="shared" si="235"/>
        <v>0</v>
      </c>
      <c r="AF593">
        <f t="shared" si="236"/>
        <v>0</v>
      </c>
      <c r="AG593">
        <f t="shared" si="247"/>
        <v>0</v>
      </c>
      <c r="AH593">
        <f t="shared" si="248"/>
        <v>0</v>
      </c>
      <c r="AI593">
        <f t="shared" si="237"/>
        <v>0</v>
      </c>
      <c r="AJ593">
        <f t="shared" si="238"/>
        <v>0</v>
      </c>
      <c r="AK593">
        <f t="shared" si="239"/>
        <v>0</v>
      </c>
      <c r="AL593">
        <f t="shared" si="240"/>
        <v>0</v>
      </c>
      <c r="AM593">
        <f t="shared" si="241"/>
        <v>0</v>
      </c>
      <c r="AO593">
        <f t="shared" si="242"/>
        <v>0</v>
      </c>
      <c r="AP593">
        <f t="shared" si="243"/>
        <v>0</v>
      </c>
    </row>
    <row r="594" spans="1:42" x14ac:dyDescent="0.2">
      <c r="D594" s="120">
        <f t="shared" si="225"/>
        <v>0</v>
      </c>
      <c r="O594">
        <f t="shared" si="226"/>
        <v>0</v>
      </c>
      <c r="P594">
        <f t="shared" si="244"/>
        <v>431</v>
      </c>
      <c r="Q594">
        <f t="shared" si="245"/>
        <v>0</v>
      </c>
      <c r="R594">
        <f t="shared" si="227"/>
        <v>0</v>
      </c>
      <c r="S594">
        <f t="shared" si="228"/>
        <v>0</v>
      </c>
      <c r="T594">
        <f t="shared" si="246"/>
        <v>0</v>
      </c>
      <c r="V594">
        <f t="shared" si="229"/>
        <v>0</v>
      </c>
      <c r="W594">
        <f t="shared" si="230"/>
        <v>0</v>
      </c>
      <c r="Y594">
        <f t="shared" si="231"/>
        <v>0</v>
      </c>
      <c r="Z594">
        <f t="shared" si="232"/>
        <v>0</v>
      </c>
      <c r="AB594">
        <f t="shared" si="233"/>
        <v>0</v>
      </c>
      <c r="AC594">
        <f t="shared" si="234"/>
        <v>0</v>
      </c>
      <c r="AE594">
        <f t="shared" si="235"/>
        <v>0</v>
      </c>
      <c r="AF594">
        <f t="shared" si="236"/>
        <v>0</v>
      </c>
      <c r="AG594">
        <f t="shared" si="247"/>
        <v>0</v>
      </c>
      <c r="AH594">
        <f t="shared" si="248"/>
        <v>0</v>
      </c>
      <c r="AI594">
        <f t="shared" si="237"/>
        <v>0</v>
      </c>
      <c r="AJ594">
        <f t="shared" si="238"/>
        <v>0</v>
      </c>
      <c r="AK594">
        <f t="shared" si="239"/>
        <v>0</v>
      </c>
      <c r="AL594">
        <f t="shared" si="240"/>
        <v>0</v>
      </c>
      <c r="AM594">
        <f t="shared" si="241"/>
        <v>0</v>
      </c>
      <c r="AO594">
        <f t="shared" si="242"/>
        <v>0</v>
      </c>
      <c r="AP594">
        <f t="shared" si="243"/>
        <v>0</v>
      </c>
    </row>
    <row r="595" spans="1:42" x14ac:dyDescent="0.2">
      <c r="A595" s="486"/>
      <c r="D595" s="120">
        <f t="shared" si="225"/>
        <v>0</v>
      </c>
      <c r="O595">
        <f t="shared" si="226"/>
        <v>0</v>
      </c>
      <c r="P595">
        <f t="shared" si="244"/>
        <v>431</v>
      </c>
      <c r="Q595">
        <f t="shared" si="245"/>
        <v>0</v>
      </c>
      <c r="R595">
        <f t="shared" si="227"/>
        <v>0</v>
      </c>
      <c r="S595">
        <f t="shared" si="228"/>
        <v>0</v>
      </c>
      <c r="T595">
        <f t="shared" si="246"/>
        <v>0</v>
      </c>
      <c r="V595">
        <f t="shared" si="229"/>
        <v>0</v>
      </c>
      <c r="W595">
        <f t="shared" si="230"/>
        <v>0</v>
      </c>
      <c r="Y595">
        <f t="shared" si="231"/>
        <v>0</v>
      </c>
      <c r="Z595">
        <f t="shared" si="232"/>
        <v>0</v>
      </c>
      <c r="AB595">
        <f t="shared" si="233"/>
        <v>0</v>
      </c>
      <c r="AC595">
        <f t="shared" si="234"/>
        <v>0</v>
      </c>
      <c r="AE595">
        <f t="shared" si="235"/>
        <v>0</v>
      </c>
      <c r="AF595">
        <f t="shared" si="236"/>
        <v>0</v>
      </c>
      <c r="AG595">
        <f t="shared" si="247"/>
        <v>0</v>
      </c>
      <c r="AH595">
        <f t="shared" si="248"/>
        <v>0</v>
      </c>
      <c r="AI595">
        <f t="shared" si="237"/>
        <v>0</v>
      </c>
      <c r="AJ595">
        <f t="shared" si="238"/>
        <v>0</v>
      </c>
      <c r="AK595">
        <f t="shared" si="239"/>
        <v>0</v>
      </c>
      <c r="AL595">
        <f t="shared" si="240"/>
        <v>0</v>
      </c>
      <c r="AM595">
        <f t="shared" si="241"/>
        <v>0</v>
      </c>
      <c r="AO595">
        <f t="shared" si="242"/>
        <v>0</v>
      </c>
      <c r="AP595">
        <f t="shared" si="243"/>
        <v>0</v>
      </c>
    </row>
    <row r="596" spans="1:42" x14ac:dyDescent="0.2">
      <c r="D596" s="120">
        <f t="shared" si="225"/>
        <v>0</v>
      </c>
      <c r="O596">
        <f t="shared" si="226"/>
        <v>0</v>
      </c>
      <c r="P596">
        <f t="shared" si="244"/>
        <v>431</v>
      </c>
      <c r="Q596">
        <f t="shared" si="245"/>
        <v>0</v>
      </c>
      <c r="R596">
        <f t="shared" si="227"/>
        <v>0</v>
      </c>
      <c r="S596">
        <f t="shared" si="228"/>
        <v>0</v>
      </c>
      <c r="T596">
        <f t="shared" si="246"/>
        <v>0</v>
      </c>
      <c r="V596">
        <f t="shared" si="229"/>
        <v>0</v>
      </c>
      <c r="W596">
        <f t="shared" si="230"/>
        <v>0</v>
      </c>
      <c r="Y596">
        <f t="shared" si="231"/>
        <v>0</v>
      </c>
      <c r="Z596">
        <f t="shared" si="232"/>
        <v>0</v>
      </c>
      <c r="AB596">
        <f t="shared" si="233"/>
        <v>0</v>
      </c>
      <c r="AC596">
        <f t="shared" si="234"/>
        <v>0</v>
      </c>
      <c r="AE596">
        <f t="shared" si="235"/>
        <v>0</v>
      </c>
      <c r="AF596">
        <f t="shared" si="236"/>
        <v>0</v>
      </c>
      <c r="AG596">
        <f t="shared" si="247"/>
        <v>0</v>
      </c>
      <c r="AH596">
        <f t="shared" si="248"/>
        <v>0</v>
      </c>
      <c r="AI596">
        <f t="shared" si="237"/>
        <v>0</v>
      </c>
      <c r="AJ596">
        <f t="shared" si="238"/>
        <v>0</v>
      </c>
      <c r="AK596">
        <f t="shared" si="239"/>
        <v>0</v>
      </c>
      <c r="AL596">
        <f t="shared" si="240"/>
        <v>0</v>
      </c>
      <c r="AM596">
        <f t="shared" si="241"/>
        <v>0</v>
      </c>
      <c r="AO596">
        <f t="shared" si="242"/>
        <v>0</v>
      </c>
      <c r="AP596">
        <f t="shared" si="243"/>
        <v>0</v>
      </c>
    </row>
    <row r="597" spans="1:42" x14ac:dyDescent="0.2">
      <c r="A597" s="152"/>
      <c r="D597" s="120">
        <f t="shared" si="225"/>
        <v>0</v>
      </c>
      <c r="O597">
        <f t="shared" si="226"/>
        <v>0</v>
      </c>
      <c r="P597">
        <f t="shared" si="244"/>
        <v>431</v>
      </c>
      <c r="Q597">
        <f t="shared" si="245"/>
        <v>0</v>
      </c>
      <c r="R597">
        <f t="shared" si="227"/>
        <v>0</v>
      </c>
      <c r="S597">
        <f t="shared" si="228"/>
        <v>0</v>
      </c>
      <c r="T597">
        <f t="shared" si="246"/>
        <v>0</v>
      </c>
      <c r="V597">
        <f t="shared" si="229"/>
        <v>0</v>
      </c>
      <c r="W597">
        <f t="shared" si="230"/>
        <v>0</v>
      </c>
      <c r="Y597">
        <f t="shared" si="231"/>
        <v>0</v>
      </c>
      <c r="Z597">
        <f t="shared" si="232"/>
        <v>0</v>
      </c>
      <c r="AB597">
        <f t="shared" si="233"/>
        <v>0</v>
      </c>
      <c r="AC597">
        <f t="shared" si="234"/>
        <v>0</v>
      </c>
      <c r="AE597">
        <f t="shared" si="235"/>
        <v>0</v>
      </c>
      <c r="AF597">
        <f t="shared" si="236"/>
        <v>0</v>
      </c>
      <c r="AG597">
        <f t="shared" si="247"/>
        <v>0</v>
      </c>
      <c r="AH597">
        <f t="shared" si="248"/>
        <v>0</v>
      </c>
      <c r="AI597">
        <f t="shared" si="237"/>
        <v>0</v>
      </c>
      <c r="AJ597">
        <f t="shared" si="238"/>
        <v>0</v>
      </c>
      <c r="AK597">
        <f t="shared" si="239"/>
        <v>0</v>
      </c>
      <c r="AL597">
        <f t="shared" si="240"/>
        <v>0</v>
      </c>
      <c r="AM597">
        <f t="shared" si="241"/>
        <v>0</v>
      </c>
      <c r="AO597">
        <f t="shared" si="242"/>
        <v>0</v>
      </c>
      <c r="AP597">
        <f t="shared" si="243"/>
        <v>0</v>
      </c>
    </row>
    <row r="598" spans="1:42" x14ac:dyDescent="0.2">
      <c r="A598" s="191"/>
      <c r="D598" s="120">
        <f t="shared" si="225"/>
        <v>0</v>
      </c>
      <c r="O598">
        <f t="shared" si="226"/>
        <v>0</v>
      </c>
      <c r="P598">
        <f t="shared" si="244"/>
        <v>431</v>
      </c>
      <c r="Q598">
        <f t="shared" si="245"/>
        <v>0</v>
      </c>
      <c r="R598">
        <f t="shared" si="227"/>
        <v>0</v>
      </c>
      <c r="S598">
        <f t="shared" si="228"/>
        <v>0</v>
      </c>
      <c r="T598">
        <f t="shared" si="246"/>
        <v>0</v>
      </c>
      <c r="V598">
        <f t="shared" si="229"/>
        <v>0</v>
      </c>
      <c r="W598">
        <f t="shared" si="230"/>
        <v>0</v>
      </c>
      <c r="Y598">
        <f t="shared" si="231"/>
        <v>0</v>
      </c>
      <c r="Z598">
        <f t="shared" si="232"/>
        <v>0</v>
      </c>
      <c r="AB598">
        <f t="shared" si="233"/>
        <v>0</v>
      </c>
      <c r="AC598">
        <f t="shared" si="234"/>
        <v>0</v>
      </c>
      <c r="AE598">
        <f t="shared" si="235"/>
        <v>0</v>
      </c>
      <c r="AF598">
        <f t="shared" si="236"/>
        <v>0</v>
      </c>
      <c r="AG598">
        <f t="shared" si="247"/>
        <v>0</v>
      </c>
      <c r="AH598">
        <f t="shared" si="248"/>
        <v>0</v>
      </c>
      <c r="AI598">
        <f t="shared" si="237"/>
        <v>0</v>
      </c>
      <c r="AJ598">
        <f t="shared" si="238"/>
        <v>0</v>
      </c>
      <c r="AK598">
        <f t="shared" si="239"/>
        <v>0</v>
      </c>
      <c r="AL598">
        <f t="shared" si="240"/>
        <v>0</v>
      </c>
      <c r="AM598">
        <f t="shared" si="241"/>
        <v>0</v>
      </c>
      <c r="AO598">
        <f t="shared" si="242"/>
        <v>0</v>
      </c>
      <c r="AP598">
        <f t="shared" si="243"/>
        <v>0</v>
      </c>
    </row>
    <row r="599" spans="1:42" x14ac:dyDescent="0.2">
      <c r="D599" s="120">
        <f t="shared" si="225"/>
        <v>0</v>
      </c>
      <c r="O599">
        <f t="shared" si="226"/>
        <v>0</v>
      </c>
      <c r="P599">
        <f t="shared" si="244"/>
        <v>431</v>
      </c>
      <c r="Q599">
        <f t="shared" si="245"/>
        <v>0</v>
      </c>
      <c r="R599">
        <f t="shared" si="227"/>
        <v>0</v>
      </c>
      <c r="S599">
        <f t="shared" si="228"/>
        <v>0</v>
      </c>
      <c r="T599">
        <f t="shared" si="246"/>
        <v>0</v>
      </c>
      <c r="V599">
        <f t="shared" si="229"/>
        <v>0</v>
      </c>
      <c r="W599">
        <f t="shared" si="230"/>
        <v>0</v>
      </c>
      <c r="Y599">
        <f t="shared" si="231"/>
        <v>0</v>
      </c>
      <c r="Z599">
        <f t="shared" si="232"/>
        <v>0</v>
      </c>
      <c r="AB599">
        <f t="shared" si="233"/>
        <v>0</v>
      </c>
      <c r="AC599">
        <f t="shared" si="234"/>
        <v>0</v>
      </c>
      <c r="AE599">
        <f t="shared" si="235"/>
        <v>0</v>
      </c>
      <c r="AF599">
        <f t="shared" si="236"/>
        <v>0</v>
      </c>
      <c r="AG599">
        <f t="shared" si="247"/>
        <v>0</v>
      </c>
      <c r="AH599">
        <f t="shared" si="248"/>
        <v>0</v>
      </c>
      <c r="AI599">
        <f t="shared" si="237"/>
        <v>0</v>
      </c>
      <c r="AJ599">
        <f t="shared" si="238"/>
        <v>0</v>
      </c>
      <c r="AK599">
        <f t="shared" si="239"/>
        <v>0</v>
      </c>
      <c r="AL599">
        <f t="shared" si="240"/>
        <v>0</v>
      </c>
      <c r="AM599">
        <f t="shared" si="241"/>
        <v>0</v>
      </c>
      <c r="AO599">
        <f t="shared" si="242"/>
        <v>0</v>
      </c>
      <c r="AP599">
        <f t="shared" si="243"/>
        <v>0</v>
      </c>
    </row>
    <row r="600" spans="1:42" x14ac:dyDescent="0.2">
      <c r="A600" s="494"/>
      <c r="D600" s="120">
        <f t="shared" si="225"/>
        <v>0</v>
      </c>
      <c r="O600">
        <f t="shared" si="226"/>
        <v>0</v>
      </c>
      <c r="P600">
        <f t="shared" si="244"/>
        <v>431</v>
      </c>
      <c r="Q600">
        <f t="shared" si="245"/>
        <v>0</v>
      </c>
      <c r="R600">
        <f t="shared" si="227"/>
        <v>0</v>
      </c>
      <c r="S600">
        <f t="shared" si="228"/>
        <v>0</v>
      </c>
      <c r="T600">
        <f t="shared" si="246"/>
        <v>0</v>
      </c>
      <c r="V600">
        <f t="shared" si="229"/>
        <v>0</v>
      </c>
      <c r="W600">
        <f t="shared" si="230"/>
        <v>0</v>
      </c>
      <c r="Y600">
        <f t="shared" si="231"/>
        <v>0</v>
      </c>
      <c r="Z600">
        <f t="shared" si="232"/>
        <v>0</v>
      </c>
      <c r="AB600">
        <f t="shared" si="233"/>
        <v>0</v>
      </c>
      <c r="AC600">
        <f t="shared" si="234"/>
        <v>0</v>
      </c>
      <c r="AE600">
        <f t="shared" si="235"/>
        <v>0</v>
      </c>
      <c r="AF600">
        <f t="shared" si="236"/>
        <v>0</v>
      </c>
      <c r="AG600">
        <f t="shared" si="247"/>
        <v>0</v>
      </c>
      <c r="AH600">
        <f t="shared" si="248"/>
        <v>0</v>
      </c>
      <c r="AI600">
        <f t="shared" si="237"/>
        <v>0</v>
      </c>
      <c r="AJ600">
        <f t="shared" si="238"/>
        <v>0</v>
      </c>
      <c r="AK600">
        <f t="shared" si="239"/>
        <v>0</v>
      </c>
      <c r="AL600">
        <f t="shared" si="240"/>
        <v>0</v>
      </c>
      <c r="AM600">
        <f t="shared" si="241"/>
        <v>0</v>
      </c>
      <c r="AO600">
        <f t="shared" si="242"/>
        <v>0</v>
      </c>
      <c r="AP600">
        <f t="shared" si="243"/>
        <v>0</v>
      </c>
    </row>
    <row r="601" spans="1:42" x14ac:dyDescent="0.2">
      <c r="A601" s="40"/>
      <c r="D601" s="120">
        <f t="shared" si="225"/>
        <v>0</v>
      </c>
      <c r="O601">
        <f t="shared" si="226"/>
        <v>0</v>
      </c>
      <c r="P601">
        <f t="shared" si="244"/>
        <v>431</v>
      </c>
      <c r="Q601">
        <f t="shared" si="245"/>
        <v>0</v>
      </c>
      <c r="R601">
        <f t="shared" si="227"/>
        <v>0</v>
      </c>
      <c r="S601">
        <f t="shared" si="228"/>
        <v>0</v>
      </c>
      <c r="T601">
        <f t="shared" si="246"/>
        <v>0</v>
      </c>
      <c r="V601">
        <f t="shared" si="229"/>
        <v>0</v>
      </c>
      <c r="W601">
        <f t="shared" si="230"/>
        <v>0</v>
      </c>
      <c r="Y601">
        <f t="shared" si="231"/>
        <v>0</v>
      </c>
      <c r="Z601">
        <f t="shared" si="232"/>
        <v>0</v>
      </c>
      <c r="AB601">
        <f t="shared" si="233"/>
        <v>0</v>
      </c>
      <c r="AC601">
        <f t="shared" si="234"/>
        <v>0</v>
      </c>
      <c r="AE601">
        <f t="shared" si="235"/>
        <v>0</v>
      </c>
      <c r="AF601">
        <f t="shared" si="236"/>
        <v>0</v>
      </c>
      <c r="AG601">
        <f t="shared" si="247"/>
        <v>0</v>
      </c>
      <c r="AH601">
        <f t="shared" si="248"/>
        <v>0</v>
      </c>
      <c r="AI601">
        <f t="shared" si="237"/>
        <v>0</v>
      </c>
      <c r="AJ601">
        <f t="shared" si="238"/>
        <v>0</v>
      </c>
      <c r="AK601">
        <f t="shared" si="239"/>
        <v>0</v>
      </c>
      <c r="AL601">
        <f t="shared" si="240"/>
        <v>0</v>
      </c>
      <c r="AM601">
        <f t="shared" si="241"/>
        <v>0</v>
      </c>
      <c r="AO601">
        <f t="shared" si="242"/>
        <v>0</v>
      </c>
      <c r="AP601">
        <f t="shared" si="243"/>
        <v>0</v>
      </c>
    </row>
    <row r="602" spans="1:42" x14ac:dyDescent="0.2">
      <c r="D602" s="120">
        <f t="shared" si="225"/>
        <v>0</v>
      </c>
      <c r="O602">
        <f t="shared" si="226"/>
        <v>0</v>
      </c>
      <c r="P602">
        <f t="shared" si="244"/>
        <v>431</v>
      </c>
      <c r="Q602">
        <f t="shared" si="245"/>
        <v>0</v>
      </c>
      <c r="R602">
        <f t="shared" si="227"/>
        <v>0</v>
      </c>
      <c r="S602">
        <f t="shared" si="228"/>
        <v>0</v>
      </c>
      <c r="T602">
        <f t="shared" si="246"/>
        <v>0</v>
      </c>
      <c r="V602">
        <f t="shared" si="229"/>
        <v>0</v>
      </c>
      <c r="W602">
        <f t="shared" si="230"/>
        <v>0</v>
      </c>
      <c r="Y602">
        <f t="shared" si="231"/>
        <v>0</v>
      </c>
      <c r="Z602">
        <f t="shared" si="232"/>
        <v>0</v>
      </c>
      <c r="AB602">
        <f t="shared" si="233"/>
        <v>0</v>
      </c>
      <c r="AC602">
        <f t="shared" si="234"/>
        <v>0</v>
      </c>
      <c r="AE602">
        <f t="shared" si="235"/>
        <v>0</v>
      </c>
      <c r="AF602">
        <f t="shared" si="236"/>
        <v>0</v>
      </c>
      <c r="AG602">
        <f t="shared" si="247"/>
        <v>0</v>
      </c>
      <c r="AH602">
        <f t="shared" si="248"/>
        <v>0</v>
      </c>
      <c r="AI602">
        <f t="shared" si="237"/>
        <v>0</v>
      </c>
      <c r="AJ602">
        <f t="shared" si="238"/>
        <v>0</v>
      </c>
      <c r="AK602">
        <f t="shared" si="239"/>
        <v>0</v>
      </c>
      <c r="AL602">
        <f t="shared" si="240"/>
        <v>0</v>
      </c>
      <c r="AM602">
        <f t="shared" si="241"/>
        <v>0</v>
      </c>
      <c r="AO602">
        <f t="shared" si="242"/>
        <v>0</v>
      </c>
      <c r="AP602">
        <f t="shared" si="243"/>
        <v>0</v>
      </c>
    </row>
    <row r="603" spans="1:42" x14ac:dyDescent="0.2">
      <c r="D603" s="120">
        <f t="shared" si="225"/>
        <v>0</v>
      </c>
      <c r="O603">
        <f t="shared" si="226"/>
        <v>0</v>
      </c>
      <c r="P603">
        <f t="shared" si="244"/>
        <v>431</v>
      </c>
      <c r="Q603">
        <f t="shared" si="245"/>
        <v>0</v>
      </c>
      <c r="R603">
        <f t="shared" si="227"/>
        <v>0</v>
      </c>
      <c r="S603">
        <f t="shared" si="228"/>
        <v>0</v>
      </c>
      <c r="T603">
        <f t="shared" si="246"/>
        <v>0</v>
      </c>
      <c r="V603">
        <f t="shared" si="229"/>
        <v>0</v>
      </c>
      <c r="W603">
        <f t="shared" si="230"/>
        <v>0</v>
      </c>
      <c r="Y603">
        <f t="shared" si="231"/>
        <v>0</v>
      </c>
      <c r="Z603">
        <f t="shared" si="232"/>
        <v>0</v>
      </c>
      <c r="AB603">
        <f t="shared" si="233"/>
        <v>0</v>
      </c>
      <c r="AC603">
        <f t="shared" si="234"/>
        <v>0</v>
      </c>
      <c r="AE603">
        <f t="shared" si="235"/>
        <v>0</v>
      </c>
      <c r="AF603">
        <f t="shared" si="236"/>
        <v>0</v>
      </c>
      <c r="AG603">
        <f t="shared" si="247"/>
        <v>0</v>
      </c>
      <c r="AH603">
        <f t="shared" si="248"/>
        <v>0</v>
      </c>
      <c r="AI603">
        <f t="shared" si="237"/>
        <v>0</v>
      </c>
      <c r="AJ603">
        <f t="shared" si="238"/>
        <v>0</v>
      </c>
      <c r="AK603">
        <f t="shared" si="239"/>
        <v>0</v>
      </c>
      <c r="AL603">
        <f t="shared" si="240"/>
        <v>0</v>
      </c>
      <c r="AM603">
        <f t="shared" si="241"/>
        <v>0</v>
      </c>
      <c r="AO603">
        <f t="shared" si="242"/>
        <v>0</v>
      </c>
      <c r="AP603">
        <f t="shared" si="243"/>
        <v>0</v>
      </c>
    </row>
    <row r="604" spans="1:42" x14ac:dyDescent="0.2">
      <c r="A604" s="191"/>
      <c r="D604" s="120">
        <f t="shared" si="225"/>
        <v>0</v>
      </c>
      <c r="O604">
        <f t="shared" si="226"/>
        <v>0</v>
      </c>
      <c r="P604">
        <f t="shared" si="244"/>
        <v>431</v>
      </c>
      <c r="Q604">
        <f t="shared" si="245"/>
        <v>0</v>
      </c>
      <c r="R604">
        <f t="shared" si="227"/>
        <v>0</v>
      </c>
      <c r="S604">
        <f t="shared" si="228"/>
        <v>0</v>
      </c>
      <c r="T604">
        <f t="shared" si="246"/>
        <v>0</v>
      </c>
      <c r="V604">
        <f t="shared" si="229"/>
        <v>0</v>
      </c>
      <c r="W604">
        <f t="shared" si="230"/>
        <v>0</v>
      </c>
      <c r="Y604">
        <f t="shared" si="231"/>
        <v>0</v>
      </c>
      <c r="Z604">
        <f t="shared" si="232"/>
        <v>0</v>
      </c>
      <c r="AB604">
        <f t="shared" si="233"/>
        <v>0</v>
      </c>
      <c r="AC604">
        <f t="shared" si="234"/>
        <v>0</v>
      </c>
      <c r="AE604">
        <f t="shared" si="235"/>
        <v>0</v>
      </c>
      <c r="AF604">
        <f t="shared" si="236"/>
        <v>0</v>
      </c>
      <c r="AG604">
        <f t="shared" si="247"/>
        <v>0</v>
      </c>
      <c r="AH604">
        <f t="shared" si="248"/>
        <v>0</v>
      </c>
      <c r="AI604">
        <f t="shared" si="237"/>
        <v>0</v>
      </c>
      <c r="AJ604">
        <f t="shared" si="238"/>
        <v>0</v>
      </c>
      <c r="AK604">
        <f t="shared" si="239"/>
        <v>0</v>
      </c>
      <c r="AL604">
        <f t="shared" si="240"/>
        <v>0</v>
      </c>
      <c r="AM604">
        <f t="shared" si="241"/>
        <v>0</v>
      </c>
      <c r="AO604">
        <f t="shared" si="242"/>
        <v>0</v>
      </c>
      <c r="AP604">
        <f t="shared" si="243"/>
        <v>0</v>
      </c>
    </row>
    <row r="605" spans="1:42" x14ac:dyDescent="0.2">
      <c r="D605" s="120">
        <f t="shared" si="225"/>
        <v>0</v>
      </c>
      <c r="O605">
        <f t="shared" si="226"/>
        <v>0</v>
      </c>
      <c r="P605">
        <f t="shared" si="244"/>
        <v>431</v>
      </c>
      <c r="Q605">
        <f t="shared" si="245"/>
        <v>0</v>
      </c>
      <c r="R605">
        <f t="shared" si="227"/>
        <v>0</v>
      </c>
      <c r="S605">
        <f t="shared" si="228"/>
        <v>0</v>
      </c>
      <c r="T605">
        <f t="shared" si="246"/>
        <v>0</v>
      </c>
      <c r="V605">
        <f t="shared" si="229"/>
        <v>0</v>
      </c>
      <c r="W605">
        <f t="shared" si="230"/>
        <v>0</v>
      </c>
      <c r="Y605">
        <f t="shared" si="231"/>
        <v>0</v>
      </c>
      <c r="Z605">
        <f t="shared" si="232"/>
        <v>0</v>
      </c>
      <c r="AB605">
        <f t="shared" si="233"/>
        <v>0</v>
      </c>
      <c r="AC605">
        <f t="shared" si="234"/>
        <v>0</v>
      </c>
      <c r="AE605">
        <f t="shared" si="235"/>
        <v>0</v>
      </c>
      <c r="AF605">
        <f t="shared" si="236"/>
        <v>0</v>
      </c>
      <c r="AG605">
        <f t="shared" si="247"/>
        <v>0</v>
      </c>
      <c r="AH605">
        <f t="shared" si="248"/>
        <v>0</v>
      </c>
      <c r="AI605">
        <f t="shared" si="237"/>
        <v>0</v>
      </c>
      <c r="AJ605">
        <f t="shared" si="238"/>
        <v>0</v>
      </c>
      <c r="AK605">
        <f t="shared" si="239"/>
        <v>0</v>
      </c>
      <c r="AL605">
        <f t="shared" si="240"/>
        <v>0</v>
      </c>
      <c r="AM605">
        <f t="shared" si="241"/>
        <v>0</v>
      </c>
      <c r="AO605">
        <f t="shared" si="242"/>
        <v>0</v>
      </c>
      <c r="AP605">
        <f t="shared" si="243"/>
        <v>0</v>
      </c>
    </row>
    <row r="606" spans="1:42" x14ac:dyDescent="0.2">
      <c r="A606" s="43"/>
      <c r="D606" s="120">
        <f t="shared" si="225"/>
        <v>0</v>
      </c>
      <c r="O606">
        <f t="shared" si="226"/>
        <v>0</v>
      </c>
      <c r="P606">
        <f t="shared" si="244"/>
        <v>431</v>
      </c>
      <c r="Q606">
        <f t="shared" si="245"/>
        <v>0</v>
      </c>
      <c r="R606">
        <f t="shared" si="227"/>
        <v>0</v>
      </c>
      <c r="S606">
        <f t="shared" si="228"/>
        <v>0</v>
      </c>
      <c r="T606">
        <f t="shared" si="246"/>
        <v>0</v>
      </c>
      <c r="V606">
        <f t="shared" si="229"/>
        <v>0</v>
      </c>
      <c r="W606">
        <f t="shared" si="230"/>
        <v>0</v>
      </c>
      <c r="Y606">
        <f t="shared" si="231"/>
        <v>0</v>
      </c>
      <c r="Z606">
        <f t="shared" si="232"/>
        <v>0</v>
      </c>
      <c r="AB606">
        <f t="shared" si="233"/>
        <v>0</v>
      </c>
      <c r="AC606">
        <f t="shared" si="234"/>
        <v>0</v>
      </c>
      <c r="AE606">
        <f t="shared" si="235"/>
        <v>0</v>
      </c>
      <c r="AF606">
        <f t="shared" si="236"/>
        <v>0</v>
      </c>
      <c r="AG606">
        <f t="shared" si="247"/>
        <v>0</v>
      </c>
      <c r="AH606">
        <f t="shared" si="248"/>
        <v>0</v>
      </c>
      <c r="AI606">
        <f t="shared" si="237"/>
        <v>0</v>
      </c>
      <c r="AJ606">
        <f t="shared" si="238"/>
        <v>0</v>
      </c>
      <c r="AK606">
        <f t="shared" si="239"/>
        <v>0</v>
      </c>
      <c r="AL606">
        <f t="shared" si="240"/>
        <v>0</v>
      </c>
      <c r="AM606">
        <f t="shared" si="241"/>
        <v>0</v>
      </c>
      <c r="AO606">
        <f t="shared" si="242"/>
        <v>0</v>
      </c>
      <c r="AP606">
        <f t="shared" si="243"/>
        <v>0</v>
      </c>
    </row>
    <row r="607" spans="1:42" x14ac:dyDescent="0.2">
      <c r="D607" s="120">
        <f t="shared" si="225"/>
        <v>0</v>
      </c>
      <c r="O607">
        <f t="shared" si="226"/>
        <v>0</v>
      </c>
      <c r="P607">
        <f t="shared" si="244"/>
        <v>431</v>
      </c>
      <c r="Q607">
        <f t="shared" si="245"/>
        <v>0</v>
      </c>
      <c r="R607">
        <f t="shared" si="227"/>
        <v>0</v>
      </c>
      <c r="S607">
        <f t="shared" si="228"/>
        <v>0</v>
      </c>
      <c r="T607">
        <f t="shared" si="246"/>
        <v>0</v>
      </c>
      <c r="V607">
        <f t="shared" si="229"/>
        <v>0</v>
      </c>
      <c r="W607">
        <f t="shared" si="230"/>
        <v>0</v>
      </c>
      <c r="Y607">
        <f t="shared" si="231"/>
        <v>0</v>
      </c>
      <c r="Z607">
        <f t="shared" si="232"/>
        <v>0</v>
      </c>
      <c r="AB607">
        <f t="shared" si="233"/>
        <v>0</v>
      </c>
      <c r="AC607">
        <f t="shared" si="234"/>
        <v>0</v>
      </c>
      <c r="AE607">
        <f t="shared" si="235"/>
        <v>0</v>
      </c>
      <c r="AF607">
        <f t="shared" si="236"/>
        <v>0</v>
      </c>
      <c r="AG607">
        <f t="shared" si="247"/>
        <v>0</v>
      </c>
      <c r="AH607">
        <f t="shared" si="248"/>
        <v>0</v>
      </c>
      <c r="AI607">
        <f t="shared" si="237"/>
        <v>0</v>
      </c>
      <c r="AJ607">
        <f t="shared" si="238"/>
        <v>0</v>
      </c>
      <c r="AK607">
        <f t="shared" si="239"/>
        <v>0</v>
      </c>
      <c r="AL607">
        <f t="shared" si="240"/>
        <v>0</v>
      </c>
      <c r="AM607">
        <f t="shared" si="241"/>
        <v>0</v>
      </c>
      <c r="AO607">
        <f t="shared" si="242"/>
        <v>0</v>
      </c>
      <c r="AP607">
        <f t="shared" si="243"/>
        <v>0</v>
      </c>
    </row>
    <row r="608" spans="1:42" x14ac:dyDescent="0.2">
      <c r="D608" s="120">
        <f t="shared" si="225"/>
        <v>0</v>
      </c>
      <c r="O608">
        <f t="shared" si="226"/>
        <v>0</v>
      </c>
      <c r="P608">
        <f t="shared" si="244"/>
        <v>431</v>
      </c>
      <c r="Q608">
        <f t="shared" si="245"/>
        <v>0</v>
      </c>
      <c r="R608">
        <f t="shared" si="227"/>
        <v>0</v>
      </c>
      <c r="S608">
        <f t="shared" si="228"/>
        <v>0</v>
      </c>
      <c r="T608">
        <f t="shared" si="246"/>
        <v>0</v>
      </c>
      <c r="V608">
        <f t="shared" si="229"/>
        <v>0</v>
      </c>
      <c r="W608">
        <f t="shared" si="230"/>
        <v>0</v>
      </c>
      <c r="Y608">
        <f t="shared" si="231"/>
        <v>0</v>
      </c>
      <c r="Z608">
        <f t="shared" si="232"/>
        <v>0</v>
      </c>
      <c r="AB608">
        <f t="shared" si="233"/>
        <v>0</v>
      </c>
      <c r="AC608">
        <f t="shared" si="234"/>
        <v>0</v>
      </c>
      <c r="AE608">
        <f t="shared" si="235"/>
        <v>0</v>
      </c>
      <c r="AF608">
        <f t="shared" si="236"/>
        <v>0</v>
      </c>
      <c r="AG608">
        <f t="shared" si="247"/>
        <v>0</v>
      </c>
      <c r="AH608">
        <f t="shared" si="248"/>
        <v>0</v>
      </c>
      <c r="AI608">
        <f t="shared" si="237"/>
        <v>0</v>
      </c>
      <c r="AJ608">
        <f t="shared" si="238"/>
        <v>0</v>
      </c>
      <c r="AK608">
        <f t="shared" si="239"/>
        <v>0</v>
      </c>
      <c r="AL608">
        <f t="shared" si="240"/>
        <v>0</v>
      </c>
      <c r="AM608">
        <f t="shared" si="241"/>
        <v>0</v>
      </c>
      <c r="AO608">
        <f t="shared" si="242"/>
        <v>0</v>
      </c>
      <c r="AP608">
        <f t="shared" si="243"/>
        <v>0</v>
      </c>
    </row>
    <row r="609" spans="1:42" x14ac:dyDescent="0.2">
      <c r="A609" s="40"/>
      <c r="D609" s="120">
        <f t="shared" si="225"/>
        <v>0</v>
      </c>
      <c r="O609">
        <f t="shared" si="226"/>
        <v>0</v>
      </c>
      <c r="P609">
        <f t="shared" si="244"/>
        <v>431</v>
      </c>
      <c r="Q609">
        <f t="shared" si="245"/>
        <v>0</v>
      </c>
      <c r="R609">
        <f t="shared" si="227"/>
        <v>0</v>
      </c>
      <c r="S609">
        <f t="shared" si="228"/>
        <v>0</v>
      </c>
      <c r="T609">
        <f t="shared" si="246"/>
        <v>0</v>
      </c>
      <c r="V609">
        <f t="shared" si="229"/>
        <v>0</v>
      </c>
      <c r="W609">
        <f t="shared" si="230"/>
        <v>0</v>
      </c>
      <c r="Y609">
        <f t="shared" si="231"/>
        <v>0</v>
      </c>
      <c r="Z609">
        <f t="shared" si="232"/>
        <v>0</v>
      </c>
      <c r="AB609">
        <f t="shared" si="233"/>
        <v>0</v>
      </c>
      <c r="AC609">
        <f t="shared" si="234"/>
        <v>0</v>
      </c>
      <c r="AE609">
        <f t="shared" si="235"/>
        <v>0</v>
      </c>
      <c r="AF609">
        <f t="shared" si="236"/>
        <v>0</v>
      </c>
      <c r="AG609">
        <f t="shared" si="247"/>
        <v>0</v>
      </c>
      <c r="AH609">
        <f t="shared" si="248"/>
        <v>0</v>
      </c>
      <c r="AI609">
        <f t="shared" si="237"/>
        <v>0</v>
      </c>
      <c r="AJ609">
        <f t="shared" si="238"/>
        <v>0</v>
      </c>
      <c r="AK609">
        <f t="shared" si="239"/>
        <v>0</v>
      </c>
      <c r="AL609">
        <f t="shared" si="240"/>
        <v>0</v>
      </c>
      <c r="AM609">
        <f t="shared" si="241"/>
        <v>0</v>
      </c>
      <c r="AO609">
        <f t="shared" si="242"/>
        <v>0</v>
      </c>
      <c r="AP609">
        <f t="shared" si="243"/>
        <v>0</v>
      </c>
    </row>
    <row r="610" spans="1:42" x14ac:dyDescent="0.2">
      <c r="A610" s="394"/>
      <c r="D610" s="120">
        <f t="shared" si="225"/>
        <v>0</v>
      </c>
      <c r="O610">
        <f t="shared" si="226"/>
        <v>0</v>
      </c>
      <c r="P610">
        <f t="shared" si="244"/>
        <v>431</v>
      </c>
      <c r="Q610">
        <f t="shared" si="245"/>
        <v>0</v>
      </c>
      <c r="R610">
        <f t="shared" si="227"/>
        <v>0</v>
      </c>
      <c r="S610">
        <f t="shared" si="228"/>
        <v>0</v>
      </c>
      <c r="T610">
        <f t="shared" si="246"/>
        <v>0</v>
      </c>
      <c r="V610">
        <f t="shared" si="229"/>
        <v>0</v>
      </c>
      <c r="W610">
        <f t="shared" si="230"/>
        <v>0</v>
      </c>
      <c r="Y610">
        <f t="shared" si="231"/>
        <v>0</v>
      </c>
      <c r="Z610">
        <f t="shared" si="232"/>
        <v>0</v>
      </c>
      <c r="AB610">
        <f t="shared" si="233"/>
        <v>0</v>
      </c>
      <c r="AC610">
        <f t="shared" si="234"/>
        <v>0</v>
      </c>
      <c r="AE610">
        <f t="shared" si="235"/>
        <v>0</v>
      </c>
      <c r="AF610">
        <f t="shared" si="236"/>
        <v>0</v>
      </c>
      <c r="AG610">
        <f t="shared" si="247"/>
        <v>0</v>
      </c>
      <c r="AH610">
        <f t="shared" si="248"/>
        <v>0</v>
      </c>
      <c r="AI610">
        <f t="shared" si="237"/>
        <v>0</v>
      </c>
      <c r="AJ610">
        <f t="shared" si="238"/>
        <v>0</v>
      </c>
      <c r="AK610">
        <f t="shared" si="239"/>
        <v>0</v>
      </c>
      <c r="AL610">
        <f t="shared" si="240"/>
        <v>0</v>
      </c>
      <c r="AM610">
        <f t="shared" si="241"/>
        <v>0</v>
      </c>
      <c r="AO610">
        <f t="shared" si="242"/>
        <v>0</v>
      </c>
      <c r="AP610">
        <f t="shared" si="243"/>
        <v>0</v>
      </c>
    </row>
    <row r="611" spans="1:42" x14ac:dyDescent="0.2">
      <c r="A611" s="191"/>
      <c r="D611" s="120">
        <f t="shared" si="225"/>
        <v>0</v>
      </c>
      <c r="O611">
        <f t="shared" si="226"/>
        <v>0</v>
      </c>
      <c r="P611">
        <f t="shared" si="244"/>
        <v>431</v>
      </c>
      <c r="Q611">
        <f t="shared" si="245"/>
        <v>0</v>
      </c>
      <c r="R611">
        <f t="shared" si="227"/>
        <v>0</v>
      </c>
      <c r="S611">
        <f t="shared" si="228"/>
        <v>0</v>
      </c>
      <c r="T611">
        <f t="shared" si="246"/>
        <v>0</v>
      </c>
      <c r="V611">
        <f t="shared" si="229"/>
        <v>0</v>
      </c>
      <c r="W611">
        <f t="shared" si="230"/>
        <v>0</v>
      </c>
      <c r="Y611">
        <f t="shared" si="231"/>
        <v>0</v>
      </c>
      <c r="Z611">
        <f t="shared" si="232"/>
        <v>0</v>
      </c>
      <c r="AB611">
        <f t="shared" si="233"/>
        <v>0</v>
      </c>
      <c r="AC611">
        <f t="shared" si="234"/>
        <v>0</v>
      </c>
      <c r="AE611">
        <f t="shared" si="235"/>
        <v>0</v>
      </c>
      <c r="AF611">
        <f t="shared" si="236"/>
        <v>0</v>
      </c>
      <c r="AG611">
        <f t="shared" si="247"/>
        <v>0</v>
      </c>
      <c r="AH611">
        <f t="shared" si="248"/>
        <v>0</v>
      </c>
      <c r="AI611">
        <f t="shared" si="237"/>
        <v>0</v>
      </c>
      <c r="AJ611">
        <f t="shared" si="238"/>
        <v>0</v>
      </c>
      <c r="AK611">
        <f t="shared" si="239"/>
        <v>0</v>
      </c>
      <c r="AL611">
        <f t="shared" si="240"/>
        <v>0</v>
      </c>
      <c r="AM611">
        <f t="shared" si="241"/>
        <v>0</v>
      </c>
      <c r="AO611">
        <f t="shared" si="242"/>
        <v>0</v>
      </c>
      <c r="AP611">
        <f t="shared" si="243"/>
        <v>0</v>
      </c>
    </row>
    <row r="612" spans="1:42" x14ac:dyDescent="0.2">
      <c r="A612" s="191"/>
      <c r="D612" s="120">
        <f t="shared" si="225"/>
        <v>0</v>
      </c>
      <c r="O612">
        <f t="shared" si="226"/>
        <v>0</v>
      </c>
      <c r="P612">
        <f t="shared" si="244"/>
        <v>431</v>
      </c>
      <c r="Q612">
        <f t="shared" si="245"/>
        <v>0</v>
      </c>
      <c r="R612">
        <f t="shared" si="227"/>
        <v>0</v>
      </c>
      <c r="S612">
        <f t="shared" si="228"/>
        <v>0</v>
      </c>
      <c r="T612">
        <f t="shared" si="246"/>
        <v>0</v>
      </c>
      <c r="V612">
        <f t="shared" si="229"/>
        <v>0</v>
      </c>
      <c r="W612">
        <f t="shared" si="230"/>
        <v>0</v>
      </c>
      <c r="Y612">
        <f t="shared" si="231"/>
        <v>0</v>
      </c>
      <c r="Z612">
        <f t="shared" si="232"/>
        <v>0</v>
      </c>
      <c r="AB612">
        <f t="shared" si="233"/>
        <v>0</v>
      </c>
      <c r="AC612">
        <f t="shared" si="234"/>
        <v>0</v>
      </c>
      <c r="AE612">
        <f t="shared" si="235"/>
        <v>0</v>
      </c>
      <c r="AF612">
        <f t="shared" si="236"/>
        <v>0</v>
      </c>
      <c r="AG612">
        <f t="shared" si="247"/>
        <v>0</v>
      </c>
      <c r="AH612">
        <f t="shared" si="248"/>
        <v>0</v>
      </c>
      <c r="AI612">
        <f t="shared" si="237"/>
        <v>0</v>
      </c>
      <c r="AJ612">
        <f t="shared" si="238"/>
        <v>0</v>
      </c>
      <c r="AK612">
        <f t="shared" si="239"/>
        <v>0</v>
      </c>
      <c r="AL612">
        <f t="shared" si="240"/>
        <v>0</v>
      </c>
      <c r="AM612">
        <f t="shared" si="241"/>
        <v>0</v>
      </c>
      <c r="AO612">
        <f t="shared" si="242"/>
        <v>0</v>
      </c>
      <c r="AP612">
        <f t="shared" si="243"/>
        <v>0</v>
      </c>
    </row>
    <row r="613" spans="1:42" x14ac:dyDescent="0.2">
      <c r="D613" s="120">
        <f t="shared" si="225"/>
        <v>0</v>
      </c>
      <c r="O613">
        <f t="shared" si="226"/>
        <v>0</v>
      </c>
      <c r="P613">
        <f t="shared" si="244"/>
        <v>431</v>
      </c>
      <c r="Q613">
        <f t="shared" si="245"/>
        <v>0</v>
      </c>
      <c r="R613">
        <f t="shared" si="227"/>
        <v>0</v>
      </c>
      <c r="S613">
        <f t="shared" si="228"/>
        <v>0</v>
      </c>
      <c r="T613">
        <f t="shared" si="246"/>
        <v>0</v>
      </c>
      <c r="V613">
        <f t="shared" si="229"/>
        <v>0</v>
      </c>
      <c r="W613">
        <f t="shared" si="230"/>
        <v>0</v>
      </c>
      <c r="Y613">
        <f t="shared" si="231"/>
        <v>0</v>
      </c>
      <c r="Z613">
        <f t="shared" si="232"/>
        <v>0</v>
      </c>
      <c r="AB613">
        <f t="shared" si="233"/>
        <v>0</v>
      </c>
      <c r="AC613">
        <f t="shared" si="234"/>
        <v>0</v>
      </c>
      <c r="AE613">
        <f t="shared" si="235"/>
        <v>0</v>
      </c>
      <c r="AF613">
        <f t="shared" si="236"/>
        <v>0</v>
      </c>
      <c r="AG613">
        <f t="shared" si="247"/>
        <v>0</v>
      </c>
      <c r="AH613">
        <f t="shared" si="248"/>
        <v>0</v>
      </c>
      <c r="AI613">
        <f t="shared" si="237"/>
        <v>0</v>
      </c>
      <c r="AJ613">
        <f t="shared" si="238"/>
        <v>0</v>
      </c>
      <c r="AK613">
        <f t="shared" si="239"/>
        <v>0</v>
      </c>
      <c r="AL613">
        <f t="shared" si="240"/>
        <v>0</v>
      </c>
      <c r="AM613">
        <f t="shared" si="241"/>
        <v>0</v>
      </c>
      <c r="AO613">
        <f t="shared" si="242"/>
        <v>0</v>
      </c>
      <c r="AP613">
        <f t="shared" si="243"/>
        <v>0</v>
      </c>
    </row>
    <row r="614" spans="1:42" x14ac:dyDescent="0.2">
      <c r="A614" s="191"/>
      <c r="D614" s="120">
        <f t="shared" si="225"/>
        <v>0</v>
      </c>
      <c r="O614">
        <f t="shared" si="226"/>
        <v>0</v>
      </c>
      <c r="P614">
        <f t="shared" si="244"/>
        <v>431</v>
      </c>
      <c r="Q614">
        <f t="shared" si="245"/>
        <v>0</v>
      </c>
      <c r="R614">
        <f t="shared" si="227"/>
        <v>0</v>
      </c>
      <c r="S614">
        <f t="shared" si="228"/>
        <v>0</v>
      </c>
      <c r="T614">
        <f t="shared" si="246"/>
        <v>0</v>
      </c>
      <c r="V614">
        <f t="shared" si="229"/>
        <v>0</v>
      </c>
      <c r="W614">
        <f t="shared" si="230"/>
        <v>0</v>
      </c>
      <c r="Y614">
        <f t="shared" si="231"/>
        <v>0</v>
      </c>
      <c r="Z614">
        <f t="shared" si="232"/>
        <v>0</v>
      </c>
      <c r="AB614">
        <f t="shared" si="233"/>
        <v>0</v>
      </c>
      <c r="AC614">
        <f t="shared" si="234"/>
        <v>0</v>
      </c>
      <c r="AE614">
        <f t="shared" si="235"/>
        <v>0</v>
      </c>
      <c r="AF614">
        <f t="shared" si="236"/>
        <v>0</v>
      </c>
      <c r="AG614">
        <f t="shared" si="247"/>
        <v>0</v>
      </c>
      <c r="AH614">
        <f t="shared" si="248"/>
        <v>0</v>
      </c>
      <c r="AI614">
        <f t="shared" si="237"/>
        <v>0</v>
      </c>
      <c r="AJ614">
        <f t="shared" si="238"/>
        <v>0</v>
      </c>
      <c r="AK614">
        <f t="shared" si="239"/>
        <v>0</v>
      </c>
      <c r="AL614">
        <f t="shared" si="240"/>
        <v>0</v>
      </c>
      <c r="AM614">
        <f t="shared" si="241"/>
        <v>0</v>
      </c>
      <c r="AO614">
        <f t="shared" si="242"/>
        <v>0</v>
      </c>
      <c r="AP614">
        <f t="shared" si="243"/>
        <v>0</v>
      </c>
    </row>
    <row r="615" spans="1:42" x14ac:dyDescent="0.2">
      <c r="A615" s="191"/>
      <c r="D615" s="120">
        <f t="shared" si="225"/>
        <v>0</v>
      </c>
      <c r="O615">
        <f t="shared" si="226"/>
        <v>0</v>
      </c>
      <c r="P615">
        <f t="shared" si="244"/>
        <v>431</v>
      </c>
      <c r="Q615">
        <f t="shared" si="245"/>
        <v>0</v>
      </c>
      <c r="R615">
        <f t="shared" si="227"/>
        <v>0</v>
      </c>
      <c r="S615">
        <f t="shared" si="228"/>
        <v>0</v>
      </c>
      <c r="T615">
        <f t="shared" si="246"/>
        <v>0</v>
      </c>
      <c r="V615">
        <f t="shared" si="229"/>
        <v>0</v>
      </c>
      <c r="W615">
        <f t="shared" si="230"/>
        <v>0</v>
      </c>
      <c r="Y615">
        <f t="shared" si="231"/>
        <v>0</v>
      </c>
      <c r="Z615">
        <f t="shared" si="232"/>
        <v>0</v>
      </c>
      <c r="AB615">
        <f t="shared" si="233"/>
        <v>0</v>
      </c>
      <c r="AC615">
        <f t="shared" si="234"/>
        <v>0</v>
      </c>
      <c r="AE615">
        <f t="shared" si="235"/>
        <v>0</v>
      </c>
      <c r="AF615">
        <f t="shared" si="236"/>
        <v>0</v>
      </c>
      <c r="AG615">
        <f t="shared" si="247"/>
        <v>0</v>
      </c>
      <c r="AH615">
        <f t="shared" si="248"/>
        <v>0</v>
      </c>
      <c r="AI615">
        <f t="shared" si="237"/>
        <v>0</v>
      </c>
      <c r="AJ615">
        <f t="shared" si="238"/>
        <v>0</v>
      </c>
      <c r="AK615">
        <f t="shared" si="239"/>
        <v>0</v>
      </c>
      <c r="AL615">
        <f t="shared" si="240"/>
        <v>0</v>
      </c>
      <c r="AM615">
        <f t="shared" si="241"/>
        <v>0</v>
      </c>
      <c r="AO615">
        <f t="shared" si="242"/>
        <v>0</v>
      </c>
      <c r="AP615">
        <f t="shared" si="243"/>
        <v>0</v>
      </c>
    </row>
    <row r="616" spans="1:42" x14ac:dyDescent="0.2">
      <c r="A616" s="55"/>
      <c r="D616" s="120">
        <f t="shared" si="225"/>
        <v>0</v>
      </c>
      <c r="O616">
        <f t="shared" si="226"/>
        <v>0</v>
      </c>
      <c r="P616">
        <f t="shared" si="244"/>
        <v>431</v>
      </c>
      <c r="Q616">
        <f t="shared" si="245"/>
        <v>0</v>
      </c>
      <c r="R616">
        <f t="shared" si="227"/>
        <v>0</v>
      </c>
      <c r="S616">
        <f t="shared" si="228"/>
        <v>0</v>
      </c>
      <c r="T616">
        <f t="shared" si="246"/>
        <v>0</v>
      </c>
      <c r="V616">
        <f t="shared" si="229"/>
        <v>0</v>
      </c>
      <c r="W616">
        <f t="shared" si="230"/>
        <v>0</v>
      </c>
      <c r="Y616">
        <f t="shared" si="231"/>
        <v>0</v>
      </c>
      <c r="Z616">
        <f t="shared" si="232"/>
        <v>0</v>
      </c>
      <c r="AB616">
        <f t="shared" si="233"/>
        <v>0</v>
      </c>
      <c r="AC616">
        <f t="shared" si="234"/>
        <v>0</v>
      </c>
      <c r="AE616">
        <f t="shared" si="235"/>
        <v>0</v>
      </c>
      <c r="AF616">
        <f t="shared" si="236"/>
        <v>0</v>
      </c>
      <c r="AG616">
        <f t="shared" si="247"/>
        <v>0</v>
      </c>
      <c r="AH616">
        <f t="shared" si="248"/>
        <v>0</v>
      </c>
      <c r="AI616">
        <f t="shared" si="237"/>
        <v>0</v>
      </c>
      <c r="AJ616">
        <f t="shared" si="238"/>
        <v>0</v>
      </c>
      <c r="AK616">
        <f t="shared" si="239"/>
        <v>0</v>
      </c>
      <c r="AL616">
        <f t="shared" si="240"/>
        <v>0</v>
      </c>
      <c r="AM616">
        <f t="shared" si="241"/>
        <v>0</v>
      </c>
      <c r="AO616">
        <f t="shared" si="242"/>
        <v>0</v>
      </c>
      <c r="AP616">
        <f t="shared" si="243"/>
        <v>0</v>
      </c>
    </row>
    <row r="617" spans="1:42" x14ac:dyDescent="0.2">
      <c r="D617" s="120">
        <f t="shared" si="225"/>
        <v>0</v>
      </c>
      <c r="O617">
        <f t="shared" si="226"/>
        <v>0</v>
      </c>
      <c r="P617">
        <f t="shared" si="244"/>
        <v>431</v>
      </c>
      <c r="Q617">
        <f t="shared" si="245"/>
        <v>0</v>
      </c>
      <c r="R617">
        <f t="shared" si="227"/>
        <v>0</v>
      </c>
      <c r="S617">
        <f t="shared" si="228"/>
        <v>0</v>
      </c>
      <c r="T617">
        <f t="shared" si="246"/>
        <v>0</v>
      </c>
      <c r="V617">
        <f t="shared" si="229"/>
        <v>0</v>
      </c>
      <c r="W617">
        <f t="shared" si="230"/>
        <v>0</v>
      </c>
      <c r="Y617">
        <f t="shared" si="231"/>
        <v>0</v>
      </c>
      <c r="Z617">
        <f t="shared" si="232"/>
        <v>0</v>
      </c>
      <c r="AB617">
        <f t="shared" si="233"/>
        <v>0</v>
      </c>
      <c r="AC617">
        <f t="shared" si="234"/>
        <v>0</v>
      </c>
      <c r="AE617">
        <f t="shared" si="235"/>
        <v>0</v>
      </c>
      <c r="AF617">
        <f t="shared" si="236"/>
        <v>0</v>
      </c>
      <c r="AG617">
        <f t="shared" si="247"/>
        <v>0</v>
      </c>
      <c r="AH617">
        <f t="shared" si="248"/>
        <v>0</v>
      </c>
      <c r="AI617">
        <f t="shared" si="237"/>
        <v>0</v>
      </c>
      <c r="AJ617">
        <f t="shared" si="238"/>
        <v>0</v>
      </c>
      <c r="AK617">
        <f t="shared" si="239"/>
        <v>0</v>
      </c>
      <c r="AL617">
        <f t="shared" si="240"/>
        <v>0</v>
      </c>
      <c r="AM617">
        <f t="shared" si="241"/>
        <v>0</v>
      </c>
      <c r="AO617">
        <f t="shared" si="242"/>
        <v>0</v>
      </c>
      <c r="AP617">
        <f t="shared" si="243"/>
        <v>0</v>
      </c>
    </row>
    <row r="618" spans="1:42" x14ac:dyDescent="0.2">
      <c r="A618" s="38"/>
      <c r="D618" s="120">
        <f t="shared" si="225"/>
        <v>0</v>
      </c>
      <c r="O618">
        <f t="shared" si="226"/>
        <v>0</v>
      </c>
      <c r="P618">
        <f t="shared" si="244"/>
        <v>431</v>
      </c>
      <c r="Q618">
        <f t="shared" si="245"/>
        <v>0</v>
      </c>
      <c r="R618">
        <f t="shared" si="227"/>
        <v>0</v>
      </c>
      <c r="S618">
        <f t="shared" si="228"/>
        <v>0</v>
      </c>
      <c r="T618">
        <f t="shared" si="246"/>
        <v>0</v>
      </c>
      <c r="V618">
        <f t="shared" si="229"/>
        <v>0</v>
      </c>
      <c r="W618">
        <f t="shared" si="230"/>
        <v>0</v>
      </c>
      <c r="Y618">
        <f t="shared" si="231"/>
        <v>0</v>
      </c>
      <c r="Z618">
        <f t="shared" si="232"/>
        <v>0</v>
      </c>
      <c r="AB618">
        <f t="shared" si="233"/>
        <v>0</v>
      </c>
      <c r="AC618">
        <f t="shared" si="234"/>
        <v>0</v>
      </c>
      <c r="AE618">
        <f t="shared" si="235"/>
        <v>0</v>
      </c>
      <c r="AF618">
        <f t="shared" si="236"/>
        <v>0</v>
      </c>
      <c r="AG618">
        <f t="shared" si="247"/>
        <v>0</v>
      </c>
      <c r="AH618">
        <f t="shared" si="248"/>
        <v>0</v>
      </c>
      <c r="AI618">
        <f t="shared" si="237"/>
        <v>0</v>
      </c>
      <c r="AJ618">
        <f t="shared" si="238"/>
        <v>0</v>
      </c>
      <c r="AK618">
        <f t="shared" si="239"/>
        <v>0</v>
      </c>
      <c r="AL618">
        <f t="shared" si="240"/>
        <v>0</v>
      </c>
      <c r="AM618">
        <f t="shared" si="241"/>
        <v>0</v>
      </c>
      <c r="AO618">
        <f t="shared" si="242"/>
        <v>0</v>
      </c>
      <c r="AP618">
        <f t="shared" si="243"/>
        <v>0</v>
      </c>
    </row>
    <row r="619" spans="1:42" x14ac:dyDescent="0.2">
      <c r="A619" s="191"/>
      <c r="D619" s="120">
        <f t="shared" si="225"/>
        <v>0</v>
      </c>
      <c r="O619">
        <f t="shared" si="226"/>
        <v>0</v>
      </c>
      <c r="P619">
        <f t="shared" si="244"/>
        <v>431</v>
      </c>
      <c r="Q619">
        <f t="shared" si="245"/>
        <v>0</v>
      </c>
      <c r="R619">
        <f t="shared" si="227"/>
        <v>0</v>
      </c>
      <c r="S619">
        <f t="shared" si="228"/>
        <v>0</v>
      </c>
      <c r="T619">
        <f t="shared" si="246"/>
        <v>0</v>
      </c>
      <c r="V619">
        <f t="shared" si="229"/>
        <v>0</v>
      </c>
      <c r="W619">
        <f t="shared" si="230"/>
        <v>0</v>
      </c>
      <c r="Y619">
        <f t="shared" si="231"/>
        <v>0</v>
      </c>
      <c r="Z619">
        <f t="shared" si="232"/>
        <v>0</v>
      </c>
      <c r="AB619">
        <f t="shared" si="233"/>
        <v>0</v>
      </c>
      <c r="AC619">
        <f t="shared" si="234"/>
        <v>0</v>
      </c>
      <c r="AE619">
        <f t="shared" si="235"/>
        <v>0</v>
      </c>
      <c r="AF619">
        <f t="shared" si="236"/>
        <v>0</v>
      </c>
      <c r="AG619">
        <f t="shared" si="247"/>
        <v>0</v>
      </c>
      <c r="AH619">
        <f t="shared" si="248"/>
        <v>0</v>
      </c>
      <c r="AI619">
        <f t="shared" si="237"/>
        <v>0</v>
      </c>
      <c r="AJ619">
        <f t="shared" si="238"/>
        <v>0</v>
      </c>
      <c r="AK619">
        <f t="shared" si="239"/>
        <v>0</v>
      </c>
      <c r="AL619">
        <f t="shared" si="240"/>
        <v>0</v>
      </c>
      <c r="AM619">
        <f t="shared" si="241"/>
        <v>0</v>
      </c>
      <c r="AO619">
        <f t="shared" si="242"/>
        <v>0</v>
      </c>
      <c r="AP619">
        <f t="shared" si="243"/>
        <v>0</v>
      </c>
    </row>
    <row r="620" spans="1:42" x14ac:dyDescent="0.2">
      <c r="D620" s="120">
        <f t="shared" si="225"/>
        <v>0</v>
      </c>
      <c r="O620">
        <f t="shared" si="226"/>
        <v>0</v>
      </c>
      <c r="P620">
        <f t="shared" si="244"/>
        <v>431</v>
      </c>
      <c r="Q620">
        <f t="shared" si="245"/>
        <v>0</v>
      </c>
      <c r="R620">
        <f t="shared" si="227"/>
        <v>0</v>
      </c>
      <c r="S620">
        <f t="shared" si="228"/>
        <v>0</v>
      </c>
      <c r="T620">
        <f t="shared" si="246"/>
        <v>0</v>
      </c>
      <c r="V620">
        <f t="shared" si="229"/>
        <v>0</v>
      </c>
      <c r="W620">
        <f t="shared" si="230"/>
        <v>0</v>
      </c>
      <c r="Y620">
        <f t="shared" si="231"/>
        <v>0</v>
      </c>
      <c r="Z620">
        <f t="shared" si="232"/>
        <v>0</v>
      </c>
      <c r="AB620">
        <f t="shared" si="233"/>
        <v>0</v>
      </c>
      <c r="AC620">
        <f t="shared" si="234"/>
        <v>0</v>
      </c>
      <c r="AE620">
        <f t="shared" si="235"/>
        <v>0</v>
      </c>
      <c r="AF620">
        <f t="shared" si="236"/>
        <v>0</v>
      </c>
      <c r="AG620">
        <f t="shared" si="247"/>
        <v>0</v>
      </c>
      <c r="AH620">
        <f t="shared" si="248"/>
        <v>0</v>
      </c>
      <c r="AI620">
        <f t="shared" si="237"/>
        <v>0</v>
      </c>
      <c r="AJ620">
        <f t="shared" si="238"/>
        <v>0</v>
      </c>
      <c r="AK620">
        <f t="shared" si="239"/>
        <v>0</v>
      </c>
      <c r="AL620">
        <f t="shared" si="240"/>
        <v>0</v>
      </c>
      <c r="AM620">
        <f t="shared" si="241"/>
        <v>0</v>
      </c>
      <c r="AO620">
        <f t="shared" si="242"/>
        <v>0</v>
      </c>
      <c r="AP620">
        <f t="shared" si="243"/>
        <v>0</v>
      </c>
    </row>
    <row r="621" spans="1:42" x14ac:dyDescent="0.2">
      <c r="D621" s="120">
        <f t="shared" si="225"/>
        <v>0</v>
      </c>
      <c r="O621">
        <f t="shared" si="226"/>
        <v>0</v>
      </c>
      <c r="P621">
        <f t="shared" si="244"/>
        <v>431</v>
      </c>
      <c r="Q621">
        <f t="shared" si="245"/>
        <v>0</v>
      </c>
      <c r="R621">
        <f t="shared" si="227"/>
        <v>0</v>
      </c>
      <c r="S621">
        <f t="shared" si="228"/>
        <v>0</v>
      </c>
      <c r="T621">
        <f t="shared" si="246"/>
        <v>0</v>
      </c>
      <c r="V621">
        <f t="shared" si="229"/>
        <v>0</v>
      </c>
      <c r="W621">
        <f t="shared" si="230"/>
        <v>0</v>
      </c>
      <c r="Y621">
        <f t="shared" si="231"/>
        <v>0</v>
      </c>
      <c r="Z621">
        <f t="shared" si="232"/>
        <v>0</v>
      </c>
      <c r="AB621">
        <f t="shared" si="233"/>
        <v>0</v>
      </c>
      <c r="AC621">
        <f t="shared" si="234"/>
        <v>0</v>
      </c>
      <c r="AE621">
        <f t="shared" si="235"/>
        <v>0</v>
      </c>
      <c r="AF621">
        <f t="shared" si="236"/>
        <v>0</v>
      </c>
      <c r="AG621">
        <f t="shared" si="247"/>
        <v>0</v>
      </c>
      <c r="AH621">
        <f t="shared" si="248"/>
        <v>0</v>
      </c>
      <c r="AI621">
        <f t="shared" si="237"/>
        <v>0</v>
      </c>
      <c r="AJ621">
        <f t="shared" si="238"/>
        <v>0</v>
      </c>
      <c r="AK621">
        <f t="shared" si="239"/>
        <v>0</v>
      </c>
      <c r="AL621">
        <f t="shared" si="240"/>
        <v>0</v>
      </c>
      <c r="AM621">
        <f t="shared" si="241"/>
        <v>0</v>
      </c>
      <c r="AO621">
        <f t="shared" si="242"/>
        <v>0</v>
      </c>
      <c r="AP621">
        <f t="shared" si="243"/>
        <v>0</v>
      </c>
    </row>
    <row r="622" spans="1:42" x14ac:dyDescent="0.2">
      <c r="D622" s="120">
        <f t="shared" si="225"/>
        <v>0</v>
      </c>
      <c r="O622">
        <f t="shared" si="226"/>
        <v>0</v>
      </c>
      <c r="P622">
        <f t="shared" si="244"/>
        <v>431</v>
      </c>
      <c r="Q622">
        <f t="shared" si="245"/>
        <v>0</v>
      </c>
      <c r="R622">
        <f t="shared" si="227"/>
        <v>0</v>
      </c>
      <c r="S622">
        <f t="shared" si="228"/>
        <v>0</v>
      </c>
      <c r="T622">
        <f t="shared" si="246"/>
        <v>0</v>
      </c>
      <c r="V622">
        <f t="shared" si="229"/>
        <v>0</v>
      </c>
      <c r="W622">
        <f t="shared" si="230"/>
        <v>0</v>
      </c>
      <c r="Y622">
        <f t="shared" si="231"/>
        <v>0</v>
      </c>
      <c r="Z622">
        <f t="shared" si="232"/>
        <v>0</v>
      </c>
      <c r="AB622">
        <f t="shared" si="233"/>
        <v>0</v>
      </c>
      <c r="AC622">
        <f t="shared" si="234"/>
        <v>0</v>
      </c>
      <c r="AE622">
        <f t="shared" si="235"/>
        <v>0</v>
      </c>
      <c r="AF622">
        <f t="shared" si="236"/>
        <v>0</v>
      </c>
      <c r="AG622">
        <f t="shared" si="247"/>
        <v>0</v>
      </c>
      <c r="AH622">
        <f t="shared" si="248"/>
        <v>0</v>
      </c>
      <c r="AI622">
        <f t="shared" si="237"/>
        <v>0</v>
      </c>
      <c r="AJ622">
        <f t="shared" si="238"/>
        <v>0</v>
      </c>
      <c r="AK622">
        <f t="shared" si="239"/>
        <v>0</v>
      </c>
      <c r="AL622">
        <f t="shared" si="240"/>
        <v>0</v>
      </c>
      <c r="AM622">
        <f t="shared" si="241"/>
        <v>0</v>
      </c>
      <c r="AO622">
        <f t="shared" si="242"/>
        <v>0</v>
      </c>
      <c r="AP622">
        <f t="shared" si="243"/>
        <v>0</v>
      </c>
    </row>
    <row r="623" spans="1:42" x14ac:dyDescent="0.2">
      <c r="D623" s="120">
        <f t="shared" si="225"/>
        <v>0</v>
      </c>
      <c r="O623">
        <f t="shared" si="226"/>
        <v>0</v>
      </c>
      <c r="P623">
        <f t="shared" si="244"/>
        <v>431</v>
      </c>
      <c r="Q623">
        <f t="shared" si="245"/>
        <v>0</v>
      </c>
      <c r="R623">
        <f t="shared" si="227"/>
        <v>0</v>
      </c>
      <c r="S623">
        <f t="shared" si="228"/>
        <v>0</v>
      </c>
      <c r="T623">
        <f t="shared" si="246"/>
        <v>0</v>
      </c>
      <c r="V623">
        <f t="shared" si="229"/>
        <v>0</v>
      </c>
      <c r="W623">
        <f t="shared" si="230"/>
        <v>0</v>
      </c>
      <c r="Y623">
        <f t="shared" si="231"/>
        <v>0</v>
      </c>
      <c r="Z623">
        <f t="shared" si="232"/>
        <v>0</v>
      </c>
      <c r="AB623">
        <f t="shared" si="233"/>
        <v>0</v>
      </c>
      <c r="AC623">
        <f t="shared" si="234"/>
        <v>0</v>
      </c>
      <c r="AE623">
        <f t="shared" si="235"/>
        <v>0</v>
      </c>
      <c r="AF623">
        <f t="shared" si="236"/>
        <v>0</v>
      </c>
      <c r="AG623">
        <f t="shared" si="247"/>
        <v>0</v>
      </c>
      <c r="AH623">
        <f t="shared" si="248"/>
        <v>0</v>
      </c>
      <c r="AI623">
        <f t="shared" si="237"/>
        <v>0</v>
      </c>
      <c r="AJ623">
        <f t="shared" si="238"/>
        <v>0</v>
      </c>
      <c r="AK623">
        <f t="shared" si="239"/>
        <v>0</v>
      </c>
      <c r="AL623">
        <f t="shared" si="240"/>
        <v>0</v>
      </c>
      <c r="AM623">
        <f t="shared" si="241"/>
        <v>0</v>
      </c>
      <c r="AO623">
        <f t="shared" si="242"/>
        <v>0</v>
      </c>
      <c r="AP623">
        <f t="shared" si="243"/>
        <v>0</v>
      </c>
    </row>
    <row r="624" spans="1:42" x14ac:dyDescent="0.2">
      <c r="A624" s="191"/>
      <c r="D624" s="120">
        <f t="shared" si="225"/>
        <v>0</v>
      </c>
      <c r="O624">
        <f t="shared" si="226"/>
        <v>0</v>
      </c>
      <c r="P624">
        <f t="shared" si="244"/>
        <v>431</v>
      </c>
      <c r="Q624">
        <f t="shared" si="245"/>
        <v>0</v>
      </c>
      <c r="R624">
        <f t="shared" si="227"/>
        <v>0</v>
      </c>
      <c r="S624">
        <f t="shared" si="228"/>
        <v>0</v>
      </c>
      <c r="T624">
        <f t="shared" si="246"/>
        <v>0</v>
      </c>
      <c r="V624">
        <f t="shared" si="229"/>
        <v>0</v>
      </c>
      <c r="W624">
        <f t="shared" si="230"/>
        <v>0</v>
      </c>
      <c r="Y624">
        <f t="shared" si="231"/>
        <v>0</v>
      </c>
      <c r="Z624">
        <f t="shared" si="232"/>
        <v>0</v>
      </c>
      <c r="AB624">
        <f t="shared" si="233"/>
        <v>0</v>
      </c>
      <c r="AC624">
        <f t="shared" si="234"/>
        <v>0</v>
      </c>
      <c r="AE624">
        <f t="shared" si="235"/>
        <v>0</v>
      </c>
      <c r="AF624">
        <f t="shared" si="236"/>
        <v>0</v>
      </c>
      <c r="AG624">
        <f t="shared" si="247"/>
        <v>0</v>
      </c>
      <c r="AH624">
        <f t="shared" si="248"/>
        <v>0</v>
      </c>
      <c r="AI624">
        <f t="shared" si="237"/>
        <v>0</v>
      </c>
      <c r="AJ624">
        <f t="shared" si="238"/>
        <v>0</v>
      </c>
      <c r="AK624">
        <f t="shared" si="239"/>
        <v>0</v>
      </c>
      <c r="AL624">
        <f t="shared" si="240"/>
        <v>0</v>
      </c>
      <c r="AM624">
        <f t="shared" si="241"/>
        <v>0</v>
      </c>
      <c r="AO624">
        <f t="shared" si="242"/>
        <v>0</v>
      </c>
      <c r="AP624">
        <f t="shared" si="243"/>
        <v>0</v>
      </c>
    </row>
    <row r="625" spans="1:42" x14ac:dyDescent="0.2">
      <c r="A625" s="191"/>
      <c r="D625" s="120">
        <f t="shared" si="225"/>
        <v>0</v>
      </c>
      <c r="O625">
        <f t="shared" si="226"/>
        <v>0</v>
      </c>
      <c r="P625">
        <f t="shared" si="244"/>
        <v>431</v>
      </c>
      <c r="Q625">
        <f t="shared" si="245"/>
        <v>0</v>
      </c>
      <c r="R625">
        <f t="shared" si="227"/>
        <v>0</v>
      </c>
      <c r="S625">
        <f t="shared" si="228"/>
        <v>0</v>
      </c>
      <c r="T625">
        <f t="shared" si="246"/>
        <v>0</v>
      </c>
      <c r="V625">
        <f t="shared" si="229"/>
        <v>0</v>
      </c>
      <c r="W625">
        <f t="shared" si="230"/>
        <v>0</v>
      </c>
      <c r="Y625">
        <f t="shared" si="231"/>
        <v>0</v>
      </c>
      <c r="Z625">
        <f t="shared" si="232"/>
        <v>0</v>
      </c>
      <c r="AB625">
        <f t="shared" si="233"/>
        <v>0</v>
      </c>
      <c r="AC625">
        <f t="shared" si="234"/>
        <v>0</v>
      </c>
      <c r="AE625">
        <f t="shared" si="235"/>
        <v>0</v>
      </c>
      <c r="AF625">
        <f t="shared" si="236"/>
        <v>0</v>
      </c>
      <c r="AG625">
        <f t="shared" si="247"/>
        <v>0</v>
      </c>
      <c r="AH625">
        <f t="shared" si="248"/>
        <v>0</v>
      </c>
      <c r="AI625">
        <f t="shared" si="237"/>
        <v>0</v>
      </c>
      <c r="AJ625">
        <f t="shared" si="238"/>
        <v>0</v>
      </c>
      <c r="AK625">
        <f t="shared" si="239"/>
        <v>0</v>
      </c>
      <c r="AL625">
        <f t="shared" si="240"/>
        <v>0</v>
      </c>
      <c r="AM625">
        <f t="shared" si="241"/>
        <v>0</v>
      </c>
      <c r="AO625">
        <f t="shared" si="242"/>
        <v>0</v>
      </c>
      <c r="AP625">
        <f t="shared" si="243"/>
        <v>0</v>
      </c>
    </row>
    <row r="626" spans="1:42" x14ac:dyDescent="0.2">
      <c r="A626" s="494"/>
      <c r="D626" s="120">
        <f t="shared" si="225"/>
        <v>0</v>
      </c>
      <c r="O626">
        <f t="shared" si="226"/>
        <v>0</v>
      </c>
      <c r="P626">
        <f t="shared" si="244"/>
        <v>431</v>
      </c>
      <c r="Q626">
        <f t="shared" si="245"/>
        <v>0</v>
      </c>
      <c r="R626">
        <f t="shared" si="227"/>
        <v>0</v>
      </c>
      <c r="S626">
        <f t="shared" si="228"/>
        <v>0</v>
      </c>
      <c r="T626">
        <f t="shared" si="246"/>
        <v>0</v>
      </c>
      <c r="V626">
        <f t="shared" si="229"/>
        <v>0</v>
      </c>
      <c r="W626">
        <f t="shared" si="230"/>
        <v>0</v>
      </c>
      <c r="Y626">
        <f t="shared" si="231"/>
        <v>0</v>
      </c>
      <c r="Z626">
        <f t="shared" si="232"/>
        <v>0</v>
      </c>
      <c r="AB626">
        <f t="shared" si="233"/>
        <v>0</v>
      </c>
      <c r="AC626">
        <f t="shared" si="234"/>
        <v>0</v>
      </c>
      <c r="AE626">
        <f t="shared" si="235"/>
        <v>0</v>
      </c>
      <c r="AF626">
        <f t="shared" si="236"/>
        <v>0</v>
      </c>
      <c r="AG626">
        <f t="shared" si="247"/>
        <v>0</v>
      </c>
      <c r="AH626">
        <f t="shared" si="248"/>
        <v>0</v>
      </c>
      <c r="AI626">
        <f t="shared" si="237"/>
        <v>0</v>
      </c>
      <c r="AJ626">
        <f t="shared" si="238"/>
        <v>0</v>
      </c>
      <c r="AK626">
        <f t="shared" si="239"/>
        <v>0</v>
      </c>
      <c r="AL626">
        <f t="shared" si="240"/>
        <v>0</v>
      </c>
      <c r="AM626">
        <f t="shared" si="241"/>
        <v>0</v>
      </c>
      <c r="AO626">
        <f t="shared" si="242"/>
        <v>0</v>
      </c>
      <c r="AP626">
        <f t="shared" si="243"/>
        <v>0</v>
      </c>
    </row>
    <row r="627" spans="1:42" x14ac:dyDescent="0.2">
      <c r="D627" s="120">
        <f t="shared" si="225"/>
        <v>0</v>
      </c>
      <c r="O627">
        <f t="shared" si="226"/>
        <v>0</v>
      </c>
      <c r="P627">
        <f t="shared" si="244"/>
        <v>431</v>
      </c>
      <c r="Q627">
        <f t="shared" si="245"/>
        <v>0</v>
      </c>
      <c r="R627">
        <f t="shared" si="227"/>
        <v>0</v>
      </c>
      <c r="S627">
        <f t="shared" si="228"/>
        <v>0</v>
      </c>
      <c r="T627">
        <f t="shared" si="246"/>
        <v>0</v>
      </c>
      <c r="V627">
        <f t="shared" si="229"/>
        <v>0</v>
      </c>
      <c r="W627">
        <f t="shared" si="230"/>
        <v>0</v>
      </c>
      <c r="Y627">
        <f t="shared" si="231"/>
        <v>0</v>
      </c>
      <c r="Z627">
        <f t="shared" si="232"/>
        <v>0</v>
      </c>
      <c r="AB627">
        <f t="shared" si="233"/>
        <v>0</v>
      </c>
      <c r="AC627">
        <f t="shared" si="234"/>
        <v>0</v>
      </c>
      <c r="AE627">
        <f t="shared" si="235"/>
        <v>0</v>
      </c>
      <c r="AF627">
        <f t="shared" si="236"/>
        <v>0</v>
      </c>
      <c r="AG627">
        <f t="shared" si="247"/>
        <v>0</v>
      </c>
      <c r="AH627">
        <f t="shared" si="248"/>
        <v>0</v>
      </c>
      <c r="AI627">
        <f t="shared" si="237"/>
        <v>0</v>
      </c>
      <c r="AJ627">
        <f t="shared" si="238"/>
        <v>0</v>
      </c>
      <c r="AK627">
        <f t="shared" si="239"/>
        <v>0</v>
      </c>
      <c r="AL627">
        <f t="shared" si="240"/>
        <v>0</v>
      </c>
      <c r="AM627">
        <f t="shared" si="241"/>
        <v>0</v>
      </c>
      <c r="AO627">
        <f t="shared" si="242"/>
        <v>0</v>
      </c>
      <c r="AP627">
        <f t="shared" si="243"/>
        <v>0</v>
      </c>
    </row>
    <row r="628" spans="1:42" x14ac:dyDescent="0.2">
      <c r="D628" s="120">
        <f t="shared" si="225"/>
        <v>0</v>
      </c>
      <c r="O628">
        <f t="shared" si="226"/>
        <v>0</v>
      </c>
      <c r="P628">
        <f t="shared" si="244"/>
        <v>431</v>
      </c>
      <c r="Q628">
        <f t="shared" si="245"/>
        <v>0</v>
      </c>
      <c r="R628">
        <f t="shared" si="227"/>
        <v>0</v>
      </c>
      <c r="S628">
        <f t="shared" si="228"/>
        <v>0</v>
      </c>
      <c r="T628">
        <f t="shared" si="246"/>
        <v>0</v>
      </c>
      <c r="V628">
        <f t="shared" si="229"/>
        <v>0</v>
      </c>
      <c r="W628">
        <f t="shared" si="230"/>
        <v>0</v>
      </c>
      <c r="Y628">
        <f t="shared" si="231"/>
        <v>0</v>
      </c>
      <c r="Z628">
        <f t="shared" si="232"/>
        <v>0</v>
      </c>
      <c r="AB628">
        <f t="shared" si="233"/>
        <v>0</v>
      </c>
      <c r="AC628">
        <f t="shared" si="234"/>
        <v>0</v>
      </c>
      <c r="AE628">
        <f t="shared" si="235"/>
        <v>0</v>
      </c>
      <c r="AF628">
        <f t="shared" si="236"/>
        <v>0</v>
      </c>
      <c r="AG628">
        <f t="shared" si="247"/>
        <v>0</v>
      </c>
      <c r="AH628">
        <f t="shared" si="248"/>
        <v>0</v>
      </c>
      <c r="AI628">
        <f t="shared" si="237"/>
        <v>0</v>
      </c>
      <c r="AJ628">
        <f t="shared" si="238"/>
        <v>0</v>
      </c>
      <c r="AK628">
        <f t="shared" si="239"/>
        <v>0</v>
      </c>
      <c r="AL628">
        <f t="shared" si="240"/>
        <v>0</v>
      </c>
      <c r="AM628">
        <f t="shared" si="241"/>
        <v>0</v>
      </c>
      <c r="AO628">
        <f t="shared" si="242"/>
        <v>0</v>
      </c>
      <c r="AP628">
        <f t="shared" si="243"/>
        <v>0</v>
      </c>
    </row>
    <row r="629" spans="1:42" x14ac:dyDescent="0.2">
      <c r="D629" s="120">
        <f t="shared" si="225"/>
        <v>0</v>
      </c>
      <c r="O629">
        <f t="shared" si="226"/>
        <v>0</v>
      </c>
      <c r="P629">
        <f t="shared" si="244"/>
        <v>431</v>
      </c>
      <c r="Q629">
        <f t="shared" si="245"/>
        <v>0</v>
      </c>
      <c r="R629">
        <f t="shared" si="227"/>
        <v>0</v>
      </c>
      <c r="S629">
        <f t="shared" si="228"/>
        <v>0</v>
      </c>
      <c r="T629">
        <f t="shared" si="246"/>
        <v>0</v>
      </c>
      <c r="V629">
        <f t="shared" si="229"/>
        <v>0</v>
      </c>
      <c r="W629">
        <f t="shared" si="230"/>
        <v>0</v>
      </c>
      <c r="Y629">
        <f t="shared" si="231"/>
        <v>0</v>
      </c>
      <c r="Z629">
        <f t="shared" si="232"/>
        <v>0</v>
      </c>
      <c r="AB629">
        <f t="shared" si="233"/>
        <v>0</v>
      </c>
      <c r="AC629">
        <f t="shared" si="234"/>
        <v>0</v>
      </c>
      <c r="AE629">
        <f t="shared" si="235"/>
        <v>0</v>
      </c>
      <c r="AF629">
        <f t="shared" si="236"/>
        <v>0</v>
      </c>
      <c r="AG629">
        <f t="shared" si="247"/>
        <v>0</v>
      </c>
      <c r="AH629">
        <f t="shared" si="248"/>
        <v>0</v>
      </c>
      <c r="AI629">
        <f t="shared" si="237"/>
        <v>0</v>
      </c>
      <c r="AJ629">
        <f t="shared" si="238"/>
        <v>0</v>
      </c>
      <c r="AK629">
        <f t="shared" si="239"/>
        <v>0</v>
      </c>
      <c r="AL629">
        <f t="shared" si="240"/>
        <v>0</v>
      </c>
      <c r="AM629">
        <f t="shared" si="241"/>
        <v>0</v>
      </c>
      <c r="AO629">
        <f t="shared" si="242"/>
        <v>0</v>
      </c>
      <c r="AP629">
        <f t="shared" si="243"/>
        <v>0</v>
      </c>
    </row>
    <row r="630" spans="1:42" x14ac:dyDescent="0.2">
      <c r="A630" s="191"/>
      <c r="D630" s="120">
        <f t="shared" si="225"/>
        <v>0</v>
      </c>
      <c r="O630">
        <f t="shared" si="226"/>
        <v>0</v>
      </c>
      <c r="P630">
        <f t="shared" si="244"/>
        <v>431</v>
      </c>
      <c r="Q630">
        <f t="shared" si="245"/>
        <v>0</v>
      </c>
      <c r="R630">
        <f t="shared" si="227"/>
        <v>0</v>
      </c>
      <c r="S630">
        <f t="shared" si="228"/>
        <v>0</v>
      </c>
      <c r="T630">
        <f t="shared" si="246"/>
        <v>0</v>
      </c>
      <c r="V630">
        <f t="shared" si="229"/>
        <v>0</v>
      </c>
      <c r="W630">
        <f t="shared" si="230"/>
        <v>0</v>
      </c>
      <c r="Y630">
        <f t="shared" si="231"/>
        <v>0</v>
      </c>
      <c r="Z630">
        <f t="shared" si="232"/>
        <v>0</v>
      </c>
      <c r="AB630">
        <f t="shared" si="233"/>
        <v>0</v>
      </c>
      <c r="AC630">
        <f t="shared" si="234"/>
        <v>0</v>
      </c>
      <c r="AE630">
        <f t="shared" si="235"/>
        <v>0</v>
      </c>
      <c r="AF630">
        <f t="shared" si="236"/>
        <v>0</v>
      </c>
      <c r="AG630">
        <f t="shared" si="247"/>
        <v>0</v>
      </c>
      <c r="AH630">
        <f t="shared" si="248"/>
        <v>0</v>
      </c>
      <c r="AI630">
        <f t="shared" si="237"/>
        <v>0</v>
      </c>
      <c r="AJ630">
        <f t="shared" si="238"/>
        <v>0</v>
      </c>
      <c r="AK630">
        <f t="shared" si="239"/>
        <v>0</v>
      </c>
      <c r="AL630">
        <f t="shared" si="240"/>
        <v>0</v>
      </c>
      <c r="AM630">
        <f t="shared" si="241"/>
        <v>0</v>
      </c>
      <c r="AO630">
        <f t="shared" si="242"/>
        <v>0</v>
      </c>
      <c r="AP630">
        <f t="shared" si="243"/>
        <v>0</v>
      </c>
    </row>
    <row r="631" spans="1:42" x14ac:dyDescent="0.2">
      <c r="A631" s="191"/>
      <c r="D631" s="120">
        <f t="shared" si="225"/>
        <v>0</v>
      </c>
      <c r="O631">
        <f t="shared" si="226"/>
        <v>0</v>
      </c>
      <c r="P631">
        <f t="shared" si="244"/>
        <v>431</v>
      </c>
      <c r="Q631">
        <f t="shared" si="245"/>
        <v>0</v>
      </c>
      <c r="R631">
        <f t="shared" si="227"/>
        <v>0</v>
      </c>
      <c r="S631">
        <f t="shared" si="228"/>
        <v>0</v>
      </c>
      <c r="T631">
        <f t="shared" si="246"/>
        <v>0</v>
      </c>
      <c r="V631">
        <f t="shared" si="229"/>
        <v>0</v>
      </c>
      <c r="W631">
        <f t="shared" si="230"/>
        <v>0</v>
      </c>
      <c r="Y631">
        <f t="shared" si="231"/>
        <v>0</v>
      </c>
      <c r="Z631">
        <f t="shared" si="232"/>
        <v>0</v>
      </c>
      <c r="AB631">
        <f t="shared" si="233"/>
        <v>0</v>
      </c>
      <c r="AC631">
        <f t="shared" si="234"/>
        <v>0</v>
      </c>
      <c r="AE631">
        <f t="shared" si="235"/>
        <v>0</v>
      </c>
      <c r="AF631">
        <f t="shared" si="236"/>
        <v>0</v>
      </c>
      <c r="AG631">
        <f t="shared" si="247"/>
        <v>0</v>
      </c>
      <c r="AH631">
        <f t="shared" si="248"/>
        <v>0</v>
      </c>
      <c r="AI631">
        <f t="shared" si="237"/>
        <v>0</v>
      </c>
      <c r="AJ631">
        <f t="shared" si="238"/>
        <v>0</v>
      </c>
      <c r="AK631">
        <f t="shared" si="239"/>
        <v>0</v>
      </c>
      <c r="AL631">
        <f t="shared" si="240"/>
        <v>0</v>
      </c>
      <c r="AM631">
        <f t="shared" si="241"/>
        <v>0</v>
      </c>
      <c r="AO631">
        <f t="shared" si="242"/>
        <v>0</v>
      </c>
      <c r="AP631">
        <f t="shared" si="243"/>
        <v>0</v>
      </c>
    </row>
    <row r="632" spans="1:42" x14ac:dyDescent="0.2">
      <c r="A632" s="40"/>
      <c r="D632" s="120">
        <f t="shared" si="225"/>
        <v>0</v>
      </c>
      <c r="O632">
        <f t="shared" si="226"/>
        <v>0</v>
      </c>
      <c r="P632">
        <f t="shared" si="244"/>
        <v>431</v>
      </c>
      <c r="Q632">
        <f t="shared" si="245"/>
        <v>0</v>
      </c>
      <c r="R632">
        <f t="shared" si="227"/>
        <v>0</v>
      </c>
      <c r="S632">
        <f t="shared" si="228"/>
        <v>0</v>
      </c>
      <c r="T632">
        <f t="shared" si="246"/>
        <v>0</v>
      </c>
      <c r="V632">
        <f t="shared" si="229"/>
        <v>0</v>
      </c>
      <c r="W632">
        <f t="shared" si="230"/>
        <v>0</v>
      </c>
      <c r="Y632">
        <f t="shared" si="231"/>
        <v>0</v>
      </c>
      <c r="Z632">
        <f t="shared" si="232"/>
        <v>0</v>
      </c>
      <c r="AB632">
        <f t="shared" si="233"/>
        <v>0</v>
      </c>
      <c r="AC632">
        <f t="shared" si="234"/>
        <v>0</v>
      </c>
      <c r="AE632">
        <f t="shared" si="235"/>
        <v>0</v>
      </c>
      <c r="AF632">
        <f t="shared" si="236"/>
        <v>0</v>
      </c>
      <c r="AG632">
        <f t="shared" si="247"/>
        <v>0</v>
      </c>
      <c r="AH632">
        <f t="shared" si="248"/>
        <v>0</v>
      </c>
      <c r="AI632">
        <f t="shared" si="237"/>
        <v>0</v>
      </c>
      <c r="AJ632">
        <f t="shared" si="238"/>
        <v>0</v>
      </c>
      <c r="AK632">
        <f t="shared" si="239"/>
        <v>0</v>
      </c>
      <c r="AL632">
        <f t="shared" si="240"/>
        <v>0</v>
      </c>
      <c r="AM632">
        <f t="shared" si="241"/>
        <v>0</v>
      </c>
      <c r="AO632">
        <f t="shared" si="242"/>
        <v>0</v>
      </c>
      <c r="AP632">
        <f t="shared" si="243"/>
        <v>0</v>
      </c>
    </row>
    <row r="633" spans="1:42" x14ac:dyDescent="0.2">
      <c r="D633" s="120">
        <f t="shared" si="225"/>
        <v>0</v>
      </c>
      <c r="O633">
        <f t="shared" si="226"/>
        <v>0</v>
      </c>
      <c r="P633">
        <f t="shared" si="244"/>
        <v>431</v>
      </c>
      <c r="Q633">
        <f t="shared" si="245"/>
        <v>0</v>
      </c>
      <c r="R633">
        <f t="shared" si="227"/>
        <v>0</v>
      </c>
      <c r="S633">
        <f t="shared" si="228"/>
        <v>0</v>
      </c>
      <c r="T633">
        <f t="shared" si="246"/>
        <v>0</v>
      </c>
      <c r="V633">
        <f t="shared" si="229"/>
        <v>0</v>
      </c>
      <c r="W633">
        <f t="shared" si="230"/>
        <v>0</v>
      </c>
      <c r="Y633">
        <f t="shared" si="231"/>
        <v>0</v>
      </c>
      <c r="Z633">
        <f t="shared" si="232"/>
        <v>0</v>
      </c>
      <c r="AB633">
        <f t="shared" si="233"/>
        <v>0</v>
      </c>
      <c r="AC633">
        <f t="shared" si="234"/>
        <v>0</v>
      </c>
      <c r="AE633">
        <f t="shared" si="235"/>
        <v>0</v>
      </c>
      <c r="AF633">
        <f t="shared" si="236"/>
        <v>0</v>
      </c>
      <c r="AG633">
        <f t="shared" si="247"/>
        <v>0</v>
      </c>
      <c r="AH633">
        <f t="shared" si="248"/>
        <v>0</v>
      </c>
      <c r="AI633">
        <f t="shared" si="237"/>
        <v>0</v>
      </c>
      <c r="AJ633">
        <f t="shared" si="238"/>
        <v>0</v>
      </c>
      <c r="AK633">
        <f t="shared" si="239"/>
        <v>0</v>
      </c>
      <c r="AL633">
        <f t="shared" si="240"/>
        <v>0</v>
      </c>
      <c r="AM633">
        <f t="shared" si="241"/>
        <v>0</v>
      </c>
      <c r="AO633">
        <f t="shared" si="242"/>
        <v>0</v>
      </c>
      <c r="AP633">
        <f t="shared" si="243"/>
        <v>0</v>
      </c>
    </row>
    <row r="634" spans="1:42" x14ac:dyDescent="0.2">
      <c r="D634" s="120">
        <f t="shared" si="225"/>
        <v>0</v>
      </c>
      <c r="O634">
        <f t="shared" si="226"/>
        <v>0</v>
      </c>
      <c r="P634">
        <f t="shared" si="244"/>
        <v>431</v>
      </c>
      <c r="Q634">
        <f t="shared" si="245"/>
        <v>0</v>
      </c>
      <c r="R634">
        <f t="shared" si="227"/>
        <v>0</v>
      </c>
      <c r="S634">
        <f t="shared" si="228"/>
        <v>0</v>
      </c>
      <c r="T634">
        <f t="shared" si="246"/>
        <v>0</v>
      </c>
      <c r="V634">
        <f t="shared" si="229"/>
        <v>0</v>
      </c>
      <c r="W634">
        <f t="shared" si="230"/>
        <v>0</v>
      </c>
      <c r="Y634">
        <f t="shared" si="231"/>
        <v>0</v>
      </c>
      <c r="Z634">
        <f t="shared" si="232"/>
        <v>0</v>
      </c>
      <c r="AB634">
        <f t="shared" si="233"/>
        <v>0</v>
      </c>
      <c r="AC634">
        <f t="shared" si="234"/>
        <v>0</v>
      </c>
      <c r="AE634">
        <f t="shared" si="235"/>
        <v>0</v>
      </c>
      <c r="AF634">
        <f t="shared" si="236"/>
        <v>0</v>
      </c>
      <c r="AG634">
        <f t="shared" si="247"/>
        <v>0</v>
      </c>
      <c r="AH634">
        <f t="shared" si="248"/>
        <v>0</v>
      </c>
      <c r="AI634">
        <f t="shared" si="237"/>
        <v>0</v>
      </c>
      <c r="AJ634">
        <f t="shared" si="238"/>
        <v>0</v>
      </c>
      <c r="AK634">
        <f t="shared" si="239"/>
        <v>0</v>
      </c>
      <c r="AL634">
        <f t="shared" si="240"/>
        <v>0</v>
      </c>
      <c r="AM634">
        <f t="shared" si="241"/>
        <v>0</v>
      </c>
      <c r="AO634">
        <f t="shared" si="242"/>
        <v>0</v>
      </c>
      <c r="AP634">
        <f t="shared" si="243"/>
        <v>0</v>
      </c>
    </row>
    <row r="635" spans="1:42" x14ac:dyDescent="0.2">
      <c r="D635" s="120">
        <f t="shared" si="225"/>
        <v>0</v>
      </c>
      <c r="O635">
        <f t="shared" si="226"/>
        <v>0</v>
      </c>
      <c r="P635">
        <f t="shared" si="244"/>
        <v>431</v>
      </c>
      <c r="Q635">
        <f t="shared" si="245"/>
        <v>0</v>
      </c>
      <c r="R635">
        <f t="shared" si="227"/>
        <v>0</v>
      </c>
      <c r="S635">
        <f t="shared" si="228"/>
        <v>0</v>
      </c>
      <c r="T635">
        <f t="shared" si="246"/>
        <v>0</v>
      </c>
      <c r="V635">
        <f t="shared" si="229"/>
        <v>0</v>
      </c>
      <c r="W635">
        <f t="shared" si="230"/>
        <v>0</v>
      </c>
      <c r="Y635">
        <f t="shared" si="231"/>
        <v>0</v>
      </c>
      <c r="Z635">
        <f t="shared" si="232"/>
        <v>0</v>
      </c>
      <c r="AB635">
        <f t="shared" si="233"/>
        <v>0</v>
      </c>
      <c r="AC635">
        <f t="shared" si="234"/>
        <v>0</v>
      </c>
      <c r="AE635">
        <f t="shared" si="235"/>
        <v>0</v>
      </c>
      <c r="AF635">
        <f t="shared" si="236"/>
        <v>0</v>
      </c>
      <c r="AG635">
        <f t="shared" si="247"/>
        <v>0</v>
      </c>
      <c r="AH635">
        <f t="shared" si="248"/>
        <v>0</v>
      </c>
      <c r="AI635">
        <f t="shared" si="237"/>
        <v>0</v>
      </c>
      <c r="AJ635">
        <f t="shared" si="238"/>
        <v>0</v>
      </c>
      <c r="AK635">
        <f t="shared" si="239"/>
        <v>0</v>
      </c>
      <c r="AL635">
        <f t="shared" si="240"/>
        <v>0</v>
      </c>
      <c r="AM635">
        <f t="shared" si="241"/>
        <v>0</v>
      </c>
      <c r="AO635">
        <f t="shared" si="242"/>
        <v>0</v>
      </c>
      <c r="AP635">
        <f t="shared" si="243"/>
        <v>0</v>
      </c>
    </row>
    <row r="636" spans="1:42" x14ac:dyDescent="0.2">
      <c r="D636" s="120">
        <f t="shared" si="225"/>
        <v>0</v>
      </c>
      <c r="O636">
        <f t="shared" si="226"/>
        <v>0</v>
      </c>
      <c r="P636">
        <f t="shared" si="244"/>
        <v>431</v>
      </c>
      <c r="Q636">
        <f t="shared" si="245"/>
        <v>0</v>
      </c>
      <c r="R636">
        <f t="shared" si="227"/>
        <v>0</v>
      </c>
      <c r="S636">
        <f t="shared" si="228"/>
        <v>0</v>
      </c>
      <c r="T636">
        <f t="shared" si="246"/>
        <v>0</v>
      </c>
      <c r="V636">
        <f t="shared" si="229"/>
        <v>0</v>
      </c>
      <c r="W636">
        <f t="shared" si="230"/>
        <v>0</v>
      </c>
      <c r="Y636">
        <f t="shared" si="231"/>
        <v>0</v>
      </c>
      <c r="Z636">
        <f t="shared" si="232"/>
        <v>0</v>
      </c>
      <c r="AB636">
        <f t="shared" si="233"/>
        <v>0</v>
      </c>
      <c r="AC636">
        <f t="shared" si="234"/>
        <v>0</v>
      </c>
      <c r="AE636">
        <f t="shared" si="235"/>
        <v>0</v>
      </c>
      <c r="AF636">
        <f t="shared" si="236"/>
        <v>0</v>
      </c>
      <c r="AG636">
        <f t="shared" si="247"/>
        <v>0</v>
      </c>
      <c r="AH636">
        <f t="shared" si="248"/>
        <v>0</v>
      </c>
      <c r="AI636">
        <f t="shared" si="237"/>
        <v>0</v>
      </c>
      <c r="AJ636">
        <f t="shared" si="238"/>
        <v>0</v>
      </c>
      <c r="AK636">
        <f t="shared" si="239"/>
        <v>0</v>
      </c>
      <c r="AL636">
        <f t="shared" si="240"/>
        <v>0</v>
      </c>
      <c r="AM636">
        <f t="shared" si="241"/>
        <v>0</v>
      </c>
      <c r="AO636">
        <f t="shared" si="242"/>
        <v>0</v>
      </c>
      <c r="AP636">
        <f t="shared" si="243"/>
        <v>0</v>
      </c>
    </row>
    <row r="637" spans="1:42" x14ac:dyDescent="0.2">
      <c r="A637" s="40"/>
      <c r="D637" s="120">
        <f t="shared" si="225"/>
        <v>0</v>
      </c>
      <c r="O637">
        <f t="shared" si="226"/>
        <v>0</v>
      </c>
      <c r="P637">
        <f t="shared" si="244"/>
        <v>431</v>
      </c>
      <c r="Q637">
        <f t="shared" si="245"/>
        <v>0</v>
      </c>
      <c r="R637">
        <f t="shared" si="227"/>
        <v>0</v>
      </c>
      <c r="S637">
        <f t="shared" si="228"/>
        <v>0</v>
      </c>
      <c r="T637">
        <f t="shared" si="246"/>
        <v>0</v>
      </c>
      <c r="V637">
        <f t="shared" si="229"/>
        <v>0</v>
      </c>
      <c r="W637">
        <f t="shared" si="230"/>
        <v>0</v>
      </c>
      <c r="Y637">
        <f t="shared" si="231"/>
        <v>0</v>
      </c>
      <c r="Z637">
        <f t="shared" si="232"/>
        <v>0</v>
      </c>
      <c r="AB637">
        <f t="shared" si="233"/>
        <v>0</v>
      </c>
      <c r="AC637">
        <f t="shared" si="234"/>
        <v>0</v>
      </c>
      <c r="AE637">
        <f t="shared" si="235"/>
        <v>0</v>
      </c>
      <c r="AF637">
        <f t="shared" si="236"/>
        <v>0</v>
      </c>
      <c r="AG637">
        <f t="shared" si="247"/>
        <v>0</v>
      </c>
      <c r="AH637">
        <f t="shared" si="248"/>
        <v>0</v>
      </c>
      <c r="AI637">
        <f t="shared" si="237"/>
        <v>0</v>
      </c>
      <c r="AJ637">
        <f t="shared" si="238"/>
        <v>0</v>
      </c>
      <c r="AK637">
        <f t="shared" si="239"/>
        <v>0</v>
      </c>
      <c r="AL637">
        <f t="shared" si="240"/>
        <v>0</v>
      </c>
      <c r="AM637">
        <f t="shared" si="241"/>
        <v>0</v>
      </c>
      <c r="AO637">
        <f t="shared" si="242"/>
        <v>0</v>
      </c>
      <c r="AP637">
        <f t="shared" si="243"/>
        <v>0</v>
      </c>
    </row>
    <row r="638" spans="1:42" x14ac:dyDescent="0.2">
      <c r="A638" s="137"/>
      <c r="D638" s="120">
        <f t="shared" si="225"/>
        <v>0</v>
      </c>
      <c r="O638">
        <f t="shared" si="226"/>
        <v>0</v>
      </c>
      <c r="P638">
        <f t="shared" si="244"/>
        <v>431</v>
      </c>
      <c r="Q638">
        <f t="shared" si="245"/>
        <v>0</v>
      </c>
      <c r="R638">
        <f t="shared" si="227"/>
        <v>0</v>
      </c>
      <c r="S638">
        <f t="shared" si="228"/>
        <v>0</v>
      </c>
      <c r="T638">
        <f t="shared" si="246"/>
        <v>0</v>
      </c>
      <c r="V638">
        <f t="shared" si="229"/>
        <v>0</v>
      </c>
      <c r="W638">
        <f t="shared" si="230"/>
        <v>0</v>
      </c>
      <c r="Y638">
        <f t="shared" si="231"/>
        <v>0</v>
      </c>
      <c r="Z638">
        <f t="shared" si="232"/>
        <v>0</v>
      </c>
      <c r="AB638">
        <f t="shared" si="233"/>
        <v>0</v>
      </c>
      <c r="AC638">
        <f t="shared" si="234"/>
        <v>0</v>
      </c>
      <c r="AE638">
        <f t="shared" si="235"/>
        <v>0</v>
      </c>
      <c r="AF638">
        <f t="shared" si="236"/>
        <v>0</v>
      </c>
      <c r="AG638">
        <f t="shared" si="247"/>
        <v>0</v>
      </c>
      <c r="AH638">
        <f t="shared" si="248"/>
        <v>0</v>
      </c>
      <c r="AI638">
        <f t="shared" si="237"/>
        <v>0</v>
      </c>
      <c r="AJ638">
        <f t="shared" si="238"/>
        <v>0</v>
      </c>
      <c r="AK638">
        <f t="shared" si="239"/>
        <v>0</v>
      </c>
      <c r="AL638">
        <f t="shared" si="240"/>
        <v>0</v>
      </c>
      <c r="AM638">
        <f t="shared" si="241"/>
        <v>0</v>
      </c>
      <c r="AO638">
        <f t="shared" si="242"/>
        <v>0</v>
      </c>
      <c r="AP638">
        <f t="shared" si="243"/>
        <v>0</v>
      </c>
    </row>
    <row r="639" spans="1:42" x14ac:dyDescent="0.2">
      <c r="D639" s="120">
        <f t="shared" si="225"/>
        <v>0</v>
      </c>
      <c r="O639">
        <f t="shared" si="226"/>
        <v>0</v>
      </c>
      <c r="P639">
        <f t="shared" si="244"/>
        <v>431</v>
      </c>
      <c r="Q639">
        <f t="shared" si="245"/>
        <v>0</v>
      </c>
      <c r="R639">
        <f t="shared" si="227"/>
        <v>0</v>
      </c>
      <c r="S639">
        <f t="shared" si="228"/>
        <v>0</v>
      </c>
      <c r="T639">
        <f t="shared" si="246"/>
        <v>0</v>
      </c>
      <c r="V639">
        <f t="shared" si="229"/>
        <v>0</v>
      </c>
      <c r="W639">
        <f t="shared" si="230"/>
        <v>0</v>
      </c>
      <c r="Y639">
        <f t="shared" si="231"/>
        <v>0</v>
      </c>
      <c r="Z639">
        <f t="shared" si="232"/>
        <v>0</v>
      </c>
      <c r="AB639">
        <f t="shared" si="233"/>
        <v>0</v>
      </c>
      <c r="AC639">
        <f t="shared" si="234"/>
        <v>0</v>
      </c>
      <c r="AE639">
        <f t="shared" si="235"/>
        <v>0</v>
      </c>
      <c r="AF639">
        <f t="shared" si="236"/>
        <v>0</v>
      </c>
      <c r="AG639">
        <f t="shared" si="247"/>
        <v>0</v>
      </c>
      <c r="AH639">
        <f t="shared" si="248"/>
        <v>0</v>
      </c>
      <c r="AI639">
        <f t="shared" si="237"/>
        <v>0</v>
      </c>
      <c r="AJ639">
        <f t="shared" si="238"/>
        <v>0</v>
      </c>
      <c r="AK639">
        <f t="shared" si="239"/>
        <v>0</v>
      </c>
      <c r="AL639">
        <f t="shared" si="240"/>
        <v>0</v>
      </c>
      <c r="AM639">
        <f t="shared" si="241"/>
        <v>0</v>
      </c>
      <c r="AO639">
        <f t="shared" si="242"/>
        <v>0</v>
      </c>
      <c r="AP639">
        <f t="shared" si="243"/>
        <v>0</v>
      </c>
    </row>
    <row r="640" spans="1:42" x14ac:dyDescent="0.2">
      <c r="D640" s="120">
        <f t="shared" si="225"/>
        <v>0</v>
      </c>
      <c r="O640">
        <f t="shared" si="226"/>
        <v>0</v>
      </c>
      <c r="P640">
        <f t="shared" si="244"/>
        <v>431</v>
      </c>
      <c r="Q640">
        <f t="shared" si="245"/>
        <v>0</v>
      </c>
      <c r="R640">
        <f t="shared" si="227"/>
        <v>0</v>
      </c>
      <c r="S640">
        <f t="shared" si="228"/>
        <v>0</v>
      </c>
      <c r="T640">
        <f t="shared" si="246"/>
        <v>0</v>
      </c>
      <c r="V640">
        <f t="shared" si="229"/>
        <v>0</v>
      </c>
      <c r="W640">
        <f t="shared" si="230"/>
        <v>0</v>
      </c>
      <c r="Y640">
        <f t="shared" si="231"/>
        <v>0</v>
      </c>
      <c r="Z640">
        <f t="shared" si="232"/>
        <v>0</v>
      </c>
      <c r="AB640">
        <f t="shared" si="233"/>
        <v>0</v>
      </c>
      <c r="AC640">
        <f t="shared" si="234"/>
        <v>0</v>
      </c>
      <c r="AE640">
        <f t="shared" si="235"/>
        <v>0</v>
      </c>
      <c r="AF640">
        <f t="shared" si="236"/>
        <v>0</v>
      </c>
      <c r="AG640">
        <f t="shared" si="247"/>
        <v>0</v>
      </c>
      <c r="AH640">
        <f t="shared" si="248"/>
        <v>0</v>
      </c>
      <c r="AI640">
        <f t="shared" si="237"/>
        <v>0</v>
      </c>
      <c r="AJ640">
        <f t="shared" si="238"/>
        <v>0</v>
      </c>
      <c r="AK640">
        <f t="shared" si="239"/>
        <v>0</v>
      </c>
      <c r="AL640">
        <f t="shared" si="240"/>
        <v>0</v>
      </c>
      <c r="AM640">
        <f t="shared" si="241"/>
        <v>0</v>
      </c>
      <c r="AO640">
        <f t="shared" si="242"/>
        <v>0</v>
      </c>
      <c r="AP640">
        <f t="shared" si="243"/>
        <v>0</v>
      </c>
    </row>
    <row r="641" spans="1:42" x14ac:dyDescent="0.2">
      <c r="D641" s="120">
        <f t="shared" si="225"/>
        <v>0</v>
      </c>
      <c r="O641">
        <f t="shared" si="226"/>
        <v>0</v>
      </c>
      <c r="P641">
        <f t="shared" si="244"/>
        <v>431</v>
      </c>
      <c r="Q641">
        <f t="shared" si="245"/>
        <v>0</v>
      </c>
      <c r="R641">
        <f t="shared" si="227"/>
        <v>0</v>
      </c>
      <c r="S641">
        <f t="shared" si="228"/>
        <v>0</v>
      </c>
      <c r="T641">
        <f t="shared" si="246"/>
        <v>0</v>
      </c>
      <c r="V641">
        <f t="shared" si="229"/>
        <v>0</v>
      </c>
      <c r="W641">
        <f t="shared" si="230"/>
        <v>0</v>
      </c>
      <c r="Y641">
        <f t="shared" si="231"/>
        <v>0</v>
      </c>
      <c r="Z641">
        <f t="shared" si="232"/>
        <v>0</v>
      </c>
      <c r="AB641">
        <f t="shared" si="233"/>
        <v>0</v>
      </c>
      <c r="AC641">
        <f t="shared" si="234"/>
        <v>0</v>
      </c>
      <c r="AE641">
        <f t="shared" si="235"/>
        <v>0</v>
      </c>
      <c r="AF641">
        <f t="shared" si="236"/>
        <v>0</v>
      </c>
      <c r="AG641">
        <f t="shared" si="247"/>
        <v>0</v>
      </c>
      <c r="AH641">
        <f t="shared" si="248"/>
        <v>0</v>
      </c>
      <c r="AI641">
        <f t="shared" si="237"/>
        <v>0</v>
      </c>
      <c r="AJ641">
        <f t="shared" si="238"/>
        <v>0</v>
      </c>
      <c r="AK641">
        <f t="shared" si="239"/>
        <v>0</v>
      </c>
      <c r="AL641">
        <f t="shared" si="240"/>
        <v>0</v>
      </c>
      <c r="AM641">
        <f t="shared" si="241"/>
        <v>0</v>
      </c>
      <c r="AO641">
        <f t="shared" si="242"/>
        <v>0</v>
      </c>
      <c r="AP641">
        <f t="shared" si="243"/>
        <v>0</v>
      </c>
    </row>
    <row r="642" spans="1:42" x14ac:dyDescent="0.2">
      <c r="D642" s="120">
        <f t="shared" ref="D642:D705" si="249">$T642*SIGN($B642)</f>
        <v>0</v>
      </c>
      <c r="O642">
        <f t="shared" ref="O642:O705" si="250">($N$2-$A642)*SIGN($A642)</f>
        <v>0</v>
      </c>
      <c r="P642">
        <f t="shared" si="244"/>
        <v>431</v>
      </c>
      <c r="Q642">
        <f t="shared" si="245"/>
        <v>0</v>
      </c>
      <c r="R642">
        <f t="shared" ref="R642:R705" si="251">(SUM($B$2:$C$2000)-$Q642+1)*SIGN($Q642)</f>
        <v>0</v>
      </c>
      <c r="S642">
        <f t="shared" ref="S642:S705" si="252">($R642-$B642)/($R642*SIGN($B642)+(1-SIGN($B642)))</f>
        <v>0</v>
      </c>
      <c r="T642">
        <f t="shared" si="246"/>
        <v>0</v>
      </c>
      <c r="V642">
        <f t="shared" ref="V642:V705" si="253">SIGN(MAX(SIGN($S642)*(0.5-$T642), 0))*ROW()</f>
        <v>0</v>
      </c>
      <c r="W642">
        <f t="shared" ref="W642:W705" si="254">($R$2-$V642)*SIGN($V642)</f>
        <v>0</v>
      </c>
      <c r="Y642">
        <f t="shared" ref="Y642:Y705" si="255">SIGN(MAX(SIGN($S642)*(0.25-$T642), 0))*ROW()</f>
        <v>0</v>
      </c>
      <c r="Z642">
        <f t="shared" ref="Z642:Z705" si="256">($R$2-$Y642)*SIGN($Y642)</f>
        <v>0</v>
      </c>
      <c r="AB642">
        <f t="shared" ref="AB642:AB705" si="257">SIGN(MAX(SIGN($S642)*(0.75-$T642), 0))*ROW()</f>
        <v>0</v>
      </c>
      <c r="AC642">
        <f t="shared" ref="AC642:AC705" si="258">($R$2-$AB642)*SIGN($AB642)</f>
        <v>0</v>
      </c>
      <c r="AE642">
        <f t="shared" ref="AE642:AE705" si="259">$A642*$B642</f>
        <v>0</v>
      </c>
      <c r="AF642">
        <f t="shared" ref="AF642:AF705" si="260">$AG642*$AH642</f>
        <v>0</v>
      </c>
      <c r="AG642">
        <f t="shared" si="247"/>
        <v>0</v>
      </c>
      <c r="AH642">
        <f t="shared" si="248"/>
        <v>0</v>
      </c>
      <c r="AI642">
        <f t="shared" ref="AI642:AI705" si="261">$AF642+$AI643</f>
        <v>0</v>
      </c>
      <c r="AJ642">
        <f t="shared" ref="AJ642:AJ705" si="262">$AI643*SIGN($AE642)</f>
        <v>0</v>
      </c>
      <c r="AK642">
        <f t="shared" ref="AK642:AK705" si="263">($B642*$AJ642^2)/((1-(SIGN($AJ642)))+($R642*($R642-$B642)))</f>
        <v>0</v>
      </c>
      <c r="AL642">
        <f t="shared" ref="AL642:AL705" si="264">SIGN(MAX(SIGN($S642)*(0.95-$T642), 0))*ROW()</f>
        <v>0</v>
      </c>
      <c r="AM642">
        <f t="shared" ref="AM642:AM705" si="265">($R$2-$AL642)*SIGN($AL642)</f>
        <v>0</v>
      </c>
      <c r="AO642">
        <f t="shared" ref="AO642:AO705" si="266">SIGN(MAX(SIGN($S642)*(0.05-$T642), 0))*ROW()</f>
        <v>0</v>
      </c>
      <c r="AP642">
        <f t="shared" ref="AP642:AP705" si="267">($R$2-$AO642)*SIGN($AO642)</f>
        <v>0</v>
      </c>
    </row>
    <row r="643" spans="1:42" x14ac:dyDescent="0.2">
      <c r="A643" s="191"/>
      <c r="D643" s="120">
        <f t="shared" si="249"/>
        <v>0</v>
      </c>
      <c r="O643">
        <f t="shared" si="250"/>
        <v>0</v>
      </c>
      <c r="P643">
        <f t="shared" ref="P643:P706" si="268">($P642+$B643+$C642)</f>
        <v>431</v>
      </c>
      <c r="Q643">
        <f t="shared" ref="Q643:Q706" si="269">$P643*SIGN($B643)-($B643-SIGN($B643))</f>
        <v>0</v>
      </c>
      <c r="R643">
        <f t="shared" si="251"/>
        <v>0</v>
      </c>
      <c r="S643">
        <f t="shared" si="252"/>
        <v>0</v>
      </c>
      <c r="T643">
        <f t="shared" ref="T643:T706" si="270">$S643*$T642+(1-SIGN($B643))*$T642</f>
        <v>0</v>
      </c>
      <c r="V643">
        <f t="shared" si="253"/>
        <v>0</v>
      </c>
      <c r="W643">
        <f t="shared" si="254"/>
        <v>0</v>
      </c>
      <c r="Y643">
        <f t="shared" si="255"/>
        <v>0</v>
      </c>
      <c r="Z643">
        <f t="shared" si="256"/>
        <v>0</v>
      </c>
      <c r="AB643">
        <f t="shared" si="257"/>
        <v>0</v>
      </c>
      <c r="AC643">
        <f t="shared" si="258"/>
        <v>0</v>
      </c>
      <c r="AE643">
        <f t="shared" si="259"/>
        <v>0</v>
      </c>
      <c r="AF643">
        <f t="shared" si="260"/>
        <v>0</v>
      </c>
      <c r="AG643">
        <f t="shared" ref="AG643:AG706" si="271">$A642-$A643</f>
        <v>0</v>
      </c>
      <c r="AH643">
        <f t="shared" ref="AH643:AH706" si="272">$T642</f>
        <v>0</v>
      </c>
      <c r="AI643">
        <f t="shared" si="261"/>
        <v>0</v>
      </c>
      <c r="AJ643">
        <f t="shared" si="262"/>
        <v>0</v>
      </c>
      <c r="AK643">
        <f t="shared" si="263"/>
        <v>0</v>
      </c>
      <c r="AL643">
        <f t="shared" si="264"/>
        <v>0</v>
      </c>
      <c r="AM643">
        <f t="shared" si="265"/>
        <v>0</v>
      </c>
      <c r="AO643">
        <f t="shared" si="266"/>
        <v>0</v>
      </c>
      <c r="AP643">
        <f t="shared" si="267"/>
        <v>0</v>
      </c>
    </row>
    <row r="644" spans="1:42" x14ac:dyDescent="0.2">
      <c r="A644" s="40"/>
      <c r="D644" s="120">
        <f t="shared" si="249"/>
        <v>0</v>
      </c>
      <c r="O644">
        <f t="shared" si="250"/>
        <v>0</v>
      </c>
      <c r="P644">
        <f t="shared" si="268"/>
        <v>431</v>
      </c>
      <c r="Q644">
        <f t="shared" si="269"/>
        <v>0</v>
      </c>
      <c r="R644">
        <f t="shared" si="251"/>
        <v>0</v>
      </c>
      <c r="S644">
        <f t="shared" si="252"/>
        <v>0</v>
      </c>
      <c r="T644">
        <f t="shared" si="270"/>
        <v>0</v>
      </c>
      <c r="V644">
        <f t="shared" si="253"/>
        <v>0</v>
      </c>
      <c r="W644">
        <f t="shared" si="254"/>
        <v>0</v>
      </c>
      <c r="Y644">
        <f t="shared" si="255"/>
        <v>0</v>
      </c>
      <c r="Z644">
        <f t="shared" si="256"/>
        <v>0</v>
      </c>
      <c r="AB644">
        <f t="shared" si="257"/>
        <v>0</v>
      </c>
      <c r="AC644">
        <f t="shared" si="258"/>
        <v>0</v>
      </c>
      <c r="AE644">
        <f t="shared" si="259"/>
        <v>0</v>
      </c>
      <c r="AF644">
        <f t="shared" si="260"/>
        <v>0</v>
      </c>
      <c r="AG644">
        <f t="shared" si="271"/>
        <v>0</v>
      </c>
      <c r="AH644">
        <f t="shared" si="272"/>
        <v>0</v>
      </c>
      <c r="AI644">
        <f t="shared" si="261"/>
        <v>0</v>
      </c>
      <c r="AJ644">
        <f t="shared" si="262"/>
        <v>0</v>
      </c>
      <c r="AK644">
        <f t="shared" si="263"/>
        <v>0</v>
      </c>
      <c r="AL644">
        <f t="shared" si="264"/>
        <v>0</v>
      </c>
      <c r="AM644">
        <f t="shared" si="265"/>
        <v>0</v>
      </c>
      <c r="AO644">
        <f t="shared" si="266"/>
        <v>0</v>
      </c>
      <c r="AP644">
        <f t="shared" si="267"/>
        <v>0</v>
      </c>
    </row>
    <row r="645" spans="1:42" x14ac:dyDescent="0.2">
      <c r="D645" s="120">
        <f t="shared" si="249"/>
        <v>0</v>
      </c>
      <c r="O645">
        <f t="shared" si="250"/>
        <v>0</v>
      </c>
      <c r="P645">
        <f t="shared" si="268"/>
        <v>431</v>
      </c>
      <c r="Q645">
        <f t="shared" si="269"/>
        <v>0</v>
      </c>
      <c r="R645">
        <f t="shared" si="251"/>
        <v>0</v>
      </c>
      <c r="S645">
        <f t="shared" si="252"/>
        <v>0</v>
      </c>
      <c r="T645">
        <f t="shared" si="270"/>
        <v>0</v>
      </c>
      <c r="V645">
        <f t="shared" si="253"/>
        <v>0</v>
      </c>
      <c r="W645">
        <f t="shared" si="254"/>
        <v>0</v>
      </c>
      <c r="Y645">
        <f t="shared" si="255"/>
        <v>0</v>
      </c>
      <c r="Z645">
        <f t="shared" si="256"/>
        <v>0</v>
      </c>
      <c r="AB645">
        <f t="shared" si="257"/>
        <v>0</v>
      </c>
      <c r="AC645">
        <f t="shared" si="258"/>
        <v>0</v>
      </c>
      <c r="AE645">
        <f t="shared" si="259"/>
        <v>0</v>
      </c>
      <c r="AF645">
        <f t="shared" si="260"/>
        <v>0</v>
      </c>
      <c r="AG645">
        <f t="shared" si="271"/>
        <v>0</v>
      </c>
      <c r="AH645">
        <f t="shared" si="272"/>
        <v>0</v>
      </c>
      <c r="AI645">
        <f t="shared" si="261"/>
        <v>0</v>
      </c>
      <c r="AJ645">
        <f t="shared" si="262"/>
        <v>0</v>
      </c>
      <c r="AK645">
        <f t="shared" si="263"/>
        <v>0</v>
      </c>
      <c r="AL645">
        <f t="shared" si="264"/>
        <v>0</v>
      </c>
      <c r="AM645">
        <f t="shared" si="265"/>
        <v>0</v>
      </c>
      <c r="AO645">
        <f t="shared" si="266"/>
        <v>0</v>
      </c>
      <c r="AP645">
        <f t="shared" si="267"/>
        <v>0</v>
      </c>
    </row>
    <row r="646" spans="1:42" x14ac:dyDescent="0.2">
      <c r="D646" s="120">
        <f t="shared" si="249"/>
        <v>0</v>
      </c>
      <c r="O646">
        <f t="shared" si="250"/>
        <v>0</v>
      </c>
      <c r="P646">
        <f t="shared" si="268"/>
        <v>431</v>
      </c>
      <c r="Q646">
        <f t="shared" si="269"/>
        <v>0</v>
      </c>
      <c r="R646">
        <f t="shared" si="251"/>
        <v>0</v>
      </c>
      <c r="S646">
        <f t="shared" si="252"/>
        <v>0</v>
      </c>
      <c r="T646">
        <f t="shared" si="270"/>
        <v>0</v>
      </c>
      <c r="V646">
        <f t="shared" si="253"/>
        <v>0</v>
      </c>
      <c r="W646">
        <f t="shared" si="254"/>
        <v>0</v>
      </c>
      <c r="Y646">
        <f t="shared" si="255"/>
        <v>0</v>
      </c>
      <c r="Z646">
        <f t="shared" si="256"/>
        <v>0</v>
      </c>
      <c r="AB646">
        <f t="shared" si="257"/>
        <v>0</v>
      </c>
      <c r="AC646">
        <f t="shared" si="258"/>
        <v>0</v>
      </c>
      <c r="AE646">
        <f t="shared" si="259"/>
        <v>0</v>
      </c>
      <c r="AF646">
        <f t="shared" si="260"/>
        <v>0</v>
      </c>
      <c r="AG646">
        <f t="shared" si="271"/>
        <v>0</v>
      </c>
      <c r="AH646">
        <f t="shared" si="272"/>
        <v>0</v>
      </c>
      <c r="AI646">
        <f t="shared" si="261"/>
        <v>0</v>
      </c>
      <c r="AJ646">
        <f t="shared" si="262"/>
        <v>0</v>
      </c>
      <c r="AK646">
        <f t="shared" si="263"/>
        <v>0</v>
      </c>
      <c r="AL646">
        <f t="shared" si="264"/>
        <v>0</v>
      </c>
      <c r="AM646">
        <f t="shared" si="265"/>
        <v>0</v>
      </c>
      <c r="AO646">
        <f t="shared" si="266"/>
        <v>0</v>
      </c>
      <c r="AP646">
        <f t="shared" si="267"/>
        <v>0</v>
      </c>
    </row>
    <row r="647" spans="1:42" x14ac:dyDescent="0.2">
      <c r="D647" s="120">
        <f t="shared" si="249"/>
        <v>0</v>
      </c>
      <c r="O647">
        <f t="shared" si="250"/>
        <v>0</v>
      </c>
      <c r="P647">
        <f t="shared" si="268"/>
        <v>431</v>
      </c>
      <c r="Q647">
        <f t="shared" si="269"/>
        <v>0</v>
      </c>
      <c r="R647">
        <f t="shared" si="251"/>
        <v>0</v>
      </c>
      <c r="S647">
        <f t="shared" si="252"/>
        <v>0</v>
      </c>
      <c r="T647">
        <f t="shared" si="270"/>
        <v>0</v>
      </c>
      <c r="V647">
        <f t="shared" si="253"/>
        <v>0</v>
      </c>
      <c r="W647">
        <f t="shared" si="254"/>
        <v>0</v>
      </c>
      <c r="Y647">
        <f t="shared" si="255"/>
        <v>0</v>
      </c>
      <c r="Z647">
        <f t="shared" si="256"/>
        <v>0</v>
      </c>
      <c r="AB647">
        <f t="shared" si="257"/>
        <v>0</v>
      </c>
      <c r="AC647">
        <f t="shared" si="258"/>
        <v>0</v>
      </c>
      <c r="AE647">
        <f t="shared" si="259"/>
        <v>0</v>
      </c>
      <c r="AF647">
        <f t="shared" si="260"/>
        <v>0</v>
      </c>
      <c r="AG647">
        <f t="shared" si="271"/>
        <v>0</v>
      </c>
      <c r="AH647">
        <f t="shared" si="272"/>
        <v>0</v>
      </c>
      <c r="AI647">
        <f t="shared" si="261"/>
        <v>0</v>
      </c>
      <c r="AJ647">
        <f t="shared" si="262"/>
        <v>0</v>
      </c>
      <c r="AK647">
        <f t="shared" si="263"/>
        <v>0</v>
      </c>
      <c r="AL647">
        <f t="shared" si="264"/>
        <v>0</v>
      </c>
      <c r="AM647">
        <f t="shared" si="265"/>
        <v>0</v>
      </c>
      <c r="AO647">
        <f t="shared" si="266"/>
        <v>0</v>
      </c>
      <c r="AP647">
        <f t="shared" si="267"/>
        <v>0</v>
      </c>
    </row>
    <row r="648" spans="1:42" x14ac:dyDescent="0.2">
      <c r="D648" s="120">
        <f t="shared" si="249"/>
        <v>0</v>
      </c>
      <c r="O648">
        <f t="shared" si="250"/>
        <v>0</v>
      </c>
      <c r="P648">
        <f t="shared" si="268"/>
        <v>431</v>
      </c>
      <c r="Q648">
        <f t="shared" si="269"/>
        <v>0</v>
      </c>
      <c r="R648">
        <f t="shared" si="251"/>
        <v>0</v>
      </c>
      <c r="S648">
        <f t="shared" si="252"/>
        <v>0</v>
      </c>
      <c r="T648">
        <f t="shared" si="270"/>
        <v>0</v>
      </c>
      <c r="V648">
        <f t="shared" si="253"/>
        <v>0</v>
      </c>
      <c r="W648">
        <f t="shared" si="254"/>
        <v>0</v>
      </c>
      <c r="Y648">
        <f t="shared" si="255"/>
        <v>0</v>
      </c>
      <c r="Z648">
        <f t="shared" si="256"/>
        <v>0</v>
      </c>
      <c r="AB648">
        <f t="shared" si="257"/>
        <v>0</v>
      </c>
      <c r="AC648">
        <f t="shared" si="258"/>
        <v>0</v>
      </c>
      <c r="AE648">
        <f t="shared" si="259"/>
        <v>0</v>
      </c>
      <c r="AF648">
        <f t="shared" si="260"/>
        <v>0</v>
      </c>
      <c r="AG648">
        <f t="shared" si="271"/>
        <v>0</v>
      </c>
      <c r="AH648">
        <f t="shared" si="272"/>
        <v>0</v>
      </c>
      <c r="AI648">
        <f t="shared" si="261"/>
        <v>0</v>
      </c>
      <c r="AJ648">
        <f t="shared" si="262"/>
        <v>0</v>
      </c>
      <c r="AK648">
        <f t="shared" si="263"/>
        <v>0</v>
      </c>
      <c r="AL648">
        <f t="shared" si="264"/>
        <v>0</v>
      </c>
      <c r="AM648">
        <f t="shared" si="265"/>
        <v>0</v>
      </c>
      <c r="AO648">
        <f t="shared" si="266"/>
        <v>0</v>
      </c>
      <c r="AP648">
        <f t="shared" si="267"/>
        <v>0</v>
      </c>
    </row>
    <row r="649" spans="1:42" x14ac:dyDescent="0.2">
      <c r="D649" s="120">
        <f t="shared" si="249"/>
        <v>0</v>
      </c>
      <c r="O649">
        <f t="shared" si="250"/>
        <v>0</v>
      </c>
      <c r="P649">
        <f t="shared" si="268"/>
        <v>431</v>
      </c>
      <c r="Q649">
        <f t="shared" si="269"/>
        <v>0</v>
      </c>
      <c r="R649">
        <f t="shared" si="251"/>
        <v>0</v>
      </c>
      <c r="S649">
        <f t="shared" si="252"/>
        <v>0</v>
      </c>
      <c r="T649">
        <f t="shared" si="270"/>
        <v>0</v>
      </c>
      <c r="V649">
        <f t="shared" si="253"/>
        <v>0</v>
      </c>
      <c r="W649">
        <f t="shared" si="254"/>
        <v>0</v>
      </c>
      <c r="Y649">
        <f t="shared" si="255"/>
        <v>0</v>
      </c>
      <c r="Z649">
        <f t="shared" si="256"/>
        <v>0</v>
      </c>
      <c r="AB649">
        <f t="shared" si="257"/>
        <v>0</v>
      </c>
      <c r="AC649">
        <f t="shared" si="258"/>
        <v>0</v>
      </c>
      <c r="AE649">
        <f t="shared" si="259"/>
        <v>0</v>
      </c>
      <c r="AF649">
        <f t="shared" si="260"/>
        <v>0</v>
      </c>
      <c r="AG649">
        <f t="shared" si="271"/>
        <v>0</v>
      </c>
      <c r="AH649">
        <f t="shared" si="272"/>
        <v>0</v>
      </c>
      <c r="AI649">
        <f t="shared" si="261"/>
        <v>0</v>
      </c>
      <c r="AJ649">
        <f t="shared" si="262"/>
        <v>0</v>
      </c>
      <c r="AK649">
        <f t="shared" si="263"/>
        <v>0</v>
      </c>
      <c r="AL649">
        <f t="shared" si="264"/>
        <v>0</v>
      </c>
      <c r="AM649">
        <f t="shared" si="265"/>
        <v>0</v>
      </c>
      <c r="AO649">
        <f t="shared" si="266"/>
        <v>0</v>
      </c>
      <c r="AP649">
        <f t="shared" si="267"/>
        <v>0</v>
      </c>
    </row>
    <row r="650" spans="1:42" x14ac:dyDescent="0.2">
      <c r="D650" s="120">
        <f t="shared" si="249"/>
        <v>0</v>
      </c>
      <c r="O650">
        <f t="shared" si="250"/>
        <v>0</v>
      </c>
      <c r="P650">
        <f t="shared" si="268"/>
        <v>431</v>
      </c>
      <c r="Q650">
        <f t="shared" si="269"/>
        <v>0</v>
      </c>
      <c r="R650">
        <f t="shared" si="251"/>
        <v>0</v>
      </c>
      <c r="S650">
        <f t="shared" si="252"/>
        <v>0</v>
      </c>
      <c r="T650">
        <f t="shared" si="270"/>
        <v>0</v>
      </c>
      <c r="V650">
        <f t="shared" si="253"/>
        <v>0</v>
      </c>
      <c r="W650">
        <f t="shared" si="254"/>
        <v>0</v>
      </c>
      <c r="Y650">
        <f t="shared" si="255"/>
        <v>0</v>
      </c>
      <c r="Z650">
        <f t="shared" si="256"/>
        <v>0</v>
      </c>
      <c r="AB650">
        <f t="shared" si="257"/>
        <v>0</v>
      </c>
      <c r="AC650">
        <f t="shared" si="258"/>
        <v>0</v>
      </c>
      <c r="AE650">
        <f t="shared" si="259"/>
        <v>0</v>
      </c>
      <c r="AF650">
        <f t="shared" si="260"/>
        <v>0</v>
      </c>
      <c r="AG650">
        <f t="shared" si="271"/>
        <v>0</v>
      </c>
      <c r="AH650">
        <f t="shared" si="272"/>
        <v>0</v>
      </c>
      <c r="AI650">
        <f t="shared" si="261"/>
        <v>0</v>
      </c>
      <c r="AJ650">
        <f t="shared" si="262"/>
        <v>0</v>
      </c>
      <c r="AK650">
        <f t="shared" si="263"/>
        <v>0</v>
      </c>
      <c r="AL650">
        <f t="shared" si="264"/>
        <v>0</v>
      </c>
      <c r="AM650">
        <f t="shared" si="265"/>
        <v>0</v>
      </c>
      <c r="AO650">
        <f t="shared" si="266"/>
        <v>0</v>
      </c>
      <c r="AP650">
        <f t="shared" si="267"/>
        <v>0</v>
      </c>
    </row>
    <row r="651" spans="1:42" x14ac:dyDescent="0.2">
      <c r="A651" s="43"/>
      <c r="D651" s="120">
        <f t="shared" si="249"/>
        <v>0</v>
      </c>
      <c r="O651">
        <f t="shared" si="250"/>
        <v>0</v>
      </c>
      <c r="P651">
        <f t="shared" si="268"/>
        <v>431</v>
      </c>
      <c r="Q651">
        <f t="shared" si="269"/>
        <v>0</v>
      </c>
      <c r="R651">
        <f t="shared" si="251"/>
        <v>0</v>
      </c>
      <c r="S651">
        <f t="shared" si="252"/>
        <v>0</v>
      </c>
      <c r="T651">
        <f t="shared" si="270"/>
        <v>0</v>
      </c>
      <c r="V651">
        <f t="shared" si="253"/>
        <v>0</v>
      </c>
      <c r="W651">
        <f t="shared" si="254"/>
        <v>0</v>
      </c>
      <c r="Y651">
        <f t="shared" si="255"/>
        <v>0</v>
      </c>
      <c r="Z651">
        <f t="shared" si="256"/>
        <v>0</v>
      </c>
      <c r="AB651">
        <f t="shared" si="257"/>
        <v>0</v>
      </c>
      <c r="AC651">
        <f t="shared" si="258"/>
        <v>0</v>
      </c>
      <c r="AE651">
        <f t="shared" si="259"/>
        <v>0</v>
      </c>
      <c r="AF651">
        <f t="shared" si="260"/>
        <v>0</v>
      </c>
      <c r="AG651">
        <f t="shared" si="271"/>
        <v>0</v>
      </c>
      <c r="AH651">
        <f t="shared" si="272"/>
        <v>0</v>
      </c>
      <c r="AI651">
        <f t="shared" si="261"/>
        <v>0</v>
      </c>
      <c r="AJ651">
        <f t="shared" si="262"/>
        <v>0</v>
      </c>
      <c r="AK651">
        <f t="shared" si="263"/>
        <v>0</v>
      </c>
      <c r="AL651">
        <f t="shared" si="264"/>
        <v>0</v>
      </c>
      <c r="AM651">
        <f t="shared" si="265"/>
        <v>0</v>
      </c>
      <c r="AO651">
        <f t="shared" si="266"/>
        <v>0</v>
      </c>
      <c r="AP651">
        <f t="shared" si="267"/>
        <v>0</v>
      </c>
    </row>
    <row r="652" spans="1:42" x14ac:dyDescent="0.2">
      <c r="D652" s="120">
        <f t="shared" si="249"/>
        <v>0</v>
      </c>
      <c r="O652">
        <f t="shared" si="250"/>
        <v>0</v>
      </c>
      <c r="P652">
        <f t="shared" si="268"/>
        <v>431</v>
      </c>
      <c r="Q652">
        <f t="shared" si="269"/>
        <v>0</v>
      </c>
      <c r="R652">
        <f t="shared" si="251"/>
        <v>0</v>
      </c>
      <c r="S652">
        <f t="shared" si="252"/>
        <v>0</v>
      </c>
      <c r="T652">
        <f t="shared" si="270"/>
        <v>0</v>
      </c>
      <c r="V652">
        <f t="shared" si="253"/>
        <v>0</v>
      </c>
      <c r="W652">
        <f t="shared" si="254"/>
        <v>0</v>
      </c>
      <c r="Y652">
        <f t="shared" si="255"/>
        <v>0</v>
      </c>
      <c r="Z652">
        <f t="shared" si="256"/>
        <v>0</v>
      </c>
      <c r="AB652">
        <f t="shared" si="257"/>
        <v>0</v>
      </c>
      <c r="AC652">
        <f t="shared" si="258"/>
        <v>0</v>
      </c>
      <c r="AE652">
        <f t="shared" si="259"/>
        <v>0</v>
      </c>
      <c r="AF652">
        <f t="shared" si="260"/>
        <v>0</v>
      </c>
      <c r="AG652">
        <f t="shared" si="271"/>
        <v>0</v>
      </c>
      <c r="AH652">
        <f t="shared" si="272"/>
        <v>0</v>
      </c>
      <c r="AI652">
        <f t="shared" si="261"/>
        <v>0</v>
      </c>
      <c r="AJ652">
        <f t="shared" si="262"/>
        <v>0</v>
      </c>
      <c r="AK652">
        <f t="shared" si="263"/>
        <v>0</v>
      </c>
      <c r="AL652">
        <f t="shared" si="264"/>
        <v>0</v>
      </c>
      <c r="AM652">
        <f t="shared" si="265"/>
        <v>0</v>
      </c>
      <c r="AO652">
        <f t="shared" si="266"/>
        <v>0</v>
      </c>
      <c r="AP652">
        <f t="shared" si="267"/>
        <v>0</v>
      </c>
    </row>
    <row r="653" spans="1:42" x14ac:dyDescent="0.2">
      <c r="D653" s="120">
        <f t="shared" si="249"/>
        <v>0</v>
      </c>
      <c r="O653">
        <f t="shared" si="250"/>
        <v>0</v>
      </c>
      <c r="P653">
        <f t="shared" si="268"/>
        <v>431</v>
      </c>
      <c r="Q653">
        <f t="shared" si="269"/>
        <v>0</v>
      </c>
      <c r="R653">
        <f t="shared" si="251"/>
        <v>0</v>
      </c>
      <c r="S653">
        <f t="shared" si="252"/>
        <v>0</v>
      </c>
      <c r="T653">
        <f t="shared" si="270"/>
        <v>0</v>
      </c>
      <c r="V653">
        <f t="shared" si="253"/>
        <v>0</v>
      </c>
      <c r="W653">
        <f t="shared" si="254"/>
        <v>0</v>
      </c>
      <c r="Y653">
        <f t="shared" si="255"/>
        <v>0</v>
      </c>
      <c r="Z653">
        <f t="shared" si="256"/>
        <v>0</v>
      </c>
      <c r="AB653">
        <f t="shared" si="257"/>
        <v>0</v>
      </c>
      <c r="AC653">
        <f t="shared" si="258"/>
        <v>0</v>
      </c>
      <c r="AE653">
        <f t="shared" si="259"/>
        <v>0</v>
      </c>
      <c r="AF653">
        <f t="shared" si="260"/>
        <v>0</v>
      </c>
      <c r="AG653">
        <f t="shared" si="271"/>
        <v>0</v>
      </c>
      <c r="AH653">
        <f t="shared" si="272"/>
        <v>0</v>
      </c>
      <c r="AI653">
        <f t="shared" si="261"/>
        <v>0</v>
      </c>
      <c r="AJ653">
        <f t="shared" si="262"/>
        <v>0</v>
      </c>
      <c r="AK653">
        <f t="shared" si="263"/>
        <v>0</v>
      </c>
      <c r="AL653">
        <f t="shared" si="264"/>
        <v>0</v>
      </c>
      <c r="AM653">
        <f t="shared" si="265"/>
        <v>0</v>
      </c>
      <c r="AO653">
        <f t="shared" si="266"/>
        <v>0</v>
      </c>
      <c r="AP653">
        <f t="shared" si="267"/>
        <v>0</v>
      </c>
    </row>
    <row r="654" spans="1:42" x14ac:dyDescent="0.2">
      <c r="A654" s="494"/>
      <c r="D654" s="120">
        <f t="shared" si="249"/>
        <v>0</v>
      </c>
      <c r="O654">
        <f t="shared" si="250"/>
        <v>0</v>
      </c>
      <c r="P654">
        <f t="shared" si="268"/>
        <v>431</v>
      </c>
      <c r="Q654">
        <f t="shared" si="269"/>
        <v>0</v>
      </c>
      <c r="R654">
        <f t="shared" si="251"/>
        <v>0</v>
      </c>
      <c r="S654">
        <f t="shared" si="252"/>
        <v>0</v>
      </c>
      <c r="T654">
        <f t="shared" si="270"/>
        <v>0</v>
      </c>
      <c r="V654">
        <f t="shared" si="253"/>
        <v>0</v>
      </c>
      <c r="W654">
        <f t="shared" si="254"/>
        <v>0</v>
      </c>
      <c r="Y654">
        <f t="shared" si="255"/>
        <v>0</v>
      </c>
      <c r="Z654">
        <f t="shared" si="256"/>
        <v>0</v>
      </c>
      <c r="AB654">
        <f t="shared" si="257"/>
        <v>0</v>
      </c>
      <c r="AC654">
        <f t="shared" si="258"/>
        <v>0</v>
      </c>
      <c r="AE654">
        <f t="shared" si="259"/>
        <v>0</v>
      </c>
      <c r="AF654">
        <f t="shared" si="260"/>
        <v>0</v>
      </c>
      <c r="AG654">
        <f t="shared" si="271"/>
        <v>0</v>
      </c>
      <c r="AH654">
        <f t="shared" si="272"/>
        <v>0</v>
      </c>
      <c r="AI654">
        <f t="shared" si="261"/>
        <v>0</v>
      </c>
      <c r="AJ654">
        <f t="shared" si="262"/>
        <v>0</v>
      </c>
      <c r="AK654">
        <f t="shared" si="263"/>
        <v>0</v>
      </c>
      <c r="AL654">
        <f t="shared" si="264"/>
        <v>0</v>
      </c>
      <c r="AM654">
        <f t="shared" si="265"/>
        <v>0</v>
      </c>
      <c r="AO654">
        <f t="shared" si="266"/>
        <v>0</v>
      </c>
      <c r="AP654">
        <f t="shared" si="267"/>
        <v>0</v>
      </c>
    </row>
    <row r="655" spans="1:42" x14ac:dyDescent="0.2">
      <c r="A655" s="152"/>
      <c r="D655" s="120">
        <f t="shared" si="249"/>
        <v>0</v>
      </c>
      <c r="O655">
        <f t="shared" si="250"/>
        <v>0</v>
      </c>
      <c r="P655">
        <f t="shared" si="268"/>
        <v>431</v>
      </c>
      <c r="Q655">
        <f t="shared" si="269"/>
        <v>0</v>
      </c>
      <c r="R655">
        <f t="shared" si="251"/>
        <v>0</v>
      </c>
      <c r="S655">
        <f t="shared" si="252"/>
        <v>0</v>
      </c>
      <c r="T655">
        <f t="shared" si="270"/>
        <v>0</v>
      </c>
      <c r="V655">
        <f t="shared" si="253"/>
        <v>0</v>
      </c>
      <c r="W655">
        <f t="shared" si="254"/>
        <v>0</v>
      </c>
      <c r="Y655">
        <f t="shared" si="255"/>
        <v>0</v>
      </c>
      <c r="Z655">
        <f t="shared" si="256"/>
        <v>0</v>
      </c>
      <c r="AB655">
        <f t="shared" si="257"/>
        <v>0</v>
      </c>
      <c r="AC655">
        <f t="shared" si="258"/>
        <v>0</v>
      </c>
      <c r="AE655">
        <f t="shared" si="259"/>
        <v>0</v>
      </c>
      <c r="AF655">
        <f t="shared" si="260"/>
        <v>0</v>
      </c>
      <c r="AG655">
        <f t="shared" si="271"/>
        <v>0</v>
      </c>
      <c r="AH655">
        <f t="shared" si="272"/>
        <v>0</v>
      </c>
      <c r="AI655">
        <f t="shared" si="261"/>
        <v>0</v>
      </c>
      <c r="AJ655">
        <f t="shared" si="262"/>
        <v>0</v>
      </c>
      <c r="AK655">
        <f t="shared" si="263"/>
        <v>0</v>
      </c>
      <c r="AL655">
        <f t="shared" si="264"/>
        <v>0</v>
      </c>
      <c r="AM655">
        <f t="shared" si="265"/>
        <v>0</v>
      </c>
      <c r="AO655">
        <f t="shared" si="266"/>
        <v>0</v>
      </c>
      <c r="AP655">
        <f t="shared" si="267"/>
        <v>0</v>
      </c>
    </row>
    <row r="656" spans="1:42" x14ac:dyDescent="0.2">
      <c r="A656" s="191"/>
      <c r="D656" s="120">
        <f t="shared" si="249"/>
        <v>0</v>
      </c>
      <c r="O656">
        <f t="shared" si="250"/>
        <v>0</v>
      </c>
      <c r="P656">
        <f t="shared" si="268"/>
        <v>431</v>
      </c>
      <c r="Q656">
        <f t="shared" si="269"/>
        <v>0</v>
      </c>
      <c r="R656">
        <f t="shared" si="251"/>
        <v>0</v>
      </c>
      <c r="S656">
        <f t="shared" si="252"/>
        <v>0</v>
      </c>
      <c r="T656">
        <f t="shared" si="270"/>
        <v>0</v>
      </c>
      <c r="V656">
        <f t="shared" si="253"/>
        <v>0</v>
      </c>
      <c r="W656">
        <f t="shared" si="254"/>
        <v>0</v>
      </c>
      <c r="Y656">
        <f t="shared" si="255"/>
        <v>0</v>
      </c>
      <c r="Z656">
        <f t="shared" si="256"/>
        <v>0</v>
      </c>
      <c r="AB656">
        <f t="shared" si="257"/>
        <v>0</v>
      </c>
      <c r="AC656">
        <f t="shared" si="258"/>
        <v>0</v>
      </c>
      <c r="AE656">
        <f t="shared" si="259"/>
        <v>0</v>
      </c>
      <c r="AF656">
        <f t="shared" si="260"/>
        <v>0</v>
      </c>
      <c r="AG656">
        <f t="shared" si="271"/>
        <v>0</v>
      </c>
      <c r="AH656">
        <f t="shared" si="272"/>
        <v>0</v>
      </c>
      <c r="AI656">
        <f t="shared" si="261"/>
        <v>0</v>
      </c>
      <c r="AJ656">
        <f t="shared" si="262"/>
        <v>0</v>
      </c>
      <c r="AK656">
        <f t="shared" si="263"/>
        <v>0</v>
      </c>
      <c r="AL656">
        <f t="shared" si="264"/>
        <v>0</v>
      </c>
      <c r="AM656">
        <f t="shared" si="265"/>
        <v>0</v>
      </c>
      <c r="AO656">
        <f t="shared" si="266"/>
        <v>0</v>
      </c>
      <c r="AP656">
        <f t="shared" si="267"/>
        <v>0</v>
      </c>
    </row>
    <row r="657" spans="1:42" x14ac:dyDescent="0.2">
      <c r="A657" s="55"/>
      <c r="D657" s="120">
        <f t="shared" si="249"/>
        <v>0</v>
      </c>
      <c r="O657">
        <f t="shared" si="250"/>
        <v>0</v>
      </c>
      <c r="P657">
        <f t="shared" si="268"/>
        <v>431</v>
      </c>
      <c r="Q657">
        <f t="shared" si="269"/>
        <v>0</v>
      </c>
      <c r="R657">
        <f t="shared" si="251"/>
        <v>0</v>
      </c>
      <c r="S657">
        <f t="shared" si="252"/>
        <v>0</v>
      </c>
      <c r="T657">
        <f t="shared" si="270"/>
        <v>0</v>
      </c>
      <c r="V657">
        <f t="shared" si="253"/>
        <v>0</v>
      </c>
      <c r="W657">
        <f t="shared" si="254"/>
        <v>0</v>
      </c>
      <c r="Y657">
        <f t="shared" si="255"/>
        <v>0</v>
      </c>
      <c r="Z657">
        <f t="shared" si="256"/>
        <v>0</v>
      </c>
      <c r="AB657">
        <f t="shared" si="257"/>
        <v>0</v>
      </c>
      <c r="AC657">
        <f t="shared" si="258"/>
        <v>0</v>
      </c>
      <c r="AE657">
        <f t="shared" si="259"/>
        <v>0</v>
      </c>
      <c r="AF657">
        <f t="shared" si="260"/>
        <v>0</v>
      </c>
      <c r="AG657">
        <f t="shared" si="271"/>
        <v>0</v>
      </c>
      <c r="AH657">
        <f t="shared" si="272"/>
        <v>0</v>
      </c>
      <c r="AI657">
        <f t="shared" si="261"/>
        <v>0</v>
      </c>
      <c r="AJ657">
        <f t="shared" si="262"/>
        <v>0</v>
      </c>
      <c r="AK657">
        <f t="shared" si="263"/>
        <v>0</v>
      </c>
      <c r="AL657">
        <f t="shared" si="264"/>
        <v>0</v>
      </c>
      <c r="AM657">
        <f t="shared" si="265"/>
        <v>0</v>
      </c>
      <c r="AO657">
        <f t="shared" si="266"/>
        <v>0</v>
      </c>
      <c r="AP657">
        <f t="shared" si="267"/>
        <v>0</v>
      </c>
    </row>
    <row r="658" spans="1:42" x14ac:dyDescent="0.2">
      <c r="D658" s="120">
        <f t="shared" si="249"/>
        <v>0</v>
      </c>
      <c r="O658">
        <f t="shared" si="250"/>
        <v>0</v>
      </c>
      <c r="P658">
        <f t="shared" si="268"/>
        <v>431</v>
      </c>
      <c r="Q658">
        <f t="shared" si="269"/>
        <v>0</v>
      </c>
      <c r="R658">
        <f t="shared" si="251"/>
        <v>0</v>
      </c>
      <c r="S658">
        <f t="shared" si="252"/>
        <v>0</v>
      </c>
      <c r="T658">
        <f t="shared" si="270"/>
        <v>0</v>
      </c>
      <c r="V658">
        <f t="shared" si="253"/>
        <v>0</v>
      </c>
      <c r="W658">
        <f t="shared" si="254"/>
        <v>0</v>
      </c>
      <c r="Y658">
        <f t="shared" si="255"/>
        <v>0</v>
      </c>
      <c r="Z658">
        <f t="shared" si="256"/>
        <v>0</v>
      </c>
      <c r="AB658">
        <f t="shared" si="257"/>
        <v>0</v>
      </c>
      <c r="AC658">
        <f t="shared" si="258"/>
        <v>0</v>
      </c>
      <c r="AE658">
        <f t="shared" si="259"/>
        <v>0</v>
      </c>
      <c r="AF658">
        <f t="shared" si="260"/>
        <v>0</v>
      </c>
      <c r="AG658">
        <f t="shared" si="271"/>
        <v>0</v>
      </c>
      <c r="AH658">
        <f t="shared" si="272"/>
        <v>0</v>
      </c>
      <c r="AI658">
        <f t="shared" si="261"/>
        <v>0</v>
      </c>
      <c r="AJ658">
        <f t="shared" si="262"/>
        <v>0</v>
      </c>
      <c r="AK658">
        <f t="shared" si="263"/>
        <v>0</v>
      </c>
      <c r="AL658">
        <f t="shared" si="264"/>
        <v>0</v>
      </c>
      <c r="AM658">
        <f t="shared" si="265"/>
        <v>0</v>
      </c>
      <c r="AO658">
        <f t="shared" si="266"/>
        <v>0</v>
      </c>
      <c r="AP658">
        <f t="shared" si="267"/>
        <v>0</v>
      </c>
    </row>
    <row r="659" spans="1:42" x14ac:dyDescent="0.2">
      <c r="D659" s="120">
        <f t="shared" si="249"/>
        <v>0</v>
      </c>
      <c r="O659">
        <f t="shared" si="250"/>
        <v>0</v>
      </c>
      <c r="P659">
        <f t="shared" si="268"/>
        <v>431</v>
      </c>
      <c r="Q659">
        <f t="shared" si="269"/>
        <v>0</v>
      </c>
      <c r="R659">
        <f t="shared" si="251"/>
        <v>0</v>
      </c>
      <c r="S659">
        <f t="shared" si="252"/>
        <v>0</v>
      </c>
      <c r="T659">
        <f t="shared" si="270"/>
        <v>0</v>
      </c>
      <c r="V659">
        <f t="shared" si="253"/>
        <v>0</v>
      </c>
      <c r="W659">
        <f t="shared" si="254"/>
        <v>0</v>
      </c>
      <c r="Y659">
        <f t="shared" si="255"/>
        <v>0</v>
      </c>
      <c r="Z659">
        <f t="shared" si="256"/>
        <v>0</v>
      </c>
      <c r="AB659">
        <f t="shared" si="257"/>
        <v>0</v>
      </c>
      <c r="AC659">
        <f t="shared" si="258"/>
        <v>0</v>
      </c>
      <c r="AE659">
        <f t="shared" si="259"/>
        <v>0</v>
      </c>
      <c r="AF659">
        <f t="shared" si="260"/>
        <v>0</v>
      </c>
      <c r="AG659">
        <f t="shared" si="271"/>
        <v>0</v>
      </c>
      <c r="AH659">
        <f t="shared" si="272"/>
        <v>0</v>
      </c>
      <c r="AI659">
        <f t="shared" si="261"/>
        <v>0</v>
      </c>
      <c r="AJ659">
        <f t="shared" si="262"/>
        <v>0</v>
      </c>
      <c r="AK659">
        <f t="shared" si="263"/>
        <v>0</v>
      </c>
      <c r="AL659">
        <f t="shared" si="264"/>
        <v>0</v>
      </c>
      <c r="AM659">
        <f t="shared" si="265"/>
        <v>0</v>
      </c>
      <c r="AO659">
        <f t="shared" si="266"/>
        <v>0</v>
      </c>
      <c r="AP659">
        <f t="shared" si="267"/>
        <v>0</v>
      </c>
    </row>
    <row r="660" spans="1:42" x14ac:dyDescent="0.2">
      <c r="D660" s="120">
        <f t="shared" si="249"/>
        <v>0</v>
      </c>
      <c r="O660">
        <f t="shared" si="250"/>
        <v>0</v>
      </c>
      <c r="P660">
        <f t="shared" si="268"/>
        <v>431</v>
      </c>
      <c r="Q660">
        <f t="shared" si="269"/>
        <v>0</v>
      </c>
      <c r="R660">
        <f t="shared" si="251"/>
        <v>0</v>
      </c>
      <c r="S660">
        <f t="shared" si="252"/>
        <v>0</v>
      </c>
      <c r="T660">
        <f t="shared" si="270"/>
        <v>0</v>
      </c>
      <c r="V660">
        <f t="shared" si="253"/>
        <v>0</v>
      </c>
      <c r="W660">
        <f t="shared" si="254"/>
        <v>0</v>
      </c>
      <c r="Y660">
        <f t="shared" si="255"/>
        <v>0</v>
      </c>
      <c r="Z660">
        <f t="shared" si="256"/>
        <v>0</v>
      </c>
      <c r="AB660">
        <f t="shared" si="257"/>
        <v>0</v>
      </c>
      <c r="AC660">
        <f t="shared" si="258"/>
        <v>0</v>
      </c>
      <c r="AE660">
        <f t="shared" si="259"/>
        <v>0</v>
      </c>
      <c r="AF660">
        <f t="shared" si="260"/>
        <v>0</v>
      </c>
      <c r="AG660">
        <f t="shared" si="271"/>
        <v>0</v>
      </c>
      <c r="AH660">
        <f t="shared" si="272"/>
        <v>0</v>
      </c>
      <c r="AI660">
        <f t="shared" si="261"/>
        <v>0</v>
      </c>
      <c r="AJ660">
        <f t="shared" si="262"/>
        <v>0</v>
      </c>
      <c r="AK660">
        <f t="shared" si="263"/>
        <v>0</v>
      </c>
      <c r="AL660">
        <f t="shared" si="264"/>
        <v>0</v>
      </c>
      <c r="AM660">
        <f t="shared" si="265"/>
        <v>0</v>
      </c>
      <c r="AO660">
        <f t="shared" si="266"/>
        <v>0</v>
      </c>
      <c r="AP660">
        <f t="shared" si="267"/>
        <v>0</v>
      </c>
    </row>
    <row r="661" spans="1:42" x14ac:dyDescent="0.2">
      <c r="D661" s="120">
        <f t="shared" si="249"/>
        <v>0</v>
      </c>
      <c r="O661">
        <f t="shared" si="250"/>
        <v>0</v>
      </c>
      <c r="P661">
        <f t="shared" si="268"/>
        <v>431</v>
      </c>
      <c r="Q661">
        <f t="shared" si="269"/>
        <v>0</v>
      </c>
      <c r="R661">
        <f t="shared" si="251"/>
        <v>0</v>
      </c>
      <c r="S661">
        <f t="shared" si="252"/>
        <v>0</v>
      </c>
      <c r="T661">
        <f t="shared" si="270"/>
        <v>0</v>
      </c>
      <c r="V661">
        <f t="shared" si="253"/>
        <v>0</v>
      </c>
      <c r="W661">
        <f t="shared" si="254"/>
        <v>0</v>
      </c>
      <c r="Y661">
        <f t="shared" si="255"/>
        <v>0</v>
      </c>
      <c r="Z661">
        <f t="shared" si="256"/>
        <v>0</v>
      </c>
      <c r="AB661">
        <f t="shared" si="257"/>
        <v>0</v>
      </c>
      <c r="AC661">
        <f t="shared" si="258"/>
        <v>0</v>
      </c>
      <c r="AE661">
        <f t="shared" si="259"/>
        <v>0</v>
      </c>
      <c r="AF661">
        <f t="shared" si="260"/>
        <v>0</v>
      </c>
      <c r="AG661">
        <f t="shared" si="271"/>
        <v>0</v>
      </c>
      <c r="AH661">
        <f t="shared" si="272"/>
        <v>0</v>
      </c>
      <c r="AI661">
        <f t="shared" si="261"/>
        <v>0</v>
      </c>
      <c r="AJ661">
        <f t="shared" si="262"/>
        <v>0</v>
      </c>
      <c r="AK661">
        <f t="shared" si="263"/>
        <v>0</v>
      </c>
      <c r="AL661">
        <f t="shared" si="264"/>
        <v>0</v>
      </c>
      <c r="AM661">
        <f t="shared" si="265"/>
        <v>0</v>
      </c>
      <c r="AO661">
        <f t="shared" si="266"/>
        <v>0</v>
      </c>
      <c r="AP661">
        <f t="shared" si="267"/>
        <v>0</v>
      </c>
    </row>
    <row r="662" spans="1:42" x14ac:dyDescent="0.2">
      <c r="D662" s="120">
        <f t="shared" si="249"/>
        <v>0</v>
      </c>
      <c r="O662">
        <f t="shared" si="250"/>
        <v>0</v>
      </c>
      <c r="P662">
        <f t="shared" si="268"/>
        <v>431</v>
      </c>
      <c r="Q662">
        <f t="shared" si="269"/>
        <v>0</v>
      </c>
      <c r="R662">
        <f t="shared" si="251"/>
        <v>0</v>
      </c>
      <c r="S662">
        <f t="shared" si="252"/>
        <v>0</v>
      </c>
      <c r="T662">
        <f t="shared" si="270"/>
        <v>0</v>
      </c>
      <c r="V662">
        <f t="shared" si="253"/>
        <v>0</v>
      </c>
      <c r="W662">
        <f t="shared" si="254"/>
        <v>0</v>
      </c>
      <c r="Y662">
        <f t="shared" si="255"/>
        <v>0</v>
      </c>
      <c r="Z662">
        <f t="shared" si="256"/>
        <v>0</v>
      </c>
      <c r="AB662">
        <f t="shared" si="257"/>
        <v>0</v>
      </c>
      <c r="AC662">
        <f t="shared" si="258"/>
        <v>0</v>
      </c>
      <c r="AE662">
        <f t="shared" si="259"/>
        <v>0</v>
      </c>
      <c r="AF662">
        <f t="shared" si="260"/>
        <v>0</v>
      </c>
      <c r="AG662">
        <f t="shared" si="271"/>
        <v>0</v>
      </c>
      <c r="AH662">
        <f t="shared" si="272"/>
        <v>0</v>
      </c>
      <c r="AI662">
        <f t="shared" si="261"/>
        <v>0</v>
      </c>
      <c r="AJ662">
        <f t="shared" si="262"/>
        <v>0</v>
      </c>
      <c r="AK662">
        <f t="shared" si="263"/>
        <v>0</v>
      </c>
      <c r="AL662">
        <f t="shared" si="264"/>
        <v>0</v>
      </c>
      <c r="AM662">
        <f t="shared" si="265"/>
        <v>0</v>
      </c>
      <c r="AO662">
        <f t="shared" si="266"/>
        <v>0</v>
      </c>
      <c r="AP662">
        <f t="shared" si="267"/>
        <v>0</v>
      </c>
    </row>
    <row r="663" spans="1:42" x14ac:dyDescent="0.2">
      <c r="D663" s="120">
        <f t="shared" si="249"/>
        <v>0</v>
      </c>
      <c r="O663">
        <f t="shared" si="250"/>
        <v>0</v>
      </c>
      <c r="P663">
        <f t="shared" si="268"/>
        <v>431</v>
      </c>
      <c r="Q663">
        <f t="shared" si="269"/>
        <v>0</v>
      </c>
      <c r="R663">
        <f t="shared" si="251"/>
        <v>0</v>
      </c>
      <c r="S663">
        <f t="shared" si="252"/>
        <v>0</v>
      </c>
      <c r="T663">
        <f t="shared" si="270"/>
        <v>0</v>
      </c>
      <c r="V663">
        <f t="shared" si="253"/>
        <v>0</v>
      </c>
      <c r="W663">
        <f t="shared" si="254"/>
        <v>0</v>
      </c>
      <c r="Y663">
        <f t="shared" si="255"/>
        <v>0</v>
      </c>
      <c r="Z663">
        <f t="shared" si="256"/>
        <v>0</v>
      </c>
      <c r="AB663">
        <f t="shared" si="257"/>
        <v>0</v>
      </c>
      <c r="AC663">
        <f t="shared" si="258"/>
        <v>0</v>
      </c>
      <c r="AE663">
        <f t="shared" si="259"/>
        <v>0</v>
      </c>
      <c r="AF663">
        <f t="shared" si="260"/>
        <v>0</v>
      </c>
      <c r="AG663">
        <f t="shared" si="271"/>
        <v>0</v>
      </c>
      <c r="AH663">
        <f t="shared" si="272"/>
        <v>0</v>
      </c>
      <c r="AI663">
        <f t="shared" si="261"/>
        <v>0</v>
      </c>
      <c r="AJ663">
        <f t="shared" si="262"/>
        <v>0</v>
      </c>
      <c r="AK663">
        <f t="shared" si="263"/>
        <v>0</v>
      </c>
      <c r="AL663">
        <f t="shared" si="264"/>
        <v>0</v>
      </c>
      <c r="AM663">
        <f t="shared" si="265"/>
        <v>0</v>
      </c>
      <c r="AO663">
        <f t="shared" si="266"/>
        <v>0</v>
      </c>
      <c r="AP663">
        <f t="shared" si="267"/>
        <v>0</v>
      </c>
    </row>
    <row r="664" spans="1:42" x14ac:dyDescent="0.2">
      <c r="D664" s="120">
        <f t="shared" si="249"/>
        <v>0</v>
      </c>
      <c r="O664">
        <f t="shared" si="250"/>
        <v>0</v>
      </c>
      <c r="P664">
        <f t="shared" si="268"/>
        <v>431</v>
      </c>
      <c r="Q664">
        <f t="shared" si="269"/>
        <v>0</v>
      </c>
      <c r="R664">
        <f t="shared" si="251"/>
        <v>0</v>
      </c>
      <c r="S664">
        <f t="shared" si="252"/>
        <v>0</v>
      </c>
      <c r="T664">
        <f t="shared" si="270"/>
        <v>0</v>
      </c>
      <c r="V664">
        <f t="shared" si="253"/>
        <v>0</v>
      </c>
      <c r="W664">
        <f t="shared" si="254"/>
        <v>0</v>
      </c>
      <c r="Y664">
        <f t="shared" si="255"/>
        <v>0</v>
      </c>
      <c r="Z664">
        <f t="shared" si="256"/>
        <v>0</v>
      </c>
      <c r="AB664">
        <f t="shared" si="257"/>
        <v>0</v>
      </c>
      <c r="AC664">
        <f t="shared" si="258"/>
        <v>0</v>
      </c>
      <c r="AE664">
        <f t="shared" si="259"/>
        <v>0</v>
      </c>
      <c r="AF664">
        <f t="shared" si="260"/>
        <v>0</v>
      </c>
      <c r="AG664">
        <f t="shared" si="271"/>
        <v>0</v>
      </c>
      <c r="AH664">
        <f t="shared" si="272"/>
        <v>0</v>
      </c>
      <c r="AI664">
        <f t="shared" si="261"/>
        <v>0</v>
      </c>
      <c r="AJ664">
        <f t="shared" si="262"/>
        <v>0</v>
      </c>
      <c r="AK664">
        <f t="shared" si="263"/>
        <v>0</v>
      </c>
      <c r="AL664">
        <f t="shared" si="264"/>
        <v>0</v>
      </c>
      <c r="AM664">
        <f t="shared" si="265"/>
        <v>0</v>
      </c>
      <c r="AO664">
        <f t="shared" si="266"/>
        <v>0</v>
      </c>
      <c r="AP664">
        <f t="shared" si="267"/>
        <v>0</v>
      </c>
    </row>
    <row r="665" spans="1:42" x14ac:dyDescent="0.2">
      <c r="D665" s="120">
        <f t="shared" si="249"/>
        <v>0</v>
      </c>
      <c r="O665">
        <f t="shared" si="250"/>
        <v>0</v>
      </c>
      <c r="P665">
        <f t="shared" si="268"/>
        <v>431</v>
      </c>
      <c r="Q665">
        <f t="shared" si="269"/>
        <v>0</v>
      </c>
      <c r="R665">
        <f t="shared" si="251"/>
        <v>0</v>
      </c>
      <c r="S665">
        <f t="shared" si="252"/>
        <v>0</v>
      </c>
      <c r="T665">
        <f t="shared" si="270"/>
        <v>0</v>
      </c>
      <c r="V665">
        <f t="shared" si="253"/>
        <v>0</v>
      </c>
      <c r="W665">
        <f t="shared" si="254"/>
        <v>0</v>
      </c>
      <c r="Y665">
        <f t="shared" si="255"/>
        <v>0</v>
      </c>
      <c r="Z665">
        <f t="shared" si="256"/>
        <v>0</v>
      </c>
      <c r="AB665">
        <f t="shared" si="257"/>
        <v>0</v>
      </c>
      <c r="AC665">
        <f t="shared" si="258"/>
        <v>0</v>
      </c>
      <c r="AE665">
        <f t="shared" si="259"/>
        <v>0</v>
      </c>
      <c r="AF665">
        <f t="shared" si="260"/>
        <v>0</v>
      </c>
      <c r="AG665">
        <f t="shared" si="271"/>
        <v>0</v>
      </c>
      <c r="AH665">
        <f t="shared" si="272"/>
        <v>0</v>
      </c>
      <c r="AI665">
        <f t="shared" si="261"/>
        <v>0</v>
      </c>
      <c r="AJ665">
        <f t="shared" si="262"/>
        <v>0</v>
      </c>
      <c r="AK665">
        <f t="shared" si="263"/>
        <v>0</v>
      </c>
      <c r="AL665">
        <f t="shared" si="264"/>
        <v>0</v>
      </c>
      <c r="AM665">
        <f t="shared" si="265"/>
        <v>0</v>
      </c>
      <c r="AO665">
        <f t="shared" si="266"/>
        <v>0</v>
      </c>
      <c r="AP665">
        <f t="shared" si="267"/>
        <v>0</v>
      </c>
    </row>
    <row r="666" spans="1:42" x14ac:dyDescent="0.2">
      <c r="D666" s="120">
        <f t="shared" si="249"/>
        <v>0</v>
      </c>
      <c r="O666">
        <f t="shared" si="250"/>
        <v>0</v>
      </c>
      <c r="P666">
        <f t="shared" si="268"/>
        <v>431</v>
      </c>
      <c r="Q666">
        <f t="shared" si="269"/>
        <v>0</v>
      </c>
      <c r="R666">
        <f t="shared" si="251"/>
        <v>0</v>
      </c>
      <c r="S666">
        <f t="shared" si="252"/>
        <v>0</v>
      </c>
      <c r="T666">
        <f t="shared" si="270"/>
        <v>0</v>
      </c>
      <c r="V666">
        <f t="shared" si="253"/>
        <v>0</v>
      </c>
      <c r="W666">
        <f t="shared" si="254"/>
        <v>0</v>
      </c>
      <c r="Y666">
        <f t="shared" si="255"/>
        <v>0</v>
      </c>
      <c r="Z666">
        <f t="shared" si="256"/>
        <v>0</v>
      </c>
      <c r="AB666">
        <f t="shared" si="257"/>
        <v>0</v>
      </c>
      <c r="AC666">
        <f t="shared" si="258"/>
        <v>0</v>
      </c>
      <c r="AE666">
        <f t="shared" si="259"/>
        <v>0</v>
      </c>
      <c r="AF666">
        <f t="shared" si="260"/>
        <v>0</v>
      </c>
      <c r="AG666">
        <f t="shared" si="271"/>
        <v>0</v>
      </c>
      <c r="AH666">
        <f t="shared" si="272"/>
        <v>0</v>
      </c>
      <c r="AI666">
        <f t="shared" si="261"/>
        <v>0</v>
      </c>
      <c r="AJ666">
        <f t="shared" si="262"/>
        <v>0</v>
      </c>
      <c r="AK666">
        <f t="shared" si="263"/>
        <v>0</v>
      </c>
      <c r="AL666">
        <f t="shared" si="264"/>
        <v>0</v>
      </c>
      <c r="AM666">
        <f t="shared" si="265"/>
        <v>0</v>
      </c>
      <c r="AO666">
        <f t="shared" si="266"/>
        <v>0</v>
      </c>
      <c r="AP666">
        <f t="shared" si="267"/>
        <v>0</v>
      </c>
    </row>
    <row r="667" spans="1:42" x14ac:dyDescent="0.2">
      <c r="D667" s="120">
        <f t="shared" si="249"/>
        <v>0</v>
      </c>
      <c r="O667">
        <f t="shared" si="250"/>
        <v>0</v>
      </c>
      <c r="P667">
        <f t="shared" si="268"/>
        <v>431</v>
      </c>
      <c r="Q667">
        <f t="shared" si="269"/>
        <v>0</v>
      </c>
      <c r="R667">
        <f t="shared" si="251"/>
        <v>0</v>
      </c>
      <c r="S667">
        <f t="shared" si="252"/>
        <v>0</v>
      </c>
      <c r="T667">
        <f t="shared" si="270"/>
        <v>0</v>
      </c>
      <c r="V667">
        <f t="shared" si="253"/>
        <v>0</v>
      </c>
      <c r="W667">
        <f t="shared" si="254"/>
        <v>0</v>
      </c>
      <c r="Y667">
        <f t="shared" si="255"/>
        <v>0</v>
      </c>
      <c r="Z667">
        <f t="shared" si="256"/>
        <v>0</v>
      </c>
      <c r="AB667">
        <f t="shared" si="257"/>
        <v>0</v>
      </c>
      <c r="AC667">
        <f t="shared" si="258"/>
        <v>0</v>
      </c>
      <c r="AE667">
        <f t="shared" si="259"/>
        <v>0</v>
      </c>
      <c r="AF667">
        <f t="shared" si="260"/>
        <v>0</v>
      </c>
      <c r="AG667">
        <f t="shared" si="271"/>
        <v>0</v>
      </c>
      <c r="AH667">
        <f t="shared" si="272"/>
        <v>0</v>
      </c>
      <c r="AI667">
        <f t="shared" si="261"/>
        <v>0</v>
      </c>
      <c r="AJ667">
        <f t="shared" si="262"/>
        <v>0</v>
      </c>
      <c r="AK667">
        <f t="shared" si="263"/>
        <v>0</v>
      </c>
      <c r="AL667">
        <f t="shared" si="264"/>
        <v>0</v>
      </c>
      <c r="AM667">
        <f t="shared" si="265"/>
        <v>0</v>
      </c>
      <c r="AO667">
        <f t="shared" si="266"/>
        <v>0</v>
      </c>
      <c r="AP667">
        <f t="shared" si="267"/>
        <v>0</v>
      </c>
    </row>
    <row r="668" spans="1:42" x14ac:dyDescent="0.2">
      <c r="A668" s="55"/>
      <c r="D668" s="120">
        <f t="shared" si="249"/>
        <v>0</v>
      </c>
      <c r="O668">
        <f t="shared" si="250"/>
        <v>0</v>
      </c>
      <c r="P668">
        <f t="shared" si="268"/>
        <v>431</v>
      </c>
      <c r="Q668">
        <f t="shared" si="269"/>
        <v>0</v>
      </c>
      <c r="R668">
        <f t="shared" si="251"/>
        <v>0</v>
      </c>
      <c r="S668">
        <f t="shared" si="252"/>
        <v>0</v>
      </c>
      <c r="T668">
        <f t="shared" si="270"/>
        <v>0</v>
      </c>
      <c r="V668">
        <f t="shared" si="253"/>
        <v>0</v>
      </c>
      <c r="W668">
        <f t="shared" si="254"/>
        <v>0</v>
      </c>
      <c r="Y668">
        <f t="shared" si="255"/>
        <v>0</v>
      </c>
      <c r="Z668">
        <f t="shared" si="256"/>
        <v>0</v>
      </c>
      <c r="AB668">
        <f t="shared" si="257"/>
        <v>0</v>
      </c>
      <c r="AC668">
        <f t="shared" si="258"/>
        <v>0</v>
      </c>
      <c r="AE668">
        <f t="shared" si="259"/>
        <v>0</v>
      </c>
      <c r="AF668">
        <f t="shared" si="260"/>
        <v>0</v>
      </c>
      <c r="AG668">
        <f t="shared" si="271"/>
        <v>0</v>
      </c>
      <c r="AH668">
        <f t="shared" si="272"/>
        <v>0</v>
      </c>
      <c r="AI668">
        <f t="shared" si="261"/>
        <v>0</v>
      </c>
      <c r="AJ668">
        <f t="shared" si="262"/>
        <v>0</v>
      </c>
      <c r="AK668">
        <f t="shared" si="263"/>
        <v>0</v>
      </c>
      <c r="AL668">
        <f t="shared" si="264"/>
        <v>0</v>
      </c>
      <c r="AM668">
        <f t="shared" si="265"/>
        <v>0</v>
      </c>
      <c r="AO668">
        <f t="shared" si="266"/>
        <v>0</v>
      </c>
      <c r="AP668">
        <f t="shared" si="267"/>
        <v>0</v>
      </c>
    </row>
    <row r="669" spans="1:42" x14ac:dyDescent="0.2">
      <c r="A669" s="191"/>
      <c r="D669" s="120">
        <f t="shared" si="249"/>
        <v>0</v>
      </c>
      <c r="O669">
        <f t="shared" si="250"/>
        <v>0</v>
      </c>
      <c r="P669">
        <f t="shared" si="268"/>
        <v>431</v>
      </c>
      <c r="Q669">
        <f t="shared" si="269"/>
        <v>0</v>
      </c>
      <c r="R669">
        <f t="shared" si="251"/>
        <v>0</v>
      </c>
      <c r="S669">
        <f t="shared" si="252"/>
        <v>0</v>
      </c>
      <c r="T669">
        <f t="shared" si="270"/>
        <v>0</v>
      </c>
      <c r="V669">
        <f t="shared" si="253"/>
        <v>0</v>
      </c>
      <c r="W669">
        <f t="shared" si="254"/>
        <v>0</v>
      </c>
      <c r="Y669">
        <f t="shared" si="255"/>
        <v>0</v>
      </c>
      <c r="Z669">
        <f t="shared" si="256"/>
        <v>0</v>
      </c>
      <c r="AB669">
        <f t="shared" si="257"/>
        <v>0</v>
      </c>
      <c r="AC669">
        <f t="shared" si="258"/>
        <v>0</v>
      </c>
      <c r="AE669">
        <f t="shared" si="259"/>
        <v>0</v>
      </c>
      <c r="AF669">
        <f t="shared" si="260"/>
        <v>0</v>
      </c>
      <c r="AG669">
        <f t="shared" si="271"/>
        <v>0</v>
      </c>
      <c r="AH669">
        <f t="shared" si="272"/>
        <v>0</v>
      </c>
      <c r="AI669">
        <f t="shared" si="261"/>
        <v>0</v>
      </c>
      <c r="AJ669">
        <f t="shared" si="262"/>
        <v>0</v>
      </c>
      <c r="AK669">
        <f t="shared" si="263"/>
        <v>0</v>
      </c>
      <c r="AL669">
        <f t="shared" si="264"/>
        <v>0</v>
      </c>
      <c r="AM669">
        <f t="shared" si="265"/>
        <v>0</v>
      </c>
      <c r="AO669">
        <f t="shared" si="266"/>
        <v>0</v>
      </c>
      <c r="AP669">
        <f t="shared" si="267"/>
        <v>0</v>
      </c>
    </row>
    <row r="670" spans="1:42" x14ac:dyDescent="0.2">
      <c r="D670" s="120">
        <f t="shared" si="249"/>
        <v>0</v>
      </c>
      <c r="O670">
        <f t="shared" si="250"/>
        <v>0</v>
      </c>
      <c r="P670">
        <f t="shared" si="268"/>
        <v>431</v>
      </c>
      <c r="Q670">
        <f t="shared" si="269"/>
        <v>0</v>
      </c>
      <c r="R670">
        <f t="shared" si="251"/>
        <v>0</v>
      </c>
      <c r="S670">
        <f t="shared" si="252"/>
        <v>0</v>
      </c>
      <c r="T670">
        <f t="shared" si="270"/>
        <v>0</v>
      </c>
      <c r="V670">
        <f t="shared" si="253"/>
        <v>0</v>
      </c>
      <c r="W670">
        <f t="shared" si="254"/>
        <v>0</v>
      </c>
      <c r="Y670">
        <f t="shared" si="255"/>
        <v>0</v>
      </c>
      <c r="Z670">
        <f t="shared" si="256"/>
        <v>0</v>
      </c>
      <c r="AB670">
        <f t="shared" si="257"/>
        <v>0</v>
      </c>
      <c r="AC670">
        <f t="shared" si="258"/>
        <v>0</v>
      </c>
      <c r="AE670">
        <f t="shared" si="259"/>
        <v>0</v>
      </c>
      <c r="AF670">
        <f t="shared" si="260"/>
        <v>0</v>
      </c>
      <c r="AG670">
        <f t="shared" si="271"/>
        <v>0</v>
      </c>
      <c r="AH670">
        <f t="shared" si="272"/>
        <v>0</v>
      </c>
      <c r="AI670">
        <f t="shared" si="261"/>
        <v>0</v>
      </c>
      <c r="AJ670">
        <f t="shared" si="262"/>
        <v>0</v>
      </c>
      <c r="AK670">
        <f t="shared" si="263"/>
        <v>0</v>
      </c>
      <c r="AL670">
        <f t="shared" si="264"/>
        <v>0</v>
      </c>
      <c r="AM670">
        <f t="shared" si="265"/>
        <v>0</v>
      </c>
      <c r="AO670">
        <f t="shared" si="266"/>
        <v>0</v>
      </c>
      <c r="AP670">
        <f t="shared" si="267"/>
        <v>0</v>
      </c>
    </row>
    <row r="671" spans="1:42" x14ac:dyDescent="0.2">
      <c r="D671" s="120">
        <f t="shared" si="249"/>
        <v>0</v>
      </c>
      <c r="O671">
        <f t="shared" si="250"/>
        <v>0</v>
      </c>
      <c r="P671">
        <f t="shared" si="268"/>
        <v>431</v>
      </c>
      <c r="Q671">
        <f t="shared" si="269"/>
        <v>0</v>
      </c>
      <c r="R671">
        <f t="shared" si="251"/>
        <v>0</v>
      </c>
      <c r="S671">
        <f t="shared" si="252"/>
        <v>0</v>
      </c>
      <c r="T671">
        <f t="shared" si="270"/>
        <v>0</v>
      </c>
      <c r="V671">
        <f t="shared" si="253"/>
        <v>0</v>
      </c>
      <c r="W671">
        <f t="shared" si="254"/>
        <v>0</v>
      </c>
      <c r="Y671">
        <f t="shared" si="255"/>
        <v>0</v>
      </c>
      <c r="Z671">
        <f t="shared" si="256"/>
        <v>0</v>
      </c>
      <c r="AB671">
        <f t="shared" si="257"/>
        <v>0</v>
      </c>
      <c r="AC671">
        <f t="shared" si="258"/>
        <v>0</v>
      </c>
      <c r="AE671">
        <f t="shared" si="259"/>
        <v>0</v>
      </c>
      <c r="AF671">
        <f t="shared" si="260"/>
        <v>0</v>
      </c>
      <c r="AG671">
        <f t="shared" si="271"/>
        <v>0</v>
      </c>
      <c r="AH671">
        <f t="shared" si="272"/>
        <v>0</v>
      </c>
      <c r="AI671">
        <f t="shared" si="261"/>
        <v>0</v>
      </c>
      <c r="AJ671">
        <f t="shared" si="262"/>
        <v>0</v>
      </c>
      <c r="AK671">
        <f t="shared" si="263"/>
        <v>0</v>
      </c>
      <c r="AL671">
        <f t="shared" si="264"/>
        <v>0</v>
      </c>
      <c r="AM671">
        <f t="shared" si="265"/>
        <v>0</v>
      </c>
      <c r="AO671">
        <f t="shared" si="266"/>
        <v>0</v>
      </c>
      <c r="AP671">
        <f t="shared" si="267"/>
        <v>0</v>
      </c>
    </row>
    <row r="672" spans="1:42" x14ac:dyDescent="0.2">
      <c r="A672" s="191"/>
      <c r="D672" s="120">
        <f t="shared" si="249"/>
        <v>0</v>
      </c>
      <c r="O672">
        <f t="shared" si="250"/>
        <v>0</v>
      </c>
      <c r="P672">
        <f t="shared" si="268"/>
        <v>431</v>
      </c>
      <c r="Q672">
        <f t="shared" si="269"/>
        <v>0</v>
      </c>
      <c r="R672">
        <f t="shared" si="251"/>
        <v>0</v>
      </c>
      <c r="S672">
        <f t="shared" si="252"/>
        <v>0</v>
      </c>
      <c r="T672">
        <f t="shared" si="270"/>
        <v>0</v>
      </c>
      <c r="V672">
        <f t="shared" si="253"/>
        <v>0</v>
      </c>
      <c r="W672">
        <f t="shared" si="254"/>
        <v>0</v>
      </c>
      <c r="Y672">
        <f t="shared" si="255"/>
        <v>0</v>
      </c>
      <c r="Z672">
        <f t="shared" si="256"/>
        <v>0</v>
      </c>
      <c r="AB672">
        <f t="shared" si="257"/>
        <v>0</v>
      </c>
      <c r="AC672">
        <f t="shared" si="258"/>
        <v>0</v>
      </c>
      <c r="AE672">
        <f t="shared" si="259"/>
        <v>0</v>
      </c>
      <c r="AF672">
        <f t="shared" si="260"/>
        <v>0</v>
      </c>
      <c r="AG672">
        <f t="shared" si="271"/>
        <v>0</v>
      </c>
      <c r="AH672">
        <f t="shared" si="272"/>
        <v>0</v>
      </c>
      <c r="AI672">
        <f t="shared" si="261"/>
        <v>0</v>
      </c>
      <c r="AJ672">
        <f t="shared" si="262"/>
        <v>0</v>
      </c>
      <c r="AK672">
        <f t="shared" si="263"/>
        <v>0</v>
      </c>
      <c r="AL672">
        <f t="shared" si="264"/>
        <v>0</v>
      </c>
      <c r="AM672">
        <f t="shared" si="265"/>
        <v>0</v>
      </c>
      <c r="AO672">
        <f t="shared" si="266"/>
        <v>0</v>
      </c>
      <c r="AP672">
        <f t="shared" si="267"/>
        <v>0</v>
      </c>
    </row>
    <row r="673" spans="1:42" x14ac:dyDescent="0.2">
      <c r="A673" s="191"/>
      <c r="D673" s="120">
        <f t="shared" si="249"/>
        <v>0</v>
      </c>
      <c r="O673">
        <f t="shared" si="250"/>
        <v>0</v>
      </c>
      <c r="P673">
        <f t="shared" si="268"/>
        <v>431</v>
      </c>
      <c r="Q673">
        <f t="shared" si="269"/>
        <v>0</v>
      </c>
      <c r="R673">
        <f t="shared" si="251"/>
        <v>0</v>
      </c>
      <c r="S673">
        <f t="shared" si="252"/>
        <v>0</v>
      </c>
      <c r="T673">
        <f t="shared" si="270"/>
        <v>0</v>
      </c>
      <c r="V673">
        <f t="shared" si="253"/>
        <v>0</v>
      </c>
      <c r="W673">
        <f t="shared" si="254"/>
        <v>0</v>
      </c>
      <c r="Y673">
        <f t="shared" si="255"/>
        <v>0</v>
      </c>
      <c r="Z673">
        <f t="shared" si="256"/>
        <v>0</v>
      </c>
      <c r="AB673">
        <f t="shared" si="257"/>
        <v>0</v>
      </c>
      <c r="AC673">
        <f t="shared" si="258"/>
        <v>0</v>
      </c>
      <c r="AE673">
        <f t="shared" si="259"/>
        <v>0</v>
      </c>
      <c r="AF673">
        <f t="shared" si="260"/>
        <v>0</v>
      </c>
      <c r="AG673">
        <f t="shared" si="271"/>
        <v>0</v>
      </c>
      <c r="AH673">
        <f t="shared" si="272"/>
        <v>0</v>
      </c>
      <c r="AI673">
        <f t="shared" si="261"/>
        <v>0</v>
      </c>
      <c r="AJ673">
        <f t="shared" si="262"/>
        <v>0</v>
      </c>
      <c r="AK673">
        <f t="shared" si="263"/>
        <v>0</v>
      </c>
      <c r="AL673">
        <f t="shared" si="264"/>
        <v>0</v>
      </c>
      <c r="AM673">
        <f t="shared" si="265"/>
        <v>0</v>
      </c>
      <c r="AO673">
        <f t="shared" si="266"/>
        <v>0</v>
      </c>
      <c r="AP673">
        <f t="shared" si="267"/>
        <v>0</v>
      </c>
    </row>
    <row r="674" spans="1:42" x14ac:dyDescent="0.2">
      <c r="A674" s="43"/>
      <c r="D674" s="120">
        <f t="shared" si="249"/>
        <v>0</v>
      </c>
      <c r="O674">
        <f t="shared" si="250"/>
        <v>0</v>
      </c>
      <c r="P674">
        <f t="shared" si="268"/>
        <v>431</v>
      </c>
      <c r="Q674">
        <f t="shared" si="269"/>
        <v>0</v>
      </c>
      <c r="R674">
        <f t="shared" si="251"/>
        <v>0</v>
      </c>
      <c r="S674">
        <f t="shared" si="252"/>
        <v>0</v>
      </c>
      <c r="T674">
        <f t="shared" si="270"/>
        <v>0</v>
      </c>
      <c r="V674">
        <f t="shared" si="253"/>
        <v>0</v>
      </c>
      <c r="W674">
        <f t="shared" si="254"/>
        <v>0</v>
      </c>
      <c r="Y674">
        <f t="shared" si="255"/>
        <v>0</v>
      </c>
      <c r="Z674">
        <f t="shared" si="256"/>
        <v>0</v>
      </c>
      <c r="AB674">
        <f t="shared" si="257"/>
        <v>0</v>
      </c>
      <c r="AC674">
        <f t="shared" si="258"/>
        <v>0</v>
      </c>
      <c r="AE674">
        <f t="shared" si="259"/>
        <v>0</v>
      </c>
      <c r="AF674">
        <f t="shared" si="260"/>
        <v>0</v>
      </c>
      <c r="AG674">
        <f t="shared" si="271"/>
        <v>0</v>
      </c>
      <c r="AH674">
        <f t="shared" si="272"/>
        <v>0</v>
      </c>
      <c r="AI674">
        <f t="shared" si="261"/>
        <v>0</v>
      </c>
      <c r="AJ674">
        <f t="shared" si="262"/>
        <v>0</v>
      </c>
      <c r="AK674">
        <f t="shared" si="263"/>
        <v>0</v>
      </c>
      <c r="AL674">
        <f t="shared" si="264"/>
        <v>0</v>
      </c>
      <c r="AM674">
        <f t="shared" si="265"/>
        <v>0</v>
      </c>
      <c r="AO674">
        <f t="shared" si="266"/>
        <v>0</v>
      </c>
      <c r="AP674">
        <f t="shared" si="267"/>
        <v>0</v>
      </c>
    </row>
    <row r="675" spans="1:42" x14ac:dyDescent="0.2">
      <c r="A675" s="494"/>
      <c r="D675" s="120">
        <f t="shared" si="249"/>
        <v>0</v>
      </c>
      <c r="O675">
        <f t="shared" si="250"/>
        <v>0</v>
      </c>
      <c r="P675">
        <f t="shared" si="268"/>
        <v>431</v>
      </c>
      <c r="Q675">
        <f t="shared" si="269"/>
        <v>0</v>
      </c>
      <c r="R675">
        <f t="shared" si="251"/>
        <v>0</v>
      </c>
      <c r="S675">
        <f t="shared" si="252"/>
        <v>0</v>
      </c>
      <c r="T675">
        <f t="shared" si="270"/>
        <v>0</v>
      </c>
      <c r="V675">
        <f t="shared" si="253"/>
        <v>0</v>
      </c>
      <c r="W675">
        <f t="shared" si="254"/>
        <v>0</v>
      </c>
      <c r="Y675">
        <f t="shared" si="255"/>
        <v>0</v>
      </c>
      <c r="Z675">
        <f t="shared" si="256"/>
        <v>0</v>
      </c>
      <c r="AB675">
        <f t="shared" si="257"/>
        <v>0</v>
      </c>
      <c r="AC675">
        <f t="shared" si="258"/>
        <v>0</v>
      </c>
      <c r="AE675">
        <f t="shared" si="259"/>
        <v>0</v>
      </c>
      <c r="AF675">
        <f t="shared" si="260"/>
        <v>0</v>
      </c>
      <c r="AG675">
        <f t="shared" si="271"/>
        <v>0</v>
      </c>
      <c r="AH675">
        <f t="shared" si="272"/>
        <v>0</v>
      </c>
      <c r="AI675">
        <f t="shared" si="261"/>
        <v>0</v>
      </c>
      <c r="AJ675">
        <f t="shared" si="262"/>
        <v>0</v>
      </c>
      <c r="AK675">
        <f t="shared" si="263"/>
        <v>0</v>
      </c>
      <c r="AL675">
        <f t="shared" si="264"/>
        <v>0</v>
      </c>
      <c r="AM675">
        <f t="shared" si="265"/>
        <v>0</v>
      </c>
      <c r="AO675">
        <f t="shared" si="266"/>
        <v>0</v>
      </c>
      <c r="AP675">
        <f t="shared" si="267"/>
        <v>0</v>
      </c>
    </row>
    <row r="676" spans="1:42" x14ac:dyDescent="0.2">
      <c r="A676" s="237"/>
      <c r="D676" s="120">
        <f t="shared" si="249"/>
        <v>0</v>
      </c>
      <c r="O676">
        <f t="shared" si="250"/>
        <v>0</v>
      </c>
      <c r="P676">
        <f t="shared" si="268"/>
        <v>431</v>
      </c>
      <c r="Q676">
        <f t="shared" si="269"/>
        <v>0</v>
      </c>
      <c r="R676">
        <f t="shared" si="251"/>
        <v>0</v>
      </c>
      <c r="S676">
        <f t="shared" si="252"/>
        <v>0</v>
      </c>
      <c r="T676">
        <f t="shared" si="270"/>
        <v>0</v>
      </c>
      <c r="V676">
        <f t="shared" si="253"/>
        <v>0</v>
      </c>
      <c r="W676">
        <f t="shared" si="254"/>
        <v>0</v>
      </c>
      <c r="Y676">
        <f t="shared" si="255"/>
        <v>0</v>
      </c>
      <c r="Z676">
        <f t="shared" si="256"/>
        <v>0</v>
      </c>
      <c r="AB676">
        <f t="shared" si="257"/>
        <v>0</v>
      </c>
      <c r="AC676">
        <f t="shared" si="258"/>
        <v>0</v>
      </c>
      <c r="AE676">
        <f t="shared" si="259"/>
        <v>0</v>
      </c>
      <c r="AF676">
        <f t="shared" si="260"/>
        <v>0</v>
      </c>
      <c r="AG676">
        <f t="shared" si="271"/>
        <v>0</v>
      </c>
      <c r="AH676">
        <f t="shared" si="272"/>
        <v>0</v>
      </c>
      <c r="AI676">
        <f t="shared" si="261"/>
        <v>0</v>
      </c>
      <c r="AJ676">
        <f t="shared" si="262"/>
        <v>0</v>
      </c>
      <c r="AK676">
        <f t="shared" si="263"/>
        <v>0</v>
      </c>
      <c r="AL676">
        <f t="shared" si="264"/>
        <v>0</v>
      </c>
      <c r="AM676">
        <f t="shared" si="265"/>
        <v>0</v>
      </c>
      <c r="AO676">
        <f t="shared" si="266"/>
        <v>0</v>
      </c>
      <c r="AP676">
        <f t="shared" si="267"/>
        <v>0</v>
      </c>
    </row>
    <row r="677" spans="1:42" x14ac:dyDescent="0.2">
      <c r="A677" s="191"/>
      <c r="D677" s="120">
        <f t="shared" si="249"/>
        <v>0</v>
      </c>
      <c r="O677">
        <f t="shared" si="250"/>
        <v>0</v>
      </c>
      <c r="P677">
        <f t="shared" si="268"/>
        <v>431</v>
      </c>
      <c r="Q677">
        <f t="shared" si="269"/>
        <v>0</v>
      </c>
      <c r="R677">
        <f t="shared" si="251"/>
        <v>0</v>
      </c>
      <c r="S677">
        <f t="shared" si="252"/>
        <v>0</v>
      </c>
      <c r="T677">
        <f t="shared" si="270"/>
        <v>0</v>
      </c>
      <c r="V677">
        <f t="shared" si="253"/>
        <v>0</v>
      </c>
      <c r="W677">
        <f t="shared" si="254"/>
        <v>0</v>
      </c>
      <c r="Y677">
        <f t="shared" si="255"/>
        <v>0</v>
      </c>
      <c r="Z677">
        <f t="shared" si="256"/>
        <v>0</v>
      </c>
      <c r="AB677">
        <f t="shared" si="257"/>
        <v>0</v>
      </c>
      <c r="AC677">
        <f t="shared" si="258"/>
        <v>0</v>
      </c>
      <c r="AE677">
        <f t="shared" si="259"/>
        <v>0</v>
      </c>
      <c r="AF677">
        <f t="shared" si="260"/>
        <v>0</v>
      </c>
      <c r="AG677">
        <f t="shared" si="271"/>
        <v>0</v>
      </c>
      <c r="AH677">
        <f t="shared" si="272"/>
        <v>0</v>
      </c>
      <c r="AI677">
        <f t="shared" si="261"/>
        <v>0</v>
      </c>
      <c r="AJ677">
        <f t="shared" si="262"/>
        <v>0</v>
      </c>
      <c r="AK677">
        <f t="shared" si="263"/>
        <v>0</v>
      </c>
      <c r="AL677">
        <f t="shared" si="264"/>
        <v>0</v>
      </c>
      <c r="AM677">
        <f t="shared" si="265"/>
        <v>0</v>
      </c>
      <c r="AO677">
        <f t="shared" si="266"/>
        <v>0</v>
      </c>
      <c r="AP677">
        <f t="shared" si="267"/>
        <v>0</v>
      </c>
    </row>
    <row r="678" spans="1:42" x14ac:dyDescent="0.2">
      <c r="A678" s="40"/>
      <c r="D678" s="120">
        <f t="shared" si="249"/>
        <v>0</v>
      </c>
      <c r="O678">
        <f t="shared" si="250"/>
        <v>0</v>
      </c>
      <c r="P678">
        <f t="shared" si="268"/>
        <v>431</v>
      </c>
      <c r="Q678">
        <f t="shared" si="269"/>
        <v>0</v>
      </c>
      <c r="R678">
        <f t="shared" si="251"/>
        <v>0</v>
      </c>
      <c r="S678">
        <f t="shared" si="252"/>
        <v>0</v>
      </c>
      <c r="T678">
        <f t="shared" si="270"/>
        <v>0</v>
      </c>
      <c r="V678">
        <f t="shared" si="253"/>
        <v>0</v>
      </c>
      <c r="W678">
        <f t="shared" si="254"/>
        <v>0</v>
      </c>
      <c r="Y678">
        <f t="shared" si="255"/>
        <v>0</v>
      </c>
      <c r="Z678">
        <f t="shared" si="256"/>
        <v>0</v>
      </c>
      <c r="AB678">
        <f t="shared" si="257"/>
        <v>0</v>
      </c>
      <c r="AC678">
        <f t="shared" si="258"/>
        <v>0</v>
      </c>
      <c r="AE678">
        <f t="shared" si="259"/>
        <v>0</v>
      </c>
      <c r="AF678">
        <f t="shared" si="260"/>
        <v>0</v>
      </c>
      <c r="AG678">
        <f t="shared" si="271"/>
        <v>0</v>
      </c>
      <c r="AH678">
        <f t="shared" si="272"/>
        <v>0</v>
      </c>
      <c r="AI678">
        <f t="shared" si="261"/>
        <v>0</v>
      </c>
      <c r="AJ678">
        <f t="shared" si="262"/>
        <v>0</v>
      </c>
      <c r="AK678">
        <f t="shared" si="263"/>
        <v>0</v>
      </c>
      <c r="AL678">
        <f t="shared" si="264"/>
        <v>0</v>
      </c>
      <c r="AM678">
        <f t="shared" si="265"/>
        <v>0</v>
      </c>
      <c r="AO678">
        <f t="shared" si="266"/>
        <v>0</v>
      </c>
      <c r="AP678">
        <f t="shared" si="267"/>
        <v>0</v>
      </c>
    </row>
    <row r="679" spans="1:42" x14ac:dyDescent="0.2">
      <c r="D679" s="120">
        <f t="shared" si="249"/>
        <v>0</v>
      </c>
      <c r="O679">
        <f t="shared" si="250"/>
        <v>0</v>
      </c>
      <c r="P679">
        <f t="shared" si="268"/>
        <v>431</v>
      </c>
      <c r="Q679">
        <f t="shared" si="269"/>
        <v>0</v>
      </c>
      <c r="R679">
        <f t="shared" si="251"/>
        <v>0</v>
      </c>
      <c r="S679">
        <f t="shared" si="252"/>
        <v>0</v>
      </c>
      <c r="T679">
        <f t="shared" si="270"/>
        <v>0</v>
      </c>
      <c r="V679">
        <f t="shared" si="253"/>
        <v>0</v>
      </c>
      <c r="W679">
        <f t="shared" si="254"/>
        <v>0</v>
      </c>
      <c r="Y679">
        <f t="shared" si="255"/>
        <v>0</v>
      </c>
      <c r="Z679">
        <f t="shared" si="256"/>
        <v>0</v>
      </c>
      <c r="AB679">
        <f t="shared" si="257"/>
        <v>0</v>
      </c>
      <c r="AC679">
        <f t="shared" si="258"/>
        <v>0</v>
      </c>
      <c r="AE679">
        <f t="shared" si="259"/>
        <v>0</v>
      </c>
      <c r="AF679">
        <f t="shared" si="260"/>
        <v>0</v>
      </c>
      <c r="AG679">
        <f t="shared" si="271"/>
        <v>0</v>
      </c>
      <c r="AH679">
        <f t="shared" si="272"/>
        <v>0</v>
      </c>
      <c r="AI679">
        <f t="shared" si="261"/>
        <v>0</v>
      </c>
      <c r="AJ679">
        <f t="shared" si="262"/>
        <v>0</v>
      </c>
      <c r="AK679">
        <f t="shared" si="263"/>
        <v>0</v>
      </c>
      <c r="AL679">
        <f t="shared" si="264"/>
        <v>0</v>
      </c>
      <c r="AM679">
        <f t="shared" si="265"/>
        <v>0</v>
      </c>
      <c r="AO679">
        <f t="shared" si="266"/>
        <v>0</v>
      </c>
      <c r="AP679">
        <f t="shared" si="267"/>
        <v>0</v>
      </c>
    </row>
    <row r="680" spans="1:42" x14ac:dyDescent="0.2">
      <c r="D680" s="120">
        <f t="shared" si="249"/>
        <v>0</v>
      </c>
      <c r="O680">
        <f t="shared" si="250"/>
        <v>0</v>
      </c>
      <c r="P680">
        <f t="shared" si="268"/>
        <v>431</v>
      </c>
      <c r="Q680">
        <f t="shared" si="269"/>
        <v>0</v>
      </c>
      <c r="R680">
        <f t="shared" si="251"/>
        <v>0</v>
      </c>
      <c r="S680">
        <f t="shared" si="252"/>
        <v>0</v>
      </c>
      <c r="T680">
        <f t="shared" si="270"/>
        <v>0</v>
      </c>
      <c r="V680">
        <f t="shared" si="253"/>
        <v>0</v>
      </c>
      <c r="W680">
        <f t="shared" si="254"/>
        <v>0</v>
      </c>
      <c r="Y680">
        <f t="shared" si="255"/>
        <v>0</v>
      </c>
      <c r="Z680">
        <f t="shared" si="256"/>
        <v>0</v>
      </c>
      <c r="AB680">
        <f t="shared" si="257"/>
        <v>0</v>
      </c>
      <c r="AC680">
        <f t="shared" si="258"/>
        <v>0</v>
      </c>
      <c r="AE680">
        <f t="shared" si="259"/>
        <v>0</v>
      </c>
      <c r="AF680">
        <f t="shared" si="260"/>
        <v>0</v>
      </c>
      <c r="AG680">
        <f t="shared" si="271"/>
        <v>0</v>
      </c>
      <c r="AH680">
        <f t="shared" si="272"/>
        <v>0</v>
      </c>
      <c r="AI680">
        <f t="shared" si="261"/>
        <v>0</v>
      </c>
      <c r="AJ680">
        <f t="shared" si="262"/>
        <v>0</v>
      </c>
      <c r="AK680">
        <f t="shared" si="263"/>
        <v>0</v>
      </c>
      <c r="AL680">
        <f t="shared" si="264"/>
        <v>0</v>
      </c>
      <c r="AM680">
        <f t="shared" si="265"/>
        <v>0</v>
      </c>
      <c r="AO680">
        <f t="shared" si="266"/>
        <v>0</v>
      </c>
      <c r="AP680">
        <f t="shared" si="267"/>
        <v>0</v>
      </c>
    </row>
    <row r="681" spans="1:42" x14ac:dyDescent="0.2">
      <c r="A681" s="40"/>
      <c r="D681" s="120">
        <f t="shared" si="249"/>
        <v>0</v>
      </c>
      <c r="O681">
        <f t="shared" si="250"/>
        <v>0</v>
      </c>
      <c r="P681">
        <f t="shared" si="268"/>
        <v>431</v>
      </c>
      <c r="Q681">
        <f t="shared" si="269"/>
        <v>0</v>
      </c>
      <c r="R681">
        <f t="shared" si="251"/>
        <v>0</v>
      </c>
      <c r="S681">
        <f t="shared" si="252"/>
        <v>0</v>
      </c>
      <c r="T681">
        <f t="shared" si="270"/>
        <v>0</v>
      </c>
      <c r="V681">
        <f t="shared" si="253"/>
        <v>0</v>
      </c>
      <c r="W681">
        <f t="shared" si="254"/>
        <v>0</v>
      </c>
      <c r="Y681">
        <f t="shared" si="255"/>
        <v>0</v>
      </c>
      <c r="Z681">
        <f t="shared" si="256"/>
        <v>0</v>
      </c>
      <c r="AB681">
        <f t="shared" si="257"/>
        <v>0</v>
      </c>
      <c r="AC681">
        <f t="shared" si="258"/>
        <v>0</v>
      </c>
      <c r="AE681">
        <f t="shared" si="259"/>
        <v>0</v>
      </c>
      <c r="AF681">
        <f t="shared" si="260"/>
        <v>0</v>
      </c>
      <c r="AG681">
        <f t="shared" si="271"/>
        <v>0</v>
      </c>
      <c r="AH681">
        <f t="shared" si="272"/>
        <v>0</v>
      </c>
      <c r="AI681">
        <f t="shared" si="261"/>
        <v>0</v>
      </c>
      <c r="AJ681">
        <f t="shared" si="262"/>
        <v>0</v>
      </c>
      <c r="AK681">
        <f t="shared" si="263"/>
        <v>0</v>
      </c>
      <c r="AL681">
        <f t="shared" si="264"/>
        <v>0</v>
      </c>
      <c r="AM681">
        <f t="shared" si="265"/>
        <v>0</v>
      </c>
      <c r="AO681">
        <f t="shared" si="266"/>
        <v>0</v>
      </c>
      <c r="AP681">
        <f t="shared" si="267"/>
        <v>0</v>
      </c>
    </row>
    <row r="682" spans="1:42" x14ac:dyDescent="0.2">
      <c r="A682" s="191"/>
      <c r="D682" s="120">
        <f t="shared" si="249"/>
        <v>0</v>
      </c>
      <c r="O682">
        <f t="shared" si="250"/>
        <v>0</v>
      </c>
      <c r="P682">
        <f t="shared" si="268"/>
        <v>431</v>
      </c>
      <c r="Q682">
        <f t="shared" si="269"/>
        <v>0</v>
      </c>
      <c r="R682">
        <f t="shared" si="251"/>
        <v>0</v>
      </c>
      <c r="S682">
        <f t="shared" si="252"/>
        <v>0</v>
      </c>
      <c r="T682">
        <f t="shared" si="270"/>
        <v>0</v>
      </c>
      <c r="V682">
        <f t="shared" si="253"/>
        <v>0</v>
      </c>
      <c r="W682">
        <f t="shared" si="254"/>
        <v>0</v>
      </c>
      <c r="Y682">
        <f t="shared" si="255"/>
        <v>0</v>
      </c>
      <c r="Z682">
        <f t="shared" si="256"/>
        <v>0</v>
      </c>
      <c r="AB682">
        <f t="shared" si="257"/>
        <v>0</v>
      </c>
      <c r="AC682">
        <f t="shared" si="258"/>
        <v>0</v>
      </c>
      <c r="AE682">
        <f t="shared" si="259"/>
        <v>0</v>
      </c>
      <c r="AF682">
        <f t="shared" si="260"/>
        <v>0</v>
      </c>
      <c r="AG682">
        <f t="shared" si="271"/>
        <v>0</v>
      </c>
      <c r="AH682">
        <f t="shared" si="272"/>
        <v>0</v>
      </c>
      <c r="AI682">
        <f t="shared" si="261"/>
        <v>0</v>
      </c>
      <c r="AJ682">
        <f t="shared" si="262"/>
        <v>0</v>
      </c>
      <c r="AK682">
        <f t="shared" si="263"/>
        <v>0</v>
      </c>
      <c r="AL682">
        <f t="shared" si="264"/>
        <v>0</v>
      </c>
      <c r="AM682">
        <f t="shared" si="265"/>
        <v>0</v>
      </c>
      <c r="AO682">
        <f t="shared" si="266"/>
        <v>0</v>
      </c>
      <c r="AP682">
        <f t="shared" si="267"/>
        <v>0</v>
      </c>
    </row>
    <row r="683" spans="1:42" x14ac:dyDescent="0.2">
      <c r="D683" s="120">
        <f t="shared" si="249"/>
        <v>0</v>
      </c>
      <c r="O683">
        <f t="shared" si="250"/>
        <v>0</v>
      </c>
      <c r="P683">
        <f t="shared" si="268"/>
        <v>431</v>
      </c>
      <c r="Q683">
        <f t="shared" si="269"/>
        <v>0</v>
      </c>
      <c r="R683">
        <f t="shared" si="251"/>
        <v>0</v>
      </c>
      <c r="S683">
        <f t="shared" si="252"/>
        <v>0</v>
      </c>
      <c r="T683">
        <f t="shared" si="270"/>
        <v>0</v>
      </c>
      <c r="V683">
        <f t="shared" si="253"/>
        <v>0</v>
      </c>
      <c r="W683">
        <f t="shared" si="254"/>
        <v>0</v>
      </c>
      <c r="Y683">
        <f t="shared" si="255"/>
        <v>0</v>
      </c>
      <c r="Z683">
        <f t="shared" si="256"/>
        <v>0</v>
      </c>
      <c r="AB683">
        <f t="shared" si="257"/>
        <v>0</v>
      </c>
      <c r="AC683">
        <f t="shared" si="258"/>
        <v>0</v>
      </c>
      <c r="AE683">
        <f t="shared" si="259"/>
        <v>0</v>
      </c>
      <c r="AF683">
        <f t="shared" si="260"/>
        <v>0</v>
      </c>
      <c r="AG683">
        <f t="shared" si="271"/>
        <v>0</v>
      </c>
      <c r="AH683">
        <f t="shared" si="272"/>
        <v>0</v>
      </c>
      <c r="AI683">
        <f t="shared" si="261"/>
        <v>0</v>
      </c>
      <c r="AJ683">
        <f t="shared" si="262"/>
        <v>0</v>
      </c>
      <c r="AK683">
        <f t="shared" si="263"/>
        <v>0</v>
      </c>
      <c r="AL683">
        <f t="shared" si="264"/>
        <v>0</v>
      </c>
      <c r="AM683">
        <f t="shared" si="265"/>
        <v>0</v>
      </c>
      <c r="AO683">
        <f t="shared" si="266"/>
        <v>0</v>
      </c>
      <c r="AP683">
        <f t="shared" si="267"/>
        <v>0</v>
      </c>
    </row>
    <row r="684" spans="1:42" x14ac:dyDescent="0.2">
      <c r="D684" s="120">
        <f t="shared" si="249"/>
        <v>0</v>
      </c>
      <c r="O684">
        <f t="shared" si="250"/>
        <v>0</v>
      </c>
      <c r="P684">
        <f t="shared" si="268"/>
        <v>431</v>
      </c>
      <c r="Q684">
        <f t="shared" si="269"/>
        <v>0</v>
      </c>
      <c r="R684">
        <f t="shared" si="251"/>
        <v>0</v>
      </c>
      <c r="S684">
        <f t="shared" si="252"/>
        <v>0</v>
      </c>
      <c r="T684">
        <f t="shared" si="270"/>
        <v>0</v>
      </c>
      <c r="V684">
        <f t="shared" si="253"/>
        <v>0</v>
      </c>
      <c r="W684">
        <f t="shared" si="254"/>
        <v>0</v>
      </c>
      <c r="Y684">
        <f t="shared" si="255"/>
        <v>0</v>
      </c>
      <c r="Z684">
        <f t="shared" si="256"/>
        <v>0</v>
      </c>
      <c r="AB684">
        <f t="shared" si="257"/>
        <v>0</v>
      </c>
      <c r="AC684">
        <f t="shared" si="258"/>
        <v>0</v>
      </c>
      <c r="AE684">
        <f t="shared" si="259"/>
        <v>0</v>
      </c>
      <c r="AF684">
        <f t="shared" si="260"/>
        <v>0</v>
      </c>
      <c r="AG684">
        <f t="shared" si="271"/>
        <v>0</v>
      </c>
      <c r="AH684">
        <f t="shared" si="272"/>
        <v>0</v>
      </c>
      <c r="AI684">
        <f t="shared" si="261"/>
        <v>0</v>
      </c>
      <c r="AJ684">
        <f t="shared" si="262"/>
        <v>0</v>
      </c>
      <c r="AK684">
        <f t="shared" si="263"/>
        <v>0</v>
      </c>
      <c r="AL684">
        <f t="shared" si="264"/>
        <v>0</v>
      </c>
      <c r="AM684">
        <f t="shared" si="265"/>
        <v>0</v>
      </c>
      <c r="AO684">
        <f t="shared" si="266"/>
        <v>0</v>
      </c>
      <c r="AP684">
        <f t="shared" si="267"/>
        <v>0</v>
      </c>
    </row>
    <row r="685" spans="1:42" x14ac:dyDescent="0.2">
      <c r="A685" s="486"/>
      <c r="D685" s="120">
        <f t="shared" si="249"/>
        <v>0</v>
      </c>
      <c r="O685">
        <f t="shared" si="250"/>
        <v>0</v>
      </c>
      <c r="P685">
        <f t="shared" si="268"/>
        <v>431</v>
      </c>
      <c r="Q685">
        <f t="shared" si="269"/>
        <v>0</v>
      </c>
      <c r="R685">
        <f t="shared" si="251"/>
        <v>0</v>
      </c>
      <c r="S685">
        <f t="shared" si="252"/>
        <v>0</v>
      </c>
      <c r="T685">
        <f t="shared" si="270"/>
        <v>0</v>
      </c>
      <c r="V685">
        <f t="shared" si="253"/>
        <v>0</v>
      </c>
      <c r="W685">
        <f t="shared" si="254"/>
        <v>0</v>
      </c>
      <c r="Y685">
        <f t="shared" si="255"/>
        <v>0</v>
      </c>
      <c r="Z685">
        <f t="shared" si="256"/>
        <v>0</v>
      </c>
      <c r="AB685">
        <f t="shared" si="257"/>
        <v>0</v>
      </c>
      <c r="AC685">
        <f t="shared" si="258"/>
        <v>0</v>
      </c>
      <c r="AE685">
        <f t="shared" si="259"/>
        <v>0</v>
      </c>
      <c r="AF685">
        <f t="shared" si="260"/>
        <v>0</v>
      </c>
      <c r="AG685">
        <f t="shared" si="271"/>
        <v>0</v>
      </c>
      <c r="AH685">
        <f t="shared" si="272"/>
        <v>0</v>
      </c>
      <c r="AI685">
        <f t="shared" si="261"/>
        <v>0</v>
      </c>
      <c r="AJ685">
        <f t="shared" si="262"/>
        <v>0</v>
      </c>
      <c r="AK685">
        <f t="shared" si="263"/>
        <v>0</v>
      </c>
      <c r="AL685">
        <f t="shared" si="264"/>
        <v>0</v>
      </c>
      <c r="AM685">
        <f t="shared" si="265"/>
        <v>0</v>
      </c>
      <c r="AO685">
        <f t="shared" si="266"/>
        <v>0</v>
      </c>
      <c r="AP685">
        <f t="shared" si="267"/>
        <v>0</v>
      </c>
    </row>
    <row r="686" spans="1:42" x14ac:dyDescent="0.2">
      <c r="D686" s="120">
        <f t="shared" si="249"/>
        <v>0</v>
      </c>
      <c r="O686">
        <f t="shared" si="250"/>
        <v>0</v>
      </c>
      <c r="P686">
        <f t="shared" si="268"/>
        <v>431</v>
      </c>
      <c r="Q686">
        <f t="shared" si="269"/>
        <v>0</v>
      </c>
      <c r="R686">
        <f t="shared" si="251"/>
        <v>0</v>
      </c>
      <c r="S686">
        <f t="shared" si="252"/>
        <v>0</v>
      </c>
      <c r="T686">
        <f t="shared" si="270"/>
        <v>0</v>
      </c>
      <c r="V686">
        <f t="shared" si="253"/>
        <v>0</v>
      </c>
      <c r="W686">
        <f t="shared" si="254"/>
        <v>0</v>
      </c>
      <c r="Y686">
        <f t="shared" si="255"/>
        <v>0</v>
      </c>
      <c r="Z686">
        <f t="shared" si="256"/>
        <v>0</v>
      </c>
      <c r="AB686">
        <f t="shared" si="257"/>
        <v>0</v>
      </c>
      <c r="AC686">
        <f t="shared" si="258"/>
        <v>0</v>
      </c>
      <c r="AE686">
        <f t="shared" si="259"/>
        <v>0</v>
      </c>
      <c r="AF686">
        <f t="shared" si="260"/>
        <v>0</v>
      </c>
      <c r="AG686">
        <f t="shared" si="271"/>
        <v>0</v>
      </c>
      <c r="AH686">
        <f t="shared" si="272"/>
        <v>0</v>
      </c>
      <c r="AI686">
        <f t="shared" si="261"/>
        <v>0</v>
      </c>
      <c r="AJ686">
        <f t="shared" si="262"/>
        <v>0</v>
      </c>
      <c r="AK686">
        <f t="shared" si="263"/>
        <v>0</v>
      </c>
      <c r="AL686">
        <f t="shared" si="264"/>
        <v>0</v>
      </c>
      <c r="AM686">
        <f t="shared" si="265"/>
        <v>0</v>
      </c>
      <c r="AO686">
        <f t="shared" si="266"/>
        <v>0</v>
      </c>
      <c r="AP686">
        <f t="shared" si="267"/>
        <v>0</v>
      </c>
    </row>
    <row r="687" spans="1:42" x14ac:dyDescent="0.2">
      <c r="D687" s="120">
        <f t="shared" si="249"/>
        <v>0</v>
      </c>
      <c r="O687">
        <f t="shared" si="250"/>
        <v>0</v>
      </c>
      <c r="P687">
        <f t="shared" si="268"/>
        <v>431</v>
      </c>
      <c r="Q687">
        <f t="shared" si="269"/>
        <v>0</v>
      </c>
      <c r="R687">
        <f t="shared" si="251"/>
        <v>0</v>
      </c>
      <c r="S687">
        <f t="shared" si="252"/>
        <v>0</v>
      </c>
      <c r="T687">
        <f t="shared" si="270"/>
        <v>0</v>
      </c>
      <c r="V687">
        <f t="shared" si="253"/>
        <v>0</v>
      </c>
      <c r="W687">
        <f t="shared" si="254"/>
        <v>0</v>
      </c>
      <c r="Y687">
        <f t="shared" si="255"/>
        <v>0</v>
      </c>
      <c r="Z687">
        <f t="shared" si="256"/>
        <v>0</v>
      </c>
      <c r="AB687">
        <f t="shared" si="257"/>
        <v>0</v>
      </c>
      <c r="AC687">
        <f t="shared" si="258"/>
        <v>0</v>
      </c>
      <c r="AE687">
        <f t="shared" si="259"/>
        <v>0</v>
      </c>
      <c r="AF687">
        <f t="shared" si="260"/>
        <v>0</v>
      </c>
      <c r="AG687">
        <f t="shared" si="271"/>
        <v>0</v>
      </c>
      <c r="AH687">
        <f t="shared" si="272"/>
        <v>0</v>
      </c>
      <c r="AI687">
        <f t="shared" si="261"/>
        <v>0</v>
      </c>
      <c r="AJ687">
        <f t="shared" si="262"/>
        <v>0</v>
      </c>
      <c r="AK687">
        <f t="shared" si="263"/>
        <v>0</v>
      </c>
      <c r="AL687">
        <f t="shared" si="264"/>
        <v>0</v>
      </c>
      <c r="AM687">
        <f t="shared" si="265"/>
        <v>0</v>
      </c>
      <c r="AO687">
        <f t="shared" si="266"/>
        <v>0</v>
      </c>
      <c r="AP687">
        <f t="shared" si="267"/>
        <v>0</v>
      </c>
    </row>
    <row r="688" spans="1:42" x14ac:dyDescent="0.2">
      <c r="D688" s="120">
        <f t="shared" si="249"/>
        <v>0</v>
      </c>
      <c r="O688">
        <f t="shared" si="250"/>
        <v>0</v>
      </c>
      <c r="P688">
        <f t="shared" si="268"/>
        <v>431</v>
      </c>
      <c r="Q688">
        <f t="shared" si="269"/>
        <v>0</v>
      </c>
      <c r="R688">
        <f t="shared" si="251"/>
        <v>0</v>
      </c>
      <c r="S688">
        <f t="shared" si="252"/>
        <v>0</v>
      </c>
      <c r="T688">
        <f t="shared" si="270"/>
        <v>0</v>
      </c>
      <c r="V688">
        <f t="shared" si="253"/>
        <v>0</v>
      </c>
      <c r="W688">
        <f t="shared" si="254"/>
        <v>0</v>
      </c>
      <c r="Y688">
        <f t="shared" si="255"/>
        <v>0</v>
      </c>
      <c r="Z688">
        <f t="shared" si="256"/>
        <v>0</v>
      </c>
      <c r="AB688">
        <f t="shared" si="257"/>
        <v>0</v>
      </c>
      <c r="AC688">
        <f t="shared" si="258"/>
        <v>0</v>
      </c>
      <c r="AE688">
        <f t="shared" si="259"/>
        <v>0</v>
      </c>
      <c r="AF688">
        <f t="shared" si="260"/>
        <v>0</v>
      </c>
      <c r="AG688">
        <f t="shared" si="271"/>
        <v>0</v>
      </c>
      <c r="AH688">
        <f t="shared" si="272"/>
        <v>0</v>
      </c>
      <c r="AI688">
        <f t="shared" si="261"/>
        <v>0</v>
      </c>
      <c r="AJ688">
        <f t="shared" si="262"/>
        <v>0</v>
      </c>
      <c r="AK688">
        <f t="shared" si="263"/>
        <v>0</v>
      </c>
      <c r="AL688">
        <f t="shared" si="264"/>
        <v>0</v>
      </c>
      <c r="AM688">
        <f t="shared" si="265"/>
        <v>0</v>
      </c>
      <c r="AO688">
        <f t="shared" si="266"/>
        <v>0</v>
      </c>
      <c r="AP688">
        <f t="shared" si="267"/>
        <v>0</v>
      </c>
    </row>
    <row r="689" spans="1:42" x14ac:dyDescent="0.2">
      <c r="D689" s="120">
        <f t="shared" si="249"/>
        <v>0</v>
      </c>
      <c r="O689">
        <f t="shared" si="250"/>
        <v>0</v>
      </c>
      <c r="P689">
        <f t="shared" si="268"/>
        <v>431</v>
      </c>
      <c r="Q689">
        <f t="shared" si="269"/>
        <v>0</v>
      </c>
      <c r="R689">
        <f t="shared" si="251"/>
        <v>0</v>
      </c>
      <c r="S689">
        <f t="shared" si="252"/>
        <v>0</v>
      </c>
      <c r="T689">
        <f t="shared" si="270"/>
        <v>0</v>
      </c>
      <c r="V689">
        <f t="shared" si="253"/>
        <v>0</v>
      </c>
      <c r="W689">
        <f t="shared" si="254"/>
        <v>0</v>
      </c>
      <c r="Y689">
        <f t="shared" si="255"/>
        <v>0</v>
      </c>
      <c r="Z689">
        <f t="shared" si="256"/>
        <v>0</v>
      </c>
      <c r="AB689">
        <f t="shared" si="257"/>
        <v>0</v>
      </c>
      <c r="AC689">
        <f t="shared" si="258"/>
        <v>0</v>
      </c>
      <c r="AE689">
        <f t="shared" si="259"/>
        <v>0</v>
      </c>
      <c r="AF689">
        <f t="shared" si="260"/>
        <v>0</v>
      </c>
      <c r="AG689">
        <f t="shared" si="271"/>
        <v>0</v>
      </c>
      <c r="AH689">
        <f t="shared" si="272"/>
        <v>0</v>
      </c>
      <c r="AI689">
        <f t="shared" si="261"/>
        <v>0</v>
      </c>
      <c r="AJ689">
        <f t="shared" si="262"/>
        <v>0</v>
      </c>
      <c r="AK689">
        <f t="shared" si="263"/>
        <v>0</v>
      </c>
      <c r="AL689">
        <f t="shared" si="264"/>
        <v>0</v>
      </c>
      <c r="AM689">
        <f t="shared" si="265"/>
        <v>0</v>
      </c>
      <c r="AO689">
        <f t="shared" si="266"/>
        <v>0</v>
      </c>
      <c r="AP689">
        <f t="shared" si="267"/>
        <v>0</v>
      </c>
    </row>
    <row r="690" spans="1:42" x14ac:dyDescent="0.2">
      <c r="D690" s="120">
        <f t="shared" si="249"/>
        <v>0</v>
      </c>
      <c r="O690">
        <f t="shared" si="250"/>
        <v>0</v>
      </c>
      <c r="P690">
        <f t="shared" si="268"/>
        <v>431</v>
      </c>
      <c r="Q690">
        <f t="shared" si="269"/>
        <v>0</v>
      </c>
      <c r="R690">
        <f t="shared" si="251"/>
        <v>0</v>
      </c>
      <c r="S690">
        <f t="shared" si="252"/>
        <v>0</v>
      </c>
      <c r="T690">
        <f t="shared" si="270"/>
        <v>0</v>
      </c>
      <c r="V690">
        <f t="shared" si="253"/>
        <v>0</v>
      </c>
      <c r="W690">
        <f t="shared" si="254"/>
        <v>0</v>
      </c>
      <c r="Y690">
        <f t="shared" si="255"/>
        <v>0</v>
      </c>
      <c r="Z690">
        <f t="shared" si="256"/>
        <v>0</v>
      </c>
      <c r="AB690">
        <f t="shared" si="257"/>
        <v>0</v>
      </c>
      <c r="AC690">
        <f t="shared" si="258"/>
        <v>0</v>
      </c>
      <c r="AE690">
        <f t="shared" si="259"/>
        <v>0</v>
      </c>
      <c r="AF690">
        <f t="shared" si="260"/>
        <v>0</v>
      </c>
      <c r="AG690">
        <f t="shared" si="271"/>
        <v>0</v>
      </c>
      <c r="AH690">
        <f t="shared" si="272"/>
        <v>0</v>
      </c>
      <c r="AI690">
        <f t="shared" si="261"/>
        <v>0</v>
      </c>
      <c r="AJ690">
        <f t="shared" si="262"/>
        <v>0</v>
      </c>
      <c r="AK690">
        <f t="shared" si="263"/>
        <v>0</v>
      </c>
      <c r="AL690">
        <f t="shared" si="264"/>
        <v>0</v>
      </c>
      <c r="AM690">
        <f t="shared" si="265"/>
        <v>0</v>
      </c>
      <c r="AO690">
        <f t="shared" si="266"/>
        <v>0</v>
      </c>
      <c r="AP690">
        <f t="shared" si="267"/>
        <v>0</v>
      </c>
    </row>
    <row r="691" spans="1:42" x14ac:dyDescent="0.2">
      <c r="A691" s="191"/>
      <c r="D691" s="120">
        <f t="shared" si="249"/>
        <v>0</v>
      </c>
      <c r="O691">
        <f t="shared" si="250"/>
        <v>0</v>
      </c>
      <c r="P691">
        <f t="shared" si="268"/>
        <v>431</v>
      </c>
      <c r="Q691">
        <f t="shared" si="269"/>
        <v>0</v>
      </c>
      <c r="R691">
        <f t="shared" si="251"/>
        <v>0</v>
      </c>
      <c r="S691">
        <f t="shared" si="252"/>
        <v>0</v>
      </c>
      <c r="T691">
        <f t="shared" si="270"/>
        <v>0</v>
      </c>
      <c r="V691">
        <f t="shared" si="253"/>
        <v>0</v>
      </c>
      <c r="W691">
        <f t="shared" si="254"/>
        <v>0</v>
      </c>
      <c r="Y691">
        <f t="shared" si="255"/>
        <v>0</v>
      </c>
      <c r="Z691">
        <f t="shared" si="256"/>
        <v>0</v>
      </c>
      <c r="AB691">
        <f t="shared" si="257"/>
        <v>0</v>
      </c>
      <c r="AC691">
        <f t="shared" si="258"/>
        <v>0</v>
      </c>
      <c r="AE691">
        <f t="shared" si="259"/>
        <v>0</v>
      </c>
      <c r="AF691">
        <f t="shared" si="260"/>
        <v>0</v>
      </c>
      <c r="AG691">
        <f t="shared" si="271"/>
        <v>0</v>
      </c>
      <c r="AH691">
        <f t="shared" si="272"/>
        <v>0</v>
      </c>
      <c r="AI691">
        <f t="shared" si="261"/>
        <v>0</v>
      </c>
      <c r="AJ691">
        <f t="shared" si="262"/>
        <v>0</v>
      </c>
      <c r="AK691">
        <f t="shared" si="263"/>
        <v>0</v>
      </c>
      <c r="AL691">
        <f t="shared" si="264"/>
        <v>0</v>
      </c>
      <c r="AM691">
        <f t="shared" si="265"/>
        <v>0</v>
      </c>
      <c r="AO691">
        <f t="shared" si="266"/>
        <v>0</v>
      </c>
      <c r="AP691">
        <f t="shared" si="267"/>
        <v>0</v>
      </c>
    </row>
    <row r="692" spans="1:42" x14ac:dyDescent="0.2">
      <c r="D692" s="120">
        <f t="shared" si="249"/>
        <v>0</v>
      </c>
      <c r="O692">
        <f t="shared" si="250"/>
        <v>0</v>
      </c>
      <c r="P692">
        <f t="shared" si="268"/>
        <v>431</v>
      </c>
      <c r="Q692">
        <f t="shared" si="269"/>
        <v>0</v>
      </c>
      <c r="R692">
        <f t="shared" si="251"/>
        <v>0</v>
      </c>
      <c r="S692">
        <f t="shared" si="252"/>
        <v>0</v>
      </c>
      <c r="T692">
        <f t="shared" si="270"/>
        <v>0</v>
      </c>
      <c r="V692">
        <f t="shared" si="253"/>
        <v>0</v>
      </c>
      <c r="W692">
        <f t="shared" si="254"/>
        <v>0</v>
      </c>
      <c r="Y692">
        <f t="shared" si="255"/>
        <v>0</v>
      </c>
      <c r="Z692">
        <f t="shared" si="256"/>
        <v>0</v>
      </c>
      <c r="AB692">
        <f t="shared" si="257"/>
        <v>0</v>
      </c>
      <c r="AC692">
        <f t="shared" si="258"/>
        <v>0</v>
      </c>
      <c r="AE692">
        <f t="shared" si="259"/>
        <v>0</v>
      </c>
      <c r="AF692">
        <f t="shared" si="260"/>
        <v>0</v>
      </c>
      <c r="AG692">
        <f t="shared" si="271"/>
        <v>0</v>
      </c>
      <c r="AH692">
        <f t="shared" si="272"/>
        <v>0</v>
      </c>
      <c r="AI692">
        <f t="shared" si="261"/>
        <v>0</v>
      </c>
      <c r="AJ692">
        <f t="shared" si="262"/>
        <v>0</v>
      </c>
      <c r="AK692">
        <f t="shared" si="263"/>
        <v>0</v>
      </c>
      <c r="AL692">
        <f t="shared" si="264"/>
        <v>0</v>
      </c>
      <c r="AM692">
        <f t="shared" si="265"/>
        <v>0</v>
      </c>
      <c r="AO692">
        <f t="shared" si="266"/>
        <v>0</v>
      </c>
      <c r="AP692">
        <f t="shared" si="267"/>
        <v>0</v>
      </c>
    </row>
    <row r="693" spans="1:42" x14ac:dyDescent="0.2">
      <c r="A693" s="40"/>
      <c r="D693" s="120">
        <f t="shared" si="249"/>
        <v>0</v>
      </c>
      <c r="O693">
        <f t="shared" si="250"/>
        <v>0</v>
      </c>
      <c r="P693">
        <f t="shared" si="268"/>
        <v>431</v>
      </c>
      <c r="Q693">
        <f t="shared" si="269"/>
        <v>0</v>
      </c>
      <c r="R693">
        <f t="shared" si="251"/>
        <v>0</v>
      </c>
      <c r="S693">
        <f t="shared" si="252"/>
        <v>0</v>
      </c>
      <c r="T693">
        <f t="shared" si="270"/>
        <v>0</v>
      </c>
      <c r="V693">
        <f t="shared" si="253"/>
        <v>0</v>
      </c>
      <c r="W693">
        <f t="shared" si="254"/>
        <v>0</v>
      </c>
      <c r="Y693">
        <f t="shared" si="255"/>
        <v>0</v>
      </c>
      <c r="Z693">
        <f t="shared" si="256"/>
        <v>0</v>
      </c>
      <c r="AB693">
        <f t="shared" si="257"/>
        <v>0</v>
      </c>
      <c r="AC693">
        <f t="shared" si="258"/>
        <v>0</v>
      </c>
      <c r="AE693">
        <f t="shared" si="259"/>
        <v>0</v>
      </c>
      <c r="AF693">
        <f t="shared" si="260"/>
        <v>0</v>
      </c>
      <c r="AG693">
        <f t="shared" si="271"/>
        <v>0</v>
      </c>
      <c r="AH693">
        <f t="shared" si="272"/>
        <v>0</v>
      </c>
      <c r="AI693">
        <f t="shared" si="261"/>
        <v>0</v>
      </c>
      <c r="AJ693">
        <f t="shared" si="262"/>
        <v>0</v>
      </c>
      <c r="AK693">
        <f t="shared" si="263"/>
        <v>0</v>
      </c>
      <c r="AL693">
        <f t="shared" si="264"/>
        <v>0</v>
      </c>
      <c r="AM693">
        <f t="shared" si="265"/>
        <v>0</v>
      </c>
      <c r="AO693">
        <f t="shared" si="266"/>
        <v>0</v>
      </c>
      <c r="AP693">
        <f t="shared" si="267"/>
        <v>0</v>
      </c>
    </row>
    <row r="694" spans="1:42" x14ac:dyDescent="0.2">
      <c r="D694" s="120">
        <f t="shared" si="249"/>
        <v>0</v>
      </c>
      <c r="O694">
        <f t="shared" si="250"/>
        <v>0</v>
      </c>
      <c r="P694">
        <f t="shared" si="268"/>
        <v>431</v>
      </c>
      <c r="Q694">
        <f t="shared" si="269"/>
        <v>0</v>
      </c>
      <c r="R694">
        <f t="shared" si="251"/>
        <v>0</v>
      </c>
      <c r="S694">
        <f t="shared" si="252"/>
        <v>0</v>
      </c>
      <c r="T694">
        <f t="shared" si="270"/>
        <v>0</v>
      </c>
      <c r="V694">
        <f t="shared" si="253"/>
        <v>0</v>
      </c>
      <c r="W694">
        <f t="shared" si="254"/>
        <v>0</v>
      </c>
      <c r="Y694">
        <f t="shared" si="255"/>
        <v>0</v>
      </c>
      <c r="Z694">
        <f t="shared" si="256"/>
        <v>0</v>
      </c>
      <c r="AB694">
        <f t="shared" si="257"/>
        <v>0</v>
      </c>
      <c r="AC694">
        <f t="shared" si="258"/>
        <v>0</v>
      </c>
      <c r="AE694">
        <f t="shared" si="259"/>
        <v>0</v>
      </c>
      <c r="AF694">
        <f t="shared" si="260"/>
        <v>0</v>
      </c>
      <c r="AG694">
        <f t="shared" si="271"/>
        <v>0</v>
      </c>
      <c r="AH694">
        <f t="shared" si="272"/>
        <v>0</v>
      </c>
      <c r="AI694">
        <f t="shared" si="261"/>
        <v>0</v>
      </c>
      <c r="AJ694">
        <f t="shared" si="262"/>
        <v>0</v>
      </c>
      <c r="AK694">
        <f t="shared" si="263"/>
        <v>0</v>
      </c>
      <c r="AL694">
        <f t="shared" si="264"/>
        <v>0</v>
      </c>
      <c r="AM694">
        <f t="shared" si="265"/>
        <v>0</v>
      </c>
      <c r="AO694">
        <f t="shared" si="266"/>
        <v>0</v>
      </c>
      <c r="AP694">
        <f t="shared" si="267"/>
        <v>0</v>
      </c>
    </row>
    <row r="695" spans="1:42" x14ac:dyDescent="0.2">
      <c r="A695" s="40"/>
      <c r="D695" s="120">
        <f t="shared" si="249"/>
        <v>0</v>
      </c>
      <c r="O695">
        <f t="shared" si="250"/>
        <v>0</v>
      </c>
      <c r="P695">
        <f t="shared" si="268"/>
        <v>431</v>
      </c>
      <c r="Q695">
        <f t="shared" si="269"/>
        <v>0</v>
      </c>
      <c r="R695">
        <f t="shared" si="251"/>
        <v>0</v>
      </c>
      <c r="S695">
        <f t="shared" si="252"/>
        <v>0</v>
      </c>
      <c r="T695">
        <f t="shared" si="270"/>
        <v>0</v>
      </c>
      <c r="V695">
        <f t="shared" si="253"/>
        <v>0</v>
      </c>
      <c r="W695">
        <f t="shared" si="254"/>
        <v>0</v>
      </c>
      <c r="Y695">
        <f t="shared" si="255"/>
        <v>0</v>
      </c>
      <c r="Z695">
        <f t="shared" si="256"/>
        <v>0</v>
      </c>
      <c r="AB695">
        <f t="shared" si="257"/>
        <v>0</v>
      </c>
      <c r="AC695">
        <f t="shared" si="258"/>
        <v>0</v>
      </c>
      <c r="AE695">
        <f t="shared" si="259"/>
        <v>0</v>
      </c>
      <c r="AF695">
        <f t="shared" si="260"/>
        <v>0</v>
      </c>
      <c r="AG695">
        <f t="shared" si="271"/>
        <v>0</v>
      </c>
      <c r="AH695">
        <f t="shared" si="272"/>
        <v>0</v>
      </c>
      <c r="AI695">
        <f t="shared" si="261"/>
        <v>0</v>
      </c>
      <c r="AJ695">
        <f t="shared" si="262"/>
        <v>0</v>
      </c>
      <c r="AK695">
        <f t="shared" si="263"/>
        <v>0</v>
      </c>
      <c r="AL695">
        <f t="shared" si="264"/>
        <v>0</v>
      </c>
      <c r="AM695">
        <f t="shared" si="265"/>
        <v>0</v>
      </c>
      <c r="AO695">
        <f t="shared" si="266"/>
        <v>0</v>
      </c>
      <c r="AP695">
        <f t="shared" si="267"/>
        <v>0</v>
      </c>
    </row>
    <row r="696" spans="1:42" x14ac:dyDescent="0.2">
      <c r="A696" s="55"/>
      <c r="D696" s="120">
        <f t="shared" si="249"/>
        <v>0</v>
      </c>
      <c r="O696">
        <f t="shared" si="250"/>
        <v>0</v>
      </c>
      <c r="P696">
        <f t="shared" si="268"/>
        <v>431</v>
      </c>
      <c r="Q696">
        <f t="shared" si="269"/>
        <v>0</v>
      </c>
      <c r="R696">
        <f t="shared" si="251"/>
        <v>0</v>
      </c>
      <c r="S696">
        <f t="shared" si="252"/>
        <v>0</v>
      </c>
      <c r="T696">
        <f t="shared" si="270"/>
        <v>0</v>
      </c>
      <c r="V696">
        <f t="shared" si="253"/>
        <v>0</v>
      </c>
      <c r="W696">
        <f t="shared" si="254"/>
        <v>0</v>
      </c>
      <c r="Y696">
        <f t="shared" si="255"/>
        <v>0</v>
      </c>
      <c r="Z696">
        <f t="shared" si="256"/>
        <v>0</v>
      </c>
      <c r="AB696">
        <f t="shared" si="257"/>
        <v>0</v>
      </c>
      <c r="AC696">
        <f t="shared" si="258"/>
        <v>0</v>
      </c>
      <c r="AE696">
        <f t="shared" si="259"/>
        <v>0</v>
      </c>
      <c r="AF696">
        <f t="shared" si="260"/>
        <v>0</v>
      </c>
      <c r="AG696">
        <f t="shared" si="271"/>
        <v>0</v>
      </c>
      <c r="AH696">
        <f t="shared" si="272"/>
        <v>0</v>
      </c>
      <c r="AI696">
        <f t="shared" si="261"/>
        <v>0</v>
      </c>
      <c r="AJ696">
        <f t="shared" si="262"/>
        <v>0</v>
      </c>
      <c r="AK696">
        <f t="shared" si="263"/>
        <v>0</v>
      </c>
      <c r="AL696">
        <f t="shared" si="264"/>
        <v>0</v>
      </c>
      <c r="AM696">
        <f t="shared" si="265"/>
        <v>0</v>
      </c>
      <c r="AO696">
        <f t="shared" si="266"/>
        <v>0</v>
      </c>
      <c r="AP696">
        <f t="shared" si="267"/>
        <v>0</v>
      </c>
    </row>
    <row r="697" spans="1:42" x14ac:dyDescent="0.2">
      <c r="A697" s="38"/>
      <c r="D697" s="120">
        <f t="shared" si="249"/>
        <v>0</v>
      </c>
      <c r="O697">
        <f t="shared" si="250"/>
        <v>0</v>
      </c>
      <c r="P697">
        <f t="shared" si="268"/>
        <v>431</v>
      </c>
      <c r="Q697">
        <f t="shared" si="269"/>
        <v>0</v>
      </c>
      <c r="R697">
        <f t="shared" si="251"/>
        <v>0</v>
      </c>
      <c r="S697">
        <f t="shared" si="252"/>
        <v>0</v>
      </c>
      <c r="T697">
        <f t="shared" si="270"/>
        <v>0</v>
      </c>
      <c r="V697">
        <f t="shared" si="253"/>
        <v>0</v>
      </c>
      <c r="W697">
        <f t="shared" si="254"/>
        <v>0</v>
      </c>
      <c r="Y697">
        <f t="shared" si="255"/>
        <v>0</v>
      </c>
      <c r="Z697">
        <f t="shared" si="256"/>
        <v>0</v>
      </c>
      <c r="AB697">
        <f t="shared" si="257"/>
        <v>0</v>
      </c>
      <c r="AC697">
        <f t="shared" si="258"/>
        <v>0</v>
      </c>
      <c r="AE697">
        <f t="shared" si="259"/>
        <v>0</v>
      </c>
      <c r="AF697">
        <f t="shared" si="260"/>
        <v>0</v>
      </c>
      <c r="AG697">
        <f t="shared" si="271"/>
        <v>0</v>
      </c>
      <c r="AH697">
        <f t="shared" si="272"/>
        <v>0</v>
      </c>
      <c r="AI697">
        <f t="shared" si="261"/>
        <v>0</v>
      </c>
      <c r="AJ697">
        <f t="shared" si="262"/>
        <v>0</v>
      </c>
      <c r="AK697">
        <f t="shared" si="263"/>
        <v>0</v>
      </c>
      <c r="AL697">
        <f t="shared" si="264"/>
        <v>0</v>
      </c>
      <c r="AM697">
        <f t="shared" si="265"/>
        <v>0</v>
      </c>
      <c r="AO697">
        <f t="shared" si="266"/>
        <v>0</v>
      </c>
      <c r="AP697">
        <f t="shared" si="267"/>
        <v>0</v>
      </c>
    </row>
    <row r="698" spans="1:42" x14ac:dyDescent="0.2">
      <c r="A698" s="191"/>
      <c r="D698" s="120">
        <f t="shared" si="249"/>
        <v>0</v>
      </c>
      <c r="O698">
        <f t="shared" si="250"/>
        <v>0</v>
      </c>
      <c r="P698">
        <f t="shared" si="268"/>
        <v>431</v>
      </c>
      <c r="Q698">
        <f t="shared" si="269"/>
        <v>0</v>
      </c>
      <c r="R698">
        <f t="shared" si="251"/>
        <v>0</v>
      </c>
      <c r="S698">
        <f t="shared" si="252"/>
        <v>0</v>
      </c>
      <c r="T698">
        <f t="shared" si="270"/>
        <v>0</v>
      </c>
      <c r="V698">
        <f t="shared" si="253"/>
        <v>0</v>
      </c>
      <c r="W698">
        <f t="shared" si="254"/>
        <v>0</v>
      </c>
      <c r="Y698">
        <f t="shared" si="255"/>
        <v>0</v>
      </c>
      <c r="Z698">
        <f t="shared" si="256"/>
        <v>0</v>
      </c>
      <c r="AB698">
        <f t="shared" si="257"/>
        <v>0</v>
      </c>
      <c r="AC698">
        <f t="shared" si="258"/>
        <v>0</v>
      </c>
      <c r="AE698">
        <f t="shared" si="259"/>
        <v>0</v>
      </c>
      <c r="AF698">
        <f t="shared" si="260"/>
        <v>0</v>
      </c>
      <c r="AG698">
        <f t="shared" si="271"/>
        <v>0</v>
      </c>
      <c r="AH698">
        <f t="shared" si="272"/>
        <v>0</v>
      </c>
      <c r="AI698">
        <f t="shared" si="261"/>
        <v>0</v>
      </c>
      <c r="AJ698">
        <f t="shared" si="262"/>
        <v>0</v>
      </c>
      <c r="AK698">
        <f t="shared" si="263"/>
        <v>0</v>
      </c>
      <c r="AL698">
        <f t="shared" si="264"/>
        <v>0</v>
      </c>
      <c r="AM698">
        <f t="shared" si="265"/>
        <v>0</v>
      </c>
      <c r="AO698">
        <f t="shared" si="266"/>
        <v>0</v>
      </c>
      <c r="AP698">
        <f t="shared" si="267"/>
        <v>0</v>
      </c>
    </row>
    <row r="699" spans="1:42" x14ac:dyDescent="0.2">
      <c r="A699" s="191"/>
      <c r="D699" s="120">
        <f t="shared" si="249"/>
        <v>0</v>
      </c>
      <c r="O699">
        <f t="shared" si="250"/>
        <v>0</v>
      </c>
      <c r="P699">
        <f t="shared" si="268"/>
        <v>431</v>
      </c>
      <c r="Q699">
        <f t="shared" si="269"/>
        <v>0</v>
      </c>
      <c r="R699">
        <f t="shared" si="251"/>
        <v>0</v>
      </c>
      <c r="S699">
        <f t="shared" si="252"/>
        <v>0</v>
      </c>
      <c r="T699">
        <f t="shared" si="270"/>
        <v>0</v>
      </c>
      <c r="V699">
        <f t="shared" si="253"/>
        <v>0</v>
      </c>
      <c r="W699">
        <f t="shared" si="254"/>
        <v>0</v>
      </c>
      <c r="Y699">
        <f t="shared" si="255"/>
        <v>0</v>
      </c>
      <c r="Z699">
        <f t="shared" si="256"/>
        <v>0</v>
      </c>
      <c r="AB699">
        <f t="shared" si="257"/>
        <v>0</v>
      </c>
      <c r="AC699">
        <f t="shared" si="258"/>
        <v>0</v>
      </c>
      <c r="AE699">
        <f t="shared" si="259"/>
        <v>0</v>
      </c>
      <c r="AF699">
        <f t="shared" si="260"/>
        <v>0</v>
      </c>
      <c r="AG699">
        <f t="shared" si="271"/>
        <v>0</v>
      </c>
      <c r="AH699">
        <f t="shared" si="272"/>
        <v>0</v>
      </c>
      <c r="AI699">
        <f t="shared" si="261"/>
        <v>0</v>
      </c>
      <c r="AJ699">
        <f t="shared" si="262"/>
        <v>0</v>
      </c>
      <c r="AK699">
        <f t="shared" si="263"/>
        <v>0</v>
      </c>
      <c r="AL699">
        <f t="shared" si="264"/>
        <v>0</v>
      </c>
      <c r="AM699">
        <f t="shared" si="265"/>
        <v>0</v>
      </c>
      <c r="AO699">
        <f t="shared" si="266"/>
        <v>0</v>
      </c>
      <c r="AP699">
        <f t="shared" si="267"/>
        <v>0</v>
      </c>
    </row>
    <row r="700" spans="1:42" x14ac:dyDescent="0.2">
      <c r="A700" s="43"/>
      <c r="D700" s="120">
        <f t="shared" si="249"/>
        <v>0</v>
      </c>
      <c r="O700">
        <f t="shared" si="250"/>
        <v>0</v>
      </c>
      <c r="P700">
        <f t="shared" si="268"/>
        <v>431</v>
      </c>
      <c r="Q700">
        <f t="shared" si="269"/>
        <v>0</v>
      </c>
      <c r="R700">
        <f t="shared" si="251"/>
        <v>0</v>
      </c>
      <c r="S700">
        <f t="shared" si="252"/>
        <v>0</v>
      </c>
      <c r="T700">
        <f t="shared" si="270"/>
        <v>0</v>
      </c>
      <c r="V700">
        <f t="shared" si="253"/>
        <v>0</v>
      </c>
      <c r="W700">
        <f t="shared" si="254"/>
        <v>0</v>
      </c>
      <c r="Y700">
        <f t="shared" si="255"/>
        <v>0</v>
      </c>
      <c r="Z700">
        <f t="shared" si="256"/>
        <v>0</v>
      </c>
      <c r="AB700">
        <f t="shared" si="257"/>
        <v>0</v>
      </c>
      <c r="AC700">
        <f t="shared" si="258"/>
        <v>0</v>
      </c>
      <c r="AE700">
        <f t="shared" si="259"/>
        <v>0</v>
      </c>
      <c r="AF700">
        <f t="shared" si="260"/>
        <v>0</v>
      </c>
      <c r="AG700">
        <f t="shared" si="271"/>
        <v>0</v>
      </c>
      <c r="AH700">
        <f t="shared" si="272"/>
        <v>0</v>
      </c>
      <c r="AI700">
        <f t="shared" si="261"/>
        <v>0</v>
      </c>
      <c r="AJ700">
        <f t="shared" si="262"/>
        <v>0</v>
      </c>
      <c r="AK700">
        <f t="shared" si="263"/>
        <v>0</v>
      </c>
      <c r="AL700">
        <f t="shared" si="264"/>
        <v>0</v>
      </c>
      <c r="AM700">
        <f t="shared" si="265"/>
        <v>0</v>
      </c>
      <c r="AO700">
        <f t="shared" si="266"/>
        <v>0</v>
      </c>
      <c r="AP700">
        <f t="shared" si="267"/>
        <v>0</v>
      </c>
    </row>
    <row r="701" spans="1:42" x14ac:dyDescent="0.2">
      <c r="D701" s="120">
        <f t="shared" si="249"/>
        <v>0</v>
      </c>
      <c r="O701">
        <f t="shared" si="250"/>
        <v>0</v>
      </c>
      <c r="P701">
        <f t="shared" si="268"/>
        <v>431</v>
      </c>
      <c r="Q701">
        <f t="shared" si="269"/>
        <v>0</v>
      </c>
      <c r="R701">
        <f t="shared" si="251"/>
        <v>0</v>
      </c>
      <c r="S701">
        <f t="shared" si="252"/>
        <v>0</v>
      </c>
      <c r="T701">
        <f t="shared" si="270"/>
        <v>0</v>
      </c>
      <c r="V701">
        <f t="shared" si="253"/>
        <v>0</v>
      </c>
      <c r="W701">
        <f t="shared" si="254"/>
        <v>0</v>
      </c>
      <c r="Y701">
        <f t="shared" si="255"/>
        <v>0</v>
      </c>
      <c r="Z701">
        <f t="shared" si="256"/>
        <v>0</v>
      </c>
      <c r="AB701">
        <f t="shared" si="257"/>
        <v>0</v>
      </c>
      <c r="AC701">
        <f t="shared" si="258"/>
        <v>0</v>
      </c>
      <c r="AE701">
        <f t="shared" si="259"/>
        <v>0</v>
      </c>
      <c r="AF701">
        <f t="shared" si="260"/>
        <v>0</v>
      </c>
      <c r="AG701">
        <f t="shared" si="271"/>
        <v>0</v>
      </c>
      <c r="AH701">
        <f t="shared" si="272"/>
        <v>0</v>
      </c>
      <c r="AI701">
        <f t="shared" si="261"/>
        <v>0</v>
      </c>
      <c r="AJ701">
        <f t="shared" si="262"/>
        <v>0</v>
      </c>
      <c r="AK701">
        <f t="shared" si="263"/>
        <v>0</v>
      </c>
      <c r="AL701">
        <f t="shared" si="264"/>
        <v>0</v>
      </c>
      <c r="AM701">
        <f t="shared" si="265"/>
        <v>0</v>
      </c>
      <c r="AO701">
        <f t="shared" si="266"/>
        <v>0</v>
      </c>
      <c r="AP701">
        <f t="shared" si="267"/>
        <v>0</v>
      </c>
    </row>
    <row r="702" spans="1:42" x14ac:dyDescent="0.2">
      <c r="A702" s="43"/>
      <c r="D702" s="120">
        <f t="shared" si="249"/>
        <v>0</v>
      </c>
      <c r="O702">
        <f t="shared" si="250"/>
        <v>0</v>
      </c>
      <c r="P702">
        <f t="shared" si="268"/>
        <v>431</v>
      </c>
      <c r="Q702">
        <f t="shared" si="269"/>
        <v>0</v>
      </c>
      <c r="R702">
        <f t="shared" si="251"/>
        <v>0</v>
      </c>
      <c r="S702">
        <f t="shared" si="252"/>
        <v>0</v>
      </c>
      <c r="T702">
        <f t="shared" si="270"/>
        <v>0</v>
      </c>
      <c r="V702">
        <f t="shared" si="253"/>
        <v>0</v>
      </c>
      <c r="W702">
        <f t="shared" si="254"/>
        <v>0</v>
      </c>
      <c r="Y702">
        <f t="shared" si="255"/>
        <v>0</v>
      </c>
      <c r="Z702">
        <f t="shared" si="256"/>
        <v>0</v>
      </c>
      <c r="AB702">
        <f t="shared" si="257"/>
        <v>0</v>
      </c>
      <c r="AC702">
        <f t="shared" si="258"/>
        <v>0</v>
      </c>
      <c r="AE702">
        <f t="shared" si="259"/>
        <v>0</v>
      </c>
      <c r="AF702">
        <f t="shared" si="260"/>
        <v>0</v>
      </c>
      <c r="AG702">
        <f t="shared" si="271"/>
        <v>0</v>
      </c>
      <c r="AH702">
        <f t="shared" si="272"/>
        <v>0</v>
      </c>
      <c r="AI702">
        <f t="shared" si="261"/>
        <v>0</v>
      </c>
      <c r="AJ702">
        <f t="shared" si="262"/>
        <v>0</v>
      </c>
      <c r="AK702">
        <f t="shared" si="263"/>
        <v>0</v>
      </c>
      <c r="AL702">
        <f t="shared" si="264"/>
        <v>0</v>
      </c>
      <c r="AM702">
        <f t="shared" si="265"/>
        <v>0</v>
      </c>
      <c r="AO702">
        <f t="shared" si="266"/>
        <v>0</v>
      </c>
      <c r="AP702">
        <f t="shared" si="267"/>
        <v>0</v>
      </c>
    </row>
    <row r="703" spans="1:42" x14ac:dyDescent="0.2">
      <c r="D703" s="120">
        <f t="shared" si="249"/>
        <v>0</v>
      </c>
      <c r="O703">
        <f t="shared" si="250"/>
        <v>0</v>
      </c>
      <c r="P703">
        <f t="shared" si="268"/>
        <v>431</v>
      </c>
      <c r="Q703">
        <f t="shared" si="269"/>
        <v>0</v>
      </c>
      <c r="R703">
        <f t="shared" si="251"/>
        <v>0</v>
      </c>
      <c r="S703">
        <f t="shared" si="252"/>
        <v>0</v>
      </c>
      <c r="T703">
        <f t="shared" si="270"/>
        <v>0</v>
      </c>
      <c r="V703">
        <f t="shared" si="253"/>
        <v>0</v>
      </c>
      <c r="W703">
        <f t="shared" si="254"/>
        <v>0</v>
      </c>
      <c r="Y703">
        <f t="shared" si="255"/>
        <v>0</v>
      </c>
      <c r="Z703">
        <f t="shared" si="256"/>
        <v>0</v>
      </c>
      <c r="AB703">
        <f t="shared" si="257"/>
        <v>0</v>
      </c>
      <c r="AC703">
        <f t="shared" si="258"/>
        <v>0</v>
      </c>
      <c r="AE703">
        <f t="shared" si="259"/>
        <v>0</v>
      </c>
      <c r="AF703">
        <f t="shared" si="260"/>
        <v>0</v>
      </c>
      <c r="AG703">
        <f t="shared" si="271"/>
        <v>0</v>
      </c>
      <c r="AH703">
        <f t="shared" si="272"/>
        <v>0</v>
      </c>
      <c r="AI703">
        <f t="shared" si="261"/>
        <v>0</v>
      </c>
      <c r="AJ703">
        <f t="shared" si="262"/>
        <v>0</v>
      </c>
      <c r="AK703">
        <f t="shared" si="263"/>
        <v>0</v>
      </c>
      <c r="AL703">
        <f t="shared" si="264"/>
        <v>0</v>
      </c>
      <c r="AM703">
        <f t="shared" si="265"/>
        <v>0</v>
      </c>
      <c r="AO703">
        <f t="shared" si="266"/>
        <v>0</v>
      </c>
      <c r="AP703">
        <f t="shared" si="267"/>
        <v>0</v>
      </c>
    </row>
    <row r="704" spans="1:42" x14ac:dyDescent="0.2">
      <c r="D704" s="120">
        <f t="shared" si="249"/>
        <v>0</v>
      </c>
      <c r="O704">
        <f t="shared" si="250"/>
        <v>0</v>
      </c>
      <c r="P704">
        <f t="shared" si="268"/>
        <v>431</v>
      </c>
      <c r="Q704">
        <f t="shared" si="269"/>
        <v>0</v>
      </c>
      <c r="R704">
        <f t="shared" si="251"/>
        <v>0</v>
      </c>
      <c r="S704">
        <f t="shared" si="252"/>
        <v>0</v>
      </c>
      <c r="T704">
        <f t="shared" si="270"/>
        <v>0</v>
      </c>
      <c r="V704">
        <f t="shared" si="253"/>
        <v>0</v>
      </c>
      <c r="W704">
        <f t="shared" si="254"/>
        <v>0</v>
      </c>
      <c r="Y704">
        <f t="shared" si="255"/>
        <v>0</v>
      </c>
      <c r="Z704">
        <f t="shared" si="256"/>
        <v>0</v>
      </c>
      <c r="AB704">
        <f t="shared" si="257"/>
        <v>0</v>
      </c>
      <c r="AC704">
        <f t="shared" si="258"/>
        <v>0</v>
      </c>
      <c r="AE704">
        <f t="shared" si="259"/>
        <v>0</v>
      </c>
      <c r="AF704">
        <f t="shared" si="260"/>
        <v>0</v>
      </c>
      <c r="AG704">
        <f t="shared" si="271"/>
        <v>0</v>
      </c>
      <c r="AH704">
        <f t="shared" si="272"/>
        <v>0</v>
      </c>
      <c r="AI704">
        <f t="shared" si="261"/>
        <v>0</v>
      </c>
      <c r="AJ704">
        <f t="shared" si="262"/>
        <v>0</v>
      </c>
      <c r="AK704">
        <f t="shared" si="263"/>
        <v>0</v>
      </c>
      <c r="AL704">
        <f t="shared" si="264"/>
        <v>0</v>
      </c>
      <c r="AM704">
        <f t="shared" si="265"/>
        <v>0</v>
      </c>
      <c r="AO704">
        <f t="shared" si="266"/>
        <v>0</v>
      </c>
      <c r="AP704">
        <f t="shared" si="267"/>
        <v>0</v>
      </c>
    </row>
    <row r="705" spans="1:42" x14ac:dyDescent="0.2">
      <c r="A705" s="191"/>
      <c r="D705" s="120">
        <f t="shared" si="249"/>
        <v>0</v>
      </c>
      <c r="O705">
        <f t="shared" si="250"/>
        <v>0</v>
      </c>
      <c r="P705">
        <f t="shared" si="268"/>
        <v>431</v>
      </c>
      <c r="Q705">
        <f t="shared" si="269"/>
        <v>0</v>
      </c>
      <c r="R705">
        <f t="shared" si="251"/>
        <v>0</v>
      </c>
      <c r="S705">
        <f t="shared" si="252"/>
        <v>0</v>
      </c>
      <c r="T705">
        <f t="shared" si="270"/>
        <v>0</v>
      </c>
      <c r="V705">
        <f t="shared" si="253"/>
        <v>0</v>
      </c>
      <c r="W705">
        <f t="shared" si="254"/>
        <v>0</v>
      </c>
      <c r="Y705">
        <f t="shared" si="255"/>
        <v>0</v>
      </c>
      <c r="Z705">
        <f t="shared" si="256"/>
        <v>0</v>
      </c>
      <c r="AB705">
        <f t="shared" si="257"/>
        <v>0</v>
      </c>
      <c r="AC705">
        <f t="shared" si="258"/>
        <v>0</v>
      </c>
      <c r="AE705">
        <f t="shared" si="259"/>
        <v>0</v>
      </c>
      <c r="AF705">
        <f t="shared" si="260"/>
        <v>0</v>
      </c>
      <c r="AG705">
        <f t="shared" si="271"/>
        <v>0</v>
      </c>
      <c r="AH705">
        <f t="shared" si="272"/>
        <v>0</v>
      </c>
      <c r="AI705">
        <f t="shared" si="261"/>
        <v>0</v>
      </c>
      <c r="AJ705">
        <f t="shared" si="262"/>
        <v>0</v>
      </c>
      <c r="AK705">
        <f t="shared" si="263"/>
        <v>0</v>
      </c>
      <c r="AL705">
        <f t="shared" si="264"/>
        <v>0</v>
      </c>
      <c r="AM705">
        <f t="shared" si="265"/>
        <v>0</v>
      </c>
      <c r="AO705">
        <f t="shared" si="266"/>
        <v>0</v>
      </c>
      <c r="AP705">
        <f t="shared" si="267"/>
        <v>0</v>
      </c>
    </row>
    <row r="706" spans="1:42" x14ac:dyDescent="0.2">
      <c r="A706" s="40"/>
      <c r="D706" s="120">
        <f t="shared" ref="D706:D769" si="273">$T706*SIGN($B706)</f>
        <v>0</v>
      </c>
      <c r="O706">
        <f t="shared" ref="O706:O769" si="274">($N$2-$A706)*SIGN($A706)</f>
        <v>0</v>
      </c>
      <c r="P706">
        <f t="shared" si="268"/>
        <v>431</v>
      </c>
      <c r="Q706">
        <f t="shared" si="269"/>
        <v>0</v>
      </c>
      <c r="R706">
        <f t="shared" ref="R706:R769" si="275">(SUM($B$2:$C$2000)-$Q706+1)*SIGN($Q706)</f>
        <v>0</v>
      </c>
      <c r="S706">
        <f t="shared" ref="S706:S769" si="276">($R706-$B706)/($R706*SIGN($B706)+(1-SIGN($B706)))</f>
        <v>0</v>
      </c>
      <c r="T706">
        <f t="shared" si="270"/>
        <v>0</v>
      </c>
      <c r="V706">
        <f t="shared" ref="V706:V769" si="277">SIGN(MAX(SIGN($S706)*(0.5-$T706), 0))*ROW()</f>
        <v>0</v>
      </c>
      <c r="W706">
        <f t="shared" ref="W706:W769" si="278">($R$2-$V706)*SIGN($V706)</f>
        <v>0</v>
      </c>
      <c r="Y706">
        <f t="shared" ref="Y706:Y769" si="279">SIGN(MAX(SIGN($S706)*(0.25-$T706), 0))*ROW()</f>
        <v>0</v>
      </c>
      <c r="Z706">
        <f t="shared" ref="Z706:Z769" si="280">($R$2-$Y706)*SIGN($Y706)</f>
        <v>0</v>
      </c>
      <c r="AB706">
        <f t="shared" ref="AB706:AB769" si="281">SIGN(MAX(SIGN($S706)*(0.75-$T706), 0))*ROW()</f>
        <v>0</v>
      </c>
      <c r="AC706">
        <f t="shared" ref="AC706:AC769" si="282">($R$2-$AB706)*SIGN($AB706)</f>
        <v>0</v>
      </c>
      <c r="AE706">
        <f t="shared" ref="AE706:AE769" si="283">$A706*$B706</f>
        <v>0</v>
      </c>
      <c r="AF706">
        <f t="shared" ref="AF706:AF769" si="284">$AG706*$AH706</f>
        <v>0</v>
      </c>
      <c r="AG706">
        <f t="shared" si="271"/>
        <v>0</v>
      </c>
      <c r="AH706">
        <f t="shared" si="272"/>
        <v>0</v>
      </c>
      <c r="AI706">
        <f t="shared" ref="AI706:AI769" si="285">$AF706+$AI707</f>
        <v>0</v>
      </c>
      <c r="AJ706">
        <f t="shared" ref="AJ706:AJ769" si="286">$AI707*SIGN($AE706)</f>
        <v>0</v>
      </c>
      <c r="AK706">
        <f t="shared" ref="AK706:AK769" si="287">($B706*$AJ706^2)/((1-(SIGN($AJ706)))+($R706*($R706-$B706)))</f>
        <v>0</v>
      </c>
      <c r="AL706">
        <f t="shared" ref="AL706:AL769" si="288">SIGN(MAX(SIGN($S706)*(0.95-$T706), 0))*ROW()</f>
        <v>0</v>
      </c>
      <c r="AM706">
        <f t="shared" ref="AM706:AM769" si="289">($R$2-$AL706)*SIGN($AL706)</f>
        <v>0</v>
      </c>
      <c r="AO706">
        <f t="shared" ref="AO706:AO769" si="290">SIGN(MAX(SIGN($S706)*(0.05-$T706), 0))*ROW()</f>
        <v>0</v>
      </c>
      <c r="AP706">
        <f t="shared" ref="AP706:AP769" si="291">($R$2-$AO706)*SIGN($AO706)</f>
        <v>0</v>
      </c>
    </row>
    <row r="707" spans="1:42" x14ac:dyDescent="0.2">
      <c r="A707" s="191"/>
      <c r="D707" s="120">
        <f t="shared" si="273"/>
        <v>0</v>
      </c>
      <c r="O707">
        <f t="shared" si="274"/>
        <v>0</v>
      </c>
      <c r="P707">
        <f t="shared" ref="P707:P770" si="292">($P706+$B707+$C706)</f>
        <v>431</v>
      </c>
      <c r="Q707">
        <f t="shared" ref="Q707:Q770" si="293">$P707*SIGN($B707)-($B707-SIGN($B707))</f>
        <v>0</v>
      </c>
      <c r="R707">
        <f t="shared" si="275"/>
        <v>0</v>
      </c>
      <c r="S707">
        <f t="shared" si="276"/>
        <v>0</v>
      </c>
      <c r="T707">
        <f t="shared" ref="T707:T770" si="294">$S707*$T706+(1-SIGN($B707))*$T706</f>
        <v>0</v>
      </c>
      <c r="V707">
        <f t="shared" si="277"/>
        <v>0</v>
      </c>
      <c r="W707">
        <f t="shared" si="278"/>
        <v>0</v>
      </c>
      <c r="Y707">
        <f t="shared" si="279"/>
        <v>0</v>
      </c>
      <c r="Z707">
        <f t="shared" si="280"/>
        <v>0</v>
      </c>
      <c r="AB707">
        <f t="shared" si="281"/>
        <v>0</v>
      </c>
      <c r="AC707">
        <f t="shared" si="282"/>
        <v>0</v>
      </c>
      <c r="AE707">
        <f t="shared" si="283"/>
        <v>0</v>
      </c>
      <c r="AF707">
        <f t="shared" si="284"/>
        <v>0</v>
      </c>
      <c r="AG707">
        <f t="shared" ref="AG707:AG770" si="295">$A706-$A707</f>
        <v>0</v>
      </c>
      <c r="AH707">
        <f t="shared" ref="AH707:AH770" si="296">$T706</f>
        <v>0</v>
      </c>
      <c r="AI707">
        <f t="shared" si="285"/>
        <v>0</v>
      </c>
      <c r="AJ707">
        <f t="shared" si="286"/>
        <v>0</v>
      </c>
      <c r="AK707">
        <f t="shared" si="287"/>
        <v>0</v>
      </c>
      <c r="AL707">
        <f t="shared" si="288"/>
        <v>0</v>
      </c>
      <c r="AM707">
        <f t="shared" si="289"/>
        <v>0</v>
      </c>
      <c r="AO707">
        <f t="shared" si="290"/>
        <v>0</v>
      </c>
      <c r="AP707">
        <f t="shared" si="291"/>
        <v>0</v>
      </c>
    </row>
    <row r="708" spans="1:42" x14ac:dyDescent="0.2">
      <c r="A708" s="236"/>
      <c r="D708" s="120">
        <f t="shared" si="273"/>
        <v>0</v>
      </c>
      <c r="O708">
        <f t="shared" si="274"/>
        <v>0</v>
      </c>
      <c r="P708">
        <f t="shared" si="292"/>
        <v>431</v>
      </c>
      <c r="Q708">
        <f t="shared" si="293"/>
        <v>0</v>
      </c>
      <c r="R708">
        <f t="shared" si="275"/>
        <v>0</v>
      </c>
      <c r="S708">
        <f t="shared" si="276"/>
        <v>0</v>
      </c>
      <c r="T708">
        <f t="shared" si="294"/>
        <v>0</v>
      </c>
      <c r="V708">
        <f t="shared" si="277"/>
        <v>0</v>
      </c>
      <c r="W708">
        <f t="shared" si="278"/>
        <v>0</v>
      </c>
      <c r="Y708">
        <f t="shared" si="279"/>
        <v>0</v>
      </c>
      <c r="Z708">
        <f t="shared" si="280"/>
        <v>0</v>
      </c>
      <c r="AB708">
        <f t="shared" si="281"/>
        <v>0</v>
      </c>
      <c r="AC708">
        <f t="shared" si="282"/>
        <v>0</v>
      </c>
      <c r="AE708">
        <f t="shared" si="283"/>
        <v>0</v>
      </c>
      <c r="AF708">
        <f t="shared" si="284"/>
        <v>0</v>
      </c>
      <c r="AG708">
        <f t="shared" si="295"/>
        <v>0</v>
      </c>
      <c r="AH708">
        <f t="shared" si="296"/>
        <v>0</v>
      </c>
      <c r="AI708">
        <f t="shared" si="285"/>
        <v>0</v>
      </c>
      <c r="AJ708">
        <f t="shared" si="286"/>
        <v>0</v>
      </c>
      <c r="AK708">
        <f t="shared" si="287"/>
        <v>0</v>
      </c>
      <c r="AL708">
        <f t="shared" si="288"/>
        <v>0</v>
      </c>
      <c r="AM708">
        <f t="shared" si="289"/>
        <v>0</v>
      </c>
      <c r="AO708">
        <f t="shared" si="290"/>
        <v>0</v>
      </c>
      <c r="AP708">
        <f t="shared" si="291"/>
        <v>0</v>
      </c>
    </row>
    <row r="709" spans="1:42" x14ac:dyDescent="0.2">
      <c r="A709" s="40"/>
      <c r="D709" s="120">
        <f t="shared" si="273"/>
        <v>0</v>
      </c>
      <c r="O709">
        <f t="shared" si="274"/>
        <v>0</v>
      </c>
      <c r="P709">
        <f t="shared" si="292"/>
        <v>431</v>
      </c>
      <c r="Q709">
        <f t="shared" si="293"/>
        <v>0</v>
      </c>
      <c r="R709">
        <f t="shared" si="275"/>
        <v>0</v>
      </c>
      <c r="S709">
        <f t="shared" si="276"/>
        <v>0</v>
      </c>
      <c r="T709">
        <f t="shared" si="294"/>
        <v>0</v>
      </c>
      <c r="V709">
        <f t="shared" si="277"/>
        <v>0</v>
      </c>
      <c r="W709">
        <f t="shared" si="278"/>
        <v>0</v>
      </c>
      <c r="Y709">
        <f t="shared" si="279"/>
        <v>0</v>
      </c>
      <c r="Z709">
        <f t="shared" si="280"/>
        <v>0</v>
      </c>
      <c r="AB709">
        <f t="shared" si="281"/>
        <v>0</v>
      </c>
      <c r="AC709">
        <f t="shared" si="282"/>
        <v>0</v>
      </c>
      <c r="AE709">
        <f t="shared" si="283"/>
        <v>0</v>
      </c>
      <c r="AF709">
        <f t="shared" si="284"/>
        <v>0</v>
      </c>
      <c r="AG709">
        <f t="shared" si="295"/>
        <v>0</v>
      </c>
      <c r="AH709">
        <f t="shared" si="296"/>
        <v>0</v>
      </c>
      <c r="AI709">
        <f t="shared" si="285"/>
        <v>0</v>
      </c>
      <c r="AJ709">
        <f t="shared" si="286"/>
        <v>0</v>
      </c>
      <c r="AK709">
        <f t="shared" si="287"/>
        <v>0</v>
      </c>
      <c r="AL709">
        <f t="shared" si="288"/>
        <v>0</v>
      </c>
      <c r="AM709">
        <f t="shared" si="289"/>
        <v>0</v>
      </c>
      <c r="AO709">
        <f t="shared" si="290"/>
        <v>0</v>
      </c>
      <c r="AP709">
        <f t="shared" si="291"/>
        <v>0</v>
      </c>
    </row>
    <row r="710" spans="1:42" x14ac:dyDescent="0.2">
      <c r="A710" s="137"/>
      <c r="D710" s="120">
        <f t="shared" si="273"/>
        <v>0</v>
      </c>
      <c r="O710">
        <f t="shared" si="274"/>
        <v>0</v>
      </c>
      <c r="P710">
        <f t="shared" si="292"/>
        <v>431</v>
      </c>
      <c r="Q710">
        <f t="shared" si="293"/>
        <v>0</v>
      </c>
      <c r="R710">
        <f t="shared" si="275"/>
        <v>0</v>
      </c>
      <c r="S710">
        <f t="shared" si="276"/>
        <v>0</v>
      </c>
      <c r="T710">
        <f t="shared" si="294"/>
        <v>0</v>
      </c>
      <c r="V710">
        <f t="shared" si="277"/>
        <v>0</v>
      </c>
      <c r="W710">
        <f t="shared" si="278"/>
        <v>0</v>
      </c>
      <c r="Y710">
        <f t="shared" si="279"/>
        <v>0</v>
      </c>
      <c r="Z710">
        <f t="shared" si="280"/>
        <v>0</v>
      </c>
      <c r="AB710">
        <f t="shared" si="281"/>
        <v>0</v>
      </c>
      <c r="AC710">
        <f t="shared" si="282"/>
        <v>0</v>
      </c>
      <c r="AE710">
        <f t="shared" si="283"/>
        <v>0</v>
      </c>
      <c r="AF710">
        <f t="shared" si="284"/>
        <v>0</v>
      </c>
      <c r="AG710">
        <f t="shared" si="295"/>
        <v>0</v>
      </c>
      <c r="AH710">
        <f t="shared" si="296"/>
        <v>0</v>
      </c>
      <c r="AI710">
        <f t="shared" si="285"/>
        <v>0</v>
      </c>
      <c r="AJ710">
        <f t="shared" si="286"/>
        <v>0</v>
      </c>
      <c r="AK710">
        <f t="shared" si="287"/>
        <v>0</v>
      </c>
      <c r="AL710">
        <f t="shared" si="288"/>
        <v>0</v>
      </c>
      <c r="AM710">
        <f t="shared" si="289"/>
        <v>0</v>
      </c>
      <c r="AO710">
        <f t="shared" si="290"/>
        <v>0</v>
      </c>
      <c r="AP710">
        <f t="shared" si="291"/>
        <v>0</v>
      </c>
    </row>
    <row r="711" spans="1:42" x14ac:dyDescent="0.2">
      <c r="A711" s="191"/>
      <c r="D711" s="120">
        <f t="shared" si="273"/>
        <v>0</v>
      </c>
      <c r="O711">
        <f t="shared" si="274"/>
        <v>0</v>
      </c>
      <c r="P711">
        <f t="shared" si="292"/>
        <v>431</v>
      </c>
      <c r="Q711">
        <f t="shared" si="293"/>
        <v>0</v>
      </c>
      <c r="R711">
        <f t="shared" si="275"/>
        <v>0</v>
      </c>
      <c r="S711">
        <f t="shared" si="276"/>
        <v>0</v>
      </c>
      <c r="T711">
        <f t="shared" si="294"/>
        <v>0</v>
      </c>
      <c r="V711">
        <f t="shared" si="277"/>
        <v>0</v>
      </c>
      <c r="W711">
        <f t="shared" si="278"/>
        <v>0</v>
      </c>
      <c r="Y711">
        <f t="shared" si="279"/>
        <v>0</v>
      </c>
      <c r="Z711">
        <f t="shared" si="280"/>
        <v>0</v>
      </c>
      <c r="AB711">
        <f t="shared" si="281"/>
        <v>0</v>
      </c>
      <c r="AC711">
        <f t="shared" si="282"/>
        <v>0</v>
      </c>
      <c r="AE711">
        <f t="shared" si="283"/>
        <v>0</v>
      </c>
      <c r="AF711">
        <f t="shared" si="284"/>
        <v>0</v>
      </c>
      <c r="AG711">
        <f t="shared" si="295"/>
        <v>0</v>
      </c>
      <c r="AH711">
        <f t="shared" si="296"/>
        <v>0</v>
      </c>
      <c r="AI711">
        <f t="shared" si="285"/>
        <v>0</v>
      </c>
      <c r="AJ711">
        <f t="shared" si="286"/>
        <v>0</v>
      </c>
      <c r="AK711">
        <f t="shared" si="287"/>
        <v>0</v>
      </c>
      <c r="AL711">
        <f t="shared" si="288"/>
        <v>0</v>
      </c>
      <c r="AM711">
        <f t="shared" si="289"/>
        <v>0</v>
      </c>
      <c r="AO711">
        <f t="shared" si="290"/>
        <v>0</v>
      </c>
      <c r="AP711">
        <f t="shared" si="291"/>
        <v>0</v>
      </c>
    </row>
    <row r="712" spans="1:42" x14ac:dyDescent="0.2">
      <c r="D712" s="120">
        <f t="shared" si="273"/>
        <v>0</v>
      </c>
      <c r="O712">
        <f t="shared" si="274"/>
        <v>0</v>
      </c>
      <c r="P712">
        <f t="shared" si="292"/>
        <v>431</v>
      </c>
      <c r="Q712">
        <f t="shared" si="293"/>
        <v>0</v>
      </c>
      <c r="R712">
        <f t="shared" si="275"/>
        <v>0</v>
      </c>
      <c r="S712">
        <f t="shared" si="276"/>
        <v>0</v>
      </c>
      <c r="T712">
        <f t="shared" si="294"/>
        <v>0</v>
      </c>
      <c r="V712">
        <f t="shared" si="277"/>
        <v>0</v>
      </c>
      <c r="W712">
        <f t="shared" si="278"/>
        <v>0</v>
      </c>
      <c r="Y712">
        <f t="shared" si="279"/>
        <v>0</v>
      </c>
      <c r="Z712">
        <f t="shared" si="280"/>
        <v>0</v>
      </c>
      <c r="AB712">
        <f t="shared" si="281"/>
        <v>0</v>
      </c>
      <c r="AC712">
        <f t="shared" si="282"/>
        <v>0</v>
      </c>
      <c r="AE712">
        <f t="shared" si="283"/>
        <v>0</v>
      </c>
      <c r="AF712">
        <f t="shared" si="284"/>
        <v>0</v>
      </c>
      <c r="AG712">
        <f t="shared" si="295"/>
        <v>0</v>
      </c>
      <c r="AH712">
        <f t="shared" si="296"/>
        <v>0</v>
      </c>
      <c r="AI712">
        <f t="shared" si="285"/>
        <v>0</v>
      </c>
      <c r="AJ712">
        <f t="shared" si="286"/>
        <v>0</v>
      </c>
      <c r="AK712">
        <f t="shared" si="287"/>
        <v>0</v>
      </c>
      <c r="AL712">
        <f t="shared" si="288"/>
        <v>0</v>
      </c>
      <c r="AM712">
        <f t="shared" si="289"/>
        <v>0</v>
      </c>
      <c r="AO712">
        <f t="shared" si="290"/>
        <v>0</v>
      </c>
      <c r="AP712">
        <f t="shared" si="291"/>
        <v>0</v>
      </c>
    </row>
    <row r="713" spans="1:42" x14ac:dyDescent="0.2">
      <c r="A713" s="152"/>
      <c r="D713" s="120">
        <f t="shared" si="273"/>
        <v>0</v>
      </c>
      <c r="O713">
        <f t="shared" si="274"/>
        <v>0</v>
      </c>
      <c r="P713">
        <f t="shared" si="292"/>
        <v>431</v>
      </c>
      <c r="Q713">
        <f t="shared" si="293"/>
        <v>0</v>
      </c>
      <c r="R713">
        <f t="shared" si="275"/>
        <v>0</v>
      </c>
      <c r="S713">
        <f t="shared" si="276"/>
        <v>0</v>
      </c>
      <c r="T713">
        <f t="shared" si="294"/>
        <v>0</v>
      </c>
      <c r="V713">
        <f t="shared" si="277"/>
        <v>0</v>
      </c>
      <c r="W713">
        <f t="shared" si="278"/>
        <v>0</v>
      </c>
      <c r="Y713">
        <f t="shared" si="279"/>
        <v>0</v>
      </c>
      <c r="Z713">
        <f t="shared" si="280"/>
        <v>0</v>
      </c>
      <c r="AB713">
        <f t="shared" si="281"/>
        <v>0</v>
      </c>
      <c r="AC713">
        <f t="shared" si="282"/>
        <v>0</v>
      </c>
      <c r="AE713">
        <f t="shared" si="283"/>
        <v>0</v>
      </c>
      <c r="AF713">
        <f t="shared" si="284"/>
        <v>0</v>
      </c>
      <c r="AG713">
        <f t="shared" si="295"/>
        <v>0</v>
      </c>
      <c r="AH713">
        <f t="shared" si="296"/>
        <v>0</v>
      </c>
      <c r="AI713">
        <f t="shared" si="285"/>
        <v>0</v>
      </c>
      <c r="AJ713">
        <f t="shared" si="286"/>
        <v>0</v>
      </c>
      <c r="AK713">
        <f t="shared" si="287"/>
        <v>0</v>
      </c>
      <c r="AL713">
        <f t="shared" si="288"/>
        <v>0</v>
      </c>
      <c r="AM713">
        <f t="shared" si="289"/>
        <v>0</v>
      </c>
      <c r="AO713">
        <f t="shared" si="290"/>
        <v>0</v>
      </c>
      <c r="AP713">
        <f t="shared" si="291"/>
        <v>0</v>
      </c>
    </row>
    <row r="714" spans="1:42" x14ac:dyDescent="0.2">
      <c r="D714" s="120">
        <f t="shared" si="273"/>
        <v>0</v>
      </c>
      <c r="O714">
        <f t="shared" si="274"/>
        <v>0</v>
      </c>
      <c r="P714">
        <f t="shared" si="292"/>
        <v>431</v>
      </c>
      <c r="Q714">
        <f t="shared" si="293"/>
        <v>0</v>
      </c>
      <c r="R714">
        <f t="shared" si="275"/>
        <v>0</v>
      </c>
      <c r="S714">
        <f t="shared" si="276"/>
        <v>0</v>
      </c>
      <c r="T714">
        <f t="shared" si="294"/>
        <v>0</v>
      </c>
      <c r="V714">
        <f t="shared" si="277"/>
        <v>0</v>
      </c>
      <c r="W714">
        <f t="shared" si="278"/>
        <v>0</v>
      </c>
      <c r="Y714">
        <f t="shared" si="279"/>
        <v>0</v>
      </c>
      <c r="Z714">
        <f t="shared" si="280"/>
        <v>0</v>
      </c>
      <c r="AB714">
        <f t="shared" si="281"/>
        <v>0</v>
      </c>
      <c r="AC714">
        <f t="shared" si="282"/>
        <v>0</v>
      </c>
      <c r="AE714">
        <f t="shared" si="283"/>
        <v>0</v>
      </c>
      <c r="AF714">
        <f t="shared" si="284"/>
        <v>0</v>
      </c>
      <c r="AG714">
        <f t="shared" si="295"/>
        <v>0</v>
      </c>
      <c r="AH714">
        <f t="shared" si="296"/>
        <v>0</v>
      </c>
      <c r="AI714">
        <f t="shared" si="285"/>
        <v>0</v>
      </c>
      <c r="AJ714">
        <f t="shared" si="286"/>
        <v>0</v>
      </c>
      <c r="AK714">
        <f t="shared" si="287"/>
        <v>0</v>
      </c>
      <c r="AL714">
        <f t="shared" si="288"/>
        <v>0</v>
      </c>
      <c r="AM714">
        <f t="shared" si="289"/>
        <v>0</v>
      </c>
      <c r="AO714">
        <f t="shared" si="290"/>
        <v>0</v>
      </c>
      <c r="AP714">
        <f t="shared" si="291"/>
        <v>0</v>
      </c>
    </row>
    <row r="715" spans="1:42" x14ac:dyDescent="0.2">
      <c r="A715" s="40"/>
      <c r="D715" s="120">
        <f t="shared" si="273"/>
        <v>0</v>
      </c>
      <c r="O715">
        <f t="shared" si="274"/>
        <v>0</v>
      </c>
      <c r="P715">
        <f t="shared" si="292"/>
        <v>431</v>
      </c>
      <c r="Q715">
        <f t="shared" si="293"/>
        <v>0</v>
      </c>
      <c r="R715">
        <f t="shared" si="275"/>
        <v>0</v>
      </c>
      <c r="S715">
        <f t="shared" si="276"/>
        <v>0</v>
      </c>
      <c r="T715">
        <f t="shared" si="294"/>
        <v>0</v>
      </c>
      <c r="V715">
        <f t="shared" si="277"/>
        <v>0</v>
      </c>
      <c r="W715">
        <f t="shared" si="278"/>
        <v>0</v>
      </c>
      <c r="Y715">
        <f t="shared" si="279"/>
        <v>0</v>
      </c>
      <c r="Z715">
        <f t="shared" si="280"/>
        <v>0</v>
      </c>
      <c r="AB715">
        <f t="shared" si="281"/>
        <v>0</v>
      </c>
      <c r="AC715">
        <f t="shared" si="282"/>
        <v>0</v>
      </c>
      <c r="AE715">
        <f t="shared" si="283"/>
        <v>0</v>
      </c>
      <c r="AF715">
        <f t="shared" si="284"/>
        <v>0</v>
      </c>
      <c r="AG715">
        <f t="shared" si="295"/>
        <v>0</v>
      </c>
      <c r="AH715">
        <f t="shared" si="296"/>
        <v>0</v>
      </c>
      <c r="AI715">
        <f t="shared" si="285"/>
        <v>0</v>
      </c>
      <c r="AJ715">
        <f t="shared" si="286"/>
        <v>0</v>
      </c>
      <c r="AK715">
        <f t="shared" si="287"/>
        <v>0</v>
      </c>
      <c r="AL715">
        <f t="shared" si="288"/>
        <v>0</v>
      </c>
      <c r="AM715">
        <f t="shared" si="289"/>
        <v>0</v>
      </c>
      <c r="AO715">
        <f t="shared" si="290"/>
        <v>0</v>
      </c>
      <c r="AP715">
        <f t="shared" si="291"/>
        <v>0</v>
      </c>
    </row>
    <row r="716" spans="1:42" x14ac:dyDescent="0.2">
      <c r="D716" s="120">
        <f t="shared" si="273"/>
        <v>0</v>
      </c>
      <c r="O716">
        <f t="shared" si="274"/>
        <v>0</v>
      </c>
      <c r="P716">
        <f t="shared" si="292"/>
        <v>431</v>
      </c>
      <c r="Q716">
        <f t="shared" si="293"/>
        <v>0</v>
      </c>
      <c r="R716">
        <f t="shared" si="275"/>
        <v>0</v>
      </c>
      <c r="S716">
        <f t="shared" si="276"/>
        <v>0</v>
      </c>
      <c r="T716">
        <f t="shared" si="294"/>
        <v>0</v>
      </c>
      <c r="V716">
        <f t="shared" si="277"/>
        <v>0</v>
      </c>
      <c r="W716">
        <f t="shared" si="278"/>
        <v>0</v>
      </c>
      <c r="Y716">
        <f t="shared" si="279"/>
        <v>0</v>
      </c>
      <c r="Z716">
        <f t="shared" si="280"/>
        <v>0</v>
      </c>
      <c r="AB716">
        <f t="shared" si="281"/>
        <v>0</v>
      </c>
      <c r="AC716">
        <f t="shared" si="282"/>
        <v>0</v>
      </c>
      <c r="AE716">
        <f t="shared" si="283"/>
        <v>0</v>
      </c>
      <c r="AF716">
        <f t="shared" si="284"/>
        <v>0</v>
      </c>
      <c r="AG716">
        <f t="shared" si="295"/>
        <v>0</v>
      </c>
      <c r="AH716">
        <f t="shared" si="296"/>
        <v>0</v>
      </c>
      <c r="AI716">
        <f t="shared" si="285"/>
        <v>0</v>
      </c>
      <c r="AJ716">
        <f t="shared" si="286"/>
        <v>0</v>
      </c>
      <c r="AK716">
        <f t="shared" si="287"/>
        <v>0</v>
      </c>
      <c r="AL716">
        <f t="shared" si="288"/>
        <v>0</v>
      </c>
      <c r="AM716">
        <f t="shared" si="289"/>
        <v>0</v>
      </c>
      <c r="AO716">
        <f t="shared" si="290"/>
        <v>0</v>
      </c>
      <c r="AP716">
        <f t="shared" si="291"/>
        <v>0</v>
      </c>
    </row>
    <row r="717" spans="1:42" x14ac:dyDescent="0.2">
      <c r="A717" s="191"/>
      <c r="D717" s="120">
        <f t="shared" si="273"/>
        <v>0</v>
      </c>
      <c r="O717">
        <f t="shared" si="274"/>
        <v>0</v>
      </c>
      <c r="P717">
        <f t="shared" si="292"/>
        <v>431</v>
      </c>
      <c r="Q717">
        <f t="shared" si="293"/>
        <v>0</v>
      </c>
      <c r="R717">
        <f t="shared" si="275"/>
        <v>0</v>
      </c>
      <c r="S717">
        <f t="shared" si="276"/>
        <v>0</v>
      </c>
      <c r="T717">
        <f t="shared" si="294"/>
        <v>0</v>
      </c>
      <c r="V717">
        <f t="shared" si="277"/>
        <v>0</v>
      </c>
      <c r="W717">
        <f t="shared" si="278"/>
        <v>0</v>
      </c>
      <c r="Y717">
        <f t="shared" si="279"/>
        <v>0</v>
      </c>
      <c r="Z717">
        <f t="shared" si="280"/>
        <v>0</v>
      </c>
      <c r="AB717">
        <f t="shared" si="281"/>
        <v>0</v>
      </c>
      <c r="AC717">
        <f t="shared" si="282"/>
        <v>0</v>
      </c>
      <c r="AE717">
        <f t="shared" si="283"/>
        <v>0</v>
      </c>
      <c r="AF717">
        <f t="shared" si="284"/>
        <v>0</v>
      </c>
      <c r="AG717">
        <f t="shared" si="295"/>
        <v>0</v>
      </c>
      <c r="AH717">
        <f t="shared" si="296"/>
        <v>0</v>
      </c>
      <c r="AI717">
        <f t="shared" si="285"/>
        <v>0</v>
      </c>
      <c r="AJ717">
        <f t="shared" si="286"/>
        <v>0</v>
      </c>
      <c r="AK717">
        <f t="shared" si="287"/>
        <v>0</v>
      </c>
      <c r="AL717">
        <f t="shared" si="288"/>
        <v>0</v>
      </c>
      <c r="AM717">
        <f t="shared" si="289"/>
        <v>0</v>
      </c>
      <c r="AO717">
        <f t="shared" si="290"/>
        <v>0</v>
      </c>
      <c r="AP717">
        <f t="shared" si="291"/>
        <v>0</v>
      </c>
    </row>
    <row r="718" spans="1:42" x14ac:dyDescent="0.2">
      <c r="A718" s="152"/>
      <c r="D718" s="120">
        <f t="shared" si="273"/>
        <v>0</v>
      </c>
      <c r="O718">
        <f t="shared" si="274"/>
        <v>0</v>
      </c>
      <c r="P718">
        <f t="shared" si="292"/>
        <v>431</v>
      </c>
      <c r="Q718">
        <f t="shared" si="293"/>
        <v>0</v>
      </c>
      <c r="R718">
        <f t="shared" si="275"/>
        <v>0</v>
      </c>
      <c r="S718">
        <f t="shared" si="276"/>
        <v>0</v>
      </c>
      <c r="T718">
        <f t="shared" si="294"/>
        <v>0</v>
      </c>
      <c r="V718">
        <f t="shared" si="277"/>
        <v>0</v>
      </c>
      <c r="W718">
        <f t="shared" si="278"/>
        <v>0</v>
      </c>
      <c r="Y718">
        <f t="shared" si="279"/>
        <v>0</v>
      </c>
      <c r="Z718">
        <f t="shared" si="280"/>
        <v>0</v>
      </c>
      <c r="AB718">
        <f t="shared" si="281"/>
        <v>0</v>
      </c>
      <c r="AC718">
        <f t="shared" si="282"/>
        <v>0</v>
      </c>
      <c r="AE718">
        <f t="shared" si="283"/>
        <v>0</v>
      </c>
      <c r="AF718">
        <f t="shared" si="284"/>
        <v>0</v>
      </c>
      <c r="AG718">
        <f t="shared" si="295"/>
        <v>0</v>
      </c>
      <c r="AH718">
        <f t="shared" si="296"/>
        <v>0</v>
      </c>
      <c r="AI718">
        <f t="shared" si="285"/>
        <v>0</v>
      </c>
      <c r="AJ718">
        <f t="shared" si="286"/>
        <v>0</v>
      </c>
      <c r="AK718">
        <f t="shared" si="287"/>
        <v>0</v>
      </c>
      <c r="AL718">
        <f t="shared" si="288"/>
        <v>0</v>
      </c>
      <c r="AM718">
        <f t="shared" si="289"/>
        <v>0</v>
      </c>
      <c r="AO718">
        <f t="shared" si="290"/>
        <v>0</v>
      </c>
      <c r="AP718">
        <f t="shared" si="291"/>
        <v>0</v>
      </c>
    </row>
    <row r="719" spans="1:42" x14ac:dyDescent="0.2">
      <c r="A719" s="55"/>
      <c r="D719" s="120">
        <f t="shared" si="273"/>
        <v>0</v>
      </c>
      <c r="O719">
        <f t="shared" si="274"/>
        <v>0</v>
      </c>
      <c r="P719">
        <f t="shared" si="292"/>
        <v>431</v>
      </c>
      <c r="Q719">
        <f t="shared" si="293"/>
        <v>0</v>
      </c>
      <c r="R719">
        <f t="shared" si="275"/>
        <v>0</v>
      </c>
      <c r="S719">
        <f t="shared" si="276"/>
        <v>0</v>
      </c>
      <c r="T719">
        <f t="shared" si="294"/>
        <v>0</v>
      </c>
      <c r="V719">
        <f t="shared" si="277"/>
        <v>0</v>
      </c>
      <c r="W719">
        <f t="shared" si="278"/>
        <v>0</v>
      </c>
      <c r="Y719">
        <f t="shared" si="279"/>
        <v>0</v>
      </c>
      <c r="Z719">
        <f t="shared" si="280"/>
        <v>0</v>
      </c>
      <c r="AB719">
        <f t="shared" si="281"/>
        <v>0</v>
      </c>
      <c r="AC719">
        <f t="shared" si="282"/>
        <v>0</v>
      </c>
      <c r="AE719">
        <f t="shared" si="283"/>
        <v>0</v>
      </c>
      <c r="AF719">
        <f t="shared" si="284"/>
        <v>0</v>
      </c>
      <c r="AG719">
        <f t="shared" si="295"/>
        <v>0</v>
      </c>
      <c r="AH719">
        <f t="shared" si="296"/>
        <v>0</v>
      </c>
      <c r="AI719">
        <f t="shared" si="285"/>
        <v>0</v>
      </c>
      <c r="AJ719">
        <f t="shared" si="286"/>
        <v>0</v>
      </c>
      <c r="AK719">
        <f t="shared" si="287"/>
        <v>0</v>
      </c>
      <c r="AL719">
        <f t="shared" si="288"/>
        <v>0</v>
      </c>
      <c r="AM719">
        <f t="shared" si="289"/>
        <v>0</v>
      </c>
      <c r="AO719">
        <f t="shared" si="290"/>
        <v>0</v>
      </c>
      <c r="AP719">
        <f t="shared" si="291"/>
        <v>0</v>
      </c>
    </row>
    <row r="720" spans="1:42" x14ac:dyDescent="0.2">
      <c r="D720" s="120">
        <f t="shared" si="273"/>
        <v>0</v>
      </c>
      <c r="O720">
        <f t="shared" si="274"/>
        <v>0</v>
      </c>
      <c r="P720">
        <f t="shared" si="292"/>
        <v>431</v>
      </c>
      <c r="Q720">
        <f t="shared" si="293"/>
        <v>0</v>
      </c>
      <c r="R720">
        <f t="shared" si="275"/>
        <v>0</v>
      </c>
      <c r="S720">
        <f t="shared" si="276"/>
        <v>0</v>
      </c>
      <c r="T720">
        <f t="shared" si="294"/>
        <v>0</v>
      </c>
      <c r="V720">
        <f t="shared" si="277"/>
        <v>0</v>
      </c>
      <c r="W720">
        <f t="shared" si="278"/>
        <v>0</v>
      </c>
      <c r="Y720">
        <f t="shared" si="279"/>
        <v>0</v>
      </c>
      <c r="Z720">
        <f t="shared" si="280"/>
        <v>0</v>
      </c>
      <c r="AB720">
        <f t="shared" si="281"/>
        <v>0</v>
      </c>
      <c r="AC720">
        <f t="shared" si="282"/>
        <v>0</v>
      </c>
      <c r="AE720">
        <f t="shared" si="283"/>
        <v>0</v>
      </c>
      <c r="AF720">
        <f t="shared" si="284"/>
        <v>0</v>
      </c>
      <c r="AG720">
        <f t="shared" si="295"/>
        <v>0</v>
      </c>
      <c r="AH720">
        <f t="shared" si="296"/>
        <v>0</v>
      </c>
      <c r="AI720">
        <f t="shared" si="285"/>
        <v>0</v>
      </c>
      <c r="AJ720">
        <f t="shared" si="286"/>
        <v>0</v>
      </c>
      <c r="AK720">
        <f t="shared" si="287"/>
        <v>0</v>
      </c>
      <c r="AL720">
        <f t="shared" si="288"/>
        <v>0</v>
      </c>
      <c r="AM720">
        <f t="shared" si="289"/>
        <v>0</v>
      </c>
      <c r="AO720">
        <f t="shared" si="290"/>
        <v>0</v>
      </c>
      <c r="AP720">
        <f t="shared" si="291"/>
        <v>0</v>
      </c>
    </row>
    <row r="721" spans="1:42" x14ac:dyDescent="0.2">
      <c r="D721" s="120">
        <f t="shared" si="273"/>
        <v>0</v>
      </c>
      <c r="O721">
        <f t="shared" si="274"/>
        <v>0</v>
      </c>
      <c r="P721">
        <f t="shared" si="292"/>
        <v>431</v>
      </c>
      <c r="Q721">
        <f t="shared" si="293"/>
        <v>0</v>
      </c>
      <c r="R721">
        <f t="shared" si="275"/>
        <v>0</v>
      </c>
      <c r="S721">
        <f t="shared" si="276"/>
        <v>0</v>
      </c>
      <c r="T721">
        <f t="shared" si="294"/>
        <v>0</v>
      </c>
      <c r="V721">
        <f t="shared" si="277"/>
        <v>0</v>
      </c>
      <c r="W721">
        <f t="shared" si="278"/>
        <v>0</v>
      </c>
      <c r="Y721">
        <f t="shared" si="279"/>
        <v>0</v>
      </c>
      <c r="Z721">
        <f t="shared" si="280"/>
        <v>0</v>
      </c>
      <c r="AB721">
        <f t="shared" si="281"/>
        <v>0</v>
      </c>
      <c r="AC721">
        <f t="shared" si="282"/>
        <v>0</v>
      </c>
      <c r="AE721">
        <f t="shared" si="283"/>
        <v>0</v>
      </c>
      <c r="AF721">
        <f t="shared" si="284"/>
        <v>0</v>
      </c>
      <c r="AG721">
        <f t="shared" si="295"/>
        <v>0</v>
      </c>
      <c r="AH721">
        <f t="shared" si="296"/>
        <v>0</v>
      </c>
      <c r="AI721">
        <f t="shared" si="285"/>
        <v>0</v>
      </c>
      <c r="AJ721">
        <f t="shared" si="286"/>
        <v>0</v>
      </c>
      <c r="AK721">
        <f t="shared" si="287"/>
        <v>0</v>
      </c>
      <c r="AL721">
        <f t="shared" si="288"/>
        <v>0</v>
      </c>
      <c r="AM721">
        <f t="shared" si="289"/>
        <v>0</v>
      </c>
      <c r="AO721">
        <f t="shared" si="290"/>
        <v>0</v>
      </c>
      <c r="AP721">
        <f t="shared" si="291"/>
        <v>0</v>
      </c>
    </row>
    <row r="722" spans="1:42" x14ac:dyDescent="0.2">
      <c r="D722" s="120">
        <f t="shared" si="273"/>
        <v>0</v>
      </c>
      <c r="O722">
        <f t="shared" si="274"/>
        <v>0</v>
      </c>
      <c r="P722">
        <f t="shared" si="292"/>
        <v>431</v>
      </c>
      <c r="Q722">
        <f t="shared" si="293"/>
        <v>0</v>
      </c>
      <c r="R722">
        <f t="shared" si="275"/>
        <v>0</v>
      </c>
      <c r="S722">
        <f t="shared" si="276"/>
        <v>0</v>
      </c>
      <c r="T722">
        <f t="shared" si="294"/>
        <v>0</v>
      </c>
      <c r="V722">
        <f t="shared" si="277"/>
        <v>0</v>
      </c>
      <c r="W722">
        <f t="shared" si="278"/>
        <v>0</v>
      </c>
      <c r="Y722">
        <f t="shared" si="279"/>
        <v>0</v>
      </c>
      <c r="Z722">
        <f t="shared" si="280"/>
        <v>0</v>
      </c>
      <c r="AB722">
        <f t="shared" si="281"/>
        <v>0</v>
      </c>
      <c r="AC722">
        <f t="shared" si="282"/>
        <v>0</v>
      </c>
      <c r="AE722">
        <f t="shared" si="283"/>
        <v>0</v>
      </c>
      <c r="AF722">
        <f t="shared" si="284"/>
        <v>0</v>
      </c>
      <c r="AG722">
        <f t="shared" si="295"/>
        <v>0</v>
      </c>
      <c r="AH722">
        <f t="shared" si="296"/>
        <v>0</v>
      </c>
      <c r="AI722">
        <f t="shared" si="285"/>
        <v>0</v>
      </c>
      <c r="AJ722">
        <f t="shared" si="286"/>
        <v>0</v>
      </c>
      <c r="AK722">
        <f t="shared" si="287"/>
        <v>0</v>
      </c>
      <c r="AL722">
        <f t="shared" si="288"/>
        <v>0</v>
      </c>
      <c r="AM722">
        <f t="shared" si="289"/>
        <v>0</v>
      </c>
      <c r="AO722">
        <f t="shared" si="290"/>
        <v>0</v>
      </c>
      <c r="AP722">
        <f t="shared" si="291"/>
        <v>0</v>
      </c>
    </row>
    <row r="723" spans="1:42" x14ac:dyDescent="0.2">
      <c r="D723" s="120">
        <f t="shared" si="273"/>
        <v>0</v>
      </c>
      <c r="O723">
        <f t="shared" si="274"/>
        <v>0</v>
      </c>
      <c r="P723">
        <f t="shared" si="292"/>
        <v>431</v>
      </c>
      <c r="Q723">
        <f t="shared" si="293"/>
        <v>0</v>
      </c>
      <c r="R723">
        <f t="shared" si="275"/>
        <v>0</v>
      </c>
      <c r="S723">
        <f t="shared" si="276"/>
        <v>0</v>
      </c>
      <c r="T723">
        <f t="shared" si="294"/>
        <v>0</v>
      </c>
      <c r="V723">
        <f t="shared" si="277"/>
        <v>0</v>
      </c>
      <c r="W723">
        <f t="shared" si="278"/>
        <v>0</v>
      </c>
      <c r="Y723">
        <f t="shared" si="279"/>
        <v>0</v>
      </c>
      <c r="Z723">
        <f t="shared" si="280"/>
        <v>0</v>
      </c>
      <c r="AB723">
        <f t="shared" si="281"/>
        <v>0</v>
      </c>
      <c r="AC723">
        <f t="shared" si="282"/>
        <v>0</v>
      </c>
      <c r="AE723">
        <f t="shared" si="283"/>
        <v>0</v>
      </c>
      <c r="AF723">
        <f t="shared" si="284"/>
        <v>0</v>
      </c>
      <c r="AG723">
        <f t="shared" si="295"/>
        <v>0</v>
      </c>
      <c r="AH723">
        <f t="shared" si="296"/>
        <v>0</v>
      </c>
      <c r="AI723">
        <f t="shared" si="285"/>
        <v>0</v>
      </c>
      <c r="AJ723">
        <f t="shared" si="286"/>
        <v>0</v>
      </c>
      <c r="AK723">
        <f t="shared" si="287"/>
        <v>0</v>
      </c>
      <c r="AL723">
        <f t="shared" si="288"/>
        <v>0</v>
      </c>
      <c r="AM723">
        <f t="shared" si="289"/>
        <v>0</v>
      </c>
      <c r="AO723">
        <f t="shared" si="290"/>
        <v>0</v>
      </c>
      <c r="AP723">
        <f t="shared" si="291"/>
        <v>0</v>
      </c>
    </row>
    <row r="724" spans="1:42" x14ac:dyDescent="0.2">
      <c r="D724" s="120">
        <f t="shared" si="273"/>
        <v>0</v>
      </c>
      <c r="O724">
        <f t="shared" si="274"/>
        <v>0</v>
      </c>
      <c r="P724">
        <f t="shared" si="292"/>
        <v>431</v>
      </c>
      <c r="Q724">
        <f t="shared" si="293"/>
        <v>0</v>
      </c>
      <c r="R724">
        <f t="shared" si="275"/>
        <v>0</v>
      </c>
      <c r="S724">
        <f t="shared" si="276"/>
        <v>0</v>
      </c>
      <c r="T724">
        <f t="shared" si="294"/>
        <v>0</v>
      </c>
      <c r="V724">
        <f t="shared" si="277"/>
        <v>0</v>
      </c>
      <c r="W724">
        <f t="shared" si="278"/>
        <v>0</v>
      </c>
      <c r="Y724">
        <f t="shared" si="279"/>
        <v>0</v>
      </c>
      <c r="Z724">
        <f t="shared" si="280"/>
        <v>0</v>
      </c>
      <c r="AB724">
        <f t="shared" si="281"/>
        <v>0</v>
      </c>
      <c r="AC724">
        <f t="shared" si="282"/>
        <v>0</v>
      </c>
      <c r="AE724">
        <f t="shared" si="283"/>
        <v>0</v>
      </c>
      <c r="AF724">
        <f t="shared" si="284"/>
        <v>0</v>
      </c>
      <c r="AG724">
        <f t="shared" si="295"/>
        <v>0</v>
      </c>
      <c r="AH724">
        <f t="shared" si="296"/>
        <v>0</v>
      </c>
      <c r="AI724">
        <f t="shared" si="285"/>
        <v>0</v>
      </c>
      <c r="AJ724">
        <f t="shared" si="286"/>
        <v>0</v>
      </c>
      <c r="AK724">
        <f t="shared" si="287"/>
        <v>0</v>
      </c>
      <c r="AL724">
        <f t="shared" si="288"/>
        <v>0</v>
      </c>
      <c r="AM724">
        <f t="shared" si="289"/>
        <v>0</v>
      </c>
      <c r="AO724">
        <f t="shared" si="290"/>
        <v>0</v>
      </c>
      <c r="AP724">
        <f t="shared" si="291"/>
        <v>0</v>
      </c>
    </row>
    <row r="725" spans="1:42" x14ac:dyDescent="0.2">
      <c r="D725" s="120">
        <f t="shared" si="273"/>
        <v>0</v>
      </c>
      <c r="O725">
        <f t="shared" si="274"/>
        <v>0</v>
      </c>
      <c r="P725">
        <f t="shared" si="292"/>
        <v>431</v>
      </c>
      <c r="Q725">
        <f t="shared" si="293"/>
        <v>0</v>
      </c>
      <c r="R725">
        <f t="shared" si="275"/>
        <v>0</v>
      </c>
      <c r="S725">
        <f t="shared" si="276"/>
        <v>0</v>
      </c>
      <c r="T725">
        <f t="shared" si="294"/>
        <v>0</v>
      </c>
      <c r="V725">
        <f t="shared" si="277"/>
        <v>0</v>
      </c>
      <c r="W725">
        <f t="shared" si="278"/>
        <v>0</v>
      </c>
      <c r="Y725">
        <f t="shared" si="279"/>
        <v>0</v>
      </c>
      <c r="Z725">
        <f t="shared" si="280"/>
        <v>0</v>
      </c>
      <c r="AB725">
        <f t="shared" si="281"/>
        <v>0</v>
      </c>
      <c r="AC725">
        <f t="shared" si="282"/>
        <v>0</v>
      </c>
      <c r="AE725">
        <f t="shared" si="283"/>
        <v>0</v>
      </c>
      <c r="AF725">
        <f t="shared" si="284"/>
        <v>0</v>
      </c>
      <c r="AG725">
        <f t="shared" si="295"/>
        <v>0</v>
      </c>
      <c r="AH725">
        <f t="shared" si="296"/>
        <v>0</v>
      </c>
      <c r="AI725">
        <f t="shared" si="285"/>
        <v>0</v>
      </c>
      <c r="AJ725">
        <f t="shared" si="286"/>
        <v>0</v>
      </c>
      <c r="AK725">
        <f t="shared" si="287"/>
        <v>0</v>
      </c>
      <c r="AL725">
        <f t="shared" si="288"/>
        <v>0</v>
      </c>
      <c r="AM725">
        <f t="shared" si="289"/>
        <v>0</v>
      </c>
      <c r="AO725">
        <f t="shared" si="290"/>
        <v>0</v>
      </c>
      <c r="AP725">
        <f t="shared" si="291"/>
        <v>0</v>
      </c>
    </row>
    <row r="726" spans="1:42" x14ac:dyDescent="0.2">
      <c r="D726" s="120">
        <f t="shared" si="273"/>
        <v>0</v>
      </c>
      <c r="O726">
        <f t="shared" si="274"/>
        <v>0</v>
      </c>
      <c r="P726">
        <f t="shared" si="292"/>
        <v>431</v>
      </c>
      <c r="Q726">
        <f t="shared" si="293"/>
        <v>0</v>
      </c>
      <c r="R726">
        <f t="shared" si="275"/>
        <v>0</v>
      </c>
      <c r="S726">
        <f t="shared" si="276"/>
        <v>0</v>
      </c>
      <c r="T726">
        <f t="shared" si="294"/>
        <v>0</v>
      </c>
      <c r="V726">
        <f t="shared" si="277"/>
        <v>0</v>
      </c>
      <c r="W726">
        <f t="shared" si="278"/>
        <v>0</v>
      </c>
      <c r="Y726">
        <f t="shared" si="279"/>
        <v>0</v>
      </c>
      <c r="Z726">
        <f t="shared" si="280"/>
        <v>0</v>
      </c>
      <c r="AB726">
        <f t="shared" si="281"/>
        <v>0</v>
      </c>
      <c r="AC726">
        <f t="shared" si="282"/>
        <v>0</v>
      </c>
      <c r="AE726">
        <f t="shared" si="283"/>
        <v>0</v>
      </c>
      <c r="AF726">
        <f t="shared" si="284"/>
        <v>0</v>
      </c>
      <c r="AG726">
        <f t="shared" si="295"/>
        <v>0</v>
      </c>
      <c r="AH726">
        <f t="shared" si="296"/>
        <v>0</v>
      </c>
      <c r="AI726">
        <f t="shared" si="285"/>
        <v>0</v>
      </c>
      <c r="AJ726">
        <f t="shared" si="286"/>
        <v>0</v>
      </c>
      <c r="AK726">
        <f t="shared" si="287"/>
        <v>0</v>
      </c>
      <c r="AL726">
        <f t="shared" si="288"/>
        <v>0</v>
      </c>
      <c r="AM726">
        <f t="shared" si="289"/>
        <v>0</v>
      </c>
      <c r="AO726">
        <f t="shared" si="290"/>
        <v>0</v>
      </c>
      <c r="AP726">
        <f t="shared" si="291"/>
        <v>0</v>
      </c>
    </row>
    <row r="727" spans="1:42" x14ac:dyDescent="0.2">
      <c r="A727" s="40"/>
      <c r="D727" s="120">
        <f t="shared" si="273"/>
        <v>0</v>
      </c>
      <c r="O727">
        <f t="shared" si="274"/>
        <v>0</v>
      </c>
      <c r="P727">
        <f t="shared" si="292"/>
        <v>431</v>
      </c>
      <c r="Q727">
        <f t="shared" si="293"/>
        <v>0</v>
      </c>
      <c r="R727">
        <f t="shared" si="275"/>
        <v>0</v>
      </c>
      <c r="S727">
        <f t="shared" si="276"/>
        <v>0</v>
      </c>
      <c r="T727">
        <f t="shared" si="294"/>
        <v>0</v>
      </c>
      <c r="V727">
        <f t="shared" si="277"/>
        <v>0</v>
      </c>
      <c r="W727">
        <f t="shared" si="278"/>
        <v>0</v>
      </c>
      <c r="Y727">
        <f t="shared" si="279"/>
        <v>0</v>
      </c>
      <c r="Z727">
        <f t="shared" si="280"/>
        <v>0</v>
      </c>
      <c r="AB727">
        <f t="shared" si="281"/>
        <v>0</v>
      </c>
      <c r="AC727">
        <f t="shared" si="282"/>
        <v>0</v>
      </c>
      <c r="AE727">
        <f t="shared" si="283"/>
        <v>0</v>
      </c>
      <c r="AF727">
        <f t="shared" si="284"/>
        <v>0</v>
      </c>
      <c r="AG727">
        <f t="shared" si="295"/>
        <v>0</v>
      </c>
      <c r="AH727">
        <f t="shared" si="296"/>
        <v>0</v>
      </c>
      <c r="AI727">
        <f t="shared" si="285"/>
        <v>0</v>
      </c>
      <c r="AJ727">
        <f t="shared" si="286"/>
        <v>0</v>
      </c>
      <c r="AK727">
        <f t="shared" si="287"/>
        <v>0</v>
      </c>
      <c r="AL727">
        <f t="shared" si="288"/>
        <v>0</v>
      </c>
      <c r="AM727">
        <f t="shared" si="289"/>
        <v>0</v>
      </c>
      <c r="AO727">
        <f t="shared" si="290"/>
        <v>0</v>
      </c>
      <c r="AP727">
        <f t="shared" si="291"/>
        <v>0</v>
      </c>
    </row>
    <row r="728" spans="1:42" x14ac:dyDescent="0.2">
      <c r="D728" s="120">
        <f t="shared" si="273"/>
        <v>0</v>
      </c>
      <c r="O728">
        <f t="shared" si="274"/>
        <v>0</v>
      </c>
      <c r="P728">
        <f t="shared" si="292"/>
        <v>431</v>
      </c>
      <c r="Q728">
        <f t="shared" si="293"/>
        <v>0</v>
      </c>
      <c r="R728">
        <f t="shared" si="275"/>
        <v>0</v>
      </c>
      <c r="S728">
        <f t="shared" si="276"/>
        <v>0</v>
      </c>
      <c r="T728">
        <f t="shared" si="294"/>
        <v>0</v>
      </c>
      <c r="V728">
        <f t="shared" si="277"/>
        <v>0</v>
      </c>
      <c r="W728">
        <f t="shared" si="278"/>
        <v>0</v>
      </c>
      <c r="Y728">
        <f t="shared" si="279"/>
        <v>0</v>
      </c>
      <c r="Z728">
        <f t="shared" si="280"/>
        <v>0</v>
      </c>
      <c r="AB728">
        <f t="shared" si="281"/>
        <v>0</v>
      </c>
      <c r="AC728">
        <f t="shared" si="282"/>
        <v>0</v>
      </c>
      <c r="AE728">
        <f t="shared" si="283"/>
        <v>0</v>
      </c>
      <c r="AF728">
        <f t="shared" si="284"/>
        <v>0</v>
      </c>
      <c r="AG728">
        <f t="shared" si="295"/>
        <v>0</v>
      </c>
      <c r="AH728">
        <f t="shared" si="296"/>
        <v>0</v>
      </c>
      <c r="AI728">
        <f t="shared" si="285"/>
        <v>0</v>
      </c>
      <c r="AJ728">
        <f t="shared" si="286"/>
        <v>0</v>
      </c>
      <c r="AK728">
        <f t="shared" si="287"/>
        <v>0</v>
      </c>
      <c r="AL728">
        <f t="shared" si="288"/>
        <v>0</v>
      </c>
      <c r="AM728">
        <f t="shared" si="289"/>
        <v>0</v>
      </c>
      <c r="AO728">
        <f t="shared" si="290"/>
        <v>0</v>
      </c>
      <c r="AP728">
        <f t="shared" si="291"/>
        <v>0</v>
      </c>
    </row>
    <row r="729" spans="1:42" x14ac:dyDescent="0.2">
      <c r="A729" s="191"/>
      <c r="D729" s="120">
        <f t="shared" si="273"/>
        <v>0</v>
      </c>
      <c r="O729">
        <f t="shared" si="274"/>
        <v>0</v>
      </c>
      <c r="P729">
        <f t="shared" si="292"/>
        <v>431</v>
      </c>
      <c r="Q729">
        <f t="shared" si="293"/>
        <v>0</v>
      </c>
      <c r="R729">
        <f t="shared" si="275"/>
        <v>0</v>
      </c>
      <c r="S729">
        <f t="shared" si="276"/>
        <v>0</v>
      </c>
      <c r="T729">
        <f t="shared" si="294"/>
        <v>0</v>
      </c>
      <c r="V729">
        <f t="shared" si="277"/>
        <v>0</v>
      </c>
      <c r="W729">
        <f t="shared" si="278"/>
        <v>0</v>
      </c>
      <c r="Y729">
        <f t="shared" si="279"/>
        <v>0</v>
      </c>
      <c r="Z729">
        <f t="shared" si="280"/>
        <v>0</v>
      </c>
      <c r="AB729">
        <f t="shared" si="281"/>
        <v>0</v>
      </c>
      <c r="AC729">
        <f t="shared" si="282"/>
        <v>0</v>
      </c>
      <c r="AE729">
        <f t="shared" si="283"/>
        <v>0</v>
      </c>
      <c r="AF729">
        <f t="shared" si="284"/>
        <v>0</v>
      </c>
      <c r="AG729">
        <f t="shared" si="295"/>
        <v>0</v>
      </c>
      <c r="AH729">
        <f t="shared" si="296"/>
        <v>0</v>
      </c>
      <c r="AI729">
        <f t="shared" si="285"/>
        <v>0</v>
      </c>
      <c r="AJ729">
        <f t="shared" si="286"/>
        <v>0</v>
      </c>
      <c r="AK729">
        <f t="shared" si="287"/>
        <v>0</v>
      </c>
      <c r="AL729">
        <f t="shared" si="288"/>
        <v>0</v>
      </c>
      <c r="AM729">
        <f t="shared" si="289"/>
        <v>0</v>
      </c>
      <c r="AO729">
        <f t="shared" si="290"/>
        <v>0</v>
      </c>
      <c r="AP729">
        <f t="shared" si="291"/>
        <v>0</v>
      </c>
    </row>
    <row r="730" spans="1:42" x14ac:dyDescent="0.2">
      <c r="D730" s="120">
        <f t="shared" si="273"/>
        <v>0</v>
      </c>
      <c r="O730">
        <f t="shared" si="274"/>
        <v>0</v>
      </c>
      <c r="P730">
        <f t="shared" si="292"/>
        <v>431</v>
      </c>
      <c r="Q730">
        <f t="shared" si="293"/>
        <v>0</v>
      </c>
      <c r="R730">
        <f t="shared" si="275"/>
        <v>0</v>
      </c>
      <c r="S730">
        <f t="shared" si="276"/>
        <v>0</v>
      </c>
      <c r="T730">
        <f t="shared" si="294"/>
        <v>0</v>
      </c>
      <c r="V730">
        <f t="shared" si="277"/>
        <v>0</v>
      </c>
      <c r="W730">
        <f t="shared" si="278"/>
        <v>0</v>
      </c>
      <c r="Y730">
        <f t="shared" si="279"/>
        <v>0</v>
      </c>
      <c r="Z730">
        <f t="shared" si="280"/>
        <v>0</v>
      </c>
      <c r="AB730">
        <f t="shared" si="281"/>
        <v>0</v>
      </c>
      <c r="AC730">
        <f t="shared" si="282"/>
        <v>0</v>
      </c>
      <c r="AE730">
        <f t="shared" si="283"/>
        <v>0</v>
      </c>
      <c r="AF730">
        <f t="shared" si="284"/>
        <v>0</v>
      </c>
      <c r="AG730">
        <f t="shared" si="295"/>
        <v>0</v>
      </c>
      <c r="AH730">
        <f t="shared" si="296"/>
        <v>0</v>
      </c>
      <c r="AI730">
        <f t="shared" si="285"/>
        <v>0</v>
      </c>
      <c r="AJ730">
        <f t="shared" si="286"/>
        <v>0</v>
      </c>
      <c r="AK730">
        <f t="shared" si="287"/>
        <v>0</v>
      </c>
      <c r="AL730">
        <f t="shared" si="288"/>
        <v>0</v>
      </c>
      <c r="AM730">
        <f t="shared" si="289"/>
        <v>0</v>
      </c>
      <c r="AO730">
        <f t="shared" si="290"/>
        <v>0</v>
      </c>
      <c r="AP730">
        <f t="shared" si="291"/>
        <v>0</v>
      </c>
    </row>
    <row r="731" spans="1:42" x14ac:dyDescent="0.2">
      <c r="D731" s="120">
        <f t="shared" si="273"/>
        <v>0</v>
      </c>
      <c r="O731">
        <f t="shared" si="274"/>
        <v>0</v>
      </c>
      <c r="P731">
        <f t="shared" si="292"/>
        <v>431</v>
      </c>
      <c r="Q731">
        <f t="shared" si="293"/>
        <v>0</v>
      </c>
      <c r="R731">
        <f t="shared" si="275"/>
        <v>0</v>
      </c>
      <c r="S731">
        <f t="shared" si="276"/>
        <v>0</v>
      </c>
      <c r="T731">
        <f t="shared" si="294"/>
        <v>0</v>
      </c>
      <c r="V731">
        <f t="shared" si="277"/>
        <v>0</v>
      </c>
      <c r="W731">
        <f t="shared" si="278"/>
        <v>0</v>
      </c>
      <c r="Y731">
        <f t="shared" si="279"/>
        <v>0</v>
      </c>
      <c r="Z731">
        <f t="shared" si="280"/>
        <v>0</v>
      </c>
      <c r="AB731">
        <f t="shared" si="281"/>
        <v>0</v>
      </c>
      <c r="AC731">
        <f t="shared" si="282"/>
        <v>0</v>
      </c>
      <c r="AE731">
        <f t="shared" si="283"/>
        <v>0</v>
      </c>
      <c r="AF731">
        <f t="shared" si="284"/>
        <v>0</v>
      </c>
      <c r="AG731">
        <f t="shared" si="295"/>
        <v>0</v>
      </c>
      <c r="AH731">
        <f t="shared" si="296"/>
        <v>0</v>
      </c>
      <c r="AI731">
        <f t="shared" si="285"/>
        <v>0</v>
      </c>
      <c r="AJ731">
        <f t="shared" si="286"/>
        <v>0</v>
      </c>
      <c r="AK731">
        <f t="shared" si="287"/>
        <v>0</v>
      </c>
      <c r="AL731">
        <f t="shared" si="288"/>
        <v>0</v>
      </c>
      <c r="AM731">
        <f t="shared" si="289"/>
        <v>0</v>
      </c>
      <c r="AO731">
        <f t="shared" si="290"/>
        <v>0</v>
      </c>
      <c r="AP731">
        <f t="shared" si="291"/>
        <v>0</v>
      </c>
    </row>
    <row r="732" spans="1:42" x14ac:dyDescent="0.2">
      <c r="D732" s="120">
        <f t="shared" si="273"/>
        <v>0</v>
      </c>
      <c r="O732">
        <f t="shared" si="274"/>
        <v>0</v>
      </c>
      <c r="P732">
        <f t="shared" si="292"/>
        <v>431</v>
      </c>
      <c r="Q732">
        <f t="shared" si="293"/>
        <v>0</v>
      </c>
      <c r="R732">
        <f t="shared" si="275"/>
        <v>0</v>
      </c>
      <c r="S732">
        <f t="shared" si="276"/>
        <v>0</v>
      </c>
      <c r="T732">
        <f t="shared" si="294"/>
        <v>0</v>
      </c>
      <c r="V732">
        <f t="shared" si="277"/>
        <v>0</v>
      </c>
      <c r="W732">
        <f t="shared" si="278"/>
        <v>0</v>
      </c>
      <c r="Y732">
        <f t="shared" si="279"/>
        <v>0</v>
      </c>
      <c r="Z732">
        <f t="shared" si="280"/>
        <v>0</v>
      </c>
      <c r="AB732">
        <f t="shared" si="281"/>
        <v>0</v>
      </c>
      <c r="AC732">
        <f t="shared" si="282"/>
        <v>0</v>
      </c>
      <c r="AE732">
        <f t="shared" si="283"/>
        <v>0</v>
      </c>
      <c r="AF732">
        <f t="shared" si="284"/>
        <v>0</v>
      </c>
      <c r="AG732">
        <f t="shared" si="295"/>
        <v>0</v>
      </c>
      <c r="AH732">
        <f t="shared" si="296"/>
        <v>0</v>
      </c>
      <c r="AI732">
        <f t="shared" si="285"/>
        <v>0</v>
      </c>
      <c r="AJ732">
        <f t="shared" si="286"/>
        <v>0</v>
      </c>
      <c r="AK732">
        <f t="shared" si="287"/>
        <v>0</v>
      </c>
      <c r="AL732">
        <f t="shared" si="288"/>
        <v>0</v>
      </c>
      <c r="AM732">
        <f t="shared" si="289"/>
        <v>0</v>
      </c>
      <c r="AO732">
        <f t="shared" si="290"/>
        <v>0</v>
      </c>
      <c r="AP732">
        <f t="shared" si="291"/>
        <v>0</v>
      </c>
    </row>
    <row r="733" spans="1:42" x14ac:dyDescent="0.2">
      <c r="D733" s="120">
        <f t="shared" si="273"/>
        <v>0</v>
      </c>
      <c r="O733">
        <f t="shared" si="274"/>
        <v>0</v>
      </c>
      <c r="P733">
        <f t="shared" si="292"/>
        <v>431</v>
      </c>
      <c r="Q733">
        <f t="shared" si="293"/>
        <v>0</v>
      </c>
      <c r="R733">
        <f t="shared" si="275"/>
        <v>0</v>
      </c>
      <c r="S733">
        <f t="shared" si="276"/>
        <v>0</v>
      </c>
      <c r="T733">
        <f t="shared" si="294"/>
        <v>0</v>
      </c>
      <c r="V733">
        <f t="shared" si="277"/>
        <v>0</v>
      </c>
      <c r="W733">
        <f t="shared" si="278"/>
        <v>0</v>
      </c>
      <c r="Y733">
        <f t="shared" si="279"/>
        <v>0</v>
      </c>
      <c r="Z733">
        <f t="shared" si="280"/>
        <v>0</v>
      </c>
      <c r="AB733">
        <f t="shared" si="281"/>
        <v>0</v>
      </c>
      <c r="AC733">
        <f t="shared" si="282"/>
        <v>0</v>
      </c>
      <c r="AE733">
        <f t="shared" si="283"/>
        <v>0</v>
      </c>
      <c r="AF733">
        <f t="shared" si="284"/>
        <v>0</v>
      </c>
      <c r="AG733">
        <f t="shared" si="295"/>
        <v>0</v>
      </c>
      <c r="AH733">
        <f t="shared" si="296"/>
        <v>0</v>
      </c>
      <c r="AI733">
        <f t="shared" si="285"/>
        <v>0</v>
      </c>
      <c r="AJ733">
        <f t="shared" si="286"/>
        <v>0</v>
      </c>
      <c r="AK733">
        <f t="shared" si="287"/>
        <v>0</v>
      </c>
      <c r="AL733">
        <f t="shared" si="288"/>
        <v>0</v>
      </c>
      <c r="AM733">
        <f t="shared" si="289"/>
        <v>0</v>
      </c>
      <c r="AO733">
        <f t="shared" si="290"/>
        <v>0</v>
      </c>
      <c r="AP733">
        <f t="shared" si="291"/>
        <v>0</v>
      </c>
    </row>
    <row r="734" spans="1:42" x14ac:dyDescent="0.2">
      <c r="D734" s="120">
        <f t="shared" si="273"/>
        <v>0</v>
      </c>
      <c r="O734">
        <f t="shared" si="274"/>
        <v>0</v>
      </c>
      <c r="P734">
        <f t="shared" si="292"/>
        <v>431</v>
      </c>
      <c r="Q734">
        <f t="shared" si="293"/>
        <v>0</v>
      </c>
      <c r="R734">
        <f t="shared" si="275"/>
        <v>0</v>
      </c>
      <c r="S734">
        <f t="shared" si="276"/>
        <v>0</v>
      </c>
      <c r="T734">
        <f t="shared" si="294"/>
        <v>0</v>
      </c>
      <c r="V734">
        <f t="shared" si="277"/>
        <v>0</v>
      </c>
      <c r="W734">
        <f t="shared" si="278"/>
        <v>0</v>
      </c>
      <c r="Y734">
        <f t="shared" si="279"/>
        <v>0</v>
      </c>
      <c r="Z734">
        <f t="shared" si="280"/>
        <v>0</v>
      </c>
      <c r="AB734">
        <f t="shared" si="281"/>
        <v>0</v>
      </c>
      <c r="AC734">
        <f t="shared" si="282"/>
        <v>0</v>
      </c>
      <c r="AE734">
        <f t="shared" si="283"/>
        <v>0</v>
      </c>
      <c r="AF734">
        <f t="shared" si="284"/>
        <v>0</v>
      </c>
      <c r="AG734">
        <f t="shared" si="295"/>
        <v>0</v>
      </c>
      <c r="AH734">
        <f t="shared" si="296"/>
        <v>0</v>
      </c>
      <c r="AI734">
        <f t="shared" si="285"/>
        <v>0</v>
      </c>
      <c r="AJ734">
        <f t="shared" si="286"/>
        <v>0</v>
      </c>
      <c r="AK734">
        <f t="shared" si="287"/>
        <v>0</v>
      </c>
      <c r="AL734">
        <f t="shared" si="288"/>
        <v>0</v>
      </c>
      <c r="AM734">
        <f t="shared" si="289"/>
        <v>0</v>
      </c>
      <c r="AO734">
        <f t="shared" si="290"/>
        <v>0</v>
      </c>
      <c r="AP734">
        <f t="shared" si="291"/>
        <v>0</v>
      </c>
    </row>
    <row r="735" spans="1:42" x14ac:dyDescent="0.2">
      <c r="A735" s="494"/>
      <c r="D735" s="120">
        <f t="shared" si="273"/>
        <v>0</v>
      </c>
      <c r="O735">
        <f t="shared" si="274"/>
        <v>0</v>
      </c>
      <c r="P735">
        <f t="shared" si="292"/>
        <v>431</v>
      </c>
      <c r="Q735">
        <f t="shared" si="293"/>
        <v>0</v>
      </c>
      <c r="R735">
        <f t="shared" si="275"/>
        <v>0</v>
      </c>
      <c r="S735">
        <f t="shared" si="276"/>
        <v>0</v>
      </c>
      <c r="T735">
        <f t="shared" si="294"/>
        <v>0</v>
      </c>
      <c r="V735">
        <f t="shared" si="277"/>
        <v>0</v>
      </c>
      <c r="W735">
        <f t="shared" si="278"/>
        <v>0</v>
      </c>
      <c r="Y735">
        <f t="shared" si="279"/>
        <v>0</v>
      </c>
      <c r="Z735">
        <f t="shared" si="280"/>
        <v>0</v>
      </c>
      <c r="AB735">
        <f t="shared" si="281"/>
        <v>0</v>
      </c>
      <c r="AC735">
        <f t="shared" si="282"/>
        <v>0</v>
      </c>
      <c r="AE735">
        <f t="shared" si="283"/>
        <v>0</v>
      </c>
      <c r="AF735">
        <f t="shared" si="284"/>
        <v>0</v>
      </c>
      <c r="AG735">
        <f t="shared" si="295"/>
        <v>0</v>
      </c>
      <c r="AH735">
        <f t="shared" si="296"/>
        <v>0</v>
      </c>
      <c r="AI735">
        <f t="shared" si="285"/>
        <v>0</v>
      </c>
      <c r="AJ735">
        <f t="shared" si="286"/>
        <v>0</v>
      </c>
      <c r="AK735">
        <f t="shared" si="287"/>
        <v>0</v>
      </c>
      <c r="AL735">
        <f t="shared" si="288"/>
        <v>0</v>
      </c>
      <c r="AM735">
        <f t="shared" si="289"/>
        <v>0</v>
      </c>
      <c r="AO735">
        <f t="shared" si="290"/>
        <v>0</v>
      </c>
      <c r="AP735">
        <f t="shared" si="291"/>
        <v>0</v>
      </c>
    </row>
    <row r="736" spans="1:42" x14ac:dyDescent="0.2">
      <c r="A736" s="40"/>
      <c r="D736" s="120">
        <f t="shared" si="273"/>
        <v>0</v>
      </c>
      <c r="O736">
        <f t="shared" si="274"/>
        <v>0</v>
      </c>
      <c r="P736">
        <f t="shared" si="292"/>
        <v>431</v>
      </c>
      <c r="Q736">
        <f t="shared" si="293"/>
        <v>0</v>
      </c>
      <c r="R736">
        <f t="shared" si="275"/>
        <v>0</v>
      </c>
      <c r="S736">
        <f t="shared" si="276"/>
        <v>0</v>
      </c>
      <c r="T736">
        <f t="shared" si="294"/>
        <v>0</v>
      </c>
      <c r="V736">
        <f t="shared" si="277"/>
        <v>0</v>
      </c>
      <c r="W736">
        <f t="shared" si="278"/>
        <v>0</v>
      </c>
      <c r="Y736">
        <f t="shared" si="279"/>
        <v>0</v>
      </c>
      <c r="Z736">
        <f t="shared" si="280"/>
        <v>0</v>
      </c>
      <c r="AB736">
        <f t="shared" si="281"/>
        <v>0</v>
      </c>
      <c r="AC736">
        <f t="shared" si="282"/>
        <v>0</v>
      </c>
      <c r="AE736">
        <f t="shared" si="283"/>
        <v>0</v>
      </c>
      <c r="AF736">
        <f t="shared" si="284"/>
        <v>0</v>
      </c>
      <c r="AG736">
        <f t="shared" si="295"/>
        <v>0</v>
      </c>
      <c r="AH736">
        <f t="shared" si="296"/>
        <v>0</v>
      </c>
      <c r="AI736">
        <f t="shared" si="285"/>
        <v>0</v>
      </c>
      <c r="AJ736">
        <f t="shared" si="286"/>
        <v>0</v>
      </c>
      <c r="AK736">
        <f t="shared" si="287"/>
        <v>0</v>
      </c>
      <c r="AL736">
        <f t="shared" si="288"/>
        <v>0</v>
      </c>
      <c r="AM736">
        <f t="shared" si="289"/>
        <v>0</v>
      </c>
      <c r="AO736">
        <f t="shared" si="290"/>
        <v>0</v>
      </c>
      <c r="AP736">
        <f t="shared" si="291"/>
        <v>0</v>
      </c>
    </row>
    <row r="737" spans="1:42" x14ac:dyDescent="0.2">
      <c r="D737" s="120">
        <f t="shared" si="273"/>
        <v>0</v>
      </c>
      <c r="O737">
        <f t="shared" si="274"/>
        <v>0</v>
      </c>
      <c r="P737">
        <f t="shared" si="292"/>
        <v>431</v>
      </c>
      <c r="Q737">
        <f t="shared" si="293"/>
        <v>0</v>
      </c>
      <c r="R737">
        <f t="shared" si="275"/>
        <v>0</v>
      </c>
      <c r="S737">
        <f t="shared" si="276"/>
        <v>0</v>
      </c>
      <c r="T737">
        <f t="shared" si="294"/>
        <v>0</v>
      </c>
      <c r="V737">
        <f t="shared" si="277"/>
        <v>0</v>
      </c>
      <c r="W737">
        <f t="shared" si="278"/>
        <v>0</v>
      </c>
      <c r="Y737">
        <f t="shared" si="279"/>
        <v>0</v>
      </c>
      <c r="Z737">
        <f t="shared" si="280"/>
        <v>0</v>
      </c>
      <c r="AB737">
        <f t="shared" si="281"/>
        <v>0</v>
      </c>
      <c r="AC737">
        <f t="shared" si="282"/>
        <v>0</v>
      </c>
      <c r="AE737">
        <f t="shared" si="283"/>
        <v>0</v>
      </c>
      <c r="AF737">
        <f t="shared" si="284"/>
        <v>0</v>
      </c>
      <c r="AG737">
        <f t="shared" si="295"/>
        <v>0</v>
      </c>
      <c r="AH737">
        <f t="shared" si="296"/>
        <v>0</v>
      </c>
      <c r="AI737">
        <f t="shared" si="285"/>
        <v>0</v>
      </c>
      <c r="AJ737">
        <f t="shared" si="286"/>
        <v>0</v>
      </c>
      <c r="AK737">
        <f t="shared" si="287"/>
        <v>0</v>
      </c>
      <c r="AL737">
        <f t="shared" si="288"/>
        <v>0</v>
      </c>
      <c r="AM737">
        <f t="shared" si="289"/>
        <v>0</v>
      </c>
      <c r="AO737">
        <f t="shared" si="290"/>
        <v>0</v>
      </c>
      <c r="AP737">
        <f t="shared" si="291"/>
        <v>0</v>
      </c>
    </row>
    <row r="738" spans="1:42" x14ac:dyDescent="0.2">
      <c r="A738" s="191"/>
      <c r="D738" s="120">
        <f t="shared" si="273"/>
        <v>0</v>
      </c>
      <c r="O738">
        <f t="shared" si="274"/>
        <v>0</v>
      </c>
      <c r="P738">
        <f t="shared" si="292"/>
        <v>431</v>
      </c>
      <c r="Q738">
        <f t="shared" si="293"/>
        <v>0</v>
      </c>
      <c r="R738">
        <f t="shared" si="275"/>
        <v>0</v>
      </c>
      <c r="S738">
        <f t="shared" si="276"/>
        <v>0</v>
      </c>
      <c r="T738">
        <f t="shared" si="294"/>
        <v>0</v>
      </c>
      <c r="V738">
        <f t="shared" si="277"/>
        <v>0</v>
      </c>
      <c r="W738">
        <f t="shared" si="278"/>
        <v>0</v>
      </c>
      <c r="Y738">
        <f t="shared" si="279"/>
        <v>0</v>
      </c>
      <c r="Z738">
        <f t="shared" si="280"/>
        <v>0</v>
      </c>
      <c r="AB738">
        <f t="shared" si="281"/>
        <v>0</v>
      </c>
      <c r="AC738">
        <f t="shared" si="282"/>
        <v>0</v>
      </c>
      <c r="AE738">
        <f t="shared" si="283"/>
        <v>0</v>
      </c>
      <c r="AF738">
        <f t="shared" si="284"/>
        <v>0</v>
      </c>
      <c r="AG738">
        <f t="shared" si="295"/>
        <v>0</v>
      </c>
      <c r="AH738">
        <f t="shared" si="296"/>
        <v>0</v>
      </c>
      <c r="AI738">
        <f t="shared" si="285"/>
        <v>0</v>
      </c>
      <c r="AJ738">
        <f t="shared" si="286"/>
        <v>0</v>
      </c>
      <c r="AK738">
        <f t="shared" si="287"/>
        <v>0</v>
      </c>
      <c r="AL738">
        <f t="shared" si="288"/>
        <v>0</v>
      </c>
      <c r="AM738">
        <f t="shared" si="289"/>
        <v>0</v>
      </c>
      <c r="AO738">
        <f t="shared" si="290"/>
        <v>0</v>
      </c>
      <c r="AP738">
        <f t="shared" si="291"/>
        <v>0</v>
      </c>
    </row>
    <row r="739" spans="1:42" x14ac:dyDescent="0.2">
      <c r="A739" s="43"/>
      <c r="D739" s="120">
        <f t="shared" si="273"/>
        <v>0</v>
      </c>
      <c r="O739">
        <f t="shared" si="274"/>
        <v>0</v>
      </c>
      <c r="P739">
        <f t="shared" si="292"/>
        <v>431</v>
      </c>
      <c r="Q739">
        <f t="shared" si="293"/>
        <v>0</v>
      </c>
      <c r="R739">
        <f t="shared" si="275"/>
        <v>0</v>
      </c>
      <c r="S739">
        <f t="shared" si="276"/>
        <v>0</v>
      </c>
      <c r="T739">
        <f t="shared" si="294"/>
        <v>0</v>
      </c>
      <c r="V739">
        <f t="shared" si="277"/>
        <v>0</v>
      </c>
      <c r="W739">
        <f t="shared" si="278"/>
        <v>0</v>
      </c>
      <c r="Y739">
        <f t="shared" si="279"/>
        <v>0</v>
      </c>
      <c r="Z739">
        <f t="shared" si="280"/>
        <v>0</v>
      </c>
      <c r="AB739">
        <f t="shared" si="281"/>
        <v>0</v>
      </c>
      <c r="AC739">
        <f t="shared" si="282"/>
        <v>0</v>
      </c>
      <c r="AE739">
        <f t="shared" si="283"/>
        <v>0</v>
      </c>
      <c r="AF739">
        <f t="shared" si="284"/>
        <v>0</v>
      </c>
      <c r="AG739">
        <f t="shared" si="295"/>
        <v>0</v>
      </c>
      <c r="AH739">
        <f t="shared" si="296"/>
        <v>0</v>
      </c>
      <c r="AI739">
        <f t="shared" si="285"/>
        <v>0</v>
      </c>
      <c r="AJ739">
        <f t="shared" si="286"/>
        <v>0</v>
      </c>
      <c r="AK739">
        <f t="shared" si="287"/>
        <v>0</v>
      </c>
      <c r="AL739">
        <f t="shared" si="288"/>
        <v>0</v>
      </c>
      <c r="AM739">
        <f t="shared" si="289"/>
        <v>0</v>
      </c>
      <c r="AO739">
        <f t="shared" si="290"/>
        <v>0</v>
      </c>
      <c r="AP739">
        <f t="shared" si="291"/>
        <v>0</v>
      </c>
    </row>
    <row r="740" spans="1:42" x14ac:dyDescent="0.2">
      <c r="A740" s="40"/>
      <c r="D740" s="120">
        <f t="shared" si="273"/>
        <v>0</v>
      </c>
      <c r="O740">
        <f t="shared" si="274"/>
        <v>0</v>
      </c>
      <c r="P740">
        <f t="shared" si="292"/>
        <v>431</v>
      </c>
      <c r="Q740">
        <f t="shared" si="293"/>
        <v>0</v>
      </c>
      <c r="R740">
        <f t="shared" si="275"/>
        <v>0</v>
      </c>
      <c r="S740">
        <f t="shared" si="276"/>
        <v>0</v>
      </c>
      <c r="T740">
        <f t="shared" si="294"/>
        <v>0</v>
      </c>
      <c r="V740">
        <f t="shared" si="277"/>
        <v>0</v>
      </c>
      <c r="W740">
        <f t="shared" si="278"/>
        <v>0</v>
      </c>
      <c r="Y740">
        <f t="shared" si="279"/>
        <v>0</v>
      </c>
      <c r="Z740">
        <f t="shared" si="280"/>
        <v>0</v>
      </c>
      <c r="AB740">
        <f t="shared" si="281"/>
        <v>0</v>
      </c>
      <c r="AC740">
        <f t="shared" si="282"/>
        <v>0</v>
      </c>
      <c r="AE740">
        <f t="shared" si="283"/>
        <v>0</v>
      </c>
      <c r="AF740">
        <f t="shared" si="284"/>
        <v>0</v>
      </c>
      <c r="AG740">
        <f t="shared" si="295"/>
        <v>0</v>
      </c>
      <c r="AH740">
        <f t="shared" si="296"/>
        <v>0</v>
      </c>
      <c r="AI740">
        <f t="shared" si="285"/>
        <v>0</v>
      </c>
      <c r="AJ740">
        <f t="shared" si="286"/>
        <v>0</v>
      </c>
      <c r="AK740">
        <f t="shared" si="287"/>
        <v>0</v>
      </c>
      <c r="AL740">
        <f t="shared" si="288"/>
        <v>0</v>
      </c>
      <c r="AM740">
        <f t="shared" si="289"/>
        <v>0</v>
      </c>
      <c r="AO740">
        <f t="shared" si="290"/>
        <v>0</v>
      </c>
      <c r="AP740">
        <f t="shared" si="291"/>
        <v>0</v>
      </c>
    </row>
    <row r="741" spans="1:42" x14ac:dyDescent="0.2">
      <c r="A741" s="43"/>
      <c r="D741" s="120">
        <f t="shared" si="273"/>
        <v>0</v>
      </c>
      <c r="O741">
        <f t="shared" si="274"/>
        <v>0</v>
      </c>
      <c r="P741">
        <f t="shared" si="292"/>
        <v>431</v>
      </c>
      <c r="Q741">
        <f t="shared" si="293"/>
        <v>0</v>
      </c>
      <c r="R741">
        <f t="shared" si="275"/>
        <v>0</v>
      </c>
      <c r="S741">
        <f t="shared" si="276"/>
        <v>0</v>
      </c>
      <c r="T741">
        <f t="shared" si="294"/>
        <v>0</v>
      </c>
      <c r="V741">
        <f t="shared" si="277"/>
        <v>0</v>
      </c>
      <c r="W741">
        <f t="shared" si="278"/>
        <v>0</v>
      </c>
      <c r="Y741">
        <f t="shared" si="279"/>
        <v>0</v>
      </c>
      <c r="Z741">
        <f t="shared" si="280"/>
        <v>0</v>
      </c>
      <c r="AB741">
        <f t="shared" si="281"/>
        <v>0</v>
      </c>
      <c r="AC741">
        <f t="shared" si="282"/>
        <v>0</v>
      </c>
      <c r="AE741">
        <f t="shared" si="283"/>
        <v>0</v>
      </c>
      <c r="AF741">
        <f t="shared" si="284"/>
        <v>0</v>
      </c>
      <c r="AG741">
        <f t="shared" si="295"/>
        <v>0</v>
      </c>
      <c r="AH741">
        <f t="shared" si="296"/>
        <v>0</v>
      </c>
      <c r="AI741">
        <f t="shared" si="285"/>
        <v>0</v>
      </c>
      <c r="AJ741">
        <f t="shared" si="286"/>
        <v>0</v>
      </c>
      <c r="AK741">
        <f t="shared" si="287"/>
        <v>0</v>
      </c>
      <c r="AL741">
        <f t="shared" si="288"/>
        <v>0</v>
      </c>
      <c r="AM741">
        <f t="shared" si="289"/>
        <v>0</v>
      </c>
      <c r="AO741">
        <f t="shared" si="290"/>
        <v>0</v>
      </c>
      <c r="AP741">
        <f t="shared" si="291"/>
        <v>0</v>
      </c>
    </row>
    <row r="742" spans="1:42" x14ac:dyDescent="0.2">
      <c r="A742" s="40"/>
      <c r="D742" s="120">
        <f t="shared" si="273"/>
        <v>0</v>
      </c>
      <c r="O742">
        <f t="shared" si="274"/>
        <v>0</v>
      </c>
      <c r="P742">
        <f t="shared" si="292"/>
        <v>431</v>
      </c>
      <c r="Q742">
        <f t="shared" si="293"/>
        <v>0</v>
      </c>
      <c r="R742">
        <f t="shared" si="275"/>
        <v>0</v>
      </c>
      <c r="S742">
        <f t="shared" si="276"/>
        <v>0</v>
      </c>
      <c r="T742">
        <f t="shared" si="294"/>
        <v>0</v>
      </c>
      <c r="V742">
        <f t="shared" si="277"/>
        <v>0</v>
      </c>
      <c r="W742">
        <f t="shared" si="278"/>
        <v>0</v>
      </c>
      <c r="Y742">
        <f t="shared" si="279"/>
        <v>0</v>
      </c>
      <c r="Z742">
        <f t="shared" si="280"/>
        <v>0</v>
      </c>
      <c r="AB742">
        <f t="shared" si="281"/>
        <v>0</v>
      </c>
      <c r="AC742">
        <f t="shared" si="282"/>
        <v>0</v>
      </c>
      <c r="AE742">
        <f t="shared" si="283"/>
        <v>0</v>
      </c>
      <c r="AF742">
        <f t="shared" si="284"/>
        <v>0</v>
      </c>
      <c r="AG742">
        <f t="shared" si="295"/>
        <v>0</v>
      </c>
      <c r="AH742">
        <f t="shared" si="296"/>
        <v>0</v>
      </c>
      <c r="AI742">
        <f t="shared" si="285"/>
        <v>0</v>
      </c>
      <c r="AJ742">
        <f t="shared" si="286"/>
        <v>0</v>
      </c>
      <c r="AK742">
        <f t="shared" si="287"/>
        <v>0</v>
      </c>
      <c r="AL742">
        <f t="shared" si="288"/>
        <v>0</v>
      </c>
      <c r="AM742">
        <f t="shared" si="289"/>
        <v>0</v>
      </c>
      <c r="AO742">
        <f t="shared" si="290"/>
        <v>0</v>
      </c>
      <c r="AP742">
        <f t="shared" si="291"/>
        <v>0</v>
      </c>
    </row>
    <row r="743" spans="1:42" x14ac:dyDescent="0.2">
      <c r="A743" s="191"/>
      <c r="D743" s="120">
        <f t="shared" si="273"/>
        <v>0</v>
      </c>
      <c r="O743">
        <f t="shared" si="274"/>
        <v>0</v>
      </c>
      <c r="P743">
        <f t="shared" si="292"/>
        <v>431</v>
      </c>
      <c r="Q743">
        <f t="shared" si="293"/>
        <v>0</v>
      </c>
      <c r="R743">
        <f t="shared" si="275"/>
        <v>0</v>
      </c>
      <c r="S743">
        <f t="shared" si="276"/>
        <v>0</v>
      </c>
      <c r="T743">
        <f t="shared" si="294"/>
        <v>0</v>
      </c>
      <c r="V743">
        <f t="shared" si="277"/>
        <v>0</v>
      </c>
      <c r="W743">
        <f t="shared" si="278"/>
        <v>0</v>
      </c>
      <c r="Y743">
        <f t="shared" si="279"/>
        <v>0</v>
      </c>
      <c r="Z743">
        <f t="shared" si="280"/>
        <v>0</v>
      </c>
      <c r="AB743">
        <f t="shared" si="281"/>
        <v>0</v>
      </c>
      <c r="AC743">
        <f t="shared" si="282"/>
        <v>0</v>
      </c>
      <c r="AE743">
        <f t="shared" si="283"/>
        <v>0</v>
      </c>
      <c r="AF743">
        <f t="shared" si="284"/>
        <v>0</v>
      </c>
      <c r="AG743">
        <f t="shared" si="295"/>
        <v>0</v>
      </c>
      <c r="AH743">
        <f t="shared" si="296"/>
        <v>0</v>
      </c>
      <c r="AI743">
        <f t="shared" si="285"/>
        <v>0</v>
      </c>
      <c r="AJ743">
        <f t="shared" si="286"/>
        <v>0</v>
      </c>
      <c r="AK743">
        <f t="shared" si="287"/>
        <v>0</v>
      </c>
      <c r="AL743">
        <f t="shared" si="288"/>
        <v>0</v>
      </c>
      <c r="AM743">
        <f t="shared" si="289"/>
        <v>0</v>
      </c>
      <c r="AO743">
        <f t="shared" si="290"/>
        <v>0</v>
      </c>
      <c r="AP743">
        <f t="shared" si="291"/>
        <v>0</v>
      </c>
    </row>
    <row r="744" spans="1:42" x14ac:dyDescent="0.2">
      <c r="A744" s="486"/>
      <c r="D744" s="120">
        <f t="shared" si="273"/>
        <v>0</v>
      </c>
      <c r="O744">
        <f t="shared" si="274"/>
        <v>0</v>
      </c>
      <c r="P744">
        <f t="shared" si="292"/>
        <v>431</v>
      </c>
      <c r="Q744">
        <f t="shared" si="293"/>
        <v>0</v>
      </c>
      <c r="R744">
        <f t="shared" si="275"/>
        <v>0</v>
      </c>
      <c r="S744">
        <f t="shared" si="276"/>
        <v>0</v>
      </c>
      <c r="T744">
        <f t="shared" si="294"/>
        <v>0</v>
      </c>
      <c r="V744">
        <f t="shared" si="277"/>
        <v>0</v>
      </c>
      <c r="W744">
        <f t="shared" si="278"/>
        <v>0</v>
      </c>
      <c r="Y744">
        <f t="shared" si="279"/>
        <v>0</v>
      </c>
      <c r="Z744">
        <f t="shared" si="280"/>
        <v>0</v>
      </c>
      <c r="AB744">
        <f t="shared" si="281"/>
        <v>0</v>
      </c>
      <c r="AC744">
        <f t="shared" si="282"/>
        <v>0</v>
      </c>
      <c r="AE744">
        <f t="shared" si="283"/>
        <v>0</v>
      </c>
      <c r="AF744">
        <f t="shared" si="284"/>
        <v>0</v>
      </c>
      <c r="AG744">
        <f t="shared" si="295"/>
        <v>0</v>
      </c>
      <c r="AH744">
        <f t="shared" si="296"/>
        <v>0</v>
      </c>
      <c r="AI744">
        <f t="shared" si="285"/>
        <v>0</v>
      </c>
      <c r="AJ744">
        <f t="shared" si="286"/>
        <v>0</v>
      </c>
      <c r="AK744">
        <f t="shared" si="287"/>
        <v>0</v>
      </c>
      <c r="AL744">
        <f t="shared" si="288"/>
        <v>0</v>
      </c>
      <c r="AM744">
        <f t="shared" si="289"/>
        <v>0</v>
      </c>
      <c r="AO744">
        <f t="shared" si="290"/>
        <v>0</v>
      </c>
      <c r="AP744">
        <f t="shared" si="291"/>
        <v>0</v>
      </c>
    </row>
    <row r="745" spans="1:42" x14ac:dyDescent="0.2">
      <c r="D745" s="120">
        <f t="shared" si="273"/>
        <v>0</v>
      </c>
      <c r="O745">
        <f t="shared" si="274"/>
        <v>0</v>
      </c>
      <c r="P745">
        <f t="shared" si="292"/>
        <v>431</v>
      </c>
      <c r="Q745">
        <f t="shared" si="293"/>
        <v>0</v>
      </c>
      <c r="R745">
        <f t="shared" si="275"/>
        <v>0</v>
      </c>
      <c r="S745">
        <f t="shared" si="276"/>
        <v>0</v>
      </c>
      <c r="T745">
        <f t="shared" si="294"/>
        <v>0</v>
      </c>
      <c r="V745">
        <f t="shared" si="277"/>
        <v>0</v>
      </c>
      <c r="W745">
        <f t="shared" si="278"/>
        <v>0</v>
      </c>
      <c r="Y745">
        <f t="shared" si="279"/>
        <v>0</v>
      </c>
      <c r="Z745">
        <f t="shared" si="280"/>
        <v>0</v>
      </c>
      <c r="AB745">
        <f t="shared" si="281"/>
        <v>0</v>
      </c>
      <c r="AC745">
        <f t="shared" si="282"/>
        <v>0</v>
      </c>
      <c r="AE745">
        <f t="shared" si="283"/>
        <v>0</v>
      </c>
      <c r="AF745">
        <f t="shared" si="284"/>
        <v>0</v>
      </c>
      <c r="AG745">
        <f t="shared" si="295"/>
        <v>0</v>
      </c>
      <c r="AH745">
        <f t="shared" si="296"/>
        <v>0</v>
      </c>
      <c r="AI745">
        <f t="shared" si="285"/>
        <v>0</v>
      </c>
      <c r="AJ745">
        <f t="shared" si="286"/>
        <v>0</v>
      </c>
      <c r="AK745">
        <f t="shared" si="287"/>
        <v>0</v>
      </c>
      <c r="AL745">
        <f t="shared" si="288"/>
        <v>0</v>
      </c>
      <c r="AM745">
        <f t="shared" si="289"/>
        <v>0</v>
      </c>
      <c r="AO745">
        <f t="shared" si="290"/>
        <v>0</v>
      </c>
      <c r="AP745">
        <f t="shared" si="291"/>
        <v>0</v>
      </c>
    </row>
    <row r="746" spans="1:42" x14ac:dyDescent="0.2">
      <c r="D746" s="120">
        <f t="shared" si="273"/>
        <v>0</v>
      </c>
      <c r="O746">
        <f t="shared" si="274"/>
        <v>0</v>
      </c>
      <c r="P746">
        <f t="shared" si="292"/>
        <v>431</v>
      </c>
      <c r="Q746">
        <f t="shared" si="293"/>
        <v>0</v>
      </c>
      <c r="R746">
        <f t="shared" si="275"/>
        <v>0</v>
      </c>
      <c r="S746">
        <f t="shared" si="276"/>
        <v>0</v>
      </c>
      <c r="T746">
        <f t="shared" si="294"/>
        <v>0</v>
      </c>
      <c r="V746">
        <f t="shared" si="277"/>
        <v>0</v>
      </c>
      <c r="W746">
        <f t="shared" si="278"/>
        <v>0</v>
      </c>
      <c r="Y746">
        <f t="shared" si="279"/>
        <v>0</v>
      </c>
      <c r="Z746">
        <f t="shared" si="280"/>
        <v>0</v>
      </c>
      <c r="AB746">
        <f t="shared" si="281"/>
        <v>0</v>
      </c>
      <c r="AC746">
        <f t="shared" si="282"/>
        <v>0</v>
      </c>
      <c r="AE746">
        <f t="shared" si="283"/>
        <v>0</v>
      </c>
      <c r="AF746">
        <f t="shared" si="284"/>
        <v>0</v>
      </c>
      <c r="AG746">
        <f t="shared" si="295"/>
        <v>0</v>
      </c>
      <c r="AH746">
        <f t="shared" si="296"/>
        <v>0</v>
      </c>
      <c r="AI746">
        <f t="shared" si="285"/>
        <v>0</v>
      </c>
      <c r="AJ746">
        <f t="shared" si="286"/>
        <v>0</v>
      </c>
      <c r="AK746">
        <f t="shared" si="287"/>
        <v>0</v>
      </c>
      <c r="AL746">
        <f t="shared" si="288"/>
        <v>0</v>
      </c>
      <c r="AM746">
        <f t="shared" si="289"/>
        <v>0</v>
      </c>
      <c r="AO746">
        <f t="shared" si="290"/>
        <v>0</v>
      </c>
      <c r="AP746">
        <f t="shared" si="291"/>
        <v>0</v>
      </c>
    </row>
    <row r="747" spans="1:42" x14ac:dyDescent="0.2">
      <c r="D747" s="120">
        <f t="shared" si="273"/>
        <v>0</v>
      </c>
      <c r="O747">
        <f t="shared" si="274"/>
        <v>0</v>
      </c>
      <c r="P747">
        <f t="shared" si="292"/>
        <v>431</v>
      </c>
      <c r="Q747">
        <f t="shared" si="293"/>
        <v>0</v>
      </c>
      <c r="R747">
        <f t="shared" si="275"/>
        <v>0</v>
      </c>
      <c r="S747">
        <f t="shared" si="276"/>
        <v>0</v>
      </c>
      <c r="T747">
        <f t="shared" si="294"/>
        <v>0</v>
      </c>
      <c r="V747">
        <f t="shared" si="277"/>
        <v>0</v>
      </c>
      <c r="W747">
        <f t="shared" si="278"/>
        <v>0</v>
      </c>
      <c r="Y747">
        <f t="shared" si="279"/>
        <v>0</v>
      </c>
      <c r="Z747">
        <f t="shared" si="280"/>
        <v>0</v>
      </c>
      <c r="AB747">
        <f t="shared" si="281"/>
        <v>0</v>
      </c>
      <c r="AC747">
        <f t="shared" si="282"/>
        <v>0</v>
      </c>
      <c r="AE747">
        <f t="shared" si="283"/>
        <v>0</v>
      </c>
      <c r="AF747">
        <f t="shared" si="284"/>
        <v>0</v>
      </c>
      <c r="AG747">
        <f t="shared" si="295"/>
        <v>0</v>
      </c>
      <c r="AH747">
        <f t="shared" si="296"/>
        <v>0</v>
      </c>
      <c r="AI747">
        <f t="shared" si="285"/>
        <v>0</v>
      </c>
      <c r="AJ747">
        <f t="shared" si="286"/>
        <v>0</v>
      </c>
      <c r="AK747">
        <f t="shared" si="287"/>
        <v>0</v>
      </c>
      <c r="AL747">
        <f t="shared" si="288"/>
        <v>0</v>
      </c>
      <c r="AM747">
        <f t="shared" si="289"/>
        <v>0</v>
      </c>
      <c r="AO747">
        <f t="shared" si="290"/>
        <v>0</v>
      </c>
      <c r="AP747">
        <f t="shared" si="291"/>
        <v>0</v>
      </c>
    </row>
    <row r="748" spans="1:42" x14ac:dyDescent="0.2">
      <c r="D748" s="120">
        <f t="shared" si="273"/>
        <v>0</v>
      </c>
      <c r="O748">
        <f t="shared" si="274"/>
        <v>0</v>
      </c>
      <c r="P748">
        <f t="shared" si="292"/>
        <v>431</v>
      </c>
      <c r="Q748">
        <f t="shared" si="293"/>
        <v>0</v>
      </c>
      <c r="R748">
        <f t="shared" si="275"/>
        <v>0</v>
      </c>
      <c r="S748">
        <f t="shared" si="276"/>
        <v>0</v>
      </c>
      <c r="T748">
        <f t="shared" si="294"/>
        <v>0</v>
      </c>
      <c r="V748">
        <f t="shared" si="277"/>
        <v>0</v>
      </c>
      <c r="W748">
        <f t="shared" si="278"/>
        <v>0</v>
      </c>
      <c r="Y748">
        <f t="shared" si="279"/>
        <v>0</v>
      </c>
      <c r="Z748">
        <f t="shared" si="280"/>
        <v>0</v>
      </c>
      <c r="AB748">
        <f t="shared" si="281"/>
        <v>0</v>
      </c>
      <c r="AC748">
        <f t="shared" si="282"/>
        <v>0</v>
      </c>
      <c r="AE748">
        <f t="shared" si="283"/>
        <v>0</v>
      </c>
      <c r="AF748">
        <f t="shared" si="284"/>
        <v>0</v>
      </c>
      <c r="AG748">
        <f t="shared" si="295"/>
        <v>0</v>
      </c>
      <c r="AH748">
        <f t="shared" si="296"/>
        <v>0</v>
      </c>
      <c r="AI748">
        <f t="shared" si="285"/>
        <v>0</v>
      </c>
      <c r="AJ748">
        <f t="shared" si="286"/>
        <v>0</v>
      </c>
      <c r="AK748">
        <f t="shared" si="287"/>
        <v>0</v>
      </c>
      <c r="AL748">
        <f t="shared" si="288"/>
        <v>0</v>
      </c>
      <c r="AM748">
        <f t="shared" si="289"/>
        <v>0</v>
      </c>
      <c r="AO748">
        <f t="shared" si="290"/>
        <v>0</v>
      </c>
      <c r="AP748">
        <f t="shared" si="291"/>
        <v>0</v>
      </c>
    </row>
    <row r="749" spans="1:42" x14ac:dyDescent="0.2">
      <c r="A749" s="191"/>
      <c r="D749" s="120">
        <f t="shared" si="273"/>
        <v>0</v>
      </c>
      <c r="O749">
        <f t="shared" si="274"/>
        <v>0</v>
      </c>
      <c r="P749">
        <f t="shared" si="292"/>
        <v>431</v>
      </c>
      <c r="Q749">
        <f t="shared" si="293"/>
        <v>0</v>
      </c>
      <c r="R749">
        <f t="shared" si="275"/>
        <v>0</v>
      </c>
      <c r="S749">
        <f t="shared" si="276"/>
        <v>0</v>
      </c>
      <c r="T749">
        <f t="shared" si="294"/>
        <v>0</v>
      </c>
      <c r="V749">
        <f t="shared" si="277"/>
        <v>0</v>
      </c>
      <c r="W749">
        <f t="shared" si="278"/>
        <v>0</v>
      </c>
      <c r="Y749">
        <f t="shared" si="279"/>
        <v>0</v>
      </c>
      <c r="Z749">
        <f t="shared" si="280"/>
        <v>0</v>
      </c>
      <c r="AB749">
        <f t="shared" si="281"/>
        <v>0</v>
      </c>
      <c r="AC749">
        <f t="shared" si="282"/>
        <v>0</v>
      </c>
      <c r="AE749">
        <f t="shared" si="283"/>
        <v>0</v>
      </c>
      <c r="AF749">
        <f t="shared" si="284"/>
        <v>0</v>
      </c>
      <c r="AG749">
        <f t="shared" si="295"/>
        <v>0</v>
      </c>
      <c r="AH749">
        <f t="shared" si="296"/>
        <v>0</v>
      </c>
      <c r="AI749">
        <f t="shared" si="285"/>
        <v>0</v>
      </c>
      <c r="AJ749">
        <f t="shared" si="286"/>
        <v>0</v>
      </c>
      <c r="AK749">
        <f t="shared" si="287"/>
        <v>0</v>
      </c>
      <c r="AL749">
        <f t="shared" si="288"/>
        <v>0</v>
      </c>
      <c r="AM749">
        <f t="shared" si="289"/>
        <v>0</v>
      </c>
      <c r="AO749">
        <f t="shared" si="290"/>
        <v>0</v>
      </c>
      <c r="AP749">
        <f t="shared" si="291"/>
        <v>0</v>
      </c>
    </row>
    <row r="750" spans="1:42" x14ac:dyDescent="0.2">
      <c r="D750" s="120">
        <f t="shared" si="273"/>
        <v>0</v>
      </c>
      <c r="O750">
        <f t="shared" si="274"/>
        <v>0</v>
      </c>
      <c r="P750">
        <f t="shared" si="292"/>
        <v>431</v>
      </c>
      <c r="Q750">
        <f t="shared" si="293"/>
        <v>0</v>
      </c>
      <c r="R750">
        <f t="shared" si="275"/>
        <v>0</v>
      </c>
      <c r="S750">
        <f t="shared" si="276"/>
        <v>0</v>
      </c>
      <c r="T750">
        <f t="shared" si="294"/>
        <v>0</v>
      </c>
      <c r="V750">
        <f t="shared" si="277"/>
        <v>0</v>
      </c>
      <c r="W750">
        <f t="shared" si="278"/>
        <v>0</v>
      </c>
      <c r="Y750">
        <f t="shared" si="279"/>
        <v>0</v>
      </c>
      <c r="Z750">
        <f t="shared" si="280"/>
        <v>0</v>
      </c>
      <c r="AB750">
        <f t="shared" si="281"/>
        <v>0</v>
      </c>
      <c r="AC750">
        <f t="shared" si="282"/>
        <v>0</v>
      </c>
      <c r="AE750">
        <f t="shared" si="283"/>
        <v>0</v>
      </c>
      <c r="AF750">
        <f t="shared" si="284"/>
        <v>0</v>
      </c>
      <c r="AG750">
        <f t="shared" si="295"/>
        <v>0</v>
      </c>
      <c r="AH750">
        <f t="shared" si="296"/>
        <v>0</v>
      </c>
      <c r="AI750">
        <f t="shared" si="285"/>
        <v>0</v>
      </c>
      <c r="AJ750">
        <f t="shared" si="286"/>
        <v>0</v>
      </c>
      <c r="AK750">
        <f t="shared" si="287"/>
        <v>0</v>
      </c>
      <c r="AL750">
        <f t="shared" si="288"/>
        <v>0</v>
      </c>
      <c r="AM750">
        <f t="shared" si="289"/>
        <v>0</v>
      </c>
      <c r="AO750">
        <f t="shared" si="290"/>
        <v>0</v>
      </c>
      <c r="AP750">
        <f t="shared" si="291"/>
        <v>0</v>
      </c>
    </row>
    <row r="751" spans="1:42" x14ac:dyDescent="0.2">
      <c r="A751" s="55"/>
      <c r="D751" s="120">
        <f t="shared" si="273"/>
        <v>0</v>
      </c>
      <c r="O751">
        <f t="shared" si="274"/>
        <v>0</v>
      </c>
      <c r="P751">
        <f t="shared" si="292"/>
        <v>431</v>
      </c>
      <c r="Q751">
        <f t="shared" si="293"/>
        <v>0</v>
      </c>
      <c r="R751">
        <f t="shared" si="275"/>
        <v>0</v>
      </c>
      <c r="S751">
        <f t="shared" si="276"/>
        <v>0</v>
      </c>
      <c r="T751">
        <f t="shared" si="294"/>
        <v>0</v>
      </c>
      <c r="V751">
        <f t="shared" si="277"/>
        <v>0</v>
      </c>
      <c r="W751">
        <f t="shared" si="278"/>
        <v>0</v>
      </c>
      <c r="Y751">
        <f t="shared" si="279"/>
        <v>0</v>
      </c>
      <c r="Z751">
        <f t="shared" si="280"/>
        <v>0</v>
      </c>
      <c r="AB751">
        <f t="shared" si="281"/>
        <v>0</v>
      </c>
      <c r="AC751">
        <f t="shared" si="282"/>
        <v>0</v>
      </c>
      <c r="AE751">
        <f t="shared" si="283"/>
        <v>0</v>
      </c>
      <c r="AF751">
        <f t="shared" si="284"/>
        <v>0</v>
      </c>
      <c r="AG751">
        <f t="shared" si="295"/>
        <v>0</v>
      </c>
      <c r="AH751">
        <f t="shared" si="296"/>
        <v>0</v>
      </c>
      <c r="AI751">
        <f t="shared" si="285"/>
        <v>0</v>
      </c>
      <c r="AJ751">
        <f t="shared" si="286"/>
        <v>0</v>
      </c>
      <c r="AK751">
        <f t="shared" si="287"/>
        <v>0</v>
      </c>
      <c r="AL751">
        <f t="shared" si="288"/>
        <v>0</v>
      </c>
      <c r="AM751">
        <f t="shared" si="289"/>
        <v>0</v>
      </c>
      <c r="AO751">
        <f t="shared" si="290"/>
        <v>0</v>
      </c>
      <c r="AP751">
        <f t="shared" si="291"/>
        <v>0</v>
      </c>
    </row>
    <row r="752" spans="1:42" x14ac:dyDescent="0.2">
      <c r="A752" s="153"/>
      <c r="D752" s="120">
        <f t="shared" si="273"/>
        <v>0</v>
      </c>
      <c r="O752">
        <f t="shared" si="274"/>
        <v>0</v>
      </c>
      <c r="P752">
        <f t="shared" si="292"/>
        <v>431</v>
      </c>
      <c r="Q752">
        <f t="shared" si="293"/>
        <v>0</v>
      </c>
      <c r="R752">
        <f t="shared" si="275"/>
        <v>0</v>
      </c>
      <c r="S752">
        <f t="shared" si="276"/>
        <v>0</v>
      </c>
      <c r="T752">
        <f t="shared" si="294"/>
        <v>0</v>
      </c>
      <c r="V752">
        <f t="shared" si="277"/>
        <v>0</v>
      </c>
      <c r="W752">
        <f t="shared" si="278"/>
        <v>0</v>
      </c>
      <c r="Y752">
        <f t="shared" si="279"/>
        <v>0</v>
      </c>
      <c r="Z752">
        <f t="shared" si="280"/>
        <v>0</v>
      </c>
      <c r="AB752">
        <f t="shared" si="281"/>
        <v>0</v>
      </c>
      <c r="AC752">
        <f t="shared" si="282"/>
        <v>0</v>
      </c>
      <c r="AE752">
        <f t="shared" si="283"/>
        <v>0</v>
      </c>
      <c r="AF752">
        <f t="shared" si="284"/>
        <v>0</v>
      </c>
      <c r="AG752">
        <f t="shared" si="295"/>
        <v>0</v>
      </c>
      <c r="AH752">
        <f t="shared" si="296"/>
        <v>0</v>
      </c>
      <c r="AI752">
        <f t="shared" si="285"/>
        <v>0</v>
      </c>
      <c r="AJ752">
        <f t="shared" si="286"/>
        <v>0</v>
      </c>
      <c r="AK752">
        <f t="shared" si="287"/>
        <v>0</v>
      </c>
      <c r="AL752">
        <f t="shared" si="288"/>
        <v>0</v>
      </c>
      <c r="AM752">
        <f t="shared" si="289"/>
        <v>0</v>
      </c>
      <c r="AO752">
        <f t="shared" si="290"/>
        <v>0</v>
      </c>
      <c r="AP752">
        <f t="shared" si="291"/>
        <v>0</v>
      </c>
    </row>
    <row r="753" spans="1:42" x14ac:dyDescent="0.2">
      <c r="A753" s="191"/>
      <c r="D753" s="120">
        <f t="shared" si="273"/>
        <v>0</v>
      </c>
      <c r="O753">
        <f t="shared" si="274"/>
        <v>0</v>
      </c>
      <c r="P753">
        <f t="shared" si="292"/>
        <v>431</v>
      </c>
      <c r="Q753">
        <f t="shared" si="293"/>
        <v>0</v>
      </c>
      <c r="R753">
        <f t="shared" si="275"/>
        <v>0</v>
      </c>
      <c r="S753">
        <f t="shared" si="276"/>
        <v>0</v>
      </c>
      <c r="T753">
        <f t="shared" si="294"/>
        <v>0</v>
      </c>
      <c r="V753">
        <f t="shared" si="277"/>
        <v>0</v>
      </c>
      <c r="W753">
        <f t="shared" si="278"/>
        <v>0</v>
      </c>
      <c r="Y753">
        <f t="shared" si="279"/>
        <v>0</v>
      </c>
      <c r="Z753">
        <f t="shared" si="280"/>
        <v>0</v>
      </c>
      <c r="AB753">
        <f t="shared" si="281"/>
        <v>0</v>
      </c>
      <c r="AC753">
        <f t="shared" si="282"/>
        <v>0</v>
      </c>
      <c r="AE753">
        <f t="shared" si="283"/>
        <v>0</v>
      </c>
      <c r="AF753">
        <f t="shared" si="284"/>
        <v>0</v>
      </c>
      <c r="AG753">
        <f t="shared" si="295"/>
        <v>0</v>
      </c>
      <c r="AH753">
        <f t="shared" si="296"/>
        <v>0</v>
      </c>
      <c r="AI753">
        <f t="shared" si="285"/>
        <v>0</v>
      </c>
      <c r="AJ753">
        <f t="shared" si="286"/>
        <v>0</v>
      </c>
      <c r="AK753">
        <f t="shared" si="287"/>
        <v>0</v>
      </c>
      <c r="AL753">
        <f t="shared" si="288"/>
        <v>0</v>
      </c>
      <c r="AM753">
        <f t="shared" si="289"/>
        <v>0</v>
      </c>
      <c r="AO753">
        <f t="shared" si="290"/>
        <v>0</v>
      </c>
      <c r="AP753">
        <f t="shared" si="291"/>
        <v>0</v>
      </c>
    </row>
    <row r="754" spans="1:42" x14ac:dyDescent="0.2">
      <c r="A754" s="511"/>
      <c r="D754" s="120">
        <f t="shared" si="273"/>
        <v>0</v>
      </c>
      <c r="O754">
        <f t="shared" si="274"/>
        <v>0</v>
      </c>
      <c r="P754">
        <f t="shared" si="292"/>
        <v>431</v>
      </c>
      <c r="Q754">
        <f t="shared" si="293"/>
        <v>0</v>
      </c>
      <c r="R754">
        <f t="shared" si="275"/>
        <v>0</v>
      </c>
      <c r="S754">
        <f t="shared" si="276"/>
        <v>0</v>
      </c>
      <c r="T754">
        <f t="shared" si="294"/>
        <v>0</v>
      </c>
      <c r="V754">
        <f t="shared" si="277"/>
        <v>0</v>
      </c>
      <c r="W754">
        <f t="shared" si="278"/>
        <v>0</v>
      </c>
      <c r="Y754">
        <f t="shared" si="279"/>
        <v>0</v>
      </c>
      <c r="Z754">
        <f t="shared" si="280"/>
        <v>0</v>
      </c>
      <c r="AB754">
        <f t="shared" si="281"/>
        <v>0</v>
      </c>
      <c r="AC754">
        <f t="shared" si="282"/>
        <v>0</v>
      </c>
      <c r="AE754">
        <f t="shared" si="283"/>
        <v>0</v>
      </c>
      <c r="AF754">
        <f t="shared" si="284"/>
        <v>0</v>
      </c>
      <c r="AG754">
        <f t="shared" si="295"/>
        <v>0</v>
      </c>
      <c r="AH754">
        <f t="shared" si="296"/>
        <v>0</v>
      </c>
      <c r="AI754">
        <f t="shared" si="285"/>
        <v>0</v>
      </c>
      <c r="AJ754">
        <f t="shared" si="286"/>
        <v>0</v>
      </c>
      <c r="AK754">
        <f t="shared" si="287"/>
        <v>0</v>
      </c>
      <c r="AL754">
        <f t="shared" si="288"/>
        <v>0</v>
      </c>
      <c r="AM754">
        <f t="shared" si="289"/>
        <v>0</v>
      </c>
      <c r="AO754">
        <f t="shared" si="290"/>
        <v>0</v>
      </c>
      <c r="AP754">
        <f t="shared" si="291"/>
        <v>0</v>
      </c>
    </row>
    <row r="755" spans="1:42" x14ac:dyDescent="0.2">
      <c r="A755" s="191"/>
      <c r="D755" s="120">
        <f t="shared" si="273"/>
        <v>0</v>
      </c>
      <c r="O755">
        <f t="shared" si="274"/>
        <v>0</v>
      </c>
      <c r="P755">
        <f t="shared" si="292"/>
        <v>431</v>
      </c>
      <c r="Q755">
        <f t="shared" si="293"/>
        <v>0</v>
      </c>
      <c r="R755">
        <f t="shared" si="275"/>
        <v>0</v>
      </c>
      <c r="S755">
        <f t="shared" si="276"/>
        <v>0</v>
      </c>
      <c r="T755">
        <f t="shared" si="294"/>
        <v>0</v>
      </c>
      <c r="V755">
        <f t="shared" si="277"/>
        <v>0</v>
      </c>
      <c r="W755">
        <f t="shared" si="278"/>
        <v>0</v>
      </c>
      <c r="Y755">
        <f t="shared" si="279"/>
        <v>0</v>
      </c>
      <c r="Z755">
        <f t="shared" si="280"/>
        <v>0</v>
      </c>
      <c r="AB755">
        <f t="shared" si="281"/>
        <v>0</v>
      </c>
      <c r="AC755">
        <f t="shared" si="282"/>
        <v>0</v>
      </c>
      <c r="AE755">
        <f t="shared" si="283"/>
        <v>0</v>
      </c>
      <c r="AF755">
        <f t="shared" si="284"/>
        <v>0</v>
      </c>
      <c r="AG755">
        <f t="shared" si="295"/>
        <v>0</v>
      </c>
      <c r="AH755">
        <f t="shared" si="296"/>
        <v>0</v>
      </c>
      <c r="AI755">
        <f t="shared" si="285"/>
        <v>0</v>
      </c>
      <c r="AJ755">
        <f t="shared" si="286"/>
        <v>0</v>
      </c>
      <c r="AK755">
        <f t="shared" si="287"/>
        <v>0</v>
      </c>
      <c r="AL755">
        <f t="shared" si="288"/>
        <v>0</v>
      </c>
      <c r="AM755">
        <f t="shared" si="289"/>
        <v>0</v>
      </c>
      <c r="AO755">
        <f t="shared" si="290"/>
        <v>0</v>
      </c>
      <c r="AP755">
        <f t="shared" si="291"/>
        <v>0</v>
      </c>
    </row>
    <row r="756" spans="1:42" x14ac:dyDescent="0.2">
      <c r="D756" s="120">
        <f t="shared" si="273"/>
        <v>0</v>
      </c>
      <c r="O756">
        <f t="shared" si="274"/>
        <v>0</v>
      </c>
      <c r="P756">
        <f t="shared" si="292"/>
        <v>431</v>
      </c>
      <c r="Q756">
        <f t="shared" si="293"/>
        <v>0</v>
      </c>
      <c r="R756">
        <f t="shared" si="275"/>
        <v>0</v>
      </c>
      <c r="S756">
        <f t="shared" si="276"/>
        <v>0</v>
      </c>
      <c r="T756">
        <f t="shared" si="294"/>
        <v>0</v>
      </c>
      <c r="V756">
        <f t="shared" si="277"/>
        <v>0</v>
      </c>
      <c r="W756">
        <f t="shared" si="278"/>
        <v>0</v>
      </c>
      <c r="Y756">
        <f t="shared" si="279"/>
        <v>0</v>
      </c>
      <c r="Z756">
        <f t="shared" si="280"/>
        <v>0</v>
      </c>
      <c r="AB756">
        <f t="shared" si="281"/>
        <v>0</v>
      </c>
      <c r="AC756">
        <f t="shared" si="282"/>
        <v>0</v>
      </c>
      <c r="AE756">
        <f t="shared" si="283"/>
        <v>0</v>
      </c>
      <c r="AF756">
        <f t="shared" si="284"/>
        <v>0</v>
      </c>
      <c r="AG756">
        <f t="shared" si="295"/>
        <v>0</v>
      </c>
      <c r="AH756">
        <f t="shared" si="296"/>
        <v>0</v>
      </c>
      <c r="AI756">
        <f t="shared" si="285"/>
        <v>0</v>
      </c>
      <c r="AJ756">
        <f t="shared" si="286"/>
        <v>0</v>
      </c>
      <c r="AK756">
        <f t="shared" si="287"/>
        <v>0</v>
      </c>
      <c r="AL756">
        <f t="shared" si="288"/>
        <v>0</v>
      </c>
      <c r="AM756">
        <f t="shared" si="289"/>
        <v>0</v>
      </c>
      <c r="AO756">
        <f t="shared" si="290"/>
        <v>0</v>
      </c>
      <c r="AP756">
        <f t="shared" si="291"/>
        <v>0</v>
      </c>
    </row>
    <row r="757" spans="1:42" x14ac:dyDescent="0.2">
      <c r="D757" s="120">
        <f t="shared" si="273"/>
        <v>0</v>
      </c>
      <c r="O757">
        <f t="shared" si="274"/>
        <v>0</v>
      </c>
      <c r="P757">
        <f t="shared" si="292"/>
        <v>431</v>
      </c>
      <c r="Q757">
        <f t="shared" si="293"/>
        <v>0</v>
      </c>
      <c r="R757">
        <f t="shared" si="275"/>
        <v>0</v>
      </c>
      <c r="S757">
        <f t="shared" si="276"/>
        <v>0</v>
      </c>
      <c r="T757">
        <f t="shared" si="294"/>
        <v>0</v>
      </c>
      <c r="V757">
        <f t="shared" si="277"/>
        <v>0</v>
      </c>
      <c r="W757">
        <f t="shared" si="278"/>
        <v>0</v>
      </c>
      <c r="Y757">
        <f t="shared" si="279"/>
        <v>0</v>
      </c>
      <c r="Z757">
        <f t="shared" si="280"/>
        <v>0</v>
      </c>
      <c r="AB757">
        <f t="shared" si="281"/>
        <v>0</v>
      </c>
      <c r="AC757">
        <f t="shared" si="282"/>
        <v>0</v>
      </c>
      <c r="AE757">
        <f t="shared" si="283"/>
        <v>0</v>
      </c>
      <c r="AF757">
        <f t="shared" si="284"/>
        <v>0</v>
      </c>
      <c r="AG757">
        <f t="shared" si="295"/>
        <v>0</v>
      </c>
      <c r="AH757">
        <f t="shared" si="296"/>
        <v>0</v>
      </c>
      <c r="AI757">
        <f t="shared" si="285"/>
        <v>0</v>
      </c>
      <c r="AJ757">
        <f t="shared" si="286"/>
        <v>0</v>
      </c>
      <c r="AK757">
        <f t="shared" si="287"/>
        <v>0</v>
      </c>
      <c r="AL757">
        <f t="shared" si="288"/>
        <v>0</v>
      </c>
      <c r="AM757">
        <f t="shared" si="289"/>
        <v>0</v>
      </c>
      <c r="AO757">
        <f t="shared" si="290"/>
        <v>0</v>
      </c>
      <c r="AP757">
        <f t="shared" si="291"/>
        <v>0</v>
      </c>
    </row>
    <row r="758" spans="1:42" x14ac:dyDescent="0.2">
      <c r="A758" s="511"/>
      <c r="D758" s="120">
        <f t="shared" si="273"/>
        <v>0</v>
      </c>
      <c r="O758">
        <f t="shared" si="274"/>
        <v>0</v>
      </c>
      <c r="P758">
        <f t="shared" si="292"/>
        <v>431</v>
      </c>
      <c r="Q758">
        <f t="shared" si="293"/>
        <v>0</v>
      </c>
      <c r="R758">
        <f t="shared" si="275"/>
        <v>0</v>
      </c>
      <c r="S758">
        <f t="shared" si="276"/>
        <v>0</v>
      </c>
      <c r="T758">
        <f t="shared" si="294"/>
        <v>0</v>
      </c>
      <c r="V758">
        <f t="shared" si="277"/>
        <v>0</v>
      </c>
      <c r="W758">
        <f t="shared" si="278"/>
        <v>0</v>
      </c>
      <c r="Y758">
        <f t="shared" si="279"/>
        <v>0</v>
      </c>
      <c r="Z758">
        <f t="shared" si="280"/>
        <v>0</v>
      </c>
      <c r="AB758">
        <f t="shared" si="281"/>
        <v>0</v>
      </c>
      <c r="AC758">
        <f t="shared" si="282"/>
        <v>0</v>
      </c>
      <c r="AE758">
        <f t="shared" si="283"/>
        <v>0</v>
      </c>
      <c r="AF758">
        <f t="shared" si="284"/>
        <v>0</v>
      </c>
      <c r="AG758">
        <f t="shared" si="295"/>
        <v>0</v>
      </c>
      <c r="AH758">
        <f t="shared" si="296"/>
        <v>0</v>
      </c>
      <c r="AI758">
        <f t="shared" si="285"/>
        <v>0</v>
      </c>
      <c r="AJ758">
        <f t="shared" si="286"/>
        <v>0</v>
      </c>
      <c r="AK758">
        <f t="shared" si="287"/>
        <v>0</v>
      </c>
      <c r="AL758">
        <f t="shared" si="288"/>
        <v>0</v>
      </c>
      <c r="AM758">
        <f t="shared" si="289"/>
        <v>0</v>
      </c>
      <c r="AO758">
        <f t="shared" si="290"/>
        <v>0</v>
      </c>
      <c r="AP758">
        <f t="shared" si="291"/>
        <v>0</v>
      </c>
    </row>
    <row r="759" spans="1:42" x14ac:dyDescent="0.2">
      <c r="D759" s="120">
        <f t="shared" si="273"/>
        <v>0</v>
      </c>
      <c r="O759">
        <f t="shared" si="274"/>
        <v>0</v>
      </c>
      <c r="P759">
        <f t="shared" si="292"/>
        <v>431</v>
      </c>
      <c r="Q759">
        <f t="shared" si="293"/>
        <v>0</v>
      </c>
      <c r="R759">
        <f t="shared" si="275"/>
        <v>0</v>
      </c>
      <c r="S759">
        <f t="shared" si="276"/>
        <v>0</v>
      </c>
      <c r="T759">
        <f t="shared" si="294"/>
        <v>0</v>
      </c>
      <c r="V759">
        <f t="shared" si="277"/>
        <v>0</v>
      </c>
      <c r="W759">
        <f t="shared" si="278"/>
        <v>0</v>
      </c>
      <c r="Y759">
        <f t="shared" si="279"/>
        <v>0</v>
      </c>
      <c r="Z759">
        <f t="shared" si="280"/>
        <v>0</v>
      </c>
      <c r="AB759">
        <f t="shared" si="281"/>
        <v>0</v>
      </c>
      <c r="AC759">
        <f t="shared" si="282"/>
        <v>0</v>
      </c>
      <c r="AE759">
        <f t="shared" si="283"/>
        <v>0</v>
      </c>
      <c r="AF759">
        <f t="shared" si="284"/>
        <v>0</v>
      </c>
      <c r="AG759">
        <f t="shared" si="295"/>
        <v>0</v>
      </c>
      <c r="AH759">
        <f t="shared" si="296"/>
        <v>0</v>
      </c>
      <c r="AI759">
        <f t="shared" si="285"/>
        <v>0</v>
      </c>
      <c r="AJ759">
        <f t="shared" si="286"/>
        <v>0</v>
      </c>
      <c r="AK759">
        <f t="shared" si="287"/>
        <v>0</v>
      </c>
      <c r="AL759">
        <f t="shared" si="288"/>
        <v>0</v>
      </c>
      <c r="AM759">
        <f t="shared" si="289"/>
        <v>0</v>
      </c>
      <c r="AO759">
        <f t="shared" si="290"/>
        <v>0</v>
      </c>
      <c r="AP759">
        <f t="shared" si="291"/>
        <v>0</v>
      </c>
    </row>
    <row r="760" spans="1:42" x14ac:dyDescent="0.2">
      <c r="D760" s="120">
        <f t="shared" si="273"/>
        <v>0</v>
      </c>
      <c r="O760">
        <f t="shared" si="274"/>
        <v>0</v>
      </c>
      <c r="P760">
        <f t="shared" si="292"/>
        <v>431</v>
      </c>
      <c r="Q760">
        <f t="shared" si="293"/>
        <v>0</v>
      </c>
      <c r="R760">
        <f t="shared" si="275"/>
        <v>0</v>
      </c>
      <c r="S760">
        <f t="shared" si="276"/>
        <v>0</v>
      </c>
      <c r="T760">
        <f t="shared" si="294"/>
        <v>0</v>
      </c>
      <c r="V760">
        <f t="shared" si="277"/>
        <v>0</v>
      </c>
      <c r="W760">
        <f t="shared" si="278"/>
        <v>0</v>
      </c>
      <c r="Y760">
        <f t="shared" si="279"/>
        <v>0</v>
      </c>
      <c r="Z760">
        <f t="shared" si="280"/>
        <v>0</v>
      </c>
      <c r="AB760">
        <f t="shared" si="281"/>
        <v>0</v>
      </c>
      <c r="AC760">
        <f t="shared" si="282"/>
        <v>0</v>
      </c>
      <c r="AE760">
        <f t="shared" si="283"/>
        <v>0</v>
      </c>
      <c r="AF760">
        <f t="shared" si="284"/>
        <v>0</v>
      </c>
      <c r="AG760">
        <f t="shared" si="295"/>
        <v>0</v>
      </c>
      <c r="AH760">
        <f t="shared" si="296"/>
        <v>0</v>
      </c>
      <c r="AI760">
        <f t="shared" si="285"/>
        <v>0</v>
      </c>
      <c r="AJ760">
        <f t="shared" si="286"/>
        <v>0</v>
      </c>
      <c r="AK760">
        <f t="shared" si="287"/>
        <v>0</v>
      </c>
      <c r="AL760">
        <f t="shared" si="288"/>
        <v>0</v>
      </c>
      <c r="AM760">
        <f t="shared" si="289"/>
        <v>0</v>
      </c>
      <c r="AO760">
        <f t="shared" si="290"/>
        <v>0</v>
      </c>
      <c r="AP760">
        <f t="shared" si="291"/>
        <v>0</v>
      </c>
    </row>
    <row r="761" spans="1:42" x14ac:dyDescent="0.2">
      <c r="A761" s="40"/>
      <c r="D761" s="120">
        <f t="shared" si="273"/>
        <v>0</v>
      </c>
      <c r="O761">
        <f t="shared" si="274"/>
        <v>0</v>
      </c>
      <c r="P761">
        <f t="shared" si="292"/>
        <v>431</v>
      </c>
      <c r="Q761">
        <f t="shared" si="293"/>
        <v>0</v>
      </c>
      <c r="R761">
        <f t="shared" si="275"/>
        <v>0</v>
      </c>
      <c r="S761">
        <f t="shared" si="276"/>
        <v>0</v>
      </c>
      <c r="T761">
        <f t="shared" si="294"/>
        <v>0</v>
      </c>
      <c r="V761">
        <f t="shared" si="277"/>
        <v>0</v>
      </c>
      <c r="W761">
        <f t="shared" si="278"/>
        <v>0</v>
      </c>
      <c r="Y761">
        <f t="shared" si="279"/>
        <v>0</v>
      </c>
      <c r="Z761">
        <f t="shared" si="280"/>
        <v>0</v>
      </c>
      <c r="AB761">
        <f t="shared" si="281"/>
        <v>0</v>
      </c>
      <c r="AC761">
        <f t="shared" si="282"/>
        <v>0</v>
      </c>
      <c r="AE761">
        <f t="shared" si="283"/>
        <v>0</v>
      </c>
      <c r="AF761">
        <f t="shared" si="284"/>
        <v>0</v>
      </c>
      <c r="AG761">
        <f t="shared" si="295"/>
        <v>0</v>
      </c>
      <c r="AH761">
        <f t="shared" si="296"/>
        <v>0</v>
      </c>
      <c r="AI761">
        <f t="shared" si="285"/>
        <v>0</v>
      </c>
      <c r="AJ761">
        <f t="shared" si="286"/>
        <v>0</v>
      </c>
      <c r="AK761">
        <f t="shared" si="287"/>
        <v>0</v>
      </c>
      <c r="AL761">
        <f t="shared" si="288"/>
        <v>0</v>
      </c>
      <c r="AM761">
        <f t="shared" si="289"/>
        <v>0</v>
      </c>
      <c r="AO761">
        <f t="shared" si="290"/>
        <v>0</v>
      </c>
      <c r="AP761">
        <f t="shared" si="291"/>
        <v>0</v>
      </c>
    </row>
    <row r="762" spans="1:42" x14ac:dyDescent="0.2">
      <c r="D762" s="120">
        <f t="shared" si="273"/>
        <v>0</v>
      </c>
      <c r="O762">
        <f t="shared" si="274"/>
        <v>0</v>
      </c>
      <c r="P762">
        <f t="shared" si="292"/>
        <v>431</v>
      </c>
      <c r="Q762">
        <f t="shared" si="293"/>
        <v>0</v>
      </c>
      <c r="R762">
        <f t="shared" si="275"/>
        <v>0</v>
      </c>
      <c r="S762">
        <f t="shared" si="276"/>
        <v>0</v>
      </c>
      <c r="T762">
        <f t="shared" si="294"/>
        <v>0</v>
      </c>
      <c r="V762">
        <f t="shared" si="277"/>
        <v>0</v>
      </c>
      <c r="W762">
        <f t="shared" si="278"/>
        <v>0</v>
      </c>
      <c r="Y762">
        <f t="shared" si="279"/>
        <v>0</v>
      </c>
      <c r="Z762">
        <f t="shared" si="280"/>
        <v>0</v>
      </c>
      <c r="AB762">
        <f t="shared" si="281"/>
        <v>0</v>
      </c>
      <c r="AC762">
        <f t="shared" si="282"/>
        <v>0</v>
      </c>
      <c r="AE762">
        <f t="shared" si="283"/>
        <v>0</v>
      </c>
      <c r="AF762">
        <f t="shared" si="284"/>
        <v>0</v>
      </c>
      <c r="AG762">
        <f t="shared" si="295"/>
        <v>0</v>
      </c>
      <c r="AH762">
        <f t="shared" si="296"/>
        <v>0</v>
      </c>
      <c r="AI762">
        <f t="shared" si="285"/>
        <v>0</v>
      </c>
      <c r="AJ762">
        <f t="shared" si="286"/>
        <v>0</v>
      </c>
      <c r="AK762">
        <f t="shared" si="287"/>
        <v>0</v>
      </c>
      <c r="AL762">
        <f t="shared" si="288"/>
        <v>0</v>
      </c>
      <c r="AM762">
        <f t="shared" si="289"/>
        <v>0</v>
      </c>
      <c r="AO762">
        <f t="shared" si="290"/>
        <v>0</v>
      </c>
      <c r="AP762">
        <f t="shared" si="291"/>
        <v>0</v>
      </c>
    </row>
    <row r="763" spans="1:42" x14ac:dyDescent="0.2">
      <c r="D763" s="120">
        <f t="shared" si="273"/>
        <v>0</v>
      </c>
      <c r="O763">
        <f t="shared" si="274"/>
        <v>0</v>
      </c>
      <c r="P763">
        <f t="shared" si="292"/>
        <v>431</v>
      </c>
      <c r="Q763">
        <f t="shared" si="293"/>
        <v>0</v>
      </c>
      <c r="R763">
        <f t="shared" si="275"/>
        <v>0</v>
      </c>
      <c r="S763">
        <f t="shared" si="276"/>
        <v>0</v>
      </c>
      <c r="T763">
        <f t="shared" si="294"/>
        <v>0</v>
      </c>
      <c r="V763">
        <f t="shared" si="277"/>
        <v>0</v>
      </c>
      <c r="W763">
        <f t="shared" si="278"/>
        <v>0</v>
      </c>
      <c r="Y763">
        <f t="shared" si="279"/>
        <v>0</v>
      </c>
      <c r="Z763">
        <f t="shared" si="280"/>
        <v>0</v>
      </c>
      <c r="AB763">
        <f t="shared" si="281"/>
        <v>0</v>
      </c>
      <c r="AC763">
        <f t="shared" si="282"/>
        <v>0</v>
      </c>
      <c r="AE763">
        <f t="shared" si="283"/>
        <v>0</v>
      </c>
      <c r="AF763">
        <f t="shared" si="284"/>
        <v>0</v>
      </c>
      <c r="AG763">
        <f t="shared" si="295"/>
        <v>0</v>
      </c>
      <c r="AH763">
        <f t="shared" si="296"/>
        <v>0</v>
      </c>
      <c r="AI763">
        <f t="shared" si="285"/>
        <v>0</v>
      </c>
      <c r="AJ763">
        <f t="shared" si="286"/>
        <v>0</v>
      </c>
      <c r="AK763">
        <f t="shared" si="287"/>
        <v>0</v>
      </c>
      <c r="AL763">
        <f t="shared" si="288"/>
        <v>0</v>
      </c>
      <c r="AM763">
        <f t="shared" si="289"/>
        <v>0</v>
      </c>
      <c r="AO763">
        <f t="shared" si="290"/>
        <v>0</v>
      </c>
      <c r="AP763">
        <f t="shared" si="291"/>
        <v>0</v>
      </c>
    </row>
    <row r="764" spans="1:42" x14ac:dyDescent="0.2">
      <c r="A764" s="237"/>
      <c r="D764" s="120">
        <f t="shared" si="273"/>
        <v>0</v>
      </c>
      <c r="O764">
        <f t="shared" si="274"/>
        <v>0</v>
      </c>
      <c r="P764">
        <f t="shared" si="292"/>
        <v>431</v>
      </c>
      <c r="Q764">
        <f t="shared" si="293"/>
        <v>0</v>
      </c>
      <c r="R764">
        <f t="shared" si="275"/>
        <v>0</v>
      </c>
      <c r="S764">
        <f t="shared" si="276"/>
        <v>0</v>
      </c>
      <c r="T764">
        <f t="shared" si="294"/>
        <v>0</v>
      </c>
      <c r="V764">
        <f t="shared" si="277"/>
        <v>0</v>
      </c>
      <c r="W764">
        <f t="shared" si="278"/>
        <v>0</v>
      </c>
      <c r="Y764">
        <f t="shared" si="279"/>
        <v>0</v>
      </c>
      <c r="Z764">
        <f t="shared" si="280"/>
        <v>0</v>
      </c>
      <c r="AB764">
        <f t="shared" si="281"/>
        <v>0</v>
      </c>
      <c r="AC764">
        <f t="shared" si="282"/>
        <v>0</v>
      </c>
      <c r="AE764">
        <f t="shared" si="283"/>
        <v>0</v>
      </c>
      <c r="AF764">
        <f t="shared" si="284"/>
        <v>0</v>
      </c>
      <c r="AG764">
        <f t="shared" si="295"/>
        <v>0</v>
      </c>
      <c r="AH764">
        <f t="shared" si="296"/>
        <v>0</v>
      </c>
      <c r="AI764">
        <f t="shared" si="285"/>
        <v>0</v>
      </c>
      <c r="AJ764">
        <f t="shared" si="286"/>
        <v>0</v>
      </c>
      <c r="AK764">
        <f t="shared" si="287"/>
        <v>0</v>
      </c>
      <c r="AL764">
        <f t="shared" si="288"/>
        <v>0</v>
      </c>
      <c r="AM764">
        <f t="shared" si="289"/>
        <v>0</v>
      </c>
      <c r="AO764">
        <f t="shared" si="290"/>
        <v>0</v>
      </c>
      <c r="AP764">
        <f t="shared" si="291"/>
        <v>0</v>
      </c>
    </row>
    <row r="765" spans="1:42" x14ac:dyDescent="0.2">
      <c r="D765" s="120">
        <f t="shared" si="273"/>
        <v>0</v>
      </c>
      <c r="O765">
        <f t="shared" si="274"/>
        <v>0</v>
      </c>
      <c r="P765">
        <f t="shared" si="292"/>
        <v>431</v>
      </c>
      <c r="Q765">
        <f t="shared" si="293"/>
        <v>0</v>
      </c>
      <c r="R765">
        <f t="shared" si="275"/>
        <v>0</v>
      </c>
      <c r="S765">
        <f t="shared" si="276"/>
        <v>0</v>
      </c>
      <c r="T765">
        <f t="shared" si="294"/>
        <v>0</v>
      </c>
      <c r="V765">
        <f t="shared" si="277"/>
        <v>0</v>
      </c>
      <c r="W765">
        <f t="shared" si="278"/>
        <v>0</v>
      </c>
      <c r="Y765">
        <f t="shared" si="279"/>
        <v>0</v>
      </c>
      <c r="Z765">
        <f t="shared" si="280"/>
        <v>0</v>
      </c>
      <c r="AB765">
        <f t="shared" si="281"/>
        <v>0</v>
      </c>
      <c r="AC765">
        <f t="shared" si="282"/>
        <v>0</v>
      </c>
      <c r="AE765">
        <f t="shared" si="283"/>
        <v>0</v>
      </c>
      <c r="AF765">
        <f t="shared" si="284"/>
        <v>0</v>
      </c>
      <c r="AG765">
        <f t="shared" si="295"/>
        <v>0</v>
      </c>
      <c r="AH765">
        <f t="shared" si="296"/>
        <v>0</v>
      </c>
      <c r="AI765">
        <f t="shared" si="285"/>
        <v>0</v>
      </c>
      <c r="AJ765">
        <f t="shared" si="286"/>
        <v>0</v>
      </c>
      <c r="AK765">
        <f t="shared" si="287"/>
        <v>0</v>
      </c>
      <c r="AL765">
        <f t="shared" si="288"/>
        <v>0</v>
      </c>
      <c r="AM765">
        <f t="shared" si="289"/>
        <v>0</v>
      </c>
      <c r="AO765">
        <f t="shared" si="290"/>
        <v>0</v>
      </c>
      <c r="AP765">
        <f t="shared" si="291"/>
        <v>0</v>
      </c>
    </row>
    <row r="766" spans="1:42" x14ac:dyDescent="0.2">
      <c r="D766" s="120">
        <f t="shared" si="273"/>
        <v>0</v>
      </c>
      <c r="O766">
        <f t="shared" si="274"/>
        <v>0</v>
      </c>
      <c r="P766">
        <f t="shared" si="292"/>
        <v>431</v>
      </c>
      <c r="Q766">
        <f t="shared" si="293"/>
        <v>0</v>
      </c>
      <c r="R766">
        <f t="shared" si="275"/>
        <v>0</v>
      </c>
      <c r="S766">
        <f t="shared" si="276"/>
        <v>0</v>
      </c>
      <c r="T766">
        <f t="shared" si="294"/>
        <v>0</v>
      </c>
      <c r="V766">
        <f t="shared" si="277"/>
        <v>0</v>
      </c>
      <c r="W766">
        <f t="shared" si="278"/>
        <v>0</v>
      </c>
      <c r="Y766">
        <f t="shared" si="279"/>
        <v>0</v>
      </c>
      <c r="Z766">
        <f t="shared" si="280"/>
        <v>0</v>
      </c>
      <c r="AB766">
        <f t="shared" si="281"/>
        <v>0</v>
      </c>
      <c r="AC766">
        <f t="shared" si="282"/>
        <v>0</v>
      </c>
      <c r="AE766">
        <f t="shared" si="283"/>
        <v>0</v>
      </c>
      <c r="AF766">
        <f t="shared" si="284"/>
        <v>0</v>
      </c>
      <c r="AG766">
        <f t="shared" si="295"/>
        <v>0</v>
      </c>
      <c r="AH766">
        <f t="shared" si="296"/>
        <v>0</v>
      </c>
      <c r="AI766">
        <f t="shared" si="285"/>
        <v>0</v>
      </c>
      <c r="AJ766">
        <f t="shared" si="286"/>
        <v>0</v>
      </c>
      <c r="AK766">
        <f t="shared" si="287"/>
        <v>0</v>
      </c>
      <c r="AL766">
        <f t="shared" si="288"/>
        <v>0</v>
      </c>
      <c r="AM766">
        <f t="shared" si="289"/>
        <v>0</v>
      </c>
      <c r="AO766">
        <f t="shared" si="290"/>
        <v>0</v>
      </c>
      <c r="AP766">
        <f t="shared" si="291"/>
        <v>0</v>
      </c>
    </row>
    <row r="767" spans="1:42" x14ac:dyDescent="0.2">
      <c r="D767" s="120">
        <f t="shared" si="273"/>
        <v>0</v>
      </c>
      <c r="O767">
        <f t="shared" si="274"/>
        <v>0</v>
      </c>
      <c r="P767">
        <f t="shared" si="292"/>
        <v>431</v>
      </c>
      <c r="Q767">
        <f t="shared" si="293"/>
        <v>0</v>
      </c>
      <c r="R767">
        <f t="shared" si="275"/>
        <v>0</v>
      </c>
      <c r="S767">
        <f t="shared" si="276"/>
        <v>0</v>
      </c>
      <c r="T767">
        <f t="shared" si="294"/>
        <v>0</v>
      </c>
      <c r="V767">
        <f t="shared" si="277"/>
        <v>0</v>
      </c>
      <c r="W767">
        <f t="shared" si="278"/>
        <v>0</v>
      </c>
      <c r="Y767">
        <f t="shared" si="279"/>
        <v>0</v>
      </c>
      <c r="Z767">
        <f t="shared" si="280"/>
        <v>0</v>
      </c>
      <c r="AB767">
        <f t="shared" si="281"/>
        <v>0</v>
      </c>
      <c r="AC767">
        <f t="shared" si="282"/>
        <v>0</v>
      </c>
      <c r="AE767">
        <f t="shared" si="283"/>
        <v>0</v>
      </c>
      <c r="AF767">
        <f t="shared" si="284"/>
        <v>0</v>
      </c>
      <c r="AG767">
        <f t="shared" si="295"/>
        <v>0</v>
      </c>
      <c r="AH767">
        <f t="shared" si="296"/>
        <v>0</v>
      </c>
      <c r="AI767">
        <f t="shared" si="285"/>
        <v>0</v>
      </c>
      <c r="AJ767">
        <f t="shared" si="286"/>
        <v>0</v>
      </c>
      <c r="AK767">
        <f t="shared" si="287"/>
        <v>0</v>
      </c>
      <c r="AL767">
        <f t="shared" si="288"/>
        <v>0</v>
      </c>
      <c r="AM767">
        <f t="shared" si="289"/>
        <v>0</v>
      </c>
      <c r="AO767">
        <f t="shared" si="290"/>
        <v>0</v>
      </c>
      <c r="AP767">
        <f t="shared" si="291"/>
        <v>0</v>
      </c>
    </row>
    <row r="768" spans="1:42" x14ac:dyDescent="0.2">
      <c r="D768" s="120">
        <f t="shared" si="273"/>
        <v>0</v>
      </c>
      <c r="O768">
        <f t="shared" si="274"/>
        <v>0</v>
      </c>
      <c r="P768">
        <f t="shared" si="292"/>
        <v>431</v>
      </c>
      <c r="Q768">
        <f t="shared" si="293"/>
        <v>0</v>
      </c>
      <c r="R768">
        <f t="shared" si="275"/>
        <v>0</v>
      </c>
      <c r="S768">
        <f t="shared" si="276"/>
        <v>0</v>
      </c>
      <c r="T768">
        <f t="shared" si="294"/>
        <v>0</v>
      </c>
      <c r="V768">
        <f t="shared" si="277"/>
        <v>0</v>
      </c>
      <c r="W768">
        <f t="shared" si="278"/>
        <v>0</v>
      </c>
      <c r="Y768">
        <f t="shared" si="279"/>
        <v>0</v>
      </c>
      <c r="Z768">
        <f t="shared" si="280"/>
        <v>0</v>
      </c>
      <c r="AB768">
        <f t="shared" si="281"/>
        <v>0</v>
      </c>
      <c r="AC768">
        <f t="shared" si="282"/>
        <v>0</v>
      </c>
      <c r="AE768">
        <f t="shared" si="283"/>
        <v>0</v>
      </c>
      <c r="AF768">
        <f t="shared" si="284"/>
        <v>0</v>
      </c>
      <c r="AG768">
        <f t="shared" si="295"/>
        <v>0</v>
      </c>
      <c r="AH768">
        <f t="shared" si="296"/>
        <v>0</v>
      </c>
      <c r="AI768">
        <f t="shared" si="285"/>
        <v>0</v>
      </c>
      <c r="AJ768">
        <f t="shared" si="286"/>
        <v>0</v>
      </c>
      <c r="AK768">
        <f t="shared" si="287"/>
        <v>0</v>
      </c>
      <c r="AL768">
        <f t="shared" si="288"/>
        <v>0</v>
      </c>
      <c r="AM768">
        <f t="shared" si="289"/>
        <v>0</v>
      </c>
      <c r="AO768">
        <f t="shared" si="290"/>
        <v>0</v>
      </c>
      <c r="AP768">
        <f t="shared" si="291"/>
        <v>0</v>
      </c>
    </row>
    <row r="769" spans="1:42" x14ac:dyDescent="0.2">
      <c r="D769" s="120">
        <f t="shared" si="273"/>
        <v>0</v>
      </c>
      <c r="O769">
        <f t="shared" si="274"/>
        <v>0</v>
      </c>
      <c r="P769">
        <f t="shared" si="292"/>
        <v>431</v>
      </c>
      <c r="Q769">
        <f t="shared" si="293"/>
        <v>0</v>
      </c>
      <c r="R769">
        <f t="shared" si="275"/>
        <v>0</v>
      </c>
      <c r="S769">
        <f t="shared" si="276"/>
        <v>0</v>
      </c>
      <c r="T769">
        <f t="shared" si="294"/>
        <v>0</v>
      </c>
      <c r="V769">
        <f t="shared" si="277"/>
        <v>0</v>
      </c>
      <c r="W769">
        <f t="shared" si="278"/>
        <v>0</v>
      </c>
      <c r="Y769">
        <f t="shared" si="279"/>
        <v>0</v>
      </c>
      <c r="Z769">
        <f t="shared" si="280"/>
        <v>0</v>
      </c>
      <c r="AB769">
        <f t="shared" si="281"/>
        <v>0</v>
      </c>
      <c r="AC769">
        <f t="shared" si="282"/>
        <v>0</v>
      </c>
      <c r="AE769">
        <f t="shared" si="283"/>
        <v>0</v>
      </c>
      <c r="AF769">
        <f t="shared" si="284"/>
        <v>0</v>
      </c>
      <c r="AG769">
        <f t="shared" si="295"/>
        <v>0</v>
      </c>
      <c r="AH769">
        <f t="shared" si="296"/>
        <v>0</v>
      </c>
      <c r="AI769">
        <f t="shared" si="285"/>
        <v>0</v>
      </c>
      <c r="AJ769">
        <f t="shared" si="286"/>
        <v>0</v>
      </c>
      <c r="AK769">
        <f t="shared" si="287"/>
        <v>0</v>
      </c>
      <c r="AL769">
        <f t="shared" si="288"/>
        <v>0</v>
      </c>
      <c r="AM769">
        <f t="shared" si="289"/>
        <v>0</v>
      </c>
      <c r="AO769">
        <f t="shared" si="290"/>
        <v>0</v>
      </c>
      <c r="AP769">
        <f t="shared" si="291"/>
        <v>0</v>
      </c>
    </row>
    <row r="770" spans="1:42" x14ac:dyDescent="0.2">
      <c r="D770" s="120">
        <f t="shared" ref="D770:D833" si="297">$T770*SIGN($B770)</f>
        <v>0</v>
      </c>
      <c r="O770">
        <f t="shared" ref="O770:O833" si="298">($N$2-$A770)*SIGN($A770)</f>
        <v>0</v>
      </c>
      <c r="P770">
        <f t="shared" si="292"/>
        <v>431</v>
      </c>
      <c r="Q770">
        <f t="shared" si="293"/>
        <v>0</v>
      </c>
      <c r="R770">
        <f t="shared" ref="R770:R833" si="299">(SUM($B$2:$C$2000)-$Q770+1)*SIGN($Q770)</f>
        <v>0</v>
      </c>
      <c r="S770">
        <f t="shared" ref="S770:S833" si="300">($R770-$B770)/($R770*SIGN($B770)+(1-SIGN($B770)))</f>
        <v>0</v>
      </c>
      <c r="T770">
        <f t="shared" si="294"/>
        <v>0</v>
      </c>
      <c r="V770">
        <f t="shared" ref="V770:V833" si="301">SIGN(MAX(SIGN($S770)*(0.5-$T770), 0))*ROW()</f>
        <v>0</v>
      </c>
      <c r="W770">
        <f t="shared" ref="W770:W833" si="302">($R$2-$V770)*SIGN($V770)</f>
        <v>0</v>
      </c>
      <c r="Y770">
        <f t="shared" ref="Y770:Y833" si="303">SIGN(MAX(SIGN($S770)*(0.25-$T770), 0))*ROW()</f>
        <v>0</v>
      </c>
      <c r="Z770">
        <f t="shared" ref="Z770:Z833" si="304">($R$2-$Y770)*SIGN($Y770)</f>
        <v>0</v>
      </c>
      <c r="AB770">
        <f t="shared" ref="AB770:AB833" si="305">SIGN(MAX(SIGN($S770)*(0.75-$T770), 0))*ROW()</f>
        <v>0</v>
      </c>
      <c r="AC770">
        <f t="shared" ref="AC770:AC833" si="306">($R$2-$AB770)*SIGN($AB770)</f>
        <v>0</v>
      </c>
      <c r="AE770">
        <f t="shared" ref="AE770:AE833" si="307">$A770*$B770</f>
        <v>0</v>
      </c>
      <c r="AF770">
        <f t="shared" ref="AF770:AF833" si="308">$AG770*$AH770</f>
        <v>0</v>
      </c>
      <c r="AG770">
        <f t="shared" si="295"/>
        <v>0</v>
      </c>
      <c r="AH770">
        <f t="shared" si="296"/>
        <v>0</v>
      </c>
      <c r="AI770">
        <f t="shared" ref="AI770:AI833" si="309">$AF770+$AI771</f>
        <v>0</v>
      </c>
      <c r="AJ770">
        <f t="shared" ref="AJ770:AJ833" si="310">$AI771*SIGN($AE770)</f>
        <v>0</v>
      </c>
      <c r="AK770">
        <f t="shared" ref="AK770:AK833" si="311">($B770*$AJ770^2)/((1-(SIGN($AJ770)))+($R770*($R770-$B770)))</f>
        <v>0</v>
      </c>
      <c r="AL770">
        <f t="shared" ref="AL770:AL833" si="312">SIGN(MAX(SIGN($S770)*(0.95-$T770), 0))*ROW()</f>
        <v>0</v>
      </c>
      <c r="AM770">
        <f t="shared" ref="AM770:AM833" si="313">($R$2-$AL770)*SIGN($AL770)</f>
        <v>0</v>
      </c>
      <c r="AO770">
        <f t="shared" ref="AO770:AO833" si="314">SIGN(MAX(SIGN($S770)*(0.05-$T770), 0))*ROW()</f>
        <v>0</v>
      </c>
      <c r="AP770">
        <f t="shared" ref="AP770:AP833" si="315">($R$2-$AO770)*SIGN($AO770)</f>
        <v>0</v>
      </c>
    </row>
    <row r="771" spans="1:42" x14ac:dyDescent="0.2">
      <c r="D771" s="120">
        <f t="shared" si="297"/>
        <v>0</v>
      </c>
      <c r="O771">
        <f t="shared" si="298"/>
        <v>0</v>
      </c>
      <c r="P771">
        <f t="shared" ref="P771:P834" si="316">($P770+$B771+$C770)</f>
        <v>431</v>
      </c>
      <c r="Q771">
        <f t="shared" ref="Q771:Q834" si="317">$P771*SIGN($B771)-($B771-SIGN($B771))</f>
        <v>0</v>
      </c>
      <c r="R771">
        <f t="shared" si="299"/>
        <v>0</v>
      </c>
      <c r="S771">
        <f t="shared" si="300"/>
        <v>0</v>
      </c>
      <c r="T771">
        <f t="shared" ref="T771:T834" si="318">$S771*$T770+(1-SIGN($B771))*$T770</f>
        <v>0</v>
      </c>
      <c r="V771">
        <f t="shared" si="301"/>
        <v>0</v>
      </c>
      <c r="W771">
        <f t="shared" si="302"/>
        <v>0</v>
      </c>
      <c r="Y771">
        <f t="shared" si="303"/>
        <v>0</v>
      </c>
      <c r="Z771">
        <f t="shared" si="304"/>
        <v>0</v>
      </c>
      <c r="AB771">
        <f t="shared" si="305"/>
        <v>0</v>
      </c>
      <c r="AC771">
        <f t="shared" si="306"/>
        <v>0</v>
      </c>
      <c r="AE771">
        <f t="shared" si="307"/>
        <v>0</v>
      </c>
      <c r="AF771">
        <f t="shared" si="308"/>
        <v>0</v>
      </c>
      <c r="AG771">
        <f t="shared" ref="AG771:AG834" si="319">$A770-$A771</f>
        <v>0</v>
      </c>
      <c r="AH771">
        <f t="shared" ref="AH771:AH834" si="320">$T770</f>
        <v>0</v>
      </c>
      <c r="AI771">
        <f t="shared" si="309"/>
        <v>0</v>
      </c>
      <c r="AJ771">
        <f t="shared" si="310"/>
        <v>0</v>
      </c>
      <c r="AK771">
        <f t="shared" si="311"/>
        <v>0</v>
      </c>
      <c r="AL771">
        <f t="shared" si="312"/>
        <v>0</v>
      </c>
      <c r="AM771">
        <f t="shared" si="313"/>
        <v>0</v>
      </c>
      <c r="AO771">
        <f t="shared" si="314"/>
        <v>0</v>
      </c>
      <c r="AP771">
        <f t="shared" si="315"/>
        <v>0</v>
      </c>
    </row>
    <row r="772" spans="1:42" x14ac:dyDescent="0.2">
      <c r="D772" s="120">
        <f t="shared" si="297"/>
        <v>0</v>
      </c>
      <c r="O772">
        <f t="shared" si="298"/>
        <v>0</v>
      </c>
      <c r="P772">
        <f t="shared" si="316"/>
        <v>431</v>
      </c>
      <c r="Q772">
        <f t="shared" si="317"/>
        <v>0</v>
      </c>
      <c r="R772">
        <f t="shared" si="299"/>
        <v>0</v>
      </c>
      <c r="S772">
        <f t="shared" si="300"/>
        <v>0</v>
      </c>
      <c r="T772">
        <f t="shared" si="318"/>
        <v>0</v>
      </c>
      <c r="V772">
        <f t="shared" si="301"/>
        <v>0</v>
      </c>
      <c r="W772">
        <f t="shared" si="302"/>
        <v>0</v>
      </c>
      <c r="Y772">
        <f t="shared" si="303"/>
        <v>0</v>
      </c>
      <c r="Z772">
        <f t="shared" si="304"/>
        <v>0</v>
      </c>
      <c r="AB772">
        <f t="shared" si="305"/>
        <v>0</v>
      </c>
      <c r="AC772">
        <f t="shared" si="306"/>
        <v>0</v>
      </c>
      <c r="AE772">
        <f t="shared" si="307"/>
        <v>0</v>
      </c>
      <c r="AF772">
        <f t="shared" si="308"/>
        <v>0</v>
      </c>
      <c r="AG772">
        <f t="shared" si="319"/>
        <v>0</v>
      </c>
      <c r="AH772">
        <f t="shared" si="320"/>
        <v>0</v>
      </c>
      <c r="AI772">
        <f t="shared" si="309"/>
        <v>0</v>
      </c>
      <c r="AJ772">
        <f t="shared" si="310"/>
        <v>0</v>
      </c>
      <c r="AK772">
        <f t="shared" si="311"/>
        <v>0</v>
      </c>
      <c r="AL772">
        <f t="shared" si="312"/>
        <v>0</v>
      </c>
      <c r="AM772">
        <f t="shared" si="313"/>
        <v>0</v>
      </c>
      <c r="AO772">
        <f t="shared" si="314"/>
        <v>0</v>
      </c>
      <c r="AP772">
        <f t="shared" si="315"/>
        <v>0</v>
      </c>
    </row>
    <row r="773" spans="1:42" x14ac:dyDescent="0.2">
      <c r="A773" s="40"/>
      <c r="D773" s="120">
        <f t="shared" si="297"/>
        <v>0</v>
      </c>
      <c r="O773">
        <f t="shared" si="298"/>
        <v>0</v>
      </c>
      <c r="P773">
        <f t="shared" si="316"/>
        <v>431</v>
      </c>
      <c r="Q773">
        <f t="shared" si="317"/>
        <v>0</v>
      </c>
      <c r="R773">
        <f t="shared" si="299"/>
        <v>0</v>
      </c>
      <c r="S773">
        <f t="shared" si="300"/>
        <v>0</v>
      </c>
      <c r="T773">
        <f t="shared" si="318"/>
        <v>0</v>
      </c>
      <c r="V773">
        <f t="shared" si="301"/>
        <v>0</v>
      </c>
      <c r="W773">
        <f t="shared" si="302"/>
        <v>0</v>
      </c>
      <c r="Y773">
        <f t="shared" si="303"/>
        <v>0</v>
      </c>
      <c r="Z773">
        <f t="shared" si="304"/>
        <v>0</v>
      </c>
      <c r="AB773">
        <f t="shared" si="305"/>
        <v>0</v>
      </c>
      <c r="AC773">
        <f t="shared" si="306"/>
        <v>0</v>
      </c>
      <c r="AE773">
        <f t="shared" si="307"/>
        <v>0</v>
      </c>
      <c r="AF773">
        <f t="shared" si="308"/>
        <v>0</v>
      </c>
      <c r="AG773">
        <f t="shared" si="319"/>
        <v>0</v>
      </c>
      <c r="AH773">
        <f t="shared" si="320"/>
        <v>0</v>
      </c>
      <c r="AI773">
        <f t="shared" si="309"/>
        <v>0</v>
      </c>
      <c r="AJ773">
        <f t="shared" si="310"/>
        <v>0</v>
      </c>
      <c r="AK773">
        <f t="shared" si="311"/>
        <v>0</v>
      </c>
      <c r="AL773">
        <f t="shared" si="312"/>
        <v>0</v>
      </c>
      <c r="AM773">
        <f t="shared" si="313"/>
        <v>0</v>
      </c>
      <c r="AO773">
        <f t="shared" si="314"/>
        <v>0</v>
      </c>
      <c r="AP773">
        <f t="shared" si="315"/>
        <v>0</v>
      </c>
    </row>
    <row r="774" spans="1:42" x14ac:dyDescent="0.2">
      <c r="A774" s="152"/>
      <c r="D774" s="120">
        <f t="shared" si="297"/>
        <v>0</v>
      </c>
      <c r="O774">
        <f t="shared" si="298"/>
        <v>0</v>
      </c>
      <c r="P774">
        <f t="shared" si="316"/>
        <v>431</v>
      </c>
      <c r="Q774">
        <f t="shared" si="317"/>
        <v>0</v>
      </c>
      <c r="R774">
        <f t="shared" si="299"/>
        <v>0</v>
      </c>
      <c r="S774">
        <f t="shared" si="300"/>
        <v>0</v>
      </c>
      <c r="T774">
        <f t="shared" si="318"/>
        <v>0</v>
      </c>
      <c r="V774">
        <f t="shared" si="301"/>
        <v>0</v>
      </c>
      <c r="W774">
        <f t="shared" si="302"/>
        <v>0</v>
      </c>
      <c r="Y774">
        <f t="shared" si="303"/>
        <v>0</v>
      </c>
      <c r="Z774">
        <f t="shared" si="304"/>
        <v>0</v>
      </c>
      <c r="AB774">
        <f t="shared" si="305"/>
        <v>0</v>
      </c>
      <c r="AC774">
        <f t="shared" si="306"/>
        <v>0</v>
      </c>
      <c r="AE774">
        <f t="shared" si="307"/>
        <v>0</v>
      </c>
      <c r="AF774">
        <f t="shared" si="308"/>
        <v>0</v>
      </c>
      <c r="AG774">
        <f t="shared" si="319"/>
        <v>0</v>
      </c>
      <c r="AH774">
        <f t="shared" si="320"/>
        <v>0</v>
      </c>
      <c r="AI774">
        <f t="shared" si="309"/>
        <v>0</v>
      </c>
      <c r="AJ774">
        <f t="shared" si="310"/>
        <v>0</v>
      </c>
      <c r="AK774">
        <f t="shared" si="311"/>
        <v>0</v>
      </c>
      <c r="AL774">
        <f t="shared" si="312"/>
        <v>0</v>
      </c>
      <c r="AM774">
        <f t="shared" si="313"/>
        <v>0</v>
      </c>
      <c r="AO774">
        <f t="shared" si="314"/>
        <v>0</v>
      </c>
      <c r="AP774">
        <f t="shared" si="315"/>
        <v>0</v>
      </c>
    </row>
    <row r="775" spans="1:42" x14ac:dyDescent="0.2">
      <c r="D775" s="120">
        <f t="shared" si="297"/>
        <v>0</v>
      </c>
      <c r="O775">
        <f t="shared" si="298"/>
        <v>0</v>
      </c>
      <c r="P775">
        <f t="shared" si="316"/>
        <v>431</v>
      </c>
      <c r="Q775">
        <f t="shared" si="317"/>
        <v>0</v>
      </c>
      <c r="R775">
        <f t="shared" si="299"/>
        <v>0</v>
      </c>
      <c r="S775">
        <f t="shared" si="300"/>
        <v>0</v>
      </c>
      <c r="T775">
        <f t="shared" si="318"/>
        <v>0</v>
      </c>
      <c r="V775">
        <f t="shared" si="301"/>
        <v>0</v>
      </c>
      <c r="W775">
        <f t="shared" si="302"/>
        <v>0</v>
      </c>
      <c r="Y775">
        <f t="shared" si="303"/>
        <v>0</v>
      </c>
      <c r="Z775">
        <f t="shared" si="304"/>
        <v>0</v>
      </c>
      <c r="AB775">
        <f t="shared" si="305"/>
        <v>0</v>
      </c>
      <c r="AC775">
        <f t="shared" si="306"/>
        <v>0</v>
      </c>
      <c r="AE775">
        <f t="shared" si="307"/>
        <v>0</v>
      </c>
      <c r="AF775">
        <f t="shared" si="308"/>
        <v>0</v>
      </c>
      <c r="AG775">
        <f t="shared" si="319"/>
        <v>0</v>
      </c>
      <c r="AH775">
        <f t="shared" si="320"/>
        <v>0</v>
      </c>
      <c r="AI775">
        <f t="shared" si="309"/>
        <v>0</v>
      </c>
      <c r="AJ775">
        <f t="shared" si="310"/>
        <v>0</v>
      </c>
      <c r="AK775">
        <f t="shared" si="311"/>
        <v>0</v>
      </c>
      <c r="AL775">
        <f t="shared" si="312"/>
        <v>0</v>
      </c>
      <c r="AM775">
        <f t="shared" si="313"/>
        <v>0</v>
      </c>
      <c r="AO775">
        <f t="shared" si="314"/>
        <v>0</v>
      </c>
      <c r="AP775">
        <f t="shared" si="315"/>
        <v>0</v>
      </c>
    </row>
    <row r="776" spans="1:42" x14ac:dyDescent="0.2">
      <c r="A776" s="236"/>
      <c r="D776" s="120">
        <f t="shared" si="297"/>
        <v>0</v>
      </c>
      <c r="O776">
        <f t="shared" si="298"/>
        <v>0</v>
      </c>
      <c r="P776">
        <f t="shared" si="316"/>
        <v>431</v>
      </c>
      <c r="Q776">
        <f t="shared" si="317"/>
        <v>0</v>
      </c>
      <c r="R776">
        <f t="shared" si="299"/>
        <v>0</v>
      </c>
      <c r="S776">
        <f t="shared" si="300"/>
        <v>0</v>
      </c>
      <c r="T776">
        <f t="shared" si="318"/>
        <v>0</v>
      </c>
      <c r="V776">
        <f t="shared" si="301"/>
        <v>0</v>
      </c>
      <c r="W776">
        <f t="shared" si="302"/>
        <v>0</v>
      </c>
      <c r="Y776">
        <f t="shared" si="303"/>
        <v>0</v>
      </c>
      <c r="Z776">
        <f t="shared" si="304"/>
        <v>0</v>
      </c>
      <c r="AB776">
        <f t="shared" si="305"/>
        <v>0</v>
      </c>
      <c r="AC776">
        <f t="shared" si="306"/>
        <v>0</v>
      </c>
      <c r="AE776">
        <f t="shared" si="307"/>
        <v>0</v>
      </c>
      <c r="AF776">
        <f t="shared" si="308"/>
        <v>0</v>
      </c>
      <c r="AG776">
        <f t="shared" si="319"/>
        <v>0</v>
      </c>
      <c r="AH776">
        <f t="shared" si="320"/>
        <v>0</v>
      </c>
      <c r="AI776">
        <f t="shared" si="309"/>
        <v>0</v>
      </c>
      <c r="AJ776">
        <f t="shared" si="310"/>
        <v>0</v>
      </c>
      <c r="AK776">
        <f t="shared" si="311"/>
        <v>0</v>
      </c>
      <c r="AL776">
        <f t="shared" si="312"/>
        <v>0</v>
      </c>
      <c r="AM776">
        <f t="shared" si="313"/>
        <v>0</v>
      </c>
      <c r="AO776">
        <f t="shared" si="314"/>
        <v>0</v>
      </c>
      <c r="AP776">
        <f t="shared" si="315"/>
        <v>0</v>
      </c>
    </row>
    <row r="777" spans="1:42" x14ac:dyDescent="0.2">
      <c r="D777" s="120">
        <f t="shared" si="297"/>
        <v>0</v>
      </c>
      <c r="O777">
        <f t="shared" si="298"/>
        <v>0</v>
      </c>
      <c r="P777">
        <f t="shared" si="316"/>
        <v>431</v>
      </c>
      <c r="Q777">
        <f t="shared" si="317"/>
        <v>0</v>
      </c>
      <c r="R777">
        <f t="shared" si="299"/>
        <v>0</v>
      </c>
      <c r="S777">
        <f t="shared" si="300"/>
        <v>0</v>
      </c>
      <c r="T777">
        <f t="shared" si="318"/>
        <v>0</v>
      </c>
      <c r="V777">
        <f t="shared" si="301"/>
        <v>0</v>
      </c>
      <c r="W777">
        <f t="shared" si="302"/>
        <v>0</v>
      </c>
      <c r="Y777">
        <f t="shared" si="303"/>
        <v>0</v>
      </c>
      <c r="Z777">
        <f t="shared" si="304"/>
        <v>0</v>
      </c>
      <c r="AB777">
        <f t="shared" si="305"/>
        <v>0</v>
      </c>
      <c r="AC777">
        <f t="shared" si="306"/>
        <v>0</v>
      </c>
      <c r="AE777">
        <f t="shared" si="307"/>
        <v>0</v>
      </c>
      <c r="AF777">
        <f t="shared" si="308"/>
        <v>0</v>
      </c>
      <c r="AG777">
        <f t="shared" si="319"/>
        <v>0</v>
      </c>
      <c r="AH777">
        <f t="shared" si="320"/>
        <v>0</v>
      </c>
      <c r="AI777">
        <f t="shared" si="309"/>
        <v>0</v>
      </c>
      <c r="AJ777">
        <f t="shared" si="310"/>
        <v>0</v>
      </c>
      <c r="AK777">
        <f t="shared" si="311"/>
        <v>0</v>
      </c>
      <c r="AL777">
        <f t="shared" si="312"/>
        <v>0</v>
      </c>
      <c r="AM777">
        <f t="shared" si="313"/>
        <v>0</v>
      </c>
      <c r="AO777">
        <f t="shared" si="314"/>
        <v>0</v>
      </c>
      <c r="AP777">
        <f t="shared" si="315"/>
        <v>0</v>
      </c>
    </row>
    <row r="778" spans="1:42" x14ac:dyDescent="0.2">
      <c r="A778" s="191"/>
      <c r="D778" s="120">
        <f t="shared" si="297"/>
        <v>0</v>
      </c>
      <c r="O778">
        <f t="shared" si="298"/>
        <v>0</v>
      </c>
      <c r="P778">
        <f t="shared" si="316"/>
        <v>431</v>
      </c>
      <c r="Q778">
        <f t="shared" si="317"/>
        <v>0</v>
      </c>
      <c r="R778">
        <f t="shared" si="299"/>
        <v>0</v>
      </c>
      <c r="S778">
        <f t="shared" si="300"/>
        <v>0</v>
      </c>
      <c r="T778">
        <f t="shared" si="318"/>
        <v>0</v>
      </c>
      <c r="V778">
        <f t="shared" si="301"/>
        <v>0</v>
      </c>
      <c r="W778">
        <f t="shared" si="302"/>
        <v>0</v>
      </c>
      <c r="Y778">
        <f t="shared" si="303"/>
        <v>0</v>
      </c>
      <c r="Z778">
        <f t="shared" si="304"/>
        <v>0</v>
      </c>
      <c r="AB778">
        <f t="shared" si="305"/>
        <v>0</v>
      </c>
      <c r="AC778">
        <f t="shared" si="306"/>
        <v>0</v>
      </c>
      <c r="AE778">
        <f t="shared" si="307"/>
        <v>0</v>
      </c>
      <c r="AF778">
        <f t="shared" si="308"/>
        <v>0</v>
      </c>
      <c r="AG778">
        <f t="shared" si="319"/>
        <v>0</v>
      </c>
      <c r="AH778">
        <f t="shared" si="320"/>
        <v>0</v>
      </c>
      <c r="AI778">
        <f t="shared" si="309"/>
        <v>0</v>
      </c>
      <c r="AJ778">
        <f t="shared" si="310"/>
        <v>0</v>
      </c>
      <c r="AK778">
        <f t="shared" si="311"/>
        <v>0</v>
      </c>
      <c r="AL778">
        <f t="shared" si="312"/>
        <v>0</v>
      </c>
      <c r="AM778">
        <f t="shared" si="313"/>
        <v>0</v>
      </c>
      <c r="AO778">
        <f t="shared" si="314"/>
        <v>0</v>
      </c>
      <c r="AP778">
        <f t="shared" si="315"/>
        <v>0</v>
      </c>
    </row>
    <row r="779" spans="1:42" x14ac:dyDescent="0.2">
      <c r="A779" s="191"/>
      <c r="D779" s="120">
        <f t="shared" si="297"/>
        <v>0</v>
      </c>
      <c r="O779">
        <f t="shared" si="298"/>
        <v>0</v>
      </c>
      <c r="P779">
        <f t="shared" si="316"/>
        <v>431</v>
      </c>
      <c r="Q779">
        <f t="shared" si="317"/>
        <v>0</v>
      </c>
      <c r="R779">
        <f t="shared" si="299"/>
        <v>0</v>
      </c>
      <c r="S779">
        <f t="shared" si="300"/>
        <v>0</v>
      </c>
      <c r="T779">
        <f t="shared" si="318"/>
        <v>0</v>
      </c>
      <c r="V779">
        <f t="shared" si="301"/>
        <v>0</v>
      </c>
      <c r="W779">
        <f t="shared" si="302"/>
        <v>0</v>
      </c>
      <c r="Y779">
        <f t="shared" si="303"/>
        <v>0</v>
      </c>
      <c r="Z779">
        <f t="shared" si="304"/>
        <v>0</v>
      </c>
      <c r="AB779">
        <f t="shared" si="305"/>
        <v>0</v>
      </c>
      <c r="AC779">
        <f t="shared" si="306"/>
        <v>0</v>
      </c>
      <c r="AE779">
        <f t="shared" si="307"/>
        <v>0</v>
      </c>
      <c r="AF779">
        <f t="shared" si="308"/>
        <v>0</v>
      </c>
      <c r="AG779">
        <f t="shared" si="319"/>
        <v>0</v>
      </c>
      <c r="AH779">
        <f t="shared" si="320"/>
        <v>0</v>
      </c>
      <c r="AI779">
        <f t="shared" si="309"/>
        <v>0</v>
      </c>
      <c r="AJ779">
        <f t="shared" si="310"/>
        <v>0</v>
      </c>
      <c r="AK779">
        <f t="shared" si="311"/>
        <v>0</v>
      </c>
      <c r="AL779">
        <f t="shared" si="312"/>
        <v>0</v>
      </c>
      <c r="AM779">
        <f t="shared" si="313"/>
        <v>0</v>
      </c>
      <c r="AO779">
        <f t="shared" si="314"/>
        <v>0</v>
      </c>
      <c r="AP779">
        <f t="shared" si="315"/>
        <v>0</v>
      </c>
    </row>
    <row r="780" spans="1:42" x14ac:dyDescent="0.2">
      <c r="D780" s="120">
        <f t="shared" si="297"/>
        <v>0</v>
      </c>
      <c r="O780">
        <f t="shared" si="298"/>
        <v>0</v>
      </c>
      <c r="P780">
        <f t="shared" si="316"/>
        <v>431</v>
      </c>
      <c r="Q780">
        <f t="shared" si="317"/>
        <v>0</v>
      </c>
      <c r="R780">
        <f t="shared" si="299"/>
        <v>0</v>
      </c>
      <c r="S780">
        <f t="shared" si="300"/>
        <v>0</v>
      </c>
      <c r="T780">
        <f t="shared" si="318"/>
        <v>0</v>
      </c>
      <c r="V780">
        <f t="shared" si="301"/>
        <v>0</v>
      </c>
      <c r="W780">
        <f t="shared" si="302"/>
        <v>0</v>
      </c>
      <c r="Y780">
        <f t="shared" si="303"/>
        <v>0</v>
      </c>
      <c r="Z780">
        <f t="shared" si="304"/>
        <v>0</v>
      </c>
      <c r="AB780">
        <f t="shared" si="305"/>
        <v>0</v>
      </c>
      <c r="AC780">
        <f t="shared" si="306"/>
        <v>0</v>
      </c>
      <c r="AE780">
        <f t="shared" si="307"/>
        <v>0</v>
      </c>
      <c r="AF780">
        <f t="shared" si="308"/>
        <v>0</v>
      </c>
      <c r="AG780">
        <f t="shared" si="319"/>
        <v>0</v>
      </c>
      <c r="AH780">
        <f t="shared" si="320"/>
        <v>0</v>
      </c>
      <c r="AI780">
        <f t="shared" si="309"/>
        <v>0</v>
      </c>
      <c r="AJ780">
        <f t="shared" si="310"/>
        <v>0</v>
      </c>
      <c r="AK780">
        <f t="shared" si="311"/>
        <v>0</v>
      </c>
      <c r="AL780">
        <f t="shared" si="312"/>
        <v>0</v>
      </c>
      <c r="AM780">
        <f t="shared" si="313"/>
        <v>0</v>
      </c>
      <c r="AO780">
        <f t="shared" si="314"/>
        <v>0</v>
      </c>
      <c r="AP780">
        <f t="shared" si="315"/>
        <v>0</v>
      </c>
    </row>
    <row r="781" spans="1:42" x14ac:dyDescent="0.2">
      <c r="D781" s="120">
        <f t="shared" si="297"/>
        <v>0</v>
      </c>
      <c r="O781">
        <f t="shared" si="298"/>
        <v>0</v>
      </c>
      <c r="P781">
        <f t="shared" si="316"/>
        <v>431</v>
      </c>
      <c r="Q781">
        <f t="shared" si="317"/>
        <v>0</v>
      </c>
      <c r="R781">
        <f t="shared" si="299"/>
        <v>0</v>
      </c>
      <c r="S781">
        <f t="shared" si="300"/>
        <v>0</v>
      </c>
      <c r="T781">
        <f t="shared" si="318"/>
        <v>0</v>
      </c>
      <c r="V781">
        <f t="shared" si="301"/>
        <v>0</v>
      </c>
      <c r="W781">
        <f t="shared" si="302"/>
        <v>0</v>
      </c>
      <c r="Y781">
        <f t="shared" si="303"/>
        <v>0</v>
      </c>
      <c r="Z781">
        <f t="shared" si="304"/>
        <v>0</v>
      </c>
      <c r="AB781">
        <f t="shared" si="305"/>
        <v>0</v>
      </c>
      <c r="AC781">
        <f t="shared" si="306"/>
        <v>0</v>
      </c>
      <c r="AE781">
        <f t="shared" si="307"/>
        <v>0</v>
      </c>
      <c r="AF781">
        <f t="shared" si="308"/>
        <v>0</v>
      </c>
      <c r="AG781">
        <f t="shared" si="319"/>
        <v>0</v>
      </c>
      <c r="AH781">
        <f t="shared" si="320"/>
        <v>0</v>
      </c>
      <c r="AI781">
        <f t="shared" si="309"/>
        <v>0</v>
      </c>
      <c r="AJ781">
        <f t="shared" si="310"/>
        <v>0</v>
      </c>
      <c r="AK781">
        <f t="shared" si="311"/>
        <v>0</v>
      </c>
      <c r="AL781">
        <f t="shared" si="312"/>
        <v>0</v>
      </c>
      <c r="AM781">
        <f t="shared" si="313"/>
        <v>0</v>
      </c>
      <c r="AO781">
        <f t="shared" si="314"/>
        <v>0</v>
      </c>
      <c r="AP781">
        <f t="shared" si="315"/>
        <v>0</v>
      </c>
    </row>
    <row r="782" spans="1:42" x14ac:dyDescent="0.2">
      <c r="A782" s="40"/>
      <c r="D782" s="120">
        <f t="shared" si="297"/>
        <v>0</v>
      </c>
      <c r="O782">
        <f t="shared" si="298"/>
        <v>0</v>
      </c>
      <c r="P782">
        <f t="shared" si="316"/>
        <v>431</v>
      </c>
      <c r="Q782">
        <f t="shared" si="317"/>
        <v>0</v>
      </c>
      <c r="R782">
        <f t="shared" si="299"/>
        <v>0</v>
      </c>
      <c r="S782">
        <f t="shared" si="300"/>
        <v>0</v>
      </c>
      <c r="T782">
        <f t="shared" si="318"/>
        <v>0</v>
      </c>
      <c r="V782">
        <f t="shared" si="301"/>
        <v>0</v>
      </c>
      <c r="W782">
        <f t="shared" si="302"/>
        <v>0</v>
      </c>
      <c r="Y782">
        <f t="shared" si="303"/>
        <v>0</v>
      </c>
      <c r="Z782">
        <f t="shared" si="304"/>
        <v>0</v>
      </c>
      <c r="AB782">
        <f t="shared" si="305"/>
        <v>0</v>
      </c>
      <c r="AC782">
        <f t="shared" si="306"/>
        <v>0</v>
      </c>
      <c r="AE782">
        <f t="shared" si="307"/>
        <v>0</v>
      </c>
      <c r="AF782">
        <f t="shared" si="308"/>
        <v>0</v>
      </c>
      <c r="AG782">
        <f t="shared" si="319"/>
        <v>0</v>
      </c>
      <c r="AH782">
        <f t="shared" si="320"/>
        <v>0</v>
      </c>
      <c r="AI782">
        <f t="shared" si="309"/>
        <v>0</v>
      </c>
      <c r="AJ782">
        <f t="shared" si="310"/>
        <v>0</v>
      </c>
      <c r="AK782">
        <f t="shared" si="311"/>
        <v>0</v>
      </c>
      <c r="AL782">
        <f t="shared" si="312"/>
        <v>0</v>
      </c>
      <c r="AM782">
        <f t="shared" si="313"/>
        <v>0</v>
      </c>
      <c r="AO782">
        <f t="shared" si="314"/>
        <v>0</v>
      </c>
      <c r="AP782">
        <f t="shared" si="315"/>
        <v>0</v>
      </c>
    </row>
    <row r="783" spans="1:42" x14ac:dyDescent="0.2">
      <c r="D783" s="120">
        <f t="shared" si="297"/>
        <v>0</v>
      </c>
      <c r="O783">
        <f t="shared" si="298"/>
        <v>0</v>
      </c>
      <c r="P783">
        <f t="shared" si="316"/>
        <v>431</v>
      </c>
      <c r="Q783">
        <f t="shared" si="317"/>
        <v>0</v>
      </c>
      <c r="R783">
        <f t="shared" si="299"/>
        <v>0</v>
      </c>
      <c r="S783">
        <f t="shared" si="300"/>
        <v>0</v>
      </c>
      <c r="T783">
        <f t="shared" si="318"/>
        <v>0</v>
      </c>
      <c r="V783">
        <f t="shared" si="301"/>
        <v>0</v>
      </c>
      <c r="W783">
        <f t="shared" si="302"/>
        <v>0</v>
      </c>
      <c r="Y783">
        <f t="shared" si="303"/>
        <v>0</v>
      </c>
      <c r="Z783">
        <f t="shared" si="304"/>
        <v>0</v>
      </c>
      <c r="AB783">
        <f t="shared" si="305"/>
        <v>0</v>
      </c>
      <c r="AC783">
        <f t="shared" si="306"/>
        <v>0</v>
      </c>
      <c r="AE783">
        <f t="shared" si="307"/>
        <v>0</v>
      </c>
      <c r="AF783">
        <f t="shared" si="308"/>
        <v>0</v>
      </c>
      <c r="AG783">
        <f t="shared" si="319"/>
        <v>0</v>
      </c>
      <c r="AH783">
        <f t="shared" si="320"/>
        <v>0</v>
      </c>
      <c r="AI783">
        <f t="shared" si="309"/>
        <v>0</v>
      </c>
      <c r="AJ783">
        <f t="shared" si="310"/>
        <v>0</v>
      </c>
      <c r="AK783">
        <f t="shared" si="311"/>
        <v>0</v>
      </c>
      <c r="AL783">
        <f t="shared" si="312"/>
        <v>0</v>
      </c>
      <c r="AM783">
        <f t="shared" si="313"/>
        <v>0</v>
      </c>
      <c r="AO783">
        <f t="shared" si="314"/>
        <v>0</v>
      </c>
      <c r="AP783">
        <f t="shared" si="315"/>
        <v>0</v>
      </c>
    </row>
    <row r="784" spans="1:42" x14ac:dyDescent="0.2">
      <c r="A784" s="191"/>
      <c r="D784" s="120">
        <f t="shared" si="297"/>
        <v>0</v>
      </c>
      <c r="O784">
        <f t="shared" si="298"/>
        <v>0</v>
      </c>
      <c r="P784">
        <f t="shared" si="316"/>
        <v>431</v>
      </c>
      <c r="Q784">
        <f t="shared" si="317"/>
        <v>0</v>
      </c>
      <c r="R784">
        <f t="shared" si="299"/>
        <v>0</v>
      </c>
      <c r="S784">
        <f t="shared" si="300"/>
        <v>0</v>
      </c>
      <c r="T784">
        <f t="shared" si="318"/>
        <v>0</v>
      </c>
      <c r="V784">
        <f t="shared" si="301"/>
        <v>0</v>
      </c>
      <c r="W784">
        <f t="shared" si="302"/>
        <v>0</v>
      </c>
      <c r="Y784">
        <f t="shared" si="303"/>
        <v>0</v>
      </c>
      <c r="Z784">
        <f t="shared" si="304"/>
        <v>0</v>
      </c>
      <c r="AB784">
        <f t="shared" si="305"/>
        <v>0</v>
      </c>
      <c r="AC784">
        <f t="shared" si="306"/>
        <v>0</v>
      </c>
      <c r="AE784">
        <f t="shared" si="307"/>
        <v>0</v>
      </c>
      <c r="AF784">
        <f t="shared" si="308"/>
        <v>0</v>
      </c>
      <c r="AG784">
        <f t="shared" si="319"/>
        <v>0</v>
      </c>
      <c r="AH784">
        <f t="shared" si="320"/>
        <v>0</v>
      </c>
      <c r="AI784">
        <f t="shared" si="309"/>
        <v>0</v>
      </c>
      <c r="AJ784">
        <f t="shared" si="310"/>
        <v>0</v>
      </c>
      <c r="AK784">
        <f t="shared" si="311"/>
        <v>0</v>
      </c>
      <c r="AL784">
        <f t="shared" si="312"/>
        <v>0</v>
      </c>
      <c r="AM784">
        <f t="shared" si="313"/>
        <v>0</v>
      </c>
      <c r="AO784">
        <f t="shared" si="314"/>
        <v>0</v>
      </c>
      <c r="AP784">
        <f t="shared" si="315"/>
        <v>0</v>
      </c>
    </row>
    <row r="785" spans="1:42" x14ac:dyDescent="0.2">
      <c r="D785" s="120">
        <f t="shared" si="297"/>
        <v>0</v>
      </c>
      <c r="O785">
        <f t="shared" si="298"/>
        <v>0</v>
      </c>
      <c r="P785">
        <f t="shared" si="316"/>
        <v>431</v>
      </c>
      <c r="Q785">
        <f t="shared" si="317"/>
        <v>0</v>
      </c>
      <c r="R785">
        <f t="shared" si="299"/>
        <v>0</v>
      </c>
      <c r="S785">
        <f t="shared" si="300"/>
        <v>0</v>
      </c>
      <c r="T785">
        <f t="shared" si="318"/>
        <v>0</v>
      </c>
      <c r="V785">
        <f t="shared" si="301"/>
        <v>0</v>
      </c>
      <c r="W785">
        <f t="shared" si="302"/>
        <v>0</v>
      </c>
      <c r="Y785">
        <f t="shared" si="303"/>
        <v>0</v>
      </c>
      <c r="Z785">
        <f t="shared" si="304"/>
        <v>0</v>
      </c>
      <c r="AB785">
        <f t="shared" si="305"/>
        <v>0</v>
      </c>
      <c r="AC785">
        <f t="shared" si="306"/>
        <v>0</v>
      </c>
      <c r="AE785">
        <f t="shared" si="307"/>
        <v>0</v>
      </c>
      <c r="AF785">
        <f t="shared" si="308"/>
        <v>0</v>
      </c>
      <c r="AG785">
        <f t="shared" si="319"/>
        <v>0</v>
      </c>
      <c r="AH785">
        <f t="shared" si="320"/>
        <v>0</v>
      </c>
      <c r="AI785">
        <f t="shared" si="309"/>
        <v>0</v>
      </c>
      <c r="AJ785">
        <f t="shared" si="310"/>
        <v>0</v>
      </c>
      <c r="AK785">
        <f t="shared" si="311"/>
        <v>0</v>
      </c>
      <c r="AL785">
        <f t="shared" si="312"/>
        <v>0</v>
      </c>
      <c r="AM785">
        <f t="shared" si="313"/>
        <v>0</v>
      </c>
      <c r="AO785">
        <f t="shared" si="314"/>
        <v>0</v>
      </c>
      <c r="AP785">
        <f t="shared" si="315"/>
        <v>0</v>
      </c>
    </row>
    <row r="786" spans="1:42" x14ac:dyDescent="0.2">
      <c r="D786" s="120">
        <f t="shared" si="297"/>
        <v>0</v>
      </c>
      <c r="O786">
        <f t="shared" si="298"/>
        <v>0</v>
      </c>
      <c r="P786">
        <f t="shared" si="316"/>
        <v>431</v>
      </c>
      <c r="Q786">
        <f t="shared" si="317"/>
        <v>0</v>
      </c>
      <c r="R786">
        <f t="shared" si="299"/>
        <v>0</v>
      </c>
      <c r="S786">
        <f t="shared" si="300"/>
        <v>0</v>
      </c>
      <c r="T786">
        <f t="shared" si="318"/>
        <v>0</v>
      </c>
      <c r="V786">
        <f t="shared" si="301"/>
        <v>0</v>
      </c>
      <c r="W786">
        <f t="shared" si="302"/>
        <v>0</v>
      </c>
      <c r="Y786">
        <f t="shared" si="303"/>
        <v>0</v>
      </c>
      <c r="Z786">
        <f t="shared" si="304"/>
        <v>0</v>
      </c>
      <c r="AB786">
        <f t="shared" si="305"/>
        <v>0</v>
      </c>
      <c r="AC786">
        <f t="shared" si="306"/>
        <v>0</v>
      </c>
      <c r="AE786">
        <f t="shared" si="307"/>
        <v>0</v>
      </c>
      <c r="AF786">
        <f t="shared" si="308"/>
        <v>0</v>
      </c>
      <c r="AG786">
        <f t="shared" si="319"/>
        <v>0</v>
      </c>
      <c r="AH786">
        <f t="shared" si="320"/>
        <v>0</v>
      </c>
      <c r="AI786">
        <f t="shared" si="309"/>
        <v>0</v>
      </c>
      <c r="AJ786">
        <f t="shared" si="310"/>
        <v>0</v>
      </c>
      <c r="AK786">
        <f t="shared" si="311"/>
        <v>0</v>
      </c>
      <c r="AL786">
        <f t="shared" si="312"/>
        <v>0</v>
      </c>
      <c r="AM786">
        <f t="shared" si="313"/>
        <v>0</v>
      </c>
      <c r="AO786">
        <f t="shared" si="314"/>
        <v>0</v>
      </c>
      <c r="AP786">
        <f t="shared" si="315"/>
        <v>0</v>
      </c>
    </row>
    <row r="787" spans="1:42" x14ac:dyDescent="0.2">
      <c r="D787" s="120">
        <f t="shared" si="297"/>
        <v>0</v>
      </c>
      <c r="O787">
        <f t="shared" si="298"/>
        <v>0</v>
      </c>
      <c r="P787">
        <f t="shared" si="316"/>
        <v>431</v>
      </c>
      <c r="Q787">
        <f t="shared" si="317"/>
        <v>0</v>
      </c>
      <c r="R787">
        <f t="shared" si="299"/>
        <v>0</v>
      </c>
      <c r="S787">
        <f t="shared" si="300"/>
        <v>0</v>
      </c>
      <c r="T787">
        <f t="shared" si="318"/>
        <v>0</v>
      </c>
      <c r="V787">
        <f t="shared" si="301"/>
        <v>0</v>
      </c>
      <c r="W787">
        <f t="shared" si="302"/>
        <v>0</v>
      </c>
      <c r="Y787">
        <f t="shared" si="303"/>
        <v>0</v>
      </c>
      <c r="Z787">
        <f t="shared" si="304"/>
        <v>0</v>
      </c>
      <c r="AB787">
        <f t="shared" si="305"/>
        <v>0</v>
      </c>
      <c r="AC787">
        <f t="shared" si="306"/>
        <v>0</v>
      </c>
      <c r="AE787">
        <f t="shared" si="307"/>
        <v>0</v>
      </c>
      <c r="AF787">
        <f t="shared" si="308"/>
        <v>0</v>
      </c>
      <c r="AG787">
        <f t="shared" si="319"/>
        <v>0</v>
      </c>
      <c r="AH787">
        <f t="shared" si="320"/>
        <v>0</v>
      </c>
      <c r="AI787">
        <f t="shared" si="309"/>
        <v>0</v>
      </c>
      <c r="AJ787">
        <f t="shared" si="310"/>
        <v>0</v>
      </c>
      <c r="AK787">
        <f t="shared" si="311"/>
        <v>0</v>
      </c>
      <c r="AL787">
        <f t="shared" si="312"/>
        <v>0</v>
      </c>
      <c r="AM787">
        <f t="shared" si="313"/>
        <v>0</v>
      </c>
      <c r="AO787">
        <f t="shared" si="314"/>
        <v>0</v>
      </c>
      <c r="AP787">
        <f t="shared" si="315"/>
        <v>0</v>
      </c>
    </row>
    <row r="788" spans="1:42" x14ac:dyDescent="0.2">
      <c r="D788" s="120">
        <f t="shared" si="297"/>
        <v>0</v>
      </c>
      <c r="O788">
        <f t="shared" si="298"/>
        <v>0</v>
      </c>
      <c r="P788">
        <f t="shared" si="316"/>
        <v>431</v>
      </c>
      <c r="Q788">
        <f t="shared" si="317"/>
        <v>0</v>
      </c>
      <c r="R788">
        <f t="shared" si="299"/>
        <v>0</v>
      </c>
      <c r="S788">
        <f t="shared" si="300"/>
        <v>0</v>
      </c>
      <c r="T788">
        <f t="shared" si="318"/>
        <v>0</v>
      </c>
      <c r="V788">
        <f t="shared" si="301"/>
        <v>0</v>
      </c>
      <c r="W788">
        <f t="shared" si="302"/>
        <v>0</v>
      </c>
      <c r="Y788">
        <f t="shared" si="303"/>
        <v>0</v>
      </c>
      <c r="Z788">
        <f t="shared" si="304"/>
        <v>0</v>
      </c>
      <c r="AB788">
        <f t="shared" si="305"/>
        <v>0</v>
      </c>
      <c r="AC788">
        <f t="shared" si="306"/>
        <v>0</v>
      </c>
      <c r="AE788">
        <f t="shared" si="307"/>
        <v>0</v>
      </c>
      <c r="AF788">
        <f t="shared" si="308"/>
        <v>0</v>
      </c>
      <c r="AG788">
        <f t="shared" si="319"/>
        <v>0</v>
      </c>
      <c r="AH788">
        <f t="shared" si="320"/>
        <v>0</v>
      </c>
      <c r="AI788">
        <f t="shared" si="309"/>
        <v>0</v>
      </c>
      <c r="AJ788">
        <f t="shared" si="310"/>
        <v>0</v>
      </c>
      <c r="AK788">
        <f t="shared" si="311"/>
        <v>0</v>
      </c>
      <c r="AL788">
        <f t="shared" si="312"/>
        <v>0</v>
      </c>
      <c r="AM788">
        <f t="shared" si="313"/>
        <v>0</v>
      </c>
      <c r="AO788">
        <f t="shared" si="314"/>
        <v>0</v>
      </c>
      <c r="AP788">
        <f t="shared" si="315"/>
        <v>0</v>
      </c>
    </row>
    <row r="789" spans="1:42" x14ac:dyDescent="0.2">
      <c r="D789" s="120">
        <f t="shared" si="297"/>
        <v>0</v>
      </c>
      <c r="O789">
        <f t="shared" si="298"/>
        <v>0</v>
      </c>
      <c r="P789">
        <f t="shared" si="316"/>
        <v>431</v>
      </c>
      <c r="Q789">
        <f t="shared" si="317"/>
        <v>0</v>
      </c>
      <c r="R789">
        <f t="shared" si="299"/>
        <v>0</v>
      </c>
      <c r="S789">
        <f t="shared" si="300"/>
        <v>0</v>
      </c>
      <c r="T789">
        <f t="shared" si="318"/>
        <v>0</v>
      </c>
      <c r="V789">
        <f t="shared" si="301"/>
        <v>0</v>
      </c>
      <c r="W789">
        <f t="shared" si="302"/>
        <v>0</v>
      </c>
      <c r="Y789">
        <f t="shared" si="303"/>
        <v>0</v>
      </c>
      <c r="Z789">
        <f t="shared" si="304"/>
        <v>0</v>
      </c>
      <c r="AB789">
        <f t="shared" si="305"/>
        <v>0</v>
      </c>
      <c r="AC789">
        <f t="shared" si="306"/>
        <v>0</v>
      </c>
      <c r="AE789">
        <f t="shared" si="307"/>
        <v>0</v>
      </c>
      <c r="AF789">
        <f t="shared" si="308"/>
        <v>0</v>
      </c>
      <c r="AG789">
        <f t="shared" si="319"/>
        <v>0</v>
      </c>
      <c r="AH789">
        <f t="shared" si="320"/>
        <v>0</v>
      </c>
      <c r="AI789">
        <f t="shared" si="309"/>
        <v>0</v>
      </c>
      <c r="AJ789">
        <f t="shared" si="310"/>
        <v>0</v>
      </c>
      <c r="AK789">
        <f t="shared" si="311"/>
        <v>0</v>
      </c>
      <c r="AL789">
        <f t="shared" si="312"/>
        <v>0</v>
      </c>
      <c r="AM789">
        <f t="shared" si="313"/>
        <v>0</v>
      </c>
      <c r="AO789">
        <f t="shared" si="314"/>
        <v>0</v>
      </c>
      <c r="AP789">
        <f t="shared" si="315"/>
        <v>0</v>
      </c>
    </row>
    <row r="790" spans="1:42" x14ac:dyDescent="0.2">
      <c r="D790" s="120">
        <f t="shared" si="297"/>
        <v>0</v>
      </c>
      <c r="O790">
        <f t="shared" si="298"/>
        <v>0</v>
      </c>
      <c r="P790">
        <f t="shared" si="316"/>
        <v>431</v>
      </c>
      <c r="Q790">
        <f t="shared" si="317"/>
        <v>0</v>
      </c>
      <c r="R790">
        <f t="shared" si="299"/>
        <v>0</v>
      </c>
      <c r="S790">
        <f t="shared" si="300"/>
        <v>0</v>
      </c>
      <c r="T790">
        <f t="shared" si="318"/>
        <v>0</v>
      </c>
      <c r="V790">
        <f t="shared" si="301"/>
        <v>0</v>
      </c>
      <c r="W790">
        <f t="shared" si="302"/>
        <v>0</v>
      </c>
      <c r="Y790">
        <f t="shared" si="303"/>
        <v>0</v>
      </c>
      <c r="Z790">
        <f t="shared" si="304"/>
        <v>0</v>
      </c>
      <c r="AB790">
        <f t="shared" si="305"/>
        <v>0</v>
      </c>
      <c r="AC790">
        <f t="shared" si="306"/>
        <v>0</v>
      </c>
      <c r="AE790">
        <f t="shared" si="307"/>
        <v>0</v>
      </c>
      <c r="AF790">
        <f t="shared" si="308"/>
        <v>0</v>
      </c>
      <c r="AG790">
        <f t="shared" si="319"/>
        <v>0</v>
      </c>
      <c r="AH790">
        <f t="shared" si="320"/>
        <v>0</v>
      </c>
      <c r="AI790">
        <f t="shared" si="309"/>
        <v>0</v>
      </c>
      <c r="AJ790">
        <f t="shared" si="310"/>
        <v>0</v>
      </c>
      <c r="AK790">
        <f t="shared" si="311"/>
        <v>0</v>
      </c>
      <c r="AL790">
        <f t="shared" si="312"/>
        <v>0</v>
      </c>
      <c r="AM790">
        <f t="shared" si="313"/>
        <v>0</v>
      </c>
      <c r="AO790">
        <f t="shared" si="314"/>
        <v>0</v>
      </c>
      <c r="AP790">
        <f t="shared" si="315"/>
        <v>0</v>
      </c>
    </row>
    <row r="791" spans="1:42" x14ac:dyDescent="0.2">
      <c r="D791" s="120">
        <f t="shared" si="297"/>
        <v>0</v>
      </c>
      <c r="O791">
        <f t="shared" si="298"/>
        <v>0</v>
      </c>
      <c r="P791">
        <f t="shared" si="316"/>
        <v>431</v>
      </c>
      <c r="Q791">
        <f t="shared" si="317"/>
        <v>0</v>
      </c>
      <c r="R791">
        <f t="shared" si="299"/>
        <v>0</v>
      </c>
      <c r="S791">
        <f t="shared" si="300"/>
        <v>0</v>
      </c>
      <c r="T791">
        <f t="shared" si="318"/>
        <v>0</v>
      </c>
      <c r="V791">
        <f t="shared" si="301"/>
        <v>0</v>
      </c>
      <c r="W791">
        <f t="shared" si="302"/>
        <v>0</v>
      </c>
      <c r="Y791">
        <f t="shared" si="303"/>
        <v>0</v>
      </c>
      <c r="Z791">
        <f t="shared" si="304"/>
        <v>0</v>
      </c>
      <c r="AB791">
        <f t="shared" si="305"/>
        <v>0</v>
      </c>
      <c r="AC791">
        <f t="shared" si="306"/>
        <v>0</v>
      </c>
      <c r="AE791">
        <f t="shared" si="307"/>
        <v>0</v>
      </c>
      <c r="AF791">
        <f t="shared" si="308"/>
        <v>0</v>
      </c>
      <c r="AG791">
        <f t="shared" si="319"/>
        <v>0</v>
      </c>
      <c r="AH791">
        <f t="shared" si="320"/>
        <v>0</v>
      </c>
      <c r="AI791">
        <f t="shared" si="309"/>
        <v>0</v>
      </c>
      <c r="AJ791">
        <f t="shared" si="310"/>
        <v>0</v>
      </c>
      <c r="AK791">
        <f t="shared" si="311"/>
        <v>0</v>
      </c>
      <c r="AL791">
        <f t="shared" si="312"/>
        <v>0</v>
      </c>
      <c r="AM791">
        <f t="shared" si="313"/>
        <v>0</v>
      </c>
      <c r="AO791">
        <f t="shared" si="314"/>
        <v>0</v>
      </c>
      <c r="AP791">
        <f t="shared" si="315"/>
        <v>0</v>
      </c>
    </row>
    <row r="792" spans="1:42" x14ac:dyDescent="0.2">
      <c r="A792" s="40"/>
      <c r="D792" s="120">
        <f t="shared" si="297"/>
        <v>0</v>
      </c>
      <c r="O792">
        <f t="shared" si="298"/>
        <v>0</v>
      </c>
      <c r="P792">
        <f t="shared" si="316"/>
        <v>431</v>
      </c>
      <c r="Q792">
        <f t="shared" si="317"/>
        <v>0</v>
      </c>
      <c r="R792">
        <f t="shared" si="299"/>
        <v>0</v>
      </c>
      <c r="S792">
        <f t="shared" si="300"/>
        <v>0</v>
      </c>
      <c r="T792">
        <f t="shared" si="318"/>
        <v>0</v>
      </c>
      <c r="V792">
        <f t="shared" si="301"/>
        <v>0</v>
      </c>
      <c r="W792">
        <f t="shared" si="302"/>
        <v>0</v>
      </c>
      <c r="Y792">
        <f t="shared" si="303"/>
        <v>0</v>
      </c>
      <c r="Z792">
        <f t="shared" si="304"/>
        <v>0</v>
      </c>
      <c r="AB792">
        <f t="shared" si="305"/>
        <v>0</v>
      </c>
      <c r="AC792">
        <f t="shared" si="306"/>
        <v>0</v>
      </c>
      <c r="AE792">
        <f t="shared" si="307"/>
        <v>0</v>
      </c>
      <c r="AF792">
        <f t="shared" si="308"/>
        <v>0</v>
      </c>
      <c r="AG792">
        <f t="shared" si="319"/>
        <v>0</v>
      </c>
      <c r="AH792">
        <f t="shared" si="320"/>
        <v>0</v>
      </c>
      <c r="AI792">
        <f t="shared" si="309"/>
        <v>0</v>
      </c>
      <c r="AJ792">
        <f t="shared" si="310"/>
        <v>0</v>
      </c>
      <c r="AK792">
        <f t="shared" si="311"/>
        <v>0</v>
      </c>
      <c r="AL792">
        <f t="shared" si="312"/>
        <v>0</v>
      </c>
      <c r="AM792">
        <f t="shared" si="313"/>
        <v>0</v>
      </c>
      <c r="AO792">
        <f t="shared" si="314"/>
        <v>0</v>
      </c>
      <c r="AP792">
        <f t="shared" si="315"/>
        <v>0</v>
      </c>
    </row>
    <row r="793" spans="1:42" x14ac:dyDescent="0.2">
      <c r="A793" s="40"/>
      <c r="D793" s="120">
        <f t="shared" si="297"/>
        <v>0</v>
      </c>
      <c r="O793">
        <f t="shared" si="298"/>
        <v>0</v>
      </c>
      <c r="P793">
        <f t="shared" si="316"/>
        <v>431</v>
      </c>
      <c r="Q793">
        <f t="shared" si="317"/>
        <v>0</v>
      </c>
      <c r="R793">
        <f t="shared" si="299"/>
        <v>0</v>
      </c>
      <c r="S793">
        <f t="shared" si="300"/>
        <v>0</v>
      </c>
      <c r="T793">
        <f t="shared" si="318"/>
        <v>0</v>
      </c>
      <c r="V793">
        <f t="shared" si="301"/>
        <v>0</v>
      </c>
      <c r="W793">
        <f t="shared" si="302"/>
        <v>0</v>
      </c>
      <c r="Y793">
        <f t="shared" si="303"/>
        <v>0</v>
      </c>
      <c r="Z793">
        <f t="shared" si="304"/>
        <v>0</v>
      </c>
      <c r="AB793">
        <f t="shared" si="305"/>
        <v>0</v>
      </c>
      <c r="AC793">
        <f t="shared" si="306"/>
        <v>0</v>
      </c>
      <c r="AE793">
        <f t="shared" si="307"/>
        <v>0</v>
      </c>
      <c r="AF793">
        <f t="shared" si="308"/>
        <v>0</v>
      </c>
      <c r="AG793">
        <f t="shared" si="319"/>
        <v>0</v>
      </c>
      <c r="AH793">
        <f t="shared" si="320"/>
        <v>0</v>
      </c>
      <c r="AI793">
        <f t="shared" si="309"/>
        <v>0</v>
      </c>
      <c r="AJ793">
        <f t="shared" si="310"/>
        <v>0</v>
      </c>
      <c r="AK793">
        <f t="shared" si="311"/>
        <v>0</v>
      </c>
      <c r="AL793">
        <f t="shared" si="312"/>
        <v>0</v>
      </c>
      <c r="AM793">
        <f t="shared" si="313"/>
        <v>0</v>
      </c>
      <c r="AO793">
        <f t="shared" si="314"/>
        <v>0</v>
      </c>
      <c r="AP793">
        <f t="shared" si="315"/>
        <v>0</v>
      </c>
    </row>
    <row r="794" spans="1:42" x14ac:dyDescent="0.2">
      <c r="A794" s="191"/>
      <c r="D794" s="120">
        <f t="shared" si="297"/>
        <v>0</v>
      </c>
      <c r="O794">
        <f t="shared" si="298"/>
        <v>0</v>
      </c>
      <c r="P794">
        <f t="shared" si="316"/>
        <v>431</v>
      </c>
      <c r="Q794">
        <f t="shared" si="317"/>
        <v>0</v>
      </c>
      <c r="R794">
        <f t="shared" si="299"/>
        <v>0</v>
      </c>
      <c r="S794">
        <f t="shared" si="300"/>
        <v>0</v>
      </c>
      <c r="T794">
        <f t="shared" si="318"/>
        <v>0</v>
      </c>
      <c r="V794">
        <f t="shared" si="301"/>
        <v>0</v>
      </c>
      <c r="W794">
        <f t="shared" si="302"/>
        <v>0</v>
      </c>
      <c r="Y794">
        <f t="shared" si="303"/>
        <v>0</v>
      </c>
      <c r="Z794">
        <f t="shared" si="304"/>
        <v>0</v>
      </c>
      <c r="AB794">
        <f t="shared" si="305"/>
        <v>0</v>
      </c>
      <c r="AC794">
        <f t="shared" si="306"/>
        <v>0</v>
      </c>
      <c r="AE794">
        <f t="shared" si="307"/>
        <v>0</v>
      </c>
      <c r="AF794">
        <f t="shared" si="308"/>
        <v>0</v>
      </c>
      <c r="AG794">
        <f t="shared" si="319"/>
        <v>0</v>
      </c>
      <c r="AH794">
        <f t="shared" si="320"/>
        <v>0</v>
      </c>
      <c r="AI794">
        <f t="shared" si="309"/>
        <v>0</v>
      </c>
      <c r="AJ794">
        <f t="shared" si="310"/>
        <v>0</v>
      </c>
      <c r="AK794">
        <f t="shared" si="311"/>
        <v>0</v>
      </c>
      <c r="AL794">
        <f t="shared" si="312"/>
        <v>0</v>
      </c>
      <c r="AM794">
        <f t="shared" si="313"/>
        <v>0</v>
      </c>
      <c r="AO794">
        <f t="shared" si="314"/>
        <v>0</v>
      </c>
      <c r="AP794">
        <f t="shared" si="315"/>
        <v>0</v>
      </c>
    </row>
    <row r="795" spans="1:42" x14ac:dyDescent="0.2">
      <c r="D795" s="120">
        <f t="shared" si="297"/>
        <v>0</v>
      </c>
      <c r="O795">
        <f t="shared" si="298"/>
        <v>0</v>
      </c>
      <c r="P795">
        <f t="shared" si="316"/>
        <v>431</v>
      </c>
      <c r="Q795">
        <f t="shared" si="317"/>
        <v>0</v>
      </c>
      <c r="R795">
        <f t="shared" si="299"/>
        <v>0</v>
      </c>
      <c r="S795">
        <f t="shared" si="300"/>
        <v>0</v>
      </c>
      <c r="T795">
        <f t="shared" si="318"/>
        <v>0</v>
      </c>
      <c r="V795">
        <f t="shared" si="301"/>
        <v>0</v>
      </c>
      <c r="W795">
        <f t="shared" si="302"/>
        <v>0</v>
      </c>
      <c r="Y795">
        <f t="shared" si="303"/>
        <v>0</v>
      </c>
      <c r="Z795">
        <f t="shared" si="304"/>
        <v>0</v>
      </c>
      <c r="AB795">
        <f t="shared" si="305"/>
        <v>0</v>
      </c>
      <c r="AC795">
        <f t="shared" si="306"/>
        <v>0</v>
      </c>
      <c r="AE795">
        <f t="shared" si="307"/>
        <v>0</v>
      </c>
      <c r="AF795">
        <f t="shared" si="308"/>
        <v>0</v>
      </c>
      <c r="AG795">
        <f t="shared" si="319"/>
        <v>0</v>
      </c>
      <c r="AH795">
        <f t="shared" si="320"/>
        <v>0</v>
      </c>
      <c r="AI795">
        <f t="shared" si="309"/>
        <v>0</v>
      </c>
      <c r="AJ795">
        <f t="shared" si="310"/>
        <v>0</v>
      </c>
      <c r="AK795">
        <f t="shared" si="311"/>
        <v>0</v>
      </c>
      <c r="AL795">
        <f t="shared" si="312"/>
        <v>0</v>
      </c>
      <c r="AM795">
        <f t="shared" si="313"/>
        <v>0</v>
      </c>
      <c r="AO795">
        <f t="shared" si="314"/>
        <v>0</v>
      </c>
      <c r="AP795">
        <f t="shared" si="315"/>
        <v>0</v>
      </c>
    </row>
    <row r="796" spans="1:42" x14ac:dyDescent="0.2">
      <c r="A796" s="43"/>
      <c r="D796" s="120">
        <f t="shared" si="297"/>
        <v>0</v>
      </c>
      <c r="O796">
        <f t="shared" si="298"/>
        <v>0</v>
      </c>
      <c r="P796">
        <f t="shared" si="316"/>
        <v>431</v>
      </c>
      <c r="Q796">
        <f t="shared" si="317"/>
        <v>0</v>
      </c>
      <c r="R796">
        <f t="shared" si="299"/>
        <v>0</v>
      </c>
      <c r="S796">
        <f t="shared" si="300"/>
        <v>0</v>
      </c>
      <c r="T796">
        <f t="shared" si="318"/>
        <v>0</v>
      </c>
      <c r="V796">
        <f t="shared" si="301"/>
        <v>0</v>
      </c>
      <c r="W796">
        <f t="shared" si="302"/>
        <v>0</v>
      </c>
      <c r="Y796">
        <f t="shared" si="303"/>
        <v>0</v>
      </c>
      <c r="Z796">
        <f t="shared" si="304"/>
        <v>0</v>
      </c>
      <c r="AB796">
        <f t="shared" si="305"/>
        <v>0</v>
      </c>
      <c r="AC796">
        <f t="shared" si="306"/>
        <v>0</v>
      </c>
      <c r="AE796">
        <f t="shared" si="307"/>
        <v>0</v>
      </c>
      <c r="AF796">
        <f t="shared" si="308"/>
        <v>0</v>
      </c>
      <c r="AG796">
        <f t="shared" si="319"/>
        <v>0</v>
      </c>
      <c r="AH796">
        <f t="shared" si="320"/>
        <v>0</v>
      </c>
      <c r="AI796">
        <f t="shared" si="309"/>
        <v>0</v>
      </c>
      <c r="AJ796">
        <f t="shared" si="310"/>
        <v>0</v>
      </c>
      <c r="AK796">
        <f t="shared" si="311"/>
        <v>0</v>
      </c>
      <c r="AL796">
        <f t="shared" si="312"/>
        <v>0</v>
      </c>
      <c r="AM796">
        <f t="shared" si="313"/>
        <v>0</v>
      </c>
      <c r="AO796">
        <f t="shared" si="314"/>
        <v>0</v>
      </c>
      <c r="AP796">
        <f t="shared" si="315"/>
        <v>0</v>
      </c>
    </row>
    <row r="797" spans="1:42" x14ac:dyDescent="0.2">
      <c r="D797" s="120">
        <f t="shared" si="297"/>
        <v>0</v>
      </c>
      <c r="O797">
        <f t="shared" si="298"/>
        <v>0</v>
      </c>
      <c r="P797">
        <f t="shared" si="316"/>
        <v>431</v>
      </c>
      <c r="Q797">
        <f t="shared" si="317"/>
        <v>0</v>
      </c>
      <c r="R797">
        <f t="shared" si="299"/>
        <v>0</v>
      </c>
      <c r="S797">
        <f t="shared" si="300"/>
        <v>0</v>
      </c>
      <c r="T797">
        <f t="shared" si="318"/>
        <v>0</v>
      </c>
      <c r="V797">
        <f t="shared" si="301"/>
        <v>0</v>
      </c>
      <c r="W797">
        <f t="shared" si="302"/>
        <v>0</v>
      </c>
      <c r="Y797">
        <f t="shared" si="303"/>
        <v>0</v>
      </c>
      <c r="Z797">
        <f t="shared" si="304"/>
        <v>0</v>
      </c>
      <c r="AB797">
        <f t="shared" si="305"/>
        <v>0</v>
      </c>
      <c r="AC797">
        <f t="shared" si="306"/>
        <v>0</v>
      </c>
      <c r="AE797">
        <f t="shared" si="307"/>
        <v>0</v>
      </c>
      <c r="AF797">
        <f t="shared" si="308"/>
        <v>0</v>
      </c>
      <c r="AG797">
        <f t="shared" si="319"/>
        <v>0</v>
      </c>
      <c r="AH797">
        <f t="shared" si="320"/>
        <v>0</v>
      </c>
      <c r="AI797">
        <f t="shared" si="309"/>
        <v>0</v>
      </c>
      <c r="AJ797">
        <f t="shared" si="310"/>
        <v>0</v>
      </c>
      <c r="AK797">
        <f t="shared" si="311"/>
        <v>0</v>
      </c>
      <c r="AL797">
        <f t="shared" si="312"/>
        <v>0</v>
      </c>
      <c r="AM797">
        <f t="shared" si="313"/>
        <v>0</v>
      </c>
      <c r="AO797">
        <f t="shared" si="314"/>
        <v>0</v>
      </c>
      <c r="AP797">
        <f t="shared" si="315"/>
        <v>0</v>
      </c>
    </row>
    <row r="798" spans="1:42" x14ac:dyDescent="0.2">
      <c r="A798" s="55"/>
      <c r="D798" s="120">
        <f t="shared" si="297"/>
        <v>0</v>
      </c>
      <c r="O798">
        <f t="shared" si="298"/>
        <v>0</v>
      </c>
      <c r="P798">
        <f t="shared" si="316"/>
        <v>431</v>
      </c>
      <c r="Q798">
        <f t="shared" si="317"/>
        <v>0</v>
      </c>
      <c r="R798">
        <f t="shared" si="299"/>
        <v>0</v>
      </c>
      <c r="S798">
        <f t="shared" si="300"/>
        <v>0</v>
      </c>
      <c r="T798">
        <f t="shared" si="318"/>
        <v>0</v>
      </c>
      <c r="V798">
        <f t="shared" si="301"/>
        <v>0</v>
      </c>
      <c r="W798">
        <f t="shared" si="302"/>
        <v>0</v>
      </c>
      <c r="Y798">
        <f t="shared" si="303"/>
        <v>0</v>
      </c>
      <c r="Z798">
        <f t="shared" si="304"/>
        <v>0</v>
      </c>
      <c r="AB798">
        <f t="shared" si="305"/>
        <v>0</v>
      </c>
      <c r="AC798">
        <f t="shared" si="306"/>
        <v>0</v>
      </c>
      <c r="AE798">
        <f t="shared" si="307"/>
        <v>0</v>
      </c>
      <c r="AF798">
        <f t="shared" si="308"/>
        <v>0</v>
      </c>
      <c r="AG798">
        <f t="shared" si="319"/>
        <v>0</v>
      </c>
      <c r="AH798">
        <f t="shared" si="320"/>
        <v>0</v>
      </c>
      <c r="AI798">
        <f t="shared" si="309"/>
        <v>0</v>
      </c>
      <c r="AJ798">
        <f t="shared" si="310"/>
        <v>0</v>
      </c>
      <c r="AK798">
        <f t="shared" si="311"/>
        <v>0</v>
      </c>
      <c r="AL798">
        <f t="shared" si="312"/>
        <v>0</v>
      </c>
      <c r="AM798">
        <f t="shared" si="313"/>
        <v>0</v>
      </c>
      <c r="AO798">
        <f t="shared" si="314"/>
        <v>0</v>
      </c>
      <c r="AP798">
        <f t="shared" si="315"/>
        <v>0</v>
      </c>
    </row>
    <row r="799" spans="1:42" x14ac:dyDescent="0.2">
      <c r="D799" s="120">
        <f t="shared" si="297"/>
        <v>0</v>
      </c>
      <c r="O799">
        <f t="shared" si="298"/>
        <v>0</v>
      </c>
      <c r="P799">
        <f t="shared" si="316"/>
        <v>431</v>
      </c>
      <c r="Q799">
        <f t="shared" si="317"/>
        <v>0</v>
      </c>
      <c r="R799">
        <f t="shared" si="299"/>
        <v>0</v>
      </c>
      <c r="S799">
        <f t="shared" si="300"/>
        <v>0</v>
      </c>
      <c r="T799">
        <f t="shared" si="318"/>
        <v>0</v>
      </c>
      <c r="V799">
        <f t="shared" si="301"/>
        <v>0</v>
      </c>
      <c r="W799">
        <f t="shared" si="302"/>
        <v>0</v>
      </c>
      <c r="Y799">
        <f t="shared" si="303"/>
        <v>0</v>
      </c>
      <c r="Z799">
        <f t="shared" si="304"/>
        <v>0</v>
      </c>
      <c r="AB799">
        <f t="shared" si="305"/>
        <v>0</v>
      </c>
      <c r="AC799">
        <f t="shared" si="306"/>
        <v>0</v>
      </c>
      <c r="AE799">
        <f t="shared" si="307"/>
        <v>0</v>
      </c>
      <c r="AF799">
        <f t="shared" si="308"/>
        <v>0</v>
      </c>
      <c r="AG799">
        <f t="shared" si="319"/>
        <v>0</v>
      </c>
      <c r="AH799">
        <f t="shared" si="320"/>
        <v>0</v>
      </c>
      <c r="AI799">
        <f t="shared" si="309"/>
        <v>0</v>
      </c>
      <c r="AJ799">
        <f t="shared" si="310"/>
        <v>0</v>
      </c>
      <c r="AK799">
        <f t="shared" si="311"/>
        <v>0</v>
      </c>
      <c r="AL799">
        <f t="shared" si="312"/>
        <v>0</v>
      </c>
      <c r="AM799">
        <f t="shared" si="313"/>
        <v>0</v>
      </c>
      <c r="AO799">
        <f t="shared" si="314"/>
        <v>0</v>
      </c>
      <c r="AP799">
        <f t="shared" si="315"/>
        <v>0</v>
      </c>
    </row>
    <row r="800" spans="1:42" x14ac:dyDescent="0.2">
      <c r="D800" s="120">
        <f t="shared" si="297"/>
        <v>0</v>
      </c>
      <c r="O800">
        <f t="shared" si="298"/>
        <v>0</v>
      </c>
      <c r="P800">
        <f t="shared" si="316"/>
        <v>431</v>
      </c>
      <c r="Q800">
        <f t="shared" si="317"/>
        <v>0</v>
      </c>
      <c r="R800">
        <f t="shared" si="299"/>
        <v>0</v>
      </c>
      <c r="S800">
        <f t="shared" si="300"/>
        <v>0</v>
      </c>
      <c r="T800">
        <f t="shared" si="318"/>
        <v>0</v>
      </c>
      <c r="V800">
        <f t="shared" si="301"/>
        <v>0</v>
      </c>
      <c r="W800">
        <f t="shared" si="302"/>
        <v>0</v>
      </c>
      <c r="Y800">
        <f t="shared" si="303"/>
        <v>0</v>
      </c>
      <c r="Z800">
        <f t="shared" si="304"/>
        <v>0</v>
      </c>
      <c r="AB800">
        <f t="shared" si="305"/>
        <v>0</v>
      </c>
      <c r="AC800">
        <f t="shared" si="306"/>
        <v>0</v>
      </c>
      <c r="AE800">
        <f t="shared" si="307"/>
        <v>0</v>
      </c>
      <c r="AF800">
        <f t="shared" si="308"/>
        <v>0</v>
      </c>
      <c r="AG800">
        <f t="shared" si="319"/>
        <v>0</v>
      </c>
      <c r="AH800">
        <f t="shared" si="320"/>
        <v>0</v>
      </c>
      <c r="AI800">
        <f t="shared" si="309"/>
        <v>0</v>
      </c>
      <c r="AJ800">
        <f t="shared" si="310"/>
        <v>0</v>
      </c>
      <c r="AK800">
        <f t="shared" si="311"/>
        <v>0</v>
      </c>
      <c r="AL800">
        <f t="shared" si="312"/>
        <v>0</v>
      </c>
      <c r="AM800">
        <f t="shared" si="313"/>
        <v>0</v>
      </c>
      <c r="AO800">
        <f t="shared" si="314"/>
        <v>0</v>
      </c>
      <c r="AP800">
        <f t="shared" si="315"/>
        <v>0</v>
      </c>
    </row>
    <row r="801" spans="1:42" x14ac:dyDescent="0.2">
      <c r="D801" s="120">
        <f t="shared" si="297"/>
        <v>0</v>
      </c>
      <c r="O801">
        <f t="shared" si="298"/>
        <v>0</v>
      </c>
      <c r="P801">
        <f t="shared" si="316"/>
        <v>431</v>
      </c>
      <c r="Q801">
        <f t="shared" si="317"/>
        <v>0</v>
      </c>
      <c r="R801">
        <f t="shared" si="299"/>
        <v>0</v>
      </c>
      <c r="S801">
        <f t="shared" si="300"/>
        <v>0</v>
      </c>
      <c r="T801">
        <f t="shared" si="318"/>
        <v>0</v>
      </c>
      <c r="V801">
        <f t="shared" si="301"/>
        <v>0</v>
      </c>
      <c r="W801">
        <f t="shared" si="302"/>
        <v>0</v>
      </c>
      <c r="Y801">
        <f t="shared" si="303"/>
        <v>0</v>
      </c>
      <c r="Z801">
        <f t="shared" si="304"/>
        <v>0</v>
      </c>
      <c r="AB801">
        <f t="shared" si="305"/>
        <v>0</v>
      </c>
      <c r="AC801">
        <f t="shared" si="306"/>
        <v>0</v>
      </c>
      <c r="AE801">
        <f t="shared" si="307"/>
        <v>0</v>
      </c>
      <c r="AF801">
        <f t="shared" si="308"/>
        <v>0</v>
      </c>
      <c r="AG801">
        <f t="shared" si="319"/>
        <v>0</v>
      </c>
      <c r="AH801">
        <f t="shared" si="320"/>
        <v>0</v>
      </c>
      <c r="AI801">
        <f t="shared" si="309"/>
        <v>0</v>
      </c>
      <c r="AJ801">
        <f t="shared" si="310"/>
        <v>0</v>
      </c>
      <c r="AK801">
        <f t="shared" si="311"/>
        <v>0</v>
      </c>
      <c r="AL801">
        <f t="shared" si="312"/>
        <v>0</v>
      </c>
      <c r="AM801">
        <f t="shared" si="313"/>
        <v>0</v>
      </c>
      <c r="AO801">
        <f t="shared" si="314"/>
        <v>0</v>
      </c>
      <c r="AP801">
        <f t="shared" si="315"/>
        <v>0</v>
      </c>
    </row>
    <row r="802" spans="1:42" x14ac:dyDescent="0.2">
      <c r="A802" s="191"/>
      <c r="D802" s="120">
        <f t="shared" si="297"/>
        <v>0</v>
      </c>
      <c r="O802">
        <f t="shared" si="298"/>
        <v>0</v>
      </c>
      <c r="P802">
        <f t="shared" si="316"/>
        <v>431</v>
      </c>
      <c r="Q802">
        <f t="shared" si="317"/>
        <v>0</v>
      </c>
      <c r="R802">
        <f t="shared" si="299"/>
        <v>0</v>
      </c>
      <c r="S802">
        <f t="shared" si="300"/>
        <v>0</v>
      </c>
      <c r="T802">
        <f t="shared" si="318"/>
        <v>0</v>
      </c>
      <c r="V802">
        <f t="shared" si="301"/>
        <v>0</v>
      </c>
      <c r="W802">
        <f t="shared" si="302"/>
        <v>0</v>
      </c>
      <c r="Y802">
        <f t="shared" si="303"/>
        <v>0</v>
      </c>
      <c r="Z802">
        <f t="shared" si="304"/>
        <v>0</v>
      </c>
      <c r="AB802">
        <f t="shared" si="305"/>
        <v>0</v>
      </c>
      <c r="AC802">
        <f t="shared" si="306"/>
        <v>0</v>
      </c>
      <c r="AE802">
        <f t="shared" si="307"/>
        <v>0</v>
      </c>
      <c r="AF802">
        <f t="shared" si="308"/>
        <v>0</v>
      </c>
      <c r="AG802">
        <f t="shared" si="319"/>
        <v>0</v>
      </c>
      <c r="AH802">
        <f t="shared" si="320"/>
        <v>0</v>
      </c>
      <c r="AI802">
        <f t="shared" si="309"/>
        <v>0</v>
      </c>
      <c r="AJ802">
        <f t="shared" si="310"/>
        <v>0</v>
      </c>
      <c r="AK802">
        <f t="shared" si="311"/>
        <v>0</v>
      </c>
      <c r="AL802">
        <f t="shared" si="312"/>
        <v>0</v>
      </c>
      <c r="AM802">
        <f t="shared" si="313"/>
        <v>0</v>
      </c>
      <c r="AO802">
        <f t="shared" si="314"/>
        <v>0</v>
      </c>
      <c r="AP802">
        <f t="shared" si="315"/>
        <v>0</v>
      </c>
    </row>
    <row r="803" spans="1:42" x14ac:dyDescent="0.2">
      <c r="A803" s="191"/>
      <c r="D803" s="120">
        <f t="shared" si="297"/>
        <v>0</v>
      </c>
      <c r="O803">
        <f t="shared" si="298"/>
        <v>0</v>
      </c>
      <c r="P803">
        <f t="shared" si="316"/>
        <v>431</v>
      </c>
      <c r="Q803">
        <f t="shared" si="317"/>
        <v>0</v>
      </c>
      <c r="R803">
        <f t="shared" si="299"/>
        <v>0</v>
      </c>
      <c r="S803">
        <f t="shared" si="300"/>
        <v>0</v>
      </c>
      <c r="T803">
        <f t="shared" si="318"/>
        <v>0</v>
      </c>
      <c r="V803">
        <f t="shared" si="301"/>
        <v>0</v>
      </c>
      <c r="W803">
        <f t="shared" si="302"/>
        <v>0</v>
      </c>
      <c r="Y803">
        <f t="shared" si="303"/>
        <v>0</v>
      </c>
      <c r="Z803">
        <f t="shared" si="304"/>
        <v>0</v>
      </c>
      <c r="AB803">
        <f t="shared" si="305"/>
        <v>0</v>
      </c>
      <c r="AC803">
        <f t="shared" si="306"/>
        <v>0</v>
      </c>
      <c r="AE803">
        <f t="shared" si="307"/>
        <v>0</v>
      </c>
      <c r="AF803">
        <f t="shared" si="308"/>
        <v>0</v>
      </c>
      <c r="AG803">
        <f t="shared" si="319"/>
        <v>0</v>
      </c>
      <c r="AH803">
        <f t="shared" si="320"/>
        <v>0</v>
      </c>
      <c r="AI803">
        <f t="shared" si="309"/>
        <v>0</v>
      </c>
      <c r="AJ803">
        <f t="shared" si="310"/>
        <v>0</v>
      </c>
      <c r="AK803">
        <f t="shared" si="311"/>
        <v>0</v>
      </c>
      <c r="AL803">
        <f t="shared" si="312"/>
        <v>0</v>
      </c>
      <c r="AM803">
        <f t="shared" si="313"/>
        <v>0</v>
      </c>
      <c r="AO803">
        <f t="shared" si="314"/>
        <v>0</v>
      </c>
      <c r="AP803">
        <f t="shared" si="315"/>
        <v>0</v>
      </c>
    </row>
    <row r="804" spans="1:42" x14ac:dyDescent="0.2">
      <c r="D804" s="120">
        <f t="shared" si="297"/>
        <v>0</v>
      </c>
      <c r="O804">
        <f t="shared" si="298"/>
        <v>0</v>
      </c>
      <c r="P804">
        <f t="shared" si="316"/>
        <v>431</v>
      </c>
      <c r="Q804">
        <f t="shared" si="317"/>
        <v>0</v>
      </c>
      <c r="R804">
        <f t="shared" si="299"/>
        <v>0</v>
      </c>
      <c r="S804">
        <f t="shared" si="300"/>
        <v>0</v>
      </c>
      <c r="T804">
        <f t="shared" si="318"/>
        <v>0</v>
      </c>
      <c r="V804">
        <f t="shared" si="301"/>
        <v>0</v>
      </c>
      <c r="W804">
        <f t="shared" si="302"/>
        <v>0</v>
      </c>
      <c r="Y804">
        <f t="shared" si="303"/>
        <v>0</v>
      </c>
      <c r="Z804">
        <f t="shared" si="304"/>
        <v>0</v>
      </c>
      <c r="AB804">
        <f t="shared" si="305"/>
        <v>0</v>
      </c>
      <c r="AC804">
        <f t="shared" si="306"/>
        <v>0</v>
      </c>
      <c r="AE804">
        <f t="shared" si="307"/>
        <v>0</v>
      </c>
      <c r="AF804">
        <f t="shared" si="308"/>
        <v>0</v>
      </c>
      <c r="AG804">
        <f t="shared" si="319"/>
        <v>0</v>
      </c>
      <c r="AH804">
        <f t="shared" si="320"/>
        <v>0</v>
      </c>
      <c r="AI804">
        <f t="shared" si="309"/>
        <v>0</v>
      </c>
      <c r="AJ804">
        <f t="shared" si="310"/>
        <v>0</v>
      </c>
      <c r="AK804">
        <f t="shared" si="311"/>
        <v>0</v>
      </c>
      <c r="AL804">
        <f t="shared" si="312"/>
        <v>0</v>
      </c>
      <c r="AM804">
        <f t="shared" si="313"/>
        <v>0</v>
      </c>
      <c r="AO804">
        <f t="shared" si="314"/>
        <v>0</v>
      </c>
      <c r="AP804">
        <f t="shared" si="315"/>
        <v>0</v>
      </c>
    </row>
    <row r="805" spans="1:42" x14ac:dyDescent="0.2">
      <c r="A805" s="43"/>
      <c r="D805" s="120">
        <f t="shared" si="297"/>
        <v>0</v>
      </c>
      <c r="O805">
        <f t="shared" si="298"/>
        <v>0</v>
      </c>
      <c r="P805">
        <f t="shared" si="316"/>
        <v>431</v>
      </c>
      <c r="Q805">
        <f t="shared" si="317"/>
        <v>0</v>
      </c>
      <c r="R805">
        <f t="shared" si="299"/>
        <v>0</v>
      </c>
      <c r="S805">
        <f t="shared" si="300"/>
        <v>0</v>
      </c>
      <c r="T805">
        <f t="shared" si="318"/>
        <v>0</v>
      </c>
      <c r="V805">
        <f t="shared" si="301"/>
        <v>0</v>
      </c>
      <c r="W805">
        <f t="shared" si="302"/>
        <v>0</v>
      </c>
      <c r="Y805">
        <f t="shared" si="303"/>
        <v>0</v>
      </c>
      <c r="Z805">
        <f t="shared" si="304"/>
        <v>0</v>
      </c>
      <c r="AB805">
        <f t="shared" si="305"/>
        <v>0</v>
      </c>
      <c r="AC805">
        <f t="shared" si="306"/>
        <v>0</v>
      </c>
      <c r="AE805">
        <f t="shared" si="307"/>
        <v>0</v>
      </c>
      <c r="AF805">
        <f t="shared" si="308"/>
        <v>0</v>
      </c>
      <c r="AG805">
        <f t="shared" si="319"/>
        <v>0</v>
      </c>
      <c r="AH805">
        <f t="shared" si="320"/>
        <v>0</v>
      </c>
      <c r="AI805">
        <f t="shared" si="309"/>
        <v>0</v>
      </c>
      <c r="AJ805">
        <f t="shared" si="310"/>
        <v>0</v>
      </c>
      <c r="AK805">
        <f t="shared" si="311"/>
        <v>0</v>
      </c>
      <c r="AL805">
        <f t="shared" si="312"/>
        <v>0</v>
      </c>
      <c r="AM805">
        <f t="shared" si="313"/>
        <v>0</v>
      </c>
      <c r="AO805">
        <f t="shared" si="314"/>
        <v>0</v>
      </c>
      <c r="AP805">
        <f t="shared" si="315"/>
        <v>0</v>
      </c>
    </row>
    <row r="806" spans="1:42" x14ac:dyDescent="0.2">
      <c r="D806" s="120">
        <f t="shared" si="297"/>
        <v>0</v>
      </c>
      <c r="O806">
        <f t="shared" si="298"/>
        <v>0</v>
      </c>
      <c r="P806">
        <f t="shared" si="316"/>
        <v>431</v>
      </c>
      <c r="Q806">
        <f t="shared" si="317"/>
        <v>0</v>
      </c>
      <c r="R806">
        <f t="shared" si="299"/>
        <v>0</v>
      </c>
      <c r="S806">
        <f t="shared" si="300"/>
        <v>0</v>
      </c>
      <c r="T806">
        <f t="shared" si="318"/>
        <v>0</v>
      </c>
      <c r="V806">
        <f t="shared" si="301"/>
        <v>0</v>
      </c>
      <c r="W806">
        <f t="shared" si="302"/>
        <v>0</v>
      </c>
      <c r="Y806">
        <f t="shared" si="303"/>
        <v>0</v>
      </c>
      <c r="Z806">
        <f t="shared" si="304"/>
        <v>0</v>
      </c>
      <c r="AB806">
        <f t="shared" si="305"/>
        <v>0</v>
      </c>
      <c r="AC806">
        <f t="shared" si="306"/>
        <v>0</v>
      </c>
      <c r="AE806">
        <f t="shared" si="307"/>
        <v>0</v>
      </c>
      <c r="AF806">
        <f t="shared" si="308"/>
        <v>0</v>
      </c>
      <c r="AG806">
        <f t="shared" si="319"/>
        <v>0</v>
      </c>
      <c r="AH806">
        <f t="shared" si="320"/>
        <v>0</v>
      </c>
      <c r="AI806">
        <f t="shared" si="309"/>
        <v>0</v>
      </c>
      <c r="AJ806">
        <f t="shared" si="310"/>
        <v>0</v>
      </c>
      <c r="AK806">
        <f t="shared" si="311"/>
        <v>0</v>
      </c>
      <c r="AL806">
        <f t="shared" si="312"/>
        <v>0</v>
      </c>
      <c r="AM806">
        <f t="shared" si="313"/>
        <v>0</v>
      </c>
      <c r="AO806">
        <f t="shared" si="314"/>
        <v>0</v>
      </c>
      <c r="AP806">
        <f t="shared" si="315"/>
        <v>0</v>
      </c>
    </row>
    <row r="807" spans="1:42" x14ac:dyDescent="0.2">
      <c r="D807" s="120">
        <f t="shared" si="297"/>
        <v>0</v>
      </c>
      <c r="O807">
        <f t="shared" si="298"/>
        <v>0</v>
      </c>
      <c r="P807">
        <f t="shared" si="316"/>
        <v>431</v>
      </c>
      <c r="Q807">
        <f t="shared" si="317"/>
        <v>0</v>
      </c>
      <c r="R807">
        <f t="shared" si="299"/>
        <v>0</v>
      </c>
      <c r="S807">
        <f t="shared" si="300"/>
        <v>0</v>
      </c>
      <c r="T807">
        <f t="shared" si="318"/>
        <v>0</v>
      </c>
      <c r="V807">
        <f t="shared" si="301"/>
        <v>0</v>
      </c>
      <c r="W807">
        <f t="shared" si="302"/>
        <v>0</v>
      </c>
      <c r="Y807">
        <f t="shared" si="303"/>
        <v>0</v>
      </c>
      <c r="Z807">
        <f t="shared" si="304"/>
        <v>0</v>
      </c>
      <c r="AB807">
        <f t="shared" si="305"/>
        <v>0</v>
      </c>
      <c r="AC807">
        <f t="shared" si="306"/>
        <v>0</v>
      </c>
      <c r="AE807">
        <f t="shared" si="307"/>
        <v>0</v>
      </c>
      <c r="AF807">
        <f t="shared" si="308"/>
        <v>0</v>
      </c>
      <c r="AG807">
        <f t="shared" si="319"/>
        <v>0</v>
      </c>
      <c r="AH807">
        <f t="shared" si="320"/>
        <v>0</v>
      </c>
      <c r="AI807">
        <f t="shared" si="309"/>
        <v>0</v>
      </c>
      <c r="AJ807">
        <f t="shared" si="310"/>
        <v>0</v>
      </c>
      <c r="AK807">
        <f t="shared" si="311"/>
        <v>0</v>
      </c>
      <c r="AL807">
        <f t="shared" si="312"/>
        <v>0</v>
      </c>
      <c r="AM807">
        <f t="shared" si="313"/>
        <v>0</v>
      </c>
      <c r="AO807">
        <f t="shared" si="314"/>
        <v>0</v>
      </c>
      <c r="AP807">
        <f t="shared" si="315"/>
        <v>0</v>
      </c>
    </row>
    <row r="808" spans="1:42" x14ac:dyDescent="0.2">
      <c r="A808" s="236"/>
      <c r="D808" s="120">
        <f t="shared" si="297"/>
        <v>0</v>
      </c>
      <c r="O808">
        <f t="shared" si="298"/>
        <v>0</v>
      </c>
      <c r="P808">
        <f t="shared" si="316"/>
        <v>431</v>
      </c>
      <c r="Q808">
        <f t="shared" si="317"/>
        <v>0</v>
      </c>
      <c r="R808">
        <f t="shared" si="299"/>
        <v>0</v>
      </c>
      <c r="S808">
        <f t="shared" si="300"/>
        <v>0</v>
      </c>
      <c r="T808">
        <f t="shared" si="318"/>
        <v>0</v>
      </c>
      <c r="V808">
        <f t="shared" si="301"/>
        <v>0</v>
      </c>
      <c r="W808">
        <f t="shared" si="302"/>
        <v>0</v>
      </c>
      <c r="Y808">
        <f t="shared" si="303"/>
        <v>0</v>
      </c>
      <c r="Z808">
        <f t="shared" si="304"/>
        <v>0</v>
      </c>
      <c r="AB808">
        <f t="shared" si="305"/>
        <v>0</v>
      </c>
      <c r="AC808">
        <f t="shared" si="306"/>
        <v>0</v>
      </c>
      <c r="AE808">
        <f t="shared" si="307"/>
        <v>0</v>
      </c>
      <c r="AF808">
        <f t="shared" si="308"/>
        <v>0</v>
      </c>
      <c r="AG808">
        <f t="shared" si="319"/>
        <v>0</v>
      </c>
      <c r="AH808">
        <f t="shared" si="320"/>
        <v>0</v>
      </c>
      <c r="AI808">
        <f t="shared" si="309"/>
        <v>0</v>
      </c>
      <c r="AJ808">
        <f t="shared" si="310"/>
        <v>0</v>
      </c>
      <c r="AK808">
        <f t="shared" si="311"/>
        <v>0</v>
      </c>
      <c r="AL808">
        <f t="shared" si="312"/>
        <v>0</v>
      </c>
      <c r="AM808">
        <f t="shared" si="313"/>
        <v>0</v>
      </c>
      <c r="AO808">
        <f t="shared" si="314"/>
        <v>0</v>
      </c>
      <c r="AP808">
        <f t="shared" si="315"/>
        <v>0</v>
      </c>
    </row>
    <row r="809" spans="1:42" x14ac:dyDescent="0.2">
      <c r="A809" s="394"/>
      <c r="D809" s="120">
        <f t="shared" si="297"/>
        <v>0</v>
      </c>
      <c r="O809">
        <f t="shared" si="298"/>
        <v>0</v>
      </c>
      <c r="P809">
        <f t="shared" si="316"/>
        <v>431</v>
      </c>
      <c r="Q809">
        <f t="shared" si="317"/>
        <v>0</v>
      </c>
      <c r="R809">
        <f t="shared" si="299"/>
        <v>0</v>
      </c>
      <c r="S809">
        <f t="shared" si="300"/>
        <v>0</v>
      </c>
      <c r="T809">
        <f t="shared" si="318"/>
        <v>0</v>
      </c>
      <c r="V809">
        <f t="shared" si="301"/>
        <v>0</v>
      </c>
      <c r="W809">
        <f t="shared" si="302"/>
        <v>0</v>
      </c>
      <c r="Y809">
        <f t="shared" si="303"/>
        <v>0</v>
      </c>
      <c r="Z809">
        <f t="shared" si="304"/>
        <v>0</v>
      </c>
      <c r="AB809">
        <f t="shared" si="305"/>
        <v>0</v>
      </c>
      <c r="AC809">
        <f t="shared" si="306"/>
        <v>0</v>
      </c>
      <c r="AE809">
        <f t="shared" si="307"/>
        <v>0</v>
      </c>
      <c r="AF809">
        <f t="shared" si="308"/>
        <v>0</v>
      </c>
      <c r="AG809">
        <f t="shared" si="319"/>
        <v>0</v>
      </c>
      <c r="AH809">
        <f t="shared" si="320"/>
        <v>0</v>
      </c>
      <c r="AI809">
        <f t="shared" si="309"/>
        <v>0</v>
      </c>
      <c r="AJ809">
        <f t="shared" si="310"/>
        <v>0</v>
      </c>
      <c r="AK809">
        <f t="shared" si="311"/>
        <v>0</v>
      </c>
      <c r="AL809">
        <f t="shared" si="312"/>
        <v>0</v>
      </c>
      <c r="AM809">
        <f t="shared" si="313"/>
        <v>0</v>
      </c>
      <c r="AO809">
        <f t="shared" si="314"/>
        <v>0</v>
      </c>
      <c r="AP809">
        <f t="shared" si="315"/>
        <v>0</v>
      </c>
    </row>
    <row r="810" spans="1:42" x14ac:dyDescent="0.2">
      <c r="D810" s="120">
        <f t="shared" si="297"/>
        <v>0</v>
      </c>
      <c r="O810">
        <f t="shared" si="298"/>
        <v>0</v>
      </c>
      <c r="P810">
        <f t="shared" si="316"/>
        <v>431</v>
      </c>
      <c r="Q810">
        <f t="shared" si="317"/>
        <v>0</v>
      </c>
      <c r="R810">
        <f t="shared" si="299"/>
        <v>0</v>
      </c>
      <c r="S810">
        <f t="shared" si="300"/>
        <v>0</v>
      </c>
      <c r="T810">
        <f t="shared" si="318"/>
        <v>0</v>
      </c>
      <c r="V810">
        <f t="shared" si="301"/>
        <v>0</v>
      </c>
      <c r="W810">
        <f t="shared" si="302"/>
        <v>0</v>
      </c>
      <c r="Y810">
        <f t="shared" si="303"/>
        <v>0</v>
      </c>
      <c r="Z810">
        <f t="shared" si="304"/>
        <v>0</v>
      </c>
      <c r="AB810">
        <f t="shared" si="305"/>
        <v>0</v>
      </c>
      <c r="AC810">
        <f t="shared" si="306"/>
        <v>0</v>
      </c>
      <c r="AE810">
        <f t="shared" si="307"/>
        <v>0</v>
      </c>
      <c r="AF810">
        <f t="shared" si="308"/>
        <v>0</v>
      </c>
      <c r="AG810">
        <f t="shared" si="319"/>
        <v>0</v>
      </c>
      <c r="AH810">
        <f t="shared" si="320"/>
        <v>0</v>
      </c>
      <c r="AI810">
        <f t="shared" si="309"/>
        <v>0</v>
      </c>
      <c r="AJ810">
        <f t="shared" si="310"/>
        <v>0</v>
      </c>
      <c r="AK810">
        <f t="shared" si="311"/>
        <v>0</v>
      </c>
      <c r="AL810">
        <f t="shared" si="312"/>
        <v>0</v>
      </c>
      <c r="AM810">
        <f t="shared" si="313"/>
        <v>0</v>
      </c>
      <c r="AO810">
        <f t="shared" si="314"/>
        <v>0</v>
      </c>
      <c r="AP810">
        <f t="shared" si="315"/>
        <v>0</v>
      </c>
    </row>
    <row r="811" spans="1:42" x14ac:dyDescent="0.2">
      <c r="D811" s="120">
        <f t="shared" si="297"/>
        <v>0</v>
      </c>
      <c r="O811">
        <f t="shared" si="298"/>
        <v>0</v>
      </c>
      <c r="P811">
        <f t="shared" si="316"/>
        <v>431</v>
      </c>
      <c r="Q811">
        <f t="shared" si="317"/>
        <v>0</v>
      </c>
      <c r="R811">
        <f t="shared" si="299"/>
        <v>0</v>
      </c>
      <c r="S811">
        <f t="shared" si="300"/>
        <v>0</v>
      </c>
      <c r="T811">
        <f t="shared" si="318"/>
        <v>0</v>
      </c>
      <c r="V811">
        <f t="shared" si="301"/>
        <v>0</v>
      </c>
      <c r="W811">
        <f t="shared" si="302"/>
        <v>0</v>
      </c>
      <c r="Y811">
        <f t="shared" si="303"/>
        <v>0</v>
      </c>
      <c r="Z811">
        <f t="shared" si="304"/>
        <v>0</v>
      </c>
      <c r="AB811">
        <f t="shared" si="305"/>
        <v>0</v>
      </c>
      <c r="AC811">
        <f t="shared" si="306"/>
        <v>0</v>
      </c>
      <c r="AE811">
        <f t="shared" si="307"/>
        <v>0</v>
      </c>
      <c r="AF811">
        <f t="shared" si="308"/>
        <v>0</v>
      </c>
      <c r="AG811">
        <f t="shared" si="319"/>
        <v>0</v>
      </c>
      <c r="AH811">
        <f t="shared" si="320"/>
        <v>0</v>
      </c>
      <c r="AI811">
        <f t="shared" si="309"/>
        <v>0</v>
      </c>
      <c r="AJ811">
        <f t="shared" si="310"/>
        <v>0</v>
      </c>
      <c r="AK811">
        <f t="shared" si="311"/>
        <v>0</v>
      </c>
      <c r="AL811">
        <f t="shared" si="312"/>
        <v>0</v>
      </c>
      <c r="AM811">
        <f t="shared" si="313"/>
        <v>0</v>
      </c>
      <c r="AO811">
        <f t="shared" si="314"/>
        <v>0</v>
      </c>
      <c r="AP811">
        <f t="shared" si="315"/>
        <v>0</v>
      </c>
    </row>
    <row r="812" spans="1:42" x14ac:dyDescent="0.2">
      <c r="A812" s="236"/>
      <c r="D812" s="120">
        <f t="shared" si="297"/>
        <v>0</v>
      </c>
      <c r="O812">
        <f t="shared" si="298"/>
        <v>0</v>
      </c>
      <c r="P812">
        <f t="shared" si="316"/>
        <v>431</v>
      </c>
      <c r="Q812">
        <f t="shared" si="317"/>
        <v>0</v>
      </c>
      <c r="R812">
        <f t="shared" si="299"/>
        <v>0</v>
      </c>
      <c r="S812">
        <f t="shared" si="300"/>
        <v>0</v>
      </c>
      <c r="T812">
        <f t="shared" si="318"/>
        <v>0</v>
      </c>
      <c r="V812">
        <f t="shared" si="301"/>
        <v>0</v>
      </c>
      <c r="W812">
        <f t="shared" si="302"/>
        <v>0</v>
      </c>
      <c r="Y812">
        <f t="shared" si="303"/>
        <v>0</v>
      </c>
      <c r="Z812">
        <f t="shared" si="304"/>
        <v>0</v>
      </c>
      <c r="AB812">
        <f t="shared" si="305"/>
        <v>0</v>
      </c>
      <c r="AC812">
        <f t="shared" si="306"/>
        <v>0</v>
      </c>
      <c r="AE812">
        <f t="shared" si="307"/>
        <v>0</v>
      </c>
      <c r="AF812">
        <f t="shared" si="308"/>
        <v>0</v>
      </c>
      <c r="AG812">
        <f t="shared" si="319"/>
        <v>0</v>
      </c>
      <c r="AH812">
        <f t="shared" si="320"/>
        <v>0</v>
      </c>
      <c r="AI812">
        <f t="shared" si="309"/>
        <v>0</v>
      </c>
      <c r="AJ812">
        <f t="shared" si="310"/>
        <v>0</v>
      </c>
      <c r="AK812">
        <f t="shared" si="311"/>
        <v>0</v>
      </c>
      <c r="AL812">
        <f t="shared" si="312"/>
        <v>0</v>
      </c>
      <c r="AM812">
        <f t="shared" si="313"/>
        <v>0</v>
      </c>
      <c r="AO812">
        <f t="shared" si="314"/>
        <v>0</v>
      </c>
      <c r="AP812">
        <f t="shared" si="315"/>
        <v>0</v>
      </c>
    </row>
    <row r="813" spans="1:42" x14ac:dyDescent="0.2">
      <c r="A813" s="191"/>
      <c r="D813" s="120">
        <f t="shared" si="297"/>
        <v>0</v>
      </c>
      <c r="O813">
        <f t="shared" si="298"/>
        <v>0</v>
      </c>
      <c r="P813">
        <f t="shared" si="316"/>
        <v>431</v>
      </c>
      <c r="Q813">
        <f t="shared" si="317"/>
        <v>0</v>
      </c>
      <c r="R813">
        <f t="shared" si="299"/>
        <v>0</v>
      </c>
      <c r="S813">
        <f t="shared" si="300"/>
        <v>0</v>
      </c>
      <c r="T813">
        <f t="shared" si="318"/>
        <v>0</v>
      </c>
      <c r="V813">
        <f t="shared" si="301"/>
        <v>0</v>
      </c>
      <c r="W813">
        <f t="shared" si="302"/>
        <v>0</v>
      </c>
      <c r="Y813">
        <f t="shared" si="303"/>
        <v>0</v>
      </c>
      <c r="Z813">
        <f t="shared" si="304"/>
        <v>0</v>
      </c>
      <c r="AB813">
        <f t="shared" si="305"/>
        <v>0</v>
      </c>
      <c r="AC813">
        <f t="shared" si="306"/>
        <v>0</v>
      </c>
      <c r="AE813">
        <f t="shared" si="307"/>
        <v>0</v>
      </c>
      <c r="AF813">
        <f t="shared" si="308"/>
        <v>0</v>
      </c>
      <c r="AG813">
        <f t="shared" si="319"/>
        <v>0</v>
      </c>
      <c r="AH813">
        <f t="shared" si="320"/>
        <v>0</v>
      </c>
      <c r="AI813">
        <f t="shared" si="309"/>
        <v>0</v>
      </c>
      <c r="AJ813">
        <f t="shared" si="310"/>
        <v>0</v>
      </c>
      <c r="AK813">
        <f t="shared" si="311"/>
        <v>0</v>
      </c>
      <c r="AL813">
        <f t="shared" si="312"/>
        <v>0</v>
      </c>
      <c r="AM813">
        <f t="shared" si="313"/>
        <v>0</v>
      </c>
      <c r="AO813">
        <f t="shared" si="314"/>
        <v>0</v>
      </c>
      <c r="AP813">
        <f t="shared" si="315"/>
        <v>0</v>
      </c>
    </row>
    <row r="814" spans="1:42" x14ac:dyDescent="0.2">
      <c r="A814" s="40"/>
      <c r="D814" s="120">
        <f t="shared" si="297"/>
        <v>0</v>
      </c>
      <c r="O814">
        <f t="shared" si="298"/>
        <v>0</v>
      </c>
      <c r="P814">
        <f t="shared" si="316"/>
        <v>431</v>
      </c>
      <c r="Q814">
        <f t="shared" si="317"/>
        <v>0</v>
      </c>
      <c r="R814">
        <f t="shared" si="299"/>
        <v>0</v>
      </c>
      <c r="S814">
        <f t="shared" si="300"/>
        <v>0</v>
      </c>
      <c r="T814">
        <f t="shared" si="318"/>
        <v>0</v>
      </c>
      <c r="V814">
        <f t="shared" si="301"/>
        <v>0</v>
      </c>
      <c r="W814">
        <f t="shared" si="302"/>
        <v>0</v>
      </c>
      <c r="Y814">
        <f t="shared" si="303"/>
        <v>0</v>
      </c>
      <c r="Z814">
        <f t="shared" si="304"/>
        <v>0</v>
      </c>
      <c r="AB814">
        <f t="shared" si="305"/>
        <v>0</v>
      </c>
      <c r="AC814">
        <f t="shared" si="306"/>
        <v>0</v>
      </c>
      <c r="AE814">
        <f t="shared" si="307"/>
        <v>0</v>
      </c>
      <c r="AF814">
        <f t="shared" si="308"/>
        <v>0</v>
      </c>
      <c r="AG814">
        <f t="shared" si="319"/>
        <v>0</v>
      </c>
      <c r="AH814">
        <f t="shared" si="320"/>
        <v>0</v>
      </c>
      <c r="AI814">
        <f t="shared" si="309"/>
        <v>0</v>
      </c>
      <c r="AJ814">
        <f t="shared" si="310"/>
        <v>0</v>
      </c>
      <c r="AK814">
        <f t="shared" si="311"/>
        <v>0</v>
      </c>
      <c r="AL814">
        <f t="shared" si="312"/>
        <v>0</v>
      </c>
      <c r="AM814">
        <f t="shared" si="313"/>
        <v>0</v>
      </c>
      <c r="AO814">
        <f t="shared" si="314"/>
        <v>0</v>
      </c>
      <c r="AP814">
        <f t="shared" si="315"/>
        <v>0</v>
      </c>
    </row>
    <row r="815" spans="1:42" x14ac:dyDescent="0.2">
      <c r="D815" s="120">
        <f t="shared" si="297"/>
        <v>0</v>
      </c>
      <c r="O815">
        <f t="shared" si="298"/>
        <v>0</v>
      </c>
      <c r="P815">
        <f t="shared" si="316"/>
        <v>431</v>
      </c>
      <c r="Q815">
        <f t="shared" si="317"/>
        <v>0</v>
      </c>
      <c r="R815">
        <f t="shared" si="299"/>
        <v>0</v>
      </c>
      <c r="S815">
        <f t="shared" si="300"/>
        <v>0</v>
      </c>
      <c r="T815">
        <f t="shared" si="318"/>
        <v>0</v>
      </c>
      <c r="V815">
        <f t="shared" si="301"/>
        <v>0</v>
      </c>
      <c r="W815">
        <f t="shared" si="302"/>
        <v>0</v>
      </c>
      <c r="Y815">
        <f t="shared" si="303"/>
        <v>0</v>
      </c>
      <c r="Z815">
        <f t="shared" si="304"/>
        <v>0</v>
      </c>
      <c r="AB815">
        <f t="shared" si="305"/>
        <v>0</v>
      </c>
      <c r="AC815">
        <f t="shared" si="306"/>
        <v>0</v>
      </c>
      <c r="AE815">
        <f t="shared" si="307"/>
        <v>0</v>
      </c>
      <c r="AF815">
        <f t="shared" si="308"/>
        <v>0</v>
      </c>
      <c r="AG815">
        <f t="shared" si="319"/>
        <v>0</v>
      </c>
      <c r="AH815">
        <f t="shared" si="320"/>
        <v>0</v>
      </c>
      <c r="AI815">
        <f t="shared" si="309"/>
        <v>0</v>
      </c>
      <c r="AJ815">
        <f t="shared" si="310"/>
        <v>0</v>
      </c>
      <c r="AK815">
        <f t="shared" si="311"/>
        <v>0</v>
      </c>
      <c r="AL815">
        <f t="shared" si="312"/>
        <v>0</v>
      </c>
      <c r="AM815">
        <f t="shared" si="313"/>
        <v>0</v>
      </c>
      <c r="AO815">
        <f t="shared" si="314"/>
        <v>0</v>
      </c>
      <c r="AP815">
        <f t="shared" si="315"/>
        <v>0</v>
      </c>
    </row>
    <row r="816" spans="1:42" x14ac:dyDescent="0.2">
      <c r="A816" s="191"/>
      <c r="D816" s="120">
        <f t="shared" si="297"/>
        <v>0</v>
      </c>
      <c r="O816">
        <f t="shared" si="298"/>
        <v>0</v>
      </c>
      <c r="P816">
        <f t="shared" si="316"/>
        <v>431</v>
      </c>
      <c r="Q816">
        <f t="shared" si="317"/>
        <v>0</v>
      </c>
      <c r="R816">
        <f t="shared" si="299"/>
        <v>0</v>
      </c>
      <c r="S816">
        <f t="shared" si="300"/>
        <v>0</v>
      </c>
      <c r="T816">
        <f t="shared" si="318"/>
        <v>0</v>
      </c>
      <c r="V816">
        <f t="shared" si="301"/>
        <v>0</v>
      </c>
      <c r="W816">
        <f t="shared" si="302"/>
        <v>0</v>
      </c>
      <c r="Y816">
        <f t="shared" si="303"/>
        <v>0</v>
      </c>
      <c r="Z816">
        <f t="shared" si="304"/>
        <v>0</v>
      </c>
      <c r="AB816">
        <f t="shared" si="305"/>
        <v>0</v>
      </c>
      <c r="AC816">
        <f t="shared" si="306"/>
        <v>0</v>
      </c>
      <c r="AE816">
        <f t="shared" si="307"/>
        <v>0</v>
      </c>
      <c r="AF816">
        <f t="shared" si="308"/>
        <v>0</v>
      </c>
      <c r="AG816">
        <f t="shared" si="319"/>
        <v>0</v>
      </c>
      <c r="AH816">
        <f t="shared" si="320"/>
        <v>0</v>
      </c>
      <c r="AI816">
        <f t="shared" si="309"/>
        <v>0</v>
      </c>
      <c r="AJ816">
        <f t="shared" si="310"/>
        <v>0</v>
      </c>
      <c r="AK816">
        <f t="shared" si="311"/>
        <v>0</v>
      </c>
      <c r="AL816">
        <f t="shared" si="312"/>
        <v>0</v>
      </c>
      <c r="AM816">
        <f t="shared" si="313"/>
        <v>0</v>
      </c>
      <c r="AO816">
        <f t="shared" si="314"/>
        <v>0</v>
      </c>
      <c r="AP816">
        <f t="shared" si="315"/>
        <v>0</v>
      </c>
    </row>
    <row r="817" spans="1:42" x14ac:dyDescent="0.2">
      <c r="A817" s="511"/>
      <c r="D817" s="120">
        <f t="shared" si="297"/>
        <v>0</v>
      </c>
      <c r="O817">
        <f t="shared" si="298"/>
        <v>0</v>
      </c>
      <c r="P817">
        <f t="shared" si="316"/>
        <v>431</v>
      </c>
      <c r="Q817">
        <f t="shared" si="317"/>
        <v>0</v>
      </c>
      <c r="R817">
        <f t="shared" si="299"/>
        <v>0</v>
      </c>
      <c r="S817">
        <f t="shared" si="300"/>
        <v>0</v>
      </c>
      <c r="T817">
        <f t="shared" si="318"/>
        <v>0</v>
      </c>
      <c r="V817">
        <f t="shared" si="301"/>
        <v>0</v>
      </c>
      <c r="W817">
        <f t="shared" si="302"/>
        <v>0</v>
      </c>
      <c r="Y817">
        <f t="shared" si="303"/>
        <v>0</v>
      </c>
      <c r="Z817">
        <f t="shared" si="304"/>
        <v>0</v>
      </c>
      <c r="AB817">
        <f t="shared" si="305"/>
        <v>0</v>
      </c>
      <c r="AC817">
        <f t="shared" si="306"/>
        <v>0</v>
      </c>
      <c r="AE817">
        <f t="shared" si="307"/>
        <v>0</v>
      </c>
      <c r="AF817">
        <f t="shared" si="308"/>
        <v>0</v>
      </c>
      <c r="AG817">
        <f t="shared" si="319"/>
        <v>0</v>
      </c>
      <c r="AH817">
        <f t="shared" si="320"/>
        <v>0</v>
      </c>
      <c r="AI817">
        <f t="shared" si="309"/>
        <v>0</v>
      </c>
      <c r="AJ817">
        <f t="shared" si="310"/>
        <v>0</v>
      </c>
      <c r="AK817">
        <f t="shared" si="311"/>
        <v>0</v>
      </c>
      <c r="AL817">
        <f t="shared" si="312"/>
        <v>0</v>
      </c>
      <c r="AM817">
        <f t="shared" si="313"/>
        <v>0</v>
      </c>
      <c r="AO817">
        <f t="shared" si="314"/>
        <v>0</v>
      </c>
      <c r="AP817">
        <f t="shared" si="315"/>
        <v>0</v>
      </c>
    </row>
    <row r="818" spans="1:42" x14ac:dyDescent="0.2">
      <c r="D818" s="120">
        <f t="shared" si="297"/>
        <v>0</v>
      </c>
      <c r="O818">
        <f t="shared" si="298"/>
        <v>0</v>
      </c>
      <c r="P818">
        <f t="shared" si="316"/>
        <v>431</v>
      </c>
      <c r="Q818">
        <f t="shared" si="317"/>
        <v>0</v>
      </c>
      <c r="R818">
        <f t="shared" si="299"/>
        <v>0</v>
      </c>
      <c r="S818">
        <f t="shared" si="300"/>
        <v>0</v>
      </c>
      <c r="T818">
        <f t="shared" si="318"/>
        <v>0</v>
      </c>
      <c r="V818">
        <f t="shared" si="301"/>
        <v>0</v>
      </c>
      <c r="W818">
        <f t="shared" si="302"/>
        <v>0</v>
      </c>
      <c r="Y818">
        <f t="shared" si="303"/>
        <v>0</v>
      </c>
      <c r="Z818">
        <f t="shared" si="304"/>
        <v>0</v>
      </c>
      <c r="AB818">
        <f t="shared" si="305"/>
        <v>0</v>
      </c>
      <c r="AC818">
        <f t="shared" si="306"/>
        <v>0</v>
      </c>
      <c r="AE818">
        <f t="shared" si="307"/>
        <v>0</v>
      </c>
      <c r="AF818">
        <f t="shared" si="308"/>
        <v>0</v>
      </c>
      <c r="AG818">
        <f t="shared" si="319"/>
        <v>0</v>
      </c>
      <c r="AH818">
        <f t="shared" si="320"/>
        <v>0</v>
      </c>
      <c r="AI818">
        <f t="shared" si="309"/>
        <v>0</v>
      </c>
      <c r="AJ818">
        <f t="shared" si="310"/>
        <v>0</v>
      </c>
      <c r="AK818">
        <f t="shared" si="311"/>
        <v>0</v>
      </c>
      <c r="AL818">
        <f t="shared" si="312"/>
        <v>0</v>
      </c>
      <c r="AM818">
        <f t="shared" si="313"/>
        <v>0</v>
      </c>
      <c r="AO818">
        <f t="shared" si="314"/>
        <v>0</v>
      </c>
      <c r="AP818">
        <f t="shared" si="315"/>
        <v>0</v>
      </c>
    </row>
    <row r="819" spans="1:42" x14ac:dyDescent="0.2">
      <c r="D819" s="120">
        <f t="shared" si="297"/>
        <v>0</v>
      </c>
      <c r="O819">
        <f t="shared" si="298"/>
        <v>0</v>
      </c>
      <c r="P819">
        <f t="shared" si="316"/>
        <v>431</v>
      </c>
      <c r="Q819">
        <f t="shared" si="317"/>
        <v>0</v>
      </c>
      <c r="R819">
        <f t="shared" si="299"/>
        <v>0</v>
      </c>
      <c r="S819">
        <f t="shared" si="300"/>
        <v>0</v>
      </c>
      <c r="T819">
        <f t="shared" si="318"/>
        <v>0</v>
      </c>
      <c r="V819">
        <f t="shared" si="301"/>
        <v>0</v>
      </c>
      <c r="W819">
        <f t="shared" si="302"/>
        <v>0</v>
      </c>
      <c r="Y819">
        <f t="shared" si="303"/>
        <v>0</v>
      </c>
      <c r="Z819">
        <f t="shared" si="304"/>
        <v>0</v>
      </c>
      <c r="AB819">
        <f t="shared" si="305"/>
        <v>0</v>
      </c>
      <c r="AC819">
        <f t="shared" si="306"/>
        <v>0</v>
      </c>
      <c r="AE819">
        <f t="shared" si="307"/>
        <v>0</v>
      </c>
      <c r="AF819">
        <f t="shared" si="308"/>
        <v>0</v>
      </c>
      <c r="AG819">
        <f t="shared" si="319"/>
        <v>0</v>
      </c>
      <c r="AH819">
        <f t="shared" si="320"/>
        <v>0</v>
      </c>
      <c r="AI819">
        <f t="shared" si="309"/>
        <v>0</v>
      </c>
      <c r="AJ819">
        <f t="shared" si="310"/>
        <v>0</v>
      </c>
      <c r="AK819">
        <f t="shared" si="311"/>
        <v>0</v>
      </c>
      <c r="AL819">
        <f t="shared" si="312"/>
        <v>0</v>
      </c>
      <c r="AM819">
        <f t="shared" si="313"/>
        <v>0</v>
      </c>
      <c r="AO819">
        <f t="shared" si="314"/>
        <v>0</v>
      </c>
      <c r="AP819">
        <f t="shared" si="315"/>
        <v>0</v>
      </c>
    </row>
    <row r="820" spans="1:42" x14ac:dyDescent="0.2">
      <c r="A820" s="486"/>
      <c r="D820" s="120">
        <f t="shared" si="297"/>
        <v>0</v>
      </c>
      <c r="O820">
        <f t="shared" si="298"/>
        <v>0</v>
      </c>
      <c r="P820">
        <f t="shared" si="316"/>
        <v>431</v>
      </c>
      <c r="Q820">
        <f t="shared" si="317"/>
        <v>0</v>
      </c>
      <c r="R820">
        <f t="shared" si="299"/>
        <v>0</v>
      </c>
      <c r="S820">
        <f t="shared" si="300"/>
        <v>0</v>
      </c>
      <c r="T820">
        <f t="shared" si="318"/>
        <v>0</v>
      </c>
      <c r="V820">
        <f t="shared" si="301"/>
        <v>0</v>
      </c>
      <c r="W820">
        <f t="shared" si="302"/>
        <v>0</v>
      </c>
      <c r="Y820">
        <f t="shared" si="303"/>
        <v>0</v>
      </c>
      <c r="Z820">
        <f t="shared" si="304"/>
        <v>0</v>
      </c>
      <c r="AB820">
        <f t="shared" si="305"/>
        <v>0</v>
      </c>
      <c r="AC820">
        <f t="shared" si="306"/>
        <v>0</v>
      </c>
      <c r="AE820">
        <f t="shared" si="307"/>
        <v>0</v>
      </c>
      <c r="AF820">
        <f t="shared" si="308"/>
        <v>0</v>
      </c>
      <c r="AG820">
        <f t="shared" si="319"/>
        <v>0</v>
      </c>
      <c r="AH820">
        <f t="shared" si="320"/>
        <v>0</v>
      </c>
      <c r="AI820">
        <f t="shared" si="309"/>
        <v>0</v>
      </c>
      <c r="AJ820">
        <f t="shared" si="310"/>
        <v>0</v>
      </c>
      <c r="AK820">
        <f t="shared" si="311"/>
        <v>0</v>
      </c>
      <c r="AL820">
        <f t="shared" si="312"/>
        <v>0</v>
      </c>
      <c r="AM820">
        <f t="shared" si="313"/>
        <v>0</v>
      </c>
      <c r="AO820">
        <f t="shared" si="314"/>
        <v>0</v>
      </c>
      <c r="AP820">
        <f t="shared" si="315"/>
        <v>0</v>
      </c>
    </row>
    <row r="821" spans="1:42" x14ac:dyDescent="0.2">
      <c r="A821" s="494"/>
      <c r="D821" s="120">
        <f t="shared" si="297"/>
        <v>0</v>
      </c>
      <c r="O821">
        <f t="shared" si="298"/>
        <v>0</v>
      </c>
      <c r="P821">
        <f t="shared" si="316"/>
        <v>431</v>
      </c>
      <c r="Q821">
        <f t="shared" si="317"/>
        <v>0</v>
      </c>
      <c r="R821">
        <f t="shared" si="299"/>
        <v>0</v>
      </c>
      <c r="S821">
        <f t="shared" si="300"/>
        <v>0</v>
      </c>
      <c r="T821">
        <f t="shared" si="318"/>
        <v>0</v>
      </c>
      <c r="V821">
        <f t="shared" si="301"/>
        <v>0</v>
      </c>
      <c r="W821">
        <f t="shared" si="302"/>
        <v>0</v>
      </c>
      <c r="Y821">
        <f t="shared" si="303"/>
        <v>0</v>
      </c>
      <c r="Z821">
        <f t="shared" si="304"/>
        <v>0</v>
      </c>
      <c r="AB821">
        <f t="shared" si="305"/>
        <v>0</v>
      </c>
      <c r="AC821">
        <f t="shared" si="306"/>
        <v>0</v>
      </c>
      <c r="AE821">
        <f t="shared" si="307"/>
        <v>0</v>
      </c>
      <c r="AF821">
        <f t="shared" si="308"/>
        <v>0</v>
      </c>
      <c r="AG821">
        <f t="shared" si="319"/>
        <v>0</v>
      </c>
      <c r="AH821">
        <f t="shared" si="320"/>
        <v>0</v>
      </c>
      <c r="AI821">
        <f t="shared" si="309"/>
        <v>0</v>
      </c>
      <c r="AJ821">
        <f t="shared" si="310"/>
        <v>0</v>
      </c>
      <c r="AK821">
        <f t="shared" si="311"/>
        <v>0</v>
      </c>
      <c r="AL821">
        <f t="shared" si="312"/>
        <v>0</v>
      </c>
      <c r="AM821">
        <f t="shared" si="313"/>
        <v>0</v>
      </c>
      <c r="AO821">
        <f t="shared" si="314"/>
        <v>0</v>
      </c>
      <c r="AP821">
        <f t="shared" si="315"/>
        <v>0</v>
      </c>
    </row>
    <row r="822" spans="1:42" x14ac:dyDescent="0.2">
      <c r="D822" s="120">
        <f t="shared" si="297"/>
        <v>0</v>
      </c>
      <c r="O822">
        <f t="shared" si="298"/>
        <v>0</v>
      </c>
      <c r="P822">
        <f t="shared" si="316"/>
        <v>431</v>
      </c>
      <c r="Q822">
        <f t="shared" si="317"/>
        <v>0</v>
      </c>
      <c r="R822">
        <f t="shared" si="299"/>
        <v>0</v>
      </c>
      <c r="S822">
        <f t="shared" si="300"/>
        <v>0</v>
      </c>
      <c r="T822">
        <f t="shared" si="318"/>
        <v>0</v>
      </c>
      <c r="V822">
        <f t="shared" si="301"/>
        <v>0</v>
      </c>
      <c r="W822">
        <f t="shared" si="302"/>
        <v>0</v>
      </c>
      <c r="Y822">
        <f t="shared" si="303"/>
        <v>0</v>
      </c>
      <c r="Z822">
        <f t="shared" si="304"/>
        <v>0</v>
      </c>
      <c r="AB822">
        <f t="shared" si="305"/>
        <v>0</v>
      </c>
      <c r="AC822">
        <f t="shared" si="306"/>
        <v>0</v>
      </c>
      <c r="AE822">
        <f t="shared" si="307"/>
        <v>0</v>
      </c>
      <c r="AF822">
        <f t="shared" si="308"/>
        <v>0</v>
      </c>
      <c r="AG822">
        <f t="shared" si="319"/>
        <v>0</v>
      </c>
      <c r="AH822">
        <f t="shared" si="320"/>
        <v>0</v>
      </c>
      <c r="AI822">
        <f t="shared" si="309"/>
        <v>0</v>
      </c>
      <c r="AJ822">
        <f t="shared" si="310"/>
        <v>0</v>
      </c>
      <c r="AK822">
        <f t="shared" si="311"/>
        <v>0</v>
      </c>
      <c r="AL822">
        <f t="shared" si="312"/>
        <v>0</v>
      </c>
      <c r="AM822">
        <f t="shared" si="313"/>
        <v>0</v>
      </c>
      <c r="AO822">
        <f t="shared" si="314"/>
        <v>0</v>
      </c>
      <c r="AP822">
        <f t="shared" si="315"/>
        <v>0</v>
      </c>
    </row>
    <row r="823" spans="1:42" x14ac:dyDescent="0.2">
      <c r="A823" s="40"/>
      <c r="D823" s="120">
        <f t="shared" si="297"/>
        <v>0</v>
      </c>
      <c r="O823">
        <f t="shared" si="298"/>
        <v>0</v>
      </c>
      <c r="P823">
        <f t="shared" si="316"/>
        <v>431</v>
      </c>
      <c r="Q823">
        <f t="shared" si="317"/>
        <v>0</v>
      </c>
      <c r="R823">
        <f t="shared" si="299"/>
        <v>0</v>
      </c>
      <c r="S823">
        <f t="shared" si="300"/>
        <v>0</v>
      </c>
      <c r="T823">
        <f t="shared" si="318"/>
        <v>0</v>
      </c>
      <c r="V823">
        <f t="shared" si="301"/>
        <v>0</v>
      </c>
      <c r="W823">
        <f t="shared" si="302"/>
        <v>0</v>
      </c>
      <c r="Y823">
        <f t="shared" si="303"/>
        <v>0</v>
      </c>
      <c r="Z823">
        <f t="shared" si="304"/>
        <v>0</v>
      </c>
      <c r="AB823">
        <f t="shared" si="305"/>
        <v>0</v>
      </c>
      <c r="AC823">
        <f t="shared" si="306"/>
        <v>0</v>
      </c>
      <c r="AE823">
        <f t="shared" si="307"/>
        <v>0</v>
      </c>
      <c r="AF823">
        <f t="shared" si="308"/>
        <v>0</v>
      </c>
      <c r="AG823">
        <f t="shared" si="319"/>
        <v>0</v>
      </c>
      <c r="AH823">
        <f t="shared" si="320"/>
        <v>0</v>
      </c>
      <c r="AI823">
        <f t="shared" si="309"/>
        <v>0</v>
      </c>
      <c r="AJ823">
        <f t="shared" si="310"/>
        <v>0</v>
      </c>
      <c r="AK823">
        <f t="shared" si="311"/>
        <v>0</v>
      </c>
      <c r="AL823">
        <f t="shared" si="312"/>
        <v>0</v>
      </c>
      <c r="AM823">
        <f t="shared" si="313"/>
        <v>0</v>
      </c>
      <c r="AO823">
        <f t="shared" si="314"/>
        <v>0</v>
      </c>
      <c r="AP823">
        <f t="shared" si="315"/>
        <v>0</v>
      </c>
    </row>
    <row r="824" spans="1:42" x14ac:dyDescent="0.2">
      <c r="D824" s="120">
        <f t="shared" si="297"/>
        <v>0</v>
      </c>
      <c r="O824">
        <f t="shared" si="298"/>
        <v>0</v>
      </c>
      <c r="P824">
        <f t="shared" si="316"/>
        <v>431</v>
      </c>
      <c r="Q824">
        <f t="shared" si="317"/>
        <v>0</v>
      </c>
      <c r="R824">
        <f t="shared" si="299"/>
        <v>0</v>
      </c>
      <c r="S824">
        <f t="shared" si="300"/>
        <v>0</v>
      </c>
      <c r="T824">
        <f t="shared" si="318"/>
        <v>0</v>
      </c>
      <c r="V824">
        <f t="shared" si="301"/>
        <v>0</v>
      </c>
      <c r="W824">
        <f t="shared" si="302"/>
        <v>0</v>
      </c>
      <c r="Y824">
        <f t="shared" si="303"/>
        <v>0</v>
      </c>
      <c r="Z824">
        <f t="shared" si="304"/>
        <v>0</v>
      </c>
      <c r="AB824">
        <f t="shared" si="305"/>
        <v>0</v>
      </c>
      <c r="AC824">
        <f t="shared" si="306"/>
        <v>0</v>
      </c>
      <c r="AE824">
        <f t="shared" si="307"/>
        <v>0</v>
      </c>
      <c r="AF824">
        <f t="shared" si="308"/>
        <v>0</v>
      </c>
      <c r="AG824">
        <f t="shared" si="319"/>
        <v>0</v>
      </c>
      <c r="AH824">
        <f t="shared" si="320"/>
        <v>0</v>
      </c>
      <c r="AI824">
        <f t="shared" si="309"/>
        <v>0</v>
      </c>
      <c r="AJ824">
        <f t="shared" si="310"/>
        <v>0</v>
      </c>
      <c r="AK824">
        <f t="shared" si="311"/>
        <v>0</v>
      </c>
      <c r="AL824">
        <f t="shared" si="312"/>
        <v>0</v>
      </c>
      <c r="AM824">
        <f t="shared" si="313"/>
        <v>0</v>
      </c>
      <c r="AO824">
        <f t="shared" si="314"/>
        <v>0</v>
      </c>
      <c r="AP824">
        <f t="shared" si="315"/>
        <v>0</v>
      </c>
    </row>
    <row r="825" spans="1:42" x14ac:dyDescent="0.2">
      <c r="D825" s="120">
        <f t="shared" si="297"/>
        <v>0</v>
      </c>
      <c r="O825">
        <f t="shared" si="298"/>
        <v>0</v>
      </c>
      <c r="P825">
        <f t="shared" si="316"/>
        <v>431</v>
      </c>
      <c r="Q825">
        <f t="shared" si="317"/>
        <v>0</v>
      </c>
      <c r="R825">
        <f t="shared" si="299"/>
        <v>0</v>
      </c>
      <c r="S825">
        <f t="shared" si="300"/>
        <v>0</v>
      </c>
      <c r="T825">
        <f t="shared" si="318"/>
        <v>0</v>
      </c>
      <c r="V825">
        <f t="shared" si="301"/>
        <v>0</v>
      </c>
      <c r="W825">
        <f t="shared" si="302"/>
        <v>0</v>
      </c>
      <c r="Y825">
        <f t="shared" si="303"/>
        <v>0</v>
      </c>
      <c r="Z825">
        <f t="shared" si="304"/>
        <v>0</v>
      </c>
      <c r="AB825">
        <f t="shared" si="305"/>
        <v>0</v>
      </c>
      <c r="AC825">
        <f t="shared" si="306"/>
        <v>0</v>
      </c>
      <c r="AE825">
        <f t="shared" si="307"/>
        <v>0</v>
      </c>
      <c r="AF825">
        <f t="shared" si="308"/>
        <v>0</v>
      </c>
      <c r="AG825">
        <f t="shared" si="319"/>
        <v>0</v>
      </c>
      <c r="AH825">
        <f t="shared" si="320"/>
        <v>0</v>
      </c>
      <c r="AI825">
        <f t="shared" si="309"/>
        <v>0</v>
      </c>
      <c r="AJ825">
        <f t="shared" si="310"/>
        <v>0</v>
      </c>
      <c r="AK825">
        <f t="shared" si="311"/>
        <v>0</v>
      </c>
      <c r="AL825">
        <f t="shared" si="312"/>
        <v>0</v>
      </c>
      <c r="AM825">
        <f t="shared" si="313"/>
        <v>0</v>
      </c>
      <c r="AO825">
        <f t="shared" si="314"/>
        <v>0</v>
      </c>
      <c r="AP825">
        <f t="shared" si="315"/>
        <v>0</v>
      </c>
    </row>
    <row r="826" spans="1:42" x14ac:dyDescent="0.2">
      <c r="D826" s="120">
        <f t="shared" si="297"/>
        <v>0</v>
      </c>
      <c r="O826">
        <f t="shared" si="298"/>
        <v>0</v>
      </c>
      <c r="P826">
        <f t="shared" si="316"/>
        <v>431</v>
      </c>
      <c r="Q826">
        <f t="shared" si="317"/>
        <v>0</v>
      </c>
      <c r="R826">
        <f t="shared" si="299"/>
        <v>0</v>
      </c>
      <c r="S826">
        <f t="shared" si="300"/>
        <v>0</v>
      </c>
      <c r="T826">
        <f t="shared" si="318"/>
        <v>0</v>
      </c>
      <c r="V826">
        <f t="shared" si="301"/>
        <v>0</v>
      </c>
      <c r="W826">
        <f t="shared" si="302"/>
        <v>0</v>
      </c>
      <c r="Y826">
        <f t="shared" si="303"/>
        <v>0</v>
      </c>
      <c r="Z826">
        <f t="shared" si="304"/>
        <v>0</v>
      </c>
      <c r="AB826">
        <f t="shared" si="305"/>
        <v>0</v>
      </c>
      <c r="AC826">
        <f t="shared" si="306"/>
        <v>0</v>
      </c>
      <c r="AE826">
        <f t="shared" si="307"/>
        <v>0</v>
      </c>
      <c r="AF826">
        <f t="shared" si="308"/>
        <v>0</v>
      </c>
      <c r="AG826">
        <f t="shared" si="319"/>
        <v>0</v>
      </c>
      <c r="AH826">
        <f t="shared" si="320"/>
        <v>0</v>
      </c>
      <c r="AI826">
        <f t="shared" si="309"/>
        <v>0</v>
      </c>
      <c r="AJ826">
        <f t="shared" si="310"/>
        <v>0</v>
      </c>
      <c r="AK826">
        <f t="shared" si="311"/>
        <v>0</v>
      </c>
      <c r="AL826">
        <f t="shared" si="312"/>
        <v>0</v>
      </c>
      <c r="AM826">
        <f t="shared" si="313"/>
        <v>0</v>
      </c>
      <c r="AO826">
        <f t="shared" si="314"/>
        <v>0</v>
      </c>
      <c r="AP826">
        <f t="shared" si="315"/>
        <v>0</v>
      </c>
    </row>
    <row r="827" spans="1:42" x14ac:dyDescent="0.2">
      <c r="A827" s="40"/>
      <c r="D827" s="120">
        <f t="shared" si="297"/>
        <v>0</v>
      </c>
      <c r="O827">
        <f t="shared" si="298"/>
        <v>0</v>
      </c>
      <c r="P827">
        <f t="shared" si="316"/>
        <v>431</v>
      </c>
      <c r="Q827">
        <f t="shared" si="317"/>
        <v>0</v>
      </c>
      <c r="R827">
        <f t="shared" si="299"/>
        <v>0</v>
      </c>
      <c r="S827">
        <f t="shared" si="300"/>
        <v>0</v>
      </c>
      <c r="T827">
        <f t="shared" si="318"/>
        <v>0</v>
      </c>
      <c r="V827">
        <f t="shared" si="301"/>
        <v>0</v>
      </c>
      <c r="W827">
        <f t="shared" si="302"/>
        <v>0</v>
      </c>
      <c r="Y827">
        <f t="shared" si="303"/>
        <v>0</v>
      </c>
      <c r="Z827">
        <f t="shared" si="304"/>
        <v>0</v>
      </c>
      <c r="AB827">
        <f t="shared" si="305"/>
        <v>0</v>
      </c>
      <c r="AC827">
        <f t="shared" si="306"/>
        <v>0</v>
      </c>
      <c r="AE827">
        <f t="shared" si="307"/>
        <v>0</v>
      </c>
      <c r="AF827">
        <f t="shared" si="308"/>
        <v>0</v>
      </c>
      <c r="AG827">
        <f t="shared" si="319"/>
        <v>0</v>
      </c>
      <c r="AH827">
        <f t="shared" si="320"/>
        <v>0</v>
      </c>
      <c r="AI827">
        <f t="shared" si="309"/>
        <v>0</v>
      </c>
      <c r="AJ827">
        <f t="shared" si="310"/>
        <v>0</v>
      </c>
      <c r="AK827">
        <f t="shared" si="311"/>
        <v>0</v>
      </c>
      <c r="AL827">
        <f t="shared" si="312"/>
        <v>0</v>
      </c>
      <c r="AM827">
        <f t="shared" si="313"/>
        <v>0</v>
      </c>
      <c r="AO827">
        <f t="shared" si="314"/>
        <v>0</v>
      </c>
      <c r="AP827">
        <f t="shared" si="315"/>
        <v>0</v>
      </c>
    </row>
    <row r="828" spans="1:42" x14ac:dyDescent="0.2">
      <c r="D828" s="120">
        <f t="shared" si="297"/>
        <v>0</v>
      </c>
      <c r="O828">
        <f t="shared" si="298"/>
        <v>0</v>
      </c>
      <c r="P828">
        <f t="shared" si="316"/>
        <v>431</v>
      </c>
      <c r="Q828">
        <f t="shared" si="317"/>
        <v>0</v>
      </c>
      <c r="R828">
        <f t="shared" si="299"/>
        <v>0</v>
      </c>
      <c r="S828">
        <f t="shared" si="300"/>
        <v>0</v>
      </c>
      <c r="T828">
        <f t="shared" si="318"/>
        <v>0</v>
      </c>
      <c r="V828">
        <f t="shared" si="301"/>
        <v>0</v>
      </c>
      <c r="W828">
        <f t="shared" si="302"/>
        <v>0</v>
      </c>
      <c r="Y828">
        <f t="shared" si="303"/>
        <v>0</v>
      </c>
      <c r="Z828">
        <f t="shared" si="304"/>
        <v>0</v>
      </c>
      <c r="AB828">
        <f t="shared" si="305"/>
        <v>0</v>
      </c>
      <c r="AC828">
        <f t="shared" si="306"/>
        <v>0</v>
      </c>
      <c r="AE828">
        <f t="shared" si="307"/>
        <v>0</v>
      </c>
      <c r="AF828">
        <f t="shared" si="308"/>
        <v>0</v>
      </c>
      <c r="AG828">
        <f t="shared" si="319"/>
        <v>0</v>
      </c>
      <c r="AH828">
        <f t="shared" si="320"/>
        <v>0</v>
      </c>
      <c r="AI828">
        <f t="shared" si="309"/>
        <v>0</v>
      </c>
      <c r="AJ828">
        <f t="shared" si="310"/>
        <v>0</v>
      </c>
      <c r="AK828">
        <f t="shared" si="311"/>
        <v>0</v>
      </c>
      <c r="AL828">
        <f t="shared" si="312"/>
        <v>0</v>
      </c>
      <c r="AM828">
        <f t="shared" si="313"/>
        <v>0</v>
      </c>
      <c r="AO828">
        <f t="shared" si="314"/>
        <v>0</v>
      </c>
      <c r="AP828">
        <f t="shared" si="315"/>
        <v>0</v>
      </c>
    </row>
    <row r="829" spans="1:42" x14ac:dyDescent="0.2">
      <c r="D829" s="120">
        <f t="shared" si="297"/>
        <v>0</v>
      </c>
      <c r="O829">
        <f t="shared" si="298"/>
        <v>0</v>
      </c>
      <c r="P829">
        <f t="shared" si="316"/>
        <v>431</v>
      </c>
      <c r="Q829">
        <f t="shared" si="317"/>
        <v>0</v>
      </c>
      <c r="R829">
        <f t="shared" si="299"/>
        <v>0</v>
      </c>
      <c r="S829">
        <f t="shared" si="300"/>
        <v>0</v>
      </c>
      <c r="T829">
        <f t="shared" si="318"/>
        <v>0</v>
      </c>
      <c r="V829">
        <f t="shared" si="301"/>
        <v>0</v>
      </c>
      <c r="W829">
        <f t="shared" si="302"/>
        <v>0</v>
      </c>
      <c r="Y829">
        <f t="shared" si="303"/>
        <v>0</v>
      </c>
      <c r="Z829">
        <f t="shared" si="304"/>
        <v>0</v>
      </c>
      <c r="AB829">
        <f t="shared" si="305"/>
        <v>0</v>
      </c>
      <c r="AC829">
        <f t="shared" si="306"/>
        <v>0</v>
      </c>
      <c r="AE829">
        <f t="shared" si="307"/>
        <v>0</v>
      </c>
      <c r="AF829">
        <f t="shared" si="308"/>
        <v>0</v>
      </c>
      <c r="AG829">
        <f t="shared" si="319"/>
        <v>0</v>
      </c>
      <c r="AH829">
        <f t="shared" si="320"/>
        <v>0</v>
      </c>
      <c r="AI829">
        <f t="shared" si="309"/>
        <v>0</v>
      </c>
      <c r="AJ829">
        <f t="shared" si="310"/>
        <v>0</v>
      </c>
      <c r="AK829">
        <f t="shared" si="311"/>
        <v>0</v>
      </c>
      <c r="AL829">
        <f t="shared" si="312"/>
        <v>0</v>
      </c>
      <c r="AM829">
        <f t="shared" si="313"/>
        <v>0</v>
      </c>
      <c r="AO829">
        <f t="shared" si="314"/>
        <v>0</v>
      </c>
      <c r="AP829">
        <f t="shared" si="315"/>
        <v>0</v>
      </c>
    </row>
    <row r="830" spans="1:42" x14ac:dyDescent="0.2">
      <c r="A830" s="40"/>
      <c r="D830" s="120">
        <f t="shared" si="297"/>
        <v>0</v>
      </c>
      <c r="O830">
        <f t="shared" si="298"/>
        <v>0</v>
      </c>
      <c r="P830">
        <f t="shared" si="316"/>
        <v>431</v>
      </c>
      <c r="Q830">
        <f t="shared" si="317"/>
        <v>0</v>
      </c>
      <c r="R830">
        <f t="shared" si="299"/>
        <v>0</v>
      </c>
      <c r="S830">
        <f t="shared" si="300"/>
        <v>0</v>
      </c>
      <c r="T830">
        <f t="shared" si="318"/>
        <v>0</v>
      </c>
      <c r="V830">
        <f t="shared" si="301"/>
        <v>0</v>
      </c>
      <c r="W830">
        <f t="shared" si="302"/>
        <v>0</v>
      </c>
      <c r="Y830">
        <f t="shared" si="303"/>
        <v>0</v>
      </c>
      <c r="Z830">
        <f t="shared" si="304"/>
        <v>0</v>
      </c>
      <c r="AB830">
        <f t="shared" si="305"/>
        <v>0</v>
      </c>
      <c r="AC830">
        <f t="shared" si="306"/>
        <v>0</v>
      </c>
      <c r="AE830">
        <f t="shared" si="307"/>
        <v>0</v>
      </c>
      <c r="AF830">
        <f t="shared" si="308"/>
        <v>0</v>
      </c>
      <c r="AG830">
        <f t="shared" si="319"/>
        <v>0</v>
      </c>
      <c r="AH830">
        <f t="shared" si="320"/>
        <v>0</v>
      </c>
      <c r="AI830">
        <f t="shared" si="309"/>
        <v>0</v>
      </c>
      <c r="AJ830">
        <f t="shared" si="310"/>
        <v>0</v>
      </c>
      <c r="AK830">
        <f t="shared" si="311"/>
        <v>0</v>
      </c>
      <c r="AL830">
        <f t="shared" si="312"/>
        <v>0</v>
      </c>
      <c r="AM830">
        <f t="shared" si="313"/>
        <v>0</v>
      </c>
      <c r="AO830">
        <f t="shared" si="314"/>
        <v>0</v>
      </c>
      <c r="AP830">
        <f t="shared" si="315"/>
        <v>0</v>
      </c>
    </row>
    <row r="831" spans="1:42" x14ac:dyDescent="0.2">
      <c r="A831" s="191"/>
      <c r="D831" s="120">
        <f t="shared" si="297"/>
        <v>0</v>
      </c>
      <c r="O831">
        <f t="shared" si="298"/>
        <v>0</v>
      </c>
      <c r="P831">
        <f t="shared" si="316"/>
        <v>431</v>
      </c>
      <c r="Q831">
        <f t="shared" si="317"/>
        <v>0</v>
      </c>
      <c r="R831">
        <f t="shared" si="299"/>
        <v>0</v>
      </c>
      <c r="S831">
        <f t="shared" si="300"/>
        <v>0</v>
      </c>
      <c r="T831">
        <f t="shared" si="318"/>
        <v>0</v>
      </c>
      <c r="V831">
        <f t="shared" si="301"/>
        <v>0</v>
      </c>
      <c r="W831">
        <f t="shared" si="302"/>
        <v>0</v>
      </c>
      <c r="Y831">
        <f t="shared" si="303"/>
        <v>0</v>
      </c>
      <c r="Z831">
        <f t="shared" si="304"/>
        <v>0</v>
      </c>
      <c r="AB831">
        <f t="shared" si="305"/>
        <v>0</v>
      </c>
      <c r="AC831">
        <f t="shared" si="306"/>
        <v>0</v>
      </c>
      <c r="AE831">
        <f t="shared" si="307"/>
        <v>0</v>
      </c>
      <c r="AF831">
        <f t="shared" si="308"/>
        <v>0</v>
      </c>
      <c r="AG831">
        <f t="shared" si="319"/>
        <v>0</v>
      </c>
      <c r="AH831">
        <f t="shared" si="320"/>
        <v>0</v>
      </c>
      <c r="AI831">
        <f t="shared" si="309"/>
        <v>0</v>
      </c>
      <c r="AJ831">
        <f t="shared" si="310"/>
        <v>0</v>
      </c>
      <c r="AK831">
        <f t="shared" si="311"/>
        <v>0</v>
      </c>
      <c r="AL831">
        <f t="shared" si="312"/>
        <v>0</v>
      </c>
      <c r="AM831">
        <f t="shared" si="313"/>
        <v>0</v>
      </c>
      <c r="AO831">
        <f t="shared" si="314"/>
        <v>0</v>
      </c>
      <c r="AP831">
        <f t="shared" si="315"/>
        <v>0</v>
      </c>
    </row>
    <row r="832" spans="1:42" x14ac:dyDescent="0.2">
      <c r="A832" s="494"/>
      <c r="D832" s="120">
        <f t="shared" si="297"/>
        <v>0</v>
      </c>
      <c r="O832">
        <f t="shared" si="298"/>
        <v>0</v>
      </c>
      <c r="P832">
        <f t="shared" si="316"/>
        <v>431</v>
      </c>
      <c r="Q832">
        <f t="shared" si="317"/>
        <v>0</v>
      </c>
      <c r="R832">
        <f t="shared" si="299"/>
        <v>0</v>
      </c>
      <c r="S832">
        <f t="shared" si="300"/>
        <v>0</v>
      </c>
      <c r="T832">
        <f t="shared" si="318"/>
        <v>0</v>
      </c>
      <c r="V832">
        <f t="shared" si="301"/>
        <v>0</v>
      </c>
      <c r="W832">
        <f t="shared" si="302"/>
        <v>0</v>
      </c>
      <c r="Y832">
        <f t="shared" si="303"/>
        <v>0</v>
      </c>
      <c r="Z832">
        <f t="shared" si="304"/>
        <v>0</v>
      </c>
      <c r="AB832">
        <f t="shared" si="305"/>
        <v>0</v>
      </c>
      <c r="AC832">
        <f t="shared" si="306"/>
        <v>0</v>
      </c>
      <c r="AE832">
        <f t="shared" si="307"/>
        <v>0</v>
      </c>
      <c r="AF832">
        <f t="shared" si="308"/>
        <v>0</v>
      </c>
      <c r="AG832">
        <f t="shared" si="319"/>
        <v>0</v>
      </c>
      <c r="AH832">
        <f t="shared" si="320"/>
        <v>0</v>
      </c>
      <c r="AI832">
        <f t="shared" si="309"/>
        <v>0</v>
      </c>
      <c r="AJ832">
        <f t="shared" si="310"/>
        <v>0</v>
      </c>
      <c r="AK832">
        <f t="shared" si="311"/>
        <v>0</v>
      </c>
      <c r="AL832">
        <f t="shared" si="312"/>
        <v>0</v>
      </c>
      <c r="AM832">
        <f t="shared" si="313"/>
        <v>0</v>
      </c>
      <c r="AO832">
        <f t="shared" si="314"/>
        <v>0</v>
      </c>
      <c r="AP832">
        <f t="shared" si="315"/>
        <v>0</v>
      </c>
    </row>
    <row r="833" spans="1:42" x14ac:dyDescent="0.2">
      <c r="D833" s="120">
        <f t="shared" si="297"/>
        <v>0</v>
      </c>
      <c r="O833">
        <f t="shared" si="298"/>
        <v>0</v>
      </c>
      <c r="P833">
        <f t="shared" si="316"/>
        <v>431</v>
      </c>
      <c r="Q833">
        <f t="shared" si="317"/>
        <v>0</v>
      </c>
      <c r="R833">
        <f t="shared" si="299"/>
        <v>0</v>
      </c>
      <c r="S833">
        <f t="shared" si="300"/>
        <v>0</v>
      </c>
      <c r="T833">
        <f t="shared" si="318"/>
        <v>0</v>
      </c>
      <c r="V833">
        <f t="shared" si="301"/>
        <v>0</v>
      </c>
      <c r="W833">
        <f t="shared" si="302"/>
        <v>0</v>
      </c>
      <c r="Y833">
        <f t="shared" si="303"/>
        <v>0</v>
      </c>
      <c r="Z833">
        <f t="shared" si="304"/>
        <v>0</v>
      </c>
      <c r="AB833">
        <f t="shared" si="305"/>
        <v>0</v>
      </c>
      <c r="AC833">
        <f t="shared" si="306"/>
        <v>0</v>
      </c>
      <c r="AE833">
        <f t="shared" si="307"/>
        <v>0</v>
      </c>
      <c r="AF833">
        <f t="shared" si="308"/>
        <v>0</v>
      </c>
      <c r="AG833">
        <f t="shared" si="319"/>
        <v>0</v>
      </c>
      <c r="AH833">
        <f t="shared" si="320"/>
        <v>0</v>
      </c>
      <c r="AI833">
        <f t="shared" si="309"/>
        <v>0</v>
      </c>
      <c r="AJ833">
        <f t="shared" si="310"/>
        <v>0</v>
      </c>
      <c r="AK833">
        <f t="shared" si="311"/>
        <v>0</v>
      </c>
      <c r="AL833">
        <f t="shared" si="312"/>
        <v>0</v>
      </c>
      <c r="AM833">
        <f t="shared" si="313"/>
        <v>0</v>
      </c>
      <c r="AO833">
        <f t="shared" si="314"/>
        <v>0</v>
      </c>
      <c r="AP833">
        <f t="shared" si="315"/>
        <v>0</v>
      </c>
    </row>
    <row r="834" spans="1:42" x14ac:dyDescent="0.2">
      <c r="A834" s="191"/>
      <c r="D834" s="120">
        <f t="shared" ref="D834:D897" si="321">$T834*SIGN($B834)</f>
        <v>0</v>
      </c>
      <c r="O834">
        <f t="shared" ref="O834:O897" si="322">($N$2-$A834)*SIGN($A834)</f>
        <v>0</v>
      </c>
      <c r="P834">
        <f t="shared" si="316"/>
        <v>431</v>
      </c>
      <c r="Q834">
        <f t="shared" si="317"/>
        <v>0</v>
      </c>
      <c r="R834">
        <f t="shared" ref="R834:R897" si="323">(SUM($B$2:$C$2000)-$Q834+1)*SIGN($Q834)</f>
        <v>0</v>
      </c>
      <c r="S834">
        <f t="shared" ref="S834:S897" si="324">($R834-$B834)/($R834*SIGN($B834)+(1-SIGN($B834)))</f>
        <v>0</v>
      </c>
      <c r="T834">
        <f t="shared" si="318"/>
        <v>0</v>
      </c>
      <c r="V834">
        <f t="shared" ref="V834:V897" si="325">SIGN(MAX(SIGN($S834)*(0.5-$T834), 0))*ROW()</f>
        <v>0</v>
      </c>
      <c r="W834">
        <f t="shared" ref="W834:W897" si="326">($R$2-$V834)*SIGN($V834)</f>
        <v>0</v>
      </c>
      <c r="Y834">
        <f t="shared" ref="Y834:Y897" si="327">SIGN(MAX(SIGN($S834)*(0.25-$T834), 0))*ROW()</f>
        <v>0</v>
      </c>
      <c r="Z834">
        <f t="shared" ref="Z834:Z897" si="328">($R$2-$Y834)*SIGN($Y834)</f>
        <v>0</v>
      </c>
      <c r="AB834">
        <f t="shared" ref="AB834:AB897" si="329">SIGN(MAX(SIGN($S834)*(0.75-$T834), 0))*ROW()</f>
        <v>0</v>
      </c>
      <c r="AC834">
        <f t="shared" ref="AC834:AC897" si="330">($R$2-$AB834)*SIGN($AB834)</f>
        <v>0</v>
      </c>
      <c r="AE834">
        <f t="shared" ref="AE834:AE897" si="331">$A834*$B834</f>
        <v>0</v>
      </c>
      <c r="AF834">
        <f t="shared" ref="AF834:AF897" si="332">$AG834*$AH834</f>
        <v>0</v>
      </c>
      <c r="AG834">
        <f t="shared" si="319"/>
        <v>0</v>
      </c>
      <c r="AH834">
        <f t="shared" si="320"/>
        <v>0</v>
      </c>
      <c r="AI834">
        <f t="shared" ref="AI834:AI897" si="333">$AF834+$AI835</f>
        <v>0</v>
      </c>
      <c r="AJ834">
        <f t="shared" ref="AJ834:AJ897" si="334">$AI835*SIGN($AE834)</f>
        <v>0</v>
      </c>
      <c r="AK834">
        <f t="shared" ref="AK834:AK897" si="335">($B834*$AJ834^2)/((1-(SIGN($AJ834)))+($R834*($R834-$B834)))</f>
        <v>0</v>
      </c>
      <c r="AL834">
        <f t="shared" ref="AL834:AL897" si="336">SIGN(MAX(SIGN($S834)*(0.95-$T834), 0))*ROW()</f>
        <v>0</v>
      </c>
      <c r="AM834">
        <f t="shared" ref="AM834:AM897" si="337">($R$2-$AL834)*SIGN($AL834)</f>
        <v>0</v>
      </c>
      <c r="AO834">
        <f t="shared" ref="AO834:AO897" si="338">SIGN(MAX(SIGN($S834)*(0.05-$T834), 0))*ROW()</f>
        <v>0</v>
      </c>
      <c r="AP834">
        <f t="shared" ref="AP834:AP897" si="339">($R$2-$AO834)*SIGN($AO834)</f>
        <v>0</v>
      </c>
    </row>
    <row r="835" spans="1:42" x14ac:dyDescent="0.2">
      <c r="A835" s="43"/>
      <c r="D835" s="120">
        <f t="shared" si="321"/>
        <v>0</v>
      </c>
      <c r="O835">
        <f t="shared" si="322"/>
        <v>0</v>
      </c>
      <c r="P835">
        <f t="shared" ref="P835:P898" si="340">($P834+$B835+$C834)</f>
        <v>431</v>
      </c>
      <c r="Q835">
        <f t="shared" ref="Q835:Q898" si="341">$P835*SIGN($B835)-($B835-SIGN($B835))</f>
        <v>0</v>
      </c>
      <c r="R835">
        <f t="shared" si="323"/>
        <v>0</v>
      </c>
      <c r="S835">
        <f t="shared" si="324"/>
        <v>0</v>
      </c>
      <c r="T835">
        <f t="shared" ref="T835:T898" si="342">$S835*$T834+(1-SIGN($B835))*$T834</f>
        <v>0</v>
      </c>
      <c r="V835">
        <f t="shared" si="325"/>
        <v>0</v>
      </c>
      <c r="W835">
        <f t="shared" si="326"/>
        <v>0</v>
      </c>
      <c r="Y835">
        <f t="shared" si="327"/>
        <v>0</v>
      </c>
      <c r="Z835">
        <f t="shared" si="328"/>
        <v>0</v>
      </c>
      <c r="AB835">
        <f t="shared" si="329"/>
        <v>0</v>
      </c>
      <c r="AC835">
        <f t="shared" si="330"/>
        <v>0</v>
      </c>
      <c r="AE835">
        <f t="shared" si="331"/>
        <v>0</v>
      </c>
      <c r="AF835">
        <f t="shared" si="332"/>
        <v>0</v>
      </c>
      <c r="AG835">
        <f t="shared" ref="AG835:AG898" si="343">$A834-$A835</f>
        <v>0</v>
      </c>
      <c r="AH835">
        <f t="shared" ref="AH835:AH898" si="344">$T834</f>
        <v>0</v>
      </c>
      <c r="AI835">
        <f t="shared" si="333"/>
        <v>0</v>
      </c>
      <c r="AJ835">
        <f t="shared" si="334"/>
        <v>0</v>
      </c>
      <c r="AK835">
        <f t="shared" si="335"/>
        <v>0</v>
      </c>
      <c r="AL835">
        <f t="shared" si="336"/>
        <v>0</v>
      </c>
      <c r="AM835">
        <f t="shared" si="337"/>
        <v>0</v>
      </c>
      <c r="AO835">
        <f t="shared" si="338"/>
        <v>0</v>
      </c>
      <c r="AP835">
        <f t="shared" si="339"/>
        <v>0</v>
      </c>
    </row>
    <row r="836" spans="1:42" x14ac:dyDescent="0.2">
      <c r="D836" s="120">
        <f t="shared" si="321"/>
        <v>0</v>
      </c>
      <c r="O836">
        <f t="shared" si="322"/>
        <v>0</v>
      </c>
      <c r="P836">
        <f t="shared" si="340"/>
        <v>431</v>
      </c>
      <c r="Q836">
        <f t="shared" si="341"/>
        <v>0</v>
      </c>
      <c r="R836">
        <f t="shared" si="323"/>
        <v>0</v>
      </c>
      <c r="S836">
        <f t="shared" si="324"/>
        <v>0</v>
      </c>
      <c r="T836">
        <f t="shared" si="342"/>
        <v>0</v>
      </c>
      <c r="V836">
        <f t="shared" si="325"/>
        <v>0</v>
      </c>
      <c r="W836">
        <f t="shared" si="326"/>
        <v>0</v>
      </c>
      <c r="Y836">
        <f t="shared" si="327"/>
        <v>0</v>
      </c>
      <c r="Z836">
        <f t="shared" si="328"/>
        <v>0</v>
      </c>
      <c r="AB836">
        <f t="shared" si="329"/>
        <v>0</v>
      </c>
      <c r="AC836">
        <f t="shared" si="330"/>
        <v>0</v>
      </c>
      <c r="AE836">
        <f t="shared" si="331"/>
        <v>0</v>
      </c>
      <c r="AF836">
        <f t="shared" si="332"/>
        <v>0</v>
      </c>
      <c r="AG836">
        <f t="shared" si="343"/>
        <v>0</v>
      </c>
      <c r="AH836">
        <f t="shared" si="344"/>
        <v>0</v>
      </c>
      <c r="AI836">
        <f t="shared" si="333"/>
        <v>0</v>
      </c>
      <c r="AJ836">
        <f t="shared" si="334"/>
        <v>0</v>
      </c>
      <c r="AK836">
        <f t="shared" si="335"/>
        <v>0</v>
      </c>
      <c r="AL836">
        <f t="shared" si="336"/>
        <v>0</v>
      </c>
      <c r="AM836">
        <f t="shared" si="337"/>
        <v>0</v>
      </c>
      <c r="AO836">
        <f t="shared" si="338"/>
        <v>0</v>
      </c>
      <c r="AP836">
        <f t="shared" si="339"/>
        <v>0</v>
      </c>
    </row>
    <row r="837" spans="1:42" x14ac:dyDescent="0.2">
      <c r="D837" s="120">
        <f t="shared" si="321"/>
        <v>0</v>
      </c>
      <c r="O837">
        <f t="shared" si="322"/>
        <v>0</v>
      </c>
      <c r="P837">
        <f t="shared" si="340"/>
        <v>431</v>
      </c>
      <c r="Q837">
        <f t="shared" si="341"/>
        <v>0</v>
      </c>
      <c r="R837">
        <f t="shared" si="323"/>
        <v>0</v>
      </c>
      <c r="S837">
        <f t="shared" si="324"/>
        <v>0</v>
      </c>
      <c r="T837">
        <f t="shared" si="342"/>
        <v>0</v>
      </c>
      <c r="V837">
        <f t="shared" si="325"/>
        <v>0</v>
      </c>
      <c r="W837">
        <f t="shared" si="326"/>
        <v>0</v>
      </c>
      <c r="Y837">
        <f t="shared" si="327"/>
        <v>0</v>
      </c>
      <c r="Z837">
        <f t="shared" si="328"/>
        <v>0</v>
      </c>
      <c r="AB837">
        <f t="shared" si="329"/>
        <v>0</v>
      </c>
      <c r="AC837">
        <f t="shared" si="330"/>
        <v>0</v>
      </c>
      <c r="AE837">
        <f t="shared" si="331"/>
        <v>0</v>
      </c>
      <c r="AF837">
        <f t="shared" si="332"/>
        <v>0</v>
      </c>
      <c r="AG837">
        <f t="shared" si="343"/>
        <v>0</v>
      </c>
      <c r="AH837">
        <f t="shared" si="344"/>
        <v>0</v>
      </c>
      <c r="AI837">
        <f t="shared" si="333"/>
        <v>0</v>
      </c>
      <c r="AJ837">
        <f t="shared" si="334"/>
        <v>0</v>
      </c>
      <c r="AK837">
        <f t="shared" si="335"/>
        <v>0</v>
      </c>
      <c r="AL837">
        <f t="shared" si="336"/>
        <v>0</v>
      </c>
      <c r="AM837">
        <f t="shared" si="337"/>
        <v>0</v>
      </c>
      <c r="AO837">
        <f t="shared" si="338"/>
        <v>0</v>
      </c>
      <c r="AP837">
        <f t="shared" si="339"/>
        <v>0</v>
      </c>
    </row>
    <row r="838" spans="1:42" x14ac:dyDescent="0.2">
      <c r="A838" s="40"/>
      <c r="D838" s="120">
        <f t="shared" si="321"/>
        <v>0</v>
      </c>
      <c r="O838">
        <f t="shared" si="322"/>
        <v>0</v>
      </c>
      <c r="P838">
        <f t="shared" si="340"/>
        <v>431</v>
      </c>
      <c r="Q838">
        <f t="shared" si="341"/>
        <v>0</v>
      </c>
      <c r="R838">
        <f t="shared" si="323"/>
        <v>0</v>
      </c>
      <c r="S838">
        <f t="shared" si="324"/>
        <v>0</v>
      </c>
      <c r="T838">
        <f t="shared" si="342"/>
        <v>0</v>
      </c>
      <c r="V838">
        <f t="shared" si="325"/>
        <v>0</v>
      </c>
      <c r="W838">
        <f t="shared" si="326"/>
        <v>0</v>
      </c>
      <c r="Y838">
        <f t="shared" si="327"/>
        <v>0</v>
      </c>
      <c r="Z838">
        <f t="shared" si="328"/>
        <v>0</v>
      </c>
      <c r="AB838">
        <f t="shared" si="329"/>
        <v>0</v>
      </c>
      <c r="AC838">
        <f t="shared" si="330"/>
        <v>0</v>
      </c>
      <c r="AE838">
        <f t="shared" si="331"/>
        <v>0</v>
      </c>
      <c r="AF838">
        <f t="shared" si="332"/>
        <v>0</v>
      </c>
      <c r="AG838">
        <f t="shared" si="343"/>
        <v>0</v>
      </c>
      <c r="AH838">
        <f t="shared" si="344"/>
        <v>0</v>
      </c>
      <c r="AI838">
        <f t="shared" si="333"/>
        <v>0</v>
      </c>
      <c r="AJ838">
        <f t="shared" si="334"/>
        <v>0</v>
      </c>
      <c r="AK838">
        <f t="shared" si="335"/>
        <v>0</v>
      </c>
      <c r="AL838">
        <f t="shared" si="336"/>
        <v>0</v>
      </c>
      <c r="AM838">
        <f t="shared" si="337"/>
        <v>0</v>
      </c>
      <c r="AO838">
        <f t="shared" si="338"/>
        <v>0</v>
      </c>
      <c r="AP838">
        <f t="shared" si="339"/>
        <v>0</v>
      </c>
    </row>
    <row r="839" spans="1:42" x14ac:dyDescent="0.2">
      <c r="A839" s="40"/>
      <c r="D839" s="120">
        <f t="shared" si="321"/>
        <v>0</v>
      </c>
      <c r="O839">
        <f t="shared" si="322"/>
        <v>0</v>
      </c>
      <c r="P839">
        <f t="shared" si="340"/>
        <v>431</v>
      </c>
      <c r="Q839">
        <f t="shared" si="341"/>
        <v>0</v>
      </c>
      <c r="R839">
        <f t="shared" si="323"/>
        <v>0</v>
      </c>
      <c r="S839">
        <f t="shared" si="324"/>
        <v>0</v>
      </c>
      <c r="T839">
        <f t="shared" si="342"/>
        <v>0</v>
      </c>
      <c r="V839">
        <f t="shared" si="325"/>
        <v>0</v>
      </c>
      <c r="W839">
        <f t="shared" si="326"/>
        <v>0</v>
      </c>
      <c r="Y839">
        <f t="shared" si="327"/>
        <v>0</v>
      </c>
      <c r="Z839">
        <f t="shared" si="328"/>
        <v>0</v>
      </c>
      <c r="AB839">
        <f t="shared" si="329"/>
        <v>0</v>
      </c>
      <c r="AC839">
        <f t="shared" si="330"/>
        <v>0</v>
      </c>
      <c r="AE839">
        <f t="shared" si="331"/>
        <v>0</v>
      </c>
      <c r="AF839">
        <f t="shared" si="332"/>
        <v>0</v>
      </c>
      <c r="AG839">
        <f t="shared" si="343"/>
        <v>0</v>
      </c>
      <c r="AH839">
        <f t="shared" si="344"/>
        <v>0</v>
      </c>
      <c r="AI839">
        <f t="shared" si="333"/>
        <v>0</v>
      </c>
      <c r="AJ839">
        <f t="shared" si="334"/>
        <v>0</v>
      </c>
      <c r="AK839">
        <f t="shared" si="335"/>
        <v>0</v>
      </c>
      <c r="AL839">
        <f t="shared" si="336"/>
        <v>0</v>
      </c>
      <c r="AM839">
        <f t="shared" si="337"/>
        <v>0</v>
      </c>
      <c r="AO839">
        <f t="shared" si="338"/>
        <v>0</v>
      </c>
      <c r="AP839">
        <f t="shared" si="339"/>
        <v>0</v>
      </c>
    </row>
    <row r="840" spans="1:42" x14ac:dyDescent="0.2">
      <c r="A840" s="43"/>
      <c r="D840" s="120">
        <f t="shared" si="321"/>
        <v>0</v>
      </c>
      <c r="O840">
        <f t="shared" si="322"/>
        <v>0</v>
      </c>
      <c r="P840">
        <f t="shared" si="340"/>
        <v>431</v>
      </c>
      <c r="Q840">
        <f t="shared" si="341"/>
        <v>0</v>
      </c>
      <c r="R840">
        <f t="shared" si="323"/>
        <v>0</v>
      </c>
      <c r="S840">
        <f t="shared" si="324"/>
        <v>0</v>
      </c>
      <c r="T840">
        <f t="shared" si="342"/>
        <v>0</v>
      </c>
      <c r="V840">
        <f t="shared" si="325"/>
        <v>0</v>
      </c>
      <c r="W840">
        <f t="shared" si="326"/>
        <v>0</v>
      </c>
      <c r="Y840">
        <f t="shared" si="327"/>
        <v>0</v>
      </c>
      <c r="Z840">
        <f t="shared" si="328"/>
        <v>0</v>
      </c>
      <c r="AB840">
        <f t="shared" si="329"/>
        <v>0</v>
      </c>
      <c r="AC840">
        <f t="shared" si="330"/>
        <v>0</v>
      </c>
      <c r="AE840">
        <f t="shared" si="331"/>
        <v>0</v>
      </c>
      <c r="AF840">
        <f t="shared" si="332"/>
        <v>0</v>
      </c>
      <c r="AG840">
        <f t="shared" si="343"/>
        <v>0</v>
      </c>
      <c r="AH840">
        <f t="shared" si="344"/>
        <v>0</v>
      </c>
      <c r="AI840">
        <f t="shared" si="333"/>
        <v>0</v>
      </c>
      <c r="AJ840">
        <f t="shared" si="334"/>
        <v>0</v>
      </c>
      <c r="AK840">
        <f t="shared" si="335"/>
        <v>0</v>
      </c>
      <c r="AL840">
        <f t="shared" si="336"/>
        <v>0</v>
      </c>
      <c r="AM840">
        <f t="shared" si="337"/>
        <v>0</v>
      </c>
      <c r="AO840">
        <f t="shared" si="338"/>
        <v>0</v>
      </c>
      <c r="AP840">
        <f t="shared" si="339"/>
        <v>0</v>
      </c>
    </row>
    <row r="841" spans="1:42" x14ac:dyDescent="0.2">
      <c r="A841" s="492"/>
      <c r="D841" s="120">
        <f t="shared" si="321"/>
        <v>0</v>
      </c>
      <c r="O841">
        <f t="shared" si="322"/>
        <v>0</v>
      </c>
      <c r="P841">
        <f t="shared" si="340"/>
        <v>431</v>
      </c>
      <c r="Q841">
        <f t="shared" si="341"/>
        <v>0</v>
      </c>
      <c r="R841">
        <f t="shared" si="323"/>
        <v>0</v>
      </c>
      <c r="S841">
        <f t="shared" si="324"/>
        <v>0</v>
      </c>
      <c r="T841">
        <f t="shared" si="342"/>
        <v>0</v>
      </c>
      <c r="V841">
        <f t="shared" si="325"/>
        <v>0</v>
      </c>
      <c r="W841">
        <f t="shared" si="326"/>
        <v>0</v>
      </c>
      <c r="Y841">
        <f t="shared" si="327"/>
        <v>0</v>
      </c>
      <c r="Z841">
        <f t="shared" si="328"/>
        <v>0</v>
      </c>
      <c r="AB841">
        <f t="shared" si="329"/>
        <v>0</v>
      </c>
      <c r="AC841">
        <f t="shared" si="330"/>
        <v>0</v>
      </c>
      <c r="AE841">
        <f t="shared" si="331"/>
        <v>0</v>
      </c>
      <c r="AF841">
        <f t="shared" si="332"/>
        <v>0</v>
      </c>
      <c r="AG841">
        <f t="shared" si="343"/>
        <v>0</v>
      </c>
      <c r="AH841">
        <f t="shared" si="344"/>
        <v>0</v>
      </c>
      <c r="AI841">
        <f t="shared" si="333"/>
        <v>0</v>
      </c>
      <c r="AJ841">
        <f t="shared" si="334"/>
        <v>0</v>
      </c>
      <c r="AK841">
        <f t="shared" si="335"/>
        <v>0</v>
      </c>
      <c r="AL841">
        <f t="shared" si="336"/>
        <v>0</v>
      </c>
      <c r="AM841">
        <f t="shared" si="337"/>
        <v>0</v>
      </c>
      <c r="AO841">
        <f t="shared" si="338"/>
        <v>0</v>
      </c>
      <c r="AP841">
        <f t="shared" si="339"/>
        <v>0</v>
      </c>
    </row>
    <row r="842" spans="1:42" x14ac:dyDescent="0.2">
      <c r="D842" s="120">
        <f t="shared" si="321"/>
        <v>0</v>
      </c>
      <c r="O842">
        <f t="shared" si="322"/>
        <v>0</v>
      </c>
      <c r="P842">
        <f t="shared" si="340"/>
        <v>431</v>
      </c>
      <c r="Q842">
        <f t="shared" si="341"/>
        <v>0</v>
      </c>
      <c r="R842">
        <f t="shared" si="323"/>
        <v>0</v>
      </c>
      <c r="S842">
        <f t="shared" si="324"/>
        <v>0</v>
      </c>
      <c r="T842">
        <f t="shared" si="342"/>
        <v>0</v>
      </c>
      <c r="V842">
        <f t="shared" si="325"/>
        <v>0</v>
      </c>
      <c r="W842">
        <f t="shared" si="326"/>
        <v>0</v>
      </c>
      <c r="Y842">
        <f t="shared" si="327"/>
        <v>0</v>
      </c>
      <c r="Z842">
        <f t="shared" si="328"/>
        <v>0</v>
      </c>
      <c r="AB842">
        <f t="shared" si="329"/>
        <v>0</v>
      </c>
      <c r="AC842">
        <f t="shared" si="330"/>
        <v>0</v>
      </c>
      <c r="AE842">
        <f t="shared" si="331"/>
        <v>0</v>
      </c>
      <c r="AF842">
        <f t="shared" si="332"/>
        <v>0</v>
      </c>
      <c r="AG842">
        <f t="shared" si="343"/>
        <v>0</v>
      </c>
      <c r="AH842">
        <f t="shared" si="344"/>
        <v>0</v>
      </c>
      <c r="AI842">
        <f t="shared" si="333"/>
        <v>0</v>
      </c>
      <c r="AJ842">
        <f t="shared" si="334"/>
        <v>0</v>
      </c>
      <c r="AK842">
        <f t="shared" si="335"/>
        <v>0</v>
      </c>
      <c r="AL842">
        <f t="shared" si="336"/>
        <v>0</v>
      </c>
      <c r="AM842">
        <f t="shared" si="337"/>
        <v>0</v>
      </c>
      <c r="AO842">
        <f t="shared" si="338"/>
        <v>0</v>
      </c>
      <c r="AP842">
        <f t="shared" si="339"/>
        <v>0</v>
      </c>
    </row>
    <row r="843" spans="1:42" x14ac:dyDescent="0.2">
      <c r="D843" s="120">
        <f t="shared" si="321"/>
        <v>0</v>
      </c>
      <c r="O843">
        <f t="shared" si="322"/>
        <v>0</v>
      </c>
      <c r="P843">
        <f t="shared" si="340"/>
        <v>431</v>
      </c>
      <c r="Q843">
        <f t="shared" si="341"/>
        <v>0</v>
      </c>
      <c r="R843">
        <f t="shared" si="323"/>
        <v>0</v>
      </c>
      <c r="S843">
        <f t="shared" si="324"/>
        <v>0</v>
      </c>
      <c r="T843">
        <f t="shared" si="342"/>
        <v>0</v>
      </c>
      <c r="V843">
        <f t="shared" si="325"/>
        <v>0</v>
      </c>
      <c r="W843">
        <f t="shared" si="326"/>
        <v>0</v>
      </c>
      <c r="Y843">
        <f t="shared" si="327"/>
        <v>0</v>
      </c>
      <c r="Z843">
        <f t="shared" si="328"/>
        <v>0</v>
      </c>
      <c r="AB843">
        <f t="shared" si="329"/>
        <v>0</v>
      </c>
      <c r="AC843">
        <f t="shared" si="330"/>
        <v>0</v>
      </c>
      <c r="AE843">
        <f t="shared" si="331"/>
        <v>0</v>
      </c>
      <c r="AF843">
        <f t="shared" si="332"/>
        <v>0</v>
      </c>
      <c r="AG843">
        <f t="shared" si="343"/>
        <v>0</v>
      </c>
      <c r="AH843">
        <f t="shared" si="344"/>
        <v>0</v>
      </c>
      <c r="AI843">
        <f t="shared" si="333"/>
        <v>0</v>
      </c>
      <c r="AJ843">
        <f t="shared" si="334"/>
        <v>0</v>
      </c>
      <c r="AK843">
        <f t="shared" si="335"/>
        <v>0</v>
      </c>
      <c r="AL843">
        <f t="shared" si="336"/>
        <v>0</v>
      </c>
      <c r="AM843">
        <f t="shared" si="337"/>
        <v>0</v>
      </c>
      <c r="AO843">
        <f t="shared" si="338"/>
        <v>0</v>
      </c>
      <c r="AP843">
        <f t="shared" si="339"/>
        <v>0</v>
      </c>
    </row>
    <row r="844" spans="1:42" x14ac:dyDescent="0.2">
      <c r="A844" s="191"/>
      <c r="D844" s="120">
        <f t="shared" si="321"/>
        <v>0</v>
      </c>
      <c r="O844">
        <f t="shared" si="322"/>
        <v>0</v>
      </c>
      <c r="P844">
        <f t="shared" si="340"/>
        <v>431</v>
      </c>
      <c r="Q844">
        <f t="shared" si="341"/>
        <v>0</v>
      </c>
      <c r="R844">
        <f t="shared" si="323"/>
        <v>0</v>
      </c>
      <c r="S844">
        <f t="shared" si="324"/>
        <v>0</v>
      </c>
      <c r="T844">
        <f t="shared" si="342"/>
        <v>0</v>
      </c>
      <c r="V844">
        <f t="shared" si="325"/>
        <v>0</v>
      </c>
      <c r="W844">
        <f t="shared" si="326"/>
        <v>0</v>
      </c>
      <c r="Y844">
        <f t="shared" si="327"/>
        <v>0</v>
      </c>
      <c r="Z844">
        <f t="shared" si="328"/>
        <v>0</v>
      </c>
      <c r="AB844">
        <f t="shared" si="329"/>
        <v>0</v>
      </c>
      <c r="AC844">
        <f t="shared" si="330"/>
        <v>0</v>
      </c>
      <c r="AE844">
        <f t="shared" si="331"/>
        <v>0</v>
      </c>
      <c r="AF844">
        <f t="shared" si="332"/>
        <v>0</v>
      </c>
      <c r="AG844">
        <f t="shared" si="343"/>
        <v>0</v>
      </c>
      <c r="AH844">
        <f t="shared" si="344"/>
        <v>0</v>
      </c>
      <c r="AI844">
        <f t="shared" si="333"/>
        <v>0</v>
      </c>
      <c r="AJ844">
        <f t="shared" si="334"/>
        <v>0</v>
      </c>
      <c r="AK844">
        <f t="shared" si="335"/>
        <v>0</v>
      </c>
      <c r="AL844">
        <f t="shared" si="336"/>
        <v>0</v>
      </c>
      <c r="AM844">
        <f t="shared" si="337"/>
        <v>0</v>
      </c>
      <c r="AO844">
        <f t="shared" si="338"/>
        <v>0</v>
      </c>
      <c r="AP844">
        <f t="shared" si="339"/>
        <v>0</v>
      </c>
    </row>
    <row r="845" spans="1:42" x14ac:dyDescent="0.2">
      <c r="D845" s="120">
        <f t="shared" si="321"/>
        <v>0</v>
      </c>
      <c r="O845">
        <f t="shared" si="322"/>
        <v>0</v>
      </c>
      <c r="P845">
        <f t="shared" si="340"/>
        <v>431</v>
      </c>
      <c r="Q845">
        <f t="shared" si="341"/>
        <v>0</v>
      </c>
      <c r="R845">
        <f t="shared" si="323"/>
        <v>0</v>
      </c>
      <c r="S845">
        <f t="shared" si="324"/>
        <v>0</v>
      </c>
      <c r="T845">
        <f t="shared" si="342"/>
        <v>0</v>
      </c>
      <c r="V845">
        <f t="shared" si="325"/>
        <v>0</v>
      </c>
      <c r="W845">
        <f t="shared" si="326"/>
        <v>0</v>
      </c>
      <c r="Y845">
        <f t="shared" si="327"/>
        <v>0</v>
      </c>
      <c r="Z845">
        <f t="shared" si="328"/>
        <v>0</v>
      </c>
      <c r="AB845">
        <f t="shared" si="329"/>
        <v>0</v>
      </c>
      <c r="AC845">
        <f t="shared" si="330"/>
        <v>0</v>
      </c>
      <c r="AE845">
        <f t="shared" si="331"/>
        <v>0</v>
      </c>
      <c r="AF845">
        <f t="shared" si="332"/>
        <v>0</v>
      </c>
      <c r="AG845">
        <f t="shared" si="343"/>
        <v>0</v>
      </c>
      <c r="AH845">
        <f t="shared" si="344"/>
        <v>0</v>
      </c>
      <c r="AI845">
        <f t="shared" si="333"/>
        <v>0</v>
      </c>
      <c r="AJ845">
        <f t="shared" si="334"/>
        <v>0</v>
      </c>
      <c r="AK845">
        <f t="shared" si="335"/>
        <v>0</v>
      </c>
      <c r="AL845">
        <f t="shared" si="336"/>
        <v>0</v>
      </c>
      <c r="AM845">
        <f t="shared" si="337"/>
        <v>0</v>
      </c>
      <c r="AO845">
        <f t="shared" si="338"/>
        <v>0</v>
      </c>
      <c r="AP845">
        <f t="shared" si="339"/>
        <v>0</v>
      </c>
    </row>
    <row r="846" spans="1:42" x14ac:dyDescent="0.2">
      <c r="A846" s="43"/>
      <c r="D846" s="120">
        <f t="shared" si="321"/>
        <v>0</v>
      </c>
      <c r="O846">
        <f t="shared" si="322"/>
        <v>0</v>
      </c>
      <c r="P846">
        <f t="shared" si="340"/>
        <v>431</v>
      </c>
      <c r="Q846">
        <f t="shared" si="341"/>
        <v>0</v>
      </c>
      <c r="R846">
        <f t="shared" si="323"/>
        <v>0</v>
      </c>
      <c r="S846">
        <f t="shared" si="324"/>
        <v>0</v>
      </c>
      <c r="T846">
        <f t="shared" si="342"/>
        <v>0</v>
      </c>
      <c r="V846">
        <f t="shared" si="325"/>
        <v>0</v>
      </c>
      <c r="W846">
        <f t="shared" si="326"/>
        <v>0</v>
      </c>
      <c r="Y846">
        <f t="shared" si="327"/>
        <v>0</v>
      </c>
      <c r="Z846">
        <f t="shared" si="328"/>
        <v>0</v>
      </c>
      <c r="AB846">
        <f t="shared" si="329"/>
        <v>0</v>
      </c>
      <c r="AC846">
        <f t="shared" si="330"/>
        <v>0</v>
      </c>
      <c r="AE846">
        <f t="shared" si="331"/>
        <v>0</v>
      </c>
      <c r="AF846">
        <f t="shared" si="332"/>
        <v>0</v>
      </c>
      <c r="AG846">
        <f t="shared" si="343"/>
        <v>0</v>
      </c>
      <c r="AH846">
        <f t="shared" si="344"/>
        <v>0</v>
      </c>
      <c r="AI846">
        <f t="shared" si="333"/>
        <v>0</v>
      </c>
      <c r="AJ846">
        <f t="shared" si="334"/>
        <v>0</v>
      </c>
      <c r="AK846">
        <f t="shared" si="335"/>
        <v>0</v>
      </c>
      <c r="AL846">
        <f t="shared" si="336"/>
        <v>0</v>
      </c>
      <c r="AM846">
        <f t="shared" si="337"/>
        <v>0</v>
      </c>
      <c r="AO846">
        <f t="shared" si="338"/>
        <v>0</v>
      </c>
      <c r="AP846">
        <f t="shared" si="339"/>
        <v>0</v>
      </c>
    </row>
    <row r="847" spans="1:42" x14ac:dyDescent="0.2">
      <c r="A847" s="191"/>
      <c r="D847" s="120">
        <f t="shared" si="321"/>
        <v>0</v>
      </c>
      <c r="O847">
        <f t="shared" si="322"/>
        <v>0</v>
      </c>
      <c r="P847">
        <f t="shared" si="340"/>
        <v>431</v>
      </c>
      <c r="Q847">
        <f t="shared" si="341"/>
        <v>0</v>
      </c>
      <c r="R847">
        <f t="shared" si="323"/>
        <v>0</v>
      </c>
      <c r="S847">
        <f t="shared" si="324"/>
        <v>0</v>
      </c>
      <c r="T847">
        <f t="shared" si="342"/>
        <v>0</v>
      </c>
      <c r="V847">
        <f t="shared" si="325"/>
        <v>0</v>
      </c>
      <c r="W847">
        <f t="shared" si="326"/>
        <v>0</v>
      </c>
      <c r="Y847">
        <f t="shared" si="327"/>
        <v>0</v>
      </c>
      <c r="Z847">
        <f t="shared" si="328"/>
        <v>0</v>
      </c>
      <c r="AB847">
        <f t="shared" si="329"/>
        <v>0</v>
      </c>
      <c r="AC847">
        <f t="shared" si="330"/>
        <v>0</v>
      </c>
      <c r="AE847">
        <f t="shared" si="331"/>
        <v>0</v>
      </c>
      <c r="AF847">
        <f t="shared" si="332"/>
        <v>0</v>
      </c>
      <c r="AG847">
        <f t="shared" si="343"/>
        <v>0</v>
      </c>
      <c r="AH847">
        <f t="shared" si="344"/>
        <v>0</v>
      </c>
      <c r="AI847">
        <f t="shared" si="333"/>
        <v>0</v>
      </c>
      <c r="AJ847">
        <f t="shared" si="334"/>
        <v>0</v>
      </c>
      <c r="AK847">
        <f t="shared" si="335"/>
        <v>0</v>
      </c>
      <c r="AL847">
        <f t="shared" si="336"/>
        <v>0</v>
      </c>
      <c r="AM847">
        <f t="shared" si="337"/>
        <v>0</v>
      </c>
      <c r="AO847">
        <f t="shared" si="338"/>
        <v>0</v>
      </c>
      <c r="AP847">
        <f t="shared" si="339"/>
        <v>0</v>
      </c>
    </row>
    <row r="848" spans="1:42" x14ac:dyDescent="0.2">
      <c r="A848" s="55"/>
      <c r="D848" s="120">
        <f t="shared" si="321"/>
        <v>0</v>
      </c>
      <c r="O848">
        <f t="shared" si="322"/>
        <v>0</v>
      </c>
      <c r="P848">
        <f t="shared" si="340"/>
        <v>431</v>
      </c>
      <c r="Q848">
        <f t="shared" si="341"/>
        <v>0</v>
      </c>
      <c r="R848">
        <f t="shared" si="323"/>
        <v>0</v>
      </c>
      <c r="S848">
        <f t="shared" si="324"/>
        <v>0</v>
      </c>
      <c r="T848">
        <f t="shared" si="342"/>
        <v>0</v>
      </c>
      <c r="V848">
        <f t="shared" si="325"/>
        <v>0</v>
      </c>
      <c r="W848">
        <f t="shared" si="326"/>
        <v>0</v>
      </c>
      <c r="Y848">
        <f t="shared" si="327"/>
        <v>0</v>
      </c>
      <c r="Z848">
        <f t="shared" si="328"/>
        <v>0</v>
      </c>
      <c r="AB848">
        <f t="shared" si="329"/>
        <v>0</v>
      </c>
      <c r="AC848">
        <f t="shared" si="330"/>
        <v>0</v>
      </c>
      <c r="AE848">
        <f t="shared" si="331"/>
        <v>0</v>
      </c>
      <c r="AF848">
        <f t="shared" si="332"/>
        <v>0</v>
      </c>
      <c r="AG848">
        <f t="shared" si="343"/>
        <v>0</v>
      </c>
      <c r="AH848">
        <f t="shared" si="344"/>
        <v>0</v>
      </c>
      <c r="AI848">
        <f t="shared" si="333"/>
        <v>0</v>
      </c>
      <c r="AJ848">
        <f t="shared" si="334"/>
        <v>0</v>
      </c>
      <c r="AK848">
        <f t="shared" si="335"/>
        <v>0</v>
      </c>
      <c r="AL848">
        <f t="shared" si="336"/>
        <v>0</v>
      </c>
      <c r="AM848">
        <f t="shared" si="337"/>
        <v>0</v>
      </c>
      <c r="AO848">
        <f t="shared" si="338"/>
        <v>0</v>
      </c>
      <c r="AP848">
        <f t="shared" si="339"/>
        <v>0</v>
      </c>
    </row>
    <row r="849" spans="1:42" x14ac:dyDescent="0.2">
      <c r="D849" s="120">
        <f t="shared" si="321"/>
        <v>0</v>
      </c>
      <c r="O849">
        <f t="shared" si="322"/>
        <v>0</v>
      </c>
      <c r="P849">
        <f t="shared" si="340"/>
        <v>431</v>
      </c>
      <c r="Q849">
        <f t="shared" si="341"/>
        <v>0</v>
      </c>
      <c r="R849">
        <f t="shared" si="323"/>
        <v>0</v>
      </c>
      <c r="S849">
        <f t="shared" si="324"/>
        <v>0</v>
      </c>
      <c r="T849">
        <f t="shared" si="342"/>
        <v>0</v>
      </c>
      <c r="V849">
        <f t="shared" si="325"/>
        <v>0</v>
      </c>
      <c r="W849">
        <f t="shared" si="326"/>
        <v>0</v>
      </c>
      <c r="Y849">
        <f t="shared" si="327"/>
        <v>0</v>
      </c>
      <c r="Z849">
        <f t="shared" si="328"/>
        <v>0</v>
      </c>
      <c r="AB849">
        <f t="shared" si="329"/>
        <v>0</v>
      </c>
      <c r="AC849">
        <f t="shared" si="330"/>
        <v>0</v>
      </c>
      <c r="AE849">
        <f t="shared" si="331"/>
        <v>0</v>
      </c>
      <c r="AF849">
        <f t="shared" si="332"/>
        <v>0</v>
      </c>
      <c r="AG849">
        <f t="shared" si="343"/>
        <v>0</v>
      </c>
      <c r="AH849">
        <f t="shared" si="344"/>
        <v>0</v>
      </c>
      <c r="AI849">
        <f t="shared" si="333"/>
        <v>0</v>
      </c>
      <c r="AJ849">
        <f t="shared" si="334"/>
        <v>0</v>
      </c>
      <c r="AK849">
        <f t="shared" si="335"/>
        <v>0</v>
      </c>
      <c r="AL849">
        <f t="shared" si="336"/>
        <v>0</v>
      </c>
      <c r="AM849">
        <f t="shared" si="337"/>
        <v>0</v>
      </c>
      <c r="AO849">
        <f t="shared" si="338"/>
        <v>0</v>
      </c>
      <c r="AP849">
        <f t="shared" si="339"/>
        <v>0</v>
      </c>
    </row>
    <row r="850" spans="1:42" x14ac:dyDescent="0.2">
      <c r="A850" s="191"/>
      <c r="D850" s="120">
        <f t="shared" si="321"/>
        <v>0</v>
      </c>
      <c r="O850">
        <f t="shared" si="322"/>
        <v>0</v>
      </c>
      <c r="P850">
        <f t="shared" si="340"/>
        <v>431</v>
      </c>
      <c r="Q850">
        <f t="shared" si="341"/>
        <v>0</v>
      </c>
      <c r="R850">
        <f t="shared" si="323"/>
        <v>0</v>
      </c>
      <c r="S850">
        <f t="shared" si="324"/>
        <v>0</v>
      </c>
      <c r="T850">
        <f t="shared" si="342"/>
        <v>0</v>
      </c>
      <c r="V850">
        <f t="shared" si="325"/>
        <v>0</v>
      </c>
      <c r="W850">
        <f t="shared" si="326"/>
        <v>0</v>
      </c>
      <c r="Y850">
        <f t="shared" si="327"/>
        <v>0</v>
      </c>
      <c r="Z850">
        <f t="shared" si="328"/>
        <v>0</v>
      </c>
      <c r="AB850">
        <f t="shared" si="329"/>
        <v>0</v>
      </c>
      <c r="AC850">
        <f t="shared" si="330"/>
        <v>0</v>
      </c>
      <c r="AE850">
        <f t="shared" si="331"/>
        <v>0</v>
      </c>
      <c r="AF850">
        <f t="shared" si="332"/>
        <v>0</v>
      </c>
      <c r="AG850">
        <f t="shared" si="343"/>
        <v>0</v>
      </c>
      <c r="AH850">
        <f t="shared" si="344"/>
        <v>0</v>
      </c>
      <c r="AI850">
        <f t="shared" si="333"/>
        <v>0</v>
      </c>
      <c r="AJ850">
        <f t="shared" si="334"/>
        <v>0</v>
      </c>
      <c r="AK850">
        <f t="shared" si="335"/>
        <v>0</v>
      </c>
      <c r="AL850">
        <f t="shared" si="336"/>
        <v>0</v>
      </c>
      <c r="AM850">
        <f t="shared" si="337"/>
        <v>0</v>
      </c>
      <c r="AO850">
        <f t="shared" si="338"/>
        <v>0</v>
      </c>
      <c r="AP850">
        <f t="shared" si="339"/>
        <v>0</v>
      </c>
    </row>
    <row r="851" spans="1:42" x14ac:dyDescent="0.2">
      <c r="A851" s="191"/>
      <c r="D851" s="120">
        <f t="shared" si="321"/>
        <v>0</v>
      </c>
      <c r="O851">
        <f t="shared" si="322"/>
        <v>0</v>
      </c>
      <c r="P851">
        <f t="shared" si="340"/>
        <v>431</v>
      </c>
      <c r="Q851">
        <f t="shared" si="341"/>
        <v>0</v>
      </c>
      <c r="R851">
        <f t="shared" si="323"/>
        <v>0</v>
      </c>
      <c r="S851">
        <f t="shared" si="324"/>
        <v>0</v>
      </c>
      <c r="T851">
        <f t="shared" si="342"/>
        <v>0</v>
      </c>
      <c r="V851">
        <f t="shared" si="325"/>
        <v>0</v>
      </c>
      <c r="W851">
        <f t="shared" si="326"/>
        <v>0</v>
      </c>
      <c r="Y851">
        <f t="shared" si="327"/>
        <v>0</v>
      </c>
      <c r="Z851">
        <f t="shared" si="328"/>
        <v>0</v>
      </c>
      <c r="AB851">
        <f t="shared" si="329"/>
        <v>0</v>
      </c>
      <c r="AC851">
        <f t="shared" si="330"/>
        <v>0</v>
      </c>
      <c r="AE851">
        <f t="shared" si="331"/>
        <v>0</v>
      </c>
      <c r="AF851">
        <f t="shared" si="332"/>
        <v>0</v>
      </c>
      <c r="AG851">
        <f t="shared" si="343"/>
        <v>0</v>
      </c>
      <c r="AH851">
        <f t="shared" si="344"/>
        <v>0</v>
      </c>
      <c r="AI851">
        <f t="shared" si="333"/>
        <v>0</v>
      </c>
      <c r="AJ851">
        <f t="shared" si="334"/>
        <v>0</v>
      </c>
      <c r="AK851">
        <f t="shared" si="335"/>
        <v>0</v>
      </c>
      <c r="AL851">
        <f t="shared" si="336"/>
        <v>0</v>
      </c>
      <c r="AM851">
        <f t="shared" si="337"/>
        <v>0</v>
      </c>
      <c r="AO851">
        <f t="shared" si="338"/>
        <v>0</v>
      </c>
      <c r="AP851">
        <f t="shared" si="339"/>
        <v>0</v>
      </c>
    </row>
    <row r="852" spans="1:42" x14ac:dyDescent="0.2">
      <c r="D852" s="120">
        <f t="shared" si="321"/>
        <v>0</v>
      </c>
      <c r="O852">
        <f t="shared" si="322"/>
        <v>0</v>
      </c>
      <c r="P852">
        <f t="shared" si="340"/>
        <v>431</v>
      </c>
      <c r="Q852">
        <f t="shared" si="341"/>
        <v>0</v>
      </c>
      <c r="R852">
        <f t="shared" si="323"/>
        <v>0</v>
      </c>
      <c r="S852">
        <f t="shared" si="324"/>
        <v>0</v>
      </c>
      <c r="T852">
        <f t="shared" si="342"/>
        <v>0</v>
      </c>
      <c r="V852">
        <f t="shared" si="325"/>
        <v>0</v>
      </c>
      <c r="W852">
        <f t="shared" si="326"/>
        <v>0</v>
      </c>
      <c r="Y852">
        <f t="shared" si="327"/>
        <v>0</v>
      </c>
      <c r="Z852">
        <f t="shared" si="328"/>
        <v>0</v>
      </c>
      <c r="AB852">
        <f t="shared" si="329"/>
        <v>0</v>
      </c>
      <c r="AC852">
        <f t="shared" si="330"/>
        <v>0</v>
      </c>
      <c r="AE852">
        <f t="shared" si="331"/>
        <v>0</v>
      </c>
      <c r="AF852">
        <f t="shared" si="332"/>
        <v>0</v>
      </c>
      <c r="AG852">
        <f t="shared" si="343"/>
        <v>0</v>
      </c>
      <c r="AH852">
        <f t="shared" si="344"/>
        <v>0</v>
      </c>
      <c r="AI852">
        <f t="shared" si="333"/>
        <v>0</v>
      </c>
      <c r="AJ852">
        <f t="shared" si="334"/>
        <v>0</v>
      </c>
      <c r="AK852">
        <f t="shared" si="335"/>
        <v>0</v>
      </c>
      <c r="AL852">
        <f t="shared" si="336"/>
        <v>0</v>
      </c>
      <c r="AM852">
        <f t="shared" si="337"/>
        <v>0</v>
      </c>
      <c r="AO852">
        <f t="shared" si="338"/>
        <v>0</v>
      </c>
      <c r="AP852">
        <f t="shared" si="339"/>
        <v>0</v>
      </c>
    </row>
    <row r="853" spans="1:42" x14ac:dyDescent="0.2">
      <c r="D853" s="120">
        <f t="shared" si="321"/>
        <v>0</v>
      </c>
      <c r="O853">
        <f t="shared" si="322"/>
        <v>0</v>
      </c>
      <c r="P853">
        <f t="shared" si="340"/>
        <v>431</v>
      </c>
      <c r="Q853">
        <f t="shared" si="341"/>
        <v>0</v>
      </c>
      <c r="R853">
        <f t="shared" si="323"/>
        <v>0</v>
      </c>
      <c r="S853">
        <f t="shared" si="324"/>
        <v>0</v>
      </c>
      <c r="T853">
        <f t="shared" si="342"/>
        <v>0</v>
      </c>
      <c r="V853">
        <f t="shared" si="325"/>
        <v>0</v>
      </c>
      <c r="W853">
        <f t="shared" si="326"/>
        <v>0</v>
      </c>
      <c r="Y853">
        <f t="shared" si="327"/>
        <v>0</v>
      </c>
      <c r="Z853">
        <f t="shared" si="328"/>
        <v>0</v>
      </c>
      <c r="AB853">
        <f t="shared" si="329"/>
        <v>0</v>
      </c>
      <c r="AC853">
        <f t="shared" si="330"/>
        <v>0</v>
      </c>
      <c r="AE853">
        <f t="shared" si="331"/>
        <v>0</v>
      </c>
      <c r="AF853">
        <f t="shared" si="332"/>
        <v>0</v>
      </c>
      <c r="AG853">
        <f t="shared" si="343"/>
        <v>0</v>
      </c>
      <c r="AH853">
        <f t="shared" si="344"/>
        <v>0</v>
      </c>
      <c r="AI853">
        <f t="shared" si="333"/>
        <v>0</v>
      </c>
      <c r="AJ853">
        <f t="shared" si="334"/>
        <v>0</v>
      </c>
      <c r="AK853">
        <f t="shared" si="335"/>
        <v>0</v>
      </c>
      <c r="AL853">
        <f t="shared" si="336"/>
        <v>0</v>
      </c>
      <c r="AM853">
        <f t="shared" si="337"/>
        <v>0</v>
      </c>
      <c r="AO853">
        <f t="shared" si="338"/>
        <v>0</v>
      </c>
      <c r="AP853">
        <f t="shared" si="339"/>
        <v>0</v>
      </c>
    </row>
    <row r="854" spans="1:42" x14ac:dyDescent="0.2">
      <c r="A854" s="191"/>
      <c r="D854" s="120">
        <f t="shared" si="321"/>
        <v>0</v>
      </c>
      <c r="O854">
        <f t="shared" si="322"/>
        <v>0</v>
      </c>
      <c r="P854">
        <f t="shared" si="340"/>
        <v>431</v>
      </c>
      <c r="Q854">
        <f t="shared" si="341"/>
        <v>0</v>
      </c>
      <c r="R854">
        <f t="shared" si="323"/>
        <v>0</v>
      </c>
      <c r="S854">
        <f t="shared" si="324"/>
        <v>0</v>
      </c>
      <c r="T854">
        <f t="shared" si="342"/>
        <v>0</v>
      </c>
      <c r="V854">
        <f t="shared" si="325"/>
        <v>0</v>
      </c>
      <c r="W854">
        <f t="shared" si="326"/>
        <v>0</v>
      </c>
      <c r="Y854">
        <f t="shared" si="327"/>
        <v>0</v>
      </c>
      <c r="Z854">
        <f t="shared" si="328"/>
        <v>0</v>
      </c>
      <c r="AB854">
        <f t="shared" si="329"/>
        <v>0</v>
      </c>
      <c r="AC854">
        <f t="shared" si="330"/>
        <v>0</v>
      </c>
      <c r="AE854">
        <f t="shared" si="331"/>
        <v>0</v>
      </c>
      <c r="AF854">
        <f t="shared" si="332"/>
        <v>0</v>
      </c>
      <c r="AG854">
        <f t="shared" si="343"/>
        <v>0</v>
      </c>
      <c r="AH854">
        <f t="shared" si="344"/>
        <v>0</v>
      </c>
      <c r="AI854">
        <f t="shared" si="333"/>
        <v>0</v>
      </c>
      <c r="AJ854">
        <f t="shared" si="334"/>
        <v>0</v>
      </c>
      <c r="AK854">
        <f t="shared" si="335"/>
        <v>0</v>
      </c>
      <c r="AL854">
        <f t="shared" si="336"/>
        <v>0</v>
      </c>
      <c r="AM854">
        <f t="shared" si="337"/>
        <v>0</v>
      </c>
      <c r="AO854">
        <f t="shared" si="338"/>
        <v>0</v>
      </c>
      <c r="AP854">
        <f t="shared" si="339"/>
        <v>0</v>
      </c>
    </row>
    <row r="855" spans="1:42" x14ac:dyDescent="0.2">
      <c r="D855" s="120">
        <f t="shared" si="321"/>
        <v>0</v>
      </c>
      <c r="O855">
        <f t="shared" si="322"/>
        <v>0</v>
      </c>
      <c r="P855">
        <f t="shared" si="340"/>
        <v>431</v>
      </c>
      <c r="Q855">
        <f t="shared" si="341"/>
        <v>0</v>
      </c>
      <c r="R855">
        <f t="shared" si="323"/>
        <v>0</v>
      </c>
      <c r="S855">
        <f t="shared" si="324"/>
        <v>0</v>
      </c>
      <c r="T855">
        <f t="shared" si="342"/>
        <v>0</v>
      </c>
      <c r="V855">
        <f t="shared" si="325"/>
        <v>0</v>
      </c>
      <c r="W855">
        <f t="shared" si="326"/>
        <v>0</v>
      </c>
      <c r="Y855">
        <f t="shared" si="327"/>
        <v>0</v>
      </c>
      <c r="Z855">
        <f t="shared" si="328"/>
        <v>0</v>
      </c>
      <c r="AB855">
        <f t="shared" si="329"/>
        <v>0</v>
      </c>
      <c r="AC855">
        <f t="shared" si="330"/>
        <v>0</v>
      </c>
      <c r="AE855">
        <f t="shared" si="331"/>
        <v>0</v>
      </c>
      <c r="AF855">
        <f t="shared" si="332"/>
        <v>0</v>
      </c>
      <c r="AG855">
        <f t="shared" si="343"/>
        <v>0</v>
      </c>
      <c r="AH855">
        <f t="shared" si="344"/>
        <v>0</v>
      </c>
      <c r="AI855">
        <f t="shared" si="333"/>
        <v>0</v>
      </c>
      <c r="AJ855">
        <f t="shared" si="334"/>
        <v>0</v>
      </c>
      <c r="AK855">
        <f t="shared" si="335"/>
        <v>0</v>
      </c>
      <c r="AL855">
        <f t="shared" si="336"/>
        <v>0</v>
      </c>
      <c r="AM855">
        <f t="shared" si="337"/>
        <v>0</v>
      </c>
      <c r="AO855">
        <f t="shared" si="338"/>
        <v>0</v>
      </c>
      <c r="AP855">
        <f t="shared" si="339"/>
        <v>0</v>
      </c>
    </row>
    <row r="856" spans="1:42" x14ac:dyDescent="0.2">
      <c r="A856" s="154"/>
      <c r="D856" s="120">
        <f t="shared" si="321"/>
        <v>0</v>
      </c>
      <c r="O856">
        <f t="shared" si="322"/>
        <v>0</v>
      </c>
      <c r="P856">
        <f t="shared" si="340"/>
        <v>431</v>
      </c>
      <c r="Q856">
        <f t="shared" si="341"/>
        <v>0</v>
      </c>
      <c r="R856">
        <f t="shared" si="323"/>
        <v>0</v>
      </c>
      <c r="S856">
        <f t="shared" si="324"/>
        <v>0</v>
      </c>
      <c r="T856">
        <f t="shared" si="342"/>
        <v>0</v>
      </c>
      <c r="V856">
        <f t="shared" si="325"/>
        <v>0</v>
      </c>
      <c r="W856">
        <f t="shared" si="326"/>
        <v>0</v>
      </c>
      <c r="Y856">
        <f t="shared" si="327"/>
        <v>0</v>
      </c>
      <c r="Z856">
        <f t="shared" si="328"/>
        <v>0</v>
      </c>
      <c r="AB856">
        <f t="shared" si="329"/>
        <v>0</v>
      </c>
      <c r="AC856">
        <f t="shared" si="330"/>
        <v>0</v>
      </c>
      <c r="AE856">
        <f t="shared" si="331"/>
        <v>0</v>
      </c>
      <c r="AF856">
        <f t="shared" si="332"/>
        <v>0</v>
      </c>
      <c r="AG856">
        <f t="shared" si="343"/>
        <v>0</v>
      </c>
      <c r="AH856">
        <f t="shared" si="344"/>
        <v>0</v>
      </c>
      <c r="AI856">
        <f t="shared" si="333"/>
        <v>0</v>
      </c>
      <c r="AJ856">
        <f t="shared" si="334"/>
        <v>0</v>
      </c>
      <c r="AK856">
        <f t="shared" si="335"/>
        <v>0</v>
      </c>
      <c r="AL856">
        <f t="shared" si="336"/>
        <v>0</v>
      </c>
      <c r="AM856">
        <f t="shared" si="337"/>
        <v>0</v>
      </c>
      <c r="AO856">
        <f t="shared" si="338"/>
        <v>0</v>
      </c>
      <c r="AP856">
        <f t="shared" si="339"/>
        <v>0</v>
      </c>
    </row>
    <row r="857" spans="1:42" x14ac:dyDescent="0.2">
      <c r="A857" s="40"/>
      <c r="D857" s="120">
        <f t="shared" si="321"/>
        <v>0</v>
      </c>
      <c r="O857">
        <f t="shared" si="322"/>
        <v>0</v>
      </c>
      <c r="P857">
        <f t="shared" si="340"/>
        <v>431</v>
      </c>
      <c r="Q857">
        <f t="shared" si="341"/>
        <v>0</v>
      </c>
      <c r="R857">
        <f t="shared" si="323"/>
        <v>0</v>
      </c>
      <c r="S857">
        <f t="shared" si="324"/>
        <v>0</v>
      </c>
      <c r="T857">
        <f t="shared" si="342"/>
        <v>0</v>
      </c>
      <c r="V857">
        <f t="shared" si="325"/>
        <v>0</v>
      </c>
      <c r="W857">
        <f t="shared" si="326"/>
        <v>0</v>
      </c>
      <c r="Y857">
        <f t="shared" si="327"/>
        <v>0</v>
      </c>
      <c r="Z857">
        <f t="shared" si="328"/>
        <v>0</v>
      </c>
      <c r="AB857">
        <f t="shared" si="329"/>
        <v>0</v>
      </c>
      <c r="AC857">
        <f t="shared" si="330"/>
        <v>0</v>
      </c>
      <c r="AE857">
        <f t="shared" si="331"/>
        <v>0</v>
      </c>
      <c r="AF857">
        <f t="shared" si="332"/>
        <v>0</v>
      </c>
      <c r="AG857">
        <f t="shared" si="343"/>
        <v>0</v>
      </c>
      <c r="AH857">
        <f t="shared" si="344"/>
        <v>0</v>
      </c>
      <c r="AI857">
        <f t="shared" si="333"/>
        <v>0</v>
      </c>
      <c r="AJ857">
        <f t="shared" si="334"/>
        <v>0</v>
      </c>
      <c r="AK857">
        <f t="shared" si="335"/>
        <v>0</v>
      </c>
      <c r="AL857">
        <f t="shared" si="336"/>
        <v>0</v>
      </c>
      <c r="AM857">
        <f t="shared" si="337"/>
        <v>0</v>
      </c>
      <c r="AO857">
        <f t="shared" si="338"/>
        <v>0</v>
      </c>
      <c r="AP857">
        <f t="shared" si="339"/>
        <v>0</v>
      </c>
    </row>
    <row r="858" spans="1:42" x14ac:dyDescent="0.2">
      <c r="A858" s="492"/>
      <c r="D858" s="120">
        <f t="shared" si="321"/>
        <v>0</v>
      </c>
      <c r="O858">
        <f t="shared" si="322"/>
        <v>0</v>
      </c>
      <c r="P858">
        <f t="shared" si="340"/>
        <v>431</v>
      </c>
      <c r="Q858">
        <f t="shared" si="341"/>
        <v>0</v>
      </c>
      <c r="R858">
        <f t="shared" si="323"/>
        <v>0</v>
      </c>
      <c r="S858">
        <f t="shared" si="324"/>
        <v>0</v>
      </c>
      <c r="T858">
        <f t="shared" si="342"/>
        <v>0</v>
      </c>
      <c r="V858">
        <f t="shared" si="325"/>
        <v>0</v>
      </c>
      <c r="W858">
        <f t="shared" si="326"/>
        <v>0</v>
      </c>
      <c r="Y858">
        <f t="shared" si="327"/>
        <v>0</v>
      </c>
      <c r="Z858">
        <f t="shared" si="328"/>
        <v>0</v>
      </c>
      <c r="AB858">
        <f t="shared" si="329"/>
        <v>0</v>
      </c>
      <c r="AC858">
        <f t="shared" si="330"/>
        <v>0</v>
      </c>
      <c r="AE858">
        <f t="shared" si="331"/>
        <v>0</v>
      </c>
      <c r="AF858">
        <f t="shared" si="332"/>
        <v>0</v>
      </c>
      <c r="AG858">
        <f t="shared" si="343"/>
        <v>0</v>
      </c>
      <c r="AH858">
        <f t="shared" si="344"/>
        <v>0</v>
      </c>
      <c r="AI858">
        <f t="shared" si="333"/>
        <v>0</v>
      </c>
      <c r="AJ858">
        <f t="shared" si="334"/>
        <v>0</v>
      </c>
      <c r="AK858">
        <f t="shared" si="335"/>
        <v>0</v>
      </c>
      <c r="AL858">
        <f t="shared" si="336"/>
        <v>0</v>
      </c>
      <c r="AM858">
        <f t="shared" si="337"/>
        <v>0</v>
      </c>
      <c r="AO858">
        <f t="shared" si="338"/>
        <v>0</v>
      </c>
      <c r="AP858">
        <f t="shared" si="339"/>
        <v>0</v>
      </c>
    </row>
    <row r="859" spans="1:42" x14ac:dyDescent="0.2">
      <c r="D859" s="120">
        <f t="shared" si="321"/>
        <v>0</v>
      </c>
      <c r="O859">
        <f t="shared" si="322"/>
        <v>0</v>
      </c>
      <c r="P859">
        <f t="shared" si="340"/>
        <v>431</v>
      </c>
      <c r="Q859">
        <f t="shared" si="341"/>
        <v>0</v>
      </c>
      <c r="R859">
        <f t="shared" si="323"/>
        <v>0</v>
      </c>
      <c r="S859">
        <f t="shared" si="324"/>
        <v>0</v>
      </c>
      <c r="T859">
        <f t="shared" si="342"/>
        <v>0</v>
      </c>
      <c r="V859">
        <f t="shared" si="325"/>
        <v>0</v>
      </c>
      <c r="W859">
        <f t="shared" si="326"/>
        <v>0</v>
      </c>
      <c r="Y859">
        <f t="shared" si="327"/>
        <v>0</v>
      </c>
      <c r="Z859">
        <f t="shared" si="328"/>
        <v>0</v>
      </c>
      <c r="AB859">
        <f t="shared" si="329"/>
        <v>0</v>
      </c>
      <c r="AC859">
        <f t="shared" si="330"/>
        <v>0</v>
      </c>
      <c r="AE859">
        <f t="shared" si="331"/>
        <v>0</v>
      </c>
      <c r="AF859">
        <f t="shared" si="332"/>
        <v>0</v>
      </c>
      <c r="AG859">
        <f t="shared" si="343"/>
        <v>0</v>
      </c>
      <c r="AH859">
        <f t="shared" si="344"/>
        <v>0</v>
      </c>
      <c r="AI859">
        <f t="shared" si="333"/>
        <v>0</v>
      </c>
      <c r="AJ859">
        <f t="shared" si="334"/>
        <v>0</v>
      </c>
      <c r="AK859">
        <f t="shared" si="335"/>
        <v>0</v>
      </c>
      <c r="AL859">
        <f t="shared" si="336"/>
        <v>0</v>
      </c>
      <c r="AM859">
        <f t="shared" si="337"/>
        <v>0</v>
      </c>
      <c r="AO859">
        <f t="shared" si="338"/>
        <v>0</v>
      </c>
      <c r="AP859">
        <f t="shared" si="339"/>
        <v>0</v>
      </c>
    </row>
    <row r="860" spans="1:42" x14ac:dyDescent="0.2">
      <c r="A860" s="40"/>
      <c r="D860" s="120">
        <f t="shared" si="321"/>
        <v>0</v>
      </c>
      <c r="O860">
        <f t="shared" si="322"/>
        <v>0</v>
      </c>
      <c r="P860">
        <f t="shared" si="340"/>
        <v>431</v>
      </c>
      <c r="Q860">
        <f t="shared" si="341"/>
        <v>0</v>
      </c>
      <c r="R860">
        <f t="shared" si="323"/>
        <v>0</v>
      </c>
      <c r="S860">
        <f t="shared" si="324"/>
        <v>0</v>
      </c>
      <c r="T860">
        <f t="shared" si="342"/>
        <v>0</v>
      </c>
      <c r="V860">
        <f t="shared" si="325"/>
        <v>0</v>
      </c>
      <c r="W860">
        <f t="shared" si="326"/>
        <v>0</v>
      </c>
      <c r="Y860">
        <f t="shared" si="327"/>
        <v>0</v>
      </c>
      <c r="Z860">
        <f t="shared" si="328"/>
        <v>0</v>
      </c>
      <c r="AB860">
        <f t="shared" si="329"/>
        <v>0</v>
      </c>
      <c r="AC860">
        <f t="shared" si="330"/>
        <v>0</v>
      </c>
      <c r="AE860">
        <f t="shared" si="331"/>
        <v>0</v>
      </c>
      <c r="AF860">
        <f t="shared" si="332"/>
        <v>0</v>
      </c>
      <c r="AG860">
        <f t="shared" si="343"/>
        <v>0</v>
      </c>
      <c r="AH860">
        <f t="shared" si="344"/>
        <v>0</v>
      </c>
      <c r="AI860">
        <f t="shared" si="333"/>
        <v>0</v>
      </c>
      <c r="AJ860">
        <f t="shared" si="334"/>
        <v>0</v>
      </c>
      <c r="AK860">
        <f t="shared" si="335"/>
        <v>0</v>
      </c>
      <c r="AL860">
        <f t="shared" si="336"/>
        <v>0</v>
      </c>
      <c r="AM860">
        <f t="shared" si="337"/>
        <v>0</v>
      </c>
      <c r="AO860">
        <f t="shared" si="338"/>
        <v>0</v>
      </c>
      <c r="AP860">
        <f t="shared" si="339"/>
        <v>0</v>
      </c>
    </row>
    <row r="861" spans="1:42" x14ac:dyDescent="0.2">
      <c r="A861" s="43"/>
      <c r="D861" s="120">
        <f t="shared" si="321"/>
        <v>0</v>
      </c>
      <c r="O861">
        <f t="shared" si="322"/>
        <v>0</v>
      </c>
      <c r="P861">
        <f t="shared" si="340"/>
        <v>431</v>
      </c>
      <c r="Q861">
        <f t="shared" si="341"/>
        <v>0</v>
      </c>
      <c r="R861">
        <f t="shared" si="323"/>
        <v>0</v>
      </c>
      <c r="S861">
        <f t="shared" si="324"/>
        <v>0</v>
      </c>
      <c r="T861">
        <f t="shared" si="342"/>
        <v>0</v>
      </c>
      <c r="V861">
        <f t="shared" si="325"/>
        <v>0</v>
      </c>
      <c r="W861">
        <f t="shared" si="326"/>
        <v>0</v>
      </c>
      <c r="Y861">
        <f t="shared" si="327"/>
        <v>0</v>
      </c>
      <c r="Z861">
        <f t="shared" si="328"/>
        <v>0</v>
      </c>
      <c r="AB861">
        <f t="shared" si="329"/>
        <v>0</v>
      </c>
      <c r="AC861">
        <f t="shared" si="330"/>
        <v>0</v>
      </c>
      <c r="AE861">
        <f t="shared" si="331"/>
        <v>0</v>
      </c>
      <c r="AF861">
        <f t="shared" si="332"/>
        <v>0</v>
      </c>
      <c r="AG861">
        <f t="shared" si="343"/>
        <v>0</v>
      </c>
      <c r="AH861">
        <f t="shared" si="344"/>
        <v>0</v>
      </c>
      <c r="AI861">
        <f t="shared" si="333"/>
        <v>0</v>
      </c>
      <c r="AJ861">
        <f t="shared" si="334"/>
        <v>0</v>
      </c>
      <c r="AK861">
        <f t="shared" si="335"/>
        <v>0</v>
      </c>
      <c r="AL861">
        <f t="shared" si="336"/>
        <v>0</v>
      </c>
      <c r="AM861">
        <f t="shared" si="337"/>
        <v>0</v>
      </c>
      <c r="AO861">
        <f t="shared" si="338"/>
        <v>0</v>
      </c>
      <c r="AP861">
        <f t="shared" si="339"/>
        <v>0</v>
      </c>
    </row>
    <row r="862" spans="1:42" x14ac:dyDescent="0.2">
      <c r="A862" s="191"/>
      <c r="D862" s="120">
        <f t="shared" si="321"/>
        <v>0</v>
      </c>
      <c r="O862">
        <f t="shared" si="322"/>
        <v>0</v>
      </c>
      <c r="P862">
        <f t="shared" si="340"/>
        <v>431</v>
      </c>
      <c r="Q862">
        <f t="shared" si="341"/>
        <v>0</v>
      </c>
      <c r="R862">
        <f t="shared" si="323"/>
        <v>0</v>
      </c>
      <c r="S862">
        <f t="shared" si="324"/>
        <v>0</v>
      </c>
      <c r="T862">
        <f t="shared" si="342"/>
        <v>0</v>
      </c>
      <c r="V862">
        <f t="shared" si="325"/>
        <v>0</v>
      </c>
      <c r="W862">
        <f t="shared" si="326"/>
        <v>0</v>
      </c>
      <c r="Y862">
        <f t="shared" si="327"/>
        <v>0</v>
      </c>
      <c r="Z862">
        <f t="shared" si="328"/>
        <v>0</v>
      </c>
      <c r="AB862">
        <f t="shared" si="329"/>
        <v>0</v>
      </c>
      <c r="AC862">
        <f t="shared" si="330"/>
        <v>0</v>
      </c>
      <c r="AE862">
        <f t="shared" si="331"/>
        <v>0</v>
      </c>
      <c r="AF862">
        <f t="shared" si="332"/>
        <v>0</v>
      </c>
      <c r="AG862">
        <f t="shared" si="343"/>
        <v>0</v>
      </c>
      <c r="AH862">
        <f t="shared" si="344"/>
        <v>0</v>
      </c>
      <c r="AI862">
        <f t="shared" si="333"/>
        <v>0</v>
      </c>
      <c r="AJ862">
        <f t="shared" si="334"/>
        <v>0</v>
      </c>
      <c r="AK862">
        <f t="shared" si="335"/>
        <v>0</v>
      </c>
      <c r="AL862">
        <f t="shared" si="336"/>
        <v>0</v>
      </c>
      <c r="AM862">
        <f t="shared" si="337"/>
        <v>0</v>
      </c>
      <c r="AO862">
        <f t="shared" si="338"/>
        <v>0</v>
      </c>
      <c r="AP862">
        <f t="shared" si="339"/>
        <v>0</v>
      </c>
    </row>
    <row r="863" spans="1:42" x14ac:dyDescent="0.2">
      <c r="D863" s="120">
        <f t="shared" si="321"/>
        <v>0</v>
      </c>
      <c r="O863">
        <f t="shared" si="322"/>
        <v>0</v>
      </c>
      <c r="P863">
        <f t="shared" si="340"/>
        <v>431</v>
      </c>
      <c r="Q863">
        <f t="shared" si="341"/>
        <v>0</v>
      </c>
      <c r="R863">
        <f t="shared" si="323"/>
        <v>0</v>
      </c>
      <c r="S863">
        <f t="shared" si="324"/>
        <v>0</v>
      </c>
      <c r="T863">
        <f t="shared" si="342"/>
        <v>0</v>
      </c>
      <c r="V863">
        <f t="shared" si="325"/>
        <v>0</v>
      </c>
      <c r="W863">
        <f t="shared" si="326"/>
        <v>0</v>
      </c>
      <c r="Y863">
        <f t="shared" si="327"/>
        <v>0</v>
      </c>
      <c r="Z863">
        <f t="shared" si="328"/>
        <v>0</v>
      </c>
      <c r="AB863">
        <f t="shared" si="329"/>
        <v>0</v>
      </c>
      <c r="AC863">
        <f t="shared" si="330"/>
        <v>0</v>
      </c>
      <c r="AE863">
        <f t="shared" si="331"/>
        <v>0</v>
      </c>
      <c r="AF863">
        <f t="shared" si="332"/>
        <v>0</v>
      </c>
      <c r="AG863">
        <f t="shared" si="343"/>
        <v>0</v>
      </c>
      <c r="AH863">
        <f t="shared" si="344"/>
        <v>0</v>
      </c>
      <c r="AI863">
        <f t="shared" si="333"/>
        <v>0</v>
      </c>
      <c r="AJ863">
        <f t="shared" si="334"/>
        <v>0</v>
      </c>
      <c r="AK863">
        <f t="shared" si="335"/>
        <v>0</v>
      </c>
      <c r="AL863">
        <f t="shared" si="336"/>
        <v>0</v>
      </c>
      <c r="AM863">
        <f t="shared" si="337"/>
        <v>0</v>
      </c>
      <c r="AO863">
        <f t="shared" si="338"/>
        <v>0</v>
      </c>
      <c r="AP863">
        <f t="shared" si="339"/>
        <v>0</v>
      </c>
    </row>
    <row r="864" spans="1:42" x14ac:dyDescent="0.2">
      <c r="A864" s="191"/>
      <c r="D864" s="120">
        <f t="shared" si="321"/>
        <v>0</v>
      </c>
      <c r="O864">
        <f t="shared" si="322"/>
        <v>0</v>
      </c>
      <c r="P864">
        <f t="shared" si="340"/>
        <v>431</v>
      </c>
      <c r="Q864">
        <f t="shared" si="341"/>
        <v>0</v>
      </c>
      <c r="R864">
        <f t="shared" si="323"/>
        <v>0</v>
      </c>
      <c r="S864">
        <f t="shared" si="324"/>
        <v>0</v>
      </c>
      <c r="T864">
        <f t="shared" si="342"/>
        <v>0</v>
      </c>
      <c r="V864">
        <f t="shared" si="325"/>
        <v>0</v>
      </c>
      <c r="W864">
        <f t="shared" si="326"/>
        <v>0</v>
      </c>
      <c r="Y864">
        <f t="shared" si="327"/>
        <v>0</v>
      </c>
      <c r="Z864">
        <f t="shared" si="328"/>
        <v>0</v>
      </c>
      <c r="AB864">
        <f t="shared" si="329"/>
        <v>0</v>
      </c>
      <c r="AC864">
        <f t="shared" si="330"/>
        <v>0</v>
      </c>
      <c r="AE864">
        <f t="shared" si="331"/>
        <v>0</v>
      </c>
      <c r="AF864">
        <f t="shared" si="332"/>
        <v>0</v>
      </c>
      <c r="AG864">
        <f t="shared" si="343"/>
        <v>0</v>
      </c>
      <c r="AH864">
        <f t="shared" si="344"/>
        <v>0</v>
      </c>
      <c r="AI864">
        <f t="shared" si="333"/>
        <v>0</v>
      </c>
      <c r="AJ864">
        <f t="shared" si="334"/>
        <v>0</v>
      </c>
      <c r="AK864">
        <f t="shared" si="335"/>
        <v>0</v>
      </c>
      <c r="AL864">
        <f t="shared" si="336"/>
        <v>0</v>
      </c>
      <c r="AM864">
        <f t="shared" si="337"/>
        <v>0</v>
      </c>
      <c r="AO864">
        <f t="shared" si="338"/>
        <v>0</v>
      </c>
      <c r="AP864">
        <f t="shared" si="339"/>
        <v>0</v>
      </c>
    </row>
    <row r="865" spans="1:42" x14ac:dyDescent="0.2">
      <c r="D865" s="120">
        <f t="shared" si="321"/>
        <v>0</v>
      </c>
      <c r="O865">
        <f t="shared" si="322"/>
        <v>0</v>
      </c>
      <c r="P865">
        <f t="shared" si="340"/>
        <v>431</v>
      </c>
      <c r="Q865">
        <f t="shared" si="341"/>
        <v>0</v>
      </c>
      <c r="R865">
        <f t="shared" si="323"/>
        <v>0</v>
      </c>
      <c r="S865">
        <f t="shared" si="324"/>
        <v>0</v>
      </c>
      <c r="T865">
        <f t="shared" si="342"/>
        <v>0</v>
      </c>
      <c r="V865">
        <f t="shared" si="325"/>
        <v>0</v>
      </c>
      <c r="W865">
        <f t="shared" si="326"/>
        <v>0</v>
      </c>
      <c r="Y865">
        <f t="shared" si="327"/>
        <v>0</v>
      </c>
      <c r="Z865">
        <f t="shared" si="328"/>
        <v>0</v>
      </c>
      <c r="AB865">
        <f t="shared" si="329"/>
        <v>0</v>
      </c>
      <c r="AC865">
        <f t="shared" si="330"/>
        <v>0</v>
      </c>
      <c r="AE865">
        <f t="shared" si="331"/>
        <v>0</v>
      </c>
      <c r="AF865">
        <f t="shared" si="332"/>
        <v>0</v>
      </c>
      <c r="AG865">
        <f t="shared" si="343"/>
        <v>0</v>
      </c>
      <c r="AH865">
        <f t="shared" si="344"/>
        <v>0</v>
      </c>
      <c r="AI865">
        <f t="shared" si="333"/>
        <v>0</v>
      </c>
      <c r="AJ865">
        <f t="shared" si="334"/>
        <v>0</v>
      </c>
      <c r="AK865">
        <f t="shared" si="335"/>
        <v>0</v>
      </c>
      <c r="AL865">
        <f t="shared" si="336"/>
        <v>0</v>
      </c>
      <c r="AM865">
        <f t="shared" si="337"/>
        <v>0</v>
      </c>
      <c r="AO865">
        <f t="shared" si="338"/>
        <v>0</v>
      </c>
      <c r="AP865">
        <f t="shared" si="339"/>
        <v>0</v>
      </c>
    </row>
    <row r="866" spans="1:42" x14ac:dyDescent="0.2">
      <c r="D866" s="120">
        <f t="shared" si="321"/>
        <v>0</v>
      </c>
      <c r="O866">
        <f t="shared" si="322"/>
        <v>0</v>
      </c>
      <c r="P866">
        <f t="shared" si="340"/>
        <v>431</v>
      </c>
      <c r="Q866">
        <f t="shared" si="341"/>
        <v>0</v>
      </c>
      <c r="R866">
        <f t="shared" si="323"/>
        <v>0</v>
      </c>
      <c r="S866">
        <f t="shared" si="324"/>
        <v>0</v>
      </c>
      <c r="T866">
        <f t="shared" si="342"/>
        <v>0</v>
      </c>
      <c r="V866">
        <f t="shared" si="325"/>
        <v>0</v>
      </c>
      <c r="W866">
        <f t="shared" si="326"/>
        <v>0</v>
      </c>
      <c r="Y866">
        <f t="shared" si="327"/>
        <v>0</v>
      </c>
      <c r="Z866">
        <f t="shared" si="328"/>
        <v>0</v>
      </c>
      <c r="AB866">
        <f t="shared" si="329"/>
        <v>0</v>
      </c>
      <c r="AC866">
        <f t="shared" si="330"/>
        <v>0</v>
      </c>
      <c r="AE866">
        <f t="shared" si="331"/>
        <v>0</v>
      </c>
      <c r="AF866">
        <f t="shared" si="332"/>
        <v>0</v>
      </c>
      <c r="AG866">
        <f t="shared" si="343"/>
        <v>0</v>
      </c>
      <c r="AH866">
        <f t="shared" si="344"/>
        <v>0</v>
      </c>
      <c r="AI866">
        <f t="shared" si="333"/>
        <v>0</v>
      </c>
      <c r="AJ866">
        <f t="shared" si="334"/>
        <v>0</v>
      </c>
      <c r="AK866">
        <f t="shared" si="335"/>
        <v>0</v>
      </c>
      <c r="AL866">
        <f t="shared" si="336"/>
        <v>0</v>
      </c>
      <c r="AM866">
        <f t="shared" si="337"/>
        <v>0</v>
      </c>
      <c r="AO866">
        <f t="shared" si="338"/>
        <v>0</v>
      </c>
      <c r="AP866">
        <f t="shared" si="339"/>
        <v>0</v>
      </c>
    </row>
    <row r="867" spans="1:42" x14ac:dyDescent="0.2">
      <c r="D867" s="120">
        <f t="shared" si="321"/>
        <v>0</v>
      </c>
      <c r="O867">
        <f t="shared" si="322"/>
        <v>0</v>
      </c>
      <c r="P867">
        <f t="shared" si="340"/>
        <v>431</v>
      </c>
      <c r="Q867">
        <f t="shared" si="341"/>
        <v>0</v>
      </c>
      <c r="R867">
        <f t="shared" si="323"/>
        <v>0</v>
      </c>
      <c r="S867">
        <f t="shared" si="324"/>
        <v>0</v>
      </c>
      <c r="T867">
        <f t="shared" si="342"/>
        <v>0</v>
      </c>
      <c r="V867">
        <f t="shared" si="325"/>
        <v>0</v>
      </c>
      <c r="W867">
        <f t="shared" si="326"/>
        <v>0</v>
      </c>
      <c r="Y867">
        <f t="shared" si="327"/>
        <v>0</v>
      </c>
      <c r="Z867">
        <f t="shared" si="328"/>
        <v>0</v>
      </c>
      <c r="AB867">
        <f t="shared" si="329"/>
        <v>0</v>
      </c>
      <c r="AC867">
        <f t="shared" si="330"/>
        <v>0</v>
      </c>
      <c r="AE867">
        <f t="shared" si="331"/>
        <v>0</v>
      </c>
      <c r="AF867">
        <f t="shared" si="332"/>
        <v>0</v>
      </c>
      <c r="AG867">
        <f t="shared" si="343"/>
        <v>0</v>
      </c>
      <c r="AH867">
        <f t="shared" si="344"/>
        <v>0</v>
      </c>
      <c r="AI867">
        <f t="shared" si="333"/>
        <v>0</v>
      </c>
      <c r="AJ867">
        <f t="shared" si="334"/>
        <v>0</v>
      </c>
      <c r="AK867">
        <f t="shared" si="335"/>
        <v>0</v>
      </c>
      <c r="AL867">
        <f t="shared" si="336"/>
        <v>0</v>
      </c>
      <c r="AM867">
        <f t="shared" si="337"/>
        <v>0</v>
      </c>
      <c r="AO867">
        <f t="shared" si="338"/>
        <v>0</v>
      </c>
      <c r="AP867">
        <f t="shared" si="339"/>
        <v>0</v>
      </c>
    </row>
    <row r="868" spans="1:42" x14ac:dyDescent="0.2">
      <c r="A868" s="40"/>
      <c r="D868" s="120">
        <f t="shared" si="321"/>
        <v>0</v>
      </c>
      <c r="O868">
        <f t="shared" si="322"/>
        <v>0</v>
      </c>
      <c r="P868">
        <f t="shared" si="340"/>
        <v>431</v>
      </c>
      <c r="Q868">
        <f t="shared" si="341"/>
        <v>0</v>
      </c>
      <c r="R868">
        <f t="shared" si="323"/>
        <v>0</v>
      </c>
      <c r="S868">
        <f t="shared" si="324"/>
        <v>0</v>
      </c>
      <c r="T868">
        <f t="shared" si="342"/>
        <v>0</v>
      </c>
      <c r="V868">
        <f t="shared" si="325"/>
        <v>0</v>
      </c>
      <c r="W868">
        <f t="shared" si="326"/>
        <v>0</v>
      </c>
      <c r="Y868">
        <f t="shared" si="327"/>
        <v>0</v>
      </c>
      <c r="Z868">
        <f t="shared" si="328"/>
        <v>0</v>
      </c>
      <c r="AB868">
        <f t="shared" si="329"/>
        <v>0</v>
      </c>
      <c r="AC868">
        <f t="shared" si="330"/>
        <v>0</v>
      </c>
      <c r="AE868">
        <f t="shared" si="331"/>
        <v>0</v>
      </c>
      <c r="AF868">
        <f t="shared" si="332"/>
        <v>0</v>
      </c>
      <c r="AG868">
        <f t="shared" si="343"/>
        <v>0</v>
      </c>
      <c r="AH868">
        <f t="shared" si="344"/>
        <v>0</v>
      </c>
      <c r="AI868">
        <f t="shared" si="333"/>
        <v>0</v>
      </c>
      <c r="AJ868">
        <f t="shared" si="334"/>
        <v>0</v>
      </c>
      <c r="AK868">
        <f t="shared" si="335"/>
        <v>0</v>
      </c>
      <c r="AL868">
        <f t="shared" si="336"/>
        <v>0</v>
      </c>
      <c r="AM868">
        <f t="shared" si="337"/>
        <v>0</v>
      </c>
      <c r="AO868">
        <f t="shared" si="338"/>
        <v>0</v>
      </c>
      <c r="AP868">
        <f t="shared" si="339"/>
        <v>0</v>
      </c>
    </row>
    <row r="869" spans="1:42" x14ac:dyDescent="0.2">
      <c r="A869" s="55"/>
      <c r="D869" s="120">
        <f t="shared" si="321"/>
        <v>0</v>
      </c>
      <c r="O869">
        <f t="shared" si="322"/>
        <v>0</v>
      </c>
      <c r="P869">
        <f t="shared" si="340"/>
        <v>431</v>
      </c>
      <c r="Q869">
        <f t="shared" si="341"/>
        <v>0</v>
      </c>
      <c r="R869">
        <f t="shared" si="323"/>
        <v>0</v>
      </c>
      <c r="S869">
        <f t="shared" si="324"/>
        <v>0</v>
      </c>
      <c r="T869">
        <f t="shared" si="342"/>
        <v>0</v>
      </c>
      <c r="V869">
        <f t="shared" si="325"/>
        <v>0</v>
      </c>
      <c r="W869">
        <f t="shared" si="326"/>
        <v>0</v>
      </c>
      <c r="Y869">
        <f t="shared" si="327"/>
        <v>0</v>
      </c>
      <c r="Z869">
        <f t="shared" si="328"/>
        <v>0</v>
      </c>
      <c r="AB869">
        <f t="shared" si="329"/>
        <v>0</v>
      </c>
      <c r="AC869">
        <f t="shared" si="330"/>
        <v>0</v>
      </c>
      <c r="AE869">
        <f t="shared" si="331"/>
        <v>0</v>
      </c>
      <c r="AF869">
        <f t="shared" si="332"/>
        <v>0</v>
      </c>
      <c r="AG869">
        <f t="shared" si="343"/>
        <v>0</v>
      </c>
      <c r="AH869">
        <f t="shared" si="344"/>
        <v>0</v>
      </c>
      <c r="AI869">
        <f t="shared" si="333"/>
        <v>0</v>
      </c>
      <c r="AJ869">
        <f t="shared" si="334"/>
        <v>0</v>
      </c>
      <c r="AK869">
        <f t="shared" si="335"/>
        <v>0</v>
      </c>
      <c r="AL869">
        <f t="shared" si="336"/>
        <v>0</v>
      </c>
      <c r="AM869">
        <f t="shared" si="337"/>
        <v>0</v>
      </c>
      <c r="AO869">
        <f t="shared" si="338"/>
        <v>0</v>
      </c>
      <c r="AP869">
        <f t="shared" si="339"/>
        <v>0</v>
      </c>
    </row>
    <row r="870" spans="1:42" x14ac:dyDescent="0.2">
      <c r="D870" s="120">
        <f t="shared" si="321"/>
        <v>0</v>
      </c>
      <c r="O870">
        <f t="shared" si="322"/>
        <v>0</v>
      </c>
      <c r="P870">
        <f t="shared" si="340"/>
        <v>431</v>
      </c>
      <c r="Q870">
        <f t="shared" si="341"/>
        <v>0</v>
      </c>
      <c r="R870">
        <f t="shared" si="323"/>
        <v>0</v>
      </c>
      <c r="S870">
        <f t="shared" si="324"/>
        <v>0</v>
      </c>
      <c r="T870">
        <f t="shared" si="342"/>
        <v>0</v>
      </c>
      <c r="V870">
        <f t="shared" si="325"/>
        <v>0</v>
      </c>
      <c r="W870">
        <f t="shared" si="326"/>
        <v>0</v>
      </c>
      <c r="Y870">
        <f t="shared" si="327"/>
        <v>0</v>
      </c>
      <c r="Z870">
        <f t="shared" si="328"/>
        <v>0</v>
      </c>
      <c r="AB870">
        <f t="shared" si="329"/>
        <v>0</v>
      </c>
      <c r="AC870">
        <f t="shared" si="330"/>
        <v>0</v>
      </c>
      <c r="AE870">
        <f t="shared" si="331"/>
        <v>0</v>
      </c>
      <c r="AF870">
        <f t="shared" si="332"/>
        <v>0</v>
      </c>
      <c r="AG870">
        <f t="shared" si="343"/>
        <v>0</v>
      </c>
      <c r="AH870">
        <f t="shared" si="344"/>
        <v>0</v>
      </c>
      <c r="AI870">
        <f t="shared" si="333"/>
        <v>0</v>
      </c>
      <c r="AJ870">
        <f t="shared" si="334"/>
        <v>0</v>
      </c>
      <c r="AK870">
        <f t="shared" si="335"/>
        <v>0</v>
      </c>
      <c r="AL870">
        <f t="shared" si="336"/>
        <v>0</v>
      </c>
      <c r="AM870">
        <f t="shared" si="337"/>
        <v>0</v>
      </c>
      <c r="AO870">
        <f t="shared" si="338"/>
        <v>0</v>
      </c>
      <c r="AP870">
        <f t="shared" si="339"/>
        <v>0</v>
      </c>
    </row>
    <row r="871" spans="1:42" x14ac:dyDescent="0.2">
      <c r="D871" s="120">
        <f t="shared" si="321"/>
        <v>0</v>
      </c>
      <c r="O871">
        <f t="shared" si="322"/>
        <v>0</v>
      </c>
      <c r="P871">
        <f t="shared" si="340"/>
        <v>431</v>
      </c>
      <c r="Q871">
        <f t="shared" si="341"/>
        <v>0</v>
      </c>
      <c r="R871">
        <f t="shared" si="323"/>
        <v>0</v>
      </c>
      <c r="S871">
        <f t="shared" si="324"/>
        <v>0</v>
      </c>
      <c r="T871">
        <f t="shared" si="342"/>
        <v>0</v>
      </c>
      <c r="V871">
        <f t="shared" si="325"/>
        <v>0</v>
      </c>
      <c r="W871">
        <f t="shared" si="326"/>
        <v>0</v>
      </c>
      <c r="Y871">
        <f t="shared" si="327"/>
        <v>0</v>
      </c>
      <c r="Z871">
        <f t="shared" si="328"/>
        <v>0</v>
      </c>
      <c r="AB871">
        <f t="shared" si="329"/>
        <v>0</v>
      </c>
      <c r="AC871">
        <f t="shared" si="330"/>
        <v>0</v>
      </c>
      <c r="AE871">
        <f t="shared" si="331"/>
        <v>0</v>
      </c>
      <c r="AF871">
        <f t="shared" si="332"/>
        <v>0</v>
      </c>
      <c r="AG871">
        <f t="shared" si="343"/>
        <v>0</v>
      </c>
      <c r="AH871">
        <f t="shared" si="344"/>
        <v>0</v>
      </c>
      <c r="AI871">
        <f t="shared" si="333"/>
        <v>0</v>
      </c>
      <c r="AJ871">
        <f t="shared" si="334"/>
        <v>0</v>
      </c>
      <c r="AK871">
        <f t="shared" si="335"/>
        <v>0</v>
      </c>
      <c r="AL871">
        <f t="shared" si="336"/>
        <v>0</v>
      </c>
      <c r="AM871">
        <f t="shared" si="337"/>
        <v>0</v>
      </c>
      <c r="AO871">
        <f t="shared" si="338"/>
        <v>0</v>
      </c>
      <c r="AP871">
        <f t="shared" si="339"/>
        <v>0</v>
      </c>
    </row>
    <row r="872" spans="1:42" x14ac:dyDescent="0.2">
      <c r="D872" s="120">
        <f t="shared" si="321"/>
        <v>0</v>
      </c>
      <c r="O872">
        <f t="shared" si="322"/>
        <v>0</v>
      </c>
      <c r="P872">
        <f t="shared" si="340"/>
        <v>431</v>
      </c>
      <c r="Q872">
        <f t="shared" si="341"/>
        <v>0</v>
      </c>
      <c r="R872">
        <f t="shared" si="323"/>
        <v>0</v>
      </c>
      <c r="S872">
        <f t="shared" si="324"/>
        <v>0</v>
      </c>
      <c r="T872">
        <f t="shared" si="342"/>
        <v>0</v>
      </c>
      <c r="V872">
        <f t="shared" si="325"/>
        <v>0</v>
      </c>
      <c r="W872">
        <f t="shared" si="326"/>
        <v>0</v>
      </c>
      <c r="Y872">
        <f t="shared" si="327"/>
        <v>0</v>
      </c>
      <c r="Z872">
        <f t="shared" si="328"/>
        <v>0</v>
      </c>
      <c r="AB872">
        <f t="shared" si="329"/>
        <v>0</v>
      </c>
      <c r="AC872">
        <f t="shared" si="330"/>
        <v>0</v>
      </c>
      <c r="AE872">
        <f t="shared" si="331"/>
        <v>0</v>
      </c>
      <c r="AF872">
        <f t="shared" si="332"/>
        <v>0</v>
      </c>
      <c r="AG872">
        <f t="shared" si="343"/>
        <v>0</v>
      </c>
      <c r="AH872">
        <f t="shared" si="344"/>
        <v>0</v>
      </c>
      <c r="AI872">
        <f t="shared" si="333"/>
        <v>0</v>
      </c>
      <c r="AJ872">
        <f t="shared" si="334"/>
        <v>0</v>
      </c>
      <c r="AK872">
        <f t="shared" si="335"/>
        <v>0</v>
      </c>
      <c r="AL872">
        <f t="shared" si="336"/>
        <v>0</v>
      </c>
      <c r="AM872">
        <f t="shared" si="337"/>
        <v>0</v>
      </c>
      <c r="AO872">
        <f t="shared" si="338"/>
        <v>0</v>
      </c>
      <c r="AP872">
        <f t="shared" si="339"/>
        <v>0</v>
      </c>
    </row>
    <row r="873" spans="1:42" x14ac:dyDescent="0.2">
      <c r="A873" s="191"/>
      <c r="D873" s="120">
        <f t="shared" si="321"/>
        <v>0</v>
      </c>
      <c r="O873">
        <f t="shared" si="322"/>
        <v>0</v>
      </c>
      <c r="P873">
        <f t="shared" si="340"/>
        <v>431</v>
      </c>
      <c r="Q873">
        <f t="shared" si="341"/>
        <v>0</v>
      </c>
      <c r="R873">
        <f t="shared" si="323"/>
        <v>0</v>
      </c>
      <c r="S873">
        <f t="shared" si="324"/>
        <v>0</v>
      </c>
      <c r="T873">
        <f t="shared" si="342"/>
        <v>0</v>
      </c>
      <c r="V873">
        <f t="shared" si="325"/>
        <v>0</v>
      </c>
      <c r="W873">
        <f t="shared" si="326"/>
        <v>0</v>
      </c>
      <c r="Y873">
        <f t="shared" si="327"/>
        <v>0</v>
      </c>
      <c r="Z873">
        <f t="shared" si="328"/>
        <v>0</v>
      </c>
      <c r="AB873">
        <f t="shared" si="329"/>
        <v>0</v>
      </c>
      <c r="AC873">
        <f t="shared" si="330"/>
        <v>0</v>
      </c>
      <c r="AE873">
        <f t="shared" si="331"/>
        <v>0</v>
      </c>
      <c r="AF873">
        <f t="shared" si="332"/>
        <v>0</v>
      </c>
      <c r="AG873">
        <f t="shared" si="343"/>
        <v>0</v>
      </c>
      <c r="AH873">
        <f t="shared" si="344"/>
        <v>0</v>
      </c>
      <c r="AI873">
        <f t="shared" si="333"/>
        <v>0</v>
      </c>
      <c r="AJ873">
        <f t="shared" si="334"/>
        <v>0</v>
      </c>
      <c r="AK873">
        <f t="shared" si="335"/>
        <v>0</v>
      </c>
      <c r="AL873">
        <f t="shared" si="336"/>
        <v>0</v>
      </c>
      <c r="AM873">
        <f t="shared" si="337"/>
        <v>0</v>
      </c>
      <c r="AO873">
        <f t="shared" si="338"/>
        <v>0</v>
      </c>
      <c r="AP873">
        <f t="shared" si="339"/>
        <v>0</v>
      </c>
    </row>
    <row r="874" spans="1:42" x14ac:dyDescent="0.2">
      <c r="A874" s="511"/>
      <c r="D874" s="120">
        <f t="shared" si="321"/>
        <v>0</v>
      </c>
      <c r="O874">
        <f t="shared" si="322"/>
        <v>0</v>
      </c>
      <c r="P874">
        <f t="shared" si="340"/>
        <v>431</v>
      </c>
      <c r="Q874">
        <f t="shared" si="341"/>
        <v>0</v>
      </c>
      <c r="R874">
        <f t="shared" si="323"/>
        <v>0</v>
      </c>
      <c r="S874">
        <f t="shared" si="324"/>
        <v>0</v>
      </c>
      <c r="T874">
        <f t="shared" si="342"/>
        <v>0</v>
      </c>
      <c r="V874">
        <f t="shared" si="325"/>
        <v>0</v>
      </c>
      <c r="W874">
        <f t="shared" si="326"/>
        <v>0</v>
      </c>
      <c r="Y874">
        <f t="shared" si="327"/>
        <v>0</v>
      </c>
      <c r="Z874">
        <f t="shared" si="328"/>
        <v>0</v>
      </c>
      <c r="AB874">
        <f t="shared" si="329"/>
        <v>0</v>
      </c>
      <c r="AC874">
        <f t="shared" si="330"/>
        <v>0</v>
      </c>
      <c r="AE874">
        <f t="shared" si="331"/>
        <v>0</v>
      </c>
      <c r="AF874">
        <f t="shared" si="332"/>
        <v>0</v>
      </c>
      <c r="AG874">
        <f t="shared" si="343"/>
        <v>0</v>
      </c>
      <c r="AH874">
        <f t="shared" si="344"/>
        <v>0</v>
      </c>
      <c r="AI874">
        <f t="shared" si="333"/>
        <v>0</v>
      </c>
      <c r="AJ874">
        <f t="shared" si="334"/>
        <v>0</v>
      </c>
      <c r="AK874">
        <f t="shared" si="335"/>
        <v>0</v>
      </c>
      <c r="AL874">
        <f t="shared" si="336"/>
        <v>0</v>
      </c>
      <c r="AM874">
        <f t="shared" si="337"/>
        <v>0</v>
      </c>
      <c r="AO874">
        <f t="shared" si="338"/>
        <v>0</v>
      </c>
      <c r="AP874">
        <f t="shared" si="339"/>
        <v>0</v>
      </c>
    </row>
    <row r="875" spans="1:42" x14ac:dyDescent="0.2">
      <c r="A875" s="191"/>
      <c r="D875" s="120">
        <f t="shared" si="321"/>
        <v>0</v>
      </c>
      <c r="O875">
        <f t="shared" si="322"/>
        <v>0</v>
      </c>
      <c r="P875">
        <f t="shared" si="340"/>
        <v>431</v>
      </c>
      <c r="Q875">
        <f t="shared" si="341"/>
        <v>0</v>
      </c>
      <c r="R875">
        <f t="shared" si="323"/>
        <v>0</v>
      </c>
      <c r="S875">
        <f t="shared" si="324"/>
        <v>0</v>
      </c>
      <c r="T875">
        <f t="shared" si="342"/>
        <v>0</v>
      </c>
      <c r="V875">
        <f t="shared" si="325"/>
        <v>0</v>
      </c>
      <c r="W875">
        <f t="shared" si="326"/>
        <v>0</v>
      </c>
      <c r="Y875">
        <f t="shared" si="327"/>
        <v>0</v>
      </c>
      <c r="Z875">
        <f t="shared" si="328"/>
        <v>0</v>
      </c>
      <c r="AB875">
        <f t="shared" si="329"/>
        <v>0</v>
      </c>
      <c r="AC875">
        <f t="shared" si="330"/>
        <v>0</v>
      </c>
      <c r="AE875">
        <f t="shared" si="331"/>
        <v>0</v>
      </c>
      <c r="AF875">
        <f t="shared" si="332"/>
        <v>0</v>
      </c>
      <c r="AG875">
        <f t="shared" si="343"/>
        <v>0</v>
      </c>
      <c r="AH875">
        <f t="shared" si="344"/>
        <v>0</v>
      </c>
      <c r="AI875">
        <f t="shared" si="333"/>
        <v>0</v>
      </c>
      <c r="AJ875">
        <f t="shared" si="334"/>
        <v>0</v>
      </c>
      <c r="AK875">
        <f t="shared" si="335"/>
        <v>0</v>
      </c>
      <c r="AL875">
        <f t="shared" si="336"/>
        <v>0</v>
      </c>
      <c r="AM875">
        <f t="shared" si="337"/>
        <v>0</v>
      </c>
      <c r="AO875">
        <f t="shared" si="338"/>
        <v>0</v>
      </c>
      <c r="AP875">
        <f t="shared" si="339"/>
        <v>0</v>
      </c>
    </row>
    <row r="876" spans="1:42" x14ac:dyDescent="0.2">
      <c r="D876" s="120">
        <f t="shared" si="321"/>
        <v>0</v>
      </c>
      <c r="O876">
        <f t="shared" si="322"/>
        <v>0</v>
      </c>
      <c r="P876">
        <f t="shared" si="340"/>
        <v>431</v>
      </c>
      <c r="Q876">
        <f t="shared" si="341"/>
        <v>0</v>
      </c>
      <c r="R876">
        <f t="shared" si="323"/>
        <v>0</v>
      </c>
      <c r="S876">
        <f t="shared" si="324"/>
        <v>0</v>
      </c>
      <c r="T876">
        <f t="shared" si="342"/>
        <v>0</v>
      </c>
      <c r="V876">
        <f t="shared" si="325"/>
        <v>0</v>
      </c>
      <c r="W876">
        <f t="shared" si="326"/>
        <v>0</v>
      </c>
      <c r="Y876">
        <f t="shared" si="327"/>
        <v>0</v>
      </c>
      <c r="Z876">
        <f t="shared" si="328"/>
        <v>0</v>
      </c>
      <c r="AB876">
        <f t="shared" si="329"/>
        <v>0</v>
      </c>
      <c r="AC876">
        <f t="shared" si="330"/>
        <v>0</v>
      </c>
      <c r="AE876">
        <f t="shared" si="331"/>
        <v>0</v>
      </c>
      <c r="AF876">
        <f t="shared" si="332"/>
        <v>0</v>
      </c>
      <c r="AG876">
        <f t="shared" si="343"/>
        <v>0</v>
      </c>
      <c r="AH876">
        <f t="shared" si="344"/>
        <v>0</v>
      </c>
      <c r="AI876">
        <f t="shared" si="333"/>
        <v>0</v>
      </c>
      <c r="AJ876">
        <f t="shared" si="334"/>
        <v>0</v>
      </c>
      <c r="AK876">
        <f t="shared" si="335"/>
        <v>0</v>
      </c>
      <c r="AL876">
        <f t="shared" si="336"/>
        <v>0</v>
      </c>
      <c r="AM876">
        <f t="shared" si="337"/>
        <v>0</v>
      </c>
      <c r="AO876">
        <f t="shared" si="338"/>
        <v>0</v>
      </c>
      <c r="AP876">
        <f t="shared" si="339"/>
        <v>0</v>
      </c>
    </row>
    <row r="877" spans="1:42" x14ac:dyDescent="0.2">
      <c r="A877" s="152"/>
      <c r="D877" s="120">
        <f t="shared" si="321"/>
        <v>0</v>
      </c>
      <c r="O877">
        <f t="shared" si="322"/>
        <v>0</v>
      </c>
      <c r="P877">
        <f t="shared" si="340"/>
        <v>431</v>
      </c>
      <c r="Q877">
        <f t="shared" si="341"/>
        <v>0</v>
      </c>
      <c r="R877">
        <f t="shared" si="323"/>
        <v>0</v>
      </c>
      <c r="S877">
        <f t="shared" si="324"/>
        <v>0</v>
      </c>
      <c r="T877">
        <f t="shared" si="342"/>
        <v>0</v>
      </c>
      <c r="V877">
        <f t="shared" si="325"/>
        <v>0</v>
      </c>
      <c r="W877">
        <f t="shared" si="326"/>
        <v>0</v>
      </c>
      <c r="Y877">
        <f t="shared" si="327"/>
        <v>0</v>
      </c>
      <c r="Z877">
        <f t="shared" si="328"/>
        <v>0</v>
      </c>
      <c r="AB877">
        <f t="shared" si="329"/>
        <v>0</v>
      </c>
      <c r="AC877">
        <f t="shared" si="330"/>
        <v>0</v>
      </c>
      <c r="AE877">
        <f t="shared" si="331"/>
        <v>0</v>
      </c>
      <c r="AF877">
        <f t="shared" si="332"/>
        <v>0</v>
      </c>
      <c r="AG877">
        <f t="shared" si="343"/>
        <v>0</v>
      </c>
      <c r="AH877">
        <f t="shared" si="344"/>
        <v>0</v>
      </c>
      <c r="AI877">
        <f t="shared" si="333"/>
        <v>0</v>
      </c>
      <c r="AJ877">
        <f t="shared" si="334"/>
        <v>0</v>
      </c>
      <c r="AK877">
        <f t="shared" si="335"/>
        <v>0</v>
      </c>
      <c r="AL877">
        <f t="shared" si="336"/>
        <v>0</v>
      </c>
      <c r="AM877">
        <f t="shared" si="337"/>
        <v>0</v>
      </c>
      <c r="AO877">
        <f t="shared" si="338"/>
        <v>0</v>
      </c>
      <c r="AP877">
        <f t="shared" si="339"/>
        <v>0</v>
      </c>
    </row>
    <row r="878" spans="1:42" x14ac:dyDescent="0.2">
      <c r="D878" s="120">
        <f t="shared" si="321"/>
        <v>0</v>
      </c>
      <c r="O878">
        <f t="shared" si="322"/>
        <v>0</v>
      </c>
      <c r="P878">
        <f t="shared" si="340"/>
        <v>431</v>
      </c>
      <c r="Q878">
        <f t="shared" si="341"/>
        <v>0</v>
      </c>
      <c r="R878">
        <f t="shared" si="323"/>
        <v>0</v>
      </c>
      <c r="S878">
        <f t="shared" si="324"/>
        <v>0</v>
      </c>
      <c r="T878">
        <f t="shared" si="342"/>
        <v>0</v>
      </c>
      <c r="V878">
        <f t="shared" si="325"/>
        <v>0</v>
      </c>
      <c r="W878">
        <f t="shared" si="326"/>
        <v>0</v>
      </c>
      <c r="Y878">
        <f t="shared" si="327"/>
        <v>0</v>
      </c>
      <c r="Z878">
        <f t="shared" si="328"/>
        <v>0</v>
      </c>
      <c r="AB878">
        <f t="shared" si="329"/>
        <v>0</v>
      </c>
      <c r="AC878">
        <f t="shared" si="330"/>
        <v>0</v>
      </c>
      <c r="AE878">
        <f t="shared" si="331"/>
        <v>0</v>
      </c>
      <c r="AF878">
        <f t="shared" si="332"/>
        <v>0</v>
      </c>
      <c r="AG878">
        <f t="shared" si="343"/>
        <v>0</v>
      </c>
      <c r="AH878">
        <f t="shared" si="344"/>
        <v>0</v>
      </c>
      <c r="AI878">
        <f t="shared" si="333"/>
        <v>0</v>
      </c>
      <c r="AJ878">
        <f t="shared" si="334"/>
        <v>0</v>
      </c>
      <c r="AK878">
        <f t="shared" si="335"/>
        <v>0</v>
      </c>
      <c r="AL878">
        <f t="shared" si="336"/>
        <v>0</v>
      </c>
      <c r="AM878">
        <f t="shared" si="337"/>
        <v>0</v>
      </c>
      <c r="AO878">
        <f t="shared" si="338"/>
        <v>0</v>
      </c>
      <c r="AP878">
        <f t="shared" si="339"/>
        <v>0</v>
      </c>
    </row>
    <row r="879" spans="1:42" x14ac:dyDescent="0.2">
      <c r="D879" s="120">
        <f t="shared" si="321"/>
        <v>0</v>
      </c>
      <c r="O879">
        <f t="shared" si="322"/>
        <v>0</v>
      </c>
      <c r="P879">
        <f t="shared" si="340"/>
        <v>431</v>
      </c>
      <c r="Q879">
        <f t="shared" si="341"/>
        <v>0</v>
      </c>
      <c r="R879">
        <f t="shared" si="323"/>
        <v>0</v>
      </c>
      <c r="S879">
        <f t="shared" si="324"/>
        <v>0</v>
      </c>
      <c r="T879">
        <f t="shared" si="342"/>
        <v>0</v>
      </c>
      <c r="V879">
        <f t="shared" si="325"/>
        <v>0</v>
      </c>
      <c r="W879">
        <f t="shared" si="326"/>
        <v>0</v>
      </c>
      <c r="Y879">
        <f t="shared" si="327"/>
        <v>0</v>
      </c>
      <c r="Z879">
        <f t="shared" si="328"/>
        <v>0</v>
      </c>
      <c r="AB879">
        <f t="shared" si="329"/>
        <v>0</v>
      </c>
      <c r="AC879">
        <f t="shared" si="330"/>
        <v>0</v>
      </c>
      <c r="AE879">
        <f t="shared" si="331"/>
        <v>0</v>
      </c>
      <c r="AF879">
        <f t="shared" si="332"/>
        <v>0</v>
      </c>
      <c r="AG879">
        <f t="shared" si="343"/>
        <v>0</v>
      </c>
      <c r="AH879">
        <f t="shared" si="344"/>
        <v>0</v>
      </c>
      <c r="AI879">
        <f t="shared" si="333"/>
        <v>0</v>
      </c>
      <c r="AJ879">
        <f t="shared" si="334"/>
        <v>0</v>
      </c>
      <c r="AK879">
        <f t="shared" si="335"/>
        <v>0</v>
      </c>
      <c r="AL879">
        <f t="shared" si="336"/>
        <v>0</v>
      </c>
      <c r="AM879">
        <f t="shared" si="337"/>
        <v>0</v>
      </c>
      <c r="AO879">
        <f t="shared" si="338"/>
        <v>0</v>
      </c>
      <c r="AP879">
        <f t="shared" si="339"/>
        <v>0</v>
      </c>
    </row>
    <row r="880" spans="1:42" x14ac:dyDescent="0.2">
      <c r="D880" s="120">
        <f t="shared" si="321"/>
        <v>0</v>
      </c>
      <c r="O880">
        <f t="shared" si="322"/>
        <v>0</v>
      </c>
      <c r="P880">
        <f t="shared" si="340"/>
        <v>431</v>
      </c>
      <c r="Q880">
        <f t="shared" si="341"/>
        <v>0</v>
      </c>
      <c r="R880">
        <f t="shared" si="323"/>
        <v>0</v>
      </c>
      <c r="S880">
        <f t="shared" si="324"/>
        <v>0</v>
      </c>
      <c r="T880">
        <f t="shared" si="342"/>
        <v>0</v>
      </c>
      <c r="V880">
        <f t="shared" si="325"/>
        <v>0</v>
      </c>
      <c r="W880">
        <f t="shared" si="326"/>
        <v>0</v>
      </c>
      <c r="Y880">
        <f t="shared" si="327"/>
        <v>0</v>
      </c>
      <c r="Z880">
        <f t="shared" si="328"/>
        <v>0</v>
      </c>
      <c r="AB880">
        <f t="shared" si="329"/>
        <v>0</v>
      </c>
      <c r="AC880">
        <f t="shared" si="330"/>
        <v>0</v>
      </c>
      <c r="AE880">
        <f t="shared" si="331"/>
        <v>0</v>
      </c>
      <c r="AF880">
        <f t="shared" si="332"/>
        <v>0</v>
      </c>
      <c r="AG880">
        <f t="shared" si="343"/>
        <v>0</v>
      </c>
      <c r="AH880">
        <f t="shared" si="344"/>
        <v>0</v>
      </c>
      <c r="AI880">
        <f t="shared" si="333"/>
        <v>0</v>
      </c>
      <c r="AJ880">
        <f t="shared" si="334"/>
        <v>0</v>
      </c>
      <c r="AK880">
        <f t="shared" si="335"/>
        <v>0</v>
      </c>
      <c r="AL880">
        <f t="shared" si="336"/>
        <v>0</v>
      </c>
      <c r="AM880">
        <f t="shared" si="337"/>
        <v>0</v>
      </c>
      <c r="AO880">
        <f t="shared" si="338"/>
        <v>0</v>
      </c>
      <c r="AP880">
        <f t="shared" si="339"/>
        <v>0</v>
      </c>
    </row>
    <row r="881" spans="1:42" x14ac:dyDescent="0.2">
      <c r="D881" s="120">
        <f t="shared" si="321"/>
        <v>0</v>
      </c>
      <c r="O881">
        <f t="shared" si="322"/>
        <v>0</v>
      </c>
      <c r="P881">
        <f t="shared" si="340"/>
        <v>431</v>
      </c>
      <c r="Q881">
        <f t="shared" si="341"/>
        <v>0</v>
      </c>
      <c r="R881">
        <f t="shared" si="323"/>
        <v>0</v>
      </c>
      <c r="S881">
        <f t="shared" si="324"/>
        <v>0</v>
      </c>
      <c r="T881">
        <f t="shared" si="342"/>
        <v>0</v>
      </c>
      <c r="V881">
        <f t="shared" si="325"/>
        <v>0</v>
      </c>
      <c r="W881">
        <f t="shared" si="326"/>
        <v>0</v>
      </c>
      <c r="Y881">
        <f t="shared" si="327"/>
        <v>0</v>
      </c>
      <c r="Z881">
        <f t="shared" si="328"/>
        <v>0</v>
      </c>
      <c r="AB881">
        <f t="shared" si="329"/>
        <v>0</v>
      </c>
      <c r="AC881">
        <f t="shared" si="330"/>
        <v>0</v>
      </c>
      <c r="AE881">
        <f t="shared" si="331"/>
        <v>0</v>
      </c>
      <c r="AF881">
        <f t="shared" si="332"/>
        <v>0</v>
      </c>
      <c r="AG881">
        <f t="shared" si="343"/>
        <v>0</v>
      </c>
      <c r="AH881">
        <f t="shared" si="344"/>
        <v>0</v>
      </c>
      <c r="AI881">
        <f t="shared" si="333"/>
        <v>0</v>
      </c>
      <c r="AJ881">
        <f t="shared" si="334"/>
        <v>0</v>
      </c>
      <c r="AK881">
        <f t="shared" si="335"/>
        <v>0</v>
      </c>
      <c r="AL881">
        <f t="shared" si="336"/>
        <v>0</v>
      </c>
      <c r="AM881">
        <f t="shared" si="337"/>
        <v>0</v>
      </c>
      <c r="AO881">
        <f t="shared" si="338"/>
        <v>0</v>
      </c>
      <c r="AP881">
        <f t="shared" si="339"/>
        <v>0</v>
      </c>
    </row>
    <row r="882" spans="1:42" x14ac:dyDescent="0.2">
      <c r="A882" s="55"/>
      <c r="D882" s="120">
        <f t="shared" si="321"/>
        <v>0</v>
      </c>
      <c r="O882">
        <f t="shared" si="322"/>
        <v>0</v>
      </c>
      <c r="P882">
        <f t="shared" si="340"/>
        <v>431</v>
      </c>
      <c r="Q882">
        <f t="shared" si="341"/>
        <v>0</v>
      </c>
      <c r="R882">
        <f t="shared" si="323"/>
        <v>0</v>
      </c>
      <c r="S882">
        <f t="shared" si="324"/>
        <v>0</v>
      </c>
      <c r="T882">
        <f t="shared" si="342"/>
        <v>0</v>
      </c>
      <c r="V882">
        <f t="shared" si="325"/>
        <v>0</v>
      </c>
      <c r="W882">
        <f t="shared" si="326"/>
        <v>0</v>
      </c>
      <c r="Y882">
        <f t="shared" si="327"/>
        <v>0</v>
      </c>
      <c r="Z882">
        <f t="shared" si="328"/>
        <v>0</v>
      </c>
      <c r="AB882">
        <f t="shared" si="329"/>
        <v>0</v>
      </c>
      <c r="AC882">
        <f t="shared" si="330"/>
        <v>0</v>
      </c>
      <c r="AE882">
        <f t="shared" si="331"/>
        <v>0</v>
      </c>
      <c r="AF882">
        <f t="shared" si="332"/>
        <v>0</v>
      </c>
      <c r="AG882">
        <f t="shared" si="343"/>
        <v>0</v>
      </c>
      <c r="AH882">
        <f t="shared" si="344"/>
        <v>0</v>
      </c>
      <c r="AI882">
        <f t="shared" si="333"/>
        <v>0</v>
      </c>
      <c r="AJ882">
        <f t="shared" si="334"/>
        <v>0</v>
      </c>
      <c r="AK882">
        <f t="shared" si="335"/>
        <v>0</v>
      </c>
      <c r="AL882">
        <f t="shared" si="336"/>
        <v>0</v>
      </c>
      <c r="AM882">
        <f t="shared" si="337"/>
        <v>0</v>
      </c>
      <c r="AO882">
        <f t="shared" si="338"/>
        <v>0</v>
      </c>
      <c r="AP882">
        <f t="shared" si="339"/>
        <v>0</v>
      </c>
    </row>
    <row r="883" spans="1:42" x14ac:dyDescent="0.2">
      <c r="D883" s="120">
        <f t="shared" si="321"/>
        <v>0</v>
      </c>
      <c r="O883">
        <f t="shared" si="322"/>
        <v>0</v>
      </c>
      <c r="P883">
        <f t="shared" si="340"/>
        <v>431</v>
      </c>
      <c r="Q883">
        <f t="shared" si="341"/>
        <v>0</v>
      </c>
      <c r="R883">
        <f t="shared" si="323"/>
        <v>0</v>
      </c>
      <c r="S883">
        <f t="shared" si="324"/>
        <v>0</v>
      </c>
      <c r="T883">
        <f t="shared" si="342"/>
        <v>0</v>
      </c>
      <c r="V883">
        <f t="shared" si="325"/>
        <v>0</v>
      </c>
      <c r="W883">
        <f t="shared" si="326"/>
        <v>0</v>
      </c>
      <c r="Y883">
        <f t="shared" si="327"/>
        <v>0</v>
      </c>
      <c r="Z883">
        <f t="shared" si="328"/>
        <v>0</v>
      </c>
      <c r="AB883">
        <f t="shared" si="329"/>
        <v>0</v>
      </c>
      <c r="AC883">
        <f t="shared" si="330"/>
        <v>0</v>
      </c>
      <c r="AE883">
        <f t="shared" si="331"/>
        <v>0</v>
      </c>
      <c r="AF883">
        <f t="shared" si="332"/>
        <v>0</v>
      </c>
      <c r="AG883">
        <f t="shared" si="343"/>
        <v>0</v>
      </c>
      <c r="AH883">
        <f t="shared" si="344"/>
        <v>0</v>
      </c>
      <c r="AI883">
        <f t="shared" si="333"/>
        <v>0</v>
      </c>
      <c r="AJ883">
        <f t="shared" si="334"/>
        <v>0</v>
      </c>
      <c r="AK883">
        <f t="shared" si="335"/>
        <v>0</v>
      </c>
      <c r="AL883">
        <f t="shared" si="336"/>
        <v>0</v>
      </c>
      <c r="AM883">
        <f t="shared" si="337"/>
        <v>0</v>
      </c>
      <c r="AO883">
        <f t="shared" si="338"/>
        <v>0</v>
      </c>
      <c r="AP883">
        <f t="shared" si="339"/>
        <v>0</v>
      </c>
    </row>
    <row r="884" spans="1:42" x14ac:dyDescent="0.2">
      <c r="D884" s="120">
        <f t="shared" si="321"/>
        <v>0</v>
      </c>
      <c r="O884">
        <f t="shared" si="322"/>
        <v>0</v>
      </c>
      <c r="P884">
        <f t="shared" si="340"/>
        <v>431</v>
      </c>
      <c r="Q884">
        <f t="shared" si="341"/>
        <v>0</v>
      </c>
      <c r="R884">
        <f t="shared" si="323"/>
        <v>0</v>
      </c>
      <c r="S884">
        <f t="shared" si="324"/>
        <v>0</v>
      </c>
      <c r="T884">
        <f t="shared" si="342"/>
        <v>0</v>
      </c>
      <c r="V884">
        <f t="shared" si="325"/>
        <v>0</v>
      </c>
      <c r="W884">
        <f t="shared" si="326"/>
        <v>0</v>
      </c>
      <c r="Y884">
        <f t="shared" si="327"/>
        <v>0</v>
      </c>
      <c r="Z884">
        <f t="shared" si="328"/>
        <v>0</v>
      </c>
      <c r="AB884">
        <f t="shared" si="329"/>
        <v>0</v>
      </c>
      <c r="AC884">
        <f t="shared" si="330"/>
        <v>0</v>
      </c>
      <c r="AE884">
        <f t="shared" si="331"/>
        <v>0</v>
      </c>
      <c r="AF884">
        <f t="shared" si="332"/>
        <v>0</v>
      </c>
      <c r="AG884">
        <f t="shared" si="343"/>
        <v>0</v>
      </c>
      <c r="AH884">
        <f t="shared" si="344"/>
        <v>0</v>
      </c>
      <c r="AI884">
        <f t="shared" si="333"/>
        <v>0</v>
      </c>
      <c r="AJ884">
        <f t="shared" si="334"/>
        <v>0</v>
      </c>
      <c r="AK884">
        <f t="shared" si="335"/>
        <v>0</v>
      </c>
      <c r="AL884">
        <f t="shared" si="336"/>
        <v>0</v>
      </c>
      <c r="AM884">
        <f t="shared" si="337"/>
        <v>0</v>
      </c>
      <c r="AO884">
        <f t="shared" si="338"/>
        <v>0</v>
      </c>
      <c r="AP884">
        <f t="shared" si="339"/>
        <v>0</v>
      </c>
    </row>
    <row r="885" spans="1:42" x14ac:dyDescent="0.2">
      <c r="D885" s="120">
        <f t="shared" si="321"/>
        <v>0</v>
      </c>
      <c r="O885">
        <f t="shared" si="322"/>
        <v>0</v>
      </c>
      <c r="P885">
        <f t="shared" si="340"/>
        <v>431</v>
      </c>
      <c r="Q885">
        <f t="shared" si="341"/>
        <v>0</v>
      </c>
      <c r="R885">
        <f t="shared" si="323"/>
        <v>0</v>
      </c>
      <c r="S885">
        <f t="shared" si="324"/>
        <v>0</v>
      </c>
      <c r="T885">
        <f t="shared" si="342"/>
        <v>0</v>
      </c>
      <c r="V885">
        <f t="shared" si="325"/>
        <v>0</v>
      </c>
      <c r="W885">
        <f t="shared" si="326"/>
        <v>0</v>
      </c>
      <c r="Y885">
        <f t="shared" si="327"/>
        <v>0</v>
      </c>
      <c r="Z885">
        <f t="shared" si="328"/>
        <v>0</v>
      </c>
      <c r="AB885">
        <f t="shared" si="329"/>
        <v>0</v>
      </c>
      <c r="AC885">
        <f t="shared" si="330"/>
        <v>0</v>
      </c>
      <c r="AE885">
        <f t="shared" si="331"/>
        <v>0</v>
      </c>
      <c r="AF885">
        <f t="shared" si="332"/>
        <v>0</v>
      </c>
      <c r="AG885">
        <f t="shared" si="343"/>
        <v>0</v>
      </c>
      <c r="AH885">
        <f t="shared" si="344"/>
        <v>0</v>
      </c>
      <c r="AI885">
        <f t="shared" si="333"/>
        <v>0</v>
      </c>
      <c r="AJ885">
        <f t="shared" si="334"/>
        <v>0</v>
      </c>
      <c r="AK885">
        <f t="shared" si="335"/>
        <v>0</v>
      </c>
      <c r="AL885">
        <f t="shared" si="336"/>
        <v>0</v>
      </c>
      <c r="AM885">
        <f t="shared" si="337"/>
        <v>0</v>
      </c>
      <c r="AO885">
        <f t="shared" si="338"/>
        <v>0</v>
      </c>
      <c r="AP885">
        <f t="shared" si="339"/>
        <v>0</v>
      </c>
    </row>
    <row r="886" spans="1:42" x14ac:dyDescent="0.2">
      <c r="A886" s="40"/>
      <c r="D886" s="120">
        <f t="shared" si="321"/>
        <v>0</v>
      </c>
      <c r="O886">
        <f t="shared" si="322"/>
        <v>0</v>
      </c>
      <c r="P886">
        <f t="shared" si="340"/>
        <v>431</v>
      </c>
      <c r="Q886">
        <f t="shared" si="341"/>
        <v>0</v>
      </c>
      <c r="R886">
        <f t="shared" si="323"/>
        <v>0</v>
      </c>
      <c r="S886">
        <f t="shared" si="324"/>
        <v>0</v>
      </c>
      <c r="T886">
        <f t="shared" si="342"/>
        <v>0</v>
      </c>
      <c r="V886">
        <f t="shared" si="325"/>
        <v>0</v>
      </c>
      <c r="W886">
        <f t="shared" si="326"/>
        <v>0</v>
      </c>
      <c r="Y886">
        <f t="shared" si="327"/>
        <v>0</v>
      </c>
      <c r="Z886">
        <f t="shared" si="328"/>
        <v>0</v>
      </c>
      <c r="AB886">
        <f t="shared" si="329"/>
        <v>0</v>
      </c>
      <c r="AC886">
        <f t="shared" si="330"/>
        <v>0</v>
      </c>
      <c r="AE886">
        <f t="shared" si="331"/>
        <v>0</v>
      </c>
      <c r="AF886">
        <f t="shared" si="332"/>
        <v>0</v>
      </c>
      <c r="AG886">
        <f t="shared" si="343"/>
        <v>0</v>
      </c>
      <c r="AH886">
        <f t="shared" si="344"/>
        <v>0</v>
      </c>
      <c r="AI886">
        <f t="shared" si="333"/>
        <v>0</v>
      </c>
      <c r="AJ886">
        <f t="shared" si="334"/>
        <v>0</v>
      </c>
      <c r="AK886">
        <f t="shared" si="335"/>
        <v>0</v>
      </c>
      <c r="AL886">
        <f t="shared" si="336"/>
        <v>0</v>
      </c>
      <c r="AM886">
        <f t="shared" si="337"/>
        <v>0</v>
      </c>
      <c r="AO886">
        <f t="shared" si="338"/>
        <v>0</v>
      </c>
      <c r="AP886">
        <f t="shared" si="339"/>
        <v>0</v>
      </c>
    </row>
    <row r="887" spans="1:42" x14ac:dyDescent="0.2">
      <c r="D887" s="120">
        <f t="shared" si="321"/>
        <v>0</v>
      </c>
      <c r="O887">
        <f t="shared" si="322"/>
        <v>0</v>
      </c>
      <c r="P887">
        <f t="shared" si="340"/>
        <v>431</v>
      </c>
      <c r="Q887">
        <f t="shared" si="341"/>
        <v>0</v>
      </c>
      <c r="R887">
        <f t="shared" si="323"/>
        <v>0</v>
      </c>
      <c r="S887">
        <f t="shared" si="324"/>
        <v>0</v>
      </c>
      <c r="T887">
        <f t="shared" si="342"/>
        <v>0</v>
      </c>
      <c r="V887">
        <f t="shared" si="325"/>
        <v>0</v>
      </c>
      <c r="W887">
        <f t="shared" si="326"/>
        <v>0</v>
      </c>
      <c r="Y887">
        <f t="shared" si="327"/>
        <v>0</v>
      </c>
      <c r="Z887">
        <f t="shared" si="328"/>
        <v>0</v>
      </c>
      <c r="AB887">
        <f t="shared" si="329"/>
        <v>0</v>
      </c>
      <c r="AC887">
        <f t="shared" si="330"/>
        <v>0</v>
      </c>
      <c r="AE887">
        <f t="shared" si="331"/>
        <v>0</v>
      </c>
      <c r="AF887">
        <f t="shared" si="332"/>
        <v>0</v>
      </c>
      <c r="AG887">
        <f t="shared" si="343"/>
        <v>0</v>
      </c>
      <c r="AH887">
        <f t="shared" si="344"/>
        <v>0</v>
      </c>
      <c r="AI887">
        <f t="shared" si="333"/>
        <v>0</v>
      </c>
      <c r="AJ887">
        <f t="shared" si="334"/>
        <v>0</v>
      </c>
      <c r="AK887">
        <f t="shared" si="335"/>
        <v>0</v>
      </c>
      <c r="AL887">
        <f t="shared" si="336"/>
        <v>0</v>
      </c>
      <c r="AM887">
        <f t="shared" si="337"/>
        <v>0</v>
      </c>
      <c r="AO887">
        <f t="shared" si="338"/>
        <v>0</v>
      </c>
      <c r="AP887">
        <f t="shared" si="339"/>
        <v>0</v>
      </c>
    </row>
    <row r="888" spans="1:42" x14ac:dyDescent="0.2">
      <c r="D888" s="120">
        <f t="shared" si="321"/>
        <v>0</v>
      </c>
      <c r="O888">
        <f t="shared" si="322"/>
        <v>0</v>
      </c>
      <c r="P888">
        <f t="shared" si="340"/>
        <v>431</v>
      </c>
      <c r="Q888">
        <f t="shared" si="341"/>
        <v>0</v>
      </c>
      <c r="R888">
        <f t="shared" si="323"/>
        <v>0</v>
      </c>
      <c r="S888">
        <f t="shared" si="324"/>
        <v>0</v>
      </c>
      <c r="T888">
        <f t="shared" si="342"/>
        <v>0</v>
      </c>
      <c r="V888">
        <f t="shared" si="325"/>
        <v>0</v>
      </c>
      <c r="W888">
        <f t="shared" si="326"/>
        <v>0</v>
      </c>
      <c r="Y888">
        <f t="shared" si="327"/>
        <v>0</v>
      </c>
      <c r="Z888">
        <f t="shared" si="328"/>
        <v>0</v>
      </c>
      <c r="AB888">
        <f t="shared" si="329"/>
        <v>0</v>
      </c>
      <c r="AC888">
        <f t="shared" si="330"/>
        <v>0</v>
      </c>
      <c r="AE888">
        <f t="shared" si="331"/>
        <v>0</v>
      </c>
      <c r="AF888">
        <f t="shared" si="332"/>
        <v>0</v>
      </c>
      <c r="AG888">
        <f t="shared" si="343"/>
        <v>0</v>
      </c>
      <c r="AH888">
        <f t="shared" si="344"/>
        <v>0</v>
      </c>
      <c r="AI888">
        <f t="shared" si="333"/>
        <v>0</v>
      </c>
      <c r="AJ888">
        <f t="shared" si="334"/>
        <v>0</v>
      </c>
      <c r="AK888">
        <f t="shared" si="335"/>
        <v>0</v>
      </c>
      <c r="AL888">
        <f t="shared" si="336"/>
        <v>0</v>
      </c>
      <c r="AM888">
        <f t="shared" si="337"/>
        <v>0</v>
      </c>
      <c r="AO888">
        <f t="shared" si="338"/>
        <v>0</v>
      </c>
      <c r="AP888">
        <f t="shared" si="339"/>
        <v>0</v>
      </c>
    </row>
    <row r="889" spans="1:42" x14ac:dyDescent="0.2">
      <c r="D889" s="120">
        <f t="shared" si="321"/>
        <v>0</v>
      </c>
      <c r="O889">
        <f t="shared" si="322"/>
        <v>0</v>
      </c>
      <c r="P889">
        <f t="shared" si="340"/>
        <v>431</v>
      </c>
      <c r="Q889">
        <f t="shared" si="341"/>
        <v>0</v>
      </c>
      <c r="R889">
        <f t="shared" si="323"/>
        <v>0</v>
      </c>
      <c r="S889">
        <f t="shared" si="324"/>
        <v>0</v>
      </c>
      <c r="T889">
        <f t="shared" si="342"/>
        <v>0</v>
      </c>
      <c r="V889">
        <f t="shared" si="325"/>
        <v>0</v>
      </c>
      <c r="W889">
        <f t="shared" si="326"/>
        <v>0</v>
      </c>
      <c r="Y889">
        <f t="shared" si="327"/>
        <v>0</v>
      </c>
      <c r="Z889">
        <f t="shared" si="328"/>
        <v>0</v>
      </c>
      <c r="AB889">
        <f t="shared" si="329"/>
        <v>0</v>
      </c>
      <c r="AC889">
        <f t="shared" si="330"/>
        <v>0</v>
      </c>
      <c r="AE889">
        <f t="shared" si="331"/>
        <v>0</v>
      </c>
      <c r="AF889">
        <f t="shared" si="332"/>
        <v>0</v>
      </c>
      <c r="AG889">
        <f t="shared" si="343"/>
        <v>0</v>
      </c>
      <c r="AH889">
        <f t="shared" si="344"/>
        <v>0</v>
      </c>
      <c r="AI889">
        <f t="shared" si="333"/>
        <v>0</v>
      </c>
      <c r="AJ889">
        <f t="shared" si="334"/>
        <v>0</v>
      </c>
      <c r="AK889">
        <f t="shared" si="335"/>
        <v>0</v>
      </c>
      <c r="AL889">
        <f t="shared" si="336"/>
        <v>0</v>
      </c>
      <c r="AM889">
        <f t="shared" si="337"/>
        <v>0</v>
      </c>
      <c r="AO889">
        <f t="shared" si="338"/>
        <v>0</v>
      </c>
      <c r="AP889">
        <f t="shared" si="339"/>
        <v>0</v>
      </c>
    </row>
    <row r="890" spans="1:42" x14ac:dyDescent="0.2">
      <c r="D890" s="120">
        <f t="shared" si="321"/>
        <v>0</v>
      </c>
      <c r="O890">
        <f t="shared" si="322"/>
        <v>0</v>
      </c>
      <c r="P890">
        <f t="shared" si="340"/>
        <v>431</v>
      </c>
      <c r="Q890">
        <f t="shared" si="341"/>
        <v>0</v>
      </c>
      <c r="R890">
        <f t="shared" si="323"/>
        <v>0</v>
      </c>
      <c r="S890">
        <f t="shared" si="324"/>
        <v>0</v>
      </c>
      <c r="T890">
        <f t="shared" si="342"/>
        <v>0</v>
      </c>
      <c r="V890">
        <f t="shared" si="325"/>
        <v>0</v>
      </c>
      <c r="W890">
        <f t="shared" si="326"/>
        <v>0</v>
      </c>
      <c r="Y890">
        <f t="shared" si="327"/>
        <v>0</v>
      </c>
      <c r="Z890">
        <f t="shared" si="328"/>
        <v>0</v>
      </c>
      <c r="AB890">
        <f t="shared" si="329"/>
        <v>0</v>
      </c>
      <c r="AC890">
        <f t="shared" si="330"/>
        <v>0</v>
      </c>
      <c r="AE890">
        <f t="shared" si="331"/>
        <v>0</v>
      </c>
      <c r="AF890">
        <f t="shared" si="332"/>
        <v>0</v>
      </c>
      <c r="AG890">
        <f t="shared" si="343"/>
        <v>0</v>
      </c>
      <c r="AH890">
        <f t="shared" si="344"/>
        <v>0</v>
      </c>
      <c r="AI890">
        <f t="shared" si="333"/>
        <v>0</v>
      </c>
      <c r="AJ890">
        <f t="shared" si="334"/>
        <v>0</v>
      </c>
      <c r="AK890">
        <f t="shared" si="335"/>
        <v>0</v>
      </c>
      <c r="AL890">
        <f t="shared" si="336"/>
        <v>0</v>
      </c>
      <c r="AM890">
        <f t="shared" si="337"/>
        <v>0</v>
      </c>
      <c r="AO890">
        <f t="shared" si="338"/>
        <v>0</v>
      </c>
      <c r="AP890">
        <f t="shared" si="339"/>
        <v>0</v>
      </c>
    </row>
    <row r="891" spans="1:42" x14ac:dyDescent="0.2">
      <c r="A891" s="191"/>
      <c r="D891" s="120">
        <f t="shared" si="321"/>
        <v>0</v>
      </c>
      <c r="O891">
        <f t="shared" si="322"/>
        <v>0</v>
      </c>
      <c r="P891">
        <f t="shared" si="340"/>
        <v>431</v>
      </c>
      <c r="Q891">
        <f t="shared" si="341"/>
        <v>0</v>
      </c>
      <c r="R891">
        <f t="shared" si="323"/>
        <v>0</v>
      </c>
      <c r="S891">
        <f t="shared" si="324"/>
        <v>0</v>
      </c>
      <c r="T891">
        <f t="shared" si="342"/>
        <v>0</v>
      </c>
      <c r="V891">
        <f t="shared" si="325"/>
        <v>0</v>
      </c>
      <c r="W891">
        <f t="shared" si="326"/>
        <v>0</v>
      </c>
      <c r="Y891">
        <f t="shared" si="327"/>
        <v>0</v>
      </c>
      <c r="Z891">
        <f t="shared" si="328"/>
        <v>0</v>
      </c>
      <c r="AB891">
        <f t="shared" si="329"/>
        <v>0</v>
      </c>
      <c r="AC891">
        <f t="shared" si="330"/>
        <v>0</v>
      </c>
      <c r="AE891">
        <f t="shared" si="331"/>
        <v>0</v>
      </c>
      <c r="AF891">
        <f t="shared" si="332"/>
        <v>0</v>
      </c>
      <c r="AG891">
        <f t="shared" si="343"/>
        <v>0</v>
      </c>
      <c r="AH891">
        <f t="shared" si="344"/>
        <v>0</v>
      </c>
      <c r="AI891">
        <f t="shared" si="333"/>
        <v>0</v>
      </c>
      <c r="AJ891">
        <f t="shared" si="334"/>
        <v>0</v>
      </c>
      <c r="AK891">
        <f t="shared" si="335"/>
        <v>0</v>
      </c>
      <c r="AL891">
        <f t="shared" si="336"/>
        <v>0</v>
      </c>
      <c r="AM891">
        <f t="shared" si="337"/>
        <v>0</v>
      </c>
      <c r="AO891">
        <f t="shared" si="338"/>
        <v>0</v>
      </c>
      <c r="AP891">
        <f t="shared" si="339"/>
        <v>0</v>
      </c>
    </row>
    <row r="892" spans="1:42" x14ac:dyDescent="0.2">
      <c r="D892" s="120">
        <f t="shared" si="321"/>
        <v>0</v>
      </c>
      <c r="O892">
        <f t="shared" si="322"/>
        <v>0</v>
      </c>
      <c r="P892">
        <f t="shared" si="340"/>
        <v>431</v>
      </c>
      <c r="Q892">
        <f t="shared" si="341"/>
        <v>0</v>
      </c>
      <c r="R892">
        <f t="shared" si="323"/>
        <v>0</v>
      </c>
      <c r="S892">
        <f t="shared" si="324"/>
        <v>0</v>
      </c>
      <c r="T892">
        <f t="shared" si="342"/>
        <v>0</v>
      </c>
      <c r="V892">
        <f t="shared" si="325"/>
        <v>0</v>
      </c>
      <c r="W892">
        <f t="shared" si="326"/>
        <v>0</v>
      </c>
      <c r="Y892">
        <f t="shared" si="327"/>
        <v>0</v>
      </c>
      <c r="Z892">
        <f t="shared" si="328"/>
        <v>0</v>
      </c>
      <c r="AB892">
        <f t="shared" si="329"/>
        <v>0</v>
      </c>
      <c r="AC892">
        <f t="shared" si="330"/>
        <v>0</v>
      </c>
      <c r="AE892">
        <f t="shared" si="331"/>
        <v>0</v>
      </c>
      <c r="AF892">
        <f t="shared" si="332"/>
        <v>0</v>
      </c>
      <c r="AG892">
        <f t="shared" si="343"/>
        <v>0</v>
      </c>
      <c r="AH892">
        <f t="shared" si="344"/>
        <v>0</v>
      </c>
      <c r="AI892">
        <f t="shared" si="333"/>
        <v>0</v>
      </c>
      <c r="AJ892">
        <f t="shared" si="334"/>
        <v>0</v>
      </c>
      <c r="AK892">
        <f t="shared" si="335"/>
        <v>0</v>
      </c>
      <c r="AL892">
        <f t="shared" si="336"/>
        <v>0</v>
      </c>
      <c r="AM892">
        <f t="shared" si="337"/>
        <v>0</v>
      </c>
      <c r="AO892">
        <f t="shared" si="338"/>
        <v>0</v>
      </c>
      <c r="AP892">
        <f t="shared" si="339"/>
        <v>0</v>
      </c>
    </row>
    <row r="893" spans="1:42" x14ac:dyDescent="0.2">
      <c r="D893" s="120">
        <f t="shared" si="321"/>
        <v>0</v>
      </c>
      <c r="O893">
        <f t="shared" si="322"/>
        <v>0</v>
      </c>
      <c r="P893">
        <f t="shared" si="340"/>
        <v>431</v>
      </c>
      <c r="Q893">
        <f t="shared" si="341"/>
        <v>0</v>
      </c>
      <c r="R893">
        <f t="shared" si="323"/>
        <v>0</v>
      </c>
      <c r="S893">
        <f t="shared" si="324"/>
        <v>0</v>
      </c>
      <c r="T893">
        <f t="shared" si="342"/>
        <v>0</v>
      </c>
      <c r="V893">
        <f t="shared" si="325"/>
        <v>0</v>
      </c>
      <c r="W893">
        <f t="shared" si="326"/>
        <v>0</v>
      </c>
      <c r="Y893">
        <f t="shared" si="327"/>
        <v>0</v>
      </c>
      <c r="Z893">
        <f t="shared" si="328"/>
        <v>0</v>
      </c>
      <c r="AB893">
        <f t="shared" si="329"/>
        <v>0</v>
      </c>
      <c r="AC893">
        <f t="shared" si="330"/>
        <v>0</v>
      </c>
      <c r="AE893">
        <f t="shared" si="331"/>
        <v>0</v>
      </c>
      <c r="AF893">
        <f t="shared" si="332"/>
        <v>0</v>
      </c>
      <c r="AG893">
        <f t="shared" si="343"/>
        <v>0</v>
      </c>
      <c r="AH893">
        <f t="shared" si="344"/>
        <v>0</v>
      </c>
      <c r="AI893">
        <f t="shared" si="333"/>
        <v>0</v>
      </c>
      <c r="AJ893">
        <f t="shared" si="334"/>
        <v>0</v>
      </c>
      <c r="AK893">
        <f t="shared" si="335"/>
        <v>0</v>
      </c>
      <c r="AL893">
        <f t="shared" si="336"/>
        <v>0</v>
      </c>
      <c r="AM893">
        <f t="shared" si="337"/>
        <v>0</v>
      </c>
      <c r="AO893">
        <f t="shared" si="338"/>
        <v>0</v>
      </c>
      <c r="AP893">
        <f t="shared" si="339"/>
        <v>0</v>
      </c>
    </row>
    <row r="894" spans="1:42" x14ac:dyDescent="0.2">
      <c r="A894" s="40"/>
      <c r="D894" s="120">
        <f t="shared" si="321"/>
        <v>0</v>
      </c>
      <c r="O894">
        <f t="shared" si="322"/>
        <v>0</v>
      </c>
      <c r="P894">
        <f t="shared" si="340"/>
        <v>431</v>
      </c>
      <c r="Q894">
        <f t="shared" si="341"/>
        <v>0</v>
      </c>
      <c r="R894">
        <f t="shared" si="323"/>
        <v>0</v>
      </c>
      <c r="S894">
        <f t="shared" si="324"/>
        <v>0</v>
      </c>
      <c r="T894">
        <f t="shared" si="342"/>
        <v>0</v>
      </c>
      <c r="V894">
        <f t="shared" si="325"/>
        <v>0</v>
      </c>
      <c r="W894">
        <f t="shared" si="326"/>
        <v>0</v>
      </c>
      <c r="Y894">
        <f t="shared" si="327"/>
        <v>0</v>
      </c>
      <c r="Z894">
        <f t="shared" si="328"/>
        <v>0</v>
      </c>
      <c r="AB894">
        <f t="shared" si="329"/>
        <v>0</v>
      </c>
      <c r="AC894">
        <f t="shared" si="330"/>
        <v>0</v>
      </c>
      <c r="AE894">
        <f t="shared" si="331"/>
        <v>0</v>
      </c>
      <c r="AF894">
        <f t="shared" si="332"/>
        <v>0</v>
      </c>
      <c r="AG894">
        <f t="shared" si="343"/>
        <v>0</v>
      </c>
      <c r="AH894">
        <f t="shared" si="344"/>
        <v>0</v>
      </c>
      <c r="AI894">
        <f t="shared" si="333"/>
        <v>0</v>
      </c>
      <c r="AJ894">
        <f t="shared" si="334"/>
        <v>0</v>
      </c>
      <c r="AK894">
        <f t="shared" si="335"/>
        <v>0</v>
      </c>
      <c r="AL894">
        <f t="shared" si="336"/>
        <v>0</v>
      </c>
      <c r="AM894">
        <f t="shared" si="337"/>
        <v>0</v>
      </c>
      <c r="AO894">
        <f t="shared" si="338"/>
        <v>0</v>
      </c>
      <c r="AP894">
        <f t="shared" si="339"/>
        <v>0</v>
      </c>
    </row>
    <row r="895" spans="1:42" x14ac:dyDescent="0.2">
      <c r="A895" s="486"/>
      <c r="D895" s="120">
        <f t="shared" si="321"/>
        <v>0</v>
      </c>
      <c r="O895">
        <f t="shared" si="322"/>
        <v>0</v>
      </c>
      <c r="P895">
        <f t="shared" si="340"/>
        <v>431</v>
      </c>
      <c r="Q895">
        <f t="shared" si="341"/>
        <v>0</v>
      </c>
      <c r="R895">
        <f t="shared" si="323"/>
        <v>0</v>
      </c>
      <c r="S895">
        <f t="shared" si="324"/>
        <v>0</v>
      </c>
      <c r="T895">
        <f t="shared" si="342"/>
        <v>0</v>
      </c>
      <c r="V895">
        <f t="shared" si="325"/>
        <v>0</v>
      </c>
      <c r="W895">
        <f t="shared" si="326"/>
        <v>0</v>
      </c>
      <c r="Y895">
        <f t="shared" si="327"/>
        <v>0</v>
      </c>
      <c r="Z895">
        <f t="shared" si="328"/>
        <v>0</v>
      </c>
      <c r="AB895">
        <f t="shared" si="329"/>
        <v>0</v>
      </c>
      <c r="AC895">
        <f t="shared" si="330"/>
        <v>0</v>
      </c>
      <c r="AE895">
        <f t="shared" si="331"/>
        <v>0</v>
      </c>
      <c r="AF895">
        <f t="shared" si="332"/>
        <v>0</v>
      </c>
      <c r="AG895">
        <f t="shared" si="343"/>
        <v>0</v>
      </c>
      <c r="AH895">
        <f t="shared" si="344"/>
        <v>0</v>
      </c>
      <c r="AI895">
        <f t="shared" si="333"/>
        <v>0</v>
      </c>
      <c r="AJ895">
        <f t="shared" si="334"/>
        <v>0</v>
      </c>
      <c r="AK895">
        <f t="shared" si="335"/>
        <v>0</v>
      </c>
      <c r="AL895">
        <f t="shared" si="336"/>
        <v>0</v>
      </c>
      <c r="AM895">
        <f t="shared" si="337"/>
        <v>0</v>
      </c>
      <c r="AO895">
        <f t="shared" si="338"/>
        <v>0</v>
      </c>
      <c r="AP895">
        <f t="shared" si="339"/>
        <v>0</v>
      </c>
    </row>
    <row r="896" spans="1:42" x14ac:dyDescent="0.2">
      <c r="A896" s="511"/>
      <c r="D896" s="120">
        <f t="shared" si="321"/>
        <v>0</v>
      </c>
      <c r="O896">
        <f t="shared" si="322"/>
        <v>0</v>
      </c>
      <c r="P896">
        <f t="shared" si="340"/>
        <v>431</v>
      </c>
      <c r="Q896">
        <f t="shared" si="341"/>
        <v>0</v>
      </c>
      <c r="R896">
        <f t="shared" si="323"/>
        <v>0</v>
      </c>
      <c r="S896">
        <f t="shared" si="324"/>
        <v>0</v>
      </c>
      <c r="T896">
        <f t="shared" si="342"/>
        <v>0</v>
      </c>
      <c r="V896">
        <f t="shared" si="325"/>
        <v>0</v>
      </c>
      <c r="W896">
        <f t="shared" si="326"/>
        <v>0</v>
      </c>
      <c r="Y896">
        <f t="shared" si="327"/>
        <v>0</v>
      </c>
      <c r="Z896">
        <f t="shared" si="328"/>
        <v>0</v>
      </c>
      <c r="AB896">
        <f t="shared" si="329"/>
        <v>0</v>
      </c>
      <c r="AC896">
        <f t="shared" si="330"/>
        <v>0</v>
      </c>
      <c r="AE896">
        <f t="shared" si="331"/>
        <v>0</v>
      </c>
      <c r="AF896">
        <f t="shared" si="332"/>
        <v>0</v>
      </c>
      <c r="AG896">
        <f t="shared" si="343"/>
        <v>0</v>
      </c>
      <c r="AH896">
        <f t="shared" si="344"/>
        <v>0</v>
      </c>
      <c r="AI896">
        <f t="shared" si="333"/>
        <v>0</v>
      </c>
      <c r="AJ896">
        <f t="shared" si="334"/>
        <v>0</v>
      </c>
      <c r="AK896">
        <f t="shared" si="335"/>
        <v>0</v>
      </c>
      <c r="AL896">
        <f t="shared" si="336"/>
        <v>0</v>
      </c>
      <c r="AM896">
        <f t="shared" si="337"/>
        <v>0</v>
      </c>
      <c r="AO896">
        <f t="shared" si="338"/>
        <v>0</v>
      </c>
      <c r="AP896">
        <f t="shared" si="339"/>
        <v>0</v>
      </c>
    </row>
    <row r="897" spans="1:42" x14ac:dyDescent="0.2">
      <c r="A897" s="191"/>
      <c r="D897" s="120">
        <f t="shared" si="321"/>
        <v>0</v>
      </c>
      <c r="O897">
        <f t="shared" si="322"/>
        <v>0</v>
      </c>
      <c r="P897">
        <f t="shared" si="340"/>
        <v>431</v>
      </c>
      <c r="Q897">
        <f t="shared" si="341"/>
        <v>0</v>
      </c>
      <c r="R897">
        <f t="shared" si="323"/>
        <v>0</v>
      </c>
      <c r="S897">
        <f t="shared" si="324"/>
        <v>0</v>
      </c>
      <c r="T897">
        <f t="shared" si="342"/>
        <v>0</v>
      </c>
      <c r="V897">
        <f t="shared" si="325"/>
        <v>0</v>
      </c>
      <c r="W897">
        <f t="shared" si="326"/>
        <v>0</v>
      </c>
      <c r="Y897">
        <f t="shared" si="327"/>
        <v>0</v>
      </c>
      <c r="Z897">
        <f t="shared" si="328"/>
        <v>0</v>
      </c>
      <c r="AB897">
        <f t="shared" si="329"/>
        <v>0</v>
      </c>
      <c r="AC897">
        <f t="shared" si="330"/>
        <v>0</v>
      </c>
      <c r="AE897">
        <f t="shared" si="331"/>
        <v>0</v>
      </c>
      <c r="AF897">
        <f t="shared" si="332"/>
        <v>0</v>
      </c>
      <c r="AG897">
        <f t="shared" si="343"/>
        <v>0</v>
      </c>
      <c r="AH897">
        <f t="shared" si="344"/>
        <v>0</v>
      </c>
      <c r="AI897">
        <f t="shared" si="333"/>
        <v>0</v>
      </c>
      <c r="AJ897">
        <f t="shared" si="334"/>
        <v>0</v>
      </c>
      <c r="AK897">
        <f t="shared" si="335"/>
        <v>0</v>
      </c>
      <c r="AL897">
        <f t="shared" si="336"/>
        <v>0</v>
      </c>
      <c r="AM897">
        <f t="shared" si="337"/>
        <v>0</v>
      </c>
      <c r="AO897">
        <f t="shared" si="338"/>
        <v>0</v>
      </c>
      <c r="AP897">
        <f t="shared" si="339"/>
        <v>0</v>
      </c>
    </row>
    <row r="898" spans="1:42" x14ac:dyDescent="0.2">
      <c r="A898" s="191"/>
      <c r="D898" s="120">
        <f t="shared" ref="D898:D961" si="345">$T898*SIGN($B898)</f>
        <v>0</v>
      </c>
      <c r="O898">
        <f t="shared" ref="O898:O961" si="346">($N$2-$A898)*SIGN($A898)</f>
        <v>0</v>
      </c>
      <c r="P898">
        <f t="shared" si="340"/>
        <v>431</v>
      </c>
      <c r="Q898">
        <f t="shared" si="341"/>
        <v>0</v>
      </c>
      <c r="R898">
        <f t="shared" ref="R898:R961" si="347">(SUM($B$2:$C$2000)-$Q898+1)*SIGN($Q898)</f>
        <v>0</v>
      </c>
      <c r="S898">
        <f t="shared" ref="S898:S961" si="348">($R898-$B898)/($R898*SIGN($B898)+(1-SIGN($B898)))</f>
        <v>0</v>
      </c>
      <c r="T898">
        <f t="shared" si="342"/>
        <v>0</v>
      </c>
      <c r="V898">
        <f t="shared" ref="V898:V961" si="349">SIGN(MAX(SIGN($S898)*(0.5-$T898), 0))*ROW()</f>
        <v>0</v>
      </c>
      <c r="W898">
        <f t="shared" ref="W898:W961" si="350">($R$2-$V898)*SIGN($V898)</f>
        <v>0</v>
      </c>
      <c r="Y898">
        <f t="shared" ref="Y898:Y961" si="351">SIGN(MAX(SIGN($S898)*(0.25-$T898), 0))*ROW()</f>
        <v>0</v>
      </c>
      <c r="Z898">
        <f t="shared" ref="Z898:Z961" si="352">($R$2-$Y898)*SIGN($Y898)</f>
        <v>0</v>
      </c>
      <c r="AB898">
        <f t="shared" ref="AB898:AB961" si="353">SIGN(MAX(SIGN($S898)*(0.75-$T898), 0))*ROW()</f>
        <v>0</v>
      </c>
      <c r="AC898">
        <f t="shared" ref="AC898:AC961" si="354">($R$2-$AB898)*SIGN($AB898)</f>
        <v>0</v>
      </c>
      <c r="AE898">
        <f t="shared" ref="AE898:AE961" si="355">$A898*$B898</f>
        <v>0</v>
      </c>
      <c r="AF898">
        <f t="shared" ref="AF898:AF961" si="356">$AG898*$AH898</f>
        <v>0</v>
      </c>
      <c r="AG898">
        <f t="shared" si="343"/>
        <v>0</v>
      </c>
      <c r="AH898">
        <f t="shared" si="344"/>
        <v>0</v>
      </c>
      <c r="AI898">
        <f t="shared" ref="AI898:AI961" si="357">$AF898+$AI899</f>
        <v>0</v>
      </c>
      <c r="AJ898">
        <f t="shared" ref="AJ898:AJ961" si="358">$AI899*SIGN($AE898)</f>
        <v>0</v>
      </c>
      <c r="AK898">
        <f t="shared" ref="AK898:AK961" si="359">($B898*$AJ898^2)/((1-(SIGN($AJ898)))+($R898*($R898-$B898)))</f>
        <v>0</v>
      </c>
      <c r="AL898">
        <f t="shared" ref="AL898:AL961" si="360">SIGN(MAX(SIGN($S898)*(0.95-$T898), 0))*ROW()</f>
        <v>0</v>
      </c>
      <c r="AM898">
        <f t="shared" ref="AM898:AM961" si="361">($R$2-$AL898)*SIGN($AL898)</f>
        <v>0</v>
      </c>
      <c r="AO898">
        <f t="shared" ref="AO898:AO961" si="362">SIGN(MAX(SIGN($S898)*(0.05-$T898), 0))*ROW()</f>
        <v>0</v>
      </c>
      <c r="AP898">
        <f t="shared" ref="AP898:AP961" si="363">($R$2-$AO898)*SIGN($AO898)</f>
        <v>0</v>
      </c>
    </row>
    <row r="899" spans="1:42" x14ac:dyDescent="0.2">
      <c r="D899" s="120">
        <f t="shared" si="345"/>
        <v>0</v>
      </c>
      <c r="O899">
        <f t="shared" si="346"/>
        <v>0</v>
      </c>
      <c r="P899">
        <f t="shared" ref="P899:P962" si="364">($P898+$B899+$C898)</f>
        <v>431</v>
      </c>
      <c r="Q899">
        <f t="shared" ref="Q899:Q962" si="365">$P899*SIGN($B899)-($B899-SIGN($B899))</f>
        <v>0</v>
      </c>
      <c r="R899">
        <f t="shared" si="347"/>
        <v>0</v>
      </c>
      <c r="S899">
        <f t="shared" si="348"/>
        <v>0</v>
      </c>
      <c r="T899">
        <f t="shared" ref="T899:T962" si="366">$S899*$T898+(1-SIGN($B899))*$T898</f>
        <v>0</v>
      </c>
      <c r="V899">
        <f t="shared" si="349"/>
        <v>0</v>
      </c>
      <c r="W899">
        <f t="shared" si="350"/>
        <v>0</v>
      </c>
      <c r="Y899">
        <f t="shared" si="351"/>
        <v>0</v>
      </c>
      <c r="Z899">
        <f t="shared" si="352"/>
        <v>0</v>
      </c>
      <c r="AB899">
        <f t="shared" si="353"/>
        <v>0</v>
      </c>
      <c r="AC899">
        <f t="shared" si="354"/>
        <v>0</v>
      </c>
      <c r="AE899">
        <f t="shared" si="355"/>
        <v>0</v>
      </c>
      <c r="AF899">
        <f t="shared" si="356"/>
        <v>0</v>
      </c>
      <c r="AG899">
        <f t="shared" ref="AG899:AG962" si="367">$A898-$A899</f>
        <v>0</v>
      </c>
      <c r="AH899">
        <f t="shared" ref="AH899:AH962" si="368">$T898</f>
        <v>0</v>
      </c>
      <c r="AI899">
        <f t="shared" si="357"/>
        <v>0</v>
      </c>
      <c r="AJ899">
        <f t="shared" si="358"/>
        <v>0</v>
      </c>
      <c r="AK899">
        <f t="shared" si="359"/>
        <v>0</v>
      </c>
      <c r="AL899">
        <f t="shared" si="360"/>
        <v>0</v>
      </c>
      <c r="AM899">
        <f t="shared" si="361"/>
        <v>0</v>
      </c>
      <c r="AO899">
        <f t="shared" si="362"/>
        <v>0</v>
      </c>
      <c r="AP899">
        <f t="shared" si="363"/>
        <v>0</v>
      </c>
    </row>
    <row r="900" spans="1:42" x14ac:dyDescent="0.2">
      <c r="D900" s="120">
        <f t="shared" si="345"/>
        <v>0</v>
      </c>
      <c r="O900">
        <f t="shared" si="346"/>
        <v>0</v>
      </c>
      <c r="P900">
        <f t="shared" si="364"/>
        <v>431</v>
      </c>
      <c r="Q900">
        <f t="shared" si="365"/>
        <v>0</v>
      </c>
      <c r="R900">
        <f t="shared" si="347"/>
        <v>0</v>
      </c>
      <c r="S900">
        <f t="shared" si="348"/>
        <v>0</v>
      </c>
      <c r="T900">
        <f t="shared" si="366"/>
        <v>0</v>
      </c>
      <c r="V900">
        <f t="shared" si="349"/>
        <v>0</v>
      </c>
      <c r="W900">
        <f t="shared" si="350"/>
        <v>0</v>
      </c>
      <c r="Y900">
        <f t="shared" si="351"/>
        <v>0</v>
      </c>
      <c r="Z900">
        <f t="shared" si="352"/>
        <v>0</v>
      </c>
      <c r="AB900">
        <f t="shared" si="353"/>
        <v>0</v>
      </c>
      <c r="AC900">
        <f t="shared" si="354"/>
        <v>0</v>
      </c>
      <c r="AE900">
        <f t="shared" si="355"/>
        <v>0</v>
      </c>
      <c r="AF900">
        <f t="shared" si="356"/>
        <v>0</v>
      </c>
      <c r="AG900">
        <f t="shared" si="367"/>
        <v>0</v>
      </c>
      <c r="AH900">
        <f t="shared" si="368"/>
        <v>0</v>
      </c>
      <c r="AI900">
        <f t="shared" si="357"/>
        <v>0</v>
      </c>
      <c r="AJ900">
        <f t="shared" si="358"/>
        <v>0</v>
      </c>
      <c r="AK900">
        <f t="shared" si="359"/>
        <v>0</v>
      </c>
      <c r="AL900">
        <f t="shared" si="360"/>
        <v>0</v>
      </c>
      <c r="AM900">
        <f t="shared" si="361"/>
        <v>0</v>
      </c>
      <c r="AO900">
        <f t="shared" si="362"/>
        <v>0</v>
      </c>
      <c r="AP900">
        <f t="shared" si="363"/>
        <v>0</v>
      </c>
    </row>
    <row r="901" spans="1:42" x14ac:dyDescent="0.2">
      <c r="A901" s="191"/>
      <c r="D901" s="120">
        <f t="shared" si="345"/>
        <v>0</v>
      </c>
      <c r="O901">
        <f t="shared" si="346"/>
        <v>0</v>
      </c>
      <c r="P901">
        <f t="shared" si="364"/>
        <v>431</v>
      </c>
      <c r="Q901">
        <f t="shared" si="365"/>
        <v>0</v>
      </c>
      <c r="R901">
        <f t="shared" si="347"/>
        <v>0</v>
      </c>
      <c r="S901">
        <f t="shared" si="348"/>
        <v>0</v>
      </c>
      <c r="T901">
        <f t="shared" si="366"/>
        <v>0</v>
      </c>
      <c r="V901">
        <f t="shared" si="349"/>
        <v>0</v>
      </c>
      <c r="W901">
        <f t="shared" si="350"/>
        <v>0</v>
      </c>
      <c r="Y901">
        <f t="shared" si="351"/>
        <v>0</v>
      </c>
      <c r="Z901">
        <f t="shared" si="352"/>
        <v>0</v>
      </c>
      <c r="AB901">
        <f t="shared" si="353"/>
        <v>0</v>
      </c>
      <c r="AC901">
        <f t="shared" si="354"/>
        <v>0</v>
      </c>
      <c r="AE901">
        <f t="shared" si="355"/>
        <v>0</v>
      </c>
      <c r="AF901">
        <f t="shared" si="356"/>
        <v>0</v>
      </c>
      <c r="AG901">
        <f t="shared" si="367"/>
        <v>0</v>
      </c>
      <c r="AH901">
        <f t="shared" si="368"/>
        <v>0</v>
      </c>
      <c r="AI901">
        <f t="shared" si="357"/>
        <v>0</v>
      </c>
      <c r="AJ901">
        <f t="shared" si="358"/>
        <v>0</v>
      </c>
      <c r="AK901">
        <f t="shared" si="359"/>
        <v>0</v>
      </c>
      <c r="AL901">
        <f t="shared" si="360"/>
        <v>0</v>
      </c>
      <c r="AM901">
        <f t="shared" si="361"/>
        <v>0</v>
      </c>
      <c r="AO901">
        <f t="shared" si="362"/>
        <v>0</v>
      </c>
      <c r="AP901">
        <f t="shared" si="363"/>
        <v>0</v>
      </c>
    </row>
    <row r="902" spans="1:42" x14ac:dyDescent="0.2">
      <c r="D902" s="120">
        <f t="shared" si="345"/>
        <v>0</v>
      </c>
      <c r="O902">
        <f t="shared" si="346"/>
        <v>0</v>
      </c>
      <c r="P902">
        <f t="shared" si="364"/>
        <v>431</v>
      </c>
      <c r="Q902">
        <f t="shared" si="365"/>
        <v>0</v>
      </c>
      <c r="R902">
        <f t="shared" si="347"/>
        <v>0</v>
      </c>
      <c r="S902">
        <f t="shared" si="348"/>
        <v>0</v>
      </c>
      <c r="T902">
        <f t="shared" si="366"/>
        <v>0</v>
      </c>
      <c r="V902">
        <f t="shared" si="349"/>
        <v>0</v>
      </c>
      <c r="W902">
        <f t="shared" si="350"/>
        <v>0</v>
      </c>
      <c r="Y902">
        <f t="shared" si="351"/>
        <v>0</v>
      </c>
      <c r="Z902">
        <f t="shared" si="352"/>
        <v>0</v>
      </c>
      <c r="AB902">
        <f t="shared" si="353"/>
        <v>0</v>
      </c>
      <c r="AC902">
        <f t="shared" si="354"/>
        <v>0</v>
      </c>
      <c r="AE902">
        <f t="shared" si="355"/>
        <v>0</v>
      </c>
      <c r="AF902">
        <f t="shared" si="356"/>
        <v>0</v>
      </c>
      <c r="AG902">
        <f t="shared" si="367"/>
        <v>0</v>
      </c>
      <c r="AH902">
        <f t="shared" si="368"/>
        <v>0</v>
      </c>
      <c r="AI902">
        <f t="shared" si="357"/>
        <v>0</v>
      </c>
      <c r="AJ902">
        <f t="shared" si="358"/>
        <v>0</v>
      </c>
      <c r="AK902">
        <f t="shared" si="359"/>
        <v>0</v>
      </c>
      <c r="AL902">
        <f t="shared" si="360"/>
        <v>0</v>
      </c>
      <c r="AM902">
        <f t="shared" si="361"/>
        <v>0</v>
      </c>
      <c r="AO902">
        <f t="shared" si="362"/>
        <v>0</v>
      </c>
      <c r="AP902">
        <f t="shared" si="363"/>
        <v>0</v>
      </c>
    </row>
    <row r="903" spans="1:42" x14ac:dyDescent="0.2">
      <c r="A903" s="43"/>
      <c r="D903" s="120">
        <f t="shared" si="345"/>
        <v>0</v>
      </c>
      <c r="O903">
        <f t="shared" si="346"/>
        <v>0</v>
      </c>
      <c r="P903">
        <f t="shared" si="364"/>
        <v>431</v>
      </c>
      <c r="Q903">
        <f t="shared" si="365"/>
        <v>0</v>
      </c>
      <c r="R903">
        <f t="shared" si="347"/>
        <v>0</v>
      </c>
      <c r="S903">
        <f t="shared" si="348"/>
        <v>0</v>
      </c>
      <c r="T903">
        <f t="shared" si="366"/>
        <v>0</v>
      </c>
      <c r="V903">
        <f t="shared" si="349"/>
        <v>0</v>
      </c>
      <c r="W903">
        <f t="shared" si="350"/>
        <v>0</v>
      </c>
      <c r="Y903">
        <f t="shared" si="351"/>
        <v>0</v>
      </c>
      <c r="Z903">
        <f t="shared" si="352"/>
        <v>0</v>
      </c>
      <c r="AB903">
        <f t="shared" si="353"/>
        <v>0</v>
      </c>
      <c r="AC903">
        <f t="shared" si="354"/>
        <v>0</v>
      </c>
      <c r="AE903">
        <f t="shared" si="355"/>
        <v>0</v>
      </c>
      <c r="AF903">
        <f t="shared" si="356"/>
        <v>0</v>
      </c>
      <c r="AG903">
        <f t="shared" si="367"/>
        <v>0</v>
      </c>
      <c r="AH903">
        <f t="shared" si="368"/>
        <v>0</v>
      </c>
      <c r="AI903">
        <f t="shared" si="357"/>
        <v>0</v>
      </c>
      <c r="AJ903">
        <f t="shared" si="358"/>
        <v>0</v>
      </c>
      <c r="AK903">
        <f t="shared" si="359"/>
        <v>0</v>
      </c>
      <c r="AL903">
        <f t="shared" si="360"/>
        <v>0</v>
      </c>
      <c r="AM903">
        <f t="shared" si="361"/>
        <v>0</v>
      </c>
      <c r="AO903">
        <f t="shared" si="362"/>
        <v>0</v>
      </c>
      <c r="AP903">
        <f t="shared" si="363"/>
        <v>0</v>
      </c>
    </row>
    <row r="904" spans="1:42" x14ac:dyDescent="0.2">
      <c r="D904" s="120">
        <f t="shared" si="345"/>
        <v>0</v>
      </c>
      <c r="O904">
        <f t="shared" si="346"/>
        <v>0</v>
      </c>
      <c r="P904">
        <f t="shared" si="364"/>
        <v>431</v>
      </c>
      <c r="Q904">
        <f t="shared" si="365"/>
        <v>0</v>
      </c>
      <c r="R904">
        <f t="shared" si="347"/>
        <v>0</v>
      </c>
      <c r="S904">
        <f t="shared" si="348"/>
        <v>0</v>
      </c>
      <c r="T904">
        <f t="shared" si="366"/>
        <v>0</v>
      </c>
      <c r="V904">
        <f t="shared" si="349"/>
        <v>0</v>
      </c>
      <c r="W904">
        <f t="shared" si="350"/>
        <v>0</v>
      </c>
      <c r="Y904">
        <f t="shared" si="351"/>
        <v>0</v>
      </c>
      <c r="Z904">
        <f t="shared" si="352"/>
        <v>0</v>
      </c>
      <c r="AB904">
        <f t="shared" si="353"/>
        <v>0</v>
      </c>
      <c r="AC904">
        <f t="shared" si="354"/>
        <v>0</v>
      </c>
      <c r="AE904">
        <f t="shared" si="355"/>
        <v>0</v>
      </c>
      <c r="AF904">
        <f t="shared" si="356"/>
        <v>0</v>
      </c>
      <c r="AG904">
        <f t="shared" si="367"/>
        <v>0</v>
      </c>
      <c r="AH904">
        <f t="shared" si="368"/>
        <v>0</v>
      </c>
      <c r="AI904">
        <f t="shared" si="357"/>
        <v>0</v>
      </c>
      <c r="AJ904">
        <f t="shared" si="358"/>
        <v>0</v>
      </c>
      <c r="AK904">
        <f t="shared" si="359"/>
        <v>0</v>
      </c>
      <c r="AL904">
        <f t="shared" si="360"/>
        <v>0</v>
      </c>
      <c r="AM904">
        <f t="shared" si="361"/>
        <v>0</v>
      </c>
      <c r="AO904">
        <f t="shared" si="362"/>
        <v>0</v>
      </c>
      <c r="AP904">
        <f t="shared" si="363"/>
        <v>0</v>
      </c>
    </row>
    <row r="905" spans="1:42" x14ac:dyDescent="0.2">
      <c r="A905" s="40"/>
      <c r="D905" s="120">
        <f t="shared" si="345"/>
        <v>0</v>
      </c>
      <c r="O905">
        <f t="shared" si="346"/>
        <v>0</v>
      </c>
      <c r="P905">
        <f t="shared" si="364"/>
        <v>431</v>
      </c>
      <c r="Q905">
        <f t="shared" si="365"/>
        <v>0</v>
      </c>
      <c r="R905">
        <f t="shared" si="347"/>
        <v>0</v>
      </c>
      <c r="S905">
        <f t="shared" si="348"/>
        <v>0</v>
      </c>
      <c r="T905">
        <f t="shared" si="366"/>
        <v>0</v>
      </c>
      <c r="V905">
        <f t="shared" si="349"/>
        <v>0</v>
      </c>
      <c r="W905">
        <f t="shared" si="350"/>
        <v>0</v>
      </c>
      <c r="Y905">
        <f t="shared" si="351"/>
        <v>0</v>
      </c>
      <c r="Z905">
        <f t="shared" si="352"/>
        <v>0</v>
      </c>
      <c r="AB905">
        <f t="shared" si="353"/>
        <v>0</v>
      </c>
      <c r="AC905">
        <f t="shared" si="354"/>
        <v>0</v>
      </c>
      <c r="AE905">
        <f t="shared" si="355"/>
        <v>0</v>
      </c>
      <c r="AF905">
        <f t="shared" si="356"/>
        <v>0</v>
      </c>
      <c r="AG905">
        <f t="shared" si="367"/>
        <v>0</v>
      </c>
      <c r="AH905">
        <f t="shared" si="368"/>
        <v>0</v>
      </c>
      <c r="AI905">
        <f t="shared" si="357"/>
        <v>0</v>
      </c>
      <c r="AJ905">
        <f t="shared" si="358"/>
        <v>0</v>
      </c>
      <c r="AK905">
        <f t="shared" si="359"/>
        <v>0</v>
      </c>
      <c r="AL905">
        <f t="shared" si="360"/>
        <v>0</v>
      </c>
      <c r="AM905">
        <f t="shared" si="361"/>
        <v>0</v>
      </c>
      <c r="AO905">
        <f t="shared" si="362"/>
        <v>0</v>
      </c>
      <c r="AP905">
        <f t="shared" si="363"/>
        <v>0</v>
      </c>
    </row>
    <row r="906" spans="1:42" x14ac:dyDescent="0.2">
      <c r="A906" s="191"/>
      <c r="D906" s="120">
        <f t="shared" si="345"/>
        <v>0</v>
      </c>
      <c r="O906">
        <f t="shared" si="346"/>
        <v>0</v>
      </c>
      <c r="P906">
        <f t="shared" si="364"/>
        <v>431</v>
      </c>
      <c r="Q906">
        <f t="shared" si="365"/>
        <v>0</v>
      </c>
      <c r="R906">
        <f t="shared" si="347"/>
        <v>0</v>
      </c>
      <c r="S906">
        <f t="shared" si="348"/>
        <v>0</v>
      </c>
      <c r="T906">
        <f t="shared" si="366"/>
        <v>0</v>
      </c>
      <c r="V906">
        <f t="shared" si="349"/>
        <v>0</v>
      </c>
      <c r="W906">
        <f t="shared" si="350"/>
        <v>0</v>
      </c>
      <c r="Y906">
        <f t="shared" si="351"/>
        <v>0</v>
      </c>
      <c r="Z906">
        <f t="shared" si="352"/>
        <v>0</v>
      </c>
      <c r="AB906">
        <f t="shared" si="353"/>
        <v>0</v>
      </c>
      <c r="AC906">
        <f t="shared" si="354"/>
        <v>0</v>
      </c>
      <c r="AE906">
        <f t="shared" si="355"/>
        <v>0</v>
      </c>
      <c r="AF906">
        <f t="shared" si="356"/>
        <v>0</v>
      </c>
      <c r="AG906">
        <f t="shared" si="367"/>
        <v>0</v>
      </c>
      <c r="AH906">
        <f t="shared" si="368"/>
        <v>0</v>
      </c>
      <c r="AI906">
        <f t="shared" si="357"/>
        <v>0</v>
      </c>
      <c r="AJ906">
        <f t="shared" si="358"/>
        <v>0</v>
      </c>
      <c r="AK906">
        <f t="shared" si="359"/>
        <v>0</v>
      </c>
      <c r="AL906">
        <f t="shared" si="360"/>
        <v>0</v>
      </c>
      <c r="AM906">
        <f t="shared" si="361"/>
        <v>0</v>
      </c>
      <c r="AO906">
        <f t="shared" si="362"/>
        <v>0</v>
      </c>
      <c r="AP906">
        <f t="shared" si="363"/>
        <v>0</v>
      </c>
    </row>
    <row r="907" spans="1:42" x14ac:dyDescent="0.2">
      <c r="A907" s="43"/>
      <c r="D907" s="120">
        <f t="shared" si="345"/>
        <v>0</v>
      </c>
      <c r="O907">
        <f t="shared" si="346"/>
        <v>0</v>
      </c>
      <c r="P907">
        <f t="shared" si="364"/>
        <v>431</v>
      </c>
      <c r="Q907">
        <f t="shared" si="365"/>
        <v>0</v>
      </c>
      <c r="R907">
        <f t="shared" si="347"/>
        <v>0</v>
      </c>
      <c r="S907">
        <f t="shared" si="348"/>
        <v>0</v>
      </c>
      <c r="T907">
        <f t="shared" si="366"/>
        <v>0</v>
      </c>
      <c r="V907">
        <f t="shared" si="349"/>
        <v>0</v>
      </c>
      <c r="W907">
        <f t="shared" si="350"/>
        <v>0</v>
      </c>
      <c r="Y907">
        <f t="shared" si="351"/>
        <v>0</v>
      </c>
      <c r="Z907">
        <f t="shared" si="352"/>
        <v>0</v>
      </c>
      <c r="AB907">
        <f t="shared" si="353"/>
        <v>0</v>
      </c>
      <c r="AC907">
        <f t="shared" si="354"/>
        <v>0</v>
      </c>
      <c r="AE907">
        <f t="shared" si="355"/>
        <v>0</v>
      </c>
      <c r="AF907">
        <f t="shared" si="356"/>
        <v>0</v>
      </c>
      <c r="AG907">
        <f t="shared" si="367"/>
        <v>0</v>
      </c>
      <c r="AH907">
        <f t="shared" si="368"/>
        <v>0</v>
      </c>
      <c r="AI907">
        <f t="shared" si="357"/>
        <v>0</v>
      </c>
      <c r="AJ907">
        <f t="shared" si="358"/>
        <v>0</v>
      </c>
      <c r="AK907">
        <f t="shared" si="359"/>
        <v>0</v>
      </c>
      <c r="AL907">
        <f t="shared" si="360"/>
        <v>0</v>
      </c>
      <c r="AM907">
        <f t="shared" si="361"/>
        <v>0</v>
      </c>
      <c r="AO907">
        <f t="shared" si="362"/>
        <v>0</v>
      </c>
      <c r="AP907">
        <f t="shared" si="363"/>
        <v>0</v>
      </c>
    </row>
    <row r="908" spans="1:42" x14ac:dyDescent="0.2">
      <c r="A908" s="43"/>
      <c r="D908" s="120">
        <f t="shared" si="345"/>
        <v>0</v>
      </c>
      <c r="O908">
        <f t="shared" si="346"/>
        <v>0</v>
      </c>
      <c r="P908">
        <f t="shared" si="364"/>
        <v>431</v>
      </c>
      <c r="Q908">
        <f t="shared" si="365"/>
        <v>0</v>
      </c>
      <c r="R908">
        <f t="shared" si="347"/>
        <v>0</v>
      </c>
      <c r="S908">
        <f t="shared" si="348"/>
        <v>0</v>
      </c>
      <c r="T908">
        <f t="shared" si="366"/>
        <v>0</v>
      </c>
      <c r="V908">
        <f t="shared" si="349"/>
        <v>0</v>
      </c>
      <c r="W908">
        <f t="shared" si="350"/>
        <v>0</v>
      </c>
      <c r="Y908">
        <f t="shared" si="351"/>
        <v>0</v>
      </c>
      <c r="Z908">
        <f t="shared" si="352"/>
        <v>0</v>
      </c>
      <c r="AB908">
        <f t="shared" si="353"/>
        <v>0</v>
      </c>
      <c r="AC908">
        <f t="shared" si="354"/>
        <v>0</v>
      </c>
      <c r="AE908">
        <f t="shared" si="355"/>
        <v>0</v>
      </c>
      <c r="AF908">
        <f t="shared" si="356"/>
        <v>0</v>
      </c>
      <c r="AG908">
        <f t="shared" si="367"/>
        <v>0</v>
      </c>
      <c r="AH908">
        <f t="shared" si="368"/>
        <v>0</v>
      </c>
      <c r="AI908">
        <f t="shared" si="357"/>
        <v>0</v>
      </c>
      <c r="AJ908">
        <f t="shared" si="358"/>
        <v>0</v>
      </c>
      <c r="AK908">
        <f t="shared" si="359"/>
        <v>0</v>
      </c>
      <c r="AL908">
        <f t="shared" si="360"/>
        <v>0</v>
      </c>
      <c r="AM908">
        <f t="shared" si="361"/>
        <v>0</v>
      </c>
      <c r="AO908">
        <f t="shared" si="362"/>
        <v>0</v>
      </c>
      <c r="AP908">
        <f t="shared" si="363"/>
        <v>0</v>
      </c>
    </row>
    <row r="909" spans="1:42" x14ac:dyDescent="0.2">
      <c r="D909" s="120">
        <f t="shared" si="345"/>
        <v>0</v>
      </c>
      <c r="O909">
        <f t="shared" si="346"/>
        <v>0</v>
      </c>
      <c r="P909">
        <f t="shared" si="364"/>
        <v>431</v>
      </c>
      <c r="Q909">
        <f t="shared" si="365"/>
        <v>0</v>
      </c>
      <c r="R909">
        <f t="shared" si="347"/>
        <v>0</v>
      </c>
      <c r="S909">
        <f t="shared" si="348"/>
        <v>0</v>
      </c>
      <c r="T909">
        <f t="shared" si="366"/>
        <v>0</v>
      </c>
      <c r="V909">
        <f t="shared" si="349"/>
        <v>0</v>
      </c>
      <c r="W909">
        <f t="shared" si="350"/>
        <v>0</v>
      </c>
      <c r="Y909">
        <f t="shared" si="351"/>
        <v>0</v>
      </c>
      <c r="Z909">
        <f t="shared" si="352"/>
        <v>0</v>
      </c>
      <c r="AB909">
        <f t="shared" si="353"/>
        <v>0</v>
      </c>
      <c r="AC909">
        <f t="shared" si="354"/>
        <v>0</v>
      </c>
      <c r="AE909">
        <f t="shared" si="355"/>
        <v>0</v>
      </c>
      <c r="AF909">
        <f t="shared" si="356"/>
        <v>0</v>
      </c>
      <c r="AG909">
        <f t="shared" si="367"/>
        <v>0</v>
      </c>
      <c r="AH909">
        <f t="shared" si="368"/>
        <v>0</v>
      </c>
      <c r="AI909">
        <f t="shared" si="357"/>
        <v>0</v>
      </c>
      <c r="AJ909">
        <f t="shared" si="358"/>
        <v>0</v>
      </c>
      <c r="AK909">
        <f t="shared" si="359"/>
        <v>0</v>
      </c>
      <c r="AL909">
        <f t="shared" si="360"/>
        <v>0</v>
      </c>
      <c r="AM909">
        <f t="shared" si="361"/>
        <v>0</v>
      </c>
      <c r="AO909">
        <f t="shared" si="362"/>
        <v>0</v>
      </c>
      <c r="AP909">
        <f t="shared" si="363"/>
        <v>0</v>
      </c>
    </row>
    <row r="910" spans="1:42" x14ac:dyDescent="0.2">
      <c r="A910" s="40"/>
      <c r="D910" s="120">
        <f t="shared" si="345"/>
        <v>0</v>
      </c>
      <c r="O910">
        <f t="shared" si="346"/>
        <v>0</v>
      </c>
      <c r="P910">
        <f t="shared" si="364"/>
        <v>431</v>
      </c>
      <c r="Q910">
        <f t="shared" si="365"/>
        <v>0</v>
      </c>
      <c r="R910">
        <f t="shared" si="347"/>
        <v>0</v>
      </c>
      <c r="S910">
        <f t="shared" si="348"/>
        <v>0</v>
      </c>
      <c r="T910">
        <f t="shared" si="366"/>
        <v>0</v>
      </c>
      <c r="V910">
        <f t="shared" si="349"/>
        <v>0</v>
      </c>
      <c r="W910">
        <f t="shared" si="350"/>
        <v>0</v>
      </c>
      <c r="Y910">
        <f t="shared" si="351"/>
        <v>0</v>
      </c>
      <c r="Z910">
        <f t="shared" si="352"/>
        <v>0</v>
      </c>
      <c r="AB910">
        <f t="shared" si="353"/>
        <v>0</v>
      </c>
      <c r="AC910">
        <f t="shared" si="354"/>
        <v>0</v>
      </c>
      <c r="AE910">
        <f t="shared" si="355"/>
        <v>0</v>
      </c>
      <c r="AF910">
        <f t="shared" si="356"/>
        <v>0</v>
      </c>
      <c r="AG910">
        <f t="shared" si="367"/>
        <v>0</v>
      </c>
      <c r="AH910">
        <f t="shared" si="368"/>
        <v>0</v>
      </c>
      <c r="AI910">
        <f t="shared" si="357"/>
        <v>0</v>
      </c>
      <c r="AJ910">
        <f t="shared" si="358"/>
        <v>0</v>
      </c>
      <c r="AK910">
        <f t="shared" si="359"/>
        <v>0</v>
      </c>
      <c r="AL910">
        <f t="shared" si="360"/>
        <v>0</v>
      </c>
      <c r="AM910">
        <f t="shared" si="361"/>
        <v>0</v>
      </c>
      <c r="AO910">
        <f t="shared" si="362"/>
        <v>0</v>
      </c>
      <c r="AP910">
        <f t="shared" si="363"/>
        <v>0</v>
      </c>
    </row>
    <row r="911" spans="1:42" x14ac:dyDescent="0.2">
      <c r="D911" s="120">
        <f t="shared" si="345"/>
        <v>0</v>
      </c>
      <c r="O911">
        <f t="shared" si="346"/>
        <v>0</v>
      </c>
      <c r="P911">
        <f t="shared" si="364"/>
        <v>431</v>
      </c>
      <c r="Q911">
        <f t="shared" si="365"/>
        <v>0</v>
      </c>
      <c r="R911">
        <f t="shared" si="347"/>
        <v>0</v>
      </c>
      <c r="S911">
        <f t="shared" si="348"/>
        <v>0</v>
      </c>
      <c r="T911">
        <f t="shared" si="366"/>
        <v>0</v>
      </c>
      <c r="V911">
        <f t="shared" si="349"/>
        <v>0</v>
      </c>
      <c r="W911">
        <f t="shared" si="350"/>
        <v>0</v>
      </c>
      <c r="Y911">
        <f t="shared" si="351"/>
        <v>0</v>
      </c>
      <c r="Z911">
        <f t="shared" si="352"/>
        <v>0</v>
      </c>
      <c r="AB911">
        <f t="shared" si="353"/>
        <v>0</v>
      </c>
      <c r="AC911">
        <f t="shared" si="354"/>
        <v>0</v>
      </c>
      <c r="AE911">
        <f t="shared" si="355"/>
        <v>0</v>
      </c>
      <c r="AF911">
        <f t="shared" si="356"/>
        <v>0</v>
      </c>
      <c r="AG911">
        <f t="shared" si="367"/>
        <v>0</v>
      </c>
      <c r="AH911">
        <f t="shared" si="368"/>
        <v>0</v>
      </c>
      <c r="AI911">
        <f t="shared" si="357"/>
        <v>0</v>
      </c>
      <c r="AJ911">
        <f t="shared" si="358"/>
        <v>0</v>
      </c>
      <c r="AK911">
        <f t="shared" si="359"/>
        <v>0</v>
      </c>
      <c r="AL911">
        <f t="shared" si="360"/>
        <v>0</v>
      </c>
      <c r="AM911">
        <f t="shared" si="361"/>
        <v>0</v>
      </c>
      <c r="AO911">
        <f t="shared" si="362"/>
        <v>0</v>
      </c>
      <c r="AP911">
        <f t="shared" si="363"/>
        <v>0</v>
      </c>
    </row>
    <row r="912" spans="1:42" x14ac:dyDescent="0.2">
      <c r="D912" s="120">
        <f t="shared" si="345"/>
        <v>0</v>
      </c>
      <c r="O912">
        <f t="shared" si="346"/>
        <v>0</v>
      </c>
      <c r="P912">
        <f t="shared" si="364"/>
        <v>431</v>
      </c>
      <c r="Q912">
        <f t="shared" si="365"/>
        <v>0</v>
      </c>
      <c r="R912">
        <f t="shared" si="347"/>
        <v>0</v>
      </c>
      <c r="S912">
        <f t="shared" si="348"/>
        <v>0</v>
      </c>
      <c r="T912">
        <f t="shared" si="366"/>
        <v>0</v>
      </c>
      <c r="V912">
        <f t="shared" si="349"/>
        <v>0</v>
      </c>
      <c r="W912">
        <f t="shared" si="350"/>
        <v>0</v>
      </c>
      <c r="Y912">
        <f t="shared" si="351"/>
        <v>0</v>
      </c>
      <c r="Z912">
        <f t="shared" si="352"/>
        <v>0</v>
      </c>
      <c r="AB912">
        <f t="shared" si="353"/>
        <v>0</v>
      </c>
      <c r="AC912">
        <f t="shared" si="354"/>
        <v>0</v>
      </c>
      <c r="AE912">
        <f t="shared" si="355"/>
        <v>0</v>
      </c>
      <c r="AF912">
        <f t="shared" si="356"/>
        <v>0</v>
      </c>
      <c r="AG912">
        <f t="shared" si="367"/>
        <v>0</v>
      </c>
      <c r="AH912">
        <f t="shared" si="368"/>
        <v>0</v>
      </c>
      <c r="AI912">
        <f t="shared" si="357"/>
        <v>0</v>
      </c>
      <c r="AJ912">
        <f t="shared" si="358"/>
        <v>0</v>
      </c>
      <c r="AK912">
        <f t="shared" si="359"/>
        <v>0</v>
      </c>
      <c r="AL912">
        <f t="shared" si="360"/>
        <v>0</v>
      </c>
      <c r="AM912">
        <f t="shared" si="361"/>
        <v>0</v>
      </c>
      <c r="AO912">
        <f t="shared" si="362"/>
        <v>0</v>
      </c>
      <c r="AP912">
        <f t="shared" si="363"/>
        <v>0</v>
      </c>
    </row>
    <row r="913" spans="1:42" x14ac:dyDescent="0.2">
      <c r="D913" s="120">
        <f t="shared" si="345"/>
        <v>0</v>
      </c>
      <c r="O913">
        <f t="shared" si="346"/>
        <v>0</v>
      </c>
      <c r="P913">
        <f t="shared" si="364"/>
        <v>431</v>
      </c>
      <c r="Q913">
        <f t="shared" si="365"/>
        <v>0</v>
      </c>
      <c r="R913">
        <f t="shared" si="347"/>
        <v>0</v>
      </c>
      <c r="S913">
        <f t="shared" si="348"/>
        <v>0</v>
      </c>
      <c r="T913">
        <f t="shared" si="366"/>
        <v>0</v>
      </c>
      <c r="V913">
        <f t="shared" si="349"/>
        <v>0</v>
      </c>
      <c r="W913">
        <f t="shared" si="350"/>
        <v>0</v>
      </c>
      <c r="Y913">
        <f t="shared" si="351"/>
        <v>0</v>
      </c>
      <c r="Z913">
        <f t="shared" si="352"/>
        <v>0</v>
      </c>
      <c r="AB913">
        <f t="shared" si="353"/>
        <v>0</v>
      </c>
      <c r="AC913">
        <f t="shared" si="354"/>
        <v>0</v>
      </c>
      <c r="AE913">
        <f t="shared" si="355"/>
        <v>0</v>
      </c>
      <c r="AF913">
        <f t="shared" si="356"/>
        <v>0</v>
      </c>
      <c r="AG913">
        <f t="shared" si="367"/>
        <v>0</v>
      </c>
      <c r="AH913">
        <f t="shared" si="368"/>
        <v>0</v>
      </c>
      <c r="AI913">
        <f t="shared" si="357"/>
        <v>0</v>
      </c>
      <c r="AJ913">
        <f t="shared" si="358"/>
        <v>0</v>
      </c>
      <c r="AK913">
        <f t="shared" si="359"/>
        <v>0</v>
      </c>
      <c r="AL913">
        <f t="shared" si="360"/>
        <v>0</v>
      </c>
      <c r="AM913">
        <f t="shared" si="361"/>
        <v>0</v>
      </c>
      <c r="AO913">
        <f t="shared" si="362"/>
        <v>0</v>
      </c>
      <c r="AP913">
        <f t="shared" si="363"/>
        <v>0</v>
      </c>
    </row>
    <row r="914" spans="1:42" x14ac:dyDescent="0.2">
      <c r="A914" s="40"/>
      <c r="D914" s="120">
        <f t="shared" si="345"/>
        <v>0</v>
      </c>
      <c r="O914">
        <f t="shared" si="346"/>
        <v>0</v>
      </c>
      <c r="P914">
        <f t="shared" si="364"/>
        <v>431</v>
      </c>
      <c r="Q914">
        <f t="shared" si="365"/>
        <v>0</v>
      </c>
      <c r="R914">
        <f t="shared" si="347"/>
        <v>0</v>
      </c>
      <c r="S914">
        <f t="shared" si="348"/>
        <v>0</v>
      </c>
      <c r="T914">
        <f t="shared" si="366"/>
        <v>0</v>
      </c>
      <c r="V914">
        <f t="shared" si="349"/>
        <v>0</v>
      </c>
      <c r="W914">
        <f t="shared" si="350"/>
        <v>0</v>
      </c>
      <c r="Y914">
        <f t="shared" si="351"/>
        <v>0</v>
      </c>
      <c r="Z914">
        <f t="shared" si="352"/>
        <v>0</v>
      </c>
      <c r="AB914">
        <f t="shared" si="353"/>
        <v>0</v>
      </c>
      <c r="AC914">
        <f t="shared" si="354"/>
        <v>0</v>
      </c>
      <c r="AE914">
        <f t="shared" si="355"/>
        <v>0</v>
      </c>
      <c r="AF914">
        <f t="shared" si="356"/>
        <v>0</v>
      </c>
      <c r="AG914">
        <f t="shared" si="367"/>
        <v>0</v>
      </c>
      <c r="AH914">
        <f t="shared" si="368"/>
        <v>0</v>
      </c>
      <c r="AI914">
        <f t="shared" si="357"/>
        <v>0</v>
      </c>
      <c r="AJ914">
        <f t="shared" si="358"/>
        <v>0</v>
      </c>
      <c r="AK914">
        <f t="shared" si="359"/>
        <v>0</v>
      </c>
      <c r="AL914">
        <f t="shared" si="360"/>
        <v>0</v>
      </c>
      <c r="AM914">
        <f t="shared" si="361"/>
        <v>0</v>
      </c>
      <c r="AO914">
        <f t="shared" si="362"/>
        <v>0</v>
      </c>
      <c r="AP914">
        <f t="shared" si="363"/>
        <v>0</v>
      </c>
    </row>
    <row r="915" spans="1:42" x14ac:dyDescent="0.2">
      <c r="D915" s="120">
        <f t="shared" si="345"/>
        <v>0</v>
      </c>
      <c r="O915">
        <f t="shared" si="346"/>
        <v>0</v>
      </c>
      <c r="P915">
        <f t="shared" si="364"/>
        <v>431</v>
      </c>
      <c r="Q915">
        <f t="shared" si="365"/>
        <v>0</v>
      </c>
      <c r="R915">
        <f t="shared" si="347"/>
        <v>0</v>
      </c>
      <c r="S915">
        <f t="shared" si="348"/>
        <v>0</v>
      </c>
      <c r="T915">
        <f t="shared" si="366"/>
        <v>0</v>
      </c>
      <c r="V915">
        <f t="shared" si="349"/>
        <v>0</v>
      </c>
      <c r="W915">
        <f t="shared" si="350"/>
        <v>0</v>
      </c>
      <c r="Y915">
        <f t="shared" si="351"/>
        <v>0</v>
      </c>
      <c r="Z915">
        <f t="shared" si="352"/>
        <v>0</v>
      </c>
      <c r="AB915">
        <f t="shared" si="353"/>
        <v>0</v>
      </c>
      <c r="AC915">
        <f t="shared" si="354"/>
        <v>0</v>
      </c>
      <c r="AE915">
        <f t="shared" si="355"/>
        <v>0</v>
      </c>
      <c r="AF915">
        <f t="shared" si="356"/>
        <v>0</v>
      </c>
      <c r="AG915">
        <f t="shared" si="367"/>
        <v>0</v>
      </c>
      <c r="AH915">
        <f t="shared" si="368"/>
        <v>0</v>
      </c>
      <c r="AI915">
        <f t="shared" si="357"/>
        <v>0</v>
      </c>
      <c r="AJ915">
        <f t="shared" si="358"/>
        <v>0</v>
      </c>
      <c r="AK915">
        <f t="shared" si="359"/>
        <v>0</v>
      </c>
      <c r="AL915">
        <f t="shared" si="360"/>
        <v>0</v>
      </c>
      <c r="AM915">
        <f t="shared" si="361"/>
        <v>0</v>
      </c>
      <c r="AO915">
        <f t="shared" si="362"/>
        <v>0</v>
      </c>
      <c r="AP915">
        <f t="shared" si="363"/>
        <v>0</v>
      </c>
    </row>
    <row r="916" spans="1:42" x14ac:dyDescent="0.2">
      <c r="D916" s="120">
        <f t="shared" si="345"/>
        <v>0</v>
      </c>
      <c r="O916">
        <f t="shared" si="346"/>
        <v>0</v>
      </c>
      <c r="P916">
        <f t="shared" si="364"/>
        <v>431</v>
      </c>
      <c r="Q916">
        <f t="shared" si="365"/>
        <v>0</v>
      </c>
      <c r="R916">
        <f t="shared" si="347"/>
        <v>0</v>
      </c>
      <c r="S916">
        <f t="shared" si="348"/>
        <v>0</v>
      </c>
      <c r="T916">
        <f t="shared" si="366"/>
        <v>0</v>
      </c>
      <c r="V916">
        <f t="shared" si="349"/>
        <v>0</v>
      </c>
      <c r="W916">
        <f t="shared" si="350"/>
        <v>0</v>
      </c>
      <c r="Y916">
        <f t="shared" si="351"/>
        <v>0</v>
      </c>
      <c r="Z916">
        <f t="shared" si="352"/>
        <v>0</v>
      </c>
      <c r="AB916">
        <f t="shared" si="353"/>
        <v>0</v>
      </c>
      <c r="AC916">
        <f t="shared" si="354"/>
        <v>0</v>
      </c>
      <c r="AE916">
        <f t="shared" si="355"/>
        <v>0</v>
      </c>
      <c r="AF916">
        <f t="shared" si="356"/>
        <v>0</v>
      </c>
      <c r="AG916">
        <f t="shared" si="367"/>
        <v>0</v>
      </c>
      <c r="AH916">
        <f t="shared" si="368"/>
        <v>0</v>
      </c>
      <c r="AI916">
        <f t="shared" si="357"/>
        <v>0</v>
      </c>
      <c r="AJ916">
        <f t="shared" si="358"/>
        <v>0</v>
      </c>
      <c r="AK916">
        <f t="shared" si="359"/>
        <v>0</v>
      </c>
      <c r="AL916">
        <f t="shared" si="360"/>
        <v>0</v>
      </c>
      <c r="AM916">
        <f t="shared" si="361"/>
        <v>0</v>
      </c>
      <c r="AO916">
        <f t="shared" si="362"/>
        <v>0</v>
      </c>
      <c r="AP916">
        <f t="shared" si="363"/>
        <v>0</v>
      </c>
    </row>
    <row r="917" spans="1:42" x14ac:dyDescent="0.2">
      <c r="D917" s="120">
        <f t="shared" si="345"/>
        <v>0</v>
      </c>
      <c r="O917">
        <f t="shared" si="346"/>
        <v>0</v>
      </c>
      <c r="P917">
        <f t="shared" si="364"/>
        <v>431</v>
      </c>
      <c r="Q917">
        <f t="shared" si="365"/>
        <v>0</v>
      </c>
      <c r="R917">
        <f t="shared" si="347"/>
        <v>0</v>
      </c>
      <c r="S917">
        <f t="shared" si="348"/>
        <v>0</v>
      </c>
      <c r="T917">
        <f t="shared" si="366"/>
        <v>0</v>
      </c>
      <c r="V917">
        <f t="shared" si="349"/>
        <v>0</v>
      </c>
      <c r="W917">
        <f t="shared" si="350"/>
        <v>0</v>
      </c>
      <c r="Y917">
        <f t="shared" si="351"/>
        <v>0</v>
      </c>
      <c r="Z917">
        <f t="shared" si="352"/>
        <v>0</v>
      </c>
      <c r="AB917">
        <f t="shared" si="353"/>
        <v>0</v>
      </c>
      <c r="AC917">
        <f t="shared" si="354"/>
        <v>0</v>
      </c>
      <c r="AE917">
        <f t="shared" si="355"/>
        <v>0</v>
      </c>
      <c r="AF917">
        <f t="shared" si="356"/>
        <v>0</v>
      </c>
      <c r="AG917">
        <f t="shared" si="367"/>
        <v>0</v>
      </c>
      <c r="AH917">
        <f t="shared" si="368"/>
        <v>0</v>
      </c>
      <c r="AI917">
        <f t="shared" si="357"/>
        <v>0</v>
      </c>
      <c r="AJ917">
        <f t="shared" si="358"/>
        <v>0</v>
      </c>
      <c r="AK917">
        <f t="shared" si="359"/>
        <v>0</v>
      </c>
      <c r="AL917">
        <f t="shared" si="360"/>
        <v>0</v>
      </c>
      <c r="AM917">
        <f t="shared" si="361"/>
        <v>0</v>
      </c>
      <c r="AO917">
        <f t="shared" si="362"/>
        <v>0</v>
      </c>
      <c r="AP917">
        <f t="shared" si="363"/>
        <v>0</v>
      </c>
    </row>
    <row r="918" spans="1:42" x14ac:dyDescent="0.2">
      <c r="D918" s="120">
        <f t="shared" si="345"/>
        <v>0</v>
      </c>
      <c r="O918">
        <f t="shared" si="346"/>
        <v>0</v>
      </c>
      <c r="P918">
        <f t="shared" si="364"/>
        <v>431</v>
      </c>
      <c r="Q918">
        <f t="shared" si="365"/>
        <v>0</v>
      </c>
      <c r="R918">
        <f t="shared" si="347"/>
        <v>0</v>
      </c>
      <c r="S918">
        <f t="shared" si="348"/>
        <v>0</v>
      </c>
      <c r="T918">
        <f t="shared" si="366"/>
        <v>0</v>
      </c>
      <c r="V918">
        <f t="shared" si="349"/>
        <v>0</v>
      </c>
      <c r="W918">
        <f t="shared" si="350"/>
        <v>0</v>
      </c>
      <c r="Y918">
        <f t="shared" si="351"/>
        <v>0</v>
      </c>
      <c r="Z918">
        <f t="shared" si="352"/>
        <v>0</v>
      </c>
      <c r="AB918">
        <f t="shared" si="353"/>
        <v>0</v>
      </c>
      <c r="AC918">
        <f t="shared" si="354"/>
        <v>0</v>
      </c>
      <c r="AE918">
        <f t="shared" si="355"/>
        <v>0</v>
      </c>
      <c r="AF918">
        <f t="shared" si="356"/>
        <v>0</v>
      </c>
      <c r="AG918">
        <f t="shared" si="367"/>
        <v>0</v>
      </c>
      <c r="AH918">
        <f t="shared" si="368"/>
        <v>0</v>
      </c>
      <c r="AI918">
        <f t="shared" si="357"/>
        <v>0</v>
      </c>
      <c r="AJ918">
        <f t="shared" si="358"/>
        <v>0</v>
      </c>
      <c r="AK918">
        <f t="shared" si="359"/>
        <v>0</v>
      </c>
      <c r="AL918">
        <f t="shared" si="360"/>
        <v>0</v>
      </c>
      <c r="AM918">
        <f t="shared" si="361"/>
        <v>0</v>
      </c>
      <c r="AO918">
        <f t="shared" si="362"/>
        <v>0</v>
      </c>
      <c r="AP918">
        <f t="shared" si="363"/>
        <v>0</v>
      </c>
    </row>
    <row r="919" spans="1:42" x14ac:dyDescent="0.2">
      <c r="D919" s="120">
        <f t="shared" si="345"/>
        <v>0</v>
      </c>
      <c r="O919">
        <f t="shared" si="346"/>
        <v>0</v>
      </c>
      <c r="P919">
        <f t="shared" si="364"/>
        <v>431</v>
      </c>
      <c r="Q919">
        <f t="shared" si="365"/>
        <v>0</v>
      </c>
      <c r="R919">
        <f t="shared" si="347"/>
        <v>0</v>
      </c>
      <c r="S919">
        <f t="shared" si="348"/>
        <v>0</v>
      </c>
      <c r="T919">
        <f t="shared" si="366"/>
        <v>0</v>
      </c>
      <c r="V919">
        <f t="shared" si="349"/>
        <v>0</v>
      </c>
      <c r="W919">
        <f t="shared" si="350"/>
        <v>0</v>
      </c>
      <c r="Y919">
        <f t="shared" si="351"/>
        <v>0</v>
      </c>
      <c r="Z919">
        <f t="shared" si="352"/>
        <v>0</v>
      </c>
      <c r="AB919">
        <f t="shared" si="353"/>
        <v>0</v>
      </c>
      <c r="AC919">
        <f t="shared" si="354"/>
        <v>0</v>
      </c>
      <c r="AE919">
        <f t="shared" si="355"/>
        <v>0</v>
      </c>
      <c r="AF919">
        <f t="shared" si="356"/>
        <v>0</v>
      </c>
      <c r="AG919">
        <f t="shared" si="367"/>
        <v>0</v>
      </c>
      <c r="AH919">
        <f t="shared" si="368"/>
        <v>0</v>
      </c>
      <c r="AI919">
        <f t="shared" si="357"/>
        <v>0</v>
      </c>
      <c r="AJ919">
        <f t="shared" si="358"/>
        <v>0</v>
      </c>
      <c r="AK919">
        <f t="shared" si="359"/>
        <v>0</v>
      </c>
      <c r="AL919">
        <f t="shared" si="360"/>
        <v>0</v>
      </c>
      <c r="AM919">
        <f t="shared" si="361"/>
        <v>0</v>
      </c>
      <c r="AO919">
        <f t="shared" si="362"/>
        <v>0</v>
      </c>
      <c r="AP919">
        <f t="shared" si="363"/>
        <v>0</v>
      </c>
    </row>
    <row r="920" spans="1:42" x14ac:dyDescent="0.2">
      <c r="A920" s="191"/>
      <c r="D920" s="120">
        <f t="shared" si="345"/>
        <v>0</v>
      </c>
      <c r="O920">
        <f t="shared" si="346"/>
        <v>0</v>
      </c>
      <c r="P920">
        <f t="shared" si="364"/>
        <v>431</v>
      </c>
      <c r="Q920">
        <f t="shared" si="365"/>
        <v>0</v>
      </c>
      <c r="R920">
        <f t="shared" si="347"/>
        <v>0</v>
      </c>
      <c r="S920">
        <f t="shared" si="348"/>
        <v>0</v>
      </c>
      <c r="T920">
        <f t="shared" si="366"/>
        <v>0</v>
      </c>
      <c r="V920">
        <f t="shared" si="349"/>
        <v>0</v>
      </c>
      <c r="W920">
        <f t="shared" si="350"/>
        <v>0</v>
      </c>
      <c r="Y920">
        <f t="shared" si="351"/>
        <v>0</v>
      </c>
      <c r="Z920">
        <f t="shared" si="352"/>
        <v>0</v>
      </c>
      <c r="AB920">
        <f t="shared" si="353"/>
        <v>0</v>
      </c>
      <c r="AC920">
        <f t="shared" si="354"/>
        <v>0</v>
      </c>
      <c r="AE920">
        <f t="shared" si="355"/>
        <v>0</v>
      </c>
      <c r="AF920">
        <f t="shared" si="356"/>
        <v>0</v>
      </c>
      <c r="AG920">
        <f t="shared" si="367"/>
        <v>0</v>
      </c>
      <c r="AH920">
        <f t="shared" si="368"/>
        <v>0</v>
      </c>
      <c r="AI920">
        <f t="shared" si="357"/>
        <v>0</v>
      </c>
      <c r="AJ920">
        <f t="shared" si="358"/>
        <v>0</v>
      </c>
      <c r="AK920">
        <f t="shared" si="359"/>
        <v>0</v>
      </c>
      <c r="AL920">
        <f t="shared" si="360"/>
        <v>0</v>
      </c>
      <c r="AM920">
        <f t="shared" si="361"/>
        <v>0</v>
      </c>
      <c r="AO920">
        <f t="shared" si="362"/>
        <v>0</v>
      </c>
      <c r="AP920">
        <f t="shared" si="363"/>
        <v>0</v>
      </c>
    </row>
    <row r="921" spans="1:42" x14ac:dyDescent="0.2">
      <c r="D921" s="120">
        <f t="shared" si="345"/>
        <v>0</v>
      </c>
      <c r="O921">
        <f t="shared" si="346"/>
        <v>0</v>
      </c>
      <c r="P921">
        <f t="shared" si="364"/>
        <v>431</v>
      </c>
      <c r="Q921">
        <f t="shared" si="365"/>
        <v>0</v>
      </c>
      <c r="R921">
        <f t="shared" si="347"/>
        <v>0</v>
      </c>
      <c r="S921">
        <f t="shared" si="348"/>
        <v>0</v>
      </c>
      <c r="T921">
        <f t="shared" si="366"/>
        <v>0</v>
      </c>
      <c r="V921">
        <f t="shared" si="349"/>
        <v>0</v>
      </c>
      <c r="W921">
        <f t="shared" si="350"/>
        <v>0</v>
      </c>
      <c r="Y921">
        <f t="shared" si="351"/>
        <v>0</v>
      </c>
      <c r="Z921">
        <f t="shared" si="352"/>
        <v>0</v>
      </c>
      <c r="AB921">
        <f t="shared" si="353"/>
        <v>0</v>
      </c>
      <c r="AC921">
        <f t="shared" si="354"/>
        <v>0</v>
      </c>
      <c r="AE921">
        <f t="shared" si="355"/>
        <v>0</v>
      </c>
      <c r="AF921">
        <f t="shared" si="356"/>
        <v>0</v>
      </c>
      <c r="AG921">
        <f t="shared" si="367"/>
        <v>0</v>
      </c>
      <c r="AH921">
        <f t="shared" si="368"/>
        <v>0</v>
      </c>
      <c r="AI921">
        <f t="shared" si="357"/>
        <v>0</v>
      </c>
      <c r="AJ921">
        <f t="shared" si="358"/>
        <v>0</v>
      </c>
      <c r="AK921">
        <f t="shared" si="359"/>
        <v>0</v>
      </c>
      <c r="AL921">
        <f t="shared" si="360"/>
        <v>0</v>
      </c>
      <c r="AM921">
        <f t="shared" si="361"/>
        <v>0</v>
      </c>
      <c r="AO921">
        <f t="shared" si="362"/>
        <v>0</v>
      </c>
      <c r="AP921">
        <f t="shared" si="363"/>
        <v>0</v>
      </c>
    </row>
    <row r="922" spans="1:42" x14ac:dyDescent="0.2">
      <c r="A922" s="394"/>
      <c r="D922" s="120">
        <f t="shared" si="345"/>
        <v>0</v>
      </c>
      <c r="O922">
        <f t="shared" si="346"/>
        <v>0</v>
      </c>
      <c r="P922">
        <f t="shared" si="364"/>
        <v>431</v>
      </c>
      <c r="Q922">
        <f t="shared" si="365"/>
        <v>0</v>
      </c>
      <c r="R922">
        <f t="shared" si="347"/>
        <v>0</v>
      </c>
      <c r="S922">
        <f t="shared" si="348"/>
        <v>0</v>
      </c>
      <c r="T922">
        <f t="shared" si="366"/>
        <v>0</v>
      </c>
      <c r="V922">
        <f t="shared" si="349"/>
        <v>0</v>
      </c>
      <c r="W922">
        <f t="shared" si="350"/>
        <v>0</v>
      </c>
      <c r="Y922">
        <f t="shared" si="351"/>
        <v>0</v>
      </c>
      <c r="Z922">
        <f t="shared" si="352"/>
        <v>0</v>
      </c>
      <c r="AB922">
        <f t="shared" si="353"/>
        <v>0</v>
      </c>
      <c r="AC922">
        <f t="shared" si="354"/>
        <v>0</v>
      </c>
      <c r="AE922">
        <f t="shared" si="355"/>
        <v>0</v>
      </c>
      <c r="AF922">
        <f t="shared" si="356"/>
        <v>0</v>
      </c>
      <c r="AG922">
        <f t="shared" si="367"/>
        <v>0</v>
      </c>
      <c r="AH922">
        <f t="shared" si="368"/>
        <v>0</v>
      </c>
      <c r="AI922">
        <f t="shared" si="357"/>
        <v>0</v>
      </c>
      <c r="AJ922">
        <f t="shared" si="358"/>
        <v>0</v>
      </c>
      <c r="AK922">
        <f t="shared" si="359"/>
        <v>0</v>
      </c>
      <c r="AL922">
        <f t="shared" si="360"/>
        <v>0</v>
      </c>
      <c r="AM922">
        <f t="shared" si="361"/>
        <v>0</v>
      </c>
      <c r="AO922">
        <f t="shared" si="362"/>
        <v>0</v>
      </c>
      <c r="AP922">
        <f t="shared" si="363"/>
        <v>0</v>
      </c>
    </row>
    <row r="923" spans="1:42" x14ac:dyDescent="0.2">
      <c r="D923" s="120">
        <f t="shared" si="345"/>
        <v>0</v>
      </c>
      <c r="O923">
        <f t="shared" si="346"/>
        <v>0</v>
      </c>
      <c r="P923">
        <f t="shared" si="364"/>
        <v>431</v>
      </c>
      <c r="Q923">
        <f t="shared" si="365"/>
        <v>0</v>
      </c>
      <c r="R923">
        <f t="shared" si="347"/>
        <v>0</v>
      </c>
      <c r="S923">
        <f t="shared" si="348"/>
        <v>0</v>
      </c>
      <c r="T923">
        <f t="shared" si="366"/>
        <v>0</v>
      </c>
      <c r="V923">
        <f t="shared" si="349"/>
        <v>0</v>
      </c>
      <c r="W923">
        <f t="shared" si="350"/>
        <v>0</v>
      </c>
      <c r="Y923">
        <f t="shared" si="351"/>
        <v>0</v>
      </c>
      <c r="Z923">
        <f t="shared" si="352"/>
        <v>0</v>
      </c>
      <c r="AB923">
        <f t="shared" si="353"/>
        <v>0</v>
      </c>
      <c r="AC923">
        <f t="shared" si="354"/>
        <v>0</v>
      </c>
      <c r="AE923">
        <f t="shared" si="355"/>
        <v>0</v>
      </c>
      <c r="AF923">
        <f t="shared" si="356"/>
        <v>0</v>
      </c>
      <c r="AG923">
        <f t="shared" si="367"/>
        <v>0</v>
      </c>
      <c r="AH923">
        <f t="shared" si="368"/>
        <v>0</v>
      </c>
      <c r="AI923">
        <f t="shared" si="357"/>
        <v>0</v>
      </c>
      <c r="AJ923">
        <f t="shared" si="358"/>
        <v>0</v>
      </c>
      <c r="AK923">
        <f t="shared" si="359"/>
        <v>0</v>
      </c>
      <c r="AL923">
        <f t="shared" si="360"/>
        <v>0</v>
      </c>
      <c r="AM923">
        <f t="shared" si="361"/>
        <v>0</v>
      </c>
      <c r="AO923">
        <f t="shared" si="362"/>
        <v>0</v>
      </c>
      <c r="AP923">
        <f t="shared" si="363"/>
        <v>0</v>
      </c>
    </row>
    <row r="924" spans="1:42" x14ac:dyDescent="0.2">
      <c r="D924" s="120">
        <f t="shared" si="345"/>
        <v>0</v>
      </c>
      <c r="O924">
        <f t="shared" si="346"/>
        <v>0</v>
      </c>
      <c r="P924">
        <f t="shared" si="364"/>
        <v>431</v>
      </c>
      <c r="Q924">
        <f t="shared" si="365"/>
        <v>0</v>
      </c>
      <c r="R924">
        <f t="shared" si="347"/>
        <v>0</v>
      </c>
      <c r="S924">
        <f t="shared" si="348"/>
        <v>0</v>
      </c>
      <c r="T924">
        <f t="shared" si="366"/>
        <v>0</v>
      </c>
      <c r="V924">
        <f t="shared" si="349"/>
        <v>0</v>
      </c>
      <c r="W924">
        <f t="shared" si="350"/>
        <v>0</v>
      </c>
      <c r="Y924">
        <f t="shared" si="351"/>
        <v>0</v>
      </c>
      <c r="Z924">
        <f t="shared" si="352"/>
        <v>0</v>
      </c>
      <c r="AB924">
        <f t="shared" si="353"/>
        <v>0</v>
      </c>
      <c r="AC924">
        <f t="shared" si="354"/>
        <v>0</v>
      </c>
      <c r="AE924">
        <f t="shared" si="355"/>
        <v>0</v>
      </c>
      <c r="AF924">
        <f t="shared" si="356"/>
        <v>0</v>
      </c>
      <c r="AG924">
        <f t="shared" si="367"/>
        <v>0</v>
      </c>
      <c r="AH924">
        <f t="shared" si="368"/>
        <v>0</v>
      </c>
      <c r="AI924">
        <f t="shared" si="357"/>
        <v>0</v>
      </c>
      <c r="AJ924">
        <f t="shared" si="358"/>
        <v>0</v>
      </c>
      <c r="AK924">
        <f t="shared" si="359"/>
        <v>0</v>
      </c>
      <c r="AL924">
        <f t="shared" si="360"/>
        <v>0</v>
      </c>
      <c r="AM924">
        <f t="shared" si="361"/>
        <v>0</v>
      </c>
      <c r="AO924">
        <f t="shared" si="362"/>
        <v>0</v>
      </c>
      <c r="AP924">
        <f t="shared" si="363"/>
        <v>0</v>
      </c>
    </row>
    <row r="925" spans="1:42" x14ac:dyDescent="0.2">
      <c r="A925" s="40"/>
      <c r="D925" s="120">
        <f t="shared" si="345"/>
        <v>0</v>
      </c>
      <c r="O925">
        <f t="shared" si="346"/>
        <v>0</v>
      </c>
      <c r="P925">
        <f t="shared" si="364"/>
        <v>431</v>
      </c>
      <c r="Q925">
        <f t="shared" si="365"/>
        <v>0</v>
      </c>
      <c r="R925">
        <f t="shared" si="347"/>
        <v>0</v>
      </c>
      <c r="S925">
        <f t="shared" si="348"/>
        <v>0</v>
      </c>
      <c r="T925">
        <f t="shared" si="366"/>
        <v>0</v>
      </c>
      <c r="V925">
        <f t="shared" si="349"/>
        <v>0</v>
      </c>
      <c r="W925">
        <f t="shared" si="350"/>
        <v>0</v>
      </c>
      <c r="Y925">
        <f t="shared" si="351"/>
        <v>0</v>
      </c>
      <c r="Z925">
        <f t="shared" si="352"/>
        <v>0</v>
      </c>
      <c r="AB925">
        <f t="shared" si="353"/>
        <v>0</v>
      </c>
      <c r="AC925">
        <f t="shared" si="354"/>
        <v>0</v>
      </c>
      <c r="AE925">
        <f t="shared" si="355"/>
        <v>0</v>
      </c>
      <c r="AF925">
        <f t="shared" si="356"/>
        <v>0</v>
      </c>
      <c r="AG925">
        <f t="shared" si="367"/>
        <v>0</v>
      </c>
      <c r="AH925">
        <f t="shared" si="368"/>
        <v>0</v>
      </c>
      <c r="AI925">
        <f t="shared" si="357"/>
        <v>0</v>
      </c>
      <c r="AJ925">
        <f t="shared" si="358"/>
        <v>0</v>
      </c>
      <c r="AK925">
        <f t="shared" si="359"/>
        <v>0</v>
      </c>
      <c r="AL925">
        <f t="shared" si="360"/>
        <v>0</v>
      </c>
      <c r="AM925">
        <f t="shared" si="361"/>
        <v>0</v>
      </c>
      <c r="AO925">
        <f t="shared" si="362"/>
        <v>0</v>
      </c>
      <c r="AP925">
        <f t="shared" si="363"/>
        <v>0</v>
      </c>
    </row>
    <row r="926" spans="1:42" x14ac:dyDescent="0.2">
      <c r="D926" s="120">
        <f t="shared" si="345"/>
        <v>0</v>
      </c>
      <c r="O926">
        <f t="shared" si="346"/>
        <v>0</v>
      </c>
      <c r="P926">
        <f t="shared" si="364"/>
        <v>431</v>
      </c>
      <c r="Q926">
        <f t="shared" si="365"/>
        <v>0</v>
      </c>
      <c r="R926">
        <f t="shared" si="347"/>
        <v>0</v>
      </c>
      <c r="S926">
        <f t="shared" si="348"/>
        <v>0</v>
      </c>
      <c r="T926">
        <f t="shared" si="366"/>
        <v>0</v>
      </c>
      <c r="V926">
        <f t="shared" si="349"/>
        <v>0</v>
      </c>
      <c r="W926">
        <f t="shared" si="350"/>
        <v>0</v>
      </c>
      <c r="Y926">
        <f t="shared" si="351"/>
        <v>0</v>
      </c>
      <c r="Z926">
        <f t="shared" si="352"/>
        <v>0</v>
      </c>
      <c r="AB926">
        <f t="shared" si="353"/>
        <v>0</v>
      </c>
      <c r="AC926">
        <f t="shared" si="354"/>
        <v>0</v>
      </c>
      <c r="AE926">
        <f t="shared" si="355"/>
        <v>0</v>
      </c>
      <c r="AF926">
        <f t="shared" si="356"/>
        <v>0</v>
      </c>
      <c r="AG926">
        <f t="shared" si="367"/>
        <v>0</v>
      </c>
      <c r="AH926">
        <f t="shared" si="368"/>
        <v>0</v>
      </c>
      <c r="AI926">
        <f t="shared" si="357"/>
        <v>0</v>
      </c>
      <c r="AJ926">
        <f t="shared" si="358"/>
        <v>0</v>
      </c>
      <c r="AK926">
        <f t="shared" si="359"/>
        <v>0</v>
      </c>
      <c r="AL926">
        <f t="shared" si="360"/>
        <v>0</v>
      </c>
      <c r="AM926">
        <f t="shared" si="361"/>
        <v>0</v>
      </c>
      <c r="AO926">
        <f t="shared" si="362"/>
        <v>0</v>
      </c>
      <c r="AP926">
        <f t="shared" si="363"/>
        <v>0</v>
      </c>
    </row>
    <row r="927" spans="1:42" x14ac:dyDescent="0.2">
      <c r="D927" s="120">
        <f t="shared" si="345"/>
        <v>0</v>
      </c>
      <c r="O927">
        <f t="shared" si="346"/>
        <v>0</v>
      </c>
      <c r="P927">
        <f t="shared" si="364"/>
        <v>431</v>
      </c>
      <c r="Q927">
        <f t="shared" si="365"/>
        <v>0</v>
      </c>
      <c r="R927">
        <f t="shared" si="347"/>
        <v>0</v>
      </c>
      <c r="S927">
        <f t="shared" si="348"/>
        <v>0</v>
      </c>
      <c r="T927">
        <f t="shared" si="366"/>
        <v>0</v>
      </c>
      <c r="V927">
        <f t="shared" si="349"/>
        <v>0</v>
      </c>
      <c r="W927">
        <f t="shared" si="350"/>
        <v>0</v>
      </c>
      <c r="Y927">
        <f t="shared" si="351"/>
        <v>0</v>
      </c>
      <c r="Z927">
        <f t="shared" si="352"/>
        <v>0</v>
      </c>
      <c r="AB927">
        <f t="shared" si="353"/>
        <v>0</v>
      </c>
      <c r="AC927">
        <f t="shared" si="354"/>
        <v>0</v>
      </c>
      <c r="AE927">
        <f t="shared" si="355"/>
        <v>0</v>
      </c>
      <c r="AF927">
        <f t="shared" si="356"/>
        <v>0</v>
      </c>
      <c r="AG927">
        <f t="shared" si="367"/>
        <v>0</v>
      </c>
      <c r="AH927">
        <f t="shared" si="368"/>
        <v>0</v>
      </c>
      <c r="AI927">
        <f t="shared" si="357"/>
        <v>0</v>
      </c>
      <c r="AJ927">
        <f t="shared" si="358"/>
        <v>0</v>
      </c>
      <c r="AK927">
        <f t="shared" si="359"/>
        <v>0</v>
      </c>
      <c r="AL927">
        <f t="shared" si="360"/>
        <v>0</v>
      </c>
      <c r="AM927">
        <f t="shared" si="361"/>
        <v>0</v>
      </c>
      <c r="AO927">
        <f t="shared" si="362"/>
        <v>0</v>
      </c>
      <c r="AP927">
        <f t="shared" si="363"/>
        <v>0</v>
      </c>
    </row>
    <row r="928" spans="1:42" x14ac:dyDescent="0.2">
      <c r="A928" s="40"/>
      <c r="D928" s="120">
        <f t="shared" si="345"/>
        <v>0</v>
      </c>
      <c r="O928">
        <f t="shared" si="346"/>
        <v>0</v>
      </c>
      <c r="P928">
        <f t="shared" si="364"/>
        <v>431</v>
      </c>
      <c r="Q928">
        <f t="shared" si="365"/>
        <v>0</v>
      </c>
      <c r="R928">
        <f t="shared" si="347"/>
        <v>0</v>
      </c>
      <c r="S928">
        <f t="shared" si="348"/>
        <v>0</v>
      </c>
      <c r="T928">
        <f t="shared" si="366"/>
        <v>0</v>
      </c>
      <c r="V928">
        <f t="shared" si="349"/>
        <v>0</v>
      </c>
      <c r="W928">
        <f t="shared" si="350"/>
        <v>0</v>
      </c>
      <c r="Y928">
        <f t="shared" si="351"/>
        <v>0</v>
      </c>
      <c r="Z928">
        <f t="shared" si="352"/>
        <v>0</v>
      </c>
      <c r="AB928">
        <f t="shared" si="353"/>
        <v>0</v>
      </c>
      <c r="AC928">
        <f t="shared" si="354"/>
        <v>0</v>
      </c>
      <c r="AE928">
        <f t="shared" si="355"/>
        <v>0</v>
      </c>
      <c r="AF928">
        <f t="shared" si="356"/>
        <v>0</v>
      </c>
      <c r="AG928">
        <f t="shared" si="367"/>
        <v>0</v>
      </c>
      <c r="AH928">
        <f t="shared" si="368"/>
        <v>0</v>
      </c>
      <c r="AI928">
        <f t="shared" si="357"/>
        <v>0</v>
      </c>
      <c r="AJ928">
        <f t="shared" si="358"/>
        <v>0</v>
      </c>
      <c r="AK928">
        <f t="shared" si="359"/>
        <v>0</v>
      </c>
      <c r="AL928">
        <f t="shared" si="360"/>
        <v>0</v>
      </c>
      <c r="AM928">
        <f t="shared" si="361"/>
        <v>0</v>
      </c>
      <c r="AO928">
        <f t="shared" si="362"/>
        <v>0</v>
      </c>
      <c r="AP928">
        <f t="shared" si="363"/>
        <v>0</v>
      </c>
    </row>
    <row r="929" spans="1:42" x14ac:dyDescent="0.2">
      <c r="A929" s="139"/>
      <c r="D929" s="120">
        <f t="shared" si="345"/>
        <v>0</v>
      </c>
      <c r="O929">
        <f t="shared" si="346"/>
        <v>0</v>
      </c>
      <c r="P929">
        <f t="shared" si="364"/>
        <v>431</v>
      </c>
      <c r="Q929">
        <f t="shared" si="365"/>
        <v>0</v>
      </c>
      <c r="R929">
        <f t="shared" si="347"/>
        <v>0</v>
      </c>
      <c r="S929">
        <f t="shared" si="348"/>
        <v>0</v>
      </c>
      <c r="T929">
        <f t="shared" si="366"/>
        <v>0</v>
      </c>
      <c r="V929">
        <f t="shared" si="349"/>
        <v>0</v>
      </c>
      <c r="W929">
        <f t="shared" si="350"/>
        <v>0</v>
      </c>
      <c r="Y929">
        <f t="shared" si="351"/>
        <v>0</v>
      </c>
      <c r="Z929">
        <f t="shared" si="352"/>
        <v>0</v>
      </c>
      <c r="AB929">
        <f t="shared" si="353"/>
        <v>0</v>
      </c>
      <c r="AC929">
        <f t="shared" si="354"/>
        <v>0</v>
      </c>
      <c r="AE929">
        <f t="shared" si="355"/>
        <v>0</v>
      </c>
      <c r="AF929">
        <f t="shared" si="356"/>
        <v>0</v>
      </c>
      <c r="AG929">
        <f t="shared" si="367"/>
        <v>0</v>
      </c>
      <c r="AH929">
        <f t="shared" si="368"/>
        <v>0</v>
      </c>
      <c r="AI929">
        <f t="shared" si="357"/>
        <v>0</v>
      </c>
      <c r="AJ929">
        <f t="shared" si="358"/>
        <v>0</v>
      </c>
      <c r="AK929">
        <f t="shared" si="359"/>
        <v>0</v>
      </c>
      <c r="AL929">
        <f t="shared" si="360"/>
        <v>0</v>
      </c>
      <c r="AM929">
        <f t="shared" si="361"/>
        <v>0</v>
      </c>
      <c r="AO929">
        <f t="shared" si="362"/>
        <v>0</v>
      </c>
      <c r="AP929">
        <f t="shared" si="363"/>
        <v>0</v>
      </c>
    </row>
    <row r="930" spans="1:42" x14ac:dyDescent="0.2">
      <c r="D930" s="120">
        <f t="shared" si="345"/>
        <v>0</v>
      </c>
      <c r="O930">
        <f t="shared" si="346"/>
        <v>0</v>
      </c>
      <c r="P930">
        <f t="shared" si="364"/>
        <v>431</v>
      </c>
      <c r="Q930">
        <f t="shared" si="365"/>
        <v>0</v>
      </c>
      <c r="R930">
        <f t="shared" si="347"/>
        <v>0</v>
      </c>
      <c r="S930">
        <f t="shared" si="348"/>
        <v>0</v>
      </c>
      <c r="T930">
        <f t="shared" si="366"/>
        <v>0</v>
      </c>
      <c r="V930">
        <f t="shared" si="349"/>
        <v>0</v>
      </c>
      <c r="W930">
        <f t="shared" si="350"/>
        <v>0</v>
      </c>
      <c r="Y930">
        <f t="shared" si="351"/>
        <v>0</v>
      </c>
      <c r="Z930">
        <f t="shared" si="352"/>
        <v>0</v>
      </c>
      <c r="AB930">
        <f t="shared" si="353"/>
        <v>0</v>
      </c>
      <c r="AC930">
        <f t="shared" si="354"/>
        <v>0</v>
      </c>
      <c r="AE930">
        <f t="shared" si="355"/>
        <v>0</v>
      </c>
      <c r="AF930">
        <f t="shared" si="356"/>
        <v>0</v>
      </c>
      <c r="AG930">
        <f t="shared" si="367"/>
        <v>0</v>
      </c>
      <c r="AH930">
        <f t="shared" si="368"/>
        <v>0</v>
      </c>
      <c r="AI930">
        <f t="shared" si="357"/>
        <v>0</v>
      </c>
      <c r="AJ930">
        <f t="shared" si="358"/>
        <v>0</v>
      </c>
      <c r="AK930">
        <f t="shared" si="359"/>
        <v>0</v>
      </c>
      <c r="AL930">
        <f t="shared" si="360"/>
        <v>0</v>
      </c>
      <c r="AM930">
        <f t="shared" si="361"/>
        <v>0</v>
      </c>
      <c r="AO930">
        <f t="shared" si="362"/>
        <v>0</v>
      </c>
      <c r="AP930">
        <f t="shared" si="363"/>
        <v>0</v>
      </c>
    </row>
    <row r="931" spans="1:42" x14ac:dyDescent="0.2">
      <c r="D931" s="120">
        <f t="shared" si="345"/>
        <v>0</v>
      </c>
      <c r="O931">
        <f t="shared" si="346"/>
        <v>0</v>
      </c>
      <c r="P931">
        <f t="shared" si="364"/>
        <v>431</v>
      </c>
      <c r="Q931">
        <f t="shared" si="365"/>
        <v>0</v>
      </c>
      <c r="R931">
        <f t="shared" si="347"/>
        <v>0</v>
      </c>
      <c r="S931">
        <f t="shared" si="348"/>
        <v>0</v>
      </c>
      <c r="T931">
        <f t="shared" si="366"/>
        <v>0</v>
      </c>
      <c r="V931">
        <f t="shared" si="349"/>
        <v>0</v>
      </c>
      <c r="W931">
        <f t="shared" si="350"/>
        <v>0</v>
      </c>
      <c r="Y931">
        <f t="shared" si="351"/>
        <v>0</v>
      </c>
      <c r="Z931">
        <f t="shared" si="352"/>
        <v>0</v>
      </c>
      <c r="AB931">
        <f t="shared" si="353"/>
        <v>0</v>
      </c>
      <c r="AC931">
        <f t="shared" si="354"/>
        <v>0</v>
      </c>
      <c r="AE931">
        <f t="shared" si="355"/>
        <v>0</v>
      </c>
      <c r="AF931">
        <f t="shared" si="356"/>
        <v>0</v>
      </c>
      <c r="AG931">
        <f t="shared" si="367"/>
        <v>0</v>
      </c>
      <c r="AH931">
        <f t="shared" si="368"/>
        <v>0</v>
      </c>
      <c r="AI931">
        <f t="shared" si="357"/>
        <v>0</v>
      </c>
      <c r="AJ931">
        <f t="shared" si="358"/>
        <v>0</v>
      </c>
      <c r="AK931">
        <f t="shared" si="359"/>
        <v>0</v>
      </c>
      <c r="AL931">
        <f t="shared" si="360"/>
        <v>0</v>
      </c>
      <c r="AM931">
        <f t="shared" si="361"/>
        <v>0</v>
      </c>
      <c r="AO931">
        <f t="shared" si="362"/>
        <v>0</v>
      </c>
      <c r="AP931">
        <f t="shared" si="363"/>
        <v>0</v>
      </c>
    </row>
    <row r="932" spans="1:42" x14ac:dyDescent="0.2">
      <c r="D932" s="120">
        <f t="shared" si="345"/>
        <v>0</v>
      </c>
      <c r="O932">
        <f t="shared" si="346"/>
        <v>0</v>
      </c>
      <c r="P932">
        <f t="shared" si="364"/>
        <v>431</v>
      </c>
      <c r="Q932">
        <f t="shared" si="365"/>
        <v>0</v>
      </c>
      <c r="R932">
        <f t="shared" si="347"/>
        <v>0</v>
      </c>
      <c r="S932">
        <f t="shared" si="348"/>
        <v>0</v>
      </c>
      <c r="T932">
        <f t="shared" si="366"/>
        <v>0</v>
      </c>
      <c r="V932">
        <f t="shared" si="349"/>
        <v>0</v>
      </c>
      <c r="W932">
        <f t="shared" si="350"/>
        <v>0</v>
      </c>
      <c r="Y932">
        <f t="shared" si="351"/>
        <v>0</v>
      </c>
      <c r="Z932">
        <f t="shared" si="352"/>
        <v>0</v>
      </c>
      <c r="AB932">
        <f t="shared" si="353"/>
        <v>0</v>
      </c>
      <c r="AC932">
        <f t="shared" si="354"/>
        <v>0</v>
      </c>
      <c r="AE932">
        <f t="shared" si="355"/>
        <v>0</v>
      </c>
      <c r="AF932">
        <f t="shared" si="356"/>
        <v>0</v>
      </c>
      <c r="AG932">
        <f t="shared" si="367"/>
        <v>0</v>
      </c>
      <c r="AH932">
        <f t="shared" si="368"/>
        <v>0</v>
      </c>
      <c r="AI932">
        <f t="shared" si="357"/>
        <v>0</v>
      </c>
      <c r="AJ932">
        <f t="shared" si="358"/>
        <v>0</v>
      </c>
      <c r="AK932">
        <f t="shared" si="359"/>
        <v>0</v>
      </c>
      <c r="AL932">
        <f t="shared" si="360"/>
        <v>0</v>
      </c>
      <c r="AM932">
        <f t="shared" si="361"/>
        <v>0</v>
      </c>
      <c r="AO932">
        <f t="shared" si="362"/>
        <v>0</v>
      </c>
      <c r="AP932">
        <f t="shared" si="363"/>
        <v>0</v>
      </c>
    </row>
    <row r="933" spans="1:42" x14ac:dyDescent="0.2">
      <c r="D933" s="120">
        <f t="shared" si="345"/>
        <v>0</v>
      </c>
      <c r="O933">
        <f t="shared" si="346"/>
        <v>0</v>
      </c>
      <c r="P933">
        <f t="shared" si="364"/>
        <v>431</v>
      </c>
      <c r="Q933">
        <f t="shared" si="365"/>
        <v>0</v>
      </c>
      <c r="R933">
        <f t="shared" si="347"/>
        <v>0</v>
      </c>
      <c r="S933">
        <f t="shared" si="348"/>
        <v>0</v>
      </c>
      <c r="T933">
        <f t="shared" si="366"/>
        <v>0</v>
      </c>
      <c r="V933">
        <f t="shared" si="349"/>
        <v>0</v>
      </c>
      <c r="W933">
        <f t="shared" si="350"/>
        <v>0</v>
      </c>
      <c r="Y933">
        <f t="shared" si="351"/>
        <v>0</v>
      </c>
      <c r="Z933">
        <f t="shared" si="352"/>
        <v>0</v>
      </c>
      <c r="AB933">
        <f t="shared" si="353"/>
        <v>0</v>
      </c>
      <c r="AC933">
        <f t="shared" si="354"/>
        <v>0</v>
      </c>
      <c r="AE933">
        <f t="shared" si="355"/>
        <v>0</v>
      </c>
      <c r="AF933">
        <f t="shared" si="356"/>
        <v>0</v>
      </c>
      <c r="AG933">
        <f t="shared" si="367"/>
        <v>0</v>
      </c>
      <c r="AH933">
        <f t="shared" si="368"/>
        <v>0</v>
      </c>
      <c r="AI933">
        <f t="shared" si="357"/>
        <v>0</v>
      </c>
      <c r="AJ933">
        <f t="shared" si="358"/>
        <v>0</v>
      </c>
      <c r="AK933">
        <f t="shared" si="359"/>
        <v>0</v>
      </c>
      <c r="AL933">
        <f t="shared" si="360"/>
        <v>0</v>
      </c>
      <c r="AM933">
        <f t="shared" si="361"/>
        <v>0</v>
      </c>
      <c r="AO933">
        <f t="shared" si="362"/>
        <v>0</v>
      </c>
      <c r="AP933">
        <f t="shared" si="363"/>
        <v>0</v>
      </c>
    </row>
    <row r="934" spans="1:42" x14ac:dyDescent="0.2">
      <c r="D934" s="120">
        <f t="shared" si="345"/>
        <v>0</v>
      </c>
      <c r="O934">
        <f t="shared" si="346"/>
        <v>0</v>
      </c>
      <c r="P934">
        <f t="shared" si="364"/>
        <v>431</v>
      </c>
      <c r="Q934">
        <f t="shared" si="365"/>
        <v>0</v>
      </c>
      <c r="R934">
        <f t="shared" si="347"/>
        <v>0</v>
      </c>
      <c r="S934">
        <f t="shared" si="348"/>
        <v>0</v>
      </c>
      <c r="T934">
        <f t="shared" si="366"/>
        <v>0</v>
      </c>
      <c r="V934">
        <f t="shared" si="349"/>
        <v>0</v>
      </c>
      <c r="W934">
        <f t="shared" si="350"/>
        <v>0</v>
      </c>
      <c r="Y934">
        <f t="shared" si="351"/>
        <v>0</v>
      </c>
      <c r="Z934">
        <f t="shared" si="352"/>
        <v>0</v>
      </c>
      <c r="AB934">
        <f t="shared" si="353"/>
        <v>0</v>
      </c>
      <c r="AC934">
        <f t="shared" si="354"/>
        <v>0</v>
      </c>
      <c r="AE934">
        <f t="shared" si="355"/>
        <v>0</v>
      </c>
      <c r="AF934">
        <f t="shared" si="356"/>
        <v>0</v>
      </c>
      <c r="AG934">
        <f t="shared" si="367"/>
        <v>0</v>
      </c>
      <c r="AH934">
        <f t="shared" si="368"/>
        <v>0</v>
      </c>
      <c r="AI934">
        <f t="shared" si="357"/>
        <v>0</v>
      </c>
      <c r="AJ934">
        <f t="shared" si="358"/>
        <v>0</v>
      </c>
      <c r="AK934">
        <f t="shared" si="359"/>
        <v>0</v>
      </c>
      <c r="AL934">
        <f t="shared" si="360"/>
        <v>0</v>
      </c>
      <c r="AM934">
        <f t="shared" si="361"/>
        <v>0</v>
      </c>
      <c r="AO934">
        <f t="shared" si="362"/>
        <v>0</v>
      </c>
      <c r="AP934">
        <f t="shared" si="363"/>
        <v>0</v>
      </c>
    </row>
    <row r="935" spans="1:42" x14ac:dyDescent="0.2">
      <c r="A935" s="40"/>
      <c r="D935" s="120">
        <f t="shared" si="345"/>
        <v>0</v>
      </c>
      <c r="O935">
        <f t="shared" si="346"/>
        <v>0</v>
      </c>
      <c r="P935">
        <f t="shared" si="364"/>
        <v>431</v>
      </c>
      <c r="Q935">
        <f t="shared" si="365"/>
        <v>0</v>
      </c>
      <c r="R935">
        <f t="shared" si="347"/>
        <v>0</v>
      </c>
      <c r="S935">
        <f t="shared" si="348"/>
        <v>0</v>
      </c>
      <c r="T935">
        <f t="shared" si="366"/>
        <v>0</v>
      </c>
      <c r="V935">
        <f t="shared" si="349"/>
        <v>0</v>
      </c>
      <c r="W935">
        <f t="shared" si="350"/>
        <v>0</v>
      </c>
      <c r="Y935">
        <f t="shared" si="351"/>
        <v>0</v>
      </c>
      <c r="Z935">
        <f t="shared" si="352"/>
        <v>0</v>
      </c>
      <c r="AB935">
        <f t="shared" si="353"/>
        <v>0</v>
      </c>
      <c r="AC935">
        <f t="shared" si="354"/>
        <v>0</v>
      </c>
      <c r="AE935">
        <f t="shared" si="355"/>
        <v>0</v>
      </c>
      <c r="AF935">
        <f t="shared" si="356"/>
        <v>0</v>
      </c>
      <c r="AG935">
        <f t="shared" si="367"/>
        <v>0</v>
      </c>
      <c r="AH935">
        <f t="shared" si="368"/>
        <v>0</v>
      </c>
      <c r="AI935">
        <f t="shared" si="357"/>
        <v>0</v>
      </c>
      <c r="AJ935">
        <f t="shared" si="358"/>
        <v>0</v>
      </c>
      <c r="AK935">
        <f t="shared" si="359"/>
        <v>0</v>
      </c>
      <c r="AL935">
        <f t="shared" si="360"/>
        <v>0</v>
      </c>
      <c r="AM935">
        <f t="shared" si="361"/>
        <v>0</v>
      </c>
      <c r="AO935">
        <f t="shared" si="362"/>
        <v>0</v>
      </c>
      <c r="AP935">
        <f t="shared" si="363"/>
        <v>0</v>
      </c>
    </row>
    <row r="936" spans="1:42" x14ac:dyDescent="0.2">
      <c r="D936" s="120">
        <f t="shared" si="345"/>
        <v>0</v>
      </c>
      <c r="O936">
        <f t="shared" si="346"/>
        <v>0</v>
      </c>
      <c r="P936">
        <f t="shared" si="364"/>
        <v>431</v>
      </c>
      <c r="Q936">
        <f t="shared" si="365"/>
        <v>0</v>
      </c>
      <c r="R936">
        <f t="shared" si="347"/>
        <v>0</v>
      </c>
      <c r="S936">
        <f t="shared" si="348"/>
        <v>0</v>
      </c>
      <c r="T936">
        <f t="shared" si="366"/>
        <v>0</v>
      </c>
      <c r="V936">
        <f t="shared" si="349"/>
        <v>0</v>
      </c>
      <c r="W936">
        <f t="shared" si="350"/>
        <v>0</v>
      </c>
      <c r="Y936">
        <f t="shared" si="351"/>
        <v>0</v>
      </c>
      <c r="Z936">
        <f t="shared" si="352"/>
        <v>0</v>
      </c>
      <c r="AB936">
        <f t="shared" si="353"/>
        <v>0</v>
      </c>
      <c r="AC936">
        <f t="shared" si="354"/>
        <v>0</v>
      </c>
      <c r="AE936">
        <f t="shared" si="355"/>
        <v>0</v>
      </c>
      <c r="AF936">
        <f t="shared" si="356"/>
        <v>0</v>
      </c>
      <c r="AG936">
        <f t="shared" si="367"/>
        <v>0</v>
      </c>
      <c r="AH936">
        <f t="shared" si="368"/>
        <v>0</v>
      </c>
      <c r="AI936">
        <f t="shared" si="357"/>
        <v>0</v>
      </c>
      <c r="AJ936">
        <f t="shared" si="358"/>
        <v>0</v>
      </c>
      <c r="AK936">
        <f t="shared" si="359"/>
        <v>0</v>
      </c>
      <c r="AL936">
        <f t="shared" si="360"/>
        <v>0</v>
      </c>
      <c r="AM936">
        <f t="shared" si="361"/>
        <v>0</v>
      </c>
      <c r="AO936">
        <f t="shared" si="362"/>
        <v>0</v>
      </c>
      <c r="AP936">
        <f t="shared" si="363"/>
        <v>0</v>
      </c>
    </row>
    <row r="937" spans="1:42" x14ac:dyDescent="0.2">
      <c r="D937" s="120">
        <f t="shared" si="345"/>
        <v>0</v>
      </c>
      <c r="O937">
        <f t="shared" si="346"/>
        <v>0</v>
      </c>
      <c r="P937">
        <f t="shared" si="364"/>
        <v>431</v>
      </c>
      <c r="Q937">
        <f t="shared" si="365"/>
        <v>0</v>
      </c>
      <c r="R937">
        <f t="shared" si="347"/>
        <v>0</v>
      </c>
      <c r="S937">
        <f t="shared" si="348"/>
        <v>0</v>
      </c>
      <c r="T937">
        <f t="shared" si="366"/>
        <v>0</v>
      </c>
      <c r="V937">
        <f t="shared" si="349"/>
        <v>0</v>
      </c>
      <c r="W937">
        <f t="shared" si="350"/>
        <v>0</v>
      </c>
      <c r="Y937">
        <f t="shared" si="351"/>
        <v>0</v>
      </c>
      <c r="Z937">
        <f t="shared" si="352"/>
        <v>0</v>
      </c>
      <c r="AB937">
        <f t="shared" si="353"/>
        <v>0</v>
      </c>
      <c r="AC937">
        <f t="shared" si="354"/>
        <v>0</v>
      </c>
      <c r="AE937">
        <f t="shared" si="355"/>
        <v>0</v>
      </c>
      <c r="AF937">
        <f t="shared" si="356"/>
        <v>0</v>
      </c>
      <c r="AG937">
        <f t="shared" si="367"/>
        <v>0</v>
      </c>
      <c r="AH937">
        <f t="shared" si="368"/>
        <v>0</v>
      </c>
      <c r="AI937">
        <f t="shared" si="357"/>
        <v>0</v>
      </c>
      <c r="AJ937">
        <f t="shared" si="358"/>
        <v>0</v>
      </c>
      <c r="AK937">
        <f t="shared" si="359"/>
        <v>0</v>
      </c>
      <c r="AL937">
        <f t="shared" si="360"/>
        <v>0</v>
      </c>
      <c r="AM937">
        <f t="shared" si="361"/>
        <v>0</v>
      </c>
      <c r="AO937">
        <f t="shared" si="362"/>
        <v>0</v>
      </c>
      <c r="AP937">
        <f t="shared" si="363"/>
        <v>0</v>
      </c>
    </row>
    <row r="938" spans="1:42" x14ac:dyDescent="0.2">
      <c r="D938" s="120">
        <f t="shared" si="345"/>
        <v>0</v>
      </c>
      <c r="O938">
        <f t="shared" si="346"/>
        <v>0</v>
      </c>
      <c r="P938">
        <f t="shared" si="364"/>
        <v>431</v>
      </c>
      <c r="Q938">
        <f t="shared" si="365"/>
        <v>0</v>
      </c>
      <c r="R938">
        <f t="shared" si="347"/>
        <v>0</v>
      </c>
      <c r="S938">
        <f t="shared" si="348"/>
        <v>0</v>
      </c>
      <c r="T938">
        <f t="shared" si="366"/>
        <v>0</v>
      </c>
      <c r="V938">
        <f t="shared" si="349"/>
        <v>0</v>
      </c>
      <c r="W938">
        <f t="shared" si="350"/>
        <v>0</v>
      </c>
      <c r="Y938">
        <f t="shared" si="351"/>
        <v>0</v>
      </c>
      <c r="Z938">
        <f t="shared" si="352"/>
        <v>0</v>
      </c>
      <c r="AB938">
        <f t="shared" si="353"/>
        <v>0</v>
      </c>
      <c r="AC938">
        <f t="shared" si="354"/>
        <v>0</v>
      </c>
      <c r="AE938">
        <f t="shared" si="355"/>
        <v>0</v>
      </c>
      <c r="AF938">
        <f t="shared" si="356"/>
        <v>0</v>
      </c>
      <c r="AG938">
        <f t="shared" si="367"/>
        <v>0</v>
      </c>
      <c r="AH938">
        <f t="shared" si="368"/>
        <v>0</v>
      </c>
      <c r="AI938">
        <f t="shared" si="357"/>
        <v>0</v>
      </c>
      <c r="AJ938">
        <f t="shared" si="358"/>
        <v>0</v>
      </c>
      <c r="AK938">
        <f t="shared" si="359"/>
        <v>0</v>
      </c>
      <c r="AL938">
        <f t="shared" si="360"/>
        <v>0</v>
      </c>
      <c r="AM938">
        <f t="shared" si="361"/>
        <v>0</v>
      </c>
      <c r="AO938">
        <f t="shared" si="362"/>
        <v>0</v>
      </c>
      <c r="AP938">
        <f t="shared" si="363"/>
        <v>0</v>
      </c>
    </row>
    <row r="939" spans="1:42" x14ac:dyDescent="0.2">
      <c r="D939" s="120">
        <f t="shared" si="345"/>
        <v>0</v>
      </c>
      <c r="O939">
        <f t="shared" si="346"/>
        <v>0</v>
      </c>
      <c r="P939">
        <f t="shared" si="364"/>
        <v>431</v>
      </c>
      <c r="Q939">
        <f t="shared" si="365"/>
        <v>0</v>
      </c>
      <c r="R939">
        <f t="shared" si="347"/>
        <v>0</v>
      </c>
      <c r="S939">
        <f t="shared" si="348"/>
        <v>0</v>
      </c>
      <c r="T939">
        <f t="shared" si="366"/>
        <v>0</v>
      </c>
      <c r="V939">
        <f t="shared" si="349"/>
        <v>0</v>
      </c>
      <c r="W939">
        <f t="shared" si="350"/>
        <v>0</v>
      </c>
      <c r="Y939">
        <f t="shared" si="351"/>
        <v>0</v>
      </c>
      <c r="Z939">
        <f t="shared" si="352"/>
        <v>0</v>
      </c>
      <c r="AB939">
        <f t="shared" si="353"/>
        <v>0</v>
      </c>
      <c r="AC939">
        <f t="shared" si="354"/>
        <v>0</v>
      </c>
      <c r="AE939">
        <f t="shared" si="355"/>
        <v>0</v>
      </c>
      <c r="AF939">
        <f t="shared" si="356"/>
        <v>0</v>
      </c>
      <c r="AG939">
        <f t="shared" si="367"/>
        <v>0</v>
      </c>
      <c r="AH939">
        <f t="shared" si="368"/>
        <v>0</v>
      </c>
      <c r="AI939">
        <f t="shared" si="357"/>
        <v>0</v>
      </c>
      <c r="AJ939">
        <f t="shared" si="358"/>
        <v>0</v>
      </c>
      <c r="AK939">
        <f t="shared" si="359"/>
        <v>0</v>
      </c>
      <c r="AL939">
        <f t="shared" si="360"/>
        <v>0</v>
      </c>
      <c r="AM939">
        <f t="shared" si="361"/>
        <v>0</v>
      </c>
      <c r="AO939">
        <f t="shared" si="362"/>
        <v>0</v>
      </c>
      <c r="AP939">
        <f t="shared" si="363"/>
        <v>0</v>
      </c>
    </row>
    <row r="940" spans="1:42" x14ac:dyDescent="0.2">
      <c r="A940" s="191"/>
      <c r="D940" s="120">
        <f t="shared" si="345"/>
        <v>0</v>
      </c>
      <c r="O940">
        <f t="shared" si="346"/>
        <v>0</v>
      </c>
      <c r="P940">
        <f t="shared" si="364"/>
        <v>431</v>
      </c>
      <c r="Q940">
        <f t="shared" si="365"/>
        <v>0</v>
      </c>
      <c r="R940">
        <f t="shared" si="347"/>
        <v>0</v>
      </c>
      <c r="S940">
        <f t="shared" si="348"/>
        <v>0</v>
      </c>
      <c r="T940">
        <f t="shared" si="366"/>
        <v>0</v>
      </c>
      <c r="V940">
        <f t="shared" si="349"/>
        <v>0</v>
      </c>
      <c r="W940">
        <f t="shared" si="350"/>
        <v>0</v>
      </c>
      <c r="Y940">
        <f t="shared" si="351"/>
        <v>0</v>
      </c>
      <c r="Z940">
        <f t="shared" si="352"/>
        <v>0</v>
      </c>
      <c r="AB940">
        <f t="shared" si="353"/>
        <v>0</v>
      </c>
      <c r="AC940">
        <f t="shared" si="354"/>
        <v>0</v>
      </c>
      <c r="AE940">
        <f t="shared" si="355"/>
        <v>0</v>
      </c>
      <c r="AF940">
        <f t="shared" si="356"/>
        <v>0</v>
      </c>
      <c r="AG940">
        <f t="shared" si="367"/>
        <v>0</v>
      </c>
      <c r="AH940">
        <f t="shared" si="368"/>
        <v>0</v>
      </c>
      <c r="AI940">
        <f t="shared" si="357"/>
        <v>0</v>
      </c>
      <c r="AJ940">
        <f t="shared" si="358"/>
        <v>0</v>
      </c>
      <c r="AK940">
        <f t="shared" si="359"/>
        <v>0</v>
      </c>
      <c r="AL940">
        <f t="shared" si="360"/>
        <v>0</v>
      </c>
      <c r="AM940">
        <f t="shared" si="361"/>
        <v>0</v>
      </c>
      <c r="AO940">
        <f t="shared" si="362"/>
        <v>0</v>
      </c>
      <c r="AP940">
        <f t="shared" si="363"/>
        <v>0</v>
      </c>
    </row>
    <row r="941" spans="1:42" x14ac:dyDescent="0.2">
      <c r="D941" s="120">
        <f t="shared" si="345"/>
        <v>0</v>
      </c>
      <c r="O941">
        <f t="shared" si="346"/>
        <v>0</v>
      </c>
      <c r="P941">
        <f t="shared" si="364"/>
        <v>431</v>
      </c>
      <c r="Q941">
        <f t="shared" si="365"/>
        <v>0</v>
      </c>
      <c r="R941">
        <f t="shared" si="347"/>
        <v>0</v>
      </c>
      <c r="S941">
        <f t="shared" si="348"/>
        <v>0</v>
      </c>
      <c r="T941">
        <f t="shared" si="366"/>
        <v>0</v>
      </c>
      <c r="V941">
        <f t="shared" si="349"/>
        <v>0</v>
      </c>
      <c r="W941">
        <f t="shared" si="350"/>
        <v>0</v>
      </c>
      <c r="Y941">
        <f t="shared" si="351"/>
        <v>0</v>
      </c>
      <c r="Z941">
        <f t="shared" si="352"/>
        <v>0</v>
      </c>
      <c r="AB941">
        <f t="shared" si="353"/>
        <v>0</v>
      </c>
      <c r="AC941">
        <f t="shared" si="354"/>
        <v>0</v>
      </c>
      <c r="AE941">
        <f t="shared" si="355"/>
        <v>0</v>
      </c>
      <c r="AF941">
        <f t="shared" si="356"/>
        <v>0</v>
      </c>
      <c r="AG941">
        <f t="shared" si="367"/>
        <v>0</v>
      </c>
      <c r="AH941">
        <f t="shared" si="368"/>
        <v>0</v>
      </c>
      <c r="AI941">
        <f t="shared" si="357"/>
        <v>0</v>
      </c>
      <c r="AJ941">
        <f t="shared" si="358"/>
        <v>0</v>
      </c>
      <c r="AK941">
        <f t="shared" si="359"/>
        <v>0</v>
      </c>
      <c r="AL941">
        <f t="shared" si="360"/>
        <v>0</v>
      </c>
      <c r="AM941">
        <f t="shared" si="361"/>
        <v>0</v>
      </c>
      <c r="AO941">
        <f t="shared" si="362"/>
        <v>0</v>
      </c>
      <c r="AP941">
        <f t="shared" si="363"/>
        <v>0</v>
      </c>
    </row>
    <row r="942" spans="1:42" x14ac:dyDescent="0.2">
      <c r="A942" s="40"/>
      <c r="D942" s="120">
        <f t="shared" si="345"/>
        <v>0</v>
      </c>
      <c r="O942">
        <f t="shared" si="346"/>
        <v>0</v>
      </c>
      <c r="P942">
        <f t="shared" si="364"/>
        <v>431</v>
      </c>
      <c r="Q942">
        <f t="shared" si="365"/>
        <v>0</v>
      </c>
      <c r="R942">
        <f t="shared" si="347"/>
        <v>0</v>
      </c>
      <c r="S942">
        <f t="shared" si="348"/>
        <v>0</v>
      </c>
      <c r="T942">
        <f t="shared" si="366"/>
        <v>0</v>
      </c>
      <c r="V942">
        <f t="shared" si="349"/>
        <v>0</v>
      </c>
      <c r="W942">
        <f t="shared" si="350"/>
        <v>0</v>
      </c>
      <c r="Y942">
        <f t="shared" si="351"/>
        <v>0</v>
      </c>
      <c r="Z942">
        <f t="shared" si="352"/>
        <v>0</v>
      </c>
      <c r="AB942">
        <f t="shared" si="353"/>
        <v>0</v>
      </c>
      <c r="AC942">
        <f t="shared" si="354"/>
        <v>0</v>
      </c>
      <c r="AE942">
        <f t="shared" si="355"/>
        <v>0</v>
      </c>
      <c r="AF942">
        <f t="shared" si="356"/>
        <v>0</v>
      </c>
      <c r="AG942">
        <f t="shared" si="367"/>
        <v>0</v>
      </c>
      <c r="AH942">
        <f t="shared" si="368"/>
        <v>0</v>
      </c>
      <c r="AI942">
        <f t="shared" si="357"/>
        <v>0</v>
      </c>
      <c r="AJ942">
        <f t="shared" si="358"/>
        <v>0</v>
      </c>
      <c r="AK942">
        <f t="shared" si="359"/>
        <v>0</v>
      </c>
      <c r="AL942">
        <f t="shared" si="360"/>
        <v>0</v>
      </c>
      <c r="AM942">
        <f t="shared" si="361"/>
        <v>0</v>
      </c>
      <c r="AO942">
        <f t="shared" si="362"/>
        <v>0</v>
      </c>
      <c r="AP942">
        <f t="shared" si="363"/>
        <v>0</v>
      </c>
    </row>
    <row r="943" spans="1:42" x14ac:dyDescent="0.2">
      <c r="A943" s="40"/>
      <c r="D943" s="120">
        <f t="shared" si="345"/>
        <v>0</v>
      </c>
      <c r="O943">
        <f t="shared" si="346"/>
        <v>0</v>
      </c>
      <c r="P943">
        <f t="shared" si="364"/>
        <v>431</v>
      </c>
      <c r="Q943">
        <f t="shared" si="365"/>
        <v>0</v>
      </c>
      <c r="R943">
        <f t="shared" si="347"/>
        <v>0</v>
      </c>
      <c r="S943">
        <f t="shared" si="348"/>
        <v>0</v>
      </c>
      <c r="T943">
        <f t="shared" si="366"/>
        <v>0</v>
      </c>
      <c r="V943">
        <f t="shared" si="349"/>
        <v>0</v>
      </c>
      <c r="W943">
        <f t="shared" si="350"/>
        <v>0</v>
      </c>
      <c r="Y943">
        <f t="shared" si="351"/>
        <v>0</v>
      </c>
      <c r="Z943">
        <f t="shared" si="352"/>
        <v>0</v>
      </c>
      <c r="AB943">
        <f t="shared" si="353"/>
        <v>0</v>
      </c>
      <c r="AC943">
        <f t="shared" si="354"/>
        <v>0</v>
      </c>
      <c r="AE943">
        <f t="shared" si="355"/>
        <v>0</v>
      </c>
      <c r="AF943">
        <f t="shared" si="356"/>
        <v>0</v>
      </c>
      <c r="AG943">
        <f t="shared" si="367"/>
        <v>0</v>
      </c>
      <c r="AH943">
        <f t="shared" si="368"/>
        <v>0</v>
      </c>
      <c r="AI943">
        <f t="shared" si="357"/>
        <v>0</v>
      </c>
      <c r="AJ943">
        <f t="shared" si="358"/>
        <v>0</v>
      </c>
      <c r="AK943">
        <f t="shared" si="359"/>
        <v>0</v>
      </c>
      <c r="AL943">
        <f t="shared" si="360"/>
        <v>0</v>
      </c>
      <c r="AM943">
        <f t="shared" si="361"/>
        <v>0</v>
      </c>
      <c r="AO943">
        <f t="shared" si="362"/>
        <v>0</v>
      </c>
      <c r="AP943">
        <f t="shared" si="363"/>
        <v>0</v>
      </c>
    </row>
    <row r="944" spans="1:42" x14ac:dyDescent="0.2">
      <c r="D944" s="120">
        <f t="shared" si="345"/>
        <v>0</v>
      </c>
      <c r="O944">
        <f t="shared" si="346"/>
        <v>0</v>
      </c>
      <c r="P944">
        <f t="shared" si="364"/>
        <v>431</v>
      </c>
      <c r="Q944">
        <f t="shared" si="365"/>
        <v>0</v>
      </c>
      <c r="R944">
        <f t="shared" si="347"/>
        <v>0</v>
      </c>
      <c r="S944">
        <f t="shared" si="348"/>
        <v>0</v>
      </c>
      <c r="T944">
        <f t="shared" si="366"/>
        <v>0</v>
      </c>
      <c r="V944">
        <f t="shared" si="349"/>
        <v>0</v>
      </c>
      <c r="W944">
        <f t="shared" si="350"/>
        <v>0</v>
      </c>
      <c r="Y944">
        <f t="shared" si="351"/>
        <v>0</v>
      </c>
      <c r="Z944">
        <f t="shared" si="352"/>
        <v>0</v>
      </c>
      <c r="AB944">
        <f t="shared" si="353"/>
        <v>0</v>
      </c>
      <c r="AC944">
        <f t="shared" si="354"/>
        <v>0</v>
      </c>
      <c r="AE944">
        <f t="shared" si="355"/>
        <v>0</v>
      </c>
      <c r="AF944">
        <f t="shared" si="356"/>
        <v>0</v>
      </c>
      <c r="AG944">
        <f t="shared" si="367"/>
        <v>0</v>
      </c>
      <c r="AH944">
        <f t="shared" si="368"/>
        <v>0</v>
      </c>
      <c r="AI944">
        <f t="shared" si="357"/>
        <v>0</v>
      </c>
      <c r="AJ944">
        <f t="shared" si="358"/>
        <v>0</v>
      </c>
      <c r="AK944">
        <f t="shared" si="359"/>
        <v>0</v>
      </c>
      <c r="AL944">
        <f t="shared" si="360"/>
        <v>0</v>
      </c>
      <c r="AM944">
        <f t="shared" si="361"/>
        <v>0</v>
      </c>
      <c r="AO944">
        <f t="shared" si="362"/>
        <v>0</v>
      </c>
      <c r="AP944">
        <f t="shared" si="363"/>
        <v>0</v>
      </c>
    </row>
    <row r="945" spans="1:42" x14ac:dyDescent="0.2">
      <c r="D945" s="120">
        <f t="shared" si="345"/>
        <v>0</v>
      </c>
      <c r="O945">
        <f t="shared" si="346"/>
        <v>0</v>
      </c>
      <c r="P945">
        <f t="shared" si="364"/>
        <v>431</v>
      </c>
      <c r="Q945">
        <f t="shared" si="365"/>
        <v>0</v>
      </c>
      <c r="R945">
        <f t="shared" si="347"/>
        <v>0</v>
      </c>
      <c r="S945">
        <f t="shared" si="348"/>
        <v>0</v>
      </c>
      <c r="T945">
        <f t="shared" si="366"/>
        <v>0</v>
      </c>
      <c r="V945">
        <f t="shared" si="349"/>
        <v>0</v>
      </c>
      <c r="W945">
        <f t="shared" si="350"/>
        <v>0</v>
      </c>
      <c r="Y945">
        <f t="shared" si="351"/>
        <v>0</v>
      </c>
      <c r="Z945">
        <f t="shared" si="352"/>
        <v>0</v>
      </c>
      <c r="AB945">
        <f t="shared" si="353"/>
        <v>0</v>
      </c>
      <c r="AC945">
        <f t="shared" si="354"/>
        <v>0</v>
      </c>
      <c r="AE945">
        <f t="shared" si="355"/>
        <v>0</v>
      </c>
      <c r="AF945">
        <f t="shared" si="356"/>
        <v>0</v>
      </c>
      <c r="AG945">
        <f t="shared" si="367"/>
        <v>0</v>
      </c>
      <c r="AH945">
        <f t="shared" si="368"/>
        <v>0</v>
      </c>
      <c r="AI945">
        <f t="shared" si="357"/>
        <v>0</v>
      </c>
      <c r="AJ945">
        <f t="shared" si="358"/>
        <v>0</v>
      </c>
      <c r="AK945">
        <f t="shared" si="359"/>
        <v>0</v>
      </c>
      <c r="AL945">
        <f t="shared" si="360"/>
        <v>0</v>
      </c>
      <c r="AM945">
        <f t="shared" si="361"/>
        <v>0</v>
      </c>
      <c r="AO945">
        <f t="shared" si="362"/>
        <v>0</v>
      </c>
      <c r="AP945">
        <f t="shared" si="363"/>
        <v>0</v>
      </c>
    </row>
    <row r="946" spans="1:42" x14ac:dyDescent="0.2">
      <c r="D946" s="120">
        <f t="shared" si="345"/>
        <v>0</v>
      </c>
      <c r="O946">
        <f t="shared" si="346"/>
        <v>0</v>
      </c>
      <c r="P946">
        <f t="shared" si="364"/>
        <v>431</v>
      </c>
      <c r="Q946">
        <f t="shared" si="365"/>
        <v>0</v>
      </c>
      <c r="R946">
        <f t="shared" si="347"/>
        <v>0</v>
      </c>
      <c r="S946">
        <f t="shared" si="348"/>
        <v>0</v>
      </c>
      <c r="T946">
        <f t="shared" si="366"/>
        <v>0</v>
      </c>
      <c r="V946">
        <f t="shared" si="349"/>
        <v>0</v>
      </c>
      <c r="W946">
        <f t="shared" si="350"/>
        <v>0</v>
      </c>
      <c r="Y946">
        <f t="shared" si="351"/>
        <v>0</v>
      </c>
      <c r="Z946">
        <f t="shared" si="352"/>
        <v>0</v>
      </c>
      <c r="AB946">
        <f t="shared" si="353"/>
        <v>0</v>
      </c>
      <c r="AC946">
        <f t="shared" si="354"/>
        <v>0</v>
      </c>
      <c r="AE946">
        <f t="shared" si="355"/>
        <v>0</v>
      </c>
      <c r="AF946">
        <f t="shared" si="356"/>
        <v>0</v>
      </c>
      <c r="AG946">
        <f t="shared" si="367"/>
        <v>0</v>
      </c>
      <c r="AH946">
        <f t="shared" si="368"/>
        <v>0</v>
      </c>
      <c r="AI946">
        <f t="shared" si="357"/>
        <v>0</v>
      </c>
      <c r="AJ946">
        <f t="shared" si="358"/>
        <v>0</v>
      </c>
      <c r="AK946">
        <f t="shared" si="359"/>
        <v>0</v>
      </c>
      <c r="AL946">
        <f t="shared" si="360"/>
        <v>0</v>
      </c>
      <c r="AM946">
        <f t="shared" si="361"/>
        <v>0</v>
      </c>
      <c r="AO946">
        <f t="shared" si="362"/>
        <v>0</v>
      </c>
      <c r="AP946">
        <f t="shared" si="363"/>
        <v>0</v>
      </c>
    </row>
    <row r="947" spans="1:42" x14ac:dyDescent="0.2">
      <c r="A947" s="40"/>
      <c r="D947" s="120">
        <f t="shared" si="345"/>
        <v>0</v>
      </c>
      <c r="O947">
        <f t="shared" si="346"/>
        <v>0</v>
      </c>
      <c r="P947">
        <f t="shared" si="364"/>
        <v>431</v>
      </c>
      <c r="Q947">
        <f t="shared" si="365"/>
        <v>0</v>
      </c>
      <c r="R947">
        <f t="shared" si="347"/>
        <v>0</v>
      </c>
      <c r="S947">
        <f t="shared" si="348"/>
        <v>0</v>
      </c>
      <c r="T947">
        <f t="shared" si="366"/>
        <v>0</v>
      </c>
      <c r="V947">
        <f t="shared" si="349"/>
        <v>0</v>
      </c>
      <c r="W947">
        <f t="shared" si="350"/>
        <v>0</v>
      </c>
      <c r="Y947">
        <f t="shared" si="351"/>
        <v>0</v>
      </c>
      <c r="Z947">
        <f t="shared" si="352"/>
        <v>0</v>
      </c>
      <c r="AB947">
        <f t="shared" si="353"/>
        <v>0</v>
      </c>
      <c r="AC947">
        <f t="shared" si="354"/>
        <v>0</v>
      </c>
      <c r="AE947">
        <f t="shared" si="355"/>
        <v>0</v>
      </c>
      <c r="AF947">
        <f t="shared" si="356"/>
        <v>0</v>
      </c>
      <c r="AG947">
        <f t="shared" si="367"/>
        <v>0</v>
      </c>
      <c r="AH947">
        <f t="shared" si="368"/>
        <v>0</v>
      </c>
      <c r="AI947">
        <f t="shared" si="357"/>
        <v>0</v>
      </c>
      <c r="AJ947">
        <f t="shared" si="358"/>
        <v>0</v>
      </c>
      <c r="AK947">
        <f t="shared" si="359"/>
        <v>0</v>
      </c>
      <c r="AL947">
        <f t="shared" si="360"/>
        <v>0</v>
      </c>
      <c r="AM947">
        <f t="shared" si="361"/>
        <v>0</v>
      </c>
      <c r="AO947">
        <f t="shared" si="362"/>
        <v>0</v>
      </c>
      <c r="AP947">
        <f t="shared" si="363"/>
        <v>0</v>
      </c>
    </row>
    <row r="948" spans="1:42" x14ac:dyDescent="0.2">
      <c r="A948" s="191"/>
      <c r="D948" s="120">
        <f t="shared" si="345"/>
        <v>0</v>
      </c>
      <c r="O948">
        <f t="shared" si="346"/>
        <v>0</v>
      </c>
      <c r="P948">
        <f t="shared" si="364"/>
        <v>431</v>
      </c>
      <c r="Q948">
        <f t="shared" si="365"/>
        <v>0</v>
      </c>
      <c r="R948">
        <f t="shared" si="347"/>
        <v>0</v>
      </c>
      <c r="S948">
        <f t="shared" si="348"/>
        <v>0</v>
      </c>
      <c r="T948">
        <f t="shared" si="366"/>
        <v>0</v>
      </c>
      <c r="V948">
        <f t="shared" si="349"/>
        <v>0</v>
      </c>
      <c r="W948">
        <f t="shared" si="350"/>
        <v>0</v>
      </c>
      <c r="Y948">
        <f t="shared" si="351"/>
        <v>0</v>
      </c>
      <c r="Z948">
        <f t="shared" si="352"/>
        <v>0</v>
      </c>
      <c r="AB948">
        <f t="shared" si="353"/>
        <v>0</v>
      </c>
      <c r="AC948">
        <f t="shared" si="354"/>
        <v>0</v>
      </c>
      <c r="AE948">
        <f t="shared" si="355"/>
        <v>0</v>
      </c>
      <c r="AF948">
        <f t="shared" si="356"/>
        <v>0</v>
      </c>
      <c r="AG948">
        <f t="shared" si="367"/>
        <v>0</v>
      </c>
      <c r="AH948">
        <f t="shared" si="368"/>
        <v>0</v>
      </c>
      <c r="AI948">
        <f t="shared" si="357"/>
        <v>0</v>
      </c>
      <c r="AJ948">
        <f t="shared" si="358"/>
        <v>0</v>
      </c>
      <c r="AK948">
        <f t="shared" si="359"/>
        <v>0</v>
      </c>
      <c r="AL948">
        <f t="shared" si="360"/>
        <v>0</v>
      </c>
      <c r="AM948">
        <f t="shared" si="361"/>
        <v>0</v>
      </c>
      <c r="AO948">
        <f t="shared" si="362"/>
        <v>0</v>
      </c>
      <c r="AP948">
        <f t="shared" si="363"/>
        <v>0</v>
      </c>
    </row>
    <row r="949" spans="1:42" x14ac:dyDescent="0.2">
      <c r="A949" s="40"/>
      <c r="D949" s="120">
        <f t="shared" si="345"/>
        <v>0</v>
      </c>
      <c r="O949">
        <f t="shared" si="346"/>
        <v>0</v>
      </c>
      <c r="P949">
        <f t="shared" si="364"/>
        <v>431</v>
      </c>
      <c r="Q949">
        <f t="shared" si="365"/>
        <v>0</v>
      </c>
      <c r="R949">
        <f t="shared" si="347"/>
        <v>0</v>
      </c>
      <c r="S949">
        <f t="shared" si="348"/>
        <v>0</v>
      </c>
      <c r="T949">
        <f t="shared" si="366"/>
        <v>0</v>
      </c>
      <c r="V949">
        <f t="shared" si="349"/>
        <v>0</v>
      </c>
      <c r="W949">
        <f t="shared" si="350"/>
        <v>0</v>
      </c>
      <c r="Y949">
        <f t="shared" si="351"/>
        <v>0</v>
      </c>
      <c r="Z949">
        <f t="shared" si="352"/>
        <v>0</v>
      </c>
      <c r="AB949">
        <f t="shared" si="353"/>
        <v>0</v>
      </c>
      <c r="AC949">
        <f t="shared" si="354"/>
        <v>0</v>
      </c>
      <c r="AE949">
        <f t="shared" si="355"/>
        <v>0</v>
      </c>
      <c r="AF949">
        <f t="shared" si="356"/>
        <v>0</v>
      </c>
      <c r="AG949">
        <f t="shared" si="367"/>
        <v>0</v>
      </c>
      <c r="AH949">
        <f t="shared" si="368"/>
        <v>0</v>
      </c>
      <c r="AI949">
        <f t="shared" si="357"/>
        <v>0</v>
      </c>
      <c r="AJ949">
        <f t="shared" si="358"/>
        <v>0</v>
      </c>
      <c r="AK949">
        <f t="shared" si="359"/>
        <v>0</v>
      </c>
      <c r="AL949">
        <f t="shared" si="360"/>
        <v>0</v>
      </c>
      <c r="AM949">
        <f t="shared" si="361"/>
        <v>0</v>
      </c>
      <c r="AO949">
        <f t="shared" si="362"/>
        <v>0</v>
      </c>
      <c r="AP949">
        <f t="shared" si="363"/>
        <v>0</v>
      </c>
    </row>
    <row r="950" spans="1:42" x14ac:dyDescent="0.2">
      <c r="D950" s="120">
        <f t="shared" si="345"/>
        <v>0</v>
      </c>
      <c r="O950">
        <f t="shared" si="346"/>
        <v>0</v>
      </c>
      <c r="P950">
        <f t="shared" si="364"/>
        <v>431</v>
      </c>
      <c r="Q950">
        <f t="shared" si="365"/>
        <v>0</v>
      </c>
      <c r="R950">
        <f t="shared" si="347"/>
        <v>0</v>
      </c>
      <c r="S950">
        <f t="shared" si="348"/>
        <v>0</v>
      </c>
      <c r="T950">
        <f t="shared" si="366"/>
        <v>0</v>
      </c>
      <c r="V950">
        <f t="shared" si="349"/>
        <v>0</v>
      </c>
      <c r="W950">
        <f t="shared" si="350"/>
        <v>0</v>
      </c>
      <c r="Y950">
        <f t="shared" si="351"/>
        <v>0</v>
      </c>
      <c r="Z950">
        <f t="shared" si="352"/>
        <v>0</v>
      </c>
      <c r="AB950">
        <f t="shared" si="353"/>
        <v>0</v>
      </c>
      <c r="AC950">
        <f t="shared" si="354"/>
        <v>0</v>
      </c>
      <c r="AE950">
        <f t="shared" si="355"/>
        <v>0</v>
      </c>
      <c r="AF950">
        <f t="shared" si="356"/>
        <v>0</v>
      </c>
      <c r="AG950">
        <f t="shared" si="367"/>
        <v>0</v>
      </c>
      <c r="AH950">
        <f t="shared" si="368"/>
        <v>0</v>
      </c>
      <c r="AI950">
        <f t="shared" si="357"/>
        <v>0</v>
      </c>
      <c r="AJ950">
        <f t="shared" si="358"/>
        <v>0</v>
      </c>
      <c r="AK950">
        <f t="shared" si="359"/>
        <v>0</v>
      </c>
      <c r="AL950">
        <f t="shared" si="360"/>
        <v>0</v>
      </c>
      <c r="AM950">
        <f t="shared" si="361"/>
        <v>0</v>
      </c>
      <c r="AO950">
        <f t="shared" si="362"/>
        <v>0</v>
      </c>
      <c r="AP950">
        <f t="shared" si="363"/>
        <v>0</v>
      </c>
    </row>
    <row r="951" spans="1:42" x14ac:dyDescent="0.2">
      <c r="A951" s="191"/>
      <c r="D951" s="120">
        <f t="shared" si="345"/>
        <v>0</v>
      </c>
      <c r="O951">
        <f t="shared" si="346"/>
        <v>0</v>
      </c>
      <c r="P951">
        <f t="shared" si="364"/>
        <v>431</v>
      </c>
      <c r="Q951">
        <f t="shared" si="365"/>
        <v>0</v>
      </c>
      <c r="R951">
        <f t="shared" si="347"/>
        <v>0</v>
      </c>
      <c r="S951">
        <f t="shared" si="348"/>
        <v>0</v>
      </c>
      <c r="T951">
        <f t="shared" si="366"/>
        <v>0</v>
      </c>
      <c r="V951">
        <f t="shared" si="349"/>
        <v>0</v>
      </c>
      <c r="W951">
        <f t="shared" si="350"/>
        <v>0</v>
      </c>
      <c r="Y951">
        <f t="shared" si="351"/>
        <v>0</v>
      </c>
      <c r="Z951">
        <f t="shared" si="352"/>
        <v>0</v>
      </c>
      <c r="AB951">
        <f t="shared" si="353"/>
        <v>0</v>
      </c>
      <c r="AC951">
        <f t="shared" si="354"/>
        <v>0</v>
      </c>
      <c r="AE951">
        <f t="shared" si="355"/>
        <v>0</v>
      </c>
      <c r="AF951">
        <f t="shared" si="356"/>
        <v>0</v>
      </c>
      <c r="AG951">
        <f t="shared" si="367"/>
        <v>0</v>
      </c>
      <c r="AH951">
        <f t="shared" si="368"/>
        <v>0</v>
      </c>
      <c r="AI951">
        <f t="shared" si="357"/>
        <v>0</v>
      </c>
      <c r="AJ951">
        <f t="shared" si="358"/>
        <v>0</v>
      </c>
      <c r="AK951">
        <f t="shared" si="359"/>
        <v>0</v>
      </c>
      <c r="AL951">
        <f t="shared" si="360"/>
        <v>0</v>
      </c>
      <c r="AM951">
        <f t="shared" si="361"/>
        <v>0</v>
      </c>
      <c r="AO951">
        <f t="shared" si="362"/>
        <v>0</v>
      </c>
      <c r="AP951">
        <f t="shared" si="363"/>
        <v>0</v>
      </c>
    </row>
    <row r="952" spans="1:42" x14ac:dyDescent="0.2">
      <c r="D952" s="120">
        <f t="shared" si="345"/>
        <v>0</v>
      </c>
      <c r="O952">
        <f t="shared" si="346"/>
        <v>0</v>
      </c>
      <c r="P952">
        <f t="shared" si="364"/>
        <v>431</v>
      </c>
      <c r="Q952">
        <f t="shared" si="365"/>
        <v>0</v>
      </c>
      <c r="R952">
        <f t="shared" si="347"/>
        <v>0</v>
      </c>
      <c r="S952">
        <f t="shared" si="348"/>
        <v>0</v>
      </c>
      <c r="T952">
        <f t="shared" si="366"/>
        <v>0</v>
      </c>
      <c r="V952">
        <f t="shared" si="349"/>
        <v>0</v>
      </c>
      <c r="W952">
        <f t="shared" si="350"/>
        <v>0</v>
      </c>
      <c r="Y952">
        <f t="shared" si="351"/>
        <v>0</v>
      </c>
      <c r="Z952">
        <f t="shared" si="352"/>
        <v>0</v>
      </c>
      <c r="AB952">
        <f t="shared" si="353"/>
        <v>0</v>
      </c>
      <c r="AC952">
        <f t="shared" si="354"/>
        <v>0</v>
      </c>
      <c r="AE952">
        <f t="shared" si="355"/>
        <v>0</v>
      </c>
      <c r="AF952">
        <f t="shared" si="356"/>
        <v>0</v>
      </c>
      <c r="AG952">
        <f t="shared" si="367"/>
        <v>0</v>
      </c>
      <c r="AH952">
        <f t="shared" si="368"/>
        <v>0</v>
      </c>
      <c r="AI952">
        <f t="shared" si="357"/>
        <v>0</v>
      </c>
      <c r="AJ952">
        <f t="shared" si="358"/>
        <v>0</v>
      </c>
      <c r="AK952">
        <f t="shared" si="359"/>
        <v>0</v>
      </c>
      <c r="AL952">
        <f t="shared" si="360"/>
        <v>0</v>
      </c>
      <c r="AM952">
        <f t="shared" si="361"/>
        <v>0</v>
      </c>
      <c r="AO952">
        <f t="shared" si="362"/>
        <v>0</v>
      </c>
      <c r="AP952">
        <f t="shared" si="363"/>
        <v>0</v>
      </c>
    </row>
    <row r="953" spans="1:42" x14ac:dyDescent="0.2">
      <c r="A953" s="191"/>
      <c r="D953" s="120">
        <f t="shared" si="345"/>
        <v>0</v>
      </c>
      <c r="O953">
        <f t="shared" si="346"/>
        <v>0</v>
      </c>
      <c r="P953">
        <f t="shared" si="364"/>
        <v>431</v>
      </c>
      <c r="Q953">
        <f t="shared" si="365"/>
        <v>0</v>
      </c>
      <c r="R953">
        <f t="shared" si="347"/>
        <v>0</v>
      </c>
      <c r="S953">
        <f t="shared" si="348"/>
        <v>0</v>
      </c>
      <c r="T953">
        <f t="shared" si="366"/>
        <v>0</v>
      </c>
      <c r="V953">
        <f t="shared" si="349"/>
        <v>0</v>
      </c>
      <c r="W953">
        <f t="shared" si="350"/>
        <v>0</v>
      </c>
      <c r="Y953">
        <f t="shared" si="351"/>
        <v>0</v>
      </c>
      <c r="Z953">
        <f t="shared" si="352"/>
        <v>0</v>
      </c>
      <c r="AB953">
        <f t="shared" si="353"/>
        <v>0</v>
      </c>
      <c r="AC953">
        <f t="shared" si="354"/>
        <v>0</v>
      </c>
      <c r="AE953">
        <f t="shared" si="355"/>
        <v>0</v>
      </c>
      <c r="AF953">
        <f t="shared" si="356"/>
        <v>0</v>
      </c>
      <c r="AG953">
        <f t="shared" si="367"/>
        <v>0</v>
      </c>
      <c r="AH953">
        <f t="shared" si="368"/>
        <v>0</v>
      </c>
      <c r="AI953">
        <f t="shared" si="357"/>
        <v>0</v>
      </c>
      <c r="AJ953">
        <f t="shared" si="358"/>
        <v>0</v>
      </c>
      <c r="AK953">
        <f t="shared" si="359"/>
        <v>0</v>
      </c>
      <c r="AL953">
        <f t="shared" si="360"/>
        <v>0</v>
      </c>
      <c r="AM953">
        <f t="shared" si="361"/>
        <v>0</v>
      </c>
      <c r="AO953">
        <f t="shared" si="362"/>
        <v>0</v>
      </c>
      <c r="AP953">
        <f t="shared" si="363"/>
        <v>0</v>
      </c>
    </row>
    <row r="954" spans="1:42" x14ac:dyDescent="0.2">
      <c r="A954" s="492"/>
      <c r="D954" s="120">
        <f t="shared" si="345"/>
        <v>0</v>
      </c>
      <c r="O954">
        <f t="shared" si="346"/>
        <v>0</v>
      </c>
      <c r="P954">
        <f t="shared" si="364"/>
        <v>431</v>
      </c>
      <c r="Q954">
        <f t="shared" si="365"/>
        <v>0</v>
      </c>
      <c r="R954">
        <f t="shared" si="347"/>
        <v>0</v>
      </c>
      <c r="S954">
        <f t="shared" si="348"/>
        <v>0</v>
      </c>
      <c r="T954">
        <f t="shared" si="366"/>
        <v>0</v>
      </c>
      <c r="V954">
        <f t="shared" si="349"/>
        <v>0</v>
      </c>
      <c r="W954">
        <f t="shared" si="350"/>
        <v>0</v>
      </c>
      <c r="Y954">
        <f t="shared" si="351"/>
        <v>0</v>
      </c>
      <c r="Z954">
        <f t="shared" si="352"/>
        <v>0</v>
      </c>
      <c r="AB954">
        <f t="shared" si="353"/>
        <v>0</v>
      </c>
      <c r="AC954">
        <f t="shared" si="354"/>
        <v>0</v>
      </c>
      <c r="AE954">
        <f t="shared" si="355"/>
        <v>0</v>
      </c>
      <c r="AF954">
        <f t="shared" si="356"/>
        <v>0</v>
      </c>
      <c r="AG954">
        <f t="shared" si="367"/>
        <v>0</v>
      </c>
      <c r="AH954">
        <f t="shared" si="368"/>
        <v>0</v>
      </c>
      <c r="AI954">
        <f t="shared" si="357"/>
        <v>0</v>
      </c>
      <c r="AJ954">
        <f t="shared" si="358"/>
        <v>0</v>
      </c>
      <c r="AK954">
        <f t="shared" si="359"/>
        <v>0</v>
      </c>
      <c r="AL954">
        <f t="shared" si="360"/>
        <v>0</v>
      </c>
      <c r="AM954">
        <f t="shared" si="361"/>
        <v>0</v>
      </c>
      <c r="AO954">
        <f t="shared" si="362"/>
        <v>0</v>
      </c>
      <c r="AP954">
        <f t="shared" si="363"/>
        <v>0</v>
      </c>
    </row>
    <row r="955" spans="1:42" x14ac:dyDescent="0.2">
      <c r="A955" s="191"/>
      <c r="D955" s="120">
        <f t="shared" si="345"/>
        <v>0</v>
      </c>
      <c r="O955">
        <f t="shared" si="346"/>
        <v>0</v>
      </c>
      <c r="P955">
        <f t="shared" si="364"/>
        <v>431</v>
      </c>
      <c r="Q955">
        <f t="shared" si="365"/>
        <v>0</v>
      </c>
      <c r="R955">
        <f t="shared" si="347"/>
        <v>0</v>
      </c>
      <c r="S955">
        <f t="shared" si="348"/>
        <v>0</v>
      </c>
      <c r="T955">
        <f t="shared" si="366"/>
        <v>0</v>
      </c>
      <c r="V955">
        <f t="shared" si="349"/>
        <v>0</v>
      </c>
      <c r="W955">
        <f t="shared" si="350"/>
        <v>0</v>
      </c>
      <c r="Y955">
        <f t="shared" si="351"/>
        <v>0</v>
      </c>
      <c r="Z955">
        <f t="shared" si="352"/>
        <v>0</v>
      </c>
      <c r="AB955">
        <f t="shared" si="353"/>
        <v>0</v>
      </c>
      <c r="AC955">
        <f t="shared" si="354"/>
        <v>0</v>
      </c>
      <c r="AE955">
        <f t="shared" si="355"/>
        <v>0</v>
      </c>
      <c r="AF955">
        <f t="shared" si="356"/>
        <v>0</v>
      </c>
      <c r="AG955">
        <f t="shared" si="367"/>
        <v>0</v>
      </c>
      <c r="AH955">
        <f t="shared" si="368"/>
        <v>0</v>
      </c>
      <c r="AI955">
        <f t="shared" si="357"/>
        <v>0</v>
      </c>
      <c r="AJ955">
        <f t="shared" si="358"/>
        <v>0</v>
      </c>
      <c r="AK955">
        <f t="shared" si="359"/>
        <v>0</v>
      </c>
      <c r="AL955">
        <f t="shared" si="360"/>
        <v>0</v>
      </c>
      <c r="AM955">
        <f t="shared" si="361"/>
        <v>0</v>
      </c>
      <c r="AO955">
        <f t="shared" si="362"/>
        <v>0</v>
      </c>
      <c r="AP955">
        <f t="shared" si="363"/>
        <v>0</v>
      </c>
    </row>
    <row r="956" spans="1:42" x14ac:dyDescent="0.2">
      <c r="D956" s="120">
        <f t="shared" si="345"/>
        <v>0</v>
      </c>
      <c r="O956">
        <f t="shared" si="346"/>
        <v>0</v>
      </c>
      <c r="P956">
        <f t="shared" si="364"/>
        <v>431</v>
      </c>
      <c r="Q956">
        <f t="shared" si="365"/>
        <v>0</v>
      </c>
      <c r="R956">
        <f t="shared" si="347"/>
        <v>0</v>
      </c>
      <c r="S956">
        <f t="shared" si="348"/>
        <v>0</v>
      </c>
      <c r="T956">
        <f t="shared" si="366"/>
        <v>0</v>
      </c>
      <c r="V956">
        <f t="shared" si="349"/>
        <v>0</v>
      </c>
      <c r="W956">
        <f t="shared" si="350"/>
        <v>0</v>
      </c>
      <c r="Y956">
        <f t="shared" si="351"/>
        <v>0</v>
      </c>
      <c r="Z956">
        <f t="shared" si="352"/>
        <v>0</v>
      </c>
      <c r="AB956">
        <f t="shared" si="353"/>
        <v>0</v>
      </c>
      <c r="AC956">
        <f t="shared" si="354"/>
        <v>0</v>
      </c>
      <c r="AE956">
        <f t="shared" si="355"/>
        <v>0</v>
      </c>
      <c r="AF956">
        <f t="shared" si="356"/>
        <v>0</v>
      </c>
      <c r="AG956">
        <f t="shared" si="367"/>
        <v>0</v>
      </c>
      <c r="AH956">
        <f t="shared" si="368"/>
        <v>0</v>
      </c>
      <c r="AI956">
        <f t="shared" si="357"/>
        <v>0</v>
      </c>
      <c r="AJ956">
        <f t="shared" si="358"/>
        <v>0</v>
      </c>
      <c r="AK956">
        <f t="shared" si="359"/>
        <v>0</v>
      </c>
      <c r="AL956">
        <f t="shared" si="360"/>
        <v>0</v>
      </c>
      <c r="AM956">
        <f t="shared" si="361"/>
        <v>0</v>
      </c>
      <c r="AO956">
        <f t="shared" si="362"/>
        <v>0</v>
      </c>
      <c r="AP956">
        <f t="shared" si="363"/>
        <v>0</v>
      </c>
    </row>
    <row r="957" spans="1:42" x14ac:dyDescent="0.2">
      <c r="D957" s="120">
        <f t="shared" si="345"/>
        <v>0</v>
      </c>
      <c r="O957">
        <f t="shared" si="346"/>
        <v>0</v>
      </c>
      <c r="P957">
        <f t="shared" si="364"/>
        <v>431</v>
      </c>
      <c r="Q957">
        <f t="shared" si="365"/>
        <v>0</v>
      </c>
      <c r="R957">
        <f t="shared" si="347"/>
        <v>0</v>
      </c>
      <c r="S957">
        <f t="shared" si="348"/>
        <v>0</v>
      </c>
      <c r="T957">
        <f t="shared" si="366"/>
        <v>0</v>
      </c>
      <c r="V957">
        <f t="shared" si="349"/>
        <v>0</v>
      </c>
      <c r="W957">
        <f t="shared" si="350"/>
        <v>0</v>
      </c>
      <c r="Y957">
        <f t="shared" si="351"/>
        <v>0</v>
      </c>
      <c r="Z957">
        <f t="shared" si="352"/>
        <v>0</v>
      </c>
      <c r="AB957">
        <f t="shared" si="353"/>
        <v>0</v>
      </c>
      <c r="AC957">
        <f t="shared" si="354"/>
        <v>0</v>
      </c>
      <c r="AE957">
        <f t="shared" si="355"/>
        <v>0</v>
      </c>
      <c r="AF957">
        <f t="shared" si="356"/>
        <v>0</v>
      </c>
      <c r="AG957">
        <f t="shared" si="367"/>
        <v>0</v>
      </c>
      <c r="AH957">
        <f t="shared" si="368"/>
        <v>0</v>
      </c>
      <c r="AI957">
        <f t="shared" si="357"/>
        <v>0</v>
      </c>
      <c r="AJ957">
        <f t="shared" si="358"/>
        <v>0</v>
      </c>
      <c r="AK957">
        <f t="shared" si="359"/>
        <v>0</v>
      </c>
      <c r="AL957">
        <f t="shared" si="360"/>
        <v>0</v>
      </c>
      <c r="AM957">
        <f t="shared" si="361"/>
        <v>0</v>
      </c>
      <c r="AO957">
        <f t="shared" si="362"/>
        <v>0</v>
      </c>
      <c r="AP957">
        <f t="shared" si="363"/>
        <v>0</v>
      </c>
    </row>
    <row r="958" spans="1:42" x14ac:dyDescent="0.2">
      <c r="D958" s="120">
        <f t="shared" si="345"/>
        <v>0</v>
      </c>
      <c r="O958">
        <f t="shared" si="346"/>
        <v>0</v>
      </c>
      <c r="P958">
        <f t="shared" si="364"/>
        <v>431</v>
      </c>
      <c r="Q958">
        <f t="shared" si="365"/>
        <v>0</v>
      </c>
      <c r="R958">
        <f t="shared" si="347"/>
        <v>0</v>
      </c>
      <c r="S958">
        <f t="shared" si="348"/>
        <v>0</v>
      </c>
      <c r="T958">
        <f t="shared" si="366"/>
        <v>0</v>
      </c>
      <c r="V958">
        <f t="shared" si="349"/>
        <v>0</v>
      </c>
      <c r="W958">
        <f t="shared" si="350"/>
        <v>0</v>
      </c>
      <c r="Y958">
        <f t="shared" si="351"/>
        <v>0</v>
      </c>
      <c r="Z958">
        <f t="shared" si="352"/>
        <v>0</v>
      </c>
      <c r="AB958">
        <f t="shared" si="353"/>
        <v>0</v>
      </c>
      <c r="AC958">
        <f t="shared" si="354"/>
        <v>0</v>
      </c>
      <c r="AE958">
        <f t="shared" si="355"/>
        <v>0</v>
      </c>
      <c r="AF958">
        <f t="shared" si="356"/>
        <v>0</v>
      </c>
      <c r="AG958">
        <f t="shared" si="367"/>
        <v>0</v>
      </c>
      <c r="AH958">
        <f t="shared" si="368"/>
        <v>0</v>
      </c>
      <c r="AI958">
        <f t="shared" si="357"/>
        <v>0</v>
      </c>
      <c r="AJ958">
        <f t="shared" si="358"/>
        <v>0</v>
      </c>
      <c r="AK958">
        <f t="shared" si="359"/>
        <v>0</v>
      </c>
      <c r="AL958">
        <f t="shared" si="360"/>
        <v>0</v>
      </c>
      <c r="AM958">
        <f t="shared" si="361"/>
        <v>0</v>
      </c>
      <c r="AO958">
        <f t="shared" si="362"/>
        <v>0</v>
      </c>
      <c r="AP958">
        <f t="shared" si="363"/>
        <v>0</v>
      </c>
    </row>
    <row r="959" spans="1:42" x14ac:dyDescent="0.2">
      <c r="A959" s="494"/>
      <c r="D959" s="120">
        <f t="shared" si="345"/>
        <v>0</v>
      </c>
      <c r="O959">
        <f t="shared" si="346"/>
        <v>0</v>
      </c>
      <c r="P959">
        <f t="shared" si="364"/>
        <v>431</v>
      </c>
      <c r="Q959">
        <f t="shared" si="365"/>
        <v>0</v>
      </c>
      <c r="R959">
        <f t="shared" si="347"/>
        <v>0</v>
      </c>
      <c r="S959">
        <f t="shared" si="348"/>
        <v>0</v>
      </c>
      <c r="T959">
        <f t="shared" si="366"/>
        <v>0</v>
      </c>
      <c r="V959">
        <f t="shared" si="349"/>
        <v>0</v>
      </c>
      <c r="W959">
        <f t="shared" si="350"/>
        <v>0</v>
      </c>
      <c r="Y959">
        <f t="shared" si="351"/>
        <v>0</v>
      </c>
      <c r="Z959">
        <f t="shared" si="352"/>
        <v>0</v>
      </c>
      <c r="AB959">
        <f t="shared" si="353"/>
        <v>0</v>
      </c>
      <c r="AC959">
        <f t="shared" si="354"/>
        <v>0</v>
      </c>
      <c r="AE959">
        <f t="shared" si="355"/>
        <v>0</v>
      </c>
      <c r="AF959">
        <f t="shared" si="356"/>
        <v>0</v>
      </c>
      <c r="AG959">
        <f t="shared" si="367"/>
        <v>0</v>
      </c>
      <c r="AH959">
        <f t="shared" si="368"/>
        <v>0</v>
      </c>
      <c r="AI959">
        <f t="shared" si="357"/>
        <v>0</v>
      </c>
      <c r="AJ959">
        <f t="shared" si="358"/>
        <v>0</v>
      </c>
      <c r="AK959">
        <f t="shared" si="359"/>
        <v>0</v>
      </c>
      <c r="AL959">
        <f t="shared" si="360"/>
        <v>0</v>
      </c>
      <c r="AM959">
        <f t="shared" si="361"/>
        <v>0</v>
      </c>
      <c r="AO959">
        <f t="shared" si="362"/>
        <v>0</v>
      </c>
      <c r="AP959">
        <f t="shared" si="363"/>
        <v>0</v>
      </c>
    </row>
    <row r="960" spans="1:42" x14ac:dyDescent="0.2">
      <c r="D960" s="120">
        <f t="shared" si="345"/>
        <v>0</v>
      </c>
      <c r="O960">
        <f t="shared" si="346"/>
        <v>0</v>
      </c>
      <c r="P960">
        <f t="shared" si="364"/>
        <v>431</v>
      </c>
      <c r="Q960">
        <f t="shared" si="365"/>
        <v>0</v>
      </c>
      <c r="R960">
        <f t="shared" si="347"/>
        <v>0</v>
      </c>
      <c r="S960">
        <f t="shared" si="348"/>
        <v>0</v>
      </c>
      <c r="T960">
        <f t="shared" si="366"/>
        <v>0</v>
      </c>
      <c r="V960">
        <f t="shared" si="349"/>
        <v>0</v>
      </c>
      <c r="W960">
        <f t="shared" si="350"/>
        <v>0</v>
      </c>
      <c r="Y960">
        <f t="shared" si="351"/>
        <v>0</v>
      </c>
      <c r="Z960">
        <f t="shared" si="352"/>
        <v>0</v>
      </c>
      <c r="AB960">
        <f t="shared" si="353"/>
        <v>0</v>
      </c>
      <c r="AC960">
        <f t="shared" si="354"/>
        <v>0</v>
      </c>
      <c r="AE960">
        <f t="shared" si="355"/>
        <v>0</v>
      </c>
      <c r="AF960">
        <f t="shared" si="356"/>
        <v>0</v>
      </c>
      <c r="AG960">
        <f t="shared" si="367"/>
        <v>0</v>
      </c>
      <c r="AH960">
        <f t="shared" si="368"/>
        <v>0</v>
      </c>
      <c r="AI960">
        <f t="shared" si="357"/>
        <v>0</v>
      </c>
      <c r="AJ960">
        <f t="shared" si="358"/>
        <v>0</v>
      </c>
      <c r="AK960">
        <f t="shared" si="359"/>
        <v>0</v>
      </c>
      <c r="AL960">
        <f t="shared" si="360"/>
        <v>0</v>
      </c>
      <c r="AM960">
        <f t="shared" si="361"/>
        <v>0</v>
      </c>
      <c r="AO960">
        <f t="shared" si="362"/>
        <v>0</v>
      </c>
      <c r="AP960">
        <f t="shared" si="363"/>
        <v>0</v>
      </c>
    </row>
    <row r="961" spans="1:42" x14ac:dyDescent="0.2">
      <c r="D961" s="120">
        <f t="shared" si="345"/>
        <v>0</v>
      </c>
      <c r="O961">
        <f t="shared" si="346"/>
        <v>0</v>
      </c>
      <c r="P961">
        <f t="shared" si="364"/>
        <v>431</v>
      </c>
      <c r="Q961">
        <f t="shared" si="365"/>
        <v>0</v>
      </c>
      <c r="R961">
        <f t="shared" si="347"/>
        <v>0</v>
      </c>
      <c r="S961">
        <f t="shared" si="348"/>
        <v>0</v>
      </c>
      <c r="T961">
        <f t="shared" si="366"/>
        <v>0</v>
      </c>
      <c r="V961">
        <f t="shared" si="349"/>
        <v>0</v>
      </c>
      <c r="W961">
        <f t="shared" si="350"/>
        <v>0</v>
      </c>
      <c r="Y961">
        <f t="shared" si="351"/>
        <v>0</v>
      </c>
      <c r="Z961">
        <f t="shared" si="352"/>
        <v>0</v>
      </c>
      <c r="AB961">
        <f t="shared" si="353"/>
        <v>0</v>
      </c>
      <c r="AC961">
        <f t="shared" si="354"/>
        <v>0</v>
      </c>
      <c r="AE961">
        <f t="shared" si="355"/>
        <v>0</v>
      </c>
      <c r="AF961">
        <f t="shared" si="356"/>
        <v>0</v>
      </c>
      <c r="AG961">
        <f t="shared" si="367"/>
        <v>0</v>
      </c>
      <c r="AH961">
        <f t="shared" si="368"/>
        <v>0</v>
      </c>
      <c r="AI961">
        <f t="shared" si="357"/>
        <v>0</v>
      </c>
      <c r="AJ961">
        <f t="shared" si="358"/>
        <v>0</v>
      </c>
      <c r="AK961">
        <f t="shared" si="359"/>
        <v>0</v>
      </c>
      <c r="AL961">
        <f t="shared" si="360"/>
        <v>0</v>
      </c>
      <c r="AM961">
        <f t="shared" si="361"/>
        <v>0</v>
      </c>
      <c r="AO961">
        <f t="shared" si="362"/>
        <v>0</v>
      </c>
      <c r="AP961">
        <f t="shared" si="363"/>
        <v>0</v>
      </c>
    </row>
    <row r="962" spans="1:42" x14ac:dyDescent="0.2">
      <c r="A962" s="191"/>
      <c r="D962" s="120">
        <f t="shared" ref="D962:D1025" si="369">$T962*SIGN($B962)</f>
        <v>0</v>
      </c>
      <c r="O962">
        <f t="shared" ref="O962:O1025" si="370">($N$2-$A962)*SIGN($A962)</f>
        <v>0</v>
      </c>
      <c r="P962">
        <f t="shared" si="364"/>
        <v>431</v>
      </c>
      <c r="Q962">
        <f t="shared" si="365"/>
        <v>0</v>
      </c>
      <c r="R962">
        <f t="shared" ref="R962:R1025" si="371">(SUM($B$2:$C$2000)-$Q962+1)*SIGN($Q962)</f>
        <v>0</v>
      </c>
      <c r="S962">
        <f t="shared" ref="S962:S1025" si="372">($R962-$B962)/($R962*SIGN($B962)+(1-SIGN($B962)))</f>
        <v>0</v>
      </c>
      <c r="T962">
        <f t="shared" si="366"/>
        <v>0</v>
      </c>
      <c r="V962">
        <f t="shared" ref="V962:V1025" si="373">SIGN(MAX(SIGN($S962)*(0.5-$T962), 0))*ROW()</f>
        <v>0</v>
      </c>
      <c r="W962">
        <f t="shared" ref="W962:W1025" si="374">($R$2-$V962)*SIGN($V962)</f>
        <v>0</v>
      </c>
      <c r="Y962">
        <f t="shared" ref="Y962:Y1025" si="375">SIGN(MAX(SIGN($S962)*(0.25-$T962), 0))*ROW()</f>
        <v>0</v>
      </c>
      <c r="Z962">
        <f t="shared" ref="Z962:Z1025" si="376">($R$2-$Y962)*SIGN($Y962)</f>
        <v>0</v>
      </c>
      <c r="AB962">
        <f t="shared" ref="AB962:AB1025" si="377">SIGN(MAX(SIGN($S962)*(0.75-$T962), 0))*ROW()</f>
        <v>0</v>
      </c>
      <c r="AC962">
        <f t="shared" ref="AC962:AC1025" si="378">($R$2-$AB962)*SIGN($AB962)</f>
        <v>0</v>
      </c>
      <c r="AE962">
        <f t="shared" ref="AE962:AE1025" si="379">$A962*$B962</f>
        <v>0</v>
      </c>
      <c r="AF962">
        <f t="shared" ref="AF962:AF1025" si="380">$AG962*$AH962</f>
        <v>0</v>
      </c>
      <c r="AG962">
        <f t="shared" si="367"/>
        <v>0</v>
      </c>
      <c r="AH962">
        <f t="shared" si="368"/>
        <v>0</v>
      </c>
      <c r="AI962">
        <f t="shared" ref="AI962:AI1025" si="381">$AF962+$AI963</f>
        <v>0</v>
      </c>
      <c r="AJ962">
        <f t="shared" ref="AJ962:AJ1025" si="382">$AI963*SIGN($AE962)</f>
        <v>0</v>
      </c>
      <c r="AK962">
        <f t="shared" ref="AK962:AK1025" si="383">($B962*$AJ962^2)/((1-(SIGN($AJ962)))+($R962*($R962-$B962)))</f>
        <v>0</v>
      </c>
      <c r="AL962">
        <f t="shared" ref="AL962:AL1025" si="384">SIGN(MAX(SIGN($S962)*(0.95-$T962), 0))*ROW()</f>
        <v>0</v>
      </c>
      <c r="AM962">
        <f t="shared" ref="AM962:AM1025" si="385">($R$2-$AL962)*SIGN($AL962)</f>
        <v>0</v>
      </c>
      <c r="AO962">
        <f t="shared" ref="AO962:AO1025" si="386">SIGN(MAX(SIGN($S962)*(0.05-$T962), 0))*ROW()</f>
        <v>0</v>
      </c>
      <c r="AP962">
        <f t="shared" ref="AP962:AP1025" si="387">($R$2-$AO962)*SIGN($AO962)</f>
        <v>0</v>
      </c>
    </row>
    <row r="963" spans="1:42" x14ac:dyDescent="0.2">
      <c r="D963" s="120">
        <f t="shared" si="369"/>
        <v>0</v>
      </c>
      <c r="O963">
        <f t="shared" si="370"/>
        <v>0</v>
      </c>
      <c r="P963">
        <f t="shared" ref="P963:P1026" si="388">($P962+$B963+$C962)</f>
        <v>431</v>
      </c>
      <c r="Q963">
        <f t="shared" ref="Q963:Q1026" si="389">$P963*SIGN($B963)-($B963-SIGN($B963))</f>
        <v>0</v>
      </c>
      <c r="R963">
        <f t="shared" si="371"/>
        <v>0</v>
      </c>
      <c r="S963">
        <f t="shared" si="372"/>
        <v>0</v>
      </c>
      <c r="T963">
        <f t="shared" ref="T963:T1026" si="390">$S963*$T962+(1-SIGN($B963))*$T962</f>
        <v>0</v>
      </c>
      <c r="V963">
        <f t="shared" si="373"/>
        <v>0</v>
      </c>
      <c r="W963">
        <f t="shared" si="374"/>
        <v>0</v>
      </c>
      <c r="Y963">
        <f t="shared" si="375"/>
        <v>0</v>
      </c>
      <c r="Z963">
        <f t="shared" si="376"/>
        <v>0</v>
      </c>
      <c r="AB963">
        <f t="shared" si="377"/>
        <v>0</v>
      </c>
      <c r="AC963">
        <f t="shared" si="378"/>
        <v>0</v>
      </c>
      <c r="AE963">
        <f t="shared" si="379"/>
        <v>0</v>
      </c>
      <c r="AF963">
        <f t="shared" si="380"/>
        <v>0</v>
      </c>
      <c r="AG963">
        <f t="shared" ref="AG963:AG1026" si="391">$A962-$A963</f>
        <v>0</v>
      </c>
      <c r="AH963">
        <f t="shared" ref="AH963:AH1026" si="392">$T962</f>
        <v>0</v>
      </c>
      <c r="AI963">
        <f t="shared" si="381"/>
        <v>0</v>
      </c>
      <c r="AJ963">
        <f t="shared" si="382"/>
        <v>0</v>
      </c>
      <c r="AK963">
        <f t="shared" si="383"/>
        <v>0</v>
      </c>
      <c r="AL963">
        <f t="shared" si="384"/>
        <v>0</v>
      </c>
      <c r="AM963">
        <f t="shared" si="385"/>
        <v>0</v>
      </c>
      <c r="AO963">
        <f t="shared" si="386"/>
        <v>0</v>
      </c>
      <c r="AP963">
        <f t="shared" si="387"/>
        <v>0</v>
      </c>
    </row>
    <row r="964" spans="1:42" x14ac:dyDescent="0.2">
      <c r="D964" s="120">
        <f t="shared" si="369"/>
        <v>0</v>
      </c>
      <c r="O964">
        <f t="shared" si="370"/>
        <v>0</v>
      </c>
      <c r="P964">
        <f t="shared" si="388"/>
        <v>431</v>
      </c>
      <c r="Q964">
        <f t="shared" si="389"/>
        <v>0</v>
      </c>
      <c r="R964">
        <f t="shared" si="371"/>
        <v>0</v>
      </c>
      <c r="S964">
        <f t="shared" si="372"/>
        <v>0</v>
      </c>
      <c r="T964">
        <f t="shared" si="390"/>
        <v>0</v>
      </c>
      <c r="V964">
        <f t="shared" si="373"/>
        <v>0</v>
      </c>
      <c r="W964">
        <f t="shared" si="374"/>
        <v>0</v>
      </c>
      <c r="Y964">
        <f t="shared" si="375"/>
        <v>0</v>
      </c>
      <c r="Z964">
        <f t="shared" si="376"/>
        <v>0</v>
      </c>
      <c r="AB964">
        <f t="shared" si="377"/>
        <v>0</v>
      </c>
      <c r="AC964">
        <f t="shared" si="378"/>
        <v>0</v>
      </c>
      <c r="AE964">
        <f t="shared" si="379"/>
        <v>0</v>
      </c>
      <c r="AF964">
        <f t="shared" si="380"/>
        <v>0</v>
      </c>
      <c r="AG964">
        <f t="shared" si="391"/>
        <v>0</v>
      </c>
      <c r="AH964">
        <f t="shared" si="392"/>
        <v>0</v>
      </c>
      <c r="AI964">
        <f t="shared" si="381"/>
        <v>0</v>
      </c>
      <c r="AJ964">
        <f t="shared" si="382"/>
        <v>0</v>
      </c>
      <c r="AK964">
        <f t="shared" si="383"/>
        <v>0</v>
      </c>
      <c r="AL964">
        <f t="shared" si="384"/>
        <v>0</v>
      </c>
      <c r="AM964">
        <f t="shared" si="385"/>
        <v>0</v>
      </c>
      <c r="AO964">
        <f t="shared" si="386"/>
        <v>0</v>
      </c>
      <c r="AP964">
        <f t="shared" si="387"/>
        <v>0</v>
      </c>
    </row>
    <row r="965" spans="1:42" x14ac:dyDescent="0.2">
      <c r="D965" s="120">
        <f t="shared" si="369"/>
        <v>0</v>
      </c>
      <c r="O965">
        <f t="shared" si="370"/>
        <v>0</v>
      </c>
      <c r="P965">
        <f t="shared" si="388"/>
        <v>431</v>
      </c>
      <c r="Q965">
        <f t="shared" si="389"/>
        <v>0</v>
      </c>
      <c r="R965">
        <f t="shared" si="371"/>
        <v>0</v>
      </c>
      <c r="S965">
        <f t="shared" si="372"/>
        <v>0</v>
      </c>
      <c r="T965">
        <f t="shared" si="390"/>
        <v>0</v>
      </c>
      <c r="V965">
        <f t="shared" si="373"/>
        <v>0</v>
      </c>
      <c r="W965">
        <f t="shared" si="374"/>
        <v>0</v>
      </c>
      <c r="Y965">
        <f t="shared" si="375"/>
        <v>0</v>
      </c>
      <c r="Z965">
        <f t="shared" si="376"/>
        <v>0</v>
      </c>
      <c r="AB965">
        <f t="shared" si="377"/>
        <v>0</v>
      </c>
      <c r="AC965">
        <f t="shared" si="378"/>
        <v>0</v>
      </c>
      <c r="AE965">
        <f t="shared" si="379"/>
        <v>0</v>
      </c>
      <c r="AF965">
        <f t="shared" si="380"/>
        <v>0</v>
      </c>
      <c r="AG965">
        <f t="shared" si="391"/>
        <v>0</v>
      </c>
      <c r="AH965">
        <f t="shared" si="392"/>
        <v>0</v>
      </c>
      <c r="AI965">
        <f t="shared" si="381"/>
        <v>0</v>
      </c>
      <c r="AJ965">
        <f t="shared" si="382"/>
        <v>0</v>
      </c>
      <c r="AK965">
        <f t="shared" si="383"/>
        <v>0</v>
      </c>
      <c r="AL965">
        <f t="shared" si="384"/>
        <v>0</v>
      </c>
      <c r="AM965">
        <f t="shared" si="385"/>
        <v>0</v>
      </c>
      <c r="AO965">
        <f t="shared" si="386"/>
        <v>0</v>
      </c>
      <c r="AP965">
        <f t="shared" si="387"/>
        <v>0</v>
      </c>
    </row>
    <row r="966" spans="1:42" x14ac:dyDescent="0.2">
      <c r="D966" s="120">
        <f t="shared" si="369"/>
        <v>0</v>
      </c>
      <c r="O966">
        <f t="shared" si="370"/>
        <v>0</v>
      </c>
      <c r="P966">
        <f t="shared" si="388"/>
        <v>431</v>
      </c>
      <c r="Q966">
        <f t="shared" si="389"/>
        <v>0</v>
      </c>
      <c r="R966">
        <f t="shared" si="371"/>
        <v>0</v>
      </c>
      <c r="S966">
        <f t="shared" si="372"/>
        <v>0</v>
      </c>
      <c r="T966">
        <f t="shared" si="390"/>
        <v>0</v>
      </c>
      <c r="V966">
        <f t="shared" si="373"/>
        <v>0</v>
      </c>
      <c r="W966">
        <f t="shared" si="374"/>
        <v>0</v>
      </c>
      <c r="Y966">
        <f t="shared" si="375"/>
        <v>0</v>
      </c>
      <c r="Z966">
        <f t="shared" si="376"/>
        <v>0</v>
      </c>
      <c r="AB966">
        <f t="shared" si="377"/>
        <v>0</v>
      </c>
      <c r="AC966">
        <f t="shared" si="378"/>
        <v>0</v>
      </c>
      <c r="AE966">
        <f t="shared" si="379"/>
        <v>0</v>
      </c>
      <c r="AF966">
        <f t="shared" si="380"/>
        <v>0</v>
      </c>
      <c r="AG966">
        <f t="shared" si="391"/>
        <v>0</v>
      </c>
      <c r="AH966">
        <f t="shared" si="392"/>
        <v>0</v>
      </c>
      <c r="AI966">
        <f t="shared" si="381"/>
        <v>0</v>
      </c>
      <c r="AJ966">
        <f t="shared" si="382"/>
        <v>0</v>
      </c>
      <c r="AK966">
        <f t="shared" si="383"/>
        <v>0</v>
      </c>
      <c r="AL966">
        <f t="shared" si="384"/>
        <v>0</v>
      </c>
      <c r="AM966">
        <f t="shared" si="385"/>
        <v>0</v>
      </c>
      <c r="AO966">
        <f t="shared" si="386"/>
        <v>0</v>
      </c>
      <c r="AP966">
        <f t="shared" si="387"/>
        <v>0</v>
      </c>
    </row>
    <row r="967" spans="1:42" x14ac:dyDescent="0.2">
      <c r="A967" s="40"/>
      <c r="D967" s="120">
        <f t="shared" si="369"/>
        <v>0</v>
      </c>
      <c r="O967">
        <f t="shared" si="370"/>
        <v>0</v>
      </c>
      <c r="P967">
        <f t="shared" si="388"/>
        <v>431</v>
      </c>
      <c r="Q967">
        <f t="shared" si="389"/>
        <v>0</v>
      </c>
      <c r="R967">
        <f t="shared" si="371"/>
        <v>0</v>
      </c>
      <c r="S967">
        <f t="shared" si="372"/>
        <v>0</v>
      </c>
      <c r="T967">
        <f t="shared" si="390"/>
        <v>0</v>
      </c>
      <c r="V967">
        <f t="shared" si="373"/>
        <v>0</v>
      </c>
      <c r="W967">
        <f t="shared" si="374"/>
        <v>0</v>
      </c>
      <c r="Y967">
        <f t="shared" si="375"/>
        <v>0</v>
      </c>
      <c r="Z967">
        <f t="shared" si="376"/>
        <v>0</v>
      </c>
      <c r="AB967">
        <f t="shared" si="377"/>
        <v>0</v>
      </c>
      <c r="AC967">
        <f t="shared" si="378"/>
        <v>0</v>
      </c>
      <c r="AE967">
        <f t="shared" si="379"/>
        <v>0</v>
      </c>
      <c r="AF967">
        <f t="shared" si="380"/>
        <v>0</v>
      </c>
      <c r="AG967">
        <f t="shared" si="391"/>
        <v>0</v>
      </c>
      <c r="AH967">
        <f t="shared" si="392"/>
        <v>0</v>
      </c>
      <c r="AI967">
        <f t="shared" si="381"/>
        <v>0</v>
      </c>
      <c r="AJ967">
        <f t="shared" si="382"/>
        <v>0</v>
      </c>
      <c r="AK967">
        <f t="shared" si="383"/>
        <v>0</v>
      </c>
      <c r="AL967">
        <f t="shared" si="384"/>
        <v>0</v>
      </c>
      <c r="AM967">
        <f t="shared" si="385"/>
        <v>0</v>
      </c>
      <c r="AO967">
        <f t="shared" si="386"/>
        <v>0</v>
      </c>
      <c r="AP967">
        <f t="shared" si="387"/>
        <v>0</v>
      </c>
    </row>
    <row r="968" spans="1:42" x14ac:dyDescent="0.2">
      <c r="A968" s="191"/>
      <c r="D968" s="120">
        <f t="shared" si="369"/>
        <v>0</v>
      </c>
      <c r="O968">
        <f t="shared" si="370"/>
        <v>0</v>
      </c>
      <c r="P968">
        <f t="shared" si="388"/>
        <v>431</v>
      </c>
      <c r="Q968">
        <f t="shared" si="389"/>
        <v>0</v>
      </c>
      <c r="R968">
        <f t="shared" si="371"/>
        <v>0</v>
      </c>
      <c r="S968">
        <f t="shared" si="372"/>
        <v>0</v>
      </c>
      <c r="T968">
        <f t="shared" si="390"/>
        <v>0</v>
      </c>
      <c r="V968">
        <f t="shared" si="373"/>
        <v>0</v>
      </c>
      <c r="W968">
        <f t="shared" si="374"/>
        <v>0</v>
      </c>
      <c r="Y968">
        <f t="shared" si="375"/>
        <v>0</v>
      </c>
      <c r="Z968">
        <f t="shared" si="376"/>
        <v>0</v>
      </c>
      <c r="AB968">
        <f t="shared" si="377"/>
        <v>0</v>
      </c>
      <c r="AC968">
        <f t="shared" si="378"/>
        <v>0</v>
      </c>
      <c r="AE968">
        <f t="shared" si="379"/>
        <v>0</v>
      </c>
      <c r="AF968">
        <f t="shared" si="380"/>
        <v>0</v>
      </c>
      <c r="AG968">
        <f t="shared" si="391"/>
        <v>0</v>
      </c>
      <c r="AH968">
        <f t="shared" si="392"/>
        <v>0</v>
      </c>
      <c r="AI968">
        <f t="shared" si="381"/>
        <v>0</v>
      </c>
      <c r="AJ968">
        <f t="shared" si="382"/>
        <v>0</v>
      </c>
      <c r="AK968">
        <f t="shared" si="383"/>
        <v>0</v>
      </c>
      <c r="AL968">
        <f t="shared" si="384"/>
        <v>0</v>
      </c>
      <c r="AM968">
        <f t="shared" si="385"/>
        <v>0</v>
      </c>
      <c r="AO968">
        <f t="shared" si="386"/>
        <v>0</v>
      </c>
      <c r="AP968">
        <f t="shared" si="387"/>
        <v>0</v>
      </c>
    </row>
    <row r="969" spans="1:42" x14ac:dyDescent="0.2">
      <c r="D969" s="120">
        <f t="shared" si="369"/>
        <v>0</v>
      </c>
      <c r="O969">
        <f t="shared" si="370"/>
        <v>0</v>
      </c>
      <c r="P969">
        <f t="shared" si="388"/>
        <v>431</v>
      </c>
      <c r="Q969">
        <f t="shared" si="389"/>
        <v>0</v>
      </c>
      <c r="R969">
        <f t="shared" si="371"/>
        <v>0</v>
      </c>
      <c r="S969">
        <f t="shared" si="372"/>
        <v>0</v>
      </c>
      <c r="T969">
        <f t="shared" si="390"/>
        <v>0</v>
      </c>
      <c r="V969">
        <f t="shared" si="373"/>
        <v>0</v>
      </c>
      <c r="W969">
        <f t="shared" si="374"/>
        <v>0</v>
      </c>
      <c r="Y969">
        <f t="shared" si="375"/>
        <v>0</v>
      </c>
      <c r="Z969">
        <f t="shared" si="376"/>
        <v>0</v>
      </c>
      <c r="AB969">
        <f t="shared" si="377"/>
        <v>0</v>
      </c>
      <c r="AC969">
        <f t="shared" si="378"/>
        <v>0</v>
      </c>
      <c r="AE969">
        <f t="shared" si="379"/>
        <v>0</v>
      </c>
      <c r="AF969">
        <f t="shared" si="380"/>
        <v>0</v>
      </c>
      <c r="AG969">
        <f t="shared" si="391"/>
        <v>0</v>
      </c>
      <c r="AH969">
        <f t="shared" si="392"/>
        <v>0</v>
      </c>
      <c r="AI969">
        <f t="shared" si="381"/>
        <v>0</v>
      </c>
      <c r="AJ969">
        <f t="shared" si="382"/>
        <v>0</v>
      </c>
      <c r="AK969">
        <f t="shared" si="383"/>
        <v>0</v>
      </c>
      <c r="AL969">
        <f t="shared" si="384"/>
        <v>0</v>
      </c>
      <c r="AM969">
        <f t="shared" si="385"/>
        <v>0</v>
      </c>
      <c r="AO969">
        <f t="shared" si="386"/>
        <v>0</v>
      </c>
      <c r="AP969">
        <f t="shared" si="387"/>
        <v>0</v>
      </c>
    </row>
    <row r="970" spans="1:42" x14ac:dyDescent="0.2">
      <c r="D970" s="120">
        <f t="shared" si="369"/>
        <v>0</v>
      </c>
      <c r="O970">
        <f t="shared" si="370"/>
        <v>0</v>
      </c>
      <c r="P970">
        <f t="shared" si="388"/>
        <v>431</v>
      </c>
      <c r="Q970">
        <f t="shared" si="389"/>
        <v>0</v>
      </c>
      <c r="R970">
        <f t="shared" si="371"/>
        <v>0</v>
      </c>
      <c r="S970">
        <f t="shared" si="372"/>
        <v>0</v>
      </c>
      <c r="T970">
        <f t="shared" si="390"/>
        <v>0</v>
      </c>
      <c r="V970">
        <f t="shared" si="373"/>
        <v>0</v>
      </c>
      <c r="W970">
        <f t="shared" si="374"/>
        <v>0</v>
      </c>
      <c r="Y970">
        <f t="shared" si="375"/>
        <v>0</v>
      </c>
      <c r="Z970">
        <f t="shared" si="376"/>
        <v>0</v>
      </c>
      <c r="AB970">
        <f t="shared" si="377"/>
        <v>0</v>
      </c>
      <c r="AC970">
        <f t="shared" si="378"/>
        <v>0</v>
      </c>
      <c r="AE970">
        <f t="shared" si="379"/>
        <v>0</v>
      </c>
      <c r="AF970">
        <f t="shared" si="380"/>
        <v>0</v>
      </c>
      <c r="AG970">
        <f t="shared" si="391"/>
        <v>0</v>
      </c>
      <c r="AH970">
        <f t="shared" si="392"/>
        <v>0</v>
      </c>
      <c r="AI970">
        <f t="shared" si="381"/>
        <v>0</v>
      </c>
      <c r="AJ970">
        <f t="shared" si="382"/>
        <v>0</v>
      </c>
      <c r="AK970">
        <f t="shared" si="383"/>
        <v>0</v>
      </c>
      <c r="AL970">
        <f t="shared" si="384"/>
        <v>0</v>
      </c>
      <c r="AM970">
        <f t="shared" si="385"/>
        <v>0</v>
      </c>
      <c r="AO970">
        <f t="shared" si="386"/>
        <v>0</v>
      </c>
      <c r="AP970">
        <f t="shared" si="387"/>
        <v>0</v>
      </c>
    </row>
    <row r="971" spans="1:42" x14ac:dyDescent="0.2">
      <c r="D971" s="120">
        <f t="shared" si="369"/>
        <v>0</v>
      </c>
      <c r="O971">
        <f t="shared" si="370"/>
        <v>0</v>
      </c>
      <c r="P971">
        <f t="shared" si="388"/>
        <v>431</v>
      </c>
      <c r="Q971">
        <f t="shared" si="389"/>
        <v>0</v>
      </c>
      <c r="R971">
        <f t="shared" si="371"/>
        <v>0</v>
      </c>
      <c r="S971">
        <f t="shared" si="372"/>
        <v>0</v>
      </c>
      <c r="T971">
        <f t="shared" si="390"/>
        <v>0</v>
      </c>
      <c r="V971">
        <f t="shared" si="373"/>
        <v>0</v>
      </c>
      <c r="W971">
        <f t="shared" si="374"/>
        <v>0</v>
      </c>
      <c r="Y971">
        <f t="shared" si="375"/>
        <v>0</v>
      </c>
      <c r="Z971">
        <f t="shared" si="376"/>
        <v>0</v>
      </c>
      <c r="AB971">
        <f t="shared" si="377"/>
        <v>0</v>
      </c>
      <c r="AC971">
        <f t="shared" si="378"/>
        <v>0</v>
      </c>
      <c r="AE971">
        <f t="shared" si="379"/>
        <v>0</v>
      </c>
      <c r="AF971">
        <f t="shared" si="380"/>
        <v>0</v>
      </c>
      <c r="AG971">
        <f t="shared" si="391"/>
        <v>0</v>
      </c>
      <c r="AH971">
        <f t="shared" si="392"/>
        <v>0</v>
      </c>
      <c r="AI971">
        <f t="shared" si="381"/>
        <v>0</v>
      </c>
      <c r="AJ971">
        <f t="shared" si="382"/>
        <v>0</v>
      </c>
      <c r="AK971">
        <f t="shared" si="383"/>
        <v>0</v>
      </c>
      <c r="AL971">
        <f t="shared" si="384"/>
        <v>0</v>
      </c>
      <c r="AM971">
        <f t="shared" si="385"/>
        <v>0</v>
      </c>
      <c r="AO971">
        <f t="shared" si="386"/>
        <v>0</v>
      </c>
      <c r="AP971">
        <f t="shared" si="387"/>
        <v>0</v>
      </c>
    </row>
    <row r="972" spans="1:42" x14ac:dyDescent="0.2">
      <c r="A972" s="40"/>
      <c r="D972" s="120">
        <f t="shared" si="369"/>
        <v>0</v>
      </c>
      <c r="O972">
        <f t="shared" si="370"/>
        <v>0</v>
      </c>
      <c r="P972">
        <f t="shared" si="388"/>
        <v>431</v>
      </c>
      <c r="Q972">
        <f t="shared" si="389"/>
        <v>0</v>
      </c>
      <c r="R972">
        <f t="shared" si="371"/>
        <v>0</v>
      </c>
      <c r="S972">
        <f t="shared" si="372"/>
        <v>0</v>
      </c>
      <c r="T972">
        <f t="shared" si="390"/>
        <v>0</v>
      </c>
      <c r="V972">
        <f t="shared" si="373"/>
        <v>0</v>
      </c>
      <c r="W972">
        <f t="shared" si="374"/>
        <v>0</v>
      </c>
      <c r="Y972">
        <f t="shared" si="375"/>
        <v>0</v>
      </c>
      <c r="Z972">
        <f t="shared" si="376"/>
        <v>0</v>
      </c>
      <c r="AB972">
        <f t="shared" si="377"/>
        <v>0</v>
      </c>
      <c r="AC972">
        <f t="shared" si="378"/>
        <v>0</v>
      </c>
      <c r="AE972">
        <f t="shared" si="379"/>
        <v>0</v>
      </c>
      <c r="AF972">
        <f t="shared" si="380"/>
        <v>0</v>
      </c>
      <c r="AG972">
        <f t="shared" si="391"/>
        <v>0</v>
      </c>
      <c r="AH972">
        <f t="shared" si="392"/>
        <v>0</v>
      </c>
      <c r="AI972">
        <f t="shared" si="381"/>
        <v>0</v>
      </c>
      <c r="AJ972">
        <f t="shared" si="382"/>
        <v>0</v>
      </c>
      <c r="AK972">
        <f t="shared" si="383"/>
        <v>0</v>
      </c>
      <c r="AL972">
        <f t="shared" si="384"/>
        <v>0</v>
      </c>
      <c r="AM972">
        <f t="shared" si="385"/>
        <v>0</v>
      </c>
      <c r="AO972">
        <f t="shared" si="386"/>
        <v>0</v>
      </c>
      <c r="AP972">
        <f t="shared" si="387"/>
        <v>0</v>
      </c>
    </row>
    <row r="973" spans="1:42" x14ac:dyDescent="0.2">
      <c r="A973" s="191"/>
      <c r="D973" s="120">
        <f t="shared" si="369"/>
        <v>0</v>
      </c>
      <c r="O973">
        <f t="shared" si="370"/>
        <v>0</v>
      </c>
      <c r="P973">
        <f t="shared" si="388"/>
        <v>431</v>
      </c>
      <c r="Q973">
        <f t="shared" si="389"/>
        <v>0</v>
      </c>
      <c r="R973">
        <f t="shared" si="371"/>
        <v>0</v>
      </c>
      <c r="S973">
        <f t="shared" si="372"/>
        <v>0</v>
      </c>
      <c r="T973">
        <f t="shared" si="390"/>
        <v>0</v>
      </c>
      <c r="V973">
        <f t="shared" si="373"/>
        <v>0</v>
      </c>
      <c r="W973">
        <f t="shared" si="374"/>
        <v>0</v>
      </c>
      <c r="Y973">
        <f t="shared" si="375"/>
        <v>0</v>
      </c>
      <c r="Z973">
        <f t="shared" si="376"/>
        <v>0</v>
      </c>
      <c r="AB973">
        <f t="shared" si="377"/>
        <v>0</v>
      </c>
      <c r="AC973">
        <f t="shared" si="378"/>
        <v>0</v>
      </c>
      <c r="AE973">
        <f t="shared" si="379"/>
        <v>0</v>
      </c>
      <c r="AF973">
        <f t="shared" si="380"/>
        <v>0</v>
      </c>
      <c r="AG973">
        <f t="shared" si="391"/>
        <v>0</v>
      </c>
      <c r="AH973">
        <f t="shared" si="392"/>
        <v>0</v>
      </c>
      <c r="AI973">
        <f t="shared" si="381"/>
        <v>0</v>
      </c>
      <c r="AJ973">
        <f t="shared" si="382"/>
        <v>0</v>
      </c>
      <c r="AK973">
        <f t="shared" si="383"/>
        <v>0</v>
      </c>
      <c r="AL973">
        <f t="shared" si="384"/>
        <v>0</v>
      </c>
      <c r="AM973">
        <f t="shared" si="385"/>
        <v>0</v>
      </c>
      <c r="AO973">
        <f t="shared" si="386"/>
        <v>0</v>
      </c>
      <c r="AP973">
        <f t="shared" si="387"/>
        <v>0</v>
      </c>
    </row>
    <row r="974" spans="1:42" x14ac:dyDescent="0.2">
      <c r="D974" s="120">
        <f t="shared" si="369"/>
        <v>0</v>
      </c>
      <c r="O974">
        <f t="shared" si="370"/>
        <v>0</v>
      </c>
      <c r="P974">
        <f t="shared" si="388"/>
        <v>431</v>
      </c>
      <c r="Q974">
        <f t="shared" si="389"/>
        <v>0</v>
      </c>
      <c r="R974">
        <f t="shared" si="371"/>
        <v>0</v>
      </c>
      <c r="S974">
        <f t="shared" si="372"/>
        <v>0</v>
      </c>
      <c r="T974">
        <f t="shared" si="390"/>
        <v>0</v>
      </c>
      <c r="V974">
        <f t="shared" si="373"/>
        <v>0</v>
      </c>
      <c r="W974">
        <f t="shared" si="374"/>
        <v>0</v>
      </c>
      <c r="Y974">
        <f t="shared" si="375"/>
        <v>0</v>
      </c>
      <c r="Z974">
        <f t="shared" si="376"/>
        <v>0</v>
      </c>
      <c r="AB974">
        <f t="shared" si="377"/>
        <v>0</v>
      </c>
      <c r="AC974">
        <f t="shared" si="378"/>
        <v>0</v>
      </c>
      <c r="AE974">
        <f t="shared" si="379"/>
        <v>0</v>
      </c>
      <c r="AF974">
        <f t="shared" si="380"/>
        <v>0</v>
      </c>
      <c r="AG974">
        <f t="shared" si="391"/>
        <v>0</v>
      </c>
      <c r="AH974">
        <f t="shared" si="392"/>
        <v>0</v>
      </c>
      <c r="AI974">
        <f t="shared" si="381"/>
        <v>0</v>
      </c>
      <c r="AJ974">
        <f t="shared" si="382"/>
        <v>0</v>
      </c>
      <c r="AK974">
        <f t="shared" si="383"/>
        <v>0</v>
      </c>
      <c r="AL974">
        <f t="shared" si="384"/>
        <v>0</v>
      </c>
      <c r="AM974">
        <f t="shared" si="385"/>
        <v>0</v>
      </c>
      <c r="AO974">
        <f t="shared" si="386"/>
        <v>0</v>
      </c>
      <c r="AP974">
        <f t="shared" si="387"/>
        <v>0</v>
      </c>
    </row>
    <row r="975" spans="1:42" x14ac:dyDescent="0.2">
      <c r="A975" s="40"/>
      <c r="D975" s="120">
        <f t="shared" si="369"/>
        <v>0</v>
      </c>
      <c r="O975">
        <f t="shared" si="370"/>
        <v>0</v>
      </c>
      <c r="P975">
        <f t="shared" si="388"/>
        <v>431</v>
      </c>
      <c r="Q975">
        <f t="shared" si="389"/>
        <v>0</v>
      </c>
      <c r="R975">
        <f t="shared" si="371"/>
        <v>0</v>
      </c>
      <c r="S975">
        <f t="shared" si="372"/>
        <v>0</v>
      </c>
      <c r="T975">
        <f t="shared" si="390"/>
        <v>0</v>
      </c>
      <c r="V975">
        <f t="shared" si="373"/>
        <v>0</v>
      </c>
      <c r="W975">
        <f t="shared" si="374"/>
        <v>0</v>
      </c>
      <c r="Y975">
        <f t="shared" si="375"/>
        <v>0</v>
      </c>
      <c r="Z975">
        <f t="shared" si="376"/>
        <v>0</v>
      </c>
      <c r="AB975">
        <f t="shared" si="377"/>
        <v>0</v>
      </c>
      <c r="AC975">
        <f t="shared" si="378"/>
        <v>0</v>
      </c>
      <c r="AE975">
        <f t="shared" si="379"/>
        <v>0</v>
      </c>
      <c r="AF975">
        <f t="shared" si="380"/>
        <v>0</v>
      </c>
      <c r="AG975">
        <f t="shared" si="391"/>
        <v>0</v>
      </c>
      <c r="AH975">
        <f t="shared" si="392"/>
        <v>0</v>
      </c>
      <c r="AI975">
        <f t="shared" si="381"/>
        <v>0</v>
      </c>
      <c r="AJ975">
        <f t="shared" si="382"/>
        <v>0</v>
      </c>
      <c r="AK975">
        <f t="shared" si="383"/>
        <v>0</v>
      </c>
      <c r="AL975">
        <f t="shared" si="384"/>
        <v>0</v>
      </c>
      <c r="AM975">
        <f t="shared" si="385"/>
        <v>0</v>
      </c>
      <c r="AO975">
        <f t="shared" si="386"/>
        <v>0</v>
      </c>
      <c r="AP975">
        <f t="shared" si="387"/>
        <v>0</v>
      </c>
    </row>
    <row r="976" spans="1:42" x14ac:dyDescent="0.2">
      <c r="A976" s="40"/>
      <c r="D976" s="120">
        <f t="shared" si="369"/>
        <v>0</v>
      </c>
      <c r="O976">
        <f t="shared" si="370"/>
        <v>0</v>
      </c>
      <c r="P976">
        <f t="shared" si="388"/>
        <v>431</v>
      </c>
      <c r="Q976">
        <f t="shared" si="389"/>
        <v>0</v>
      </c>
      <c r="R976">
        <f t="shared" si="371"/>
        <v>0</v>
      </c>
      <c r="S976">
        <f t="shared" si="372"/>
        <v>0</v>
      </c>
      <c r="T976">
        <f t="shared" si="390"/>
        <v>0</v>
      </c>
      <c r="V976">
        <f t="shared" si="373"/>
        <v>0</v>
      </c>
      <c r="W976">
        <f t="shared" si="374"/>
        <v>0</v>
      </c>
      <c r="Y976">
        <f t="shared" si="375"/>
        <v>0</v>
      </c>
      <c r="Z976">
        <f t="shared" si="376"/>
        <v>0</v>
      </c>
      <c r="AB976">
        <f t="shared" si="377"/>
        <v>0</v>
      </c>
      <c r="AC976">
        <f t="shared" si="378"/>
        <v>0</v>
      </c>
      <c r="AE976">
        <f t="shared" si="379"/>
        <v>0</v>
      </c>
      <c r="AF976">
        <f t="shared" si="380"/>
        <v>0</v>
      </c>
      <c r="AG976">
        <f t="shared" si="391"/>
        <v>0</v>
      </c>
      <c r="AH976">
        <f t="shared" si="392"/>
        <v>0</v>
      </c>
      <c r="AI976">
        <f t="shared" si="381"/>
        <v>0</v>
      </c>
      <c r="AJ976">
        <f t="shared" si="382"/>
        <v>0</v>
      </c>
      <c r="AK976">
        <f t="shared" si="383"/>
        <v>0</v>
      </c>
      <c r="AL976">
        <f t="shared" si="384"/>
        <v>0</v>
      </c>
      <c r="AM976">
        <f t="shared" si="385"/>
        <v>0</v>
      </c>
      <c r="AO976">
        <f t="shared" si="386"/>
        <v>0</v>
      </c>
      <c r="AP976">
        <f t="shared" si="387"/>
        <v>0</v>
      </c>
    </row>
    <row r="977" spans="1:42" x14ac:dyDescent="0.2">
      <c r="A977" s="152"/>
      <c r="D977" s="120">
        <f t="shared" si="369"/>
        <v>0</v>
      </c>
      <c r="O977">
        <f t="shared" si="370"/>
        <v>0</v>
      </c>
      <c r="P977">
        <f t="shared" si="388"/>
        <v>431</v>
      </c>
      <c r="Q977">
        <f t="shared" si="389"/>
        <v>0</v>
      </c>
      <c r="R977">
        <f t="shared" si="371"/>
        <v>0</v>
      </c>
      <c r="S977">
        <f t="shared" si="372"/>
        <v>0</v>
      </c>
      <c r="T977">
        <f t="shared" si="390"/>
        <v>0</v>
      </c>
      <c r="V977">
        <f t="shared" si="373"/>
        <v>0</v>
      </c>
      <c r="W977">
        <f t="shared" si="374"/>
        <v>0</v>
      </c>
      <c r="Y977">
        <f t="shared" si="375"/>
        <v>0</v>
      </c>
      <c r="Z977">
        <f t="shared" si="376"/>
        <v>0</v>
      </c>
      <c r="AB977">
        <f t="shared" si="377"/>
        <v>0</v>
      </c>
      <c r="AC977">
        <f t="shared" si="378"/>
        <v>0</v>
      </c>
      <c r="AE977">
        <f t="shared" si="379"/>
        <v>0</v>
      </c>
      <c r="AF977">
        <f t="shared" si="380"/>
        <v>0</v>
      </c>
      <c r="AG977">
        <f t="shared" si="391"/>
        <v>0</v>
      </c>
      <c r="AH977">
        <f t="shared" si="392"/>
        <v>0</v>
      </c>
      <c r="AI977">
        <f t="shared" si="381"/>
        <v>0</v>
      </c>
      <c r="AJ977">
        <f t="shared" si="382"/>
        <v>0</v>
      </c>
      <c r="AK977">
        <f t="shared" si="383"/>
        <v>0</v>
      </c>
      <c r="AL977">
        <f t="shared" si="384"/>
        <v>0</v>
      </c>
      <c r="AM977">
        <f t="shared" si="385"/>
        <v>0</v>
      </c>
      <c r="AO977">
        <f t="shared" si="386"/>
        <v>0</v>
      </c>
      <c r="AP977">
        <f t="shared" si="387"/>
        <v>0</v>
      </c>
    </row>
    <row r="978" spans="1:42" x14ac:dyDescent="0.2">
      <c r="A978" s="40"/>
      <c r="D978" s="120">
        <f t="shared" si="369"/>
        <v>0</v>
      </c>
      <c r="O978">
        <f t="shared" si="370"/>
        <v>0</v>
      </c>
      <c r="P978">
        <f t="shared" si="388"/>
        <v>431</v>
      </c>
      <c r="Q978">
        <f t="shared" si="389"/>
        <v>0</v>
      </c>
      <c r="R978">
        <f t="shared" si="371"/>
        <v>0</v>
      </c>
      <c r="S978">
        <f t="shared" si="372"/>
        <v>0</v>
      </c>
      <c r="T978">
        <f t="shared" si="390"/>
        <v>0</v>
      </c>
      <c r="V978">
        <f t="shared" si="373"/>
        <v>0</v>
      </c>
      <c r="W978">
        <f t="shared" si="374"/>
        <v>0</v>
      </c>
      <c r="Y978">
        <f t="shared" si="375"/>
        <v>0</v>
      </c>
      <c r="Z978">
        <f t="shared" si="376"/>
        <v>0</v>
      </c>
      <c r="AB978">
        <f t="shared" si="377"/>
        <v>0</v>
      </c>
      <c r="AC978">
        <f t="shared" si="378"/>
        <v>0</v>
      </c>
      <c r="AE978">
        <f t="shared" si="379"/>
        <v>0</v>
      </c>
      <c r="AF978">
        <f t="shared" si="380"/>
        <v>0</v>
      </c>
      <c r="AG978">
        <f t="shared" si="391"/>
        <v>0</v>
      </c>
      <c r="AH978">
        <f t="shared" si="392"/>
        <v>0</v>
      </c>
      <c r="AI978">
        <f t="shared" si="381"/>
        <v>0</v>
      </c>
      <c r="AJ978">
        <f t="shared" si="382"/>
        <v>0</v>
      </c>
      <c r="AK978">
        <f t="shared" si="383"/>
        <v>0</v>
      </c>
      <c r="AL978">
        <f t="shared" si="384"/>
        <v>0</v>
      </c>
      <c r="AM978">
        <f t="shared" si="385"/>
        <v>0</v>
      </c>
      <c r="AO978">
        <f t="shared" si="386"/>
        <v>0</v>
      </c>
      <c r="AP978">
        <f t="shared" si="387"/>
        <v>0</v>
      </c>
    </row>
    <row r="979" spans="1:42" x14ac:dyDescent="0.2">
      <c r="A979" s="40"/>
      <c r="D979" s="120">
        <f t="shared" si="369"/>
        <v>0</v>
      </c>
      <c r="O979">
        <f t="shared" si="370"/>
        <v>0</v>
      </c>
      <c r="P979">
        <f t="shared" si="388"/>
        <v>431</v>
      </c>
      <c r="Q979">
        <f t="shared" si="389"/>
        <v>0</v>
      </c>
      <c r="R979">
        <f t="shared" si="371"/>
        <v>0</v>
      </c>
      <c r="S979">
        <f t="shared" si="372"/>
        <v>0</v>
      </c>
      <c r="T979">
        <f t="shared" si="390"/>
        <v>0</v>
      </c>
      <c r="V979">
        <f t="shared" si="373"/>
        <v>0</v>
      </c>
      <c r="W979">
        <f t="shared" si="374"/>
        <v>0</v>
      </c>
      <c r="Y979">
        <f t="shared" si="375"/>
        <v>0</v>
      </c>
      <c r="Z979">
        <f t="shared" si="376"/>
        <v>0</v>
      </c>
      <c r="AB979">
        <f t="shared" si="377"/>
        <v>0</v>
      </c>
      <c r="AC979">
        <f t="shared" si="378"/>
        <v>0</v>
      </c>
      <c r="AE979">
        <f t="shared" si="379"/>
        <v>0</v>
      </c>
      <c r="AF979">
        <f t="shared" si="380"/>
        <v>0</v>
      </c>
      <c r="AG979">
        <f t="shared" si="391"/>
        <v>0</v>
      </c>
      <c r="AH979">
        <f t="shared" si="392"/>
        <v>0</v>
      </c>
      <c r="AI979">
        <f t="shared" si="381"/>
        <v>0</v>
      </c>
      <c r="AJ979">
        <f t="shared" si="382"/>
        <v>0</v>
      </c>
      <c r="AK979">
        <f t="shared" si="383"/>
        <v>0</v>
      </c>
      <c r="AL979">
        <f t="shared" si="384"/>
        <v>0</v>
      </c>
      <c r="AM979">
        <f t="shared" si="385"/>
        <v>0</v>
      </c>
      <c r="AO979">
        <f t="shared" si="386"/>
        <v>0</v>
      </c>
      <c r="AP979">
        <f t="shared" si="387"/>
        <v>0</v>
      </c>
    </row>
    <row r="980" spans="1:42" x14ac:dyDescent="0.2">
      <c r="D980" s="120">
        <f t="shared" si="369"/>
        <v>0</v>
      </c>
      <c r="O980">
        <f t="shared" si="370"/>
        <v>0</v>
      </c>
      <c r="P980">
        <f t="shared" si="388"/>
        <v>431</v>
      </c>
      <c r="Q980">
        <f t="shared" si="389"/>
        <v>0</v>
      </c>
      <c r="R980">
        <f t="shared" si="371"/>
        <v>0</v>
      </c>
      <c r="S980">
        <f t="shared" si="372"/>
        <v>0</v>
      </c>
      <c r="T980">
        <f t="shared" si="390"/>
        <v>0</v>
      </c>
      <c r="V980">
        <f t="shared" si="373"/>
        <v>0</v>
      </c>
      <c r="W980">
        <f t="shared" si="374"/>
        <v>0</v>
      </c>
      <c r="Y980">
        <f t="shared" si="375"/>
        <v>0</v>
      </c>
      <c r="Z980">
        <f t="shared" si="376"/>
        <v>0</v>
      </c>
      <c r="AB980">
        <f t="shared" si="377"/>
        <v>0</v>
      </c>
      <c r="AC980">
        <f t="shared" si="378"/>
        <v>0</v>
      </c>
      <c r="AE980">
        <f t="shared" si="379"/>
        <v>0</v>
      </c>
      <c r="AF980">
        <f t="shared" si="380"/>
        <v>0</v>
      </c>
      <c r="AG980">
        <f t="shared" si="391"/>
        <v>0</v>
      </c>
      <c r="AH980">
        <f t="shared" si="392"/>
        <v>0</v>
      </c>
      <c r="AI980">
        <f t="shared" si="381"/>
        <v>0</v>
      </c>
      <c r="AJ980">
        <f t="shared" si="382"/>
        <v>0</v>
      </c>
      <c r="AK980">
        <f t="shared" si="383"/>
        <v>0</v>
      </c>
      <c r="AL980">
        <f t="shared" si="384"/>
        <v>0</v>
      </c>
      <c r="AM980">
        <f t="shared" si="385"/>
        <v>0</v>
      </c>
      <c r="AO980">
        <f t="shared" si="386"/>
        <v>0</v>
      </c>
      <c r="AP980">
        <f t="shared" si="387"/>
        <v>0</v>
      </c>
    </row>
    <row r="981" spans="1:42" x14ac:dyDescent="0.2">
      <c r="D981" s="120">
        <f t="shared" si="369"/>
        <v>0</v>
      </c>
      <c r="O981">
        <f t="shared" si="370"/>
        <v>0</v>
      </c>
      <c r="P981">
        <f t="shared" si="388"/>
        <v>431</v>
      </c>
      <c r="Q981">
        <f t="shared" si="389"/>
        <v>0</v>
      </c>
      <c r="R981">
        <f t="shared" si="371"/>
        <v>0</v>
      </c>
      <c r="S981">
        <f t="shared" si="372"/>
        <v>0</v>
      </c>
      <c r="T981">
        <f t="shared" si="390"/>
        <v>0</v>
      </c>
      <c r="V981">
        <f t="shared" si="373"/>
        <v>0</v>
      </c>
      <c r="W981">
        <f t="shared" si="374"/>
        <v>0</v>
      </c>
      <c r="Y981">
        <f t="shared" si="375"/>
        <v>0</v>
      </c>
      <c r="Z981">
        <f t="shared" si="376"/>
        <v>0</v>
      </c>
      <c r="AB981">
        <f t="shared" si="377"/>
        <v>0</v>
      </c>
      <c r="AC981">
        <f t="shared" si="378"/>
        <v>0</v>
      </c>
      <c r="AE981">
        <f t="shared" si="379"/>
        <v>0</v>
      </c>
      <c r="AF981">
        <f t="shared" si="380"/>
        <v>0</v>
      </c>
      <c r="AG981">
        <f t="shared" si="391"/>
        <v>0</v>
      </c>
      <c r="AH981">
        <f t="shared" si="392"/>
        <v>0</v>
      </c>
      <c r="AI981">
        <f t="shared" si="381"/>
        <v>0</v>
      </c>
      <c r="AJ981">
        <f t="shared" si="382"/>
        <v>0</v>
      </c>
      <c r="AK981">
        <f t="shared" si="383"/>
        <v>0</v>
      </c>
      <c r="AL981">
        <f t="shared" si="384"/>
        <v>0</v>
      </c>
      <c r="AM981">
        <f t="shared" si="385"/>
        <v>0</v>
      </c>
      <c r="AO981">
        <f t="shared" si="386"/>
        <v>0</v>
      </c>
      <c r="AP981">
        <f t="shared" si="387"/>
        <v>0</v>
      </c>
    </row>
    <row r="982" spans="1:42" x14ac:dyDescent="0.2">
      <c r="A982" s="191"/>
      <c r="D982" s="120">
        <f t="shared" si="369"/>
        <v>0</v>
      </c>
      <c r="O982">
        <f t="shared" si="370"/>
        <v>0</v>
      </c>
      <c r="P982">
        <f t="shared" si="388"/>
        <v>431</v>
      </c>
      <c r="Q982">
        <f t="shared" si="389"/>
        <v>0</v>
      </c>
      <c r="R982">
        <f t="shared" si="371"/>
        <v>0</v>
      </c>
      <c r="S982">
        <f t="shared" si="372"/>
        <v>0</v>
      </c>
      <c r="T982">
        <f t="shared" si="390"/>
        <v>0</v>
      </c>
      <c r="V982">
        <f t="shared" si="373"/>
        <v>0</v>
      </c>
      <c r="W982">
        <f t="shared" si="374"/>
        <v>0</v>
      </c>
      <c r="Y982">
        <f t="shared" si="375"/>
        <v>0</v>
      </c>
      <c r="Z982">
        <f t="shared" si="376"/>
        <v>0</v>
      </c>
      <c r="AB982">
        <f t="shared" si="377"/>
        <v>0</v>
      </c>
      <c r="AC982">
        <f t="shared" si="378"/>
        <v>0</v>
      </c>
      <c r="AE982">
        <f t="shared" si="379"/>
        <v>0</v>
      </c>
      <c r="AF982">
        <f t="shared" si="380"/>
        <v>0</v>
      </c>
      <c r="AG982">
        <f t="shared" si="391"/>
        <v>0</v>
      </c>
      <c r="AH982">
        <f t="shared" si="392"/>
        <v>0</v>
      </c>
      <c r="AI982">
        <f t="shared" si="381"/>
        <v>0</v>
      </c>
      <c r="AJ982">
        <f t="shared" si="382"/>
        <v>0</v>
      </c>
      <c r="AK982">
        <f t="shared" si="383"/>
        <v>0</v>
      </c>
      <c r="AL982">
        <f t="shared" si="384"/>
        <v>0</v>
      </c>
      <c r="AM982">
        <f t="shared" si="385"/>
        <v>0</v>
      </c>
      <c r="AO982">
        <f t="shared" si="386"/>
        <v>0</v>
      </c>
      <c r="AP982">
        <f t="shared" si="387"/>
        <v>0</v>
      </c>
    </row>
    <row r="983" spans="1:42" x14ac:dyDescent="0.2">
      <c r="D983" s="120">
        <f t="shared" si="369"/>
        <v>0</v>
      </c>
      <c r="O983">
        <f t="shared" si="370"/>
        <v>0</v>
      </c>
      <c r="P983">
        <f t="shared" si="388"/>
        <v>431</v>
      </c>
      <c r="Q983">
        <f t="shared" si="389"/>
        <v>0</v>
      </c>
      <c r="R983">
        <f t="shared" si="371"/>
        <v>0</v>
      </c>
      <c r="S983">
        <f t="shared" si="372"/>
        <v>0</v>
      </c>
      <c r="T983">
        <f t="shared" si="390"/>
        <v>0</v>
      </c>
      <c r="V983">
        <f t="shared" si="373"/>
        <v>0</v>
      </c>
      <c r="W983">
        <f t="shared" si="374"/>
        <v>0</v>
      </c>
      <c r="Y983">
        <f t="shared" si="375"/>
        <v>0</v>
      </c>
      <c r="Z983">
        <f t="shared" si="376"/>
        <v>0</v>
      </c>
      <c r="AB983">
        <f t="shared" si="377"/>
        <v>0</v>
      </c>
      <c r="AC983">
        <f t="shared" si="378"/>
        <v>0</v>
      </c>
      <c r="AE983">
        <f t="shared" si="379"/>
        <v>0</v>
      </c>
      <c r="AF983">
        <f t="shared" si="380"/>
        <v>0</v>
      </c>
      <c r="AG983">
        <f t="shared" si="391"/>
        <v>0</v>
      </c>
      <c r="AH983">
        <f t="shared" si="392"/>
        <v>0</v>
      </c>
      <c r="AI983">
        <f t="shared" si="381"/>
        <v>0</v>
      </c>
      <c r="AJ983">
        <f t="shared" si="382"/>
        <v>0</v>
      </c>
      <c r="AK983">
        <f t="shared" si="383"/>
        <v>0</v>
      </c>
      <c r="AL983">
        <f t="shared" si="384"/>
        <v>0</v>
      </c>
      <c r="AM983">
        <f t="shared" si="385"/>
        <v>0</v>
      </c>
      <c r="AO983">
        <f t="shared" si="386"/>
        <v>0</v>
      </c>
      <c r="AP983">
        <f t="shared" si="387"/>
        <v>0</v>
      </c>
    </row>
    <row r="984" spans="1:42" x14ac:dyDescent="0.2">
      <c r="A984" s="40"/>
      <c r="D984" s="120">
        <f t="shared" si="369"/>
        <v>0</v>
      </c>
      <c r="O984">
        <f t="shared" si="370"/>
        <v>0</v>
      </c>
      <c r="P984">
        <f t="shared" si="388"/>
        <v>431</v>
      </c>
      <c r="Q984">
        <f t="shared" si="389"/>
        <v>0</v>
      </c>
      <c r="R984">
        <f t="shared" si="371"/>
        <v>0</v>
      </c>
      <c r="S984">
        <f t="shared" si="372"/>
        <v>0</v>
      </c>
      <c r="T984">
        <f t="shared" si="390"/>
        <v>0</v>
      </c>
      <c r="V984">
        <f t="shared" si="373"/>
        <v>0</v>
      </c>
      <c r="W984">
        <f t="shared" si="374"/>
        <v>0</v>
      </c>
      <c r="Y984">
        <f t="shared" si="375"/>
        <v>0</v>
      </c>
      <c r="Z984">
        <f t="shared" si="376"/>
        <v>0</v>
      </c>
      <c r="AB984">
        <f t="shared" si="377"/>
        <v>0</v>
      </c>
      <c r="AC984">
        <f t="shared" si="378"/>
        <v>0</v>
      </c>
      <c r="AE984">
        <f t="shared" si="379"/>
        <v>0</v>
      </c>
      <c r="AF984">
        <f t="shared" si="380"/>
        <v>0</v>
      </c>
      <c r="AG984">
        <f t="shared" si="391"/>
        <v>0</v>
      </c>
      <c r="AH984">
        <f t="shared" si="392"/>
        <v>0</v>
      </c>
      <c r="AI984">
        <f t="shared" si="381"/>
        <v>0</v>
      </c>
      <c r="AJ984">
        <f t="shared" si="382"/>
        <v>0</v>
      </c>
      <c r="AK984">
        <f t="shared" si="383"/>
        <v>0</v>
      </c>
      <c r="AL984">
        <f t="shared" si="384"/>
        <v>0</v>
      </c>
      <c r="AM984">
        <f t="shared" si="385"/>
        <v>0</v>
      </c>
      <c r="AO984">
        <f t="shared" si="386"/>
        <v>0</v>
      </c>
      <c r="AP984">
        <f t="shared" si="387"/>
        <v>0</v>
      </c>
    </row>
    <row r="985" spans="1:42" x14ac:dyDescent="0.2">
      <c r="A985" s="43"/>
      <c r="D985" s="120">
        <f t="shared" si="369"/>
        <v>0</v>
      </c>
      <c r="O985">
        <f t="shared" si="370"/>
        <v>0</v>
      </c>
      <c r="P985">
        <f t="shared" si="388"/>
        <v>431</v>
      </c>
      <c r="Q985">
        <f t="shared" si="389"/>
        <v>0</v>
      </c>
      <c r="R985">
        <f t="shared" si="371"/>
        <v>0</v>
      </c>
      <c r="S985">
        <f t="shared" si="372"/>
        <v>0</v>
      </c>
      <c r="T985">
        <f t="shared" si="390"/>
        <v>0</v>
      </c>
      <c r="V985">
        <f t="shared" si="373"/>
        <v>0</v>
      </c>
      <c r="W985">
        <f t="shared" si="374"/>
        <v>0</v>
      </c>
      <c r="Y985">
        <f t="shared" si="375"/>
        <v>0</v>
      </c>
      <c r="Z985">
        <f t="shared" si="376"/>
        <v>0</v>
      </c>
      <c r="AB985">
        <f t="shared" si="377"/>
        <v>0</v>
      </c>
      <c r="AC985">
        <f t="shared" si="378"/>
        <v>0</v>
      </c>
      <c r="AE985">
        <f t="shared" si="379"/>
        <v>0</v>
      </c>
      <c r="AF985">
        <f t="shared" si="380"/>
        <v>0</v>
      </c>
      <c r="AG985">
        <f t="shared" si="391"/>
        <v>0</v>
      </c>
      <c r="AH985">
        <f t="shared" si="392"/>
        <v>0</v>
      </c>
      <c r="AI985">
        <f t="shared" si="381"/>
        <v>0</v>
      </c>
      <c r="AJ985">
        <f t="shared" si="382"/>
        <v>0</v>
      </c>
      <c r="AK985">
        <f t="shared" si="383"/>
        <v>0</v>
      </c>
      <c r="AL985">
        <f t="shared" si="384"/>
        <v>0</v>
      </c>
      <c r="AM985">
        <f t="shared" si="385"/>
        <v>0</v>
      </c>
      <c r="AO985">
        <f t="shared" si="386"/>
        <v>0</v>
      </c>
      <c r="AP985">
        <f t="shared" si="387"/>
        <v>0</v>
      </c>
    </row>
    <row r="986" spans="1:42" x14ac:dyDescent="0.2">
      <c r="A986" s="43"/>
      <c r="D986" s="120">
        <f t="shared" si="369"/>
        <v>0</v>
      </c>
      <c r="O986">
        <f t="shared" si="370"/>
        <v>0</v>
      </c>
      <c r="P986">
        <f t="shared" si="388"/>
        <v>431</v>
      </c>
      <c r="Q986">
        <f t="shared" si="389"/>
        <v>0</v>
      </c>
      <c r="R986">
        <f t="shared" si="371"/>
        <v>0</v>
      </c>
      <c r="S986">
        <f t="shared" si="372"/>
        <v>0</v>
      </c>
      <c r="T986">
        <f t="shared" si="390"/>
        <v>0</v>
      </c>
      <c r="V986">
        <f t="shared" si="373"/>
        <v>0</v>
      </c>
      <c r="W986">
        <f t="shared" si="374"/>
        <v>0</v>
      </c>
      <c r="Y986">
        <f t="shared" si="375"/>
        <v>0</v>
      </c>
      <c r="Z986">
        <f t="shared" si="376"/>
        <v>0</v>
      </c>
      <c r="AB986">
        <f t="shared" si="377"/>
        <v>0</v>
      </c>
      <c r="AC986">
        <f t="shared" si="378"/>
        <v>0</v>
      </c>
      <c r="AE986">
        <f t="shared" si="379"/>
        <v>0</v>
      </c>
      <c r="AF986">
        <f t="shared" si="380"/>
        <v>0</v>
      </c>
      <c r="AG986">
        <f t="shared" si="391"/>
        <v>0</v>
      </c>
      <c r="AH986">
        <f t="shared" si="392"/>
        <v>0</v>
      </c>
      <c r="AI986">
        <f t="shared" si="381"/>
        <v>0</v>
      </c>
      <c r="AJ986">
        <f t="shared" si="382"/>
        <v>0</v>
      </c>
      <c r="AK986">
        <f t="shared" si="383"/>
        <v>0</v>
      </c>
      <c r="AL986">
        <f t="shared" si="384"/>
        <v>0</v>
      </c>
      <c r="AM986">
        <f t="shared" si="385"/>
        <v>0</v>
      </c>
      <c r="AO986">
        <f t="shared" si="386"/>
        <v>0</v>
      </c>
      <c r="AP986">
        <f t="shared" si="387"/>
        <v>0</v>
      </c>
    </row>
    <row r="987" spans="1:42" x14ac:dyDescent="0.2">
      <c r="D987" s="120">
        <f t="shared" si="369"/>
        <v>0</v>
      </c>
      <c r="O987">
        <f t="shared" si="370"/>
        <v>0</v>
      </c>
      <c r="P987">
        <f t="shared" si="388"/>
        <v>431</v>
      </c>
      <c r="Q987">
        <f t="shared" si="389"/>
        <v>0</v>
      </c>
      <c r="R987">
        <f t="shared" si="371"/>
        <v>0</v>
      </c>
      <c r="S987">
        <f t="shared" si="372"/>
        <v>0</v>
      </c>
      <c r="T987">
        <f t="shared" si="390"/>
        <v>0</v>
      </c>
      <c r="V987">
        <f t="shared" si="373"/>
        <v>0</v>
      </c>
      <c r="W987">
        <f t="shared" si="374"/>
        <v>0</v>
      </c>
      <c r="Y987">
        <f t="shared" si="375"/>
        <v>0</v>
      </c>
      <c r="Z987">
        <f t="shared" si="376"/>
        <v>0</v>
      </c>
      <c r="AB987">
        <f t="shared" si="377"/>
        <v>0</v>
      </c>
      <c r="AC987">
        <f t="shared" si="378"/>
        <v>0</v>
      </c>
      <c r="AE987">
        <f t="shared" si="379"/>
        <v>0</v>
      </c>
      <c r="AF987">
        <f t="shared" si="380"/>
        <v>0</v>
      </c>
      <c r="AG987">
        <f t="shared" si="391"/>
        <v>0</v>
      </c>
      <c r="AH987">
        <f t="shared" si="392"/>
        <v>0</v>
      </c>
      <c r="AI987">
        <f t="shared" si="381"/>
        <v>0</v>
      </c>
      <c r="AJ987">
        <f t="shared" si="382"/>
        <v>0</v>
      </c>
      <c r="AK987">
        <f t="shared" si="383"/>
        <v>0</v>
      </c>
      <c r="AL987">
        <f t="shared" si="384"/>
        <v>0</v>
      </c>
      <c r="AM987">
        <f t="shared" si="385"/>
        <v>0</v>
      </c>
      <c r="AO987">
        <f t="shared" si="386"/>
        <v>0</v>
      </c>
      <c r="AP987">
        <f t="shared" si="387"/>
        <v>0</v>
      </c>
    </row>
    <row r="988" spans="1:42" x14ac:dyDescent="0.2">
      <c r="A988" s="40"/>
      <c r="D988" s="120">
        <f t="shared" si="369"/>
        <v>0</v>
      </c>
      <c r="O988">
        <f t="shared" si="370"/>
        <v>0</v>
      </c>
      <c r="P988">
        <f t="shared" si="388"/>
        <v>431</v>
      </c>
      <c r="Q988">
        <f t="shared" si="389"/>
        <v>0</v>
      </c>
      <c r="R988">
        <f t="shared" si="371"/>
        <v>0</v>
      </c>
      <c r="S988">
        <f t="shared" si="372"/>
        <v>0</v>
      </c>
      <c r="T988">
        <f t="shared" si="390"/>
        <v>0</v>
      </c>
      <c r="V988">
        <f t="shared" si="373"/>
        <v>0</v>
      </c>
      <c r="W988">
        <f t="shared" si="374"/>
        <v>0</v>
      </c>
      <c r="Y988">
        <f t="shared" si="375"/>
        <v>0</v>
      </c>
      <c r="Z988">
        <f t="shared" si="376"/>
        <v>0</v>
      </c>
      <c r="AB988">
        <f t="shared" si="377"/>
        <v>0</v>
      </c>
      <c r="AC988">
        <f t="shared" si="378"/>
        <v>0</v>
      </c>
      <c r="AE988">
        <f t="shared" si="379"/>
        <v>0</v>
      </c>
      <c r="AF988">
        <f t="shared" si="380"/>
        <v>0</v>
      </c>
      <c r="AG988">
        <f t="shared" si="391"/>
        <v>0</v>
      </c>
      <c r="AH988">
        <f t="shared" si="392"/>
        <v>0</v>
      </c>
      <c r="AI988">
        <f t="shared" si="381"/>
        <v>0</v>
      </c>
      <c r="AJ988">
        <f t="shared" si="382"/>
        <v>0</v>
      </c>
      <c r="AK988">
        <f t="shared" si="383"/>
        <v>0</v>
      </c>
      <c r="AL988">
        <f t="shared" si="384"/>
        <v>0</v>
      </c>
      <c r="AM988">
        <f t="shared" si="385"/>
        <v>0</v>
      </c>
      <c r="AO988">
        <f t="shared" si="386"/>
        <v>0</v>
      </c>
      <c r="AP988">
        <f t="shared" si="387"/>
        <v>0</v>
      </c>
    </row>
    <row r="989" spans="1:42" x14ac:dyDescent="0.2">
      <c r="D989" s="120">
        <f t="shared" si="369"/>
        <v>0</v>
      </c>
      <c r="O989">
        <f t="shared" si="370"/>
        <v>0</v>
      </c>
      <c r="P989">
        <f t="shared" si="388"/>
        <v>431</v>
      </c>
      <c r="Q989">
        <f t="shared" si="389"/>
        <v>0</v>
      </c>
      <c r="R989">
        <f t="shared" si="371"/>
        <v>0</v>
      </c>
      <c r="S989">
        <f t="shared" si="372"/>
        <v>0</v>
      </c>
      <c r="T989">
        <f t="shared" si="390"/>
        <v>0</v>
      </c>
      <c r="V989">
        <f t="shared" si="373"/>
        <v>0</v>
      </c>
      <c r="W989">
        <f t="shared" si="374"/>
        <v>0</v>
      </c>
      <c r="Y989">
        <f t="shared" si="375"/>
        <v>0</v>
      </c>
      <c r="Z989">
        <f t="shared" si="376"/>
        <v>0</v>
      </c>
      <c r="AB989">
        <f t="shared" si="377"/>
        <v>0</v>
      </c>
      <c r="AC989">
        <f t="shared" si="378"/>
        <v>0</v>
      </c>
      <c r="AE989">
        <f t="shared" si="379"/>
        <v>0</v>
      </c>
      <c r="AF989">
        <f t="shared" si="380"/>
        <v>0</v>
      </c>
      <c r="AG989">
        <f t="shared" si="391"/>
        <v>0</v>
      </c>
      <c r="AH989">
        <f t="shared" si="392"/>
        <v>0</v>
      </c>
      <c r="AI989">
        <f t="shared" si="381"/>
        <v>0</v>
      </c>
      <c r="AJ989">
        <f t="shared" si="382"/>
        <v>0</v>
      </c>
      <c r="AK989">
        <f t="shared" si="383"/>
        <v>0</v>
      </c>
      <c r="AL989">
        <f t="shared" si="384"/>
        <v>0</v>
      </c>
      <c r="AM989">
        <f t="shared" si="385"/>
        <v>0</v>
      </c>
      <c r="AO989">
        <f t="shared" si="386"/>
        <v>0</v>
      </c>
      <c r="AP989">
        <f t="shared" si="387"/>
        <v>0</v>
      </c>
    </row>
    <row r="990" spans="1:42" x14ac:dyDescent="0.2">
      <c r="A990" s="237"/>
      <c r="D990" s="120">
        <f t="shared" si="369"/>
        <v>0</v>
      </c>
      <c r="O990">
        <f t="shared" si="370"/>
        <v>0</v>
      </c>
      <c r="P990">
        <f t="shared" si="388"/>
        <v>431</v>
      </c>
      <c r="Q990">
        <f t="shared" si="389"/>
        <v>0</v>
      </c>
      <c r="R990">
        <f t="shared" si="371"/>
        <v>0</v>
      </c>
      <c r="S990">
        <f t="shared" si="372"/>
        <v>0</v>
      </c>
      <c r="T990">
        <f t="shared" si="390"/>
        <v>0</v>
      </c>
      <c r="V990">
        <f t="shared" si="373"/>
        <v>0</v>
      </c>
      <c r="W990">
        <f t="shared" si="374"/>
        <v>0</v>
      </c>
      <c r="Y990">
        <f t="shared" si="375"/>
        <v>0</v>
      </c>
      <c r="Z990">
        <f t="shared" si="376"/>
        <v>0</v>
      </c>
      <c r="AB990">
        <f t="shared" si="377"/>
        <v>0</v>
      </c>
      <c r="AC990">
        <f t="shared" si="378"/>
        <v>0</v>
      </c>
      <c r="AE990">
        <f t="shared" si="379"/>
        <v>0</v>
      </c>
      <c r="AF990">
        <f t="shared" si="380"/>
        <v>0</v>
      </c>
      <c r="AG990">
        <f t="shared" si="391"/>
        <v>0</v>
      </c>
      <c r="AH990">
        <f t="shared" si="392"/>
        <v>0</v>
      </c>
      <c r="AI990">
        <f t="shared" si="381"/>
        <v>0</v>
      </c>
      <c r="AJ990">
        <f t="shared" si="382"/>
        <v>0</v>
      </c>
      <c r="AK990">
        <f t="shared" si="383"/>
        <v>0</v>
      </c>
      <c r="AL990">
        <f t="shared" si="384"/>
        <v>0</v>
      </c>
      <c r="AM990">
        <f t="shared" si="385"/>
        <v>0</v>
      </c>
      <c r="AO990">
        <f t="shared" si="386"/>
        <v>0</v>
      </c>
      <c r="AP990">
        <f t="shared" si="387"/>
        <v>0</v>
      </c>
    </row>
    <row r="991" spans="1:42" x14ac:dyDescent="0.2">
      <c r="A991" s="40"/>
      <c r="D991" s="120">
        <f t="shared" si="369"/>
        <v>0</v>
      </c>
      <c r="O991">
        <f t="shared" si="370"/>
        <v>0</v>
      </c>
      <c r="P991">
        <f t="shared" si="388"/>
        <v>431</v>
      </c>
      <c r="Q991">
        <f t="shared" si="389"/>
        <v>0</v>
      </c>
      <c r="R991">
        <f t="shared" si="371"/>
        <v>0</v>
      </c>
      <c r="S991">
        <f t="shared" si="372"/>
        <v>0</v>
      </c>
      <c r="T991">
        <f t="shared" si="390"/>
        <v>0</v>
      </c>
      <c r="V991">
        <f t="shared" si="373"/>
        <v>0</v>
      </c>
      <c r="W991">
        <f t="shared" si="374"/>
        <v>0</v>
      </c>
      <c r="Y991">
        <f t="shared" si="375"/>
        <v>0</v>
      </c>
      <c r="Z991">
        <f t="shared" si="376"/>
        <v>0</v>
      </c>
      <c r="AB991">
        <f t="shared" si="377"/>
        <v>0</v>
      </c>
      <c r="AC991">
        <f t="shared" si="378"/>
        <v>0</v>
      </c>
      <c r="AE991">
        <f t="shared" si="379"/>
        <v>0</v>
      </c>
      <c r="AF991">
        <f t="shared" si="380"/>
        <v>0</v>
      </c>
      <c r="AG991">
        <f t="shared" si="391"/>
        <v>0</v>
      </c>
      <c r="AH991">
        <f t="shared" si="392"/>
        <v>0</v>
      </c>
      <c r="AI991">
        <f t="shared" si="381"/>
        <v>0</v>
      </c>
      <c r="AJ991">
        <f t="shared" si="382"/>
        <v>0</v>
      </c>
      <c r="AK991">
        <f t="shared" si="383"/>
        <v>0</v>
      </c>
      <c r="AL991">
        <f t="shared" si="384"/>
        <v>0</v>
      </c>
      <c r="AM991">
        <f t="shared" si="385"/>
        <v>0</v>
      </c>
      <c r="AO991">
        <f t="shared" si="386"/>
        <v>0</v>
      </c>
      <c r="AP991">
        <f t="shared" si="387"/>
        <v>0</v>
      </c>
    </row>
    <row r="992" spans="1:42" x14ac:dyDescent="0.2">
      <c r="A992" s="191"/>
      <c r="D992" s="120">
        <f t="shared" si="369"/>
        <v>0</v>
      </c>
      <c r="O992">
        <f t="shared" si="370"/>
        <v>0</v>
      </c>
      <c r="P992">
        <f t="shared" si="388"/>
        <v>431</v>
      </c>
      <c r="Q992">
        <f t="shared" si="389"/>
        <v>0</v>
      </c>
      <c r="R992">
        <f t="shared" si="371"/>
        <v>0</v>
      </c>
      <c r="S992">
        <f t="shared" si="372"/>
        <v>0</v>
      </c>
      <c r="T992">
        <f t="shared" si="390"/>
        <v>0</v>
      </c>
      <c r="V992">
        <f t="shared" si="373"/>
        <v>0</v>
      </c>
      <c r="W992">
        <f t="shared" si="374"/>
        <v>0</v>
      </c>
      <c r="Y992">
        <f t="shared" si="375"/>
        <v>0</v>
      </c>
      <c r="Z992">
        <f t="shared" si="376"/>
        <v>0</v>
      </c>
      <c r="AB992">
        <f t="shared" si="377"/>
        <v>0</v>
      </c>
      <c r="AC992">
        <f t="shared" si="378"/>
        <v>0</v>
      </c>
      <c r="AE992">
        <f t="shared" si="379"/>
        <v>0</v>
      </c>
      <c r="AF992">
        <f t="shared" si="380"/>
        <v>0</v>
      </c>
      <c r="AG992">
        <f t="shared" si="391"/>
        <v>0</v>
      </c>
      <c r="AH992">
        <f t="shared" si="392"/>
        <v>0</v>
      </c>
      <c r="AI992">
        <f t="shared" si="381"/>
        <v>0</v>
      </c>
      <c r="AJ992">
        <f t="shared" si="382"/>
        <v>0</v>
      </c>
      <c r="AK992">
        <f t="shared" si="383"/>
        <v>0</v>
      </c>
      <c r="AL992">
        <f t="shared" si="384"/>
        <v>0</v>
      </c>
      <c r="AM992">
        <f t="shared" si="385"/>
        <v>0</v>
      </c>
      <c r="AO992">
        <f t="shared" si="386"/>
        <v>0</v>
      </c>
      <c r="AP992">
        <f t="shared" si="387"/>
        <v>0</v>
      </c>
    </row>
    <row r="993" spans="1:42" x14ac:dyDescent="0.2">
      <c r="A993" s="191"/>
      <c r="D993" s="120">
        <f t="shared" si="369"/>
        <v>0</v>
      </c>
      <c r="O993">
        <f t="shared" si="370"/>
        <v>0</v>
      </c>
      <c r="P993">
        <f t="shared" si="388"/>
        <v>431</v>
      </c>
      <c r="Q993">
        <f t="shared" si="389"/>
        <v>0</v>
      </c>
      <c r="R993">
        <f t="shared" si="371"/>
        <v>0</v>
      </c>
      <c r="S993">
        <f t="shared" si="372"/>
        <v>0</v>
      </c>
      <c r="T993">
        <f t="shared" si="390"/>
        <v>0</v>
      </c>
      <c r="V993">
        <f t="shared" si="373"/>
        <v>0</v>
      </c>
      <c r="W993">
        <f t="shared" si="374"/>
        <v>0</v>
      </c>
      <c r="Y993">
        <f t="shared" si="375"/>
        <v>0</v>
      </c>
      <c r="Z993">
        <f t="shared" si="376"/>
        <v>0</v>
      </c>
      <c r="AB993">
        <f t="shared" si="377"/>
        <v>0</v>
      </c>
      <c r="AC993">
        <f t="shared" si="378"/>
        <v>0</v>
      </c>
      <c r="AE993">
        <f t="shared" si="379"/>
        <v>0</v>
      </c>
      <c r="AF993">
        <f t="shared" si="380"/>
        <v>0</v>
      </c>
      <c r="AG993">
        <f t="shared" si="391"/>
        <v>0</v>
      </c>
      <c r="AH993">
        <f t="shared" si="392"/>
        <v>0</v>
      </c>
      <c r="AI993">
        <f t="shared" si="381"/>
        <v>0</v>
      </c>
      <c r="AJ993">
        <f t="shared" si="382"/>
        <v>0</v>
      </c>
      <c r="AK993">
        <f t="shared" si="383"/>
        <v>0</v>
      </c>
      <c r="AL993">
        <f t="shared" si="384"/>
        <v>0</v>
      </c>
      <c r="AM993">
        <f t="shared" si="385"/>
        <v>0</v>
      </c>
      <c r="AO993">
        <f t="shared" si="386"/>
        <v>0</v>
      </c>
      <c r="AP993">
        <f t="shared" si="387"/>
        <v>0</v>
      </c>
    </row>
    <row r="994" spans="1:42" x14ac:dyDescent="0.2">
      <c r="D994" s="120">
        <f t="shared" si="369"/>
        <v>0</v>
      </c>
      <c r="O994">
        <f t="shared" si="370"/>
        <v>0</v>
      </c>
      <c r="P994">
        <f t="shared" si="388"/>
        <v>431</v>
      </c>
      <c r="Q994">
        <f t="shared" si="389"/>
        <v>0</v>
      </c>
      <c r="R994">
        <f t="shared" si="371"/>
        <v>0</v>
      </c>
      <c r="S994">
        <f t="shared" si="372"/>
        <v>0</v>
      </c>
      <c r="T994">
        <f t="shared" si="390"/>
        <v>0</v>
      </c>
      <c r="V994">
        <f t="shared" si="373"/>
        <v>0</v>
      </c>
      <c r="W994">
        <f t="shared" si="374"/>
        <v>0</v>
      </c>
      <c r="Y994">
        <f t="shared" si="375"/>
        <v>0</v>
      </c>
      <c r="Z994">
        <f t="shared" si="376"/>
        <v>0</v>
      </c>
      <c r="AB994">
        <f t="shared" si="377"/>
        <v>0</v>
      </c>
      <c r="AC994">
        <f t="shared" si="378"/>
        <v>0</v>
      </c>
      <c r="AE994">
        <f t="shared" si="379"/>
        <v>0</v>
      </c>
      <c r="AF994">
        <f t="shared" si="380"/>
        <v>0</v>
      </c>
      <c r="AG994">
        <f t="shared" si="391"/>
        <v>0</v>
      </c>
      <c r="AH994">
        <f t="shared" si="392"/>
        <v>0</v>
      </c>
      <c r="AI994">
        <f t="shared" si="381"/>
        <v>0</v>
      </c>
      <c r="AJ994">
        <f t="shared" si="382"/>
        <v>0</v>
      </c>
      <c r="AK994">
        <f t="shared" si="383"/>
        <v>0</v>
      </c>
      <c r="AL994">
        <f t="shared" si="384"/>
        <v>0</v>
      </c>
      <c r="AM994">
        <f t="shared" si="385"/>
        <v>0</v>
      </c>
      <c r="AO994">
        <f t="shared" si="386"/>
        <v>0</v>
      </c>
      <c r="AP994">
        <f t="shared" si="387"/>
        <v>0</v>
      </c>
    </row>
    <row r="995" spans="1:42" x14ac:dyDescent="0.2">
      <c r="D995" s="120">
        <f t="shared" si="369"/>
        <v>0</v>
      </c>
      <c r="O995">
        <f t="shared" si="370"/>
        <v>0</v>
      </c>
      <c r="P995">
        <f t="shared" si="388"/>
        <v>431</v>
      </c>
      <c r="Q995">
        <f t="shared" si="389"/>
        <v>0</v>
      </c>
      <c r="R995">
        <f t="shared" si="371"/>
        <v>0</v>
      </c>
      <c r="S995">
        <f t="shared" si="372"/>
        <v>0</v>
      </c>
      <c r="T995">
        <f t="shared" si="390"/>
        <v>0</v>
      </c>
      <c r="V995">
        <f t="shared" si="373"/>
        <v>0</v>
      </c>
      <c r="W995">
        <f t="shared" si="374"/>
        <v>0</v>
      </c>
      <c r="Y995">
        <f t="shared" si="375"/>
        <v>0</v>
      </c>
      <c r="Z995">
        <f t="shared" si="376"/>
        <v>0</v>
      </c>
      <c r="AB995">
        <f t="shared" si="377"/>
        <v>0</v>
      </c>
      <c r="AC995">
        <f t="shared" si="378"/>
        <v>0</v>
      </c>
      <c r="AE995">
        <f t="shared" si="379"/>
        <v>0</v>
      </c>
      <c r="AF995">
        <f t="shared" si="380"/>
        <v>0</v>
      </c>
      <c r="AG995">
        <f t="shared" si="391"/>
        <v>0</v>
      </c>
      <c r="AH995">
        <f t="shared" si="392"/>
        <v>0</v>
      </c>
      <c r="AI995">
        <f t="shared" si="381"/>
        <v>0</v>
      </c>
      <c r="AJ995">
        <f t="shared" si="382"/>
        <v>0</v>
      </c>
      <c r="AK995">
        <f t="shared" si="383"/>
        <v>0</v>
      </c>
      <c r="AL995">
        <f t="shared" si="384"/>
        <v>0</v>
      </c>
      <c r="AM995">
        <f t="shared" si="385"/>
        <v>0</v>
      </c>
      <c r="AO995">
        <f t="shared" si="386"/>
        <v>0</v>
      </c>
      <c r="AP995">
        <f t="shared" si="387"/>
        <v>0</v>
      </c>
    </row>
    <row r="996" spans="1:42" x14ac:dyDescent="0.2">
      <c r="D996" s="120">
        <f t="shared" si="369"/>
        <v>0</v>
      </c>
      <c r="O996">
        <f t="shared" si="370"/>
        <v>0</v>
      </c>
      <c r="P996">
        <f t="shared" si="388"/>
        <v>431</v>
      </c>
      <c r="Q996">
        <f t="shared" si="389"/>
        <v>0</v>
      </c>
      <c r="R996">
        <f t="shared" si="371"/>
        <v>0</v>
      </c>
      <c r="S996">
        <f t="shared" si="372"/>
        <v>0</v>
      </c>
      <c r="T996">
        <f t="shared" si="390"/>
        <v>0</v>
      </c>
      <c r="V996">
        <f t="shared" si="373"/>
        <v>0</v>
      </c>
      <c r="W996">
        <f t="shared" si="374"/>
        <v>0</v>
      </c>
      <c r="Y996">
        <f t="shared" si="375"/>
        <v>0</v>
      </c>
      <c r="Z996">
        <f t="shared" si="376"/>
        <v>0</v>
      </c>
      <c r="AB996">
        <f t="shared" si="377"/>
        <v>0</v>
      </c>
      <c r="AC996">
        <f t="shared" si="378"/>
        <v>0</v>
      </c>
      <c r="AE996">
        <f t="shared" si="379"/>
        <v>0</v>
      </c>
      <c r="AF996">
        <f t="shared" si="380"/>
        <v>0</v>
      </c>
      <c r="AG996">
        <f t="shared" si="391"/>
        <v>0</v>
      </c>
      <c r="AH996">
        <f t="shared" si="392"/>
        <v>0</v>
      </c>
      <c r="AI996">
        <f t="shared" si="381"/>
        <v>0</v>
      </c>
      <c r="AJ996">
        <f t="shared" si="382"/>
        <v>0</v>
      </c>
      <c r="AK996">
        <f t="shared" si="383"/>
        <v>0</v>
      </c>
      <c r="AL996">
        <f t="shared" si="384"/>
        <v>0</v>
      </c>
      <c r="AM996">
        <f t="shared" si="385"/>
        <v>0</v>
      </c>
      <c r="AO996">
        <f t="shared" si="386"/>
        <v>0</v>
      </c>
      <c r="AP996">
        <f t="shared" si="387"/>
        <v>0</v>
      </c>
    </row>
    <row r="997" spans="1:42" x14ac:dyDescent="0.2">
      <c r="A997" s="486"/>
      <c r="D997" s="120">
        <f t="shared" si="369"/>
        <v>0</v>
      </c>
      <c r="O997">
        <f t="shared" si="370"/>
        <v>0</v>
      </c>
      <c r="P997">
        <f t="shared" si="388"/>
        <v>431</v>
      </c>
      <c r="Q997">
        <f t="shared" si="389"/>
        <v>0</v>
      </c>
      <c r="R997">
        <f t="shared" si="371"/>
        <v>0</v>
      </c>
      <c r="S997">
        <f t="shared" si="372"/>
        <v>0</v>
      </c>
      <c r="T997">
        <f t="shared" si="390"/>
        <v>0</v>
      </c>
      <c r="V997">
        <f t="shared" si="373"/>
        <v>0</v>
      </c>
      <c r="W997">
        <f t="shared" si="374"/>
        <v>0</v>
      </c>
      <c r="Y997">
        <f t="shared" si="375"/>
        <v>0</v>
      </c>
      <c r="Z997">
        <f t="shared" si="376"/>
        <v>0</v>
      </c>
      <c r="AB997">
        <f t="shared" si="377"/>
        <v>0</v>
      </c>
      <c r="AC997">
        <f t="shared" si="378"/>
        <v>0</v>
      </c>
      <c r="AE997">
        <f t="shared" si="379"/>
        <v>0</v>
      </c>
      <c r="AF997">
        <f t="shared" si="380"/>
        <v>0</v>
      </c>
      <c r="AG997">
        <f t="shared" si="391"/>
        <v>0</v>
      </c>
      <c r="AH997">
        <f t="shared" si="392"/>
        <v>0</v>
      </c>
      <c r="AI997">
        <f t="shared" si="381"/>
        <v>0</v>
      </c>
      <c r="AJ997">
        <f t="shared" si="382"/>
        <v>0</v>
      </c>
      <c r="AK997">
        <f t="shared" si="383"/>
        <v>0</v>
      </c>
      <c r="AL997">
        <f t="shared" si="384"/>
        <v>0</v>
      </c>
      <c r="AM997">
        <f t="shared" si="385"/>
        <v>0</v>
      </c>
      <c r="AO997">
        <f t="shared" si="386"/>
        <v>0</v>
      </c>
      <c r="AP997">
        <f t="shared" si="387"/>
        <v>0</v>
      </c>
    </row>
    <row r="998" spans="1:42" x14ac:dyDescent="0.2">
      <c r="D998" s="120">
        <f t="shared" si="369"/>
        <v>0</v>
      </c>
      <c r="O998">
        <f t="shared" si="370"/>
        <v>0</v>
      </c>
      <c r="P998">
        <f t="shared" si="388"/>
        <v>431</v>
      </c>
      <c r="Q998">
        <f t="shared" si="389"/>
        <v>0</v>
      </c>
      <c r="R998">
        <f t="shared" si="371"/>
        <v>0</v>
      </c>
      <c r="S998">
        <f t="shared" si="372"/>
        <v>0</v>
      </c>
      <c r="T998">
        <f t="shared" si="390"/>
        <v>0</v>
      </c>
      <c r="V998">
        <f t="shared" si="373"/>
        <v>0</v>
      </c>
      <c r="W998">
        <f t="shared" si="374"/>
        <v>0</v>
      </c>
      <c r="Y998">
        <f t="shared" si="375"/>
        <v>0</v>
      </c>
      <c r="Z998">
        <f t="shared" si="376"/>
        <v>0</v>
      </c>
      <c r="AB998">
        <f t="shared" si="377"/>
        <v>0</v>
      </c>
      <c r="AC998">
        <f t="shared" si="378"/>
        <v>0</v>
      </c>
      <c r="AE998">
        <f t="shared" si="379"/>
        <v>0</v>
      </c>
      <c r="AF998">
        <f t="shared" si="380"/>
        <v>0</v>
      </c>
      <c r="AG998">
        <f t="shared" si="391"/>
        <v>0</v>
      </c>
      <c r="AH998">
        <f t="shared" si="392"/>
        <v>0</v>
      </c>
      <c r="AI998">
        <f t="shared" si="381"/>
        <v>0</v>
      </c>
      <c r="AJ998">
        <f t="shared" si="382"/>
        <v>0</v>
      </c>
      <c r="AK998">
        <f t="shared" si="383"/>
        <v>0</v>
      </c>
      <c r="AL998">
        <f t="shared" si="384"/>
        <v>0</v>
      </c>
      <c r="AM998">
        <f t="shared" si="385"/>
        <v>0</v>
      </c>
      <c r="AO998">
        <f t="shared" si="386"/>
        <v>0</v>
      </c>
      <c r="AP998">
        <f t="shared" si="387"/>
        <v>0</v>
      </c>
    </row>
    <row r="999" spans="1:42" x14ac:dyDescent="0.2">
      <c r="A999" s="55"/>
      <c r="D999" s="120">
        <f t="shared" si="369"/>
        <v>0</v>
      </c>
      <c r="O999">
        <f t="shared" si="370"/>
        <v>0</v>
      </c>
      <c r="P999">
        <f t="shared" si="388"/>
        <v>431</v>
      </c>
      <c r="Q999">
        <f t="shared" si="389"/>
        <v>0</v>
      </c>
      <c r="R999">
        <f t="shared" si="371"/>
        <v>0</v>
      </c>
      <c r="S999">
        <f t="shared" si="372"/>
        <v>0</v>
      </c>
      <c r="T999">
        <f t="shared" si="390"/>
        <v>0</v>
      </c>
      <c r="V999">
        <f t="shared" si="373"/>
        <v>0</v>
      </c>
      <c r="W999">
        <f t="shared" si="374"/>
        <v>0</v>
      </c>
      <c r="Y999">
        <f t="shared" si="375"/>
        <v>0</v>
      </c>
      <c r="Z999">
        <f t="shared" si="376"/>
        <v>0</v>
      </c>
      <c r="AB999">
        <f t="shared" si="377"/>
        <v>0</v>
      </c>
      <c r="AC999">
        <f t="shared" si="378"/>
        <v>0</v>
      </c>
      <c r="AE999">
        <f t="shared" si="379"/>
        <v>0</v>
      </c>
      <c r="AF999">
        <f t="shared" si="380"/>
        <v>0</v>
      </c>
      <c r="AG999">
        <f t="shared" si="391"/>
        <v>0</v>
      </c>
      <c r="AH999">
        <f t="shared" si="392"/>
        <v>0</v>
      </c>
      <c r="AI999">
        <f t="shared" si="381"/>
        <v>0</v>
      </c>
      <c r="AJ999">
        <f t="shared" si="382"/>
        <v>0</v>
      </c>
      <c r="AK999">
        <f t="shared" si="383"/>
        <v>0</v>
      </c>
      <c r="AL999">
        <f t="shared" si="384"/>
        <v>0</v>
      </c>
      <c r="AM999">
        <f t="shared" si="385"/>
        <v>0</v>
      </c>
      <c r="AO999">
        <f t="shared" si="386"/>
        <v>0</v>
      </c>
      <c r="AP999">
        <f t="shared" si="387"/>
        <v>0</v>
      </c>
    </row>
    <row r="1000" spans="1:42" x14ac:dyDescent="0.2">
      <c r="A1000" s="191"/>
      <c r="D1000" s="120">
        <f t="shared" si="369"/>
        <v>0</v>
      </c>
      <c r="O1000">
        <f t="shared" si="370"/>
        <v>0</v>
      </c>
      <c r="P1000">
        <f t="shared" si="388"/>
        <v>431</v>
      </c>
      <c r="Q1000">
        <f t="shared" si="389"/>
        <v>0</v>
      </c>
      <c r="R1000">
        <f t="shared" si="371"/>
        <v>0</v>
      </c>
      <c r="S1000">
        <f t="shared" si="372"/>
        <v>0</v>
      </c>
      <c r="T1000">
        <f t="shared" si="390"/>
        <v>0</v>
      </c>
      <c r="V1000">
        <f t="shared" si="373"/>
        <v>0</v>
      </c>
      <c r="W1000">
        <f t="shared" si="374"/>
        <v>0</v>
      </c>
      <c r="Y1000">
        <f t="shared" si="375"/>
        <v>0</v>
      </c>
      <c r="Z1000">
        <f t="shared" si="376"/>
        <v>0</v>
      </c>
      <c r="AB1000">
        <f t="shared" si="377"/>
        <v>0</v>
      </c>
      <c r="AC1000">
        <f t="shared" si="378"/>
        <v>0</v>
      </c>
      <c r="AE1000">
        <f t="shared" si="379"/>
        <v>0</v>
      </c>
      <c r="AF1000">
        <f t="shared" si="380"/>
        <v>0</v>
      </c>
      <c r="AG1000">
        <f t="shared" si="391"/>
        <v>0</v>
      </c>
      <c r="AH1000">
        <f t="shared" si="392"/>
        <v>0</v>
      </c>
      <c r="AI1000">
        <f t="shared" si="381"/>
        <v>0</v>
      </c>
      <c r="AJ1000">
        <f t="shared" si="382"/>
        <v>0</v>
      </c>
      <c r="AK1000">
        <f t="shared" si="383"/>
        <v>0</v>
      </c>
      <c r="AL1000">
        <f t="shared" si="384"/>
        <v>0</v>
      </c>
      <c r="AM1000">
        <f t="shared" si="385"/>
        <v>0</v>
      </c>
      <c r="AO1000">
        <f t="shared" si="386"/>
        <v>0</v>
      </c>
      <c r="AP1000">
        <f t="shared" si="387"/>
        <v>0</v>
      </c>
    </row>
    <row r="1001" spans="1:42" x14ac:dyDescent="0.2">
      <c r="A1001" s="40"/>
      <c r="D1001" s="120">
        <f t="shared" si="369"/>
        <v>0</v>
      </c>
      <c r="O1001">
        <f t="shared" si="370"/>
        <v>0</v>
      </c>
      <c r="P1001">
        <f t="shared" si="388"/>
        <v>431</v>
      </c>
      <c r="Q1001">
        <f t="shared" si="389"/>
        <v>0</v>
      </c>
      <c r="R1001">
        <f t="shared" si="371"/>
        <v>0</v>
      </c>
      <c r="S1001">
        <f t="shared" si="372"/>
        <v>0</v>
      </c>
      <c r="T1001">
        <f t="shared" si="390"/>
        <v>0</v>
      </c>
      <c r="V1001">
        <f t="shared" si="373"/>
        <v>0</v>
      </c>
      <c r="W1001">
        <f t="shared" si="374"/>
        <v>0</v>
      </c>
      <c r="Y1001">
        <f t="shared" si="375"/>
        <v>0</v>
      </c>
      <c r="Z1001">
        <f t="shared" si="376"/>
        <v>0</v>
      </c>
      <c r="AB1001">
        <f t="shared" si="377"/>
        <v>0</v>
      </c>
      <c r="AC1001">
        <f t="shared" si="378"/>
        <v>0</v>
      </c>
      <c r="AE1001">
        <f t="shared" si="379"/>
        <v>0</v>
      </c>
      <c r="AF1001">
        <f t="shared" si="380"/>
        <v>0</v>
      </c>
      <c r="AG1001">
        <f t="shared" si="391"/>
        <v>0</v>
      </c>
      <c r="AH1001">
        <f t="shared" si="392"/>
        <v>0</v>
      </c>
      <c r="AI1001">
        <f t="shared" si="381"/>
        <v>0</v>
      </c>
      <c r="AJ1001">
        <f t="shared" si="382"/>
        <v>0</v>
      </c>
      <c r="AK1001">
        <f t="shared" si="383"/>
        <v>0</v>
      </c>
      <c r="AL1001">
        <f t="shared" si="384"/>
        <v>0</v>
      </c>
      <c r="AM1001">
        <f t="shared" si="385"/>
        <v>0</v>
      </c>
      <c r="AO1001">
        <f t="shared" si="386"/>
        <v>0</v>
      </c>
      <c r="AP1001">
        <f t="shared" si="387"/>
        <v>0</v>
      </c>
    </row>
    <row r="1002" spans="1:42" x14ac:dyDescent="0.2">
      <c r="D1002" s="120">
        <f t="shared" si="369"/>
        <v>0</v>
      </c>
      <c r="O1002">
        <f t="shared" si="370"/>
        <v>0</v>
      </c>
      <c r="P1002">
        <f t="shared" si="388"/>
        <v>431</v>
      </c>
      <c r="Q1002">
        <f t="shared" si="389"/>
        <v>0</v>
      </c>
      <c r="R1002">
        <f t="shared" si="371"/>
        <v>0</v>
      </c>
      <c r="S1002">
        <f t="shared" si="372"/>
        <v>0</v>
      </c>
      <c r="T1002">
        <f t="shared" si="390"/>
        <v>0</v>
      </c>
      <c r="V1002">
        <f t="shared" si="373"/>
        <v>0</v>
      </c>
      <c r="W1002">
        <f t="shared" si="374"/>
        <v>0</v>
      </c>
      <c r="Y1002">
        <f t="shared" si="375"/>
        <v>0</v>
      </c>
      <c r="Z1002">
        <f t="shared" si="376"/>
        <v>0</v>
      </c>
      <c r="AB1002">
        <f t="shared" si="377"/>
        <v>0</v>
      </c>
      <c r="AC1002">
        <f t="shared" si="378"/>
        <v>0</v>
      </c>
      <c r="AE1002">
        <f t="shared" si="379"/>
        <v>0</v>
      </c>
      <c r="AF1002">
        <f t="shared" si="380"/>
        <v>0</v>
      </c>
      <c r="AG1002">
        <f t="shared" si="391"/>
        <v>0</v>
      </c>
      <c r="AH1002">
        <f t="shared" si="392"/>
        <v>0</v>
      </c>
      <c r="AI1002">
        <f t="shared" si="381"/>
        <v>0</v>
      </c>
      <c r="AJ1002">
        <f t="shared" si="382"/>
        <v>0</v>
      </c>
      <c r="AK1002">
        <f t="shared" si="383"/>
        <v>0</v>
      </c>
      <c r="AL1002">
        <f t="shared" si="384"/>
        <v>0</v>
      </c>
      <c r="AM1002">
        <f t="shared" si="385"/>
        <v>0</v>
      </c>
      <c r="AO1002">
        <f t="shared" si="386"/>
        <v>0</v>
      </c>
      <c r="AP1002">
        <f t="shared" si="387"/>
        <v>0</v>
      </c>
    </row>
    <row r="1003" spans="1:42" x14ac:dyDescent="0.2">
      <c r="D1003" s="120">
        <f t="shared" si="369"/>
        <v>0</v>
      </c>
      <c r="O1003">
        <f t="shared" si="370"/>
        <v>0</v>
      </c>
      <c r="P1003">
        <f t="shared" si="388"/>
        <v>431</v>
      </c>
      <c r="Q1003">
        <f t="shared" si="389"/>
        <v>0</v>
      </c>
      <c r="R1003">
        <f t="shared" si="371"/>
        <v>0</v>
      </c>
      <c r="S1003">
        <f t="shared" si="372"/>
        <v>0</v>
      </c>
      <c r="T1003">
        <f t="shared" si="390"/>
        <v>0</v>
      </c>
      <c r="V1003">
        <f t="shared" si="373"/>
        <v>0</v>
      </c>
      <c r="W1003">
        <f t="shared" si="374"/>
        <v>0</v>
      </c>
      <c r="Y1003">
        <f t="shared" si="375"/>
        <v>0</v>
      </c>
      <c r="Z1003">
        <f t="shared" si="376"/>
        <v>0</v>
      </c>
      <c r="AB1003">
        <f t="shared" si="377"/>
        <v>0</v>
      </c>
      <c r="AC1003">
        <f t="shared" si="378"/>
        <v>0</v>
      </c>
      <c r="AE1003">
        <f t="shared" si="379"/>
        <v>0</v>
      </c>
      <c r="AF1003">
        <f t="shared" si="380"/>
        <v>0</v>
      </c>
      <c r="AG1003">
        <f t="shared" si="391"/>
        <v>0</v>
      </c>
      <c r="AH1003">
        <f t="shared" si="392"/>
        <v>0</v>
      </c>
      <c r="AI1003">
        <f t="shared" si="381"/>
        <v>0</v>
      </c>
      <c r="AJ1003">
        <f t="shared" si="382"/>
        <v>0</v>
      </c>
      <c r="AK1003">
        <f t="shared" si="383"/>
        <v>0</v>
      </c>
      <c r="AL1003">
        <f t="shared" si="384"/>
        <v>0</v>
      </c>
      <c r="AM1003">
        <f t="shared" si="385"/>
        <v>0</v>
      </c>
      <c r="AO1003">
        <f t="shared" si="386"/>
        <v>0</v>
      </c>
      <c r="AP1003">
        <f t="shared" si="387"/>
        <v>0</v>
      </c>
    </row>
    <row r="1004" spans="1:42" x14ac:dyDescent="0.2">
      <c r="D1004" s="120">
        <f t="shared" si="369"/>
        <v>0</v>
      </c>
      <c r="O1004">
        <f t="shared" si="370"/>
        <v>0</v>
      </c>
      <c r="P1004">
        <f t="shared" si="388"/>
        <v>431</v>
      </c>
      <c r="Q1004">
        <f t="shared" si="389"/>
        <v>0</v>
      </c>
      <c r="R1004">
        <f t="shared" si="371"/>
        <v>0</v>
      </c>
      <c r="S1004">
        <f t="shared" si="372"/>
        <v>0</v>
      </c>
      <c r="T1004">
        <f t="shared" si="390"/>
        <v>0</v>
      </c>
      <c r="V1004">
        <f t="shared" si="373"/>
        <v>0</v>
      </c>
      <c r="W1004">
        <f t="shared" si="374"/>
        <v>0</v>
      </c>
      <c r="Y1004">
        <f t="shared" si="375"/>
        <v>0</v>
      </c>
      <c r="Z1004">
        <f t="shared" si="376"/>
        <v>0</v>
      </c>
      <c r="AB1004">
        <f t="shared" si="377"/>
        <v>0</v>
      </c>
      <c r="AC1004">
        <f t="shared" si="378"/>
        <v>0</v>
      </c>
      <c r="AE1004">
        <f t="shared" si="379"/>
        <v>0</v>
      </c>
      <c r="AF1004">
        <f t="shared" si="380"/>
        <v>0</v>
      </c>
      <c r="AG1004">
        <f t="shared" si="391"/>
        <v>0</v>
      </c>
      <c r="AH1004">
        <f t="shared" si="392"/>
        <v>0</v>
      </c>
      <c r="AI1004">
        <f t="shared" si="381"/>
        <v>0</v>
      </c>
      <c r="AJ1004">
        <f t="shared" si="382"/>
        <v>0</v>
      </c>
      <c r="AK1004">
        <f t="shared" si="383"/>
        <v>0</v>
      </c>
      <c r="AL1004">
        <f t="shared" si="384"/>
        <v>0</v>
      </c>
      <c r="AM1004">
        <f t="shared" si="385"/>
        <v>0</v>
      </c>
      <c r="AO1004">
        <f t="shared" si="386"/>
        <v>0</v>
      </c>
      <c r="AP1004">
        <f t="shared" si="387"/>
        <v>0</v>
      </c>
    </row>
    <row r="1005" spans="1:42" x14ac:dyDescent="0.2">
      <c r="D1005" s="120">
        <f t="shared" si="369"/>
        <v>0</v>
      </c>
      <c r="O1005">
        <f t="shared" si="370"/>
        <v>0</v>
      </c>
      <c r="P1005">
        <f t="shared" si="388"/>
        <v>431</v>
      </c>
      <c r="Q1005">
        <f t="shared" si="389"/>
        <v>0</v>
      </c>
      <c r="R1005">
        <f t="shared" si="371"/>
        <v>0</v>
      </c>
      <c r="S1005">
        <f t="shared" si="372"/>
        <v>0</v>
      </c>
      <c r="T1005">
        <f t="shared" si="390"/>
        <v>0</v>
      </c>
      <c r="V1005">
        <f t="shared" si="373"/>
        <v>0</v>
      </c>
      <c r="W1005">
        <f t="shared" si="374"/>
        <v>0</v>
      </c>
      <c r="Y1005">
        <f t="shared" si="375"/>
        <v>0</v>
      </c>
      <c r="Z1005">
        <f t="shared" si="376"/>
        <v>0</v>
      </c>
      <c r="AB1005">
        <f t="shared" si="377"/>
        <v>0</v>
      </c>
      <c r="AC1005">
        <f t="shared" si="378"/>
        <v>0</v>
      </c>
      <c r="AE1005">
        <f t="shared" si="379"/>
        <v>0</v>
      </c>
      <c r="AF1005">
        <f t="shared" si="380"/>
        <v>0</v>
      </c>
      <c r="AG1005">
        <f t="shared" si="391"/>
        <v>0</v>
      </c>
      <c r="AH1005">
        <f t="shared" si="392"/>
        <v>0</v>
      </c>
      <c r="AI1005">
        <f t="shared" si="381"/>
        <v>0</v>
      </c>
      <c r="AJ1005">
        <f t="shared" si="382"/>
        <v>0</v>
      </c>
      <c r="AK1005">
        <f t="shared" si="383"/>
        <v>0</v>
      </c>
      <c r="AL1005">
        <f t="shared" si="384"/>
        <v>0</v>
      </c>
      <c r="AM1005">
        <f t="shared" si="385"/>
        <v>0</v>
      </c>
      <c r="AO1005">
        <f t="shared" si="386"/>
        <v>0</v>
      </c>
      <c r="AP1005">
        <f t="shared" si="387"/>
        <v>0</v>
      </c>
    </row>
    <row r="1006" spans="1:42" x14ac:dyDescent="0.2">
      <c r="A1006" s="40"/>
      <c r="D1006" s="120">
        <f t="shared" si="369"/>
        <v>0</v>
      </c>
      <c r="O1006">
        <f t="shared" si="370"/>
        <v>0</v>
      </c>
      <c r="P1006">
        <f t="shared" si="388"/>
        <v>431</v>
      </c>
      <c r="Q1006">
        <f t="shared" si="389"/>
        <v>0</v>
      </c>
      <c r="R1006">
        <f t="shared" si="371"/>
        <v>0</v>
      </c>
      <c r="S1006">
        <f t="shared" si="372"/>
        <v>0</v>
      </c>
      <c r="T1006">
        <f t="shared" si="390"/>
        <v>0</v>
      </c>
      <c r="V1006">
        <f t="shared" si="373"/>
        <v>0</v>
      </c>
      <c r="W1006">
        <f t="shared" si="374"/>
        <v>0</v>
      </c>
      <c r="Y1006">
        <f t="shared" si="375"/>
        <v>0</v>
      </c>
      <c r="Z1006">
        <f t="shared" si="376"/>
        <v>0</v>
      </c>
      <c r="AB1006">
        <f t="shared" si="377"/>
        <v>0</v>
      </c>
      <c r="AC1006">
        <f t="shared" si="378"/>
        <v>0</v>
      </c>
      <c r="AE1006">
        <f t="shared" si="379"/>
        <v>0</v>
      </c>
      <c r="AF1006">
        <f t="shared" si="380"/>
        <v>0</v>
      </c>
      <c r="AG1006">
        <f t="shared" si="391"/>
        <v>0</v>
      </c>
      <c r="AH1006">
        <f t="shared" si="392"/>
        <v>0</v>
      </c>
      <c r="AI1006">
        <f t="shared" si="381"/>
        <v>0</v>
      </c>
      <c r="AJ1006">
        <f t="shared" si="382"/>
        <v>0</v>
      </c>
      <c r="AK1006">
        <f t="shared" si="383"/>
        <v>0</v>
      </c>
      <c r="AL1006">
        <f t="shared" si="384"/>
        <v>0</v>
      </c>
      <c r="AM1006">
        <f t="shared" si="385"/>
        <v>0</v>
      </c>
      <c r="AO1006">
        <f t="shared" si="386"/>
        <v>0</v>
      </c>
      <c r="AP1006">
        <f t="shared" si="387"/>
        <v>0</v>
      </c>
    </row>
    <row r="1007" spans="1:42" x14ac:dyDescent="0.2">
      <c r="D1007" s="120">
        <f t="shared" si="369"/>
        <v>0</v>
      </c>
      <c r="O1007">
        <f t="shared" si="370"/>
        <v>0</v>
      </c>
      <c r="P1007">
        <f t="shared" si="388"/>
        <v>431</v>
      </c>
      <c r="Q1007">
        <f t="shared" si="389"/>
        <v>0</v>
      </c>
      <c r="R1007">
        <f t="shared" si="371"/>
        <v>0</v>
      </c>
      <c r="S1007">
        <f t="shared" si="372"/>
        <v>0</v>
      </c>
      <c r="T1007">
        <f t="shared" si="390"/>
        <v>0</v>
      </c>
      <c r="V1007">
        <f t="shared" si="373"/>
        <v>0</v>
      </c>
      <c r="W1007">
        <f t="shared" si="374"/>
        <v>0</v>
      </c>
      <c r="Y1007">
        <f t="shared" si="375"/>
        <v>0</v>
      </c>
      <c r="Z1007">
        <f t="shared" si="376"/>
        <v>0</v>
      </c>
      <c r="AB1007">
        <f t="shared" si="377"/>
        <v>0</v>
      </c>
      <c r="AC1007">
        <f t="shared" si="378"/>
        <v>0</v>
      </c>
      <c r="AE1007">
        <f t="shared" si="379"/>
        <v>0</v>
      </c>
      <c r="AF1007">
        <f t="shared" si="380"/>
        <v>0</v>
      </c>
      <c r="AG1007">
        <f t="shared" si="391"/>
        <v>0</v>
      </c>
      <c r="AH1007">
        <f t="shared" si="392"/>
        <v>0</v>
      </c>
      <c r="AI1007">
        <f t="shared" si="381"/>
        <v>0</v>
      </c>
      <c r="AJ1007">
        <f t="shared" si="382"/>
        <v>0</v>
      </c>
      <c r="AK1007">
        <f t="shared" si="383"/>
        <v>0</v>
      </c>
      <c r="AL1007">
        <f t="shared" si="384"/>
        <v>0</v>
      </c>
      <c r="AM1007">
        <f t="shared" si="385"/>
        <v>0</v>
      </c>
      <c r="AO1007">
        <f t="shared" si="386"/>
        <v>0</v>
      </c>
      <c r="AP1007">
        <f t="shared" si="387"/>
        <v>0</v>
      </c>
    </row>
    <row r="1008" spans="1:42" x14ac:dyDescent="0.2">
      <c r="D1008" s="120">
        <f t="shared" si="369"/>
        <v>0</v>
      </c>
      <c r="O1008">
        <f t="shared" si="370"/>
        <v>0</v>
      </c>
      <c r="P1008">
        <f t="shared" si="388"/>
        <v>431</v>
      </c>
      <c r="Q1008">
        <f t="shared" si="389"/>
        <v>0</v>
      </c>
      <c r="R1008">
        <f t="shared" si="371"/>
        <v>0</v>
      </c>
      <c r="S1008">
        <f t="shared" si="372"/>
        <v>0</v>
      </c>
      <c r="T1008">
        <f t="shared" si="390"/>
        <v>0</v>
      </c>
      <c r="V1008">
        <f t="shared" si="373"/>
        <v>0</v>
      </c>
      <c r="W1008">
        <f t="shared" si="374"/>
        <v>0</v>
      </c>
      <c r="Y1008">
        <f t="shared" si="375"/>
        <v>0</v>
      </c>
      <c r="Z1008">
        <f t="shared" si="376"/>
        <v>0</v>
      </c>
      <c r="AB1008">
        <f t="shared" si="377"/>
        <v>0</v>
      </c>
      <c r="AC1008">
        <f t="shared" si="378"/>
        <v>0</v>
      </c>
      <c r="AE1008">
        <f t="shared" si="379"/>
        <v>0</v>
      </c>
      <c r="AF1008">
        <f t="shared" si="380"/>
        <v>0</v>
      </c>
      <c r="AG1008">
        <f t="shared" si="391"/>
        <v>0</v>
      </c>
      <c r="AH1008">
        <f t="shared" si="392"/>
        <v>0</v>
      </c>
      <c r="AI1008">
        <f t="shared" si="381"/>
        <v>0</v>
      </c>
      <c r="AJ1008">
        <f t="shared" si="382"/>
        <v>0</v>
      </c>
      <c r="AK1008">
        <f t="shared" si="383"/>
        <v>0</v>
      </c>
      <c r="AL1008">
        <f t="shared" si="384"/>
        <v>0</v>
      </c>
      <c r="AM1008">
        <f t="shared" si="385"/>
        <v>0</v>
      </c>
      <c r="AO1008">
        <f t="shared" si="386"/>
        <v>0</v>
      </c>
      <c r="AP1008">
        <f t="shared" si="387"/>
        <v>0</v>
      </c>
    </row>
    <row r="1009" spans="1:42" x14ac:dyDescent="0.2">
      <c r="A1009" s="191"/>
      <c r="D1009" s="120">
        <f t="shared" si="369"/>
        <v>0</v>
      </c>
      <c r="O1009">
        <f t="shared" si="370"/>
        <v>0</v>
      </c>
      <c r="P1009">
        <f t="shared" si="388"/>
        <v>431</v>
      </c>
      <c r="Q1009">
        <f t="shared" si="389"/>
        <v>0</v>
      </c>
      <c r="R1009">
        <f t="shared" si="371"/>
        <v>0</v>
      </c>
      <c r="S1009">
        <f t="shared" si="372"/>
        <v>0</v>
      </c>
      <c r="T1009">
        <f t="shared" si="390"/>
        <v>0</v>
      </c>
      <c r="V1009">
        <f t="shared" si="373"/>
        <v>0</v>
      </c>
      <c r="W1009">
        <f t="shared" si="374"/>
        <v>0</v>
      </c>
      <c r="Y1009">
        <f t="shared" si="375"/>
        <v>0</v>
      </c>
      <c r="Z1009">
        <f t="shared" si="376"/>
        <v>0</v>
      </c>
      <c r="AB1009">
        <f t="shared" si="377"/>
        <v>0</v>
      </c>
      <c r="AC1009">
        <f t="shared" si="378"/>
        <v>0</v>
      </c>
      <c r="AE1009">
        <f t="shared" si="379"/>
        <v>0</v>
      </c>
      <c r="AF1009">
        <f t="shared" si="380"/>
        <v>0</v>
      </c>
      <c r="AG1009">
        <f t="shared" si="391"/>
        <v>0</v>
      </c>
      <c r="AH1009">
        <f t="shared" si="392"/>
        <v>0</v>
      </c>
      <c r="AI1009">
        <f t="shared" si="381"/>
        <v>0</v>
      </c>
      <c r="AJ1009">
        <f t="shared" si="382"/>
        <v>0</v>
      </c>
      <c r="AK1009">
        <f t="shared" si="383"/>
        <v>0</v>
      </c>
      <c r="AL1009">
        <f t="shared" si="384"/>
        <v>0</v>
      </c>
      <c r="AM1009">
        <f t="shared" si="385"/>
        <v>0</v>
      </c>
      <c r="AO1009">
        <f t="shared" si="386"/>
        <v>0</v>
      </c>
      <c r="AP1009">
        <f t="shared" si="387"/>
        <v>0</v>
      </c>
    </row>
    <row r="1010" spans="1:42" x14ac:dyDescent="0.2">
      <c r="D1010" s="120">
        <f t="shared" si="369"/>
        <v>0</v>
      </c>
      <c r="O1010">
        <f t="shared" si="370"/>
        <v>0</v>
      </c>
      <c r="P1010">
        <f t="shared" si="388"/>
        <v>431</v>
      </c>
      <c r="Q1010">
        <f t="shared" si="389"/>
        <v>0</v>
      </c>
      <c r="R1010">
        <f t="shared" si="371"/>
        <v>0</v>
      </c>
      <c r="S1010">
        <f t="shared" si="372"/>
        <v>0</v>
      </c>
      <c r="T1010">
        <f t="shared" si="390"/>
        <v>0</v>
      </c>
      <c r="V1010">
        <f t="shared" si="373"/>
        <v>0</v>
      </c>
      <c r="W1010">
        <f t="shared" si="374"/>
        <v>0</v>
      </c>
      <c r="Y1010">
        <f t="shared" si="375"/>
        <v>0</v>
      </c>
      <c r="Z1010">
        <f t="shared" si="376"/>
        <v>0</v>
      </c>
      <c r="AB1010">
        <f t="shared" si="377"/>
        <v>0</v>
      </c>
      <c r="AC1010">
        <f t="shared" si="378"/>
        <v>0</v>
      </c>
      <c r="AE1010">
        <f t="shared" si="379"/>
        <v>0</v>
      </c>
      <c r="AF1010">
        <f t="shared" si="380"/>
        <v>0</v>
      </c>
      <c r="AG1010">
        <f t="shared" si="391"/>
        <v>0</v>
      </c>
      <c r="AH1010">
        <f t="shared" si="392"/>
        <v>0</v>
      </c>
      <c r="AI1010">
        <f t="shared" si="381"/>
        <v>0</v>
      </c>
      <c r="AJ1010">
        <f t="shared" si="382"/>
        <v>0</v>
      </c>
      <c r="AK1010">
        <f t="shared" si="383"/>
        <v>0</v>
      </c>
      <c r="AL1010">
        <f t="shared" si="384"/>
        <v>0</v>
      </c>
      <c r="AM1010">
        <f t="shared" si="385"/>
        <v>0</v>
      </c>
      <c r="AO1010">
        <f t="shared" si="386"/>
        <v>0</v>
      </c>
      <c r="AP1010">
        <f t="shared" si="387"/>
        <v>0</v>
      </c>
    </row>
    <row r="1011" spans="1:42" x14ac:dyDescent="0.2">
      <c r="D1011" s="120">
        <f t="shared" si="369"/>
        <v>0</v>
      </c>
      <c r="O1011">
        <f t="shared" si="370"/>
        <v>0</v>
      </c>
      <c r="P1011">
        <f t="shared" si="388"/>
        <v>431</v>
      </c>
      <c r="Q1011">
        <f t="shared" si="389"/>
        <v>0</v>
      </c>
      <c r="R1011">
        <f t="shared" si="371"/>
        <v>0</v>
      </c>
      <c r="S1011">
        <f t="shared" si="372"/>
        <v>0</v>
      </c>
      <c r="T1011">
        <f t="shared" si="390"/>
        <v>0</v>
      </c>
      <c r="V1011">
        <f t="shared" si="373"/>
        <v>0</v>
      </c>
      <c r="W1011">
        <f t="shared" si="374"/>
        <v>0</v>
      </c>
      <c r="Y1011">
        <f t="shared" si="375"/>
        <v>0</v>
      </c>
      <c r="Z1011">
        <f t="shared" si="376"/>
        <v>0</v>
      </c>
      <c r="AB1011">
        <f t="shared" si="377"/>
        <v>0</v>
      </c>
      <c r="AC1011">
        <f t="shared" si="378"/>
        <v>0</v>
      </c>
      <c r="AE1011">
        <f t="shared" si="379"/>
        <v>0</v>
      </c>
      <c r="AF1011">
        <f t="shared" si="380"/>
        <v>0</v>
      </c>
      <c r="AG1011">
        <f t="shared" si="391"/>
        <v>0</v>
      </c>
      <c r="AH1011">
        <f t="shared" si="392"/>
        <v>0</v>
      </c>
      <c r="AI1011">
        <f t="shared" si="381"/>
        <v>0</v>
      </c>
      <c r="AJ1011">
        <f t="shared" si="382"/>
        <v>0</v>
      </c>
      <c r="AK1011">
        <f t="shared" si="383"/>
        <v>0</v>
      </c>
      <c r="AL1011">
        <f t="shared" si="384"/>
        <v>0</v>
      </c>
      <c r="AM1011">
        <f t="shared" si="385"/>
        <v>0</v>
      </c>
      <c r="AO1011">
        <f t="shared" si="386"/>
        <v>0</v>
      </c>
      <c r="AP1011">
        <f t="shared" si="387"/>
        <v>0</v>
      </c>
    </row>
    <row r="1012" spans="1:42" x14ac:dyDescent="0.2">
      <c r="D1012" s="120">
        <f t="shared" si="369"/>
        <v>0</v>
      </c>
      <c r="O1012">
        <f t="shared" si="370"/>
        <v>0</v>
      </c>
      <c r="P1012">
        <f t="shared" si="388"/>
        <v>431</v>
      </c>
      <c r="Q1012">
        <f t="shared" si="389"/>
        <v>0</v>
      </c>
      <c r="R1012">
        <f t="shared" si="371"/>
        <v>0</v>
      </c>
      <c r="S1012">
        <f t="shared" si="372"/>
        <v>0</v>
      </c>
      <c r="T1012">
        <f t="shared" si="390"/>
        <v>0</v>
      </c>
      <c r="V1012">
        <f t="shared" si="373"/>
        <v>0</v>
      </c>
      <c r="W1012">
        <f t="shared" si="374"/>
        <v>0</v>
      </c>
      <c r="Y1012">
        <f t="shared" si="375"/>
        <v>0</v>
      </c>
      <c r="Z1012">
        <f t="shared" si="376"/>
        <v>0</v>
      </c>
      <c r="AB1012">
        <f t="shared" si="377"/>
        <v>0</v>
      </c>
      <c r="AC1012">
        <f t="shared" si="378"/>
        <v>0</v>
      </c>
      <c r="AE1012">
        <f t="shared" si="379"/>
        <v>0</v>
      </c>
      <c r="AF1012">
        <f t="shared" si="380"/>
        <v>0</v>
      </c>
      <c r="AG1012">
        <f t="shared" si="391"/>
        <v>0</v>
      </c>
      <c r="AH1012">
        <f t="shared" si="392"/>
        <v>0</v>
      </c>
      <c r="AI1012">
        <f t="shared" si="381"/>
        <v>0</v>
      </c>
      <c r="AJ1012">
        <f t="shared" si="382"/>
        <v>0</v>
      </c>
      <c r="AK1012">
        <f t="shared" si="383"/>
        <v>0</v>
      </c>
      <c r="AL1012">
        <f t="shared" si="384"/>
        <v>0</v>
      </c>
      <c r="AM1012">
        <f t="shared" si="385"/>
        <v>0</v>
      </c>
      <c r="AO1012">
        <f t="shared" si="386"/>
        <v>0</v>
      </c>
      <c r="AP1012">
        <f t="shared" si="387"/>
        <v>0</v>
      </c>
    </row>
    <row r="1013" spans="1:42" x14ac:dyDescent="0.2">
      <c r="A1013" s="191"/>
      <c r="D1013" s="120">
        <f t="shared" si="369"/>
        <v>0</v>
      </c>
      <c r="O1013">
        <f t="shared" si="370"/>
        <v>0</v>
      </c>
      <c r="P1013">
        <f t="shared" si="388"/>
        <v>431</v>
      </c>
      <c r="Q1013">
        <f t="shared" si="389"/>
        <v>0</v>
      </c>
      <c r="R1013">
        <f t="shared" si="371"/>
        <v>0</v>
      </c>
      <c r="S1013">
        <f t="shared" si="372"/>
        <v>0</v>
      </c>
      <c r="T1013">
        <f t="shared" si="390"/>
        <v>0</v>
      </c>
      <c r="V1013">
        <f t="shared" si="373"/>
        <v>0</v>
      </c>
      <c r="W1013">
        <f t="shared" si="374"/>
        <v>0</v>
      </c>
      <c r="Y1013">
        <f t="shared" si="375"/>
        <v>0</v>
      </c>
      <c r="Z1013">
        <f t="shared" si="376"/>
        <v>0</v>
      </c>
      <c r="AB1013">
        <f t="shared" si="377"/>
        <v>0</v>
      </c>
      <c r="AC1013">
        <f t="shared" si="378"/>
        <v>0</v>
      </c>
      <c r="AE1013">
        <f t="shared" si="379"/>
        <v>0</v>
      </c>
      <c r="AF1013">
        <f t="shared" si="380"/>
        <v>0</v>
      </c>
      <c r="AG1013">
        <f t="shared" si="391"/>
        <v>0</v>
      </c>
      <c r="AH1013">
        <f t="shared" si="392"/>
        <v>0</v>
      </c>
      <c r="AI1013">
        <f t="shared" si="381"/>
        <v>0</v>
      </c>
      <c r="AJ1013">
        <f t="shared" si="382"/>
        <v>0</v>
      </c>
      <c r="AK1013">
        <f t="shared" si="383"/>
        <v>0</v>
      </c>
      <c r="AL1013">
        <f t="shared" si="384"/>
        <v>0</v>
      </c>
      <c r="AM1013">
        <f t="shared" si="385"/>
        <v>0</v>
      </c>
      <c r="AO1013">
        <f t="shared" si="386"/>
        <v>0</v>
      </c>
      <c r="AP1013">
        <f t="shared" si="387"/>
        <v>0</v>
      </c>
    </row>
    <row r="1014" spans="1:42" x14ac:dyDescent="0.2">
      <c r="D1014" s="120">
        <f t="shared" si="369"/>
        <v>0</v>
      </c>
      <c r="O1014">
        <f t="shared" si="370"/>
        <v>0</v>
      </c>
      <c r="P1014">
        <f t="shared" si="388"/>
        <v>431</v>
      </c>
      <c r="Q1014">
        <f t="shared" si="389"/>
        <v>0</v>
      </c>
      <c r="R1014">
        <f t="shared" si="371"/>
        <v>0</v>
      </c>
      <c r="S1014">
        <f t="shared" si="372"/>
        <v>0</v>
      </c>
      <c r="T1014">
        <f t="shared" si="390"/>
        <v>0</v>
      </c>
      <c r="V1014">
        <f t="shared" si="373"/>
        <v>0</v>
      </c>
      <c r="W1014">
        <f t="shared" si="374"/>
        <v>0</v>
      </c>
      <c r="Y1014">
        <f t="shared" si="375"/>
        <v>0</v>
      </c>
      <c r="Z1014">
        <f t="shared" si="376"/>
        <v>0</v>
      </c>
      <c r="AB1014">
        <f t="shared" si="377"/>
        <v>0</v>
      </c>
      <c r="AC1014">
        <f t="shared" si="378"/>
        <v>0</v>
      </c>
      <c r="AE1014">
        <f t="shared" si="379"/>
        <v>0</v>
      </c>
      <c r="AF1014">
        <f t="shared" si="380"/>
        <v>0</v>
      </c>
      <c r="AG1014">
        <f t="shared" si="391"/>
        <v>0</v>
      </c>
      <c r="AH1014">
        <f t="shared" si="392"/>
        <v>0</v>
      </c>
      <c r="AI1014">
        <f t="shared" si="381"/>
        <v>0</v>
      </c>
      <c r="AJ1014">
        <f t="shared" si="382"/>
        <v>0</v>
      </c>
      <c r="AK1014">
        <f t="shared" si="383"/>
        <v>0</v>
      </c>
      <c r="AL1014">
        <f t="shared" si="384"/>
        <v>0</v>
      </c>
      <c r="AM1014">
        <f t="shared" si="385"/>
        <v>0</v>
      </c>
      <c r="AO1014">
        <f t="shared" si="386"/>
        <v>0</v>
      </c>
      <c r="AP1014">
        <f t="shared" si="387"/>
        <v>0</v>
      </c>
    </row>
    <row r="1015" spans="1:42" x14ac:dyDescent="0.2">
      <c r="A1015" s="40"/>
      <c r="D1015" s="120">
        <f t="shared" si="369"/>
        <v>0</v>
      </c>
      <c r="O1015">
        <f t="shared" si="370"/>
        <v>0</v>
      </c>
      <c r="P1015">
        <f t="shared" si="388"/>
        <v>431</v>
      </c>
      <c r="Q1015">
        <f t="shared" si="389"/>
        <v>0</v>
      </c>
      <c r="R1015">
        <f t="shared" si="371"/>
        <v>0</v>
      </c>
      <c r="S1015">
        <f t="shared" si="372"/>
        <v>0</v>
      </c>
      <c r="T1015">
        <f t="shared" si="390"/>
        <v>0</v>
      </c>
      <c r="V1015">
        <f t="shared" si="373"/>
        <v>0</v>
      </c>
      <c r="W1015">
        <f t="shared" si="374"/>
        <v>0</v>
      </c>
      <c r="Y1015">
        <f t="shared" si="375"/>
        <v>0</v>
      </c>
      <c r="Z1015">
        <f t="shared" si="376"/>
        <v>0</v>
      </c>
      <c r="AB1015">
        <f t="shared" si="377"/>
        <v>0</v>
      </c>
      <c r="AC1015">
        <f t="shared" si="378"/>
        <v>0</v>
      </c>
      <c r="AE1015">
        <f t="shared" si="379"/>
        <v>0</v>
      </c>
      <c r="AF1015">
        <f t="shared" si="380"/>
        <v>0</v>
      </c>
      <c r="AG1015">
        <f t="shared" si="391"/>
        <v>0</v>
      </c>
      <c r="AH1015">
        <f t="shared" si="392"/>
        <v>0</v>
      </c>
      <c r="AI1015">
        <f t="shared" si="381"/>
        <v>0</v>
      </c>
      <c r="AJ1015">
        <f t="shared" si="382"/>
        <v>0</v>
      </c>
      <c r="AK1015">
        <f t="shared" si="383"/>
        <v>0</v>
      </c>
      <c r="AL1015">
        <f t="shared" si="384"/>
        <v>0</v>
      </c>
      <c r="AM1015">
        <f t="shared" si="385"/>
        <v>0</v>
      </c>
      <c r="AO1015">
        <f t="shared" si="386"/>
        <v>0</v>
      </c>
      <c r="AP1015">
        <f t="shared" si="387"/>
        <v>0</v>
      </c>
    </row>
    <row r="1016" spans="1:42" x14ac:dyDescent="0.2">
      <c r="D1016" s="120">
        <f t="shared" si="369"/>
        <v>0</v>
      </c>
      <c r="O1016">
        <f t="shared" si="370"/>
        <v>0</v>
      </c>
      <c r="P1016">
        <f t="shared" si="388"/>
        <v>431</v>
      </c>
      <c r="Q1016">
        <f t="shared" si="389"/>
        <v>0</v>
      </c>
      <c r="R1016">
        <f t="shared" si="371"/>
        <v>0</v>
      </c>
      <c r="S1016">
        <f t="shared" si="372"/>
        <v>0</v>
      </c>
      <c r="T1016">
        <f t="shared" si="390"/>
        <v>0</v>
      </c>
      <c r="V1016">
        <f t="shared" si="373"/>
        <v>0</v>
      </c>
      <c r="W1016">
        <f t="shared" si="374"/>
        <v>0</v>
      </c>
      <c r="Y1016">
        <f t="shared" si="375"/>
        <v>0</v>
      </c>
      <c r="Z1016">
        <f t="shared" si="376"/>
        <v>0</v>
      </c>
      <c r="AB1016">
        <f t="shared" si="377"/>
        <v>0</v>
      </c>
      <c r="AC1016">
        <f t="shared" si="378"/>
        <v>0</v>
      </c>
      <c r="AE1016">
        <f t="shared" si="379"/>
        <v>0</v>
      </c>
      <c r="AF1016">
        <f t="shared" si="380"/>
        <v>0</v>
      </c>
      <c r="AG1016">
        <f t="shared" si="391"/>
        <v>0</v>
      </c>
      <c r="AH1016">
        <f t="shared" si="392"/>
        <v>0</v>
      </c>
      <c r="AI1016">
        <f t="shared" si="381"/>
        <v>0</v>
      </c>
      <c r="AJ1016">
        <f t="shared" si="382"/>
        <v>0</v>
      </c>
      <c r="AK1016">
        <f t="shared" si="383"/>
        <v>0</v>
      </c>
      <c r="AL1016">
        <f t="shared" si="384"/>
        <v>0</v>
      </c>
      <c r="AM1016">
        <f t="shared" si="385"/>
        <v>0</v>
      </c>
      <c r="AO1016">
        <f t="shared" si="386"/>
        <v>0</v>
      </c>
      <c r="AP1016">
        <f t="shared" si="387"/>
        <v>0</v>
      </c>
    </row>
    <row r="1017" spans="1:42" x14ac:dyDescent="0.2">
      <c r="A1017" s="40"/>
      <c r="D1017" s="120">
        <f t="shared" si="369"/>
        <v>0</v>
      </c>
      <c r="O1017">
        <f t="shared" si="370"/>
        <v>0</v>
      </c>
      <c r="P1017">
        <f t="shared" si="388"/>
        <v>431</v>
      </c>
      <c r="Q1017">
        <f t="shared" si="389"/>
        <v>0</v>
      </c>
      <c r="R1017">
        <f t="shared" si="371"/>
        <v>0</v>
      </c>
      <c r="S1017">
        <f t="shared" si="372"/>
        <v>0</v>
      </c>
      <c r="T1017">
        <f t="shared" si="390"/>
        <v>0</v>
      </c>
      <c r="V1017">
        <f t="shared" si="373"/>
        <v>0</v>
      </c>
      <c r="W1017">
        <f t="shared" si="374"/>
        <v>0</v>
      </c>
      <c r="Y1017">
        <f t="shared" si="375"/>
        <v>0</v>
      </c>
      <c r="Z1017">
        <f t="shared" si="376"/>
        <v>0</v>
      </c>
      <c r="AB1017">
        <f t="shared" si="377"/>
        <v>0</v>
      </c>
      <c r="AC1017">
        <f t="shared" si="378"/>
        <v>0</v>
      </c>
      <c r="AE1017">
        <f t="shared" si="379"/>
        <v>0</v>
      </c>
      <c r="AF1017">
        <f t="shared" si="380"/>
        <v>0</v>
      </c>
      <c r="AG1017">
        <f t="shared" si="391"/>
        <v>0</v>
      </c>
      <c r="AH1017">
        <f t="shared" si="392"/>
        <v>0</v>
      </c>
      <c r="AI1017">
        <f t="shared" si="381"/>
        <v>0</v>
      </c>
      <c r="AJ1017">
        <f t="shared" si="382"/>
        <v>0</v>
      </c>
      <c r="AK1017">
        <f t="shared" si="383"/>
        <v>0</v>
      </c>
      <c r="AL1017">
        <f t="shared" si="384"/>
        <v>0</v>
      </c>
      <c r="AM1017">
        <f t="shared" si="385"/>
        <v>0</v>
      </c>
      <c r="AO1017">
        <f t="shared" si="386"/>
        <v>0</v>
      </c>
      <c r="AP1017">
        <f t="shared" si="387"/>
        <v>0</v>
      </c>
    </row>
    <row r="1018" spans="1:42" x14ac:dyDescent="0.2">
      <c r="A1018" s="43"/>
      <c r="D1018" s="120">
        <f t="shared" si="369"/>
        <v>0</v>
      </c>
      <c r="O1018">
        <f t="shared" si="370"/>
        <v>0</v>
      </c>
      <c r="P1018">
        <f t="shared" si="388"/>
        <v>431</v>
      </c>
      <c r="Q1018">
        <f t="shared" si="389"/>
        <v>0</v>
      </c>
      <c r="R1018">
        <f t="shared" si="371"/>
        <v>0</v>
      </c>
      <c r="S1018">
        <f t="shared" si="372"/>
        <v>0</v>
      </c>
      <c r="T1018">
        <f t="shared" si="390"/>
        <v>0</v>
      </c>
      <c r="V1018">
        <f t="shared" si="373"/>
        <v>0</v>
      </c>
      <c r="W1018">
        <f t="shared" si="374"/>
        <v>0</v>
      </c>
      <c r="Y1018">
        <f t="shared" si="375"/>
        <v>0</v>
      </c>
      <c r="Z1018">
        <f t="shared" si="376"/>
        <v>0</v>
      </c>
      <c r="AB1018">
        <f t="shared" si="377"/>
        <v>0</v>
      </c>
      <c r="AC1018">
        <f t="shared" si="378"/>
        <v>0</v>
      </c>
      <c r="AE1018">
        <f t="shared" si="379"/>
        <v>0</v>
      </c>
      <c r="AF1018">
        <f t="shared" si="380"/>
        <v>0</v>
      </c>
      <c r="AG1018">
        <f t="shared" si="391"/>
        <v>0</v>
      </c>
      <c r="AH1018">
        <f t="shared" si="392"/>
        <v>0</v>
      </c>
      <c r="AI1018">
        <f t="shared" si="381"/>
        <v>0</v>
      </c>
      <c r="AJ1018">
        <f t="shared" si="382"/>
        <v>0</v>
      </c>
      <c r="AK1018">
        <f t="shared" si="383"/>
        <v>0</v>
      </c>
      <c r="AL1018">
        <f t="shared" si="384"/>
        <v>0</v>
      </c>
      <c r="AM1018">
        <f t="shared" si="385"/>
        <v>0</v>
      </c>
      <c r="AO1018">
        <f t="shared" si="386"/>
        <v>0</v>
      </c>
      <c r="AP1018">
        <f t="shared" si="387"/>
        <v>0</v>
      </c>
    </row>
    <row r="1019" spans="1:42" x14ac:dyDescent="0.2">
      <c r="D1019" s="120">
        <f t="shared" si="369"/>
        <v>0</v>
      </c>
      <c r="O1019">
        <f t="shared" si="370"/>
        <v>0</v>
      </c>
      <c r="P1019">
        <f t="shared" si="388"/>
        <v>431</v>
      </c>
      <c r="Q1019">
        <f t="shared" si="389"/>
        <v>0</v>
      </c>
      <c r="R1019">
        <f t="shared" si="371"/>
        <v>0</v>
      </c>
      <c r="S1019">
        <f t="shared" si="372"/>
        <v>0</v>
      </c>
      <c r="T1019">
        <f t="shared" si="390"/>
        <v>0</v>
      </c>
      <c r="V1019">
        <f t="shared" si="373"/>
        <v>0</v>
      </c>
      <c r="W1019">
        <f t="shared" si="374"/>
        <v>0</v>
      </c>
      <c r="Y1019">
        <f t="shared" si="375"/>
        <v>0</v>
      </c>
      <c r="Z1019">
        <f t="shared" si="376"/>
        <v>0</v>
      </c>
      <c r="AB1019">
        <f t="shared" si="377"/>
        <v>0</v>
      </c>
      <c r="AC1019">
        <f t="shared" si="378"/>
        <v>0</v>
      </c>
      <c r="AE1019">
        <f t="shared" si="379"/>
        <v>0</v>
      </c>
      <c r="AF1019">
        <f t="shared" si="380"/>
        <v>0</v>
      </c>
      <c r="AG1019">
        <f t="shared" si="391"/>
        <v>0</v>
      </c>
      <c r="AH1019">
        <f t="shared" si="392"/>
        <v>0</v>
      </c>
      <c r="AI1019">
        <f t="shared" si="381"/>
        <v>0</v>
      </c>
      <c r="AJ1019">
        <f t="shared" si="382"/>
        <v>0</v>
      </c>
      <c r="AK1019">
        <f t="shared" si="383"/>
        <v>0</v>
      </c>
      <c r="AL1019">
        <f t="shared" si="384"/>
        <v>0</v>
      </c>
      <c r="AM1019">
        <f t="shared" si="385"/>
        <v>0</v>
      </c>
      <c r="AO1019">
        <f t="shared" si="386"/>
        <v>0</v>
      </c>
      <c r="AP1019">
        <f t="shared" si="387"/>
        <v>0</v>
      </c>
    </row>
    <row r="1020" spans="1:42" x14ac:dyDescent="0.2">
      <c r="A1020" s="191"/>
      <c r="D1020" s="120">
        <f t="shared" si="369"/>
        <v>0</v>
      </c>
      <c r="O1020">
        <f t="shared" si="370"/>
        <v>0</v>
      </c>
      <c r="P1020">
        <f t="shared" si="388"/>
        <v>431</v>
      </c>
      <c r="Q1020">
        <f t="shared" si="389"/>
        <v>0</v>
      </c>
      <c r="R1020">
        <f t="shared" si="371"/>
        <v>0</v>
      </c>
      <c r="S1020">
        <f t="shared" si="372"/>
        <v>0</v>
      </c>
      <c r="T1020">
        <f t="shared" si="390"/>
        <v>0</v>
      </c>
      <c r="V1020">
        <f t="shared" si="373"/>
        <v>0</v>
      </c>
      <c r="W1020">
        <f t="shared" si="374"/>
        <v>0</v>
      </c>
      <c r="Y1020">
        <f t="shared" si="375"/>
        <v>0</v>
      </c>
      <c r="Z1020">
        <f t="shared" si="376"/>
        <v>0</v>
      </c>
      <c r="AB1020">
        <f t="shared" si="377"/>
        <v>0</v>
      </c>
      <c r="AC1020">
        <f t="shared" si="378"/>
        <v>0</v>
      </c>
      <c r="AE1020">
        <f t="shared" si="379"/>
        <v>0</v>
      </c>
      <c r="AF1020">
        <f t="shared" si="380"/>
        <v>0</v>
      </c>
      <c r="AG1020">
        <f t="shared" si="391"/>
        <v>0</v>
      </c>
      <c r="AH1020">
        <f t="shared" si="392"/>
        <v>0</v>
      </c>
      <c r="AI1020">
        <f t="shared" si="381"/>
        <v>0</v>
      </c>
      <c r="AJ1020">
        <f t="shared" si="382"/>
        <v>0</v>
      </c>
      <c r="AK1020">
        <f t="shared" si="383"/>
        <v>0</v>
      </c>
      <c r="AL1020">
        <f t="shared" si="384"/>
        <v>0</v>
      </c>
      <c r="AM1020">
        <f t="shared" si="385"/>
        <v>0</v>
      </c>
      <c r="AO1020">
        <f t="shared" si="386"/>
        <v>0</v>
      </c>
      <c r="AP1020">
        <f t="shared" si="387"/>
        <v>0</v>
      </c>
    </row>
    <row r="1021" spans="1:42" x14ac:dyDescent="0.2">
      <c r="D1021" s="120">
        <f t="shared" si="369"/>
        <v>0</v>
      </c>
      <c r="O1021">
        <f t="shared" si="370"/>
        <v>0</v>
      </c>
      <c r="P1021">
        <f t="shared" si="388"/>
        <v>431</v>
      </c>
      <c r="Q1021">
        <f t="shared" si="389"/>
        <v>0</v>
      </c>
      <c r="R1021">
        <f t="shared" si="371"/>
        <v>0</v>
      </c>
      <c r="S1021">
        <f t="shared" si="372"/>
        <v>0</v>
      </c>
      <c r="T1021">
        <f t="shared" si="390"/>
        <v>0</v>
      </c>
      <c r="V1021">
        <f t="shared" si="373"/>
        <v>0</v>
      </c>
      <c r="W1021">
        <f t="shared" si="374"/>
        <v>0</v>
      </c>
      <c r="Y1021">
        <f t="shared" si="375"/>
        <v>0</v>
      </c>
      <c r="Z1021">
        <f t="shared" si="376"/>
        <v>0</v>
      </c>
      <c r="AB1021">
        <f t="shared" si="377"/>
        <v>0</v>
      </c>
      <c r="AC1021">
        <f t="shared" si="378"/>
        <v>0</v>
      </c>
      <c r="AE1021">
        <f t="shared" si="379"/>
        <v>0</v>
      </c>
      <c r="AF1021">
        <f t="shared" si="380"/>
        <v>0</v>
      </c>
      <c r="AG1021">
        <f t="shared" si="391"/>
        <v>0</v>
      </c>
      <c r="AH1021">
        <f t="shared" si="392"/>
        <v>0</v>
      </c>
      <c r="AI1021">
        <f t="shared" si="381"/>
        <v>0</v>
      </c>
      <c r="AJ1021">
        <f t="shared" si="382"/>
        <v>0</v>
      </c>
      <c r="AK1021">
        <f t="shared" si="383"/>
        <v>0</v>
      </c>
      <c r="AL1021">
        <f t="shared" si="384"/>
        <v>0</v>
      </c>
      <c r="AM1021">
        <f t="shared" si="385"/>
        <v>0</v>
      </c>
      <c r="AO1021">
        <f t="shared" si="386"/>
        <v>0</v>
      </c>
      <c r="AP1021">
        <f t="shared" si="387"/>
        <v>0</v>
      </c>
    </row>
    <row r="1022" spans="1:42" x14ac:dyDescent="0.2">
      <c r="A1022" s="191"/>
      <c r="D1022" s="120">
        <f t="shared" si="369"/>
        <v>0</v>
      </c>
      <c r="O1022">
        <f t="shared" si="370"/>
        <v>0</v>
      </c>
      <c r="P1022">
        <f t="shared" si="388"/>
        <v>431</v>
      </c>
      <c r="Q1022">
        <f t="shared" si="389"/>
        <v>0</v>
      </c>
      <c r="R1022">
        <f t="shared" si="371"/>
        <v>0</v>
      </c>
      <c r="S1022">
        <f t="shared" si="372"/>
        <v>0</v>
      </c>
      <c r="T1022">
        <f t="shared" si="390"/>
        <v>0</v>
      </c>
      <c r="V1022">
        <f t="shared" si="373"/>
        <v>0</v>
      </c>
      <c r="W1022">
        <f t="shared" si="374"/>
        <v>0</v>
      </c>
      <c r="Y1022">
        <f t="shared" si="375"/>
        <v>0</v>
      </c>
      <c r="Z1022">
        <f t="shared" si="376"/>
        <v>0</v>
      </c>
      <c r="AB1022">
        <f t="shared" si="377"/>
        <v>0</v>
      </c>
      <c r="AC1022">
        <f t="shared" si="378"/>
        <v>0</v>
      </c>
      <c r="AE1022">
        <f t="shared" si="379"/>
        <v>0</v>
      </c>
      <c r="AF1022">
        <f t="shared" si="380"/>
        <v>0</v>
      </c>
      <c r="AG1022">
        <f t="shared" si="391"/>
        <v>0</v>
      </c>
      <c r="AH1022">
        <f t="shared" si="392"/>
        <v>0</v>
      </c>
      <c r="AI1022">
        <f t="shared" si="381"/>
        <v>0</v>
      </c>
      <c r="AJ1022">
        <f t="shared" si="382"/>
        <v>0</v>
      </c>
      <c r="AK1022">
        <f t="shared" si="383"/>
        <v>0</v>
      </c>
      <c r="AL1022">
        <f t="shared" si="384"/>
        <v>0</v>
      </c>
      <c r="AM1022">
        <f t="shared" si="385"/>
        <v>0</v>
      </c>
      <c r="AO1022">
        <f t="shared" si="386"/>
        <v>0</v>
      </c>
      <c r="AP1022">
        <f t="shared" si="387"/>
        <v>0</v>
      </c>
    </row>
    <row r="1023" spans="1:42" x14ac:dyDescent="0.2">
      <c r="A1023" s="191"/>
      <c r="D1023" s="120">
        <f t="shared" si="369"/>
        <v>0</v>
      </c>
      <c r="O1023">
        <f t="shared" si="370"/>
        <v>0</v>
      </c>
      <c r="P1023">
        <f t="shared" si="388"/>
        <v>431</v>
      </c>
      <c r="Q1023">
        <f t="shared" si="389"/>
        <v>0</v>
      </c>
      <c r="R1023">
        <f t="shared" si="371"/>
        <v>0</v>
      </c>
      <c r="S1023">
        <f t="shared" si="372"/>
        <v>0</v>
      </c>
      <c r="T1023">
        <f t="shared" si="390"/>
        <v>0</v>
      </c>
      <c r="V1023">
        <f t="shared" si="373"/>
        <v>0</v>
      </c>
      <c r="W1023">
        <f t="shared" si="374"/>
        <v>0</v>
      </c>
      <c r="Y1023">
        <f t="shared" si="375"/>
        <v>0</v>
      </c>
      <c r="Z1023">
        <f t="shared" si="376"/>
        <v>0</v>
      </c>
      <c r="AB1023">
        <f t="shared" si="377"/>
        <v>0</v>
      </c>
      <c r="AC1023">
        <f t="shared" si="378"/>
        <v>0</v>
      </c>
      <c r="AE1023">
        <f t="shared" si="379"/>
        <v>0</v>
      </c>
      <c r="AF1023">
        <f t="shared" si="380"/>
        <v>0</v>
      </c>
      <c r="AG1023">
        <f t="shared" si="391"/>
        <v>0</v>
      </c>
      <c r="AH1023">
        <f t="shared" si="392"/>
        <v>0</v>
      </c>
      <c r="AI1023">
        <f t="shared" si="381"/>
        <v>0</v>
      </c>
      <c r="AJ1023">
        <f t="shared" si="382"/>
        <v>0</v>
      </c>
      <c r="AK1023">
        <f t="shared" si="383"/>
        <v>0</v>
      </c>
      <c r="AL1023">
        <f t="shared" si="384"/>
        <v>0</v>
      </c>
      <c r="AM1023">
        <f t="shared" si="385"/>
        <v>0</v>
      </c>
      <c r="AO1023">
        <f t="shared" si="386"/>
        <v>0</v>
      </c>
      <c r="AP1023">
        <f t="shared" si="387"/>
        <v>0</v>
      </c>
    </row>
    <row r="1024" spans="1:42" x14ac:dyDescent="0.2">
      <c r="D1024" s="120">
        <f t="shared" si="369"/>
        <v>0</v>
      </c>
      <c r="O1024">
        <f t="shared" si="370"/>
        <v>0</v>
      </c>
      <c r="P1024">
        <f t="shared" si="388"/>
        <v>431</v>
      </c>
      <c r="Q1024">
        <f t="shared" si="389"/>
        <v>0</v>
      </c>
      <c r="R1024">
        <f t="shared" si="371"/>
        <v>0</v>
      </c>
      <c r="S1024">
        <f t="shared" si="372"/>
        <v>0</v>
      </c>
      <c r="T1024">
        <f t="shared" si="390"/>
        <v>0</v>
      </c>
      <c r="V1024">
        <f t="shared" si="373"/>
        <v>0</v>
      </c>
      <c r="W1024">
        <f t="shared" si="374"/>
        <v>0</v>
      </c>
      <c r="Y1024">
        <f t="shared" si="375"/>
        <v>0</v>
      </c>
      <c r="Z1024">
        <f t="shared" si="376"/>
        <v>0</v>
      </c>
      <c r="AB1024">
        <f t="shared" si="377"/>
        <v>0</v>
      </c>
      <c r="AC1024">
        <f t="shared" si="378"/>
        <v>0</v>
      </c>
      <c r="AE1024">
        <f t="shared" si="379"/>
        <v>0</v>
      </c>
      <c r="AF1024">
        <f t="shared" si="380"/>
        <v>0</v>
      </c>
      <c r="AG1024">
        <f t="shared" si="391"/>
        <v>0</v>
      </c>
      <c r="AH1024">
        <f t="shared" si="392"/>
        <v>0</v>
      </c>
      <c r="AI1024">
        <f t="shared" si="381"/>
        <v>0</v>
      </c>
      <c r="AJ1024">
        <f t="shared" si="382"/>
        <v>0</v>
      </c>
      <c r="AK1024">
        <f t="shared" si="383"/>
        <v>0</v>
      </c>
      <c r="AL1024">
        <f t="shared" si="384"/>
        <v>0</v>
      </c>
      <c r="AM1024">
        <f t="shared" si="385"/>
        <v>0</v>
      </c>
      <c r="AO1024">
        <f t="shared" si="386"/>
        <v>0</v>
      </c>
      <c r="AP1024">
        <f t="shared" si="387"/>
        <v>0</v>
      </c>
    </row>
    <row r="1025" spans="1:42" x14ac:dyDescent="0.2">
      <c r="D1025" s="120">
        <f t="shared" si="369"/>
        <v>0</v>
      </c>
      <c r="O1025">
        <f t="shared" si="370"/>
        <v>0</v>
      </c>
      <c r="P1025">
        <f t="shared" si="388"/>
        <v>431</v>
      </c>
      <c r="Q1025">
        <f t="shared" si="389"/>
        <v>0</v>
      </c>
      <c r="R1025">
        <f t="shared" si="371"/>
        <v>0</v>
      </c>
      <c r="S1025">
        <f t="shared" si="372"/>
        <v>0</v>
      </c>
      <c r="T1025">
        <f t="shared" si="390"/>
        <v>0</v>
      </c>
      <c r="V1025">
        <f t="shared" si="373"/>
        <v>0</v>
      </c>
      <c r="W1025">
        <f t="shared" si="374"/>
        <v>0</v>
      </c>
      <c r="Y1025">
        <f t="shared" si="375"/>
        <v>0</v>
      </c>
      <c r="Z1025">
        <f t="shared" si="376"/>
        <v>0</v>
      </c>
      <c r="AB1025">
        <f t="shared" si="377"/>
        <v>0</v>
      </c>
      <c r="AC1025">
        <f t="shared" si="378"/>
        <v>0</v>
      </c>
      <c r="AE1025">
        <f t="shared" si="379"/>
        <v>0</v>
      </c>
      <c r="AF1025">
        <f t="shared" si="380"/>
        <v>0</v>
      </c>
      <c r="AG1025">
        <f t="shared" si="391"/>
        <v>0</v>
      </c>
      <c r="AH1025">
        <f t="shared" si="392"/>
        <v>0</v>
      </c>
      <c r="AI1025">
        <f t="shared" si="381"/>
        <v>0</v>
      </c>
      <c r="AJ1025">
        <f t="shared" si="382"/>
        <v>0</v>
      </c>
      <c r="AK1025">
        <f t="shared" si="383"/>
        <v>0</v>
      </c>
      <c r="AL1025">
        <f t="shared" si="384"/>
        <v>0</v>
      </c>
      <c r="AM1025">
        <f t="shared" si="385"/>
        <v>0</v>
      </c>
      <c r="AO1025">
        <f t="shared" si="386"/>
        <v>0</v>
      </c>
      <c r="AP1025">
        <f t="shared" si="387"/>
        <v>0</v>
      </c>
    </row>
    <row r="1026" spans="1:42" x14ac:dyDescent="0.2">
      <c r="A1026" s="191"/>
      <c r="D1026" s="120">
        <f t="shared" ref="D1026:D1089" si="393">$T1026*SIGN($B1026)</f>
        <v>0</v>
      </c>
      <c r="O1026">
        <f t="shared" ref="O1026:O1089" si="394">($N$2-$A1026)*SIGN($A1026)</f>
        <v>0</v>
      </c>
      <c r="P1026">
        <f t="shared" si="388"/>
        <v>431</v>
      </c>
      <c r="Q1026">
        <f t="shared" si="389"/>
        <v>0</v>
      </c>
      <c r="R1026">
        <f t="shared" ref="R1026:R1089" si="395">(SUM($B$2:$C$2000)-$Q1026+1)*SIGN($Q1026)</f>
        <v>0</v>
      </c>
      <c r="S1026">
        <f t="shared" ref="S1026:S1089" si="396">($R1026-$B1026)/($R1026*SIGN($B1026)+(1-SIGN($B1026)))</f>
        <v>0</v>
      </c>
      <c r="T1026">
        <f t="shared" si="390"/>
        <v>0</v>
      </c>
      <c r="V1026">
        <f t="shared" ref="V1026:V1089" si="397">SIGN(MAX(SIGN($S1026)*(0.5-$T1026), 0))*ROW()</f>
        <v>0</v>
      </c>
      <c r="W1026">
        <f t="shared" ref="W1026:W1089" si="398">($R$2-$V1026)*SIGN($V1026)</f>
        <v>0</v>
      </c>
      <c r="Y1026">
        <f t="shared" ref="Y1026:Y1089" si="399">SIGN(MAX(SIGN($S1026)*(0.25-$T1026), 0))*ROW()</f>
        <v>0</v>
      </c>
      <c r="Z1026">
        <f t="shared" ref="Z1026:Z1089" si="400">($R$2-$Y1026)*SIGN($Y1026)</f>
        <v>0</v>
      </c>
      <c r="AB1026">
        <f t="shared" ref="AB1026:AB1089" si="401">SIGN(MAX(SIGN($S1026)*(0.75-$T1026), 0))*ROW()</f>
        <v>0</v>
      </c>
      <c r="AC1026">
        <f t="shared" ref="AC1026:AC1089" si="402">($R$2-$AB1026)*SIGN($AB1026)</f>
        <v>0</v>
      </c>
      <c r="AE1026">
        <f t="shared" ref="AE1026:AE1089" si="403">$A1026*$B1026</f>
        <v>0</v>
      </c>
      <c r="AF1026">
        <f t="shared" ref="AF1026:AF1089" si="404">$AG1026*$AH1026</f>
        <v>0</v>
      </c>
      <c r="AG1026">
        <f t="shared" si="391"/>
        <v>0</v>
      </c>
      <c r="AH1026">
        <f t="shared" si="392"/>
        <v>0</v>
      </c>
      <c r="AI1026">
        <f t="shared" ref="AI1026:AI1089" si="405">$AF1026+$AI1027</f>
        <v>0</v>
      </c>
      <c r="AJ1026">
        <f t="shared" ref="AJ1026:AJ1089" si="406">$AI1027*SIGN($AE1026)</f>
        <v>0</v>
      </c>
      <c r="AK1026">
        <f t="shared" ref="AK1026:AK1089" si="407">($B1026*$AJ1026^2)/((1-(SIGN($AJ1026)))+($R1026*($R1026-$B1026)))</f>
        <v>0</v>
      </c>
      <c r="AL1026">
        <f t="shared" ref="AL1026:AL1089" si="408">SIGN(MAX(SIGN($S1026)*(0.95-$T1026), 0))*ROW()</f>
        <v>0</v>
      </c>
      <c r="AM1026">
        <f t="shared" ref="AM1026:AM1089" si="409">($R$2-$AL1026)*SIGN($AL1026)</f>
        <v>0</v>
      </c>
      <c r="AO1026">
        <f t="shared" ref="AO1026:AO1089" si="410">SIGN(MAX(SIGN($S1026)*(0.05-$T1026), 0))*ROW()</f>
        <v>0</v>
      </c>
      <c r="AP1026">
        <f t="shared" ref="AP1026:AP1089" si="411">($R$2-$AO1026)*SIGN($AO1026)</f>
        <v>0</v>
      </c>
    </row>
    <row r="1027" spans="1:42" x14ac:dyDescent="0.2">
      <c r="A1027" s="191"/>
      <c r="D1027" s="120">
        <f t="shared" si="393"/>
        <v>0</v>
      </c>
      <c r="O1027">
        <f t="shared" si="394"/>
        <v>0</v>
      </c>
      <c r="P1027">
        <f t="shared" ref="P1027:P1090" si="412">($P1026+$B1027+$C1026)</f>
        <v>431</v>
      </c>
      <c r="Q1027">
        <f t="shared" ref="Q1027:Q1090" si="413">$P1027*SIGN($B1027)-($B1027-SIGN($B1027))</f>
        <v>0</v>
      </c>
      <c r="R1027">
        <f t="shared" si="395"/>
        <v>0</v>
      </c>
      <c r="S1027">
        <f t="shared" si="396"/>
        <v>0</v>
      </c>
      <c r="T1027">
        <f t="shared" ref="T1027:T1090" si="414">$S1027*$T1026+(1-SIGN($B1027))*$T1026</f>
        <v>0</v>
      </c>
      <c r="V1027">
        <f t="shared" si="397"/>
        <v>0</v>
      </c>
      <c r="W1027">
        <f t="shared" si="398"/>
        <v>0</v>
      </c>
      <c r="Y1027">
        <f t="shared" si="399"/>
        <v>0</v>
      </c>
      <c r="Z1027">
        <f t="shared" si="400"/>
        <v>0</v>
      </c>
      <c r="AB1027">
        <f t="shared" si="401"/>
        <v>0</v>
      </c>
      <c r="AC1027">
        <f t="shared" si="402"/>
        <v>0</v>
      </c>
      <c r="AE1027">
        <f t="shared" si="403"/>
        <v>0</v>
      </c>
      <c r="AF1027">
        <f t="shared" si="404"/>
        <v>0</v>
      </c>
      <c r="AG1027">
        <f t="shared" ref="AG1027:AG1090" si="415">$A1026-$A1027</f>
        <v>0</v>
      </c>
      <c r="AH1027">
        <f t="shared" ref="AH1027:AH1090" si="416">$T1026</f>
        <v>0</v>
      </c>
      <c r="AI1027">
        <f t="shared" si="405"/>
        <v>0</v>
      </c>
      <c r="AJ1027">
        <f t="shared" si="406"/>
        <v>0</v>
      </c>
      <c r="AK1027">
        <f t="shared" si="407"/>
        <v>0</v>
      </c>
      <c r="AL1027">
        <f t="shared" si="408"/>
        <v>0</v>
      </c>
      <c r="AM1027">
        <f t="shared" si="409"/>
        <v>0</v>
      </c>
      <c r="AO1027">
        <f t="shared" si="410"/>
        <v>0</v>
      </c>
      <c r="AP1027">
        <f t="shared" si="411"/>
        <v>0</v>
      </c>
    </row>
    <row r="1028" spans="1:42" x14ac:dyDescent="0.2">
      <c r="A1028" s="191"/>
      <c r="D1028" s="120">
        <f t="shared" si="393"/>
        <v>0</v>
      </c>
      <c r="O1028">
        <f t="shared" si="394"/>
        <v>0</v>
      </c>
      <c r="P1028">
        <f t="shared" si="412"/>
        <v>431</v>
      </c>
      <c r="Q1028">
        <f t="shared" si="413"/>
        <v>0</v>
      </c>
      <c r="R1028">
        <f t="shared" si="395"/>
        <v>0</v>
      </c>
      <c r="S1028">
        <f t="shared" si="396"/>
        <v>0</v>
      </c>
      <c r="T1028">
        <f t="shared" si="414"/>
        <v>0</v>
      </c>
      <c r="V1028">
        <f t="shared" si="397"/>
        <v>0</v>
      </c>
      <c r="W1028">
        <f t="shared" si="398"/>
        <v>0</v>
      </c>
      <c r="Y1028">
        <f t="shared" si="399"/>
        <v>0</v>
      </c>
      <c r="Z1028">
        <f t="shared" si="400"/>
        <v>0</v>
      </c>
      <c r="AB1028">
        <f t="shared" si="401"/>
        <v>0</v>
      </c>
      <c r="AC1028">
        <f t="shared" si="402"/>
        <v>0</v>
      </c>
      <c r="AE1028">
        <f t="shared" si="403"/>
        <v>0</v>
      </c>
      <c r="AF1028">
        <f t="shared" si="404"/>
        <v>0</v>
      </c>
      <c r="AG1028">
        <f t="shared" si="415"/>
        <v>0</v>
      </c>
      <c r="AH1028">
        <f t="shared" si="416"/>
        <v>0</v>
      </c>
      <c r="AI1028">
        <f t="shared" si="405"/>
        <v>0</v>
      </c>
      <c r="AJ1028">
        <f t="shared" si="406"/>
        <v>0</v>
      </c>
      <c r="AK1028">
        <f t="shared" si="407"/>
        <v>0</v>
      </c>
      <c r="AL1028">
        <f t="shared" si="408"/>
        <v>0</v>
      </c>
      <c r="AM1028">
        <f t="shared" si="409"/>
        <v>0</v>
      </c>
      <c r="AO1028">
        <f t="shared" si="410"/>
        <v>0</v>
      </c>
      <c r="AP1028">
        <f t="shared" si="411"/>
        <v>0</v>
      </c>
    </row>
    <row r="1029" spans="1:42" x14ac:dyDescent="0.2">
      <c r="D1029" s="120">
        <f t="shared" si="393"/>
        <v>0</v>
      </c>
      <c r="O1029">
        <f t="shared" si="394"/>
        <v>0</v>
      </c>
      <c r="P1029">
        <f t="shared" si="412"/>
        <v>431</v>
      </c>
      <c r="Q1029">
        <f t="shared" si="413"/>
        <v>0</v>
      </c>
      <c r="R1029">
        <f t="shared" si="395"/>
        <v>0</v>
      </c>
      <c r="S1029">
        <f t="shared" si="396"/>
        <v>0</v>
      </c>
      <c r="T1029">
        <f t="shared" si="414"/>
        <v>0</v>
      </c>
      <c r="V1029">
        <f t="shared" si="397"/>
        <v>0</v>
      </c>
      <c r="W1029">
        <f t="shared" si="398"/>
        <v>0</v>
      </c>
      <c r="Y1029">
        <f t="shared" si="399"/>
        <v>0</v>
      </c>
      <c r="Z1029">
        <f t="shared" si="400"/>
        <v>0</v>
      </c>
      <c r="AB1029">
        <f t="shared" si="401"/>
        <v>0</v>
      </c>
      <c r="AC1029">
        <f t="shared" si="402"/>
        <v>0</v>
      </c>
      <c r="AE1029">
        <f t="shared" si="403"/>
        <v>0</v>
      </c>
      <c r="AF1029">
        <f t="shared" si="404"/>
        <v>0</v>
      </c>
      <c r="AG1029">
        <f t="shared" si="415"/>
        <v>0</v>
      </c>
      <c r="AH1029">
        <f t="shared" si="416"/>
        <v>0</v>
      </c>
      <c r="AI1029">
        <f t="shared" si="405"/>
        <v>0</v>
      </c>
      <c r="AJ1029">
        <f t="shared" si="406"/>
        <v>0</v>
      </c>
      <c r="AK1029">
        <f t="shared" si="407"/>
        <v>0</v>
      </c>
      <c r="AL1029">
        <f t="shared" si="408"/>
        <v>0</v>
      </c>
      <c r="AM1029">
        <f t="shared" si="409"/>
        <v>0</v>
      </c>
      <c r="AO1029">
        <f t="shared" si="410"/>
        <v>0</v>
      </c>
      <c r="AP1029">
        <f t="shared" si="411"/>
        <v>0</v>
      </c>
    </row>
    <row r="1030" spans="1:42" x14ac:dyDescent="0.2">
      <c r="D1030" s="120">
        <f t="shared" si="393"/>
        <v>0</v>
      </c>
      <c r="O1030">
        <f t="shared" si="394"/>
        <v>0</v>
      </c>
      <c r="P1030">
        <f t="shared" si="412"/>
        <v>431</v>
      </c>
      <c r="Q1030">
        <f t="shared" si="413"/>
        <v>0</v>
      </c>
      <c r="R1030">
        <f t="shared" si="395"/>
        <v>0</v>
      </c>
      <c r="S1030">
        <f t="shared" si="396"/>
        <v>0</v>
      </c>
      <c r="T1030">
        <f t="shared" si="414"/>
        <v>0</v>
      </c>
      <c r="V1030">
        <f t="shared" si="397"/>
        <v>0</v>
      </c>
      <c r="W1030">
        <f t="shared" si="398"/>
        <v>0</v>
      </c>
      <c r="Y1030">
        <f t="shared" si="399"/>
        <v>0</v>
      </c>
      <c r="Z1030">
        <f t="shared" si="400"/>
        <v>0</v>
      </c>
      <c r="AB1030">
        <f t="shared" si="401"/>
        <v>0</v>
      </c>
      <c r="AC1030">
        <f t="shared" si="402"/>
        <v>0</v>
      </c>
      <c r="AE1030">
        <f t="shared" si="403"/>
        <v>0</v>
      </c>
      <c r="AF1030">
        <f t="shared" si="404"/>
        <v>0</v>
      </c>
      <c r="AG1030">
        <f t="shared" si="415"/>
        <v>0</v>
      </c>
      <c r="AH1030">
        <f t="shared" si="416"/>
        <v>0</v>
      </c>
      <c r="AI1030">
        <f t="shared" si="405"/>
        <v>0</v>
      </c>
      <c r="AJ1030">
        <f t="shared" si="406"/>
        <v>0</v>
      </c>
      <c r="AK1030">
        <f t="shared" si="407"/>
        <v>0</v>
      </c>
      <c r="AL1030">
        <f t="shared" si="408"/>
        <v>0</v>
      </c>
      <c r="AM1030">
        <f t="shared" si="409"/>
        <v>0</v>
      </c>
      <c r="AO1030">
        <f t="shared" si="410"/>
        <v>0</v>
      </c>
      <c r="AP1030">
        <f t="shared" si="411"/>
        <v>0</v>
      </c>
    </row>
    <row r="1031" spans="1:42" x14ac:dyDescent="0.2">
      <c r="D1031" s="120">
        <f t="shared" si="393"/>
        <v>0</v>
      </c>
      <c r="O1031">
        <f t="shared" si="394"/>
        <v>0</v>
      </c>
      <c r="P1031">
        <f t="shared" si="412"/>
        <v>431</v>
      </c>
      <c r="Q1031">
        <f t="shared" si="413"/>
        <v>0</v>
      </c>
      <c r="R1031">
        <f t="shared" si="395"/>
        <v>0</v>
      </c>
      <c r="S1031">
        <f t="shared" si="396"/>
        <v>0</v>
      </c>
      <c r="T1031">
        <f t="shared" si="414"/>
        <v>0</v>
      </c>
      <c r="V1031">
        <f t="shared" si="397"/>
        <v>0</v>
      </c>
      <c r="W1031">
        <f t="shared" si="398"/>
        <v>0</v>
      </c>
      <c r="Y1031">
        <f t="shared" si="399"/>
        <v>0</v>
      </c>
      <c r="Z1031">
        <f t="shared" si="400"/>
        <v>0</v>
      </c>
      <c r="AB1031">
        <f t="shared" si="401"/>
        <v>0</v>
      </c>
      <c r="AC1031">
        <f t="shared" si="402"/>
        <v>0</v>
      </c>
      <c r="AE1031">
        <f t="shared" si="403"/>
        <v>0</v>
      </c>
      <c r="AF1031">
        <f t="shared" si="404"/>
        <v>0</v>
      </c>
      <c r="AG1031">
        <f t="shared" si="415"/>
        <v>0</v>
      </c>
      <c r="AH1031">
        <f t="shared" si="416"/>
        <v>0</v>
      </c>
      <c r="AI1031">
        <f t="shared" si="405"/>
        <v>0</v>
      </c>
      <c r="AJ1031">
        <f t="shared" si="406"/>
        <v>0</v>
      </c>
      <c r="AK1031">
        <f t="shared" si="407"/>
        <v>0</v>
      </c>
      <c r="AL1031">
        <f t="shared" si="408"/>
        <v>0</v>
      </c>
      <c r="AM1031">
        <f t="shared" si="409"/>
        <v>0</v>
      </c>
      <c r="AO1031">
        <f t="shared" si="410"/>
        <v>0</v>
      </c>
      <c r="AP1031">
        <f t="shared" si="411"/>
        <v>0</v>
      </c>
    </row>
    <row r="1032" spans="1:42" x14ac:dyDescent="0.2">
      <c r="A1032" s="191"/>
      <c r="D1032" s="120">
        <f t="shared" si="393"/>
        <v>0</v>
      </c>
      <c r="O1032">
        <f t="shared" si="394"/>
        <v>0</v>
      </c>
      <c r="P1032">
        <f t="shared" si="412"/>
        <v>431</v>
      </c>
      <c r="Q1032">
        <f t="shared" si="413"/>
        <v>0</v>
      </c>
      <c r="R1032">
        <f t="shared" si="395"/>
        <v>0</v>
      </c>
      <c r="S1032">
        <f t="shared" si="396"/>
        <v>0</v>
      </c>
      <c r="T1032">
        <f t="shared" si="414"/>
        <v>0</v>
      </c>
      <c r="V1032">
        <f t="shared" si="397"/>
        <v>0</v>
      </c>
      <c r="W1032">
        <f t="shared" si="398"/>
        <v>0</v>
      </c>
      <c r="Y1032">
        <f t="shared" si="399"/>
        <v>0</v>
      </c>
      <c r="Z1032">
        <f t="shared" si="400"/>
        <v>0</v>
      </c>
      <c r="AB1032">
        <f t="shared" si="401"/>
        <v>0</v>
      </c>
      <c r="AC1032">
        <f t="shared" si="402"/>
        <v>0</v>
      </c>
      <c r="AE1032">
        <f t="shared" si="403"/>
        <v>0</v>
      </c>
      <c r="AF1032">
        <f t="shared" si="404"/>
        <v>0</v>
      </c>
      <c r="AG1032">
        <f t="shared" si="415"/>
        <v>0</v>
      </c>
      <c r="AH1032">
        <f t="shared" si="416"/>
        <v>0</v>
      </c>
      <c r="AI1032">
        <f t="shared" si="405"/>
        <v>0</v>
      </c>
      <c r="AJ1032">
        <f t="shared" si="406"/>
        <v>0</v>
      </c>
      <c r="AK1032">
        <f t="shared" si="407"/>
        <v>0</v>
      </c>
      <c r="AL1032">
        <f t="shared" si="408"/>
        <v>0</v>
      </c>
      <c r="AM1032">
        <f t="shared" si="409"/>
        <v>0</v>
      </c>
      <c r="AO1032">
        <f t="shared" si="410"/>
        <v>0</v>
      </c>
      <c r="AP1032">
        <f t="shared" si="411"/>
        <v>0</v>
      </c>
    </row>
    <row r="1033" spans="1:42" x14ac:dyDescent="0.2">
      <c r="A1033" s="43"/>
      <c r="D1033" s="120">
        <f t="shared" si="393"/>
        <v>0</v>
      </c>
      <c r="O1033">
        <f t="shared" si="394"/>
        <v>0</v>
      </c>
      <c r="P1033">
        <f t="shared" si="412"/>
        <v>431</v>
      </c>
      <c r="Q1033">
        <f t="shared" si="413"/>
        <v>0</v>
      </c>
      <c r="R1033">
        <f t="shared" si="395"/>
        <v>0</v>
      </c>
      <c r="S1033">
        <f t="shared" si="396"/>
        <v>0</v>
      </c>
      <c r="T1033">
        <f t="shared" si="414"/>
        <v>0</v>
      </c>
      <c r="V1033">
        <f t="shared" si="397"/>
        <v>0</v>
      </c>
      <c r="W1033">
        <f t="shared" si="398"/>
        <v>0</v>
      </c>
      <c r="Y1033">
        <f t="shared" si="399"/>
        <v>0</v>
      </c>
      <c r="Z1033">
        <f t="shared" si="400"/>
        <v>0</v>
      </c>
      <c r="AB1033">
        <f t="shared" si="401"/>
        <v>0</v>
      </c>
      <c r="AC1033">
        <f t="shared" si="402"/>
        <v>0</v>
      </c>
      <c r="AE1033">
        <f t="shared" si="403"/>
        <v>0</v>
      </c>
      <c r="AF1033">
        <f t="shared" si="404"/>
        <v>0</v>
      </c>
      <c r="AG1033">
        <f t="shared" si="415"/>
        <v>0</v>
      </c>
      <c r="AH1033">
        <f t="shared" si="416"/>
        <v>0</v>
      </c>
      <c r="AI1033">
        <f t="shared" si="405"/>
        <v>0</v>
      </c>
      <c r="AJ1033">
        <f t="shared" si="406"/>
        <v>0</v>
      </c>
      <c r="AK1033">
        <f t="shared" si="407"/>
        <v>0</v>
      </c>
      <c r="AL1033">
        <f t="shared" si="408"/>
        <v>0</v>
      </c>
      <c r="AM1033">
        <f t="shared" si="409"/>
        <v>0</v>
      </c>
      <c r="AO1033">
        <f t="shared" si="410"/>
        <v>0</v>
      </c>
      <c r="AP1033">
        <f t="shared" si="411"/>
        <v>0</v>
      </c>
    </row>
    <row r="1034" spans="1:42" x14ac:dyDescent="0.2">
      <c r="D1034" s="120">
        <f t="shared" si="393"/>
        <v>0</v>
      </c>
      <c r="O1034">
        <f t="shared" si="394"/>
        <v>0</v>
      </c>
      <c r="P1034">
        <f t="shared" si="412"/>
        <v>431</v>
      </c>
      <c r="Q1034">
        <f t="shared" si="413"/>
        <v>0</v>
      </c>
      <c r="R1034">
        <f t="shared" si="395"/>
        <v>0</v>
      </c>
      <c r="S1034">
        <f t="shared" si="396"/>
        <v>0</v>
      </c>
      <c r="T1034">
        <f t="shared" si="414"/>
        <v>0</v>
      </c>
      <c r="V1034">
        <f t="shared" si="397"/>
        <v>0</v>
      </c>
      <c r="W1034">
        <f t="shared" si="398"/>
        <v>0</v>
      </c>
      <c r="Y1034">
        <f t="shared" si="399"/>
        <v>0</v>
      </c>
      <c r="Z1034">
        <f t="shared" si="400"/>
        <v>0</v>
      </c>
      <c r="AB1034">
        <f t="shared" si="401"/>
        <v>0</v>
      </c>
      <c r="AC1034">
        <f t="shared" si="402"/>
        <v>0</v>
      </c>
      <c r="AE1034">
        <f t="shared" si="403"/>
        <v>0</v>
      </c>
      <c r="AF1034">
        <f t="shared" si="404"/>
        <v>0</v>
      </c>
      <c r="AG1034">
        <f t="shared" si="415"/>
        <v>0</v>
      </c>
      <c r="AH1034">
        <f t="shared" si="416"/>
        <v>0</v>
      </c>
      <c r="AI1034">
        <f t="shared" si="405"/>
        <v>0</v>
      </c>
      <c r="AJ1034">
        <f t="shared" si="406"/>
        <v>0</v>
      </c>
      <c r="AK1034">
        <f t="shared" si="407"/>
        <v>0</v>
      </c>
      <c r="AL1034">
        <f t="shared" si="408"/>
        <v>0</v>
      </c>
      <c r="AM1034">
        <f t="shared" si="409"/>
        <v>0</v>
      </c>
      <c r="AO1034">
        <f t="shared" si="410"/>
        <v>0</v>
      </c>
      <c r="AP1034">
        <f t="shared" si="411"/>
        <v>0</v>
      </c>
    </row>
    <row r="1035" spans="1:42" x14ac:dyDescent="0.2">
      <c r="D1035" s="120">
        <f t="shared" si="393"/>
        <v>0</v>
      </c>
      <c r="O1035">
        <f t="shared" si="394"/>
        <v>0</v>
      </c>
      <c r="P1035">
        <f t="shared" si="412"/>
        <v>431</v>
      </c>
      <c r="Q1035">
        <f t="shared" si="413"/>
        <v>0</v>
      </c>
      <c r="R1035">
        <f t="shared" si="395"/>
        <v>0</v>
      </c>
      <c r="S1035">
        <f t="shared" si="396"/>
        <v>0</v>
      </c>
      <c r="T1035">
        <f t="shared" si="414"/>
        <v>0</v>
      </c>
      <c r="V1035">
        <f t="shared" si="397"/>
        <v>0</v>
      </c>
      <c r="W1035">
        <f t="shared" si="398"/>
        <v>0</v>
      </c>
      <c r="Y1035">
        <f t="shared" si="399"/>
        <v>0</v>
      </c>
      <c r="Z1035">
        <f t="shared" si="400"/>
        <v>0</v>
      </c>
      <c r="AB1035">
        <f t="shared" si="401"/>
        <v>0</v>
      </c>
      <c r="AC1035">
        <f t="shared" si="402"/>
        <v>0</v>
      </c>
      <c r="AE1035">
        <f t="shared" si="403"/>
        <v>0</v>
      </c>
      <c r="AF1035">
        <f t="shared" si="404"/>
        <v>0</v>
      </c>
      <c r="AG1035">
        <f t="shared" si="415"/>
        <v>0</v>
      </c>
      <c r="AH1035">
        <f t="shared" si="416"/>
        <v>0</v>
      </c>
      <c r="AI1035">
        <f t="shared" si="405"/>
        <v>0</v>
      </c>
      <c r="AJ1035">
        <f t="shared" si="406"/>
        <v>0</v>
      </c>
      <c r="AK1035">
        <f t="shared" si="407"/>
        <v>0</v>
      </c>
      <c r="AL1035">
        <f t="shared" si="408"/>
        <v>0</v>
      </c>
      <c r="AM1035">
        <f t="shared" si="409"/>
        <v>0</v>
      </c>
      <c r="AO1035">
        <f t="shared" si="410"/>
        <v>0</v>
      </c>
      <c r="AP1035">
        <f t="shared" si="411"/>
        <v>0</v>
      </c>
    </row>
    <row r="1036" spans="1:42" x14ac:dyDescent="0.2">
      <c r="D1036" s="120">
        <f t="shared" si="393"/>
        <v>0</v>
      </c>
      <c r="O1036">
        <f t="shared" si="394"/>
        <v>0</v>
      </c>
      <c r="P1036">
        <f t="shared" si="412"/>
        <v>431</v>
      </c>
      <c r="Q1036">
        <f t="shared" si="413"/>
        <v>0</v>
      </c>
      <c r="R1036">
        <f t="shared" si="395"/>
        <v>0</v>
      </c>
      <c r="S1036">
        <f t="shared" si="396"/>
        <v>0</v>
      </c>
      <c r="T1036">
        <f t="shared" si="414"/>
        <v>0</v>
      </c>
      <c r="V1036">
        <f t="shared" si="397"/>
        <v>0</v>
      </c>
      <c r="W1036">
        <f t="shared" si="398"/>
        <v>0</v>
      </c>
      <c r="Y1036">
        <f t="shared" si="399"/>
        <v>0</v>
      </c>
      <c r="Z1036">
        <f t="shared" si="400"/>
        <v>0</v>
      </c>
      <c r="AB1036">
        <f t="shared" si="401"/>
        <v>0</v>
      </c>
      <c r="AC1036">
        <f t="shared" si="402"/>
        <v>0</v>
      </c>
      <c r="AE1036">
        <f t="shared" si="403"/>
        <v>0</v>
      </c>
      <c r="AF1036">
        <f t="shared" si="404"/>
        <v>0</v>
      </c>
      <c r="AG1036">
        <f t="shared" si="415"/>
        <v>0</v>
      </c>
      <c r="AH1036">
        <f t="shared" si="416"/>
        <v>0</v>
      </c>
      <c r="AI1036">
        <f t="shared" si="405"/>
        <v>0</v>
      </c>
      <c r="AJ1036">
        <f t="shared" si="406"/>
        <v>0</v>
      </c>
      <c r="AK1036">
        <f t="shared" si="407"/>
        <v>0</v>
      </c>
      <c r="AL1036">
        <f t="shared" si="408"/>
        <v>0</v>
      </c>
      <c r="AM1036">
        <f t="shared" si="409"/>
        <v>0</v>
      </c>
      <c r="AO1036">
        <f t="shared" si="410"/>
        <v>0</v>
      </c>
      <c r="AP1036">
        <f t="shared" si="411"/>
        <v>0</v>
      </c>
    </row>
    <row r="1037" spans="1:42" x14ac:dyDescent="0.2">
      <c r="D1037" s="120">
        <f t="shared" si="393"/>
        <v>0</v>
      </c>
      <c r="O1037">
        <f t="shared" si="394"/>
        <v>0</v>
      </c>
      <c r="P1037">
        <f t="shared" si="412"/>
        <v>431</v>
      </c>
      <c r="Q1037">
        <f t="shared" si="413"/>
        <v>0</v>
      </c>
      <c r="R1037">
        <f t="shared" si="395"/>
        <v>0</v>
      </c>
      <c r="S1037">
        <f t="shared" si="396"/>
        <v>0</v>
      </c>
      <c r="T1037">
        <f t="shared" si="414"/>
        <v>0</v>
      </c>
      <c r="V1037">
        <f t="shared" si="397"/>
        <v>0</v>
      </c>
      <c r="W1037">
        <f t="shared" si="398"/>
        <v>0</v>
      </c>
      <c r="Y1037">
        <f t="shared" si="399"/>
        <v>0</v>
      </c>
      <c r="Z1037">
        <f t="shared" si="400"/>
        <v>0</v>
      </c>
      <c r="AB1037">
        <f t="shared" si="401"/>
        <v>0</v>
      </c>
      <c r="AC1037">
        <f t="shared" si="402"/>
        <v>0</v>
      </c>
      <c r="AE1037">
        <f t="shared" si="403"/>
        <v>0</v>
      </c>
      <c r="AF1037">
        <f t="shared" si="404"/>
        <v>0</v>
      </c>
      <c r="AG1037">
        <f t="shared" si="415"/>
        <v>0</v>
      </c>
      <c r="AH1037">
        <f t="shared" si="416"/>
        <v>0</v>
      </c>
      <c r="AI1037">
        <f t="shared" si="405"/>
        <v>0</v>
      </c>
      <c r="AJ1037">
        <f t="shared" si="406"/>
        <v>0</v>
      </c>
      <c r="AK1037">
        <f t="shared" si="407"/>
        <v>0</v>
      </c>
      <c r="AL1037">
        <f t="shared" si="408"/>
        <v>0</v>
      </c>
      <c r="AM1037">
        <f t="shared" si="409"/>
        <v>0</v>
      </c>
      <c r="AO1037">
        <f t="shared" si="410"/>
        <v>0</v>
      </c>
      <c r="AP1037">
        <f t="shared" si="411"/>
        <v>0</v>
      </c>
    </row>
    <row r="1038" spans="1:42" x14ac:dyDescent="0.2">
      <c r="D1038" s="120">
        <f t="shared" si="393"/>
        <v>0</v>
      </c>
      <c r="O1038">
        <f t="shared" si="394"/>
        <v>0</v>
      </c>
      <c r="P1038">
        <f t="shared" si="412"/>
        <v>431</v>
      </c>
      <c r="Q1038">
        <f t="shared" si="413"/>
        <v>0</v>
      </c>
      <c r="R1038">
        <f t="shared" si="395"/>
        <v>0</v>
      </c>
      <c r="S1038">
        <f t="shared" si="396"/>
        <v>0</v>
      </c>
      <c r="T1038">
        <f t="shared" si="414"/>
        <v>0</v>
      </c>
      <c r="V1038">
        <f t="shared" si="397"/>
        <v>0</v>
      </c>
      <c r="W1038">
        <f t="shared" si="398"/>
        <v>0</v>
      </c>
      <c r="Y1038">
        <f t="shared" si="399"/>
        <v>0</v>
      </c>
      <c r="Z1038">
        <f t="shared" si="400"/>
        <v>0</v>
      </c>
      <c r="AB1038">
        <f t="shared" si="401"/>
        <v>0</v>
      </c>
      <c r="AC1038">
        <f t="shared" si="402"/>
        <v>0</v>
      </c>
      <c r="AE1038">
        <f t="shared" si="403"/>
        <v>0</v>
      </c>
      <c r="AF1038">
        <f t="shared" si="404"/>
        <v>0</v>
      </c>
      <c r="AG1038">
        <f t="shared" si="415"/>
        <v>0</v>
      </c>
      <c r="AH1038">
        <f t="shared" si="416"/>
        <v>0</v>
      </c>
      <c r="AI1038">
        <f t="shared" si="405"/>
        <v>0</v>
      </c>
      <c r="AJ1038">
        <f t="shared" si="406"/>
        <v>0</v>
      </c>
      <c r="AK1038">
        <f t="shared" si="407"/>
        <v>0</v>
      </c>
      <c r="AL1038">
        <f t="shared" si="408"/>
        <v>0</v>
      </c>
      <c r="AM1038">
        <f t="shared" si="409"/>
        <v>0</v>
      </c>
      <c r="AO1038">
        <f t="shared" si="410"/>
        <v>0</v>
      </c>
      <c r="AP1038">
        <f t="shared" si="411"/>
        <v>0</v>
      </c>
    </row>
    <row r="1039" spans="1:42" x14ac:dyDescent="0.2">
      <c r="A1039" s="191"/>
      <c r="D1039" s="120">
        <f t="shared" si="393"/>
        <v>0</v>
      </c>
      <c r="O1039">
        <f t="shared" si="394"/>
        <v>0</v>
      </c>
      <c r="P1039">
        <f t="shared" si="412"/>
        <v>431</v>
      </c>
      <c r="Q1039">
        <f t="shared" si="413"/>
        <v>0</v>
      </c>
      <c r="R1039">
        <f t="shared" si="395"/>
        <v>0</v>
      </c>
      <c r="S1039">
        <f t="shared" si="396"/>
        <v>0</v>
      </c>
      <c r="T1039">
        <f t="shared" si="414"/>
        <v>0</v>
      </c>
      <c r="V1039">
        <f t="shared" si="397"/>
        <v>0</v>
      </c>
      <c r="W1039">
        <f t="shared" si="398"/>
        <v>0</v>
      </c>
      <c r="Y1039">
        <f t="shared" si="399"/>
        <v>0</v>
      </c>
      <c r="Z1039">
        <f t="shared" si="400"/>
        <v>0</v>
      </c>
      <c r="AB1039">
        <f t="shared" si="401"/>
        <v>0</v>
      </c>
      <c r="AC1039">
        <f t="shared" si="402"/>
        <v>0</v>
      </c>
      <c r="AE1039">
        <f t="shared" si="403"/>
        <v>0</v>
      </c>
      <c r="AF1039">
        <f t="shared" si="404"/>
        <v>0</v>
      </c>
      <c r="AG1039">
        <f t="shared" si="415"/>
        <v>0</v>
      </c>
      <c r="AH1039">
        <f t="shared" si="416"/>
        <v>0</v>
      </c>
      <c r="AI1039">
        <f t="shared" si="405"/>
        <v>0</v>
      </c>
      <c r="AJ1039">
        <f t="shared" si="406"/>
        <v>0</v>
      </c>
      <c r="AK1039">
        <f t="shared" si="407"/>
        <v>0</v>
      </c>
      <c r="AL1039">
        <f t="shared" si="408"/>
        <v>0</v>
      </c>
      <c r="AM1039">
        <f t="shared" si="409"/>
        <v>0</v>
      </c>
      <c r="AO1039">
        <f t="shared" si="410"/>
        <v>0</v>
      </c>
      <c r="AP1039">
        <f t="shared" si="411"/>
        <v>0</v>
      </c>
    </row>
    <row r="1040" spans="1:42" x14ac:dyDescent="0.2">
      <c r="A1040" s="191"/>
      <c r="D1040" s="120">
        <f t="shared" si="393"/>
        <v>0</v>
      </c>
      <c r="O1040">
        <f t="shared" si="394"/>
        <v>0</v>
      </c>
      <c r="P1040">
        <f t="shared" si="412"/>
        <v>431</v>
      </c>
      <c r="Q1040">
        <f t="shared" si="413"/>
        <v>0</v>
      </c>
      <c r="R1040">
        <f t="shared" si="395"/>
        <v>0</v>
      </c>
      <c r="S1040">
        <f t="shared" si="396"/>
        <v>0</v>
      </c>
      <c r="T1040">
        <f t="shared" si="414"/>
        <v>0</v>
      </c>
      <c r="V1040">
        <f t="shared" si="397"/>
        <v>0</v>
      </c>
      <c r="W1040">
        <f t="shared" si="398"/>
        <v>0</v>
      </c>
      <c r="Y1040">
        <f t="shared" si="399"/>
        <v>0</v>
      </c>
      <c r="Z1040">
        <f t="shared" si="400"/>
        <v>0</v>
      </c>
      <c r="AB1040">
        <f t="shared" si="401"/>
        <v>0</v>
      </c>
      <c r="AC1040">
        <f t="shared" si="402"/>
        <v>0</v>
      </c>
      <c r="AE1040">
        <f t="shared" si="403"/>
        <v>0</v>
      </c>
      <c r="AF1040">
        <f t="shared" si="404"/>
        <v>0</v>
      </c>
      <c r="AG1040">
        <f t="shared" si="415"/>
        <v>0</v>
      </c>
      <c r="AH1040">
        <f t="shared" si="416"/>
        <v>0</v>
      </c>
      <c r="AI1040">
        <f t="shared" si="405"/>
        <v>0</v>
      </c>
      <c r="AJ1040">
        <f t="shared" si="406"/>
        <v>0</v>
      </c>
      <c r="AK1040">
        <f t="shared" si="407"/>
        <v>0</v>
      </c>
      <c r="AL1040">
        <f t="shared" si="408"/>
        <v>0</v>
      </c>
      <c r="AM1040">
        <f t="shared" si="409"/>
        <v>0</v>
      </c>
      <c r="AO1040">
        <f t="shared" si="410"/>
        <v>0</v>
      </c>
      <c r="AP1040">
        <f t="shared" si="411"/>
        <v>0</v>
      </c>
    </row>
    <row r="1041" spans="1:42" x14ac:dyDescent="0.2">
      <c r="A1041" s="191"/>
      <c r="D1041" s="120">
        <f t="shared" si="393"/>
        <v>0</v>
      </c>
      <c r="O1041">
        <f t="shared" si="394"/>
        <v>0</v>
      </c>
      <c r="P1041">
        <f t="shared" si="412"/>
        <v>431</v>
      </c>
      <c r="Q1041">
        <f t="shared" si="413"/>
        <v>0</v>
      </c>
      <c r="R1041">
        <f t="shared" si="395"/>
        <v>0</v>
      </c>
      <c r="S1041">
        <f t="shared" si="396"/>
        <v>0</v>
      </c>
      <c r="T1041">
        <f t="shared" si="414"/>
        <v>0</v>
      </c>
      <c r="V1041">
        <f t="shared" si="397"/>
        <v>0</v>
      </c>
      <c r="W1041">
        <f t="shared" si="398"/>
        <v>0</v>
      </c>
      <c r="Y1041">
        <f t="shared" si="399"/>
        <v>0</v>
      </c>
      <c r="Z1041">
        <f t="shared" si="400"/>
        <v>0</v>
      </c>
      <c r="AB1041">
        <f t="shared" si="401"/>
        <v>0</v>
      </c>
      <c r="AC1041">
        <f t="shared" si="402"/>
        <v>0</v>
      </c>
      <c r="AE1041">
        <f t="shared" si="403"/>
        <v>0</v>
      </c>
      <c r="AF1041">
        <f t="shared" si="404"/>
        <v>0</v>
      </c>
      <c r="AG1041">
        <f t="shared" si="415"/>
        <v>0</v>
      </c>
      <c r="AH1041">
        <f t="shared" si="416"/>
        <v>0</v>
      </c>
      <c r="AI1041">
        <f t="shared" si="405"/>
        <v>0</v>
      </c>
      <c r="AJ1041">
        <f t="shared" si="406"/>
        <v>0</v>
      </c>
      <c r="AK1041">
        <f t="shared" si="407"/>
        <v>0</v>
      </c>
      <c r="AL1041">
        <f t="shared" si="408"/>
        <v>0</v>
      </c>
      <c r="AM1041">
        <f t="shared" si="409"/>
        <v>0</v>
      </c>
      <c r="AO1041">
        <f t="shared" si="410"/>
        <v>0</v>
      </c>
      <c r="AP1041">
        <f t="shared" si="411"/>
        <v>0</v>
      </c>
    </row>
    <row r="1042" spans="1:42" x14ac:dyDescent="0.2">
      <c r="A1042" s="40"/>
      <c r="D1042" s="120">
        <f t="shared" si="393"/>
        <v>0</v>
      </c>
      <c r="O1042">
        <f t="shared" si="394"/>
        <v>0</v>
      </c>
      <c r="P1042">
        <f t="shared" si="412"/>
        <v>431</v>
      </c>
      <c r="Q1042">
        <f t="shared" si="413"/>
        <v>0</v>
      </c>
      <c r="R1042">
        <f t="shared" si="395"/>
        <v>0</v>
      </c>
      <c r="S1042">
        <f t="shared" si="396"/>
        <v>0</v>
      </c>
      <c r="T1042">
        <f t="shared" si="414"/>
        <v>0</v>
      </c>
      <c r="V1042">
        <f t="shared" si="397"/>
        <v>0</v>
      </c>
      <c r="W1042">
        <f t="shared" si="398"/>
        <v>0</v>
      </c>
      <c r="Y1042">
        <f t="shared" si="399"/>
        <v>0</v>
      </c>
      <c r="Z1042">
        <f t="shared" si="400"/>
        <v>0</v>
      </c>
      <c r="AB1042">
        <f t="shared" si="401"/>
        <v>0</v>
      </c>
      <c r="AC1042">
        <f t="shared" si="402"/>
        <v>0</v>
      </c>
      <c r="AE1042">
        <f t="shared" si="403"/>
        <v>0</v>
      </c>
      <c r="AF1042">
        <f t="shared" si="404"/>
        <v>0</v>
      </c>
      <c r="AG1042">
        <f t="shared" si="415"/>
        <v>0</v>
      </c>
      <c r="AH1042">
        <f t="shared" si="416"/>
        <v>0</v>
      </c>
      <c r="AI1042">
        <f t="shared" si="405"/>
        <v>0</v>
      </c>
      <c r="AJ1042">
        <f t="shared" si="406"/>
        <v>0</v>
      </c>
      <c r="AK1042">
        <f t="shared" si="407"/>
        <v>0</v>
      </c>
      <c r="AL1042">
        <f t="shared" si="408"/>
        <v>0</v>
      </c>
      <c r="AM1042">
        <f t="shared" si="409"/>
        <v>0</v>
      </c>
      <c r="AO1042">
        <f t="shared" si="410"/>
        <v>0</v>
      </c>
      <c r="AP1042">
        <f t="shared" si="411"/>
        <v>0</v>
      </c>
    </row>
    <row r="1043" spans="1:42" x14ac:dyDescent="0.2">
      <c r="A1043" s="191"/>
      <c r="D1043" s="120">
        <f t="shared" si="393"/>
        <v>0</v>
      </c>
      <c r="O1043">
        <f t="shared" si="394"/>
        <v>0</v>
      </c>
      <c r="P1043">
        <f t="shared" si="412"/>
        <v>431</v>
      </c>
      <c r="Q1043">
        <f t="shared" si="413"/>
        <v>0</v>
      </c>
      <c r="R1043">
        <f t="shared" si="395"/>
        <v>0</v>
      </c>
      <c r="S1043">
        <f t="shared" si="396"/>
        <v>0</v>
      </c>
      <c r="T1043">
        <f t="shared" si="414"/>
        <v>0</v>
      </c>
      <c r="V1043">
        <f t="shared" si="397"/>
        <v>0</v>
      </c>
      <c r="W1043">
        <f t="shared" si="398"/>
        <v>0</v>
      </c>
      <c r="Y1043">
        <f t="shared" si="399"/>
        <v>0</v>
      </c>
      <c r="Z1043">
        <f t="shared" si="400"/>
        <v>0</v>
      </c>
      <c r="AB1043">
        <f t="shared" si="401"/>
        <v>0</v>
      </c>
      <c r="AC1043">
        <f t="shared" si="402"/>
        <v>0</v>
      </c>
      <c r="AE1043">
        <f t="shared" si="403"/>
        <v>0</v>
      </c>
      <c r="AF1043">
        <f t="shared" si="404"/>
        <v>0</v>
      </c>
      <c r="AG1043">
        <f t="shared" si="415"/>
        <v>0</v>
      </c>
      <c r="AH1043">
        <f t="shared" si="416"/>
        <v>0</v>
      </c>
      <c r="AI1043">
        <f t="shared" si="405"/>
        <v>0</v>
      </c>
      <c r="AJ1043">
        <f t="shared" si="406"/>
        <v>0</v>
      </c>
      <c r="AK1043">
        <f t="shared" si="407"/>
        <v>0</v>
      </c>
      <c r="AL1043">
        <f t="shared" si="408"/>
        <v>0</v>
      </c>
      <c r="AM1043">
        <f t="shared" si="409"/>
        <v>0</v>
      </c>
      <c r="AO1043">
        <f t="shared" si="410"/>
        <v>0</v>
      </c>
      <c r="AP1043">
        <f t="shared" si="411"/>
        <v>0</v>
      </c>
    </row>
    <row r="1044" spans="1:42" x14ac:dyDescent="0.2">
      <c r="A1044" s="492"/>
      <c r="D1044" s="120">
        <f t="shared" si="393"/>
        <v>0</v>
      </c>
      <c r="O1044">
        <f t="shared" si="394"/>
        <v>0</v>
      </c>
      <c r="P1044">
        <f t="shared" si="412"/>
        <v>431</v>
      </c>
      <c r="Q1044">
        <f t="shared" si="413"/>
        <v>0</v>
      </c>
      <c r="R1044">
        <f t="shared" si="395"/>
        <v>0</v>
      </c>
      <c r="S1044">
        <f t="shared" si="396"/>
        <v>0</v>
      </c>
      <c r="T1044">
        <f t="shared" si="414"/>
        <v>0</v>
      </c>
      <c r="V1044">
        <f t="shared" si="397"/>
        <v>0</v>
      </c>
      <c r="W1044">
        <f t="shared" si="398"/>
        <v>0</v>
      </c>
      <c r="Y1044">
        <f t="shared" si="399"/>
        <v>0</v>
      </c>
      <c r="Z1044">
        <f t="shared" si="400"/>
        <v>0</v>
      </c>
      <c r="AB1044">
        <f t="shared" si="401"/>
        <v>0</v>
      </c>
      <c r="AC1044">
        <f t="shared" si="402"/>
        <v>0</v>
      </c>
      <c r="AE1044">
        <f t="shared" si="403"/>
        <v>0</v>
      </c>
      <c r="AF1044">
        <f t="shared" si="404"/>
        <v>0</v>
      </c>
      <c r="AG1044">
        <f t="shared" si="415"/>
        <v>0</v>
      </c>
      <c r="AH1044">
        <f t="shared" si="416"/>
        <v>0</v>
      </c>
      <c r="AI1044">
        <f t="shared" si="405"/>
        <v>0</v>
      </c>
      <c r="AJ1044">
        <f t="shared" si="406"/>
        <v>0</v>
      </c>
      <c r="AK1044">
        <f t="shared" si="407"/>
        <v>0</v>
      </c>
      <c r="AL1044">
        <f t="shared" si="408"/>
        <v>0</v>
      </c>
      <c r="AM1044">
        <f t="shared" si="409"/>
        <v>0</v>
      </c>
      <c r="AO1044">
        <f t="shared" si="410"/>
        <v>0</v>
      </c>
      <c r="AP1044">
        <f t="shared" si="411"/>
        <v>0</v>
      </c>
    </row>
    <row r="1045" spans="1:42" x14ac:dyDescent="0.2">
      <c r="D1045" s="120">
        <f t="shared" si="393"/>
        <v>0</v>
      </c>
      <c r="O1045">
        <f t="shared" si="394"/>
        <v>0</v>
      </c>
      <c r="P1045">
        <f t="shared" si="412"/>
        <v>431</v>
      </c>
      <c r="Q1045">
        <f t="shared" si="413"/>
        <v>0</v>
      </c>
      <c r="R1045">
        <f t="shared" si="395"/>
        <v>0</v>
      </c>
      <c r="S1045">
        <f t="shared" si="396"/>
        <v>0</v>
      </c>
      <c r="T1045">
        <f t="shared" si="414"/>
        <v>0</v>
      </c>
      <c r="V1045">
        <f t="shared" si="397"/>
        <v>0</v>
      </c>
      <c r="W1045">
        <f t="shared" si="398"/>
        <v>0</v>
      </c>
      <c r="Y1045">
        <f t="shared" si="399"/>
        <v>0</v>
      </c>
      <c r="Z1045">
        <f t="shared" si="400"/>
        <v>0</v>
      </c>
      <c r="AB1045">
        <f t="shared" si="401"/>
        <v>0</v>
      </c>
      <c r="AC1045">
        <f t="shared" si="402"/>
        <v>0</v>
      </c>
      <c r="AE1045">
        <f t="shared" si="403"/>
        <v>0</v>
      </c>
      <c r="AF1045">
        <f t="shared" si="404"/>
        <v>0</v>
      </c>
      <c r="AG1045">
        <f t="shared" si="415"/>
        <v>0</v>
      </c>
      <c r="AH1045">
        <f t="shared" si="416"/>
        <v>0</v>
      </c>
      <c r="AI1045">
        <f t="shared" si="405"/>
        <v>0</v>
      </c>
      <c r="AJ1045">
        <f t="shared" si="406"/>
        <v>0</v>
      </c>
      <c r="AK1045">
        <f t="shared" si="407"/>
        <v>0</v>
      </c>
      <c r="AL1045">
        <f t="shared" si="408"/>
        <v>0</v>
      </c>
      <c r="AM1045">
        <f t="shared" si="409"/>
        <v>0</v>
      </c>
      <c r="AO1045">
        <f t="shared" si="410"/>
        <v>0</v>
      </c>
      <c r="AP1045">
        <f t="shared" si="411"/>
        <v>0</v>
      </c>
    </row>
    <row r="1046" spans="1:42" x14ac:dyDescent="0.2">
      <c r="D1046" s="120">
        <f t="shared" si="393"/>
        <v>0</v>
      </c>
      <c r="O1046">
        <f t="shared" si="394"/>
        <v>0</v>
      </c>
      <c r="P1046">
        <f t="shared" si="412"/>
        <v>431</v>
      </c>
      <c r="Q1046">
        <f t="shared" si="413"/>
        <v>0</v>
      </c>
      <c r="R1046">
        <f t="shared" si="395"/>
        <v>0</v>
      </c>
      <c r="S1046">
        <f t="shared" si="396"/>
        <v>0</v>
      </c>
      <c r="T1046">
        <f t="shared" si="414"/>
        <v>0</v>
      </c>
      <c r="V1046">
        <f t="shared" si="397"/>
        <v>0</v>
      </c>
      <c r="W1046">
        <f t="shared" si="398"/>
        <v>0</v>
      </c>
      <c r="Y1046">
        <f t="shared" si="399"/>
        <v>0</v>
      </c>
      <c r="Z1046">
        <f t="shared" si="400"/>
        <v>0</v>
      </c>
      <c r="AB1046">
        <f t="shared" si="401"/>
        <v>0</v>
      </c>
      <c r="AC1046">
        <f t="shared" si="402"/>
        <v>0</v>
      </c>
      <c r="AE1046">
        <f t="shared" si="403"/>
        <v>0</v>
      </c>
      <c r="AF1046">
        <f t="shared" si="404"/>
        <v>0</v>
      </c>
      <c r="AG1046">
        <f t="shared" si="415"/>
        <v>0</v>
      </c>
      <c r="AH1046">
        <f t="shared" si="416"/>
        <v>0</v>
      </c>
      <c r="AI1046">
        <f t="shared" si="405"/>
        <v>0</v>
      </c>
      <c r="AJ1046">
        <f t="shared" si="406"/>
        <v>0</v>
      </c>
      <c r="AK1046">
        <f t="shared" si="407"/>
        <v>0</v>
      </c>
      <c r="AL1046">
        <f t="shared" si="408"/>
        <v>0</v>
      </c>
      <c r="AM1046">
        <f t="shared" si="409"/>
        <v>0</v>
      </c>
      <c r="AO1046">
        <f t="shared" si="410"/>
        <v>0</v>
      </c>
      <c r="AP1046">
        <f t="shared" si="411"/>
        <v>0</v>
      </c>
    </row>
    <row r="1047" spans="1:42" x14ac:dyDescent="0.2">
      <c r="D1047" s="120">
        <f t="shared" si="393"/>
        <v>0</v>
      </c>
      <c r="O1047">
        <f t="shared" si="394"/>
        <v>0</v>
      </c>
      <c r="P1047">
        <f t="shared" si="412"/>
        <v>431</v>
      </c>
      <c r="Q1047">
        <f t="shared" si="413"/>
        <v>0</v>
      </c>
      <c r="R1047">
        <f t="shared" si="395"/>
        <v>0</v>
      </c>
      <c r="S1047">
        <f t="shared" si="396"/>
        <v>0</v>
      </c>
      <c r="T1047">
        <f t="shared" si="414"/>
        <v>0</v>
      </c>
      <c r="V1047">
        <f t="shared" si="397"/>
        <v>0</v>
      </c>
      <c r="W1047">
        <f t="shared" si="398"/>
        <v>0</v>
      </c>
      <c r="Y1047">
        <f t="shared" si="399"/>
        <v>0</v>
      </c>
      <c r="Z1047">
        <f t="shared" si="400"/>
        <v>0</v>
      </c>
      <c r="AB1047">
        <f t="shared" si="401"/>
        <v>0</v>
      </c>
      <c r="AC1047">
        <f t="shared" si="402"/>
        <v>0</v>
      </c>
      <c r="AE1047">
        <f t="shared" si="403"/>
        <v>0</v>
      </c>
      <c r="AF1047">
        <f t="shared" si="404"/>
        <v>0</v>
      </c>
      <c r="AG1047">
        <f t="shared" si="415"/>
        <v>0</v>
      </c>
      <c r="AH1047">
        <f t="shared" si="416"/>
        <v>0</v>
      </c>
      <c r="AI1047">
        <f t="shared" si="405"/>
        <v>0</v>
      </c>
      <c r="AJ1047">
        <f t="shared" si="406"/>
        <v>0</v>
      </c>
      <c r="AK1047">
        <f t="shared" si="407"/>
        <v>0</v>
      </c>
      <c r="AL1047">
        <f t="shared" si="408"/>
        <v>0</v>
      </c>
      <c r="AM1047">
        <f t="shared" si="409"/>
        <v>0</v>
      </c>
      <c r="AO1047">
        <f t="shared" si="410"/>
        <v>0</v>
      </c>
      <c r="AP1047">
        <f t="shared" si="411"/>
        <v>0</v>
      </c>
    </row>
    <row r="1048" spans="1:42" x14ac:dyDescent="0.2">
      <c r="D1048" s="120">
        <f t="shared" si="393"/>
        <v>0</v>
      </c>
      <c r="O1048">
        <f t="shared" si="394"/>
        <v>0</v>
      </c>
      <c r="P1048">
        <f t="shared" si="412"/>
        <v>431</v>
      </c>
      <c r="Q1048">
        <f t="shared" si="413"/>
        <v>0</v>
      </c>
      <c r="R1048">
        <f t="shared" si="395"/>
        <v>0</v>
      </c>
      <c r="S1048">
        <f t="shared" si="396"/>
        <v>0</v>
      </c>
      <c r="T1048">
        <f t="shared" si="414"/>
        <v>0</v>
      </c>
      <c r="V1048">
        <f t="shared" si="397"/>
        <v>0</v>
      </c>
      <c r="W1048">
        <f t="shared" si="398"/>
        <v>0</v>
      </c>
      <c r="Y1048">
        <f t="shared" si="399"/>
        <v>0</v>
      </c>
      <c r="Z1048">
        <f t="shared" si="400"/>
        <v>0</v>
      </c>
      <c r="AB1048">
        <f t="shared" si="401"/>
        <v>0</v>
      </c>
      <c r="AC1048">
        <f t="shared" si="402"/>
        <v>0</v>
      </c>
      <c r="AE1048">
        <f t="shared" si="403"/>
        <v>0</v>
      </c>
      <c r="AF1048">
        <f t="shared" si="404"/>
        <v>0</v>
      </c>
      <c r="AG1048">
        <f t="shared" si="415"/>
        <v>0</v>
      </c>
      <c r="AH1048">
        <f t="shared" si="416"/>
        <v>0</v>
      </c>
      <c r="AI1048">
        <f t="shared" si="405"/>
        <v>0</v>
      </c>
      <c r="AJ1048">
        <f t="shared" si="406"/>
        <v>0</v>
      </c>
      <c r="AK1048">
        <f t="shared" si="407"/>
        <v>0</v>
      </c>
      <c r="AL1048">
        <f t="shared" si="408"/>
        <v>0</v>
      </c>
      <c r="AM1048">
        <f t="shared" si="409"/>
        <v>0</v>
      </c>
      <c r="AO1048">
        <f t="shared" si="410"/>
        <v>0</v>
      </c>
      <c r="AP1048">
        <f t="shared" si="411"/>
        <v>0</v>
      </c>
    </row>
    <row r="1049" spans="1:42" x14ac:dyDescent="0.2">
      <c r="D1049" s="120">
        <f t="shared" si="393"/>
        <v>0</v>
      </c>
      <c r="O1049">
        <f t="shared" si="394"/>
        <v>0</v>
      </c>
      <c r="P1049">
        <f t="shared" si="412"/>
        <v>431</v>
      </c>
      <c r="Q1049">
        <f t="shared" si="413"/>
        <v>0</v>
      </c>
      <c r="R1049">
        <f t="shared" si="395"/>
        <v>0</v>
      </c>
      <c r="S1049">
        <f t="shared" si="396"/>
        <v>0</v>
      </c>
      <c r="T1049">
        <f t="shared" si="414"/>
        <v>0</v>
      </c>
      <c r="V1049">
        <f t="shared" si="397"/>
        <v>0</v>
      </c>
      <c r="W1049">
        <f t="shared" si="398"/>
        <v>0</v>
      </c>
      <c r="Y1049">
        <f t="shared" si="399"/>
        <v>0</v>
      </c>
      <c r="Z1049">
        <f t="shared" si="400"/>
        <v>0</v>
      </c>
      <c r="AB1049">
        <f t="shared" si="401"/>
        <v>0</v>
      </c>
      <c r="AC1049">
        <f t="shared" si="402"/>
        <v>0</v>
      </c>
      <c r="AE1049">
        <f t="shared" si="403"/>
        <v>0</v>
      </c>
      <c r="AF1049">
        <f t="shared" si="404"/>
        <v>0</v>
      </c>
      <c r="AG1049">
        <f t="shared" si="415"/>
        <v>0</v>
      </c>
      <c r="AH1049">
        <f t="shared" si="416"/>
        <v>0</v>
      </c>
      <c r="AI1049">
        <f t="shared" si="405"/>
        <v>0</v>
      </c>
      <c r="AJ1049">
        <f t="shared" si="406"/>
        <v>0</v>
      </c>
      <c r="AK1049">
        <f t="shared" si="407"/>
        <v>0</v>
      </c>
      <c r="AL1049">
        <f t="shared" si="408"/>
        <v>0</v>
      </c>
      <c r="AM1049">
        <f t="shared" si="409"/>
        <v>0</v>
      </c>
      <c r="AO1049">
        <f t="shared" si="410"/>
        <v>0</v>
      </c>
      <c r="AP1049">
        <f t="shared" si="411"/>
        <v>0</v>
      </c>
    </row>
    <row r="1050" spans="1:42" x14ac:dyDescent="0.2">
      <c r="A1050" s="40"/>
      <c r="D1050" s="120">
        <f t="shared" si="393"/>
        <v>0</v>
      </c>
      <c r="O1050">
        <f t="shared" si="394"/>
        <v>0</v>
      </c>
      <c r="P1050">
        <f t="shared" si="412"/>
        <v>431</v>
      </c>
      <c r="Q1050">
        <f t="shared" si="413"/>
        <v>0</v>
      </c>
      <c r="R1050">
        <f t="shared" si="395"/>
        <v>0</v>
      </c>
      <c r="S1050">
        <f t="shared" si="396"/>
        <v>0</v>
      </c>
      <c r="T1050">
        <f t="shared" si="414"/>
        <v>0</v>
      </c>
      <c r="V1050">
        <f t="shared" si="397"/>
        <v>0</v>
      </c>
      <c r="W1050">
        <f t="shared" si="398"/>
        <v>0</v>
      </c>
      <c r="Y1050">
        <f t="shared" si="399"/>
        <v>0</v>
      </c>
      <c r="Z1050">
        <f t="shared" si="400"/>
        <v>0</v>
      </c>
      <c r="AB1050">
        <f t="shared" si="401"/>
        <v>0</v>
      </c>
      <c r="AC1050">
        <f t="shared" si="402"/>
        <v>0</v>
      </c>
      <c r="AE1050">
        <f t="shared" si="403"/>
        <v>0</v>
      </c>
      <c r="AF1050">
        <f t="shared" si="404"/>
        <v>0</v>
      </c>
      <c r="AG1050">
        <f t="shared" si="415"/>
        <v>0</v>
      </c>
      <c r="AH1050">
        <f t="shared" si="416"/>
        <v>0</v>
      </c>
      <c r="AI1050">
        <f t="shared" si="405"/>
        <v>0</v>
      </c>
      <c r="AJ1050">
        <f t="shared" si="406"/>
        <v>0</v>
      </c>
      <c r="AK1050">
        <f t="shared" si="407"/>
        <v>0</v>
      </c>
      <c r="AL1050">
        <f t="shared" si="408"/>
        <v>0</v>
      </c>
      <c r="AM1050">
        <f t="shared" si="409"/>
        <v>0</v>
      </c>
      <c r="AO1050">
        <f t="shared" si="410"/>
        <v>0</v>
      </c>
      <c r="AP1050">
        <f t="shared" si="411"/>
        <v>0</v>
      </c>
    </row>
    <row r="1051" spans="1:42" x14ac:dyDescent="0.2">
      <c r="A1051" s="40"/>
      <c r="D1051" s="120">
        <f t="shared" si="393"/>
        <v>0</v>
      </c>
      <c r="O1051">
        <f t="shared" si="394"/>
        <v>0</v>
      </c>
      <c r="P1051">
        <f t="shared" si="412"/>
        <v>431</v>
      </c>
      <c r="Q1051">
        <f t="shared" si="413"/>
        <v>0</v>
      </c>
      <c r="R1051">
        <f t="shared" si="395"/>
        <v>0</v>
      </c>
      <c r="S1051">
        <f t="shared" si="396"/>
        <v>0</v>
      </c>
      <c r="T1051">
        <f t="shared" si="414"/>
        <v>0</v>
      </c>
      <c r="V1051">
        <f t="shared" si="397"/>
        <v>0</v>
      </c>
      <c r="W1051">
        <f t="shared" si="398"/>
        <v>0</v>
      </c>
      <c r="Y1051">
        <f t="shared" si="399"/>
        <v>0</v>
      </c>
      <c r="Z1051">
        <f t="shared" si="400"/>
        <v>0</v>
      </c>
      <c r="AB1051">
        <f t="shared" si="401"/>
        <v>0</v>
      </c>
      <c r="AC1051">
        <f t="shared" si="402"/>
        <v>0</v>
      </c>
      <c r="AE1051">
        <f t="shared" si="403"/>
        <v>0</v>
      </c>
      <c r="AF1051">
        <f t="shared" si="404"/>
        <v>0</v>
      </c>
      <c r="AG1051">
        <f t="shared" si="415"/>
        <v>0</v>
      </c>
      <c r="AH1051">
        <f t="shared" si="416"/>
        <v>0</v>
      </c>
      <c r="AI1051">
        <f t="shared" si="405"/>
        <v>0</v>
      </c>
      <c r="AJ1051">
        <f t="shared" si="406"/>
        <v>0</v>
      </c>
      <c r="AK1051">
        <f t="shared" si="407"/>
        <v>0</v>
      </c>
      <c r="AL1051">
        <f t="shared" si="408"/>
        <v>0</v>
      </c>
      <c r="AM1051">
        <f t="shared" si="409"/>
        <v>0</v>
      </c>
      <c r="AO1051">
        <f t="shared" si="410"/>
        <v>0</v>
      </c>
      <c r="AP1051">
        <f t="shared" si="411"/>
        <v>0</v>
      </c>
    </row>
    <row r="1052" spans="1:42" x14ac:dyDescent="0.2">
      <c r="A1052" s="40"/>
      <c r="D1052" s="120">
        <f t="shared" si="393"/>
        <v>0</v>
      </c>
      <c r="O1052">
        <f t="shared" si="394"/>
        <v>0</v>
      </c>
      <c r="P1052">
        <f t="shared" si="412"/>
        <v>431</v>
      </c>
      <c r="Q1052">
        <f t="shared" si="413"/>
        <v>0</v>
      </c>
      <c r="R1052">
        <f t="shared" si="395"/>
        <v>0</v>
      </c>
      <c r="S1052">
        <f t="shared" si="396"/>
        <v>0</v>
      </c>
      <c r="T1052">
        <f t="shared" si="414"/>
        <v>0</v>
      </c>
      <c r="V1052">
        <f t="shared" si="397"/>
        <v>0</v>
      </c>
      <c r="W1052">
        <f t="shared" si="398"/>
        <v>0</v>
      </c>
      <c r="Y1052">
        <f t="shared" si="399"/>
        <v>0</v>
      </c>
      <c r="Z1052">
        <f t="shared" si="400"/>
        <v>0</v>
      </c>
      <c r="AB1052">
        <f t="shared" si="401"/>
        <v>0</v>
      </c>
      <c r="AC1052">
        <f t="shared" si="402"/>
        <v>0</v>
      </c>
      <c r="AE1052">
        <f t="shared" si="403"/>
        <v>0</v>
      </c>
      <c r="AF1052">
        <f t="shared" si="404"/>
        <v>0</v>
      </c>
      <c r="AG1052">
        <f t="shared" si="415"/>
        <v>0</v>
      </c>
      <c r="AH1052">
        <f t="shared" si="416"/>
        <v>0</v>
      </c>
      <c r="AI1052">
        <f t="shared" si="405"/>
        <v>0</v>
      </c>
      <c r="AJ1052">
        <f t="shared" si="406"/>
        <v>0</v>
      </c>
      <c r="AK1052">
        <f t="shared" si="407"/>
        <v>0</v>
      </c>
      <c r="AL1052">
        <f t="shared" si="408"/>
        <v>0</v>
      </c>
      <c r="AM1052">
        <f t="shared" si="409"/>
        <v>0</v>
      </c>
      <c r="AO1052">
        <f t="shared" si="410"/>
        <v>0</v>
      </c>
      <c r="AP1052">
        <f t="shared" si="411"/>
        <v>0</v>
      </c>
    </row>
    <row r="1053" spans="1:42" x14ac:dyDescent="0.2">
      <c r="A1053" s="40"/>
      <c r="D1053" s="120">
        <f t="shared" si="393"/>
        <v>0</v>
      </c>
      <c r="O1053">
        <f t="shared" si="394"/>
        <v>0</v>
      </c>
      <c r="P1053">
        <f t="shared" si="412"/>
        <v>431</v>
      </c>
      <c r="Q1053">
        <f t="shared" si="413"/>
        <v>0</v>
      </c>
      <c r="R1053">
        <f t="shared" si="395"/>
        <v>0</v>
      </c>
      <c r="S1053">
        <f t="shared" si="396"/>
        <v>0</v>
      </c>
      <c r="T1053">
        <f t="shared" si="414"/>
        <v>0</v>
      </c>
      <c r="V1053">
        <f t="shared" si="397"/>
        <v>0</v>
      </c>
      <c r="W1053">
        <f t="shared" si="398"/>
        <v>0</v>
      </c>
      <c r="Y1053">
        <f t="shared" si="399"/>
        <v>0</v>
      </c>
      <c r="Z1053">
        <f t="shared" si="400"/>
        <v>0</v>
      </c>
      <c r="AB1053">
        <f t="shared" si="401"/>
        <v>0</v>
      </c>
      <c r="AC1053">
        <f t="shared" si="402"/>
        <v>0</v>
      </c>
      <c r="AE1053">
        <f t="shared" si="403"/>
        <v>0</v>
      </c>
      <c r="AF1053">
        <f t="shared" si="404"/>
        <v>0</v>
      </c>
      <c r="AG1053">
        <f t="shared" si="415"/>
        <v>0</v>
      </c>
      <c r="AH1053">
        <f t="shared" si="416"/>
        <v>0</v>
      </c>
      <c r="AI1053">
        <f t="shared" si="405"/>
        <v>0</v>
      </c>
      <c r="AJ1053">
        <f t="shared" si="406"/>
        <v>0</v>
      </c>
      <c r="AK1053">
        <f t="shared" si="407"/>
        <v>0</v>
      </c>
      <c r="AL1053">
        <f t="shared" si="408"/>
        <v>0</v>
      </c>
      <c r="AM1053">
        <f t="shared" si="409"/>
        <v>0</v>
      </c>
      <c r="AO1053">
        <f t="shared" si="410"/>
        <v>0</v>
      </c>
      <c r="AP1053">
        <f t="shared" si="411"/>
        <v>0</v>
      </c>
    </row>
    <row r="1054" spans="1:42" x14ac:dyDescent="0.2">
      <c r="A1054" s="40"/>
      <c r="D1054" s="120">
        <f t="shared" si="393"/>
        <v>0</v>
      </c>
      <c r="O1054">
        <f t="shared" si="394"/>
        <v>0</v>
      </c>
      <c r="P1054">
        <f t="shared" si="412"/>
        <v>431</v>
      </c>
      <c r="Q1054">
        <f t="shared" si="413"/>
        <v>0</v>
      </c>
      <c r="R1054">
        <f t="shared" si="395"/>
        <v>0</v>
      </c>
      <c r="S1054">
        <f t="shared" si="396"/>
        <v>0</v>
      </c>
      <c r="T1054">
        <f t="shared" si="414"/>
        <v>0</v>
      </c>
      <c r="V1054">
        <f t="shared" si="397"/>
        <v>0</v>
      </c>
      <c r="W1054">
        <f t="shared" si="398"/>
        <v>0</v>
      </c>
      <c r="Y1054">
        <f t="shared" si="399"/>
        <v>0</v>
      </c>
      <c r="Z1054">
        <f t="shared" si="400"/>
        <v>0</v>
      </c>
      <c r="AB1054">
        <f t="shared" si="401"/>
        <v>0</v>
      </c>
      <c r="AC1054">
        <f t="shared" si="402"/>
        <v>0</v>
      </c>
      <c r="AE1054">
        <f t="shared" si="403"/>
        <v>0</v>
      </c>
      <c r="AF1054">
        <f t="shared" si="404"/>
        <v>0</v>
      </c>
      <c r="AG1054">
        <f t="shared" si="415"/>
        <v>0</v>
      </c>
      <c r="AH1054">
        <f t="shared" si="416"/>
        <v>0</v>
      </c>
      <c r="AI1054">
        <f t="shared" si="405"/>
        <v>0</v>
      </c>
      <c r="AJ1054">
        <f t="shared" si="406"/>
        <v>0</v>
      </c>
      <c r="AK1054">
        <f t="shared" si="407"/>
        <v>0</v>
      </c>
      <c r="AL1054">
        <f t="shared" si="408"/>
        <v>0</v>
      </c>
      <c r="AM1054">
        <f t="shared" si="409"/>
        <v>0</v>
      </c>
      <c r="AO1054">
        <f t="shared" si="410"/>
        <v>0</v>
      </c>
      <c r="AP1054">
        <f t="shared" si="411"/>
        <v>0</v>
      </c>
    </row>
    <row r="1055" spans="1:42" x14ac:dyDescent="0.2">
      <c r="A1055" s="40"/>
      <c r="D1055" s="120">
        <f t="shared" si="393"/>
        <v>0</v>
      </c>
      <c r="O1055">
        <f t="shared" si="394"/>
        <v>0</v>
      </c>
      <c r="P1055">
        <f t="shared" si="412"/>
        <v>431</v>
      </c>
      <c r="Q1055">
        <f t="shared" si="413"/>
        <v>0</v>
      </c>
      <c r="R1055">
        <f t="shared" si="395"/>
        <v>0</v>
      </c>
      <c r="S1055">
        <f t="shared" si="396"/>
        <v>0</v>
      </c>
      <c r="T1055">
        <f t="shared" si="414"/>
        <v>0</v>
      </c>
      <c r="V1055">
        <f t="shared" si="397"/>
        <v>0</v>
      </c>
      <c r="W1055">
        <f t="shared" si="398"/>
        <v>0</v>
      </c>
      <c r="Y1055">
        <f t="shared" si="399"/>
        <v>0</v>
      </c>
      <c r="Z1055">
        <f t="shared" si="400"/>
        <v>0</v>
      </c>
      <c r="AB1055">
        <f t="shared" si="401"/>
        <v>0</v>
      </c>
      <c r="AC1055">
        <f t="shared" si="402"/>
        <v>0</v>
      </c>
      <c r="AE1055">
        <f t="shared" si="403"/>
        <v>0</v>
      </c>
      <c r="AF1055">
        <f t="shared" si="404"/>
        <v>0</v>
      </c>
      <c r="AG1055">
        <f t="shared" si="415"/>
        <v>0</v>
      </c>
      <c r="AH1055">
        <f t="shared" si="416"/>
        <v>0</v>
      </c>
      <c r="AI1055">
        <f t="shared" si="405"/>
        <v>0</v>
      </c>
      <c r="AJ1055">
        <f t="shared" si="406"/>
        <v>0</v>
      </c>
      <c r="AK1055">
        <f t="shared" si="407"/>
        <v>0</v>
      </c>
      <c r="AL1055">
        <f t="shared" si="408"/>
        <v>0</v>
      </c>
      <c r="AM1055">
        <f t="shared" si="409"/>
        <v>0</v>
      </c>
      <c r="AO1055">
        <f t="shared" si="410"/>
        <v>0</v>
      </c>
      <c r="AP1055">
        <f t="shared" si="411"/>
        <v>0</v>
      </c>
    </row>
    <row r="1056" spans="1:42" x14ac:dyDescent="0.2">
      <c r="D1056" s="120">
        <f t="shared" si="393"/>
        <v>0</v>
      </c>
      <c r="O1056">
        <f t="shared" si="394"/>
        <v>0</v>
      </c>
      <c r="P1056">
        <f t="shared" si="412"/>
        <v>431</v>
      </c>
      <c r="Q1056">
        <f t="shared" si="413"/>
        <v>0</v>
      </c>
      <c r="R1056">
        <f t="shared" si="395"/>
        <v>0</v>
      </c>
      <c r="S1056">
        <f t="shared" si="396"/>
        <v>0</v>
      </c>
      <c r="T1056">
        <f t="shared" si="414"/>
        <v>0</v>
      </c>
      <c r="V1056">
        <f t="shared" si="397"/>
        <v>0</v>
      </c>
      <c r="W1056">
        <f t="shared" si="398"/>
        <v>0</v>
      </c>
      <c r="Y1056">
        <f t="shared" si="399"/>
        <v>0</v>
      </c>
      <c r="Z1056">
        <f t="shared" si="400"/>
        <v>0</v>
      </c>
      <c r="AB1056">
        <f t="shared" si="401"/>
        <v>0</v>
      </c>
      <c r="AC1056">
        <f t="shared" si="402"/>
        <v>0</v>
      </c>
      <c r="AE1056">
        <f t="shared" si="403"/>
        <v>0</v>
      </c>
      <c r="AF1056">
        <f t="shared" si="404"/>
        <v>0</v>
      </c>
      <c r="AG1056">
        <f t="shared" si="415"/>
        <v>0</v>
      </c>
      <c r="AH1056">
        <f t="shared" si="416"/>
        <v>0</v>
      </c>
      <c r="AI1056">
        <f t="shared" si="405"/>
        <v>0</v>
      </c>
      <c r="AJ1056">
        <f t="shared" si="406"/>
        <v>0</v>
      </c>
      <c r="AK1056">
        <f t="shared" si="407"/>
        <v>0</v>
      </c>
      <c r="AL1056">
        <f t="shared" si="408"/>
        <v>0</v>
      </c>
      <c r="AM1056">
        <f t="shared" si="409"/>
        <v>0</v>
      </c>
      <c r="AO1056">
        <f t="shared" si="410"/>
        <v>0</v>
      </c>
      <c r="AP1056">
        <f t="shared" si="411"/>
        <v>0</v>
      </c>
    </row>
    <row r="1057" spans="1:42" x14ac:dyDescent="0.2">
      <c r="A1057" s="40"/>
      <c r="D1057" s="120">
        <f t="shared" si="393"/>
        <v>0</v>
      </c>
      <c r="O1057">
        <f t="shared" si="394"/>
        <v>0</v>
      </c>
      <c r="P1057">
        <f t="shared" si="412"/>
        <v>431</v>
      </c>
      <c r="Q1057">
        <f t="shared" si="413"/>
        <v>0</v>
      </c>
      <c r="R1057">
        <f t="shared" si="395"/>
        <v>0</v>
      </c>
      <c r="S1057">
        <f t="shared" si="396"/>
        <v>0</v>
      </c>
      <c r="T1057">
        <f t="shared" si="414"/>
        <v>0</v>
      </c>
      <c r="V1057">
        <f t="shared" si="397"/>
        <v>0</v>
      </c>
      <c r="W1057">
        <f t="shared" si="398"/>
        <v>0</v>
      </c>
      <c r="Y1057">
        <f t="shared" si="399"/>
        <v>0</v>
      </c>
      <c r="Z1057">
        <f t="shared" si="400"/>
        <v>0</v>
      </c>
      <c r="AB1057">
        <f t="shared" si="401"/>
        <v>0</v>
      </c>
      <c r="AC1057">
        <f t="shared" si="402"/>
        <v>0</v>
      </c>
      <c r="AE1057">
        <f t="shared" si="403"/>
        <v>0</v>
      </c>
      <c r="AF1057">
        <f t="shared" si="404"/>
        <v>0</v>
      </c>
      <c r="AG1057">
        <f t="shared" si="415"/>
        <v>0</v>
      </c>
      <c r="AH1057">
        <f t="shared" si="416"/>
        <v>0</v>
      </c>
      <c r="AI1057">
        <f t="shared" si="405"/>
        <v>0</v>
      </c>
      <c r="AJ1057">
        <f t="shared" si="406"/>
        <v>0</v>
      </c>
      <c r="AK1057">
        <f t="shared" si="407"/>
        <v>0</v>
      </c>
      <c r="AL1057">
        <f t="shared" si="408"/>
        <v>0</v>
      </c>
      <c r="AM1057">
        <f t="shared" si="409"/>
        <v>0</v>
      </c>
      <c r="AO1057">
        <f t="shared" si="410"/>
        <v>0</v>
      </c>
      <c r="AP1057">
        <f t="shared" si="411"/>
        <v>0</v>
      </c>
    </row>
    <row r="1058" spans="1:42" x14ac:dyDescent="0.2">
      <c r="A1058" s="40"/>
      <c r="D1058" s="120">
        <f t="shared" si="393"/>
        <v>0</v>
      </c>
      <c r="O1058">
        <f t="shared" si="394"/>
        <v>0</v>
      </c>
      <c r="P1058">
        <f t="shared" si="412"/>
        <v>431</v>
      </c>
      <c r="Q1058">
        <f t="shared" si="413"/>
        <v>0</v>
      </c>
      <c r="R1058">
        <f t="shared" si="395"/>
        <v>0</v>
      </c>
      <c r="S1058">
        <f t="shared" si="396"/>
        <v>0</v>
      </c>
      <c r="T1058">
        <f t="shared" si="414"/>
        <v>0</v>
      </c>
      <c r="V1058">
        <f t="shared" si="397"/>
        <v>0</v>
      </c>
      <c r="W1058">
        <f t="shared" si="398"/>
        <v>0</v>
      </c>
      <c r="Y1058">
        <f t="shared" si="399"/>
        <v>0</v>
      </c>
      <c r="Z1058">
        <f t="shared" si="400"/>
        <v>0</v>
      </c>
      <c r="AB1058">
        <f t="shared" si="401"/>
        <v>0</v>
      </c>
      <c r="AC1058">
        <f t="shared" si="402"/>
        <v>0</v>
      </c>
      <c r="AE1058">
        <f t="shared" si="403"/>
        <v>0</v>
      </c>
      <c r="AF1058">
        <f t="shared" si="404"/>
        <v>0</v>
      </c>
      <c r="AG1058">
        <f t="shared" si="415"/>
        <v>0</v>
      </c>
      <c r="AH1058">
        <f t="shared" si="416"/>
        <v>0</v>
      </c>
      <c r="AI1058">
        <f t="shared" si="405"/>
        <v>0</v>
      </c>
      <c r="AJ1058">
        <f t="shared" si="406"/>
        <v>0</v>
      </c>
      <c r="AK1058">
        <f t="shared" si="407"/>
        <v>0</v>
      </c>
      <c r="AL1058">
        <f t="shared" si="408"/>
        <v>0</v>
      </c>
      <c r="AM1058">
        <f t="shared" si="409"/>
        <v>0</v>
      </c>
      <c r="AO1058">
        <f t="shared" si="410"/>
        <v>0</v>
      </c>
      <c r="AP1058">
        <f t="shared" si="411"/>
        <v>0</v>
      </c>
    </row>
    <row r="1059" spans="1:42" x14ac:dyDescent="0.2">
      <c r="A1059" s="191"/>
      <c r="D1059" s="120">
        <f t="shared" si="393"/>
        <v>0</v>
      </c>
      <c r="O1059">
        <f t="shared" si="394"/>
        <v>0</v>
      </c>
      <c r="P1059">
        <f t="shared" si="412"/>
        <v>431</v>
      </c>
      <c r="Q1059">
        <f t="shared" si="413"/>
        <v>0</v>
      </c>
      <c r="R1059">
        <f t="shared" si="395"/>
        <v>0</v>
      </c>
      <c r="S1059">
        <f t="shared" si="396"/>
        <v>0</v>
      </c>
      <c r="T1059">
        <f t="shared" si="414"/>
        <v>0</v>
      </c>
      <c r="V1059">
        <f t="shared" si="397"/>
        <v>0</v>
      </c>
      <c r="W1059">
        <f t="shared" si="398"/>
        <v>0</v>
      </c>
      <c r="Y1059">
        <f t="shared" si="399"/>
        <v>0</v>
      </c>
      <c r="Z1059">
        <f t="shared" si="400"/>
        <v>0</v>
      </c>
      <c r="AB1059">
        <f t="shared" si="401"/>
        <v>0</v>
      </c>
      <c r="AC1059">
        <f t="shared" si="402"/>
        <v>0</v>
      </c>
      <c r="AE1059">
        <f t="shared" si="403"/>
        <v>0</v>
      </c>
      <c r="AF1059">
        <f t="shared" si="404"/>
        <v>0</v>
      </c>
      <c r="AG1059">
        <f t="shared" si="415"/>
        <v>0</v>
      </c>
      <c r="AH1059">
        <f t="shared" si="416"/>
        <v>0</v>
      </c>
      <c r="AI1059">
        <f t="shared" si="405"/>
        <v>0</v>
      </c>
      <c r="AJ1059">
        <f t="shared" si="406"/>
        <v>0</v>
      </c>
      <c r="AK1059">
        <f t="shared" si="407"/>
        <v>0</v>
      </c>
      <c r="AL1059">
        <f t="shared" si="408"/>
        <v>0</v>
      </c>
      <c r="AM1059">
        <f t="shared" si="409"/>
        <v>0</v>
      </c>
      <c r="AO1059">
        <f t="shared" si="410"/>
        <v>0</v>
      </c>
      <c r="AP1059">
        <f t="shared" si="411"/>
        <v>0</v>
      </c>
    </row>
    <row r="1060" spans="1:42" x14ac:dyDescent="0.2">
      <c r="D1060" s="120">
        <f t="shared" si="393"/>
        <v>0</v>
      </c>
      <c r="O1060">
        <f t="shared" si="394"/>
        <v>0</v>
      </c>
      <c r="P1060">
        <f t="shared" si="412"/>
        <v>431</v>
      </c>
      <c r="Q1060">
        <f t="shared" si="413"/>
        <v>0</v>
      </c>
      <c r="R1060">
        <f t="shared" si="395"/>
        <v>0</v>
      </c>
      <c r="S1060">
        <f t="shared" si="396"/>
        <v>0</v>
      </c>
      <c r="T1060">
        <f t="shared" si="414"/>
        <v>0</v>
      </c>
      <c r="V1060">
        <f t="shared" si="397"/>
        <v>0</v>
      </c>
      <c r="W1060">
        <f t="shared" si="398"/>
        <v>0</v>
      </c>
      <c r="Y1060">
        <f t="shared" si="399"/>
        <v>0</v>
      </c>
      <c r="Z1060">
        <f t="shared" si="400"/>
        <v>0</v>
      </c>
      <c r="AB1060">
        <f t="shared" si="401"/>
        <v>0</v>
      </c>
      <c r="AC1060">
        <f t="shared" si="402"/>
        <v>0</v>
      </c>
      <c r="AE1060">
        <f t="shared" si="403"/>
        <v>0</v>
      </c>
      <c r="AF1060">
        <f t="shared" si="404"/>
        <v>0</v>
      </c>
      <c r="AG1060">
        <f t="shared" si="415"/>
        <v>0</v>
      </c>
      <c r="AH1060">
        <f t="shared" si="416"/>
        <v>0</v>
      </c>
      <c r="AI1060">
        <f t="shared" si="405"/>
        <v>0</v>
      </c>
      <c r="AJ1060">
        <f t="shared" si="406"/>
        <v>0</v>
      </c>
      <c r="AK1060">
        <f t="shared" si="407"/>
        <v>0</v>
      </c>
      <c r="AL1060">
        <f t="shared" si="408"/>
        <v>0</v>
      </c>
      <c r="AM1060">
        <f t="shared" si="409"/>
        <v>0</v>
      </c>
      <c r="AO1060">
        <f t="shared" si="410"/>
        <v>0</v>
      </c>
      <c r="AP1060">
        <f t="shared" si="411"/>
        <v>0</v>
      </c>
    </row>
    <row r="1061" spans="1:42" x14ac:dyDescent="0.2">
      <c r="D1061" s="120">
        <f t="shared" si="393"/>
        <v>0</v>
      </c>
      <c r="O1061">
        <f t="shared" si="394"/>
        <v>0</v>
      </c>
      <c r="P1061">
        <f t="shared" si="412"/>
        <v>431</v>
      </c>
      <c r="Q1061">
        <f t="shared" si="413"/>
        <v>0</v>
      </c>
      <c r="R1061">
        <f t="shared" si="395"/>
        <v>0</v>
      </c>
      <c r="S1061">
        <f t="shared" si="396"/>
        <v>0</v>
      </c>
      <c r="T1061">
        <f t="shared" si="414"/>
        <v>0</v>
      </c>
      <c r="V1061">
        <f t="shared" si="397"/>
        <v>0</v>
      </c>
      <c r="W1061">
        <f t="shared" si="398"/>
        <v>0</v>
      </c>
      <c r="Y1061">
        <f t="shared" si="399"/>
        <v>0</v>
      </c>
      <c r="Z1061">
        <f t="shared" si="400"/>
        <v>0</v>
      </c>
      <c r="AB1061">
        <f t="shared" si="401"/>
        <v>0</v>
      </c>
      <c r="AC1061">
        <f t="shared" si="402"/>
        <v>0</v>
      </c>
      <c r="AE1061">
        <f t="shared" si="403"/>
        <v>0</v>
      </c>
      <c r="AF1061">
        <f t="shared" si="404"/>
        <v>0</v>
      </c>
      <c r="AG1061">
        <f t="shared" si="415"/>
        <v>0</v>
      </c>
      <c r="AH1061">
        <f t="shared" si="416"/>
        <v>0</v>
      </c>
      <c r="AI1061">
        <f t="shared" si="405"/>
        <v>0</v>
      </c>
      <c r="AJ1061">
        <f t="shared" si="406"/>
        <v>0</v>
      </c>
      <c r="AK1061">
        <f t="shared" si="407"/>
        <v>0</v>
      </c>
      <c r="AL1061">
        <f t="shared" si="408"/>
        <v>0</v>
      </c>
      <c r="AM1061">
        <f t="shared" si="409"/>
        <v>0</v>
      </c>
      <c r="AO1061">
        <f t="shared" si="410"/>
        <v>0</v>
      </c>
      <c r="AP1061">
        <f t="shared" si="411"/>
        <v>0</v>
      </c>
    </row>
    <row r="1062" spans="1:42" x14ac:dyDescent="0.2">
      <c r="A1062" s="486"/>
      <c r="D1062" s="120">
        <f t="shared" si="393"/>
        <v>0</v>
      </c>
      <c r="O1062">
        <f t="shared" si="394"/>
        <v>0</v>
      </c>
      <c r="P1062">
        <f t="shared" si="412"/>
        <v>431</v>
      </c>
      <c r="Q1062">
        <f t="shared" si="413"/>
        <v>0</v>
      </c>
      <c r="R1062">
        <f t="shared" si="395"/>
        <v>0</v>
      </c>
      <c r="S1062">
        <f t="shared" si="396"/>
        <v>0</v>
      </c>
      <c r="T1062">
        <f t="shared" si="414"/>
        <v>0</v>
      </c>
      <c r="V1062">
        <f t="shared" si="397"/>
        <v>0</v>
      </c>
      <c r="W1062">
        <f t="shared" si="398"/>
        <v>0</v>
      </c>
      <c r="Y1062">
        <f t="shared" si="399"/>
        <v>0</v>
      </c>
      <c r="Z1062">
        <f t="shared" si="400"/>
        <v>0</v>
      </c>
      <c r="AB1062">
        <f t="shared" si="401"/>
        <v>0</v>
      </c>
      <c r="AC1062">
        <f t="shared" si="402"/>
        <v>0</v>
      </c>
      <c r="AE1062">
        <f t="shared" si="403"/>
        <v>0</v>
      </c>
      <c r="AF1062">
        <f t="shared" si="404"/>
        <v>0</v>
      </c>
      <c r="AG1062">
        <f t="shared" si="415"/>
        <v>0</v>
      </c>
      <c r="AH1062">
        <f t="shared" si="416"/>
        <v>0</v>
      </c>
      <c r="AI1062">
        <f t="shared" si="405"/>
        <v>0</v>
      </c>
      <c r="AJ1062">
        <f t="shared" si="406"/>
        <v>0</v>
      </c>
      <c r="AK1062">
        <f t="shared" si="407"/>
        <v>0</v>
      </c>
      <c r="AL1062">
        <f t="shared" si="408"/>
        <v>0</v>
      </c>
      <c r="AM1062">
        <f t="shared" si="409"/>
        <v>0</v>
      </c>
      <c r="AO1062">
        <f t="shared" si="410"/>
        <v>0</v>
      </c>
      <c r="AP1062">
        <f t="shared" si="411"/>
        <v>0</v>
      </c>
    </row>
    <row r="1063" spans="1:42" x14ac:dyDescent="0.2">
      <c r="D1063" s="120">
        <f t="shared" si="393"/>
        <v>0</v>
      </c>
      <c r="O1063">
        <f t="shared" si="394"/>
        <v>0</v>
      </c>
      <c r="P1063">
        <f t="shared" si="412"/>
        <v>431</v>
      </c>
      <c r="Q1063">
        <f t="shared" si="413"/>
        <v>0</v>
      </c>
      <c r="R1063">
        <f t="shared" si="395"/>
        <v>0</v>
      </c>
      <c r="S1063">
        <f t="shared" si="396"/>
        <v>0</v>
      </c>
      <c r="T1063">
        <f t="shared" si="414"/>
        <v>0</v>
      </c>
      <c r="V1063">
        <f t="shared" si="397"/>
        <v>0</v>
      </c>
      <c r="W1063">
        <f t="shared" si="398"/>
        <v>0</v>
      </c>
      <c r="Y1063">
        <f t="shared" si="399"/>
        <v>0</v>
      </c>
      <c r="Z1063">
        <f t="shared" si="400"/>
        <v>0</v>
      </c>
      <c r="AB1063">
        <f t="shared" si="401"/>
        <v>0</v>
      </c>
      <c r="AC1063">
        <f t="shared" si="402"/>
        <v>0</v>
      </c>
      <c r="AE1063">
        <f t="shared" si="403"/>
        <v>0</v>
      </c>
      <c r="AF1063">
        <f t="shared" si="404"/>
        <v>0</v>
      </c>
      <c r="AG1063">
        <f t="shared" si="415"/>
        <v>0</v>
      </c>
      <c r="AH1063">
        <f t="shared" si="416"/>
        <v>0</v>
      </c>
      <c r="AI1063">
        <f t="shared" si="405"/>
        <v>0</v>
      </c>
      <c r="AJ1063">
        <f t="shared" si="406"/>
        <v>0</v>
      </c>
      <c r="AK1063">
        <f t="shared" si="407"/>
        <v>0</v>
      </c>
      <c r="AL1063">
        <f t="shared" si="408"/>
        <v>0</v>
      </c>
      <c r="AM1063">
        <f t="shared" si="409"/>
        <v>0</v>
      </c>
      <c r="AO1063">
        <f t="shared" si="410"/>
        <v>0</v>
      </c>
      <c r="AP1063">
        <f t="shared" si="411"/>
        <v>0</v>
      </c>
    </row>
    <row r="1064" spans="1:42" x14ac:dyDescent="0.2">
      <c r="D1064" s="120">
        <f t="shared" si="393"/>
        <v>0</v>
      </c>
      <c r="O1064">
        <f t="shared" si="394"/>
        <v>0</v>
      </c>
      <c r="P1064">
        <f t="shared" si="412"/>
        <v>431</v>
      </c>
      <c r="Q1064">
        <f t="shared" si="413"/>
        <v>0</v>
      </c>
      <c r="R1064">
        <f t="shared" si="395"/>
        <v>0</v>
      </c>
      <c r="S1064">
        <f t="shared" si="396"/>
        <v>0</v>
      </c>
      <c r="T1064">
        <f t="shared" si="414"/>
        <v>0</v>
      </c>
      <c r="V1064">
        <f t="shared" si="397"/>
        <v>0</v>
      </c>
      <c r="W1064">
        <f t="shared" si="398"/>
        <v>0</v>
      </c>
      <c r="Y1064">
        <f t="shared" si="399"/>
        <v>0</v>
      </c>
      <c r="Z1064">
        <f t="shared" si="400"/>
        <v>0</v>
      </c>
      <c r="AB1064">
        <f t="shared" si="401"/>
        <v>0</v>
      </c>
      <c r="AC1064">
        <f t="shared" si="402"/>
        <v>0</v>
      </c>
      <c r="AE1064">
        <f t="shared" si="403"/>
        <v>0</v>
      </c>
      <c r="AF1064">
        <f t="shared" si="404"/>
        <v>0</v>
      </c>
      <c r="AG1064">
        <f t="shared" si="415"/>
        <v>0</v>
      </c>
      <c r="AH1064">
        <f t="shared" si="416"/>
        <v>0</v>
      </c>
      <c r="AI1064">
        <f t="shared" si="405"/>
        <v>0</v>
      </c>
      <c r="AJ1064">
        <f t="shared" si="406"/>
        <v>0</v>
      </c>
      <c r="AK1064">
        <f t="shared" si="407"/>
        <v>0</v>
      </c>
      <c r="AL1064">
        <f t="shared" si="408"/>
        <v>0</v>
      </c>
      <c r="AM1064">
        <f t="shared" si="409"/>
        <v>0</v>
      </c>
      <c r="AO1064">
        <f t="shared" si="410"/>
        <v>0</v>
      </c>
      <c r="AP1064">
        <f t="shared" si="411"/>
        <v>0</v>
      </c>
    </row>
    <row r="1065" spans="1:42" x14ac:dyDescent="0.2">
      <c r="D1065" s="120">
        <f t="shared" si="393"/>
        <v>0</v>
      </c>
      <c r="O1065">
        <f t="shared" si="394"/>
        <v>0</v>
      </c>
      <c r="P1065">
        <f t="shared" si="412"/>
        <v>431</v>
      </c>
      <c r="Q1065">
        <f t="shared" si="413"/>
        <v>0</v>
      </c>
      <c r="R1065">
        <f t="shared" si="395"/>
        <v>0</v>
      </c>
      <c r="S1065">
        <f t="shared" si="396"/>
        <v>0</v>
      </c>
      <c r="T1065">
        <f t="shared" si="414"/>
        <v>0</v>
      </c>
      <c r="V1065">
        <f t="shared" si="397"/>
        <v>0</v>
      </c>
      <c r="W1065">
        <f t="shared" si="398"/>
        <v>0</v>
      </c>
      <c r="Y1065">
        <f t="shared" si="399"/>
        <v>0</v>
      </c>
      <c r="Z1065">
        <f t="shared" si="400"/>
        <v>0</v>
      </c>
      <c r="AB1065">
        <f t="shared" si="401"/>
        <v>0</v>
      </c>
      <c r="AC1065">
        <f t="shared" si="402"/>
        <v>0</v>
      </c>
      <c r="AE1065">
        <f t="shared" si="403"/>
        <v>0</v>
      </c>
      <c r="AF1065">
        <f t="shared" si="404"/>
        <v>0</v>
      </c>
      <c r="AG1065">
        <f t="shared" si="415"/>
        <v>0</v>
      </c>
      <c r="AH1065">
        <f t="shared" si="416"/>
        <v>0</v>
      </c>
      <c r="AI1065">
        <f t="shared" si="405"/>
        <v>0</v>
      </c>
      <c r="AJ1065">
        <f t="shared" si="406"/>
        <v>0</v>
      </c>
      <c r="AK1065">
        <f t="shared" si="407"/>
        <v>0</v>
      </c>
      <c r="AL1065">
        <f t="shared" si="408"/>
        <v>0</v>
      </c>
      <c r="AM1065">
        <f t="shared" si="409"/>
        <v>0</v>
      </c>
      <c r="AO1065">
        <f t="shared" si="410"/>
        <v>0</v>
      </c>
      <c r="AP1065">
        <f t="shared" si="411"/>
        <v>0</v>
      </c>
    </row>
    <row r="1066" spans="1:42" x14ac:dyDescent="0.2">
      <c r="A1066" s="191"/>
      <c r="D1066" s="120">
        <f t="shared" si="393"/>
        <v>0</v>
      </c>
      <c r="O1066">
        <f t="shared" si="394"/>
        <v>0</v>
      </c>
      <c r="P1066">
        <f t="shared" si="412"/>
        <v>431</v>
      </c>
      <c r="Q1066">
        <f t="shared" si="413"/>
        <v>0</v>
      </c>
      <c r="R1066">
        <f t="shared" si="395"/>
        <v>0</v>
      </c>
      <c r="S1066">
        <f t="shared" si="396"/>
        <v>0</v>
      </c>
      <c r="T1066">
        <f t="shared" si="414"/>
        <v>0</v>
      </c>
      <c r="V1066">
        <f t="shared" si="397"/>
        <v>0</v>
      </c>
      <c r="W1066">
        <f t="shared" si="398"/>
        <v>0</v>
      </c>
      <c r="Y1066">
        <f t="shared" si="399"/>
        <v>0</v>
      </c>
      <c r="Z1066">
        <f t="shared" si="400"/>
        <v>0</v>
      </c>
      <c r="AB1066">
        <f t="shared" si="401"/>
        <v>0</v>
      </c>
      <c r="AC1066">
        <f t="shared" si="402"/>
        <v>0</v>
      </c>
      <c r="AE1066">
        <f t="shared" si="403"/>
        <v>0</v>
      </c>
      <c r="AF1066">
        <f t="shared" si="404"/>
        <v>0</v>
      </c>
      <c r="AG1066">
        <f t="shared" si="415"/>
        <v>0</v>
      </c>
      <c r="AH1066">
        <f t="shared" si="416"/>
        <v>0</v>
      </c>
      <c r="AI1066">
        <f t="shared" si="405"/>
        <v>0</v>
      </c>
      <c r="AJ1066">
        <f t="shared" si="406"/>
        <v>0</v>
      </c>
      <c r="AK1066">
        <f t="shared" si="407"/>
        <v>0</v>
      </c>
      <c r="AL1066">
        <f t="shared" si="408"/>
        <v>0</v>
      </c>
      <c r="AM1066">
        <f t="shared" si="409"/>
        <v>0</v>
      </c>
      <c r="AO1066">
        <f t="shared" si="410"/>
        <v>0</v>
      </c>
      <c r="AP1066">
        <f t="shared" si="411"/>
        <v>0</v>
      </c>
    </row>
    <row r="1067" spans="1:42" x14ac:dyDescent="0.2">
      <c r="D1067" s="120">
        <f t="shared" si="393"/>
        <v>0</v>
      </c>
      <c r="O1067">
        <f t="shared" si="394"/>
        <v>0</v>
      </c>
      <c r="P1067">
        <f t="shared" si="412"/>
        <v>431</v>
      </c>
      <c r="Q1067">
        <f t="shared" si="413"/>
        <v>0</v>
      </c>
      <c r="R1067">
        <f t="shared" si="395"/>
        <v>0</v>
      </c>
      <c r="S1067">
        <f t="shared" si="396"/>
        <v>0</v>
      </c>
      <c r="T1067">
        <f t="shared" si="414"/>
        <v>0</v>
      </c>
      <c r="V1067">
        <f t="shared" si="397"/>
        <v>0</v>
      </c>
      <c r="W1067">
        <f t="shared" si="398"/>
        <v>0</v>
      </c>
      <c r="Y1067">
        <f t="shared" si="399"/>
        <v>0</v>
      </c>
      <c r="Z1067">
        <f t="shared" si="400"/>
        <v>0</v>
      </c>
      <c r="AB1067">
        <f t="shared" si="401"/>
        <v>0</v>
      </c>
      <c r="AC1067">
        <f t="shared" si="402"/>
        <v>0</v>
      </c>
      <c r="AE1067">
        <f t="shared" si="403"/>
        <v>0</v>
      </c>
      <c r="AF1067">
        <f t="shared" si="404"/>
        <v>0</v>
      </c>
      <c r="AG1067">
        <f t="shared" si="415"/>
        <v>0</v>
      </c>
      <c r="AH1067">
        <f t="shared" si="416"/>
        <v>0</v>
      </c>
      <c r="AI1067">
        <f t="shared" si="405"/>
        <v>0</v>
      </c>
      <c r="AJ1067">
        <f t="shared" si="406"/>
        <v>0</v>
      </c>
      <c r="AK1067">
        <f t="shared" si="407"/>
        <v>0</v>
      </c>
      <c r="AL1067">
        <f t="shared" si="408"/>
        <v>0</v>
      </c>
      <c r="AM1067">
        <f t="shared" si="409"/>
        <v>0</v>
      </c>
      <c r="AO1067">
        <f t="shared" si="410"/>
        <v>0</v>
      </c>
      <c r="AP1067">
        <f t="shared" si="411"/>
        <v>0</v>
      </c>
    </row>
    <row r="1068" spans="1:42" x14ac:dyDescent="0.2">
      <c r="D1068" s="120">
        <f t="shared" si="393"/>
        <v>0</v>
      </c>
      <c r="O1068">
        <f t="shared" si="394"/>
        <v>0</v>
      </c>
      <c r="P1068">
        <f t="shared" si="412"/>
        <v>431</v>
      </c>
      <c r="Q1068">
        <f t="shared" si="413"/>
        <v>0</v>
      </c>
      <c r="R1068">
        <f t="shared" si="395"/>
        <v>0</v>
      </c>
      <c r="S1068">
        <f t="shared" si="396"/>
        <v>0</v>
      </c>
      <c r="T1068">
        <f t="shared" si="414"/>
        <v>0</v>
      </c>
      <c r="V1068">
        <f t="shared" si="397"/>
        <v>0</v>
      </c>
      <c r="W1068">
        <f t="shared" si="398"/>
        <v>0</v>
      </c>
      <c r="Y1068">
        <f t="shared" si="399"/>
        <v>0</v>
      </c>
      <c r="Z1068">
        <f t="shared" si="400"/>
        <v>0</v>
      </c>
      <c r="AB1068">
        <f t="shared" si="401"/>
        <v>0</v>
      </c>
      <c r="AC1068">
        <f t="shared" si="402"/>
        <v>0</v>
      </c>
      <c r="AE1068">
        <f t="shared" si="403"/>
        <v>0</v>
      </c>
      <c r="AF1068">
        <f t="shared" si="404"/>
        <v>0</v>
      </c>
      <c r="AG1068">
        <f t="shared" si="415"/>
        <v>0</v>
      </c>
      <c r="AH1068">
        <f t="shared" si="416"/>
        <v>0</v>
      </c>
      <c r="AI1068">
        <f t="shared" si="405"/>
        <v>0</v>
      </c>
      <c r="AJ1068">
        <f t="shared" si="406"/>
        <v>0</v>
      </c>
      <c r="AK1068">
        <f t="shared" si="407"/>
        <v>0</v>
      </c>
      <c r="AL1068">
        <f t="shared" si="408"/>
        <v>0</v>
      </c>
      <c r="AM1068">
        <f t="shared" si="409"/>
        <v>0</v>
      </c>
      <c r="AO1068">
        <f t="shared" si="410"/>
        <v>0</v>
      </c>
      <c r="AP1068">
        <f t="shared" si="411"/>
        <v>0</v>
      </c>
    </row>
    <row r="1069" spans="1:42" x14ac:dyDescent="0.2">
      <c r="D1069" s="120">
        <f t="shared" si="393"/>
        <v>0</v>
      </c>
      <c r="O1069">
        <f t="shared" si="394"/>
        <v>0</v>
      </c>
      <c r="P1069">
        <f t="shared" si="412"/>
        <v>431</v>
      </c>
      <c r="Q1069">
        <f t="shared" si="413"/>
        <v>0</v>
      </c>
      <c r="R1069">
        <f t="shared" si="395"/>
        <v>0</v>
      </c>
      <c r="S1069">
        <f t="shared" si="396"/>
        <v>0</v>
      </c>
      <c r="T1069">
        <f t="shared" si="414"/>
        <v>0</v>
      </c>
      <c r="V1069">
        <f t="shared" si="397"/>
        <v>0</v>
      </c>
      <c r="W1069">
        <f t="shared" si="398"/>
        <v>0</v>
      </c>
      <c r="Y1069">
        <f t="shared" si="399"/>
        <v>0</v>
      </c>
      <c r="Z1069">
        <f t="shared" si="400"/>
        <v>0</v>
      </c>
      <c r="AB1069">
        <f t="shared" si="401"/>
        <v>0</v>
      </c>
      <c r="AC1069">
        <f t="shared" si="402"/>
        <v>0</v>
      </c>
      <c r="AE1069">
        <f t="shared" si="403"/>
        <v>0</v>
      </c>
      <c r="AF1069">
        <f t="shared" si="404"/>
        <v>0</v>
      </c>
      <c r="AG1069">
        <f t="shared" si="415"/>
        <v>0</v>
      </c>
      <c r="AH1069">
        <f t="shared" si="416"/>
        <v>0</v>
      </c>
      <c r="AI1069">
        <f t="shared" si="405"/>
        <v>0</v>
      </c>
      <c r="AJ1069">
        <f t="shared" si="406"/>
        <v>0</v>
      </c>
      <c r="AK1069">
        <f t="shared" si="407"/>
        <v>0</v>
      </c>
      <c r="AL1069">
        <f t="shared" si="408"/>
        <v>0</v>
      </c>
      <c r="AM1069">
        <f t="shared" si="409"/>
        <v>0</v>
      </c>
      <c r="AO1069">
        <f t="shared" si="410"/>
        <v>0</v>
      </c>
      <c r="AP1069">
        <f t="shared" si="411"/>
        <v>0</v>
      </c>
    </row>
    <row r="1070" spans="1:42" x14ac:dyDescent="0.2">
      <c r="A1070" s="191"/>
      <c r="D1070" s="120">
        <f t="shared" si="393"/>
        <v>0</v>
      </c>
      <c r="O1070">
        <f t="shared" si="394"/>
        <v>0</v>
      </c>
      <c r="P1070">
        <f t="shared" si="412"/>
        <v>431</v>
      </c>
      <c r="Q1070">
        <f t="shared" si="413"/>
        <v>0</v>
      </c>
      <c r="R1070">
        <f t="shared" si="395"/>
        <v>0</v>
      </c>
      <c r="S1070">
        <f t="shared" si="396"/>
        <v>0</v>
      </c>
      <c r="T1070">
        <f t="shared" si="414"/>
        <v>0</v>
      </c>
      <c r="V1070">
        <f t="shared" si="397"/>
        <v>0</v>
      </c>
      <c r="W1070">
        <f t="shared" si="398"/>
        <v>0</v>
      </c>
      <c r="Y1070">
        <f t="shared" si="399"/>
        <v>0</v>
      </c>
      <c r="Z1070">
        <f t="shared" si="400"/>
        <v>0</v>
      </c>
      <c r="AB1070">
        <f t="shared" si="401"/>
        <v>0</v>
      </c>
      <c r="AC1070">
        <f t="shared" si="402"/>
        <v>0</v>
      </c>
      <c r="AE1070">
        <f t="shared" si="403"/>
        <v>0</v>
      </c>
      <c r="AF1070">
        <f t="shared" si="404"/>
        <v>0</v>
      </c>
      <c r="AG1070">
        <f t="shared" si="415"/>
        <v>0</v>
      </c>
      <c r="AH1070">
        <f t="shared" si="416"/>
        <v>0</v>
      </c>
      <c r="AI1070">
        <f t="shared" si="405"/>
        <v>0</v>
      </c>
      <c r="AJ1070">
        <f t="shared" si="406"/>
        <v>0</v>
      </c>
      <c r="AK1070">
        <f t="shared" si="407"/>
        <v>0</v>
      </c>
      <c r="AL1070">
        <f t="shared" si="408"/>
        <v>0</v>
      </c>
      <c r="AM1070">
        <f t="shared" si="409"/>
        <v>0</v>
      </c>
      <c r="AO1070">
        <f t="shared" si="410"/>
        <v>0</v>
      </c>
      <c r="AP1070">
        <f t="shared" si="411"/>
        <v>0</v>
      </c>
    </row>
    <row r="1071" spans="1:42" x14ac:dyDescent="0.2">
      <c r="A1071" s="40"/>
      <c r="D1071" s="120">
        <f t="shared" si="393"/>
        <v>0</v>
      </c>
      <c r="O1071">
        <f t="shared" si="394"/>
        <v>0</v>
      </c>
      <c r="P1071">
        <f t="shared" si="412"/>
        <v>431</v>
      </c>
      <c r="Q1071">
        <f t="shared" si="413"/>
        <v>0</v>
      </c>
      <c r="R1071">
        <f t="shared" si="395"/>
        <v>0</v>
      </c>
      <c r="S1071">
        <f t="shared" si="396"/>
        <v>0</v>
      </c>
      <c r="T1071">
        <f t="shared" si="414"/>
        <v>0</v>
      </c>
      <c r="V1071">
        <f t="shared" si="397"/>
        <v>0</v>
      </c>
      <c r="W1071">
        <f t="shared" si="398"/>
        <v>0</v>
      </c>
      <c r="Y1071">
        <f t="shared" si="399"/>
        <v>0</v>
      </c>
      <c r="Z1071">
        <f t="shared" si="400"/>
        <v>0</v>
      </c>
      <c r="AB1071">
        <f t="shared" si="401"/>
        <v>0</v>
      </c>
      <c r="AC1071">
        <f t="shared" si="402"/>
        <v>0</v>
      </c>
      <c r="AE1071">
        <f t="shared" si="403"/>
        <v>0</v>
      </c>
      <c r="AF1071">
        <f t="shared" si="404"/>
        <v>0</v>
      </c>
      <c r="AG1071">
        <f t="shared" si="415"/>
        <v>0</v>
      </c>
      <c r="AH1071">
        <f t="shared" si="416"/>
        <v>0</v>
      </c>
      <c r="AI1071">
        <f t="shared" si="405"/>
        <v>0</v>
      </c>
      <c r="AJ1071">
        <f t="shared" si="406"/>
        <v>0</v>
      </c>
      <c r="AK1071">
        <f t="shared" si="407"/>
        <v>0</v>
      </c>
      <c r="AL1071">
        <f t="shared" si="408"/>
        <v>0</v>
      </c>
      <c r="AM1071">
        <f t="shared" si="409"/>
        <v>0</v>
      </c>
      <c r="AO1071">
        <f t="shared" si="410"/>
        <v>0</v>
      </c>
      <c r="AP1071">
        <f t="shared" si="411"/>
        <v>0</v>
      </c>
    </row>
    <row r="1072" spans="1:42" x14ac:dyDescent="0.2">
      <c r="A1072" s="139"/>
      <c r="D1072" s="120">
        <f t="shared" si="393"/>
        <v>0</v>
      </c>
      <c r="O1072">
        <f t="shared" si="394"/>
        <v>0</v>
      </c>
      <c r="P1072">
        <f t="shared" si="412"/>
        <v>431</v>
      </c>
      <c r="Q1072">
        <f t="shared" si="413"/>
        <v>0</v>
      </c>
      <c r="R1072">
        <f t="shared" si="395"/>
        <v>0</v>
      </c>
      <c r="S1072">
        <f t="shared" si="396"/>
        <v>0</v>
      </c>
      <c r="T1072">
        <f t="shared" si="414"/>
        <v>0</v>
      </c>
      <c r="V1072">
        <f t="shared" si="397"/>
        <v>0</v>
      </c>
      <c r="W1072">
        <f t="shared" si="398"/>
        <v>0</v>
      </c>
      <c r="Y1072">
        <f t="shared" si="399"/>
        <v>0</v>
      </c>
      <c r="Z1072">
        <f t="shared" si="400"/>
        <v>0</v>
      </c>
      <c r="AB1072">
        <f t="shared" si="401"/>
        <v>0</v>
      </c>
      <c r="AC1072">
        <f t="shared" si="402"/>
        <v>0</v>
      </c>
      <c r="AE1072">
        <f t="shared" si="403"/>
        <v>0</v>
      </c>
      <c r="AF1072">
        <f t="shared" si="404"/>
        <v>0</v>
      </c>
      <c r="AG1072">
        <f t="shared" si="415"/>
        <v>0</v>
      </c>
      <c r="AH1072">
        <f t="shared" si="416"/>
        <v>0</v>
      </c>
      <c r="AI1072">
        <f t="shared" si="405"/>
        <v>0</v>
      </c>
      <c r="AJ1072">
        <f t="shared" si="406"/>
        <v>0</v>
      </c>
      <c r="AK1072">
        <f t="shared" si="407"/>
        <v>0</v>
      </c>
      <c r="AL1072">
        <f t="shared" si="408"/>
        <v>0</v>
      </c>
      <c r="AM1072">
        <f t="shared" si="409"/>
        <v>0</v>
      </c>
      <c r="AO1072">
        <f t="shared" si="410"/>
        <v>0</v>
      </c>
      <c r="AP1072">
        <f t="shared" si="411"/>
        <v>0</v>
      </c>
    </row>
    <row r="1073" spans="1:42" x14ac:dyDescent="0.2">
      <c r="D1073" s="120">
        <f t="shared" si="393"/>
        <v>0</v>
      </c>
      <c r="O1073">
        <f t="shared" si="394"/>
        <v>0</v>
      </c>
      <c r="P1073">
        <f t="shared" si="412"/>
        <v>431</v>
      </c>
      <c r="Q1073">
        <f t="shared" si="413"/>
        <v>0</v>
      </c>
      <c r="R1073">
        <f t="shared" si="395"/>
        <v>0</v>
      </c>
      <c r="S1073">
        <f t="shared" si="396"/>
        <v>0</v>
      </c>
      <c r="T1073">
        <f t="shared" si="414"/>
        <v>0</v>
      </c>
      <c r="V1073">
        <f t="shared" si="397"/>
        <v>0</v>
      </c>
      <c r="W1073">
        <f t="shared" si="398"/>
        <v>0</v>
      </c>
      <c r="Y1073">
        <f t="shared" si="399"/>
        <v>0</v>
      </c>
      <c r="Z1073">
        <f t="shared" si="400"/>
        <v>0</v>
      </c>
      <c r="AB1073">
        <f t="shared" si="401"/>
        <v>0</v>
      </c>
      <c r="AC1073">
        <f t="shared" si="402"/>
        <v>0</v>
      </c>
      <c r="AE1073">
        <f t="shared" si="403"/>
        <v>0</v>
      </c>
      <c r="AF1073">
        <f t="shared" si="404"/>
        <v>0</v>
      </c>
      <c r="AG1073">
        <f t="shared" si="415"/>
        <v>0</v>
      </c>
      <c r="AH1073">
        <f t="shared" si="416"/>
        <v>0</v>
      </c>
      <c r="AI1073">
        <f t="shared" si="405"/>
        <v>0</v>
      </c>
      <c r="AJ1073">
        <f t="shared" si="406"/>
        <v>0</v>
      </c>
      <c r="AK1073">
        <f t="shared" si="407"/>
        <v>0</v>
      </c>
      <c r="AL1073">
        <f t="shared" si="408"/>
        <v>0</v>
      </c>
      <c r="AM1073">
        <f t="shared" si="409"/>
        <v>0</v>
      </c>
      <c r="AO1073">
        <f t="shared" si="410"/>
        <v>0</v>
      </c>
      <c r="AP1073">
        <f t="shared" si="411"/>
        <v>0</v>
      </c>
    </row>
    <row r="1074" spans="1:42" x14ac:dyDescent="0.2">
      <c r="A1074" s="40"/>
      <c r="D1074" s="120">
        <f t="shared" si="393"/>
        <v>0</v>
      </c>
      <c r="O1074">
        <f t="shared" si="394"/>
        <v>0</v>
      </c>
      <c r="P1074">
        <f t="shared" si="412"/>
        <v>431</v>
      </c>
      <c r="Q1074">
        <f t="shared" si="413"/>
        <v>0</v>
      </c>
      <c r="R1074">
        <f t="shared" si="395"/>
        <v>0</v>
      </c>
      <c r="S1074">
        <f t="shared" si="396"/>
        <v>0</v>
      </c>
      <c r="T1074">
        <f t="shared" si="414"/>
        <v>0</v>
      </c>
      <c r="V1074">
        <f t="shared" si="397"/>
        <v>0</v>
      </c>
      <c r="W1074">
        <f t="shared" si="398"/>
        <v>0</v>
      </c>
      <c r="Y1074">
        <f t="shared" si="399"/>
        <v>0</v>
      </c>
      <c r="Z1074">
        <f t="shared" si="400"/>
        <v>0</v>
      </c>
      <c r="AB1074">
        <f t="shared" si="401"/>
        <v>0</v>
      </c>
      <c r="AC1074">
        <f t="shared" si="402"/>
        <v>0</v>
      </c>
      <c r="AE1074">
        <f t="shared" si="403"/>
        <v>0</v>
      </c>
      <c r="AF1074">
        <f t="shared" si="404"/>
        <v>0</v>
      </c>
      <c r="AG1074">
        <f t="shared" si="415"/>
        <v>0</v>
      </c>
      <c r="AH1074">
        <f t="shared" si="416"/>
        <v>0</v>
      </c>
      <c r="AI1074">
        <f t="shared" si="405"/>
        <v>0</v>
      </c>
      <c r="AJ1074">
        <f t="shared" si="406"/>
        <v>0</v>
      </c>
      <c r="AK1074">
        <f t="shared" si="407"/>
        <v>0</v>
      </c>
      <c r="AL1074">
        <f t="shared" si="408"/>
        <v>0</v>
      </c>
      <c r="AM1074">
        <f t="shared" si="409"/>
        <v>0</v>
      </c>
      <c r="AO1074">
        <f t="shared" si="410"/>
        <v>0</v>
      </c>
      <c r="AP1074">
        <f t="shared" si="411"/>
        <v>0</v>
      </c>
    </row>
    <row r="1075" spans="1:42" x14ac:dyDescent="0.2">
      <c r="D1075" s="120">
        <f t="shared" si="393"/>
        <v>0</v>
      </c>
      <c r="O1075">
        <f t="shared" si="394"/>
        <v>0</v>
      </c>
      <c r="P1075">
        <f t="shared" si="412"/>
        <v>431</v>
      </c>
      <c r="Q1075">
        <f t="shared" si="413"/>
        <v>0</v>
      </c>
      <c r="R1075">
        <f t="shared" si="395"/>
        <v>0</v>
      </c>
      <c r="S1075">
        <f t="shared" si="396"/>
        <v>0</v>
      </c>
      <c r="T1075">
        <f t="shared" si="414"/>
        <v>0</v>
      </c>
      <c r="V1075">
        <f t="shared" si="397"/>
        <v>0</v>
      </c>
      <c r="W1075">
        <f t="shared" si="398"/>
        <v>0</v>
      </c>
      <c r="Y1075">
        <f t="shared" si="399"/>
        <v>0</v>
      </c>
      <c r="Z1075">
        <f t="shared" si="400"/>
        <v>0</v>
      </c>
      <c r="AB1075">
        <f t="shared" si="401"/>
        <v>0</v>
      </c>
      <c r="AC1075">
        <f t="shared" si="402"/>
        <v>0</v>
      </c>
      <c r="AE1075">
        <f t="shared" si="403"/>
        <v>0</v>
      </c>
      <c r="AF1075">
        <f t="shared" si="404"/>
        <v>0</v>
      </c>
      <c r="AG1075">
        <f t="shared" si="415"/>
        <v>0</v>
      </c>
      <c r="AH1075">
        <f t="shared" si="416"/>
        <v>0</v>
      </c>
      <c r="AI1075">
        <f t="shared" si="405"/>
        <v>0</v>
      </c>
      <c r="AJ1075">
        <f t="shared" si="406"/>
        <v>0</v>
      </c>
      <c r="AK1075">
        <f t="shared" si="407"/>
        <v>0</v>
      </c>
      <c r="AL1075">
        <f t="shared" si="408"/>
        <v>0</v>
      </c>
      <c r="AM1075">
        <f t="shared" si="409"/>
        <v>0</v>
      </c>
      <c r="AO1075">
        <f t="shared" si="410"/>
        <v>0</v>
      </c>
      <c r="AP1075">
        <f t="shared" si="411"/>
        <v>0</v>
      </c>
    </row>
    <row r="1076" spans="1:42" x14ac:dyDescent="0.2">
      <c r="D1076" s="120">
        <f t="shared" si="393"/>
        <v>0</v>
      </c>
      <c r="O1076">
        <f t="shared" si="394"/>
        <v>0</v>
      </c>
      <c r="P1076">
        <f t="shared" si="412"/>
        <v>431</v>
      </c>
      <c r="Q1076">
        <f t="shared" si="413"/>
        <v>0</v>
      </c>
      <c r="R1076">
        <f t="shared" si="395"/>
        <v>0</v>
      </c>
      <c r="S1076">
        <f t="shared" si="396"/>
        <v>0</v>
      </c>
      <c r="T1076">
        <f t="shared" si="414"/>
        <v>0</v>
      </c>
      <c r="V1076">
        <f t="shared" si="397"/>
        <v>0</v>
      </c>
      <c r="W1076">
        <f t="shared" si="398"/>
        <v>0</v>
      </c>
      <c r="Y1076">
        <f t="shared" si="399"/>
        <v>0</v>
      </c>
      <c r="Z1076">
        <f t="shared" si="400"/>
        <v>0</v>
      </c>
      <c r="AB1076">
        <f t="shared" si="401"/>
        <v>0</v>
      </c>
      <c r="AC1076">
        <f t="shared" si="402"/>
        <v>0</v>
      </c>
      <c r="AE1076">
        <f t="shared" si="403"/>
        <v>0</v>
      </c>
      <c r="AF1076">
        <f t="shared" si="404"/>
        <v>0</v>
      </c>
      <c r="AG1076">
        <f t="shared" si="415"/>
        <v>0</v>
      </c>
      <c r="AH1076">
        <f t="shared" si="416"/>
        <v>0</v>
      </c>
      <c r="AI1076">
        <f t="shared" si="405"/>
        <v>0</v>
      </c>
      <c r="AJ1076">
        <f t="shared" si="406"/>
        <v>0</v>
      </c>
      <c r="AK1076">
        <f t="shared" si="407"/>
        <v>0</v>
      </c>
      <c r="AL1076">
        <f t="shared" si="408"/>
        <v>0</v>
      </c>
      <c r="AM1076">
        <f t="shared" si="409"/>
        <v>0</v>
      </c>
      <c r="AO1076">
        <f t="shared" si="410"/>
        <v>0</v>
      </c>
      <c r="AP1076">
        <f t="shared" si="411"/>
        <v>0</v>
      </c>
    </row>
    <row r="1077" spans="1:42" x14ac:dyDescent="0.2">
      <c r="D1077" s="120">
        <f t="shared" si="393"/>
        <v>0</v>
      </c>
      <c r="O1077">
        <f t="shared" si="394"/>
        <v>0</v>
      </c>
      <c r="P1077">
        <f t="shared" si="412"/>
        <v>431</v>
      </c>
      <c r="Q1077">
        <f t="shared" si="413"/>
        <v>0</v>
      </c>
      <c r="R1077">
        <f t="shared" si="395"/>
        <v>0</v>
      </c>
      <c r="S1077">
        <f t="shared" si="396"/>
        <v>0</v>
      </c>
      <c r="T1077">
        <f t="shared" si="414"/>
        <v>0</v>
      </c>
      <c r="V1077">
        <f t="shared" si="397"/>
        <v>0</v>
      </c>
      <c r="W1077">
        <f t="shared" si="398"/>
        <v>0</v>
      </c>
      <c r="Y1077">
        <f t="shared" si="399"/>
        <v>0</v>
      </c>
      <c r="Z1077">
        <f t="shared" si="400"/>
        <v>0</v>
      </c>
      <c r="AB1077">
        <f t="shared" si="401"/>
        <v>0</v>
      </c>
      <c r="AC1077">
        <f t="shared" si="402"/>
        <v>0</v>
      </c>
      <c r="AE1077">
        <f t="shared" si="403"/>
        <v>0</v>
      </c>
      <c r="AF1077">
        <f t="shared" si="404"/>
        <v>0</v>
      </c>
      <c r="AG1077">
        <f t="shared" si="415"/>
        <v>0</v>
      </c>
      <c r="AH1077">
        <f t="shared" si="416"/>
        <v>0</v>
      </c>
      <c r="AI1077">
        <f t="shared" si="405"/>
        <v>0</v>
      </c>
      <c r="AJ1077">
        <f t="shared" si="406"/>
        <v>0</v>
      </c>
      <c r="AK1077">
        <f t="shared" si="407"/>
        <v>0</v>
      </c>
      <c r="AL1077">
        <f t="shared" si="408"/>
        <v>0</v>
      </c>
      <c r="AM1077">
        <f t="shared" si="409"/>
        <v>0</v>
      </c>
      <c r="AO1077">
        <f t="shared" si="410"/>
        <v>0</v>
      </c>
      <c r="AP1077">
        <f t="shared" si="411"/>
        <v>0</v>
      </c>
    </row>
    <row r="1078" spans="1:42" x14ac:dyDescent="0.2">
      <c r="D1078" s="120">
        <f t="shared" si="393"/>
        <v>0</v>
      </c>
      <c r="O1078">
        <f t="shared" si="394"/>
        <v>0</v>
      </c>
      <c r="P1078">
        <f t="shared" si="412"/>
        <v>431</v>
      </c>
      <c r="Q1078">
        <f t="shared" si="413"/>
        <v>0</v>
      </c>
      <c r="R1078">
        <f t="shared" si="395"/>
        <v>0</v>
      </c>
      <c r="S1078">
        <f t="shared" si="396"/>
        <v>0</v>
      </c>
      <c r="T1078">
        <f t="shared" si="414"/>
        <v>0</v>
      </c>
      <c r="V1078">
        <f t="shared" si="397"/>
        <v>0</v>
      </c>
      <c r="W1078">
        <f t="shared" si="398"/>
        <v>0</v>
      </c>
      <c r="Y1078">
        <f t="shared" si="399"/>
        <v>0</v>
      </c>
      <c r="Z1078">
        <f t="shared" si="400"/>
        <v>0</v>
      </c>
      <c r="AB1078">
        <f t="shared" si="401"/>
        <v>0</v>
      </c>
      <c r="AC1078">
        <f t="shared" si="402"/>
        <v>0</v>
      </c>
      <c r="AE1078">
        <f t="shared" si="403"/>
        <v>0</v>
      </c>
      <c r="AF1078">
        <f t="shared" si="404"/>
        <v>0</v>
      </c>
      <c r="AG1078">
        <f t="shared" si="415"/>
        <v>0</v>
      </c>
      <c r="AH1078">
        <f t="shared" si="416"/>
        <v>0</v>
      </c>
      <c r="AI1078">
        <f t="shared" si="405"/>
        <v>0</v>
      </c>
      <c r="AJ1078">
        <f t="shared" si="406"/>
        <v>0</v>
      </c>
      <c r="AK1078">
        <f t="shared" si="407"/>
        <v>0</v>
      </c>
      <c r="AL1078">
        <f t="shared" si="408"/>
        <v>0</v>
      </c>
      <c r="AM1078">
        <f t="shared" si="409"/>
        <v>0</v>
      </c>
      <c r="AO1078">
        <f t="shared" si="410"/>
        <v>0</v>
      </c>
      <c r="AP1078">
        <f t="shared" si="411"/>
        <v>0</v>
      </c>
    </row>
    <row r="1079" spans="1:42" x14ac:dyDescent="0.2">
      <c r="A1079" s="191"/>
      <c r="D1079" s="120">
        <f t="shared" si="393"/>
        <v>0</v>
      </c>
      <c r="O1079">
        <f t="shared" si="394"/>
        <v>0</v>
      </c>
      <c r="P1079">
        <f t="shared" si="412"/>
        <v>431</v>
      </c>
      <c r="Q1079">
        <f t="shared" si="413"/>
        <v>0</v>
      </c>
      <c r="R1079">
        <f t="shared" si="395"/>
        <v>0</v>
      </c>
      <c r="S1079">
        <f t="shared" si="396"/>
        <v>0</v>
      </c>
      <c r="T1079">
        <f t="shared" si="414"/>
        <v>0</v>
      </c>
      <c r="V1079">
        <f t="shared" si="397"/>
        <v>0</v>
      </c>
      <c r="W1079">
        <f t="shared" si="398"/>
        <v>0</v>
      </c>
      <c r="Y1079">
        <f t="shared" si="399"/>
        <v>0</v>
      </c>
      <c r="Z1079">
        <f t="shared" si="400"/>
        <v>0</v>
      </c>
      <c r="AB1079">
        <f t="shared" si="401"/>
        <v>0</v>
      </c>
      <c r="AC1079">
        <f t="shared" si="402"/>
        <v>0</v>
      </c>
      <c r="AE1079">
        <f t="shared" si="403"/>
        <v>0</v>
      </c>
      <c r="AF1079">
        <f t="shared" si="404"/>
        <v>0</v>
      </c>
      <c r="AG1079">
        <f t="shared" si="415"/>
        <v>0</v>
      </c>
      <c r="AH1079">
        <f t="shared" si="416"/>
        <v>0</v>
      </c>
      <c r="AI1079">
        <f t="shared" si="405"/>
        <v>0</v>
      </c>
      <c r="AJ1079">
        <f t="shared" si="406"/>
        <v>0</v>
      </c>
      <c r="AK1079">
        <f t="shared" si="407"/>
        <v>0</v>
      </c>
      <c r="AL1079">
        <f t="shared" si="408"/>
        <v>0</v>
      </c>
      <c r="AM1079">
        <f t="shared" si="409"/>
        <v>0</v>
      </c>
      <c r="AO1079">
        <f t="shared" si="410"/>
        <v>0</v>
      </c>
      <c r="AP1079">
        <f t="shared" si="411"/>
        <v>0</v>
      </c>
    </row>
    <row r="1080" spans="1:42" x14ac:dyDescent="0.2">
      <c r="A1080" s="191"/>
      <c r="D1080" s="120">
        <f t="shared" si="393"/>
        <v>0</v>
      </c>
      <c r="O1080">
        <f t="shared" si="394"/>
        <v>0</v>
      </c>
      <c r="P1080">
        <f t="shared" si="412"/>
        <v>431</v>
      </c>
      <c r="Q1080">
        <f t="shared" si="413"/>
        <v>0</v>
      </c>
      <c r="R1080">
        <f t="shared" si="395"/>
        <v>0</v>
      </c>
      <c r="S1080">
        <f t="shared" si="396"/>
        <v>0</v>
      </c>
      <c r="T1080">
        <f t="shared" si="414"/>
        <v>0</v>
      </c>
      <c r="V1080">
        <f t="shared" si="397"/>
        <v>0</v>
      </c>
      <c r="W1080">
        <f t="shared" si="398"/>
        <v>0</v>
      </c>
      <c r="Y1080">
        <f t="shared" si="399"/>
        <v>0</v>
      </c>
      <c r="Z1080">
        <f t="shared" si="400"/>
        <v>0</v>
      </c>
      <c r="AB1080">
        <f t="shared" si="401"/>
        <v>0</v>
      </c>
      <c r="AC1080">
        <f t="shared" si="402"/>
        <v>0</v>
      </c>
      <c r="AE1080">
        <f t="shared" si="403"/>
        <v>0</v>
      </c>
      <c r="AF1080">
        <f t="shared" si="404"/>
        <v>0</v>
      </c>
      <c r="AG1080">
        <f t="shared" si="415"/>
        <v>0</v>
      </c>
      <c r="AH1080">
        <f t="shared" si="416"/>
        <v>0</v>
      </c>
      <c r="AI1080">
        <f t="shared" si="405"/>
        <v>0</v>
      </c>
      <c r="AJ1080">
        <f t="shared" si="406"/>
        <v>0</v>
      </c>
      <c r="AK1080">
        <f t="shared" si="407"/>
        <v>0</v>
      </c>
      <c r="AL1080">
        <f t="shared" si="408"/>
        <v>0</v>
      </c>
      <c r="AM1080">
        <f t="shared" si="409"/>
        <v>0</v>
      </c>
      <c r="AO1080">
        <f t="shared" si="410"/>
        <v>0</v>
      </c>
      <c r="AP1080">
        <f t="shared" si="411"/>
        <v>0</v>
      </c>
    </row>
    <row r="1081" spans="1:42" x14ac:dyDescent="0.2">
      <c r="D1081" s="120">
        <f t="shared" si="393"/>
        <v>0</v>
      </c>
      <c r="O1081">
        <f t="shared" si="394"/>
        <v>0</v>
      </c>
      <c r="P1081">
        <f t="shared" si="412"/>
        <v>431</v>
      </c>
      <c r="Q1081">
        <f t="shared" si="413"/>
        <v>0</v>
      </c>
      <c r="R1081">
        <f t="shared" si="395"/>
        <v>0</v>
      </c>
      <c r="S1081">
        <f t="shared" si="396"/>
        <v>0</v>
      </c>
      <c r="T1081">
        <f t="shared" si="414"/>
        <v>0</v>
      </c>
      <c r="V1081">
        <f t="shared" si="397"/>
        <v>0</v>
      </c>
      <c r="W1081">
        <f t="shared" si="398"/>
        <v>0</v>
      </c>
      <c r="Y1081">
        <f t="shared" si="399"/>
        <v>0</v>
      </c>
      <c r="Z1081">
        <f t="shared" si="400"/>
        <v>0</v>
      </c>
      <c r="AB1081">
        <f t="shared" si="401"/>
        <v>0</v>
      </c>
      <c r="AC1081">
        <f t="shared" si="402"/>
        <v>0</v>
      </c>
      <c r="AE1081">
        <f t="shared" si="403"/>
        <v>0</v>
      </c>
      <c r="AF1081">
        <f t="shared" si="404"/>
        <v>0</v>
      </c>
      <c r="AG1081">
        <f t="shared" si="415"/>
        <v>0</v>
      </c>
      <c r="AH1081">
        <f t="shared" si="416"/>
        <v>0</v>
      </c>
      <c r="AI1081">
        <f t="shared" si="405"/>
        <v>0</v>
      </c>
      <c r="AJ1081">
        <f t="shared" si="406"/>
        <v>0</v>
      </c>
      <c r="AK1081">
        <f t="shared" si="407"/>
        <v>0</v>
      </c>
      <c r="AL1081">
        <f t="shared" si="408"/>
        <v>0</v>
      </c>
      <c r="AM1081">
        <f t="shared" si="409"/>
        <v>0</v>
      </c>
      <c r="AO1081">
        <f t="shared" si="410"/>
        <v>0</v>
      </c>
      <c r="AP1081">
        <f t="shared" si="411"/>
        <v>0</v>
      </c>
    </row>
    <row r="1082" spans="1:42" x14ac:dyDescent="0.2">
      <c r="A1082" s="236"/>
      <c r="D1082" s="120">
        <f t="shared" si="393"/>
        <v>0</v>
      </c>
      <c r="O1082">
        <f t="shared" si="394"/>
        <v>0</v>
      </c>
      <c r="P1082">
        <f t="shared" si="412"/>
        <v>431</v>
      </c>
      <c r="Q1082">
        <f t="shared" si="413"/>
        <v>0</v>
      </c>
      <c r="R1082">
        <f t="shared" si="395"/>
        <v>0</v>
      </c>
      <c r="S1082">
        <f t="shared" si="396"/>
        <v>0</v>
      </c>
      <c r="T1082">
        <f t="shared" si="414"/>
        <v>0</v>
      </c>
      <c r="V1082">
        <f t="shared" si="397"/>
        <v>0</v>
      </c>
      <c r="W1082">
        <f t="shared" si="398"/>
        <v>0</v>
      </c>
      <c r="Y1082">
        <f t="shared" si="399"/>
        <v>0</v>
      </c>
      <c r="Z1082">
        <f t="shared" si="400"/>
        <v>0</v>
      </c>
      <c r="AB1082">
        <f t="shared" si="401"/>
        <v>0</v>
      </c>
      <c r="AC1082">
        <f t="shared" si="402"/>
        <v>0</v>
      </c>
      <c r="AE1082">
        <f t="shared" si="403"/>
        <v>0</v>
      </c>
      <c r="AF1082">
        <f t="shared" si="404"/>
        <v>0</v>
      </c>
      <c r="AG1082">
        <f t="shared" si="415"/>
        <v>0</v>
      </c>
      <c r="AH1082">
        <f t="shared" si="416"/>
        <v>0</v>
      </c>
      <c r="AI1082">
        <f t="shared" si="405"/>
        <v>0</v>
      </c>
      <c r="AJ1082">
        <f t="shared" si="406"/>
        <v>0</v>
      </c>
      <c r="AK1082">
        <f t="shared" si="407"/>
        <v>0</v>
      </c>
      <c r="AL1082">
        <f t="shared" si="408"/>
        <v>0</v>
      </c>
      <c r="AM1082">
        <f t="shared" si="409"/>
        <v>0</v>
      </c>
      <c r="AO1082">
        <f t="shared" si="410"/>
        <v>0</v>
      </c>
      <c r="AP1082">
        <f t="shared" si="411"/>
        <v>0</v>
      </c>
    </row>
    <row r="1083" spans="1:42" x14ac:dyDescent="0.2">
      <c r="D1083" s="120">
        <f t="shared" si="393"/>
        <v>0</v>
      </c>
      <c r="O1083">
        <f t="shared" si="394"/>
        <v>0</v>
      </c>
      <c r="P1083">
        <f t="shared" si="412"/>
        <v>431</v>
      </c>
      <c r="Q1083">
        <f t="shared" si="413"/>
        <v>0</v>
      </c>
      <c r="R1083">
        <f t="shared" si="395"/>
        <v>0</v>
      </c>
      <c r="S1083">
        <f t="shared" si="396"/>
        <v>0</v>
      </c>
      <c r="T1083">
        <f t="shared" si="414"/>
        <v>0</v>
      </c>
      <c r="V1083">
        <f t="shared" si="397"/>
        <v>0</v>
      </c>
      <c r="W1083">
        <f t="shared" si="398"/>
        <v>0</v>
      </c>
      <c r="Y1083">
        <f t="shared" si="399"/>
        <v>0</v>
      </c>
      <c r="Z1083">
        <f t="shared" si="400"/>
        <v>0</v>
      </c>
      <c r="AB1083">
        <f t="shared" si="401"/>
        <v>0</v>
      </c>
      <c r="AC1083">
        <f t="shared" si="402"/>
        <v>0</v>
      </c>
      <c r="AE1083">
        <f t="shared" si="403"/>
        <v>0</v>
      </c>
      <c r="AF1083">
        <f t="shared" si="404"/>
        <v>0</v>
      </c>
      <c r="AG1083">
        <f t="shared" si="415"/>
        <v>0</v>
      </c>
      <c r="AH1083">
        <f t="shared" si="416"/>
        <v>0</v>
      </c>
      <c r="AI1083">
        <f t="shared" si="405"/>
        <v>0</v>
      </c>
      <c r="AJ1083">
        <f t="shared" si="406"/>
        <v>0</v>
      </c>
      <c r="AK1083">
        <f t="shared" si="407"/>
        <v>0</v>
      </c>
      <c r="AL1083">
        <f t="shared" si="408"/>
        <v>0</v>
      </c>
      <c r="AM1083">
        <f t="shared" si="409"/>
        <v>0</v>
      </c>
      <c r="AO1083">
        <f t="shared" si="410"/>
        <v>0</v>
      </c>
      <c r="AP1083">
        <f t="shared" si="411"/>
        <v>0</v>
      </c>
    </row>
    <row r="1084" spans="1:42" x14ac:dyDescent="0.2">
      <c r="D1084" s="120">
        <f t="shared" si="393"/>
        <v>0</v>
      </c>
      <c r="O1084">
        <f t="shared" si="394"/>
        <v>0</v>
      </c>
      <c r="P1084">
        <f t="shared" si="412"/>
        <v>431</v>
      </c>
      <c r="Q1084">
        <f t="shared" si="413"/>
        <v>0</v>
      </c>
      <c r="R1084">
        <f t="shared" si="395"/>
        <v>0</v>
      </c>
      <c r="S1084">
        <f t="shared" si="396"/>
        <v>0</v>
      </c>
      <c r="T1084">
        <f t="shared" si="414"/>
        <v>0</v>
      </c>
      <c r="V1084">
        <f t="shared" si="397"/>
        <v>0</v>
      </c>
      <c r="W1084">
        <f t="shared" si="398"/>
        <v>0</v>
      </c>
      <c r="Y1084">
        <f t="shared" si="399"/>
        <v>0</v>
      </c>
      <c r="Z1084">
        <f t="shared" si="400"/>
        <v>0</v>
      </c>
      <c r="AB1084">
        <f t="shared" si="401"/>
        <v>0</v>
      </c>
      <c r="AC1084">
        <f t="shared" si="402"/>
        <v>0</v>
      </c>
      <c r="AE1084">
        <f t="shared" si="403"/>
        <v>0</v>
      </c>
      <c r="AF1084">
        <f t="shared" si="404"/>
        <v>0</v>
      </c>
      <c r="AG1084">
        <f t="shared" si="415"/>
        <v>0</v>
      </c>
      <c r="AH1084">
        <f t="shared" si="416"/>
        <v>0</v>
      </c>
      <c r="AI1084">
        <f t="shared" si="405"/>
        <v>0</v>
      </c>
      <c r="AJ1084">
        <f t="shared" si="406"/>
        <v>0</v>
      </c>
      <c r="AK1084">
        <f t="shared" si="407"/>
        <v>0</v>
      </c>
      <c r="AL1084">
        <f t="shared" si="408"/>
        <v>0</v>
      </c>
      <c r="AM1084">
        <f t="shared" si="409"/>
        <v>0</v>
      </c>
      <c r="AO1084">
        <f t="shared" si="410"/>
        <v>0</v>
      </c>
      <c r="AP1084">
        <f t="shared" si="411"/>
        <v>0</v>
      </c>
    </row>
    <row r="1085" spans="1:42" x14ac:dyDescent="0.2">
      <c r="A1085" s="394"/>
      <c r="D1085" s="120">
        <f t="shared" si="393"/>
        <v>0</v>
      </c>
      <c r="O1085">
        <f t="shared" si="394"/>
        <v>0</v>
      </c>
      <c r="P1085">
        <f t="shared" si="412"/>
        <v>431</v>
      </c>
      <c r="Q1085">
        <f t="shared" si="413"/>
        <v>0</v>
      </c>
      <c r="R1085">
        <f t="shared" si="395"/>
        <v>0</v>
      </c>
      <c r="S1085">
        <f t="shared" si="396"/>
        <v>0</v>
      </c>
      <c r="T1085">
        <f t="shared" si="414"/>
        <v>0</v>
      </c>
      <c r="V1085">
        <f t="shared" si="397"/>
        <v>0</v>
      </c>
      <c r="W1085">
        <f t="shared" si="398"/>
        <v>0</v>
      </c>
      <c r="Y1085">
        <f t="shared" si="399"/>
        <v>0</v>
      </c>
      <c r="Z1085">
        <f t="shared" si="400"/>
        <v>0</v>
      </c>
      <c r="AB1085">
        <f t="shared" si="401"/>
        <v>0</v>
      </c>
      <c r="AC1085">
        <f t="shared" si="402"/>
        <v>0</v>
      </c>
      <c r="AE1085">
        <f t="shared" si="403"/>
        <v>0</v>
      </c>
      <c r="AF1085">
        <f t="shared" si="404"/>
        <v>0</v>
      </c>
      <c r="AG1085">
        <f t="shared" si="415"/>
        <v>0</v>
      </c>
      <c r="AH1085">
        <f t="shared" si="416"/>
        <v>0</v>
      </c>
      <c r="AI1085">
        <f t="shared" si="405"/>
        <v>0</v>
      </c>
      <c r="AJ1085">
        <f t="shared" si="406"/>
        <v>0</v>
      </c>
      <c r="AK1085">
        <f t="shared" si="407"/>
        <v>0</v>
      </c>
      <c r="AL1085">
        <f t="shared" si="408"/>
        <v>0</v>
      </c>
      <c r="AM1085">
        <f t="shared" si="409"/>
        <v>0</v>
      </c>
      <c r="AO1085">
        <f t="shared" si="410"/>
        <v>0</v>
      </c>
      <c r="AP1085">
        <f t="shared" si="411"/>
        <v>0</v>
      </c>
    </row>
    <row r="1086" spans="1:42" x14ac:dyDescent="0.2">
      <c r="D1086" s="120">
        <f t="shared" si="393"/>
        <v>0</v>
      </c>
      <c r="O1086">
        <f t="shared" si="394"/>
        <v>0</v>
      </c>
      <c r="P1086">
        <f t="shared" si="412"/>
        <v>431</v>
      </c>
      <c r="Q1086">
        <f t="shared" si="413"/>
        <v>0</v>
      </c>
      <c r="R1086">
        <f t="shared" si="395"/>
        <v>0</v>
      </c>
      <c r="S1086">
        <f t="shared" si="396"/>
        <v>0</v>
      </c>
      <c r="T1086">
        <f t="shared" si="414"/>
        <v>0</v>
      </c>
      <c r="V1086">
        <f t="shared" si="397"/>
        <v>0</v>
      </c>
      <c r="W1086">
        <f t="shared" si="398"/>
        <v>0</v>
      </c>
      <c r="Y1086">
        <f t="shared" si="399"/>
        <v>0</v>
      </c>
      <c r="Z1086">
        <f t="shared" si="400"/>
        <v>0</v>
      </c>
      <c r="AB1086">
        <f t="shared" si="401"/>
        <v>0</v>
      </c>
      <c r="AC1086">
        <f t="shared" si="402"/>
        <v>0</v>
      </c>
      <c r="AE1086">
        <f t="shared" si="403"/>
        <v>0</v>
      </c>
      <c r="AF1086">
        <f t="shared" si="404"/>
        <v>0</v>
      </c>
      <c r="AG1086">
        <f t="shared" si="415"/>
        <v>0</v>
      </c>
      <c r="AH1086">
        <f t="shared" si="416"/>
        <v>0</v>
      </c>
      <c r="AI1086">
        <f t="shared" si="405"/>
        <v>0</v>
      </c>
      <c r="AJ1086">
        <f t="shared" si="406"/>
        <v>0</v>
      </c>
      <c r="AK1086">
        <f t="shared" si="407"/>
        <v>0</v>
      </c>
      <c r="AL1086">
        <f t="shared" si="408"/>
        <v>0</v>
      </c>
      <c r="AM1086">
        <f t="shared" si="409"/>
        <v>0</v>
      </c>
      <c r="AO1086">
        <f t="shared" si="410"/>
        <v>0</v>
      </c>
      <c r="AP1086">
        <f t="shared" si="411"/>
        <v>0</v>
      </c>
    </row>
    <row r="1087" spans="1:42" x14ac:dyDescent="0.2">
      <c r="A1087" s="40"/>
      <c r="D1087" s="120">
        <f t="shared" si="393"/>
        <v>0</v>
      </c>
      <c r="O1087">
        <f t="shared" si="394"/>
        <v>0</v>
      </c>
      <c r="P1087">
        <f t="shared" si="412"/>
        <v>431</v>
      </c>
      <c r="Q1087">
        <f t="shared" si="413"/>
        <v>0</v>
      </c>
      <c r="R1087">
        <f t="shared" si="395"/>
        <v>0</v>
      </c>
      <c r="S1087">
        <f t="shared" si="396"/>
        <v>0</v>
      </c>
      <c r="T1087">
        <f t="shared" si="414"/>
        <v>0</v>
      </c>
      <c r="V1087">
        <f t="shared" si="397"/>
        <v>0</v>
      </c>
      <c r="W1087">
        <f t="shared" si="398"/>
        <v>0</v>
      </c>
      <c r="Y1087">
        <f t="shared" si="399"/>
        <v>0</v>
      </c>
      <c r="Z1087">
        <f t="shared" si="400"/>
        <v>0</v>
      </c>
      <c r="AB1087">
        <f t="shared" si="401"/>
        <v>0</v>
      </c>
      <c r="AC1087">
        <f t="shared" si="402"/>
        <v>0</v>
      </c>
      <c r="AE1087">
        <f t="shared" si="403"/>
        <v>0</v>
      </c>
      <c r="AF1087">
        <f t="shared" si="404"/>
        <v>0</v>
      </c>
      <c r="AG1087">
        <f t="shared" si="415"/>
        <v>0</v>
      </c>
      <c r="AH1087">
        <f t="shared" si="416"/>
        <v>0</v>
      </c>
      <c r="AI1087">
        <f t="shared" si="405"/>
        <v>0</v>
      </c>
      <c r="AJ1087">
        <f t="shared" si="406"/>
        <v>0</v>
      </c>
      <c r="AK1087">
        <f t="shared" si="407"/>
        <v>0</v>
      </c>
      <c r="AL1087">
        <f t="shared" si="408"/>
        <v>0</v>
      </c>
      <c r="AM1087">
        <f t="shared" si="409"/>
        <v>0</v>
      </c>
      <c r="AO1087">
        <f t="shared" si="410"/>
        <v>0</v>
      </c>
      <c r="AP1087">
        <f t="shared" si="411"/>
        <v>0</v>
      </c>
    </row>
    <row r="1088" spans="1:42" x14ac:dyDescent="0.2">
      <c r="A1088" s="40"/>
      <c r="D1088" s="120">
        <f t="shared" si="393"/>
        <v>0</v>
      </c>
      <c r="O1088">
        <f t="shared" si="394"/>
        <v>0</v>
      </c>
      <c r="P1088">
        <f t="shared" si="412"/>
        <v>431</v>
      </c>
      <c r="Q1088">
        <f t="shared" si="413"/>
        <v>0</v>
      </c>
      <c r="R1088">
        <f t="shared" si="395"/>
        <v>0</v>
      </c>
      <c r="S1088">
        <f t="shared" si="396"/>
        <v>0</v>
      </c>
      <c r="T1088">
        <f t="shared" si="414"/>
        <v>0</v>
      </c>
      <c r="V1088">
        <f t="shared" si="397"/>
        <v>0</v>
      </c>
      <c r="W1088">
        <f t="shared" si="398"/>
        <v>0</v>
      </c>
      <c r="Y1088">
        <f t="shared" si="399"/>
        <v>0</v>
      </c>
      <c r="Z1088">
        <f t="shared" si="400"/>
        <v>0</v>
      </c>
      <c r="AB1088">
        <f t="shared" si="401"/>
        <v>0</v>
      </c>
      <c r="AC1088">
        <f t="shared" si="402"/>
        <v>0</v>
      </c>
      <c r="AE1088">
        <f t="shared" si="403"/>
        <v>0</v>
      </c>
      <c r="AF1088">
        <f t="shared" si="404"/>
        <v>0</v>
      </c>
      <c r="AG1088">
        <f t="shared" si="415"/>
        <v>0</v>
      </c>
      <c r="AH1088">
        <f t="shared" si="416"/>
        <v>0</v>
      </c>
      <c r="AI1088">
        <f t="shared" si="405"/>
        <v>0</v>
      </c>
      <c r="AJ1088">
        <f t="shared" si="406"/>
        <v>0</v>
      </c>
      <c r="AK1088">
        <f t="shared" si="407"/>
        <v>0</v>
      </c>
      <c r="AL1088">
        <f t="shared" si="408"/>
        <v>0</v>
      </c>
      <c r="AM1088">
        <f t="shared" si="409"/>
        <v>0</v>
      </c>
      <c r="AO1088">
        <f t="shared" si="410"/>
        <v>0</v>
      </c>
      <c r="AP1088">
        <f t="shared" si="411"/>
        <v>0</v>
      </c>
    </row>
    <row r="1089" spans="1:42" x14ac:dyDescent="0.2">
      <c r="A1089" s="40"/>
      <c r="D1089" s="120">
        <f t="shared" si="393"/>
        <v>0</v>
      </c>
      <c r="O1089">
        <f t="shared" si="394"/>
        <v>0</v>
      </c>
      <c r="P1089">
        <f t="shared" si="412"/>
        <v>431</v>
      </c>
      <c r="Q1089">
        <f t="shared" si="413"/>
        <v>0</v>
      </c>
      <c r="R1089">
        <f t="shared" si="395"/>
        <v>0</v>
      </c>
      <c r="S1089">
        <f t="shared" si="396"/>
        <v>0</v>
      </c>
      <c r="T1089">
        <f t="shared" si="414"/>
        <v>0</v>
      </c>
      <c r="V1089">
        <f t="shared" si="397"/>
        <v>0</v>
      </c>
      <c r="W1089">
        <f t="shared" si="398"/>
        <v>0</v>
      </c>
      <c r="Y1089">
        <f t="shared" si="399"/>
        <v>0</v>
      </c>
      <c r="Z1089">
        <f t="shared" si="400"/>
        <v>0</v>
      </c>
      <c r="AB1089">
        <f t="shared" si="401"/>
        <v>0</v>
      </c>
      <c r="AC1089">
        <f t="shared" si="402"/>
        <v>0</v>
      </c>
      <c r="AE1089">
        <f t="shared" si="403"/>
        <v>0</v>
      </c>
      <c r="AF1089">
        <f t="shared" si="404"/>
        <v>0</v>
      </c>
      <c r="AG1089">
        <f t="shared" si="415"/>
        <v>0</v>
      </c>
      <c r="AH1089">
        <f t="shared" si="416"/>
        <v>0</v>
      </c>
      <c r="AI1089">
        <f t="shared" si="405"/>
        <v>0</v>
      </c>
      <c r="AJ1089">
        <f t="shared" si="406"/>
        <v>0</v>
      </c>
      <c r="AK1089">
        <f t="shared" si="407"/>
        <v>0</v>
      </c>
      <c r="AL1089">
        <f t="shared" si="408"/>
        <v>0</v>
      </c>
      <c r="AM1089">
        <f t="shared" si="409"/>
        <v>0</v>
      </c>
      <c r="AO1089">
        <f t="shared" si="410"/>
        <v>0</v>
      </c>
      <c r="AP1089">
        <f t="shared" si="411"/>
        <v>0</v>
      </c>
    </row>
    <row r="1090" spans="1:42" x14ac:dyDescent="0.2">
      <c r="A1090" s="191"/>
      <c r="D1090" s="120">
        <f t="shared" ref="D1090:D1153" si="417">$T1090*SIGN($B1090)</f>
        <v>0</v>
      </c>
      <c r="O1090">
        <f t="shared" ref="O1090:O1153" si="418">($N$2-$A1090)*SIGN($A1090)</f>
        <v>0</v>
      </c>
      <c r="P1090">
        <f t="shared" si="412"/>
        <v>431</v>
      </c>
      <c r="Q1090">
        <f t="shared" si="413"/>
        <v>0</v>
      </c>
      <c r="R1090">
        <f t="shared" ref="R1090:R1153" si="419">(SUM($B$2:$C$2000)-$Q1090+1)*SIGN($Q1090)</f>
        <v>0</v>
      </c>
      <c r="S1090">
        <f t="shared" ref="S1090:S1153" si="420">($R1090-$B1090)/($R1090*SIGN($B1090)+(1-SIGN($B1090)))</f>
        <v>0</v>
      </c>
      <c r="T1090">
        <f t="shared" si="414"/>
        <v>0</v>
      </c>
      <c r="V1090">
        <f t="shared" ref="V1090:V1153" si="421">SIGN(MAX(SIGN($S1090)*(0.5-$T1090), 0))*ROW()</f>
        <v>0</v>
      </c>
      <c r="W1090">
        <f t="shared" ref="W1090:W1153" si="422">($R$2-$V1090)*SIGN($V1090)</f>
        <v>0</v>
      </c>
      <c r="Y1090">
        <f t="shared" ref="Y1090:Y1153" si="423">SIGN(MAX(SIGN($S1090)*(0.25-$T1090), 0))*ROW()</f>
        <v>0</v>
      </c>
      <c r="Z1090">
        <f t="shared" ref="Z1090:Z1153" si="424">($R$2-$Y1090)*SIGN($Y1090)</f>
        <v>0</v>
      </c>
      <c r="AB1090">
        <f t="shared" ref="AB1090:AB1153" si="425">SIGN(MAX(SIGN($S1090)*(0.75-$T1090), 0))*ROW()</f>
        <v>0</v>
      </c>
      <c r="AC1090">
        <f t="shared" ref="AC1090:AC1153" si="426">($R$2-$AB1090)*SIGN($AB1090)</f>
        <v>0</v>
      </c>
      <c r="AE1090">
        <f t="shared" ref="AE1090:AE1153" si="427">$A1090*$B1090</f>
        <v>0</v>
      </c>
      <c r="AF1090">
        <f t="shared" ref="AF1090:AF1153" si="428">$AG1090*$AH1090</f>
        <v>0</v>
      </c>
      <c r="AG1090">
        <f t="shared" si="415"/>
        <v>0</v>
      </c>
      <c r="AH1090">
        <f t="shared" si="416"/>
        <v>0</v>
      </c>
      <c r="AI1090">
        <f t="shared" ref="AI1090:AI1153" si="429">$AF1090+$AI1091</f>
        <v>0</v>
      </c>
      <c r="AJ1090">
        <f t="shared" ref="AJ1090:AJ1153" si="430">$AI1091*SIGN($AE1090)</f>
        <v>0</v>
      </c>
      <c r="AK1090">
        <f t="shared" ref="AK1090:AK1153" si="431">($B1090*$AJ1090^2)/((1-(SIGN($AJ1090)))+($R1090*($R1090-$B1090)))</f>
        <v>0</v>
      </c>
      <c r="AL1090">
        <f t="shared" ref="AL1090:AL1153" si="432">SIGN(MAX(SIGN($S1090)*(0.95-$T1090), 0))*ROW()</f>
        <v>0</v>
      </c>
      <c r="AM1090">
        <f t="shared" ref="AM1090:AM1153" si="433">($R$2-$AL1090)*SIGN($AL1090)</f>
        <v>0</v>
      </c>
      <c r="AO1090">
        <f t="shared" ref="AO1090:AO1153" si="434">SIGN(MAX(SIGN($S1090)*(0.05-$T1090), 0))*ROW()</f>
        <v>0</v>
      </c>
      <c r="AP1090">
        <f t="shared" ref="AP1090:AP1153" si="435">($R$2-$AO1090)*SIGN($AO1090)</f>
        <v>0</v>
      </c>
    </row>
    <row r="1091" spans="1:42" x14ac:dyDescent="0.2">
      <c r="A1091" s="191"/>
      <c r="D1091" s="120">
        <f t="shared" si="417"/>
        <v>0</v>
      </c>
      <c r="O1091">
        <f t="shared" si="418"/>
        <v>0</v>
      </c>
      <c r="P1091">
        <f t="shared" ref="P1091:P1154" si="436">($P1090+$B1091+$C1090)</f>
        <v>431</v>
      </c>
      <c r="Q1091">
        <f t="shared" ref="Q1091:Q1154" si="437">$P1091*SIGN($B1091)-($B1091-SIGN($B1091))</f>
        <v>0</v>
      </c>
      <c r="R1091">
        <f t="shared" si="419"/>
        <v>0</v>
      </c>
      <c r="S1091">
        <f t="shared" si="420"/>
        <v>0</v>
      </c>
      <c r="T1091">
        <f t="shared" ref="T1091:T1154" si="438">$S1091*$T1090+(1-SIGN($B1091))*$T1090</f>
        <v>0</v>
      </c>
      <c r="V1091">
        <f t="shared" si="421"/>
        <v>0</v>
      </c>
      <c r="W1091">
        <f t="shared" si="422"/>
        <v>0</v>
      </c>
      <c r="Y1091">
        <f t="shared" si="423"/>
        <v>0</v>
      </c>
      <c r="Z1091">
        <f t="shared" si="424"/>
        <v>0</v>
      </c>
      <c r="AB1091">
        <f t="shared" si="425"/>
        <v>0</v>
      </c>
      <c r="AC1091">
        <f t="shared" si="426"/>
        <v>0</v>
      </c>
      <c r="AE1091">
        <f t="shared" si="427"/>
        <v>0</v>
      </c>
      <c r="AF1091">
        <f t="shared" si="428"/>
        <v>0</v>
      </c>
      <c r="AG1091">
        <f t="shared" ref="AG1091:AG1154" si="439">$A1090-$A1091</f>
        <v>0</v>
      </c>
      <c r="AH1091">
        <f t="shared" ref="AH1091:AH1154" si="440">$T1090</f>
        <v>0</v>
      </c>
      <c r="AI1091">
        <f t="shared" si="429"/>
        <v>0</v>
      </c>
      <c r="AJ1091">
        <f t="shared" si="430"/>
        <v>0</v>
      </c>
      <c r="AK1091">
        <f t="shared" si="431"/>
        <v>0</v>
      </c>
      <c r="AL1091">
        <f t="shared" si="432"/>
        <v>0</v>
      </c>
      <c r="AM1091">
        <f t="shared" si="433"/>
        <v>0</v>
      </c>
      <c r="AO1091">
        <f t="shared" si="434"/>
        <v>0</v>
      </c>
      <c r="AP1091">
        <f t="shared" si="435"/>
        <v>0</v>
      </c>
    </row>
    <row r="1092" spans="1:42" x14ac:dyDescent="0.2">
      <c r="D1092" s="120">
        <f t="shared" si="417"/>
        <v>0</v>
      </c>
      <c r="O1092">
        <f t="shared" si="418"/>
        <v>0</v>
      </c>
      <c r="P1092">
        <f t="shared" si="436"/>
        <v>431</v>
      </c>
      <c r="Q1092">
        <f t="shared" si="437"/>
        <v>0</v>
      </c>
      <c r="R1092">
        <f t="shared" si="419"/>
        <v>0</v>
      </c>
      <c r="S1092">
        <f t="shared" si="420"/>
        <v>0</v>
      </c>
      <c r="T1092">
        <f t="shared" si="438"/>
        <v>0</v>
      </c>
      <c r="V1092">
        <f t="shared" si="421"/>
        <v>0</v>
      </c>
      <c r="W1092">
        <f t="shared" si="422"/>
        <v>0</v>
      </c>
      <c r="Y1092">
        <f t="shared" si="423"/>
        <v>0</v>
      </c>
      <c r="Z1092">
        <f t="shared" si="424"/>
        <v>0</v>
      </c>
      <c r="AB1092">
        <f t="shared" si="425"/>
        <v>0</v>
      </c>
      <c r="AC1092">
        <f t="shared" si="426"/>
        <v>0</v>
      </c>
      <c r="AE1092">
        <f t="shared" si="427"/>
        <v>0</v>
      </c>
      <c r="AF1092">
        <f t="shared" si="428"/>
        <v>0</v>
      </c>
      <c r="AG1092">
        <f t="shared" si="439"/>
        <v>0</v>
      </c>
      <c r="AH1092">
        <f t="shared" si="440"/>
        <v>0</v>
      </c>
      <c r="AI1092">
        <f t="shared" si="429"/>
        <v>0</v>
      </c>
      <c r="AJ1092">
        <f t="shared" si="430"/>
        <v>0</v>
      </c>
      <c r="AK1092">
        <f t="shared" si="431"/>
        <v>0</v>
      </c>
      <c r="AL1092">
        <f t="shared" si="432"/>
        <v>0</v>
      </c>
      <c r="AM1092">
        <f t="shared" si="433"/>
        <v>0</v>
      </c>
      <c r="AO1092">
        <f t="shared" si="434"/>
        <v>0</v>
      </c>
      <c r="AP1092">
        <f t="shared" si="435"/>
        <v>0</v>
      </c>
    </row>
    <row r="1093" spans="1:42" x14ac:dyDescent="0.2">
      <c r="A1093" s="40"/>
      <c r="D1093" s="120">
        <f t="shared" si="417"/>
        <v>0</v>
      </c>
      <c r="O1093">
        <f t="shared" si="418"/>
        <v>0</v>
      </c>
      <c r="P1093">
        <f t="shared" si="436"/>
        <v>431</v>
      </c>
      <c r="Q1093">
        <f t="shared" si="437"/>
        <v>0</v>
      </c>
      <c r="R1093">
        <f t="shared" si="419"/>
        <v>0</v>
      </c>
      <c r="S1093">
        <f t="shared" si="420"/>
        <v>0</v>
      </c>
      <c r="T1093">
        <f t="shared" si="438"/>
        <v>0</v>
      </c>
      <c r="V1093">
        <f t="shared" si="421"/>
        <v>0</v>
      </c>
      <c r="W1093">
        <f t="shared" si="422"/>
        <v>0</v>
      </c>
      <c r="Y1093">
        <f t="shared" si="423"/>
        <v>0</v>
      </c>
      <c r="Z1093">
        <f t="shared" si="424"/>
        <v>0</v>
      </c>
      <c r="AB1093">
        <f t="shared" si="425"/>
        <v>0</v>
      </c>
      <c r="AC1093">
        <f t="shared" si="426"/>
        <v>0</v>
      </c>
      <c r="AE1093">
        <f t="shared" si="427"/>
        <v>0</v>
      </c>
      <c r="AF1093">
        <f t="shared" si="428"/>
        <v>0</v>
      </c>
      <c r="AG1093">
        <f t="shared" si="439"/>
        <v>0</v>
      </c>
      <c r="AH1093">
        <f t="shared" si="440"/>
        <v>0</v>
      </c>
      <c r="AI1093">
        <f t="shared" si="429"/>
        <v>0</v>
      </c>
      <c r="AJ1093">
        <f t="shared" si="430"/>
        <v>0</v>
      </c>
      <c r="AK1093">
        <f t="shared" si="431"/>
        <v>0</v>
      </c>
      <c r="AL1093">
        <f t="shared" si="432"/>
        <v>0</v>
      </c>
      <c r="AM1093">
        <f t="shared" si="433"/>
        <v>0</v>
      </c>
      <c r="AO1093">
        <f t="shared" si="434"/>
        <v>0</v>
      </c>
      <c r="AP1093">
        <f t="shared" si="435"/>
        <v>0</v>
      </c>
    </row>
    <row r="1094" spans="1:42" x14ac:dyDescent="0.2">
      <c r="A1094" s="40"/>
      <c r="D1094" s="120">
        <f t="shared" si="417"/>
        <v>0</v>
      </c>
      <c r="O1094">
        <f t="shared" si="418"/>
        <v>0</v>
      </c>
      <c r="P1094">
        <f t="shared" si="436"/>
        <v>431</v>
      </c>
      <c r="Q1094">
        <f t="shared" si="437"/>
        <v>0</v>
      </c>
      <c r="R1094">
        <f t="shared" si="419"/>
        <v>0</v>
      </c>
      <c r="S1094">
        <f t="shared" si="420"/>
        <v>0</v>
      </c>
      <c r="T1094">
        <f t="shared" si="438"/>
        <v>0</v>
      </c>
      <c r="V1094">
        <f t="shared" si="421"/>
        <v>0</v>
      </c>
      <c r="W1094">
        <f t="shared" si="422"/>
        <v>0</v>
      </c>
      <c r="Y1094">
        <f t="shared" si="423"/>
        <v>0</v>
      </c>
      <c r="Z1094">
        <f t="shared" si="424"/>
        <v>0</v>
      </c>
      <c r="AB1094">
        <f t="shared" si="425"/>
        <v>0</v>
      </c>
      <c r="AC1094">
        <f t="shared" si="426"/>
        <v>0</v>
      </c>
      <c r="AE1094">
        <f t="shared" si="427"/>
        <v>0</v>
      </c>
      <c r="AF1094">
        <f t="shared" si="428"/>
        <v>0</v>
      </c>
      <c r="AG1094">
        <f t="shared" si="439"/>
        <v>0</v>
      </c>
      <c r="AH1094">
        <f t="shared" si="440"/>
        <v>0</v>
      </c>
      <c r="AI1094">
        <f t="shared" si="429"/>
        <v>0</v>
      </c>
      <c r="AJ1094">
        <f t="shared" si="430"/>
        <v>0</v>
      </c>
      <c r="AK1094">
        <f t="shared" si="431"/>
        <v>0</v>
      </c>
      <c r="AL1094">
        <f t="shared" si="432"/>
        <v>0</v>
      </c>
      <c r="AM1094">
        <f t="shared" si="433"/>
        <v>0</v>
      </c>
      <c r="AO1094">
        <f t="shared" si="434"/>
        <v>0</v>
      </c>
      <c r="AP1094">
        <f t="shared" si="435"/>
        <v>0</v>
      </c>
    </row>
    <row r="1095" spans="1:42" x14ac:dyDescent="0.2">
      <c r="D1095" s="120">
        <f t="shared" si="417"/>
        <v>0</v>
      </c>
      <c r="O1095">
        <f t="shared" si="418"/>
        <v>0</v>
      </c>
      <c r="P1095">
        <f t="shared" si="436"/>
        <v>431</v>
      </c>
      <c r="Q1095">
        <f t="shared" si="437"/>
        <v>0</v>
      </c>
      <c r="R1095">
        <f t="shared" si="419"/>
        <v>0</v>
      </c>
      <c r="S1095">
        <f t="shared" si="420"/>
        <v>0</v>
      </c>
      <c r="T1095">
        <f t="shared" si="438"/>
        <v>0</v>
      </c>
      <c r="V1095">
        <f t="shared" si="421"/>
        <v>0</v>
      </c>
      <c r="W1095">
        <f t="shared" si="422"/>
        <v>0</v>
      </c>
      <c r="Y1095">
        <f t="shared" si="423"/>
        <v>0</v>
      </c>
      <c r="Z1095">
        <f t="shared" si="424"/>
        <v>0</v>
      </c>
      <c r="AB1095">
        <f t="shared" si="425"/>
        <v>0</v>
      </c>
      <c r="AC1095">
        <f t="shared" si="426"/>
        <v>0</v>
      </c>
      <c r="AE1095">
        <f t="shared" si="427"/>
        <v>0</v>
      </c>
      <c r="AF1095">
        <f t="shared" si="428"/>
        <v>0</v>
      </c>
      <c r="AG1095">
        <f t="shared" si="439"/>
        <v>0</v>
      </c>
      <c r="AH1095">
        <f t="shared" si="440"/>
        <v>0</v>
      </c>
      <c r="AI1095">
        <f t="shared" si="429"/>
        <v>0</v>
      </c>
      <c r="AJ1095">
        <f t="shared" si="430"/>
        <v>0</v>
      </c>
      <c r="AK1095">
        <f t="shared" si="431"/>
        <v>0</v>
      </c>
      <c r="AL1095">
        <f t="shared" si="432"/>
        <v>0</v>
      </c>
      <c r="AM1095">
        <f t="shared" si="433"/>
        <v>0</v>
      </c>
      <c r="AO1095">
        <f t="shared" si="434"/>
        <v>0</v>
      </c>
      <c r="AP1095">
        <f t="shared" si="435"/>
        <v>0</v>
      </c>
    </row>
    <row r="1096" spans="1:42" x14ac:dyDescent="0.2">
      <c r="D1096" s="120">
        <f t="shared" si="417"/>
        <v>0</v>
      </c>
      <c r="O1096">
        <f t="shared" si="418"/>
        <v>0</v>
      </c>
      <c r="P1096">
        <f t="shared" si="436"/>
        <v>431</v>
      </c>
      <c r="Q1096">
        <f t="shared" si="437"/>
        <v>0</v>
      </c>
      <c r="R1096">
        <f t="shared" si="419"/>
        <v>0</v>
      </c>
      <c r="S1096">
        <f t="shared" si="420"/>
        <v>0</v>
      </c>
      <c r="T1096">
        <f t="shared" si="438"/>
        <v>0</v>
      </c>
      <c r="V1096">
        <f t="shared" si="421"/>
        <v>0</v>
      </c>
      <c r="W1096">
        <f t="shared" si="422"/>
        <v>0</v>
      </c>
      <c r="Y1096">
        <f t="shared" si="423"/>
        <v>0</v>
      </c>
      <c r="Z1096">
        <f t="shared" si="424"/>
        <v>0</v>
      </c>
      <c r="AB1096">
        <f t="shared" si="425"/>
        <v>0</v>
      </c>
      <c r="AC1096">
        <f t="shared" si="426"/>
        <v>0</v>
      </c>
      <c r="AE1096">
        <f t="shared" si="427"/>
        <v>0</v>
      </c>
      <c r="AF1096">
        <f t="shared" si="428"/>
        <v>0</v>
      </c>
      <c r="AG1096">
        <f t="shared" si="439"/>
        <v>0</v>
      </c>
      <c r="AH1096">
        <f t="shared" si="440"/>
        <v>0</v>
      </c>
      <c r="AI1096">
        <f t="shared" si="429"/>
        <v>0</v>
      </c>
      <c r="AJ1096">
        <f t="shared" si="430"/>
        <v>0</v>
      </c>
      <c r="AK1096">
        <f t="shared" si="431"/>
        <v>0</v>
      </c>
      <c r="AL1096">
        <f t="shared" si="432"/>
        <v>0</v>
      </c>
      <c r="AM1096">
        <f t="shared" si="433"/>
        <v>0</v>
      </c>
      <c r="AO1096">
        <f t="shared" si="434"/>
        <v>0</v>
      </c>
      <c r="AP1096">
        <f t="shared" si="435"/>
        <v>0</v>
      </c>
    </row>
    <row r="1097" spans="1:42" x14ac:dyDescent="0.2">
      <c r="D1097" s="120">
        <f t="shared" si="417"/>
        <v>0</v>
      </c>
      <c r="O1097">
        <f t="shared" si="418"/>
        <v>0</v>
      </c>
      <c r="P1097">
        <f t="shared" si="436"/>
        <v>431</v>
      </c>
      <c r="Q1097">
        <f t="shared" si="437"/>
        <v>0</v>
      </c>
      <c r="R1097">
        <f t="shared" si="419"/>
        <v>0</v>
      </c>
      <c r="S1097">
        <f t="shared" si="420"/>
        <v>0</v>
      </c>
      <c r="T1097">
        <f t="shared" si="438"/>
        <v>0</v>
      </c>
      <c r="V1097">
        <f t="shared" si="421"/>
        <v>0</v>
      </c>
      <c r="W1097">
        <f t="shared" si="422"/>
        <v>0</v>
      </c>
      <c r="Y1097">
        <f t="shared" si="423"/>
        <v>0</v>
      </c>
      <c r="Z1097">
        <f t="shared" si="424"/>
        <v>0</v>
      </c>
      <c r="AB1097">
        <f t="shared" si="425"/>
        <v>0</v>
      </c>
      <c r="AC1097">
        <f t="shared" si="426"/>
        <v>0</v>
      </c>
      <c r="AE1097">
        <f t="shared" si="427"/>
        <v>0</v>
      </c>
      <c r="AF1097">
        <f t="shared" si="428"/>
        <v>0</v>
      </c>
      <c r="AG1097">
        <f t="shared" si="439"/>
        <v>0</v>
      </c>
      <c r="AH1097">
        <f t="shared" si="440"/>
        <v>0</v>
      </c>
      <c r="AI1097">
        <f t="shared" si="429"/>
        <v>0</v>
      </c>
      <c r="AJ1097">
        <f t="shared" si="430"/>
        <v>0</v>
      </c>
      <c r="AK1097">
        <f t="shared" si="431"/>
        <v>0</v>
      </c>
      <c r="AL1097">
        <f t="shared" si="432"/>
        <v>0</v>
      </c>
      <c r="AM1097">
        <f t="shared" si="433"/>
        <v>0</v>
      </c>
      <c r="AO1097">
        <f t="shared" si="434"/>
        <v>0</v>
      </c>
      <c r="AP1097">
        <f t="shared" si="435"/>
        <v>0</v>
      </c>
    </row>
    <row r="1098" spans="1:42" x14ac:dyDescent="0.2">
      <c r="A1098" s="191"/>
      <c r="D1098" s="120">
        <f t="shared" si="417"/>
        <v>0</v>
      </c>
      <c r="O1098">
        <f t="shared" si="418"/>
        <v>0</v>
      </c>
      <c r="P1098">
        <f t="shared" si="436"/>
        <v>431</v>
      </c>
      <c r="Q1098">
        <f t="shared" si="437"/>
        <v>0</v>
      </c>
      <c r="R1098">
        <f t="shared" si="419"/>
        <v>0</v>
      </c>
      <c r="S1098">
        <f t="shared" si="420"/>
        <v>0</v>
      </c>
      <c r="T1098">
        <f t="shared" si="438"/>
        <v>0</v>
      </c>
      <c r="V1098">
        <f t="shared" si="421"/>
        <v>0</v>
      </c>
      <c r="W1098">
        <f t="shared" si="422"/>
        <v>0</v>
      </c>
      <c r="Y1098">
        <f t="shared" si="423"/>
        <v>0</v>
      </c>
      <c r="Z1098">
        <f t="shared" si="424"/>
        <v>0</v>
      </c>
      <c r="AB1098">
        <f t="shared" si="425"/>
        <v>0</v>
      </c>
      <c r="AC1098">
        <f t="shared" si="426"/>
        <v>0</v>
      </c>
      <c r="AE1098">
        <f t="shared" si="427"/>
        <v>0</v>
      </c>
      <c r="AF1098">
        <f t="shared" si="428"/>
        <v>0</v>
      </c>
      <c r="AG1098">
        <f t="shared" si="439"/>
        <v>0</v>
      </c>
      <c r="AH1098">
        <f t="shared" si="440"/>
        <v>0</v>
      </c>
      <c r="AI1098">
        <f t="shared" si="429"/>
        <v>0</v>
      </c>
      <c r="AJ1098">
        <f t="shared" si="430"/>
        <v>0</v>
      </c>
      <c r="AK1098">
        <f t="shared" si="431"/>
        <v>0</v>
      </c>
      <c r="AL1098">
        <f t="shared" si="432"/>
        <v>0</v>
      </c>
      <c r="AM1098">
        <f t="shared" si="433"/>
        <v>0</v>
      </c>
      <c r="AO1098">
        <f t="shared" si="434"/>
        <v>0</v>
      </c>
      <c r="AP1098">
        <f t="shared" si="435"/>
        <v>0</v>
      </c>
    </row>
    <row r="1099" spans="1:42" x14ac:dyDescent="0.2">
      <c r="A1099" s="191"/>
      <c r="D1099" s="120">
        <f t="shared" si="417"/>
        <v>0</v>
      </c>
      <c r="O1099">
        <f t="shared" si="418"/>
        <v>0</v>
      </c>
      <c r="P1099">
        <f t="shared" si="436"/>
        <v>431</v>
      </c>
      <c r="Q1099">
        <f t="shared" si="437"/>
        <v>0</v>
      </c>
      <c r="R1099">
        <f t="shared" si="419"/>
        <v>0</v>
      </c>
      <c r="S1099">
        <f t="shared" si="420"/>
        <v>0</v>
      </c>
      <c r="T1099">
        <f t="shared" si="438"/>
        <v>0</v>
      </c>
      <c r="V1099">
        <f t="shared" si="421"/>
        <v>0</v>
      </c>
      <c r="W1099">
        <f t="shared" si="422"/>
        <v>0</v>
      </c>
      <c r="Y1099">
        <f t="shared" si="423"/>
        <v>0</v>
      </c>
      <c r="Z1099">
        <f t="shared" si="424"/>
        <v>0</v>
      </c>
      <c r="AB1099">
        <f t="shared" si="425"/>
        <v>0</v>
      </c>
      <c r="AC1099">
        <f t="shared" si="426"/>
        <v>0</v>
      </c>
      <c r="AE1099">
        <f t="shared" si="427"/>
        <v>0</v>
      </c>
      <c r="AF1099">
        <f t="shared" si="428"/>
        <v>0</v>
      </c>
      <c r="AG1099">
        <f t="shared" si="439"/>
        <v>0</v>
      </c>
      <c r="AH1099">
        <f t="shared" si="440"/>
        <v>0</v>
      </c>
      <c r="AI1099">
        <f t="shared" si="429"/>
        <v>0</v>
      </c>
      <c r="AJ1099">
        <f t="shared" si="430"/>
        <v>0</v>
      </c>
      <c r="AK1099">
        <f t="shared" si="431"/>
        <v>0</v>
      </c>
      <c r="AL1099">
        <f t="shared" si="432"/>
        <v>0</v>
      </c>
      <c r="AM1099">
        <f t="shared" si="433"/>
        <v>0</v>
      </c>
      <c r="AO1099">
        <f t="shared" si="434"/>
        <v>0</v>
      </c>
      <c r="AP1099">
        <f t="shared" si="435"/>
        <v>0</v>
      </c>
    </row>
    <row r="1100" spans="1:42" x14ac:dyDescent="0.2">
      <c r="A1100" s="40"/>
      <c r="D1100" s="120">
        <f t="shared" si="417"/>
        <v>0</v>
      </c>
      <c r="O1100">
        <f t="shared" si="418"/>
        <v>0</v>
      </c>
      <c r="P1100">
        <f t="shared" si="436"/>
        <v>431</v>
      </c>
      <c r="Q1100">
        <f t="shared" si="437"/>
        <v>0</v>
      </c>
      <c r="R1100">
        <f t="shared" si="419"/>
        <v>0</v>
      </c>
      <c r="S1100">
        <f t="shared" si="420"/>
        <v>0</v>
      </c>
      <c r="T1100">
        <f t="shared" si="438"/>
        <v>0</v>
      </c>
      <c r="V1100">
        <f t="shared" si="421"/>
        <v>0</v>
      </c>
      <c r="W1100">
        <f t="shared" si="422"/>
        <v>0</v>
      </c>
      <c r="Y1100">
        <f t="shared" si="423"/>
        <v>0</v>
      </c>
      <c r="Z1100">
        <f t="shared" si="424"/>
        <v>0</v>
      </c>
      <c r="AB1100">
        <f t="shared" si="425"/>
        <v>0</v>
      </c>
      <c r="AC1100">
        <f t="shared" si="426"/>
        <v>0</v>
      </c>
      <c r="AE1100">
        <f t="shared" si="427"/>
        <v>0</v>
      </c>
      <c r="AF1100">
        <f t="shared" si="428"/>
        <v>0</v>
      </c>
      <c r="AG1100">
        <f t="shared" si="439"/>
        <v>0</v>
      </c>
      <c r="AH1100">
        <f t="shared" si="440"/>
        <v>0</v>
      </c>
      <c r="AI1100">
        <f t="shared" si="429"/>
        <v>0</v>
      </c>
      <c r="AJ1100">
        <f t="shared" si="430"/>
        <v>0</v>
      </c>
      <c r="AK1100">
        <f t="shared" si="431"/>
        <v>0</v>
      </c>
      <c r="AL1100">
        <f t="shared" si="432"/>
        <v>0</v>
      </c>
      <c r="AM1100">
        <f t="shared" si="433"/>
        <v>0</v>
      </c>
      <c r="AO1100">
        <f t="shared" si="434"/>
        <v>0</v>
      </c>
      <c r="AP1100">
        <f t="shared" si="435"/>
        <v>0</v>
      </c>
    </row>
    <row r="1101" spans="1:42" x14ac:dyDescent="0.2">
      <c r="A1101" s="55"/>
      <c r="D1101" s="120">
        <f t="shared" si="417"/>
        <v>0</v>
      </c>
      <c r="O1101">
        <f t="shared" si="418"/>
        <v>0</v>
      </c>
      <c r="P1101">
        <f t="shared" si="436"/>
        <v>431</v>
      </c>
      <c r="Q1101">
        <f t="shared" si="437"/>
        <v>0</v>
      </c>
      <c r="R1101">
        <f t="shared" si="419"/>
        <v>0</v>
      </c>
      <c r="S1101">
        <f t="shared" si="420"/>
        <v>0</v>
      </c>
      <c r="T1101">
        <f t="shared" si="438"/>
        <v>0</v>
      </c>
      <c r="V1101">
        <f t="shared" si="421"/>
        <v>0</v>
      </c>
      <c r="W1101">
        <f t="shared" si="422"/>
        <v>0</v>
      </c>
      <c r="Y1101">
        <f t="shared" si="423"/>
        <v>0</v>
      </c>
      <c r="Z1101">
        <f t="shared" si="424"/>
        <v>0</v>
      </c>
      <c r="AB1101">
        <f t="shared" si="425"/>
        <v>0</v>
      </c>
      <c r="AC1101">
        <f t="shared" si="426"/>
        <v>0</v>
      </c>
      <c r="AE1101">
        <f t="shared" si="427"/>
        <v>0</v>
      </c>
      <c r="AF1101">
        <f t="shared" si="428"/>
        <v>0</v>
      </c>
      <c r="AG1101">
        <f t="shared" si="439"/>
        <v>0</v>
      </c>
      <c r="AH1101">
        <f t="shared" si="440"/>
        <v>0</v>
      </c>
      <c r="AI1101">
        <f t="shared" si="429"/>
        <v>0</v>
      </c>
      <c r="AJ1101">
        <f t="shared" si="430"/>
        <v>0</v>
      </c>
      <c r="AK1101">
        <f t="shared" si="431"/>
        <v>0</v>
      </c>
      <c r="AL1101">
        <f t="shared" si="432"/>
        <v>0</v>
      </c>
      <c r="AM1101">
        <f t="shared" si="433"/>
        <v>0</v>
      </c>
      <c r="AO1101">
        <f t="shared" si="434"/>
        <v>0</v>
      </c>
      <c r="AP1101">
        <f t="shared" si="435"/>
        <v>0</v>
      </c>
    </row>
    <row r="1102" spans="1:42" x14ac:dyDescent="0.2">
      <c r="A1102" s="191"/>
      <c r="D1102" s="120">
        <f t="shared" si="417"/>
        <v>0</v>
      </c>
      <c r="O1102">
        <f t="shared" si="418"/>
        <v>0</v>
      </c>
      <c r="P1102">
        <f t="shared" si="436"/>
        <v>431</v>
      </c>
      <c r="Q1102">
        <f t="shared" si="437"/>
        <v>0</v>
      </c>
      <c r="R1102">
        <f t="shared" si="419"/>
        <v>0</v>
      </c>
      <c r="S1102">
        <f t="shared" si="420"/>
        <v>0</v>
      </c>
      <c r="T1102">
        <f t="shared" si="438"/>
        <v>0</v>
      </c>
      <c r="V1102">
        <f t="shared" si="421"/>
        <v>0</v>
      </c>
      <c r="W1102">
        <f t="shared" si="422"/>
        <v>0</v>
      </c>
      <c r="Y1102">
        <f t="shared" si="423"/>
        <v>0</v>
      </c>
      <c r="Z1102">
        <f t="shared" si="424"/>
        <v>0</v>
      </c>
      <c r="AB1102">
        <f t="shared" si="425"/>
        <v>0</v>
      </c>
      <c r="AC1102">
        <f t="shared" si="426"/>
        <v>0</v>
      </c>
      <c r="AE1102">
        <f t="shared" si="427"/>
        <v>0</v>
      </c>
      <c r="AF1102">
        <f t="shared" si="428"/>
        <v>0</v>
      </c>
      <c r="AG1102">
        <f t="shared" si="439"/>
        <v>0</v>
      </c>
      <c r="AH1102">
        <f t="shared" si="440"/>
        <v>0</v>
      </c>
      <c r="AI1102">
        <f t="shared" si="429"/>
        <v>0</v>
      </c>
      <c r="AJ1102">
        <f t="shared" si="430"/>
        <v>0</v>
      </c>
      <c r="AK1102">
        <f t="shared" si="431"/>
        <v>0</v>
      </c>
      <c r="AL1102">
        <f t="shared" si="432"/>
        <v>0</v>
      </c>
      <c r="AM1102">
        <f t="shared" si="433"/>
        <v>0</v>
      </c>
      <c r="AO1102">
        <f t="shared" si="434"/>
        <v>0</v>
      </c>
      <c r="AP1102">
        <f t="shared" si="435"/>
        <v>0</v>
      </c>
    </row>
    <row r="1103" spans="1:42" x14ac:dyDescent="0.2">
      <c r="D1103" s="120">
        <f t="shared" si="417"/>
        <v>0</v>
      </c>
      <c r="O1103">
        <f t="shared" si="418"/>
        <v>0</v>
      </c>
      <c r="P1103">
        <f t="shared" si="436"/>
        <v>431</v>
      </c>
      <c r="Q1103">
        <f t="shared" si="437"/>
        <v>0</v>
      </c>
      <c r="R1103">
        <f t="shared" si="419"/>
        <v>0</v>
      </c>
      <c r="S1103">
        <f t="shared" si="420"/>
        <v>0</v>
      </c>
      <c r="T1103">
        <f t="shared" si="438"/>
        <v>0</v>
      </c>
      <c r="V1103">
        <f t="shared" si="421"/>
        <v>0</v>
      </c>
      <c r="W1103">
        <f t="shared" si="422"/>
        <v>0</v>
      </c>
      <c r="Y1103">
        <f t="shared" si="423"/>
        <v>0</v>
      </c>
      <c r="Z1103">
        <f t="shared" si="424"/>
        <v>0</v>
      </c>
      <c r="AB1103">
        <f t="shared" si="425"/>
        <v>0</v>
      </c>
      <c r="AC1103">
        <f t="shared" si="426"/>
        <v>0</v>
      </c>
      <c r="AE1103">
        <f t="shared" si="427"/>
        <v>0</v>
      </c>
      <c r="AF1103">
        <f t="shared" si="428"/>
        <v>0</v>
      </c>
      <c r="AG1103">
        <f t="shared" si="439"/>
        <v>0</v>
      </c>
      <c r="AH1103">
        <f t="shared" si="440"/>
        <v>0</v>
      </c>
      <c r="AI1103">
        <f t="shared" si="429"/>
        <v>0</v>
      </c>
      <c r="AJ1103">
        <f t="shared" si="430"/>
        <v>0</v>
      </c>
      <c r="AK1103">
        <f t="shared" si="431"/>
        <v>0</v>
      </c>
      <c r="AL1103">
        <f t="shared" si="432"/>
        <v>0</v>
      </c>
      <c r="AM1103">
        <f t="shared" si="433"/>
        <v>0</v>
      </c>
      <c r="AO1103">
        <f t="shared" si="434"/>
        <v>0</v>
      </c>
      <c r="AP1103">
        <f t="shared" si="435"/>
        <v>0</v>
      </c>
    </row>
    <row r="1104" spans="1:42" x14ac:dyDescent="0.2">
      <c r="A1104" s="40"/>
      <c r="D1104" s="120">
        <f t="shared" si="417"/>
        <v>0</v>
      </c>
      <c r="O1104">
        <f t="shared" si="418"/>
        <v>0</v>
      </c>
      <c r="P1104">
        <f t="shared" si="436"/>
        <v>431</v>
      </c>
      <c r="Q1104">
        <f t="shared" si="437"/>
        <v>0</v>
      </c>
      <c r="R1104">
        <f t="shared" si="419"/>
        <v>0</v>
      </c>
      <c r="S1104">
        <f t="shared" si="420"/>
        <v>0</v>
      </c>
      <c r="T1104">
        <f t="shared" si="438"/>
        <v>0</v>
      </c>
      <c r="V1104">
        <f t="shared" si="421"/>
        <v>0</v>
      </c>
      <c r="W1104">
        <f t="shared" si="422"/>
        <v>0</v>
      </c>
      <c r="Y1104">
        <f t="shared" si="423"/>
        <v>0</v>
      </c>
      <c r="Z1104">
        <f t="shared" si="424"/>
        <v>0</v>
      </c>
      <c r="AB1104">
        <f t="shared" si="425"/>
        <v>0</v>
      </c>
      <c r="AC1104">
        <f t="shared" si="426"/>
        <v>0</v>
      </c>
      <c r="AE1104">
        <f t="shared" si="427"/>
        <v>0</v>
      </c>
      <c r="AF1104">
        <f t="shared" si="428"/>
        <v>0</v>
      </c>
      <c r="AG1104">
        <f t="shared" si="439"/>
        <v>0</v>
      </c>
      <c r="AH1104">
        <f t="shared" si="440"/>
        <v>0</v>
      </c>
      <c r="AI1104">
        <f t="shared" si="429"/>
        <v>0</v>
      </c>
      <c r="AJ1104">
        <f t="shared" si="430"/>
        <v>0</v>
      </c>
      <c r="AK1104">
        <f t="shared" si="431"/>
        <v>0</v>
      </c>
      <c r="AL1104">
        <f t="shared" si="432"/>
        <v>0</v>
      </c>
      <c r="AM1104">
        <f t="shared" si="433"/>
        <v>0</v>
      </c>
      <c r="AO1104">
        <f t="shared" si="434"/>
        <v>0</v>
      </c>
      <c r="AP1104">
        <f t="shared" si="435"/>
        <v>0</v>
      </c>
    </row>
    <row r="1105" spans="1:42" x14ac:dyDescent="0.2">
      <c r="D1105" s="120">
        <f t="shared" si="417"/>
        <v>0</v>
      </c>
      <c r="O1105">
        <f t="shared" si="418"/>
        <v>0</v>
      </c>
      <c r="P1105">
        <f t="shared" si="436"/>
        <v>431</v>
      </c>
      <c r="Q1105">
        <f t="shared" si="437"/>
        <v>0</v>
      </c>
      <c r="R1105">
        <f t="shared" si="419"/>
        <v>0</v>
      </c>
      <c r="S1105">
        <f t="shared" si="420"/>
        <v>0</v>
      </c>
      <c r="T1105">
        <f t="shared" si="438"/>
        <v>0</v>
      </c>
      <c r="V1105">
        <f t="shared" si="421"/>
        <v>0</v>
      </c>
      <c r="W1105">
        <f t="shared" si="422"/>
        <v>0</v>
      </c>
      <c r="Y1105">
        <f t="shared" si="423"/>
        <v>0</v>
      </c>
      <c r="Z1105">
        <f t="shared" si="424"/>
        <v>0</v>
      </c>
      <c r="AB1105">
        <f t="shared" si="425"/>
        <v>0</v>
      </c>
      <c r="AC1105">
        <f t="shared" si="426"/>
        <v>0</v>
      </c>
      <c r="AE1105">
        <f t="shared" si="427"/>
        <v>0</v>
      </c>
      <c r="AF1105">
        <f t="shared" si="428"/>
        <v>0</v>
      </c>
      <c r="AG1105">
        <f t="shared" si="439"/>
        <v>0</v>
      </c>
      <c r="AH1105">
        <f t="shared" si="440"/>
        <v>0</v>
      </c>
      <c r="AI1105">
        <f t="shared" si="429"/>
        <v>0</v>
      </c>
      <c r="AJ1105">
        <f t="shared" si="430"/>
        <v>0</v>
      </c>
      <c r="AK1105">
        <f t="shared" si="431"/>
        <v>0</v>
      </c>
      <c r="AL1105">
        <f t="shared" si="432"/>
        <v>0</v>
      </c>
      <c r="AM1105">
        <f t="shared" si="433"/>
        <v>0</v>
      </c>
      <c r="AO1105">
        <f t="shared" si="434"/>
        <v>0</v>
      </c>
      <c r="AP1105">
        <f t="shared" si="435"/>
        <v>0</v>
      </c>
    </row>
    <row r="1106" spans="1:42" x14ac:dyDescent="0.2">
      <c r="D1106" s="120">
        <f t="shared" si="417"/>
        <v>0</v>
      </c>
      <c r="O1106">
        <f t="shared" si="418"/>
        <v>0</v>
      </c>
      <c r="P1106">
        <f t="shared" si="436"/>
        <v>431</v>
      </c>
      <c r="Q1106">
        <f t="shared" si="437"/>
        <v>0</v>
      </c>
      <c r="R1106">
        <f t="shared" si="419"/>
        <v>0</v>
      </c>
      <c r="S1106">
        <f t="shared" si="420"/>
        <v>0</v>
      </c>
      <c r="T1106">
        <f t="shared" si="438"/>
        <v>0</v>
      </c>
      <c r="V1106">
        <f t="shared" si="421"/>
        <v>0</v>
      </c>
      <c r="W1106">
        <f t="shared" si="422"/>
        <v>0</v>
      </c>
      <c r="Y1106">
        <f t="shared" si="423"/>
        <v>0</v>
      </c>
      <c r="Z1106">
        <f t="shared" si="424"/>
        <v>0</v>
      </c>
      <c r="AB1106">
        <f t="shared" si="425"/>
        <v>0</v>
      </c>
      <c r="AC1106">
        <f t="shared" si="426"/>
        <v>0</v>
      </c>
      <c r="AE1106">
        <f t="shared" si="427"/>
        <v>0</v>
      </c>
      <c r="AF1106">
        <f t="shared" si="428"/>
        <v>0</v>
      </c>
      <c r="AG1106">
        <f t="shared" si="439"/>
        <v>0</v>
      </c>
      <c r="AH1106">
        <f t="shared" si="440"/>
        <v>0</v>
      </c>
      <c r="AI1106">
        <f t="shared" si="429"/>
        <v>0</v>
      </c>
      <c r="AJ1106">
        <f t="shared" si="430"/>
        <v>0</v>
      </c>
      <c r="AK1106">
        <f t="shared" si="431"/>
        <v>0</v>
      </c>
      <c r="AL1106">
        <f t="shared" si="432"/>
        <v>0</v>
      </c>
      <c r="AM1106">
        <f t="shared" si="433"/>
        <v>0</v>
      </c>
      <c r="AO1106">
        <f t="shared" si="434"/>
        <v>0</v>
      </c>
      <c r="AP1106">
        <f t="shared" si="435"/>
        <v>0</v>
      </c>
    </row>
    <row r="1107" spans="1:42" x14ac:dyDescent="0.2">
      <c r="D1107" s="120">
        <f t="shared" si="417"/>
        <v>0</v>
      </c>
      <c r="O1107">
        <f t="shared" si="418"/>
        <v>0</v>
      </c>
      <c r="P1107">
        <f t="shared" si="436"/>
        <v>431</v>
      </c>
      <c r="Q1107">
        <f t="shared" si="437"/>
        <v>0</v>
      </c>
      <c r="R1107">
        <f t="shared" si="419"/>
        <v>0</v>
      </c>
      <c r="S1107">
        <f t="shared" si="420"/>
        <v>0</v>
      </c>
      <c r="T1107">
        <f t="shared" si="438"/>
        <v>0</v>
      </c>
      <c r="V1107">
        <f t="shared" si="421"/>
        <v>0</v>
      </c>
      <c r="W1107">
        <f t="shared" si="422"/>
        <v>0</v>
      </c>
      <c r="Y1107">
        <f t="shared" si="423"/>
        <v>0</v>
      </c>
      <c r="Z1107">
        <f t="shared" si="424"/>
        <v>0</v>
      </c>
      <c r="AB1107">
        <f t="shared" si="425"/>
        <v>0</v>
      </c>
      <c r="AC1107">
        <f t="shared" si="426"/>
        <v>0</v>
      </c>
      <c r="AE1107">
        <f t="shared" si="427"/>
        <v>0</v>
      </c>
      <c r="AF1107">
        <f t="shared" si="428"/>
        <v>0</v>
      </c>
      <c r="AG1107">
        <f t="shared" si="439"/>
        <v>0</v>
      </c>
      <c r="AH1107">
        <f t="shared" si="440"/>
        <v>0</v>
      </c>
      <c r="AI1107">
        <f t="shared" si="429"/>
        <v>0</v>
      </c>
      <c r="AJ1107">
        <f t="shared" si="430"/>
        <v>0</v>
      </c>
      <c r="AK1107">
        <f t="shared" si="431"/>
        <v>0</v>
      </c>
      <c r="AL1107">
        <f t="shared" si="432"/>
        <v>0</v>
      </c>
      <c r="AM1107">
        <f t="shared" si="433"/>
        <v>0</v>
      </c>
      <c r="AO1107">
        <f t="shared" si="434"/>
        <v>0</v>
      </c>
      <c r="AP1107">
        <f t="shared" si="435"/>
        <v>0</v>
      </c>
    </row>
    <row r="1108" spans="1:42" x14ac:dyDescent="0.2">
      <c r="A1108" s="43"/>
      <c r="D1108" s="120">
        <f t="shared" si="417"/>
        <v>0</v>
      </c>
      <c r="O1108">
        <f t="shared" si="418"/>
        <v>0</v>
      </c>
      <c r="P1108">
        <f t="shared" si="436"/>
        <v>431</v>
      </c>
      <c r="Q1108">
        <f t="shared" si="437"/>
        <v>0</v>
      </c>
      <c r="R1108">
        <f t="shared" si="419"/>
        <v>0</v>
      </c>
      <c r="S1108">
        <f t="shared" si="420"/>
        <v>0</v>
      </c>
      <c r="T1108">
        <f t="shared" si="438"/>
        <v>0</v>
      </c>
      <c r="V1108">
        <f t="shared" si="421"/>
        <v>0</v>
      </c>
      <c r="W1108">
        <f t="shared" si="422"/>
        <v>0</v>
      </c>
      <c r="Y1108">
        <f t="shared" si="423"/>
        <v>0</v>
      </c>
      <c r="Z1108">
        <f t="shared" si="424"/>
        <v>0</v>
      </c>
      <c r="AB1108">
        <f t="shared" si="425"/>
        <v>0</v>
      </c>
      <c r="AC1108">
        <f t="shared" si="426"/>
        <v>0</v>
      </c>
      <c r="AE1108">
        <f t="shared" si="427"/>
        <v>0</v>
      </c>
      <c r="AF1108">
        <f t="shared" si="428"/>
        <v>0</v>
      </c>
      <c r="AG1108">
        <f t="shared" si="439"/>
        <v>0</v>
      </c>
      <c r="AH1108">
        <f t="shared" si="440"/>
        <v>0</v>
      </c>
      <c r="AI1108">
        <f t="shared" si="429"/>
        <v>0</v>
      </c>
      <c r="AJ1108">
        <f t="shared" si="430"/>
        <v>0</v>
      </c>
      <c r="AK1108">
        <f t="shared" si="431"/>
        <v>0</v>
      </c>
      <c r="AL1108">
        <f t="shared" si="432"/>
        <v>0</v>
      </c>
      <c r="AM1108">
        <f t="shared" si="433"/>
        <v>0</v>
      </c>
      <c r="AO1108">
        <f t="shared" si="434"/>
        <v>0</v>
      </c>
      <c r="AP1108">
        <f t="shared" si="435"/>
        <v>0</v>
      </c>
    </row>
    <row r="1109" spans="1:42" x14ac:dyDescent="0.2">
      <c r="A1109" s="191"/>
      <c r="D1109" s="120">
        <f t="shared" si="417"/>
        <v>0</v>
      </c>
      <c r="O1109">
        <f t="shared" si="418"/>
        <v>0</v>
      </c>
      <c r="P1109">
        <f t="shared" si="436"/>
        <v>431</v>
      </c>
      <c r="Q1109">
        <f t="shared" si="437"/>
        <v>0</v>
      </c>
      <c r="R1109">
        <f t="shared" si="419"/>
        <v>0</v>
      </c>
      <c r="S1109">
        <f t="shared" si="420"/>
        <v>0</v>
      </c>
      <c r="T1109">
        <f t="shared" si="438"/>
        <v>0</v>
      </c>
      <c r="V1109">
        <f t="shared" si="421"/>
        <v>0</v>
      </c>
      <c r="W1109">
        <f t="shared" si="422"/>
        <v>0</v>
      </c>
      <c r="Y1109">
        <f t="shared" si="423"/>
        <v>0</v>
      </c>
      <c r="Z1109">
        <f t="shared" si="424"/>
        <v>0</v>
      </c>
      <c r="AB1109">
        <f t="shared" si="425"/>
        <v>0</v>
      </c>
      <c r="AC1109">
        <f t="shared" si="426"/>
        <v>0</v>
      </c>
      <c r="AE1109">
        <f t="shared" si="427"/>
        <v>0</v>
      </c>
      <c r="AF1109">
        <f t="shared" si="428"/>
        <v>0</v>
      </c>
      <c r="AG1109">
        <f t="shared" si="439"/>
        <v>0</v>
      </c>
      <c r="AH1109">
        <f t="shared" si="440"/>
        <v>0</v>
      </c>
      <c r="AI1109">
        <f t="shared" si="429"/>
        <v>0</v>
      </c>
      <c r="AJ1109">
        <f t="shared" si="430"/>
        <v>0</v>
      </c>
      <c r="AK1109">
        <f t="shared" si="431"/>
        <v>0</v>
      </c>
      <c r="AL1109">
        <f t="shared" si="432"/>
        <v>0</v>
      </c>
      <c r="AM1109">
        <f t="shared" si="433"/>
        <v>0</v>
      </c>
      <c r="AO1109">
        <f t="shared" si="434"/>
        <v>0</v>
      </c>
      <c r="AP1109">
        <f t="shared" si="435"/>
        <v>0</v>
      </c>
    </row>
    <row r="1110" spans="1:42" x14ac:dyDescent="0.2">
      <c r="A1110" s="55"/>
      <c r="D1110" s="120">
        <f t="shared" si="417"/>
        <v>0</v>
      </c>
      <c r="O1110">
        <f t="shared" si="418"/>
        <v>0</v>
      </c>
      <c r="P1110">
        <f t="shared" si="436"/>
        <v>431</v>
      </c>
      <c r="Q1110">
        <f t="shared" si="437"/>
        <v>0</v>
      </c>
      <c r="R1110">
        <f t="shared" si="419"/>
        <v>0</v>
      </c>
      <c r="S1110">
        <f t="shared" si="420"/>
        <v>0</v>
      </c>
      <c r="T1110">
        <f t="shared" si="438"/>
        <v>0</v>
      </c>
      <c r="V1110">
        <f t="shared" si="421"/>
        <v>0</v>
      </c>
      <c r="W1110">
        <f t="shared" si="422"/>
        <v>0</v>
      </c>
      <c r="Y1110">
        <f t="shared" si="423"/>
        <v>0</v>
      </c>
      <c r="Z1110">
        <f t="shared" si="424"/>
        <v>0</v>
      </c>
      <c r="AB1110">
        <f t="shared" si="425"/>
        <v>0</v>
      </c>
      <c r="AC1110">
        <f t="shared" si="426"/>
        <v>0</v>
      </c>
      <c r="AE1110">
        <f t="shared" si="427"/>
        <v>0</v>
      </c>
      <c r="AF1110">
        <f t="shared" si="428"/>
        <v>0</v>
      </c>
      <c r="AG1110">
        <f t="shared" si="439"/>
        <v>0</v>
      </c>
      <c r="AH1110">
        <f t="shared" si="440"/>
        <v>0</v>
      </c>
      <c r="AI1110">
        <f t="shared" si="429"/>
        <v>0</v>
      </c>
      <c r="AJ1110">
        <f t="shared" si="430"/>
        <v>0</v>
      </c>
      <c r="AK1110">
        <f t="shared" si="431"/>
        <v>0</v>
      </c>
      <c r="AL1110">
        <f t="shared" si="432"/>
        <v>0</v>
      </c>
      <c r="AM1110">
        <f t="shared" si="433"/>
        <v>0</v>
      </c>
      <c r="AO1110">
        <f t="shared" si="434"/>
        <v>0</v>
      </c>
      <c r="AP1110">
        <f t="shared" si="435"/>
        <v>0</v>
      </c>
    </row>
    <row r="1111" spans="1:42" x14ac:dyDescent="0.2">
      <c r="D1111" s="120">
        <f t="shared" si="417"/>
        <v>0</v>
      </c>
      <c r="O1111">
        <f t="shared" si="418"/>
        <v>0</v>
      </c>
      <c r="P1111">
        <f t="shared" si="436"/>
        <v>431</v>
      </c>
      <c r="Q1111">
        <f t="shared" si="437"/>
        <v>0</v>
      </c>
      <c r="R1111">
        <f t="shared" si="419"/>
        <v>0</v>
      </c>
      <c r="S1111">
        <f t="shared" si="420"/>
        <v>0</v>
      </c>
      <c r="T1111">
        <f t="shared" si="438"/>
        <v>0</v>
      </c>
      <c r="V1111">
        <f t="shared" si="421"/>
        <v>0</v>
      </c>
      <c r="W1111">
        <f t="shared" si="422"/>
        <v>0</v>
      </c>
      <c r="Y1111">
        <f t="shared" si="423"/>
        <v>0</v>
      </c>
      <c r="Z1111">
        <f t="shared" si="424"/>
        <v>0</v>
      </c>
      <c r="AB1111">
        <f t="shared" si="425"/>
        <v>0</v>
      </c>
      <c r="AC1111">
        <f t="shared" si="426"/>
        <v>0</v>
      </c>
      <c r="AE1111">
        <f t="shared" si="427"/>
        <v>0</v>
      </c>
      <c r="AF1111">
        <f t="shared" si="428"/>
        <v>0</v>
      </c>
      <c r="AG1111">
        <f t="shared" si="439"/>
        <v>0</v>
      </c>
      <c r="AH1111">
        <f t="shared" si="440"/>
        <v>0</v>
      </c>
      <c r="AI1111">
        <f t="shared" si="429"/>
        <v>0</v>
      </c>
      <c r="AJ1111">
        <f t="shared" si="430"/>
        <v>0</v>
      </c>
      <c r="AK1111">
        <f t="shared" si="431"/>
        <v>0</v>
      </c>
      <c r="AL1111">
        <f t="shared" si="432"/>
        <v>0</v>
      </c>
      <c r="AM1111">
        <f t="shared" si="433"/>
        <v>0</v>
      </c>
      <c r="AO1111">
        <f t="shared" si="434"/>
        <v>0</v>
      </c>
      <c r="AP1111">
        <f t="shared" si="435"/>
        <v>0</v>
      </c>
    </row>
    <row r="1112" spans="1:42" x14ac:dyDescent="0.2">
      <c r="A1112" s="55"/>
      <c r="D1112" s="120">
        <f t="shared" si="417"/>
        <v>0</v>
      </c>
      <c r="O1112">
        <f t="shared" si="418"/>
        <v>0</v>
      </c>
      <c r="P1112">
        <f t="shared" si="436"/>
        <v>431</v>
      </c>
      <c r="Q1112">
        <f t="shared" si="437"/>
        <v>0</v>
      </c>
      <c r="R1112">
        <f t="shared" si="419"/>
        <v>0</v>
      </c>
      <c r="S1112">
        <f t="shared" si="420"/>
        <v>0</v>
      </c>
      <c r="T1112">
        <f t="shared" si="438"/>
        <v>0</v>
      </c>
      <c r="V1112">
        <f t="shared" si="421"/>
        <v>0</v>
      </c>
      <c r="W1112">
        <f t="shared" si="422"/>
        <v>0</v>
      </c>
      <c r="Y1112">
        <f t="shared" si="423"/>
        <v>0</v>
      </c>
      <c r="Z1112">
        <f t="shared" si="424"/>
        <v>0</v>
      </c>
      <c r="AB1112">
        <f t="shared" si="425"/>
        <v>0</v>
      </c>
      <c r="AC1112">
        <f t="shared" si="426"/>
        <v>0</v>
      </c>
      <c r="AE1112">
        <f t="shared" si="427"/>
        <v>0</v>
      </c>
      <c r="AF1112">
        <f t="shared" si="428"/>
        <v>0</v>
      </c>
      <c r="AG1112">
        <f t="shared" si="439"/>
        <v>0</v>
      </c>
      <c r="AH1112">
        <f t="shared" si="440"/>
        <v>0</v>
      </c>
      <c r="AI1112">
        <f t="shared" si="429"/>
        <v>0</v>
      </c>
      <c r="AJ1112">
        <f t="shared" si="430"/>
        <v>0</v>
      </c>
      <c r="AK1112">
        <f t="shared" si="431"/>
        <v>0</v>
      </c>
      <c r="AL1112">
        <f t="shared" si="432"/>
        <v>0</v>
      </c>
      <c r="AM1112">
        <f t="shared" si="433"/>
        <v>0</v>
      </c>
      <c r="AO1112">
        <f t="shared" si="434"/>
        <v>0</v>
      </c>
      <c r="AP1112">
        <f t="shared" si="435"/>
        <v>0</v>
      </c>
    </row>
    <row r="1113" spans="1:42" x14ac:dyDescent="0.2">
      <c r="D1113" s="120">
        <f t="shared" si="417"/>
        <v>0</v>
      </c>
      <c r="O1113">
        <f t="shared" si="418"/>
        <v>0</v>
      </c>
      <c r="P1113">
        <f t="shared" si="436"/>
        <v>431</v>
      </c>
      <c r="Q1113">
        <f t="shared" si="437"/>
        <v>0</v>
      </c>
      <c r="R1113">
        <f t="shared" si="419"/>
        <v>0</v>
      </c>
      <c r="S1113">
        <f t="shared" si="420"/>
        <v>0</v>
      </c>
      <c r="T1113">
        <f t="shared" si="438"/>
        <v>0</v>
      </c>
      <c r="V1113">
        <f t="shared" si="421"/>
        <v>0</v>
      </c>
      <c r="W1113">
        <f t="shared" si="422"/>
        <v>0</v>
      </c>
      <c r="Y1113">
        <f t="shared" si="423"/>
        <v>0</v>
      </c>
      <c r="Z1113">
        <f t="shared" si="424"/>
        <v>0</v>
      </c>
      <c r="AB1113">
        <f t="shared" si="425"/>
        <v>0</v>
      </c>
      <c r="AC1113">
        <f t="shared" si="426"/>
        <v>0</v>
      </c>
      <c r="AE1113">
        <f t="shared" si="427"/>
        <v>0</v>
      </c>
      <c r="AF1113">
        <f t="shared" si="428"/>
        <v>0</v>
      </c>
      <c r="AG1113">
        <f t="shared" si="439"/>
        <v>0</v>
      </c>
      <c r="AH1113">
        <f t="shared" si="440"/>
        <v>0</v>
      </c>
      <c r="AI1113">
        <f t="shared" si="429"/>
        <v>0</v>
      </c>
      <c r="AJ1113">
        <f t="shared" si="430"/>
        <v>0</v>
      </c>
      <c r="AK1113">
        <f t="shared" si="431"/>
        <v>0</v>
      </c>
      <c r="AL1113">
        <f t="shared" si="432"/>
        <v>0</v>
      </c>
      <c r="AM1113">
        <f t="shared" si="433"/>
        <v>0</v>
      </c>
      <c r="AO1113">
        <f t="shared" si="434"/>
        <v>0</v>
      </c>
      <c r="AP1113">
        <f t="shared" si="435"/>
        <v>0</v>
      </c>
    </row>
    <row r="1114" spans="1:42" x14ac:dyDescent="0.2">
      <c r="D1114" s="120">
        <f t="shared" si="417"/>
        <v>0</v>
      </c>
      <c r="O1114">
        <f t="shared" si="418"/>
        <v>0</v>
      </c>
      <c r="P1114">
        <f t="shared" si="436"/>
        <v>431</v>
      </c>
      <c r="Q1114">
        <f t="shared" si="437"/>
        <v>0</v>
      </c>
      <c r="R1114">
        <f t="shared" si="419"/>
        <v>0</v>
      </c>
      <c r="S1114">
        <f t="shared" si="420"/>
        <v>0</v>
      </c>
      <c r="T1114">
        <f t="shared" si="438"/>
        <v>0</v>
      </c>
      <c r="V1114">
        <f t="shared" si="421"/>
        <v>0</v>
      </c>
      <c r="W1114">
        <f t="shared" si="422"/>
        <v>0</v>
      </c>
      <c r="Y1114">
        <f t="shared" si="423"/>
        <v>0</v>
      </c>
      <c r="Z1114">
        <f t="shared" si="424"/>
        <v>0</v>
      </c>
      <c r="AB1114">
        <f t="shared" si="425"/>
        <v>0</v>
      </c>
      <c r="AC1114">
        <f t="shared" si="426"/>
        <v>0</v>
      </c>
      <c r="AE1114">
        <f t="shared" si="427"/>
        <v>0</v>
      </c>
      <c r="AF1114">
        <f t="shared" si="428"/>
        <v>0</v>
      </c>
      <c r="AG1114">
        <f t="shared" si="439"/>
        <v>0</v>
      </c>
      <c r="AH1114">
        <f t="shared" si="440"/>
        <v>0</v>
      </c>
      <c r="AI1114">
        <f t="shared" si="429"/>
        <v>0</v>
      </c>
      <c r="AJ1114">
        <f t="shared" si="430"/>
        <v>0</v>
      </c>
      <c r="AK1114">
        <f t="shared" si="431"/>
        <v>0</v>
      </c>
      <c r="AL1114">
        <f t="shared" si="432"/>
        <v>0</v>
      </c>
      <c r="AM1114">
        <f t="shared" si="433"/>
        <v>0</v>
      </c>
      <c r="AO1114">
        <f t="shared" si="434"/>
        <v>0</v>
      </c>
      <c r="AP1114">
        <f t="shared" si="435"/>
        <v>0</v>
      </c>
    </row>
    <row r="1115" spans="1:42" x14ac:dyDescent="0.2">
      <c r="A1115" s="40"/>
      <c r="D1115" s="120">
        <f t="shared" si="417"/>
        <v>0</v>
      </c>
      <c r="O1115">
        <f t="shared" si="418"/>
        <v>0</v>
      </c>
      <c r="P1115">
        <f t="shared" si="436"/>
        <v>431</v>
      </c>
      <c r="Q1115">
        <f t="shared" si="437"/>
        <v>0</v>
      </c>
      <c r="R1115">
        <f t="shared" si="419"/>
        <v>0</v>
      </c>
      <c r="S1115">
        <f t="shared" si="420"/>
        <v>0</v>
      </c>
      <c r="T1115">
        <f t="shared" si="438"/>
        <v>0</v>
      </c>
      <c r="V1115">
        <f t="shared" si="421"/>
        <v>0</v>
      </c>
      <c r="W1115">
        <f t="shared" si="422"/>
        <v>0</v>
      </c>
      <c r="Y1115">
        <f t="shared" si="423"/>
        <v>0</v>
      </c>
      <c r="Z1115">
        <f t="shared" si="424"/>
        <v>0</v>
      </c>
      <c r="AB1115">
        <f t="shared" si="425"/>
        <v>0</v>
      </c>
      <c r="AC1115">
        <f t="shared" si="426"/>
        <v>0</v>
      </c>
      <c r="AE1115">
        <f t="shared" si="427"/>
        <v>0</v>
      </c>
      <c r="AF1115">
        <f t="shared" si="428"/>
        <v>0</v>
      </c>
      <c r="AG1115">
        <f t="shared" si="439"/>
        <v>0</v>
      </c>
      <c r="AH1115">
        <f t="shared" si="440"/>
        <v>0</v>
      </c>
      <c r="AI1115">
        <f t="shared" si="429"/>
        <v>0</v>
      </c>
      <c r="AJ1115">
        <f t="shared" si="430"/>
        <v>0</v>
      </c>
      <c r="AK1115">
        <f t="shared" si="431"/>
        <v>0</v>
      </c>
      <c r="AL1115">
        <f t="shared" si="432"/>
        <v>0</v>
      </c>
      <c r="AM1115">
        <f t="shared" si="433"/>
        <v>0</v>
      </c>
      <c r="AO1115">
        <f t="shared" si="434"/>
        <v>0</v>
      </c>
      <c r="AP1115">
        <f t="shared" si="435"/>
        <v>0</v>
      </c>
    </row>
    <row r="1116" spans="1:42" x14ac:dyDescent="0.2">
      <c r="A1116" s="40"/>
      <c r="D1116" s="120">
        <f t="shared" si="417"/>
        <v>0</v>
      </c>
      <c r="O1116">
        <f t="shared" si="418"/>
        <v>0</v>
      </c>
      <c r="P1116">
        <f t="shared" si="436"/>
        <v>431</v>
      </c>
      <c r="Q1116">
        <f t="shared" si="437"/>
        <v>0</v>
      </c>
      <c r="R1116">
        <f t="shared" si="419"/>
        <v>0</v>
      </c>
      <c r="S1116">
        <f t="shared" si="420"/>
        <v>0</v>
      </c>
      <c r="T1116">
        <f t="shared" si="438"/>
        <v>0</v>
      </c>
      <c r="V1116">
        <f t="shared" si="421"/>
        <v>0</v>
      </c>
      <c r="W1116">
        <f t="shared" si="422"/>
        <v>0</v>
      </c>
      <c r="Y1116">
        <f t="shared" si="423"/>
        <v>0</v>
      </c>
      <c r="Z1116">
        <f t="shared" si="424"/>
        <v>0</v>
      </c>
      <c r="AB1116">
        <f t="shared" si="425"/>
        <v>0</v>
      </c>
      <c r="AC1116">
        <f t="shared" si="426"/>
        <v>0</v>
      </c>
      <c r="AE1116">
        <f t="shared" si="427"/>
        <v>0</v>
      </c>
      <c r="AF1116">
        <f t="shared" si="428"/>
        <v>0</v>
      </c>
      <c r="AG1116">
        <f t="shared" si="439"/>
        <v>0</v>
      </c>
      <c r="AH1116">
        <f t="shared" si="440"/>
        <v>0</v>
      </c>
      <c r="AI1116">
        <f t="shared" si="429"/>
        <v>0</v>
      </c>
      <c r="AJ1116">
        <f t="shared" si="430"/>
        <v>0</v>
      </c>
      <c r="AK1116">
        <f t="shared" si="431"/>
        <v>0</v>
      </c>
      <c r="AL1116">
        <f t="shared" si="432"/>
        <v>0</v>
      </c>
      <c r="AM1116">
        <f t="shared" si="433"/>
        <v>0</v>
      </c>
      <c r="AO1116">
        <f t="shared" si="434"/>
        <v>0</v>
      </c>
      <c r="AP1116">
        <f t="shared" si="435"/>
        <v>0</v>
      </c>
    </row>
    <row r="1117" spans="1:42" x14ac:dyDescent="0.2">
      <c r="D1117" s="120">
        <f t="shared" si="417"/>
        <v>0</v>
      </c>
      <c r="O1117">
        <f t="shared" si="418"/>
        <v>0</v>
      </c>
      <c r="P1117">
        <f t="shared" si="436"/>
        <v>431</v>
      </c>
      <c r="Q1117">
        <f t="shared" si="437"/>
        <v>0</v>
      </c>
      <c r="R1117">
        <f t="shared" si="419"/>
        <v>0</v>
      </c>
      <c r="S1117">
        <f t="shared" si="420"/>
        <v>0</v>
      </c>
      <c r="T1117">
        <f t="shared" si="438"/>
        <v>0</v>
      </c>
      <c r="V1117">
        <f t="shared" si="421"/>
        <v>0</v>
      </c>
      <c r="W1117">
        <f t="shared" si="422"/>
        <v>0</v>
      </c>
      <c r="Y1117">
        <f t="shared" si="423"/>
        <v>0</v>
      </c>
      <c r="Z1117">
        <f t="shared" si="424"/>
        <v>0</v>
      </c>
      <c r="AB1117">
        <f t="shared" si="425"/>
        <v>0</v>
      </c>
      <c r="AC1117">
        <f t="shared" si="426"/>
        <v>0</v>
      </c>
      <c r="AE1117">
        <f t="shared" si="427"/>
        <v>0</v>
      </c>
      <c r="AF1117">
        <f t="shared" si="428"/>
        <v>0</v>
      </c>
      <c r="AG1117">
        <f t="shared" si="439"/>
        <v>0</v>
      </c>
      <c r="AH1117">
        <f t="shared" si="440"/>
        <v>0</v>
      </c>
      <c r="AI1117">
        <f t="shared" si="429"/>
        <v>0</v>
      </c>
      <c r="AJ1117">
        <f t="shared" si="430"/>
        <v>0</v>
      </c>
      <c r="AK1117">
        <f t="shared" si="431"/>
        <v>0</v>
      </c>
      <c r="AL1117">
        <f t="shared" si="432"/>
        <v>0</v>
      </c>
      <c r="AM1117">
        <f t="shared" si="433"/>
        <v>0</v>
      </c>
      <c r="AO1117">
        <f t="shared" si="434"/>
        <v>0</v>
      </c>
      <c r="AP1117">
        <f t="shared" si="435"/>
        <v>0</v>
      </c>
    </row>
    <row r="1118" spans="1:42" x14ac:dyDescent="0.2">
      <c r="A1118" s="40"/>
      <c r="D1118" s="120">
        <f t="shared" si="417"/>
        <v>0</v>
      </c>
      <c r="O1118">
        <f t="shared" si="418"/>
        <v>0</v>
      </c>
      <c r="P1118">
        <f t="shared" si="436"/>
        <v>431</v>
      </c>
      <c r="Q1118">
        <f t="shared" si="437"/>
        <v>0</v>
      </c>
      <c r="R1118">
        <f t="shared" si="419"/>
        <v>0</v>
      </c>
      <c r="S1118">
        <f t="shared" si="420"/>
        <v>0</v>
      </c>
      <c r="T1118">
        <f t="shared" si="438"/>
        <v>0</v>
      </c>
      <c r="V1118">
        <f t="shared" si="421"/>
        <v>0</v>
      </c>
      <c r="W1118">
        <f t="shared" si="422"/>
        <v>0</v>
      </c>
      <c r="Y1118">
        <f t="shared" si="423"/>
        <v>0</v>
      </c>
      <c r="Z1118">
        <f t="shared" si="424"/>
        <v>0</v>
      </c>
      <c r="AB1118">
        <f t="shared" si="425"/>
        <v>0</v>
      </c>
      <c r="AC1118">
        <f t="shared" si="426"/>
        <v>0</v>
      </c>
      <c r="AE1118">
        <f t="shared" si="427"/>
        <v>0</v>
      </c>
      <c r="AF1118">
        <f t="shared" si="428"/>
        <v>0</v>
      </c>
      <c r="AG1118">
        <f t="shared" si="439"/>
        <v>0</v>
      </c>
      <c r="AH1118">
        <f t="shared" si="440"/>
        <v>0</v>
      </c>
      <c r="AI1118">
        <f t="shared" si="429"/>
        <v>0</v>
      </c>
      <c r="AJ1118">
        <f t="shared" si="430"/>
        <v>0</v>
      </c>
      <c r="AK1118">
        <f t="shared" si="431"/>
        <v>0</v>
      </c>
      <c r="AL1118">
        <f t="shared" si="432"/>
        <v>0</v>
      </c>
      <c r="AM1118">
        <f t="shared" si="433"/>
        <v>0</v>
      </c>
      <c r="AO1118">
        <f t="shared" si="434"/>
        <v>0</v>
      </c>
      <c r="AP1118">
        <f t="shared" si="435"/>
        <v>0</v>
      </c>
    </row>
    <row r="1119" spans="1:42" x14ac:dyDescent="0.2">
      <c r="A1119" s="191"/>
      <c r="D1119" s="120">
        <f t="shared" si="417"/>
        <v>0</v>
      </c>
      <c r="O1119">
        <f t="shared" si="418"/>
        <v>0</v>
      </c>
      <c r="P1119">
        <f t="shared" si="436"/>
        <v>431</v>
      </c>
      <c r="Q1119">
        <f t="shared" si="437"/>
        <v>0</v>
      </c>
      <c r="R1119">
        <f t="shared" si="419"/>
        <v>0</v>
      </c>
      <c r="S1119">
        <f t="shared" si="420"/>
        <v>0</v>
      </c>
      <c r="T1119">
        <f t="shared" si="438"/>
        <v>0</v>
      </c>
      <c r="V1119">
        <f t="shared" si="421"/>
        <v>0</v>
      </c>
      <c r="W1119">
        <f t="shared" si="422"/>
        <v>0</v>
      </c>
      <c r="Y1119">
        <f t="shared" si="423"/>
        <v>0</v>
      </c>
      <c r="Z1119">
        <f t="shared" si="424"/>
        <v>0</v>
      </c>
      <c r="AB1119">
        <f t="shared" si="425"/>
        <v>0</v>
      </c>
      <c r="AC1119">
        <f t="shared" si="426"/>
        <v>0</v>
      </c>
      <c r="AE1119">
        <f t="shared" si="427"/>
        <v>0</v>
      </c>
      <c r="AF1119">
        <f t="shared" si="428"/>
        <v>0</v>
      </c>
      <c r="AG1119">
        <f t="shared" si="439"/>
        <v>0</v>
      </c>
      <c r="AH1119">
        <f t="shared" si="440"/>
        <v>0</v>
      </c>
      <c r="AI1119">
        <f t="shared" si="429"/>
        <v>0</v>
      </c>
      <c r="AJ1119">
        <f t="shared" si="430"/>
        <v>0</v>
      </c>
      <c r="AK1119">
        <f t="shared" si="431"/>
        <v>0</v>
      </c>
      <c r="AL1119">
        <f t="shared" si="432"/>
        <v>0</v>
      </c>
      <c r="AM1119">
        <f t="shared" si="433"/>
        <v>0</v>
      </c>
      <c r="AO1119">
        <f t="shared" si="434"/>
        <v>0</v>
      </c>
      <c r="AP1119">
        <f t="shared" si="435"/>
        <v>0</v>
      </c>
    </row>
    <row r="1120" spans="1:42" x14ac:dyDescent="0.2">
      <c r="A1120" s="40"/>
      <c r="D1120" s="120">
        <f t="shared" si="417"/>
        <v>0</v>
      </c>
      <c r="O1120">
        <f t="shared" si="418"/>
        <v>0</v>
      </c>
      <c r="P1120">
        <f t="shared" si="436"/>
        <v>431</v>
      </c>
      <c r="Q1120">
        <f t="shared" si="437"/>
        <v>0</v>
      </c>
      <c r="R1120">
        <f t="shared" si="419"/>
        <v>0</v>
      </c>
      <c r="S1120">
        <f t="shared" si="420"/>
        <v>0</v>
      </c>
      <c r="T1120">
        <f t="shared" si="438"/>
        <v>0</v>
      </c>
      <c r="V1120">
        <f t="shared" si="421"/>
        <v>0</v>
      </c>
      <c r="W1120">
        <f t="shared" si="422"/>
        <v>0</v>
      </c>
      <c r="Y1120">
        <f t="shared" si="423"/>
        <v>0</v>
      </c>
      <c r="Z1120">
        <f t="shared" si="424"/>
        <v>0</v>
      </c>
      <c r="AB1120">
        <f t="shared" si="425"/>
        <v>0</v>
      </c>
      <c r="AC1120">
        <f t="shared" si="426"/>
        <v>0</v>
      </c>
      <c r="AE1120">
        <f t="shared" si="427"/>
        <v>0</v>
      </c>
      <c r="AF1120">
        <f t="shared" si="428"/>
        <v>0</v>
      </c>
      <c r="AG1120">
        <f t="shared" si="439"/>
        <v>0</v>
      </c>
      <c r="AH1120">
        <f t="shared" si="440"/>
        <v>0</v>
      </c>
      <c r="AI1120">
        <f t="shared" si="429"/>
        <v>0</v>
      </c>
      <c r="AJ1120">
        <f t="shared" si="430"/>
        <v>0</v>
      </c>
      <c r="AK1120">
        <f t="shared" si="431"/>
        <v>0</v>
      </c>
      <c r="AL1120">
        <f t="shared" si="432"/>
        <v>0</v>
      </c>
      <c r="AM1120">
        <f t="shared" si="433"/>
        <v>0</v>
      </c>
      <c r="AO1120">
        <f t="shared" si="434"/>
        <v>0</v>
      </c>
      <c r="AP1120">
        <f t="shared" si="435"/>
        <v>0</v>
      </c>
    </row>
    <row r="1121" spans="1:42" x14ac:dyDescent="0.2">
      <c r="A1121" s="40"/>
      <c r="D1121" s="120">
        <f t="shared" si="417"/>
        <v>0</v>
      </c>
      <c r="O1121">
        <f t="shared" si="418"/>
        <v>0</v>
      </c>
      <c r="P1121">
        <f t="shared" si="436"/>
        <v>431</v>
      </c>
      <c r="Q1121">
        <f t="shared" si="437"/>
        <v>0</v>
      </c>
      <c r="R1121">
        <f t="shared" si="419"/>
        <v>0</v>
      </c>
      <c r="S1121">
        <f t="shared" si="420"/>
        <v>0</v>
      </c>
      <c r="T1121">
        <f t="shared" si="438"/>
        <v>0</v>
      </c>
      <c r="V1121">
        <f t="shared" si="421"/>
        <v>0</v>
      </c>
      <c r="W1121">
        <f t="shared" si="422"/>
        <v>0</v>
      </c>
      <c r="Y1121">
        <f t="shared" si="423"/>
        <v>0</v>
      </c>
      <c r="Z1121">
        <f t="shared" si="424"/>
        <v>0</v>
      </c>
      <c r="AB1121">
        <f t="shared" si="425"/>
        <v>0</v>
      </c>
      <c r="AC1121">
        <f t="shared" si="426"/>
        <v>0</v>
      </c>
      <c r="AE1121">
        <f t="shared" si="427"/>
        <v>0</v>
      </c>
      <c r="AF1121">
        <f t="shared" si="428"/>
        <v>0</v>
      </c>
      <c r="AG1121">
        <f t="shared" si="439"/>
        <v>0</v>
      </c>
      <c r="AH1121">
        <f t="shared" si="440"/>
        <v>0</v>
      </c>
      <c r="AI1121">
        <f t="shared" si="429"/>
        <v>0</v>
      </c>
      <c r="AJ1121">
        <f t="shared" si="430"/>
        <v>0</v>
      </c>
      <c r="AK1121">
        <f t="shared" si="431"/>
        <v>0</v>
      </c>
      <c r="AL1121">
        <f t="shared" si="432"/>
        <v>0</v>
      </c>
      <c r="AM1121">
        <f t="shared" si="433"/>
        <v>0</v>
      </c>
      <c r="AO1121">
        <f t="shared" si="434"/>
        <v>0</v>
      </c>
      <c r="AP1121">
        <f t="shared" si="435"/>
        <v>0</v>
      </c>
    </row>
    <row r="1122" spans="1:42" x14ac:dyDescent="0.2">
      <c r="A1122" s="191"/>
      <c r="D1122" s="120">
        <f t="shared" si="417"/>
        <v>0</v>
      </c>
      <c r="O1122">
        <f t="shared" si="418"/>
        <v>0</v>
      </c>
      <c r="P1122">
        <f t="shared" si="436"/>
        <v>431</v>
      </c>
      <c r="Q1122">
        <f t="shared" si="437"/>
        <v>0</v>
      </c>
      <c r="R1122">
        <f t="shared" si="419"/>
        <v>0</v>
      </c>
      <c r="S1122">
        <f t="shared" si="420"/>
        <v>0</v>
      </c>
      <c r="T1122">
        <f t="shared" si="438"/>
        <v>0</v>
      </c>
      <c r="V1122">
        <f t="shared" si="421"/>
        <v>0</v>
      </c>
      <c r="W1122">
        <f t="shared" si="422"/>
        <v>0</v>
      </c>
      <c r="Y1122">
        <f t="shared" si="423"/>
        <v>0</v>
      </c>
      <c r="Z1122">
        <f t="shared" si="424"/>
        <v>0</v>
      </c>
      <c r="AB1122">
        <f t="shared" si="425"/>
        <v>0</v>
      </c>
      <c r="AC1122">
        <f t="shared" si="426"/>
        <v>0</v>
      </c>
      <c r="AE1122">
        <f t="shared" si="427"/>
        <v>0</v>
      </c>
      <c r="AF1122">
        <f t="shared" si="428"/>
        <v>0</v>
      </c>
      <c r="AG1122">
        <f t="shared" si="439"/>
        <v>0</v>
      </c>
      <c r="AH1122">
        <f t="shared" si="440"/>
        <v>0</v>
      </c>
      <c r="AI1122">
        <f t="shared" si="429"/>
        <v>0</v>
      </c>
      <c r="AJ1122">
        <f t="shared" si="430"/>
        <v>0</v>
      </c>
      <c r="AK1122">
        <f t="shared" si="431"/>
        <v>0</v>
      </c>
      <c r="AL1122">
        <f t="shared" si="432"/>
        <v>0</v>
      </c>
      <c r="AM1122">
        <f t="shared" si="433"/>
        <v>0</v>
      </c>
      <c r="AO1122">
        <f t="shared" si="434"/>
        <v>0</v>
      </c>
      <c r="AP1122">
        <f t="shared" si="435"/>
        <v>0</v>
      </c>
    </row>
    <row r="1123" spans="1:42" x14ac:dyDescent="0.2">
      <c r="A1123" s="40"/>
      <c r="D1123" s="120">
        <f t="shared" si="417"/>
        <v>0</v>
      </c>
      <c r="O1123">
        <f t="shared" si="418"/>
        <v>0</v>
      </c>
      <c r="P1123">
        <f t="shared" si="436"/>
        <v>431</v>
      </c>
      <c r="Q1123">
        <f t="shared" si="437"/>
        <v>0</v>
      </c>
      <c r="R1123">
        <f t="shared" si="419"/>
        <v>0</v>
      </c>
      <c r="S1123">
        <f t="shared" si="420"/>
        <v>0</v>
      </c>
      <c r="T1123">
        <f t="shared" si="438"/>
        <v>0</v>
      </c>
      <c r="V1123">
        <f t="shared" si="421"/>
        <v>0</v>
      </c>
      <c r="W1123">
        <f t="shared" si="422"/>
        <v>0</v>
      </c>
      <c r="Y1123">
        <f t="shared" si="423"/>
        <v>0</v>
      </c>
      <c r="Z1123">
        <f t="shared" si="424"/>
        <v>0</v>
      </c>
      <c r="AB1123">
        <f t="shared" si="425"/>
        <v>0</v>
      </c>
      <c r="AC1123">
        <f t="shared" si="426"/>
        <v>0</v>
      </c>
      <c r="AE1123">
        <f t="shared" si="427"/>
        <v>0</v>
      </c>
      <c r="AF1123">
        <f t="shared" si="428"/>
        <v>0</v>
      </c>
      <c r="AG1123">
        <f t="shared" si="439"/>
        <v>0</v>
      </c>
      <c r="AH1123">
        <f t="shared" si="440"/>
        <v>0</v>
      </c>
      <c r="AI1123">
        <f t="shared" si="429"/>
        <v>0</v>
      </c>
      <c r="AJ1123">
        <f t="shared" si="430"/>
        <v>0</v>
      </c>
      <c r="AK1123">
        <f t="shared" si="431"/>
        <v>0</v>
      </c>
      <c r="AL1123">
        <f t="shared" si="432"/>
        <v>0</v>
      </c>
      <c r="AM1123">
        <f t="shared" si="433"/>
        <v>0</v>
      </c>
      <c r="AO1123">
        <f t="shared" si="434"/>
        <v>0</v>
      </c>
      <c r="AP1123">
        <f t="shared" si="435"/>
        <v>0</v>
      </c>
    </row>
    <row r="1124" spans="1:42" x14ac:dyDescent="0.2">
      <c r="A1124" s="40"/>
      <c r="D1124" s="120">
        <f t="shared" si="417"/>
        <v>0</v>
      </c>
      <c r="O1124">
        <f t="shared" si="418"/>
        <v>0</v>
      </c>
      <c r="P1124">
        <f t="shared" si="436"/>
        <v>431</v>
      </c>
      <c r="Q1124">
        <f t="shared" si="437"/>
        <v>0</v>
      </c>
      <c r="R1124">
        <f t="shared" si="419"/>
        <v>0</v>
      </c>
      <c r="S1124">
        <f t="shared" si="420"/>
        <v>0</v>
      </c>
      <c r="T1124">
        <f t="shared" si="438"/>
        <v>0</v>
      </c>
      <c r="V1124">
        <f t="shared" si="421"/>
        <v>0</v>
      </c>
      <c r="W1124">
        <f t="shared" si="422"/>
        <v>0</v>
      </c>
      <c r="Y1124">
        <f t="shared" si="423"/>
        <v>0</v>
      </c>
      <c r="Z1124">
        <f t="shared" si="424"/>
        <v>0</v>
      </c>
      <c r="AB1124">
        <f t="shared" si="425"/>
        <v>0</v>
      </c>
      <c r="AC1124">
        <f t="shared" si="426"/>
        <v>0</v>
      </c>
      <c r="AE1124">
        <f t="shared" si="427"/>
        <v>0</v>
      </c>
      <c r="AF1124">
        <f t="shared" si="428"/>
        <v>0</v>
      </c>
      <c r="AG1124">
        <f t="shared" si="439"/>
        <v>0</v>
      </c>
      <c r="AH1124">
        <f t="shared" si="440"/>
        <v>0</v>
      </c>
      <c r="AI1124">
        <f t="shared" si="429"/>
        <v>0</v>
      </c>
      <c r="AJ1124">
        <f t="shared" si="430"/>
        <v>0</v>
      </c>
      <c r="AK1124">
        <f t="shared" si="431"/>
        <v>0</v>
      </c>
      <c r="AL1124">
        <f t="shared" si="432"/>
        <v>0</v>
      </c>
      <c r="AM1124">
        <f t="shared" si="433"/>
        <v>0</v>
      </c>
      <c r="AO1124">
        <f t="shared" si="434"/>
        <v>0</v>
      </c>
      <c r="AP1124">
        <f t="shared" si="435"/>
        <v>0</v>
      </c>
    </row>
    <row r="1125" spans="1:42" x14ac:dyDescent="0.2">
      <c r="A1125" s="191"/>
      <c r="D1125" s="120">
        <f t="shared" si="417"/>
        <v>0</v>
      </c>
      <c r="O1125">
        <f t="shared" si="418"/>
        <v>0</v>
      </c>
      <c r="P1125">
        <f t="shared" si="436"/>
        <v>431</v>
      </c>
      <c r="Q1125">
        <f t="shared" si="437"/>
        <v>0</v>
      </c>
      <c r="R1125">
        <f t="shared" si="419"/>
        <v>0</v>
      </c>
      <c r="S1125">
        <f t="shared" si="420"/>
        <v>0</v>
      </c>
      <c r="T1125">
        <f t="shared" si="438"/>
        <v>0</v>
      </c>
      <c r="V1125">
        <f t="shared" si="421"/>
        <v>0</v>
      </c>
      <c r="W1125">
        <f t="shared" si="422"/>
        <v>0</v>
      </c>
      <c r="Y1125">
        <f t="shared" si="423"/>
        <v>0</v>
      </c>
      <c r="Z1125">
        <f t="shared" si="424"/>
        <v>0</v>
      </c>
      <c r="AB1125">
        <f t="shared" si="425"/>
        <v>0</v>
      </c>
      <c r="AC1125">
        <f t="shared" si="426"/>
        <v>0</v>
      </c>
      <c r="AE1125">
        <f t="shared" si="427"/>
        <v>0</v>
      </c>
      <c r="AF1125">
        <f t="shared" si="428"/>
        <v>0</v>
      </c>
      <c r="AG1125">
        <f t="shared" si="439"/>
        <v>0</v>
      </c>
      <c r="AH1125">
        <f t="shared" si="440"/>
        <v>0</v>
      </c>
      <c r="AI1125">
        <f t="shared" si="429"/>
        <v>0</v>
      </c>
      <c r="AJ1125">
        <f t="shared" si="430"/>
        <v>0</v>
      </c>
      <c r="AK1125">
        <f t="shared" si="431"/>
        <v>0</v>
      </c>
      <c r="AL1125">
        <f t="shared" si="432"/>
        <v>0</v>
      </c>
      <c r="AM1125">
        <f t="shared" si="433"/>
        <v>0</v>
      </c>
      <c r="AO1125">
        <f t="shared" si="434"/>
        <v>0</v>
      </c>
      <c r="AP1125">
        <f t="shared" si="435"/>
        <v>0</v>
      </c>
    </row>
    <row r="1126" spans="1:42" x14ac:dyDescent="0.2">
      <c r="D1126" s="120">
        <f t="shared" si="417"/>
        <v>0</v>
      </c>
      <c r="O1126">
        <f t="shared" si="418"/>
        <v>0</v>
      </c>
      <c r="P1126">
        <f t="shared" si="436"/>
        <v>431</v>
      </c>
      <c r="Q1126">
        <f t="shared" si="437"/>
        <v>0</v>
      </c>
      <c r="R1126">
        <f t="shared" si="419"/>
        <v>0</v>
      </c>
      <c r="S1126">
        <f t="shared" si="420"/>
        <v>0</v>
      </c>
      <c r="T1126">
        <f t="shared" si="438"/>
        <v>0</v>
      </c>
      <c r="V1126">
        <f t="shared" si="421"/>
        <v>0</v>
      </c>
      <c r="W1126">
        <f t="shared" si="422"/>
        <v>0</v>
      </c>
      <c r="Y1126">
        <f t="shared" si="423"/>
        <v>0</v>
      </c>
      <c r="Z1126">
        <f t="shared" si="424"/>
        <v>0</v>
      </c>
      <c r="AB1126">
        <f t="shared" si="425"/>
        <v>0</v>
      </c>
      <c r="AC1126">
        <f t="shared" si="426"/>
        <v>0</v>
      </c>
      <c r="AE1126">
        <f t="shared" si="427"/>
        <v>0</v>
      </c>
      <c r="AF1126">
        <f t="shared" si="428"/>
        <v>0</v>
      </c>
      <c r="AG1126">
        <f t="shared" si="439"/>
        <v>0</v>
      </c>
      <c r="AH1126">
        <f t="shared" si="440"/>
        <v>0</v>
      </c>
      <c r="AI1126">
        <f t="shared" si="429"/>
        <v>0</v>
      </c>
      <c r="AJ1126">
        <f t="shared" si="430"/>
        <v>0</v>
      </c>
      <c r="AK1126">
        <f t="shared" si="431"/>
        <v>0</v>
      </c>
      <c r="AL1126">
        <f t="shared" si="432"/>
        <v>0</v>
      </c>
      <c r="AM1126">
        <f t="shared" si="433"/>
        <v>0</v>
      </c>
      <c r="AO1126">
        <f t="shared" si="434"/>
        <v>0</v>
      </c>
      <c r="AP1126">
        <f t="shared" si="435"/>
        <v>0</v>
      </c>
    </row>
    <row r="1127" spans="1:42" x14ac:dyDescent="0.2">
      <c r="A1127" s="40"/>
      <c r="D1127" s="120">
        <f t="shared" si="417"/>
        <v>0</v>
      </c>
      <c r="O1127">
        <f t="shared" si="418"/>
        <v>0</v>
      </c>
      <c r="P1127">
        <f t="shared" si="436"/>
        <v>431</v>
      </c>
      <c r="Q1127">
        <f t="shared" si="437"/>
        <v>0</v>
      </c>
      <c r="R1127">
        <f t="shared" si="419"/>
        <v>0</v>
      </c>
      <c r="S1127">
        <f t="shared" si="420"/>
        <v>0</v>
      </c>
      <c r="T1127">
        <f t="shared" si="438"/>
        <v>0</v>
      </c>
      <c r="V1127">
        <f t="shared" si="421"/>
        <v>0</v>
      </c>
      <c r="W1127">
        <f t="shared" si="422"/>
        <v>0</v>
      </c>
      <c r="Y1127">
        <f t="shared" si="423"/>
        <v>0</v>
      </c>
      <c r="Z1127">
        <f t="shared" si="424"/>
        <v>0</v>
      </c>
      <c r="AB1127">
        <f t="shared" si="425"/>
        <v>0</v>
      </c>
      <c r="AC1127">
        <f t="shared" si="426"/>
        <v>0</v>
      </c>
      <c r="AE1127">
        <f t="shared" si="427"/>
        <v>0</v>
      </c>
      <c r="AF1127">
        <f t="shared" si="428"/>
        <v>0</v>
      </c>
      <c r="AG1127">
        <f t="shared" si="439"/>
        <v>0</v>
      </c>
      <c r="AH1127">
        <f t="shared" si="440"/>
        <v>0</v>
      </c>
      <c r="AI1127">
        <f t="shared" si="429"/>
        <v>0</v>
      </c>
      <c r="AJ1127">
        <f t="shared" si="430"/>
        <v>0</v>
      </c>
      <c r="AK1127">
        <f t="shared" si="431"/>
        <v>0</v>
      </c>
      <c r="AL1127">
        <f t="shared" si="432"/>
        <v>0</v>
      </c>
      <c r="AM1127">
        <f t="shared" si="433"/>
        <v>0</v>
      </c>
      <c r="AO1127">
        <f t="shared" si="434"/>
        <v>0</v>
      </c>
      <c r="AP1127">
        <f t="shared" si="435"/>
        <v>0</v>
      </c>
    </row>
    <row r="1128" spans="1:42" x14ac:dyDescent="0.2">
      <c r="D1128" s="120">
        <f t="shared" si="417"/>
        <v>0</v>
      </c>
      <c r="O1128">
        <f t="shared" si="418"/>
        <v>0</v>
      </c>
      <c r="P1128">
        <f t="shared" si="436"/>
        <v>431</v>
      </c>
      <c r="Q1128">
        <f t="shared" si="437"/>
        <v>0</v>
      </c>
      <c r="R1128">
        <f t="shared" si="419"/>
        <v>0</v>
      </c>
      <c r="S1128">
        <f t="shared" si="420"/>
        <v>0</v>
      </c>
      <c r="T1128">
        <f t="shared" si="438"/>
        <v>0</v>
      </c>
      <c r="V1128">
        <f t="shared" si="421"/>
        <v>0</v>
      </c>
      <c r="W1128">
        <f t="shared" si="422"/>
        <v>0</v>
      </c>
      <c r="Y1128">
        <f t="shared" si="423"/>
        <v>0</v>
      </c>
      <c r="Z1128">
        <f t="shared" si="424"/>
        <v>0</v>
      </c>
      <c r="AB1128">
        <f t="shared" si="425"/>
        <v>0</v>
      </c>
      <c r="AC1128">
        <f t="shared" si="426"/>
        <v>0</v>
      </c>
      <c r="AE1128">
        <f t="shared" si="427"/>
        <v>0</v>
      </c>
      <c r="AF1128">
        <f t="shared" si="428"/>
        <v>0</v>
      </c>
      <c r="AG1128">
        <f t="shared" si="439"/>
        <v>0</v>
      </c>
      <c r="AH1128">
        <f t="shared" si="440"/>
        <v>0</v>
      </c>
      <c r="AI1128">
        <f t="shared" si="429"/>
        <v>0</v>
      </c>
      <c r="AJ1128">
        <f t="shared" si="430"/>
        <v>0</v>
      </c>
      <c r="AK1128">
        <f t="shared" si="431"/>
        <v>0</v>
      </c>
      <c r="AL1128">
        <f t="shared" si="432"/>
        <v>0</v>
      </c>
      <c r="AM1128">
        <f t="shared" si="433"/>
        <v>0</v>
      </c>
      <c r="AO1128">
        <f t="shared" si="434"/>
        <v>0</v>
      </c>
      <c r="AP1128">
        <f t="shared" si="435"/>
        <v>0</v>
      </c>
    </row>
    <row r="1129" spans="1:42" x14ac:dyDescent="0.2">
      <c r="D1129" s="120">
        <f t="shared" si="417"/>
        <v>0</v>
      </c>
      <c r="O1129">
        <f t="shared" si="418"/>
        <v>0</v>
      </c>
      <c r="P1129">
        <f t="shared" si="436"/>
        <v>431</v>
      </c>
      <c r="Q1129">
        <f t="shared" si="437"/>
        <v>0</v>
      </c>
      <c r="R1129">
        <f t="shared" si="419"/>
        <v>0</v>
      </c>
      <c r="S1129">
        <f t="shared" si="420"/>
        <v>0</v>
      </c>
      <c r="T1129">
        <f t="shared" si="438"/>
        <v>0</v>
      </c>
      <c r="V1129">
        <f t="shared" si="421"/>
        <v>0</v>
      </c>
      <c r="W1129">
        <f t="shared" si="422"/>
        <v>0</v>
      </c>
      <c r="Y1129">
        <f t="shared" si="423"/>
        <v>0</v>
      </c>
      <c r="Z1129">
        <f t="shared" si="424"/>
        <v>0</v>
      </c>
      <c r="AB1129">
        <f t="shared" si="425"/>
        <v>0</v>
      </c>
      <c r="AC1129">
        <f t="shared" si="426"/>
        <v>0</v>
      </c>
      <c r="AE1129">
        <f t="shared" si="427"/>
        <v>0</v>
      </c>
      <c r="AF1129">
        <f t="shared" si="428"/>
        <v>0</v>
      </c>
      <c r="AG1129">
        <f t="shared" si="439"/>
        <v>0</v>
      </c>
      <c r="AH1129">
        <f t="shared" si="440"/>
        <v>0</v>
      </c>
      <c r="AI1129">
        <f t="shared" si="429"/>
        <v>0</v>
      </c>
      <c r="AJ1129">
        <f t="shared" si="430"/>
        <v>0</v>
      </c>
      <c r="AK1129">
        <f t="shared" si="431"/>
        <v>0</v>
      </c>
      <c r="AL1129">
        <f t="shared" si="432"/>
        <v>0</v>
      </c>
      <c r="AM1129">
        <f t="shared" si="433"/>
        <v>0</v>
      </c>
      <c r="AO1129">
        <f t="shared" si="434"/>
        <v>0</v>
      </c>
      <c r="AP1129">
        <f t="shared" si="435"/>
        <v>0</v>
      </c>
    </row>
    <row r="1130" spans="1:42" x14ac:dyDescent="0.2">
      <c r="A1130" s="492"/>
      <c r="D1130" s="120">
        <f t="shared" si="417"/>
        <v>0</v>
      </c>
      <c r="O1130">
        <f t="shared" si="418"/>
        <v>0</v>
      </c>
      <c r="P1130">
        <f t="shared" si="436"/>
        <v>431</v>
      </c>
      <c r="Q1130">
        <f t="shared" si="437"/>
        <v>0</v>
      </c>
      <c r="R1130">
        <f t="shared" si="419"/>
        <v>0</v>
      </c>
      <c r="S1130">
        <f t="shared" si="420"/>
        <v>0</v>
      </c>
      <c r="T1130">
        <f t="shared" si="438"/>
        <v>0</v>
      </c>
      <c r="V1130">
        <f t="shared" si="421"/>
        <v>0</v>
      </c>
      <c r="W1130">
        <f t="shared" si="422"/>
        <v>0</v>
      </c>
      <c r="Y1130">
        <f t="shared" si="423"/>
        <v>0</v>
      </c>
      <c r="Z1130">
        <f t="shared" si="424"/>
        <v>0</v>
      </c>
      <c r="AB1130">
        <f t="shared" si="425"/>
        <v>0</v>
      </c>
      <c r="AC1130">
        <f t="shared" si="426"/>
        <v>0</v>
      </c>
      <c r="AE1130">
        <f t="shared" si="427"/>
        <v>0</v>
      </c>
      <c r="AF1130">
        <f t="shared" si="428"/>
        <v>0</v>
      </c>
      <c r="AG1130">
        <f t="shared" si="439"/>
        <v>0</v>
      </c>
      <c r="AH1130">
        <f t="shared" si="440"/>
        <v>0</v>
      </c>
      <c r="AI1130">
        <f t="shared" si="429"/>
        <v>0</v>
      </c>
      <c r="AJ1130">
        <f t="shared" si="430"/>
        <v>0</v>
      </c>
      <c r="AK1130">
        <f t="shared" si="431"/>
        <v>0</v>
      </c>
      <c r="AL1130">
        <f t="shared" si="432"/>
        <v>0</v>
      </c>
      <c r="AM1130">
        <f t="shared" si="433"/>
        <v>0</v>
      </c>
      <c r="AO1130">
        <f t="shared" si="434"/>
        <v>0</v>
      </c>
      <c r="AP1130">
        <f t="shared" si="435"/>
        <v>0</v>
      </c>
    </row>
    <row r="1131" spans="1:42" x14ac:dyDescent="0.2">
      <c r="A1131" s="40"/>
      <c r="D1131" s="120">
        <f t="shared" si="417"/>
        <v>0</v>
      </c>
      <c r="O1131">
        <f t="shared" si="418"/>
        <v>0</v>
      </c>
      <c r="P1131">
        <f t="shared" si="436"/>
        <v>431</v>
      </c>
      <c r="Q1131">
        <f t="shared" si="437"/>
        <v>0</v>
      </c>
      <c r="R1131">
        <f t="shared" si="419"/>
        <v>0</v>
      </c>
      <c r="S1131">
        <f t="shared" si="420"/>
        <v>0</v>
      </c>
      <c r="T1131">
        <f t="shared" si="438"/>
        <v>0</v>
      </c>
      <c r="V1131">
        <f t="shared" si="421"/>
        <v>0</v>
      </c>
      <c r="W1131">
        <f t="shared" si="422"/>
        <v>0</v>
      </c>
      <c r="Y1131">
        <f t="shared" si="423"/>
        <v>0</v>
      </c>
      <c r="Z1131">
        <f t="shared" si="424"/>
        <v>0</v>
      </c>
      <c r="AB1131">
        <f t="shared" si="425"/>
        <v>0</v>
      </c>
      <c r="AC1131">
        <f t="shared" si="426"/>
        <v>0</v>
      </c>
      <c r="AE1131">
        <f t="shared" si="427"/>
        <v>0</v>
      </c>
      <c r="AF1131">
        <f t="shared" si="428"/>
        <v>0</v>
      </c>
      <c r="AG1131">
        <f t="shared" si="439"/>
        <v>0</v>
      </c>
      <c r="AH1131">
        <f t="shared" si="440"/>
        <v>0</v>
      </c>
      <c r="AI1131">
        <f t="shared" si="429"/>
        <v>0</v>
      </c>
      <c r="AJ1131">
        <f t="shared" si="430"/>
        <v>0</v>
      </c>
      <c r="AK1131">
        <f t="shared" si="431"/>
        <v>0</v>
      </c>
      <c r="AL1131">
        <f t="shared" si="432"/>
        <v>0</v>
      </c>
      <c r="AM1131">
        <f t="shared" si="433"/>
        <v>0</v>
      </c>
      <c r="AO1131">
        <f t="shared" si="434"/>
        <v>0</v>
      </c>
      <c r="AP1131">
        <f t="shared" si="435"/>
        <v>0</v>
      </c>
    </row>
    <row r="1132" spans="1:42" x14ac:dyDescent="0.2">
      <c r="A1132" s="40"/>
      <c r="D1132" s="120">
        <f t="shared" si="417"/>
        <v>0</v>
      </c>
      <c r="O1132">
        <f t="shared" si="418"/>
        <v>0</v>
      </c>
      <c r="P1132">
        <f t="shared" si="436"/>
        <v>431</v>
      </c>
      <c r="Q1132">
        <f t="shared" si="437"/>
        <v>0</v>
      </c>
      <c r="R1132">
        <f t="shared" si="419"/>
        <v>0</v>
      </c>
      <c r="S1132">
        <f t="shared" si="420"/>
        <v>0</v>
      </c>
      <c r="T1132">
        <f t="shared" si="438"/>
        <v>0</v>
      </c>
      <c r="V1132">
        <f t="shared" si="421"/>
        <v>0</v>
      </c>
      <c r="W1132">
        <f t="shared" si="422"/>
        <v>0</v>
      </c>
      <c r="Y1132">
        <f t="shared" si="423"/>
        <v>0</v>
      </c>
      <c r="Z1132">
        <f t="shared" si="424"/>
        <v>0</v>
      </c>
      <c r="AB1132">
        <f t="shared" si="425"/>
        <v>0</v>
      </c>
      <c r="AC1132">
        <f t="shared" si="426"/>
        <v>0</v>
      </c>
      <c r="AE1132">
        <f t="shared" si="427"/>
        <v>0</v>
      </c>
      <c r="AF1132">
        <f t="shared" si="428"/>
        <v>0</v>
      </c>
      <c r="AG1132">
        <f t="shared" si="439"/>
        <v>0</v>
      </c>
      <c r="AH1132">
        <f t="shared" si="440"/>
        <v>0</v>
      </c>
      <c r="AI1132">
        <f t="shared" si="429"/>
        <v>0</v>
      </c>
      <c r="AJ1132">
        <f t="shared" si="430"/>
        <v>0</v>
      </c>
      <c r="AK1132">
        <f t="shared" si="431"/>
        <v>0</v>
      </c>
      <c r="AL1132">
        <f t="shared" si="432"/>
        <v>0</v>
      </c>
      <c r="AM1132">
        <f t="shared" si="433"/>
        <v>0</v>
      </c>
      <c r="AO1132">
        <f t="shared" si="434"/>
        <v>0</v>
      </c>
      <c r="AP1132">
        <f t="shared" si="435"/>
        <v>0</v>
      </c>
    </row>
    <row r="1133" spans="1:42" x14ac:dyDescent="0.2">
      <c r="A1133" s="40"/>
      <c r="D1133" s="120">
        <f t="shared" si="417"/>
        <v>0</v>
      </c>
      <c r="O1133">
        <f t="shared" si="418"/>
        <v>0</v>
      </c>
      <c r="P1133">
        <f t="shared" si="436"/>
        <v>431</v>
      </c>
      <c r="Q1133">
        <f t="shared" si="437"/>
        <v>0</v>
      </c>
      <c r="R1133">
        <f t="shared" si="419"/>
        <v>0</v>
      </c>
      <c r="S1133">
        <f t="shared" si="420"/>
        <v>0</v>
      </c>
      <c r="T1133">
        <f t="shared" si="438"/>
        <v>0</v>
      </c>
      <c r="V1133">
        <f t="shared" si="421"/>
        <v>0</v>
      </c>
      <c r="W1133">
        <f t="shared" si="422"/>
        <v>0</v>
      </c>
      <c r="Y1133">
        <f t="shared" si="423"/>
        <v>0</v>
      </c>
      <c r="Z1133">
        <f t="shared" si="424"/>
        <v>0</v>
      </c>
      <c r="AB1133">
        <f t="shared" si="425"/>
        <v>0</v>
      </c>
      <c r="AC1133">
        <f t="shared" si="426"/>
        <v>0</v>
      </c>
      <c r="AE1133">
        <f t="shared" si="427"/>
        <v>0</v>
      </c>
      <c r="AF1133">
        <f t="shared" si="428"/>
        <v>0</v>
      </c>
      <c r="AG1133">
        <f t="shared" si="439"/>
        <v>0</v>
      </c>
      <c r="AH1133">
        <f t="shared" si="440"/>
        <v>0</v>
      </c>
      <c r="AI1133">
        <f t="shared" si="429"/>
        <v>0</v>
      </c>
      <c r="AJ1133">
        <f t="shared" si="430"/>
        <v>0</v>
      </c>
      <c r="AK1133">
        <f t="shared" si="431"/>
        <v>0</v>
      </c>
      <c r="AL1133">
        <f t="shared" si="432"/>
        <v>0</v>
      </c>
      <c r="AM1133">
        <f t="shared" si="433"/>
        <v>0</v>
      </c>
      <c r="AO1133">
        <f t="shared" si="434"/>
        <v>0</v>
      </c>
      <c r="AP1133">
        <f t="shared" si="435"/>
        <v>0</v>
      </c>
    </row>
    <row r="1134" spans="1:42" x14ac:dyDescent="0.2">
      <c r="A1134" s="43"/>
      <c r="D1134" s="120">
        <f t="shared" si="417"/>
        <v>0</v>
      </c>
      <c r="O1134">
        <f t="shared" si="418"/>
        <v>0</v>
      </c>
      <c r="P1134">
        <f t="shared" si="436"/>
        <v>431</v>
      </c>
      <c r="Q1134">
        <f t="shared" si="437"/>
        <v>0</v>
      </c>
      <c r="R1134">
        <f t="shared" si="419"/>
        <v>0</v>
      </c>
      <c r="S1134">
        <f t="shared" si="420"/>
        <v>0</v>
      </c>
      <c r="T1134">
        <f t="shared" si="438"/>
        <v>0</v>
      </c>
      <c r="V1134">
        <f t="shared" si="421"/>
        <v>0</v>
      </c>
      <c r="W1134">
        <f t="shared" si="422"/>
        <v>0</v>
      </c>
      <c r="Y1134">
        <f t="shared" si="423"/>
        <v>0</v>
      </c>
      <c r="Z1134">
        <f t="shared" si="424"/>
        <v>0</v>
      </c>
      <c r="AB1134">
        <f t="shared" si="425"/>
        <v>0</v>
      </c>
      <c r="AC1134">
        <f t="shared" si="426"/>
        <v>0</v>
      </c>
      <c r="AE1134">
        <f t="shared" si="427"/>
        <v>0</v>
      </c>
      <c r="AF1134">
        <f t="shared" si="428"/>
        <v>0</v>
      </c>
      <c r="AG1134">
        <f t="shared" si="439"/>
        <v>0</v>
      </c>
      <c r="AH1134">
        <f t="shared" si="440"/>
        <v>0</v>
      </c>
      <c r="AI1134">
        <f t="shared" si="429"/>
        <v>0</v>
      </c>
      <c r="AJ1134">
        <f t="shared" si="430"/>
        <v>0</v>
      </c>
      <c r="AK1134">
        <f t="shared" si="431"/>
        <v>0</v>
      </c>
      <c r="AL1134">
        <f t="shared" si="432"/>
        <v>0</v>
      </c>
      <c r="AM1134">
        <f t="shared" si="433"/>
        <v>0</v>
      </c>
      <c r="AO1134">
        <f t="shared" si="434"/>
        <v>0</v>
      </c>
      <c r="AP1134">
        <f t="shared" si="435"/>
        <v>0</v>
      </c>
    </row>
    <row r="1135" spans="1:42" x14ac:dyDescent="0.2">
      <c r="D1135" s="120">
        <f t="shared" si="417"/>
        <v>0</v>
      </c>
      <c r="O1135">
        <f t="shared" si="418"/>
        <v>0</v>
      </c>
      <c r="P1135">
        <f t="shared" si="436"/>
        <v>431</v>
      </c>
      <c r="Q1135">
        <f t="shared" si="437"/>
        <v>0</v>
      </c>
      <c r="R1135">
        <f t="shared" si="419"/>
        <v>0</v>
      </c>
      <c r="S1135">
        <f t="shared" si="420"/>
        <v>0</v>
      </c>
      <c r="T1135">
        <f t="shared" si="438"/>
        <v>0</v>
      </c>
      <c r="V1135">
        <f t="shared" si="421"/>
        <v>0</v>
      </c>
      <c r="W1135">
        <f t="shared" si="422"/>
        <v>0</v>
      </c>
      <c r="Y1135">
        <f t="shared" si="423"/>
        <v>0</v>
      </c>
      <c r="Z1135">
        <f t="shared" si="424"/>
        <v>0</v>
      </c>
      <c r="AB1135">
        <f t="shared" si="425"/>
        <v>0</v>
      </c>
      <c r="AC1135">
        <f t="shared" si="426"/>
        <v>0</v>
      </c>
      <c r="AE1135">
        <f t="shared" si="427"/>
        <v>0</v>
      </c>
      <c r="AF1135">
        <f t="shared" si="428"/>
        <v>0</v>
      </c>
      <c r="AG1135">
        <f t="shared" si="439"/>
        <v>0</v>
      </c>
      <c r="AH1135">
        <f t="shared" si="440"/>
        <v>0</v>
      </c>
      <c r="AI1135">
        <f t="shared" si="429"/>
        <v>0</v>
      </c>
      <c r="AJ1135">
        <f t="shared" si="430"/>
        <v>0</v>
      </c>
      <c r="AK1135">
        <f t="shared" si="431"/>
        <v>0</v>
      </c>
      <c r="AL1135">
        <f t="shared" si="432"/>
        <v>0</v>
      </c>
      <c r="AM1135">
        <f t="shared" si="433"/>
        <v>0</v>
      </c>
      <c r="AO1135">
        <f t="shared" si="434"/>
        <v>0</v>
      </c>
      <c r="AP1135">
        <f t="shared" si="435"/>
        <v>0</v>
      </c>
    </row>
    <row r="1136" spans="1:42" x14ac:dyDescent="0.2">
      <c r="A1136" s="191"/>
      <c r="D1136" s="120">
        <f t="shared" si="417"/>
        <v>0</v>
      </c>
      <c r="O1136">
        <f t="shared" si="418"/>
        <v>0</v>
      </c>
      <c r="P1136">
        <f t="shared" si="436"/>
        <v>431</v>
      </c>
      <c r="Q1136">
        <f t="shared" si="437"/>
        <v>0</v>
      </c>
      <c r="R1136">
        <f t="shared" si="419"/>
        <v>0</v>
      </c>
      <c r="S1136">
        <f t="shared" si="420"/>
        <v>0</v>
      </c>
      <c r="T1136">
        <f t="shared" si="438"/>
        <v>0</v>
      </c>
      <c r="V1136">
        <f t="shared" si="421"/>
        <v>0</v>
      </c>
      <c r="W1136">
        <f t="shared" si="422"/>
        <v>0</v>
      </c>
      <c r="Y1136">
        <f t="shared" si="423"/>
        <v>0</v>
      </c>
      <c r="Z1136">
        <f t="shared" si="424"/>
        <v>0</v>
      </c>
      <c r="AB1136">
        <f t="shared" si="425"/>
        <v>0</v>
      </c>
      <c r="AC1136">
        <f t="shared" si="426"/>
        <v>0</v>
      </c>
      <c r="AE1136">
        <f t="shared" si="427"/>
        <v>0</v>
      </c>
      <c r="AF1136">
        <f t="shared" si="428"/>
        <v>0</v>
      </c>
      <c r="AG1136">
        <f t="shared" si="439"/>
        <v>0</v>
      </c>
      <c r="AH1136">
        <f t="shared" si="440"/>
        <v>0</v>
      </c>
      <c r="AI1136">
        <f t="shared" si="429"/>
        <v>0</v>
      </c>
      <c r="AJ1136">
        <f t="shared" si="430"/>
        <v>0</v>
      </c>
      <c r="AK1136">
        <f t="shared" si="431"/>
        <v>0</v>
      </c>
      <c r="AL1136">
        <f t="shared" si="432"/>
        <v>0</v>
      </c>
      <c r="AM1136">
        <f t="shared" si="433"/>
        <v>0</v>
      </c>
      <c r="AO1136">
        <f t="shared" si="434"/>
        <v>0</v>
      </c>
      <c r="AP1136">
        <f t="shared" si="435"/>
        <v>0</v>
      </c>
    </row>
    <row r="1137" spans="1:42" x14ac:dyDescent="0.2">
      <c r="D1137" s="120">
        <f t="shared" si="417"/>
        <v>0</v>
      </c>
      <c r="O1137">
        <f t="shared" si="418"/>
        <v>0</v>
      </c>
      <c r="P1137">
        <f t="shared" si="436"/>
        <v>431</v>
      </c>
      <c r="Q1137">
        <f t="shared" si="437"/>
        <v>0</v>
      </c>
      <c r="R1137">
        <f t="shared" si="419"/>
        <v>0</v>
      </c>
      <c r="S1137">
        <f t="shared" si="420"/>
        <v>0</v>
      </c>
      <c r="T1137">
        <f t="shared" si="438"/>
        <v>0</v>
      </c>
      <c r="V1137">
        <f t="shared" si="421"/>
        <v>0</v>
      </c>
      <c r="W1137">
        <f t="shared" si="422"/>
        <v>0</v>
      </c>
      <c r="Y1137">
        <f t="shared" si="423"/>
        <v>0</v>
      </c>
      <c r="Z1137">
        <f t="shared" si="424"/>
        <v>0</v>
      </c>
      <c r="AB1137">
        <f t="shared" si="425"/>
        <v>0</v>
      </c>
      <c r="AC1137">
        <f t="shared" si="426"/>
        <v>0</v>
      </c>
      <c r="AE1137">
        <f t="shared" si="427"/>
        <v>0</v>
      </c>
      <c r="AF1137">
        <f t="shared" si="428"/>
        <v>0</v>
      </c>
      <c r="AG1137">
        <f t="shared" si="439"/>
        <v>0</v>
      </c>
      <c r="AH1137">
        <f t="shared" si="440"/>
        <v>0</v>
      </c>
      <c r="AI1137">
        <f t="shared" si="429"/>
        <v>0</v>
      </c>
      <c r="AJ1137">
        <f t="shared" si="430"/>
        <v>0</v>
      </c>
      <c r="AK1137">
        <f t="shared" si="431"/>
        <v>0</v>
      </c>
      <c r="AL1137">
        <f t="shared" si="432"/>
        <v>0</v>
      </c>
      <c r="AM1137">
        <f t="shared" si="433"/>
        <v>0</v>
      </c>
      <c r="AO1137">
        <f t="shared" si="434"/>
        <v>0</v>
      </c>
      <c r="AP1137">
        <f t="shared" si="435"/>
        <v>0</v>
      </c>
    </row>
    <row r="1138" spans="1:42" x14ac:dyDescent="0.2">
      <c r="A1138" s="40"/>
      <c r="D1138" s="120">
        <f t="shared" si="417"/>
        <v>0</v>
      </c>
      <c r="O1138">
        <f t="shared" si="418"/>
        <v>0</v>
      </c>
      <c r="P1138">
        <f t="shared" si="436"/>
        <v>431</v>
      </c>
      <c r="Q1138">
        <f t="shared" si="437"/>
        <v>0</v>
      </c>
      <c r="R1138">
        <f t="shared" si="419"/>
        <v>0</v>
      </c>
      <c r="S1138">
        <f t="shared" si="420"/>
        <v>0</v>
      </c>
      <c r="T1138">
        <f t="shared" si="438"/>
        <v>0</v>
      </c>
      <c r="V1138">
        <f t="shared" si="421"/>
        <v>0</v>
      </c>
      <c r="W1138">
        <f t="shared" si="422"/>
        <v>0</v>
      </c>
      <c r="Y1138">
        <f t="shared" si="423"/>
        <v>0</v>
      </c>
      <c r="Z1138">
        <f t="shared" si="424"/>
        <v>0</v>
      </c>
      <c r="AB1138">
        <f t="shared" si="425"/>
        <v>0</v>
      </c>
      <c r="AC1138">
        <f t="shared" si="426"/>
        <v>0</v>
      </c>
      <c r="AE1138">
        <f t="shared" si="427"/>
        <v>0</v>
      </c>
      <c r="AF1138">
        <f t="shared" si="428"/>
        <v>0</v>
      </c>
      <c r="AG1138">
        <f t="shared" si="439"/>
        <v>0</v>
      </c>
      <c r="AH1138">
        <f t="shared" si="440"/>
        <v>0</v>
      </c>
      <c r="AI1138">
        <f t="shared" si="429"/>
        <v>0</v>
      </c>
      <c r="AJ1138">
        <f t="shared" si="430"/>
        <v>0</v>
      </c>
      <c r="AK1138">
        <f t="shared" si="431"/>
        <v>0</v>
      </c>
      <c r="AL1138">
        <f t="shared" si="432"/>
        <v>0</v>
      </c>
      <c r="AM1138">
        <f t="shared" si="433"/>
        <v>0</v>
      </c>
      <c r="AO1138">
        <f t="shared" si="434"/>
        <v>0</v>
      </c>
      <c r="AP1138">
        <f t="shared" si="435"/>
        <v>0</v>
      </c>
    </row>
    <row r="1139" spans="1:42" x14ac:dyDescent="0.2">
      <c r="A1139" s="191"/>
      <c r="D1139" s="120">
        <f t="shared" si="417"/>
        <v>0</v>
      </c>
      <c r="O1139">
        <f t="shared" si="418"/>
        <v>0</v>
      </c>
      <c r="P1139">
        <f t="shared" si="436"/>
        <v>431</v>
      </c>
      <c r="Q1139">
        <f t="shared" si="437"/>
        <v>0</v>
      </c>
      <c r="R1139">
        <f t="shared" si="419"/>
        <v>0</v>
      </c>
      <c r="S1139">
        <f t="shared" si="420"/>
        <v>0</v>
      </c>
      <c r="T1139">
        <f t="shared" si="438"/>
        <v>0</v>
      </c>
      <c r="V1139">
        <f t="shared" si="421"/>
        <v>0</v>
      </c>
      <c r="W1139">
        <f t="shared" si="422"/>
        <v>0</v>
      </c>
      <c r="Y1139">
        <f t="shared" si="423"/>
        <v>0</v>
      </c>
      <c r="Z1139">
        <f t="shared" si="424"/>
        <v>0</v>
      </c>
      <c r="AB1139">
        <f t="shared" si="425"/>
        <v>0</v>
      </c>
      <c r="AC1139">
        <f t="shared" si="426"/>
        <v>0</v>
      </c>
      <c r="AE1139">
        <f t="shared" si="427"/>
        <v>0</v>
      </c>
      <c r="AF1139">
        <f t="shared" si="428"/>
        <v>0</v>
      </c>
      <c r="AG1139">
        <f t="shared" si="439"/>
        <v>0</v>
      </c>
      <c r="AH1139">
        <f t="shared" si="440"/>
        <v>0</v>
      </c>
      <c r="AI1139">
        <f t="shared" si="429"/>
        <v>0</v>
      </c>
      <c r="AJ1139">
        <f t="shared" si="430"/>
        <v>0</v>
      </c>
      <c r="AK1139">
        <f t="shared" si="431"/>
        <v>0</v>
      </c>
      <c r="AL1139">
        <f t="shared" si="432"/>
        <v>0</v>
      </c>
      <c r="AM1139">
        <f t="shared" si="433"/>
        <v>0</v>
      </c>
      <c r="AO1139">
        <f t="shared" si="434"/>
        <v>0</v>
      </c>
      <c r="AP1139">
        <f t="shared" si="435"/>
        <v>0</v>
      </c>
    </row>
    <row r="1140" spans="1:42" x14ac:dyDescent="0.2">
      <c r="A1140" s="55"/>
      <c r="D1140" s="120">
        <f t="shared" si="417"/>
        <v>0</v>
      </c>
      <c r="O1140">
        <f t="shared" si="418"/>
        <v>0</v>
      </c>
      <c r="P1140">
        <f t="shared" si="436"/>
        <v>431</v>
      </c>
      <c r="Q1140">
        <f t="shared" si="437"/>
        <v>0</v>
      </c>
      <c r="R1140">
        <f t="shared" si="419"/>
        <v>0</v>
      </c>
      <c r="S1140">
        <f t="shared" si="420"/>
        <v>0</v>
      </c>
      <c r="T1140">
        <f t="shared" si="438"/>
        <v>0</v>
      </c>
      <c r="V1140">
        <f t="shared" si="421"/>
        <v>0</v>
      </c>
      <c r="W1140">
        <f t="shared" si="422"/>
        <v>0</v>
      </c>
      <c r="Y1140">
        <f t="shared" si="423"/>
        <v>0</v>
      </c>
      <c r="Z1140">
        <f t="shared" si="424"/>
        <v>0</v>
      </c>
      <c r="AB1140">
        <f t="shared" si="425"/>
        <v>0</v>
      </c>
      <c r="AC1140">
        <f t="shared" si="426"/>
        <v>0</v>
      </c>
      <c r="AE1140">
        <f t="shared" si="427"/>
        <v>0</v>
      </c>
      <c r="AF1140">
        <f t="shared" si="428"/>
        <v>0</v>
      </c>
      <c r="AG1140">
        <f t="shared" si="439"/>
        <v>0</v>
      </c>
      <c r="AH1140">
        <f t="shared" si="440"/>
        <v>0</v>
      </c>
      <c r="AI1140">
        <f t="shared" si="429"/>
        <v>0</v>
      </c>
      <c r="AJ1140">
        <f t="shared" si="430"/>
        <v>0</v>
      </c>
      <c r="AK1140">
        <f t="shared" si="431"/>
        <v>0</v>
      </c>
      <c r="AL1140">
        <f t="shared" si="432"/>
        <v>0</v>
      </c>
      <c r="AM1140">
        <f t="shared" si="433"/>
        <v>0</v>
      </c>
      <c r="AO1140">
        <f t="shared" si="434"/>
        <v>0</v>
      </c>
      <c r="AP1140">
        <f t="shared" si="435"/>
        <v>0</v>
      </c>
    </row>
    <row r="1141" spans="1:42" x14ac:dyDescent="0.2">
      <c r="A1141" s="40"/>
      <c r="D1141" s="120">
        <f t="shared" si="417"/>
        <v>0</v>
      </c>
      <c r="O1141">
        <f t="shared" si="418"/>
        <v>0</v>
      </c>
      <c r="P1141">
        <f t="shared" si="436"/>
        <v>431</v>
      </c>
      <c r="Q1141">
        <f t="shared" si="437"/>
        <v>0</v>
      </c>
      <c r="R1141">
        <f t="shared" si="419"/>
        <v>0</v>
      </c>
      <c r="S1141">
        <f t="shared" si="420"/>
        <v>0</v>
      </c>
      <c r="T1141">
        <f t="shared" si="438"/>
        <v>0</v>
      </c>
      <c r="V1141">
        <f t="shared" si="421"/>
        <v>0</v>
      </c>
      <c r="W1141">
        <f t="shared" si="422"/>
        <v>0</v>
      </c>
      <c r="Y1141">
        <f t="shared" si="423"/>
        <v>0</v>
      </c>
      <c r="Z1141">
        <f t="shared" si="424"/>
        <v>0</v>
      </c>
      <c r="AB1141">
        <f t="shared" si="425"/>
        <v>0</v>
      </c>
      <c r="AC1141">
        <f t="shared" si="426"/>
        <v>0</v>
      </c>
      <c r="AE1141">
        <f t="shared" si="427"/>
        <v>0</v>
      </c>
      <c r="AF1141">
        <f t="shared" si="428"/>
        <v>0</v>
      </c>
      <c r="AG1141">
        <f t="shared" si="439"/>
        <v>0</v>
      </c>
      <c r="AH1141">
        <f t="shared" si="440"/>
        <v>0</v>
      </c>
      <c r="AI1141">
        <f t="shared" si="429"/>
        <v>0</v>
      </c>
      <c r="AJ1141">
        <f t="shared" si="430"/>
        <v>0</v>
      </c>
      <c r="AK1141">
        <f t="shared" si="431"/>
        <v>0</v>
      </c>
      <c r="AL1141">
        <f t="shared" si="432"/>
        <v>0</v>
      </c>
      <c r="AM1141">
        <f t="shared" si="433"/>
        <v>0</v>
      </c>
      <c r="AO1141">
        <f t="shared" si="434"/>
        <v>0</v>
      </c>
      <c r="AP1141">
        <f t="shared" si="435"/>
        <v>0</v>
      </c>
    </row>
    <row r="1142" spans="1:42" x14ac:dyDescent="0.2">
      <c r="A1142" s="40"/>
      <c r="D1142" s="120">
        <f t="shared" si="417"/>
        <v>0</v>
      </c>
      <c r="O1142">
        <f t="shared" si="418"/>
        <v>0</v>
      </c>
      <c r="P1142">
        <f t="shared" si="436"/>
        <v>431</v>
      </c>
      <c r="Q1142">
        <f t="shared" si="437"/>
        <v>0</v>
      </c>
      <c r="R1142">
        <f t="shared" si="419"/>
        <v>0</v>
      </c>
      <c r="S1142">
        <f t="shared" si="420"/>
        <v>0</v>
      </c>
      <c r="T1142">
        <f t="shared" si="438"/>
        <v>0</v>
      </c>
      <c r="V1142">
        <f t="shared" si="421"/>
        <v>0</v>
      </c>
      <c r="W1142">
        <f t="shared" si="422"/>
        <v>0</v>
      </c>
      <c r="Y1142">
        <f t="shared" si="423"/>
        <v>0</v>
      </c>
      <c r="Z1142">
        <f t="shared" si="424"/>
        <v>0</v>
      </c>
      <c r="AB1142">
        <f t="shared" si="425"/>
        <v>0</v>
      </c>
      <c r="AC1142">
        <f t="shared" si="426"/>
        <v>0</v>
      </c>
      <c r="AE1142">
        <f t="shared" si="427"/>
        <v>0</v>
      </c>
      <c r="AF1142">
        <f t="shared" si="428"/>
        <v>0</v>
      </c>
      <c r="AG1142">
        <f t="shared" si="439"/>
        <v>0</v>
      </c>
      <c r="AH1142">
        <f t="shared" si="440"/>
        <v>0</v>
      </c>
      <c r="AI1142">
        <f t="shared" si="429"/>
        <v>0</v>
      </c>
      <c r="AJ1142">
        <f t="shared" si="430"/>
        <v>0</v>
      </c>
      <c r="AK1142">
        <f t="shared" si="431"/>
        <v>0</v>
      </c>
      <c r="AL1142">
        <f t="shared" si="432"/>
        <v>0</v>
      </c>
      <c r="AM1142">
        <f t="shared" si="433"/>
        <v>0</v>
      </c>
      <c r="AO1142">
        <f t="shared" si="434"/>
        <v>0</v>
      </c>
      <c r="AP1142">
        <f t="shared" si="435"/>
        <v>0</v>
      </c>
    </row>
    <row r="1143" spans="1:42" x14ac:dyDescent="0.2">
      <c r="A1143" s="40"/>
      <c r="D1143" s="120">
        <f t="shared" si="417"/>
        <v>0</v>
      </c>
      <c r="O1143">
        <f t="shared" si="418"/>
        <v>0</v>
      </c>
      <c r="P1143">
        <f t="shared" si="436"/>
        <v>431</v>
      </c>
      <c r="Q1143">
        <f t="shared" si="437"/>
        <v>0</v>
      </c>
      <c r="R1143">
        <f t="shared" si="419"/>
        <v>0</v>
      </c>
      <c r="S1143">
        <f t="shared" si="420"/>
        <v>0</v>
      </c>
      <c r="T1143">
        <f t="shared" si="438"/>
        <v>0</v>
      </c>
      <c r="V1143">
        <f t="shared" si="421"/>
        <v>0</v>
      </c>
      <c r="W1143">
        <f t="shared" si="422"/>
        <v>0</v>
      </c>
      <c r="Y1143">
        <f t="shared" si="423"/>
        <v>0</v>
      </c>
      <c r="Z1143">
        <f t="shared" si="424"/>
        <v>0</v>
      </c>
      <c r="AB1143">
        <f t="shared" si="425"/>
        <v>0</v>
      </c>
      <c r="AC1143">
        <f t="shared" si="426"/>
        <v>0</v>
      </c>
      <c r="AE1143">
        <f t="shared" si="427"/>
        <v>0</v>
      </c>
      <c r="AF1143">
        <f t="shared" si="428"/>
        <v>0</v>
      </c>
      <c r="AG1143">
        <f t="shared" si="439"/>
        <v>0</v>
      </c>
      <c r="AH1143">
        <f t="shared" si="440"/>
        <v>0</v>
      </c>
      <c r="AI1143">
        <f t="shared" si="429"/>
        <v>0</v>
      </c>
      <c r="AJ1143">
        <f t="shared" si="430"/>
        <v>0</v>
      </c>
      <c r="AK1143">
        <f t="shared" si="431"/>
        <v>0</v>
      </c>
      <c r="AL1143">
        <f t="shared" si="432"/>
        <v>0</v>
      </c>
      <c r="AM1143">
        <f t="shared" si="433"/>
        <v>0</v>
      </c>
      <c r="AO1143">
        <f t="shared" si="434"/>
        <v>0</v>
      </c>
      <c r="AP1143">
        <f t="shared" si="435"/>
        <v>0</v>
      </c>
    </row>
    <row r="1144" spans="1:42" x14ac:dyDescent="0.2">
      <c r="A1144" s="40"/>
      <c r="D1144" s="120">
        <f t="shared" si="417"/>
        <v>0</v>
      </c>
      <c r="O1144">
        <f t="shared" si="418"/>
        <v>0</v>
      </c>
      <c r="P1144">
        <f t="shared" si="436"/>
        <v>431</v>
      </c>
      <c r="Q1144">
        <f t="shared" si="437"/>
        <v>0</v>
      </c>
      <c r="R1144">
        <f t="shared" si="419"/>
        <v>0</v>
      </c>
      <c r="S1144">
        <f t="shared" si="420"/>
        <v>0</v>
      </c>
      <c r="T1144">
        <f t="shared" si="438"/>
        <v>0</v>
      </c>
      <c r="V1144">
        <f t="shared" si="421"/>
        <v>0</v>
      </c>
      <c r="W1144">
        <f t="shared" si="422"/>
        <v>0</v>
      </c>
      <c r="Y1144">
        <f t="shared" si="423"/>
        <v>0</v>
      </c>
      <c r="Z1144">
        <f t="shared" si="424"/>
        <v>0</v>
      </c>
      <c r="AB1144">
        <f t="shared" si="425"/>
        <v>0</v>
      </c>
      <c r="AC1144">
        <f t="shared" si="426"/>
        <v>0</v>
      </c>
      <c r="AE1144">
        <f t="shared" si="427"/>
        <v>0</v>
      </c>
      <c r="AF1144">
        <f t="shared" si="428"/>
        <v>0</v>
      </c>
      <c r="AG1144">
        <f t="shared" si="439"/>
        <v>0</v>
      </c>
      <c r="AH1144">
        <f t="shared" si="440"/>
        <v>0</v>
      </c>
      <c r="AI1144">
        <f t="shared" si="429"/>
        <v>0</v>
      </c>
      <c r="AJ1144">
        <f t="shared" si="430"/>
        <v>0</v>
      </c>
      <c r="AK1144">
        <f t="shared" si="431"/>
        <v>0</v>
      </c>
      <c r="AL1144">
        <f t="shared" si="432"/>
        <v>0</v>
      </c>
      <c r="AM1144">
        <f t="shared" si="433"/>
        <v>0</v>
      </c>
      <c r="AO1144">
        <f t="shared" si="434"/>
        <v>0</v>
      </c>
      <c r="AP1144">
        <f t="shared" si="435"/>
        <v>0</v>
      </c>
    </row>
    <row r="1145" spans="1:42" x14ac:dyDescent="0.2">
      <c r="A1145" s="40"/>
      <c r="D1145" s="120">
        <f t="shared" si="417"/>
        <v>0</v>
      </c>
      <c r="O1145">
        <f t="shared" si="418"/>
        <v>0</v>
      </c>
      <c r="P1145">
        <f t="shared" si="436"/>
        <v>431</v>
      </c>
      <c r="Q1145">
        <f t="shared" si="437"/>
        <v>0</v>
      </c>
      <c r="R1145">
        <f t="shared" si="419"/>
        <v>0</v>
      </c>
      <c r="S1145">
        <f t="shared" si="420"/>
        <v>0</v>
      </c>
      <c r="T1145">
        <f t="shared" si="438"/>
        <v>0</v>
      </c>
      <c r="V1145">
        <f t="shared" si="421"/>
        <v>0</v>
      </c>
      <c r="W1145">
        <f t="shared" si="422"/>
        <v>0</v>
      </c>
      <c r="Y1145">
        <f t="shared" si="423"/>
        <v>0</v>
      </c>
      <c r="Z1145">
        <f t="shared" si="424"/>
        <v>0</v>
      </c>
      <c r="AB1145">
        <f t="shared" si="425"/>
        <v>0</v>
      </c>
      <c r="AC1145">
        <f t="shared" si="426"/>
        <v>0</v>
      </c>
      <c r="AE1145">
        <f t="shared" si="427"/>
        <v>0</v>
      </c>
      <c r="AF1145">
        <f t="shared" si="428"/>
        <v>0</v>
      </c>
      <c r="AG1145">
        <f t="shared" si="439"/>
        <v>0</v>
      </c>
      <c r="AH1145">
        <f t="shared" si="440"/>
        <v>0</v>
      </c>
      <c r="AI1145">
        <f t="shared" si="429"/>
        <v>0</v>
      </c>
      <c r="AJ1145">
        <f t="shared" si="430"/>
        <v>0</v>
      </c>
      <c r="AK1145">
        <f t="shared" si="431"/>
        <v>0</v>
      </c>
      <c r="AL1145">
        <f t="shared" si="432"/>
        <v>0</v>
      </c>
      <c r="AM1145">
        <f t="shared" si="433"/>
        <v>0</v>
      </c>
      <c r="AO1145">
        <f t="shared" si="434"/>
        <v>0</v>
      </c>
      <c r="AP1145">
        <f t="shared" si="435"/>
        <v>0</v>
      </c>
    </row>
    <row r="1146" spans="1:42" x14ac:dyDescent="0.2">
      <c r="A1146" s="40"/>
      <c r="D1146" s="120">
        <f t="shared" si="417"/>
        <v>0</v>
      </c>
      <c r="O1146">
        <f t="shared" si="418"/>
        <v>0</v>
      </c>
      <c r="P1146">
        <f t="shared" si="436"/>
        <v>431</v>
      </c>
      <c r="Q1146">
        <f t="shared" si="437"/>
        <v>0</v>
      </c>
      <c r="R1146">
        <f t="shared" si="419"/>
        <v>0</v>
      </c>
      <c r="S1146">
        <f t="shared" si="420"/>
        <v>0</v>
      </c>
      <c r="T1146">
        <f t="shared" si="438"/>
        <v>0</v>
      </c>
      <c r="V1146">
        <f t="shared" si="421"/>
        <v>0</v>
      </c>
      <c r="W1146">
        <f t="shared" si="422"/>
        <v>0</v>
      </c>
      <c r="Y1146">
        <f t="shared" si="423"/>
        <v>0</v>
      </c>
      <c r="Z1146">
        <f t="shared" si="424"/>
        <v>0</v>
      </c>
      <c r="AB1146">
        <f t="shared" si="425"/>
        <v>0</v>
      </c>
      <c r="AC1146">
        <f t="shared" si="426"/>
        <v>0</v>
      </c>
      <c r="AE1146">
        <f t="shared" si="427"/>
        <v>0</v>
      </c>
      <c r="AF1146">
        <f t="shared" si="428"/>
        <v>0</v>
      </c>
      <c r="AG1146">
        <f t="shared" si="439"/>
        <v>0</v>
      </c>
      <c r="AH1146">
        <f t="shared" si="440"/>
        <v>0</v>
      </c>
      <c r="AI1146">
        <f t="shared" si="429"/>
        <v>0</v>
      </c>
      <c r="AJ1146">
        <f t="shared" si="430"/>
        <v>0</v>
      </c>
      <c r="AK1146">
        <f t="shared" si="431"/>
        <v>0</v>
      </c>
      <c r="AL1146">
        <f t="shared" si="432"/>
        <v>0</v>
      </c>
      <c r="AM1146">
        <f t="shared" si="433"/>
        <v>0</v>
      </c>
      <c r="AO1146">
        <f t="shared" si="434"/>
        <v>0</v>
      </c>
      <c r="AP1146">
        <f t="shared" si="435"/>
        <v>0</v>
      </c>
    </row>
    <row r="1147" spans="1:42" x14ac:dyDescent="0.2">
      <c r="D1147" s="120">
        <f t="shared" si="417"/>
        <v>0</v>
      </c>
      <c r="O1147">
        <f t="shared" si="418"/>
        <v>0</v>
      </c>
      <c r="P1147">
        <f t="shared" si="436"/>
        <v>431</v>
      </c>
      <c r="Q1147">
        <f t="shared" si="437"/>
        <v>0</v>
      </c>
      <c r="R1147">
        <f t="shared" si="419"/>
        <v>0</v>
      </c>
      <c r="S1147">
        <f t="shared" si="420"/>
        <v>0</v>
      </c>
      <c r="T1147">
        <f t="shared" si="438"/>
        <v>0</v>
      </c>
      <c r="V1147">
        <f t="shared" si="421"/>
        <v>0</v>
      </c>
      <c r="W1147">
        <f t="shared" si="422"/>
        <v>0</v>
      </c>
      <c r="Y1147">
        <f t="shared" si="423"/>
        <v>0</v>
      </c>
      <c r="Z1147">
        <f t="shared" si="424"/>
        <v>0</v>
      </c>
      <c r="AB1147">
        <f t="shared" si="425"/>
        <v>0</v>
      </c>
      <c r="AC1147">
        <f t="shared" si="426"/>
        <v>0</v>
      </c>
      <c r="AE1147">
        <f t="shared" si="427"/>
        <v>0</v>
      </c>
      <c r="AF1147">
        <f t="shared" si="428"/>
        <v>0</v>
      </c>
      <c r="AG1147">
        <f t="shared" si="439"/>
        <v>0</v>
      </c>
      <c r="AH1147">
        <f t="shared" si="440"/>
        <v>0</v>
      </c>
      <c r="AI1147">
        <f t="shared" si="429"/>
        <v>0</v>
      </c>
      <c r="AJ1147">
        <f t="shared" si="430"/>
        <v>0</v>
      </c>
      <c r="AK1147">
        <f t="shared" si="431"/>
        <v>0</v>
      </c>
      <c r="AL1147">
        <f t="shared" si="432"/>
        <v>0</v>
      </c>
      <c r="AM1147">
        <f t="shared" si="433"/>
        <v>0</v>
      </c>
      <c r="AO1147">
        <f t="shared" si="434"/>
        <v>0</v>
      </c>
      <c r="AP1147">
        <f t="shared" si="435"/>
        <v>0</v>
      </c>
    </row>
    <row r="1148" spans="1:42" x14ac:dyDescent="0.2">
      <c r="A1148" s="40"/>
      <c r="D1148" s="120">
        <f t="shared" si="417"/>
        <v>0</v>
      </c>
      <c r="O1148">
        <f t="shared" si="418"/>
        <v>0</v>
      </c>
      <c r="P1148">
        <f t="shared" si="436"/>
        <v>431</v>
      </c>
      <c r="Q1148">
        <f t="shared" si="437"/>
        <v>0</v>
      </c>
      <c r="R1148">
        <f t="shared" si="419"/>
        <v>0</v>
      </c>
      <c r="S1148">
        <f t="shared" si="420"/>
        <v>0</v>
      </c>
      <c r="T1148">
        <f t="shared" si="438"/>
        <v>0</v>
      </c>
      <c r="V1148">
        <f t="shared" si="421"/>
        <v>0</v>
      </c>
      <c r="W1148">
        <f t="shared" si="422"/>
        <v>0</v>
      </c>
      <c r="Y1148">
        <f t="shared" si="423"/>
        <v>0</v>
      </c>
      <c r="Z1148">
        <f t="shared" si="424"/>
        <v>0</v>
      </c>
      <c r="AB1148">
        <f t="shared" si="425"/>
        <v>0</v>
      </c>
      <c r="AC1148">
        <f t="shared" si="426"/>
        <v>0</v>
      </c>
      <c r="AE1148">
        <f t="shared" si="427"/>
        <v>0</v>
      </c>
      <c r="AF1148">
        <f t="shared" si="428"/>
        <v>0</v>
      </c>
      <c r="AG1148">
        <f t="shared" si="439"/>
        <v>0</v>
      </c>
      <c r="AH1148">
        <f t="shared" si="440"/>
        <v>0</v>
      </c>
      <c r="AI1148">
        <f t="shared" si="429"/>
        <v>0</v>
      </c>
      <c r="AJ1148">
        <f t="shared" si="430"/>
        <v>0</v>
      </c>
      <c r="AK1148">
        <f t="shared" si="431"/>
        <v>0</v>
      </c>
      <c r="AL1148">
        <f t="shared" si="432"/>
        <v>0</v>
      </c>
      <c r="AM1148">
        <f t="shared" si="433"/>
        <v>0</v>
      </c>
      <c r="AO1148">
        <f t="shared" si="434"/>
        <v>0</v>
      </c>
      <c r="AP1148">
        <f t="shared" si="435"/>
        <v>0</v>
      </c>
    </row>
    <row r="1149" spans="1:42" x14ac:dyDescent="0.2">
      <c r="D1149" s="120">
        <f t="shared" si="417"/>
        <v>0</v>
      </c>
      <c r="O1149">
        <f t="shared" si="418"/>
        <v>0</v>
      </c>
      <c r="P1149">
        <f t="shared" si="436"/>
        <v>431</v>
      </c>
      <c r="Q1149">
        <f t="shared" si="437"/>
        <v>0</v>
      </c>
      <c r="R1149">
        <f t="shared" si="419"/>
        <v>0</v>
      </c>
      <c r="S1149">
        <f t="shared" si="420"/>
        <v>0</v>
      </c>
      <c r="T1149">
        <f t="shared" si="438"/>
        <v>0</v>
      </c>
      <c r="V1149">
        <f t="shared" si="421"/>
        <v>0</v>
      </c>
      <c r="W1149">
        <f t="shared" si="422"/>
        <v>0</v>
      </c>
      <c r="Y1149">
        <f t="shared" si="423"/>
        <v>0</v>
      </c>
      <c r="Z1149">
        <f t="shared" si="424"/>
        <v>0</v>
      </c>
      <c r="AB1149">
        <f t="shared" si="425"/>
        <v>0</v>
      </c>
      <c r="AC1149">
        <f t="shared" si="426"/>
        <v>0</v>
      </c>
      <c r="AE1149">
        <f t="shared" si="427"/>
        <v>0</v>
      </c>
      <c r="AF1149">
        <f t="shared" si="428"/>
        <v>0</v>
      </c>
      <c r="AG1149">
        <f t="shared" si="439"/>
        <v>0</v>
      </c>
      <c r="AH1149">
        <f t="shared" si="440"/>
        <v>0</v>
      </c>
      <c r="AI1149">
        <f t="shared" si="429"/>
        <v>0</v>
      </c>
      <c r="AJ1149">
        <f t="shared" si="430"/>
        <v>0</v>
      </c>
      <c r="AK1149">
        <f t="shared" si="431"/>
        <v>0</v>
      </c>
      <c r="AL1149">
        <f t="shared" si="432"/>
        <v>0</v>
      </c>
      <c r="AM1149">
        <f t="shared" si="433"/>
        <v>0</v>
      </c>
      <c r="AO1149">
        <f t="shared" si="434"/>
        <v>0</v>
      </c>
      <c r="AP1149">
        <f t="shared" si="435"/>
        <v>0</v>
      </c>
    </row>
    <row r="1150" spans="1:42" x14ac:dyDescent="0.2">
      <c r="D1150" s="120">
        <f t="shared" si="417"/>
        <v>0</v>
      </c>
      <c r="O1150">
        <f t="shared" si="418"/>
        <v>0</v>
      </c>
      <c r="P1150">
        <f t="shared" si="436"/>
        <v>431</v>
      </c>
      <c r="Q1150">
        <f t="shared" si="437"/>
        <v>0</v>
      </c>
      <c r="R1150">
        <f t="shared" si="419"/>
        <v>0</v>
      </c>
      <c r="S1150">
        <f t="shared" si="420"/>
        <v>0</v>
      </c>
      <c r="T1150">
        <f t="shared" si="438"/>
        <v>0</v>
      </c>
      <c r="V1150">
        <f t="shared" si="421"/>
        <v>0</v>
      </c>
      <c r="W1150">
        <f t="shared" si="422"/>
        <v>0</v>
      </c>
      <c r="Y1150">
        <f t="shared" si="423"/>
        <v>0</v>
      </c>
      <c r="Z1150">
        <f t="shared" si="424"/>
        <v>0</v>
      </c>
      <c r="AB1150">
        <f t="shared" si="425"/>
        <v>0</v>
      </c>
      <c r="AC1150">
        <f t="shared" si="426"/>
        <v>0</v>
      </c>
      <c r="AE1150">
        <f t="shared" si="427"/>
        <v>0</v>
      </c>
      <c r="AF1150">
        <f t="shared" si="428"/>
        <v>0</v>
      </c>
      <c r="AG1150">
        <f t="shared" si="439"/>
        <v>0</v>
      </c>
      <c r="AH1150">
        <f t="shared" si="440"/>
        <v>0</v>
      </c>
      <c r="AI1150">
        <f t="shared" si="429"/>
        <v>0</v>
      </c>
      <c r="AJ1150">
        <f t="shared" si="430"/>
        <v>0</v>
      </c>
      <c r="AK1150">
        <f t="shared" si="431"/>
        <v>0</v>
      </c>
      <c r="AL1150">
        <f t="shared" si="432"/>
        <v>0</v>
      </c>
      <c r="AM1150">
        <f t="shared" si="433"/>
        <v>0</v>
      </c>
      <c r="AO1150">
        <f t="shared" si="434"/>
        <v>0</v>
      </c>
      <c r="AP1150">
        <f t="shared" si="435"/>
        <v>0</v>
      </c>
    </row>
    <row r="1151" spans="1:42" x14ac:dyDescent="0.2">
      <c r="D1151" s="120">
        <f t="shared" si="417"/>
        <v>0</v>
      </c>
      <c r="O1151">
        <f t="shared" si="418"/>
        <v>0</v>
      </c>
      <c r="P1151">
        <f t="shared" si="436"/>
        <v>431</v>
      </c>
      <c r="Q1151">
        <f t="shared" si="437"/>
        <v>0</v>
      </c>
      <c r="R1151">
        <f t="shared" si="419"/>
        <v>0</v>
      </c>
      <c r="S1151">
        <f t="shared" si="420"/>
        <v>0</v>
      </c>
      <c r="T1151">
        <f t="shared" si="438"/>
        <v>0</v>
      </c>
      <c r="V1151">
        <f t="shared" si="421"/>
        <v>0</v>
      </c>
      <c r="W1151">
        <f t="shared" si="422"/>
        <v>0</v>
      </c>
      <c r="Y1151">
        <f t="shared" si="423"/>
        <v>0</v>
      </c>
      <c r="Z1151">
        <f t="shared" si="424"/>
        <v>0</v>
      </c>
      <c r="AB1151">
        <f t="shared" si="425"/>
        <v>0</v>
      </c>
      <c r="AC1151">
        <f t="shared" si="426"/>
        <v>0</v>
      </c>
      <c r="AE1151">
        <f t="shared" si="427"/>
        <v>0</v>
      </c>
      <c r="AF1151">
        <f t="shared" si="428"/>
        <v>0</v>
      </c>
      <c r="AG1151">
        <f t="shared" si="439"/>
        <v>0</v>
      </c>
      <c r="AH1151">
        <f t="shared" si="440"/>
        <v>0</v>
      </c>
      <c r="AI1151">
        <f t="shared" si="429"/>
        <v>0</v>
      </c>
      <c r="AJ1151">
        <f t="shared" si="430"/>
        <v>0</v>
      </c>
      <c r="AK1151">
        <f t="shared" si="431"/>
        <v>0</v>
      </c>
      <c r="AL1151">
        <f t="shared" si="432"/>
        <v>0</v>
      </c>
      <c r="AM1151">
        <f t="shared" si="433"/>
        <v>0</v>
      </c>
      <c r="AO1151">
        <f t="shared" si="434"/>
        <v>0</v>
      </c>
      <c r="AP1151">
        <f t="shared" si="435"/>
        <v>0</v>
      </c>
    </row>
    <row r="1152" spans="1:42" x14ac:dyDescent="0.2">
      <c r="D1152" s="120">
        <f t="shared" si="417"/>
        <v>0</v>
      </c>
      <c r="O1152">
        <f t="shared" si="418"/>
        <v>0</v>
      </c>
      <c r="P1152">
        <f t="shared" si="436"/>
        <v>431</v>
      </c>
      <c r="Q1152">
        <f t="shared" si="437"/>
        <v>0</v>
      </c>
      <c r="R1152">
        <f t="shared" si="419"/>
        <v>0</v>
      </c>
      <c r="S1152">
        <f t="shared" si="420"/>
        <v>0</v>
      </c>
      <c r="T1152">
        <f t="shared" si="438"/>
        <v>0</v>
      </c>
      <c r="V1152">
        <f t="shared" si="421"/>
        <v>0</v>
      </c>
      <c r="W1152">
        <f t="shared" si="422"/>
        <v>0</v>
      </c>
      <c r="Y1152">
        <f t="shared" si="423"/>
        <v>0</v>
      </c>
      <c r="Z1152">
        <f t="shared" si="424"/>
        <v>0</v>
      </c>
      <c r="AB1152">
        <f t="shared" si="425"/>
        <v>0</v>
      </c>
      <c r="AC1152">
        <f t="shared" si="426"/>
        <v>0</v>
      </c>
      <c r="AE1152">
        <f t="shared" si="427"/>
        <v>0</v>
      </c>
      <c r="AF1152">
        <f t="shared" si="428"/>
        <v>0</v>
      </c>
      <c r="AG1152">
        <f t="shared" si="439"/>
        <v>0</v>
      </c>
      <c r="AH1152">
        <f t="shared" si="440"/>
        <v>0</v>
      </c>
      <c r="AI1152">
        <f t="shared" si="429"/>
        <v>0</v>
      </c>
      <c r="AJ1152">
        <f t="shared" si="430"/>
        <v>0</v>
      </c>
      <c r="AK1152">
        <f t="shared" si="431"/>
        <v>0</v>
      </c>
      <c r="AL1152">
        <f t="shared" si="432"/>
        <v>0</v>
      </c>
      <c r="AM1152">
        <f t="shared" si="433"/>
        <v>0</v>
      </c>
      <c r="AO1152">
        <f t="shared" si="434"/>
        <v>0</v>
      </c>
      <c r="AP1152">
        <f t="shared" si="435"/>
        <v>0</v>
      </c>
    </row>
    <row r="1153" spans="1:42" x14ac:dyDescent="0.2">
      <c r="A1153" s="191"/>
      <c r="D1153" s="120">
        <f t="shared" si="417"/>
        <v>0</v>
      </c>
      <c r="O1153">
        <f t="shared" si="418"/>
        <v>0</v>
      </c>
      <c r="P1153">
        <f t="shared" si="436"/>
        <v>431</v>
      </c>
      <c r="Q1153">
        <f t="shared" si="437"/>
        <v>0</v>
      </c>
      <c r="R1153">
        <f t="shared" si="419"/>
        <v>0</v>
      </c>
      <c r="S1153">
        <f t="shared" si="420"/>
        <v>0</v>
      </c>
      <c r="T1153">
        <f t="shared" si="438"/>
        <v>0</v>
      </c>
      <c r="V1153">
        <f t="shared" si="421"/>
        <v>0</v>
      </c>
      <c r="W1153">
        <f t="shared" si="422"/>
        <v>0</v>
      </c>
      <c r="Y1153">
        <f t="shared" si="423"/>
        <v>0</v>
      </c>
      <c r="Z1153">
        <f t="shared" si="424"/>
        <v>0</v>
      </c>
      <c r="AB1153">
        <f t="shared" si="425"/>
        <v>0</v>
      </c>
      <c r="AC1153">
        <f t="shared" si="426"/>
        <v>0</v>
      </c>
      <c r="AE1153">
        <f t="shared" si="427"/>
        <v>0</v>
      </c>
      <c r="AF1153">
        <f t="shared" si="428"/>
        <v>0</v>
      </c>
      <c r="AG1153">
        <f t="shared" si="439"/>
        <v>0</v>
      </c>
      <c r="AH1153">
        <f t="shared" si="440"/>
        <v>0</v>
      </c>
      <c r="AI1153">
        <f t="shared" si="429"/>
        <v>0</v>
      </c>
      <c r="AJ1153">
        <f t="shared" si="430"/>
        <v>0</v>
      </c>
      <c r="AK1153">
        <f t="shared" si="431"/>
        <v>0</v>
      </c>
      <c r="AL1153">
        <f t="shared" si="432"/>
        <v>0</v>
      </c>
      <c r="AM1153">
        <f t="shared" si="433"/>
        <v>0</v>
      </c>
      <c r="AO1153">
        <f t="shared" si="434"/>
        <v>0</v>
      </c>
      <c r="AP1153">
        <f t="shared" si="435"/>
        <v>0</v>
      </c>
    </row>
    <row r="1154" spans="1:42" x14ac:dyDescent="0.2">
      <c r="A1154" s="486"/>
      <c r="D1154" s="120">
        <f t="shared" ref="D1154:D1217" si="441">$T1154*SIGN($B1154)</f>
        <v>0</v>
      </c>
      <c r="O1154">
        <f t="shared" ref="O1154:O1217" si="442">($N$2-$A1154)*SIGN($A1154)</f>
        <v>0</v>
      </c>
      <c r="P1154">
        <f t="shared" si="436"/>
        <v>431</v>
      </c>
      <c r="Q1154">
        <f t="shared" si="437"/>
        <v>0</v>
      </c>
      <c r="R1154">
        <f t="shared" ref="R1154:R1217" si="443">(SUM($B$2:$C$2000)-$Q1154+1)*SIGN($Q1154)</f>
        <v>0</v>
      </c>
      <c r="S1154">
        <f t="shared" ref="S1154:S1217" si="444">($R1154-$B1154)/($R1154*SIGN($B1154)+(1-SIGN($B1154)))</f>
        <v>0</v>
      </c>
      <c r="T1154">
        <f t="shared" si="438"/>
        <v>0</v>
      </c>
      <c r="V1154">
        <f t="shared" ref="V1154:V1217" si="445">SIGN(MAX(SIGN($S1154)*(0.5-$T1154), 0))*ROW()</f>
        <v>0</v>
      </c>
      <c r="W1154">
        <f t="shared" ref="W1154:W1217" si="446">($R$2-$V1154)*SIGN($V1154)</f>
        <v>0</v>
      </c>
      <c r="Y1154">
        <f t="shared" ref="Y1154:Y1217" si="447">SIGN(MAX(SIGN($S1154)*(0.25-$T1154), 0))*ROW()</f>
        <v>0</v>
      </c>
      <c r="Z1154">
        <f t="shared" ref="Z1154:Z1217" si="448">($R$2-$Y1154)*SIGN($Y1154)</f>
        <v>0</v>
      </c>
      <c r="AB1154">
        <f t="shared" ref="AB1154:AB1217" si="449">SIGN(MAX(SIGN($S1154)*(0.75-$T1154), 0))*ROW()</f>
        <v>0</v>
      </c>
      <c r="AC1154">
        <f t="shared" ref="AC1154:AC1217" si="450">($R$2-$AB1154)*SIGN($AB1154)</f>
        <v>0</v>
      </c>
      <c r="AE1154">
        <f t="shared" ref="AE1154:AE1217" si="451">$A1154*$B1154</f>
        <v>0</v>
      </c>
      <c r="AF1154">
        <f t="shared" ref="AF1154:AF1217" si="452">$AG1154*$AH1154</f>
        <v>0</v>
      </c>
      <c r="AG1154">
        <f t="shared" si="439"/>
        <v>0</v>
      </c>
      <c r="AH1154">
        <f t="shared" si="440"/>
        <v>0</v>
      </c>
      <c r="AI1154">
        <f t="shared" ref="AI1154:AI1217" si="453">$AF1154+$AI1155</f>
        <v>0</v>
      </c>
      <c r="AJ1154">
        <f t="shared" ref="AJ1154:AJ1217" si="454">$AI1155*SIGN($AE1154)</f>
        <v>0</v>
      </c>
      <c r="AK1154">
        <f t="shared" ref="AK1154:AK1217" si="455">($B1154*$AJ1154^2)/((1-(SIGN($AJ1154)))+($R1154*($R1154-$B1154)))</f>
        <v>0</v>
      </c>
      <c r="AL1154">
        <f t="shared" ref="AL1154:AL1217" si="456">SIGN(MAX(SIGN($S1154)*(0.95-$T1154), 0))*ROW()</f>
        <v>0</v>
      </c>
      <c r="AM1154">
        <f t="shared" ref="AM1154:AM1217" si="457">($R$2-$AL1154)*SIGN($AL1154)</f>
        <v>0</v>
      </c>
      <c r="AO1154">
        <f t="shared" ref="AO1154:AO1217" si="458">SIGN(MAX(SIGN($S1154)*(0.05-$T1154), 0))*ROW()</f>
        <v>0</v>
      </c>
      <c r="AP1154">
        <f t="shared" ref="AP1154:AP1217" si="459">($R$2-$AO1154)*SIGN($AO1154)</f>
        <v>0</v>
      </c>
    </row>
    <row r="1155" spans="1:42" x14ac:dyDescent="0.2">
      <c r="A1155" s="43"/>
      <c r="D1155" s="120">
        <f t="shared" si="441"/>
        <v>0</v>
      </c>
      <c r="O1155">
        <f t="shared" si="442"/>
        <v>0</v>
      </c>
      <c r="P1155">
        <f t="shared" ref="P1155:P1218" si="460">($P1154+$B1155+$C1154)</f>
        <v>431</v>
      </c>
      <c r="Q1155">
        <f t="shared" ref="Q1155:Q1218" si="461">$P1155*SIGN($B1155)-($B1155-SIGN($B1155))</f>
        <v>0</v>
      </c>
      <c r="R1155">
        <f t="shared" si="443"/>
        <v>0</v>
      </c>
      <c r="S1155">
        <f t="shared" si="444"/>
        <v>0</v>
      </c>
      <c r="T1155">
        <f t="shared" ref="T1155:T1218" si="462">$S1155*$T1154+(1-SIGN($B1155))*$T1154</f>
        <v>0</v>
      </c>
      <c r="V1155">
        <f t="shared" si="445"/>
        <v>0</v>
      </c>
      <c r="W1155">
        <f t="shared" si="446"/>
        <v>0</v>
      </c>
      <c r="Y1155">
        <f t="shared" si="447"/>
        <v>0</v>
      </c>
      <c r="Z1155">
        <f t="shared" si="448"/>
        <v>0</v>
      </c>
      <c r="AB1155">
        <f t="shared" si="449"/>
        <v>0</v>
      </c>
      <c r="AC1155">
        <f t="shared" si="450"/>
        <v>0</v>
      </c>
      <c r="AE1155">
        <f t="shared" si="451"/>
        <v>0</v>
      </c>
      <c r="AF1155">
        <f t="shared" si="452"/>
        <v>0</v>
      </c>
      <c r="AG1155">
        <f t="shared" ref="AG1155:AG1218" si="463">$A1154-$A1155</f>
        <v>0</v>
      </c>
      <c r="AH1155">
        <f t="shared" ref="AH1155:AH1218" si="464">$T1154</f>
        <v>0</v>
      </c>
      <c r="AI1155">
        <f t="shared" si="453"/>
        <v>0</v>
      </c>
      <c r="AJ1155">
        <f t="shared" si="454"/>
        <v>0</v>
      </c>
      <c r="AK1155">
        <f t="shared" si="455"/>
        <v>0</v>
      </c>
      <c r="AL1155">
        <f t="shared" si="456"/>
        <v>0</v>
      </c>
      <c r="AM1155">
        <f t="shared" si="457"/>
        <v>0</v>
      </c>
      <c r="AO1155">
        <f t="shared" si="458"/>
        <v>0</v>
      </c>
      <c r="AP1155">
        <f t="shared" si="459"/>
        <v>0</v>
      </c>
    </row>
    <row r="1156" spans="1:42" x14ac:dyDescent="0.2">
      <c r="A1156" s="191"/>
      <c r="D1156" s="120">
        <f t="shared" si="441"/>
        <v>0</v>
      </c>
      <c r="O1156">
        <f t="shared" si="442"/>
        <v>0</v>
      </c>
      <c r="P1156">
        <f t="shared" si="460"/>
        <v>431</v>
      </c>
      <c r="Q1156">
        <f t="shared" si="461"/>
        <v>0</v>
      </c>
      <c r="R1156">
        <f t="shared" si="443"/>
        <v>0</v>
      </c>
      <c r="S1156">
        <f t="shared" si="444"/>
        <v>0</v>
      </c>
      <c r="T1156">
        <f t="shared" si="462"/>
        <v>0</v>
      </c>
      <c r="V1156">
        <f t="shared" si="445"/>
        <v>0</v>
      </c>
      <c r="W1156">
        <f t="shared" si="446"/>
        <v>0</v>
      </c>
      <c r="Y1156">
        <f t="shared" si="447"/>
        <v>0</v>
      </c>
      <c r="Z1156">
        <f t="shared" si="448"/>
        <v>0</v>
      </c>
      <c r="AB1156">
        <f t="shared" si="449"/>
        <v>0</v>
      </c>
      <c r="AC1156">
        <f t="shared" si="450"/>
        <v>0</v>
      </c>
      <c r="AE1156">
        <f t="shared" si="451"/>
        <v>0</v>
      </c>
      <c r="AF1156">
        <f t="shared" si="452"/>
        <v>0</v>
      </c>
      <c r="AG1156">
        <f t="shared" si="463"/>
        <v>0</v>
      </c>
      <c r="AH1156">
        <f t="shared" si="464"/>
        <v>0</v>
      </c>
      <c r="AI1156">
        <f t="shared" si="453"/>
        <v>0</v>
      </c>
      <c r="AJ1156">
        <f t="shared" si="454"/>
        <v>0</v>
      </c>
      <c r="AK1156">
        <f t="shared" si="455"/>
        <v>0</v>
      </c>
      <c r="AL1156">
        <f t="shared" si="456"/>
        <v>0</v>
      </c>
      <c r="AM1156">
        <f t="shared" si="457"/>
        <v>0</v>
      </c>
      <c r="AO1156">
        <f t="shared" si="458"/>
        <v>0</v>
      </c>
      <c r="AP1156">
        <f t="shared" si="459"/>
        <v>0</v>
      </c>
    </row>
    <row r="1157" spans="1:42" x14ac:dyDescent="0.2">
      <c r="A1157" s="40"/>
      <c r="D1157" s="120">
        <f t="shared" si="441"/>
        <v>0</v>
      </c>
      <c r="O1157">
        <f t="shared" si="442"/>
        <v>0</v>
      </c>
      <c r="P1157">
        <f t="shared" si="460"/>
        <v>431</v>
      </c>
      <c r="Q1157">
        <f t="shared" si="461"/>
        <v>0</v>
      </c>
      <c r="R1157">
        <f t="shared" si="443"/>
        <v>0</v>
      </c>
      <c r="S1157">
        <f t="shared" si="444"/>
        <v>0</v>
      </c>
      <c r="T1157">
        <f t="shared" si="462"/>
        <v>0</v>
      </c>
      <c r="V1157">
        <f t="shared" si="445"/>
        <v>0</v>
      </c>
      <c r="W1157">
        <f t="shared" si="446"/>
        <v>0</v>
      </c>
      <c r="Y1157">
        <f t="shared" si="447"/>
        <v>0</v>
      </c>
      <c r="Z1157">
        <f t="shared" si="448"/>
        <v>0</v>
      </c>
      <c r="AB1157">
        <f t="shared" si="449"/>
        <v>0</v>
      </c>
      <c r="AC1157">
        <f t="shared" si="450"/>
        <v>0</v>
      </c>
      <c r="AE1157">
        <f t="shared" si="451"/>
        <v>0</v>
      </c>
      <c r="AF1157">
        <f t="shared" si="452"/>
        <v>0</v>
      </c>
      <c r="AG1157">
        <f t="shared" si="463"/>
        <v>0</v>
      </c>
      <c r="AH1157">
        <f t="shared" si="464"/>
        <v>0</v>
      </c>
      <c r="AI1157">
        <f t="shared" si="453"/>
        <v>0</v>
      </c>
      <c r="AJ1157">
        <f t="shared" si="454"/>
        <v>0</v>
      </c>
      <c r="AK1157">
        <f t="shared" si="455"/>
        <v>0</v>
      </c>
      <c r="AL1157">
        <f t="shared" si="456"/>
        <v>0</v>
      </c>
      <c r="AM1157">
        <f t="shared" si="457"/>
        <v>0</v>
      </c>
      <c r="AO1157">
        <f t="shared" si="458"/>
        <v>0</v>
      </c>
      <c r="AP1157">
        <f t="shared" si="459"/>
        <v>0</v>
      </c>
    </row>
    <row r="1158" spans="1:42" x14ac:dyDescent="0.2">
      <c r="D1158" s="120">
        <f t="shared" si="441"/>
        <v>0</v>
      </c>
      <c r="O1158">
        <f t="shared" si="442"/>
        <v>0</v>
      </c>
      <c r="P1158">
        <f t="shared" si="460"/>
        <v>431</v>
      </c>
      <c r="Q1158">
        <f t="shared" si="461"/>
        <v>0</v>
      </c>
      <c r="R1158">
        <f t="shared" si="443"/>
        <v>0</v>
      </c>
      <c r="S1158">
        <f t="shared" si="444"/>
        <v>0</v>
      </c>
      <c r="T1158">
        <f t="shared" si="462"/>
        <v>0</v>
      </c>
      <c r="V1158">
        <f t="shared" si="445"/>
        <v>0</v>
      </c>
      <c r="W1158">
        <f t="shared" si="446"/>
        <v>0</v>
      </c>
      <c r="Y1158">
        <f t="shared" si="447"/>
        <v>0</v>
      </c>
      <c r="Z1158">
        <f t="shared" si="448"/>
        <v>0</v>
      </c>
      <c r="AB1158">
        <f t="shared" si="449"/>
        <v>0</v>
      </c>
      <c r="AC1158">
        <f t="shared" si="450"/>
        <v>0</v>
      </c>
      <c r="AE1158">
        <f t="shared" si="451"/>
        <v>0</v>
      </c>
      <c r="AF1158">
        <f t="shared" si="452"/>
        <v>0</v>
      </c>
      <c r="AG1158">
        <f t="shared" si="463"/>
        <v>0</v>
      </c>
      <c r="AH1158">
        <f t="shared" si="464"/>
        <v>0</v>
      </c>
      <c r="AI1158">
        <f t="shared" si="453"/>
        <v>0</v>
      </c>
      <c r="AJ1158">
        <f t="shared" si="454"/>
        <v>0</v>
      </c>
      <c r="AK1158">
        <f t="shared" si="455"/>
        <v>0</v>
      </c>
      <c r="AL1158">
        <f t="shared" si="456"/>
        <v>0</v>
      </c>
      <c r="AM1158">
        <f t="shared" si="457"/>
        <v>0</v>
      </c>
      <c r="AO1158">
        <f t="shared" si="458"/>
        <v>0</v>
      </c>
      <c r="AP1158">
        <f t="shared" si="459"/>
        <v>0</v>
      </c>
    </row>
    <row r="1159" spans="1:42" x14ac:dyDescent="0.2">
      <c r="A1159" s="40"/>
      <c r="D1159" s="120">
        <f t="shared" si="441"/>
        <v>0</v>
      </c>
      <c r="O1159">
        <f t="shared" si="442"/>
        <v>0</v>
      </c>
      <c r="P1159">
        <f t="shared" si="460"/>
        <v>431</v>
      </c>
      <c r="Q1159">
        <f t="shared" si="461"/>
        <v>0</v>
      </c>
      <c r="R1159">
        <f t="shared" si="443"/>
        <v>0</v>
      </c>
      <c r="S1159">
        <f t="shared" si="444"/>
        <v>0</v>
      </c>
      <c r="T1159">
        <f t="shared" si="462"/>
        <v>0</v>
      </c>
      <c r="V1159">
        <f t="shared" si="445"/>
        <v>0</v>
      </c>
      <c r="W1159">
        <f t="shared" si="446"/>
        <v>0</v>
      </c>
      <c r="Y1159">
        <f t="shared" si="447"/>
        <v>0</v>
      </c>
      <c r="Z1159">
        <f t="shared" si="448"/>
        <v>0</v>
      </c>
      <c r="AB1159">
        <f t="shared" si="449"/>
        <v>0</v>
      </c>
      <c r="AC1159">
        <f t="shared" si="450"/>
        <v>0</v>
      </c>
      <c r="AE1159">
        <f t="shared" si="451"/>
        <v>0</v>
      </c>
      <c r="AF1159">
        <f t="shared" si="452"/>
        <v>0</v>
      </c>
      <c r="AG1159">
        <f t="shared" si="463"/>
        <v>0</v>
      </c>
      <c r="AH1159">
        <f t="shared" si="464"/>
        <v>0</v>
      </c>
      <c r="AI1159">
        <f t="shared" si="453"/>
        <v>0</v>
      </c>
      <c r="AJ1159">
        <f t="shared" si="454"/>
        <v>0</v>
      </c>
      <c r="AK1159">
        <f t="shared" si="455"/>
        <v>0</v>
      </c>
      <c r="AL1159">
        <f t="shared" si="456"/>
        <v>0</v>
      </c>
      <c r="AM1159">
        <f t="shared" si="457"/>
        <v>0</v>
      </c>
      <c r="AO1159">
        <f t="shared" si="458"/>
        <v>0</v>
      </c>
      <c r="AP1159">
        <f t="shared" si="459"/>
        <v>0</v>
      </c>
    </row>
    <row r="1160" spans="1:42" x14ac:dyDescent="0.2">
      <c r="A1160" s="40"/>
      <c r="D1160" s="120">
        <f t="shared" si="441"/>
        <v>0</v>
      </c>
      <c r="O1160">
        <f t="shared" si="442"/>
        <v>0</v>
      </c>
      <c r="P1160">
        <f t="shared" si="460"/>
        <v>431</v>
      </c>
      <c r="Q1160">
        <f t="shared" si="461"/>
        <v>0</v>
      </c>
      <c r="R1160">
        <f t="shared" si="443"/>
        <v>0</v>
      </c>
      <c r="S1160">
        <f t="shared" si="444"/>
        <v>0</v>
      </c>
      <c r="T1160">
        <f t="shared" si="462"/>
        <v>0</v>
      </c>
      <c r="V1160">
        <f t="shared" si="445"/>
        <v>0</v>
      </c>
      <c r="W1160">
        <f t="shared" si="446"/>
        <v>0</v>
      </c>
      <c r="Y1160">
        <f t="shared" si="447"/>
        <v>0</v>
      </c>
      <c r="Z1160">
        <f t="shared" si="448"/>
        <v>0</v>
      </c>
      <c r="AB1160">
        <f t="shared" si="449"/>
        <v>0</v>
      </c>
      <c r="AC1160">
        <f t="shared" si="450"/>
        <v>0</v>
      </c>
      <c r="AE1160">
        <f t="shared" si="451"/>
        <v>0</v>
      </c>
      <c r="AF1160">
        <f t="shared" si="452"/>
        <v>0</v>
      </c>
      <c r="AG1160">
        <f t="shared" si="463"/>
        <v>0</v>
      </c>
      <c r="AH1160">
        <f t="shared" si="464"/>
        <v>0</v>
      </c>
      <c r="AI1160">
        <f t="shared" si="453"/>
        <v>0</v>
      </c>
      <c r="AJ1160">
        <f t="shared" si="454"/>
        <v>0</v>
      </c>
      <c r="AK1160">
        <f t="shared" si="455"/>
        <v>0</v>
      </c>
      <c r="AL1160">
        <f t="shared" si="456"/>
        <v>0</v>
      </c>
      <c r="AM1160">
        <f t="shared" si="457"/>
        <v>0</v>
      </c>
      <c r="AO1160">
        <f t="shared" si="458"/>
        <v>0</v>
      </c>
      <c r="AP1160">
        <f t="shared" si="459"/>
        <v>0</v>
      </c>
    </row>
    <row r="1161" spans="1:42" x14ac:dyDescent="0.2">
      <c r="D1161" s="120">
        <f t="shared" si="441"/>
        <v>0</v>
      </c>
      <c r="O1161">
        <f t="shared" si="442"/>
        <v>0</v>
      </c>
      <c r="P1161">
        <f t="shared" si="460"/>
        <v>431</v>
      </c>
      <c r="Q1161">
        <f t="shared" si="461"/>
        <v>0</v>
      </c>
      <c r="R1161">
        <f t="shared" si="443"/>
        <v>0</v>
      </c>
      <c r="S1161">
        <f t="shared" si="444"/>
        <v>0</v>
      </c>
      <c r="T1161">
        <f t="shared" si="462"/>
        <v>0</v>
      </c>
      <c r="V1161">
        <f t="shared" si="445"/>
        <v>0</v>
      </c>
      <c r="W1161">
        <f t="shared" si="446"/>
        <v>0</v>
      </c>
      <c r="Y1161">
        <f t="shared" si="447"/>
        <v>0</v>
      </c>
      <c r="Z1161">
        <f t="shared" si="448"/>
        <v>0</v>
      </c>
      <c r="AB1161">
        <f t="shared" si="449"/>
        <v>0</v>
      </c>
      <c r="AC1161">
        <f t="shared" si="450"/>
        <v>0</v>
      </c>
      <c r="AE1161">
        <f t="shared" si="451"/>
        <v>0</v>
      </c>
      <c r="AF1161">
        <f t="shared" si="452"/>
        <v>0</v>
      </c>
      <c r="AG1161">
        <f t="shared" si="463"/>
        <v>0</v>
      </c>
      <c r="AH1161">
        <f t="shared" si="464"/>
        <v>0</v>
      </c>
      <c r="AI1161">
        <f t="shared" si="453"/>
        <v>0</v>
      </c>
      <c r="AJ1161">
        <f t="shared" si="454"/>
        <v>0</v>
      </c>
      <c r="AK1161">
        <f t="shared" si="455"/>
        <v>0</v>
      </c>
      <c r="AL1161">
        <f t="shared" si="456"/>
        <v>0</v>
      </c>
      <c r="AM1161">
        <f t="shared" si="457"/>
        <v>0</v>
      </c>
      <c r="AO1161">
        <f t="shared" si="458"/>
        <v>0</v>
      </c>
      <c r="AP1161">
        <f t="shared" si="459"/>
        <v>0</v>
      </c>
    </row>
    <row r="1162" spans="1:42" x14ac:dyDescent="0.2">
      <c r="A1162" s="40"/>
      <c r="D1162" s="120">
        <f t="shared" si="441"/>
        <v>0</v>
      </c>
      <c r="O1162">
        <f t="shared" si="442"/>
        <v>0</v>
      </c>
      <c r="P1162">
        <f t="shared" si="460"/>
        <v>431</v>
      </c>
      <c r="Q1162">
        <f t="shared" si="461"/>
        <v>0</v>
      </c>
      <c r="R1162">
        <f t="shared" si="443"/>
        <v>0</v>
      </c>
      <c r="S1162">
        <f t="shared" si="444"/>
        <v>0</v>
      </c>
      <c r="T1162">
        <f t="shared" si="462"/>
        <v>0</v>
      </c>
      <c r="V1162">
        <f t="shared" si="445"/>
        <v>0</v>
      </c>
      <c r="W1162">
        <f t="shared" si="446"/>
        <v>0</v>
      </c>
      <c r="Y1162">
        <f t="shared" si="447"/>
        <v>0</v>
      </c>
      <c r="Z1162">
        <f t="shared" si="448"/>
        <v>0</v>
      </c>
      <c r="AB1162">
        <f t="shared" si="449"/>
        <v>0</v>
      </c>
      <c r="AC1162">
        <f t="shared" si="450"/>
        <v>0</v>
      </c>
      <c r="AE1162">
        <f t="shared" si="451"/>
        <v>0</v>
      </c>
      <c r="AF1162">
        <f t="shared" si="452"/>
        <v>0</v>
      </c>
      <c r="AG1162">
        <f t="shared" si="463"/>
        <v>0</v>
      </c>
      <c r="AH1162">
        <f t="shared" si="464"/>
        <v>0</v>
      </c>
      <c r="AI1162">
        <f t="shared" si="453"/>
        <v>0</v>
      </c>
      <c r="AJ1162">
        <f t="shared" si="454"/>
        <v>0</v>
      </c>
      <c r="AK1162">
        <f t="shared" si="455"/>
        <v>0</v>
      </c>
      <c r="AL1162">
        <f t="shared" si="456"/>
        <v>0</v>
      </c>
      <c r="AM1162">
        <f t="shared" si="457"/>
        <v>0</v>
      </c>
      <c r="AO1162">
        <f t="shared" si="458"/>
        <v>0</v>
      </c>
      <c r="AP1162">
        <f t="shared" si="459"/>
        <v>0</v>
      </c>
    </row>
    <row r="1163" spans="1:42" x14ac:dyDescent="0.2">
      <c r="A1163" s="40"/>
      <c r="D1163" s="120">
        <f t="shared" si="441"/>
        <v>0</v>
      </c>
      <c r="O1163">
        <f t="shared" si="442"/>
        <v>0</v>
      </c>
      <c r="P1163">
        <f t="shared" si="460"/>
        <v>431</v>
      </c>
      <c r="Q1163">
        <f t="shared" si="461"/>
        <v>0</v>
      </c>
      <c r="R1163">
        <f t="shared" si="443"/>
        <v>0</v>
      </c>
      <c r="S1163">
        <f t="shared" si="444"/>
        <v>0</v>
      </c>
      <c r="T1163">
        <f t="shared" si="462"/>
        <v>0</v>
      </c>
      <c r="V1163">
        <f t="shared" si="445"/>
        <v>0</v>
      </c>
      <c r="W1163">
        <f t="shared" si="446"/>
        <v>0</v>
      </c>
      <c r="Y1163">
        <f t="shared" si="447"/>
        <v>0</v>
      </c>
      <c r="Z1163">
        <f t="shared" si="448"/>
        <v>0</v>
      </c>
      <c r="AB1163">
        <f t="shared" si="449"/>
        <v>0</v>
      </c>
      <c r="AC1163">
        <f t="shared" si="450"/>
        <v>0</v>
      </c>
      <c r="AE1163">
        <f t="shared" si="451"/>
        <v>0</v>
      </c>
      <c r="AF1163">
        <f t="shared" si="452"/>
        <v>0</v>
      </c>
      <c r="AG1163">
        <f t="shared" si="463"/>
        <v>0</v>
      </c>
      <c r="AH1163">
        <f t="shared" si="464"/>
        <v>0</v>
      </c>
      <c r="AI1163">
        <f t="shared" si="453"/>
        <v>0</v>
      </c>
      <c r="AJ1163">
        <f t="shared" si="454"/>
        <v>0</v>
      </c>
      <c r="AK1163">
        <f t="shared" si="455"/>
        <v>0</v>
      </c>
      <c r="AL1163">
        <f t="shared" si="456"/>
        <v>0</v>
      </c>
      <c r="AM1163">
        <f t="shared" si="457"/>
        <v>0</v>
      </c>
      <c r="AO1163">
        <f t="shared" si="458"/>
        <v>0</v>
      </c>
      <c r="AP1163">
        <f t="shared" si="459"/>
        <v>0</v>
      </c>
    </row>
    <row r="1164" spans="1:42" x14ac:dyDescent="0.2">
      <c r="A1164" s="40"/>
      <c r="D1164" s="120">
        <f t="shared" si="441"/>
        <v>0</v>
      </c>
      <c r="O1164">
        <f t="shared" si="442"/>
        <v>0</v>
      </c>
      <c r="P1164">
        <f t="shared" si="460"/>
        <v>431</v>
      </c>
      <c r="Q1164">
        <f t="shared" si="461"/>
        <v>0</v>
      </c>
      <c r="R1164">
        <f t="shared" si="443"/>
        <v>0</v>
      </c>
      <c r="S1164">
        <f t="shared" si="444"/>
        <v>0</v>
      </c>
      <c r="T1164">
        <f t="shared" si="462"/>
        <v>0</v>
      </c>
      <c r="V1164">
        <f t="shared" si="445"/>
        <v>0</v>
      </c>
      <c r="W1164">
        <f t="shared" si="446"/>
        <v>0</v>
      </c>
      <c r="Y1164">
        <f t="shared" si="447"/>
        <v>0</v>
      </c>
      <c r="Z1164">
        <f t="shared" si="448"/>
        <v>0</v>
      </c>
      <c r="AB1164">
        <f t="shared" si="449"/>
        <v>0</v>
      </c>
      <c r="AC1164">
        <f t="shared" si="450"/>
        <v>0</v>
      </c>
      <c r="AE1164">
        <f t="shared" si="451"/>
        <v>0</v>
      </c>
      <c r="AF1164">
        <f t="shared" si="452"/>
        <v>0</v>
      </c>
      <c r="AG1164">
        <f t="shared" si="463"/>
        <v>0</v>
      </c>
      <c r="AH1164">
        <f t="shared" si="464"/>
        <v>0</v>
      </c>
      <c r="AI1164">
        <f t="shared" si="453"/>
        <v>0</v>
      </c>
      <c r="AJ1164">
        <f t="shared" si="454"/>
        <v>0</v>
      </c>
      <c r="AK1164">
        <f t="shared" si="455"/>
        <v>0</v>
      </c>
      <c r="AL1164">
        <f t="shared" si="456"/>
        <v>0</v>
      </c>
      <c r="AM1164">
        <f t="shared" si="457"/>
        <v>0</v>
      </c>
      <c r="AO1164">
        <f t="shared" si="458"/>
        <v>0</v>
      </c>
      <c r="AP1164">
        <f t="shared" si="459"/>
        <v>0</v>
      </c>
    </row>
    <row r="1165" spans="1:42" x14ac:dyDescent="0.2">
      <c r="A1165" s="394"/>
      <c r="D1165" s="120">
        <f t="shared" si="441"/>
        <v>0</v>
      </c>
      <c r="O1165">
        <f t="shared" si="442"/>
        <v>0</v>
      </c>
      <c r="P1165">
        <f t="shared" si="460"/>
        <v>431</v>
      </c>
      <c r="Q1165">
        <f t="shared" si="461"/>
        <v>0</v>
      </c>
      <c r="R1165">
        <f t="shared" si="443"/>
        <v>0</v>
      </c>
      <c r="S1165">
        <f t="shared" si="444"/>
        <v>0</v>
      </c>
      <c r="T1165">
        <f t="shared" si="462"/>
        <v>0</v>
      </c>
      <c r="V1165">
        <f t="shared" si="445"/>
        <v>0</v>
      </c>
      <c r="W1165">
        <f t="shared" si="446"/>
        <v>0</v>
      </c>
      <c r="Y1165">
        <f t="shared" si="447"/>
        <v>0</v>
      </c>
      <c r="Z1165">
        <f t="shared" si="448"/>
        <v>0</v>
      </c>
      <c r="AB1165">
        <f t="shared" si="449"/>
        <v>0</v>
      </c>
      <c r="AC1165">
        <f t="shared" si="450"/>
        <v>0</v>
      </c>
      <c r="AE1165">
        <f t="shared" si="451"/>
        <v>0</v>
      </c>
      <c r="AF1165">
        <f t="shared" si="452"/>
        <v>0</v>
      </c>
      <c r="AG1165">
        <f t="shared" si="463"/>
        <v>0</v>
      </c>
      <c r="AH1165">
        <f t="shared" si="464"/>
        <v>0</v>
      </c>
      <c r="AI1165">
        <f t="shared" si="453"/>
        <v>0</v>
      </c>
      <c r="AJ1165">
        <f t="shared" si="454"/>
        <v>0</v>
      </c>
      <c r="AK1165">
        <f t="shared" si="455"/>
        <v>0</v>
      </c>
      <c r="AL1165">
        <f t="shared" si="456"/>
        <v>0</v>
      </c>
      <c r="AM1165">
        <f t="shared" si="457"/>
        <v>0</v>
      </c>
      <c r="AO1165">
        <f t="shared" si="458"/>
        <v>0</v>
      </c>
      <c r="AP1165">
        <f t="shared" si="459"/>
        <v>0</v>
      </c>
    </row>
    <row r="1166" spans="1:42" x14ac:dyDescent="0.2">
      <c r="A1166" s="40"/>
      <c r="D1166" s="120">
        <f t="shared" si="441"/>
        <v>0</v>
      </c>
      <c r="O1166">
        <f t="shared" si="442"/>
        <v>0</v>
      </c>
      <c r="P1166">
        <f t="shared" si="460"/>
        <v>431</v>
      </c>
      <c r="Q1166">
        <f t="shared" si="461"/>
        <v>0</v>
      </c>
      <c r="R1166">
        <f t="shared" si="443"/>
        <v>0</v>
      </c>
      <c r="S1166">
        <f t="shared" si="444"/>
        <v>0</v>
      </c>
      <c r="T1166">
        <f t="shared" si="462"/>
        <v>0</v>
      </c>
      <c r="V1166">
        <f t="shared" si="445"/>
        <v>0</v>
      </c>
      <c r="W1166">
        <f t="shared" si="446"/>
        <v>0</v>
      </c>
      <c r="Y1166">
        <f t="shared" si="447"/>
        <v>0</v>
      </c>
      <c r="Z1166">
        <f t="shared" si="448"/>
        <v>0</v>
      </c>
      <c r="AB1166">
        <f t="shared" si="449"/>
        <v>0</v>
      </c>
      <c r="AC1166">
        <f t="shared" si="450"/>
        <v>0</v>
      </c>
      <c r="AE1166">
        <f t="shared" si="451"/>
        <v>0</v>
      </c>
      <c r="AF1166">
        <f t="shared" si="452"/>
        <v>0</v>
      </c>
      <c r="AG1166">
        <f t="shared" si="463"/>
        <v>0</v>
      </c>
      <c r="AH1166">
        <f t="shared" si="464"/>
        <v>0</v>
      </c>
      <c r="AI1166">
        <f t="shared" si="453"/>
        <v>0</v>
      </c>
      <c r="AJ1166">
        <f t="shared" si="454"/>
        <v>0</v>
      </c>
      <c r="AK1166">
        <f t="shared" si="455"/>
        <v>0</v>
      </c>
      <c r="AL1166">
        <f t="shared" si="456"/>
        <v>0</v>
      </c>
      <c r="AM1166">
        <f t="shared" si="457"/>
        <v>0</v>
      </c>
      <c r="AO1166">
        <f t="shared" si="458"/>
        <v>0</v>
      </c>
      <c r="AP1166">
        <f t="shared" si="459"/>
        <v>0</v>
      </c>
    </row>
    <row r="1167" spans="1:42" x14ac:dyDescent="0.2">
      <c r="A1167" s="237"/>
      <c r="D1167" s="120">
        <f t="shared" si="441"/>
        <v>0</v>
      </c>
      <c r="O1167">
        <f t="shared" si="442"/>
        <v>0</v>
      </c>
      <c r="P1167">
        <f t="shared" si="460"/>
        <v>431</v>
      </c>
      <c r="Q1167">
        <f t="shared" si="461"/>
        <v>0</v>
      </c>
      <c r="R1167">
        <f t="shared" si="443"/>
        <v>0</v>
      </c>
      <c r="S1167">
        <f t="shared" si="444"/>
        <v>0</v>
      </c>
      <c r="T1167">
        <f t="shared" si="462"/>
        <v>0</v>
      </c>
      <c r="V1167">
        <f t="shared" si="445"/>
        <v>0</v>
      </c>
      <c r="W1167">
        <f t="shared" si="446"/>
        <v>0</v>
      </c>
      <c r="Y1167">
        <f t="shared" si="447"/>
        <v>0</v>
      </c>
      <c r="Z1167">
        <f t="shared" si="448"/>
        <v>0</v>
      </c>
      <c r="AB1167">
        <f t="shared" si="449"/>
        <v>0</v>
      </c>
      <c r="AC1167">
        <f t="shared" si="450"/>
        <v>0</v>
      </c>
      <c r="AE1167">
        <f t="shared" si="451"/>
        <v>0</v>
      </c>
      <c r="AF1167">
        <f t="shared" si="452"/>
        <v>0</v>
      </c>
      <c r="AG1167">
        <f t="shared" si="463"/>
        <v>0</v>
      </c>
      <c r="AH1167">
        <f t="shared" si="464"/>
        <v>0</v>
      </c>
      <c r="AI1167">
        <f t="shared" si="453"/>
        <v>0</v>
      </c>
      <c r="AJ1167">
        <f t="shared" si="454"/>
        <v>0</v>
      </c>
      <c r="AK1167">
        <f t="shared" si="455"/>
        <v>0</v>
      </c>
      <c r="AL1167">
        <f t="shared" si="456"/>
        <v>0</v>
      </c>
      <c r="AM1167">
        <f t="shared" si="457"/>
        <v>0</v>
      </c>
      <c r="AO1167">
        <f t="shared" si="458"/>
        <v>0</v>
      </c>
      <c r="AP1167">
        <f t="shared" si="459"/>
        <v>0</v>
      </c>
    </row>
    <row r="1168" spans="1:42" x14ac:dyDescent="0.2">
      <c r="A1168" s="191"/>
      <c r="D1168" s="120">
        <f t="shared" si="441"/>
        <v>0</v>
      </c>
      <c r="O1168">
        <f t="shared" si="442"/>
        <v>0</v>
      </c>
      <c r="P1168">
        <f t="shared" si="460"/>
        <v>431</v>
      </c>
      <c r="Q1168">
        <f t="shared" si="461"/>
        <v>0</v>
      </c>
      <c r="R1168">
        <f t="shared" si="443"/>
        <v>0</v>
      </c>
      <c r="S1168">
        <f t="shared" si="444"/>
        <v>0</v>
      </c>
      <c r="T1168">
        <f t="shared" si="462"/>
        <v>0</v>
      </c>
      <c r="V1168">
        <f t="shared" si="445"/>
        <v>0</v>
      </c>
      <c r="W1168">
        <f t="shared" si="446"/>
        <v>0</v>
      </c>
      <c r="Y1168">
        <f t="shared" si="447"/>
        <v>0</v>
      </c>
      <c r="Z1168">
        <f t="shared" si="448"/>
        <v>0</v>
      </c>
      <c r="AB1168">
        <f t="shared" si="449"/>
        <v>0</v>
      </c>
      <c r="AC1168">
        <f t="shared" si="450"/>
        <v>0</v>
      </c>
      <c r="AE1168">
        <f t="shared" si="451"/>
        <v>0</v>
      </c>
      <c r="AF1168">
        <f t="shared" si="452"/>
        <v>0</v>
      </c>
      <c r="AG1168">
        <f t="shared" si="463"/>
        <v>0</v>
      </c>
      <c r="AH1168">
        <f t="shared" si="464"/>
        <v>0</v>
      </c>
      <c r="AI1168">
        <f t="shared" si="453"/>
        <v>0</v>
      </c>
      <c r="AJ1168">
        <f t="shared" si="454"/>
        <v>0</v>
      </c>
      <c r="AK1168">
        <f t="shared" si="455"/>
        <v>0</v>
      </c>
      <c r="AL1168">
        <f t="shared" si="456"/>
        <v>0</v>
      </c>
      <c r="AM1168">
        <f t="shared" si="457"/>
        <v>0</v>
      </c>
      <c r="AO1168">
        <f t="shared" si="458"/>
        <v>0</v>
      </c>
      <c r="AP1168">
        <f t="shared" si="459"/>
        <v>0</v>
      </c>
    </row>
    <row r="1169" spans="1:42" x14ac:dyDescent="0.2">
      <c r="A1169" s="191"/>
      <c r="D1169" s="120">
        <f t="shared" si="441"/>
        <v>0</v>
      </c>
      <c r="O1169">
        <f t="shared" si="442"/>
        <v>0</v>
      </c>
      <c r="P1169">
        <f t="shared" si="460"/>
        <v>431</v>
      </c>
      <c r="Q1169">
        <f t="shared" si="461"/>
        <v>0</v>
      </c>
      <c r="R1169">
        <f t="shared" si="443"/>
        <v>0</v>
      </c>
      <c r="S1169">
        <f t="shared" si="444"/>
        <v>0</v>
      </c>
      <c r="T1169">
        <f t="shared" si="462"/>
        <v>0</v>
      </c>
      <c r="V1169">
        <f t="shared" si="445"/>
        <v>0</v>
      </c>
      <c r="W1169">
        <f t="shared" si="446"/>
        <v>0</v>
      </c>
      <c r="Y1169">
        <f t="shared" si="447"/>
        <v>0</v>
      </c>
      <c r="Z1169">
        <f t="shared" si="448"/>
        <v>0</v>
      </c>
      <c r="AB1169">
        <f t="shared" si="449"/>
        <v>0</v>
      </c>
      <c r="AC1169">
        <f t="shared" si="450"/>
        <v>0</v>
      </c>
      <c r="AE1169">
        <f t="shared" si="451"/>
        <v>0</v>
      </c>
      <c r="AF1169">
        <f t="shared" si="452"/>
        <v>0</v>
      </c>
      <c r="AG1169">
        <f t="shared" si="463"/>
        <v>0</v>
      </c>
      <c r="AH1169">
        <f t="shared" si="464"/>
        <v>0</v>
      </c>
      <c r="AI1169">
        <f t="shared" si="453"/>
        <v>0</v>
      </c>
      <c r="AJ1169">
        <f t="shared" si="454"/>
        <v>0</v>
      </c>
      <c r="AK1169">
        <f t="shared" si="455"/>
        <v>0</v>
      </c>
      <c r="AL1169">
        <f t="shared" si="456"/>
        <v>0</v>
      </c>
      <c r="AM1169">
        <f t="shared" si="457"/>
        <v>0</v>
      </c>
      <c r="AO1169">
        <f t="shared" si="458"/>
        <v>0</v>
      </c>
      <c r="AP1169">
        <f t="shared" si="459"/>
        <v>0</v>
      </c>
    </row>
    <row r="1170" spans="1:42" x14ac:dyDescent="0.2">
      <c r="D1170" s="120">
        <f t="shared" si="441"/>
        <v>0</v>
      </c>
      <c r="O1170">
        <f t="shared" si="442"/>
        <v>0</v>
      </c>
      <c r="P1170">
        <f t="shared" si="460"/>
        <v>431</v>
      </c>
      <c r="Q1170">
        <f t="shared" si="461"/>
        <v>0</v>
      </c>
      <c r="R1170">
        <f t="shared" si="443"/>
        <v>0</v>
      </c>
      <c r="S1170">
        <f t="shared" si="444"/>
        <v>0</v>
      </c>
      <c r="T1170">
        <f t="shared" si="462"/>
        <v>0</v>
      </c>
      <c r="V1170">
        <f t="shared" si="445"/>
        <v>0</v>
      </c>
      <c r="W1170">
        <f t="shared" si="446"/>
        <v>0</v>
      </c>
      <c r="Y1170">
        <f t="shared" si="447"/>
        <v>0</v>
      </c>
      <c r="Z1170">
        <f t="shared" si="448"/>
        <v>0</v>
      </c>
      <c r="AB1170">
        <f t="shared" si="449"/>
        <v>0</v>
      </c>
      <c r="AC1170">
        <f t="shared" si="450"/>
        <v>0</v>
      </c>
      <c r="AE1170">
        <f t="shared" si="451"/>
        <v>0</v>
      </c>
      <c r="AF1170">
        <f t="shared" si="452"/>
        <v>0</v>
      </c>
      <c r="AG1170">
        <f t="shared" si="463"/>
        <v>0</v>
      </c>
      <c r="AH1170">
        <f t="shared" si="464"/>
        <v>0</v>
      </c>
      <c r="AI1170">
        <f t="shared" si="453"/>
        <v>0</v>
      </c>
      <c r="AJ1170">
        <f t="shared" si="454"/>
        <v>0</v>
      </c>
      <c r="AK1170">
        <f t="shared" si="455"/>
        <v>0</v>
      </c>
      <c r="AL1170">
        <f t="shared" si="456"/>
        <v>0</v>
      </c>
      <c r="AM1170">
        <f t="shared" si="457"/>
        <v>0</v>
      </c>
      <c r="AO1170">
        <f t="shared" si="458"/>
        <v>0</v>
      </c>
      <c r="AP1170">
        <f t="shared" si="459"/>
        <v>0</v>
      </c>
    </row>
    <row r="1171" spans="1:42" x14ac:dyDescent="0.2">
      <c r="D1171" s="120">
        <f t="shared" si="441"/>
        <v>0</v>
      </c>
      <c r="O1171">
        <f t="shared" si="442"/>
        <v>0</v>
      </c>
      <c r="P1171">
        <f t="shared" si="460"/>
        <v>431</v>
      </c>
      <c r="Q1171">
        <f t="shared" si="461"/>
        <v>0</v>
      </c>
      <c r="R1171">
        <f t="shared" si="443"/>
        <v>0</v>
      </c>
      <c r="S1171">
        <f t="shared" si="444"/>
        <v>0</v>
      </c>
      <c r="T1171">
        <f t="shared" si="462"/>
        <v>0</v>
      </c>
      <c r="V1171">
        <f t="shared" si="445"/>
        <v>0</v>
      </c>
      <c r="W1171">
        <f t="shared" si="446"/>
        <v>0</v>
      </c>
      <c r="Y1171">
        <f t="shared" si="447"/>
        <v>0</v>
      </c>
      <c r="Z1171">
        <f t="shared" si="448"/>
        <v>0</v>
      </c>
      <c r="AB1171">
        <f t="shared" si="449"/>
        <v>0</v>
      </c>
      <c r="AC1171">
        <f t="shared" si="450"/>
        <v>0</v>
      </c>
      <c r="AE1171">
        <f t="shared" si="451"/>
        <v>0</v>
      </c>
      <c r="AF1171">
        <f t="shared" si="452"/>
        <v>0</v>
      </c>
      <c r="AG1171">
        <f t="shared" si="463"/>
        <v>0</v>
      </c>
      <c r="AH1171">
        <f t="shared" si="464"/>
        <v>0</v>
      </c>
      <c r="AI1171">
        <f t="shared" si="453"/>
        <v>0</v>
      </c>
      <c r="AJ1171">
        <f t="shared" si="454"/>
        <v>0</v>
      </c>
      <c r="AK1171">
        <f t="shared" si="455"/>
        <v>0</v>
      </c>
      <c r="AL1171">
        <f t="shared" si="456"/>
        <v>0</v>
      </c>
      <c r="AM1171">
        <f t="shared" si="457"/>
        <v>0</v>
      </c>
      <c r="AO1171">
        <f t="shared" si="458"/>
        <v>0</v>
      </c>
      <c r="AP1171">
        <f t="shared" si="459"/>
        <v>0</v>
      </c>
    </row>
    <row r="1172" spans="1:42" x14ac:dyDescent="0.2">
      <c r="D1172" s="120">
        <f t="shared" si="441"/>
        <v>0</v>
      </c>
      <c r="O1172">
        <f t="shared" si="442"/>
        <v>0</v>
      </c>
      <c r="P1172">
        <f t="shared" si="460"/>
        <v>431</v>
      </c>
      <c r="Q1172">
        <f t="shared" si="461"/>
        <v>0</v>
      </c>
      <c r="R1172">
        <f t="shared" si="443"/>
        <v>0</v>
      </c>
      <c r="S1172">
        <f t="shared" si="444"/>
        <v>0</v>
      </c>
      <c r="T1172">
        <f t="shared" si="462"/>
        <v>0</v>
      </c>
      <c r="V1172">
        <f t="shared" si="445"/>
        <v>0</v>
      </c>
      <c r="W1172">
        <f t="shared" si="446"/>
        <v>0</v>
      </c>
      <c r="Y1172">
        <f t="shared" si="447"/>
        <v>0</v>
      </c>
      <c r="Z1172">
        <f t="shared" si="448"/>
        <v>0</v>
      </c>
      <c r="AB1172">
        <f t="shared" si="449"/>
        <v>0</v>
      </c>
      <c r="AC1172">
        <f t="shared" si="450"/>
        <v>0</v>
      </c>
      <c r="AE1172">
        <f t="shared" si="451"/>
        <v>0</v>
      </c>
      <c r="AF1172">
        <f t="shared" si="452"/>
        <v>0</v>
      </c>
      <c r="AG1172">
        <f t="shared" si="463"/>
        <v>0</v>
      </c>
      <c r="AH1172">
        <f t="shared" si="464"/>
        <v>0</v>
      </c>
      <c r="AI1172">
        <f t="shared" si="453"/>
        <v>0</v>
      </c>
      <c r="AJ1172">
        <f t="shared" si="454"/>
        <v>0</v>
      </c>
      <c r="AK1172">
        <f t="shared" si="455"/>
        <v>0</v>
      </c>
      <c r="AL1172">
        <f t="shared" si="456"/>
        <v>0</v>
      </c>
      <c r="AM1172">
        <f t="shared" si="457"/>
        <v>0</v>
      </c>
      <c r="AO1172">
        <f t="shared" si="458"/>
        <v>0</v>
      </c>
      <c r="AP1172">
        <f t="shared" si="459"/>
        <v>0</v>
      </c>
    </row>
    <row r="1173" spans="1:42" x14ac:dyDescent="0.2">
      <c r="A1173" s="191"/>
      <c r="D1173" s="120">
        <f t="shared" si="441"/>
        <v>0</v>
      </c>
      <c r="O1173">
        <f t="shared" si="442"/>
        <v>0</v>
      </c>
      <c r="P1173">
        <f t="shared" si="460"/>
        <v>431</v>
      </c>
      <c r="Q1173">
        <f t="shared" si="461"/>
        <v>0</v>
      </c>
      <c r="R1173">
        <f t="shared" si="443"/>
        <v>0</v>
      </c>
      <c r="S1173">
        <f t="shared" si="444"/>
        <v>0</v>
      </c>
      <c r="T1173">
        <f t="shared" si="462"/>
        <v>0</v>
      </c>
      <c r="V1173">
        <f t="shared" si="445"/>
        <v>0</v>
      </c>
      <c r="W1173">
        <f t="shared" si="446"/>
        <v>0</v>
      </c>
      <c r="Y1173">
        <f t="shared" si="447"/>
        <v>0</v>
      </c>
      <c r="Z1173">
        <f t="shared" si="448"/>
        <v>0</v>
      </c>
      <c r="AB1173">
        <f t="shared" si="449"/>
        <v>0</v>
      </c>
      <c r="AC1173">
        <f t="shared" si="450"/>
        <v>0</v>
      </c>
      <c r="AE1173">
        <f t="shared" si="451"/>
        <v>0</v>
      </c>
      <c r="AF1173">
        <f t="shared" si="452"/>
        <v>0</v>
      </c>
      <c r="AG1173">
        <f t="shared" si="463"/>
        <v>0</v>
      </c>
      <c r="AH1173">
        <f t="shared" si="464"/>
        <v>0</v>
      </c>
      <c r="AI1173">
        <f t="shared" si="453"/>
        <v>0</v>
      </c>
      <c r="AJ1173">
        <f t="shared" si="454"/>
        <v>0</v>
      </c>
      <c r="AK1173">
        <f t="shared" si="455"/>
        <v>0</v>
      </c>
      <c r="AL1173">
        <f t="shared" si="456"/>
        <v>0</v>
      </c>
      <c r="AM1173">
        <f t="shared" si="457"/>
        <v>0</v>
      </c>
      <c r="AO1173">
        <f t="shared" si="458"/>
        <v>0</v>
      </c>
      <c r="AP1173">
        <f t="shared" si="459"/>
        <v>0</v>
      </c>
    </row>
    <row r="1174" spans="1:42" x14ac:dyDescent="0.2">
      <c r="A1174" s="40"/>
      <c r="D1174" s="120">
        <f t="shared" si="441"/>
        <v>0</v>
      </c>
      <c r="O1174">
        <f t="shared" si="442"/>
        <v>0</v>
      </c>
      <c r="P1174">
        <f t="shared" si="460"/>
        <v>431</v>
      </c>
      <c r="Q1174">
        <f t="shared" si="461"/>
        <v>0</v>
      </c>
      <c r="R1174">
        <f t="shared" si="443"/>
        <v>0</v>
      </c>
      <c r="S1174">
        <f t="shared" si="444"/>
        <v>0</v>
      </c>
      <c r="T1174">
        <f t="shared" si="462"/>
        <v>0</v>
      </c>
      <c r="V1174">
        <f t="shared" si="445"/>
        <v>0</v>
      </c>
      <c r="W1174">
        <f t="shared" si="446"/>
        <v>0</v>
      </c>
      <c r="Y1174">
        <f t="shared" si="447"/>
        <v>0</v>
      </c>
      <c r="Z1174">
        <f t="shared" si="448"/>
        <v>0</v>
      </c>
      <c r="AB1174">
        <f t="shared" si="449"/>
        <v>0</v>
      </c>
      <c r="AC1174">
        <f t="shared" si="450"/>
        <v>0</v>
      </c>
      <c r="AE1174">
        <f t="shared" si="451"/>
        <v>0</v>
      </c>
      <c r="AF1174">
        <f t="shared" si="452"/>
        <v>0</v>
      </c>
      <c r="AG1174">
        <f t="shared" si="463"/>
        <v>0</v>
      </c>
      <c r="AH1174">
        <f t="shared" si="464"/>
        <v>0</v>
      </c>
      <c r="AI1174">
        <f t="shared" si="453"/>
        <v>0</v>
      </c>
      <c r="AJ1174">
        <f t="shared" si="454"/>
        <v>0</v>
      </c>
      <c r="AK1174">
        <f t="shared" si="455"/>
        <v>0</v>
      </c>
      <c r="AL1174">
        <f t="shared" si="456"/>
        <v>0</v>
      </c>
      <c r="AM1174">
        <f t="shared" si="457"/>
        <v>0</v>
      </c>
      <c r="AO1174">
        <f t="shared" si="458"/>
        <v>0</v>
      </c>
      <c r="AP1174">
        <f t="shared" si="459"/>
        <v>0</v>
      </c>
    </row>
    <row r="1175" spans="1:42" x14ac:dyDescent="0.2">
      <c r="A1175" s="40"/>
      <c r="D1175" s="120">
        <f t="shared" si="441"/>
        <v>0</v>
      </c>
      <c r="O1175">
        <f t="shared" si="442"/>
        <v>0</v>
      </c>
      <c r="P1175">
        <f t="shared" si="460"/>
        <v>431</v>
      </c>
      <c r="Q1175">
        <f t="shared" si="461"/>
        <v>0</v>
      </c>
      <c r="R1175">
        <f t="shared" si="443"/>
        <v>0</v>
      </c>
      <c r="S1175">
        <f t="shared" si="444"/>
        <v>0</v>
      </c>
      <c r="T1175">
        <f t="shared" si="462"/>
        <v>0</v>
      </c>
      <c r="V1175">
        <f t="shared" si="445"/>
        <v>0</v>
      </c>
      <c r="W1175">
        <f t="shared" si="446"/>
        <v>0</v>
      </c>
      <c r="Y1175">
        <f t="shared" si="447"/>
        <v>0</v>
      </c>
      <c r="Z1175">
        <f t="shared" si="448"/>
        <v>0</v>
      </c>
      <c r="AB1175">
        <f t="shared" si="449"/>
        <v>0</v>
      </c>
      <c r="AC1175">
        <f t="shared" si="450"/>
        <v>0</v>
      </c>
      <c r="AE1175">
        <f t="shared" si="451"/>
        <v>0</v>
      </c>
      <c r="AF1175">
        <f t="shared" si="452"/>
        <v>0</v>
      </c>
      <c r="AG1175">
        <f t="shared" si="463"/>
        <v>0</v>
      </c>
      <c r="AH1175">
        <f t="shared" si="464"/>
        <v>0</v>
      </c>
      <c r="AI1175">
        <f t="shared" si="453"/>
        <v>0</v>
      </c>
      <c r="AJ1175">
        <f t="shared" si="454"/>
        <v>0</v>
      </c>
      <c r="AK1175">
        <f t="shared" si="455"/>
        <v>0</v>
      </c>
      <c r="AL1175">
        <f t="shared" si="456"/>
        <v>0</v>
      </c>
      <c r="AM1175">
        <f t="shared" si="457"/>
        <v>0</v>
      </c>
      <c r="AO1175">
        <f t="shared" si="458"/>
        <v>0</v>
      </c>
      <c r="AP1175">
        <f t="shared" si="459"/>
        <v>0</v>
      </c>
    </row>
    <row r="1176" spans="1:42" x14ac:dyDescent="0.2">
      <c r="D1176" s="120">
        <f t="shared" si="441"/>
        <v>0</v>
      </c>
      <c r="O1176">
        <f t="shared" si="442"/>
        <v>0</v>
      </c>
      <c r="P1176">
        <f t="shared" si="460"/>
        <v>431</v>
      </c>
      <c r="Q1176">
        <f t="shared" si="461"/>
        <v>0</v>
      </c>
      <c r="R1176">
        <f t="shared" si="443"/>
        <v>0</v>
      </c>
      <c r="S1176">
        <f t="shared" si="444"/>
        <v>0</v>
      </c>
      <c r="T1176">
        <f t="shared" si="462"/>
        <v>0</v>
      </c>
      <c r="V1176">
        <f t="shared" si="445"/>
        <v>0</v>
      </c>
      <c r="W1176">
        <f t="shared" si="446"/>
        <v>0</v>
      </c>
      <c r="Y1176">
        <f t="shared" si="447"/>
        <v>0</v>
      </c>
      <c r="Z1176">
        <f t="shared" si="448"/>
        <v>0</v>
      </c>
      <c r="AB1176">
        <f t="shared" si="449"/>
        <v>0</v>
      </c>
      <c r="AC1176">
        <f t="shared" si="450"/>
        <v>0</v>
      </c>
      <c r="AE1176">
        <f t="shared" si="451"/>
        <v>0</v>
      </c>
      <c r="AF1176">
        <f t="shared" si="452"/>
        <v>0</v>
      </c>
      <c r="AG1176">
        <f t="shared" si="463"/>
        <v>0</v>
      </c>
      <c r="AH1176">
        <f t="shared" si="464"/>
        <v>0</v>
      </c>
      <c r="AI1176">
        <f t="shared" si="453"/>
        <v>0</v>
      </c>
      <c r="AJ1176">
        <f t="shared" si="454"/>
        <v>0</v>
      </c>
      <c r="AK1176">
        <f t="shared" si="455"/>
        <v>0</v>
      </c>
      <c r="AL1176">
        <f t="shared" si="456"/>
        <v>0</v>
      </c>
      <c r="AM1176">
        <f t="shared" si="457"/>
        <v>0</v>
      </c>
      <c r="AO1176">
        <f t="shared" si="458"/>
        <v>0</v>
      </c>
      <c r="AP1176">
        <f t="shared" si="459"/>
        <v>0</v>
      </c>
    </row>
    <row r="1177" spans="1:42" x14ac:dyDescent="0.2">
      <c r="D1177" s="120">
        <f t="shared" si="441"/>
        <v>0</v>
      </c>
      <c r="O1177">
        <f t="shared" si="442"/>
        <v>0</v>
      </c>
      <c r="P1177">
        <f t="shared" si="460"/>
        <v>431</v>
      </c>
      <c r="Q1177">
        <f t="shared" si="461"/>
        <v>0</v>
      </c>
      <c r="R1177">
        <f t="shared" si="443"/>
        <v>0</v>
      </c>
      <c r="S1177">
        <f t="shared" si="444"/>
        <v>0</v>
      </c>
      <c r="T1177">
        <f t="shared" si="462"/>
        <v>0</v>
      </c>
      <c r="V1177">
        <f t="shared" si="445"/>
        <v>0</v>
      </c>
      <c r="W1177">
        <f t="shared" si="446"/>
        <v>0</v>
      </c>
      <c r="Y1177">
        <f t="shared" si="447"/>
        <v>0</v>
      </c>
      <c r="Z1177">
        <f t="shared" si="448"/>
        <v>0</v>
      </c>
      <c r="AB1177">
        <f t="shared" si="449"/>
        <v>0</v>
      </c>
      <c r="AC1177">
        <f t="shared" si="450"/>
        <v>0</v>
      </c>
      <c r="AE1177">
        <f t="shared" si="451"/>
        <v>0</v>
      </c>
      <c r="AF1177">
        <f t="shared" si="452"/>
        <v>0</v>
      </c>
      <c r="AG1177">
        <f t="shared" si="463"/>
        <v>0</v>
      </c>
      <c r="AH1177">
        <f t="shared" si="464"/>
        <v>0</v>
      </c>
      <c r="AI1177">
        <f t="shared" si="453"/>
        <v>0</v>
      </c>
      <c r="AJ1177">
        <f t="shared" si="454"/>
        <v>0</v>
      </c>
      <c r="AK1177">
        <f t="shared" si="455"/>
        <v>0</v>
      </c>
      <c r="AL1177">
        <f t="shared" si="456"/>
        <v>0</v>
      </c>
      <c r="AM1177">
        <f t="shared" si="457"/>
        <v>0</v>
      </c>
      <c r="AO1177">
        <f t="shared" si="458"/>
        <v>0</v>
      </c>
      <c r="AP1177">
        <f t="shared" si="459"/>
        <v>0</v>
      </c>
    </row>
    <row r="1178" spans="1:42" x14ac:dyDescent="0.2">
      <c r="D1178" s="120">
        <f t="shared" si="441"/>
        <v>0</v>
      </c>
      <c r="O1178">
        <f t="shared" si="442"/>
        <v>0</v>
      </c>
      <c r="P1178">
        <f t="shared" si="460"/>
        <v>431</v>
      </c>
      <c r="Q1178">
        <f t="shared" si="461"/>
        <v>0</v>
      </c>
      <c r="R1178">
        <f t="shared" si="443"/>
        <v>0</v>
      </c>
      <c r="S1178">
        <f t="shared" si="444"/>
        <v>0</v>
      </c>
      <c r="T1178">
        <f t="shared" si="462"/>
        <v>0</v>
      </c>
      <c r="V1178">
        <f t="shared" si="445"/>
        <v>0</v>
      </c>
      <c r="W1178">
        <f t="shared" si="446"/>
        <v>0</v>
      </c>
      <c r="Y1178">
        <f t="shared" si="447"/>
        <v>0</v>
      </c>
      <c r="Z1178">
        <f t="shared" si="448"/>
        <v>0</v>
      </c>
      <c r="AB1178">
        <f t="shared" si="449"/>
        <v>0</v>
      </c>
      <c r="AC1178">
        <f t="shared" si="450"/>
        <v>0</v>
      </c>
      <c r="AE1178">
        <f t="shared" si="451"/>
        <v>0</v>
      </c>
      <c r="AF1178">
        <f t="shared" si="452"/>
        <v>0</v>
      </c>
      <c r="AG1178">
        <f t="shared" si="463"/>
        <v>0</v>
      </c>
      <c r="AH1178">
        <f t="shared" si="464"/>
        <v>0</v>
      </c>
      <c r="AI1178">
        <f t="shared" si="453"/>
        <v>0</v>
      </c>
      <c r="AJ1178">
        <f t="shared" si="454"/>
        <v>0</v>
      </c>
      <c r="AK1178">
        <f t="shared" si="455"/>
        <v>0</v>
      </c>
      <c r="AL1178">
        <f t="shared" si="456"/>
        <v>0</v>
      </c>
      <c r="AM1178">
        <f t="shared" si="457"/>
        <v>0</v>
      </c>
      <c r="AO1178">
        <f t="shared" si="458"/>
        <v>0</v>
      </c>
      <c r="AP1178">
        <f t="shared" si="459"/>
        <v>0</v>
      </c>
    </row>
    <row r="1179" spans="1:42" x14ac:dyDescent="0.2">
      <c r="A1179" s="40"/>
      <c r="D1179" s="120">
        <f t="shared" si="441"/>
        <v>0</v>
      </c>
      <c r="O1179">
        <f t="shared" si="442"/>
        <v>0</v>
      </c>
      <c r="P1179">
        <f t="shared" si="460"/>
        <v>431</v>
      </c>
      <c r="Q1179">
        <f t="shared" si="461"/>
        <v>0</v>
      </c>
      <c r="R1179">
        <f t="shared" si="443"/>
        <v>0</v>
      </c>
      <c r="S1179">
        <f t="shared" si="444"/>
        <v>0</v>
      </c>
      <c r="T1179">
        <f t="shared" si="462"/>
        <v>0</v>
      </c>
      <c r="V1179">
        <f t="shared" si="445"/>
        <v>0</v>
      </c>
      <c r="W1179">
        <f t="shared" si="446"/>
        <v>0</v>
      </c>
      <c r="Y1179">
        <f t="shared" si="447"/>
        <v>0</v>
      </c>
      <c r="Z1179">
        <f t="shared" si="448"/>
        <v>0</v>
      </c>
      <c r="AB1179">
        <f t="shared" si="449"/>
        <v>0</v>
      </c>
      <c r="AC1179">
        <f t="shared" si="450"/>
        <v>0</v>
      </c>
      <c r="AE1179">
        <f t="shared" si="451"/>
        <v>0</v>
      </c>
      <c r="AF1179">
        <f t="shared" si="452"/>
        <v>0</v>
      </c>
      <c r="AG1179">
        <f t="shared" si="463"/>
        <v>0</v>
      </c>
      <c r="AH1179">
        <f t="shared" si="464"/>
        <v>0</v>
      </c>
      <c r="AI1179">
        <f t="shared" si="453"/>
        <v>0</v>
      </c>
      <c r="AJ1179">
        <f t="shared" si="454"/>
        <v>0</v>
      </c>
      <c r="AK1179">
        <f t="shared" si="455"/>
        <v>0</v>
      </c>
      <c r="AL1179">
        <f t="shared" si="456"/>
        <v>0</v>
      </c>
      <c r="AM1179">
        <f t="shared" si="457"/>
        <v>0</v>
      </c>
      <c r="AO1179">
        <f t="shared" si="458"/>
        <v>0</v>
      </c>
      <c r="AP1179">
        <f t="shared" si="459"/>
        <v>0</v>
      </c>
    </row>
    <row r="1180" spans="1:42" x14ac:dyDescent="0.2">
      <c r="A1180" s="191"/>
      <c r="D1180" s="120">
        <f t="shared" si="441"/>
        <v>0</v>
      </c>
      <c r="O1180">
        <f t="shared" si="442"/>
        <v>0</v>
      </c>
      <c r="P1180">
        <f t="shared" si="460"/>
        <v>431</v>
      </c>
      <c r="Q1180">
        <f t="shared" si="461"/>
        <v>0</v>
      </c>
      <c r="R1180">
        <f t="shared" si="443"/>
        <v>0</v>
      </c>
      <c r="S1180">
        <f t="shared" si="444"/>
        <v>0</v>
      </c>
      <c r="T1180">
        <f t="shared" si="462"/>
        <v>0</v>
      </c>
      <c r="V1180">
        <f t="shared" si="445"/>
        <v>0</v>
      </c>
      <c r="W1180">
        <f t="shared" si="446"/>
        <v>0</v>
      </c>
      <c r="Y1180">
        <f t="shared" si="447"/>
        <v>0</v>
      </c>
      <c r="Z1180">
        <f t="shared" si="448"/>
        <v>0</v>
      </c>
      <c r="AB1180">
        <f t="shared" si="449"/>
        <v>0</v>
      </c>
      <c r="AC1180">
        <f t="shared" si="450"/>
        <v>0</v>
      </c>
      <c r="AE1180">
        <f t="shared" si="451"/>
        <v>0</v>
      </c>
      <c r="AF1180">
        <f t="shared" si="452"/>
        <v>0</v>
      </c>
      <c r="AG1180">
        <f t="shared" si="463"/>
        <v>0</v>
      </c>
      <c r="AH1180">
        <f t="shared" si="464"/>
        <v>0</v>
      </c>
      <c r="AI1180">
        <f t="shared" si="453"/>
        <v>0</v>
      </c>
      <c r="AJ1180">
        <f t="shared" si="454"/>
        <v>0</v>
      </c>
      <c r="AK1180">
        <f t="shared" si="455"/>
        <v>0</v>
      </c>
      <c r="AL1180">
        <f t="shared" si="456"/>
        <v>0</v>
      </c>
      <c r="AM1180">
        <f t="shared" si="457"/>
        <v>0</v>
      </c>
      <c r="AO1180">
        <f t="shared" si="458"/>
        <v>0</v>
      </c>
      <c r="AP1180">
        <f t="shared" si="459"/>
        <v>0</v>
      </c>
    </row>
    <row r="1181" spans="1:42" x14ac:dyDescent="0.2">
      <c r="A1181" s="191"/>
      <c r="D1181" s="120">
        <f t="shared" si="441"/>
        <v>0</v>
      </c>
      <c r="O1181">
        <f t="shared" si="442"/>
        <v>0</v>
      </c>
      <c r="P1181">
        <f t="shared" si="460"/>
        <v>431</v>
      </c>
      <c r="Q1181">
        <f t="shared" si="461"/>
        <v>0</v>
      </c>
      <c r="R1181">
        <f t="shared" si="443"/>
        <v>0</v>
      </c>
      <c r="S1181">
        <f t="shared" si="444"/>
        <v>0</v>
      </c>
      <c r="T1181">
        <f t="shared" si="462"/>
        <v>0</v>
      </c>
      <c r="V1181">
        <f t="shared" si="445"/>
        <v>0</v>
      </c>
      <c r="W1181">
        <f t="shared" si="446"/>
        <v>0</v>
      </c>
      <c r="Y1181">
        <f t="shared" si="447"/>
        <v>0</v>
      </c>
      <c r="Z1181">
        <f t="shared" si="448"/>
        <v>0</v>
      </c>
      <c r="AB1181">
        <f t="shared" si="449"/>
        <v>0</v>
      </c>
      <c r="AC1181">
        <f t="shared" si="450"/>
        <v>0</v>
      </c>
      <c r="AE1181">
        <f t="shared" si="451"/>
        <v>0</v>
      </c>
      <c r="AF1181">
        <f t="shared" si="452"/>
        <v>0</v>
      </c>
      <c r="AG1181">
        <f t="shared" si="463"/>
        <v>0</v>
      </c>
      <c r="AH1181">
        <f t="shared" si="464"/>
        <v>0</v>
      </c>
      <c r="AI1181">
        <f t="shared" si="453"/>
        <v>0</v>
      </c>
      <c r="AJ1181">
        <f t="shared" si="454"/>
        <v>0</v>
      </c>
      <c r="AK1181">
        <f t="shared" si="455"/>
        <v>0</v>
      </c>
      <c r="AL1181">
        <f t="shared" si="456"/>
        <v>0</v>
      </c>
      <c r="AM1181">
        <f t="shared" si="457"/>
        <v>0</v>
      </c>
      <c r="AO1181">
        <f t="shared" si="458"/>
        <v>0</v>
      </c>
      <c r="AP1181">
        <f t="shared" si="459"/>
        <v>0</v>
      </c>
    </row>
    <row r="1182" spans="1:42" x14ac:dyDescent="0.2">
      <c r="A1182" s="40"/>
      <c r="D1182" s="120">
        <f t="shared" si="441"/>
        <v>0</v>
      </c>
      <c r="O1182">
        <f t="shared" si="442"/>
        <v>0</v>
      </c>
      <c r="P1182">
        <f t="shared" si="460"/>
        <v>431</v>
      </c>
      <c r="Q1182">
        <f t="shared" si="461"/>
        <v>0</v>
      </c>
      <c r="R1182">
        <f t="shared" si="443"/>
        <v>0</v>
      </c>
      <c r="S1182">
        <f t="shared" si="444"/>
        <v>0</v>
      </c>
      <c r="T1182">
        <f t="shared" si="462"/>
        <v>0</v>
      </c>
      <c r="V1182">
        <f t="shared" si="445"/>
        <v>0</v>
      </c>
      <c r="W1182">
        <f t="shared" si="446"/>
        <v>0</v>
      </c>
      <c r="Y1182">
        <f t="shared" si="447"/>
        <v>0</v>
      </c>
      <c r="Z1182">
        <f t="shared" si="448"/>
        <v>0</v>
      </c>
      <c r="AB1182">
        <f t="shared" si="449"/>
        <v>0</v>
      </c>
      <c r="AC1182">
        <f t="shared" si="450"/>
        <v>0</v>
      </c>
      <c r="AE1182">
        <f t="shared" si="451"/>
        <v>0</v>
      </c>
      <c r="AF1182">
        <f t="shared" si="452"/>
        <v>0</v>
      </c>
      <c r="AG1182">
        <f t="shared" si="463"/>
        <v>0</v>
      </c>
      <c r="AH1182">
        <f t="shared" si="464"/>
        <v>0</v>
      </c>
      <c r="AI1182">
        <f t="shared" si="453"/>
        <v>0</v>
      </c>
      <c r="AJ1182">
        <f t="shared" si="454"/>
        <v>0</v>
      </c>
      <c r="AK1182">
        <f t="shared" si="455"/>
        <v>0</v>
      </c>
      <c r="AL1182">
        <f t="shared" si="456"/>
        <v>0</v>
      </c>
      <c r="AM1182">
        <f t="shared" si="457"/>
        <v>0</v>
      </c>
      <c r="AO1182">
        <f t="shared" si="458"/>
        <v>0</v>
      </c>
      <c r="AP1182">
        <f t="shared" si="459"/>
        <v>0</v>
      </c>
    </row>
    <row r="1183" spans="1:42" x14ac:dyDescent="0.2">
      <c r="D1183" s="120">
        <f t="shared" si="441"/>
        <v>0</v>
      </c>
      <c r="O1183">
        <f t="shared" si="442"/>
        <v>0</v>
      </c>
      <c r="P1183">
        <f t="shared" si="460"/>
        <v>431</v>
      </c>
      <c r="Q1183">
        <f t="shared" si="461"/>
        <v>0</v>
      </c>
      <c r="R1183">
        <f t="shared" si="443"/>
        <v>0</v>
      </c>
      <c r="S1183">
        <f t="shared" si="444"/>
        <v>0</v>
      </c>
      <c r="T1183">
        <f t="shared" si="462"/>
        <v>0</v>
      </c>
      <c r="V1183">
        <f t="shared" si="445"/>
        <v>0</v>
      </c>
      <c r="W1183">
        <f t="shared" si="446"/>
        <v>0</v>
      </c>
      <c r="Y1183">
        <f t="shared" si="447"/>
        <v>0</v>
      </c>
      <c r="Z1183">
        <f t="shared" si="448"/>
        <v>0</v>
      </c>
      <c r="AB1183">
        <f t="shared" si="449"/>
        <v>0</v>
      </c>
      <c r="AC1183">
        <f t="shared" si="450"/>
        <v>0</v>
      </c>
      <c r="AE1183">
        <f t="shared" si="451"/>
        <v>0</v>
      </c>
      <c r="AF1183">
        <f t="shared" si="452"/>
        <v>0</v>
      </c>
      <c r="AG1183">
        <f t="shared" si="463"/>
        <v>0</v>
      </c>
      <c r="AH1183">
        <f t="shared" si="464"/>
        <v>0</v>
      </c>
      <c r="AI1183">
        <f t="shared" si="453"/>
        <v>0</v>
      </c>
      <c r="AJ1183">
        <f t="shared" si="454"/>
        <v>0</v>
      </c>
      <c r="AK1183">
        <f t="shared" si="455"/>
        <v>0</v>
      </c>
      <c r="AL1183">
        <f t="shared" si="456"/>
        <v>0</v>
      </c>
      <c r="AM1183">
        <f t="shared" si="457"/>
        <v>0</v>
      </c>
      <c r="AO1183">
        <f t="shared" si="458"/>
        <v>0</v>
      </c>
      <c r="AP1183">
        <f t="shared" si="459"/>
        <v>0</v>
      </c>
    </row>
    <row r="1184" spans="1:42" x14ac:dyDescent="0.2">
      <c r="A1184" s="191"/>
      <c r="D1184" s="120">
        <f t="shared" si="441"/>
        <v>0</v>
      </c>
      <c r="O1184">
        <f t="shared" si="442"/>
        <v>0</v>
      </c>
      <c r="P1184">
        <f t="shared" si="460"/>
        <v>431</v>
      </c>
      <c r="Q1184">
        <f t="shared" si="461"/>
        <v>0</v>
      </c>
      <c r="R1184">
        <f t="shared" si="443"/>
        <v>0</v>
      </c>
      <c r="S1184">
        <f t="shared" si="444"/>
        <v>0</v>
      </c>
      <c r="T1184">
        <f t="shared" si="462"/>
        <v>0</v>
      </c>
      <c r="V1184">
        <f t="shared" si="445"/>
        <v>0</v>
      </c>
      <c r="W1184">
        <f t="shared" si="446"/>
        <v>0</v>
      </c>
      <c r="Y1184">
        <f t="shared" si="447"/>
        <v>0</v>
      </c>
      <c r="Z1184">
        <f t="shared" si="448"/>
        <v>0</v>
      </c>
      <c r="AB1184">
        <f t="shared" si="449"/>
        <v>0</v>
      </c>
      <c r="AC1184">
        <f t="shared" si="450"/>
        <v>0</v>
      </c>
      <c r="AE1184">
        <f t="shared" si="451"/>
        <v>0</v>
      </c>
      <c r="AF1184">
        <f t="shared" si="452"/>
        <v>0</v>
      </c>
      <c r="AG1184">
        <f t="shared" si="463"/>
        <v>0</v>
      </c>
      <c r="AH1184">
        <f t="shared" si="464"/>
        <v>0</v>
      </c>
      <c r="AI1184">
        <f t="shared" si="453"/>
        <v>0</v>
      </c>
      <c r="AJ1184">
        <f t="shared" si="454"/>
        <v>0</v>
      </c>
      <c r="AK1184">
        <f t="shared" si="455"/>
        <v>0</v>
      </c>
      <c r="AL1184">
        <f t="shared" si="456"/>
        <v>0</v>
      </c>
      <c r="AM1184">
        <f t="shared" si="457"/>
        <v>0</v>
      </c>
      <c r="AO1184">
        <f t="shared" si="458"/>
        <v>0</v>
      </c>
      <c r="AP1184">
        <f t="shared" si="459"/>
        <v>0</v>
      </c>
    </row>
    <row r="1185" spans="1:42" x14ac:dyDescent="0.2">
      <c r="A1185" s="191"/>
      <c r="D1185" s="120">
        <f t="shared" si="441"/>
        <v>0</v>
      </c>
      <c r="O1185">
        <f t="shared" si="442"/>
        <v>0</v>
      </c>
      <c r="P1185">
        <f t="shared" si="460"/>
        <v>431</v>
      </c>
      <c r="Q1185">
        <f t="shared" si="461"/>
        <v>0</v>
      </c>
      <c r="R1185">
        <f t="shared" si="443"/>
        <v>0</v>
      </c>
      <c r="S1185">
        <f t="shared" si="444"/>
        <v>0</v>
      </c>
      <c r="T1185">
        <f t="shared" si="462"/>
        <v>0</v>
      </c>
      <c r="V1185">
        <f t="shared" si="445"/>
        <v>0</v>
      </c>
      <c r="W1185">
        <f t="shared" si="446"/>
        <v>0</v>
      </c>
      <c r="Y1185">
        <f t="shared" si="447"/>
        <v>0</v>
      </c>
      <c r="Z1185">
        <f t="shared" si="448"/>
        <v>0</v>
      </c>
      <c r="AB1185">
        <f t="shared" si="449"/>
        <v>0</v>
      </c>
      <c r="AC1185">
        <f t="shared" si="450"/>
        <v>0</v>
      </c>
      <c r="AE1185">
        <f t="shared" si="451"/>
        <v>0</v>
      </c>
      <c r="AF1185">
        <f t="shared" si="452"/>
        <v>0</v>
      </c>
      <c r="AG1185">
        <f t="shared" si="463"/>
        <v>0</v>
      </c>
      <c r="AH1185">
        <f t="shared" si="464"/>
        <v>0</v>
      </c>
      <c r="AI1185">
        <f t="shared" si="453"/>
        <v>0</v>
      </c>
      <c r="AJ1185">
        <f t="shared" si="454"/>
        <v>0</v>
      </c>
      <c r="AK1185">
        <f t="shared" si="455"/>
        <v>0</v>
      </c>
      <c r="AL1185">
        <f t="shared" si="456"/>
        <v>0</v>
      </c>
      <c r="AM1185">
        <f t="shared" si="457"/>
        <v>0</v>
      </c>
      <c r="AO1185">
        <f t="shared" si="458"/>
        <v>0</v>
      </c>
      <c r="AP1185">
        <f t="shared" si="459"/>
        <v>0</v>
      </c>
    </row>
    <row r="1186" spans="1:42" x14ac:dyDescent="0.2">
      <c r="A1186" s="191"/>
      <c r="D1186" s="120">
        <f t="shared" si="441"/>
        <v>0</v>
      </c>
      <c r="O1186">
        <f t="shared" si="442"/>
        <v>0</v>
      </c>
      <c r="P1186">
        <f t="shared" si="460"/>
        <v>431</v>
      </c>
      <c r="Q1186">
        <f t="shared" si="461"/>
        <v>0</v>
      </c>
      <c r="R1186">
        <f t="shared" si="443"/>
        <v>0</v>
      </c>
      <c r="S1186">
        <f t="shared" si="444"/>
        <v>0</v>
      </c>
      <c r="T1186">
        <f t="shared" si="462"/>
        <v>0</v>
      </c>
      <c r="V1186">
        <f t="shared" si="445"/>
        <v>0</v>
      </c>
      <c r="W1186">
        <f t="shared" si="446"/>
        <v>0</v>
      </c>
      <c r="Y1186">
        <f t="shared" si="447"/>
        <v>0</v>
      </c>
      <c r="Z1186">
        <f t="shared" si="448"/>
        <v>0</v>
      </c>
      <c r="AB1186">
        <f t="shared" si="449"/>
        <v>0</v>
      </c>
      <c r="AC1186">
        <f t="shared" si="450"/>
        <v>0</v>
      </c>
      <c r="AE1186">
        <f t="shared" si="451"/>
        <v>0</v>
      </c>
      <c r="AF1186">
        <f t="shared" si="452"/>
        <v>0</v>
      </c>
      <c r="AG1186">
        <f t="shared" si="463"/>
        <v>0</v>
      </c>
      <c r="AH1186">
        <f t="shared" si="464"/>
        <v>0</v>
      </c>
      <c r="AI1186">
        <f t="shared" si="453"/>
        <v>0</v>
      </c>
      <c r="AJ1186">
        <f t="shared" si="454"/>
        <v>0</v>
      </c>
      <c r="AK1186">
        <f t="shared" si="455"/>
        <v>0</v>
      </c>
      <c r="AL1186">
        <f t="shared" si="456"/>
        <v>0</v>
      </c>
      <c r="AM1186">
        <f t="shared" si="457"/>
        <v>0</v>
      </c>
      <c r="AO1186">
        <f t="shared" si="458"/>
        <v>0</v>
      </c>
      <c r="AP1186">
        <f t="shared" si="459"/>
        <v>0</v>
      </c>
    </row>
    <row r="1187" spans="1:42" x14ac:dyDescent="0.2">
      <c r="A1187" s="191"/>
      <c r="D1187" s="120">
        <f t="shared" si="441"/>
        <v>0</v>
      </c>
      <c r="O1187">
        <f t="shared" si="442"/>
        <v>0</v>
      </c>
      <c r="P1187">
        <f t="shared" si="460"/>
        <v>431</v>
      </c>
      <c r="Q1187">
        <f t="shared" si="461"/>
        <v>0</v>
      </c>
      <c r="R1187">
        <f t="shared" si="443"/>
        <v>0</v>
      </c>
      <c r="S1187">
        <f t="shared" si="444"/>
        <v>0</v>
      </c>
      <c r="T1187">
        <f t="shared" si="462"/>
        <v>0</v>
      </c>
      <c r="V1187">
        <f t="shared" si="445"/>
        <v>0</v>
      </c>
      <c r="W1187">
        <f t="shared" si="446"/>
        <v>0</v>
      </c>
      <c r="Y1187">
        <f t="shared" si="447"/>
        <v>0</v>
      </c>
      <c r="Z1187">
        <f t="shared" si="448"/>
        <v>0</v>
      </c>
      <c r="AB1187">
        <f t="shared" si="449"/>
        <v>0</v>
      </c>
      <c r="AC1187">
        <f t="shared" si="450"/>
        <v>0</v>
      </c>
      <c r="AE1187">
        <f t="shared" si="451"/>
        <v>0</v>
      </c>
      <c r="AF1187">
        <f t="shared" si="452"/>
        <v>0</v>
      </c>
      <c r="AG1187">
        <f t="shared" si="463"/>
        <v>0</v>
      </c>
      <c r="AH1187">
        <f t="shared" si="464"/>
        <v>0</v>
      </c>
      <c r="AI1187">
        <f t="shared" si="453"/>
        <v>0</v>
      </c>
      <c r="AJ1187">
        <f t="shared" si="454"/>
        <v>0</v>
      </c>
      <c r="AK1187">
        <f t="shared" si="455"/>
        <v>0</v>
      </c>
      <c r="AL1187">
        <f t="shared" si="456"/>
        <v>0</v>
      </c>
      <c r="AM1187">
        <f t="shared" si="457"/>
        <v>0</v>
      </c>
      <c r="AO1187">
        <f t="shared" si="458"/>
        <v>0</v>
      </c>
      <c r="AP1187">
        <f t="shared" si="459"/>
        <v>0</v>
      </c>
    </row>
    <row r="1188" spans="1:42" x14ac:dyDescent="0.2">
      <c r="D1188" s="120">
        <f t="shared" si="441"/>
        <v>0</v>
      </c>
      <c r="O1188">
        <f t="shared" si="442"/>
        <v>0</v>
      </c>
      <c r="P1188">
        <f t="shared" si="460"/>
        <v>431</v>
      </c>
      <c r="Q1188">
        <f t="shared" si="461"/>
        <v>0</v>
      </c>
      <c r="R1188">
        <f t="shared" si="443"/>
        <v>0</v>
      </c>
      <c r="S1188">
        <f t="shared" si="444"/>
        <v>0</v>
      </c>
      <c r="T1188">
        <f t="shared" si="462"/>
        <v>0</v>
      </c>
      <c r="V1188">
        <f t="shared" si="445"/>
        <v>0</v>
      </c>
      <c r="W1188">
        <f t="shared" si="446"/>
        <v>0</v>
      </c>
      <c r="Y1188">
        <f t="shared" si="447"/>
        <v>0</v>
      </c>
      <c r="Z1188">
        <f t="shared" si="448"/>
        <v>0</v>
      </c>
      <c r="AB1188">
        <f t="shared" si="449"/>
        <v>0</v>
      </c>
      <c r="AC1188">
        <f t="shared" si="450"/>
        <v>0</v>
      </c>
      <c r="AE1188">
        <f t="shared" si="451"/>
        <v>0</v>
      </c>
      <c r="AF1188">
        <f t="shared" si="452"/>
        <v>0</v>
      </c>
      <c r="AG1188">
        <f t="shared" si="463"/>
        <v>0</v>
      </c>
      <c r="AH1188">
        <f t="shared" si="464"/>
        <v>0</v>
      </c>
      <c r="AI1188">
        <f t="shared" si="453"/>
        <v>0</v>
      </c>
      <c r="AJ1188">
        <f t="shared" si="454"/>
        <v>0</v>
      </c>
      <c r="AK1188">
        <f t="shared" si="455"/>
        <v>0</v>
      </c>
      <c r="AL1188">
        <f t="shared" si="456"/>
        <v>0</v>
      </c>
      <c r="AM1188">
        <f t="shared" si="457"/>
        <v>0</v>
      </c>
      <c r="AO1188">
        <f t="shared" si="458"/>
        <v>0</v>
      </c>
      <c r="AP1188">
        <f t="shared" si="459"/>
        <v>0</v>
      </c>
    </row>
    <row r="1189" spans="1:42" x14ac:dyDescent="0.2">
      <c r="A1189" s="191"/>
      <c r="D1189" s="120">
        <f t="shared" si="441"/>
        <v>0</v>
      </c>
      <c r="O1189">
        <f t="shared" si="442"/>
        <v>0</v>
      </c>
      <c r="P1189">
        <f t="shared" si="460"/>
        <v>431</v>
      </c>
      <c r="Q1189">
        <f t="shared" si="461"/>
        <v>0</v>
      </c>
      <c r="R1189">
        <f t="shared" si="443"/>
        <v>0</v>
      </c>
      <c r="S1189">
        <f t="shared" si="444"/>
        <v>0</v>
      </c>
      <c r="T1189">
        <f t="shared" si="462"/>
        <v>0</v>
      </c>
      <c r="V1189">
        <f t="shared" si="445"/>
        <v>0</v>
      </c>
      <c r="W1189">
        <f t="shared" si="446"/>
        <v>0</v>
      </c>
      <c r="Y1189">
        <f t="shared" si="447"/>
        <v>0</v>
      </c>
      <c r="Z1189">
        <f t="shared" si="448"/>
        <v>0</v>
      </c>
      <c r="AB1189">
        <f t="shared" si="449"/>
        <v>0</v>
      </c>
      <c r="AC1189">
        <f t="shared" si="450"/>
        <v>0</v>
      </c>
      <c r="AE1189">
        <f t="shared" si="451"/>
        <v>0</v>
      </c>
      <c r="AF1189">
        <f t="shared" si="452"/>
        <v>0</v>
      </c>
      <c r="AG1189">
        <f t="shared" si="463"/>
        <v>0</v>
      </c>
      <c r="AH1189">
        <f t="shared" si="464"/>
        <v>0</v>
      </c>
      <c r="AI1189">
        <f t="shared" si="453"/>
        <v>0</v>
      </c>
      <c r="AJ1189">
        <f t="shared" si="454"/>
        <v>0</v>
      </c>
      <c r="AK1189">
        <f t="shared" si="455"/>
        <v>0</v>
      </c>
      <c r="AL1189">
        <f t="shared" si="456"/>
        <v>0</v>
      </c>
      <c r="AM1189">
        <f t="shared" si="457"/>
        <v>0</v>
      </c>
      <c r="AO1189">
        <f t="shared" si="458"/>
        <v>0</v>
      </c>
      <c r="AP1189">
        <f t="shared" si="459"/>
        <v>0</v>
      </c>
    </row>
    <row r="1190" spans="1:42" x14ac:dyDescent="0.2">
      <c r="D1190" s="120">
        <f t="shared" si="441"/>
        <v>0</v>
      </c>
      <c r="O1190">
        <f t="shared" si="442"/>
        <v>0</v>
      </c>
      <c r="P1190">
        <f t="shared" si="460"/>
        <v>431</v>
      </c>
      <c r="Q1190">
        <f t="shared" si="461"/>
        <v>0</v>
      </c>
      <c r="R1190">
        <f t="shared" si="443"/>
        <v>0</v>
      </c>
      <c r="S1190">
        <f t="shared" si="444"/>
        <v>0</v>
      </c>
      <c r="T1190">
        <f t="shared" si="462"/>
        <v>0</v>
      </c>
      <c r="V1190">
        <f t="shared" si="445"/>
        <v>0</v>
      </c>
      <c r="W1190">
        <f t="shared" si="446"/>
        <v>0</v>
      </c>
      <c r="Y1190">
        <f t="shared" si="447"/>
        <v>0</v>
      </c>
      <c r="Z1190">
        <f t="shared" si="448"/>
        <v>0</v>
      </c>
      <c r="AB1190">
        <f t="shared" si="449"/>
        <v>0</v>
      </c>
      <c r="AC1190">
        <f t="shared" si="450"/>
        <v>0</v>
      </c>
      <c r="AE1190">
        <f t="shared" si="451"/>
        <v>0</v>
      </c>
      <c r="AF1190">
        <f t="shared" si="452"/>
        <v>0</v>
      </c>
      <c r="AG1190">
        <f t="shared" si="463"/>
        <v>0</v>
      </c>
      <c r="AH1190">
        <f t="shared" si="464"/>
        <v>0</v>
      </c>
      <c r="AI1190">
        <f t="shared" si="453"/>
        <v>0</v>
      </c>
      <c r="AJ1190">
        <f t="shared" si="454"/>
        <v>0</v>
      </c>
      <c r="AK1190">
        <f t="shared" si="455"/>
        <v>0</v>
      </c>
      <c r="AL1190">
        <f t="shared" si="456"/>
        <v>0</v>
      </c>
      <c r="AM1190">
        <f t="shared" si="457"/>
        <v>0</v>
      </c>
      <c r="AO1190">
        <f t="shared" si="458"/>
        <v>0</v>
      </c>
      <c r="AP1190">
        <f t="shared" si="459"/>
        <v>0</v>
      </c>
    </row>
    <row r="1191" spans="1:42" x14ac:dyDescent="0.2">
      <c r="A1191" s="40"/>
      <c r="D1191" s="120">
        <f t="shared" si="441"/>
        <v>0</v>
      </c>
      <c r="O1191">
        <f t="shared" si="442"/>
        <v>0</v>
      </c>
      <c r="P1191">
        <f t="shared" si="460"/>
        <v>431</v>
      </c>
      <c r="Q1191">
        <f t="shared" si="461"/>
        <v>0</v>
      </c>
      <c r="R1191">
        <f t="shared" si="443"/>
        <v>0</v>
      </c>
      <c r="S1191">
        <f t="shared" si="444"/>
        <v>0</v>
      </c>
      <c r="T1191">
        <f t="shared" si="462"/>
        <v>0</v>
      </c>
      <c r="V1191">
        <f t="shared" si="445"/>
        <v>0</v>
      </c>
      <c r="W1191">
        <f t="shared" si="446"/>
        <v>0</v>
      </c>
      <c r="Y1191">
        <f t="shared" si="447"/>
        <v>0</v>
      </c>
      <c r="Z1191">
        <f t="shared" si="448"/>
        <v>0</v>
      </c>
      <c r="AB1191">
        <f t="shared" si="449"/>
        <v>0</v>
      </c>
      <c r="AC1191">
        <f t="shared" si="450"/>
        <v>0</v>
      </c>
      <c r="AE1191">
        <f t="shared" si="451"/>
        <v>0</v>
      </c>
      <c r="AF1191">
        <f t="shared" si="452"/>
        <v>0</v>
      </c>
      <c r="AG1191">
        <f t="shared" si="463"/>
        <v>0</v>
      </c>
      <c r="AH1191">
        <f t="shared" si="464"/>
        <v>0</v>
      </c>
      <c r="AI1191">
        <f t="shared" si="453"/>
        <v>0</v>
      </c>
      <c r="AJ1191">
        <f t="shared" si="454"/>
        <v>0</v>
      </c>
      <c r="AK1191">
        <f t="shared" si="455"/>
        <v>0</v>
      </c>
      <c r="AL1191">
        <f t="shared" si="456"/>
        <v>0</v>
      </c>
      <c r="AM1191">
        <f t="shared" si="457"/>
        <v>0</v>
      </c>
      <c r="AO1191">
        <f t="shared" si="458"/>
        <v>0</v>
      </c>
      <c r="AP1191">
        <f t="shared" si="459"/>
        <v>0</v>
      </c>
    </row>
    <row r="1192" spans="1:42" x14ac:dyDescent="0.2">
      <c r="A1192" s="40"/>
      <c r="D1192" s="120">
        <f t="shared" si="441"/>
        <v>0</v>
      </c>
      <c r="O1192">
        <f t="shared" si="442"/>
        <v>0</v>
      </c>
      <c r="P1192">
        <f t="shared" si="460"/>
        <v>431</v>
      </c>
      <c r="Q1192">
        <f t="shared" si="461"/>
        <v>0</v>
      </c>
      <c r="R1192">
        <f t="shared" si="443"/>
        <v>0</v>
      </c>
      <c r="S1192">
        <f t="shared" si="444"/>
        <v>0</v>
      </c>
      <c r="T1192">
        <f t="shared" si="462"/>
        <v>0</v>
      </c>
      <c r="V1192">
        <f t="shared" si="445"/>
        <v>0</v>
      </c>
      <c r="W1192">
        <f t="shared" si="446"/>
        <v>0</v>
      </c>
      <c r="Y1192">
        <f t="shared" si="447"/>
        <v>0</v>
      </c>
      <c r="Z1192">
        <f t="shared" si="448"/>
        <v>0</v>
      </c>
      <c r="AB1192">
        <f t="shared" si="449"/>
        <v>0</v>
      </c>
      <c r="AC1192">
        <f t="shared" si="450"/>
        <v>0</v>
      </c>
      <c r="AE1192">
        <f t="shared" si="451"/>
        <v>0</v>
      </c>
      <c r="AF1192">
        <f t="shared" si="452"/>
        <v>0</v>
      </c>
      <c r="AG1192">
        <f t="shared" si="463"/>
        <v>0</v>
      </c>
      <c r="AH1192">
        <f t="shared" si="464"/>
        <v>0</v>
      </c>
      <c r="AI1192">
        <f t="shared" si="453"/>
        <v>0</v>
      </c>
      <c r="AJ1192">
        <f t="shared" si="454"/>
        <v>0</v>
      </c>
      <c r="AK1192">
        <f t="shared" si="455"/>
        <v>0</v>
      </c>
      <c r="AL1192">
        <f t="shared" si="456"/>
        <v>0</v>
      </c>
      <c r="AM1192">
        <f t="shared" si="457"/>
        <v>0</v>
      </c>
      <c r="AO1192">
        <f t="shared" si="458"/>
        <v>0</v>
      </c>
      <c r="AP1192">
        <f t="shared" si="459"/>
        <v>0</v>
      </c>
    </row>
    <row r="1193" spans="1:42" x14ac:dyDescent="0.2">
      <c r="D1193" s="120">
        <f t="shared" si="441"/>
        <v>0</v>
      </c>
      <c r="O1193">
        <f t="shared" si="442"/>
        <v>0</v>
      </c>
      <c r="P1193">
        <f t="shared" si="460"/>
        <v>431</v>
      </c>
      <c r="Q1193">
        <f t="shared" si="461"/>
        <v>0</v>
      </c>
      <c r="R1193">
        <f t="shared" si="443"/>
        <v>0</v>
      </c>
      <c r="S1193">
        <f t="shared" si="444"/>
        <v>0</v>
      </c>
      <c r="T1193">
        <f t="shared" si="462"/>
        <v>0</v>
      </c>
      <c r="V1193">
        <f t="shared" si="445"/>
        <v>0</v>
      </c>
      <c r="W1193">
        <f t="shared" si="446"/>
        <v>0</v>
      </c>
      <c r="Y1193">
        <f t="shared" si="447"/>
        <v>0</v>
      </c>
      <c r="Z1193">
        <f t="shared" si="448"/>
        <v>0</v>
      </c>
      <c r="AB1193">
        <f t="shared" si="449"/>
        <v>0</v>
      </c>
      <c r="AC1193">
        <f t="shared" si="450"/>
        <v>0</v>
      </c>
      <c r="AE1193">
        <f t="shared" si="451"/>
        <v>0</v>
      </c>
      <c r="AF1193">
        <f t="shared" si="452"/>
        <v>0</v>
      </c>
      <c r="AG1193">
        <f t="shared" si="463"/>
        <v>0</v>
      </c>
      <c r="AH1193">
        <f t="shared" si="464"/>
        <v>0</v>
      </c>
      <c r="AI1193">
        <f t="shared" si="453"/>
        <v>0</v>
      </c>
      <c r="AJ1193">
        <f t="shared" si="454"/>
        <v>0</v>
      </c>
      <c r="AK1193">
        <f t="shared" si="455"/>
        <v>0</v>
      </c>
      <c r="AL1193">
        <f t="shared" si="456"/>
        <v>0</v>
      </c>
      <c r="AM1193">
        <f t="shared" si="457"/>
        <v>0</v>
      </c>
      <c r="AO1193">
        <f t="shared" si="458"/>
        <v>0</v>
      </c>
      <c r="AP1193">
        <f t="shared" si="459"/>
        <v>0</v>
      </c>
    </row>
    <row r="1194" spans="1:42" x14ac:dyDescent="0.2">
      <c r="A1194" s="236"/>
      <c r="D1194" s="120">
        <f t="shared" si="441"/>
        <v>0</v>
      </c>
      <c r="O1194">
        <f t="shared" si="442"/>
        <v>0</v>
      </c>
      <c r="P1194">
        <f t="shared" si="460"/>
        <v>431</v>
      </c>
      <c r="Q1194">
        <f t="shared" si="461"/>
        <v>0</v>
      </c>
      <c r="R1194">
        <f t="shared" si="443"/>
        <v>0</v>
      </c>
      <c r="S1194">
        <f t="shared" si="444"/>
        <v>0</v>
      </c>
      <c r="T1194">
        <f t="shared" si="462"/>
        <v>0</v>
      </c>
      <c r="V1194">
        <f t="shared" si="445"/>
        <v>0</v>
      </c>
      <c r="W1194">
        <f t="shared" si="446"/>
        <v>0</v>
      </c>
      <c r="Y1194">
        <f t="shared" si="447"/>
        <v>0</v>
      </c>
      <c r="Z1194">
        <f t="shared" si="448"/>
        <v>0</v>
      </c>
      <c r="AB1194">
        <f t="shared" si="449"/>
        <v>0</v>
      </c>
      <c r="AC1194">
        <f t="shared" si="450"/>
        <v>0</v>
      </c>
      <c r="AE1194">
        <f t="shared" si="451"/>
        <v>0</v>
      </c>
      <c r="AF1194">
        <f t="shared" si="452"/>
        <v>0</v>
      </c>
      <c r="AG1194">
        <f t="shared" si="463"/>
        <v>0</v>
      </c>
      <c r="AH1194">
        <f t="shared" si="464"/>
        <v>0</v>
      </c>
      <c r="AI1194">
        <f t="shared" si="453"/>
        <v>0</v>
      </c>
      <c r="AJ1194">
        <f t="shared" si="454"/>
        <v>0</v>
      </c>
      <c r="AK1194">
        <f t="shared" si="455"/>
        <v>0</v>
      </c>
      <c r="AL1194">
        <f t="shared" si="456"/>
        <v>0</v>
      </c>
      <c r="AM1194">
        <f t="shared" si="457"/>
        <v>0</v>
      </c>
      <c r="AO1194">
        <f t="shared" si="458"/>
        <v>0</v>
      </c>
      <c r="AP1194">
        <f t="shared" si="459"/>
        <v>0</v>
      </c>
    </row>
    <row r="1195" spans="1:42" x14ac:dyDescent="0.2">
      <c r="A1195" s="191"/>
      <c r="D1195" s="120">
        <f t="shared" si="441"/>
        <v>0</v>
      </c>
      <c r="O1195">
        <f t="shared" si="442"/>
        <v>0</v>
      </c>
      <c r="P1195">
        <f t="shared" si="460"/>
        <v>431</v>
      </c>
      <c r="Q1195">
        <f t="shared" si="461"/>
        <v>0</v>
      </c>
      <c r="R1195">
        <f t="shared" si="443"/>
        <v>0</v>
      </c>
      <c r="S1195">
        <f t="shared" si="444"/>
        <v>0</v>
      </c>
      <c r="T1195">
        <f t="shared" si="462"/>
        <v>0</v>
      </c>
      <c r="V1195">
        <f t="shared" si="445"/>
        <v>0</v>
      </c>
      <c r="W1195">
        <f t="shared" si="446"/>
        <v>0</v>
      </c>
      <c r="Y1195">
        <f t="shared" si="447"/>
        <v>0</v>
      </c>
      <c r="Z1195">
        <f t="shared" si="448"/>
        <v>0</v>
      </c>
      <c r="AB1195">
        <f t="shared" si="449"/>
        <v>0</v>
      </c>
      <c r="AC1195">
        <f t="shared" si="450"/>
        <v>0</v>
      </c>
      <c r="AE1195">
        <f t="shared" si="451"/>
        <v>0</v>
      </c>
      <c r="AF1195">
        <f t="shared" si="452"/>
        <v>0</v>
      </c>
      <c r="AG1195">
        <f t="shared" si="463"/>
        <v>0</v>
      </c>
      <c r="AH1195">
        <f t="shared" si="464"/>
        <v>0</v>
      </c>
      <c r="AI1195">
        <f t="shared" si="453"/>
        <v>0</v>
      </c>
      <c r="AJ1195">
        <f t="shared" si="454"/>
        <v>0</v>
      </c>
      <c r="AK1195">
        <f t="shared" si="455"/>
        <v>0</v>
      </c>
      <c r="AL1195">
        <f t="shared" si="456"/>
        <v>0</v>
      </c>
      <c r="AM1195">
        <f t="shared" si="457"/>
        <v>0</v>
      </c>
      <c r="AO1195">
        <f t="shared" si="458"/>
        <v>0</v>
      </c>
      <c r="AP1195">
        <f t="shared" si="459"/>
        <v>0</v>
      </c>
    </row>
    <row r="1196" spans="1:42" x14ac:dyDescent="0.2">
      <c r="A1196" s="40"/>
      <c r="D1196" s="120">
        <f t="shared" si="441"/>
        <v>0</v>
      </c>
      <c r="O1196">
        <f t="shared" si="442"/>
        <v>0</v>
      </c>
      <c r="P1196">
        <f t="shared" si="460"/>
        <v>431</v>
      </c>
      <c r="Q1196">
        <f t="shared" si="461"/>
        <v>0</v>
      </c>
      <c r="R1196">
        <f t="shared" si="443"/>
        <v>0</v>
      </c>
      <c r="S1196">
        <f t="shared" si="444"/>
        <v>0</v>
      </c>
      <c r="T1196">
        <f t="shared" si="462"/>
        <v>0</v>
      </c>
      <c r="V1196">
        <f t="shared" si="445"/>
        <v>0</v>
      </c>
      <c r="W1196">
        <f t="shared" si="446"/>
        <v>0</v>
      </c>
      <c r="Y1196">
        <f t="shared" si="447"/>
        <v>0</v>
      </c>
      <c r="Z1196">
        <f t="shared" si="448"/>
        <v>0</v>
      </c>
      <c r="AB1196">
        <f t="shared" si="449"/>
        <v>0</v>
      </c>
      <c r="AC1196">
        <f t="shared" si="450"/>
        <v>0</v>
      </c>
      <c r="AE1196">
        <f t="shared" si="451"/>
        <v>0</v>
      </c>
      <c r="AF1196">
        <f t="shared" si="452"/>
        <v>0</v>
      </c>
      <c r="AG1196">
        <f t="shared" si="463"/>
        <v>0</v>
      </c>
      <c r="AH1196">
        <f t="shared" si="464"/>
        <v>0</v>
      </c>
      <c r="AI1196">
        <f t="shared" si="453"/>
        <v>0</v>
      </c>
      <c r="AJ1196">
        <f t="shared" si="454"/>
        <v>0</v>
      </c>
      <c r="AK1196">
        <f t="shared" si="455"/>
        <v>0</v>
      </c>
      <c r="AL1196">
        <f t="shared" si="456"/>
        <v>0</v>
      </c>
      <c r="AM1196">
        <f t="shared" si="457"/>
        <v>0</v>
      </c>
      <c r="AO1196">
        <f t="shared" si="458"/>
        <v>0</v>
      </c>
      <c r="AP1196">
        <f t="shared" si="459"/>
        <v>0</v>
      </c>
    </row>
    <row r="1197" spans="1:42" x14ac:dyDescent="0.2">
      <c r="A1197" s="40"/>
      <c r="D1197" s="120">
        <f t="shared" si="441"/>
        <v>0</v>
      </c>
      <c r="O1197">
        <f t="shared" si="442"/>
        <v>0</v>
      </c>
      <c r="P1197">
        <f t="shared" si="460"/>
        <v>431</v>
      </c>
      <c r="Q1197">
        <f t="shared" si="461"/>
        <v>0</v>
      </c>
      <c r="R1197">
        <f t="shared" si="443"/>
        <v>0</v>
      </c>
      <c r="S1197">
        <f t="shared" si="444"/>
        <v>0</v>
      </c>
      <c r="T1197">
        <f t="shared" si="462"/>
        <v>0</v>
      </c>
      <c r="V1197">
        <f t="shared" si="445"/>
        <v>0</v>
      </c>
      <c r="W1197">
        <f t="shared" si="446"/>
        <v>0</v>
      </c>
      <c r="Y1197">
        <f t="shared" si="447"/>
        <v>0</v>
      </c>
      <c r="Z1197">
        <f t="shared" si="448"/>
        <v>0</v>
      </c>
      <c r="AB1197">
        <f t="shared" si="449"/>
        <v>0</v>
      </c>
      <c r="AC1197">
        <f t="shared" si="450"/>
        <v>0</v>
      </c>
      <c r="AE1197">
        <f t="shared" si="451"/>
        <v>0</v>
      </c>
      <c r="AF1197">
        <f t="shared" si="452"/>
        <v>0</v>
      </c>
      <c r="AG1197">
        <f t="shared" si="463"/>
        <v>0</v>
      </c>
      <c r="AH1197">
        <f t="shared" si="464"/>
        <v>0</v>
      </c>
      <c r="AI1197">
        <f t="shared" si="453"/>
        <v>0</v>
      </c>
      <c r="AJ1197">
        <f t="shared" si="454"/>
        <v>0</v>
      </c>
      <c r="AK1197">
        <f t="shared" si="455"/>
        <v>0</v>
      </c>
      <c r="AL1197">
        <f t="shared" si="456"/>
        <v>0</v>
      </c>
      <c r="AM1197">
        <f t="shared" si="457"/>
        <v>0</v>
      </c>
      <c r="AO1197">
        <f t="shared" si="458"/>
        <v>0</v>
      </c>
      <c r="AP1197">
        <f t="shared" si="459"/>
        <v>0</v>
      </c>
    </row>
    <row r="1198" spans="1:42" x14ac:dyDescent="0.2">
      <c r="A1198" s="40"/>
      <c r="D1198" s="120">
        <f t="shared" si="441"/>
        <v>0</v>
      </c>
      <c r="O1198">
        <f t="shared" si="442"/>
        <v>0</v>
      </c>
      <c r="P1198">
        <f t="shared" si="460"/>
        <v>431</v>
      </c>
      <c r="Q1198">
        <f t="shared" si="461"/>
        <v>0</v>
      </c>
      <c r="R1198">
        <f t="shared" si="443"/>
        <v>0</v>
      </c>
      <c r="S1198">
        <f t="shared" si="444"/>
        <v>0</v>
      </c>
      <c r="T1198">
        <f t="shared" si="462"/>
        <v>0</v>
      </c>
      <c r="V1198">
        <f t="shared" si="445"/>
        <v>0</v>
      </c>
      <c r="W1198">
        <f t="shared" si="446"/>
        <v>0</v>
      </c>
      <c r="Y1198">
        <f t="shared" si="447"/>
        <v>0</v>
      </c>
      <c r="Z1198">
        <f t="shared" si="448"/>
        <v>0</v>
      </c>
      <c r="AB1198">
        <f t="shared" si="449"/>
        <v>0</v>
      </c>
      <c r="AC1198">
        <f t="shared" si="450"/>
        <v>0</v>
      </c>
      <c r="AE1198">
        <f t="shared" si="451"/>
        <v>0</v>
      </c>
      <c r="AF1198">
        <f t="shared" si="452"/>
        <v>0</v>
      </c>
      <c r="AG1198">
        <f t="shared" si="463"/>
        <v>0</v>
      </c>
      <c r="AH1198">
        <f t="shared" si="464"/>
        <v>0</v>
      </c>
      <c r="AI1198">
        <f t="shared" si="453"/>
        <v>0</v>
      </c>
      <c r="AJ1198">
        <f t="shared" si="454"/>
        <v>0</v>
      </c>
      <c r="AK1198">
        <f t="shared" si="455"/>
        <v>0</v>
      </c>
      <c r="AL1198">
        <f t="shared" si="456"/>
        <v>0</v>
      </c>
      <c r="AM1198">
        <f t="shared" si="457"/>
        <v>0</v>
      </c>
      <c r="AO1198">
        <f t="shared" si="458"/>
        <v>0</v>
      </c>
      <c r="AP1198">
        <f t="shared" si="459"/>
        <v>0</v>
      </c>
    </row>
    <row r="1199" spans="1:42" x14ac:dyDescent="0.2">
      <c r="A1199" s="191"/>
      <c r="D1199" s="120">
        <f t="shared" si="441"/>
        <v>0</v>
      </c>
      <c r="O1199">
        <f t="shared" si="442"/>
        <v>0</v>
      </c>
      <c r="P1199">
        <f t="shared" si="460"/>
        <v>431</v>
      </c>
      <c r="Q1199">
        <f t="shared" si="461"/>
        <v>0</v>
      </c>
      <c r="R1199">
        <f t="shared" si="443"/>
        <v>0</v>
      </c>
      <c r="S1199">
        <f t="shared" si="444"/>
        <v>0</v>
      </c>
      <c r="T1199">
        <f t="shared" si="462"/>
        <v>0</v>
      </c>
      <c r="V1199">
        <f t="shared" si="445"/>
        <v>0</v>
      </c>
      <c r="W1199">
        <f t="shared" si="446"/>
        <v>0</v>
      </c>
      <c r="Y1199">
        <f t="shared" si="447"/>
        <v>0</v>
      </c>
      <c r="Z1199">
        <f t="shared" si="448"/>
        <v>0</v>
      </c>
      <c r="AB1199">
        <f t="shared" si="449"/>
        <v>0</v>
      </c>
      <c r="AC1199">
        <f t="shared" si="450"/>
        <v>0</v>
      </c>
      <c r="AE1199">
        <f t="shared" si="451"/>
        <v>0</v>
      </c>
      <c r="AF1199">
        <f t="shared" si="452"/>
        <v>0</v>
      </c>
      <c r="AG1199">
        <f t="shared" si="463"/>
        <v>0</v>
      </c>
      <c r="AH1199">
        <f t="shared" si="464"/>
        <v>0</v>
      </c>
      <c r="AI1199">
        <f t="shared" si="453"/>
        <v>0</v>
      </c>
      <c r="AJ1199">
        <f t="shared" si="454"/>
        <v>0</v>
      </c>
      <c r="AK1199">
        <f t="shared" si="455"/>
        <v>0</v>
      </c>
      <c r="AL1199">
        <f t="shared" si="456"/>
        <v>0</v>
      </c>
      <c r="AM1199">
        <f t="shared" si="457"/>
        <v>0</v>
      </c>
      <c r="AO1199">
        <f t="shared" si="458"/>
        <v>0</v>
      </c>
      <c r="AP1199">
        <f t="shared" si="459"/>
        <v>0</v>
      </c>
    </row>
    <row r="1200" spans="1:42" x14ac:dyDescent="0.2">
      <c r="D1200" s="120">
        <f t="shared" si="441"/>
        <v>0</v>
      </c>
      <c r="O1200">
        <f t="shared" si="442"/>
        <v>0</v>
      </c>
      <c r="P1200">
        <f t="shared" si="460"/>
        <v>431</v>
      </c>
      <c r="Q1200">
        <f t="shared" si="461"/>
        <v>0</v>
      </c>
      <c r="R1200">
        <f t="shared" si="443"/>
        <v>0</v>
      </c>
      <c r="S1200">
        <f t="shared" si="444"/>
        <v>0</v>
      </c>
      <c r="T1200">
        <f t="shared" si="462"/>
        <v>0</v>
      </c>
      <c r="V1200">
        <f t="shared" si="445"/>
        <v>0</v>
      </c>
      <c r="W1200">
        <f t="shared" si="446"/>
        <v>0</v>
      </c>
      <c r="Y1200">
        <f t="shared" si="447"/>
        <v>0</v>
      </c>
      <c r="Z1200">
        <f t="shared" si="448"/>
        <v>0</v>
      </c>
      <c r="AB1200">
        <f t="shared" si="449"/>
        <v>0</v>
      </c>
      <c r="AC1200">
        <f t="shared" si="450"/>
        <v>0</v>
      </c>
      <c r="AE1200">
        <f t="shared" si="451"/>
        <v>0</v>
      </c>
      <c r="AF1200">
        <f t="shared" si="452"/>
        <v>0</v>
      </c>
      <c r="AG1200">
        <f t="shared" si="463"/>
        <v>0</v>
      </c>
      <c r="AH1200">
        <f t="shared" si="464"/>
        <v>0</v>
      </c>
      <c r="AI1200">
        <f t="shared" si="453"/>
        <v>0</v>
      </c>
      <c r="AJ1200">
        <f t="shared" si="454"/>
        <v>0</v>
      </c>
      <c r="AK1200">
        <f t="shared" si="455"/>
        <v>0</v>
      </c>
      <c r="AL1200">
        <f t="shared" si="456"/>
        <v>0</v>
      </c>
      <c r="AM1200">
        <f t="shared" si="457"/>
        <v>0</v>
      </c>
      <c r="AO1200">
        <f t="shared" si="458"/>
        <v>0</v>
      </c>
      <c r="AP1200">
        <f t="shared" si="459"/>
        <v>0</v>
      </c>
    </row>
    <row r="1201" spans="1:42" x14ac:dyDescent="0.2">
      <c r="A1201" s="494"/>
      <c r="D1201" s="120">
        <f t="shared" si="441"/>
        <v>0</v>
      </c>
      <c r="O1201">
        <f t="shared" si="442"/>
        <v>0</v>
      </c>
      <c r="P1201">
        <f t="shared" si="460"/>
        <v>431</v>
      </c>
      <c r="Q1201">
        <f t="shared" si="461"/>
        <v>0</v>
      </c>
      <c r="R1201">
        <f t="shared" si="443"/>
        <v>0</v>
      </c>
      <c r="S1201">
        <f t="shared" si="444"/>
        <v>0</v>
      </c>
      <c r="T1201">
        <f t="shared" si="462"/>
        <v>0</v>
      </c>
      <c r="V1201">
        <f t="shared" si="445"/>
        <v>0</v>
      </c>
      <c r="W1201">
        <f t="shared" si="446"/>
        <v>0</v>
      </c>
      <c r="Y1201">
        <f t="shared" si="447"/>
        <v>0</v>
      </c>
      <c r="Z1201">
        <f t="shared" si="448"/>
        <v>0</v>
      </c>
      <c r="AB1201">
        <f t="shared" si="449"/>
        <v>0</v>
      </c>
      <c r="AC1201">
        <f t="shared" si="450"/>
        <v>0</v>
      </c>
      <c r="AE1201">
        <f t="shared" si="451"/>
        <v>0</v>
      </c>
      <c r="AF1201">
        <f t="shared" si="452"/>
        <v>0</v>
      </c>
      <c r="AG1201">
        <f t="shared" si="463"/>
        <v>0</v>
      </c>
      <c r="AH1201">
        <f t="shared" si="464"/>
        <v>0</v>
      </c>
      <c r="AI1201">
        <f t="shared" si="453"/>
        <v>0</v>
      </c>
      <c r="AJ1201">
        <f t="shared" si="454"/>
        <v>0</v>
      </c>
      <c r="AK1201">
        <f t="shared" si="455"/>
        <v>0</v>
      </c>
      <c r="AL1201">
        <f t="shared" si="456"/>
        <v>0</v>
      </c>
      <c r="AM1201">
        <f t="shared" si="457"/>
        <v>0</v>
      </c>
      <c r="AO1201">
        <f t="shared" si="458"/>
        <v>0</v>
      </c>
      <c r="AP1201">
        <f t="shared" si="459"/>
        <v>0</v>
      </c>
    </row>
    <row r="1202" spans="1:42" x14ac:dyDescent="0.2">
      <c r="A1202" s="40"/>
      <c r="D1202" s="120">
        <f t="shared" si="441"/>
        <v>0</v>
      </c>
      <c r="O1202">
        <f t="shared" si="442"/>
        <v>0</v>
      </c>
      <c r="P1202">
        <f t="shared" si="460"/>
        <v>431</v>
      </c>
      <c r="Q1202">
        <f t="shared" si="461"/>
        <v>0</v>
      </c>
      <c r="R1202">
        <f t="shared" si="443"/>
        <v>0</v>
      </c>
      <c r="S1202">
        <f t="shared" si="444"/>
        <v>0</v>
      </c>
      <c r="T1202">
        <f t="shared" si="462"/>
        <v>0</v>
      </c>
      <c r="V1202">
        <f t="shared" si="445"/>
        <v>0</v>
      </c>
      <c r="W1202">
        <f t="shared" si="446"/>
        <v>0</v>
      </c>
      <c r="Y1202">
        <f t="shared" si="447"/>
        <v>0</v>
      </c>
      <c r="Z1202">
        <f t="shared" si="448"/>
        <v>0</v>
      </c>
      <c r="AB1202">
        <f t="shared" si="449"/>
        <v>0</v>
      </c>
      <c r="AC1202">
        <f t="shared" si="450"/>
        <v>0</v>
      </c>
      <c r="AE1202">
        <f t="shared" si="451"/>
        <v>0</v>
      </c>
      <c r="AF1202">
        <f t="shared" si="452"/>
        <v>0</v>
      </c>
      <c r="AG1202">
        <f t="shared" si="463"/>
        <v>0</v>
      </c>
      <c r="AH1202">
        <f t="shared" si="464"/>
        <v>0</v>
      </c>
      <c r="AI1202">
        <f t="shared" si="453"/>
        <v>0</v>
      </c>
      <c r="AJ1202">
        <f t="shared" si="454"/>
        <v>0</v>
      </c>
      <c r="AK1202">
        <f t="shared" si="455"/>
        <v>0</v>
      </c>
      <c r="AL1202">
        <f t="shared" si="456"/>
        <v>0</v>
      </c>
      <c r="AM1202">
        <f t="shared" si="457"/>
        <v>0</v>
      </c>
      <c r="AO1202">
        <f t="shared" si="458"/>
        <v>0</v>
      </c>
      <c r="AP1202">
        <f t="shared" si="459"/>
        <v>0</v>
      </c>
    </row>
    <row r="1203" spans="1:42" x14ac:dyDescent="0.2">
      <c r="A1203" s="40"/>
      <c r="D1203" s="120">
        <f t="shared" si="441"/>
        <v>0</v>
      </c>
      <c r="O1203">
        <f t="shared" si="442"/>
        <v>0</v>
      </c>
      <c r="P1203">
        <f t="shared" si="460"/>
        <v>431</v>
      </c>
      <c r="Q1203">
        <f t="shared" si="461"/>
        <v>0</v>
      </c>
      <c r="R1203">
        <f t="shared" si="443"/>
        <v>0</v>
      </c>
      <c r="S1203">
        <f t="shared" si="444"/>
        <v>0</v>
      </c>
      <c r="T1203">
        <f t="shared" si="462"/>
        <v>0</v>
      </c>
      <c r="V1203">
        <f t="shared" si="445"/>
        <v>0</v>
      </c>
      <c r="W1203">
        <f t="shared" si="446"/>
        <v>0</v>
      </c>
      <c r="Y1203">
        <f t="shared" si="447"/>
        <v>0</v>
      </c>
      <c r="Z1203">
        <f t="shared" si="448"/>
        <v>0</v>
      </c>
      <c r="AB1203">
        <f t="shared" si="449"/>
        <v>0</v>
      </c>
      <c r="AC1203">
        <f t="shared" si="450"/>
        <v>0</v>
      </c>
      <c r="AE1203">
        <f t="shared" si="451"/>
        <v>0</v>
      </c>
      <c r="AF1203">
        <f t="shared" si="452"/>
        <v>0</v>
      </c>
      <c r="AG1203">
        <f t="shared" si="463"/>
        <v>0</v>
      </c>
      <c r="AH1203">
        <f t="shared" si="464"/>
        <v>0</v>
      </c>
      <c r="AI1203">
        <f t="shared" si="453"/>
        <v>0</v>
      </c>
      <c r="AJ1203">
        <f t="shared" si="454"/>
        <v>0</v>
      </c>
      <c r="AK1203">
        <f t="shared" si="455"/>
        <v>0</v>
      </c>
      <c r="AL1203">
        <f t="shared" si="456"/>
        <v>0</v>
      </c>
      <c r="AM1203">
        <f t="shared" si="457"/>
        <v>0</v>
      </c>
      <c r="AO1203">
        <f t="shared" si="458"/>
        <v>0</v>
      </c>
      <c r="AP1203">
        <f t="shared" si="459"/>
        <v>0</v>
      </c>
    </row>
    <row r="1204" spans="1:42" x14ac:dyDescent="0.2">
      <c r="A1204" s="237"/>
      <c r="D1204" s="120">
        <f t="shared" si="441"/>
        <v>0</v>
      </c>
      <c r="O1204">
        <f t="shared" si="442"/>
        <v>0</v>
      </c>
      <c r="P1204">
        <f t="shared" si="460"/>
        <v>431</v>
      </c>
      <c r="Q1204">
        <f t="shared" si="461"/>
        <v>0</v>
      </c>
      <c r="R1204">
        <f t="shared" si="443"/>
        <v>0</v>
      </c>
      <c r="S1204">
        <f t="shared" si="444"/>
        <v>0</v>
      </c>
      <c r="T1204">
        <f t="shared" si="462"/>
        <v>0</v>
      </c>
      <c r="V1204">
        <f t="shared" si="445"/>
        <v>0</v>
      </c>
      <c r="W1204">
        <f t="shared" si="446"/>
        <v>0</v>
      </c>
      <c r="Y1204">
        <f t="shared" si="447"/>
        <v>0</v>
      </c>
      <c r="Z1204">
        <f t="shared" si="448"/>
        <v>0</v>
      </c>
      <c r="AB1204">
        <f t="shared" si="449"/>
        <v>0</v>
      </c>
      <c r="AC1204">
        <f t="shared" si="450"/>
        <v>0</v>
      </c>
      <c r="AE1204">
        <f t="shared" si="451"/>
        <v>0</v>
      </c>
      <c r="AF1204">
        <f t="shared" si="452"/>
        <v>0</v>
      </c>
      <c r="AG1204">
        <f t="shared" si="463"/>
        <v>0</v>
      </c>
      <c r="AH1204">
        <f t="shared" si="464"/>
        <v>0</v>
      </c>
      <c r="AI1204">
        <f t="shared" si="453"/>
        <v>0</v>
      </c>
      <c r="AJ1204">
        <f t="shared" si="454"/>
        <v>0</v>
      </c>
      <c r="AK1204">
        <f t="shared" si="455"/>
        <v>0</v>
      </c>
      <c r="AL1204">
        <f t="shared" si="456"/>
        <v>0</v>
      </c>
      <c r="AM1204">
        <f t="shared" si="457"/>
        <v>0</v>
      </c>
      <c r="AO1204">
        <f t="shared" si="458"/>
        <v>0</v>
      </c>
      <c r="AP1204">
        <f t="shared" si="459"/>
        <v>0</v>
      </c>
    </row>
    <row r="1205" spans="1:42" x14ac:dyDescent="0.2">
      <c r="D1205" s="120">
        <f t="shared" si="441"/>
        <v>0</v>
      </c>
      <c r="O1205">
        <f t="shared" si="442"/>
        <v>0</v>
      </c>
      <c r="P1205">
        <f t="shared" si="460"/>
        <v>431</v>
      </c>
      <c r="Q1205">
        <f t="shared" si="461"/>
        <v>0</v>
      </c>
      <c r="R1205">
        <f t="shared" si="443"/>
        <v>0</v>
      </c>
      <c r="S1205">
        <f t="shared" si="444"/>
        <v>0</v>
      </c>
      <c r="T1205">
        <f t="shared" si="462"/>
        <v>0</v>
      </c>
      <c r="V1205">
        <f t="shared" si="445"/>
        <v>0</v>
      </c>
      <c r="W1205">
        <f t="shared" si="446"/>
        <v>0</v>
      </c>
      <c r="Y1205">
        <f t="shared" si="447"/>
        <v>0</v>
      </c>
      <c r="Z1205">
        <f t="shared" si="448"/>
        <v>0</v>
      </c>
      <c r="AB1205">
        <f t="shared" si="449"/>
        <v>0</v>
      </c>
      <c r="AC1205">
        <f t="shared" si="450"/>
        <v>0</v>
      </c>
      <c r="AE1205">
        <f t="shared" si="451"/>
        <v>0</v>
      </c>
      <c r="AF1205">
        <f t="shared" si="452"/>
        <v>0</v>
      </c>
      <c r="AG1205">
        <f t="shared" si="463"/>
        <v>0</v>
      </c>
      <c r="AH1205">
        <f t="shared" si="464"/>
        <v>0</v>
      </c>
      <c r="AI1205">
        <f t="shared" si="453"/>
        <v>0</v>
      </c>
      <c r="AJ1205">
        <f t="shared" si="454"/>
        <v>0</v>
      </c>
      <c r="AK1205">
        <f t="shared" si="455"/>
        <v>0</v>
      </c>
      <c r="AL1205">
        <f t="shared" si="456"/>
        <v>0</v>
      </c>
      <c r="AM1205">
        <f t="shared" si="457"/>
        <v>0</v>
      </c>
      <c r="AO1205">
        <f t="shared" si="458"/>
        <v>0</v>
      </c>
      <c r="AP1205">
        <f t="shared" si="459"/>
        <v>0</v>
      </c>
    </row>
    <row r="1206" spans="1:42" x14ac:dyDescent="0.2">
      <c r="A1206" s="40"/>
      <c r="D1206" s="120">
        <f t="shared" si="441"/>
        <v>0</v>
      </c>
      <c r="O1206">
        <f t="shared" si="442"/>
        <v>0</v>
      </c>
      <c r="P1206">
        <f t="shared" si="460"/>
        <v>431</v>
      </c>
      <c r="Q1206">
        <f t="shared" si="461"/>
        <v>0</v>
      </c>
      <c r="R1206">
        <f t="shared" si="443"/>
        <v>0</v>
      </c>
      <c r="S1206">
        <f t="shared" si="444"/>
        <v>0</v>
      </c>
      <c r="T1206">
        <f t="shared" si="462"/>
        <v>0</v>
      </c>
      <c r="V1206">
        <f t="shared" si="445"/>
        <v>0</v>
      </c>
      <c r="W1206">
        <f t="shared" si="446"/>
        <v>0</v>
      </c>
      <c r="Y1206">
        <f t="shared" si="447"/>
        <v>0</v>
      </c>
      <c r="Z1206">
        <f t="shared" si="448"/>
        <v>0</v>
      </c>
      <c r="AB1206">
        <f t="shared" si="449"/>
        <v>0</v>
      </c>
      <c r="AC1206">
        <f t="shared" si="450"/>
        <v>0</v>
      </c>
      <c r="AE1206">
        <f t="shared" si="451"/>
        <v>0</v>
      </c>
      <c r="AF1206">
        <f t="shared" si="452"/>
        <v>0</v>
      </c>
      <c r="AG1206">
        <f t="shared" si="463"/>
        <v>0</v>
      </c>
      <c r="AH1206">
        <f t="shared" si="464"/>
        <v>0</v>
      </c>
      <c r="AI1206">
        <f t="shared" si="453"/>
        <v>0</v>
      </c>
      <c r="AJ1206">
        <f t="shared" si="454"/>
        <v>0</v>
      </c>
      <c r="AK1206">
        <f t="shared" si="455"/>
        <v>0</v>
      </c>
      <c r="AL1206">
        <f t="shared" si="456"/>
        <v>0</v>
      </c>
      <c r="AM1206">
        <f t="shared" si="457"/>
        <v>0</v>
      </c>
      <c r="AO1206">
        <f t="shared" si="458"/>
        <v>0</v>
      </c>
      <c r="AP1206">
        <f t="shared" si="459"/>
        <v>0</v>
      </c>
    </row>
    <row r="1207" spans="1:42" x14ac:dyDescent="0.2">
      <c r="D1207" s="120">
        <f t="shared" si="441"/>
        <v>0</v>
      </c>
      <c r="O1207">
        <f t="shared" si="442"/>
        <v>0</v>
      </c>
      <c r="P1207">
        <f t="shared" si="460"/>
        <v>431</v>
      </c>
      <c r="Q1207">
        <f t="shared" si="461"/>
        <v>0</v>
      </c>
      <c r="R1207">
        <f t="shared" si="443"/>
        <v>0</v>
      </c>
      <c r="S1207">
        <f t="shared" si="444"/>
        <v>0</v>
      </c>
      <c r="T1207">
        <f t="shared" si="462"/>
        <v>0</v>
      </c>
      <c r="V1207">
        <f t="shared" si="445"/>
        <v>0</v>
      </c>
      <c r="W1207">
        <f t="shared" si="446"/>
        <v>0</v>
      </c>
      <c r="Y1207">
        <f t="shared" si="447"/>
        <v>0</v>
      </c>
      <c r="Z1207">
        <f t="shared" si="448"/>
        <v>0</v>
      </c>
      <c r="AB1207">
        <f t="shared" si="449"/>
        <v>0</v>
      </c>
      <c r="AC1207">
        <f t="shared" si="450"/>
        <v>0</v>
      </c>
      <c r="AE1207">
        <f t="shared" si="451"/>
        <v>0</v>
      </c>
      <c r="AF1207">
        <f t="shared" si="452"/>
        <v>0</v>
      </c>
      <c r="AG1207">
        <f t="shared" si="463"/>
        <v>0</v>
      </c>
      <c r="AH1207">
        <f t="shared" si="464"/>
        <v>0</v>
      </c>
      <c r="AI1207">
        <f t="shared" si="453"/>
        <v>0</v>
      </c>
      <c r="AJ1207">
        <f t="shared" si="454"/>
        <v>0</v>
      </c>
      <c r="AK1207">
        <f t="shared" si="455"/>
        <v>0</v>
      </c>
      <c r="AL1207">
        <f t="shared" si="456"/>
        <v>0</v>
      </c>
      <c r="AM1207">
        <f t="shared" si="457"/>
        <v>0</v>
      </c>
      <c r="AO1207">
        <f t="shared" si="458"/>
        <v>0</v>
      </c>
      <c r="AP1207">
        <f t="shared" si="459"/>
        <v>0</v>
      </c>
    </row>
    <row r="1208" spans="1:42" x14ac:dyDescent="0.2">
      <c r="A1208" s="40"/>
      <c r="D1208" s="120">
        <f t="shared" si="441"/>
        <v>0</v>
      </c>
      <c r="O1208">
        <f t="shared" si="442"/>
        <v>0</v>
      </c>
      <c r="P1208">
        <f t="shared" si="460"/>
        <v>431</v>
      </c>
      <c r="Q1208">
        <f t="shared" si="461"/>
        <v>0</v>
      </c>
      <c r="R1208">
        <f t="shared" si="443"/>
        <v>0</v>
      </c>
      <c r="S1208">
        <f t="shared" si="444"/>
        <v>0</v>
      </c>
      <c r="T1208">
        <f t="shared" si="462"/>
        <v>0</v>
      </c>
      <c r="V1208">
        <f t="shared" si="445"/>
        <v>0</v>
      </c>
      <c r="W1208">
        <f t="shared" si="446"/>
        <v>0</v>
      </c>
      <c r="Y1208">
        <f t="shared" si="447"/>
        <v>0</v>
      </c>
      <c r="Z1208">
        <f t="shared" si="448"/>
        <v>0</v>
      </c>
      <c r="AB1208">
        <f t="shared" si="449"/>
        <v>0</v>
      </c>
      <c r="AC1208">
        <f t="shared" si="450"/>
        <v>0</v>
      </c>
      <c r="AE1208">
        <f t="shared" si="451"/>
        <v>0</v>
      </c>
      <c r="AF1208">
        <f t="shared" si="452"/>
        <v>0</v>
      </c>
      <c r="AG1208">
        <f t="shared" si="463"/>
        <v>0</v>
      </c>
      <c r="AH1208">
        <f t="shared" si="464"/>
        <v>0</v>
      </c>
      <c r="AI1208">
        <f t="shared" si="453"/>
        <v>0</v>
      </c>
      <c r="AJ1208">
        <f t="shared" si="454"/>
        <v>0</v>
      </c>
      <c r="AK1208">
        <f t="shared" si="455"/>
        <v>0</v>
      </c>
      <c r="AL1208">
        <f t="shared" si="456"/>
        <v>0</v>
      </c>
      <c r="AM1208">
        <f t="shared" si="457"/>
        <v>0</v>
      </c>
      <c r="AO1208">
        <f t="shared" si="458"/>
        <v>0</v>
      </c>
      <c r="AP1208">
        <f t="shared" si="459"/>
        <v>0</v>
      </c>
    </row>
    <row r="1209" spans="1:42" x14ac:dyDescent="0.2">
      <c r="D1209" s="120">
        <f t="shared" si="441"/>
        <v>0</v>
      </c>
      <c r="O1209">
        <f t="shared" si="442"/>
        <v>0</v>
      </c>
      <c r="P1209">
        <f t="shared" si="460"/>
        <v>431</v>
      </c>
      <c r="Q1209">
        <f t="shared" si="461"/>
        <v>0</v>
      </c>
      <c r="R1209">
        <f t="shared" si="443"/>
        <v>0</v>
      </c>
      <c r="S1209">
        <f t="shared" si="444"/>
        <v>0</v>
      </c>
      <c r="T1209">
        <f t="shared" si="462"/>
        <v>0</v>
      </c>
      <c r="V1209">
        <f t="shared" si="445"/>
        <v>0</v>
      </c>
      <c r="W1209">
        <f t="shared" si="446"/>
        <v>0</v>
      </c>
      <c r="Y1209">
        <f t="shared" si="447"/>
        <v>0</v>
      </c>
      <c r="Z1209">
        <f t="shared" si="448"/>
        <v>0</v>
      </c>
      <c r="AB1209">
        <f t="shared" si="449"/>
        <v>0</v>
      </c>
      <c r="AC1209">
        <f t="shared" si="450"/>
        <v>0</v>
      </c>
      <c r="AE1209">
        <f t="shared" si="451"/>
        <v>0</v>
      </c>
      <c r="AF1209">
        <f t="shared" si="452"/>
        <v>0</v>
      </c>
      <c r="AG1209">
        <f t="shared" si="463"/>
        <v>0</v>
      </c>
      <c r="AH1209">
        <f t="shared" si="464"/>
        <v>0</v>
      </c>
      <c r="AI1209">
        <f t="shared" si="453"/>
        <v>0</v>
      </c>
      <c r="AJ1209">
        <f t="shared" si="454"/>
        <v>0</v>
      </c>
      <c r="AK1209">
        <f t="shared" si="455"/>
        <v>0</v>
      </c>
      <c r="AL1209">
        <f t="shared" si="456"/>
        <v>0</v>
      </c>
      <c r="AM1209">
        <f t="shared" si="457"/>
        <v>0</v>
      </c>
      <c r="AO1209">
        <f t="shared" si="458"/>
        <v>0</v>
      </c>
      <c r="AP1209">
        <f t="shared" si="459"/>
        <v>0</v>
      </c>
    </row>
    <row r="1210" spans="1:42" x14ac:dyDescent="0.2">
      <c r="A1210" s="191"/>
      <c r="D1210" s="120">
        <f t="shared" si="441"/>
        <v>0</v>
      </c>
      <c r="O1210">
        <f t="shared" si="442"/>
        <v>0</v>
      </c>
      <c r="P1210">
        <f t="shared" si="460"/>
        <v>431</v>
      </c>
      <c r="Q1210">
        <f t="shared" si="461"/>
        <v>0</v>
      </c>
      <c r="R1210">
        <f t="shared" si="443"/>
        <v>0</v>
      </c>
      <c r="S1210">
        <f t="shared" si="444"/>
        <v>0</v>
      </c>
      <c r="T1210">
        <f t="shared" si="462"/>
        <v>0</v>
      </c>
      <c r="V1210">
        <f t="shared" si="445"/>
        <v>0</v>
      </c>
      <c r="W1210">
        <f t="shared" si="446"/>
        <v>0</v>
      </c>
      <c r="Y1210">
        <f t="shared" si="447"/>
        <v>0</v>
      </c>
      <c r="Z1210">
        <f t="shared" si="448"/>
        <v>0</v>
      </c>
      <c r="AB1210">
        <f t="shared" si="449"/>
        <v>0</v>
      </c>
      <c r="AC1210">
        <f t="shared" si="450"/>
        <v>0</v>
      </c>
      <c r="AE1210">
        <f t="shared" si="451"/>
        <v>0</v>
      </c>
      <c r="AF1210">
        <f t="shared" si="452"/>
        <v>0</v>
      </c>
      <c r="AG1210">
        <f t="shared" si="463"/>
        <v>0</v>
      </c>
      <c r="AH1210">
        <f t="shared" si="464"/>
        <v>0</v>
      </c>
      <c r="AI1210">
        <f t="shared" si="453"/>
        <v>0</v>
      </c>
      <c r="AJ1210">
        <f t="shared" si="454"/>
        <v>0</v>
      </c>
      <c r="AK1210">
        <f t="shared" si="455"/>
        <v>0</v>
      </c>
      <c r="AL1210">
        <f t="shared" si="456"/>
        <v>0</v>
      </c>
      <c r="AM1210">
        <f t="shared" si="457"/>
        <v>0</v>
      </c>
      <c r="AO1210">
        <f t="shared" si="458"/>
        <v>0</v>
      </c>
      <c r="AP1210">
        <f t="shared" si="459"/>
        <v>0</v>
      </c>
    </row>
    <row r="1211" spans="1:42" x14ac:dyDescent="0.2">
      <c r="A1211" s="191"/>
      <c r="D1211" s="120">
        <f t="shared" si="441"/>
        <v>0</v>
      </c>
      <c r="O1211">
        <f t="shared" si="442"/>
        <v>0</v>
      </c>
      <c r="P1211">
        <f t="shared" si="460"/>
        <v>431</v>
      </c>
      <c r="Q1211">
        <f t="shared" si="461"/>
        <v>0</v>
      </c>
      <c r="R1211">
        <f t="shared" si="443"/>
        <v>0</v>
      </c>
      <c r="S1211">
        <f t="shared" si="444"/>
        <v>0</v>
      </c>
      <c r="T1211">
        <f t="shared" si="462"/>
        <v>0</v>
      </c>
      <c r="V1211">
        <f t="shared" si="445"/>
        <v>0</v>
      </c>
      <c r="W1211">
        <f t="shared" si="446"/>
        <v>0</v>
      </c>
      <c r="Y1211">
        <f t="shared" si="447"/>
        <v>0</v>
      </c>
      <c r="Z1211">
        <f t="shared" si="448"/>
        <v>0</v>
      </c>
      <c r="AB1211">
        <f t="shared" si="449"/>
        <v>0</v>
      </c>
      <c r="AC1211">
        <f t="shared" si="450"/>
        <v>0</v>
      </c>
      <c r="AE1211">
        <f t="shared" si="451"/>
        <v>0</v>
      </c>
      <c r="AF1211">
        <f t="shared" si="452"/>
        <v>0</v>
      </c>
      <c r="AG1211">
        <f t="shared" si="463"/>
        <v>0</v>
      </c>
      <c r="AH1211">
        <f t="shared" si="464"/>
        <v>0</v>
      </c>
      <c r="AI1211">
        <f t="shared" si="453"/>
        <v>0</v>
      </c>
      <c r="AJ1211">
        <f t="shared" si="454"/>
        <v>0</v>
      </c>
      <c r="AK1211">
        <f t="shared" si="455"/>
        <v>0</v>
      </c>
      <c r="AL1211">
        <f t="shared" si="456"/>
        <v>0</v>
      </c>
      <c r="AM1211">
        <f t="shared" si="457"/>
        <v>0</v>
      </c>
      <c r="AO1211">
        <f t="shared" si="458"/>
        <v>0</v>
      </c>
      <c r="AP1211">
        <f t="shared" si="459"/>
        <v>0</v>
      </c>
    </row>
    <row r="1212" spans="1:42" x14ac:dyDescent="0.2">
      <c r="A1212" s="40"/>
      <c r="D1212" s="120">
        <f t="shared" si="441"/>
        <v>0</v>
      </c>
      <c r="O1212">
        <f t="shared" si="442"/>
        <v>0</v>
      </c>
      <c r="P1212">
        <f t="shared" si="460"/>
        <v>431</v>
      </c>
      <c r="Q1212">
        <f t="shared" si="461"/>
        <v>0</v>
      </c>
      <c r="R1212">
        <f t="shared" si="443"/>
        <v>0</v>
      </c>
      <c r="S1212">
        <f t="shared" si="444"/>
        <v>0</v>
      </c>
      <c r="T1212">
        <f t="shared" si="462"/>
        <v>0</v>
      </c>
      <c r="V1212">
        <f t="shared" si="445"/>
        <v>0</v>
      </c>
      <c r="W1212">
        <f t="shared" si="446"/>
        <v>0</v>
      </c>
      <c r="Y1212">
        <f t="shared" si="447"/>
        <v>0</v>
      </c>
      <c r="Z1212">
        <f t="shared" si="448"/>
        <v>0</v>
      </c>
      <c r="AB1212">
        <f t="shared" si="449"/>
        <v>0</v>
      </c>
      <c r="AC1212">
        <f t="shared" si="450"/>
        <v>0</v>
      </c>
      <c r="AE1212">
        <f t="shared" si="451"/>
        <v>0</v>
      </c>
      <c r="AF1212">
        <f t="shared" si="452"/>
        <v>0</v>
      </c>
      <c r="AG1212">
        <f t="shared" si="463"/>
        <v>0</v>
      </c>
      <c r="AH1212">
        <f t="shared" si="464"/>
        <v>0</v>
      </c>
      <c r="AI1212">
        <f t="shared" si="453"/>
        <v>0</v>
      </c>
      <c r="AJ1212">
        <f t="shared" si="454"/>
        <v>0</v>
      </c>
      <c r="AK1212">
        <f t="shared" si="455"/>
        <v>0</v>
      </c>
      <c r="AL1212">
        <f t="shared" si="456"/>
        <v>0</v>
      </c>
      <c r="AM1212">
        <f t="shared" si="457"/>
        <v>0</v>
      </c>
      <c r="AO1212">
        <f t="shared" si="458"/>
        <v>0</v>
      </c>
      <c r="AP1212">
        <f t="shared" si="459"/>
        <v>0</v>
      </c>
    </row>
    <row r="1213" spans="1:42" x14ac:dyDescent="0.2">
      <c r="A1213" s="40"/>
      <c r="D1213" s="120">
        <f t="shared" si="441"/>
        <v>0</v>
      </c>
      <c r="O1213">
        <f t="shared" si="442"/>
        <v>0</v>
      </c>
      <c r="P1213">
        <f t="shared" si="460"/>
        <v>431</v>
      </c>
      <c r="Q1213">
        <f t="shared" si="461"/>
        <v>0</v>
      </c>
      <c r="R1213">
        <f t="shared" si="443"/>
        <v>0</v>
      </c>
      <c r="S1213">
        <f t="shared" si="444"/>
        <v>0</v>
      </c>
      <c r="T1213">
        <f t="shared" si="462"/>
        <v>0</v>
      </c>
      <c r="V1213">
        <f t="shared" si="445"/>
        <v>0</v>
      </c>
      <c r="W1213">
        <f t="shared" si="446"/>
        <v>0</v>
      </c>
      <c r="Y1213">
        <f t="shared" si="447"/>
        <v>0</v>
      </c>
      <c r="Z1213">
        <f t="shared" si="448"/>
        <v>0</v>
      </c>
      <c r="AB1213">
        <f t="shared" si="449"/>
        <v>0</v>
      </c>
      <c r="AC1213">
        <f t="shared" si="450"/>
        <v>0</v>
      </c>
      <c r="AE1213">
        <f t="shared" si="451"/>
        <v>0</v>
      </c>
      <c r="AF1213">
        <f t="shared" si="452"/>
        <v>0</v>
      </c>
      <c r="AG1213">
        <f t="shared" si="463"/>
        <v>0</v>
      </c>
      <c r="AH1213">
        <f t="shared" si="464"/>
        <v>0</v>
      </c>
      <c r="AI1213">
        <f t="shared" si="453"/>
        <v>0</v>
      </c>
      <c r="AJ1213">
        <f t="shared" si="454"/>
        <v>0</v>
      </c>
      <c r="AK1213">
        <f t="shared" si="455"/>
        <v>0</v>
      </c>
      <c r="AL1213">
        <f t="shared" si="456"/>
        <v>0</v>
      </c>
      <c r="AM1213">
        <f t="shared" si="457"/>
        <v>0</v>
      </c>
      <c r="AO1213">
        <f t="shared" si="458"/>
        <v>0</v>
      </c>
      <c r="AP1213">
        <f t="shared" si="459"/>
        <v>0</v>
      </c>
    </row>
    <row r="1214" spans="1:42" x14ac:dyDescent="0.2">
      <c r="A1214" s="191"/>
      <c r="D1214" s="120">
        <f t="shared" si="441"/>
        <v>0</v>
      </c>
      <c r="O1214">
        <f t="shared" si="442"/>
        <v>0</v>
      </c>
      <c r="P1214">
        <f t="shared" si="460"/>
        <v>431</v>
      </c>
      <c r="Q1214">
        <f t="shared" si="461"/>
        <v>0</v>
      </c>
      <c r="R1214">
        <f t="shared" si="443"/>
        <v>0</v>
      </c>
      <c r="S1214">
        <f t="shared" si="444"/>
        <v>0</v>
      </c>
      <c r="T1214">
        <f t="shared" si="462"/>
        <v>0</v>
      </c>
      <c r="V1214">
        <f t="shared" si="445"/>
        <v>0</v>
      </c>
      <c r="W1214">
        <f t="shared" si="446"/>
        <v>0</v>
      </c>
      <c r="Y1214">
        <f t="shared" si="447"/>
        <v>0</v>
      </c>
      <c r="Z1214">
        <f t="shared" si="448"/>
        <v>0</v>
      </c>
      <c r="AB1214">
        <f t="shared" si="449"/>
        <v>0</v>
      </c>
      <c r="AC1214">
        <f t="shared" si="450"/>
        <v>0</v>
      </c>
      <c r="AE1214">
        <f t="shared" si="451"/>
        <v>0</v>
      </c>
      <c r="AF1214">
        <f t="shared" si="452"/>
        <v>0</v>
      </c>
      <c r="AG1214">
        <f t="shared" si="463"/>
        <v>0</v>
      </c>
      <c r="AH1214">
        <f t="shared" si="464"/>
        <v>0</v>
      </c>
      <c r="AI1214">
        <f t="shared" si="453"/>
        <v>0</v>
      </c>
      <c r="AJ1214">
        <f t="shared" si="454"/>
        <v>0</v>
      </c>
      <c r="AK1214">
        <f t="shared" si="455"/>
        <v>0</v>
      </c>
      <c r="AL1214">
        <f t="shared" si="456"/>
        <v>0</v>
      </c>
      <c r="AM1214">
        <f t="shared" si="457"/>
        <v>0</v>
      </c>
      <c r="AO1214">
        <f t="shared" si="458"/>
        <v>0</v>
      </c>
      <c r="AP1214">
        <f t="shared" si="459"/>
        <v>0</v>
      </c>
    </row>
    <row r="1215" spans="1:42" x14ac:dyDescent="0.2">
      <c r="A1215" s="191"/>
      <c r="D1215" s="120">
        <f t="shared" si="441"/>
        <v>0</v>
      </c>
      <c r="O1215">
        <f t="shared" si="442"/>
        <v>0</v>
      </c>
      <c r="P1215">
        <f t="shared" si="460"/>
        <v>431</v>
      </c>
      <c r="Q1215">
        <f t="shared" si="461"/>
        <v>0</v>
      </c>
      <c r="R1215">
        <f t="shared" si="443"/>
        <v>0</v>
      </c>
      <c r="S1215">
        <f t="shared" si="444"/>
        <v>0</v>
      </c>
      <c r="T1215">
        <f t="shared" si="462"/>
        <v>0</v>
      </c>
      <c r="V1215">
        <f t="shared" si="445"/>
        <v>0</v>
      </c>
      <c r="W1215">
        <f t="shared" si="446"/>
        <v>0</v>
      </c>
      <c r="Y1215">
        <f t="shared" si="447"/>
        <v>0</v>
      </c>
      <c r="Z1215">
        <f t="shared" si="448"/>
        <v>0</v>
      </c>
      <c r="AB1215">
        <f t="shared" si="449"/>
        <v>0</v>
      </c>
      <c r="AC1215">
        <f t="shared" si="450"/>
        <v>0</v>
      </c>
      <c r="AE1215">
        <f t="shared" si="451"/>
        <v>0</v>
      </c>
      <c r="AF1215">
        <f t="shared" si="452"/>
        <v>0</v>
      </c>
      <c r="AG1215">
        <f t="shared" si="463"/>
        <v>0</v>
      </c>
      <c r="AH1215">
        <f t="shared" si="464"/>
        <v>0</v>
      </c>
      <c r="AI1215">
        <f t="shared" si="453"/>
        <v>0</v>
      </c>
      <c r="AJ1215">
        <f t="shared" si="454"/>
        <v>0</v>
      </c>
      <c r="AK1215">
        <f t="shared" si="455"/>
        <v>0</v>
      </c>
      <c r="AL1215">
        <f t="shared" si="456"/>
        <v>0</v>
      </c>
      <c r="AM1215">
        <f t="shared" si="457"/>
        <v>0</v>
      </c>
      <c r="AO1215">
        <f t="shared" si="458"/>
        <v>0</v>
      </c>
      <c r="AP1215">
        <f t="shared" si="459"/>
        <v>0</v>
      </c>
    </row>
    <row r="1216" spans="1:42" x14ac:dyDescent="0.2">
      <c r="D1216" s="120">
        <f t="shared" si="441"/>
        <v>0</v>
      </c>
      <c r="O1216">
        <f t="shared" si="442"/>
        <v>0</v>
      </c>
      <c r="P1216">
        <f t="shared" si="460"/>
        <v>431</v>
      </c>
      <c r="Q1216">
        <f t="shared" si="461"/>
        <v>0</v>
      </c>
      <c r="R1216">
        <f t="shared" si="443"/>
        <v>0</v>
      </c>
      <c r="S1216">
        <f t="shared" si="444"/>
        <v>0</v>
      </c>
      <c r="T1216">
        <f t="shared" si="462"/>
        <v>0</v>
      </c>
      <c r="V1216">
        <f t="shared" si="445"/>
        <v>0</v>
      </c>
      <c r="W1216">
        <f t="shared" si="446"/>
        <v>0</v>
      </c>
      <c r="Y1216">
        <f t="shared" si="447"/>
        <v>0</v>
      </c>
      <c r="Z1216">
        <f t="shared" si="448"/>
        <v>0</v>
      </c>
      <c r="AB1216">
        <f t="shared" si="449"/>
        <v>0</v>
      </c>
      <c r="AC1216">
        <f t="shared" si="450"/>
        <v>0</v>
      </c>
      <c r="AE1216">
        <f t="shared" si="451"/>
        <v>0</v>
      </c>
      <c r="AF1216">
        <f t="shared" si="452"/>
        <v>0</v>
      </c>
      <c r="AG1216">
        <f t="shared" si="463"/>
        <v>0</v>
      </c>
      <c r="AH1216">
        <f t="shared" si="464"/>
        <v>0</v>
      </c>
      <c r="AI1216">
        <f t="shared" si="453"/>
        <v>0</v>
      </c>
      <c r="AJ1216">
        <f t="shared" si="454"/>
        <v>0</v>
      </c>
      <c r="AK1216">
        <f t="shared" si="455"/>
        <v>0</v>
      </c>
      <c r="AL1216">
        <f t="shared" si="456"/>
        <v>0</v>
      </c>
      <c r="AM1216">
        <f t="shared" si="457"/>
        <v>0</v>
      </c>
      <c r="AO1216">
        <f t="shared" si="458"/>
        <v>0</v>
      </c>
      <c r="AP1216">
        <f t="shared" si="459"/>
        <v>0</v>
      </c>
    </row>
    <row r="1217" spans="1:42" x14ac:dyDescent="0.2">
      <c r="A1217" s="40"/>
      <c r="D1217" s="120">
        <f t="shared" si="441"/>
        <v>0</v>
      </c>
      <c r="O1217">
        <f t="shared" si="442"/>
        <v>0</v>
      </c>
      <c r="P1217">
        <f t="shared" si="460"/>
        <v>431</v>
      </c>
      <c r="Q1217">
        <f t="shared" si="461"/>
        <v>0</v>
      </c>
      <c r="R1217">
        <f t="shared" si="443"/>
        <v>0</v>
      </c>
      <c r="S1217">
        <f t="shared" si="444"/>
        <v>0</v>
      </c>
      <c r="T1217">
        <f t="shared" si="462"/>
        <v>0</v>
      </c>
      <c r="V1217">
        <f t="shared" si="445"/>
        <v>0</v>
      </c>
      <c r="W1217">
        <f t="shared" si="446"/>
        <v>0</v>
      </c>
      <c r="Y1217">
        <f t="shared" si="447"/>
        <v>0</v>
      </c>
      <c r="Z1217">
        <f t="shared" si="448"/>
        <v>0</v>
      </c>
      <c r="AB1217">
        <f t="shared" si="449"/>
        <v>0</v>
      </c>
      <c r="AC1217">
        <f t="shared" si="450"/>
        <v>0</v>
      </c>
      <c r="AE1217">
        <f t="shared" si="451"/>
        <v>0</v>
      </c>
      <c r="AF1217">
        <f t="shared" si="452"/>
        <v>0</v>
      </c>
      <c r="AG1217">
        <f t="shared" si="463"/>
        <v>0</v>
      </c>
      <c r="AH1217">
        <f t="shared" si="464"/>
        <v>0</v>
      </c>
      <c r="AI1217">
        <f t="shared" si="453"/>
        <v>0</v>
      </c>
      <c r="AJ1217">
        <f t="shared" si="454"/>
        <v>0</v>
      </c>
      <c r="AK1217">
        <f t="shared" si="455"/>
        <v>0</v>
      </c>
      <c r="AL1217">
        <f t="shared" si="456"/>
        <v>0</v>
      </c>
      <c r="AM1217">
        <f t="shared" si="457"/>
        <v>0</v>
      </c>
      <c r="AO1217">
        <f t="shared" si="458"/>
        <v>0</v>
      </c>
      <c r="AP1217">
        <f t="shared" si="459"/>
        <v>0</v>
      </c>
    </row>
    <row r="1218" spans="1:42" x14ac:dyDescent="0.2">
      <c r="A1218" s="486"/>
      <c r="D1218" s="120">
        <f t="shared" ref="D1218:D1281" si="465">$T1218*SIGN($B1218)</f>
        <v>0</v>
      </c>
      <c r="O1218">
        <f t="shared" ref="O1218:O1281" si="466">($N$2-$A1218)*SIGN($A1218)</f>
        <v>0</v>
      </c>
      <c r="P1218">
        <f t="shared" si="460"/>
        <v>431</v>
      </c>
      <c r="Q1218">
        <f t="shared" si="461"/>
        <v>0</v>
      </c>
      <c r="R1218">
        <f t="shared" ref="R1218:R1281" si="467">(SUM($B$2:$C$2000)-$Q1218+1)*SIGN($Q1218)</f>
        <v>0</v>
      </c>
      <c r="S1218">
        <f t="shared" ref="S1218:S1281" si="468">($R1218-$B1218)/($R1218*SIGN($B1218)+(1-SIGN($B1218)))</f>
        <v>0</v>
      </c>
      <c r="T1218">
        <f t="shared" si="462"/>
        <v>0</v>
      </c>
      <c r="V1218">
        <f t="shared" ref="V1218:V1281" si="469">SIGN(MAX(SIGN($S1218)*(0.5-$T1218), 0))*ROW()</f>
        <v>0</v>
      </c>
      <c r="W1218">
        <f t="shared" ref="W1218:W1281" si="470">($R$2-$V1218)*SIGN($V1218)</f>
        <v>0</v>
      </c>
      <c r="Y1218">
        <f t="shared" ref="Y1218:Y1281" si="471">SIGN(MAX(SIGN($S1218)*(0.25-$T1218), 0))*ROW()</f>
        <v>0</v>
      </c>
      <c r="Z1218">
        <f t="shared" ref="Z1218:Z1281" si="472">($R$2-$Y1218)*SIGN($Y1218)</f>
        <v>0</v>
      </c>
      <c r="AB1218">
        <f t="shared" ref="AB1218:AB1281" si="473">SIGN(MAX(SIGN($S1218)*(0.75-$T1218), 0))*ROW()</f>
        <v>0</v>
      </c>
      <c r="AC1218">
        <f t="shared" ref="AC1218:AC1281" si="474">($R$2-$AB1218)*SIGN($AB1218)</f>
        <v>0</v>
      </c>
      <c r="AE1218">
        <f t="shared" ref="AE1218:AE1281" si="475">$A1218*$B1218</f>
        <v>0</v>
      </c>
      <c r="AF1218">
        <f t="shared" ref="AF1218:AF1281" si="476">$AG1218*$AH1218</f>
        <v>0</v>
      </c>
      <c r="AG1218">
        <f t="shared" si="463"/>
        <v>0</v>
      </c>
      <c r="AH1218">
        <f t="shared" si="464"/>
        <v>0</v>
      </c>
      <c r="AI1218">
        <f t="shared" ref="AI1218:AI1281" si="477">$AF1218+$AI1219</f>
        <v>0</v>
      </c>
      <c r="AJ1218">
        <f t="shared" ref="AJ1218:AJ1281" si="478">$AI1219*SIGN($AE1218)</f>
        <v>0</v>
      </c>
      <c r="AK1218">
        <f t="shared" ref="AK1218:AK1281" si="479">($B1218*$AJ1218^2)/((1-(SIGN($AJ1218)))+($R1218*($R1218-$B1218)))</f>
        <v>0</v>
      </c>
      <c r="AL1218">
        <f t="shared" ref="AL1218:AL1281" si="480">SIGN(MAX(SIGN($S1218)*(0.95-$T1218), 0))*ROW()</f>
        <v>0</v>
      </c>
      <c r="AM1218">
        <f t="shared" ref="AM1218:AM1281" si="481">($R$2-$AL1218)*SIGN($AL1218)</f>
        <v>0</v>
      </c>
      <c r="AO1218">
        <f t="shared" ref="AO1218:AO1281" si="482">SIGN(MAX(SIGN($S1218)*(0.05-$T1218), 0))*ROW()</f>
        <v>0</v>
      </c>
      <c r="AP1218">
        <f t="shared" ref="AP1218:AP1281" si="483">($R$2-$AO1218)*SIGN($AO1218)</f>
        <v>0</v>
      </c>
    </row>
    <row r="1219" spans="1:42" x14ac:dyDescent="0.2">
      <c r="A1219" s="191"/>
      <c r="D1219" s="120">
        <f t="shared" si="465"/>
        <v>0</v>
      </c>
      <c r="O1219">
        <f t="shared" si="466"/>
        <v>0</v>
      </c>
      <c r="P1219">
        <f t="shared" ref="P1219:P1282" si="484">($P1218+$B1219+$C1218)</f>
        <v>431</v>
      </c>
      <c r="Q1219">
        <f t="shared" ref="Q1219:Q1282" si="485">$P1219*SIGN($B1219)-($B1219-SIGN($B1219))</f>
        <v>0</v>
      </c>
      <c r="R1219">
        <f t="shared" si="467"/>
        <v>0</v>
      </c>
      <c r="S1219">
        <f t="shared" si="468"/>
        <v>0</v>
      </c>
      <c r="T1219">
        <f t="shared" ref="T1219:T1282" si="486">$S1219*$T1218+(1-SIGN($B1219))*$T1218</f>
        <v>0</v>
      </c>
      <c r="V1219">
        <f t="shared" si="469"/>
        <v>0</v>
      </c>
      <c r="W1219">
        <f t="shared" si="470"/>
        <v>0</v>
      </c>
      <c r="Y1219">
        <f t="shared" si="471"/>
        <v>0</v>
      </c>
      <c r="Z1219">
        <f t="shared" si="472"/>
        <v>0</v>
      </c>
      <c r="AB1219">
        <f t="shared" si="473"/>
        <v>0</v>
      </c>
      <c r="AC1219">
        <f t="shared" si="474"/>
        <v>0</v>
      </c>
      <c r="AE1219">
        <f t="shared" si="475"/>
        <v>0</v>
      </c>
      <c r="AF1219">
        <f t="shared" si="476"/>
        <v>0</v>
      </c>
      <c r="AG1219">
        <f t="shared" ref="AG1219:AG1282" si="487">$A1218-$A1219</f>
        <v>0</v>
      </c>
      <c r="AH1219">
        <f t="shared" ref="AH1219:AH1282" si="488">$T1218</f>
        <v>0</v>
      </c>
      <c r="AI1219">
        <f t="shared" si="477"/>
        <v>0</v>
      </c>
      <c r="AJ1219">
        <f t="shared" si="478"/>
        <v>0</v>
      </c>
      <c r="AK1219">
        <f t="shared" si="479"/>
        <v>0</v>
      </c>
      <c r="AL1219">
        <f t="shared" si="480"/>
        <v>0</v>
      </c>
      <c r="AM1219">
        <f t="shared" si="481"/>
        <v>0</v>
      </c>
      <c r="AO1219">
        <f t="shared" si="482"/>
        <v>0</v>
      </c>
      <c r="AP1219">
        <f t="shared" si="483"/>
        <v>0</v>
      </c>
    </row>
    <row r="1220" spans="1:42" x14ac:dyDescent="0.2">
      <c r="D1220" s="120">
        <f t="shared" si="465"/>
        <v>0</v>
      </c>
      <c r="O1220">
        <f t="shared" si="466"/>
        <v>0</v>
      </c>
      <c r="P1220">
        <f t="shared" si="484"/>
        <v>431</v>
      </c>
      <c r="Q1220">
        <f t="shared" si="485"/>
        <v>0</v>
      </c>
      <c r="R1220">
        <f t="shared" si="467"/>
        <v>0</v>
      </c>
      <c r="S1220">
        <f t="shared" si="468"/>
        <v>0</v>
      </c>
      <c r="T1220">
        <f t="shared" si="486"/>
        <v>0</v>
      </c>
      <c r="V1220">
        <f t="shared" si="469"/>
        <v>0</v>
      </c>
      <c r="W1220">
        <f t="shared" si="470"/>
        <v>0</v>
      </c>
      <c r="Y1220">
        <f t="shared" si="471"/>
        <v>0</v>
      </c>
      <c r="Z1220">
        <f t="shared" si="472"/>
        <v>0</v>
      </c>
      <c r="AB1220">
        <f t="shared" si="473"/>
        <v>0</v>
      </c>
      <c r="AC1220">
        <f t="shared" si="474"/>
        <v>0</v>
      </c>
      <c r="AE1220">
        <f t="shared" si="475"/>
        <v>0</v>
      </c>
      <c r="AF1220">
        <f t="shared" si="476"/>
        <v>0</v>
      </c>
      <c r="AG1220">
        <f t="shared" si="487"/>
        <v>0</v>
      </c>
      <c r="AH1220">
        <f t="shared" si="488"/>
        <v>0</v>
      </c>
      <c r="AI1220">
        <f t="shared" si="477"/>
        <v>0</v>
      </c>
      <c r="AJ1220">
        <f t="shared" si="478"/>
        <v>0</v>
      </c>
      <c r="AK1220">
        <f t="shared" si="479"/>
        <v>0</v>
      </c>
      <c r="AL1220">
        <f t="shared" si="480"/>
        <v>0</v>
      </c>
      <c r="AM1220">
        <f t="shared" si="481"/>
        <v>0</v>
      </c>
      <c r="AO1220">
        <f t="shared" si="482"/>
        <v>0</v>
      </c>
      <c r="AP1220">
        <f t="shared" si="483"/>
        <v>0</v>
      </c>
    </row>
    <row r="1221" spans="1:42" x14ac:dyDescent="0.2">
      <c r="A1221" s="40"/>
      <c r="D1221" s="120">
        <f t="shared" si="465"/>
        <v>0</v>
      </c>
      <c r="O1221">
        <f t="shared" si="466"/>
        <v>0</v>
      </c>
      <c r="P1221">
        <f t="shared" si="484"/>
        <v>431</v>
      </c>
      <c r="Q1221">
        <f t="shared" si="485"/>
        <v>0</v>
      </c>
      <c r="R1221">
        <f t="shared" si="467"/>
        <v>0</v>
      </c>
      <c r="S1221">
        <f t="shared" si="468"/>
        <v>0</v>
      </c>
      <c r="T1221">
        <f t="shared" si="486"/>
        <v>0</v>
      </c>
      <c r="V1221">
        <f t="shared" si="469"/>
        <v>0</v>
      </c>
      <c r="W1221">
        <f t="shared" si="470"/>
        <v>0</v>
      </c>
      <c r="Y1221">
        <f t="shared" si="471"/>
        <v>0</v>
      </c>
      <c r="Z1221">
        <f t="shared" si="472"/>
        <v>0</v>
      </c>
      <c r="AB1221">
        <f t="shared" si="473"/>
        <v>0</v>
      </c>
      <c r="AC1221">
        <f t="shared" si="474"/>
        <v>0</v>
      </c>
      <c r="AE1221">
        <f t="shared" si="475"/>
        <v>0</v>
      </c>
      <c r="AF1221">
        <f t="shared" si="476"/>
        <v>0</v>
      </c>
      <c r="AG1221">
        <f t="shared" si="487"/>
        <v>0</v>
      </c>
      <c r="AH1221">
        <f t="shared" si="488"/>
        <v>0</v>
      </c>
      <c r="AI1221">
        <f t="shared" si="477"/>
        <v>0</v>
      </c>
      <c r="AJ1221">
        <f t="shared" si="478"/>
        <v>0</v>
      </c>
      <c r="AK1221">
        <f t="shared" si="479"/>
        <v>0</v>
      </c>
      <c r="AL1221">
        <f t="shared" si="480"/>
        <v>0</v>
      </c>
      <c r="AM1221">
        <f t="shared" si="481"/>
        <v>0</v>
      </c>
      <c r="AO1221">
        <f t="shared" si="482"/>
        <v>0</v>
      </c>
      <c r="AP1221">
        <f t="shared" si="483"/>
        <v>0</v>
      </c>
    </row>
    <row r="1222" spans="1:42" x14ac:dyDescent="0.2">
      <c r="D1222" s="120">
        <f t="shared" si="465"/>
        <v>0</v>
      </c>
      <c r="O1222">
        <f t="shared" si="466"/>
        <v>0</v>
      </c>
      <c r="P1222">
        <f t="shared" si="484"/>
        <v>431</v>
      </c>
      <c r="Q1222">
        <f t="shared" si="485"/>
        <v>0</v>
      </c>
      <c r="R1222">
        <f t="shared" si="467"/>
        <v>0</v>
      </c>
      <c r="S1222">
        <f t="shared" si="468"/>
        <v>0</v>
      </c>
      <c r="T1222">
        <f t="shared" si="486"/>
        <v>0</v>
      </c>
      <c r="V1222">
        <f t="shared" si="469"/>
        <v>0</v>
      </c>
      <c r="W1222">
        <f t="shared" si="470"/>
        <v>0</v>
      </c>
      <c r="Y1222">
        <f t="shared" si="471"/>
        <v>0</v>
      </c>
      <c r="Z1222">
        <f t="shared" si="472"/>
        <v>0</v>
      </c>
      <c r="AB1222">
        <f t="shared" si="473"/>
        <v>0</v>
      </c>
      <c r="AC1222">
        <f t="shared" si="474"/>
        <v>0</v>
      </c>
      <c r="AE1222">
        <f t="shared" si="475"/>
        <v>0</v>
      </c>
      <c r="AF1222">
        <f t="shared" si="476"/>
        <v>0</v>
      </c>
      <c r="AG1222">
        <f t="shared" si="487"/>
        <v>0</v>
      </c>
      <c r="AH1222">
        <f t="shared" si="488"/>
        <v>0</v>
      </c>
      <c r="AI1222">
        <f t="shared" si="477"/>
        <v>0</v>
      </c>
      <c r="AJ1222">
        <f t="shared" si="478"/>
        <v>0</v>
      </c>
      <c r="AK1222">
        <f t="shared" si="479"/>
        <v>0</v>
      </c>
      <c r="AL1222">
        <f t="shared" si="480"/>
        <v>0</v>
      </c>
      <c r="AM1222">
        <f t="shared" si="481"/>
        <v>0</v>
      </c>
      <c r="AO1222">
        <f t="shared" si="482"/>
        <v>0</v>
      </c>
      <c r="AP1222">
        <f t="shared" si="483"/>
        <v>0</v>
      </c>
    </row>
    <row r="1223" spans="1:42" x14ac:dyDescent="0.2">
      <c r="D1223" s="120">
        <f t="shared" si="465"/>
        <v>0</v>
      </c>
      <c r="O1223">
        <f t="shared" si="466"/>
        <v>0</v>
      </c>
      <c r="P1223">
        <f t="shared" si="484"/>
        <v>431</v>
      </c>
      <c r="Q1223">
        <f t="shared" si="485"/>
        <v>0</v>
      </c>
      <c r="R1223">
        <f t="shared" si="467"/>
        <v>0</v>
      </c>
      <c r="S1223">
        <f t="shared" si="468"/>
        <v>0</v>
      </c>
      <c r="T1223">
        <f t="shared" si="486"/>
        <v>0</v>
      </c>
      <c r="V1223">
        <f t="shared" si="469"/>
        <v>0</v>
      </c>
      <c r="W1223">
        <f t="shared" si="470"/>
        <v>0</v>
      </c>
      <c r="Y1223">
        <f t="shared" si="471"/>
        <v>0</v>
      </c>
      <c r="Z1223">
        <f t="shared" si="472"/>
        <v>0</v>
      </c>
      <c r="AB1223">
        <f t="shared" si="473"/>
        <v>0</v>
      </c>
      <c r="AC1223">
        <f t="shared" si="474"/>
        <v>0</v>
      </c>
      <c r="AE1223">
        <f t="shared" si="475"/>
        <v>0</v>
      </c>
      <c r="AF1223">
        <f t="shared" si="476"/>
        <v>0</v>
      </c>
      <c r="AG1223">
        <f t="shared" si="487"/>
        <v>0</v>
      </c>
      <c r="AH1223">
        <f t="shared" si="488"/>
        <v>0</v>
      </c>
      <c r="AI1223">
        <f t="shared" si="477"/>
        <v>0</v>
      </c>
      <c r="AJ1223">
        <f t="shared" si="478"/>
        <v>0</v>
      </c>
      <c r="AK1223">
        <f t="shared" si="479"/>
        <v>0</v>
      </c>
      <c r="AL1223">
        <f t="shared" si="480"/>
        <v>0</v>
      </c>
      <c r="AM1223">
        <f t="shared" si="481"/>
        <v>0</v>
      </c>
      <c r="AO1223">
        <f t="shared" si="482"/>
        <v>0</v>
      </c>
      <c r="AP1223">
        <f t="shared" si="483"/>
        <v>0</v>
      </c>
    </row>
    <row r="1224" spans="1:42" x14ac:dyDescent="0.2">
      <c r="A1224" s="191"/>
      <c r="D1224" s="120">
        <f t="shared" si="465"/>
        <v>0</v>
      </c>
      <c r="O1224">
        <f t="shared" si="466"/>
        <v>0</v>
      </c>
      <c r="P1224">
        <f t="shared" si="484"/>
        <v>431</v>
      </c>
      <c r="Q1224">
        <f t="shared" si="485"/>
        <v>0</v>
      </c>
      <c r="R1224">
        <f t="shared" si="467"/>
        <v>0</v>
      </c>
      <c r="S1224">
        <f t="shared" si="468"/>
        <v>0</v>
      </c>
      <c r="T1224">
        <f t="shared" si="486"/>
        <v>0</v>
      </c>
      <c r="V1224">
        <f t="shared" si="469"/>
        <v>0</v>
      </c>
      <c r="W1224">
        <f t="shared" si="470"/>
        <v>0</v>
      </c>
      <c r="Y1224">
        <f t="shared" si="471"/>
        <v>0</v>
      </c>
      <c r="Z1224">
        <f t="shared" si="472"/>
        <v>0</v>
      </c>
      <c r="AB1224">
        <f t="shared" si="473"/>
        <v>0</v>
      </c>
      <c r="AC1224">
        <f t="shared" si="474"/>
        <v>0</v>
      </c>
      <c r="AE1224">
        <f t="shared" si="475"/>
        <v>0</v>
      </c>
      <c r="AF1224">
        <f t="shared" si="476"/>
        <v>0</v>
      </c>
      <c r="AG1224">
        <f t="shared" si="487"/>
        <v>0</v>
      </c>
      <c r="AH1224">
        <f t="shared" si="488"/>
        <v>0</v>
      </c>
      <c r="AI1224">
        <f t="shared" si="477"/>
        <v>0</v>
      </c>
      <c r="AJ1224">
        <f t="shared" si="478"/>
        <v>0</v>
      </c>
      <c r="AK1224">
        <f t="shared" si="479"/>
        <v>0</v>
      </c>
      <c r="AL1224">
        <f t="shared" si="480"/>
        <v>0</v>
      </c>
      <c r="AM1224">
        <f t="shared" si="481"/>
        <v>0</v>
      </c>
      <c r="AO1224">
        <f t="shared" si="482"/>
        <v>0</v>
      </c>
      <c r="AP1224">
        <f t="shared" si="483"/>
        <v>0</v>
      </c>
    </row>
    <row r="1225" spans="1:42" x14ac:dyDescent="0.2">
      <c r="D1225" s="120">
        <f t="shared" si="465"/>
        <v>0</v>
      </c>
      <c r="O1225">
        <f t="shared" si="466"/>
        <v>0</v>
      </c>
      <c r="P1225">
        <f t="shared" si="484"/>
        <v>431</v>
      </c>
      <c r="Q1225">
        <f t="shared" si="485"/>
        <v>0</v>
      </c>
      <c r="R1225">
        <f t="shared" si="467"/>
        <v>0</v>
      </c>
      <c r="S1225">
        <f t="shared" si="468"/>
        <v>0</v>
      </c>
      <c r="T1225">
        <f t="shared" si="486"/>
        <v>0</v>
      </c>
      <c r="V1225">
        <f t="shared" si="469"/>
        <v>0</v>
      </c>
      <c r="W1225">
        <f t="shared" si="470"/>
        <v>0</v>
      </c>
      <c r="Y1225">
        <f t="shared" si="471"/>
        <v>0</v>
      </c>
      <c r="Z1225">
        <f t="shared" si="472"/>
        <v>0</v>
      </c>
      <c r="AB1225">
        <f t="shared" si="473"/>
        <v>0</v>
      </c>
      <c r="AC1225">
        <f t="shared" si="474"/>
        <v>0</v>
      </c>
      <c r="AE1225">
        <f t="shared" si="475"/>
        <v>0</v>
      </c>
      <c r="AF1225">
        <f t="shared" si="476"/>
        <v>0</v>
      </c>
      <c r="AG1225">
        <f t="shared" si="487"/>
        <v>0</v>
      </c>
      <c r="AH1225">
        <f t="shared" si="488"/>
        <v>0</v>
      </c>
      <c r="AI1225">
        <f t="shared" si="477"/>
        <v>0</v>
      </c>
      <c r="AJ1225">
        <f t="shared" si="478"/>
        <v>0</v>
      </c>
      <c r="AK1225">
        <f t="shared" si="479"/>
        <v>0</v>
      </c>
      <c r="AL1225">
        <f t="shared" si="480"/>
        <v>0</v>
      </c>
      <c r="AM1225">
        <f t="shared" si="481"/>
        <v>0</v>
      </c>
      <c r="AO1225">
        <f t="shared" si="482"/>
        <v>0</v>
      </c>
      <c r="AP1225">
        <f t="shared" si="483"/>
        <v>0</v>
      </c>
    </row>
    <row r="1226" spans="1:42" x14ac:dyDescent="0.2">
      <c r="A1226" s="486"/>
      <c r="D1226" s="120">
        <f t="shared" si="465"/>
        <v>0</v>
      </c>
      <c r="O1226">
        <f t="shared" si="466"/>
        <v>0</v>
      </c>
      <c r="P1226">
        <f t="shared" si="484"/>
        <v>431</v>
      </c>
      <c r="Q1226">
        <f t="shared" si="485"/>
        <v>0</v>
      </c>
      <c r="R1226">
        <f t="shared" si="467"/>
        <v>0</v>
      </c>
      <c r="S1226">
        <f t="shared" si="468"/>
        <v>0</v>
      </c>
      <c r="T1226">
        <f t="shared" si="486"/>
        <v>0</v>
      </c>
      <c r="V1226">
        <f t="shared" si="469"/>
        <v>0</v>
      </c>
      <c r="W1226">
        <f t="shared" si="470"/>
        <v>0</v>
      </c>
      <c r="Y1226">
        <f t="shared" si="471"/>
        <v>0</v>
      </c>
      <c r="Z1226">
        <f t="shared" si="472"/>
        <v>0</v>
      </c>
      <c r="AB1226">
        <f t="shared" si="473"/>
        <v>0</v>
      </c>
      <c r="AC1226">
        <f t="shared" si="474"/>
        <v>0</v>
      </c>
      <c r="AE1226">
        <f t="shared" si="475"/>
        <v>0</v>
      </c>
      <c r="AF1226">
        <f t="shared" si="476"/>
        <v>0</v>
      </c>
      <c r="AG1226">
        <f t="shared" si="487"/>
        <v>0</v>
      </c>
      <c r="AH1226">
        <f t="shared" si="488"/>
        <v>0</v>
      </c>
      <c r="AI1226">
        <f t="shared" si="477"/>
        <v>0</v>
      </c>
      <c r="AJ1226">
        <f t="shared" si="478"/>
        <v>0</v>
      </c>
      <c r="AK1226">
        <f t="shared" si="479"/>
        <v>0</v>
      </c>
      <c r="AL1226">
        <f t="shared" si="480"/>
        <v>0</v>
      </c>
      <c r="AM1226">
        <f t="shared" si="481"/>
        <v>0</v>
      </c>
      <c r="AO1226">
        <f t="shared" si="482"/>
        <v>0</v>
      </c>
      <c r="AP1226">
        <f t="shared" si="483"/>
        <v>0</v>
      </c>
    </row>
    <row r="1227" spans="1:42" x14ac:dyDescent="0.2">
      <c r="A1227" s="40"/>
      <c r="D1227" s="120">
        <f t="shared" si="465"/>
        <v>0</v>
      </c>
      <c r="O1227">
        <f t="shared" si="466"/>
        <v>0</v>
      </c>
      <c r="P1227">
        <f t="shared" si="484"/>
        <v>431</v>
      </c>
      <c r="Q1227">
        <f t="shared" si="485"/>
        <v>0</v>
      </c>
      <c r="R1227">
        <f t="shared" si="467"/>
        <v>0</v>
      </c>
      <c r="S1227">
        <f t="shared" si="468"/>
        <v>0</v>
      </c>
      <c r="T1227">
        <f t="shared" si="486"/>
        <v>0</v>
      </c>
      <c r="V1227">
        <f t="shared" si="469"/>
        <v>0</v>
      </c>
      <c r="W1227">
        <f t="shared" si="470"/>
        <v>0</v>
      </c>
      <c r="Y1227">
        <f t="shared" si="471"/>
        <v>0</v>
      </c>
      <c r="Z1227">
        <f t="shared" si="472"/>
        <v>0</v>
      </c>
      <c r="AB1227">
        <f t="shared" si="473"/>
        <v>0</v>
      </c>
      <c r="AC1227">
        <f t="shared" si="474"/>
        <v>0</v>
      </c>
      <c r="AE1227">
        <f t="shared" si="475"/>
        <v>0</v>
      </c>
      <c r="AF1227">
        <f t="shared" si="476"/>
        <v>0</v>
      </c>
      <c r="AG1227">
        <f t="shared" si="487"/>
        <v>0</v>
      </c>
      <c r="AH1227">
        <f t="shared" si="488"/>
        <v>0</v>
      </c>
      <c r="AI1227">
        <f t="shared" si="477"/>
        <v>0</v>
      </c>
      <c r="AJ1227">
        <f t="shared" si="478"/>
        <v>0</v>
      </c>
      <c r="AK1227">
        <f t="shared" si="479"/>
        <v>0</v>
      </c>
      <c r="AL1227">
        <f t="shared" si="480"/>
        <v>0</v>
      </c>
      <c r="AM1227">
        <f t="shared" si="481"/>
        <v>0</v>
      </c>
      <c r="AO1227">
        <f t="shared" si="482"/>
        <v>0</v>
      </c>
      <c r="AP1227">
        <f t="shared" si="483"/>
        <v>0</v>
      </c>
    </row>
    <row r="1228" spans="1:42" x14ac:dyDescent="0.2">
      <c r="A1228" s="43"/>
      <c r="D1228" s="120">
        <f t="shared" si="465"/>
        <v>0</v>
      </c>
      <c r="O1228">
        <f t="shared" si="466"/>
        <v>0</v>
      </c>
      <c r="P1228">
        <f t="shared" si="484"/>
        <v>431</v>
      </c>
      <c r="Q1228">
        <f t="shared" si="485"/>
        <v>0</v>
      </c>
      <c r="R1228">
        <f t="shared" si="467"/>
        <v>0</v>
      </c>
      <c r="S1228">
        <f t="shared" si="468"/>
        <v>0</v>
      </c>
      <c r="T1228">
        <f t="shared" si="486"/>
        <v>0</v>
      </c>
      <c r="V1228">
        <f t="shared" si="469"/>
        <v>0</v>
      </c>
      <c r="W1228">
        <f t="shared" si="470"/>
        <v>0</v>
      </c>
      <c r="Y1228">
        <f t="shared" si="471"/>
        <v>0</v>
      </c>
      <c r="Z1228">
        <f t="shared" si="472"/>
        <v>0</v>
      </c>
      <c r="AB1228">
        <f t="shared" si="473"/>
        <v>0</v>
      </c>
      <c r="AC1228">
        <f t="shared" si="474"/>
        <v>0</v>
      </c>
      <c r="AE1228">
        <f t="shared" si="475"/>
        <v>0</v>
      </c>
      <c r="AF1228">
        <f t="shared" si="476"/>
        <v>0</v>
      </c>
      <c r="AG1228">
        <f t="shared" si="487"/>
        <v>0</v>
      </c>
      <c r="AH1228">
        <f t="shared" si="488"/>
        <v>0</v>
      </c>
      <c r="AI1228">
        <f t="shared" si="477"/>
        <v>0</v>
      </c>
      <c r="AJ1228">
        <f t="shared" si="478"/>
        <v>0</v>
      </c>
      <c r="AK1228">
        <f t="shared" si="479"/>
        <v>0</v>
      </c>
      <c r="AL1228">
        <f t="shared" si="480"/>
        <v>0</v>
      </c>
      <c r="AM1228">
        <f t="shared" si="481"/>
        <v>0</v>
      </c>
      <c r="AO1228">
        <f t="shared" si="482"/>
        <v>0</v>
      </c>
      <c r="AP1228">
        <f t="shared" si="483"/>
        <v>0</v>
      </c>
    </row>
    <row r="1229" spans="1:42" x14ac:dyDescent="0.2">
      <c r="D1229" s="120">
        <f t="shared" si="465"/>
        <v>0</v>
      </c>
      <c r="O1229">
        <f t="shared" si="466"/>
        <v>0</v>
      </c>
      <c r="P1229">
        <f t="shared" si="484"/>
        <v>431</v>
      </c>
      <c r="Q1229">
        <f t="shared" si="485"/>
        <v>0</v>
      </c>
      <c r="R1229">
        <f t="shared" si="467"/>
        <v>0</v>
      </c>
      <c r="S1229">
        <f t="shared" si="468"/>
        <v>0</v>
      </c>
      <c r="T1229">
        <f t="shared" si="486"/>
        <v>0</v>
      </c>
      <c r="V1229">
        <f t="shared" si="469"/>
        <v>0</v>
      </c>
      <c r="W1229">
        <f t="shared" si="470"/>
        <v>0</v>
      </c>
      <c r="Y1229">
        <f t="shared" si="471"/>
        <v>0</v>
      </c>
      <c r="Z1229">
        <f t="shared" si="472"/>
        <v>0</v>
      </c>
      <c r="AB1229">
        <f t="shared" si="473"/>
        <v>0</v>
      </c>
      <c r="AC1229">
        <f t="shared" si="474"/>
        <v>0</v>
      </c>
      <c r="AE1229">
        <f t="shared" si="475"/>
        <v>0</v>
      </c>
      <c r="AF1229">
        <f t="shared" si="476"/>
        <v>0</v>
      </c>
      <c r="AG1229">
        <f t="shared" si="487"/>
        <v>0</v>
      </c>
      <c r="AH1229">
        <f t="shared" si="488"/>
        <v>0</v>
      </c>
      <c r="AI1229">
        <f t="shared" si="477"/>
        <v>0</v>
      </c>
      <c r="AJ1229">
        <f t="shared" si="478"/>
        <v>0</v>
      </c>
      <c r="AK1229">
        <f t="shared" si="479"/>
        <v>0</v>
      </c>
      <c r="AL1229">
        <f t="shared" si="480"/>
        <v>0</v>
      </c>
      <c r="AM1229">
        <f t="shared" si="481"/>
        <v>0</v>
      </c>
      <c r="AO1229">
        <f t="shared" si="482"/>
        <v>0</v>
      </c>
      <c r="AP1229">
        <f t="shared" si="483"/>
        <v>0</v>
      </c>
    </row>
    <row r="1230" spans="1:42" x14ac:dyDescent="0.2">
      <c r="A1230" s="191"/>
      <c r="D1230" s="120">
        <f t="shared" si="465"/>
        <v>0</v>
      </c>
      <c r="O1230">
        <f t="shared" si="466"/>
        <v>0</v>
      </c>
      <c r="P1230">
        <f t="shared" si="484"/>
        <v>431</v>
      </c>
      <c r="Q1230">
        <f t="shared" si="485"/>
        <v>0</v>
      </c>
      <c r="R1230">
        <f t="shared" si="467"/>
        <v>0</v>
      </c>
      <c r="S1230">
        <f t="shared" si="468"/>
        <v>0</v>
      </c>
      <c r="T1230">
        <f t="shared" si="486"/>
        <v>0</v>
      </c>
      <c r="V1230">
        <f t="shared" si="469"/>
        <v>0</v>
      </c>
      <c r="W1230">
        <f t="shared" si="470"/>
        <v>0</v>
      </c>
      <c r="Y1230">
        <f t="shared" si="471"/>
        <v>0</v>
      </c>
      <c r="Z1230">
        <f t="shared" si="472"/>
        <v>0</v>
      </c>
      <c r="AB1230">
        <f t="shared" si="473"/>
        <v>0</v>
      </c>
      <c r="AC1230">
        <f t="shared" si="474"/>
        <v>0</v>
      </c>
      <c r="AE1230">
        <f t="shared" si="475"/>
        <v>0</v>
      </c>
      <c r="AF1230">
        <f t="shared" si="476"/>
        <v>0</v>
      </c>
      <c r="AG1230">
        <f t="shared" si="487"/>
        <v>0</v>
      </c>
      <c r="AH1230">
        <f t="shared" si="488"/>
        <v>0</v>
      </c>
      <c r="AI1230">
        <f t="shared" si="477"/>
        <v>0</v>
      </c>
      <c r="AJ1230">
        <f t="shared" si="478"/>
        <v>0</v>
      </c>
      <c r="AK1230">
        <f t="shared" si="479"/>
        <v>0</v>
      </c>
      <c r="AL1230">
        <f t="shared" si="480"/>
        <v>0</v>
      </c>
      <c r="AM1230">
        <f t="shared" si="481"/>
        <v>0</v>
      </c>
      <c r="AO1230">
        <f t="shared" si="482"/>
        <v>0</v>
      </c>
      <c r="AP1230">
        <f t="shared" si="483"/>
        <v>0</v>
      </c>
    </row>
    <row r="1231" spans="1:42" x14ac:dyDescent="0.2">
      <c r="A1231" s="394"/>
      <c r="D1231" s="120">
        <f t="shared" si="465"/>
        <v>0</v>
      </c>
      <c r="O1231">
        <f t="shared" si="466"/>
        <v>0</v>
      </c>
      <c r="P1231">
        <f t="shared" si="484"/>
        <v>431</v>
      </c>
      <c r="Q1231">
        <f t="shared" si="485"/>
        <v>0</v>
      </c>
      <c r="R1231">
        <f t="shared" si="467"/>
        <v>0</v>
      </c>
      <c r="S1231">
        <f t="shared" si="468"/>
        <v>0</v>
      </c>
      <c r="T1231">
        <f t="shared" si="486"/>
        <v>0</v>
      </c>
      <c r="V1231">
        <f t="shared" si="469"/>
        <v>0</v>
      </c>
      <c r="W1231">
        <f t="shared" si="470"/>
        <v>0</v>
      </c>
      <c r="Y1231">
        <f t="shared" si="471"/>
        <v>0</v>
      </c>
      <c r="Z1231">
        <f t="shared" si="472"/>
        <v>0</v>
      </c>
      <c r="AB1231">
        <f t="shared" si="473"/>
        <v>0</v>
      </c>
      <c r="AC1231">
        <f t="shared" si="474"/>
        <v>0</v>
      </c>
      <c r="AE1231">
        <f t="shared" si="475"/>
        <v>0</v>
      </c>
      <c r="AF1231">
        <f t="shared" si="476"/>
        <v>0</v>
      </c>
      <c r="AG1231">
        <f t="shared" si="487"/>
        <v>0</v>
      </c>
      <c r="AH1231">
        <f t="shared" si="488"/>
        <v>0</v>
      </c>
      <c r="AI1231">
        <f t="shared" si="477"/>
        <v>0</v>
      </c>
      <c r="AJ1231">
        <f t="shared" si="478"/>
        <v>0</v>
      </c>
      <c r="AK1231">
        <f t="shared" si="479"/>
        <v>0</v>
      </c>
      <c r="AL1231">
        <f t="shared" si="480"/>
        <v>0</v>
      </c>
      <c r="AM1231">
        <f t="shared" si="481"/>
        <v>0</v>
      </c>
      <c r="AO1231">
        <f t="shared" si="482"/>
        <v>0</v>
      </c>
      <c r="AP1231">
        <f t="shared" si="483"/>
        <v>0</v>
      </c>
    </row>
    <row r="1232" spans="1:42" x14ac:dyDescent="0.2">
      <c r="A1232" s="40"/>
      <c r="D1232" s="120">
        <f t="shared" si="465"/>
        <v>0</v>
      </c>
      <c r="O1232">
        <f t="shared" si="466"/>
        <v>0</v>
      </c>
      <c r="P1232">
        <f t="shared" si="484"/>
        <v>431</v>
      </c>
      <c r="Q1232">
        <f t="shared" si="485"/>
        <v>0</v>
      </c>
      <c r="R1232">
        <f t="shared" si="467"/>
        <v>0</v>
      </c>
      <c r="S1232">
        <f t="shared" si="468"/>
        <v>0</v>
      </c>
      <c r="T1232">
        <f t="shared" si="486"/>
        <v>0</v>
      </c>
      <c r="V1232">
        <f t="shared" si="469"/>
        <v>0</v>
      </c>
      <c r="W1232">
        <f t="shared" si="470"/>
        <v>0</v>
      </c>
      <c r="Y1232">
        <f t="shared" si="471"/>
        <v>0</v>
      </c>
      <c r="Z1232">
        <f t="shared" si="472"/>
        <v>0</v>
      </c>
      <c r="AB1232">
        <f t="shared" si="473"/>
        <v>0</v>
      </c>
      <c r="AC1232">
        <f t="shared" si="474"/>
        <v>0</v>
      </c>
      <c r="AE1232">
        <f t="shared" si="475"/>
        <v>0</v>
      </c>
      <c r="AF1232">
        <f t="shared" si="476"/>
        <v>0</v>
      </c>
      <c r="AG1232">
        <f t="shared" si="487"/>
        <v>0</v>
      </c>
      <c r="AH1232">
        <f t="shared" si="488"/>
        <v>0</v>
      </c>
      <c r="AI1232">
        <f t="shared" si="477"/>
        <v>0</v>
      </c>
      <c r="AJ1232">
        <f t="shared" si="478"/>
        <v>0</v>
      </c>
      <c r="AK1232">
        <f t="shared" si="479"/>
        <v>0</v>
      </c>
      <c r="AL1232">
        <f t="shared" si="480"/>
        <v>0</v>
      </c>
      <c r="AM1232">
        <f t="shared" si="481"/>
        <v>0</v>
      </c>
      <c r="AO1232">
        <f t="shared" si="482"/>
        <v>0</v>
      </c>
      <c r="AP1232">
        <f t="shared" si="483"/>
        <v>0</v>
      </c>
    </row>
    <row r="1233" spans="1:42" x14ac:dyDescent="0.2">
      <c r="A1233" s="191"/>
      <c r="D1233" s="120">
        <f t="shared" si="465"/>
        <v>0</v>
      </c>
      <c r="O1233">
        <f t="shared" si="466"/>
        <v>0</v>
      </c>
      <c r="P1233">
        <f t="shared" si="484"/>
        <v>431</v>
      </c>
      <c r="Q1233">
        <f t="shared" si="485"/>
        <v>0</v>
      </c>
      <c r="R1233">
        <f t="shared" si="467"/>
        <v>0</v>
      </c>
      <c r="S1233">
        <f t="shared" si="468"/>
        <v>0</v>
      </c>
      <c r="T1233">
        <f t="shared" si="486"/>
        <v>0</v>
      </c>
      <c r="V1233">
        <f t="shared" si="469"/>
        <v>0</v>
      </c>
      <c r="W1233">
        <f t="shared" si="470"/>
        <v>0</v>
      </c>
      <c r="Y1233">
        <f t="shared" si="471"/>
        <v>0</v>
      </c>
      <c r="Z1233">
        <f t="shared" si="472"/>
        <v>0</v>
      </c>
      <c r="AB1233">
        <f t="shared" si="473"/>
        <v>0</v>
      </c>
      <c r="AC1233">
        <f t="shared" si="474"/>
        <v>0</v>
      </c>
      <c r="AE1233">
        <f t="shared" si="475"/>
        <v>0</v>
      </c>
      <c r="AF1233">
        <f t="shared" si="476"/>
        <v>0</v>
      </c>
      <c r="AG1233">
        <f t="shared" si="487"/>
        <v>0</v>
      </c>
      <c r="AH1233">
        <f t="shared" si="488"/>
        <v>0</v>
      </c>
      <c r="AI1233">
        <f t="shared" si="477"/>
        <v>0</v>
      </c>
      <c r="AJ1233">
        <f t="shared" si="478"/>
        <v>0</v>
      </c>
      <c r="AK1233">
        <f t="shared" si="479"/>
        <v>0</v>
      </c>
      <c r="AL1233">
        <f t="shared" si="480"/>
        <v>0</v>
      </c>
      <c r="AM1233">
        <f t="shared" si="481"/>
        <v>0</v>
      </c>
      <c r="AO1233">
        <f t="shared" si="482"/>
        <v>0</v>
      </c>
      <c r="AP1233">
        <f t="shared" si="483"/>
        <v>0</v>
      </c>
    </row>
    <row r="1234" spans="1:42" x14ac:dyDescent="0.2">
      <c r="A1234" s="191"/>
      <c r="D1234" s="120">
        <f t="shared" si="465"/>
        <v>0</v>
      </c>
      <c r="O1234">
        <f t="shared" si="466"/>
        <v>0</v>
      </c>
      <c r="P1234">
        <f t="shared" si="484"/>
        <v>431</v>
      </c>
      <c r="Q1234">
        <f t="shared" si="485"/>
        <v>0</v>
      </c>
      <c r="R1234">
        <f t="shared" si="467"/>
        <v>0</v>
      </c>
      <c r="S1234">
        <f t="shared" si="468"/>
        <v>0</v>
      </c>
      <c r="T1234">
        <f t="shared" si="486"/>
        <v>0</v>
      </c>
      <c r="V1234">
        <f t="shared" si="469"/>
        <v>0</v>
      </c>
      <c r="W1234">
        <f t="shared" si="470"/>
        <v>0</v>
      </c>
      <c r="Y1234">
        <f t="shared" si="471"/>
        <v>0</v>
      </c>
      <c r="Z1234">
        <f t="shared" si="472"/>
        <v>0</v>
      </c>
      <c r="AB1234">
        <f t="shared" si="473"/>
        <v>0</v>
      </c>
      <c r="AC1234">
        <f t="shared" si="474"/>
        <v>0</v>
      </c>
      <c r="AE1234">
        <f t="shared" si="475"/>
        <v>0</v>
      </c>
      <c r="AF1234">
        <f t="shared" si="476"/>
        <v>0</v>
      </c>
      <c r="AG1234">
        <f t="shared" si="487"/>
        <v>0</v>
      </c>
      <c r="AH1234">
        <f t="shared" si="488"/>
        <v>0</v>
      </c>
      <c r="AI1234">
        <f t="shared" si="477"/>
        <v>0</v>
      </c>
      <c r="AJ1234">
        <f t="shared" si="478"/>
        <v>0</v>
      </c>
      <c r="AK1234">
        <f t="shared" si="479"/>
        <v>0</v>
      </c>
      <c r="AL1234">
        <f t="shared" si="480"/>
        <v>0</v>
      </c>
      <c r="AM1234">
        <f t="shared" si="481"/>
        <v>0</v>
      </c>
      <c r="AO1234">
        <f t="shared" si="482"/>
        <v>0</v>
      </c>
      <c r="AP1234">
        <f t="shared" si="483"/>
        <v>0</v>
      </c>
    </row>
    <row r="1235" spans="1:42" x14ac:dyDescent="0.2">
      <c r="A1235" s="40"/>
      <c r="D1235" s="120">
        <f t="shared" si="465"/>
        <v>0</v>
      </c>
      <c r="O1235">
        <f t="shared" si="466"/>
        <v>0</v>
      </c>
      <c r="P1235">
        <f t="shared" si="484"/>
        <v>431</v>
      </c>
      <c r="Q1235">
        <f t="shared" si="485"/>
        <v>0</v>
      </c>
      <c r="R1235">
        <f t="shared" si="467"/>
        <v>0</v>
      </c>
      <c r="S1235">
        <f t="shared" si="468"/>
        <v>0</v>
      </c>
      <c r="T1235">
        <f t="shared" si="486"/>
        <v>0</v>
      </c>
      <c r="V1235">
        <f t="shared" si="469"/>
        <v>0</v>
      </c>
      <c r="W1235">
        <f t="shared" si="470"/>
        <v>0</v>
      </c>
      <c r="Y1235">
        <f t="shared" si="471"/>
        <v>0</v>
      </c>
      <c r="Z1235">
        <f t="shared" si="472"/>
        <v>0</v>
      </c>
      <c r="AB1235">
        <f t="shared" si="473"/>
        <v>0</v>
      </c>
      <c r="AC1235">
        <f t="shared" si="474"/>
        <v>0</v>
      </c>
      <c r="AE1235">
        <f t="shared" si="475"/>
        <v>0</v>
      </c>
      <c r="AF1235">
        <f t="shared" si="476"/>
        <v>0</v>
      </c>
      <c r="AG1235">
        <f t="shared" si="487"/>
        <v>0</v>
      </c>
      <c r="AH1235">
        <f t="shared" si="488"/>
        <v>0</v>
      </c>
      <c r="AI1235">
        <f t="shared" si="477"/>
        <v>0</v>
      </c>
      <c r="AJ1235">
        <f t="shared" si="478"/>
        <v>0</v>
      </c>
      <c r="AK1235">
        <f t="shared" si="479"/>
        <v>0</v>
      </c>
      <c r="AL1235">
        <f t="shared" si="480"/>
        <v>0</v>
      </c>
      <c r="AM1235">
        <f t="shared" si="481"/>
        <v>0</v>
      </c>
      <c r="AO1235">
        <f t="shared" si="482"/>
        <v>0</v>
      </c>
      <c r="AP1235">
        <f t="shared" si="483"/>
        <v>0</v>
      </c>
    </row>
    <row r="1236" spans="1:42" x14ac:dyDescent="0.2">
      <c r="A1236" s="236"/>
      <c r="D1236" s="120">
        <f t="shared" si="465"/>
        <v>0</v>
      </c>
      <c r="O1236">
        <f t="shared" si="466"/>
        <v>0</v>
      </c>
      <c r="P1236">
        <f t="shared" si="484"/>
        <v>431</v>
      </c>
      <c r="Q1236">
        <f t="shared" si="485"/>
        <v>0</v>
      </c>
      <c r="R1236">
        <f t="shared" si="467"/>
        <v>0</v>
      </c>
      <c r="S1236">
        <f t="shared" si="468"/>
        <v>0</v>
      </c>
      <c r="T1236">
        <f t="shared" si="486"/>
        <v>0</v>
      </c>
      <c r="V1236">
        <f t="shared" si="469"/>
        <v>0</v>
      </c>
      <c r="W1236">
        <f t="shared" si="470"/>
        <v>0</v>
      </c>
      <c r="Y1236">
        <f t="shared" si="471"/>
        <v>0</v>
      </c>
      <c r="Z1236">
        <f t="shared" si="472"/>
        <v>0</v>
      </c>
      <c r="AB1236">
        <f t="shared" si="473"/>
        <v>0</v>
      </c>
      <c r="AC1236">
        <f t="shared" si="474"/>
        <v>0</v>
      </c>
      <c r="AE1236">
        <f t="shared" si="475"/>
        <v>0</v>
      </c>
      <c r="AF1236">
        <f t="shared" si="476"/>
        <v>0</v>
      </c>
      <c r="AG1236">
        <f t="shared" si="487"/>
        <v>0</v>
      </c>
      <c r="AH1236">
        <f t="shared" si="488"/>
        <v>0</v>
      </c>
      <c r="AI1236">
        <f t="shared" si="477"/>
        <v>0</v>
      </c>
      <c r="AJ1236">
        <f t="shared" si="478"/>
        <v>0</v>
      </c>
      <c r="AK1236">
        <f t="shared" si="479"/>
        <v>0</v>
      </c>
      <c r="AL1236">
        <f t="shared" si="480"/>
        <v>0</v>
      </c>
      <c r="AM1236">
        <f t="shared" si="481"/>
        <v>0</v>
      </c>
      <c r="AO1236">
        <f t="shared" si="482"/>
        <v>0</v>
      </c>
      <c r="AP1236">
        <f t="shared" si="483"/>
        <v>0</v>
      </c>
    </row>
    <row r="1237" spans="1:42" x14ac:dyDescent="0.2">
      <c r="A1237" s="191"/>
      <c r="D1237" s="120">
        <f t="shared" si="465"/>
        <v>0</v>
      </c>
      <c r="O1237">
        <f t="shared" si="466"/>
        <v>0</v>
      </c>
      <c r="P1237">
        <f t="shared" si="484"/>
        <v>431</v>
      </c>
      <c r="Q1237">
        <f t="shared" si="485"/>
        <v>0</v>
      </c>
      <c r="R1237">
        <f t="shared" si="467"/>
        <v>0</v>
      </c>
      <c r="S1237">
        <f t="shared" si="468"/>
        <v>0</v>
      </c>
      <c r="T1237">
        <f t="shared" si="486"/>
        <v>0</v>
      </c>
      <c r="V1237">
        <f t="shared" si="469"/>
        <v>0</v>
      </c>
      <c r="W1237">
        <f t="shared" si="470"/>
        <v>0</v>
      </c>
      <c r="Y1237">
        <f t="shared" si="471"/>
        <v>0</v>
      </c>
      <c r="Z1237">
        <f t="shared" si="472"/>
        <v>0</v>
      </c>
      <c r="AB1237">
        <f t="shared" si="473"/>
        <v>0</v>
      </c>
      <c r="AC1237">
        <f t="shared" si="474"/>
        <v>0</v>
      </c>
      <c r="AE1237">
        <f t="shared" si="475"/>
        <v>0</v>
      </c>
      <c r="AF1237">
        <f t="shared" si="476"/>
        <v>0</v>
      </c>
      <c r="AG1237">
        <f t="shared" si="487"/>
        <v>0</v>
      </c>
      <c r="AH1237">
        <f t="shared" si="488"/>
        <v>0</v>
      </c>
      <c r="AI1237">
        <f t="shared" si="477"/>
        <v>0</v>
      </c>
      <c r="AJ1237">
        <f t="shared" si="478"/>
        <v>0</v>
      </c>
      <c r="AK1237">
        <f t="shared" si="479"/>
        <v>0</v>
      </c>
      <c r="AL1237">
        <f t="shared" si="480"/>
        <v>0</v>
      </c>
      <c r="AM1237">
        <f t="shared" si="481"/>
        <v>0</v>
      </c>
      <c r="AO1237">
        <f t="shared" si="482"/>
        <v>0</v>
      </c>
      <c r="AP1237">
        <f t="shared" si="483"/>
        <v>0</v>
      </c>
    </row>
    <row r="1238" spans="1:42" x14ac:dyDescent="0.2">
      <c r="D1238" s="120">
        <f t="shared" si="465"/>
        <v>0</v>
      </c>
      <c r="O1238">
        <f t="shared" si="466"/>
        <v>0</v>
      </c>
      <c r="P1238">
        <f t="shared" si="484"/>
        <v>431</v>
      </c>
      <c r="Q1238">
        <f t="shared" si="485"/>
        <v>0</v>
      </c>
      <c r="R1238">
        <f t="shared" si="467"/>
        <v>0</v>
      </c>
      <c r="S1238">
        <f t="shared" si="468"/>
        <v>0</v>
      </c>
      <c r="T1238">
        <f t="shared" si="486"/>
        <v>0</v>
      </c>
      <c r="V1238">
        <f t="shared" si="469"/>
        <v>0</v>
      </c>
      <c r="W1238">
        <f t="shared" si="470"/>
        <v>0</v>
      </c>
      <c r="Y1238">
        <f t="shared" si="471"/>
        <v>0</v>
      </c>
      <c r="Z1238">
        <f t="shared" si="472"/>
        <v>0</v>
      </c>
      <c r="AB1238">
        <f t="shared" si="473"/>
        <v>0</v>
      </c>
      <c r="AC1238">
        <f t="shared" si="474"/>
        <v>0</v>
      </c>
      <c r="AE1238">
        <f t="shared" si="475"/>
        <v>0</v>
      </c>
      <c r="AF1238">
        <f t="shared" si="476"/>
        <v>0</v>
      </c>
      <c r="AG1238">
        <f t="shared" si="487"/>
        <v>0</v>
      </c>
      <c r="AH1238">
        <f t="shared" si="488"/>
        <v>0</v>
      </c>
      <c r="AI1238">
        <f t="shared" si="477"/>
        <v>0</v>
      </c>
      <c r="AJ1238">
        <f t="shared" si="478"/>
        <v>0</v>
      </c>
      <c r="AK1238">
        <f t="shared" si="479"/>
        <v>0</v>
      </c>
      <c r="AL1238">
        <f t="shared" si="480"/>
        <v>0</v>
      </c>
      <c r="AM1238">
        <f t="shared" si="481"/>
        <v>0</v>
      </c>
      <c r="AO1238">
        <f t="shared" si="482"/>
        <v>0</v>
      </c>
      <c r="AP1238">
        <f t="shared" si="483"/>
        <v>0</v>
      </c>
    </row>
    <row r="1239" spans="1:42" x14ac:dyDescent="0.2">
      <c r="D1239" s="120">
        <f t="shared" si="465"/>
        <v>0</v>
      </c>
      <c r="O1239">
        <f t="shared" si="466"/>
        <v>0</v>
      </c>
      <c r="P1239">
        <f t="shared" si="484"/>
        <v>431</v>
      </c>
      <c r="Q1239">
        <f t="shared" si="485"/>
        <v>0</v>
      </c>
      <c r="R1239">
        <f t="shared" si="467"/>
        <v>0</v>
      </c>
      <c r="S1239">
        <f t="shared" si="468"/>
        <v>0</v>
      </c>
      <c r="T1239">
        <f t="shared" si="486"/>
        <v>0</v>
      </c>
      <c r="V1239">
        <f t="shared" si="469"/>
        <v>0</v>
      </c>
      <c r="W1239">
        <f t="shared" si="470"/>
        <v>0</v>
      </c>
      <c r="Y1239">
        <f t="shared" si="471"/>
        <v>0</v>
      </c>
      <c r="Z1239">
        <f t="shared" si="472"/>
        <v>0</v>
      </c>
      <c r="AB1239">
        <f t="shared" si="473"/>
        <v>0</v>
      </c>
      <c r="AC1239">
        <f t="shared" si="474"/>
        <v>0</v>
      </c>
      <c r="AE1239">
        <f t="shared" si="475"/>
        <v>0</v>
      </c>
      <c r="AF1239">
        <f t="shared" si="476"/>
        <v>0</v>
      </c>
      <c r="AG1239">
        <f t="shared" si="487"/>
        <v>0</v>
      </c>
      <c r="AH1239">
        <f t="shared" si="488"/>
        <v>0</v>
      </c>
      <c r="AI1239">
        <f t="shared" si="477"/>
        <v>0</v>
      </c>
      <c r="AJ1239">
        <f t="shared" si="478"/>
        <v>0</v>
      </c>
      <c r="AK1239">
        <f t="shared" si="479"/>
        <v>0</v>
      </c>
      <c r="AL1239">
        <f t="shared" si="480"/>
        <v>0</v>
      </c>
      <c r="AM1239">
        <f t="shared" si="481"/>
        <v>0</v>
      </c>
      <c r="AO1239">
        <f t="shared" si="482"/>
        <v>0</v>
      </c>
      <c r="AP1239">
        <f t="shared" si="483"/>
        <v>0</v>
      </c>
    </row>
    <row r="1240" spans="1:42" x14ac:dyDescent="0.2">
      <c r="D1240" s="120">
        <f t="shared" si="465"/>
        <v>0</v>
      </c>
      <c r="O1240">
        <f t="shared" si="466"/>
        <v>0</v>
      </c>
      <c r="P1240">
        <f t="shared" si="484"/>
        <v>431</v>
      </c>
      <c r="Q1240">
        <f t="shared" si="485"/>
        <v>0</v>
      </c>
      <c r="R1240">
        <f t="shared" si="467"/>
        <v>0</v>
      </c>
      <c r="S1240">
        <f t="shared" si="468"/>
        <v>0</v>
      </c>
      <c r="T1240">
        <f t="shared" si="486"/>
        <v>0</v>
      </c>
      <c r="V1240">
        <f t="shared" si="469"/>
        <v>0</v>
      </c>
      <c r="W1240">
        <f t="shared" si="470"/>
        <v>0</v>
      </c>
      <c r="Y1240">
        <f t="shared" si="471"/>
        <v>0</v>
      </c>
      <c r="Z1240">
        <f t="shared" si="472"/>
        <v>0</v>
      </c>
      <c r="AB1240">
        <f t="shared" si="473"/>
        <v>0</v>
      </c>
      <c r="AC1240">
        <f t="shared" si="474"/>
        <v>0</v>
      </c>
      <c r="AE1240">
        <f t="shared" si="475"/>
        <v>0</v>
      </c>
      <c r="AF1240">
        <f t="shared" si="476"/>
        <v>0</v>
      </c>
      <c r="AG1240">
        <f t="shared" si="487"/>
        <v>0</v>
      </c>
      <c r="AH1240">
        <f t="shared" si="488"/>
        <v>0</v>
      </c>
      <c r="AI1240">
        <f t="shared" si="477"/>
        <v>0</v>
      </c>
      <c r="AJ1240">
        <f t="shared" si="478"/>
        <v>0</v>
      </c>
      <c r="AK1240">
        <f t="shared" si="479"/>
        <v>0</v>
      </c>
      <c r="AL1240">
        <f t="shared" si="480"/>
        <v>0</v>
      </c>
      <c r="AM1240">
        <f t="shared" si="481"/>
        <v>0</v>
      </c>
      <c r="AO1240">
        <f t="shared" si="482"/>
        <v>0</v>
      </c>
      <c r="AP1240">
        <f t="shared" si="483"/>
        <v>0</v>
      </c>
    </row>
    <row r="1241" spans="1:42" x14ac:dyDescent="0.2">
      <c r="A1241" s="191"/>
      <c r="D1241" s="120">
        <f t="shared" si="465"/>
        <v>0</v>
      </c>
      <c r="O1241">
        <f t="shared" si="466"/>
        <v>0</v>
      </c>
      <c r="P1241">
        <f t="shared" si="484"/>
        <v>431</v>
      </c>
      <c r="Q1241">
        <f t="shared" si="485"/>
        <v>0</v>
      </c>
      <c r="R1241">
        <f t="shared" si="467"/>
        <v>0</v>
      </c>
      <c r="S1241">
        <f t="shared" si="468"/>
        <v>0</v>
      </c>
      <c r="T1241">
        <f t="shared" si="486"/>
        <v>0</v>
      </c>
      <c r="V1241">
        <f t="shared" si="469"/>
        <v>0</v>
      </c>
      <c r="W1241">
        <f t="shared" si="470"/>
        <v>0</v>
      </c>
      <c r="Y1241">
        <f t="shared" si="471"/>
        <v>0</v>
      </c>
      <c r="Z1241">
        <f t="shared" si="472"/>
        <v>0</v>
      </c>
      <c r="AB1241">
        <f t="shared" si="473"/>
        <v>0</v>
      </c>
      <c r="AC1241">
        <f t="shared" si="474"/>
        <v>0</v>
      </c>
      <c r="AE1241">
        <f t="shared" si="475"/>
        <v>0</v>
      </c>
      <c r="AF1241">
        <f t="shared" si="476"/>
        <v>0</v>
      </c>
      <c r="AG1241">
        <f t="shared" si="487"/>
        <v>0</v>
      </c>
      <c r="AH1241">
        <f t="shared" si="488"/>
        <v>0</v>
      </c>
      <c r="AI1241">
        <f t="shared" si="477"/>
        <v>0</v>
      </c>
      <c r="AJ1241">
        <f t="shared" si="478"/>
        <v>0</v>
      </c>
      <c r="AK1241">
        <f t="shared" si="479"/>
        <v>0</v>
      </c>
      <c r="AL1241">
        <f t="shared" si="480"/>
        <v>0</v>
      </c>
      <c r="AM1241">
        <f t="shared" si="481"/>
        <v>0</v>
      </c>
      <c r="AO1241">
        <f t="shared" si="482"/>
        <v>0</v>
      </c>
      <c r="AP1241">
        <f t="shared" si="483"/>
        <v>0</v>
      </c>
    </row>
    <row r="1242" spans="1:42" x14ac:dyDescent="0.2">
      <c r="D1242" s="120">
        <f t="shared" si="465"/>
        <v>0</v>
      </c>
      <c r="O1242">
        <f t="shared" si="466"/>
        <v>0</v>
      </c>
      <c r="P1242">
        <f t="shared" si="484"/>
        <v>431</v>
      </c>
      <c r="Q1242">
        <f t="shared" si="485"/>
        <v>0</v>
      </c>
      <c r="R1242">
        <f t="shared" si="467"/>
        <v>0</v>
      </c>
      <c r="S1242">
        <f t="shared" si="468"/>
        <v>0</v>
      </c>
      <c r="T1242">
        <f t="shared" si="486"/>
        <v>0</v>
      </c>
      <c r="V1242">
        <f t="shared" si="469"/>
        <v>0</v>
      </c>
      <c r="W1242">
        <f t="shared" si="470"/>
        <v>0</v>
      </c>
      <c r="Y1242">
        <f t="shared" si="471"/>
        <v>0</v>
      </c>
      <c r="Z1242">
        <f t="shared" si="472"/>
        <v>0</v>
      </c>
      <c r="AB1242">
        <f t="shared" si="473"/>
        <v>0</v>
      </c>
      <c r="AC1242">
        <f t="shared" si="474"/>
        <v>0</v>
      </c>
      <c r="AE1242">
        <f t="shared" si="475"/>
        <v>0</v>
      </c>
      <c r="AF1242">
        <f t="shared" si="476"/>
        <v>0</v>
      </c>
      <c r="AG1242">
        <f t="shared" si="487"/>
        <v>0</v>
      </c>
      <c r="AH1242">
        <f t="shared" si="488"/>
        <v>0</v>
      </c>
      <c r="AI1242">
        <f t="shared" si="477"/>
        <v>0</v>
      </c>
      <c r="AJ1242">
        <f t="shared" si="478"/>
        <v>0</v>
      </c>
      <c r="AK1242">
        <f t="shared" si="479"/>
        <v>0</v>
      </c>
      <c r="AL1242">
        <f t="shared" si="480"/>
        <v>0</v>
      </c>
      <c r="AM1242">
        <f t="shared" si="481"/>
        <v>0</v>
      </c>
      <c r="AO1242">
        <f t="shared" si="482"/>
        <v>0</v>
      </c>
      <c r="AP1242">
        <f t="shared" si="483"/>
        <v>0</v>
      </c>
    </row>
    <row r="1243" spans="1:42" x14ac:dyDescent="0.2">
      <c r="A1243" s="191"/>
      <c r="D1243" s="120">
        <f t="shared" si="465"/>
        <v>0</v>
      </c>
      <c r="O1243">
        <f t="shared" si="466"/>
        <v>0</v>
      </c>
      <c r="P1243">
        <f t="shared" si="484"/>
        <v>431</v>
      </c>
      <c r="Q1243">
        <f t="shared" si="485"/>
        <v>0</v>
      </c>
      <c r="R1243">
        <f t="shared" si="467"/>
        <v>0</v>
      </c>
      <c r="S1243">
        <f t="shared" si="468"/>
        <v>0</v>
      </c>
      <c r="T1243">
        <f t="shared" si="486"/>
        <v>0</v>
      </c>
      <c r="V1243">
        <f t="shared" si="469"/>
        <v>0</v>
      </c>
      <c r="W1243">
        <f t="shared" si="470"/>
        <v>0</v>
      </c>
      <c r="Y1243">
        <f t="shared" si="471"/>
        <v>0</v>
      </c>
      <c r="Z1243">
        <f t="shared" si="472"/>
        <v>0</v>
      </c>
      <c r="AB1243">
        <f t="shared" si="473"/>
        <v>0</v>
      </c>
      <c r="AC1243">
        <f t="shared" si="474"/>
        <v>0</v>
      </c>
      <c r="AE1243">
        <f t="shared" si="475"/>
        <v>0</v>
      </c>
      <c r="AF1243">
        <f t="shared" si="476"/>
        <v>0</v>
      </c>
      <c r="AG1243">
        <f t="shared" si="487"/>
        <v>0</v>
      </c>
      <c r="AH1243">
        <f t="shared" si="488"/>
        <v>0</v>
      </c>
      <c r="AI1243">
        <f t="shared" si="477"/>
        <v>0</v>
      </c>
      <c r="AJ1243">
        <f t="shared" si="478"/>
        <v>0</v>
      </c>
      <c r="AK1243">
        <f t="shared" si="479"/>
        <v>0</v>
      </c>
      <c r="AL1243">
        <f t="shared" si="480"/>
        <v>0</v>
      </c>
      <c r="AM1243">
        <f t="shared" si="481"/>
        <v>0</v>
      </c>
      <c r="AO1243">
        <f t="shared" si="482"/>
        <v>0</v>
      </c>
      <c r="AP1243">
        <f t="shared" si="483"/>
        <v>0</v>
      </c>
    </row>
    <row r="1244" spans="1:42" x14ac:dyDescent="0.2">
      <c r="A1244" s="40"/>
      <c r="D1244" s="120">
        <f t="shared" si="465"/>
        <v>0</v>
      </c>
      <c r="O1244">
        <f t="shared" si="466"/>
        <v>0</v>
      </c>
      <c r="P1244">
        <f t="shared" si="484"/>
        <v>431</v>
      </c>
      <c r="Q1244">
        <f t="shared" si="485"/>
        <v>0</v>
      </c>
      <c r="R1244">
        <f t="shared" si="467"/>
        <v>0</v>
      </c>
      <c r="S1244">
        <f t="shared" si="468"/>
        <v>0</v>
      </c>
      <c r="T1244">
        <f t="shared" si="486"/>
        <v>0</v>
      </c>
      <c r="V1244">
        <f t="shared" si="469"/>
        <v>0</v>
      </c>
      <c r="W1244">
        <f t="shared" si="470"/>
        <v>0</v>
      </c>
      <c r="Y1244">
        <f t="shared" si="471"/>
        <v>0</v>
      </c>
      <c r="Z1244">
        <f t="shared" si="472"/>
        <v>0</v>
      </c>
      <c r="AB1244">
        <f t="shared" si="473"/>
        <v>0</v>
      </c>
      <c r="AC1244">
        <f t="shared" si="474"/>
        <v>0</v>
      </c>
      <c r="AE1244">
        <f t="shared" si="475"/>
        <v>0</v>
      </c>
      <c r="AF1244">
        <f t="shared" si="476"/>
        <v>0</v>
      </c>
      <c r="AG1244">
        <f t="shared" si="487"/>
        <v>0</v>
      </c>
      <c r="AH1244">
        <f t="shared" si="488"/>
        <v>0</v>
      </c>
      <c r="AI1244">
        <f t="shared" si="477"/>
        <v>0</v>
      </c>
      <c r="AJ1244">
        <f t="shared" si="478"/>
        <v>0</v>
      </c>
      <c r="AK1244">
        <f t="shared" si="479"/>
        <v>0</v>
      </c>
      <c r="AL1244">
        <f t="shared" si="480"/>
        <v>0</v>
      </c>
      <c r="AM1244">
        <f t="shared" si="481"/>
        <v>0</v>
      </c>
      <c r="AO1244">
        <f t="shared" si="482"/>
        <v>0</v>
      </c>
      <c r="AP1244">
        <f t="shared" si="483"/>
        <v>0</v>
      </c>
    </row>
    <row r="1245" spans="1:42" x14ac:dyDescent="0.2">
      <c r="A1245" s="492"/>
      <c r="D1245" s="120">
        <f t="shared" si="465"/>
        <v>0</v>
      </c>
      <c r="O1245">
        <f t="shared" si="466"/>
        <v>0</v>
      </c>
      <c r="P1245">
        <f t="shared" si="484"/>
        <v>431</v>
      </c>
      <c r="Q1245">
        <f t="shared" si="485"/>
        <v>0</v>
      </c>
      <c r="R1245">
        <f t="shared" si="467"/>
        <v>0</v>
      </c>
      <c r="S1245">
        <f t="shared" si="468"/>
        <v>0</v>
      </c>
      <c r="T1245">
        <f t="shared" si="486"/>
        <v>0</v>
      </c>
      <c r="V1245">
        <f t="shared" si="469"/>
        <v>0</v>
      </c>
      <c r="W1245">
        <f t="shared" si="470"/>
        <v>0</v>
      </c>
      <c r="Y1245">
        <f t="shared" si="471"/>
        <v>0</v>
      </c>
      <c r="Z1245">
        <f t="shared" si="472"/>
        <v>0</v>
      </c>
      <c r="AB1245">
        <f t="shared" si="473"/>
        <v>0</v>
      </c>
      <c r="AC1245">
        <f t="shared" si="474"/>
        <v>0</v>
      </c>
      <c r="AE1245">
        <f t="shared" si="475"/>
        <v>0</v>
      </c>
      <c r="AF1245">
        <f t="shared" si="476"/>
        <v>0</v>
      </c>
      <c r="AG1245">
        <f t="shared" si="487"/>
        <v>0</v>
      </c>
      <c r="AH1245">
        <f t="shared" si="488"/>
        <v>0</v>
      </c>
      <c r="AI1245">
        <f t="shared" si="477"/>
        <v>0</v>
      </c>
      <c r="AJ1245">
        <f t="shared" si="478"/>
        <v>0</v>
      </c>
      <c r="AK1245">
        <f t="shared" si="479"/>
        <v>0</v>
      </c>
      <c r="AL1245">
        <f t="shared" si="480"/>
        <v>0</v>
      </c>
      <c r="AM1245">
        <f t="shared" si="481"/>
        <v>0</v>
      </c>
      <c r="AO1245">
        <f t="shared" si="482"/>
        <v>0</v>
      </c>
      <c r="AP1245">
        <f t="shared" si="483"/>
        <v>0</v>
      </c>
    </row>
    <row r="1246" spans="1:42" x14ac:dyDescent="0.2">
      <c r="A1246" s="191"/>
      <c r="D1246" s="120">
        <f t="shared" si="465"/>
        <v>0</v>
      </c>
      <c r="O1246">
        <f t="shared" si="466"/>
        <v>0</v>
      </c>
      <c r="P1246">
        <f t="shared" si="484"/>
        <v>431</v>
      </c>
      <c r="Q1246">
        <f t="shared" si="485"/>
        <v>0</v>
      </c>
      <c r="R1246">
        <f t="shared" si="467"/>
        <v>0</v>
      </c>
      <c r="S1246">
        <f t="shared" si="468"/>
        <v>0</v>
      </c>
      <c r="T1246">
        <f t="shared" si="486"/>
        <v>0</v>
      </c>
      <c r="V1246">
        <f t="shared" si="469"/>
        <v>0</v>
      </c>
      <c r="W1246">
        <f t="shared" si="470"/>
        <v>0</v>
      </c>
      <c r="Y1246">
        <f t="shared" si="471"/>
        <v>0</v>
      </c>
      <c r="Z1246">
        <f t="shared" si="472"/>
        <v>0</v>
      </c>
      <c r="AB1246">
        <f t="shared" si="473"/>
        <v>0</v>
      </c>
      <c r="AC1246">
        <f t="shared" si="474"/>
        <v>0</v>
      </c>
      <c r="AE1246">
        <f t="shared" si="475"/>
        <v>0</v>
      </c>
      <c r="AF1246">
        <f t="shared" si="476"/>
        <v>0</v>
      </c>
      <c r="AG1246">
        <f t="shared" si="487"/>
        <v>0</v>
      </c>
      <c r="AH1246">
        <f t="shared" si="488"/>
        <v>0</v>
      </c>
      <c r="AI1246">
        <f t="shared" si="477"/>
        <v>0</v>
      </c>
      <c r="AJ1246">
        <f t="shared" si="478"/>
        <v>0</v>
      </c>
      <c r="AK1246">
        <f t="shared" si="479"/>
        <v>0</v>
      </c>
      <c r="AL1246">
        <f t="shared" si="480"/>
        <v>0</v>
      </c>
      <c r="AM1246">
        <f t="shared" si="481"/>
        <v>0</v>
      </c>
      <c r="AO1246">
        <f t="shared" si="482"/>
        <v>0</v>
      </c>
      <c r="AP1246">
        <f t="shared" si="483"/>
        <v>0</v>
      </c>
    </row>
    <row r="1247" spans="1:42" x14ac:dyDescent="0.2">
      <c r="D1247" s="120">
        <f t="shared" si="465"/>
        <v>0</v>
      </c>
      <c r="O1247">
        <f t="shared" si="466"/>
        <v>0</v>
      </c>
      <c r="P1247">
        <f t="shared" si="484"/>
        <v>431</v>
      </c>
      <c r="Q1247">
        <f t="shared" si="485"/>
        <v>0</v>
      </c>
      <c r="R1247">
        <f t="shared" si="467"/>
        <v>0</v>
      </c>
      <c r="S1247">
        <f t="shared" si="468"/>
        <v>0</v>
      </c>
      <c r="T1247">
        <f t="shared" si="486"/>
        <v>0</v>
      </c>
      <c r="V1247">
        <f t="shared" si="469"/>
        <v>0</v>
      </c>
      <c r="W1247">
        <f t="shared" si="470"/>
        <v>0</v>
      </c>
      <c r="Y1247">
        <f t="shared" si="471"/>
        <v>0</v>
      </c>
      <c r="Z1247">
        <f t="shared" si="472"/>
        <v>0</v>
      </c>
      <c r="AB1247">
        <f t="shared" si="473"/>
        <v>0</v>
      </c>
      <c r="AC1247">
        <f t="shared" si="474"/>
        <v>0</v>
      </c>
      <c r="AE1247">
        <f t="shared" si="475"/>
        <v>0</v>
      </c>
      <c r="AF1247">
        <f t="shared" si="476"/>
        <v>0</v>
      </c>
      <c r="AG1247">
        <f t="shared" si="487"/>
        <v>0</v>
      </c>
      <c r="AH1247">
        <f t="shared" si="488"/>
        <v>0</v>
      </c>
      <c r="AI1247">
        <f t="shared" si="477"/>
        <v>0</v>
      </c>
      <c r="AJ1247">
        <f t="shared" si="478"/>
        <v>0</v>
      </c>
      <c r="AK1247">
        <f t="shared" si="479"/>
        <v>0</v>
      </c>
      <c r="AL1247">
        <f t="shared" si="480"/>
        <v>0</v>
      </c>
      <c r="AM1247">
        <f t="shared" si="481"/>
        <v>0</v>
      </c>
      <c r="AO1247">
        <f t="shared" si="482"/>
        <v>0</v>
      </c>
      <c r="AP1247">
        <f t="shared" si="483"/>
        <v>0</v>
      </c>
    </row>
    <row r="1248" spans="1:42" x14ac:dyDescent="0.2">
      <c r="A1248" s="152"/>
      <c r="D1248" s="120">
        <f t="shared" si="465"/>
        <v>0</v>
      </c>
      <c r="O1248">
        <f t="shared" si="466"/>
        <v>0</v>
      </c>
      <c r="P1248">
        <f t="shared" si="484"/>
        <v>431</v>
      </c>
      <c r="Q1248">
        <f t="shared" si="485"/>
        <v>0</v>
      </c>
      <c r="R1248">
        <f t="shared" si="467"/>
        <v>0</v>
      </c>
      <c r="S1248">
        <f t="shared" si="468"/>
        <v>0</v>
      </c>
      <c r="T1248">
        <f t="shared" si="486"/>
        <v>0</v>
      </c>
      <c r="V1248">
        <f t="shared" si="469"/>
        <v>0</v>
      </c>
      <c r="W1248">
        <f t="shared" si="470"/>
        <v>0</v>
      </c>
      <c r="Y1248">
        <f t="shared" si="471"/>
        <v>0</v>
      </c>
      <c r="Z1248">
        <f t="shared" si="472"/>
        <v>0</v>
      </c>
      <c r="AB1248">
        <f t="shared" si="473"/>
        <v>0</v>
      </c>
      <c r="AC1248">
        <f t="shared" si="474"/>
        <v>0</v>
      </c>
      <c r="AE1248">
        <f t="shared" si="475"/>
        <v>0</v>
      </c>
      <c r="AF1248">
        <f t="shared" si="476"/>
        <v>0</v>
      </c>
      <c r="AG1248">
        <f t="shared" si="487"/>
        <v>0</v>
      </c>
      <c r="AH1248">
        <f t="shared" si="488"/>
        <v>0</v>
      </c>
      <c r="AI1248">
        <f t="shared" si="477"/>
        <v>0</v>
      </c>
      <c r="AJ1248">
        <f t="shared" si="478"/>
        <v>0</v>
      </c>
      <c r="AK1248">
        <f t="shared" si="479"/>
        <v>0</v>
      </c>
      <c r="AL1248">
        <f t="shared" si="480"/>
        <v>0</v>
      </c>
      <c r="AM1248">
        <f t="shared" si="481"/>
        <v>0</v>
      </c>
      <c r="AO1248">
        <f t="shared" si="482"/>
        <v>0</v>
      </c>
      <c r="AP1248">
        <f t="shared" si="483"/>
        <v>0</v>
      </c>
    </row>
    <row r="1249" spans="1:42" x14ac:dyDescent="0.2">
      <c r="A1249" s="191"/>
      <c r="D1249" s="120">
        <f t="shared" si="465"/>
        <v>0</v>
      </c>
      <c r="O1249">
        <f t="shared" si="466"/>
        <v>0</v>
      </c>
      <c r="P1249">
        <f t="shared" si="484"/>
        <v>431</v>
      </c>
      <c r="Q1249">
        <f t="shared" si="485"/>
        <v>0</v>
      </c>
      <c r="R1249">
        <f t="shared" si="467"/>
        <v>0</v>
      </c>
      <c r="S1249">
        <f t="shared" si="468"/>
        <v>0</v>
      </c>
      <c r="T1249">
        <f t="shared" si="486"/>
        <v>0</v>
      </c>
      <c r="V1249">
        <f t="shared" si="469"/>
        <v>0</v>
      </c>
      <c r="W1249">
        <f t="shared" si="470"/>
        <v>0</v>
      </c>
      <c r="Y1249">
        <f t="shared" si="471"/>
        <v>0</v>
      </c>
      <c r="Z1249">
        <f t="shared" si="472"/>
        <v>0</v>
      </c>
      <c r="AB1249">
        <f t="shared" si="473"/>
        <v>0</v>
      </c>
      <c r="AC1249">
        <f t="shared" si="474"/>
        <v>0</v>
      </c>
      <c r="AE1249">
        <f t="shared" si="475"/>
        <v>0</v>
      </c>
      <c r="AF1249">
        <f t="shared" si="476"/>
        <v>0</v>
      </c>
      <c r="AG1249">
        <f t="shared" si="487"/>
        <v>0</v>
      </c>
      <c r="AH1249">
        <f t="shared" si="488"/>
        <v>0</v>
      </c>
      <c r="AI1249">
        <f t="shared" si="477"/>
        <v>0</v>
      </c>
      <c r="AJ1249">
        <f t="shared" si="478"/>
        <v>0</v>
      </c>
      <c r="AK1249">
        <f t="shared" si="479"/>
        <v>0</v>
      </c>
      <c r="AL1249">
        <f t="shared" si="480"/>
        <v>0</v>
      </c>
      <c r="AM1249">
        <f t="shared" si="481"/>
        <v>0</v>
      </c>
      <c r="AO1249">
        <f t="shared" si="482"/>
        <v>0</v>
      </c>
      <c r="AP1249">
        <f t="shared" si="483"/>
        <v>0</v>
      </c>
    </row>
    <row r="1250" spans="1:42" x14ac:dyDescent="0.2">
      <c r="D1250" s="120">
        <f t="shared" si="465"/>
        <v>0</v>
      </c>
      <c r="O1250">
        <f t="shared" si="466"/>
        <v>0</v>
      </c>
      <c r="P1250">
        <f t="shared" si="484"/>
        <v>431</v>
      </c>
      <c r="Q1250">
        <f t="shared" si="485"/>
        <v>0</v>
      </c>
      <c r="R1250">
        <f t="shared" si="467"/>
        <v>0</v>
      </c>
      <c r="S1250">
        <f t="shared" si="468"/>
        <v>0</v>
      </c>
      <c r="T1250">
        <f t="shared" si="486"/>
        <v>0</v>
      </c>
      <c r="V1250">
        <f t="shared" si="469"/>
        <v>0</v>
      </c>
      <c r="W1250">
        <f t="shared" si="470"/>
        <v>0</v>
      </c>
      <c r="Y1250">
        <f t="shared" si="471"/>
        <v>0</v>
      </c>
      <c r="Z1250">
        <f t="shared" si="472"/>
        <v>0</v>
      </c>
      <c r="AB1250">
        <f t="shared" si="473"/>
        <v>0</v>
      </c>
      <c r="AC1250">
        <f t="shared" si="474"/>
        <v>0</v>
      </c>
      <c r="AE1250">
        <f t="shared" si="475"/>
        <v>0</v>
      </c>
      <c r="AF1250">
        <f t="shared" si="476"/>
        <v>0</v>
      </c>
      <c r="AG1250">
        <f t="shared" si="487"/>
        <v>0</v>
      </c>
      <c r="AH1250">
        <f t="shared" si="488"/>
        <v>0</v>
      </c>
      <c r="AI1250">
        <f t="shared" si="477"/>
        <v>0</v>
      </c>
      <c r="AJ1250">
        <f t="shared" si="478"/>
        <v>0</v>
      </c>
      <c r="AK1250">
        <f t="shared" si="479"/>
        <v>0</v>
      </c>
      <c r="AL1250">
        <f t="shared" si="480"/>
        <v>0</v>
      </c>
      <c r="AM1250">
        <f t="shared" si="481"/>
        <v>0</v>
      </c>
      <c r="AO1250">
        <f t="shared" si="482"/>
        <v>0</v>
      </c>
      <c r="AP1250">
        <f t="shared" si="483"/>
        <v>0</v>
      </c>
    </row>
    <row r="1251" spans="1:42" x14ac:dyDescent="0.2">
      <c r="A1251" s="40"/>
      <c r="D1251" s="120">
        <f t="shared" si="465"/>
        <v>0</v>
      </c>
      <c r="O1251">
        <f t="shared" si="466"/>
        <v>0</v>
      </c>
      <c r="P1251">
        <f t="shared" si="484"/>
        <v>431</v>
      </c>
      <c r="Q1251">
        <f t="shared" si="485"/>
        <v>0</v>
      </c>
      <c r="R1251">
        <f t="shared" si="467"/>
        <v>0</v>
      </c>
      <c r="S1251">
        <f t="shared" si="468"/>
        <v>0</v>
      </c>
      <c r="T1251">
        <f t="shared" si="486"/>
        <v>0</v>
      </c>
      <c r="V1251">
        <f t="shared" si="469"/>
        <v>0</v>
      </c>
      <c r="W1251">
        <f t="shared" si="470"/>
        <v>0</v>
      </c>
      <c r="Y1251">
        <f t="shared" si="471"/>
        <v>0</v>
      </c>
      <c r="Z1251">
        <f t="shared" si="472"/>
        <v>0</v>
      </c>
      <c r="AB1251">
        <f t="shared" si="473"/>
        <v>0</v>
      </c>
      <c r="AC1251">
        <f t="shared" si="474"/>
        <v>0</v>
      </c>
      <c r="AE1251">
        <f t="shared" si="475"/>
        <v>0</v>
      </c>
      <c r="AF1251">
        <f t="shared" si="476"/>
        <v>0</v>
      </c>
      <c r="AG1251">
        <f t="shared" si="487"/>
        <v>0</v>
      </c>
      <c r="AH1251">
        <f t="shared" si="488"/>
        <v>0</v>
      </c>
      <c r="AI1251">
        <f t="shared" si="477"/>
        <v>0</v>
      </c>
      <c r="AJ1251">
        <f t="shared" si="478"/>
        <v>0</v>
      </c>
      <c r="AK1251">
        <f t="shared" si="479"/>
        <v>0</v>
      </c>
      <c r="AL1251">
        <f t="shared" si="480"/>
        <v>0</v>
      </c>
      <c r="AM1251">
        <f t="shared" si="481"/>
        <v>0</v>
      </c>
      <c r="AO1251">
        <f t="shared" si="482"/>
        <v>0</v>
      </c>
      <c r="AP1251">
        <f t="shared" si="483"/>
        <v>0</v>
      </c>
    </row>
    <row r="1252" spans="1:42" x14ac:dyDescent="0.2">
      <c r="D1252" s="120">
        <f t="shared" si="465"/>
        <v>0</v>
      </c>
      <c r="O1252">
        <f t="shared" si="466"/>
        <v>0</v>
      </c>
      <c r="P1252">
        <f t="shared" si="484"/>
        <v>431</v>
      </c>
      <c r="Q1252">
        <f t="shared" si="485"/>
        <v>0</v>
      </c>
      <c r="R1252">
        <f t="shared" si="467"/>
        <v>0</v>
      </c>
      <c r="S1252">
        <f t="shared" si="468"/>
        <v>0</v>
      </c>
      <c r="T1252">
        <f t="shared" si="486"/>
        <v>0</v>
      </c>
      <c r="V1252">
        <f t="shared" si="469"/>
        <v>0</v>
      </c>
      <c r="W1252">
        <f t="shared" si="470"/>
        <v>0</v>
      </c>
      <c r="Y1252">
        <f t="shared" si="471"/>
        <v>0</v>
      </c>
      <c r="Z1252">
        <f t="shared" si="472"/>
        <v>0</v>
      </c>
      <c r="AB1252">
        <f t="shared" si="473"/>
        <v>0</v>
      </c>
      <c r="AC1252">
        <f t="shared" si="474"/>
        <v>0</v>
      </c>
      <c r="AE1252">
        <f t="shared" si="475"/>
        <v>0</v>
      </c>
      <c r="AF1252">
        <f t="shared" si="476"/>
        <v>0</v>
      </c>
      <c r="AG1252">
        <f t="shared" si="487"/>
        <v>0</v>
      </c>
      <c r="AH1252">
        <f t="shared" si="488"/>
        <v>0</v>
      </c>
      <c r="AI1252">
        <f t="shared" si="477"/>
        <v>0</v>
      </c>
      <c r="AJ1252">
        <f t="shared" si="478"/>
        <v>0</v>
      </c>
      <c r="AK1252">
        <f t="shared" si="479"/>
        <v>0</v>
      </c>
      <c r="AL1252">
        <f t="shared" si="480"/>
        <v>0</v>
      </c>
      <c r="AM1252">
        <f t="shared" si="481"/>
        <v>0</v>
      </c>
      <c r="AO1252">
        <f t="shared" si="482"/>
        <v>0</v>
      </c>
      <c r="AP1252">
        <f t="shared" si="483"/>
        <v>0</v>
      </c>
    </row>
    <row r="1253" spans="1:42" x14ac:dyDescent="0.2">
      <c r="A1253" s="40"/>
      <c r="D1253" s="120">
        <f t="shared" si="465"/>
        <v>0</v>
      </c>
      <c r="O1253">
        <f t="shared" si="466"/>
        <v>0</v>
      </c>
      <c r="P1253">
        <f t="shared" si="484"/>
        <v>431</v>
      </c>
      <c r="Q1253">
        <f t="shared" si="485"/>
        <v>0</v>
      </c>
      <c r="R1253">
        <f t="shared" si="467"/>
        <v>0</v>
      </c>
      <c r="S1253">
        <f t="shared" si="468"/>
        <v>0</v>
      </c>
      <c r="T1253">
        <f t="shared" si="486"/>
        <v>0</v>
      </c>
      <c r="V1253">
        <f t="shared" si="469"/>
        <v>0</v>
      </c>
      <c r="W1253">
        <f t="shared" si="470"/>
        <v>0</v>
      </c>
      <c r="Y1253">
        <f t="shared" si="471"/>
        <v>0</v>
      </c>
      <c r="Z1253">
        <f t="shared" si="472"/>
        <v>0</v>
      </c>
      <c r="AB1253">
        <f t="shared" si="473"/>
        <v>0</v>
      </c>
      <c r="AC1253">
        <f t="shared" si="474"/>
        <v>0</v>
      </c>
      <c r="AE1253">
        <f t="shared" si="475"/>
        <v>0</v>
      </c>
      <c r="AF1253">
        <f t="shared" si="476"/>
        <v>0</v>
      </c>
      <c r="AG1253">
        <f t="shared" si="487"/>
        <v>0</v>
      </c>
      <c r="AH1253">
        <f t="shared" si="488"/>
        <v>0</v>
      </c>
      <c r="AI1253">
        <f t="shared" si="477"/>
        <v>0</v>
      </c>
      <c r="AJ1253">
        <f t="shared" si="478"/>
        <v>0</v>
      </c>
      <c r="AK1253">
        <f t="shared" si="479"/>
        <v>0</v>
      </c>
      <c r="AL1253">
        <f t="shared" si="480"/>
        <v>0</v>
      </c>
      <c r="AM1253">
        <f t="shared" si="481"/>
        <v>0</v>
      </c>
      <c r="AO1253">
        <f t="shared" si="482"/>
        <v>0</v>
      </c>
      <c r="AP1253">
        <f t="shared" si="483"/>
        <v>0</v>
      </c>
    </row>
    <row r="1254" spans="1:42" x14ac:dyDescent="0.2">
      <c r="A1254" s="492"/>
      <c r="D1254" s="120">
        <f t="shared" si="465"/>
        <v>0</v>
      </c>
      <c r="O1254">
        <f t="shared" si="466"/>
        <v>0</v>
      </c>
      <c r="P1254">
        <f t="shared" si="484"/>
        <v>431</v>
      </c>
      <c r="Q1254">
        <f t="shared" si="485"/>
        <v>0</v>
      </c>
      <c r="R1254">
        <f t="shared" si="467"/>
        <v>0</v>
      </c>
      <c r="S1254">
        <f t="shared" si="468"/>
        <v>0</v>
      </c>
      <c r="T1254">
        <f t="shared" si="486"/>
        <v>0</v>
      </c>
      <c r="V1254">
        <f t="shared" si="469"/>
        <v>0</v>
      </c>
      <c r="W1254">
        <f t="shared" si="470"/>
        <v>0</v>
      </c>
      <c r="Y1254">
        <f t="shared" si="471"/>
        <v>0</v>
      </c>
      <c r="Z1254">
        <f t="shared" si="472"/>
        <v>0</v>
      </c>
      <c r="AB1254">
        <f t="shared" si="473"/>
        <v>0</v>
      </c>
      <c r="AC1254">
        <f t="shared" si="474"/>
        <v>0</v>
      </c>
      <c r="AE1254">
        <f t="shared" si="475"/>
        <v>0</v>
      </c>
      <c r="AF1254">
        <f t="shared" si="476"/>
        <v>0</v>
      </c>
      <c r="AG1254">
        <f t="shared" si="487"/>
        <v>0</v>
      </c>
      <c r="AH1254">
        <f t="shared" si="488"/>
        <v>0</v>
      </c>
      <c r="AI1254">
        <f t="shared" si="477"/>
        <v>0</v>
      </c>
      <c r="AJ1254">
        <f t="shared" si="478"/>
        <v>0</v>
      </c>
      <c r="AK1254">
        <f t="shared" si="479"/>
        <v>0</v>
      </c>
      <c r="AL1254">
        <f t="shared" si="480"/>
        <v>0</v>
      </c>
      <c r="AM1254">
        <f t="shared" si="481"/>
        <v>0</v>
      </c>
      <c r="AO1254">
        <f t="shared" si="482"/>
        <v>0</v>
      </c>
      <c r="AP1254">
        <f t="shared" si="483"/>
        <v>0</v>
      </c>
    </row>
    <row r="1255" spans="1:42" x14ac:dyDescent="0.2">
      <c r="A1255" s="191"/>
      <c r="D1255" s="120">
        <f t="shared" si="465"/>
        <v>0</v>
      </c>
      <c r="O1255">
        <f t="shared" si="466"/>
        <v>0</v>
      </c>
      <c r="P1255">
        <f t="shared" si="484"/>
        <v>431</v>
      </c>
      <c r="Q1255">
        <f t="shared" si="485"/>
        <v>0</v>
      </c>
      <c r="R1255">
        <f t="shared" si="467"/>
        <v>0</v>
      </c>
      <c r="S1255">
        <f t="shared" si="468"/>
        <v>0</v>
      </c>
      <c r="T1255">
        <f t="shared" si="486"/>
        <v>0</v>
      </c>
      <c r="V1255">
        <f t="shared" si="469"/>
        <v>0</v>
      </c>
      <c r="W1255">
        <f t="shared" si="470"/>
        <v>0</v>
      </c>
      <c r="Y1255">
        <f t="shared" si="471"/>
        <v>0</v>
      </c>
      <c r="Z1255">
        <f t="shared" si="472"/>
        <v>0</v>
      </c>
      <c r="AB1255">
        <f t="shared" si="473"/>
        <v>0</v>
      </c>
      <c r="AC1255">
        <f t="shared" si="474"/>
        <v>0</v>
      </c>
      <c r="AE1255">
        <f t="shared" si="475"/>
        <v>0</v>
      </c>
      <c r="AF1255">
        <f t="shared" si="476"/>
        <v>0</v>
      </c>
      <c r="AG1255">
        <f t="shared" si="487"/>
        <v>0</v>
      </c>
      <c r="AH1255">
        <f t="shared" si="488"/>
        <v>0</v>
      </c>
      <c r="AI1255">
        <f t="shared" si="477"/>
        <v>0</v>
      </c>
      <c r="AJ1255">
        <f t="shared" si="478"/>
        <v>0</v>
      </c>
      <c r="AK1255">
        <f t="shared" si="479"/>
        <v>0</v>
      </c>
      <c r="AL1255">
        <f t="shared" si="480"/>
        <v>0</v>
      </c>
      <c r="AM1255">
        <f t="shared" si="481"/>
        <v>0</v>
      </c>
      <c r="AO1255">
        <f t="shared" si="482"/>
        <v>0</v>
      </c>
      <c r="AP1255">
        <f t="shared" si="483"/>
        <v>0</v>
      </c>
    </row>
    <row r="1256" spans="1:42" x14ac:dyDescent="0.2">
      <c r="A1256" s="191"/>
      <c r="D1256" s="120">
        <f t="shared" si="465"/>
        <v>0</v>
      </c>
      <c r="O1256">
        <f t="shared" si="466"/>
        <v>0</v>
      </c>
      <c r="P1256">
        <f t="shared" si="484"/>
        <v>431</v>
      </c>
      <c r="Q1256">
        <f t="shared" si="485"/>
        <v>0</v>
      </c>
      <c r="R1256">
        <f t="shared" si="467"/>
        <v>0</v>
      </c>
      <c r="S1256">
        <f t="shared" si="468"/>
        <v>0</v>
      </c>
      <c r="T1256">
        <f t="shared" si="486"/>
        <v>0</v>
      </c>
      <c r="V1256">
        <f t="shared" si="469"/>
        <v>0</v>
      </c>
      <c r="W1256">
        <f t="shared" si="470"/>
        <v>0</v>
      </c>
      <c r="Y1256">
        <f t="shared" si="471"/>
        <v>0</v>
      </c>
      <c r="Z1256">
        <f t="shared" si="472"/>
        <v>0</v>
      </c>
      <c r="AB1256">
        <f t="shared" si="473"/>
        <v>0</v>
      </c>
      <c r="AC1256">
        <f t="shared" si="474"/>
        <v>0</v>
      </c>
      <c r="AE1256">
        <f t="shared" si="475"/>
        <v>0</v>
      </c>
      <c r="AF1256">
        <f t="shared" si="476"/>
        <v>0</v>
      </c>
      <c r="AG1256">
        <f t="shared" si="487"/>
        <v>0</v>
      </c>
      <c r="AH1256">
        <f t="shared" si="488"/>
        <v>0</v>
      </c>
      <c r="AI1256">
        <f t="shared" si="477"/>
        <v>0</v>
      </c>
      <c r="AJ1256">
        <f t="shared" si="478"/>
        <v>0</v>
      </c>
      <c r="AK1256">
        <f t="shared" si="479"/>
        <v>0</v>
      </c>
      <c r="AL1256">
        <f t="shared" si="480"/>
        <v>0</v>
      </c>
      <c r="AM1256">
        <f t="shared" si="481"/>
        <v>0</v>
      </c>
      <c r="AO1256">
        <f t="shared" si="482"/>
        <v>0</v>
      </c>
      <c r="AP1256">
        <f t="shared" si="483"/>
        <v>0</v>
      </c>
    </row>
    <row r="1257" spans="1:42" x14ac:dyDescent="0.2">
      <c r="D1257" s="120">
        <f t="shared" si="465"/>
        <v>0</v>
      </c>
      <c r="O1257">
        <f t="shared" si="466"/>
        <v>0</v>
      </c>
      <c r="P1257">
        <f t="shared" si="484"/>
        <v>431</v>
      </c>
      <c r="Q1257">
        <f t="shared" si="485"/>
        <v>0</v>
      </c>
      <c r="R1257">
        <f t="shared" si="467"/>
        <v>0</v>
      </c>
      <c r="S1257">
        <f t="shared" si="468"/>
        <v>0</v>
      </c>
      <c r="T1257">
        <f t="shared" si="486"/>
        <v>0</v>
      </c>
      <c r="V1257">
        <f t="shared" si="469"/>
        <v>0</v>
      </c>
      <c r="W1257">
        <f t="shared" si="470"/>
        <v>0</v>
      </c>
      <c r="Y1257">
        <f t="shared" si="471"/>
        <v>0</v>
      </c>
      <c r="Z1257">
        <f t="shared" si="472"/>
        <v>0</v>
      </c>
      <c r="AB1257">
        <f t="shared" si="473"/>
        <v>0</v>
      </c>
      <c r="AC1257">
        <f t="shared" si="474"/>
        <v>0</v>
      </c>
      <c r="AE1257">
        <f t="shared" si="475"/>
        <v>0</v>
      </c>
      <c r="AF1257">
        <f t="shared" si="476"/>
        <v>0</v>
      </c>
      <c r="AG1257">
        <f t="shared" si="487"/>
        <v>0</v>
      </c>
      <c r="AH1257">
        <f t="shared" si="488"/>
        <v>0</v>
      </c>
      <c r="AI1257">
        <f t="shared" si="477"/>
        <v>0</v>
      </c>
      <c r="AJ1257">
        <f t="shared" si="478"/>
        <v>0</v>
      </c>
      <c r="AK1257">
        <f t="shared" si="479"/>
        <v>0</v>
      </c>
      <c r="AL1257">
        <f t="shared" si="480"/>
        <v>0</v>
      </c>
      <c r="AM1257">
        <f t="shared" si="481"/>
        <v>0</v>
      </c>
      <c r="AO1257">
        <f t="shared" si="482"/>
        <v>0</v>
      </c>
      <c r="AP1257">
        <f t="shared" si="483"/>
        <v>0</v>
      </c>
    </row>
    <row r="1258" spans="1:42" x14ac:dyDescent="0.2">
      <c r="A1258" s="191"/>
      <c r="D1258" s="120">
        <f t="shared" si="465"/>
        <v>0</v>
      </c>
      <c r="O1258">
        <f t="shared" si="466"/>
        <v>0</v>
      </c>
      <c r="P1258">
        <f t="shared" si="484"/>
        <v>431</v>
      </c>
      <c r="Q1258">
        <f t="shared" si="485"/>
        <v>0</v>
      </c>
      <c r="R1258">
        <f t="shared" si="467"/>
        <v>0</v>
      </c>
      <c r="S1258">
        <f t="shared" si="468"/>
        <v>0</v>
      </c>
      <c r="T1258">
        <f t="shared" si="486"/>
        <v>0</v>
      </c>
      <c r="V1258">
        <f t="shared" si="469"/>
        <v>0</v>
      </c>
      <c r="W1258">
        <f t="shared" si="470"/>
        <v>0</v>
      </c>
      <c r="Y1258">
        <f t="shared" si="471"/>
        <v>0</v>
      </c>
      <c r="Z1258">
        <f t="shared" si="472"/>
        <v>0</v>
      </c>
      <c r="AB1258">
        <f t="shared" si="473"/>
        <v>0</v>
      </c>
      <c r="AC1258">
        <f t="shared" si="474"/>
        <v>0</v>
      </c>
      <c r="AE1258">
        <f t="shared" si="475"/>
        <v>0</v>
      </c>
      <c r="AF1258">
        <f t="shared" si="476"/>
        <v>0</v>
      </c>
      <c r="AG1258">
        <f t="shared" si="487"/>
        <v>0</v>
      </c>
      <c r="AH1258">
        <f t="shared" si="488"/>
        <v>0</v>
      </c>
      <c r="AI1258">
        <f t="shared" si="477"/>
        <v>0</v>
      </c>
      <c r="AJ1258">
        <f t="shared" si="478"/>
        <v>0</v>
      </c>
      <c r="AK1258">
        <f t="shared" si="479"/>
        <v>0</v>
      </c>
      <c r="AL1258">
        <f t="shared" si="480"/>
        <v>0</v>
      </c>
      <c r="AM1258">
        <f t="shared" si="481"/>
        <v>0</v>
      </c>
      <c r="AO1258">
        <f t="shared" si="482"/>
        <v>0</v>
      </c>
      <c r="AP1258">
        <f t="shared" si="483"/>
        <v>0</v>
      </c>
    </row>
    <row r="1259" spans="1:42" x14ac:dyDescent="0.2">
      <c r="D1259" s="120">
        <f t="shared" si="465"/>
        <v>0</v>
      </c>
      <c r="O1259">
        <f t="shared" si="466"/>
        <v>0</v>
      </c>
      <c r="P1259">
        <f t="shared" si="484"/>
        <v>431</v>
      </c>
      <c r="Q1259">
        <f t="shared" si="485"/>
        <v>0</v>
      </c>
      <c r="R1259">
        <f t="shared" si="467"/>
        <v>0</v>
      </c>
      <c r="S1259">
        <f t="shared" si="468"/>
        <v>0</v>
      </c>
      <c r="T1259">
        <f t="shared" si="486"/>
        <v>0</v>
      </c>
      <c r="V1259">
        <f t="shared" si="469"/>
        <v>0</v>
      </c>
      <c r="W1259">
        <f t="shared" si="470"/>
        <v>0</v>
      </c>
      <c r="Y1259">
        <f t="shared" si="471"/>
        <v>0</v>
      </c>
      <c r="Z1259">
        <f t="shared" si="472"/>
        <v>0</v>
      </c>
      <c r="AB1259">
        <f t="shared" si="473"/>
        <v>0</v>
      </c>
      <c r="AC1259">
        <f t="shared" si="474"/>
        <v>0</v>
      </c>
      <c r="AE1259">
        <f t="shared" si="475"/>
        <v>0</v>
      </c>
      <c r="AF1259">
        <f t="shared" si="476"/>
        <v>0</v>
      </c>
      <c r="AG1259">
        <f t="shared" si="487"/>
        <v>0</v>
      </c>
      <c r="AH1259">
        <f t="shared" si="488"/>
        <v>0</v>
      </c>
      <c r="AI1259">
        <f t="shared" si="477"/>
        <v>0</v>
      </c>
      <c r="AJ1259">
        <f t="shared" si="478"/>
        <v>0</v>
      </c>
      <c r="AK1259">
        <f t="shared" si="479"/>
        <v>0</v>
      </c>
      <c r="AL1259">
        <f t="shared" si="480"/>
        <v>0</v>
      </c>
      <c r="AM1259">
        <f t="shared" si="481"/>
        <v>0</v>
      </c>
      <c r="AO1259">
        <f t="shared" si="482"/>
        <v>0</v>
      </c>
      <c r="AP1259">
        <f t="shared" si="483"/>
        <v>0</v>
      </c>
    </row>
    <row r="1260" spans="1:42" x14ac:dyDescent="0.2">
      <c r="D1260" s="120">
        <f t="shared" si="465"/>
        <v>0</v>
      </c>
      <c r="O1260">
        <f t="shared" si="466"/>
        <v>0</v>
      </c>
      <c r="P1260">
        <f t="shared" si="484"/>
        <v>431</v>
      </c>
      <c r="Q1260">
        <f t="shared" si="485"/>
        <v>0</v>
      </c>
      <c r="R1260">
        <f t="shared" si="467"/>
        <v>0</v>
      </c>
      <c r="S1260">
        <f t="shared" si="468"/>
        <v>0</v>
      </c>
      <c r="T1260">
        <f t="shared" si="486"/>
        <v>0</v>
      </c>
      <c r="V1260">
        <f t="shared" si="469"/>
        <v>0</v>
      </c>
      <c r="W1260">
        <f t="shared" si="470"/>
        <v>0</v>
      </c>
      <c r="Y1260">
        <f t="shared" si="471"/>
        <v>0</v>
      </c>
      <c r="Z1260">
        <f t="shared" si="472"/>
        <v>0</v>
      </c>
      <c r="AB1260">
        <f t="shared" si="473"/>
        <v>0</v>
      </c>
      <c r="AC1260">
        <f t="shared" si="474"/>
        <v>0</v>
      </c>
      <c r="AE1260">
        <f t="shared" si="475"/>
        <v>0</v>
      </c>
      <c r="AF1260">
        <f t="shared" si="476"/>
        <v>0</v>
      </c>
      <c r="AG1260">
        <f t="shared" si="487"/>
        <v>0</v>
      </c>
      <c r="AH1260">
        <f t="shared" si="488"/>
        <v>0</v>
      </c>
      <c r="AI1260">
        <f t="shared" si="477"/>
        <v>0</v>
      </c>
      <c r="AJ1260">
        <f t="shared" si="478"/>
        <v>0</v>
      </c>
      <c r="AK1260">
        <f t="shared" si="479"/>
        <v>0</v>
      </c>
      <c r="AL1260">
        <f t="shared" si="480"/>
        <v>0</v>
      </c>
      <c r="AM1260">
        <f t="shared" si="481"/>
        <v>0</v>
      </c>
      <c r="AO1260">
        <f t="shared" si="482"/>
        <v>0</v>
      </c>
      <c r="AP1260">
        <f t="shared" si="483"/>
        <v>0</v>
      </c>
    </row>
    <row r="1261" spans="1:42" x14ac:dyDescent="0.2">
      <c r="A1261" s="40"/>
      <c r="D1261" s="120">
        <f t="shared" si="465"/>
        <v>0</v>
      </c>
      <c r="O1261">
        <f t="shared" si="466"/>
        <v>0</v>
      </c>
      <c r="P1261">
        <f t="shared" si="484"/>
        <v>431</v>
      </c>
      <c r="Q1261">
        <f t="shared" si="485"/>
        <v>0</v>
      </c>
      <c r="R1261">
        <f t="shared" si="467"/>
        <v>0</v>
      </c>
      <c r="S1261">
        <f t="shared" si="468"/>
        <v>0</v>
      </c>
      <c r="T1261">
        <f t="shared" si="486"/>
        <v>0</v>
      </c>
      <c r="V1261">
        <f t="shared" si="469"/>
        <v>0</v>
      </c>
      <c r="W1261">
        <f t="shared" si="470"/>
        <v>0</v>
      </c>
      <c r="Y1261">
        <f t="shared" si="471"/>
        <v>0</v>
      </c>
      <c r="Z1261">
        <f t="shared" si="472"/>
        <v>0</v>
      </c>
      <c r="AB1261">
        <f t="shared" si="473"/>
        <v>0</v>
      </c>
      <c r="AC1261">
        <f t="shared" si="474"/>
        <v>0</v>
      </c>
      <c r="AE1261">
        <f t="shared" si="475"/>
        <v>0</v>
      </c>
      <c r="AF1261">
        <f t="shared" si="476"/>
        <v>0</v>
      </c>
      <c r="AG1261">
        <f t="shared" si="487"/>
        <v>0</v>
      </c>
      <c r="AH1261">
        <f t="shared" si="488"/>
        <v>0</v>
      </c>
      <c r="AI1261">
        <f t="shared" si="477"/>
        <v>0</v>
      </c>
      <c r="AJ1261">
        <f t="shared" si="478"/>
        <v>0</v>
      </c>
      <c r="AK1261">
        <f t="shared" si="479"/>
        <v>0</v>
      </c>
      <c r="AL1261">
        <f t="shared" si="480"/>
        <v>0</v>
      </c>
      <c r="AM1261">
        <f t="shared" si="481"/>
        <v>0</v>
      </c>
      <c r="AO1261">
        <f t="shared" si="482"/>
        <v>0</v>
      </c>
      <c r="AP1261">
        <f t="shared" si="483"/>
        <v>0</v>
      </c>
    </row>
    <row r="1262" spans="1:42" x14ac:dyDescent="0.2">
      <c r="A1262" s="236"/>
      <c r="D1262" s="120">
        <f t="shared" si="465"/>
        <v>0</v>
      </c>
      <c r="O1262">
        <f t="shared" si="466"/>
        <v>0</v>
      </c>
      <c r="P1262">
        <f t="shared" si="484"/>
        <v>431</v>
      </c>
      <c r="Q1262">
        <f t="shared" si="485"/>
        <v>0</v>
      </c>
      <c r="R1262">
        <f t="shared" si="467"/>
        <v>0</v>
      </c>
      <c r="S1262">
        <f t="shared" si="468"/>
        <v>0</v>
      </c>
      <c r="T1262">
        <f t="shared" si="486"/>
        <v>0</v>
      </c>
      <c r="V1262">
        <f t="shared" si="469"/>
        <v>0</v>
      </c>
      <c r="W1262">
        <f t="shared" si="470"/>
        <v>0</v>
      </c>
      <c r="Y1262">
        <f t="shared" si="471"/>
        <v>0</v>
      </c>
      <c r="Z1262">
        <f t="shared" si="472"/>
        <v>0</v>
      </c>
      <c r="AB1262">
        <f t="shared" si="473"/>
        <v>0</v>
      </c>
      <c r="AC1262">
        <f t="shared" si="474"/>
        <v>0</v>
      </c>
      <c r="AE1262">
        <f t="shared" si="475"/>
        <v>0</v>
      </c>
      <c r="AF1262">
        <f t="shared" si="476"/>
        <v>0</v>
      </c>
      <c r="AG1262">
        <f t="shared" si="487"/>
        <v>0</v>
      </c>
      <c r="AH1262">
        <f t="shared" si="488"/>
        <v>0</v>
      </c>
      <c r="AI1262">
        <f t="shared" si="477"/>
        <v>0</v>
      </c>
      <c r="AJ1262">
        <f t="shared" si="478"/>
        <v>0</v>
      </c>
      <c r="AK1262">
        <f t="shared" si="479"/>
        <v>0</v>
      </c>
      <c r="AL1262">
        <f t="shared" si="480"/>
        <v>0</v>
      </c>
      <c r="AM1262">
        <f t="shared" si="481"/>
        <v>0</v>
      </c>
      <c r="AO1262">
        <f t="shared" si="482"/>
        <v>0</v>
      </c>
      <c r="AP1262">
        <f t="shared" si="483"/>
        <v>0</v>
      </c>
    </row>
    <row r="1263" spans="1:42" x14ac:dyDescent="0.2">
      <c r="D1263" s="120">
        <f t="shared" si="465"/>
        <v>0</v>
      </c>
      <c r="O1263">
        <f t="shared" si="466"/>
        <v>0</v>
      </c>
      <c r="P1263">
        <f t="shared" si="484"/>
        <v>431</v>
      </c>
      <c r="Q1263">
        <f t="shared" si="485"/>
        <v>0</v>
      </c>
      <c r="R1263">
        <f t="shared" si="467"/>
        <v>0</v>
      </c>
      <c r="S1263">
        <f t="shared" si="468"/>
        <v>0</v>
      </c>
      <c r="T1263">
        <f t="shared" si="486"/>
        <v>0</v>
      </c>
      <c r="V1263">
        <f t="shared" si="469"/>
        <v>0</v>
      </c>
      <c r="W1263">
        <f t="shared" si="470"/>
        <v>0</v>
      </c>
      <c r="Y1263">
        <f t="shared" si="471"/>
        <v>0</v>
      </c>
      <c r="Z1263">
        <f t="shared" si="472"/>
        <v>0</v>
      </c>
      <c r="AB1263">
        <f t="shared" si="473"/>
        <v>0</v>
      </c>
      <c r="AC1263">
        <f t="shared" si="474"/>
        <v>0</v>
      </c>
      <c r="AE1263">
        <f t="shared" si="475"/>
        <v>0</v>
      </c>
      <c r="AF1263">
        <f t="shared" si="476"/>
        <v>0</v>
      </c>
      <c r="AG1263">
        <f t="shared" si="487"/>
        <v>0</v>
      </c>
      <c r="AH1263">
        <f t="shared" si="488"/>
        <v>0</v>
      </c>
      <c r="AI1263">
        <f t="shared" si="477"/>
        <v>0</v>
      </c>
      <c r="AJ1263">
        <f t="shared" si="478"/>
        <v>0</v>
      </c>
      <c r="AK1263">
        <f t="shared" si="479"/>
        <v>0</v>
      </c>
      <c r="AL1263">
        <f t="shared" si="480"/>
        <v>0</v>
      </c>
      <c r="AM1263">
        <f t="shared" si="481"/>
        <v>0</v>
      </c>
      <c r="AO1263">
        <f t="shared" si="482"/>
        <v>0</v>
      </c>
      <c r="AP1263">
        <f t="shared" si="483"/>
        <v>0</v>
      </c>
    </row>
    <row r="1264" spans="1:42" x14ac:dyDescent="0.2">
      <c r="D1264" s="120">
        <f t="shared" si="465"/>
        <v>0</v>
      </c>
      <c r="O1264">
        <f t="shared" si="466"/>
        <v>0</v>
      </c>
      <c r="P1264">
        <f t="shared" si="484"/>
        <v>431</v>
      </c>
      <c r="Q1264">
        <f t="shared" si="485"/>
        <v>0</v>
      </c>
      <c r="R1264">
        <f t="shared" si="467"/>
        <v>0</v>
      </c>
      <c r="S1264">
        <f t="shared" si="468"/>
        <v>0</v>
      </c>
      <c r="T1264">
        <f t="shared" si="486"/>
        <v>0</v>
      </c>
      <c r="V1264">
        <f t="shared" si="469"/>
        <v>0</v>
      </c>
      <c r="W1264">
        <f t="shared" si="470"/>
        <v>0</v>
      </c>
      <c r="Y1264">
        <f t="shared" si="471"/>
        <v>0</v>
      </c>
      <c r="Z1264">
        <f t="shared" si="472"/>
        <v>0</v>
      </c>
      <c r="AB1264">
        <f t="shared" si="473"/>
        <v>0</v>
      </c>
      <c r="AC1264">
        <f t="shared" si="474"/>
        <v>0</v>
      </c>
      <c r="AE1264">
        <f t="shared" si="475"/>
        <v>0</v>
      </c>
      <c r="AF1264">
        <f t="shared" si="476"/>
        <v>0</v>
      </c>
      <c r="AG1264">
        <f t="shared" si="487"/>
        <v>0</v>
      </c>
      <c r="AH1264">
        <f t="shared" si="488"/>
        <v>0</v>
      </c>
      <c r="AI1264">
        <f t="shared" si="477"/>
        <v>0</v>
      </c>
      <c r="AJ1264">
        <f t="shared" si="478"/>
        <v>0</v>
      </c>
      <c r="AK1264">
        <f t="shared" si="479"/>
        <v>0</v>
      </c>
      <c r="AL1264">
        <f t="shared" si="480"/>
        <v>0</v>
      </c>
      <c r="AM1264">
        <f t="shared" si="481"/>
        <v>0</v>
      </c>
      <c r="AO1264">
        <f t="shared" si="482"/>
        <v>0</v>
      </c>
      <c r="AP1264">
        <f t="shared" si="483"/>
        <v>0</v>
      </c>
    </row>
    <row r="1265" spans="1:42" x14ac:dyDescent="0.2">
      <c r="A1265" s="191"/>
      <c r="D1265" s="120">
        <f t="shared" si="465"/>
        <v>0</v>
      </c>
      <c r="O1265">
        <f t="shared" si="466"/>
        <v>0</v>
      </c>
      <c r="P1265">
        <f t="shared" si="484"/>
        <v>431</v>
      </c>
      <c r="Q1265">
        <f t="shared" si="485"/>
        <v>0</v>
      </c>
      <c r="R1265">
        <f t="shared" si="467"/>
        <v>0</v>
      </c>
      <c r="S1265">
        <f t="shared" si="468"/>
        <v>0</v>
      </c>
      <c r="T1265">
        <f t="shared" si="486"/>
        <v>0</v>
      </c>
      <c r="V1265">
        <f t="shared" si="469"/>
        <v>0</v>
      </c>
      <c r="W1265">
        <f t="shared" si="470"/>
        <v>0</v>
      </c>
      <c r="Y1265">
        <f t="shared" si="471"/>
        <v>0</v>
      </c>
      <c r="Z1265">
        <f t="shared" si="472"/>
        <v>0</v>
      </c>
      <c r="AB1265">
        <f t="shared" si="473"/>
        <v>0</v>
      </c>
      <c r="AC1265">
        <f t="shared" si="474"/>
        <v>0</v>
      </c>
      <c r="AE1265">
        <f t="shared" si="475"/>
        <v>0</v>
      </c>
      <c r="AF1265">
        <f t="shared" si="476"/>
        <v>0</v>
      </c>
      <c r="AG1265">
        <f t="shared" si="487"/>
        <v>0</v>
      </c>
      <c r="AH1265">
        <f t="shared" si="488"/>
        <v>0</v>
      </c>
      <c r="AI1265">
        <f t="shared" si="477"/>
        <v>0</v>
      </c>
      <c r="AJ1265">
        <f t="shared" si="478"/>
        <v>0</v>
      </c>
      <c r="AK1265">
        <f t="shared" si="479"/>
        <v>0</v>
      </c>
      <c r="AL1265">
        <f t="shared" si="480"/>
        <v>0</v>
      </c>
      <c r="AM1265">
        <f t="shared" si="481"/>
        <v>0</v>
      </c>
      <c r="AO1265">
        <f t="shared" si="482"/>
        <v>0</v>
      </c>
      <c r="AP1265">
        <f t="shared" si="483"/>
        <v>0</v>
      </c>
    </row>
    <row r="1266" spans="1:42" x14ac:dyDescent="0.2">
      <c r="D1266" s="120">
        <f t="shared" si="465"/>
        <v>0</v>
      </c>
      <c r="O1266">
        <f t="shared" si="466"/>
        <v>0</v>
      </c>
      <c r="P1266">
        <f t="shared" si="484"/>
        <v>431</v>
      </c>
      <c r="Q1266">
        <f t="shared" si="485"/>
        <v>0</v>
      </c>
      <c r="R1266">
        <f t="shared" si="467"/>
        <v>0</v>
      </c>
      <c r="S1266">
        <f t="shared" si="468"/>
        <v>0</v>
      </c>
      <c r="T1266">
        <f t="shared" si="486"/>
        <v>0</v>
      </c>
      <c r="V1266">
        <f t="shared" si="469"/>
        <v>0</v>
      </c>
      <c r="W1266">
        <f t="shared" si="470"/>
        <v>0</v>
      </c>
      <c r="Y1266">
        <f t="shared" si="471"/>
        <v>0</v>
      </c>
      <c r="Z1266">
        <f t="shared" si="472"/>
        <v>0</v>
      </c>
      <c r="AB1266">
        <f t="shared" si="473"/>
        <v>0</v>
      </c>
      <c r="AC1266">
        <f t="shared" si="474"/>
        <v>0</v>
      </c>
      <c r="AE1266">
        <f t="shared" si="475"/>
        <v>0</v>
      </c>
      <c r="AF1266">
        <f t="shared" si="476"/>
        <v>0</v>
      </c>
      <c r="AG1266">
        <f t="shared" si="487"/>
        <v>0</v>
      </c>
      <c r="AH1266">
        <f t="shared" si="488"/>
        <v>0</v>
      </c>
      <c r="AI1266">
        <f t="shared" si="477"/>
        <v>0</v>
      </c>
      <c r="AJ1266">
        <f t="shared" si="478"/>
        <v>0</v>
      </c>
      <c r="AK1266">
        <f t="shared" si="479"/>
        <v>0</v>
      </c>
      <c r="AL1266">
        <f t="shared" si="480"/>
        <v>0</v>
      </c>
      <c r="AM1266">
        <f t="shared" si="481"/>
        <v>0</v>
      </c>
      <c r="AO1266">
        <f t="shared" si="482"/>
        <v>0</v>
      </c>
      <c r="AP1266">
        <f t="shared" si="483"/>
        <v>0</v>
      </c>
    </row>
    <row r="1267" spans="1:42" x14ac:dyDescent="0.2">
      <c r="D1267" s="120">
        <f t="shared" si="465"/>
        <v>0</v>
      </c>
      <c r="O1267">
        <f t="shared" si="466"/>
        <v>0</v>
      </c>
      <c r="P1267">
        <f t="shared" si="484"/>
        <v>431</v>
      </c>
      <c r="Q1267">
        <f t="shared" si="485"/>
        <v>0</v>
      </c>
      <c r="R1267">
        <f t="shared" si="467"/>
        <v>0</v>
      </c>
      <c r="S1267">
        <f t="shared" si="468"/>
        <v>0</v>
      </c>
      <c r="T1267">
        <f t="shared" si="486"/>
        <v>0</v>
      </c>
      <c r="V1267">
        <f t="shared" si="469"/>
        <v>0</v>
      </c>
      <c r="W1267">
        <f t="shared" si="470"/>
        <v>0</v>
      </c>
      <c r="Y1267">
        <f t="shared" si="471"/>
        <v>0</v>
      </c>
      <c r="Z1267">
        <f t="shared" si="472"/>
        <v>0</v>
      </c>
      <c r="AB1267">
        <f t="shared" si="473"/>
        <v>0</v>
      </c>
      <c r="AC1267">
        <f t="shared" si="474"/>
        <v>0</v>
      </c>
      <c r="AE1267">
        <f t="shared" si="475"/>
        <v>0</v>
      </c>
      <c r="AF1267">
        <f t="shared" si="476"/>
        <v>0</v>
      </c>
      <c r="AG1267">
        <f t="shared" si="487"/>
        <v>0</v>
      </c>
      <c r="AH1267">
        <f t="shared" si="488"/>
        <v>0</v>
      </c>
      <c r="AI1267">
        <f t="shared" si="477"/>
        <v>0</v>
      </c>
      <c r="AJ1267">
        <f t="shared" si="478"/>
        <v>0</v>
      </c>
      <c r="AK1267">
        <f t="shared" si="479"/>
        <v>0</v>
      </c>
      <c r="AL1267">
        <f t="shared" si="480"/>
        <v>0</v>
      </c>
      <c r="AM1267">
        <f t="shared" si="481"/>
        <v>0</v>
      </c>
      <c r="AO1267">
        <f t="shared" si="482"/>
        <v>0</v>
      </c>
      <c r="AP1267">
        <f t="shared" si="483"/>
        <v>0</v>
      </c>
    </row>
    <row r="1268" spans="1:42" x14ac:dyDescent="0.2">
      <c r="A1268" s="191"/>
      <c r="D1268" s="120">
        <f t="shared" si="465"/>
        <v>0</v>
      </c>
      <c r="O1268">
        <f t="shared" si="466"/>
        <v>0</v>
      </c>
      <c r="P1268">
        <f t="shared" si="484"/>
        <v>431</v>
      </c>
      <c r="Q1268">
        <f t="shared" si="485"/>
        <v>0</v>
      </c>
      <c r="R1268">
        <f t="shared" si="467"/>
        <v>0</v>
      </c>
      <c r="S1268">
        <f t="shared" si="468"/>
        <v>0</v>
      </c>
      <c r="T1268">
        <f t="shared" si="486"/>
        <v>0</v>
      </c>
      <c r="V1268">
        <f t="shared" si="469"/>
        <v>0</v>
      </c>
      <c r="W1268">
        <f t="shared" si="470"/>
        <v>0</v>
      </c>
      <c r="Y1268">
        <f t="shared" si="471"/>
        <v>0</v>
      </c>
      <c r="Z1268">
        <f t="shared" si="472"/>
        <v>0</v>
      </c>
      <c r="AB1268">
        <f t="shared" si="473"/>
        <v>0</v>
      </c>
      <c r="AC1268">
        <f t="shared" si="474"/>
        <v>0</v>
      </c>
      <c r="AE1268">
        <f t="shared" si="475"/>
        <v>0</v>
      </c>
      <c r="AF1268">
        <f t="shared" si="476"/>
        <v>0</v>
      </c>
      <c r="AG1268">
        <f t="shared" si="487"/>
        <v>0</v>
      </c>
      <c r="AH1268">
        <f t="shared" si="488"/>
        <v>0</v>
      </c>
      <c r="AI1268">
        <f t="shared" si="477"/>
        <v>0</v>
      </c>
      <c r="AJ1268">
        <f t="shared" si="478"/>
        <v>0</v>
      </c>
      <c r="AK1268">
        <f t="shared" si="479"/>
        <v>0</v>
      </c>
      <c r="AL1268">
        <f t="shared" si="480"/>
        <v>0</v>
      </c>
      <c r="AM1268">
        <f t="shared" si="481"/>
        <v>0</v>
      </c>
      <c r="AO1268">
        <f t="shared" si="482"/>
        <v>0</v>
      </c>
      <c r="AP1268">
        <f t="shared" si="483"/>
        <v>0</v>
      </c>
    </row>
    <row r="1269" spans="1:42" x14ac:dyDescent="0.2">
      <c r="A1269" s="55"/>
      <c r="D1269" s="120">
        <f t="shared" si="465"/>
        <v>0</v>
      </c>
      <c r="O1269">
        <f t="shared" si="466"/>
        <v>0</v>
      </c>
      <c r="P1269">
        <f t="shared" si="484"/>
        <v>431</v>
      </c>
      <c r="Q1269">
        <f t="shared" si="485"/>
        <v>0</v>
      </c>
      <c r="R1269">
        <f t="shared" si="467"/>
        <v>0</v>
      </c>
      <c r="S1269">
        <f t="shared" si="468"/>
        <v>0</v>
      </c>
      <c r="T1269">
        <f t="shared" si="486"/>
        <v>0</v>
      </c>
      <c r="V1269">
        <f t="shared" si="469"/>
        <v>0</v>
      </c>
      <c r="W1269">
        <f t="shared" si="470"/>
        <v>0</v>
      </c>
      <c r="Y1269">
        <f t="shared" si="471"/>
        <v>0</v>
      </c>
      <c r="Z1269">
        <f t="shared" si="472"/>
        <v>0</v>
      </c>
      <c r="AB1269">
        <f t="shared" si="473"/>
        <v>0</v>
      </c>
      <c r="AC1269">
        <f t="shared" si="474"/>
        <v>0</v>
      </c>
      <c r="AE1269">
        <f t="shared" si="475"/>
        <v>0</v>
      </c>
      <c r="AF1269">
        <f t="shared" si="476"/>
        <v>0</v>
      </c>
      <c r="AG1269">
        <f t="shared" si="487"/>
        <v>0</v>
      </c>
      <c r="AH1269">
        <f t="shared" si="488"/>
        <v>0</v>
      </c>
      <c r="AI1269">
        <f t="shared" si="477"/>
        <v>0</v>
      </c>
      <c r="AJ1269">
        <f t="shared" si="478"/>
        <v>0</v>
      </c>
      <c r="AK1269">
        <f t="shared" si="479"/>
        <v>0</v>
      </c>
      <c r="AL1269">
        <f t="shared" si="480"/>
        <v>0</v>
      </c>
      <c r="AM1269">
        <f t="shared" si="481"/>
        <v>0</v>
      </c>
      <c r="AO1269">
        <f t="shared" si="482"/>
        <v>0</v>
      </c>
      <c r="AP1269">
        <f t="shared" si="483"/>
        <v>0</v>
      </c>
    </row>
    <row r="1270" spans="1:42" x14ac:dyDescent="0.2">
      <c r="D1270" s="120">
        <f t="shared" si="465"/>
        <v>0</v>
      </c>
      <c r="O1270">
        <f t="shared" si="466"/>
        <v>0</v>
      </c>
      <c r="P1270">
        <f t="shared" si="484"/>
        <v>431</v>
      </c>
      <c r="Q1270">
        <f t="shared" si="485"/>
        <v>0</v>
      </c>
      <c r="R1270">
        <f t="shared" si="467"/>
        <v>0</v>
      </c>
      <c r="S1270">
        <f t="shared" si="468"/>
        <v>0</v>
      </c>
      <c r="T1270">
        <f t="shared" si="486"/>
        <v>0</v>
      </c>
      <c r="V1270">
        <f t="shared" si="469"/>
        <v>0</v>
      </c>
      <c r="W1270">
        <f t="shared" si="470"/>
        <v>0</v>
      </c>
      <c r="Y1270">
        <f t="shared" si="471"/>
        <v>0</v>
      </c>
      <c r="Z1270">
        <f t="shared" si="472"/>
        <v>0</v>
      </c>
      <c r="AB1270">
        <f t="shared" si="473"/>
        <v>0</v>
      </c>
      <c r="AC1270">
        <f t="shared" si="474"/>
        <v>0</v>
      </c>
      <c r="AE1270">
        <f t="shared" si="475"/>
        <v>0</v>
      </c>
      <c r="AF1270">
        <f t="shared" si="476"/>
        <v>0</v>
      </c>
      <c r="AG1270">
        <f t="shared" si="487"/>
        <v>0</v>
      </c>
      <c r="AH1270">
        <f t="shared" si="488"/>
        <v>0</v>
      </c>
      <c r="AI1270">
        <f t="shared" si="477"/>
        <v>0</v>
      </c>
      <c r="AJ1270">
        <f t="shared" si="478"/>
        <v>0</v>
      </c>
      <c r="AK1270">
        <f t="shared" si="479"/>
        <v>0</v>
      </c>
      <c r="AL1270">
        <f t="shared" si="480"/>
        <v>0</v>
      </c>
      <c r="AM1270">
        <f t="shared" si="481"/>
        <v>0</v>
      </c>
      <c r="AO1270">
        <f t="shared" si="482"/>
        <v>0</v>
      </c>
      <c r="AP1270">
        <f t="shared" si="483"/>
        <v>0</v>
      </c>
    </row>
    <row r="1271" spans="1:42" x14ac:dyDescent="0.2">
      <c r="D1271" s="120">
        <f t="shared" si="465"/>
        <v>0</v>
      </c>
      <c r="O1271">
        <f t="shared" si="466"/>
        <v>0</v>
      </c>
      <c r="P1271">
        <f t="shared" si="484"/>
        <v>431</v>
      </c>
      <c r="Q1271">
        <f t="shared" si="485"/>
        <v>0</v>
      </c>
      <c r="R1271">
        <f t="shared" si="467"/>
        <v>0</v>
      </c>
      <c r="S1271">
        <f t="shared" si="468"/>
        <v>0</v>
      </c>
      <c r="T1271">
        <f t="shared" si="486"/>
        <v>0</v>
      </c>
      <c r="V1271">
        <f t="shared" si="469"/>
        <v>0</v>
      </c>
      <c r="W1271">
        <f t="shared" si="470"/>
        <v>0</v>
      </c>
      <c r="Y1271">
        <f t="shared" si="471"/>
        <v>0</v>
      </c>
      <c r="Z1271">
        <f t="shared" si="472"/>
        <v>0</v>
      </c>
      <c r="AB1271">
        <f t="shared" si="473"/>
        <v>0</v>
      </c>
      <c r="AC1271">
        <f t="shared" si="474"/>
        <v>0</v>
      </c>
      <c r="AE1271">
        <f t="shared" si="475"/>
        <v>0</v>
      </c>
      <c r="AF1271">
        <f t="shared" si="476"/>
        <v>0</v>
      </c>
      <c r="AG1271">
        <f t="shared" si="487"/>
        <v>0</v>
      </c>
      <c r="AH1271">
        <f t="shared" si="488"/>
        <v>0</v>
      </c>
      <c r="AI1271">
        <f t="shared" si="477"/>
        <v>0</v>
      </c>
      <c r="AJ1271">
        <f t="shared" si="478"/>
        <v>0</v>
      </c>
      <c r="AK1271">
        <f t="shared" si="479"/>
        <v>0</v>
      </c>
      <c r="AL1271">
        <f t="shared" si="480"/>
        <v>0</v>
      </c>
      <c r="AM1271">
        <f t="shared" si="481"/>
        <v>0</v>
      </c>
      <c r="AO1271">
        <f t="shared" si="482"/>
        <v>0</v>
      </c>
      <c r="AP1271">
        <f t="shared" si="483"/>
        <v>0</v>
      </c>
    </row>
    <row r="1272" spans="1:42" x14ac:dyDescent="0.2">
      <c r="A1272" s="191"/>
      <c r="D1272" s="120">
        <f t="shared" si="465"/>
        <v>0</v>
      </c>
      <c r="O1272">
        <f t="shared" si="466"/>
        <v>0</v>
      </c>
      <c r="P1272">
        <f t="shared" si="484"/>
        <v>431</v>
      </c>
      <c r="Q1272">
        <f t="shared" si="485"/>
        <v>0</v>
      </c>
      <c r="R1272">
        <f t="shared" si="467"/>
        <v>0</v>
      </c>
      <c r="S1272">
        <f t="shared" si="468"/>
        <v>0</v>
      </c>
      <c r="T1272">
        <f t="shared" si="486"/>
        <v>0</v>
      </c>
      <c r="V1272">
        <f t="shared" si="469"/>
        <v>0</v>
      </c>
      <c r="W1272">
        <f t="shared" si="470"/>
        <v>0</v>
      </c>
      <c r="Y1272">
        <f t="shared" si="471"/>
        <v>0</v>
      </c>
      <c r="Z1272">
        <f t="shared" si="472"/>
        <v>0</v>
      </c>
      <c r="AB1272">
        <f t="shared" si="473"/>
        <v>0</v>
      </c>
      <c r="AC1272">
        <f t="shared" si="474"/>
        <v>0</v>
      </c>
      <c r="AE1272">
        <f t="shared" si="475"/>
        <v>0</v>
      </c>
      <c r="AF1272">
        <f t="shared" si="476"/>
        <v>0</v>
      </c>
      <c r="AG1272">
        <f t="shared" si="487"/>
        <v>0</v>
      </c>
      <c r="AH1272">
        <f t="shared" si="488"/>
        <v>0</v>
      </c>
      <c r="AI1272">
        <f t="shared" si="477"/>
        <v>0</v>
      </c>
      <c r="AJ1272">
        <f t="shared" si="478"/>
        <v>0</v>
      </c>
      <c r="AK1272">
        <f t="shared" si="479"/>
        <v>0</v>
      </c>
      <c r="AL1272">
        <f t="shared" si="480"/>
        <v>0</v>
      </c>
      <c r="AM1272">
        <f t="shared" si="481"/>
        <v>0</v>
      </c>
      <c r="AO1272">
        <f t="shared" si="482"/>
        <v>0</v>
      </c>
      <c r="AP1272">
        <f t="shared" si="483"/>
        <v>0</v>
      </c>
    </row>
    <row r="1273" spans="1:42" x14ac:dyDescent="0.2">
      <c r="A1273" s="43"/>
      <c r="D1273" s="120">
        <f t="shared" si="465"/>
        <v>0</v>
      </c>
      <c r="O1273">
        <f t="shared" si="466"/>
        <v>0</v>
      </c>
      <c r="P1273">
        <f t="shared" si="484"/>
        <v>431</v>
      </c>
      <c r="Q1273">
        <f t="shared" si="485"/>
        <v>0</v>
      </c>
      <c r="R1273">
        <f t="shared" si="467"/>
        <v>0</v>
      </c>
      <c r="S1273">
        <f t="shared" si="468"/>
        <v>0</v>
      </c>
      <c r="T1273">
        <f t="shared" si="486"/>
        <v>0</v>
      </c>
      <c r="V1273">
        <f t="shared" si="469"/>
        <v>0</v>
      </c>
      <c r="W1273">
        <f t="shared" si="470"/>
        <v>0</v>
      </c>
      <c r="Y1273">
        <f t="shared" si="471"/>
        <v>0</v>
      </c>
      <c r="Z1273">
        <f t="shared" si="472"/>
        <v>0</v>
      </c>
      <c r="AB1273">
        <f t="shared" si="473"/>
        <v>0</v>
      </c>
      <c r="AC1273">
        <f t="shared" si="474"/>
        <v>0</v>
      </c>
      <c r="AE1273">
        <f t="shared" si="475"/>
        <v>0</v>
      </c>
      <c r="AF1273">
        <f t="shared" si="476"/>
        <v>0</v>
      </c>
      <c r="AG1273">
        <f t="shared" si="487"/>
        <v>0</v>
      </c>
      <c r="AH1273">
        <f t="shared" si="488"/>
        <v>0</v>
      </c>
      <c r="AI1273">
        <f t="shared" si="477"/>
        <v>0</v>
      </c>
      <c r="AJ1273">
        <f t="shared" si="478"/>
        <v>0</v>
      </c>
      <c r="AK1273">
        <f t="shared" si="479"/>
        <v>0</v>
      </c>
      <c r="AL1273">
        <f t="shared" si="480"/>
        <v>0</v>
      </c>
      <c r="AM1273">
        <f t="shared" si="481"/>
        <v>0</v>
      </c>
      <c r="AO1273">
        <f t="shared" si="482"/>
        <v>0</v>
      </c>
      <c r="AP1273">
        <f t="shared" si="483"/>
        <v>0</v>
      </c>
    </row>
    <row r="1274" spans="1:42" x14ac:dyDescent="0.2">
      <c r="D1274" s="120">
        <f t="shared" si="465"/>
        <v>0</v>
      </c>
      <c r="O1274">
        <f t="shared" si="466"/>
        <v>0</v>
      </c>
      <c r="P1274">
        <f t="shared" si="484"/>
        <v>431</v>
      </c>
      <c r="Q1274">
        <f t="shared" si="485"/>
        <v>0</v>
      </c>
      <c r="R1274">
        <f t="shared" si="467"/>
        <v>0</v>
      </c>
      <c r="S1274">
        <f t="shared" si="468"/>
        <v>0</v>
      </c>
      <c r="T1274">
        <f t="shared" si="486"/>
        <v>0</v>
      </c>
      <c r="V1274">
        <f t="shared" si="469"/>
        <v>0</v>
      </c>
      <c r="W1274">
        <f t="shared" si="470"/>
        <v>0</v>
      </c>
      <c r="Y1274">
        <f t="shared" si="471"/>
        <v>0</v>
      </c>
      <c r="Z1274">
        <f t="shared" si="472"/>
        <v>0</v>
      </c>
      <c r="AB1274">
        <f t="shared" si="473"/>
        <v>0</v>
      </c>
      <c r="AC1274">
        <f t="shared" si="474"/>
        <v>0</v>
      </c>
      <c r="AE1274">
        <f t="shared" si="475"/>
        <v>0</v>
      </c>
      <c r="AF1274">
        <f t="shared" si="476"/>
        <v>0</v>
      </c>
      <c r="AG1274">
        <f t="shared" si="487"/>
        <v>0</v>
      </c>
      <c r="AH1274">
        <f t="shared" si="488"/>
        <v>0</v>
      </c>
      <c r="AI1274">
        <f t="shared" si="477"/>
        <v>0</v>
      </c>
      <c r="AJ1274">
        <f t="shared" si="478"/>
        <v>0</v>
      </c>
      <c r="AK1274">
        <f t="shared" si="479"/>
        <v>0</v>
      </c>
      <c r="AL1274">
        <f t="shared" si="480"/>
        <v>0</v>
      </c>
      <c r="AM1274">
        <f t="shared" si="481"/>
        <v>0</v>
      </c>
      <c r="AO1274">
        <f t="shared" si="482"/>
        <v>0</v>
      </c>
      <c r="AP1274">
        <f t="shared" si="483"/>
        <v>0</v>
      </c>
    </row>
    <row r="1275" spans="1:42" x14ac:dyDescent="0.2">
      <c r="A1275" s="191"/>
      <c r="D1275" s="120">
        <f t="shared" si="465"/>
        <v>0</v>
      </c>
      <c r="O1275">
        <f t="shared" si="466"/>
        <v>0</v>
      </c>
      <c r="P1275">
        <f t="shared" si="484"/>
        <v>431</v>
      </c>
      <c r="Q1275">
        <f t="shared" si="485"/>
        <v>0</v>
      </c>
      <c r="R1275">
        <f t="shared" si="467"/>
        <v>0</v>
      </c>
      <c r="S1275">
        <f t="shared" si="468"/>
        <v>0</v>
      </c>
      <c r="T1275">
        <f t="shared" si="486"/>
        <v>0</v>
      </c>
      <c r="V1275">
        <f t="shared" si="469"/>
        <v>0</v>
      </c>
      <c r="W1275">
        <f t="shared" si="470"/>
        <v>0</v>
      </c>
      <c r="Y1275">
        <f t="shared" si="471"/>
        <v>0</v>
      </c>
      <c r="Z1275">
        <f t="shared" si="472"/>
        <v>0</v>
      </c>
      <c r="AB1275">
        <f t="shared" si="473"/>
        <v>0</v>
      </c>
      <c r="AC1275">
        <f t="shared" si="474"/>
        <v>0</v>
      </c>
      <c r="AE1275">
        <f t="shared" si="475"/>
        <v>0</v>
      </c>
      <c r="AF1275">
        <f t="shared" si="476"/>
        <v>0</v>
      </c>
      <c r="AG1275">
        <f t="shared" si="487"/>
        <v>0</v>
      </c>
      <c r="AH1275">
        <f t="shared" si="488"/>
        <v>0</v>
      </c>
      <c r="AI1275">
        <f t="shared" si="477"/>
        <v>0</v>
      </c>
      <c r="AJ1275">
        <f t="shared" si="478"/>
        <v>0</v>
      </c>
      <c r="AK1275">
        <f t="shared" si="479"/>
        <v>0</v>
      </c>
      <c r="AL1275">
        <f t="shared" si="480"/>
        <v>0</v>
      </c>
      <c r="AM1275">
        <f t="shared" si="481"/>
        <v>0</v>
      </c>
      <c r="AO1275">
        <f t="shared" si="482"/>
        <v>0</v>
      </c>
      <c r="AP1275">
        <f t="shared" si="483"/>
        <v>0</v>
      </c>
    </row>
    <row r="1276" spans="1:42" x14ac:dyDescent="0.2">
      <c r="A1276" s="55"/>
      <c r="D1276" s="120">
        <f t="shared" si="465"/>
        <v>0</v>
      </c>
      <c r="O1276">
        <f t="shared" si="466"/>
        <v>0</v>
      </c>
      <c r="P1276">
        <f t="shared" si="484"/>
        <v>431</v>
      </c>
      <c r="Q1276">
        <f t="shared" si="485"/>
        <v>0</v>
      </c>
      <c r="R1276">
        <f t="shared" si="467"/>
        <v>0</v>
      </c>
      <c r="S1276">
        <f t="shared" si="468"/>
        <v>0</v>
      </c>
      <c r="T1276">
        <f t="shared" si="486"/>
        <v>0</v>
      </c>
      <c r="V1276">
        <f t="shared" si="469"/>
        <v>0</v>
      </c>
      <c r="W1276">
        <f t="shared" si="470"/>
        <v>0</v>
      </c>
      <c r="Y1276">
        <f t="shared" si="471"/>
        <v>0</v>
      </c>
      <c r="Z1276">
        <f t="shared" si="472"/>
        <v>0</v>
      </c>
      <c r="AB1276">
        <f t="shared" si="473"/>
        <v>0</v>
      </c>
      <c r="AC1276">
        <f t="shared" si="474"/>
        <v>0</v>
      </c>
      <c r="AE1276">
        <f t="shared" si="475"/>
        <v>0</v>
      </c>
      <c r="AF1276">
        <f t="shared" si="476"/>
        <v>0</v>
      </c>
      <c r="AG1276">
        <f t="shared" si="487"/>
        <v>0</v>
      </c>
      <c r="AH1276">
        <f t="shared" si="488"/>
        <v>0</v>
      </c>
      <c r="AI1276">
        <f t="shared" si="477"/>
        <v>0</v>
      </c>
      <c r="AJ1276">
        <f t="shared" si="478"/>
        <v>0</v>
      </c>
      <c r="AK1276">
        <f t="shared" si="479"/>
        <v>0</v>
      </c>
      <c r="AL1276">
        <f t="shared" si="480"/>
        <v>0</v>
      </c>
      <c r="AM1276">
        <f t="shared" si="481"/>
        <v>0</v>
      </c>
      <c r="AO1276">
        <f t="shared" si="482"/>
        <v>0</v>
      </c>
      <c r="AP1276">
        <f t="shared" si="483"/>
        <v>0</v>
      </c>
    </row>
    <row r="1277" spans="1:42" x14ac:dyDescent="0.2">
      <c r="A1277" s="191"/>
      <c r="D1277" s="120">
        <f t="shared" si="465"/>
        <v>0</v>
      </c>
      <c r="O1277">
        <f t="shared" si="466"/>
        <v>0</v>
      </c>
      <c r="P1277">
        <f t="shared" si="484"/>
        <v>431</v>
      </c>
      <c r="Q1277">
        <f t="shared" si="485"/>
        <v>0</v>
      </c>
      <c r="R1277">
        <f t="shared" si="467"/>
        <v>0</v>
      </c>
      <c r="S1277">
        <f t="shared" si="468"/>
        <v>0</v>
      </c>
      <c r="T1277">
        <f t="shared" si="486"/>
        <v>0</v>
      </c>
      <c r="V1277">
        <f t="shared" si="469"/>
        <v>0</v>
      </c>
      <c r="W1277">
        <f t="shared" si="470"/>
        <v>0</v>
      </c>
      <c r="Y1277">
        <f t="shared" si="471"/>
        <v>0</v>
      </c>
      <c r="Z1277">
        <f t="shared" si="472"/>
        <v>0</v>
      </c>
      <c r="AB1277">
        <f t="shared" si="473"/>
        <v>0</v>
      </c>
      <c r="AC1277">
        <f t="shared" si="474"/>
        <v>0</v>
      </c>
      <c r="AE1277">
        <f t="shared" si="475"/>
        <v>0</v>
      </c>
      <c r="AF1277">
        <f t="shared" si="476"/>
        <v>0</v>
      </c>
      <c r="AG1277">
        <f t="shared" si="487"/>
        <v>0</v>
      </c>
      <c r="AH1277">
        <f t="shared" si="488"/>
        <v>0</v>
      </c>
      <c r="AI1277">
        <f t="shared" si="477"/>
        <v>0</v>
      </c>
      <c r="AJ1277">
        <f t="shared" si="478"/>
        <v>0</v>
      </c>
      <c r="AK1277">
        <f t="shared" si="479"/>
        <v>0</v>
      </c>
      <c r="AL1277">
        <f t="shared" si="480"/>
        <v>0</v>
      </c>
      <c r="AM1277">
        <f t="shared" si="481"/>
        <v>0</v>
      </c>
      <c r="AO1277">
        <f t="shared" si="482"/>
        <v>0</v>
      </c>
      <c r="AP1277">
        <f t="shared" si="483"/>
        <v>0</v>
      </c>
    </row>
    <row r="1278" spans="1:42" x14ac:dyDescent="0.2">
      <c r="A1278" s="40"/>
      <c r="D1278" s="120">
        <f t="shared" si="465"/>
        <v>0</v>
      </c>
      <c r="O1278">
        <f t="shared" si="466"/>
        <v>0</v>
      </c>
      <c r="P1278">
        <f t="shared" si="484"/>
        <v>431</v>
      </c>
      <c r="Q1278">
        <f t="shared" si="485"/>
        <v>0</v>
      </c>
      <c r="R1278">
        <f t="shared" si="467"/>
        <v>0</v>
      </c>
      <c r="S1278">
        <f t="shared" si="468"/>
        <v>0</v>
      </c>
      <c r="T1278">
        <f t="shared" si="486"/>
        <v>0</v>
      </c>
      <c r="V1278">
        <f t="shared" si="469"/>
        <v>0</v>
      </c>
      <c r="W1278">
        <f t="shared" si="470"/>
        <v>0</v>
      </c>
      <c r="Y1278">
        <f t="shared" si="471"/>
        <v>0</v>
      </c>
      <c r="Z1278">
        <f t="shared" si="472"/>
        <v>0</v>
      </c>
      <c r="AB1278">
        <f t="shared" si="473"/>
        <v>0</v>
      </c>
      <c r="AC1278">
        <f t="shared" si="474"/>
        <v>0</v>
      </c>
      <c r="AE1278">
        <f t="shared" si="475"/>
        <v>0</v>
      </c>
      <c r="AF1278">
        <f t="shared" si="476"/>
        <v>0</v>
      </c>
      <c r="AG1278">
        <f t="shared" si="487"/>
        <v>0</v>
      </c>
      <c r="AH1278">
        <f t="shared" si="488"/>
        <v>0</v>
      </c>
      <c r="AI1278">
        <f t="shared" si="477"/>
        <v>0</v>
      </c>
      <c r="AJ1278">
        <f t="shared" si="478"/>
        <v>0</v>
      </c>
      <c r="AK1278">
        <f t="shared" si="479"/>
        <v>0</v>
      </c>
      <c r="AL1278">
        <f t="shared" si="480"/>
        <v>0</v>
      </c>
      <c r="AM1278">
        <f t="shared" si="481"/>
        <v>0</v>
      </c>
      <c r="AO1278">
        <f t="shared" si="482"/>
        <v>0</v>
      </c>
      <c r="AP1278">
        <f t="shared" si="483"/>
        <v>0</v>
      </c>
    </row>
    <row r="1279" spans="1:42" x14ac:dyDescent="0.2">
      <c r="A1279" s="40"/>
      <c r="D1279" s="120">
        <f t="shared" si="465"/>
        <v>0</v>
      </c>
      <c r="O1279">
        <f t="shared" si="466"/>
        <v>0</v>
      </c>
      <c r="P1279">
        <f t="shared" si="484"/>
        <v>431</v>
      </c>
      <c r="Q1279">
        <f t="shared" si="485"/>
        <v>0</v>
      </c>
      <c r="R1279">
        <f t="shared" si="467"/>
        <v>0</v>
      </c>
      <c r="S1279">
        <f t="shared" si="468"/>
        <v>0</v>
      </c>
      <c r="T1279">
        <f t="shared" si="486"/>
        <v>0</v>
      </c>
      <c r="V1279">
        <f t="shared" si="469"/>
        <v>0</v>
      </c>
      <c r="W1279">
        <f t="shared" si="470"/>
        <v>0</v>
      </c>
      <c r="Y1279">
        <f t="shared" si="471"/>
        <v>0</v>
      </c>
      <c r="Z1279">
        <f t="shared" si="472"/>
        <v>0</v>
      </c>
      <c r="AB1279">
        <f t="shared" si="473"/>
        <v>0</v>
      </c>
      <c r="AC1279">
        <f t="shared" si="474"/>
        <v>0</v>
      </c>
      <c r="AE1279">
        <f t="shared" si="475"/>
        <v>0</v>
      </c>
      <c r="AF1279">
        <f t="shared" si="476"/>
        <v>0</v>
      </c>
      <c r="AG1279">
        <f t="shared" si="487"/>
        <v>0</v>
      </c>
      <c r="AH1279">
        <f t="shared" si="488"/>
        <v>0</v>
      </c>
      <c r="AI1279">
        <f t="shared" si="477"/>
        <v>0</v>
      </c>
      <c r="AJ1279">
        <f t="shared" si="478"/>
        <v>0</v>
      </c>
      <c r="AK1279">
        <f t="shared" si="479"/>
        <v>0</v>
      </c>
      <c r="AL1279">
        <f t="shared" si="480"/>
        <v>0</v>
      </c>
      <c r="AM1279">
        <f t="shared" si="481"/>
        <v>0</v>
      </c>
      <c r="AO1279">
        <f t="shared" si="482"/>
        <v>0</v>
      </c>
      <c r="AP1279">
        <f t="shared" si="483"/>
        <v>0</v>
      </c>
    </row>
    <row r="1280" spans="1:42" x14ac:dyDescent="0.2">
      <c r="A1280" s="511"/>
      <c r="D1280" s="120">
        <f t="shared" si="465"/>
        <v>0</v>
      </c>
      <c r="O1280">
        <f t="shared" si="466"/>
        <v>0</v>
      </c>
      <c r="P1280">
        <f t="shared" si="484"/>
        <v>431</v>
      </c>
      <c r="Q1280">
        <f t="shared" si="485"/>
        <v>0</v>
      </c>
      <c r="R1280">
        <f t="shared" si="467"/>
        <v>0</v>
      </c>
      <c r="S1280">
        <f t="shared" si="468"/>
        <v>0</v>
      </c>
      <c r="T1280">
        <f t="shared" si="486"/>
        <v>0</v>
      </c>
      <c r="V1280">
        <f t="shared" si="469"/>
        <v>0</v>
      </c>
      <c r="W1280">
        <f t="shared" si="470"/>
        <v>0</v>
      </c>
      <c r="Y1280">
        <f t="shared" si="471"/>
        <v>0</v>
      </c>
      <c r="Z1280">
        <f t="shared" si="472"/>
        <v>0</v>
      </c>
      <c r="AB1280">
        <f t="shared" si="473"/>
        <v>0</v>
      </c>
      <c r="AC1280">
        <f t="shared" si="474"/>
        <v>0</v>
      </c>
      <c r="AE1280">
        <f t="shared" si="475"/>
        <v>0</v>
      </c>
      <c r="AF1280">
        <f t="shared" si="476"/>
        <v>0</v>
      </c>
      <c r="AG1280">
        <f t="shared" si="487"/>
        <v>0</v>
      </c>
      <c r="AH1280">
        <f t="shared" si="488"/>
        <v>0</v>
      </c>
      <c r="AI1280">
        <f t="shared" si="477"/>
        <v>0</v>
      </c>
      <c r="AJ1280">
        <f t="shared" si="478"/>
        <v>0</v>
      </c>
      <c r="AK1280">
        <f t="shared" si="479"/>
        <v>0</v>
      </c>
      <c r="AL1280">
        <f t="shared" si="480"/>
        <v>0</v>
      </c>
      <c r="AM1280">
        <f t="shared" si="481"/>
        <v>0</v>
      </c>
      <c r="AO1280">
        <f t="shared" si="482"/>
        <v>0</v>
      </c>
      <c r="AP1280">
        <f t="shared" si="483"/>
        <v>0</v>
      </c>
    </row>
    <row r="1281" spans="1:42" x14ac:dyDescent="0.2">
      <c r="A1281" s="43"/>
      <c r="D1281" s="120">
        <f t="shared" si="465"/>
        <v>0</v>
      </c>
      <c r="O1281">
        <f t="shared" si="466"/>
        <v>0</v>
      </c>
      <c r="P1281">
        <f t="shared" si="484"/>
        <v>431</v>
      </c>
      <c r="Q1281">
        <f t="shared" si="485"/>
        <v>0</v>
      </c>
      <c r="R1281">
        <f t="shared" si="467"/>
        <v>0</v>
      </c>
      <c r="S1281">
        <f t="shared" si="468"/>
        <v>0</v>
      </c>
      <c r="T1281">
        <f t="shared" si="486"/>
        <v>0</v>
      </c>
      <c r="V1281">
        <f t="shared" si="469"/>
        <v>0</v>
      </c>
      <c r="W1281">
        <f t="shared" si="470"/>
        <v>0</v>
      </c>
      <c r="Y1281">
        <f t="shared" si="471"/>
        <v>0</v>
      </c>
      <c r="Z1281">
        <f t="shared" si="472"/>
        <v>0</v>
      </c>
      <c r="AB1281">
        <f t="shared" si="473"/>
        <v>0</v>
      </c>
      <c r="AC1281">
        <f t="shared" si="474"/>
        <v>0</v>
      </c>
      <c r="AE1281">
        <f t="shared" si="475"/>
        <v>0</v>
      </c>
      <c r="AF1281">
        <f t="shared" si="476"/>
        <v>0</v>
      </c>
      <c r="AG1281">
        <f t="shared" si="487"/>
        <v>0</v>
      </c>
      <c r="AH1281">
        <f t="shared" si="488"/>
        <v>0</v>
      </c>
      <c r="AI1281">
        <f t="shared" si="477"/>
        <v>0</v>
      </c>
      <c r="AJ1281">
        <f t="shared" si="478"/>
        <v>0</v>
      </c>
      <c r="AK1281">
        <f t="shared" si="479"/>
        <v>0</v>
      </c>
      <c r="AL1281">
        <f t="shared" si="480"/>
        <v>0</v>
      </c>
      <c r="AM1281">
        <f t="shared" si="481"/>
        <v>0</v>
      </c>
      <c r="AO1281">
        <f t="shared" si="482"/>
        <v>0</v>
      </c>
      <c r="AP1281">
        <f t="shared" si="483"/>
        <v>0</v>
      </c>
    </row>
    <row r="1282" spans="1:42" x14ac:dyDescent="0.2">
      <c r="A1282" s="486"/>
      <c r="D1282" s="120">
        <f t="shared" ref="D1282:D1345" si="489">$T1282*SIGN($B1282)</f>
        <v>0</v>
      </c>
      <c r="O1282">
        <f t="shared" ref="O1282:O1345" si="490">($N$2-$A1282)*SIGN($A1282)</f>
        <v>0</v>
      </c>
      <c r="P1282">
        <f t="shared" si="484"/>
        <v>431</v>
      </c>
      <c r="Q1282">
        <f t="shared" si="485"/>
        <v>0</v>
      </c>
      <c r="R1282">
        <f t="shared" ref="R1282:R1345" si="491">(SUM($B$2:$C$2000)-$Q1282+1)*SIGN($Q1282)</f>
        <v>0</v>
      </c>
      <c r="S1282">
        <f t="shared" ref="S1282:S1345" si="492">($R1282-$B1282)/($R1282*SIGN($B1282)+(1-SIGN($B1282)))</f>
        <v>0</v>
      </c>
      <c r="T1282">
        <f t="shared" si="486"/>
        <v>0</v>
      </c>
      <c r="V1282">
        <f t="shared" ref="V1282:V1345" si="493">SIGN(MAX(SIGN($S1282)*(0.5-$T1282), 0))*ROW()</f>
        <v>0</v>
      </c>
      <c r="W1282">
        <f t="shared" ref="W1282:W1345" si="494">($R$2-$V1282)*SIGN($V1282)</f>
        <v>0</v>
      </c>
      <c r="Y1282">
        <f t="shared" ref="Y1282:Y1345" si="495">SIGN(MAX(SIGN($S1282)*(0.25-$T1282), 0))*ROW()</f>
        <v>0</v>
      </c>
      <c r="Z1282">
        <f t="shared" ref="Z1282:Z1345" si="496">($R$2-$Y1282)*SIGN($Y1282)</f>
        <v>0</v>
      </c>
      <c r="AB1282">
        <f t="shared" ref="AB1282:AB1345" si="497">SIGN(MAX(SIGN($S1282)*(0.75-$T1282), 0))*ROW()</f>
        <v>0</v>
      </c>
      <c r="AC1282">
        <f t="shared" ref="AC1282:AC1345" si="498">($R$2-$AB1282)*SIGN($AB1282)</f>
        <v>0</v>
      </c>
      <c r="AE1282">
        <f t="shared" ref="AE1282:AE1345" si="499">$A1282*$B1282</f>
        <v>0</v>
      </c>
      <c r="AF1282">
        <f t="shared" ref="AF1282:AF1345" si="500">$AG1282*$AH1282</f>
        <v>0</v>
      </c>
      <c r="AG1282">
        <f t="shared" si="487"/>
        <v>0</v>
      </c>
      <c r="AH1282">
        <f t="shared" si="488"/>
        <v>0</v>
      </c>
      <c r="AI1282">
        <f t="shared" ref="AI1282:AI1345" si="501">$AF1282+$AI1283</f>
        <v>0</v>
      </c>
      <c r="AJ1282">
        <f t="shared" ref="AJ1282:AJ1345" si="502">$AI1283*SIGN($AE1282)</f>
        <v>0</v>
      </c>
      <c r="AK1282">
        <f t="shared" ref="AK1282:AK1345" si="503">($B1282*$AJ1282^2)/((1-(SIGN($AJ1282)))+($R1282*($R1282-$B1282)))</f>
        <v>0</v>
      </c>
      <c r="AL1282">
        <f t="shared" ref="AL1282:AL1345" si="504">SIGN(MAX(SIGN($S1282)*(0.95-$T1282), 0))*ROW()</f>
        <v>0</v>
      </c>
      <c r="AM1282">
        <f t="shared" ref="AM1282:AM1345" si="505">($R$2-$AL1282)*SIGN($AL1282)</f>
        <v>0</v>
      </c>
      <c r="AO1282">
        <f t="shared" ref="AO1282:AO1345" si="506">SIGN(MAX(SIGN($S1282)*(0.05-$T1282), 0))*ROW()</f>
        <v>0</v>
      </c>
      <c r="AP1282">
        <f t="shared" ref="AP1282:AP1345" si="507">($R$2-$AO1282)*SIGN($AO1282)</f>
        <v>0</v>
      </c>
    </row>
    <row r="1283" spans="1:42" x14ac:dyDescent="0.2">
      <c r="A1283" s="40"/>
      <c r="D1283" s="120">
        <f t="shared" si="489"/>
        <v>0</v>
      </c>
      <c r="O1283">
        <f t="shared" si="490"/>
        <v>0</v>
      </c>
      <c r="P1283">
        <f t="shared" ref="P1283:P1346" si="508">($P1282+$B1283+$C1282)</f>
        <v>431</v>
      </c>
      <c r="Q1283">
        <f t="shared" ref="Q1283:Q1346" si="509">$P1283*SIGN($B1283)-($B1283-SIGN($B1283))</f>
        <v>0</v>
      </c>
      <c r="R1283">
        <f t="shared" si="491"/>
        <v>0</v>
      </c>
      <c r="S1283">
        <f t="shared" si="492"/>
        <v>0</v>
      </c>
      <c r="T1283">
        <f t="shared" ref="T1283:T1346" si="510">$S1283*$T1282+(1-SIGN($B1283))*$T1282</f>
        <v>0</v>
      </c>
      <c r="V1283">
        <f t="shared" si="493"/>
        <v>0</v>
      </c>
      <c r="W1283">
        <f t="shared" si="494"/>
        <v>0</v>
      </c>
      <c r="Y1283">
        <f t="shared" si="495"/>
        <v>0</v>
      </c>
      <c r="Z1283">
        <f t="shared" si="496"/>
        <v>0</v>
      </c>
      <c r="AB1283">
        <f t="shared" si="497"/>
        <v>0</v>
      </c>
      <c r="AC1283">
        <f t="shared" si="498"/>
        <v>0</v>
      </c>
      <c r="AE1283">
        <f t="shared" si="499"/>
        <v>0</v>
      </c>
      <c r="AF1283">
        <f t="shared" si="500"/>
        <v>0</v>
      </c>
      <c r="AG1283">
        <f t="shared" ref="AG1283:AG1346" si="511">$A1282-$A1283</f>
        <v>0</v>
      </c>
      <c r="AH1283">
        <f t="shared" ref="AH1283:AH1346" si="512">$T1282</f>
        <v>0</v>
      </c>
      <c r="AI1283">
        <f t="shared" si="501"/>
        <v>0</v>
      </c>
      <c r="AJ1283">
        <f t="shared" si="502"/>
        <v>0</v>
      </c>
      <c r="AK1283">
        <f t="shared" si="503"/>
        <v>0</v>
      </c>
      <c r="AL1283">
        <f t="shared" si="504"/>
        <v>0</v>
      </c>
      <c r="AM1283">
        <f t="shared" si="505"/>
        <v>0</v>
      </c>
      <c r="AO1283">
        <f t="shared" si="506"/>
        <v>0</v>
      </c>
      <c r="AP1283">
        <f t="shared" si="507"/>
        <v>0</v>
      </c>
    </row>
    <row r="1284" spans="1:42" x14ac:dyDescent="0.2">
      <c r="D1284" s="120">
        <f t="shared" si="489"/>
        <v>0</v>
      </c>
      <c r="O1284">
        <f t="shared" si="490"/>
        <v>0</v>
      </c>
      <c r="P1284">
        <f t="shared" si="508"/>
        <v>431</v>
      </c>
      <c r="Q1284">
        <f t="shared" si="509"/>
        <v>0</v>
      </c>
      <c r="R1284">
        <f t="shared" si="491"/>
        <v>0</v>
      </c>
      <c r="S1284">
        <f t="shared" si="492"/>
        <v>0</v>
      </c>
      <c r="T1284">
        <f t="shared" si="510"/>
        <v>0</v>
      </c>
      <c r="V1284">
        <f t="shared" si="493"/>
        <v>0</v>
      </c>
      <c r="W1284">
        <f t="shared" si="494"/>
        <v>0</v>
      </c>
      <c r="Y1284">
        <f t="shared" si="495"/>
        <v>0</v>
      </c>
      <c r="Z1284">
        <f t="shared" si="496"/>
        <v>0</v>
      </c>
      <c r="AB1284">
        <f t="shared" si="497"/>
        <v>0</v>
      </c>
      <c r="AC1284">
        <f t="shared" si="498"/>
        <v>0</v>
      </c>
      <c r="AE1284">
        <f t="shared" si="499"/>
        <v>0</v>
      </c>
      <c r="AF1284">
        <f t="shared" si="500"/>
        <v>0</v>
      </c>
      <c r="AG1284">
        <f t="shared" si="511"/>
        <v>0</v>
      </c>
      <c r="AH1284">
        <f t="shared" si="512"/>
        <v>0</v>
      </c>
      <c r="AI1284">
        <f t="shared" si="501"/>
        <v>0</v>
      </c>
      <c r="AJ1284">
        <f t="shared" si="502"/>
        <v>0</v>
      </c>
      <c r="AK1284">
        <f t="shared" si="503"/>
        <v>0</v>
      </c>
      <c r="AL1284">
        <f t="shared" si="504"/>
        <v>0</v>
      </c>
      <c r="AM1284">
        <f t="shared" si="505"/>
        <v>0</v>
      </c>
      <c r="AO1284">
        <f t="shared" si="506"/>
        <v>0</v>
      </c>
      <c r="AP1284">
        <f t="shared" si="507"/>
        <v>0</v>
      </c>
    </row>
    <row r="1285" spans="1:42" x14ac:dyDescent="0.2">
      <c r="D1285" s="120">
        <f t="shared" si="489"/>
        <v>0</v>
      </c>
      <c r="O1285">
        <f t="shared" si="490"/>
        <v>0</v>
      </c>
      <c r="P1285">
        <f t="shared" si="508"/>
        <v>431</v>
      </c>
      <c r="Q1285">
        <f t="shared" si="509"/>
        <v>0</v>
      </c>
      <c r="R1285">
        <f t="shared" si="491"/>
        <v>0</v>
      </c>
      <c r="S1285">
        <f t="shared" si="492"/>
        <v>0</v>
      </c>
      <c r="T1285">
        <f t="shared" si="510"/>
        <v>0</v>
      </c>
      <c r="V1285">
        <f t="shared" si="493"/>
        <v>0</v>
      </c>
      <c r="W1285">
        <f t="shared" si="494"/>
        <v>0</v>
      </c>
      <c r="Y1285">
        <f t="shared" si="495"/>
        <v>0</v>
      </c>
      <c r="Z1285">
        <f t="shared" si="496"/>
        <v>0</v>
      </c>
      <c r="AB1285">
        <f t="shared" si="497"/>
        <v>0</v>
      </c>
      <c r="AC1285">
        <f t="shared" si="498"/>
        <v>0</v>
      </c>
      <c r="AE1285">
        <f t="shared" si="499"/>
        <v>0</v>
      </c>
      <c r="AF1285">
        <f t="shared" si="500"/>
        <v>0</v>
      </c>
      <c r="AG1285">
        <f t="shared" si="511"/>
        <v>0</v>
      </c>
      <c r="AH1285">
        <f t="shared" si="512"/>
        <v>0</v>
      </c>
      <c r="AI1285">
        <f t="shared" si="501"/>
        <v>0</v>
      </c>
      <c r="AJ1285">
        <f t="shared" si="502"/>
        <v>0</v>
      </c>
      <c r="AK1285">
        <f t="shared" si="503"/>
        <v>0</v>
      </c>
      <c r="AL1285">
        <f t="shared" si="504"/>
        <v>0</v>
      </c>
      <c r="AM1285">
        <f t="shared" si="505"/>
        <v>0</v>
      </c>
      <c r="AO1285">
        <f t="shared" si="506"/>
        <v>0</v>
      </c>
      <c r="AP1285">
        <f t="shared" si="507"/>
        <v>0</v>
      </c>
    </row>
    <row r="1286" spans="1:42" x14ac:dyDescent="0.2">
      <c r="A1286" s="494"/>
      <c r="D1286" s="120">
        <f t="shared" si="489"/>
        <v>0</v>
      </c>
      <c r="O1286">
        <f t="shared" si="490"/>
        <v>0</v>
      </c>
      <c r="P1286">
        <f t="shared" si="508"/>
        <v>431</v>
      </c>
      <c r="Q1286">
        <f t="shared" si="509"/>
        <v>0</v>
      </c>
      <c r="R1286">
        <f t="shared" si="491"/>
        <v>0</v>
      </c>
      <c r="S1286">
        <f t="shared" si="492"/>
        <v>0</v>
      </c>
      <c r="T1286">
        <f t="shared" si="510"/>
        <v>0</v>
      </c>
      <c r="V1286">
        <f t="shared" si="493"/>
        <v>0</v>
      </c>
      <c r="W1286">
        <f t="shared" si="494"/>
        <v>0</v>
      </c>
      <c r="Y1286">
        <f t="shared" si="495"/>
        <v>0</v>
      </c>
      <c r="Z1286">
        <f t="shared" si="496"/>
        <v>0</v>
      </c>
      <c r="AB1286">
        <f t="shared" si="497"/>
        <v>0</v>
      </c>
      <c r="AC1286">
        <f t="shared" si="498"/>
        <v>0</v>
      </c>
      <c r="AE1286">
        <f t="shared" si="499"/>
        <v>0</v>
      </c>
      <c r="AF1286">
        <f t="shared" si="500"/>
        <v>0</v>
      </c>
      <c r="AG1286">
        <f t="shared" si="511"/>
        <v>0</v>
      </c>
      <c r="AH1286">
        <f t="shared" si="512"/>
        <v>0</v>
      </c>
      <c r="AI1286">
        <f t="shared" si="501"/>
        <v>0</v>
      </c>
      <c r="AJ1286">
        <f t="shared" si="502"/>
        <v>0</v>
      </c>
      <c r="AK1286">
        <f t="shared" si="503"/>
        <v>0</v>
      </c>
      <c r="AL1286">
        <f t="shared" si="504"/>
        <v>0</v>
      </c>
      <c r="AM1286">
        <f t="shared" si="505"/>
        <v>0</v>
      </c>
      <c r="AO1286">
        <f t="shared" si="506"/>
        <v>0</v>
      </c>
      <c r="AP1286">
        <f t="shared" si="507"/>
        <v>0</v>
      </c>
    </row>
    <row r="1287" spans="1:42" x14ac:dyDescent="0.2">
      <c r="D1287" s="120">
        <f t="shared" si="489"/>
        <v>0</v>
      </c>
      <c r="O1287">
        <f t="shared" si="490"/>
        <v>0</v>
      </c>
      <c r="P1287">
        <f t="shared" si="508"/>
        <v>431</v>
      </c>
      <c r="Q1287">
        <f t="shared" si="509"/>
        <v>0</v>
      </c>
      <c r="R1287">
        <f t="shared" si="491"/>
        <v>0</v>
      </c>
      <c r="S1287">
        <f t="shared" si="492"/>
        <v>0</v>
      </c>
      <c r="T1287">
        <f t="shared" si="510"/>
        <v>0</v>
      </c>
      <c r="V1287">
        <f t="shared" si="493"/>
        <v>0</v>
      </c>
      <c r="W1287">
        <f t="shared" si="494"/>
        <v>0</v>
      </c>
      <c r="Y1287">
        <f t="shared" si="495"/>
        <v>0</v>
      </c>
      <c r="Z1287">
        <f t="shared" si="496"/>
        <v>0</v>
      </c>
      <c r="AB1287">
        <f t="shared" si="497"/>
        <v>0</v>
      </c>
      <c r="AC1287">
        <f t="shared" si="498"/>
        <v>0</v>
      </c>
      <c r="AE1287">
        <f t="shared" si="499"/>
        <v>0</v>
      </c>
      <c r="AF1287">
        <f t="shared" si="500"/>
        <v>0</v>
      </c>
      <c r="AG1287">
        <f t="shared" si="511"/>
        <v>0</v>
      </c>
      <c r="AH1287">
        <f t="shared" si="512"/>
        <v>0</v>
      </c>
      <c r="AI1287">
        <f t="shared" si="501"/>
        <v>0</v>
      </c>
      <c r="AJ1287">
        <f t="shared" si="502"/>
        <v>0</v>
      </c>
      <c r="AK1287">
        <f t="shared" si="503"/>
        <v>0</v>
      </c>
      <c r="AL1287">
        <f t="shared" si="504"/>
        <v>0</v>
      </c>
      <c r="AM1287">
        <f t="shared" si="505"/>
        <v>0</v>
      </c>
      <c r="AO1287">
        <f t="shared" si="506"/>
        <v>0</v>
      </c>
      <c r="AP1287">
        <f t="shared" si="507"/>
        <v>0</v>
      </c>
    </row>
    <row r="1288" spans="1:42" x14ac:dyDescent="0.2">
      <c r="A1288" s="40"/>
      <c r="D1288" s="120">
        <f t="shared" si="489"/>
        <v>0</v>
      </c>
      <c r="O1288">
        <f t="shared" si="490"/>
        <v>0</v>
      </c>
      <c r="P1288">
        <f t="shared" si="508"/>
        <v>431</v>
      </c>
      <c r="Q1288">
        <f t="shared" si="509"/>
        <v>0</v>
      </c>
      <c r="R1288">
        <f t="shared" si="491"/>
        <v>0</v>
      </c>
      <c r="S1288">
        <f t="shared" si="492"/>
        <v>0</v>
      </c>
      <c r="T1288">
        <f t="shared" si="510"/>
        <v>0</v>
      </c>
      <c r="V1288">
        <f t="shared" si="493"/>
        <v>0</v>
      </c>
      <c r="W1288">
        <f t="shared" si="494"/>
        <v>0</v>
      </c>
      <c r="Y1288">
        <f t="shared" si="495"/>
        <v>0</v>
      </c>
      <c r="Z1288">
        <f t="shared" si="496"/>
        <v>0</v>
      </c>
      <c r="AB1288">
        <f t="shared" si="497"/>
        <v>0</v>
      </c>
      <c r="AC1288">
        <f t="shared" si="498"/>
        <v>0</v>
      </c>
      <c r="AE1288">
        <f t="shared" si="499"/>
        <v>0</v>
      </c>
      <c r="AF1288">
        <f t="shared" si="500"/>
        <v>0</v>
      </c>
      <c r="AG1288">
        <f t="shared" si="511"/>
        <v>0</v>
      </c>
      <c r="AH1288">
        <f t="shared" si="512"/>
        <v>0</v>
      </c>
      <c r="AI1288">
        <f t="shared" si="501"/>
        <v>0</v>
      </c>
      <c r="AJ1288">
        <f t="shared" si="502"/>
        <v>0</v>
      </c>
      <c r="AK1288">
        <f t="shared" si="503"/>
        <v>0</v>
      </c>
      <c r="AL1288">
        <f t="shared" si="504"/>
        <v>0</v>
      </c>
      <c r="AM1288">
        <f t="shared" si="505"/>
        <v>0</v>
      </c>
      <c r="AO1288">
        <f t="shared" si="506"/>
        <v>0</v>
      </c>
      <c r="AP1288">
        <f t="shared" si="507"/>
        <v>0</v>
      </c>
    </row>
    <row r="1289" spans="1:42" x14ac:dyDescent="0.2">
      <c r="A1289" s="191"/>
      <c r="D1289" s="120">
        <f t="shared" si="489"/>
        <v>0</v>
      </c>
      <c r="O1289">
        <f t="shared" si="490"/>
        <v>0</v>
      </c>
      <c r="P1289">
        <f t="shared" si="508"/>
        <v>431</v>
      </c>
      <c r="Q1289">
        <f t="shared" si="509"/>
        <v>0</v>
      </c>
      <c r="R1289">
        <f t="shared" si="491"/>
        <v>0</v>
      </c>
      <c r="S1289">
        <f t="shared" si="492"/>
        <v>0</v>
      </c>
      <c r="T1289">
        <f t="shared" si="510"/>
        <v>0</v>
      </c>
      <c r="V1289">
        <f t="shared" si="493"/>
        <v>0</v>
      </c>
      <c r="W1289">
        <f t="shared" si="494"/>
        <v>0</v>
      </c>
      <c r="Y1289">
        <f t="shared" si="495"/>
        <v>0</v>
      </c>
      <c r="Z1289">
        <f t="shared" si="496"/>
        <v>0</v>
      </c>
      <c r="AB1289">
        <f t="shared" si="497"/>
        <v>0</v>
      </c>
      <c r="AC1289">
        <f t="shared" si="498"/>
        <v>0</v>
      </c>
      <c r="AE1289">
        <f t="shared" si="499"/>
        <v>0</v>
      </c>
      <c r="AF1289">
        <f t="shared" si="500"/>
        <v>0</v>
      </c>
      <c r="AG1289">
        <f t="shared" si="511"/>
        <v>0</v>
      </c>
      <c r="AH1289">
        <f t="shared" si="512"/>
        <v>0</v>
      </c>
      <c r="AI1289">
        <f t="shared" si="501"/>
        <v>0</v>
      </c>
      <c r="AJ1289">
        <f t="shared" si="502"/>
        <v>0</v>
      </c>
      <c r="AK1289">
        <f t="shared" si="503"/>
        <v>0</v>
      </c>
      <c r="AL1289">
        <f t="shared" si="504"/>
        <v>0</v>
      </c>
      <c r="AM1289">
        <f t="shared" si="505"/>
        <v>0</v>
      </c>
      <c r="AO1289">
        <f t="shared" si="506"/>
        <v>0</v>
      </c>
      <c r="AP1289">
        <f t="shared" si="507"/>
        <v>0</v>
      </c>
    </row>
    <row r="1290" spans="1:42" x14ac:dyDescent="0.2">
      <c r="D1290" s="120">
        <f t="shared" si="489"/>
        <v>0</v>
      </c>
      <c r="O1290">
        <f t="shared" si="490"/>
        <v>0</v>
      </c>
      <c r="P1290">
        <f t="shared" si="508"/>
        <v>431</v>
      </c>
      <c r="Q1290">
        <f t="shared" si="509"/>
        <v>0</v>
      </c>
      <c r="R1290">
        <f t="shared" si="491"/>
        <v>0</v>
      </c>
      <c r="S1290">
        <f t="shared" si="492"/>
        <v>0</v>
      </c>
      <c r="T1290">
        <f t="shared" si="510"/>
        <v>0</v>
      </c>
      <c r="V1290">
        <f t="shared" si="493"/>
        <v>0</v>
      </c>
      <c r="W1290">
        <f t="shared" si="494"/>
        <v>0</v>
      </c>
      <c r="Y1290">
        <f t="shared" si="495"/>
        <v>0</v>
      </c>
      <c r="Z1290">
        <f t="shared" si="496"/>
        <v>0</v>
      </c>
      <c r="AB1290">
        <f t="shared" si="497"/>
        <v>0</v>
      </c>
      <c r="AC1290">
        <f t="shared" si="498"/>
        <v>0</v>
      </c>
      <c r="AE1290">
        <f t="shared" si="499"/>
        <v>0</v>
      </c>
      <c r="AF1290">
        <f t="shared" si="500"/>
        <v>0</v>
      </c>
      <c r="AG1290">
        <f t="shared" si="511"/>
        <v>0</v>
      </c>
      <c r="AH1290">
        <f t="shared" si="512"/>
        <v>0</v>
      </c>
      <c r="AI1290">
        <f t="shared" si="501"/>
        <v>0</v>
      </c>
      <c r="AJ1290">
        <f t="shared" si="502"/>
        <v>0</v>
      </c>
      <c r="AK1290">
        <f t="shared" si="503"/>
        <v>0</v>
      </c>
      <c r="AL1290">
        <f t="shared" si="504"/>
        <v>0</v>
      </c>
      <c r="AM1290">
        <f t="shared" si="505"/>
        <v>0</v>
      </c>
      <c r="AO1290">
        <f t="shared" si="506"/>
        <v>0</v>
      </c>
      <c r="AP1290">
        <f t="shared" si="507"/>
        <v>0</v>
      </c>
    </row>
    <row r="1291" spans="1:42" x14ac:dyDescent="0.2">
      <c r="D1291" s="120">
        <f t="shared" si="489"/>
        <v>0</v>
      </c>
      <c r="O1291">
        <f t="shared" si="490"/>
        <v>0</v>
      </c>
      <c r="P1291">
        <f t="shared" si="508"/>
        <v>431</v>
      </c>
      <c r="Q1291">
        <f t="shared" si="509"/>
        <v>0</v>
      </c>
      <c r="R1291">
        <f t="shared" si="491"/>
        <v>0</v>
      </c>
      <c r="S1291">
        <f t="shared" si="492"/>
        <v>0</v>
      </c>
      <c r="T1291">
        <f t="shared" si="510"/>
        <v>0</v>
      </c>
      <c r="V1291">
        <f t="shared" si="493"/>
        <v>0</v>
      </c>
      <c r="W1291">
        <f t="shared" si="494"/>
        <v>0</v>
      </c>
      <c r="Y1291">
        <f t="shared" si="495"/>
        <v>0</v>
      </c>
      <c r="Z1291">
        <f t="shared" si="496"/>
        <v>0</v>
      </c>
      <c r="AB1291">
        <f t="shared" si="497"/>
        <v>0</v>
      </c>
      <c r="AC1291">
        <f t="shared" si="498"/>
        <v>0</v>
      </c>
      <c r="AE1291">
        <f t="shared" si="499"/>
        <v>0</v>
      </c>
      <c r="AF1291">
        <f t="shared" si="500"/>
        <v>0</v>
      </c>
      <c r="AG1291">
        <f t="shared" si="511"/>
        <v>0</v>
      </c>
      <c r="AH1291">
        <f t="shared" si="512"/>
        <v>0</v>
      </c>
      <c r="AI1291">
        <f t="shared" si="501"/>
        <v>0</v>
      </c>
      <c r="AJ1291">
        <f t="shared" si="502"/>
        <v>0</v>
      </c>
      <c r="AK1291">
        <f t="shared" si="503"/>
        <v>0</v>
      </c>
      <c r="AL1291">
        <f t="shared" si="504"/>
        <v>0</v>
      </c>
      <c r="AM1291">
        <f t="shared" si="505"/>
        <v>0</v>
      </c>
      <c r="AO1291">
        <f t="shared" si="506"/>
        <v>0</v>
      </c>
      <c r="AP1291">
        <f t="shared" si="507"/>
        <v>0</v>
      </c>
    </row>
    <row r="1292" spans="1:42" x14ac:dyDescent="0.2">
      <c r="A1292" s="236"/>
      <c r="D1292" s="120">
        <f t="shared" si="489"/>
        <v>0</v>
      </c>
      <c r="O1292">
        <f t="shared" si="490"/>
        <v>0</v>
      </c>
      <c r="P1292">
        <f t="shared" si="508"/>
        <v>431</v>
      </c>
      <c r="Q1292">
        <f t="shared" si="509"/>
        <v>0</v>
      </c>
      <c r="R1292">
        <f t="shared" si="491"/>
        <v>0</v>
      </c>
      <c r="S1292">
        <f t="shared" si="492"/>
        <v>0</v>
      </c>
      <c r="T1292">
        <f t="shared" si="510"/>
        <v>0</v>
      </c>
      <c r="V1292">
        <f t="shared" si="493"/>
        <v>0</v>
      </c>
      <c r="W1292">
        <f t="shared" si="494"/>
        <v>0</v>
      </c>
      <c r="Y1292">
        <f t="shared" si="495"/>
        <v>0</v>
      </c>
      <c r="Z1292">
        <f t="shared" si="496"/>
        <v>0</v>
      </c>
      <c r="AB1292">
        <f t="shared" si="497"/>
        <v>0</v>
      </c>
      <c r="AC1292">
        <f t="shared" si="498"/>
        <v>0</v>
      </c>
      <c r="AE1292">
        <f t="shared" si="499"/>
        <v>0</v>
      </c>
      <c r="AF1292">
        <f t="shared" si="500"/>
        <v>0</v>
      </c>
      <c r="AG1292">
        <f t="shared" si="511"/>
        <v>0</v>
      </c>
      <c r="AH1292">
        <f t="shared" si="512"/>
        <v>0</v>
      </c>
      <c r="AI1292">
        <f t="shared" si="501"/>
        <v>0</v>
      </c>
      <c r="AJ1292">
        <f t="shared" si="502"/>
        <v>0</v>
      </c>
      <c r="AK1292">
        <f t="shared" si="503"/>
        <v>0</v>
      </c>
      <c r="AL1292">
        <f t="shared" si="504"/>
        <v>0</v>
      </c>
      <c r="AM1292">
        <f t="shared" si="505"/>
        <v>0</v>
      </c>
      <c r="AO1292">
        <f t="shared" si="506"/>
        <v>0</v>
      </c>
      <c r="AP1292">
        <f t="shared" si="507"/>
        <v>0</v>
      </c>
    </row>
    <row r="1293" spans="1:42" x14ac:dyDescent="0.2">
      <c r="A1293" s="40"/>
      <c r="D1293" s="120">
        <f t="shared" si="489"/>
        <v>0</v>
      </c>
      <c r="O1293">
        <f t="shared" si="490"/>
        <v>0</v>
      </c>
      <c r="P1293">
        <f t="shared" si="508"/>
        <v>431</v>
      </c>
      <c r="Q1293">
        <f t="shared" si="509"/>
        <v>0</v>
      </c>
      <c r="R1293">
        <f t="shared" si="491"/>
        <v>0</v>
      </c>
      <c r="S1293">
        <f t="shared" si="492"/>
        <v>0</v>
      </c>
      <c r="T1293">
        <f t="shared" si="510"/>
        <v>0</v>
      </c>
      <c r="V1293">
        <f t="shared" si="493"/>
        <v>0</v>
      </c>
      <c r="W1293">
        <f t="shared" si="494"/>
        <v>0</v>
      </c>
      <c r="Y1293">
        <f t="shared" si="495"/>
        <v>0</v>
      </c>
      <c r="Z1293">
        <f t="shared" si="496"/>
        <v>0</v>
      </c>
      <c r="AB1293">
        <f t="shared" si="497"/>
        <v>0</v>
      </c>
      <c r="AC1293">
        <f t="shared" si="498"/>
        <v>0</v>
      </c>
      <c r="AE1293">
        <f t="shared" si="499"/>
        <v>0</v>
      </c>
      <c r="AF1293">
        <f t="shared" si="500"/>
        <v>0</v>
      </c>
      <c r="AG1293">
        <f t="shared" si="511"/>
        <v>0</v>
      </c>
      <c r="AH1293">
        <f t="shared" si="512"/>
        <v>0</v>
      </c>
      <c r="AI1293">
        <f t="shared" si="501"/>
        <v>0</v>
      </c>
      <c r="AJ1293">
        <f t="shared" si="502"/>
        <v>0</v>
      </c>
      <c r="AK1293">
        <f t="shared" si="503"/>
        <v>0</v>
      </c>
      <c r="AL1293">
        <f t="shared" si="504"/>
        <v>0</v>
      </c>
      <c r="AM1293">
        <f t="shared" si="505"/>
        <v>0</v>
      </c>
      <c r="AO1293">
        <f t="shared" si="506"/>
        <v>0</v>
      </c>
      <c r="AP1293">
        <f t="shared" si="507"/>
        <v>0</v>
      </c>
    </row>
    <row r="1294" spans="1:42" x14ac:dyDescent="0.2">
      <c r="A1294" s="40"/>
      <c r="D1294" s="120">
        <f t="shared" si="489"/>
        <v>0</v>
      </c>
      <c r="O1294">
        <f t="shared" si="490"/>
        <v>0</v>
      </c>
      <c r="P1294">
        <f t="shared" si="508"/>
        <v>431</v>
      </c>
      <c r="Q1294">
        <f t="shared" si="509"/>
        <v>0</v>
      </c>
      <c r="R1294">
        <f t="shared" si="491"/>
        <v>0</v>
      </c>
      <c r="S1294">
        <f t="shared" si="492"/>
        <v>0</v>
      </c>
      <c r="T1294">
        <f t="shared" si="510"/>
        <v>0</v>
      </c>
      <c r="V1294">
        <f t="shared" si="493"/>
        <v>0</v>
      </c>
      <c r="W1294">
        <f t="shared" si="494"/>
        <v>0</v>
      </c>
      <c r="Y1294">
        <f t="shared" si="495"/>
        <v>0</v>
      </c>
      <c r="Z1294">
        <f t="shared" si="496"/>
        <v>0</v>
      </c>
      <c r="AB1294">
        <f t="shared" si="497"/>
        <v>0</v>
      </c>
      <c r="AC1294">
        <f t="shared" si="498"/>
        <v>0</v>
      </c>
      <c r="AE1294">
        <f t="shared" si="499"/>
        <v>0</v>
      </c>
      <c r="AF1294">
        <f t="shared" si="500"/>
        <v>0</v>
      </c>
      <c r="AG1294">
        <f t="shared" si="511"/>
        <v>0</v>
      </c>
      <c r="AH1294">
        <f t="shared" si="512"/>
        <v>0</v>
      </c>
      <c r="AI1294">
        <f t="shared" si="501"/>
        <v>0</v>
      </c>
      <c r="AJ1294">
        <f t="shared" si="502"/>
        <v>0</v>
      </c>
      <c r="AK1294">
        <f t="shared" si="503"/>
        <v>0</v>
      </c>
      <c r="AL1294">
        <f t="shared" si="504"/>
        <v>0</v>
      </c>
      <c r="AM1294">
        <f t="shared" si="505"/>
        <v>0</v>
      </c>
      <c r="AO1294">
        <f t="shared" si="506"/>
        <v>0</v>
      </c>
      <c r="AP1294">
        <f t="shared" si="507"/>
        <v>0</v>
      </c>
    </row>
    <row r="1295" spans="1:42" x14ac:dyDescent="0.2">
      <c r="D1295" s="120">
        <f t="shared" si="489"/>
        <v>0</v>
      </c>
      <c r="O1295">
        <f t="shared" si="490"/>
        <v>0</v>
      </c>
      <c r="P1295">
        <f t="shared" si="508"/>
        <v>431</v>
      </c>
      <c r="Q1295">
        <f t="shared" si="509"/>
        <v>0</v>
      </c>
      <c r="R1295">
        <f t="shared" si="491"/>
        <v>0</v>
      </c>
      <c r="S1295">
        <f t="shared" si="492"/>
        <v>0</v>
      </c>
      <c r="T1295">
        <f t="shared" si="510"/>
        <v>0</v>
      </c>
      <c r="V1295">
        <f t="shared" si="493"/>
        <v>0</v>
      </c>
      <c r="W1295">
        <f t="shared" si="494"/>
        <v>0</v>
      </c>
      <c r="Y1295">
        <f t="shared" si="495"/>
        <v>0</v>
      </c>
      <c r="Z1295">
        <f t="shared" si="496"/>
        <v>0</v>
      </c>
      <c r="AB1295">
        <f t="shared" si="497"/>
        <v>0</v>
      </c>
      <c r="AC1295">
        <f t="shared" si="498"/>
        <v>0</v>
      </c>
      <c r="AE1295">
        <f t="shared" si="499"/>
        <v>0</v>
      </c>
      <c r="AF1295">
        <f t="shared" si="500"/>
        <v>0</v>
      </c>
      <c r="AG1295">
        <f t="shared" si="511"/>
        <v>0</v>
      </c>
      <c r="AH1295">
        <f t="shared" si="512"/>
        <v>0</v>
      </c>
      <c r="AI1295">
        <f t="shared" si="501"/>
        <v>0</v>
      </c>
      <c r="AJ1295">
        <f t="shared" si="502"/>
        <v>0</v>
      </c>
      <c r="AK1295">
        <f t="shared" si="503"/>
        <v>0</v>
      </c>
      <c r="AL1295">
        <f t="shared" si="504"/>
        <v>0</v>
      </c>
      <c r="AM1295">
        <f t="shared" si="505"/>
        <v>0</v>
      </c>
      <c r="AO1295">
        <f t="shared" si="506"/>
        <v>0</v>
      </c>
      <c r="AP1295">
        <f t="shared" si="507"/>
        <v>0</v>
      </c>
    </row>
    <row r="1296" spans="1:42" x14ac:dyDescent="0.2">
      <c r="A1296" s="40"/>
      <c r="D1296" s="120">
        <f t="shared" si="489"/>
        <v>0</v>
      </c>
      <c r="O1296">
        <f t="shared" si="490"/>
        <v>0</v>
      </c>
      <c r="P1296">
        <f t="shared" si="508"/>
        <v>431</v>
      </c>
      <c r="Q1296">
        <f t="shared" si="509"/>
        <v>0</v>
      </c>
      <c r="R1296">
        <f t="shared" si="491"/>
        <v>0</v>
      </c>
      <c r="S1296">
        <f t="shared" si="492"/>
        <v>0</v>
      </c>
      <c r="T1296">
        <f t="shared" si="510"/>
        <v>0</v>
      </c>
      <c r="V1296">
        <f t="shared" si="493"/>
        <v>0</v>
      </c>
      <c r="W1296">
        <f t="shared" si="494"/>
        <v>0</v>
      </c>
      <c r="Y1296">
        <f t="shared" si="495"/>
        <v>0</v>
      </c>
      <c r="Z1296">
        <f t="shared" si="496"/>
        <v>0</v>
      </c>
      <c r="AB1296">
        <f t="shared" si="497"/>
        <v>0</v>
      </c>
      <c r="AC1296">
        <f t="shared" si="498"/>
        <v>0</v>
      </c>
      <c r="AE1296">
        <f t="shared" si="499"/>
        <v>0</v>
      </c>
      <c r="AF1296">
        <f t="shared" si="500"/>
        <v>0</v>
      </c>
      <c r="AG1296">
        <f t="shared" si="511"/>
        <v>0</v>
      </c>
      <c r="AH1296">
        <f t="shared" si="512"/>
        <v>0</v>
      </c>
      <c r="AI1296">
        <f t="shared" si="501"/>
        <v>0</v>
      </c>
      <c r="AJ1296">
        <f t="shared" si="502"/>
        <v>0</v>
      </c>
      <c r="AK1296">
        <f t="shared" si="503"/>
        <v>0</v>
      </c>
      <c r="AL1296">
        <f t="shared" si="504"/>
        <v>0</v>
      </c>
      <c r="AM1296">
        <f t="shared" si="505"/>
        <v>0</v>
      </c>
      <c r="AO1296">
        <f t="shared" si="506"/>
        <v>0</v>
      </c>
      <c r="AP1296">
        <f t="shared" si="507"/>
        <v>0</v>
      </c>
    </row>
    <row r="1297" spans="1:42" x14ac:dyDescent="0.2">
      <c r="D1297" s="120">
        <f t="shared" si="489"/>
        <v>0</v>
      </c>
      <c r="O1297">
        <f t="shared" si="490"/>
        <v>0</v>
      </c>
      <c r="P1297">
        <f t="shared" si="508"/>
        <v>431</v>
      </c>
      <c r="Q1297">
        <f t="shared" si="509"/>
        <v>0</v>
      </c>
      <c r="R1297">
        <f t="shared" si="491"/>
        <v>0</v>
      </c>
      <c r="S1297">
        <f t="shared" si="492"/>
        <v>0</v>
      </c>
      <c r="T1297">
        <f t="shared" si="510"/>
        <v>0</v>
      </c>
      <c r="V1297">
        <f t="shared" si="493"/>
        <v>0</v>
      </c>
      <c r="W1297">
        <f t="shared" si="494"/>
        <v>0</v>
      </c>
      <c r="Y1297">
        <f t="shared" si="495"/>
        <v>0</v>
      </c>
      <c r="Z1297">
        <f t="shared" si="496"/>
        <v>0</v>
      </c>
      <c r="AB1297">
        <f t="shared" si="497"/>
        <v>0</v>
      </c>
      <c r="AC1297">
        <f t="shared" si="498"/>
        <v>0</v>
      </c>
      <c r="AE1297">
        <f t="shared" si="499"/>
        <v>0</v>
      </c>
      <c r="AF1297">
        <f t="shared" si="500"/>
        <v>0</v>
      </c>
      <c r="AG1297">
        <f t="shared" si="511"/>
        <v>0</v>
      </c>
      <c r="AH1297">
        <f t="shared" si="512"/>
        <v>0</v>
      </c>
      <c r="AI1297">
        <f t="shared" si="501"/>
        <v>0</v>
      </c>
      <c r="AJ1297">
        <f t="shared" si="502"/>
        <v>0</v>
      </c>
      <c r="AK1297">
        <f t="shared" si="503"/>
        <v>0</v>
      </c>
      <c r="AL1297">
        <f t="shared" si="504"/>
        <v>0</v>
      </c>
      <c r="AM1297">
        <f t="shared" si="505"/>
        <v>0</v>
      </c>
      <c r="AO1297">
        <f t="shared" si="506"/>
        <v>0</v>
      </c>
      <c r="AP1297">
        <f t="shared" si="507"/>
        <v>0</v>
      </c>
    </row>
    <row r="1298" spans="1:42" x14ac:dyDescent="0.2">
      <c r="A1298" s="191"/>
      <c r="D1298" s="120">
        <f t="shared" si="489"/>
        <v>0</v>
      </c>
      <c r="O1298">
        <f t="shared" si="490"/>
        <v>0</v>
      </c>
      <c r="P1298">
        <f t="shared" si="508"/>
        <v>431</v>
      </c>
      <c r="Q1298">
        <f t="shared" si="509"/>
        <v>0</v>
      </c>
      <c r="R1298">
        <f t="shared" si="491"/>
        <v>0</v>
      </c>
      <c r="S1298">
        <f t="shared" si="492"/>
        <v>0</v>
      </c>
      <c r="T1298">
        <f t="shared" si="510"/>
        <v>0</v>
      </c>
      <c r="V1298">
        <f t="shared" si="493"/>
        <v>0</v>
      </c>
      <c r="W1298">
        <f t="shared" si="494"/>
        <v>0</v>
      </c>
      <c r="Y1298">
        <f t="shared" si="495"/>
        <v>0</v>
      </c>
      <c r="Z1298">
        <f t="shared" si="496"/>
        <v>0</v>
      </c>
      <c r="AB1298">
        <f t="shared" si="497"/>
        <v>0</v>
      </c>
      <c r="AC1298">
        <f t="shared" si="498"/>
        <v>0</v>
      </c>
      <c r="AE1298">
        <f t="shared" si="499"/>
        <v>0</v>
      </c>
      <c r="AF1298">
        <f t="shared" si="500"/>
        <v>0</v>
      </c>
      <c r="AG1298">
        <f t="shared" si="511"/>
        <v>0</v>
      </c>
      <c r="AH1298">
        <f t="shared" si="512"/>
        <v>0</v>
      </c>
      <c r="AI1298">
        <f t="shared" si="501"/>
        <v>0</v>
      </c>
      <c r="AJ1298">
        <f t="shared" si="502"/>
        <v>0</v>
      </c>
      <c r="AK1298">
        <f t="shared" si="503"/>
        <v>0</v>
      </c>
      <c r="AL1298">
        <f t="shared" si="504"/>
        <v>0</v>
      </c>
      <c r="AM1298">
        <f t="shared" si="505"/>
        <v>0</v>
      </c>
      <c r="AO1298">
        <f t="shared" si="506"/>
        <v>0</v>
      </c>
      <c r="AP1298">
        <f t="shared" si="507"/>
        <v>0</v>
      </c>
    </row>
    <row r="1299" spans="1:42" x14ac:dyDescent="0.2">
      <c r="A1299" s="43"/>
      <c r="D1299" s="120">
        <f t="shared" si="489"/>
        <v>0</v>
      </c>
      <c r="O1299">
        <f t="shared" si="490"/>
        <v>0</v>
      </c>
      <c r="P1299">
        <f t="shared" si="508"/>
        <v>431</v>
      </c>
      <c r="Q1299">
        <f t="shared" si="509"/>
        <v>0</v>
      </c>
      <c r="R1299">
        <f t="shared" si="491"/>
        <v>0</v>
      </c>
      <c r="S1299">
        <f t="shared" si="492"/>
        <v>0</v>
      </c>
      <c r="T1299">
        <f t="shared" si="510"/>
        <v>0</v>
      </c>
      <c r="V1299">
        <f t="shared" si="493"/>
        <v>0</v>
      </c>
      <c r="W1299">
        <f t="shared" si="494"/>
        <v>0</v>
      </c>
      <c r="Y1299">
        <f t="shared" si="495"/>
        <v>0</v>
      </c>
      <c r="Z1299">
        <f t="shared" si="496"/>
        <v>0</v>
      </c>
      <c r="AB1299">
        <f t="shared" si="497"/>
        <v>0</v>
      </c>
      <c r="AC1299">
        <f t="shared" si="498"/>
        <v>0</v>
      </c>
      <c r="AE1299">
        <f t="shared" si="499"/>
        <v>0</v>
      </c>
      <c r="AF1299">
        <f t="shared" si="500"/>
        <v>0</v>
      </c>
      <c r="AG1299">
        <f t="shared" si="511"/>
        <v>0</v>
      </c>
      <c r="AH1299">
        <f t="shared" si="512"/>
        <v>0</v>
      </c>
      <c r="AI1299">
        <f t="shared" si="501"/>
        <v>0</v>
      </c>
      <c r="AJ1299">
        <f t="shared" si="502"/>
        <v>0</v>
      </c>
      <c r="AK1299">
        <f t="shared" si="503"/>
        <v>0</v>
      </c>
      <c r="AL1299">
        <f t="shared" si="504"/>
        <v>0</v>
      </c>
      <c r="AM1299">
        <f t="shared" si="505"/>
        <v>0</v>
      </c>
      <c r="AO1299">
        <f t="shared" si="506"/>
        <v>0</v>
      </c>
      <c r="AP1299">
        <f t="shared" si="507"/>
        <v>0</v>
      </c>
    </row>
    <row r="1300" spans="1:42" x14ac:dyDescent="0.2">
      <c r="A1300" s="40"/>
      <c r="D1300" s="120">
        <f t="shared" si="489"/>
        <v>0</v>
      </c>
      <c r="O1300">
        <f t="shared" si="490"/>
        <v>0</v>
      </c>
      <c r="P1300">
        <f t="shared" si="508"/>
        <v>431</v>
      </c>
      <c r="Q1300">
        <f t="shared" si="509"/>
        <v>0</v>
      </c>
      <c r="R1300">
        <f t="shared" si="491"/>
        <v>0</v>
      </c>
      <c r="S1300">
        <f t="shared" si="492"/>
        <v>0</v>
      </c>
      <c r="T1300">
        <f t="shared" si="510"/>
        <v>0</v>
      </c>
      <c r="V1300">
        <f t="shared" si="493"/>
        <v>0</v>
      </c>
      <c r="W1300">
        <f t="shared" si="494"/>
        <v>0</v>
      </c>
      <c r="Y1300">
        <f t="shared" si="495"/>
        <v>0</v>
      </c>
      <c r="Z1300">
        <f t="shared" si="496"/>
        <v>0</v>
      </c>
      <c r="AB1300">
        <f t="shared" si="497"/>
        <v>0</v>
      </c>
      <c r="AC1300">
        <f t="shared" si="498"/>
        <v>0</v>
      </c>
      <c r="AE1300">
        <f t="shared" si="499"/>
        <v>0</v>
      </c>
      <c r="AF1300">
        <f t="shared" si="500"/>
        <v>0</v>
      </c>
      <c r="AG1300">
        <f t="shared" si="511"/>
        <v>0</v>
      </c>
      <c r="AH1300">
        <f t="shared" si="512"/>
        <v>0</v>
      </c>
      <c r="AI1300">
        <f t="shared" si="501"/>
        <v>0</v>
      </c>
      <c r="AJ1300">
        <f t="shared" si="502"/>
        <v>0</v>
      </c>
      <c r="AK1300">
        <f t="shared" si="503"/>
        <v>0</v>
      </c>
      <c r="AL1300">
        <f t="shared" si="504"/>
        <v>0</v>
      </c>
      <c r="AM1300">
        <f t="shared" si="505"/>
        <v>0</v>
      </c>
      <c r="AO1300">
        <f t="shared" si="506"/>
        <v>0</v>
      </c>
      <c r="AP1300">
        <f t="shared" si="507"/>
        <v>0</v>
      </c>
    </row>
    <row r="1301" spans="1:42" x14ac:dyDescent="0.2">
      <c r="A1301" s="40"/>
      <c r="D1301" s="120">
        <f t="shared" si="489"/>
        <v>0</v>
      </c>
      <c r="O1301">
        <f t="shared" si="490"/>
        <v>0</v>
      </c>
      <c r="P1301">
        <f t="shared" si="508"/>
        <v>431</v>
      </c>
      <c r="Q1301">
        <f t="shared" si="509"/>
        <v>0</v>
      </c>
      <c r="R1301">
        <f t="shared" si="491"/>
        <v>0</v>
      </c>
      <c r="S1301">
        <f t="shared" si="492"/>
        <v>0</v>
      </c>
      <c r="T1301">
        <f t="shared" si="510"/>
        <v>0</v>
      </c>
      <c r="V1301">
        <f t="shared" si="493"/>
        <v>0</v>
      </c>
      <c r="W1301">
        <f t="shared" si="494"/>
        <v>0</v>
      </c>
      <c r="Y1301">
        <f t="shared" si="495"/>
        <v>0</v>
      </c>
      <c r="Z1301">
        <f t="shared" si="496"/>
        <v>0</v>
      </c>
      <c r="AB1301">
        <f t="shared" si="497"/>
        <v>0</v>
      </c>
      <c r="AC1301">
        <f t="shared" si="498"/>
        <v>0</v>
      </c>
      <c r="AE1301">
        <f t="shared" si="499"/>
        <v>0</v>
      </c>
      <c r="AF1301">
        <f t="shared" si="500"/>
        <v>0</v>
      </c>
      <c r="AG1301">
        <f t="shared" si="511"/>
        <v>0</v>
      </c>
      <c r="AH1301">
        <f t="shared" si="512"/>
        <v>0</v>
      </c>
      <c r="AI1301">
        <f t="shared" si="501"/>
        <v>0</v>
      </c>
      <c r="AJ1301">
        <f t="shared" si="502"/>
        <v>0</v>
      </c>
      <c r="AK1301">
        <f t="shared" si="503"/>
        <v>0</v>
      </c>
      <c r="AL1301">
        <f t="shared" si="504"/>
        <v>0</v>
      </c>
      <c r="AM1301">
        <f t="shared" si="505"/>
        <v>0</v>
      </c>
      <c r="AO1301">
        <f t="shared" si="506"/>
        <v>0</v>
      </c>
      <c r="AP1301">
        <f t="shared" si="507"/>
        <v>0</v>
      </c>
    </row>
    <row r="1302" spans="1:42" x14ac:dyDescent="0.2">
      <c r="A1302" s="40"/>
      <c r="D1302" s="120">
        <f t="shared" si="489"/>
        <v>0</v>
      </c>
      <c r="O1302">
        <f t="shared" si="490"/>
        <v>0</v>
      </c>
      <c r="P1302">
        <f t="shared" si="508"/>
        <v>431</v>
      </c>
      <c r="Q1302">
        <f t="shared" si="509"/>
        <v>0</v>
      </c>
      <c r="R1302">
        <f t="shared" si="491"/>
        <v>0</v>
      </c>
      <c r="S1302">
        <f t="shared" si="492"/>
        <v>0</v>
      </c>
      <c r="T1302">
        <f t="shared" si="510"/>
        <v>0</v>
      </c>
      <c r="V1302">
        <f t="shared" si="493"/>
        <v>0</v>
      </c>
      <c r="W1302">
        <f t="shared" si="494"/>
        <v>0</v>
      </c>
      <c r="Y1302">
        <f t="shared" si="495"/>
        <v>0</v>
      </c>
      <c r="Z1302">
        <f t="shared" si="496"/>
        <v>0</v>
      </c>
      <c r="AB1302">
        <f t="shared" si="497"/>
        <v>0</v>
      </c>
      <c r="AC1302">
        <f t="shared" si="498"/>
        <v>0</v>
      </c>
      <c r="AE1302">
        <f t="shared" si="499"/>
        <v>0</v>
      </c>
      <c r="AF1302">
        <f t="shared" si="500"/>
        <v>0</v>
      </c>
      <c r="AG1302">
        <f t="shared" si="511"/>
        <v>0</v>
      </c>
      <c r="AH1302">
        <f t="shared" si="512"/>
        <v>0</v>
      </c>
      <c r="AI1302">
        <f t="shared" si="501"/>
        <v>0</v>
      </c>
      <c r="AJ1302">
        <f t="shared" si="502"/>
        <v>0</v>
      </c>
      <c r="AK1302">
        <f t="shared" si="503"/>
        <v>0</v>
      </c>
      <c r="AL1302">
        <f t="shared" si="504"/>
        <v>0</v>
      </c>
      <c r="AM1302">
        <f t="shared" si="505"/>
        <v>0</v>
      </c>
      <c r="AO1302">
        <f t="shared" si="506"/>
        <v>0</v>
      </c>
      <c r="AP1302">
        <f t="shared" si="507"/>
        <v>0</v>
      </c>
    </row>
    <row r="1303" spans="1:42" x14ac:dyDescent="0.2">
      <c r="A1303" s="40"/>
      <c r="D1303" s="120">
        <f t="shared" si="489"/>
        <v>0</v>
      </c>
      <c r="O1303">
        <f t="shared" si="490"/>
        <v>0</v>
      </c>
      <c r="P1303">
        <f t="shared" si="508"/>
        <v>431</v>
      </c>
      <c r="Q1303">
        <f t="shared" si="509"/>
        <v>0</v>
      </c>
      <c r="R1303">
        <f t="shared" si="491"/>
        <v>0</v>
      </c>
      <c r="S1303">
        <f t="shared" si="492"/>
        <v>0</v>
      </c>
      <c r="T1303">
        <f t="shared" si="510"/>
        <v>0</v>
      </c>
      <c r="V1303">
        <f t="shared" si="493"/>
        <v>0</v>
      </c>
      <c r="W1303">
        <f t="shared" si="494"/>
        <v>0</v>
      </c>
      <c r="Y1303">
        <f t="shared" si="495"/>
        <v>0</v>
      </c>
      <c r="Z1303">
        <f t="shared" si="496"/>
        <v>0</v>
      </c>
      <c r="AB1303">
        <f t="shared" si="497"/>
        <v>0</v>
      </c>
      <c r="AC1303">
        <f t="shared" si="498"/>
        <v>0</v>
      </c>
      <c r="AE1303">
        <f t="shared" si="499"/>
        <v>0</v>
      </c>
      <c r="AF1303">
        <f t="shared" si="500"/>
        <v>0</v>
      </c>
      <c r="AG1303">
        <f t="shared" si="511"/>
        <v>0</v>
      </c>
      <c r="AH1303">
        <f t="shared" si="512"/>
        <v>0</v>
      </c>
      <c r="AI1303">
        <f t="shared" si="501"/>
        <v>0</v>
      </c>
      <c r="AJ1303">
        <f t="shared" si="502"/>
        <v>0</v>
      </c>
      <c r="AK1303">
        <f t="shared" si="503"/>
        <v>0</v>
      </c>
      <c r="AL1303">
        <f t="shared" si="504"/>
        <v>0</v>
      </c>
      <c r="AM1303">
        <f t="shared" si="505"/>
        <v>0</v>
      </c>
      <c r="AO1303">
        <f t="shared" si="506"/>
        <v>0</v>
      </c>
      <c r="AP1303">
        <f t="shared" si="507"/>
        <v>0</v>
      </c>
    </row>
    <row r="1304" spans="1:42" x14ac:dyDescent="0.2">
      <c r="A1304" s="40"/>
      <c r="D1304" s="120">
        <f t="shared" si="489"/>
        <v>0</v>
      </c>
      <c r="O1304">
        <f t="shared" si="490"/>
        <v>0</v>
      </c>
      <c r="P1304">
        <f t="shared" si="508"/>
        <v>431</v>
      </c>
      <c r="Q1304">
        <f t="shared" si="509"/>
        <v>0</v>
      </c>
      <c r="R1304">
        <f t="shared" si="491"/>
        <v>0</v>
      </c>
      <c r="S1304">
        <f t="shared" si="492"/>
        <v>0</v>
      </c>
      <c r="T1304">
        <f t="shared" si="510"/>
        <v>0</v>
      </c>
      <c r="V1304">
        <f t="shared" si="493"/>
        <v>0</v>
      </c>
      <c r="W1304">
        <f t="shared" si="494"/>
        <v>0</v>
      </c>
      <c r="Y1304">
        <f t="shared" si="495"/>
        <v>0</v>
      </c>
      <c r="Z1304">
        <f t="shared" si="496"/>
        <v>0</v>
      </c>
      <c r="AB1304">
        <f t="shared" si="497"/>
        <v>0</v>
      </c>
      <c r="AC1304">
        <f t="shared" si="498"/>
        <v>0</v>
      </c>
      <c r="AE1304">
        <f t="shared" si="499"/>
        <v>0</v>
      </c>
      <c r="AF1304">
        <f t="shared" si="500"/>
        <v>0</v>
      </c>
      <c r="AG1304">
        <f t="shared" si="511"/>
        <v>0</v>
      </c>
      <c r="AH1304">
        <f t="shared" si="512"/>
        <v>0</v>
      </c>
      <c r="AI1304">
        <f t="shared" si="501"/>
        <v>0</v>
      </c>
      <c r="AJ1304">
        <f t="shared" si="502"/>
        <v>0</v>
      </c>
      <c r="AK1304">
        <f t="shared" si="503"/>
        <v>0</v>
      </c>
      <c r="AL1304">
        <f t="shared" si="504"/>
        <v>0</v>
      </c>
      <c r="AM1304">
        <f t="shared" si="505"/>
        <v>0</v>
      </c>
      <c r="AO1304">
        <f t="shared" si="506"/>
        <v>0</v>
      </c>
      <c r="AP1304">
        <f t="shared" si="507"/>
        <v>0</v>
      </c>
    </row>
    <row r="1305" spans="1:42" x14ac:dyDescent="0.2">
      <c r="A1305" s="40"/>
      <c r="D1305" s="120">
        <f t="shared" si="489"/>
        <v>0</v>
      </c>
      <c r="O1305">
        <f t="shared" si="490"/>
        <v>0</v>
      </c>
      <c r="P1305">
        <f t="shared" si="508"/>
        <v>431</v>
      </c>
      <c r="Q1305">
        <f t="shared" si="509"/>
        <v>0</v>
      </c>
      <c r="R1305">
        <f t="shared" si="491"/>
        <v>0</v>
      </c>
      <c r="S1305">
        <f t="shared" si="492"/>
        <v>0</v>
      </c>
      <c r="T1305">
        <f t="shared" si="510"/>
        <v>0</v>
      </c>
      <c r="V1305">
        <f t="shared" si="493"/>
        <v>0</v>
      </c>
      <c r="W1305">
        <f t="shared" si="494"/>
        <v>0</v>
      </c>
      <c r="Y1305">
        <f t="shared" si="495"/>
        <v>0</v>
      </c>
      <c r="Z1305">
        <f t="shared" si="496"/>
        <v>0</v>
      </c>
      <c r="AB1305">
        <f t="shared" si="497"/>
        <v>0</v>
      </c>
      <c r="AC1305">
        <f t="shared" si="498"/>
        <v>0</v>
      </c>
      <c r="AE1305">
        <f t="shared" si="499"/>
        <v>0</v>
      </c>
      <c r="AF1305">
        <f t="shared" si="500"/>
        <v>0</v>
      </c>
      <c r="AG1305">
        <f t="shared" si="511"/>
        <v>0</v>
      </c>
      <c r="AH1305">
        <f t="shared" si="512"/>
        <v>0</v>
      </c>
      <c r="AI1305">
        <f t="shared" si="501"/>
        <v>0</v>
      </c>
      <c r="AJ1305">
        <f t="shared" si="502"/>
        <v>0</v>
      </c>
      <c r="AK1305">
        <f t="shared" si="503"/>
        <v>0</v>
      </c>
      <c r="AL1305">
        <f t="shared" si="504"/>
        <v>0</v>
      </c>
      <c r="AM1305">
        <f t="shared" si="505"/>
        <v>0</v>
      </c>
      <c r="AO1305">
        <f t="shared" si="506"/>
        <v>0</v>
      </c>
      <c r="AP1305">
        <f t="shared" si="507"/>
        <v>0</v>
      </c>
    </row>
    <row r="1306" spans="1:42" x14ac:dyDescent="0.2">
      <c r="D1306" s="120">
        <f t="shared" si="489"/>
        <v>0</v>
      </c>
      <c r="O1306">
        <f t="shared" si="490"/>
        <v>0</v>
      </c>
      <c r="P1306">
        <f t="shared" si="508"/>
        <v>431</v>
      </c>
      <c r="Q1306">
        <f t="shared" si="509"/>
        <v>0</v>
      </c>
      <c r="R1306">
        <f t="shared" si="491"/>
        <v>0</v>
      </c>
      <c r="S1306">
        <f t="shared" si="492"/>
        <v>0</v>
      </c>
      <c r="T1306">
        <f t="shared" si="510"/>
        <v>0</v>
      </c>
      <c r="V1306">
        <f t="shared" si="493"/>
        <v>0</v>
      </c>
      <c r="W1306">
        <f t="shared" si="494"/>
        <v>0</v>
      </c>
      <c r="Y1306">
        <f t="shared" si="495"/>
        <v>0</v>
      </c>
      <c r="Z1306">
        <f t="shared" si="496"/>
        <v>0</v>
      </c>
      <c r="AB1306">
        <f t="shared" si="497"/>
        <v>0</v>
      </c>
      <c r="AC1306">
        <f t="shared" si="498"/>
        <v>0</v>
      </c>
      <c r="AE1306">
        <f t="shared" si="499"/>
        <v>0</v>
      </c>
      <c r="AF1306">
        <f t="shared" si="500"/>
        <v>0</v>
      </c>
      <c r="AG1306">
        <f t="shared" si="511"/>
        <v>0</v>
      </c>
      <c r="AH1306">
        <f t="shared" si="512"/>
        <v>0</v>
      </c>
      <c r="AI1306">
        <f t="shared" si="501"/>
        <v>0</v>
      </c>
      <c r="AJ1306">
        <f t="shared" si="502"/>
        <v>0</v>
      </c>
      <c r="AK1306">
        <f t="shared" si="503"/>
        <v>0</v>
      </c>
      <c r="AL1306">
        <f t="shared" si="504"/>
        <v>0</v>
      </c>
      <c r="AM1306">
        <f t="shared" si="505"/>
        <v>0</v>
      </c>
      <c r="AO1306">
        <f t="shared" si="506"/>
        <v>0</v>
      </c>
      <c r="AP1306">
        <f t="shared" si="507"/>
        <v>0</v>
      </c>
    </row>
    <row r="1307" spans="1:42" x14ac:dyDescent="0.2">
      <c r="A1307" s="43"/>
      <c r="D1307" s="120">
        <f t="shared" si="489"/>
        <v>0</v>
      </c>
      <c r="O1307">
        <f t="shared" si="490"/>
        <v>0</v>
      </c>
      <c r="P1307">
        <f t="shared" si="508"/>
        <v>431</v>
      </c>
      <c r="Q1307">
        <f t="shared" si="509"/>
        <v>0</v>
      </c>
      <c r="R1307">
        <f t="shared" si="491"/>
        <v>0</v>
      </c>
      <c r="S1307">
        <f t="shared" si="492"/>
        <v>0</v>
      </c>
      <c r="T1307">
        <f t="shared" si="510"/>
        <v>0</v>
      </c>
      <c r="V1307">
        <f t="shared" si="493"/>
        <v>0</v>
      </c>
      <c r="W1307">
        <f t="shared" si="494"/>
        <v>0</v>
      </c>
      <c r="Y1307">
        <f t="shared" si="495"/>
        <v>0</v>
      </c>
      <c r="Z1307">
        <f t="shared" si="496"/>
        <v>0</v>
      </c>
      <c r="AB1307">
        <f t="shared" si="497"/>
        <v>0</v>
      </c>
      <c r="AC1307">
        <f t="shared" si="498"/>
        <v>0</v>
      </c>
      <c r="AE1307">
        <f t="shared" si="499"/>
        <v>0</v>
      </c>
      <c r="AF1307">
        <f t="shared" si="500"/>
        <v>0</v>
      </c>
      <c r="AG1307">
        <f t="shared" si="511"/>
        <v>0</v>
      </c>
      <c r="AH1307">
        <f t="shared" si="512"/>
        <v>0</v>
      </c>
      <c r="AI1307">
        <f t="shared" si="501"/>
        <v>0</v>
      </c>
      <c r="AJ1307">
        <f t="shared" si="502"/>
        <v>0</v>
      </c>
      <c r="AK1307">
        <f t="shared" si="503"/>
        <v>0</v>
      </c>
      <c r="AL1307">
        <f t="shared" si="504"/>
        <v>0</v>
      </c>
      <c r="AM1307">
        <f t="shared" si="505"/>
        <v>0</v>
      </c>
      <c r="AO1307">
        <f t="shared" si="506"/>
        <v>0</v>
      </c>
      <c r="AP1307">
        <f t="shared" si="507"/>
        <v>0</v>
      </c>
    </row>
    <row r="1308" spans="1:42" x14ac:dyDescent="0.2">
      <c r="A1308" s="40"/>
      <c r="D1308" s="120">
        <f t="shared" si="489"/>
        <v>0</v>
      </c>
      <c r="O1308">
        <f t="shared" si="490"/>
        <v>0</v>
      </c>
      <c r="P1308">
        <f t="shared" si="508"/>
        <v>431</v>
      </c>
      <c r="Q1308">
        <f t="shared" si="509"/>
        <v>0</v>
      </c>
      <c r="R1308">
        <f t="shared" si="491"/>
        <v>0</v>
      </c>
      <c r="S1308">
        <f t="shared" si="492"/>
        <v>0</v>
      </c>
      <c r="T1308">
        <f t="shared" si="510"/>
        <v>0</v>
      </c>
      <c r="V1308">
        <f t="shared" si="493"/>
        <v>0</v>
      </c>
      <c r="W1308">
        <f t="shared" si="494"/>
        <v>0</v>
      </c>
      <c r="Y1308">
        <f t="shared" si="495"/>
        <v>0</v>
      </c>
      <c r="Z1308">
        <f t="shared" si="496"/>
        <v>0</v>
      </c>
      <c r="AB1308">
        <f t="shared" si="497"/>
        <v>0</v>
      </c>
      <c r="AC1308">
        <f t="shared" si="498"/>
        <v>0</v>
      </c>
      <c r="AE1308">
        <f t="shared" si="499"/>
        <v>0</v>
      </c>
      <c r="AF1308">
        <f t="shared" si="500"/>
        <v>0</v>
      </c>
      <c r="AG1308">
        <f t="shared" si="511"/>
        <v>0</v>
      </c>
      <c r="AH1308">
        <f t="shared" si="512"/>
        <v>0</v>
      </c>
      <c r="AI1308">
        <f t="shared" si="501"/>
        <v>0</v>
      </c>
      <c r="AJ1308">
        <f t="shared" si="502"/>
        <v>0</v>
      </c>
      <c r="AK1308">
        <f t="shared" si="503"/>
        <v>0</v>
      </c>
      <c r="AL1308">
        <f t="shared" si="504"/>
        <v>0</v>
      </c>
      <c r="AM1308">
        <f t="shared" si="505"/>
        <v>0</v>
      </c>
      <c r="AO1308">
        <f t="shared" si="506"/>
        <v>0</v>
      </c>
      <c r="AP1308">
        <f t="shared" si="507"/>
        <v>0</v>
      </c>
    </row>
    <row r="1309" spans="1:42" x14ac:dyDescent="0.2">
      <c r="D1309" s="120">
        <f t="shared" si="489"/>
        <v>0</v>
      </c>
      <c r="O1309">
        <f t="shared" si="490"/>
        <v>0</v>
      </c>
      <c r="P1309">
        <f t="shared" si="508"/>
        <v>431</v>
      </c>
      <c r="Q1309">
        <f t="shared" si="509"/>
        <v>0</v>
      </c>
      <c r="R1309">
        <f t="shared" si="491"/>
        <v>0</v>
      </c>
      <c r="S1309">
        <f t="shared" si="492"/>
        <v>0</v>
      </c>
      <c r="T1309">
        <f t="shared" si="510"/>
        <v>0</v>
      </c>
      <c r="V1309">
        <f t="shared" si="493"/>
        <v>0</v>
      </c>
      <c r="W1309">
        <f t="shared" si="494"/>
        <v>0</v>
      </c>
      <c r="Y1309">
        <f t="shared" si="495"/>
        <v>0</v>
      </c>
      <c r="Z1309">
        <f t="shared" si="496"/>
        <v>0</v>
      </c>
      <c r="AB1309">
        <f t="shared" si="497"/>
        <v>0</v>
      </c>
      <c r="AC1309">
        <f t="shared" si="498"/>
        <v>0</v>
      </c>
      <c r="AE1309">
        <f t="shared" si="499"/>
        <v>0</v>
      </c>
      <c r="AF1309">
        <f t="shared" si="500"/>
        <v>0</v>
      </c>
      <c r="AG1309">
        <f t="shared" si="511"/>
        <v>0</v>
      </c>
      <c r="AH1309">
        <f t="shared" si="512"/>
        <v>0</v>
      </c>
      <c r="AI1309">
        <f t="shared" si="501"/>
        <v>0</v>
      </c>
      <c r="AJ1309">
        <f t="shared" si="502"/>
        <v>0</v>
      </c>
      <c r="AK1309">
        <f t="shared" si="503"/>
        <v>0</v>
      </c>
      <c r="AL1309">
        <f t="shared" si="504"/>
        <v>0</v>
      </c>
      <c r="AM1309">
        <f t="shared" si="505"/>
        <v>0</v>
      </c>
      <c r="AO1309">
        <f t="shared" si="506"/>
        <v>0</v>
      </c>
      <c r="AP1309">
        <f t="shared" si="507"/>
        <v>0</v>
      </c>
    </row>
    <row r="1310" spans="1:42" x14ac:dyDescent="0.2">
      <c r="D1310" s="120">
        <f t="shared" si="489"/>
        <v>0</v>
      </c>
      <c r="O1310">
        <f t="shared" si="490"/>
        <v>0</v>
      </c>
      <c r="P1310">
        <f t="shared" si="508"/>
        <v>431</v>
      </c>
      <c r="Q1310">
        <f t="shared" si="509"/>
        <v>0</v>
      </c>
      <c r="R1310">
        <f t="shared" si="491"/>
        <v>0</v>
      </c>
      <c r="S1310">
        <f t="shared" si="492"/>
        <v>0</v>
      </c>
      <c r="T1310">
        <f t="shared" si="510"/>
        <v>0</v>
      </c>
      <c r="V1310">
        <f t="shared" si="493"/>
        <v>0</v>
      </c>
      <c r="W1310">
        <f t="shared" si="494"/>
        <v>0</v>
      </c>
      <c r="Y1310">
        <f t="shared" si="495"/>
        <v>0</v>
      </c>
      <c r="Z1310">
        <f t="shared" si="496"/>
        <v>0</v>
      </c>
      <c r="AB1310">
        <f t="shared" si="497"/>
        <v>0</v>
      </c>
      <c r="AC1310">
        <f t="shared" si="498"/>
        <v>0</v>
      </c>
      <c r="AE1310">
        <f t="shared" si="499"/>
        <v>0</v>
      </c>
      <c r="AF1310">
        <f t="shared" si="500"/>
        <v>0</v>
      </c>
      <c r="AG1310">
        <f t="shared" si="511"/>
        <v>0</v>
      </c>
      <c r="AH1310">
        <f t="shared" si="512"/>
        <v>0</v>
      </c>
      <c r="AI1310">
        <f t="shared" si="501"/>
        <v>0</v>
      </c>
      <c r="AJ1310">
        <f t="shared" si="502"/>
        <v>0</v>
      </c>
      <c r="AK1310">
        <f t="shared" si="503"/>
        <v>0</v>
      </c>
      <c r="AL1310">
        <f t="shared" si="504"/>
        <v>0</v>
      </c>
      <c r="AM1310">
        <f t="shared" si="505"/>
        <v>0</v>
      </c>
      <c r="AO1310">
        <f t="shared" si="506"/>
        <v>0</v>
      </c>
      <c r="AP1310">
        <f t="shared" si="507"/>
        <v>0</v>
      </c>
    </row>
    <row r="1311" spans="1:42" x14ac:dyDescent="0.2">
      <c r="A1311" s="40"/>
      <c r="D1311" s="120">
        <f t="shared" si="489"/>
        <v>0</v>
      </c>
      <c r="O1311">
        <f t="shared" si="490"/>
        <v>0</v>
      </c>
      <c r="P1311">
        <f t="shared" si="508"/>
        <v>431</v>
      </c>
      <c r="Q1311">
        <f t="shared" si="509"/>
        <v>0</v>
      </c>
      <c r="R1311">
        <f t="shared" si="491"/>
        <v>0</v>
      </c>
      <c r="S1311">
        <f t="shared" si="492"/>
        <v>0</v>
      </c>
      <c r="T1311">
        <f t="shared" si="510"/>
        <v>0</v>
      </c>
      <c r="V1311">
        <f t="shared" si="493"/>
        <v>0</v>
      </c>
      <c r="W1311">
        <f t="shared" si="494"/>
        <v>0</v>
      </c>
      <c r="Y1311">
        <f t="shared" si="495"/>
        <v>0</v>
      </c>
      <c r="Z1311">
        <f t="shared" si="496"/>
        <v>0</v>
      </c>
      <c r="AB1311">
        <f t="shared" si="497"/>
        <v>0</v>
      </c>
      <c r="AC1311">
        <f t="shared" si="498"/>
        <v>0</v>
      </c>
      <c r="AE1311">
        <f t="shared" si="499"/>
        <v>0</v>
      </c>
      <c r="AF1311">
        <f t="shared" si="500"/>
        <v>0</v>
      </c>
      <c r="AG1311">
        <f t="shared" si="511"/>
        <v>0</v>
      </c>
      <c r="AH1311">
        <f t="shared" si="512"/>
        <v>0</v>
      </c>
      <c r="AI1311">
        <f t="shared" si="501"/>
        <v>0</v>
      </c>
      <c r="AJ1311">
        <f t="shared" si="502"/>
        <v>0</v>
      </c>
      <c r="AK1311">
        <f t="shared" si="503"/>
        <v>0</v>
      </c>
      <c r="AL1311">
        <f t="shared" si="504"/>
        <v>0</v>
      </c>
      <c r="AM1311">
        <f t="shared" si="505"/>
        <v>0</v>
      </c>
      <c r="AO1311">
        <f t="shared" si="506"/>
        <v>0</v>
      </c>
      <c r="AP1311">
        <f t="shared" si="507"/>
        <v>0</v>
      </c>
    </row>
    <row r="1312" spans="1:42" x14ac:dyDescent="0.2">
      <c r="D1312" s="120">
        <f t="shared" si="489"/>
        <v>0</v>
      </c>
      <c r="O1312">
        <f t="shared" si="490"/>
        <v>0</v>
      </c>
      <c r="P1312">
        <f t="shared" si="508"/>
        <v>431</v>
      </c>
      <c r="Q1312">
        <f t="shared" si="509"/>
        <v>0</v>
      </c>
      <c r="R1312">
        <f t="shared" si="491"/>
        <v>0</v>
      </c>
      <c r="S1312">
        <f t="shared" si="492"/>
        <v>0</v>
      </c>
      <c r="T1312">
        <f t="shared" si="510"/>
        <v>0</v>
      </c>
      <c r="V1312">
        <f t="shared" si="493"/>
        <v>0</v>
      </c>
      <c r="W1312">
        <f t="shared" si="494"/>
        <v>0</v>
      </c>
      <c r="Y1312">
        <f t="shared" si="495"/>
        <v>0</v>
      </c>
      <c r="Z1312">
        <f t="shared" si="496"/>
        <v>0</v>
      </c>
      <c r="AB1312">
        <f t="shared" si="497"/>
        <v>0</v>
      </c>
      <c r="AC1312">
        <f t="shared" si="498"/>
        <v>0</v>
      </c>
      <c r="AE1312">
        <f t="shared" si="499"/>
        <v>0</v>
      </c>
      <c r="AF1312">
        <f t="shared" si="500"/>
        <v>0</v>
      </c>
      <c r="AG1312">
        <f t="shared" si="511"/>
        <v>0</v>
      </c>
      <c r="AH1312">
        <f t="shared" si="512"/>
        <v>0</v>
      </c>
      <c r="AI1312">
        <f t="shared" si="501"/>
        <v>0</v>
      </c>
      <c r="AJ1312">
        <f t="shared" si="502"/>
        <v>0</v>
      </c>
      <c r="AK1312">
        <f t="shared" si="503"/>
        <v>0</v>
      </c>
      <c r="AL1312">
        <f t="shared" si="504"/>
        <v>0</v>
      </c>
      <c r="AM1312">
        <f t="shared" si="505"/>
        <v>0</v>
      </c>
      <c r="AO1312">
        <f t="shared" si="506"/>
        <v>0</v>
      </c>
      <c r="AP1312">
        <f t="shared" si="507"/>
        <v>0</v>
      </c>
    </row>
    <row r="1313" spans="1:42" x14ac:dyDescent="0.2">
      <c r="D1313" s="120">
        <f t="shared" si="489"/>
        <v>0</v>
      </c>
      <c r="O1313">
        <f t="shared" si="490"/>
        <v>0</v>
      </c>
      <c r="P1313">
        <f t="shared" si="508"/>
        <v>431</v>
      </c>
      <c r="Q1313">
        <f t="shared" si="509"/>
        <v>0</v>
      </c>
      <c r="R1313">
        <f t="shared" si="491"/>
        <v>0</v>
      </c>
      <c r="S1313">
        <f t="shared" si="492"/>
        <v>0</v>
      </c>
      <c r="T1313">
        <f t="shared" si="510"/>
        <v>0</v>
      </c>
      <c r="V1313">
        <f t="shared" si="493"/>
        <v>0</v>
      </c>
      <c r="W1313">
        <f t="shared" si="494"/>
        <v>0</v>
      </c>
      <c r="Y1313">
        <f t="shared" si="495"/>
        <v>0</v>
      </c>
      <c r="Z1313">
        <f t="shared" si="496"/>
        <v>0</v>
      </c>
      <c r="AB1313">
        <f t="shared" si="497"/>
        <v>0</v>
      </c>
      <c r="AC1313">
        <f t="shared" si="498"/>
        <v>0</v>
      </c>
      <c r="AE1313">
        <f t="shared" si="499"/>
        <v>0</v>
      </c>
      <c r="AF1313">
        <f t="shared" si="500"/>
        <v>0</v>
      </c>
      <c r="AG1313">
        <f t="shared" si="511"/>
        <v>0</v>
      </c>
      <c r="AH1313">
        <f t="shared" si="512"/>
        <v>0</v>
      </c>
      <c r="AI1313">
        <f t="shared" si="501"/>
        <v>0</v>
      </c>
      <c r="AJ1313">
        <f t="shared" si="502"/>
        <v>0</v>
      </c>
      <c r="AK1313">
        <f t="shared" si="503"/>
        <v>0</v>
      </c>
      <c r="AL1313">
        <f t="shared" si="504"/>
        <v>0</v>
      </c>
      <c r="AM1313">
        <f t="shared" si="505"/>
        <v>0</v>
      </c>
      <c r="AO1313">
        <f t="shared" si="506"/>
        <v>0</v>
      </c>
      <c r="AP1313">
        <f t="shared" si="507"/>
        <v>0</v>
      </c>
    </row>
    <row r="1314" spans="1:42" x14ac:dyDescent="0.2">
      <c r="A1314" s="191"/>
      <c r="D1314" s="120">
        <f t="shared" si="489"/>
        <v>0</v>
      </c>
      <c r="O1314">
        <f t="shared" si="490"/>
        <v>0</v>
      </c>
      <c r="P1314">
        <f t="shared" si="508"/>
        <v>431</v>
      </c>
      <c r="Q1314">
        <f t="shared" si="509"/>
        <v>0</v>
      </c>
      <c r="R1314">
        <f t="shared" si="491"/>
        <v>0</v>
      </c>
      <c r="S1314">
        <f t="shared" si="492"/>
        <v>0</v>
      </c>
      <c r="T1314">
        <f t="shared" si="510"/>
        <v>0</v>
      </c>
      <c r="V1314">
        <f t="shared" si="493"/>
        <v>0</v>
      </c>
      <c r="W1314">
        <f t="shared" si="494"/>
        <v>0</v>
      </c>
      <c r="Y1314">
        <f t="shared" si="495"/>
        <v>0</v>
      </c>
      <c r="Z1314">
        <f t="shared" si="496"/>
        <v>0</v>
      </c>
      <c r="AB1314">
        <f t="shared" si="497"/>
        <v>0</v>
      </c>
      <c r="AC1314">
        <f t="shared" si="498"/>
        <v>0</v>
      </c>
      <c r="AE1314">
        <f t="shared" si="499"/>
        <v>0</v>
      </c>
      <c r="AF1314">
        <f t="shared" si="500"/>
        <v>0</v>
      </c>
      <c r="AG1314">
        <f t="shared" si="511"/>
        <v>0</v>
      </c>
      <c r="AH1314">
        <f t="shared" si="512"/>
        <v>0</v>
      </c>
      <c r="AI1314">
        <f t="shared" si="501"/>
        <v>0</v>
      </c>
      <c r="AJ1314">
        <f t="shared" si="502"/>
        <v>0</v>
      </c>
      <c r="AK1314">
        <f t="shared" si="503"/>
        <v>0</v>
      </c>
      <c r="AL1314">
        <f t="shared" si="504"/>
        <v>0</v>
      </c>
      <c r="AM1314">
        <f t="shared" si="505"/>
        <v>0</v>
      </c>
      <c r="AO1314">
        <f t="shared" si="506"/>
        <v>0</v>
      </c>
      <c r="AP1314">
        <f t="shared" si="507"/>
        <v>0</v>
      </c>
    </row>
    <row r="1315" spans="1:42" x14ac:dyDescent="0.2">
      <c r="D1315" s="120">
        <f t="shared" si="489"/>
        <v>0</v>
      </c>
      <c r="O1315">
        <f t="shared" si="490"/>
        <v>0</v>
      </c>
      <c r="P1315">
        <f t="shared" si="508"/>
        <v>431</v>
      </c>
      <c r="Q1315">
        <f t="shared" si="509"/>
        <v>0</v>
      </c>
      <c r="R1315">
        <f t="shared" si="491"/>
        <v>0</v>
      </c>
      <c r="S1315">
        <f t="shared" si="492"/>
        <v>0</v>
      </c>
      <c r="T1315">
        <f t="shared" si="510"/>
        <v>0</v>
      </c>
      <c r="V1315">
        <f t="shared" si="493"/>
        <v>0</v>
      </c>
      <c r="W1315">
        <f t="shared" si="494"/>
        <v>0</v>
      </c>
      <c r="Y1315">
        <f t="shared" si="495"/>
        <v>0</v>
      </c>
      <c r="Z1315">
        <f t="shared" si="496"/>
        <v>0</v>
      </c>
      <c r="AB1315">
        <f t="shared" si="497"/>
        <v>0</v>
      </c>
      <c r="AC1315">
        <f t="shared" si="498"/>
        <v>0</v>
      </c>
      <c r="AE1315">
        <f t="shared" si="499"/>
        <v>0</v>
      </c>
      <c r="AF1315">
        <f t="shared" si="500"/>
        <v>0</v>
      </c>
      <c r="AG1315">
        <f t="shared" si="511"/>
        <v>0</v>
      </c>
      <c r="AH1315">
        <f t="shared" si="512"/>
        <v>0</v>
      </c>
      <c r="AI1315">
        <f t="shared" si="501"/>
        <v>0</v>
      </c>
      <c r="AJ1315">
        <f t="shared" si="502"/>
        <v>0</v>
      </c>
      <c r="AK1315">
        <f t="shared" si="503"/>
        <v>0</v>
      </c>
      <c r="AL1315">
        <f t="shared" si="504"/>
        <v>0</v>
      </c>
      <c r="AM1315">
        <f t="shared" si="505"/>
        <v>0</v>
      </c>
      <c r="AO1315">
        <f t="shared" si="506"/>
        <v>0</v>
      </c>
      <c r="AP1315">
        <f t="shared" si="507"/>
        <v>0</v>
      </c>
    </row>
    <row r="1316" spans="1:42" x14ac:dyDescent="0.2">
      <c r="A1316" s="40"/>
      <c r="D1316" s="120">
        <f t="shared" si="489"/>
        <v>0</v>
      </c>
      <c r="O1316">
        <f t="shared" si="490"/>
        <v>0</v>
      </c>
      <c r="P1316">
        <f t="shared" si="508"/>
        <v>431</v>
      </c>
      <c r="Q1316">
        <f t="shared" si="509"/>
        <v>0</v>
      </c>
      <c r="R1316">
        <f t="shared" si="491"/>
        <v>0</v>
      </c>
      <c r="S1316">
        <f t="shared" si="492"/>
        <v>0</v>
      </c>
      <c r="T1316">
        <f t="shared" si="510"/>
        <v>0</v>
      </c>
      <c r="V1316">
        <f t="shared" si="493"/>
        <v>0</v>
      </c>
      <c r="W1316">
        <f t="shared" si="494"/>
        <v>0</v>
      </c>
      <c r="Y1316">
        <f t="shared" si="495"/>
        <v>0</v>
      </c>
      <c r="Z1316">
        <f t="shared" si="496"/>
        <v>0</v>
      </c>
      <c r="AB1316">
        <f t="shared" si="497"/>
        <v>0</v>
      </c>
      <c r="AC1316">
        <f t="shared" si="498"/>
        <v>0</v>
      </c>
      <c r="AE1316">
        <f t="shared" si="499"/>
        <v>0</v>
      </c>
      <c r="AF1316">
        <f t="shared" si="500"/>
        <v>0</v>
      </c>
      <c r="AG1316">
        <f t="shared" si="511"/>
        <v>0</v>
      </c>
      <c r="AH1316">
        <f t="shared" si="512"/>
        <v>0</v>
      </c>
      <c r="AI1316">
        <f t="shared" si="501"/>
        <v>0</v>
      </c>
      <c r="AJ1316">
        <f t="shared" si="502"/>
        <v>0</v>
      </c>
      <c r="AK1316">
        <f t="shared" si="503"/>
        <v>0</v>
      </c>
      <c r="AL1316">
        <f t="shared" si="504"/>
        <v>0</v>
      </c>
      <c r="AM1316">
        <f t="shared" si="505"/>
        <v>0</v>
      </c>
      <c r="AO1316">
        <f t="shared" si="506"/>
        <v>0</v>
      </c>
      <c r="AP1316">
        <f t="shared" si="507"/>
        <v>0</v>
      </c>
    </row>
    <row r="1317" spans="1:42" x14ac:dyDescent="0.2">
      <c r="A1317" s="40"/>
      <c r="D1317" s="120">
        <f t="shared" si="489"/>
        <v>0</v>
      </c>
      <c r="O1317">
        <f t="shared" si="490"/>
        <v>0</v>
      </c>
      <c r="P1317">
        <f t="shared" si="508"/>
        <v>431</v>
      </c>
      <c r="Q1317">
        <f t="shared" si="509"/>
        <v>0</v>
      </c>
      <c r="R1317">
        <f t="shared" si="491"/>
        <v>0</v>
      </c>
      <c r="S1317">
        <f t="shared" si="492"/>
        <v>0</v>
      </c>
      <c r="T1317">
        <f t="shared" si="510"/>
        <v>0</v>
      </c>
      <c r="V1317">
        <f t="shared" si="493"/>
        <v>0</v>
      </c>
      <c r="W1317">
        <f t="shared" si="494"/>
        <v>0</v>
      </c>
      <c r="Y1317">
        <f t="shared" si="495"/>
        <v>0</v>
      </c>
      <c r="Z1317">
        <f t="shared" si="496"/>
        <v>0</v>
      </c>
      <c r="AB1317">
        <f t="shared" si="497"/>
        <v>0</v>
      </c>
      <c r="AC1317">
        <f t="shared" si="498"/>
        <v>0</v>
      </c>
      <c r="AE1317">
        <f t="shared" si="499"/>
        <v>0</v>
      </c>
      <c r="AF1317">
        <f t="shared" si="500"/>
        <v>0</v>
      </c>
      <c r="AG1317">
        <f t="shared" si="511"/>
        <v>0</v>
      </c>
      <c r="AH1317">
        <f t="shared" si="512"/>
        <v>0</v>
      </c>
      <c r="AI1317">
        <f t="shared" si="501"/>
        <v>0</v>
      </c>
      <c r="AJ1317">
        <f t="shared" si="502"/>
        <v>0</v>
      </c>
      <c r="AK1317">
        <f t="shared" si="503"/>
        <v>0</v>
      </c>
      <c r="AL1317">
        <f t="shared" si="504"/>
        <v>0</v>
      </c>
      <c r="AM1317">
        <f t="shared" si="505"/>
        <v>0</v>
      </c>
      <c r="AO1317">
        <f t="shared" si="506"/>
        <v>0</v>
      </c>
      <c r="AP1317">
        <f t="shared" si="507"/>
        <v>0</v>
      </c>
    </row>
    <row r="1318" spans="1:42" x14ac:dyDescent="0.2">
      <c r="A1318" s="236"/>
      <c r="D1318" s="120">
        <f t="shared" si="489"/>
        <v>0</v>
      </c>
      <c r="O1318">
        <f t="shared" si="490"/>
        <v>0</v>
      </c>
      <c r="P1318">
        <f t="shared" si="508"/>
        <v>431</v>
      </c>
      <c r="Q1318">
        <f t="shared" si="509"/>
        <v>0</v>
      </c>
      <c r="R1318">
        <f t="shared" si="491"/>
        <v>0</v>
      </c>
      <c r="S1318">
        <f t="shared" si="492"/>
        <v>0</v>
      </c>
      <c r="T1318">
        <f t="shared" si="510"/>
        <v>0</v>
      </c>
      <c r="V1318">
        <f t="shared" si="493"/>
        <v>0</v>
      </c>
      <c r="W1318">
        <f t="shared" si="494"/>
        <v>0</v>
      </c>
      <c r="Y1318">
        <f t="shared" si="495"/>
        <v>0</v>
      </c>
      <c r="Z1318">
        <f t="shared" si="496"/>
        <v>0</v>
      </c>
      <c r="AB1318">
        <f t="shared" si="497"/>
        <v>0</v>
      </c>
      <c r="AC1318">
        <f t="shared" si="498"/>
        <v>0</v>
      </c>
      <c r="AE1318">
        <f t="shared" si="499"/>
        <v>0</v>
      </c>
      <c r="AF1318">
        <f t="shared" si="500"/>
        <v>0</v>
      </c>
      <c r="AG1318">
        <f t="shared" si="511"/>
        <v>0</v>
      </c>
      <c r="AH1318">
        <f t="shared" si="512"/>
        <v>0</v>
      </c>
      <c r="AI1318">
        <f t="shared" si="501"/>
        <v>0</v>
      </c>
      <c r="AJ1318">
        <f t="shared" si="502"/>
        <v>0</v>
      </c>
      <c r="AK1318">
        <f t="shared" si="503"/>
        <v>0</v>
      </c>
      <c r="AL1318">
        <f t="shared" si="504"/>
        <v>0</v>
      </c>
      <c r="AM1318">
        <f t="shared" si="505"/>
        <v>0</v>
      </c>
      <c r="AO1318">
        <f t="shared" si="506"/>
        <v>0</v>
      </c>
      <c r="AP1318">
        <f t="shared" si="507"/>
        <v>0</v>
      </c>
    </row>
    <row r="1319" spans="1:42" x14ac:dyDescent="0.2">
      <c r="A1319" s="191"/>
      <c r="D1319" s="120">
        <f t="shared" si="489"/>
        <v>0</v>
      </c>
      <c r="O1319">
        <f t="shared" si="490"/>
        <v>0</v>
      </c>
      <c r="P1319">
        <f t="shared" si="508"/>
        <v>431</v>
      </c>
      <c r="Q1319">
        <f t="shared" si="509"/>
        <v>0</v>
      </c>
      <c r="R1319">
        <f t="shared" si="491"/>
        <v>0</v>
      </c>
      <c r="S1319">
        <f t="shared" si="492"/>
        <v>0</v>
      </c>
      <c r="T1319">
        <f t="shared" si="510"/>
        <v>0</v>
      </c>
      <c r="V1319">
        <f t="shared" si="493"/>
        <v>0</v>
      </c>
      <c r="W1319">
        <f t="shared" si="494"/>
        <v>0</v>
      </c>
      <c r="Y1319">
        <f t="shared" si="495"/>
        <v>0</v>
      </c>
      <c r="Z1319">
        <f t="shared" si="496"/>
        <v>0</v>
      </c>
      <c r="AB1319">
        <f t="shared" si="497"/>
        <v>0</v>
      </c>
      <c r="AC1319">
        <f t="shared" si="498"/>
        <v>0</v>
      </c>
      <c r="AE1319">
        <f t="shared" si="499"/>
        <v>0</v>
      </c>
      <c r="AF1319">
        <f t="shared" si="500"/>
        <v>0</v>
      </c>
      <c r="AG1319">
        <f t="shared" si="511"/>
        <v>0</v>
      </c>
      <c r="AH1319">
        <f t="shared" si="512"/>
        <v>0</v>
      </c>
      <c r="AI1319">
        <f t="shared" si="501"/>
        <v>0</v>
      </c>
      <c r="AJ1319">
        <f t="shared" si="502"/>
        <v>0</v>
      </c>
      <c r="AK1319">
        <f t="shared" si="503"/>
        <v>0</v>
      </c>
      <c r="AL1319">
        <f t="shared" si="504"/>
        <v>0</v>
      </c>
      <c r="AM1319">
        <f t="shared" si="505"/>
        <v>0</v>
      </c>
      <c r="AO1319">
        <f t="shared" si="506"/>
        <v>0</v>
      </c>
      <c r="AP1319">
        <f t="shared" si="507"/>
        <v>0</v>
      </c>
    </row>
    <row r="1320" spans="1:42" x14ac:dyDescent="0.2">
      <c r="A1320" s="191"/>
      <c r="D1320" s="120">
        <f t="shared" si="489"/>
        <v>0</v>
      </c>
      <c r="O1320">
        <f t="shared" si="490"/>
        <v>0</v>
      </c>
      <c r="P1320">
        <f t="shared" si="508"/>
        <v>431</v>
      </c>
      <c r="Q1320">
        <f t="shared" si="509"/>
        <v>0</v>
      </c>
      <c r="R1320">
        <f t="shared" si="491"/>
        <v>0</v>
      </c>
      <c r="S1320">
        <f t="shared" si="492"/>
        <v>0</v>
      </c>
      <c r="T1320">
        <f t="shared" si="510"/>
        <v>0</v>
      </c>
      <c r="V1320">
        <f t="shared" si="493"/>
        <v>0</v>
      </c>
      <c r="W1320">
        <f t="shared" si="494"/>
        <v>0</v>
      </c>
      <c r="Y1320">
        <f t="shared" si="495"/>
        <v>0</v>
      </c>
      <c r="Z1320">
        <f t="shared" si="496"/>
        <v>0</v>
      </c>
      <c r="AB1320">
        <f t="shared" si="497"/>
        <v>0</v>
      </c>
      <c r="AC1320">
        <f t="shared" si="498"/>
        <v>0</v>
      </c>
      <c r="AE1320">
        <f t="shared" si="499"/>
        <v>0</v>
      </c>
      <c r="AF1320">
        <f t="shared" si="500"/>
        <v>0</v>
      </c>
      <c r="AG1320">
        <f t="shared" si="511"/>
        <v>0</v>
      </c>
      <c r="AH1320">
        <f t="shared" si="512"/>
        <v>0</v>
      </c>
      <c r="AI1320">
        <f t="shared" si="501"/>
        <v>0</v>
      </c>
      <c r="AJ1320">
        <f t="shared" si="502"/>
        <v>0</v>
      </c>
      <c r="AK1320">
        <f t="shared" si="503"/>
        <v>0</v>
      </c>
      <c r="AL1320">
        <f t="shared" si="504"/>
        <v>0</v>
      </c>
      <c r="AM1320">
        <f t="shared" si="505"/>
        <v>0</v>
      </c>
      <c r="AO1320">
        <f t="shared" si="506"/>
        <v>0</v>
      </c>
      <c r="AP1320">
        <f t="shared" si="507"/>
        <v>0</v>
      </c>
    </row>
    <row r="1321" spans="1:42" x14ac:dyDescent="0.2">
      <c r="A1321" s="191"/>
      <c r="D1321" s="120">
        <f t="shared" si="489"/>
        <v>0</v>
      </c>
      <c r="O1321">
        <f t="shared" si="490"/>
        <v>0</v>
      </c>
      <c r="P1321">
        <f t="shared" si="508"/>
        <v>431</v>
      </c>
      <c r="Q1321">
        <f t="shared" si="509"/>
        <v>0</v>
      </c>
      <c r="R1321">
        <f t="shared" si="491"/>
        <v>0</v>
      </c>
      <c r="S1321">
        <f t="shared" si="492"/>
        <v>0</v>
      </c>
      <c r="T1321">
        <f t="shared" si="510"/>
        <v>0</v>
      </c>
      <c r="V1321">
        <f t="shared" si="493"/>
        <v>0</v>
      </c>
      <c r="W1321">
        <f t="shared" si="494"/>
        <v>0</v>
      </c>
      <c r="Y1321">
        <f t="shared" si="495"/>
        <v>0</v>
      </c>
      <c r="Z1321">
        <f t="shared" si="496"/>
        <v>0</v>
      </c>
      <c r="AB1321">
        <f t="shared" si="497"/>
        <v>0</v>
      </c>
      <c r="AC1321">
        <f t="shared" si="498"/>
        <v>0</v>
      </c>
      <c r="AE1321">
        <f t="shared" si="499"/>
        <v>0</v>
      </c>
      <c r="AF1321">
        <f t="shared" si="500"/>
        <v>0</v>
      </c>
      <c r="AG1321">
        <f t="shared" si="511"/>
        <v>0</v>
      </c>
      <c r="AH1321">
        <f t="shared" si="512"/>
        <v>0</v>
      </c>
      <c r="AI1321">
        <f t="shared" si="501"/>
        <v>0</v>
      </c>
      <c r="AJ1321">
        <f t="shared" si="502"/>
        <v>0</v>
      </c>
      <c r="AK1321">
        <f t="shared" si="503"/>
        <v>0</v>
      </c>
      <c r="AL1321">
        <f t="shared" si="504"/>
        <v>0</v>
      </c>
      <c r="AM1321">
        <f t="shared" si="505"/>
        <v>0</v>
      </c>
      <c r="AO1321">
        <f t="shared" si="506"/>
        <v>0</v>
      </c>
      <c r="AP1321">
        <f t="shared" si="507"/>
        <v>0</v>
      </c>
    </row>
    <row r="1322" spans="1:42" x14ac:dyDescent="0.2">
      <c r="A1322" s="55"/>
      <c r="D1322" s="120">
        <f t="shared" si="489"/>
        <v>0</v>
      </c>
      <c r="O1322">
        <f t="shared" si="490"/>
        <v>0</v>
      </c>
      <c r="P1322">
        <f t="shared" si="508"/>
        <v>431</v>
      </c>
      <c r="Q1322">
        <f t="shared" si="509"/>
        <v>0</v>
      </c>
      <c r="R1322">
        <f t="shared" si="491"/>
        <v>0</v>
      </c>
      <c r="S1322">
        <f t="shared" si="492"/>
        <v>0</v>
      </c>
      <c r="T1322">
        <f t="shared" si="510"/>
        <v>0</v>
      </c>
      <c r="V1322">
        <f t="shared" si="493"/>
        <v>0</v>
      </c>
      <c r="W1322">
        <f t="shared" si="494"/>
        <v>0</v>
      </c>
      <c r="Y1322">
        <f t="shared" si="495"/>
        <v>0</v>
      </c>
      <c r="Z1322">
        <f t="shared" si="496"/>
        <v>0</v>
      </c>
      <c r="AB1322">
        <f t="shared" si="497"/>
        <v>0</v>
      </c>
      <c r="AC1322">
        <f t="shared" si="498"/>
        <v>0</v>
      </c>
      <c r="AE1322">
        <f t="shared" si="499"/>
        <v>0</v>
      </c>
      <c r="AF1322">
        <f t="shared" si="500"/>
        <v>0</v>
      </c>
      <c r="AG1322">
        <f t="shared" si="511"/>
        <v>0</v>
      </c>
      <c r="AH1322">
        <f t="shared" si="512"/>
        <v>0</v>
      </c>
      <c r="AI1322">
        <f t="shared" si="501"/>
        <v>0</v>
      </c>
      <c r="AJ1322">
        <f t="shared" si="502"/>
        <v>0</v>
      </c>
      <c r="AK1322">
        <f t="shared" si="503"/>
        <v>0</v>
      </c>
      <c r="AL1322">
        <f t="shared" si="504"/>
        <v>0</v>
      </c>
      <c r="AM1322">
        <f t="shared" si="505"/>
        <v>0</v>
      </c>
      <c r="AO1322">
        <f t="shared" si="506"/>
        <v>0</v>
      </c>
      <c r="AP1322">
        <f t="shared" si="507"/>
        <v>0</v>
      </c>
    </row>
    <row r="1323" spans="1:42" x14ac:dyDescent="0.2">
      <c r="A1323" s="191"/>
      <c r="D1323" s="120">
        <f t="shared" si="489"/>
        <v>0</v>
      </c>
      <c r="O1323">
        <f t="shared" si="490"/>
        <v>0</v>
      </c>
      <c r="P1323">
        <f t="shared" si="508"/>
        <v>431</v>
      </c>
      <c r="Q1323">
        <f t="shared" si="509"/>
        <v>0</v>
      </c>
      <c r="R1323">
        <f t="shared" si="491"/>
        <v>0</v>
      </c>
      <c r="S1323">
        <f t="shared" si="492"/>
        <v>0</v>
      </c>
      <c r="T1323">
        <f t="shared" si="510"/>
        <v>0</v>
      </c>
      <c r="V1323">
        <f t="shared" si="493"/>
        <v>0</v>
      </c>
      <c r="W1323">
        <f t="shared" si="494"/>
        <v>0</v>
      </c>
      <c r="Y1323">
        <f t="shared" si="495"/>
        <v>0</v>
      </c>
      <c r="Z1323">
        <f t="shared" si="496"/>
        <v>0</v>
      </c>
      <c r="AB1323">
        <f t="shared" si="497"/>
        <v>0</v>
      </c>
      <c r="AC1323">
        <f t="shared" si="498"/>
        <v>0</v>
      </c>
      <c r="AE1323">
        <f t="shared" si="499"/>
        <v>0</v>
      </c>
      <c r="AF1323">
        <f t="shared" si="500"/>
        <v>0</v>
      </c>
      <c r="AG1323">
        <f t="shared" si="511"/>
        <v>0</v>
      </c>
      <c r="AH1323">
        <f t="shared" si="512"/>
        <v>0</v>
      </c>
      <c r="AI1323">
        <f t="shared" si="501"/>
        <v>0</v>
      </c>
      <c r="AJ1323">
        <f t="shared" si="502"/>
        <v>0</v>
      </c>
      <c r="AK1323">
        <f t="shared" si="503"/>
        <v>0</v>
      </c>
      <c r="AL1323">
        <f t="shared" si="504"/>
        <v>0</v>
      </c>
      <c r="AM1323">
        <f t="shared" si="505"/>
        <v>0</v>
      </c>
      <c r="AO1323">
        <f t="shared" si="506"/>
        <v>0</v>
      </c>
      <c r="AP1323">
        <f t="shared" si="507"/>
        <v>0</v>
      </c>
    </row>
    <row r="1324" spans="1:42" x14ac:dyDescent="0.2">
      <c r="A1324" s="191"/>
      <c r="D1324" s="120">
        <f t="shared" si="489"/>
        <v>0</v>
      </c>
      <c r="O1324">
        <f t="shared" si="490"/>
        <v>0</v>
      </c>
      <c r="P1324">
        <f t="shared" si="508"/>
        <v>431</v>
      </c>
      <c r="Q1324">
        <f t="shared" si="509"/>
        <v>0</v>
      </c>
      <c r="R1324">
        <f t="shared" si="491"/>
        <v>0</v>
      </c>
      <c r="S1324">
        <f t="shared" si="492"/>
        <v>0</v>
      </c>
      <c r="T1324">
        <f t="shared" si="510"/>
        <v>0</v>
      </c>
      <c r="V1324">
        <f t="shared" si="493"/>
        <v>0</v>
      </c>
      <c r="W1324">
        <f t="shared" si="494"/>
        <v>0</v>
      </c>
      <c r="Y1324">
        <f t="shared" si="495"/>
        <v>0</v>
      </c>
      <c r="Z1324">
        <f t="shared" si="496"/>
        <v>0</v>
      </c>
      <c r="AB1324">
        <f t="shared" si="497"/>
        <v>0</v>
      </c>
      <c r="AC1324">
        <f t="shared" si="498"/>
        <v>0</v>
      </c>
      <c r="AE1324">
        <f t="shared" si="499"/>
        <v>0</v>
      </c>
      <c r="AF1324">
        <f t="shared" si="500"/>
        <v>0</v>
      </c>
      <c r="AG1324">
        <f t="shared" si="511"/>
        <v>0</v>
      </c>
      <c r="AH1324">
        <f t="shared" si="512"/>
        <v>0</v>
      </c>
      <c r="AI1324">
        <f t="shared" si="501"/>
        <v>0</v>
      </c>
      <c r="AJ1324">
        <f t="shared" si="502"/>
        <v>0</v>
      </c>
      <c r="AK1324">
        <f t="shared" si="503"/>
        <v>0</v>
      </c>
      <c r="AL1324">
        <f t="shared" si="504"/>
        <v>0</v>
      </c>
      <c r="AM1324">
        <f t="shared" si="505"/>
        <v>0</v>
      </c>
      <c r="AO1324">
        <f t="shared" si="506"/>
        <v>0</v>
      </c>
      <c r="AP1324">
        <f t="shared" si="507"/>
        <v>0</v>
      </c>
    </row>
    <row r="1325" spans="1:42" x14ac:dyDescent="0.2">
      <c r="A1325" s="152"/>
      <c r="D1325" s="120">
        <f t="shared" si="489"/>
        <v>0</v>
      </c>
      <c r="O1325">
        <f t="shared" si="490"/>
        <v>0</v>
      </c>
      <c r="P1325">
        <f t="shared" si="508"/>
        <v>431</v>
      </c>
      <c r="Q1325">
        <f t="shared" si="509"/>
        <v>0</v>
      </c>
      <c r="R1325">
        <f t="shared" si="491"/>
        <v>0</v>
      </c>
      <c r="S1325">
        <f t="shared" si="492"/>
        <v>0</v>
      </c>
      <c r="T1325">
        <f t="shared" si="510"/>
        <v>0</v>
      </c>
      <c r="V1325">
        <f t="shared" si="493"/>
        <v>0</v>
      </c>
      <c r="W1325">
        <f t="shared" si="494"/>
        <v>0</v>
      </c>
      <c r="Y1325">
        <f t="shared" si="495"/>
        <v>0</v>
      </c>
      <c r="Z1325">
        <f t="shared" si="496"/>
        <v>0</v>
      </c>
      <c r="AB1325">
        <f t="shared" si="497"/>
        <v>0</v>
      </c>
      <c r="AC1325">
        <f t="shared" si="498"/>
        <v>0</v>
      </c>
      <c r="AE1325">
        <f t="shared" si="499"/>
        <v>0</v>
      </c>
      <c r="AF1325">
        <f t="shared" si="500"/>
        <v>0</v>
      </c>
      <c r="AG1325">
        <f t="shared" si="511"/>
        <v>0</v>
      </c>
      <c r="AH1325">
        <f t="shared" si="512"/>
        <v>0</v>
      </c>
      <c r="AI1325">
        <f t="shared" si="501"/>
        <v>0</v>
      </c>
      <c r="AJ1325">
        <f t="shared" si="502"/>
        <v>0</v>
      </c>
      <c r="AK1325">
        <f t="shared" si="503"/>
        <v>0</v>
      </c>
      <c r="AL1325">
        <f t="shared" si="504"/>
        <v>0</v>
      </c>
      <c r="AM1325">
        <f t="shared" si="505"/>
        <v>0</v>
      </c>
      <c r="AO1325">
        <f t="shared" si="506"/>
        <v>0</v>
      </c>
      <c r="AP1325">
        <f t="shared" si="507"/>
        <v>0</v>
      </c>
    </row>
    <row r="1326" spans="1:42" x14ac:dyDescent="0.2">
      <c r="A1326" s="40"/>
      <c r="D1326" s="120">
        <f t="shared" si="489"/>
        <v>0</v>
      </c>
      <c r="O1326">
        <f t="shared" si="490"/>
        <v>0</v>
      </c>
      <c r="P1326">
        <f t="shared" si="508"/>
        <v>431</v>
      </c>
      <c r="Q1326">
        <f t="shared" si="509"/>
        <v>0</v>
      </c>
      <c r="R1326">
        <f t="shared" si="491"/>
        <v>0</v>
      </c>
      <c r="S1326">
        <f t="shared" si="492"/>
        <v>0</v>
      </c>
      <c r="T1326">
        <f t="shared" si="510"/>
        <v>0</v>
      </c>
      <c r="V1326">
        <f t="shared" si="493"/>
        <v>0</v>
      </c>
      <c r="W1326">
        <f t="shared" si="494"/>
        <v>0</v>
      </c>
      <c r="Y1326">
        <f t="shared" si="495"/>
        <v>0</v>
      </c>
      <c r="Z1326">
        <f t="shared" si="496"/>
        <v>0</v>
      </c>
      <c r="AB1326">
        <f t="shared" si="497"/>
        <v>0</v>
      </c>
      <c r="AC1326">
        <f t="shared" si="498"/>
        <v>0</v>
      </c>
      <c r="AE1326">
        <f t="shared" si="499"/>
        <v>0</v>
      </c>
      <c r="AF1326">
        <f t="shared" si="500"/>
        <v>0</v>
      </c>
      <c r="AG1326">
        <f t="shared" si="511"/>
        <v>0</v>
      </c>
      <c r="AH1326">
        <f t="shared" si="512"/>
        <v>0</v>
      </c>
      <c r="AI1326">
        <f t="shared" si="501"/>
        <v>0</v>
      </c>
      <c r="AJ1326">
        <f t="shared" si="502"/>
        <v>0</v>
      </c>
      <c r="AK1326">
        <f t="shared" si="503"/>
        <v>0</v>
      </c>
      <c r="AL1326">
        <f t="shared" si="504"/>
        <v>0</v>
      </c>
      <c r="AM1326">
        <f t="shared" si="505"/>
        <v>0</v>
      </c>
      <c r="AO1326">
        <f t="shared" si="506"/>
        <v>0</v>
      </c>
      <c r="AP1326">
        <f t="shared" si="507"/>
        <v>0</v>
      </c>
    </row>
    <row r="1327" spans="1:42" x14ac:dyDescent="0.2">
      <c r="A1327" s="191"/>
      <c r="D1327" s="120">
        <f t="shared" si="489"/>
        <v>0</v>
      </c>
      <c r="O1327">
        <f t="shared" si="490"/>
        <v>0</v>
      </c>
      <c r="P1327">
        <f t="shared" si="508"/>
        <v>431</v>
      </c>
      <c r="Q1327">
        <f t="shared" si="509"/>
        <v>0</v>
      </c>
      <c r="R1327">
        <f t="shared" si="491"/>
        <v>0</v>
      </c>
      <c r="S1327">
        <f t="shared" si="492"/>
        <v>0</v>
      </c>
      <c r="T1327">
        <f t="shared" si="510"/>
        <v>0</v>
      </c>
      <c r="V1327">
        <f t="shared" si="493"/>
        <v>0</v>
      </c>
      <c r="W1327">
        <f t="shared" si="494"/>
        <v>0</v>
      </c>
      <c r="Y1327">
        <f t="shared" si="495"/>
        <v>0</v>
      </c>
      <c r="Z1327">
        <f t="shared" si="496"/>
        <v>0</v>
      </c>
      <c r="AB1327">
        <f t="shared" si="497"/>
        <v>0</v>
      </c>
      <c r="AC1327">
        <f t="shared" si="498"/>
        <v>0</v>
      </c>
      <c r="AE1327">
        <f t="shared" si="499"/>
        <v>0</v>
      </c>
      <c r="AF1327">
        <f t="shared" si="500"/>
        <v>0</v>
      </c>
      <c r="AG1327">
        <f t="shared" si="511"/>
        <v>0</v>
      </c>
      <c r="AH1327">
        <f t="shared" si="512"/>
        <v>0</v>
      </c>
      <c r="AI1327">
        <f t="shared" si="501"/>
        <v>0</v>
      </c>
      <c r="AJ1327">
        <f t="shared" si="502"/>
        <v>0</v>
      </c>
      <c r="AK1327">
        <f t="shared" si="503"/>
        <v>0</v>
      </c>
      <c r="AL1327">
        <f t="shared" si="504"/>
        <v>0</v>
      </c>
      <c r="AM1327">
        <f t="shared" si="505"/>
        <v>0</v>
      </c>
      <c r="AO1327">
        <f t="shared" si="506"/>
        <v>0</v>
      </c>
      <c r="AP1327">
        <f t="shared" si="507"/>
        <v>0</v>
      </c>
    </row>
    <row r="1328" spans="1:42" x14ac:dyDescent="0.2">
      <c r="A1328" s="40"/>
      <c r="D1328" s="120">
        <f t="shared" si="489"/>
        <v>0</v>
      </c>
      <c r="O1328">
        <f t="shared" si="490"/>
        <v>0</v>
      </c>
      <c r="P1328">
        <f t="shared" si="508"/>
        <v>431</v>
      </c>
      <c r="Q1328">
        <f t="shared" si="509"/>
        <v>0</v>
      </c>
      <c r="R1328">
        <f t="shared" si="491"/>
        <v>0</v>
      </c>
      <c r="S1328">
        <f t="shared" si="492"/>
        <v>0</v>
      </c>
      <c r="T1328">
        <f t="shared" si="510"/>
        <v>0</v>
      </c>
      <c r="V1328">
        <f t="shared" si="493"/>
        <v>0</v>
      </c>
      <c r="W1328">
        <f t="shared" si="494"/>
        <v>0</v>
      </c>
      <c r="Y1328">
        <f t="shared" si="495"/>
        <v>0</v>
      </c>
      <c r="Z1328">
        <f t="shared" si="496"/>
        <v>0</v>
      </c>
      <c r="AB1328">
        <f t="shared" si="497"/>
        <v>0</v>
      </c>
      <c r="AC1328">
        <f t="shared" si="498"/>
        <v>0</v>
      </c>
      <c r="AE1328">
        <f t="shared" si="499"/>
        <v>0</v>
      </c>
      <c r="AF1328">
        <f t="shared" si="500"/>
        <v>0</v>
      </c>
      <c r="AG1328">
        <f t="shared" si="511"/>
        <v>0</v>
      </c>
      <c r="AH1328">
        <f t="shared" si="512"/>
        <v>0</v>
      </c>
      <c r="AI1328">
        <f t="shared" si="501"/>
        <v>0</v>
      </c>
      <c r="AJ1328">
        <f t="shared" si="502"/>
        <v>0</v>
      </c>
      <c r="AK1328">
        <f t="shared" si="503"/>
        <v>0</v>
      </c>
      <c r="AL1328">
        <f t="shared" si="504"/>
        <v>0</v>
      </c>
      <c r="AM1328">
        <f t="shared" si="505"/>
        <v>0</v>
      </c>
      <c r="AO1328">
        <f t="shared" si="506"/>
        <v>0</v>
      </c>
      <c r="AP1328">
        <f t="shared" si="507"/>
        <v>0</v>
      </c>
    </row>
    <row r="1329" spans="1:42" x14ac:dyDescent="0.2">
      <c r="A1329" s="191"/>
      <c r="D1329" s="120">
        <f t="shared" si="489"/>
        <v>0</v>
      </c>
      <c r="O1329">
        <f t="shared" si="490"/>
        <v>0</v>
      </c>
      <c r="P1329">
        <f t="shared" si="508"/>
        <v>431</v>
      </c>
      <c r="Q1329">
        <f t="shared" si="509"/>
        <v>0</v>
      </c>
      <c r="R1329">
        <f t="shared" si="491"/>
        <v>0</v>
      </c>
      <c r="S1329">
        <f t="shared" si="492"/>
        <v>0</v>
      </c>
      <c r="T1329">
        <f t="shared" si="510"/>
        <v>0</v>
      </c>
      <c r="V1329">
        <f t="shared" si="493"/>
        <v>0</v>
      </c>
      <c r="W1329">
        <f t="shared" si="494"/>
        <v>0</v>
      </c>
      <c r="Y1329">
        <f t="shared" si="495"/>
        <v>0</v>
      </c>
      <c r="Z1329">
        <f t="shared" si="496"/>
        <v>0</v>
      </c>
      <c r="AB1329">
        <f t="shared" si="497"/>
        <v>0</v>
      </c>
      <c r="AC1329">
        <f t="shared" si="498"/>
        <v>0</v>
      </c>
      <c r="AE1329">
        <f t="shared" si="499"/>
        <v>0</v>
      </c>
      <c r="AF1329">
        <f t="shared" si="500"/>
        <v>0</v>
      </c>
      <c r="AG1329">
        <f t="shared" si="511"/>
        <v>0</v>
      </c>
      <c r="AH1329">
        <f t="shared" si="512"/>
        <v>0</v>
      </c>
      <c r="AI1329">
        <f t="shared" si="501"/>
        <v>0</v>
      </c>
      <c r="AJ1329">
        <f t="shared" si="502"/>
        <v>0</v>
      </c>
      <c r="AK1329">
        <f t="shared" si="503"/>
        <v>0</v>
      </c>
      <c r="AL1329">
        <f t="shared" si="504"/>
        <v>0</v>
      </c>
      <c r="AM1329">
        <f t="shared" si="505"/>
        <v>0</v>
      </c>
      <c r="AO1329">
        <f t="shared" si="506"/>
        <v>0</v>
      </c>
      <c r="AP1329">
        <f t="shared" si="507"/>
        <v>0</v>
      </c>
    </row>
    <row r="1330" spans="1:42" x14ac:dyDescent="0.2">
      <c r="A1330" s="40"/>
      <c r="D1330" s="120">
        <f t="shared" si="489"/>
        <v>0</v>
      </c>
      <c r="O1330">
        <f t="shared" si="490"/>
        <v>0</v>
      </c>
      <c r="P1330">
        <f t="shared" si="508"/>
        <v>431</v>
      </c>
      <c r="Q1330">
        <f t="shared" si="509"/>
        <v>0</v>
      </c>
      <c r="R1330">
        <f t="shared" si="491"/>
        <v>0</v>
      </c>
      <c r="S1330">
        <f t="shared" si="492"/>
        <v>0</v>
      </c>
      <c r="T1330">
        <f t="shared" si="510"/>
        <v>0</v>
      </c>
      <c r="V1330">
        <f t="shared" si="493"/>
        <v>0</v>
      </c>
      <c r="W1330">
        <f t="shared" si="494"/>
        <v>0</v>
      </c>
      <c r="Y1330">
        <f t="shared" si="495"/>
        <v>0</v>
      </c>
      <c r="Z1330">
        <f t="shared" si="496"/>
        <v>0</v>
      </c>
      <c r="AB1330">
        <f t="shared" si="497"/>
        <v>0</v>
      </c>
      <c r="AC1330">
        <f t="shared" si="498"/>
        <v>0</v>
      </c>
      <c r="AE1330">
        <f t="shared" si="499"/>
        <v>0</v>
      </c>
      <c r="AF1330">
        <f t="shared" si="500"/>
        <v>0</v>
      </c>
      <c r="AG1330">
        <f t="shared" si="511"/>
        <v>0</v>
      </c>
      <c r="AH1330">
        <f t="shared" si="512"/>
        <v>0</v>
      </c>
      <c r="AI1330">
        <f t="shared" si="501"/>
        <v>0</v>
      </c>
      <c r="AJ1330">
        <f t="shared" si="502"/>
        <v>0</v>
      </c>
      <c r="AK1330">
        <f t="shared" si="503"/>
        <v>0</v>
      </c>
      <c r="AL1330">
        <f t="shared" si="504"/>
        <v>0</v>
      </c>
      <c r="AM1330">
        <f t="shared" si="505"/>
        <v>0</v>
      </c>
      <c r="AO1330">
        <f t="shared" si="506"/>
        <v>0</v>
      </c>
      <c r="AP1330">
        <f t="shared" si="507"/>
        <v>0</v>
      </c>
    </row>
    <row r="1331" spans="1:42" x14ac:dyDescent="0.2">
      <c r="D1331" s="120">
        <f t="shared" si="489"/>
        <v>0</v>
      </c>
      <c r="O1331">
        <f t="shared" si="490"/>
        <v>0</v>
      </c>
      <c r="P1331">
        <f t="shared" si="508"/>
        <v>431</v>
      </c>
      <c r="Q1331">
        <f t="shared" si="509"/>
        <v>0</v>
      </c>
      <c r="R1331">
        <f t="shared" si="491"/>
        <v>0</v>
      </c>
      <c r="S1331">
        <f t="shared" si="492"/>
        <v>0</v>
      </c>
      <c r="T1331">
        <f t="shared" si="510"/>
        <v>0</v>
      </c>
      <c r="V1331">
        <f t="shared" si="493"/>
        <v>0</v>
      </c>
      <c r="W1331">
        <f t="shared" si="494"/>
        <v>0</v>
      </c>
      <c r="Y1331">
        <f t="shared" si="495"/>
        <v>0</v>
      </c>
      <c r="Z1331">
        <f t="shared" si="496"/>
        <v>0</v>
      </c>
      <c r="AB1331">
        <f t="shared" si="497"/>
        <v>0</v>
      </c>
      <c r="AC1331">
        <f t="shared" si="498"/>
        <v>0</v>
      </c>
      <c r="AE1331">
        <f t="shared" si="499"/>
        <v>0</v>
      </c>
      <c r="AF1331">
        <f t="shared" si="500"/>
        <v>0</v>
      </c>
      <c r="AG1331">
        <f t="shared" si="511"/>
        <v>0</v>
      </c>
      <c r="AH1331">
        <f t="shared" si="512"/>
        <v>0</v>
      </c>
      <c r="AI1331">
        <f t="shared" si="501"/>
        <v>0</v>
      </c>
      <c r="AJ1331">
        <f t="shared" si="502"/>
        <v>0</v>
      </c>
      <c r="AK1331">
        <f t="shared" si="503"/>
        <v>0</v>
      </c>
      <c r="AL1331">
        <f t="shared" si="504"/>
        <v>0</v>
      </c>
      <c r="AM1331">
        <f t="shared" si="505"/>
        <v>0</v>
      </c>
      <c r="AO1331">
        <f t="shared" si="506"/>
        <v>0</v>
      </c>
      <c r="AP1331">
        <f t="shared" si="507"/>
        <v>0</v>
      </c>
    </row>
    <row r="1332" spans="1:42" x14ac:dyDescent="0.2">
      <c r="A1332" s="55"/>
      <c r="D1332" s="120">
        <f t="shared" si="489"/>
        <v>0</v>
      </c>
      <c r="O1332">
        <f t="shared" si="490"/>
        <v>0</v>
      </c>
      <c r="P1332">
        <f t="shared" si="508"/>
        <v>431</v>
      </c>
      <c r="Q1332">
        <f t="shared" si="509"/>
        <v>0</v>
      </c>
      <c r="R1332">
        <f t="shared" si="491"/>
        <v>0</v>
      </c>
      <c r="S1332">
        <f t="shared" si="492"/>
        <v>0</v>
      </c>
      <c r="T1332">
        <f t="shared" si="510"/>
        <v>0</v>
      </c>
      <c r="V1332">
        <f t="shared" si="493"/>
        <v>0</v>
      </c>
      <c r="W1332">
        <f t="shared" si="494"/>
        <v>0</v>
      </c>
      <c r="Y1332">
        <f t="shared" si="495"/>
        <v>0</v>
      </c>
      <c r="Z1332">
        <f t="shared" si="496"/>
        <v>0</v>
      </c>
      <c r="AB1332">
        <f t="shared" si="497"/>
        <v>0</v>
      </c>
      <c r="AC1332">
        <f t="shared" si="498"/>
        <v>0</v>
      </c>
      <c r="AE1332">
        <f t="shared" si="499"/>
        <v>0</v>
      </c>
      <c r="AF1332">
        <f t="shared" si="500"/>
        <v>0</v>
      </c>
      <c r="AG1332">
        <f t="shared" si="511"/>
        <v>0</v>
      </c>
      <c r="AH1332">
        <f t="shared" si="512"/>
        <v>0</v>
      </c>
      <c r="AI1332">
        <f t="shared" si="501"/>
        <v>0</v>
      </c>
      <c r="AJ1332">
        <f t="shared" si="502"/>
        <v>0</v>
      </c>
      <c r="AK1332">
        <f t="shared" si="503"/>
        <v>0</v>
      </c>
      <c r="AL1332">
        <f t="shared" si="504"/>
        <v>0</v>
      </c>
      <c r="AM1332">
        <f t="shared" si="505"/>
        <v>0</v>
      </c>
      <c r="AO1332">
        <f t="shared" si="506"/>
        <v>0</v>
      </c>
      <c r="AP1332">
        <f t="shared" si="507"/>
        <v>0</v>
      </c>
    </row>
    <row r="1333" spans="1:42" x14ac:dyDescent="0.2">
      <c r="D1333" s="120">
        <f t="shared" si="489"/>
        <v>0</v>
      </c>
      <c r="O1333">
        <f t="shared" si="490"/>
        <v>0</v>
      </c>
      <c r="P1333">
        <f t="shared" si="508"/>
        <v>431</v>
      </c>
      <c r="Q1333">
        <f t="shared" si="509"/>
        <v>0</v>
      </c>
      <c r="R1333">
        <f t="shared" si="491"/>
        <v>0</v>
      </c>
      <c r="S1333">
        <f t="shared" si="492"/>
        <v>0</v>
      </c>
      <c r="T1333">
        <f t="shared" si="510"/>
        <v>0</v>
      </c>
      <c r="V1333">
        <f t="shared" si="493"/>
        <v>0</v>
      </c>
      <c r="W1333">
        <f t="shared" si="494"/>
        <v>0</v>
      </c>
      <c r="Y1333">
        <f t="shared" si="495"/>
        <v>0</v>
      </c>
      <c r="Z1333">
        <f t="shared" si="496"/>
        <v>0</v>
      </c>
      <c r="AB1333">
        <f t="shared" si="497"/>
        <v>0</v>
      </c>
      <c r="AC1333">
        <f t="shared" si="498"/>
        <v>0</v>
      </c>
      <c r="AE1333">
        <f t="shared" si="499"/>
        <v>0</v>
      </c>
      <c r="AF1333">
        <f t="shared" si="500"/>
        <v>0</v>
      </c>
      <c r="AG1333">
        <f t="shared" si="511"/>
        <v>0</v>
      </c>
      <c r="AH1333">
        <f t="shared" si="512"/>
        <v>0</v>
      </c>
      <c r="AI1333">
        <f t="shared" si="501"/>
        <v>0</v>
      </c>
      <c r="AJ1333">
        <f t="shared" si="502"/>
        <v>0</v>
      </c>
      <c r="AK1333">
        <f t="shared" si="503"/>
        <v>0</v>
      </c>
      <c r="AL1333">
        <f t="shared" si="504"/>
        <v>0</v>
      </c>
      <c r="AM1333">
        <f t="shared" si="505"/>
        <v>0</v>
      </c>
      <c r="AO1333">
        <f t="shared" si="506"/>
        <v>0</v>
      </c>
      <c r="AP1333">
        <f t="shared" si="507"/>
        <v>0</v>
      </c>
    </row>
    <row r="1334" spans="1:42" x14ac:dyDescent="0.2">
      <c r="A1334" s="40"/>
      <c r="D1334" s="120">
        <f t="shared" si="489"/>
        <v>0</v>
      </c>
      <c r="O1334">
        <f t="shared" si="490"/>
        <v>0</v>
      </c>
      <c r="P1334">
        <f t="shared" si="508"/>
        <v>431</v>
      </c>
      <c r="Q1334">
        <f t="shared" si="509"/>
        <v>0</v>
      </c>
      <c r="R1334">
        <f t="shared" si="491"/>
        <v>0</v>
      </c>
      <c r="S1334">
        <f t="shared" si="492"/>
        <v>0</v>
      </c>
      <c r="T1334">
        <f t="shared" si="510"/>
        <v>0</v>
      </c>
      <c r="V1334">
        <f t="shared" si="493"/>
        <v>0</v>
      </c>
      <c r="W1334">
        <f t="shared" si="494"/>
        <v>0</v>
      </c>
      <c r="Y1334">
        <f t="shared" si="495"/>
        <v>0</v>
      </c>
      <c r="Z1334">
        <f t="shared" si="496"/>
        <v>0</v>
      </c>
      <c r="AB1334">
        <f t="shared" si="497"/>
        <v>0</v>
      </c>
      <c r="AC1334">
        <f t="shared" si="498"/>
        <v>0</v>
      </c>
      <c r="AE1334">
        <f t="shared" si="499"/>
        <v>0</v>
      </c>
      <c r="AF1334">
        <f t="shared" si="500"/>
        <v>0</v>
      </c>
      <c r="AG1334">
        <f t="shared" si="511"/>
        <v>0</v>
      </c>
      <c r="AH1334">
        <f t="shared" si="512"/>
        <v>0</v>
      </c>
      <c r="AI1334">
        <f t="shared" si="501"/>
        <v>0</v>
      </c>
      <c r="AJ1334">
        <f t="shared" si="502"/>
        <v>0</v>
      </c>
      <c r="AK1334">
        <f t="shared" si="503"/>
        <v>0</v>
      </c>
      <c r="AL1334">
        <f t="shared" si="504"/>
        <v>0</v>
      </c>
      <c r="AM1334">
        <f t="shared" si="505"/>
        <v>0</v>
      </c>
      <c r="AO1334">
        <f t="shared" si="506"/>
        <v>0</v>
      </c>
      <c r="AP1334">
        <f t="shared" si="507"/>
        <v>0</v>
      </c>
    </row>
    <row r="1335" spans="1:42" x14ac:dyDescent="0.2">
      <c r="A1335" s="492"/>
      <c r="D1335" s="120">
        <f t="shared" si="489"/>
        <v>0</v>
      </c>
      <c r="O1335">
        <f t="shared" si="490"/>
        <v>0</v>
      </c>
      <c r="P1335">
        <f t="shared" si="508"/>
        <v>431</v>
      </c>
      <c r="Q1335">
        <f t="shared" si="509"/>
        <v>0</v>
      </c>
      <c r="R1335">
        <f t="shared" si="491"/>
        <v>0</v>
      </c>
      <c r="S1335">
        <f t="shared" si="492"/>
        <v>0</v>
      </c>
      <c r="T1335">
        <f t="shared" si="510"/>
        <v>0</v>
      </c>
      <c r="V1335">
        <f t="shared" si="493"/>
        <v>0</v>
      </c>
      <c r="W1335">
        <f t="shared" si="494"/>
        <v>0</v>
      </c>
      <c r="Y1335">
        <f t="shared" si="495"/>
        <v>0</v>
      </c>
      <c r="Z1335">
        <f t="shared" si="496"/>
        <v>0</v>
      </c>
      <c r="AB1335">
        <f t="shared" si="497"/>
        <v>0</v>
      </c>
      <c r="AC1335">
        <f t="shared" si="498"/>
        <v>0</v>
      </c>
      <c r="AE1335">
        <f t="shared" si="499"/>
        <v>0</v>
      </c>
      <c r="AF1335">
        <f t="shared" si="500"/>
        <v>0</v>
      </c>
      <c r="AG1335">
        <f t="shared" si="511"/>
        <v>0</v>
      </c>
      <c r="AH1335">
        <f t="shared" si="512"/>
        <v>0</v>
      </c>
      <c r="AI1335">
        <f t="shared" si="501"/>
        <v>0</v>
      </c>
      <c r="AJ1335">
        <f t="shared" si="502"/>
        <v>0</v>
      </c>
      <c r="AK1335">
        <f t="shared" si="503"/>
        <v>0</v>
      </c>
      <c r="AL1335">
        <f t="shared" si="504"/>
        <v>0</v>
      </c>
      <c r="AM1335">
        <f t="shared" si="505"/>
        <v>0</v>
      </c>
      <c r="AO1335">
        <f t="shared" si="506"/>
        <v>0</v>
      </c>
      <c r="AP1335">
        <f t="shared" si="507"/>
        <v>0</v>
      </c>
    </row>
    <row r="1336" spans="1:42" x14ac:dyDescent="0.2">
      <c r="D1336" s="120">
        <f t="shared" si="489"/>
        <v>0</v>
      </c>
      <c r="O1336">
        <f t="shared" si="490"/>
        <v>0</v>
      </c>
      <c r="P1336">
        <f t="shared" si="508"/>
        <v>431</v>
      </c>
      <c r="Q1336">
        <f t="shared" si="509"/>
        <v>0</v>
      </c>
      <c r="R1336">
        <f t="shared" si="491"/>
        <v>0</v>
      </c>
      <c r="S1336">
        <f t="shared" si="492"/>
        <v>0</v>
      </c>
      <c r="T1336">
        <f t="shared" si="510"/>
        <v>0</v>
      </c>
      <c r="V1336">
        <f t="shared" si="493"/>
        <v>0</v>
      </c>
      <c r="W1336">
        <f t="shared" si="494"/>
        <v>0</v>
      </c>
      <c r="Y1336">
        <f t="shared" si="495"/>
        <v>0</v>
      </c>
      <c r="Z1336">
        <f t="shared" si="496"/>
        <v>0</v>
      </c>
      <c r="AB1336">
        <f t="shared" si="497"/>
        <v>0</v>
      </c>
      <c r="AC1336">
        <f t="shared" si="498"/>
        <v>0</v>
      </c>
      <c r="AE1336">
        <f t="shared" si="499"/>
        <v>0</v>
      </c>
      <c r="AF1336">
        <f t="shared" si="500"/>
        <v>0</v>
      </c>
      <c r="AG1336">
        <f t="shared" si="511"/>
        <v>0</v>
      </c>
      <c r="AH1336">
        <f t="shared" si="512"/>
        <v>0</v>
      </c>
      <c r="AI1336">
        <f t="shared" si="501"/>
        <v>0</v>
      </c>
      <c r="AJ1336">
        <f t="shared" si="502"/>
        <v>0</v>
      </c>
      <c r="AK1336">
        <f t="shared" si="503"/>
        <v>0</v>
      </c>
      <c r="AL1336">
        <f t="shared" si="504"/>
        <v>0</v>
      </c>
      <c r="AM1336">
        <f t="shared" si="505"/>
        <v>0</v>
      </c>
      <c r="AO1336">
        <f t="shared" si="506"/>
        <v>0</v>
      </c>
      <c r="AP1336">
        <f t="shared" si="507"/>
        <v>0</v>
      </c>
    </row>
    <row r="1337" spans="1:42" x14ac:dyDescent="0.2">
      <c r="A1337" s="511"/>
      <c r="D1337" s="120">
        <f t="shared" si="489"/>
        <v>0</v>
      </c>
      <c r="O1337">
        <f t="shared" si="490"/>
        <v>0</v>
      </c>
      <c r="P1337">
        <f t="shared" si="508"/>
        <v>431</v>
      </c>
      <c r="Q1337">
        <f t="shared" si="509"/>
        <v>0</v>
      </c>
      <c r="R1337">
        <f t="shared" si="491"/>
        <v>0</v>
      </c>
      <c r="S1337">
        <f t="shared" si="492"/>
        <v>0</v>
      </c>
      <c r="T1337">
        <f t="shared" si="510"/>
        <v>0</v>
      </c>
      <c r="V1337">
        <f t="shared" si="493"/>
        <v>0</v>
      </c>
      <c r="W1337">
        <f t="shared" si="494"/>
        <v>0</v>
      </c>
      <c r="Y1337">
        <f t="shared" si="495"/>
        <v>0</v>
      </c>
      <c r="Z1337">
        <f t="shared" si="496"/>
        <v>0</v>
      </c>
      <c r="AB1337">
        <f t="shared" si="497"/>
        <v>0</v>
      </c>
      <c r="AC1337">
        <f t="shared" si="498"/>
        <v>0</v>
      </c>
      <c r="AE1337">
        <f t="shared" si="499"/>
        <v>0</v>
      </c>
      <c r="AF1337">
        <f t="shared" si="500"/>
        <v>0</v>
      </c>
      <c r="AG1337">
        <f t="shared" si="511"/>
        <v>0</v>
      </c>
      <c r="AH1337">
        <f t="shared" si="512"/>
        <v>0</v>
      </c>
      <c r="AI1337">
        <f t="shared" si="501"/>
        <v>0</v>
      </c>
      <c r="AJ1337">
        <f t="shared" si="502"/>
        <v>0</v>
      </c>
      <c r="AK1337">
        <f t="shared" si="503"/>
        <v>0</v>
      </c>
      <c r="AL1337">
        <f t="shared" si="504"/>
        <v>0</v>
      </c>
      <c r="AM1337">
        <f t="shared" si="505"/>
        <v>0</v>
      </c>
      <c r="AO1337">
        <f t="shared" si="506"/>
        <v>0</v>
      </c>
      <c r="AP1337">
        <f t="shared" si="507"/>
        <v>0</v>
      </c>
    </row>
    <row r="1338" spans="1:42" x14ac:dyDescent="0.2">
      <c r="A1338" s="236"/>
      <c r="D1338" s="120">
        <f t="shared" si="489"/>
        <v>0</v>
      </c>
      <c r="O1338">
        <f t="shared" si="490"/>
        <v>0</v>
      </c>
      <c r="P1338">
        <f t="shared" si="508"/>
        <v>431</v>
      </c>
      <c r="Q1338">
        <f t="shared" si="509"/>
        <v>0</v>
      </c>
      <c r="R1338">
        <f t="shared" si="491"/>
        <v>0</v>
      </c>
      <c r="S1338">
        <f t="shared" si="492"/>
        <v>0</v>
      </c>
      <c r="T1338">
        <f t="shared" si="510"/>
        <v>0</v>
      </c>
      <c r="V1338">
        <f t="shared" si="493"/>
        <v>0</v>
      </c>
      <c r="W1338">
        <f t="shared" si="494"/>
        <v>0</v>
      </c>
      <c r="Y1338">
        <f t="shared" si="495"/>
        <v>0</v>
      </c>
      <c r="Z1338">
        <f t="shared" si="496"/>
        <v>0</v>
      </c>
      <c r="AB1338">
        <f t="shared" si="497"/>
        <v>0</v>
      </c>
      <c r="AC1338">
        <f t="shared" si="498"/>
        <v>0</v>
      </c>
      <c r="AE1338">
        <f t="shared" si="499"/>
        <v>0</v>
      </c>
      <c r="AF1338">
        <f t="shared" si="500"/>
        <v>0</v>
      </c>
      <c r="AG1338">
        <f t="shared" si="511"/>
        <v>0</v>
      </c>
      <c r="AH1338">
        <f t="shared" si="512"/>
        <v>0</v>
      </c>
      <c r="AI1338">
        <f t="shared" si="501"/>
        <v>0</v>
      </c>
      <c r="AJ1338">
        <f t="shared" si="502"/>
        <v>0</v>
      </c>
      <c r="AK1338">
        <f t="shared" si="503"/>
        <v>0</v>
      </c>
      <c r="AL1338">
        <f t="shared" si="504"/>
        <v>0</v>
      </c>
      <c r="AM1338">
        <f t="shared" si="505"/>
        <v>0</v>
      </c>
      <c r="AO1338">
        <f t="shared" si="506"/>
        <v>0</v>
      </c>
      <c r="AP1338">
        <f t="shared" si="507"/>
        <v>0</v>
      </c>
    </row>
    <row r="1339" spans="1:42" x14ac:dyDescent="0.2">
      <c r="A1339" s="486"/>
      <c r="D1339" s="120">
        <f t="shared" si="489"/>
        <v>0</v>
      </c>
      <c r="O1339">
        <f t="shared" si="490"/>
        <v>0</v>
      </c>
      <c r="P1339">
        <f t="shared" si="508"/>
        <v>431</v>
      </c>
      <c r="Q1339">
        <f t="shared" si="509"/>
        <v>0</v>
      </c>
      <c r="R1339">
        <f t="shared" si="491"/>
        <v>0</v>
      </c>
      <c r="S1339">
        <f t="shared" si="492"/>
        <v>0</v>
      </c>
      <c r="T1339">
        <f t="shared" si="510"/>
        <v>0</v>
      </c>
      <c r="V1339">
        <f t="shared" si="493"/>
        <v>0</v>
      </c>
      <c r="W1339">
        <f t="shared" si="494"/>
        <v>0</v>
      </c>
      <c r="Y1339">
        <f t="shared" si="495"/>
        <v>0</v>
      </c>
      <c r="Z1339">
        <f t="shared" si="496"/>
        <v>0</v>
      </c>
      <c r="AB1339">
        <f t="shared" si="497"/>
        <v>0</v>
      </c>
      <c r="AC1339">
        <f t="shared" si="498"/>
        <v>0</v>
      </c>
      <c r="AE1339">
        <f t="shared" si="499"/>
        <v>0</v>
      </c>
      <c r="AF1339">
        <f t="shared" si="500"/>
        <v>0</v>
      </c>
      <c r="AG1339">
        <f t="shared" si="511"/>
        <v>0</v>
      </c>
      <c r="AH1339">
        <f t="shared" si="512"/>
        <v>0</v>
      </c>
      <c r="AI1339">
        <f t="shared" si="501"/>
        <v>0</v>
      </c>
      <c r="AJ1339">
        <f t="shared" si="502"/>
        <v>0</v>
      </c>
      <c r="AK1339">
        <f t="shared" si="503"/>
        <v>0</v>
      </c>
      <c r="AL1339">
        <f t="shared" si="504"/>
        <v>0</v>
      </c>
      <c r="AM1339">
        <f t="shared" si="505"/>
        <v>0</v>
      </c>
      <c r="AO1339">
        <f t="shared" si="506"/>
        <v>0</v>
      </c>
      <c r="AP1339">
        <f t="shared" si="507"/>
        <v>0</v>
      </c>
    </row>
    <row r="1340" spans="1:42" x14ac:dyDescent="0.2">
      <c r="A1340" s="191"/>
      <c r="D1340" s="120">
        <f t="shared" si="489"/>
        <v>0</v>
      </c>
      <c r="O1340">
        <f t="shared" si="490"/>
        <v>0</v>
      </c>
      <c r="P1340">
        <f t="shared" si="508"/>
        <v>431</v>
      </c>
      <c r="Q1340">
        <f t="shared" si="509"/>
        <v>0</v>
      </c>
      <c r="R1340">
        <f t="shared" si="491"/>
        <v>0</v>
      </c>
      <c r="S1340">
        <f t="shared" si="492"/>
        <v>0</v>
      </c>
      <c r="T1340">
        <f t="shared" si="510"/>
        <v>0</v>
      </c>
      <c r="V1340">
        <f t="shared" si="493"/>
        <v>0</v>
      </c>
      <c r="W1340">
        <f t="shared" si="494"/>
        <v>0</v>
      </c>
      <c r="Y1340">
        <f t="shared" si="495"/>
        <v>0</v>
      </c>
      <c r="Z1340">
        <f t="shared" si="496"/>
        <v>0</v>
      </c>
      <c r="AB1340">
        <f t="shared" si="497"/>
        <v>0</v>
      </c>
      <c r="AC1340">
        <f t="shared" si="498"/>
        <v>0</v>
      </c>
      <c r="AE1340">
        <f t="shared" si="499"/>
        <v>0</v>
      </c>
      <c r="AF1340">
        <f t="shared" si="500"/>
        <v>0</v>
      </c>
      <c r="AG1340">
        <f t="shared" si="511"/>
        <v>0</v>
      </c>
      <c r="AH1340">
        <f t="shared" si="512"/>
        <v>0</v>
      </c>
      <c r="AI1340">
        <f t="shared" si="501"/>
        <v>0</v>
      </c>
      <c r="AJ1340">
        <f t="shared" si="502"/>
        <v>0</v>
      </c>
      <c r="AK1340">
        <f t="shared" si="503"/>
        <v>0</v>
      </c>
      <c r="AL1340">
        <f t="shared" si="504"/>
        <v>0</v>
      </c>
      <c r="AM1340">
        <f t="shared" si="505"/>
        <v>0</v>
      </c>
      <c r="AO1340">
        <f t="shared" si="506"/>
        <v>0</v>
      </c>
      <c r="AP1340">
        <f t="shared" si="507"/>
        <v>0</v>
      </c>
    </row>
    <row r="1341" spans="1:42" x14ac:dyDescent="0.2">
      <c r="A1341" s="40"/>
      <c r="D1341" s="120">
        <f t="shared" si="489"/>
        <v>0</v>
      </c>
      <c r="O1341">
        <f t="shared" si="490"/>
        <v>0</v>
      </c>
      <c r="P1341">
        <f t="shared" si="508"/>
        <v>431</v>
      </c>
      <c r="Q1341">
        <f t="shared" si="509"/>
        <v>0</v>
      </c>
      <c r="R1341">
        <f t="shared" si="491"/>
        <v>0</v>
      </c>
      <c r="S1341">
        <f t="shared" si="492"/>
        <v>0</v>
      </c>
      <c r="T1341">
        <f t="shared" si="510"/>
        <v>0</v>
      </c>
      <c r="V1341">
        <f t="shared" si="493"/>
        <v>0</v>
      </c>
      <c r="W1341">
        <f t="shared" si="494"/>
        <v>0</v>
      </c>
      <c r="Y1341">
        <f t="shared" si="495"/>
        <v>0</v>
      </c>
      <c r="Z1341">
        <f t="shared" si="496"/>
        <v>0</v>
      </c>
      <c r="AB1341">
        <f t="shared" si="497"/>
        <v>0</v>
      </c>
      <c r="AC1341">
        <f t="shared" si="498"/>
        <v>0</v>
      </c>
      <c r="AE1341">
        <f t="shared" si="499"/>
        <v>0</v>
      </c>
      <c r="AF1341">
        <f t="shared" si="500"/>
        <v>0</v>
      </c>
      <c r="AG1341">
        <f t="shared" si="511"/>
        <v>0</v>
      </c>
      <c r="AH1341">
        <f t="shared" si="512"/>
        <v>0</v>
      </c>
      <c r="AI1341">
        <f t="shared" si="501"/>
        <v>0</v>
      </c>
      <c r="AJ1341">
        <f t="shared" si="502"/>
        <v>0</v>
      </c>
      <c r="AK1341">
        <f t="shared" si="503"/>
        <v>0</v>
      </c>
      <c r="AL1341">
        <f t="shared" si="504"/>
        <v>0</v>
      </c>
      <c r="AM1341">
        <f t="shared" si="505"/>
        <v>0</v>
      </c>
      <c r="AO1341">
        <f t="shared" si="506"/>
        <v>0</v>
      </c>
      <c r="AP1341">
        <f t="shared" si="507"/>
        <v>0</v>
      </c>
    </row>
    <row r="1342" spans="1:42" x14ac:dyDescent="0.2">
      <c r="D1342" s="120">
        <f t="shared" si="489"/>
        <v>0</v>
      </c>
      <c r="O1342">
        <f t="shared" si="490"/>
        <v>0</v>
      </c>
      <c r="P1342">
        <f t="shared" si="508"/>
        <v>431</v>
      </c>
      <c r="Q1342">
        <f t="shared" si="509"/>
        <v>0</v>
      </c>
      <c r="R1342">
        <f t="shared" si="491"/>
        <v>0</v>
      </c>
      <c r="S1342">
        <f t="shared" si="492"/>
        <v>0</v>
      </c>
      <c r="T1342">
        <f t="shared" si="510"/>
        <v>0</v>
      </c>
      <c r="V1342">
        <f t="shared" si="493"/>
        <v>0</v>
      </c>
      <c r="W1342">
        <f t="shared" si="494"/>
        <v>0</v>
      </c>
      <c r="Y1342">
        <f t="shared" si="495"/>
        <v>0</v>
      </c>
      <c r="Z1342">
        <f t="shared" si="496"/>
        <v>0</v>
      </c>
      <c r="AB1342">
        <f t="shared" si="497"/>
        <v>0</v>
      </c>
      <c r="AC1342">
        <f t="shared" si="498"/>
        <v>0</v>
      </c>
      <c r="AE1342">
        <f t="shared" si="499"/>
        <v>0</v>
      </c>
      <c r="AF1342">
        <f t="shared" si="500"/>
        <v>0</v>
      </c>
      <c r="AG1342">
        <f t="shared" si="511"/>
        <v>0</v>
      </c>
      <c r="AH1342">
        <f t="shared" si="512"/>
        <v>0</v>
      </c>
      <c r="AI1342">
        <f t="shared" si="501"/>
        <v>0</v>
      </c>
      <c r="AJ1342">
        <f t="shared" si="502"/>
        <v>0</v>
      </c>
      <c r="AK1342">
        <f t="shared" si="503"/>
        <v>0</v>
      </c>
      <c r="AL1342">
        <f t="shared" si="504"/>
        <v>0</v>
      </c>
      <c r="AM1342">
        <f t="shared" si="505"/>
        <v>0</v>
      </c>
      <c r="AO1342">
        <f t="shared" si="506"/>
        <v>0</v>
      </c>
      <c r="AP1342">
        <f t="shared" si="507"/>
        <v>0</v>
      </c>
    </row>
    <row r="1343" spans="1:42" x14ac:dyDescent="0.2">
      <c r="A1343" s="191"/>
      <c r="D1343" s="120">
        <f t="shared" si="489"/>
        <v>0</v>
      </c>
      <c r="O1343">
        <f t="shared" si="490"/>
        <v>0</v>
      </c>
      <c r="P1343">
        <f t="shared" si="508"/>
        <v>431</v>
      </c>
      <c r="Q1343">
        <f t="shared" si="509"/>
        <v>0</v>
      </c>
      <c r="R1343">
        <f t="shared" si="491"/>
        <v>0</v>
      </c>
      <c r="S1343">
        <f t="shared" si="492"/>
        <v>0</v>
      </c>
      <c r="T1343">
        <f t="shared" si="510"/>
        <v>0</v>
      </c>
      <c r="V1343">
        <f t="shared" si="493"/>
        <v>0</v>
      </c>
      <c r="W1343">
        <f t="shared" si="494"/>
        <v>0</v>
      </c>
      <c r="Y1343">
        <f t="shared" si="495"/>
        <v>0</v>
      </c>
      <c r="Z1343">
        <f t="shared" si="496"/>
        <v>0</v>
      </c>
      <c r="AB1343">
        <f t="shared" si="497"/>
        <v>0</v>
      </c>
      <c r="AC1343">
        <f t="shared" si="498"/>
        <v>0</v>
      </c>
      <c r="AE1343">
        <f t="shared" si="499"/>
        <v>0</v>
      </c>
      <c r="AF1343">
        <f t="shared" si="500"/>
        <v>0</v>
      </c>
      <c r="AG1343">
        <f t="shared" si="511"/>
        <v>0</v>
      </c>
      <c r="AH1343">
        <f t="shared" si="512"/>
        <v>0</v>
      </c>
      <c r="AI1343">
        <f t="shared" si="501"/>
        <v>0</v>
      </c>
      <c r="AJ1343">
        <f t="shared" si="502"/>
        <v>0</v>
      </c>
      <c r="AK1343">
        <f t="shared" si="503"/>
        <v>0</v>
      </c>
      <c r="AL1343">
        <f t="shared" si="504"/>
        <v>0</v>
      </c>
      <c r="AM1343">
        <f t="shared" si="505"/>
        <v>0</v>
      </c>
      <c r="AO1343">
        <f t="shared" si="506"/>
        <v>0</v>
      </c>
      <c r="AP1343">
        <f t="shared" si="507"/>
        <v>0</v>
      </c>
    </row>
    <row r="1344" spans="1:42" x14ac:dyDescent="0.2">
      <c r="A1344" s="191"/>
      <c r="D1344" s="120">
        <f t="shared" si="489"/>
        <v>0</v>
      </c>
      <c r="O1344">
        <f t="shared" si="490"/>
        <v>0</v>
      </c>
      <c r="P1344">
        <f t="shared" si="508"/>
        <v>431</v>
      </c>
      <c r="Q1344">
        <f t="shared" si="509"/>
        <v>0</v>
      </c>
      <c r="R1344">
        <f t="shared" si="491"/>
        <v>0</v>
      </c>
      <c r="S1344">
        <f t="shared" si="492"/>
        <v>0</v>
      </c>
      <c r="T1344">
        <f t="shared" si="510"/>
        <v>0</v>
      </c>
      <c r="V1344">
        <f t="shared" si="493"/>
        <v>0</v>
      </c>
      <c r="W1344">
        <f t="shared" si="494"/>
        <v>0</v>
      </c>
      <c r="Y1344">
        <f t="shared" si="495"/>
        <v>0</v>
      </c>
      <c r="Z1344">
        <f t="shared" si="496"/>
        <v>0</v>
      </c>
      <c r="AB1344">
        <f t="shared" si="497"/>
        <v>0</v>
      </c>
      <c r="AC1344">
        <f t="shared" si="498"/>
        <v>0</v>
      </c>
      <c r="AE1344">
        <f t="shared" si="499"/>
        <v>0</v>
      </c>
      <c r="AF1344">
        <f t="shared" si="500"/>
        <v>0</v>
      </c>
      <c r="AG1344">
        <f t="shared" si="511"/>
        <v>0</v>
      </c>
      <c r="AH1344">
        <f t="shared" si="512"/>
        <v>0</v>
      </c>
      <c r="AI1344">
        <f t="shared" si="501"/>
        <v>0</v>
      </c>
      <c r="AJ1344">
        <f t="shared" si="502"/>
        <v>0</v>
      </c>
      <c r="AK1344">
        <f t="shared" si="503"/>
        <v>0</v>
      </c>
      <c r="AL1344">
        <f t="shared" si="504"/>
        <v>0</v>
      </c>
      <c r="AM1344">
        <f t="shared" si="505"/>
        <v>0</v>
      </c>
      <c r="AO1344">
        <f t="shared" si="506"/>
        <v>0</v>
      </c>
      <c r="AP1344">
        <f t="shared" si="507"/>
        <v>0</v>
      </c>
    </row>
    <row r="1345" spans="1:42" x14ac:dyDescent="0.2">
      <c r="A1345" s="191"/>
      <c r="D1345" s="120">
        <f t="shared" si="489"/>
        <v>0</v>
      </c>
      <c r="O1345">
        <f t="shared" si="490"/>
        <v>0</v>
      </c>
      <c r="P1345">
        <f t="shared" si="508"/>
        <v>431</v>
      </c>
      <c r="Q1345">
        <f t="shared" si="509"/>
        <v>0</v>
      </c>
      <c r="R1345">
        <f t="shared" si="491"/>
        <v>0</v>
      </c>
      <c r="S1345">
        <f t="shared" si="492"/>
        <v>0</v>
      </c>
      <c r="T1345">
        <f t="shared" si="510"/>
        <v>0</v>
      </c>
      <c r="V1345">
        <f t="shared" si="493"/>
        <v>0</v>
      </c>
      <c r="W1345">
        <f t="shared" si="494"/>
        <v>0</v>
      </c>
      <c r="Y1345">
        <f t="shared" si="495"/>
        <v>0</v>
      </c>
      <c r="Z1345">
        <f t="shared" si="496"/>
        <v>0</v>
      </c>
      <c r="AB1345">
        <f t="shared" si="497"/>
        <v>0</v>
      </c>
      <c r="AC1345">
        <f t="shared" si="498"/>
        <v>0</v>
      </c>
      <c r="AE1345">
        <f t="shared" si="499"/>
        <v>0</v>
      </c>
      <c r="AF1345">
        <f t="shared" si="500"/>
        <v>0</v>
      </c>
      <c r="AG1345">
        <f t="shared" si="511"/>
        <v>0</v>
      </c>
      <c r="AH1345">
        <f t="shared" si="512"/>
        <v>0</v>
      </c>
      <c r="AI1345">
        <f t="shared" si="501"/>
        <v>0</v>
      </c>
      <c r="AJ1345">
        <f t="shared" si="502"/>
        <v>0</v>
      </c>
      <c r="AK1345">
        <f t="shared" si="503"/>
        <v>0</v>
      </c>
      <c r="AL1345">
        <f t="shared" si="504"/>
        <v>0</v>
      </c>
      <c r="AM1345">
        <f t="shared" si="505"/>
        <v>0</v>
      </c>
      <c r="AO1345">
        <f t="shared" si="506"/>
        <v>0</v>
      </c>
      <c r="AP1345">
        <f t="shared" si="507"/>
        <v>0</v>
      </c>
    </row>
    <row r="1346" spans="1:42" x14ac:dyDescent="0.2">
      <c r="D1346" s="120">
        <f t="shared" ref="D1346:D1409" si="513">$T1346*SIGN($B1346)</f>
        <v>0</v>
      </c>
      <c r="O1346">
        <f t="shared" ref="O1346:O1409" si="514">($N$2-$A1346)*SIGN($A1346)</f>
        <v>0</v>
      </c>
      <c r="P1346">
        <f t="shared" si="508"/>
        <v>431</v>
      </c>
      <c r="Q1346">
        <f t="shared" si="509"/>
        <v>0</v>
      </c>
      <c r="R1346">
        <f t="shared" ref="R1346:R1409" si="515">(SUM($B$2:$C$2000)-$Q1346+1)*SIGN($Q1346)</f>
        <v>0</v>
      </c>
      <c r="S1346">
        <f t="shared" ref="S1346:S1409" si="516">($R1346-$B1346)/($R1346*SIGN($B1346)+(1-SIGN($B1346)))</f>
        <v>0</v>
      </c>
      <c r="T1346">
        <f t="shared" si="510"/>
        <v>0</v>
      </c>
      <c r="V1346">
        <f t="shared" ref="V1346:V1409" si="517">SIGN(MAX(SIGN($S1346)*(0.5-$T1346), 0))*ROW()</f>
        <v>0</v>
      </c>
      <c r="W1346">
        <f t="shared" ref="W1346:W1409" si="518">($R$2-$V1346)*SIGN($V1346)</f>
        <v>0</v>
      </c>
      <c r="Y1346">
        <f t="shared" ref="Y1346:Y1409" si="519">SIGN(MAX(SIGN($S1346)*(0.25-$T1346), 0))*ROW()</f>
        <v>0</v>
      </c>
      <c r="Z1346">
        <f t="shared" ref="Z1346:Z1409" si="520">($R$2-$Y1346)*SIGN($Y1346)</f>
        <v>0</v>
      </c>
      <c r="AB1346">
        <f t="shared" ref="AB1346:AB1409" si="521">SIGN(MAX(SIGN($S1346)*(0.75-$T1346), 0))*ROW()</f>
        <v>0</v>
      </c>
      <c r="AC1346">
        <f t="shared" ref="AC1346:AC1409" si="522">($R$2-$AB1346)*SIGN($AB1346)</f>
        <v>0</v>
      </c>
      <c r="AE1346">
        <f t="shared" ref="AE1346:AE1409" si="523">$A1346*$B1346</f>
        <v>0</v>
      </c>
      <c r="AF1346">
        <f t="shared" ref="AF1346:AF1409" si="524">$AG1346*$AH1346</f>
        <v>0</v>
      </c>
      <c r="AG1346">
        <f t="shared" si="511"/>
        <v>0</v>
      </c>
      <c r="AH1346">
        <f t="shared" si="512"/>
        <v>0</v>
      </c>
      <c r="AI1346">
        <f t="shared" ref="AI1346:AI1409" si="525">$AF1346+$AI1347</f>
        <v>0</v>
      </c>
      <c r="AJ1346">
        <f t="shared" ref="AJ1346:AJ1409" si="526">$AI1347*SIGN($AE1346)</f>
        <v>0</v>
      </c>
      <c r="AK1346">
        <f t="shared" ref="AK1346:AK1409" si="527">($B1346*$AJ1346^2)/((1-(SIGN($AJ1346)))+($R1346*($R1346-$B1346)))</f>
        <v>0</v>
      </c>
      <c r="AL1346">
        <f t="shared" ref="AL1346:AL1409" si="528">SIGN(MAX(SIGN($S1346)*(0.95-$T1346), 0))*ROW()</f>
        <v>0</v>
      </c>
      <c r="AM1346">
        <f t="shared" ref="AM1346:AM1409" si="529">($R$2-$AL1346)*SIGN($AL1346)</f>
        <v>0</v>
      </c>
      <c r="AO1346">
        <f t="shared" ref="AO1346:AO1409" si="530">SIGN(MAX(SIGN($S1346)*(0.05-$T1346), 0))*ROW()</f>
        <v>0</v>
      </c>
      <c r="AP1346">
        <f t="shared" ref="AP1346:AP1409" si="531">($R$2-$AO1346)*SIGN($AO1346)</f>
        <v>0</v>
      </c>
    </row>
    <row r="1347" spans="1:42" x14ac:dyDescent="0.2">
      <c r="A1347" s="236"/>
      <c r="D1347" s="120">
        <f t="shared" si="513"/>
        <v>0</v>
      </c>
      <c r="O1347">
        <f t="shared" si="514"/>
        <v>0</v>
      </c>
      <c r="P1347">
        <f t="shared" ref="P1347:P1410" si="532">($P1346+$B1347+$C1346)</f>
        <v>431</v>
      </c>
      <c r="Q1347">
        <f t="shared" ref="Q1347:Q1410" si="533">$P1347*SIGN($B1347)-($B1347-SIGN($B1347))</f>
        <v>0</v>
      </c>
      <c r="R1347">
        <f t="shared" si="515"/>
        <v>0</v>
      </c>
      <c r="S1347">
        <f t="shared" si="516"/>
        <v>0</v>
      </c>
      <c r="T1347">
        <f t="shared" ref="T1347:T1410" si="534">$S1347*$T1346+(1-SIGN($B1347))*$T1346</f>
        <v>0</v>
      </c>
      <c r="V1347">
        <f t="shared" si="517"/>
        <v>0</v>
      </c>
      <c r="W1347">
        <f t="shared" si="518"/>
        <v>0</v>
      </c>
      <c r="Y1347">
        <f t="shared" si="519"/>
        <v>0</v>
      </c>
      <c r="Z1347">
        <f t="shared" si="520"/>
        <v>0</v>
      </c>
      <c r="AB1347">
        <f t="shared" si="521"/>
        <v>0</v>
      </c>
      <c r="AC1347">
        <f t="shared" si="522"/>
        <v>0</v>
      </c>
      <c r="AE1347">
        <f t="shared" si="523"/>
        <v>0</v>
      </c>
      <c r="AF1347">
        <f t="shared" si="524"/>
        <v>0</v>
      </c>
      <c r="AG1347">
        <f t="shared" ref="AG1347:AG1410" si="535">$A1346-$A1347</f>
        <v>0</v>
      </c>
      <c r="AH1347">
        <f t="shared" ref="AH1347:AH1410" si="536">$T1346</f>
        <v>0</v>
      </c>
      <c r="AI1347">
        <f t="shared" si="525"/>
        <v>0</v>
      </c>
      <c r="AJ1347">
        <f t="shared" si="526"/>
        <v>0</v>
      </c>
      <c r="AK1347">
        <f t="shared" si="527"/>
        <v>0</v>
      </c>
      <c r="AL1347">
        <f t="shared" si="528"/>
        <v>0</v>
      </c>
      <c r="AM1347">
        <f t="shared" si="529"/>
        <v>0</v>
      </c>
      <c r="AO1347">
        <f t="shared" si="530"/>
        <v>0</v>
      </c>
      <c r="AP1347">
        <f t="shared" si="531"/>
        <v>0</v>
      </c>
    </row>
    <row r="1348" spans="1:42" x14ac:dyDescent="0.2">
      <c r="A1348" s="40"/>
      <c r="D1348" s="120">
        <f t="shared" si="513"/>
        <v>0</v>
      </c>
      <c r="O1348">
        <f t="shared" si="514"/>
        <v>0</v>
      </c>
      <c r="P1348">
        <f t="shared" si="532"/>
        <v>431</v>
      </c>
      <c r="Q1348">
        <f t="shared" si="533"/>
        <v>0</v>
      </c>
      <c r="R1348">
        <f t="shared" si="515"/>
        <v>0</v>
      </c>
      <c r="S1348">
        <f t="shared" si="516"/>
        <v>0</v>
      </c>
      <c r="T1348">
        <f t="shared" si="534"/>
        <v>0</v>
      </c>
      <c r="V1348">
        <f t="shared" si="517"/>
        <v>0</v>
      </c>
      <c r="W1348">
        <f t="shared" si="518"/>
        <v>0</v>
      </c>
      <c r="Y1348">
        <f t="shared" si="519"/>
        <v>0</v>
      </c>
      <c r="Z1348">
        <f t="shared" si="520"/>
        <v>0</v>
      </c>
      <c r="AB1348">
        <f t="shared" si="521"/>
        <v>0</v>
      </c>
      <c r="AC1348">
        <f t="shared" si="522"/>
        <v>0</v>
      </c>
      <c r="AE1348">
        <f t="shared" si="523"/>
        <v>0</v>
      </c>
      <c r="AF1348">
        <f t="shared" si="524"/>
        <v>0</v>
      </c>
      <c r="AG1348">
        <f t="shared" si="535"/>
        <v>0</v>
      </c>
      <c r="AH1348">
        <f t="shared" si="536"/>
        <v>0</v>
      </c>
      <c r="AI1348">
        <f t="shared" si="525"/>
        <v>0</v>
      </c>
      <c r="AJ1348">
        <f t="shared" si="526"/>
        <v>0</v>
      </c>
      <c r="AK1348">
        <f t="shared" si="527"/>
        <v>0</v>
      </c>
      <c r="AL1348">
        <f t="shared" si="528"/>
        <v>0</v>
      </c>
      <c r="AM1348">
        <f t="shared" si="529"/>
        <v>0</v>
      </c>
      <c r="AO1348">
        <f t="shared" si="530"/>
        <v>0</v>
      </c>
      <c r="AP1348">
        <f t="shared" si="531"/>
        <v>0</v>
      </c>
    </row>
    <row r="1349" spans="1:42" x14ac:dyDescent="0.2">
      <c r="D1349" s="120">
        <f t="shared" si="513"/>
        <v>0</v>
      </c>
      <c r="O1349">
        <f t="shared" si="514"/>
        <v>0</v>
      </c>
      <c r="P1349">
        <f t="shared" si="532"/>
        <v>431</v>
      </c>
      <c r="Q1349">
        <f t="shared" si="533"/>
        <v>0</v>
      </c>
      <c r="R1349">
        <f t="shared" si="515"/>
        <v>0</v>
      </c>
      <c r="S1349">
        <f t="shared" si="516"/>
        <v>0</v>
      </c>
      <c r="T1349">
        <f t="shared" si="534"/>
        <v>0</v>
      </c>
      <c r="V1349">
        <f t="shared" si="517"/>
        <v>0</v>
      </c>
      <c r="W1349">
        <f t="shared" si="518"/>
        <v>0</v>
      </c>
      <c r="Y1349">
        <f t="shared" si="519"/>
        <v>0</v>
      </c>
      <c r="Z1349">
        <f t="shared" si="520"/>
        <v>0</v>
      </c>
      <c r="AB1349">
        <f t="shared" si="521"/>
        <v>0</v>
      </c>
      <c r="AC1349">
        <f t="shared" si="522"/>
        <v>0</v>
      </c>
      <c r="AE1349">
        <f t="shared" si="523"/>
        <v>0</v>
      </c>
      <c r="AF1349">
        <f t="shared" si="524"/>
        <v>0</v>
      </c>
      <c r="AG1349">
        <f t="shared" si="535"/>
        <v>0</v>
      </c>
      <c r="AH1349">
        <f t="shared" si="536"/>
        <v>0</v>
      </c>
      <c r="AI1349">
        <f t="shared" si="525"/>
        <v>0</v>
      </c>
      <c r="AJ1349">
        <f t="shared" si="526"/>
        <v>0</v>
      </c>
      <c r="AK1349">
        <f t="shared" si="527"/>
        <v>0</v>
      </c>
      <c r="AL1349">
        <f t="shared" si="528"/>
        <v>0</v>
      </c>
      <c r="AM1349">
        <f t="shared" si="529"/>
        <v>0</v>
      </c>
      <c r="AO1349">
        <f t="shared" si="530"/>
        <v>0</v>
      </c>
      <c r="AP1349">
        <f t="shared" si="531"/>
        <v>0</v>
      </c>
    </row>
    <row r="1350" spans="1:42" x14ac:dyDescent="0.2">
      <c r="A1350" s="40"/>
      <c r="D1350" s="120">
        <f t="shared" si="513"/>
        <v>0</v>
      </c>
      <c r="O1350">
        <f t="shared" si="514"/>
        <v>0</v>
      </c>
      <c r="P1350">
        <f t="shared" si="532"/>
        <v>431</v>
      </c>
      <c r="Q1350">
        <f t="shared" si="533"/>
        <v>0</v>
      </c>
      <c r="R1350">
        <f t="shared" si="515"/>
        <v>0</v>
      </c>
      <c r="S1350">
        <f t="shared" si="516"/>
        <v>0</v>
      </c>
      <c r="T1350">
        <f t="shared" si="534"/>
        <v>0</v>
      </c>
      <c r="V1350">
        <f t="shared" si="517"/>
        <v>0</v>
      </c>
      <c r="W1350">
        <f t="shared" si="518"/>
        <v>0</v>
      </c>
      <c r="Y1350">
        <f t="shared" si="519"/>
        <v>0</v>
      </c>
      <c r="Z1350">
        <f t="shared" si="520"/>
        <v>0</v>
      </c>
      <c r="AB1350">
        <f t="shared" si="521"/>
        <v>0</v>
      </c>
      <c r="AC1350">
        <f t="shared" si="522"/>
        <v>0</v>
      </c>
      <c r="AE1350">
        <f t="shared" si="523"/>
        <v>0</v>
      </c>
      <c r="AF1350">
        <f t="shared" si="524"/>
        <v>0</v>
      </c>
      <c r="AG1350">
        <f t="shared" si="535"/>
        <v>0</v>
      </c>
      <c r="AH1350">
        <f t="shared" si="536"/>
        <v>0</v>
      </c>
      <c r="AI1350">
        <f t="shared" si="525"/>
        <v>0</v>
      </c>
      <c r="AJ1350">
        <f t="shared" si="526"/>
        <v>0</v>
      </c>
      <c r="AK1350">
        <f t="shared" si="527"/>
        <v>0</v>
      </c>
      <c r="AL1350">
        <f t="shared" si="528"/>
        <v>0</v>
      </c>
      <c r="AM1350">
        <f t="shared" si="529"/>
        <v>0</v>
      </c>
      <c r="AO1350">
        <f t="shared" si="530"/>
        <v>0</v>
      </c>
      <c r="AP1350">
        <f t="shared" si="531"/>
        <v>0</v>
      </c>
    </row>
    <row r="1351" spans="1:42" x14ac:dyDescent="0.2">
      <c r="A1351" s="236"/>
      <c r="D1351" s="120">
        <f t="shared" si="513"/>
        <v>0</v>
      </c>
      <c r="O1351">
        <f t="shared" si="514"/>
        <v>0</v>
      </c>
      <c r="P1351">
        <f t="shared" si="532"/>
        <v>431</v>
      </c>
      <c r="Q1351">
        <f t="shared" si="533"/>
        <v>0</v>
      </c>
      <c r="R1351">
        <f t="shared" si="515"/>
        <v>0</v>
      </c>
      <c r="S1351">
        <f t="shared" si="516"/>
        <v>0</v>
      </c>
      <c r="T1351">
        <f t="shared" si="534"/>
        <v>0</v>
      </c>
      <c r="V1351">
        <f t="shared" si="517"/>
        <v>0</v>
      </c>
      <c r="W1351">
        <f t="shared" si="518"/>
        <v>0</v>
      </c>
      <c r="Y1351">
        <f t="shared" si="519"/>
        <v>0</v>
      </c>
      <c r="Z1351">
        <f t="shared" si="520"/>
        <v>0</v>
      </c>
      <c r="AB1351">
        <f t="shared" si="521"/>
        <v>0</v>
      </c>
      <c r="AC1351">
        <f t="shared" si="522"/>
        <v>0</v>
      </c>
      <c r="AE1351">
        <f t="shared" si="523"/>
        <v>0</v>
      </c>
      <c r="AF1351">
        <f t="shared" si="524"/>
        <v>0</v>
      </c>
      <c r="AG1351">
        <f t="shared" si="535"/>
        <v>0</v>
      </c>
      <c r="AH1351">
        <f t="shared" si="536"/>
        <v>0</v>
      </c>
      <c r="AI1351">
        <f t="shared" si="525"/>
        <v>0</v>
      </c>
      <c r="AJ1351">
        <f t="shared" si="526"/>
        <v>0</v>
      </c>
      <c r="AK1351">
        <f t="shared" si="527"/>
        <v>0</v>
      </c>
      <c r="AL1351">
        <f t="shared" si="528"/>
        <v>0</v>
      </c>
      <c r="AM1351">
        <f t="shared" si="529"/>
        <v>0</v>
      </c>
      <c r="AO1351">
        <f t="shared" si="530"/>
        <v>0</v>
      </c>
      <c r="AP1351">
        <f t="shared" si="531"/>
        <v>0</v>
      </c>
    </row>
    <row r="1352" spans="1:42" x14ac:dyDescent="0.2">
      <c r="A1352" s="191"/>
      <c r="D1352" s="120">
        <f t="shared" si="513"/>
        <v>0</v>
      </c>
      <c r="O1352">
        <f t="shared" si="514"/>
        <v>0</v>
      </c>
      <c r="P1352">
        <f t="shared" si="532"/>
        <v>431</v>
      </c>
      <c r="Q1352">
        <f t="shared" si="533"/>
        <v>0</v>
      </c>
      <c r="R1352">
        <f t="shared" si="515"/>
        <v>0</v>
      </c>
      <c r="S1352">
        <f t="shared" si="516"/>
        <v>0</v>
      </c>
      <c r="T1352">
        <f t="shared" si="534"/>
        <v>0</v>
      </c>
      <c r="V1352">
        <f t="shared" si="517"/>
        <v>0</v>
      </c>
      <c r="W1352">
        <f t="shared" si="518"/>
        <v>0</v>
      </c>
      <c r="Y1352">
        <f t="shared" si="519"/>
        <v>0</v>
      </c>
      <c r="Z1352">
        <f t="shared" si="520"/>
        <v>0</v>
      </c>
      <c r="AB1352">
        <f t="shared" si="521"/>
        <v>0</v>
      </c>
      <c r="AC1352">
        <f t="shared" si="522"/>
        <v>0</v>
      </c>
      <c r="AE1352">
        <f t="shared" si="523"/>
        <v>0</v>
      </c>
      <c r="AF1352">
        <f t="shared" si="524"/>
        <v>0</v>
      </c>
      <c r="AG1352">
        <f t="shared" si="535"/>
        <v>0</v>
      </c>
      <c r="AH1352">
        <f t="shared" si="536"/>
        <v>0</v>
      </c>
      <c r="AI1352">
        <f t="shared" si="525"/>
        <v>0</v>
      </c>
      <c r="AJ1352">
        <f t="shared" si="526"/>
        <v>0</v>
      </c>
      <c r="AK1352">
        <f t="shared" si="527"/>
        <v>0</v>
      </c>
      <c r="AL1352">
        <f t="shared" si="528"/>
        <v>0</v>
      </c>
      <c r="AM1352">
        <f t="shared" si="529"/>
        <v>0</v>
      </c>
      <c r="AO1352">
        <f t="shared" si="530"/>
        <v>0</v>
      </c>
      <c r="AP1352">
        <f t="shared" si="531"/>
        <v>0</v>
      </c>
    </row>
    <row r="1353" spans="1:42" x14ac:dyDescent="0.2">
      <c r="A1353" s="40"/>
      <c r="D1353" s="120">
        <f t="shared" si="513"/>
        <v>0</v>
      </c>
      <c r="O1353">
        <f t="shared" si="514"/>
        <v>0</v>
      </c>
      <c r="P1353">
        <f t="shared" si="532"/>
        <v>431</v>
      </c>
      <c r="Q1353">
        <f t="shared" si="533"/>
        <v>0</v>
      </c>
      <c r="R1353">
        <f t="shared" si="515"/>
        <v>0</v>
      </c>
      <c r="S1353">
        <f t="shared" si="516"/>
        <v>0</v>
      </c>
      <c r="T1353">
        <f t="shared" si="534"/>
        <v>0</v>
      </c>
      <c r="V1353">
        <f t="shared" si="517"/>
        <v>0</v>
      </c>
      <c r="W1353">
        <f t="shared" si="518"/>
        <v>0</v>
      </c>
      <c r="Y1353">
        <f t="shared" si="519"/>
        <v>0</v>
      </c>
      <c r="Z1353">
        <f t="shared" si="520"/>
        <v>0</v>
      </c>
      <c r="AB1353">
        <f t="shared" si="521"/>
        <v>0</v>
      </c>
      <c r="AC1353">
        <f t="shared" si="522"/>
        <v>0</v>
      </c>
      <c r="AE1353">
        <f t="shared" si="523"/>
        <v>0</v>
      </c>
      <c r="AF1353">
        <f t="shared" si="524"/>
        <v>0</v>
      </c>
      <c r="AG1353">
        <f t="shared" si="535"/>
        <v>0</v>
      </c>
      <c r="AH1353">
        <f t="shared" si="536"/>
        <v>0</v>
      </c>
      <c r="AI1353">
        <f t="shared" si="525"/>
        <v>0</v>
      </c>
      <c r="AJ1353">
        <f t="shared" si="526"/>
        <v>0</v>
      </c>
      <c r="AK1353">
        <f t="shared" si="527"/>
        <v>0</v>
      </c>
      <c r="AL1353">
        <f t="shared" si="528"/>
        <v>0</v>
      </c>
      <c r="AM1353">
        <f t="shared" si="529"/>
        <v>0</v>
      </c>
      <c r="AO1353">
        <f t="shared" si="530"/>
        <v>0</v>
      </c>
      <c r="AP1353">
        <f t="shared" si="531"/>
        <v>0</v>
      </c>
    </row>
    <row r="1354" spans="1:42" x14ac:dyDescent="0.2">
      <c r="A1354" s="40"/>
      <c r="D1354" s="120">
        <f t="shared" si="513"/>
        <v>0</v>
      </c>
      <c r="O1354">
        <f t="shared" si="514"/>
        <v>0</v>
      </c>
      <c r="P1354">
        <f t="shared" si="532"/>
        <v>431</v>
      </c>
      <c r="Q1354">
        <f t="shared" si="533"/>
        <v>0</v>
      </c>
      <c r="R1354">
        <f t="shared" si="515"/>
        <v>0</v>
      </c>
      <c r="S1354">
        <f t="shared" si="516"/>
        <v>0</v>
      </c>
      <c r="T1354">
        <f t="shared" si="534"/>
        <v>0</v>
      </c>
      <c r="V1354">
        <f t="shared" si="517"/>
        <v>0</v>
      </c>
      <c r="W1354">
        <f t="shared" si="518"/>
        <v>0</v>
      </c>
      <c r="Y1354">
        <f t="shared" si="519"/>
        <v>0</v>
      </c>
      <c r="Z1354">
        <f t="shared" si="520"/>
        <v>0</v>
      </c>
      <c r="AB1354">
        <f t="shared" si="521"/>
        <v>0</v>
      </c>
      <c r="AC1354">
        <f t="shared" si="522"/>
        <v>0</v>
      </c>
      <c r="AE1354">
        <f t="shared" si="523"/>
        <v>0</v>
      </c>
      <c r="AF1354">
        <f t="shared" si="524"/>
        <v>0</v>
      </c>
      <c r="AG1354">
        <f t="shared" si="535"/>
        <v>0</v>
      </c>
      <c r="AH1354">
        <f t="shared" si="536"/>
        <v>0</v>
      </c>
      <c r="AI1354">
        <f t="shared" si="525"/>
        <v>0</v>
      </c>
      <c r="AJ1354">
        <f t="shared" si="526"/>
        <v>0</v>
      </c>
      <c r="AK1354">
        <f t="shared" si="527"/>
        <v>0</v>
      </c>
      <c r="AL1354">
        <f t="shared" si="528"/>
        <v>0</v>
      </c>
      <c r="AM1354">
        <f t="shared" si="529"/>
        <v>0</v>
      </c>
      <c r="AO1354">
        <f t="shared" si="530"/>
        <v>0</v>
      </c>
      <c r="AP1354">
        <f t="shared" si="531"/>
        <v>0</v>
      </c>
    </row>
    <row r="1355" spans="1:42" x14ac:dyDescent="0.2">
      <c r="A1355" s="40"/>
      <c r="D1355" s="120">
        <f t="shared" si="513"/>
        <v>0</v>
      </c>
      <c r="O1355">
        <f t="shared" si="514"/>
        <v>0</v>
      </c>
      <c r="P1355">
        <f t="shared" si="532"/>
        <v>431</v>
      </c>
      <c r="Q1355">
        <f t="shared" si="533"/>
        <v>0</v>
      </c>
      <c r="R1355">
        <f t="shared" si="515"/>
        <v>0</v>
      </c>
      <c r="S1355">
        <f t="shared" si="516"/>
        <v>0</v>
      </c>
      <c r="T1355">
        <f t="shared" si="534"/>
        <v>0</v>
      </c>
      <c r="V1355">
        <f t="shared" si="517"/>
        <v>0</v>
      </c>
      <c r="W1355">
        <f t="shared" si="518"/>
        <v>0</v>
      </c>
      <c r="Y1355">
        <f t="shared" si="519"/>
        <v>0</v>
      </c>
      <c r="Z1355">
        <f t="shared" si="520"/>
        <v>0</v>
      </c>
      <c r="AB1355">
        <f t="shared" si="521"/>
        <v>0</v>
      </c>
      <c r="AC1355">
        <f t="shared" si="522"/>
        <v>0</v>
      </c>
      <c r="AE1355">
        <f t="shared" si="523"/>
        <v>0</v>
      </c>
      <c r="AF1355">
        <f t="shared" si="524"/>
        <v>0</v>
      </c>
      <c r="AG1355">
        <f t="shared" si="535"/>
        <v>0</v>
      </c>
      <c r="AH1355">
        <f t="shared" si="536"/>
        <v>0</v>
      </c>
      <c r="AI1355">
        <f t="shared" si="525"/>
        <v>0</v>
      </c>
      <c r="AJ1355">
        <f t="shared" si="526"/>
        <v>0</v>
      </c>
      <c r="AK1355">
        <f t="shared" si="527"/>
        <v>0</v>
      </c>
      <c r="AL1355">
        <f t="shared" si="528"/>
        <v>0</v>
      </c>
      <c r="AM1355">
        <f t="shared" si="529"/>
        <v>0</v>
      </c>
      <c r="AO1355">
        <f t="shared" si="530"/>
        <v>0</v>
      </c>
      <c r="AP1355">
        <f t="shared" si="531"/>
        <v>0</v>
      </c>
    </row>
    <row r="1356" spans="1:42" x14ac:dyDescent="0.2">
      <c r="A1356" s="191"/>
      <c r="D1356" s="120">
        <f t="shared" si="513"/>
        <v>0</v>
      </c>
      <c r="O1356">
        <f t="shared" si="514"/>
        <v>0</v>
      </c>
      <c r="P1356">
        <f t="shared" si="532"/>
        <v>431</v>
      </c>
      <c r="Q1356">
        <f t="shared" si="533"/>
        <v>0</v>
      </c>
      <c r="R1356">
        <f t="shared" si="515"/>
        <v>0</v>
      </c>
      <c r="S1356">
        <f t="shared" si="516"/>
        <v>0</v>
      </c>
      <c r="T1356">
        <f t="shared" si="534"/>
        <v>0</v>
      </c>
      <c r="V1356">
        <f t="shared" si="517"/>
        <v>0</v>
      </c>
      <c r="W1356">
        <f t="shared" si="518"/>
        <v>0</v>
      </c>
      <c r="Y1356">
        <f t="shared" si="519"/>
        <v>0</v>
      </c>
      <c r="Z1356">
        <f t="shared" si="520"/>
        <v>0</v>
      </c>
      <c r="AB1356">
        <f t="shared" si="521"/>
        <v>0</v>
      </c>
      <c r="AC1356">
        <f t="shared" si="522"/>
        <v>0</v>
      </c>
      <c r="AE1356">
        <f t="shared" si="523"/>
        <v>0</v>
      </c>
      <c r="AF1356">
        <f t="shared" si="524"/>
        <v>0</v>
      </c>
      <c r="AG1356">
        <f t="shared" si="535"/>
        <v>0</v>
      </c>
      <c r="AH1356">
        <f t="shared" si="536"/>
        <v>0</v>
      </c>
      <c r="AI1356">
        <f t="shared" si="525"/>
        <v>0</v>
      </c>
      <c r="AJ1356">
        <f t="shared" si="526"/>
        <v>0</v>
      </c>
      <c r="AK1356">
        <f t="shared" si="527"/>
        <v>0</v>
      </c>
      <c r="AL1356">
        <f t="shared" si="528"/>
        <v>0</v>
      </c>
      <c r="AM1356">
        <f t="shared" si="529"/>
        <v>0</v>
      </c>
      <c r="AO1356">
        <f t="shared" si="530"/>
        <v>0</v>
      </c>
      <c r="AP1356">
        <f t="shared" si="531"/>
        <v>0</v>
      </c>
    </row>
    <row r="1357" spans="1:42" x14ac:dyDescent="0.2">
      <c r="D1357" s="120">
        <f t="shared" si="513"/>
        <v>0</v>
      </c>
      <c r="O1357">
        <f t="shared" si="514"/>
        <v>0</v>
      </c>
      <c r="P1357">
        <f t="shared" si="532"/>
        <v>431</v>
      </c>
      <c r="Q1357">
        <f t="shared" si="533"/>
        <v>0</v>
      </c>
      <c r="R1357">
        <f t="shared" si="515"/>
        <v>0</v>
      </c>
      <c r="S1357">
        <f t="shared" si="516"/>
        <v>0</v>
      </c>
      <c r="T1357">
        <f t="shared" si="534"/>
        <v>0</v>
      </c>
      <c r="V1357">
        <f t="shared" si="517"/>
        <v>0</v>
      </c>
      <c r="W1357">
        <f t="shared" si="518"/>
        <v>0</v>
      </c>
      <c r="Y1357">
        <f t="shared" si="519"/>
        <v>0</v>
      </c>
      <c r="Z1357">
        <f t="shared" si="520"/>
        <v>0</v>
      </c>
      <c r="AB1357">
        <f t="shared" si="521"/>
        <v>0</v>
      </c>
      <c r="AC1357">
        <f t="shared" si="522"/>
        <v>0</v>
      </c>
      <c r="AE1357">
        <f t="shared" si="523"/>
        <v>0</v>
      </c>
      <c r="AF1357">
        <f t="shared" si="524"/>
        <v>0</v>
      </c>
      <c r="AG1357">
        <f t="shared" si="535"/>
        <v>0</v>
      </c>
      <c r="AH1357">
        <f t="shared" si="536"/>
        <v>0</v>
      </c>
      <c r="AI1357">
        <f t="shared" si="525"/>
        <v>0</v>
      </c>
      <c r="AJ1357">
        <f t="shared" si="526"/>
        <v>0</v>
      </c>
      <c r="AK1357">
        <f t="shared" si="527"/>
        <v>0</v>
      </c>
      <c r="AL1357">
        <f t="shared" si="528"/>
        <v>0</v>
      </c>
      <c r="AM1357">
        <f t="shared" si="529"/>
        <v>0</v>
      </c>
      <c r="AO1357">
        <f t="shared" si="530"/>
        <v>0</v>
      </c>
      <c r="AP1357">
        <f t="shared" si="531"/>
        <v>0</v>
      </c>
    </row>
    <row r="1358" spans="1:42" x14ac:dyDescent="0.2">
      <c r="A1358" s="191"/>
      <c r="D1358" s="120">
        <f t="shared" si="513"/>
        <v>0</v>
      </c>
      <c r="O1358">
        <f t="shared" si="514"/>
        <v>0</v>
      </c>
      <c r="P1358">
        <f t="shared" si="532"/>
        <v>431</v>
      </c>
      <c r="Q1358">
        <f t="shared" si="533"/>
        <v>0</v>
      </c>
      <c r="R1358">
        <f t="shared" si="515"/>
        <v>0</v>
      </c>
      <c r="S1358">
        <f t="shared" si="516"/>
        <v>0</v>
      </c>
      <c r="T1358">
        <f t="shared" si="534"/>
        <v>0</v>
      </c>
      <c r="V1358">
        <f t="shared" si="517"/>
        <v>0</v>
      </c>
      <c r="W1358">
        <f t="shared" si="518"/>
        <v>0</v>
      </c>
      <c r="Y1358">
        <f t="shared" si="519"/>
        <v>0</v>
      </c>
      <c r="Z1358">
        <f t="shared" si="520"/>
        <v>0</v>
      </c>
      <c r="AB1358">
        <f t="shared" si="521"/>
        <v>0</v>
      </c>
      <c r="AC1358">
        <f t="shared" si="522"/>
        <v>0</v>
      </c>
      <c r="AE1358">
        <f t="shared" si="523"/>
        <v>0</v>
      </c>
      <c r="AF1358">
        <f t="shared" si="524"/>
        <v>0</v>
      </c>
      <c r="AG1358">
        <f t="shared" si="535"/>
        <v>0</v>
      </c>
      <c r="AH1358">
        <f t="shared" si="536"/>
        <v>0</v>
      </c>
      <c r="AI1358">
        <f t="shared" si="525"/>
        <v>0</v>
      </c>
      <c r="AJ1358">
        <f t="shared" si="526"/>
        <v>0</v>
      </c>
      <c r="AK1358">
        <f t="shared" si="527"/>
        <v>0</v>
      </c>
      <c r="AL1358">
        <f t="shared" si="528"/>
        <v>0</v>
      </c>
      <c r="AM1358">
        <f t="shared" si="529"/>
        <v>0</v>
      </c>
      <c r="AO1358">
        <f t="shared" si="530"/>
        <v>0</v>
      </c>
      <c r="AP1358">
        <f t="shared" si="531"/>
        <v>0</v>
      </c>
    </row>
    <row r="1359" spans="1:42" x14ac:dyDescent="0.2">
      <c r="A1359" s="237"/>
      <c r="D1359" s="120">
        <f t="shared" si="513"/>
        <v>0</v>
      </c>
      <c r="O1359">
        <f t="shared" si="514"/>
        <v>0</v>
      </c>
      <c r="P1359">
        <f t="shared" si="532"/>
        <v>431</v>
      </c>
      <c r="Q1359">
        <f t="shared" si="533"/>
        <v>0</v>
      </c>
      <c r="R1359">
        <f t="shared" si="515"/>
        <v>0</v>
      </c>
      <c r="S1359">
        <f t="shared" si="516"/>
        <v>0</v>
      </c>
      <c r="T1359">
        <f t="shared" si="534"/>
        <v>0</v>
      </c>
      <c r="V1359">
        <f t="shared" si="517"/>
        <v>0</v>
      </c>
      <c r="W1359">
        <f t="shared" si="518"/>
        <v>0</v>
      </c>
      <c r="Y1359">
        <f t="shared" si="519"/>
        <v>0</v>
      </c>
      <c r="Z1359">
        <f t="shared" si="520"/>
        <v>0</v>
      </c>
      <c r="AB1359">
        <f t="shared" si="521"/>
        <v>0</v>
      </c>
      <c r="AC1359">
        <f t="shared" si="522"/>
        <v>0</v>
      </c>
      <c r="AE1359">
        <f t="shared" si="523"/>
        <v>0</v>
      </c>
      <c r="AF1359">
        <f t="shared" si="524"/>
        <v>0</v>
      </c>
      <c r="AG1359">
        <f t="shared" si="535"/>
        <v>0</v>
      </c>
      <c r="AH1359">
        <f t="shared" si="536"/>
        <v>0</v>
      </c>
      <c r="AI1359">
        <f t="shared" si="525"/>
        <v>0</v>
      </c>
      <c r="AJ1359">
        <f t="shared" si="526"/>
        <v>0</v>
      </c>
      <c r="AK1359">
        <f t="shared" si="527"/>
        <v>0</v>
      </c>
      <c r="AL1359">
        <f t="shared" si="528"/>
        <v>0</v>
      </c>
      <c r="AM1359">
        <f t="shared" si="529"/>
        <v>0</v>
      </c>
      <c r="AO1359">
        <f t="shared" si="530"/>
        <v>0</v>
      </c>
      <c r="AP1359">
        <f t="shared" si="531"/>
        <v>0</v>
      </c>
    </row>
    <row r="1360" spans="1:42" x14ac:dyDescent="0.2">
      <c r="A1360" s="486"/>
      <c r="D1360" s="120">
        <f t="shared" si="513"/>
        <v>0</v>
      </c>
      <c r="O1360">
        <f t="shared" si="514"/>
        <v>0</v>
      </c>
      <c r="P1360">
        <f t="shared" si="532"/>
        <v>431</v>
      </c>
      <c r="Q1360">
        <f t="shared" si="533"/>
        <v>0</v>
      </c>
      <c r="R1360">
        <f t="shared" si="515"/>
        <v>0</v>
      </c>
      <c r="S1360">
        <f t="shared" si="516"/>
        <v>0</v>
      </c>
      <c r="T1360">
        <f t="shared" si="534"/>
        <v>0</v>
      </c>
      <c r="V1360">
        <f t="shared" si="517"/>
        <v>0</v>
      </c>
      <c r="W1360">
        <f t="shared" si="518"/>
        <v>0</v>
      </c>
      <c r="Y1360">
        <f t="shared" si="519"/>
        <v>0</v>
      </c>
      <c r="Z1360">
        <f t="shared" si="520"/>
        <v>0</v>
      </c>
      <c r="AB1360">
        <f t="shared" si="521"/>
        <v>0</v>
      </c>
      <c r="AC1360">
        <f t="shared" si="522"/>
        <v>0</v>
      </c>
      <c r="AE1360">
        <f t="shared" si="523"/>
        <v>0</v>
      </c>
      <c r="AF1360">
        <f t="shared" si="524"/>
        <v>0</v>
      </c>
      <c r="AG1360">
        <f t="shared" si="535"/>
        <v>0</v>
      </c>
      <c r="AH1360">
        <f t="shared" si="536"/>
        <v>0</v>
      </c>
      <c r="AI1360">
        <f t="shared" si="525"/>
        <v>0</v>
      </c>
      <c r="AJ1360">
        <f t="shared" si="526"/>
        <v>0</v>
      </c>
      <c r="AK1360">
        <f t="shared" si="527"/>
        <v>0</v>
      </c>
      <c r="AL1360">
        <f t="shared" si="528"/>
        <v>0</v>
      </c>
      <c r="AM1360">
        <f t="shared" si="529"/>
        <v>0</v>
      </c>
      <c r="AO1360">
        <f t="shared" si="530"/>
        <v>0</v>
      </c>
      <c r="AP1360">
        <f t="shared" si="531"/>
        <v>0</v>
      </c>
    </row>
    <row r="1361" spans="1:42" x14ac:dyDescent="0.2">
      <c r="A1361" s="154"/>
      <c r="D1361" s="120">
        <f t="shared" si="513"/>
        <v>0</v>
      </c>
      <c r="O1361">
        <f t="shared" si="514"/>
        <v>0</v>
      </c>
      <c r="P1361">
        <f t="shared" si="532"/>
        <v>431</v>
      </c>
      <c r="Q1361">
        <f t="shared" si="533"/>
        <v>0</v>
      </c>
      <c r="R1361">
        <f t="shared" si="515"/>
        <v>0</v>
      </c>
      <c r="S1361">
        <f t="shared" si="516"/>
        <v>0</v>
      </c>
      <c r="T1361">
        <f t="shared" si="534"/>
        <v>0</v>
      </c>
      <c r="V1361">
        <f t="shared" si="517"/>
        <v>0</v>
      </c>
      <c r="W1361">
        <f t="shared" si="518"/>
        <v>0</v>
      </c>
      <c r="Y1361">
        <f t="shared" si="519"/>
        <v>0</v>
      </c>
      <c r="Z1361">
        <f t="shared" si="520"/>
        <v>0</v>
      </c>
      <c r="AB1361">
        <f t="shared" si="521"/>
        <v>0</v>
      </c>
      <c r="AC1361">
        <f t="shared" si="522"/>
        <v>0</v>
      </c>
      <c r="AE1361">
        <f t="shared" si="523"/>
        <v>0</v>
      </c>
      <c r="AF1361">
        <f t="shared" si="524"/>
        <v>0</v>
      </c>
      <c r="AG1361">
        <f t="shared" si="535"/>
        <v>0</v>
      </c>
      <c r="AH1361">
        <f t="shared" si="536"/>
        <v>0</v>
      </c>
      <c r="AI1361">
        <f t="shared" si="525"/>
        <v>0</v>
      </c>
      <c r="AJ1361">
        <f t="shared" si="526"/>
        <v>0</v>
      </c>
      <c r="AK1361">
        <f t="shared" si="527"/>
        <v>0</v>
      </c>
      <c r="AL1361">
        <f t="shared" si="528"/>
        <v>0</v>
      </c>
      <c r="AM1361">
        <f t="shared" si="529"/>
        <v>0</v>
      </c>
      <c r="AO1361">
        <f t="shared" si="530"/>
        <v>0</v>
      </c>
      <c r="AP1361">
        <f t="shared" si="531"/>
        <v>0</v>
      </c>
    </row>
    <row r="1362" spans="1:42" x14ac:dyDescent="0.2">
      <c r="A1362" s="40"/>
      <c r="D1362" s="120">
        <f t="shared" si="513"/>
        <v>0</v>
      </c>
      <c r="O1362">
        <f t="shared" si="514"/>
        <v>0</v>
      </c>
      <c r="P1362">
        <f t="shared" si="532"/>
        <v>431</v>
      </c>
      <c r="Q1362">
        <f t="shared" si="533"/>
        <v>0</v>
      </c>
      <c r="R1362">
        <f t="shared" si="515"/>
        <v>0</v>
      </c>
      <c r="S1362">
        <f t="shared" si="516"/>
        <v>0</v>
      </c>
      <c r="T1362">
        <f t="shared" si="534"/>
        <v>0</v>
      </c>
      <c r="V1362">
        <f t="shared" si="517"/>
        <v>0</v>
      </c>
      <c r="W1362">
        <f t="shared" si="518"/>
        <v>0</v>
      </c>
      <c r="Y1362">
        <f t="shared" si="519"/>
        <v>0</v>
      </c>
      <c r="Z1362">
        <f t="shared" si="520"/>
        <v>0</v>
      </c>
      <c r="AB1362">
        <f t="shared" si="521"/>
        <v>0</v>
      </c>
      <c r="AC1362">
        <f t="shared" si="522"/>
        <v>0</v>
      </c>
      <c r="AE1362">
        <f t="shared" si="523"/>
        <v>0</v>
      </c>
      <c r="AF1362">
        <f t="shared" si="524"/>
        <v>0</v>
      </c>
      <c r="AG1362">
        <f t="shared" si="535"/>
        <v>0</v>
      </c>
      <c r="AH1362">
        <f t="shared" si="536"/>
        <v>0</v>
      </c>
      <c r="AI1362">
        <f t="shared" si="525"/>
        <v>0</v>
      </c>
      <c r="AJ1362">
        <f t="shared" si="526"/>
        <v>0</v>
      </c>
      <c r="AK1362">
        <f t="shared" si="527"/>
        <v>0</v>
      </c>
      <c r="AL1362">
        <f t="shared" si="528"/>
        <v>0</v>
      </c>
      <c r="AM1362">
        <f t="shared" si="529"/>
        <v>0</v>
      </c>
      <c r="AO1362">
        <f t="shared" si="530"/>
        <v>0</v>
      </c>
      <c r="AP1362">
        <f t="shared" si="531"/>
        <v>0</v>
      </c>
    </row>
    <row r="1363" spans="1:42" x14ac:dyDescent="0.2">
      <c r="D1363" s="120">
        <f t="shared" si="513"/>
        <v>0</v>
      </c>
      <c r="O1363">
        <f t="shared" si="514"/>
        <v>0</v>
      </c>
      <c r="P1363">
        <f t="shared" si="532"/>
        <v>431</v>
      </c>
      <c r="Q1363">
        <f t="shared" si="533"/>
        <v>0</v>
      </c>
      <c r="R1363">
        <f t="shared" si="515"/>
        <v>0</v>
      </c>
      <c r="S1363">
        <f t="shared" si="516"/>
        <v>0</v>
      </c>
      <c r="T1363">
        <f t="shared" si="534"/>
        <v>0</v>
      </c>
      <c r="V1363">
        <f t="shared" si="517"/>
        <v>0</v>
      </c>
      <c r="W1363">
        <f t="shared" si="518"/>
        <v>0</v>
      </c>
      <c r="Y1363">
        <f t="shared" si="519"/>
        <v>0</v>
      </c>
      <c r="Z1363">
        <f t="shared" si="520"/>
        <v>0</v>
      </c>
      <c r="AB1363">
        <f t="shared" si="521"/>
        <v>0</v>
      </c>
      <c r="AC1363">
        <f t="shared" si="522"/>
        <v>0</v>
      </c>
      <c r="AE1363">
        <f t="shared" si="523"/>
        <v>0</v>
      </c>
      <c r="AF1363">
        <f t="shared" si="524"/>
        <v>0</v>
      </c>
      <c r="AG1363">
        <f t="shared" si="535"/>
        <v>0</v>
      </c>
      <c r="AH1363">
        <f t="shared" si="536"/>
        <v>0</v>
      </c>
      <c r="AI1363">
        <f t="shared" si="525"/>
        <v>0</v>
      </c>
      <c r="AJ1363">
        <f t="shared" si="526"/>
        <v>0</v>
      </c>
      <c r="AK1363">
        <f t="shared" si="527"/>
        <v>0</v>
      </c>
      <c r="AL1363">
        <f t="shared" si="528"/>
        <v>0</v>
      </c>
      <c r="AM1363">
        <f t="shared" si="529"/>
        <v>0</v>
      </c>
      <c r="AO1363">
        <f t="shared" si="530"/>
        <v>0</v>
      </c>
      <c r="AP1363">
        <f t="shared" si="531"/>
        <v>0</v>
      </c>
    </row>
    <row r="1364" spans="1:42" x14ac:dyDescent="0.2">
      <c r="A1364" s="191"/>
      <c r="D1364" s="120">
        <f t="shared" si="513"/>
        <v>0</v>
      </c>
      <c r="O1364">
        <f t="shared" si="514"/>
        <v>0</v>
      </c>
      <c r="P1364">
        <f t="shared" si="532"/>
        <v>431</v>
      </c>
      <c r="Q1364">
        <f t="shared" si="533"/>
        <v>0</v>
      </c>
      <c r="R1364">
        <f t="shared" si="515"/>
        <v>0</v>
      </c>
      <c r="S1364">
        <f t="shared" si="516"/>
        <v>0</v>
      </c>
      <c r="T1364">
        <f t="shared" si="534"/>
        <v>0</v>
      </c>
      <c r="V1364">
        <f t="shared" si="517"/>
        <v>0</v>
      </c>
      <c r="W1364">
        <f t="shared" si="518"/>
        <v>0</v>
      </c>
      <c r="Y1364">
        <f t="shared" si="519"/>
        <v>0</v>
      </c>
      <c r="Z1364">
        <f t="shared" si="520"/>
        <v>0</v>
      </c>
      <c r="AB1364">
        <f t="shared" si="521"/>
        <v>0</v>
      </c>
      <c r="AC1364">
        <f t="shared" si="522"/>
        <v>0</v>
      </c>
      <c r="AE1364">
        <f t="shared" si="523"/>
        <v>0</v>
      </c>
      <c r="AF1364">
        <f t="shared" si="524"/>
        <v>0</v>
      </c>
      <c r="AG1364">
        <f t="shared" si="535"/>
        <v>0</v>
      </c>
      <c r="AH1364">
        <f t="shared" si="536"/>
        <v>0</v>
      </c>
      <c r="AI1364">
        <f t="shared" si="525"/>
        <v>0</v>
      </c>
      <c r="AJ1364">
        <f t="shared" si="526"/>
        <v>0</v>
      </c>
      <c r="AK1364">
        <f t="shared" si="527"/>
        <v>0</v>
      </c>
      <c r="AL1364">
        <f t="shared" si="528"/>
        <v>0</v>
      </c>
      <c r="AM1364">
        <f t="shared" si="529"/>
        <v>0</v>
      </c>
      <c r="AO1364">
        <f t="shared" si="530"/>
        <v>0</v>
      </c>
      <c r="AP1364">
        <f t="shared" si="531"/>
        <v>0</v>
      </c>
    </row>
    <row r="1365" spans="1:42" x14ac:dyDescent="0.2">
      <c r="D1365" s="120">
        <f t="shared" si="513"/>
        <v>0</v>
      </c>
      <c r="O1365">
        <f t="shared" si="514"/>
        <v>0</v>
      </c>
      <c r="P1365">
        <f t="shared" si="532"/>
        <v>431</v>
      </c>
      <c r="Q1365">
        <f t="shared" si="533"/>
        <v>0</v>
      </c>
      <c r="R1365">
        <f t="shared" si="515"/>
        <v>0</v>
      </c>
      <c r="S1365">
        <f t="shared" si="516"/>
        <v>0</v>
      </c>
      <c r="T1365">
        <f t="shared" si="534"/>
        <v>0</v>
      </c>
      <c r="V1365">
        <f t="shared" si="517"/>
        <v>0</v>
      </c>
      <c r="W1365">
        <f t="shared" si="518"/>
        <v>0</v>
      </c>
      <c r="Y1365">
        <f t="shared" si="519"/>
        <v>0</v>
      </c>
      <c r="Z1365">
        <f t="shared" si="520"/>
        <v>0</v>
      </c>
      <c r="AB1365">
        <f t="shared" si="521"/>
        <v>0</v>
      </c>
      <c r="AC1365">
        <f t="shared" si="522"/>
        <v>0</v>
      </c>
      <c r="AE1365">
        <f t="shared" si="523"/>
        <v>0</v>
      </c>
      <c r="AF1365">
        <f t="shared" si="524"/>
        <v>0</v>
      </c>
      <c r="AG1365">
        <f t="shared" si="535"/>
        <v>0</v>
      </c>
      <c r="AH1365">
        <f t="shared" si="536"/>
        <v>0</v>
      </c>
      <c r="AI1365">
        <f t="shared" si="525"/>
        <v>0</v>
      </c>
      <c r="AJ1365">
        <f t="shared" si="526"/>
        <v>0</v>
      </c>
      <c r="AK1365">
        <f t="shared" si="527"/>
        <v>0</v>
      </c>
      <c r="AL1365">
        <f t="shared" si="528"/>
        <v>0</v>
      </c>
      <c r="AM1365">
        <f t="shared" si="529"/>
        <v>0</v>
      </c>
      <c r="AO1365">
        <f t="shared" si="530"/>
        <v>0</v>
      </c>
      <c r="AP1365">
        <f t="shared" si="531"/>
        <v>0</v>
      </c>
    </row>
    <row r="1366" spans="1:42" x14ac:dyDescent="0.2">
      <c r="A1366" s="236"/>
      <c r="D1366" s="120">
        <f t="shared" si="513"/>
        <v>0</v>
      </c>
      <c r="O1366">
        <f t="shared" si="514"/>
        <v>0</v>
      </c>
      <c r="P1366">
        <f t="shared" si="532"/>
        <v>431</v>
      </c>
      <c r="Q1366">
        <f t="shared" si="533"/>
        <v>0</v>
      </c>
      <c r="R1366">
        <f t="shared" si="515"/>
        <v>0</v>
      </c>
      <c r="S1366">
        <f t="shared" si="516"/>
        <v>0</v>
      </c>
      <c r="T1366">
        <f t="shared" si="534"/>
        <v>0</v>
      </c>
      <c r="V1366">
        <f t="shared" si="517"/>
        <v>0</v>
      </c>
      <c r="W1366">
        <f t="shared" si="518"/>
        <v>0</v>
      </c>
      <c r="Y1366">
        <f t="shared" si="519"/>
        <v>0</v>
      </c>
      <c r="Z1366">
        <f t="shared" si="520"/>
        <v>0</v>
      </c>
      <c r="AB1366">
        <f t="shared" si="521"/>
        <v>0</v>
      </c>
      <c r="AC1366">
        <f t="shared" si="522"/>
        <v>0</v>
      </c>
      <c r="AE1366">
        <f t="shared" si="523"/>
        <v>0</v>
      </c>
      <c r="AF1366">
        <f t="shared" si="524"/>
        <v>0</v>
      </c>
      <c r="AG1366">
        <f t="shared" si="535"/>
        <v>0</v>
      </c>
      <c r="AH1366">
        <f t="shared" si="536"/>
        <v>0</v>
      </c>
      <c r="AI1366">
        <f t="shared" si="525"/>
        <v>0</v>
      </c>
      <c r="AJ1366">
        <f t="shared" si="526"/>
        <v>0</v>
      </c>
      <c r="AK1366">
        <f t="shared" si="527"/>
        <v>0</v>
      </c>
      <c r="AL1366">
        <f t="shared" si="528"/>
        <v>0</v>
      </c>
      <c r="AM1366">
        <f t="shared" si="529"/>
        <v>0</v>
      </c>
      <c r="AO1366">
        <f t="shared" si="530"/>
        <v>0</v>
      </c>
      <c r="AP1366">
        <f t="shared" si="531"/>
        <v>0</v>
      </c>
    </row>
    <row r="1367" spans="1:42" x14ac:dyDescent="0.2">
      <c r="A1367" s="191"/>
      <c r="D1367" s="120">
        <f t="shared" si="513"/>
        <v>0</v>
      </c>
      <c r="O1367">
        <f t="shared" si="514"/>
        <v>0</v>
      </c>
      <c r="P1367">
        <f t="shared" si="532"/>
        <v>431</v>
      </c>
      <c r="Q1367">
        <f t="shared" si="533"/>
        <v>0</v>
      </c>
      <c r="R1367">
        <f t="shared" si="515"/>
        <v>0</v>
      </c>
      <c r="S1367">
        <f t="shared" si="516"/>
        <v>0</v>
      </c>
      <c r="T1367">
        <f t="shared" si="534"/>
        <v>0</v>
      </c>
      <c r="V1367">
        <f t="shared" si="517"/>
        <v>0</v>
      </c>
      <c r="W1367">
        <f t="shared" si="518"/>
        <v>0</v>
      </c>
      <c r="Y1367">
        <f t="shared" si="519"/>
        <v>0</v>
      </c>
      <c r="Z1367">
        <f t="shared" si="520"/>
        <v>0</v>
      </c>
      <c r="AB1367">
        <f t="shared" si="521"/>
        <v>0</v>
      </c>
      <c r="AC1367">
        <f t="shared" si="522"/>
        <v>0</v>
      </c>
      <c r="AE1367">
        <f t="shared" si="523"/>
        <v>0</v>
      </c>
      <c r="AF1367">
        <f t="shared" si="524"/>
        <v>0</v>
      </c>
      <c r="AG1367">
        <f t="shared" si="535"/>
        <v>0</v>
      </c>
      <c r="AH1367">
        <f t="shared" si="536"/>
        <v>0</v>
      </c>
      <c r="AI1367">
        <f t="shared" si="525"/>
        <v>0</v>
      </c>
      <c r="AJ1367">
        <f t="shared" si="526"/>
        <v>0</v>
      </c>
      <c r="AK1367">
        <f t="shared" si="527"/>
        <v>0</v>
      </c>
      <c r="AL1367">
        <f t="shared" si="528"/>
        <v>0</v>
      </c>
      <c r="AM1367">
        <f t="shared" si="529"/>
        <v>0</v>
      </c>
      <c r="AO1367">
        <f t="shared" si="530"/>
        <v>0</v>
      </c>
      <c r="AP1367">
        <f t="shared" si="531"/>
        <v>0</v>
      </c>
    </row>
    <row r="1368" spans="1:42" x14ac:dyDescent="0.2">
      <c r="D1368" s="120">
        <f t="shared" si="513"/>
        <v>0</v>
      </c>
      <c r="O1368">
        <f t="shared" si="514"/>
        <v>0</v>
      </c>
      <c r="P1368">
        <f t="shared" si="532"/>
        <v>431</v>
      </c>
      <c r="Q1368">
        <f t="shared" si="533"/>
        <v>0</v>
      </c>
      <c r="R1368">
        <f t="shared" si="515"/>
        <v>0</v>
      </c>
      <c r="S1368">
        <f t="shared" si="516"/>
        <v>0</v>
      </c>
      <c r="T1368">
        <f t="shared" si="534"/>
        <v>0</v>
      </c>
      <c r="V1368">
        <f t="shared" si="517"/>
        <v>0</v>
      </c>
      <c r="W1368">
        <f t="shared" si="518"/>
        <v>0</v>
      </c>
      <c r="Y1368">
        <f t="shared" si="519"/>
        <v>0</v>
      </c>
      <c r="Z1368">
        <f t="shared" si="520"/>
        <v>0</v>
      </c>
      <c r="AB1368">
        <f t="shared" si="521"/>
        <v>0</v>
      </c>
      <c r="AC1368">
        <f t="shared" si="522"/>
        <v>0</v>
      </c>
      <c r="AE1368">
        <f t="shared" si="523"/>
        <v>0</v>
      </c>
      <c r="AF1368">
        <f t="shared" si="524"/>
        <v>0</v>
      </c>
      <c r="AG1368">
        <f t="shared" si="535"/>
        <v>0</v>
      </c>
      <c r="AH1368">
        <f t="shared" si="536"/>
        <v>0</v>
      </c>
      <c r="AI1368">
        <f t="shared" si="525"/>
        <v>0</v>
      </c>
      <c r="AJ1368">
        <f t="shared" si="526"/>
        <v>0</v>
      </c>
      <c r="AK1368">
        <f t="shared" si="527"/>
        <v>0</v>
      </c>
      <c r="AL1368">
        <f t="shared" si="528"/>
        <v>0</v>
      </c>
      <c r="AM1368">
        <f t="shared" si="529"/>
        <v>0</v>
      </c>
      <c r="AO1368">
        <f t="shared" si="530"/>
        <v>0</v>
      </c>
      <c r="AP1368">
        <f t="shared" si="531"/>
        <v>0</v>
      </c>
    </row>
    <row r="1369" spans="1:42" x14ac:dyDescent="0.2">
      <c r="D1369" s="120">
        <f t="shared" si="513"/>
        <v>0</v>
      </c>
      <c r="O1369">
        <f t="shared" si="514"/>
        <v>0</v>
      </c>
      <c r="P1369">
        <f t="shared" si="532"/>
        <v>431</v>
      </c>
      <c r="Q1369">
        <f t="shared" si="533"/>
        <v>0</v>
      </c>
      <c r="R1369">
        <f t="shared" si="515"/>
        <v>0</v>
      </c>
      <c r="S1369">
        <f t="shared" si="516"/>
        <v>0</v>
      </c>
      <c r="T1369">
        <f t="shared" si="534"/>
        <v>0</v>
      </c>
      <c r="V1369">
        <f t="shared" si="517"/>
        <v>0</v>
      </c>
      <c r="W1369">
        <f t="shared" si="518"/>
        <v>0</v>
      </c>
      <c r="Y1369">
        <f t="shared" si="519"/>
        <v>0</v>
      </c>
      <c r="Z1369">
        <f t="shared" si="520"/>
        <v>0</v>
      </c>
      <c r="AB1369">
        <f t="shared" si="521"/>
        <v>0</v>
      </c>
      <c r="AC1369">
        <f t="shared" si="522"/>
        <v>0</v>
      </c>
      <c r="AE1369">
        <f t="shared" si="523"/>
        <v>0</v>
      </c>
      <c r="AF1369">
        <f t="shared" si="524"/>
        <v>0</v>
      </c>
      <c r="AG1369">
        <f t="shared" si="535"/>
        <v>0</v>
      </c>
      <c r="AH1369">
        <f t="shared" si="536"/>
        <v>0</v>
      </c>
      <c r="AI1369">
        <f t="shared" si="525"/>
        <v>0</v>
      </c>
      <c r="AJ1369">
        <f t="shared" si="526"/>
        <v>0</v>
      </c>
      <c r="AK1369">
        <f t="shared" si="527"/>
        <v>0</v>
      </c>
      <c r="AL1369">
        <f t="shared" si="528"/>
        <v>0</v>
      </c>
      <c r="AM1369">
        <f t="shared" si="529"/>
        <v>0</v>
      </c>
      <c r="AO1369">
        <f t="shared" si="530"/>
        <v>0</v>
      </c>
      <c r="AP1369">
        <f t="shared" si="531"/>
        <v>0</v>
      </c>
    </row>
    <row r="1370" spans="1:42" x14ac:dyDescent="0.2">
      <c r="A1370" s="486"/>
      <c r="D1370" s="120">
        <f t="shared" si="513"/>
        <v>0</v>
      </c>
      <c r="O1370">
        <f t="shared" si="514"/>
        <v>0</v>
      </c>
      <c r="P1370">
        <f t="shared" si="532"/>
        <v>431</v>
      </c>
      <c r="Q1370">
        <f t="shared" si="533"/>
        <v>0</v>
      </c>
      <c r="R1370">
        <f t="shared" si="515"/>
        <v>0</v>
      </c>
      <c r="S1370">
        <f t="shared" si="516"/>
        <v>0</v>
      </c>
      <c r="T1370">
        <f t="shared" si="534"/>
        <v>0</v>
      </c>
      <c r="V1370">
        <f t="shared" si="517"/>
        <v>0</v>
      </c>
      <c r="W1370">
        <f t="shared" si="518"/>
        <v>0</v>
      </c>
      <c r="Y1370">
        <f t="shared" si="519"/>
        <v>0</v>
      </c>
      <c r="Z1370">
        <f t="shared" si="520"/>
        <v>0</v>
      </c>
      <c r="AB1370">
        <f t="shared" si="521"/>
        <v>0</v>
      </c>
      <c r="AC1370">
        <f t="shared" si="522"/>
        <v>0</v>
      </c>
      <c r="AE1370">
        <f t="shared" si="523"/>
        <v>0</v>
      </c>
      <c r="AF1370">
        <f t="shared" si="524"/>
        <v>0</v>
      </c>
      <c r="AG1370">
        <f t="shared" si="535"/>
        <v>0</v>
      </c>
      <c r="AH1370">
        <f t="shared" si="536"/>
        <v>0</v>
      </c>
      <c r="AI1370">
        <f t="shared" si="525"/>
        <v>0</v>
      </c>
      <c r="AJ1370">
        <f t="shared" si="526"/>
        <v>0</v>
      </c>
      <c r="AK1370">
        <f t="shared" si="527"/>
        <v>0</v>
      </c>
      <c r="AL1370">
        <f t="shared" si="528"/>
        <v>0</v>
      </c>
      <c r="AM1370">
        <f t="shared" si="529"/>
        <v>0</v>
      </c>
      <c r="AO1370">
        <f t="shared" si="530"/>
        <v>0</v>
      </c>
      <c r="AP1370">
        <f t="shared" si="531"/>
        <v>0</v>
      </c>
    </row>
    <row r="1371" spans="1:42" x14ac:dyDescent="0.2">
      <c r="A1371" s="191"/>
      <c r="D1371" s="120">
        <f t="shared" si="513"/>
        <v>0</v>
      </c>
      <c r="O1371">
        <f t="shared" si="514"/>
        <v>0</v>
      </c>
      <c r="P1371">
        <f t="shared" si="532"/>
        <v>431</v>
      </c>
      <c r="Q1371">
        <f t="shared" si="533"/>
        <v>0</v>
      </c>
      <c r="R1371">
        <f t="shared" si="515"/>
        <v>0</v>
      </c>
      <c r="S1371">
        <f t="shared" si="516"/>
        <v>0</v>
      </c>
      <c r="T1371">
        <f t="shared" si="534"/>
        <v>0</v>
      </c>
      <c r="V1371">
        <f t="shared" si="517"/>
        <v>0</v>
      </c>
      <c r="W1371">
        <f t="shared" si="518"/>
        <v>0</v>
      </c>
      <c r="Y1371">
        <f t="shared" si="519"/>
        <v>0</v>
      </c>
      <c r="Z1371">
        <f t="shared" si="520"/>
        <v>0</v>
      </c>
      <c r="AB1371">
        <f t="shared" si="521"/>
        <v>0</v>
      </c>
      <c r="AC1371">
        <f t="shared" si="522"/>
        <v>0</v>
      </c>
      <c r="AE1371">
        <f t="shared" si="523"/>
        <v>0</v>
      </c>
      <c r="AF1371">
        <f t="shared" si="524"/>
        <v>0</v>
      </c>
      <c r="AG1371">
        <f t="shared" si="535"/>
        <v>0</v>
      </c>
      <c r="AH1371">
        <f t="shared" si="536"/>
        <v>0</v>
      </c>
      <c r="AI1371">
        <f t="shared" si="525"/>
        <v>0</v>
      </c>
      <c r="AJ1371">
        <f t="shared" si="526"/>
        <v>0</v>
      </c>
      <c r="AK1371">
        <f t="shared" si="527"/>
        <v>0</v>
      </c>
      <c r="AL1371">
        <f t="shared" si="528"/>
        <v>0</v>
      </c>
      <c r="AM1371">
        <f t="shared" si="529"/>
        <v>0</v>
      </c>
      <c r="AO1371">
        <f t="shared" si="530"/>
        <v>0</v>
      </c>
      <c r="AP1371">
        <f t="shared" si="531"/>
        <v>0</v>
      </c>
    </row>
    <row r="1372" spans="1:42" x14ac:dyDescent="0.2">
      <c r="A1372" s="191"/>
      <c r="D1372" s="120">
        <f t="shared" si="513"/>
        <v>0</v>
      </c>
      <c r="O1372">
        <f t="shared" si="514"/>
        <v>0</v>
      </c>
      <c r="P1372">
        <f t="shared" si="532"/>
        <v>431</v>
      </c>
      <c r="Q1372">
        <f t="shared" si="533"/>
        <v>0</v>
      </c>
      <c r="R1372">
        <f t="shared" si="515"/>
        <v>0</v>
      </c>
      <c r="S1372">
        <f t="shared" si="516"/>
        <v>0</v>
      </c>
      <c r="T1372">
        <f t="shared" si="534"/>
        <v>0</v>
      </c>
      <c r="V1372">
        <f t="shared" si="517"/>
        <v>0</v>
      </c>
      <c r="W1372">
        <f t="shared" si="518"/>
        <v>0</v>
      </c>
      <c r="Y1372">
        <f t="shared" si="519"/>
        <v>0</v>
      </c>
      <c r="Z1372">
        <f t="shared" si="520"/>
        <v>0</v>
      </c>
      <c r="AB1372">
        <f t="shared" si="521"/>
        <v>0</v>
      </c>
      <c r="AC1372">
        <f t="shared" si="522"/>
        <v>0</v>
      </c>
      <c r="AE1372">
        <f t="shared" si="523"/>
        <v>0</v>
      </c>
      <c r="AF1372">
        <f t="shared" si="524"/>
        <v>0</v>
      </c>
      <c r="AG1372">
        <f t="shared" si="535"/>
        <v>0</v>
      </c>
      <c r="AH1372">
        <f t="shared" si="536"/>
        <v>0</v>
      </c>
      <c r="AI1372">
        <f t="shared" si="525"/>
        <v>0</v>
      </c>
      <c r="AJ1372">
        <f t="shared" si="526"/>
        <v>0</v>
      </c>
      <c r="AK1372">
        <f t="shared" si="527"/>
        <v>0</v>
      </c>
      <c r="AL1372">
        <f t="shared" si="528"/>
        <v>0</v>
      </c>
      <c r="AM1372">
        <f t="shared" si="529"/>
        <v>0</v>
      </c>
      <c r="AO1372">
        <f t="shared" si="530"/>
        <v>0</v>
      </c>
      <c r="AP1372">
        <f t="shared" si="531"/>
        <v>0</v>
      </c>
    </row>
    <row r="1373" spans="1:42" x14ac:dyDescent="0.2">
      <c r="A1373" s="191"/>
      <c r="D1373" s="120">
        <f t="shared" si="513"/>
        <v>0</v>
      </c>
      <c r="O1373">
        <f t="shared" si="514"/>
        <v>0</v>
      </c>
      <c r="P1373">
        <f t="shared" si="532"/>
        <v>431</v>
      </c>
      <c r="Q1373">
        <f t="shared" si="533"/>
        <v>0</v>
      </c>
      <c r="R1373">
        <f t="shared" si="515"/>
        <v>0</v>
      </c>
      <c r="S1373">
        <f t="shared" si="516"/>
        <v>0</v>
      </c>
      <c r="T1373">
        <f t="shared" si="534"/>
        <v>0</v>
      </c>
      <c r="V1373">
        <f t="shared" si="517"/>
        <v>0</v>
      </c>
      <c r="W1373">
        <f t="shared" si="518"/>
        <v>0</v>
      </c>
      <c r="Y1373">
        <f t="shared" si="519"/>
        <v>0</v>
      </c>
      <c r="Z1373">
        <f t="shared" si="520"/>
        <v>0</v>
      </c>
      <c r="AB1373">
        <f t="shared" si="521"/>
        <v>0</v>
      </c>
      <c r="AC1373">
        <f t="shared" si="522"/>
        <v>0</v>
      </c>
      <c r="AE1373">
        <f t="shared" si="523"/>
        <v>0</v>
      </c>
      <c r="AF1373">
        <f t="shared" si="524"/>
        <v>0</v>
      </c>
      <c r="AG1373">
        <f t="shared" si="535"/>
        <v>0</v>
      </c>
      <c r="AH1373">
        <f t="shared" si="536"/>
        <v>0</v>
      </c>
      <c r="AI1373">
        <f t="shared" si="525"/>
        <v>0</v>
      </c>
      <c r="AJ1373">
        <f t="shared" si="526"/>
        <v>0</v>
      </c>
      <c r="AK1373">
        <f t="shared" si="527"/>
        <v>0</v>
      </c>
      <c r="AL1373">
        <f t="shared" si="528"/>
        <v>0</v>
      </c>
      <c r="AM1373">
        <f t="shared" si="529"/>
        <v>0</v>
      </c>
      <c r="AO1373">
        <f t="shared" si="530"/>
        <v>0</v>
      </c>
      <c r="AP1373">
        <f t="shared" si="531"/>
        <v>0</v>
      </c>
    </row>
    <row r="1374" spans="1:42" x14ac:dyDescent="0.2">
      <c r="D1374" s="120">
        <f t="shared" si="513"/>
        <v>0</v>
      </c>
      <c r="O1374">
        <f t="shared" si="514"/>
        <v>0</v>
      </c>
      <c r="P1374">
        <f t="shared" si="532"/>
        <v>431</v>
      </c>
      <c r="Q1374">
        <f t="shared" si="533"/>
        <v>0</v>
      </c>
      <c r="R1374">
        <f t="shared" si="515"/>
        <v>0</v>
      </c>
      <c r="S1374">
        <f t="shared" si="516"/>
        <v>0</v>
      </c>
      <c r="T1374">
        <f t="shared" si="534"/>
        <v>0</v>
      </c>
      <c r="V1374">
        <f t="shared" si="517"/>
        <v>0</v>
      </c>
      <c r="W1374">
        <f t="shared" si="518"/>
        <v>0</v>
      </c>
      <c r="Y1374">
        <f t="shared" si="519"/>
        <v>0</v>
      </c>
      <c r="Z1374">
        <f t="shared" si="520"/>
        <v>0</v>
      </c>
      <c r="AB1374">
        <f t="shared" si="521"/>
        <v>0</v>
      </c>
      <c r="AC1374">
        <f t="shared" si="522"/>
        <v>0</v>
      </c>
      <c r="AE1374">
        <f t="shared" si="523"/>
        <v>0</v>
      </c>
      <c r="AF1374">
        <f t="shared" si="524"/>
        <v>0</v>
      </c>
      <c r="AG1374">
        <f t="shared" si="535"/>
        <v>0</v>
      </c>
      <c r="AH1374">
        <f t="shared" si="536"/>
        <v>0</v>
      </c>
      <c r="AI1374">
        <f t="shared" si="525"/>
        <v>0</v>
      </c>
      <c r="AJ1374">
        <f t="shared" si="526"/>
        <v>0</v>
      </c>
      <c r="AK1374">
        <f t="shared" si="527"/>
        <v>0</v>
      </c>
      <c r="AL1374">
        <f t="shared" si="528"/>
        <v>0</v>
      </c>
      <c r="AM1374">
        <f t="shared" si="529"/>
        <v>0</v>
      </c>
      <c r="AO1374">
        <f t="shared" si="530"/>
        <v>0</v>
      </c>
      <c r="AP1374">
        <f t="shared" si="531"/>
        <v>0</v>
      </c>
    </row>
    <row r="1375" spans="1:42" x14ac:dyDescent="0.2">
      <c r="D1375" s="120">
        <f t="shared" si="513"/>
        <v>0</v>
      </c>
      <c r="O1375">
        <f t="shared" si="514"/>
        <v>0</v>
      </c>
      <c r="P1375">
        <f t="shared" si="532"/>
        <v>431</v>
      </c>
      <c r="Q1375">
        <f t="shared" si="533"/>
        <v>0</v>
      </c>
      <c r="R1375">
        <f t="shared" si="515"/>
        <v>0</v>
      </c>
      <c r="S1375">
        <f t="shared" si="516"/>
        <v>0</v>
      </c>
      <c r="T1375">
        <f t="shared" si="534"/>
        <v>0</v>
      </c>
      <c r="V1375">
        <f t="shared" si="517"/>
        <v>0</v>
      </c>
      <c r="W1375">
        <f t="shared" si="518"/>
        <v>0</v>
      </c>
      <c r="Y1375">
        <f t="shared" si="519"/>
        <v>0</v>
      </c>
      <c r="Z1375">
        <f t="shared" si="520"/>
        <v>0</v>
      </c>
      <c r="AB1375">
        <f t="shared" si="521"/>
        <v>0</v>
      </c>
      <c r="AC1375">
        <f t="shared" si="522"/>
        <v>0</v>
      </c>
      <c r="AE1375">
        <f t="shared" si="523"/>
        <v>0</v>
      </c>
      <c r="AF1375">
        <f t="shared" si="524"/>
        <v>0</v>
      </c>
      <c r="AG1375">
        <f t="shared" si="535"/>
        <v>0</v>
      </c>
      <c r="AH1375">
        <f t="shared" si="536"/>
        <v>0</v>
      </c>
      <c r="AI1375">
        <f t="shared" si="525"/>
        <v>0</v>
      </c>
      <c r="AJ1375">
        <f t="shared" si="526"/>
        <v>0</v>
      </c>
      <c r="AK1375">
        <f t="shared" si="527"/>
        <v>0</v>
      </c>
      <c r="AL1375">
        <f t="shared" si="528"/>
        <v>0</v>
      </c>
      <c r="AM1375">
        <f t="shared" si="529"/>
        <v>0</v>
      </c>
      <c r="AO1375">
        <f t="shared" si="530"/>
        <v>0</v>
      </c>
      <c r="AP1375">
        <f t="shared" si="531"/>
        <v>0</v>
      </c>
    </row>
    <row r="1376" spans="1:42" x14ac:dyDescent="0.2">
      <c r="A1376" s="40"/>
      <c r="D1376" s="120">
        <f t="shared" si="513"/>
        <v>0</v>
      </c>
      <c r="O1376">
        <f t="shared" si="514"/>
        <v>0</v>
      </c>
      <c r="P1376">
        <f t="shared" si="532"/>
        <v>431</v>
      </c>
      <c r="Q1376">
        <f t="shared" si="533"/>
        <v>0</v>
      </c>
      <c r="R1376">
        <f t="shared" si="515"/>
        <v>0</v>
      </c>
      <c r="S1376">
        <f t="shared" si="516"/>
        <v>0</v>
      </c>
      <c r="T1376">
        <f t="shared" si="534"/>
        <v>0</v>
      </c>
      <c r="V1376">
        <f t="shared" si="517"/>
        <v>0</v>
      </c>
      <c r="W1376">
        <f t="shared" si="518"/>
        <v>0</v>
      </c>
      <c r="Y1376">
        <f t="shared" si="519"/>
        <v>0</v>
      </c>
      <c r="Z1376">
        <f t="shared" si="520"/>
        <v>0</v>
      </c>
      <c r="AB1376">
        <f t="shared" si="521"/>
        <v>0</v>
      </c>
      <c r="AC1376">
        <f t="shared" si="522"/>
        <v>0</v>
      </c>
      <c r="AE1376">
        <f t="shared" si="523"/>
        <v>0</v>
      </c>
      <c r="AF1376">
        <f t="shared" si="524"/>
        <v>0</v>
      </c>
      <c r="AG1376">
        <f t="shared" si="535"/>
        <v>0</v>
      </c>
      <c r="AH1376">
        <f t="shared" si="536"/>
        <v>0</v>
      </c>
      <c r="AI1376">
        <f t="shared" si="525"/>
        <v>0</v>
      </c>
      <c r="AJ1376">
        <f t="shared" si="526"/>
        <v>0</v>
      </c>
      <c r="AK1376">
        <f t="shared" si="527"/>
        <v>0</v>
      </c>
      <c r="AL1376">
        <f t="shared" si="528"/>
        <v>0</v>
      </c>
      <c r="AM1376">
        <f t="shared" si="529"/>
        <v>0</v>
      </c>
      <c r="AO1376">
        <f t="shared" si="530"/>
        <v>0</v>
      </c>
      <c r="AP1376">
        <f t="shared" si="531"/>
        <v>0</v>
      </c>
    </row>
    <row r="1377" spans="1:42" x14ac:dyDescent="0.2">
      <c r="D1377" s="120">
        <f t="shared" si="513"/>
        <v>0</v>
      </c>
      <c r="O1377">
        <f t="shared" si="514"/>
        <v>0</v>
      </c>
      <c r="P1377">
        <f t="shared" si="532"/>
        <v>431</v>
      </c>
      <c r="Q1377">
        <f t="shared" si="533"/>
        <v>0</v>
      </c>
      <c r="R1377">
        <f t="shared" si="515"/>
        <v>0</v>
      </c>
      <c r="S1377">
        <f t="shared" si="516"/>
        <v>0</v>
      </c>
      <c r="T1377">
        <f t="shared" si="534"/>
        <v>0</v>
      </c>
      <c r="V1377">
        <f t="shared" si="517"/>
        <v>0</v>
      </c>
      <c r="W1377">
        <f t="shared" si="518"/>
        <v>0</v>
      </c>
      <c r="Y1377">
        <f t="shared" si="519"/>
        <v>0</v>
      </c>
      <c r="Z1377">
        <f t="shared" si="520"/>
        <v>0</v>
      </c>
      <c r="AB1377">
        <f t="shared" si="521"/>
        <v>0</v>
      </c>
      <c r="AC1377">
        <f t="shared" si="522"/>
        <v>0</v>
      </c>
      <c r="AE1377">
        <f t="shared" si="523"/>
        <v>0</v>
      </c>
      <c r="AF1377">
        <f t="shared" si="524"/>
        <v>0</v>
      </c>
      <c r="AG1377">
        <f t="shared" si="535"/>
        <v>0</v>
      </c>
      <c r="AH1377">
        <f t="shared" si="536"/>
        <v>0</v>
      </c>
      <c r="AI1377">
        <f t="shared" si="525"/>
        <v>0</v>
      </c>
      <c r="AJ1377">
        <f t="shared" si="526"/>
        <v>0</v>
      </c>
      <c r="AK1377">
        <f t="shared" si="527"/>
        <v>0</v>
      </c>
      <c r="AL1377">
        <f t="shared" si="528"/>
        <v>0</v>
      </c>
      <c r="AM1377">
        <f t="shared" si="529"/>
        <v>0</v>
      </c>
      <c r="AO1377">
        <f t="shared" si="530"/>
        <v>0</v>
      </c>
      <c r="AP1377">
        <f t="shared" si="531"/>
        <v>0</v>
      </c>
    </row>
    <row r="1378" spans="1:42" x14ac:dyDescent="0.2">
      <c r="D1378" s="120">
        <f t="shared" si="513"/>
        <v>0</v>
      </c>
      <c r="O1378">
        <f t="shared" si="514"/>
        <v>0</v>
      </c>
      <c r="P1378">
        <f t="shared" si="532"/>
        <v>431</v>
      </c>
      <c r="Q1378">
        <f t="shared" si="533"/>
        <v>0</v>
      </c>
      <c r="R1378">
        <f t="shared" si="515"/>
        <v>0</v>
      </c>
      <c r="S1378">
        <f t="shared" si="516"/>
        <v>0</v>
      </c>
      <c r="T1378">
        <f t="shared" si="534"/>
        <v>0</v>
      </c>
      <c r="V1378">
        <f t="shared" si="517"/>
        <v>0</v>
      </c>
      <c r="W1378">
        <f t="shared" si="518"/>
        <v>0</v>
      </c>
      <c r="Y1378">
        <f t="shared" si="519"/>
        <v>0</v>
      </c>
      <c r="Z1378">
        <f t="shared" si="520"/>
        <v>0</v>
      </c>
      <c r="AB1378">
        <f t="shared" si="521"/>
        <v>0</v>
      </c>
      <c r="AC1378">
        <f t="shared" si="522"/>
        <v>0</v>
      </c>
      <c r="AE1378">
        <f t="shared" si="523"/>
        <v>0</v>
      </c>
      <c r="AF1378">
        <f t="shared" si="524"/>
        <v>0</v>
      </c>
      <c r="AG1378">
        <f t="shared" si="535"/>
        <v>0</v>
      </c>
      <c r="AH1378">
        <f t="shared" si="536"/>
        <v>0</v>
      </c>
      <c r="AI1378">
        <f t="shared" si="525"/>
        <v>0</v>
      </c>
      <c r="AJ1378">
        <f t="shared" si="526"/>
        <v>0</v>
      </c>
      <c r="AK1378">
        <f t="shared" si="527"/>
        <v>0</v>
      </c>
      <c r="AL1378">
        <f t="shared" si="528"/>
        <v>0</v>
      </c>
      <c r="AM1378">
        <f t="shared" si="529"/>
        <v>0</v>
      </c>
      <c r="AO1378">
        <f t="shared" si="530"/>
        <v>0</v>
      </c>
      <c r="AP1378">
        <f t="shared" si="531"/>
        <v>0</v>
      </c>
    </row>
    <row r="1379" spans="1:42" x14ac:dyDescent="0.2">
      <c r="A1379" s="40"/>
      <c r="D1379" s="120">
        <f t="shared" si="513"/>
        <v>0</v>
      </c>
      <c r="O1379">
        <f t="shared" si="514"/>
        <v>0</v>
      </c>
      <c r="P1379">
        <f t="shared" si="532"/>
        <v>431</v>
      </c>
      <c r="Q1379">
        <f t="shared" si="533"/>
        <v>0</v>
      </c>
      <c r="R1379">
        <f t="shared" si="515"/>
        <v>0</v>
      </c>
      <c r="S1379">
        <f t="shared" si="516"/>
        <v>0</v>
      </c>
      <c r="T1379">
        <f t="shared" si="534"/>
        <v>0</v>
      </c>
      <c r="V1379">
        <f t="shared" si="517"/>
        <v>0</v>
      </c>
      <c r="W1379">
        <f t="shared" si="518"/>
        <v>0</v>
      </c>
      <c r="Y1379">
        <f t="shared" si="519"/>
        <v>0</v>
      </c>
      <c r="Z1379">
        <f t="shared" si="520"/>
        <v>0</v>
      </c>
      <c r="AB1379">
        <f t="shared" si="521"/>
        <v>0</v>
      </c>
      <c r="AC1379">
        <f t="shared" si="522"/>
        <v>0</v>
      </c>
      <c r="AE1379">
        <f t="shared" si="523"/>
        <v>0</v>
      </c>
      <c r="AF1379">
        <f t="shared" si="524"/>
        <v>0</v>
      </c>
      <c r="AG1379">
        <f t="shared" si="535"/>
        <v>0</v>
      </c>
      <c r="AH1379">
        <f t="shared" si="536"/>
        <v>0</v>
      </c>
      <c r="AI1379">
        <f t="shared" si="525"/>
        <v>0</v>
      </c>
      <c r="AJ1379">
        <f t="shared" si="526"/>
        <v>0</v>
      </c>
      <c r="AK1379">
        <f t="shared" si="527"/>
        <v>0</v>
      </c>
      <c r="AL1379">
        <f t="shared" si="528"/>
        <v>0</v>
      </c>
      <c r="AM1379">
        <f t="shared" si="529"/>
        <v>0</v>
      </c>
      <c r="AO1379">
        <f t="shared" si="530"/>
        <v>0</v>
      </c>
      <c r="AP1379">
        <f t="shared" si="531"/>
        <v>0</v>
      </c>
    </row>
    <row r="1380" spans="1:42" x14ac:dyDescent="0.2">
      <c r="A1380" s="43"/>
      <c r="D1380" s="120">
        <f t="shared" si="513"/>
        <v>0</v>
      </c>
      <c r="O1380">
        <f t="shared" si="514"/>
        <v>0</v>
      </c>
      <c r="P1380">
        <f t="shared" si="532"/>
        <v>431</v>
      </c>
      <c r="Q1380">
        <f t="shared" si="533"/>
        <v>0</v>
      </c>
      <c r="R1380">
        <f t="shared" si="515"/>
        <v>0</v>
      </c>
      <c r="S1380">
        <f t="shared" si="516"/>
        <v>0</v>
      </c>
      <c r="T1380">
        <f t="shared" si="534"/>
        <v>0</v>
      </c>
      <c r="V1380">
        <f t="shared" si="517"/>
        <v>0</v>
      </c>
      <c r="W1380">
        <f t="shared" si="518"/>
        <v>0</v>
      </c>
      <c r="Y1380">
        <f t="shared" si="519"/>
        <v>0</v>
      </c>
      <c r="Z1380">
        <f t="shared" si="520"/>
        <v>0</v>
      </c>
      <c r="AB1380">
        <f t="shared" si="521"/>
        <v>0</v>
      </c>
      <c r="AC1380">
        <f t="shared" si="522"/>
        <v>0</v>
      </c>
      <c r="AE1380">
        <f t="shared" si="523"/>
        <v>0</v>
      </c>
      <c r="AF1380">
        <f t="shared" si="524"/>
        <v>0</v>
      </c>
      <c r="AG1380">
        <f t="shared" si="535"/>
        <v>0</v>
      </c>
      <c r="AH1380">
        <f t="shared" si="536"/>
        <v>0</v>
      </c>
      <c r="AI1380">
        <f t="shared" si="525"/>
        <v>0</v>
      </c>
      <c r="AJ1380">
        <f t="shared" si="526"/>
        <v>0</v>
      </c>
      <c r="AK1380">
        <f t="shared" si="527"/>
        <v>0</v>
      </c>
      <c r="AL1380">
        <f t="shared" si="528"/>
        <v>0</v>
      </c>
      <c r="AM1380">
        <f t="shared" si="529"/>
        <v>0</v>
      </c>
      <c r="AO1380">
        <f t="shared" si="530"/>
        <v>0</v>
      </c>
      <c r="AP1380">
        <f t="shared" si="531"/>
        <v>0</v>
      </c>
    </row>
    <row r="1381" spans="1:42" x14ac:dyDescent="0.2">
      <c r="D1381" s="120">
        <f t="shared" si="513"/>
        <v>0</v>
      </c>
      <c r="O1381">
        <f t="shared" si="514"/>
        <v>0</v>
      </c>
      <c r="P1381">
        <f t="shared" si="532"/>
        <v>431</v>
      </c>
      <c r="Q1381">
        <f t="shared" si="533"/>
        <v>0</v>
      </c>
      <c r="R1381">
        <f t="shared" si="515"/>
        <v>0</v>
      </c>
      <c r="S1381">
        <f t="shared" si="516"/>
        <v>0</v>
      </c>
      <c r="T1381">
        <f t="shared" si="534"/>
        <v>0</v>
      </c>
      <c r="V1381">
        <f t="shared" si="517"/>
        <v>0</v>
      </c>
      <c r="W1381">
        <f t="shared" si="518"/>
        <v>0</v>
      </c>
      <c r="Y1381">
        <f t="shared" si="519"/>
        <v>0</v>
      </c>
      <c r="Z1381">
        <f t="shared" si="520"/>
        <v>0</v>
      </c>
      <c r="AB1381">
        <f t="shared" si="521"/>
        <v>0</v>
      </c>
      <c r="AC1381">
        <f t="shared" si="522"/>
        <v>0</v>
      </c>
      <c r="AE1381">
        <f t="shared" si="523"/>
        <v>0</v>
      </c>
      <c r="AF1381">
        <f t="shared" si="524"/>
        <v>0</v>
      </c>
      <c r="AG1381">
        <f t="shared" si="535"/>
        <v>0</v>
      </c>
      <c r="AH1381">
        <f t="shared" si="536"/>
        <v>0</v>
      </c>
      <c r="AI1381">
        <f t="shared" si="525"/>
        <v>0</v>
      </c>
      <c r="AJ1381">
        <f t="shared" si="526"/>
        <v>0</v>
      </c>
      <c r="AK1381">
        <f t="shared" si="527"/>
        <v>0</v>
      </c>
      <c r="AL1381">
        <f t="shared" si="528"/>
        <v>0</v>
      </c>
      <c r="AM1381">
        <f t="shared" si="529"/>
        <v>0</v>
      </c>
      <c r="AO1381">
        <f t="shared" si="530"/>
        <v>0</v>
      </c>
      <c r="AP1381">
        <f t="shared" si="531"/>
        <v>0</v>
      </c>
    </row>
    <row r="1382" spans="1:42" x14ac:dyDescent="0.2">
      <c r="D1382" s="120">
        <f t="shared" si="513"/>
        <v>0</v>
      </c>
      <c r="O1382">
        <f t="shared" si="514"/>
        <v>0</v>
      </c>
      <c r="P1382">
        <f t="shared" si="532"/>
        <v>431</v>
      </c>
      <c r="Q1382">
        <f t="shared" si="533"/>
        <v>0</v>
      </c>
      <c r="R1382">
        <f t="shared" si="515"/>
        <v>0</v>
      </c>
      <c r="S1382">
        <f t="shared" si="516"/>
        <v>0</v>
      </c>
      <c r="T1382">
        <f t="shared" si="534"/>
        <v>0</v>
      </c>
      <c r="V1382">
        <f t="shared" si="517"/>
        <v>0</v>
      </c>
      <c r="W1382">
        <f t="shared" si="518"/>
        <v>0</v>
      </c>
      <c r="Y1382">
        <f t="shared" si="519"/>
        <v>0</v>
      </c>
      <c r="Z1382">
        <f t="shared" si="520"/>
        <v>0</v>
      </c>
      <c r="AB1382">
        <f t="shared" si="521"/>
        <v>0</v>
      </c>
      <c r="AC1382">
        <f t="shared" si="522"/>
        <v>0</v>
      </c>
      <c r="AE1382">
        <f t="shared" si="523"/>
        <v>0</v>
      </c>
      <c r="AF1382">
        <f t="shared" si="524"/>
        <v>0</v>
      </c>
      <c r="AG1382">
        <f t="shared" si="535"/>
        <v>0</v>
      </c>
      <c r="AH1382">
        <f t="shared" si="536"/>
        <v>0</v>
      </c>
      <c r="AI1382">
        <f t="shared" si="525"/>
        <v>0</v>
      </c>
      <c r="AJ1382">
        <f t="shared" si="526"/>
        <v>0</v>
      </c>
      <c r="AK1382">
        <f t="shared" si="527"/>
        <v>0</v>
      </c>
      <c r="AL1382">
        <f t="shared" si="528"/>
        <v>0</v>
      </c>
      <c r="AM1382">
        <f t="shared" si="529"/>
        <v>0</v>
      </c>
      <c r="AO1382">
        <f t="shared" si="530"/>
        <v>0</v>
      </c>
      <c r="AP1382">
        <f t="shared" si="531"/>
        <v>0</v>
      </c>
    </row>
    <row r="1383" spans="1:42" x14ac:dyDescent="0.2">
      <c r="A1383" s="492"/>
      <c r="D1383" s="120">
        <f t="shared" si="513"/>
        <v>0</v>
      </c>
      <c r="O1383">
        <f t="shared" si="514"/>
        <v>0</v>
      </c>
      <c r="P1383">
        <f t="shared" si="532"/>
        <v>431</v>
      </c>
      <c r="Q1383">
        <f t="shared" si="533"/>
        <v>0</v>
      </c>
      <c r="R1383">
        <f t="shared" si="515"/>
        <v>0</v>
      </c>
      <c r="S1383">
        <f t="shared" si="516"/>
        <v>0</v>
      </c>
      <c r="T1383">
        <f t="shared" si="534"/>
        <v>0</v>
      </c>
      <c r="V1383">
        <f t="shared" si="517"/>
        <v>0</v>
      </c>
      <c r="W1383">
        <f t="shared" si="518"/>
        <v>0</v>
      </c>
      <c r="Y1383">
        <f t="shared" si="519"/>
        <v>0</v>
      </c>
      <c r="Z1383">
        <f t="shared" si="520"/>
        <v>0</v>
      </c>
      <c r="AB1383">
        <f t="shared" si="521"/>
        <v>0</v>
      </c>
      <c r="AC1383">
        <f t="shared" si="522"/>
        <v>0</v>
      </c>
      <c r="AE1383">
        <f t="shared" si="523"/>
        <v>0</v>
      </c>
      <c r="AF1383">
        <f t="shared" si="524"/>
        <v>0</v>
      </c>
      <c r="AG1383">
        <f t="shared" si="535"/>
        <v>0</v>
      </c>
      <c r="AH1383">
        <f t="shared" si="536"/>
        <v>0</v>
      </c>
      <c r="AI1383">
        <f t="shared" si="525"/>
        <v>0</v>
      </c>
      <c r="AJ1383">
        <f t="shared" si="526"/>
        <v>0</v>
      </c>
      <c r="AK1383">
        <f t="shared" si="527"/>
        <v>0</v>
      </c>
      <c r="AL1383">
        <f t="shared" si="528"/>
        <v>0</v>
      </c>
      <c r="AM1383">
        <f t="shared" si="529"/>
        <v>0</v>
      </c>
      <c r="AO1383">
        <f t="shared" si="530"/>
        <v>0</v>
      </c>
      <c r="AP1383">
        <f t="shared" si="531"/>
        <v>0</v>
      </c>
    </row>
    <row r="1384" spans="1:42" x14ac:dyDescent="0.2">
      <c r="D1384" s="120">
        <f t="shared" si="513"/>
        <v>0</v>
      </c>
      <c r="O1384">
        <f t="shared" si="514"/>
        <v>0</v>
      </c>
      <c r="P1384">
        <f t="shared" si="532"/>
        <v>431</v>
      </c>
      <c r="Q1384">
        <f t="shared" si="533"/>
        <v>0</v>
      </c>
      <c r="R1384">
        <f t="shared" si="515"/>
        <v>0</v>
      </c>
      <c r="S1384">
        <f t="shared" si="516"/>
        <v>0</v>
      </c>
      <c r="T1384">
        <f t="shared" si="534"/>
        <v>0</v>
      </c>
      <c r="V1384">
        <f t="shared" si="517"/>
        <v>0</v>
      </c>
      <c r="W1384">
        <f t="shared" si="518"/>
        <v>0</v>
      </c>
      <c r="Y1384">
        <f t="shared" si="519"/>
        <v>0</v>
      </c>
      <c r="Z1384">
        <f t="shared" si="520"/>
        <v>0</v>
      </c>
      <c r="AB1384">
        <f t="shared" si="521"/>
        <v>0</v>
      </c>
      <c r="AC1384">
        <f t="shared" si="522"/>
        <v>0</v>
      </c>
      <c r="AE1384">
        <f t="shared" si="523"/>
        <v>0</v>
      </c>
      <c r="AF1384">
        <f t="shared" si="524"/>
        <v>0</v>
      </c>
      <c r="AG1384">
        <f t="shared" si="535"/>
        <v>0</v>
      </c>
      <c r="AH1384">
        <f t="shared" si="536"/>
        <v>0</v>
      </c>
      <c r="AI1384">
        <f t="shared" si="525"/>
        <v>0</v>
      </c>
      <c r="AJ1384">
        <f t="shared" si="526"/>
        <v>0</v>
      </c>
      <c r="AK1384">
        <f t="shared" si="527"/>
        <v>0</v>
      </c>
      <c r="AL1384">
        <f t="shared" si="528"/>
        <v>0</v>
      </c>
      <c r="AM1384">
        <f t="shared" si="529"/>
        <v>0</v>
      </c>
      <c r="AO1384">
        <f t="shared" si="530"/>
        <v>0</v>
      </c>
      <c r="AP1384">
        <f t="shared" si="531"/>
        <v>0</v>
      </c>
    </row>
    <row r="1385" spans="1:42" x14ac:dyDescent="0.2">
      <c r="A1385" s="486"/>
      <c r="D1385" s="120">
        <f t="shared" si="513"/>
        <v>0</v>
      </c>
      <c r="O1385">
        <f t="shared" si="514"/>
        <v>0</v>
      </c>
      <c r="P1385">
        <f t="shared" si="532"/>
        <v>431</v>
      </c>
      <c r="Q1385">
        <f t="shared" si="533"/>
        <v>0</v>
      </c>
      <c r="R1385">
        <f t="shared" si="515"/>
        <v>0</v>
      </c>
      <c r="S1385">
        <f t="shared" si="516"/>
        <v>0</v>
      </c>
      <c r="T1385">
        <f t="shared" si="534"/>
        <v>0</v>
      </c>
      <c r="V1385">
        <f t="shared" si="517"/>
        <v>0</v>
      </c>
      <c r="W1385">
        <f t="shared" si="518"/>
        <v>0</v>
      </c>
      <c r="Y1385">
        <f t="shared" si="519"/>
        <v>0</v>
      </c>
      <c r="Z1385">
        <f t="shared" si="520"/>
        <v>0</v>
      </c>
      <c r="AB1385">
        <f t="shared" si="521"/>
        <v>0</v>
      </c>
      <c r="AC1385">
        <f t="shared" si="522"/>
        <v>0</v>
      </c>
      <c r="AE1385">
        <f t="shared" si="523"/>
        <v>0</v>
      </c>
      <c r="AF1385">
        <f t="shared" si="524"/>
        <v>0</v>
      </c>
      <c r="AG1385">
        <f t="shared" si="535"/>
        <v>0</v>
      </c>
      <c r="AH1385">
        <f t="shared" si="536"/>
        <v>0</v>
      </c>
      <c r="AI1385">
        <f t="shared" si="525"/>
        <v>0</v>
      </c>
      <c r="AJ1385">
        <f t="shared" si="526"/>
        <v>0</v>
      </c>
      <c r="AK1385">
        <f t="shared" si="527"/>
        <v>0</v>
      </c>
      <c r="AL1385">
        <f t="shared" si="528"/>
        <v>0</v>
      </c>
      <c r="AM1385">
        <f t="shared" si="529"/>
        <v>0</v>
      </c>
      <c r="AO1385">
        <f t="shared" si="530"/>
        <v>0</v>
      </c>
      <c r="AP1385">
        <f t="shared" si="531"/>
        <v>0</v>
      </c>
    </row>
    <row r="1386" spans="1:42" x14ac:dyDescent="0.2">
      <c r="A1386" s="511"/>
      <c r="D1386" s="120">
        <f t="shared" si="513"/>
        <v>0</v>
      </c>
      <c r="O1386">
        <f t="shared" si="514"/>
        <v>0</v>
      </c>
      <c r="P1386">
        <f t="shared" si="532"/>
        <v>431</v>
      </c>
      <c r="Q1386">
        <f t="shared" si="533"/>
        <v>0</v>
      </c>
      <c r="R1386">
        <f t="shared" si="515"/>
        <v>0</v>
      </c>
      <c r="S1386">
        <f t="shared" si="516"/>
        <v>0</v>
      </c>
      <c r="T1386">
        <f t="shared" si="534"/>
        <v>0</v>
      </c>
      <c r="V1386">
        <f t="shared" si="517"/>
        <v>0</v>
      </c>
      <c r="W1386">
        <f t="shared" si="518"/>
        <v>0</v>
      </c>
      <c r="Y1386">
        <f t="shared" si="519"/>
        <v>0</v>
      </c>
      <c r="Z1386">
        <f t="shared" si="520"/>
        <v>0</v>
      </c>
      <c r="AB1386">
        <f t="shared" si="521"/>
        <v>0</v>
      </c>
      <c r="AC1386">
        <f t="shared" si="522"/>
        <v>0</v>
      </c>
      <c r="AE1386">
        <f t="shared" si="523"/>
        <v>0</v>
      </c>
      <c r="AF1386">
        <f t="shared" si="524"/>
        <v>0</v>
      </c>
      <c r="AG1386">
        <f t="shared" si="535"/>
        <v>0</v>
      </c>
      <c r="AH1386">
        <f t="shared" si="536"/>
        <v>0</v>
      </c>
      <c r="AI1386">
        <f t="shared" si="525"/>
        <v>0</v>
      </c>
      <c r="AJ1386">
        <f t="shared" si="526"/>
        <v>0</v>
      </c>
      <c r="AK1386">
        <f t="shared" si="527"/>
        <v>0</v>
      </c>
      <c r="AL1386">
        <f t="shared" si="528"/>
        <v>0</v>
      </c>
      <c r="AM1386">
        <f t="shared" si="529"/>
        <v>0</v>
      </c>
      <c r="AO1386">
        <f t="shared" si="530"/>
        <v>0</v>
      </c>
      <c r="AP1386">
        <f t="shared" si="531"/>
        <v>0</v>
      </c>
    </row>
    <row r="1387" spans="1:42" x14ac:dyDescent="0.2">
      <c r="A1387" s="40"/>
      <c r="D1387" s="120">
        <f t="shared" si="513"/>
        <v>0</v>
      </c>
      <c r="O1387">
        <f t="shared" si="514"/>
        <v>0</v>
      </c>
      <c r="P1387">
        <f t="shared" si="532"/>
        <v>431</v>
      </c>
      <c r="Q1387">
        <f t="shared" si="533"/>
        <v>0</v>
      </c>
      <c r="R1387">
        <f t="shared" si="515"/>
        <v>0</v>
      </c>
      <c r="S1387">
        <f t="shared" si="516"/>
        <v>0</v>
      </c>
      <c r="T1387">
        <f t="shared" si="534"/>
        <v>0</v>
      </c>
      <c r="V1387">
        <f t="shared" si="517"/>
        <v>0</v>
      </c>
      <c r="W1387">
        <f t="shared" si="518"/>
        <v>0</v>
      </c>
      <c r="Y1387">
        <f t="shared" si="519"/>
        <v>0</v>
      </c>
      <c r="Z1387">
        <f t="shared" si="520"/>
        <v>0</v>
      </c>
      <c r="AB1387">
        <f t="shared" si="521"/>
        <v>0</v>
      </c>
      <c r="AC1387">
        <f t="shared" si="522"/>
        <v>0</v>
      </c>
      <c r="AE1387">
        <f t="shared" si="523"/>
        <v>0</v>
      </c>
      <c r="AF1387">
        <f t="shared" si="524"/>
        <v>0</v>
      </c>
      <c r="AG1387">
        <f t="shared" si="535"/>
        <v>0</v>
      </c>
      <c r="AH1387">
        <f t="shared" si="536"/>
        <v>0</v>
      </c>
      <c r="AI1387">
        <f t="shared" si="525"/>
        <v>0</v>
      </c>
      <c r="AJ1387">
        <f t="shared" si="526"/>
        <v>0</v>
      </c>
      <c r="AK1387">
        <f t="shared" si="527"/>
        <v>0</v>
      </c>
      <c r="AL1387">
        <f t="shared" si="528"/>
        <v>0</v>
      </c>
      <c r="AM1387">
        <f t="shared" si="529"/>
        <v>0</v>
      </c>
      <c r="AO1387">
        <f t="shared" si="530"/>
        <v>0</v>
      </c>
      <c r="AP1387">
        <f t="shared" si="531"/>
        <v>0</v>
      </c>
    </row>
    <row r="1388" spans="1:42" x14ac:dyDescent="0.2">
      <c r="A1388" s="40"/>
      <c r="D1388" s="120">
        <f t="shared" si="513"/>
        <v>0</v>
      </c>
      <c r="O1388">
        <f t="shared" si="514"/>
        <v>0</v>
      </c>
      <c r="P1388">
        <f t="shared" si="532"/>
        <v>431</v>
      </c>
      <c r="Q1388">
        <f t="shared" si="533"/>
        <v>0</v>
      </c>
      <c r="R1388">
        <f t="shared" si="515"/>
        <v>0</v>
      </c>
      <c r="S1388">
        <f t="shared" si="516"/>
        <v>0</v>
      </c>
      <c r="T1388">
        <f t="shared" si="534"/>
        <v>0</v>
      </c>
      <c r="V1388">
        <f t="shared" si="517"/>
        <v>0</v>
      </c>
      <c r="W1388">
        <f t="shared" si="518"/>
        <v>0</v>
      </c>
      <c r="Y1388">
        <f t="shared" si="519"/>
        <v>0</v>
      </c>
      <c r="Z1388">
        <f t="shared" si="520"/>
        <v>0</v>
      </c>
      <c r="AB1388">
        <f t="shared" si="521"/>
        <v>0</v>
      </c>
      <c r="AC1388">
        <f t="shared" si="522"/>
        <v>0</v>
      </c>
      <c r="AE1388">
        <f t="shared" si="523"/>
        <v>0</v>
      </c>
      <c r="AF1388">
        <f t="shared" si="524"/>
        <v>0</v>
      </c>
      <c r="AG1388">
        <f t="shared" si="535"/>
        <v>0</v>
      </c>
      <c r="AH1388">
        <f t="shared" si="536"/>
        <v>0</v>
      </c>
      <c r="AI1388">
        <f t="shared" si="525"/>
        <v>0</v>
      </c>
      <c r="AJ1388">
        <f t="shared" si="526"/>
        <v>0</v>
      </c>
      <c r="AK1388">
        <f t="shared" si="527"/>
        <v>0</v>
      </c>
      <c r="AL1388">
        <f t="shared" si="528"/>
        <v>0</v>
      </c>
      <c r="AM1388">
        <f t="shared" si="529"/>
        <v>0</v>
      </c>
      <c r="AO1388">
        <f t="shared" si="530"/>
        <v>0</v>
      </c>
      <c r="AP1388">
        <f t="shared" si="531"/>
        <v>0</v>
      </c>
    </row>
    <row r="1389" spans="1:42" x14ac:dyDescent="0.2">
      <c r="D1389" s="120">
        <f t="shared" si="513"/>
        <v>0</v>
      </c>
      <c r="O1389">
        <f t="shared" si="514"/>
        <v>0</v>
      </c>
      <c r="P1389">
        <f t="shared" si="532"/>
        <v>431</v>
      </c>
      <c r="Q1389">
        <f t="shared" si="533"/>
        <v>0</v>
      </c>
      <c r="R1389">
        <f t="shared" si="515"/>
        <v>0</v>
      </c>
      <c r="S1389">
        <f t="shared" si="516"/>
        <v>0</v>
      </c>
      <c r="T1389">
        <f t="shared" si="534"/>
        <v>0</v>
      </c>
      <c r="V1389">
        <f t="shared" si="517"/>
        <v>0</v>
      </c>
      <c r="W1389">
        <f t="shared" si="518"/>
        <v>0</v>
      </c>
      <c r="Y1389">
        <f t="shared" si="519"/>
        <v>0</v>
      </c>
      <c r="Z1389">
        <f t="shared" si="520"/>
        <v>0</v>
      </c>
      <c r="AB1389">
        <f t="shared" si="521"/>
        <v>0</v>
      </c>
      <c r="AC1389">
        <f t="shared" si="522"/>
        <v>0</v>
      </c>
      <c r="AE1389">
        <f t="shared" si="523"/>
        <v>0</v>
      </c>
      <c r="AF1389">
        <f t="shared" si="524"/>
        <v>0</v>
      </c>
      <c r="AG1389">
        <f t="shared" si="535"/>
        <v>0</v>
      </c>
      <c r="AH1389">
        <f t="shared" si="536"/>
        <v>0</v>
      </c>
      <c r="AI1389">
        <f t="shared" si="525"/>
        <v>0</v>
      </c>
      <c r="AJ1389">
        <f t="shared" si="526"/>
        <v>0</v>
      </c>
      <c r="AK1389">
        <f t="shared" si="527"/>
        <v>0</v>
      </c>
      <c r="AL1389">
        <f t="shared" si="528"/>
        <v>0</v>
      </c>
      <c r="AM1389">
        <f t="shared" si="529"/>
        <v>0</v>
      </c>
      <c r="AO1389">
        <f t="shared" si="530"/>
        <v>0</v>
      </c>
      <c r="AP1389">
        <f t="shared" si="531"/>
        <v>0</v>
      </c>
    </row>
    <row r="1390" spans="1:42" x14ac:dyDescent="0.2">
      <c r="A1390" s="191"/>
      <c r="D1390" s="120">
        <f t="shared" si="513"/>
        <v>0</v>
      </c>
      <c r="O1390">
        <f t="shared" si="514"/>
        <v>0</v>
      </c>
      <c r="P1390">
        <f t="shared" si="532"/>
        <v>431</v>
      </c>
      <c r="Q1390">
        <f t="shared" si="533"/>
        <v>0</v>
      </c>
      <c r="R1390">
        <f t="shared" si="515"/>
        <v>0</v>
      </c>
      <c r="S1390">
        <f t="shared" si="516"/>
        <v>0</v>
      </c>
      <c r="T1390">
        <f t="shared" si="534"/>
        <v>0</v>
      </c>
      <c r="V1390">
        <f t="shared" si="517"/>
        <v>0</v>
      </c>
      <c r="W1390">
        <f t="shared" si="518"/>
        <v>0</v>
      </c>
      <c r="Y1390">
        <f t="shared" si="519"/>
        <v>0</v>
      </c>
      <c r="Z1390">
        <f t="shared" si="520"/>
        <v>0</v>
      </c>
      <c r="AB1390">
        <f t="shared" si="521"/>
        <v>0</v>
      </c>
      <c r="AC1390">
        <f t="shared" si="522"/>
        <v>0</v>
      </c>
      <c r="AE1390">
        <f t="shared" si="523"/>
        <v>0</v>
      </c>
      <c r="AF1390">
        <f t="shared" si="524"/>
        <v>0</v>
      </c>
      <c r="AG1390">
        <f t="shared" si="535"/>
        <v>0</v>
      </c>
      <c r="AH1390">
        <f t="shared" si="536"/>
        <v>0</v>
      </c>
      <c r="AI1390">
        <f t="shared" si="525"/>
        <v>0</v>
      </c>
      <c r="AJ1390">
        <f t="shared" si="526"/>
        <v>0</v>
      </c>
      <c r="AK1390">
        <f t="shared" si="527"/>
        <v>0</v>
      </c>
      <c r="AL1390">
        <f t="shared" si="528"/>
        <v>0</v>
      </c>
      <c r="AM1390">
        <f t="shared" si="529"/>
        <v>0</v>
      </c>
      <c r="AO1390">
        <f t="shared" si="530"/>
        <v>0</v>
      </c>
      <c r="AP1390">
        <f t="shared" si="531"/>
        <v>0</v>
      </c>
    </row>
    <row r="1391" spans="1:42" x14ac:dyDescent="0.2">
      <c r="A1391" s="40"/>
      <c r="D1391" s="120">
        <f t="shared" si="513"/>
        <v>0</v>
      </c>
      <c r="O1391">
        <f t="shared" si="514"/>
        <v>0</v>
      </c>
      <c r="P1391">
        <f t="shared" si="532"/>
        <v>431</v>
      </c>
      <c r="Q1391">
        <f t="shared" si="533"/>
        <v>0</v>
      </c>
      <c r="R1391">
        <f t="shared" si="515"/>
        <v>0</v>
      </c>
      <c r="S1391">
        <f t="shared" si="516"/>
        <v>0</v>
      </c>
      <c r="T1391">
        <f t="shared" si="534"/>
        <v>0</v>
      </c>
      <c r="V1391">
        <f t="shared" si="517"/>
        <v>0</v>
      </c>
      <c r="W1391">
        <f t="shared" si="518"/>
        <v>0</v>
      </c>
      <c r="Y1391">
        <f t="shared" si="519"/>
        <v>0</v>
      </c>
      <c r="Z1391">
        <f t="shared" si="520"/>
        <v>0</v>
      </c>
      <c r="AB1391">
        <f t="shared" si="521"/>
        <v>0</v>
      </c>
      <c r="AC1391">
        <f t="shared" si="522"/>
        <v>0</v>
      </c>
      <c r="AE1391">
        <f t="shared" si="523"/>
        <v>0</v>
      </c>
      <c r="AF1391">
        <f t="shared" si="524"/>
        <v>0</v>
      </c>
      <c r="AG1391">
        <f t="shared" si="535"/>
        <v>0</v>
      </c>
      <c r="AH1391">
        <f t="shared" si="536"/>
        <v>0</v>
      </c>
      <c r="AI1391">
        <f t="shared" si="525"/>
        <v>0</v>
      </c>
      <c r="AJ1391">
        <f t="shared" si="526"/>
        <v>0</v>
      </c>
      <c r="AK1391">
        <f t="shared" si="527"/>
        <v>0</v>
      </c>
      <c r="AL1391">
        <f t="shared" si="528"/>
        <v>0</v>
      </c>
      <c r="AM1391">
        <f t="shared" si="529"/>
        <v>0</v>
      </c>
      <c r="AO1391">
        <f t="shared" si="530"/>
        <v>0</v>
      </c>
      <c r="AP1391">
        <f t="shared" si="531"/>
        <v>0</v>
      </c>
    </row>
    <row r="1392" spans="1:42" x14ac:dyDescent="0.2">
      <c r="A1392" s="191"/>
      <c r="D1392" s="120">
        <f t="shared" si="513"/>
        <v>0</v>
      </c>
      <c r="O1392">
        <f t="shared" si="514"/>
        <v>0</v>
      </c>
      <c r="P1392">
        <f t="shared" si="532"/>
        <v>431</v>
      </c>
      <c r="Q1392">
        <f t="shared" si="533"/>
        <v>0</v>
      </c>
      <c r="R1392">
        <f t="shared" si="515"/>
        <v>0</v>
      </c>
      <c r="S1392">
        <f t="shared" si="516"/>
        <v>0</v>
      </c>
      <c r="T1392">
        <f t="shared" si="534"/>
        <v>0</v>
      </c>
      <c r="V1392">
        <f t="shared" si="517"/>
        <v>0</v>
      </c>
      <c r="W1392">
        <f t="shared" si="518"/>
        <v>0</v>
      </c>
      <c r="Y1392">
        <f t="shared" si="519"/>
        <v>0</v>
      </c>
      <c r="Z1392">
        <f t="shared" si="520"/>
        <v>0</v>
      </c>
      <c r="AB1392">
        <f t="shared" si="521"/>
        <v>0</v>
      </c>
      <c r="AC1392">
        <f t="shared" si="522"/>
        <v>0</v>
      </c>
      <c r="AE1392">
        <f t="shared" si="523"/>
        <v>0</v>
      </c>
      <c r="AF1392">
        <f t="shared" si="524"/>
        <v>0</v>
      </c>
      <c r="AG1392">
        <f t="shared" si="535"/>
        <v>0</v>
      </c>
      <c r="AH1392">
        <f t="shared" si="536"/>
        <v>0</v>
      </c>
      <c r="AI1392">
        <f t="shared" si="525"/>
        <v>0</v>
      </c>
      <c r="AJ1392">
        <f t="shared" si="526"/>
        <v>0</v>
      </c>
      <c r="AK1392">
        <f t="shared" si="527"/>
        <v>0</v>
      </c>
      <c r="AL1392">
        <f t="shared" si="528"/>
        <v>0</v>
      </c>
      <c r="AM1392">
        <f t="shared" si="529"/>
        <v>0</v>
      </c>
      <c r="AO1392">
        <f t="shared" si="530"/>
        <v>0</v>
      </c>
      <c r="AP1392">
        <f t="shared" si="531"/>
        <v>0</v>
      </c>
    </row>
    <row r="1393" spans="1:42" x14ac:dyDescent="0.2">
      <c r="A1393" s="40"/>
      <c r="D1393" s="120">
        <f t="shared" si="513"/>
        <v>0</v>
      </c>
      <c r="O1393">
        <f t="shared" si="514"/>
        <v>0</v>
      </c>
      <c r="P1393">
        <f t="shared" si="532"/>
        <v>431</v>
      </c>
      <c r="Q1393">
        <f t="shared" si="533"/>
        <v>0</v>
      </c>
      <c r="R1393">
        <f t="shared" si="515"/>
        <v>0</v>
      </c>
      <c r="S1393">
        <f t="shared" si="516"/>
        <v>0</v>
      </c>
      <c r="T1393">
        <f t="shared" si="534"/>
        <v>0</v>
      </c>
      <c r="V1393">
        <f t="shared" si="517"/>
        <v>0</v>
      </c>
      <c r="W1393">
        <f t="shared" si="518"/>
        <v>0</v>
      </c>
      <c r="Y1393">
        <f t="shared" si="519"/>
        <v>0</v>
      </c>
      <c r="Z1393">
        <f t="shared" si="520"/>
        <v>0</v>
      </c>
      <c r="AB1393">
        <f t="shared" si="521"/>
        <v>0</v>
      </c>
      <c r="AC1393">
        <f t="shared" si="522"/>
        <v>0</v>
      </c>
      <c r="AE1393">
        <f t="shared" si="523"/>
        <v>0</v>
      </c>
      <c r="AF1393">
        <f t="shared" si="524"/>
        <v>0</v>
      </c>
      <c r="AG1393">
        <f t="shared" si="535"/>
        <v>0</v>
      </c>
      <c r="AH1393">
        <f t="shared" si="536"/>
        <v>0</v>
      </c>
      <c r="AI1393">
        <f t="shared" si="525"/>
        <v>0</v>
      </c>
      <c r="AJ1393">
        <f t="shared" si="526"/>
        <v>0</v>
      </c>
      <c r="AK1393">
        <f t="shared" si="527"/>
        <v>0</v>
      </c>
      <c r="AL1393">
        <f t="shared" si="528"/>
        <v>0</v>
      </c>
      <c r="AM1393">
        <f t="shared" si="529"/>
        <v>0</v>
      </c>
      <c r="AO1393">
        <f t="shared" si="530"/>
        <v>0</v>
      </c>
      <c r="AP1393">
        <f t="shared" si="531"/>
        <v>0</v>
      </c>
    </row>
    <row r="1394" spans="1:42" x14ac:dyDescent="0.2">
      <c r="A1394" s="191"/>
      <c r="D1394" s="120">
        <f t="shared" si="513"/>
        <v>0</v>
      </c>
      <c r="O1394">
        <f t="shared" si="514"/>
        <v>0</v>
      </c>
      <c r="P1394">
        <f t="shared" si="532"/>
        <v>431</v>
      </c>
      <c r="Q1394">
        <f t="shared" si="533"/>
        <v>0</v>
      </c>
      <c r="R1394">
        <f t="shared" si="515"/>
        <v>0</v>
      </c>
      <c r="S1394">
        <f t="shared" si="516"/>
        <v>0</v>
      </c>
      <c r="T1394">
        <f t="shared" si="534"/>
        <v>0</v>
      </c>
      <c r="V1394">
        <f t="shared" si="517"/>
        <v>0</v>
      </c>
      <c r="W1394">
        <f t="shared" si="518"/>
        <v>0</v>
      </c>
      <c r="Y1394">
        <f t="shared" si="519"/>
        <v>0</v>
      </c>
      <c r="Z1394">
        <f t="shared" si="520"/>
        <v>0</v>
      </c>
      <c r="AB1394">
        <f t="shared" si="521"/>
        <v>0</v>
      </c>
      <c r="AC1394">
        <f t="shared" si="522"/>
        <v>0</v>
      </c>
      <c r="AE1394">
        <f t="shared" si="523"/>
        <v>0</v>
      </c>
      <c r="AF1394">
        <f t="shared" si="524"/>
        <v>0</v>
      </c>
      <c r="AG1394">
        <f t="shared" si="535"/>
        <v>0</v>
      </c>
      <c r="AH1394">
        <f t="shared" si="536"/>
        <v>0</v>
      </c>
      <c r="AI1394">
        <f t="shared" si="525"/>
        <v>0</v>
      </c>
      <c r="AJ1394">
        <f t="shared" si="526"/>
        <v>0</v>
      </c>
      <c r="AK1394">
        <f t="shared" si="527"/>
        <v>0</v>
      </c>
      <c r="AL1394">
        <f t="shared" si="528"/>
        <v>0</v>
      </c>
      <c r="AM1394">
        <f t="shared" si="529"/>
        <v>0</v>
      </c>
      <c r="AO1394">
        <f t="shared" si="530"/>
        <v>0</v>
      </c>
      <c r="AP1394">
        <f t="shared" si="531"/>
        <v>0</v>
      </c>
    </row>
    <row r="1395" spans="1:42" x14ac:dyDescent="0.2">
      <c r="A1395" s="40"/>
      <c r="D1395" s="120">
        <f t="shared" si="513"/>
        <v>0</v>
      </c>
      <c r="O1395">
        <f t="shared" si="514"/>
        <v>0</v>
      </c>
      <c r="P1395">
        <f t="shared" si="532"/>
        <v>431</v>
      </c>
      <c r="Q1395">
        <f t="shared" si="533"/>
        <v>0</v>
      </c>
      <c r="R1395">
        <f t="shared" si="515"/>
        <v>0</v>
      </c>
      <c r="S1395">
        <f t="shared" si="516"/>
        <v>0</v>
      </c>
      <c r="T1395">
        <f t="shared" si="534"/>
        <v>0</v>
      </c>
      <c r="V1395">
        <f t="shared" si="517"/>
        <v>0</v>
      </c>
      <c r="W1395">
        <f t="shared" si="518"/>
        <v>0</v>
      </c>
      <c r="Y1395">
        <f t="shared" si="519"/>
        <v>0</v>
      </c>
      <c r="Z1395">
        <f t="shared" si="520"/>
        <v>0</v>
      </c>
      <c r="AB1395">
        <f t="shared" si="521"/>
        <v>0</v>
      </c>
      <c r="AC1395">
        <f t="shared" si="522"/>
        <v>0</v>
      </c>
      <c r="AE1395">
        <f t="shared" si="523"/>
        <v>0</v>
      </c>
      <c r="AF1395">
        <f t="shared" si="524"/>
        <v>0</v>
      </c>
      <c r="AG1395">
        <f t="shared" si="535"/>
        <v>0</v>
      </c>
      <c r="AH1395">
        <f t="shared" si="536"/>
        <v>0</v>
      </c>
      <c r="AI1395">
        <f t="shared" si="525"/>
        <v>0</v>
      </c>
      <c r="AJ1395">
        <f t="shared" si="526"/>
        <v>0</v>
      </c>
      <c r="AK1395">
        <f t="shared" si="527"/>
        <v>0</v>
      </c>
      <c r="AL1395">
        <f t="shared" si="528"/>
        <v>0</v>
      </c>
      <c r="AM1395">
        <f t="shared" si="529"/>
        <v>0</v>
      </c>
      <c r="AO1395">
        <f t="shared" si="530"/>
        <v>0</v>
      </c>
      <c r="AP1395">
        <f t="shared" si="531"/>
        <v>0</v>
      </c>
    </row>
    <row r="1396" spans="1:42" x14ac:dyDescent="0.2">
      <c r="A1396" s="191"/>
      <c r="D1396" s="120">
        <f t="shared" si="513"/>
        <v>0</v>
      </c>
      <c r="O1396">
        <f t="shared" si="514"/>
        <v>0</v>
      </c>
      <c r="P1396">
        <f t="shared" si="532"/>
        <v>431</v>
      </c>
      <c r="Q1396">
        <f t="shared" si="533"/>
        <v>0</v>
      </c>
      <c r="R1396">
        <f t="shared" si="515"/>
        <v>0</v>
      </c>
      <c r="S1396">
        <f t="shared" si="516"/>
        <v>0</v>
      </c>
      <c r="T1396">
        <f t="shared" si="534"/>
        <v>0</v>
      </c>
      <c r="V1396">
        <f t="shared" si="517"/>
        <v>0</v>
      </c>
      <c r="W1396">
        <f t="shared" si="518"/>
        <v>0</v>
      </c>
      <c r="Y1396">
        <f t="shared" si="519"/>
        <v>0</v>
      </c>
      <c r="Z1396">
        <f t="shared" si="520"/>
        <v>0</v>
      </c>
      <c r="AB1396">
        <f t="shared" si="521"/>
        <v>0</v>
      </c>
      <c r="AC1396">
        <f t="shared" si="522"/>
        <v>0</v>
      </c>
      <c r="AE1396">
        <f t="shared" si="523"/>
        <v>0</v>
      </c>
      <c r="AF1396">
        <f t="shared" si="524"/>
        <v>0</v>
      </c>
      <c r="AG1396">
        <f t="shared" si="535"/>
        <v>0</v>
      </c>
      <c r="AH1396">
        <f t="shared" si="536"/>
        <v>0</v>
      </c>
      <c r="AI1396">
        <f t="shared" si="525"/>
        <v>0</v>
      </c>
      <c r="AJ1396">
        <f t="shared" si="526"/>
        <v>0</v>
      </c>
      <c r="AK1396">
        <f t="shared" si="527"/>
        <v>0</v>
      </c>
      <c r="AL1396">
        <f t="shared" si="528"/>
        <v>0</v>
      </c>
      <c r="AM1396">
        <f t="shared" si="529"/>
        <v>0</v>
      </c>
      <c r="AO1396">
        <f t="shared" si="530"/>
        <v>0</v>
      </c>
      <c r="AP1396">
        <f t="shared" si="531"/>
        <v>0</v>
      </c>
    </row>
    <row r="1397" spans="1:42" x14ac:dyDescent="0.2">
      <c r="A1397" s="494"/>
      <c r="D1397" s="120">
        <f t="shared" si="513"/>
        <v>0</v>
      </c>
      <c r="O1397">
        <f t="shared" si="514"/>
        <v>0</v>
      </c>
      <c r="P1397">
        <f t="shared" si="532"/>
        <v>431</v>
      </c>
      <c r="Q1397">
        <f t="shared" si="533"/>
        <v>0</v>
      </c>
      <c r="R1397">
        <f t="shared" si="515"/>
        <v>0</v>
      </c>
      <c r="S1397">
        <f t="shared" si="516"/>
        <v>0</v>
      </c>
      <c r="T1397">
        <f t="shared" si="534"/>
        <v>0</v>
      </c>
      <c r="V1397">
        <f t="shared" si="517"/>
        <v>0</v>
      </c>
      <c r="W1397">
        <f t="shared" si="518"/>
        <v>0</v>
      </c>
      <c r="Y1397">
        <f t="shared" si="519"/>
        <v>0</v>
      </c>
      <c r="Z1397">
        <f t="shared" si="520"/>
        <v>0</v>
      </c>
      <c r="AB1397">
        <f t="shared" si="521"/>
        <v>0</v>
      </c>
      <c r="AC1397">
        <f t="shared" si="522"/>
        <v>0</v>
      </c>
      <c r="AE1397">
        <f t="shared" si="523"/>
        <v>0</v>
      </c>
      <c r="AF1397">
        <f t="shared" si="524"/>
        <v>0</v>
      </c>
      <c r="AG1397">
        <f t="shared" si="535"/>
        <v>0</v>
      </c>
      <c r="AH1397">
        <f t="shared" si="536"/>
        <v>0</v>
      </c>
      <c r="AI1397">
        <f t="shared" si="525"/>
        <v>0</v>
      </c>
      <c r="AJ1397">
        <f t="shared" si="526"/>
        <v>0</v>
      </c>
      <c r="AK1397">
        <f t="shared" si="527"/>
        <v>0</v>
      </c>
      <c r="AL1397">
        <f t="shared" si="528"/>
        <v>0</v>
      </c>
      <c r="AM1397">
        <f t="shared" si="529"/>
        <v>0</v>
      </c>
      <c r="AO1397">
        <f t="shared" si="530"/>
        <v>0</v>
      </c>
      <c r="AP1397">
        <f t="shared" si="531"/>
        <v>0</v>
      </c>
    </row>
    <row r="1398" spans="1:42" x14ac:dyDescent="0.2">
      <c r="A1398" s="191"/>
      <c r="D1398" s="120">
        <f t="shared" si="513"/>
        <v>0</v>
      </c>
      <c r="O1398">
        <f t="shared" si="514"/>
        <v>0</v>
      </c>
      <c r="P1398">
        <f t="shared" si="532"/>
        <v>431</v>
      </c>
      <c r="Q1398">
        <f t="shared" si="533"/>
        <v>0</v>
      </c>
      <c r="R1398">
        <f t="shared" si="515"/>
        <v>0</v>
      </c>
      <c r="S1398">
        <f t="shared" si="516"/>
        <v>0</v>
      </c>
      <c r="T1398">
        <f t="shared" si="534"/>
        <v>0</v>
      </c>
      <c r="V1398">
        <f t="shared" si="517"/>
        <v>0</v>
      </c>
      <c r="W1398">
        <f t="shared" si="518"/>
        <v>0</v>
      </c>
      <c r="Y1398">
        <f t="shared" si="519"/>
        <v>0</v>
      </c>
      <c r="Z1398">
        <f t="shared" si="520"/>
        <v>0</v>
      </c>
      <c r="AB1398">
        <f t="shared" si="521"/>
        <v>0</v>
      </c>
      <c r="AC1398">
        <f t="shared" si="522"/>
        <v>0</v>
      </c>
      <c r="AE1398">
        <f t="shared" si="523"/>
        <v>0</v>
      </c>
      <c r="AF1398">
        <f t="shared" si="524"/>
        <v>0</v>
      </c>
      <c r="AG1398">
        <f t="shared" si="535"/>
        <v>0</v>
      </c>
      <c r="AH1398">
        <f t="shared" si="536"/>
        <v>0</v>
      </c>
      <c r="AI1398">
        <f t="shared" si="525"/>
        <v>0</v>
      </c>
      <c r="AJ1398">
        <f t="shared" si="526"/>
        <v>0</v>
      </c>
      <c r="AK1398">
        <f t="shared" si="527"/>
        <v>0</v>
      </c>
      <c r="AL1398">
        <f t="shared" si="528"/>
        <v>0</v>
      </c>
      <c r="AM1398">
        <f t="shared" si="529"/>
        <v>0</v>
      </c>
      <c r="AO1398">
        <f t="shared" si="530"/>
        <v>0</v>
      </c>
      <c r="AP1398">
        <f t="shared" si="531"/>
        <v>0</v>
      </c>
    </row>
    <row r="1399" spans="1:42" x14ac:dyDescent="0.2">
      <c r="A1399" s="40"/>
      <c r="D1399" s="120">
        <f t="shared" si="513"/>
        <v>0</v>
      </c>
      <c r="O1399">
        <f t="shared" si="514"/>
        <v>0</v>
      </c>
      <c r="P1399">
        <f t="shared" si="532"/>
        <v>431</v>
      </c>
      <c r="Q1399">
        <f t="shared" si="533"/>
        <v>0</v>
      </c>
      <c r="R1399">
        <f t="shared" si="515"/>
        <v>0</v>
      </c>
      <c r="S1399">
        <f t="shared" si="516"/>
        <v>0</v>
      </c>
      <c r="T1399">
        <f t="shared" si="534"/>
        <v>0</v>
      </c>
      <c r="V1399">
        <f t="shared" si="517"/>
        <v>0</v>
      </c>
      <c r="W1399">
        <f t="shared" si="518"/>
        <v>0</v>
      </c>
      <c r="Y1399">
        <f t="shared" si="519"/>
        <v>0</v>
      </c>
      <c r="Z1399">
        <f t="shared" si="520"/>
        <v>0</v>
      </c>
      <c r="AB1399">
        <f t="shared" si="521"/>
        <v>0</v>
      </c>
      <c r="AC1399">
        <f t="shared" si="522"/>
        <v>0</v>
      </c>
      <c r="AE1399">
        <f t="shared" si="523"/>
        <v>0</v>
      </c>
      <c r="AF1399">
        <f t="shared" si="524"/>
        <v>0</v>
      </c>
      <c r="AG1399">
        <f t="shared" si="535"/>
        <v>0</v>
      </c>
      <c r="AH1399">
        <f t="shared" si="536"/>
        <v>0</v>
      </c>
      <c r="AI1399">
        <f t="shared" si="525"/>
        <v>0</v>
      </c>
      <c r="AJ1399">
        <f t="shared" si="526"/>
        <v>0</v>
      </c>
      <c r="AK1399">
        <f t="shared" si="527"/>
        <v>0</v>
      </c>
      <c r="AL1399">
        <f t="shared" si="528"/>
        <v>0</v>
      </c>
      <c r="AM1399">
        <f t="shared" si="529"/>
        <v>0</v>
      </c>
      <c r="AO1399">
        <f t="shared" si="530"/>
        <v>0</v>
      </c>
      <c r="AP1399">
        <f t="shared" si="531"/>
        <v>0</v>
      </c>
    </row>
    <row r="1400" spans="1:42" x14ac:dyDescent="0.2">
      <c r="A1400" s="40"/>
      <c r="D1400" s="120">
        <f t="shared" si="513"/>
        <v>0</v>
      </c>
      <c r="O1400">
        <f t="shared" si="514"/>
        <v>0</v>
      </c>
      <c r="P1400">
        <f t="shared" si="532"/>
        <v>431</v>
      </c>
      <c r="Q1400">
        <f t="shared" si="533"/>
        <v>0</v>
      </c>
      <c r="R1400">
        <f t="shared" si="515"/>
        <v>0</v>
      </c>
      <c r="S1400">
        <f t="shared" si="516"/>
        <v>0</v>
      </c>
      <c r="T1400">
        <f t="shared" si="534"/>
        <v>0</v>
      </c>
      <c r="V1400">
        <f t="shared" si="517"/>
        <v>0</v>
      </c>
      <c r="W1400">
        <f t="shared" si="518"/>
        <v>0</v>
      </c>
      <c r="Y1400">
        <f t="shared" si="519"/>
        <v>0</v>
      </c>
      <c r="Z1400">
        <f t="shared" si="520"/>
        <v>0</v>
      </c>
      <c r="AB1400">
        <f t="shared" si="521"/>
        <v>0</v>
      </c>
      <c r="AC1400">
        <f t="shared" si="522"/>
        <v>0</v>
      </c>
      <c r="AE1400">
        <f t="shared" si="523"/>
        <v>0</v>
      </c>
      <c r="AF1400">
        <f t="shared" si="524"/>
        <v>0</v>
      </c>
      <c r="AG1400">
        <f t="shared" si="535"/>
        <v>0</v>
      </c>
      <c r="AH1400">
        <f t="shared" si="536"/>
        <v>0</v>
      </c>
      <c r="AI1400">
        <f t="shared" si="525"/>
        <v>0</v>
      </c>
      <c r="AJ1400">
        <f t="shared" si="526"/>
        <v>0</v>
      </c>
      <c r="AK1400">
        <f t="shared" si="527"/>
        <v>0</v>
      </c>
      <c r="AL1400">
        <f t="shared" si="528"/>
        <v>0</v>
      </c>
      <c r="AM1400">
        <f t="shared" si="529"/>
        <v>0</v>
      </c>
      <c r="AO1400">
        <f t="shared" si="530"/>
        <v>0</v>
      </c>
      <c r="AP1400">
        <f t="shared" si="531"/>
        <v>0</v>
      </c>
    </row>
    <row r="1401" spans="1:42" x14ac:dyDescent="0.2">
      <c r="A1401" s="40"/>
      <c r="D1401" s="120">
        <f t="shared" si="513"/>
        <v>0</v>
      </c>
      <c r="O1401">
        <f t="shared" si="514"/>
        <v>0</v>
      </c>
      <c r="P1401">
        <f t="shared" si="532"/>
        <v>431</v>
      </c>
      <c r="Q1401">
        <f t="shared" si="533"/>
        <v>0</v>
      </c>
      <c r="R1401">
        <f t="shared" si="515"/>
        <v>0</v>
      </c>
      <c r="S1401">
        <f t="shared" si="516"/>
        <v>0</v>
      </c>
      <c r="T1401">
        <f t="shared" si="534"/>
        <v>0</v>
      </c>
      <c r="V1401">
        <f t="shared" si="517"/>
        <v>0</v>
      </c>
      <c r="W1401">
        <f t="shared" si="518"/>
        <v>0</v>
      </c>
      <c r="Y1401">
        <f t="shared" si="519"/>
        <v>0</v>
      </c>
      <c r="Z1401">
        <f t="shared" si="520"/>
        <v>0</v>
      </c>
      <c r="AB1401">
        <f t="shared" si="521"/>
        <v>0</v>
      </c>
      <c r="AC1401">
        <f t="shared" si="522"/>
        <v>0</v>
      </c>
      <c r="AE1401">
        <f t="shared" si="523"/>
        <v>0</v>
      </c>
      <c r="AF1401">
        <f t="shared" si="524"/>
        <v>0</v>
      </c>
      <c r="AG1401">
        <f t="shared" si="535"/>
        <v>0</v>
      </c>
      <c r="AH1401">
        <f t="shared" si="536"/>
        <v>0</v>
      </c>
      <c r="AI1401">
        <f t="shared" si="525"/>
        <v>0</v>
      </c>
      <c r="AJ1401">
        <f t="shared" si="526"/>
        <v>0</v>
      </c>
      <c r="AK1401">
        <f t="shared" si="527"/>
        <v>0</v>
      </c>
      <c r="AL1401">
        <f t="shared" si="528"/>
        <v>0</v>
      </c>
      <c r="AM1401">
        <f t="shared" si="529"/>
        <v>0</v>
      </c>
      <c r="AO1401">
        <f t="shared" si="530"/>
        <v>0</v>
      </c>
      <c r="AP1401">
        <f t="shared" si="531"/>
        <v>0</v>
      </c>
    </row>
    <row r="1402" spans="1:42" x14ac:dyDescent="0.2">
      <c r="A1402" s="40"/>
      <c r="D1402" s="120">
        <f t="shared" si="513"/>
        <v>0</v>
      </c>
      <c r="O1402">
        <f t="shared" si="514"/>
        <v>0</v>
      </c>
      <c r="P1402">
        <f t="shared" si="532"/>
        <v>431</v>
      </c>
      <c r="Q1402">
        <f t="shared" si="533"/>
        <v>0</v>
      </c>
      <c r="R1402">
        <f t="shared" si="515"/>
        <v>0</v>
      </c>
      <c r="S1402">
        <f t="shared" si="516"/>
        <v>0</v>
      </c>
      <c r="T1402">
        <f t="shared" si="534"/>
        <v>0</v>
      </c>
      <c r="V1402">
        <f t="shared" si="517"/>
        <v>0</v>
      </c>
      <c r="W1402">
        <f t="shared" si="518"/>
        <v>0</v>
      </c>
      <c r="Y1402">
        <f t="shared" si="519"/>
        <v>0</v>
      </c>
      <c r="Z1402">
        <f t="shared" si="520"/>
        <v>0</v>
      </c>
      <c r="AB1402">
        <f t="shared" si="521"/>
        <v>0</v>
      </c>
      <c r="AC1402">
        <f t="shared" si="522"/>
        <v>0</v>
      </c>
      <c r="AE1402">
        <f t="shared" si="523"/>
        <v>0</v>
      </c>
      <c r="AF1402">
        <f t="shared" si="524"/>
        <v>0</v>
      </c>
      <c r="AG1402">
        <f t="shared" si="535"/>
        <v>0</v>
      </c>
      <c r="AH1402">
        <f t="shared" si="536"/>
        <v>0</v>
      </c>
      <c r="AI1402">
        <f t="shared" si="525"/>
        <v>0</v>
      </c>
      <c r="AJ1402">
        <f t="shared" si="526"/>
        <v>0</v>
      </c>
      <c r="AK1402">
        <f t="shared" si="527"/>
        <v>0</v>
      </c>
      <c r="AL1402">
        <f t="shared" si="528"/>
        <v>0</v>
      </c>
      <c r="AM1402">
        <f t="shared" si="529"/>
        <v>0</v>
      </c>
      <c r="AO1402">
        <f t="shared" si="530"/>
        <v>0</v>
      </c>
      <c r="AP1402">
        <f t="shared" si="531"/>
        <v>0</v>
      </c>
    </row>
    <row r="1403" spans="1:42" x14ac:dyDescent="0.2">
      <c r="A1403" s="40"/>
      <c r="D1403" s="120">
        <f t="shared" si="513"/>
        <v>0</v>
      </c>
      <c r="O1403">
        <f t="shared" si="514"/>
        <v>0</v>
      </c>
      <c r="P1403">
        <f t="shared" si="532"/>
        <v>431</v>
      </c>
      <c r="Q1403">
        <f t="shared" si="533"/>
        <v>0</v>
      </c>
      <c r="R1403">
        <f t="shared" si="515"/>
        <v>0</v>
      </c>
      <c r="S1403">
        <f t="shared" si="516"/>
        <v>0</v>
      </c>
      <c r="T1403">
        <f t="shared" si="534"/>
        <v>0</v>
      </c>
      <c r="V1403">
        <f t="shared" si="517"/>
        <v>0</v>
      </c>
      <c r="W1403">
        <f t="shared" si="518"/>
        <v>0</v>
      </c>
      <c r="Y1403">
        <f t="shared" si="519"/>
        <v>0</v>
      </c>
      <c r="Z1403">
        <f t="shared" si="520"/>
        <v>0</v>
      </c>
      <c r="AB1403">
        <f t="shared" si="521"/>
        <v>0</v>
      </c>
      <c r="AC1403">
        <f t="shared" si="522"/>
        <v>0</v>
      </c>
      <c r="AE1403">
        <f t="shared" si="523"/>
        <v>0</v>
      </c>
      <c r="AF1403">
        <f t="shared" si="524"/>
        <v>0</v>
      </c>
      <c r="AG1403">
        <f t="shared" si="535"/>
        <v>0</v>
      </c>
      <c r="AH1403">
        <f t="shared" si="536"/>
        <v>0</v>
      </c>
      <c r="AI1403">
        <f t="shared" si="525"/>
        <v>0</v>
      </c>
      <c r="AJ1403">
        <f t="shared" si="526"/>
        <v>0</v>
      </c>
      <c r="AK1403">
        <f t="shared" si="527"/>
        <v>0</v>
      </c>
      <c r="AL1403">
        <f t="shared" si="528"/>
        <v>0</v>
      </c>
      <c r="AM1403">
        <f t="shared" si="529"/>
        <v>0</v>
      </c>
      <c r="AO1403">
        <f t="shared" si="530"/>
        <v>0</v>
      </c>
      <c r="AP1403">
        <f t="shared" si="531"/>
        <v>0</v>
      </c>
    </row>
    <row r="1404" spans="1:42" x14ac:dyDescent="0.2">
      <c r="A1404" s="40"/>
      <c r="D1404" s="120">
        <f t="shared" si="513"/>
        <v>0</v>
      </c>
      <c r="O1404">
        <f t="shared" si="514"/>
        <v>0</v>
      </c>
      <c r="P1404">
        <f t="shared" si="532"/>
        <v>431</v>
      </c>
      <c r="Q1404">
        <f t="shared" si="533"/>
        <v>0</v>
      </c>
      <c r="R1404">
        <f t="shared" si="515"/>
        <v>0</v>
      </c>
      <c r="S1404">
        <f t="shared" si="516"/>
        <v>0</v>
      </c>
      <c r="T1404">
        <f t="shared" si="534"/>
        <v>0</v>
      </c>
      <c r="V1404">
        <f t="shared" si="517"/>
        <v>0</v>
      </c>
      <c r="W1404">
        <f t="shared" si="518"/>
        <v>0</v>
      </c>
      <c r="Y1404">
        <f t="shared" si="519"/>
        <v>0</v>
      </c>
      <c r="Z1404">
        <f t="shared" si="520"/>
        <v>0</v>
      </c>
      <c r="AB1404">
        <f t="shared" si="521"/>
        <v>0</v>
      </c>
      <c r="AC1404">
        <f t="shared" si="522"/>
        <v>0</v>
      </c>
      <c r="AE1404">
        <f t="shared" si="523"/>
        <v>0</v>
      </c>
      <c r="AF1404">
        <f t="shared" si="524"/>
        <v>0</v>
      </c>
      <c r="AG1404">
        <f t="shared" si="535"/>
        <v>0</v>
      </c>
      <c r="AH1404">
        <f t="shared" si="536"/>
        <v>0</v>
      </c>
      <c r="AI1404">
        <f t="shared" si="525"/>
        <v>0</v>
      </c>
      <c r="AJ1404">
        <f t="shared" si="526"/>
        <v>0</v>
      </c>
      <c r="AK1404">
        <f t="shared" si="527"/>
        <v>0</v>
      </c>
      <c r="AL1404">
        <f t="shared" si="528"/>
        <v>0</v>
      </c>
      <c r="AM1404">
        <f t="shared" si="529"/>
        <v>0</v>
      </c>
      <c r="AO1404">
        <f t="shared" si="530"/>
        <v>0</v>
      </c>
      <c r="AP1404">
        <f t="shared" si="531"/>
        <v>0</v>
      </c>
    </row>
    <row r="1405" spans="1:42" x14ac:dyDescent="0.2">
      <c r="A1405" s="40"/>
      <c r="D1405" s="120">
        <f t="shared" si="513"/>
        <v>0</v>
      </c>
      <c r="O1405">
        <f t="shared" si="514"/>
        <v>0</v>
      </c>
      <c r="P1405">
        <f t="shared" si="532"/>
        <v>431</v>
      </c>
      <c r="Q1405">
        <f t="shared" si="533"/>
        <v>0</v>
      </c>
      <c r="R1405">
        <f t="shared" si="515"/>
        <v>0</v>
      </c>
      <c r="S1405">
        <f t="shared" si="516"/>
        <v>0</v>
      </c>
      <c r="T1405">
        <f t="shared" si="534"/>
        <v>0</v>
      </c>
      <c r="V1405">
        <f t="shared" si="517"/>
        <v>0</v>
      </c>
      <c r="W1405">
        <f t="shared" si="518"/>
        <v>0</v>
      </c>
      <c r="Y1405">
        <f t="shared" si="519"/>
        <v>0</v>
      </c>
      <c r="Z1405">
        <f t="shared" si="520"/>
        <v>0</v>
      </c>
      <c r="AB1405">
        <f t="shared" si="521"/>
        <v>0</v>
      </c>
      <c r="AC1405">
        <f t="shared" si="522"/>
        <v>0</v>
      </c>
      <c r="AE1405">
        <f t="shared" si="523"/>
        <v>0</v>
      </c>
      <c r="AF1405">
        <f t="shared" si="524"/>
        <v>0</v>
      </c>
      <c r="AG1405">
        <f t="shared" si="535"/>
        <v>0</v>
      </c>
      <c r="AH1405">
        <f t="shared" si="536"/>
        <v>0</v>
      </c>
      <c r="AI1405">
        <f t="shared" si="525"/>
        <v>0</v>
      </c>
      <c r="AJ1405">
        <f t="shared" si="526"/>
        <v>0</v>
      </c>
      <c r="AK1405">
        <f t="shared" si="527"/>
        <v>0</v>
      </c>
      <c r="AL1405">
        <f t="shared" si="528"/>
        <v>0</v>
      </c>
      <c r="AM1405">
        <f t="shared" si="529"/>
        <v>0</v>
      </c>
      <c r="AO1405">
        <f t="shared" si="530"/>
        <v>0</v>
      </c>
      <c r="AP1405">
        <f t="shared" si="531"/>
        <v>0</v>
      </c>
    </row>
    <row r="1406" spans="1:42" x14ac:dyDescent="0.2">
      <c r="A1406" s="40"/>
      <c r="D1406" s="120">
        <f t="shared" si="513"/>
        <v>0</v>
      </c>
      <c r="O1406">
        <f t="shared" si="514"/>
        <v>0</v>
      </c>
      <c r="P1406">
        <f t="shared" si="532"/>
        <v>431</v>
      </c>
      <c r="Q1406">
        <f t="shared" si="533"/>
        <v>0</v>
      </c>
      <c r="R1406">
        <f t="shared" si="515"/>
        <v>0</v>
      </c>
      <c r="S1406">
        <f t="shared" si="516"/>
        <v>0</v>
      </c>
      <c r="T1406">
        <f t="shared" si="534"/>
        <v>0</v>
      </c>
      <c r="V1406">
        <f t="shared" si="517"/>
        <v>0</v>
      </c>
      <c r="W1406">
        <f t="shared" si="518"/>
        <v>0</v>
      </c>
      <c r="Y1406">
        <f t="shared" si="519"/>
        <v>0</v>
      </c>
      <c r="Z1406">
        <f t="shared" si="520"/>
        <v>0</v>
      </c>
      <c r="AB1406">
        <f t="shared" si="521"/>
        <v>0</v>
      </c>
      <c r="AC1406">
        <f t="shared" si="522"/>
        <v>0</v>
      </c>
      <c r="AE1406">
        <f t="shared" si="523"/>
        <v>0</v>
      </c>
      <c r="AF1406">
        <f t="shared" si="524"/>
        <v>0</v>
      </c>
      <c r="AG1406">
        <f t="shared" si="535"/>
        <v>0</v>
      </c>
      <c r="AH1406">
        <f t="shared" si="536"/>
        <v>0</v>
      </c>
      <c r="AI1406">
        <f t="shared" si="525"/>
        <v>0</v>
      </c>
      <c r="AJ1406">
        <f t="shared" si="526"/>
        <v>0</v>
      </c>
      <c r="AK1406">
        <f t="shared" si="527"/>
        <v>0</v>
      </c>
      <c r="AL1406">
        <f t="shared" si="528"/>
        <v>0</v>
      </c>
      <c r="AM1406">
        <f t="shared" si="529"/>
        <v>0</v>
      </c>
      <c r="AO1406">
        <f t="shared" si="530"/>
        <v>0</v>
      </c>
      <c r="AP1406">
        <f t="shared" si="531"/>
        <v>0</v>
      </c>
    </row>
    <row r="1407" spans="1:42" x14ac:dyDescent="0.2">
      <c r="A1407" s="40"/>
      <c r="D1407" s="120">
        <f t="shared" si="513"/>
        <v>0</v>
      </c>
      <c r="O1407">
        <f t="shared" si="514"/>
        <v>0</v>
      </c>
      <c r="P1407">
        <f t="shared" si="532"/>
        <v>431</v>
      </c>
      <c r="Q1407">
        <f t="shared" si="533"/>
        <v>0</v>
      </c>
      <c r="R1407">
        <f t="shared" si="515"/>
        <v>0</v>
      </c>
      <c r="S1407">
        <f t="shared" si="516"/>
        <v>0</v>
      </c>
      <c r="T1407">
        <f t="shared" si="534"/>
        <v>0</v>
      </c>
      <c r="V1407">
        <f t="shared" si="517"/>
        <v>0</v>
      </c>
      <c r="W1407">
        <f t="shared" si="518"/>
        <v>0</v>
      </c>
      <c r="Y1407">
        <f t="shared" si="519"/>
        <v>0</v>
      </c>
      <c r="Z1407">
        <f t="shared" si="520"/>
        <v>0</v>
      </c>
      <c r="AB1407">
        <f t="shared" si="521"/>
        <v>0</v>
      </c>
      <c r="AC1407">
        <f t="shared" si="522"/>
        <v>0</v>
      </c>
      <c r="AE1407">
        <f t="shared" si="523"/>
        <v>0</v>
      </c>
      <c r="AF1407">
        <f t="shared" si="524"/>
        <v>0</v>
      </c>
      <c r="AG1407">
        <f t="shared" si="535"/>
        <v>0</v>
      </c>
      <c r="AH1407">
        <f t="shared" si="536"/>
        <v>0</v>
      </c>
      <c r="AI1407">
        <f t="shared" si="525"/>
        <v>0</v>
      </c>
      <c r="AJ1407">
        <f t="shared" si="526"/>
        <v>0</v>
      </c>
      <c r="AK1407">
        <f t="shared" si="527"/>
        <v>0</v>
      </c>
      <c r="AL1407">
        <f t="shared" si="528"/>
        <v>0</v>
      </c>
      <c r="AM1407">
        <f t="shared" si="529"/>
        <v>0</v>
      </c>
      <c r="AO1407">
        <f t="shared" si="530"/>
        <v>0</v>
      </c>
      <c r="AP1407">
        <f t="shared" si="531"/>
        <v>0</v>
      </c>
    </row>
    <row r="1408" spans="1:42" x14ac:dyDescent="0.2">
      <c r="A1408" s="191"/>
      <c r="D1408" s="120">
        <f t="shared" si="513"/>
        <v>0</v>
      </c>
      <c r="O1408">
        <f t="shared" si="514"/>
        <v>0</v>
      </c>
      <c r="P1408">
        <f t="shared" si="532"/>
        <v>431</v>
      </c>
      <c r="Q1408">
        <f t="shared" si="533"/>
        <v>0</v>
      </c>
      <c r="R1408">
        <f t="shared" si="515"/>
        <v>0</v>
      </c>
      <c r="S1408">
        <f t="shared" si="516"/>
        <v>0</v>
      </c>
      <c r="T1408">
        <f t="shared" si="534"/>
        <v>0</v>
      </c>
      <c r="V1408">
        <f t="shared" si="517"/>
        <v>0</v>
      </c>
      <c r="W1408">
        <f t="shared" si="518"/>
        <v>0</v>
      </c>
      <c r="Y1408">
        <f t="shared" si="519"/>
        <v>0</v>
      </c>
      <c r="Z1408">
        <f t="shared" si="520"/>
        <v>0</v>
      </c>
      <c r="AB1408">
        <f t="shared" si="521"/>
        <v>0</v>
      </c>
      <c r="AC1408">
        <f t="shared" si="522"/>
        <v>0</v>
      </c>
      <c r="AE1408">
        <f t="shared" si="523"/>
        <v>0</v>
      </c>
      <c r="AF1408">
        <f t="shared" si="524"/>
        <v>0</v>
      </c>
      <c r="AG1408">
        <f t="shared" si="535"/>
        <v>0</v>
      </c>
      <c r="AH1408">
        <f t="shared" si="536"/>
        <v>0</v>
      </c>
      <c r="AI1408">
        <f t="shared" si="525"/>
        <v>0</v>
      </c>
      <c r="AJ1408">
        <f t="shared" si="526"/>
        <v>0</v>
      </c>
      <c r="AK1408">
        <f t="shared" si="527"/>
        <v>0</v>
      </c>
      <c r="AL1408">
        <f t="shared" si="528"/>
        <v>0</v>
      </c>
      <c r="AM1408">
        <f t="shared" si="529"/>
        <v>0</v>
      </c>
      <c r="AO1408">
        <f t="shared" si="530"/>
        <v>0</v>
      </c>
      <c r="AP1408">
        <f t="shared" si="531"/>
        <v>0</v>
      </c>
    </row>
    <row r="1409" spans="1:42" x14ac:dyDescent="0.2">
      <c r="D1409" s="120">
        <f t="shared" si="513"/>
        <v>0</v>
      </c>
      <c r="O1409">
        <f t="shared" si="514"/>
        <v>0</v>
      </c>
      <c r="P1409">
        <f t="shared" si="532"/>
        <v>431</v>
      </c>
      <c r="Q1409">
        <f t="shared" si="533"/>
        <v>0</v>
      </c>
      <c r="R1409">
        <f t="shared" si="515"/>
        <v>0</v>
      </c>
      <c r="S1409">
        <f t="shared" si="516"/>
        <v>0</v>
      </c>
      <c r="T1409">
        <f t="shared" si="534"/>
        <v>0</v>
      </c>
      <c r="V1409">
        <f t="shared" si="517"/>
        <v>0</v>
      </c>
      <c r="W1409">
        <f t="shared" si="518"/>
        <v>0</v>
      </c>
      <c r="Y1409">
        <f t="shared" si="519"/>
        <v>0</v>
      </c>
      <c r="Z1409">
        <f t="shared" si="520"/>
        <v>0</v>
      </c>
      <c r="AB1409">
        <f t="shared" si="521"/>
        <v>0</v>
      </c>
      <c r="AC1409">
        <f t="shared" si="522"/>
        <v>0</v>
      </c>
      <c r="AE1409">
        <f t="shared" si="523"/>
        <v>0</v>
      </c>
      <c r="AF1409">
        <f t="shared" si="524"/>
        <v>0</v>
      </c>
      <c r="AG1409">
        <f t="shared" si="535"/>
        <v>0</v>
      </c>
      <c r="AH1409">
        <f t="shared" si="536"/>
        <v>0</v>
      </c>
      <c r="AI1409">
        <f t="shared" si="525"/>
        <v>0</v>
      </c>
      <c r="AJ1409">
        <f t="shared" si="526"/>
        <v>0</v>
      </c>
      <c r="AK1409">
        <f t="shared" si="527"/>
        <v>0</v>
      </c>
      <c r="AL1409">
        <f t="shared" si="528"/>
        <v>0</v>
      </c>
      <c r="AM1409">
        <f t="shared" si="529"/>
        <v>0</v>
      </c>
      <c r="AO1409">
        <f t="shared" si="530"/>
        <v>0</v>
      </c>
      <c r="AP1409">
        <f t="shared" si="531"/>
        <v>0</v>
      </c>
    </row>
    <row r="1410" spans="1:42" x14ac:dyDescent="0.2">
      <c r="A1410" s="191"/>
      <c r="D1410" s="120">
        <f t="shared" ref="D1410:D1473" si="537">$T1410*SIGN($B1410)</f>
        <v>0</v>
      </c>
      <c r="O1410">
        <f t="shared" ref="O1410:O1473" si="538">($N$2-$A1410)*SIGN($A1410)</f>
        <v>0</v>
      </c>
      <c r="P1410">
        <f t="shared" si="532"/>
        <v>431</v>
      </c>
      <c r="Q1410">
        <f t="shared" si="533"/>
        <v>0</v>
      </c>
      <c r="R1410">
        <f t="shared" ref="R1410:R1473" si="539">(SUM($B$2:$C$2000)-$Q1410+1)*SIGN($Q1410)</f>
        <v>0</v>
      </c>
      <c r="S1410">
        <f t="shared" ref="S1410:S1473" si="540">($R1410-$B1410)/($R1410*SIGN($B1410)+(1-SIGN($B1410)))</f>
        <v>0</v>
      </c>
      <c r="T1410">
        <f t="shared" si="534"/>
        <v>0</v>
      </c>
      <c r="V1410">
        <f t="shared" ref="V1410:V1473" si="541">SIGN(MAX(SIGN($S1410)*(0.5-$T1410), 0))*ROW()</f>
        <v>0</v>
      </c>
      <c r="W1410">
        <f t="shared" ref="W1410:W1473" si="542">($R$2-$V1410)*SIGN($V1410)</f>
        <v>0</v>
      </c>
      <c r="Y1410">
        <f t="shared" ref="Y1410:Y1473" si="543">SIGN(MAX(SIGN($S1410)*(0.25-$T1410), 0))*ROW()</f>
        <v>0</v>
      </c>
      <c r="Z1410">
        <f t="shared" ref="Z1410:Z1473" si="544">($R$2-$Y1410)*SIGN($Y1410)</f>
        <v>0</v>
      </c>
      <c r="AB1410">
        <f t="shared" ref="AB1410:AB1473" si="545">SIGN(MAX(SIGN($S1410)*(0.75-$T1410), 0))*ROW()</f>
        <v>0</v>
      </c>
      <c r="AC1410">
        <f t="shared" ref="AC1410:AC1473" si="546">($R$2-$AB1410)*SIGN($AB1410)</f>
        <v>0</v>
      </c>
      <c r="AE1410">
        <f t="shared" ref="AE1410:AE1473" si="547">$A1410*$B1410</f>
        <v>0</v>
      </c>
      <c r="AF1410">
        <f t="shared" ref="AF1410:AF1473" si="548">$AG1410*$AH1410</f>
        <v>0</v>
      </c>
      <c r="AG1410">
        <f t="shared" si="535"/>
        <v>0</v>
      </c>
      <c r="AH1410">
        <f t="shared" si="536"/>
        <v>0</v>
      </c>
      <c r="AI1410">
        <f t="shared" ref="AI1410:AI1473" si="549">$AF1410+$AI1411</f>
        <v>0</v>
      </c>
      <c r="AJ1410">
        <f t="shared" ref="AJ1410:AJ1473" si="550">$AI1411*SIGN($AE1410)</f>
        <v>0</v>
      </c>
      <c r="AK1410">
        <f t="shared" ref="AK1410:AK1473" si="551">($B1410*$AJ1410^2)/((1-(SIGN($AJ1410)))+($R1410*($R1410-$B1410)))</f>
        <v>0</v>
      </c>
      <c r="AL1410">
        <f t="shared" ref="AL1410:AL1473" si="552">SIGN(MAX(SIGN($S1410)*(0.95-$T1410), 0))*ROW()</f>
        <v>0</v>
      </c>
      <c r="AM1410">
        <f t="shared" ref="AM1410:AM1473" si="553">($R$2-$AL1410)*SIGN($AL1410)</f>
        <v>0</v>
      </c>
      <c r="AO1410">
        <f t="shared" ref="AO1410:AO1473" si="554">SIGN(MAX(SIGN($S1410)*(0.05-$T1410), 0))*ROW()</f>
        <v>0</v>
      </c>
      <c r="AP1410">
        <f t="shared" ref="AP1410:AP1473" si="555">($R$2-$AO1410)*SIGN($AO1410)</f>
        <v>0</v>
      </c>
    </row>
    <row r="1411" spans="1:42" x14ac:dyDescent="0.2">
      <c r="A1411" s="191"/>
      <c r="D1411" s="120">
        <f t="shared" si="537"/>
        <v>0</v>
      </c>
      <c r="O1411">
        <f t="shared" si="538"/>
        <v>0</v>
      </c>
      <c r="P1411">
        <f t="shared" ref="P1411:P1474" si="556">($P1410+$B1411+$C1410)</f>
        <v>431</v>
      </c>
      <c r="Q1411">
        <f t="shared" ref="Q1411:Q1474" si="557">$P1411*SIGN($B1411)-($B1411-SIGN($B1411))</f>
        <v>0</v>
      </c>
      <c r="R1411">
        <f t="shared" si="539"/>
        <v>0</v>
      </c>
      <c r="S1411">
        <f t="shared" si="540"/>
        <v>0</v>
      </c>
      <c r="T1411">
        <f t="shared" ref="T1411:T1474" si="558">$S1411*$T1410+(1-SIGN($B1411))*$T1410</f>
        <v>0</v>
      </c>
      <c r="V1411">
        <f t="shared" si="541"/>
        <v>0</v>
      </c>
      <c r="W1411">
        <f t="shared" si="542"/>
        <v>0</v>
      </c>
      <c r="Y1411">
        <f t="shared" si="543"/>
        <v>0</v>
      </c>
      <c r="Z1411">
        <f t="shared" si="544"/>
        <v>0</v>
      </c>
      <c r="AB1411">
        <f t="shared" si="545"/>
        <v>0</v>
      </c>
      <c r="AC1411">
        <f t="shared" si="546"/>
        <v>0</v>
      </c>
      <c r="AE1411">
        <f t="shared" si="547"/>
        <v>0</v>
      </c>
      <c r="AF1411">
        <f t="shared" si="548"/>
        <v>0</v>
      </c>
      <c r="AG1411">
        <f t="shared" ref="AG1411:AG1474" si="559">$A1410-$A1411</f>
        <v>0</v>
      </c>
      <c r="AH1411">
        <f t="shared" ref="AH1411:AH1474" si="560">$T1410</f>
        <v>0</v>
      </c>
      <c r="AI1411">
        <f t="shared" si="549"/>
        <v>0</v>
      </c>
      <c r="AJ1411">
        <f t="shared" si="550"/>
        <v>0</v>
      </c>
      <c r="AK1411">
        <f t="shared" si="551"/>
        <v>0</v>
      </c>
      <c r="AL1411">
        <f t="shared" si="552"/>
        <v>0</v>
      </c>
      <c r="AM1411">
        <f t="shared" si="553"/>
        <v>0</v>
      </c>
      <c r="AO1411">
        <f t="shared" si="554"/>
        <v>0</v>
      </c>
      <c r="AP1411">
        <f t="shared" si="555"/>
        <v>0</v>
      </c>
    </row>
    <row r="1412" spans="1:42" x14ac:dyDescent="0.2">
      <c r="A1412" s="55"/>
      <c r="D1412" s="120">
        <f t="shared" si="537"/>
        <v>0</v>
      </c>
      <c r="O1412">
        <f t="shared" si="538"/>
        <v>0</v>
      </c>
      <c r="P1412">
        <f t="shared" si="556"/>
        <v>431</v>
      </c>
      <c r="Q1412">
        <f t="shared" si="557"/>
        <v>0</v>
      </c>
      <c r="R1412">
        <f t="shared" si="539"/>
        <v>0</v>
      </c>
      <c r="S1412">
        <f t="shared" si="540"/>
        <v>0</v>
      </c>
      <c r="T1412">
        <f t="shared" si="558"/>
        <v>0</v>
      </c>
      <c r="V1412">
        <f t="shared" si="541"/>
        <v>0</v>
      </c>
      <c r="W1412">
        <f t="shared" si="542"/>
        <v>0</v>
      </c>
      <c r="Y1412">
        <f t="shared" si="543"/>
        <v>0</v>
      </c>
      <c r="Z1412">
        <f t="shared" si="544"/>
        <v>0</v>
      </c>
      <c r="AB1412">
        <f t="shared" si="545"/>
        <v>0</v>
      </c>
      <c r="AC1412">
        <f t="shared" si="546"/>
        <v>0</v>
      </c>
      <c r="AE1412">
        <f t="shared" si="547"/>
        <v>0</v>
      </c>
      <c r="AF1412">
        <f t="shared" si="548"/>
        <v>0</v>
      </c>
      <c r="AG1412">
        <f t="shared" si="559"/>
        <v>0</v>
      </c>
      <c r="AH1412">
        <f t="shared" si="560"/>
        <v>0</v>
      </c>
      <c r="AI1412">
        <f t="shared" si="549"/>
        <v>0</v>
      </c>
      <c r="AJ1412">
        <f t="shared" si="550"/>
        <v>0</v>
      </c>
      <c r="AK1412">
        <f t="shared" si="551"/>
        <v>0</v>
      </c>
      <c r="AL1412">
        <f t="shared" si="552"/>
        <v>0</v>
      </c>
      <c r="AM1412">
        <f t="shared" si="553"/>
        <v>0</v>
      </c>
      <c r="AO1412">
        <f t="shared" si="554"/>
        <v>0</v>
      </c>
      <c r="AP1412">
        <f t="shared" si="555"/>
        <v>0</v>
      </c>
    </row>
    <row r="1413" spans="1:42" x14ac:dyDescent="0.2">
      <c r="A1413" s="43"/>
      <c r="D1413" s="120">
        <f t="shared" si="537"/>
        <v>0</v>
      </c>
      <c r="O1413">
        <f t="shared" si="538"/>
        <v>0</v>
      </c>
      <c r="P1413">
        <f t="shared" si="556"/>
        <v>431</v>
      </c>
      <c r="Q1413">
        <f t="shared" si="557"/>
        <v>0</v>
      </c>
      <c r="R1413">
        <f t="shared" si="539"/>
        <v>0</v>
      </c>
      <c r="S1413">
        <f t="shared" si="540"/>
        <v>0</v>
      </c>
      <c r="T1413">
        <f t="shared" si="558"/>
        <v>0</v>
      </c>
      <c r="V1413">
        <f t="shared" si="541"/>
        <v>0</v>
      </c>
      <c r="W1413">
        <f t="shared" si="542"/>
        <v>0</v>
      </c>
      <c r="Y1413">
        <f t="shared" si="543"/>
        <v>0</v>
      </c>
      <c r="Z1413">
        <f t="shared" si="544"/>
        <v>0</v>
      </c>
      <c r="AB1413">
        <f t="shared" si="545"/>
        <v>0</v>
      </c>
      <c r="AC1413">
        <f t="shared" si="546"/>
        <v>0</v>
      </c>
      <c r="AE1413">
        <f t="shared" si="547"/>
        <v>0</v>
      </c>
      <c r="AF1413">
        <f t="shared" si="548"/>
        <v>0</v>
      </c>
      <c r="AG1413">
        <f t="shared" si="559"/>
        <v>0</v>
      </c>
      <c r="AH1413">
        <f t="shared" si="560"/>
        <v>0</v>
      </c>
      <c r="AI1413">
        <f t="shared" si="549"/>
        <v>0</v>
      </c>
      <c r="AJ1413">
        <f t="shared" si="550"/>
        <v>0</v>
      </c>
      <c r="AK1413">
        <f t="shared" si="551"/>
        <v>0</v>
      </c>
      <c r="AL1413">
        <f t="shared" si="552"/>
        <v>0</v>
      </c>
      <c r="AM1413">
        <f t="shared" si="553"/>
        <v>0</v>
      </c>
      <c r="AO1413">
        <f t="shared" si="554"/>
        <v>0</v>
      </c>
      <c r="AP1413">
        <f t="shared" si="555"/>
        <v>0</v>
      </c>
    </row>
    <row r="1414" spans="1:42" x14ac:dyDescent="0.2">
      <c r="A1414" s="38"/>
      <c r="D1414" s="120">
        <f t="shared" si="537"/>
        <v>0</v>
      </c>
      <c r="O1414">
        <f t="shared" si="538"/>
        <v>0</v>
      </c>
      <c r="P1414">
        <f t="shared" si="556"/>
        <v>431</v>
      </c>
      <c r="Q1414">
        <f t="shared" si="557"/>
        <v>0</v>
      </c>
      <c r="R1414">
        <f t="shared" si="539"/>
        <v>0</v>
      </c>
      <c r="S1414">
        <f t="shared" si="540"/>
        <v>0</v>
      </c>
      <c r="T1414">
        <f t="shared" si="558"/>
        <v>0</v>
      </c>
      <c r="V1414">
        <f t="shared" si="541"/>
        <v>0</v>
      </c>
      <c r="W1414">
        <f t="shared" si="542"/>
        <v>0</v>
      </c>
      <c r="Y1414">
        <f t="shared" si="543"/>
        <v>0</v>
      </c>
      <c r="Z1414">
        <f t="shared" si="544"/>
        <v>0</v>
      </c>
      <c r="AB1414">
        <f t="shared" si="545"/>
        <v>0</v>
      </c>
      <c r="AC1414">
        <f t="shared" si="546"/>
        <v>0</v>
      </c>
      <c r="AE1414">
        <f t="shared" si="547"/>
        <v>0</v>
      </c>
      <c r="AF1414">
        <f t="shared" si="548"/>
        <v>0</v>
      </c>
      <c r="AG1414">
        <f t="shared" si="559"/>
        <v>0</v>
      </c>
      <c r="AH1414">
        <f t="shared" si="560"/>
        <v>0</v>
      </c>
      <c r="AI1414">
        <f t="shared" si="549"/>
        <v>0</v>
      </c>
      <c r="AJ1414">
        <f t="shared" si="550"/>
        <v>0</v>
      </c>
      <c r="AK1414">
        <f t="shared" si="551"/>
        <v>0</v>
      </c>
      <c r="AL1414">
        <f t="shared" si="552"/>
        <v>0</v>
      </c>
      <c r="AM1414">
        <f t="shared" si="553"/>
        <v>0</v>
      </c>
      <c r="AO1414">
        <f t="shared" si="554"/>
        <v>0</v>
      </c>
      <c r="AP1414">
        <f t="shared" si="555"/>
        <v>0</v>
      </c>
    </row>
    <row r="1415" spans="1:42" x14ac:dyDescent="0.2">
      <c r="D1415" s="120">
        <f t="shared" si="537"/>
        <v>0</v>
      </c>
      <c r="O1415">
        <f t="shared" si="538"/>
        <v>0</v>
      </c>
      <c r="P1415">
        <f t="shared" si="556"/>
        <v>431</v>
      </c>
      <c r="Q1415">
        <f t="shared" si="557"/>
        <v>0</v>
      </c>
      <c r="R1415">
        <f t="shared" si="539"/>
        <v>0</v>
      </c>
      <c r="S1415">
        <f t="shared" si="540"/>
        <v>0</v>
      </c>
      <c r="T1415">
        <f t="shared" si="558"/>
        <v>0</v>
      </c>
      <c r="V1415">
        <f t="shared" si="541"/>
        <v>0</v>
      </c>
      <c r="W1415">
        <f t="shared" si="542"/>
        <v>0</v>
      </c>
      <c r="Y1415">
        <f t="shared" si="543"/>
        <v>0</v>
      </c>
      <c r="Z1415">
        <f t="shared" si="544"/>
        <v>0</v>
      </c>
      <c r="AB1415">
        <f t="shared" si="545"/>
        <v>0</v>
      </c>
      <c r="AC1415">
        <f t="shared" si="546"/>
        <v>0</v>
      </c>
      <c r="AE1415">
        <f t="shared" si="547"/>
        <v>0</v>
      </c>
      <c r="AF1415">
        <f t="shared" si="548"/>
        <v>0</v>
      </c>
      <c r="AG1415">
        <f t="shared" si="559"/>
        <v>0</v>
      </c>
      <c r="AH1415">
        <f t="shared" si="560"/>
        <v>0</v>
      </c>
      <c r="AI1415">
        <f t="shared" si="549"/>
        <v>0</v>
      </c>
      <c r="AJ1415">
        <f t="shared" si="550"/>
        <v>0</v>
      </c>
      <c r="AK1415">
        <f t="shared" si="551"/>
        <v>0</v>
      </c>
      <c r="AL1415">
        <f t="shared" si="552"/>
        <v>0</v>
      </c>
      <c r="AM1415">
        <f t="shared" si="553"/>
        <v>0</v>
      </c>
      <c r="AO1415">
        <f t="shared" si="554"/>
        <v>0</v>
      </c>
      <c r="AP1415">
        <f t="shared" si="555"/>
        <v>0</v>
      </c>
    </row>
    <row r="1416" spans="1:42" x14ac:dyDescent="0.2">
      <c r="A1416" s="40"/>
      <c r="D1416" s="120">
        <f t="shared" si="537"/>
        <v>0</v>
      </c>
      <c r="O1416">
        <f t="shared" si="538"/>
        <v>0</v>
      </c>
      <c r="P1416">
        <f t="shared" si="556"/>
        <v>431</v>
      </c>
      <c r="Q1416">
        <f t="shared" si="557"/>
        <v>0</v>
      </c>
      <c r="R1416">
        <f t="shared" si="539"/>
        <v>0</v>
      </c>
      <c r="S1416">
        <f t="shared" si="540"/>
        <v>0</v>
      </c>
      <c r="T1416">
        <f t="shared" si="558"/>
        <v>0</v>
      </c>
      <c r="V1416">
        <f t="shared" si="541"/>
        <v>0</v>
      </c>
      <c r="W1416">
        <f t="shared" si="542"/>
        <v>0</v>
      </c>
      <c r="Y1416">
        <f t="shared" si="543"/>
        <v>0</v>
      </c>
      <c r="Z1416">
        <f t="shared" si="544"/>
        <v>0</v>
      </c>
      <c r="AB1416">
        <f t="shared" si="545"/>
        <v>0</v>
      </c>
      <c r="AC1416">
        <f t="shared" si="546"/>
        <v>0</v>
      </c>
      <c r="AE1416">
        <f t="shared" si="547"/>
        <v>0</v>
      </c>
      <c r="AF1416">
        <f t="shared" si="548"/>
        <v>0</v>
      </c>
      <c r="AG1416">
        <f t="shared" si="559"/>
        <v>0</v>
      </c>
      <c r="AH1416">
        <f t="shared" si="560"/>
        <v>0</v>
      </c>
      <c r="AI1416">
        <f t="shared" si="549"/>
        <v>0</v>
      </c>
      <c r="AJ1416">
        <f t="shared" si="550"/>
        <v>0</v>
      </c>
      <c r="AK1416">
        <f t="shared" si="551"/>
        <v>0</v>
      </c>
      <c r="AL1416">
        <f t="shared" si="552"/>
        <v>0</v>
      </c>
      <c r="AM1416">
        <f t="shared" si="553"/>
        <v>0</v>
      </c>
      <c r="AO1416">
        <f t="shared" si="554"/>
        <v>0</v>
      </c>
      <c r="AP1416">
        <f t="shared" si="555"/>
        <v>0</v>
      </c>
    </row>
    <row r="1417" spans="1:42" x14ac:dyDescent="0.2">
      <c r="A1417" s="492"/>
      <c r="D1417" s="120">
        <f t="shared" si="537"/>
        <v>0</v>
      </c>
      <c r="O1417">
        <f t="shared" si="538"/>
        <v>0</v>
      </c>
      <c r="P1417">
        <f t="shared" si="556"/>
        <v>431</v>
      </c>
      <c r="Q1417">
        <f t="shared" si="557"/>
        <v>0</v>
      </c>
      <c r="R1417">
        <f t="shared" si="539"/>
        <v>0</v>
      </c>
      <c r="S1417">
        <f t="shared" si="540"/>
        <v>0</v>
      </c>
      <c r="T1417">
        <f t="shared" si="558"/>
        <v>0</v>
      </c>
      <c r="V1417">
        <f t="shared" si="541"/>
        <v>0</v>
      </c>
      <c r="W1417">
        <f t="shared" si="542"/>
        <v>0</v>
      </c>
      <c r="Y1417">
        <f t="shared" si="543"/>
        <v>0</v>
      </c>
      <c r="Z1417">
        <f t="shared" si="544"/>
        <v>0</v>
      </c>
      <c r="AB1417">
        <f t="shared" si="545"/>
        <v>0</v>
      </c>
      <c r="AC1417">
        <f t="shared" si="546"/>
        <v>0</v>
      </c>
      <c r="AE1417">
        <f t="shared" si="547"/>
        <v>0</v>
      </c>
      <c r="AF1417">
        <f t="shared" si="548"/>
        <v>0</v>
      </c>
      <c r="AG1417">
        <f t="shared" si="559"/>
        <v>0</v>
      </c>
      <c r="AH1417">
        <f t="shared" si="560"/>
        <v>0</v>
      </c>
      <c r="AI1417">
        <f t="shared" si="549"/>
        <v>0</v>
      </c>
      <c r="AJ1417">
        <f t="shared" si="550"/>
        <v>0</v>
      </c>
      <c r="AK1417">
        <f t="shared" si="551"/>
        <v>0</v>
      </c>
      <c r="AL1417">
        <f t="shared" si="552"/>
        <v>0</v>
      </c>
      <c r="AM1417">
        <f t="shared" si="553"/>
        <v>0</v>
      </c>
      <c r="AO1417">
        <f t="shared" si="554"/>
        <v>0</v>
      </c>
      <c r="AP1417">
        <f t="shared" si="555"/>
        <v>0</v>
      </c>
    </row>
    <row r="1418" spans="1:42" x14ac:dyDescent="0.2">
      <c r="A1418" s="191"/>
      <c r="D1418" s="120">
        <f t="shared" si="537"/>
        <v>0</v>
      </c>
      <c r="O1418">
        <f t="shared" si="538"/>
        <v>0</v>
      </c>
      <c r="P1418">
        <f t="shared" si="556"/>
        <v>431</v>
      </c>
      <c r="Q1418">
        <f t="shared" si="557"/>
        <v>0</v>
      </c>
      <c r="R1418">
        <f t="shared" si="539"/>
        <v>0</v>
      </c>
      <c r="S1418">
        <f t="shared" si="540"/>
        <v>0</v>
      </c>
      <c r="T1418">
        <f t="shared" si="558"/>
        <v>0</v>
      </c>
      <c r="V1418">
        <f t="shared" si="541"/>
        <v>0</v>
      </c>
      <c r="W1418">
        <f t="shared" si="542"/>
        <v>0</v>
      </c>
      <c r="Y1418">
        <f t="shared" si="543"/>
        <v>0</v>
      </c>
      <c r="Z1418">
        <f t="shared" si="544"/>
        <v>0</v>
      </c>
      <c r="AB1418">
        <f t="shared" si="545"/>
        <v>0</v>
      </c>
      <c r="AC1418">
        <f t="shared" si="546"/>
        <v>0</v>
      </c>
      <c r="AE1418">
        <f t="shared" si="547"/>
        <v>0</v>
      </c>
      <c r="AF1418">
        <f t="shared" si="548"/>
        <v>0</v>
      </c>
      <c r="AG1418">
        <f t="shared" si="559"/>
        <v>0</v>
      </c>
      <c r="AH1418">
        <f t="shared" si="560"/>
        <v>0</v>
      </c>
      <c r="AI1418">
        <f t="shared" si="549"/>
        <v>0</v>
      </c>
      <c r="AJ1418">
        <f t="shared" si="550"/>
        <v>0</v>
      </c>
      <c r="AK1418">
        <f t="shared" si="551"/>
        <v>0</v>
      </c>
      <c r="AL1418">
        <f t="shared" si="552"/>
        <v>0</v>
      </c>
      <c r="AM1418">
        <f t="shared" si="553"/>
        <v>0</v>
      </c>
      <c r="AO1418">
        <f t="shared" si="554"/>
        <v>0</v>
      </c>
      <c r="AP1418">
        <f t="shared" si="555"/>
        <v>0</v>
      </c>
    </row>
    <row r="1419" spans="1:42" x14ac:dyDescent="0.2">
      <c r="A1419" s="191"/>
      <c r="D1419" s="120">
        <f t="shared" si="537"/>
        <v>0</v>
      </c>
      <c r="O1419">
        <f t="shared" si="538"/>
        <v>0</v>
      </c>
      <c r="P1419">
        <f t="shared" si="556"/>
        <v>431</v>
      </c>
      <c r="Q1419">
        <f t="shared" si="557"/>
        <v>0</v>
      </c>
      <c r="R1419">
        <f t="shared" si="539"/>
        <v>0</v>
      </c>
      <c r="S1419">
        <f t="shared" si="540"/>
        <v>0</v>
      </c>
      <c r="T1419">
        <f t="shared" si="558"/>
        <v>0</v>
      </c>
      <c r="V1419">
        <f t="shared" si="541"/>
        <v>0</v>
      </c>
      <c r="W1419">
        <f t="shared" si="542"/>
        <v>0</v>
      </c>
      <c r="Y1419">
        <f t="shared" si="543"/>
        <v>0</v>
      </c>
      <c r="Z1419">
        <f t="shared" si="544"/>
        <v>0</v>
      </c>
      <c r="AB1419">
        <f t="shared" si="545"/>
        <v>0</v>
      </c>
      <c r="AC1419">
        <f t="shared" si="546"/>
        <v>0</v>
      </c>
      <c r="AE1419">
        <f t="shared" si="547"/>
        <v>0</v>
      </c>
      <c r="AF1419">
        <f t="shared" si="548"/>
        <v>0</v>
      </c>
      <c r="AG1419">
        <f t="shared" si="559"/>
        <v>0</v>
      </c>
      <c r="AH1419">
        <f t="shared" si="560"/>
        <v>0</v>
      </c>
      <c r="AI1419">
        <f t="shared" si="549"/>
        <v>0</v>
      </c>
      <c r="AJ1419">
        <f t="shared" si="550"/>
        <v>0</v>
      </c>
      <c r="AK1419">
        <f t="shared" si="551"/>
        <v>0</v>
      </c>
      <c r="AL1419">
        <f t="shared" si="552"/>
        <v>0</v>
      </c>
      <c r="AM1419">
        <f t="shared" si="553"/>
        <v>0</v>
      </c>
      <c r="AO1419">
        <f t="shared" si="554"/>
        <v>0</v>
      </c>
      <c r="AP1419">
        <f t="shared" si="555"/>
        <v>0</v>
      </c>
    </row>
    <row r="1420" spans="1:42" x14ac:dyDescent="0.2">
      <c r="A1420" s="43"/>
      <c r="D1420" s="120">
        <f t="shared" si="537"/>
        <v>0</v>
      </c>
      <c r="O1420">
        <f t="shared" si="538"/>
        <v>0</v>
      </c>
      <c r="P1420">
        <f t="shared" si="556"/>
        <v>431</v>
      </c>
      <c r="Q1420">
        <f t="shared" si="557"/>
        <v>0</v>
      </c>
      <c r="R1420">
        <f t="shared" si="539"/>
        <v>0</v>
      </c>
      <c r="S1420">
        <f t="shared" si="540"/>
        <v>0</v>
      </c>
      <c r="T1420">
        <f t="shared" si="558"/>
        <v>0</v>
      </c>
      <c r="V1420">
        <f t="shared" si="541"/>
        <v>0</v>
      </c>
      <c r="W1420">
        <f t="shared" si="542"/>
        <v>0</v>
      </c>
      <c r="Y1420">
        <f t="shared" si="543"/>
        <v>0</v>
      </c>
      <c r="Z1420">
        <f t="shared" si="544"/>
        <v>0</v>
      </c>
      <c r="AB1420">
        <f t="shared" si="545"/>
        <v>0</v>
      </c>
      <c r="AC1420">
        <f t="shared" si="546"/>
        <v>0</v>
      </c>
      <c r="AE1420">
        <f t="shared" si="547"/>
        <v>0</v>
      </c>
      <c r="AF1420">
        <f t="shared" si="548"/>
        <v>0</v>
      </c>
      <c r="AG1420">
        <f t="shared" si="559"/>
        <v>0</v>
      </c>
      <c r="AH1420">
        <f t="shared" si="560"/>
        <v>0</v>
      </c>
      <c r="AI1420">
        <f t="shared" si="549"/>
        <v>0</v>
      </c>
      <c r="AJ1420">
        <f t="shared" si="550"/>
        <v>0</v>
      </c>
      <c r="AK1420">
        <f t="shared" si="551"/>
        <v>0</v>
      </c>
      <c r="AL1420">
        <f t="shared" si="552"/>
        <v>0</v>
      </c>
      <c r="AM1420">
        <f t="shared" si="553"/>
        <v>0</v>
      </c>
      <c r="AO1420">
        <f t="shared" si="554"/>
        <v>0</v>
      </c>
      <c r="AP1420">
        <f t="shared" si="555"/>
        <v>0</v>
      </c>
    </row>
    <row r="1421" spans="1:42" x14ac:dyDescent="0.2">
      <c r="A1421" s="40"/>
      <c r="D1421" s="120">
        <f t="shared" si="537"/>
        <v>0</v>
      </c>
      <c r="O1421">
        <f t="shared" si="538"/>
        <v>0</v>
      </c>
      <c r="P1421">
        <f t="shared" si="556"/>
        <v>431</v>
      </c>
      <c r="Q1421">
        <f t="shared" si="557"/>
        <v>0</v>
      </c>
      <c r="R1421">
        <f t="shared" si="539"/>
        <v>0</v>
      </c>
      <c r="S1421">
        <f t="shared" si="540"/>
        <v>0</v>
      </c>
      <c r="T1421">
        <f t="shared" si="558"/>
        <v>0</v>
      </c>
      <c r="V1421">
        <f t="shared" si="541"/>
        <v>0</v>
      </c>
      <c r="W1421">
        <f t="shared" si="542"/>
        <v>0</v>
      </c>
      <c r="Y1421">
        <f t="shared" si="543"/>
        <v>0</v>
      </c>
      <c r="Z1421">
        <f t="shared" si="544"/>
        <v>0</v>
      </c>
      <c r="AB1421">
        <f t="shared" si="545"/>
        <v>0</v>
      </c>
      <c r="AC1421">
        <f t="shared" si="546"/>
        <v>0</v>
      </c>
      <c r="AE1421">
        <f t="shared" si="547"/>
        <v>0</v>
      </c>
      <c r="AF1421">
        <f t="shared" si="548"/>
        <v>0</v>
      </c>
      <c r="AG1421">
        <f t="shared" si="559"/>
        <v>0</v>
      </c>
      <c r="AH1421">
        <f t="shared" si="560"/>
        <v>0</v>
      </c>
      <c r="AI1421">
        <f t="shared" si="549"/>
        <v>0</v>
      </c>
      <c r="AJ1421">
        <f t="shared" si="550"/>
        <v>0</v>
      </c>
      <c r="AK1421">
        <f t="shared" si="551"/>
        <v>0</v>
      </c>
      <c r="AL1421">
        <f t="shared" si="552"/>
        <v>0</v>
      </c>
      <c r="AM1421">
        <f t="shared" si="553"/>
        <v>0</v>
      </c>
      <c r="AO1421">
        <f t="shared" si="554"/>
        <v>0</v>
      </c>
      <c r="AP1421">
        <f t="shared" si="555"/>
        <v>0</v>
      </c>
    </row>
    <row r="1422" spans="1:42" x14ac:dyDescent="0.2">
      <c r="A1422" s="40"/>
      <c r="D1422" s="120">
        <f t="shared" si="537"/>
        <v>0</v>
      </c>
      <c r="O1422">
        <f t="shared" si="538"/>
        <v>0</v>
      </c>
      <c r="P1422">
        <f t="shared" si="556"/>
        <v>431</v>
      </c>
      <c r="Q1422">
        <f t="shared" si="557"/>
        <v>0</v>
      </c>
      <c r="R1422">
        <f t="shared" si="539"/>
        <v>0</v>
      </c>
      <c r="S1422">
        <f t="shared" si="540"/>
        <v>0</v>
      </c>
      <c r="T1422">
        <f t="shared" si="558"/>
        <v>0</v>
      </c>
      <c r="V1422">
        <f t="shared" si="541"/>
        <v>0</v>
      </c>
      <c r="W1422">
        <f t="shared" si="542"/>
        <v>0</v>
      </c>
      <c r="Y1422">
        <f t="shared" si="543"/>
        <v>0</v>
      </c>
      <c r="Z1422">
        <f t="shared" si="544"/>
        <v>0</v>
      </c>
      <c r="AB1422">
        <f t="shared" si="545"/>
        <v>0</v>
      </c>
      <c r="AC1422">
        <f t="shared" si="546"/>
        <v>0</v>
      </c>
      <c r="AE1422">
        <f t="shared" si="547"/>
        <v>0</v>
      </c>
      <c r="AF1422">
        <f t="shared" si="548"/>
        <v>0</v>
      </c>
      <c r="AG1422">
        <f t="shared" si="559"/>
        <v>0</v>
      </c>
      <c r="AH1422">
        <f t="shared" si="560"/>
        <v>0</v>
      </c>
      <c r="AI1422">
        <f t="shared" si="549"/>
        <v>0</v>
      </c>
      <c r="AJ1422">
        <f t="shared" si="550"/>
        <v>0</v>
      </c>
      <c r="AK1422">
        <f t="shared" si="551"/>
        <v>0</v>
      </c>
      <c r="AL1422">
        <f t="shared" si="552"/>
        <v>0</v>
      </c>
      <c r="AM1422">
        <f t="shared" si="553"/>
        <v>0</v>
      </c>
      <c r="AO1422">
        <f t="shared" si="554"/>
        <v>0</v>
      </c>
      <c r="AP1422">
        <f t="shared" si="555"/>
        <v>0</v>
      </c>
    </row>
    <row r="1423" spans="1:42" x14ac:dyDescent="0.2">
      <c r="D1423" s="120">
        <f t="shared" si="537"/>
        <v>0</v>
      </c>
      <c r="O1423">
        <f t="shared" si="538"/>
        <v>0</v>
      </c>
      <c r="P1423">
        <f t="shared" si="556"/>
        <v>431</v>
      </c>
      <c r="Q1423">
        <f t="shared" si="557"/>
        <v>0</v>
      </c>
      <c r="R1423">
        <f t="shared" si="539"/>
        <v>0</v>
      </c>
      <c r="S1423">
        <f t="shared" si="540"/>
        <v>0</v>
      </c>
      <c r="T1423">
        <f t="shared" si="558"/>
        <v>0</v>
      </c>
      <c r="V1423">
        <f t="shared" si="541"/>
        <v>0</v>
      </c>
      <c r="W1423">
        <f t="shared" si="542"/>
        <v>0</v>
      </c>
      <c r="Y1423">
        <f t="shared" si="543"/>
        <v>0</v>
      </c>
      <c r="Z1423">
        <f t="shared" si="544"/>
        <v>0</v>
      </c>
      <c r="AB1423">
        <f t="shared" si="545"/>
        <v>0</v>
      </c>
      <c r="AC1423">
        <f t="shared" si="546"/>
        <v>0</v>
      </c>
      <c r="AE1423">
        <f t="shared" si="547"/>
        <v>0</v>
      </c>
      <c r="AF1423">
        <f t="shared" si="548"/>
        <v>0</v>
      </c>
      <c r="AG1423">
        <f t="shared" si="559"/>
        <v>0</v>
      </c>
      <c r="AH1423">
        <f t="shared" si="560"/>
        <v>0</v>
      </c>
      <c r="AI1423">
        <f t="shared" si="549"/>
        <v>0</v>
      </c>
      <c r="AJ1423">
        <f t="shared" si="550"/>
        <v>0</v>
      </c>
      <c r="AK1423">
        <f t="shared" si="551"/>
        <v>0</v>
      </c>
      <c r="AL1423">
        <f t="shared" si="552"/>
        <v>0</v>
      </c>
      <c r="AM1423">
        <f t="shared" si="553"/>
        <v>0</v>
      </c>
      <c r="AO1423">
        <f t="shared" si="554"/>
        <v>0</v>
      </c>
      <c r="AP1423">
        <f t="shared" si="555"/>
        <v>0</v>
      </c>
    </row>
    <row r="1424" spans="1:42" x14ac:dyDescent="0.2">
      <c r="A1424" s="40"/>
      <c r="D1424" s="120">
        <f t="shared" si="537"/>
        <v>0</v>
      </c>
      <c r="O1424">
        <f t="shared" si="538"/>
        <v>0</v>
      </c>
      <c r="P1424">
        <f t="shared" si="556"/>
        <v>431</v>
      </c>
      <c r="Q1424">
        <f t="shared" si="557"/>
        <v>0</v>
      </c>
      <c r="R1424">
        <f t="shared" si="539"/>
        <v>0</v>
      </c>
      <c r="S1424">
        <f t="shared" si="540"/>
        <v>0</v>
      </c>
      <c r="T1424">
        <f t="shared" si="558"/>
        <v>0</v>
      </c>
      <c r="V1424">
        <f t="shared" si="541"/>
        <v>0</v>
      </c>
      <c r="W1424">
        <f t="shared" si="542"/>
        <v>0</v>
      </c>
      <c r="Y1424">
        <f t="shared" si="543"/>
        <v>0</v>
      </c>
      <c r="Z1424">
        <f t="shared" si="544"/>
        <v>0</v>
      </c>
      <c r="AB1424">
        <f t="shared" si="545"/>
        <v>0</v>
      </c>
      <c r="AC1424">
        <f t="shared" si="546"/>
        <v>0</v>
      </c>
      <c r="AE1424">
        <f t="shared" si="547"/>
        <v>0</v>
      </c>
      <c r="AF1424">
        <f t="shared" si="548"/>
        <v>0</v>
      </c>
      <c r="AG1424">
        <f t="shared" si="559"/>
        <v>0</v>
      </c>
      <c r="AH1424">
        <f t="shared" si="560"/>
        <v>0</v>
      </c>
      <c r="AI1424">
        <f t="shared" si="549"/>
        <v>0</v>
      </c>
      <c r="AJ1424">
        <f t="shared" si="550"/>
        <v>0</v>
      </c>
      <c r="AK1424">
        <f t="shared" si="551"/>
        <v>0</v>
      </c>
      <c r="AL1424">
        <f t="shared" si="552"/>
        <v>0</v>
      </c>
      <c r="AM1424">
        <f t="shared" si="553"/>
        <v>0</v>
      </c>
      <c r="AO1424">
        <f t="shared" si="554"/>
        <v>0</v>
      </c>
      <c r="AP1424">
        <f t="shared" si="555"/>
        <v>0</v>
      </c>
    </row>
    <row r="1425" spans="1:42" x14ac:dyDescent="0.2">
      <c r="D1425" s="120">
        <f t="shared" si="537"/>
        <v>0</v>
      </c>
      <c r="O1425">
        <f t="shared" si="538"/>
        <v>0</v>
      </c>
      <c r="P1425">
        <f t="shared" si="556"/>
        <v>431</v>
      </c>
      <c r="Q1425">
        <f t="shared" si="557"/>
        <v>0</v>
      </c>
      <c r="R1425">
        <f t="shared" si="539"/>
        <v>0</v>
      </c>
      <c r="S1425">
        <f t="shared" si="540"/>
        <v>0</v>
      </c>
      <c r="T1425">
        <f t="shared" si="558"/>
        <v>0</v>
      </c>
      <c r="V1425">
        <f t="shared" si="541"/>
        <v>0</v>
      </c>
      <c r="W1425">
        <f t="shared" si="542"/>
        <v>0</v>
      </c>
      <c r="Y1425">
        <f t="shared" si="543"/>
        <v>0</v>
      </c>
      <c r="Z1425">
        <f t="shared" si="544"/>
        <v>0</v>
      </c>
      <c r="AB1425">
        <f t="shared" si="545"/>
        <v>0</v>
      </c>
      <c r="AC1425">
        <f t="shared" si="546"/>
        <v>0</v>
      </c>
      <c r="AE1425">
        <f t="shared" si="547"/>
        <v>0</v>
      </c>
      <c r="AF1425">
        <f t="shared" si="548"/>
        <v>0</v>
      </c>
      <c r="AG1425">
        <f t="shared" si="559"/>
        <v>0</v>
      </c>
      <c r="AH1425">
        <f t="shared" si="560"/>
        <v>0</v>
      </c>
      <c r="AI1425">
        <f t="shared" si="549"/>
        <v>0</v>
      </c>
      <c r="AJ1425">
        <f t="shared" si="550"/>
        <v>0</v>
      </c>
      <c r="AK1425">
        <f t="shared" si="551"/>
        <v>0</v>
      </c>
      <c r="AL1425">
        <f t="shared" si="552"/>
        <v>0</v>
      </c>
      <c r="AM1425">
        <f t="shared" si="553"/>
        <v>0</v>
      </c>
      <c r="AO1425">
        <f t="shared" si="554"/>
        <v>0</v>
      </c>
      <c r="AP1425">
        <f t="shared" si="555"/>
        <v>0</v>
      </c>
    </row>
    <row r="1426" spans="1:42" x14ac:dyDescent="0.2">
      <c r="A1426" s="40"/>
      <c r="D1426" s="120">
        <f t="shared" si="537"/>
        <v>0</v>
      </c>
      <c r="O1426">
        <f t="shared" si="538"/>
        <v>0</v>
      </c>
      <c r="P1426">
        <f t="shared" si="556"/>
        <v>431</v>
      </c>
      <c r="Q1426">
        <f t="shared" si="557"/>
        <v>0</v>
      </c>
      <c r="R1426">
        <f t="shared" si="539"/>
        <v>0</v>
      </c>
      <c r="S1426">
        <f t="shared" si="540"/>
        <v>0</v>
      </c>
      <c r="T1426">
        <f t="shared" si="558"/>
        <v>0</v>
      </c>
      <c r="V1426">
        <f t="shared" si="541"/>
        <v>0</v>
      </c>
      <c r="W1426">
        <f t="shared" si="542"/>
        <v>0</v>
      </c>
      <c r="Y1426">
        <f t="shared" si="543"/>
        <v>0</v>
      </c>
      <c r="Z1426">
        <f t="shared" si="544"/>
        <v>0</v>
      </c>
      <c r="AB1426">
        <f t="shared" si="545"/>
        <v>0</v>
      </c>
      <c r="AC1426">
        <f t="shared" si="546"/>
        <v>0</v>
      </c>
      <c r="AE1426">
        <f t="shared" si="547"/>
        <v>0</v>
      </c>
      <c r="AF1426">
        <f t="shared" si="548"/>
        <v>0</v>
      </c>
      <c r="AG1426">
        <f t="shared" si="559"/>
        <v>0</v>
      </c>
      <c r="AH1426">
        <f t="shared" si="560"/>
        <v>0</v>
      </c>
      <c r="AI1426">
        <f t="shared" si="549"/>
        <v>0</v>
      </c>
      <c r="AJ1426">
        <f t="shared" si="550"/>
        <v>0</v>
      </c>
      <c r="AK1426">
        <f t="shared" si="551"/>
        <v>0</v>
      </c>
      <c r="AL1426">
        <f t="shared" si="552"/>
        <v>0</v>
      </c>
      <c r="AM1426">
        <f t="shared" si="553"/>
        <v>0</v>
      </c>
      <c r="AO1426">
        <f t="shared" si="554"/>
        <v>0</v>
      </c>
      <c r="AP1426">
        <f t="shared" si="555"/>
        <v>0</v>
      </c>
    </row>
    <row r="1427" spans="1:42" x14ac:dyDescent="0.2">
      <c r="A1427" s="40"/>
      <c r="D1427" s="120">
        <f t="shared" si="537"/>
        <v>0</v>
      </c>
      <c r="O1427">
        <f t="shared" si="538"/>
        <v>0</v>
      </c>
      <c r="P1427">
        <f t="shared" si="556"/>
        <v>431</v>
      </c>
      <c r="Q1427">
        <f t="shared" si="557"/>
        <v>0</v>
      </c>
      <c r="R1427">
        <f t="shared" si="539"/>
        <v>0</v>
      </c>
      <c r="S1427">
        <f t="shared" si="540"/>
        <v>0</v>
      </c>
      <c r="T1427">
        <f t="shared" si="558"/>
        <v>0</v>
      </c>
      <c r="V1427">
        <f t="shared" si="541"/>
        <v>0</v>
      </c>
      <c r="W1427">
        <f t="shared" si="542"/>
        <v>0</v>
      </c>
      <c r="Y1427">
        <f t="shared" si="543"/>
        <v>0</v>
      </c>
      <c r="Z1427">
        <f t="shared" si="544"/>
        <v>0</v>
      </c>
      <c r="AB1427">
        <f t="shared" si="545"/>
        <v>0</v>
      </c>
      <c r="AC1427">
        <f t="shared" si="546"/>
        <v>0</v>
      </c>
      <c r="AE1427">
        <f t="shared" si="547"/>
        <v>0</v>
      </c>
      <c r="AF1427">
        <f t="shared" si="548"/>
        <v>0</v>
      </c>
      <c r="AG1427">
        <f t="shared" si="559"/>
        <v>0</v>
      </c>
      <c r="AH1427">
        <f t="shared" si="560"/>
        <v>0</v>
      </c>
      <c r="AI1427">
        <f t="shared" si="549"/>
        <v>0</v>
      </c>
      <c r="AJ1427">
        <f t="shared" si="550"/>
        <v>0</v>
      </c>
      <c r="AK1427">
        <f t="shared" si="551"/>
        <v>0</v>
      </c>
      <c r="AL1427">
        <f t="shared" si="552"/>
        <v>0</v>
      </c>
      <c r="AM1427">
        <f t="shared" si="553"/>
        <v>0</v>
      </c>
      <c r="AO1427">
        <f t="shared" si="554"/>
        <v>0</v>
      </c>
      <c r="AP1427">
        <f t="shared" si="555"/>
        <v>0</v>
      </c>
    </row>
    <row r="1428" spans="1:42" x14ac:dyDescent="0.2">
      <c r="A1428" s="40"/>
      <c r="D1428" s="120">
        <f t="shared" si="537"/>
        <v>0</v>
      </c>
      <c r="O1428">
        <f t="shared" si="538"/>
        <v>0</v>
      </c>
      <c r="P1428">
        <f t="shared" si="556"/>
        <v>431</v>
      </c>
      <c r="Q1428">
        <f t="shared" si="557"/>
        <v>0</v>
      </c>
      <c r="R1428">
        <f t="shared" si="539"/>
        <v>0</v>
      </c>
      <c r="S1428">
        <f t="shared" si="540"/>
        <v>0</v>
      </c>
      <c r="T1428">
        <f t="shared" si="558"/>
        <v>0</v>
      </c>
      <c r="V1428">
        <f t="shared" si="541"/>
        <v>0</v>
      </c>
      <c r="W1428">
        <f t="shared" si="542"/>
        <v>0</v>
      </c>
      <c r="Y1428">
        <f t="shared" si="543"/>
        <v>0</v>
      </c>
      <c r="Z1428">
        <f t="shared" si="544"/>
        <v>0</v>
      </c>
      <c r="AB1428">
        <f t="shared" si="545"/>
        <v>0</v>
      </c>
      <c r="AC1428">
        <f t="shared" si="546"/>
        <v>0</v>
      </c>
      <c r="AE1428">
        <f t="shared" si="547"/>
        <v>0</v>
      </c>
      <c r="AF1428">
        <f t="shared" si="548"/>
        <v>0</v>
      </c>
      <c r="AG1428">
        <f t="shared" si="559"/>
        <v>0</v>
      </c>
      <c r="AH1428">
        <f t="shared" si="560"/>
        <v>0</v>
      </c>
      <c r="AI1428">
        <f t="shared" si="549"/>
        <v>0</v>
      </c>
      <c r="AJ1428">
        <f t="shared" si="550"/>
        <v>0</v>
      </c>
      <c r="AK1428">
        <f t="shared" si="551"/>
        <v>0</v>
      </c>
      <c r="AL1428">
        <f t="shared" si="552"/>
        <v>0</v>
      </c>
      <c r="AM1428">
        <f t="shared" si="553"/>
        <v>0</v>
      </c>
      <c r="AO1428">
        <f t="shared" si="554"/>
        <v>0</v>
      </c>
      <c r="AP1428">
        <f t="shared" si="555"/>
        <v>0</v>
      </c>
    </row>
    <row r="1429" spans="1:42" x14ac:dyDescent="0.2">
      <c r="D1429" s="120">
        <f t="shared" si="537"/>
        <v>0</v>
      </c>
      <c r="O1429">
        <f t="shared" si="538"/>
        <v>0</v>
      </c>
      <c r="P1429">
        <f t="shared" si="556"/>
        <v>431</v>
      </c>
      <c r="Q1429">
        <f t="shared" si="557"/>
        <v>0</v>
      </c>
      <c r="R1429">
        <f t="shared" si="539"/>
        <v>0</v>
      </c>
      <c r="S1429">
        <f t="shared" si="540"/>
        <v>0</v>
      </c>
      <c r="T1429">
        <f t="shared" si="558"/>
        <v>0</v>
      </c>
      <c r="V1429">
        <f t="shared" si="541"/>
        <v>0</v>
      </c>
      <c r="W1429">
        <f t="shared" si="542"/>
        <v>0</v>
      </c>
      <c r="Y1429">
        <f t="shared" si="543"/>
        <v>0</v>
      </c>
      <c r="Z1429">
        <f t="shared" si="544"/>
        <v>0</v>
      </c>
      <c r="AB1429">
        <f t="shared" si="545"/>
        <v>0</v>
      </c>
      <c r="AC1429">
        <f t="shared" si="546"/>
        <v>0</v>
      </c>
      <c r="AE1429">
        <f t="shared" si="547"/>
        <v>0</v>
      </c>
      <c r="AF1429">
        <f t="shared" si="548"/>
        <v>0</v>
      </c>
      <c r="AG1429">
        <f t="shared" si="559"/>
        <v>0</v>
      </c>
      <c r="AH1429">
        <f t="shared" si="560"/>
        <v>0</v>
      </c>
      <c r="AI1429">
        <f t="shared" si="549"/>
        <v>0</v>
      </c>
      <c r="AJ1429">
        <f t="shared" si="550"/>
        <v>0</v>
      </c>
      <c r="AK1429">
        <f t="shared" si="551"/>
        <v>0</v>
      </c>
      <c r="AL1429">
        <f t="shared" si="552"/>
        <v>0</v>
      </c>
      <c r="AM1429">
        <f t="shared" si="553"/>
        <v>0</v>
      </c>
      <c r="AO1429">
        <f t="shared" si="554"/>
        <v>0</v>
      </c>
      <c r="AP1429">
        <f t="shared" si="555"/>
        <v>0</v>
      </c>
    </row>
    <row r="1430" spans="1:42" x14ac:dyDescent="0.2">
      <c r="D1430" s="120">
        <f t="shared" si="537"/>
        <v>0</v>
      </c>
      <c r="O1430">
        <f t="shared" si="538"/>
        <v>0</v>
      </c>
      <c r="P1430">
        <f t="shared" si="556"/>
        <v>431</v>
      </c>
      <c r="Q1430">
        <f t="shared" si="557"/>
        <v>0</v>
      </c>
      <c r="R1430">
        <f t="shared" si="539"/>
        <v>0</v>
      </c>
      <c r="S1430">
        <f t="shared" si="540"/>
        <v>0</v>
      </c>
      <c r="T1430">
        <f t="shared" si="558"/>
        <v>0</v>
      </c>
      <c r="V1430">
        <f t="shared" si="541"/>
        <v>0</v>
      </c>
      <c r="W1430">
        <f t="shared" si="542"/>
        <v>0</v>
      </c>
      <c r="Y1430">
        <f t="shared" si="543"/>
        <v>0</v>
      </c>
      <c r="Z1430">
        <f t="shared" si="544"/>
        <v>0</v>
      </c>
      <c r="AB1430">
        <f t="shared" si="545"/>
        <v>0</v>
      </c>
      <c r="AC1430">
        <f t="shared" si="546"/>
        <v>0</v>
      </c>
      <c r="AE1430">
        <f t="shared" si="547"/>
        <v>0</v>
      </c>
      <c r="AF1430">
        <f t="shared" si="548"/>
        <v>0</v>
      </c>
      <c r="AG1430">
        <f t="shared" si="559"/>
        <v>0</v>
      </c>
      <c r="AH1430">
        <f t="shared" si="560"/>
        <v>0</v>
      </c>
      <c r="AI1430">
        <f t="shared" si="549"/>
        <v>0</v>
      </c>
      <c r="AJ1430">
        <f t="shared" si="550"/>
        <v>0</v>
      </c>
      <c r="AK1430">
        <f t="shared" si="551"/>
        <v>0</v>
      </c>
      <c r="AL1430">
        <f t="shared" si="552"/>
        <v>0</v>
      </c>
      <c r="AM1430">
        <f t="shared" si="553"/>
        <v>0</v>
      </c>
      <c r="AO1430">
        <f t="shared" si="554"/>
        <v>0</v>
      </c>
      <c r="AP1430">
        <f t="shared" si="555"/>
        <v>0</v>
      </c>
    </row>
    <row r="1431" spans="1:42" x14ac:dyDescent="0.2">
      <c r="A1431" s="40"/>
      <c r="D1431" s="120">
        <f t="shared" si="537"/>
        <v>0</v>
      </c>
      <c r="O1431">
        <f t="shared" si="538"/>
        <v>0</v>
      </c>
      <c r="P1431">
        <f t="shared" si="556"/>
        <v>431</v>
      </c>
      <c r="Q1431">
        <f t="shared" si="557"/>
        <v>0</v>
      </c>
      <c r="R1431">
        <f t="shared" si="539"/>
        <v>0</v>
      </c>
      <c r="S1431">
        <f t="shared" si="540"/>
        <v>0</v>
      </c>
      <c r="T1431">
        <f t="shared" si="558"/>
        <v>0</v>
      </c>
      <c r="V1431">
        <f t="shared" si="541"/>
        <v>0</v>
      </c>
      <c r="W1431">
        <f t="shared" si="542"/>
        <v>0</v>
      </c>
      <c r="Y1431">
        <f t="shared" si="543"/>
        <v>0</v>
      </c>
      <c r="Z1431">
        <f t="shared" si="544"/>
        <v>0</v>
      </c>
      <c r="AB1431">
        <f t="shared" si="545"/>
        <v>0</v>
      </c>
      <c r="AC1431">
        <f t="shared" si="546"/>
        <v>0</v>
      </c>
      <c r="AE1431">
        <f t="shared" si="547"/>
        <v>0</v>
      </c>
      <c r="AF1431">
        <f t="shared" si="548"/>
        <v>0</v>
      </c>
      <c r="AG1431">
        <f t="shared" si="559"/>
        <v>0</v>
      </c>
      <c r="AH1431">
        <f t="shared" si="560"/>
        <v>0</v>
      </c>
      <c r="AI1431">
        <f t="shared" si="549"/>
        <v>0</v>
      </c>
      <c r="AJ1431">
        <f t="shared" si="550"/>
        <v>0</v>
      </c>
      <c r="AK1431">
        <f t="shared" si="551"/>
        <v>0</v>
      </c>
      <c r="AL1431">
        <f t="shared" si="552"/>
        <v>0</v>
      </c>
      <c r="AM1431">
        <f t="shared" si="553"/>
        <v>0</v>
      </c>
      <c r="AO1431">
        <f t="shared" si="554"/>
        <v>0</v>
      </c>
      <c r="AP1431">
        <f t="shared" si="555"/>
        <v>0</v>
      </c>
    </row>
    <row r="1432" spans="1:42" x14ac:dyDescent="0.2">
      <c r="A1432" s="191"/>
      <c r="D1432" s="120">
        <f t="shared" si="537"/>
        <v>0</v>
      </c>
      <c r="O1432">
        <f t="shared" si="538"/>
        <v>0</v>
      </c>
      <c r="P1432">
        <f t="shared" si="556"/>
        <v>431</v>
      </c>
      <c r="Q1432">
        <f t="shared" si="557"/>
        <v>0</v>
      </c>
      <c r="R1432">
        <f t="shared" si="539"/>
        <v>0</v>
      </c>
      <c r="S1432">
        <f t="shared" si="540"/>
        <v>0</v>
      </c>
      <c r="T1432">
        <f t="shared" si="558"/>
        <v>0</v>
      </c>
      <c r="V1432">
        <f t="shared" si="541"/>
        <v>0</v>
      </c>
      <c r="W1432">
        <f t="shared" si="542"/>
        <v>0</v>
      </c>
      <c r="Y1432">
        <f t="shared" si="543"/>
        <v>0</v>
      </c>
      <c r="Z1432">
        <f t="shared" si="544"/>
        <v>0</v>
      </c>
      <c r="AB1432">
        <f t="shared" si="545"/>
        <v>0</v>
      </c>
      <c r="AC1432">
        <f t="shared" si="546"/>
        <v>0</v>
      </c>
      <c r="AE1432">
        <f t="shared" si="547"/>
        <v>0</v>
      </c>
      <c r="AF1432">
        <f t="shared" si="548"/>
        <v>0</v>
      </c>
      <c r="AG1432">
        <f t="shared" si="559"/>
        <v>0</v>
      </c>
      <c r="AH1432">
        <f t="shared" si="560"/>
        <v>0</v>
      </c>
      <c r="AI1432">
        <f t="shared" si="549"/>
        <v>0</v>
      </c>
      <c r="AJ1432">
        <f t="shared" si="550"/>
        <v>0</v>
      </c>
      <c r="AK1432">
        <f t="shared" si="551"/>
        <v>0</v>
      </c>
      <c r="AL1432">
        <f t="shared" si="552"/>
        <v>0</v>
      </c>
      <c r="AM1432">
        <f t="shared" si="553"/>
        <v>0</v>
      </c>
      <c r="AO1432">
        <f t="shared" si="554"/>
        <v>0</v>
      </c>
      <c r="AP1432">
        <f t="shared" si="555"/>
        <v>0</v>
      </c>
    </row>
    <row r="1433" spans="1:42" x14ac:dyDescent="0.2">
      <c r="A1433" s="394"/>
      <c r="D1433" s="120">
        <f t="shared" si="537"/>
        <v>0</v>
      </c>
      <c r="O1433">
        <f t="shared" si="538"/>
        <v>0</v>
      </c>
      <c r="P1433">
        <f t="shared" si="556"/>
        <v>431</v>
      </c>
      <c r="Q1433">
        <f t="shared" si="557"/>
        <v>0</v>
      </c>
      <c r="R1433">
        <f t="shared" si="539"/>
        <v>0</v>
      </c>
      <c r="S1433">
        <f t="shared" si="540"/>
        <v>0</v>
      </c>
      <c r="T1433">
        <f t="shared" si="558"/>
        <v>0</v>
      </c>
      <c r="V1433">
        <f t="shared" si="541"/>
        <v>0</v>
      </c>
      <c r="W1433">
        <f t="shared" si="542"/>
        <v>0</v>
      </c>
      <c r="Y1433">
        <f t="shared" si="543"/>
        <v>0</v>
      </c>
      <c r="Z1433">
        <f t="shared" si="544"/>
        <v>0</v>
      </c>
      <c r="AB1433">
        <f t="shared" si="545"/>
        <v>0</v>
      </c>
      <c r="AC1433">
        <f t="shared" si="546"/>
        <v>0</v>
      </c>
      <c r="AE1433">
        <f t="shared" si="547"/>
        <v>0</v>
      </c>
      <c r="AF1433">
        <f t="shared" si="548"/>
        <v>0</v>
      </c>
      <c r="AG1433">
        <f t="shared" si="559"/>
        <v>0</v>
      </c>
      <c r="AH1433">
        <f t="shared" si="560"/>
        <v>0</v>
      </c>
      <c r="AI1433">
        <f t="shared" si="549"/>
        <v>0</v>
      </c>
      <c r="AJ1433">
        <f t="shared" si="550"/>
        <v>0</v>
      </c>
      <c r="AK1433">
        <f t="shared" si="551"/>
        <v>0</v>
      </c>
      <c r="AL1433">
        <f t="shared" si="552"/>
        <v>0</v>
      </c>
      <c r="AM1433">
        <f t="shared" si="553"/>
        <v>0</v>
      </c>
      <c r="AO1433">
        <f t="shared" si="554"/>
        <v>0</v>
      </c>
      <c r="AP1433">
        <f t="shared" si="555"/>
        <v>0</v>
      </c>
    </row>
    <row r="1434" spans="1:42" x14ac:dyDescent="0.2">
      <c r="D1434" s="120">
        <f t="shared" si="537"/>
        <v>0</v>
      </c>
      <c r="O1434">
        <f t="shared" si="538"/>
        <v>0</v>
      </c>
      <c r="P1434">
        <f t="shared" si="556"/>
        <v>431</v>
      </c>
      <c r="Q1434">
        <f t="shared" si="557"/>
        <v>0</v>
      </c>
      <c r="R1434">
        <f t="shared" si="539"/>
        <v>0</v>
      </c>
      <c r="S1434">
        <f t="shared" si="540"/>
        <v>0</v>
      </c>
      <c r="T1434">
        <f t="shared" si="558"/>
        <v>0</v>
      </c>
      <c r="V1434">
        <f t="shared" si="541"/>
        <v>0</v>
      </c>
      <c r="W1434">
        <f t="shared" si="542"/>
        <v>0</v>
      </c>
      <c r="Y1434">
        <f t="shared" si="543"/>
        <v>0</v>
      </c>
      <c r="Z1434">
        <f t="shared" si="544"/>
        <v>0</v>
      </c>
      <c r="AB1434">
        <f t="shared" si="545"/>
        <v>0</v>
      </c>
      <c r="AC1434">
        <f t="shared" si="546"/>
        <v>0</v>
      </c>
      <c r="AE1434">
        <f t="shared" si="547"/>
        <v>0</v>
      </c>
      <c r="AF1434">
        <f t="shared" si="548"/>
        <v>0</v>
      </c>
      <c r="AG1434">
        <f t="shared" si="559"/>
        <v>0</v>
      </c>
      <c r="AH1434">
        <f t="shared" si="560"/>
        <v>0</v>
      </c>
      <c r="AI1434">
        <f t="shared" si="549"/>
        <v>0</v>
      </c>
      <c r="AJ1434">
        <f t="shared" si="550"/>
        <v>0</v>
      </c>
      <c r="AK1434">
        <f t="shared" si="551"/>
        <v>0</v>
      </c>
      <c r="AL1434">
        <f t="shared" si="552"/>
        <v>0</v>
      </c>
      <c r="AM1434">
        <f t="shared" si="553"/>
        <v>0</v>
      </c>
      <c r="AO1434">
        <f t="shared" si="554"/>
        <v>0</v>
      </c>
      <c r="AP1434">
        <f t="shared" si="555"/>
        <v>0</v>
      </c>
    </row>
    <row r="1435" spans="1:42" x14ac:dyDescent="0.2">
      <c r="A1435" s="43"/>
      <c r="D1435" s="120">
        <f t="shared" si="537"/>
        <v>0</v>
      </c>
      <c r="O1435">
        <f t="shared" si="538"/>
        <v>0</v>
      </c>
      <c r="P1435">
        <f t="shared" si="556"/>
        <v>431</v>
      </c>
      <c r="Q1435">
        <f t="shared" si="557"/>
        <v>0</v>
      </c>
      <c r="R1435">
        <f t="shared" si="539"/>
        <v>0</v>
      </c>
      <c r="S1435">
        <f t="shared" si="540"/>
        <v>0</v>
      </c>
      <c r="T1435">
        <f t="shared" si="558"/>
        <v>0</v>
      </c>
      <c r="V1435">
        <f t="shared" si="541"/>
        <v>0</v>
      </c>
      <c r="W1435">
        <f t="shared" si="542"/>
        <v>0</v>
      </c>
      <c r="Y1435">
        <f t="shared" si="543"/>
        <v>0</v>
      </c>
      <c r="Z1435">
        <f t="shared" si="544"/>
        <v>0</v>
      </c>
      <c r="AB1435">
        <f t="shared" si="545"/>
        <v>0</v>
      </c>
      <c r="AC1435">
        <f t="shared" si="546"/>
        <v>0</v>
      </c>
      <c r="AE1435">
        <f t="shared" si="547"/>
        <v>0</v>
      </c>
      <c r="AF1435">
        <f t="shared" si="548"/>
        <v>0</v>
      </c>
      <c r="AG1435">
        <f t="shared" si="559"/>
        <v>0</v>
      </c>
      <c r="AH1435">
        <f t="shared" si="560"/>
        <v>0</v>
      </c>
      <c r="AI1435">
        <f t="shared" si="549"/>
        <v>0</v>
      </c>
      <c r="AJ1435">
        <f t="shared" si="550"/>
        <v>0</v>
      </c>
      <c r="AK1435">
        <f t="shared" si="551"/>
        <v>0</v>
      </c>
      <c r="AL1435">
        <f t="shared" si="552"/>
        <v>0</v>
      </c>
      <c r="AM1435">
        <f t="shared" si="553"/>
        <v>0</v>
      </c>
      <c r="AO1435">
        <f t="shared" si="554"/>
        <v>0</v>
      </c>
      <c r="AP1435">
        <f t="shared" si="555"/>
        <v>0</v>
      </c>
    </row>
    <row r="1436" spans="1:42" x14ac:dyDescent="0.2">
      <c r="D1436" s="120">
        <f t="shared" si="537"/>
        <v>0</v>
      </c>
      <c r="O1436">
        <f t="shared" si="538"/>
        <v>0</v>
      </c>
      <c r="P1436">
        <f t="shared" si="556"/>
        <v>431</v>
      </c>
      <c r="Q1436">
        <f t="shared" si="557"/>
        <v>0</v>
      </c>
      <c r="R1436">
        <f t="shared" si="539"/>
        <v>0</v>
      </c>
      <c r="S1436">
        <f t="shared" si="540"/>
        <v>0</v>
      </c>
      <c r="T1436">
        <f t="shared" si="558"/>
        <v>0</v>
      </c>
      <c r="V1436">
        <f t="shared" si="541"/>
        <v>0</v>
      </c>
      <c r="W1436">
        <f t="shared" si="542"/>
        <v>0</v>
      </c>
      <c r="Y1436">
        <f t="shared" si="543"/>
        <v>0</v>
      </c>
      <c r="Z1436">
        <f t="shared" si="544"/>
        <v>0</v>
      </c>
      <c r="AB1436">
        <f t="shared" si="545"/>
        <v>0</v>
      </c>
      <c r="AC1436">
        <f t="shared" si="546"/>
        <v>0</v>
      </c>
      <c r="AE1436">
        <f t="shared" si="547"/>
        <v>0</v>
      </c>
      <c r="AF1436">
        <f t="shared" si="548"/>
        <v>0</v>
      </c>
      <c r="AG1436">
        <f t="shared" si="559"/>
        <v>0</v>
      </c>
      <c r="AH1436">
        <f t="shared" si="560"/>
        <v>0</v>
      </c>
      <c r="AI1436">
        <f t="shared" si="549"/>
        <v>0</v>
      </c>
      <c r="AJ1436">
        <f t="shared" si="550"/>
        <v>0</v>
      </c>
      <c r="AK1436">
        <f t="shared" si="551"/>
        <v>0</v>
      </c>
      <c r="AL1436">
        <f t="shared" si="552"/>
        <v>0</v>
      </c>
      <c r="AM1436">
        <f t="shared" si="553"/>
        <v>0</v>
      </c>
      <c r="AO1436">
        <f t="shared" si="554"/>
        <v>0</v>
      </c>
      <c r="AP1436">
        <f t="shared" si="555"/>
        <v>0</v>
      </c>
    </row>
    <row r="1437" spans="1:42" x14ac:dyDescent="0.2">
      <c r="D1437" s="120">
        <f t="shared" si="537"/>
        <v>0</v>
      </c>
      <c r="O1437">
        <f t="shared" si="538"/>
        <v>0</v>
      </c>
      <c r="P1437">
        <f t="shared" si="556"/>
        <v>431</v>
      </c>
      <c r="Q1437">
        <f t="shared" si="557"/>
        <v>0</v>
      </c>
      <c r="R1437">
        <f t="shared" si="539"/>
        <v>0</v>
      </c>
      <c r="S1437">
        <f t="shared" si="540"/>
        <v>0</v>
      </c>
      <c r="T1437">
        <f t="shared" si="558"/>
        <v>0</v>
      </c>
      <c r="V1437">
        <f t="shared" si="541"/>
        <v>0</v>
      </c>
      <c r="W1437">
        <f t="shared" si="542"/>
        <v>0</v>
      </c>
      <c r="Y1437">
        <f t="shared" si="543"/>
        <v>0</v>
      </c>
      <c r="Z1437">
        <f t="shared" si="544"/>
        <v>0</v>
      </c>
      <c r="AB1437">
        <f t="shared" si="545"/>
        <v>0</v>
      </c>
      <c r="AC1437">
        <f t="shared" si="546"/>
        <v>0</v>
      </c>
      <c r="AE1437">
        <f t="shared" si="547"/>
        <v>0</v>
      </c>
      <c r="AF1437">
        <f t="shared" si="548"/>
        <v>0</v>
      </c>
      <c r="AG1437">
        <f t="shared" si="559"/>
        <v>0</v>
      </c>
      <c r="AH1437">
        <f t="shared" si="560"/>
        <v>0</v>
      </c>
      <c r="AI1437">
        <f t="shared" si="549"/>
        <v>0</v>
      </c>
      <c r="AJ1437">
        <f t="shared" si="550"/>
        <v>0</v>
      </c>
      <c r="AK1437">
        <f t="shared" si="551"/>
        <v>0</v>
      </c>
      <c r="AL1437">
        <f t="shared" si="552"/>
        <v>0</v>
      </c>
      <c r="AM1437">
        <f t="shared" si="553"/>
        <v>0</v>
      </c>
      <c r="AO1437">
        <f t="shared" si="554"/>
        <v>0</v>
      </c>
      <c r="AP1437">
        <f t="shared" si="555"/>
        <v>0</v>
      </c>
    </row>
    <row r="1438" spans="1:42" x14ac:dyDescent="0.2">
      <c r="A1438" s="40"/>
      <c r="D1438" s="120">
        <f t="shared" si="537"/>
        <v>0</v>
      </c>
      <c r="O1438">
        <f t="shared" si="538"/>
        <v>0</v>
      </c>
      <c r="P1438">
        <f t="shared" si="556"/>
        <v>431</v>
      </c>
      <c r="Q1438">
        <f t="shared" si="557"/>
        <v>0</v>
      </c>
      <c r="R1438">
        <f t="shared" si="539"/>
        <v>0</v>
      </c>
      <c r="S1438">
        <f t="shared" si="540"/>
        <v>0</v>
      </c>
      <c r="T1438">
        <f t="shared" si="558"/>
        <v>0</v>
      </c>
      <c r="V1438">
        <f t="shared" si="541"/>
        <v>0</v>
      </c>
      <c r="W1438">
        <f t="shared" si="542"/>
        <v>0</v>
      </c>
      <c r="Y1438">
        <f t="shared" si="543"/>
        <v>0</v>
      </c>
      <c r="Z1438">
        <f t="shared" si="544"/>
        <v>0</v>
      </c>
      <c r="AB1438">
        <f t="shared" si="545"/>
        <v>0</v>
      </c>
      <c r="AC1438">
        <f t="shared" si="546"/>
        <v>0</v>
      </c>
      <c r="AE1438">
        <f t="shared" si="547"/>
        <v>0</v>
      </c>
      <c r="AF1438">
        <f t="shared" si="548"/>
        <v>0</v>
      </c>
      <c r="AG1438">
        <f t="shared" si="559"/>
        <v>0</v>
      </c>
      <c r="AH1438">
        <f t="shared" si="560"/>
        <v>0</v>
      </c>
      <c r="AI1438">
        <f t="shared" si="549"/>
        <v>0</v>
      </c>
      <c r="AJ1438">
        <f t="shared" si="550"/>
        <v>0</v>
      </c>
      <c r="AK1438">
        <f t="shared" si="551"/>
        <v>0</v>
      </c>
      <c r="AL1438">
        <f t="shared" si="552"/>
        <v>0</v>
      </c>
      <c r="AM1438">
        <f t="shared" si="553"/>
        <v>0</v>
      </c>
      <c r="AO1438">
        <f t="shared" si="554"/>
        <v>0</v>
      </c>
      <c r="AP1438">
        <f t="shared" si="555"/>
        <v>0</v>
      </c>
    </row>
    <row r="1439" spans="1:42" x14ac:dyDescent="0.2">
      <c r="A1439" s="40"/>
      <c r="D1439" s="120">
        <f t="shared" si="537"/>
        <v>0</v>
      </c>
      <c r="O1439">
        <f t="shared" si="538"/>
        <v>0</v>
      </c>
      <c r="P1439">
        <f t="shared" si="556"/>
        <v>431</v>
      </c>
      <c r="Q1439">
        <f t="shared" si="557"/>
        <v>0</v>
      </c>
      <c r="R1439">
        <f t="shared" si="539"/>
        <v>0</v>
      </c>
      <c r="S1439">
        <f t="shared" si="540"/>
        <v>0</v>
      </c>
      <c r="T1439">
        <f t="shared" si="558"/>
        <v>0</v>
      </c>
      <c r="V1439">
        <f t="shared" si="541"/>
        <v>0</v>
      </c>
      <c r="W1439">
        <f t="shared" si="542"/>
        <v>0</v>
      </c>
      <c r="Y1439">
        <f t="shared" si="543"/>
        <v>0</v>
      </c>
      <c r="Z1439">
        <f t="shared" si="544"/>
        <v>0</v>
      </c>
      <c r="AB1439">
        <f t="shared" si="545"/>
        <v>0</v>
      </c>
      <c r="AC1439">
        <f t="shared" si="546"/>
        <v>0</v>
      </c>
      <c r="AE1439">
        <f t="shared" si="547"/>
        <v>0</v>
      </c>
      <c r="AF1439">
        <f t="shared" si="548"/>
        <v>0</v>
      </c>
      <c r="AG1439">
        <f t="shared" si="559"/>
        <v>0</v>
      </c>
      <c r="AH1439">
        <f t="shared" si="560"/>
        <v>0</v>
      </c>
      <c r="AI1439">
        <f t="shared" si="549"/>
        <v>0</v>
      </c>
      <c r="AJ1439">
        <f t="shared" si="550"/>
        <v>0</v>
      </c>
      <c r="AK1439">
        <f t="shared" si="551"/>
        <v>0</v>
      </c>
      <c r="AL1439">
        <f t="shared" si="552"/>
        <v>0</v>
      </c>
      <c r="AM1439">
        <f t="shared" si="553"/>
        <v>0</v>
      </c>
      <c r="AO1439">
        <f t="shared" si="554"/>
        <v>0</v>
      </c>
      <c r="AP1439">
        <f t="shared" si="555"/>
        <v>0</v>
      </c>
    </row>
    <row r="1440" spans="1:42" x14ac:dyDescent="0.2">
      <c r="A1440" s="43"/>
      <c r="D1440" s="120">
        <f t="shared" si="537"/>
        <v>0</v>
      </c>
      <c r="O1440">
        <f t="shared" si="538"/>
        <v>0</v>
      </c>
      <c r="P1440">
        <f t="shared" si="556"/>
        <v>431</v>
      </c>
      <c r="Q1440">
        <f t="shared" si="557"/>
        <v>0</v>
      </c>
      <c r="R1440">
        <f t="shared" si="539"/>
        <v>0</v>
      </c>
      <c r="S1440">
        <f t="shared" si="540"/>
        <v>0</v>
      </c>
      <c r="T1440">
        <f t="shared" si="558"/>
        <v>0</v>
      </c>
      <c r="V1440">
        <f t="shared" si="541"/>
        <v>0</v>
      </c>
      <c r="W1440">
        <f t="shared" si="542"/>
        <v>0</v>
      </c>
      <c r="Y1440">
        <f t="shared" si="543"/>
        <v>0</v>
      </c>
      <c r="Z1440">
        <f t="shared" si="544"/>
        <v>0</v>
      </c>
      <c r="AB1440">
        <f t="shared" si="545"/>
        <v>0</v>
      </c>
      <c r="AC1440">
        <f t="shared" si="546"/>
        <v>0</v>
      </c>
      <c r="AE1440">
        <f t="shared" si="547"/>
        <v>0</v>
      </c>
      <c r="AF1440">
        <f t="shared" si="548"/>
        <v>0</v>
      </c>
      <c r="AG1440">
        <f t="shared" si="559"/>
        <v>0</v>
      </c>
      <c r="AH1440">
        <f t="shared" si="560"/>
        <v>0</v>
      </c>
      <c r="AI1440">
        <f t="shared" si="549"/>
        <v>0</v>
      </c>
      <c r="AJ1440">
        <f t="shared" si="550"/>
        <v>0</v>
      </c>
      <c r="AK1440">
        <f t="shared" si="551"/>
        <v>0</v>
      </c>
      <c r="AL1440">
        <f t="shared" si="552"/>
        <v>0</v>
      </c>
      <c r="AM1440">
        <f t="shared" si="553"/>
        <v>0</v>
      </c>
      <c r="AO1440">
        <f t="shared" si="554"/>
        <v>0</v>
      </c>
      <c r="AP1440">
        <f t="shared" si="555"/>
        <v>0</v>
      </c>
    </row>
    <row r="1441" spans="1:42" x14ac:dyDescent="0.2">
      <c r="A1441" s="40"/>
      <c r="D1441" s="120">
        <f t="shared" si="537"/>
        <v>0</v>
      </c>
      <c r="O1441">
        <f t="shared" si="538"/>
        <v>0</v>
      </c>
      <c r="P1441">
        <f t="shared" si="556"/>
        <v>431</v>
      </c>
      <c r="Q1441">
        <f t="shared" si="557"/>
        <v>0</v>
      </c>
      <c r="R1441">
        <f t="shared" si="539"/>
        <v>0</v>
      </c>
      <c r="S1441">
        <f t="shared" si="540"/>
        <v>0</v>
      </c>
      <c r="T1441">
        <f t="shared" si="558"/>
        <v>0</v>
      </c>
      <c r="V1441">
        <f t="shared" si="541"/>
        <v>0</v>
      </c>
      <c r="W1441">
        <f t="shared" si="542"/>
        <v>0</v>
      </c>
      <c r="Y1441">
        <f t="shared" si="543"/>
        <v>0</v>
      </c>
      <c r="Z1441">
        <f t="shared" si="544"/>
        <v>0</v>
      </c>
      <c r="AB1441">
        <f t="shared" si="545"/>
        <v>0</v>
      </c>
      <c r="AC1441">
        <f t="shared" si="546"/>
        <v>0</v>
      </c>
      <c r="AE1441">
        <f t="shared" si="547"/>
        <v>0</v>
      </c>
      <c r="AF1441">
        <f t="shared" si="548"/>
        <v>0</v>
      </c>
      <c r="AG1441">
        <f t="shared" si="559"/>
        <v>0</v>
      </c>
      <c r="AH1441">
        <f t="shared" si="560"/>
        <v>0</v>
      </c>
      <c r="AI1441">
        <f t="shared" si="549"/>
        <v>0</v>
      </c>
      <c r="AJ1441">
        <f t="shared" si="550"/>
        <v>0</v>
      </c>
      <c r="AK1441">
        <f t="shared" si="551"/>
        <v>0</v>
      </c>
      <c r="AL1441">
        <f t="shared" si="552"/>
        <v>0</v>
      </c>
      <c r="AM1441">
        <f t="shared" si="553"/>
        <v>0</v>
      </c>
      <c r="AO1441">
        <f t="shared" si="554"/>
        <v>0</v>
      </c>
      <c r="AP1441">
        <f t="shared" si="555"/>
        <v>0</v>
      </c>
    </row>
    <row r="1442" spans="1:42" x14ac:dyDescent="0.2">
      <c r="A1442" s="40"/>
      <c r="D1442" s="120">
        <f t="shared" si="537"/>
        <v>0</v>
      </c>
      <c r="O1442">
        <f t="shared" si="538"/>
        <v>0</v>
      </c>
      <c r="P1442">
        <f t="shared" si="556"/>
        <v>431</v>
      </c>
      <c r="Q1442">
        <f t="shared" si="557"/>
        <v>0</v>
      </c>
      <c r="R1442">
        <f t="shared" si="539"/>
        <v>0</v>
      </c>
      <c r="S1442">
        <f t="shared" si="540"/>
        <v>0</v>
      </c>
      <c r="T1442">
        <f t="shared" si="558"/>
        <v>0</v>
      </c>
      <c r="V1442">
        <f t="shared" si="541"/>
        <v>0</v>
      </c>
      <c r="W1442">
        <f t="shared" si="542"/>
        <v>0</v>
      </c>
      <c r="Y1442">
        <f t="shared" si="543"/>
        <v>0</v>
      </c>
      <c r="Z1442">
        <f t="shared" si="544"/>
        <v>0</v>
      </c>
      <c r="AB1442">
        <f t="shared" si="545"/>
        <v>0</v>
      </c>
      <c r="AC1442">
        <f t="shared" si="546"/>
        <v>0</v>
      </c>
      <c r="AE1442">
        <f t="shared" si="547"/>
        <v>0</v>
      </c>
      <c r="AF1442">
        <f t="shared" si="548"/>
        <v>0</v>
      </c>
      <c r="AG1442">
        <f t="shared" si="559"/>
        <v>0</v>
      </c>
      <c r="AH1442">
        <f t="shared" si="560"/>
        <v>0</v>
      </c>
      <c r="AI1442">
        <f t="shared" si="549"/>
        <v>0</v>
      </c>
      <c r="AJ1442">
        <f t="shared" si="550"/>
        <v>0</v>
      </c>
      <c r="AK1442">
        <f t="shared" si="551"/>
        <v>0</v>
      </c>
      <c r="AL1442">
        <f t="shared" si="552"/>
        <v>0</v>
      </c>
      <c r="AM1442">
        <f t="shared" si="553"/>
        <v>0</v>
      </c>
      <c r="AO1442">
        <f t="shared" si="554"/>
        <v>0</v>
      </c>
      <c r="AP1442">
        <f t="shared" si="555"/>
        <v>0</v>
      </c>
    </row>
    <row r="1443" spans="1:42" x14ac:dyDescent="0.2">
      <c r="A1443" s="486"/>
      <c r="D1443" s="120">
        <f t="shared" si="537"/>
        <v>0</v>
      </c>
      <c r="O1443">
        <f t="shared" si="538"/>
        <v>0</v>
      </c>
      <c r="P1443">
        <f t="shared" si="556"/>
        <v>431</v>
      </c>
      <c r="Q1443">
        <f t="shared" si="557"/>
        <v>0</v>
      </c>
      <c r="R1443">
        <f t="shared" si="539"/>
        <v>0</v>
      </c>
      <c r="S1443">
        <f t="shared" si="540"/>
        <v>0</v>
      </c>
      <c r="T1443">
        <f t="shared" si="558"/>
        <v>0</v>
      </c>
      <c r="V1443">
        <f t="shared" si="541"/>
        <v>0</v>
      </c>
      <c r="W1443">
        <f t="shared" si="542"/>
        <v>0</v>
      </c>
      <c r="Y1443">
        <f t="shared" si="543"/>
        <v>0</v>
      </c>
      <c r="Z1443">
        <f t="shared" si="544"/>
        <v>0</v>
      </c>
      <c r="AB1443">
        <f t="shared" si="545"/>
        <v>0</v>
      </c>
      <c r="AC1443">
        <f t="shared" si="546"/>
        <v>0</v>
      </c>
      <c r="AE1443">
        <f t="shared" si="547"/>
        <v>0</v>
      </c>
      <c r="AF1443">
        <f t="shared" si="548"/>
        <v>0</v>
      </c>
      <c r="AG1443">
        <f t="shared" si="559"/>
        <v>0</v>
      </c>
      <c r="AH1443">
        <f t="shared" si="560"/>
        <v>0</v>
      </c>
      <c r="AI1443">
        <f t="shared" si="549"/>
        <v>0</v>
      </c>
      <c r="AJ1443">
        <f t="shared" si="550"/>
        <v>0</v>
      </c>
      <c r="AK1443">
        <f t="shared" si="551"/>
        <v>0</v>
      </c>
      <c r="AL1443">
        <f t="shared" si="552"/>
        <v>0</v>
      </c>
      <c r="AM1443">
        <f t="shared" si="553"/>
        <v>0</v>
      </c>
      <c r="AO1443">
        <f t="shared" si="554"/>
        <v>0</v>
      </c>
      <c r="AP1443">
        <f t="shared" si="555"/>
        <v>0</v>
      </c>
    </row>
    <row r="1444" spans="1:42" x14ac:dyDescent="0.2">
      <c r="A1444" s="40"/>
      <c r="D1444" s="120">
        <f t="shared" si="537"/>
        <v>0</v>
      </c>
      <c r="O1444">
        <f t="shared" si="538"/>
        <v>0</v>
      </c>
      <c r="P1444">
        <f t="shared" si="556"/>
        <v>431</v>
      </c>
      <c r="Q1444">
        <f t="shared" si="557"/>
        <v>0</v>
      </c>
      <c r="R1444">
        <f t="shared" si="539"/>
        <v>0</v>
      </c>
      <c r="S1444">
        <f t="shared" si="540"/>
        <v>0</v>
      </c>
      <c r="T1444">
        <f t="shared" si="558"/>
        <v>0</v>
      </c>
      <c r="V1444">
        <f t="shared" si="541"/>
        <v>0</v>
      </c>
      <c r="W1444">
        <f t="shared" si="542"/>
        <v>0</v>
      </c>
      <c r="Y1444">
        <f t="shared" si="543"/>
        <v>0</v>
      </c>
      <c r="Z1444">
        <f t="shared" si="544"/>
        <v>0</v>
      </c>
      <c r="AB1444">
        <f t="shared" si="545"/>
        <v>0</v>
      </c>
      <c r="AC1444">
        <f t="shared" si="546"/>
        <v>0</v>
      </c>
      <c r="AE1444">
        <f t="shared" si="547"/>
        <v>0</v>
      </c>
      <c r="AF1444">
        <f t="shared" si="548"/>
        <v>0</v>
      </c>
      <c r="AG1444">
        <f t="shared" si="559"/>
        <v>0</v>
      </c>
      <c r="AH1444">
        <f t="shared" si="560"/>
        <v>0</v>
      </c>
      <c r="AI1444">
        <f t="shared" si="549"/>
        <v>0</v>
      </c>
      <c r="AJ1444">
        <f t="shared" si="550"/>
        <v>0</v>
      </c>
      <c r="AK1444">
        <f t="shared" si="551"/>
        <v>0</v>
      </c>
      <c r="AL1444">
        <f t="shared" si="552"/>
        <v>0</v>
      </c>
      <c r="AM1444">
        <f t="shared" si="553"/>
        <v>0</v>
      </c>
      <c r="AO1444">
        <f t="shared" si="554"/>
        <v>0</v>
      </c>
      <c r="AP1444">
        <f t="shared" si="555"/>
        <v>0</v>
      </c>
    </row>
    <row r="1445" spans="1:42" x14ac:dyDescent="0.2">
      <c r="A1445" s="492"/>
      <c r="D1445" s="120">
        <f t="shared" si="537"/>
        <v>0</v>
      </c>
      <c r="O1445">
        <f t="shared" si="538"/>
        <v>0</v>
      </c>
      <c r="P1445">
        <f t="shared" si="556"/>
        <v>431</v>
      </c>
      <c r="Q1445">
        <f t="shared" si="557"/>
        <v>0</v>
      </c>
      <c r="R1445">
        <f t="shared" si="539"/>
        <v>0</v>
      </c>
      <c r="S1445">
        <f t="shared" si="540"/>
        <v>0</v>
      </c>
      <c r="T1445">
        <f t="shared" si="558"/>
        <v>0</v>
      </c>
      <c r="V1445">
        <f t="shared" si="541"/>
        <v>0</v>
      </c>
      <c r="W1445">
        <f t="shared" si="542"/>
        <v>0</v>
      </c>
      <c r="Y1445">
        <f t="shared" si="543"/>
        <v>0</v>
      </c>
      <c r="Z1445">
        <f t="shared" si="544"/>
        <v>0</v>
      </c>
      <c r="AB1445">
        <f t="shared" si="545"/>
        <v>0</v>
      </c>
      <c r="AC1445">
        <f t="shared" si="546"/>
        <v>0</v>
      </c>
      <c r="AE1445">
        <f t="shared" si="547"/>
        <v>0</v>
      </c>
      <c r="AF1445">
        <f t="shared" si="548"/>
        <v>0</v>
      </c>
      <c r="AG1445">
        <f t="shared" si="559"/>
        <v>0</v>
      </c>
      <c r="AH1445">
        <f t="shared" si="560"/>
        <v>0</v>
      </c>
      <c r="AI1445">
        <f t="shared" si="549"/>
        <v>0</v>
      </c>
      <c r="AJ1445">
        <f t="shared" si="550"/>
        <v>0</v>
      </c>
      <c r="AK1445">
        <f t="shared" si="551"/>
        <v>0</v>
      </c>
      <c r="AL1445">
        <f t="shared" si="552"/>
        <v>0</v>
      </c>
      <c r="AM1445">
        <f t="shared" si="553"/>
        <v>0</v>
      </c>
      <c r="AO1445">
        <f t="shared" si="554"/>
        <v>0</v>
      </c>
      <c r="AP1445">
        <f t="shared" si="555"/>
        <v>0</v>
      </c>
    </row>
    <row r="1446" spans="1:42" x14ac:dyDescent="0.2">
      <c r="D1446" s="120">
        <f t="shared" si="537"/>
        <v>0</v>
      </c>
      <c r="O1446">
        <f t="shared" si="538"/>
        <v>0</v>
      </c>
      <c r="P1446">
        <f t="shared" si="556"/>
        <v>431</v>
      </c>
      <c r="Q1446">
        <f t="shared" si="557"/>
        <v>0</v>
      </c>
      <c r="R1446">
        <f t="shared" si="539"/>
        <v>0</v>
      </c>
      <c r="S1446">
        <f t="shared" si="540"/>
        <v>0</v>
      </c>
      <c r="T1446">
        <f t="shared" si="558"/>
        <v>0</v>
      </c>
      <c r="V1446">
        <f t="shared" si="541"/>
        <v>0</v>
      </c>
      <c r="W1446">
        <f t="shared" si="542"/>
        <v>0</v>
      </c>
      <c r="Y1446">
        <f t="shared" si="543"/>
        <v>0</v>
      </c>
      <c r="Z1446">
        <f t="shared" si="544"/>
        <v>0</v>
      </c>
      <c r="AB1446">
        <f t="shared" si="545"/>
        <v>0</v>
      </c>
      <c r="AC1446">
        <f t="shared" si="546"/>
        <v>0</v>
      </c>
      <c r="AE1446">
        <f t="shared" si="547"/>
        <v>0</v>
      </c>
      <c r="AF1446">
        <f t="shared" si="548"/>
        <v>0</v>
      </c>
      <c r="AG1446">
        <f t="shared" si="559"/>
        <v>0</v>
      </c>
      <c r="AH1446">
        <f t="shared" si="560"/>
        <v>0</v>
      </c>
      <c r="AI1446">
        <f t="shared" si="549"/>
        <v>0</v>
      </c>
      <c r="AJ1446">
        <f t="shared" si="550"/>
        <v>0</v>
      </c>
      <c r="AK1446">
        <f t="shared" si="551"/>
        <v>0</v>
      </c>
      <c r="AL1446">
        <f t="shared" si="552"/>
        <v>0</v>
      </c>
      <c r="AM1446">
        <f t="shared" si="553"/>
        <v>0</v>
      </c>
      <c r="AO1446">
        <f t="shared" si="554"/>
        <v>0</v>
      </c>
      <c r="AP1446">
        <f t="shared" si="555"/>
        <v>0</v>
      </c>
    </row>
    <row r="1447" spans="1:42" x14ac:dyDescent="0.2">
      <c r="D1447" s="120">
        <f t="shared" si="537"/>
        <v>0</v>
      </c>
      <c r="O1447">
        <f t="shared" si="538"/>
        <v>0</v>
      </c>
      <c r="P1447">
        <f t="shared" si="556"/>
        <v>431</v>
      </c>
      <c r="Q1447">
        <f t="shared" si="557"/>
        <v>0</v>
      </c>
      <c r="R1447">
        <f t="shared" si="539"/>
        <v>0</v>
      </c>
      <c r="S1447">
        <f t="shared" si="540"/>
        <v>0</v>
      </c>
      <c r="T1447">
        <f t="shared" si="558"/>
        <v>0</v>
      </c>
      <c r="V1447">
        <f t="shared" si="541"/>
        <v>0</v>
      </c>
      <c r="W1447">
        <f t="shared" si="542"/>
        <v>0</v>
      </c>
      <c r="Y1447">
        <f t="shared" si="543"/>
        <v>0</v>
      </c>
      <c r="Z1447">
        <f t="shared" si="544"/>
        <v>0</v>
      </c>
      <c r="AB1447">
        <f t="shared" si="545"/>
        <v>0</v>
      </c>
      <c r="AC1447">
        <f t="shared" si="546"/>
        <v>0</v>
      </c>
      <c r="AE1447">
        <f t="shared" si="547"/>
        <v>0</v>
      </c>
      <c r="AF1447">
        <f t="shared" si="548"/>
        <v>0</v>
      </c>
      <c r="AG1447">
        <f t="shared" si="559"/>
        <v>0</v>
      </c>
      <c r="AH1447">
        <f t="shared" si="560"/>
        <v>0</v>
      </c>
      <c r="AI1447">
        <f t="shared" si="549"/>
        <v>0</v>
      </c>
      <c r="AJ1447">
        <f t="shared" si="550"/>
        <v>0</v>
      </c>
      <c r="AK1447">
        <f t="shared" si="551"/>
        <v>0</v>
      </c>
      <c r="AL1447">
        <f t="shared" si="552"/>
        <v>0</v>
      </c>
      <c r="AM1447">
        <f t="shared" si="553"/>
        <v>0</v>
      </c>
      <c r="AO1447">
        <f t="shared" si="554"/>
        <v>0</v>
      </c>
      <c r="AP1447">
        <f t="shared" si="555"/>
        <v>0</v>
      </c>
    </row>
    <row r="1448" spans="1:42" x14ac:dyDescent="0.2">
      <c r="A1448" s="43"/>
      <c r="D1448" s="120">
        <f t="shared" si="537"/>
        <v>0</v>
      </c>
      <c r="O1448">
        <f t="shared" si="538"/>
        <v>0</v>
      </c>
      <c r="P1448">
        <f t="shared" si="556"/>
        <v>431</v>
      </c>
      <c r="Q1448">
        <f t="shared" si="557"/>
        <v>0</v>
      </c>
      <c r="R1448">
        <f t="shared" si="539"/>
        <v>0</v>
      </c>
      <c r="S1448">
        <f t="shared" si="540"/>
        <v>0</v>
      </c>
      <c r="T1448">
        <f t="shared" si="558"/>
        <v>0</v>
      </c>
      <c r="V1448">
        <f t="shared" si="541"/>
        <v>0</v>
      </c>
      <c r="W1448">
        <f t="shared" si="542"/>
        <v>0</v>
      </c>
      <c r="Y1448">
        <f t="shared" si="543"/>
        <v>0</v>
      </c>
      <c r="Z1448">
        <f t="shared" si="544"/>
        <v>0</v>
      </c>
      <c r="AB1448">
        <f t="shared" si="545"/>
        <v>0</v>
      </c>
      <c r="AC1448">
        <f t="shared" si="546"/>
        <v>0</v>
      </c>
      <c r="AE1448">
        <f t="shared" si="547"/>
        <v>0</v>
      </c>
      <c r="AF1448">
        <f t="shared" si="548"/>
        <v>0</v>
      </c>
      <c r="AG1448">
        <f t="shared" si="559"/>
        <v>0</v>
      </c>
      <c r="AH1448">
        <f t="shared" si="560"/>
        <v>0</v>
      </c>
      <c r="AI1448">
        <f t="shared" si="549"/>
        <v>0</v>
      </c>
      <c r="AJ1448">
        <f t="shared" si="550"/>
        <v>0</v>
      </c>
      <c r="AK1448">
        <f t="shared" si="551"/>
        <v>0</v>
      </c>
      <c r="AL1448">
        <f t="shared" si="552"/>
        <v>0</v>
      </c>
      <c r="AM1448">
        <f t="shared" si="553"/>
        <v>0</v>
      </c>
      <c r="AO1448">
        <f t="shared" si="554"/>
        <v>0</v>
      </c>
      <c r="AP1448">
        <f t="shared" si="555"/>
        <v>0</v>
      </c>
    </row>
    <row r="1449" spans="1:42" x14ac:dyDescent="0.2">
      <c r="A1449" s="40"/>
      <c r="D1449" s="120">
        <f t="shared" si="537"/>
        <v>0</v>
      </c>
      <c r="O1449">
        <f t="shared" si="538"/>
        <v>0</v>
      </c>
      <c r="P1449">
        <f t="shared" si="556"/>
        <v>431</v>
      </c>
      <c r="Q1449">
        <f t="shared" si="557"/>
        <v>0</v>
      </c>
      <c r="R1449">
        <f t="shared" si="539"/>
        <v>0</v>
      </c>
      <c r="S1449">
        <f t="shared" si="540"/>
        <v>0</v>
      </c>
      <c r="T1449">
        <f t="shared" si="558"/>
        <v>0</v>
      </c>
      <c r="V1449">
        <f t="shared" si="541"/>
        <v>0</v>
      </c>
      <c r="W1449">
        <f t="shared" si="542"/>
        <v>0</v>
      </c>
      <c r="Y1449">
        <f t="shared" si="543"/>
        <v>0</v>
      </c>
      <c r="Z1449">
        <f t="shared" si="544"/>
        <v>0</v>
      </c>
      <c r="AB1449">
        <f t="shared" si="545"/>
        <v>0</v>
      </c>
      <c r="AC1449">
        <f t="shared" si="546"/>
        <v>0</v>
      </c>
      <c r="AE1449">
        <f t="shared" si="547"/>
        <v>0</v>
      </c>
      <c r="AF1449">
        <f t="shared" si="548"/>
        <v>0</v>
      </c>
      <c r="AG1449">
        <f t="shared" si="559"/>
        <v>0</v>
      </c>
      <c r="AH1449">
        <f t="shared" si="560"/>
        <v>0</v>
      </c>
      <c r="AI1449">
        <f t="shared" si="549"/>
        <v>0</v>
      </c>
      <c r="AJ1449">
        <f t="shared" si="550"/>
        <v>0</v>
      </c>
      <c r="AK1449">
        <f t="shared" si="551"/>
        <v>0</v>
      </c>
      <c r="AL1449">
        <f t="shared" si="552"/>
        <v>0</v>
      </c>
      <c r="AM1449">
        <f t="shared" si="553"/>
        <v>0</v>
      </c>
      <c r="AO1449">
        <f t="shared" si="554"/>
        <v>0</v>
      </c>
      <c r="AP1449">
        <f t="shared" si="555"/>
        <v>0</v>
      </c>
    </row>
    <row r="1450" spans="1:42" x14ac:dyDescent="0.2">
      <c r="A1450" s="40"/>
      <c r="D1450" s="120">
        <f t="shared" si="537"/>
        <v>0</v>
      </c>
      <c r="O1450">
        <f t="shared" si="538"/>
        <v>0</v>
      </c>
      <c r="P1450">
        <f t="shared" si="556"/>
        <v>431</v>
      </c>
      <c r="Q1450">
        <f t="shared" si="557"/>
        <v>0</v>
      </c>
      <c r="R1450">
        <f t="shared" si="539"/>
        <v>0</v>
      </c>
      <c r="S1450">
        <f t="shared" si="540"/>
        <v>0</v>
      </c>
      <c r="T1450">
        <f t="shared" si="558"/>
        <v>0</v>
      </c>
      <c r="V1450">
        <f t="shared" si="541"/>
        <v>0</v>
      </c>
      <c r="W1450">
        <f t="shared" si="542"/>
        <v>0</v>
      </c>
      <c r="Y1450">
        <f t="shared" si="543"/>
        <v>0</v>
      </c>
      <c r="Z1450">
        <f t="shared" si="544"/>
        <v>0</v>
      </c>
      <c r="AB1450">
        <f t="shared" si="545"/>
        <v>0</v>
      </c>
      <c r="AC1450">
        <f t="shared" si="546"/>
        <v>0</v>
      </c>
      <c r="AE1450">
        <f t="shared" si="547"/>
        <v>0</v>
      </c>
      <c r="AF1450">
        <f t="shared" si="548"/>
        <v>0</v>
      </c>
      <c r="AG1450">
        <f t="shared" si="559"/>
        <v>0</v>
      </c>
      <c r="AH1450">
        <f t="shared" si="560"/>
        <v>0</v>
      </c>
      <c r="AI1450">
        <f t="shared" si="549"/>
        <v>0</v>
      </c>
      <c r="AJ1450">
        <f t="shared" si="550"/>
        <v>0</v>
      </c>
      <c r="AK1450">
        <f t="shared" si="551"/>
        <v>0</v>
      </c>
      <c r="AL1450">
        <f t="shared" si="552"/>
        <v>0</v>
      </c>
      <c r="AM1450">
        <f t="shared" si="553"/>
        <v>0</v>
      </c>
      <c r="AO1450">
        <f t="shared" si="554"/>
        <v>0</v>
      </c>
      <c r="AP1450">
        <f t="shared" si="555"/>
        <v>0</v>
      </c>
    </row>
    <row r="1451" spans="1:42" x14ac:dyDescent="0.2">
      <c r="D1451" s="120">
        <f t="shared" si="537"/>
        <v>0</v>
      </c>
      <c r="O1451">
        <f t="shared" si="538"/>
        <v>0</v>
      </c>
      <c r="P1451">
        <f t="shared" si="556"/>
        <v>431</v>
      </c>
      <c r="Q1451">
        <f t="shared" si="557"/>
        <v>0</v>
      </c>
      <c r="R1451">
        <f t="shared" si="539"/>
        <v>0</v>
      </c>
      <c r="S1451">
        <f t="shared" si="540"/>
        <v>0</v>
      </c>
      <c r="T1451">
        <f t="shared" si="558"/>
        <v>0</v>
      </c>
      <c r="V1451">
        <f t="shared" si="541"/>
        <v>0</v>
      </c>
      <c r="W1451">
        <f t="shared" si="542"/>
        <v>0</v>
      </c>
      <c r="Y1451">
        <f t="shared" si="543"/>
        <v>0</v>
      </c>
      <c r="Z1451">
        <f t="shared" si="544"/>
        <v>0</v>
      </c>
      <c r="AB1451">
        <f t="shared" si="545"/>
        <v>0</v>
      </c>
      <c r="AC1451">
        <f t="shared" si="546"/>
        <v>0</v>
      </c>
      <c r="AE1451">
        <f t="shared" si="547"/>
        <v>0</v>
      </c>
      <c r="AF1451">
        <f t="shared" si="548"/>
        <v>0</v>
      </c>
      <c r="AG1451">
        <f t="shared" si="559"/>
        <v>0</v>
      </c>
      <c r="AH1451">
        <f t="shared" si="560"/>
        <v>0</v>
      </c>
      <c r="AI1451">
        <f t="shared" si="549"/>
        <v>0</v>
      </c>
      <c r="AJ1451">
        <f t="shared" si="550"/>
        <v>0</v>
      </c>
      <c r="AK1451">
        <f t="shared" si="551"/>
        <v>0</v>
      </c>
      <c r="AL1451">
        <f t="shared" si="552"/>
        <v>0</v>
      </c>
      <c r="AM1451">
        <f t="shared" si="553"/>
        <v>0</v>
      </c>
      <c r="AO1451">
        <f t="shared" si="554"/>
        <v>0</v>
      </c>
      <c r="AP1451">
        <f t="shared" si="555"/>
        <v>0</v>
      </c>
    </row>
    <row r="1452" spans="1:42" x14ac:dyDescent="0.2">
      <c r="A1452" s="40"/>
      <c r="D1452" s="120">
        <f t="shared" si="537"/>
        <v>0</v>
      </c>
      <c r="O1452">
        <f t="shared" si="538"/>
        <v>0</v>
      </c>
      <c r="P1452">
        <f t="shared" si="556"/>
        <v>431</v>
      </c>
      <c r="Q1452">
        <f t="shared" si="557"/>
        <v>0</v>
      </c>
      <c r="R1452">
        <f t="shared" si="539"/>
        <v>0</v>
      </c>
      <c r="S1452">
        <f t="shared" si="540"/>
        <v>0</v>
      </c>
      <c r="T1452">
        <f t="shared" si="558"/>
        <v>0</v>
      </c>
      <c r="V1452">
        <f t="shared" si="541"/>
        <v>0</v>
      </c>
      <c r="W1452">
        <f t="shared" si="542"/>
        <v>0</v>
      </c>
      <c r="Y1452">
        <f t="shared" si="543"/>
        <v>0</v>
      </c>
      <c r="Z1452">
        <f t="shared" si="544"/>
        <v>0</v>
      </c>
      <c r="AB1452">
        <f t="shared" si="545"/>
        <v>0</v>
      </c>
      <c r="AC1452">
        <f t="shared" si="546"/>
        <v>0</v>
      </c>
      <c r="AE1452">
        <f t="shared" si="547"/>
        <v>0</v>
      </c>
      <c r="AF1452">
        <f t="shared" si="548"/>
        <v>0</v>
      </c>
      <c r="AG1452">
        <f t="shared" si="559"/>
        <v>0</v>
      </c>
      <c r="AH1452">
        <f t="shared" si="560"/>
        <v>0</v>
      </c>
      <c r="AI1452">
        <f t="shared" si="549"/>
        <v>0</v>
      </c>
      <c r="AJ1452">
        <f t="shared" si="550"/>
        <v>0</v>
      </c>
      <c r="AK1452">
        <f t="shared" si="551"/>
        <v>0</v>
      </c>
      <c r="AL1452">
        <f t="shared" si="552"/>
        <v>0</v>
      </c>
      <c r="AM1452">
        <f t="shared" si="553"/>
        <v>0</v>
      </c>
      <c r="AO1452">
        <f t="shared" si="554"/>
        <v>0</v>
      </c>
      <c r="AP1452">
        <f t="shared" si="555"/>
        <v>0</v>
      </c>
    </row>
    <row r="1453" spans="1:42" x14ac:dyDescent="0.2">
      <c r="D1453" s="120">
        <f t="shared" si="537"/>
        <v>0</v>
      </c>
      <c r="O1453">
        <f t="shared" si="538"/>
        <v>0</v>
      </c>
      <c r="P1453">
        <f t="shared" si="556"/>
        <v>431</v>
      </c>
      <c r="Q1453">
        <f t="shared" si="557"/>
        <v>0</v>
      </c>
      <c r="R1453">
        <f t="shared" si="539"/>
        <v>0</v>
      </c>
      <c r="S1453">
        <f t="shared" si="540"/>
        <v>0</v>
      </c>
      <c r="T1453">
        <f t="shared" si="558"/>
        <v>0</v>
      </c>
      <c r="V1453">
        <f t="shared" si="541"/>
        <v>0</v>
      </c>
      <c r="W1453">
        <f t="shared" si="542"/>
        <v>0</v>
      </c>
      <c r="Y1453">
        <f t="shared" si="543"/>
        <v>0</v>
      </c>
      <c r="Z1453">
        <f t="shared" si="544"/>
        <v>0</v>
      </c>
      <c r="AB1453">
        <f t="shared" si="545"/>
        <v>0</v>
      </c>
      <c r="AC1453">
        <f t="shared" si="546"/>
        <v>0</v>
      </c>
      <c r="AE1453">
        <f t="shared" si="547"/>
        <v>0</v>
      </c>
      <c r="AF1453">
        <f t="shared" si="548"/>
        <v>0</v>
      </c>
      <c r="AG1453">
        <f t="shared" si="559"/>
        <v>0</v>
      </c>
      <c r="AH1453">
        <f t="shared" si="560"/>
        <v>0</v>
      </c>
      <c r="AI1453">
        <f t="shared" si="549"/>
        <v>0</v>
      </c>
      <c r="AJ1453">
        <f t="shared" si="550"/>
        <v>0</v>
      </c>
      <c r="AK1453">
        <f t="shared" si="551"/>
        <v>0</v>
      </c>
      <c r="AL1453">
        <f t="shared" si="552"/>
        <v>0</v>
      </c>
      <c r="AM1453">
        <f t="shared" si="553"/>
        <v>0</v>
      </c>
      <c r="AO1453">
        <f t="shared" si="554"/>
        <v>0</v>
      </c>
      <c r="AP1453">
        <f t="shared" si="555"/>
        <v>0</v>
      </c>
    </row>
    <row r="1454" spans="1:42" x14ac:dyDescent="0.2">
      <c r="A1454" s="40"/>
      <c r="D1454" s="120">
        <f t="shared" si="537"/>
        <v>0</v>
      </c>
      <c r="O1454">
        <f t="shared" si="538"/>
        <v>0</v>
      </c>
      <c r="P1454">
        <f t="shared" si="556"/>
        <v>431</v>
      </c>
      <c r="Q1454">
        <f t="shared" si="557"/>
        <v>0</v>
      </c>
      <c r="R1454">
        <f t="shared" si="539"/>
        <v>0</v>
      </c>
      <c r="S1454">
        <f t="shared" si="540"/>
        <v>0</v>
      </c>
      <c r="T1454">
        <f t="shared" si="558"/>
        <v>0</v>
      </c>
      <c r="V1454">
        <f t="shared" si="541"/>
        <v>0</v>
      </c>
      <c r="W1454">
        <f t="shared" si="542"/>
        <v>0</v>
      </c>
      <c r="Y1454">
        <f t="shared" si="543"/>
        <v>0</v>
      </c>
      <c r="Z1454">
        <f t="shared" si="544"/>
        <v>0</v>
      </c>
      <c r="AB1454">
        <f t="shared" si="545"/>
        <v>0</v>
      </c>
      <c r="AC1454">
        <f t="shared" si="546"/>
        <v>0</v>
      </c>
      <c r="AE1454">
        <f t="shared" si="547"/>
        <v>0</v>
      </c>
      <c r="AF1454">
        <f t="shared" si="548"/>
        <v>0</v>
      </c>
      <c r="AG1454">
        <f t="shared" si="559"/>
        <v>0</v>
      </c>
      <c r="AH1454">
        <f t="shared" si="560"/>
        <v>0</v>
      </c>
      <c r="AI1454">
        <f t="shared" si="549"/>
        <v>0</v>
      </c>
      <c r="AJ1454">
        <f t="shared" si="550"/>
        <v>0</v>
      </c>
      <c r="AK1454">
        <f t="shared" si="551"/>
        <v>0</v>
      </c>
      <c r="AL1454">
        <f t="shared" si="552"/>
        <v>0</v>
      </c>
      <c r="AM1454">
        <f t="shared" si="553"/>
        <v>0</v>
      </c>
      <c r="AO1454">
        <f t="shared" si="554"/>
        <v>0</v>
      </c>
      <c r="AP1454">
        <f t="shared" si="555"/>
        <v>0</v>
      </c>
    </row>
    <row r="1455" spans="1:42" x14ac:dyDescent="0.2">
      <c r="A1455" s="492"/>
      <c r="D1455" s="120">
        <f t="shared" si="537"/>
        <v>0</v>
      </c>
      <c r="O1455">
        <f t="shared" si="538"/>
        <v>0</v>
      </c>
      <c r="P1455">
        <f t="shared" si="556"/>
        <v>431</v>
      </c>
      <c r="Q1455">
        <f t="shared" si="557"/>
        <v>0</v>
      </c>
      <c r="R1455">
        <f t="shared" si="539"/>
        <v>0</v>
      </c>
      <c r="S1455">
        <f t="shared" si="540"/>
        <v>0</v>
      </c>
      <c r="T1455">
        <f t="shared" si="558"/>
        <v>0</v>
      </c>
      <c r="V1455">
        <f t="shared" si="541"/>
        <v>0</v>
      </c>
      <c r="W1455">
        <f t="shared" si="542"/>
        <v>0</v>
      </c>
      <c r="Y1455">
        <f t="shared" si="543"/>
        <v>0</v>
      </c>
      <c r="Z1455">
        <f t="shared" si="544"/>
        <v>0</v>
      </c>
      <c r="AB1455">
        <f t="shared" si="545"/>
        <v>0</v>
      </c>
      <c r="AC1455">
        <f t="shared" si="546"/>
        <v>0</v>
      </c>
      <c r="AE1455">
        <f t="shared" si="547"/>
        <v>0</v>
      </c>
      <c r="AF1455">
        <f t="shared" si="548"/>
        <v>0</v>
      </c>
      <c r="AG1455">
        <f t="shared" si="559"/>
        <v>0</v>
      </c>
      <c r="AH1455">
        <f t="shared" si="560"/>
        <v>0</v>
      </c>
      <c r="AI1455">
        <f t="shared" si="549"/>
        <v>0</v>
      </c>
      <c r="AJ1455">
        <f t="shared" si="550"/>
        <v>0</v>
      </c>
      <c r="AK1455">
        <f t="shared" si="551"/>
        <v>0</v>
      </c>
      <c r="AL1455">
        <f t="shared" si="552"/>
        <v>0</v>
      </c>
      <c r="AM1455">
        <f t="shared" si="553"/>
        <v>0</v>
      </c>
      <c r="AO1455">
        <f t="shared" si="554"/>
        <v>0</v>
      </c>
      <c r="AP1455">
        <f t="shared" si="555"/>
        <v>0</v>
      </c>
    </row>
    <row r="1456" spans="1:42" x14ac:dyDescent="0.2">
      <c r="A1456" s="191"/>
      <c r="D1456" s="120">
        <f t="shared" si="537"/>
        <v>0</v>
      </c>
      <c r="O1456">
        <f t="shared" si="538"/>
        <v>0</v>
      </c>
      <c r="P1456">
        <f t="shared" si="556"/>
        <v>431</v>
      </c>
      <c r="Q1456">
        <f t="shared" si="557"/>
        <v>0</v>
      </c>
      <c r="R1456">
        <f t="shared" si="539"/>
        <v>0</v>
      </c>
      <c r="S1456">
        <f t="shared" si="540"/>
        <v>0</v>
      </c>
      <c r="T1456">
        <f t="shared" si="558"/>
        <v>0</v>
      </c>
      <c r="V1456">
        <f t="shared" si="541"/>
        <v>0</v>
      </c>
      <c r="W1456">
        <f t="shared" si="542"/>
        <v>0</v>
      </c>
      <c r="Y1456">
        <f t="shared" si="543"/>
        <v>0</v>
      </c>
      <c r="Z1456">
        <f t="shared" si="544"/>
        <v>0</v>
      </c>
      <c r="AB1456">
        <f t="shared" si="545"/>
        <v>0</v>
      </c>
      <c r="AC1456">
        <f t="shared" si="546"/>
        <v>0</v>
      </c>
      <c r="AE1456">
        <f t="shared" si="547"/>
        <v>0</v>
      </c>
      <c r="AF1456">
        <f t="shared" si="548"/>
        <v>0</v>
      </c>
      <c r="AG1456">
        <f t="shared" si="559"/>
        <v>0</v>
      </c>
      <c r="AH1456">
        <f t="shared" si="560"/>
        <v>0</v>
      </c>
      <c r="AI1456">
        <f t="shared" si="549"/>
        <v>0</v>
      </c>
      <c r="AJ1456">
        <f t="shared" si="550"/>
        <v>0</v>
      </c>
      <c r="AK1456">
        <f t="shared" si="551"/>
        <v>0</v>
      </c>
      <c r="AL1456">
        <f t="shared" si="552"/>
        <v>0</v>
      </c>
      <c r="AM1456">
        <f t="shared" si="553"/>
        <v>0</v>
      </c>
      <c r="AO1456">
        <f t="shared" si="554"/>
        <v>0</v>
      </c>
      <c r="AP1456">
        <f t="shared" si="555"/>
        <v>0</v>
      </c>
    </row>
    <row r="1457" spans="1:42" x14ac:dyDescent="0.2">
      <c r="D1457" s="120">
        <f t="shared" si="537"/>
        <v>0</v>
      </c>
      <c r="O1457">
        <f t="shared" si="538"/>
        <v>0</v>
      </c>
      <c r="P1457">
        <f t="shared" si="556"/>
        <v>431</v>
      </c>
      <c r="Q1457">
        <f t="shared" si="557"/>
        <v>0</v>
      </c>
      <c r="R1457">
        <f t="shared" si="539"/>
        <v>0</v>
      </c>
      <c r="S1457">
        <f t="shared" si="540"/>
        <v>0</v>
      </c>
      <c r="T1457">
        <f t="shared" si="558"/>
        <v>0</v>
      </c>
      <c r="V1457">
        <f t="shared" si="541"/>
        <v>0</v>
      </c>
      <c r="W1457">
        <f t="shared" si="542"/>
        <v>0</v>
      </c>
      <c r="Y1457">
        <f t="shared" si="543"/>
        <v>0</v>
      </c>
      <c r="Z1457">
        <f t="shared" si="544"/>
        <v>0</v>
      </c>
      <c r="AB1457">
        <f t="shared" si="545"/>
        <v>0</v>
      </c>
      <c r="AC1457">
        <f t="shared" si="546"/>
        <v>0</v>
      </c>
      <c r="AE1457">
        <f t="shared" si="547"/>
        <v>0</v>
      </c>
      <c r="AF1457">
        <f t="shared" si="548"/>
        <v>0</v>
      </c>
      <c r="AG1457">
        <f t="shared" si="559"/>
        <v>0</v>
      </c>
      <c r="AH1457">
        <f t="shared" si="560"/>
        <v>0</v>
      </c>
      <c r="AI1457">
        <f t="shared" si="549"/>
        <v>0</v>
      </c>
      <c r="AJ1457">
        <f t="shared" si="550"/>
        <v>0</v>
      </c>
      <c r="AK1457">
        <f t="shared" si="551"/>
        <v>0</v>
      </c>
      <c r="AL1457">
        <f t="shared" si="552"/>
        <v>0</v>
      </c>
      <c r="AM1457">
        <f t="shared" si="553"/>
        <v>0</v>
      </c>
      <c r="AO1457">
        <f t="shared" si="554"/>
        <v>0</v>
      </c>
      <c r="AP1457">
        <f t="shared" si="555"/>
        <v>0</v>
      </c>
    </row>
    <row r="1458" spans="1:42" x14ac:dyDescent="0.2">
      <c r="D1458" s="120">
        <f t="shared" si="537"/>
        <v>0</v>
      </c>
      <c r="O1458">
        <f t="shared" si="538"/>
        <v>0</v>
      </c>
      <c r="P1458">
        <f t="shared" si="556"/>
        <v>431</v>
      </c>
      <c r="Q1458">
        <f t="shared" si="557"/>
        <v>0</v>
      </c>
      <c r="R1458">
        <f t="shared" si="539"/>
        <v>0</v>
      </c>
      <c r="S1458">
        <f t="shared" si="540"/>
        <v>0</v>
      </c>
      <c r="T1458">
        <f t="shared" si="558"/>
        <v>0</v>
      </c>
      <c r="V1458">
        <f t="shared" si="541"/>
        <v>0</v>
      </c>
      <c r="W1458">
        <f t="shared" si="542"/>
        <v>0</v>
      </c>
      <c r="Y1458">
        <f t="shared" si="543"/>
        <v>0</v>
      </c>
      <c r="Z1458">
        <f t="shared" si="544"/>
        <v>0</v>
      </c>
      <c r="AB1458">
        <f t="shared" si="545"/>
        <v>0</v>
      </c>
      <c r="AC1458">
        <f t="shared" si="546"/>
        <v>0</v>
      </c>
      <c r="AE1458">
        <f t="shared" si="547"/>
        <v>0</v>
      </c>
      <c r="AF1458">
        <f t="shared" si="548"/>
        <v>0</v>
      </c>
      <c r="AG1458">
        <f t="shared" si="559"/>
        <v>0</v>
      </c>
      <c r="AH1458">
        <f t="shared" si="560"/>
        <v>0</v>
      </c>
      <c r="AI1458">
        <f t="shared" si="549"/>
        <v>0</v>
      </c>
      <c r="AJ1458">
        <f t="shared" si="550"/>
        <v>0</v>
      </c>
      <c r="AK1458">
        <f t="shared" si="551"/>
        <v>0</v>
      </c>
      <c r="AL1458">
        <f t="shared" si="552"/>
        <v>0</v>
      </c>
      <c r="AM1458">
        <f t="shared" si="553"/>
        <v>0</v>
      </c>
      <c r="AO1458">
        <f t="shared" si="554"/>
        <v>0</v>
      </c>
      <c r="AP1458">
        <f t="shared" si="555"/>
        <v>0</v>
      </c>
    </row>
    <row r="1459" spans="1:42" x14ac:dyDescent="0.2">
      <c r="A1459" s="40"/>
      <c r="D1459" s="120">
        <f t="shared" si="537"/>
        <v>0</v>
      </c>
      <c r="O1459">
        <f t="shared" si="538"/>
        <v>0</v>
      </c>
      <c r="P1459">
        <f t="shared" si="556"/>
        <v>431</v>
      </c>
      <c r="Q1459">
        <f t="shared" si="557"/>
        <v>0</v>
      </c>
      <c r="R1459">
        <f t="shared" si="539"/>
        <v>0</v>
      </c>
      <c r="S1459">
        <f t="shared" si="540"/>
        <v>0</v>
      </c>
      <c r="T1459">
        <f t="shared" si="558"/>
        <v>0</v>
      </c>
      <c r="V1459">
        <f t="shared" si="541"/>
        <v>0</v>
      </c>
      <c r="W1459">
        <f t="shared" si="542"/>
        <v>0</v>
      </c>
      <c r="Y1459">
        <f t="shared" si="543"/>
        <v>0</v>
      </c>
      <c r="Z1459">
        <f t="shared" si="544"/>
        <v>0</v>
      </c>
      <c r="AB1459">
        <f t="shared" si="545"/>
        <v>0</v>
      </c>
      <c r="AC1459">
        <f t="shared" si="546"/>
        <v>0</v>
      </c>
      <c r="AE1459">
        <f t="shared" si="547"/>
        <v>0</v>
      </c>
      <c r="AF1459">
        <f t="shared" si="548"/>
        <v>0</v>
      </c>
      <c r="AG1459">
        <f t="shared" si="559"/>
        <v>0</v>
      </c>
      <c r="AH1459">
        <f t="shared" si="560"/>
        <v>0</v>
      </c>
      <c r="AI1459">
        <f t="shared" si="549"/>
        <v>0</v>
      </c>
      <c r="AJ1459">
        <f t="shared" si="550"/>
        <v>0</v>
      </c>
      <c r="AK1459">
        <f t="shared" si="551"/>
        <v>0</v>
      </c>
      <c r="AL1459">
        <f t="shared" si="552"/>
        <v>0</v>
      </c>
      <c r="AM1459">
        <f t="shared" si="553"/>
        <v>0</v>
      </c>
      <c r="AO1459">
        <f t="shared" si="554"/>
        <v>0</v>
      </c>
      <c r="AP1459">
        <f t="shared" si="555"/>
        <v>0</v>
      </c>
    </row>
    <row r="1460" spans="1:42" x14ac:dyDescent="0.2">
      <c r="A1460" s="40"/>
      <c r="D1460" s="120">
        <f t="shared" si="537"/>
        <v>0</v>
      </c>
      <c r="O1460">
        <f t="shared" si="538"/>
        <v>0</v>
      </c>
      <c r="P1460">
        <f t="shared" si="556"/>
        <v>431</v>
      </c>
      <c r="Q1460">
        <f t="shared" si="557"/>
        <v>0</v>
      </c>
      <c r="R1460">
        <f t="shared" si="539"/>
        <v>0</v>
      </c>
      <c r="S1460">
        <f t="shared" si="540"/>
        <v>0</v>
      </c>
      <c r="T1460">
        <f t="shared" si="558"/>
        <v>0</v>
      </c>
      <c r="V1460">
        <f t="shared" si="541"/>
        <v>0</v>
      </c>
      <c r="W1460">
        <f t="shared" si="542"/>
        <v>0</v>
      </c>
      <c r="Y1460">
        <f t="shared" si="543"/>
        <v>0</v>
      </c>
      <c r="Z1460">
        <f t="shared" si="544"/>
        <v>0</v>
      </c>
      <c r="AB1460">
        <f t="shared" si="545"/>
        <v>0</v>
      </c>
      <c r="AC1460">
        <f t="shared" si="546"/>
        <v>0</v>
      </c>
      <c r="AE1460">
        <f t="shared" si="547"/>
        <v>0</v>
      </c>
      <c r="AF1460">
        <f t="shared" si="548"/>
        <v>0</v>
      </c>
      <c r="AG1460">
        <f t="shared" si="559"/>
        <v>0</v>
      </c>
      <c r="AH1460">
        <f t="shared" si="560"/>
        <v>0</v>
      </c>
      <c r="AI1460">
        <f t="shared" si="549"/>
        <v>0</v>
      </c>
      <c r="AJ1460">
        <f t="shared" si="550"/>
        <v>0</v>
      </c>
      <c r="AK1460">
        <f t="shared" si="551"/>
        <v>0</v>
      </c>
      <c r="AL1460">
        <f t="shared" si="552"/>
        <v>0</v>
      </c>
      <c r="AM1460">
        <f t="shared" si="553"/>
        <v>0</v>
      </c>
      <c r="AO1460">
        <f t="shared" si="554"/>
        <v>0</v>
      </c>
      <c r="AP1460">
        <f t="shared" si="555"/>
        <v>0</v>
      </c>
    </row>
    <row r="1461" spans="1:42" x14ac:dyDescent="0.2">
      <c r="D1461" s="120">
        <f t="shared" si="537"/>
        <v>0</v>
      </c>
      <c r="O1461">
        <f t="shared" si="538"/>
        <v>0</v>
      </c>
      <c r="P1461">
        <f t="shared" si="556"/>
        <v>431</v>
      </c>
      <c r="Q1461">
        <f t="shared" si="557"/>
        <v>0</v>
      </c>
      <c r="R1461">
        <f t="shared" si="539"/>
        <v>0</v>
      </c>
      <c r="S1461">
        <f t="shared" si="540"/>
        <v>0</v>
      </c>
      <c r="T1461">
        <f t="shared" si="558"/>
        <v>0</v>
      </c>
      <c r="V1461">
        <f t="shared" si="541"/>
        <v>0</v>
      </c>
      <c r="W1461">
        <f t="shared" si="542"/>
        <v>0</v>
      </c>
      <c r="Y1461">
        <f t="shared" si="543"/>
        <v>0</v>
      </c>
      <c r="Z1461">
        <f t="shared" si="544"/>
        <v>0</v>
      </c>
      <c r="AB1461">
        <f t="shared" si="545"/>
        <v>0</v>
      </c>
      <c r="AC1461">
        <f t="shared" si="546"/>
        <v>0</v>
      </c>
      <c r="AE1461">
        <f t="shared" si="547"/>
        <v>0</v>
      </c>
      <c r="AF1461">
        <f t="shared" si="548"/>
        <v>0</v>
      </c>
      <c r="AG1461">
        <f t="shared" si="559"/>
        <v>0</v>
      </c>
      <c r="AH1461">
        <f t="shared" si="560"/>
        <v>0</v>
      </c>
      <c r="AI1461">
        <f t="shared" si="549"/>
        <v>0</v>
      </c>
      <c r="AJ1461">
        <f t="shared" si="550"/>
        <v>0</v>
      </c>
      <c r="AK1461">
        <f t="shared" si="551"/>
        <v>0</v>
      </c>
      <c r="AL1461">
        <f t="shared" si="552"/>
        <v>0</v>
      </c>
      <c r="AM1461">
        <f t="shared" si="553"/>
        <v>0</v>
      </c>
      <c r="AO1461">
        <f t="shared" si="554"/>
        <v>0</v>
      </c>
      <c r="AP1461">
        <f t="shared" si="555"/>
        <v>0</v>
      </c>
    </row>
    <row r="1462" spans="1:42" x14ac:dyDescent="0.2">
      <c r="D1462" s="120">
        <f t="shared" si="537"/>
        <v>0</v>
      </c>
      <c r="O1462">
        <f t="shared" si="538"/>
        <v>0</v>
      </c>
      <c r="P1462">
        <f t="shared" si="556"/>
        <v>431</v>
      </c>
      <c r="Q1462">
        <f t="shared" si="557"/>
        <v>0</v>
      </c>
      <c r="R1462">
        <f t="shared" si="539"/>
        <v>0</v>
      </c>
      <c r="S1462">
        <f t="shared" si="540"/>
        <v>0</v>
      </c>
      <c r="T1462">
        <f t="shared" si="558"/>
        <v>0</v>
      </c>
      <c r="V1462">
        <f t="shared" si="541"/>
        <v>0</v>
      </c>
      <c r="W1462">
        <f t="shared" si="542"/>
        <v>0</v>
      </c>
      <c r="Y1462">
        <f t="shared" si="543"/>
        <v>0</v>
      </c>
      <c r="Z1462">
        <f t="shared" si="544"/>
        <v>0</v>
      </c>
      <c r="AB1462">
        <f t="shared" si="545"/>
        <v>0</v>
      </c>
      <c r="AC1462">
        <f t="shared" si="546"/>
        <v>0</v>
      </c>
      <c r="AE1462">
        <f t="shared" si="547"/>
        <v>0</v>
      </c>
      <c r="AF1462">
        <f t="shared" si="548"/>
        <v>0</v>
      </c>
      <c r="AG1462">
        <f t="shared" si="559"/>
        <v>0</v>
      </c>
      <c r="AH1462">
        <f t="shared" si="560"/>
        <v>0</v>
      </c>
      <c r="AI1462">
        <f t="shared" si="549"/>
        <v>0</v>
      </c>
      <c r="AJ1462">
        <f t="shared" si="550"/>
        <v>0</v>
      </c>
      <c r="AK1462">
        <f t="shared" si="551"/>
        <v>0</v>
      </c>
      <c r="AL1462">
        <f t="shared" si="552"/>
        <v>0</v>
      </c>
      <c r="AM1462">
        <f t="shared" si="553"/>
        <v>0</v>
      </c>
      <c r="AO1462">
        <f t="shared" si="554"/>
        <v>0</v>
      </c>
      <c r="AP1462">
        <f t="shared" si="555"/>
        <v>0</v>
      </c>
    </row>
    <row r="1463" spans="1:42" x14ac:dyDescent="0.2">
      <c r="A1463" s="394"/>
      <c r="D1463" s="120">
        <f t="shared" si="537"/>
        <v>0</v>
      </c>
      <c r="O1463">
        <f t="shared" si="538"/>
        <v>0</v>
      </c>
      <c r="P1463">
        <f t="shared" si="556"/>
        <v>431</v>
      </c>
      <c r="Q1463">
        <f t="shared" si="557"/>
        <v>0</v>
      </c>
      <c r="R1463">
        <f t="shared" si="539"/>
        <v>0</v>
      </c>
      <c r="S1463">
        <f t="shared" si="540"/>
        <v>0</v>
      </c>
      <c r="T1463">
        <f t="shared" si="558"/>
        <v>0</v>
      </c>
      <c r="V1463">
        <f t="shared" si="541"/>
        <v>0</v>
      </c>
      <c r="W1463">
        <f t="shared" si="542"/>
        <v>0</v>
      </c>
      <c r="Y1463">
        <f t="shared" si="543"/>
        <v>0</v>
      </c>
      <c r="Z1463">
        <f t="shared" si="544"/>
        <v>0</v>
      </c>
      <c r="AB1463">
        <f t="shared" si="545"/>
        <v>0</v>
      </c>
      <c r="AC1463">
        <f t="shared" si="546"/>
        <v>0</v>
      </c>
      <c r="AE1463">
        <f t="shared" si="547"/>
        <v>0</v>
      </c>
      <c r="AF1463">
        <f t="shared" si="548"/>
        <v>0</v>
      </c>
      <c r="AG1463">
        <f t="shared" si="559"/>
        <v>0</v>
      </c>
      <c r="AH1463">
        <f t="shared" si="560"/>
        <v>0</v>
      </c>
      <c r="AI1463">
        <f t="shared" si="549"/>
        <v>0</v>
      </c>
      <c r="AJ1463">
        <f t="shared" si="550"/>
        <v>0</v>
      </c>
      <c r="AK1463">
        <f t="shared" si="551"/>
        <v>0</v>
      </c>
      <c r="AL1463">
        <f t="shared" si="552"/>
        <v>0</v>
      </c>
      <c r="AM1463">
        <f t="shared" si="553"/>
        <v>0</v>
      </c>
      <c r="AO1463">
        <f t="shared" si="554"/>
        <v>0</v>
      </c>
      <c r="AP1463">
        <f t="shared" si="555"/>
        <v>0</v>
      </c>
    </row>
    <row r="1464" spans="1:42" x14ac:dyDescent="0.2">
      <c r="A1464" s="237"/>
      <c r="D1464" s="120">
        <f t="shared" si="537"/>
        <v>0</v>
      </c>
      <c r="O1464">
        <f t="shared" si="538"/>
        <v>0</v>
      </c>
      <c r="P1464">
        <f t="shared" si="556"/>
        <v>431</v>
      </c>
      <c r="Q1464">
        <f t="shared" si="557"/>
        <v>0</v>
      </c>
      <c r="R1464">
        <f t="shared" si="539"/>
        <v>0</v>
      </c>
      <c r="S1464">
        <f t="shared" si="540"/>
        <v>0</v>
      </c>
      <c r="T1464">
        <f t="shared" si="558"/>
        <v>0</v>
      </c>
      <c r="V1464">
        <f t="shared" si="541"/>
        <v>0</v>
      </c>
      <c r="W1464">
        <f t="shared" si="542"/>
        <v>0</v>
      </c>
      <c r="Y1464">
        <f t="shared" si="543"/>
        <v>0</v>
      </c>
      <c r="Z1464">
        <f t="shared" si="544"/>
        <v>0</v>
      </c>
      <c r="AB1464">
        <f t="shared" si="545"/>
        <v>0</v>
      </c>
      <c r="AC1464">
        <f t="shared" si="546"/>
        <v>0</v>
      </c>
      <c r="AE1464">
        <f t="shared" si="547"/>
        <v>0</v>
      </c>
      <c r="AF1464">
        <f t="shared" si="548"/>
        <v>0</v>
      </c>
      <c r="AG1464">
        <f t="shared" si="559"/>
        <v>0</v>
      </c>
      <c r="AH1464">
        <f t="shared" si="560"/>
        <v>0</v>
      </c>
      <c r="AI1464">
        <f t="shared" si="549"/>
        <v>0</v>
      </c>
      <c r="AJ1464">
        <f t="shared" si="550"/>
        <v>0</v>
      </c>
      <c r="AK1464">
        <f t="shared" si="551"/>
        <v>0</v>
      </c>
      <c r="AL1464">
        <f t="shared" si="552"/>
        <v>0</v>
      </c>
      <c r="AM1464">
        <f t="shared" si="553"/>
        <v>0</v>
      </c>
      <c r="AO1464">
        <f t="shared" si="554"/>
        <v>0</v>
      </c>
      <c r="AP1464">
        <f t="shared" si="555"/>
        <v>0</v>
      </c>
    </row>
    <row r="1465" spans="1:42" x14ac:dyDescent="0.2">
      <c r="A1465" s="40"/>
      <c r="D1465" s="120">
        <f t="shared" si="537"/>
        <v>0</v>
      </c>
      <c r="O1465">
        <f t="shared" si="538"/>
        <v>0</v>
      </c>
      <c r="P1465">
        <f t="shared" si="556"/>
        <v>431</v>
      </c>
      <c r="Q1465">
        <f t="shared" si="557"/>
        <v>0</v>
      </c>
      <c r="R1465">
        <f t="shared" si="539"/>
        <v>0</v>
      </c>
      <c r="S1465">
        <f t="shared" si="540"/>
        <v>0</v>
      </c>
      <c r="T1465">
        <f t="shared" si="558"/>
        <v>0</v>
      </c>
      <c r="V1465">
        <f t="shared" si="541"/>
        <v>0</v>
      </c>
      <c r="W1465">
        <f t="shared" si="542"/>
        <v>0</v>
      </c>
      <c r="Y1465">
        <f t="shared" si="543"/>
        <v>0</v>
      </c>
      <c r="Z1465">
        <f t="shared" si="544"/>
        <v>0</v>
      </c>
      <c r="AB1465">
        <f t="shared" si="545"/>
        <v>0</v>
      </c>
      <c r="AC1465">
        <f t="shared" si="546"/>
        <v>0</v>
      </c>
      <c r="AE1465">
        <f t="shared" si="547"/>
        <v>0</v>
      </c>
      <c r="AF1465">
        <f t="shared" si="548"/>
        <v>0</v>
      </c>
      <c r="AG1465">
        <f t="shared" si="559"/>
        <v>0</v>
      </c>
      <c r="AH1465">
        <f t="shared" si="560"/>
        <v>0</v>
      </c>
      <c r="AI1465">
        <f t="shared" si="549"/>
        <v>0</v>
      </c>
      <c r="AJ1465">
        <f t="shared" si="550"/>
        <v>0</v>
      </c>
      <c r="AK1465">
        <f t="shared" si="551"/>
        <v>0</v>
      </c>
      <c r="AL1465">
        <f t="shared" si="552"/>
        <v>0</v>
      </c>
      <c r="AM1465">
        <f t="shared" si="553"/>
        <v>0</v>
      </c>
      <c r="AO1465">
        <f t="shared" si="554"/>
        <v>0</v>
      </c>
      <c r="AP1465">
        <f t="shared" si="555"/>
        <v>0</v>
      </c>
    </row>
    <row r="1466" spans="1:42" x14ac:dyDescent="0.2">
      <c r="D1466" s="120">
        <f t="shared" si="537"/>
        <v>0</v>
      </c>
      <c r="O1466">
        <f t="shared" si="538"/>
        <v>0</v>
      </c>
      <c r="P1466">
        <f t="shared" si="556"/>
        <v>431</v>
      </c>
      <c r="Q1466">
        <f t="shared" si="557"/>
        <v>0</v>
      </c>
      <c r="R1466">
        <f t="shared" si="539"/>
        <v>0</v>
      </c>
      <c r="S1466">
        <f t="shared" si="540"/>
        <v>0</v>
      </c>
      <c r="T1466">
        <f t="shared" si="558"/>
        <v>0</v>
      </c>
      <c r="V1466">
        <f t="shared" si="541"/>
        <v>0</v>
      </c>
      <c r="W1466">
        <f t="shared" si="542"/>
        <v>0</v>
      </c>
      <c r="Y1466">
        <f t="shared" si="543"/>
        <v>0</v>
      </c>
      <c r="Z1466">
        <f t="shared" si="544"/>
        <v>0</v>
      </c>
      <c r="AB1466">
        <f t="shared" si="545"/>
        <v>0</v>
      </c>
      <c r="AC1466">
        <f t="shared" si="546"/>
        <v>0</v>
      </c>
      <c r="AE1466">
        <f t="shared" si="547"/>
        <v>0</v>
      </c>
      <c r="AF1466">
        <f t="shared" si="548"/>
        <v>0</v>
      </c>
      <c r="AG1466">
        <f t="shared" si="559"/>
        <v>0</v>
      </c>
      <c r="AH1466">
        <f t="shared" si="560"/>
        <v>0</v>
      </c>
      <c r="AI1466">
        <f t="shared" si="549"/>
        <v>0</v>
      </c>
      <c r="AJ1466">
        <f t="shared" si="550"/>
        <v>0</v>
      </c>
      <c r="AK1466">
        <f t="shared" si="551"/>
        <v>0</v>
      </c>
      <c r="AL1466">
        <f t="shared" si="552"/>
        <v>0</v>
      </c>
      <c r="AM1466">
        <f t="shared" si="553"/>
        <v>0</v>
      </c>
      <c r="AO1466">
        <f t="shared" si="554"/>
        <v>0</v>
      </c>
      <c r="AP1466">
        <f t="shared" si="555"/>
        <v>0</v>
      </c>
    </row>
    <row r="1467" spans="1:42" x14ac:dyDescent="0.2">
      <c r="A1467" s="40"/>
      <c r="D1467" s="120">
        <f t="shared" si="537"/>
        <v>0</v>
      </c>
      <c r="O1467">
        <f t="shared" si="538"/>
        <v>0</v>
      </c>
      <c r="P1467">
        <f t="shared" si="556"/>
        <v>431</v>
      </c>
      <c r="Q1467">
        <f t="shared" si="557"/>
        <v>0</v>
      </c>
      <c r="R1467">
        <f t="shared" si="539"/>
        <v>0</v>
      </c>
      <c r="S1467">
        <f t="shared" si="540"/>
        <v>0</v>
      </c>
      <c r="T1467">
        <f t="shared" si="558"/>
        <v>0</v>
      </c>
      <c r="V1467">
        <f t="shared" si="541"/>
        <v>0</v>
      </c>
      <c r="W1467">
        <f t="shared" si="542"/>
        <v>0</v>
      </c>
      <c r="Y1467">
        <f t="shared" si="543"/>
        <v>0</v>
      </c>
      <c r="Z1467">
        <f t="shared" si="544"/>
        <v>0</v>
      </c>
      <c r="AB1467">
        <f t="shared" si="545"/>
        <v>0</v>
      </c>
      <c r="AC1467">
        <f t="shared" si="546"/>
        <v>0</v>
      </c>
      <c r="AE1467">
        <f t="shared" si="547"/>
        <v>0</v>
      </c>
      <c r="AF1467">
        <f t="shared" si="548"/>
        <v>0</v>
      </c>
      <c r="AG1467">
        <f t="shared" si="559"/>
        <v>0</v>
      </c>
      <c r="AH1467">
        <f t="shared" si="560"/>
        <v>0</v>
      </c>
      <c r="AI1467">
        <f t="shared" si="549"/>
        <v>0</v>
      </c>
      <c r="AJ1467">
        <f t="shared" si="550"/>
        <v>0</v>
      </c>
      <c r="AK1467">
        <f t="shared" si="551"/>
        <v>0</v>
      </c>
      <c r="AL1467">
        <f t="shared" si="552"/>
        <v>0</v>
      </c>
      <c r="AM1467">
        <f t="shared" si="553"/>
        <v>0</v>
      </c>
      <c r="AO1467">
        <f t="shared" si="554"/>
        <v>0</v>
      </c>
      <c r="AP1467">
        <f t="shared" si="555"/>
        <v>0</v>
      </c>
    </row>
    <row r="1468" spans="1:42" x14ac:dyDescent="0.2">
      <c r="A1468" s="394"/>
      <c r="D1468" s="120">
        <f t="shared" si="537"/>
        <v>0</v>
      </c>
      <c r="O1468">
        <f t="shared" si="538"/>
        <v>0</v>
      </c>
      <c r="P1468">
        <f t="shared" si="556"/>
        <v>431</v>
      </c>
      <c r="Q1468">
        <f t="shared" si="557"/>
        <v>0</v>
      </c>
      <c r="R1468">
        <f t="shared" si="539"/>
        <v>0</v>
      </c>
      <c r="S1468">
        <f t="shared" si="540"/>
        <v>0</v>
      </c>
      <c r="T1468">
        <f t="shared" si="558"/>
        <v>0</v>
      </c>
      <c r="V1468">
        <f t="shared" si="541"/>
        <v>0</v>
      </c>
      <c r="W1468">
        <f t="shared" si="542"/>
        <v>0</v>
      </c>
      <c r="Y1468">
        <f t="shared" si="543"/>
        <v>0</v>
      </c>
      <c r="Z1468">
        <f t="shared" si="544"/>
        <v>0</v>
      </c>
      <c r="AB1468">
        <f t="shared" si="545"/>
        <v>0</v>
      </c>
      <c r="AC1468">
        <f t="shared" si="546"/>
        <v>0</v>
      </c>
      <c r="AE1468">
        <f t="shared" si="547"/>
        <v>0</v>
      </c>
      <c r="AF1468">
        <f t="shared" si="548"/>
        <v>0</v>
      </c>
      <c r="AG1468">
        <f t="shared" si="559"/>
        <v>0</v>
      </c>
      <c r="AH1468">
        <f t="shared" si="560"/>
        <v>0</v>
      </c>
      <c r="AI1468">
        <f t="shared" si="549"/>
        <v>0</v>
      </c>
      <c r="AJ1468">
        <f t="shared" si="550"/>
        <v>0</v>
      </c>
      <c r="AK1468">
        <f t="shared" si="551"/>
        <v>0</v>
      </c>
      <c r="AL1468">
        <f t="shared" si="552"/>
        <v>0</v>
      </c>
      <c r="AM1468">
        <f t="shared" si="553"/>
        <v>0</v>
      </c>
      <c r="AO1468">
        <f t="shared" si="554"/>
        <v>0</v>
      </c>
      <c r="AP1468">
        <f t="shared" si="555"/>
        <v>0</v>
      </c>
    </row>
    <row r="1469" spans="1:42" x14ac:dyDescent="0.2">
      <c r="D1469" s="120">
        <f t="shared" si="537"/>
        <v>0</v>
      </c>
      <c r="O1469">
        <f t="shared" si="538"/>
        <v>0</v>
      </c>
      <c r="P1469">
        <f t="shared" si="556"/>
        <v>431</v>
      </c>
      <c r="Q1469">
        <f t="shared" si="557"/>
        <v>0</v>
      </c>
      <c r="R1469">
        <f t="shared" si="539"/>
        <v>0</v>
      </c>
      <c r="S1469">
        <f t="shared" si="540"/>
        <v>0</v>
      </c>
      <c r="T1469">
        <f t="shared" si="558"/>
        <v>0</v>
      </c>
      <c r="V1469">
        <f t="shared" si="541"/>
        <v>0</v>
      </c>
      <c r="W1469">
        <f t="shared" si="542"/>
        <v>0</v>
      </c>
      <c r="Y1469">
        <f t="shared" si="543"/>
        <v>0</v>
      </c>
      <c r="Z1469">
        <f t="shared" si="544"/>
        <v>0</v>
      </c>
      <c r="AB1469">
        <f t="shared" si="545"/>
        <v>0</v>
      </c>
      <c r="AC1469">
        <f t="shared" si="546"/>
        <v>0</v>
      </c>
      <c r="AE1469">
        <f t="shared" si="547"/>
        <v>0</v>
      </c>
      <c r="AF1469">
        <f t="shared" si="548"/>
        <v>0</v>
      </c>
      <c r="AG1469">
        <f t="shared" si="559"/>
        <v>0</v>
      </c>
      <c r="AH1469">
        <f t="shared" si="560"/>
        <v>0</v>
      </c>
      <c r="AI1469">
        <f t="shared" si="549"/>
        <v>0</v>
      </c>
      <c r="AJ1469">
        <f t="shared" si="550"/>
        <v>0</v>
      </c>
      <c r="AK1469">
        <f t="shared" si="551"/>
        <v>0</v>
      </c>
      <c r="AL1469">
        <f t="shared" si="552"/>
        <v>0</v>
      </c>
      <c r="AM1469">
        <f t="shared" si="553"/>
        <v>0</v>
      </c>
      <c r="AO1469">
        <f t="shared" si="554"/>
        <v>0</v>
      </c>
      <c r="AP1469">
        <f t="shared" si="555"/>
        <v>0</v>
      </c>
    </row>
    <row r="1470" spans="1:42" x14ac:dyDescent="0.2">
      <c r="A1470" s="191"/>
      <c r="D1470" s="120">
        <f t="shared" si="537"/>
        <v>0</v>
      </c>
      <c r="O1470">
        <f t="shared" si="538"/>
        <v>0</v>
      </c>
      <c r="P1470">
        <f t="shared" si="556"/>
        <v>431</v>
      </c>
      <c r="Q1470">
        <f t="shared" si="557"/>
        <v>0</v>
      </c>
      <c r="R1470">
        <f t="shared" si="539"/>
        <v>0</v>
      </c>
      <c r="S1470">
        <f t="shared" si="540"/>
        <v>0</v>
      </c>
      <c r="T1470">
        <f t="shared" si="558"/>
        <v>0</v>
      </c>
      <c r="V1470">
        <f t="shared" si="541"/>
        <v>0</v>
      </c>
      <c r="W1470">
        <f t="shared" si="542"/>
        <v>0</v>
      </c>
      <c r="Y1470">
        <f t="shared" si="543"/>
        <v>0</v>
      </c>
      <c r="Z1470">
        <f t="shared" si="544"/>
        <v>0</v>
      </c>
      <c r="AB1470">
        <f t="shared" si="545"/>
        <v>0</v>
      </c>
      <c r="AC1470">
        <f t="shared" si="546"/>
        <v>0</v>
      </c>
      <c r="AE1470">
        <f t="shared" si="547"/>
        <v>0</v>
      </c>
      <c r="AF1470">
        <f t="shared" si="548"/>
        <v>0</v>
      </c>
      <c r="AG1470">
        <f t="shared" si="559"/>
        <v>0</v>
      </c>
      <c r="AH1470">
        <f t="shared" si="560"/>
        <v>0</v>
      </c>
      <c r="AI1470">
        <f t="shared" si="549"/>
        <v>0</v>
      </c>
      <c r="AJ1470">
        <f t="shared" si="550"/>
        <v>0</v>
      </c>
      <c r="AK1470">
        <f t="shared" si="551"/>
        <v>0</v>
      </c>
      <c r="AL1470">
        <f t="shared" si="552"/>
        <v>0</v>
      </c>
      <c r="AM1470">
        <f t="shared" si="553"/>
        <v>0</v>
      </c>
      <c r="AO1470">
        <f t="shared" si="554"/>
        <v>0</v>
      </c>
      <c r="AP1470">
        <f t="shared" si="555"/>
        <v>0</v>
      </c>
    </row>
    <row r="1471" spans="1:42" x14ac:dyDescent="0.2">
      <c r="A1471" s="191"/>
      <c r="D1471" s="120">
        <f t="shared" si="537"/>
        <v>0</v>
      </c>
      <c r="O1471">
        <f t="shared" si="538"/>
        <v>0</v>
      </c>
      <c r="P1471">
        <f t="shared" si="556"/>
        <v>431</v>
      </c>
      <c r="Q1471">
        <f t="shared" si="557"/>
        <v>0</v>
      </c>
      <c r="R1471">
        <f t="shared" si="539"/>
        <v>0</v>
      </c>
      <c r="S1471">
        <f t="shared" si="540"/>
        <v>0</v>
      </c>
      <c r="T1471">
        <f t="shared" si="558"/>
        <v>0</v>
      </c>
      <c r="V1471">
        <f t="shared" si="541"/>
        <v>0</v>
      </c>
      <c r="W1471">
        <f t="shared" si="542"/>
        <v>0</v>
      </c>
      <c r="Y1471">
        <f t="shared" si="543"/>
        <v>0</v>
      </c>
      <c r="Z1471">
        <f t="shared" si="544"/>
        <v>0</v>
      </c>
      <c r="AB1471">
        <f t="shared" si="545"/>
        <v>0</v>
      </c>
      <c r="AC1471">
        <f t="shared" si="546"/>
        <v>0</v>
      </c>
      <c r="AE1471">
        <f t="shared" si="547"/>
        <v>0</v>
      </c>
      <c r="AF1471">
        <f t="shared" si="548"/>
        <v>0</v>
      </c>
      <c r="AG1471">
        <f t="shared" si="559"/>
        <v>0</v>
      </c>
      <c r="AH1471">
        <f t="shared" si="560"/>
        <v>0</v>
      </c>
      <c r="AI1471">
        <f t="shared" si="549"/>
        <v>0</v>
      </c>
      <c r="AJ1471">
        <f t="shared" si="550"/>
        <v>0</v>
      </c>
      <c r="AK1471">
        <f t="shared" si="551"/>
        <v>0</v>
      </c>
      <c r="AL1471">
        <f t="shared" si="552"/>
        <v>0</v>
      </c>
      <c r="AM1471">
        <f t="shared" si="553"/>
        <v>0</v>
      </c>
      <c r="AO1471">
        <f t="shared" si="554"/>
        <v>0</v>
      </c>
      <c r="AP1471">
        <f t="shared" si="555"/>
        <v>0</v>
      </c>
    </row>
    <row r="1472" spans="1:42" x14ac:dyDescent="0.2">
      <c r="D1472" s="120">
        <f t="shared" si="537"/>
        <v>0</v>
      </c>
      <c r="O1472">
        <f t="shared" si="538"/>
        <v>0</v>
      </c>
      <c r="P1472">
        <f t="shared" si="556"/>
        <v>431</v>
      </c>
      <c r="Q1472">
        <f t="shared" si="557"/>
        <v>0</v>
      </c>
      <c r="R1472">
        <f t="shared" si="539"/>
        <v>0</v>
      </c>
      <c r="S1472">
        <f t="shared" si="540"/>
        <v>0</v>
      </c>
      <c r="T1472">
        <f t="shared" si="558"/>
        <v>0</v>
      </c>
      <c r="V1472">
        <f t="shared" si="541"/>
        <v>0</v>
      </c>
      <c r="W1472">
        <f t="shared" si="542"/>
        <v>0</v>
      </c>
      <c r="Y1472">
        <f t="shared" si="543"/>
        <v>0</v>
      </c>
      <c r="Z1472">
        <f t="shared" si="544"/>
        <v>0</v>
      </c>
      <c r="AB1472">
        <f t="shared" si="545"/>
        <v>0</v>
      </c>
      <c r="AC1472">
        <f t="shared" si="546"/>
        <v>0</v>
      </c>
      <c r="AE1472">
        <f t="shared" si="547"/>
        <v>0</v>
      </c>
      <c r="AF1472">
        <f t="shared" si="548"/>
        <v>0</v>
      </c>
      <c r="AG1472">
        <f t="shared" si="559"/>
        <v>0</v>
      </c>
      <c r="AH1472">
        <f t="shared" si="560"/>
        <v>0</v>
      </c>
      <c r="AI1472">
        <f t="shared" si="549"/>
        <v>0</v>
      </c>
      <c r="AJ1472">
        <f t="shared" si="550"/>
        <v>0</v>
      </c>
      <c r="AK1472">
        <f t="shared" si="551"/>
        <v>0</v>
      </c>
      <c r="AL1472">
        <f t="shared" si="552"/>
        <v>0</v>
      </c>
      <c r="AM1472">
        <f t="shared" si="553"/>
        <v>0</v>
      </c>
      <c r="AO1472">
        <f t="shared" si="554"/>
        <v>0</v>
      </c>
      <c r="AP1472">
        <f t="shared" si="555"/>
        <v>0</v>
      </c>
    </row>
    <row r="1473" spans="1:42" x14ac:dyDescent="0.2">
      <c r="A1473" s="191"/>
      <c r="D1473" s="120">
        <f t="shared" si="537"/>
        <v>0</v>
      </c>
      <c r="O1473">
        <f t="shared" si="538"/>
        <v>0</v>
      </c>
      <c r="P1473">
        <f t="shared" si="556"/>
        <v>431</v>
      </c>
      <c r="Q1473">
        <f t="shared" si="557"/>
        <v>0</v>
      </c>
      <c r="R1473">
        <f t="shared" si="539"/>
        <v>0</v>
      </c>
      <c r="S1473">
        <f t="shared" si="540"/>
        <v>0</v>
      </c>
      <c r="T1473">
        <f t="shared" si="558"/>
        <v>0</v>
      </c>
      <c r="V1473">
        <f t="shared" si="541"/>
        <v>0</v>
      </c>
      <c r="W1473">
        <f t="shared" si="542"/>
        <v>0</v>
      </c>
      <c r="Y1473">
        <f t="shared" si="543"/>
        <v>0</v>
      </c>
      <c r="Z1473">
        <f t="shared" si="544"/>
        <v>0</v>
      </c>
      <c r="AB1473">
        <f t="shared" si="545"/>
        <v>0</v>
      </c>
      <c r="AC1473">
        <f t="shared" si="546"/>
        <v>0</v>
      </c>
      <c r="AE1473">
        <f t="shared" si="547"/>
        <v>0</v>
      </c>
      <c r="AF1473">
        <f t="shared" si="548"/>
        <v>0</v>
      </c>
      <c r="AG1473">
        <f t="shared" si="559"/>
        <v>0</v>
      </c>
      <c r="AH1473">
        <f t="shared" si="560"/>
        <v>0</v>
      </c>
      <c r="AI1473">
        <f t="shared" si="549"/>
        <v>0</v>
      </c>
      <c r="AJ1473">
        <f t="shared" si="550"/>
        <v>0</v>
      </c>
      <c r="AK1473">
        <f t="shared" si="551"/>
        <v>0</v>
      </c>
      <c r="AL1473">
        <f t="shared" si="552"/>
        <v>0</v>
      </c>
      <c r="AM1473">
        <f t="shared" si="553"/>
        <v>0</v>
      </c>
      <c r="AO1473">
        <f t="shared" si="554"/>
        <v>0</v>
      </c>
      <c r="AP1473">
        <f t="shared" si="555"/>
        <v>0</v>
      </c>
    </row>
    <row r="1474" spans="1:42" x14ac:dyDescent="0.2">
      <c r="A1474" s="40"/>
      <c r="D1474" s="120">
        <f t="shared" ref="D1474:D1537" si="561">$T1474*SIGN($B1474)</f>
        <v>0</v>
      </c>
      <c r="O1474">
        <f t="shared" ref="O1474:O1537" si="562">($N$2-$A1474)*SIGN($A1474)</f>
        <v>0</v>
      </c>
      <c r="P1474">
        <f t="shared" si="556"/>
        <v>431</v>
      </c>
      <c r="Q1474">
        <f t="shared" si="557"/>
        <v>0</v>
      </c>
      <c r="R1474">
        <f t="shared" ref="R1474:R1537" si="563">(SUM($B$2:$C$2000)-$Q1474+1)*SIGN($Q1474)</f>
        <v>0</v>
      </c>
      <c r="S1474">
        <f t="shared" ref="S1474:S1537" si="564">($R1474-$B1474)/($R1474*SIGN($B1474)+(1-SIGN($B1474)))</f>
        <v>0</v>
      </c>
      <c r="T1474">
        <f t="shared" si="558"/>
        <v>0</v>
      </c>
      <c r="V1474">
        <f t="shared" ref="V1474:V1537" si="565">SIGN(MAX(SIGN($S1474)*(0.5-$T1474), 0))*ROW()</f>
        <v>0</v>
      </c>
      <c r="W1474">
        <f t="shared" ref="W1474:W1537" si="566">($R$2-$V1474)*SIGN($V1474)</f>
        <v>0</v>
      </c>
      <c r="Y1474">
        <f t="shared" ref="Y1474:Y1537" si="567">SIGN(MAX(SIGN($S1474)*(0.25-$T1474), 0))*ROW()</f>
        <v>0</v>
      </c>
      <c r="Z1474">
        <f t="shared" ref="Z1474:Z1537" si="568">($R$2-$Y1474)*SIGN($Y1474)</f>
        <v>0</v>
      </c>
      <c r="AB1474">
        <f t="shared" ref="AB1474:AB1537" si="569">SIGN(MAX(SIGN($S1474)*(0.75-$T1474), 0))*ROW()</f>
        <v>0</v>
      </c>
      <c r="AC1474">
        <f t="shared" ref="AC1474:AC1537" si="570">($R$2-$AB1474)*SIGN($AB1474)</f>
        <v>0</v>
      </c>
      <c r="AE1474">
        <f t="shared" ref="AE1474:AE1537" si="571">$A1474*$B1474</f>
        <v>0</v>
      </c>
      <c r="AF1474">
        <f t="shared" ref="AF1474:AF1537" si="572">$AG1474*$AH1474</f>
        <v>0</v>
      </c>
      <c r="AG1474">
        <f t="shared" si="559"/>
        <v>0</v>
      </c>
      <c r="AH1474">
        <f t="shared" si="560"/>
        <v>0</v>
      </c>
      <c r="AI1474">
        <f t="shared" ref="AI1474:AI1537" si="573">$AF1474+$AI1475</f>
        <v>0</v>
      </c>
      <c r="AJ1474">
        <f t="shared" ref="AJ1474:AJ1537" si="574">$AI1475*SIGN($AE1474)</f>
        <v>0</v>
      </c>
      <c r="AK1474">
        <f t="shared" ref="AK1474:AK1537" si="575">($B1474*$AJ1474^2)/((1-(SIGN($AJ1474)))+($R1474*($R1474-$B1474)))</f>
        <v>0</v>
      </c>
      <c r="AL1474">
        <f t="shared" ref="AL1474:AL1537" si="576">SIGN(MAX(SIGN($S1474)*(0.95-$T1474), 0))*ROW()</f>
        <v>0</v>
      </c>
      <c r="AM1474">
        <f t="shared" ref="AM1474:AM1537" si="577">($R$2-$AL1474)*SIGN($AL1474)</f>
        <v>0</v>
      </c>
      <c r="AO1474">
        <f t="shared" ref="AO1474:AO1537" si="578">SIGN(MAX(SIGN($S1474)*(0.05-$T1474), 0))*ROW()</f>
        <v>0</v>
      </c>
      <c r="AP1474">
        <f t="shared" ref="AP1474:AP1537" si="579">($R$2-$AO1474)*SIGN($AO1474)</f>
        <v>0</v>
      </c>
    </row>
    <row r="1475" spans="1:42" x14ac:dyDescent="0.2">
      <c r="A1475" s="40"/>
      <c r="D1475" s="120">
        <f t="shared" si="561"/>
        <v>0</v>
      </c>
      <c r="O1475">
        <f t="shared" si="562"/>
        <v>0</v>
      </c>
      <c r="P1475">
        <f t="shared" ref="P1475:P1538" si="580">($P1474+$B1475+$C1474)</f>
        <v>431</v>
      </c>
      <c r="Q1475">
        <f t="shared" ref="Q1475:Q1538" si="581">$P1475*SIGN($B1475)-($B1475-SIGN($B1475))</f>
        <v>0</v>
      </c>
      <c r="R1475">
        <f t="shared" si="563"/>
        <v>0</v>
      </c>
      <c r="S1475">
        <f t="shared" si="564"/>
        <v>0</v>
      </c>
      <c r="T1475">
        <f t="shared" ref="T1475:T1538" si="582">$S1475*$T1474+(1-SIGN($B1475))*$T1474</f>
        <v>0</v>
      </c>
      <c r="V1475">
        <f t="shared" si="565"/>
        <v>0</v>
      </c>
      <c r="W1475">
        <f t="shared" si="566"/>
        <v>0</v>
      </c>
      <c r="Y1475">
        <f t="shared" si="567"/>
        <v>0</v>
      </c>
      <c r="Z1475">
        <f t="shared" si="568"/>
        <v>0</v>
      </c>
      <c r="AB1475">
        <f t="shared" si="569"/>
        <v>0</v>
      </c>
      <c r="AC1475">
        <f t="shared" si="570"/>
        <v>0</v>
      </c>
      <c r="AE1475">
        <f t="shared" si="571"/>
        <v>0</v>
      </c>
      <c r="AF1475">
        <f t="shared" si="572"/>
        <v>0</v>
      </c>
      <c r="AG1475">
        <f t="shared" ref="AG1475:AG1538" si="583">$A1474-$A1475</f>
        <v>0</v>
      </c>
      <c r="AH1475">
        <f t="shared" ref="AH1475:AH1538" si="584">$T1474</f>
        <v>0</v>
      </c>
      <c r="AI1475">
        <f t="shared" si="573"/>
        <v>0</v>
      </c>
      <c r="AJ1475">
        <f t="shared" si="574"/>
        <v>0</v>
      </c>
      <c r="AK1475">
        <f t="shared" si="575"/>
        <v>0</v>
      </c>
      <c r="AL1475">
        <f t="shared" si="576"/>
        <v>0</v>
      </c>
      <c r="AM1475">
        <f t="shared" si="577"/>
        <v>0</v>
      </c>
      <c r="AO1475">
        <f t="shared" si="578"/>
        <v>0</v>
      </c>
      <c r="AP1475">
        <f t="shared" si="579"/>
        <v>0</v>
      </c>
    </row>
    <row r="1476" spans="1:42" x14ac:dyDescent="0.2">
      <c r="A1476" s="43"/>
      <c r="D1476" s="120">
        <f t="shared" si="561"/>
        <v>0</v>
      </c>
      <c r="O1476">
        <f t="shared" si="562"/>
        <v>0</v>
      </c>
      <c r="P1476">
        <f t="shared" si="580"/>
        <v>431</v>
      </c>
      <c r="Q1476">
        <f t="shared" si="581"/>
        <v>0</v>
      </c>
      <c r="R1476">
        <f t="shared" si="563"/>
        <v>0</v>
      </c>
      <c r="S1476">
        <f t="shared" si="564"/>
        <v>0</v>
      </c>
      <c r="T1476">
        <f t="shared" si="582"/>
        <v>0</v>
      </c>
      <c r="V1476">
        <f t="shared" si="565"/>
        <v>0</v>
      </c>
      <c r="W1476">
        <f t="shared" si="566"/>
        <v>0</v>
      </c>
      <c r="Y1476">
        <f t="shared" si="567"/>
        <v>0</v>
      </c>
      <c r="Z1476">
        <f t="shared" si="568"/>
        <v>0</v>
      </c>
      <c r="AB1476">
        <f t="shared" si="569"/>
        <v>0</v>
      </c>
      <c r="AC1476">
        <f t="shared" si="570"/>
        <v>0</v>
      </c>
      <c r="AE1476">
        <f t="shared" si="571"/>
        <v>0</v>
      </c>
      <c r="AF1476">
        <f t="shared" si="572"/>
        <v>0</v>
      </c>
      <c r="AG1476">
        <f t="shared" si="583"/>
        <v>0</v>
      </c>
      <c r="AH1476">
        <f t="shared" si="584"/>
        <v>0</v>
      </c>
      <c r="AI1476">
        <f t="shared" si="573"/>
        <v>0</v>
      </c>
      <c r="AJ1476">
        <f t="shared" si="574"/>
        <v>0</v>
      </c>
      <c r="AK1476">
        <f t="shared" si="575"/>
        <v>0</v>
      </c>
      <c r="AL1476">
        <f t="shared" si="576"/>
        <v>0</v>
      </c>
      <c r="AM1476">
        <f t="shared" si="577"/>
        <v>0</v>
      </c>
      <c r="AO1476">
        <f t="shared" si="578"/>
        <v>0</v>
      </c>
      <c r="AP1476">
        <f t="shared" si="579"/>
        <v>0</v>
      </c>
    </row>
    <row r="1477" spans="1:42" x14ac:dyDescent="0.2">
      <c r="A1477" s="40"/>
      <c r="D1477" s="120">
        <f t="shared" si="561"/>
        <v>0</v>
      </c>
      <c r="O1477">
        <f t="shared" si="562"/>
        <v>0</v>
      </c>
      <c r="P1477">
        <f t="shared" si="580"/>
        <v>431</v>
      </c>
      <c r="Q1477">
        <f t="shared" si="581"/>
        <v>0</v>
      </c>
      <c r="R1477">
        <f t="shared" si="563"/>
        <v>0</v>
      </c>
      <c r="S1477">
        <f t="shared" si="564"/>
        <v>0</v>
      </c>
      <c r="T1477">
        <f t="shared" si="582"/>
        <v>0</v>
      </c>
      <c r="V1477">
        <f t="shared" si="565"/>
        <v>0</v>
      </c>
      <c r="W1477">
        <f t="shared" si="566"/>
        <v>0</v>
      </c>
      <c r="Y1477">
        <f t="shared" si="567"/>
        <v>0</v>
      </c>
      <c r="Z1477">
        <f t="shared" si="568"/>
        <v>0</v>
      </c>
      <c r="AB1477">
        <f t="shared" si="569"/>
        <v>0</v>
      </c>
      <c r="AC1477">
        <f t="shared" si="570"/>
        <v>0</v>
      </c>
      <c r="AE1477">
        <f t="shared" si="571"/>
        <v>0</v>
      </c>
      <c r="AF1477">
        <f t="shared" si="572"/>
        <v>0</v>
      </c>
      <c r="AG1477">
        <f t="shared" si="583"/>
        <v>0</v>
      </c>
      <c r="AH1477">
        <f t="shared" si="584"/>
        <v>0</v>
      </c>
      <c r="AI1477">
        <f t="shared" si="573"/>
        <v>0</v>
      </c>
      <c r="AJ1477">
        <f t="shared" si="574"/>
        <v>0</v>
      </c>
      <c r="AK1477">
        <f t="shared" si="575"/>
        <v>0</v>
      </c>
      <c r="AL1477">
        <f t="shared" si="576"/>
        <v>0</v>
      </c>
      <c r="AM1477">
        <f t="shared" si="577"/>
        <v>0</v>
      </c>
      <c r="AO1477">
        <f t="shared" si="578"/>
        <v>0</v>
      </c>
      <c r="AP1477">
        <f t="shared" si="579"/>
        <v>0</v>
      </c>
    </row>
    <row r="1478" spans="1:42" x14ac:dyDescent="0.2">
      <c r="D1478" s="120">
        <f t="shared" si="561"/>
        <v>0</v>
      </c>
      <c r="O1478">
        <f t="shared" si="562"/>
        <v>0</v>
      </c>
      <c r="P1478">
        <f t="shared" si="580"/>
        <v>431</v>
      </c>
      <c r="Q1478">
        <f t="shared" si="581"/>
        <v>0</v>
      </c>
      <c r="R1478">
        <f t="shared" si="563"/>
        <v>0</v>
      </c>
      <c r="S1478">
        <f t="shared" si="564"/>
        <v>0</v>
      </c>
      <c r="T1478">
        <f t="shared" si="582"/>
        <v>0</v>
      </c>
      <c r="V1478">
        <f t="shared" si="565"/>
        <v>0</v>
      </c>
      <c r="W1478">
        <f t="shared" si="566"/>
        <v>0</v>
      </c>
      <c r="Y1478">
        <f t="shared" si="567"/>
        <v>0</v>
      </c>
      <c r="Z1478">
        <f t="shared" si="568"/>
        <v>0</v>
      </c>
      <c r="AB1478">
        <f t="shared" si="569"/>
        <v>0</v>
      </c>
      <c r="AC1478">
        <f t="shared" si="570"/>
        <v>0</v>
      </c>
      <c r="AE1478">
        <f t="shared" si="571"/>
        <v>0</v>
      </c>
      <c r="AF1478">
        <f t="shared" si="572"/>
        <v>0</v>
      </c>
      <c r="AG1478">
        <f t="shared" si="583"/>
        <v>0</v>
      </c>
      <c r="AH1478">
        <f t="shared" si="584"/>
        <v>0</v>
      </c>
      <c r="AI1478">
        <f t="shared" si="573"/>
        <v>0</v>
      </c>
      <c r="AJ1478">
        <f t="shared" si="574"/>
        <v>0</v>
      </c>
      <c r="AK1478">
        <f t="shared" si="575"/>
        <v>0</v>
      </c>
      <c r="AL1478">
        <f t="shared" si="576"/>
        <v>0</v>
      </c>
      <c r="AM1478">
        <f t="shared" si="577"/>
        <v>0</v>
      </c>
      <c r="AO1478">
        <f t="shared" si="578"/>
        <v>0</v>
      </c>
      <c r="AP1478">
        <f t="shared" si="579"/>
        <v>0</v>
      </c>
    </row>
    <row r="1479" spans="1:42" x14ac:dyDescent="0.2">
      <c r="A1479" s="191"/>
      <c r="D1479" s="120">
        <f t="shared" si="561"/>
        <v>0</v>
      </c>
      <c r="O1479">
        <f t="shared" si="562"/>
        <v>0</v>
      </c>
      <c r="P1479">
        <f t="shared" si="580"/>
        <v>431</v>
      </c>
      <c r="Q1479">
        <f t="shared" si="581"/>
        <v>0</v>
      </c>
      <c r="R1479">
        <f t="shared" si="563"/>
        <v>0</v>
      </c>
      <c r="S1479">
        <f t="shared" si="564"/>
        <v>0</v>
      </c>
      <c r="T1479">
        <f t="shared" si="582"/>
        <v>0</v>
      </c>
      <c r="V1479">
        <f t="shared" si="565"/>
        <v>0</v>
      </c>
      <c r="W1479">
        <f t="shared" si="566"/>
        <v>0</v>
      </c>
      <c r="Y1479">
        <f t="shared" si="567"/>
        <v>0</v>
      </c>
      <c r="Z1479">
        <f t="shared" si="568"/>
        <v>0</v>
      </c>
      <c r="AB1479">
        <f t="shared" si="569"/>
        <v>0</v>
      </c>
      <c r="AC1479">
        <f t="shared" si="570"/>
        <v>0</v>
      </c>
      <c r="AE1479">
        <f t="shared" si="571"/>
        <v>0</v>
      </c>
      <c r="AF1479">
        <f t="shared" si="572"/>
        <v>0</v>
      </c>
      <c r="AG1479">
        <f t="shared" si="583"/>
        <v>0</v>
      </c>
      <c r="AH1479">
        <f t="shared" si="584"/>
        <v>0</v>
      </c>
      <c r="AI1479">
        <f t="shared" si="573"/>
        <v>0</v>
      </c>
      <c r="AJ1479">
        <f t="shared" si="574"/>
        <v>0</v>
      </c>
      <c r="AK1479">
        <f t="shared" si="575"/>
        <v>0</v>
      </c>
      <c r="AL1479">
        <f t="shared" si="576"/>
        <v>0</v>
      </c>
      <c r="AM1479">
        <f t="shared" si="577"/>
        <v>0</v>
      </c>
      <c r="AO1479">
        <f t="shared" si="578"/>
        <v>0</v>
      </c>
      <c r="AP1479">
        <f t="shared" si="579"/>
        <v>0</v>
      </c>
    </row>
    <row r="1480" spans="1:42" x14ac:dyDescent="0.2">
      <c r="D1480" s="120">
        <f t="shared" si="561"/>
        <v>0</v>
      </c>
      <c r="O1480">
        <f t="shared" si="562"/>
        <v>0</v>
      </c>
      <c r="P1480">
        <f t="shared" si="580"/>
        <v>431</v>
      </c>
      <c r="Q1480">
        <f t="shared" si="581"/>
        <v>0</v>
      </c>
      <c r="R1480">
        <f t="shared" si="563"/>
        <v>0</v>
      </c>
      <c r="S1480">
        <f t="shared" si="564"/>
        <v>0</v>
      </c>
      <c r="T1480">
        <f t="shared" si="582"/>
        <v>0</v>
      </c>
      <c r="V1480">
        <f t="shared" si="565"/>
        <v>0</v>
      </c>
      <c r="W1480">
        <f t="shared" si="566"/>
        <v>0</v>
      </c>
      <c r="Y1480">
        <f t="shared" si="567"/>
        <v>0</v>
      </c>
      <c r="Z1480">
        <f t="shared" si="568"/>
        <v>0</v>
      </c>
      <c r="AB1480">
        <f t="shared" si="569"/>
        <v>0</v>
      </c>
      <c r="AC1480">
        <f t="shared" si="570"/>
        <v>0</v>
      </c>
      <c r="AE1480">
        <f t="shared" si="571"/>
        <v>0</v>
      </c>
      <c r="AF1480">
        <f t="shared" si="572"/>
        <v>0</v>
      </c>
      <c r="AG1480">
        <f t="shared" si="583"/>
        <v>0</v>
      </c>
      <c r="AH1480">
        <f t="shared" si="584"/>
        <v>0</v>
      </c>
      <c r="AI1480">
        <f t="shared" si="573"/>
        <v>0</v>
      </c>
      <c r="AJ1480">
        <f t="shared" si="574"/>
        <v>0</v>
      </c>
      <c r="AK1480">
        <f t="shared" si="575"/>
        <v>0</v>
      </c>
      <c r="AL1480">
        <f t="shared" si="576"/>
        <v>0</v>
      </c>
      <c r="AM1480">
        <f t="shared" si="577"/>
        <v>0</v>
      </c>
      <c r="AO1480">
        <f t="shared" si="578"/>
        <v>0</v>
      </c>
      <c r="AP1480">
        <f t="shared" si="579"/>
        <v>0</v>
      </c>
    </row>
    <row r="1481" spans="1:42" x14ac:dyDescent="0.2">
      <c r="D1481" s="120">
        <f t="shared" si="561"/>
        <v>0</v>
      </c>
      <c r="O1481">
        <f t="shared" si="562"/>
        <v>0</v>
      </c>
      <c r="P1481">
        <f t="shared" si="580"/>
        <v>431</v>
      </c>
      <c r="Q1481">
        <f t="shared" si="581"/>
        <v>0</v>
      </c>
      <c r="R1481">
        <f t="shared" si="563"/>
        <v>0</v>
      </c>
      <c r="S1481">
        <f t="shared" si="564"/>
        <v>0</v>
      </c>
      <c r="T1481">
        <f t="shared" si="582"/>
        <v>0</v>
      </c>
      <c r="V1481">
        <f t="shared" si="565"/>
        <v>0</v>
      </c>
      <c r="W1481">
        <f t="shared" si="566"/>
        <v>0</v>
      </c>
      <c r="Y1481">
        <f t="shared" si="567"/>
        <v>0</v>
      </c>
      <c r="Z1481">
        <f t="shared" si="568"/>
        <v>0</v>
      </c>
      <c r="AB1481">
        <f t="shared" si="569"/>
        <v>0</v>
      </c>
      <c r="AC1481">
        <f t="shared" si="570"/>
        <v>0</v>
      </c>
      <c r="AE1481">
        <f t="shared" si="571"/>
        <v>0</v>
      </c>
      <c r="AF1481">
        <f t="shared" si="572"/>
        <v>0</v>
      </c>
      <c r="AG1481">
        <f t="shared" si="583"/>
        <v>0</v>
      </c>
      <c r="AH1481">
        <f t="shared" si="584"/>
        <v>0</v>
      </c>
      <c r="AI1481">
        <f t="shared" si="573"/>
        <v>0</v>
      </c>
      <c r="AJ1481">
        <f t="shared" si="574"/>
        <v>0</v>
      </c>
      <c r="AK1481">
        <f t="shared" si="575"/>
        <v>0</v>
      </c>
      <c r="AL1481">
        <f t="shared" si="576"/>
        <v>0</v>
      </c>
      <c r="AM1481">
        <f t="shared" si="577"/>
        <v>0</v>
      </c>
      <c r="AO1481">
        <f t="shared" si="578"/>
        <v>0</v>
      </c>
      <c r="AP1481">
        <f t="shared" si="579"/>
        <v>0</v>
      </c>
    </row>
    <row r="1482" spans="1:42" x14ac:dyDescent="0.2">
      <c r="A1482" s="237"/>
      <c r="D1482" s="120">
        <f t="shared" si="561"/>
        <v>0</v>
      </c>
      <c r="O1482">
        <f t="shared" si="562"/>
        <v>0</v>
      </c>
      <c r="P1482">
        <f t="shared" si="580"/>
        <v>431</v>
      </c>
      <c r="Q1482">
        <f t="shared" si="581"/>
        <v>0</v>
      </c>
      <c r="R1482">
        <f t="shared" si="563"/>
        <v>0</v>
      </c>
      <c r="S1482">
        <f t="shared" si="564"/>
        <v>0</v>
      </c>
      <c r="T1482">
        <f t="shared" si="582"/>
        <v>0</v>
      </c>
      <c r="V1482">
        <f t="shared" si="565"/>
        <v>0</v>
      </c>
      <c r="W1482">
        <f t="shared" si="566"/>
        <v>0</v>
      </c>
      <c r="Y1482">
        <f t="shared" si="567"/>
        <v>0</v>
      </c>
      <c r="Z1482">
        <f t="shared" si="568"/>
        <v>0</v>
      </c>
      <c r="AB1482">
        <f t="shared" si="569"/>
        <v>0</v>
      </c>
      <c r="AC1482">
        <f t="shared" si="570"/>
        <v>0</v>
      </c>
      <c r="AE1482">
        <f t="shared" si="571"/>
        <v>0</v>
      </c>
      <c r="AF1482">
        <f t="shared" si="572"/>
        <v>0</v>
      </c>
      <c r="AG1482">
        <f t="shared" si="583"/>
        <v>0</v>
      </c>
      <c r="AH1482">
        <f t="shared" si="584"/>
        <v>0</v>
      </c>
      <c r="AI1482">
        <f t="shared" si="573"/>
        <v>0</v>
      </c>
      <c r="AJ1482">
        <f t="shared" si="574"/>
        <v>0</v>
      </c>
      <c r="AK1482">
        <f t="shared" si="575"/>
        <v>0</v>
      </c>
      <c r="AL1482">
        <f t="shared" si="576"/>
        <v>0</v>
      </c>
      <c r="AM1482">
        <f t="shared" si="577"/>
        <v>0</v>
      </c>
      <c r="AO1482">
        <f t="shared" si="578"/>
        <v>0</v>
      </c>
      <c r="AP1482">
        <f t="shared" si="579"/>
        <v>0</v>
      </c>
    </row>
    <row r="1483" spans="1:42" x14ac:dyDescent="0.2">
      <c r="A1483" s="40"/>
      <c r="D1483" s="120">
        <f t="shared" si="561"/>
        <v>0</v>
      </c>
      <c r="O1483">
        <f t="shared" si="562"/>
        <v>0</v>
      </c>
      <c r="P1483">
        <f t="shared" si="580"/>
        <v>431</v>
      </c>
      <c r="Q1483">
        <f t="shared" si="581"/>
        <v>0</v>
      </c>
      <c r="R1483">
        <f t="shared" si="563"/>
        <v>0</v>
      </c>
      <c r="S1483">
        <f t="shared" si="564"/>
        <v>0</v>
      </c>
      <c r="T1483">
        <f t="shared" si="582"/>
        <v>0</v>
      </c>
      <c r="V1483">
        <f t="shared" si="565"/>
        <v>0</v>
      </c>
      <c r="W1483">
        <f t="shared" si="566"/>
        <v>0</v>
      </c>
      <c r="Y1483">
        <f t="shared" si="567"/>
        <v>0</v>
      </c>
      <c r="Z1483">
        <f t="shared" si="568"/>
        <v>0</v>
      </c>
      <c r="AB1483">
        <f t="shared" si="569"/>
        <v>0</v>
      </c>
      <c r="AC1483">
        <f t="shared" si="570"/>
        <v>0</v>
      </c>
      <c r="AE1483">
        <f t="shared" si="571"/>
        <v>0</v>
      </c>
      <c r="AF1483">
        <f t="shared" si="572"/>
        <v>0</v>
      </c>
      <c r="AG1483">
        <f t="shared" si="583"/>
        <v>0</v>
      </c>
      <c r="AH1483">
        <f t="shared" si="584"/>
        <v>0</v>
      </c>
      <c r="AI1483">
        <f t="shared" si="573"/>
        <v>0</v>
      </c>
      <c r="AJ1483">
        <f t="shared" si="574"/>
        <v>0</v>
      </c>
      <c r="AK1483">
        <f t="shared" si="575"/>
        <v>0</v>
      </c>
      <c r="AL1483">
        <f t="shared" si="576"/>
        <v>0</v>
      </c>
      <c r="AM1483">
        <f t="shared" si="577"/>
        <v>0</v>
      </c>
      <c r="AO1483">
        <f t="shared" si="578"/>
        <v>0</v>
      </c>
      <c r="AP1483">
        <f t="shared" si="579"/>
        <v>0</v>
      </c>
    </row>
    <row r="1484" spans="1:42" x14ac:dyDescent="0.2">
      <c r="A1484" s="40"/>
      <c r="D1484" s="120">
        <f t="shared" si="561"/>
        <v>0</v>
      </c>
      <c r="O1484">
        <f t="shared" si="562"/>
        <v>0</v>
      </c>
      <c r="P1484">
        <f t="shared" si="580"/>
        <v>431</v>
      </c>
      <c r="Q1484">
        <f t="shared" si="581"/>
        <v>0</v>
      </c>
      <c r="R1484">
        <f t="shared" si="563"/>
        <v>0</v>
      </c>
      <c r="S1484">
        <f t="shared" si="564"/>
        <v>0</v>
      </c>
      <c r="T1484">
        <f t="shared" si="582"/>
        <v>0</v>
      </c>
      <c r="V1484">
        <f t="shared" si="565"/>
        <v>0</v>
      </c>
      <c r="W1484">
        <f t="shared" si="566"/>
        <v>0</v>
      </c>
      <c r="Y1484">
        <f t="shared" si="567"/>
        <v>0</v>
      </c>
      <c r="Z1484">
        <f t="shared" si="568"/>
        <v>0</v>
      </c>
      <c r="AB1484">
        <f t="shared" si="569"/>
        <v>0</v>
      </c>
      <c r="AC1484">
        <f t="shared" si="570"/>
        <v>0</v>
      </c>
      <c r="AE1484">
        <f t="shared" si="571"/>
        <v>0</v>
      </c>
      <c r="AF1484">
        <f t="shared" si="572"/>
        <v>0</v>
      </c>
      <c r="AG1484">
        <f t="shared" si="583"/>
        <v>0</v>
      </c>
      <c r="AH1484">
        <f t="shared" si="584"/>
        <v>0</v>
      </c>
      <c r="AI1484">
        <f t="shared" si="573"/>
        <v>0</v>
      </c>
      <c r="AJ1484">
        <f t="shared" si="574"/>
        <v>0</v>
      </c>
      <c r="AK1484">
        <f t="shared" si="575"/>
        <v>0</v>
      </c>
      <c r="AL1484">
        <f t="shared" si="576"/>
        <v>0</v>
      </c>
      <c r="AM1484">
        <f t="shared" si="577"/>
        <v>0</v>
      </c>
      <c r="AO1484">
        <f t="shared" si="578"/>
        <v>0</v>
      </c>
      <c r="AP1484">
        <f t="shared" si="579"/>
        <v>0</v>
      </c>
    </row>
    <row r="1485" spans="1:42" x14ac:dyDescent="0.2">
      <c r="A1485" s="40"/>
      <c r="D1485" s="120">
        <f t="shared" si="561"/>
        <v>0</v>
      </c>
      <c r="O1485">
        <f t="shared" si="562"/>
        <v>0</v>
      </c>
      <c r="P1485">
        <f t="shared" si="580"/>
        <v>431</v>
      </c>
      <c r="Q1485">
        <f t="shared" si="581"/>
        <v>0</v>
      </c>
      <c r="R1485">
        <f t="shared" si="563"/>
        <v>0</v>
      </c>
      <c r="S1485">
        <f t="shared" si="564"/>
        <v>0</v>
      </c>
      <c r="T1485">
        <f t="shared" si="582"/>
        <v>0</v>
      </c>
      <c r="V1485">
        <f t="shared" si="565"/>
        <v>0</v>
      </c>
      <c r="W1485">
        <f t="shared" si="566"/>
        <v>0</v>
      </c>
      <c r="Y1485">
        <f t="shared" si="567"/>
        <v>0</v>
      </c>
      <c r="Z1485">
        <f t="shared" si="568"/>
        <v>0</v>
      </c>
      <c r="AB1485">
        <f t="shared" si="569"/>
        <v>0</v>
      </c>
      <c r="AC1485">
        <f t="shared" si="570"/>
        <v>0</v>
      </c>
      <c r="AE1485">
        <f t="shared" si="571"/>
        <v>0</v>
      </c>
      <c r="AF1485">
        <f t="shared" si="572"/>
        <v>0</v>
      </c>
      <c r="AG1485">
        <f t="shared" si="583"/>
        <v>0</v>
      </c>
      <c r="AH1485">
        <f t="shared" si="584"/>
        <v>0</v>
      </c>
      <c r="AI1485">
        <f t="shared" si="573"/>
        <v>0</v>
      </c>
      <c r="AJ1485">
        <f t="shared" si="574"/>
        <v>0</v>
      </c>
      <c r="AK1485">
        <f t="shared" si="575"/>
        <v>0</v>
      </c>
      <c r="AL1485">
        <f t="shared" si="576"/>
        <v>0</v>
      </c>
      <c r="AM1485">
        <f t="shared" si="577"/>
        <v>0</v>
      </c>
      <c r="AO1485">
        <f t="shared" si="578"/>
        <v>0</v>
      </c>
      <c r="AP1485">
        <f t="shared" si="579"/>
        <v>0</v>
      </c>
    </row>
    <row r="1486" spans="1:42" x14ac:dyDescent="0.2">
      <c r="A1486" s="40"/>
      <c r="D1486" s="120">
        <f t="shared" si="561"/>
        <v>0</v>
      </c>
      <c r="O1486">
        <f t="shared" si="562"/>
        <v>0</v>
      </c>
      <c r="P1486">
        <f t="shared" si="580"/>
        <v>431</v>
      </c>
      <c r="Q1486">
        <f t="shared" si="581"/>
        <v>0</v>
      </c>
      <c r="R1486">
        <f t="shared" si="563"/>
        <v>0</v>
      </c>
      <c r="S1486">
        <f t="shared" si="564"/>
        <v>0</v>
      </c>
      <c r="T1486">
        <f t="shared" si="582"/>
        <v>0</v>
      </c>
      <c r="V1486">
        <f t="shared" si="565"/>
        <v>0</v>
      </c>
      <c r="W1486">
        <f t="shared" si="566"/>
        <v>0</v>
      </c>
      <c r="Y1486">
        <f t="shared" si="567"/>
        <v>0</v>
      </c>
      <c r="Z1486">
        <f t="shared" si="568"/>
        <v>0</v>
      </c>
      <c r="AB1486">
        <f t="shared" si="569"/>
        <v>0</v>
      </c>
      <c r="AC1486">
        <f t="shared" si="570"/>
        <v>0</v>
      </c>
      <c r="AE1486">
        <f t="shared" si="571"/>
        <v>0</v>
      </c>
      <c r="AF1486">
        <f t="shared" si="572"/>
        <v>0</v>
      </c>
      <c r="AG1486">
        <f t="shared" si="583"/>
        <v>0</v>
      </c>
      <c r="AH1486">
        <f t="shared" si="584"/>
        <v>0</v>
      </c>
      <c r="AI1486">
        <f t="shared" si="573"/>
        <v>0</v>
      </c>
      <c r="AJ1486">
        <f t="shared" si="574"/>
        <v>0</v>
      </c>
      <c r="AK1486">
        <f t="shared" si="575"/>
        <v>0</v>
      </c>
      <c r="AL1486">
        <f t="shared" si="576"/>
        <v>0</v>
      </c>
      <c r="AM1486">
        <f t="shared" si="577"/>
        <v>0</v>
      </c>
      <c r="AO1486">
        <f t="shared" si="578"/>
        <v>0</v>
      </c>
      <c r="AP1486">
        <f t="shared" si="579"/>
        <v>0</v>
      </c>
    </row>
    <row r="1487" spans="1:42" x14ac:dyDescent="0.2">
      <c r="A1487" s="191"/>
      <c r="D1487" s="120">
        <f t="shared" si="561"/>
        <v>0</v>
      </c>
      <c r="O1487">
        <f t="shared" si="562"/>
        <v>0</v>
      </c>
      <c r="P1487">
        <f t="shared" si="580"/>
        <v>431</v>
      </c>
      <c r="Q1487">
        <f t="shared" si="581"/>
        <v>0</v>
      </c>
      <c r="R1487">
        <f t="shared" si="563"/>
        <v>0</v>
      </c>
      <c r="S1487">
        <f t="shared" si="564"/>
        <v>0</v>
      </c>
      <c r="T1487">
        <f t="shared" si="582"/>
        <v>0</v>
      </c>
      <c r="V1487">
        <f t="shared" si="565"/>
        <v>0</v>
      </c>
      <c r="W1487">
        <f t="shared" si="566"/>
        <v>0</v>
      </c>
      <c r="Y1487">
        <f t="shared" si="567"/>
        <v>0</v>
      </c>
      <c r="Z1487">
        <f t="shared" si="568"/>
        <v>0</v>
      </c>
      <c r="AB1487">
        <f t="shared" si="569"/>
        <v>0</v>
      </c>
      <c r="AC1487">
        <f t="shared" si="570"/>
        <v>0</v>
      </c>
      <c r="AE1487">
        <f t="shared" si="571"/>
        <v>0</v>
      </c>
      <c r="AF1487">
        <f t="shared" si="572"/>
        <v>0</v>
      </c>
      <c r="AG1487">
        <f t="shared" si="583"/>
        <v>0</v>
      </c>
      <c r="AH1487">
        <f t="shared" si="584"/>
        <v>0</v>
      </c>
      <c r="AI1487">
        <f t="shared" si="573"/>
        <v>0</v>
      </c>
      <c r="AJ1487">
        <f t="shared" si="574"/>
        <v>0</v>
      </c>
      <c r="AK1487">
        <f t="shared" si="575"/>
        <v>0</v>
      </c>
      <c r="AL1487">
        <f t="shared" si="576"/>
        <v>0</v>
      </c>
      <c r="AM1487">
        <f t="shared" si="577"/>
        <v>0</v>
      </c>
      <c r="AO1487">
        <f t="shared" si="578"/>
        <v>0</v>
      </c>
      <c r="AP1487">
        <f t="shared" si="579"/>
        <v>0</v>
      </c>
    </row>
    <row r="1488" spans="1:42" x14ac:dyDescent="0.2">
      <c r="A1488" s="236"/>
      <c r="D1488" s="120">
        <f t="shared" si="561"/>
        <v>0</v>
      </c>
      <c r="O1488">
        <f t="shared" si="562"/>
        <v>0</v>
      </c>
      <c r="P1488">
        <f t="shared" si="580"/>
        <v>431</v>
      </c>
      <c r="Q1488">
        <f t="shared" si="581"/>
        <v>0</v>
      </c>
      <c r="R1488">
        <f t="shared" si="563"/>
        <v>0</v>
      </c>
      <c r="S1488">
        <f t="shared" si="564"/>
        <v>0</v>
      </c>
      <c r="T1488">
        <f t="shared" si="582"/>
        <v>0</v>
      </c>
      <c r="V1488">
        <f t="shared" si="565"/>
        <v>0</v>
      </c>
      <c r="W1488">
        <f t="shared" si="566"/>
        <v>0</v>
      </c>
      <c r="Y1488">
        <f t="shared" si="567"/>
        <v>0</v>
      </c>
      <c r="Z1488">
        <f t="shared" si="568"/>
        <v>0</v>
      </c>
      <c r="AB1488">
        <f t="shared" si="569"/>
        <v>0</v>
      </c>
      <c r="AC1488">
        <f t="shared" si="570"/>
        <v>0</v>
      </c>
      <c r="AE1488">
        <f t="shared" si="571"/>
        <v>0</v>
      </c>
      <c r="AF1488">
        <f t="shared" si="572"/>
        <v>0</v>
      </c>
      <c r="AG1488">
        <f t="shared" si="583"/>
        <v>0</v>
      </c>
      <c r="AH1488">
        <f t="shared" si="584"/>
        <v>0</v>
      </c>
      <c r="AI1488">
        <f t="shared" si="573"/>
        <v>0</v>
      </c>
      <c r="AJ1488">
        <f t="shared" si="574"/>
        <v>0</v>
      </c>
      <c r="AK1488">
        <f t="shared" si="575"/>
        <v>0</v>
      </c>
      <c r="AL1488">
        <f t="shared" si="576"/>
        <v>0</v>
      </c>
      <c r="AM1488">
        <f t="shared" si="577"/>
        <v>0</v>
      </c>
      <c r="AO1488">
        <f t="shared" si="578"/>
        <v>0</v>
      </c>
      <c r="AP1488">
        <f t="shared" si="579"/>
        <v>0</v>
      </c>
    </row>
    <row r="1489" spans="1:42" x14ac:dyDescent="0.2">
      <c r="A1489" s="40"/>
      <c r="D1489" s="120">
        <f t="shared" si="561"/>
        <v>0</v>
      </c>
      <c r="O1489">
        <f t="shared" si="562"/>
        <v>0</v>
      </c>
      <c r="P1489">
        <f t="shared" si="580"/>
        <v>431</v>
      </c>
      <c r="Q1489">
        <f t="shared" si="581"/>
        <v>0</v>
      </c>
      <c r="R1489">
        <f t="shared" si="563"/>
        <v>0</v>
      </c>
      <c r="S1489">
        <f t="shared" si="564"/>
        <v>0</v>
      </c>
      <c r="T1489">
        <f t="shared" si="582"/>
        <v>0</v>
      </c>
      <c r="V1489">
        <f t="shared" si="565"/>
        <v>0</v>
      </c>
      <c r="W1489">
        <f t="shared" si="566"/>
        <v>0</v>
      </c>
      <c r="Y1489">
        <f t="shared" si="567"/>
        <v>0</v>
      </c>
      <c r="Z1489">
        <f t="shared" si="568"/>
        <v>0</v>
      </c>
      <c r="AB1489">
        <f t="shared" si="569"/>
        <v>0</v>
      </c>
      <c r="AC1489">
        <f t="shared" si="570"/>
        <v>0</v>
      </c>
      <c r="AE1489">
        <f t="shared" si="571"/>
        <v>0</v>
      </c>
      <c r="AF1489">
        <f t="shared" si="572"/>
        <v>0</v>
      </c>
      <c r="AG1489">
        <f t="shared" si="583"/>
        <v>0</v>
      </c>
      <c r="AH1489">
        <f t="shared" si="584"/>
        <v>0</v>
      </c>
      <c r="AI1489">
        <f t="shared" si="573"/>
        <v>0</v>
      </c>
      <c r="AJ1489">
        <f t="shared" si="574"/>
        <v>0</v>
      </c>
      <c r="AK1489">
        <f t="shared" si="575"/>
        <v>0</v>
      </c>
      <c r="AL1489">
        <f t="shared" si="576"/>
        <v>0</v>
      </c>
      <c r="AM1489">
        <f t="shared" si="577"/>
        <v>0</v>
      </c>
      <c r="AO1489">
        <f t="shared" si="578"/>
        <v>0</v>
      </c>
      <c r="AP1489">
        <f t="shared" si="579"/>
        <v>0</v>
      </c>
    </row>
    <row r="1490" spans="1:42" x14ac:dyDescent="0.2">
      <c r="A1490" s="40"/>
      <c r="D1490" s="120">
        <f t="shared" si="561"/>
        <v>0</v>
      </c>
      <c r="O1490">
        <f t="shared" si="562"/>
        <v>0</v>
      </c>
      <c r="P1490">
        <f t="shared" si="580"/>
        <v>431</v>
      </c>
      <c r="Q1490">
        <f t="shared" si="581"/>
        <v>0</v>
      </c>
      <c r="R1490">
        <f t="shared" si="563"/>
        <v>0</v>
      </c>
      <c r="S1490">
        <f t="shared" si="564"/>
        <v>0</v>
      </c>
      <c r="T1490">
        <f t="shared" si="582"/>
        <v>0</v>
      </c>
      <c r="V1490">
        <f t="shared" si="565"/>
        <v>0</v>
      </c>
      <c r="W1490">
        <f t="shared" si="566"/>
        <v>0</v>
      </c>
      <c r="Y1490">
        <f t="shared" si="567"/>
        <v>0</v>
      </c>
      <c r="Z1490">
        <f t="shared" si="568"/>
        <v>0</v>
      </c>
      <c r="AB1490">
        <f t="shared" si="569"/>
        <v>0</v>
      </c>
      <c r="AC1490">
        <f t="shared" si="570"/>
        <v>0</v>
      </c>
      <c r="AE1490">
        <f t="shared" si="571"/>
        <v>0</v>
      </c>
      <c r="AF1490">
        <f t="shared" si="572"/>
        <v>0</v>
      </c>
      <c r="AG1490">
        <f t="shared" si="583"/>
        <v>0</v>
      </c>
      <c r="AH1490">
        <f t="shared" si="584"/>
        <v>0</v>
      </c>
      <c r="AI1490">
        <f t="shared" si="573"/>
        <v>0</v>
      </c>
      <c r="AJ1490">
        <f t="shared" si="574"/>
        <v>0</v>
      </c>
      <c r="AK1490">
        <f t="shared" si="575"/>
        <v>0</v>
      </c>
      <c r="AL1490">
        <f t="shared" si="576"/>
        <v>0</v>
      </c>
      <c r="AM1490">
        <f t="shared" si="577"/>
        <v>0</v>
      </c>
      <c r="AO1490">
        <f t="shared" si="578"/>
        <v>0</v>
      </c>
      <c r="AP1490">
        <f t="shared" si="579"/>
        <v>0</v>
      </c>
    </row>
    <row r="1491" spans="1:42" x14ac:dyDescent="0.2">
      <c r="A1491" s="394"/>
      <c r="D1491" s="120">
        <f t="shared" si="561"/>
        <v>0</v>
      </c>
      <c r="O1491">
        <f t="shared" si="562"/>
        <v>0</v>
      </c>
      <c r="P1491">
        <f t="shared" si="580"/>
        <v>431</v>
      </c>
      <c r="Q1491">
        <f t="shared" si="581"/>
        <v>0</v>
      </c>
      <c r="R1491">
        <f t="shared" si="563"/>
        <v>0</v>
      </c>
      <c r="S1491">
        <f t="shared" si="564"/>
        <v>0</v>
      </c>
      <c r="T1491">
        <f t="shared" si="582"/>
        <v>0</v>
      </c>
      <c r="V1491">
        <f t="shared" si="565"/>
        <v>0</v>
      </c>
      <c r="W1491">
        <f t="shared" si="566"/>
        <v>0</v>
      </c>
      <c r="Y1491">
        <f t="shared" si="567"/>
        <v>0</v>
      </c>
      <c r="Z1491">
        <f t="shared" si="568"/>
        <v>0</v>
      </c>
      <c r="AB1491">
        <f t="shared" si="569"/>
        <v>0</v>
      </c>
      <c r="AC1491">
        <f t="shared" si="570"/>
        <v>0</v>
      </c>
      <c r="AE1491">
        <f t="shared" si="571"/>
        <v>0</v>
      </c>
      <c r="AF1491">
        <f t="shared" si="572"/>
        <v>0</v>
      </c>
      <c r="AG1491">
        <f t="shared" si="583"/>
        <v>0</v>
      </c>
      <c r="AH1491">
        <f t="shared" si="584"/>
        <v>0</v>
      </c>
      <c r="AI1491">
        <f t="shared" si="573"/>
        <v>0</v>
      </c>
      <c r="AJ1491">
        <f t="shared" si="574"/>
        <v>0</v>
      </c>
      <c r="AK1491">
        <f t="shared" si="575"/>
        <v>0</v>
      </c>
      <c r="AL1491">
        <f t="shared" si="576"/>
        <v>0</v>
      </c>
      <c r="AM1491">
        <f t="shared" si="577"/>
        <v>0</v>
      </c>
      <c r="AO1491">
        <f t="shared" si="578"/>
        <v>0</v>
      </c>
      <c r="AP1491">
        <f t="shared" si="579"/>
        <v>0</v>
      </c>
    </row>
    <row r="1492" spans="1:42" x14ac:dyDescent="0.2">
      <c r="A1492" s="237"/>
      <c r="D1492" s="120">
        <f t="shared" si="561"/>
        <v>0</v>
      </c>
      <c r="O1492">
        <f t="shared" si="562"/>
        <v>0</v>
      </c>
      <c r="P1492">
        <f t="shared" si="580"/>
        <v>431</v>
      </c>
      <c r="Q1492">
        <f t="shared" si="581"/>
        <v>0</v>
      </c>
      <c r="R1492">
        <f t="shared" si="563"/>
        <v>0</v>
      </c>
      <c r="S1492">
        <f t="shared" si="564"/>
        <v>0</v>
      </c>
      <c r="T1492">
        <f t="shared" si="582"/>
        <v>0</v>
      </c>
      <c r="V1492">
        <f t="shared" si="565"/>
        <v>0</v>
      </c>
      <c r="W1492">
        <f t="shared" si="566"/>
        <v>0</v>
      </c>
      <c r="Y1492">
        <f t="shared" si="567"/>
        <v>0</v>
      </c>
      <c r="Z1492">
        <f t="shared" si="568"/>
        <v>0</v>
      </c>
      <c r="AB1492">
        <f t="shared" si="569"/>
        <v>0</v>
      </c>
      <c r="AC1492">
        <f t="shared" si="570"/>
        <v>0</v>
      </c>
      <c r="AE1492">
        <f t="shared" si="571"/>
        <v>0</v>
      </c>
      <c r="AF1492">
        <f t="shared" si="572"/>
        <v>0</v>
      </c>
      <c r="AG1492">
        <f t="shared" si="583"/>
        <v>0</v>
      </c>
      <c r="AH1492">
        <f t="shared" si="584"/>
        <v>0</v>
      </c>
      <c r="AI1492">
        <f t="shared" si="573"/>
        <v>0</v>
      </c>
      <c r="AJ1492">
        <f t="shared" si="574"/>
        <v>0</v>
      </c>
      <c r="AK1492">
        <f t="shared" si="575"/>
        <v>0</v>
      </c>
      <c r="AL1492">
        <f t="shared" si="576"/>
        <v>0</v>
      </c>
      <c r="AM1492">
        <f t="shared" si="577"/>
        <v>0</v>
      </c>
      <c r="AO1492">
        <f t="shared" si="578"/>
        <v>0</v>
      </c>
      <c r="AP1492">
        <f t="shared" si="579"/>
        <v>0</v>
      </c>
    </row>
    <row r="1493" spans="1:42" x14ac:dyDescent="0.2">
      <c r="A1493" s="40"/>
      <c r="D1493" s="120">
        <f t="shared" si="561"/>
        <v>0</v>
      </c>
      <c r="O1493">
        <f t="shared" si="562"/>
        <v>0</v>
      </c>
      <c r="P1493">
        <f t="shared" si="580"/>
        <v>431</v>
      </c>
      <c r="Q1493">
        <f t="shared" si="581"/>
        <v>0</v>
      </c>
      <c r="R1493">
        <f t="shared" si="563"/>
        <v>0</v>
      </c>
      <c r="S1493">
        <f t="shared" si="564"/>
        <v>0</v>
      </c>
      <c r="T1493">
        <f t="shared" si="582"/>
        <v>0</v>
      </c>
      <c r="V1493">
        <f t="shared" si="565"/>
        <v>0</v>
      </c>
      <c r="W1493">
        <f t="shared" si="566"/>
        <v>0</v>
      </c>
      <c r="Y1493">
        <f t="shared" si="567"/>
        <v>0</v>
      </c>
      <c r="Z1493">
        <f t="shared" si="568"/>
        <v>0</v>
      </c>
      <c r="AB1493">
        <f t="shared" si="569"/>
        <v>0</v>
      </c>
      <c r="AC1493">
        <f t="shared" si="570"/>
        <v>0</v>
      </c>
      <c r="AE1493">
        <f t="shared" si="571"/>
        <v>0</v>
      </c>
      <c r="AF1493">
        <f t="shared" si="572"/>
        <v>0</v>
      </c>
      <c r="AG1493">
        <f t="shared" si="583"/>
        <v>0</v>
      </c>
      <c r="AH1493">
        <f t="shared" si="584"/>
        <v>0</v>
      </c>
      <c r="AI1493">
        <f t="shared" si="573"/>
        <v>0</v>
      </c>
      <c r="AJ1493">
        <f t="shared" si="574"/>
        <v>0</v>
      </c>
      <c r="AK1493">
        <f t="shared" si="575"/>
        <v>0</v>
      </c>
      <c r="AL1493">
        <f t="shared" si="576"/>
        <v>0</v>
      </c>
      <c r="AM1493">
        <f t="shared" si="577"/>
        <v>0</v>
      </c>
      <c r="AO1493">
        <f t="shared" si="578"/>
        <v>0</v>
      </c>
      <c r="AP1493">
        <f t="shared" si="579"/>
        <v>0</v>
      </c>
    </row>
    <row r="1494" spans="1:42" x14ac:dyDescent="0.2">
      <c r="D1494" s="120">
        <f t="shared" si="561"/>
        <v>0</v>
      </c>
      <c r="O1494">
        <f t="shared" si="562"/>
        <v>0</v>
      </c>
      <c r="P1494">
        <f t="shared" si="580"/>
        <v>431</v>
      </c>
      <c r="Q1494">
        <f t="shared" si="581"/>
        <v>0</v>
      </c>
      <c r="R1494">
        <f t="shared" si="563"/>
        <v>0</v>
      </c>
      <c r="S1494">
        <f t="shared" si="564"/>
        <v>0</v>
      </c>
      <c r="T1494">
        <f t="shared" si="582"/>
        <v>0</v>
      </c>
      <c r="V1494">
        <f t="shared" si="565"/>
        <v>0</v>
      </c>
      <c r="W1494">
        <f t="shared" si="566"/>
        <v>0</v>
      </c>
      <c r="Y1494">
        <f t="shared" si="567"/>
        <v>0</v>
      </c>
      <c r="Z1494">
        <f t="shared" si="568"/>
        <v>0</v>
      </c>
      <c r="AB1494">
        <f t="shared" si="569"/>
        <v>0</v>
      </c>
      <c r="AC1494">
        <f t="shared" si="570"/>
        <v>0</v>
      </c>
      <c r="AE1494">
        <f t="shared" si="571"/>
        <v>0</v>
      </c>
      <c r="AF1494">
        <f t="shared" si="572"/>
        <v>0</v>
      </c>
      <c r="AG1494">
        <f t="shared" si="583"/>
        <v>0</v>
      </c>
      <c r="AH1494">
        <f t="shared" si="584"/>
        <v>0</v>
      </c>
      <c r="AI1494">
        <f t="shared" si="573"/>
        <v>0</v>
      </c>
      <c r="AJ1494">
        <f t="shared" si="574"/>
        <v>0</v>
      </c>
      <c r="AK1494">
        <f t="shared" si="575"/>
        <v>0</v>
      </c>
      <c r="AL1494">
        <f t="shared" si="576"/>
        <v>0</v>
      </c>
      <c r="AM1494">
        <f t="shared" si="577"/>
        <v>0</v>
      </c>
      <c r="AO1494">
        <f t="shared" si="578"/>
        <v>0</v>
      </c>
      <c r="AP1494">
        <f t="shared" si="579"/>
        <v>0</v>
      </c>
    </row>
    <row r="1495" spans="1:42" x14ac:dyDescent="0.2">
      <c r="A1495" s="40"/>
      <c r="D1495" s="120">
        <f t="shared" si="561"/>
        <v>0</v>
      </c>
      <c r="O1495">
        <f t="shared" si="562"/>
        <v>0</v>
      </c>
      <c r="P1495">
        <f t="shared" si="580"/>
        <v>431</v>
      </c>
      <c r="Q1495">
        <f t="shared" si="581"/>
        <v>0</v>
      </c>
      <c r="R1495">
        <f t="shared" si="563"/>
        <v>0</v>
      </c>
      <c r="S1495">
        <f t="shared" si="564"/>
        <v>0</v>
      </c>
      <c r="T1495">
        <f t="shared" si="582"/>
        <v>0</v>
      </c>
      <c r="V1495">
        <f t="shared" si="565"/>
        <v>0</v>
      </c>
      <c r="W1495">
        <f t="shared" si="566"/>
        <v>0</v>
      </c>
      <c r="Y1495">
        <f t="shared" si="567"/>
        <v>0</v>
      </c>
      <c r="Z1495">
        <f t="shared" si="568"/>
        <v>0</v>
      </c>
      <c r="AB1495">
        <f t="shared" si="569"/>
        <v>0</v>
      </c>
      <c r="AC1495">
        <f t="shared" si="570"/>
        <v>0</v>
      </c>
      <c r="AE1495">
        <f t="shared" si="571"/>
        <v>0</v>
      </c>
      <c r="AF1495">
        <f t="shared" si="572"/>
        <v>0</v>
      </c>
      <c r="AG1495">
        <f t="shared" si="583"/>
        <v>0</v>
      </c>
      <c r="AH1495">
        <f t="shared" si="584"/>
        <v>0</v>
      </c>
      <c r="AI1495">
        <f t="shared" si="573"/>
        <v>0</v>
      </c>
      <c r="AJ1495">
        <f t="shared" si="574"/>
        <v>0</v>
      </c>
      <c r="AK1495">
        <f t="shared" si="575"/>
        <v>0</v>
      </c>
      <c r="AL1495">
        <f t="shared" si="576"/>
        <v>0</v>
      </c>
      <c r="AM1495">
        <f t="shared" si="577"/>
        <v>0</v>
      </c>
      <c r="AO1495">
        <f t="shared" si="578"/>
        <v>0</v>
      </c>
      <c r="AP1495">
        <f t="shared" si="579"/>
        <v>0</v>
      </c>
    </row>
    <row r="1496" spans="1:42" x14ac:dyDescent="0.2">
      <c r="A1496" s="236"/>
      <c r="D1496" s="120">
        <f t="shared" si="561"/>
        <v>0</v>
      </c>
      <c r="O1496">
        <f t="shared" si="562"/>
        <v>0</v>
      </c>
      <c r="P1496">
        <f t="shared" si="580"/>
        <v>431</v>
      </c>
      <c r="Q1496">
        <f t="shared" si="581"/>
        <v>0</v>
      </c>
      <c r="R1496">
        <f t="shared" si="563"/>
        <v>0</v>
      </c>
      <c r="S1496">
        <f t="shared" si="564"/>
        <v>0</v>
      </c>
      <c r="T1496">
        <f t="shared" si="582"/>
        <v>0</v>
      </c>
      <c r="V1496">
        <f t="shared" si="565"/>
        <v>0</v>
      </c>
      <c r="W1496">
        <f t="shared" si="566"/>
        <v>0</v>
      </c>
      <c r="Y1496">
        <f t="shared" si="567"/>
        <v>0</v>
      </c>
      <c r="Z1496">
        <f t="shared" si="568"/>
        <v>0</v>
      </c>
      <c r="AB1496">
        <f t="shared" si="569"/>
        <v>0</v>
      </c>
      <c r="AC1496">
        <f t="shared" si="570"/>
        <v>0</v>
      </c>
      <c r="AE1496">
        <f t="shared" si="571"/>
        <v>0</v>
      </c>
      <c r="AF1496">
        <f t="shared" si="572"/>
        <v>0</v>
      </c>
      <c r="AG1496">
        <f t="shared" si="583"/>
        <v>0</v>
      </c>
      <c r="AH1496">
        <f t="shared" si="584"/>
        <v>0</v>
      </c>
      <c r="AI1496">
        <f t="shared" si="573"/>
        <v>0</v>
      </c>
      <c r="AJ1496">
        <f t="shared" si="574"/>
        <v>0</v>
      </c>
      <c r="AK1496">
        <f t="shared" si="575"/>
        <v>0</v>
      </c>
      <c r="AL1496">
        <f t="shared" si="576"/>
        <v>0</v>
      </c>
      <c r="AM1496">
        <f t="shared" si="577"/>
        <v>0</v>
      </c>
      <c r="AO1496">
        <f t="shared" si="578"/>
        <v>0</v>
      </c>
      <c r="AP1496">
        <f t="shared" si="579"/>
        <v>0</v>
      </c>
    </row>
    <row r="1497" spans="1:42" x14ac:dyDescent="0.2">
      <c r="A1497" s="40"/>
      <c r="D1497" s="120">
        <f t="shared" si="561"/>
        <v>0</v>
      </c>
      <c r="O1497">
        <f t="shared" si="562"/>
        <v>0</v>
      </c>
      <c r="P1497">
        <f t="shared" si="580"/>
        <v>431</v>
      </c>
      <c r="Q1497">
        <f t="shared" si="581"/>
        <v>0</v>
      </c>
      <c r="R1497">
        <f t="shared" si="563"/>
        <v>0</v>
      </c>
      <c r="S1497">
        <f t="shared" si="564"/>
        <v>0</v>
      </c>
      <c r="T1497">
        <f t="shared" si="582"/>
        <v>0</v>
      </c>
      <c r="V1497">
        <f t="shared" si="565"/>
        <v>0</v>
      </c>
      <c r="W1497">
        <f t="shared" si="566"/>
        <v>0</v>
      </c>
      <c r="Y1497">
        <f t="shared" si="567"/>
        <v>0</v>
      </c>
      <c r="Z1497">
        <f t="shared" si="568"/>
        <v>0</v>
      </c>
      <c r="AB1497">
        <f t="shared" si="569"/>
        <v>0</v>
      </c>
      <c r="AC1497">
        <f t="shared" si="570"/>
        <v>0</v>
      </c>
      <c r="AE1497">
        <f t="shared" si="571"/>
        <v>0</v>
      </c>
      <c r="AF1497">
        <f t="shared" si="572"/>
        <v>0</v>
      </c>
      <c r="AG1497">
        <f t="shared" si="583"/>
        <v>0</v>
      </c>
      <c r="AH1497">
        <f t="shared" si="584"/>
        <v>0</v>
      </c>
      <c r="AI1497">
        <f t="shared" si="573"/>
        <v>0</v>
      </c>
      <c r="AJ1497">
        <f t="shared" si="574"/>
        <v>0</v>
      </c>
      <c r="AK1497">
        <f t="shared" si="575"/>
        <v>0</v>
      </c>
      <c r="AL1497">
        <f t="shared" si="576"/>
        <v>0</v>
      </c>
      <c r="AM1497">
        <f t="shared" si="577"/>
        <v>0</v>
      </c>
      <c r="AO1497">
        <f t="shared" si="578"/>
        <v>0</v>
      </c>
      <c r="AP1497">
        <f t="shared" si="579"/>
        <v>0</v>
      </c>
    </row>
    <row r="1498" spans="1:42" x14ac:dyDescent="0.2">
      <c r="A1498" s="40"/>
      <c r="D1498" s="120">
        <f t="shared" si="561"/>
        <v>0</v>
      </c>
      <c r="O1498">
        <f t="shared" si="562"/>
        <v>0</v>
      </c>
      <c r="P1498">
        <f t="shared" si="580"/>
        <v>431</v>
      </c>
      <c r="Q1498">
        <f t="shared" si="581"/>
        <v>0</v>
      </c>
      <c r="R1498">
        <f t="shared" si="563"/>
        <v>0</v>
      </c>
      <c r="S1498">
        <f t="shared" si="564"/>
        <v>0</v>
      </c>
      <c r="T1498">
        <f t="shared" si="582"/>
        <v>0</v>
      </c>
      <c r="V1498">
        <f t="shared" si="565"/>
        <v>0</v>
      </c>
      <c r="W1498">
        <f t="shared" si="566"/>
        <v>0</v>
      </c>
      <c r="Y1498">
        <f t="shared" si="567"/>
        <v>0</v>
      </c>
      <c r="Z1498">
        <f t="shared" si="568"/>
        <v>0</v>
      </c>
      <c r="AB1498">
        <f t="shared" si="569"/>
        <v>0</v>
      </c>
      <c r="AC1498">
        <f t="shared" si="570"/>
        <v>0</v>
      </c>
      <c r="AE1498">
        <f t="shared" si="571"/>
        <v>0</v>
      </c>
      <c r="AF1498">
        <f t="shared" si="572"/>
        <v>0</v>
      </c>
      <c r="AG1498">
        <f t="shared" si="583"/>
        <v>0</v>
      </c>
      <c r="AH1498">
        <f t="shared" si="584"/>
        <v>0</v>
      </c>
      <c r="AI1498">
        <f t="shared" si="573"/>
        <v>0</v>
      </c>
      <c r="AJ1498">
        <f t="shared" si="574"/>
        <v>0</v>
      </c>
      <c r="AK1498">
        <f t="shared" si="575"/>
        <v>0</v>
      </c>
      <c r="AL1498">
        <f t="shared" si="576"/>
        <v>0</v>
      </c>
      <c r="AM1498">
        <f t="shared" si="577"/>
        <v>0</v>
      </c>
      <c r="AO1498">
        <f t="shared" si="578"/>
        <v>0</v>
      </c>
      <c r="AP1498">
        <f t="shared" si="579"/>
        <v>0</v>
      </c>
    </row>
    <row r="1499" spans="1:42" x14ac:dyDescent="0.2">
      <c r="A1499" s="191"/>
      <c r="D1499" s="120">
        <f t="shared" si="561"/>
        <v>0</v>
      </c>
      <c r="O1499">
        <f t="shared" si="562"/>
        <v>0</v>
      </c>
      <c r="P1499">
        <f t="shared" si="580"/>
        <v>431</v>
      </c>
      <c r="Q1499">
        <f t="shared" si="581"/>
        <v>0</v>
      </c>
      <c r="R1499">
        <f t="shared" si="563"/>
        <v>0</v>
      </c>
      <c r="S1499">
        <f t="shared" si="564"/>
        <v>0</v>
      </c>
      <c r="T1499">
        <f t="shared" si="582"/>
        <v>0</v>
      </c>
      <c r="V1499">
        <f t="shared" si="565"/>
        <v>0</v>
      </c>
      <c r="W1499">
        <f t="shared" si="566"/>
        <v>0</v>
      </c>
      <c r="Y1499">
        <f t="shared" si="567"/>
        <v>0</v>
      </c>
      <c r="Z1499">
        <f t="shared" si="568"/>
        <v>0</v>
      </c>
      <c r="AB1499">
        <f t="shared" si="569"/>
        <v>0</v>
      </c>
      <c r="AC1499">
        <f t="shared" si="570"/>
        <v>0</v>
      </c>
      <c r="AE1499">
        <f t="shared" si="571"/>
        <v>0</v>
      </c>
      <c r="AF1499">
        <f t="shared" si="572"/>
        <v>0</v>
      </c>
      <c r="AG1499">
        <f t="shared" si="583"/>
        <v>0</v>
      </c>
      <c r="AH1499">
        <f t="shared" si="584"/>
        <v>0</v>
      </c>
      <c r="AI1499">
        <f t="shared" si="573"/>
        <v>0</v>
      </c>
      <c r="AJ1499">
        <f t="shared" si="574"/>
        <v>0</v>
      </c>
      <c r="AK1499">
        <f t="shared" si="575"/>
        <v>0</v>
      </c>
      <c r="AL1499">
        <f t="shared" si="576"/>
        <v>0</v>
      </c>
      <c r="AM1499">
        <f t="shared" si="577"/>
        <v>0</v>
      </c>
      <c r="AO1499">
        <f t="shared" si="578"/>
        <v>0</v>
      </c>
      <c r="AP1499">
        <f t="shared" si="579"/>
        <v>0</v>
      </c>
    </row>
    <row r="1500" spans="1:42" x14ac:dyDescent="0.2">
      <c r="A1500" s="40"/>
      <c r="D1500" s="120">
        <f t="shared" si="561"/>
        <v>0</v>
      </c>
      <c r="O1500">
        <f t="shared" si="562"/>
        <v>0</v>
      </c>
      <c r="P1500">
        <f t="shared" si="580"/>
        <v>431</v>
      </c>
      <c r="Q1500">
        <f t="shared" si="581"/>
        <v>0</v>
      </c>
      <c r="R1500">
        <f t="shared" si="563"/>
        <v>0</v>
      </c>
      <c r="S1500">
        <f t="shared" si="564"/>
        <v>0</v>
      </c>
      <c r="T1500">
        <f t="shared" si="582"/>
        <v>0</v>
      </c>
      <c r="V1500">
        <f t="shared" si="565"/>
        <v>0</v>
      </c>
      <c r="W1500">
        <f t="shared" si="566"/>
        <v>0</v>
      </c>
      <c r="Y1500">
        <f t="shared" si="567"/>
        <v>0</v>
      </c>
      <c r="Z1500">
        <f t="shared" si="568"/>
        <v>0</v>
      </c>
      <c r="AB1500">
        <f t="shared" si="569"/>
        <v>0</v>
      </c>
      <c r="AC1500">
        <f t="shared" si="570"/>
        <v>0</v>
      </c>
      <c r="AE1500">
        <f t="shared" si="571"/>
        <v>0</v>
      </c>
      <c r="AF1500">
        <f t="shared" si="572"/>
        <v>0</v>
      </c>
      <c r="AG1500">
        <f t="shared" si="583"/>
        <v>0</v>
      </c>
      <c r="AH1500">
        <f t="shared" si="584"/>
        <v>0</v>
      </c>
      <c r="AI1500">
        <f t="shared" si="573"/>
        <v>0</v>
      </c>
      <c r="AJ1500">
        <f t="shared" si="574"/>
        <v>0</v>
      </c>
      <c r="AK1500">
        <f t="shared" si="575"/>
        <v>0</v>
      </c>
      <c r="AL1500">
        <f t="shared" si="576"/>
        <v>0</v>
      </c>
      <c r="AM1500">
        <f t="shared" si="577"/>
        <v>0</v>
      </c>
      <c r="AO1500">
        <f t="shared" si="578"/>
        <v>0</v>
      </c>
      <c r="AP1500">
        <f t="shared" si="579"/>
        <v>0</v>
      </c>
    </row>
    <row r="1501" spans="1:42" x14ac:dyDescent="0.2">
      <c r="A1501" s="40"/>
      <c r="D1501" s="120">
        <f t="shared" si="561"/>
        <v>0</v>
      </c>
      <c r="O1501">
        <f t="shared" si="562"/>
        <v>0</v>
      </c>
      <c r="P1501">
        <f t="shared" si="580"/>
        <v>431</v>
      </c>
      <c r="Q1501">
        <f t="shared" si="581"/>
        <v>0</v>
      </c>
      <c r="R1501">
        <f t="shared" si="563"/>
        <v>0</v>
      </c>
      <c r="S1501">
        <f t="shared" si="564"/>
        <v>0</v>
      </c>
      <c r="T1501">
        <f t="shared" si="582"/>
        <v>0</v>
      </c>
      <c r="V1501">
        <f t="shared" si="565"/>
        <v>0</v>
      </c>
      <c r="W1501">
        <f t="shared" si="566"/>
        <v>0</v>
      </c>
      <c r="Y1501">
        <f t="shared" si="567"/>
        <v>0</v>
      </c>
      <c r="Z1501">
        <f t="shared" si="568"/>
        <v>0</v>
      </c>
      <c r="AB1501">
        <f t="shared" si="569"/>
        <v>0</v>
      </c>
      <c r="AC1501">
        <f t="shared" si="570"/>
        <v>0</v>
      </c>
      <c r="AE1501">
        <f t="shared" si="571"/>
        <v>0</v>
      </c>
      <c r="AF1501">
        <f t="shared" si="572"/>
        <v>0</v>
      </c>
      <c r="AG1501">
        <f t="shared" si="583"/>
        <v>0</v>
      </c>
      <c r="AH1501">
        <f t="shared" si="584"/>
        <v>0</v>
      </c>
      <c r="AI1501">
        <f t="shared" si="573"/>
        <v>0</v>
      </c>
      <c r="AJ1501">
        <f t="shared" si="574"/>
        <v>0</v>
      </c>
      <c r="AK1501">
        <f t="shared" si="575"/>
        <v>0</v>
      </c>
      <c r="AL1501">
        <f t="shared" si="576"/>
        <v>0</v>
      </c>
      <c r="AM1501">
        <f t="shared" si="577"/>
        <v>0</v>
      </c>
      <c r="AO1501">
        <f t="shared" si="578"/>
        <v>0</v>
      </c>
      <c r="AP1501">
        <f t="shared" si="579"/>
        <v>0</v>
      </c>
    </row>
    <row r="1502" spans="1:42" x14ac:dyDescent="0.2">
      <c r="A1502" s="40"/>
      <c r="D1502" s="120">
        <f t="shared" si="561"/>
        <v>0</v>
      </c>
      <c r="O1502">
        <f t="shared" si="562"/>
        <v>0</v>
      </c>
      <c r="P1502">
        <f t="shared" si="580"/>
        <v>431</v>
      </c>
      <c r="Q1502">
        <f t="shared" si="581"/>
        <v>0</v>
      </c>
      <c r="R1502">
        <f t="shared" si="563"/>
        <v>0</v>
      </c>
      <c r="S1502">
        <f t="shared" si="564"/>
        <v>0</v>
      </c>
      <c r="T1502">
        <f t="shared" si="582"/>
        <v>0</v>
      </c>
      <c r="V1502">
        <f t="shared" si="565"/>
        <v>0</v>
      </c>
      <c r="W1502">
        <f t="shared" si="566"/>
        <v>0</v>
      </c>
      <c r="Y1502">
        <f t="shared" si="567"/>
        <v>0</v>
      </c>
      <c r="Z1502">
        <f t="shared" si="568"/>
        <v>0</v>
      </c>
      <c r="AB1502">
        <f t="shared" si="569"/>
        <v>0</v>
      </c>
      <c r="AC1502">
        <f t="shared" si="570"/>
        <v>0</v>
      </c>
      <c r="AE1502">
        <f t="shared" si="571"/>
        <v>0</v>
      </c>
      <c r="AF1502">
        <f t="shared" si="572"/>
        <v>0</v>
      </c>
      <c r="AG1502">
        <f t="shared" si="583"/>
        <v>0</v>
      </c>
      <c r="AH1502">
        <f t="shared" si="584"/>
        <v>0</v>
      </c>
      <c r="AI1502">
        <f t="shared" si="573"/>
        <v>0</v>
      </c>
      <c r="AJ1502">
        <f t="shared" si="574"/>
        <v>0</v>
      </c>
      <c r="AK1502">
        <f t="shared" si="575"/>
        <v>0</v>
      </c>
      <c r="AL1502">
        <f t="shared" si="576"/>
        <v>0</v>
      </c>
      <c r="AM1502">
        <f t="shared" si="577"/>
        <v>0</v>
      </c>
      <c r="AO1502">
        <f t="shared" si="578"/>
        <v>0</v>
      </c>
      <c r="AP1502">
        <f t="shared" si="579"/>
        <v>0</v>
      </c>
    </row>
    <row r="1503" spans="1:42" x14ac:dyDescent="0.2">
      <c r="A1503" s="40"/>
      <c r="D1503" s="120">
        <f t="shared" si="561"/>
        <v>0</v>
      </c>
      <c r="O1503">
        <f t="shared" si="562"/>
        <v>0</v>
      </c>
      <c r="P1503">
        <f t="shared" si="580"/>
        <v>431</v>
      </c>
      <c r="Q1503">
        <f t="shared" si="581"/>
        <v>0</v>
      </c>
      <c r="R1503">
        <f t="shared" si="563"/>
        <v>0</v>
      </c>
      <c r="S1503">
        <f t="shared" si="564"/>
        <v>0</v>
      </c>
      <c r="T1503">
        <f t="shared" si="582"/>
        <v>0</v>
      </c>
      <c r="V1503">
        <f t="shared" si="565"/>
        <v>0</v>
      </c>
      <c r="W1503">
        <f t="shared" si="566"/>
        <v>0</v>
      </c>
      <c r="Y1503">
        <f t="shared" si="567"/>
        <v>0</v>
      </c>
      <c r="Z1503">
        <f t="shared" si="568"/>
        <v>0</v>
      </c>
      <c r="AB1503">
        <f t="shared" si="569"/>
        <v>0</v>
      </c>
      <c r="AC1503">
        <f t="shared" si="570"/>
        <v>0</v>
      </c>
      <c r="AE1503">
        <f t="shared" si="571"/>
        <v>0</v>
      </c>
      <c r="AF1503">
        <f t="shared" si="572"/>
        <v>0</v>
      </c>
      <c r="AG1503">
        <f t="shared" si="583"/>
        <v>0</v>
      </c>
      <c r="AH1503">
        <f t="shared" si="584"/>
        <v>0</v>
      </c>
      <c r="AI1503">
        <f t="shared" si="573"/>
        <v>0</v>
      </c>
      <c r="AJ1503">
        <f t="shared" si="574"/>
        <v>0</v>
      </c>
      <c r="AK1503">
        <f t="shared" si="575"/>
        <v>0</v>
      </c>
      <c r="AL1503">
        <f t="shared" si="576"/>
        <v>0</v>
      </c>
      <c r="AM1503">
        <f t="shared" si="577"/>
        <v>0</v>
      </c>
      <c r="AO1503">
        <f t="shared" si="578"/>
        <v>0</v>
      </c>
      <c r="AP1503">
        <f t="shared" si="579"/>
        <v>0</v>
      </c>
    </row>
    <row r="1504" spans="1:42" x14ac:dyDescent="0.2">
      <c r="A1504" s="40"/>
      <c r="D1504" s="120">
        <f t="shared" si="561"/>
        <v>0</v>
      </c>
      <c r="O1504">
        <f t="shared" si="562"/>
        <v>0</v>
      </c>
      <c r="P1504">
        <f t="shared" si="580"/>
        <v>431</v>
      </c>
      <c r="Q1504">
        <f t="shared" si="581"/>
        <v>0</v>
      </c>
      <c r="R1504">
        <f t="shared" si="563"/>
        <v>0</v>
      </c>
      <c r="S1504">
        <f t="shared" si="564"/>
        <v>0</v>
      </c>
      <c r="T1504">
        <f t="shared" si="582"/>
        <v>0</v>
      </c>
      <c r="V1504">
        <f t="shared" si="565"/>
        <v>0</v>
      </c>
      <c r="W1504">
        <f t="shared" si="566"/>
        <v>0</v>
      </c>
      <c r="Y1504">
        <f t="shared" si="567"/>
        <v>0</v>
      </c>
      <c r="Z1504">
        <f t="shared" si="568"/>
        <v>0</v>
      </c>
      <c r="AB1504">
        <f t="shared" si="569"/>
        <v>0</v>
      </c>
      <c r="AC1504">
        <f t="shared" si="570"/>
        <v>0</v>
      </c>
      <c r="AE1504">
        <f t="shared" si="571"/>
        <v>0</v>
      </c>
      <c r="AF1504">
        <f t="shared" si="572"/>
        <v>0</v>
      </c>
      <c r="AG1504">
        <f t="shared" si="583"/>
        <v>0</v>
      </c>
      <c r="AH1504">
        <f t="shared" si="584"/>
        <v>0</v>
      </c>
      <c r="AI1504">
        <f t="shared" si="573"/>
        <v>0</v>
      </c>
      <c r="AJ1504">
        <f t="shared" si="574"/>
        <v>0</v>
      </c>
      <c r="AK1504">
        <f t="shared" si="575"/>
        <v>0</v>
      </c>
      <c r="AL1504">
        <f t="shared" si="576"/>
        <v>0</v>
      </c>
      <c r="AM1504">
        <f t="shared" si="577"/>
        <v>0</v>
      </c>
      <c r="AO1504">
        <f t="shared" si="578"/>
        <v>0</v>
      </c>
      <c r="AP1504">
        <f t="shared" si="579"/>
        <v>0</v>
      </c>
    </row>
    <row r="1505" spans="1:42" x14ac:dyDescent="0.2">
      <c r="A1505" s="40"/>
      <c r="D1505" s="120">
        <f t="shared" si="561"/>
        <v>0</v>
      </c>
      <c r="O1505">
        <f t="shared" si="562"/>
        <v>0</v>
      </c>
      <c r="P1505">
        <f t="shared" si="580"/>
        <v>431</v>
      </c>
      <c r="Q1505">
        <f t="shared" si="581"/>
        <v>0</v>
      </c>
      <c r="R1505">
        <f t="shared" si="563"/>
        <v>0</v>
      </c>
      <c r="S1505">
        <f t="shared" si="564"/>
        <v>0</v>
      </c>
      <c r="T1505">
        <f t="shared" si="582"/>
        <v>0</v>
      </c>
      <c r="V1505">
        <f t="shared" si="565"/>
        <v>0</v>
      </c>
      <c r="W1505">
        <f t="shared" si="566"/>
        <v>0</v>
      </c>
      <c r="Y1505">
        <f t="shared" si="567"/>
        <v>0</v>
      </c>
      <c r="Z1505">
        <f t="shared" si="568"/>
        <v>0</v>
      </c>
      <c r="AB1505">
        <f t="shared" si="569"/>
        <v>0</v>
      </c>
      <c r="AC1505">
        <f t="shared" si="570"/>
        <v>0</v>
      </c>
      <c r="AE1505">
        <f t="shared" si="571"/>
        <v>0</v>
      </c>
      <c r="AF1505">
        <f t="shared" si="572"/>
        <v>0</v>
      </c>
      <c r="AG1505">
        <f t="shared" si="583"/>
        <v>0</v>
      </c>
      <c r="AH1505">
        <f t="shared" si="584"/>
        <v>0</v>
      </c>
      <c r="AI1505">
        <f t="shared" si="573"/>
        <v>0</v>
      </c>
      <c r="AJ1505">
        <f t="shared" si="574"/>
        <v>0</v>
      </c>
      <c r="AK1505">
        <f t="shared" si="575"/>
        <v>0</v>
      </c>
      <c r="AL1505">
        <f t="shared" si="576"/>
        <v>0</v>
      </c>
      <c r="AM1505">
        <f t="shared" si="577"/>
        <v>0</v>
      </c>
      <c r="AO1505">
        <f t="shared" si="578"/>
        <v>0</v>
      </c>
      <c r="AP1505">
        <f t="shared" si="579"/>
        <v>0</v>
      </c>
    </row>
    <row r="1506" spans="1:42" x14ac:dyDescent="0.2">
      <c r="A1506" s="191"/>
      <c r="D1506" s="120">
        <f t="shared" si="561"/>
        <v>0</v>
      </c>
      <c r="O1506">
        <f t="shared" si="562"/>
        <v>0</v>
      </c>
      <c r="P1506">
        <f t="shared" si="580"/>
        <v>431</v>
      </c>
      <c r="Q1506">
        <f t="shared" si="581"/>
        <v>0</v>
      </c>
      <c r="R1506">
        <f t="shared" si="563"/>
        <v>0</v>
      </c>
      <c r="S1506">
        <f t="shared" si="564"/>
        <v>0</v>
      </c>
      <c r="T1506">
        <f t="shared" si="582"/>
        <v>0</v>
      </c>
      <c r="V1506">
        <f t="shared" si="565"/>
        <v>0</v>
      </c>
      <c r="W1506">
        <f t="shared" si="566"/>
        <v>0</v>
      </c>
      <c r="Y1506">
        <f t="shared" si="567"/>
        <v>0</v>
      </c>
      <c r="Z1506">
        <f t="shared" si="568"/>
        <v>0</v>
      </c>
      <c r="AB1506">
        <f t="shared" si="569"/>
        <v>0</v>
      </c>
      <c r="AC1506">
        <f t="shared" si="570"/>
        <v>0</v>
      </c>
      <c r="AE1506">
        <f t="shared" si="571"/>
        <v>0</v>
      </c>
      <c r="AF1506">
        <f t="shared" si="572"/>
        <v>0</v>
      </c>
      <c r="AG1506">
        <f t="shared" si="583"/>
        <v>0</v>
      </c>
      <c r="AH1506">
        <f t="shared" si="584"/>
        <v>0</v>
      </c>
      <c r="AI1506">
        <f t="shared" si="573"/>
        <v>0</v>
      </c>
      <c r="AJ1506">
        <f t="shared" si="574"/>
        <v>0</v>
      </c>
      <c r="AK1506">
        <f t="shared" si="575"/>
        <v>0</v>
      </c>
      <c r="AL1506">
        <f t="shared" si="576"/>
        <v>0</v>
      </c>
      <c r="AM1506">
        <f t="shared" si="577"/>
        <v>0</v>
      </c>
      <c r="AO1506">
        <f t="shared" si="578"/>
        <v>0</v>
      </c>
      <c r="AP1506">
        <f t="shared" si="579"/>
        <v>0</v>
      </c>
    </row>
    <row r="1507" spans="1:42" x14ac:dyDescent="0.2">
      <c r="A1507" s="40"/>
      <c r="D1507" s="120">
        <f t="shared" si="561"/>
        <v>0</v>
      </c>
      <c r="O1507">
        <f t="shared" si="562"/>
        <v>0</v>
      </c>
      <c r="P1507">
        <f t="shared" si="580"/>
        <v>431</v>
      </c>
      <c r="Q1507">
        <f t="shared" si="581"/>
        <v>0</v>
      </c>
      <c r="R1507">
        <f t="shared" si="563"/>
        <v>0</v>
      </c>
      <c r="S1507">
        <f t="shared" si="564"/>
        <v>0</v>
      </c>
      <c r="T1507">
        <f t="shared" si="582"/>
        <v>0</v>
      </c>
      <c r="V1507">
        <f t="shared" si="565"/>
        <v>0</v>
      </c>
      <c r="W1507">
        <f t="shared" si="566"/>
        <v>0</v>
      </c>
      <c r="Y1507">
        <f t="shared" si="567"/>
        <v>0</v>
      </c>
      <c r="Z1507">
        <f t="shared" si="568"/>
        <v>0</v>
      </c>
      <c r="AB1507">
        <f t="shared" si="569"/>
        <v>0</v>
      </c>
      <c r="AC1507">
        <f t="shared" si="570"/>
        <v>0</v>
      </c>
      <c r="AE1507">
        <f t="shared" si="571"/>
        <v>0</v>
      </c>
      <c r="AF1507">
        <f t="shared" si="572"/>
        <v>0</v>
      </c>
      <c r="AG1507">
        <f t="shared" si="583"/>
        <v>0</v>
      </c>
      <c r="AH1507">
        <f t="shared" si="584"/>
        <v>0</v>
      </c>
      <c r="AI1507">
        <f t="shared" si="573"/>
        <v>0</v>
      </c>
      <c r="AJ1507">
        <f t="shared" si="574"/>
        <v>0</v>
      </c>
      <c r="AK1507">
        <f t="shared" si="575"/>
        <v>0</v>
      </c>
      <c r="AL1507">
        <f t="shared" si="576"/>
        <v>0</v>
      </c>
      <c r="AM1507">
        <f t="shared" si="577"/>
        <v>0</v>
      </c>
      <c r="AO1507">
        <f t="shared" si="578"/>
        <v>0</v>
      </c>
      <c r="AP1507">
        <f t="shared" si="579"/>
        <v>0</v>
      </c>
    </row>
    <row r="1508" spans="1:42" x14ac:dyDescent="0.2">
      <c r="A1508" s="43"/>
      <c r="D1508" s="120">
        <f t="shared" si="561"/>
        <v>0</v>
      </c>
      <c r="O1508">
        <f t="shared" si="562"/>
        <v>0</v>
      </c>
      <c r="P1508">
        <f t="shared" si="580"/>
        <v>431</v>
      </c>
      <c r="Q1508">
        <f t="shared" si="581"/>
        <v>0</v>
      </c>
      <c r="R1508">
        <f t="shared" si="563"/>
        <v>0</v>
      </c>
      <c r="S1508">
        <f t="shared" si="564"/>
        <v>0</v>
      </c>
      <c r="T1508">
        <f t="shared" si="582"/>
        <v>0</v>
      </c>
      <c r="V1508">
        <f t="shared" si="565"/>
        <v>0</v>
      </c>
      <c r="W1508">
        <f t="shared" si="566"/>
        <v>0</v>
      </c>
      <c r="Y1508">
        <f t="shared" si="567"/>
        <v>0</v>
      </c>
      <c r="Z1508">
        <f t="shared" si="568"/>
        <v>0</v>
      </c>
      <c r="AB1508">
        <f t="shared" si="569"/>
        <v>0</v>
      </c>
      <c r="AC1508">
        <f t="shared" si="570"/>
        <v>0</v>
      </c>
      <c r="AE1508">
        <f t="shared" si="571"/>
        <v>0</v>
      </c>
      <c r="AF1508">
        <f t="shared" si="572"/>
        <v>0</v>
      </c>
      <c r="AG1508">
        <f t="shared" si="583"/>
        <v>0</v>
      </c>
      <c r="AH1508">
        <f t="shared" si="584"/>
        <v>0</v>
      </c>
      <c r="AI1508">
        <f t="shared" si="573"/>
        <v>0</v>
      </c>
      <c r="AJ1508">
        <f t="shared" si="574"/>
        <v>0</v>
      </c>
      <c r="AK1508">
        <f t="shared" si="575"/>
        <v>0</v>
      </c>
      <c r="AL1508">
        <f t="shared" si="576"/>
        <v>0</v>
      </c>
      <c r="AM1508">
        <f t="shared" si="577"/>
        <v>0</v>
      </c>
      <c r="AO1508">
        <f t="shared" si="578"/>
        <v>0</v>
      </c>
      <c r="AP1508">
        <f t="shared" si="579"/>
        <v>0</v>
      </c>
    </row>
    <row r="1509" spans="1:42" x14ac:dyDescent="0.2">
      <c r="A1509" s="40"/>
      <c r="D1509" s="120">
        <f t="shared" si="561"/>
        <v>0</v>
      </c>
      <c r="O1509">
        <f t="shared" si="562"/>
        <v>0</v>
      </c>
      <c r="P1509">
        <f t="shared" si="580"/>
        <v>431</v>
      </c>
      <c r="Q1509">
        <f t="shared" si="581"/>
        <v>0</v>
      </c>
      <c r="R1509">
        <f t="shared" si="563"/>
        <v>0</v>
      </c>
      <c r="S1509">
        <f t="shared" si="564"/>
        <v>0</v>
      </c>
      <c r="T1509">
        <f t="shared" si="582"/>
        <v>0</v>
      </c>
      <c r="V1509">
        <f t="shared" si="565"/>
        <v>0</v>
      </c>
      <c r="W1509">
        <f t="shared" si="566"/>
        <v>0</v>
      </c>
      <c r="Y1509">
        <f t="shared" si="567"/>
        <v>0</v>
      </c>
      <c r="Z1509">
        <f t="shared" si="568"/>
        <v>0</v>
      </c>
      <c r="AB1509">
        <f t="shared" si="569"/>
        <v>0</v>
      </c>
      <c r="AC1509">
        <f t="shared" si="570"/>
        <v>0</v>
      </c>
      <c r="AE1509">
        <f t="shared" si="571"/>
        <v>0</v>
      </c>
      <c r="AF1509">
        <f t="shared" si="572"/>
        <v>0</v>
      </c>
      <c r="AG1509">
        <f t="shared" si="583"/>
        <v>0</v>
      </c>
      <c r="AH1509">
        <f t="shared" si="584"/>
        <v>0</v>
      </c>
      <c r="AI1509">
        <f t="shared" si="573"/>
        <v>0</v>
      </c>
      <c r="AJ1509">
        <f t="shared" si="574"/>
        <v>0</v>
      </c>
      <c r="AK1509">
        <f t="shared" si="575"/>
        <v>0</v>
      </c>
      <c r="AL1509">
        <f t="shared" si="576"/>
        <v>0</v>
      </c>
      <c r="AM1509">
        <f t="shared" si="577"/>
        <v>0</v>
      </c>
      <c r="AO1509">
        <f t="shared" si="578"/>
        <v>0</v>
      </c>
      <c r="AP1509">
        <f t="shared" si="579"/>
        <v>0</v>
      </c>
    </row>
    <row r="1510" spans="1:42" x14ac:dyDescent="0.2">
      <c r="D1510" s="120">
        <f t="shared" si="561"/>
        <v>0</v>
      </c>
      <c r="O1510">
        <f t="shared" si="562"/>
        <v>0</v>
      </c>
      <c r="P1510">
        <f t="shared" si="580"/>
        <v>431</v>
      </c>
      <c r="Q1510">
        <f t="shared" si="581"/>
        <v>0</v>
      </c>
      <c r="R1510">
        <f t="shared" si="563"/>
        <v>0</v>
      </c>
      <c r="S1510">
        <f t="shared" si="564"/>
        <v>0</v>
      </c>
      <c r="T1510">
        <f t="shared" si="582"/>
        <v>0</v>
      </c>
      <c r="V1510">
        <f t="shared" si="565"/>
        <v>0</v>
      </c>
      <c r="W1510">
        <f t="shared" si="566"/>
        <v>0</v>
      </c>
      <c r="Y1510">
        <f t="shared" si="567"/>
        <v>0</v>
      </c>
      <c r="Z1510">
        <f t="shared" si="568"/>
        <v>0</v>
      </c>
      <c r="AB1510">
        <f t="shared" si="569"/>
        <v>0</v>
      </c>
      <c r="AC1510">
        <f t="shared" si="570"/>
        <v>0</v>
      </c>
      <c r="AE1510">
        <f t="shared" si="571"/>
        <v>0</v>
      </c>
      <c r="AF1510">
        <f t="shared" si="572"/>
        <v>0</v>
      </c>
      <c r="AG1510">
        <f t="shared" si="583"/>
        <v>0</v>
      </c>
      <c r="AH1510">
        <f t="shared" si="584"/>
        <v>0</v>
      </c>
      <c r="AI1510">
        <f t="shared" si="573"/>
        <v>0</v>
      </c>
      <c r="AJ1510">
        <f t="shared" si="574"/>
        <v>0</v>
      </c>
      <c r="AK1510">
        <f t="shared" si="575"/>
        <v>0</v>
      </c>
      <c r="AL1510">
        <f t="shared" si="576"/>
        <v>0</v>
      </c>
      <c r="AM1510">
        <f t="shared" si="577"/>
        <v>0</v>
      </c>
      <c r="AO1510">
        <f t="shared" si="578"/>
        <v>0</v>
      </c>
      <c r="AP1510">
        <f t="shared" si="579"/>
        <v>0</v>
      </c>
    </row>
    <row r="1511" spans="1:42" x14ac:dyDescent="0.2">
      <c r="D1511" s="120">
        <f t="shared" si="561"/>
        <v>0</v>
      </c>
      <c r="O1511">
        <f t="shared" si="562"/>
        <v>0</v>
      </c>
      <c r="P1511">
        <f t="shared" si="580"/>
        <v>431</v>
      </c>
      <c r="Q1511">
        <f t="shared" si="581"/>
        <v>0</v>
      </c>
      <c r="R1511">
        <f t="shared" si="563"/>
        <v>0</v>
      </c>
      <c r="S1511">
        <f t="shared" si="564"/>
        <v>0</v>
      </c>
      <c r="T1511">
        <f t="shared" si="582"/>
        <v>0</v>
      </c>
      <c r="V1511">
        <f t="shared" si="565"/>
        <v>0</v>
      </c>
      <c r="W1511">
        <f t="shared" si="566"/>
        <v>0</v>
      </c>
      <c r="Y1511">
        <f t="shared" si="567"/>
        <v>0</v>
      </c>
      <c r="Z1511">
        <f t="shared" si="568"/>
        <v>0</v>
      </c>
      <c r="AB1511">
        <f t="shared" si="569"/>
        <v>0</v>
      </c>
      <c r="AC1511">
        <f t="shared" si="570"/>
        <v>0</v>
      </c>
      <c r="AE1511">
        <f t="shared" si="571"/>
        <v>0</v>
      </c>
      <c r="AF1511">
        <f t="shared" si="572"/>
        <v>0</v>
      </c>
      <c r="AG1511">
        <f t="shared" si="583"/>
        <v>0</v>
      </c>
      <c r="AH1511">
        <f t="shared" si="584"/>
        <v>0</v>
      </c>
      <c r="AI1511">
        <f t="shared" si="573"/>
        <v>0</v>
      </c>
      <c r="AJ1511">
        <f t="shared" si="574"/>
        <v>0</v>
      </c>
      <c r="AK1511">
        <f t="shared" si="575"/>
        <v>0</v>
      </c>
      <c r="AL1511">
        <f t="shared" si="576"/>
        <v>0</v>
      </c>
      <c r="AM1511">
        <f t="shared" si="577"/>
        <v>0</v>
      </c>
      <c r="AO1511">
        <f t="shared" si="578"/>
        <v>0</v>
      </c>
      <c r="AP1511">
        <f t="shared" si="579"/>
        <v>0</v>
      </c>
    </row>
    <row r="1512" spans="1:42" x14ac:dyDescent="0.2">
      <c r="D1512" s="120">
        <f t="shared" si="561"/>
        <v>0</v>
      </c>
      <c r="O1512">
        <f t="shared" si="562"/>
        <v>0</v>
      </c>
      <c r="P1512">
        <f t="shared" si="580"/>
        <v>431</v>
      </c>
      <c r="Q1512">
        <f t="shared" si="581"/>
        <v>0</v>
      </c>
      <c r="R1512">
        <f t="shared" si="563"/>
        <v>0</v>
      </c>
      <c r="S1512">
        <f t="shared" si="564"/>
        <v>0</v>
      </c>
      <c r="T1512">
        <f t="shared" si="582"/>
        <v>0</v>
      </c>
      <c r="V1512">
        <f t="shared" si="565"/>
        <v>0</v>
      </c>
      <c r="W1512">
        <f t="shared" si="566"/>
        <v>0</v>
      </c>
      <c r="Y1512">
        <f t="shared" si="567"/>
        <v>0</v>
      </c>
      <c r="Z1512">
        <f t="shared" si="568"/>
        <v>0</v>
      </c>
      <c r="AB1512">
        <f t="shared" si="569"/>
        <v>0</v>
      </c>
      <c r="AC1512">
        <f t="shared" si="570"/>
        <v>0</v>
      </c>
      <c r="AE1512">
        <f t="shared" si="571"/>
        <v>0</v>
      </c>
      <c r="AF1512">
        <f t="shared" si="572"/>
        <v>0</v>
      </c>
      <c r="AG1512">
        <f t="shared" si="583"/>
        <v>0</v>
      </c>
      <c r="AH1512">
        <f t="shared" si="584"/>
        <v>0</v>
      </c>
      <c r="AI1512">
        <f t="shared" si="573"/>
        <v>0</v>
      </c>
      <c r="AJ1512">
        <f t="shared" si="574"/>
        <v>0</v>
      </c>
      <c r="AK1512">
        <f t="shared" si="575"/>
        <v>0</v>
      </c>
      <c r="AL1512">
        <f t="shared" si="576"/>
        <v>0</v>
      </c>
      <c r="AM1512">
        <f t="shared" si="577"/>
        <v>0</v>
      </c>
      <c r="AO1512">
        <f t="shared" si="578"/>
        <v>0</v>
      </c>
      <c r="AP1512">
        <f t="shared" si="579"/>
        <v>0</v>
      </c>
    </row>
    <row r="1513" spans="1:42" x14ac:dyDescent="0.2">
      <c r="A1513" s="191"/>
      <c r="D1513" s="120">
        <f t="shared" si="561"/>
        <v>0</v>
      </c>
      <c r="O1513">
        <f t="shared" si="562"/>
        <v>0</v>
      </c>
      <c r="P1513">
        <f t="shared" si="580"/>
        <v>431</v>
      </c>
      <c r="Q1513">
        <f t="shared" si="581"/>
        <v>0</v>
      </c>
      <c r="R1513">
        <f t="shared" si="563"/>
        <v>0</v>
      </c>
      <c r="S1513">
        <f t="shared" si="564"/>
        <v>0</v>
      </c>
      <c r="T1513">
        <f t="shared" si="582"/>
        <v>0</v>
      </c>
      <c r="V1513">
        <f t="shared" si="565"/>
        <v>0</v>
      </c>
      <c r="W1513">
        <f t="shared" si="566"/>
        <v>0</v>
      </c>
      <c r="Y1513">
        <f t="shared" si="567"/>
        <v>0</v>
      </c>
      <c r="Z1513">
        <f t="shared" si="568"/>
        <v>0</v>
      </c>
      <c r="AB1513">
        <f t="shared" si="569"/>
        <v>0</v>
      </c>
      <c r="AC1513">
        <f t="shared" si="570"/>
        <v>0</v>
      </c>
      <c r="AE1513">
        <f t="shared" si="571"/>
        <v>0</v>
      </c>
      <c r="AF1513">
        <f t="shared" si="572"/>
        <v>0</v>
      </c>
      <c r="AG1513">
        <f t="shared" si="583"/>
        <v>0</v>
      </c>
      <c r="AH1513">
        <f t="shared" si="584"/>
        <v>0</v>
      </c>
      <c r="AI1513">
        <f t="shared" si="573"/>
        <v>0</v>
      </c>
      <c r="AJ1513">
        <f t="shared" si="574"/>
        <v>0</v>
      </c>
      <c r="AK1513">
        <f t="shared" si="575"/>
        <v>0</v>
      </c>
      <c r="AL1513">
        <f t="shared" si="576"/>
        <v>0</v>
      </c>
      <c r="AM1513">
        <f t="shared" si="577"/>
        <v>0</v>
      </c>
      <c r="AO1513">
        <f t="shared" si="578"/>
        <v>0</v>
      </c>
      <c r="AP1513">
        <f t="shared" si="579"/>
        <v>0</v>
      </c>
    </row>
    <row r="1514" spans="1:42" x14ac:dyDescent="0.2">
      <c r="A1514" s="40"/>
      <c r="D1514" s="120">
        <f t="shared" si="561"/>
        <v>0</v>
      </c>
      <c r="O1514">
        <f t="shared" si="562"/>
        <v>0</v>
      </c>
      <c r="P1514">
        <f t="shared" si="580"/>
        <v>431</v>
      </c>
      <c r="Q1514">
        <f t="shared" si="581"/>
        <v>0</v>
      </c>
      <c r="R1514">
        <f t="shared" si="563"/>
        <v>0</v>
      </c>
      <c r="S1514">
        <f t="shared" si="564"/>
        <v>0</v>
      </c>
      <c r="T1514">
        <f t="shared" si="582"/>
        <v>0</v>
      </c>
      <c r="V1514">
        <f t="shared" si="565"/>
        <v>0</v>
      </c>
      <c r="W1514">
        <f t="shared" si="566"/>
        <v>0</v>
      </c>
      <c r="Y1514">
        <f t="shared" si="567"/>
        <v>0</v>
      </c>
      <c r="Z1514">
        <f t="shared" si="568"/>
        <v>0</v>
      </c>
      <c r="AB1514">
        <f t="shared" si="569"/>
        <v>0</v>
      </c>
      <c r="AC1514">
        <f t="shared" si="570"/>
        <v>0</v>
      </c>
      <c r="AE1514">
        <f t="shared" si="571"/>
        <v>0</v>
      </c>
      <c r="AF1514">
        <f t="shared" si="572"/>
        <v>0</v>
      </c>
      <c r="AG1514">
        <f t="shared" si="583"/>
        <v>0</v>
      </c>
      <c r="AH1514">
        <f t="shared" si="584"/>
        <v>0</v>
      </c>
      <c r="AI1514">
        <f t="shared" si="573"/>
        <v>0</v>
      </c>
      <c r="AJ1514">
        <f t="shared" si="574"/>
        <v>0</v>
      </c>
      <c r="AK1514">
        <f t="shared" si="575"/>
        <v>0</v>
      </c>
      <c r="AL1514">
        <f t="shared" si="576"/>
        <v>0</v>
      </c>
      <c r="AM1514">
        <f t="shared" si="577"/>
        <v>0</v>
      </c>
      <c r="AO1514">
        <f t="shared" si="578"/>
        <v>0</v>
      </c>
      <c r="AP1514">
        <f t="shared" si="579"/>
        <v>0</v>
      </c>
    </row>
    <row r="1515" spans="1:42" x14ac:dyDescent="0.2">
      <c r="D1515" s="120">
        <f t="shared" si="561"/>
        <v>0</v>
      </c>
      <c r="O1515">
        <f t="shared" si="562"/>
        <v>0</v>
      </c>
      <c r="P1515">
        <f t="shared" si="580"/>
        <v>431</v>
      </c>
      <c r="Q1515">
        <f t="shared" si="581"/>
        <v>0</v>
      </c>
      <c r="R1515">
        <f t="shared" si="563"/>
        <v>0</v>
      </c>
      <c r="S1515">
        <f t="shared" si="564"/>
        <v>0</v>
      </c>
      <c r="T1515">
        <f t="shared" si="582"/>
        <v>0</v>
      </c>
      <c r="V1515">
        <f t="shared" si="565"/>
        <v>0</v>
      </c>
      <c r="W1515">
        <f t="shared" si="566"/>
        <v>0</v>
      </c>
      <c r="Y1515">
        <f t="shared" si="567"/>
        <v>0</v>
      </c>
      <c r="Z1515">
        <f t="shared" si="568"/>
        <v>0</v>
      </c>
      <c r="AB1515">
        <f t="shared" si="569"/>
        <v>0</v>
      </c>
      <c r="AC1515">
        <f t="shared" si="570"/>
        <v>0</v>
      </c>
      <c r="AE1515">
        <f t="shared" si="571"/>
        <v>0</v>
      </c>
      <c r="AF1515">
        <f t="shared" si="572"/>
        <v>0</v>
      </c>
      <c r="AG1515">
        <f t="shared" si="583"/>
        <v>0</v>
      </c>
      <c r="AH1515">
        <f t="shared" si="584"/>
        <v>0</v>
      </c>
      <c r="AI1515">
        <f t="shared" si="573"/>
        <v>0</v>
      </c>
      <c r="AJ1515">
        <f t="shared" si="574"/>
        <v>0</v>
      </c>
      <c r="AK1515">
        <f t="shared" si="575"/>
        <v>0</v>
      </c>
      <c r="AL1515">
        <f t="shared" si="576"/>
        <v>0</v>
      </c>
      <c r="AM1515">
        <f t="shared" si="577"/>
        <v>0</v>
      </c>
      <c r="AO1515">
        <f t="shared" si="578"/>
        <v>0</v>
      </c>
      <c r="AP1515">
        <f t="shared" si="579"/>
        <v>0</v>
      </c>
    </row>
    <row r="1516" spans="1:42" x14ac:dyDescent="0.2">
      <c r="A1516" s="43"/>
      <c r="D1516" s="120">
        <f t="shared" si="561"/>
        <v>0</v>
      </c>
      <c r="O1516">
        <f t="shared" si="562"/>
        <v>0</v>
      </c>
      <c r="P1516">
        <f t="shared" si="580"/>
        <v>431</v>
      </c>
      <c r="Q1516">
        <f t="shared" si="581"/>
        <v>0</v>
      </c>
      <c r="R1516">
        <f t="shared" si="563"/>
        <v>0</v>
      </c>
      <c r="S1516">
        <f t="shared" si="564"/>
        <v>0</v>
      </c>
      <c r="T1516">
        <f t="shared" si="582"/>
        <v>0</v>
      </c>
      <c r="V1516">
        <f t="shared" si="565"/>
        <v>0</v>
      </c>
      <c r="W1516">
        <f t="shared" si="566"/>
        <v>0</v>
      </c>
      <c r="Y1516">
        <f t="shared" si="567"/>
        <v>0</v>
      </c>
      <c r="Z1516">
        <f t="shared" si="568"/>
        <v>0</v>
      </c>
      <c r="AB1516">
        <f t="shared" si="569"/>
        <v>0</v>
      </c>
      <c r="AC1516">
        <f t="shared" si="570"/>
        <v>0</v>
      </c>
      <c r="AE1516">
        <f t="shared" si="571"/>
        <v>0</v>
      </c>
      <c r="AF1516">
        <f t="shared" si="572"/>
        <v>0</v>
      </c>
      <c r="AG1516">
        <f t="shared" si="583"/>
        <v>0</v>
      </c>
      <c r="AH1516">
        <f t="shared" si="584"/>
        <v>0</v>
      </c>
      <c r="AI1516">
        <f t="shared" si="573"/>
        <v>0</v>
      </c>
      <c r="AJ1516">
        <f t="shared" si="574"/>
        <v>0</v>
      </c>
      <c r="AK1516">
        <f t="shared" si="575"/>
        <v>0</v>
      </c>
      <c r="AL1516">
        <f t="shared" si="576"/>
        <v>0</v>
      </c>
      <c r="AM1516">
        <f t="shared" si="577"/>
        <v>0</v>
      </c>
      <c r="AO1516">
        <f t="shared" si="578"/>
        <v>0</v>
      </c>
      <c r="AP1516">
        <f t="shared" si="579"/>
        <v>0</v>
      </c>
    </row>
    <row r="1517" spans="1:42" x14ac:dyDescent="0.2">
      <c r="A1517" s="40"/>
      <c r="D1517" s="120">
        <f t="shared" si="561"/>
        <v>0</v>
      </c>
      <c r="O1517">
        <f t="shared" si="562"/>
        <v>0</v>
      </c>
      <c r="P1517">
        <f t="shared" si="580"/>
        <v>431</v>
      </c>
      <c r="Q1517">
        <f t="shared" si="581"/>
        <v>0</v>
      </c>
      <c r="R1517">
        <f t="shared" si="563"/>
        <v>0</v>
      </c>
      <c r="S1517">
        <f t="shared" si="564"/>
        <v>0</v>
      </c>
      <c r="T1517">
        <f t="shared" si="582"/>
        <v>0</v>
      </c>
      <c r="V1517">
        <f t="shared" si="565"/>
        <v>0</v>
      </c>
      <c r="W1517">
        <f t="shared" si="566"/>
        <v>0</v>
      </c>
      <c r="Y1517">
        <f t="shared" si="567"/>
        <v>0</v>
      </c>
      <c r="Z1517">
        <f t="shared" si="568"/>
        <v>0</v>
      </c>
      <c r="AB1517">
        <f t="shared" si="569"/>
        <v>0</v>
      </c>
      <c r="AC1517">
        <f t="shared" si="570"/>
        <v>0</v>
      </c>
      <c r="AE1517">
        <f t="shared" si="571"/>
        <v>0</v>
      </c>
      <c r="AF1517">
        <f t="shared" si="572"/>
        <v>0</v>
      </c>
      <c r="AG1517">
        <f t="shared" si="583"/>
        <v>0</v>
      </c>
      <c r="AH1517">
        <f t="shared" si="584"/>
        <v>0</v>
      </c>
      <c r="AI1517">
        <f t="shared" si="573"/>
        <v>0</v>
      </c>
      <c r="AJ1517">
        <f t="shared" si="574"/>
        <v>0</v>
      </c>
      <c r="AK1517">
        <f t="shared" si="575"/>
        <v>0</v>
      </c>
      <c r="AL1517">
        <f t="shared" si="576"/>
        <v>0</v>
      </c>
      <c r="AM1517">
        <f t="shared" si="577"/>
        <v>0</v>
      </c>
      <c r="AO1517">
        <f t="shared" si="578"/>
        <v>0</v>
      </c>
      <c r="AP1517">
        <f t="shared" si="579"/>
        <v>0</v>
      </c>
    </row>
    <row r="1518" spans="1:42" x14ac:dyDescent="0.2">
      <c r="D1518" s="120">
        <f t="shared" si="561"/>
        <v>0</v>
      </c>
      <c r="O1518">
        <f t="shared" si="562"/>
        <v>0</v>
      </c>
      <c r="P1518">
        <f t="shared" si="580"/>
        <v>431</v>
      </c>
      <c r="Q1518">
        <f t="shared" si="581"/>
        <v>0</v>
      </c>
      <c r="R1518">
        <f t="shared" si="563"/>
        <v>0</v>
      </c>
      <c r="S1518">
        <f t="shared" si="564"/>
        <v>0</v>
      </c>
      <c r="T1518">
        <f t="shared" si="582"/>
        <v>0</v>
      </c>
      <c r="V1518">
        <f t="shared" si="565"/>
        <v>0</v>
      </c>
      <c r="W1518">
        <f t="shared" si="566"/>
        <v>0</v>
      </c>
      <c r="Y1518">
        <f t="shared" si="567"/>
        <v>0</v>
      </c>
      <c r="Z1518">
        <f t="shared" si="568"/>
        <v>0</v>
      </c>
      <c r="AB1518">
        <f t="shared" si="569"/>
        <v>0</v>
      </c>
      <c r="AC1518">
        <f t="shared" si="570"/>
        <v>0</v>
      </c>
      <c r="AE1518">
        <f t="shared" si="571"/>
        <v>0</v>
      </c>
      <c r="AF1518">
        <f t="shared" si="572"/>
        <v>0</v>
      </c>
      <c r="AG1518">
        <f t="shared" si="583"/>
        <v>0</v>
      </c>
      <c r="AH1518">
        <f t="shared" si="584"/>
        <v>0</v>
      </c>
      <c r="AI1518">
        <f t="shared" si="573"/>
        <v>0</v>
      </c>
      <c r="AJ1518">
        <f t="shared" si="574"/>
        <v>0</v>
      </c>
      <c r="AK1518">
        <f t="shared" si="575"/>
        <v>0</v>
      </c>
      <c r="AL1518">
        <f t="shared" si="576"/>
        <v>0</v>
      </c>
      <c r="AM1518">
        <f t="shared" si="577"/>
        <v>0</v>
      </c>
      <c r="AO1518">
        <f t="shared" si="578"/>
        <v>0</v>
      </c>
      <c r="AP1518">
        <f t="shared" si="579"/>
        <v>0</v>
      </c>
    </row>
    <row r="1519" spans="1:42" x14ac:dyDescent="0.2">
      <c r="A1519" s="40"/>
      <c r="D1519" s="120">
        <f t="shared" si="561"/>
        <v>0</v>
      </c>
      <c r="O1519">
        <f t="shared" si="562"/>
        <v>0</v>
      </c>
      <c r="P1519">
        <f t="shared" si="580"/>
        <v>431</v>
      </c>
      <c r="Q1519">
        <f t="shared" si="581"/>
        <v>0</v>
      </c>
      <c r="R1519">
        <f t="shared" si="563"/>
        <v>0</v>
      </c>
      <c r="S1519">
        <f t="shared" si="564"/>
        <v>0</v>
      </c>
      <c r="T1519">
        <f t="shared" si="582"/>
        <v>0</v>
      </c>
      <c r="V1519">
        <f t="shared" si="565"/>
        <v>0</v>
      </c>
      <c r="W1519">
        <f t="shared" si="566"/>
        <v>0</v>
      </c>
      <c r="Y1519">
        <f t="shared" si="567"/>
        <v>0</v>
      </c>
      <c r="Z1519">
        <f t="shared" si="568"/>
        <v>0</v>
      </c>
      <c r="AB1519">
        <f t="shared" si="569"/>
        <v>0</v>
      </c>
      <c r="AC1519">
        <f t="shared" si="570"/>
        <v>0</v>
      </c>
      <c r="AE1519">
        <f t="shared" si="571"/>
        <v>0</v>
      </c>
      <c r="AF1519">
        <f t="shared" si="572"/>
        <v>0</v>
      </c>
      <c r="AG1519">
        <f t="shared" si="583"/>
        <v>0</v>
      </c>
      <c r="AH1519">
        <f t="shared" si="584"/>
        <v>0</v>
      </c>
      <c r="AI1519">
        <f t="shared" si="573"/>
        <v>0</v>
      </c>
      <c r="AJ1519">
        <f t="shared" si="574"/>
        <v>0</v>
      </c>
      <c r="AK1519">
        <f t="shared" si="575"/>
        <v>0</v>
      </c>
      <c r="AL1519">
        <f t="shared" si="576"/>
        <v>0</v>
      </c>
      <c r="AM1519">
        <f t="shared" si="577"/>
        <v>0</v>
      </c>
      <c r="AO1519">
        <f t="shared" si="578"/>
        <v>0</v>
      </c>
      <c r="AP1519">
        <f t="shared" si="579"/>
        <v>0</v>
      </c>
    </row>
    <row r="1520" spans="1:42" x14ac:dyDescent="0.2">
      <c r="A1520" s="40"/>
      <c r="D1520" s="120">
        <f t="shared" si="561"/>
        <v>0</v>
      </c>
      <c r="O1520">
        <f t="shared" si="562"/>
        <v>0</v>
      </c>
      <c r="P1520">
        <f t="shared" si="580"/>
        <v>431</v>
      </c>
      <c r="Q1520">
        <f t="shared" si="581"/>
        <v>0</v>
      </c>
      <c r="R1520">
        <f t="shared" si="563"/>
        <v>0</v>
      </c>
      <c r="S1520">
        <f t="shared" si="564"/>
        <v>0</v>
      </c>
      <c r="T1520">
        <f t="shared" si="582"/>
        <v>0</v>
      </c>
      <c r="V1520">
        <f t="shared" si="565"/>
        <v>0</v>
      </c>
      <c r="W1520">
        <f t="shared" si="566"/>
        <v>0</v>
      </c>
      <c r="Y1520">
        <f t="shared" si="567"/>
        <v>0</v>
      </c>
      <c r="Z1520">
        <f t="shared" si="568"/>
        <v>0</v>
      </c>
      <c r="AB1520">
        <f t="shared" si="569"/>
        <v>0</v>
      </c>
      <c r="AC1520">
        <f t="shared" si="570"/>
        <v>0</v>
      </c>
      <c r="AE1520">
        <f t="shared" si="571"/>
        <v>0</v>
      </c>
      <c r="AF1520">
        <f t="shared" si="572"/>
        <v>0</v>
      </c>
      <c r="AG1520">
        <f t="shared" si="583"/>
        <v>0</v>
      </c>
      <c r="AH1520">
        <f t="shared" si="584"/>
        <v>0</v>
      </c>
      <c r="AI1520">
        <f t="shared" si="573"/>
        <v>0</v>
      </c>
      <c r="AJ1520">
        <f t="shared" si="574"/>
        <v>0</v>
      </c>
      <c r="AK1520">
        <f t="shared" si="575"/>
        <v>0</v>
      </c>
      <c r="AL1520">
        <f t="shared" si="576"/>
        <v>0</v>
      </c>
      <c r="AM1520">
        <f t="shared" si="577"/>
        <v>0</v>
      </c>
      <c r="AO1520">
        <f t="shared" si="578"/>
        <v>0</v>
      </c>
      <c r="AP1520">
        <f t="shared" si="579"/>
        <v>0</v>
      </c>
    </row>
    <row r="1521" spans="1:42" x14ac:dyDescent="0.2">
      <c r="D1521" s="120">
        <f t="shared" si="561"/>
        <v>0</v>
      </c>
      <c r="O1521">
        <f t="shared" si="562"/>
        <v>0</v>
      </c>
      <c r="P1521">
        <f t="shared" si="580"/>
        <v>431</v>
      </c>
      <c r="Q1521">
        <f t="shared" si="581"/>
        <v>0</v>
      </c>
      <c r="R1521">
        <f t="shared" si="563"/>
        <v>0</v>
      </c>
      <c r="S1521">
        <f t="shared" si="564"/>
        <v>0</v>
      </c>
      <c r="T1521">
        <f t="shared" si="582"/>
        <v>0</v>
      </c>
      <c r="V1521">
        <f t="shared" si="565"/>
        <v>0</v>
      </c>
      <c r="W1521">
        <f t="shared" si="566"/>
        <v>0</v>
      </c>
      <c r="Y1521">
        <f t="shared" si="567"/>
        <v>0</v>
      </c>
      <c r="Z1521">
        <f t="shared" si="568"/>
        <v>0</v>
      </c>
      <c r="AB1521">
        <f t="shared" si="569"/>
        <v>0</v>
      </c>
      <c r="AC1521">
        <f t="shared" si="570"/>
        <v>0</v>
      </c>
      <c r="AE1521">
        <f t="shared" si="571"/>
        <v>0</v>
      </c>
      <c r="AF1521">
        <f t="shared" si="572"/>
        <v>0</v>
      </c>
      <c r="AG1521">
        <f t="shared" si="583"/>
        <v>0</v>
      </c>
      <c r="AH1521">
        <f t="shared" si="584"/>
        <v>0</v>
      </c>
      <c r="AI1521">
        <f t="shared" si="573"/>
        <v>0</v>
      </c>
      <c r="AJ1521">
        <f t="shared" si="574"/>
        <v>0</v>
      </c>
      <c r="AK1521">
        <f t="shared" si="575"/>
        <v>0</v>
      </c>
      <c r="AL1521">
        <f t="shared" si="576"/>
        <v>0</v>
      </c>
      <c r="AM1521">
        <f t="shared" si="577"/>
        <v>0</v>
      </c>
      <c r="AO1521">
        <f t="shared" si="578"/>
        <v>0</v>
      </c>
      <c r="AP1521">
        <f t="shared" si="579"/>
        <v>0</v>
      </c>
    </row>
    <row r="1522" spans="1:42" x14ac:dyDescent="0.2">
      <c r="A1522" s="486"/>
      <c r="D1522" s="120">
        <f t="shared" si="561"/>
        <v>0</v>
      </c>
      <c r="O1522">
        <f t="shared" si="562"/>
        <v>0</v>
      </c>
      <c r="P1522">
        <f t="shared" si="580"/>
        <v>431</v>
      </c>
      <c r="Q1522">
        <f t="shared" si="581"/>
        <v>0</v>
      </c>
      <c r="R1522">
        <f t="shared" si="563"/>
        <v>0</v>
      </c>
      <c r="S1522">
        <f t="shared" si="564"/>
        <v>0</v>
      </c>
      <c r="T1522">
        <f t="shared" si="582"/>
        <v>0</v>
      </c>
      <c r="V1522">
        <f t="shared" si="565"/>
        <v>0</v>
      </c>
      <c r="W1522">
        <f t="shared" si="566"/>
        <v>0</v>
      </c>
      <c r="Y1522">
        <f t="shared" si="567"/>
        <v>0</v>
      </c>
      <c r="Z1522">
        <f t="shared" si="568"/>
        <v>0</v>
      </c>
      <c r="AB1522">
        <f t="shared" si="569"/>
        <v>0</v>
      </c>
      <c r="AC1522">
        <f t="shared" si="570"/>
        <v>0</v>
      </c>
      <c r="AE1522">
        <f t="shared" si="571"/>
        <v>0</v>
      </c>
      <c r="AF1522">
        <f t="shared" si="572"/>
        <v>0</v>
      </c>
      <c r="AG1522">
        <f t="shared" si="583"/>
        <v>0</v>
      </c>
      <c r="AH1522">
        <f t="shared" si="584"/>
        <v>0</v>
      </c>
      <c r="AI1522">
        <f t="shared" si="573"/>
        <v>0</v>
      </c>
      <c r="AJ1522">
        <f t="shared" si="574"/>
        <v>0</v>
      </c>
      <c r="AK1522">
        <f t="shared" si="575"/>
        <v>0</v>
      </c>
      <c r="AL1522">
        <f t="shared" si="576"/>
        <v>0</v>
      </c>
      <c r="AM1522">
        <f t="shared" si="577"/>
        <v>0</v>
      </c>
      <c r="AO1522">
        <f t="shared" si="578"/>
        <v>0</v>
      </c>
      <c r="AP1522">
        <f t="shared" si="579"/>
        <v>0</v>
      </c>
    </row>
    <row r="1523" spans="1:42" x14ac:dyDescent="0.2">
      <c r="A1523" s="40"/>
      <c r="D1523" s="120">
        <f t="shared" si="561"/>
        <v>0</v>
      </c>
      <c r="O1523">
        <f t="shared" si="562"/>
        <v>0</v>
      </c>
      <c r="P1523">
        <f t="shared" si="580"/>
        <v>431</v>
      </c>
      <c r="Q1523">
        <f t="shared" si="581"/>
        <v>0</v>
      </c>
      <c r="R1523">
        <f t="shared" si="563"/>
        <v>0</v>
      </c>
      <c r="S1523">
        <f t="shared" si="564"/>
        <v>0</v>
      </c>
      <c r="T1523">
        <f t="shared" si="582"/>
        <v>0</v>
      </c>
      <c r="V1523">
        <f t="shared" si="565"/>
        <v>0</v>
      </c>
      <c r="W1523">
        <f t="shared" si="566"/>
        <v>0</v>
      </c>
      <c r="Y1523">
        <f t="shared" si="567"/>
        <v>0</v>
      </c>
      <c r="Z1523">
        <f t="shared" si="568"/>
        <v>0</v>
      </c>
      <c r="AB1523">
        <f t="shared" si="569"/>
        <v>0</v>
      </c>
      <c r="AC1523">
        <f t="shared" si="570"/>
        <v>0</v>
      </c>
      <c r="AE1523">
        <f t="shared" si="571"/>
        <v>0</v>
      </c>
      <c r="AF1523">
        <f t="shared" si="572"/>
        <v>0</v>
      </c>
      <c r="AG1523">
        <f t="shared" si="583"/>
        <v>0</v>
      </c>
      <c r="AH1523">
        <f t="shared" si="584"/>
        <v>0</v>
      </c>
      <c r="AI1523">
        <f t="shared" si="573"/>
        <v>0</v>
      </c>
      <c r="AJ1523">
        <f t="shared" si="574"/>
        <v>0</v>
      </c>
      <c r="AK1523">
        <f t="shared" si="575"/>
        <v>0</v>
      </c>
      <c r="AL1523">
        <f t="shared" si="576"/>
        <v>0</v>
      </c>
      <c r="AM1523">
        <f t="shared" si="577"/>
        <v>0</v>
      </c>
      <c r="AO1523">
        <f t="shared" si="578"/>
        <v>0</v>
      </c>
      <c r="AP1523">
        <f t="shared" si="579"/>
        <v>0</v>
      </c>
    </row>
    <row r="1524" spans="1:42" x14ac:dyDescent="0.2">
      <c r="A1524" s="191"/>
      <c r="D1524" s="120">
        <f t="shared" si="561"/>
        <v>0</v>
      </c>
      <c r="O1524">
        <f t="shared" si="562"/>
        <v>0</v>
      </c>
      <c r="P1524">
        <f t="shared" si="580"/>
        <v>431</v>
      </c>
      <c r="Q1524">
        <f t="shared" si="581"/>
        <v>0</v>
      </c>
      <c r="R1524">
        <f t="shared" si="563"/>
        <v>0</v>
      </c>
      <c r="S1524">
        <f t="shared" si="564"/>
        <v>0</v>
      </c>
      <c r="T1524">
        <f t="shared" si="582"/>
        <v>0</v>
      </c>
      <c r="V1524">
        <f t="shared" si="565"/>
        <v>0</v>
      </c>
      <c r="W1524">
        <f t="shared" si="566"/>
        <v>0</v>
      </c>
      <c r="Y1524">
        <f t="shared" si="567"/>
        <v>0</v>
      </c>
      <c r="Z1524">
        <f t="shared" si="568"/>
        <v>0</v>
      </c>
      <c r="AB1524">
        <f t="shared" si="569"/>
        <v>0</v>
      </c>
      <c r="AC1524">
        <f t="shared" si="570"/>
        <v>0</v>
      </c>
      <c r="AE1524">
        <f t="shared" si="571"/>
        <v>0</v>
      </c>
      <c r="AF1524">
        <f t="shared" si="572"/>
        <v>0</v>
      </c>
      <c r="AG1524">
        <f t="shared" si="583"/>
        <v>0</v>
      </c>
      <c r="AH1524">
        <f t="shared" si="584"/>
        <v>0</v>
      </c>
      <c r="AI1524">
        <f t="shared" si="573"/>
        <v>0</v>
      </c>
      <c r="AJ1524">
        <f t="shared" si="574"/>
        <v>0</v>
      </c>
      <c r="AK1524">
        <f t="shared" si="575"/>
        <v>0</v>
      </c>
      <c r="AL1524">
        <f t="shared" si="576"/>
        <v>0</v>
      </c>
      <c r="AM1524">
        <f t="shared" si="577"/>
        <v>0</v>
      </c>
      <c r="AO1524">
        <f t="shared" si="578"/>
        <v>0</v>
      </c>
      <c r="AP1524">
        <f t="shared" si="579"/>
        <v>0</v>
      </c>
    </row>
    <row r="1525" spans="1:42" x14ac:dyDescent="0.2">
      <c r="D1525" s="120">
        <f t="shared" si="561"/>
        <v>0</v>
      </c>
      <c r="O1525">
        <f t="shared" si="562"/>
        <v>0</v>
      </c>
      <c r="P1525">
        <f t="shared" si="580"/>
        <v>431</v>
      </c>
      <c r="Q1525">
        <f t="shared" si="581"/>
        <v>0</v>
      </c>
      <c r="R1525">
        <f t="shared" si="563"/>
        <v>0</v>
      </c>
      <c r="S1525">
        <f t="shared" si="564"/>
        <v>0</v>
      </c>
      <c r="T1525">
        <f t="shared" si="582"/>
        <v>0</v>
      </c>
      <c r="V1525">
        <f t="shared" si="565"/>
        <v>0</v>
      </c>
      <c r="W1525">
        <f t="shared" si="566"/>
        <v>0</v>
      </c>
      <c r="Y1525">
        <f t="shared" si="567"/>
        <v>0</v>
      </c>
      <c r="Z1525">
        <f t="shared" si="568"/>
        <v>0</v>
      </c>
      <c r="AB1525">
        <f t="shared" si="569"/>
        <v>0</v>
      </c>
      <c r="AC1525">
        <f t="shared" si="570"/>
        <v>0</v>
      </c>
      <c r="AE1525">
        <f t="shared" si="571"/>
        <v>0</v>
      </c>
      <c r="AF1525">
        <f t="shared" si="572"/>
        <v>0</v>
      </c>
      <c r="AG1525">
        <f t="shared" si="583"/>
        <v>0</v>
      </c>
      <c r="AH1525">
        <f t="shared" si="584"/>
        <v>0</v>
      </c>
      <c r="AI1525">
        <f t="shared" si="573"/>
        <v>0</v>
      </c>
      <c r="AJ1525">
        <f t="shared" si="574"/>
        <v>0</v>
      </c>
      <c r="AK1525">
        <f t="shared" si="575"/>
        <v>0</v>
      </c>
      <c r="AL1525">
        <f t="shared" si="576"/>
        <v>0</v>
      </c>
      <c r="AM1525">
        <f t="shared" si="577"/>
        <v>0</v>
      </c>
      <c r="AO1525">
        <f t="shared" si="578"/>
        <v>0</v>
      </c>
      <c r="AP1525">
        <f t="shared" si="579"/>
        <v>0</v>
      </c>
    </row>
    <row r="1526" spans="1:42" x14ac:dyDescent="0.2">
      <c r="A1526" s="40"/>
      <c r="D1526" s="120">
        <f t="shared" si="561"/>
        <v>0</v>
      </c>
      <c r="O1526">
        <f t="shared" si="562"/>
        <v>0</v>
      </c>
      <c r="P1526">
        <f t="shared" si="580"/>
        <v>431</v>
      </c>
      <c r="Q1526">
        <f t="shared" si="581"/>
        <v>0</v>
      </c>
      <c r="R1526">
        <f t="shared" si="563"/>
        <v>0</v>
      </c>
      <c r="S1526">
        <f t="shared" si="564"/>
        <v>0</v>
      </c>
      <c r="T1526">
        <f t="shared" si="582"/>
        <v>0</v>
      </c>
      <c r="V1526">
        <f t="shared" si="565"/>
        <v>0</v>
      </c>
      <c r="W1526">
        <f t="shared" si="566"/>
        <v>0</v>
      </c>
      <c r="Y1526">
        <f t="shared" si="567"/>
        <v>0</v>
      </c>
      <c r="Z1526">
        <f t="shared" si="568"/>
        <v>0</v>
      </c>
      <c r="AB1526">
        <f t="shared" si="569"/>
        <v>0</v>
      </c>
      <c r="AC1526">
        <f t="shared" si="570"/>
        <v>0</v>
      </c>
      <c r="AE1526">
        <f t="shared" si="571"/>
        <v>0</v>
      </c>
      <c r="AF1526">
        <f t="shared" si="572"/>
        <v>0</v>
      </c>
      <c r="AG1526">
        <f t="shared" si="583"/>
        <v>0</v>
      </c>
      <c r="AH1526">
        <f t="shared" si="584"/>
        <v>0</v>
      </c>
      <c r="AI1526">
        <f t="shared" si="573"/>
        <v>0</v>
      </c>
      <c r="AJ1526">
        <f t="shared" si="574"/>
        <v>0</v>
      </c>
      <c r="AK1526">
        <f t="shared" si="575"/>
        <v>0</v>
      </c>
      <c r="AL1526">
        <f t="shared" si="576"/>
        <v>0</v>
      </c>
      <c r="AM1526">
        <f t="shared" si="577"/>
        <v>0</v>
      </c>
      <c r="AO1526">
        <f t="shared" si="578"/>
        <v>0</v>
      </c>
      <c r="AP1526">
        <f t="shared" si="579"/>
        <v>0</v>
      </c>
    </row>
    <row r="1527" spans="1:42" x14ac:dyDescent="0.2">
      <c r="D1527" s="120">
        <f t="shared" si="561"/>
        <v>0</v>
      </c>
      <c r="O1527">
        <f t="shared" si="562"/>
        <v>0</v>
      </c>
      <c r="P1527">
        <f t="shared" si="580"/>
        <v>431</v>
      </c>
      <c r="Q1527">
        <f t="shared" si="581"/>
        <v>0</v>
      </c>
      <c r="R1527">
        <f t="shared" si="563"/>
        <v>0</v>
      </c>
      <c r="S1527">
        <f t="shared" si="564"/>
        <v>0</v>
      </c>
      <c r="T1527">
        <f t="shared" si="582"/>
        <v>0</v>
      </c>
      <c r="V1527">
        <f t="shared" si="565"/>
        <v>0</v>
      </c>
      <c r="W1527">
        <f t="shared" si="566"/>
        <v>0</v>
      </c>
      <c r="Y1527">
        <f t="shared" si="567"/>
        <v>0</v>
      </c>
      <c r="Z1527">
        <f t="shared" si="568"/>
        <v>0</v>
      </c>
      <c r="AB1527">
        <f t="shared" si="569"/>
        <v>0</v>
      </c>
      <c r="AC1527">
        <f t="shared" si="570"/>
        <v>0</v>
      </c>
      <c r="AE1527">
        <f t="shared" si="571"/>
        <v>0</v>
      </c>
      <c r="AF1527">
        <f t="shared" si="572"/>
        <v>0</v>
      </c>
      <c r="AG1527">
        <f t="shared" si="583"/>
        <v>0</v>
      </c>
      <c r="AH1527">
        <f t="shared" si="584"/>
        <v>0</v>
      </c>
      <c r="AI1527">
        <f t="shared" si="573"/>
        <v>0</v>
      </c>
      <c r="AJ1527">
        <f t="shared" si="574"/>
        <v>0</v>
      </c>
      <c r="AK1527">
        <f t="shared" si="575"/>
        <v>0</v>
      </c>
      <c r="AL1527">
        <f t="shared" si="576"/>
        <v>0</v>
      </c>
      <c r="AM1527">
        <f t="shared" si="577"/>
        <v>0</v>
      </c>
      <c r="AO1527">
        <f t="shared" si="578"/>
        <v>0</v>
      </c>
      <c r="AP1527">
        <f t="shared" si="579"/>
        <v>0</v>
      </c>
    </row>
    <row r="1528" spans="1:42" x14ac:dyDescent="0.2">
      <c r="A1528" s="40"/>
      <c r="D1528" s="120">
        <f t="shared" si="561"/>
        <v>0</v>
      </c>
      <c r="O1528">
        <f t="shared" si="562"/>
        <v>0</v>
      </c>
      <c r="P1528">
        <f t="shared" si="580"/>
        <v>431</v>
      </c>
      <c r="Q1528">
        <f t="shared" si="581"/>
        <v>0</v>
      </c>
      <c r="R1528">
        <f t="shared" si="563"/>
        <v>0</v>
      </c>
      <c r="S1528">
        <f t="shared" si="564"/>
        <v>0</v>
      </c>
      <c r="T1528">
        <f t="shared" si="582"/>
        <v>0</v>
      </c>
      <c r="V1528">
        <f t="shared" si="565"/>
        <v>0</v>
      </c>
      <c r="W1528">
        <f t="shared" si="566"/>
        <v>0</v>
      </c>
      <c r="Y1528">
        <f t="shared" si="567"/>
        <v>0</v>
      </c>
      <c r="Z1528">
        <f t="shared" si="568"/>
        <v>0</v>
      </c>
      <c r="AB1528">
        <f t="shared" si="569"/>
        <v>0</v>
      </c>
      <c r="AC1528">
        <f t="shared" si="570"/>
        <v>0</v>
      </c>
      <c r="AE1528">
        <f t="shared" si="571"/>
        <v>0</v>
      </c>
      <c r="AF1528">
        <f t="shared" si="572"/>
        <v>0</v>
      </c>
      <c r="AG1528">
        <f t="shared" si="583"/>
        <v>0</v>
      </c>
      <c r="AH1528">
        <f t="shared" si="584"/>
        <v>0</v>
      </c>
      <c r="AI1528">
        <f t="shared" si="573"/>
        <v>0</v>
      </c>
      <c r="AJ1528">
        <f t="shared" si="574"/>
        <v>0</v>
      </c>
      <c r="AK1528">
        <f t="shared" si="575"/>
        <v>0</v>
      </c>
      <c r="AL1528">
        <f t="shared" si="576"/>
        <v>0</v>
      </c>
      <c r="AM1528">
        <f t="shared" si="577"/>
        <v>0</v>
      </c>
      <c r="AO1528">
        <f t="shared" si="578"/>
        <v>0</v>
      </c>
      <c r="AP1528">
        <f t="shared" si="579"/>
        <v>0</v>
      </c>
    </row>
    <row r="1529" spans="1:42" x14ac:dyDescent="0.2">
      <c r="D1529" s="120">
        <f t="shared" si="561"/>
        <v>0</v>
      </c>
      <c r="O1529">
        <f t="shared" si="562"/>
        <v>0</v>
      </c>
      <c r="P1529">
        <f t="shared" si="580"/>
        <v>431</v>
      </c>
      <c r="Q1529">
        <f t="shared" si="581"/>
        <v>0</v>
      </c>
      <c r="R1529">
        <f t="shared" si="563"/>
        <v>0</v>
      </c>
      <c r="S1529">
        <f t="shared" si="564"/>
        <v>0</v>
      </c>
      <c r="T1529">
        <f t="shared" si="582"/>
        <v>0</v>
      </c>
      <c r="V1529">
        <f t="shared" si="565"/>
        <v>0</v>
      </c>
      <c r="W1529">
        <f t="shared" si="566"/>
        <v>0</v>
      </c>
      <c r="Y1529">
        <f t="shared" si="567"/>
        <v>0</v>
      </c>
      <c r="Z1529">
        <f t="shared" si="568"/>
        <v>0</v>
      </c>
      <c r="AB1529">
        <f t="shared" si="569"/>
        <v>0</v>
      </c>
      <c r="AC1529">
        <f t="shared" si="570"/>
        <v>0</v>
      </c>
      <c r="AE1529">
        <f t="shared" si="571"/>
        <v>0</v>
      </c>
      <c r="AF1529">
        <f t="shared" si="572"/>
        <v>0</v>
      </c>
      <c r="AG1529">
        <f t="shared" si="583"/>
        <v>0</v>
      </c>
      <c r="AH1529">
        <f t="shared" si="584"/>
        <v>0</v>
      </c>
      <c r="AI1529">
        <f t="shared" si="573"/>
        <v>0</v>
      </c>
      <c r="AJ1529">
        <f t="shared" si="574"/>
        <v>0</v>
      </c>
      <c r="AK1529">
        <f t="shared" si="575"/>
        <v>0</v>
      </c>
      <c r="AL1529">
        <f t="shared" si="576"/>
        <v>0</v>
      </c>
      <c r="AM1529">
        <f t="shared" si="577"/>
        <v>0</v>
      </c>
      <c r="AO1529">
        <f t="shared" si="578"/>
        <v>0</v>
      </c>
      <c r="AP1529">
        <f t="shared" si="579"/>
        <v>0</v>
      </c>
    </row>
    <row r="1530" spans="1:42" x14ac:dyDescent="0.2">
      <c r="A1530" s="43"/>
      <c r="D1530" s="120">
        <f t="shared" si="561"/>
        <v>0</v>
      </c>
      <c r="O1530">
        <f t="shared" si="562"/>
        <v>0</v>
      </c>
      <c r="P1530">
        <f t="shared" si="580"/>
        <v>431</v>
      </c>
      <c r="Q1530">
        <f t="shared" si="581"/>
        <v>0</v>
      </c>
      <c r="R1530">
        <f t="shared" si="563"/>
        <v>0</v>
      </c>
      <c r="S1530">
        <f t="shared" si="564"/>
        <v>0</v>
      </c>
      <c r="T1530">
        <f t="shared" si="582"/>
        <v>0</v>
      </c>
      <c r="V1530">
        <f t="shared" si="565"/>
        <v>0</v>
      </c>
      <c r="W1530">
        <f t="shared" si="566"/>
        <v>0</v>
      </c>
      <c r="Y1530">
        <f t="shared" si="567"/>
        <v>0</v>
      </c>
      <c r="Z1530">
        <f t="shared" si="568"/>
        <v>0</v>
      </c>
      <c r="AB1530">
        <f t="shared" si="569"/>
        <v>0</v>
      </c>
      <c r="AC1530">
        <f t="shared" si="570"/>
        <v>0</v>
      </c>
      <c r="AE1530">
        <f t="shared" si="571"/>
        <v>0</v>
      </c>
      <c r="AF1530">
        <f t="shared" si="572"/>
        <v>0</v>
      </c>
      <c r="AG1530">
        <f t="shared" si="583"/>
        <v>0</v>
      </c>
      <c r="AH1530">
        <f t="shared" si="584"/>
        <v>0</v>
      </c>
      <c r="AI1530">
        <f t="shared" si="573"/>
        <v>0</v>
      </c>
      <c r="AJ1530">
        <f t="shared" si="574"/>
        <v>0</v>
      </c>
      <c r="AK1530">
        <f t="shared" si="575"/>
        <v>0</v>
      </c>
      <c r="AL1530">
        <f t="shared" si="576"/>
        <v>0</v>
      </c>
      <c r="AM1530">
        <f t="shared" si="577"/>
        <v>0</v>
      </c>
      <c r="AO1530">
        <f t="shared" si="578"/>
        <v>0</v>
      </c>
      <c r="AP1530">
        <f t="shared" si="579"/>
        <v>0</v>
      </c>
    </row>
    <row r="1531" spans="1:42" x14ac:dyDescent="0.2">
      <c r="D1531" s="120">
        <f t="shared" si="561"/>
        <v>0</v>
      </c>
      <c r="O1531">
        <f t="shared" si="562"/>
        <v>0</v>
      </c>
      <c r="P1531">
        <f t="shared" si="580"/>
        <v>431</v>
      </c>
      <c r="Q1531">
        <f t="shared" si="581"/>
        <v>0</v>
      </c>
      <c r="R1531">
        <f t="shared" si="563"/>
        <v>0</v>
      </c>
      <c r="S1531">
        <f t="shared" si="564"/>
        <v>0</v>
      </c>
      <c r="T1531">
        <f t="shared" si="582"/>
        <v>0</v>
      </c>
      <c r="V1531">
        <f t="shared" si="565"/>
        <v>0</v>
      </c>
      <c r="W1531">
        <f t="shared" si="566"/>
        <v>0</v>
      </c>
      <c r="Y1531">
        <f t="shared" si="567"/>
        <v>0</v>
      </c>
      <c r="Z1531">
        <f t="shared" si="568"/>
        <v>0</v>
      </c>
      <c r="AB1531">
        <f t="shared" si="569"/>
        <v>0</v>
      </c>
      <c r="AC1531">
        <f t="shared" si="570"/>
        <v>0</v>
      </c>
      <c r="AE1531">
        <f t="shared" si="571"/>
        <v>0</v>
      </c>
      <c r="AF1531">
        <f t="shared" si="572"/>
        <v>0</v>
      </c>
      <c r="AG1531">
        <f t="shared" si="583"/>
        <v>0</v>
      </c>
      <c r="AH1531">
        <f t="shared" si="584"/>
        <v>0</v>
      </c>
      <c r="AI1531">
        <f t="shared" si="573"/>
        <v>0</v>
      </c>
      <c r="AJ1531">
        <f t="shared" si="574"/>
        <v>0</v>
      </c>
      <c r="AK1531">
        <f t="shared" si="575"/>
        <v>0</v>
      </c>
      <c r="AL1531">
        <f t="shared" si="576"/>
        <v>0</v>
      </c>
      <c r="AM1531">
        <f t="shared" si="577"/>
        <v>0</v>
      </c>
      <c r="AO1531">
        <f t="shared" si="578"/>
        <v>0</v>
      </c>
      <c r="AP1531">
        <f t="shared" si="579"/>
        <v>0</v>
      </c>
    </row>
    <row r="1532" spans="1:42" x14ac:dyDescent="0.2">
      <c r="A1532" s="394"/>
      <c r="D1532" s="120">
        <f t="shared" si="561"/>
        <v>0</v>
      </c>
      <c r="O1532">
        <f t="shared" si="562"/>
        <v>0</v>
      </c>
      <c r="P1532">
        <f t="shared" si="580"/>
        <v>431</v>
      </c>
      <c r="Q1532">
        <f t="shared" si="581"/>
        <v>0</v>
      </c>
      <c r="R1532">
        <f t="shared" si="563"/>
        <v>0</v>
      </c>
      <c r="S1532">
        <f t="shared" si="564"/>
        <v>0</v>
      </c>
      <c r="T1532">
        <f t="shared" si="582"/>
        <v>0</v>
      </c>
      <c r="V1532">
        <f t="shared" si="565"/>
        <v>0</v>
      </c>
      <c r="W1532">
        <f t="shared" si="566"/>
        <v>0</v>
      </c>
      <c r="Y1532">
        <f t="shared" si="567"/>
        <v>0</v>
      </c>
      <c r="Z1532">
        <f t="shared" si="568"/>
        <v>0</v>
      </c>
      <c r="AB1532">
        <f t="shared" si="569"/>
        <v>0</v>
      </c>
      <c r="AC1532">
        <f t="shared" si="570"/>
        <v>0</v>
      </c>
      <c r="AE1532">
        <f t="shared" si="571"/>
        <v>0</v>
      </c>
      <c r="AF1532">
        <f t="shared" si="572"/>
        <v>0</v>
      </c>
      <c r="AG1532">
        <f t="shared" si="583"/>
        <v>0</v>
      </c>
      <c r="AH1532">
        <f t="shared" si="584"/>
        <v>0</v>
      </c>
      <c r="AI1532">
        <f t="shared" si="573"/>
        <v>0</v>
      </c>
      <c r="AJ1532">
        <f t="shared" si="574"/>
        <v>0</v>
      </c>
      <c r="AK1532">
        <f t="shared" si="575"/>
        <v>0</v>
      </c>
      <c r="AL1532">
        <f t="shared" si="576"/>
        <v>0</v>
      </c>
      <c r="AM1532">
        <f t="shared" si="577"/>
        <v>0</v>
      </c>
      <c r="AO1532">
        <f t="shared" si="578"/>
        <v>0</v>
      </c>
      <c r="AP1532">
        <f t="shared" si="579"/>
        <v>0</v>
      </c>
    </row>
    <row r="1533" spans="1:42" x14ac:dyDescent="0.2">
      <c r="A1533" s="40"/>
      <c r="D1533" s="120">
        <f t="shared" si="561"/>
        <v>0</v>
      </c>
      <c r="O1533">
        <f t="shared" si="562"/>
        <v>0</v>
      </c>
      <c r="P1533">
        <f t="shared" si="580"/>
        <v>431</v>
      </c>
      <c r="Q1533">
        <f t="shared" si="581"/>
        <v>0</v>
      </c>
      <c r="R1533">
        <f t="shared" si="563"/>
        <v>0</v>
      </c>
      <c r="S1533">
        <f t="shared" si="564"/>
        <v>0</v>
      </c>
      <c r="T1533">
        <f t="shared" si="582"/>
        <v>0</v>
      </c>
      <c r="V1533">
        <f t="shared" si="565"/>
        <v>0</v>
      </c>
      <c r="W1533">
        <f t="shared" si="566"/>
        <v>0</v>
      </c>
      <c r="Y1533">
        <f t="shared" si="567"/>
        <v>0</v>
      </c>
      <c r="Z1533">
        <f t="shared" si="568"/>
        <v>0</v>
      </c>
      <c r="AB1533">
        <f t="shared" si="569"/>
        <v>0</v>
      </c>
      <c r="AC1533">
        <f t="shared" si="570"/>
        <v>0</v>
      </c>
      <c r="AE1533">
        <f t="shared" si="571"/>
        <v>0</v>
      </c>
      <c r="AF1533">
        <f t="shared" si="572"/>
        <v>0</v>
      </c>
      <c r="AG1533">
        <f t="shared" si="583"/>
        <v>0</v>
      </c>
      <c r="AH1533">
        <f t="shared" si="584"/>
        <v>0</v>
      </c>
      <c r="AI1533">
        <f t="shared" si="573"/>
        <v>0</v>
      </c>
      <c r="AJ1533">
        <f t="shared" si="574"/>
        <v>0</v>
      </c>
      <c r="AK1533">
        <f t="shared" si="575"/>
        <v>0</v>
      </c>
      <c r="AL1533">
        <f t="shared" si="576"/>
        <v>0</v>
      </c>
      <c r="AM1533">
        <f t="shared" si="577"/>
        <v>0</v>
      </c>
      <c r="AO1533">
        <f t="shared" si="578"/>
        <v>0</v>
      </c>
      <c r="AP1533">
        <f t="shared" si="579"/>
        <v>0</v>
      </c>
    </row>
    <row r="1534" spans="1:42" x14ac:dyDescent="0.2">
      <c r="A1534" s="40"/>
      <c r="D1534" s="120">
        <f t="shared" si="561"/>
        <v>0</v>
      </c>
      <c r="O1534">
        <f t="shared" si="562"/>
        <v>0</v>
      </c>
      <c r="P1534">
        <f t="shared" si="580"/>
        <v>431</v>
      </c>
      <c r="Q1534">
        <f t="shared" si="581"/>
        <v>0</v>
      </c>
      <c r="R1534">
        <f t="shared" si="563"/>
        <v>0</v>
      </c>
      <c r="S1534">
        <f t="shared" si="564"/>
        <v>0</v>
      </c>
      <c r="T1534">
        <f t="shared" si="582"/>
        <v>0</v>
      </c>
      <c r="V1534">
        <f t="shared" si="565"/>
        <v>0</v>
      </c>
      <c r="W1534">
        <f t="shared" si="566"/>
        <v>0</v>
      </c>
      <c r="Y1534">
        <f t="shared" si="567"/>
        <v>0</v>
      </c>
      <c r="Z1534">
        <f t="shared" si="568"/>
        <v>0</v>
      </c>
      <c r="AB1534">
        <f t="shared" si="569"/>
        <v>0</v>
      </c>
      <c r="AC1534">
        <f t="shared" si="570"/>
        <v>0</v>
      </c>
      <c r="AE1534">
        <f t="shared" si="571"/>
        <v>0</v>
      </c>
      <c r="AF1534">
        <f t="shared" si="572"/>
        <v>0</v>
      </c>
      <c r="AG1534">
        <f t="shared" si="583"/>
        <v>0</v>
      </c>
      <c r="AH1534">
        <f t="shared" si="584"/>
        <v>0</v>
      </c>
      <c r="AI1534">
        <f t="shared" si="573"/>
        <v>0</v>
      </c>
      <c r="AJ1534">
        <f t="shared" si="574"/>
        <v>0</v>
      </c>
      <c r="AK1534">
        <f t="shared" si="575"/>
        <v>0</v>
      </c>
      <c r="AL1534">
        <f t="shared" si="576"/>
        <v>0</v>
      </c>
      <c r="AM1534">
        <f t="shared" si="577"/>
        <v>0</v>
      </c>
      <c r="AO1534">
        <f t="shared" si="578"/>
        <v>0</v>
      </c>
      <c r="AP1534">
        <f t="shared" si="579"/>
        <v>0</v>
      </c>
    </row>
    <row r="1535" spans="1:42" x14ac:dyDescent="0.2">
      <c r="A1535" s="40"/>
      <c r="D1535" s="120">
        <f t="shared" si="561"/>
        <v>0</v>
      </c>
      <c r="O1535">
        <f t="shared" si="562"/>
        <v>0</v>
      </c>
      <c r="P1535">
        <f t="shared" si="580"/>
        <v>431</v>
      </c>
      <c r="Q1535">
        <f t="shared" si="581"/>
        <v>0</v>
      </c>
      <c r="R1535">
        <f t="shared" si="563"/>
        <v>0</v>
      </c>
      <c r="S1535">
        <f t="shared" si="564"/>
        <v>0</v>
      </c>
      <c r="T1535">
        <f t="shared" si="582"/>
        <v>0</v>
      </c>
      <c r="V1535">
        <f t="shared" si="565"/>
        <v>0</v>
      </c>
      <c r="W1535">
        <f t="shared" si="566"/>
        <v>0</v>
      </c>
      <c r="Y1535">
        <f t="shared" si="567"/>
        <v>0</v>
      </c>
      <c r="Z1535">
        <f t="shared" si="568"/>
        <v>0</v>
      </c>
      <c r="AB1535">
        <f t="shared" si="569"/>
        <v>0</v>
      </c>
      <c r="AC1535">
        <f t="shared" si="570"/>
        <v>0</v>
      </c>
      <c r="AE1535">
        <f t="shared" si="571"/>
        <v>0</v>
      </c>
      <c r="AF1535">
        <f t="shared" si="572"/>
        <v>0</v>
      </c>
      <c r="AG1535">
        <f t="shared" si="583"/>
        <v>0</v>
      </c>
      <c r="AH1535">
        <f t="shared" si="584"/>
        <v>0</v>
      </c>
      <c r="AI1535">
        <f t="shared" si="573"/>
        <v>0</v>
      </c>
      <c r="AJ1535">
        <f t="shared" si="574"/>
        <v>0</v>
      </c>
      <c r="AK1535">
        <f t="shared" si="575"/>
        <v>0</v>
      </c>
      <c r="AL1535">
        <f t="shared" si="576"/>
        <v>0</v>
      </c>
      <c r="AM1535">
        <f t="shared" si="577"/>
        <v>0</v>
      </c>
      <c r="AO1535">
        <f t="shared" si="578"/>
        <v>0</v>
      </c>
      <c r="AP1535">
        <f t="shared" si="579"/>
        <v>0</v>
      </c>
    </row>
    <row r="1536" spans="1:42" x14ac:dyDescent="0.2">
      <c r="A1536" s="40"/>
      <c r="D1536" s="120">
        <f t="shared" si="561"/>
        <v>0</v>
      </c>
      <c r="O1536">
        <f t="shared" si="562"/>
        <v>0</v>
      </c>
      <c r="P1536">
        <f t="shared" si="580"/>
        <v>431</v>
      </c>
      <c r="Q1536">
        <f t="shared" si="581"/>
        <v>0</v>
      </c>
      <c r="R1536">
        <f t="shared" si="563"/>
        <v>0</v>
      </c>
      <c r="S1536">
        <f t="shared" si="564"/>
        <v>0</v>
      </c>
      <c r="T1536">
        <f t="shared" si="582"/>
        <v>0</v>
      </c>
      <c r="V1536">
        <f t="shared" si="565"/>
        <v>0</v>
      </c>
      <c r="W1536">
        <f t="shared" si="566"/>
        <v>0</v>
      </c>
      <c r="Y1536">
        <f t="shared" si="567"/>
        <v>0</v>
      </c>
      <c r="Z1536">
        <f t="shared" si="568"/>
        <v>0</v>
      </c>
      <c r="AB1536">
        <f t="shared" si="569"/>
        <v>0</v>
      </c>
      <c r="AC1536">
        <f t="shared" si="570"/>
        <v>0</v>
      </c>
      <c r="AE1536">
        <f t="shared" si="571"/>
        <v>0</v>
      </c>
      <c r="AF1536">
        <f t="shared" si="572"/>
        <v>0</v>
      </c>
      <c r="AG1536">
        <f t="shared" si="583"/>
        <v>0</v>
      </c>
      <c r="AH1536">
        <f t="shared" si="584"/>
        <v>0</v>
      </c>
      <c r="AI1536">
        <f t="shared" si="573"/>
        <v>0</v>
      </c>
      <c r="AJ1536">
        <f t="shared" si="574"/>
        <v>0</v>
      </c>
      <c r="AK1536">
        <f t="shared" si="575"/>
        <v>0</v>
      </c>
      <c r="AL1536">
        <f t="shared" si="576"/>
        <v>0</v>
      </c>
      <c r="AM1536">
        <f t="shared" si="577"/>
        <v>0</v>
      </c>
      <c r="AO1536">
        <f t="shared" si="578"/>
        <v>0</v>
      </c>
      <c r="AP1536">
        <f t="shared" si="579"/>
        <v>0</v>
      </c>
    </row>
    <row r="1537" spans="1:42" x14ac:dyDescent="0.2">
      <c r="A1537" s="237"/>
      <c r="D1537" s="120">
        <f t="shared" si="561"/>
        <v>0</v>
      </c>
      <c r="O1537">
        <f t="shared" si="562"/>
        <v>0</v>
      </c>
      <c r="P1537">
        <f t="shared" si="580"/>
        <v>431</v>
      </c>
      <c r="Q1537">
        <f t="shared" si="581"/>
        <v>0</v>
      </c>
      <c r="R1537">
        <f t="shared" si="563"/>
        <v>0</v>
      </c>
      <c r="S1537">
        <f t="shared" si="564"/>
        <v>0</v>
      </c>
      <c r="T1537">
        <f t="shared" si="582"/>
        <v>0</v>
      </c>
      <c r="V1537">
        <f t="shared" si="565"/>
        <v>0</v>
      </c>
      <c r="W1537">
        <f t="shared" si="566"/>
        <v>0</v>
      </c>
      <c r="Y1537">
        <f t="shared" si="567"/>
        <v>0</v>
      </c>
      <c r="Z1537">
        <f t="shared" si="568"/>
        <v>0</v>
      </c>
      <c r="AB1537">
        <f t="shared" si="569"/>
        <v>0</v>
      </c>
      <c r="AC1537">
        <f t="shared" si="570"/>
        <v>0</v>
      </c>
      <c r="AE1537">
        <f t="shared" si="571"/>
        <v>0</v>
      </c>
      <c r="AF1537">
        <f t="shared" si="572"/>
        <v>0</v>
      </c>
      <c r="AG1537">
        <f t="shared" si="583"/>
        <v>0</v>
      </c>
      <c r="AH1537">
        <f t="shared" si="584"/>
        <v>0</v>
      </c>
      <c r="AI1537">
        <f t="shared" si="573"/>
        <v>0</v>
      </c>
      <c r="AJ1537">
        <f t="shared" si="574"/>
        <v>0</v>
      </c>
      <c r="AK1537">
        <f t="shared" si="575"/>
        <v>0</v>
      </c>
      <c r="AL1537">
        <f t="shared" si="576"/>
        <v>0</v>
      </c>
      <c r="AM1537">
        <f t="shared" si="577"/>
        <v>0</v>
      </c>
      <c r="AO1537">
        <f t="shared" si="578"/>
        <v>0</v>
      </c>
      <c r="AP1537">
        <f t="shared" si="579"/>
        <v>0</v>
      </c>
    </row>
    <row r="1538" spans="1:42" x14ac:dyDescent="0.2">
      <c r="A1538" s="40"/>
      <c r="D1538" s="120">
        <f t="shared" ref="D1538:D1601" si="585">$T1538*SIGN($B1538)</f>
        <v>0</v>
      </c>
      <c r="O1538">
        <f t="shared" ref="O1538:O1601" si="586">($N$2-$A1538)*SIGN($A1538)</f>
        <v>0</v>
      </c>
      <c r="P1538">
        <f t="shared" si="580"/>
        <v>431</v>
      </c>
      <c r="Q1538">
        <f t="shared" si="581"/>
        <v>0</v>
      </c>
      <c r="R1538">
        <f t="shared" ref="R1538:R1601" si="587">(SUM($B$2:$C$2000)-$Q1538+1)*SIGN($Q1538)</f>
        <v>0</v>
      </c>
      <c r="S1538">
        <f t="shared" ref="S1538:S1601" si="588">($R1538-$B1538)/($R1538*SIGN($B1538)+(1-SIGN($B1538)))</f>
        <v>0</v>
      </c>
      <c r="T1538">
        <f t="shared" si="582"/>
        <v>0</v>
      </c>
      <c r="V1538">
        <f t="shared" ref="V1538:V1601" si="589">SIGN(MAX(SIGN($S1538)*(0.5-$T1538), 0))*ROW()</f>
        <v>0</v>
      </c>
      <c r="W1538">
        <f t="shared" ref="W1538:W1601" si="590">($R$2-$V1538)*SIGN($V1538)</f>
        <v>0</v>
      </c>
      <c r="Y1538">
        <f t="shared" ref="Y1538:Y1601" si="591">SIGN(MAX(SIGN($S1538)*(0.25-$T1538), 0))*ROW()</f>
        <v>0</v>
      </c>
      <c r="Z1538">
        <f t="shared" ref="Z1538:Z1601" si="592">($R$2-$Y1538)*SIGN($Y1538)</f>
        <v>0</v>
      </c>
      <c r="AB1538">
        <f t="shared" ref="AB1538:AB1601" si="593">SIGN(MAX(SIGN($S1538)*(0.75-$T1538), 0))*ROW()</f>
        <v>0</v>
      </c>
      <c r="AC1538">
        <f t="shared" ref="AC1538:AC1601" si="594">($R$2-$AB1538)*SIGN($AB1538)</f>
        <v>0</v>
      </c>
      <c r="AE1538">
        <f t="shared" ref="AE1538:AE1601" si="595">$A1538*$B1538</f>
        <v>0</v>
      </c>
      <c r="AF1538">
        <f t="shared" ref="AF1538:AF1601" si="596">$AG1538*$AH1538</f>
        <v>0</v>
      </c>
      <c r="AG1538">
        <f t="shared" si="583"/>
        <v>0</v>
      </c>
      <c r="AH1538">
        <f t="shared" si="584"/>
        <v>0</v>
      </c>
      <c r="AI1538">
        <f t="shared" ref="AI1538:AI1601" si="597">$AF1538+$AI1539</f>
        <v>0</v>
      </c>
      <c r="AJ1538">
        <f t="shared" ref="AJ1538:AJ1601" si="598">$AI1539*SIGN($AE1538)</f>
        <v>0</v>
      </c>
      <c r="AK1538">
        <f t="shared" ref="AK1538:AK1601" si="599">($B1538*$AJ1538^2)/((1-(SIGN($AJ1538)))+($R1538*($R1538-$B1538)))</f>
        <v>0</v>
      </c>
      <c r="AL1538">
        <f t="shared" ref="AL1538:AL1601" si="600">SIGN(MAX(SIGN($S1538)*(0.95-$T1538), 0))*ROW()</f>
        <v>0</v>
      </c>
      <c r="AM1538">
        <f t="shared" ref="AM1538:AM1601" si="601">($R$2-$AL1538)*SIGN($AL1538)</f>
        <v>0</v>
      </c>
      <c r="AO1538">
        <f t="shared" ref="AO1538:AO1601" si="602">SIGN(MAX(SIGN($S1538)*(0.05-$T1538), 0))*ROW()</f>
        <v>0</v>
      </c>
      <c r="AP1538">
        <f t="shared" ref="AP1538:AP1601" si="603">($R$2-$AO1538)*SIGN($AO1538)</f>
        <v>0</v>
      </c>
    </row>
    <row r="1539" spans="1:42" x14ac:dyDescent="0.2">
      <c r="D1539" s="120">
        <f t="shared" si="585"/>
        <v>0</v>
      </c>
      <c r="O1539">
        <f t="shared" si="586"/>
        <v>0</v>
      </c>
      <c r="P1539">
        <f t="shared" ref="P1539:P1602" si="604">($P1538+$B1539+$C1538)</f>
        <v>431</v>
      </c>
      <c r="Q1539">
        <f t="shared" ref="Q1539:Q1602" si="605">$P1539*SIGN($B1539)-($B1539-SIGN($B1539))</f>
        <v>0</v>
      </c>
      <c r="R1539">
        <f t="shared" si="587"/>
        <v>0</v>
      </c>
      <c r="S1539">
        <f t="shared" si="588"/>
        <v>0</v>
      </c>
      <c r="T1539">
        <f t="shared" ref="T1539:T1602" si="606">$S1539*$T1538+(1-SIGN($B1539))*$T1538</f>
        <v>0</v>
      </c>
      <c r="V1539">
        <f t="shared" si="589"/>
        <v>0</v>
      </c>
      <c r="W1539">
        <f t="shared" si="590"/>
        <v>0</v>
      </c>
      <c r="Y1539">
        <f t="shared" si="591"/>
        <v>0</v>
      </c>
      <c r="Z1539">
        <f t="shared" si="592"/>
        <v>0</v>
      </c>
      <c r="AB1539">
        <f t="shared" si="593"/>
        <v>0</v>
      </c>
      <c r="AC1539">
        <f t="shared" si="594"/>
        <v>0</v>
      </c>
      <c r="AE1539">
        <f t="shared" si="595"/>
        <v>0</v>
      </c>
      <c r="AF1539">
        <f t="shared" si="596"/>
        <v>0</v>
      </c>
      <c r="AG1539">
        <f t="shared" ref="AG1539:AG1602" si="607">$A1538-$A1539</f>
        <v>0</v>
      </c>
      <c r="AH1539">
        <f t="shared" ref="AH1539:AH1602" si="608">$T1538</f>
        <v>0</v>
      </c>
      <c r="AI1539">
        <f t="shared" si="597"/>
        <v>0</v>
      </c>
      <c r="AJ1539">
        <f t="shared" si="598"/>
        <v>0</v>
      </c>
      <c r="AK1539">
        <f t="shared" si="599"/>
        <v>0</v>
      </c>
      <c r="AL1539">
        <f t="shared" si="600"/>
        <v>0</v>
      </c>
      <c r="AM1539">
        <f t="shared" si="601"/>
        <v>0</v>
      </c>
      <c r="AO1539">
        <f t="shared" si="602"/>
        <v>0</v>
      </c>
      <c r="AP1539">
        <f t="shared" si="603"/>
        <v>0</v>
      </c>
    </row>
    <row r="1540" spans="1:42" x14ac:dyDescent="0.2">
      <c r="D1540" s="120">
        <f t="shared" si="585"/>
        <v>0</v>
      </c>
      <c r="O1540">
        <f t="shared" si="586"/>
        <v>0</v>
      </c>
      <c r="P1540">
        <f t="shared" si="604"/>
        <v>431</v>
      </c>
      <c r="Q1540">
        <f t="shared" si="605"/>
        <v>0</v>
      </c>
      <c r="R1540">
        <f t="shared" si="587"/>
        <v>0</v>
      </c>
      <c r="S1540">
        <f t="shared" si="588"/>
        <v>0</v>
      </c>
      <c r="T1540">
        <f t="shared" si="606"/>
        <v>0</v>
      </c>
      <c r="V1540">
        <f t="shared" si="589"/>
        <v>0</v>
      </c>
      <c r="W1540">
        <f t="shared" si="590"/>
        <v>0</v>
      </c>
      <c r="Y1540">
        <f t="shared" si="591"/>
        <v>0</v>
      </c>
      <c r="Z1540">
        <f t="shared" si="592"/>
        <v>0</v>
      </c>
      <c r="AB1540">
        <f t="shared" si="593"/>
        <v>0</v>
      </c>
      <c r="AC1540">
        <f t="shared" si="594"/>
        <v>0</v>
      </c>
      <c r="AE1540">
        <f t="shared" si="595"/>
        <v>0</v>
      </c>
      <c r="AF1540">
        <f t="shared" si="596"/>
        <v>0</v>
      </c>
      <c r="AG1540">
        <f t="shared" si="607"/>
        <v>0</v>
      </c>
      <c r="AH1540">
        <f t="shared" si="608"/>
        <v>0</v>
      </c>
      <c r="AI1540">
        <f t="shared" si="597"/>
        <v>0</v>
      </c>
      <c r="AJ1540">
        <f t="shared" si="598"/>
        <v>0</v>
      </c>
      <c r="AK1540">
        <f t="shared" si="599"/>
        <v>0</v>
      </c>
      <c r="AL1540">
        <f t="shared" si="600"/>
        <v>0</v>
      </c>
      <c r="AM1540">
        <f t="shared" si="601"/>
        <v>0</v>
      </c>
      <c r="AO1540">
        <f t="shared" si="602"/>
        <v>0</v>
      </c>
      <c r="AP1540">
        <f t="shared" si="603"/>
        <v>0</v>
      </c>
    </row>
    <row r="1541" spans="1:42" x14ac:dyDescent="0.2">
      <c r="A1541" s="40"/>
      <c r="D1541" s="120">
        <f t="shared" si="585"/>
        <v>0</v>
      </c>
      <c r="O1541">
        <f t="shared" si="586"/>
        <v>0</v>
      </c>
      <c r="P1541">
        <f t="shared" si="604"/>
        <v>431</v>
      </c>
      <c r="Q1541">
        <f t="shared" si="605"/>
        <v>0</v>
      </c>
      <c r="R1541">
        <f t="shared" si="587"/>
        <v>0</v>
      </c>
      <c r="S1541">
        <f t="shared" si="588"/>
        <v>0</v>
      </c>
      <c r="T1541">
        <f t="shared" si="606"/>
        <v>0</v>
      </c>
      <c r="V1541">
        <f t="shared" si="589"/>
        <v>0</v>
      </c>
      <c r="W1541">
        <f t="shared" si="590"/>
        <v>0</v>
      </c>
      <c r="Y1541">
        <f t="shared" si="591"/>
        <v>0</v>
      </c>
      <c r="Z1541">
        <f t="shared" si="592"/>
        <v>0</v>
      </c>
      <c r="AB1541">
        <f t="shared" si="593"/>
        <v>0</v>
      </c>
      <c r="AC1541">
        <f t="shared" si="594"/>
        <v>0</v>
      </c>
      <c r="AE1541">
        <f t="shared" si="595"/>
        <v>0</v>
      </c>
      <c r="AF1541">
        <f t="shared" si="596"/>
        <v>0</v>
      </c>
      <c r="AG1541">
        <f t="shared" si="607"/>
        <v>0</v>
      </c>
      <c r="AH1541">
        <f t="shared" si="608"/>
        <v>0</v>
      </c>
      <c r="AI1541">
        <f t="shared" si="597"/>
        <v>0</v>
      </c>
      <c r="AJ1541">
        <f t="shared" si="598"/>
        <v>0</v>
      </c>
      <c r="AK1541">
        <f t="shared" si="599"/>
        <v>0</v>
      </c>
      <c r="AL1541">
        <f t="shared" si="600"/>
        <v>0</v>
      </c>
      <c r="AM1541">
        <f t="shared" si="601"/>
        <v>0</v>
      </c>
      <c r="AO1541">
        <f t="shared" si="602"/>
        <v>0</v>
      </c>
      <c r="AP1541">
        <f t="shared" si="603"/>
        <v>0</v>
      </c>
    </row>
    <row r="1542" spans="1:42" x14ac:dyDescent="0.2">
      <c r="D1542" s="120">
        <f t="shared" si="585"/>
        <v>0</v>
      </c>
      <c r="O1542">
        <f t="shared" si="586"/>
        <v>0</v>
      </c>
      <c r="P1542">
        <f t="shared" si="604"/>
        <v>431</v>
      </c>
      <c r="Q1542">
        <f t="shared" si="605"/>
        <v>0</v>
      </c>
      <c r="R1542">
        <f t="shared" si="587"/>
        <v>0</v>
      </c>
      <c r="S1542">
        <f t="shared" si="588"/>
        <v>0</v>
      </c>
      <c r="T1542">
        <f t="shared" si="606"/>
        <v>0</v>
      </c>
      <c r="V1542">
        <f t="shared" si="589"/>
        <v>0</v>
      </c>
      <c r="W1542">
        <f t="shared" si="590"/>
        <v>0</v>
      </c>
      <c r="Y1542">
        <f t="shared" si="591"/>
        <v>0</v>
      </c>
      <c r="Z1542">
        <f t="shared" si="592"/>
        <v>0</v>
      </c>
      <c r="AB1542">
        <f t="shared" si="593"/>
        <v>0</v>
      </c>
      <c r="AC1542">
        <f t="shared" si="594"/>
        <v>0</v>
      </c>
      <c r="AE1542">
        <f t="shared" si="595"/>
        <v>0</v>
      </c>
      <c r="AF1542">
        <f t="shared" si="596"/>
        <v>0</v>
      </c>
      <c r="AG1542">
        <f t="shared" si="607"/>
        <v>0</v>
      </c>
      <c r="AH1542">
        <f t="shared" si="608"/>
        <v>0</v>
      </c>
      <c r="AI1542">
        <f t="shared" si="597"/>
        <v>0</v>
      </c>
      <c r="AJ1542">
        <f t="shared" si="598"/>
        <v>0</v>
      </c>
      <c r="AK1542">
        <f t="shared" si="599"/>
        <v>0</v>
      </c>
      <c r="AL1542">
        <f t="shared" si="600"/>
        <v>0</v>
      </c>
      <c r="AM1542">
        <f t="shared" si="601"/>
        <v>0</v>
      </c>
      <c r="AO1542">
        <f t="shared" si="602"/>
        <v>0</v>
      </c>
      <c r="AP1542">
        <f t="shared" si="603"/>
        <v>0</v>
      </c>
    </row>
    <row r="1543" spans="1:42" x14ac:dyDescent="0.2">
      <c r="A1543" s="55"/>
      <c r="D1543" s="120">
        <f t="shared" si="585"/>
        <v>0</v>
      </c>
      <c r="O1543">
        <f t="shared" si="586"/>
        <v>0</v>
      </c>
      <c r="P1543">
        <f t="shared" si="604"/>
        <v>431</v>
      </c>
      <c r="Q1543">
        <f t="shared" si="605"/>
        <v>0</v>
      </c>
      <c r="R1543">
        <f t="shared" si="587"/>
        <v>0</v>
      </c>
      <c r="S1543">
        <f t="shared" si="588"/>
        <v>0</v>
      </c>
      <c r="T1543">
        <f t="shared" si="606"/>
        <v>0</v>
      </c>
      <c r="V1543">
        <f t="shared" si="589"/>
        <v>0</v>
      </c>
      <c r="W1543">
        <f t="shared" si="590"/>
        <v>0</v>
      </c>
      <c r="Y1543">
        <f t="shared" si="591"/>
        <v>0</v>
      </c>
      <c r="Z1543">
        <f t="shared" si="592"/>
        <v>0</v>
      </c>
      <c r="AB1543">
        <f t="shared" si="593"/>
        <v>0</v>
      </c>
      <c r="AC1543">
        <f t="shared" si="594"/>
        <v>0</v>
      </c>
      <c r="AE1543">
        <f t="shared" si="595"/>
        <v>0</v>
      </c>
      <c r="AF1543">
        <f t="shared" si="596"/>
        <v>0</v>
      </c>
      <c r="AG1543">
        <f t="shared" si="607"/>
        <v>0</v>
      </c>
      <c r="AH1543">
        <f t="shared" si="608"/>
        <v>0</v>
      </c>
      <c r="AI1543">
        <f t="shared" si="597"/>
        <v>0</v>
      </c>
      <c r="AJ1543">
        <f t="shared" si="598"/>
        <v>0</v>
      </c>
      <c r="AK1543">
        <f t="shared" si="599"/>
        <v>0</v>
      </c>
      <c r="AL1543">
        <f t="shared" si="600"/>
        <v>0</v>
      </c>
      <c r="AM1543">
        <f t="shared" si="601"/>
        <v>0</v>
      </c>
      <c r="AO1543">
        <f t="shared" si="602"/>
        <v>0</v>
      </c>
      <c r="AP1543">
        <f t="shared" si="603"/>
        <v>0</v>
      </c>
    </row>
    <row r="1544" spans="1:42" x14ac:dyDescent="0.2">
      <c r="A1544" s="40"/>
      <c r="D1544" s="120">
        <f t="shared" si="585"/>
        <v>0</v>
      </c>
      <c r="O1544">
        <f t="shared" si="586"/>
        <v>0</v>
      </c>
      <c r="P1544">
        <f t="shared" si="604"/>
        <v>431</v>
      </c>
      <c r="Q1544">
        <f t="shared" si="605"/>
        <v>0</v>
      </c>
      <c r="R1544">
        <f t="shared" si="587"/>
        <v>0</v>
      </c>
      <c r="S1544">
        <f t="shared" si="588"/>
        <v>0</v>
      </c>
      <c r="T1544">
        <f t="shared" si="606"/>
        <v>0</v>
      </c>
      <c r="V1544">
        <f t="shared" si="589"/>
        <v>0</v>
      </c>
      <c r="W1544">
        <f t="shared" si="590"/>
        <v>0</v>
      </c>
      <c r="Y1544">
        <f t="shared" si="591"/>
        <v>0</v>
      </c>
      <c r="Z1544">
        <f t="shared" si="592"/>
        <v>0</v>
      </c>
      <c r="AB1544">
        <f t="shared" si="593"/>
        <v>0</v>
      </c>
      <c r="AC1544">
        <f t="shared" si="594"/>
        <v>0</v>
      </c>
      <c r="AE1544">
        <f t="shared" si="595"/>
        <v>0</v>
      </c>
      <c r="AF1544">
        <f t="shared" si="596"/>
        <v>0</v>
      </c>
      <c r="AG1544">
        <f t="shared" si="607"/>
        <v>0</v>
      </c>
      <c r="AH1544">
        <f t="shared" si="608"/>
        <v>0</v>
      </c>
      <c r="AI1544">
        <f t="shared" si="597"/>
        <v>0</v>
      </c>
      <c r="AJ1544">
        <f t="shared" si="598"/>
        <v>0</v>
      </c>
      <c r="AK1544">
        <f t="shared" si="599"/>
        <v>0</v>
      </c>
      <c r="AL1544">
        <f t="shared" si="600"/>
        <v>0</v>
      </c>
      <c r="AM1544">
        <f t="shared" si="601"/>
        <v>0</v>
      </c>
      <c r="AO1544">
        <f t="shared" si="602"/>
        <v>0</v>
      </c>
      <c r="AP1544">
        <f t="shared" si="603"/>
        <v>0</v>
      </c>
    </row>
    <row r="1545" spans="1:42" x14ac:dyDescent="0.2">
      <c r="A1545" s="40"/>
      <c r="D1545" s="120">
        <f t="shared" si="585"/>
        <v>0</v>
      </c>
      <c r="O1545">
        <f t="shared" si="586"/>
        <v>0</v>
      </c>
      <c r="P1545">
        <f t="shared" si="604"/>
        <v>431</v>
      </c>
      <c r="Q1545">
        <f t="shared" si="605"/>
        <v>0</v>
      </c>
      <c r="R1545">
        <f t="shared" si="587"/>
        <v>0</v>
      </c>
      <c r="S1545">
        <f t="shared" si="588"/>
        <v>0</v>
      </c>
      <c r="T1545">
        <f t="shared" si="606"/>
        <v>0</v>
      </c>
      <c r="V1545">
        <f t="shared" si="589"/>
        <v>0</v>
      </c>
      <c r="W1545">
        <f t="shared" si="590"/>
        <v>0</v>
      </c>
      <c r="Y1545">
        <f t="shared" si="591"/>
        <v>0</v>
      </c>
      <c r="Z1545">
        <f t="shared" si="592"/>
        <v>0</v>
      </c>
      <c r="AB1545">
        <f t="shared" si="593"/>
        <v>0</v>
      </c>
      <c r="AC1545">
        <f t="shared" si="594"/>
        <v>0</v>
      </c>
      <c r="AE1545">
        <f t="shared" si="595"/>
        <v>0</v>
      </c>
      <c r="AF1545">
        <f t="shared" si="596"/>
        <v>0</v>
      </c>
      <c r="AG1545">
        <f t="shared" si="607"/>
        <v>0</v>
      </c>
      <c r="AH1545">
        <f t="shared" si="608"/>
        <v>0</v>
      </c>
      <c r="AI1545">
        <f t="shared" si="597"/>
        <v>0</v>
      </c>
      <c r="AJ1545">
        <f t="shared" si="598"/>
        <v>0</v>
      </c>
      <c r="AK1545">
        <f t="shared" si="599"/>
        <v>0</v>
      </c>
      <c r="AL1545">
        <f t="shared" si="600"/>
        <v>0</v>
      </c>
      <c r="AM1545">
        <f t="shared" si="601"/>
        <v>0</v>
      </c>
      <c r="AO1545">
        <f t="shared" si="602"/>
        <v>0</v>
      </c>
      <c r="AP1545">
        <f t="shared" si="603"/>
        <v>0</v>
      </c>
    </row>
    <row r="1546" spans="1:42" x14ac:dyDescent="0.2">
      <c r="D1546" s="120">
        <f t="shared" si="585"/>
        <v>0</v>
      </c>
      <c r="O1546">
        <f t="shared" si="586"/>
        <v>0</v>
      </c>
      <c r="P1546">
        <f t="shared" si="604"/>
        <v>431</v>
      </c>
      <c r="Q1546">
        <f t="shared" si="605"/>
        <v>0</v>
      </c>
      <c r="R1546">
        <f t="shared" si="587"/>
        <v>0</v>
      </c>
      <c r="S1546">
        <f t="shared" si="588"/>
        <v>0</v>
      </c>
      <c r="T1546">
        <f t="shared" si="606"/>
        <v>0</v>
      </c>
      <c r="V1546">
        <f t="shared" si="589"/>
        <v>0</v>
      </c>
      <c r="W1546">
        <f t="shared" si="590"/>
        <v>0</v>
      </c>
      <c r="Y1546">
        <f t="shared" si="591"/>
        <v>0</v>
      </c>
      <c r="Z1546">
        <f t="shared" si="592"/>
        <v>0</v>
      </c>
      <c r="AB1546">
        <f t="shared" si="593"/>
        <v>0</v>
      </c>
      <c r="AC1546">
        <f t="shared" si="594"/>
        <v>0</v>
      </c>
      <c r="AE1546">
        <f t="shared" si="595"/>
        <v>0</v>
      </c>
      <c r="AF1546">
        <f t="shared" si="596"/>
        <v>0</v>
      </c>
      <c r="AG1546">
        <f t="shared" si="607"/>
        <v>0</v>
      </c>
      <c r="AH1546">
        <f t="shared" si="608"/>
        <v>0</v>
      </c>
      <c r="AI1546">
        <f t="shared" si="597"/>
        <v>0</v>
      </c>
      <c r="AJ1546">
        <f t="shared" si="598"/>
        <v>0</v>
      </c>
      <c r="AK1546">
        <f t="shared" si="599"/>
        <v>0</v>
      </c>
      <c r="AL1546">
        <f t="shared" si="600"/>
        <v>0</v>
      </c>
      <c r="AM1546">
        <f t="shared" si="601"/>
        <v>0</v>
      </c>
      <c r="AO1546">
        <f t="shared" si="602"/>
        <v>0</v>
      </c>
      <c r="AP1546">
        <f t="shared" si="603"/>
        <v>0</v>
      </c>
    </row>
    <row r="1547" spans="1:42" x14ac:dyDescent="0.2">
      <c r="A1547" s="43"/>
      <c r="D1547" s="120">
        <f t="shared" si="585"/>
        <v>0</v>
      </c>
      <c r="O1547">
        <f t="shared" si="586"/>
        <v>0</v>
      </c>
      <c r="P1547">
        <f t="shared" si="604"/>
        <v>431</v>
      </c>
      <c r="Q1547">
        <f t="shared" si="605"/>
        <v>0</v>
      </c>
      <c r="R1547">
        <f t="shared" si="587"/>
        <v>0</v>
      </c>
      <c r="S1547">
        <f t="shared" si="588"/>
        <v>0</v>
      </c>
      <c r="T1547">
        <f t="shared" si="606"/>
        <v>0</v>
      </c>
      <c r="V1547">
        <f t="shared" si="589"/>
        <v>0</v>
      </c>
      <c r="W1547">
        <f t="shared" si="590"/>
        <v>0</v>
      </c>
      <c r="Y1547">
        <f t="shared" si="591"/>
        <v>0</v>
      </c>
      <c r="Z1547">
        <f t="shared" si="592"/>
        <v>0</v>
      </c>
      <c r="AB1547">
        <f t="shared" si="593"/>
        <v>0</v>
      </c>
      <c r="AC1547">
        <f t="shared" si="594"/>
        <v>0</v>
      </c>
      <c r="AE1547">
        <f t="shared" si="595"/>
        <v>0</v>
      </c>
      <c r="AF1547">
        <f t="shared" si="596"/>
        <v>0</v>
      </c>
      <c r="AG1547">
        <f t="shared" si="607"/>
        <v>0</v>
      </c>
      <c r="AH1547">
        <f t="shared" si="608"/>
        <v>0</v>
      </c>
      <c r="AI1547">
        <f t="shared" si="597"/>
        <v>0</v>
      </c>
      <c r="AJ1547">
        <f t="shared" si="598"/>
        <v>0</v>
      </c>
      <c r="AK1547">
        <f t="shared" si="599"/>
        <v>0</v>
      </c>
      <c r="AL1547">
        <f t="shared" si="600"/>
        <v>0</v>
      </c>
      <c r="AM1547">
        <f t="shared" si="601"/>
        <v>0</v>
      </c>
      <c r="AO1547">
        <f t="shared" si="602"/>
        <v>0</v>
      </c>
      <c r="AP1547">
        <f t="shared" si="603"/>
        <v>0</v>
      </c>
    </row>
    <row r="1548" spans="1:42" x14ac:dyDescent="0.2">
      <c r="D1548" s="120">
        <f t="shared" si="585"/>
        <v>0</v>
      </c>
      <c r="O1548">
        <f t="shared" si="586"/>
        <v>0</v>
      </c>
      <c r="P1548">
        <f t="shared" si="604"/>
        <v>431</v>
      </c>
      <c r="Q1548">
        <f t="shared" si="605"/>
        <v>0</v>
      </c>
      <c r="R1548">
        <f t="shared" si="587"/>
        <v>0</v>
      </c>
      <c r="S1548">
        <f t="shared" si="588"/>
        <v>0</v>
      </c>
      <c r="T1548">
        <f t="shared" si="606"/>
        <v>0</v>
      </c>
      <c r="V1548">
        <f t="shared" si="589"/>
        <v>0</v>
      </c>
      <c r="W1548">
        <f t="shared" si="590"/>
        <v>0</v>
      </c>
      <c r="Y1548">
        <f t="shared" si="591"/>
        <v>0</v>
      </c>
      <c r="Z1548">
        <f t="shared" si="592"/>
        <v>0</v>
      </c>
      <c r="AB1548">
        <f t="shared" si="593"/>
        <v>0</v>
      </c>
      <c r="AC1548">
        <f t="shared" si="594"/>
        <v>0</v>
      </c>
      <c r="AE1548">
        <f t="shared" si="595"/>
        <v>0</v>
      </c>
      <c r="AF1548">
        <f t="shared" si="596"/>
        <v>0</v>
      </c>
      <c r="AG1548">
        <f t="shared" si="607"/>
        <v>0</v>
      </c>
      <c r="AH1548">
        <f t="shared" si="608"/>
        <v>0</v>
      </c>
      <c r="AI1548">
        <f t="shared" si="597"/>
        <v>0</v>
      </c>
      <c r="AJ1548">
        <f t="shared" si="598"/>
        <v>0</v>
      </c>
      <c r="AK1548">
        <f t="shared" si="599"/>
        <v>0</v>
      </c>
      <c r="AL1548">
        <f t="shared" si="600"/>
        <v>0</v>
      </c>
      <c r="AM1548">
        <f t="shared" si="601"/>
        <v>0</v>
      </c>
      <c r="AO1548">
        <f t="shared" si="602"/>
        <v>0</v>
      </c>
      <c r="AP1548">
        <f t="shared" si="603"/>
        <v>0</v>
      </c>
    </row>
    <row r="1549" spans="1:42" x14ac:dyDescent="0.2">
      <c r="A1549" s="191"/>
      <c r="D1549" s="120">
        <f t="shared" si="585"/>
        <v>0</v>
      </c>
      <c r="O1549">
        <f t="shared" si="586"/>
        <v>0</v>
      </c>
      <c r="P1549">
        <f t="shared" si="604"/>
        <v>431</v>
      </c>
      <c r="Q1549">
        <f t="shared" si="605"/>
        <v>0</v>
      </c>
      <c r="R1549">
        <f t="shared" si="587"/>
        <v>0</v>
      </c>
      <c r="S1549">
        <f t="shared" si="588"/>
        <v>0</v>
      </c>
      <c r="T1549">
        <f t="shared" si="606"/>
        <v>0</v>
      </c>
      <c r="V1549">
        <f t="shared" si="589"/>
        <v>0</v>
      </c>
      <c r="W1549">
        <f t="shared" si="590"/>
        <v>0</v>
      </c>
      <c r="Y1549">
        <f t="shared" si="591"/>
        <v>0</v>
      </c>
      <c r="Z1549">
        <f t="shared" si="592"/>
        <v>0</v>
      </c>
      <c r="AB1549">
        <f t="shared" si="593"/>
        <v>0</v>
      </c>
      <c r="AC1549">
        <f t="shared" si="594"/>
        <v>0</v>
      </c>
      <c r="AE1549">
        <f t="shared" si="595"/>
        <v>0</v>
      </c>
      <c r="AF1549">
        <f t="shared" si="596"/>
        <v>0</v>
      </c>
      <c r="AG1549">
        <f t="shared" si="607"/>
        <v>0</v>
      </c>
      <c r="AH1549">
        <f t="shared" si="608"/>
        <v>0</v>
      </c>
      <c r="AI1549">
        <f t="shared" si="597"/>
        <v>0</v>
      </c>
      <c r="AJ1549">
        <f t="shared" si="598"/>
        <v>0</v>
      </c>
      <c r="AK1549">
        <f t="shared" si="599"/>
        <v>0</v>
      </c>
      <c r="AL1549">
        <f t="shared" si="600"/>
        <v>0</v>
      </c>
      <c r="AM1549">
        <f t="shared" si="601"/>
        <v>0</v>
      </c>
      <c r="AO1549">
        <f t="shared" si="602"/>
        <v>0</v>
      </c>
      <c r="AP1549">
        <f t="shared" si="603"/>
        <v>0</v>
      </c>
    </row>
    <row r="1550" spans="1:42" x14ac:dyDescent="0.2">
      <c r="D1550" s="120">
        <f t="shared" si="585"/>
        <v>0</v>
      </c>
      <c r="O1550">
        <f t="shared" si="586"/>
        <v>0</v>
      </c>
      <c r="P1550">
        <f t="shared" si="604"/>
        <v>431</v>
      </c>
      <c r="Q1550">
        <f t="shared" si="605"/>
        <v>0</v>
      </c>
      <c r="R1550">
        <f t="shared" si="587"/>
        <v>0</v>
      </c>
      <c r="S1550">
        <f t="shared" si="588"/>
        <v>0</v>
      </c>
      <c r="T1550">
        <f t="shared" si="606"/>
        <v>0</v>
      </c>
      <c r="V1550">
        <f t="shared" si="589"/>
        <v>0</v>
      </c>
      <c r="W1550">
        <f t="shared" si="590"/>
        <v>0</v>
      </c>
      <c r="Y1550">
        <f t="shared" si="591"/>
        <v>0</v>
      </c>
      <c r="Z1550">
        <f t="shared" si="592"/>
        <v>0</v>
      </c>
      <c r="AB1550">
        <f t="shared" si="593"/>
        <v>0</v>
      </c>
      <c r="AC1550">
        <f t="shared" si="594"/>
        <v>0</v>
      </c>
      <c r="AE1550">
        <f t="shared" si="595"/>
        <v>0</v>
      </c>
      <c r="AF1550">
        <f t="shared" si="596"/>
        <v>0</v>
      </c>
      <c r="AG1550">
        <f t="shared" si="607"/>
        <v>0</v>
      </c>
      <c r="AH1550">
        <f t="shared" si="608"/>
        <v>0</v>
      </c>
      <c r="AI1550">
        <f t="shared" si="597"/>
        <v>0</v>
      </c>
      <c r="AJ1550">
        <f t="shared" si="598"/>
        <v>0</v>
      </c>
      <c r="AK1550">
        <f t="shared" si="599"/>
        <v>0</v>
      </c>
      <c r="AL1550">
        <f t="shared" si="600"/>
        <v>0</v>
      </c>
      <c r="AM1550">
        <f t="shared" si="601"/>
        <v>0</v>
      </c>
      <c r="AO1550">
        <f t="shared" si="602"/>
        <v>0</v>
      </c>
      <c r="AP1550">
        <f t="shared" si="603"/>
        <v>0</v>
      </c>
    </row>
    <row r="1551" spans="1:42" x14ac:dyDescent="0.2">
      <c r="D1551" s="120">
        <f t="shared" si="585"/>
        <v>0</v>
      </c>
      <c r="O1551">
        <f t="shared" si="586"/>
        <v>0</v>
      </c>
      <c r="P1551">
        <f t="shared" si="604"/>
        <v>431</v>
      </c>
      <c r="Q1551">
        <f t="shared" si="605"/>
        <v>0</v>
      </c>
      <c r="R1551">
        <f t="shared" si="587"/>
        <v>0</v>
      </c>
      <c r="S1551">
        <f t="shared" si="588"/>
        <v>0</v>
      </c>
      <c r="T1551">
        <f t="shared" si="606"/>
        <v>0</v>
      </c>
      <c r="V1551">
        <f t="shared" si="589"/>
        <v>0</v>
      </c>
      <c r="W1551">
        <f t="shared" si="590"/>
        <v>0</v>
      </c>
      <c r="Y1551">
        <f t="shared" si="591"/>
        <v>0</v>
      </c>
      <c r="Z1551">
        <f t="shared" si="592"/>
        <v>0</v>
      </c>
      <c r="AB1551">
        <f t="shared" si="593"/>
        <v>0</v>
      </c>
      <c r="AC1551">
        <f t="shared" si="594"/>
        <v>0</v>
      </c>
      <c r="AE1551">
        <f t="shared" si="595"/>
        <v>0</v>
      </c>
      <c r="AF1551">
        <f t="shared" si="596"/>
        <v>0</v>
      </c>
      <c r="AG1551">
        <f t="shared" si="607"/>
        <v>0</v>
      </c>
      <c r="AH1551">
        <f t="shared" si="608"/>
        <v>0</v>
      </c>
      <c r="AI1551">
        <f t="shared" si="597"/>
        <v>0</v>
      </c>
      <c r="AJ1551">
        <f t="shared" si="598"/>
        <v>0</v>
      </c>
      <c r="AK1551">
        <f t="shared" si="599"/>
        <v>0</v>
      </c>
      <c r="AL1551">
        <f t="shared" si="600"/>
        <v>0</v>
      </c>
      <c r="AM1551">
        <f t="shared" si="601"/>
        <v>0</v>
      </c>
      <c r="AO1551">
        <f t="shared" si="602"/>
        <v>0</v>
      </c>
      <c r="AP1551">
        <f t="shared" si="603"/>
        <v>0</v>
      </c>
    </row>
    <row r="1552" spans="1:42" x14ac:dyDescent="0.2">
      <c r="A1552" s="40"/>
      <c r="D1552" s="120">
        <f t="shared" si="585"/>
        <v>0</v>
      </c>
      <c r="O1552">
        <f t="shared" si="586"/>
        <v>0</v>
      </c>
      <c r="P1552">
        <f t="shared" si="604"/>
        <v>431</v>
      </c>
      <c r="Q1552">
        <f t="shared" si="605"/>
        <v>0</v>
      </c>
      <c r="R1552">
        <f t="shared" si="587"/>
        <v>0</v>
      </c>
      <c r="S1552">
        <f t="shared" si="588"/>
        <v>0</v>
      </c>
      <c r="T1552">
        <f t="shared" si="606"/>
        <v>0</v>
      </c>
      <c r="V1552">
        <f t="shared" si="589"/>
        <v>0</v>
      </c>
      <c r="W1552">
        <f t="shared" si="590"/>
        <v>0</v>
      </c>
      <c r="Y1552">
        <f t="shared" si="591"/>
        <v>0</v>
      </c>
      <c r="Z1552">
        <f t="shared" si="592"/>
        <v>0</v>
      </c>
      <c r="AB1552">
        <f t="shared" si="593"/>
        <v>0</v>
      </c>
      <c r="AC1552">
        <f t="shared" si="594"/>
        <v>0</v>
      </c>
      <c r="AE1552">
        <f t="shared" si="595"/>
        <v>0</v>
      </c>
      <c r="AF1552">
        <f t="shared" si="596"/>
        <v>0</v>
      </c>
      <c r="AG1552">
        <f t="shared" si="607"/>
        <v>0</v>
      </c>
      <c r="AH1552">
        <f t="shared" si="608"/>
        <v>0</v>
      </c>
      <c r="AI1552">
        <f t="shared" si="597"/>
        <v>0</v>
      </c>
      <c r="AJ1552">
        <f t="shared" si="598"/>
        <v>0</v>
      </c>
      <c r="AK1552">
        <f t="shared" si="599"/>
        <v>0</v>
      </c>
      <c r="AL1552">
        <f t="shared" si="600"/>
        <v>0</v>
      </c>
      <c r="AM1552">
        <f t="shared" si="601"/>
        <v>0</v>
      </c>
      <c r="AO1552">
        <f t="shared" si="602"/>
        <v>0</v>
      </c>
      <c r="AP1552">
        <f t="shared" si="603"/>
        <v>0</v>
      </c>
    </row>
    <row r="1553" spans="1:42" x14ac:dyDescent="0.2">
      <c r="A1553" s="43"/>
      <c r="D1553" s="120">
        <f t="shared" si="585"/>
        <v>0</v>
      </c>
      <c r="O1553">
        <f t="shared" si="586"/>
        <v>0</v>
      </c>
      <c r="P1553">
        <f t="shared" si="604"/>
        <v>431</v>
      </c>
      <c r="Q1553">
        <f t="shared" si="605"/>
        <v>0</v>
      </c>
      <c r="R1553">
        <f t="shared" si="587"/>
        <v>0</v>
      </c>
      <c r="S1553">
        <f t="shared" si="588"/>
        <v>0</v>
      </c>
      <c r="T1553">
        <f t="shared" si="606"/>
        <v>0</v>
      </c>
      <c r="V1553">
        <f t="shared" si="589"/>
        <v>0</v>
      </c>
      <c r="W1553">
        <f t="shared" si="590"/>
        <v>0</v>
      </c>
      <c r="Y1553">
        <f t="shared" si="591"/>
        <v>0</v>
      </c>
      <c r="Z1553">
        <f t="shared" si="592"/>
        <v>0</v>
      </c>
      <c r="AB1553">
        <f t="shared" si="593"/>
        <v>0</v>
      </c>
      <c r="AC1553">
        <f t="shared" si="594"/>
        <v>0</v>
      </c>
      <c r="AE1553">
        <f t="shared" si="595"/>
        <v>0</v>
      </c>
      <c r="AF1553">
        <f t="shared" si="596"/>
        <v>0</v>
      </c>
      <c r="AG1553">
        <f t="shared" si="607"/>
        <v>0</v>
      </c>
      <c r="AH1553">
        <f t="shared" si="608"/>
        <v>0</v>
      </c>
      <c r="AI1553">
        <f t="shared" si="597"/>
        <v>0</v>
      </c>
      <c r="AJ1553">
        <f t="shared" si="598"/>
        <v>0</v>
      </c>
      <c r="AK1553">
        <f t="shared" si="599"/>
        <v>0</v>
      </c>
      <c r="AL1553">
        <f t="shared" si="600"/>
        <v>0</v>
      </c>
      <c r="AM1553">
        <f t="shared" si="601"/>
        <v>0</v>
      </c>
      <c r="AO1553">
        <f t="shared" si="602"/>
        <v>0</v>
      </c>
      <c r="AP1553">
        <f t="shared" si="603"/>
        <v>0</v>
      </c>
    </row>
    <row r="1554" spans="1:42" x14ac:dyDescent="0.2">
      <c r="D1554" s="120">
        <f t="shared" si="585"/>
        <v>0</v>
      </c>
      <c r="O1554">
        <f t="shared" si="586"/>
        <v>0</v>
      </c>
      <c r="P1554">
        <f t="shared" si="604"/>
        <v>431</v>
      </c>
      <c r="Q1554">
        <f t="shared" si="605"/>
        <v>0</v>
      </c>
      <c r="R1554">
        <f t="shared" si="587"/>
        <v>0</v>
      </c>
      <c r="S1554">
        <f t="shared" si="588"/>
        <v>0</v>
      </c>
      <c r="T1554">
        <f t="shared" si="606"/>
        <v>0</v>
      </c>
      <c r="V1554">
        <f t="shared" si="589"/>
        <v>0</v>
      </c>
      <c r="W1554">
        <f t="shared" si="590"/>
        <v>0</v>
      </c>
      <c r="Y1554">
        <f t="shared" si="591"/>
        <v>0</v>
      </c>
      <c r="Z1554">
        <f t="shared" si="592"/>
        <v>0</v>
      </c>
      <c r="AB1554">
        <f t="shared" si="593"/>
        <v>0</v>
      </c>
      <c r="AC1554">
        <f t="shared" si="594"/>
        <v>0</v>
      </c>
      <c r="AE1554">
        <f t="shared" si="595"/>
        <v>0</v>
      </c>
      <c r="AF1554">
        <f t="shared" si="596"/>
        <v>0</v>
      </c>
      <c r="AG1554">
        <f t="shared" si="607"/>
        <v>0</v>
      </c>
      <c r="AH1554">
        <f t="shared" si="608"/>
        <v>0</v>
      </c>
      <c r="AI1554">
        <f t="shared" si="597"/>
        <v>0</v>
      </c>
      <c r="AJ1554">
        <f t="shared" si="598"/>
        <v>0</v>
      </c>
      <c r="AK1554">
        <f t="shared" si="599"/>
        <v>0</v>
      </c>
      <c r="AL1554">
        <f t="shared" si="600"/>
        <v>0</v>
      </c>
      <c r="AM1554">
        <f t="shared" si="601"/>
        <v>0</v>
      </c>
      <c r="AO1554">
        <f t="shared" si="602"/>
        <v>0</v>
      </c>
      <c r="AP1554">
        <f t="shared" si="603"/>
        <v>0</v>
      </c>
    </row>
    <row r="1555" spans="1:42" x14ac:dyDescent="0.2">
      <c r="D1555" s="120">
        <f t="shared" si="585"/>
        <v>0</v>
      </c>
      <c r="O1555">
        <f t="shared" si="586"/>
        <v>0</v>
      </c>
      <c r="P1555">
        <f t="shared" si="604"/>
        <v>431</v>
      </c>
      <c r="Q1555">
        <f t="shared" si="605"/>
        <v>0</v>
      </c>
      <c r="R1555">
        <f t="shared" si="587"/>
        <v>0</v>
      </c>
      <c r="S1555">
        <f t="shared" si="588"/>
        <v>0</v>
      </c>
      <c r="T1555">
        <f t="shared" si="606"/>
        <v>0</v>
      </c>
      <c r="V1555">
        <f t="shared" si="589"/>
        <v>0</v>
      </c>
      <c r="W1555">
        <f t="shared" si="590"/>
        <v>0</v>
      </c>
      <c r="Y1555">
        <f t="shared" si="591"/>
        <v>0</v>
      </c>
      <c r="Z1555">
        <f t="shared" si="592"/>
        <v>0</v>
      </c>
      <c r="AB1555">
        <f t="shared" si="593"/>
        <v>0</v>
      </c>
      <c r="AC1555">
        <f t="shared" si="594"/>
        <v>0</v>
      </c>
      <c r="AE1555">
        <f t="shared" si="595"/>
        <v>0</v>
      </c>
      <c r="AF1555">
        <f t="shared" si="596"/>
        <v>0</v>
      </c>
      <c r="AG1555">
        <f t="shared" si="607"/>
        <v>0</v>
      </c>
      <c r="AH1555">
        <f t="shared" si="608"/>
        <v>0</v>
      </c>
      <c r="AI1555">
        <f t="shared" si="597"/>
        <v>0</v>
      </c>
      <c r="AJ1555">
        <f t="shared" si="598"/>
        <v>0</v>
      </c>
      <c r="AK1555">
        <f t="shared" si="599"/>
        <v>0</v>
      </c>
      <c r="AL1555">
        <f t="shared" si="600"/>
        <v>0</v>
      </c>
      <c r="AM1555">
        <f t="shared" si="601"/>
        <v>0</v>
      </c>
      <c r="AO1555">
        <f t="shared" si="602"/>
        <v>0</v>
      </c>
      <c r="AP1555">
        <f t="shared" si="603"/>
        <v>0</v>
      </c>
    </row>
    <row r="1556" spans="1:42" x14ac:dyDescent="0.2">
      <c r="D1556" s="120">
        <f t="shared" si="585"/>
        <v>0</v>
      </c>
      <c r="O1556">
        <f t="shared" si="586"/>
        <v>0</v>
      </c>
      <c r="P1556">
        <f t="shared" si="604"/>
        <v>431</v>
      </c>
      <c r="Q1556">
        <f t="shared" si="605"/>
        <v>0</v>
      </c>
      <c r="R1556">
        <f t="shared" si="587"/>
        <v>0</v>
      </c>
      <c r="S1556">
        <f t="shared" si="588"/>
        <v>0</v>
      </c>
      <c r="T1556">
        <f t="shared" si="606"/>
        <v>0</v>
      </c>
      <c r="V1556">
        <f t="shared" si="589"/>
        <v>0</v>
      </c>
      <c r="W1556">
        <f t="shared" si="590"/>
        <v>0</v>
      </c>
      <c r="Y1556">
        <f t="shared" si="591"/>
        <v>0</v>
      </c>
      <c r="Z1556">
        <f t="shared" si="592"/>
        <v>0</v>
      </c>
      <c r="AB1556">
        <f t="shared" si="593"/>
        <v>0</v>
      </c>
      <c r="AC1556">
        <f t="shared" si="594"/>
        <v>0</v>
      </c>
      <c r="AE1556">
        <f t="shared" si="595"/>
        <v>0</v>
      </c>
      <c r="AF1556">
        <f t="shared" si="596"/>
        <v>0</v>
      </c>
      <c r="AG1556">
        <f t="shared" si="607"/>
        <v>0</v>
      </c>
      <c r="AH1556">
        <f t="shared" si="608"/>
        <v>0</v>
      </c>
      <c r="AI1556">
        <f t="shared" si="597"/>
        <v>0</v>
      </c>
      <c r="AJ1556">
        <f t="shared" si="598"/>
        <v>0</v>
      </c>
      <c r="AK1556">
        <f t="shared" si="599"/>
        <v>0</v>
      </c>
      <c r="AL1556">
        <f t="shared" si="600"/>
        <v>0</v>
      </c>
      <c r="AM1556">
        <f t="shared" si="601"/>
        <v>0</v>
      </c>
      <c r="AO1556">
        <f t="shared" si="602"/>
        <v>0</v>
      </c>
      <c r="AP1556">
        <f t="shared" si="603"/>
        <v>0</v>
      </c>
    </row>
    <row r="1557" spans="1:42" x14ac:dyDescent="0.2">
      <c r="D1557" s="120">
        <f t="shared" si="585"/>
        <v>0</v>
      </c>
      <c r="O1557">
        <f t="shared" si="586"/>
        <v>0</v>
      </c>
      <c r="P1557">
        <f t="shared" si="604"/>
        <v>431</v>
      </c>
      <c r="Q1557">
        <f t="shared" si="605"/>
        <v>0</v>
      </c>
      <c r="R1557">
        <f t="shared" si="587"/>
        <v>0</v>
      </c>
      <c r="S1557">
        <f t="shared" si="588"/>
        <v>0</v>
      </c>
      <c r="T1557">
        <f t="shared" si="606"/>
        <v>0</v>
      </c>
      <c r="V1557">
        <f t="shared" si="589"/>
        <v>0</v>
      </c>
      <c r="W1557">
        <f t="shared" si="590"/>
        <v>0</v>
      </c>
      <c r="Y1557">
        <f t="shared" si="591"/>
        <v>0</v>
      </c>
      <c r="Z1557">
        <f t="shared" si="592"/>
        <v>0</v>
      </c>
      <c r="AB1557">
        <f t="shared" si="593"/>
        <v>0</v>
      </c>
      <c r="AC1557">
        <f t="shared" si="594"/>
        <v>0</v>
      </c>
      <c r="AE1557">
        <f t="shared" si="595"/>
        <v>0</v>
      </c>
      <c r="AF1557">
        <f t="shared" si="596"/>
        <v>0</v>
      </c>
      <c r="AG1557">
        <f t="shared" si="607"/>
        <v>0</v>
      </c>
      <c r="AH1557">
        <f t="shared" si="608"/>
        <v>0</v>
      </c>
      <c r="AI1557">
        <f t="shared" si="597"/>
        <v>0</v>
      </c>
      <c r="AJ1557">
        <f t="shared" si="598"/>
        <v>0</v>
      </c>
      <c r="AK1557">
        <f t="shared" si="599"/>
        <v>0</v>
      </c>
      <c r="AL1557">
        <f t="shared" si="600"/>
        <v>0</v>
      </c>
      <c r="AM1557">
        <f t="shared" si="601"/>
        <v>0</v>
      </c>
      <c r="AO1557">
        <f t="shared" si="602"/>
        <v>0</v>
      </c>
      <c r="AP1557">
        <f t="shared" si="603"/>
        <v>0</v>
      </c>
    </row>
    <row r="1558" spans="1:42" x14ac:dyDescent="0.2">
      <c r="D1558" s="120">
        <f t="shared" si="585"/>
        <v>0</v>
      </c>
      <c r="O1558">
        <f t="shared" si="586"/>
        <v>0</v>
      </c>
      <c r="P1558">
        <f t="shared" si="604"/>
        <v>431</v>
      </c>
      <c r="Q1558">
        <f t="shared" si="605"/>
        <v>0</v>
      </c>
      <c r="R1558">
        <f t="shared" si="587"/>
        <v>0</v>
      </c>
      <c r="S1558">
        <f t="shared" si="588"/>
        <v>0</v>
      </c>
      <c r="T1558">
        <f t="shared" si="606"/>
        <v>0</v>
      </c>
      <c r="V1558">
        <f t="shared" si="589"/>
        <v>0</v>
      </c>
      <c r="W1558">
        <f t="shared" si="590"/>
        <v>0</v>
      </c>
      <c r="Y1558">
        <f t="shared" si="591"/>
        <v>0</v>
      </c>
      <c r="Z1558">
        <f t="shared" si="592"/>
        <v>0</v>
      </c>
      <c r="AB1558">
        <f t="shared" si="593"/>
        <v>0</v>
      </c>
      <c r="AC1558">
        <f t="shared" si="594"/>
        <v>0</v>
      </c>
      <c r="AE1558">
        <f t="shared" si="595"/>
        <v>0</v>
      </c>
      <c r="AF1558">
        <f t="shared" si="596"/>
        <v>0</v>
      </c>
      <c r="AG1558">
        <f t="shared" si="607"/>
        <v>0</v>
      </c>
      <c r="AH1558">
        <f t="shared" si="608"/>
        <v>0</v>
      </c>
      <c r="AI1558">
        <f t="shared" si="597"/>
        <v>0</v>
      </c>
      <c r="AJ1558">
        <f t="shared" si="598"/>
        <v>0</v>
      </c>
      <c r="AK1558">
        <f t="shared" si="599"/>
        <v>0</v>
      </c>
      <c r="AL1558">
        <f t="shared" si="600"/>
        <v>0</v>
      </c>
      <c r="AM1558">
        <f t="shared" si="601"/>
        <v>0</v>
      </c>
      <c r="AO1558">
        <f t="shared" si="602"/>
        <v>0</v>
      </c>
      <c r="AP1558">
        <f t="shared" si="603"/>
        <v>0</v>
      </c>
    </row>
    <row r="1559" spans="1:42" x14ac:dyDescent="0.2">
      <c r="D1559" s="120">
        <f t="shared" si="585"/>
        <v>0</v>
      </c>
      <c r="O1559">
        <f t="shared" si="586"/>
        <v>0</v>
      </c>
      <c r="P1559">
        <f t="shared" si="604"/>
        <v>431</v>
      </c>
      <c r="Q1559">
        <f t="shared" si="605"/>
        <v>0</v>
      </c>
      <c r="R1559">
        <f t="shared" si="587"/>
        <v>0</v>
      </c>
      <c r="S1559">
        <f t="shared" si="588"/>
        <v>0</v>
      </c>
      <c r="T1559">
        <f t="shared" si="606"/>
        <v>0</v>
      </c>
      <c r="V1559">
        <f t="shared" si="589"/>
        <v>0</v>
      </c>
      <c r="W1559">
        <f t="shared" si="590"/>
        <v>0</v>
      </c>
      <c r="Y1559">
        <f t="shared" si="591"/>
        <v>0</v>
      </c>
      <c r="Z1559">
        <f t="shared" si="592"/>
        <v>0</v>
      </c>
      <c r="AB1559">
        <f t="shared" si="593"/>
        <v>0</v>
      </c>
      <c r="AC1559">
        <f t="shared" si="594"/>
        <v>0</v>
      </c>
      <c r="AE1559">
        <f t="shared" si="595"/>
        <v>0</v>
      </c>
      <c r="AF1559">
        <f t="shared" si="596"/>
        <v>0</v>
      </c>
      <c r="AG1559">
        <f t="shared" si="607"/>
        <v>0</v>
      </c>
      <c r="AH1559">
        <f t="shared" si="608"/>
        <v>0</v>
      </c>
      <c r="AI1559">
        <f t="shared" si="597"/>
        <v>0</v>
      </c>
      <c r="AJ1559">
        <f t="shared" si="598"/>
        <v>0</v>
      </c>
      <c r="AK1559">
        <f t="shared" si="599"/>
        <v>0</v>
      </c>
      <c r="AL1559">
        <f t="shared" si="600"/>
        <v>0</v>
      </c>
      <c r="AM1559">
        <f t="shared" si="601"/>
        <v>0</v>
      </c>
      <c r="AO1559">
        <f t="shared" si="602"/>
        <v>0</v>
      </c>
      <c r="AP1559">
        <f t="shared" si="603"/>
        <v>0</v>
      </c>
    </row>
    <row r="1560" spans="1:42" x14ac:dyDescent="0.2">
      <c r="A1560" s="40"/>
      <c r="D1560" s="120">
        <f t="shared" si="585"/>
        <v>0</v>
      </c>
      <c r="O1560">
        <f t="shared" si="586"/>
        <v>0</v>
      </c>
      <c r="P1560">
        <f t="shared" si="604"/>
        <v>431</v>
      </c>
      <c r="Q1560">
        <f t="shared" si="605"/>
        <v>0</v>
      </c>
      <c r="R1560">
        <f t="shared" si="587"/>
        <v>0</v>
      </c>
      <c r="S1560">
        <f t="shared" si="588"/>
        <v>0</v>
      </c>
      <c r="T1560">
        <f t="shared" si="606"/>
        <v>0</v>
      </c>
      <c r="V1560">
        <f t="shared" si="589"/>
        <v>0</v>
      </c>
      <c r="W1560">
        <f t="shared" si="590"/>
        <v>0</v>
      </c>
      <c r="Y1560">
        <f t="shared" si="591"/>
        <v>0</v>
      </c>
      <c r="Z1560">
        <f t="shared" si="592"/>
        <v>0</v>
      </c>
      <c r="AB1560">
        <f t="shared" si="593"/>
        <v>0</v>
      </c>
      <c r="AC1560">
        <f t="shared" si="594"/>
        <v>0</v>
      </c>
      <c r="AE1560">
        <f t="shared" si="595"/>
        <v>0</v>
      </c>
      <c r="AF1560">
        <f t="shared" si="596"/>
        <v>0</v>
      </c>
      <c r="AG1560">
        <f t="shared" si="607"/>
        <v>0</v>
      </c>
      <c r="AH1560">
        <f t="shared" si="608"/>
        <v>0</v>
      </c>
      <c r="AI1560">
        <f t="shared" si="597"/>
        <v>0</v>
      </c>
      <c r="AJ1560">
        <f t="shared" si="598"/>
        <v>0</v>
      </c>
      <c r="AK1560">
        <f t="shared" si="599"/>
        <v>0</v>
      </c>
      <c r="AL1560">
        <f t="shared" si="600"/>
        <v>0</v>
      </c>
      <c r="AM1560">
        <f t="shared" si="601"/>
        <v>0</v>
      </c>
      <c r="AO1560">
        <f t="shared" si="602"/>
        <v>0</v>
      </c>
      <c r="AP1560">
        <f t="shared" si="603"/>
        <v>0</v>
      </c>
    </row>
    <row r="1561" spans="1:42" x14ac:dyDescent="0.2">
      <c r="A1561" s="40"/>
      <c r="D1561" s="120">
        <f t="shared" si="585"/>
        <v>0</v>
      </c>
      <c r="O1561">
        <f t="shared" si="586"/>
        <v>0</v>
      </c>
      <c r="P1561">
        <f t="shared" si="604"/>
        <v>431</v>
      </c>
      <c r="Q1561">
        <f t="shared" si="605"/>
        <v>0</v>
      </c>
      <c r="R1561">
        <f t="shared" si="587"/>
        <v>0</v>
      </c>
      <c r="S1561">
        <f t="shared" si="588"/>
        <v>0</v>
      </c>
      <c r="T1561">
        <f t="shared" si="606"/>
        <v>0</v>
      </c>
      <c r="V1561">
        <f t="shared" si="589"/>
        <v>0</v>
      </c>
      <c r="W1561">
        <f t="shared" si="590"/>
        <v>0</v>
      </c>
      <c r="Y1561">
        <f t="shared" si="591"/>
        <v>0</v>
      </c>
      <c r="Z1561">
        <f t="shared" si="592"/>
        <v>0</v>
      </c>
      <c r="AB1561">
        <f t="shared" si="593"/>
        <v>0</v>
      </c>
      <c r="AC1561">
        <f t="shared" si="594"/>
        <v>0</v>
      </c>
      <c r="AE1561">
        <f t="shared" si="595"/>
        <v>0</v>
      </c>
      <c r="AF1561">
        <f t="shared" si="596"/>
        <v>0</v>
      </c>
      <c r="AG1561">
        <f t="shared" si="607"/>
        <v>0</v>
      </c>
      <c r="AH1561">
        <f t="shared" si="608"/>
        <v>0</v>
      </c>
      <c r="AI1561">
        <f t="shared" si="597"/>
        <v>0</v>
      </c>
      <c r="AJ1561">
        <f t="shared" si="598"/>
        <v>0</v>
      </c>
      <c r="AK1561">
        <f t="shared" si="599"/>
        <v>0</v>
      </c>
      <c r="AL1561">
        <f t="shared" si="600"/>
        <v>0</v>
      </c>
      <c r="AM1561">
        <f t="shared" si="601"/>
        <v>0</v>
      </c>
      <c r="AO1561">
        <f t="shared" si="602"/>
        <v>0</v>
      </c>
      <c r="AP1561">
        <f t="shared" si="603"/>
        <v>0</v>
      </c>
    </row>
    <row r="1562" spans="1:42" x14ac:dyDescent="0.2">
      <c r="A1562" s="40"/>
      <c r="D1562" s="120">
        <f t="shared" si="585"/>
        <v>0</v>
      </c>
      <c r="O1562">
        <f t="shared" si="586"/>
        <v>0</v>
      </c>
      <c r="P1562">
        <f t="shared" si="604"/>
        <v>431</v>
      </c>
      <c r="Q1562">
        <f t="shared" si="605"/>
        <v>0</v>
      </c>
      <c r="R1562">
        <f t="shared" si="587"/>
        <v>0</v>
      </c>
      <c r="S1562">
        <f t="shared" si="588"/>
        <v>0</v>
      </c>
      <c r="T1562">
        <f t="shared" si="606"/>
        <v>0</v>
      </c>
      <c r="V1562">
        <f t="shared" si="589"/>
        <v>0</v>
      </c>
      <c r="W1562">
        <f t="shared" si="590"/>
        <v>0</v>
      </c>
      <c r="Y1562">
        <f t="shared" si="591"/>
        <v>0</v>
      </c>
      <c r="Z1562">
        <f t="shared" si="592"/>
        <v>0</v>
      </c>
      <c r="AB1562">
        <f t="shared" si="593"/>
        <v>0</v>
      </c>
      <c r="AC1562">
        <f t="shared" si="594"/>
        <v>0</v>
      </c>
      <c r="AE1562">
        <f t="shared" si="595"/>
        <v>0</v>
      </c>
      <c r="AF1562">
        <f t="shared" si="596"/>
        <v>0</v>
      </c>
      <c r="AG1562">
        <f t="shared" si="607"/>
        <v>0</v>
      </c>
      <c r="AH1562">
        <f t="shared" si="608"/>
        <v>0</v>
      </c>
      <c r="AI1562">
        <f t="shared" si="597"/>
        <v>0</v>
      </c>
      <c r="AJ1562">
        <f t="shared" si="598"/>
        <v>0</v>
      </c>
      <c r="AK1562">
        <f t="shared" si="599"/>
        <v>0</v>
      </c>
      <c r="AL1562">
        <f t="shared" si="600"/>
        <v>0</v>
      </c>
      <c r="AM1562">
        <f t="shared" si="601"/>
        <v>0</v>
      </c>
      <c r="AO1562">
        <f t="shared" si="602"/>
        <v>0</v>
      </c>
      <c r="AP1562">
        <f t="shared" si="603"/>
        <v>0</v>
      </c>
    </row>
    <row r="1563" spans="1:42" x14ac:dyDescent="0.2">
      <c r="A1563" s="40"/>
      <c r="D1563" s="120">
        <f t="shared" si="585"/>
        <v>0</v>
      </c>
      <c r="O1563">
        <f t="shared" si="586"/>
        <v>0</v>
      </c>
      <c r="P1563">
        <f t="shared" si="604"/>
        <v>431</v>
      </c>
      <c r="Q1563">
        <f t="shared" si="605"/>
        <v>0</v>
      </c>
      <c r="R1563">
        <f t="shared" si="587"/>
        <v>0</v>
      </c>
      <c r="S1563">
        <f t="shared" si="588"/>
        <v>0</v>
      </c>
      <c r="T1563">
        <f t="shared" si="606"/>
        <v>0</v>
      </c>
      <c r="V1563">
        <f t="shared" si="589"/>
        <v>0</v>
      </c>
      <c r="W1563">
        <f t="shared" si="590"/>
        <v>0</v>
      </c>
      <c r="Y1563">
        <f t="shared" si="591"/>
        <v>0</v>
      </c>
      <c r="Z1563">
        <f t="shared" si="592"/>
        <v>0</v>
      </c>
      <c r="AB1563">
        <f t="shared" si="593"/>
        <v>0</v>
      </c>
      <c r="AC1563">
        <f t="shared" si="594"/>
        <v>0</v>
      </c>
      <c r="AE1563">
        <f t="shared" si="595"/>
        <v>0</v>
      </c>
      <c r="AF1563">
        <f t="shared" si="596"/>
        <v>0</v>
      </c>
      <c r="AG1563">
        <f t="shared" si="607"/>
        <v>0</v>
      </c>
      <c r="AH1563">
        <f t="shared" si="608"/>
        <v>0</v>
      </c>
      <c r="AI1563">
        <f t="shared" si="597"/>
        <v>0</v>
      </c>
      <c r="AJ1563">
        <f t="shared" si="598"/>
        <v>0</v>
      </c>
      <c r="AK1563">
        <f t="shared" si="599"/>
        <v>0</v>
      </c>
      <c r="AL1563">
        <f t="shared" si="600"/>
        <v>0</v>
      </c>
      <c r="AM1563">
        <f t="shared" si="601"/>
        <v>0</v>
      </c>
      <c r="AO1563">
        <f t="shared" si="602"/>
        <v>0</v>
      </c>
      <c r="AP1563">
        <f t="shared" si="603"/>
        <v>0</v>
      </c>
    </row>
    <row r="1564" spans="1:42" x14ac:dyDescent="0.2">
      <c r="D1564" s="120">
        <f t="shared" si="585"/>
        <v>0</v>
      </c>
      <c r="O1564">
        <f t="shared" si="586"/>
        <v>0</v>
      </c>
      <c r="P1564">
        <f t="shared" si="604"/>
        <v>431</v>
      </c>
      <c r="Q1564">
        <f t="shared" si="605"/>
        <v>0</v>
      </c>
      <c r="R1564">
        <f t="shared" si="587"/>
        <v>0</v>
      </c>
      <c r="S1564">
        <f t="shared" si="588"/>
        <v>0</v>
      </c>
      <c r="T1564">
        <f t="shared" si="606"/>
        <v>0</v>
      </c>
      <c r="V1564">
        <f t="shared" si="589"/>
        <v>0</v>
      </c>
      <c r="W1564">
        <f t="shared" si="590"/>
        <v>0</v>
      </c>
      <c r="Y1564">
        <f t="shared" si="591"/>
        <v>0</v>
      </c>
      <c r="Z1564">
        <f t="shared" si="592"/>
        <v>0</v>
      </c>
      <c r="AB1564">
        <f t="shared" si="593"/>
        <v>0</v>
      </c>
      <c r="AC1564">
        <f t="shared" si="594"/>
        <v>0</v>
      </c>
      <c r="AE1564">
        <f t="shared" si="595"/>
        <v>0</v>
      </c>
      <c r="AF1564">
        <f t="shared" si="596"/>
        <v>0</v>
      </c>
      <c r="AG1564">
        <f t="shared" si="607"/>
        <v>0</v>
      </c>
      <c r="AH1564">
        <f t="shared" si="608"/>
        <v>0</v>
      </c>
      <c r="AI1564">
        <f t="shared" si="597"/>
        <v>0</v>
      </c>
      <c r="AJ1564">
        <f t="shared" si="598"/>
        <v>0</v>
      </c>
      <c r="AK1564">
        <f t="shared" si="599"/>
        <v>0</v>
      </c>
      <c r="AL1564">
        <f t="shared" si="600"/>
        <v>0</v>
      </c>
      <c r="AM1564">
        <f t="shared" si="601"/>
        <v>0</v>
      </c>
      <c r="AO1564">
        <f t="shared" si="602"/>
        <v>0</v>
      </c>
      <c r="AP1564">
        <f t="shared" si="603"/>
        <v>0</v>
      </c>
    </row>
    <row r="1565" spans="1:42" x14ac:dyDescent="0.2">
      <c r="A1565" s="492"/>
      <c r="D1565" s="120">
        <f t="shared" si="585"/>
        <v>0</v>
      </c>
      <c r="O1565">
        <f t="shared" si="586"/>
        <v>0</v>
      </c>
      <c r="P1565">
        <f t="shared" si="604"/>
        <v>431</v>
      </c>
      <c r="Q1565">
        <f t="shared" si="605"/>
        <v>0</v>
      </c>
      <c r="R1565">
        <f t="shared" si="587"/>
        <v>0</v>
      </c>
      <c r="S1565">
        <f t="shared" si="588"/>
        <v>0</v>
      </c>
      <c r="T1565">
        <f t="shared" si="606"/>
        <v>0</v>
      </c>
      <c r="V1565">
        <f t="shared" si="589"/>
        <v>0</v>
      </c>
      <c r="W1565">
        <f t="shared" si="590"/>
        <v>0</v>
      </c>
      <c r="Y1565">
        <f t="shared" si="591"/>
        <v>0</v>
      </c>
      <c r="Z1565">
        <f t="shared" si="592"/>
        <v>0</v>
      </c>
      <c r="AB1565">
        <f t="shared" si="593"/>
        <v>0</v>
      </c>
      <c r="AC1565">
        <f t="shared" si="594"/>
        <v>0</v>
      </c>
      <c r="AE1565">
        <f t="shared" si="595"/>
        <v>0</v>
      </c>
      <c r="AF1565">
        <f t="shared" si="596"/>
        <v>0</v>
      </c>
      <c r="AG1565">
        <f t="shared" si="607"/>
        <v>0</v>
      </c>
      <c r="AH1565">
        <f t="shared" si="608"/>
        <v>0</v>
      </c>
      <c r="AI1565">
        <f t="shared" si="597"/>
        <v>0</v>
      </c>
      <c r="AJ1565">
        <f t="shared" si="598"/>
        <v>0</v>
      </c>
      <c r="AK1565">
        <f t="shared" si="599"/>
        <v>0</v>
      </c>
      <c r="AL1565">
        <f t="shared" si="600"/>
        <v>0</v>
      </c>
      <c r="AM1565">
        <f t="shared" si="601"/>
        <v>0</v>
      </c>
      <c r="AO1565">
        <f t="shared" si="602"/>
        <v>0</v>
      </c>
      <c r="AP1565">
        <f t="shared" si="603"/>
        <v>0</v>
      </c>
    </row>
    <row r="1566" spans="1:42" x14ac:dyDescent="0.2">
      <c r="D1566" s="120">
        <f t="shared" si="585"/>
        <v>0</v>
      </c>
      <c r="O1566">
        <f t="shared" si="586"/>
        <v>0</v>
      </c>
      <c r="P1566">
        <f t="shared" si="604"/>
        <v>431</v>
      </c>
      <c r="Q1566">
        <f t="shared" si="605"/>
        <v>0</v>
      </c>
      <c r="R1566">
        <f t="shared" si="587"/>
        <v>0</v>
      </c>
      <c r="S1566">
        <f t="shared" si="588"/>
        <v>0</v>
      </c>
      <c r="T1566">
        <f t="shared" si="606"/>
        <v>0</v>
      </c>
      <c r="V1566">
        <f t="shared" si="589"/>
        <v>0</v>
      </c>
      <c r="W1566">
        <f t="shared" si="590"/>
        <v>0</v>
      </c>
      <c r="Y1566">
        <f t="shared" si="591"/>
        <v>0</v>
      </c>
      <c r="Z1566">
        <f t="shared" si="592"/>
        <v>0</v>
      </c>
      <c r="AB1566">
        <f t="shared" si="593"/>
        <v>0</v>
      </c>
      <c r="AC1566">
        <f t="shared" si="594"/>
        <v>0</v>
      </c>
      <c r="AE1566">
        <f t="shared" si="595"/>
        <v>0</v>
      </c>
      <c r="AF1566">
        <f t="shared" si="596"/>
        <v>0</v>
      </c>
      <c r="AG1566">
        <f t="shared" si="607"/>
        <v>0</v>
      </c>
      <c r="AH1566">
        <f t="shared" si="608"/>
        <v>0</v>
      </c>
      <c r="AI1566">
        <f t="shared" si="597"/>
        <v>0</v>
      </c>
      <c r="AJ1566">
        <f t="shared" si="598"/>
        <v>0</v>
      </c>
      <c r="AK1566">
        <f t="shared" si="599"/>
        <v>0</v>
      </c>
      <c r="AL1566">
        <f t="shared" si="600"/>
        <v>0</v>
      </c>
      <c r="AM1566">
        <f t="shared" si="601"/>
        <v>0</v>
      </c>
      <c r="AO1566">
        <f t="shared" si="602"/>
        <v>0</v>
      </c>
      <c r="AP1566">
        <f t="shared" si="603"/>
        <v>0</v>
      </c>
    </row>
    <row r="1567" spans="1:42" x14ac:dyDescent="0.2">
      <c r="A1567" s="191"/>
      <c r="D1567" s="120">
        <f t="shared" si="585"/>
        <v>0</v>
      </c>
      <c r="O1567">
        <f t="shared" si="586"/>
        <v>0</v>
      </c>
      <c r="P1567">
        <f t="shared" si="604"/>
        <v>431</v>
      </c>
      <c r="Q1567">
        <f t="shared" si="605"/>
        <v>0</v>
      </c>
      <c r="R1567">
        <f t="shared" si="587"/>
        <v>0</v>
      </c>
      <c r="S1567">
        <f t="shared" si="588"/>
        <v>0</v>
      </c>
      <c r="T1567">
        <f t="shared" si="606"/>
        <v>0</v>
      </c>
      <c r="V1567">
        <f t="shared" si="589"/>
        <v>0</v>
      </c>
      <c r="W1567">
        <f t="shared" si="590"/>
        <v>0</v>
      </c>
      <c r="Y1567">
        <f t="shared" si="591"/>
        <v>0</v>
      </c>
      <c r="Z1567">
        <f t="shared" si="592"/>
        <v>0</v>
      </c>
      <c r="AB1567">
        <f t="shared" si="593"/>
        <v>0</v>
      </c>
      <c r="AC1567">
        <f t="shared" si="594"/>
        <v>0</v>
      </c>
      <c r="AE1567">
        <f t="shared" si="595"/>
        <v>0</v>
      </c>
      <c r="AF1567">
        <f t="shared" si="596"/>
        <v>0</v>
      </c>
      <c r="AG1567">
        <f t="shared" si="607"/>
        <v>0</v>
      </c>
      <c r="AH1567">
        <f t="shared" si="608"/>
        <v>0</v>
      </c>
      <c r="AI1567">
        <f t="shared" si="597"/>
        <v>0</v>
      </c>
      <c r="AJ1567">
        <f t="shared" si="598"/>
        <v>0</v>
      </c>
      <c r="AK1567">
        <f t="shared" si="599"/>
        <v>0</v>
      </c>
      <c r="AL1567">
        <f t="shared" si="600"/>
        <v>0</v>
      </c>
      <c r="AM1567">
        <f t="shared" si="601"/>
        <v>0</v>
      </c>
      <c r="AO1567">
        <f t="shared" si="602"/>
        <v>0</v>
      </c>
      <c r="AP1567">
        <f t="shared" si="603"/>
        <v>0</v>
      </c>
    </row>
    <row r="1568" spans="1:42" x14ac:dyDescent="0.2">
      <c r="A1568" s="40"/>
      <c r="D1568" s="120">
        <f t="shared" si="585"/>
        <v>0</v>
      </c>
      <c r="O1568">
        <f t="shared" si="586"/>
        <v>0</v>
      </c>
      <c r="P1568">
        <f t="shared" si="604"/>
        <v>431</v>
      </c>
      <c r="Q1568">
        <f t="shared" si="605"/>
        <v>0</v>
      </c>
      <c r="R1568">
        <f t="shared" si="587"/>
        <v>0</v>
      </c>
      <c r="S1568">
        <f t="shared" si="588"/>
        <v>0</v>
      </c>
      <c r="T1568">
        <f t="shared" si="606"/>
        <v>0</v>
      </c>
      <c r="V1568">
        <f t="shared" si="589"/>
        <v>0</v>
      </c>
      <c r="W1568">
        <f t="shared" si="590"/>
        <v>0</v>
      </c>
      <c r="Y1568">
        <f t="shared" si="591"/>
        <v>0</v>
      </c>
      <c r="Z1568">
        <f t="shared" si="592"/>
        <v>0</v>
      </c>
      <c r="AB1568">
        <f t="shared" si="593"/>
        <v>0</v>
      </c>
      <c r="AC1568">
        <f t="shared" si="594"/>
        <v>0</v>
      </c>
      <c r="AE1568">
        <f t="shared" si="595"/>
        <v>0</v>
      </c>
      <c r="AF1568">
        <f t="shared" si="596"/>
        <v>0</v>
      </c>
      <c r="AG1568">
        <f t="shared" si="607"/>
        <v>0</v>
      </c>
      <c r="AH1568">
        <f t="shared" si="608"/>
        <v>0</v>
      </c>
      <c r="AI1568">
        <f t="shared" si="597"/>
        <v>0</v>
      </c>
      <c r="AJ1568">
        <f t="shared" si="598"/>
        <v>0</v>
      </c>
      <c r="AK1568">
        <f t="shared" si="599"/>
        <v>0</v>
      </c>
      <c r="AL1568">
        <f t="shared" si="600"/>
        <v>0</v>
      </c>
      <c r="AM1568">
        <f t="shared" si="601"/>
        <v>0</v>
      </c>
      <c r="AO1568">
        <f t="shared" si="602"/>
        <v>0</v>
      </c>
      <c r="AP1568">
        <f t="shared" si="603"/>
        <v>0</v>
      </c>
    </row>
    <row r="1569" spans="1:42" x14ac:dyDescent="0.2">
      <c r="D1569" s="120">
        <f t="shared" si="585"/>
        <v>0</v>
      </c>
      <c r="O1569">
        <f t="shared" si="586"/>
        <v>0</v>
      </c>
      <c r="P1569">
        <f t="shared" si="604"/>
        <v>431</v>
      </c>
      <c r="Q1569">
        <f t="shared" si="605"/>
        <v>0</v>
      </c>
      <c r="R1569">
        <f t="shared" si="587"/>
        <v>0</v>
      </c>
      <c r="S1569">
        <f t="shared" si="588"/>
        <v>0</v>
      </c>
      <c r="T1569">
        <f t="shared" si="606"/>
        <v>0</v>
      </c>
      <c r="V1569">
        <f t="shared" si="589"/>
        <v>0</v>
      </c>
      <c r="W1569">
        <f t="shared" si="590"/>
        <v>0</v>
      </c>
      <c r="Y1569">
        <f t="shared" si="591"/>
        <v>0</v>
      </c>
      <c r="Z1569">
        <f t="shared" si="592"/>
        <v>0</v>
      </c>
      <c r="AB1569">
        <f t="shared" si="593"/>
        <v>0</v>
      </c>
      <c r="AC1569">
        <f t="shared" si="594"/>
        <v>0</v>
      </c>
      <c r="AE1569">
        <f t="shared" si="595"/>
        <v>0</v>
      </c>
      <c r="AF1569">
        <f t="shared" si="596"/>
        <v>0</v>
      </c>
      <c r="AG1569">
        <f t="shared" si="607"/>
        <v>0</v>
      </c>
      <c r="AH1569">
        <f t="shared" si="608"/>
        <v>0</v>
      </c>
      <c r="AI1569">
        <f t="shared" si="597"/>
        <v>0</v>
      </c>
      <c r="AJ1569">
        <f t="shared" si="598"/>
        <v>0</v>
      </c>
      <c r="AK1569">
        <f t="shared" si="599"/>
        <v>0</v>
      </c>
      <c r="AL1569">
        <f t="shared" si="600"/>
        <v>0</v>
      </c>
      <c r="AM1569">
        <f t="shared" si="601"/>
        <v>0</v>
      </c>
      <c r="AO1569">
        <f t="shared" si="602"/>
        <v>0</v>
      </c>
      <c r="AP1569">
        <f t="shared" si="603"/>
        <v>0</v>
      </c>
    </row>
    <row r="1570" spans="1:42" x14ac:dyDescent="0.2">
      <c r="A1570" s="40"/>
      <c r="D1570" s="120">
        <f t="shared" si="585"/>
        <v>0</v>
      </c>
      <c r="O1570">
        <f t="shared" si="586"/>
        <v>0</v>
      </c>
      <c r="P1570">
        <f t="shared" si="604"/>
        <v>431</v>
      </c>
      <c r="Q1570">
        <f t="shared" si="605"/>
        <v>0</v>
      </c>
      <c r="R1570">
        <f t="shared" si="587"/>
        <v>0</v>
      </c>
      <c r="S1570">
        <f t="shared" si="588"/>
        <v>0</v>
      </c>
      <c r="T1570">
        <f t="shared" si="606"/>
        <v>0</v>
      </c>
      <c r="V1570">
        <f t="shared" si="589"/>
        <v>0</v>
      </c>
      <c r="W1570">
        <f t="shared" si="590"/>
        <v>0</v>
      </c>
      <c r="Y1570">
        <f t="shared" si="591"/>
        <v>0</v>
      </c>
      <c r="Z1570">
        <f t="shared" si="592"/>
        <v>0</v>
      </c>
      <c r="AB1570">
        <f t="shared" si="593"/>
        <v>0</v>
      </c>
      <c r="AC1570">
        <f t="shared" si="594"/>
        <v>0</v>
      </c>
      <c r="AE1570">
        <f t="shared" si="595"/>
        <v>0</v>
      </c>
      <c r="AF1570">
        <f t="shared" si="596"/>
        <v>0</v>
      </c>
      <c r="AG1570">
        <f t="shared" si="607"/>
        <v>0</v>
      </c>
      <c r="AH1570">
        <f t="shared" si="608"/>
        <v>0</v>
      </c>
      <c r="AI1570">
        <f t="shared" si="597"/>
        <v>0</v>
      </c>
      <c r="AJ1570">
        <f t="shared" si="598"/>
        <v>0</v>
      </c>
      <c r="AK1570">
        <f t="shared" si="599"/>
        <v>0</v>
      </c>
      <c r="AL1570">
        <f t="shared" si="600"/>
        <v>0</v>
      </c>
      <c r="AM1570">
        <f t="shared" si="601"/>
        <v>0</v>
      </c>
      <c r="AO1570">
        <f t="shared" si="602"/>
        <v>0</v>
      </c>
      <c r="AP1570">
        <f t="shared" si="603"/>
        <v>0</v>
      </c>
    </row>
    <row r="1571" spans="1:42" x14ac:dyDescent="0.2">
      <c r="D1571" s="120">
        <f t="shared" si="585"/>
        <v>0</v>
      </c>
      <c r="O1571">
        <f t="shared" si="586"/>
        <v>0</v>
      </c>
      <c r="P1571">
        <f t="shared" si="604"/>
        <v>431</v>
      </c>
      <c r="Q1571">
        <f t="shared" si="605"/>
        <v>0</v>
      </c>
      <c r="R1571">
        <f t="shared" si="587"/>
        <v>0</v>
      </c>
      <c r="S1571">
        <f t="shared" si="588"/>
        <v>0</v>
      </c>
      <c r="T1571">
        <f t="shared" si="606"/>
        <v>0</v>
      </c>
      <c r="V1571">
        <f t="shared" si="589"/>
        <v>0</v>
      </c>
      <c r="W1571">
        <f t="shared" si="590"/>
        <v>0</v>
      </c>
      <c r="Y1571">
        <f t="shared" si="591"/>
        <v>0</v>
      </c>
      <c r="Z1571">
        <f t="shared" si="592"/>
        <v>0</v>
      </c>
      <c r="AB1571">
        <f t="shared" si="593"/>
        <v>0</v>
      </c>
      <c r="AC1571">
        <f t="shared" si="594"/>
        <v>0</v>
      </c>
      <c r="AE1571">
        <f t="shared" si="595"/>
        <v>0</v>
      </c>
      <c r="AF1571">
        <f t="shared" si="596"/>
        <v>0</v>
      </c>
      <c r="AG1571">
        <f t="shared" si="607"/>
        <v>0</v>
      </c>
      <c r="AH1571">
        <f t="shared" si="608"/>
        <v>0</v>
      </c>
      <c r="AI1571">
        <f t="shared" si="597"/>
        <v>0</v>
      </c>
      <c r="AJ1571">
        <f t="shared" si="598"/>
        <v>0</v>
      </c>
      <c r="AK1571">
        <f t="shared" si="599"/>
        <v>0</v>
      </c>
      <c r="AL1571">
        <f t="shared" si="600"/>
        <v>0</v>
      </c>
      <c r="AM1571">
        <f t="shared" si="601"/>
        <v>0</v>
      </c>
      <c r="AO1571">
        <f t="shared" si="602"/>
        <v>0</v>
      </c>
      <c r="AP1571">
        <f t="shared" si="603"/>
        <v>0</v>
      </c>
    </row>
    <row r="1572" spans="1:42" x14ac:dyDescent="0.2">
      <c r="D1572" s="120">
        <f t="shared" si="585"/>
        <v>0</v>
      </c>
      <c r="O1572">
        <f t="shared" si="586"/>
        <v>0</v>
      </c>
      <c r="P1572">
        <f t="shared" si="604"/>
        <v>431</v>
      </c>
      <c r="Q1572">
        <f t="shared" si="605"/>
        <v>0</v>
      </c>
      <c r="R1572">
        <f t="shared" si="587"/>
        <v>0</v>
      </c>
      <c r="S1572">
        <f t="shared" si="588"/>
        <v>0</v>
      </c>
      <c r="T1572">
        <f t="shared" si="606"/>
        <v>0</v>
      </c>
      <c r="V1572">
        <f t="shared" si="589"/>
        <v>0</v>
      </c>
      <c r="W1572">
        <f t="shared" si="590"/>
        <v>0</v>
      </c>
      <c r="Y1572">
        <f t="shared" si="591"/>
        <v>0</v>
      </c>
      <c r="Z1572">
        <f t="shared" si="592"/>
        <v>0</v>
      </c>
      <c r="AB1572">
        <f t="shared" si="593"/>
        <v>0</v>
      </c>
      <c r="AC1572">
        <f t="shared" si="594"/>
        <v>0</v>
      </c>
      <c r="AE1572">
        <f t="shared" si="595"/>
        <v>0</v>
      </c>
      <c r="AF1572">
        <f t="shared" si="596"/>
        <v>0</v>
      </c>
      <c r="AG1572">
        <f t="shared" si="607"/>
        <v>0</v>
      </c>
      <c r="AH1572">
        <f t="shared" si="608"/>
        <v>0</v>
      </c>
      <c r="AI1572">
        <f t="shared" si="597"/>
        <v>0</v>
      </c>
      <c r="AJ1572">
        <f t="shared" si="598"/>
        <v>0</v>
      </c>
      <c r="AK1572">
        <f t="shared" si="599"/>
        <v>0</v>
      </c>
      <c r="AL1572">
        <f t="shared" si="600"/>
        <v>0</v>
      </c>
      <c r="AM1572">
        <f t="shared" si="601"/>
        <v>0</v>
      </c>
      <c r="AO1572">
        <f t="shared" si="602"/>
        <v>0</v>
      </c>
      <c r="AP1572">
        <f t="shared" si="603"/>
        <v>0</v>
      </c>
    </row>
    <row r="1573" spans="1:42" x14ac:dyDescent="0.2">
      <c r="A1573" s="40"/>
      <c r="D1573" s="120">
        <f t="shared" si="585"/>
        <v>0</v>
      </c>
      <c r="O1573">
        <f t="shared" si="586"/>
        <v>0</v>
      </c>
      <c r="P1573">
        <f t="shared" si="604"/>
        <v>431</v>
      </c>
      <c r="Q1573">
        <f t="shared" si="605"/>
        <v>0</v>
      </c>
      <c r="R1573">
        <f t="shared" si="587"/>
        <v>0</v>
      </c>
      <c r="S1573">
        <f t="shared" si="588"/>
        <v>0</v>
      </c>
      <c r="T1573">
        <f t="shared" si="606"/>
        <v>0</v>
      </c>
      <c r="V1573">
        <f t="shared" si="589"/>
        <v>0</v>
      </c>
      <c r="W1573">
        <f t="shared" si="590"/>
        <v>0</v>
      </c>
      <c r="Y1573">
        <f t="shared" si="591"/>
        <v>0</v>
      </c>
      <c r="Z1573">
        <f t="shared" si="592"/>
        <v>0</v>
      </c>
      <c r="AB1573">
        <f t="shared" si="593"/>
        <v>0</v>
      </c>
      <c r="AC1573">
        <f t="shared" si="594"/>
        <v>0</v>
      </c>
      <c r="AE1573">
        <f t="shared" si="595"/>
        <v>0</v>
      </c>
      <c r="AF1573">
        <f t="shared" si="596"/>
        <v>0</v>
      </c>
      <c r="AG1573">
        <f t="shared" si="607"/>
        <v>0</v>
      </c>
      <c r="AH1573">
        <f t="shared" si="608"/>
        <v>0</v>
      </c>
      <c r="AI1573">
        <f t="shared" si="597"/>
        <v>0</v>
      </c>
      <c r="AJ1573">
        <f t="shared" si="598"/>
        <v>0</v>
      </c>
      <c r="AK1573">
        <f t="shared" si="599"/>
        <v>0</v>
      </c>
      <c r="AL1573">
        <f t="shared" si="600"/>
        <v>0</v>
      </c>
      <c r="AM1573">
        <f t="shared" si="601"/>
        <v>0</v>
      </c>
      <c r="AO1573">
        <f t="shared" si="602"/>
        <v>0</v>
      </c>
      <c r="AP1573">
        <f t="shared" si="603"/>
        <v>0</v>
      </c>
    </row>
    <row r="1574" spans="1:42" x14ac:dyDescent="0.2">
      <c r="A1574" s="40"/>
      <c r="D1574" s="120">
        <f t="shared" si="585"/>
        <v>0</v>
      </c>
      <c r="O1574">
        <f t="shared" si="586"/>
        <v>0</v>
      </c>
      <c r="P1574">
        <f t="shared" si="604"/>
        <v>431</v>
      </c>
      <c r="Q1574">
        <f t="shared" si="605"/>
        <v>0</v>
      </c>
      <c r="R1574">
        <f t="shared" si="587"/>
        <v>0</v>
      </c>
      <c r="S1574">
        <f t="shared" si="588"/>
        <v>0</v>
      </c>
      <c r="T1574">
        <f t="shared" si="606"/>
        <v>0</v>
      </c>
      <c r="V1574">
        <f t="shared" si="589"/>
        <v>0</v>
      </c>
      <c r="W1574">
        <f t="shared" si="590"/>
        <v>0</v>
      </c>
      <c r="Y1574">
        <f t="shared" si="591"/>
        <v>0</v>
      </c>
      <c r="Z1574">
        <f t="shared" si="592"/>
        <v>0</v>
      </c>
      <c r="AB1574">
        <f t="shared" si="593"/>
        <v>0</v>
      </c>
      <c r="AC1574">
        <f t="shared" si="594"/>
        <v>0</v>
      </c>
      <c r="AE1574">
        <f t="shared" si="595"/>
        <v>0</v>
      </c>
      <c r="AF1574">
        <f t="shared" si="596"/>
        <v>0</v>
      </c>
      <c r="AG1574">
        <f t="shared" si="607"/>
        <v>0</v>
      </c>
      <c r="AH1574">
        <f t="shared" si="608"/>
        <v>0</v>
      </c>
      <c r="AI1574">
        <f t="shared" si="597"/>
        <v>0</v>
      </c>
      <c r="AJ1574">
        <f t="shared" si="598"/>
        <v>0</v>
      </c>
      <c r="AK1574">
        <f t="shared" si="599"/>
        <v>0</v>
      </c>
      <c r="AL1574">
        <f t="shared" si="600"/>
        <v>0</v>
      </c>
      <c r="AM1574">
        <f t="shared" si="601"/>
        <v>0</v>
      </c>
      <c r="AO1574">
        <f t="shared" si="602"/>
        <v>0</v>
      </c>
      <c r="AP1574">
        <f t="shared" si="603"/>
        <v>0</v>
      </c>
    </row>
    <row r="1575" spans="1:42" x14ac:dyDescent="0.2">
      <c r="D1575" s="120">
        <f t="shared" si="585"/>
        <v>0</v>
      </c>
      <c r="O1575">
        <f t="shared" si="586"/>
        <v>0</v>
      </c>
      <c r="P1575">
        <f t="shared" si="604"/>
        <v>431</v>
      </c>
      <c r="Q1575">
        <f t="shared" si="605"/>
        <v>0</v>
      </c>
      <c r="R1575">
        <f t="shared" si="587"/>
        <v>0</v>
      </c>
      <c r="S1575">
        <f t="shared" si="588"/>
        <v>0</v>
      </c>
      <c r="T1575">
        <f t="shared" si="606"/>
        <v>0</v>
      </c>
      <c r="V1575">
        <f t="shared" si="589"/>
        <v>0</v>
      </c>
      <c r="W1575">
        <f t="shared" si="590"/>
        <v>0</v>
      </c>
      <c r="Y1575">
        <f t="shared" si="591"/>
        <v>0</v>
      </c>
      <c r="Z1575">
        <f t="shared" si="592"/>
        <v>0</v>
      </c>
      <c r="AB1575">
        <f t="shared" si="593"/>
        <v>0</v>
      </c>
      <c r="AC1575">
        <f t="shared" si="594"/>
        <v>0</v>
      </c>
      <c r="AE1575">
        <f t="shared" si="595"/>
        <v>0</v>
      </c>
      <c r="AF1575">
        <f t="shared" si="596"/>
        <v>0</v>
      </c>
      <c r="AG1575">
        <f t="shared" si="607"/>
        <v>0</v>
      </c>
      <c r="AH1575">
        <f t="shared" si="608"/>
        <v>0</v>
      </c>
      <c r="AI1575">
        <f t="shared" si="597"/>
        <v>0</v>
      </c>
      <c r="AJ1575">
        <f t="shared" si="598"/>
        <v>0</v>
      </c>
      <c r="AK1575">
        <f t="shared" si="599"/>
        <v>0</v>
      </c>
      <c r="AL1575">
        <f t="shared" si="600"/>
        <v>0</v>
      </c>
      <c r="AM1575">
        <f t="shared" si="601"/>
        <v>0</v>
      </c>
      <c r="AO1575">
        <f t="shared" si="602"/>
        <v>0</v>
      </c>
      <c r="AP1575">
        <f t="shared" si="603"/>
        <v>0</v>
      </c>
    </row>
    <row r="1576" spans="1:42" x14ac:dyDescent="0.2">
      <c r="D1576" s="120">
        <f t="shared" si="585"/>
        <v>0</v>
      </c>
      <c r="O1576">
        <f t="shared" si="586"/>
        <v>0</v>
      </c>
      <c r="P1576">
        <f t="shared" si="604"/>
        <v>431</v>
      </c>
      <c r="Q1576">
        <f t="shared" si="605"/>
        <v>0</v>
      </c>
      <c r="R1576">
        <f t="shared" si="587"/>
        <v>0</v>
      </c>
      <c r="S1576">
        <f t="shared" si="588"/>
        <v>0</v>
      </c>
      <c r="T1576">
        <f t="shared" si="606"/>
        <v>0</v>
      </c>
      <c r="V1576">
        <f t="shared" si="589"/>
        <v>0</v>
      </c>
      <c r="W1576">
        <f t="shared" si="590"/>
        <v>0</v>
      </c>
      <c r="Y1576">
        <f t="shared" si="591"/>
        <v>0</v>
      </c>
      <c r="Z1576">
        <f t="shared" si="592"/>
        <v>0</v>
      </c>
      <c r="AB1576">
        <f t="shared" si="593"/>
        <v>0</v>
      </c>
      <c r="AC1576">
        <f t="shared" si="594"/>
        <v>0</v>
      </c>
      <c r="AE1576">
        <f t="shared" si="595"/>
        <v>0</v>
      </c>
      <c r="AF1576">
        <f t="shared" si="596"/>
        <v>0</v>
      </c>
      <c r="AG1576">
        <f t="shared" si="607"/>
        <v>0</v>
      </c>
      <c r="AH1576">
        <f t="shared" si="608"/>
        <v>0</v>
      </c>
      <c r="AI1576">
        <f t="shared" si="597"/>
        <v>0</v>
      </c>
      <c r="AJ1576">
        <f t="shared" si="598"/>
        <v>0</v>
      </c>
      <c r="AK1576">
        <f t="shared" si="599"/>
        <v>0</v>
      </c>
      <c r="AL1576">
        <f t="shared" si="600"/>
        <v>0</v>
      </c>
      <c r="AM1576">
        <f t="shared" si="601"/>
        <v>0</v>
      </c>
      <c r="AO1576">
        <f t="shared" si="602"/>
        <v>0</v>
      </c>
      <c r="AP1576">
        <f t="shared" si="603"/>
        <v>0</v>
      </c>
    </row>
    <row r="1577" spans="1:42" x14ac:dyDescent="0.2">
      <c r="D1577" s="120">
        <f t="shared" si="585"/>
        <v>0</v>
      </c>
      <c r="O1577">
        <f t="shared" si="586"/>
        <v>0</v>
      </c>
      <c r="P1577">
        <f t="shared" si="604"/>
        <v>431</v>
      </c>
      <c r="Q1577">
        <f t="shared" si="605"/>
        <v>0</v>
      </c>
      <c r="R1577">
        <f t="shared" si="587"/>
        <v>0</v>
      </c>
      <c r="S1577">
        <f t="shared" si="588"/>
        <v>0</v>
      </c>
      <c r="T1577">
        <f t="shared" si="606"/>
        <v>0</v>
      </c>
      <c r="V1577">
        <f t="shared" si="589"/>
        <v>0</v>
      </c>
      <c r="W1577">
        <f t="shared" si="590"/>
        <v>0</v>
      </c>
      <c r="Y1577">
        <f t="shared" si="591"/>
        <v>0</v>
      </c>
      <c r="Z1577">
        <f t="shared" si="592"/>
        <v>0</v>
      </c>
      <c r="AB1577">
        <f t="shared" si="593"/>
        <v>0</v>
      </c>
      <c r="AC1577">
        <f t="shared" si="594"/>
        <v>0</v>
      </c>
      <c r="AE1577">
        <f t="shared" si="595"/>
        <v>0</v>
      </c>
      <c r="AF1577">
        <f t="shared" si="596"/>
        <v>0</v>
      </c>
      <c r="AG1577">
        <f t="shared" si="607"/>
        <v>0</v>
      </c>
      <c r="AH1577">
        <f t="shared" si="608"/>
        <v>0</v>
      </c>
      <c r="AI1577">
        <f t="shared" si="597"/>
        <v>0</v>
      </c>
      <c r="AJ1577">
        <f t="shared" si="598"/>
        <v>0</v>
      </c>
      <c r="AK1577">
        <f t="shared" si="599"/>
        <v>0</v>
      </c>
      <c r="AL1577">
        <f t="shared" si="600"/>
        <v>0</v>
      </c>
      <c r="AM1577">
        <f t="shared" si="601"/>
        <v>0</v>
      </c>
      <c r="AO1577">
        <f t="shared" si="602"/>
        <v>0</v>
      </c>
      <c r="AP1577">
        <f t="shared" si="603"/>
        <v>0</v>
      </c>
    </row>
    <row r="1578" spans="1:42" x14ac:dyDescent="0.2">
      <c r="A1578" s="43"/>
      <c r="D1578" s="120">
        <f t="shared" si="585"/>
        <v>0</v>
      </c>
      <c r="O1578">
        <f t="shared" si="586"/>
        <v>0</v>
      </c>
      <c r="P1578">
        <f t="shared" si="604"/>
        <v>431</v>
      </c>
      <c r="Q1578">
        <f t="shared" si="605"/>
        <v>0</v>
      </c>
      <c r="R1578">
        <f t="shared" si="587"/>
        <v>0</v>
      </c>
      <c r="S1578">
        <f t="shared" si="588"/>
        <v>0</v>
      </c>
      <c r="T1578">
        <f t="shared" si="606"/>
        <v>0</v>
      </c>
      <c r="V1578">
        <f t="shared" si="589"/>
        <v>0</v>
      </c>
      <c r="W1578">
        <f t="shared" si="590"/>
        <v>0</v>
      </c>
      <c r="Y1578">
        <f t="shared" si="591"/>
        <v>0</v>
      </c>
      <c r="Z1578">
        <f t="shared" si="592"/>
        <v>0</v>
      </c>
      <c r="AB1578">
        <f t="shared" si="593"/>
        <v>0</v>
      </c>
      <c r="AC1578">
        <f t="shared" si="594"/>
        <v>0</v>
      </c>
      <c r="AE1578">
        <f t="shared" si="595"/>
        <v>0</v>
      </c>
      <c r="AF1578">
        <f t="shared" si="596"/>
        <v>0</v>
      </c>
      <c r="AG1578">
        <f t="shared" si="607"/>
        <v>0</v>
      </c>
      <c r="AH1578">
        <f t="shared" si="608"/>
        <v>0</v>
      </c>
      <c r="AI1578">
        <f t="shared" si="597"/>
        <v>0</v>
      </c>
      <c r="AJ1578">
        <f t="shared" si="598"/>
        <v>0</v>
      </c>
      <c r="AK1578">
        <f t="shared" si="599"/>
        <v>0</v>
      </c>
      <c r="AL1578">
        <f t="shared" si="600"/>
        <v>0</v>
      </c>
      <c r="AM1578">
        <f t="shared" si="601"/>
        <v>0</v>
      </c>
      <c r="AO1578">
        <f t="shared" si="602"/>
        <v>0</v>
      </c>
      <c r="AP1578">
        <f t="shared" si="603"/>
        <v>0</v>
      </c>
    </row>
    <row r="1579" spans="1:42" x14ac:dyDescent="0.2">
      <c r="D1579" s="120">
        <f t="shared" si="585"/>
        <v>0</v>
      </c>
      <c r="O1579">
        <f t="shared" si="586"/>
        <v>0</v>
      </c>
      <c r="P1579">
        <f t="shared" si="604"/>
        <v>431</v>
      </c>
      <c r="Q1579">
        <f t="shared" si="605"/>
        <v>0</v>
      </c>
      <c r="R1579">
        <f t="shared" si="587"/>
        <v>0</v>
      </c>
      <c r="S1579">
        <f t="shared" si="588"/>
        <v>0</v>
      </c>
      <c r="T1579">
        <f t="shared" si="606"/>
        <v>0</v>
      </c>
      <c r="V1579">
        <f t="shared" si="589"/>
        <v>0</v>
      </c>
      <c r="W1579">
        <f t="shared" si="590"/>
        <v>0</v>
      </c>
      <c r="Y1579">
        <f t="shared" si="591"/>
        <v>0</v>
      </c>
      <c r="Z1579">
        <f t="shared" si="592"/>
        <v>0</v>
      </c>
      <c r="AB1579">
        <f t="shared" si="593"/>
        <v>0</v>
      </c>
      <c r="AC1579">
        <f t="shared" si="594"/>
        <v>0</v>
      </c>
      <c r="AE1579">
        <f t="shared" si="595"/>
        <v>0</v>
      </c>
      <c r="AF1579">
        <f t="shared" si="596"/>
        <v>0</v>
      </c>
      <c r="AG1579">
        <f t="shared" si="607"/>
        <v>0</v>
      </c>
      <c r="AH1579">
        <f t="shared" si="608"/>
        <v>0</v>
      </c>
      <c r="AI1579">
        <f t="shared" si="597"/>
        <v>0</v>
      </c>
      <c r="AJ1579">
        <f t="shared" si="598"/>
        <v>0</v>
      </c>
      <c r="AK1579">
        <f t="shared" si="599"/>
        <v>0</v>
      </c>
      <c r="AL1579">
        <f t="shared" si="600"/>
        <v>0</v>
      </c>
      <c r="AM1579">
        <f t="shared" si="601"/>
        <v>0</v>
      </c>
      <c r="AO1579">
        <f t="shared" si="602"/>
        <v>0</v>
      </c>
      <c r="AP1579">
        <f t="shared" si="603"/>
        <v>0</v>
      </c>
    </row>
    <row r="1580" spans="1:42" x14ac:dyDescent="0.2">
      <c r="D1580" s="120">
        <f t="shared" si="585"/>
        <v>0</v>
      </c>
      <c r="O1580">
        <f t="shared" si="586"/>
        <v>0</v>
      </c>
      <c r="P1580">
        <f t="shared" si="604"/>
        <v>431</v>
      </c>
      <c r="Q1580">
        <f t="shared" si="605"/>
        <v>0</v>
      </c>
      <c r="R1580">
        <f t="shared" si="587"/>
        <v>0</v>
      </c>
      <c r="S1580">
        <f t="shared" si="588"/>
        <v>0</v>
      </c>
      <c r="T1580">
        <f t="shared" si="606"/>
        <v>0</v>
      </c>
      <c r="V1580">
        <f t="shared" si="589"/>
        <v>0</v>
      </c>
      <c r="W1580">
        <f t="shared" si="590"/>
        <v>0</v>
      </c>
      <c r="Y1580">
        <f t="shared" si="591"/>
        <v>0</v>
      </c>
      <c r="Z1580">
        <f t="shared" si="592"/>
        <v>0</v>
      </c>
      <c r="AB1580">
        <f t="shared" si="593"/>
        <v>0</v>
      </c>
      <c r="AC1580">
        <f t="shared" si="594"/>
        <v>0</v>
      </c>
      <c r="AE1580">
        <f t="shared" si="595"/>
        <v>0</v>
      </c>
      <c r="AF1580">
        <f t="shared" si="596"/>
        <v>0</v>
      </c>
      <c r="AG1580">
        <f t="shared" si="607"/>
        <v>0</v>
      </c>
      <c r="AH1580">
        <f t="shared" si="608"/>
        <v>0</v>
      </c>
      <c r="AI1580">
        <f t="shared" si="597"/>
        <v>0</v>
      </c>
      <c r="AJ1580">
        <f t="shared" si="598"/>
        <v>0</v>
      </c>
      <c r="AK1580">
        <f t="shared" si="599"/>
        <v>0</v>
      </c>
      <c r="AL1580">
        <f t="shared" si="600"/>
        <v>0</v>
      </c>
      <c r="AM1580">
        <f t="shared" si="601"/>
        <v>0</v>
      </c>
      <c r="AO1580">
        <f t="shared" si="602"/>
        <v>0</v>
      </c>
      <c r="AP1580">
        <f t="shared" si="603"/>
        <v>0</v>
      </c>
    </row>
    <row r="1581" spans="1:42" x14ac:dyDescent="0.2">
      <c r="A1581" s="40"/>
      <c r="D1581" s="120">
        <f t="shared" si="585"/>
        <v>0</v>
      </c>
      <c r="O1581">
        <f t="shared" si="586"/>
        <v>0</v>
      </c>
      <c r="P1581">
        <f t="shared" si="604"/>
        <v>431</v>
      </c>
      <c r="Q1581">
        <f t="shared" si="605"/>
        <v>0</v>
      </c>
      <c r="R1581">
        <f t="shared" si="587"/>
        <v>0</v>
      </c>
      <c r="S1581">
        <f t="shared" si="588"/>
        <v>0</v>
      </c>
      <c r="T1581">
        <f t="shared" si="606"/>
        <v>0</v>
      </c>
      <c r="V1581">
        <f t="shared" si="589"/>
        <v>0</v>
      </c>
      <c r="W1581">
        <f t="shared" si="590"/>
        <v>0</v>
      </c>
      <c r="Y1581">
        <f t="shared" si="591"/>
        <v>0</v>
      </c>
      <c r="Z1581">
        <f t="shared" si="592"/>
        <v>0</v>
      </c>
      <c r="AB1581">
        <f t="shared" si="593"/>
        <v>0</v>
      </c>
      <c r="AC1581">
        <f t="shared" si="594"/>
        <v>0</v>
      </c>
      <c r="AE1581">
        <f t="shared" si="595"/>
        <v>0</v>
      </c>
      <c r="AF1581">
        <f t="shared" si="596"/>
        <v>0</v>
      </c>
      <c r="AG1581">
        <f t="shared" si="607"/>
        <v>0</v>
      </c>
      <c r="AH1581">
        <f t="shared" si="608"/>
        <v>0</v>
      </c>
      <c r="AI1581">
        <f t="shared" si="597"/>
        <v>0</v>
      </c>
      <c r="AJ1581">
        <f t="shared" si="598"/>
        <v>0</v>
      </c>
      <c r="AK1581">
        <f t="shared" si="599"/>
        <v>0</v>
      </c>
      <c r="AL1581">
        <f t="shared" si="600"/>
        <v>0</v>
      </c>
      <c r="AM1581">
        <f t="shared" si="601"/>
        <v>0</v>
      </c>
      <c r="AO1581">
        <f t="shared" si="602"/>
        <v>0</v>
      </c>
      <c r="AP1581">
        <f t="shared" si="603"/>
        <v>0</v>
      </c>
    </row>
    <row r="1582" spans="1:42" x14ac:dyDescent="0.2">
      <c r="A1582" s="40"/>
      <c r="D1582" s="120">
        <f t="shared" si="585"/>
        <v>0</v>
      </c>
      <c r="O1582">
        <f t="shared" si="586"/>
        <v>0</v>
      </c>
      <c r="P1582">
        <f t="shared" si="604"/>
        <v>431</v>
      </c>
      <c r="Q1582">
        <f t="shared" si="605"/>
        <v>0</v>
      </c>
      <c r="R1582">
        <f t="shared" si="587"/>
        <v>0</v>
      </c>
      <c r="S1582">
        <f t="shared" si="588"/>
        <v>0</v>
      </c>
      <c r="T1582">
        <f t="shared" si="606"/>
        <v>0</v>
      </c>
      <c r="V1582">
        <f t="shared" si="589"/>
        <v>0</v>
      </c>
      <c r="W1582">
        <f t="shared" si="590"/>
        <v>0</v>
      </c>
      <c r="Y1582">
        <f t="shared" si="591"/>
        <v>0</v>
      </c>
      <c r="Z1582">
        <f t="shared" si="592"/>
        <v>0</v>
      </c>
      <c r="AB1582">
        <f t="shared" si="593"/>
        <v>0</v>
      </c>
      <c r="AC1582">
        <f t="shared" si="594"/>
        <v>0</v>
      </c>
      <c r="AE1582">
        <f t="shared" si="595"/>
        <v>0</v>
      </c>
      <c r="AF1582">
        <f t="shared" si="596"/>
        <v>0</v>
      </c>
      <c r="AG1582">
        <f t="shared" si="607"/>
        <v>0</v>
      </c>
      <c r="AH1582">
        <f t="shared" si="608"/>
        <v>0</v>
      </c>
      <c r="AI1582">
        <f t="shared" si="597"/>
        <v>0</v>
      </c>
      <c r="AJ1582">
        <f t="shared" si="598"/>
        <v>0</v>
      </c>
      <c r="AK1582">
        <f t="shared" si="599"/>
        <v>0</v>
      </c>
      <c r="AL1582">
        <f t="shared" si="600"/>
        <v>0</v>
      </c>
      <c r="AM1582">
        <f t="shared" si="601"/>
        <v>0</v>
      </c>
      <c r="AO1582">
        <f t="shared" si="602"/>
        <v>0</v>
      </c>
      <c r="AP1582">
        <f t="shared" si="603"/>
        <v>0</v>
      </c>
    </row>
    <row r="1583" spans="1:42" x14ac:dyDescent="0.2">
      <c r="D1583" s="120">
        <f t="shared" si="585"/>
        <v>0</v>
      </c>
      <c r="O1583">
        <f t="shared" si="586"/>
        <v>0</v>
      </c>
      <c r="P1583">
        <f t="shared" si="604"/>
        <v>431</v>
      </c>
      <c r="Q1583">
        <f t="shared" si="605"/>
        <v>0</v>
      </c>
      <c r="R1583">
        <f t="shared" si="587"/>
        <v>0</v>
      </c>
      <c r="S1583">
        <f t="shared" si="588"/>
        <v>0</v>
      </c>
      <c r="T1583">
        <f t="shared" si="606"/>
        <v>0</v>
      </c>
      <c r="V1583">
        <f t="shared" si="589"/>
        <v>0</v>
      </c>
      <c r="W1583">
        <f t="shared" si="590"/>
        <v>0</v>
      </c>
      <c r="Y1583">
        <f t="shared" si="591"/>
        <v>0</v>
      </c>
      <c r="Z1583">
        <f t="shared" si="592"/>
        <v>0</v>
      </c>
      <c r="AB1583">
        <f t="shared" si="593"/>
        <v>0</v>
      </c>
      <c r="AC1583">
        <f t="shared" si="594"/>
        <v>0</v>
      </c>
      <c r="AE1583">
        <f t="shared" si="595"/>
        <v>0</v>
      </c>
      <c r="AF1583">
        <f t="shared" si="596"/>
        <v>0</v>
      </c>
      <c r="AG1583">
        <f t="shared" si="607"/>
        <v>0</v>
      </c>
      <c r="AH1583">
        <f t="shared" si="608"/>
        <v>0</v>
      </c>
      <c r="AI1583">
        <f t="shared" si="597"/>
        <v>0</v>
      </c>
      <c r="AJ1583">
        <f t="shared" si="598"/>
        <v>0</v>
      </c>
      <c r="AK1583">
        <f t="shared" si="599"/>
        <v>0</v>
      </c>
      <c r="AL1583">
        <f t="shared" si="600"/>
        <v>0</v>
      </c>
      <c r="AM1583">
        <f t="shared" si="601"/>
        <v>0</v>
      </c>
      <c r="AO1583">
        <f t="shared" si="602"/>
        <v>0</v>
      </c>
      <c r="AP1583">
        <f t="shared" si="603"/>
        <v>0</v>
      </c>
    </row>
    <row r="1584" spans="1:42" x14ac:dyDescent="0.2">
      <c r="D1584" s="120">
        <f t="shared" si="585"/>
        <v>0</v>
      </c>
      <c r="O1584">
        <f t="shared" si="586"/>
        <v>0</v>
      </c>
      <c r="P1584">
        <f t="shared" si="604"/>
        <v>431</v>
      </c>
      <c r="Q1584">
        <f t="shared" si="605"/>
        <v>0</v>
      </c>
      <c r="R1584">
        <f t="shared" si="587"/>
        <v>0</v>
      </c>
      <c r="S1584">
        <f t="shared" si="588"/>
        <v>0</v>
      </c>
      <c r="T1584">
        <f t="shared" si="606"/>
        <v>0</v>
      </c>
      <c r="V1584">
        <f t="shared" si="589"/>
        <v>0</v>
      </c>
      <c r="W1584">
        <f t="shared" si="590"/>
        <v>0</v>
      </c>
      <c r="Y1584">
        <f t="shared" si="591"/>
        <v>0</v>
      </c>
      <c r="Z1584">
        <f t="shared" si="592"/>
        <v>0</v>
      </c>
      <c r="AB1584">
        <f t="shared" si="593"/>
        <v>0</v>
      </c>
      <c r="AC1584">
        <f t="shared" si="594"/>
        <v>0</v>
      </c>
      <c r="AE1584">
        <f t="shared" si="595"/>
        <v>0</v>
      </c>
      <c r="AF1584">
        <f t="shared" si="596"/>
        <v>0</v>
      </c>
      <c r="AG1584">
        <f t="shared" si="607"/>
        <v>0</v>
      </c>
      <c r="AH1584">
        <f t="shared" si="608"/>
        <v>0</v>
      </c>
      <c r="AI1584">
        <f t="shared" si="597"/>
        <v>0</v>
      </c>
      <c r="AJ1584">
        <f t="shared" si="598"/>
        <v>0</v>
      </c>
      <c r="AK1584">
        <f t="shared" si="599"/>
        <v>0</v>
      </c>
      <c r="AL1584">
        <f t="shared" si="600"/>
        <v>0</v>
      </c>
      <c r="AM1584">
        <f t="shared" si="601"/>
        <v>0</v>
      </c>
      <c r="AO1584">
        <f t="shared" si="602"/>
        <v>0</v>
      </c>
      <c r="AP1584">
        <f t="shared" si="603"/>
        <v>0</v>
      </c>
    </row>
    <row r="1585" spans="1:42" x14ac:dyDescent="0.2">
      <c r="A1585" s="40"/>
      <c r="D1585" s="120">
        <f t="shared" si="585"/>
        <v>0</v>
      </c>
      <c r="O1585">
        <f t="shared" si="586"/>
        <v>0</v>
      </c>
      <c r="P1585">
        <f t="shared" si="604"/>
        <v>431</v>
      </c>
      <c r="Q1585">
        <f t="shared" si="605"/>
        <v>0</v>
      </c>
      <c r="R1585">
        <f t="shared" si="587"/>
        <v>0</v>
      </c>
      <c r="S1585">
        <f t="shared" si="588"/>
        <v>0</v>
      </c>
      <c r="T1585">
        <f t="shared" si="606"/>
        <v>0</v>
      </c>
      <c r="V1585">
        <f t="shared" si="589"/>
        <v>0</v>
      </c>
      <c r="W1585">
        <f t="shared" si="590"/>
        <v>0</v>
      </c>
      <c r="Y1585">
        <f t="shared" si="591"/>
        <v>0</v>
      </c>
      <c r="Z1585">
        <f t="shared" si="592"/>
        <v>0</v>
      </c>
      <c r="AB1585">
        <f t="shared" si="593"/>
        <v>0</v>
      </c>
      <c r="AC1585">
        <f t="shared" si="594"/>
        <v>0</v>
      </c>
      <c r="AE1585">
        <f t="shared" si="595"/>
        <v>0</v>
      </c>
      <c r="AF1585">
        <f t="shared" si="596"/>
        <v>0</v>
      </c>
      <c r="AG1585">
        <f t="shared" si="607"/>
        <v>0</v>
      </c>
      <c r="AH1585">
        <f t="shared" si="608"/>
        <v>0</v>
      </c>
      <c r="AI1585">
        <f t="shared" si="597"/>
        <v>0</v>
      </c>
      <c r="AJ1585">
        <f t="shared" si="598"/>
        <v>0</v>
      </c>
      <c r="AK1585">
        <f t="shared" si="599"/>
        <v>0</v>
      </c>
      <c r="AL1585">
        <f t="shared" si="600"/>
        <v>0</v>
      </c>
      <c r="AM1585">
        <f t="shared" si="601"/>
        <v>0</v>
      </c>
      <c r="AO1585">
        <f t="shared" si="602"/>
        <v>0</v>
      </c>
      <c r="AP1585">
        <f t="shared" si="603"/>
        <v>0</v>
      </c>
    </row>
    <row r="1586" spans="1:42" x14ac:dyDescent="0.2">
      <c r="A1586" s="40"/>
      <c r="D1586" s="120">
        <f t="shared" si="585"/>
        <v>0</v>
      </c>
      <c r="O1586">
        <f t="shared" si="586"/>
        <v>0</v>
      </c>
      <c r="P1586">
        <f t="shared" si="604"/>
        <v>431</v>
      </c>
      <c r="Q1586">
        <f t="shared" si="605"/>
        <v>0</v>
      </c>
      <c r="R1586">
        <f t="shared" si="587"/>
        <v>0</v>
      </c>
      <c r="S1586">
        <f t="shared" si="588"/>
        <v>0</v>
      </c>
      <c r="T1586">
        <f t="shared" si="606"/>
        <v>0</v>
      </c>
      <c r="V1586">
        <f t="shared" si="589"/>
        <v>0</v>
      </c>
      <c r="W1586">
        <f t="shared" si="590"/>
        <v>0</v>
      </c>
      <c r="Y1586">
        <f t="shared" si="591"/>
        <v>0</v>
      </c>
      <c r="Z1586">
        <f t="shared" si="592"/>
        <v>0</v>
      </c>
      <c r="AB1586">
        <f t="shared" si="593"/>
        <v>0</v>
      </c>
      <c r="AC1586">
        <f t="shared" si="594"/>
        <v>0</v>
      </c>
      <c r="AE1586">
        <f t="shared" si="595"/>
        <v>0</v>
      </c>
      <c r="AF1586">
        <f t="shared" si="596"/>
        <v>0</v>
      </c>
      <c r="AG1586">
        <f t="shared" si="607"/>
        <v>0</v>
      </c>
      <c r="AH1586">
        <f t="shared" si="608"/>
        <v>0</v>
      </c>
      <c r="AI1586">
        <f t="shared" si="597"/>
        <v>0</v>
      </c>
      <c r="AJ1586">
        <f t="shared" si="598"/>
        <v>0</v>
      </c>
      <c r="AK1586">
        <f t="shared" si="599"/>
        <v>0</v>
      </c>
      <c r="AL1586">
        <f t="shared" si="600"/>
        <v>0</v>
      </c>
      <c r="AM1586">
        <f t="shared" si="601"/>
        <v>0</v>
      </c>
      <c r="AO1586">
        <f t="shared" si="602"/>
        <v>0</v>
      </c>
      <c r="AP1586">
        <f t="shared" si="603"/>
        <v>0</v>
      </c>
    </row>
    <row r="1587" spans="1:42" x14ac:dyDescent="0.2">
      <c r="A1587" s="40"/>
      <c r="D1587" s="120">
        <f t="shared" si="585"/>
        <v>0</v>
      </c>
      <c r="O1587">
        <f t="shared" si="586"/>
        <v>0</v>
      </c>
      <c r="P1587">
        <f t="shared" si="604"/>
        <v>431</v>
      </c>
      <c r="Q1587">
        <f t="shared" si="605"/>
        <v>0</v>
      </c>
      <c r="R1587">
        <f t="shared" si="587"/>
        <v>0</v>
      </c>
      <c r="S1587">
        <f t="shared" si="588"/>
        <v>0</v>
      </c>
      <c r="T1587">
        <f t="shared" si="606"/>
        <v>0</v>
      </c>
      <c r="V1587">
        <f t="shared" si="589"/>
        <v>0</v>
      </c>
      <c r="W1587">
        <f t="shared" si="590"/>
        <v>0</v>
      </c>
      <c r="Y1587">
        <f t="shared" si="591"/>
        <v>0</v>
      </c>
      <c r="Z1587">
        <f t="shared" si="592"/>
        <v>0</v>
      </c>
      <c r="AB1587">
        <f t="shared" si="593"/>
        <v>0</v>
      </c>
      <c r="AC1587">
        <f t="shared" si="594"/>
        <v>0</v>
      </c>
      <c r="AE1587">
        <f t="shared" si="595"/>
        <v>0</v>
      </c>
      <c r="AF1587">
        <f t="shared" si="596"/>
        <v>0</v>
      </c>
      <c r="AG1587">
        <f t="shared" si="607"/>
        <v>0</v>
      </c>
      <c r="AH1587">
        <f t="shared" si="608"/>
        <v>0</v>
      </c>
      <c r="AI1587">
        <f t="shared" si="597"/>
        <v>0</v>
      </c>
      <c r="AJ1587">
        <f t="shared" si="598"/>
        <v>0</v>
      </c>
      <c r="AK1587">
        <f t="shared" si="599"/>
        <v>0</v>
      </c>
      <c r="AL1587">
        <f t="shared" si="600"/>
        <v>0</v>
      </c>
      <c r="AM1587">
        <f t="shared" si="601"/>
        <v>0</v>
      </c>
      <c r="AO1587">
        <f t="shared" si="602"/>
        <v>0</v>
      </c>
      <c r="AP1587">
        <f t="shared" si="603"/>
        <v>0</v>
      </c>
    </row>
    <row r="1588" spans="1:42" x14ac:dyDescent="0.2">
      <c r="A1588" s="40"/>
      <c r="D1588" s="120">
        <f t="shared" si="585"/>
        <v>0</v>
      </c>
      <c r="O1588">
        <f t="shared" si="586"/>
        <v>0</v>
      </c>
      <c r="P1588">
        <f t="shared" si="604"/>
        <v>431</v>
      </c>
      <c r="Q1588">
        <f t="shared" si="605"/>
        <v>0</v>
      </c>
      <c r="R1588">
        <f t="shared" si="587"/>
        <v>0</v>
      </c>
      <c r="S1588">
        <f t="shared" si="588"/>
        <v>0</v>
      </c>
      <c r="T1588">
        <f t="shared" si="606"/>
        <v>0</v>
      </c>
      <c r="V1588">
        <f t="shared" si="589"/>
        <v>0</v>
      </c>
      <c r="W1588">
        <f t="shared" si="590"/>
        <v>0</v>
      </c>
      <c r="Y1588">
        <f t="shared" si="591"/>
        <v>0</v>
      </c>
      <c r="Z1588">
        <f t="shared" si="592"/>
        <v>0</v>
      </c>
      <c r="AB1588">
        <f t="shared" si="593"/>
        <v>0</v>
      </c>
      <c r="AC1588">
        <f t="shared" si="594"/>
        <v>0</v>
      </c>
      <c r="AE1588">
        <f t="shared" si="595"/>
        <v>0</v>
      </c>
      <c r="AF1588">
        <f t="shared" si="596"/>
        <v>0</v>
      </c>
      <c r="AG1588">
        <f t="shared" si="607"/>
        <v>0</v>
      </c>
      <c r="AH1588">
        <f t="shared" si="608"/>
        <v>0</v>
      </c>
      <c r="AI1588">
        <f t="shared" si="597"/>
        <v>0</v>
      </c>
      <c r="AJ1588">
        <f t="shared" si="598"/>
        <v>0</v>
      </c>
      <c r="AK1588">
        <f t="shared" si="599"/>
        <v>0</v>
      </c>
      <c r="AL1588">
        <f t="shared" si="600"/>
        <v>0</v>
      </c>
      <c r="AM1588">
        <f t="shared" si="601"/>
        <v>0</v>
      </c>
      <c r="AO1588">
        <f t="shared" si="602"/>
        <v>0</v>
      </c>
      <c r="AP1588">
        <f t="shared" si="603"/>
        <v>0</v>
      </c>
    </row>
    <row r="1589" spans="1:42" x14ac:dyDescent="0.2">
      <c r="A1589" s="40"/>
      <c r="D1589" s="120">
        <f t="shared" si="585"/>
        <v>0</v>
      </c>
      <c r="O1589">
        <f t="shared" si="586"/>
        <v>0</v>
      </c>
      <c r="P1589">
        <f t="shared" si="604"/>
        <v>431</v>
      </c>
      <c r="Q1589">
        <f t="shared" si="605"/>
        <v>0</v>
      </c>
      <c r="R1589">
        <f t="shared" si="587"/>
        <v>0</v>
      </c>
      <c r="S1589">
        <f t="shared" si="588"/>
        <v>0</v>
      </c>
      <c r="T1589">
        <f t="shared" si="606"/>
        <v>0</v>
      </c>
      <c r="V1589">
        <f t="shared" si="589"/>
        <v>0</v>
      </c>
      <c r="W1589">
        <f t="shared" si="590"/>
        <v>0</v>
      </c>
      <c r="Y1589">
        <f t="shared" si="591"/>
        <v>0</v>
      </c>
      <c r="Z1589">
        <f t="shared" si="592"/>
        <v>0</v>
      </c>
      <c r="AB1589">
        <f t="shared" si="593"/>
        <v>0</v>
      </c>
      <c r="AC1589">
        <f t="shared" si="594"/>
        <v>0</v>
      </c>
      <c r="AE1589">
        <f t="shared" si="595"/>
        <v>0</v>
      </c>
      <c r="AF1589">
        <f t="shared" si="596"/>
        <v>0</v>
      </c>
      <c r="AG1589">
        <f t="shared" si="607"/>
        <v>0</v>
      </c>
      <c r="AH1589">
        <f t="shared" si="608"/>
        <v>0</v>
      </c>
      <c r="AI1589">
        <f t="shared" si="597"/>
        <v>0</v>
      </c>
      <c r="AJ1589">
        <f t="shared" si="598"/>
        <v>0</v>
      </c>
      <c r="AK1589">
        <f t="shared" si="599"/>
        <v>0</v>
      </c>
      <c r="AL1589">
        <f t="shared" si="600"/>
        <v>0</v>
      </c>
      <c r="AM1589">
        <f t="shared" si="601"/>
        <v>0</v>
      </c>
      <c r="AO1589">
        <f t="shared" si="602"/>
        <v>0</v>
      </c>
      <c r="AP1589">
        <f t="shared" si="603"/>
        <v>0</v>
      </c>
    </row>
    <row r="1590" spans="1:42" x14ac:dyDescent="0.2">
      <c r="A1590" s="40"/>
      <c r="D1590" s="120">
        <f t="shared" si="585"/>
        <v>0</v>
      </c>
      <c r="O1590">
        <f t="shared" si="586"/>
        <v>0</v>
      </c>
      <c r="P1590">
        <f t="shared" si="604"/>
        <v>431</v>
      </c>
      <c r="Q1590">
        <f t="shared" si="605"/>
        <v>0</v>
      </c>
      <c r="R1590">
        <f t="shared" si="587"/>
        <v>0</v>
      </c>
      <c r="S1590">
        <f t="shared" si="588"/>
        <v>0</v>
      </c>
      <c r="T1590">
        <f t="shared" si="606"/>
        <v>0</v>
      </c>
      <c r="V1590">
        <f t="shared" si="589"/>
        <v>0</v>
      </c>
      <c r="W1590">
        <f t="shared" si="590"/>
        <v>0</v>
      </c>
      <c r="Y1590">
        <f t="shared" si="591"/>
        <v>0</v>
      </c>
      <c r="Z1590">
        <f t="shared" si="592"/>
        <v>0</v>
      </c>
      <c r="AB1590">
        <f t="shared" si="593"/>
        <v>0</v>
      </c>
      <c r="AC1590">
        <f t="shared" si="594"/>
        <v>0</v>
      </c>
      <c r="AE1590">
        <f t="shared" si="595"/>
        <v>0</v>
      </c>
      <c r="AF1590">
        <f t="shared" si="596"/>
        <v>0</v>
      </c>
      <c r="AG1590">
        <f t="shared" si="607"/>
        <v>0</v>
      </c>
      <c r="AH1590">
        <f t="shared" si="608"/>
        <v>0</v>
      </c>
      <c r="AI1590">
        <f t="shared" si="597"/>
        <v>0</v>
      </c>
      <c r="AJ1590">
        <f t="shared" si="598"/>
        <v>0</v>
      </c>
      <c r="AK1590">
        <f t="shared" si="599"/>
        <v>0</v>
      </c>
      <c r="AL1590">
        <f t="shared" si="600"/>
        <v>0</v>
      </c>
      <c r="AM1590">
        <f t="shared" si="601"/>
        <v>0</v>
      </c>
      <c r="AO1590">
        <f t="shared" si="602"/>
        <v>0</v>
      </c>
      <c r="AP1590">
        <f t="shared" si="603"/>
        <v>0</v>
      </c>
    </row>
    <row r="1591" spans="1:42" x14ac:dyDescent="0.2">
      <c r="A1591" s="40"/>
      <c r="D1591" s="120">
        <f t="shared" si="585"/>
        <v>0</v>
      </c>
      <c r="O1591">
        <f t="shared" si="586"/>
        <v>0</v>
      </c>
      <c r="P1591">
        <f t="shared" si="604"/>
        <v>431</v>
      </c>
      <c r="Q1591">
        <f t="shared" si="605"/>
        <v>0</v>
      </c>
      <c r="R1591">
        <f t="shared" si="587"/>
        <v>0</v>
      </c>
      <c r="S1591">
        <f t="shared" si="588"/>
        <v>0</v>
      </c>
      <c r="T1591">
        <f t="shared" si="606"/>
        <v>0</v>
      </c>
      <c r="V1591">
        <f t="shared" si="589"/>
        <v>0</v>
      </c>
      <c r="W1591">
        <f t="shared" si="590"/>
        <v>0</v>
      </c>
      <c r="Y1591">
        <f t="shared" si="591"/>
        <v>0</v>
      </c>
      <c r="Z1591">
        <f t="shared" si="592"/>
        <v>0</v>
      </c>
      <c r="AB1591">
        <f t="shared" si="593"/>
        <v>0</v>
      </c>
      <c r="AC1591">
        <f t="shared" si="594"/>
        <v>0</v>
      </c>
      <c r="AE1591">
        <f t="shared" si="595"/>
        <v>0</v>
      </c>
      <c r="AF1591">
        <f t="shared" si="596"/>
        <v>0</v>
      </c>
      <c r="AG1591">
        <f t="shared" si="607"/>
        <v>0</v>
      </c>
      <c r="AH1591">
        <f t="shared" si="608"/>
        <v>0</v>
      </c>
      <c r="AI1591">
        <f t="shared" si="597"/>
        <v>0</v>
      </c>
      <c r="AJ1591">
        <f t="shared" si="598"/>
        <v>0</v>
      </c>
      <c r="AK1591">
        <f t="shared" si="599"/>
        <v>0</v>
      </c>
      <c r="AL1591">
        <f t="shared" si="600"/>
        <v>0</v>
      </c>
      <c r="AM1591">
        <f t="shared" si="601"/>
        <v>0</v>
      </c>
      <c r="AO1591">
        <f t="shared" si="602"/>
        <v>0</v>
      </c>
      <c r="AP1591">
        <f t="shared" si="603"/>
        <v>0</v>
      </c>
    </row>
    <row r="1592" spans="1:42" x14ac:dyDescent="0.2">
      <c r="A1592" s="40"/>
      <c r="D1592" s="120">
        <f t="shared" si="585"/>
        <v>0</v>
      </c>
      <c r="O1592">
        <f t="shared" si="586"/>
        <v>0</v>
      </c>
      <c r="P1592">
        <f t="shared" si="604"/>
        <v>431</v>
      </c>
      <c r="Q1592">
        <f t="shared" si="605"/>
        <v>0</v>
      </c>
      <c r="R1592">
        <f t="shared" si="587"/>
        <v>0</v>
      </c>
      <c r="S1592">
        <f t="shared" si="588"/>
        <v>0</v>
      </c>
      <c r="T1592">
        <f t="shared" si="606"/>
        <v>0</v>
      </c>
      <c r="V1592">
        <f t="shared" si="589"/>
        <v>0</v>
      </c>
      <c r="W1592">
        <f t="shared" si="590"/>
        <v>0</v>
      </c>
      <c r="Y1592">
        <f t="shared" si="591"/>
        <v>0</v>
      </c>
      <c r="Z1592">
        <f t="shared" si="592"/>
        <v>0</v>
      </c>
      <c r="AB1592">
        <f t="shared" si="593"/>
        <v>0</v>
      </c>
      <c r="AC1592">
        <f t="shared" si="594"/>
        <v>0</v>
      </c>
      <c r="AE1592">
        <f t="shared" si="595"/>
        <v>0</v>
      </c>
      <c r="AF1592">
        <f t="shared" si="596"/>
        <v>0</v>
      </c>
      <c r="AG1592">
        <f t="shared" si="607"/>
        <v>0</v>
      </c>
      <c r="AH1592">
        <f t="shared" si="608"/>
        <v>0</v>
      </c>
      <c r="AI1592">
        <f t="shared" si="597"/>
        <v>0</v>
      </c>
      <c r="AJ1592">
        <f t="shared" si="598"/>
        <v>0</v>
      </c>
      <c r="AK1592">
        <f t="shared" si="599"/>
        <v>0</v>
      </c>
      <c r="AL1592">
        <f t="shared" si="600"/>
        <v>0</v>
      </c>
      <c r="AM1592">
        <f t="shared" si="601"/>
        <v>0</v>
      </c>
      <c r="AO1592">
        <f t="shared" si="602"/>
        <v>0</v>
      </c>
      <c r="AP1592">
        <f t="shared" si="603"/>
        <v>0</v>
      </c>
    </row>
    <row r="1593" spans="1:42" x14ac:dyDescent="0.2">
      <c r="A1593" s="40"/>
      <c r="D1593" s="120">
        <f t="shared" si="585"/>
        <v>0</v>
      </c>
      <c r="O1593">
        <f t="shared" si="586"/>
        <v>0</v>
      </c>
      <c r="P1593">
        <f t="shared" si="604"/>
        <v>431</v>
      </c>
      <c r="Q1593">
        <f t="shared" si="605"/>
        <v>0</v>
      </c>
      <c r="R1593">
        <f t="shared" si="587"/>
        <v>0</v>
      </c>
      <c r="S1593">
        <f t="shared" si="588"/>
        <v>0</v>
      </c>
      <c r="T1593">
        <f t="shared" si="606"/>
        <v>0</v>
      </c>
      <c r="V1593">
        <f t="shared" si="589"/>
        <v>0</v>
      </c>
      <c r="W1593">
        <f t="shared" si="590"/>
        <v>0</v>
      </c>
      <c r="Y1593">
        <f t="shared" si="591"/>
        <v>0</v>
      </c>
      <c r="Z1593">
        <f t="shared" si="592"/>
        <v>0</v>
      </c>
      <c r="AB1593">
        <f t="shared" si="593"/>
        <v>0</v>
      </c>
      <c r="AC1593">
        <f t="shared" si="594"/>
        <v>0</v>
      </c>
      <c r="AE1593">
        <f t="shared" si="595"/>
        <v>0</v>
      </c>
      <c r="AF1593">
        <f t="shared" si="596"/>
        <v>0</v>
      </c>
      <c r="AG1593">
        <f t="shared" si="607"/>
        <v>0</v>
      </c>
      <c r="AH1593">
        <f t="shared" si="608"/>
        <v>0</v>
      </c>
      <c r="AI1593">
        <f t="shared" si="597"/>
        <v>0</v>
      </c>
      <c r="AJ1593">
        <f t="shared" si="598"/>
        <v>0</v>
      </c>
      <c r="AK1593">
        <f t="shared" si="599"/>
        <v>0</v>
      </c>
      <c r="AL1593">
        <f t="shared" si="600"/>
        <v>0</v>
      </c>
      <c r="AM1593">
        <f t="shared" si="601"/>
        <v>0</v>
      </c>
      <c r="AO1593">
        <f t="shared" si="602"/>
        <v>0</v>
      </c>
      <c r="AP1593">
        <f t="shared" si="603"/>
        <v>0</v>
      </c>
    </row>
    <row r="1594" spans="1:42" x14ac:dyDescent="0.2">
      <c r="A1594" s="40"/>
      <c r="D1594" s="120">
        <f t="shared" si="585"/>
        <v>0</v>
      </c>
      <c r="O1594">
        <f t="shared" si="586"/>
        <v>0</v>
      </c>
      <c r="P1594">
        <f t="shared" si="604"/>
        <v>431</v>
      </c>
      <c r="Q1594">
        <f t="shared" si="605"/>
        <v>0</v>
      </c>
      <c r="R1594">
        <f t="shared" si="587"/>
        <v>0</v>
      </c>
      <c r="S1594">
        <f t="shared" si="588"/>
        <v>0</v>
      </c>
      <c r="T1594">
        <f t="shared" si="606"/>
        <v>0</v>
      </c>
      <c r="V1594">
        <f t="shared" si="589"/>
        <v>0</v>
      </c>
      <c r="W1594">
        <f t="shared" si="590"/>
        <v>0</v>
      </c>
      <c r="Y1594">
        <f t="shared" si="591"/>
        <v>0</v>
      </c>
      <c r="Z1594">
        <f t="shared" si="592"/>
        <v>0</v>
      </c>
      <c r="AB1594">
        <f t="shared" si="593"/>
        <v>0</v>
      </c>
      <c r="AC1594">
        <f t="shared" si="594"/>
        <v>0</v>
      </c>
      <c r="AE1594">
        <f t="shared" si="595"/>
        <v>0</v>
      </c>
      <c r="AF1594">
        <f t="shared" si="596"/>
        <v>0</v>
      </c>
      <c r="AG1594">
        <f t="shared" si="607"/>
        <v>0</v>
      </c>
      <c r="AH1594">
        <f t="shared" si="608"/>
        <v>0</v>
      </c>
      <c r="AI1594">
        <f t="shared" si="597"/>
        <v>0</v>
      </c>
      <c r="AJ1594">
        <f t="shared" si="598"/>
        <v>0</v>
      </c>
      <c r="AK1594">
        <f t="shared" si="599"/>
        <v>0</v>
      </c>
      <c r="AL1594">
        <f t="shared" si="600"/>
        <v>0</v>
      </c>
      <c r="AM1594">
        <f t="shared" si="601"/>
        <v>0</v>
      </c>
      <c r="AO1594">
        <f t="shared" si="602"/>
        <v>0</v>
      </c>
      <c r="AP1594">
        <f t="shared" si="603"/>
        <v>0</v>
      </c>
    </row>
    <row r="1595" spans="1:42" x14ac:dyDescent="0.2">
      <c r="A1595" s="40"/>
      <c r="D1595" s="120">
        <f t="shared" si="585"/>
        <v>0</v>
      </c>
      <c r="O1595">
        <f t="shared" si="586"/>
        <v>0</v>
      </c>
      <c r="P1595">
        <f t="shared" si="604"/>
        <v>431</v>
      </c>
      <c r="Q1595">
        <f t="shared" si="605"/>
        <v>0</v>
      </c>
      <c r="R1595">
        <f t="shared" si="587"/>
        <v>0</v>
      </c>
      <c r="S1595">
        <f t="shared" si="588"/>
        <v>0</v>
      </c>
      <c r="T1595">
        <f t="shared" si="606"/>
        <v>0</v>
      </c>
      <c r="V1595">
        <f t="shared" si="589"/>
        <v>0</v>
      </c>
      <c r="W1595">
        <f t="shared" si="590"/>
        <v>0</v>
      </c>
      <c r="Y1595">
        <f t="shared" si="591"/>
        <v>0</v>
      </c>
      <c r="Z1595">
        <f t="shared" si="592"/>
        <v>0</v>
      </c>
      <c r="AB1595">
        <f t="shared" si="593"/>
        <v>0</v>
      </c>
      <c r="AC1595">
        <f t="shared" si="594"/>
        <v>0</v>
      </c>
      <c r="AE1595">
        <f t="shared" si="595"/>
        <v>0</v>
      </c>
      <c r="AF1595">
        <f t="shared" si="596"/>
        <v>0</v>
      </c>
      <c r="AG1595">
        <f t="shared" si="607"/>
        <v>0</v>
      </c>
      <c r="AH1595">
        <f t="shared" si="608"/>
        <v>0</v>
      </c>
      <c r="AI1595">
        <f t="shared" si="597"/>
        <v>0</v>
      </c>
      <c r="AJ1595">
        <f t="shared" si="598"/>
        <v>0</v>
      </c>
      <c r="AK1595">
        <f t="shared" si="599"/>
        <v>0</v>
      </c>
      <c r="AL1595">
        <f t="shared" si="600"/>
        <v>0</v>
      </c>
      <c r="AM1595">
        <f t="shared" si="601"/>
        <v>0</v>
      </c>
      <c r="AO1595">
        <f t="shared" si="602"/>
        <v>0</v>
      </c>
      <c r="AP1595">
        <f t="shared" si="603"/>
        <v>0</v>
      </c>
    </row>
    <row r="1596" spans="1:42" x14ac:dyDescent="0.2">
      <c r="A1596" s="40"/>
      <c r="D1596" s="120">
        <f t="shared" si="585"/>
        <v>0</v>
      </c>
      <c r="O1596">
        <f t="shared" si="586"/>
        <v>0</v>
      </c>
      <c r="P1596">
        <f t="shared" si="604"/>
        <v>431</v>
      </c>
      <c r="Q1596">
        <f t="shared" si="605"/>
        <v>0</v>
      </c>
      <c r="R1596">
        <f t="shared" si="587"/>
        <v>0</v>
      </c>
      <c r="S1596">
        <f t="shared" si="588"/>
        <v>0</v>
      </c>
      <c r="T1596">
        <f t="shared" si="606"/>
        <v>0</v>
      </c>
      <c r="V1596">
        <f t="shared" si="589"/>
        <v>0</v>
      </c>
      <c r="W1596">
        <f t="shared" si="590"/>
        <v>0</v>
      </c>
      <c r="Y1596">
        <f t="shared" si="591"/>
        <v>0</v>
      </c>
      <c r="Z1596">
        <f t="shared" si="592"/>
        <v>0</v>
      </c>
      <c r="AB1596">
        <f t="shared" si="593"/>
        <v>0</v>
      </c>
      <c r="AC1596">
        <f t="shared" si="594"/>
        <v>0</v>
      </c>
      <c r="AE1596">
        <f t="shared" si="595"/>
        <v>0</v>
      </c>
      <c r="AF1596">
        <f t="shared" si="596"/>
        <v>0</v>
      </c>
      <c r="AG1596">
        <f t="shared" si="607"/>
        <v>0</v>
      </c>
      <c r="AH1596">
        <f t="shared" si="608"/>
        <v>0</v>
      </c>
      <c r="AI1596">
        <f t="shared" si="597"/>
        <v>0</v>
      </c>
      <c r="AJ1596">
        <f t="shared" si="598"/>
        <v>0</v>
      </c>
      <c r="AK1596">
        <f t="shared" si="599"/>
        <v>0</v>
      </c>
      <c r="AL1596">
        <f t="shared" si="600"/>
        <v>0</v>
      </c>
      <c r="AM1596">
        <f t="shared" si="601"/>
        <v>0</v>
      </c>
      <c r="AO1596">
        <f t="shared" si="602"/>
        <v>0</v>
      </c>
      <c r="AP1596">
        <f t="shared" si="603"/>
        <v>0</v>
      </c>
    </row>
    <row r="1597" spans="1:42" x14ac:dyDescent="0.2">
      <c r="A1597" s="40"/>
      <c r="D1597" s="120">
        <f t="shared" si="585"/>
        <v>0</v>
      </c>
      <c r="O1597">
        <f t="shared" si="586"/>
        <v>0</v>
      </c>
      <c r="P1597">
        <f t="shared" si="604"/>
        <v>431</v>
      </c>
      <c r="Q1597">
        <f t="shared" si="605"/>
        <v>0</v>
      </c>
      <c r="R1597">
        <f t="shared" si="587"/>
        <v>0</v>
      </c>
      <c r="S1597">
        <f t="shared" si="588"/>
        <v>0</v>
      </c>
      <c r="T1597">
        <f t="shared" si="606"/>
        <v>0</v>
      </c>
      <c r="V1597">
        <f t="shared" si="589"/>
        <v>0</v>
      </c>
      <c r="W1597">
        <f t="shared" si="590"/>
        <v>0</v>
      </c>
      <c r="Y1597">
        <f t="shared" si="591"/>
        <v>0</v>
      </c>
      <c r="Z1597">
        <f t="shared" si="592"/>
        <v>0</v>
      </c>
      <c r="AB1597">
        <f t="shared" si="593"/>
        <v>0</v>
      </c>
      <c r="AC1597">
        <f t="shared" si="594"/>
        <v>0</v>
      </c>
      <c r="AE1597">
        <f t="shared" si="595"/>
        <v>0</v>
      </c>
      <c r="AF1597">
        <f t="shared" si="596"/>
        <v>0</v>
      </c>
      <c r="AG1597">
        <f t="shared" si="607"/>
        <v>0</v>
      </c>
      <c r="AH1597">
        <f t="shared" si="608"/>
        <v>0</v>
      </c>
      <c r="AI1597">
        <f t="shared" si="597"/>
        <v>0</v>
      </c>
      <c r="AJ1597">
        <f t="shared" si="598"/>
        <v>0</v>
      </c>
      <c r="AK1597">
        <f t="shared" si="599"/>
        <v>0</v>
      </c>
      <c r="AL1597">
        <f t="shared" si="600"/>
        <v>0</v>
      </c>
      <c r="AM1597">
        <f t="shared" si="601"/>
        <v>0</v>
      </c>
      <c r="AO1597">
        <f t="shared" si="602"/>
        <v>0</v>
      </c>
      <c r="AP1597">
        <f t="shared" si="603"/>
        <v>0</v>
      </c>
    </row>
    <row r="1598" spans="1:42" x14ac:dyDescent="0.2">
      <c r="A1598" s="40"/>
      <c r="D1598" s="120">
        <f t="shared" si="585"/>
        <v>0</v>
      </c>
      <c r="O1598">
        <f t="shared" si="586"/>
        <v>0</v>
      </c>
      <c r="P1598">
        <f t="shared" si="604"/>
        <v>431</v>
      </c>
      <c r="Q1598">
        <f t="shared" si="605"/>
        <v>0</v>
      </c>
      <c r="R1598">
        <f t="shared" si="587"/>
        <v>0</v>
      </c>
      <c r="S1598">
        <f t="shared" si="588"/>
        <v>0</v>
      </c>
      <c r="T1598">
        <f t="shared" si="606"/>
        <v>0</v>
      </c>
      <c r="V1598">
        <f t="shared" si="589"/>
        <v>0</v>
      </c>
      <c r="W1598">
        <f t="shared" si="590"/>
        <v>0</v>
      </c>
      <c r="Y1598">
        <f t="shared" si="591"/>
        <v>0</v>
      </c>
      <c r="Z1598">
        <f t="shared" si="592"/>
        <v>0</v>
      </c>
      <c r="AB1598">
        <f t="shared" si="593"/>
        <v>0</v>
      </c>
      <c r="AC1598">
        <f t="shared" si="594"/>
        <v>0</v>
      </c>
      <c r="AE1598">
        <f t="shared" si="595"/>
        <v>0</v>
      </c>
      <c r="AF1598">
        <f t="shared" si="596"/>
        <v>0</v>
      </c>
      <c r="AG1598">
        <f t="shared" si="607"/>
        <v>0</v>
      </c>
      <c r="AH1598">
        <f t="shared" si="608"/>
        <v>0</v>
      </c>
      <c r="AI1598">
        <f t="shared" si="597"/>
        <v>0</v>
      </c>
      <c r="AJ1598">
        <f t="shared" si="598"/>
        <v>0</v>
      </c>
      <c r="AK1598">
        <f t="shared" si="599"/>
        <v>0</v>
      </c>
      <c r="AL1598">
        <f t="shared" si="600"/>
        <v>0</v>
      </c>
      <c r="AM1598">
        <f t="shared" si="601"/>
        <v>0</v>
      </c>
      <c r="AO1598">
        <f t="shared" si="602"/>
        <v>0</v>
      </c>
      <c r="AP1598">
        <f t="shared" si="603"/>
        <v>0</v>
      </c>
    </row>
    <row r="1599" spans="1:42" x14ac:dyDescent="0.2">
      <c r="A1599" s="40"/>
      <c r="D1599" s="120">
        <f t="shared" si="585"/>
        <v>0</v>
      </c>
      <c r="O1599">
        <f t="shared" si="586"/>
        <v>0</v>
      </c>
      <c r="P1599">
        <f t="shared" si="604"/>
        <v>431</v>
      </c>
      <c r="Q1599">
        <f t="shared" si="605"/>
        <v>0</v>
      </c>
      <c r="R1599">
        <f t="shared" si="587"/>
        <v>0</v>
      </c>
      <c r="S1599">
        <f t="shared" si="588"/>
        <v>0</v>
      </c>
      <c r="T1599">
        <f t="shared" si="606"/>
        <v>0</v>
      </c>
      <c r="V1599">
        <f t="shared" si="589"/>
        <v>0</v>
      </c>
      <c r="W1599">
        <f t="shared" si="590"/>
        <v>0</v>
      </c>
      <c r="Y1599">
        <f t="shared" si="591"/>
        <v>0</v>
      </c>
      <c r="Z1599">
        <f t="shared" si="592"/>
        <v>0</v>
      </c>
      <c r="AB1599">
        <f t="shared" si="593"/>
        <v>0</v>
      </c>
      <c r="AC1599">
        <f t="shared" si="594"/>
        <v>0</v>
      </c>
      <c r="AE1599">
        <f t="shared" si="595"/>
        <v>0</v>
      </c>
      <c r="AF1599">
        <f t="shared" si="596"/>
        <v>0</v>
      </c>
      <c r="AG1599">
        <f t="shared" si="607"/>
        <v>0</v>
      </c>
      <c r="AH1599">
        <f t="shared" si="608"/>
        <v>0</v>
      </c>
      <c r="AI1599">
        <f t="shared" si="597"/>
        <v>0</v>
      </c>
      <c r="AJ1599">
        <f t="shared" si="598"/>
        <v>0</v>
      </c>
      <c r="AK1599">
        <f t="shared" si="599"/>
        <v>0</v>
      </c>
      <c r="AL1599">
        <f t="shared" si="600"/>
        <v>0</v>
      </c>
      <c r="AM1599">
        <f t="shared" si="601"/>
        <v>0</v>
      </c>
      <c r="AO1599">
        <f t="shared" si="602"/>
        <v>0</v>
      </c>
      <c r="AP1599">
        <f t="shared" si="603"/>
        <v>0</v>
      </c>
    </row>
    <row r="1600" spans="1:42" x14ac:dyDescent="0.2">
      <c r="A1600" s="40"/>
      <c r="D1600" s="120">
        <f t="shared" si="585"/>
        <v>0</v>
      </c>
      <c r="O1600">
        <f t="shared" si="586"/>
        <v>0</v>
      </c>
      <c r="P1600">
        <f t="shared" si="604"/>
        <v>431</v>
      </c>
      <c r="Q1600">
        <f t="shared" si="605"/>
        <v>0</v>
      </c>
      <c r="R1600">
        <f t="shared" si="587"/>
        <v>0</v>
      </c>
      <c r="S1600">
        <f t="shared" si="588"/>
        <v>0</v>
      </c>
      <c r="T1600">
        <f t="shared" si="606"/>
        <v>0</v>
      </c>
      <c r="V1600">
        <f t="shared" si="589"/>
        <v>0</v>
      </c>
      <c r="W1600">
        <f t="shared" si="590"/>
        <v>0</v>
      </c>
      <c r="Y1600">
        <f t="shared" si="591"/>
        <v>0</v>
      </c>
      <c r="Z1600">
        <f t="shared" si="592"/>
        <v>0</v>
      </c>
      <c r="AB1600">
        <f t="shared" si="593"/>
        <v>0</v>
      </c>
      <c r="AC1600">
        <f t="shared" si="594"/>
        <v>0</v>
      </c>
      <c r="AE1600">
        <f t="shared" si="595"/>
        <v>0</v>
      </c>
      <c r="AF1600">
        <f t="shared" si="596"/>
        <v>0</v>
      </c>
      <c r="AG1600">
        <f t="shared" si="607"/>
        <v>0</v>
      </c>
      <c r="AH1600">
        <f t="shared" si="608"/>
        <v>0</v>
      </c>
      <c r="AI1600">
        <f t="shared" si="597"/>
        <v>0</v>
      </c>
      <c r="AJ1600">
        <f t="shared" si="598"/>
        <v>0</v>
      </c>
      <c r="AK1600">
        <f t="shared" si="599"/>
        <v>0</v>
      </c>
      <c r="AL1600">
        <f t="shared" si="600"/>
        <v>0</v>
      </c>
      <c r="AM1600">
        <f t="shared" si="601"/>
        <v>0</v>
      </c>
      <c r="AO1600">
        <f t="shared" si="602"/>
        <v>0</v>
      </c>
      <c r="AP1600">
        <f t="shared" si="603"/>
        <v>0</v>
      </c>
    </row>
    <row r="1601" spans="1:42" x14ac:dyDescent="0.2">
      <c r="A1601" s="40"/>
      <c r="D1601" s="120">
        <f t="shared" si="585"/>
        <v>0</v>
      </c>
      <c r="O1601">
        <f t="shared" si="586"/>
        <v>0</v>
      </c>
      <c r="P1601">
        <f t="shared" si="604"/>
        <v>431</v>
      </c>
      <c r="Q1601">
        <f t="shared" si="605"/>
        <v>0</v>
      </c>
      <c r="R1601">
        <f t="shared" si="587"/>
        <v>0</v>
      </c>
      <c r="S1601">
        <f t="shared" si="588"/>
        <v>0</v>
      </c>
      <c r="T1601">
        <f t="shared" si="606"/>
        <v>0</v>
      </c>
      <c r="V1601">
        <f t="shared" si="589"/>
        <v>0</v>
      </c>
      <c r="W1601">
        <f t="shared" si="590"/>
        <v>0</v>
      </c>
      <c r="Y1601">
        <f t="shared" si="591"/>
        <v>0</v>
      </c>
      <c r="Z1601">
        <f t="shared" si="592"/>
        <v>0</v>
      </c>
      <c r="AB1601">
        <f t="shared" si="593"/>
        <v>0</v>
      </c>
      <c r="AC1601">
        <f t="shared" si="594"/>
        <v>0</v>
      </c>
      <c r="AE1601">
        <f t="shared" si="595"/>
        <v>0</v>
      </c>
      <c r="AF1601">
        <f t="shared" si="596"/>
        <v>0</v>
      </c>
      <c r="AG1601">
        <f t="shared" si="607"/>
        <v>0</v>
      </c>
      <c r="AH1601">
        <f t="shared" si="608"/>
        <v>0</v>
      </c>
      <c r="AI1601">
        <f t="shared" si="597"/>
        <v>0</v>
      </c>
      <c r="AJ1601">
        <f t="shared" si="598"/>
        <v>0</v>
      </c>
      <c r="AK1601">
        <f t="shared" si="599"/>
        <v>0</v>
      </c>
      <c r="AL1601">
        <f t="shared" si="600"/>
        <v>0</v>
      </c>
      <c r="AM1601">
        <f t="shared" si="601"/>
        <v>0</v>
      </c>
      <c r="AO1601">
        <f t="shared" si="602"/>
        <v>0</v>
      </c>
      <c r="AP1601">
        <f t="shared" si="603"/>
        <v>0</v>
      </c>
    </row>
    <row r="1602" spans="1:42" x14ac:dyDescent="0.2">
      <c r="A1602" s="40"/>
      <c r="D1602" s="120">
        <f t="shared" ref="D1602:D1665" si="609">$T1602*SIGN($B1602)</f>
        <v>0</v>
      </c>
      <c r="O1602">
        <f t="shared" ref="O1602:O1665" si="610">($N$2-$A1602)*SIGN($A1602)</f>
        <v>0</v>
      </c>
      <c r="P1602">
        <f t="shared" si="604"/>
        <v>431</v>
      </c>
      <c r="Q1602">
        <f t="shared" si="605"/>
        <v>0</v>
      </c>
      <c r="R1602">
        <f t="shared" ref="R1602:R1665" si="611">(SUM($B$2:$C$2000)-$Q1602+1)*SIGN($Q1602)</f>
        <v>0</v>
      </c>
      <c r="S1602">
        <f t="shared" ref="S1602:S1665" si="612">($R1602-$B1602)/($R1602*SIGN($B1602)+(1-SIGN($B1602)))</f>
        <v>0</v>
      </c>
      <c r="T1602">
        <f t="shared" si="606"/>
        <v>0</v>
      </c>
      <c r="V1602">
        <f t="shared" ref="V1602:V1665" si="613">SIGN(MAX(SIGN($S1602)*(0.5-$T1602), 0))*ROW()</f>
        <v>0</v>
      </c>
      <c r="W1602">
        <f t="shared" ref="W1602:W1665" si="614">($R$2-$V1602)*SIGN($V1602)</f>
        <v>0</v>
      </c>
      <c r="Y1602">
        <f t="shared" ref="Y1602:Y1665" si="615">SIGN(MAX(SIGN($S1602)*(0.25-$T1602), 0))*ROW()</f>
        <v>0</v>
      </c>
      <c r="Z1602">
        <f t="shared" ref="Z1602:Z1665" si="616">($R$2-$Y1602)*SIGN($Y1602)</f>
        <v>0</v>
      </c>
      <c r="AB1602">
        <f t="shared" ref="AB1602:AB1665" si="617">SIGN(MAX(SIGN($S1602)*(0.75-$T1602), 0))*ROW()</f>
        <v>0</v>
      </c>
      <c r="AC1602">
        <f t="shared" ref="AC1602:AC1665" si="618">($R$2-$AB1602)*SIGN($AB1602)</f>
        <v>0</v>
      </c>
      <c r="AE1602">
        <f t="shared" ref="AE1602:AE1665" si="619">$A1602*$B1602</f>
        <v>0</v>
      </c>
      <c r="AF1602">
        <f t="shared" ref="AF1602:AF1665" si="620">$AG1602*$AH1602</f>
        <v>0</v>
      </c>
      <c r="AG1602">
        <f t="shared" si="607"/>
        <v>0</v>
      </c>
      <c r="AH1602">
        <f t="shared" si="608"/>
        <v>0</v>
      </c>
      <c r="AI1602">
        <f t="shared" ref="AI1602:AI1665" si="621">$AF1602+$AI1603</f>
        <v>0</v>
      </c>
      <c r="AJ1602">
        <f t="shared" ref="AJ1602:AJ1665" si="622">$AI1603*SIGN($AE1602)</f>
        <v>0</v>
      </c>
      <c r="AK1602">
        <f t="shared" ref="AK1602:AK1665" si="623">($B1602*$AJ1602^2)/((1-(SIGN($AJ1602)))+($R1602*($R1602-$B1602)))</f>
        <v>0</v>
      </c>
      <c r="AL1602">
        <f t="shared" ref="AL1602:AL1665" si="624">SIGN(MAX(SIGN($S1602)*(0.95-$T1602), 0))*ROW()</f>
        <v>0</v>
      </c>
      <c r="AM1602">
        <f t="shared" ref="AM1602:AM1665" si="625">($R$2-$AL1602)*SIGN($AL1602)</f>
        <v>0</v>
      </c>
      <c r="AO1602">
        <f t="shared" ref="AO1602:AO1665" si="626">SIGN(MAX(SIGN($S1602)*(0.05-$T1602), 0))*ROW()</f>
        <v>0</v>
      </c>
      <c r="AP1602">
        <f t="shared" ref="AP1602:AP1665" si="627">($R$2-$AO1602)*SIGN($AO1602)</f>
        <v>0</v>
      </c>
    </row>
    <row r="1603" spans="1:42" x14ac:dyDescent="0.2">
      <c r="A1603" s="40"/>
      <c r="D1603" s="120">
        <f t="shared" si="609"/>
        <v>0</v>
      </c>
      <c r="O1603">
        <f t="shared" si="610"/>
        <v>0</v>
      </c>
      <c r="P1603">
        <f t="shared" ref="P1603:P1666" si="628">($P1602+$B1603+$C1602)</f>
        <v>431</v>
      </c>
      <c r="Q1603">
        <f t="shared" ref="Q1603:Q1666" si="629">$P1603*SIGN($B1603)-($B1603-SIGN($B1603))</f>
        <v>0</v>
      </c>
      <c r="R1603">
        <f t="shared" si="611"/>
        <v>0</v>
      </c>
      <c r="S1603">
        <f t="shared" si="612"/>
        <v>0</v>
      </c>
      <c r="T1603">
        <f t="shared" ref="T1603:T1666" si="630">$S1603*$T1602+(1-SIGN($B1603))*$T1602</f>
        <v>0</v>
      </c>
      <c r="V1603">
        <f t="shared" si="613"/>
        <v>0</v>
      </c>
      <c r="W1603">
        <f t="shared" si="614"/>
        <v>0</v>
      </c>
      <c r="Y1603">
        <f t="shared" si="615"/>
        <v>0</v>
      </c>
      <c r="Z1603">
        <f t="shared" si="616"/>
        <v>0</v>
      </c>
      <c r="AB1603">
        <f t="shared" si="617"/>
        <v>0</v>
      </c>
      <c r="AC1603">
        <f t="shared" si="618"/>
        <v>0</v>
      </c>
      <c r="AE1603">
        <f t="shared" si="619"/>
        <v>0</v>
      </c>
      <c r="AF1603">
        <f t="shared" si="620"/>
        <v>0</v>
      </c>
      <c r="AG1603">
        <f t="shared" ref="AG1603:AG1666" si="631">$A1602-$A1603</f>
        <v>0</v>
      </c>
      <c r="AH1603">
        <f t="shared" ref="AH1603:AH1666" si="632">$T1602</f>
        <v>0</v>
      </c>
      <c r="AI1603">
        <f t="shared" si="621"/>
        <v>0</v>
      </c>
      <c r="AJ1603">
        <f t="shared" si="622"/>
        <v>0</v>
      </c>
      <c r="AK1603">
        <f t="shared" si="623"/>
        <v>0</v>
      </c>
      <c r="AL1603">
        <f t="shared" si="624"/>
        <v>0</v>
      </c>
      <c r="AM1603">
        <f t="shared" si="625"/>
        <v>0</v>
      </c>
      <c r="AO1603">
        <f t="shared" si="626"/>
        <v>0</v>
      </c>
      <c r="AP1603">
        <f t="shared" si="627"/>
        <v>0</v>
      </c>
    </row>
    <row r="1604" spans="1:42" x14ac:dyDescent="0.2">
      <c r="A1604" s="40"/>
      <c r="D1604" s="120">
        <f t="shared" si="609"/>
        <v>0</v>
      </c>
      <c r="O1604">
        <f t="shared" si="610"/>
        <v>0</v>
      </c>
      <c r="P1604">
        <f t="shared" si="628"/>
        <v>431</v>
      </c>
      <c r="Q1604">
        <f t="shared" si="629"/>
        <v>0</v>
      </c>
      <c r="R1604">
        <f t="shared" si="611"/>
        <v>0</v>
      </c>
      <c r="S1604">
        <f t="shared" si="612"/>
        <v>0</v>
      </c>
      <c r="T1604">
        <f t="shared" si="630"/>
        <v>0</v>
      </c>
      <c r="V1604">
        <f t="shared" si="613"/>
        <v>0</v>
      </c>
      <c r="W1604">
        <f t="shared" si="614"/>
        <v>0</v>
      </c>
      <c r="Y1604">
        <f t="shared" si="615"/>
        <v>0</v>
      </c>
      <c r="Z1604">
        <f t="shared" si="616"/>
        <v>0</v>
      </c>
      <c r="AB1604">
        <f t="shared" si="617"/>
        <v>0</v>
      </c>
      <c r="AC1604">
        <f t="shared" si="618"/>
        <v>0</v>
      </c>
      <c r="AE1604">
        <f t="shared" si="619"/>
        <v>0</v>
      </c>
      <c r="AF1604">
        <f t="shared" si="620"/>
        <v>0</v>
      </c>
      <c r="AG1604">
        <f t="shared" si="631"/>
        <v>0</v>
      </c>
      <c r="AH1604">
        <f t="shared" si="632"/>
        <v>0</v>
      </c>
      <c r="AI1604">
        <f t="shared" si="621"/>
        <v>0</v>
      </c>
      <c r="AJ1604">
        <f t="shared" si="622"/>
        <v>0</v>
      </c>
      <c r="AK1604">
        <f t="shared" si="623"/>
        <v>0</v>
      </c>
      <c r="AL1604">
        <f t="shared" si="624"/>
        <v>0</v>
      </c>
      <c r="AM1604">
        <f t="shared" si="625"/>
        <v>0</v>
      </c>
      <c r="AO1604">
        <f t="shared" si="626"/>
        <v>0</v>
      </c>
      <c r="AP1604">
        <f t="shared" si="627"/>
        <v>0</v>
      </c>
    </row>
    <row r="1605" spans="1:42" x14ac:dyDescent="0.2">
      <c r="A1605" s="40"/>
      <c r="D1605" s="120">
        <f t="shared" si="609"/>
        <v>0</v>
      </c>
      <c r="O1605">
        <f t="shared" si="610"/>
        <v>0</v>
      </c>
      <c r="P1605">
        <f t="shared" si="628"/>
        <v>431</v>
      </c>
      <c r="Q1605">
        <f t="shared" si="629"/>
        <v>0</v>
      </c>
      <c r="R1605">
        <f t="shared" si="611"/>
        <v>0</v>
      </c>
      <c r="S1605">
        <f t="shared" si="612"/>
        <v>0</v>
      </c>
      <c r="T1605">
        <f t="shared" si="630"/>
        <v>0</v>
      </c>
      <c r="V1605">
        <f t="shared" si="613"/>
        <v>0</v>
      </c>
      <c r="W1605">
        <f t="shared" si="614"/>
        <v>0</v>
      </c>
      <c r="Y1605">
        <f t="shared" si="615"/>
        <v>0</v>
      </c>
      <c r="Z1605">
        <f t="shared" si="616"/>
        <v>0</v>
      </c>
      <c r="AB1605">
        <f t="shared" si="617"/>
        <v>0</v>
      </c>
      <c r="AC1605">
        <f t="shared" si="618"/>
        <v>0</v>
      </c>
      <c r="AE1605">
        <f t="shared" si="619"/>
        <v>0</v>
      </c>
      <c r="AF1605">
        <f t="shared" si="620"/>
        <v>0</v>
      </c>
      <c r="AG1605">
        <f t="shared" si="631"/>
        <v>0</v>
      </c>
      <c r="AH1605">
        <f t="shared" si="632"/>
        <v>0</v>
      </c>
      <c r="AI1605">
        <f t="shared" si="621"/>
        <v>0</v>
      </c>
      <c r="AJ1605">
        <f t="shared" si="622"/>
        <v>0</v>
      </c>
      <c r="AK1605">
        <f t="shared" si="623"/>
        <v>0</v>
      </c>
      <c r="AL1605">
        <f t="shared" si="624"/>
        <v>0</v>
      </c>
      <c r="AM1605">
        <f t="shared" si="625"/>
        <v>0</v>
      </c>
      <c r="AO1605">
        <f t="shared" si="626"/>
        <v>0</v>
      </c>
      <c r="AP1605">
        <f t="shared" si="627"/>
        <v>0</v>
      </c>
    </row>
    <row r="1606" spans="1:42" x14ac:dyDescent="0.2">
      <c r="A1606" s="40"/>
      <c r="D1606" s="120">
        <f t="shared" si="609"/>
        <v>0</v>
      </c>
      <c r="O1606">
        <f t="shared" si="610"/>
        <v>0</v>
      </c>
      <c r="P1606">
        <f t="shared" si="628"/>
        <v>431</v>
      </c>
      <c r="Q1606">
        <f t="shared" si="629"/>
        <v>0</v>
      </c>
      <c r="R1606">
        <f t="shared" si="611"/>
        <v>0</v>
      </c>
      <c r="S1606">
        <f t="shared" si="612"/>
        <v>0</v>
      </c>
      <c r="T1606">
        <f t="shared" si="630"/>
        <v>0</v>
      </c>
      <c r="V1606">
        <f t="shared" si="613"/>
        <v>0</v>
      </c>
      <c r="W1606">
        <f t="shared" si="614"/>
        <v>0</v>
      </c>
      <c r="Y1606">
        <f t="shared" si="615"/>
        <v>0</v>
      </c>
      <c r="Z1606">
        <f t="shared" si="616"/>
        <v>0</v>
      </c>
      <c r="AB1606">
        <f t="shared" si="617"/>
        <v>0</v>
      </c>
      <c r="AC1606">
        <f t="shared" si="618"/>
        <v>0</v>
      </c>
      <c r="AE1606">
        <f t="shared" si="619"/>
        <v>0</v>
      </c>
      <c r="AF1606">
        <f t="shared" si="620"/>
        <v>0</v>
      </c>
      <c r="AG1606">
        <f t="shared" si="631"/>
        <v>0</v>
      </c>
      <c r="AH1606">
        <f t="shared" si="632"/>
        <v>0</v>
      </c>
      <c r="AI1606">
        <f t="shared" si="621"/>
        <v>0</v>
      </c>
      <c r="AJ1606">
        <f t="shared" si="622"/>
        <v>0</v>
      </c>
      <c r="AK1606">
        <f t="shared" si="623"/>
        <v>0</v>
      </c>
      <c r="AL1606">
        <f t="shared" si="624"/>
        <v>0</v>
      </c>
      <c r="AM1606">
        <f t="shared" si="625"/>
        <v>0</v>
      </c>
      <c r="AO1606">
        <f t="shared" si="626"/>
        <v>0</v>
      </c>
      <c r="AP1606">
        <f t="shared" si="627"/>
        <v>0</v>
      </c>
    </row>
    <row r="1607" spans="1:42" x14ac:dyDescent="0.2">
      <c r="A1607" s="40"/>
      <c r="D1607" s="120">
        <f t="shared" si="609"/>
        <v>0</v>
      </c>
      <c r="O1607">
        <f t="shared" si="610"/>
        <v>0</v>
      </c>
      <c r="P1607">
        <f t="shared" si="628"/>
        <v>431</v>
      </c>
      <c r="Q1607">
        <f t="shared" si="629"/>
        <v>0</v>
      </c>
      <c r="R1607">
        <f t="shared" si="611"/>
        <v>0</v>
      </c>
      <c r="S1607">
        <f t="shared" si="612"/>
        <v>0</v>
      </c>
      <c r="T1607">
        <f t="shared" si="630"/>
        <v>0</v>
      </c>
      <c r="V1607">
        <f t="shared" si="613"/>
        <v>0</v>
      </c>
      <c r="W1607">
        <f t="shared" si="614"/>
        <v>0</v>
      </c>
      <c r="Y1607">
        <f t="shared" si="615"/>
        <v>0</v>
      </c>
      <c r="Z1607">
        <f t="shared" si="616"/>
        <v>0</v>
      </c>
      <c r="AB1607">
        <f t="shared" si="617"/>
        <v>0</v>
      </c>
      <c r="AC1607">
        <f t="shared" si="618"/>
        <v>0</v>
      </c>
      <c r="AE1607">
        <f t="shared" si="619"/>
        <v>0</v>
      </c>
      <c r="AF1607">
        <f t="shared" si="620"/>
        <v>0</v>
      </c>
      <c r="AG1607">
        <f t="shared" si="631"/>
        <v>0</v>
      </c>
      <c r="AH1607">
        <f t="shared" si="632"/>
        <v>0</v>
      </c>
      <c r="AI1607">
        <f t="shared" si="621"/>
        <v>0</v>
      </c>
      <c r="AJ1607">
        <f t="shared" si="622"/>
        <v>0</v>
      </c>
      <c r="AK1607">
        <f t="shared" si="623"/>
        <v>0</v>
      </c>
      <c r="AL1607">
        <f t="shared" si="624"/>
        <v>0</v>
      </c>
      <c r="AM1607">
        <f t="shared" si="625"/>
        <v>0</v>
      </c>
      <c r="AO1607">
        <f t="shared" si="626"/>
        <v>0</v>
      </c>
      <c r="AP1607">
        <f t="shared" si="627"/>
        <v>0</v>
      </c>
    </row>
    <row r="1608" spans="1:42" x14ac:dyDescent="0.2">
      <c r="A1608" s="40"/>
      <c r="D1608" s="120">
        <f t="shared" si="609"/>
        <v>0</v>
      </c>
      <c r="O1608">
        <f t="shared" si="610"/>
        <v>0</v>
      </c>
      <c r="P1608">
        <f t="shared" si="628"/>
        <v>431</v>
      </c>
      <c r="Q1608">
        <f t="shared" si="629"/>
        <v>0</v>
      </c>
      <c r="R1608">
        <f t="shared" si="611"/>
        <v>0</v>
      </c>
      <c r="S1608">
        <f t="shared" si="612"/>
        <v>0</v>
      </c>
      <c r="T1608">
        <f t="shared" si="630"/>
        <v>0</v>
      </c>
      <c r="V1608">
        <f t="shared" si="613"/>
        <v>0</v>
      </c>
      <c r="W1608">
        <f t="shared" si="614"/>
        <v>0</v>
      </c>
      <c r="Y1608">
        <f t="shared" si="615"/>
        <v>0</v>
      </c>
      <c r="Z1608">
        <f t="shared" si="616"/>
        <v>0</v>
      </c>
      <c r="AB1608">
        <f t="shared" si="617"/>
        <v>0</v>
      </c>
      <c r="AC1608">
        <f t="shared" si="618"/>
        <v>0</v>
      </c>
      <c r="AE1608">
        <f t="shared" si="619"/>
        <v>0</v>
      </c>
      <c r="AF1608">
        <f t="shared" si="620"/>
        <v>0</v>
      </c>
      <c r="AG1608">
        <f t="shared" si="631"/>
        <v>0</v>
      </c>
      <c r="AH1608">
        <f t="shared" si="632"/>
        <v>0</v>
      </c>
      <c r="AI1608">
        <f t="shared" si="621"/>
        <v>0</v>
      </c>
      <c r="AJ1608">
        <f t="shared" si="622"/>
        <v>0</v>
      </c>
      <c r="AK1608">
        <f t="shared" si="623"/>
        <v>0</v>
      </c>
      <c r="AL1608">
        <f t="shared" si="624"/>
        <v>0</v>
      </c>
      <c r="AM1608">
        <f t="shared" si="625"/>
        <v>0</v>
      </c>
      <c r="AO1608">
        <f t="shared" si="626"/>
        <v>0</v>
      </c>
      <c r="AP1608">
        <f t="shared" si="627"/>
        <v>0</v>
      </c>
    </row>
    <row r="1609" spans="1:42" x14ac:dyDescent="0.2">
      <c r="A1609" s="40"/>
      <c r="D1609" s="120">
        <f t="shared" si="609"/>
        <v>0</v>
      </c>
      <c r="O1609">
        <f t="shared" si="610"/>
        <v>0</v>
      </c>
      <c r="P1609">
        <f t="shared" si="628"/>
        <v>431</v>
      </c>
      <c r="Q1609">
        <f t="shared" si="629"/>
        <v>0</v>
      </c>
      <c r="R1609">
        <f t="shared" si="611"/>
        <v>0</v>
      </c>
      <c r="S1609">
        <f t="shared" si="612"/>
        <v>0</v>
      </c>
      <c r="T1609">
        <f t="shared" si="630"/>
        <v>0</v>
      </c>
      <c r="V1609">
        <f t="shared" si="613"/>
        <v>0</v>
      </c>
      <c r="W1609">
        <f t="shared" si="614"/>
        <v>0</v>
      </c>
      <c r="Y1609">
        <f t="shared" si="615"/>
        <v>0</v>
      </c>
      <c r="Z1609">
        <f t="shared" si="616"/>
        <v>0</v>
      </c>
      <c r="AB1609">
        <f t="shared" si="617"/>
        <v>0</v>
      </c>
      <c r="AC1609">
        <f t="shared" si="618"/>
        <v>0</v>
      </c>
      <c r="AE1609">
        <f t="shared" si="619"/>
        <v>0</v>
      </c>
      <c r="AF1609">
        <f t="shared" si="620"/>
        <v>0</v>
      </c>
      <c r="AG1609">
        <f t="shared" si="631"/>
        <v>0</v>
      </c>
      <c r="AH1609">
        <f t="shared" si="632"/>
        <v>0</v>
      </c>
      <c r="AI1609">
        <f t="shared" si="621"/>
        <v>0</v>
      </c>
      <c r="AJ1609">
        <f t="shared" si="622"/>
        <v>0</v>
      </c>
      <c r="AK1609">
        <f t="shared" si="623"/>
        <v>0</v>
      </c>
      <c r="AL1609">
        <f t="shared" si="624"/>
        <v>0</v>
      </c>
      <c r="AM1609">
        <f t="shared" si="625"/>
        <v>0</v>
      </c>
      <c r="AO1609">
        <f t="shared" si="626"/>
        <v>0</v>
      </c>
      <c r="AP1609">
        <f t="shared" si="627"/>
        <v>0</v>
      </c>
    </row>
    <row r="1610" spans="1:42" x14ac:dyDescent="0.2">
      <c r="A1610" s="40"/>
      <c r="D1610" s="120">
        <f t="shared" si="609"/>
        <v>0</v>
      </c>
      <c r="O1610">
        <f t="shared" si="610"/>
        <v>0</v>
      </c>
      <c r="P1610">
        <f t="shared" si="628"/>
        <v>431</v>
      </c>
      <c r="Q1610">
        <f t="shared" si="629"/>
        <v>0</v>
      </c>
      <c r="R1610">
        <f t="shared" si="611"/>
        <v>0</v>
      </c>
      <c r="S1610">
        <f t="shared" si="612"/>
        <v>0</v>
      </c>
      <c r="T1610">
        <f t="shared" si="630"/>
        <v>0</v>
      </c>
      <c r="V1610">
        <f t="shared" si="613"/>
        <v>0</v>
      </c>
      <c r="W1610">
        <f t="shared" si="614"/>
        <v>0</v>
      </c>
      <c r="Y1610">
        <f t="shared" si="615"/>
        <v>0</v>
      </c>
      <c r="Z1610">
        <f t="shared" si="616"/>
        <v>0</v>
      </c>
      <c r="AB1610">
        <f t="shared" si="617"/>
        <v>0</v>
      </c>
      <c r="AC1610">
        <f t="shared" si="618"/>
        <v>0</v>
      </c>
      <c r="AE1610">
        <f t="shared" si="619"/>
        <v>0</v>
      </c>
      <c r="AF1610">
        <f t="shared" si="620"/>
        <v>0</v>
      </c>
      <c r="AG1610">
        <f t="shared" si="631"/>
        <v>0</v>
      </c>
      <c r="AH1610">
        <f t="shared" si="632"/>
        <v>0</v>
      </c>
      <c r="AI1610">
        <f t="shared" si="621"/>
        <v>0</v>
      </c>
      <c r="AJ1610">
        <f t="shared" si="622"/>
        <v>0</v>
      </c>
      <c r="AK1610">
        <f t="shared" si="623"/>
        <v>0</v>
      </c>
      <c r="AL1610">
        <f t="shared" si="624"/>
        <v>0</v>
      </c>
      <c r="AM1610">
        <f t="shared" si="625"/>
        <v>0</v>
      </c>
      <c r="AO1610">
        <f t="shared" si="626"/>
        <v>0</v>
      </c>
      <c r="AP1610">
        <f t="shared" si="627"/>
        <v>0</v>
      </c>
    </row>
    <row r="1611" spans="1:42" x14ac:dyDescent="0.2">
      <c r="A1611" s="40"/>
      <c r="D1611" s="120">
        <f t="shared" si="609"/>
        <v>0</v>
      </c>
      <c r="O1611">
        <f t="shared" si="610"/>
        <v>0</v>
      </c>
      <c r="P1611">
        <f t="shared" si="628"/>
        <v>431</v>
      </c>
      <c r="Q1611">
        <f t="shared" si="629"/>
        <v>0</v>
      </c>
      <c r="R1611">
        <f t="shared" si="611"/>
        <v>0</v>
      </c>
      <c r="S1611">
        <f t="shared" si="612"/>
        <v>0</v>
      </c>
      <c r="T1611">
        <f t="shared" si="630"/>
        <v>0</v>
      </c>
      <c r="V1611">
        <f t="shared" si="613"/>
        <v>0</v>
      </c>
      <c r="W1611">
        <f t="shared" si="614"/>
        <v>0</v>
      </c>
      <c r="Y1611">
        <f t="shared" si="615"/>
        <v>0</v>
      </c>
      <c r="Z1611">
        <f t="shared" si="616"/>
        <v>0</v>
      </c>
      <c r="AB1611">
        <f t="shared" si="617"/>
        <v>0</v>
      </c>
      <c r="AC1611">
        <f t="shared" si="618"/>
        <v>0</v>
      </c>
      <c r="AE1611">
        <f t="shared" si="619"/>
        <v>0</v>
      </c>
      <c r="AF1611">
        <f t="shared" si="620"/>
        <v>0</v>
      </c>
      <c r="AG1611">
        <f t="shared" si="631"/>
        <v>0</v>
      </c>
      <c r="AH1611">
        <f t="shared" si="632"/>
        <v>0</v>
      </c>
      <c r="AI1611">
        <f t="shared" si="621"/>
        <v>0</v>
      </c>
      <c r="AJ1611">
        <f t="shared" si="622"/>
        <v>0</v>
      </c>
      <c r="AK1611">
        <f t="shared" si="623"/>
        <v>0</v>
      </c>
      <c r="AL1611">
        <f t="shared" si="624"/>
        <v>0</v>
      </c>
      <c r="AM1611">
        <f t="shared" si="625"/>
        <v>0</v>
      </c>
      <c r="AO1611">
        <f t="shared" si="626"/>
        <v>0</v>
      </c>
      <c r="AP1611">
        <f t="shared" si="627"/>
        <v>0</v>
      </c>
    </row>
    <row r="1612" spans="1:42" x14ac:dyDescent="0.2">
      <c r="A1612" s="40"/>
      <c r="D1612" s="120">
        <f t="shared" si="609"/>
        <v>0</v>
      </c>
      <c r="O1612">
        <f t="shared" si="610"/>
        <v>0</v>
      </c>
      <c r="P1612">
        <f t="shared" si="628"/>
        <v>431</v>
      </c>
      <c r="Q1612">
        <f t="shared" si="629"/>
        <v>0</v>
      </c>
      <c r="R1612">
        <f t="shared" si="611"/>
        <v>0</v>
      </c>
      <c r="S1612">
        <f t="shared" si="612"/>
        <v>0</v>
      </c>
      <c r="T1612">
        <f t="shared" si="630"/>
        <v>0</v>
      </c>
      <c r="V1612">
        <f t="shared" si="613"/>
        <v>0</v>
      </c>
      <c r="W1612">
        <f t="shared" si="614"/>
        <v>0</v>
      </c>
      <c r="Y1612">
        <f t="shared" si="615"/>
        <v>0</v>
      </c>
      <c r="Z1612">
        <f t="shared" si="616"/>
        <v>0</v>
      </c>
      <c r="AB1612">
        <f t="shared" si="617"/>
        <v>0</v>
      </c>
      <c r="AC1612">
        <f t="shared" si="618"/>
        <v>0</v>
      </c>
      <c r="AE1612">
        <f t="shared" si="619"/>
        <v>0</v>
      </c>
      <c r="AF1612">
        <f t="shared" si="620"/>
        <v>0</v>
      </c>
      <c r="AG1612">
        <f t="shared" si="631"/>
        <v>0</v>
      </c>
      <c r="AH1612">
        <f t="shared" si="632"/>
        <v>0</v>
      </c>
      <c r="AI1612">
        <f t="shared" si="621"/>
        <v>0</v>
      </c>
      <c r="AJ1612">
        <f t="shared" si="622"/>
        <v>0</v>
      </c>
      <c r="AK1612">
        <f t="shared" si="623"/>
        <v>0</v>
      </c>
      <c r="AL1612">
        <f t="shared" si="624"/>
        <v>0</v>
      </c>
      <c r="AM1612">
        <f t="shared" si="625"/>
        <v>0</v>
      </c>
      <c r="AO1612">
        <f t="shared" si="626"/>
        <v>0</v>
      </c>
      <c r="AP1612">
        <f t="shared" si="627"/>
        <v>0</v>
      </c>
    </row>
    <row r="1613" spans="1:42" x14ac:dyDescent="0.2">
      <c r="A1613" s="40"/>
      <c r="D1613" s="120">
        <f t="shared" si="609"/>
        <v>0</v>
      </c>
      <c r="O1613">
        <f t="shared" si="610"/>
        <v>0</v>
      </c>
      <c r="P1613">
        <f t="shared" si="628"/>
        <v>431</v>
      </c>
      <c r="Q1613">
        <f t="shared" si="629"/>
        <v>0</v>
      </c>
      <c r="R1613">
        <f t="shared" si="611"/>
        <v>0</v>
      </c>
      <c r="S1613">
        <f t="shared" si="612"/>
        <v>0</v>
      </c>
      <c r="T1613">
        <f t="shared" si="630"/>
        <v>0</v>
      </c>
      <c r="V1613">
        <f t="shared" si="613"/>
        <v>0</v>
      </c>
      <c r="W1613">
        <f t="shared" si="614"/>
        <v>0</v>
      </c>
      <c r="Y1613">
        <f t="shared" si="615"/>
        <v>0</v>
      </c>
      <c r="Z1613">
        <f t="shared" si="616"/>
        <v>0</v>
      </c>
      <c r="AB1613">
        <f t="shared" si="617"/>
        <v>0</v>
      </c>
      <c r="AC1613">
        <f t="shared" si="618"/>
        <v>0</v>
      </c>
      <c r="AE1613">
        <f t="shared" si="619"/>
        <v>0</v>
      </c>
      <c r="AF1613">
        <f t="shared" si="620"/>
        <v>0</v>
      </c>
      <c r="AG1613">
        <f t="shared" si="631"/>
        <v>0</v>
      </c>
      <c r="AH1613">
        <f t="shared" si="632"/>
        <v>0</v>
      </c>
      <c r="AI1613">
        <f t="shared" si="621"/>
        <v>0</v>
      </c>
      <c r="AJ1613">
        <f t="shared" si="622"/>
        <v>0</v>
      </c>
      <c r="AK1613">
        <f t="shared" si="623"/>
        <v>0</v>
      </c>
      <c r="AL1613">
        <f t="shared" si="624"/>
        <v>0</v>
      </c>
      <c r="AM1613">
        <f t="shared" si="625"/>
        <v>0</v>
      </c>
      <c r="AO1613">
        <f t="shared" si="626"/>
        <v>0</v>
      </c>
      <c r="AP1613">
        <f t="shared" si="627"/>
        <v>0</v>
      </c>
    </row>
    <row r="1614" spans="1:42" x14ac:dyDescent="0.2">
      <c r="A1614" s="40"/>
      <c r="D1614" s="120">
        <f t="shared" si="609"/>
        <v>0</v>
      </c>
      <c r="O1614">
        <f t="shared" si="610"/>
        <v>0</v>
      </c>
      <c r="P1614">
        <f t="shared" si="628"/>
        <v>431</v>
      </c>
      <c r="Q1614">
        <f t="shared" si="629"/>
        <v>0</v>
      </c>
      <c r="R1614">
        <f t="shared" si="611"/>
        <v>0</v>
      </c>
      <c r="S1614">
        <f t="shared" si="612"/>
        <v>0</v>
      </c>
      <c r="T1614">
        <f t="shared" si="630"/>
        <v>0</v>
      </c>
      <c r="V1614">
        <f t="shared" si="613"/>
        <v>0</v>
      </c>
      <c r="W1614">
        <f t="shared" si="614"/>
        <v>0</v>
      </c>
      <c r="Y1614">
        <f t="shared" si="615"/>
        <v>0</v>
      </c>
      <c r="Z1614">
        <f t="shared" si="616"/>
        <v>0</v>
      </c>
      <c r="AB1614">
        <f t="shared" si="617"/>
        <v>0</v>
      </c>
      <c r="AC1614">
        <f t="shared" si="618"/>
        <v>0</v>
      </c>
      <c r="AE1614">
        <f t="shared" si="619"/>
        <v>0</v>
      </c>
      <c r="AF1614">
        <f t="shared" si="620"/>
        <v>0</v>
      </c>
      <c r="AG1614">
        <f t="shared" si="631"/>
        <v>0</v>
      </c>
      <c r="AH1614">
        <f t="shared" si="632"/>
        <v>0</v>
      </c>
      <c r="AI1614">
        <f t="shared" si="621"/>
        <v>0</v>
      </c>
      <c r="AJ1614">
        <f t="shared" si="622"/>
        <v>0</v>
      </c>
      <c r="AK1614">
        <f t="shared" si="623"/>
        <v>0</v>
      </c>
      <c r="AL1614">
        <f t="shared" si="624"/>
        <v>0</v>
      </c>
      <c r="AM1614">
        <f t="shared" si="625"/>
        <v>0</v>
      </c>
      <c r="AO1614">
        <f t="shared" si="626"/>
        <v>0</v>
      </c>
      <c r="AP1614">
        <f t="shared" si="627"/>
        <v>0</v>
      </c>
    </row>
    <row r="1615" spans="1:42" x14ac:dyDescent="0.2">
      <c r="A1615" s="40"/>
      <c r="D1615" s="120">
        <f t="shared" si="609"/>
        <v>0</v>
      </c>
      <c r="O1615">
        <f t="shared" si="610"/>
        <v>0</v>
      </c>
      <c r="P1615">
        <f t="shared" si="628"/>
        <v>431</v>
      </c>
      <c r="Q1615">
        <f t="shared" si="629"/>
        <v>0</v>
      </c>
      <c r="R1615">
        <f t="shared" si="611"/>
        <v>0</v>
      </c>
      <c r="S1615">
        <f t="shared" si="612"/>
        <v>0</v>
      </c>
      <c r="T1615">
        <f t="shared" si="630"/>
        <v>0</v>
      </c>
      <c r="V1615">
        <f t="shared" si="613"/>
        <v>0</v>
      </c>
      <c r="W1615">
        <f t="shared" si="614"/>
        <v>0</v>
      </c>
      <c r="Y1615">
        <f t="shared" si="615"/>
        <v>0</v>
      </c>
      <c r="Z1615">
        <f t="shared" si="616"/>
        <v>0</v>
      </c>
      <c r="AB1615">
        <f t="shared" si="617"/>
        <v>0</v>
      </c>
      <c r="AC1615">
        <f t="shared" si="618"/>
        <v>0</v>
      </c>
      <c r="AE1615">
        <f t="shared" si="619"/>
        <v>0</v>
      </c>
      <c r="AF1615">
        <f t="shared" si="620"/>
        <v>0</v>
      </c>
      <c r="AG1615">
        <f t="shared" si="631"/>
        <v>0</v>
      </c>
      <c r="AH1615">
        <f t="shared" si="632"/>
        <v>0</v>
      </c>
      <c r="AI1615">
        <f t="shared" si="621"/>
        <v>0</v>
      </c>
      <c r="AJ1615">
        <f t="shared" si="622"/>
        <v>0</v>
      </c>
      <c r="AK1615">
        <f t="shared" si="623"/>
        <v>0</v>
      </c>
      <c r="AL1615">
        <f t="shared" si="624"/>
        <v>0</v>
      </c>
      <c r="AM1615">
        <f t="shared" si="625"/>
        <v>0</v>
      </c>
      <c r="AO1615">
        <f t="shared" si="626"/>
        <v>0</v>
      </c>
      <c r="AP1615">
        <f t="shared" si="627"/>
        <v>0</v>
      </c>
    </row>
    <row r="1616" spans="1:42" x14ac:dyDescent="0.2">
      <c r="A1616" s="40"/>
      <c r="D1616" s="120">
        <f t="shared" si="609"/>
        <v>0</v>
      </c>
      <c r="O1616">
        <f t="shared" si="610"/>
        <v>0</v>
      </c>
      <c r="P1616">
        <f t="shared" si="628"/>
        <v>431</v>
      </c>
      <c r="Q1616">
        <f t="shared" si="629"/>
        <v>0</v>
      </c>
      <c r="R1616">
        <f t="shared" si="611"/>
        <v>0</v>
      </c>
      <c r="S1616">
        <f t="shared" si="612"/>
        <v>0</v>
      </c>
      <c r="T1616">
        <f t="shared" si="630"/>
        <v>0</v>
      </c>
      <c r="V1616">
        <f t="shared" si="613"/>
        <v>0</v>
      </c>
      <c r="W1616">
        <f t="shared" si="614"/>
        <v>0</v>
      </c>
      <c r="Y1616">
        <f t="shared" si="615"/>
        <v>0</v>
      </c>
      <c r="Z1616">
        <f t="shared" si="616"/>
        <v>0</v>
      </c>
      <c r="AB1616">
        <f t="shared" si="617"/>
        <v>0</v>
      </c>
      <c r="AC1616">
        <f t="shared" si="618"/>
        <v>0</v>
      </c>
      <c r="AE1616">
        <f t="shared" si="619"/>
        <v>0</v>
      </c>
      <c r="AF1616">
        <f t="shared" si="620"/>
        <v>0</v>
      </c>
      <c r="AG1616">
        <f t="shared" si="631"/>
        <v>0</v>
      </c>
      <c r="AH1616">
        <f t="shared" si="632"/>
        <v>0</v>
      </c>
      <c r="AI1616">
        <f t="shared" si="621"/>
        <v>0</v>
      </c>
      <c r="AJ1616">
        <f t="shared" si="622"/>
        <v>0</v>
      </c>
      <c r="AK1616">
        <f t="shared" si="623"/>
        <v>0</v>
      </c>
      <c r="AL1616">
        <f t="shared" si="624"/>
        <v>0</v>
      </c>
      <c r="AM1616">
        <f t="shared" si="625"/>
        <v>0</v>
      </c>
      <c r="AO1616">
        <f t="shared" si="626"/>
        <v>0</v>
      </c>
      <c r="AP1616">
        <f t="shared" si="627"/>
        <v>0</v>
      </c>
    </row>
    <row r="1617" spans="1:42" x14ac:dyDescent="0.2">
      <c r="A1617" s="40"/>
      <c r="D1617" s="120">
        <f t="shared" si="609"/>
        <v>0</v>
      </c>
      <c r="O1617">
        <f t="shared" si="610"/>
        <v>0</v>
      </c>
      <c r="P1617">
        <f t="shared" si="628"/>
        <v>431</v>
      </c>
      <c r="Q1617">
        <f t="shared" si="629"/>
        <v>0</v>
      </c>
      <c r="R1617">
        <f t="shared" si="611"/>
        <v>0</v>
      </c>
      <c r="S1617">
        <f t="shared" si="612"/>
        <v>0</v>
      </c>
      <c r="T1617">
        <f t="shared" si="630"/>
        <v>0</v>
      </c>
      <c r="V1617">
        <f t="shared" si="613"/>
        <v>0</v>
      </c>
      <c r="W1617">
        <f t="shared" si="614"/>
        <v>0</v>
      </c>
      <c r="Y1617">
        <f t="shared" si="615"/>
        <v>0</v>
      </c>
      <c r="Z1617">
        <f t="shared" si="616"/>
        <v>0</v>
      </c>
      <c r="AB1617">
        <f t="shared" si="617"/>
        <v>0</v>
      </c>
      <c r="AC1617">
        <f t="shared" si="618"/>
        <v>0</v>
      </c>
      <c r="AE1617">
        <f t="shared" si="619"/>
        <v>0</v>
      </c>
      <c r="AF1617">
        <f t="shared" si="620"/>
        <v>0</v>
      </c>
      <c r="AG1617">
        <f t="shared" si="631"/>
        <v>0</v>
      </c>
      <c r="AH1617">
        <f t="shared" si="632"/>
        <v>0</v>
      </c>
      <c r="AI1617">
        <f t="shared" si="621"/>
        <v>0</v>
      </c>
      <c r="AJ1617">
        <f t="shared" si="622"/>
        <v>0</v>
      </c>
      <c r="AK1617">
        <f t="shared" si="623"/>
        <v>0</v>
      </c>
      <c r="AL1617">
        <f t="shared" si="624"/>
        <v>0</v>
      </c>
      <c r="AM1617">
        <f t="shared" si="625"/>
        <v>0</v>
      </c>
      <c r="AO1617">
        <f t="shared" si="626"/>
        <v>0</v>
      </c>
      <c r="AP1617">
        <f t="shared" si="627"/>
        <v>0</v>
      </c>
    </row>
    <row r="1618" spans="1:42" x14ac:dyDescent="0.2">
      <c r="A1618" s="40"/>
      <c r="D1618" s="120">
        <f t="shared" si="609"/>
        <v>0</v>
      </c>
      <c r="O1618">
        <f t="shared" si="610"/>
        <v>0</v>
      </c>
      <c r="P1618">
        <f t="shared" si="628"/>
        <v>431</v>
      </c>
      <c r="Q1618">
        <f t="shared" si="629"/>
        <v>0</v>
      </c>
      <c r="R1618">
        <f t="shared" si="611"/>
        <v>0</v>
      </c>
      <c r="S1618">
        <f t="shared" si="612"/>
        <v>0</v>
      </c>
      <c r="T1618">
        <f t="shared" si="630"/>
        <v>0</v>
      </c>
      <c r="V1618">
        <f t="shared" si="613"/>
        <v>0</v>
      </c>
      <c r="W1618">
        <f t="shared" si="614"/>
        <v>0</v>
      </c>
      <c r="Y1618">
        <f t="shared" si="615"/>
        <v>0</v>
      </c>
      <c r="Z1618">
        <f t="shared" si="616"/>
        <v>0</v>
      </c>
      <c r="AB1618">
        <f t="shared" si="617"/>
        <v>0</v>
      </c>
      <c r="AC1618">
        <f t="shared" si="618"/>
        <v>0</v>
      </c>
      <c r="AE1618">
        <f t="shared" si="619"/>
        <v>0</v>
      </c>
      <c r="AF1618">
        <f t="shared" si="620"/>
        <v>0</v>
      </c>
      <c r="AG1618">
        <f t="shared" si="631"/>
        <v>0</v>
      </c>
      <c r="AH1618">
        <f t="shared" si="632"/>
        <v>0</v>
      </c>
      <c r="AI1618">
        <f t="shared" si="621"/>
        <v>0</v>
      </c>
      <c r="AJ1618">
        <f t="shared" si="622"/>
        <v>0</v>
      </c>
      <c r="AK1618">
        <f t="shared" si="623"/>
        <v>0</v>
      </c>
      <c r="AL1618">
        <f t="shared" si="624"/>
        <v>0</v>
      </c>
      <c r="AM1618">
        <f t="shared" si="625"/>
        <v>0</v>
      </c>
      <c r="AO1618">
        <f t="shared" si="626"/>
        <v>0</v>
      </c>
      <c r="AP1618">
        <f t="shared" si="627"/>
        <v>0</v>
      </c>
    </row>
    <row r="1619" spans="1:42" x14ac:dyDescent="0.2">
      <c r="A1619" s="40"/>
      <c r="D1619" s="120">
        <f t="shared" si="609"/>
        <v>0</v>
      </c>
      <c r="O1619">
        <f t="shared" si="610"/>
        <v>0</v>
      </c>
      <c r="P1619">
        <f t="shared" si="628"/>
        <v>431</v>
      </c>
      <c r="Q1619">
        <f t="shared" si="629"/>
        <v>0</v>
      </c>
      <c r="R1619">
        <f t="shared" si="611"/>
        <v>0</v>
      </c>
      <c r="S1619">
        <f t="shared" si="612"/>
        <v>0</v>
      </c>
      <c r="T1619">
        <f t="shared" si="630"/>
        <v>0</v>
      </c>
      <c r="V1619">
        <f t="shared" si="613"/>
        <v>0</v>
      </c>
      <c r="W1619">
        <f t="shared" si="614"/>
        <v>0</v>
      </c>
      <c r="Y1619">
        <f t="shared" si="615"/>
        <v>0</v>
      </c>
      <c r="Z1619">
        <f t="shared" si="616"/>
        <v>0</v>
      </c>
      <c r="AB1619">
        <f t="shared" si="617"/>
        <v>0</v>
      </c>
      <c r="AC1619">
        <f t="shared" si="618"/>
        <v>0</v>
      </c>
      <c r="AE1619">
        <f t="shared" si="619"/>
        <v>0</v>
      </c>
      <c r="AF1619">
        <f t="shared" si="620"/>
        <v>0</v>
      </c>
      <c r="AG1619">
        <f t="shared" si="631"/>
        <v>0</v>
      </c>
      <c r="AH1619">
        <f t="shared" si="632"/>
        <v>0</v>
      </c>
      <c r="AI1619">
        <f t="shared" si="621"/>
        <v>0</v>
      </c>
      <c r="AJ1619">
        <f t="shared" si="622"/>
        <v>0</v>
      </c>
      <c r="AK1619">
        <f t="shared" si="623"/>
        <v>0</v>
      </c>
      <c r="AL1619">
        <f t="shared" si="624"/>
        <v>0</v>
      </c>
      <c r="AM1619">
        <f t="shared" si="625"/>
        <v>0</v>
      </c>
      <c r="AO1619">
        <f t="shared" si="626"/>
        <v>0</v>
      </c>
      <c r="AP1619">
        <f t="shared" si="627"/>
        <v>0</v>
      </c>
    </row>
    <row r="1620" spans="1:42" x14ac:dyDescent="0.2">
      <c r="A1620" s="40"/>
      <c r="D1620" s="120">
        <f t="shared" si="609"/>
        <v>0</v>
      </c>
      <c r="O1620">
        <f t="shared" si="610"/>
        <v>0</v>
      </c>
      <c r="P1620">
        <f t="shared" si="628"/>
        <v>431</v>
      </c>
      <c r="Q1620">
        <f t="shared" si="629"/>
        <v>0</v>
      </c>
      <c r="R1620">
        <f t="shared" si="611"/>
        <v>0</v>
      </c>
      <c r="S1620">
        <f t="shared" si="612"/>
        <v>0</v>
      </c>
      <c r="T1620">
        <f t="shared" si="630"/>
        <v>0</v>
      </c>
      <c r="V1620">
        <f t="shared" si="613"/>
        <v>0</v>
      </c>
      <c r="W1620">
        <f t="shared" si="614"/>
        <v>0</v>
      </c>
      <c r="Y1620">
        <f t="shared" si="615"/>
        <v>0</v>
      </c>
      <c r="Z1620">
        <f t="shared" si="616"/>
        <v>0</v>
      </c>
      <c r="AB1620">
        <f t="shared" si="617"/>
        <v>0</v>
      </c>
      <c r="AC1620">
        <f t="shared" si="618"/>
        <v>0</v>
      </c>
      <c r="AE1620">
        <f t="shared" si="619"/>
        <v>0</v>
      </c>
      <c r="AF1620">
        <f t="shared" si="620"/>
        <v>0</v>
      </c>
      <c r="AG1620">
        <f t="shared" si="631"/>
        <v>0</v>
      </c>
      <c r="AH1620">
        <f t="shared" si="632"/>
        <v>0</v>
      </c>
      <c r="AI1620">
        <f t="shared" si="621"/>
        <v>0</v>
      </c>
      <c r="AJ1620">
        <f t="shared" si="622"/>
        <v>0</v>
      </c>
      <c r="AK1620">
        <f t="shared" si="623"/>
        <v>0</v>
      </c>
      <c r="AL1620">
        <f t="shared" si="624"/>
        <v>0</v>
      </c>
      <c r="AM1620">
        <f t="shared" si="625"/>
        <v>0</v>
      </c>
      <c r="AO1620">
        <f t="shared" si="626"/>
        <v>0</v>
      </c>
      <c r="AP1620">
        <f t="shared" si="627"/>
        <v>0</v>
      </c>
    </row>
    <row r="1621" spans="1:42" x14ac:dyDescent="0.2">
      <c r="A1621" s="40"/>
      <c r="D1621" s="120">
        <f t="shared" si="609"/>
        <v>0</v>
      </c>
      <c r="O1621">
        <f t="shared" si="610"/>
        <v>0</v>
      </c>
      <c r="P1621">
        <f t="shared" si="628"/>
        <v>431</v>
      </c>
      <c r="Q1621">
        <f t="shared" si="629"/>
        <v>0</v>
      </c>
      <c r="R1621">
        <f t="shared" si="611"/>
        <v>0</v>
      </c>
      <c r="S1621">
        <f t="shared" si="612"/>
        <v>0</v>
      </c>
      <c r="T1621">
        <f t="shared" si="630"/>
        <v>0</v>
      </c>
      <c r="V1621">
        <f t="shared" si="613"/>
        <v>0</v>
      </c>
      <c r="W1621">
        <f t="shared" si="614"/>
        <v>0</v>
      </c>
      <c r="Y1621">
        <f t="shared" si="615"/>
        <v>0</v>
      </c>
      <c r="Z1621">
        <f t="shared" si="616"/>
        <v>0</v>
      </c>
      <c r="AB1621">
        <f t="shared" si="617"/>
        <v>0</v>
      </c>
      <c r="AC1621">
        <f t="shared" si="618"/>
        <v>0</v>
      </c>
      <c r="AE1621">
        <f t="shared" si="619"/>
        <v>0</v>
      </c>
      <c r="AF1621">
        <f t="shared" si="620"/>
        <v>0</v>
      </c>
      <c r="AG1621">
        <f t="shared" si="631"/>
        <v>0</v>
      </c>
      <c r="AH1621">
        <f t="shared" si="632"/>
        <v>0</v>
      </c>
      <c r="AI1621">
        <f t="shared" si="621"/>
        <v>0</v>
      </c>
      <c r="AJ1621">
        <f t="shared" si="622"/>
        <v>0</v>
      </c>
      <c r="AK1621">
        <f t="shared" si="623"/>
        <v>0</v>
      </c>
      <c r="AL1621">
        <f t="shared" si="624"/>
        <v>0</v>
      </c>
      <c r="AM1621">
        <f t="shared" si="625"/>
        <v>0</v>
      </c>
      <c r="AO1621">
        <f t="shared" si="626"/>
        <v>0</v>
      </c>
      <c r="AP1621">
        <f t="shared" si="627"/>
        <v>0</v>
      </c>
    </row>
    <row r="1622" spans="1:42" x14ac:dyDescent="0.2">
      <c r="A1622" s="40"/>
      <c r="D1622" s="120">
        <f t="shared" si="609"/>
        <v>0</v>
      </c>
      <c r="O1622">
        <f t="shared" si="610"/>
        <v>0</v>
      </c>
      <c r="P1622">
        <f t="shared" si="628"/>
        <v>431</v>
      </c>
      <c r="Q1622">
        <f t="shared" si="629"/>
        <v>0</v>
      </c>
      <c r="R1622">
        <f t="shared" si="611"/>
        <v>0</v>
      </c>
      <c r="S1622">
        <f t="shared" si="612"/>
        <v>0</v>
      </c>
      <c r="T1622">
        <f t="shared" si="630"/>
        <v>0</v>
      </c>
      <c r="V1622">
        <f t="shared" si="613"/>
        <v>0</v>
      </c>
      <c r="W1622">
        <f t="shared" si="614"/>
        <v>0</v>
      </c>
      <c r="Y1622">
        <f t="shared" si="615"/>
        <v>0</v>
      </c>
      <c r="Z1622">
        <f t="shared" si="616"/>
        <v>0</v>
      </c>
      <c r="AB1622">
        <f t="shared" si="617"/>
        <v>0</v>
      </c>
      <c r="AC1622">
        <f t="shared" si="618"/>
        <v>0</v>
      </c>
      <c r="AE1622">
        <f t="shared" si="619"/>
        <v>0</v>
      </c>
      <c r="AF1622">
        <f t="shared" si="620"/>
        <v>0</v>
      </c>
      <c r="AG1622">
        <f t="shared" si="631"/>
        <v>0</v>
      </c>
      <c r="AH1622">
        <f t="shared" si="632"/>
        <v>0</v>
      </c>
      <c r="AI1622">
        <f t="shared" si="621"/>
        <v>0</v>
      </c>
      <c r="AJ1622">
        <f t="shared" si="622"/>
        <v>0</v>
      </c>
      <c r="AK1622">
        <f t="shared" si="623"/>
        <v>0</v>
      </c>
      <c r="AL1622">
        <f t="shared" si="624"/>
        <v>0</v>
      </c>
      <c r="AM1622">
        <f t="shared" si="625"/>
        <v>0</v>
      </c>
      <c r="AO1622">
        <f t="shared" si="626"/>
        <v>0</v>
      </c>
      <c r="AP1622">
        <f t="shared" si="627"/>
        <v>0</v>
      </c>
    </row>
    <row r="1623" spans="1:42" x14ac:dyDescent="0.2">
      <c r="A1623" s="40"/>
      <c r="D1623" s="120">
        <f t="shared" si="609"/>
        <v>0</v>
      </c>
      <c r="O1623">
        <f t="shared" si="610"/>
        <v>0</v>
      </c>
      <c r="P1623">
        <f t="shared" si="628"/>
        <v>431</v>
      </c>
      <c r="Q1623">
        <f t="shared" si="629"/>
        <v>0</v>
      </c>
      <c r="R1623">
        <f t="shared" si="611"/>
        <v>0</v>
      </c>
      <c r="S1623">
        <f t="shared" si="612"/>
        <v>0</v>
      </c>
      <c r="T1623">
        <f t="shared" si="630"/>
        <v>0</v>
      </c>
      <c r="V1623">
        <f t="shared" si="613"/>
        <v>0</v>
      </c>
      <c r="W1623">
        <f t="shared" si="614"/>
        <v>0</v>
      </c>
      <c r="Y1623">
        <f t="shared" si="615"/>
        <v>0</v>
      </c>
      <c r="Z1623">
        <f t="shared" si="616"/>
        <v>0</v>
      </c>
      <c r="AB1623">
        <f t="shared" si="617"/>
        <v>0</v>
      </c>
      <c r="AC1623">
        <f t="shared" si="618"/>
        <v>0</v>
      </c>
      <c r="AE1623">
        <f t="shared" si="619"/>
        <v>0</v>
      </c>
      <c r="AF1623">
        <f t="shared" si="620"/>
        <v>0</v>
      </c>
      <c r="AG1623">
        <f t="shared" si="631"/>
        <v>0</v>
      </c>
      <c r="AH1623">
        <f t="shared" si="632"/>
        <v>0</v>
      </c>
      <c r="AI1623">
        <f t="shared" si="621"/>
        <v>0</v>
      </c>
      <c r="AJ1623">
        <f t="shared" si="622"/>
        <v>0</v>
      </c>
      <c r="AK1623">
        <f t="shared" si="623"/>
        <v>0</v>
      </c>
      <c r="AL1623">
        <f t="shared" si="624"/>
        <v>0</v>
      </c>
      <c r="AM1623">
        <f t="shared" si="625"/>
        <v>0</v>
      </c>
      <c r="AO1623">
        <f t="shared" si="626"/>
        <v>0</v>
      </c>
      <c r="AP1623">
        <f t="shared" si="627"/>
        <v>0</v>
      </c>
    </row>
    <row r="1624" spans="1:42" x14ac:dyDescent="0.2">
      <c r="A1624" s="40"/>
      <c r="D1624" s="120">
        <f t="shared" si="609"/>
        <v>0</v>
      </c>
      <c r="O1624">
        <f t="shared" si="610"/>
        <v>0</v>
      </c>
      <c r="P1624">
        <f t="shared" si="628"/>
        <v>431</v>
      </c>
      <c r="Q1624">
        <f t="shared" si="629"/>
        <v>0</v>
      </c>
      <c r="R1624">
        <f t="shared" si="611"/>
        <v>0</v>
      </c>
      <c r="S1624">
        <f t="shared" si="612"/>
        <v>0</v>
      </c>
      <c r="T1624">
        <f t="shared" si="630"/>
        <v>0</v>
      </c>
      <c r="V1624">
        <f t="shared" si="613"/>
        <v>0</v>
      </c>
      <c r="W1624">
        <f t="shared" si="614"/>
        <v>0</v>
      </c>
      <c r="Y1624">
        <f t="shared" si="615"/>
        <v>0</v>
      </c>
      <c r="Z1624">
        <f t="shared" si="616"/>
        <v>0</v>
      </c>
      <c r="AB1624">
        <f t="shared" si="617"/>
        <v>0</v>
      </c>
      <c r="AC1624">
        <f t="shared" si="618"/>
        <v>0</v>
      </c>
      <c r="AE1624">
        <f t="shared" si="619"/>
        <v>0</v>
      </c>
      <c r="AF1624">
        <f t="shared" si="620"/>
        <v>0</v>
      </c>
      <c r="AG1624">
        <f t="shared" si="631"/>
        <v>0</v>
      </c>
      <c r="AH1624">
        <f t="shared" si="632"/>
        <v>0</v>
      </c>
      <c r="AI1624">
        <f t="shared" si="621"/>
        <v>0</v>
      </c>
      <c r="AJ1624">
        <f t="shared" si="622"/>
        <v>0</v>
      </c>
      <c r="AK1624">
        <f t="shared" si="623"/>
        <v>0</v>
      </c>
      <c r="AL1624">
        <f t="shared" si="624"/>
        <v>0</v>
      </c>
      <c r="AM1624">
        <f t="shared" si="625"/>
        <v>0</v>
      </c>
      <c r="AO1624">
        <f t="shared" si="626"/>
        <v>0</v>
      </c>
      <c r="AP1624">
        <f t="shared" si="627"/>
        <v>0</v>
      </c>
    </row>
    <row r="1625" spans="1:42" x14ac:dyDescent="0.2">
      <c r="A1625" s="40"/>
      <c r="D1625" s="120">
        <f t="shared" si="609"/>
        <v>0</v>
      </c>
      <c r="O1625">
        <f t="shared" si="610"/>
        <v>0</v>
      </c>
      <c r="P1625">
        <f t="shared" si="628"/>
        <v>431</v>
      </c>
      <c r="Q1625">
        <f t="shared" si="629"/>
        <v>0</v>
      </c>
      <c r="R1625">
        <f t="shared" si="611"/>
        <v>0</v>
      </c>
      <c r="S1625">
        <f t="shared" si="612"/>
        <v>0</v>
      </c>
      <c r="T1625">
        <f t="shared" si="630"/>
        <v>0</v>
      </c>
      <c r="V1625">
        <f t="shared" si="613"/>
        <v>0</v>
      </c>
      <c r="W1625">
        <f t="shared" si="614"/>
        <v>0</v>
      </c>
      <c r="Y1625">
        <f t="shared" si="615"/>
        <v>0</v>
      </c>
      <c r="Z1625">
        <f t="shared" si="616"/>
        <v>0</v>
      </c>
      <c r="AB1625">
        <f t="shared" si="617"/>
        <v>0</v>
      </c>
      <c r="AC1625">
        <f t="shared" si="618"/>
        <v>0</v>
      </c>
      <c r="AE1625">
        <f t="shared" si="619"/>
        <v>0</v>
      </c>
      <c r="AF1625">
        <f t="shared" si="620"/>
        <v>0</v>
      </c>
      <c r="AG1625">
        <f t="shared" si="631"/>
        <v>0</v>
      </c>
      <c r="AH1625">
        <f t="shared" si="632"/>
        <v>0</v>
      </c>
      <c r="AI1625">
        <f t="shared" si="621"/>
        <v>0</v>
      </c>
      <c r="AJ1625">
        <f t="shared" si="622"/>
        <v>0</v>
      </c>
      <c r="AK1625">
        <f t="shared" si="623"/>
        <v>0</v>
      </c>
      <c r="AL1625">
        <f t="shared" si="624"/>
        <v>0</v>
      </c>
      <c r="AM1625">
        <f t="shared" si="625"/>
        <v>0</v>
      </c>
      <c r="AO1625">
        <f t="shared" si="626"/>
        <v>0</v>
      </c>
      <c r="AP1625">
        <f t="shared" si="627"/>
        <v>0</v>
      </c>
    </row>
    <row r="1626" spans="1:42" x14ac:dyDescent="0.2">
      <c r="A1626" s="394"/>
      <c r="D1626" s="120">
        <f t="shared" si="609"/>
        <v>0</v>
      </c>
      <c r="O1626">
        <f t="shared" si="610"/>
        <v>0</v>
      </c>
      <c r="P1626">
        <f t="shared" si="628"/>
        <v>431</v>
      </c>
      <c r="Q1626">
        <f t="shared" si="629"/>
        <v>0</v>
      </c>
      <c r="R1626">
        <f t="shared" si="611"/>
        <v>0</v>
      </c>
      <c r="S1626">
        <f t="shared" si="612"/>
        <v>0</v>
      </c>
      <c r="T1626">
        <f t="shared" si="630"/>
        <v>0</v>
      </c>
      <c r="V1626">
        <f t="shared" si="613"/>
        <v>0</v>
      </c>
      <c r="W1626">
        <f t="shared" si="614"/>
        <v>0</v>
      </c>
      <c r="Y1626">
        <f t="shared" si="615"/>
        <v>0</v>
      </c>
      <c r="Z1626">
        <f t="shared" si="616"/>
        <v>0</v>
      </c>
      <c r="AB1626">
        <f t="shared" si="617"/>
        <v>0</v>
      </c>
      <c r="AC1626">
        <f t="shared" si="618"/>
        <v>0</v>
      </c>
      <c r="AE1626">
        <f t="shared" si="619"/>
        <v>0</v>
      </c>
      <c r="AF1626">
        <f t="shared" si="620"/>
        <v>0</v>
      </c>
      <c r="AG1626">
        <f t="shared" si="631"/>
        <v>0</v>
      </c>
      <c r="AH1626">
        <f t="shared" si="632"/>
        <v>0</v>
      </c>
      <c r="AI1626">
        <f t="shared" si="621"/>
        <v>0</v>
      </c>
      <c r="AJ1626">
        <f t="shared" si="622"/>
        <v>0</v>
      </c>
      <c r="AK1626">
        <f t="shared" si="623"/>
        <v>0</v>
      </c>
      <c r="AL1626">
        <f t="shared" si="624"/>
        <v>0</v>
      </c>
      <c r="AM1626">
        <f t="shared" si="625"/>
        <v>0</v>
      </c>
      <c r="AO1626">
        <f t="shared" si="626"/>
        <v>0</v>
      </c>
      <c r="AP1626">
        <f t="shared" si="627"/>
        <v>0</v>
      </c>
    </row>
    <row r="1627" spans="1:42" x14ac:dyDescent="0.2">
      <c r="A1627" s="40"/>
      <c r="D1627" s="120">
        <f t="shared" si="609"/>
        <v>0</v>
      </c>
      <c r="O1627">
        <f t="shared" si="610"/>
        <v>0</v>
      </c>
      <c r="P1627">
        <f t="shared" si="628"/>
        <v>431</v>
      </c>
      <c r="Q1627">
        <f t="shared" si="629"/>
        <v>0</v>
      </c>
      <c r="R1627">
        <f t="shared" si="611"/>
        <v>0</v>
      </c>
      <c r="S1627">
        <f t="shared" si="612"/>
        <v>0</v>
      </c>
      <c r="T1627">
        <f t="shared" si="630"/>
        <v>0</v>
      </c>
      <c r="V1627">
        <f t="shared" si="613"/>
        <v>0</v>
      </c>
      <c r="W1627">
        <f t="shared" si="614"/>
        <v>0</v>
      </c>
      <c r="Y1627">
        <f t="shared" si="615"/>
        <v>0</v>
      </c>
      <c r="Z1627">
        <f t="shared" si="616"/>
        <v>0</v>
      </c>
      <c r="AB1627">
        <f t="shared" si="617"/>
        <v>0</v>
      </c>
      <c r="AC1627">
        <f t="shared" si="618"/>
        <v>0</v>
      </c>
      <c r="AE1627">
        <f t="shared" si="619"/>
        <v>0</v>
      </c>
      <c r="AF1627">
        <f t="shared" si="620"/>
        <v>0</v>
      </c>
      <c r="AG1627">
        <f t="shared" si="631"/>
        <v>0</v>
      </c>
      <c r="AH1627">
        <f t="shared" si="632"/>
        <v>0</v>
      </c>
      <c r="AI1627">
        <f t="shared" si="621"/>
        <v>0</v>
      </c>
      <c r="AJ1627">
        <f t="shared" si="622"/>
        <v>0</v>
      </c>
      <c r="AK1627">
        <f t="shared" si="623"/>
        <v>0</v>
      </c>
      <c r="AL1627">
        <f t="shared" si="624"/>
        <v>0</v>
      </c>
      <c r="AM1627">
        <f t="shared" si="625"/>
        <v>0</v>
      </c>
      <c r="AO1627">
        <f t="shared" si="626"/>
        <v>0</v>
      </c>
      <c r="AP1627">
        <f t="shared" si="627"/>
        <v>0</v>
      </c>
    </row>
    <row r="1628" spans="1:42" x14ac:dyDescent="0.2">
      <c r="A1628" s="40"/>
      <c r="D1628" s="120">
        <f t="shared" si="609"/>
        <v>0</v>
      </c>
      <c r="O1628">
        <f t="shared" si="610"/>
        <v>0</v>
      </c>
      <c r="P1628">
        <f t="shared" si="628"/>
        <v>431</v>
      </c>
      <c r="Q1628">
        <f t="shared" si="629"/>
        <v>0</v>
      </c>
      <c r="R1628">
        <f t="shared" si="611"/>
        <v>0</v>
      </c>
      <c r="S1628">
        <f t="shared" si="612"/>
        <v>0</v>
      </c>
      <c r="T1628">
        <f t="shared" si="630"/>
        <v>0</v>
      </c>
      <c r="V1628">
        <f t="shared" si="613"/>
        <v>0</v>
      </c>
      <c r="W1628">
        <f t="shared" si="614"/>
        <v>0</v>
      </c>
      <c r="Y1628">
        <f t="shared" si="615"/>
        <v>0</v>
      </c>
      <c r="Z1628">
        <f t="shared" si="616"/>
        <v>0</v>
      </c>
      <c r="AB1628">
        <f t="shared" si="617"/>
        <v>0</v>
      </c>
      <c r="AC1628">
        <f t="shared" si="618"/>
        <v>0</v>
      </c>
      <c r="AE1628">
        <f t="shared" si="619"/>
        <v>0</v>
      </c>
      <c r="AF1628">
        <f t="shared" si="620"/>
        <v>0</v>
      </c>
      <c r="AG1628">
        <f t="shared" si="631"/>
        <v>0</v>
      </c>
      <c r="AH1628">
        <f t="shared" si="632"/>
        <v>0</v>
      </c>
      <c r="AI1628">
        <f t="shared" si="621"/>
        <v>0</v>
      </c>
      <c r="AJ1628">
        <f t="shared" si="622"/>
        <v>0</v>
      </c>
      <c r="AK1628">
        <f t="shared" si="623"/>
        <v>0</v>
      </c>
      <c r="AL1628">
        <f t="shared" si="624"/>
        <v>0</v>
      </c>
      <c r="AM1628">
        <f t="shared" si="625"/>
        <v>0</v>
      </c>
      <c r="AO1628">
        <f t="shared" si="626"/>
        <v>0</v>
      </c>
      <c r="AP1628">
        <f t="shared" si="627"/>
        <v>0</v>
      </c>
    </row>
    <row r="1629" spans="1:42" x14ac:dyDescent="0.2">
      <c r="A1629" s="40"/>
      <c r="D1629" s="120">
        <f t="shared" si="609"/>
        <v>0</v>
      </c>
      <c r="O1629">
        <f t="shared" si="610"/>
        <v>0</v>
      </c>
      <c r="P1629">
        <f t="shared" si="628"/>
        <v>431</v>
      </c>
      <c r="Q1629">
        <f t="shared" si="629"/>
        <v>0</v>
      </c>
      <c r="R1629">
        <f t="shared" si="611"/>
        <v>0</v>
      </c>
      <c r="S1629">
        <f t="shared" si="612"/>
        <v>0</v>
      </c>
      <c r="T1629">
        <f t="shared" si="630"/>
        <v>0</v>
      </c>
      <c r="V1629">
        <f t="shared" si="613"/>
        <v>0</v>
      </c>
      <c r="W1629">
        <f t="shared" si="614"/>
        <v>0</v>
      </c>
      <c r="Y1629">
        <f t="shared" si="615"/>
        <v>0</v>
      </c>
      <c r="Z1629">
        <f t="shared" si="616"/>
        <v>0</v>
      </c>
      <c r="AB1629">
        <f t="shared" si="617"/>
        <v>0</v>
      </c>
      <c r="AC1629">
        <f t="shared" si="618"/>
        <v>0</v>
      </c>
      <c r="AE1629">
        <f t="shared" si="619"/>
        <v>0</v>
      </c>
      <c r="AF1629">
        <f t="shared" si="620"/>
        <v>0</v>
      </c>
      <c r="AG1629">
        <f t="shared" si="631"/>
        <v>0</v>
      </c>
      <c r="AH1629">
        <f t="shared" si="632"/>
        <v>0</v>
      </c>
      <c r="AI1629">
        <f t="shared" si="621"/>
        <v>0</v>
      </c>
      <c r="AJ1629">
        <f t="shared" si="622"/>
        <v>0</v>
      </c>
      <c r="AK1629">
        <f t="shared" si="623"/>
        <v>0</v>
      </c>
      <c r="AL1629">
        <f t="shared" si="624"/>
        <v>0</v>
      </c>
      <c r="AM1629">
        <f t="shared" si="625"/>
        <v>0</v>
      </c>
      <c r="AO1629">
        <f t="shared" si="626"/>
        <v>0</v>
      </c>
      <c r="AP1629">
        <f t="shared" si="627"/>
        <v>0</v>
      </c>
    </row>
    <row r="1630" spans="1:42" x14ac:dyDescent="0.2">
      <c r="A1630" s="40"/>
      <c r="D1630" s="120">
        <f t="shared" si="609"/>
        <v>0</v>
      </c>
      <c r="O1630">
        <f t="shared" si="610"/>
        <v>0</v>
      </c>
      <c r="P1630">
        <f t="shared" si="628"/>
        <v>431</v>
      </c>
      <c r="Q1630">
        <f t="shared" si="629"/>
        <v>0</v>
      </c>
      <c r="R1630">
        <f t="shared" si="611"/>
        <v>0</v>
      </c>
      <c r="S1630">
        <f t="shared" si="612"/>
        <v>0</v>
      </c>
      <c r="T1630">
        <f t="shared" si="630"/>
        <v>0</v>
      </c>
      <c r="V1630">
        <f t="shared" si="613"/>
        <v>0</v>
      </c>
      <c r="W1630">
        <f t="shared" si="614"/>
        <v>0</v>
      </c>
      <c r="Y1630">
        <f t="shared" si="615"/>
        <v>0</v>
      </c>
      <c r="Z1630">
        <f t="shared" si="616"/>
        <v>0</v>
      </c>
      <c r="AB1630">
        <f t="shared" si="617"/>
        <v>0</v>
      </c>
      <c r="AC1630">
        <f t="shared" si="618"/>
        <v>0</v>
      </c>
      <c r="AE1630">
        <f t="shared" si="619"/>
        <v>0</v>
      </c>
      <c r="AF1630">
        <f t="shared" si="620"/>
        <v>0</v>
      </c>
      <c r="AG1630">
        <f t="shared" si="631"/>
        <v>0</v>
      </c>
      <c r="AH1630">
        <f t="shared" si="632"/>
        <v>0</v>
      </c>
      <c r="AI1630">
        <f t="shared" si="621"/>
        <v>0</v>
      </c>
      <c r="AJ1630">
        <f t="shared" si="622"/>
        <v>0</v>
      </c>
      <c r="AK1630">
        <f t="shared" si="623"/>
        <v>0</v>
      </c>
      <c r="AL1630">
        <f t="shared" si="624"/>
        <v>0</v>
      </c>
      <c r="AM1630">
        <f t="shared" si="625"/>
        <v>0</v>
      </c>
      <c r="AO1630">
        <f t="shared" si="626"/>
        <v>0</v>
      </c>
      <c r="AP1630">
        <f t="shared" si="627"/>
        <v>0</v>
      </c>
    </row>
    <row r="1631" spans="1:42" x14ac:dyDescent="0.2">
      <c r="A1631" s="40"/>
      <c r="D1631" s="120">
        <f t="shared" si="609"/>
        <v>0</v>
      </c>
      <c r="O1631">
        <f t="shared" si="610"/>
        <v>0</v>
      </c>
      <c r="P1631">
        <f t="shared" si="628"/>
        <v>431</v>
      </c>
      <c r="Q1631">
        <f t="shared" si="629"/>
        <v>0</v>
      </c>
      <c r="R1631">
        <f t="shared" si="611"/>
        <v>0</v>
      </c>
      <c r="S1631">
        <f t="shared" si="612"/>
        <v>0</v>
      </c>
      <c r="T1631">
        <f t="shared" si="630"/>
        <v>0</v>
      </c>
      <c r="V1631">
        <f t="shared" si="613"/>
        <v>0</v>
      </c>
      <c r="W1631">
        <f t="shared" si="614"/>
        <v>0</v>
      </c>
      <c r="Y1631">
        <f t="shared" si="615"/>
        <v>0</v>
      </c>
      <c r="Z1631">
        <f t="shared" si="616"/>
        <v>0</v>
      </c>
      <c r="AB1631">
        <f t="shared" si="617"/>
        <v>0</v>
      </c>
      <c r="AC1631">
        <f t="shared" si="618"/>
        <v>0</v>
      </c>
      <c r="AE1631">
        <f t="shared" si="619"/>
        <v>0</v>
      </c>
      <c r="AF1631">
        <f t="shared" si="620"/>
        <v>0</v>
      </c>
      <c r="AG1631">
        <f t="shared" si="631"/>
        <v>0</v>
      </c>
      <c r="AH1631">
        <f t="shared" si="632"/>
        <v>0</v>
      </c>
      <c r="AI1631">
        <f t="shared" si="621"/>
        <v>0</v>
      </c>
      <c r="AJ1631">
        <f t="shared" si="622"/>
        <v>0</v>
      </c>
      <c r="AK1631">
        <f t="shared" si="623"/>
        <v>0</v>
      </c>
      <c r="AL1631">
        <f t="shared" si="624"/>
        <v>0</v>
      </c>
      <c r="AM1631">
        <f t="shared" si="625"/>
        <v>0</v>
      </c>
      <c r="AO1631">
        <f t="shared" si="626"/>
        <v>0</v>
      </c>
      <c r="AP1631">
        <f t="shared" si="627"/>
        <v>0</v>
      </c>
    </row>
    <row r="1632" spans="1:42" x14ac:dyDescent="0.2">
      <c r="A1632" s="40"/>
      <c r="D1632" s="120">
        <f t="shared" si="609"/>
        <v>0</v>
      </c>
      <c r="O1632">
        <f t="shared" si="610"/>
        <v>0</v>
      </c>
      <c r="P1632">
        <f t="shared" si="628"/>
        <v>431</v>
      </c>
      <c r="Q1632">
        <f t="shared" si="629"/>
        <v>0</v>
      </c>
      <c r="R1632">
        <f t="shared" si="611"/>
        <v>0</v>
      </c>
      <c r="S1632">
        <f t="shared" si="612"/>
        <v>0</v>
      </c>
      <c r="T1632">
        <f t="shared" si="630"/>
        <v>0</v>
      </c>
      <c r="V1632">
        <f t="shared" si="613"/>
        <v>0</v>
      </c>
      <c r="W1632">
        <f t="shared" si="614"/>
        <v>0</v>
      </c>
      <c r="Y1632">
        <f t="shared" si="615"/>
        <v>0</v>
      </c>
      <c r="Z1632">
        <f t="shared" si="616"/>
        <v>0</v>
      </c>
      <c r="AB1632">
        <f t="shared" si="617"/>
        <v>0</v>
      </c>
      <c r="AC1632">
        <f t="shared" si="618"/>
        <v>0</v>
      </c>
      <c r="AE1632">
        <f t="shared" si="619"/>
        <v>0</v>
      </c>
      <c r="AF1632">
        <f t="shared" si="620"/>
        <v>0</v>
      </c>
      <c r="AG1632">
        <f t="shared" si="631"/>
        <v>0</v>
      </c>
      <c r="AH1632">
        <f t="shared" si="632"/>
        <v>0</v>
      </c>
      <c r="AI1632">
        <f t="shared" si="621"/>
        <v>0</v>
      </c>
      <c r="AJ1632">
        <f t="shared" si="622"/>
        <v>0</v>
      </c>
      <c r="AK1632">
        <f t="shared" si="623"/>
        <v>0</v>
      </c>
      <c r="AL1632">
        <f t="shared" si="624"/>
        <v>0</v>
      </c>
      <c r="AM1632">
        <f t="shared" si="625"/>
        <v>0</v>
      </c>
      <c r="AO1632">
        <f t="shared" si="626"/>
        <v>0</v>
      </c>
      <c r="AP1632">
        <f t="shared" si="627"/>
        <v>0</v>
      </c>
    </row>
    <row r="1633" spans="1:42" x14ac:dyDescent="0.2">
      <c r="A1633" s="511"/>
      <c r="D1633" s="120">
        <f t="shared" si="609"/>
        <v>0</v>
      </c>
      <c r="O1633">
        <f t="shared" si="610"/>
        <v>0</v>
      </c>
      <c r="P1633">
        <f t="shared" si="628"/>
        <v>431</v>
      </c>
      <c r="Q1633">
        <f t="shared" si="629"/>
        <v>0</v>
      </c>
      <c r="R1633">
        <f t="shared" si="611"/>
        <v>0</v>
      </c>
      <c r="S1633">
        <f t="shared" si="612"/>
        <v>0</v>
      </c>
      <c r="T1633">
        <f t="shared" si="630"/>
        <v>0</v>
      </c>
      <c r="V1633">
        <f t="shared" si="613"/>
        <v>0</v>
      </c>
      <c r="W1633">
        <f t="shared" si="614"/>
        <v>0</v>
      </c>
      <c r="Y1633">
        <f t="shared" si="615"/>
        <v>0</v>
      </c>
      <c r="Z1633">
        <f t="shared" si="616"/>
        <v>0</v>
      </c>
      <c r="AB1633">
        <f t="shared" si="617"/>
        <v>0</v>
      </c>
      <c r="AC1633">
        <f t="shared" si="618"/>
        <v>0</v>
      </c>
      <c r="AE1633">
        <f t="shared" si="619"/>
        <v>0</v>
      </c>
      <c r="AF1633">
        <f t="shared" si="620"/>
        <v>0</v>
      </c>
      <c r="AG1633">
        <f t="shared" si="631"/>
        <v>0</v>
      </c>
      <c r="AH1633">
        <f t="shared" si="632"/>
        <v>0</v>
      </c>
      <c r="AI1633">
        <f t="shared" si="621"/>
        <v>0</v>
      </c>
      <c r="AJ1633">
        <f t="shared" si="622"/>
        <v>0</v>
      </c>
      <c r="AK1633">
        <f t="shared" si="623"/>
        <v>0</v>
      </c>
      <c r="AL1633">
        <f t="shared" si="624"/>
        <v>0</v>
      </c>
      <c r="AM1633">
        <f t="shared" si="625"/>
        <v>0</v>
      </c>
      <c r="AO1633">
        <f t="shared" si="626"/>
        <v>0</v>
      </c>
      <c r="AP1633">
        <f t="shared" si="627"/>
        <v>0</v>
      </c>
    </row>
    <row r="1634" spans="1:42" x14ac:dyDescent="0.2">
      <c r="A1634" s="55"/>
      <c r="D1634" s="120">
        <f t="shared" si="609"/>
        <v>0</v>
      </c>
      <c r="O1634">
        <f t="shared" si="610"/>
        <v>0</v>
      </c>
      <c r="P1634">
        <f t="shared" si="628"/>
        <v>431</v>
      </c>
      <c r="Q1634">
        <f t="shared" si="629"/>
        <v>0</v>
      </c>
      <c r="R1634">
        <f t="shared" si="611"/>
        <v>0</v>
      </c>
      <c r="S1634">
        <f t="shared" si="612"/>
        <v>0</v>
      </c>
      <c r="T1634">
        <f t="shared" si="630"/>
        <v>0</v>
      </c>
      <c r="V1634">
        <f t="shared" si="613"/>
        <v>0</v>
      </c>
      <c r="W1634">
        <f t="shared" si="614"/>
        <v>0</v>
      </c>
      <c r="Y1634">
        <f t="shared" si="615"/>
        <v>0</v>
      </c>
      <c r="Z1634">
        <f t="shared" si="616"/>
        <v>0</v>
      </c>
      <c r="AB1634">
        <f t="shared" si="617"/>
        <v>0</v>
      </c>
      <c r="AC1634">
        <f t="shared" si="618"/>
        <v>0</v>
      </c>
      <c r="AE1634">
        <f t="shared" si="619"/>
        <v>0</v>
      </c>
      <c r="AF1634">
        <f t="shared" si="620"/>
        <v>0</v>
      </c>
      <c r="AG1634">
        <f t="shared" si="631"/>
        <v>0</v>
      </c>
      <c r="AH1634">
        <f t="shared" si="632"/>
        <v>0</v>
      </c>
      <c r="AI1634">
        <f t="shared" si="621"/>
        <v>0</v>
      </c>
      <c r="AJ1634">
        <f t="shared" si="622"/>
        <v>0</v>
      </c>
      <c r="AK1634">
        <f t="shared" si="623"/>
        <v>0</v>
      </c>
      <c r="AL1634">
        <f t="shared" si="624"/>
        <v>0</v>
      </c>
      <c r="AM1634">
        <f t="shared" si="625"/>
        <v>0</v>
      </c>
      <c r="AO1634">
        <f t="shared" si="626"/>
        <v>0</v>
      </c>
      <c r="AP1634">
        <f t="shared" si="627"/>
        <v>0</v>
      </c>
    </row>
    <row r="1635" spans="1:42" x14ac:dyDescent="0.2">
      <c r="A1635" s="55"/>
      <c r="D1635" s="120">
        <f t="shared" si="609"/>
        <v>0</v>
      </c>
      <c r="O1635">
        <f t="shared" si="610"/>
        <v>0</v>
      </c>
      <c r="P1635">
        <f t="shared" si="628"/>
        <v>431</v>
      </c>
      <c r="Q1635">
        <f t="shared" si="629"/>
        <v>0</v>
      </c>
      <c r="R1635">
        <f t="shared" si="611"/>
        <v>0</v>
      </c>
      <c r="S1635">
        <f t="shared" si="612"/>
        <v>0</v>
      </c>
      <c r="T1635">
        <f t="shared" si="630"/>
        <v>0</v>
      </c>
      <c r="V1635">
        <f t="shared" si="613"/>
        <v>0</v>
      </c>
      <c r="W1635">
        <f t="shared" si="614"/>
        <v>0</v>
      </c>
      <c r="Y1635">
        <f t="shared" si="615"/>
        <v>0</v>
      </c>
      <c r="Z1635">
        <f t="shared" si="616"/>
        <v>0</v>
      </c>
      <c r="AB1635">
        <f t="shared" si="617"/>
        <v>0</v>
      </c>
      <c r="AC1635">
        <f t="shared" si="618"/>
        <v>0</v>
      </c>
      <c r="AE1635">
        <f t="shared" si="619"/>
        <v>0</v>
      </c>
      <c r="AF1635">
        <f t="shared" si="620"/>
        <v>0</v>
      </c>
      <c r="AG1635">
        <f t="shared" si="631"/>
        <v>0</v>
      </c>
      <c r="AH1635">
        <f t="shared" si="632"/>
        <v>0</v>
      </c>
      <c r="AI1635">
        <f t="shared" si="621"/>
        <v>0</v>
      </c>
      <c r="AJ1635">
        <f t="shared" si="622"/>
        <v>0</v>
      </c>
      <c r="AK1635">
        <f t="shared" si="623"/>
        <v>0</v>
      </c>
      <c r="AL1635">
        <f t="shared" si="624"/>
        <v>0</v>
      </c>
      <c r="AM1635">
        <f t="shared" si="625"/>
        <v>0</v>
      </c>
      <c r="AO1635">
        <f t="shared" si="626"/>
        <v>0</v>
      </c>
      <c r="AP1635">
        <f t="shared" si="627"/>
        <v>0</v>
      </c>
    </row>
    <row r="1636" spans="1:42" x14ac:dyDescent="0.2">
      <c r="A1636" s="55"/>
      <c r="D1636" s="120">
        <f t="shared" si="609"/>
        <v>0</v>
      </c>
      <c r="O1636">
        <f t="shared" si="610"/>
        <v>0</v>
      </c>
      <c r="P1636">
        <f t="shared" si="628"/>
        <v>431</v>
      </c>
      <c r="Q1636">
        <f t="shared" si="629"/>
        <v>0</v>
      </c>
      <c r="R1636">
        <f t="shared" si="611"/>
        <v>0</v>
      </c>
      <c r="S1636">
        <f t="shared" si="612"/>
        <v>0</v>
      </c>
      <c r="T1636">
        <f t="shared" si="630"/>
        <v>0</v>
      </c>
      <c r="V1636">
        <f t="shared" si="613"/>
        <v>0</v>
      </c>
      <c r="W1636">
        <f t="shared" si="614"/>
        <v>0</v>
      </c>
      <c r="Y1636">
        <f t="shared" si="615"/>
        <v>0</v>
      </c>
      <c r="Z1636">
        <f t="shared" si="616"/>
        <v>0</v>
      </c>
      <c r="AB1636">
        <f t="shared" si="617"/>
        <v>0</v>
      </c>
      <c r="AC1636">
        <f t="shared" si="618"/>
        <v>0</v>
      </c>
      <c r="AE1636">
        <f t="shared" si="619"/>
        <v>0</v>
      </c>
      <c r="AF1636">
        <f t="shared" si="620"/>
        <v>0</v>
      </c>
      <c r="AG1636">
        <f t="shared" si="631"/>
        <v>0</v>
      </c>
      <c r="AH1636">
        <f t="shared" si="632"/>
        <v>0</v>
      </c>
      <c r="AI1636">
        <f t="shared" si="621"/>
        <v>0</v>
      </c>
      <c r="AJ1636">
        <f t="shared" si="622"/>
        <v>0</v>
      </c>
      <c r="AK1636">
        <f t="shared" si="623"/>
        <v>0</v>
      </c>
      <c r="AL1636">
        <f t="shared" si="624"/>
        <v>0</v>
      </c>
      <c r="AM1636">
        <f t="shared" si="625"/>
        <v>0</v>
      </c>
      <c r="AO1636">
        <f t="shared" si="626"/>
        <v>0</v>
      </c>
      <c r="AP1636">
        <f t="shared" si="627"/>
        <v>0</v>
      </c>
    </row>
    <row r="1637" spans="1:42" x14ac:dyDescent="0.2">
      <c r="A1637" s="55"/>
      <c r="D1637" s="120">
        <f t="shared" si="609"/>
        <v>0</v>
      </c>
      <c r="O1637">
        <f t="shared" si="610"/>
        <v>0</v>
      </c>
      <c r="P1637">
        <f t="shared" si="628"/>
        <v>431</v>
      </c>
      <c r="Q1637">
        <f t="shared" si="629"/>
        <v>0</v>
      </c>
      <c r="R1637">
        <f t="shared" si="611"/>
        <v>0</v>
      </c>
      <c r="S1637">
        <f t="shared" si="612"/>
        <v>0</v>
      </c>
      <c r="T1637">
        <f t="shared" si="630"/>
        <v>0</v>
      </c>
      <c r="V1637">
        <f t="shared" si="613"/>
        <v>0</v>
      </c>
      <c r="W1637">
        <f t="shared" si="614"/>
        <v>0</v>
      </c>
      <c r="Y1637">
        <f t="shared" si="615"/>
        <v>0</v>
      </c>
      <c r="Z1637">
        <f t="shared" si="616"/>
        <v>0</v>
      </c>
      <c r="AB1637">
        <f t="shared" si="617"/>
        <v>0</v>
      </c>
      <c r="AC1637">
        <f t="shared" si="618"/>
        <v>0</v>
      </c>
      <c r="AE1637">
        <f t="shared" si="619"/>
        <v>0</v>
      </c>
      <c r="AF1637">
        <f t="shared" si="620"/>
        <v>0</v>
      </c>
      <c r="AG1637">
        <f t="shared" si="631"/>
        <v>0</v>
      </c>
      <c r="AH1637">
        <f t="shared" si="632"/>
        <v>0</v>
      </c>
      <c r="AI1637">
        <f t="shared" si="621"/>
        <v>0</v>
      </c>
      <c r="AJ1637">
        <f t="shared" si="622"/>
        <v>0</v>
      </c>
      <c r="AK1637">
        <f t="shared" si="623"/>
        <v>0</v>
      </c>
      <c r="AL1637">
        <f t="shared" si="624"/>
        <v>0</v>
      </c>
      <c r="AM1637">
        <f t="shared" si="625"/>
        <v>0</v>
      </c>
      <c r="AO1637">
        <f t="shared" si="626"/>
        <v>0</v>
      </c>
      <c r="AP1637">
        <f t="shared" si="627"/>
        <v>0</v>
      </c>
    </row>
    <row r="1638" spans="1:42" x14ac:dyDescent="0.2">
      <c r="A1638" s="55"/>
      <c r="D1638" s="120">
        <f t="shared" si="609"/>
        <v>0</v>
      </c>
      <c r="O1638">
        <f t="shared" si="610"/>
        <v>0</v>
      </c>
      <c r="P1638">
        <f t="shared" si="628"/>
        <v>431</v>
      </c>
      <c r="Q1638">
        <f t="shared" si="629"/>
        <v>0</v>
      </c>
      <c r="R1638">
        <f t="shared" si="611"/>
        <v>0</v>
      </c>
      <c r="S1638">
        <f t="shared" si="612"/>
        <v>0</v>
      </c>
      <c r="T1638">
        <f t="shared" si="630"/>
        <v>0</v>
      </c>
      <c r="V1638">
        <f t="shared" si="613"/>
        <v>0</v>
      </c>
      <c r="W1638">
        <f t="shared" si="614"/>
        <v>0</v>
      </c>
      <c r="Y1638">
        <f t="shared" si="615"/>
        <v>0</v>
      </c>
      <c r="Z1638">
        <f t="shared" si="616"/>
        <v>0</v>
      </c>
      <c r="AB1638">
        <f t="shared" si="617"/>
        <v>0</v>
      </c>
      <c r="AC1638">
        <f t="shared" si="618"/>
        <v>0</v>
      </c>
      <c r="AE1638">
        <f t="shared" si="619"/>
        <v>0</v>
      </c>
      <c r="AF1638">
        <f t="shared" si="620"/>
        <v>0</v>
      </c>
      <c r="AG1638">
        <f t="shared" si="631"/>
        <v>0</v>
      </c>
      <c r="AH1638">
        <f t="shared" si="632"/>
        <v>0</v>
      </c>
      <c r="AI1638">
        <f t="shared" si="621"/>
        <v>0</v>
      </c>
      <c r="AJ1638">
        <f t="shared" si="622"/>
        <v>0</v>
      </c>
      <c r="AK1638">
        <f t="shared" si="623"/>
        <v>0</v>
      </c>
      <c r="AL1638">
        <f t="shared" si="624"/>
        <v>0</v>
      </c>
      <c r="AM1638">
        <f t="shared" si="625"/>
        <v>0</v>
      </c>
      <c r="AO1638">
        <f t="shared" si="626"/>
        <v>0</v>
      </c>
      <c r="AP1638">
        <f t="shared" si="627"/>
        <v>0</v>
      </c>
    </row>
    <row r="1639" spans="1:42" x14ac:dyDescent="0.2">
      <c r="A1639" s="43"/>
      <c r="D1639" s="120">
        <f t="shared" si="609"/>
        <v>0</v>
      </c>
      <c r="O1639">
        <f t="shared" si="610"/>
        <v>0</v>
      </c>
      <c r="P1639">
        <f t="shared" si="628"/>
        <v>431</v>
      </c>
      <c r="Q1639">
        <f t="shared" si="629"/>
        <v>0</v>
      </c>
      <c r="R1639">
        <f t="shared" si="611"/>
        <v>0</v>
      </c>
      <c r="S1639">
        <f t="shared" si="612"/>
        <v>0</v>
      </c>
      <c r="T1639">
        <f t="shared" si="630"/>
        <v>0</v>
      </c>
      <c r="V1639">
        <f t="shared" si="613"/>
        <v>0</v>
      </c>
      <c r="W1639">
        <f t="shared" si="614"/>
        <v>0</v>
      </c>
      <c r="Y1639">
        <f t="shared" si="615"/>
        <v>0</v>
      </c>
      <c r="Z1639">
        <f t="shared" si="616"/>
        <v>0</v>
      </c>
      <c r="AB1639">
        <f t="shared" si="617"/>
        <v>0</v>
      </c>
      <c r="AC1639">
        <f t="shared" si="618"/>
        <v>0</v>
      </c>
      <c r="AE1639">
        <f t="shared" si="619"/>
        <v>0</v>
      </c>
      <c r="AF1639">
        <f t="shared" si="620"/>
        <v>0</v>
      </c>
      <c r="AG1639">
        <f t="shared" si="631"/>
        <v>0</v>
      </c>
      <c r="AH1639">
        <f t="shared" si="632"/>
        <v>0</v>
      </c>
      <c r="AI1639">
        <f t="shared" si="621"/>
        <v>0</v>
      </c>
      <c r="AJ1639">
        <f t="shared" si="622"/>
        <v>0</v>
      </c>
      <c r="AK1639">
        <f t="shared" si="623"/>
        <v>0</v>
      </c>
      <c r="AL1639">
        <f t="shared" si="624"/>
        <v>0</v>
      </c>
      <c r="AM1639">
        <f t="shared" si="625"/>
        <v>0</v>
      </c>
      <c r="AO1639">
        <f t="shared" si="626"/>
        <v>0</v>
      </c>
      <c r="AP1639">
        <f t="shared" si="627"/>
        <v>0</v>
      </c>
    </row>
    <row r="1640" spans="1:42" x14ac:dyDescent="0.2">
      <c r="A1640" s="43"/>
      <c r="D1640" s="120">
        <f t="shared" si="609"/>
        <v>0</v>
      </c>
      <c r="O1640">
        <f t="shared" si="610"/>
        <v>0</v>
      </c>
      <c r="P1640">
        <f t="shared" si="628"/>
        <v>431</v>
      </c>
      <c r="Q1640">
        <f t="shared" si="629"/>
        <v>0</v>
      </c>
      <c r="R1640">
        <f t="shared" si="611"/>
        <v>0</v>
      </c>
      <c r="S1640">
        <f t="shared" si="612"/>
        <v>0</v>
      </c>
      <c r="T1640">
        <f t="shared" si="630"/>
        <v>0</v>
      </c>
      <c r="V1640">
        <f t="shared" si="613"/>
        <v>0</v>
      </c>
      <c r="W1640">
        <f t="shared" si="614"/>
        <v>0</v>
      </c>
      <c r="Y1640">
        <f t="shared" si="615"/>
        <v>0</v>
      </c>
      <c r="Z1640">
        <f t="shared" si="616"/>
        <v>0</v>
      </c>
      <c r="AB1640">
        <f t="shared" si="617"/>
        <v>0</v>
      </c>
      <c r="AC1640">
        <f t="shared" si="618"/>
        <v>0</v>
      </c>
      <c r="AE1640">
        <f t="shared" si="619"/>
        <v>0</v>
      </c>
      <c r="AF1640">
        <f t="shared" si="620"/>
        <v>0</v>
      </c>
      <c r="AG1640">
        <f t="shared" si="631"/>
        <v>0</v>
      </c>
      <c r="AH1640">
        <f t="shared" si="632"/>
        <v>0</v>
      </c>
      <c r="AI1640">
        <f t="shared" si="621"/>
        <v>0</v>
      </c>
      <c r="AJ1640">
        <f t="shared" si="622"/>
        <v>0</v>
      </c>
      <c r="AK1640">
        <f t="shared" si="623"/>
        <v>0</v>
      </c>
      <c r="AL1640">
        <f t="shared" si="624"/>
        <v>0</v>
      </c>
      <c r="AM1640">
        <f t="shared" si="625"/>
        <v>0</v>
      </c>
      <c r="AO1640">
        <f t="shared" si="626"/>
        <v>0</v>
      </c>
      <c r="AP1640">
        <f t="shared" si="627"/>
        <v>0</v>
      </c>
    </row>
    <row r="1641" spans="1:42" x14ac:dyDescent="0.2">
      <c r="A1641" s="43"/>
      <c r="D1641" s="120">
        <f t="shared" si="609"/>
        <v>0</v>
      </c>
      <c r="O1641">
        <f t="shared" si="610"/>
        <v>0</v>
      </c>
      <c r="P1641">
        <f t="shared" si="628"/>
        <v>431</v>
      </c>
      <c r="Q1641">
        <f t="shared" si="629"/>
        <v>0</v>
      </c>
      <c r="R1641">
        <f t="shared" si="611"/>
        <v>0</v>
      </c>
      <c r="S1641">
        <f t="shared" si="612"/>
        <v>0</v>
      </c>
      <c r="T1641">
        <f t="shared" si="630"/>
        <v>0</v>
      </c>
      <c r="V1641">
        <f t="shared" si="613"/>
        <v>0</v>
      </c>
      <c r="W1641">
        <f t="shared" si="614"/>
        <v>0</v>
      </c>
      <c r="Y1641">
        <f t="shared" si="615"/>
        <v>0</v>
      </c>
      <c r="Z1641">
        <f t="shared" si="616"/>
        <v>0</v>
      </c>
      <c r="AB1641">
        <f t="shared" si="617"/>
        <v>0</v>
      </c>
      <c r="AC1641">
        <f t="shared" si="618"/>
        <v>0</v>
      </c>
      <c r="AE1641">
        <f t="shared" si="619"/>
        <v>0</v>
      </c>
      <c r="AF1641">
        <f t="shared" si="620"/>
        <v>0</v>
      </c>
      <c r="AG1641">
        <f t="shared" si="631"/>
        <v>0</v>
      </c>
      <c r="AH1641">
        <f t="shared" si="632"/>
        <v>0</v>
      </c>
      <c r="AI1641">
        <f t="shared" si="621"/>
        <v>0</v>
      </c>
      <c r="AJ1641">
        <f t="shared" si="622"/>
        <v>0</v>
      </c>
      <c r="AK1641">
        <f t="shared" si="623"/>
        <v>0</v>
      </c>
      <c r="AL1641">
        <f t="shared" si="624"/>
        <v>0</v>
      </c>
      <c r="AM1641">
        <f t="shared" si="625"/>
        <v>0</v>
      </c>
      <c r="AO1641">
        <f t="shared" si="626"/>
        <v>0</v>
      </c>
      <c r="AP1641">
        <f t="shared" si="627"/>
        <v>0</v>
      </c>
    </row>
    <row r="1642" spans="1:42" x14ac:dyDescent="0.2">
      <c r="A1642" s="43"/>
      <c r="D1642" s="120">
        <f t="shared" si="609"/>
        <v>0</v>
      </c>
      <c r="O1642">
        <f t="shared" si="610"/>
        <v>0</v>
      </c>
      <c r="P1642">
        <f t="shared" si="628"/>
        <v>431</v>
      </c>
      <c r="Q1642">
        <f t="shared" si="629"/>
        <v>0</v>
      </c>
      <c r="R1642">
        <f t="shared" si="611"/>
        <v>0</v>
      </c>
      <c r="S1642">
        <f t="shared" si="612"/>
        <v>0</v>
      </c>
      <c r="T1642">
        <f t="shared" si="630"/>
        <v>0</v>
      </c>
      <c r="V1642">
        <f t="shared" si="613"/>
        <v>0</v>
      </c>
      <c r="W1642">
        <f t="shared" si="614"/>
        <v>0</v>
      </c>
      <c r="Y1642">
        <f t="shared" si="615"/>
        <v>0</v>
      </c>
      <c r="Z1642">
        <f t="shared" si="616"/>
        <v>0</v>
      </c>
      <c r="AB1642">
        <f t="shared" si="617"/>
        <v>0</v>
      </c>
      <c r="AC1642">
        <f t="shared" si="618"/>
        <v>0</v>
      </c>
      <c r="AE1642">
        <f t="shared" si="619"/>
        <v>0</v>
      </c>
      <c r="AF1642">
        <f t="shared" si="620"/>
        <v>0</v>
      </c>
      <c r="AG1642">
        <f t="shared" si="631"/>
        <v>0</v>
      </c>
      <c r="AH1642">
        <f t="shared" si="632"/>
        <v>0</v>
      </c>
      <c r="AI1642">
        <f t="shared" si="621"/>
        <v>0</v>
      </c>
      <c r="AJ1642">
        <f t="shared" si="622"/>
        <v>0</v>
      </c>
      <c r="AK1642">
        <f t="shared" si="623"/>
        <v>0</v>
      </c>
      <c r="AL1642">
        <f t="shared" si="624"/>
        <v>0</v>
      </c>
      <c r="AM1642">
        <f t="shared" si="625"/>
        <v>0</v>
      </c>
      <c r="AO1642">
        <f t="shared" si="626"/>
        <v>0</v>
      </c>
      <c r="AP1642">
        <f t="shared" si="627"/>
        <v>0</v>
      </c>
    </row>
    <row r="1643" spans="1:42" x14ac:dyDescent="0.2">
      <c r="A1643" s="43"/>
      <c r="D1643" s="120">
        <f t="shared" si="609"/>
        <v>0</v>
      </c>
      <c r="O1643">
        <f t="shared" si="610"/>
        <v>0</v>
      </c>
      <c r="P1643">
        <f t="shared" si="628"/>
        <v>431</v>
      </c>
      <c r="Q1643">
        <f t="shared" si="629"/>
        <v>0</v>
      </c>
      <c r="R1643">
        <f t="shared" si="611"/>
        <v>0</v>
      </c>
      <c r="S1643">
        <f t="shared" si="612"/>
        <v>0</v>
      </c>
      <c r="T1643">
        <f t="shared" si="630"/>
        <v>0</v>
      </c>
      <c r="V1643">
        <f t="shared" si="613"/>
        <v>0</v>
      </c>
      <c r="W1643">
        <f t="shared" si="614"/>
        <v>0</v>
      </c>
      <c r="Y1643">
        <f t="shared" si="615"/>
        <v>0</v>
      </c>
      <c r="Z1643">
        <f t="shared" si="616"/>
        <v>0</v>
      </c>
      <c r="AB1643">
        <f t="shared" si="617"/>
        <v>0</v>
      </c>
      <c r="AC1643">
        <f t="shared" si="618"/>
        <v>0</v>
      </c>
      <c r="AE1643">
        <f t="shared" si="619"/>
        <v>0</v>
      </c>
      <c r="AF1643">
        <f t="shared" si="620"/>
        <v>0</v>
      </c>
      <c r="AG1643">
        <f t="shared" si="631"/>
        <v>0</v>
      </c>
      <c r="AH1643">
        <f t="shared" si="632"/>
        <v>0</v>
      </c>
      <c r="AI1643">
        <f t="shared" si="621"/>
        <v>0</v>
      </c>
      <c r="AJ1643">
        <f t="shared" si="622"/>
        <v>0</v>
      </c>
      <c r="AK1643">
        <f t="shared" si="623"/>
        <v>0</v>
      </c>
      <c r="AL1643">
        <f t="shared" si="624"/>
        <v>0</v>
      </c>
      <c r="AM1643">
        <f t="shared" si="625"/>
        <v>0</v>
      </c>
      <c r="AO1643">
        <f t="shared" si="626"/>
        <v>0</v>
      </c>
      <c r="AP1643">
        <f t="shared" si="627"/>
        <v>0</v>
      </c>
    </row>
    <row r="1644" spans="1:42" x14ac:dyDescent="0.2">
      <c r="A1644" s="43"/>
      <c r="D1644" s="120">
        <f t="shared" si="609"/>
        <v>0</v>
      </c>
      <c r="O1644">
        <f t="shared" si="610"/>
        <v>0</v>
      </c>
      <c r="P1644">
        <f t="shared" si="628"/>
        <v>431</v>
      </c>
      <c r="Q1644">
        <f t="shared" si="629"/>
        <v>0</v>
      </c>
      <c r="R1644">
        <f t="shared" si="611"/>
        <v>0</v>
      </c>
      <c r="S1644">
        <f t="shared" si="612"/>
        <v>0</v>
      </c>
      <c r="T1644">
        <f t="shared" si="630"/>
        <v>0</v>
      </c>
      <c r="V1644">
        <f t="shared" si="613"/>
        <v>0</v>
      </c>
      <c r="W1644">
        <f t="shared" si="614"/>
        <v>0</v>
      </c>
      <c r="Y1644">
        <f t="shared" si="615"/>
        <v>0</v>
      </c>
      <c r="Z1644">
        <f t="shared" si="616"/>
        <v>0</v>
      </c>
      <c r="AB1644">
        <f t="shared" si="617"/>
        <v>0</v>
      </c>
      <c r="AC1644">
        <f t="shared" si="618"/>
        <v>0</v>
      </c>
      <c r="AE1644">
        <f t="shared" si="619"/>
        <v>0</v>
      </c>
      <c r="AF1644">
        <f t="shared" si="620"/>
        <v>0</v>
      </c>
      <c r="AG1644">
        <f t="shared" si="631"/>
        <v>0</v>
      </c>
      <c r="AH1644">
        <f t="shared" si="632"/>
        <v>0</v>
      </c>
      <c r="AI1644">
        <f t="shared" si="621"/>
        <v>0</v>
      </c>
      <c r="AJ1644">
        <f t="shared" si="622"/>
        <v>0</v>
      </c>
      <c r="AK1644">
        <f t="shared" si="623"/>
        <v>0</v>
      </c>
      <c r="AL1644">
        <f t="shared" si="624"/>
        <v>0</v>
      </c>
      <c r="AM1644">
        <f t="shared" si="625"/>
        <v>0</v>
      </c>
      <c r="AO1644">
        <f t="shared" si="626"/>
        <v>0</v>
      </c>
      <c r="AP1644">
        <f t="shared" si="627"/>
        <v>0</v>
      </c>
    </row>
    <row r="1645" spans="1:42" x14ac:dyDescent="0.2">
      <c r="A1645" s="43"/>
      <c r="D1645" s="120">
        <f t="shared" si="609"/>
        <v>0</v>
      </c>
      <c r="O1645">
        <f t="shared" si="610"/>
        <v>0</v>
      </c>
      <c r="P1645">
        <f t="shared" si="628"/>
        <v>431</v>
      </c>
      <c r="Q1645">
        <f t="shared" si="629"/>
        <v>0</v>
      </c>
      <c r="R1645">
        <f t="shared" si="611"/>
        <v>0</v>
      </c>
      <c r="S1645">
        <f t="shared" si="612"/>
        <v>0</v>
      </c>
      <c r="T1645">
        <f t="shared" si="630"/>
        <v>0</v>
      </c>
      <c r="V1645">
        <f t="shared" si="613"/>
        <v>0</v>
      </c>
      <c r="W1645">
        <f t="shared" si="614"/>
        <v>0</v>
      </c>
      <c r="Y1645">
        <f t="shared" si="615"/>
        <v>0</v>
      </c>
      <c r="Z1645">
        <f t="shared" si="616"/>
        <v>0</v>
      </c>
      <c r="AB1645">
        <f t="shared" si="617"/>
        <v>0</v>
      </c>
      <c r="AC1645">
        <f t="shared" si="618"/>
        <v>0</v>
      </c>
      <c r="AE1645">
        <f t="shared" si="619"/>
        <v>0</v>
      </c>
      <c r="AF1645">
        <f t="shared" si="620"/>
        <v>0</v>
      </c>
      <c r="AG1645">
        <f t="shared" si="631"/>
        <v>0</v>
      </c>
      <c r="AH1645">
        <f t="shared" si="632"/>
        <v>0</v>
      </c>
      <c r="AI1645">
        <f t="shared" si="621"/>
        <v>0</v>
      </c>
      <c r="AJ1645">
        <f t="shared" si="622"/>
        <v>0</v>
      </c>
      <c r="AK1645">
        <f t="shared" si="623"/>
        <v>0</v>
      </c>
      <c r="AL1645">
        <f t="shared" si="624"/>
        <v>0</v>
      </c>
      <c r="AM1645">
        <f t="shared" si="625"/>
        <v>0</v>
      </c>
      <c r="AO1645">
        <f t="shared" si="626"/>
        <v>0</v>
      </c>
      <c r="AP1645">
        <f t="shared" si="627"/>
        <v>0</v>
      </c>
    </row>
    <row r="1646" spans="1:42" x14ac:dyDescent="0.2">
      <c r="A1646" s="43"/>
      <c r="D1646" s="120">
        <f t="shared" si="609"/>
        <v>0</v>
      </c>
      <c r="O1646">
        <f t="shared" si="610"/>
        <v>0</v>
      </c>
      <c r="P1646">
        <f t="shared" si="628"/>
        <v>431</v>
      </c>
      <c r="Q1646">
        <f t="shared" si="629"/>
        <v>0</v>
      </c>
      <c r="R1646">
        <f t="shared" si="611"/>
        <v>0</v>
      </c>
      <c r="S1646">
        <f t="shared" si="612"/>
        <v>0</v>
      </c>
      <c r="T1646">
        <f t="shared" si="630"/>
        <v>0</v>
      </c>
      <c r="V1646">
        <f t="shared" si="613"/>
        <v>0</v>
      </c>
      <c r="W1646">
        <f t="shared" si="614"/>
        <v>0</v>
      </c>
      <c r="Y1646">
        <f t="shared" si="615"/>
        <v>0</v>
      </c>
      <c r="Z1646">
        <f t="shared" si="616"/>
        <v>0</v>
      </c>
      <c r="AB1646">
        <f t="shared" si="617"/>
        <v>0</v>
      </c>
      <c r="AC1646">
        <f t="shared" si="618"/>
        <v>0</v>
      </c>
      <c r="AE1646">
        <f t="shared" si="619"/>
        <v>0</v>
      </c>
      <c r="AF1646">
        <f t="shared" si="620"/>
        <v>0</v>
      </c>
      <c r="AG1646">
        <f t="shared" si="631"/>
        <v>0</v>
      </c>
      <c r="AH1646">
        <f t="shared" si="632"/>
        <v>0</v>
      </c>
      <c r="AI1646">
        <f t="shared" si="621"/>
        <v>0</v>
      </c>
      <c r="AJ1646">
        <f t="shared" si="622"/>
        <v>0</v>
      </c>
      <c r="AK1646">
        <f t="shared" si="623"/>
        <v>0</v>
      </c>
      <c r="AL1646">
        <f t="shared" si="624"/>
        <v>0</v>
      </c>
      <c r="AM1646">
        <f t="shared" si="625"/>
        <v>0</v>
      </c>
      <c r="AO1646">
        <f t="shared" si="626"/>
        <v>0</v>
      </c>
      <c r="AP1646">
        <f t="shared" si="627"/>
        <v>0</v>
      </c>
    </row>
    <row r="1647" spans="1:42" x14ac:dyDescent="0.2">
      <c r="A1647" s="43"/>
      <c r="D1647" s="120">
        <f t="shared" si="609"/>
        <v>0</v>
      </c>
      <c r="O1647">
        <f t="shared" si="610"/>
        <v>0</v>
      </c>
      <c r="P1647">
        <f t="shared" si="628"/>
        <v>431</v>
      </c>
      <c r="Q1647">
        <f t="shared" si="629"/>
        <v>0</v>
      </c>
      <c r="R1647">
        <f t="shared" si="611"/>
        <v>0</v>
      </c>
      <c r="S1647">
        <f t="shared" si="612"/>
        <v>0</v>
      </c>
      <c r="T1647">
        <f t="shared" si="630"/>
        <v>0</v>
      </c>
      <c r="V1647">
        <f t="shared" si="613"/>
        <v>0</v>
      </c>
      <c r="W1647">
        <f t="shared" si="614"/>
        <v>0</v>
      </c>
      <c r="Y1647">
        <f t="shared" si="615"/>
        <v>0</v>
      </c>
      <c r="Z1647">
        <f t="shared" si="616"/>
        <v>0</v>
      </c>
      <c r="AB1647">
        <f t="shared" si="617"/>
        <v>0</v>
      </c>
      <c r="AC1647">
        <f t="shared" si="618"/>
        <v>0</v>
      </c>
      <c r="AE1647">
        <f t="shared" si="619"/>
        <v>0</v>
      </c>
      <c r="AF1647">
        <f t="shared" si="620"/>
        <v>0</v>
      </c>
      <c r="AG1647">
        <f t="shared" si="631"/>
        <v>0</v>
      </c>
      <c r="AH1647">
        <f t="shared" si="632"/>
        <v>0</v>
      </c>
      <c r="AI1647">
        <f t="shared" si="621"/>
        <v>0</v>
      </c>
      <c r="AJ1647">
        <f t="shared" si="622"/>
        <v>0</v>
      </c>
      <c r="AK1647">
        <f t="shared" si="623"/>
        <v>0</v>
      </c>
      <c r="AL1647">
        <f t="shared" si="624"/>
        <v>0</v>
      </c>
      <c r="AM1647">
        <f t="shared" si="625"/>
        <v>0</v>
      </c>
      <c r="AO1647">
        <f t="shared" si="626"/>
        <v>0</v>
      </c>
      <c r="AP1647">
        <f t="shared" si="627"/>
        <v>0</v>
      </c>
    </row>
    <row r="1648" spans="1:42" x14ac:dyDescent="0.2">
      <c r="A1648" s="43"/>
      <c r="D1648" s="120">
        <f t="shared" si="609"/>
        <v>0</v>
      </c>
      <c r="O1648">
        <f t="shared" si="610"/>
        <v>0</v>
      </c>
      <c r="P1648">
        <f t="shared" si="628"/>
        <v>431</v>
      </c>
      <c r="Q1648">
        <f t="shared" si="629"/>
        <v>0</v>
      </c>
      <c r="R1648">
        <f t="shared" si="611"/>
        <v>0</v>
      </c>
      <c r="S1648">
        <f t="shared" si="612"/>
        <v>0</v>
      </c>
      <c r="T1648">
        <f t="shared" si="630"/>
        <v>0</v>
      </c>
      <c r="V1648">
        <f t="shared" si="613"/>
        <v>0</v>
      </c>
      <c r="W1648">
        <f t="shared" si="614"/>
        <v>0</v>
      </c>
      <c r="Y1648">
        <f t="shared" si="615"/>
        <v>0</v>
      </c>
      <c r="Z1648">
        <f t="shared" si="616"/>
        <v>0</v>
      </c>
      <c r="AB1648">
        <f t="shared" si="617"/>
        <v>0</v>
      </c>
      <c r="AC1648">
        <f t="shared" si="618"/>
        <v>0</v>
      </c>
      <c r="AE1648">
        <f t="shared" si="619"/>
        <v>0</v>
      </c>
      <c r="AF1648">
        <f t="shared" si="620"/>
        <v>0</v>
      </c>
      <c r="AG1648">
        <f t="shared" si="631"/>
        <v>0</v>
      </c>
      <c r="AH1648">
        <f t="shared" si="632"/>
        <v>0</v>
      </c>
      <c r="AI1648">
        <f t="shared" si="621"/>
        <v>0</v>
      </c>
      <c r="AJ1648">
        <f t="shared" si="622"/>
        <v>0</v>
      </c>
      <c r="AK1648">
        <f t="shared" si="623"/>
        <v>0</v>
      </c>
      <c r="AL1648">
        <f t="shared" si="624"/>
        <v>0</v>
      </c>
      <c r="AM1648">
        <f t="shared" si="625"/>
        <v>0</v>
      </c>
      <c r="AO1648">
        <f t="shared" si="626"/>
        <v>0</v>
      </c>
      <c r="AP1648">
        <f t="shared" si="627"/>
        <v>0</v>
      </c>
    </row>
    <row r="1649" spans="1:42" x14ac:dyDescent="0.2">
      <c r="A1649" s="43"/>
      <c r="D1649" s="120">
        <f t="shared" si="609"/>
        <v>0</v>
      </c>
      <c r="O1649">
        <f t="shared" si="610"/>
        <v>0</v>
      </c>
      <c r="P1649">
        <f t="shared" si="628"/>
        <v>431</v>
      </c>
      <c r="Q1649">
        <f t="shared" si="629"/>
        <v>0</v>
      </c>
      <c r="R1649">
        <f t="shared" si="611"/>
        <v>0</v>
      </c>
      <c r="S1649">
        <f t="shared" si="612"/>
        <v>0</v>
      </c>
      <c r="T1649">
        <f t="shared" si="630"/>
        <v>0</v>
      </c>
      <c r="V1649">
        <f t="shared" si="613"/>
        <v>0</v>
      </c>
      <c r="W1649">
        <f t="shared" si="614"/>
        <v>0</v>
      </c>
      <c r="Y1649">
        <f t="shared" si="615"/>
        <v>0</v>
      </c>
      <c r="Z1649">
        <f t="shared" si="616"/>
        <v>0</v>
      </c>
      <c r="AB1649">
        <f t="shared" si="617"/>
        <v>0</v>
      </c>
      <c r="AC1649">
        <f t="shared" si="618"/>
        <v>0</v>
      </c>
      <c r="AE1649">
        <f t="shared" si="619"/>
        <v>0</v>
      </c>
      <c r="AF1649">
        <f t="shared" si="620"/>
        <v>0</v>
      </c>
      <c r="AG1649">
        <f t="shared" si="631"/>
        <v>0</v>
      </c>
      <c r="AH1649">
        <f t="shared" si="632"/>
        <v>0</v>
      </c>
      <c r="AI1649">
        <f t="shared" si="621"/>
        <v>0</v>
      </c>
      <c r="AJ1649">
        <f t="shared" si="622"/>
        <v>0</v>
      </c>
      <c r="AK1649">
        <f t="shared" si="623"/>
        <v>0</v>
      </c>
      <c r="AL1649">
        <f t="shared" si="624"/>
        <v>0</v>
      </c>
      <c r="AM1649">
        <f t="shared" si="625"/>
        <v>0</v>
      </c>
      <c r="AO1649">
        <f t="shared" si="626"/>
        <v>0</v>
      </c>
      <c r="AP1649">
        <f t="shared" si="627"/>
        <v>0</v>
      </c>
    </row>
    <row r="1650" spans="1:42" x14ac:dyDescent="0.2">
      <c r="A1650" s="43"/>
      <c r="D1650" s="120">
        <f t="shared" si="609"/>
        <v>0</v>
      </c>
      <c r="O1650">
        <f t="shared" si="610"/>
        <v>0</v>
      </c>
      <c r="P1650">
        <f t="shared" si="628"/>
        <v>431</v>
      </c>
      <c r="Q1650">
        <f t="shared" si="629"/>
        <v>0</v>
      </c>
      <c r="R1650">
        <f t="shared" si="611"/>
        <v>0</v>
      </c>
      <c r="S1650">
        <f t="shared" si="612"/>
        <v>0</v>
      </c>
      <c r="T1650">
        <f t="shared" si="630"/>
        <v>0</v>
      </c>
      <c r="V1650">
        <f t="shared" si="613"/>
        <v>0</v>
      </c>
      <c r="W1650">
        <f t="shared" si="614"/>
        <v>0</v>
      </c>
      <c r="Y1650">
        <f t="shared" si="615"/>
        <v>0</v>
      </c>
      <c r="Z1650">
        <f t="shared" si="616"/>
        <v>0</v>
      </c>
      <c r="AB1650">
        <f t="shared" si="617"/>
        <v>0</v>
      </c>
      <c r="AC1650">
        <f t="shared" si="618"/>
        <v>0</v>
      </c>
      <c r="AE1650">
        <f t="shared" si="619"/>
        <v>0</v>
      </c>
      <c r="AF1650">
        <f t="shared" si="620"/>
        <v>0</v>
      </c>
      <c r="AG1650">
        <f t="shared" si="631"/>
        <v>0</v>
      </c>
      <c r="AH1650">
        <f t="shared" si="632"/>
        <v>0</v>
      </c>
      <c r="AI1650">
        <f t="shared" si="621"/>
        <v>0</v>
      </c>
      <c r="AJ1650">
        <f t="shared" si="622"/>
        <v>0</v>
      </c>
      <c r="AK1650">
        <f t="shared" si="623"/>
        <v>0</v>
      </c>
      <c r="AL1650">
        <f t="shared" si="624"/>
        <v>0</v>
      </c>
      <c r="AM1650">
        <f t="shared" si="625"/>
        <v>0</v>
      </c>
      <c r="AO1650">
        <f t="shared" si="626"/>
        <v>0</v>
      </c>
      <c r="AP1650">
        <f t="shared" si="627"/>
        <v>0</v>
      </c>
    </row>
    <row r="1651" spans="1:42" x14ac:dyDescent="0.2">
      <c r="A1651" s="43"/>
      <c r="D1651" s="120">
        <f t="shared" si="609"/>
        <v>0</v>
      </c>
      <c r="O1651">
        <f t="shared" si="610"/>
        <v>0</v>
      </c>
      <c r="P1651">
        <f t="shared" si="628"/>
        <v>431</v>
      </c>
      <c r="Q1651">
        <f t="shared" si="629"/>
        <v>0</v>
      </c>
      <c r="R1651">
        <f t="shared" si="611"/>
        <v>0</v>
      </c>
      <c r="S1651">
        <f t="shared" si="612"/>
        <v>0</v>
      </c>
      <c r="T1651">
        <f t="shared" si="630"/>
        <v>0</v>
      </c>
      <c r="V1651">
        <f t="shared" si="613"/>
        <v>0</v>
      </c>
      <c r="W1651">
        <f t="shared" si="614"/>
        <v>0</v>
      </c>
      <c r="Y1651">
        <f t="shared" si="615"/>
        <v>0</v>
      </c>
      <c r="Z1651">
        <f t="shared" si="616"/>
        <v>0</v>
      </c>
      <c r="AB1651">
        <f t="shared" si="617"/>
        <v>0</v>
      </c>
      <c r="AC1651">
        <f t="shared" si="618"/>
        <v>0</v>
      </c>
      <c r="AE1651">
        <f t="shared" si="619"/>
        <v>0</v>
      </c>
      <c r="AF1651">
        <f t="shared" si="620"/>
        <v>0</v>
      </c>
      <c r="AG1651">
        <f t="shared" si="631"/>
        <v>0</v>
      </c>
      <c r="AH1651">
        <f t="shared" si="632"/>
        <v>0</v>
      </c>
      <c r="AI1651">
        <f t="shared" si="621"/>
        <v>0</v>
      </c>
      <c r="AJ1651">
        <f t="shared" si="622"/>
        <v>0</v>
      </c>
      <c r="AK1651">
        <f t="shared" si="623"/>
        <v>0</v>
      </c>
      <c r="AL1651">
        <f t="shared" si="624"/>
        <v>0</v>
      </c>
      <c r="AM1651">
        <f t="shared" si="625"/>
        <v>0</v>
      </c>
      <c r="AO1651">
        <f t="shared" si="626"/>
        <v>0</v>
      </c>
      <c r="AP1651">
        <f t="shared" si="627"/>
        <v>0</v>
      </c>
    </row>
    <row r="1652" spans="1:42" x14ac:dyDescent="0.2">
      <c r="A1652" s="43"/>
      <c r="D1652" s="120">
        <f t="shared" si="609"/>
        <v>0</v>
      </c>
      <c r="O1652">
        <f t="shared" si="610"/>
        <v>0</v>
      </c>
      <c r="P1652">
        <f t="shared" si="628"/>
        <v>431</v>
      </c>
      <c r="Q1652">
        <f t="shared" si="629"/>
        <v>0</v>
      </c>
      <c r="R1652">
        <f t="shared" si="611"/>
        <v>0</v>
      </c>
      <c r="S1652">
        <f t="shared" si="612"/>
        <v>0</v>
      </c>
      <c r="T1652">
        <f t="shared" si="630"/>
        <v>0</v>
      </c>
      <c r="V1652">
        <f t="shared" si="613"/>
        <v>0</v>
      </c>
      <c r="W1652">
        <f t="shared" si="614"/>
        <v>0</v>
      </c>
      <c r="Y1652">
        <f t="shared" si="615"/>
        <v>0</v>
      </c>
      <c r="Z1652">
        <f t="shared" si="616"/>
        <v>0</v>
      </c>
      <c r="AB1652">
        <f t="shared" si="617"/>
        <v>0</v>
      </c>
      <c r="AC1652">
        <f t="shared" si="618"/>
        <v>0</v>
      </c>
      <c r="AE1652">
        <f t="shared" si="619"/>
        <v>0</v>
      </c>
      <c r="AF1652">
        <f t="shared" si="620"/>
        <v>0</v>
      </c>
      <c r="AG1652">
        <f t="shared" si="631"/>
        <v>0</v>
      </c>
      <c r="AH1652">
        <f t="shared" si="632"/>
        <v>0</v>
      </c>
      <c r="AI1652">
        <f t="shared" si="621"/>
        <v>0</v>
      </c>
      <c r="AJ1652">
        <f t="shared" si="622"/>
        <v>0</v>
      </c>
      <c r="AK1652">
        <f t="shared" si="623"/>
        <v>0</v>
      </c>
      <c r="AL1652">
        <f t="shared" si="624"/>
        <v>0</v>
      </c>
      <c r="AM1652">
        <f t="shared" si="625"/>
        <v>0</v>
      </c>
      <c r="AO1652">
        <f t="shared" si="626"/>
        <v>0</v>
      </c>
      <c r="AP1652">
        <f t="shared" si="627"/>
        <v>0</v>
      </c>
    </row>
    <row r="1653" spans="1:42" x14ac:dyDescent="0.2">
      <c r="A1653" s="43"/>
      <c r="D1653" s="120">
        <f t="shared" si="609"/>
        <v>0</v>
      </c>
      <c r="O1653">
        <f t="shared" si="610"/>
        <v>0</v>
      </c>
      <c r="P1653">
        <f t="shared" si="628"/>
        <v>431</v>
      </c>
      <c r="Q1653">
        <f t="shared" si="629"/>
        <v>0</v>
      </c>
      <c r="R1653">
        <f t="shared" si="611"/>
        <v>0</v>
      </c>
      <c r="S1653">
        <f t="shared" si="612"/>
        <v>0</v>
      </c>
      <c r="T1653">
        <f t="shared" si="630"/>
        <v>0</v>
      </c>
      <c r="V1653">
        <f t="shared" si="613"/>
        <v>0</v>
      </c>
      <c r="W1653">
        <f t="shared" si="614"/>
        <v>0</v>
      </c>
      <c r="Y1653">
        <f t="shared" si="615"/>
        <v>0</v>
      </c>
      <c r="Z1653">
        <f t="shared" si="616"/>
        <v>0</v>
      </c>
      <c r="AB1653">
        <f t="shared" si="617"/>
        <v>0</v>
      </c>
      <c r="AC1653">
        <f t="shared" si="618"/>
        <v>0</v>
      </c>
      <c r="AE1653">
        <f t="shared" si="619"/>
        <v>0</v>
      </c>
      <c r="AF1653">
        <f t="shared" si="620"/>
        <v>0</v>
      </c>
      <c r="AG1653">
        <f t="shared" si="631"/>
        <v>0</v>
      </c>
      <c r="AH1653">
        <f t="shared" si="632"/>
        <v>0</v>
      </c>
      <c r="AI1653">
        <f t="shared" si="621"/>
        <v>0</v>
      </c>
      <c r="AJ1653">
        <f t="shared" si="622"/>
        <v>0</v>
      </c>
      <c r="AK1653">
        <f t="shared" si="623"/>
        <v>0</v>
      </c>
      <c r="AL1653">
        <f t="shared" si="624"/>
        <v>0</v>
      </c>
      <c r="AM1653">
        <f t="shared" si="625"/>
        <v>0</v>
      </c>
      <c r="AO1653">
        <f t="shared" si="626"/>
        <v>0</v>
      </c>
      <c r="AP1653">
        <f t="shared" si="627"/>
        <v>0</v>
      </c>
    </row>
    <row r="1654" spans="1:42" x14ac:dyDescent="0.2">
      <c r="A1654" s="43"/>
      <c r="D1654" s="120">
        <f t="shared" si="609"/>
        <v>0</v>
      </c>
      <c r="O1654">
        <f t="shared" si="610"/>
        <v>0</v>
      </c>
      <c r="P1654">
        <f t="shared" si="628"/>
        <v>431</v>
      </c>
      <c r="Q1654">
        <f t="shared" si="629"/>
        <v>0</v>
      </c>
      <c r="R1654">
        <f t="shared" si="611"/>
        <v>0</v>
      </c>
      <c r="S1654">
        <f t="shared" si="612"/>
        <v>0</v>
      </c>
      <c r="T1654">
        <f t="shared" si="630"/>
        <v>0</v>
      </c>
      <c r="V1654">
        <f t="shared" si="613"/>
        <v>0</v>
      </c>
      <c r="W1654">
        <f t="shared" si="614"/>
        <v>0</v>
      </c>
      <c r="Y1654">
        <f t="shared" si="615"/>
        <v>0</v>
      </c>
      <c r="Z1654">
        <f t="shared" si="616"/>
        <v>0</v>
      </c>
      <c r="AB1654">
        <f t="shared" si="617"/>
        <v>0</v>
      </c>
      <c r="AC1654">
        <f t="shared" si="618"/>
        <v>0</v>
      </c>
      <c r="AE1654">
        <f t="shared" si="619"/>
        <v>0</v>
      </c>
      <c r="AF1654">
        <f t="shared" si="620"/>
        <v>0</v>
      </c>
      <c r="AG1654">
        <f t="shared" si="631"/>
        <v>0</v>
      </c>
      <c r="AH1654">
        <f t="shared" si="632"/>
        <v>0</v>
      </c>
      <c r="AI1654">
        <f t="shared" si="621"/>
        <v>0</v>
      </c>
      <c r="AJ1654">
        <f t="shared" si="622"/>
        <v>0</v>
      </c>
      <c r="AK1654">
        <f t="shared" si="623"/>
        <v>0</v>
      </c>
      <c r="AL1654">
        <f t="shared" si="624"/>
        <v>0</v>
      </c>
      <c r="AM1654">
        <f t="shared" si="625"/>
        <v>0</v>
      </c>
      <c r="AO1654">
        <f t="shared" si="626"/>
        <v>0</v>
      </c>
      <c r="AP1654">
        <f t="shared" si="627"/>
        <v>0</v>
      </c>
    </row>
    <row r="1655" spans="1:42" x14ac:dyDescent="0.2">
      <c r="A1655" s="43"/>
      <c r="D1655" s="120">
        <f t="shared" si="609"/>
        <v>0</v>
      </c>
      <c r="O1655">
        <f t="shared" si="610"/>
        <v>0</v>
      </c>
      <c r="P1655">
        <f t="shared" si="628"/>
        <v>431</v>
      </c>
      <c r="Q1655">
        <f t="shared" si="629"/>
        <v>0</v>
      </c>
      <c r="R1655">
        <f t="shared" si="611"/>
        <v>0</v>
      </c>
      <c r="S1655">
        <f t="shared" si="612"/>
        <v>0</v>
      </c>
      <c r="T1655">
        <f t="shared" si="630"/>
        <v>0</v>
      </c>
      <c r="V1655">
        <f t="shared" si="613"/>
        <v>0</v>
      </c>
      <c r="W1655">
        <f t="shared" si="614"/>
        <v>0</v>
      </c>
      <c r="Y1655">
        <f t="shared" si="615"/>
        <v>0</v>
      </c>
      <c r="Z1655">
        <f t="shared" si="616"/>
        <v>0</v>
      </c>
      <c r="AB1655">
        <f t="shared" si="617"/>
        <v>0</v>
      </c>
      <c r="AC1655">
        <f t="shared" si="618"/>
        <v>0</v>
      </c>
      <c r="AE1655">
        <f t="shared" si="619"/>
        <v>0</v>
      </c>
      <c r="AF1655">
        <f t="shared" si="620"/>
        <v>0</v>
      </c>
      <c r="AG1655">
        <f t="shared" si="631"/>
        <v>0</v>
      </c>
      <c r="AH1655">
        <f t="shared" si="632"/>
        <v>0</v>
      </c>
      <c r="AI1655">
        <f t="shared" si="621"/>
        <v>0</v>
      </c>
      <c r="AJ1655">
        <f t="shared" si="622"/>
        <v>0</v>
      </c>
      <c r="AK1655">
        <f t="shared" si="623"/>
        <v>0</v>
      </c>
      <c r="AL1655">
        <f t="shared" si="624"/>
        <v>0</v>
      </c>
      <c r="AM1655">
        <f t="shared" si="625"/>
        <v>0</v>
      </c>
      <c r="AO1655">
        <f t="shared" si="626"/>
        <v>0</v>
      </c>
      <c r="AP1655">
        <f t="shared" si="627"/>
        <v>0</v>
      </c>
    </row>
    <row r="1656" spans="1:42" x14ac:dyDescent="0.2">
      <c r="A1656" s="43"/>
      <c r="D1656" s="120">
        <f t="shared" si="609"/>
        <v>0</v>
      </c>
      <c r="O1656">
        <f t="shared" si="610"/>
        <v>0</v>
      </c>
      <c r="P1656">
        <f t="shared" si="628"/>
        <v>431</v>
      </c>
      <c r="Q1656">
        <f t="shared" si="629"/>
        <v>0</v>
      </c>
      <c r="R1656">
        <f t="shared" si="611"/>
        <v>0</v>
      </c>
      <c r="S1656">
        <f t="shared" si="612"/>
        <v>0</v>
      </c>
      <c r="T1656">
        <f t="shared" si="630"/>
        <v>0</v>
      </c>
      <c r="V1656">
        <f t="shared" si="613"/>
        <v>0</v>
      </c>
      <c r="W1656">
        <f t="shared" si="614"/>
        <v>0</v>
      </c>
      <c r="Y1656">
        <f t="shared" si="615"/>
        <v>0</v>
      </c>
      <c r="Z1656">
        <f t="shared" si="616"/>
        <v>0</v>
      </c>
      <c r="AB1656">
        <f t="shared" si="617"/>
        <v>0</v>
      </c>
      <c r="AC1656">
        <f t="shared" si="618"/>
        <v>0</v>
      </c>
      <c r="AE1656">
        <f t="shared" si="619"/>
        <v>0</v>
      </c>
      <c r="AF1656">
        <f t="shared" si="620"/>
        <v>0</v>
      </c>
      <c r="AG1656">
        <f t="shared" si="631"/>
        <v>0</v>
      </c>
      <c r="AH1656">
        <f t="shared" si="632"/>
        <v>0</v>
      </c>
      <c r="AI1656">
        <f t="shared" si="621"/>
        <v>0</v>
      </c>
      <c r="AJ1656">
        <f t="shared" si="622"/>
        <v>0</v>
      </c>
      <c r="AK1656">
        <f t="shared" si="623"/>
        <v>0</v>
      </c>
      <c r="AL1656">
        <f t="shared" si="624"/>
        <v>0</v>
      </c>
      <c r="AM1656">
        <f t="shared" si="625"/>
        <v>0</v>
      </c>
      <c r="AO1656">
        <f t="shared" si="626"/>
        <v>0</v>
      </c>
      <c r="AP1656">
        <f t="shared" si="627"/>
        <v>0</v>
      </c>
    </row>
    <row r="1657" spans="1:42" x14ac:dyDescent="0.2">
      <c r="A1657" s="43"/>
      <c r="D1657" s="120">
        <f t="shared" si="609"/>
        <v>0</v>
      </c>
      <c r="O1657">
        <f t="shared" si="610"/>
        <v>0</v>
      </c>
      <c r="P1657">
        <f t="shared" si="628"/>
        <v>431</v>
      </c>
      <c r="Q1657">
        <f t="shared" si="629"/>
        <v>0</v>
      </c>
      <c r="R1657">
        <f t="shared" si="611"/>
        <v>0</v>
      </c>
      <c r="S1657">
        <f t="shared" si="612"/>
        <v>0</v>
      </c>
      <c r="T1657">
        <f t="shared" si="630"/>
        <v>0</v>
      </c>
      <c r="V1657">
        <f t="shared" si="613"/>
        <v>0</v>
      </c>
      <c r="W1657">
        <f t="shared" si="614"/>
        <v>0</v>
      </c>
      <c r="Y1657">
        <f t="shared" si="615"/>
        <v>0</v>
      </c>
      <c r="Z1657">
        <f t="shared" si="616"/>
        <v>0</v>
      </c>
      <c r="AB1657">
        <f t="shared" si="617"/>
        <v>0</v>
      </c>
      <c r="AC1657">
        <f t="shared" si="618"/>
        <v>0</v>
      </c>
      <c r="AE1657">
        <f t="shared" si="619"/>
        <v>0</v>
      </c>
      <c r="AF1657">
        <f t="shared" si="620"/>
        <v>0</v>
      </c>
      <c r="AG1657">
        <f t="shared" si="631"/>
        <v>0</v>
      </c>
      <c r="AH1657">
        <f t="shared" si="632"/>
        <v>0</v>
      </c>
      <c r="AI1657">
        <f t="shared" si="621"/>
        <v>0</v>
      </c>
      <c r="AJ1657">
        <f t="shared" si="622"/>
        <v>0</v>
      </c>
      <c r="AK1657">
        <f t="shared" si="623"/>
        <v>0</v>
      </c>
      <c r="AL1657">
        <f t="shared" si="624"/>
        <v>0</v>
      </c>
      <c r="AM1657">
        <f t="shared" si="625"/>
        <v>0</v>
      </c>
      <c r="AO1657">
        <f t="shared" si="626"/>
        <v>0</v>
      </c>
      <c r="AP1657">
        <f t="shared" si="627"/>
        <v>0</v>
      </c>
    </row>
    <row r="1658" spans="1:42" x14ac:dyDescent="0.2">
      <c r="A1658" s="43"/>
      <c r="D1658" s="120">
        <f t="shared" si="609"/>
        <v>0</v>
      </c>
      <c r="O1658">
        <f t="shared" si="610"/>
        <v>0</v>
      </c>
      <c r="P1658">
        <f t="shared" si="628"/>
        <v>431</v>
      </c>
      <c r="Q1658">
        <f t="shared" si="629"/>
        <v>0</v>
      </c>
      <c r="R1658">
        <f t="shared" si="611"/>
        <v>0</v>
      </c>
      <c r="S1658">
        <f t="shared" si="612"/>
        <v>0</v>
      </c>
      <c r="T1658">
        <f t="shared" si="630"/>
        <v>0</v>
      </c>
      <c r="V1658">
        <f t="shared" si="613"/>
        <v>0</v>
      </c>
      <c r="W1658">
        <f t="shared" si="614"/>
        <v>0</v>
      </c>
      <c r="Y1658">
        <f t="shared" si="615"/>
        <v>0</v>
      </c>
      <c r="Z1658">
        <f t="shared" si="616"/>
        <v>0</v>
      </c>
      <c r="AB1658">
        <f t="shared" si="617"/>
        <v>0</v>
      </c>
      <c r="AC1658">
        <f t="shared" si="618"/>
        <v>0</v>
      </c>
      <c r="AE1658">
        <f t="shared" si="619"/>
        <v>0</v>
      </c>
      <c r="AF1658">
        <f t="shared" si="620"/>
        <v>0</v>
      </c>
      <c r="AG1658">
        <f t="shared" si="631"/>
        <v>0</v>
      </c>
      <c r="AH1658">
        <f t="shared" si="632"/>
        <v>0</v>
      </c>
      <c r="AI1658">
        <f t="shared" si="621"/>
        <v>0</v>
      </c>
      <c r="AJ1658">
        <f t="shared" si="622"/>
        <v>0</v>
      </c>
      <c r="AK1658">
        <f t="shared" si="623"/>
        <v>0</v>
      </c>
      <c r="AL1658">
        <f t="shared" si="624"/>
        <v>0</v>
      </c>
      <c r="AM1658">
        <f t="shared" si="625"/>
        <v>0</v>
      </c>
      <c r="AO1658">
        <f t="shared" si="626"/>
        <v>0</v>
      </c>
      <c r="AP1658">
        <f t="shared" si="627"/>
        <v>0</v>
      </c>
    </row>
    <row r="1659" spans="1:42" x14ac:dyDescent="0.2">
      <c r="A1659" s="43"/>
      <c r="D1659" s="120">
        <f t="shared" si="609"/>
        <v>0</v>
      </c>
      <c r="O1659">
        <f t="shared" si="610"/>
        <v>0</v>
      </c>
      <c r="P1659">
        <f t="shared" si="628"/>
        <v>431</v>
      </c>
      <c r="Q1659">
        <f t="shared" si="629"/>
        <v>0</v>
      </c>
      <c r="R1659">
        <f t="shared" si="611"/>
        <v>0</v>
      </c>
      <c r="S1659">
        <f t="shared" si="612"/>
        <v>0</v>
      </c>
      <c r="T1659">
        <f t="shared" si="630"/>
        <v>0</v>
      </c>
      <c r="V1659">
        <f t="shared" si="613"/>
        <v>0</v>
      </c>
      <c r="W1659">
        <f t="shared" si="614"/>
        <v>0</v>
      </c>
      <c r="Y1659">
        <f t="shared" si="615"/>
        <v>0</v>
      </c>
      <c r="Z1659">
        <f t="shared" si="616"/>
        <v>0</v>
      </c>
      <c r="AB1659">
        <f t="shared" si="617"/>
        <v>0</v>
      </c>
      <c r="AC1659">
        <f t="shared" si="618"/>
        <v>0</v>
      </c>
      <c r="AE1659">
        <f t="shared" si="619"/>
        <v>0</v>
      </c>
      <c r="AF1659">
        <f t="shared" si="620"/>
        <v>0</v>
      </c>
      <c r="AG1659">
        <f t="shared" si="631"/>
        <v>0</v>
      </c>
      <c r="AH1659">
        <f t="shared" si="632"/>
        <v>0</v>
      </c>
      <c r="AI1659">
        <f t="shared" si="621"/>
        <v>0</v>
      </c>
      <c r="AJ1659">
        <f t="shared" si="622"/>
        <v>0</v>
      </c>
      <c r="AK1659">
        <f t="shared" si="623"/>
        <v>0</v>
      </c>
      <c r="AL1659">
        <f t="shared" si="624"/>
        <v>0</v>
      </c>
      <c r="AM1659">
        <f t="shared" si="625"/>
        <v>0</v>
      </c>
      <c r="AO1659">
        <f t="shared" si="626"/>
        <v>0</v>
      </c>
      <c r="AP1659">
        <f t="shared" si="627"/>
        <v>0</v>
      </c>
    </row>
    <row r="1660" spans="1:42" x14ac:dyDescent="0.2">
      <c r="A1660" s="43"/>
      <c r="D1660" s="120">
        <f t="shared" si="609"/>
        <v>0</v>
      </c>
      <c r="O1660">
        <f t="shared" si="610"/>
        <v>0</v>
      </c>
      <c r="P1660">
        <f t="shared" si="628"/>
        <v>431</v>
      </c>
      <c r="Q1660">
        <f t="shared" si="629"/>
        <v>0</v>
      </c>
      <c r="R1660">
        <f t="shared" si="611"/>
        <v>0</v>
      </c>
      <c r="S1660">
        <f t="shared" si="612"/>
        <v>0</v>
      </c>
      <c r="T1660">
        <f t="shared" si="630"/>
        <v>0</v>
      </c>
      <c r="V1660">
        <f t="shared" si="613"/>
        <v>0</v>
      </c>
      <c r="W1660">
        <f t="shared" si="614"/>
        <v>0</v>
      </c>
      <c r="Y1660">
        <f t="shared" si="615"/>
        <v>0</v>
      </c>
      <c r="Z1660">
        <f t="shared" si="616"/>
        <v>0</v>
      </c>
      <c r="AB1660">
        <f t="shared" si="617"/>
        <v>0</v>
      </c>
      <c r="AC1660">
        <f t="shared" si="618"/>
        <v>0</v>
      </c>
      <c r="AE1660">
        <f t="shared" si="619"/>
        <v>0</v>
      </c>
      <c r="AF1660">
        <f t="shared" si="620"/>
        <v>0</v>
      </c>
      <c r="AG1660">
        <f t="shared" si="631"/>
        <v>0</v>
      </c>
      <c r="AH1660">
        <f t="shared" si="632"/>
        <v>0</v>
      </c>
      <c r="AI1660">
        <f t="shared" si="621"/>
        <v>0</v>
      </c>
      <c r="AJ1660">
        <f t="shared" si="622"/>
        <v>0</v>
      </c>
      <c r="AK1660">
        <f t="shared" si="623"/>
        <v>0</v>
      </c>
      <c r="AL1660">
        <f t="shared" si="624"/>
        <v>0</v>
      </c>
      <c r="AM1660">
        <f t="shared" si="625"/>
        <v>0</v>
      </c>
      <c r="AO1660">
        <f t="shared" si="626"/>
        <v>0</v>
      </c>
      <c r="AP1660">
        <f t="shared" si="627"/>
        <v>0</v>
      </c>
    </row>
    <row r="1661" spans="1:42" x14ac:dyDescent="0.2">
      <c r="A1661" s="43"/>
      <c r="D1661" s="120">
        <f t="shared" si="609"/>
        <v>0</v>
      </c>
      <c r="O1661">
        <f t="shared" si="610"/>
        <v>0</v>
      </c>
      <c r="P1661">
        <f t="shared" si="628"/>
        <v>431</v>
      </c>
      <c r="Q1661">
        <f t="shared" si="629"/>
        <v>0</v>
      </c>
      <c r="R1661">
        <f t="shared" si="611"/>
        <v>0</v>
      </c>
      <c r="S1661">
        <f t="shared" si="612"/>
        <v>0</v>
      </c>
      <c r="T1661">
        <f t="shared" si="630"/>
        <v>0</v>
      </c>
      <c r="V1661">
        <f t="shared" si="613"/>
        <v>0</v>
      </c>
      <c r="W1661">
        <f t="shared" si="614"/>
        <v>0</v>
      </c>
      <c r="Y1661">
        <f t="shared" si="615"/>
        <v>0</v>
      </c>
      <c r="Z1661">
        <f t="shared" si="616"/>
        <v>0</v>
      </c>
      <c r="AB1661">
        <f t="shared" si="617"/>
        <v>0</v>
      </c>
      <c r="AC1661">
        <f t="shared" si="618"/>
        <v>0</v>
      </c>
      <c r="AE1661">
        <f t="shared" si="619"/>
        <v>0</v>
      </c>
      <c r="AF1661">
        <f t="shared" si="620"/>
        <v>0</v>
      </c>
      <c r="AG1661">
        <f t="shared" si="631"/>
        <v>0</v>
      </c>
      <c r="AH1661">
        <f t="shared" si="632"/>
        <v>0</v>
      </c>
      <c r="AI1661">
        <f t="shared" si="621"/>
        <v>0</v>
      </c>
      <c r="AJ1661">
        <f t="shared" si="622"/>
        <v>0</v>
      </c>
      <c r="AK1661">
        <f t="shared" si="623"/>
        <v>0</v>
      </c>
      <c r="AL1661">
        <f t="shared" si="624"/>
        <v>0</v>
      </c>
      <c r="AM1661">
        <f t="shared" si="625"/>
        <v>0</v>
      </c>
      <c r="AO1661">
        <f t="shared" si="626"/>
        <v>0</v>
      </c>
      <c r="AP1661">
        <f t="shared" si="627"/>
        <v>0</v>
      </c>
    </row>
    <row r="1662" spans="1:42" x14ac:dyDescent="0.2">
      <c r="A1662" s="43"/>
      <c r="D1662" s="120">
        <f t="shared" si="609"/>
        <v>0</v>
      </c>
      <c r="O1662">
        <f t="shared" si="610"/>
        <v>0</v>
      </c>
      <c r="P1662">
        <f t="shared" si="628"/>
        <v>431</v>
      </c>
      <c r="Q1662">
        <f t="shared" si="629"/>
        <v>0</v>
      </c>
      <c r="R1662">
        <f t="shared" si="611"/>
        <v>0</v>
      </c>
      <c r="S1662">
        <f t="shared" si="612"/>
        <v>0</v>
      </c>
      <c r="T1662">
        <f t="shared" si="630"/>
        <v>0</v>
      </c>
      <c r="V1662">
        <f t="shared" si="613"/>
        <v>0</v>
      </c>
      <c r="W1662">
        <f t="shared" si="614"/>
        <v>0</v>
      </c>
      <c r="Y1662">
        <f t="shared" si="615"/>
        <v>0</v>
      </c>
      <c r="Z1662">
        <f t="shared" si="616"/>
        <v>0</v>
      </c>
      <c r="AB1662">
        <f t="shared" si="617"/>
        <v>0</v>
      </c>
      <c r="AC1662">
        <f t="shared" si="618"/>
        <v>0</v>
      </c>
      <c r="AE1662">
        <f t="shared" si="619"/>
        <v>0</v>
      </c>
      <c r="AF1662">
        <f t="shared" si="620"/>
        <v>0</v>
      </c>
      <c r="AG1662">
        <f t="shared" si="631"/>
        <v>0</v>
      </c>
      <c r="AH1662">
        <f t="shared" si="632"/>
        <v>0</v>
      </c>
      <c r="AI1662">
        <f t="shared" si="621"/>
        <v>0</v>
      </c>
      <c r="AJ1662">
        <f t="shared" si="622"/>
        <v>0</v>
      </c>
      <c r="AK1662">
        <f t="shared" si="623"/>
        <v>0</v>
      </c>
      <c r="AL1662">
        <f t="shared" si="624"/>
        <v>0</v>
      </c>
      <c r="AM1662">
        <f t="shared" si="625"/>
        <v>0</v>
      </c>
      <c r="AO1662">
        <f t="shared" si="626"/>
        <v>0</v>
      </c>
      <c r="AP1662">
        <f t="shared" si="627"/>
        <v>0</v>
      </c>
    </row>
    <row r="1663" spans="1:42" x14ac:dyDescent="0.2">
      <c r="A1663" s="43"/>
      <c r="D1663" s="120">
        <f t="shared" si="609"/>
        <v>0</v>
      </c>
      <c r="O1663">
        <f t="shared" si="610"/>
        <v>0</v>
      </c>
      <c r="P1663">
        <f t="shared" si="628"/>
        <v>431</v>
      </c>
      <c r="Q1663">
        <f t="shared" si="629"/>
        <v>0</v>
      </c>
      <c r="R1663">
        <f t="shared" si="611"/>
        <v>0</v>
      </c>
      <c r="S1663">
        <f t="shared" si="612"/>
        <v>0</v>
      </c>
      <c r="T1663">
        <f t="shared" si="630"/>
        <v>0</v>
      </c>
      <c r="V1663">
        <f t="shared" si="613"/>
        <v>0</v>
      </c>
      <c r="W1663">
        <f t="shared" si="614"/>
        <v>0</v>
      </c>
      <c r="Y1663">
        <f t="shared" si="615"/>
        <v>0</v>
      </c>
      <c r="Z1663">
        <f t="shared" si="616"/>
        <v>0</v>
      </c>
      <c r="AB1663">
        <f t="shared" si="617"/>
        <v>0</v>
      </c>
      <c r="AC1663">
        <f t="shared" si="618"/>
        <v>0</v>
      </c>
      <c r="AE1663">
        <f t="shared" si="619"/>
        <v>0</v>
      </c>
      <c r="AF1663">
        <f t="shared" si="620"/>
        <v>0</v>
      </c>
      <c r="AG1663">
        <f t="shared" si="631"/>
        <v>0</v>
      </c>
      <c r="AH1663">
        <f t="shared" si="632"/>
        <v>0</v>
      </c>
      <c r="AI1663">
        <f t="shared" si="621"/>
        <v>0</v>
      </c>
      <c r="AJ1663">
        <f t="shared" si="622"/>
        <v>0</v>
      </c>
      <c r="AK1663">
        <f t="shared" si="623"/>
        <v>0</v>
      </c>
      <c r="AL1663">
        <f t="shared" si="624"/>
        <v>0</v>
      </c>
      <c r="AM1663">
        <f t="shared" si="625"/>
        <v>0</v>
      </c>
      <c r="AO1663">
        <f t="shared" si="626"/>
        <v>0</v>
      </c>
      <c r="AP1663">
        <f t="shared" si="627"/>
        <v>0</v>
      </c>
    </row>
    <row r="1664" spans="1:42" x14ac:dyDescent="0.2">
      <c r="A1664" s="43"/>
      <c r="D1664" s="120">
        <f t="shared" si="609"/>
        <v>0</v>
      </c>
      <c r="O1664">
        <f t="shared" si="610"/>
        <v>0</v>
      </c>
      <c r="P1664">
        <f t="shared" si="628"/>
        <v>431</v>
      </c>
      <c r="Q1664">
        <f t="shared" si="629"/>
        <v>0</v>
      </c>
      <c r="R1664">
        <f t="shared" si="611"/>
        <v>0</v>
      </c>
      <c r="S1664">
        <f t="shared" si="612"/>
        <v>0</v>
      </c>
      <c r="T1664">
        <f t="shared" si="630"/>
        <v>0</v>
      </c>
      <c r="V1664">
        <f t="shared" si="613"/>
        <v>0</v>
      </c>
      <c r="W1664">
        <f t="shared" si="614"/>
        <v>0</v>
      </c>
      <c r="Y1664">
        <f t="shared" si="615"/>
        <v>0</v>
      </c>
      <c r="Z1664">
        <f t="shared" si="616"/>
        <v>0</v>
      </c>
      <c r="AB1664">
        <f t="shared" si="617"/>
        <v>0</v>
      </c>
      <c r="AC1664">
        <f t="shared" si="618"/>
        <v>0</v>
      </c>
      <c r="AE1664">
        <f t="shared" si="619"/>
        <v>0</v>
      </c>
      <c r="AF1664">
        <f t="shared" si="620"/>
        <v>0</v>
      </c>
      <c r="AG1664">
        <f t="shared" si="631"/>
        <v>0</v>
      </c>
      <c r="AH1664">
        <f t="shared" si="632"/>
        <v>0</v>
      </c>
      <c r="AI1664">
        <f t="shared" si="621"/>
        <v>0</v>
      </c>
      <c r="AJ1664">
        <f t="shared" si="622"/>
        <v>0</v>
      </c>
      <c r="AK1664">
        <f t="shared" si="623"/>
        <v>0</v>
      </c>
      <c r="AL1664">
        <f t="shared" si="624"/>
        <v>0</v>
      </c>
      <c r="AM1664">
        <f t="shared" si="625"/>
        <v>0</v>
      </c>
      <c r="AO1664">
        <f t="shared" si="626"/>
        <v>0</v>
      </c>
      <c r="AP1664">
        <f t="shared" si="627"/>
        <v>0</v>
      </c>
    </row>
    <row r="1665" spans="1:42" x14ac:dyDescent="0.2">
      <c r="A1665" s="43"/>
      <c r="D1665" s="120">
        <f t="shared" si="609"/>
        <v>0</v>
      </c>
      <c r="O1665">
        <f t="shared" si="610"/>
        <v>0</v>
      </c>
      <c r="P1665">
        <f t="shared" si="628"/>
        <v>431</v>
      </c>
      <c r="Q1665">
        <f t="shared" si="629"/>
        <v>0</v>
      </c>
      <c r="R1665">
        <f t="shared" si="611"/>
        <v>0</v>
      </c>
      <c r="S1665">
        <f t="shared" si="612"/>
        <v>0</v>
      </c>
      <c r="T1665">
        <f t="shared" si="630"/>
        <v>0</v>
      </c>
      <c r="V1665">
        <f t="shared" si="613"/>
        <v>0</v>
      </c>
      <c r="W1665">
        <f t="shared" si="614"/>
        <v>0</v>
      </c>
      <c r="Y1665">
        <f t="shared" si="615"/>
        <v>0</v>
      </c>
      <c r="Z1665">
        <f t="shared" si="616"/>
        <v>0</v>
      </c>
      <c r="AB1665">
        <f t="shared" si="617"/>
        <v>0</v>
      </c>
      <c r="AC1665">
        <f t="shared" si="618"/>
        <v>0</v>
      </c>
      <c r="AE1665">
        <f t="shared" si="619"/>
        <v>0</v>
      </c>
      <c r="AF1665">
        <f t="shared" si="620"/>
        <v>0</v>
      </c>
      <c r="AG1665">
        <f t="shared" si="631"/>
        <v>0</v>
      </c>
      <c r="AH1665">
        <f t="shared" si="632"/>
        <v>0</v>
      </c>
      <c r="AI1665">
        <f t="shared" si="621"/>
        <v>0</v>
      </c>
      <c r="AJ1665">
        <f t="shared" si="622"/>
        <v>0</v>
      </c>
      <c r="AK1665">
        <f t="shared" si="623"/>
        <v>0</v>
      </c>
      <c r="AL1665">
        <f t="shared" si="624"/>
        <v>0</v>
      </c>
      <c r="AM1665">
        <f t="shared" si="625"/>
        <v>0</v>
      </c>
      <c r="AO1665">
        <f t="shared" si="626"/>
        <v>0</v>
      </c>
      <c r="AP1665">
        <f t="shared" si="627"/>
        <v>0</v>
      </c>
    </row>
    <row r="1666" spans="1:42" x14ac:dyDescent="0.2">
      <c r="A1666" s="43"/>
      <c r="D1666" s="120">
        <f t="shared" ref="D1666:D1729" si="633">$T1666*SIGN($B1666)</f>
        <v>0</v>
      </c>
      <c r="O1666">
        <f t="shared" ref="O1666:O1729" si="634">($N$2-$A1666)*SIGN($A1666)</f>
        <v>0</v>
      </c>
      <c r="P1666">
        <f t="shared" si="628"/>
        <v>431</v>
      </c>
      <c r="Q1666">
        <f t="shared" si="629"/>
        <v>0</v>
      </c>
      <c r="R1666">
        <f t="shared" ref="R1666:R1729" si="635">(SUM($B$2:$C$2000)-$Q1666+1)*SIGN($Q1666)</f>
        <v>0</v>
      </c>
      <c r="S1666">
        <f t="shared" ref="S1666:S1729" si="636">($R1666-$B1666)/($R1666*SIGN($B1666)+(1-SIGN($B1666)))</f>
        <v>0</v>
      </c>
      <c r="T1666">
        <f t="shared" si="630"/>
        <v>0</v>
      </c>
      <c r="V1666">
        <f t="shared" ref="V1666:V1729" si="637">SIGN(MAX(SIGN($S1666)*(0.5-$T1666), 0))*ROW()</f>
        <v>0</v>
      </c>
      <c r="W1666">
        <f t="shared" ref="W1666:W1729" si="638">($R$2-$V1666)*SIGN($V1666)</f>
        <v>0</v>
      </c>
      <c r="Y1666">
        <f t="shared" ref="Y1666:Y1729" si="639">SIGN(MAX(SIGN($S1666)*(0.25-$T1666), 0))*ROW()</f>
        <v>0</v>
      </c>
      <c r="Z1666">
        <f t="shared" ref="Z1666:Z1729" si="640">($R$2-$Y1666)*SIGN($Y1666)</f>
        <v>0</v>
      </c>
      <c r="AB1666">
        <f t="shared" ref="AB1666:AB1729" si="641">SIGN(MAX(SIGN($S1666)*(0.75-$T1666), 0))*ROW()</f>
        <v>0</v>
      </c>
      <c r="AC1666">
        <f t="shared" ref="AC1666:AC1729" si="642">($R$2-$AB1666)*SIGN($AB1666)</f>
        <v>0</v>
      </c>
      <c r="AE1666">
        <f t="shared" ref="AE1666:AE1729" si="643">$A1666*$B1666</f>
        <v>0</v>
      </c>
      <c r="AF1666">
        <f t="shared" ref="AF1666:AF1729" si="644">$AG1666*$AH1666</f>
        <v>0</v>
      </c>
      <c r="AG1666">
        <f t="shared" si="631"/>
        <v>0</v>
      </c>
      <c r="AH1666">
        <f t="shared" si="632"/>
        <v>0</v>
      </c>
      <c r="AI1666">
        <f t="shared" ref="AI1666:AI1729" si="645">$AF1666+$AI1667</f>
        <v>0</v>
      </c>
      <c r="AJ1666">
        <f t="shared" ref="AJ1666:AJ1729" si="646">$AI1667*SIGN($AE1666)</f>
        <v>0</v>
      </c>
      <c r="AK1666">
        <f t="shared" ref="AK1666:AK1729" si="647">($B1666*$AJ1666^2)/((1-(SIGN($AJ1666)))+($R1666*($R1666-$B1666)))</f>
        <v>0</v>
      </c>
      <c r="AL1666">
        <f t="shared" ref="AL1666:AL1729" si="648">SIGN(MAX(SIGN($S1666)*(0.95-$T1666), 0))*ROW()</f>
        <v>0</v>
      </c>
      <c r="AM1666">
        <f t="shared" ref="AM1666:AM1729" si="649">($R$2-$AL1666)*SIGN($AL1666)</f>
        <v>0</v>
      </c>
      <c r="AO1666">
        <f t="shared" ref="AO1666:AO1729" si="650">SIGN(MAX(SIGN($S1666)*(0.05-$T1666), 0))*ROW()</f>
        <v>0</v>
      </c>
      <c r="AP1666">
        <f t="shared" ref="AP1666:AP1729" si="651">($R$2-$AO1666)*SIGN($AO1666)</f>
        <v>0</v>
      </c>
    </row>
    <row r="1667" spans="1:42" x14ac:dyDescent="0.2">
      <c r="A1667" s="43"/>
      <c r="D1667" s="120">
        <f t="shared" si="633"/>
        <v>0</v>
      </c>
      <c r="O1667">
        <f t="shared" si="634"/>
        <v>0</v>
      </c>
      <c r="P1667">
        <f t="shared" ref="P1667:P1730" si="652">($P1666+$B1667+$C1666)</f>
        <v>431</v>
      </c>
      <c r="Q1667">
        <f t="shared" ref="Q1667:Q1730" si="653">$P1667*SIGN($B1667)-($B1667-SIGN($B1667))</f>
        <v>0</v>
      </c>
      <c r="R1667">
        <f t="shared" si="635"/>
        <v>0</v>
      </c>
      <c r="S1667">
        <f t="shared" si="636"/>
        <v>0</v>
      </c>
      <c r="T1667">
        <f t="shared" ref="T1667:T1730" si="654">$S1667*$T1666+(1-SIGN($B1667))*$T1666</f>
        <v>0</v>
      </c>
      <c r="V1667">
        <f t="shared" si="637"/>
        <v>0</v>
      </c>
      <c r="W1667">
        <f t="shared" si="638"/>
        <v>0</v>
      </c>
      <c r="Y1667">
        <f t="shared" si="639"/>
        <v>0</v>
      </c>
      <c r="Z1667">
        <f t="shared" si="640"/>
        <v>0</v>
      </c>
      <c r="AB1667">
        <f t="shared" si="641"/>
        <v>0</v>
      </c>
      <c r="AC1667">
        <f t="shared" si="642"/>
        <v>0</v>
      </c>
      <c r="AE1667">
        <f t="shared" si="643"/>
        <v>0</v>
      </c>
      <c r="AF1667">
        <f t="shared" si="644"/>
        <v>0</v>
      </c>
      <c r="AG1667">
        <f t="shared" ref="AG1667:AG1730" si="655">$A1666-$A1667</f>
        <v>0</v>
      </c>
      <c r="AH1667">
        <f t="shared" ref="AH1667:AH1730" si="656">$T1666</f>
        <v>0</v>
      </c>
      <c r="AI1667">
        <f t="shared" si="645"/>
        <v>0</v>
      </c>
      <c r="AJ1667">
        <f t="shared" si="646"/>
        <v>0</v>
      </c>
      <c r="AK1667">
        <f t="shared" si="647"/>
        <v>0</v>
      </c>
      <c r="AL1667">
        <f t="shared" si="648"/>
        <v>0</v>
      </c>
      <c r="AM1667">
        <f t="shared" si="649"/>
        <v>0</v>
      </c>
      <c r="AO1667">
        <f t="shared" si="650"/>
        <v>0</v>
      </c>
      <c r="AP1667">
        <f t="shared" si="651"/>
        <v>0</v>
      </c>
    </row>
    <row r="1668" spans="1:42" x14ac:dyDescent="0.2">
      <c r="A1668" s="43"/>
      <c r="D1668" s="120">
        <f t="shared" si="633"/>
        <v>0</v>
      </c>
      <c r="O1668">
        <f t="shared" si="634"/>
        <v>0</v>
      </c>
      <c r="P1668">
        <f t="shared" si="652"/>
        <v>431</v>
      </c>
      <c r="Q1668">
        <f t="shared" si="653"/>
        <v>0</v>
      </c>
      <c r="R1668">
        <f t="shared" si="635"/>
        <v>0</v>
      </c>
      <c r="S1668">
        <f t="shared" si="636"/>
        <v>0</v>
      </c>
      <c r="T1668">
        <f t="shared" si="654"/>
        <v>0</v>
      </c>
      <c r="V1668">
        <f t="shared" si="637"/>
        <v>0</v>
      </c>
      <c r="W1668">
        <f t="shared" si="638"/>
        <v>0</v>
      </c>
      <c r="Y1668">
        <f t="shared" si="639"/>
        <v>0</v>
      </c>
      <c r="Z1668">
        <f t="shared" si="640"/>
        <v>0</v>
      </c>
      <c r="AB1668">
        <f t="shared" si="641"/>
        <v>0</v>
      </c>
      <c r="AC1668">
        <f t="shared" si="642"/>
        <v>0</v>
      </c>
      <c r="AE1668">
        <f t="shared" si="643"/>
        <v>0</v>
      </c>
      <c r="AF1668">
        <f t="shared" si="644"/>
        <v>0</v>
      </c>
      <c r="AG1668">
        <f t="shared" si="655"/>
        <v>0</v>
      </c>
      <c r="AH1668">
        <f t="shared" si="656"/>
        <v>0</v>
      </c>
      <c r="AI1668">
        <f t="shared" si="645"/>
        <v>0</v>
      </c>
      <c r="AJ1668">
        <f t="shared" si="646"/>
        <v>0</v>
      </c>
      <c r="AK1668">
        <f t="shared" si="647"/>
        <v>0</v>
      </c>
      <c r="AL1668">
        <f t="shared" si="648"/>
        <v>0</v>
      </c>
      <c r="AM1668">
        <f t="shared" si="649"/>
        <v>0</v>
      </c>
      <c r="AO1668">
        <f t="shared" si="650"/>
        <v>0</v>
      </c>
      <c r="AP1668">
        <f t="shared" si="651"/>
        <v>0</v>
      </c>
    </row>
    <row r="1669" spans="1:42" x14ac:dyDescent="0.2">
      <c r="A1669"/>
      <c r="D1669" s="120">
        <f t="shared" si="633"/>
        <v>0</v>
      </c>
      <c r="O1669">
        <f t="shared" si="634"/>
        <v>0</v>
      </c>
      <c r="P1669">
        <f t="shared" si="652"/>
        <v>431</v>
      </c>
      <c r="Q1669">
        <f t="shared" si="653"/>
        <v>0</v>
      </c>
      <c r="R1669">
        <f t="shared" si="635"/>
        <v>0</v>
      </c>
      <c r="S1669">
        <f t="shared" si="636"/>
        <v>0</v>
      </c>
      <c r="T1669">
        <f t="shared" si="654"/>
        <v>0</v>
      </c>
      <c r="V1669">
        <f t="shared" si="637"/>
        <v>0</v>
      </c>
      <c r="W1669">
        <f t="shared" si="638"/>
        <v>0</v>
      </c>
      <c r="Y1669">
        <f t="shared" si="639"/>
        <v>0</v>
      </c>
      <c r="Z1669">
        <f t="shared" si="640"/>
        <v>0</v>
      </c>
      <c r="AB1669">
        <f t="shared" si="641"/>
        <v>0</v>
      </c>
      <c r="AC1669">
        <f t="shared" si="642"/>
        <v>0</v>
      </c>
      <c r="AE1669">
        <f t="shared" si="643"/>
        <v>0</v>
      </c>
      <c r="AF1669">
        <f t="shared" si="644"/>
        <v>0</v>
      </c>
      <c r="AG1669">
        <f t="shared" si="655"/>
        <v>0</v>
      </c>
      <c r="AH1669">
        <f t="shared" si="656"/>
        <v>0</v>
      </c>
      <c r="AI1669">
        <f t="shared" si="645"/>
        <v>0</v>
      </c>
      <c r="AJ1669">
        <f t="shared" si="646"/>
        <v>0</v>
      </c>
      <c r="AK1669">
        <f t="shared" si="647"/>
        <v>0</v>
      </c>
      <c r="AL1669">
        <f t="shared" si="648"/>
        <v>0</v>
      </c>
      <c r="AM1669">
        <f t="shared" si="649"/>
        <v>0</v>
      </c>
      <c r="AO1669">
        <f t="shared" si="650"/>
        <v>0</v>
      </c>
      <c r="AP1669">
        <f t="shared" si="651"/>
        <v>0</v>
      </c>
    </row>
    <row r="1670" spans="1:42" x14ac:dyDescent="0.2">
      <c r="A1670"/>
      <c r="D1670" s="120">
        <f t="shared" si="633"/>
        <v>0</v>
      </c>
      <c r="O1670">
        <f t="shared" si="634"/>
        <v>0</v>
      </c>
      <c r="P1670">
        <f t="shared" si="652"/>
        <v>431</v>
      </c>
      <c r="Q1670">
        <f t="shared" si="653"/>
        <v>0</v>
      </c>
      <c r="R1670">
        <f t="shared" si="635"/>
        <v>0</v>
      </c>
      <c r="S1670">
        <f t="shared" si="636"/>
        <v>0</v>
      </c>
      <c r="T1670">
        <f t="shared" si="654"/>
        <v>0</v>
      </c>
      <c r="V1670">
        <f t="shared" si="637"/>
        <v>0</v>
      </c>
      <c r="W1670">
        <f t="shared" si="638"/>
        <v>0</v>
      </c>
      <c r="Y1670">
        <f t="shared" si="639"/>
        <v>0</v>
      </c>
      <c r="Z1670">
        <f t="shared" si="640"/>
        <v>0</v>
      </c>
      <c r="AB1670">
        <f t="shared" si="641"/>
        <v>0</v>
      </c>
      <c r="AC1670">
        <f t="shared" si="642"/>
        <v>0</v>
      </c>
      <c r="AE1670">
        <f t="shared" si="643"/>
        <v>0</v>
      </c>
      <c r="AF1670">
        <f t="shared" si="644"/>
        <v>0</v>
      </c>
      <c r="AG1670">
        <f t="shared" si="655"/>
        <v>0</v>
      </c>
      <c r="AH1670">
        <f t="shared" si="656"/>
        <v>0</v>
      </c>
      <c r="AI1670">
        <f t="shared" si="645"/>
        <v>0</v>
      </c>
      <c r="AJ1670">
        <f t="shared" si="646"/>
        <v>0</v>
      </c>
      <c r="AK1670">
        <f t="shared" si="647"/>
        <v>0</v>
      </c>
      <c r="AL1670">
        <f t="shared" si="648"/>
        <v>0</v>
      </c>
      <c r="AM1670">
        <f t="shared" si="649"/>
        <v>0</v>
      </c>
      <c r="AO1670">
        <f t="shared" si="650"/>
        <v>0</v>
      </c>
      <c r="AP1670">
        <f t="shared" si="651"/>
        <v>0</v>
      </c>
    </row>
    <row r="1671" spans="1:42" x14ac:dyDescent="0.2">
      <c r="A1671"/>
      <c r="D1671" s="120">
        <f t="shared" si="633"/>
        <v>0</v>
      </c>
      <c r="O1671">
        <f t="shared" si="634"/>
        <v>0</v>
      </c>
      <c r="P1671">
        <f t="shared" si="652"/>
        <v>431</v>
      </c>
      <c r="Q1671">
        <f t="shared" si="653"/>
        <v>0</v>
      </c>
      <c r="R1671">
        <f t="shared" si="635"/>
        <v>0</v>
      </c>
      <c r="S1671">
        <f t="shared" si="636"/>
        <v>0</v>
      </c>
      <c r="T1671">
        <f t="shared" si="654"/>
        <v>0</v>
      </c>
      <c r="V1671">
        <f t="shared" si="637"/>
        <v>0</v>
      </c>
      <c r="W1671">
        <f t="shared" si="638"/>
        <v>0</v>
      </c>
      <c r="Y1671">
        <f t="shared" si="639"/>
        <v>0</v>
      </c>
      <c r="Z1671">
        <f t="shared" si="640"/>
        <v>0</v>
      </c>
      <c r="AB1671">
        <f t="shared" si="641"/>
        <v>0</v>
      </c>
      <c r="AC1671">
        <f t="shared" si="642"/>
        <v>0</v>
      </c>
      <c r="AE1671">
        <f t="shared" si="643"/>
        <v>0</v>
      </c>
      <c r="AF1671">
        <f t="shared" si="644"/>
        <v>0</v>
      </c>
      <c r="AG1671">
        <f t="shared" si="655"/>
        <v>0</v>
      </c>
      <c r="AH1671">
        <f t="shared" si="656"/>
        <v>0</v>
      </c>
      <c r="AI1671">
        <f t="shared" si="645"/>
        <v>0</v>
      </c>
      <c r="AJ1671">
        <f t="shared" si="646"/>
        <v>0</v>
      </c>
      <c r="AK1671">
        <f t="shared" si="647"/>
        <v>0</v>
      </c>
      <c r="AL1671">
        <f t="shared" si="648"/>
        <v>0</v>
      </c>
      <c r="AM1671">
        <f t="shared" si="649"/>
        <v>0</v>
      </c>
      <c r="AO1671">
        <f t="shared" si="650"/>
        <v>0</v>
      </c>
      <c r="AP1671">
        <f t="shared" si="651"/>
        <v>0</v>
      </c>
    </row>
    <row r="1672" spans="1:42" x14ac:dyDescent="0.2">
      <c r="A1672"/>
      <c r="D1672" s="120">
        <f t="shared" si="633"/>
        <v>0</v>
      </c>
      <c r="O1672">
        <f t="shared" si="634"/>
        <v>0</v>
      </c>
      <c r="P1672">
        <f t="shared" si="652"/>
        <v>431</v>
      </c>
      <c r="Q1672">
        <f t="shared" si="653"/>
        <v>0</v>
      </c>
      <c r="R1672">
        <f t="shared" si="635"/>
        <v>0</v>
      </c>
      <c r="S1672">
        <f t="shared" si="636"/>
        <v>0</v>
      </c>
      <c r="T1672">
        <f t="shared" si="654"/>
        <v>0</v>
      </c>
      <c r="V1672">
        <f t="shared" si="637"/>
        <v>0</v>
      </c>
      <c r="W1672">
        <f t="shared" si="638"/>
        <v>0</v>
      </c>
      <c r="Y1672">
        <f t="shared" si="639"/>
        <v>0</v>
      </c>
      <c r="Z1672">
        <f t="shared" si="640"/>
        <v>0</v>
      </c>
      <c r="AB1672">
        <f t="shared" si="641"/>
        <v>0</v>
      </c>
      <c r="AC1672">
        <f t="shared" si="642"/>
        <v>0</v>
      </c>
      <c r="AE1672">
        <f t="shared" si="643"/>
        <v>0</v>
      </c>
      <c r="AF1672">
        <f t="shared" si="644"/>
        <v>0</v>
      </c>
      <c r="AG1672">
        <f t="shared" si="655"/>
        <v>0</v>
      </c>
      <c r="AH1672">
        <f t="shared" si="656"/>
        <v>0</v>
      </c>
      <c r="AI1672">
        <f t="shared" si="645"/>
        <v>0</v>
      </c>
      <c r="AJ1672">
        <f t="shared" si="646"/>
        <v>0</v>
      </c>
      <c r="AK1672">
        <f t="shared" si="647"/>
        <v>0</v>
      </c>
      <c r="AL1672">
        <f t="shared" si="648"/>
        <v>0</v>
      </c>
      <c r="AM1672">
        <f t="shared" si="649"/>
        <v>0</v>
      </c>
      <c r="AO1672">
        <f t="shared" si="650"/>
        <v>0</v>
      </c>
      <c r="AP1672">
        <f t="shared" si="651"/>
        <v>0</v>
      </c>
    </row>
    <row r="1673" spans="1:42" x14ac:dyDescent="0.2">
      <c r="A1673"/>
      <c r="D1673" s="120">
        <f t="shared" si="633"/>
        <v>0</v>
      </c>
      <c r="O1673">
        <f t="shared" si="634"/>
        <v>0</v>
      </c>
      <c r="P1673">
        <f t="shared" si="652"/>
        <v>431</v>
      </c>
      <c r="Q1673">
        <f t="shared" si="653"/>
        <v>0</v>
      </c>
      <c r="R1673">
        <f t="shared" si="635"/>
        <v>0</v>
      </c>
      <c r="S1673">
        <f t="shared" si="636"/>
        <v>0</v>
      </c>
      <c r="T1673">
        <f t="shared" si="654"/>
        <v>0</v>
      </c>
      <c r="V1673">
        <f t="shared" si="637"/>
        <v>0</v>
      </c>
      <c r="W1673">
        <f t="shared" si="638"/>
        <v>0</v>
      </c>
      <c r="Y1673">
        <f t="shared" si="639"/>
        <v>0</v>
      </c>
      <c r="Z1673">
        <f t="shared" si="640"/>
        <v>0</v>
      </c>
      <c r="AB1673">
        <f t="shared" si="641"/>
        <v>0</v>
      </c>
      <c r="AC1673">
        <f t="shared" si="642"/>
        <v>0</v>
      </c>
      <c r="AE1673">
        <f t="shared" si="643"/>
        <v>0</v>
      </c>
      <c r="AF1673">
        <f t="shared" si="644"/>
        <v>0</v>
      </c>
      <c r="AG1673">
        <f t="shared" si="655"/>
        <v>0</v>
      </c>
      <c r="AH1673">
        <f t="shared" si="656"/>
        <v>0</v>
      </c>
      <c r="AI1673">
        <f t="shared" si="645"/>
        <v>0</v>
      </c>
      <c r="AJ1673">
        <f t="shared" si="646"/>
        <v>0</v>
      </c>
      <c r="AK1673">
        <f t="shared" si="647"/>
        <v>0</v>
      </c>
      <c r="AL1673">
        <f t="shared" si="648"/>
        <v>0</v>
      </c>
      <c r="AM1673">
        <f t="shared" si="649"/>
        <v>0</v>
      </c>
      <c r="AO1673">
        <f t="shared" si="650"/>
        <v>0</v>
      </c>
      <c r="AP1673">
        <f t="shared" si="651"/>
        <v>0</v>
      </c>
    </row>
    <row r="1674" spans="1:42" x14ac:dyDescent="0.2">
      <c r="A1674"/>
      <c r="D1674" s="120">
        <f t="shared" si="633"/>
        <v>0</v>
      </c>
      <c r="O1674">
        <f t="shared" si="634"/>
        <v>0</v>
      </c>
      <c r="P1674">
        <f t="shared" si="652"/>
        <v>431</v>
      </c>
      <c r="Q1674">
        <f t="shared" si="653"/>
        <v>0</v>
      </c>
      <c r="R1674">
        <f t="shared" si="635"/>
        <v>0</v>
      </c>
      <c r="S1674">
        <f t="shared" si="636"/>
        <v>0</v>
      </c>
      <c r="T1674">
        <f t="shared" si="654"/>
        <v>0</v>
      </c>
      <c r="V1674">
        <f t="shared" si="637"/>
        <v>0</v>
      </c>
      <c r="W1674">
        <f t="shared" si="638"/>
        <v>0</v>
      </c>
      <c r="Y1674">
        <f t="shared" si="639"/>
        <v>0</v>
      </c>
      <c r="Z1674">
        <f t="shared" si="640"/>
        <v>0</v>
      </c>
      <c r="AB1674">
        <f t="shared" si="641"/>
        <v>0</v>
      </c>
      <c r="AC1674">
        <f t="shared" si="642"/>
        <v>0</v>
      </c>
      <c r="AE1674">
        <f t="shared" si="643"/>
        <v>0</v>
      </c>
      <c r="AF1674">
        <f t="shared" si="644"/>
        <v>0</v>
      </c>
      <c r="AG1674">
        <f t="shared" si="655"/>
        <v>0</v>
      </c>
      <c r="AH1674">
        <f t="shared" si="656"/>
        <v>0</v>
      </c>
      <c r="AI1674">
        <f t="shared" si="645"/>
        <v>0</v>
      </c>
      <c r="AJ1674">
        <f t="shared" si="646"/>
        <v>0</v>
      </c>
      <c r="AK1674">
        <f t="shared" si="647"/>
        <v>0</v>
      </c>
      <c r="AL1674">
        <f t="shared" si="648"/>
        <v>0</v>
      </c>
      <c r="AM1674">
        <f t="shared" si="649"/>
        <v>0</v>
      </c>
      <c r="AO1674">
        <f t="shared" si="650"/>
        <v>0</v>
      </c>
      <c r="AP1674">
        <f t="shared" si="651"/>
        <v>0</v>
      </c>
    </row>
    <row r="1675" spans="1:42" x14ac:dyDescent="0.2">
      <c r="A1675"/>
      <c r="D1675" s="120">
        <f t="shared" si="633"/>
        <v>0</v>
      </c>
      <c r="O1675">
        <f t="shared" si="634"/>
        <v>0</v>
      </c>
      <c r="P1675">
        <f t="shared" si="652"/>
        <v>431</v>
      </c>
      <c r="Q1675">
        <f t="shared" si="653"/>
        <v>0</v>
      </c>
      <c r="R1675">
        <f t="shared" si="635"/>
        <v>0</v>
      </c>
      <c r="S1675">
        <f t="shared" si="636"/>
        <v>0</v>
      </c>
      <c r="T1675">
        <f t="shared" si="654"/>
        <v>0</v>
      </c>
      <c r="V1675">
        <f t="shared" si="637"/>
        <v>0</v>
      </c>
      <c r="W1675">
        <f t="shared" si="638"/>
        <v>0</v>
      </c>
      <c r="Y1675">
        <f t="shared" si="639"/>
        <v>0</v>
      </c>
      <c r="Z1675">
        <f t="shared" si="640"/>
        <v>0</v>
      </c>
      <c r="AB1675">
        <f t="shared" si="641"/>
        <v>0</v>
      </c>
      <c r="AC1675">
        <f t="shared" si="642"/>
        <v>0</v>
      </c>
      <c r="AE1675">
        <f t="shared" si="643"/>
        <v>0</v>
      </c>
      <c r="AF1675">
        <f t="shared" si="644"/>
        <v>0</v>
      </c>
      <c r="AG1675">
        <f t="shared" si="655"/>
        <v>0</v>
      </c>
      <c r="AH1675">
        <f t="shared" si="656"/>
        <v>0</v>
      </c>
      <c r="AI1675">
        <f t="shared" si="645"/>
        <v>0</v>
      </c>
      <c r="AJ1675">
        <f t="shared" si="646"/>
        <v>0</v>
      </c>
      <c r="AK1675">
        <f t="shared" si="647"/>
        <v>0</v>
      </c>
      <c r="AL1675">
        <f t="shared" si="648"/>
        <v>0</v>
      </c>
      <c r="AM1675">
        <f t="shared" si="649"/>
        <v>0</v>
      </c>
      <c r="AO1675">
        <f t="shared" si="650"/>
        <v>0</v>
      </c>
      <c r="AP1675">
        <f t="shared" si="651"/>
        <v>0</v>
      </c>
    </row>
    <row r="1676" spans="1:42" x14ac:dyDescent="0.2">
      <c r="A1676"/>
      <c r="D1676" s="120">
        <f t="shared" si="633"/>
        <v>0</v>
      </c>
      <c r="O1676">
        <f t="shared" si="634"/>
        <v>0</v>
      </c>
      <c r="P1676">
        <f t="shared" si="652"/>
        <v>431</v>
      </c>
      <c r="Q1676">
        <f t="shared" si="653"/>
        <v>0</v>
      </c>
      <c r="R1676">
        <f t="shared" si="635"/>
        <v>0</v>
      </c>
      <c r="S1676">
        <f t="shared" si="636"/>
        <v>0</v>
      </c>
      <c r="T1676">
        <f t="shared" si="654"/>
        <v>0</v>
      </c>
      <c r="V1676">
        <f t="shared" si="637"/>
        <v>0</v>
      </c>
      <c r="W1676">
        <f t="shared" si="638"/>
        <v>0</v>
      </c>
      <c r="Y1676">
        <f t="shared" si="639"/>
        <v>0</v>
      </c>
      <c r="Z1676">
        <f t="shared" si="640"/>
        <v>0</v>
      </c>
      <c r="AB1676">
        <f t="shared" si="641"/>
        <v>0</v>
      </c>
      <c r="AC1676">
        <f t="shared" si="642"/>
        <v>0</v>
      </c>
      <c r="AE1676">
        <f t="shared" si="643"/>
        <v>0</v>
      </c>
      <c r="AF1676">
        <f t="shared" si="644"/>
        <v>0</v>
      </c>
      <c r="AG1676">
        <f t="shared" si="655"/>
        <v>0</v>
      </c>
      <c r="AH1676">
        <f t="shared" si="656"/>
        <v>0</v>
      </c>
      <c r="AI1676">
        <f t="shared" si="645"/>
        <v>0</v>
      </c>
      <c r="AJ1676">
        <f t="shared" si="646"/>
        <v>0</v>
      </c>
      <c r="AK1676">
        <f t="shared" si="647"/>
        <v>0</v>
      </c>
      <c r="AL1676">
        <f t="shared" si="648"/>
        <v>0</v>
      </c>
      <c r="AM1676">
        <f t="shared" si="649"/>
        <v>0</v>
      </c>
      <c r="AO1676">
        <f t="shared" si="650"/>
        <v>0</v>
      </c>
      <c r="AP1676">
        <f t="shared" si="651"/>
        <v>0</v>
      </c>
    </row>
    <row r="1677" spans="1:42" x14ac:dyDescent="0.2">
      <c r="A1677"/>
      <c r="D1677" s="120">
        <f t="shared" si="633"/>
        <v>0</v>
      </c>
      <c r="O1677">
        <f t="shared" si="634"/>
        <v>0</v>
      </c>
      <c r="P1677">
        <f t="shared" si="652"/>
        <v>431</v>
      </c>
      <c r="Q1677">
        <f t="shared" si="653"/>
        <v>0</v>
      </c>
      <c r="R1677">
        <f t="shared" si="635"/>
        <v>0</v>
      </c>
      <c r="S1677">
        <f t="shared" si="636"/>
        <v>0</v>
      </c>
      <c r="T1677">
        <f t="shared" si="654"/>
        <v>0</v>
      </c>
      <c r="V1677">
        <f t="shared" si="637"/>
        <v>0</v>
      </c>
      <c r="W1677">
        <f t="shared" si="638"/>
        <v>0</v>
      </c>
      <c r="Y1677">
        <f t="shared" si="639"/>
        <v>0</v>
      </c>
      <c r="Z1677">
        <f t="shared" si="640"/>
        <v>0</v>
      </c>
      <c r="AB1677">
        <f t="shared" si="641"/>
        <v>0</v>
      </c>
      <c r="AC1677">
        <f t="shared" si="642"/>
        <v>0</v>
      </c>
      <c r="AE1677">
        <f t="shared" si="643"/>
        <v>0</v>
      </c>
      <c r="AF1677">
        <f t="shared" si="644"/>
        <v>0</v>
      </c>
      <c r="AG1677">
        <f t="shared" si="655"/>
        <v>0</v>
      </c>
      <c r="AH1677">
        <f t="shared" si="656"/>
        <v>0</v>
      </c>
      <c r="AI1677">
        <f t="shared" si="645"/>
        <v>0</v>
      </c>
      <c r="AJ1677">
        <f t="shared" si="646"/>
        <v>0</v>
      </c>
      <c r="AK1677">
        <f t="shared" si="647"/>
        <v>0</v>
      </c>
      <c r="AL1677">
        <f t="shared" si="648"/>
        <v>0</v>
      </c>
      <c r="AM1677">
        <f t="shared" si="649"/>
        <v>0</v>
      </c>
      <c r="AO1677">
        <f t="shared" si="650"/>
        <v>0</v>
      </c>
      <c r="AP1677">
        <f t="shared" si="651"/>
        <v>0</v>
      </c>
    </row>
    <row r="1678" spans="1:42" x14ac:dyDescent="0.2">
      <c r="A1678"/>
      <c r="D1678" s="120">
        <f t="shared" si="633"/>
        <v>0</v>
      </c>
      <c r="O1678">
        <f t="shared" si="634"/>
        <v>0</v>
      </c>
      <c r="P1678">
        <f t="shared" si="652"/>
        <v>431</v>
      </c>
      <c r="Q1678">
        <f t="shared" si="653"/>
        <v>0</v>
      </c>
      <c r="R1678">
        <f t="shared" si="635"/>
        <v>0</v>
      </c>
      <c r="S1678">
        <f t="shared" si="636"/>
        <v>0</v>
      </c>
      <c r="T1678">
        <f t="shared" si="654"/>
        <v>0</v>
      </c>
      <c r="V1678">
        <f t="shared" si="637"/>
        <v>0</v>
      </c>
      <c r="W1678">
        <f t="shared" si="638"/>
        <v>0</v>
      </c>
      <c r="Y1678">
        <f t="shared" si="639"/>
        <v>0</v>
      </c>
      <c r="Z1678">
        <f t="shared" si="640"/>
        <v>0</v>
      </c>
      <c r="AB1678">
        <f t="shared" si="641"/>
        <v>0</v>
      </c>
      <c r="AC1678">
        <f t="shared" si="642"/>
        <v>0</v>
      </c>
      <c r="AE1678">
        <f t="shared" si="643"/>
        <v>0</v>
      </c>
      <c r="AF1678">
        <f t="shared" si="644"/>
        <v>0</v>
      </c>
      <c r="AG1678">
        <f t="shared" si="655"/>
        <v>0</v>
      </c>
      <c r="AH1678">
        <f t="shared" si="656"/>
        <v>0</v>
      </c>
      <c r="AI1678">
        <f t="shared" si="645"/>
        <v>0</v>
      </c>
      <c r="AJ1678">
        <f t="shared" si="646"/>
        <v>0</v>
      </c>
      <c r="AK1678">
        <f t="shared" si="647"/>
        <v>0</v>
      </c>
      <c r="AL1678">
        <f t="shared" si="648"/>
        <v>0</v>
      </c>
      <c r="AM1678">
        <f t="shared" si="649"/>
        <v>0</v>
      </c>
      <c r="AO1678">
        <f t="shared" si="650"/>
        <v>0</v>
      </c>
      <c r="AP1678">
        <f t="shared" si="651"/>
        <v>0</v>
      </c>
    </row>
    <row r="1679" spans="1:42" x14ac:dyDescent="0.2">
      <c r="A1679" s="43"/>
      <c r="D1679" s="120">
        <f t="shared" si="633"/>
        <v>0</v>
      </c>
      <c r="O1679">
        <f t="shared" si="634"/>
        <v>0</v>
      </c>
      <c r="P1679">
        <f t="shared" si="652"/>
        <v>431</v>
      </c>
      <c r="Q1679">
        <f t="shared" si="653"/>
        <v>0</v>
      </c>
      <c r="R1679">
        <f t="shared" si="635"/>
        <v>0</v>
      </c>
      <c r="S1679">
        <f t="shared" si="636"/>
        <v>0</v>
      </c>
      <c r="T1679">
        <f t="shared" si="654"/>
        <v>0</v>
      </c>
      <c r="V1679">
        <f t="shared" si="637"/>
        <v>0</v>
      </c>
      <c r="W1679">
        <f t="shared" si="638"/>
        <v>0</v>
      </c>
      <c r="Y1679">
        <f t="shared" si="639"/>
        <v>0</v>
      </c>
      <c r="Z1679">
        <f t="shared" si="640"/>
        <v>0</v>
      </c>
      <c r="AB1679">
        <f t="shared" si="641"/>
        <v>0</v>
      </c>
      <c r="AC1679">
        <f t="shared" si="642"/>
        <v>0</v>
      </c>
      <c r="AE1679">
        <f t="shared" si="643"/>
        <v>0</v>
      </c>
      <c r="AF1679">
        <f t="shared" si="644"/>
        <v>0</v>
      </c>
      <c r="AG1679">
        <f t="shared" si="655"/>
        <v>0</v>
      </c>
      <c r="AH1679">
        <f t="shared" si="656"/>
        <v>0</v>
      </c>
      <c r="AI1679">
        <f t="shared" si="645"/>
        <v>0</v>
      </c>
      <c r="AJ1679">
        <f t="shared" si="646"/>
        <v>0</v>
      </c>
      <c r="AK1679">
        <f t="shared" si="647"/>
        <v>0</v>
      </c>
      <c r="AL1679">
        <f t="shared" si="648"/>
        <v>0</v>
      </c>
      <c r="AM1679">
        <f t="shared" si="649"/>
        <v>0</v>
      </c>
      <c r="AO1679">
        <f t="shared" si="650"/>
        <v>0</v>
      </c>
      <c r="AP1679">
        <f t="shared" si="651"/>
        <v>0</v>
      </c>
    </row>
    <row r="1680" spans="1:42" x14ac:dyDescent="0.2">
      <c r="A1680" s="43"/>
      <c r="D1680" s="120">
        <f t="shared" si="633"/>
        <v>0</v>
      </c>
      <c r="O1680">
        <f t="shared" si="634"/>
        <v>0</v>
      </c>
      <c r="P1680">
        <f t="shared" si="652"/>
        <v>431</v>
      </c>
      <c r="Q1680">
        <f t="shared" si="653"/>
        <v>0</v>
      </c>
      <c r="R1680">
        <f t="shared" si="635"/>
        <v>0</v>
      </c>
      <c r="S1680">
        <f t="shared" si="636"/>
        <v>0</v>
      </c>
      <c r="T1680">
        <f t="shared" si="654"/>
        <v>0</v>
      </c>
      <c r="V1680">
        <f t="shared" si="637"/>
        <v>0</v>
      </c>
      <c r="W1680">
        <f t="shared" si="638"/>
        <v>0</v>
      </c>
      <c r="Y1680">
        <f t="shared" si="639"/>
        <v>0</v>
      </c>
      <c r="Z1680">
        <f t="shared" si="640"/>
        <v>0</v>
      </c>
      <c r="AB1680">
        <f t="shared" si="641"/>
        <v>0</v>
      </c>
      <c r="AC1680">
        <f t="shared" si="642"/>
        <v>0</v>
      </c>
      <c r="AE1680">
        <f t="shared" si="643"/>
        <v>0</v>
      </c>
      <c r="AF1680">
        <f t="shared" si="644"/>
        <v>0</v>
      </c>
      <c r="AG1680">
        <f t="shared" si="655"/>
        <v>0</v>
      </c>
      <c r="AH1680">
        <f t="shared" si="656"/>
        <v>0</v>
      </c>
      <c r="AI1680">
        <f t="shared" si="645"/>
        <v>0</v>
      </c>
      <c r="AJ1680">
        <f t="shared" si="646"/>
        <v>0</v>
      </c>
      <c r="AK1680">
        <f t="shared" si="647"/>
        <v>0</v>
      </c>
      <c r="AL1680">
        <f t="shared" si="648"/>
        <v>0</v>
      </c>
      <c r="AM1680">
        <f t="shared" si="649"/>
        <v>0</v>
      </c>
      <c r="AO1680">
        <f t="shared" si="650"/>
        <v>0</v>
      </c>
      <c r="AP1680">
        <f t="shared" si="651"/>
        <v>0</v>
      </c>
    </row>
    <row r="1681" spans="1:42" x14ac:dyDescent="0.2">
      <c r="A1681" s="43"/>
      <c r="D1681" s="120">
        <f t="shared" si="633"/>
        <v>0</v>
      </c>
      <c r="O1681">
        <f t="shared" si="634"/>
        <v>0</v>
      </c>
      <c r="P1681">
        <f t="shared" si="652"/>
        <v>431</v>
      </c>
      <c r="Q1681">
        <f t="shared" si="653"/>
        <v>0</v>
      </c>
      <c r="R1681">
        <f t="shared" si="635"/>
        <v>0</v>
      </c>
      <c r="S1681">
        <f t="shared" si="636"/>
        <v>0</v>
      </c>
      <c r="T1681">
        <f t="shared" si="654"/>
        <v>0</v>
      </c>
      <c r="V1681">
        <f t="shared" si="637"/>
        <v>0</v>
      </c>
      <c r="W1681">
        <f t="shared" si="638"/>
        <v>0</v>
      </c>
      <c r="Y1681">
        <f t="shared" si="639"/>
        <v>0</v>
      </c>
      <c r="Z1681">
        <f t="shared" si="640"/>
        <v>0</v>
      </c>
      <c r="AB1681">
        <f t="shared" si="641"/>
        <v>0</v>
      </c>
      <c r="AC1681">
        <f t="shared" si="642"/>
        <v>0</v>
      </c>
      <c r="AE1681">
        <f t="shared" si="643"/>
        <v>0</v>
      </c>
      <c r="AF1681">
        <f t="shared" si="644"/>
        <v>0</v>
      </c>
      <c r="AG1681">
        <f t="shared" si="655"/>
        <v>0</v>
      </c>
      <c r="AH1681">
        <f t="shared" si="656"/>
        <v>0</v>
      </c>
      <c r="AI1681">
        <f t="shared" si="645"/>
        <v>0</v>
      </c>
      <c r="AJ1681">
        <f t="shared" si="646"/>
        <v>0</v>
      </c>
      <c r="AK1681">
        <f t="shared" si="647"/>
        <v>0</v>
      </c>
      <c r="AL1681">
        <f t="shared" si="648"/>
        <v>0</v>
      </c>
      <c r="AM1681">
        <f t="shared" si="649"/>
        <v>0</v>
      </c>
      <c r="AO1681">
        <f t="shared" si="650"/>
        <v>0</v>
      </c>
      <c r="AP1681">
        <f t="shared" si="651"/>
        <v>0</v>
      </c>
    </row>
    <row r="1682" spans="1:42" x14ac:dyDescent="0.2">
      <c r="A1682" s="43"/>
      <c r="D1682" s="120">
        <f t="shared" si="633"/>
        <v>0</v>
      </c>
      <c r="O1682">
        <f t="shared" si="634"/>
        <v>0</v>
      </c>
      <c r="P1682">
        <f t="shared" si="652"/>
        <v>431</v>
      </c>
      <c r="Q1682">
        <f t="shared" si="653"/>
        <v>0</v>
      </c>
      <c r="R1682">
        <f t="shared" si="635"/>
        <v>0</v>
      </c>
      <c r="S1682">
        <f t="shared" si="636"/>
        <v>0</v>
      </c>
      <c r="T1682">
        <f t="shared" si="654"/>
        <v>0</v>
      </c>
      <c r="V1682">
        <f t="shared" si="637"/>
        <v>0</v>
      </c>
      <c r="W1682">
        <f t="shared" si="638"/>
        <v>0</v>
      </c>
      <c r="Y1682">
        <f t="shared" si="639"/>
        <v>0</v>
      </c>
      <c r="Z1682">
        <f t="shared" si="640"/>
        <v>0</v>
      </c>
      <c r="AB1682">
        <f t="shared" si="641"/>
        <v>0</v>
      </c>
      <c r="AC1682">
        <f t="shared" si="642"/>
        <v>0</v>
      </c>
      <c r="AE1682">
        <f t="shared" si="643"/>
        <v>0</v>
      </c>
      <c r="AF1682">
        <f t="shared" si="644"/>
        <v>0</v>
      </c>
      <c r="AG1682">
        <f t="shared" si="655"/>
        <v>0</v>
      </c>
      <c r="AH1682">
        <f t="shared" si="656"/>
        <v>0</v>
      </c>
      <c r="AI1682">
        <f t="shared" si="645"/>
        <v>0</v>
      </c>
      <c r="AJ1682">
        <f t="shared" si="646"/>
        <v>0</v>
      </c>
      <c r="AK1682">
        <f t="shared" si="647"/>
        <v>0</v>
      </c>
      <c r="AL1682">
        <f t="shared" si="648"/>
        <v>0</v>
      </c>
      <c r="AM1682">
        <f t="shared" si="649"/>
        <v>0</v>
      </c>
      <c r="AO1682">
        <f t="shared" si="650"/>
        <v>0</v>
      </c>
      <c r="AP1682">
        <f t="shared" si="651"/>
        <v>0</v>
      </c>
    </row>
    <row r="1683" spans="1:42" x14ac:dyDescent="0.2">
      <c r="A1683" s="43"/>
      <c r="D1683" s="120">
        <f t="shared" si="633"/>
        <v>0</v>
      </c>
      <c r="O1683">
        <f t="shared" si="634"/>
        <v>0</v>
      </c>
      <c r="P1683">
        <f t="shared" si="652"/>
        <v>431</v>
      </c>
      <c r="Q1683">
        <f t="shared" si="653"/>
        <v>0</v>
      </c>
      <c r="R1683">
        <f t="shared" si="635"/>
        <v>0</v>
      </c>
      <c r="S1683">
        <f t="shared" si="636"/>
        <v>0</v>
      </c>
      <c r="T1683">
        <f t="shared" si="654"/>
        <v>0</v>
      </c>
      <c r="V1683">
        <f t="shared" si="637"/>
        <v>0</v>
      </c>
      <c r="W1683">
        <f t="shared" si="638"/>
        <v>0</v>
      </c>
      <c r="Y1683">
        <f t="shared" si="639"/>
        <v>0</v>
      </c>
      <c r="Z1683">
        <f t="shared" si="640"/>
        <v>0</v>
      </c>
      <c r="AB1683">
        <f t="shared" si="641"/>
        <v>0</v>
      </c>
      <c r="AC1683">
        <f t="shared" si="642"/>
        <v>0</v>
      </c>
      <c r="AE1683">
        <f t="shared" si="643"/>
        <v>0</v>
      </c>
      <c r="AF1683">
        <f t="shared" si="644"/>
        <v>0</v>
      </c>
      <c r="AG1683">
        <f t="shared" si="655"/>
        <v>0</v>
      </c>
      <c r="AH1683">
        <f t="shared" si="656"/>
        <v>0</v>
      </c>
      <c r="AI1683">
        <f t="shared" si="645"/>
        <v>0</v>
      </c>
      <c r="AJ1683">
        <f t="shared" si="646"/>
        <v>0</v>
      </c>
      <c r="AK1683">
        <f t="shared" si="647"/>
        <v>0</v>
      </c>
      <c r="AL1683">
        <f t="shared" si="648"/>
        <v>0</v>
      </c>
      <c r="AM1683">
        <f t="shared" si="649"/>
        <v>0</v>
      </c>
      <c r="AO1683">
        <f t="shared" si="650"/>
        <v>0</v>
      </c>
      <c r="AP1683">
        <f t="shared" si="651"/>
        <v>0</v>
      </c>
    </row>
    <row r="1684" spans="1:42" x14ac:dyDescent="0.2">
      <c r="A1684" s="43"/>
      <c r="D1684" s="120">
        <f t="shared" si="633"/>
        <v>0</v>
      </c>
      <c r="O1684">
        <f t="shared" si="634"/>
        <v>0</v>
      </c>
      <c r="P1684">
        <f t="shared" si="652"/>
        <v>431</v>
      </c>
      <c r="Q1684">
        <f t="shared" si="653"/>
        <v>0</v>
      </c>
      <c r="R1684">
        <f t="shared" si="635"/>
        <v>0</v>
      </c>
      <c r="S1684">
        <f t="shared" si="636"/>
        <v>0</v>
      </c>
      <c r="T1684">
        <f t="shared" si="654"/>
        <v>0</v>
      </c>
      <c r="V1684">
        <f t="shared" si="637"/>
        <v>0</v>
      </c>
      <c r="W1684">
        <f t="shared" si="638"/>
        <v>0</v>
      </c>
      <c r="Y1684">
        <f t="shared" si="639"/>
        <v>0</v>
      </c>
      <c r="Z1684">
        <f t="shared" si="640"/>
        <v>0</v>
      </c>
      <c r="AB1684">
        <f t="shared" si="641"/>
        <v>0</v>
      </c>
      <c r="AC1684">
        <f t="shared" si="642"/>
        <v>0</v>
      </c>
      <c r="AE1684">
        <f t="shared" si="643"/>
        <v>0</v>
      </c>
      <c r="AF1684">
        <f t="shared" si="644"/>
        <v>0</v>
      </c>
      <c r="AG1684">
        <f t="shared" si="655"/>
        <v>0</v>
      </c>
      <c r="AH1684">
        <f t="shared" si="656"/>
        <v>0</v>
      </c>
      <c r="AI1684">
        <f t="shared" si="645"/>
        <v>0</v>
      </c>
      <c r="AJ1684">
        <f t="shared" si="646"/>
        <v>0</v>
      </c>
      <c r="AK1684">
        <f t="shared" si="647"/>
        <v>0</v>
      </c>
      <c r="AL1684">
        <f t="shared" si="648"/>
        <v>0</v>
      </c>
      <c r="AM1684">
        <f t="shared" si="649"/>
        <v>0</v>
      </c>
      <c r="AO1684">
        <f t="shared" si="650"/>
        <v>0</v>
      </c>
      <c r="AP1684">
        <f t="shared" si="651"/>
        <v>0</v>
      </c>
    </row>
    <row r="1685" spans="1:42" x14ac:dyDescent="0.2">
      <c r="A1685" s="43"/>
      <c r="D1685" s="120">
        <f t="shared" si="633"/>
        <v>0</v>
      </c>
      <c r="O1685">
        <f t="shared" si="634"/>
        <v>0</v>
      </c>
      <c r="P1685">
        <f t="shared" si="652"/>
        <v>431</v>
      </c>
      <c r="Q1685">
        <f t="shared" si="653"/>
        <v>0</v>
      </c>
      <c r="R1685">
        <f t="shared" si="635"/>
        <v>0</v>
      </c>
      <c r="S1685">
        <f t="shared" si="636"/>
        <v>0</v>
      </c>
      <c r="T1685">
        <f t="shared" si="654"/>
        <v>0</v>
      </c>
      <c r="V1685">
        <f t="shared" si="637"/>
        <v>0</v>
      </c>
      <c r="W1685">
        <f t="shared" si="638"/>
        <v>0</v>
      </c>
      <c r="Y1685">
        <f t="shared" si="639"/>
        <v>0</v>
      </c>
      <c r="Z1685">
        <f t="shared" si="640"/>
        <v>0</v>
      </c>
      <c r="AB1685">
        <f t="shared" si="641"/>
        <v>0</v>
      </c>
      <c r="AC1685">
        <f t="shared" si="642"/>
        <v>0</v>
      </c>
      <c r="AE1685">
        <f t="shared" si="643"/>
        <v>0</v>
      </c>
      <c r="AF1685">
        <f t="shared" si="644"/>
        <v>0</v>
      </c>
      <c r="AG1685">
        <f t="shared" si="655"/>
        <v>0</v>
      </c>
      <c r="AH1685">
        <f t="shared" si="656"/>
        <v>0</v>
      </c>
      <c r="AI1685">
        <f t="shared" si="645"/>
        <v>0</v>
      </c>
      <c r="AJ1685">
        <f t="shared" si="646"/>
        <v>0</v>
      </c>
      <c r="AK1685">
        <f t="shared" si="647"/>
        <v>0</v>
      </c>
      <c r="AL1685">
        <f t="shared" si="648"/>
        <v>0</v>
      </c>
      <c r="AM1685">
        <f t="shared" si="649"/>
        <v>0</v>
      </c>
      <c r="AO1685">
        <f t="shared" si="650"/>
        <v>0</v>
      </c>
      <c r="AP1685">
        <f t="shared" si="651"/>
        <v>0</v>
      </c>
    </row>
    <row r="1686" spans="1:42" x14ac:dyDescent="0.2">
      <c r="A1686" s="43"/>
      <c r="D1686" s="120">
        <f t="shared" si="633"/>
        <v>0</v>
      </c>
      <c r="O1686">
        <f t="shared" si="634"/>
        <v>0</v>
      </c>
      <c r="P1686">
        <f t="shared" si="652"/>
        <v>431</v>
      </c>
      <c r="Q1686">
        <f t="shared" si="653"/>
        <v>0</v>
      </c>
      <c r="R1686">
        <f t="shared" si="635"/>
        <v>0</v>
      </c>
      <c r="S1686">
        <f t="shared" si="636"/>
        <v>0</v>
      </c>
      <c r="T1686">
        <f t="shared" si="654"/>
        <v>0</v>
      </c>
      <c r="V1686">
        <f t="shared" si="637"/>
        <v>0</v>
      </c>
      <c r="W1686">
        <f t="shared" si="638"/>
        <v>0</v>
      </c>
      <c r="Y1686">
        <f t="shared" si="639"/>
        <v>0</v>
      </c>
      <c r="Z1686">
        <f t="shared" si="640"/>
        <v>0</v>
      </c>
      <c r="AB1686">
        <f t="shared" si="641"/>
        <v>0</v>
      </c>
      <c r="AC1686">
        <f t="shared" si="642"/>
        <v>0</v>
      </c>
      <c r="AE1686">
        <f t="shared" si="643"/>
        <v>0</v>
      </c>
      <c r="AF1686">
        <f t="shared" si="644"/>
        <v>0</v>
      </c>
      <c r="AG1686">
        <f t="shared" si="655"/>
        <v>0</v>
      </c>
      <c r="AH1686">
        <f t="shared" si="656"/>
        <v>0</v>
      </c>
      <c r="AI1686">
        <f t="shared" si="645"/>
        <v>0</v>
      </c>
      <c r="AJ1686">
        <f t="shared" si="646"/>
        <v>0</v>
      </c>
      <c r="AK1686">
        <f t="shared" si="647"/>
        <v>0</v>
      </c>
      <c r="AL1686">
        <f t="shared" si="648"/>
        <v>0</v>
      </c>
      <c r="AM1686">
        <f t="shared" si="649"/>
        <v>0</v>
      </c>
      <c r="AO1686">
        <f t="shared" si="650"/>
        <v>0</v>
      </c>
      <c r="AP1686">
        <f t="shared" si="651"/>
        <v>0</v>
      </c>
    </row>
    <row r="1687" spans="1:42" x14ac:dyDescent="0.2">
      <c r="A1687" s="43"/>
      <c r="D1687" s="120">
        <f t="shared" si="633"/>
        <v>0</v>
      </c>
      <c r="O1687">
        <f t="shared" si="634"/>
        <v>0</v>
      </c>
      <c r="P1687">
        <f t="shared" si="652"/>
        <v>431</v>
      </c>
      <c r="Q1687">
        <f t="shared" si="653"/>
        <v>0</v>
      </c>
      <c r="R1687">
        <f t="shared" si="635"/>
        <v>0</v>
      </c>
      <c r="S1687">
        <f t="shared" si="636"/>
        <v>0</v>
      </c>
      <c r="T1687">
        <f t="shared" si="654"/>
        <v>0</v>
      </c>
      <c r="V1687">
        <f t="shared" si="637"/>
        <v>0</v>
      </c>
      <c r="W1687">
        <f t="shared" si="638"/>
        <v>0</v>
      </c>
      <c r="Y1687">
        <f t="shared" si="639"/>
        <v>0</v>
      </c>
      <c r="Z1687">
        <f t="shared" si="640"/>
        <v>0</v>
      </c>
      <c r="AB1687">
        <f t="shared" si="641"/>
        <v>0</v>
      </c>
      <c r="AC1687">
        <f t="shared" si="642"/>
        <v>0</v>
      </c>
      <c r="AE1687">
        <f t="shared" si="643"/>
        <v>0</v>
      </c>
      <c r="AF1687">
        <f t="shared" si="644"/>
        <v>0</v>
      </c>
      <c r="AG1687">
        <f t="shared" si="655"/>
        <v>0</v>
      </c>
      <c r="AH1687">
        <f t="shared" si="656"/>
        <v>0</v>
      </c>
      <c r="AI1687">
        <f t="shared" si="645"/>
        <v>0</v>
      </c>
      <c r="AJ1687">
        <f t="shared" si="646"/>
        <v>0</v>
      </c>
      <c r="AK1687">
        <f t="shared" si="647"/>
        <v>0</v>
      </c>
      <c r="AL1687">
        <f t="shared" si="648"/>
        <v>0</v>
      </c>
      <c r="AM1687">
        <f t="shared" si="649"/>
        <v>0</v>
      </c>
      <c r="AO1687">
        <f t="shared" si="650"/>
        <v>0</v>
      </c>
      <c r="AP1687">
        <f t="shared" si="651"/>
        <v>0</v>
      </c>
    </row>
    <row r="1688" spans="1:42" x14ac:dyDescent="0.2">
      <c r="A1688" s="43"/>
      <c r="D1688" s="120">
        <f t="shared" si="633"/>
        <v>0</v>
      </c>
      <c r="O1688">
        <f t="shared" si="634"/>
        <v>0</v>
      </c>
      <c r="P1688">
        <f t="shared" si="652"/>
        <v>431</v>
      </c>
      <c r="Q1688">
        <f t="shared" si="653"/>
        <v>0</v>
      </c>
      <c r="R1688">
        <f t="shared" si="635"/>
        <v>0</v>
      </c>
      <c r="S1688">
        <f t="shared" si="636"/>
        <v>0</v>
      </c>
      <c r="T1688">
        <f t="shared" si="654"/>
        <v>0</v>
      </c>
      <c r="V1688">
        <f t="shared" si="637"/>
        <v>0</v>
      </c>
      <c r="W1688">
        <f t="shared" si="638"/>
        <v>0</v>
      </c>
      <c r="Y1688">
        <f t="shared" si="639"/>
        <v>0</v>
      </c>
      <c r="Z1688">
        <f t="shared" si="640"/>
        <v>0</v>
      </c>
      <c r="AB1688">
        <f t="shared" si="641"/>
        <v>0</v>
      </c>
      <c r="AC1688">
        <f t="shared" si="642"/>
        <v>0</v>
      </c>
      <c r="AE1688">
        <f t="shared" si="643"/>
        <v>0</v>
      </c>
      <c r="AF1688">
        <f t="shared" si="644"/>
        <v>0</v>
      </c>
      <c r="AG1688">
        <f t="shared" si="655"/>
        <v>0</v>
      </c>
      <c r="AH1688">
        <f t="shared" si="656"/>
        <v>0</v>
      </c>
      <c r="AI1688">
        <f t="shared" si="645"/>
        <v>0</v>
      </c>
      <c r="AJ1688">
        <f t="shared" si="646"/>
        <v>0</v>
      </c>
      <c r="AK1688">
        <f t="shared" si="647"/>
        <v>0</v>
      </c>
      <c r="AL1688">
        <f t="shared" si="648"/>
        <v>0</v>
      </c>
      <c r="AM1688">
        <f t="shared" si="649"/>
        <v>0</v>
      </c>
      <c r="AO1688">
        <f t="shared" si="650"/>
        <v>0</v>
      </c>
      <c r="AP1688">
        <f t="shared" si="651"/>
        <v>0</v>
      </c>
    </row>
    <row r="1689" spans="1:42" x14ac:dyDescent="0.2">
      <c r="A1689" s="43"/>
      <c r="D1689" s="120">
        <f t="shared" si="633"/>
        <v>0</v>
      </c>
      <c r="O1689">
        <f t="shared" si="634"/>
        <v>0</v>
      </c>
      <c r="P1689">
        <f t="shared" si="652"/>
        <v>431</v>
      </c>
      <c r="Q1689">
        <f t="shared" si="653"/>
        <v>0</v>
      </c>
      <c r="R1689">
        <f t="shared" si="635"/>
        <v>0</v>
      </c>
      <c r="S1689">
        <f t="shared" si="636"/>
        <v>0</v>
      </c>
      <c r="T1689">
        <f t="shared" si="654"/>
        <v>0</v>
      </c>
      <c r="V1689">
        <f t="shared" si="637"/>
        <v>0</v>
      </c>
      <c r="W1689">
        <f t="shared" si="638"/>
        <v>0</v>
      </c>
      <c r="Y1689">
        <f t="shared" si="639"/>
        <v>0</v>
      </c>
      <c r="Z1689">
        <f t="shared" si="640"/>
        <v>0</v>
      </c>
      <c r="AB1689">
        <f t="shared" si="641"/>
        <v>0</v>
      </c>
      <c r="AC1689">
        <f t="shared" si="642"/>
        <v>0</v>
      </c>
      <c r="AE1689">
        <f t="shared" si="643"/>
        <v>0</v>
      </c>
      <c r="AF1689">
        <f t="shared" si="644"/>
        <v>0</v>
      </c>
      <c r="AG1689">
        <f t="shared" si="655"/>
        <v>0</v>
      </c>
      <c r="AH1689">
        <f t="shared" si="656"/>
        <v>0</v>
      </c>
      <c r="AI1689">
        <f t="shared" si="645"/>
        <v>0</v>
      </c>
      <c r="AJ1689">
        <f t="shared" si="646"/>
        <v>0</v>
      </c>
      <c r="AK1689">
        <f t="shared" si="647"/>
        <v>0</v>
      </c>
      <c r="AL1689">
        <f t="shared" si="648"/>
        <v>0</v>
      </c>
      <c r="AM1689">
        <f t="shared" si="649"/>
        <v>0</v>
      </c>
      <c r="AO1689">
        <f t="shared" si="650"/>
        <v>0</v>
      </c>
      <c r="AP1689">
        <f t="shared" si="651"/>
        <v>0</v>
      </c>
    </row>
    <row r="1690" spans="1:42" x14ac:dyDescent="0.2">
      <c r="A1690" s="43"/>
      <c r="D1690" s="120">
        <f t="shared" si="633"/>
        <v>0</v>
      </c>
      <c r="O1690">
        <f t="shared" si="634"/>
        <v>0</v>
      </c>
      <c r="P1690">
        <f t="shared" si="652"/>
        <v>431</v>
      </c>
      <c r="Q1690">
        <f t="shared" si="653"/>
        <v>0</v>
      </c>
      <c r="R1690">
        <f t="shared" si="635"/>
        <v>0</v>
      </c>
      <c r="S1690">
        <f t="shared" si="636"/>
        <v>0</v>
      </c>
      <c r="T1690">
        <f t="shared" si="654"/>
        <v>0</v>
      </c>
      <c r="V1690">
        <f t="shared" si="637"/>
        <v>0</v>
      </c>
      <c r="W1690">
        <f t="shared" si="638"/>
        <v>0</v>
      </c>
      <c r="Y1690">
        <f t="shared" si="639"/>
        <v>0</v>
      </c>
      <c r="Z1690">
        <f t="shared" si="640"/>
        <v>0</v>
      </c>
      <c r="AB1690">
        <f t="shared" si="641"/>
        <v>0</v>
      </c>
      <c r="AC1690">
        <f t="shared" si="642"/>
        <v>0</v>
      </c>
      <c r="AE1690">
        <f t="shared" si="643"/>
        <v>0</v>
      </c>
      <c r="AF1690">
        <f t="shared" si="644"/>
        <v>0</v>
      </c>
      <c r="AG1690">
        <f t="shared" si="655"/>
        <v>0</v>
      </c>
      <c r="AH1690">
        <f t="shared" si="656"/>
        <v>0</v>
      </c>
      <c r="AI1690">
        <f t="shared" si="645"/>
        <v>0</v>
      </c>
      <c r="AJ1690">
        <f t="shared" si="646"/>
        <v>0</v>
      </c>
      <c r="AK1690">
        <f t="shared" si="647"/>
        <v>0</v>
      </c>
      <c r="AL1690">
        <f t="shared" si="648"/>
        <v>0</v>
      </c>
      <c r="AM1690">
        <f t="shared" si="649"/>
        <v>0</v>
      </c>
      <c r="AO1690">
        <f t="shared" si="650"/>
        <v>0</v>
      </c>
      <c r="AP1690">
        <f t="shared" si="651"/>
        <v>0</v>
      </c>
    </row>
    <row r="1691" spans="1:42" x14ac:dyDescent="0.2">
      <c r="A1691" s="43"/>
      <c r="D1691" s="120">
        <f t="shared" si="633"/>
        <v>0</v>
      </c>
      <c r="O1691">
        <f t="shared" si="634"/>
        <v>0</v>
      </c>
      <c r="P1691">
        <f t="shared" si="652"/>
        <v>431</v>
      </c>
      <c r="Q1691">
        <f t="shared" si="653"/>
        <v>0</v>
      </c>
      <c r="R1691">
        <f t="shared" si="635"/>
        <v>0</v>
      </c>
      <c r="S1691">
        <f t="shared" si="636"/>
        <v>0</v>
      </c>
      <c r="T1691">
        <f t="shared" si="654"/>
        <v>0</v>
      </c>
      <c r="V1691">
        <f t="shared" si="637"/>
        <v>0</v>
      </c>
      <c r="W1691">
        <f t="shared" si="638"/>
        <v>0</v>
      </c>
      <c r="Y1691">
        <f t="shared" si="639"/>
        <v>0</v>
      </c>
      <c r="Z1691">
        <f t="shared" si="640"/>
        <v>0</v>
      </c>
      <c r="AB1691">
        <f t="shared" si="641"/>
        <v>0</v>
      </c>
      <c r="AC1691">
        <f t="shared" si="642"/>
        <v>0</v>
      </c>
      <c r="AE1691">
        <f t="shared" si="643"/>
        <v>0</v>
      </c>
      <c r="AF1691">
        <f t="shared" si="644"/>
        <v>0</v>
      </c>
      <c r="AG1691">
        <f t="shared" si="655"/>
        <v>0</v>
      </c>
      <c r="AH1691">
        <f t="shared" si="656"/>
        <v>0</v>
      </c>
      <c r="AI1691">
        <f t="shared" si="645"/>
        <v>0</v>
      </c>
      <c r="AJ1691">
        <f t="shared" si="646"/>
        <v>0</v>
      </c>
      <c r="AK1691">
        <f t="shared" si="647"/>
        <v>0</v>
      </c>
      <c r="AL1691">
        <f t="shared" si="648"/>
        <v>0</v>
      </c>
      <c r="AM1691">
        <f t="shared" si="649"/>
        <v>0</v>
      </c>
      <c r="AO1691">
        <f t="shared" si="650"/>
        <v>0</v>
      </c>
      <c r="AP1691">
        <f t="shared" si="651"/>
        <v>0</v>
      </c>
    </row>
    <row r="1692" spans="1:42" x14ac:dyDescent="0.2">
      <c r="A1692" s="43"/>
      <c r="D1692" s="120">
        <f t="shared" si="633"/>
        <v>0</v>
      </c>
      <c r="O1692">
        <f t="shared" si="634"/>
        <v>0</v>
      </c>
      <c r="P1692">
        <f t="shared" si="652"/>
        <v>431</v>
      </c>
      <c r="Q1692">
        <f t="shared" si="653"/>
        <v>0</v>
      </c>
      <c r="R1692">
        <f t="shared" si="635"/>
        <v>0</v>
      </c>
      <c r="S1692">
        <f t="shared" si="636"/>
        <v>0</v>
      </c>
      <c r="T1692">
        <f t="shared" si="654"/>
        <v>0</v>
      </c>
      <c r="V1692">
        <f t="shared" si="637"/>
        <v>0</v>
      </c>
      <c r="W1692">
        <f t="shared" si="638"/>
        <v>0</v>
      </c>
      <c r="Y1692">
        <f t="shared" si="639"/>
        <v>0</v>
      </c>
      <c r="Z1692">
        <f t="shared" si="640"/>
        <v>0</v>
      </c>
      <c r="AB1692">
        <f t="shared" si="641"/>
        <v>0</v>
      </c>
      <c r="AC1692">
        <f t="shared" si="642"/>
        <v>0</v>
      </c>
      <c r="AE1692">
        <f t="shared" si="643"/>
        <v>0</v>
      </c>
      <c r="AF1692">
        <f t="shared" si="644"/>
        <v>0</v>
      </c>
      <c r="AG1692">
        <f t="shared" si="655"/>
        <v>0</v>
      </c>
      <c r="AH1692">
        <f t="shared" si="656"/>
        <v>0</v>
      </c>
      <c r="AI1692">
        <f t="shared" si="645"/>
        <v>0</v>
      </c>
      <c r="AJ1692">
        <f t="shared" si="646"/>
        <v>0</v>
      </c>
      <c r="AK1692">
        <f t="shared" si="647"/>
        <v>0</v>
      </c>
      <c r="AL1692">
        <f t="shared" si="648"/>
        <v>0</v>
      </c>
      <c r="AM1692">
        <f t="shared" si="649"/>
        <v>0</v>
      </c>
      <c r="AO1692">
        <f t="shared" si="650"/>
        <v>0</v>
      </c>
      <c r="AP1692">
        <f t="shared" si="651"/>
        <v>0</v>
      </c>
    </row>
    <row r="1693" spans="1:42" x14ac:dyDescent="0.2">
      <c r="A1693" s="43"/>
      <c r="D1693" s="120">
        <f t="shared" si="633"/>
        <v>0</v>
      </c>
      <c r="O1693">
        <f t="shared" si="634"/>
        <v>0</v>
      </c>
      <c r="P1693">
        <f t="shared" si="652"/>
        <v>431</v>
      </c>
      <c r="Q1693">
        <f t="shared" si="653"/>
        <v>0</v>
      </c>
      <c r="R1693">
        <f t="shared" si="635"/>
        <v>0</v>
      </c>
      <c r="S1693">
        <f t="shared" si="636"/>
        <v>0</v>
      </c>
      <c r="T1693">
        <f t="shared" si="654"/>
        <v>0</v>
      </c>
      <c r="V1693">
        <f t="shared" si="637"/>
        <v>0</v>
      </c>
      <c r="W1693">
        <f t="shared" si="638"/>
        <v>0</v>
      </c>
      <c r="Y1693">
        <f t="shared" si="639"/>
        <v>0</v>
      </c>
      <c r="Z1693">
        <f t="shared" si="640"/>
        <v>0</v>
      </c>
      <c r="AB1693">
        <f t="shared" si="641"/>
        <v>0</v>
      </c>
      <c r="AC1693">
        <f t="shared" si="642"/>
        <v>0</v>
      </c>
      <c r="AE1693">
        <f t="shared" si="643"/>
        <v>0</v>
      </c>
      <c r="AF1693">
        <f t="shared" si="644"/>
        <v>0</v>
      </c>
      <c r="AG1693">
        <f t="shared" si="655"/>
        <v>0</v>
      </c>
      <c r="AH1693">
        <f t="shared" si="656"/>
        <v>0</v>
      </c>
      <c r="AI1693">
        <f t="shared" si="645"/>
        <v>0</v>
      </c>
      <c r="AJ1693">
        <f t="shared" si="646"/>
        <v>0</v>
      </c>
      <c r="AK1693">
        <f t="shared" si="647"/>
        <v>0</v>
      </c>
      <c r="AL1693">
        <f t="shared" si="648"/>
        <v>0</v>
      </c>
      <c r="AM1693">
        <f t="shared" si="649"/>
        <v>0</v>
      </c>
      <c r="AO1693">
        <f t="shared" si="650"/>
        <v>0</v>
      </c>
      <c r="AP1693">
        <f t="shared" si="651"/>
        <v>0</v>
      </c>
    </row>
    <row r="1694" spans="1:42" x14ac:dyDescent="0.2">
      <c r="A1694" s="43"/>
      <c r="D1694" s="120">
        <f t="shared" si="633"/>
        <v>0</v>
      </c>
      <c r="O1694">
        <f t="shared" si="634"/>
        <v>0</v>
      </c>
      <c r="P1694">
        <f t="shared" si="652"/>
        <v>431</v>
      </c>
      <c r="Q1694">
        <f t="shared" si="653"/>
        <v>0</v>
      </c>
      <c r="R1694">
        <f t="shared" si="635"/>
        <v>0</v>
      </c>
      <c r="S1694">
        <f t="shared" si="636"/>
        <v>0</v>
      </c>
      <c r="T1694">
        <f t="shared" si="654"/>
        <v>0</v>
      </c>
      <c r="V1694">
        <f t="shared" si="637"/>
        <v>0</v>
      </c>
      <c r="W1694">
        <f t="shared" si="638"/>
        <v>0</v>
      </c>
      <c r="Y1694">
        <f t="shared" si="639"/>
        <v>0</v>
      </c>
      <c r="Z1694">
        <f t="shared" si="640"/>
        <v>0</v>
      </c>
      <c r="AB1694">
        <f t="shared" si="641"/>
        <v>0</v>
      </c>
      <c r="AC1694">
        <f t="shared" si="642"/>
        <v>0</v>
      </c>
      <c r="AE1694">
        <f t="shared" si="643"/>
        <v>0</v>
      </c>
      <c r="AF1694">
        <f t="shared" si="644"/>
        <v>0</v>
      </c>
      <c r="AG1694">
        <f t="shared" si="655"/>
        <v>0</v>
      </c>
      <c r="AH1694">
        <f t="shared" si="656"/>
        <v>0</v>
      </c>
      <c r="AI1694">
        <f t="shared" si="645"/>
        <v>0</v>
      </c>
      <c r="AJ1694">
        <f t="shared" si="646"/>
        <v>0</v>
      </c>
      <c r="AK1694">
        <f t="shared" si="647"/>
        <v>0</v>
      </c>
      <c r="AL1694">
        <f t="shared" si="648"/>
        <v>0</v>
      </c>
      <c r="AM1694">
        <f t="shared" si="649"/>
        <v>0</v>
      </c>
      <c r="AO1694">
        <f t="shared" si="650"/>
        <v>0</v>
      </c>
      <c r="AP1694">
        <f t="shared" si="651"/>
        <v>0</v>
      </c>
    </row>
    <row r="1695" spans="1:42" x14ac:dyDescent="0.2">
      <c r="A1695" s="43"/>
      <c r="D1695" s="120">
        <f t="shared" si="633"/>
        <v>0</v>
      </c>
      <c r="O1695">
        <f t="shared" si="634"/>
        <v>0</v>
      </c>
      <c r="P1695">
        <f t="shared" si="652"/>
        <v>431</v>
      </c>
      <c r="Q1695">
        <f t="shared" si="653"/>
        <v>0</v>
      </c>
      <c r="R1695">
        <f t="shared" si="635"/>
        <v>0</v>
      </c>
      <c r="S1695">
        <f t="shared" si="636"/>
        <v>0</v>
      </c>
      <c r="T1695">
        <f t="shared" si="654"/>
        <v>0</v>
      </c>
      <c r="V1695">
        <f t="shared" si="637"/>
        <v>0</v>
      </c>
      <c r="W1695">
        <f t="shared" si="638"/>
        <v>0</v>
      </c>
      <c r="Y1695">
        <f t="shared" si="639"/>
        <v>0</v>
      </c>
      <c r="Z1695">
        <f t="shared" si="640"/>
        <v>0</v>
      </c>
      <c r="AB1695">
        <f t="shared" si="641"/>
        <v>0</v>
      </c>
      <c r="AC1695">
        <f t="shared" si="642"/>
        <v>0</v>
      </c>
      <c r="AE1695">
        <f t="shared" si="643"/>
        <v>0</v>
      </c>
      <c r="AF1695">
        <f t="shared" si="644"/>
        <v>0</v>
      </c>
      <c r="AG1695">
        <f t="shared" si="655"/>
        <v>0</v>
      </c>
      <c r="AH1695">
        <f t="shared" si="656"/>
        <v>0</v>
      </c>
      <c r="AI1695">
        <f t="shared" si="645"/>
        <v>0</v>
      </c>
      <c r="AJ1695">
        <f t="shared" si="646"/>
        <v>0</v>
      </c>
      <c r="AK1695">
        <f t="shared" si="647"/>
        <v>0</v>
      </c>
      <c r="AL1695">
        <f t="shared" si="648"/>
        <v>0</v>
      </c>
      <c r="AM1695">
        <f t="shared" si="649"/>
        <v>0</v>
      </c>
      <c r="AO1695">
        <f t="shared" si="650"/>
        <v>0</v>
      </c>
      <c r="AP1695">
        <f t="shared" si="651"/>
        <v>0</v>
      </c>
    </row>
    <row r="1696" spans="1:42" x14ac:dyDescent="0.2">
      <c r="A1696" s="43"/>
      <c r="D1696" s="120">
        <f t="shared" si="633"/>
        <v>0</v>
      </c>
      <c r="O1696">
        <f t="shared" si="634"/>
        <v>0</v>
      </c>
      <c r="P1696">
        <f t="shared" si="652"/>
        <v>431</v>
      </c>
      <c r="Q1696">
        <f t="shared" si="653"/>
        <v>0</v>
      </c>
      <c r="R1696">
        <f t="shared" si="635"/>
        <v>0</v>
      </c>
      <c r="S1696">
        <f t="shared" si="636"/>
        <v>0</v>
      </c>
      <c r="T1696">
        <f t="shared" si="654"/>
        <v>0</v>
      </c>
      <c r="V1696">
        <f t="shared" si="637"/>
        <v>0</v>
      </c>
      <c r="W1696">
        <f t="shared" si="638"/>
        <v>0</v>
      </c>
      <c r="Y1696">
        <f t="shared" si="639"/>
        <v>0</v>
      </c>
      <c r="Z1696">
        <f t="shared" si="640"/>
        <v>0</v>
      </c>
      <c r="AB1696">
        <f t="shared" si="641"/>
        <v>0</v>
      </c>
      <c r="AC1696">
        <f t="shared" si="642"/>
        <v>0</v>
      </c>
      <c r="AE1696">
        <f t="shared" si="643"/>
        <v>0</v>
      </c>
      <c r="AF1696">
        <f t="shared" si="644"/>
        <v>0</v>
      </c>
      <c r="AG1696">
        <f t="shared" si="655"/>
        <v>0</v>
      </c>
      <c r="AH1696">
        <f t="shared" si="656"/>
        <v>0</v>
      </c>
      <c r="AI1696">
        <f t="shared" si="645"/>
        <v>0</v>
      </c>
      <c r="AJ1696">
        <f t="shared" si="646"/>
        <v>0</v>
      </c>
      <c r="AK1696">
        <f t="shared" si="647"/>
        <v>0</v>
      </c>
      <c r="AL1696">
        <f t="shared" si="648"/>
        <v>0</v>
      </c>
      <c r="AM1696">
        <f t="shared" si="649"/>
        <v>0</v>
      </c>
      <c r="AO1696">
        <f t="shared" si="650"/>
        <v>0</v>
      </c>
      <c r="AP1696">
        <f t="shared" si="651"/>
        <v>0</v>
      </c>
    </row>
    <row r="1697" spans="1:42" x14ac:dyDescent="0.2">
      <c r="A1697" s="43"/>
      <c r="D1697" s="120">
        <f t="shared" si="633"/>
        <v>0</v>
      </c>
      <c r="O1697">
        <f t="shared" si="634"/>
        <v>0</v>
      </c>
      <c r="P1697">
        <f t="shared" si="652"/>
        <v>431</v>
      </c>
      <c r="Q1697">
        <f t="shared" si="653"/>
        <v>0</v>
      </c>
      <c r="R1697">
        <f t="shared" si="635"/>
        <v>0</v>
      </c>
      <c r="S1697">
        <f t="shared" si="636"/>
        <v>0</v>
      </c>
      <c r="T1697">
        <f t="shared" si="654"/>
        <v>0</v>
      </c>
      <c r="V1697">
        <f t="shared" si="637"/>
        <v>0</v>
      </c>
      <c r="W1697">
        <f t="shared" si="638"/>
        <v>0</v>
      </c>
      <c r="Y1697">
        <f t="shared" si="639"/>
        <v>0</v>
      </c>
      <c r="Z1697">
        <f t="shared" si="640"/>
        <v>0</v>
      </c>
      <c r="AB1697">
        <f t="shared" si="641"/>
        <v>0</v>
      </c>
      <c r="AC1697">
        <f t="shared" si="642"/>
        <v>0</v>
      </c>
      <c r="AE1697">
        <f t="shared" si="643"/>
        <v>0</v>
      </c>
      <c r="AF1697">
        <f t="shared" si="644"/>
        <v>0</v>
      </c>
      <c r="AG1697">
        <f t="shared" si="655"/>
        <v>0</v>
      </c>
      <c r="AH1697">
        <f t="shared" si="656"/>
        <v>0</v>
      </c>
      <c r="AI1697">
        <f t="shared" si="645"/>
        <v>0</v>
      </c>
      <c r="AJ1697">
        <f t="shared" si="646"/>
        <v>0</v>
      </c>
      <c r="AK1697">
        <f t="shared" si="647"/>
        <v>0</v>
      </c>
      <c r="AL1697">
        <f t="shared" si="648"/>
        <v>0</v>
      </c>
      <c r="AM1697">
        <f t="shared" si="649"/>
        <v>0</v>
      </c>
      <c r="AO1697">
        <f t="shared" si="650"/>
        <v>0</v>
      </c>
      <c r="AP1697">
        <f t="shared" si="651"/>
        <v>0</v>
      </c>
    </row>
    <row r="1698" spans="1:42" x14ac:dyDescent="0.2">
      <c r="A1698" s="43"/>
      <c r="D1698" s="120">
        <f t="shared" si="633"/>
        <v>0</v>
      </c>
      <c r="O1698">
        <f t="shared" si="634"/>
        <v>0</v>
      </c>
      <c r="P1698">
        <f t="shared" si="652"/>
        <v>431</v>
      </c>
      <c r="Q1698">
        <f t="shared" si="653"/>
        <v>0</v>
      </c>
      <c r="R1698">
        <f t="shared" si="635"/>
        <v>0</v>
      </c>
      <c r="S1698">
        <f t="shared" si="636"/>
        <v>0</v>
      </c>
      <c r="T1698">
        <f t="shared" si="654"/>
        <v>0</v>
      </c>
      <c r="V1698">
        <f t="shared" si="637"/>
        <v>0</v>
      </c>
      <c r="W1698">
        <f t="shared" si="638"/>
        <v>0</v>
      </c>
      <c r="Y1698">
        <f t="shared" si="639"/>
        <v>0</v>
      </c>
      <c r="Z1698">
        <f t="shared" si="640"/>
        <v>0</v>
      </c>
      <c r="AB1698">
        <f t="shared" si="641"/>
        <v>0</v>
      </c>
      <c r="AC1698">
        <f t="shared" si="642"/>
        <v>0</v>
      </c>
      <c r="AE1698">
        <f t="shared" si="643"/>
        <v>0</v>
      </c>
      <c r="AF1698">
        <f t="shared" si="644"/>
        <v>0</v>
      </c>
      <c r="AG1698">
        <f t="shared" si="655"/>
        <v>0</v>
      </c>
      <c r="AH1698">
        <f t="shared" si="656"/>
        <v>0</v>
      </c>
      <c r="AI1698">
        <f t="shared" si="645"/>
        <v>0</v>
      </c>
      <c r="AJ1698">
        <f t="shared" si="646"/>
        <v>0</v>
      </c>
      <c r="AK1698">
        <f t="shared" si="647"/>
        <v>0</v>
      </c>
      <c r="AL1698">
        <f t="shared" si="648"/>
        <v>0</v>
      </c>
      <c r="AM1698">
        <f t="shared" si="649"/>
        <v>0</v>
      </c>
      <c r="AO1698">
        <f t="shared" si="650"/>
        <v>0</v>
      </c>
      <c r="AP1698">
        <f t="shared" si="651"/>
        <v>0</v>
      </c>
    </row>
    <row r="1699" spans="1:42" x14ac:dyDescent="0.2">
      <c r="A1699" s="43"/>
      <c r="D1699" s="120">
        <f t="shared" si="633"/>
        <v>0</v>
      </c>
      <c r="O1699">
        <f t="shared" si="634"/>
        <v>0</v>
      </c>
      <c r="P1699">
        <f t="shared" si="652"/>
        <v>431</v>
      </c>
      <c r="Q1699">
        <f t="shared" si="653"/>
        <v>0</v>
      </c>
      <c r="R1699">
        <f t="shared" si="635"/>
        <v>0</v>
      </c>
      <c r="S1699">
        <f t="shared" si="636"/>
        <v>0</v>
      </c>
      <c r="T1699">
        <f t="shared" si="654"/>
        <v>0</v>
      </c>
      <c r="V1699">
        <f t="shared" si="637"/>
        <v>0</v>
      </c>
      <c r="W1699">
        <f t="shared" si="638"/>
        <v>0</v>
      </c>
      <c r="Y1699">
        <f t="shared" si="639"/>
        <v>0</v>
      </c>
      <c r="Z1699">
        <f t="shared" si="640"/>
        <v>0</v>
      </c>
      <c r="AB1699">
        <f t="shared" si="641"/>
        <v>0</v>
      </c>
      <c r="AC1699">
        <f t="shared" si="642"/>
        <v>0</v>
      </c>
      <c r="AE1699">
        <f t="shared" si="643"/>
        <v>0</v>
      </c>
      <c r="AF1699">
        <f t="shared" si="644"/>
        <v>0</v>
      </c>
      <c r="AG1699">
        <f t="shared" si="655"/>
        <v>0</v>
      </c>
      <c r="AH1699">
        <f t="shared" si="656"/>
        <v>0</v>
      </c>
      <c r="AI1699">
        <f t="shared" si="645"/>
        <v>0</v>
      </c>
      <c r="AJ1699">
        <f t="shared" si="646"/>
        <v>0</v>
      </c>
      <c r="AK1699">
        <f t="shared" si="647"/>
        <v>0</v>
      </c>
      <c r="AL1699">
        <f t="shared" si="648"/>
        <v>0</v>
      </c>
      <c r="AM1699">
        <f t="shared" si="649"/>
        <v>0</v>
      </c>
      <c r="AO1699">
        <f t="shared" si="650"/>
        <v>0</v>
      </c>
      <c r="AP1699">
        <f t="shared" si="651"/>
        <v>0</v>
      </c>
    </row>
    <row r="1700" spans="1:42" x14ac:dyDescent="0.2">
      <c r="A1700" s="43"/>
      <c r="D1700" s="120">
        <f t="shared" si="633"/>
        <v>0</v>
      </c>
      <c r="O1700">
        <f t="shared" si="634"/>
        <v>0</v>
      </c>
      <c r="P1700">
        <f t="shared" si="652"/>
        <v>431</v>
      </c>
      <c r="Q1700">
        <f t="shared" si="653"/>
        <v>0</v>
      </c>
      <c r="R1700">
        <f t="shared" si="635"/>
        <v>0</v>
      </c>
      <c r="S1700">
        <f t="shared" si="636"/>
        <v>0</v>
      </c>
      <c r="T1700">
        <f t="shared" si="654"/>
        <v>0</v>
      </c>
      <c r="V1700">
        <f t="shared" si="637"/>
        <v>0</v>
      </c>
      <c r="W1700">
        <f t="shared" si="638"/>
        <v>0</v>
      </c>
      <c r="Y1700">
        <f t="shared" si="639"/>
        <v>0</v>
      </c>
      <c r="Z1700">
        <f t="shared" si="640"/>
        <v>0</v>
      </c>
      <c r="AB1700">
        <f t="shared" si="641"/>
        <v>0</v>
      </c>
      <c r="AC1700">
        <f t="shared" si="642"/>
        <v>0</v>
      </c>
      <c r="AE1700">
        <f t="shared" si="643"/>
        <v>0</v>
      </c>
      <c r="AF1700">
        <f t="shared" si="644"/>
        <v>0</v>
      </c>
      <c r="AG1700">
        <f t="shared" si="655"/>
        <v>0</v>
      </c>
      <c r="AH1700">
        <f t="shared" si="656"/>
        <v>0</v>
      </c>
      <c r="AI1700">
        <f t="shared" si="645"/>
        <v>0</v>
      </c>
      <c r="AJ1700">
        <f t="shared" si="646"/>
        <v>0</v>
      </c>
      <c r="AK1700">
        <f t="shared" si="647"/>
        <v>0</v>
      </c>
      <c r="AL1700">
        <f t="shared" si="648"/>
        <v>0</v>
      </c>
      <c r="AM1700">
        <f t="shared" si="649"/>
        <v>0</v>
      </c>
      <c r="AO1700">
        <f t="shared" si="650"/>
        <v>0</v>
      </c>
      <c r="AP1700">
        <f t="shared" si="651"/>
        <v>0</v>
      </c>
    </row>
    <row r="1701" spans="1:42" x14ac:dyDescent="0.2">
      <c r="A1701" s="43"/>
      <c r="D1701" s="120">
        <f t="shared" si="633"/>
        <v>0</v>
      </c>
      <c r="O1701">
        <f t="shared" si="634"/>
        <v>0</v>
      </c>
      <c r="P1701">
        <f t="shared" si="652"/>
        <v>431</v>
      </c>
      <c r="Q1701">
        <f t="shared" si="653"/>
        <v>0</v>
      </c>
      <c r="R1701">
        <f t="shared" si="635"/>
        <v>0</v>
      </c>
      <c r="S1701">
        <f t="shared" si="636"/>
        <v>0</v>
      </c>
      <c r="T1701">
        <f t="shared" si="654"/>
        <v>0</v>
      </c>
      <c r="V1701">
        <f t="shared" si="637"/>
        <v>0</v>
      </c>
      <c r="W1701">
        <f t="shared" si="638"/>
        <v>0</v>
      </c>
      <c r="Y1701">
        <f t="shared" si="639"/>
        <v>0</v>
      </c>
      <c r="Z1701">
        <f t="shared" si="640"/>
        <v>0</v>
      </c>
      <c r="AB1701">
        <f t="shared" si="641"/>
        <v>0</v>
      </c>
      <c r="AC1701">
        <f t="shared" si="642"/>
        <v>0</v>
      </c>
      <c r="AE1701">
        <f t="shared" si="643"/>
        <v>0</v>
      </c>
      <c r="AF1701">
        <f t="shared" si="644"/>
        <v>0</v>
      </c>
      <c r="AG1701">
        <f t="shared" si="655"/>
        <v>0</v>
      </c>
      <c r="AH1701">
        <f t="shared" si="656"/>
        <v>0</v>
      </c>
      <c r="AI1701">
        <f t="shared" si="645"/>
        <v>0</v>
      </c>
      <c r="AJ1701">
        <f t="shared" si="646"/>
        <v>0</v>
      </c>
      <c r="AK1701">
        <f t="shared" si="647"/>
        <v>0</v>
      </c>
      <c r="AL1701">
        <f t="shared" si="648"/>
        <v>0</v>
      </c>
      <c r="AM1701">
        <f t="shared" si="649"/>
        <v>0</v>
      </c>
      <c r="AO1701">
        <f t="shared" si="650"/>
        <v>0</v>
      </c>
      <c r="AP1701">
        <f t="shared" si="651"/>
        <v>0</v>
      </c>
    </row>
    <row r="1702" spans="1:42" x14ac:dyDescent="0.2">
      <c r="A1702" s="43"/>
      <c r="D1702" s="120">
        <f t="shared" si="633"/>
        <v>0</v>
      </c>
      <c r="O1702">
        <f t="shared" si="634"/>
        <v>0</v>
      </c>
      <c r="P1702">
        <f t="shared" si="652"/>
        <v>431</v>
      </c>
      <c r="Q1702">
        <f t="shared" si="653"/>
        <v>0</v>
      </c>
      <c r="R1702">
        <f t="shared" si="635"/>
        <v>0</v>
      </c>
      <c r="S1702">
        <f t="shared" si="636"/>
        <v>0</v>
      </c>
      <c r="T1702">
        <f t="shared" si="654"/>
        <v>0</v>
      </c>
      <c r="V1702">
        <f t="shared" si="637"/>
        <v>0</v>
      </c>
      <c r="W1702">
        <f t="shared" si="638"/>
        <v>0</v>
      </c>
      <c r="Y1702">
        <f t="shared" si="639"/>
        <v>0</v>
      </c>
      <c r="Z1702">
        <f t="shared" si="640"/>
        <v>0</v>
      </c>
      <c r="AB1702">
        <f t="shared" si="641"/>
        <v>0</v>
      </c>
      <c r="AC1702">
        <f t="shared" si="642"/>
        <v>0</v>
      </c>
      <c r="AE1702">
        <f t="shared" si="643"/>
        <v>0</v>
      </c>
      <c r="AF1702">
        <f t="shared" si="644"/>
        <v>0</v>
      </c>
      <c r="AG1702">
        <f t="shared" si="655"/>
        <v>0</v>
      </c>
      <c r="AH1702">
        <f t="shared" si="656"/>
        <v>0</v>
      </c>
      <c r="AI1702">
        <f t="shared" si="645"/>
        <v>0</v>
      </c>
      <c r="AJ1702">
        <f t="shared" si="646"/>
        <v>0</v>
      </c>
      <c r="AK1702">
        <f t="shared" si="647"/>
        <v>0</v>
      </c>
      <c r="AL1702">
        <f t="shared" si="648"/>
        <v>0</v>
      </c>
      <c r="AM1702">
        <f t="shared" si="649"/>
        <v>0</v>
      </c>
      <c r="AO1702">
        <f t="shared" si="650"/>
        <v>0</v>
      </c>
      <c r="AP1702">
        <f t="shared" si="651"/>
        <v>0</v>
      </c>
    </row>
    <row r="1703" spans="1:42" x14ac:dyDescent="0.2">
      <c r="A1703" s="43"/>
      <c r="D1703" s="120">
        <f t="shared" si="633"/>
        <v>0</v>
      </c>
      <c r="O1703">
        <f t="shared" si="634"/>
        <v>0</v>
      </c>
      <c r="P1703">
        <f t="shared" si="652"/>
        <v>431</v>
      </c>
      <c r="Q1703">
        <f t="shared" si="653"/>
        <v>0</v>
      </c>
      <c r="R1703">
        <f t="shared" si="635"/>
        <v>0</v>
      </c>
      <c r="S1703">
        <f t="shared" si="636"/>
        <v>0</v>
      </c>
      <c r="T1703">
        <f t="shared" si="654"/>
        <v>0</v>
      </c>
      <c r="V1703">
        <f t="shared" si="637"/>
        <v>0</v>
      </c>
      <c r="W1703">
        <f t="shared" si="638"/>
        <v>0</v>
      </c>
      <c r="Y1703">
        <f t="shared" si="639"/>
        <v>0</v>
      </c>
      <c r="Z1703">
        <f t="shared" si="640"/>
        <v>0</v>
      </c>
      <c r="AB1703">
        <f t="shared" si="641"/>
        <v>0</v>
      </c>
      <c r="AC1703">
        <f t="shared" si="642"/>
        <v>0</v>
      </c>
      <c r="AE1703">
        <f t="shared" si="643"/>
        <v>0</v>
      </c>
      <c r="AF1703">
        <f t="shared" si="644"/>
        <v>0</v>
      </c>
      <c r="AG1703">
        <f t="shared" si="655"/>
        <v>0</v>
      </c>
      <c r="AH1703">
        <f t="shared" si="656"/>
        <v>0</v>
      </c>
      <c r="AI1703">
        <f t="shared" si="645"/>
        <v>0</v>
      </c>
      <c r="AJ1703">
        <f t="shared" si="646"/>
        <v>0</v>
      </c>
      <c r="AK1703">
        <f t="shared" si="647"/>
        <v>0</v>
      </c>
      <c r="AL1703">
        <f t="shared" si="648"/>
        <v>0</v>
      </c>
      <c r="AM1703">
        <f t="shared" si="649"/>
        <v>0</v>
      </c>
      <c r="AO1703">
        <f t="shared" si="650"/>
        <v>0</v>
      </c>
      <c r="AP1703">
        <f t="shared" si="651"/>
        <v>0</v>
      </c>
    </row>
    <row r="1704" spans="1:42" x14ac:dyDescent="0.2">
      <c r="A1704" s="43"/>
      <c r="D1704" s="120">
        <f t="shared" si="633"/>
        <v>0</v>
      </c>
      <c r="O1704">
        <f t="shared" si="634"/>
        <v>0</v>
      </c>
      <c r="P1704">
        <f t="shared" si="652"/>
        <v>431</v>
      </c>
      <c r="Q1704">
        <f t="shared" si="653"/>
        <v>0</v>
      </c>
      <c r="R1704">
        <f t="shared" si="635"/>
        <v>0</v>
      </c>
      <c r="S1704">
        <f t="shared" si="636"/>
        <v>0</v>
      </c>
      <c r="T1704">
        <f t="shared" si="654"/>
        <v>0</v>
      </c>
      <c r="V1704">
        <f t="shared" si="637"/>
        <v>0</v>
      </c>
      <c r="W1704">
        <f t="shared" si="638"/>
        <v>0</v>
      </c>
      <c r="Y1704">
        <f t="shared" si="639"/>
        <v>0</v>
      </c>
      <c r="Z1704">
        <f t="shared" si="640"/>
        <v>0</v>
      </c>
      <c r="AB1704">
        <f t="shared" si="641"/>
        <v>0</v>
      </c>
      <c r="AC1704">
        <f t="shared" si="642"/>
        <v>0</v>
      </c>
      <c r="AE1704">
        <f t="shared" si="643"/>
        <v>0</v>
      </c>
      <c r="AF1704">
        <f t="shared" si="644"/>
        <v>0</v>
      </c>
      <c r="AG1704">
        <f t="shared" si="655"/>
        <v>0</v>
      </c>
      <c r="AH1704">
        <f t="shared" si="656"/>
        <v>0</v>
      </c>
      <c r="AI1704">
        <f t="shared" si="645"/>
        <v>0</v>
      </c>
      <c r="AJ1704">
        <f t="shared" si="646"/>
        <v>0</v>
      </c>
      <c r="AK1704">
        <f t="shared" si="647"/>
        <v>0</v>
      </c>
      <c r="AL1704">
        <f t="shared" si="648"/>
        <v>0</v>
      </c>
      <c r="AM1704">
        <f t="shared" si="649"/>
        <v>0</v>
      </c>
      <c r="AO1704">
        <f t="shared" si="650"/>
        <v>0</v>
      </c>
      <c r="AP1704">
        <f t="shared" si="651"/>
        <v>0</v>
      </c>
    </row>
    <row r="1705" spans="1:42" x14ac:dyDescent="0.2">
      <c r="A1705" s="43"/>
      <c r="D1705" s="120">
        <f t="shared" si="633"/>
        <v>0</v>
      </c>
      <c r="O1705">
        <f t="shared" si="634"/>
        <v>0</v>
      </c>
      <c r="P1705">
        <f t="shared" si="652"/>
        <v>431</v>
      </c>
      <c r="Q1705">
        <f t="shared" si="653"/>
        <v>0</v>
      </c>
      <c r="R1705">
        <f t="shared" si="635"/>
        <v>0</v>
      </c>
      <c r="S1705">
        <f t="shared" si="636"/>
        <v>0</v>
      </c>
      <c r="T1705">
        <f t="shared" si="654"/>
        <v>0</v>
      </c>
      <c r="V1705">
        <f t="shared" si="637"/>
        <v>0</v>
      </c>
      <c r="W1705">
        <f t="shared" si="638"/>
        <v>0</v>
      </c>
      <c r="Y1705">
        <f t="shared" si="639"/>
        <v>0</v>
      </c>
      <c r="Z1705">
        <f t="shared" si="640"/>
        <v>0</v>
      </c>
      <c r="AB1705">
        <f t="shared" si="641"/>
        <v>0</v>
      </c>
      <c r="AC1705">
        <f t="shared" si="642"/>
        <v>0</v>
      </c>
      <c r="AE1705">
        <f t="shared" si="643"/>
        <v>0</v>
      </c>
      <c r="AF1705">
        <f t="shared" si="644"/>
        <v>0</v>
      </c>
      <c r="AG1705">
        <f t="shared" si="655"/>
        <v>0</v>
      </c>
      <c r="AH1705">
        <f t="shared" si="656"/>
        <v>0</v>
      </c>
      <c r="AI1705">
        <f t="shared" si="645"/>
        <v>0</v>
      </c>
      <c r="AJ1705">
        <f t="shared" si="646"/>
        <v>0</v>
      </c>
      <c r="AK1705">
        <f t="shared" si="647"/>
        <v>0</v>
      </c>
      <c r="AL1705">
        <f t="shared" si="648"/>
        <v>0</v>
      </c>
      <c r="AM1705">
        <f t="shared" si="649"/>
        <v>0</v>
      </c>
      <c r="AO1705">
        <f t="shared" si="650"/>
        <v>0</v>
      </c>
      <c r="AP1705">
        <f t="shared" si="651"/>
        <v>0</v>
      </c>
    </row>
    <row r="1706" spans="1:42" x14ac:dyDescent="0.2">
      <c r="A1706" s="43"/>
      <c r="D1706" s="120">
        <f t="shared" si="633"/>
        <v>0</v>
      </c>
      <c r="O1706">
        <f t="shared" si="634"/>
        <v>0</v>
      </c>
      <c r="P1706">
        <f t="shared" si="652"/>
        <v>431</v>
      </c>
      <c r="Q1706">
        <f t="shared" si="653"/>
        <v>0</v>
      </c>
      <c r="R1706">
        <f t="shared" si="635"/>
        <v>0</v>
      </c>
      <c r="S1706">
        <f t="shared" si="636"/>
        <v>0</v>
      </c>
      <c r="T1706">
        <f t="shared" si="654"/>
        <v>0</v>
      </c>
      <c r="V1706">
        <f t="shared" si="637"/>
        <v>0</v>
      </c>
      <c r="W1706">
        <f t="shared" si="638"/>
        <v>0</v>
      </c>
      <c r="Y1706">
        <f t="shared" si="639"/>
        <v>0</v>
      </c>
      <c r="Z1706">
        <f t="shared" si="640"/>
        <v>0</v>
      </c>
      <c r="AB1706">
        <f t="shared" si="641"/>
        <v>0</v>
      </c>
      <c r="AC1706">
        <f t="shared" si="642"/>
        <v>0</v>
      </c>
      <c r="AE1706">
        <f t="shared" si="643"/>
        <v>0</v>
      </c>
      <c r="AF1706">
        <f t="shared" si="644"/>
        <v>0</v>
      </c>
      <c r="AG1706">
        <f t="shared" si="655"/>
        <v>0</v>
      </c>
      <c r="AH1706">
        <f t="shared" si="656"/>
        <v>0</v>
      </c>
      <c r="AI1706">
        <f t="shared" si="645"/>
        <v>0</v>
      </c>
      <c r="AJ1706">
        <f t="shared" si="646"/>
        <v>0</v>
      </c>
      <c r="AK1706">
        <f t="shared" si="647"/>
        <v>0</v>
      </c>
      <c r="AL1706">
        <f t="shared" si="648"/>
        <v>0</v>
      </c>
      <c r="AM1706">
        <f t="shared" si="649"/>
        <v>0</v>
      </c>
      <c r="AO1706">
        <f t="shared" si="650"/>
        <v>0</v>
      </c>
      <c r="AP1706">
        <f t="shared" si="651"/>
        <v>0</v>
      </c>
    </row>
    <row r="1707" spans="1:42" x14ac:dyDescent="0.2">
      <c r="A1707" s="43"/>
      <c r="D1707" s="120">
        <f t="shared" si="633"/>
        <v>0</v>
      </c>
      <c r="O1707">
        <f t="shared" si="634"/>
        <v>0</v>
      </c>
      <c r="P1707">
        <f t="shared" si="652"/>
        <v>431</v>
      </c>
      <c r="Q1707">
        <f t="shared" si="653"/>
        <v>0</v>
      </c>
      <c r="R1707">
        <f t="shared" si="635"/>
        <v>0</v>
      </c>
      <c r="S1707">
        <f t="shared" si="636"/>
        <v>0</v>
      </c>
      <c r="T1707">
        <f t="shared" si="654"/>
        <v>0</v>
      </c>
      <c r="V1707">
        <f t="shared" si="637"/>
        <v>0</v>
      </c>
      <c r="W1707">
        <f t="shared" si="638"/>
        <v>0</v>
      </c>
      <c r="Y1707">
        <f t="shared" si="639"/>
        <v>0</v>
      </c>
      <c r="Z1707">
        <f t="shared" si="640"/>
        <v>0</v>
      </c>
      <c r="AB1707">
        <f t="shared" si="641"/>
        <v>0</v>
      </c>
      <c r="AC1707">
        <f t="shared" si="642"/>
        <v>0</v>
      </c>
      <c r="AE1707">
        <f t="shared" si="643"/>
        <v>0</v>
      </c>
      <c r="AF1707">
        <f t="shared" si="644"/>
        <v>0</v>
      </c>
      <c r="AG1707">
        <f t="shared" si="655"/>
        <v>0</v>
      </c>
      <c r="AH1707">
        <f t="shared" si="656"/>
        <v>0</v>
      </c>
      <c r="AI1707">
        <f t="shared" si="645"/>
        <v>0</v>
      </c>
      <c r="AJ1707">
        <f t="shared" si="646"/>
        <v>0</v>
      </c>
      <c r="AK1707">
        <f t="shared" si="647"/>
        <v>0</v>
      </c>
      <c r="AL1707">
        <f t="shared" si="648"/>
        <v>0</v>
      </c>
      <c r="AM1707">
        <f t="shared" si="649"/>
        <v>0</v>
      </c>
      <c r="AO1707">
        <f t="shared" si="650"/>
        <v>0</v>
      </c>
      <c r="AP1707">
        <f t="shared" si="651"/>
        <v>0</v>
      </c>
    </row>
    <row r="1708" spans="1:42" x14ac:dyDescent="0.2">
      <c r="A1708" s="43"/>
      <c r="D1708" s="120">
        <f t="shared" si="633"/>
        <v>0</v>
      </c>
      <c r="O1708">
        <f t="shared" si="634"/>
        <v>0</v>
      </c>
      <c r="P1708">
        <f t="shared" si="652"/>
        <v>431</v>
      </c>
      <c r="Q1708">
        <f t="shared" si="653"/>
        <v>0</v>
      </c>
      <c r="R1708">
        <f t="shared" si="635"/>
        <v>0</v>
      </c>
      <c r="S1708">
        <f t="shared" si="636"/>
        <v>0</v>
      </c>
      <c r="T1708">
        <f t="shared" si="654"/>
        <v>0</v>
      </c>
      <c r="V1708">
        <f t="shared" si="637"/>
        <v>0</v>
      </c>
      <c r="W1708">
        <f t="shared" si="638"/>
        <v>0</v>
      </c>
      <c r="Y1708">
        <f t="shared" si="639"/>
        <v>0</v>
      </c>
      <c r="Z1708">
        <f t="shared" si="640"/>
        <v>0</v>
      </c>
      <c r="AB1708">
        <f t="shared" si="641"/>
        <v>0</v>
      </c>
      <c r="AC1708">
        <f t="shared" si="642"/>
        <v>0</v>
      </c>
      <c r="AE1708">
        <f t="shared" si="643"/>
        <v>0</v>
      </c>
      <c r="AF1708">
        <f t="shared" si="644"/>
        <v>0</v>
      </c>
      <c r="AG1708">
        <f t="shared" si="655"/>
        <v>0</v>
      </c>
      <c r="AH1708">
        <f t="shared" si="656"/>
        <v>0</v>
      </c>
      <c r="AI1708">
        <f t="shared" si="645"/>
        <v>0</v>
      </c>
      <c r="AJ1708">
        <f t="shared" si="646"/>
        <v>0</v>
      </c>
      <c r="AK1708">
        <f t="shared" si="647"/>
        <v>0</v>
      </c>
      <c r="AL1708">
        <f t="shared" si="648"/>
        <v>0</v>
      </c>
      <c r="AM1708">
        <f t="shared" si="649"/>
        <v>0</v>
      </c>
      <c r="AO1708">
        <f t="shared" si="650"/>
        <v>0</v>
      </c>
      <c r="AP1708">
        <f t="shared" si="651"/>
        <v>0</v>
      </c>
    </row>
    <row r="1709" spans="1:42" x14ac:dyDescent="0.2">
      <c r="A1709" s="43"/>
      <c r="D1709" s="120">
        <f t="shared" si="633"/>
        <v>0</v>
      </c>
      <c r="O1709">
        <f t="shared" si="634"/>
        <v>0</v>
      </c>
      <c r="P1709">
        <f t="shared" si="652"/>
        <v>431</v>
      </c>
      <c r="Q1709">
        <f t="shared" si="653"/>
        <v>0</v>
      </c>
      <c r="R1709">
        <f t="shared" si="635"/>
        <v>0</v>
      </c>
      <c r="S1709">
        <f t="shared" si="636"/>
        <v>0</v>
      </c>
      <c r="T1709">
        <f t="shared" si="654"/>
        <v>0</v>
      </c>
      <c r="V1709">
        <f t="shared" si="637"/>
        <v>0</v>
      </c>
      <c r="W1709">
        <f t="shared" si="638"/>
        <v>0</v>
      </c>
      <c r="Y1709">
        <f t="shared" si="639"/>
        <v>0</v>
      </c>
      <c r="Z1709">
        <f t="shared" si="640"/>
        <v>0</v>
      </c>
      <c r="AB1709">
        <f t="shared" si="641"/>
        <v>0</v>
      </c>
      <c r="AC1709">
        <f t="shared" si="642"/>
        <v>0</v>
      </c>
      <c r="AE1709">
        <f t="shared" si="643"/>
        <v>0</v>
      </c>
      <c r="AF1709">
        <f t="shared" si="644"/>
        <v>0</v>
      </c>
      <c r="AG1709">
        <f t="shared" si="655"/>
        <v>0</v>
      </c>
      <c r="AH1709">
        <f t="shared" si="656"/>
        <v>0</v>
      </c>
      <c r="AI1709">
        <f t="shared" si="645"/>
        <v>0</v>
      </c>
      <c r="AJ1709">
        <f t="shared" si="646"/>
        <v>0</v>
      </c>
      <c r="AK1709">
        <f t="shared" si="647"/>
        <v>0</v>
      </c>
      <c r="AL1709">
        <f t="shared" si="648"/>
        <v>0</v>
      </c>
      <c r="AM1709">
        <f t="shared" si="649"/>
        <v>0</v>
      </c>
      <c r="AO1709">
        <f t="shared" si="650"/>
        <v>0</v>
      </c>
      <c r="AP1709">
        <f t="shared" si="651"/>
        <v>0</v>
      </c>
    </row>
    <row r="1710" spans="1:42" x14ac:dyDescent="0.2">
      <c r="A1710" s="43"/>
      <c r="D1710" s="120">
        <f t="shared" si="633"/>
        <v>0</v>
      </c>
      <c r="O1710">
        <f t="shared" si="634"/>
        <v>0</v>
      </c>
      <c r="P1710">
        <f t="shared" si="652"/>
        <v>431</v>
      </c>
      <c r="Q1710">
        <f t="shared" si="653"/>
        <v>0</v>
      </c>
      <c r="R1710">
        <f t="shared" si="635"/>
        <v>0</v>
      </c>
      <c r="S1710">
        <f t="shared" si="636"/>
        <v>0</v>
      </c>
      <c r="T1710">
        <f t="shared" si="654"/>
        <v>0</v>
      </c>
      <c r="V1710">
        <f t="shared" si="637"/>
        <v>0</v>
      </c>
      <c r="W1710">
        <f t="shared" si="638"/>
        <v>0</v>
      </c>
      <c r="Y1710">
        <f t="shared" si="639"/>
        <v>0</v>
      </c>
      <c r="Z1710">
        <f t="shared" si="640"/>
        <v>0</v>
      </c>
      <c r="AB1710">
        <f t="shared" si="641"/>
        <v>0</v>
      </c>
      <c r="AC1710">
        <f t="shared" si="642"/>
        <v>0</v>
      </c>
      <c r="AE1710">
        <f t="shared" si="643"/>
        <v>0</v>
      </c>
      <c r="AF1710">
        <f t="shared" si="644"/>
        <v>0</v>
      </c>
      <c r="AG1710">
        <f t="shared" si="655"/>
        <v>0</v>
      </c>
      <c r="AH1710">
        <f t="shared" si="656"/>
        <v>0</v>
      </c>
      <c r="AI1710">
        <f t="shared" si="645"/>
        <v>0</v>
      </c>
      <c r="AJ1710">
        <f t="shared" si="646"/>
        <v>0</v>
      </c>
      <c r="AK1710">
        <f t="shared" si="647"/>
        <v>0</v>
      </c>
      <c r="AL1710">
        <f t="shared" si="648"/>
        <v>0</v>
      </c>
      <c r="AM1710">
        <f t="shared" si="649"/>
        <v>0</v>
      </c>
      <c r="AO1710">
        <f t="shared" si="650"/>
        <v>0</v>
      </c>
      <c r="AP1710">
        <f t="shared" si="651"/>
        <v>0</v>
      </c>
    </row>
    <row r="1711" spans="1:42" x14ac:dyDescent="0.2">
      <c r="A1711" s="43"/>
      <c r="D1711" s="120">
        <f t="shared" si="633"/>
        <v>0</v>
      </c>
      <c r="O1711">
        <f t="shared" si="634"/>
        <v>0</v>
      </c>
      <c r="P1711">
        <f t="shared" si="652"/>
        <v>431</v>
      </c>
      <c r="Q1711">
        <f t="shared" si="653"/>
        <v>0</v>
      </c>
      <c r="R1711">
        <f t="shared" si="635"/>
        <v>0</v>
      </c>
      <c r="S1711">
        <f t="shared" si="636"/>
        <v>0</v>
      </c>
      <c r="T1711">
        <f t="shared" si="654"/>
        <v>0</v>
      </c>
      <c r="V1711">
        <f t="shared" si="637"/>
        <v>0</v>
      </c>
      <c r="W1711">
        <f t="shared" si="638"/>
        <v>0</v>
      </c>
      <c r="Y1711">
        <f t="shared" si="639"/>
        <v>0</v>
      </c>
      <c r="Z1711">
        <f t="shared" si="640"/>
        <v>0</v>
      </c>
      <c r="AB1711">
        <f t="shared" si="641"/>
        <v>0</v>
      </c>
      <c r="AC1711">
        <f t="shared" si="642"/>
        <v>0</v>
      </c>
      <c r="AE1711">
        <f t="shared" si="643"/>
        <v>0</v>
      </c>
      <c r="AF1711">
        <f t="shared" si="644"/>
        <v>0</v>
      </c>
      <c r="AG1711">
        <f t="shared" si="655"/>
        <v>0</v>
      </c>
      <c r="AH1711">
        <f t="shared" si="656"/>
        <v>0</v>
      </c>
      <c r="AI1711">
        <f t="shared" si="645"/>
        <v>0</v>
      </c>
      <c r="AJ1711">
        <f t="shared" si="646"/>
        <v>0</v>
      </c>
      <c r="AK1711">
        <f t="shared" si="647"/>
        <v>0</v>
      </c>
      <c r="AL1711">
        <f t="shared" si="648"/>
        <v>0</v>
      </c>
      <c r="AM1711">
        <f t="shared" si="649"/>
        <v>0</v>
      </c>
      <c r="AO1711">
        <f t="shared" si="650"/>
        <v>0</v>
      </c>
      <c r="AP1711">
        <f t="shared" si="651"/>
        <v>0</v>
      </c>
    </row>
    <row r="1712" spans="1:42" x14ac:dyDescent="0.2">
      <c r="A1712" s="43"/>
      <c r="D1712" s="120">
        <f t="shared" si="633"/>
        <v>0</v>
      </c>
      <c r="O1712">
        <f t="shared" si="634"/>
        <v>0</v>
      </c>
      <c r="P1712">
        <f t="shared" si="652"/>
        <v>431</v>
      </c>
      <c r="Q1712">
        <f t="shared" si="653"/>
        <v>0</v>
      </c>
      <c r="R1712">
        <f t="shared" si="635"/>
        <v>0</v>
      </c>
      <c r="S1712">
        <f t="shared" si="636"/>
        <v>0</v>
      </c>
      <c r="T1712">
        <f t="shared" si="654"/>
        <v>0</v>
      </c>
      <c r="V1712">
        <f t="shared" si="637"/>
        <v>0</v>
      </c>
      <c r="W1712">
        <f t="shared" si="638"/>
        <v>0</v>
      </c>
      <c r="Y1712">
        <f t="shared" si="639"/>
        <v>0</v>
      </c>
      <c r="Z1712">
        <f t="shared" si="640"/>
        <v>0</v>
      </c>
      <c r="AB1712">
        <f t="shared" si="641"/>
        <v>0</v>
      </c>
      <c r="AC1712">
        <f t="shared" si="642"/>
        <v>0</v>
      </c>
      <c r="AE1712">
        <f t="shared" si="643"/>
        <v>0</v>
      </c>
      <c r="AF1712">
        <f t="shared" si="644"/>
        <v>0</v>
      </c>
      <c r="AG1712">
        <f t="shared" si="655"/>
        <v>0</v>
      </c>
      <c r="AH1712">
        <f t="shared" si="656"/>
        <v>0</v>
      </c>
      <c r="AI1712">
        <f t="shared" si="645"/>
        <v>0</v>
      </c>
      <c r="AJ1712">
        <f t="shared" si="646"/>
        <v>0</v>
      </c>
      <c r="AK1712">
        <f t="shared" si="647"/>
        <v>0</v>
      </c>
      <c r="AL1712">
        <f t="shared" si="648"/>
        <v>0</v>
      </c>
      <c r="AM1712">
        <f t="shared" si="649"/>
        <v>0</v>
      </c>
      <c r="AO1712">
        <f t="shared" si="650"/>
        <v>0</v>
      </c>
      <c r="AP1712">
        <f t="shared" si="651"/>
        <v>0</v>
      </c>
    </row>
    <row r="1713" spans="1:42" x14ac:dyDescent="0.2">
      <c r="A1713" s="43"/>
      <c r="D1713" s="120">
        <f t="shared" si="633"/>
        <v>0</v>
      </c>
      <c r="O1713">
        <f t="shared" si="634"/>
        <v>0</v>
      </c>
      <c r="P1713">
        <f t="shared" si="652"/>
        <v>431</v>
      </c>
      <c r="Q1713">
        <f t="shared" si="653"/>
        <v>0</v>
      </c>
      <c r="R1713">
        <f t="shared" si="635"/>
        <v>0</v>
      </c>
      <c r="S1713">
        <f t="shared" si="636"/>
        <v>0</v>
      </c>
      <c r="T1713">
        <f t="shared" si="654"/>
        <v>0</v>
      </c>
      <c r="V1713">
        <f t="shared" si="637"/>
        <v>0</v>
      </c>
      <c r="W1713">
        <f t="shared" si="638"/>
        <v>0</v>
      </c>
      <c r="Y1713">
        <f t="shared" si="639"/>
        <v>0</v>
      </c>
      <c r="Z1713">
        <f t="shared" si="640"/>
        <v>0</v>
      </c>
      <c r="AB1713">
        <f t="shared" si="641"/>
        <v>0</v>
      </c>
      <c r="AC1713">
        <f t="shared" si="642"/>
        <v>0</v>
      </c>
      <c r="AE1713">
        <f t="shared" si="643"/>
        <v>0</v>
      </c>
      <c r="AF1713">
        <f t="shared" si="644"/>
        <v>0</v>
      </c>
      <c r="AG1713">
        <f t="shared" si="655"/>
        <v>0</v>
      </c>
      <c r="AH1713">
        <f t="shared" si="656"/>
        <v>0</v>
      </c>
      <c r="AI1713">
        <f t="shared" si="645"/>
        <v>0</v>
      </c>
      <c r="AJ1713">
        <f t="shared" si="646"/>
        <v>0</v>
      </c>
      <c r="AK1713">
        <f t="shared" si="647"/>
        <v>0</v>
      </c>
      <c r="AL1713">
        <f t="shared" si="648"/>
        <v>0</v>
      </c>
      <c r="AM1713">
        <f t="shared" si="649"/>
        <v>0</v>
      </c>
      <c r="AO1713">
        <f t="shared" si="650"/>
        <v>0</v>
      </c>
      <c r="AP1713">
        <f t="shared" si="651"/>
        <v>0</v>
      </c>
    </row>
    <row r="1714" spans="1:42" x14ac:dyDescent="0.2">
      <c r="A1714" s="43"/>
      <c r="D1714" s="120">
        <f t="shared" si="633"/>
        <v>0</v>
      </c>
      <c r="O1714">
        <f t="shared" si="634"/>
        <v>0</v>
      </c>
      <c r="P1714">
        <f t="shared" si="652"/>
        <v>431</v>
      </c>
      <c r="Q1714">
        <f t="shared" si="653"/>
        <v>0</v>
      </c>
      <c r="R1714">
        <f t="shared" si="635"/>
        <v>0</v>
      </c>
      <c r="S1714">
        <f t="shared" si="636"/>
        <v>0</v>
      </c>
      <c r="T1714">
        <f t="shared" si="654"/>
        <v>0</v>
      </c>
      <c r="V1714">
        <f t="shared" si="637"/>
        <v>0</v>
      </c>
      <c r="W1714">
        <f t="shared" si="638"/>
        <v>0</v>
      </c>
      <c r="Y1714">
        <f t="shared" si="639"/>
        <v>0</v>
      </c>
      <c r="Z1714">
        <f t="shared" si="640"/>
        <v>0</v>
      </c>
      <c r="AB1714">
        <f t="shared" si="641"/>
        <v>0</v>
      </c>
      <c r="AC1714">
        <f t="shared" si="642"/>
        <v>0</v>
      </c>
      <c r="AE1714">
        <f t="shared" si="643"/>
        <v>0</v>
      </c>
      <c r="AF1714">
        <f t="shared" si="644"/>
        <v>0</v>
      </c>
      <c r="AG1714">
        <f t="shared" si="655"/>
        <v>0</v>
      </c>
      <c r="AH1714">
        <f t="shared" si="656"/>
        <v>0</v>
      </c>
      <c r="AI1714">
        <f t="shared" si="645"/>
        <v>0</v>
      </c>
      <c r="AJ1714">
        <f t="shared" si="646"/>
        <v>0</v>
      </c>
      <c r="AK1714">
        <f t="shared" si="647"/>
        <v>0</v>
      </c>
      <c r="AL1714">
        <f t="shared" si="648"/>
        <v>0</v>
      </c>
      <c r="AM1714">
        <f t="shared" si="649"/>
        <v>0</v>
      </c>
      <c r="AO1714">
        <f t="shared" si="650"/>
        <v>0</v>
      </c>
      <c r="AP1714">
        <f t="shared" si="651"/>
        <v>0</v>
      </c>
    </row>
    <row r="1715" spans="1:42" x14ac:dyDescent="0.2">
      <c r="A1715" s="43"/>
      <c r="D1715" s="120">
        <f t="shared" si="633"/>
        <v>0</v>
      </c>
      <c r="O1715">
        <f t="shared" si="634"/>
        <v>0</v>
      </c>
      <c r="P1715">
        <f t="shared" si="652"/>
        <v>431</v>
      </c>
      <c r="Q1715">
        <f t="shared" si="653"/>
        <v>0</v>
      </c>
      <c r="R1715">
        <f t="shared" si="635"/>
        <v>0</v>
      </c>
      <c r="S1715">
        <f t="shared" si="636"/>
        <v>0</v>
      </c>
      <c r="T1715">
        <f t="shared" si="654"/>
        <v>0</v>
      </c>
      <c r="V1715">
        <f t="shared" si="637"/>
        <v>0</v>
      </c>
      <c r="W1715">
        <f t="shared" si="638"/>
        <v>0</v>
      </c>
      <c r="Y1715">
        <f t="shared" si="639"/>
        <v>0</v>
      </c>
      <c r="Z1715">
        <f t="shared" si="640"/>
        <v>0</v>
      </c>
      <c r="AB1715">
        <f t="shared" si="641"/>
        <v>0</v>
      </c>
      <c r="AC1715">
        <f t="shared" si="642"/>
        <v>0</v>
      </c>
      <c r="AE1715">
        <f t="shared" si="643"/>
        <v>0</v>
      </c>
      <c r="AF1715">
        <f t="shared" si="644"/>
        <v>0</v>
      </c>
      <c r="AG1715">
        <f t="shared" si="655"/>
        <v>0</v>
      </c>
      <c r="AH1715">
        <f t="shared" si="656"/>
        <v>0</v>
      </c>
      <c r="AI1715">
        <f t="shared" si="645"/>
        <v>0</v>
      </c>
      <c r="AJ1715">
        <f t="shared" si="646"/>
        <v>0</v>
      </c>
      <c r="AK1715">
        <f t="shared" si="647"/>
        <v>0</v>
      </c>
      <c r="AL1715">
        <f t="shared" si="648"/>
        <v>0</v>
      </c>
      <c r="AM1715">
        <f t="shared" si="649"/>
        <v>0</v>
      </c>
      <c r="AO1715">
        <f t="shared" si="650"/>
        <v>0</v>
      </c>
      <c r="AP1715">
        <f t="shared" si="651"/>
        <v>0</v>
      </c>
    </row>
    <row r="1716" spans="1:42" x14ac:dyDescent="0.2">
      <c r="A1716" s="43"/>
      <c r="D1716" s="120">
        <f t="shared" si="633"/>
        <v>0</v>
      </c>
      <c r="O1716">
        <f t="shared" si="634"/>
        <v>0</v>
      </c>
      <c r="P1716">
        <f t="shared" si="652"/>
        <v>431</v>
      </c>
      <c r="Q1716">
        <f t="shared" si="653"/>
        <v>0</v>
      </c>
      <c r="R1716">
        <f t="shared" si="635"/>
        <v>0</v>
      </c>
      <c r="S1716">
        <f t="shared" si="636"/>
        <v>0</v>
      </c>
      <c r="T1716">
        <f t="shared" si="654"/>
        <v>0</v>
      </c>
      <c r="V1716">
        <f t="shared" si="637"/>
        <v>0</v>
      </c>
      <c r="W1716">
        <f t="shared" si="638"/>
        <v>0</v>
      </c>
      <c r="Y1716">
        <f t="shared" si="639"/>
        <v>0</v>
      </c>
      <c r="Z1716">
        <f t="shared" si="640"/>
        <v>0</v>
      </c>
      <c r="AB1716">
        <f t="shared" si="641"/>
        <v>0</v>
      </c>
      <c r="AC1716">
        <f t="shared" si="642"/>
        <v>0</v>
      </c>
      <c r="AE1716">
        <f t="shared" si="643"/>
        <v>0</v>
      </c>
      <c r="AF1716">
        <f t="shared" si="644"/>
        <v>0</v>
      </c>
      <c r="AG1716">
        <f t="shared" si="655"/>
        <v>0</v>
      </c>
      <c r="AH1716">
        <f t="shared" si="656"/>
        <v>0</v>
      </c>
      <c r="AI1716">
        <f t="shared" si="645"/>
        <v>0</v>
      </c>
      <c r="AJ1716">
        <f t="shared" si="646"/>
        <v>0</v>
      </c>
      <c r="AK1716">
        <f t="shared" si="647"/>
        <v>0</v>
      </c>
      <c r="AL1716">
        <f t="shared" si="648"/>
        <v>0</v>
      </c>
      <c r="AM1716">
        <f t="shared" si="649"/>
        <v>0</v>
      </c>
      <c r="AO1716">
        <f t="shared" si="650"/>
        <v>0</v>
      </c>
      <c r="AP1716">
        <f t="shared" si="651"/>
        <v>0</v>
      </c>
    </row>
    <row r="1717" spans="1:42" x14ac:dyDescent="0.2">
      <c r="A1717" s="43"/>
      <c r="D1717" s="120">
        <f t="shared" si="633"/>
        <v>0</v>
      </c>
      <c r="O1717">
        <f t="shared" si="634"/>
        <v>0</v>
      </c>
      <c r="P1717">
        <f t="shared" si="652"/>
        <v>431</v>
      </c>
      <c r="Q1717">
        <f t="shared" si="653"/>
        <v>0</v>
      </c>
      <c r="R1717">
        <f t="shared" si="635"/>
        <v>0</v>
      </c>
      <c r="S1717">
        <f t="shared" si="636"/>
        <v>0</v>
      </c>
      <c r="T1717">
        <f t="shared" si="654"/>
        <v>0</v>
      </c>
      <c r="V1717">
        <f t="shared" si="637"/>
        <v>0</v>
      </c>
      <c r="W1717">
        <f t="shared" si="638"/>
        <v>0</v>
      </c>
      <c r="Y1717">
        <f t="shared" si="639"/>
        <v>0</v>
      </c>
      <c r="Z1717">
        <f t="shared" si="640"/>
        <v>0</v>
      </c>
      <c r="AB1717">
        <f t="shared" si="641"/>
        <v>0</v>
      </c>
      <c r="AC1717">
        <f t="shared" si="642"/>
        <v>0</v>
      </c>
      <c r="AE1717">
        <f t="shared" si="643"/>
        <v>0</v>
      </c>
      <c r="AF1717">
        <f t="shared" si="644"/>
        <v>0</v>
      </c>
      <c r="AG1717">
        <f t="shared" si="655"/>
        <v>0</v>
      </c>
      <c r="AH1717">
        <f t="shared" si="656"/>
        <v>0</v>
      </c>
      <c r="AI1717">
        <f t="shared" si="645"/>
        <v>0</v>
      </c>
      <c r="AJ1717">
        <f t="shared" si="646"/>
        <v>0</v>
      </c>
      <c r="AK1717">
        <f t="shared" si="647"/>
        <v>0</v>
      </c>
      <c r="AL1717">
        <f t="shared" si="648"/>
        <v>0</v>
      </c>
      <c r="AM1717">
        <f t="shared" si="649"/>
        <v>0</v>
      </c>
      <c r="AO1717">
        <f t="shared" si="650"/>
        <v>0</v>
      </c>
      <c r="AP1717">
        <f t="shared" si="651"/>
        <v>0</v>
      </c>
    </row>
    <row r="1718" spans="1:42" x14ac:dyDescent="0.2">
      <c r="A1718" s="43"/>
      <c r="D1718" s="120">
        <f t="shared" si="633"/>
        <v>0</v>
      </c>
      <c r="O1718">
        <f t="shared" si="634"/>
        <v>0</v>
      </c>
      <c r="P1718">
        <f t="shared" si="652"/>
        <v>431</v>
      </c>
      <c r="Q1718">
        <f t="shared" si="653"/>
        <v>0</v>
      </c>
      <c r="R1718">
        <f t="shared" si="635"/>
        <v>0</v>
      </c>
      <c r="S1718">
        <f t="shared" si="636"/>
        <v>0</v>
      </c>
      <c r="T1718">
        <f t="shared" si="654"/>
        <v>0</v>
      </c>
      <c r="V1718">
        <f t="shared" si="637"/>
        <v>0</v>
      </c>
      <c r="W1718">
        <f t="shared" si="638"/>
        <v>0</v>
      </c>
      <c r="Y1718">
        <f t="shared" si="639"/>
        <v>0</v>
      </c>
      <c r="Z1718">
        <f t="shared" si="640"/>
        <v>0</v>
      </c>
      <c r="AB1718">
        <f t="shared" si="641"/>
        <v>0</v>
      </c>
      <c r="AC1718">
        <f t="shared" si="642"/>
        <v>0</v>
      </c>
      <c r="AE1718">
        <f t="shared" si="643"/>
        <v>0</v>
      </c>
      <c r="AF1718">
        <f t="shared" si="644"/>
        <v>0</v>
      </c>
      <c r="AG1718">
        <f t="shared" si="655"/>
        <v>0</v>
      </c>
      <c r="AH1718">
        <f t="shared" si="656"/>
        <v>0</v>
      </c>
      <c r="AI1718">
        <f t="shared" si="645"/>
        <v>0</v>
      </c>
      <c r="AJ1718">
        <f t="shared" si="646"/>
        <v>0</v>
      </c>
      <c r="AK1718">
        <f t="shared" si="647"/>
        <v>0</v>
      </c>
      <c r="AL1718">
        <f t="shared" si="648"/>
        <v>0</v>
      </c>
      <c r="AM1718">
        <f t="shared" si="649"/>
        <v>0</v>
      </c>
      <c r="AO1718">
        <f t="shared" si="650"/>
        <v>0</v>
      </c>
      <c r="AP1718">
        <f t="shared" si="651"/>
        <v>0</v>
      </c>
    </row>
    <row r="1719" spans="1:42" x14ac:dyDescent="0.2">
      <c r="A1719" s="43"/>
      <c r="D1719" s="120">
        <f t="shared" si="633"/>
        <v>0</v>
      </c>
      <c r="O1719">
        <f t="shared" si="634"/>
        <v>0</v>
      </c>
      <c r="P1719">
        <f t="shared" si="652"/>
        <v>431</v>
      </c>
      <c r="Q1719">
        <f t="shared" si="653"/>
        <v>0</v>
      </c>
      <c r="R1719">
        <f t="shared" si="635"/>
        <v>0</v>
      </c>
      <c r="S1719">
        <f t="shared" si="636"/>
        <v>0</v>
      </c>
      <c r="T1719">
        <f t="shared" si="654"/>
        <v>0</v>
      </c>
      <c r="V1719">
        <f t="shared" si="637"/>
        <v>0</v>
      </c>
      <c r="W1719">
        <f t="shared" si="638"/>
        <v>0</v>
      </c>
      <c r="Y1719">
        <f t="shared" si="639"/>
        <v>0</v>
      </c>
      <c r="Z1719">
        <f t="shared" si="640"/>
        <v>0</v>
      </c>
      <c r="AB1719">
        <f t="shared" si="641"/>
        <v>0</v>
      </c>
      <c r="AC1719">
        <f t="shared" si="642"/>
        <v>0</v>
      </c>
      <c r="AE1719">
        <f t="shared" si="643"/>
        <v>0</v>
      </c>
      <c r="AF1719">
        <f t="shared" si="644"/>
        <v>0</v>
      </c>
      <c r="AG1719">
        <f t="shared" si="655"/>
        <v>0</v>
      </c>
      <c r="AH1719">
        <f t="shared" si="656"/>
        <v>0</v>
      </c>
      <c r="AI1719">
        <f t="shared" si="645"/>
        <v>0</v>
      </c>
      <c r="AJ1719">
        <f t="shared" si="646"/>
        <v>0</v>
      </c>
      <c r="AK1719">
        <f t="shared" si="647"/>
        <v>0</v>
      </c>
      <c r="AL1719">
        <f t="shared" si="648"/>
        <v>0</v>
      </c>
      <c r="AM1719">
        <f t="shared" si="649"/>
        <v>0</v>
      </c>
      <c r="AO1719">
        <f t="shared" si="650"/>
        <v>0</v>
      </c>
      <c r="AP1719">
        <f t="shared" si="651"/>
        <v>0</v>
      </c>
    </row>
    <row r="1720" spans="1:42" x14ac:dyDescent="0.2">
      <c r="A1720" s="43"/>
      <c r="D1720" s="120">
        <f t="shared" si="633"/>
        <v>0</v>
      </c>
      <c r="O1720">
        <f t="shared" si="634"/>
        <v>0</v>
      </c>
      <c r="P1720">
        <f t="shared" si="652"/>
        <v>431</v>
      </c>
      <c r="Q1720">
        <f t="shared" si="653"/>
        <v>0</v>
      </c>
      <c r="R1720">
        <f t="shared" si="635"/>
        <v>0</v>
      </c>
      <c r="S1720">
        <f t="shared" si="636"/>
        <v>0</v>
      </c>
      <c r="T1720">
        <f t="shared" si="654"/>
        <v>0</v>
      </c>
      <c r="V1720">
        <f t="shared" si="637"/>
        <v>0</v>
      </c>
      <c r="W1720">
        <f t="shared" si="638"/>
        <v>0</v>
      </c>
      <c r="Y1720">
        <f t="shared" si="639"/>
        <v>0</v>
      </c>
      <c r="Z1720">
        <f t="shared" si="640"/>
        <v>0</v>
      </c>
      <c r="AB1720">
        <f t="shared" si="641"/>
        <v>0</v>
      </c>
      <c r="AC1720">
        <f t="shared" si="642"/>
        <v>0</v>
      </c>
      <c r="AE1720">
        <f t="shared" si="643"/>
        <v>0</v>
      </c>
      <c r="AF1720">
        <f t="shared" si="644"/>
        <v>0</v>
      </c>
      <c r="AG1720">
        <f t="shared" si="655"/>
        <v>0</v>
      </c>
      <c r="AH1720">
        <f t="shared" si="656"/>
        <v>0</v>
      </c>
      <c r="AI1720">
        <f t="shared" si="645"/>
        <v>0</v>
      </c>
      <c r="AJ1720">
        <f t="shared" si="646"/>
        <v>0</v>
      </c>
      <c r="AK1720">
        <f t="shared" si="647"/>
        <v>0</v>
      </c>
      <c r="AL1720">
        <f t="shared" si="648"/>
        <v>0</v>
      </c>
      <c r="AM1720">
        <f t="shared" si="649"/>
        <v>0</v>
      </c>
      <c r="AO1720">
        <f t="shared" si="650"/>
        <v>0</v>
      </c>
      <c r="AP1720">
        <f t="shared" si="651"/>
        <v>0</v>
      </c>
    </row>
    <row r="1721" spans="1:42" x14ac:dyDescent="0.2">
      <c r="A1721" s="43"/>
      <c r="D1721" s="120">
        <f t="shared" si="633"/>
        <v>0</v>
      </c>
      <c r="O1721">
        <f t="shared" si="634"/>
        <v>0</v>
      </c>
      <c r="P1721">
        <f t="shared" si="652"/>
        <v>431</v>
      </c>
      <c r="Q1721">
        <f t="shared" si="653"/>
        <v>0</v>
      </c>
      <c r="R1721">
        <f t="shared" si="635"/>
        <v>0</v>
      </c>
      <c r="S1721">
        <f t="shared" si="636"/>
        <v>0</v>
      </c>
      <c r="T1721">
        <f t="shared" si="654"/>
        <v>0</v>
      </c>
      <c r="V1721">
        <f t="shared" si="637"/>
        <v>0</v>
      </c>
      <c r="W1721">
        <f t="shared" si="638"/>
        <v>0</v>
      </c>
      <c r="Y1721">
        <f t="shared" si="639"/>
        <v>0</v>
      </c>
      <c r="Z1721">
        <f t="shared" si="640"/>
        <v>0</v>
      </c>
      <c r="AB1721">
        <f t="shared" si="641"/>
        <v>0</v>
      </c>
      <c r="AC1721">
        <f t="shared" si="642"/>
        <v>0</v>
      </c>
      <c r="AE1721">
        <f t="shared" si="643"/>
        <v>0</v>
      </c>
      <c r="AF1721">
        <f t="shared" si="644"/>
        <v>0</v>
      </c>
      <c r="AG1721">
        <f t="shared" si="655"/>
        <v>0</v>
      </c>
      <c r="AH1721">
        <f t="shared" si="656"/>
        <v>0</v>
      </c>
      <c r="AI1721">
        <f t="shared" si="645"/>
        <v>0</v>
      </c>
      <c r="AJ1721">
        <f t="shared" si="646"/>
        <v>0</v>
      </c>
      <c r="AK1721">
        <f t="shared" si="647"/>
        <v>0</v>
      </c>
      <c r="AL1721">
        <f t="shared" si="648"/>
        <v>0</v>
      </c>
      <c r="AM1721">
        <f t="shared" si="649"/>
        <v>0</v>
      </c>
      <c r="AO1721">
        <f t="shared" si="650"/>
        <v>0</v>
      </c>
      <c r="AP1721">
        <f t="shared" si="651"/>
        <v>0</v>
      </c>
    </row>
    <row r="1722" spans="1:42" x14ac:dyDescent="0.2">
      <c r="A1722" s="43"/>
      <c r="D1722" s="120">
        <f t="shared" si="633"/>
        <v>0</v>
      </c>
      <c r="O1722">
        <f t="shared" si="634"/>
        <v>0</v>
      </c>
      <c r="P1722">
        <f t="shared" si="652"/>
        <v>431</v>
      </c>
      <c r="Q1722">
        <f t="shared" si="653"/>
        <v>0</v>
      </c>
      <c r="R1722">
        <f t="shared" si="635"/>
        <v>0</v>
      </c>
      <c r="S1722">
        <f t="shared" si="636"/>
        <v>0</v>
      </c>
      <c r="T1722">
        <f t="shared" si="654"/>
        <v>0</v>
      </c>
      <c r="V1722">
        <f t="shared" si="637"/>
        <v>0</v>
      </c>
      <c r="W1722">
        <f t="shared" si="638"/>
        <v>0</v>
      </c>
      <c r="Y1722">
        <f t="shared" si="639"/>
        <v>0</v>
      </c>
      <c r="Z1722">
        <f t="shared" si="640"/>
        <v>0</v>
      </c>
      <c r="AB1722">
        <f t="shared" si="641"/>
        <v>0</v>
      </c>
      <c r="AC1722">
        <f t="shared" si="642"/>
        <v>0</v>
      </c>
      <c r="AE1722">
        <f t="shared" si="643"/>
        <v>0</v>
      </c>
      <c r="AF1722">
        <f t="shared" si="644"/>
        <v>0</v>
      </c>
      <c r="AG1722">
        <f t="shared" si="655"/>
        <v>0</v>
      </c>
      <c r="AH1722">
        <f t="shared" si="656"/>
        <v>0</v>
      </c>
      <c r="AI1722">
        <f t="shared" si="645"/>
        <v>0</v>
      </c>
      <c r="AJ1722">
        <f t="shared" si="646"/>
        <v>0</v>
      </c>
      <c r="AK1722">
        <f t="shared" si="647"/>
        <v>0</v>
      </c>
      <c r="AL1722">
        <f t="shared" si="648"/>
        <v>0</v>
      </c>
      <c r="AM1722">
        <f t="shared" si="649"/>
        <v>0</v>
      </c>
      <c r="AO1722">
        <f t="shared" si="650"/>
        <v>0</v>
      </c>
      <c r="AP1722">
        <f t="shared" si="651"/>
        <v>0</v>
      </c>
    </row>
    <row r="1723" spans="1:42" x14ac:dyDescent="0.2">
      <c r="A1723" s="43"/>
      <c r="D1723" s="120">
        <f t="shared" si="633"/>
        <v>0</v>
      </c>
      <c r="O1723">
        <f t="shared" si="634"/>
        <v>0</v>
      </c>
      <c r="P1723">
        <f t="shared" si="652"/>
        <v>431</v>
      </c>
      <c r="Q1723">
        <f t="shared" si="653"/>
        <v>0</v>
      </c>
      <c r="R1723">
        <f t="shared" si="635"/>
        <v>0</v>
      </c>
      <c r="S1723">
        <f t="shared" si="636"/>
        <v>0</v>
      </c>
      <c r="T1723">
        <f t="shared" si="654"/>
        <v>0</v>
      </c>
      <c r="V1723">
        <f t="shared" si="637"/>
        <v>0</v>
      </c>
      <c r="W1723">
        <f t="shared" si="638"/>
        <v>0</v>
      </c>
      <c r="Y1723">
        <f t="shared" si="639"/>
        <v>0</v>
      </c>
      <c r="Z1723">
        <f t="shared" si="640"/>
        <v>0</v>
      </c>
      <c r="AB1723">
        <f t="shared" si="641"/>
        <v>0</v>
      </c>
      <c r="AC1723">
        <f t="shared" si="642"/>
        <v>0</v>
      </c>
      <c r="AE1723">
        <f t="shared" si="643"/>
        <v>0</v>
      </c>
      <c r="AF1723">
        <f t="shared" si="644"/>
        <v>0</v>
      </c>
      <c r="AG1723">
        <f t="shared" si="655"/>
        <v>0</v>
      </c>
      <c r="AH1723">
        <f t="shared" si="656"/>
        <v>0</v>
      </c>
      <c r="AI1723">
        <f t="shared" si="645"/>
        <v>0</v>
      </c>
      <c r="AJ1723">
        <f t="shared" si="646"/>
        <v>0</v>
      </c>
      <c r="AK1723">
        <f t="shared" si="647"/>
        <v>0</v>
      </c>
      <c r="AL1723">
        <f t="shared" si="648"/>
        <v>0</v>
      </c>
      <c r="AM1723">
        <f t="shared" si="649"/>
        <v>0</v>
      </c>
      <c r="AO1723">
        <f t="shared" si="650"/>
        <v>0</v>
      </c>
      <c r="AP1723">
        <f t="shared" si="651"/>
        <v>0</v>
      </c>
    </row>
    <row r="1724" spans="1:42" x14ac:dyDescent="0.2">
      <c r="A1724" s="43"/>
      <c r="D1724" s="120">
        <f t="shared" si="633"/>
        <v>0</v>
      </c>
      <c r="O1724">
        <f t="shared" si="634"/>
        <v>0</v>
      </c>
      <c r="P1724">
        <f t="shared" si="652"/>
        <v>431</v>
      </c>
      <c r="Q1724">
        <f t="shared" si="653"/>
        <v>0</v>
      </c>
      <c r="R1724">
        <f t="shared" si="635"/>
        <v>0</v>
      </c>
      <c r="S1724">
        <f t="shared" si="636"/>
        <v>0</v>
      </c>
      <c r="T1724">
        <f t="shared" si="654"/>
        <v>0</v>
      </c>
      <c r="V1724">
        <f t="shared" si="637"/>
        <v>0</v>
      </c>
      <c r="W1724">
        <f t="shared" si="638"/>
        <v>0</v>
      </c>
      <c r="Y1724">
        <f t="shared" si="639"/>
        <v>0</v>
      </c>
      <c r="Z1724">
        <f t="shared" si="640"/>
        <v>0</v>
      </c>
      <c r="AB1724">
        <f t="shared" si="641"/>
        <v>0</v>
      </c>
      <c r="AC1724">
        <f t="shared" si="642"/>
        <v>0</v>
      </c>
      <c r="AE1724">
        <f t="shared" si="643"/>
        <v>0</v>
      </c>
      <c r="AF1724">
        <f t="shared" si="644"/>
        <v>0</v>
      </c>
      <c r="AG1724">
        <f t="shared" si="655"/>
        <v>0</v>
      </c>
      <c r="AH1724">
        <f t="shared" si="656"/>
        <v>0</v>
      </c>
      <c r="AI1724">
        <f t="shared" si="645"/>
        <v>0</v>
      </c>
      <c r="AJ1724">
        <f t="shared" si="646"/>
        <v>0</v>
      </c>
      <c r="AK1724">
        <f t="shared" si="647"/>
        <v>0</v>
      </c>
      <c r="AL1724">
        <f t="shared" si="648"/>
        <v>0</v>
      </c>
      <c r="AM1724">
        <f t="shared" si="649"/>
        <v>0</v>
      </c>
      <c r="AO1724">
        <f t="shared" si="650"/>
        <v>0</v>
      </c>
      <c r="AP1724">
        <f t="shared" si="651"/>
        <v>0</v>
      </c>
    </row>
    <row r="1725" spans="1:42" x14ac:dyDescent="0.2">
      <c r="A1725" s="43"/>
      <c r="D1725" s="120">
        <f t="shared" si="633"/>
        <v>0</v>
      </c>
      <c r="O1725">
        <f t="shared" si="634"/>
        <v>0</v>
      </c>
      <c r="P1725">
        <f t="shared" si="652"/>
        <v>431</v>
      </c>
      <c r="Q1725">
        <f t="shared" si="653"/>
        <v>0</v>
      </c>
      <c r="R1725">
        <f t="shared" si="635"/>
        <v>0</v>
      </c>
      <c r="S1725">
        <f t="shared" si="636"/>
        <v>0</v>
      </c>
      <c r="T1725">
        <f t="shared" si="654"/>
        <v>0</v>
      </c>
      <c r="V1725">
        <f t="shared" si="637"/>
        <v>0</v>
      </c>
      <c r="W1725">
        <f t="shared" si="638"/>
        <v>0</v>
      </c>
      <c r="Y1725">
        <f t="shared" si="639"/>
        <v>0</v>
      </c>
      <c r="Z1725">
        <f t="shared" si="640"/>
        <v>0</v>
      </c>
      <c r="AB1725">
        <f t="shared" si="641"/>
        <v>0</v>
      </c>
      <c r="AC1725">
        <f t="shared" si="642"/>
        <v>0</v>
      </c>
      <c r="AE1725">
        <f t="shared" si="643"/>
        <v>0</v>
      </c>
      <c r="AF1725">
        <f t="shared" si="644"/>
        <v>0</v>
      </c>
      <c r="AG1725">
        <f t="shared" si="655"/>
        <v>0</v>
      </c>
      <c r="AH1725">
        <f t="shared" si="656"/>
        <v>0</v>
      </c>
      <c r="AI1725">
        <f t="shared" si="645"/>
        <v>0</v>
      </c>
      <c r="AJ1725">
        <f t="shared" si="646"/>
        <v>0</v>
      </c>
      <c r="AK1725">
        <f t="shared" si="647"/>
        <v>0</v>
      </c>
      <c r="AL1725">
        <f t="shared" si="648"/>
        <v>0</v>
      </c>
      <c r="AM1725">
        <f t="shared" si="649"/>
        <v>0</v>
      </c>
      <c r="AO1725">
        <f t="shared" si="650"/>
        <v>0</v>
      </c>
      <c r="AP1725">
        <f t="shared" si="651"/>
        <v>0</v>
      </c>
    </row>
    <row r="1726" spans="1:42" x14ac:dyDescent="0.2">
      <c r="A1726" s="43"/>
      <c r="D1726" s="120">
        <f t="shared" si="633"/>
        <v>0</v>
      </c>
      <c r="O1726">
        <f t="shared" si="634"/>
        <v>0</v>
      </c>
      <c r="P1726">
        <f t="shared" si="652"/>
        <v>431</v>
      </c>
      <c r="Q1726">
        <f t="shared" si="653"/>
        <v>0</v>
      </c>
      <c r="R1726">
        <f t="shared" si="635"/>
        <v>0</v>
      </c>
      <c r="S1726">
        <f t="shared" si="636"/>
        <v>0</v>
      </c>
      <c r="T1726">
        <f t="shared" si="654"/>
        <v>0</v>
      </c>
      <c r="V1726">
        <f t="shared" si="637"/>
        <v>0</v>
      </c>
      <c r="W1726">
        <f t="shared" si="638"/>
        <v>0</v>
      </c>
      <c r="Y1726">
        <f t="shared" si="639"/>
        <v>0</v>
      </c>
      <c r="Z1726">
        <f t="shared" si="640"/>
        <v>0</v>
      </c>
      <c r="AB1726">
        <f t="shared" si="641"/>
        <v>0</v>
      </c>
      <c r="AC1726">
        <f t="shared" si="642"/>
        <v>0</v>
      </c>
      <c r="AE1726">
        <f t="shared" si="643"/>
        <v>0</v>
      </c>
      <c r="AF1726">
        <f t="shared" si="644"/>
        <v>0</v>
      </c>
      <c r="AG1726">
        <f t="shared" si="655"/>
        <v>0</v>
      </c>
      <c r="AH1726">
        <f t="shared" si="656"/>
        <v>0</v>
      </c>
      <c r="AI1726">
        <f t="shared" si="645"/>
        <v>0</v>
      </c>
      <c r="AJ1726">
        <f t="shared" si="646"/>
        <v>0</v>
      </c>
      <c r="AK1726">
        <f t="shared" si="647"/>
        <v>0</v>
      </c>
      <c r="AL1726">
        <f t="shared" si="648"/>
        <v>0</v>
      </c>
      <c r="AM1726">
        <f t="shared" si="649"/>
        <v>0</v>
      </c>
      <c r="AO1726">
        <f t="shared" si="650"/>
        <v>0</v>
      </c>
      <c r="AP1726">
        <f t="shared" si="651"/>
        <v>0</v>
      </c>
    </row>
    <row r="1727" spans="1:42" x14ac:dyDescent="0.2">
      <c r="A1727" s="43"/>
      <c r="D1727" s="120">
        <f t="shared" si="633"/>
        <v>0</v>
      </c>
      <c r="O1727">
        <f t="shared" si="634"/>
        <v>0</v>
      </c>
      <c r="P1727">
        <f t="shared" si="652"/>
        <v>431</v>
      </c>
      <c r="Q1727">
        <f t="shared" si="653"/>
        <v>0</v>
      </c>
      <c r="R1727">
        <f t="shared" si="635"/>
        <v>0</v>
      </c>
      <c r="S1727">
        <f t="shared" si="636"/>
        <v>0</v>
      </c>
      <c r="T1727">
        <f t="shared" si="654"/>
        <v>0</v>
      </c>
      <c r="V1727">
        <f t="shared" si="637"/>
        <v>0</v>
      </c>
      <c r="W1727">
        <f t="shared" si="638"/>
        <v>0</v>
      </c>
      <c r="Y1727">
        <f t="shared" si="639"/>
        <v>0</v>
      </c>
      <c r="Z1727">
        <f t="shared" si="640"/>
        <v>0</v>
      </c>
      <c r="AB1727">
        <f t="shared" si="641"/>
        <v>0</v>
      </c>
      <c r="AC1727">
        <f t="shared" si="642"/>
        <v>0</v>
      </c>
      <c r="AE1727">
        <f t="shared" si="643"/>
        <v>0</v>
      </c>
      <c r="AF1727">
        <f t="shared" si="644"/>
        <v>0</v>
      </c>
      <c r="AG1727">
        <f t="shared" si="655"/>
        <v>0</v>
      </c>
      <c r="AH1727">
        <f t="shared" si="656"/>
        <v>0</v>
      </c>
      <c r="AI1727">
        <f t="shared" si="645"/>
        <v>0</v>
      </c>
      <c r="AJ1727">
        <f t="shared" si="646"/>
        <v>0</v>
      </c>
      <c r="AK1727">
        <f t="shared" si="647"/>
        <v>0</v>
      </c>
      <c r="AL1727">
        <f t="shared" si="648"/>
        <v>0</v>
      </c>
      <c r="AM1727">
        <f t="shared" si="649"/>
        <v>0</v>
      </c>
      <c r="AO1727">
        <f t="shared" si="650"/>
        <v>0</v>
      </c>
      <c r="AP1727">
        <f t="shared" si="651"/>
        <v>0</v>
      </c>
    </row>
    <row r="1728" spans="1:42" x14ac:dyDescent="0.2">
      <c r="A1728" s="43"/>
      <c r="D1728" s="120">
        <f t="shared" si="633"/>
        <v>0</v>
      </c>
      <c r="O1728">
        <f t="shared" si="634"/>
        <v>0</v>
      </c>
      <c r="P1728">
        <f t="shared" si="652"/>
        <v>431</v>
      </c>
      <c r="Q1728">
        <f t="shared" si="653"/>
        <v>0</v>
      </c>
      <c r="R1728">
        <f t="shared" si="635"/>
        <v>0</v>
      </c>
      <c r="S1728">
        <f t="shared" si="636"/>
        <v>0</v>
      </c>
      <c r="T1728">
        <f t="shared" si="654"/>
        <v>0</v>
      </c>
      <c r="V1728">
        <f t="shared" si="637"/>
        <v>0</v>
      </c>
      <c r="W1728">
        <f t="shared" si="638"/>
        <v>0</v>
      </c>
      <c r="Y1728">
        <f t="shared" si="639"/>
        <v>0</v>
      </c>
      <c r="Z1728">
        <f t="shared" si="640"/>
        <v>0</v>
      </c>
      <c r="AB1728">
        <f t="shared" si="641"/>
        <v>0</v>
      </c>
      <c r="AC1728">
        <f t="shared" si="642"/>
        <v>0</v>
      </c>
      <c r="AE1728">
        <f t="shared" si="643"/>
        <v>0</v>
      </c>
      <c r="AF1728">
        <f t="shared" si="644"/>
        <v>0</v>
      </c>
      <c r="AG1728">
        <f t="shared" si="655"/>
        <v>0</v>
      </c>
      <c r="AH1728">
        <f t="shared" si="656"/>
        <v>0</v>
      </c>
      <c r="AI1728">
        <f t="shared" si="645"/>
        <v>0</v>
      </c>
      <c r="AJ1728">
        <f t="shared" si="646"/>
        <v>0</v>
      </c>
      <c r="AK1728">
        <f t="shared" si="647"/>
        <v>0</v>
      </c>
      <c r="AL1728">
        <f t="shared" si="648"/>
        <v>0</v>
      </c>
      <c r="AM1728">
        <f t="shared" si="649"/>
        <v>0</v>
      </c>
      <c r="AO1728">
        <f t="shared" si="650"/>
        <v>0</v>
      </c>
      <c r="AP1728">
        <f t="shared" si="651"/>
        <v>0</v>
      </c>
    </row>
    <row r="1729" spans="4:42" x14ac:dyDescent="0.2">
      <c r="D1729" s="120">
        <f t="shared" si="633"/>
        <v>0</v>
      </c>
      <c r="O1729">
        <f t="shared" si="634"/>
        <v>0</v>
      </c>
      <c r="P1729">
        <f t="shared" si="652"/>
        <v>431</v>
      </c>
      <c r="Q1729">
        <f t="shared" si="653"/>
        <v>0</v>
      </c>
      <c r="R1729">
        <f t="shared" si="635"/>
        <v>0</v>
      </c>
      <c r="S1729">
        <f t="shared" si="636"/>
        <v>0</v>
      </c>
      <c r="T1729">
        <f t="shared" si="654"/>
        <v>0</v>
      </c>
      <c r="V1729">
        <f t="shared" si="637"/>
        <v>0</v>
      </c>
      <c r="W1729">
        <f t="shared" si="638"/>
        <v>0</v>
      </c>
      <c r="Y1729">
        <f t="shared" si="639"/>
        <v>0</v>
      </c>
      <c r="Z1729">
        <f t="shared" si="640"/>
        <v>0</v>
      </c>
      <c r="AB1729">
        <f t="shared" si="641"/>
        <v>0</v>
      </c>
      <c r="AC1729">
        <f t="shared" si="642"/>
        <v>0</v>
      </c>
      <c r="AE1729">
        <f t="shared" si="643"/>
        <v>0</v>
      </c>
      <c r="AF1729">
        <f t="shared" si="644"/>
        <v>0</v>
      </c>
      <c r="AG1729">
        <f t="shared" si="655"/>
        <v>0</v>
      </c>
      <c r="AH1729">
        <f t="shared" si="656"/>
        <v>0</v>
      </c>
      <c r="AI1729">
        <f t="shared" si="645"/>
        <v>0</v>
      </c>
      <c r="AJ1729">
        <f t="shared" si="646"/>
        <v>0</v>
      </c>
      <c r="AK1729">
        <f t="shared" si="647"/>
        <v>0</v>
      </c>
      <c r="AL1729">
        <f t="shared" si="648"/>
        <v>0</v>
      </c>
      <c r="AM1729">
        <f t="shared" si="649"/>
        <v>0</v>
      </c>
      <c r="AO1729">
        <f t="shared" si="650"/>
        <v>0</v>
      </c>
      <c r="AP1729">
        <f t="shared" si="651"/>
        <v>0</v>
      </c>
    </row>
    <row r="1730" spans="4:42" x14ac:dyDescent="0.2">
      <c r="D1730" s="120">
        <f t="shared" ref="D1730:D1793" si="657">$T1730*SIGN($B1730)</f>
        <v>0</v>
      </c>
      <c r="O1730">
        <f t="shared" ref="O1730:O1793" si="658">($N$2-$A1730)*SIGN($A1730)</f>
        <v>0</v>
      </c>
      <c r="P1730">
        <f t="shared" si="652"/>
        <v>431</v>
      </c>
      <c r="Q1730">
        <f t="shared" si="653"/>
        <v>0</v>
      </c>
      <c r="R1730">
        <f t="shared" ref="R1730:R1793" si="659">(SUM($B$2:$C$2000)-$Q1730+1)*SIGN($Q1730)</f>
        <v>0</v>
      </c>
      <c r="S1730">
        <f t="shared" ref="S1730:S1793" si="660">($R1730-$B1730)/($R1730*SIGN($B1730)+(1-SIGN($B1730)))</f>
        <v>0</v>
      </c>
      <c r="T1730">
        <f t="shared" si="654"/>
        <v>0</v>
      </c>
      <c r="V1730">
        <f t="shared" ref="V1730:V1793" si="661">SIGN(MAX(SIGN($S1730)*(0.5-$T1730), 0))*ROW()</f>
        <v>0</v>
      </c>
      <c r="W1730">
        <f t="shared" ref="W1730:W1793" si="662">($R$2-$V1730)*SIGN($V1730)</f>
        <v>0</v>
      </c>
      <c r="Y1730">
        <f t="shared" ref="Y1730:Y1793" si="663">SIGN(MAX(SIGN($S1730)*(0.25-$T1730), 0))*ROW()</f>
        <v>0</v>
      </c>
      <c r="Z1730">
        <f t="shared" ref="Z1730:Z1793" si="664">($R$2-$Y1730)*SIGN($Y1730)</f>
        <v>0</v>
      </c>
      <c r="AB1730">
        <f t="shared" ref="AB1730:AB1793" si="665">SIGN(MAX(SIGN($S1730)*(0.75-$T1730), 0))*ROW()</f>
        <v>0</v>
      </c>
      <c r="AC1730">
        <f t="shared" ref="AC1730:AC1793" si="666">($R$2-$AB1730)*SIGN($AB1730)</f>
        <v>0</v>
      </c>
      <c r="AE1730">
        <f t="shared" ref="AE1730:AE1793" si="667">$A1730*$B1730</f>
        <v>0</v>
      </c>
      <c r="AF1730">
        <f t="shared" ref="AF1730:AF1793" si="668">$AG1730*$AH1730</f>
        <v>0</v>
      </c>
      <c r="AG1730">
        <f t="shared" si="655"/>
        <v>0</v>
      </c>
      <c r="AH1730">
        <f t="shared" si="656"/>
        <v>0</v>
      </c>
      <c r="AI1730">
        <f t="shared" ref="AI1730:AI1793" si="669">$AF1730+$AI1731</f>
        <v>0</v>
      </c>
      <c r="AJ1730">
        <f t="shared" ref="AJ1730:AJ1793" si="670">$AI1731*SIGN($AE1730)</f>
        <v>0</v>
      </c>
      <c r="AK1730">
        <f t="shared" ref="AK1730:AK1793" si="671">($B1730*$AJ1730^2)/((1-(SIGN($AJ1730)))+($R1730*($R1730-$B1730)))</f>
        <v>0</v>
      </c>
      <c r="AL1730">
        <f t="shared" ref="AL1730:AL1793" si="672">SIGN(MAX(SIGN($S1730)*(0.95-$T1730), 0))*ROW()</f>
        <v>0</v>
      </c>
      <c r="AM1730">
        <f t="shared" ref="AM1730:AM1793" si="673">($R$2-$AL1730)*SIGN($AL1730)</f>
        <v>0</v>
      </c>
      <c r="AO1730">
        <f t="shared" ref="AO1730:AO1793" si="674">SIGN(MAX(SIGN($S1730)*(0.05-$T1730), 0))*ROW()</f>
        <v>0</v>
      </c>
      <c r="AP1730">
        <f t="shared" ref="AP1730:AP1793" si="675">($R$2-$AO1730)*SIGN($AO1730)</f>
        <v>0</v>
      </c>
    </row>
    <row r="1731" spans="4:42" x14ac:dyDescent="0.2">
      <c r="D1731" s="120">
        <f t="shared" si="657"/>
        <v>0</v>
      </c>
      <c r="O1731">
        <f t="shared" si="658"/>
        <v>0</v>
      </c>
      <c r="P1731">
        <f t="shared" ref="P1731:P1794" si="676">($P1730+$B1731+$C1730)</f>
        <v>431</v>
      </c>
      <c r="Q1731">
        <f t="shared" ref="Q1731:Q1794" si="677">$P1731*SIGN($B1731)-($B1731-SIGN($B1731))</f>
        <v>0</v>
      </c>
      <c r="R1731">
        <f t="shared" si="659"/>
        <v>0</v>
      </c>
      <c r="S1731">
        <f t="shared" si="660"/>
        <v>0</v>
      </c>
      <c r="T1731">
        <f t="shared" ref="T1731:T1794" si="678">$S1731*$T1730+(1-SIGN($B1731))*$T1730</f>
        <v>0</v>
      </c>
      <c r="V1731">
        <f t="shared" si="661"/>
        <v>0</v>
      </c>
      <c r="W1731">
        <f t="shared" si="662"/>
        <v>0</v>
      </c>
      <c r="Y1731">
        <f t="shared" si="663"/>
        <v>0</v>
      </c>
      <c r="Z1731">
        <f t="shared" si="664"/>
        <v>0</v>
      </c>
      <c r="AB1731">
        <f t="shared" si="665"/>
        <v>0</v>
      </c>
      <c r="AC1731">
        <f t="shared" si="666"/>
        <v>0</v>
      </c>
      <c r="AE1731">
        <f t="shared" si="667"/>
        <v>0</v>
      </c>
      <c r="AF1731">
        <f t="shared" si="668"/>
        <v>0</v>
      </c>
      <c r="AG1731">
        <f t="shared" ref="AG1731:AG1794" si="679">$A1730-$A1731</f>
        <v>0</v>
      </c>
      <c r="AH1731">
        <f t="shared" ref="AH1731:AH1794" si="680">$T1730</f>
        <v>0</v>
      </c>
      <c r="AI1731">
        <f t="shared" si="669"/>
        <v>0</v>
      </c>
      <c r="AJ1731">
        <f t="shared" si="670"/>
        <v>0</v>
      </c>
      <c r="AK1731">
        <f t="shared" si="671"/>
        <v>0</v>
      </c>
      <c r="AL1731">
        <f t="shared" si="672"/>
        <v>0</v>
      </c>
      <c r="AM1731">
        <f t="shared" si="673"/>
        <v>0</v>
      </c>
      <c r="AO1731">
        <f t="shared" si="674"/>
        <v>0</v>
      </c>
      <c r="AP1731">
        <f t="shared" si="675"/>
        <v>0</v>
      </c>
    </row>
    <row r="1732" spans="4:42" x14ac:dyDescent="0.2">
      <c r="D1732" s="120">
        <f t="shared" si="657"/>
        <v>0</v>
      </c>
      <c r="O1732">
        <f t="shared" si="658"/>
        <v>0</v>
      </c>
      <c r="P1732">
        <f t="shared" si="676"/>
        <v>431</v>
      </c>
      <c r="Q1732">
        <f t="shared" si="677"/>
        <v>0</v>
      </c>
      <c r="R1732">
        <f t="shared" si="659"/>
        <v>0</v>
      </c>
      <c r="S1732">
        <f t="shared" si="660"/>
        <v>0</v>
      </c>
      <c r="T1732">
        <f t="shared" si="678"/>
        <v>0</v>
      </c>
      <c r="V1732">
        <f t="shared" si="661"/>
        <v>0</v>
      </c>
      <c r="W1732">
        <f t="shared" si="662"/>
        <v>0</v>
      </c>
      <c r="Y1732">
        <f t="shared" si="663"/>
        <v>0</v>
      </c>
      <c r="Z1732">
        <f t="shared" si="664"/>
        <v>0</v>
      </c>
      <c r="AB1732">
        <f t="shared" si="665"/>
        <v>0</v>
      </c>
      <c r="AC1732">
        <f t="shared" si="666"/>
        <v>0</v>
      </c>
      <c r="AE1732">
        <f t="shared" si="667"/>
        <v>0</v>
      </c>
      <c r="AF1732">
        <f t="shared" si="668"/>
        <v>0</v>
      </c>
      <c r="AG1732">
        <f t="shared" si="679"/>
        <v>0</v>
      </c>
      <c r="AH1732">
        <f t="shared" si="680"/>
        <v>0</v>
      </c>
      <c r="AI1732">
        <f t="shared" si="669"/>
        <v>0</v>
      </c>
      <c r="AJ1732">
        <f t="shared" si="670"/>
        <v>0</v>
      </c>
      <c r="AK1732">
        <f t="shared" si="671"/>
        <v>0</v>
      </c>
      <c r="AL1732">
        <f t="shared" si="672"/>
        <v>0</v>
      </c>
      <c r="AM1732">
        <f t="shared" si="673"/>
        <v>0</v>
      </c>
      <c r="AO1732">
        <f t="shared" si="674"/>
        <v>0</v>
      </c>
      <c r="AP1732">
        <f t="shared" si="675"/>
        <v>0</v>
      </c>
    </row>
    <row r="1733" spans="4:42" x14ac:dyDescent="0.2">
      <c r="D1733" s="120">
        <f t="shared" si="657"/>
        <v>0</v>
      </c>
      <c r="O1733">
        <f t="shared" si="658"/>
        <v>0</v>
      </c>
      <c r="P1733">
        <f t="shared" si="676"/>
        <v>431</v>
      </c>
      <c r="Q1733">
        <f t="shared" si="677"/>
        <v>0</v>
      </c>
      <c r="R1733">
        <f t="shared" si="659"/>
        <v>0</v>
      </c>
      <c r="S1733">
        <f t="shared" si="660"/>
        <v>0</v>
      </c>
      <c r="T1733">
        <f t="shared" si="678"/>
        <v>0</v>
      </c>
      <c r="V1733">
        <f t="shared" si="661"/>
        <v>0</v>
      </c>
      <c r="W1733">
        <f t="shared" si="662"/>
        <v>0</v>
      </c>
      <c r="Y1733">
        <f t="shared" si="663"/>
        <v>0</v>
      </c>
      <c r="Z1733">
        <f t="shared" si="664"/>
        <v>0</v>
      </c>
      <c r="AB1733">
        <f t="shared" si="665"/>
        <v>0</v>
      </c>
      <c r="AC1733">
        <f t="shared" si="666"/>
        <v>0</v>
      </c>
      <c r="AE1733">
        <f t="shared" si="667"/>
        <v>0</v>
      </c>
      <c r="AF1733">
        <f t="shared" si="668"/>
        <v>0</v>
      </c>
      <c r="AG1733">
        <f t="shared" si="679"/>
        <v>0</v>
      </c>
      <c r="AH1733">
        <f t="shared" si="680"/>
        <v>0</v>
      </c>
      <c r="AI1733">
        <f t="shared" si="669"/>
        <v>0</v>
      </c>
      <c r="AJ1733">
        <f t="shared" si="670"/>
        <v>0</v>
      </c>
      <c r="AK1733">
        <f t="shared" si="671"/>
        <v>0</v>
      </c>
      <c r="AL1733">
        <f t="shared" si="672"/>
        <v>0</v>
      </c>
      <c r="AM1733">
        <f t="shared" si="673"/>
        <v>0</v>
      </c>
      <c r="AO1733">
        <f t="shared" si="674"/>
        <v>0</v>
      </c>
      <c r="AP1733">
        <f t="shared" si="675"/>
        <v>0</v>
      </c>
    </row>
    <row r="1734" spans="4:42" x14ac:dyDescent="0.2">
      <c r="D1734" s="120">
        <f t="shared" si="657"/>
        <v>0</v>
      </c>
      <c r="O1734">
        <f t="shared" si="658"/>
        <v>0</v>
      </c>
      <c r="P1734">
        <f t="shared" si="676"/>
        <v>431</v>
      </c>
      <c r="Q1734">
        <f t="shared" si="677"/>
        <v>0</v>
      </c>
      <c r="R1734">
        <f t="shared" si="659"/>
        <v>0</v>
      </c>
      <c r="S1734">
        <f t="shared" si="660"/>
        <v>0</v>
      </c>
      <c r="T1734">
        <f t="shared" si="678"/>
        <v>0</v>
      </c>
      <c r="V1734">
        <f t="shared" si="661"/>
        <v>0</v>
      </c>
      <c r="W1734">
        <f t="shared" si="662"/>
        <v>0</v>
      </c>
      <c r="Y1734">
        <f t="shared" si="663"/>
        <v>0</v>
      </c>
      <c r="Z1734">
        <f t="shared" si="664"/>
        <v>0</v>
      </c>
      <c r="AB1734">
        <f t="shared" si="665"/>
        <v>0</v>
      </c>
      <c r="AC1734">
        <f t="shared" si="666"/>
        <v>0</v>
      </c>
      <c r="AE1734">
        <f t="shared" si="667"/>
        <v>0</v>
      </c>
      <c r="AF1734">
        <f t="shared" si="668"/>
        <v>0</v>
      </c>
      <c r="AG1734">
        <f t="shared" si="679"/>
        <v>0</v>
      </c>
      <c r="AH1734">
        <f t="shared" si="680"/>
        <v>0</v>
      </c>
      <c r="AI1734">
        <f t="shared" si="669"/>
        <v>0</v>
      </c>
      <c r="AJ1734">
        <f t="shared" si="670"/>
        <v>0</v>
      </c>
      <c r="AK1734">
        <f t="shared" si="671"/>
        <v>0</v>
      </c>
      <c r="AL1734">
        <f t="shared" si="672"/>
        <v>0</v>
      </c>
      <c r="AM1734">
        <f t="shared" si="673"/>
        <v>0</v>
      </c>
      <c r="AO1734">
        <f t="shared" si="674"/>
        <v>0</v>
      </c>
      <c r="AP1734">
        <f t="shared" si="675"/>
        <v>0</v>
      </c>
    </row>
    <row r="1735" spans="4:42" x14ac:dyDescent="0.2">
      <c r="D1735" s="120">
        <f t="shared" si="657"/>
        <v>0</v>
      </c>
      <c r="O1735">
        <f t="shared" si="658"/>
        <v>0</v>
      </c>
      <c r="P1735">
        <f t="shared" si="676"/>
        <v>431</v>
      </c>
      <c r="Q1735">
        <f t="shared" si="677"/>
        <v>0</v>
      </c>
      <c r="R1735">
        <f t="shared" si="659"/>
        <v>0</v>
      </c>
      <c r="S1735">
        <f t="shared" si="660"/>
        <v>0</v>
      </c>
      <c r="T1735">
        <f t="shared" si="678"/>
        <v>0</v>
      </c>
      <c r="V1735">
        <f t="shared" si="661"/>
        <v>0</v>
      </c>
      <c r="W1735">
        <f t="shared" si="662"/>
        <v>0</v>
      </c>
      <c r="Y1735">
        <f t="shared" si="663"/>
        <v>0</v>
      </c>
      <c r="Z1735">
        <f t="shared" si="664"/>
        <v>0</v>
      </c>
      <c r="AB1735">
        <f t="shared" si="665"/>
        <v>0</v>
      </c>
      <c r="AC1735">
        <f t="shared" si="666"/>
        <v>0</v>
      </c>
      <c r="AE1735">
        <f t="shared" si="667"/>
        <v>0</v>
      </c>
      <c r="AF1735">
        <f t="shared" si="668"/>
        <v>0</v>
      </c>
      <c r="AG1735">
        <f t="shared" si="679"/>
        <v>0</v>
      </c>
      <c r="AH1735">
        <f t="shared" si="680"/>
        <v>0</v>
      </c>
      <c r="AI1735">
        <f t="shared" si="669"/>
        <v>0</v>
      </c>
      <c r="AJ1735">
        <f t="shared" si="670"/>
        <v>0</v>
      </c>
      <c r="AK1735">
        <f t="shared" si="671"/>
        <v>0</v>
      </c>
      <c r="AL1735">
        <f t="shared" si="672"/>
        <v>0</v>
      </c>
      <c r="AM1735">
        <f t="shared" si="673"/>
        <v>0</v>
      </c>
      <c r="AO1735">
        <f t="shared" si="674"/>
        <v>0</v>
      </c>
      <c r="AP1735">
        <f t="shared" si="675"/>
        <v>0</v>
      </c>
    </row>
    <row r="1736" spans="4:42" x14ac:dyDescent="0.2">
      <c r="D1736" s="120">
        <f t="shared" si="657"/>
        <v>0</v>
      </c>
      <c r="O1736">
        <f t="shared" si="658"/>
        <v>0</v>
      </c>
      <c r="P1736">
        <f t="shared" si="676"/>
        <v>431</v>
      </c>
      <c r="Q1736">
        <f t="shared" si="677"/>
        <v>0</v>
      </c>
      <c r="R1736">
        <f t="shared" si="659"/>
        <v>0</v>
      </c>
      <c r="S1736">
        <f t="shared" si="660"/>
        <v>0</v>
      </c>
      <c r="T1736">
        <f t="shared" si="678"/>
        <v>0</v>
      </c>
      <c r="V1736">
        <f t="shared" si="661"/>
        <v>0</v>
      </c>
      <c r="W1736">
        <f t="shared" si="662"/>
        <v>0</v>
      </c>
      <c r="Y1736">
        <f t="shared" si="663"/>
        <v>0</v>
      </c>
      <c r="Z1736">
        <f t="shared" si="664"/>
        <v>0</v>
      </c>
      <c r="AB1736">
        <f t="shared" si="665"/>
        <v>0</v>
      </c>
      <c r="AC1736">
        <f t="shared" si="666"/>
        <v>0</v>
      </c>
      <c r="AE1736">
        <f t="shared" si="667"/>
        <v>0</v>
      </c>
      <c r="AF1736">
        <f t="shared" si="668"/>
        <v>0</v>
      </c>
      <c r="AG1736">
        <f t="shared" si="679"/>
        <v>0</v>
      </c>
      <c r="AH1736">
        <f t="shared" si="680"/>
        <v>0</v>
      </c>
      <c r="AI1736">
        <f t="shared" si="669"/>
        <v>0</v>
      </c>
      <c r="AJ1736">
        <f t="shared" si="670"/>
        <v>0</v>
      </c>
      <c r="AK1736">
        <f t="shared" si="671"/>
        <v>0</v>
      </c>
      <c r="AL1736">
        <f t="shared" si="672"/>
        <v>0</v>
      </c>
      <c r="AM1736">
        <f t="shared" si="673"/>
        <v>0</v>
      </c>
      <c r="AO1736">
        <f t="shared" si="674"/>
        <v>0</v>
      </c>
      <c r="AP1736">
        <f t="shared" si="675"/>
        <v>0</v>
      </c>
    </row>
    <row r="1737" spans="4:42" x14ac:dyDescent="0.2">
      <c r="D1737" s="120">
        <f t="shared" si="657"/>
        <v>0</v>
      </c>
      <c r="O1737">
        <f t="shared" si="658"/>
        <v>0</v>
      </c>
      <c r="P1737">
        <f t="shared" si="676"/>
        <v>431</v>
      </c>
      <c r="Q1737">
        <f t="shared" si="677"/>
        <v>0</v>
      </c>
      <c r="R1737">
        <f t="shared" si="659"/>
        <v>0</v>
      </c>
      <c r="S1737">
        <f t="shared" si="660"/>
        <v>0</v>
      </c>
      <c r="T1737">
        <f t="shared" si="678"/>
        <v>0</v>
      </c>
      <c r="V1737">
        <f t="shared" si="661"/>
        <v>0</v>
      </c>
      <c r="W1737">
        <f t="shared" si="662"/>
        <v>0</v>
      </c>
      <c r="Y1737">
        <f t="shared" si="663"/>
        <v>0</v>
      </c>
      <c r="Z1737">
        <f t="shared" si="664"/>
        <v>0</v>
      </c>
      <c r="AB1737">
        <f t="shared" si="665"/>
        <v>0</v>
      </c>
      <c r="AC1737">
        <f t="shared" si="666"/>
        <v>0</v>
      </c>
      <c r="AE1737">
        <f t="shared" si="667"/>
        <v>0</v>
      </c>
      <c r="AF1737">
        <f t="shared" si="668"/>
        <v>0</v>
      </c>
      <c r="AG1737">
        <f t="shared" si="679"/>
        <v>0</v>
      </c>
      <c r="AH1737">
        <f t="shared" si="680"/>
        <v>0</v>
      </c>
      <c r="AI1737">
        <f t="shared" si="669"/>
        <v>0</v>
      </c>
      <c r="AJ1737">
        <f t="shared" si="670"/>
        <v>0</v>
      </c>
      <c r="AK1737">
        <f t="shared" si="671"/>
        <v>0</v>
      </c>
      <c r="AL1737">
        <f t="shared" si="672"/>
        <v>0</v>
      </c>
      <c r="AM1737">
        <f t="shared" si="673"/>
        <v>0</v>
      </c>
      <c r="AO1737">
        <f t="shared" si="674"/>
        <v>0</v>
      </c>
      <c r="AP1737">
        <f t="shared" si="675"/>
        <v>0</v>
      </c>
    </row>
    <row r="1738" spans="4:42" x14ac:dyDescent="0.2">
      <c r="D1738" s="120">
        <f t="shared" si="657"/>
        <v>0</v>
      </c>
      <c r="O1738">
        <f t="shared" si="658"/>
        <v>0</v>
      </c>
      <c r="P1738">
        <f t="shared" si="676"/>
        <v>431</v>
      </c>
      <c r="Q1738">
        <f t="shared" si="677"/>
        <v>0</v>
      </c>
      <c r="R1738">
        <f t="shared" si="659"/>
        <v>0</v>
      </c>
      <c r="S1738">
        <f t="shared" si="660"/>
        <v>0</v>
      </c>
      <c r="T1738">
        <f t="shared" si="678"/>
        <v>0</v>
      </c>
      <c r="V1738">
        <f t="shared" si="661"/>
        <v>0</v>
      </c>
      <c r="W1738">
        <f t="shared" si="662"/>
        <v>0</v>
      </c>
      <c r="Y1738">
        <f t="shared" si="663"/>
        <v>0</v>
      </c>
      <c r="Z1738">
        <f t="shared" si="664"/>
        <v>0</v>
      </c>
      <c r="AB1738">
        <f t="shared" si="665"/>
        <v>0</v>
      </c>
      <c r="AC1738">
        <f t="shared" si="666"/>
        <v>0</v>
      </c>
      <c r="AE1738">
        <f t="shared" si="667"/>
        <v>0</v>
      </c>
      <c r="AF1738">
        <f t="shared" si="668"/>
        <v>0</v>
      </c>
      <c r="AG1738">
        <f t="shared" si="679"/>
        <v>0</v>
      </c>
      <c r="AH1738">
        <f t="shared" si="680"/>
        <v>0</v>
      </c>
      <c r="AI1738">
        <f t="shared" si="669"/>
        <v>0</v>
      </c>
      <c r="AJ1738">
        <f t="shared" si="670"/>
        <v>0</v>
      </c>
      <c r="AK1738">
        <f t="shared" si="671"/>
        <v>0</v>
      </c>
      <c r="AL1738">
        <f t="shared" si="672"/>
        <v>0</v>
      </c>
      <c r="AM1738">
        <f t="shared" si="673"/>
        <v>0</v>
      </c>
      <c r="AO1738">
        <f t="shared" si="674"/>
        <v>0</v>
      </c>
      <c r="AP1738">
        <f t="shared" si="675"/>
        <v>0</v>
      </c>
    </row>
    <row r="1739" spans="4:42" x14ac:dyDescent="0.2">
      <c r="D1739" s="120">
        <f t="shared" si="657"/>
        <v>0</v>
      </c>
      <c r="O1739">
        <f t="shared" si="658"/>
        <v>0</v>
      </c>
      <c r="P1739">
        <f t="shared" si="676"/>
        <v>431</v>
      </c>
      <c r="Q1739">
        <f t="shared" si="677"/>
        <v>0</v>
      </c>
      <c r="R1739">
        <f t="shared" si="659"/>
        <v>0</v>
      </c>
      <c r="S1739">
        <f t="shared" si="660"/>
        <v>0</v>
      </c>
      <c r="T1739">
        <f t="shared" si="678"/>
        <v>0</v>
      </c>
      <c r="V1739">
        <f t="shared" si="661"/>
        <v>0</v>
      </c>
      <c r="W1739">
        <f t="shared" si="662"/>
        <v>0</v>
      </c>
      <c r="Y1739">
        <f t="shared" si="663"/>
        <v>0</v>
      </c>
      <c r="Z1739">
        <f t="shared" si="664"/>
        <v>0</v>
      </c>
      <c r="AB1739">
        <f t="shared" si="665"/>
        <v>0</v>
      </c>
      <c r="AC1739">
        <f t="shared" si="666"/>
        <v>0</v>
      </c>
      <c r="AE1739">
        <f t="shared" si="667"/>
        <v>0</v>
      </c>
      <c r="AF1739">
        <f t="shared" si="668"/>
        <v>0</v>
      </c>
      <c r="AG1739">
        <f t="shared" si="679"/>
        <v>0</v>
      </c>
      <c r="AH1739">
        <f t="shared" si="680"/>
        <v>0</v>
      </c>
      <c r="AI1739">
        <f t="shared" si="669"/>
        <v>0</v>
      </c>
      <c r="AJ1739">
        <f t="shared" si="670"/>
        <v>0</v>
      </c>
      <c r="AK1739">
        <f t="shared" si="671"/>
        <v>0</v>
      </c>
      <c r="AL1739">
        <f t="shared" si="672"/>
        <v>0</v>
      </c>
      <c r="AM1739">
        <f t="shared" si="673"/>
        <v>0</v>
      </c>
      <c r="AO1739">
        <f t="shared" si="674"/>
        <v>0</v>
      </c>
      <c r="AP1739">
        <f t="shared" si="675"/>
        <v>0</v>
      </c>
    </row>
    <row r="1740" spans="4:42" x14ac:dyDescent="0.2">
      <c r="D1740" s="120">
        <f t="shared" si="657"/>
        <v>0</v>
      </c>
      <c r="O1740">
        <f t="shared" si="658"/>
        <v>0</v>
      </c>
      <c r="P1740">
        <f t="shared" si="676"/>
        <v>431</v>
      </c>
      <c r="Q1740">
        <f t="shared" si="677"/>
        <v>0</v>
      </c>
      <c r="R1740">
        <f t="shared" si="659"/>
        <v>0</v>
      </c>
      <c r="S1740">
        <f t="shared" si="660"/>
        <v>0</v>
      </c>
      <c r="T1740">
        <f t="shared" si="678"/>
        <v>0</v>
      </c>
      <c r="V1740">
        <f t="shared" si="661"/>
        <v>0</v>
      </c>
      <c r="W1740">
        <f t="shared" si="662"/>
        <v>0</v>
      </c>
      <c r="Y1740">
        <f t="shared" si="663"/>
        <v>0</v>
      </c>
      <c r="Z1740">
        <f t="shared" si="664"/>
        <v>0</v>
      </c>
      <c r="AB1740">
        <f t="shared" si="665"/>
        <v>0</v>
      </c>
      <c r="AC1740">
        <f t="shared" si="666"/>
        <v>0</v>
      </c>
      <c r="AE1740">
        <f t="shared" si="667"/>
        <v>0</v>
      </c>
      <c r="AF1740">
        <f t="shared" si="668"/>
        <v>0</v>
      </c>
      <c r="AG1740">
        <f t="shared" si="679"/>
        <v>0</v>
      </c>
      <c r="AH1740">
        <f t="shared" si="680"/>
        <v>0</v>
      </c>
      <c r="AI1740">
        <f t="shared" si="669"/>
        <v>0</v>
      </c>
      <c r="AJ1740">
        <f t="shared" si="670"/>
        <v>0</v>
      </c>
      <c r="AK1740">
        <f t="shared" si="671"/>
        <v>0</v>
      </c>
      <c r="AL1740">
        <f t="shared" si="672"/>
        <v>0</v>
      </c>
      <c r="AM1740">
        <f t="shared" si="673"/>
        <v>0</v>
      </c>
      <c r="AO1740">
        <f t="shared" si="674"/>
        <v>0</v>
      </c>
      <c r="AP1740">
        <f t="shared" si="675"/>
        <v>0</v>
      </c>
    </row>
    <row r="1741" spans="4:42" x14ac:dyDescent="0.2">
      <c r="D1741" s="120">
        <f t="shared" si="657"/>
        <v>0</v>
      </c>
      <c r="O1741">
        <f t="shared" si="658"/>
        <v>0</v>
      </c>
      <c r="P1741">
        <f t="shared" si="676"/>
        <v>431</v>
      </c>
      <c r="Q1741">
        <f t="shared" si="677"/>
        <v>0</v>
      </c>
      <c r="R1741">
        <f t="shared" si="659"/>
        <v>0</v>
      </c>
      <c r="S1741">
        <f t="shared" si="660"/>
        <v>0</v>
      </c>
      <c r="T1741">
        <f t="shared" si="678"/>
        <v>0</v>
      </c>
      <c r="V1741">
        <f t="shared" si="661"/>
        <v>0</v>
      </c>
      <c r="W1741">
        <f t="shared" si="662"/>
        <v>0</v>
      </c>
      <c r="Y1741">
        <f t="shared" si="663"/>
        <v>0</v>
      </c>
      <c r="Z1741">
        <f t="shared" si="664"/>
        <v>0</v>
      </c>
      <c r="AB1741">
        <f t="shared" si="665"/>
        <v>0</v>
      </c>
      <c r="AC1741">
        <f t="shared" si="666"/>
        <v>0</v>
      </c>
      <c r="AE1741">
        <f t="shared" si="667"/>
        <v>0</v>
      </c>
      <c r="AF1741">
        <f t="shared" si="668"/>
        <v>0</v>
      </c>
      <c r="AG1741">
        <f t="shared" si="679"/>
        <v>0</v>
      </c>
      <c r="AH1741">
        <f t="shared" si="680"/>
        <v>0</v>
      </c>
      <c r="AI1741">
        <f t="shared" si="669"/>
        <v>0</v>
      </c>
      <c r="AJ1741">
        <f t="shared" si="670"/>
        <v>0</v>
      </c>
      <c r="AK1741">
        <f t="shared" si="671"/>
        <v>0</v>
      </c>
      <c r="AL1741">
        <f t="shared" si="672"/>
        <v>0</v>
      </c>
      <c r="AM1741">
        <f t="shared" si="673"/>
        <v>0</v>
      </c>
      <c r="AO1741">
        <f t="shared" si="674"/>
        <v>0</v>
      </c>
      <c r="AP1741">
        <f t="shared" si="675"/>
        <v>0</v>
      </c>
    </row>
    <row r="1742" spans="4:42" x14ac:dyDescent="0.2">
      <c r="D1742" s="120">
        <f t="shared" si="657"/>
        <v>0</v>
      </c>
      <c r="O1742">
        <f t="shared" si="658"/>
        <v>0</v>
      </c>
      <c r="P1742">
        <f t="shared" si="676"/>
        <v>431</v>
      </c>
      <c r="Q1742">
        <f t="shared" si="677"/>
        <v>0</v>
      </c>
      <c r="R1742">
        <f t="shared" si="659"/>
        <v>0</v>
      </c>
      <c r="S1742">
        <f t="shared" si="660"/>
        <v>0</v>
      </c>
      <c r="T1742">
        <f t="shared" si="678"/>
        <v>0</v>
      </c>
      <c r="V1742">
        <f t="shared" si="661"/>
        <v>0</v>
      </c>
      <c r="W1742">
        <f t="shared" si="662"/>
        <v>0</v>
      </c>
      <c r="Y1742">
        <f t="shared" si="663"/>
        <v>0</v>
      </c>
      <c r="Z1742">
        <f t="shared" si="664"/>
        <v>0</v>
      </c>
      <c r="AB1742">
        <f t="shared" si="665"/>
        <v>0</v>
      </c>
      <c r="AC1742">
        <f t="shared" si="666"/>
        <v>0</v>
      </c>
      <c r="AE1742">
        <f t="shared" si="667"/>
        <v>0</v>
      </c>
      <c r="AF1742">
        <f t="shared" si="668"/>
        <v>0</v>
      </c>
      <c r="AG1742">
        <f t="shared" si="679"/>
        <v>0</v>
      </c>
      <c r="AH1742">
        <f t="shared" si="680"/>
        <v>0</v>
      </c>
      <c r="AI1742">
        <f t="shared" si="669"/>
        <v>0</v>
      </c>
      <c r="AJ1742">
        <f t="shared" si="670"/>
        <v>0</v>
      </c>
      <c r="AK1742">
        <f t="shared" si="671"/>
        <v>0</v>
      </c>
      <c r="AL1742">
        <f t="shared" si="672"/>
        <v>0</v>
      </c>
      <c r="AM1742">
        <f t="shared" si="673"/>
        <v>0</v>
      </c>
      <c r="AO1742">
        <f t="shared" si="674"/>
        <v>0</v>
      </c>
      <c r="AP1742">
        <f t="shared" si="675"/>
        <v>0</v>
      </c>
    </row>
    <row r="1743" spans="4:42" x14ac:dyDescent="0.2">
      <c r="D1743" s="120">
        <f t="shared" si="657"/>
        <v>0</v>
      </c>
      <c r="O1743">
        <f t="shared" si="658"/>
        <v>0</v>
      </c>
      <c r="P1743">
        <f t="shared" si="676"/>
        <v>431</v>
      </c>
      <c r="Q1743">
        <f t="shared" si="677"/>
        <v>0</v>
      </c>
      <c r="R1743">
        <f t="shared" si="659"/>
        <v>0</v>
      </c>
      <c r="S1743">
        <f t="shared" si="660"/>
        <v>0</v>
      </c>
      <c r="T1743">
        <f t="shared" si="678"/>
        <v>0</v>
      </c>
      <c r="V1743">
        <f t="shared" si="661"/>
        <v>0</v>
      </c>
      <c r="W1743">
        <f t="shared" si="662"/>
        <v>0</v>
      </c>
      <c r="Y1743">
        <f t="shared" si="663"/>
        <v>0</v>
      </c>
      <c r="Z1743">
        <f t="shared" si="664"/>
        <v>0</v>
      </c>
      <c r="AB1743">
        <f t="shared" si="665"/>
        <v>0</v>
      </c>
      <c r="AC1743">
        <f t="shared" si="666"/>
        <v>0</v>
      </c>
      <c r="AE1743">
        <f t="shared" si="667"/>
        <v>0</v>
      </c>
      <c r="AF1743">
        <f t="shared" si="668"/>
        <v>0</v>
      </c>
      <c r="AG1743">
        <f t="shared" si="679"/>
        <v>0</v>
      </c>
      <c r="AH1743">
        <f t="shared" si="680"/>
        <v>0</v>
      </c>
      <c r="AI1743">
        <f t="shared" si="669"/>
        <v>0</v>
      </c>
      <c r="AJ1743">
        <f t="shared" si="670"/>
        <v>0</v>
      </c>
      <c r="AK1743">
        <f t="shared" si="671"/>
        <v>0</v>
      </c>
      <c r="AL1743">
        <f t="shared" si="672"/>
        <v>0</v>
      </c>
      <c r="AM1743">
        <f t="shared" si="673"/>
        <v>0</v>
      </c>
      <c r="AO1743">
        <f t="shared" si="674"/>
        <v>0</v>
      </c>
      <c r="AP1743">
        <f t="shared" si="675"/>
        <v>0</v>
      </c>
    </row>
    <row r="1744" spans="4:42" x14ac:dyDescent="0.2">
      <c r="D1744" s="120">
        <f t="shared" si="657"/>
        <v>0</v>
      </c>
      <c r="O1744">
        <f t="shared" si="658"/>
        <v>0</v>
      </c>
      <c r="P1744">
        <f t="shared" si="676"/>
        <v>431</v>
      </c>
      <c r="Q1744">
        <f t="shared" si="677"/>
        <v>0</v>
      </c>
      <c r="R1744">
        <f t="shared" si="659"/>
        <v>0</v>
      </c>
      <c r="S1744">
        <f t="shared" si="660"/>
        <v>0</v>
      </c>
      <c r="T1744">
        <f t="shared" si="678"/>
        <v>0</v>
      </c>
      <c r="V1744">
        <f t="shared" si="661"/>
        <v>0</v>
      </c>
      <c r="W1744">
        <f t="shared" si="662"/>
        <v>0</v>
      </c>
      <c r="Y1744">
        <f t="shared" si="663"/>
        <v>0</v>
      </c>
      <c r="Z1744">
        <f t="shared" si="664"/>
        <v>0</v>
      </c>
      <c r="AB1744">
        <f t="shared" si="665"/>
        <v>0</v>
      </c>
      <c r="AC1744">
        <f t="shared" si="666"/>
        <v>0</v>
      </c>
      <c r="AE1744">
        <f t="shared" si="667"/>
        <v>0</v>
      </c>
      <c r="AF1744">
        <f t="shared" si="668"/>
        <v>0</v>
      </c>
      <c r="AG1744">
        <f t="shared" si="679"/>
        <v>0</v>
      </c>
      <c r="AH1744">
        <f t="shared" si="680"/>
        <v>0</v>
      </c>
      <c r="AI1744">
        <f t="shared" si="669"/>
        <v>0</v>
      </c>
      <c r="AJ1744">
        <f t="shared" si="670"/>
        <v>0</v>
      </c>
      <c r="AK1744">
        <f t="shared" si="671"/>
        <v>0</v>
      </c>
      <c r="AL1744">
        <f t="shared" si="672"/>
        <v>0</v>
      </c>
      <c r="AM1744">
        <f t="shared" si="673"/>
        <v>0</v>
      </c>
      <c r="AO1744">
        <f t="shared" si="674"/>
        <v>0</v>
      </c>
      <c r="AP1744">
        <f t="shared" si="675"/>
        <v>0</v>
      </c>
    </row>
    <row r="1745" spans="4:42" x14ac:dyDescent="0.2">
      <c r="D1745" s="120">
        <f t="shared" si="657"/>
        <v>0</v>
      </c>
      <c r="O1745">
        <f t="shared" si="658"/>
        <v>0</v>
      </c>
      <c r="P1745">
        <f t="shared" si="676"/>
        <v>431</v>
      </c>
      <c r="Q1745">
        <f t="shared" si="677"/>
        <v>0</v>
      </c>
      <c r="R1745">
        <f t="shared" si="659"/>
        <v>0</v>
      </c>
      <c r="S1745">
        <f t="shared" si="660"/>
        <v>0</v>
      </c>
      <c r="T1745">
        <f t="shared" si="678"/>
        <v>0</v>
      </c>
      <c r="V1745">
        <f t="shared" si="661"/>
        <v>0</v>
      </c>
      <c r="W1745">
        <f t="shared" si="662"/>
        <v>0</v>
      </c>
      <c r="Y1745">
        <f t="shared" si="663"/>
        <v>0</v>
      </c>
      <c r="Z1745">
        <f t="shared" si="664"/>
        <v>0</v>
      </c>
      <c r="AB1745">
        <f t="shared" si="665"/>
        <v>0</v>
      </c>
      <c r="AC1745">
        <f t="shared" si="666"/>
        <v>0</v>
      </c>
      <c r="AE1745">
        <f t="shared" si="667"/>
        <v>0</v>
      </c>
      <c r="AF1745">
        <f t="shared" si="668"/>
        <v>0</v>
      </c>
      <c r="AG1745">
        <f t="shared" si="679"/>
        <v>0</v>
      </c>
      <c r="AH1745">
        <f t="shared" si="680"/>
        <v>0</v>
      </c>
      <c r="AI1745">
        <f t="shared" si="669"/>
        <v>0</v>
      </c>
      <c r="AJ1745">
        <f t="shared" si="670"/>
        <v>0</v>
      </c>
      <c r="AK1745">
        <f t="shared" si="671"/>
        <v>0</v>
      </c>
      <c r="AL1745">
        <f t="shared" si="672"/>
        <v>0</v>
      </c>
      <c r="AM1745">
        <f t="shared" si="673"/>
        <v>0</v>
      </c>
      <c r="AO1745">
        <f t="shared" si="674"/>
        <v>0</v>
      </c>
      <c r="AP1745">
        <f t="shared" si="675"/>
        <v>0</v>
      </c>
    </row>
    <row r="1746" spans="4:42" x14ac:dyDescent="0.2">
      <c r="D1746" s="120">
        <f t="shared" si="657"/>
        <v>0</v>
      </c>
      <c r="O1746">
        <f t="shared" si="658"/>
        <v>0</v>
      </c>
      <c r="P1746">
        <f t="shared" si="676"/>
        <v>431</v>
      </c>
      <c r="Q1746">
        <f t="shared" si="677"/>
        <v>0</v>
      </c>
      <c r="R1746">
        <f t="shared" si="659"/>
        <v>0</v>
      </c>
      <c r="S1746">
        <f t="shared" si="660"/>
        <v>0</v>
      </c>
      <c r="T1746">
        <f t="shared" si="678"/>
        <v>0</v>
      </c>
      <c r="V1746">
        <f t="shared" si="661"/>
        <v>0</v>
      </c>
      <c r="W1746">
        <f t="shared" si="662"/>
        <v>0</v>
      </c>
      <c r="Y1746">
        <f t="shared" si="663"/>
        <v>0</v>
      </c>
      <c r="Z1746">
        <f t="shared" si="664"/>
        <v>0</v>
      </c>
      <c r="AB1746">
        <f t="shared" si="665"/>
        <v>0</v>
      </c>
      <c r="AC1746">
        <f t="shared" si="666"/>
        <v>0</v>
      </c>
      <c r="AE1746">
        <f t="shared" si="667"/>
        <v>0</v>
      </c>
      <c r="AF1746">
        <f t="shared" si="668"/>
        <v>0</v>
      </c>
      <c r="AG1746">
        <f t="shared" si="679"/>
        <v>0</v>
      </c>
      <c r="AH1746">
        <f t="shared" si="680"/>
        <v>0</v>
      </c>
      <c r="AI1746">
        <f t="shared" si="669"/>
        <v>0</v>
      </c>
      <c r="AJ1746">
        <f t="shared" si="670"/>
        <v>0</v>
      </c>
      <c r="AK1746">
        <f t="shared" si="671"/>
        <v>0</v>
      </c>
      <c r="AL1746">
        <f t="shared" si="672"/>
        <v>0</v>
      </c>
      <c r="AM1746">
        <f t="shared" si="673"/>
        <v>0</v>
      </c>
      <c r="AO1746">
        <f t="shared" si="674"/>
        <v>0</v>
      </c>
      <c r="AP1746">
        <f t="shared" si="675"/>
        <v>0</v>
      </c>
    </row>
    <row r="1747" spans="4:42" x14ac:dyDescent="0.2">
      <c r="D1747" s="120">
        <f t="shared" si="657"/>
        <v>0</v>
      </c>
      <c r="O1747">
        <f t="shared" si="658"/>
        <v>0</v>
      </c>
      <c r="P1747">
        <f t="shared" si="676"/>
        <v>431</v>
      </c>
      <c r="Q1747">
        <f t="shared" si="677"/>
        <v>0</v>
      </c>
      <c r="R1747">
        <f t="shared" si="659"/>
        <v>0</v>
      </c>
      <c r="S1747">
        <f t="shared" si="660"/>
        <v>0</v>
      </c>
      <c r="T1747">
        <f t="shared" si="678"/>
        <v>0</v>
      </c>
      <c r="V1747">
        <f t="shared" si="661"/>
        <v>0</v>
      </c>
      <c r="W1747">
        <f t="shared" si="662"/>
        <v>0</v>
      </c>
      <c r="Y1747">
        <f t="shared" si="663"/>
        <v>0</v>
      </c>
      <c r="Z1747">
        <f t="shared" si="664"/>
        <v>0</v>
      </c>
      <c r="AB1747">
        <f t="shared" si="665"/>
        <v>0</v>
      </c>
      <c r="AC1747">
        <f t="shared" si="666"/>
        <v>0</v>
      </c>
      <c r="AE1747">
        <f t="shared" si="667"/>
        <v>0</v>
      </c>
      <c r="AF1747">
        <f t="shared" si="668"/>
        <v>0</v>
      </c>
      <c r="AG1747">
        <f t="shared" si="679"/>
        <v>0</v>
      </c>
      <c r="AH1747">
        <f t="shared" si="680"/>
        <v>0</v>
      </c>
      <c r="AI1747">
        <f t="shared" si="669"/>
        <v>0</v>
      </c>
      <c r="AJ1747">
        <f t="shared" si="670"/>
        <v>0</v>
      </c>
      <c r="AK1747">
        <f t="shared" si="671"/>
        <v>0</v>
      </c>
      <c r="AL1747">
        <f t="shared" si="672"/>
        <v>0</v>
      </c>
      <c r="AM1747">
        <f t="shared" si="673"/>
        <v>0</v>
      </c>
      <c r="AO1747">
        <f t="shared" si="674"/>
        <v>0</v>
      </c>
      <c r="AP1747">
        <f t="shared" si="675"/>
        <v>0</v>
      </c>
    </row>
    <row r="1748" spans="4:42" x14ac:dyDescent="0.2">
      <c r="D1748" s="120">
        <f t="shared" si="657"/>
        <v>0</v>
      </c>
      <c r="O1748">
        <f t="shared" si="658"/>
        <v>0</v>
      </c>
      <c r="P1748">
        <f t="shared" si="676"/>
        <v>431</v>
      </c>
      <c r="Q1748">
        <f t="shared" si="677"/>
        <v>0</v>
      </c>
      <c r="R1748">
        <f t="shared" si="659"/>
        <v>0</v>
      </c>
      <c r="S1748">
        <f t="shared" si="660"/>
        <v>0</v>
      </c>
      <c r="T1748">
        <f t="shared" si="678"/>
        <v>0</v>
      </c>
      <c r="V1748">
        <f t="shared" si="661"/>
        <v>0</v>
      </c>
      <c r="W1748">
        <f t="shared" si="662"/>
        <v>0</v>
      </c>
      <c r="Y1748">
        <f t="shared" si="663"/>
        <v>0</v>
      </c>
      <c r="Z1748">
        <f t="shared" si="664"/>
        <v>0</v>
      </c>
      <c r="AB1748">
        <f t="shared" si="665"/>
        <v>0</v>
      </c>
      <c r="AC1748">
        <f t="shared" si="666"/>
        <v>0</v>
      </c>
      <c r="AE1748">
        <f t="shared" si="667"/>
        <v>0</v>
      </c>
      <c r="AF1748">
        <f t="shared" si="668"/>
        <v>0</v>
      </c>
      <c r="AG1748">
        <f t="shared" si="679"/>
        <v>0</v>
      </c>
      <c r="AH1748">
        <f t="shared" si="680"/>
        <v>0</v>
      </c>
      <c r="AI1748">
        <f t="shared" si="669"/>
        <v>0</v>
      </c>
      <c r="AJ1748">
        <f t="shared" si="670"/>
        <v>0</v>
      </c>
      <c r="AK1748">
        <f t="shared" si="671"/>
        <v>0</v>
      </c>
      <c r="AL1748">
        <f t="shared" si="672"/>
        <v>0</v>
      </c>
      <c r="AM1748">
        <f t="shared" si="673"/>
        <v>0</v>
      </c>
      <c r="AO1748">
        <f t="shared" si="674"/>
        <v>0</v>
      </c>
      <c r="AP1748">
        <f t="shared" si="675"/>
        <v>0</v>
      </c>
    </row>
    <row r="1749" spans="4:42" x14ac:dyDescent="0.2">
      <c r="D1749" s="120">
        <f t="shared" si="657"/>
        <v>0</v>
      </c>
      <c r="O1749">
        <f t="shared" si="658"/>
        <v>0</v>
      </c>
      <c r="P1749">
        <f t="shared" si="676"/>
        <v>431</v>
      </c>
      <c r="Q1749">
        <f t="shared" si="677"/>
        <v>0</v>
      </c>
      <c r="R1749">
        <f t="shared" si="659"/>
        <v>0</v>
      </c>
      <c r="S1749">
        <f t="shared" si="660"/>
        <v>0</v>
      </c>
      <c r="T1749">
        <f t="shared" si="678"/>
        <v>0</v>
      </c>
      <c r="V1749">
        <f t="shared" si="661"/>
        <v>0</v>
      </c>
      <c r="W1749">
        <f t="shared" si="662"/>
        <v>0</v>
      </c>
      <c r="Y1749">
        <f t="shared" si="663"/>
        <v>0</v>
      </c>
      <c r="Z1749">
        <f t="shared" si="664"/>
        <v>0</v>
      </c>
      <c r="AB1749">
        <f t="shared" si="665"/>
        <v>0</v>
      </c>
      <c r="AC1749">
        <f t="shared" si="666"/>
        <v>0</v>
      </c>
      <c r="AE1749">
        <f t="shared" si="667"/>
        <v>0</v>
      </c>
      <c r="AF1749">
        <f t="shared" si="668"/>
        <v>0</v>
      </c>
      <c r="AG1749">
        <f t="shared" si="679"/>
        <v>0</v>
      </c>
      <c r="AH1749">
        <f t="shared" si="680"/>
        <v>0</v>
      </c>
      <c r="AI1749">
        <f t="shared" si="669"/>
        <v>0</v>
      </c>
      <c r="AJ1749">
        <f t="shared" si="670"/>
        <v>0</v>
      </c>
      <c r="AK1749">
        <f t="shared" si="671"/>
        <v>0</v>
      </c>
      <c r="AL1749">
        <f t="shared" si="672"/>
        <v>0</v>
      </c>
      <c r="AM1749">
        <f t="shared" si="673"/>
        <v>0</v>
      </c>
      <c r="AO1749">
        <f t="shared" si="674"/>
        <v>0</v>
      </c>
      <c r="AP1749">
        <f t="shared" si="675"/>
        <v>0</v>
      </c>
    </row>
    <row r="1750" spans="4:42" x14ac:dyDescent="0.2">
      <c r="D1750" s="120">
        <f t="shared" si="657"/>
        <v>0</v>
      </c>
      <c r="O1750">
        <f t="shared" si="658"/>
        <v>0</v>
      </c>
      <c r="P1750">
        <f t="shared" si="676"/>
        <v>431</v>
      </c>
      <c r="Q1750">
        <f t="shared" si="677"/>
        <v>0</v>
      </c>
      <c r="R1750">
        <f t="shared" si="659"/>
        <v>0</v>
      </c>
      <c r="S1750">
        <f t="shared" si="660"/>
        <v>0</v>
      </c>
      <c r="T1750">
        <f t="shared" si="678"/>
        <v>0</v>
      </c>
      <c r="V1750">
        <f t="shared" si="661"/>
        <v>0</v>
      </c>
      <c r="W1750">
        <f t="shared" si="662"/>
        <v>0</v>
      </c>
      <c r="Y1750">
        <f t="shared" si="663"/>
        <v>0</v>
      </c>
      <c r="Z1750">
        <f t="shared" si="664"/>
        <v>0</v>
      </c>
      <c r="AB1750">
        <f t="shared" si="665"/>
        <v>0</v>
      </c>
      <c r="AC1750">
        <f t="shared" si="666"/>
        <v>0</v>
      </c>
      <c r="AE1750">
        <f t="shared" si="667"/>
        <v>0</v>
      </c>
      <c r="AF1750">
        <f t="shared" si="668"/>
        <v>0</v>
      </c>
      <c r="AG1750">
        <f t="shared" si="679"/>
        <v>0</v>
      </c>
      <c r="AH1750">
        <f t="shared" si="680"/>
        <v>0</v>
      </c>
      <c r="AI1750">
        <f t="shared" si="669"/>
        <v>0</v>
      </c>
      <c r="AJ1750">
        <f t="shared" si="670"/>
        <v>0</v>
      </c>
      <c r="AK1750">
        <f t="shared" si="671"/>
        <v>0</v>
      </c>
      <c r="AL1750">
        <f t="shared" si="672"/>
        <v>0</v>
      </c>
      <c r="AM1750">
        <f t="shared" si="673"/>
        <v>0</v>
      </c>
      <c r="AO1750">
        <f t="shared" si="674"/>
        <v>0</v>
      </c>
      <c r="AP1750">
        <f t="shared" si="675"/>
        <v>0</v>
      </c>
    </row>
    <row r="1751" spans="4:42" x14ac:dyDescent="0.2">
      <c r="D1751" s="120">
        <f t="shared" si="657"/>
        <v>0</v>
      </c>
      <c r="O1751">
        <f t="shared" si="658"/>
        <v>0</v>
      </c>
      <c r="P1751">
        <f t="shared" si="676"/>
        <v>431</v>
      </c>
      <c r="Q1751">
        <f t="shared" si="677"/>
        <v>0</v>
      </c>
      <c r="R1751">
        <f t="shared" si="659"/>
        <v>0</v>
      </c>
      <c r="S1751">
        <f t="shared" si="660"/>
        <v>0</v>
      </c>
      <c r="T1751">
        <f t="shared" si="678"/>
        <v>0</v>
      </c>
      <c r="V1751">
        <f t="shared" si="661"/>
        <v>0</v>
      </c>
      <c r="W1751">
        <f t="shared" si="662"/>
        <v>0</v>
      </c>
      <c r="Y1751">
        <f t="shared" si="663"/>
        <v>0</v>
      </c>
      <c r="Z1751">
        <f t="shared" si="664"/>
        <v>0</v>
      </c>
      <c r="AB1751">
        <f t="shared" si="665"/>
        <v>0</v>
      </c>
      <c r="AC1751">
        <f t="shared" si="666"/>
        <v>0</v>
      </c>
      <c r="AE1751">
        <f t="shared" si="667"/>
        <v>0</v>
      </c>
      <c r="AF1751">
        <f t="shared" si="668"/>
        <v>0</v>
      </c>
      <c r="AG1751">
        <f t="shared" si="679"/>
        <v>0</v>
      </c>
      <c r="AH1751">
        <f t="shared" si="680"/>
        <v>0</v>
      </c>
      <c r="AI1751">
        <f t="shared" si="669"/>
        <v>0</v>
      </c>
      <c r="AJ1751">
        <f t="shared" si="670"/>
        <v>0</v>
      </c>
      <c r="AK1751">
        <f t="shared" si="671"/>
        <v>0</v>
      </c>
      <c r="AL1751">
        <f t="shared" si="672"/>
        <v>0</v>
      </c>
      <c r="AM1751">
        <f t="shared" si="673"/>
        <v>0</v>
      </c>
      <c r="AO1751">
        <f t="shared" si="674"/>
        <v>0</v>
      </c>
      <c r="AP1751">
        <f t="shared" si="675"/>
        <v>0</v>
      </c>
    </row>
    <row r="1752" spans="4:42" x14ac:dyDescent="0.2">
      <c r="D1752" s="120">
        <f t="shared" si="657"/>
        <v>0</v>
      </c>
      <c r="O1752">
        <f t="shared" si="658"/>
        <v>0</v>
      </c>
      <c r="P1752">
        <f t="shared" si="676"/>
        <v>431</v>
      </c>
      <c r="Q1752">
        <f t="shared" si="677"/>
        <v>0</v>
      </c>
      <c r="R1752">
        <f t="shared" si="659"/>
        <v>0</v>
      </c>
      <c r="S1752">
        <f t="shared" si="660"/>
        <v>0</v>
      </c>
      <c r="T1752">
        <f t="shared" si="678"/>
        <v>0</v>
      </c>
      <c r="V1752">
        <f t="shared" si="661"/>
        <v>0</v>
      </c>
      <c r="W1752">
        <f t="shared" si="662"/>
        <v>0</v>
      </c>
      <c r="Y1752">
        <f t="shared" si="663"/>
        <v>0</v>
      </c>
      <c r="Z1752">
        <f t="shared" si="664"/>
        <v>0</v>
      </c>
      <c r="AB1752">
        <f t="shared" si="665"/>
        <v>0</v>
      </c>
      <c r="AC1752">
        <f t="shared" si="666"/>
        <v>0</v>
      </c>
      <c r="AE1752">
        <f t="shared" si="667"/>
        <v>0</v>
      </c>
      <c r="AF1752">
        <f t="shared" si="668"/>
        <v>0</v>
      </c>
      <c r="AG1752">
        <f t="shared" si="679"/>
        <v>0</v>
      </c>
      <c r="AH1752">
        <f t="shared" si="680"/>
        <v>0</v>
      </c>
      <c r="AI1752">
        <f t="shared" si="669"/>
        <v>0</v>
      </c>
      <c r="AJ1752">
        <f t="shared" si="670"/>
        <v>0</v>
      </c>
      <c r="AK1752">
        <f t="shared" si="671"/>
        <v>0</v>
      </c>
      <c r="AL1752">
        <f t="shared" si="672"/>
        <v>0</v>
      </c>
      <c r="AM1752">
        <f t="shared" si="673"/>
        <v>0</v>
      </c>
      <c r="AO1752">
        <f t="shared" si="674"/>
        <v>0</v>
      </c>
      <c r="AP1752">
        <f t="shared" si="675"/>
        <v>0</v>
      </c>
    </row>
    <row r="1753" spans="4:42" x14ac:dyDescent="0.2">
      <c r="D1753" s="120">
        <f t="shared" si="657"/>
        <v>0</v>
      </c>
      <c r="O1753">
        <f t="shared" si="658"/>
        <v>0</v>
      </c>
      <c r="P1753">
        <f t="shared" si="676"/>
        <v>431</v>
      </c>
      <c r="Q1753">
        <f t="shared" si="677"/>
        <v>0</v>
      </c>
      <c r="R1753">
        <f t="shared" si="659"/>
        <v>0</v>
      </c>
      <c r="S1753">
        <f t="shared" si="660"/>
        <v>0</v>
      </c>
      <c r="T1753">
        <f t="shared" si="678"/>
        <v>0</v>
      </c>
      <c r="V1753">
        <f t="shared" si="661"/>
        <v>0</v>
      </c>
      <c r="W1753">
        <f t="shared" si="662"/>
        <v>0</v>
      </c>
      <c r="Y1753">
        <f t="shared" si="663"/>
        <v>0</v>
      </c>
      <c r="Z1753">
        <f t="shared" si="664"/>
        <v>0</v>
      </c>
      <c r="AB1753">
        <f t="shared" si="665"/>
        <v>0</v>
      </c>
      <c r="AC1753">
        <f t="shared" si="666"/>
        <v>0</v>
      </c>
      <c r="AE1753">
        <f t="shared" si="667"/>
        <v>0</v>
      </c>
      <c r="AF1753">
        <f t="shared" si="668"/>
        <v>0</v>
      </c>
      <c r="AG1753">
        <f t="shared" si="679"/>
        <v>0</v>
      </c>
      <c r="AH1753">
        <f t="shared" si="680"/>
        <v>0</v>
      </c>
      <c r="AI1753">
        <f t="shared" si="669"/>
        <v>0</v>
      </c>
      <c r="AJ1753">
        <f t="shared" si="670"/>
        <v>0</v>
      </c>
      <c r="AK1753">
        <f t="shared" si="671"/>
        <v>0</v>
      </c>
      <c r="AL1753">
        <f t="shared" si="672"/>
        <v>0</v>
      </c>
      <c r="AM1753">
        <f t="shared" si="673"/>
        <v>0</v>
      </c>
      <c r="AO1753">
        <f t="shared" si="674"/>
        <v>0</v>
      </c>
      <c r="AP1753">
        <f t="shared" si="675"/>
        <v>0</v>
      </c>
    </row>
    <row r="1754" spans="4:42" x14ac:dyDescent="0.2">
      <c r="D1754" s="120">
        <f t="shared" si="657"/>
        <v>0</v>
      </c>
      <c r="O1754">
        <f t="shared" si="658"/>
        <v>0</v>
      </c>
      <c r="P1754">
        <f t="shared" si="676"/>
        <v>431</v>
      </c>
      <c r="Q1754">
        <f t="shared" si="677"/>
        <v>0</v>
      </c>
      <c r="R1754">
        <f t="shared" si="659"/>
        <v>0</v>
      </c>
      <c r="S1754">
        <f t="shared" si="660"/>
        <v>0</v>
      </c>
      <c r="T1754">
        <f t="shared" si="678"/>
        <v>0</v>
      </c>
      <c r="V1754">
        <f t="shared" si="661"/>
        <v>0</v>
      </c>
      <c r="W1754">
        <f t="shared" si="662"/>
        <v>0</v>
      </c>
      <c r="Y1754">
        <f t="shared" si="663"/>
        <v>0</v>
      </c>
      <c r="Z1754">
        <f t="shared" si="664"/>
        <v>0</v>
      </c>
      <c r="AB1754">
        <f t="shared" si="665"/>
        <v>0</v>
      </c>
      <c r="AC1754">
        <f t="shared" si="666"/>
        <v>0</v>
      </c>
      <c r="AE1754">
        <f t="shared" si="667"/>
        <v>0</v>
      </c>
      <c r="AF1754">
        <f t="shared" si="668"/>
        <v>0</v>
      </c>
      <c r="AG1754">
        <f t="shared" si="679"/>
        <v>0</v>
      </c>
      <c r="AH1754">
        <f t="shared" si="680"/>
        <v>0</v>
      </c>
      <c r="AI1754">
        <f t="shared" si="669"/>
        <v>0</v>
      </c>
      <c r="AJ1754">
        <f t="shared" si="670"/>
        <v>0</v>
      </c>
      <c r="AK1754">
        <f t="shared" si="671"/>
        <v>0</v>
      </c>
      <c r="AL1754">
        <f t="shared" si="672"/>
        <v>0</v>
      </c>
      <c r="AM1754">
        <f t="shared" si="673"/>
        <v>0</v>
      </c>
      <c r="AO1754">
        <f t="shared" si="674"/>
        <v>0</v>
      </c>
      <c r="AP1754">
        <f t="shared" si="675"/>
        <v>0</v>
      </c>
    </row>
    <row r="1755" spans="4:42" x14ac:dyDescent="0.2">
      <c r="D1755" s="120">
        <f t="shared" si="657"/>
        <v>0</v>
      </c>
      <c r="O1755">
        <f t="shared" si="658"/>
        <v>0</v>
      </c>
      <c r="P1755">
        <f t="shared" si="676"/>
        <v>431</v>
      </c>
      <c r="Q1755">
        <f t="shared" si="677"/>
        <v>0</v>
      </c>
      <c r="R1755">
        <f t="shared" si="659"/>
        <v>0</v>
      </c>
      <c r="S1755">
        <f t="shared" si="660"/>
        <v>0</v>
      </c>
      <c r="T1755">
        <f t="shared" si="678"/>
        <v>0</v>
      </c>
      <c r="V1755">
        <f t="shared" si="661"/>
        <v>0</v>
      </c>
      <c r="W1755">
        <f t="shared" si="662"/>
        <v>0</v>
      </c>
      <c r="Y1755">
        <f t="shared" si="663"/>
        <v>0</v>
      </c>
      <c r="Z1755">
        <f t="shared" si="664"/>
        <v>0</v>
      </c>
      <c r="AB1755">
        <f t="shared" si="665"/>
        <v>0</v>
      </c>
      <c r="AC1755">
        <f t="shared" si="666"/>
        <v>0</v>
      </c>
      <c r="AE1755">
        <f t="shared" si="667"/>
        <v>0</v>
      </c>
      <c r="AF1755">
        <f t="shared" si="668"/>
        <v>0</v>
      </c>
      <c r="AG1755">
        <f t="shared" si="679"/>
        <v>0</v>
      </c>
      <c r="AH1755">
        <f t="shared" si="680"/>
        <v>0</v>
      </c>
      <c r="AI1755">
        <f t="shared" si="669"/>
        <v>0</v>
      </c>
      <c r="AJ1755">
        <f t="shared" si="670"/>
        <v>0</v>
      </c>
      <c r="AK1755">
        <f t="shared" si="671"/>
        <v>0</v>
      </c>
      <c r="AL1755">
        <f t="shared" si="672"/>
        <v>0</v>
      </c>
      <c r="AM1755">
        <f t="shared" si="673"/>
        <v>0</v>
      </c>
      <c r="AO1755">
        <f t="shared" si="674"/>
        <v>0</v>
      </c>
      <c r="AP1755">
        <f t="shared" si="675"/>
        <v>0</v>
      </c>
    </row>
    <row r="1756" spans="4:42" x14ac:dyDescent="0.2">
      <c r="D1756" s="120">
        <f t="shared" si="657"/>
        <v>0</v>
      </c>
      <c r="O1756">
        <f t="shared" si="658"/>
        <v>0</v>
      </c>
      <c r="P1756">
        <f t="shared" si="676"/>
        <v>431</v>
      </c>
      <c r="Q1756">
        <f t="shared" si="677"/>
        <v>0</v>
      </c>
      <c r="R1756">
        <f t="shared" si="659"/>
        <v>0</v>
      </c>
      <c r="S1756">
        <f t="shared" si="660"/>
        <v>0</v>
      </c>
      <c r="T1756">
        <f t="shared" si="678"/>
        <v>0</v>
      </c>
      <c r="V1756">
        <f t="shared" si="661"/>
        <v>0</v>
      </c>
      <c r="W1756">
        <f t="shared" si="662"/>
        <v>0</v>
      </c>
      <c r="Y1756">
        <f t="shared" si="663"/>
        <v>0</v>
      </c>
      <c r="Z1756">
        <f t="shared" si="664"/>
        <v>0</v>
      </c>
      <c r="AB1756">
        <f t="shared" si="665"/>
        <v>0</v>
      </c>
      <c r="AC1756">
        <f t="shared" si="666"/>
        <v>0</v>
      </c>
      <c r="AE1756">
        <f t="shared" si="667"/>
        <v>0</v>
      </c>
      <c r="AF1756">
        <f t="shared" si="668"/>
        <v>0</v>
      </c>
      <c r="AG1756">
        <f t="shared" si="679"/>
        <v>0</v>
      </c>
      <c r="AH1756">
        <f t="shared" si="680"/>
        <v>0</v>
      </c>
      <c r="AI1756">
        <f t="shared" si="669"/>
        <v>0</v>
      </c>
      <c r="AJ1756">
        <f t="shared" si="670"/>
        <v>0</v>
      </c>
      <c r="AK1756">
        <f t="shared" si="671"/>
        <v>0</v>
      </c>
      <c r="AL1756">
        <f t="shared" si="672"/>
        <v>0</v>
      </c>
      <c r="AM1756">
        <f t="shared" si="673"/>
        <v>0</v>
      </c>
      <c r="AO1756">
        <f t="shared" si="674"/>
        <v>0</v>
      </c>
      <c r="AP1756">
        <f t="shared" si="675"/>
        <v>0</v>
      </c>
    </row>
    <row r="1757" spans="4:42" x14ac:dyDescent="0.2">
      <c r="D1757" s="120">
        <f t="shared" si="657"/>
        <v>0</v>
      </c>
      <c r="O1757">
        <f t="shared" si="658"/>
        <v>0</v>
      </c>
      <c r="P1757">
        <f t="shared" si="676"/>
        <v>431</v>
      </c>
      <c r="Q1757">
        <f t="shared" si="677"/>
        <v>0</v>
      </c>
      <c r="R1757">
        <f t="shared" si="659"/>
        <v>0</v>
      </c>
      <c r="S1757">
        <f t="shared" si="660"/>
        <v>0</v>
      </c>
      <c r="T1757">
        <f t="shared" si="678"/>
        <v>0</v>
      </c>
      <c r="V1757">
        <f t="shared" si="661"/>
        <v>0</v>
      </c>
      <c r="W1757">
        <f t="shared" si="662"/>
        <v>0</v>
      </c>
      <c r="Y1757">
        <f t="shared" si="663"/>
        <v>0</v>
      </c>
      <c r="Z1757">
        <f t="shared" si="664"/>
        <v>0</v>
      </c>
      <c r="AB1757">
        <f t="shared" si="665"/>
        <v>0</v>
      </c>
      <c r="AC1757">
        <f t="shared" si="666"/>
        <v>0</v>
      </c>
      <c r="AE1757">
        <f t="shared" si="667"/>
        <v>0</v>
      </c>
      <c r="AF1757">
        <f t="shared" si="668"/>
        <v>0</v>
      </c>
      <c r="AG1757">
        <f t="shared" si="679"/>
        <v>0</v>
      </c>
      <c r="AH1757">
        <f t="shared" si="680"/>
        <v>0</v>
      </c>
      <c r="AI1757">
        <f t="shared" si="669"/>
        <v>0</v>
      </c>
      <c r="AJ1757">
        <f t="shared" si="670"/>
        <v>0</v>
      </c>
      <c r="AK1757">
        <f t="shared" si="671"/>
        <v>0</v>
      </c>
      <c r="AL1757">
        <f t="shared" si="672"/>
        <v>0</v>
      </c>
      <c r="AM1757">
        <f t="shared" si="673"/>
        <v>0</v>
      </c>
      <c r="AO1757">
        <f t="shared" si="674"/>
        <v>0</v>
      </c>
      <c r="AP1757">
        <f t="shared" si="675"/>
        <v>0</v>
      </c>
    </row>
    <row r="1758" spans="4:42" x14ac:dyDescent="0.2">
      <c r="D1758" s="120">
        <f t="shared" si="657"/>
        <v>0</v>
      </c>
      <c r="O1758">
        <f t="shared" si="658"/>
        <v>0</v>
      </c>
      <c r="P1758">
        <f t="shared" si="676"/>
        <v>431</v>
      </c>
      <c r="Q1758">
        <f t="shared" si="677"/>
        <v>0</v>
      </c>
      <c r="R1758">
        <f t="shared" si="659"/>
        <v>0</v>
      </c>
      <c r="S1758">
        <f t="shared" si="660"/>
        <v>0</v>
      </c>
      <c r="T1758">
        <f t="shared" si="678"/>
        <v>0</v>
      </c>
      <c r="V1758">
        <f t="shared" si="661"/>
        <v>0</v>
      </c>
      <c r="W1758">
        <f t="shared" si="662"/>
        <v>0</v>
      </c>
      <c r="Y1758">
        <f t="shared" si="663"/>
        <v>0</v>
      </c>
      <c r="Z1758">
        <f t="shared" si="664"/>
        <v>0</v>
      </c>
      <c r="AB1758">
        <f t="shared" si="665"/>
        <v>0</v>
      </c>
      <c r="AC1758">
        <f t="shared" si="666"/>
        <v>0</v>
      </c>
      <c r="AE1758">
        <f t="shared" si="667"/>
        <v>0</v>
      </c>
      <c r="AF1758">
        <f t="shared" si="668"/>
        <v>0</v>
      </c>
      <c r="AG1758">
        <f t="shared" si="679"/>
        <v>0</v>
      </c>
      <c r="AH1758">
        <f t="shared" si="680"/>
        <v>0</v>
      </c>
      <c r="AI1758">
        <f t="shared" si="669"/>
        <v>0</v>
      </c>
      <c r="AJ1758">
        <f t="shared" si="670"/>
        <v>0</v>
      </c>
      <c r="AK1758">
        <f t="shared" si="671"/>
        <v>0</v>
      </c>
      <c r="AL1758">
        <f t="shared" si="672"/>
        <v>0</v>
      </c>
      <c r="AM1758">
        <f t="shared" si="673"/>
        <v>0</v>
      </c>
      <c r="AO1758">
        <f t="shared" si="674"/>
        <v>0</v>
      </c>
      <c r="AP1758">
        <f t="shared" si="675"/>
        <v>0</v>
      </c>
    </row>
    <row r="1759" spans="4:42" x14ac:dyDescent="0.2">
      <c r="D1759" s="120">
        <f t="shared" si="657"/>
        <v>0</v>
      </c>
      <c r="O1759">
        <f t="shared" si="658"/>
        <v>0</v>
      </c>
      <c r="P1759">
        <f t="shared" si="676"/>
        <v>431</v>
      </c>
      <c r="Q1759">
        <f t="shared" si="677"/>
        <v>0</v>
      </c>
      <c r="R1759">
        <f t="shared" si="659"/>
        <v>0</v>
      </c>
      <c r="S1759">
        <f t="shared" si="660"/>
        <v>0</v>
      </c>
      <c r="T1759">
        <f t="shared" si="678"/>
        <v>0</v>
      </c>
      <c r="V1759">
        <f t="shared" si="661"/>
        <v>0</v>
      </c>
      <c r="W1759">
        <f t="shared" si="662"/>
        <v>0</v>
      </c>
      <c r="Y1759">
        <f t="shared" si="663"/>
        <v>0</v>
      </c>
      <c r="Z1759">
        <f t="shared" si="664"/>
        <v>0</v>
      </c>
      <c r="AB1759">
        <f t="shared" si="665"/>
        <v>0</v>
      </c>
      <c r="AC1759">
        <f t="shared" si="666"/>
        <v>0</v>
      </c>
      <c r="AE1759">
        <f t="shared" si="667"/>
        <v>0</v>
      </c>
      <c r="AF1759">
        <f t="shared" si="668"/>
        <v>0</v>
      </c>
      <c r="AG1759">
        <f t="shared" si="679"/>
        <v>0</v>
      </c>
      <c r="AH1759">
        <f t="shared" si="680"/>
        <v>0</v>
      </c>
      <c r="AI1759">
        <f t="shared" si="669"/>
        <v>0</v>
      </c>
      <c r="AJ1759">
        <f t="shared" si="670"/>
        <v>0</v>
      </c>
      <c r="AK1759">
        <f t="shared" si="671"/>
        <v>0</v>
      </c>
      <c r="AL1759">
        <f t="shared" si="672"/>
        <v>0</v>
      </c>
      <c r="AM1759">
        <f t="shared" si="673"/>
        <v>0</v>
      </c>
      <c r="AO1759">
        <f t="shared" si="674"/>
        <v>0</v>
      </c>
      <c r="AP1759">
        <f t="shared" si="675"/>
        <v>0</v>
      </c>
    </row>
    <row r="1760" spans="4:42" x14ac:dyDescent="0.2">
      <c r="D1760" s="120">
        <f t="shared" si="657"/>
        <v>0</v>
      </c>
      <c r="O1760">
        <f t="shared" si="658"/>
        <v>0</v>
      </c>
      <c r="P1760">
        <f t="shared" si="676"/>
        <v>431</v>
      </c>
      <c r="Q1760">
        <f t="shared" si="677"/>
        <v>0</v>
      </c>
      <c r="R1760">
        <f t="shared" si="659"/>
        <v>0</v>
      </c>
      <c r="S1760">
        <f t="shared" si="660"/>
        <v>0</v>
      </c>
      <c r="T1760">
        <f t="shared" si="678"/>
        <v>0</v>
      </c>
      <c r="V1760">
        <f t="shared" si="661"/>
        <v>0</v>
      </c>
      <c r="W1760">
        <f t="shared" si="662"/>
        <v>0</v>
      </c>
      <c r="Y1760">
        <f t="shared" si="663"/>
        <v>0</v>
      </c>
      <c r="Z1760">
        <f t="shared" si="664"/>
        <v>0</v>
      </c>
      <c r="AB1760">
        <f t="shared" si="665"/>
        <v>0</v>
      </c>
      <c r="AC1760">
        <f t="shared" si="666"/>
        <v>0</v>
      </c>
      <c r="AE1760">
        <f t="shared" si="667"/>
        <v>0</v>
      </c>
      <c r="AF1760">
        <f t="shared" si="668"/>
        <v>0</v>
      </c>
      <c r="AG1760">
        <f t="shared" si="679"/>
        <v>0</v>
      </c>
      <c r="AH1760">
        <f t="shared" si="680"/>
        <v>0</v>
      </c>
      <c r="AI1760">
        <f t="shared" si="669"/>
        <v>0</v>
      </c>
      <c r="AJ1760">
        <f t="shared" si="670"/>
        <v>0</v>
      </c>
      <c r="AK1760">
        <f t="shared" si="671"/>
        <v>0</v>
      </c>
      <c r="AL1760">
        <f t="shared" si="672"/>
        <v>0</v>
      </c>
      <c r="AM1760">
        <f t="shared" si="673"/>
        <v>0</v>
      </c>
      <c r="AO1760">
        <f t="shared" si="674"/>
        <v>0</v>
      </c>
      <c r="AP1760">
        <f t="shared" si="675"/>
        <v>0</v>
      </c>
    </row>
    <row r="1761" spans="4:42" x14ac:dyDescent="0.2">
      <c r="D1761" s="120">
        <f t="shared" si="657"/>
        <v>0</v>
      </c>
      <c r="O1761">
        <f t="shared" si="658"/>
        <v>0</v>
      </c>
      <c r="P1761">
        <f t="shared" si="676"/>
        <v>431</v>
      </c>
      <c r="Q1761">
        <f t="shared" si="677"/>
        <v>0</v>
      </c>
      <c r="R1761">
        <f t="shared" si="659"/>
        <v>0</v>
      </c>
      <c r="S1761">
        <f t="shared" si="660"/>
        <v>0</v>
      </c>
      <c r="T1761">
        <f t="shared" si="678"/>
        <v>0</v>
      </c>
      <c r="V1761">
        <f t="shared" si="661"/>
        <v>0</v>
      </c>
      <c r="W1761">
        <f t="shared" si="662"/>
        <v>0</v>
      </c>
      <c r="Y1761">
        <f t="shared" si="663"/>
        <v>0</v>
      </c>
      <c r="Z1761">
        <f t="shared" si="664"/>
        <v>0</v>
      </c>
      <c r="AB1761">
        <f t="shared" si="665"/>
        <v>0</v>
      </c>
      <c r="AC1761">
        <f t="shared" si="666"/>
        <v>0</v>
      </c>
      <c r="AE1761">
        <f t="shared" si="667"/>
        <v>0</v>
      </c>
      <c r="AF1761">
        <f t="shared" si="668"/>
        <v>0</v>
      </c>
      <c r="AG1761">
        <f t="shared" si="679"/>
        <v>0</v>
      </c>
      <c r="AH1761">
        <f t="shared" si="680"/>
        <v>0</v>
      </c>
      <c r="AI1761">
        <f t="shared" si="669"/>
        <v>0</v>
      </c>
      <c r="AJ1761">
        <f t="shared" si="670"/>
        <v>0</v>
      </c>
      <c r="AK1761">
        <f t="shared" si="671"/>
        <v>0</v>
      </c>
      <c r="AL1761">
        <f t="shared" si="672"/>
        <v>0</v>
      </c>
      <c r="AM1761">
        <f t="shared" si="673"/>
        <v>0</v>
      </c>
      <c r="AO1761">
        <f t="shared" si="674"/>
        <v>0</v>
      </c>
      <c r="AP1761">
        <f t="shared" si="675"/>
        <v>0</v>
      </c>
    </row>
    <row r="1762" spans="4:42" x14ac:dyDescent="0.2">
      <c r="D1762" s="120">
        <f t="shared" si="657"/>
        <v>0</v>
      </c>
      <c r="O1762">
        <f t="shared" si="658"/>
        <v>0</v>
      </c>
      <c r="P1762">
        <f t="shared" si="676"/>
        <v>431</v>
      </c>
      <c r="Q1762">
        <f t="shared" si="677"/>
        <v>0</v>
      </c>
      <c r="R1762">
        <f t="shared" si="659"/>
        <v>0</v>
      </c>
      <c r="S1762">
        <f t="shared" si="660"/>
        <v>0</v>
      </c>
      <c r="T1762">
        <f t="shared" si="678"/>
        <v>0</v>
      </c>
      <c r="V1762">
        <f t="shared" si="661"/>
        <v>0</v>
      </c>
      <c r="W1762">
        <f t="shared" si="662"/>
        <v>0</v>
      </c>
      <c r="Y1762">
        <f t="shared" si="663"/>
        <v>0</v>
      </c>
      <c r="Z1762">
        <f t="shared" si="664"/>
        <v>0</v>
      </c>
      <c r="AB1762">
        <f t="shared" si="665"/>
        <v>0</v>
      </c>
      <c r="AC1762">
        <f t="shared" si="666"/>
        <v>0</v>
      </c>
      <c r="AE1762">
        <f t="shared" si="667"/>
        <v>0</v>
      </c>
      <c r="AF1762">
        <f t="shared" si="668"/>
        <v>0</v>
      </c>
      <c r="AG1762">
        <f t="shared" si="679"/>
        <v>0</v>
      </c>
      <c r="AH1762">
        <f t="shared" si="680"/>
        <v>0</v>
      </c>
      <c r="AI1762">
        <f t="shared" si="669"/>
        <v>0</v>
      </c>
      <c r="AJ1762">
        <f t="shared" si="670"/>
        <v>0</v>
      </c>
      <c r="AK1762">
        <f t="shared" si="671"/>
        <v>0</v>
      </c>
      <c r="AL1762">
        <f t="shared" si="672"/>
        <v>0</v>
      </c>
      <c r="AM1762">
        <f t="shared" si="673"/>
        <v>0</v>
      </c>
      <c r="AO1762">
        <f t="shared" si="674"/>
        <v>0</v>
      </c>
      <c r="AP1762">
        <f t="shared" si="675"/>
        <v>0</v>
      </c>
    </row>
    <row r="1763" spans="4:42" x14ac:dyDescent="0.2">
      <c r="D1763" s="120">
        <f t="shared" si="657"/>
        <v>0</v>
      </c>
      <c r="O1763">
        <f t="shared" si="658"/>
        <v>0</v>
      </c>
      <c r="P1763">
        <f t="shared" si="676"/>
        <v>431</v>
      </c>
      <c r="Q1763">
        <f t="shared" si="677"/>
        <v>0</v>
      </c>
      <c r="R1763">
        <f t="shared" si="659"/>
        <v>0</v>
      </c>
      <c r="S1763">
        <f t="shared" si="660"/>
        <v>0</v>
      </c>
      <c r="T1763">
        <f t="shared" si="678"/>
        <v>0</v>
      </c>
      <c r="V1763">
        <f t="shared" si="661"/>
        <v>0</v>
      </c>
      <c r="W1763">
        <f t="shared" si="662"/>
        <v>0</v>
      </c>
      <c r="Y1763">
        <f t="shared" si="663"/>
        <v>0</v>
      </c>
      <c r="Z1763">
        <f t="shared" si="664"/>
        <v>0</v>
      </c>
      <c r="AB1763">
        <f t="shared" si="665"/>
        <v>0</v>
      </c>
      <c r="AC1763">
        <f t="shared" si="666"/>
        <v>0</v>
      </c>
      <c r="AE1763">
        <f t="shared" si="667"/>
        <v>0</v>
      </c>
      <c r="AF1763">
        <f t="shared" si="668"/>
        <v>0</v>
      </c>
      <c r="AG1763">
        <f t="shared" si="679"/>
        <v>0</v>
      </c>
      <c r="AH1763">
        <f t="shared" si="680"/>
        <v>0</v>
      </c>
      <c r="AI1763">
        <f t="shared" si="669"/>
        <v>0</v>
      </c>
      <c r="AJ1763">
        <f t="shared" si="670"/>
        <v>0</v>
      </c>
      <c r="AK1763">
        <f t="shared" si="671"/>
        <v>0</v>
      </c>
      <c r="AL1763">
        <f t="shared" si="672"/>
        <v>0</v>
      </c>
      <c r="AM1763">
        <f t="shared" si="673"/>
        <v>0</v>
      </c>
      <c r="AO1763">
        <f t="shared" si="674"/>
        <v>0</v>
      </c>
      <c r="AP1763">
        <f t="shared" si="675"/>
        <v>0</v>
      </c>
    </row>
    <row r="1764" spans="4:42" x14ac:dyDescent="0.2">
      <c r="D1764" s="120">
        <f t="shared" si="657"/>
        <v>0</v>
      </c>
      <c r="O1764">
        <f t="shared" si="658"/>
        <v>0</v>
      </c>
      <c r="P1764">
        <f t="shared" si="676"/>
        <v>431</v>
      </c>
      <c r="Q1764">
        <f t="shared" si="677"/>
        <v>0</v>
      </c>
      <c r="R1764">
        <f t="shared" si="659"/>
        <v>0</v>
      </c>
      <c r="S1764">
        <f t="shared" si="660"/>
        <v>0</v>
      </c>
      <c r="T1764">
        <f t="shared" si="678"/>
        <v>0</v>
      </c>
      <c r="V1764">
        <f t="shared" si="661"/>
        <v>0</v>
      </c>
      <c r="W1764">
        <f t="shared" si="662"/>
        <v>0</v>
      </c>
      <c r="Y1764">
        <f t="shared" si="663"/>
        <v>0</v>
      </c>
      <c r="Z1764">
        <f t="shared" si="664"/>
        <v>0</v>
      </c>
      <c r="AB1764">
        <f t="shared" si="665"/>
        <v>0</v>
      </c>
      <c r="AC1764">
        <f t="shared" si="666"/>
        <v>0</v>
      </c>
      <c r="AE1764">
        <f t="shared" si="667"/>
        <v>0</v>
      </c>
      <c r="AF1764">
        <f t="shared" si="668"/>
        <v>0</v>
      </c>
      <c r="AG1764">
        <f t="shared" si="679"/>
        <v>0</v>
      </c>
      <c r="AH1764">
        <f t="shared" si="680"/>
        <v>0</v>
      </c>
      <c r="AI1764">
        <f t="shared" si="669"/>
        <v>0</v>
      </c>
      <c r="AJ1764">
        <f t="shared" si="670"/>
        <v>0</v>
      </c>
      <c r="AK1764">
        <f t="shared" si="671"/>
        <v>0</v>
      </c>
      <c r="AL1764">
        <f t="shared" si="672"/>
        <v>0</v>
      </c>
      <c r="AM1764">
        <f t="shared" si="673"/>
        <v>0</v>
      </c>
      <c r="AO1764">
        <f t="shared" si="674"/>
        <v>0</v>
      </c>
      <c r="AP1764">
        <f t="shared" si="675"/>
        <v>0</v>
      </c>
    </row>
    <row r="1765" spans="4:42" x14ac:dyDescent="0.2">
      <c r="D1765" s="120">
        <f t="shared" si="657"/>
        <v>0</v>
      </c>
      <c r="O1765">
        <f t="shared" si="658"/>
        <v>0</v>
      </c>
      <c r="P1765">
        <f t="shared" si="676"/>
        <v>431</v>
      </c>
      <c r="Q1765">
        <f t="shared" si="677"/>
        <v>0</v>
      </c>
      <c r="R1765">
        <f t="shared" si="659"/>
        <v>0</v>
      </c>
      <c r="S1765">
        <f t="shared" si="660"/>
        <v>0</v>
      </c>
      <c r="T1765">
        <f t="shared" si="678"/>
        <v>0</v>
      </c>
      <c r="V1765">
        <f t="shared" si="661"/>
        <v>0</v>
      </c>
      <c r="W1765">
        <f t="shared" si="662"/>
        <v>0</v>
      </c>
      <c r="Y1765">
        <f t="shared" si="663"/>
        <v>0</v>
      </c>
      <c r="Z1765">
        <f t="shared" si="664"/>
        <v>0</v>
      </c>
      <c r="AB1765">
        <f t="shared" si="665"/>
        <v>0</v>
      </c>
      <c r="AC1765">
        <f t="shared" si="666"/>
        <v>0</v>
      </c>
      <c r="AE1765">
        <f t="shared" si="667"/>
        <v>0</v>
      </c>
      <c r="AF1765">
        <f t="shared" si="668"/>
        <v>0</v>
      </c>
      <c r="AG1765">
        <f t="shared" si="679"/>
        <v>0</v>
      </c>
      <c r="AH1765">
        <f t="shared" si="680"/>
        <v>0</v>
      </c>
      <c r="AI1765">
        <f t="shared" si="669"/>
        <v>0</v>
      </c>
      <c r="AJ1765">
        <f t="shared" si="670"/>
        <v>0</v>
      </c>
      <c r="AK1765">
        <f t="shared" si="671"/>
        <v>0</v>
      </c>
      <c r="AL1765">
        <f t="shared" si="672"/>
        <v>0</v>
      </c>
      <c r="AM1765">
        <f t="shared" si="673"/>
        <v>0</v>
      </c>
      <c r="AO1765">
        <f t="shared" si="674"/>
        <v>0</v>
      </c>
      <c r="AP1765">
        <f t="shared" si="675"/>
        <v>0</v>
      </c>
    </row>
    <row r="1766" spans="4:42" x14ac:dyDescent="0.2">
      <c r="D1766" s="120">
        <f t="shared" si="657"/>
        <v>0</v>
      </c>
      <c r="O1766">
        <f t="shared" si="658"/>
        <v>0</v>
      </c>
      <c r="P1766">
        <f t="shared" si="676"/>
        <v>431</v>
      </c>
      <c r="Q1766">
        <f t="shared" si="677"/>
        <v>0</v>
      </c>
      <c r="R1766">
        <f t="shared" si="659"/>
        <v>0</v>
      </c>
      <c r="S1766">
        <f t="shared" si="660"/>
        <v>0</v>
      </c>
      <c r="T1766">
        <f t="shared" si="678"/>
        <v>0</v>
      </c>
      <c r="V1766">
        <f t="shared" si="661"/>
        <v>0</v>
      </c>
      <c r="W1766">
        <f t="shared" si="662"/>
        <v>0</v>
      </c>
      <c r="Y1766">
        <f t="shared" si="663"/>
        <v>0</v>
      </c>
      <c r="Z1766">
        <f t="shared" si="664"/>
        <v>0</v>
      </c>
      <c r="AB1766">
        <f t="shared" si="665"/>
        <v>0</v>
      </c>
      <c r="AC1766">
        <f t="shared" si="666"/>
        <v>0</v>
      </c>
      <c r="AE1766">
        <f t="shared" si="667"/>
        <v>0</v>
      </c>
      <c r="AF1766">
        <f t="shared" si="668"/>
        <v>0</v>
      </c>
      <c r="AG1766">
        <f t="shared" si="679"/>
        <v>0</v>
      </c>
      <c r="AH1766">
        <f t="shared" si="680"/>
        <v>0</v>
      </c>
      <c r="AI1766">
        <f t="shared" si="669"/>
        <v>0</v>
      </c>
      <c r="AJ1766">
        <f t="shared" si="670"/>
        <v>0</v>
      </c>
      <c r="AK1766">
        <f t="shared" si="671"/>
        <v>0</v>
      </c>
      <c r="AL1766">
        <f t="shared" si="672"/>
        <v>0</v>
      </c>
      <c r="AM1766">
        <f t="shared" si="673"/>
        <v>0</v>
      </c>
      <c r="AO1766">
        <f t="shared" si="674"/>
        <v>0</v>
      </c>
      <c r="AP1766">
        <f t="shared" si="675"/>
        <v>0</v>
      </c>
    </row>
    <row r="1767" spans="4:42" x14ac:dyDescent="0.2">
      <c r="D1767" s="120">
        <f t="shared" si="657"/>
        <v>0</v>
      </c>
      <c r="O1767">
        <f t="shared" si="658"/>
        <v>0</v>
      </c>
      <c r="P1767">
        <f t="shared" si="676"/>
        <v>431</v>
      </c>
      <c r="Q1767">
        <f t="shared" si="677"/>
        <v>0</v>
      </c>
      <c r="R1767">
        <f t="shared" si="659"/>
        <v>0</v>
      </c>
      <c r="S1767">
        <f t="shared" si="660"/>
        <v>0</v>
      </c>
      <c r="T1767">
        <f t="shared" si="678"/>
        <v>0</v>
      </c>
      <c r="V1767">
        <f t="shared" si="661"/>
        <v>0</v>
      </c>
      <c r="W1767">
        <f t="shared" si="662"/>
        <v>0</v>
      </c>
      <c r="Y1767">
        <f t="shared" si="663"/>
        <v>0</v>
      </c>
      <c r="Z1767">
        <f t="shared" si="664"/>
        <v>0</v>
      </c>
      <c r="AB1767">
        <f t="shared" si="665"/>
        <v>0</v>
      </c>
      <c r="AC1767">
        <f t="shared" si="666"/>
        <v>0</v>
      </c>
      <c r="AE1767">
        <f t="shared" si="667"/>
        <v>0</v>
      </c>
      <c r="AF1767">
        <f t="shared" si="668"/>
        <v>0</v>
      </c>
      <c r="AG1767">
        <f t="shared" si="679"/>
        <v>0</v>
      </c>
      <c r="AH1767">
        <f t="shared" si="680"/>
        <v>0</v>
      </c>
      <c r="AI1767">
        <f t="shared" si="669"/>
        <v>0</v>
      </c>
      <c r="AJ1767">
        <f t="shared" si="670"/>
        <v>0</v>
      </c>
      <c r="AK1767">
        <f t="shared" si="671"/>
        <v>0</v>
      </c>
      <c r="AL1767">
        <f t="shared" si="672"/>
        <v>0</v>
      </c>
      <c r="AM1767">
        <f t="shared" si="673"/>
        <v>0</v>
      </c>
      <c r="AO1767">
        <f t="shared" si="674"/>
        <v>0</v>
      </c>
      <c r="AP1767">
        <f t="shared" si="675"/>
        <v>0</v>
      </c>
    </row>
    <row r="1768" spans="4:42" x14ac:dyDescent="0.2">
      <c r="D1768" s="120">
        <f t="shared" si="657"/>
        <v>0</v>
      </c>
      <c r="O1768">
        <f t="shared" si="658"/>
        <v>0</v>
      </c>
      <c r="P1768">
        <f t="shared" si="676"/>
        <v>431</v>
      </c>
      <c r="Q1768">
        <f t="shared" si="677"/>
        <v>0</v>
      </c>
      <c r="R1768">
        <f t="shared" si="659"/>
        <v>0</v>
      </c>
      <c r="S1768">
        <f t="shared" si="660"/>
        <v>0</v>
      </c>
      <c r="T1768">
        <f t="shared" si="678"/>
        <v>0</v>
      </c>
      <c r="V1768">
        <f t="shared" si="661"/>
        <v>0</v>
      </c>
      <c r="W1768">
        <f t="shared" si="662"/>
        <v>0</v>
      </c>
      <c r="Y1768">
        <f t="shared" si="663"/>
        <v>0</v>
      </c>
      <c r="Z1768">
        <f t="shared" si="664"/>
        <v>0</v>
      </c>
      <c r="AB1768">
        <f t="shared" si="665"/>
        <v>0</v>
      </c>
      <c r="AC1768">
        <f t="shared" si="666"/>
        <v>0</v>
      </c>
      <c r="AE1768">
        <f t="shared" si="667"/>
        <v>0</v>
      </c>
      <c r="AF1768">
        <f t="shared" si="668"/>
        <v>0</v>
      </c>
      <c r="AG1768">
        <f t="shared" si="679"/>
        <v>0</v>
      </c>
      <c r="AH1768">
        <f t="shared" si="680"/>
        <v>0</v>
      </c>
      <c r="AI1768">
        <f t="shared" si="669"/>
        <v>0</v>
      </c>
      <c r="AJ1768">
        <f t="shared" si="670"/>
        <v>0</v>
      </c>
      <c r="AK1768">
        <f t="shared" si="671"/>
        <v>0</v>
      </c>
      <c r="AL1768">
        <f t="shared" si="672"/>
        <v>0</v>
      </c>
      <c r="AM1768">
        <f t="shared" si="673"/>
        <v>0</v>
      </c>
      <c r="AO1768">
        <f t="shared" si="674"/>
        <v>0</v>
      </c>
      <c r="AP1768">
        <f t="shared" si="675"/>
        <v>0</v>
      </c>
    </row>
    <row r="1769" spans="4:42" x14ac:dyDescent="0.2">
      <c r="D1769" s="120">
        <f t="shared" si="657"/>
        <v>0</v>
      </c>
      <c r="O1769">
        <f t="shared" si="658"/>
        <v>0</v>
      </c>
      <c r="P1769">
        <f t="shared" si="676"/>
        <v>431</v>
      </c>
      <c r="Q1769">
        <f t="shared" si="677"/>
        <v>0</v>
      </c>
      <c r="R1769">
        <f t="shared" si="659"/>
        <v>0</v>
      </c>
      <c r="S1769">
        <f t="shared" si="660"/>
        <v>0</v>
      </c>
      <c r="T1769">
        <f t="shared" si="678"/>
        <v>0</v>
      </c>
      <c r="V1769">
        <f t="shared" si="661"/>
        <v>0</v>
      </c>
      <c r="W1769">
        <f t="shared" si="662"/>
        <v>0</v>
      </c>
      <c r="Y1769">
        <f t="shared" si="663"/>
        <v>0</v>
      </c>
      <c r="Z1769">
        <f t="shared" si="664"/>
        <v>0</v>
      </c>
      <c r="AB1769">
        <f t="shared" si="665"/>
        <v>0</v>
      </c>
      <c r="AC1769">
        <f t="shared" si="666"/>
        <v>0</v>
      </c>
      <c r="AE1769">
        <f t="shared" si="667"/>
        <v>0</v>
      </c>
      <c r="AF1769">
        <f t="shared" si="668"/>
        <v>0</v>
      </c>
      <c r="AG1769">
        <f t="shared" si="679"/>
        <v>0</v>
      </c>
      <c r="AH1769">
        <f t="shared" si="680"/>
        <v>0</v>
      </c>
      <c r="AI1769">
        <f t="shared" si="669"/>
        <v>0</v>
      </c>
      <c r="AJ1769">
        <f t="shared" si="670"/>
        <v>0</v>
      </c>
      <c r="AK1769">
        <f t="shared" si="671"/>
        <v>0</v>
      </c>
      <c r="AL1769">
        <f t="shared" si="672"/>
        <v>0</v>
      </c>
      <c r="AM1769">
        <f t="shared" si="673"/>
        <v>0</v>
      </c>
      <c r="AO1769">
        <f t="shared" si="674"/>
        <v>0</v>
      </c>
      <c r="AP1769">
        <f t="shared" si="675"/>
        <v>0</v>
      </c>
    </row>
    <row r="1770" spans="4:42" x14ac:dyDescent="0.2">
      <c r="D1770" s="120">
        <f t="shared" si="657"/>
        <v>0</v>
      </c>
      <c r="O1770">
        <f t="shared" si="658"/>
        <v>0</v>
      </c>
      <c r="P1770">
        <f t="shared" si="676"/>
        <v>431</v>
      </c>
      <c r="Q1770">
        <f t="shared" si="677"/>
        <v>0</v>
      </c>
      <c r="R1770">
        <f t="shared" si="659"/>
        <v>0</v>
      </c>
      <c r="S1770">
        <f t="shared" si="660"/>
        <v>0</v>
      </c>
      <c r="T1770">
        <f t="shared" si="678"/>
        <v>0</v>
      </c>
      <c r="V1770">
        <f t="shared" si="661"/>
        <v>0</v>
      </c>
      <c r="W1770">
        <f t="shared" si="662"/>
        <v>0</v>
      </c>
      <c r="Y1770">
        <f t="shared" si="663"/>
        <v>0</v>
      </c>
      <c r="Z1770">
        <f t="shared" si="664"/>
        <v>0</v>
      </c>
      <c r="AB1770">
        <f t="shared" si="665"/>
        <v>0</v>
      </c>
      <c r="AC1770">
        <f t="shared" si="666"/>
        <v>0</v>
      </c>
      <c r="AE1770">
        <f t="shared" si="667"/>
        <v>0</v>
      </c>
      <c r="AF1770">
        <f t="shared" si="668"/>
        <v>0</v>
      </c>
      <c r="AG1770">
        <f t="shared" si="679"/>
        <v>0</v>
      </c>
      <c r="AH1770">
        <f t="shared" si="680"/>
        <v>0</v>
      </c>
      <c r="AI1770">
        <f t="shared" si="669"/>
        <v>0</v>
      </c>
      <c r="AJ1770">
        <f t="shared" si="670"/>
        <v>0</v>
      </c>
      <c r="AK1770">
        <f t="shared" si="671"/>
        <v>0</v>
      </c>
      <c r="AL1770">
        <f t="shared" si="672"/>
        <v>0</v>
      </c>
      <c r="AM1770">
        <f t="shared" si="673"/>
        <v>0</v>
      </c>
      <c r="AO1770">
        <f t="shared" si="674"/>
        <v>0</v>
      </c>
      <c r="AP1770">
        <f t="shared" si="675"/>
        <v>0</v>
      </c>
    </row>
    <row r="1771" spans="4:42" x14ac:dyDescent="0.2">
      <c r="D1771" s="120">
        <f t="shared" si="657"/>
        <v>0</v>
      </c>
      <c r="O1771">
        <f t="shared" si="658"/>
        <v>0</v>
      </c>
      <c r="P1771">
        <f t="shared" si="676"/>
        <v>431</v>
      </c>
      <c r="Q1771">
        <f t="shared" si="677"/>
        <v>0</v>
      </c>
      <c r="R1771">
        <f t="shared" si="659"/>
        <v>0</v>
      </c>
      <c r="S1771">
        <f t="shared" si="660"/>
        <v>0</v>
      </c>
      <c r="T1771">
        <f t="shared" si="678"/>
        <v>0</v>
      </c>
      <c r="V1771">
        <f t="shared" si="661"/>
        <v>0</v>
      </c>
      <c r="W1771">
        <f t="shared" si="662"/>
        <v>0</v>
      </c>
      <c r="Y1771">
        <f t="shared" si="663"/>
        <v>0</v>
      </c>
      <c r="Z1771">
        <f t="shared" si="664"/>
        <v>0</v>
      </c>
      <c r="AB1771">
        <f t="shared" si="665"/>
        <v>0</v>
      </c>
      <c r="AC1771">
        <f t="shared" si="666"/>
        <v>0</v>
      </c>
      <c r="AE1771">
        <f t="shared" si="667"/>
        <v>0</v>
      </c>
      <c r="AF1771">
        <f t="shared" si="668"/>
        <v>0</v>
      </c>
      <c r="AG1771">
        <f t="shared" si="679"/>
        <v>0</v>
      </c>
      <c r="AH1771">
        <f t="shared" si="680"/>
        <v>0</v>
      </c>
      <c r="AI1771">
        <f t="shared" si="669"/>
        <v>0</v>
      </c>
      <c r="AJ1771">
        <f t="shared" si="670"/>
        <v>0</v>
      </c>
      <c r="AK1771">
        <f t="shared" si="671"/>
        <v>0</v>
      </c>
      <c r="AL1771">
        <f t="shared" si="672"/>
        <v>0</v>
      </c>
      <c r="AM1771">
        <f t="shared" si="673"/>
        <v>0</v>
      </c>
      <c r="AO1771">
        <f t="shared" si="674"/>
        <v>0</v>
      </c>
      <c r="AP1771">
        <f t="shared" si="675"/>
        <v>0</v>
      </c>
    </row>
    <row r="1772" spans="4:42" x14ac:dyDescent="0.2">
      <c r="D1772" s="120">
        <f t="shared" si="657"/>
        <v>0</v>
      </c>
      <c r="O1772">
        <f t="shared" si="658"/>
        <v>0</v>
      </c>
      <c r="P1772">
        <f t="shared" si="676"/>
        <v>431</v>
      </c>
      <c r="Q1772">
        <f t="shared" si="677"/>
        <v>0</v>
      </c>
      <c r="R1772">
        <f t="shared" si="659"/>
        <v>0</v>
      </c>
      <c r="S1772">
        <f t="shared" si="660"/>
        <v>0</v>
      </c>
      <c r="T1772">
        <f t="shared" si="678"/>
        <v>0</v>
      </c>
      <c r="V1772">
        <f t="shared" si="661"/>
        <v>0</v>
      </c>
      <c r="W1772">
        <f t="shared" si="662"/>
        <v>0</v>
      </c>
      <c r="Y1772">
        <f t="shared" si="663"/>
        <v>0</v>
      </c>
      <c r="Z1772">
        <f t="shared" si="664"/>
        <v>0</v>
      </c>
      <c r="AB1772">
        <f t="shared" si="665"/>
        <v>0</v>
      </c>
      <c r="AC1772">
        <f t="shared" si="666"/>
        <v>0</v>
      </c>
      <c r="AE1772">
        <f t="shared" si="667"/>
        <v>0</v>
      </c>
      <c r="AF1772">
        <f t="shared" si="668"/>
        <v>0</v>
      </c>
      <c r="AG1772">
        <f t="shared" si="679"/>
        <v>0</v>
      </c>
      <c r="AH1772">
        <f t="shared" si="680"/>
        <v>0</v>
      </c>
      <c r="AI1772">
        <f t="shared" si="669"/>
        <v>0</v>
      </c>
      <c r="AJ1772">
        <f t="shared" si="670"/>
        <v>0</v>
      </c>
      <c r="AK1772">
        <f t="shared" si="671"/>
        <v>0</v>
      </c>
      <c r="AL1772">
        <f t="shared" si="672"/>
        <v>0</v>
      </c>
      <c r="AM1772">
        <f t="shared" si="673"/>
        <v>0</v>
      </c>
      <c r="AO1772">
        <f t="shared" si="674"/>
        <v>0</v>
      </c>
      <c r="AP1772">
        <f t="shared" si="675"/>
        <v>0</v>
      </c>
    </row>
    <row r="1773" spans="4:42" x14ac:dyDescent="0.2">
      <c r="D1773" s="120">
        <f t="shared" si="657"/>
        <v>0</v>
      </c>
      <c r="O1773">
        <f t="shared" si="658"/>
        <v>0</v>
      </c>
      <c r="P1773">
        <f t="shared" si="676"/>
        <v>431</v>
      </c>
      <c r="Q1773">
        <f t="shared" si="677"/>
        <v>0</v>
      </c>
      <c r="R1773">
        <f t="shared" si="659"/>
        <v>0</v>
      </c>
      <c r="S1773">
        <f t="shared" si="660"/>
        <v>0</v>
      </c>
      <c r="T1773">
        <f t="shared" si="678"/>
        <v>0</v>
      </c>
      <c r="V1773">
        <f t="shared" si="661"/>
        <v>0</v>
      </c>
      <c r="W1773">
        <f t="shared" si="662"/>
        <v>0</v>
      </c>
      <c r="Y1773">
        <f t="shared" si="663"/>
        <v>0</v>
      </c>
      <c r="Z1773">
        <f t="shared" si="664"/>
        <v>0</v>
      </c>
      <c r="AB1773">
        <f t="shared" si="665"/>
        <v>0</v>
      </c>
      <c r="AC1773">
        <f t="shared" si="666"/>
        <v>0</v>
      </c>
      <c r="AE1773">
        <f t="shared" si="667"/>
        <v>0</v>
      </c>
      <c r="AF1773">
        <f t="shared" si="668"/>
        <v>0</v>
      </c>
      <c r="AG1773">
        <f t="shared" si="679"/>
        <v>0</v>
      </c>
      <c r="AH1773">
        <f t="shared" si="680"/>
        <v>0</v>
      </c>
      <c r="AI1773">
        <f t="shared" si="669"/>
        <v>0</v>
      </c>
      <c r="AJ1773">
        <f t="shared" si="670"/>
        <v>0</v>
      </c>
      <c r="AK1773">
        <f t="shared" si="671"/>
        <v>0</v>
      </c>
      <c r="AL1773">
        <f t="shared" si="672"/>
        <v>0</v>
      </c>
      <c r="AM1773">
        <f t="shared" si="673"/>
        <v>0</v>
      </c>
      <c r="AO1773">
        <f t="shared" si="674"/>
        <v>0</v>
      </c>
      <c r="AP1773">
        <f t="shared" si="675"/>
        <v>0</v>
      </c>
    </row>
    <row r="1774" spans="4:42" x14ac:dyDescent="0.2">
      <c r="D1774" s="120">
        <f t="shared" si="657"/>
        <v>0</v>
      </c>
      <c r="O1774">
        <f t="shared" si="658"/>
        <v>0</v>
      </c>
      <c r="P1774">
        <f t="shared" si="676"/>
        <v>431</v>
      </c>
      <c r="Q1774">
        <f t="shared" si="677"/>
        <v>0</v>
      </c>
      <c r="R1774">
        <f t="shared" si="659"/>
        <v>0</v>
      </c>
      <c r="S1774">
        <f t="shared" si="660"/>
        <v>0</v>
      </c>
      <c r="T1774">
        <f t="shared" si="678"/>
        <v>0</v>
      </c>
      <c r="V1774">
        <f t="shared" si="661"/>
        <v>0</v>
      </c>
      <c r="W1774">
        <f t="shared" si="662"/>
        <v>0</v>
      </c>
      <c r="Y1774">
        <f t="shared" si="663"/>
        <v>0</v>
      </c>
      <c r="Z1774">
        <f t="shared" si="664"/>
        <v>0</v>
      </c>
      <c r="AB1774">
        <f t="shared" si="665"/>
        <v>0</v>
      </c>
      <c r="AC1774">
        <f t="shared" si="666"/>
        <v>0</v>
      </c>
      <c r="AE1774">
        <f t="shared" si="667"/>
        <v>0</v>
      </c>
      <c r="AF1774">
        <f t="shared" si="668"/>
        <v>0</v>
      </c>
      <c r="AG1774">
        <f t="shared" si="679"/>
        <v>0</v>
      </c>
      <c r="AH1774">
        <f t="shared" si="680"/>
        <v>0</v>
      </c>
      <c r="AI1774">
        <f t="shared" si="669"/>
        <v>0</v>
      </c>
      <c r="AJ1774">
        <f t="shared" si="670"/>
        <v>0</v>
      </c>
      <c r="AK1774">
        <f t="shared" si="671"/>
        <v>0</v>
      </c>
      <c r="AL1774">
        <f t="shared" si="672"/>
        <v>0</v>
      </c>
      <c r="AM1774">
        <f t="shared" si="673"/>
        <v>0</v>
      </c>
      <c r="AO1774">
        <f t="shared" si="674"/>
        <v>0</v>
      </c>
      <c r="AP1774">
        <f t="shared" si="675"/>
        <v>0</v>
      </c>
    </row>
    <row r="1775" spans="4:42" x14ac:dyDescent="0.2">
      <c r="D1775" s="120">
        <f t="shared" si="657"/>
        <v>0</v>
      </c>
      <c r="O1775">
        <f t="shared" si="658"/>
        <v>0</v>
      </c>
      <c r="P1775">
        <f t="shared" si="676"/>
        <v>431</v>
      </c>
      <c r="Q1775">
        <f t="shared" si="677"/>
        <v>0</v>
      </c>
      <c r="R1775">
        <f t="shared" si="659"/>
        <v>0</v>
      </c>
      <c r="S1775">
        <f t="shared" si="660"/>
        <v>0</v>
      </c>
      <c r="T1775">
        <f t="shared" si="678"/>
        <v>0</v>
      </c>
      <c r="V1775">
        <f t="shared" si="661"/>
        <v>0</v>
      </c>
      <c r="W1775">
        <f t="shared" si="662"/>
        <v>0</v>
      </c>
      <c r="Y1775">
        <f t="shared" si="663"/>
        <v>0</v>
      </c>
      <c r="Z1775">
        <f t="shared" si="664"/>
        <v>0</v>
      </c>
      <c r="AB1775">
        <f t="shared" si="665"/>
        <v>0</v>
      </c>
      <c r="AC1775">
        <f t="shared" si="666"/>
        <v>0</v>
      </c>
      <c r="AE1775">
        <f t="shared" si="667"/>
        <v>0</v>
      </c>
      <c r="AF1775">
        <f t="shared" si="668"/>
        <v>0</v>
      </c>
      <c r="AG1775">
        <f t="shared" si="679"/>
        <v>0</v>
      </c>
      <c r="AH1775">
        <f t="shared" si="680"/>
        <v>0</v>
      </c>
      <c r="AI1775">
        <f t="shared" si="669"/>
        <v>0</v>
      </c>
      <c r="AJ1775">
        <f t="shared" si="670"/>
        <v>0</v>
      </c>
      <c r="AK1775">
        <f t="shared" si="671"/>
        <v>0</v>
      </c>
      <c r="AL1775">
        <f t="shared" si="672"/>
        <v>0</v>
      </c>
      <c r="AM1775">
        <f t="shared" si="673"/>
        <v>0</v>
      </c>
      <c r="AO1775">
        <f t="shared" si="674"/>
        <v>0</v>
      </c>
      <c r="AP1775">
        <f t="shared" si="675"/>
        <v>0</v>
      </c>
    </row>
    <row r="1776" spans="4:42" x14ac:dyDescent="0.2">
      <c r="D1776" s="120">
        <f t="shared" si="657"/>
        <v>0</v>
      </c>
      <c r="O1776">
        <f t="shared" si="658"/>
        <v>0</v>
      </c>
      <c r="P1776">
        <f t="shared" si="676"/>
        <v>431</v>
      </c>
      <c r="Q1776">
        <f t="shared" si="677"/>
        <v>0</v>
      </c>
      <c r="R1776">
        <f t="shared" si="659"/>
        <v>0</v>
      </c>
      <c r="S1776">
        <f t="shared" si="660"/>
        <v>0</v>
      </c>
      <c r="T1776">
        <f t="shared" si="678"/>
        <v>0</v>
      </c>
      <c r="V1776">
        <f t="shared" si="661"/>
        <v>0</v>
      </c>
      <c r="W1776">
        <f t="shared" si="662"/>
        <v>0</v>
      </c>
      <c r="Y1776">
        <f t="shared" si="663"/>
        <v>0</v>
      </c>
      <c r="Z1776">
        <f t="shared" si="664"/>
        <v>0</v>
      </c>
      <c r="AB1776">
        <f t="shared" si="665"/>
        <v>0</v>
      </c>
      <c r="AC1776">
        <f t="shared" si="666"/>
        <v>0</v>
      </c>
      <c r="AE1776">
        <f t="shared" si="667"/>
        <v>0</v>
      </c>
      <c r="AF1776">
        <f t="shared" si="668"/>
        <v>0</v>
      </c>
      <c r="AG1776">
        <f t="shared" si="679"/>
        <v>0</v>
      </c>
      <c r="AH1776">
        <f t="shared" si="680"/>
        <v>0</v>
      </c>
      <c r="AI1776">
        <f t="shared" si="669"/>
        <v>0</v>
      </c>
      <c r="AJ1776">
        <f t="shared" si="670"/>
        <v>0</v>
      </c>
      <c r="AK1776">
        <f t="shared" si="671"/>
        <v>0</v>
      </c>
      <c r="AL1776">
        <f t="shared" si="672"/>
        <v>0</v>
      </c>
      <c r="AM1776">
        <f t="shared" si="673"/>
        <v>0</v>
      </c>
      <c r="AO1776">
        <f t="shared" si="674"/>
        <v>0</v>
      </c>
      <c r="AP1776">
        <f t="shared" si="675"/>
        <v>0</v>
      </c>
    </row>
    <row r="1777" spans="4:42" x14ac:dyDescent="0.2">
      <c r="D1777" s="120">
        <f t="shared" si="657"/>
        <v>0</v>
      </c>
      <c r="O1777">
        <f t="shared" si="658"/>
        <v>0</v>
      </c>
      <c r="P1777">
        <f t="shared" si="676"/>
        <v>431</v>
      </c>
      <c r="Q1777">
        <f t="shared" si="677"/>
        <v>0</v>
      </c>
      <c r="R1777">
        <f t="shared" si="659"/>
        <v>0</v>
      </c>
      <c r="S1777">
        <f t="shared" si="660"/>
        <v>0</v>
      </c>
      <c r="T1777">
        <f t="shared" si="678"/>
        <v>0</v>
      </c>
      <c r="V1777">
        <f t="shared" si="661"/>
        <v>0</v>
      </c>
      <c r="W1777">
        <f t="shared" si="662"/>
        <v>0</v>
      </c>
      <c r="Y1777">
        <f t="shared" si="663"/>
        <v>0</v>
      </c>
      <c r="Z1777">
        <f t="shared" si="664"/>
        <v>0</v>
      </c>
      <c r="AB1777">
        <f t="shared" si="665"/>
        <v>0</v>
      </c>
      <c r="AC1777">
        <f t="shared" si="666"/>
        <v>0</v>
      </c>
      <c r="AE1777">
        <f t="shared" si="667"/>
        <v>0</v>
      </c>
      <c r="AF1777">
        <f t="shared" si="668"/>
        <v>0</v>
      </c>
      <c r="AG1777">
        <f t="shared" si="679"/>
        <v>0</v>
      </c>
      <c r="AH1777">
        <f t="shared" si="680"/>
        <v>0</v>
      </c>
      <c r="AI1777">
        <f t="shared" si="669"/>
        <v>0</v>
      </c>
      <c r="AJ1777">
        <f t="shared" si="670"/>
        <v>0</v>
      </c>
      <c r="AK1777">
        <f t="shared" si="671"/>
        <v>0</v>
      </c>
      <c r="AL1777">
        <f t="shared" si="672"/>
        <v>0</v>
      </c>
      <c r="AM1777">
        <f t="shared" si="673"/>
        <v>0</v>
      </c>
      <c r="AO1777">
        <f t="shared" si="674"/>
        <v>0</v>
      </c>
      <c r="AP1777">
        <f t="shared" si="675"/>
        <v>0</v>
      </c>
    </row>
    <row r="1778" spans="4:42" x14ac:dyDescent="0.2">
      <c r="D1778" s="120">
        <f t="shared" si="657"/>
        <v>0</v>
      </c>
      <c r="O1778">
        <f t="shared" si="658"/>
        <v>0</v>
      </c>
      <c r="P1778">
        <f t="shared" si="676"/>
        <v>431</v>
      </c>
      <c r="Q1778">
        <f t="shared" si="677"/>
        <v>0</v>
      </c>
      <c r="R1778">
        <f t="shared" si="659"/>
        <v>0</v>
      </c>
      <c r="S1778">
        <f t="shared" si="660"/>
        <v>0</v>
      </c>
      <c r="T1778">
        <f t="shared" si="678"/>
        <v>0</v>
      </c>
      <c r="V1778">
        <f t="shared" si="661"/>
        <v>0</v>
      </c>
      <c r="W1778">
        <f t="shared" si="662"/>
        <v>0</v>
      </c>
      <c r="Y1778">
        <f t="shared" si="663"/>
        <v>0</v>
      </c>
      <c r="Z1778">
        <f t="shared" si="664"/>
        <v>0</v>
      </c>
      <c r="AB1778">
        <f t="shared" si="665"/>
        <v>0</v>
      </c>
      <c r="AC1778">
        <f t="shared" si="666"/>
        <v>0</v>
      </c>
      <c r="AE1778">
        <f t="shared" si="667"/>
        <v>0</v>
      </c>
      <c r="AF1778">
        <f t="shared" si="668"/>
        <v>0</v>
      </c>
      <c r="AG1778">
        <f t="shared" si="679"/>
        <v>0</v>
      </c>
      <c r="AH1778">
        <f t="shared" si="680"/>
        <v>0</v>
      </c>
      <c r="AI1778">
        <f t="shared" si="669"/>
        <v>0</v>
      </c>
      <c r="AJ1778">
        <f t="shared" si="670"/>
        <v>0</v>
      </c>
      <c r="AK1778">
        <f t="shared" si="671"/>
        <v>0</v>
      </c>
      <c r="AL1778">
        <f t="shared" si="672"/>
        <v>0</v>
      </c>
      <c r="AM1778">
        <f t="shared" si="673"/>
        <v>0</v>
      </c>
      <c r="AO1778">
        <f t="shared" si="674"/>
        <v>0</v>
      </c>
      <c r="AP1778">
        <f t="shared" si="675"/>
        <v>0</v>
      </c>
    </row>
    <row r="1779" spans="4:42" x14ac:dyDescent="0.2">
      <c r="D1779" s="120">
        <f t="shared" si="657"/>
        <v>0</v>
      </c>
      <c r="O1779">
        <f t="shared" si="658"/>
        <v>0</v>
      </c>
      <c r="P1779">
        <f t="shared" si="676"/>
        <v>431</v>
      </c>
      <c r="Q1779">
        <f t="shared" si="677"/>
        <v>0</v>
      </c>
      <c r="R1779">
        <f t="shared" si="659"/>
        <v>0</v>
      </c>
      <c r="S1779">
        <f t="shared" si="660"/>
        <v>0</v>
      </c>
      <c r="T1779">
        <f t="shared" si="678"/>
        <v>0</v>
      </c>
      <c r="V1779">
        <f t="shared" si="661"/>
        <v>0</v>
      </c>
      <c r="W1779">
        <f t="shared" si="662"/>
        <v>0</v>
      </c>
      <c r="Y1779">
        <f t="shared" si="663"/>
        <v>0</v>
      </c>
      <c r="Z1779">
        <f t="shared" si="664"/>
        <v>0</v>
      </c>
      <c r="AB1779">
        <f t="shared" si="665"/>
        <v>0</v>
      </c>
      <c r="AC1779">
        <f t="shared" si="666"/>
        <v>0</v>
      </c>
      <c r="AE1779">
        <f t="shared" si="667"/>
        <v>0</v>
      </c>
      <c r="AF1779">
        <f t="shared" si="668"/>
        <v>0</v>
      </c>
      <c r="AG1779">
        <f t="shared" si="679"/>
        <v>0</v>
      </c>
      <c r="AH1779">
        <f t="shared" si="680"/>
        <v>0</v>
      </c>
      <c r="AI1779">
        <f t="shared" si="669"/>
        <v>0</v>
      </c>
      <c r="AJ1779">
        <f t="shared" si="670"/>
        <v>0</v>
      </c>
      <c r="AK1779">
        <f t="shared" si="671"/>
        <v>0</v>
      </c>
      <c r="AL1779">
        <f t="shared" si="672"/>
        <v>0</v>
      </c>
      <c r="AM1779">
        <f t="shared" si="673"/>
        <v>0</v>
      </c>
      <c r="AO1779">
        <f t="shared" si="674"/>
        <v>0</v>
      </c>
      <c r="AP1779">
        <f t="shared" si="675"/>
        <v>0</v>
      </c>
    </row>
    <row r="1780" spans="4:42" x14ac:dyDescent="0.2">
      <c r="D1780" s="120">
        <f t="shared" si="657"/>
        <v>0</v>
      </c>
      <c r="O1780">
        <f t="shared" si="658"/>
        <v>0</v>
      </c>
      <c r="P1780">
        <f t="shared" si="676"/>
        <v>431</v>
      </c>
      <c r="Q1780">
        <f t="shared" si="677"/>
        <v>0</v>
      </c>
      <c r="R1780">
        <f t="shared" si="659"/>
        <v>0</v>
      </c>
      <c r="S1780">
        <f t="shared" si="660"/>
        <v>0</v>
      </c>
      <c r="T1780">
        <f t="shared" si="678"/>
        <v>0</v>
      </c>
      <c r="V1780">
        <f t="shared" si="661"/>
        <v>0</v>
      </c>
      <c r="W1780">
        <f t="shared" si="662"/>
        <v>0</v>
      </c>
      <c r="Y1780">
        <f t="shared" si="663"/>
        <v>0</v>
      </c>
      <c r="Z1780">
        <f t="shared" si="664"/>
        <v>0</v>
      </c>
      <c r="AB1780">
        <f t="shared" si="665"/>
        <v>0</v>
      </c>
      <c r="AC1780">
        <f t="shared" si="666"/>
        <v>0</v>
      </c>
      <c r="AE1780">
        <f t="shared" si="667"/>
        <v>0</v>
      </c>
      <c r="AF1780">
        <f t="shared" si="668"/>
        <v>0</v>
      </c>
      <c r="AG1780">
        <f t="shared" si="679"/>
        <v>0</v>
      </c>
      <c r="AH1780">
        <f t="shared" si="680"/>
        <v>0</v>
      </c>
      <c r="AI1780">
        <f t="shared" si="669"/>
        <v>0</v>
      </c>
      <c r="AJ1780">
        <f t="shared" si="670"/>
        <v>0</v>
      </c>
      <c r="AK1780">
        <f t="shared" si="671"/>
        <v>0</v>
      </c>
      <c r="AL1780">
        <f t="shared" si="672"/>
        <v>0</v>
      </c>
      <c r="AM1780">
        <f t="shared" si="673"/>
        <v>0</v>
      </c>
      <c r="AO1780">
        <f t="shared" si="674"/>
        <v>0</v>
      </c>
      <c r="AP1780">
        <f t="shared" si="675"/>
        <v>0</v>
      </c>
    </row>
    <row r="1781" spans="4:42" x14ac:dyDescent="0.2">
      <c r="D1781" s="120">
        <f t="shared" si="657"/>
        <v>0</v>
      </c>
      <c r="O1781">
        <f t="shared" si="658"/>
        <v>0</v>
      </c>
      <c r="P1781">
        <f t="shared" si="676"/>
        <v>431</v>
      </c>
      <c r="Q1781">
        <f t="shared" si="677"/>
        <v>0</v>
      </c>
      <c r="R1781">
        <f t="shared" si="659"/>
        <v>0</v>
      </c>
      <c r="S1781">
        <f t="shared" si="660"/>
        <v>0</v>
      </c>
      <c r="T1781">
        <f t="shared" si="678"/>
        <v>0</v>
      </c>
      <c r="V1781">
        <f t="shared" si="661"/>
        <v>0</v>
      </c>
      <c r="W1781">
        <f t="shared" si="662"/>
        <v>0</v>
      </c>
      <c r="Y1781">
        <f t="shared" si="663"/>
        <v>0</v>
      </c>
      <c r="Z1781">
        <f t="shared" si="664"/>
        <v>0</v>
      </c>
      <c r="AB1781">
        <f t="shared" si="665"/>
        <v>0</v>
      </c>
      <c r="AC1781">
        <f t="shared" si="666"/>
        <v>0</v>
      </c>
      <c r="AE1781">
        <f t="shared" si="667"/>
        <v>0</v>
      </c>
      <c r="AF1781">
        <f t="shared" si="668"/>
        <v>0</v>
      </c>
      <c r="AG1781">
        <f t="shared" si="679"/>
        <v>0</v>
      </c>
      <c r="AH1781">
        <f t="shared" si="680"/>
        <v>0</v>
      </c>
      <c r="AI1781">
        <f t="shared" si="669"/>
        <v>0</v>
      </c>
      <c r="AJ1781">
        <f t="shared" si="670"/>
        <v>0</v>
      </c>
      <c r="AK1781">
        <f t="shared" si="671"/>
        <v>0</v>
      </c>
      <c r="AL1781">
        <f t="shared" si="672"/>
        <v>0</v>
      </c>
      <c r="AM1781">
        <f t="shared" si="673"/>
        <v>0</v>
      </c>
      <c r="AO1781">
        <f t="shared" si="674"/>
        <v>0</v>
      </c>
      <c r="AP1781">
        <f t="shared" si="675"/>
        <v>0</v>
      </c>
    </row>
    <row r="1782" spans="4:42" x14ac:dyDescent="0.2">
      <c r="D1782" s="120">
        <f t="shared" si="657"/>
        <v>0</v>
      </c>
      <c r="O1782">
        <f t="shared" si="658"/>
        <v>0</v>
      </c>
      <c r="P1782">
        <f t="shared" si="676"/>
        <v>431</v>
      </c>
      <c r="Q1782">
        <f t="shared" si="677"/>
        <v>0</v>
      </c>
      <c r="R1782">
        <f t="shared" si="659"/>
        <v>0</v>
      </c>
      <c r="S1782">
        <f t="shared" si="660"/>
        <v>0</v>
      </c>
      <c r="T1782">
        <f t="shared" si="678"/>
        <v>0</v>
      </c>
      <c r="V1782">
        <f t="shared" si="661"/>
        <v>0</v>
      </c>
      <c r="W1782">
        <f t="shared" si="662"/>
        <v>0</v>
      </c>
      <c r="Y1782">
        <f t="shared" si="663"/>
        <v>0</v>
      </c>
      <c r="Z1782">
        <f t="shared" si="664"/>
        <v>0</v>
      </c>
      <c r="AB1782">
        <f t="shared" si="665"/>
        <v>0</v>
      </c>
      <c r="AC1782">
        <f t="shared" si="666"/>
        <v>0</v>
      </c>
      <c r="AE1782">
        <f t="shared" si="667"/>
        <v>0</v>
      </c>
      <c r="AF1782">
        <f t="shared" si="668"/>
        <v>0</v>
      </c>
      <c r="AG1782">
        <f t="shared" si="679"/>
        <v>0</v>
      </c>
      <c r="AH1782">
        <f t="shared" si="680"/>
        <v>0</v>
      </c>
      <c r="AI1782">
        <f t="shared" si="669"/>
        <v>0</v>
      </c>
      <c r="AJ1782">
        <f t="shared" si="670"/>
        <v>0</v>
      </c>
      <c r="AK1782">
        <f t="shared" si="671"/>
        <v>0</v>
      </c>
      <c r="AL1782">
        <f t="shared" si="672"/>
        <v>0</v>
      </c>
      <c r="AM1782">
        <f t="shared" si="673"/>
        <v>0</v>
      </c>
      <c r="AO1782">
        <f t="shared" si="674"/>
        <v>0</v>
      </c>
      <c r="AP1782">
        <f t="shared" si="675"/>
        <v>0</v>
      </c>
    </row>
    <row r="1783" spans="4:42" x14ac:dyDescent="0.2">
      <c r="D1783" s="120">
        <f t="shared" si="657"/>
        <v>0</v>
      </c>
      <c r="O1783">
        <f t="shared" si="658"/>
        <v>0</v>
      </c>
      <c r="P1783">
        <f t="shared" si="676"/>
        <v>431</v>
      </c>
      <c r="Q1783">
        <f t="shared" si="677"/>
        <v>0</v>
      </c>
      <c r="R1783">
        <f t="shared" si="659"/>
        <v>0</v>
      </c>
      <c r="S1783">
        <f t="shared" si="660"/>
        <v>0</v>
      </c>
      <c r="T1783">
        <f t="shared" si="678"/>
        <v>0</v>
      </c>
      <c r="V1783">
        <f t="shared" si="661"/>
        <v>0</v>
      </c>
      <c r="W1783">
        <f t="shared" si="662"/>
        <v>0</v>
      </c>
      <c r="Y1783">
        <f t="shared" si="663"/>
        <v>0</v>
      </c>
      <c r="Z1783">
        <f t="shared" si="664"/>
        <v>0</v>
      </c>
      <c r="AB1783">
        <f t="shared" si="665"/>
        <v>0</v>
      </c>
      <c r="AC1783">
        <f t="shared" si="666"/>
        <v>0</v>
      </c>
      <c r="AE1783">
        <f t="shared" si="667"/>
        <v>0</v>
      </c>
      <c r="AF1783">
        <f t="shared" si="668"/>
        <v>0</v>
      </c>
      <c r="AG1783">
        <f t="shared" si="679"/>
        <v>0</v>
      </c>
      <c r="AH1783">
        <f t="shared" si="680"/>
        <v>0</v>
      </c>
      <c r="AI1783">
        <f t="shared" si="669"/>
        <v>0</v>
      </c>
      <c r="AJ1783">
        <f t="shared" si="670"/>
        <v>0</v>
      </c>
      <c r="AK1783">
        <f t="shared" si="671"/>
        <v>0</v>
      </c>
      <c r="AL1783">
        <f t="shared" si="672"/>
        <v>0</v>
      </c>
      <c r="AM1783">
        <f t="shared" si="673"/>
        <v>0</v>
      </c>
      <c r="AO1783">
        <f t="shared" si="674"/>
        <v>0</v>
      </c>
      <c r="AP1783">
        <f t="shared" si="675"/>
        <v>0</v>
      </c>
    </row>
    <row r="1784" spans="4:42" x14ac:dyDescent="0.2">
      <c r="D1784" s="120">
        <f t="shared" si="657"/>
        <v>0</v>
      </c>
      <c r="O1784">
        <f t="shared" si="658"/>
        <v>0</v>
      </c>
      <c r="P1784">
        <f t="shared" si="676"/>
        <v>431</v>
      </c>
      <c r="Q1784">
        <f t="shared" si="677"/>
        <v>0</v>
      </c>
      <c r="R1784">
        <f t="shared" si="659"/>
        <v>0</v>
      </c>
      <c r="S1784">
        <f t="shared" si="660"/>
        <v>0</v>
      </c>
      <c r="T1784">
        <f t="shared" si="678"/>
        <v>0</v>
      </c>
      <c r="V1784">
        <f t="shared" si="661"/>
        <v>0</v>
      </c>
      <c r="W1784">
        <f t="shared" si="662"/>
        <v>0</v>
      </c>
      <c r="Y1784">
        <f t="shared" si="663"/>
        <v>0</v>
      </c>
      <c r="Z1784">
        <f t="shared" si="664"/>
        <v>0</v>
      </c>
      <c r="AB1784">
        <f t="shared" si="665"/>
        <v>0</v>
      </c>
      <c r="AC1784">
        <f t="shared" si="666"/>
        <v>0</v>
      </c>
      <c r="AE1784">
        <f t="shared" si="667"/>
        <v>0</v>
      </c>
      <c r="AF1784">
        <f t="shared" si="668"/>
        <v>0</v>
      </c>
      <c r="AG1784">
        <f t="shared" si="679"/>
        <v>0</v>
      </c>
      <c r="AH1784">
        <f t="shared" si="680"/>
        <v>0</v>
      </c>
      <c r="AI1784">
        <f t="shared" si="669"/>
        <v>0</v>
      </c>
      <c r="AJ1784">
        <f t="shared" si="670"/>
        <v>0</v>
      </c>
      <c r="AK1784">
        <f t="shared" si="671"/>
        <v>0</v>
      </c>
      <c r="AL1784">
        <f t="shared" si="672"/>
        <v>0</v>
      </c>
      <c r="AM1784">
        <f t="shared" si="673"/>
        <v>0</v>
      </c>
      <c r="AO1784">
        <f t="shared" si="674"/>
        <v>0</v>
      </c>
      <c r="AP1784">
        <f t="shared" si="675"/>
        <v>0</v>
      </c>
    </row>
    <row r="1785" spans="4:42" x14ac:dyDescent="0.2">
      <c r="D1785" s="120">
        <f t="shared" si="657"/>
        <v>0</v>
      </c>
      <c r="O1785">
        <f t="shared" si="658"/>
        <v>0</v>
      </c>
      <c r="P1785">
        <f t="shared" si="676"/>
        <v>431</v>
      </c>
      <c r="Q1785">
        <f t="shared" si="677"/>
        <v>0</v>
      </c>
      <c r="R1785">
        <f t="shared" si="659"/>
        <v>0</v>
      </c>
      <c r="S1785">
        <f t="shared" si="660"/>
        <v>0</v>
      </c>
      <c r="T1785">
        <f t="shared" si="678"/>
        <v>0</v>
      </c>
      <c r="V1785">
        <f t="shared" si="661"/>
        <v>0</v>
      </c>
      <c r="W1785">
        <f t="shared" si="662"/>
        <v>0</v>
      </c>
      <c r="Y1785">
        <f t="shared" si="663"/>
        <v>0</v>
      </c>
      <c r="Z1785">
        <f t="shared" si="664"/>
        <v>0</v>
      </c>
      <c r="AB1785">
        <f t="shared" si="665"/>
        <v>0</v>
      </c>
      <c r="AC1785">
        <f t="shared" si="666"/>
        <v>0</v>
      </c>
      <c r="AE1785">
        <f t="shared" si="667"/>
        <v>0</v>
      </c>
      <c r="AF1785">
        <f t="shared" si="668"/>
        <v>0</v>
      </c>
      <c r="AG1785">
        <f t="shared" si="679"/>
        <v>0</v>
      </c>
      <c r="AH1785">
        <f t="shared" si="680"/>
        <v>0</v>
      </c>
      <c r="AI1785">
        <f t="shared" si="669"/>
        <v>0</v>
      </c>
      <c r="AJ1785">
        <f t="shared" si="670"/>
        <v>0</v>
      </c>
      <c r="AK1785">
        <f t="shared" si="671"/>
        <v>0</v>
      </c>
      <c r="AL1785">
        <f t="shared" si="672"/>
        <v>0</v>
      </c>
      <c r="AM1785">
        <f t="shared" si="673"/>
        <v>0</v>
      </c>
      <c r="AO1785">
        <f t="shared" si="674"/>
        <v>0</v>
      </c>
      <c r="AP1785">
        <f t="shared" si="675"/>
        <v>0</v>
      </c>
    </row>
    <row r="1786" spans="4:42" x14ac:dyDescent="0.2">
      <c r="D1786" s="120">
        <f t="shared" si="657"/>
        <v>0</v>
      </c>
      <c r="O1786">
        <f t="shared" si="658"/>
        <v>0</v>
      </c>
      <c r="P1786">
        <f t="shared" si="676"/>
        <v>431</v>
      </c>
      <c r="Q1786">
        <f t="shared" si="677"/>
        <v>0</v>
      </c>
      <c r="R1786">
        <f t="shared" si="659"/>
        <v>0</v>
      </c>
      <c r="S1786">
        <f t="shared" si="660"/>
        <v>0</v>
      </c>
      <c r="T1786">
        <f t="shared" si="678"/>
        <v>0</v>
      </c>
      <c r="V1786">
        <f t="shared" si="661"/>
        <v>0</v>
      </c>
      <c r="W1786">
        <f t="shared" si="662"/>
        <v>0</v>
      </c>
      <c r="Y1786">
        <f t="shared" si="663"/>
        <v>0</v>
      </c>
      <c r="Z1786">
        <f t="shared" si="664"/>
        <v>0</v>
      </c>
      <c r="AB1786">
        <f t="shared" si="665"/>
        <v>0</v>
      </c>
      <c r="AC1786">
        <f t="shared" si="666"/>
        <v>0</v>
      </c>
      <c r="AE1786">
        <f t="shared" si="667"/>
        <v>0</v>
      </c>
      <c r="AF1786">
        <f t="shared" si="668"/>
        <v>0</v>
      </c>
      <c r="AG1786">
        <f t="shared" si="679"/>
        <v>0</v>
      </c>
      <c r="AH1786">
        <f t="shared" si="680"/>
        <v>0</v>
      </c>
      <c r="AI1786">
        <f t="shared" si="669"/>
        <v>0</v>
      </c>
      <c r="AJ1786">
        <f t="shared" si="670"/>
        <v>0</v>
      </c>
      <c r="AK1786">
        <f t="shared" si="671"/>
        <v>0</v>
      </c>
      <c r="AL1786">
        <f t="shared" si="672"/>
        <v>0</v>
      </c>
      <c r="AM1786">
        <f t="shared" si="673"/>
        <v>0</v>
      </c>
      <c r="AO1786">
        <f t="shared" si="674"/>
        <v>0</v>
      </c>
      <c r="AP1786">
        <f t="shared" si="675"/>
        <v>0</v>
      </c>
    </row>
    <row r="1787" spans="4:42" x14ac:dyDescent="0.2">
      <c r="D1787" s="120">
        <f t="shared" si="657"/>
        <v>0</v>
      </c>
      <c r="O1787">
        <f t="shared" si="658"/>
        <v>0</v>
      </c>
      <c r="P1787">
        <f t="shared" si="676"/>
        <v>431</v>
      </c>
      <c r="Q1787">
        <f t="shared" si="677"/>
        <v>0</v>
      </c>
      <c r="R1787">
        <f t="shared" si="659"/>
        <v>0</v>
      </c>
      <c r="S1787">
        <f t="shared" si="660"/>
        <v>0</v>
      </c>
      <c r="T1787">
        <f t="shared" si="678"/>
        <v>0</v>
      </c>
      <c r="V1787">
        <f t="shared" si="661"/>
        <v>0</v>
      </c>
      <c r="W1787">
        <f t="shared" si="662"/>
        <v>0</v>
      </c>
      <c r="Y1787">
        <f t="shared" si="663"/>
        <v>0</v>
      </c>
      <c r="Z1787">
        <f t="shared" si="664"/>
        <v>0</v>
      </c>
      <c r="AB1787">
        <f t="shared" si="665"/>
        <v>0</v>
      </c>
      <c r="AC1787">
        <f t="shared" si="666"/>
        <v>0</v>
      </c>
      <c r="AE1787">
        <f t="shared" si="667"/>
        <v>0</v>
      </c>
      <c r="AF1787">
        <f t="shared" si="668"/>
        <v>0</v>
      </c>
      <c r="AG1787">
        <f t="shared" si="679"/>
        <v>0</v>
      </c>
      <c r="AH1787">
        <f t="shared" si="680"/>
        <v>0</v>
      </c>
      <c r="AI1787">
        <f t="shared" si="669"/>
        <v>0</v>
      </c>
      <c r="AJ1787">
        <f t="shared" si="670"/>
        <v>0</v>
      </c>
      <c r="AK1787">
        <f t="shared" si="671"/>
        <v>0</v>
      </c>
      <c r="AL1787">
        <f t="shared" si="672"/>
        <v>0</v>
      </c>
      <c r="AM1787">
        <f t="shared" si="673"/>
        <v>0</v>
      </c>
      <c r="AO1787">
        <f t="shared" si="674"/>
        <v>0</v>
      </c>
      <c r="AP1787">
        <f t="shared" si="675"/>
        <v>0</v>
      </c>
    </row>
    <row r="1788" spans="4:42" x14ac:dyDescent="0.2">
      <c r="D1788" s="120">
        <f t="shared" si="657"/>
        <v>0</v>
      </c>
      <c r="O1788">
        <f t="shared" si="658"/>
        <v>0</v>
      </c>
      <c r="P1788">
        <f t="shared" si="676"/>
        <v>431</v>
      </c>
      <c r="Q1788">
        <f t="shared" si="677"/>
        <v>0</v>
      </c>
      <c r="R1788">
        <f t="shared" si="659"/>
        <v>0</v>
      </c>
      <c r="S1788">
        <f t="shared" si="660"/>
        <v>0</v>
      </c>
      <c r="T1788">
        <f t="shared" si="678"/>
        <v>0</v>
      </c>
      <c r="V1788">
        <f t="shared" si="661"/>
        <v>0</v>
      </c>
      <c r="W1788">
        <f t="shared" si="662"/>
        <v>0</v>
      </c>
      <c r="Y1788">
        <f t="shared" si="663"/>
        <v>0</v>
      </c>
      <c r="Z1788">
        <f t="shared" si="664"/>
        <v>0</v>
      </c>
      <c r="AB1788">
        <f t="shared" si="665"/>
        <v>0</v>
      </c>
      <c r="AC1788">
        <f t="shared" si="666"/>
        <v>0</v>
      </c>
      <c r="AE1788">
        <f t="shared" si="667"/>
        <v>0</v>
      </c>
      <c r="AF1788">
        <f t="shared" si="668"/>
        <v>0</v>
      </c>
      <c r="AG1788">
        <f t="shared" si="679"/>
        <v>0</v>
      </c>
      <c r="AH1788">
        <f t="shared" si="680"/>
        <v>0</v>
      </c>
      <c r="AI1788">
        <f t="shared" si="669"/>
        <v>0</v>
      </c>
      <c r="AJ1788">
        <f t="shared" si="670"/>
        <v>0</v>
      </c>
      <c r="AK1788">
        <f t="shared" si="671"/>
        <v>0</v>
      </c>
      <c r="AL1788">
        <f t="shared" si="672"/>
        <v>0</v>
      </c>
      <c r="AM1788">
        <f t="shared" si="673"/>
        <v>0</v>
      </c>
      <c r="AO1788">
        <f t="shared" si="674"/>
        <v>0</v>
      </c>
      <c r="AP1788">
        <f t="shared" si="675"/>
        <v>0</v>
      </c>
    </row>
    <row r="1789" spans="4:42" x14ac:dyDescent="0.2">
      <c r="D1789" s="120">
        <f t="shared" si="657"/>
        <v>0</v>
      </c>
      <c r="O1789">
        <f t="shared" si="658"/>
        <v>0</v>
      </c>
      <c r="P1789">
        <f t="shared" si="676"/>
        <v>431</v>
      </c>
      <c r="Q1789">
        <f t="shared" si="677"/>
        <v>0</v>
      </c>
      <c r="R1789">
        <f t="shared" si="659"/>
        <v>0</v>
      </c>
      <c r="S1789">
        <f t="shared" si="660"/>
        <v>0</v>
      </c>
      <c r="T1789">
        <f t="shared" si="678"/>
        <v>0</v>
      </c>
      <c r="V1789">
        <f t="shared" si="661"/>
        <v>0</v>
      </c>
      <c r="W1789">
        <f t="shared" si="662"/>
        <v>0</v>
      </c>
      <c r="Y1789">
        <f t="shared" si="663"/>
        <v>0</v>
      </c>
      <c r="Z1789">
        <f t="shared" si="664"/>
        <v>0</v>
      </c>
      <c r="AB1789">
        <f t="shared" si="665"/>
        <v>0</v>
      </c>
      <c r="AC1789">
        <f t="shared" si="666"/>
        <v>0</v>
      </c>
      <c r="AE1789">
        <f t="shared" si="667"/>
        <v>0</v>
      </c>
      <c r="AF1789">
        <f t="shared" si="668"/>
        <v>0</v>
      </c>
      <c r="AG1789">
        <f t="shared" si="679"/>
        <v>0</v>
      </c>
      <c r="AH1789">
        <f t="shared" si="680"/>
        <v>0</v>
      </c>
      <c r="AI1789">
        <f t="shared" si="669"/>
        <v>0</v>
      </c>
      <c r="AJ1789">
        <f t="shared" si="670"/>
        <v>0</v>
      </c>
      <c r="AK1789">
        <f t="shared" si="671"/>
        <v>0</v>
      </c>
      <c r="AL1789">
        <f t="shared" si="672"/>
        <v>0</v>
      </c>
      <c r="AM1789">
        <f t="shared" si="673"/>
        <v>0</v>
      </c>
      <c r="AO1789">
        <f t="shared" si="674"/>
        <v>0</v>
      </c>
      <c r="AP1789">
        <f t="shared" si="675"/>
        <v>0</v>
      </c>
    </row>
    <row r="1790" spans="4:42" x14ac:dyDescent="0.2">
      <c r="D1790" s="120">
        <f t="shared" si="657"/>
        <v>0</v>
      </c>
      <c r="O1790">
        <f t="shared" si="658"/>
        <v>0</v>
      </c>
      <c r="P1790">
        <f t="shared" si="676"/>
        <v>431</v>
      </c>
      <c r="Q1790">
        <f t="shared" si="677"/>
        <v>0</v>
      </c>
      <c r="R1790">
        <f t="shared" si="659"/>
        <v>0</v>
      </c>
      <c r="S1790">
        <f t="shared" si="660"/>
        <v>0</v>
      </c>
      <c r="T1790">
        <f t="shared" si="678"/>
        <v>0</v>
      </c>
      <c r="V1790">
        <f t="shared" si="661"/>
        <v>0</v>
      </c>
      <c r="W1790">
        <f t="shared" si="662"/>
        <v>0</v>
      </c>
      <c r="Y1790">
        <f t="shared" si="663"/>
        <v>0</v>
      </c>
      <c r="Z1790">
        <f t="shared" si="664"/>
        <v>0</v>
      </c>
      <c r="AB1790">
        <f t="shared" si="665"/>
        <v>0</v>
      </c>
      <c r="AC1790">
        <f t="shared" si="666"/>
        <v>0</v>
      </c>
      <c r="AE1790">
        <f t="shared" si="667"/>
        <v>0</v>
      </c>
      <c r="AF1790">
        <f t="shared" si="668"/>
        <v>0</v>
      </c>
      <c r="AG1790">
        <f t="shared" si="679"/>
        <v>0</v>
      </c>
      <c r="AH1790">
        <f t="shared" si="680"/>
        <v>0</v>
      </c>
      <c r="AI1790">
        <f t="shared" si="669"/>
        <v>0</v>
      </c>
      <c r="AJ1790">
        <f t="shared" si="670"/>
        <v>0</v>
      </c>
      <c r="AK1790">
        <f t="shared" si="671"/>
        <v>0</v>
      </c>
      <c r="AL1790">
        <f t="shared" si="672"/>
        <v>0</v>
      </c>
      <c r="AM1790">
        <f t="shared" si="673"/>
        <v>0</v>
      </c>
      <c r="AO1790">
        <f t="shared" si="674"/>
        <v>0</v>
      </c>
      <c r="AP1790">
        <f t="shared" si="675"/>
        <v>0</v>
      </c>
    </row>
    <row r="1791" spans="4:42" x14ac:dyDescent="0.2">
      <c r="D1791" s="120">
        <f t="shared" si="657"/>
        <v>0</v>
      </c>
      <c r="O1791">
        <f t="shared" si="658"/>
        <v>0</v>
      </c>
      <c r="P1791">
        <f t="shared" si="676"/>
        <v>431</v>
      </c>
      <c r="Q1791">
        <f t="shared" si="677"/>
        <v>0</v>
      </c>
      <c r="R1791">
        <f t="shared" si="659"/>
        <v>0</v>
      </c>
      <c r="S1791">
        <f t="shared" si="660"/>
        <v>0</v>
      </c>
      <c r="T1791">
        <f t="shared" si="678"/>
        <v>0</v>
      </c>
      <c r="V1791">
        <f t="shared" si="661"/>
        <v>0</v>
      </c>
      <c r="W1791">
        <f t="shared" si="662"/>
        <v>0</v>
      </c>
      <c r="Y1791">
        <f t="shared" si="663"/>
        <v>0</v>
      </c>
      <c r="Z1791">
        <f t="shared" si="664"/>
        <v>0</v>
      </c>
      <c r="AB1791">
        <f t="shared" si="665"/>
        <v>0</v>
      </c>
      <c r="AC1791">
        <f t="shared" si="666"/>
        <v>0</v>
      </c>
      <c r="AE1791">
        <f t="shared" si="667"/>
        <v>0</v>
      </c>
      <c r="AF1791">
        <f t="shared" si="668"/>
        <v>0</v>
      </c>
      <c r="AG1791">
        <f t="shared" si="679"/>
        <v>0</v>
      </c>
      <c r="AH1791">
        <f t="shared" si="680"/>
        <v>0</v>
      </c>
      <c r="AI1791">
        <f t="shared" si="669"/>
        <v>0</v>
      </c>
      <c r="AJ1791">
        <f t="shared" si="670"/>
        <v>0</v>
      </c>
      <c r="AK1791">
        <f t="shared" si="671"/>
        <v>0</v>
      </c>
      <c r="AL1791">
        <f t="shared" si="672"/>
        <v>0</v>
      </c>
      <c r="AM1791">
        <f t="shared" si="673"/>
        <v>0</v>
      </c>
      <c r="AO1791">
        <f t="shared" si="674"/>
        <v>0</v>
      </c>
      <c r="AP1791">
        <f t="shared" si="675"/>
        <v>0</v>
      </c>
    </row>
    <row r="1792" spans="4:42" x14ac:dyDescent="0.2">
      <c r="D1792" s="120">
        <f t="shared" si="657"/>
        <v>0</v>
      </c>
      <c r="O1792">
        <f t="shared" si="658"/>
        <v>0</v>
      </c>
      <c r="P1792">
        <f t="shared" si="676"/>
        <v>431</v>
      </c>
      <c r="Q1792">
        <f t="shared" si="677"/>
        <v>0</v>
      </c>
      <c r="R1792">
        <f t="shared" si="659"/>
        <v>0</v>
      </c>
      <c r="S1792">
        <f t="shared" si="660"/>
        <v>0</v>
      </c>
      <c r="T1792">
        <f t="shared" si="678"/>
        <v>0</v>
      </c>
      <c r="V1792">
        <f t="shared" si="661"/>
        <v>0</v>
      </c>
      <c r="W1792">
        <f t="shared" si="662"/>
        <v>0</v>
      </c>
      <c r="Y1792">
        <f t="shared" si="663"/>
        <v>0</v>
      </c>
      <c r="Z1792">
        <f t="shared" si="664"/>
        <v>0</v>
      </c>
      <c r="AB1792">
        <f t="shared" si="665"/>
        <v>0</v>
      </c>
      <c r="AC1792">
        <f t="shared" si="666"/>
        <v>0</v>
      </c>
      <c r="AE1792">
        <f t="shared" si="667"/>
        <v>0</v>
      </c>
      <c r="AF1792">
        <f t="shared" si="668"/>
        <v>0</v>
      </c>
      <c r="AG1792">
        <f t="shared" si="679"/>
        <v>0</v>
      </c>
      <c r="AH1792">
        <f t="shared" si="680"/>
        <v>0</v>
      </c>
      <c r="AI1792">
        <f t="shared" si="669"/>
        <v>0</v>
      </c>
      <c r="AJ1792">
        <f t="shared" si="670"/>
        <v>0</v>
      </c>
      <c r="AK1792">
        <f t="shared" si="671"/>
        <v>0</v>
      </c>
      <c r="AL1792">
        <f t="shared" si="672"/>
        <v>0</v>
      </c>
      <c r="AM1792">
        <f t="shared" si="673"/>
        <v>0</v>
      </c>
      <c r="AO1792">
        <f t="shared" si="674"/>
        <v>0</v>
      </c>
      <c r="AP1792">
        <f t="shared" si="675"/>
        <v>0</v>
      </c>
    </row>
    <row r="1793" spans="4:42" x14ac:dyDescent="0.2">
      <c r="D1793" s="120">
        <f t="shared" si="657"/>
        <v>0</v>
      </c>
      <c r="O1793">
        <f t="shared" si="658"/>
        <v>0</v>
      </c>
      <c r="P1793">
        <f t="shared" si="676"/>
        <v>431</v>
      </c>
      <c r="Q1793">
        <f t="shared" si="677"/>
        <v>0</v>
      </c>
      <c r="R1793">
        <f t="shared" si="659"/>
        <v>0</v>
      </c>
      <c r="S1793">
        <f t="shared" si="660"/>
        <v>0</v>
      </c>
      <c r="T1793">
        <f t="shared" si="678"/>
        <v>0</v>
      </c>
      <c r="V1793">
        <f t="shared" si="661"/>
        <v>0</v>
      </c>
      <c r="W1793">
        <f t="shared" si="662"/>
        <v>0</v>
      </c>
      <c r="Y1793">
        <f t="shared" si="663"/>
        <v>0</v>
      </c>
      <c r="Z1793">
        <f t="shared" si="664"/>
        <v>0</v>
      </c>
      <c r="AB1793">
        <f t="shared" si="665"/>
        <v>0</v>
      </c>
      <c r="AC1793">
        <f t="shared" si="666"/>
        <v>0</v>
      </c>
      <c r="AE1793">
        <f t="shared" si="667"/>
        <v>0</v>
      </c>
      <c r="AF1793">
        <f t="shared" si="668"/>
        <v>0</v>
      </c>
      <c r="AG1793">
        <f t="shared" si="679"/>
        <v>0</v>
      </c>
      <c r="AH1793">
        <f t="shared" si="680"/>
        <v>0</v>
      </c>
      <c r="AI1793">
        <f t="shared" si="669"/>
        <v>0</v>
      </c>
      <c r="AJ1793">
        <f t="shared" si="670"/>
        <v>0</v>
      </c>
      <c r="AK1793">
        <f t="shared" si="671"/>
        <v>0</v>
      </c>
      <c r="AL1793">
        <f t="shared" si="672"/>
        <v>0</v>
      </c>
      <c r="AM1793">
        <f t="shared" si="673"/>
        <v>0</v>
      </c>
      <c r="AO1793">
        <f t="shared" si="674"/>
        <v>0</v>
      </c>
      <c r="AP1793">
        <f t="shared" si="675"/>
        <v>0</v>
      </c>
    </row>
    <row r="1794" spans="4:42" x14ac:dyDescent="0.2">
      <c r="D1794" s="120">
        <f t="shared" ref="D1794:D1857" si="681">$T1794*SIGN($B1794)</f>
        <v>0</v>
      </c>
      <c r="O1794">
        <f t="shared" ref="O1794:O1857" si="682">($N$2-$A1794)*SIGN($A1794)</f>
        <v>0</v>
      </c>
      <c r="P1794">
        <f t="shared" si="676"/>
        <v>431</v>
      </c>
      <c r="Q1794">
        <f t="shared" si="677"/>
        <v>0</v>
      </c>
      <c r="R1794">
        <f t="shared" ref="R1794:R1857" si="683">(SUM($B$2:$C$2000)-$Q1794+1)*SIGN($Q1794)</f>
        <v>0</v>
      </c>
      <c r="S1794">
        <f t="shared" ref="S1794:S1857" si="684">($R1794-$B1794)/($R1794*SIGN($B1794)+(1-SIGN($B1794)))</f>
        <v>0</v>
      </c>
      <c r="T1794">
        <f t="shared" si="678"/>
        <v>0</v>
      </c>
      <c r="V1794">
        <f t="shared" ref="V1794:V1857" si="685">SIGN(MAX(SIGN($S1794)*(0.5-$T1794), 0))*ROW()</f>
        <v>0</v>
      </c>
      <c r="W1794">
        <f t="shared" ref="W1794:W1857" si="686">($R$2-$V1794)*SIGN($V1794)</f>
        <v>0</v>
      </c>
      <c r="Y1794">
        <f t="shared" ref="Y1794:Y1857" si="687">SIGN(MAX(SIGN($S1794)*(0.25-$T1794), 0))*ROW()</f>
        <v>0</v>
      </c>
      <c r="Z1794">
        <f t="shared" ref="Z1794:Z1857" si="688">($R$2-$Y1794)*SIGN($Y1794)</f>
        <v>0</v>
      </c>
      <c r="AB1794">
        <f t="shared" ref="AB1794:AB1857" si="689">SIGN(MAX(SIGN($S1794)*(0.75-$T1794), 0))*ROW()</f>
        <v>0</v>
      </c>
      <c r="AC1794">
        <f t="shared" ref="AC1794:AC1857" si="690">($R$2-$AB1794)*SIGN($AB1794)</f>
        <v>0</v>
      </c>
      <c r="AE1794">
        <f t="shared" ref="AE1794:AE1857" si="691">$A1794*$B1794</f>
        <v>0</v>
      </c>
      <c r="AF1794">
        <f t="shared" ref="AF1794:AF1857" si="692">$AG1794*$AH1794</f>
        <v>0</v>
      </c>
      <c r="AG1794">
        <f t="shared" si="679"/>
        <v>0</v>
      </c>
      <c r="AH1794">
        <f t="shared" si="680"/>
        <v>0</v>
      </c>
      <c r="AI1794">
        <f t="shared" ref="AI1794:AI1857" si="693">$AF1794+$AI1795</f>
        <v>0</v>
      </c>
      <c r="AJ1794">
        <f t="shared" ref="AJ1794:AJ1857" si="694">$AI1795*SIGN($AE1794)</f>
        <v>0</v>
      </c>
      <c r="AK1794">
        <f t="shared" ref="AK1794:AK1857" si="695">($B1794*$AJ1794^2)/((1-(SIGN($AJ1794)))+($R1794*($R1794-$B1794)))</f>
        <v>0</v>
      </c>
      <c r="AL1794">
        <f t="shared" ref="AL1794:AL1857" si="696">SIGN(MAX(SIGN($S1794)*(0.95-$T1794), 0))*ROW()</f>
        <v>0</v>
      </c>
      <c r="AM1794">
        <f t="shared" ref="AM1794:AM1857" si="697">($R$2-$AL1794)*SIGN($AL1794)</f>
        <v>0</v>
      </c>
      <c r="AO1794">
        <f t="shared" ref="AO1794:AO1857" si="698">SIGN(MAX(SIGN($S1794)*(0.05-$T1794), 0))*ROW()</f>
        <v>0</v>
      </c>
      <c r="AP1794">
        <f t="shared" ref="AP1794:AP1857" si="699">($R$2-$AO1794)*SIGN($AO1794)</f>
        <v>0</v>
      </c>
    </row>
    <row r="1795" spans="4:42" x14ac:dyDescent="0.2">
      <c r="D1795" s="120">
        <f t="shared" si="681"/>
        <v>0</v>
      </c>
      <c r="O1795">
        <f t="shared" si="682"/>
        <v>0</v>
      </c>
      <c r="P1795">
        <f t="shared" ref="P1795:P1858" si="700">($P1794+$B1795+$C1794)</f>
        <v>431</v>
      </c>
      <c r="Q1795">
        <f t="shared" ref="Q1795:Q1858" si="701">$P1795*SIGN($B1795)-($B1795-SIGN($B1795))</f>
        <v>0</v>
      </c>
      <c r="R1795">
        <f t="shared" si="683"/>
        <v>0</v>
      </c>
      <c r="S1795">
        <f t="shared" si="684"/>
        <v>0</v>
      </c>
      <c r="T1795">
        <f t="shared" ref="T1795:T1858" si="702">$S1795*$T1794+(1-SIGN($B1795))*$T1794</f>
        <v>0</v>
      </c>
      <c r="V1795">
        <f t="shared" si="685"/>
        <v>0</v>
      </c>
      <c r="W1795">
        <f t="shared" si="686"/>
        <v>0</v>
      </c>
      <c r="Y1795">
        <f t="shared" si="687"/>
        <v>0</v>
      </c>
      <c r="Z1795">
        <f t="shared" si="688"/>
        <v>0</v>
      </c>
      <c r="AB1795">
        <f t="shared" si="689"/>
        <v>0</v>
      </c>
      <c r="AC1795">
        <f t="shared" si="690"/>
        <v>0</v>
      </c>
      <c r="AE1795">
        <f t="shared" si="691"/>
        <v>0</v>
      </c>
      <c r="AF1795">
        <f t="shared" si="692"/>
        <v>0</v>
      </c>
      <c r="AG1795">
        <f t="shared" ref="AG1795:AG1858" si="703">$A1794-$A1795</f>
        <v>0</v>
      </c>
      <c r="AH1795">
        <f t="shared" ref="AH1795:AH1858" si="704">$T1794</f>
        <v>0</v>
      </c>
      <c r="AI1795">
        <f t="shared" si="693"/>
        <v>0</v>
      </c>
      <c r="AJ1795">
        <f t="shared" si="694"/>
        <v>0</v>
      </c>
      <c r="AK1795">
        <f t="shared" si="695"/>
        <v>0</v>
      </c>
      <c r="AL1795">
        <f t="shared" si="696"/>
        <v>0</v>
      </c>
      <c r="AM1795">
        <f t="shared" si="697"/>
        <v>0</v>
      </c>
      <c r="AO1795">
        <f t="shared" si="698"/>
        <v>0</v>
      </c>
      <c r="AP1795">
        <f t="shared" si="699"/>
        <v>0</v>
      </c>
    </row>
    <row r="1796" spans="4:42" x14ac:dyDescent="0.2">
      <c r="D1796" s="120">
        <f t="shared" si="681"/>
        <v>0</v>
      </c>
      <c r="O1796">
        <f t="shared" si="682"/>
        <v>0</v>
      </c>
      <c r="P1796">
        <f t="shared" si="700"/>
        <v>431</v>
      </c>
      <c r="Q1796">
        <f t="shared" si="701"/>
        <v>0</v>
      </c>
      <c r="R1796">
        <f t="shared" si="683"/>
        <v>0</v>
      </c>
      <c r="S1796">
        <f t="shared" si="684"/>
        <v>0</v>
      </c>
      <c r="T1796">
        <f t="shared" si="702"/>
        <v>0</v>
      </c>
      <c r="V1796">
        <f t="shared" si="685"/>
        <v>0</v>
      </c>
      <c r="W1796">
        <f t="shared" si="686"/>
        <v>0</v>
      </c>
      <c r="Y1796">
        <f t="shared" si="687"/>
        <v>0</v>
      </c>
      <c r="Z1796">
        <f t="shared" si="688"/>
        <v>0</v>
      </c>
      <c r="AB1796">
        <f t="shared" si="689"/>
        <v>0</v>
      </c>
      <c r="AC1796">
        <f t="shared" si="690"/>
        <v>0</v>
      </c>
      <c r="AE1796">
        <f t="shared" si="691"/>
        <v>0</v>
      </c>
      <c r="AF1796">
        <f t="shared" si="692"/>
        <v>0</v>
      </c>
      <c r="AG1796">
        <f t="shared" si="703"/>
        <v>0</v>
      </c>
      <c r="AH1796">
        <f t="shared" si="704"/>
        <v>0</v>
      </c>
      <c r="AI1796">
        <f t="shared" si="693"/>
        <v>0</v>
      </c>
      <c r="AJ1796">
        <f t="shared" si="694"/>
        <v>0</v>
      </c>
      <c r="AK1796">
        <f t="shared" si="695"/>
        <v>0</v>
      </c>
      <c r="AL1796">
        <f t="shared" si="696"/>
        <v>0</v>
      </c>
      <c r="AM1796">
        <f t="shared" si="697"/>
        <v>0</v>
      </c>
      <c r="AO1796">
        <f t="shared" si="698"/>
        <v>0</v>
      </c>
      <c r="AP1796">
        <f t="shared" si="699"/>
        <v>0</v>
      </c>
    </row>
    <row r="1797" spans="4:42" x14ac:dyDescent="0.2">
      <c r="D1797" s="120">
        <f t="shared" si="681"/>
        <v>0</v>
      </c>
      <c r="O1797">
        <f t="shared" si="682"/>
        <v>0</v>
      </c>
      <c r="P1797">
        <f t="shared" si="700"/>
        <v>431</v>
      </c>
      <c r="Q1797">
        <f t="shared" si="701"/>
        <v>0</v>
      </c>
      <c r="R1797">
        <f t="shared" si="683"/>
        <v>0</v>
      </c>
      <c r="S1797">
        <f t="shared" si="684"/>
        <v>0</v>
      </c>
      <c r="T1797">
        <f t="shared" si="702"/>
        <v>0</v>
      </c>
      <c r="V1797">
        <f t="shared" si="685"/>
        <v>0</v>
      </c>
      <c r="W1797">
        <f t="shared" si="686"/>
        <v>0</v>
      </c>
      <c r="Y1797">
        <f t="shared" si="687"/>
        <v>0</v>
      </c>
      <c r="Z1797">
        <f t="shared" si="688"/>
        <v>0</v>
      </c>
      <c r="AB1797">
        <f t="shared" si="689"/>
        <v>0</v>
      </c>
      <c r="AC1797">
        <f t="shared" si="690"/>
        <v>0</v>
      </c>
      <c r="AE1797">
        <f t="shared" si="691"/>
        <v>0</v>
      </c>
      <c r="AF1797">
        <f t="shared" si="692"/>
        <v>0</v>
      </c>
      <c r="AG1797">
        <f t="shared" si="703"/>
        <v>0</v>
      </c>
      <c r="AH1797">
        <f t="shared" si="704"/>
        <v>0</v>
      </c>
      <c r="AI1797">
        <f t="shared" si="693"/>
        <v>0</v>
      </c>
      <c r="AJ1797">
        <f t="shared" si="694"/>
        <v>0</v>
      </c>
      <c r="AK1797">
        <f t="shared" si="695"/>
        <v>0</v>
      </c>
      <c r="AL1797">
        <f t="shared" si="696"/>
        <v>0</v>
      </c>
      <c r="AM1797">
        <f t="shared" si="697"/>
        <v>0</v>
      </c>
      <c r="AO1797">
        <f t="shared" si="698"/>
        <v>0</v>
      </c>
      <c r="AP1797">
        <f t="shared" si="699"/>
        <v>0</v>
      </c>
    </row>
    <row r="1798" spans="4:42" x14ac:dyDescent="0.2">
      <c r="D1798" s="120">
        <f t="shared" si="681"/>
        <v>0</v>
      </c>
      <c r="O1798">
        <f t="shared" si="682"/>
        <v>0</v>
      </c>
      <c r="P1798">
        <f t="shared" si="700"/>
        <v>431</v>
      </c>
      <c r="Q1798">
        <f t="shared" si="701"/>
        <v>0</v>
      </c>
      <c r="R1798">
        <f t="shared" si="683"/>
        <v>0</v>
      </c>
      <c r="S1798">
        <f t="shared" si="684"/>
        <v>0</v>
      </c>
      <c r="T1798">
        <f t="shared" si="702"/>
        <v>0</v>
      </c>
      <c r="V1798">
        <f t="shared" si="685"/>
        <v>0</v>
      </c>
      <c r="W1798">
        <f t="shared" si="686"/>
        <v>0</v>
      </c>
      <c r="Y1798">
        <f t="shared" si="687"/>
        <v>0</v>
      </c>
      <c r="Z1798">
        <f t="shared" si="688"/>
        <v>0</v>
      </c>
      <c r="AB1798">
        <f t="shared" si="689"/>
        <v>0</v>
      </c>
      <c r="AC1798">
        <f t="shared" si="690"/>
        <v>0</v>
      </c>
      <c r="AE1798">
        <f t="shared" si="691"/>
        <v>0</v>
      </c>
      <c r="AF1798">
        <f t="shared" si="692"/>
        <v>0</v>
      </c>
      <c r="AG1798">
        <f t="shared" si="703"/>
        <v>0</v>
      </c>
      <c r="AH1798">
        <f t="shared" si="704"/>
        <v>0</v>
      </c>
      <c r="AI1798">
        <f t="shared" si="693"/>
        <v>0</v>
      </c>
      <c r="AJ1798">
        <f t="shared" si="694"/>
        <v>0</v>
      </c>
      <c r="AK1798">
        <f t="shared" si="695"/>
        <v>0</v>
      </c>
      <c r="AL1798">
        <f t="shared" si="696"/>
        <v>0</v>
      </c>
      <c r="AM1798">
        <f t="shared" si="697"/>
        <v>0</v>
      </c>
      <c r="AO1798">
        <f t="shared" si="698"/>
        <v>0</v>
      </c>
      <c r="AP1798">
        <f t="shared" si="699"/>
        <v>0</v>
      </c>
    </row>
    <row r="1799" spans="4:42" x14ac:dyDescent="0.2">
      <c r="D1799" s="120">
        <f t="shared" si="681"/>
        <v>0</v>
      </c>
      <c r="O1799">
        <f t="shared" si="682"/>
        <v>0</v>
      </c>
      <c r="P1799">
        <f t="shared" si="700"/>
        <v>431</v>
      </c>
      <c r="Q1799">
        <f t="shared" si="701"/>
        <v>0</v>
      </c>
      <c r="R1799">
        <f t="shared" si="683"/>
        <v>0</v>
      </c>
      <c r="S1799">
        <f t="shared" si="684"/>
        <v>0</v>
      </c>
      <c r="T1799">
        <f t="shared" si="702"/>
        <v>0</v>
      </c>
      <c r="V1799">
        <f t="shared" si="685"/>
        <v>0</v>
      </c>
      <c r="W1799">
        <f t="shared" si="686"/>
        <v>0</v>
      </c>
      <c r="Y1799">
        <f t="shared" si="687"/>
        <v>0</v>
      </c>
      <c r="Z1799">
        <f t="shared" si="688"/>
        <v>0</v>
      </c>
      <c r="AB1799">
        <f t="shared" si="689"/>
        <v>0</v>
      </c>
      <c r="AC1799">
        <f t="shared" si="690"/>
        <v>0</v>
      </c>
      <c r="AE1799">
        <f t="shared" si="691"/>
        <v>0</v>
      </c>
      <c r="AF1799">
        <f t="shared" si="692"/>
        <v>0</v>
      </c>
      <c r="AG1799">
        <f t="shared" si="703"/>
        <v>0</v>
      </c>
      <c r="AH1799">
        <f t="shared" si="704"/>
        <v>0</v>
      </c>
      <c r="AI1799">
        <f t="shared" si="693"/>
        <v>0</v>
      </c>
      <c r="AJ1799">
        <f t="shared" si="694"/>
        <v>0</v>
      </c>
      <c r="AK1799">
        <f t="shared" si="695"/>
        <v>0</v>
      </c>
      <c r="AL1799">
        <f t="shared" si="696"/>
        <v>0</v>
      </c>
      <c r="AM1799">
        <f t="shared" si="697"/>
        <v>0</v>
      </c>
      <c r="AO1799">
        <f t="shared" si="698"/>
        <v>0</v>
      </c>
      <c r="AP1799">
        <f t="shared" si="699"/>
        <v>0</v>
      </c>
    </row>
    <row r="1800" spans="4:42" x14ac:dyDescent="0.2">
      <c r="D1800" s="120">
        <f t="shared" si="681"/>
        <v>0</v>
      </c>
      <c r="O1800">
        <f t="shared" si="682"/>
        <v>0</v>
      </c>
      <c r="P1800">
        <f t="shared" si="700"/>
        <v>431</v>
      </c>
      <c r="Q1800">
        <f t="shared" si="701"/>
        <v>0</v>
      </c>
      <c r="R1800">
        <f t="shared" si="683"/>
        <v>0</v>
      </c>
      <c r="S1800">
        <f t="shared" si="684"/>
        <v>0</v>
      </c>
      <c r="T1800">
        <f t="shared" si="702"/>
        <v>0</v>
      </c>
      <c r="V1800">
        <f t="shared" si="685"/>
        <v>0</v>
      </c>
      <c r="W1800">
        <f t="shared" si="686"/>
        <v>0</v>
      </c>
      <c r="Y1800">
        <f t="shared" si="687"/>
        <v>0</v>
      </c>
      <c r="Z1800">
        <f t="shared" si="688"/>
        <v>0</v>
      </c>
      <c r="AB1800">
        <f t="shared" si="689"/>
        <v>0</v>
      </c>
      <c r="AC1800">
        <f t="shared" si="690"/>
        <v>0</v>
      </c>
      <c r="AE1800">
        <f t="shared" si="691"/>
        <v>0</v>
      </c>
      <c r="AF1800">
        <f t="shared" si="692"/>
        <v>0</v>
      </c>
      <c r="AG1800">
        <f t="shared" si="703"/>
        <v>0</v>
      </c>
      <c r="AH1800">
        <f t="shared" si="704"/>
        <v>0</v>
      </c>
      <c r="AI1800">
        <f t="shared" si="693"/>
        <v>0</v>
      </c>
      <c r="AJ1800">
        <f t="shared" si="694"/>
        <v>0</v>
      </c>
      <c r="AK1800">
        <f t="shared" si="695"/>
        <v>0</v>
      </c>
      <c r="AL1800">
        <f t="shared" si="696"/>
        <v>0</v>
      </c>
      <c r="AM1800">
        <f t="shared" si="697"/>
        <v>0</v>
      </c>
      <c r="AO1800">
        <f t="shared" si="698"/>
        <v>0</v>
      </c>
      <c r="AP1800">
        <f t="shared" si="699"/>
        <v>0</v>
      </c>
    </row>
    <row r="1801" spans="4:42" x14ac:dyDescent="0.2">
      <c r="D1801" s="120">
        <f t="shared" si="681"/>
        <v>0</v>
      </c>
      <c r="O1801">
        <f t="shared" si="682"/>
        <v>0</v>
      </c>
      <c r="P1801">
        <f t="shared" si="700"/>
        <v>431</v>
      </c>
      <c r="Q1801">
        <f t="shared" si="701"/>
        <v>0</v>
      </c>
      <c r="R1801">
        <f t="shared" si="683"/>
        <v>0</v>
      </c>
      <c r="S1801">
        <f t="shared" si="684"/>
        <v>0</v>
      </c>
      <c r="T1801">
        <f t="shared" si="702"/>
        <v>0</v>
      </c>
      <c r="V1801">
        <f t="shared" si="685"/>
        <v>0</v>
      </c>
      <c r="W1801">
        <f t="shared" si="686"/>
        <v>0</v>
      </c>
      <c r="Y1801">
        <f t="shared" si="687"/>
        <v>0</v>
      </c>
      <c r="Z1801">
        <f t="shared" si="688"/>
        <v>0</v>
      </c>
      <c r="AB1801">
        <f t="shared" si="689"/>
        <v>0</v>
      </c>
      <c r="AC1801">
        <f t="shared" si="690"/>
        <v>0</v>
      </c>
      <c r="AE1801">
        <f t="shared" si="691"/>
        <v>0</v>
      </c>
      <c r="AF1801">
        <f t="shared" si="692"/>
        <v>0</v>
      </c>
      <c r="AG1801">
        <f t="shared" si="703"/>
        <v>0</v>
      </c>
      <c r="AH1801">
        <f t="shared" si="704"/>
        <v>0</v>
      </c>
      <c r="AI1801">
        <f t="shared" si="693"/>
        <v>0</v>
      </c>
      <c r="AJ1801">
        <f t="shared" si="694"/>
        <v>0</v>
      </c>
      <c r="AK1801">
        <f t="shared" si="695"/>
        <v>0</v>
      </c>
      <c r="AL1801">
        <f t="shared" si="696"/>
        <v>0</v>
      </c>
      <c r="AM1801">
        <f t="shared" si="697"/>
        <v>0</v>
      </c>
      <c r="AO1801">
        <f t="shared" si="698"/>
        <v>0</v>
      </c>
      <c r="AP1801">
        <f t="shared" si="699"/>
        <v>0</v>
      </c>
    </row>
    <row r="1802" spans="4:42" x14ac:dyDescent="0.2">
      <c r="D1802" s="120">
        <f t="shared" si="681"/>
        <v>0</v>
      </c>
      <c r="O1802">
        <f t="shared" si="682"/>
        <v>0</v>
      </c>
      <c r="P1802">
        <f t="shared" si="700"/>
        <v>431</v>
      </c>
      <c r="Q1802">
        <f t="shared" si="701"/>
        <v>0</v>
      </c>
      <c r="R1802">
        <f t="shared" si="683"/>
        <v>0</v>
      </c>
      <c r="S1802">
        <f t="shared" si="684"/>
        <v>0</v>
      </c>
      <c r="T1802">
        <f t="shared" si="702"/>
        <v>0</v>
      </c>
      <c r="V1802">
        <f t="shared" si="685"/>
        <v>0</v>
      </c>
      <c r="W1802">
        <f t="shared" si="686"/>
        <v>0</v>
      </c>
      <c r="Y1802">
        <f t="shared" si="687"/>
        <v>0</v>
      </c>
      <c r="Z1802">
        <f t="shared" si="688"/>
        <v>0</v>
      </c>
      <c r="AB1802">
        <f t="shared" si="689"/>
        <v>0</v>
      </c>
      <c r="AC1802">
        <f t="shared" si="690"/>
        <v>0</v>
      </c>
      <c r="AE1802">
        <f t="shared" si="691"/>
        <v>0</v>
      </c>
      <c r="AF1802">
        <f t="shared" si="692"/>
        <v>0</v>
      </c>
      <c r="AG1802">
        <f t="shared" si="703"/>
        <v>0</v>
      </c>
      <c r="AH1802">
        <f t="shared" si="704"/>
        <v>0</v>
      </c>
      <c r="AI1802">
        <f t="shared" si="693"/>
        <v>0</v>
      </c>
      <c r="AJ1802">
        <f t="shared" si="694"/>
        <v>0</v>
      </c>
      <c r="AK1802">
        <f t="shared" si="695"/>
        <v>0</v>
      </c>
      <c r="AL1802">
        <f t="shared" si="696"/>
        <v>0</v>
      </c>
      <c r="AM1802">
        <f t="shared" si="697"/>
        <v>0</v>
      </c>
      <c r="AO1802">
        <f t="shared" si="698"/>
        <v>0</v>
      </c>
      <c r="AP1802">
        <f t="shared" si="699"/>
        <v>0</v>
      </c>
    </row>
    <row r="1803" spans="4:42" x14ac:dyDescent="0.2">
      <c r="D1803" s="120">
        <f t="shared" si="681"/>
        <v>0</v>
      </c>
      <c r="O1803">
        <f t="shared" si="682"/>
        <v>0</v>
      </c>
      <c r="P1803">
        <f t="shared" si="700"/>
        <v>431</v>
      </c>
      <c r="Q1803">
        <f t="shared" si="701"/>
        <v>0</v>
      </c>
      <c r="R1803">
        <f t="shared" si="683"/>
        <v>0</v>
      </c>
      <c r="S1803">
        <f t="shared" si="684"/>
        <v>0</v>
      </c>
      <c r="T1803">
        <f t="shared" si="702"/>
        <v>0</v>
      </c>
      <c r="V1803">
        <f t="shared" si="685"/>
        <v>0</v>
      </c>
      <c r="W1803">
        <f t="shared" si="686"/>
        <v>0</v>
      </c>
      <c r="Y1803">
        <f t="shared" si="687"/>
        <v>0</v>
      </c>
      <c r="Z1803">
        <f t="shared" si="688"/>
        <v>0</v>
      </c>
      <c r="AB1803">
        <f t="shared" si="689"/>
        <v>0</v>
      </c>
      <c r="AC1803">
        <f t="shared" si="690"/>
        <v>0</v>
      </c>
      <c r="AE1803">
        <f t="shared" si="691"/>
        <v>0</v>
      </c>
      <c r="AF1803">
        <f t="shared" si="692"/>
        <v>0</v>
      </c>
      <c r="AG1803">
        <f t="shared" si="703"/>
        <v>0</v>
      </c>
      <c r="AH1803">
        <f t="shared" si="704"/>
        <v>0</v>
      </c>
      <c r="AI1803">
        <f t="shared" si="693"/>
        <v>0</v>
      </c>
      <c r="AJ1803">
        <f t="shared" si="694"/>
        <v>0</v>
      </c>
      <c r="AK1803">
        <f t="shared" si="695"/>
        <v>0</v>
      </c>
      <c r="AL1803">
        <f t="shared" si="696"/>
        <v>0</v>
      </c>
      <c r="AM1803">
        <f t="shared" si="697"/>
        <v>0</v>
      </c>
      <c r="AO1803">
        <f t="shared" si="698"/>
        <v>0</v>
      </c>
      <c r="AP1803">
        <f t="shared" si="699"/>
        <v>0</v>
      </c>
    </row>
    <row r="1804" spans="4:42" x14ac:dyDescent="0.2">
      <c r="D1804" s="120">
        <f t="shared" si="681"/>
        <v>0</v>
      </c>
      <c r="O1804">
        <f t="shared" si="682"/>
        <v>0</v>
      </c>
      <c r="P1804">
        <f t="shared" si="700"/>
        <v>431</v>
      </c>
      <c r="Q1804">
        <f t="shared" si="701"/>
        <v>0</v>
      </c>
      <c r="R1804">
        <f t="shared" si="683"/>
        <v>0</v>
      </c>
      <c r="S1804">
        <f t="shared" si="684"/>
        <v>0</v>
      </c>
      <c r="T1804">
        <f t="shared" si="702"/>
        <v>0</v>
      </c>
      <c r="V1804">
        <f t="shared" si="685"/>
        <v>0</v>
      </c>
      <c r="W1804">
        <f t="shared" si="686"/>
        <v>0</v>
      </c>
      <c r="Y1804">
        <f t="shared" si="687"/>
        <v>0</v>
      </c>
      <c r="Z1804">
        <f t="shared" si="688"/>
        <v>0</v>
      </c>
      <c r="AB1804">
        <f t="shared" si="689"/>
        <v>0</v>
      </c>
      <c r="AC1804">
        <f t="shared" si="690"/>
        <v>0</v>
      </c>
      <c r="AE1804">
        <f t="shared" si="691"/>
        <v>0</v>
      </c>
      <c r="AF1804">
        <f t="shared" si="692"/>
        <v>0</v>
      </c>
      <c r="AG1804">
        <f t="shared" si="703"/>
        <v>0</v>
      </c>
      <c r="AH1804">
        <f t="shared" si="704"/>
        <v>0</v>
      </c>
      <c r="AI1804">
        <f t="shared" si="693"/>
        <v>0</v>
      </c>
      <c r="AJ1804">
        <f t="shared" si="694"/>
        <v>0</v>
      </c>
      <c r="AK1804">
        <f t="shared" si="695"/>
        <v>0</v>
      </c>
      <c r="AL1804">
        <f t="shared" si="696"/>
        <v>0</v>
      </c>
      <c r="AM1804">
        <f t="shared" si="697"/>
        <v>0</v>
      </c>
      <c r="AO1804">
        <f t="shared" si="698"/>
        <v>0</v>
      </c>
      <c r="AP1804">
        <f t="shared" si="699"/>
        <v>0</v>
      </c>
    </row>
    <row r="1805" spans="4:42" x14ac:dyDescent="0.2">
      <c r="D1805" s="120">
        <f t="shared" si="681"/>
        <v>0</v>
      </c>
      <c r="O1805">
        <f t="shared" si="682"/>
        <v>0</v>
      </c>
      <c r="P1805">
        <f t="shared" si="700"/>
        <v>431</v>
      </c>
      <c r="Q1805">
        <f t="shared" si="701"/>
        <v>0</v>
      </c>
      <c r="R1805">
        <f t="shared" si="683"/>
        <v>0</v>
      </c>
      <c r="S1805">
        <f t="shared" si="684"/>
        <v>0</v>
      </c>
      <c r="T1805">
        <f t="shared" si="702"/>
        <v>0</v>
      </c>
      <c r="V1805">
        <f t="shared" si="685"/>
        <v>0</v>
      </c>
      <c r="W1805">
        <f t="shared" si="686"/>
        <v>0</v>
      </c>
      <c r="Y1805">
        <f t="shared" si="687"/>
        <v>0</v>
      </c>
      <c r="Z1805">
        <f t="shared" si="688"/>
        <v>0</v>
      </c>
      <c r="AB1805">
        <f t="shared" si="689"/>
        <v>0</v>
      </c>
      <c r="AC1805">
        <f t="shared" si="690"/>
        <v>0</v>
      </c>
      <c r="AE1805">
        <f t="shared" si="691"/>
        <v>0</v>
      </c>
      <c r="AF1805">
        <f t="shared" si="692"/>
        <v>0</v>
      </c>
      <c r="AG1805">
        <f t="shared" si="703"/>
        <v>0</v>
      </c>
      <c r="AH1805">
        <f t="shared" si="704"/>
        <v>0</v>
      </c>
      <c r="AI1805">
        <f t="shared" si="693"/>
        <v>0</v>
      </c>
      <c r="AJ1805">
        <f t="shared" si="694"/>
        <v>0</v>
      </c>
      <c r="AK1805">
        <f t="shared" si="695"/>
        <v>0</v>
      </c>
      <c r="AL1805">
        <f t="shared" si="696"/>
        <v>0</v>
      </c>
      <c r="AM1805">
        <f t="shared" si="697"/>
        <v>0</v>
      </c>
      <c r="AO1805">
        <f t="shared" si="698"/>
        <v>0</v>
      </c>
      <c r="AP1805">
        <f t="shared" si="699"/>
        <v>0</v>
      </c>
    </row>
    <row r="1806" spans="4:42" x14ac:dyDescent="0.2">
      <c r="D1806" s="120">
        <f t="shared" si="681"/>
        <v>0</v>
      </c>
      <c r="O1806">
        <f t="shared" si="682"/>
        <v>0</v>
      </c>
      <c r="P1806">
        <f t="shared" si="700"/>
        <v>431</v>
      </c>
      <c r="Q1806">
        <f t="shared" si="701"/>
        <v>0</v>
      </c>
      <c r="R1806">
        <f t="shared" si="683"/>
        <v>0</v>
      </c>
      <c r="S1806">
        <f t="shared" si="684"/>
        <v>0</v>
      </c>
      <c r="T1806">
        <f t="shared" si="702"/>
        <v>0</v>
      </c>
      <c r="V1806">
        <f t="shared" si="685"/>
        <v>0</v>
      </c>
      <c r="W1806">
        <f t="shared" si="686"/>
        <v>0</v>
      </c>
      <c r="Y1806">
        <f t="shared" si="687"/>
        <v>0</v>
      </c>
      <c r="Z1806">
        <f t="shared" si="688"/>
        <v>0</v>
      </c>
      <c r="AB1806">
        <f t="shared" si="689"/>
        <v>0</v>
      </c>
      <c r="AC1806">
        <f t="shared" si="690"/>
        <v>0</v>
      </c>
      <c r="AE1806">
        <f t="shared" si="691"/>
        <v>0</v>
      </c>
      <c r="AF1806">
        <f t="shared" si="692"/>
        <v>0</v>
      </c>
      <c r="AG1806">
        <f t="shared" si="703"/>
        <v>0</v>
      </c>
      <c r="AH1806">
        <f t="shared" si="704"/>
        <v>0</v>
      </c>
      <c r="AI1806">
        <f t="shared" si="693"/>
        <v>0</v>
      </c>
      <c r="AJ1806">
        <f t="shared" si="694"/>
        <v>0</v>
      </c>
      <c r="AK1806">
        <f t="shared" si="695"/>
        <v>0</v>
      </c>
      <c r="AL1806">
        <f t="shared" si="696"/>
        <v>0</v>
      </c>
      <c r="AM1806">
        <f t="shared" si="697"/>
        <v>0</v>
      </c>
      <c r="AO1806">
        <f t="shared" si="698"/>
        <v>0</v>
      </c>
      <c r="AP1806">
        <f t="shared" si="699"/>
        <v>0</v>
      </c>
    </row>
    <row r="1807" spans="4:42" x14ac:dyDescent="0.2">
      <c r="D1807" s="120">
        <f t="shared" si="681"/>
        <v>0</v>
      </c>
      <c r="O1807">
        <f t="shared" si="682"/>
        <v>0</v>
      </c>
      <c r="P1807">
        <f t="shared" si="700"/>
        <v>431</v>
      </c>
      <c r="Q1807">
        <f t="shared" si="701"/>
        <v>0</v>
      </c>
      <c r="R1807">
        <f t="shared" si="683"/>
        <v>0</v>
      </c>
      <c r="S1807">
        <f t="shared" si="684"/>
        <v>0</v>
      </c>
      <c r="T1807">
        <f t="shared" si="702"/>
        <v>0</v>
      </c>
      <c r="V1807">
        <f t="shared" si="685"/>
        <v>0</v>
      </c>
      <c r="W1807">
        <f t="shared" si="686"/>
        <v>0</v>
      </c>
      <c r="Y1807">
        <f t="shared" si="687"/>
        <v>0</v>
      </c>
      <c r="Z1807">
        <f t="shared" si="688"/>
        <v>0</v>
      </c>
      <c r="AB1807">
        <f t="shared" si="689"/>
        <v>0</v>
      </c>
      <c r="AC1807">
        <f t="shared" si="690"/>
        <v>0</v>
      </c>
      <c r="AE1807">
        <f t="shared" si="691"/>
        <v>0</v>
      </c>
      <c r="AF1807">
        <f t="shared" si="692"/>
        <v>0</v>
      </c>
      <c r="AG1807">
        <f t="shared" si="703"/>
        <v>0</v>
      </c>
      <c r="AH1807">
        <f t="shared" si="704"/>
        <v>0</v>
      </c>
      <c r="AI1807">
        <f t="shared" si="693"/>
        <v>0</v>
      </c>
      <c r="AJ1807">
        <f t="shared" si="694"/>
        <v>0</v>
      </c>
      <c r="AK1807">
        <f t="shared" si="695"/>
        <v>0</v>
      </c>
      <c r="AL1807">
        <f t="shared" si="696"/>
        <v>0</v>
      </c>
      <c r="AM1807">
        <f t="shared" si="697"/>
        <v>0</v>
      </c>
      <c r="AO1807">
        <f t="shared" si="698"/>
        <v>0</v>
      </c>
      <c r="AP1807">
        <f t="shared" si="699"/>
        <v>0</v>
      </c>
    </row>
    <row r="1808" spans="4:42" x14ac:dyDescent="0.2">
      <c r="D1808" s="120">
        <f t="shared" si="681"/>
        <v>0</v>
      </c>
      <c r="O1808">
        <f t="shared" si="682"/>
        <v>0</v>
      </c>
      <c r="P1808">
        <f t="shared" si="700"/>
        <v>431</v>
      </c>
      <c r="Q1808">
        <f t="shared" si="701"/>
        <v>0</v>
      </c>
      <c r="R1808">
        <f t="shared" si="683"/>
        <v>0</v>
      </c>
      <c r="S1808">
        <f t="shared" si="684"/>
        <v>0</v>
      </c>
      <c r="T1808">
        <f t="shared" si="702"/>
        <v>0</v>
      </c>
      <c r="V1808">
        <f t="shared" si="685"/>
        <v>0</v>
      </c>
      <c r="W1808">
        <f t="shared" si="686"/>
        <v>0</v>
      </c>
      <c r="Y1808">
        <f t="shared" si="687"/>
        <v>0</v>
      </c>
      <c r="Z1808">
        <f t="shared" si="688"/>
        <v>0</v>
      </c>
      <c r="AB1808">
        <f t="shared" si="689"/>
        <v>0</v>
      </c>
      <c r="AC1808">
        <f t="shared" si="690"/>
        <v>0</v>
      </c>
      <c r="AE1808">
        <f t="shared" si="691"/>
        <v>0</v>
      </c>
      <c r="AF1808">
        <f t="shared" si="692"/>
        <v>0</v>
      </c>
      <c r="AG1808">
        <f t="shared" si="703"/>
        <v>0</v>
      </c>
      <c r="AH1808">
        <f t="shared" si="704"/>
        <v>0</v>
      </c>
      <c r="AI1808">
        <f t="shared" si="693"/>
        <v>0</v>
      </c>
      <c r="AJ1808">
        <f t="shared" si="694"/>
        <v>0</v>
      </c>
      <c r="AK1808">
        <f t="shared" si="695"/>
        <v>0</v>
      </c>
      <c r="AL1808">
        <f t="shared" si="696"/>
        <v>0</v>
      </c>
      <c r="AM1808">
        <f t="shared" si="697"/>
        <v>0</v>
      </c>
      <c r="AO1808">
        <f t="shared" si="698"/>
        <v>0</v>
      </c>
      <c r="AP1808">
        <f t="shared" si="699"/>
        <v>0</v>
      </c>
    </row>
    <row r="1809" spans="4:42" x14ac:dyDescent="0.2">
      <c r="D1809" s="120">
        <f t="shared" si="681"/>
        <v>0</v>
      </c>
      <c r="O1809">
        <f t="shared" si="682"/>
        <v>0</v>
      </c>
      <c r="P1809">
        <f t="shared" si="700"/>
        <v>431</v>
      </c>
      <c r="Q1809">
        <f t="shared" si="701"/>
        <v>0</v>
      </c>
      <c r="R1809">
        <f t="shared" si="683"/>
        <v>0</v>
      </c>
      <c r="S1809">
        <f t="shared" si="684"/>
        <v>0</v>
      </c>
      <c r="T1809">
        <f t="shared" si="702"/>
        <v>0</v>
      </c>
      <c r="V1809">
        <f t="shared" si="685"/>
        <v>0</v>
      </c>
      <c r="W1809">
        <f t="shared" si="686"/>
        <v>0</v>
      </c>
      <c r="Y1809">
        <f t="shared" si="687"/>
        <v>0</v>
      </c>
      <c r="Z1809">
        <f t="shared" si="688"/>
        <v>0</v>
      </c>
      <c r="AB1809">
        <f t="shared" si="689"/>
        <v>0</v>
      </c>
      <c r="AC1809">
        <f t="shared" si="690"/>
        <v>0</v>
      </c>
      <c r="AE1809">
        <f t="shared" si="691"/>
        <v>0</v>
      </c>
      <c r="AF1809">
        <f t="shared" si="692"/>
        <v>0</v>
      </c>
      <c r="AG1809">
        <f t="shared" si="703"/>
        <v>0</v>
      </c>
      <c r="AH1809">
        <f t="shared" si="704"/>
        <v>0</v>
      </c>
      <c r="AI1809">
        <f t="shared" si="693"/>
        <v>0</v>
      </c>
      <c r="AJ1809">
        <f t="shared" si="694"/>
        <v>0</v>
      </c>
      <c r="AK1809">
        <f t="shared" si="695"/>
        <v>0</v>
      </c>
      <c r="AL1809">
        <f t="shared" si="696"/>
        <v>0</v>
      </c>
      <c r="AM1809">
        <f t="shared" si="697"/>
        <v>0</v>
      </c>
      <c r="AO1809">
        <f t="shared" si="698"/>
        <v>0</v>
      </c>
      <c r="AP1809">
        <f t="shared" si="699"/>
        <v>0</v>
      </c>
    </row>
    <row r="1810" spans="4:42" x14ac:dyDescent="0.2">
      <c r="D1810" s="120">
        <f t="shared" si="681"/>
        <v>0</v>
      </c>
      <c r="O1810">
        <f t="shared" si="682"/>
        <v>0</v>
      </c>
      <c r="P1810">
        <f t="shared" si="700"/>
        <v>431</v>
      </c>
      <c r="Q1810">
        <f t="shared" si="701"/>
        <v>0</v>
      </c>
      <c r="R1810">
        <f t="shared" si="683"/>
        <v>0</v>
      </c>
      <c r="S1810">
        <f t="shared" si="684"/>
        <v>0</v>
      </c>
      <c r="T1810">
        <f t="shared" si="702"/>
        <v>0</v>
      </c>
      <c r="V1810">
        <f t="shared" si="685"/>
        <v>0</v>
      </c>
      <c r="W1810">
        <f t="shared" si="686"/>
        <v>0</v>
      </c>
      <c r="Y1810">
        <f t="shared" si="687"/>
        <v>0</v>
      </c>
      <c r="Z1810">
        <f t="shared" si="688"/>
        <v>0</v>
      </c>
      <c r="AB1810">
        <f t="shared" si="689"/>
        <v>0</v>
      </c>
      <c r="AC1810">
        <f t="shared" si="690"/>
        <v>0</v>
      </c>
      <c r="AE1810">
        <f t="shared" si="691"/>
        <v>0</v>
      </c>
      <c r="AF1810">
        <f t="shared" si="692"/>
        <v>0</v>
      </c>
      <c r="AG1810">
        <f t="shared" si="703"/>
        <v>0</v>
      </c>
      <c r="AH1810">
        <f t="shared" si="704"/>
        <v>0</v>
      </c>
      <c r="AI1810">
        <f t="shared" si="693"/>
        <v>0</v>
      </c>
      <c r="AJ1810">
        <f t="shared" si="694"/>
        <v>0</v>
      </c>
      <c r="AK1810">
        <f t="shared" si="695"/>
        <v>0</v>
      </c>
      <c r="AL1810">
        <f t="shared" si="696"/>
        <v>0</v>
      </c>
      <c r="AM1810">
        <f t="shared" si="697"/>
        <v>0</v>
      </c>
      <c r="AO1810">
        <f t="shared" si="698"/>
        <v>0</v>
      </c>
      <c r="AP1810">
        <f t="shared" si="699"/>
        <v>0</v>
      </c>
    </row>
    <row r="1811" spans="4:42" x14ac:dyDescent="0.2">
      <c r="D1811" s="120">
        <f t="shared" si="681"/>
        <v>0</v>
      </c>
      <c r="O1811">
        <f t="shared" si="682"/>
        <v>0</v>
      </c>
      <c r="P1811">
        <f t="shared" si="700"/>
        <v>431</v>
      </c>
      <c r="Q1811">
        <f t="shared" si="701"/>
        <v>0</v>
      </c>
      <c r="R1811">
        <f t="shared" si="683"/>
        <v>0</v>
      </c>
      <c r="S1811">
        <f t="shared" si="684"/>
        <v>0</v>
      </c>
      <c r="T1811">
        <f t="shared" si="702"/>
        <v>0</v>
      </c>
      <c r="V1811">
        <f t="shared" si="685"/>
        <v>0</v>
      </c>
      <c r="W1811">
        <f t="shared" si="686"/>
        <v>0</v>
      </c>
      <c r="Y1811">
        <f t="shared" si="687"/>
        <v>0</v>
      </c>
      <c r="Z1811">
        <f t="shared" si="688"/>
        <v>0</v>
      </c>
      <c r="AB1811">
        <f t="shared" si="689"/>
        <v>0</v>
      </c>
      <c r="AC1811">
        <f t="shared" si="690"/>
        <v>0</v>
      </c>
      <c r="AE1811">
        <f t="shared" si="691"/>
        <v>0</v>
      </c>
      <c r="AF1811">
        <f t="shared" si="692"/>
        <v>0</v>
      </c>
      <c r="AG1811">
        <f t="shared" si="703"/>
        <v>0</v>
      </c>
      <c r="AH1811">
        <f t="shared" si="704"/>
        <v>0</v>
      </c>
      <c r="AI1811">
        <f t="shared" si="693"/>
        <v>0</v>
      </c>
      <c r="AJ1811">
        <f t="shared" si="694"/>
        <v>0</v>
      </c>
      <c r="AK1811">
        <f t="shared" si="695"/>
        <v>0</v>
      </c>
      <c r="AL1811">
        <f t="shared" si="696"/>
        <v>0</v>
      </c>
      <c r="AM1811">
        <f t="shared" si="697"/>
        <v>0</v>
      </c>
      <c r="AO1811">
        <f t="shared" si="698"/>
        <v>0</v>
      </c>
      <c r="AP1811">
        <f t="shared" si="699"/>
        <v>0</v>
      </c>
    </row>
    <row r="1812" spans="4:42" x14ac:dyDescent="0.2">
      <c r="D1812" s="120">
        <f t="shared" si="681"/>
        <v>0</v>
      </c>
      <c r="O1812">
        <f t="shared" si="682"/>
        <v>0</v>
      </c>
      <c r="P1812">
        <f t="shared" si="700"/>
        <v>431</v>
      </c>
      <c r="Q1812">
        <f t="shared" si="701"/>
        <v>0</v>
      </c>
      <c r="R1812">
        <f t="shared" si="683"/>
        <v>0</v>
      </c>
      <c r="S1812">
        <f t="shared" si="684"/>
        <v>0</v>
      </c>
      <c r="T1812">
        <f t="shared" si="702"/>
        <v>0</v>
      </c>
      <c r="V1812">
        <f t="shared" si="685"/>
        <v>0</v>
      </c>
      <c r="W1812">
        <f t="shared" si="686"/>
        <v>0</v>
      </c>
      <c r="Y1812">
        <f t="shared" si="687"/>
        <v>0</v>
      </c>
      <c r="Z1812">
        <f t="shared" si="688"/>
        <v>0</v>
      </c>
      <c r="AB1812">
        <f t="shared" si="689"/>
        <v>0</v>
      </c>
      <c r="AC1812">
        <f t="shared" si="690"/>
        <v>0</v>
      </c>
      <c r="AE1812">
        <f t="shared" si="691"/>
        <v>0</v>
      </c>
      <c r="AF1812">
        <f t="shared" si="692"/>
        <v>0</v>
      </c>
      <c r="AG1812">
        <f t="shared" si="703"/>
        <v>0</v>
      </c>
      <c r="AH1812">
        <f t="shared" si="704"/>
        <v>0</v>
      </c>
      <c r="AI1812">
        <f t="shared" si="693"/>
        <v>0</v>
      </c>
      <c r="AJ1812">
        <f t="shared" si="694"/>
        <v>0</v>
      </c>
      <c r="AK1812">
        <f t="shared" si="695"/>
        <v>0</v>
      </c>
      <c r="AL1812">
        <f t="shared" si="696"/>
        <v>0</v>
      </c>
      <c r="AM1812">
        <f t="shared" si="697"/>
        <v>0</v>
      </c>
      <c r="AO1812">
        <f t="shared" si="698"/>
        <v>0</v>
      </c>
      <c r="AP1812">
        <f t="shared" si="699"/>
        <v>0</v>
      </c>
    </row>
    <row r="1813" spans="4:42" x14ac:dyDescent="0.2">
      <c r="D1813" s="120">
        <f t="shared" si="681"/>
        <v>0</v>
      </c>
      <c r="O1813">
        <f t="shared" si="682"/>
        <v>0</v>
      </c>
      <c r="P1813">
        <f t="shared" si="700"/>
        <v>431</v>
      </c>
      <c r="Q1813">
        <f t="shared" si="701"/>
        <v>0</v>
      </c>
      <c r="R1813">
        <f t="shared" si="683"/>
        <v>0</v>
      </c>
      <c r="S1813">
        <f t="shared" si="684"/>
        <v>0</v>
      </c>
      <c r="T1813">
        <f t="shared" si="702"/>
        <v>0</v>
      </c>
      <c r="V1813">
        <f t="shared" si="685"/>
        <v>0</v>
      </c>
      <c r="W1813">
        <f t="shared" si="686"/>
        <v>0</v>
      </c>
      <c r="Y1813">
        <f t="shared" si="687"/>
        <v>0</v>
      </c>
      <c r="Z1813">
        <f t="shared" si="688"/>
        <v>0</v>
      </c>
      <c r="AB1813">
        <f t="shared" si="689"/>
        <v>0</v>
      </c>
      <c r="AC1813">
        <f t="shared" si="690"/>
        <v>0</v>
      </c>
      <c r="AE1813">
        <f t="shared" si="691"/>
        <v>0</v>
      </c>
      <c r="AF1813">
        <f t="shared" si="692"/>
        <v>0</v>
      </c>
      <c r="AG1813">
        <f t="shared" si="703"/>
        <v>0</v>
      </c>
      <c r="AH1813">
        <f t="shared" si="704"/>
        <v>0</v>
      </c>
      <c r="AI1813">
        <f t="shared" si="693"/>
        <v>0</v>
      </c>
      <c r="AJ1813">
        <f t="shared" si="694"/>
        <v>0</v>
      </c>
      <c r="AK1813">
        <f t="shared" si="695"/>
        <v>0</v>
      </c>
      <c r="AL1813">
        <f t="shared" si="696"/>
        <v>0</v>
      </c>
      <c r="AM1813">
        <f t="shared" si="697"/>
        <v>0</v>
      </c>
      <c r="AO1813">
        <f t="shared" si="698"/>
        <v>0</v>
      </c>
      <c r="AP1813">
        <f t="shared" si="699"/>
        <v>0</v>
      </c>
    </row>
    <row r="1814" spans="4:42" x14ac:dyDescent="0.2">
      <c r="D1814" s="120">
        <f t="shared" si="681"/>
        <v>0</v>
      </c>
      <c r="O1814">
        <f t="shared" si="682"/>
        <v>0</v>
      </c>
      <c r="P1814">
        <f t="shared" si="700"/>
        <v>431</v>
      </c>
      <c r="Q1814">
        <f t="shared" si="701"/>
        <v>0</v>
      </c>
      <c r="R1814">
        <f t="shared" si="683"/>
        <v>0</v>
      </c>
      <c r="S1814">
        <f t="shared" si="684"/>
        <v>0</v>
      </c>
      <c r="T1814">
        <f t="shared" si="702"/>
        <v>0</v>
      </c>
      <c r="V1814">
        <f t="shared" si="685"/>
        <v>0</v>
      </c>
      <c r="W1814">
        <f t="shared" si="686"/>
        <v>0</v>
      </c>
      <c r="Y1814">
        <f t="shared" si="687"/>
        <v>0</v>
      </c>
      <c r="Z1814">
        <f t="shared" si="688"/>
        <v>0</v>
      </c>
      <c r="AB1814">
        <f t="shared" si="689"/>
        <v>0</v>
      </c>
      <c r="AC1814">
        <f t="shared" si="690"/>
        <v>0</v>
      </c>
      <c r="AE1814">
        <f t="shared" si="691"/>
        <v>0</v>
      </c>
      <c r="AF1814">
        <f t="shared" si="692"/>
        <v>0</v>
      </c>
      <c r="AG1814">
        <f t="shared" si="703"/>
        <v>0</v>
      </c>
      <c r="AH1814">
        <f t="shared" si="704"/>
        <v>0</v>
      </c>
      <c r="AI1814">
        <f t="shared" si="693"/>
        <v>0</v>
      </c>
      <c r="AJ1814">
        <f t="shared" si="694"/>
        <v>0</v>
      </c>
      <c r="AK1814">
        <f t="shared" si="695"/>
        <v>0</v>
      </c>
      <c r="AL1814">
        <f t="shared" si="696"/>
        <v>0</v>
      </c>
      <c r="AM1814">
        <f t="shared" si="697"/>
        <v>0</v>
      </c>
      <c r="AO1814">
        <f t="shared" si="698"/>
        <v>0</v>
      </c>
      <c r="AP1814">
        <f t="shared" si="699"/>
        <v>0</v>
      </c>
    </row>
    <row r="1815" spans="4:42" x14ac:dyDescent="0.2">
      <c r="D1815" s="120">
        <f t="shared" si="681"/>
        <v>0</v>
      </c>
      <c r="O1815">
        <f t="shared" si="682"/>
        <v>0</v>
      </c>
      <c r="P1815">
        <f t="shared" si="700"/>
        <v>431</v>
      </c>
      <c r="Q1815">
        <f t="shared" si="701"/>
        <v>0</v>
      </c>
      <c r="R1815">
        <f t="shared" si="683"/>
        <v>0</v>
      </c>
      <c r="S1815">
        <f t="shared" si="684"/>
        <v>0</v>
      </c>
      <c r="T1815">
        <f t="shared" si="702"/>
        <v>0</v>
      </c>
      <c r="V1815">
        <f t="shared" si="685"/>
        <v>0</v>
      </c>
      <c r="W1815">
        <f t="shared" si="686"/>
        <v>0</v>
      </c>
      <c r="Y1815">
        <f t="shared" si="687"/>
        <v>0</v>
      </c>
      <c r="Z1815">
        <f t="shared" si="688"/>
        <v>0</v>
      </c>
      <c r="AB1815">
        <f t="shared" si="689"/>
        <v>0</v>
      </c>
      <c r="AC1815">
        <f t="shared" si="690"/>
        <v>0</v>
      </c>
      <c r="AE1815">
        <f t="shared" si="691"/>
        <v>0</v>
      </c>
      <c r="AF1815">
        <f t="shared" si="692"/>
        <v>0</v>
      </c>
      <c r="AG1815">
        <f t="shared" si="703"/>
        <v>0</v>
      </c>
      <c r="AH1815">
        <f t="shared" si="704"/>
        <v>0</v>
      </c>
      <c r="AI1815">
        <f t="shared" si="693"/>
        <v>0</v>
      </c>
      <c r="AJ1815">
        <f t="shared" si="694"/>
        <v>0</v>
      </c>
      <c r="AK1815">
        <f t="shared" si="695"/>
        <v>0</v>
      </c>
      <c r="AL1815">
        <f t="shared" si="696"/>
        <v>0</v>
      </c>
      <c r="AM1815">
        <f t="shared" si="697"/>
        <v>0</v>
      </c>
      <c r="AO1815">
        <f t="shared" si="698"/>
        <v>0</v>
      </c>
      <c r="AP1815">
        <f t="shared" si="699"/>
        <v>0</v>
      </c>
    </row>
    <row r="1816" spans="4:42" x14ac:dyDescent="0.2">
      <c r="D1816" s="120">
        <f t="shared" si="681"/>
        <v>0</v>
      </c>
      <c r="O1816">
        <f t="shared" si="682"/>
        <v>0</v>
      </c>
      <c r="P1816">
        <f t="shared" si="700"/>
        <v>431</v>
      </c>
      <c r="Q1816">
        <f t="shared" si="701"/>
        <v>0</v>
      </c>
      <c r="R1816">
        <f t="shared" si="683"/>
        <v>0</v>
      </c>
      <c r="S1816">
        <f t="shared" si="684"/>
        <v>0</v>
      </c>
      <c r="T1816">
        <f t="shared" si="702"/>
        <v>0</v>
      </c>
      <c r="V1816">
        <f t="shared" si="685"/>
        <v>0</v>
      </c>
      <c r="W1816">
        <f t="shared" si="686"/>
        <v>0</v>
      </c>
      <c r="Y1816">
        <f t="shared" si="687"/>
        <v>0</v>
      </c>
      <c r="Z1816">
        <f t="shared" si="688"/>
        <v>0</v>
      </c>
      <c r="AB1816">
        <f t="shared" si="689"/>
        <v>0</v>
      </c>
      <c r="AC1816">
        <f t="shared" si="690"/>
        <v>0</v>
      </c>
      <c r="AE1816">
        <f t="shared" si="691"/>
        <v>0</v>
      </c>
      <c r="AF1816">
        <f t="shared" si="692"/>
        <v>0</v>
      </c>
      <c r="AG1816">
        <f t="shared" si="703"/>
        <v>0</v>
      </c>
      <c r="AH1816">
        <f t="shared" si="704"/>
        <v>0</v>
      </c>
      <c r="AI1816">
        <f t="shared" si="693"/>
        <v>0</v>
      </c>
      <c r="AJ1816">
        <f t="shared" si="694"/>
        <v>0</v>
      </c>
      <c r="AK1816">
        <f t="shared" si="695"/>
        <v>0</v>
      </c>
      <c r="AL1816">
        <f t="shared" si="696"/>
        <v>0</v>
      </c>
      <c r="AM1816">
        <f t="shared" si="697"/>
        <v>0</v>
      </c>
      <c r="AO1816">
        <f t="shared" si="698"/>
        <v>0</v>
      </c>
      <c r="AP1816">
        <f t="shared" si="699"/>
        <v>0</v>
      </c>
    </row>
    <row r="1817" spans="4:42" x14ac:dyDescent="0.2">
      <c r="D1817" s="120">
        <f t="shared" si="681"/>
        <v>0</v>
      </c>
      <c r="O1817">
        <f t="shared" si="682"/>
        <v>0</v>
      </c>
      <c r="P1817">
        <f t="shared" si="700"/>
        <v>431</v>
      </c>
      <c r="Q1817">
        <f t="shared" si="701"/>
        <v>0</v>
      </c>
      <c r="R1817">
        <f t="shared" si="683"/>
        <v>0</v>
      </c>
      <c r="S1817">
        <f t="shared" si="684"/>
        <v>0</v>
      </c>
      <c r="T1817">
        <f t="shared" si="702"/>
        <v>0</v>
      </c>
      <c r="V1817">
        <f t="shared" si="685"/>
        <v>0</v>
      </c>
      <c r="W1817">
        <f t="shared" si="686"/>
        <v>0</v>
      </c>
      <c r="Y1817">
        <f t="shared" si="687"/>
        <v>0</v>
      </c>
      <c r="Z1817">
        <f t="shared" si="688"/>
        <v>0</v>
      </c>
      <c r="AB1817">
        <f t="shared" si="689"/>
        <v>0</v>
      </c>
      <c r="AC1817">
        <f t="shared" si="690"/>
        <v>0</v>
      </c>
      <c r="AE1817">
        <f t="shared" si="691"/>
        <v>0</v>
      </c>
      <c r="AF1817">
        <f t="shared" si="692"/>
        <v>0</v>
      </c>
      <c r="AG1817">
        <f t="shared" si="703"/>
        <v>0</v>
      </c>
      <c r="AH1817">
        <f t="shared" si="704"/>
        <v>0</v>
      </c>
      <c r="AI1817">
        <f t="shared" si="693"/>
        <v>0</v>
      </c>
      <c r="AJ1817">
        <f t="shared" si="694"/>
        <v>0</v>
      </c>
      <c r="AK1817">
        <f t="shared" si="695"/>
        <v>0</v>
      </c>
      <c r="AL1817">
        <f t="shared" si="696"/>
        <v>0</v>
      </c>
      <c r="AM1817">
        <f t="shared" si="697"/>
        <v>0</v>
      </c>
      <c r="AO1817">
        <f t="shared" si="698"/>
        <v>0</v>
      </c>
      <c r="AP1817">
        <f t="shared" si="699"/>
        <v>0</v>
      </c>
    </row>
    <row r="1818" spans="4:42" x14ac:dyDescent="0.2">
      <c r="D1818" s="120">
        <f t="shared" si="681"/>
        <v>0</v>
      </c>
      <c r="O1818">
        <f t="shared" si="682"/>
        <v>0</v>
      </c>
      <c r="P1818">
        <f t="shared" si="700"/>
        <v>431</v>
      </c>
      <c r="Q1818">
        <f t="shared" si="701"/>
        <v>0</v>
      </c>
      <c r="R1818">
        <f t="shared" si="683"/>
        <v>0</v>
      </c>
      <c r="S1818">
        <f t="shared" si="684"/>
        <v>0</v>
      </c>
      <c r="T1818">
        <f t="shared" si="702"/>
        <v>0</v>
      </c>
      <c r="V1818">
        <f t="shared" si="685"/>
        <v>0</v>
      </c>
      <c r="W1818">
        <f t="shared" si="686"/>
        <v>0</v>
      </c>
      <c r="Y1818">
        <f t="shared" si="687"/>
        <v>0</v>
      </c>
      <c r="Z1818">
        <f t="shared" si="688"/>
        <v>0</v>
      </c>
      <c r="AB1818">
        <f t="shared" si="689"/>
        <v>0</v>
      </c>
      <c r="AC1818">
        <f t="shared" si="690"/>
        <v>0</v>
      </c>
      <c r="AE1818">
        <f t="shared" si="691"/>
        <v>0</v>
      </c>
      <c r="AF1818">
        <f t="shared" si="692"/>
        <v>0</v>
      </c>
      <c r="AG1818">
        <f t="shared" si="703"/>
        <v>0</v>
      </c>
      <c r="AH1818">
        <f t="shared" si="704"/>
        <v>0</v>
      </c>
      <c r="AI1818">
        <f t="shared" si="693"/>
        <v>0</v>
      </c>
      <c r="AJ1818">
        <f t="shared" si="694"/>
        <v>0</v>
      </c>
      <c r="AK1818">
        <f t="shared" si="695"/>
        <v>0</v>
      </c>
      <c r="AL1818">
        <f t="shared" si="696"/>
        <v>0</v>
      </c>
      <c r="AM1818">
        <f t="shared" si="697"/>
        <v>0</v>
      </c>
      <c r="AO1818">
        <f t="shared" si="698"/>
        <v>0</v>
      </c>
      <c r="AP1818">
        <f t="shared" si="699"/>
        <v>0</v>
      </c>
    </row>
    <row r="1819" spans="4:42" x14ac:dyDescent="0.2">
      <c r="D1819" s="120">
        <f t="shared" si="681"/>
        <v>0</v>
      </c>
      <c r="O1819">
        <f t="shared" si="682"/>
        <v>0</v>
      </c>
      <c r="P1819">
        <f t="shared" si="700"/>
        <v>431</v>
      </c>
      <c r="Q1819">
        <f t="shared" si="701"/>
        <v>0</v>
      </c>
      <c r="R1819">
        <f t="shared" si="683"/>
        <v>0</v>
      </c>
      <c r="S1819">
        <f t="shared" si="684"/>
        <v>0</v>
      </c>
      <c r="T1819">
        <f t="shared" si="702"/>
        <v>0</v>
      </c>
      <c r="V1819">
        <f t="shared" si="685"/>
        <v>0</v>
      </c>
      <c r="W1819">
        <f t="shared" si="686"/>
        <v>0</v>
      </c>
      <c r="Y1819">
        <f t="shared" si="687"/>
        <v>0</v>
      </c>
      <c r="Z1819">
        <f t="shared" si="688"/>
        <v>0</v>
      </c>
      <c r="AB1819">
        <f t="shared" si="689"/>
        <v>0</v>
      </c>
      <c r="AC1819">
        <f t="shared" si="690"/>
        <v>0</v>
      </c>
      <c r="AE1819">
        <f t="shared" si="691"/>
        <v>0</v>
      </c>
      <c r="AF1819">
        <f t="shared" si="692"/>
        <v>0</v>
      </c>
      <c r="AG1819">
        <f t="shared" si="703"/>
        <v>0</v>
      </c>
      <c r="AH1819">
        <f t="shared" si="704"/>
        <v>0</v>
      </c>
      <c r="AI1819">
        <f t="shared" si="693"/>
        <v>0</v>
      </c>
      <c r="AJ1819">
        <f t="shared" si="694"/>
        <v>0</v>
      </c>
      <c r="AK1819">
        <f t="shared" si="695"/>
        <v>0</v>
      </c>
      <c r="AL1819">
        <f t="shared" si="696"/>
        <v>0</v>
      </c>
      <c r="AM1819">
        <f t="shared" si="697"/>
        <v>0</v>
      </c>
      <c r="AO1819">
        <f t="shared" si="698"/>
        <v>0</v>
      </c>
      <c r="AP1819">
        <f t="shared" si="699"/>
        <v>0</v>
      </c>
    </row>
    <row r="1820" spans="4:42" x14ac:dyDescent="0.2">
      <c r="D1820" s="120">
        <f t="shared" si="681"/>
        <v>0</v>
      </c>
      <c r="O1820">
        <f t="shared" si="682"/>
        <v>0</v>
      </c>
      <c r="P1820">
        <f t="shared" si="700"/>
        <v>431</v>
      </c>
      <c r="Q1820">
        <f t="shared" si="701"/>
        <v>0</v>
      </c>
      <c r="R1820">
        <f t="shared" si="683"/>
        <v>0</v>
      </c>
      <c r="S1820">
        <f t="shared" si="684"/>
        <v>0</v>
      </c>
      <c r="T1820">
        <f t="shared" si="702"/>
        <v>0</v>
      </c>
      <c r="V1820">
        <f t="shared" si="685"/>
        <v>0</v>
      </c>
      <c r="W1820">
        <f t="shared" si="686"/>
        <v>0</v>
      </c>
      <c r="Y1820">
        <f t="shared" si="687"/>
        <v>0</v>
      </c>
      <c r="Z1820">
        <f t="shared" si="688"/>
        <v>0</v>
      </c>
      <c r="AB1820">
        <f t="shared" si="689"/>
        <v>0</v>
      </c>
      <c r="AC1820">
        <f t="shared" si="690"/>
        <v>0</v>
      </c>
      <c r="AE1820">
        <f t="shared" si="691"/>
        <v>0</v>
      </c>
      <c r="AF1820">
        <f t="shared" si="692"/>
        <v>0</v>
      </c>
      <c r="AG1820">
        <f t="shared" si="703"/>
        <v>0</v>
      </c>
      <c r="AH1820">
        <f t="shared" si="704"/>
        <v>0</v>
      </c>
      <c r="AI1820">
        <f t="shared" si="693"/>
        <v>0</v>
      </c>
      <c r="AJ1820">
        <f t="shared" si="694"/>
        <v>0</v>
      </c>
      <c r="AK1820">
        <f t="shared" si="695"/>
        <v>0</v>
      </c>
      <c r="AL1820">
        <f t="shared" si="696"/>
        <v>0</v>
      </c>
      <c r="AM1820">
        <f t="shared" si="697"/>
        <v>0</v>
      </c>
      <c r="AO1820">
        <f t="shared" si="698"/>
        <v>0</v>
      </c>
      <c r="AP1820">
        <f t="shared" si="699"/>
        <v>0</v>
      </c>
    </row>
    <row r="1821" spans="4:42" x14ac:dyDescent="0.2">
      <c r="D1821" s="120">
        <f t="shared" si="681"/>
        <v>0</v>
      </c>
      <c r="O1821">
        <f t="shared" si="682"/>
        <v>0</v>
      </c>
      <c r="P1821">
        <f t="shared" si="700"/>
        <v>431</v>
      </c>
      <c r="Q1821">
        <f t="shared" si="701"/>
        <v>0</v>
      </c>
      <c r="R1821">
        <f t="shared" si="683"/>
        <v>0</v>
      </c>
      <c r="S1821">
        <f t="shared" si="684"/>
        <v>0</v>
      </c>
      <c r="T1821">
        <f t="shared" si="702"/>
        <v>0</v>
      </c>
      <c r="V1821">
        <f t="shared" si="685"/>
        <v>0</v>
      </c>
      <c r="W1821">
        <f t="shared" si="686"/>
        <v>0</v>
      </c>
      <c r="Y1821">
        <f t="shared" si="687"/>
        <v>0</v>
      </c>
      <c r="Z1821">
        <f t="shared" si="688"/>
        <v>0</v>
      </c>
      <c r="AB1821">
        <f t="shared" si="689"/>
        <v>0</v>
      </c>
      <c r="AC1821">
        <f t="shared" si="690"/>
        <v>0</v>
      </c>
      <c r="AE1821">
        <f t="shared" si="691"/>
        <v>0</v>
      </c>
      <c r="AF1821">
        <f t="shared" si="692"/>
        <v>0</v>
      </c>
      <c r="AG1821">
        <f t="shared" si="703"/>
        <v>0</v>
      </c>
      <c r="AH1821">
        <f t="shared" si="704"/>
        <v>0</v>
      </c>
      <c r="AI1821">
        <f t="shared" si="693"/>
        <v>0</v>
      </c>
      <c r="AJ1821">
        <f t="shared" si="694"/>
        <v>0</v>
      </c>
      <c r="AK1821">
        <f t="shared" si="695"/>
        <v>0</v>
      </c>
      <c r="AL1821">
        <f t="shared" si="696"/>
        <v>0</v>
      </c>
      <c r="AM1821">
        <f t="shared" si="697"/>
        <v>0</v>
      </c>
      <c r="AO1821">
        <f t="shared" si="698"/>
        <v>0</v>
      </c>
      <c r="AP1821">
        <f t="shared" si="699"/>
        <v>0</v>
      </c>
    </row>
    <row r="1822" spans="4:42" x14ac:dyDescent="0.2">
      <c r="D1822" s="120">
        <f t="shared" si="681"/>
        <v>0</v>
      </c>
      <c r="O1822">
        <f t="shared" si="682"/>
        <v>0</v>
      </c>
      <c r="P1822">
        <f t="shared" si="700"/>
        <v>431</v>
      </c>
      <c r="Q1822">
        <f t="shared" si="701"/>
        <v>0</v>
      </c>
      <c r="R1822">
        <f t="shared" si="683"/>
        <v>0</v>
      </c>
      <c r="S1822">
        <f t="shared" si="684"/>
        <v>0</v>
      </c>
      <c r="T1822">
        <f t="shared" si="702"/>
        <v>0</v>
      </c>
      <c r="V1822">
        <f t="shared" si="685"/>
        <v>0</v>
      </c>
      <c r="W1822">
        <f t="shared" si="686"/>
        <v>0</v>
      </c>
      <c r="Y1822">
        <f t="shared" si="687"/>
        <v>0</v>
      </c>
      <c r="Z1822">
        <f t="shared" si="688"/>
        <v>0</v>
      </c>
      <c r="AB1822">
        <f t="shared" si="689"/>
        <v>0</v>
      </c>
      <c r="AC1822">
        <f t="shared" si="690"/>
        <v>0</v>
      </c>
      <c r="AE1822">
        <f t="shared" si="691"/>
        <v>0</v>
      </c>
      <c r="AF1822">
        <f t="shared" si="692"/>
        <v>0</v>
      </c>
      <c r="AG1822">
        <f t="shared" si="703"/>
        <v>0</v>
      </c>
      <c r="AH1822">
        <f t="shared" si="704"/>
        <v>0</v>
      </c>
      <c r="AI1822">
        <f t="shared" si="693"/>
        <v>0</v>
      </c>
      <c r="AJ1822">
        <f t="shared" si="694"/>
        <v>0</v>
      </c>
      <c r="AK1822">
        <f t="shared" si="695"/>
        <v>0</v>
      </c>
      <c r="AL1822">
        <f t="shared" si="696"/>
        <v>0</v>
      </c>
      <c r="AM1822">
        <f t="shared" si="697"/>
        <v>0</v>
      </c>
      <c r="AO1822">
        <f t="shared" si="698"/>
        <v>0</v>
      </c>
      <c r="AP1822">
        <f t="shared" si="699"/>
        <v>0</v>
      </c>
    </row>
    <row r="1823" spans="4:42" x14ac:dyDescent="0.2">
      <c r="D1823" s="120">
        <f t="shared" si="681"/>
        <v>0</v>
      </c>
      <c r="O1823">
        <f t="shared" si="682"/>
        <v>0</v>
      </c>
      <c r="P1823">
        <f t="shared" si="700"/>
        <v>431</v>
      </c>
      <c r="Q1823">
        <f t="shared" si="701"/>
        <v>0</v>
      </c>
      <c r="R1823">
        <f t="shared" si="683"/>
        <v>0</v>
      </c>
      <c r="S1823">
        <f t="shared" si="684"/>
        <v>0</v>
      </c>
      <c r="T1823">
        <f t="shared" si="702"/>
        <v>0</v>
      </c>
      <c r="V1823">
        <f t="shared" si="685"/>
        <v>0</v>
      </c>
      <c r="W1823">
        <f t="shared" si="686"/>
        <v>0</v>
      </c>
      <c r="Y1823">
        <f t="shared" si="687"/>
        <v>0</v>
      </c>
      <c r="Z1823">
        <f t="shared" si="688"/>
        <v>0</v>
      </c>
      <c r="AB1823">
        <f t="shared" si="689"/>
        <v>0</v>
      </c>
      <c r="AC1823">
        <f t="shared" si="690"/>
        <v>0</v>
      </c>
      <c r="AE1823">
        <f t="shared" si="691"/>
        <v>0</v>
      </c>
      <c r="AF1823">
        <f t="shared" si="692"/>
        <v>0</v>
      </c>
      <c r="AG1823">
        <f t="shared" si="703"/>
        <v>0</v>
      </c>
      <c r="AH1823">
        <f t="shared" si="704"/>
        <v>0</v>
      </c>
      <c r="AI1823">
        <f t="shared" si="693"/>
        <v>0</v>
      </c>
      <c r="AJ1823">
        <f t="shared" si="694"/>
        <v>0</v>
      </c>
      <c r="AK1823">
        <f t="shared" si="695"/>
        <v>0</v>
      </c>
      <c r="AL1823">
        <f t="shared" si="696"/>
        <v>0</v>
      </c>
      <c r="AM1823">
        <f t="shared" si="697"/>
        <v>0</v>
      </c>
      <c r="AO1823">
        <f t="shared" si="698"/>
        <v>0</v>
      </c>
      <c r="AP1823">
        <f t="shared" si="699"/>
        <v>0</v>
      </c>
    </row>
    <row r="1824" spans="4:42" x14ac:dyDescent="0.2">
      <c r="D1824" s="120">
        <f t="shared" si="681"/>
        <v>0</v>
      </c>
      <c r="O1824">
        <f t="shared" si="682"/>
        <v>0</v>
      </c>
      <c r="P1824">
        <f t="shared" si="700"/>
        <v>431</v>
      </c>
      <c r="Q1824">
        <f t="shared" si="701"/>
        <v>0</v>
      </c>
      <c r="R1824">
        <f t="shared" si="683"/>
        <v>0</v>
      </c>
      <c r="S1824">
        <f t="shared" si="684"/>
        <v>0</v>
      </c>
      <c r="T1824">
        <f t="shared" si="702"/>
        <v>0</v>
      </c>
      <c r="V1824">
        <f t="shared" si="685"/>
        <v>0</v>
      </c>
      <c r="W1824">
        <f t="shared" si="686"/>
        <v>0</v>
      </c>
      <c r="Y1824">
        <f t="shared" si="687"/>
        <v>0</v>
      </c>
      <c r="Z1824">
        <f t="shared" si="688"/>
        <v>0</v>
      </c>
      <c r="AB1824">
        <f t="shared" si="689"/>
        <v>0</v>
      </c>
      <c r="AC1824">
        <f t="shared" si="690"/>
        <v>0</v>
      </c>
      <c r="AE1824">
        <f t="shared" si="691"/>
        <v>0</v>
      </c>
      <c r="AF1824">
        <f t="shared" si="692"/>
        <v>0</v>
      </c>
      <c r="AG1824">
        <f t="shared" si="703"/>
        <v>0</v>
      </c>
      <c r="AH1824">
        <f t="shared" si="704"/>
        <v>0</v>
      </c>
      <c r="AI1824">
        <f t="shared" si="693"/>
        <v>0</v>
      </c>
      <c r="AJ1824">
        <f t="shared" si="694"/>
        <v>0</v>
      </c>
      <c r="AK1824">
        <f t="shared" si="695"/>
        <v>0</v>
      </c>
      <c r="AL1824">
        <f t="shared" si="696"/>
        <v>0</v>
      </c>
      <c r="AM1824">
        <f t="shared" si="697"/>
        <v>0</v>
      </c>
      <c r="AO1824">
        <f t="shared" si="698"/>
        <v>0</v>
      </c>
      <c r="AP1824">
        <f t="shared" si="699"/>
        <v>0</v>
      </c>
    </row>
    <row r="1825" spans="4:42" x14ac:dyDescent="0.2">
      <c r="D1825" s="120">
        <f t="shared" si="681"/>
        <v>0</v>
      </c>
      <c r="O1825">
        <f t="shared" si="682"/>
        <v>0</v>
      </c>
      <c r="P1825">
        <f t="shared" si="700"/>
        <v>431</v>
      </c>
      <c r="Q1825">
        <f t="shared" si="701"/>
        <v>0</v>
      </c>
      <c r="R1825">
        <f t="shared" si="683"/>
        <v>0</v>
      </c>
      <c r="S1825">
        <f t="shared" si="684"/>
        <v>0</v>
      </c>
      <c r="T1825">
        <f t="shared" si="702"/>
        <v>0</v>
      </c>
      <c r="V1825">
        <f t="shared" si="685"/>
        <v>0</v>
      </c>
      <c r="W1825">
        <f t="shared" si="686"/>
        <v>0</v>
      </c>
      <c r="Y1825">
        <f t="shared" si="687"/>
        <v>0</v>
      </c>
      <c r="Z1825">
        <f t="shared" si="688"/>
        <v>0</v>
      </c>
      <c r="AB1825">
        <f t="shared" si="689"/>
        <v>0</v>
      </c>
      <c r="AC1825">
        <f t="shared" si="690"/>
        <v>0</v>
      </c>
      <c r="AE1825">
        <f t="shared" si="691"/>
        <v>0</v>
      </c>
      <c r="AF1825">
        <f t="shared" si="692"/>
        <v>0</v>
      </c>
      <c r="AG1825">
        <f t="shared" si="703"/>
        <v>0</v>
      </c>
      <c r="AH1825">
        <f t="shared" si="704"/>
        <v>0</v>
      </c>
      <c r="AI1825">
        <f t="shared" si="693"/>
        <v>0</v>
      </c>
      <c r="AJ1825">
        <f t="shared" si="694"/>
        <v>0</v>
      </c>
      <c r="AK1825">
        <f t="shared" si="695"/>
        <v>0</v>
      </c>
      <c r="AL1825">
        <f t="shared" si="696"/>
        <v>0</v>
      </c>
      <c r="AM1825">
        <f t="shared" si="697"/>
        <v>0</v>
      </c>
      <c r="AO1825">
        <f t="shared" si="698"/>
        <v>0</v>
      </c>
      <c r="AP1825">
        <f t="shared" si="699"/>
        <v>0</v>
      </c>
    </row>
    <row r="1826" spans="4:42" x14ac:dyDescent="0.2">
      <c r="D1826" s="120">
        <f t="shared" si="681"/>
        <v>0</v>
      </c>
      <c r="O1826">
        <f t="shared" si="682"/>
        <v>0</v>
      </c>
      <c r="P1826">
        <f t="shared" si="700"/>
        <v>431</v>
      </c>
      <c r="Q1826">
        <f t="shared" si="701"/>
        <v>0</v>
      </c>
      <c r="R1826">
        <f t="shared" si="683"/>
        <v>0</v>
      </c>
      <c r="S1826">
        <f t="shared" si="684"/>
        <v>0</v>
      </c>
      <c r="T1826">
        <f t="shared" si="702"/>
        <v>0</v>
      </c>
      <c r="V1826">
        <f t="shared" si="685"/>
        <v>0</v>
      </c>
      <c r="W1826">
        <f t="shared" si="686"/>
        <v>0</v>
      </c>
      <c r="Y1826">
        <f t="shared" si="687"/>
        <v>0</v>
      </c>
      <c r="Z1826">
        <f t="shared" si="688"/>
        <v>0</v>
      </c>
      <c r="AB1826">
        <f t="shared" si="689"/>
        <v>0</v>
      </c>
      <c r="AC1826">
        <f t="shared" si="690"/>
        <v>0</v>
      </c>
      <c r="AE1826">
        <f t="shared" si="691"/>
        <v>0</v>
      </c>
      <c r="AF1826">
        <f t="shared" si="692"/>
        <v>0</v>
      </c>
      <c r="AG1826">
        <f t="shared" si="703"/>
        <v>0</v>
      </c>
      <c r="AH1826">
        <f t="shared" si="704"/>
        <v>0</v>
      </c>
      <c r="AI1826">
        <f t="shared" si="693"/>
        <v>0</v>
      </c>
      <c r="AJ1826">
        <f t="shared" si="694"/>
        <v>0</v>
      </c>
      <c r="AK1826">
        <f t="shared" si="695"/>
        <v>0</v>
      </c>
      <c r="AL1826">
        <f t="shared" si="696"/>
        <v>0</v>
      </c>
      <c r="AM1826">
        <f t="shared" si="697"/>
        <v>0</v>
      </c>
      <c r="AO1826">
        <f t="shared" si="698"/>
        <v>0</v>
      </c>
      <c r="AP1826">
        <f t="shared" si="699"/>
        <v>0</v>
      </c>
    </row>
    <row r="1827" spans="4:42" x14ac:dyDescent="0.2">
      <c r="D1827" s="120">
        <f t="shared" si="681"/>
        <v>0</v>
      </c>
      <c r="O1827">
        <f t="shared" si="682"/>
        <v>0</v>
      </c>
      <c r="P1827">
        <f t="shared" si="700"/>
        <v>431</v>
      </c>
      <c r="Q1827">
        <f t="shared" si="701"/>
        <v>0</v>
      </c>
      <c r="R1827">
        <f t="shared" si="683"/>
        <v>0</v>
      </c>
      <c r="S1827">
        <f t="shared" si="684"/>
        <v>0</v>
      </c>
      <c r="T1827">
        <f t="shared" si="702"/>
        <v>0</v>
      </c>
      <c r="V1827">
        <f t="shared" si="685"/>
        <v>0</v>
      </c>
      <c r="W1827">
        <f t="shared" si="686"/>
        <v>0</v>
      </c>
      <c r="Y1827">
        <f t="shared" si="687"/>
        <v>0</v>
      </c>
      <c r="Z1827">
        <f t="shared" si="688"/>
        <v>0</v>
      </c>
      <c r="AB1827">
        <f t="shared" si="689"/>
        <v>0</v>
      </c>
      <c r="AC1827">
        <f t="shared" si="690"/>
        <v>0</v>
      </c>
      <c r="AE1827">
        <f t="shared" si="691"/>
        <v>0</v>
      </c>
      <c r="AF1827">
        <f t="shared" si="692"/>
        <v>0</v>
      </c>
      <c r="AG1827">
        <f t="shared" si="703"/>
        <v>0</v>
      </c>
      <c r="AH1827">
        <f t="shared" si="704"/>
        <v>0</v>
      </c>
      <c r="AI1827">
        <f t="shared" si="693"/>
        <v>0</v>
      </c>
      <c r="AJ1827">
        <f t="shared" si="694"/>
        <v>0</v>
      </c>
      <c r="AK1827">
        <f t="shared" si="695"/>
        <v>0</v>
      </c>
      <c r="AL1827">
        <f t="shared" si="696"/>
        <v>0</v>
      </c>
      <c r="AM1827">
        <f t="shared" si="697"/>
        <v>0</v>
      </c>
      <c r="AO1827">
        <f t="shared" si="698"/>
        <v>0</v>
      </c>
      <c r="AP1827">
        <f t="shared" si="699"/>
        <v>0</v>
      </c>
    </row>
    <row r="1828" spans="4:42" x14ac:dyDescent="0.2">
      <c r="D1828" s="120">
        <f t="shared" si="681"/>
        <v>0</v>
      </c>
      <c r="O1828">
        <f t="shared" si="682"/>
        <v>0</v>
      </c>
      <c r="P1828">
        <f t="shared" si="700"/>
        <v>431</v>
      </c>
      <c r="Q1828">
        <f t="shared" si="701"/>
        <v>0</v>
      </c>
      <c r="R1828">
        <f t="shared" si="683"/>
        <v>0</v>
      </c>
      <c r="S1828">
        <f t="shared" si="684"/>
        <v>0</v>
      </c>
      <c r="T1828">
        <f t="shared" si="702"/>
        <v>0</v>
      </c>
      <c r="V1828">
        <f t="shared" si="685"/>
        <v>0</v>
      </c>
      <c r="W1828">
        <f t="shared" si="686"/>
        <v>0</v>
      </c>
      <c r="Y1828">
        <f t="shared" si="687"/>
        <v>0</v>
      </c>
      <c r="Z1828">
        <f t="shared" si="688"/>
        <v>0</v>
      </c>
      <c r="AB1828">
        <f t="shared" si="689"/>
        <v>0</v>
      </c>
      <c r="AC1828">
        <f t="shared" si="690"/>
        <v>0</v>
      </c>
      <c r="AE1828">
        <f t="shared" si="691"/>
        <v>0</v>
      </c>
      <c r="AF1828">
        <f t="shared" si="692"/>
        <v>0</v>
      </c>
      <c r="AG1828">
        <f t="shared" si="703"/>
        <v>0</v>
      </c>
      <c r="AH1828">
        <f t="shared" si="704"/>
        <v>0</v>
      </c>
      <c r="AI1828">
        <f t="shared" si="693"/>
        <v>0</v>
      </c>
      <c r="AJ1828">
        <f t="shared" si="694"/>
        <v>0</v>
      </c>
      <c r="AK1828">
        <f t="shared" si="695"/>
        <v>0</v>
      </c>
      <c r="AL1828">
        <f t="shared" si="696"/>
        <v>0</v>
      </c>
      <c r="AM1828">
        <f t="shared" si="697"/>
        <v>0</v>
      </c>
      <c r="AO1828">
        <f t="shared" si="698"/>
        <v>0</v>
      </c>
      <c r="AP1828">
        <f t="shared" si="699"/>
        <v>0</v>
      </c>
    </row>
    <row r="1829" spans="4:42" x14ac:dyDescent="0.2">
      <c r="D1829" s="120">
        <f t="shared" si="681"/>
        <v>0</v>
      </c>
      <c r="O1829">
        <f t="shared" si="682"/>
        <v>0</v>
      </c>
      <c r="P1829">
        <f t="shared" si="700"/>
        <v>431</v>
      </c>
      <c r="Q1829">
        <f t="shared" si="701"/>
        <v>0</v>
      </c>
      <c r="R1829">
        <f t="shared" si="683"/>
        <v>0</v>
      </c>
      <c r="S1829">
        <f t="shared" si="684"/>
        <v>0</v>
      </c>
      <c r="T1829">
        <f t="shared" si="702"/>
        <v>0</v>
      </c>
      <c r="V1829">
        <f t="shared" si="685"/>
        <v>0</v>
      </c>
      <c r="W1829">
        <f t="shared" si="686"/>
        <v>0</v>
      </c>
      <c r="Y1829">
        <f t="shared" si="687"/>
        <v>0</v>
      </c>
      <c r="Z1829">
        <f t="shared" si="688"/>
        <v>0</v>
      </c>
      <c r="AB1829">
        <f t="shared" si="689"/>
        <v>0</v>
      </c>
      <c r="AC1829">
        <f t="shared" si="690"/>
        <v>0</v>
      </c>
      <c r="AE1829">
        <f t="shared" si="691"/>
        <v>0</v>
      </c>
      <c r="AF1829">
        <f t="shared" si="692"/>
        <v>0</v>
      </c>
      <c r="AG1829">
        <f t="shared" si="703"/>
        <v>0</v>
      </c>
      <c r="AH1829">
        <f t="shared" si="704"/>
        <v>0</v>
      </c>
      <c r="AI1829">
        <f t="shared" si="693"/>
        <v>0</v>
      </c>
      <c r="AJ1829">
        <f t="shared" si="694"/>
        <v>0</v>
      </c>
      <c r="AK1829">
        <f t="shared" si="695"/>
        <v>0</v>
      </c>
      <c r="AL1829">
        <f t="shared" si="696"/>
        <v>0</v>
      </c>
      <c r="AM1829">
        <f t="shared" si="697"/>
        <v>0</v>
      </c>
      <c r="AO1829">
        <f t="shared" si="698"/>
        <v>0</v>
      </c>
      <c r="AP1829">
        <f t="shared" si="699"/>
        <v>0</v>
      </c>
    </row>
    <row r="1830" spans="4:42" x14ac:dyDescent="0.2">
      <c r="D1830" s="120">
        <f t="shared" si="681"/>
        <v>0</v>
      </c>
      <c r="O1830">
        <f t="shared" si="682"/>
        <v>0</v>
      </c>
      <c r="P1830">
        <f t="shared" si="700"/>
        <v>431</v>
      </c>
      <c r="Q1830">
        <f t="shared" si="701"/>
        <v>0</v>
      </c>
      <c r="R1830">
        <f t="shared" si="683"/>
        <v>0</v>
      </c>
      <c r="S1830">
        <f t="shared" si="684"/>
        <v>0</v>
      </c>
      <c r="T1830">
        <f t="shared" si="702"/>
        <v>0</v>
      </c>
      <c r="V1830">
        <f t="shared" si="685"/>
        <v>0</v>
      </c>
      <c r="W1830">
        <f t="shared" si="686"/>
        <v>0</v>
      </c>
      <c r="Y1830">
        <f t="shared" si="687"/>
        <v>0</v>
      </c>
      <c r="Z1830">
        <f t="shared" si="688"/>
        <v>0</v>
      </c>
      <c r="AB1830">
        <f t="shared" si="689"/>
        <v>0</v>
      </c>
      <c r="AC1830">
        <f t="shared" si="690"/>
        <v>0</v>
      </c>
      <c r="AE1830">
        <f t="shared" si="691"/>
        <v>0</v>
      </c>
      <c r="AF1830">
        <f t="shared" si="692"/>
        <v>0</v>
      </c>
      <c r="AG1830">
        <f t="shared" si="703"/>
        <v>0</v>
      </c>
      <c r="AH1830">
        <f t="shared" si="704"/>
        <v>0</v>
      </c>
      <c r="AI1830">
        <f t="shared" si="693"/>
        <v>0</v>
      </c>
      <c r="AJ1830">
        <f t="shared" si="694"/>
        <v>0</v>
      </c>
      <c r="AK1830">
        <f t="shared" si="695"/>
        <v>0</v>
      </c>
      <c r="AL1830">
        <f t="shared" si="696"/>
        <v>0</v>
      </c>
      <c r="AM1830">
        <f t="shared" si="697"/>
        <v>0</v>
      </c>
      <c r="AO1830">
        <f t="shared" si="698"/>
        <v>0</v>
      </c>
      <c r="AP1830">
        <f t="shared" si="699"/>
        <v>0</v>
      </c>
    </row>
    <row r="1831" spans="4:42" x14ac:dyDescent="0.2">
      <c r="D1831" s="120">
        <f t="shared" si="681"/>
        <v>0</v>
      </c>
      <c r="O1831">
        <f t="shared" si="682"/>
        <v>0</v>
      </c>
      <c r="P1831">
        <f t="shared" si="700"/>
        <v>431</v>
      </c>
      <c r="Q1831">
        <f t="shared" si="701"/>
        <v>0</v>
      </c>
      <c r="R1831">
        <f t="shared" si="683"/>
        <v>0</v>
      </c>
      <c r="S1831">
        <f t="shared" si="684"/>
        <v>0</v>
      </c>
      <c r="T1831">
        <f t="shared" si="702"/>
        <v>0</v>
      </c>
      <c r="V1831">
        <f t="shared" si="685"/>
        <v>0</v>
      </c>
      <c r="W1831">
        <f t="shared" si="686"/>
        <v>0</v>
      </c>
      <c r="Y1831">
        <f t="shared" si="687"/>
        <v>0</v>
      </c>
      <c r="Z1831">
        <f t="shared" si="688"/>
        <v>0</v>
      </c>
      <c r="AB1831">
        <f t="shared" si="689"/>
        <v>0</v>
      </c>
      <c r="AC1831">
        <f t="shared" si="690"/>
        <v>0</v>
      </c>
      <c r="AE1831">
        <f t="shared" si="691"/>
        <v>0</v>
      </c>
      <c r="AF1831">
        <f t="shared" si="692"/>
        <v>0</v>
      </c>
      <c r="AG1831">
        <f t="shared" si="703"/>
        <v>0</v>
      </c>
      <c r="AH1831">
        <f t="shared" si="704"/>
        <v>0</v>
      </c>
      <c r="AI1831">
        <f t="shared" si="693"/>
        <v>0</v>
      </c>
      <c r="AJ1831">
        <f t="shared" si="694"/>
        <v>0</v>
      </c>
      <c r="AK1831">
        <f t="shared" si="695"/>
        <v>0</v>
      </c>
      <c r="AL1831">
        <f t="shared" si="696"/>
        <v>0</v>
      </c>
      <c r="AM1831">
        <f t="shared" si="697"/>
        <v>0</v>
      </c>
      <c r="AO1831">
        <f t="shared" si="698"/>
        <v>0</v>
      </c>
      <c r="AP1831">
        <f t="shared" si="699"/>
        <v>0</v>
      </c>
    </row>
    <row r="1832" spans="4:42" x14ac:dyDescent="0.2">
      <c r="D1832" s="120">
        <f t="shared" si="681"/>
        <v>0</v>
      </c>
      <c r="O1832">
        <f t="shared" si="682"/>
        <v>0</v>
      </c>
      <c r="P1832">
        <f t="shared" si="700"/>
        <v>431</v>
      </c>
      <c r="Q1832">
        <f t="shared" si="701"/>
        <v>0</v>
      </c>
      <c r="R1832">
        <f t="shared" si="683"/>
        <v>0</v>
      </c>
      <c r="S1832">
        <f t="shared" si="684"/>
        <v>0</v>
      </c>
      <c r="T1832">
        <f t="shared" si="702"/>
        <v>0</v>
      </c>
      <c r="V1832">
        <f t="shared" si="685"/>
        <v>0</v>
      </c>
      <c r="W1832">
        <f t="shared" si="686"/>
        <v>0</v>
      </c>
      <c r="Y1832">
        <f t="shared" si="687"/>
        <v>0</v>
      </c>
      <c r="Z1832">
        <f t="shared" si="688"/>
        <v>0</v>
      </c>
      <c r="AB1832">
        <f t="shared" si="689"/>
        <v>0</v>
      </c>
      <c r="AC1832">
        <f t="shared" si="690"/>
        <v>0</v>
      </c>
      <c r="AE1832">
        <f t="shared" si="691"/>
        <v>0</v>
      </c>
      <c r="AF1832">
        <f t="shared" si="692"/>
        <v>0</v>
      </c>
      <c r="AG1832">
        <f t="shared" si="703"/>
        <v>0</v>
      </c>
      <c r="AH1832">
        <f t="shared" si="704"/>
        <v>0</v>
      </c>
      <c r="AI1832">
        <f t="shared" si="693"/>
        <v>0</v>
      </c>
      <c r="AJ1832">
        <f t="shared" si="694"/>
        <v>0</v>
      </c>
      <c r="AK1832">
        <f t="shared" si="695"/>
        <v>0</v>
      </c>
      <c r="AL1832">
        <f t="shared" si="696"/>
        <v>0</v>
      </c>
      <c r="AM1832">
        <f t="shared" si="697"/>
        <v>0</v>
      </c>
      <c r="AO1832">
        <f t="shared" si="698"/>
        <v>0</v>
      </c>
      <c r="AP1832">
        <f t="shared" si="699"/>
        <v>0</v>
      </c>
    </row>
    <row r="1833" spans="4:42" x14ac:dyDescent="0.2">
      <c r="D1833" s="120">
        <f t="shared" si="681"/>
        <v>0</v>
      </c>
      <c r="O1833">
        <f t="shared" si="682"/>
        <v>0</v>
      </c>
      <c r="P1833">
        <f t="shared" si="700"/>
        <v>431</v>
      </c>
      <c r="Q1833">
        <f t="shared" si="701"/>
        <v>0</v>
      </c>
      <c r="R1833">
        <f t="shared" si="683"/>
        <v>0</v>
      </c>
      <c r="S1833">
        <f t="shared" si="684"/>
        <v>0</v>
      </c>
      <c r="T1833">
        <f t="shared" si="702"/>
        <v>0</v>
      </c>
      <c r="V1833">
        <f t="shared" si="685"/>
        <v>0</v>
      </c>
      <c r="W1833">
        <f t="shared" si="686"/>
        <v>0</v>
      </c>
      <c r="Y1833">
        <f t="shared" si="687"/>
        <v>0</v>
      </c>
      <c r="Z1833">
        <f t="shared" si="688"/>
        <v>0</v>
      </c>
      <c r="AB1833">
        <f t="shared" si="689"/>
        <v>0</v>
      </c>
      <c r="AC1833">
        <f t="shared" si="690"/>
        <v>0</v>
      </c>
      <c r="AE1833">
        <f t="shared" si="691"/>
        <v>0</v>
      </c>
      <c r="AF1833">
        <f t="shared" si="692"/>
        <v>0</v>
      </c>
      <c r="AG1833">
        <f t="shared" si="703"/>
        <v>0</v>
      </c>
      <c r="AH1833">
        <f t="shared" si="704"/>
        <v>0</v>
      </c>
      <c r="AI1833">
        <f t="shared" si="693"/>
        <v>0</v>
      </c>
      <c r="AJ1833">
        <f t="shared" si="694"/>
        <v>0</v>
      </c>
      <c r="AK1833">
        <f t="shared" si="695"/>
        <v>0</v>
      </c>
      <c r="AL1833">
        <f t="shared" si="696"/>
        <v>0</v>
      </c>
      <c r="AM1833">
        <f t="shared" si="697"/>
        <v>0</v>
      </c>
      <c r="AO1833">
        <f t="shared" si="698"/>
        <v>0</v>
      </c>
      <c r="AP1833">
        <f t="shared" si="699"/>
        <v>0</v>
      </c>
    </row>
    <row r="1834" spans="4:42" x14ac:dyDescent="0.2">
      <c r="D1834" s="120">
        <f t="shared" si="681"/>
        <v>0</v>
      </c>
      <c r="O1834">
        <f t="shared" si="682"/>
        <v>0</v>
      </c>
      <c r="P1834">
        <f t="shared" si="700"/>
        <v>431</v>
      </c>
      <c r="Q1834">
        <f t="shared" si="701"/>
        <v>0</v>
      </c>
      <c r="R1834">
        <f t="shared" si="683"/>
        <v>0</v>
      </c>
      <c r="S1834">
        <f t="shared" si="684"/>
        <v>0</v>
      </c>
      <c r="T1834">
        <f t="shared" si="702"/>
        <v>0</v>
      </c>
      <c r="V1834">
        <f t="shared" si="685"/>
        <v>0</v>
      </c>
      <c r="W1834">
        <f t="shared" si="686"/>
        <v>0</v>
      </c>
      <c r="Y1834">
        <f t="shared" si="687"/>
        <v>0</v>
      </c>
      <c r="Z1834">
        <f t="shared" si="688"/>
        <v>0</v>
      </c>
      <c r="AB1834">
        <f t="shared" si="689"/>
        <v>0</v>
      </c>
      <c r="AC1834">
        <f t="shared" si="690"/>
        <v>0</v>
      </c>
      <c r="AE1834">
        <f t="shared" si="691"/>
        <v>0</v>
      </c>
      <c r="AF1834">
        <f t="shared" si="692"/>
        <v>0</v>
      </c>
      <c r="AG1834">
        <f t="shared" si="703"/>
        <v>0</v>
      </c>
      <c r="AH1834">
        <f t="shared" si="704"/>
        <v>0</v>
      </c>
      <c r="AI1834">
        <f t="shared" si="693"/>
        <v>0</v>
      </c>
      <c r="AJ1834">
        <f t="shared" si="694"/>
        <v>0</v>
      </c>
      <c r="AK1834">
        <f t="shared" si="695"/>
        <v>0</v>
      </c>
      <c r="AL1834">
        <f t="shared" si="696"/>
        <v>0</v>
      </c>
      <c r="AM1834">
        <f t="shared" si="697"/>
        <v>0</v>
      </c>
      <c r="AO1834">
        <f t="shared" si="698"/>
        <v>0</v>
      </c>
      <c r="AP1834">
        <f t="shared" si="699"/>
        <v>0</v>
      </c>
    </row>
    <row r="1835" spans="4:42" x14ac:dyDescent="0.2">
      <c r="D1835" s="120">
        <f t="shared" si="681"/>
        <v>0</v>
      </c>
      <c r="O1835">
        <f t="shared" si="682"/>
        <v>0</v>
      </c>
      <c r="P1835">
        <f t="shared" si="700"/>
        <v>431</v>
      </c>
      <c r="Q1835">
        <f t="shared" si="701"/>
        <v>0</v>
      </c>
      <c r="R1835">
        <f t="shared" si="683"/>
        <v>0</v>
      </c>
      <c r="S1835">
        <f t="shared" si="684"/>
        <v>0</v>
      </c>
      <c r="T1835">
        <f t="shared" si="702"/>
        <v>0</v>
      </c>
      <c r="V1835">
        <f t="shared" si="685"/>
        <v>0</v>
      </c>
      <c r="W1835">
        <f t="shared" si="686"/>
        <v>0</v>
      </c>
      <c r="Y1835">
        <f t="shared" si="687"/>
        <v>0</v>
      </c>
      <c r="Z1835">
        <f t="shared" si="688"/>
        <v>0</v>
      </c>
      <c r="AB1835">
        <f t="shared" si="689"/>
        <v>0</v>
      </c>
      <c r="AC1835">
        <f t="shared" si="690"/>
        <v>0</v>
      </c>
      <c r="AE1835">
        <f t="shared" si="691"/>
        <v>0</v>
      </c>
      <c r="AF1835">
        <f t="shared" si="692"/>
        <v>0</v>
      </c>
      <c r="AG1835">
        <f t="shared" si="703"/>
        <v>0</v>
      </c>
      <c r="AH1835">
        <f t="shared" si="704"/>
        <v>0</v>
      </c>
      <c r="AI1835">
        <f t="shared" si="693"/>
        <v>0</v>
      </c>
      <c r="AJ1835">
        <f t="shared" si="694"/>
        <v>0</v>
      </c>
      <c r="AK1835">
        <f t="shared" si="695"/>
        <v>0</v>
      </c>
      <c r="AL1835">
        <f t="shared" si="696"/>
        <v>0</v>
      </c>
      <c r="AM1835">
        <f t="shared" si="697"/>
        <v>0</v>
      </c>
      <c r="AO1835">
        <f t="shared" si="698"/>
        <v>0</v>
      </c>
      <c r="AP1835">
        <f t="shared" si="699"/>
        <v>0</v>
      </c>
    </row>
    <row r="1836" spans="4:42" x14ac:dyDescent="0.2">
      <c r="D1836" s="120">
        <f t="shared" si="681"/>
        <v>0</v>
      </c>
      <c r="O1836">
        <f t="shared" si="682"/>
        <v>0</v>
      </c>
      <c r="P1836">
        <f t="shared" si="700"/>
        <v>431</v>
      </c>
      <c r="Q1836">
        <f t="shared" si="701"/>
        <v>0</v>
      </c>
      <c r="R1836">
        <f t="shared" si="683"/>
        <v>0</v>
      </c>
      <c r="S1836">
        <f t="shared" si="684"/>
        <v>0</v>
      </c>
      <c r="T1836">
        <f t="shared" si="702"/>
        <v>0</v>
      </c>
      <c r="V1836">
        <f t="shared" si="685"/>
        <v>0</v>
      </c>
      <c r="W1836">
        <f t="shared" si="686"/>
        <v>0</v>
      </c>
      <c r="Y1836">
        <f t="shared" si="687"/>
        <v>0</v>
      </c>
      <c r="Z1836">
        <f t="shared" si="688"/>
        <v>0</v>
      </c>
      <c r="AB1836">
        <f t="shared" si="689"/>
        <v>0</v>
      </c>
      <c r="AC1836">
        <f t="shared" si="690"/>
        <v>0</v>
      </c>
      <c r="AE1836">
        <f t="shared" si="691"/>
        <v>0</v>
      </c>
      <c r="AF1836">
        <f t="shared" si="692"/>
        <v>0</v>
      </c>
      <c r="AG1836">
        <f t="shared" si="703"/>
        <v>0</v>
      </c>
      <c r="AH1836">
        <f t="shared" si="704"/>
        <v>0</v>
      </c>
      <c r="AI1836">
        <f t="shared" si="693"/>
        <v>0</v>
      </c>
      <c r="AJ1836">
        <f t="shared" si="694"/>
        <v>0</v>
      </c>
      <c r="AK1836">
        <f t="shared" si="695"/>
        <v>0</v>
      </c>
      <c r="AL1836">
        <f t="shared" si="696"/>
        <v>0</v>
      </c>
      <c r="AM1836">
        <f t="shared" si="697"/>
        <v>0</v>
      </c>
      <c r="AO1836">
        <f t="shared" si="698"/>
        <v>0</v>
      </c>
      <c r="AP1836">
        <f t="shared" si="699"/>
        <v>0</v>
      </c>
    </row>
    <row r="1837" spans="4:42" x14ac:dyDescent="0.2">
      <c r="D1837" s="120">
        <f t="shared" si="681"/>
        <v>0</v>
      </c>
      <c r="O1837">
        <f t="shared" si="682"/>
        <v>0</v>
      </c>
      <c r="P1837">
        <f t="shared" si="700"/>
        <v>431</v>
      </c>
      <c r="Q1837">
        <f t="shared" si="701"/>
        <v>0</v>
      </c>
      <c r="R1837">
        <f t="shared" si="683"/>
        <v>0</v>
      </c>
      <c r="S1837">
        <f t="shared" si="684"/>
        <v>0</v>
      </c>
      <c r="T1837">
        <f t="shared" si="702"/>
        <v>0</v>
      </c>
      <c r="V1837">
        <f t="shared" si="685"/>
        <v>0</v>
      </c>
      <c r="W1837">
        <f t="shared" si="686"/>
        <v>0</v>
      </c>
      <c r="Y1837">
        <f t="shared" si="687"/>
        <v>0</v>
      </c>
      <c r="Z1837">
        <f t="shared" si="688"/>
        <v>0</v>
      </c>
      <c r="AB1837">
        <f t="shared" si="689"/>
        <v>0</v>
      </c>
      <c r="AC1837">
        <f t="shared" si="690"/>
        <v>0</v>
      </c>
      <c r="AE1837">
        <f t="shared" si="691"/>
        <v>0</v>
      </c>
      <c r="AF1837">
        <f t="shared" si="692"/>
        <v>0</v>
      </c>
      <c r="AG1837">
        <f t="shared" si="703"/>
        <v>0</v>
      </c>
      <c r="AH1837">
        <f t="shared" si="704"/>
        <v>0</v>
      </c>
      <c r="AI1837">
        <f t="shared" si="693"/>
        <v>0</v>
      </c>
      <c r="AJ1837">
        <f t="shared" si="694"/>
        <v>0</v>
      </c>
      <c r="AK1837">
        <f t="shared" si="695"/>
        <v>0</v>
      </c>
      <c r="AL1837">
        <f t="shared" si="696"/>
        <v>0</v>
      </c>
      <c r="AM1837">
        <f t="shared" si="697"/>
        <v>0</v>
      </c>
      <c r="AO1837">
        <f t="shared" si="698"/>
        <v>0</v>
      </c>
      <c r="AP1837">
        <f t="shared" si="699"/>
        <v>0</v>
      </c>
    </row>
    <row r="1838" spans="4:42" x14ac:dyDescent="0.2">
      <c r="D1838" s="120">
        <f t="shared" si="681"/>
        <v>0</v>
      </c>
      <c r="O1838">
        <f t="shared" si="682"/>
        <v>0</v>
      </c>
      <c r="P1838">
        <f t="shared" si="700"/>
        <v>431</v>
      </c>
      <c r="Q1838">
        <f t="shared" si="701"/>
        <v>0</v>
      </c>
      <c r="R1838">
        <f t="shared" si="683"/>
        <v>0</v>
      </c>
      <c r="S1838">
        <f t="shared" si="684"/>
        <v>0</v>
      </c>
      <c r="T1838">
        <f t="shared" si="702"/>
        <v>0</v>
      </c>
      <c r="V1838">
        <f t="shared" si="685"/>
        <v>0</v>
      </c>
      <c r="W1838">
        <f t="shared" si="686"/>
        <v>0</v>
      </c>
      <c r="Y1838">
        <f t="shared" si="687"/>
        <v>0</v>
      </c>
      <c r="Z1838">
        <f t="shared" si="688"/>
        <v>0</v>
      </c>
      <c r="AB1838">
        <f t="shared" si="689"/>
        <v>0</v>
      </c>
      <c r="AC1838">
        <f t="shared" si="690"/>
        <v>0</v>
      </c>
      <c r="AE1838">
        <f t="shared" si="691"/>
        <v>0</v>
      </c>
      <c r="AF1838">
        <f t="shared" si="692"/>
        <v>0</v>
      </c>
      <c r="AG1838">
        <f t="shared" si="703"/>
        <v>0</v>
      </c>
      <c r="AH1838">
        <f t="shared" si="704"/>
        <v>0</v>
      </c>
      <c r="AI1838">
        <f t="shared" si="693"/>
        <v>0</v>
      </c>
      <c r="AJ1838">
        <f t="shared" si="694"/>
        <v>0</v>
      </c>
      <c r="AK1838">
        <f t="shared" si="695"/>
        <v>0</v>
      </c>
      <c r="AL1838">
        <f t="shared" si="696"/>
        <v>0</v>
      </c>
      <c r="AM1838">
        <f t="shared" si="697"/>
        <v>0</v>
      </c>
      <c r="AO1838">
        <f t="shared" si="698"/>
        <v>0</v>
      </c>
      <c r="AP1838">
        <f t="shared" si="699"/>
        <v>0</v>
      </c>
    </row>
    <row r="1839" spans="4:42" x14ac:dyDescent="0.2">
      <c r="D1839" s="120">
        <f t="shared" si="681"/>
        <v>0</v>
      </c>
      <c r="O1839">
        <f t="shared" si="682"/>
        <v>0</v>
      </c>
      <c r="P1839">
        <f t="shared" si="700"/>
        <v>431</v>
      </c>
      <c r="Q1839">
        <f t="shared" si="701"/>
        <v>0</v>
      </c>
      <c r="R1839">
        <f t="shared" si="683"/>
        <v>0</v>
      </c>
      <c r="S1839">
        <f t="shared" si="684"/>
        <v>0</v>
      </c>
      <c r="T1839">
        <f t="shared" si="702"/>
        <v>0</v>
      </c>
      <c r="V1839">
        <f t="shared" si="685"/>
        <v>0</v>
      </c>
      <c r="W1839">
        <f t="shared" si="686"/>
        <v>0</v>
      </c>
      <c r="Y1839">
        <f t="shared" si="687"/>
        <v>0</v>
      </c>
      <c r="Z1839">
        <f t="shared" si="688"/>
        <v>0</v>
      </c>
      <c r="AB1839">
        <f t="shared" si="689"/>
        <v>0</v>
      </c>
      <c r="AC1839">
        <f t="shared" si="690"/>
        <v>0</v>
      </c>
      <c r="AE1839">
        <f t="shared" si="691"/>
        <v>0</v>
      </c>
      <c r="AF1839">
        <f t="shared" si="692"/>
        <v>0</v>
      </c>
      <c r="AG1839">
        <f t="shared" si="703"/>
        <v>0</v>
      </c>
      <c r="AH1839">
        <f t="shared" si="704"/>
        <v>0</v>
      </c>
      <c r="AI1839">
        <f t="shared" si="693"/>
        <v>0</v>
      </c>
      <c r="AJ1839">
        <f t="shared" si="694"/>
        <v>0</v>
      </c>
      <c r="AK1839">
        <f t="shared" si="695"/>
        <v>0</v>
      </c>
      <c r="AL1839">
        <f t="shared" si="696"/>
        <v>0</v>
      </c>
      <c r="AM1839">
        <f t="shared" si="697"/>
        <v>0</v>
      </c>
      <c r="AO1839">
        <f t="shared" si="698"/>
        <v>0</v>
      </c>
      <c r="AP1839">
        <f t="shared" si="699"/>
        <v>0</v>
      </c>
    </row>
    <row r="1840" spans="4:42" x14ac:dyDescent="0.2">
      <c r="D1840" s="120">
        <f t="shared" si="681"/>
        <v>0</v>
      </c>
      <c r="O1840">
        <f t="shared" si="682"/>
        <v>0</v>
      </c>
      <c r="P1840">
        <f t="shared" si="700"/>
        <v>431</v>
      </c>
      <c r="Q1840">
        <f t="shared" si="701"/>
        <v>0</v>
      </c>
      <c r="R1840">
        <f t="shared" si="683"/>
        <v>0</v>
      </c>
      <c r="S1840">
        <f t="shared" si="684"/>
        <v>0</v>
      </c>
      <c r="T1840">
        <f t="shared" si="702"/>
        <v>0</v>
      </c>
      <c r="V1840">
        <f t="shared" si="685"/>
        <v>0</v>
      </c>
      <c r="W1840">
        <f t="shared" si="686"/>
        <v>0</v>
      </c>
      <c r="Y1840">
        <f t="shared" si="687"/>
        <v>0</v>
      </c>
      <c r="Z1840">
        <f t="shared" si="688"/>
        <v>0</v>
      </c>
      <c r="AB1840">
        <f t="shared" si="689"/>
        <v>0</v>
      </c>
      <c r="AC1840">
        <f t="shared" si="690"/>
        <v>0</v>
      </c>
      <c r="AE1840">
        <f t="shared" si="691"/>
        <v>0</v>
      </c>
      <c r="AF1840">
        <f t="shared" si="692"/>
        <v>0</v>
      </c>
      <c r="AG1840">
        <f t="shared" si="703"/>
        <v>0</v>
      </c>
      <c r="AH1840">
        <f t="shared" si="704"/>
        <v>0</v>
      </c>
      <c r="AI1840">
        <f t="shared" si="693"/>
        <v>0</v>
      </c>
      <c r="AJ1840">
        <f t="shared" si="694"/>
        <v>0</v>
      </c>
      <c r="AK1840">
        <f t="shared" si="695"/>
        <v>0</v>
      </c>
      <c r="AL1840">
        <f t="shared" si="696"/>
        <v>0</v>
      </c>
      <c r="AM1840">
        <f t="shared" si="697"/>
        <v>0</v>
      </c>
      <c r="AO1840">
        <f t="shared" si="698"/>
        <v>0</v>
      </c>
      <c r="AP1840">
        <f t="shared" si="699"/>
        <v>0</v>
      </c>
    </row>
    <row r="1841" spans="4:42" x14ac:dyDescent="0.2">
      <c r="D1841" s="120">
        <f t="shared" si="681"/>
        <v>0</v>
      </c>
      <c r="O1841">
        <f t="shared" si="682"/>
        <v>0</v>
      </c>
      <c r="P1841">
        <f t="shared" si="700"/>
        <v>431</v>
      </c>
      <c r="Q1841">
        <f t="shared" si="701"/>
        <v>0</v>
      </c>
      <c r="R1841">
        <f t="shared" si="683"/>
        <v>0</v>
      </c>
      <c r="S1841">
        <f t="shared" si="684"/>
        <v>0</v>
      </c>
      <c r="T1841">
        <f t="shared" si="702"/>
        <v>0</v>
      </c>
      <c r="V1841">
        <f t="shared" si="685"/>
        <v>0</v>
      </c>
      <c r="W1841">
        <f t="shared" si="686"/>
        <v>0</v>
      </c>
      <c r="Y1841">
        <f t="shared" si="687"/>
        <v>0</v>
      </c>
      <c r="Z1841">
        <f t="shared" si="688"/>
        <v>0</v>
      </c>
      <c r="AB1841">
        <f t="shared" si="689"/>
        <v>0</v>
      </c>
      <c r="AC1841">
        <f t="shared" si="690"/>
        <v>0</v>
      </c>
      <c r="AE1841">
        <f t="shared" si="691"/>
        <v>0</v>
      </c>
      <c r="AF1841">
        <f t="shared" si="692"/>
        <v>0</v>
      </c>
      <c r="AG1841">
        <f t="shared" si="703"/>
        <v>0</v>
      </c>
      <c r="AH1841">
        <f t="shared" si="704"/>
        <v>0</v>
      </c>
      <c r="AI1841">
        <f t="shared" si="693"/>
        <v>0</v>
      </c>
      <c r="AJ1841">
        <f t="shared" si="694"/>
        <v>0</v>
      </c>
      <c r="AK1841">
        <f t="shared" si="695"/>
        <v>0</v>
      </c>
      <c r="AL1841">
        <f t="shared" si="696"/>
        <v>0</v>
      </c>
      <c r="AM1841">
        <f t="shared" si="697"/>
        <v>0</v>
      </c>
      <c r="AO1841">
        <f t="shared" si="698"/>
        <v>0</v>
      </c>
      <c r="AP1841">
        <f t="shared" si="699"/>
        <v>0</v>
      </c>
    </row>
    <row r="1842" spans="4:42" x14ac:dyDescent="0.2">
      <c r="D1842" s="120">
        <f t="shared" si="681"/>
        <v>0</v>
      </c>
      <c r="O1842">
        <f t="shared" si="682"/>
        <v>0</v>
      </c>
      <c r="P1842">
        <f t="shared" si="700"/>
        <v>431</v>
      </c>
      <c r="Q1842">
        <f t="shared" si="701"/>
        <v>0</v>
      </c>
      <c r="R1842">
        <f t="shared" si="683"/>
        <v>0</v>
      </c>
      <c r="S1842">
        <f t="shared" si="684"/>
        <v>0</v>
      </c>
      <c r="T1842">
        <f t="shared" si="702"/>
        <v>0</v>
      </c>
      <c r="V1842">
        <f t="shared" si="685"/>
        <v>0</v>
      </c>
      <c r="W1842">
        <f t="shared" si="686"/>
        <v>0</v>
      </c>
      <c r="Y1842">
        <f t="shared" si="687"/>
        <v>0</v>
      </c>
      <c r="Z1842">
        <f t="shared" si="688"/>
        <v>0</v>
      </c>
      <c r="AB1842">
        <f t="shared" si="689"/>
        <v>0</v>
      </c>
      <c r="AC1842">
        <f t="shared" si="690"/>
        <v>0</v>
      </c>
      <c r="AE1842">
        <f t="shared" si="691"/>
        <v>0</v>
      </c>
      <c r="AF1842">
        <f t="shared" si="692"/>
        <v>0</v>
      </c>
      <c r="AG1842">
        <f t="shared" si="703"/>
        <v>0</v>
      </c>
      <c r="AH1842">
        <f t="shared" si="704"/>
        <v>0</v>
      </c>
      <c r="AI1842">
        <f t="shared" si="693"/>
        <v>0</v>
      </c>
      <c r="AJ1842">
        <f t="shared" si="694"/>
        <v>0</v>
      </c>
      <c r="AK1842">
        <f t="shared" si="695"/>
        <v>0</v>
      </c>
      <c r="AL1842">
        <f t="shared" si="696"/>
        <v>0</v>
      </c>
      <c r="AM1842">
        <f t="shared" si="697"/>
        <v>0</v>
      </c>
      <c r="AO1842">
        <f t="shared" si="698"/>
        <v>0</v>
      </c>
      <c r="AP1842">
        <f t="shared" si="699"/>
        <v>0</v>
      </c>
    </row>
    <row r="1843" spans="4:42" x14ac:dyDescent="0.2">
      <c r="D1843" s="120">
        <f t="shared" si="681"/>
        <v>0</v>
      </c>
      <c r="O1843">
        <f t="shared" si="682"/>
        <v>0</v>
      </c>
      <c r="P1843">
        <f t="shared" si="700"/>
        <v>431</v>
      </c>
      <c r="Q1843">
        <f t="shared" si="701"/>
        <v>0</v>
      </c>
      <c r="R1843">
        <f t="shared" si="683"/>
        <v>0</v>
      </c>
      <c r="S1843">
        <f t="shared" si="684"/>
        <v>0</v>
      </c>
      <c r="T1843">
        <f t="shared" si="702"/>
        <v>0</v>
      </c>
      <c r="V1843">
        <f t="shared" si="685"/>
        <v>0</v>
      </c>
      <c r="W1843">
        <f t="shared" si="686"/>
        <v>0</v>
      </c>
      <c r="Y1843">
        <f t="shared" si="687"/>
        <v>0</v>
      </c>
      <c r="Z1843">
        <f t="shared" si="688"/>
        <v>0</v>
      </c>
      <c r="AB1843">
        <f t="shared" si="689"/>
        <v>0</v>
      </c>
      <c r="AC1843">
        <f t="shared" si="690"/>
        <v>0</v>
      </c>
      <c r="AE1843">
        <f t="shared" si="691"/>
        <v>0</v>
      </c>
      <c r="AF1843">
        <f t="shared" si="692"/>
        <v>0</v>
      </c>
      <c r="AG1843">
        <f t="shared" si="703"/>
        <v>0</v>
      </c>
      <c r="AH1843">
        <f t="shared" si="704"/>
        <v>0</v>
      </c>
      <c r="AI1843">
        <f t="shared" si="693"/>
        <v>0</v>
      </c>
      <c r="AJ1843">
        <f t="shared" si="694"/>
        <v>0</v>
      </c>
      <c r="AK1843">
        <f t="shared" si="695"/>
        <v>0</v>
      </c>
      <c r="AL1843">
        <f t="shared" si="696"/>
        <v>0</v>
      </c>
      <c r="AM1843">
        <f t="shared" si="697"/>
        <v>0</v>
      </c>
      <c r="AO1843">
        <f t="shared" si="698"/>
        <v>0</v>
      </c>
      <c r="AP1843">
        <f t="shared" si="699"/>
        <v>0</v>
      </c>
    </row>
    <row r="1844" spans="4:42" x14ac:dyDescent="0.2">
      <c r="D1844" s="120">
        <f t="shared" si="681"/>
        <v>0</v>
      </c>
      <c r="O1844">
        <f t="shared" si="682"/>
        <v>0</v>
      </c>
      <c r="P1844">
        <f t="shared" si="700"/>
        <v>431</v>
      </c>
      <c r="Q1844">
        <f t="shared" si="701"/>
        <v>0</v>
      </c>
      <c r="R1844">
        <f t="shared" si="683"/>
        <v>0</v>
      </c>
      <c r="S1844">
        <f t="shared" si="684"/>
        <v>0</v>
      </c>
      <c r="T1844">
        <f t="shared" si="702"/>
        <v>0</v>
      </c>
      <c r="V1844">
        <f t="shared" si="685"/>
        <v>0</v>
      </c>
      <c r="W1844">
        <f t="shared" si="686"/>
        <v>0</v>
      </c>
      <c r="Y1844">
        <f t="shared" si="687"/>
        <v>0</v>
      </c>
      <c r="Z1844">
        <f t="shared" si="688"/>
        <v>0</v>
      </c>
      <c r="AB1844">
        <f t="shared" si="689"/>
        <v>0</v>
      </c>
      <c r="AC1844">
        <f t="shared" si="690"/>
        <v>0</v>
      </c>
      <c r="AE1844">
        <f t="shared" si="691"/>
        <v>0</v>
      </c>
      <c r="AF1844">
        <f t="shared" si="692"/>
        <v>0</v>
      </c>
      <c r="AG1844">
        <f t="shared" si="703"/>
        <v>0</v>
      </c>
      <c r="AH1844">
        <f t="shared" si="704"/>
        <v>0</v>
      </c>
      <c r="AI1844">
        <f t="shared" si="693"/>
        <v>0</v>
      </c>
      <c r="AJ1844">
        <f t="shared" si="694"/>
        <v>0</v>
      </c>
      <c r="AK1844">
        <f t="shared" si="695"/>
        <v>0</v>
      </c>
      <c r="AL1844">
        <f t="shared" si="696"/>
        <v>0</v>
      </c>
      <c r="AM1844">
        <f t="shared" si="697"/>
        <v>0</v>
      </c>
      <c r="AO1844">
        <f t="shared" si="698"/>
        <v>0</v>
      </c>
      <c r="AP1844">
        <f t="shared" si="699"/>
        <v>0</v>
      </c>
    </row>
    <row r="1845" spans="4:42" x14ac:dyDescent="0.2">
      <c r="D1845" s="120">
        <f t="shared" si="681"/>
        <v>0</v>
      </c>
      <c r="O1845">
        <f t="shared" si="682"/>
        <v>0</v>
      </c>
      <c r="P1845">
        <f t="shared" si="700"/>
        <v>431</v>
      </c>
      <c r="Q1845">
        <f t="shared" si="701"/>
        <v>0</v>
      </c>
      <c r="R1845">
        <f t="shared" si="683"/>
        <v>0</v>
      </c>
      <c r="S1845">
        <f t="shared" si="684"/>
        <v>0</v>
      </c>
      <c r="T1845">
        <f t="shared" si="702"/>
        <v>0</v>
      </c>
      <c r="V1845">
        <f t="shared" si="685"/>
        <v>0</v>
      </c>
      <c r="W1845">
        <f t="shared" si="686"/>
        <v>0</v>
      </c>
      <c r="Y1845">
        <f t="shared" si="687"/>
        <v>0</v>
      </c>
      <c r="Z1845">
        <f t="shared" si="688"/>
        <v>0</v>
      </c>
      <c r="AB1845">
        <f t="shared" si="689"/>
        <v>0</v>
      </c>
      <c r="AC1845">
        <f t="shared" si="690"/>
        <v>0</v>
      </c>
      <c r="AE1845">
        <f t="shared" si="691"/>
        <v>0</v>
      </c>
      <c r="AF1845">
        <f t="shared" si="692"/>
        <v>0</v>
      </c>
      <c r="AG1845">
        <f t="shared" si="703"/>
        <v>0</v>
      </c>
      <c r="AH1845">
        <f t="shared" si="704"/>
        <v>0</v>
      </c>
      <c r="AI1845">
        <f t="shared" si="693"/>
        <v>0</v>
      </c>
      <c r="AJ1845">
        <f t="shared" si="694"/>
        <v>0</v>
      </c>
      <c r="AK1845">
        <f t="shared" si="695"/>
        <v>0</v>
      </c>
      <c r="AL1845">
        <f t="shared" si="696"/>
        <v>0</v>
      </c>
      <c r="AM1845">
        <f t="shared" si="697"/>
        <v>0</v>
      </c>
      <c r="AO1845">
        <f t="shared" si="698"/>
        <v>0</v>
      </c>
      <c r="AP1845">
        <f t="shared" si="699"/>
        <v>0</v>
      </c>
    </row>
    <row r="1846" spans="4:42" x14ac:dyDescent="0.2">
      <c r="D1846" s="120">
        <f t="shared" si="681"/>
        <v>0</v>
      </c>
      <c r="O1846">
        <f t="shared" si="682"/>
        <v>0</v>
      </c>
      <c r="P1846">
        <f t="shared" si="700"/>
        <v>431</v>
      </c>
      <c r="Q1846">
        <f t="shared" si="701"/>
        <v>0</v>
      </c>
      <c r="R1846">
        <f t="shared" si="683"/>
        <v>0</v>
      </c>
      <c r="S1846">
        <f t="shared" si="684"/>
        <v>0</v>
      </c>
      <c r="T1846">
        <f t="shared" si="702"/>
        <v>0</v>
      </c>
      <c r="V1846">
        <f t="shared" si="685"/>
        <v>0</v>
      </c>
      <c r="W1846">
        <f t="shared" si="686"/>
        <v>0</v>
      </c>
      <c r="Y1846">
        <f t="shared" si="687"/>
        <v>0</v>
      </c>
      <c r="Z1846">
        <f t="shared" si="688"/>
        <v>0</v>
      </c>
      <c r="AB1846">
        <f t="shared" si="689"/>
        <v>0</v>
      </c>
      <c r="AC1846">
        <f t="shared" si="690"/>
        <v>0</v>
      </c>
      <c r="AE1846">
        <f t="shared" si="691"/>
        <v>0</v>
      </c>
      <c r="AF1846">
        <f t="shared" si="692"/>
        <v>0</v>
      </c>
      <c r="AG1846">
        <f t="shared" si="703"/>
        <v>0</v>
      </c>
      <c r="AH1846">
        <f t="shared" si="704"/>
        <v>0</v>
      </c>
      <c r="AI1846">
        <f t="shared" si="693"/>
        <v>0</v>
      </c>
      <c r="AJ1846">
        <f t="shared" si="694"/>
        <v>0</v>
      </c>
      <c r="AK1846">
        <f t="shared" si="695"/>
        <v>0</v>
      </c>
      <c r="AL1846">
        <f t="shared" si="696"/>
        <v>0</v>
      </c>
      <c r="AM1846">
        <f t="shared" si="697"/>
        <v>0</v>
      </c>
      <c r="AO1846">
        <f t="shared" si="698"/>
        <v>0</v>
      </c>
      <c r="AP1846">
        <f t="shared" si="699"/>
        <v>0</v>
      </c>
    </row>
    <row r="1847" spans="4:42" x14ac:dyDescent="0.2">
      <c r="D1847" s="120">
        <f t="shared" si="681"/>
        <v>0</v>
      </c>
      <c r="O1847">
        <f t="shared" si="682"/>
        <v>0</v>
      </c>
      <c r="P1847">
        <f t="shared" si="700"/>
        <v>431</v>
      </c>
      <c r="Q1847">
        <f t="shared" si="701"/>
        <v>0</v>
      </c>
      <c r="R1847">
        <f t="shared" si="683"/>
        <v>0</v>
      </c>
      <c r="S1847">
        <f t="shared" si="684"/>
        <v>0</v>
      </c>
      <c r="T1847">
        <f t="shared" si="702"/>
        <v>0</v>
      </c>
      <c r="V1847">
        <f t="shared" si="685"/>
        <v>0</v>
      </c>
      <c r="W1847">
        <f t="shared" si="686"/>
        <v>0</v>
      </c>
      <c r="Y1847">
        <f t="shared" si="687"/>
        <v>0</v>
      </c>
      <c r="Z1847">
        <f t="shared" si="688"/>
        <v>0</v>
      </c>
      <c r="AB1847">
        <f t="shared" si="689"/>
        <v>0</v>
      </c>
      <c r="AC1847">
        <f t="shared" si="690"/>
        <v>0</v>
      </c>
      <c r="AE1847">
        <f t="shared" si="691"/>
        <v>0</v>
      </c>
      <c r="AF1847">
        <f t="shared" si="692"/>
        <v>0</v>
      </c>
      <c r="AG1847">
        <f t="shared" si="703"/>
        <v>0</v>
      </c>
      <c r="AH1847">
        <f t="shared" si="704"/>
        <v>0</v>
      </c>
      <c r="AI1847">
        <f t="shared" si="693"/>
        <v>0</v>
      </c>
      <c r="AJ1847">
        <f t="shared" si="694"/>
        <v>0</v>
      </c>
      <c r="AK1847">
        <f t="shared" si="695"/>
        <v>0</v>
      </c>
      <c r="AL1847">
        <f t="shared" si="696"/>
        <v>0</v>
      </c>
      <c r="AM1847">
        <f t="shared" si="697"/>
        <v>0</v>
      </c>
      <c r="AO1847">
        <f t="shared" si="698"/>
        <v>0</v>
      </c>
      <c r="AP1847">
        <f t="shared" si="699"/>
        <v>0</v>
      </c>
    </row>
    <row r="1848" spans="4:42" x14ac:dyDescent="0.2">
      <c r="D1848" s="120">
        <f t="shared" si="681"/>
        <v>0</v>
      </c>
      <c r="O1848">
        <f t="shared" si="682"/>
        <v>0</v>
      </c>
      <c r="P1848">
        <f t="shared" si="700"/>
        <v>431</v>
      </c>
      <c r="Q1848">
        <f t="shared" si="701"/>
        <v>0</v>
      </c>
      <c r="R1848">
        <f t="shared" si="683"/>
        <v>0</v>
      </c>
      <c r="S1848">
        <f t="shared" si="684"/>
        <v>0</v>
      </c>
      <c r="T1848">
        <f t="shared" si="702"/>
        <v>0</v>
      </c>
      <c r="V1848">
        <f t="shared" si="685"/>
        <v>0</v>
      </c>
      <c r="W1848">
        <f t="shared" si="686"/>
        <v>0</v>
      </c>
      <c r="Y1848">
        <f t="shared" si="687"/>
        <v>0</v>
      </c>
      <c r="Z1848">
        <f t="shared" si="688"/>
        <v>0</v>
      </c>
      <c r="AB1848">
        <f t="shared" si="689"/>
        <v>0</v>
      </c>
      <c r="AC1848">
        <f t="shared" si="690"/>
        <v>0</v>
      </c>
      <c r="AE1848">
        <f t="shared" si="691"/>
        <v>0</v>
      </c>
      <c r="AF1848">
        <f t="shared" si="692"/>
        <v>0</v>
      </c>
      <c r="AG1848">
        <f t="shared" si="703"/>
        <v>0</v>
      </c>
      <c r="AH1848">
        <f t="shared" si="704"/>
        <v>0</v>
      </c>
      <c r="AI1848">
        <f t="shared" si="693"/>
        <v>0</v>
      </c>
      <c r="AJ1848">
        <f t="shared" si="694"/>
        <v>0</v>
      </c>
      <c r="AK1848">
        <f t="shared" si="695"/>
        <v>0</v>
      </c>
      <c r="AL1848">
        <f t="shared" si="696"/>
        <v>0</v>
      </c>
      <c r="AM1848">
        <f t="shared" si="697"/>
        <v>0</v>
      </c>
      <c r="AO1848">
        <f t="shared" si="698"/>
        <v>0</v>
      </c>
      <c r="AP1848">
        <f t="shared" si="699"/>
        <v>0</v>
      </c>
    </row>
    <row r="1849" spans="4:42" x14ac:dyDescent="0.2">
      <c r="D1849" s="120">
        <f t="shared" si="681"/>
        <v>0</v>
      </c>
      <c r="O1849">
        <f t="shared" si="682"/>
        <v>0</v>
      </c>
      <c r="P1849">
        <f t="shared" si="700"/>
        <v>431</v>
      </c>
      <c r="Q1849">
        <f t="shared" si="701"/>
        <v>0</v>
      </c>
      <c r="R1849">
        <f t="shared" si="683"/>
        <v>0</v>
      </c>
      <c r="S1849">
        <f t="shared" si="684"/>
        <v>0</v>
      </c>
      <c r="T1849">
        <f t="shared" si="702"/>
        <v>0</v>
      </c>
      <c r="V1849">
        <f t="shared" si="685"/>
        <v>0</v>
      </c>
      <c r="W1849">
        <f t="shared" si="686"/>
        <v>0</v>
      </c>
      <c r="Y1849">
        <f t="shared" si="687"/>
        <v>0</v>
      </c>
      <c r="Z1849">
        <f t="shared" si="688"/>
        <v>0</v>
      </c>
      <c r="AB1849">
        <f t="shared" si="689"/>
        <v>0</v>
      </c>
      <c r="AC1849">
        <f t="shared" si="690"/>
        <v>0</v>
      </c>
      <c r="AE1849">
        <f t="shared" si="691"/>
        <v>0</v>
      </c>
      <c r="AF1849">
        <f t="shared" si="692"/>
        <v>0</v>
      </c>
      <c r="AG1849">
        <f t="shared" si="703"/>
        <v>0</v>
      </c>
      <c r="AH1849">
        <f t="shared" si="704"/>
        <v>0</v>
      </c>
      <c r="AI1849">
        <f t="shared" si="693"/>
        <v>0</v>
      </c>
      <c r="AJ1849">
        <f t="shared" si="694"/>
        <v>0</v>
      </c>
      <c r="AK1849">
        <f t="shared" si="695"/>
        <v>0</v>
      </c>
      <c r="AL1849">
        <f t="shared" si="696"/>
        <v>0</v>
      </c>
      <c r="AM1849">
        <f t="shared" si="697"/>
        <v>0</v>
      </c>
      <c r="AO1849">
        <f t="shared" si="698"/>
        <v>0</v>
      </c>
      <c r="AP1849">
        <f t="shared" si="699"/>
        <v>0</v>
      </c>
    </row>
    <row r="1850" spans="4:42" x14ac:dyDescent="0.2">
      <c r="D1850" s="120">
        <f t="shared" si="681"/>
        <v>0</v>
      </c>
      <c r="O1850">
        <f t="shared" si="682"/>
        <v>0</v>
      </c>
      <c r="P1850">
        <f t="shared" si="700"/>
        <v>431</v>
      </c>
      <c r="Q1850">
        <f t="shared" si="701"/>
        <v>0</v>
      </c>
      <c r="R1850">
        <f t="shared" si="683"/>
        <v>0</v>
      </c>
      <c r="S1850">
        <f t="shared" si="684"/>
        <v>0</v>
      </c>
      <c r="T1850">
        <f t="shared" si="702"/>
        <v>0</v>
      </c>
      <c r="V1850">
        <f t="shared" si="685"/>
        <v>0</v>
      </c>
      <c r="W1850">
        <f t="shared" si="686"/>
        <v>0</v>
      </c>
      <c r="Y1850">
        <f t="shared" si="687"/>
        <v>0</v>
      </c>
      <c r="Z1850">
        <f t="shared" si="688"/>
        <v>0</v>
      </c>
      <c r="AB1850">
        <f t="shared" si="689"/>
        <v>0</v>
      </c>
      <c r="AC1850">
        <f t="shared" si="690"/>
        <v>0</v>
      </c>
      <c r="AE1850">
        <f t="shared" si="691"/>
        <v>0</v>
      </c>
      <c r="AF1850">
        <f t="shared" si="692"/>
        <v>0</v>
      </c>
      <c r="AG1850">
        <f t="shared" si="703"/>
        <v>0</v>
      </c>
      <c r="AH1850">
        <f t="shared" si="704"/>
        <v>0</v>
      </c>
      <c r="AI1850">
        <f t="shared" si="693"/>
        <v>0</v>
      </c>
      <c r="AJ1850">
        <f t="shared" si="694"/>
        <v>0</v>
      </c>
      <c r="AK1850">
        <f t="shared" si="695"/>
        <v>0</v>
      </c>
      <c r="AL1850">
        <f t="shared" si="696"/>
        <v>0</v>
      </c>
      <c r="AM1850">
        <f t="shared" si="697"/>
        <v>0</v>
      </c>
      <c r="AO1850">
        <f t="shared" si="698"/>
        <v>0</v>
      </c>
      <c r="AP1850">
        <f t="shared" si="699"/>
        <v>0</v>
      </c>
    </row>
    <row r="1851" spans="4:42" x14ac:dyDescent="0.2">
      <c r="D1851" s="120">
        <f t="shared" si="681"/>
        <v>0</v>
      </c>
      <c r="O1851">
        <f t="shared" si="682"/>
        <v>0</v>
      </c>
      <c r="P1851">
        <f t="shared" si="700"/>
        <v>431</v>
      </c>
      <c r="Q1851">
        <f t="shared" si="701"/>
        <v>0</v>
      </c>
      <c r="R1851">
        <f t="shared" si="683"/>
        <v>0</v>
      </c>
      <c r="S1851">
        <f t="shared" si="684"/>
        <v>0</v>
      </c>
      <c r="T1851">
        <f t="shared" si="702"/>
        <v>0</v>
      </c>
      <c r="V1851">
        <f t="shared" si="685"/>
        <v>0</v>
      </c>
      <c r="W1851">
        <f t="shared" si="686"/>
        <v>0</v>
      </c>
      <c r="Y1851">
        <f t="shared" si="687"/>
        <v>0</v>
      </c>
      <c r="Z1851">
        <f t="shared" si="688"/>
        <v>0</v>
      </c>
      <c r="AB1851">
        <f t="shared" si="689"/>
        <v>0</v>
      </c>
      <c r="AC1851">
        <f t="shared" si="690"/>
        <v>0</v>
      </c>
      <c r="AE1851">
        <f t="shared" si="691"/>
        <v>0</v>
      </c>
      <c r="AF1851">
        <f t="shared" si="692"/>
        <v>0</v>
      </c>
      <c r="AG1851">
        <f t="shared" si="703"/>
        <v>0</v>
      </c>
      <c r="AH1851">
        <f t="shared" si="704"/>
        <v>0</v>
      </c>
      <c r="AI1851">
        <f t="shared" si="693"/>
        <v>0</v>
      </c>
      <c r="AJ1851">
        <f t="shared" si="694"/>
        <v>0</v>
      </c>
      <c r="AK1851">
        <f t="shared" si="695"/>
        <v>0</v>
      </c>
      <c r="AL1851">
        <f t="shared" si="696"/>
        <v>0</v>
      </c>
      <c r="AM1851">
        <f t="shared" si="697"/>
        <v>0</v>
      </c>
      <c r="AO1851">
        <f t="shared" si="698"/>
        <v>0</v>
      </c>
      <c r="AP1851">
        <f t="shared" si="699"/>
        <v>0</v>
      </c>
    </row>
    <row r="1852" spans="4:42" x14ac:dyDescent="0.2">
      <c r="D1852" s="120">
        <f t="shared" si="681"/>
        <v>0</v>
      </c>
      <c r="O1852">
        <f t="shared" si="682"/>
        <v>0</v>
      </c>
      <c r="P1852">
        <f t="shared" si="700"/>
        <v>431</v>
      </c>
      <c r="Q1852">
        <f t="shared" si="701"/>
        <v>0</v>
      </c>
      <c r="R1852">
        <f t="shared" si="683"/>
        <v>0</v>
      </c>
      <c r="S1852">
        <f t="shared" si="684"/>
        <v>0</v>
      </c>
      <c r="T1852">
        <f t="shared" si="702"/>
        <v>0</v>
      </c>
      <c r="V1852">
        <f t="shared" si="685"/>
        <v>0</v>
      </c>
      <c r="W1852">
        <f t="shared" si="686"/>
        <v>0</v>
      </c>
      <c r="Y1852">
        <f t="shared" si="687"/>
        <v>0</v>
      </c>
      <c r="Z1852">
        <f t="shared" si="688"/>
        <v>0</v>
      </c>
      <c r="AB1852">
        <f t="shared" si="689"/>
        <v>0</v>
      </c>
      <c r="AC1852">
        <f t="shared" si="690"/>
        <v>0</v>
      </c>
      <c r="AE1852">
        <f t="shared" si="691"/>
        <v>0</v>
      </c>
      <c r="AF1852">
        <f t="shared" si="692"/>
        <v>0</v>
      </c>
      <c r="AG1852">
        <f t="shared" si="703"/>
        <v>0</v>
      </c>
      <c r="AH1852">
        <f t="shared" si="704"/>
        <v>0</v>
      </c>
      <c r="AI1852">
        <f t="shared" si="693"/>
        <v>0</v>
      </c>
      <c r="AJ1852">
        <f t="shared" si="694"/>
        <v>0</v>
      </c>
      <c r="AK1852">
        <f t="shared" si="695"/>
        <v>0</v>
      </c>
      <c r="AL1852">
        <f t="shared" si="696"/>
        <v>0</v>
      </c>
      <c r="AM1852">
        <f t="shared" si="697"/>
        <v>0</v>
      </c>
      <c r="AO1852">
        <f t="shared" si="698"/>
        <v>0</v>
      </c>
      <c r="AP1852">
        <f t="shared" si="699"/>
        <v>0</v>
      </c>
    </row>
    <row r="1853" spans="4:42" x14ac:dyDescent="0.2">
      <c r="D1853" s="120">
        <f t="shared" si="681"/>
        <v>0</v>
      </c>
      <c r="O1853">
        <f t="shared" si="682"/>
        <v>0</v>
      </c>
      <c r="P1853">
        <f t="shared" si="700"/>
        <v>431</v>
      </c>
      <c r="Q1853">
        <f t="shared" si="701"/>
        <v>0</v>
      </c>
      <c r="R1853">
        <f t="shared" si="683"/>
        <v>0</v>
      </c>
      <c r="S1853">
        <f t="shared" si="684"/>
        <v>0</v>
      </c>
      <c r="T1853">
        <f t="shared" si="702"/>
        <v>0</v>
      </c>
      <c r="V1853">
        <f t="shared" si="685"/>
        <v>0</v>
      </c>
      <c r="W1853">
        <f t="shared" si="686"/>
        <v>0</v>
      </c>
      <c r="Y1853">
        <f t="shared" si="687"/>
        <v>0</v>
      </c>
      <c r="Z1853">
        <f t="shared" si="688"/>
        <v>0</v>
      </c>
      <c r="AB1853">
        <f t="shared" si="689"/>
        <v>0</v>
      </c>
      <c r="AC1853">
        <f t="shared" si="690"/>
        <v>0</v>
      </c>
      <c r="AE1853">
        <f t="shared" si="691"/>
        <v>0</v>
      </c>
      <c r="AF1853">
        <f t="shared" si="692"/>
        <v>0</v>
      </c>
      <c r="AG1853">
        <f t="shared" si="703"/>
        <v>0</v>
      </c>
      <c r="AH1853">
        <f t="shared" si="704"/>
        <v>0</v>
      </c>
      <c r="AI1853">
        <f t="shared" si="693"/>
        <v>0</v>
      </c>
      <c r="AJ1853">
        <f t="shared" si="694"/>
        <v>0</v>
      </c>
      <c r="AK1853">
        <f t="shared" si="695"/>
        <v>0</v>
      </c>
      <c r="AL1853">
        <f t="shared" si="696"/>
        <v>0</v>
      </c>
      <c r="AM1853">
        <f t="shared" si="697"/>
        <v>0</v>
      </c>
      <c r="AO1853">
        <f t="shared" si="698"/>
        <v>0</v>
      </c>
      <c r="AP1853">
        <f t="shared" si="699"/>
        <v>0</v>
      </c>
    </row>
    <row r="1854" spans="4:42" x14ac:dyDescent="0.2">
      <c r="D1854" s="120">
        <f t="shared" si="681"/>
        <v>0</v>
      </c>
      <c r="O1854">
        <f t="shared" si="682"/>
        <v>0</v>
      </c>
      <c r="P1854">
        <f t="shared" si="700"/>
        <v>431</v>
      </c>
      <c r="Q1854">
        <f t="shared" si="701"/>
        <v>0</v>
      </c>
      <c r="R1854">
        <f t="shared" si="683"/>
        <v>0</v>
      </c>
      <c r="S1854">
        <f t="shared" si="684"/>
        <v>0</v>
      </c>
      <c r="T1854">
        <f t="shared" si="702"/>
        <v>0</v>
      </c>
      <c r="V1854">
        <f t="shared" si="685"/>
        <v>0</v>
      </c>
      <c r="W1854">
        <f t="shared" si="686"/>
        <v>0</v>
      </c>
      <c r="Y1854">
        <f t="shared" si="687"/>
        <v>0</v>
      </c>
      <c r="Z1854">
        <f t="shared" si="688"/>
        <v>0</v>
      </c>
      <c r="AB1854">
        <f t="shared" si="689"/>
        <v>0</v>
      </c>
      <c r="AC1854">
        <f t="shared" si="690"/>
        <v>0</v>
      </c>
      <c r="AE1854">
        <f t="shared" si="691"/>
        <v>0</v>
      </c>
      <c r="AF1854">
        <f t="shared" si="692"/>
        <v>0</v>
      </c>
      <c r="AG1854">
        <f t="shared" si="703"/>
        <v>0</v>
      </c>
      <c r="AH1854">
        <f t="shared" si="704"/>
        <v>0</v>
      </c>
      <c r="AI1854">
        <f t="shared" si="693"/>
        <v>0</v>
      </c>
      <c r="AJ1854">
        <f t="shared" si="694"/>
        <v>0</v>
      </c>
      <c r="AK1854">
        <f t="shared" si="695"/>
        <v>0</v>
      </c>
      <c r="AL1854">
        <f t="shared" si="696"/>
        <v>0</v>
      </c>
      <c r="AM1854">
        <f t="shared" si="697"/>
        <v>0</v>
      </c>
      <c r="AO1854">
        <f t="shared" si="698"/>
        <v>0</v>
      </c>
      <c r="AP1854">
        <f t="shared" si="699"/>
        <v>0</v>
      </c>
    </row>
    <row r="1855" spans="4:42" x14ac:dyDescent="0.2">
      <c r="D1855" s="120">
        <f t="shared" si="681"/>
        <v>0</v>
      </c>
      <c r="O1855">
        <f t="shared" si="682"/>
        <v>0</v>
      </c>
      <c r="P1855">
        <f t="shared" si="700"/>
        <v>431</v>
      </c>
      <c r="Q1855">
        <f t="shared" si="701"/>
        <v>0</v>
      </c>
      <c r="R1855">
        <f t="shared" si="683"/>
        <v>0</v>
      </c>
      <c r="S1855">
        <f t="shared" si="684"/>
        <v>0</v>
      </c>
      <c r="T1855">
        <f t="shared" si="702"/>
        <v>0</v>
      </c>
      <c r="V1855">
        <f t="shared" si="685"/>
        <v>0</v>
      </c>
      <c r="W1855">
        <f t="shared" si="686"/>
        <v>0</v>
      </c>
      <c r="Y1855">
        <f t="shared" si="687"/>
        <v>0</v>
      </c>
      <c r="Z1855">
        <f t="shared" si="688"/>
        <v>0</v>
      </c>
      <c r="AB1855">
        <f t="shared" si="689"/>
        <v>0</v>
      </c>
      <c r="AC1855">
        <f t="shared" si="690"/>
        <v>0</v>
      </c>
      <c r="AE1855">
        <f t="shared" si="691"/>
        <v>0</v>
      </c>
      <c r="AF1855">
        <f t="shared" si="692"/>
        <v>0</v>
      </c>
      <c r="AG1855">
        <f t="shared" si="703"/>
        <v>0</v>
      </c>
      <c r="AH1855">
        <f t="shared" si="704"/>
        <v>0</v>
      </c>
      <c r="AI1855">
        <f t="shared" si="693"/>
        <v>0</v>
      </c>
      <c r="AJ1855">
        <f t="shared" si="694"/>
        <v>0</v>
      </c>
      <c r="AK1855">
        <f t="shared" si="695"/>
        <v>0</v>
      </c>
      <c r="AL1855">
        <f t="shared" si="696"/>
        <v>0</v>
      </c>
      <c r="AM1855">
        <f t="shared" si="697"/>
        <v>0</v>
      </c>
      <c r="AO1855">
        <f t="shared" si="698"/>
        <v>0</v>
      </c>
      <c r="AP1855">
        <f t="shared" si="699"/>
        <v>0</v>
      </c>
    </row>
    <row r="1856" spans="4:42" x14ac:dyDescent="0.2">
      <c r="D1856" s="120">
        <f t="shared" si="681"/>
        <v>0</v>
      </c>
      <c r="O1856">
        <f t="shared" si="682"/>
        <v>0</v>
      </c>
      <c r="P1856">
        <f t="shared" si="700"/>
        <v>431</v>
      </c>
      <c r="Q1856">
        <f t="shared" si="701"/>
        <v>0</v>
      </c>
      <c r="R1856">
        <f t="shared" si="683"/>
        <v>0</v>
      </c>
      <c r="S1856">
        <f t="shared" si="684"/>
        <v>0</v>
      </c>
      <c r="T1856">
        <f t="shared" si="702"/>
        <v>0</v>
      </c>
      <c r="V1856">
        <f t="shared" si="685"/>
        <v>0</v>
      </c>
      <c r="W1856">
        <f t="shared" si="686"/>
        <v>0</v>
      </c>
      <c r="Y1856">
        <f t="shared" si="687"/>
        <v>0</v>
      </c>
      <c r="Z1856">
        <f t="shared" si="688"/>
        <v>0</v>
      </c>
      <c r="AB1856">
        <f t="shared" si="689"/>
        <v>0</v>
      </c>
      <c r="AC1856">
        <f t="shared" si="690"/>
        <v>0</v>
      </c>
      <c r="AE1856">
        <f t="shared" si="691"/>
        <v>0</v>
      </c>
      <c r="AF1856">
        <f t="shared" si="692"/>
        <v>0</v>
      </c>
      <c r="AG1856">
        <f t="shared" si="703"/>
        <v>0</v>
      </c>
      <c r="AH1856">
        <f t="shared" si="704"/>
        <v>0</v>
      </c>
      <c r="AI1856">
        <f t="shared" si="693"/>
        <v>0</v>
      </c>
      <c r="AJ1856">
        <f t="shared" si="694"/>
        <v>0</v>
      </c>
      <c r="AK1856">
        <f t="shared" si="695"/>
        <v>0</v>
      </c>
      <c r="AL1856">
        <f t="shared" si="696"/>
        <v>0</v>
      </c>
      <c r="AM1856">
        <f t="shared" si="697"/>
        <v>0</v>
      </c>
      <c r="AO1856">
        <f t="shared" si="698"/>
        <v>0</v>
      </c>
      <c r="AP1856">
        <f t="shared" si="699"/>
        <v>0</v>
      </c>
    </row>
    <row r="1857" spans="4:42" x14ac:dyDescent="0.2">
      <c r="D1857" s="120">
        <f t="shared" si="681"/>
        <v>0</v>
      </c>
      <c r="O1857">
        <f t="shared" si="682"/>
        <v>0</v>
      </c>
      <c r="P1857">
        <f t="shared" si="700"/>
        <v>431</v>
      </c>
      <c r="Q1857">
        <f t="shared" si="701"/>
        <v>0</v>
      </c>
      <c r="R1857">
        <f t="shared" si="683"/>
        <v>0</v>
      </c>
      <c r="S1857">
        <f t="shared" si="684"/>
        <v>0</v>
      </c>
      <c r="T1857">
        <f t="shared" si="702"/>
        <v>0</v>
      </c>
      <c r="V1857">
        <f t="shared" si="685"/>
        <v>0</v>
      </c>
      <c r="W1857">
        <f t="shared" si="686"/>
        <v>0</v>
      </c>
      <c r="Y1857">
        <f t="shared" si="687"/>
        <v>0</v>
      </c>
      <c r="Z1857">
        <f t="shared" si="688"/>
        <v>0</v>
      </c>
      <c r="AB1857">
        <f t="shared" si="689"/>
        <v>0</v>
      </c>
      <c r="AC1857">
        <f t="shared" si="690"/>
        <v>0</v>
      </c>
      <c r="AE1857">
        <f t="shared" si="691"/>
        <v>0</v>
      </c>
      <c r="AF1857">
        <f t="shared" si="692"/>
        <v>0</v>
      </c>
      <c r="AG1857">
        <f t="shared" si="703"/>
        <v>0</v>
      </c>
      <c r="AH1857">
        <f t="shared" si="704"/>
        <v>0</v>
      </c>
      <c r="AI1857">
        <f t="shared" si="693"/>
        <v>0</v>
      </c>
      <c r="AJ1857">
        <f t="shared" si="694"/>
        <v>0</v>
      </c>
      <c r="AK1857">
        <f t="shared" si="695"/>
        <v>0</v>
      </c>
      <c r="AL1857">
        <f t="shared" si="696"/>
        <v>0</v>
      </c>
      <c r="AM1857">
        <f t="shared" si="697"/>
        <v>0</v>
      </c>
      <c r="AO1857">
        <f t="shared" si="698"/>
        <v>0</v>
      </c>
      <c r="AP1857">
        <f t="shared" si="699"/>
        <v>0</v>
      </c>
    </row>
    <row r="1858" spans="4:42" x14ac:dyDescent="0.2">
      <c r="D1858" s="120">
        <f t="shared" ref="D1858:D1921" si="705">$T1858*SIGN($B1858)</f>
        <v>0</v>
      </c>
      <c r="O1858">
        <f t="shared" ref="O1858:O1921" si="706">($N$2-$A1858)*SIGN($A1858)</f>
        <v>0</v>
      </c>
      <c r="P1858">
        <f t="shared" si="700"/>
        <v>431</v>
      </c>
      <c r="Q1858">
        <f t="shared" si="701"/>
        <v>0</v>
      </c>
      <c r="R1858">
        <f t="shared" ref="R1858:R1921" si="707">(SUM($B$2:$C$2000)-$Q1858+1)*SIGN($Q1858)</f>
        <v>0</v>
      </c>
      <c r="S1858">
        <f t="shared" ref="S1858:S1921" si="708">($R1858-$B1858)/($R1858*SIGN($B1858)+(1-SIGN($B1858)))</f>
        <v>0</v>
      </c>
      <c r="T1858">
        <f t="shared" si="702"/>
        <v>0</v>
      </c>
      <c r="V1858">
        <f t="shared" ref="V1858:V1921" si="709">SIGN(MAX(SIGN($S1858)*(0.5-$T1858), 0))*ROW()</f>
        <v>0</v>
      </c>
      <c r="W1858">
        <f t="shared" ref="W1858:W1921" si="710">($R$2-$V1858)*SIGN($V1858)</f>
        <v>0</v>
      </c>
      <c r="Y1858">
        <f t="shared" ref="Y1858:Y1921" si="711">SIGN(MAX(SIGN($S1858)*(0.25-$T1858), 0))*ROW()</f>
        <v>0</v>
      </c>
      <c r="Z1858">
        <f t="shared" ref="Z1858:Z1921" si="712">($R$2-$Y1858)*SIGN($Y1858)</f>
        <v>0</v>
      </c>
      <c r="AB1858">
        <f t="shared" ref="AB1858:AB1921" si="713">SIGN(MAX(SIGN($S1858)*(0.75-$T1858), 0))*ROW()</f>
        <v>0</v>
      </c>
      <c r="AC1858">
        <f t="shared" ref="AC1858:AC1921" si="714">($R$2-$AB1858)*SIGN($AB1858)</f>
        <v>0</v>
      </c>
      <c r="AE1858">
        <f t="shared" ref="AE1858:AE1921" si="715">$A1858*$B1858</f>
        <v>0</v>
      </c>
      <c r="AF1858">
        <f t="shared" ref="AF1858:AF1921" si="716">$AG1858*$AH1858</f>
        <v>0</v>
      </c>
      <c r="AG1858">
        <f t="shared" si="703"/>
        <v>0</v>
      </c>
      <c r="AH1858">
        <f t="shared" si="704"/>
        <v>0</v>
      </c>
      <c r="AI1858">
        <f t="shared" ref="AI1858:AI1921" si="717">$AF1858+$AI1859</f>
        <v>0</v>
      </c>
      <c r="AJ1858">
        <f t="shared" ref="AJ1858:AJ1921" si="718">$AI1859*SIGN($AE1858)</f>
        <v>0</v>
      </c>
      <c r="AK1858">
        <f t="shared" ref="AK1858:AK1921" si="719">($B1858*$AJ1858^2)/((1-(SIGN($AJ1858)))+($R1858*($R1858-$B1858)))</f>
        <v>0</v>
      </c>
      <c r="AL1858">
        <f t="shared" ref="AL1858:AL1921" si="720">SIGN(MAX(SIGN($S1858)*(0.95-$T1858), 0))*ROW()</f>
        <v>0</v>
      </c>
      <c r="AM1858">
        <f t="shared" ref="AM1858:AM1921" si="721">($R$2-$AL1858)*SIGN($AL1858)</f>
        <v>0</v>
      </c>
      <c r="AO1858">
        <f t="shared" ref="AO1858:AO1921" si="722">SIGN(MAX(SIGN($S1858)*(0.05-$T1858), 0))*ROW()</f>
        <v>0</v>
      </c>
      <c r="AP1858">
        <f t="shared" ref="AP1858:AP1921" si="723">($R$2-$AO1858)*SIGN($AO1858)</f>
        <v>0</v>
      </c>
    </row>
    <row r="1859" spans="4:42" x14ac:dyDescent="0.2">
      <c r="D1859" s="120">
        <f t="shared" si="705"/>
        <v>0</v>
      </c>
      <c r="O1859">
        <f t="shared" si="706"/>
        <v>0</v>
      </c>
      <c r="P1859">
        <f t="shared" ref="P1859:P1922" si="724">($P1858+$B1859+$C1858)</f>
        <v>431</v>
      </c>
      <c r="Q1859">
        <f t="shared" ref="Q1859:Q1922" si="725">$P1859*SIGN($B1859)-($B1859-SIGN($B1859))</f>
        <v>0</v>
      </c>
      <c r="R1859">
        <f t="shared" si="707"/>
        <v>0</v>
      </c>
      <c r="S1859">
        <f t="shared" si="708"/>
        <v>0</v>
      </c>
      <c r="T1859">
        <f t="shared" ref="T1859:T1922" si="726">$S1859*$T1858+(1-SIGN($B1859))*$T1858</f>
        <v>0</v>
      </c>
      <c r="V1859">
        <f t="shared" si="709"/>
        <v>0</v>
      </c>
      <c r="W1859">
        <f t="shared" si="710"/>
        <v>0</v>
      </c>
      <c r="Y1859">
        <f t="shared" si="711"/>
        <v>0</v>
      </c>
      <c r="Z1859">
        <f t="shared" si="712"/>
        <v>0</v>
      </c>
      <c r="AB1859">
        <f t="shared" si="713"/>
        <v>0</v>
      </c>
      <c r="AC1859">
        <f t="shared" si="714"/>
        <v>0</v>
      </c>
      <c r="AE1859">
        <f t="shared" si="715"/>
        <v>0</v>
      </c>
      <c r="AF1859">
        <f t="shared" si="716"/>
        <v>0</v>
      </c>
      <c r="AG1859">
        <f t="shared" ref="AG1859:AG1922" si="727">$A1858-$A1859</f>
        <v>0</v>
      </c>
      <c r="AH1859">
        <f t="shared" ref="AH1859:AH1922" si="728">$T1858</f>
        <v>0</v>
      </c>
      <c r="AI1859">
        <f t="shared" si="717"/>
        <v>0</v>
      </c>
      <c r="AJ1859">
        <f t="shared" si="718"/>
        <v>0</v>
      </c>
      <c r="AK1859">
        <f t="shared" si="719"/>
        <v>0</v>
      </c>
      <c r="AL1859">
        <f t="shared" si="720"/>
        <v>0</v>
      </c>
      <c r="AM1859">
        <f t="shared" si="721"/>
        <v>0</v>
      </c>
      <c r="AO1859">
        <f t="shared" si="722"/>
        <v>0</v>
      </c>
      <c r="AP1859">
        <f t="shared" si="723"/>
        <v>0</v>
      </c>
    </row>
    <row r="1860" spans="4:42" x14ac:dyDescent="0.2">
      <c r="D1860" s="120">
        <f t="shared" si="705"/>
        <v>0</v>
      </c>
      <c r="O1860">
        <f t="shared" si="706"/>
        <v>0</v>
      </c>
      <c r="P1860">
        <f t="shared" si="724"/>
        <v>431</v>
      </c>
      <c r="Q1860">
        <f t="shared" si="725"/>
        <v>0</v>
      </c>
      <c r="R1860">
        <f t="shared" si="707"/>
        <v>0</v>
      </c>
      <c r="S1860">
        <f t="shared" si="708"/>
        <v>0</v>
      </c>
      <c r="T1860">
        <f t="shared" si="726"/>
        <v>0</v>
      </c>
      <c r="V1860">
        <f t="shared" si="709"/>
        <v>0</v>
      </c>
      <c r="W1860">
        <f t="shared" si="710"/>
        <v>0</v>
      </c>
      <c r="Y1860">
        <f t="shared" si="711"/>
        <v>0</v>
      </c>
      <c r="Z1860">
        <f t="shared" si="712"/>
        <v>0</v>
      </c>
      <c r="AB1860">
        <f t="shared" si="713"/>
        <v>0</v>
      </c>
      <c r="AC1860">
        <f t="shared" si="714"/>
        <v>0</v>
      </c>
      <c r="AE1860">
        <f t="shared" si="715"/>
        <v>0</v>
      </c>
      <c r="AF1860">
        <f t="shared" si="716"/>
        <v>0</v>
      </c>
      <c r="AG1860">
        <f t="shared" si="727"/>
        <v>0</v>
      </c>
      <c r="AH1860">
        <f t="shared" si="728"/>
        <v>0</v>
      </c>
      <c r="AI1860">
        <f t="shared" si="717"/>
        <v>0</v>
      </c>
      <c r="AJ1860">
        <f t="shared" si="718"/>
        <v>0</v>
      </c>
      <c r="AK1860">
        <f t="shared" si="719"/>
        <v>0</v>
      </c>
      <c r="AL1860">
        <f t="shared" si="720"/>
        <v>0</v>
      </c>
      <c r="AM1860">
        <f t="shared" si="721"/>
        <v>0</v>
      </c>
      <c r="AO1860">
        <f t="shared" si="722"/>
        <v>0</v>
      </c>
      <c r="AP1860">
        <f t="shared" si="723"/>
        <v>0</v>
      </c>
    </row>
    <row r="1861" spans="4:42" x14ac:dyDescent="0.2">
      <c r="D1861" s="120">
        <f t="shared" si="705"/>
        <v>0</v>
      </c>
      <c r="O1861">
        <f t="shared" si="706"/>
        <v>0</v>
      </c>
      <c r="P1861">
        <f t="shared" si="724"/>
        <v>431</v>
      </c>
      <c r="Q1861">
        <f t="shared" si="725"/>
        <v>0</v>
      </c>
      <c r="R1861">
        <f t="shared" si="707"/>
        <v>0</v>
      </c>
      <c r="S1861">
        <f t="shared" si="708"/>
        <v>0</v>
      </c>
      <c r="T1861">
        <f t="shared" si="726"/>
        <v>0</v>
      </c>
      <c r="V1861">
        <f t="shared" si="709"/>
        <v>0</v>
      </c>
      <c r="W1861">
        <f t="shared" si="710"/>
        <v>0</v>
      </c>
      <c r="Y1861">
        <f t="shared" si="711"/>
        <v>0</v>
      </c>
      <c r="Z1861">
        <f t="shared" si="712"/>
        <v>0</v>
      </c>
      <c r="AB1861">
        <f t="shared" si="713"/>
        <v>0</v>
      </c>
      <c r="AC1861">
        <f t="shared" si="714"/>
        <v>0</v>
      </c>
      <c r="AE1861">
        <f t="shared" si="715"/>
        <v>0</v>
      </c>
      <c r="AF1861">
        <f t="shared" si="716"/>
        <v>0</v>
      </c>
      <c r="AG1861">
        <f t="shared" si="727"/>
        <v>0</v>
      </c>
      <c r="AH1861">
        <f t="shared" si="728"/>
        <v>0</v>
      </c>
      <c r="AI1861">
        <f t="shared" si="717"/>
        <v>0</v>
      </c>
      <c r="AJ1861">
        <f t="shared" si="718"/>
        <v>0</v>
      </c>
      <c r="AK1861">
        <f t="shared" si="719"/>
        <v>0</v>
      </c>
      <c r="AL1861">
        <f t="shared" si="720"/>
        <v>0</v>
      </c>
      <c r="AM1861">
        <f t="shared" si="721"/>
        <v>0</v>
      </c>
      <c r="AO1861">
        <f t="shared" si="722"/>
        <v>0</v>
      </c>
      <c r="AP1861">
        <f t="shared" si="723"/>
        <v>0</v>
      </c>
    </row>
    <row r="1862" spans="4:42" x14ac:dyDescent="0.2">
      <c r="D1862" s="120">
        <f t="shared" si="705"/>
        <v>0</v>
      </c>
      <c r="O1862">
        <f t="shared" si="706"/>
        <v>0</v>
      </c>
      <c r="P1862">
        <f t="shared" si="724"/>
        <v>431</v>
      </c>
      <c r="Q1862">
        <f t="shared" si="725"/>
        <v>0</v>
      </c>
      <c r="R1862">
        <f t="shared" si="707"/>
        <v>0</v>
      </c>
      <c r="S1862">
        <f t="shared" si="708"/>
        <v>0</v>
      </c>
      <c r="T1862">
        <f t="shared" si="726"/>
        <v>0</v>
      </c>
      <c r="V1862">
        <f t="shared" si="709"/>
        <v>0</v>
      </c>
      <c r="W1862">
        <f t="shared" si="710"/>
        <v>0</v>
      </c>
      <c r="Y1862">
        <f t="shared" si="711"/>
        <v>0</v>
      </c>
      <c r="Z1862">
        <f t="shared" si="712"/>
        <v>0</v>
      </c>
      <c r="AB1862">
        <f t="shared" si="713"/>
        <v>0</v>
      </c>
      <c r="AC1862">
        <f t="shared" si="714"/>
        <v>0</v>
      </c>
      <c r="AE1862">
        <f t="shared" si="715"/>
        <v>0</v>
      </c>
      <c r="AF1862">
        <f t="shared" si="716"/>
        <v>0</v>
      </c>
      <c r="AG1862">
        <f t="shared" si="727"/>
        <v>0</v>
      </c>
      <c r="AH1862">
        <f t="shared" si="728"/>
        <v>0</v>
      </c>
      <c r="AI1862">
        <f t="shared" si="717"/>
        <v>0</v>
      </c>
      <c r="AJ1862">
        <f t="shared" si="718"/>
        <v>0</v>
      </c>
      <c r="AK1862">
        <f t="shared" si="719"/>
        <v>0</v>
      </c>
      <c r="AL1862">
        <f t="shared" si="720"/>
        <v>0</v>
      </c>
      <c r="AM1862">
        <f t="shared" si="721"/>
        <v>0</v>
      </c>
      <c r="AO1862">
        <f t="shared" si="722"/>
        <v>0</v>
      </c>
      <c r="AP1862">
        <f t="shared" si="723"/>
        <v>0</v>
      </c>
    </row>
    <row r="1863" spans="4:42" x14ac:dyDescent="0.2">
      <c r="D1863" s="120">
        <f t="shared" si="705"/>
        <v>0</v>
      </c>
      <c r="O1863">
        <f t="shared" si="706"/>
        <v>0</v>
      </c>
      <c r="P1863">
        <f t="shared" si="724"/>
        <v>431</v>
      </c>
      <c r="Q1863">
        <f t="shared" si="725"/>
        <v>0</v>
      </c>
      <c r="R1863">
        <f t="shared" si="707"/>
        <v>0</v>
      </c>
      <c r="S1863">
        <f t="shared" si="708"/>
        <v>0</v>
      </c>
      <c r="T1863">
        <f t="shared" si="726"/>
        <v>0</v>
      </c>
      <c r="V1863">
        <f t="shared" si="709"/>
        <v>0</v>
      </c>
      <c r="W1863">
        <f t="shared" si="710"/>
        <v>0</v>
      </c>
      <c r="Y1863">
        <f t="shared" si="711"/>
        <v>0</v>
      </c>
      <c r="Z1863">
        <f t="shared" si="712"/>
        <v>0</v>
      </c>
      <c r="AB1863">
        <f t="shared" si="713"/>
        <v>0</v>
      </c>
      <c r="AC1863">
        <f t="shared" si="714"/>
        <v>0</v>
      </c>
      <c r="AE1863">
        <f t="shared" si="715"/>
        <v>0</v>
      </c>
      <c r="AF1863">
        <f t="shared" si="716"/>
        <v>0</v>
      </c>
      <c r="AG1863">
        <f t="shared" si="727"/>
        <v>0</v>
      </c>
      <c r="AH1863">
        <f t="shared" si="728"/>
        <v>0</v>
      </c>
      <c r="AI1863">
        <f t="shared" si="717"/>
        <v>0</v>
      </c>
      <c r="AJ1863">
        <f t="shared" si="718"/>
        <v>0</v>
      </c>
      <c r="AK1863">
        <f t="shared" si="719"/>
        <v>0</v>
      </c>
      <c r="AL1863">
        <f t="shared" si="720"/>
        <v>0</v>
      </c>
      <c r="AM1863">
        <f t="shared" si="721"/>
        <v>0</v>
      </c>
      <c r="AO1863">
        <f t="shared" si="722"/>
        <v>0</v>
      </c>
      <c r="AP1863">
        <f t="shared" si="723"/>
        <v>0</v>
      </c>
    </row>
    <row r="1864" spans="4:42" x14ac:dyDescent="0.2">
      <c r="D1864" s="120">
        <f t="shared" si="705"/>
        <v>0</v>
      </c>
      <c r="O1864">
        <f t="shared" si="706"/>
        <v>0</v>
      </c>
      <c r="P1864">
        <f t="shared" si="724"/>
        <v>431</v>
      </c>
      <c r="Q1864">
        <f t="shared" si="725"/>
        <v>0</v>
      </c>
      <c r="R1864">
        <f t="shared" si="707"/>
        <v>0</v>
      </c>
      <c r="S1864">
        <f t="shared" si="708"/>
        <v>0</v>
      </c>
      <c r="T1864">
        <f t="shared" si="726"/>
        <v>0</v>
      </c>
      <c r="V1864">
        <f t="shared" si="709"/>
        <v>0</v>
      </c>
      <c r="W1864">
        <f t="shared" si="710"/>
        <v>0</v>
      </c>
      <c r="Y1864">
        <f t="shared" si="711"/>
        <v>0</v>
      </c>
      <c r="Z1864">
        <f t="shared" si="712"/>
        <v>0</v>
      </c>
      <c r="AB1864">
        <f t="shared" si="713"/>
        <v>0</v>
      </c>
      <c r="AC1864">
        <f t="shared" si="714"/>
        <v>0</v>
      </c>
      <c r="AE1864">
        <f t="shared" si="715"/>
        <v>0</v>
      </c>
      <c r="AF1864">
        <f t="shared" si="716"/>
        <v>0</v>
      </c>
      <c r="AG1864">
        <f t="shared" si="727"/>
        <v>0</v>
      </c>
      <c r="AH1864">
        <f t="shared" si="728"/>
        <v>0</v>
      </c>
      <c r="AI1864">
        <f t="shared" si="717"/>
        <v>0</v>
      </c>
      <c r="AJ1864">
        <f t="shared" si="718"/>
        <v>0</v>
      </c>
      <c r="AK1864">
        <f t="shared" si="719"/>
        <v>0</v>
      </c>
      <c r="AL1864">
        <f t="shared" si="720"/>
        <v>0</v>
      </c>
      <c r="AM1864">
        <f t="shared" si="721"/>
        <v>0</v>
      </c>
      <c r="AO1864">
        <f t="shared" si="722"/>
        <v>0</v>
      </c>
      <c r="AP1864">
        <f t="shared" si="723"/>
        <v>0</v>
      </c>
    </row>
    <row r="1865" spans="4:42" x14ac:dyDescent="0.2">
      <c r="D1865" s="120">
        <f t="shared" si="705"/>
        <v>0</v>
      </c>
      <c r="O1865">
        <f t="shared" si="706"/>
        <v>0</v>
      </c>
      <c r="P1865">
        <f t="shared" si="724"/>
        <v>431</v>
      </c>
      <c r="Q1865">
        <f t="shared" si="725"/>
        <v>0</v>
      </c>
      <c r="R1865">
        <f t="shared" si="707"/>
        <v>0</v>
      </c>
      <c r="S1865">
        <f t="shared" si="708"/>
        <v>0</v>
      </c>
      <c r="T1865">
        <f t="shared" si="726"/>
        <v>0</v>
      </c>
      <c r="V1865">
        <f t="shared" si="709"/>
        <v>0</v>
      </c>
      <c r="W1865">
        <f t="shared" si="710"/>
        <v>0</v>
      </c>
      <c r="Y1865">
        <f t="shared" si="711"/>
        <v>0</v>
      </c>
      <c r="Z1865">
        <f t="shared" si="712"/>
        <v>0</v>
      </c>
      <c r="AB1865">
        <f t="shared" si="713"/>
        <v>0</v>
      </c>
      <c r="AC1865">
        <f t="shared" si="714"/>
        <v>0</v>
      </c>
      <c r="AE1865">
        <f t="shared" si="715"/>
        <v>0</v>
      </c>
      <c r="AF1865">
        <f t="shared" si="716"/>
        <v>0</v>
      </c>
      <c r="AG1865">
        <f t="shared" si="727"/>
        <v>0</v>
      </c>
      <c r="AH1865">
        <f t="shared" si="728"/>
        <v>0</v>
      </c>
      <c r="AI1865">
        <f t="shared" si="717"/>
        <v>0</v>
      </c>
      <c r="AJ1865">
        <f t="shared" si="718"/>
        <v>0</v>
      </c>
      <c r="AK1865">
        <f t="shared" si="719"/>
        <v>0</v>
      </c>
      <c r="AL1865">
        <f t="shared" si="720"/>
        <v>0</v>
      </c>
      <c r="AM1865">
        <f t="shared" si="721"/>
        <v>0</v>
      </c>
      <c r="AO1865">
        <f t="shared" si="722"/>
        <v>0</v>
      </c>
      <c r="AP1865">
        <f t="shared" si="723"/>
        <v>0</v>
      </c>
    </row>
    <row r="1866" spans="4:42" x14ac:dyDescent="0.2">
      <c r="D1866" s="120">
        <f t="shared" si="705"/>
        <v>0</v>
      </c>
      <c r="O1866">
        <f t="shared" si="706"/>
        <v>0</v>
      </c>
      <c r="P1866">
        <f t="shared" si="724"/>
        <v>431</v>
      </c>
      <c r="Q1866">
        <f t="shared" si="725"/>
        <v>0</v>
      </c>
      <c r="R1866">
        <f t="shared" si="707"/>
        <v>0</v>
      </c>
      <c r="S1866">
        <f t="shared" si="708"/>
        <v>0</v>
      </c>
      <c r="T1866">
        <f t="shared" si="726"/>
        <v>0</v>
      </c>
      <c r="V1866">
        <f t="shared" si="709"/>
        <v>0</v>
      </c>
      <c r="W1866">
        <f t="shared" si="710"/>
        <v>0</v>
      </c>
      <c r="Y1866">
        <f t="shared" si="711"/>
        <v>0</v>
      </c>
      <c r="Z1866">
        <f t="shared" si="712"/>
        <v>0</v>
      </c>
      <c r="AB1866">
        <f t="shared" si="713"/>
        <v>0</v>
      </c>
      <c r="AC1866">
        <f t="shared" si="714"/>
        <v>0</v>
      </c>
      <c r="AE1866">
        <f t="shared" si="715"/>
        <v>0</v>
      </c>
      <c r="AF1866">
        <f t="shared" si="716"/>
        <v>0</v>
      </c>
      <c r="AG1866">
        <f t="shared" si="727"/>
        <v>0</v>
      </c>
      <c r="AH1866">
        <f t="shared" si="728"/>
        <v>0</v>
      </c>
      <c r="AI1866">
        <f t="shared" si="717"/>
        <v>0</v>
      </c>
      <c r="AJ1866">
        <f t="shared" si="718"/>
        <v>0</v>
      </c>
      <c r="AK1866">
        <f t="shared" si="719"/>
        <v>0</v>
      </c>
      <c r="AL1866">
        <f t="shared" si="720"/>
        <v>0</v>
      </c>
      <c r="AM1866">
        <f t="shared" si="721"/>
        <v>0</v>
      </c>
      <c r="AO1866">
        <f t="shared" si="722"/>
        <v>0</v>
      </c>
      <c r="AP1866">
        <f t="shared" si="723"/>
        <v>0</v>
      </c>
    </row>
    <row r="1867" spans="4:42" x14ac:dyDescent="0.2">
      <c r="D1867" s="120">
        <f t="shared" si="705"/>
        <v>0</v>
      </c>
      <c r="O1867">
        <f t="shared" si="706"/>
        <v>0</v>
      </c>
      <c r="P1867">
        <f t="shared" si="724"/>
        <v>431</v>
      </c>
      <c r="Q1867">
        <f t="shared" si="725"/>
        <v>0</v>
      </c>
      <c r="R1867">
        <f t="shared" si="707"/>
        <v>0</v>
      </c>
      <c r="S1867">
        <f t="shared" si="708"/>
        <v>0</v>
      </c>
      <c r="T1867">
        <f t="shared" si="726"/>
        <v>0</v>
      </c>
      <c r="V1867">
        <f t="shared" si="709"/>
        <v>0</v>
      </c>
      <c r="W1867">
        <f t="shared" si="710"/>
        <v>0</v>
      </c>
      <c r="Y1867">
        <f t="shared" si="711"/>
        <v>0</v>
      </c>
      <c r="Z1867">
        <f t="shared" si="712"/>
        <v>0</v>
      </c>
      <c r="AB1867">
        <f t="shared" si="713"/>
        <v>0</v>
      </c>
      <c r="AC1867">
        <f t="shared" si="714"/>
        <v>0</v>
      </c>
      <c r="AE1867">
        <f t="shared" si="715"/>
        <v>0</v>
      </c>
      <c r="AF1867">
        <f t="shared" si="716"/>
        <v>0</v>
      </c>
      <c r="AG1867">
        <f t="shared" si="727"/>
        <v>0</v>
      </c>
      <c r="AH1867">
        <f t="shared" si="728"/>
        <v>0</v>
      </c>
      <c r="AI1867">
        <f t="shared" si="717"/>
        <v>0</v>
      </c>
      <c r="AJ1867">
        <f t="shared" si="718"/>
        <v>0</v>
      </c>
      <c r="AK1867">
        <f t="shared" si="719"/>
        <v>0</v>
      </c>
      <c r="AL1867">
        <f t="shared" si="720"/>
        <v>0</v>
      </c>
      <c r="AM1867">
        <f t="shared" si="721"/>
        <v>0</v>
      </c>
      <c r="AO1867">
        <f t="shared" si="722"/>
        <v>0</v>
      </c>
      <c r="AP1867">
        <f t="shared" si="723"/>
        <v>0</v>
      </c>
    </row>
    <row r="1868" spans="4:42" x14ac:dyDescent="0.2">
      <c r="D1868" s="120">
        <f t="shared" si="705"/>
        <v>0</v>
      </c>
      <c r="O1868">
        <f t="shared" si="706"/>
        <v>0</v>
      </c>
      <c r="P1868">
        <f t="shared" si="724"/>
        <v>431</v>
      </c>
      <c r="Q1868">
        <f t="shared" si="725"/>
        <v>0</v>
      </c>
      <c r="R1868">
        <f t="shared" si="707"/>
        <v>0</v>
      </c>
      <c r="S1868">
        <f t="shared" si="708"/>
        <v>0</v>
      </c>
      <c r="T1868">
        <f t="shared" si="726"/>
        <v>0</v>
      </c>
      <c r="V1868">
        <f t="shared" si="709"/>
        <v>0</v>
      </c>
      <c r="W1868">
        <f t="shared" si="710"/>
        <v>0</v>
      </c>
      <c r="Y1868">
        <f t="shared" si="711"/>
        <v>0</v>
      </c>
      <c r="Z1868">
        <f t="shared" si="712"/>
        <v>0</v>
      </c>
      <c r="AB1868">
        <f t="shared" si="713"/>
        <v>0</v>
      </c>
      <c r="AC1868">
        <f t="shared" si="714"/>
        <v>0</v>
      </c>
      <c r="AE1868">
        <f t="shared" si="715"/>
        <v>0</v>
      </c>
      <c r="AF1868">
        <f t="shared" si="716"/>
        <v>0</v>
      </c>
      <c r="AG1868">
        <f t="shared" si="727"/>
        <v>0</v>
      </c>
      <c r="AH1868">
        <f t="shared" si="728"/>
        <v>0</v>
      </c>
      <c r="AI1868">
        <f t="shared" si="717"/>
        <v>0</v>
      </c>
      <c r="AJ1868">
        <f t="shared" si="718"/>
        <v>0</v>
      </c>
      <c r="AK1868">
        <f t="shared" si="719"/>
        <v>0</v>
      </c>
      <c r="AL1868">
        <f t="shared" si="720"/>
        <v>0</v>
      </c>
      <c r="AM1868">
        <f t="shared" si="721"/>
        <v>0</v>
      </c>
      <c r="AO1868">
        <f t="shared" si="722"/>
        <v>0</v>
      </c>
      <c r="AP1868">
        <f t="shared" si="723"/>
        <v>0</v>
      </c>
    </row>
    <row r="1869" spans="4:42" x14ac:dyDescent="0.2">
      <c r="D1869" s="120">
        <f t="shared" si="705"/>
        <v>0</v>
      </c>
      <c r="O1869">
        <f t="shared" si="706"/>
        <v>0</v>
      </c>
      <c r="P1869">
        <f t="shared" si="724"/>
        <v>431</v>
      </c>
      <c r="Q1869">
        <f t="shared" si="725"/>
        <v>0</v>
      </c>
      <c r="R1869">
        <f t="shared" si="707"/>
        <v>0</v>
      </c>
      <c r="S1869">
        <f t="shared" si="708"/>
        <v>0</v>
      </c>
      <c r="T1869">
        <f t="shared" si="726"/>
        <v>0</v>
      </c>
      <c r="V1869">
        <f t="shared" si="709"/>
        <v>0</v>
      </c>
      <c r="W1869">
        <f t="shared" si="710"/>
        <v>0</v>
      </c>
      <c r="Y1869">
        <f t="shared" si="711"/>
        <v>0</v>
      </c>
      <c r="Z1869">
        <f t="shared" si="712"/>
        <v>0</v>
      </c>
      <c r="AB1869">
        <f t="shared" si="713"/>
        <v>0</v>
      </c>
      <c r="AC1869">
        <f t="shared" si="714"/>
        <v>0</v>
      </c>
      <c r="AE1869">
        <f t="shared" si="715"/>
        <v>0</v>
      </c>
      <c r="AF1869">
        <f t="shared" si="716"/>
        <v>0</v>
      </c>
      <c r="AG1869">
        <f t="shared" si="727"/>
        <v>0</v>
      </c>
      <c r="AH1869">
        <f t="shared" si="728"/>
        <v>0</v>
      </c>
      <c r="AI1869">
        <f t="shared" si="717"/>
        <v>0</v>
      </c>
      <c r="AJ1869">
        <f t="shared" si="718"/>
        <v>0</v>
      </c>
      <c r="AK1869">
        <f t="shared" si="719"/>
        <v>0</v>
      </c>
      <c r="AL1869">
        <f t="shared" si="720"/>
        <v>0</v>
      </c>
      <c r="AM1869">
        <f t="shared" si="721"/>
        <v>0</v>
      </c>
      <c r="AO1869">
        <f t="shared" si="722"/>
        <v>0</v>
      </c>
      <c r="AP1869">
        <f t="shared" si="723"/>
        <v>0</v>
      </c>
    </row>
    <row r="1870" spans="4:42" x14ac:dyDescent="0.2">
      <c r="D1870" s="120">
        <f t="shared" si="705"/>
        <v>0</v>
      </c>
      <c r="O1870">
        <f t="shared" si="706"/>
        <v>0</v>
      </c>
      <c r="P1870">
        <f t="shared" si="724"/>
        <v>431</v>
      </c>
      <c r="Q1870">
        <f t="shared" si="725"/>
        <v>0</v>
      </c>
      <c r="R1870">
        <f t="shared" si="707"/>
        <v>0</v>
      </c>
      <c r="S1870">
        <f t="shared" si="708"/>
        <v>0</v>
      </c>
      <c r="T1870">
        <f t="shared" si="726"/>
        <v>0</v>
      </c>
      <c r="V1870">
        <f t="shared" si="709"/>
        <v>0</v>
      </c>
      <c r="W1870">
        <f t="shared" si="710"/>
        <v>0</v>
      </c>
      <c r="Y1870">
        <f t="shared" si="711"/>
        <v>0</v>
      </c>
      <c r="Z1870">
        <f t="shared" si="712"/>
        <v>0</v>
      </c>
      <c r="AB1870">
        <f t="shared" si="713"/>
        <v>0</v>
      </c>
      <c r="AC1870">
        <f t="shared" si="714"/>
        <v>0</v>
      </c>
      <c r="AE1870">
        <f t="shared" si="715"/>
        <v>0</v>
      </c>
      <c r="AF1870">
        <f t="shared" si="716"/>
        <v>0</v>
      </c>
      <c r="AG1870">
        <f t="shared" si="727"/>
        <v>0</v>
      </c>
      <c r="AH1870">
        <f t="shared" si="728"/>
        <v>0</v>
      </c>
      <c r="AI1870">
        <f t="shared" si="717"/>
        <v>0</v>
      </c>
      <c r="AJ1870">
        <f t="shared" si="718"/>
        <v>0</v>
      </c>
      <c r="AK1870">
        <f t="shared" si="719"/>
        <v>0</v>
      </c>
      <c r="AL1870">
        <f t="shared" si="720"/>
        <v>0</v>
      </c>
      <c r="AM1870">
        <f t="shared" si="721"/>
        <v>0</v>
      </c>
      <c r="AO1870">
        <f t="shared" si="722"/>
        <v>0</v>
      </c>
      <c r="AP1870">
        <f t="shared" si="723"/>
        <v>0</v>
      </c>
    </row>
    <row r="1871" spans="4:42" x14ac:dyDescent="0.2">
      <c r="D1871" s="120">
        <f t="shared" si="705"/>
        <v>0</v>
      </c>
      <c r="O1871">
        <f t="shared" si="706"/>
        <v>0</v>
      </c>
      <c r="P1871">
        <f t="shared" si="724"/>
        <v>431</v>
      </c>
      <c r="Q1871">
        <f t="shared" si="725"/>
        <v>0</v>
      </c>
      <c r="R1871">
        <f t="shared" si="707"/>
        <v>0</v>
      </c>
      <c r="S1871">
        <f t="shared" si="708"/>
        <v>0</v>
      </c>
      <c r="T1871">
        <f t="shared" si="726"/>
        <v>0</v>
      </c>
      <c r="V1871">
        <f t="shared" si="709"/>
        <v>0</v>
      </c>
      <c r="W1871">
        <f t="shared" si="710"/>
        <v>0</v>
      </c>
      <c r="Y1871">
        <f t="shared" si="711"/>
        <v>0</v>
      </c>
      <c r="Z1871">
        <f t="shared" si="712"/>
        <v>0</v>
      </c>
      <c r="AB1871">
        <f t="shared" si="713"/>
        <v>0</v>
      </c>
      <c r="AC1871">
        <f t="shared" si="714"/>
        <v>0</v>
      </c>
      <c r="AE1871">
        <f t="shared" si="715"/>
        <v>0</v>
      </c>
      <c r="AF1871">
        <f t="shared" si="716"/>
        <v>0</v>
      </c>
      <c r="AG1871">
        <f t="shared" si="727"/>
        <v>0</v>
      </c>
      <c r="AH1871">
        <f t="shared" si="728"/>
        <v>0</v>
      </c>
      <c r="AI1871">
        <f t="shared" si="717"/>
        <v>0</v>
      </c>
      <c r="AJ1871">
        <f t="shared" si="718"/>
        <v>0</v>
      </c>
      <c r="AK1871">
        <f t="shared" si="719"/>
        <v>0</v>
      </c>
      <c r="AL1871">
        <f t="shared" si="720"/>
        <v>0</v>
      </c>
      <c r="AM1871">
        <f t="shared" si="721"/>
        <v>0</v>
      </c>
      <c r="AO1871">
        <f t="shared" si="722"/>
        <v>0</v>
      </c>
      <c r="AP1871">
        <f t="shared" si="723"/>
        <v>0</v>
      </c>
    </row>
    <row r="1872" spans="4:42" x14ac:dyDescent="0.2">
      <c r="D1872" s="120">
        <f t="shared" si="705"/>
        <v>0</v>
      </c>
      <c r="O1872">
        <f t="shared" si="706"/>
        <v>0</v>
      </c>
      <c r="P1872">
        <f t="shared" si="724"/>
        <v>431</v>
      </c>
      <c r="Q1872">
        <f t="shared" si="725"/>
        <v>0</v>
      </c>
      <c r="R1872">
        <f t="shared" si="707"/>
        <v>0</v>
      </c>
      <c r="S1872">
        <f t="shared" si="708"/>
        <v>0</v>
      </c>
      <c r="T1872">
        <f t="shared" si="726"/>
        <v>0</v>
      </c>
      <c r="V1872">
        <f t="shared" si="709"/>
        <v>0</v>
      </c>
      <c r="W1872">
        <f t="shared" si="710"/>
        <v>0</v>
      </c>
      <c r="Y1872">
        <f t="shared" si="711"/>
        <v>0</v>
      </c>
      <c r="Z1872">
        <f t="shared" si="712"/>
        <v>0</v>
      </c>
      <c r="AB1872">
        <f t="shared" si="713"/>
        <v>0</v>
      </c>
      <c r="AC1872">
        <f t="shared" si="714"/>
        <v>0</v>
      </c>
      <c r="AE1872">
        <f t="shared" si="715"/>
        <v>0</v>
      </c>
      <c r="AF1872">
        <f t="shared" si="716"/>
        <v>0</v>
      </c>
      <c r="AG1872">
        <f t="shared" si="727"/>
        <v>0</v>
      </c>
      <c r="AH1872">
        <f t="shared" si="728"/>
        <v>0</v>
      </c>
      <c r="AI1872">
        <f t="shared" si="717"/>
        <v>0</v>
      </c>
      <c r="AJ1872">
        <f t="shared" si="718"/>
        <v>0</v>
      </c>
      <c r="AK1872">
        <f t="shared" si="719"/>
        <v>0</v>
      </c>
      <c r="AL1872">
        <f t="shared" si="720"/>
        <v>0</v>
      </c>
      <c r="AM1872">
        <f t="shared" si="721"/>
        <v>0</v>
      </c>
      <c r="AO1872">
        <f t="shared" si="722"/>
        <v>0</v>
      </c>
      <c r="AP1872">
        <f t="shared" si="723"/>
        <v>0</v>
      </c>
    </row>
    <row r="1873" spans="4:42" x14ac:dyDescent="0.2">
      <c r="D1873" s="120">
        <f t="shared" si="705"/>
        <v>0</v>
      </c>
      <c r="O1873">
        <f t="shared" si="706"/>
        <v>0</v>
      </c>
      <c r="P1873">
        <f t="shared" si="724"/>
        <v>431</v>
      </c>
      <c r="Q1873">
        <f t="shared" si="725"/>
        <v>0</v>
      </c>
      <c r="R1873">
        <f t="shared" si="707"/>
        <v>0</v>
      </c>
      <c r="S1873">
        <f t="shared" si="708"/>
        <v>0</v>
      </c>
      <c r="T1873">
        <f t="shared" si="726"/>
        <v>0</v>
      </c>
      <c r="V1873">
        <f t="shared" si="709"/>
        <v>0</v>
      </c>
      <c r="W1873">
        <f t="shared" si="710"/>
        <v>0</v>
      </c>
      <c r="Y1873">
        <f t="shared" si="711"/>
        <v>0</v>
      </c>
      <c r="Z1873">
        <f t="shared" si="712"/>
        <v>0</v>
      </c>
      <c r="AB1873">
        <f t="shared" si="713"/>
        <v>0</v>
      </c>
      <c r="AC1873">
        <f t="shared" si="714"/>
        <v>0</v>
      </c>
      <c r="AE1873">
        <f t="shared" si="715"/>
        <v>0</v>
      </c>
      <c r="AF1873">
        <f t="shared" si="716"/>
        <v>0</v>
      </c>
      <c r="AG1873">
        <f t="shared" si="727"/>
        <v>0</v>
      </c>
      <c r="AH1873">
        <f t="shared" si="728"/>
        <v>0</v>
      </c>
      <c r="AI1873">
        <f t="shared" si="717"/>
        <v>0</v>
      </c>
      <c r="AJ1873">
        <f t="shared" si="718"/>
        <v>0</v>
      </c>
      <c r="AK1873">
        <f t="shared" si="719"/>
        <v>0</v>
      </c>
      <c r="AL1873">
        <f t="shared" si="720"/>
        <v>0</v>
      </c>
      <c r="AM1873">
        <f t="shared" si="721"/>
        <v>0</v>
      </c>
      <c r="AO1873">
        <f t="shared" si="722"/>
        <v>0</v>
      </c>
      <c r="AP1873">
        <f t="shared" si="723"/>
        <v>0</v>
      </c>
    </row>
    <row r="1874" spans="4:42" x14ac:dyDescent="0.2">
      <c r="D1874" s="120">
        <f t="shared" si="705"/>
        <v>0</v>
      </c>
      <c r="O1874">
        <f t="shared" si="706"/>
        <v>0</v>
      </c>
      <c r="P1874">
        <f t="shared" si="724"/>
        <v>431</v>
      </c>
      <c r="Q1874">
        <f t="shared" si="725"/>
        <v>0</v>
      </c>
      <c r="R1874">
        <f t="shared" si="707"/>
        <v>0</v>
      </c>
      <c r="S1874">
        <f t="shared" si="708"/>
        <v>0</v>
      </c>
      <c r="T1874">
        <f t="shared" si="726"/>
        <v>0</v>
      </c>
      <c r="V1874">
        <f t="shared" si="709"/>
        <v>0</v>
      </c>
      <c r="W1874">
        <f t="shared" si="710"/>
        <v>0</v>
      </c>
      <c r="Y1874">
        <f t="shared" si="711"/>
        <v>0</v>
      </c>
      <c r="Z1874">
        <f t="shared" si="712"/>
        <v>0</v>
      </c>
      <c r="AB1874">
        <f t="shared" si="713"/>
        <v>0</v>
      </c>
      <c r="AC1874">
        <f t="shared" si="714"/>
        <v>0</v>
      </c>
      <c r="AE1874">
        <f t="shared" si="715"/>
        <v>0</v>
      </c>
      <c r="AF1874">
        <f t="shared" si="716"/>
        <v>0</v>
      </c>
      <c r="AG1874">
        <f t="shared" si="727"/>
        <v>0</v>
      </c>
      <c r="AH1874">
        <f t="shared" si="728"/>
        <v>0</v>
      </c>
      <c r="AI1874">
        <f t="shared" si="717"/>
        <v>0</v>
      </c>
      <c r="AJ1874">
        <f t="shared" si="718"/>
        <v>0</v>
      </c>
      <c r="AK1874">
        <f t="shared" si="719"/>
        <v>0</v>
      </c>
      <c r="AL1874">
        <f t="shared" si="720"/>
        <v>0</v>
      </c>
      <c r="AM1874">
        <f t="shared" si="721"/>
        <v>0</v>
      </c>
      <c r="AO1874">
        <f t="shared" si="722"/>
        <v>0</v>
      </c>
      <c r="AP1874">
        <f t="shared" si="723"/>
        <v>0</v>
      </c>
    </row>
    <row r="1875" spans="4:42" x14ac:dyDescent="0.2">
      <c r="D1875" s="120">
        <f t="shared" si="705"/>
        <v>0</v>
      </c>
      <c r="O1875">
        <f t="shared" si="706"/>
        <v>0</v>
      </c>
      <c r="P1875">
        <f t="shared" si="724"/>
        <v>431</v>
      </c>
      <c r="Q1875">
        <f t="shared" si="725"/>
        <v>0</v>
      </c>
      <c r="R1875">
        <f t="shared" si="707"/>
        <v>0</v>
      </c>
      <c r="S1875">
        <f t="shared" si="708"/>
        <v>0</v>
      </c>
      <c r="T1875">
        <f t="shared" si="726"/>
        <v>0</v>
      </c>
      <c r="V1875">
        <f t="shared" si="709"/>
        <v>0</v>
      </c>
      <c r="W1875">
        <f t="shared" si="710"/>
        <v>0</v>
      </c>
      <c r="Y1875">
        <f t="shared" si="711"/>
        <v>0</v>
      </c>
      <c r="Z1875">
        <f t="shared" si="712"/>
        <v>0</v>
      </c>
      <c r="AB1875">
        <f t="shared" si="713"/>
        <v>0</v>
      </c>
      <c r="AC1875">
        <f t="shared" si="714"/>
        <v>0</v>
      </c>
      <c r="AE1875">
        <f t="shared" si="715"/>
        <v>0</v>
      </c>
      <c r="AF1875">
        <f t="shared" si="716"/>
        <v>0</v>
      </c>
      <c r="AG1875">
        <f t="shared" si="727"/>
        <v>0</v>
      </c>
      <c r="AH1875">
        <f t="shared" si="728"/>
        <v>0</v>
      </c>
      <c r="AI1875">
        <f t="shared" si="717"/>
        <v>0</v>
      </c>
      <c r="AJ1875">
        <f t="shared" si="718"/>
        <v>0</v>
      </c>
      <c r="AK1875">
        <f t="shared" si="719"/>
        <v>0</v>
      </c>
      <c r="AL1875">
        <f t="shared" si="720"/>
        <v>0</v>
      </c>
      <c r="AM1875">
        <f t="shared" si="721"/>
        <v>0</v>
      </c>
      <c r="AO1875">
        <f t="shared" si="722"/>
        <v>0</v>
      </c>
      <c r="AP1875">
        <f t="shared" si="723"/>
        <v>0</v>
      </c>
    </row>
    <row r="1876" spans="4:42" x14ac:dyDescent="0.2">
      <c r="D1876" s="120">
        <f t="shared" si="705"/>
        <v>0</v>
      </c>
      <c r="O1876">
        <f t="shared" si="706"/>
        <v>0</v>
      </c>
      <c r="P1876">
        <f t="shared" si="724"/>
        <v>431</v>
      </c>
      <c r="Q1876">
        <f t="shared" si="725"/>
        <v>0</v>
      </c>
      <c r="R1876">
        <f t="shared" si="707"/>
        <v>0</v>
      </c>
      <c r="S1876">
        <f t="shared" si="708"/>
        <v>0</v>
      </c>
      <c r="T1876">
        <f t="shared" si="726"/>
        <v>0</v>
      </c>
      <c r="V1876">
        <f t="shared" si="709"/>
        <v>0</v>
      </c>
      <c r="W1876">
        <f t="shared" si="710"/>
        <v>0</v>
      </c>
      <c r="Y1876">
        <f t="shared" si="711"/>
        <v>0</v>
      </c>
      <c r="Z1876">
        <f t="shared" si="712"/>
        <v>0</v>
      </c>
      <c r="AB1876">
        <f t="shared" si="713"/>
        <v>0</v>
      </c>
      <c r="AC1876">
        <f t="shared" si="714"/>
        <v>0</v>
      </c>
      <c r="AE1876">
        <f t="shared" si="715"/>
        <v>0</v>
      </c>
      <c r="AF1876">
        <f t="shared" si="716"/>
        <v>0</v>
      </c>
      <c r="AG1876">
        <f t="shared" si="727"/>
        <v>0</v>
      </c>
      <c r="AH1876">
        <f t="shared" si="728"/>
        <v>0</v>
      </c>
      <c r="AI1876">
        <f t="shared" si="717"/>
        <v>0</v>
      </c>
      <c r="AJ1876">
        <f t="shared" si="718"/>
        <v>0</v>
      </c>
      <c r="AK1876">
        <f t="shared" si="719"/>
        <v>0</v>
      </c>
      <c r="AL1876">
        <f t="shared" si="720"/>
        <v>0</v>
      </c>
      <c r="AM1876">
        <f t="shared" si="721"/>
        <v>0</v>
      </c>
      <c r="AO1876">
        <f t="shared" si="722"/>
        <v>0</v>
      </c>
      <c r="AP1876">
        <f t="shared" si="723"/>
        <v>0</v>
      </c>
    </row>
    <row r="1877" spans="4:42" x14ac:dyDescent="0.2">
      <c r="D1877" s="120">
        <f t="shared" si="705"/>
        <v>0</v>
      </c>
      <c r="O1877">
        <f t="shared" si="706"/>
        <v>0</v>
      </c>
      <c r="P1877">
        <f t="shared" si="724"/>
        <v>431</v>
      </c>
      <c r="Q1877">
        <f t="shared" si="725"/>
        <v>0</v>
      </c>
      <c r="R1877">
        <f t="shared" si="707"/>
        <v>0</v>
      </c>
      <c r="S1877">
        <f t="shared" si="708"/>
        <v>0</v>
      </c>
      <c r="T1877">
        <f t="shared" si="726"/>
        <v>0</v>
      </c>
      <c r="V1877">
        <f t="shared" si="709"/>
        <v>0</v>
      </c>
      <c r="W1877">
        <f t="shared" si="710"/>
        <v>0</v>
      </c>
      <c r="Y1877">
        <f t="shared" si="711"/>
        <v>0</v>
      </c>
      <c r="Z1877">
        <f t="shared" si="712"/>
        <v>0</v>
      </c>
      <c r="AB1877">
        <f t="shared" si="713"/>
        <v>0</v>
      </c>
      <c r="AC1877">
        <f t="shared" si="714"/>
        <v>0</v>
      </c>
      <c r="AE1877">
        <f t="shared" si="715"/>
        <v>0</v>
      </c>
      <c r="AF1877">
        <f t="shared" si="716"/>
        <v>0</v>
      </c>
      <c r="AG1877">
        <f t="shared" si="727"/>
        <v>0</v>
      </c>
      <c r="AH1877">
        <f t="shared" si="728"/>
        <v>0</v>
      </c>
      <c r="AI1877">
        <f t="shared" si="717"/>
        <v>0</v>
      </c>
      <c r="AJ1877">
        <f t="shared" si="718"/>
        <v>0</v>
      </c>
      <c r="AK1877">
        <f t="shared" si="719"/>
        <v>0</v>
      </c>
      <c r="AL1877">
        <f t="shared" si="720"/>
        <v>0</v>
      </c>
      <c r="AM1877">
        <f t="shared" si="721"/>
        <v>0</v>
      </c>
      <c r="AO1877">
        <f t="shared" si="722"/>
        <v>0</v>
      </c>
      <c r="AP1877">
        <f t="shared" si="723"/>
        <v>0</v>
      </c>
    </row>
    <row r="1878" spans="4:42" x14ac:dyDescent="0.2">
      <c r="D1878" s="120">
        <f t="shared" si="705"/>
        <v>0</v>
      </c>
      <c r="O1878">
        <f t="shared" si="706"/>
        <v>0</v>
      </c>
      <c r="P1878">
        <f t="shared" si="724"/>
        <v>431</v>
      </c>
      <c r="Q1878">
        <f t="shared" si="725"/>
        <v>0</v>
      </c>
      <c r="R1878">
        <f t="shared" si="707"/>
        <v>0</v>
      </c>
      <c r="S1878">
        <f t="shared" si="708"/>
        <v>0</v>
      </c>
      <c r="T1878">
        <f t="shared" si="726"/>
        <v>0</v>
      </c>
      <c r="V1878">
        <f t="shared" si="709"/>
        <v>0</v>
      </c>
      <c r="W1878">
        <f t="shared" si="710"/>
        <v>0</v>
      </c>
      <c r="Y1878">
        <f t="shared" si="711"/>
        <v>0</v>
      </c>
      <c r="Z1878">
        <f t="shared" si="712"/>
        <v>0</v>
      </c>
      <c r="AB1878">
        <f t="shared" si="713"/>
        <v>0</v>
      </c>
      <c r="AC1878">
        <f t="shared" si="714"/>
        <v>0</v>
      </c>
      <c r="AE1878">
        <f t="shared" si="715"/>
        <v>0</v>
      </c>
      <c r="AF1878">
        <f t="shared" si="716"/>
        <v>0</v>
      </c>
      <c r="AG1878">
        <f t="shared" si="727"/>
        <v>0</v>
      </c>
      <c r="AH1878">
        <f t="shared" si="728"/>
        <v>0</v>
      </c>
      <c r="AI1878">
        <f t="shared" si="717"/>
        <v>0</v>
      </c>
      <c r="AJ1878">
        <f t="shared" si="718"/>
        <v>0</v>
      </c>
      <c r="AK1878">
        <f t="shared" si="719"/>
        <v>0</v>
      </c>
      <c r="AL1878">
        <f t="shared" si="720"/>
        <v>0</v>
      </c>
      <c r="AM1878">
        <f t="shared" si="721"/>
        <v>0</v>
      </c>
      <c r="AO1878">
        <f t="shared" si="722"/>
        <v>0</v>
      </c>
      <c r="AP1878">
        <f t="shared" si="723"/>
        <v>0</v>
      </c>
    </row>
    <row r="1879" spans="4:42" x14ac:dyDescent="0.2">
      <c r="D1879" s="120">
        <f t="shared" si="705"/>
        <v>0</v>
      </c>
      <c r="O1879">
        <f t="shared" si="706"/>
        <v>0</v>
      </c>
      <c r="P1879">
        <f t="shared" si="724"/>
        <v>431</v>
      </c>
      <c r="Q1879">
        <f t="shared" si="725"/>
        <v>0</v>
      </c>
      <c r="R1879">
        <f t="shared" si="707"/>
        <v>0</v>
      </c>
      <c r="S1879">
        <f t="shared" si="708"/>
        <v>0</v>
      </c>
      <c r="T1879">
        <f t="shared" si="726"/>
        <v>0</v>
      </c>
      <c r="V1879">
        <f t="shared" si="709"/>
        <v>0</v>
      </c>
      <c r="W1879">
        <f t="shared" si="710"/>
        <v>0</v>
      </c>
      <c r="Y1879">
        <f t="shared" si="711"/>
        <v>0</v>
      </c>
      <c r="Z1879">
        <f t="shared" si="712"/>
        <v>0</v>
      </c>
      <c r="AB1879">
        <f t="shared" si="713"/>
        <v>0</v>
      </c>
      <c r="AC1879">
        <f t="shared" si="714"/>
        <v>0</v>
      </c>
      <c r="AE1879">
        <f t="shared" si="715"/>
        <v>0</v>
      </c>
      <c r="AF1879">
        <f t="shared" si="716"/>
        <v>0</v>
      </c>
      <c r="AG1879">
        <f t="shared" si="727"/>
        <v>0</v>
      </c>
      <c r="AH1879">
        <f t="shared" si="728"/>
        <v>0</v>
      </c>
      <c r="AI1879">
        <f t="shared" si="717"/>
        <v>0</v>
      </c>
      <c r="AJ1879">
        <f t="shared" si="718"/>
        <v>0</v>
      </c>
      <c r="AK1879">
        <f t="shared" si="719"/>
        <v>0</v>
      </c>
      <c r="AL1879">
        <f t="shared" si="720"/>
        <v>0</v>
      </c>
      <c r="AM1879">
        <f t="shared" si="721"/>
        <v>0</v>
      </c>
      <c r="AO1879">
        <f t="shared" si="722"/>
        <v>0</v>
      </c>
      <c r="AP1879">
        <f t="shared" si="723"/>
        <v>0</v>
      </c>
    </row>
    <row r="1880" spans="4:42" x14ac:dyDescent="0.2">
      <c r="D1880" s="120">
        <f t="shared" si="705"/>
        <v>0</v>
      </c>
      <c r="O1880">
        <f t="shared" si="706"/>
        <v>0</v>
      </c>
      <c r="P1880">
        <f t="shared" si="724"/>
        <v>431</v>
      </c>
      <c r="Q1880">
        <f t="shared" si="725"/>
        <v>0</v>
      </c>
      <c r="R1880">
        <f t="shared" si="707"/>
        <v>0</v>
      </c>
      <c r="S1880">
        <f t="shared" si="708"/>
        <v>0</v>
      </c>
      <c r="T1880">
        <f t="shared" si="726"/>
        <v>0</v>
      </c>
      <c r="V1880">
        <f t="shared" si="709"/>
        <v>0</v>
      </c>
      <c r="W1880">
        <f t="shared" si="710"/>
        <v>0</v>
      </c>
      <c r="Y1880">
        <f t="shared" si="711"/>
        <v>0</v>
      </c>
      <c r="Z1880">
        <f t="shared" si="712"/>
        <v>0</v>
      </c>
      <c r="AB1880">
        <f t="shared" si="713"/>
        <v>0</v>
      </c>
      <c r="AC1880">
        <f t="shared" si="714"/>
        <v>0</v>
      </c>
      <c r="AE1880">
        <f t="shared" si="715"/>
        <v>0</v>
      </c>
      <c r="AF1880">
        <f t="shared" si="716"/>
        <v>0</v>
      </c>
      <c r="AG1880">
        <f t="shared" si="727"/>
        <v>0</v>
      </c>
      <c r="AH1880">
        <f t="shared" si="728"/>
        <v>0</v>
      </c>
      <c r="AI1880">
        <f t="shared" si="717"/>
        <v>0</v>
      </c>
      <c r="AJ1880">
        <f t="shared" si="718"/>
        <v>0</v>
      </c>
      <c r="AK1880">
        <f t="shared" si="719"/>
        <v>0</v>
      </c>
      <c r="AL1880">
        <f t="shared" si="720"/>
        <v>0</v>
      </c>
      <c r="AM1880">
        <f t="shared" si="721"/>
        <v>0</v>
      </c>
      <c r="AO1880">
        <f t="shared" si="722"/>
        <v>0</v>
      </c>
      <c r="AP1880">
        <f t="shared" si="723"/>
        <v>0</v>
      </c>
    </row>
    <row r="1881" spans="4:42" x14ac:dyDescent="0.2">
      <c r="D1881" s="120">
        <f t="shared" si="705"/>
        <v>0</v>
      </c>
      <c r="O1881">
        <f t="shared" si="706"/>
        <v>0</v>
      </c>
      <c r="P1881">
        <f t="shared" si="724"/>
        <v>431</v>
      </c>
      <c r="Q1881">
        <f t="shared" si="725"/>
        <v>0</v>
      </c>
      <c r="R1881">
        <f t="shared" si="707"/>
        <v>0</v>
      </c>
      <c r="S1881">
        <f t="shared" si="708"/>
        <v>0</v>
      </c>
      <c r="T1881">
        <f t="shared" si="726"/>
        <v>0</v>
      </c>
      <c r="V1881">
        <f t="shared" si="709"/>
        <v>0</v>
      </c>
      <c r="W1881">
        <f t="shared" si="710"/>
        <v>0</v>
      </c>
      <c r="Y1881">
        <f t="shared" si="711"/>
        <v>0</v>
      </c>
      <c r="Z1881">
        <f t="shared" si="712"/>
        <v>0</v>
      </c>
      <c r="AB1881">
        <f t="shared" si="713"/>
        <v>0</v>
      </c>
      <c r="AC1881">
        <f t="shared" si="714"/>
        <v>0</v>
      </c>
      <c r="AE1881">
        <f t="shared" si="715"/>
        <v>0</v>
      </c>
      <c r="AF1881">
        <f t="shared" si="716"/>
        <v>0</v>
      </c>
      <c r="AG1881">
        <f t="shared" si="727"/>
        <v>0</v>
      </c>
      <c r="AH1881">
        <f t="shared" si="728"/>
        <v>0</v>
      </c>
      <c r="AI1881">
        <f t="shared" si="717"/>
        <v>0</v>
      </c>
      <c r="AJ1881">
        <f t="shared" si="718"/>
        <v>0</v>
      </c>
      <c r="AK1881">
        <f t="shared" si="719"/>
        <v>0</v>
      </c>
      <c r="AL1881">
        <f t="shared" si="720"/>
        <v>0</v>
      </c>
      <c r="AM1881">
        <f t="shared" si="721"/>
        <v>0</v>
      </c>
      <c r="AO1881">
        <f t="shared" si="722"/>
        <v>0</v>
      </c>
      <c r="AP1881">
        <f t="shared" si="723"/>
        <v>0</v>
      </c>
    </row>
    <row r="1882" spans="4:42" x14ac:dyDescent="0.2">
      <c r="D1882" s="120">
        <f t="shared" si="705"/>
        <v>0</v>
      </c>
      <c r="O1882">
        <f t="shared" si="706"/>
        <v>0</v>
      </c>
      <c r="P1882">
        <f t="shared" si="724"/>
        <v>431</v>
      </c>
      <c r="Q1882">
        <f t="shared" si="725"/>
        <v>0</v>
      </c>
      <c r="R1882">
        <f t="shared" si="707"/>
        <v>0</v>
      </c>
      <c r="S1882">
        <f t="shared" si="708"/>
        <v>0</v>
      </c>
      <c r="T1882">
        <f t="shared" si="726"/>
        <v>0</v>
      </c>
      <c r="V1882">
        <f t="shared" si="709"/>
        <v>0</v>
      </c>
      <c r="W1882">
        <f t="shared" si="710"/>
        <v>0</v>
      </c>
      <c r="Y1882">
        <f t="shared" si="711"/>
        <v>0</v>
      </c>
      <c r="Z1882">
        <f t="shared" si="712"/>
        <v>0</v>
      </c>
      <c r="AB1882">
        <f t="shared" si="713"/>
        <v>0</v>
      </c>
      <c r="AC1882">
        <f t="shared" si="714"/>
        <v>0</v>
      </c>
      <c r="AE1882">
        <f t="shared" si="715"/>
        <v>0</v>
      </c>
      <c r="AF1882">
        <f t="shared" si="716"/>
        <v>0</v>
      </c>
      <c r="AG1882">
        <f t="shared" si="727"/>
        <v>0</v>
      </c>
      <c r="AH1882">
        <f t="shared" si="728"/>
        <v>0</v>
      </c>
      <c r="AI1882">
        <f t="shared" si="717"/>
        <v>0</v>
      </c>
      <c r="AJ1882">
        <f t="shared" si="718"/>
        <v>0</v>
      </c>
      <c r="AK1882">
        <f t="shared" si="719"/>
        <v>0</v>
      </c>
      <c r="AL1882">
        <f t="shared" si="720"/>
        <v>0</v>
      </c>
      <c r="AM1882">
        <f t="shared" si="721"/>
        <v>0</v>
      </c>
      <c r="AO1882">
        <f t="shared" si="722"/>
        <v>0</v>
      </c>
      <c r="AP1882">
        <f t="shared" si="723"/>
        <v>0</v>
      </c>
    </row>
    <row r="1883" spans="4:42" x14ac:dyDescent="0.2">
      <c r="D1883" s="120">
        <f t="shared" si="705"/>
        <v>0</v>
      </c>
      <c r="O1883">
        <f t="shared" si="706"/>
        <v>0</v>
      </c>
      <c r="P1883">
        <f t="shared" si="724"/>
        <v>431</v>
      </c>
      <c r="Q1883">
        <f t="shared" si="725"/>
        <v>0</v>
      </c>
      <c r="R1883">
        <f t="shared" si="707"/>
        <v>0</v>
      </c>
      <c r="S1883">
        <f t="shared" si="708"/>
        <v>0</v>
      </c>
      <c r="T1883">
        <f t="shared" si="726"/>
        <v>0</v>
      </c>
      <c r="V1883">
        <f t="shared" si="709"/>
        <v>0</v>
      </c>
      <c r="W1883">
        <f t="shared" si="710"/>
        <v>0</v>
      </c>
      <c r="Y1883">
        <f t="shared" si="711"/>
        <v>0</v>
      </c>
      <c r="Z1883">
        <f t="shared" si="712"/>
        <v>0</v>
      </c>
      <c r="AB1883">
        <f t="shared" si="713"/>
        <v>0</v>
      </c>
      <c r="AC1883">
        <f t="shared" si="714"/>
        <v>0</v>
      </c>
      <c r="AE1883">
        <f t="shared" si="715"/>
        <v>0</v>
      </c>
      <c r="AF1883">
        <f t="shared" si="716"/>
        <v>0</v>
      </c>
      <c r="AG1883">
        <f t="shared" si="727"/>
        <v>0</v>
      </c>
      <c r="AH1883">
        <f t="shared" si="728"/>
        <v>0</v>
      </c>
      <c r="AI1883">
        <f t="shared" si="717"/>
        <v>0</v>
      </c>
      <c r="AJ1883">
        <f t="shared" si="718"/>
        <v>0</v>
      </c>
      <c r="AK1883">
        <f t="shared" si="719"/>
        <v>0</v>
      </c>
      <c r="AL1883">
        <f t="shared" si="720"/>
        <v>0</v>
      </c>
      <c r="AM1883">
        <f t="shared" si="721"/>
        <v>0</v>
      </c>
      <c r="AO1883">
        <f t="shared" si="722"/>
        <v>0</v>
      </c>
      <c r="AP1883">
        <f t="shared" si="723"/>
        <v>0</v>
      </c>
    </row>
    <row r="1884" spans="4:42" x14ac:dyDescent="0.2">
      <c r="D1884" s="120">
        <f t="shared" si="705"/>
        <v>0</v>
      </c>
      <c r="O1884">
        <f t="shared" si="706"/>
        <v>0</v>
      </c>
      <c r="P1884">
        <f t="shared" si="724"/>
        <v>431</v>
      </c>
      <c r="Q1884">
        <f t="shared" si="725"/>
        <v>0</v>
      </c>
      <c r="R1884">
        <f t="shared" si="707"/>
        <v>0</v>
      </c>
      <c r="S1884">
        <f t="shared" si="708"/>
        <v>0</v>
      </c>
      <c r="T1884">
        <f t="shared" si="726"/>
        <v>0</v>
      </c>
      <c r="V1884">
        <f t="shared" si="709"/>
        <v>0</v>
      </c>
      <c r="W1884">
        <f t="shared" si="710"/>
        <v>0</v>
      </c>
      <c r="Y1884">
        <f t="shared" si="711"/>
        <v>0</v>
      </c>
      <c r="Z1884">
        <f t="shared" si="712"/>
        <v>0</v>
      </c>
      <c r="AB1884">
        <f t="shared" si="713"/>
        <v>0</v>
      </c>
      <c r="AC1884">
        <f t="shared" si="714"/>
        <v>0</v>
      </c>
      <c r="AE1884">
        <f t="shared" si="715"/>
        <v>0</v>
      </c>
      <c r="AF1884">
        <f t="shared" si="716"/>
        <v>0</v>
      </c>
      <c r="AG1884">
        <f t="shared" si="727"/>
        <v>0</v>
      </c>
      <c r="AH1884">
        <f t="shared" si="728"/>
        <v>0</v>
      </c>
      <c r="AI1884">
        <f t="shared" si="717"/>
        <v>0</v>
      </c>
      <c r="AJ1884">
        <f t="shared" si="718"/>
        <v>0</v>
      </c>
      <c r="AK1884">
        <f t="shared" si="719"/>
        <v>0</v>
      </c>
      <c r="AL1884">
        <f t="shared" si="720"/>
        <v>0</v>
      </c>
      <c r="AM1884">
        <f t="shared" si="721"/>
        <v>0</v>
      </c>
      <c r="AO1884">
        <f t="shared" si="722"/>
        <v>0</v>
      </c>
      <c r="AP1884">
        <f t="shared" si="723"/>
        <v>0</v>
      </c>
    </row>
    <row r="1885" spans="4:42" x14ac:dyDescent="0.2">
      <c r="D1885" s="120">
        <f t="shared" si="705"/>
        <v>0</v>
      </c>
      <c r="O1885">
        <f t="shared" si="706"/>
        <v>0</v>
      </c>
      <c r="P1885">
        <f t="shared" si="724"/>
        <v>431</v>
      </c>
      <c r="Q1885">
        <f t="shared" si="725"/>
        <v>0</v>
      </c>
      <c r="R1885">
        <f t="shared" si="707"/>
        <v>0</v>
      </c>
      <c r="S1885">
        <f t="shared" si="708"/>
        <v>0</v>
      </c>
      <c r="T1885">
        <f t="shared" si="726"/>
        <v>0</v>
      </c>
      <c r="V1885">
        <f t="shared" si="709"/>
        <v>0</v>
      </c>
      <c r="W1885">
        <f t="shared" si="710"/>
        <v>0</v>
      </c>
      <c r="Y1885">
        <f t="shared" si="711"/>
        <v>0</v>
      </c>
      <c r="Z1885">
        <f t="shared" si="712"/>
        <v>0</v>
      </c>
      <c r="AB1885">
        <f t="shared" si="713"/>
        <v>0</v>
      </c>
      <c r="AC1885">
        <f t="shared" si="714"/>
        <v>0</v>
      </c>
      <c r="AE1885">
        <f t="shared" si="715"/>
        <v>0</v>
      </c>
      <c r="AF1885">
        <f t="shared" si="716"/>
        <v>0</v>
      </c>
      <c r="AG1885">
        <f t="shared" si="727"/>
        <v>0</v>
      </c>
      <c r="AH1885">
        <f t="shared" si="728"/>
        <v>0</v>
      </c>
      <c r="AI1885">
        <f t="shared" si="717"/>
        <v>0</v>
      </c>
      <c r="AJ1885">
        <f t="shared" si="718"/>
        <v>0</v>
      </c>
      <c r="AK1885">
        <f t="shared" si="719"/>
        <v>0</v>
      </c>
      <c r="AL1885">
        <f t="shared" si="720"/>
        <v>0</v>
      </c>
      <c r="AM1885">
        <f t="shared" si="721"/>
        <v>0</v>
      </c>
      <c r="AO1885">
        <f t="shared" si="722"/>
        <v>0</v>
      </c>
      <c r="AP1885">
        <f t="shared" si="723"/>
        <v>0</v>
      </c>
    </row>
    <row r="1886" spans="4:42" x14ac:dyDescent="0.2">
      <c r="D1886" s="120">
        <f t="shared" si="705"/>
        <v>0</v>
      </c>
      <c r="O1886">
        <f t="shared" si="706"/>
        <v>0</v>
      </c>
      <c r="P1886">
        <f t="shared" si="724"/>
        <v>431</v>
      </c>
      <c r="Q1886">
        <f t="shared" si="725"/>
        <v>0</v>
      </c>
      <c r="R1886">
        <f t="shared" si="707"/>
        <v>0</v>
      </c>
      <c r="S1886">
        <f t="shared" si="708"/>
        <v>0</v>
      </c>
      <c r="T1886">
        <f t="shared" si="726"/>
        <v>0</v>
      </c>
      <c r="V1886">
        <f t="shared" si="709"/>
        <v>0</v>
      </c>
      <c r="W1886">
        <f t="shared" si="710"/>
        <v>0</v>
      </c>
      <c r="Y1886">
        <f t="shared" si="711"/>
        <v>0</v>
      </c>
      <c r="Z1886">
        <f t="shared" si="712"/>
        <v>0</v>
      </c>
      <c r="AB1886">
        <f t="shared" si="713"/>
        <v>0</v>
      </c>
      <c r="AC1886">
        <f t="shared" si="714"/>
        <v>0</v>
      </c>
      <c r="AE1886">
        <f t="shared" si="715"/>
        <v>0</v>
      </c>
      <c r="AF1886">
        <f t="shared" si="716"/>
        <v>0</v>
      </c>
      <c r="AG1886">
        <f t="shared" si="727"/>
        <v>0</v>
      </c>
      <c r="AH1886">
        <f t="shared" si="728"/>
        <v>0</v>
      </c>
      <c r="AI1886">
        <f t="shared" si="717"/>
        <v>0</v>
      </c>
      <c r="AJ1886">
        <f t="shared" si="718"/>
        <v>0</v>
      </c>
      <c r="AK1886">
        <f t="shared" si="719"/>
        <v>0</v>
      </c>
      <c r="AL1886">
        <f t="shared" si="720"/>
        <v>0</v>
      </c>
      <c r="AM1886">
        <f t="shared" si="721"/>
        <v>0</v>
      </c>
      <c r="AO1886">
        <f t="shared" si="722"/>
        <v>0</v>
      </c>
      <c r="AP1886">
        <f t="shared" si="723"/>
        <v>0</v>
      </c>
    </row>
    <row r="1887" spans="4:42" x14ac:dyDescent="0.2">
      <c r="D1887" s="120">
        <f t="shared" si="705"/>
        <v>0</v>
      </c>
      <c r="O1887">
        <f t="shared" si="706"/>
        <v>0</v>
      </c>
      <c r="P1887">
        <f t="shared" si="724"/>
        <v>431</v>
      </c>
      <c r="Q1887">
        <f t="shared" si="725"/>
        <v>0</v>
      </c>
      <c r="R1887">
        <f t="shared" si="707"/>
        <v>0</v>
      </c>
      <c r="S1887">
        <f t="shared" si="708"/>
        <v>0</v>
      </c>
      <c r="T1887">
        <f t="shared" si="726"/>
        <v>0</v>
      </c>
      <c r="V1887">
        <f t="shared" si="709"/>
        <v>0</v>
      </c>
      <c r="W1887">
        <f t="shared" si="710"/>
        <v>0</v>
      </c>
      <c r="Y1887">
        <f t="shared" si="711"/>
        <v>0</v>
      </c>
      <c r="Z1887">
        <f t="shared" si="712"/>
        <v>0</v>
      </c>
      <c r="AB1887">
        <f t="shared" si="713"/>
        <v>0</v>
      </c>
      <c r="AC1887">
        <f t="shared" si="714"/>
        <v>0</v>
      </c>
      <c r="AE1887">
        <f t="shared" si="715"/>
        <v>0</v>
      </c>
      <c r="AF1887">
        <f t="shared" si="716"/>
        <v>0</v>
      </c>
      <c r="AG1887">
        <f t="shared" si="727"/>
        <v>0</v>
      </c>
      <c r="AH1887">
        <f t="shared" si="728"/>
        <v>0</v>
      </c>
      <c r="AI1887">
        <f t="shared" si="717"/>
        <v>0</v>
      </c>
      <c r="AJ1887">
        <f t="shared" si="718"/>
        <v>0</v>
      </c>
      <c r="AK1887">
        <f t="shared" si="719"/>
        <v>0</v>
      </c>
      <c r="AL1887">
        <f t="shared" si="720"/>
        <v>0</v>
      </c>
      <c r="AM1887">
        <f t="shared" si="721"/>
        <v>0</v>
      </c>
      <c r="AO1887">
        <f t="shared" si="722"/>
        <v>0</v>
      </c>
      <c r="AP1887">
        <f t="shared" si="723"/>
        <v>0</v>
      </c>
    </row>
    <row r="1888" spans="4:42" x14ac:dyDescent="0.2">
      <c r="D1888" s="120">
        <f t="shared" si="705"/>
        <v>0</v>
      </c>
      <c r="O1888">
        <f t="shared" si="706"/>
        <v>0</v>
      </c>
      <c r="P1888">
        <f t="shared" si="724"/>
        <v>431</v>
      </c>
      <c r="Q1888">
        <f t="shared" si="725"/>
        <v>0</v>
      </c>
      <c r="R1888">
        <f t="shared" si="707"/>
        <v>0</v>
      </c>
      <c r="S1888">
        <f t="shared" si="708"/>
        <v>0</v>
      </c>
      <c r="T1888">
        <f t="shared" si="726"/>
        <v>0</v>
      </c>
      <c r="V1888">
        <f t="shared" si="709"/>
        <v>0</v>
      </c>
      <c r="W1888">
        <f t="shared" si="710"/>
        <v>0</v>
      </c>
      <c r="Y1888">
        <f t="shared" si="711"/>
        <v>0</v>
      </c>
      <c r="Z1888">
        <f t="shared" si="712"/>
        <v>0</v>
      </c>
      <c r="AB1888">
        <f t="shared" si="713"/>
        <v>0</v>
      </c>
      <c r="AC1888">
        <f t="shared" si="714"/>
        <v>0</v>
      </c>
      <c r="AE1888">
        <f t="shared" si="715"/>
        <v>0</v>
      </c>
      <c r="AF1888">
        <f t="shared" si="716"/>
        <v>0</v>
      </c>
      <c r="AG1888">
        <f t="shared" si="727"/>
        <v>0</v>
      </c>
      <c r="AH1888">
        <f t="shared" si="728"/>
        <v>0</v>
      </c>
      <c r="AI1888">
        <f t="shared" si="717"/>
        <v>0</v>
      </c>
      <c r="AJ1888">
        <f t="shared" si="718"/>
        <v>0</v>
      </c>
      <c r="AK1888">
        <f t="shared" si="719"/>
        <v>0</v>
      </c>
      <c r="AL1888">
        <f t="shared" si="720"/>
        <v>0</v>
      </c>
      <c r="AM1888">
        <f t="shared" si="721"/>
        <v>0</v>
      </c>
      <c r="AO1888">
        <f t="shared" si="722"/>
        <v>0</v>
      </c>
      <c r="AP1888">
        <f t="shared" si="723"/>
        <v>0</v>
      </c>
    </row>
    <row r="1889" spans="4:42" x14ac:dyDescent="0.2">
      <c r="D1889" s="120">
        <f t="shared" si="705"/>
        <v>0</v>
      </c>
      <c r="O1889">
        <f t="shared" si="706"/>
        <v>0</v>
      </c>
      <c r="P1889">
        <f t="shared" si="724"/>
        <v>431</v>
      </c>
      <c r="Q1889">
        <f t="shared" si="725"/>
        <v>0</v>
      </c>
      <c r="R1889">
        <f t="shared" si="707"/>
        <v>0</v>
      </c>
      <c r="S1889">
        <f t="shared" si="708"/>
        <v>0</v>
      </c>
      <c r="T1889">
        <f t="shared" si="726"/>
        <v>0</v>
      </c>
      <c r="V1889">
        <f t="shared" si="709"/>
        <v>0</v>
      </c>
      <c r="W1889">
        <f t="shared" si="710"/>
        <v>0</v>
      </c>
      <c r="Y1889">
        <f t="shared" si="711"/>
        <v>0</v>
      </c>
      <c r="Z1889">
        <f t="shared" si="712"/>
        <v>0</v>
      </c>
      <c r="AB1889">
        <f t="shared" si="713"/>
        <v>0</v>
      </c>
      <c r="AC1889">
        <f t="shared" si="714"/>
        <v>0</v>
      </c>
      <c r="AE1889">
        <f t="shared" si="715"/>
        <v>0</v>
      </c>
      <c r="AF1889">
        <f t="shared" si="716"/>
        <v>0</v>
      </c>
      <c r="AG1889">
        <f t="shared" si="727"/>
        <v>0</v>
      </c>
      <c r="AH1889">
        <f t="shared" si="728"/>
        <v>0</v>
      </c>
      <c r="AI1889">
        <f t="shared" si="717"/>
        <v>0</v>
      </c>
      <c r="AJ1889">
        <f t="shared" si="718"/>
        <v>0</v>
      </c>
      <c r="AK1889">
        <f t="shared" si="719"/>
        <v>0</v>
      </c>
      <c r="AL1889">
        <f t="shared" si="720"/>
        <v>0</v>
      </c>
      <c r="AM1889">
        <f t="shared" si="721"/>
        <v>0</v>
      </c>
      <c r="AO1889">
        <f t="shared" si="722"/>
        <v>0</v>
      </c>
      <c r="AP1889">
        <f t="shared" si="723"/>
        <v>0</v>
      </c>
    </row>
    <row r="1890" spans="4:42" x14ac:dyDescent="0.2">
      <c r="D1890" s="120">
        <f t="shared" si="705"/>
        <v>0</v>
      </c>
      <c r="O1890">
        <f t="shared" si="706"/>
        <v>0</v>
      </c>
      <c r="P1890">
        <f t="shared" si="724"/>
        <v>431</v>
      </c>
      <c r="Q1890">
        <f t="shared" si="725"/>
        <v>0</v>
      </c>
      <c r="R1890">
        <f t="shared" si="707"/>
        <v>0</v>
      </c>
      <c r="S1890">
        <f t="shared" si="708"/>
        <v>0</v>
      </c>
      <c r="T1890">
        <f t="shared" si="726"/>
        <v>0</v>
      </c>
      <c r="V1890">
        <f t="shared" si="709"/>
        <v>0</v>
      </c>
      <c r="W1890">
        <f t="shared" si="710"/>
        <v>0</v>
      </c>
      <c r="Y1890">
        <f t="shared" si="711"/>
        <v>0</v>
      </c>
      <c r="Z1890">
        <f t="shared" si="712"/>
        <v>0</v>
      </c>
      <c r="AB1890">
        <f t="shared" si="713"/>
        <v>0</v>
      </c>
      <c r="AC1890">
        <f t="shared" si="714"/>
        <v>0</v>
      </c>
      <c r="AE1890">
        <f t="shared" si="715"/>
        <v>0</v>
      </c>
      <c r="AF1890">
        <f t="shared" si="716"/>
        <v>0</v>
      </c>
      <c r="AG1890">
        <f t="shared" si="727"/>
        <v>0</v>
      </c>
      <c r="AH1890">
        <f t="shared" si="728"/>
        <v>0</v>
      </c>
      <c r="AI1890">
        <f t="shared" si="717"/>
        <v>0</v>
      </c>
      <c r="AJ1890">
        <f t="shared" si="718"/>
        <v>0</v>
      </c>
      <c r="AK1890">
        <f t="shared" si="719"/>
        <v>0</v>
      </c>
      <c r="AL1890">
        <f t="shared" si="720"/>
        <v>0</v>
      </c>
      <c r="AM1890">
        <f t="shared" si="721"/>
        <v>0</v>
      </c>
      <c r="AO1890">
        <f t="shared" si="722"/>
        <v>0</v>
      </c>
      <c r="AP1890">
        <f t="shared" si="723"/>
        <v>0</v>
      </c>
    </row>
    <row r="1891" spans="4:42" x14ac:dyDescent="0.2">
      <c r="D1891" s="120">
        <f t="shared" si="705"/>
        <v>0</v>
      </c>
      <c r="O1891">
        <f t="shared" si="706"/>
        <v>0</v>
      </c>
      <c r="P1891">
        <f t="shared" si="724"/>
        <v>431</v>
      </c>
      <c r="Q1891">
        <f t="shared" si="725"/>
        <v>0</v>
      </c>
      <c r="R1891">
        <f t="shared" si="707"/>
        <v>0</v>
      </c>
      <c r="S1891">
        <f t="shared" si="708"/>
        <v>0</v>
      </c>
      <c r="T1891">
        <f t="shared" si="726"/>
        <v>0</v>
      </c>
      <c r="V1891">
        <f t="shared" si="709"/>
        <v>0</v>
      </c>
      <c r="W1891">
        <f t="shared" si="710"/>
        <v>0</v>
      </c>
      <c r="Y1891">
        <f t="shared" si="711"/>
        <v>0</v>
      </c>
      <c r="Z1891">
        <f t="shared" si="712"/>
        <v>0</v>
      </c>
      <c r="AB1891">
        <f t="shared" si="713"/>
        <v>0</v>
      </c>
      <c r="AC1891">
        <f t="shared" si="714"/>
        <v>0</v>
      </c>
      <c r="AE1891">
        <f t="shared" si="715"/>
        <v>0</v>
      </c>
      <c r="AF1891">
        <f t="shared" si="716"/>
        <v>0</v>
      </c>
      <c r="AG1891">
        <f t="shared" si="727"/>
        <v>0</v>
      </c>
      <c r="AH1891">
        <f t="shared" si="728"/>
        <v>0</v>
      </c>
      <c r="AI1891">
        <f t="shared" si="717"/>
        <v>0</v>
      </c>
      <c r="AJ1891">
        <f t="shared" si="718"/>
        <v>0</v>
      </c>
      <c r="AK1891">
        <f t="shared" si="719"/>
        <v>0</v>
      </c>
      <c r="AL1891">
        <f t="shared" si="720"/>
        <v>0</v>
      </c>
      <c r="AM1891">
        <f t="shared" si="721"/>
        <v>0</v>
      </c>
      <c r="AO1891">
        <f t="shared" si="722"/>
        <v>0</v>
      </c>
      <c r="AP1891">
        <f t="shared" si="723"/>
        <v>0</v>
      </c>
    </row>
    <row r="1892" spans="4:42" x14ac:dyDescent="0.2">
      <c r="D1892" s="120">
        <f t="shared" si="705"/>
        <v>0</v>
      </c>
      <c r="O1892">
        <f t="shared" si="706"/>
        <v>0</v>
      </c>
      <c r="P1892">
        <f t="shared" si="724"/>
        <v>431</v>
      </c>
      <c r="Q1892">
        <f t="shared" si="725"/>
        <v>0</v>
      </c>
      <c r="R1892">
        <f t="shared" si="707"/>
        <v>0</v>
      </c>
      <c r="S1892">
        <f t="shared" si="708"/>
        <v>0</v>
      </c>
      <c r="T1892">
        <f t="shared" si="726"/>
        <v>0</v>
      </c>
      <c r="V1892">
        <f t="shared" si="709"/>
        <v>0</v>
      </c>
      <c r="W1892">
        <f t="shared" si="710"/>
        <v>0</v>
      </c>
      <c r="Y1892">
        <f t="shared" si="711"/>
        <v>0</v>
      </c>
      <c r="Z1892">
        <f t="shared" si="712"/>
        <v>0</v>
      </c>
      <c r="AB1892">
        <f t="shared" si="713"/>
        <v>0</v>
      </c>
      <c r="AC1892">
        <f t="shared" si="714"/>
        <v>0</v>
      </c>
      <c r="AE1892">
        <f t="shared" si="715"/>
        <v>0</v>
      </c>
      <c r="AF1892">
        <f t="shared" si="716"/>
        <v>0</v>
      </c>
      <c r="AG1892">
        <f t="shared" si="727"/>
        <v>0</v>
      </c>
      <c r="AH1892">
        <f t="shared" si="728"/>
        <v>0</v>
      </c>
      <c r="AI1892">
        <f t="shared" si="717"/>
        <v>0</v>
      </c>
      <c r="AJ1892">
        <f t="shared" si="718"/>
        <v>0</v>
      </c>
      <c r="AK1892">
        <f t="shared" si="719"/>
        <v>0</v>
      </c>
      <c r="AL1892">
        <f t="shared" si="720"/>
        <v>0</v>
      </c>
      <c r="AM1892">
        <f t="shared" si="721"/>
        <v>0</v>
      </c>
      <c r="AO1892">
        <f t="shared" si="722"/>
        <v>0</v>
      </c>
      <c r="AP1892">
        <f t="shared" si="723"/>
        <v>0</v>
      </c>
    </row>
    <row r="1893" spans="4:42" x14ac:dyDescent="0.2">
      <c r="D1893" s="120">
        <f t="shared" si="705"/>
        <v>0</v>
      </c>
      <c r="O1893">
        <f t="shared" si="706"/>
        <v>0</v>
      </c>
      <c r="P1893">
        <f t="shared" si="724"/>
        <v>431</v>
      </c>
      <c r="Q1893">
        <f t="shared" si="725"/>
        <v>0</v>
      </c>
      <c r="R1893">
        <f t="shared" si="707"/>
        <v>0</v>
      </c>
      <c r="S1893">
        <f t="shared" si="708"/>
        <v>0</v>
      </c>
      <c r="T1893">
        <f t="shared" si="726"/>
        <v>0</v>
      </c>
      <c r="V1893">
        <f t="shared" si="709"/>
        <v>0</v>
      </c>
      <c r="W1893">
        <f t="shared" si="710"/>
        <v>0</v>
      </c>
      <c r="Y1893">
        <f t="shared" si="711"/>
        <v>0</v>
      </c>
      <c r="Z1893">
        <f t="shared" si="712"/>
        <v>0</v>
      </c>
      <c r="AB1893">
        <f t="shared" si="713"/>
        <v>0</v>
      </c>
      <c r="AC1893">
        <f t="shared" si="714"/>
        <v>0</v>
      </c>
      <c r="AE1893">
        <f t="shared" si="715"/>
        <v>0</v>
      </c>
      <c r="AF1893">
        <f t="shared" si="716"/>
        <v>0</v>
      </c>
      <c r="AG1893">
        <f t="shared" si="727"/>
        <v>0</v>
      </c>
      <c r="AH1893">
        <f t="shared" si="728"/>
        <v>0</v>
      </c>
      <c r="AI1893">
        <f t="shared" si="717"/>
        <v>0</v>
      </c>
      <c r="AJ1893">
        <f t="shared" si="718"/>
        <v>0</v>
      </c>
      <c r="AK1893">
        <f t="shared" si="719"/>
        <v>0</v>
      </c>
      <c r="AL1893">
        <f t="shared" si="720"/>
        <v>0</v>
      </c>
      <c r="AM1893">
        <f t="shared" si="721"/>
        <v>0</v>
      </c>
      <c r="AO1893">
        <f t="shared" si="722"/>
        <v>0</v>
      </c>
      <c r="AP1893">
        <f t="shared" si="723"/>
        <v>0</v>
      </c>
    </row>
    <row r="1894" spans="4:42" x14ac:dyDescent="0.2">
      <c r="D1894" s="120">
        <f t="shared" si="705"/>
        <v>0</v>
      </c>
      <c r="O1894">
        <f t="shared" si="706"/>
        <v>0</v>
      </c>
      <c r="P1894">
        <f t="shared" si="724"/>
        <v>431</v>
      </c>
      <c r="Q1894">
        <f t="shared" si="725"/>
        <v>0</v>
      </c>
      <c r="R1894">
        <f t="shared" si="707"/>
        <v>0</v>
      </c>
      <c r="S1894">
        <f t="shared" si="708"/>
        <v>0</v>
      </c>
      <c r="T1894">
        <f t="shared" si="726"/>
        <v>0</v>
      </c>
      <c r="V1894">
        <f t="shared" si="709"/>
        <v>0</v>
      </c>
      <c r="W1894">
        <f t="shared" si="710"/>
        <v>0</v>
      </c>
      <c r="Y1894">
        <f t="shared" si="711"/>
        <v>0</v>
      </c>
      <c r="Z1894">
        <f t="shared" si="712"/>
        <v>0</v>
      </c>
      <c r="AB1894">
        <f t="shared" si="713"/>
        <v>0</v>
      </c>
      <c r="AC1894">
        <f t="shared" si="714"/>
        <v>0</v>
      </c>
      <c r="AE1894">
        <f t="shared" si="715"/>
        <v>0</v>
      </c>
      <c r="AF1894">
        <f t="shared" si="716"/>
        <v>0</v>
      </c>
      <c r="AG1894">
        <f t="shared" si="727"/>
        <v>0</v>
      </c>
      <c r="AH1894">
        <f t="shared" si="728"/>
        <v>0</v>
      </c>
      <c r="AI1894">
        <f t="shared" si="717"/>
        <v>0</v>
      </c>
      <c r="AJ1894">
        <f t="shared" si="718"/>
        <v>0</v>
      </c>
      <c r="AK1894">
        <f t="shared" si="719"/>
        <v>0</v>
      </c>
      <c r="AL1894">
        <f t="shared" si="720"/>
        <v>0</v>
      </c>
      <c r="AM1894">
        <f t="shared" si="721"/>
        <v>0</v>
      </c>
      <c r="AO1894">
        <f t="shared" si="722"/>
        <v>0</v>
      </c>
      <c r="AP1894">
        <f t="shared" si="723"/>
        <v>0</v>
      </c>
    </row>
    <row r="1895" spans="4:42" x14ac:dyDescent="0.2">
      <c r="D1895" s="120">
        <f t="shared" si="705"/>
        <v>0</v>
      </c>
      <c r="O1895">
        <f t="shared" si="706"/>
        <v>0</v>
      </c>
      <c r="P1895">
        <f t="shared" si="724"/>
        <v>431</v>
      </c>
      <c r="Q1895">
        <f t="shared" si="725"/>
        <v>0</v>
      </c>
      <c r="R1895">
        <f t="shared" si="707"/>
        <v>0</v>
      </c>
      <c r="S1895">
        <f t="shared" si="708"/>
        <v>0</v>
      </c>
      <c r="T1895">
        <f t="shared" si="726"/>
        <v>0</v>
      </c>
      <c r="V1895">
        <f t="shared" si="709"/>
        <v>0</v>
      </c>
      <c r="W1895">
        <f t="shared" si="710"/>
        <v>0</v>
      </c>
      <c r="Y1895">
        <f t="shared" si="711"/>
        <v>0</v>
      </c>
      <c r="Z1895">
        <f t="shared" si="712"/>
        <v>0</v>
      </c>
      <c r="AB1895">
        <f t="shared" si="713"/>
        <v>0</v>
      </c>
      <c r="AC1895">
        <f t="shared" si="714"/>
        <v>0</v>
      </c>
      <c r="AE1895">
        <f t="shared" si="715"/>
        <v>0</v>
      </c>
      <c r="AF1895">
        <f t="shared" si="716"/>
        <v>0</v>
      </c>
      <c r="AG1895">
        <f t="shared" si="727"/>
        <v>0</v>
      </c>
      <c r="AH1895">
        <f t="shared" si="728"/>
        <v>0</v>
      </c>
      <c r="AI1895">
        <f t="shared" si="717"/>
        <v>0</v>
      </c>
      <c r="AJ1895">
        <f t="shared" si="718"/>
        <v>0</v>
      </c>
      <c r="AK1895">
        <f t="shared" si="719"/>
        <v>0</v>
      </c>
      <c r="AL1895">
        <f t="shared" si="720"/>
        <v>0</v>
      </c>
      <c r="AM1895">
        <f t="shared" si="721"/>
        <v>0</v>
      </c>
      <c r="AO1895">
        <f t="shared" si="722"/>
        <v>0</v>
      </c>
      <c r="AP1895">
        <f t="shared" si="723"/>
        <v>0</v>
      </c>
    </row>
    <row r="1896" spans="4:42" x14ac:dyDescent="0.2">
      <c r="D1896" s="120">
        <f t="shared" si="705"/>
        <v>0</v>
      </c>
      <c r="O1896">
        <f t="shared" si="706"/>
        <v>0</v>
      </c>
      <c r="P1896">
        <f t="shared" si="724"/>
        <v>431</v>
      </c>
      <c r="Q1896">
        <f t="shared" si="725"/>
        <v>0</v>
      </c>
      <c r="R1896">
        <f t="shared" si="707"/>
        <v>0</v>
      </c>
      <c r="S1896">
        <f t="shared" si="708"/>
        <v>0</v>
      </c>
      <c r="T1896">
        <f t="shared" si="726"/>
        <v>0</v>
      </c>
      <c r="V1896">
        <f t="shared" si="709"/>
        <v>0</v>
      </c>
      <c r="W1896">
        <f t="shared" si="710"/>
        <v>0</v>
      </c>
      <c r="Y1896">
        <f t="shared" si="711"/>
        <v>0</v>
      </c>
      <c r="Z1896">
        <f t="shared" si="712"/>
        <v>0</v>
      </c>
      <c r="AB1896">
        <f t="shared" si="713"/>
        <v>0</v>
      </c>
      <c r="AC1896">
        <f t="shared" si="714"/>
        <v>0</v>
      </c>
      <c r="AE1896">
        <f t="shared" si="715"/>
        <v>0</v>
      </c>
      <c r="AF1896">
        <f t="shared" si="716"/>
        <v>0</v>
      </c>
      <c r="AG1896">
        <f t="shared" si="727"/>
        <v>0</v>
      </c>
      <c r="AH1896">
        <f t="shared" si="728"/>
        <v>0</v>
      </c>
      <c r="AI1896">
        <f t="shared" si="717"/>
        <v>0</v>
      </c>
      <c r="AJ1896">
        <f t="shared" si="718"/>
        <v>0</v>
      </c>
      <c r="AK1896">
        <f t="shared" si="719"/>
        <v>0</v>
      </c>
      <c r="AL1896">
        <f t="shared" si="720"/>
        <v>0</v>
      </c>
      <c r="AM1896">
        <f t="shared" si="721"/>
        <v>0</v>
      </c>
      <c r="AO1896">
        <f t="shared" si="722"/>
        <v>0</v>
      </c>
      <c r="AP1896">
        <f t="shared" si="723"/>
        <v>0</v>
      </c>
    </row>
    <row r="1897" spans="4:42" x14ac:dyDescent="0.2">
      <c r="D1897" s="120">
        <f t="shared" si="705"/>
        <v>0</v>
      </c>
      <c r="O1897">
        <f t="shared" si="706"/>
        <v>0</v>
      </c>
      <c r="P1897">
        <f t="shared" si="724"/>
        <v>431</v>
      </c>
      <c r="Q1897">
        <f t="shared" si="725"/>
        <v>0</v>
      </c>
      <c r="R1897">
        <f t="shared" si="707"/>
        <v>0</v>
      </c>
      <c r="S1897">
        <f t="shared" si="708"/>
        <v>0</v>
      </c>
      <c r="T1897">
        <f t="shared" si="726"/>
        <v>0</v>
      </c>
      <c r="V1897">
        <f t="shared" si="709"/>
        <v>0</v>
      </c>
      <c r="W1897">
        <f t="shared" si="710"/>
        <v>0</v>
      </c>
      <c r="Y1897">
        <f t="shared" si="711"/>
        <v>0</v>
      </c>
      <c r="Z1897">
        <f t="shared" si="712"/>
        <v>0</v>
      </c>
      <c r="AB1897">
        <f t="shared" si="713"/>
        <v>0</v>
      </c>
      <c r="AC1897">
        <f t="shared" si="714"/>
        <v>0</v>
      </c>
      <c r="AE1897">
        <f t="shared" si="715"/>
        <v>0</v>
      </c>
      <c r="AF1897">
        <f t="shared" si="716"/>
        <v>0</v>
      </c>
      <c r="AG1897">
        <f t="shared" si="727"/>
        <v>0</v>
      </c>
      <c r="AH1897">
        <f t="shared" si="728"/>
        <v>0</v>
      </c>
      <c r="AI1897">
        <f t="shared" si="717"/>
        <v>0</v>
      </c>
      <c r="AJ1897">
        <f t="shared" si="718"/>
        <v>0</v>
      </c>
      <c r="AK1897">
        <f t="shared" si="719"/>
        <v>0</v>
      </c>
      <c r="AL1897">
        <f t="shared" si="720"/>
        <v>0</v>
      </c>
      <c r="AM1897">
        <f t="shared" si="721"/>
        <v>0</v>
      </c>
      <c r="AO1897">
        <f t="shared" si="722"/>
        <v>0</v>
      </c>
      <c r="AP1897">
        <f t="shared" si="723"/>
        <v>0</v>
      </c>
    </row>
    <row r="1898" spans="4:42" x14ac:dyDescent="0.2">
      <c r="D1898" s="120">
        <f t="shared" si="705"/>
        <v>0</v>
      </c>
      <c r="O1898">
        <f t="shared" si="706"/>
        <v>0</v>
      </c>
      <c r="P1898">
        <f t="shared" si="724"/>
        <v>431</v>
      </c>
      <c r="Q1898">
        <f t="shared" si="725"/>
        <v>0</v>
      </c>
      <c r="R1898">
        <f t="shared" si="707"/>
        <v>0</v>
      </c>
      <c r="S1898">
        <f t="shared" si="708"/>
        <v>0</v>
      </c>
      <c r="T1898">
        <f t="shared" si="726"/>
        <v>0</v>
      </c>
      <c r="V1898">
        <f t="shared" si="709"/>
        <v>0</v>
      </c>
      <c r="W1898">
        <f t="shared" si="710"/>
        <v>0</v>
      </c>
      <c r="Y1898">
        <f t="shared" si="711"/>
        <v>0</v>
      </c>
      <c r="Z1898">
        <f t="shared" si="712"/>
        <v>0</v>
      </c>
      <c r="AB1898">
        <f t="shared" si="713"/>
        <v>0</v>
      </c>
      <c r="AC1898">
        <f t="shared" si="714"/>
        <v>0</v>
      </c>
      <c r="AE1898">
        <f t="shared" si="715"/>
        <v>0</v>
      </c>
      <c r="AF1898">
        <f t="shared" si="716"/>
        <v>0</v>
      </c>
      <c r="AG1898">
        <f t="shared" si="727"/>
        <v>0</v>
      </c>
      <c r="AH1898">
        <f t="shared" si="728"/>
        <v>0</v>
      </c>
      <c r="AI1898">
        <f t="shared" si="717"/>
        <v>0</v>
      </c>
      <c r="AJ1898">
        <f t="shared" si="718"/>
        <v>0</v>
      </c>
      <c r="AK1898">
        <f t="shared" si="719"/>
        <v>0</v>
      </c>
      <c r="AL1898">
        <f t="shared" si="720"/>
        <v>0</v>
      </c>
      <c r="AM1898">
        <f t="shared" si="721"/>
        <v>0</v>
      </c>
      <c r="AO1898">
        <f t="shared" si="722"/>
        <v>0</v>
      </c>
      <c r="AP1898">
        <f t="shared" si="723"/>
        <v>0</v>
      </c>
    </row>
    <row r="1899" spans="4:42" x14ac:dyDescent="0.2">
      <c r="D1899" s="120">
        <f t="shared" si="705"/>
        <v>0</v>
      </c>
      <c r="O1899">
        <f t="shared" si="706"/>
        <v>0</v>
      </c>
      <c r="P1899">
        <f t="shared" si="724"/>
        <v>431</v>
      </c>
      <c r="Q1899">
        <f t="shared" si="725"/>
        <v>0</v>
      </c>
      <c r="R1899">
        <f t="shared" si="707"/>
        <v>0</v>
      </c>
      <c r="S1899">
        <f t="shared" si="708"/>
        <v>0</v>
      </c>
      <c r="T1899">
        <f t="shared" si="726"/>
        <v>0</v>
      </c>
      <c r="V1899">
        <f t="shared" si="709"/>
        <v>0</v>
      </c>
      <c r="W1899">
        <f t="shared" si="710"/>
        <v>0</v>
      </c>
      <c r="Y1899">
        <f t="shared" si="711"/>
        <v>0</v>
      </c>
      <c r="Z1899">
        <f t="shared" si="712"/>
        <v>0</v>
      </c>
      <c r="AB1899">
        <f t="shared" si="713"/>
        <v>0</v>
      </c>
      <c r="AC1899">
        <f t="shared" si="714"/>
        <v>0</v>
      </c>
      <c r="AE1899">
        <f t="shared" si="715"/>
        <v>0</v>
      </c>
      <c r="AF1899">
        <f t="shared" si="716"/>
        <v>0</v>
      </c>
      <c r="AG1899">
        <f t="shared" si="727"/>
        <v>0</v>
      </c>
      <c r="AH1899">
        <f t="shared" si="728"/>
        <v>0</v>
      </c>
      <c r="AI1899">
        <f t="shared" si="717"/>
        <v>0</v>
      </c>
      <c r="AJ1899">
        <f t="shared" si="718"/>
        <v>0</v>
      </c>
      <c r="AK1899">
        <f t="shared" si="719"/>
        <v>0</v>
      </c>
      <c r="AL1899">
        <f t="shared" si="720"/>
        <v>0</v>
      </c>
      <c r="AM1899">
        <f t="shared" si="721"/>
        <v>0</v>
      </c>
      <c r="AO1899">
        <f t="shared" si="722"/>
        <v>0</v>
      </c>
      <c r="AP1899">
        <f t="shared" si="723"/>
        <v>0</v>
      </c>
    </row>
    <row r="1900" spans="4:42" x14ac:dyDescent="0.2">
      <c r="D1900" s="120">
        <f t="shared" si="705"/>
        <v>0</v>
      </c>
      <c r="O1900">
        <f t="shared" si="706"/>
        <v>0</v>
      </c>
      <c r="P1900">
        <f t="shared" si="724"/>
        <v>431</v>
      </c>
      <c r="Q1900">
        <f t="shared" si="725"/>
        <v>0</v>
      </c>
      <c r="R1900">
        <f t="shared" si="707"/>
        <v>0</v>
      </c>
      <c r="S1900">
        <f t="shared" si="708"/>
        <v>0</v>
      </c>
      <c r="T1900">
        <f t="shared" si="726"/>
        <v>0</v>
      </c>
      <c r="V1900">
        <f t="shared" si="709"/>
        <v>0</v>
      </c>
      <c r="W1900">
        <f t="shared" si="710"/>
        <v>0</v>
      </c>
      <c r="Y1900">
        <f t="shared" si="711"/>
        <v>0</v>
      </c>
      <c r="Z1900">
        <f t="shared" si="712"/>
        <v>0</v>
      </c>
      <c r="AB1900">
        <f t="shared" si="713"/>
        <v>0</v>
      </c>
      <c r="AC1900">
        <f t="shared" si="714"/>
        <v>0</v>
      </c>
      <c r="AE1900">
        <f t="shared" si="715"/>
        <v>0</v>
      </c>
      <c r="AF1900">
        <f t="shared" si="716"/>
        <v>0</v>
      </c>
      <c r="AG1900">
        <f t="shared" si="727"/>
        <v>0</v>
      </c>
      <c r="AH1900">
        <f t="shared" si="728"/>
        <v>0</v>
      </c>
      <c r="AI1900">
        <f t="shared" si="717"/>
        <v>0</v>
      </c>
      <c r="AJ1900">
        <f t="shared" si="718"/>
        <v>0</v>
      </c>
      <c r="AK1900">
        <f t="shared" si="719"/>
        <v>0</v>
      </c>
      <c r="AL1900">
        <f t="shared" si="720"/>
        <v>0</v>
      </c>
      <c r="AM1900">
        <f t="shared" si="721"/>
        <v>0</v>
      </c>
      <c r="AO1900">
        <f t="shared" si="722"/>
        <v>0</v>
      </c>
      <c r="AP1900">
        <f t="shared" si="723"/>
        <v>0</v>
      </c>
    </row>
    <row r="1901" spans="4:42" x14ac:dyDescent="0.2">
      <c r="D1901" s="120">
        <f t="shared" si="705"/>
        <v>0</v>
      </c>
      <c r="O1901">
        <f t="shared" si="706"/>
        <v>0</v>
      </c>
      <c r="P1901">
        <f t="shared" si="724"/>
        <v>431</v>
      </c>
      <c r="Q1901">
        <f t="shared" si="725"/>
        <v>0</v>
      </c>
      <c r="R1901">
        <f t="shared" si="707"/>
        <v>0</v>
      </c>
      <c r="S1901">
        <f t="shared" si="708"/>
        <v>0</v>
      </c>
      <c r="T1901">
        <f t="shared" si="726"/>
        <v>0</v>
      </c>
      <c r="V1901">
        <f t="shared" si="709"/>
        <v>0</v>
      </c>
      <c r="W1901">
        <f t="shared" si="710"/>
        <v>0</v>
      </c>
      <c r="Y1901">
        <f t="shared" si="711"/>
        <v>0</v>
      </c>
      <c r="Z1901">
        <f t="shared" si="712"/>
        <v>0</v>
      </c>
      <c r="AB1901">
        <f t="shared" si="713"/>
        <v>0</v>
      </c>
      <c r="AC1901">
        <f t="shared" si="714"/>
        <v>0</v>
      </c>
      <c r="AE1901">
        <f t="shared" si="715"/>
        <v>0</v>
      </c>
      <c r="AF1901">
        <f t="shared" si="716"/>
        <v>0</v>
      </c>
      <c r="AG1901">
        <f t="shared" si="727"/>
        <v>0</v>
      </c>
      <c r="AH1901">
        <f t="shared" si="728"/>
        <v>0</v>
      </c>
      <c r="AI1901">
        <f t="shared" si="717"/>
        <v>0</v>
      </c>
      <c r="AJ1901">
        <f t="shared" si="718"/>
        <v>0</v>
      </c>
      <c r="AK1901">
        <f t="shared" si="719"/>
        <v>0</v>
      </c>
      <c r="AL1901">
        <f t="shared" si="720"/>
        <v>0</v>
      </c>
      <c r="AM1901">
        <f t="shared" si="721"/>
        <v>0</v>
      </c>
      <c r="AO1901">
        <f t="shared" si="722"/>
        <v>0</v>
      </c>
      <c r="AP1901">
        <f t="shared" si="723"/>
        <v>0</v>
      </c>
    </row>
    <row r="1902" spans="4:42" x14ac:dyDescent="0.2">
      <c r="D1902" s="120">
        <f t="shared" si="705"/>
        <v>0</v>
      </c>
      <c r="O1902">
        <f t="shared" si="706"/>
        <v>0</v>
      </c>
      <c r="P1902">
        <f t="shared" si="724"/>
        <v>431</v>
      </c>
      <c r="Q1902">
        <f t="shared" si="725"/>
        <v>0</v>
      </c>
      <c r="R1902">
        <f t="shared" si="707"/>
        <v>0</v>
      </c>
      <c r="S1902">
        <f t="shared" si="708"/>
        <v>0</v>
      </c>
      <c r="T1902">
        <f t="shared" si="726"/>
        <v>0</v>
      </c>
      <c r="V1902">
        <f t="shared" si="709"/>
        <v>0</v>
      </c>
      <c r="W1902">
        <f t="shared" si="710"/>
        <v>0</v>
      </c>
      <c r="Y1902">
        <f t="shared" si="711"/>
        <v>0</v>
      </c>
      <c r="Z1902">
        <f t="shared" si="712"/>
        <v>0</v>
      </c>
      <c r="AB1902">
        <f t="shared" si="713"/>
        <v>0</v>
      </c>
      <c r="AC1902">
        <f t="shared" si="714"/>
        <v>0</v>
      </c>
      <c r="AE1902">
        <f t="shared" si="715"/>
        <v>0</v>
      </c>
      <c r="AF1902">
        <f t="shared" si="716"/>
        <v>0</v>
      </c>
      <c r="AG1902">
        <f t="shared" si="727"/>
        <v>0</v>
      </c>
      <c r="AH1902">
        <f t="shared" si="728"/>
        <v>0</v>
      </c>
      <c r="AI1902">
        <f t="shared" si="717"/>
        <v>0</v>
      </c>
      <c r="AJ1902">
        <f t="shared" si="718"/>
        <v>0</v>
      </c>
      <c r="AK1902">
        <f t="shared" si="719"/>
        <v>0</v>
      </c>
      <c r="AL1902">
        <f t="shared" si="720"/>
        <v>0</v>
      </c>
      <c r="AM1902">
        <f t="shared" si="721"/>
        <v>0</v>
      </c>
      <c r="AO1902">
        <f t="shared" si="722"/>
        <v>0</v>
      </c>
      <c r="AP1902">
        <f t="shared" si="723"/>
        <v>0</v>
      </c>
    </row>
    <row r="1903" spans="4:42" x14ac:dyDescent="0.2">
      <c r="D1903" s="120">
        <f t="shared" si="705"/>
        <v>0</v>
      </c>
      <c r="O1903">
        <f t="shared" si="706"/>
        <v>0</v>
      </c>
      <c r="P1903">
        <f t="shared" si="724"/>
        <v>431</v>
      </c>
      <c r="Q1903">
        <f t="shared" si="725"/>
        <v>0</v>
      </c>
      <c r="R1903">
        <f t="shared" si="707"/>
        <v>0</v>
      </c>
      <c r="S1903">
        <f t="shared" si="708"/>
        <v>0</v>
      </c>
      <c r="T1903">
        <f t="shared" si="726"/>
        <v>0</v>
      </c>
      <c r="V1903">
        <f t="shared" si="709"/>
        <v>0</v>
      </c>
      <c r="W1903">
        <f t="shared" si="710"/>
        <v>0</v>
      </c>
      <c r="Y1903">
        <f t="shared" si="711"/>
        <v>0</v>
      </c>
      <c r="Z1903">
        <f t="shared" si="712"/>
        <v>0</v>
      </c>
      <c r="AB1903">
        <f t="shared" si="713"/>
        <v>0</v>
      </c>
      <c r="AC1903">
        <f t="shared" si="714"/>
        <v>0</v>
      </c>
      <c r="AE1903">
        <f t="shared" si="715"/>
        <v>0</v>
      </c>
      <c r="AF1903">
        <f t="shared" si="716"/>
        <v>0</v>
      </c>
      <c r="AG1903">
        <f t="shared" si="727"/>
        <v>0</v>
      </c>
      <c r="AH1903">
        <f t="shared" si="728"/>
        <v>0</v>
      </c>
      <c r="AI1903">
        <f t="shared" si="717"/>
        <v>0</v>
      </c>
      <c r="AJ1903">
        <f t="shared" si="718"/>
        <v>0</v>
      </c>
      <c r="AK1903">
        <f t="shared" si="719"/>
        <v>0</v>
      </c>
      <c r="AL1903">
        <f t="shared" si="720"/>
        <v>0</v>
      </c>
      <c r="AM1903">
        <f t="shared" si="721"/>
        <v>0</v>
      </c>
      <c r="AO1903">
        <f t="shared" si="722"/>
        <v>0</v>
      </c>
      <c r="AP1903">
        <f t="shared" si="723"/>
        <v>0</v>
      </c>
    </row>
    <row r="1904" spans="4:42" x14ac:dyDescent="0.2">
      <c r="D1904" s="120">
        <f t="shared" si="705"/>
        <v>0</v>
      </c>
      <c r="O1904">
        <f t="shared" si="706"/>
        <v>0</v>
      </c>
      <c r="P1904">
        <f t="shared" si="724"/>
        <v>431</v>
      </c>
      <c r="Q1904">
        <f t="shared" si="725"/>
        <v>0</v>
      </c>
      <c r="R1904">
        <f t="shared" si="707"/>
        <v>0</v>
      </c>
      <c r="S1904">
        <f t="shared" si="708"/>
        <v>0</v>
      </c>
      <c r="T1904">
        <f t="shared" si="726"/>
        <v>0</v>
      </c>
      <c r="V1904">
        <f t="shared" si="709"/>
        <v>0</v>
      </c>
      <c r="W1904">
        <f t="shared" si="710"/>
        <v>0</v>
      </c>
      <c r="Y1904">
        <f t="shared" si="711"/>
        <v>0</v>
      </c>
      <c r="Z1904">
        <f t="shared" si="712"/>
        <v>0</v>
      </c>
      <c r="AB1904">
        <f t="shared" si="713"/>
        <v>0</v>
      </c>
      <c r="AC1904">
        <f t="shared" si="714"/>
        <v>0</v>
      </c>
      <c r="AE1904">
        <f t="shared" si="715"/>
        <v>0</v>
      </c>
      <c r="AF1904">
        <f t="shared" si="716"/>
        <v>0</v>
      </c>
      <c r="AG1904">
        <f t="shared" si="727"/>
        <v>0</v>
      </c>
      <c r="AH1904">
        <f t="shared" si="728"/>
        <v>0</v>
      </c>
      <c r="AI1904">
        <f t="shared" si="717"/>
        <v>0</v>
      </c>
      <c r="AJ1904">
        <f t="shared" si="718"/>
        <v>0</v>
      </c>
      <c r="AK1904">
        <f t="shared" si="719"/>
        <v>0</v>
      </c>
      <c r="AL1904">
        <f t="shared" si="720"/>
        <v>0</v>
      </c>
      <c r="AM1904">
        <f t="shared" si="721"/>
        <v>0</v>
      </c>
      <c r="AO1904">
        <f t="shared" si="722"/>
        <v>0</v>
      </c>
      <c r="AP1904">
        <f t="shared" si="723"/>
        <v>0</v>
      </c>
    </row>
    <row r="1905" spans="4:42" x14ac:dyDescent="0.2">
      <c r="D1905" s="120">
        <f t="shared" si="705"/>
        <v>0</v>
      </c>
      <c r="O1905">
        <f t="shared" si="706"/>
        <v>0</v>
      </c>
      <c r="P1905">
        <f t="shared" si="724"/>
        <v>431</v>
      </c>
      <c r="Q1905">
        <f t="shared" si="725"/>
        <v>0</v>
      </c>
      <c r="R1905">
        <f t="shared" si="707"/>
        <v>0</v>
      </c>
      <c r="S1905">
        <f t="shared" si="708"/>
        <v>0</v>
      </c>
      <c r="T1905">
        <f t="shared" si="726"/>
        <v>0</v>
      </c>
      <c r="V1905">
        <f t="shared" si="709"/>
        <v>0</v>
      </c>
      <c r="W1905">
        <f t="shared" si="710"/>
        <v>0</v>
      </c>
      <c r="Y1905">
        <f t="shared" si="711"/>
        <v>0</v>
      </c>
      <c r="Z1905">
        <f t="shared" si="712"/>
        <v>0</v>
      </c>
      <c r="AB1905">
        <f t="shared" si="713"/>
        <v>0</v>
      </c>
      <c r="AC1905">
        <f t="shared" si="714"/>
        <v>0</v>
      </c>
      <c r="AE1905">
        <f t="shared" si="715"/>
        <v>0</v>
      </c>
      <c r="AF1905">
        <f t="shared" si="716"/>
        <v>0</v>
      </c>
      <c r="AG1905">
        <f t="shared" si="727"/>
        <v>0</v>
      </c>
      <c r="AH1905">
        <f t="shared" si="728"/>
        <v>0</v>
      </c>
      <c r="AI1905">
        <f t="shared" si="717"/>
        <v>0</v>
      </c>
      <c r="AJ1905">
        <f t="shared" si="718"/>
        <v>0</v>
      </c>
      <c r="AK1905">
        <f t="shared" si="719"/>
        <v>0</v>
      </c>
      <c r="AL1905">
        <f t="shared" si="720"/>
        <v>0</v>
      </c>
      <c r="AM1905">
        <f t="shared" si="721"/>
        <v>0</v>
      </c>
      <c r="AO1905">
        <f t="shared" si="722"/>
        <v>0</v>
      </c>
      <c r="AP1905">
        <f t="shared" si="723"/>
        <v>0</v>
      </c>
    </row>
    <row r="1906" spans="4:42" x14ac:dyDescent="0.2">
      <c r="D1906" s="120">
        <f t="shared" si="705"/>
        <v>0</v>
      </c>
      <c r="O1906">
        <f t="shared" si="706"/>
        <v>0</v>
      </c>
      <c r="P1906">
        <f t="shared" si="724"/>
        <v>431</v>
      </c>
      <c r="Q1906">
        <f t="shared" si="725"/>
        <v>0</v>
      </c>
      <c r="R1906">
        <f t="shared" si="707"/>
        <v>0</v>
      </c>
      <c r="S1906">
        <f t="shared" si="708"/>
        <v>0</v>
      </c>
      <c r="T1906">
        <f t="shared" si="726"/>
        <v>0</v>
      </c>
      <c r="V1906">
        <f t="shared" si="709"/>
        <v>0</v>
      </c>
      <c r="W1906">
        <f t="shared" si="710"/>
        <v>0</v>
      </c>
      <c r="Y1906">
        <f t="shared" si="711"/>
        <v>0</v>
      </c>
      <c r="Z1906">
        <f t="shared" si="712"/>
        <v>0</v>
      </c>
      <c r="AB1906">
        <f t="shared" si="713"/>
        <v>0</v>
      </c>
      <c r="AC1906">
        <f t="shared" si="714"/>
        <v>0</v>
      </c>
      <c r="AE1906">
        <f t="shared" si="715"/>
        <v>0</v>
      </c>
      <c r="AF1906">
        <f t="shared" si="716"/>
        <v>0</v>
      </c>
      <c r="AG1906">
        <f t="shared" si="727"/>
        <v>0</v>
      </c>
      <c r="AH1906">
        <f t="shared" si="728"/>
        <v>0</v>
      </c>
      <c r="AI1906">
        <f t="shared" si="717"/>
        <v>0</v>
      </c>
      <c r="AJ1906">
        <f t="shared" si="718"/>
        <v>0</v>
      </c>
      <c r="AK1906">
        <f t="shared" si="719"/>
        <v>0</v>
      </c>
      <c r="AL1906">
        <f t="shared" si="720"/>
        <v>0</v>
      </c>
      <c r="AM1906">
        <f t="shared" si="721"/>
        <v>0</v>
      </c>
      <c r="AO1906">
        <f t="shared" si="722"/>
        <v>0</v>
      </c>
      <c r="AP1906">
        <f t="shared" si="723"/>
        <v>0</v>
      </c>
    </row>
    <row r="1907" spans="4:42" x14ac:dyDescent="0.2">
      <c r="D1907" s="120">
        <f t="shared" si="705"/>
        <v>0</v>
      </c>
      <c r="O1907">
        <f t="shared" si="706"/>
        <v>0</v>
      </c>
      <c r="P1907">
        <f t="shared" si="724"/>
        <v>431</v>
      </c>
      <c r="Q1907">
        <f t="shared" si="725"/>
        <v>0</v>
      </c>
      <c r="R1907">
        <f t="shared" si="707"/>
        <v>0</v>
      </c>
      <c r="S1907">
        <f t="shared" si="708"/>
        <v>0</v>
      </c>
      <c r="T1907">
        <f t="shared" si="726"/>
        <v>0</v>
      </c>
      <c r="V1907">
        <f t="shared" si="709"/>
        <v>0</v>
      </c>
      <c r="W1907">
        <f t="shared" si="710"/>
        <v>0</v>
      </c>
      <c r="Y1907">
        <f t="shared" si="711"/>
        <v>0</v>
      </c>
      <c r="Z1907">
        <f t="shared" si="712"/>
        <v>0</v>
      </c>
      <c r="AB1907">
        <f t="shared" si="713"/>
        <v>0</v>
      </c>
      <c r="AC1907">
        <f t="shared" si="714"/>
        <v>0</v>
      </c>
      <c r="AE1907">
        <f t="shared" si="715"/>
        <v>0</v>
      </c>
      <c r="AF1907">
        <f t="shared" si="716"/>
        <v>0</v>
      </c>
      <c r="AG1907">
        <f t="shared" si="727"/>
        <v>0</v>
      </c>
      <c r="AH1907">
        <f t="shared" si="728"/>
        <v>0</v>
      </c>
      <c r="AI1907">
        <f t="shared" si="717"/>
        <v>0</v>
      </c>
      <c r="AJ1907">
        <f t="shared" si="718"/>
        <v>0</v>
      </c>
      <c r="AK1907">
        <f t="shared" si="719"/>
        <v>0</v>
      </c>
      <c r="AL1907">
        <f t="shared" si="720"/>
        <v>0</v>
      </c>
      <c r="AM1907">
        <f t="shared" si="721"/>
        <v>0</v>
      </c>
      <c r="AO1907">
        <f t="shared" si="722"/>
        <v>0</v>
      </c>
      <c r="AP1907">
        <f t="shared" si="723"/>
        <v>0</v>
      </c>
    </row>
    <row r="1908" spans="4:42" x14ac:dyDescent="0.2">
      <c r="D1908" s="120">
        <f t="shared" si="705"/>
        <v>0</v>
      </c>
      <c r="O1908">
        <f t="shared" si="706"/>
        <v>0</v>
      </c>
      <c r="P1908">
        <f t="shared" si="724"/>
        <v>431</v>
      </c>
      <c r="Q1908">
        <f t="shared" si="725"/>
        <v>0</v>
      </c>
      <c r="R1908">
        <f t="shared" si="707"/>
        <v>0</v>
      </c>
      <c r="S1908">
        <f t="shared" si="708"/>
        <v>0</v>
      </c>
      <c r="T1908">
        <f t="shared" si="726"/>
        <v>0</v>
      </c>
      <c r="V1908">
        <f t="shared" si="709"/>
        <v>0</v>
      </c>
      <c r="W1908">
        <f t="shared" si="710"/>
        <v>0</v>
      </c>
      <c r="Y1908">
        <f t="shared" si="711"/>
        <v>0</v>
      </c>
      <c r="Z1908">
        <f t="shared" si="712"/>
        <v>0</v>
      </c>
      <c r="AB1908">
        <f t="shared" si="713"/>
        <v>0</v>
      </c>
      <c r="AC1908">
        <f t="shared" si="714"/>
        <v>0</v>
      </c>
      <c r="AE1908">
        <f t="shared" si="715"/>
        <v>0</v>
      </c>
      <c r="AF1908">
        <f t="shared" si="716"/>
        <v>0</v>
      </c>
      <c r="AG1908">
        <f t="shared" si="727"/>
        <v>0</v>
      </c>
      <c r="AH1908">
        <f t="shared" si="728"/>
        <v>0</v>
      </c>
      <c r="AI1908">
        <f t="shared" si="717"/>
        <v>0</v>
      </c>
      <c r="AJ1908">
        <f t="shared" si="718"/>
        <v>0</v>
      </c>
      <c r="AK1908">
        <f t="shared" si="719"/>
        <v>0</v>
      </c>
      <c r="AL1908">
        <f t="shared" si="720"/>
        <v>0</v>
      </c>
      <c r="AM1908">
        <f t="shared" si="721"/>
        <v>0</v>
      </c>
      <c r="AO1908">
        <f t="shared" si="722"/>
        <v>0</v>
      </c>
      <c r="AP1908">
        <f t="shared" si="723"/>
        <v>0</v>
      </c>
    </row>
    <row r="1909" spans="4:42" x14ac:dyDescent="0.2">
      <c r="D1909" s="120">
        <f t="shared" si="705"/>
        <v>0</v>
      </c>
      <c r="O1909">
        <f t="shared" si="706"/>
        <v>0</v>
      </c>
      <c r="P1909">
        <f t="shared" si="724"/>
        <v>431</v>
      </c>
      <c r="Q1909">
        <f t="shared" si="725"/>
        <v>0</v>
      </c>
      <c r="R1909">
        <f t="shared" si="707"/>
        <v>0</v>
      </c>
      <c r="S1909">
        <f t="shared" si="708"/>
        <v>0</v>
      </c>
      <c r="T1909">
        <f t="shared" si="726"/>
        <v>0</v>
      </c>
      <c r="V1909">
        <f t="shared" si="709"/>
        <v>0</v>
      </c>
      <c r="W1909">
        <f t="shared" si="710"/>
        <v>0</v>
      </c>
      <c r="Y1909">
        <f t="shared" si="711"/>
        <v>0</v>
      </c>
      <c r="Z1909">
        <f t="shared" si="712"/>
        <v>0</v>
      </c>
      <c r="AB1909">
        <f t="shared" si="713"/>
        <v>0</v>
      </c>
      <c r="AC1909">
        <f t="shared" si="714"/>
        <v>0</v>
      </c>
      <c r="AE1909">
        <f t="shared" si="715"/>
        <v>0</v>
      </c>
      <c r="AF1909">
        <f t="shared" si="716"/>
        <v>0</v>
      </c>
      <c r="AG1909">
        <f t="shared" si="727"/>
        <v>0</v>
      </c>
      <c r="AH1909">
        <f t="shared" si="728"/>
        <v>0</v>
      </c>
      <c r="AI1909">
        <f t="shared" si="717"/>
        <v>0</v>
      </c>
      <c r="AJ1909">
        <f t="shared" si="718"/>
        <v>0</v>
      </c>
      <c r="AK1909">
        <f t="shared" si="719"/>
        <v>0</v>
      </c>
      <c r="AL1909">
        <f t="shared" si="720"/>
        <v>0</v>
      </c>
      <c r="AM1909">
        <f t="shared" si="721"/>
        <v>0</v>
      </c>
      <c r="AO1909">
        <f t="shared" si="722"/>
        <v>0</v>
      </c>
      <c r="AP1909">
        <f t="shared" si="723"/>
        <v>0</v>
      </c>
    </row>
    <row r="1910" spans="4:42" x14ac:dyDescent="0.2">
      <c r="D1910" s="120">
        <f t="shared" si="705"/>
        <v>0</v>
      </c>
      <c r="O1910">
        <f t="shared" si="706"/>
        <v>0</v>
      </c>
      <c r="P1910">
        <f t="shared" si="724"/>
        <v>431</v>
      </c>
      <c r="Q1910">
        <f t="shared" si="725"/>
        <v>0</v>
      </c>
      <c r="R1910">
        <f t="shared" si="707"/>
        <v>0</v>
      </c>
      <c r="S1910">
        <f t="shared" si="708"/>
        <v>0</v>
      </c>
      <c r="T1910">
        <f t="shared" si="726"/>
        <v>0</v>
      </c>
      <c r="V1910">
        <f t="shared" si="709"/>
        <v>0</v>
      </c>
      <c r="W1910">
        <f t="shared" si="710"/>
        <v>0</v>
      </c>
      <c r="Y1910">
        <f t="shared" si="711"/>
        <v>0</v>
      </c>
      <c r="Z1910">
        <f t="shared" si="712"/>
        <v>0</v>
      </c>
      <c r="AB1910">
        <f t="shared" si="713"/>
        <v>0</v>
      </c>
      <c r="AC1910">
        <f t="shared" si="714"/>
        <v>0</v>
      </c>
      <c r="AE1910">
        <f t="shared" si="715"/>
        <v>0</v>
      </c>
      <c r="AF1910">
        <f t="shared" si="716"/>
        <v>0</v>
      </c>
      <c r="AG1910">
        <f t="shared" si="727"/>
        <v>0</v>
      </c>
      <c r="AH1910">
        <f t="shared" si="728"/>
        <v>0</v>
      </c>
      <c r="AI1910">
        <f t="shared" si="717"/>
        <v>0</v>
      </c>
      <c r="AJ1910">
        <f t="shared" si="718"/>
        <v>0</v>
      </c>
      <c r="AK1910">
        <f t="shared" si="719"/>
        <v>0</v>
      </c>
      <c r="AL1910">
        <f t="shared" si="720"/>
        <v>0</v>
      </c>
      <c r="AM1910">
        <f t="shared" si="721"/>
        <v>0</v>
      </c>
      <c r="AO1910">
        <f t="shared" si="722"/>
        <v>0</v>
      </c>
      <c r="AP1910">
        <f t="shared" si="723"/>
        <v>0</v>
      </c>
    </row>
    <row r="1911" spans="4:42" x14ac:dyDescent="0.2">
      <c r="D1911" s="120">
        <f t="shared" si="705"/>
        <v>0</v>
      </c>
      <c r="O1911">
        <f t="shared" si="706"/>
        <v>0</v>
      </c>
      <c r="P1911">
        <f t="shared" si="724"/>
        <v>431</v>
      </c>
      <c r="Q1911">
        <f t="shared" si="725"/>
        <v>0</v>
      </c>
      <c r="R1911">
        <f t="shared" si="707"/>
        <v>0</v>
      </c>
      <c r="S1911">
        <f t="shared" si="708"/>
        <v>0</v>
      </c>
      <c r="T1911">
        <f t="shared" si="726"/>
        <v>0</v>
      </c>
      <c r="V1911">
        <f t="shared" si="709"/>
        <v>0</v>
      </c>
      <c r="W1911">
        <f t="shared" si="710"/>
        <v>0</v>
      </c>
      <c r="Y1911">
        <f t="shared" si="711"/>
        <v>0</v>
      </c>
      <c r="Z1911">
        <f t="shared" si="712"/>
        <v>0</v>
      </c>
      <c r="AB1911">
        <f t="shared" si="713"/>
        <v>0</v>
      </c>
      <c r="AC1911">
        <f t="shared" si="714"/>
        <v>0</v>
      </c>
      <c r="AE1911">
        <f t="shared" si="715"/>
        <v>0</v>
      </c>
      <c r="AF1911">
        <f t="shared" si="716"/>
        <v>0</v>
      </c>
      <c r="AG1911">
        <f t="shared" si="727"/>
        <v>0</v>
      </c>
      <c r="AH1911">
        <f t="shared" si="728"/>
        <v>0</v>
      </c>
      <c r="AI1911">
        <f t="shared" si="717"/>
        <v>0</v>
      </c>
      <c r="AJ1911">
        <f t="shared" si="718"/>
        <v>0</v>
      </c>
      <c r="AK1911">
        <f t="shared" si="719"/>
        <v>0</v>
      </c>
      <c r="AL1911">
        <f t="shared" si="720"/>
        <v>0</v>
      </c>
      <c r="AM1911">
        <f t="shared" si="721"/>
        <v>0</v>
      </c>
      <c r="AO1911">
        <f t="shared" si="722"/>
        <v>0</v>
      </c>
      <c r="AP1911">
        <f t="shared" si="723"/>
        <v>0</v>
      </c>
    </row>
    <row r="1912" spans="4:42" x14ac:dyDescent="0.2">
      <c r="D1912" s="120">
        <f t="shared" si="705"/>
        <v>0</v>
      </c>
      <c r="O1912">
        <f t="shared" si="706"/>
        <v>0</v>
      </c>
      <c r="P1912">
        <f t="shared" si="724"/>
        <v>431</v>
      </c>
      <c r="Q1912">
        <f t="shared" si="725"/>
        <v>0</v>
      </c>
      <c r="R1912">
        <f t="shared" si="707"/>
        <v>0</v>
      </c>
      <c r="S1912">
        <f t="shared" si="708"/>
        <v>0</v>
      </c>
      <c r="T1912">
        <f t="shared" si="726"/>
        <v>0</v>
      </c>
      <c r="V1912">
        <f t="shared" si="709"/>
        <v>0</v>
      </c>
      <c r="W1912">
        <f t="shared" si="710"/>
        <v>0</v>
      </c>
      <c r="Y1912">
        <f t="shared" si="711"/>
        <v>0</v>
      </c>
      <c r="Z1912">
        <f t="shared" si="712"/>
        <v>0</v>
      </c>
      <c r="AB1912">
        <f t="shared" si="713"/>
        <v>0</v>
      </c>
      <c r="AC1912">
        <f t="shared" si="714"/>
        <v>0</v>
      </c>
      <c r="AE1912">
        <f t="shared" si="715"/>
        <v>0</v>
      </c>
      <c r="AF1912">
        <f t="shared" si="716"/>
        <v>0</v>
      </c>
      <c r="AG1912">
        <f t="shared" si="727"/>
        <v>0</v>
      </c>
      <c r="AH1912">
        <f t="shared" si="728"/>
        <v>0</v>
      </c>
      <c r="AI1912">
        <f t="shared" si="717"/>
        <v>0</v>
      </c>
      <c r="AJ1912">
        <f t="shared" si="718"/>
        <v>0</v>
      </c>
      <c r="AK1912">
        <f t="shared" si="719"/>
        <v>0</v>
      </c>
      <c r="AL1912">
        <f t="shared" si="720"/>
        <v>0</v>
      </c>
      <c r="AM1912">
        <f t="shared" si="721"/>
        <v>0</v>
      </c>
      <c r="AO1912">
        <f t="shared" si="722"/>
        <v>0</v>
      </c>
      <c r="AP1912">
        <f t="shared" si="723"/>
        <v>0</v>
      </c>
    </row>
    <row r="1913" spans="4:42" x14ac:dyDescent="0.2">
      <c r="D1913" s="120">
        <f t="shared" si="705"/>
        <v>0</v>
      </c>
      <c r="O1913">
        <f t="shared" si="706"/>
        <v>0</v>
      </c>
      <c r="P1913">
        <f t="shared" si="724"/>
        <v>431</v>
      </c>
      <c r="Q1913">
        <f t="shared" si="725"/>
        <v>0</v>
      </c>
      <c r="R1913">
        <f t="shared" si="707"/>
        <v>0</v>
      </c>
      <c r="S1913">
        <f t="shared" si="708"/>
        <v>0</v>
      </c>
      <c r="T1913">
        <f t="shared" si="726"/>
        <v>0</v>
      </c>
      <c r="V1913">
        <f t="shared" si="709"/>
        <v>0</v>
      </c>
      <c r="W1913">
        <f t="shared" si="710"/>
        <v>0</v>
      </c>
      <c r="Y1913">
        <f t="shared" si="711"/>
        <v>0</v>
      </c>
      <c r="Z1913">
        <f t="shared" si="712"/>
        <v>0</v>
      </c>
      <c r="AB1913">
        <f t="shared" si="713"/>
        <v>0</v>
      </c>
      <c r="AC1913">
        <f t="shared" si="714"/>
        <v>0</v>
      </c>
      <c r="AE1913">
        <f t="shared" si="715"/>
        <v>0</v>
      </c>
      <c r="AF1913">
        <f t="shared" si="716"/>
        <v>0</v>
      </c>
      <c r="AG1913">
        <f t="shared" si="727"/>
        <v>0</v>
      </c>
      <c r="AH1913">
        <f t="shared" si="728"/>
        <v>0</v>
      </c>
      <c r="AI1913">
        <f t="shared" si="717"/>
        <v>0</v>
      </c>
      <c r="AJ1913">
        <f t="shared" si="718"/>
        <v>0</v>
      </c>
      <c r="AK1913">
        <f t="shared" si="719"/>
        <v>0</v>
      </c>
      <c r="AL1913">
        <f t="shared" si="720"/>
        <v>0</v>
      </c>
      <c r="AM1913">
        <f t="shared" si="721"/>
        <v>0</v>
      </c>
      <c r="AO1913">
        <f t="shared" si="722"/>
        <v>0</v>
      </c>
      <c r="AP1913">
        <f t="shared" si="723"/>
        <v>0</v>
      </c>
    </row>
    <row r="1914" spans="4:42" x14ac:dyDescent="0.2">
      <c r="D1914" s="120">
        <f t="shared" si="705"/>
        <v>0</v>
      </c>
      <c r="O1914">
        <f t="shared" si="706"/>
        <v>0</v>
      </c>
      <c r="P1914">
        <f t="shared" si="724"/>
        <v>431</v>
      </c>
      <c r="Q1914">
        <f t="shared" si="725"/>
        <v>0</v>
      </c>
      <c r="R1914">
        <f t="shared" si="707"/>
        <v>0</v>
      </c>
      <c r="S1914">
        <f t="shared" si="708"/>
        <v>0</v>
      </c>
      <c r="T1914">
        <f t="shared" si="726"/>
        <v>0</v>
      </c>
      <c r="V1914">
        <f t="shared" si="709"/>
        <v>0</v>
      </c>
      <c r="W1914">
        <f t="shared" si="710"/>
        <v>0</v>
      </c>
      <c r="Y1914">
        <f t="shared" si="711"/>
        <v>0</v>
      </c>
      <c r="Z1914">
        <f t="shared" si="712"/>
        <v>0</v>
      </c>
      <c r="AB1914">
        <f t="shared" si="713"/>
        <v>0</v>
      </c>
      <c r="AC1914">
        <f t="shared" si="714"/>
        <v>0</v>
      </c>
      <c r="AE1914">
        <f t="shared" si="715"/>
        <v>0</v>
      </c>
      <c r="AF1914">
        <f t="shared" si="716"/>
        <v>0</v>
      </c>
      <c r="AG1914">
        <f t="shared" si="727"/>
        <v>0</v>
      </c>
      <c r="AH1914">
        <f t="shared" si="728"/>
        <v>0</v>
      </c>
      <c r="AI1914">
        <f t="shared" si="717"/>
        <v>0</v>
      </c>
      <c r="AJ1914">
        <f t="shared" si="718"/>
        <v>0</v>
      </c>
      <c r="AK1914">
        <f t="shared" si="719"/>
        <v>0</v>
      </c>
      <c r="AL1914">
        <f t="shared" si="720"/>
        <v>0</v>
      </c>
      <c r="AM1914">
        <f t="shared" si="721"/>
        <v>0</v>
      </c>
      <c r="AO1914">
        <f t="shared" si="722"/>
        <v>0</v>
      </c>
      <c r="AP1914">
        <f t="shared" si="723"/>
        <v>0</v>
      </c>
    </row>
    <row r="1915" spans="4:42" x14ac:dyDescent="0.2">
      <c r="D1915" s="120">
        <f t="shared" si="705"/>
        <v>0</v>
      </c>
      <c r="O1915">
        <f t="shared" si="706"/>
        <v>0</v>
      </c>
      <c r="P1915">
        <f t="shared" si="724"/>
        <v>431</v>
      </c>
      <c r="Q1915">
        <f t="shared" si="725"/>
        <v>0</v>
      </c>
      <c r="R1915">
        <f t="shared" si="707"/>
        <v>0</v>
      </c>
      <c r="S1915">
        <f t="shared" si="708"/>
        <v>0</v>
      </c>
      <c r="T1915">
        <f t="shared" si="726"/>
        <v>0</v>
      </c>
      <c r="V1915">
        <f t="shared" si="709"/>
        <v>0</v>
      </c>
      <c r="W1915">
        <f t="shared" si="710"/>
        <v>0</v>
      </c>
      <c r="Y1915">
        <f t="shared" si="711"/>
        <v>0</v>
      </c>
      <c r="Z1915">
        <f t="shared" si="712"/>
        <v>0</v>
      </c>
      <c r="AB1915">
        <f t="shared" si="713"/>
        <v>0</v>
      </c>
      <c r="AC1915">
        <f t="shared" si="714"/>
        <v>0</v>
      </c>
      <c r="AE1915">
        <f t="shared" si="715"/>
        <v>0</v>
      </c>
      <c r="AF1915">
        <f t="shared" si="716"/>
        <v>0</v>
      </c>
      <c r="AG1915">
        <f t="shared" si="727"/>
        <v>0</v>
      </c>
      <c r="AH1915">
        <f t="shared" si="728"/>
        <v>0</v>
      </c>
      <c r="AI1915">
        <f t="shared" si="717"/>
        <v>0</v>
      </c>
      <c r="AJ1915">
        <f t="shared" si="718"/>
        <v>0</v>
      </c>
      <c r="AK1915">
        <f t="shared" si="719"/>
        <v>0</v>
      </c>
      <c r="AL1915">
        <f t="shared" si="720"/>
        <v>0</v>
      </c>
      <c r="AM1915">
        <f t="shared" si="721"/>
        <v>0</v>
      </c>
      <c r="AO1915">
        <f t="shared" si="722"/>
        <v>0</v>
      </c>
      <c r="AP1915">
        <f t="shared" si="723"/>
        <v>0</v>
      </c>
    </row>
    <row r="1916" spans="4:42" x14ac:dyDescent="0.2">
      <c r="D1916" s="120">
        <f t="shared" si="705"/>
        <v>0</v>
      </c>
      <c r="O1916">
        <f t="shared" si="706"/>
        <v>0</v>
      </c>
      <c r="P1916">
        <f t="shared" si="724"/>
        <v>431</v>
      </c>
      <c r="Q1916">
        <f t="shared" si="725"/>
        <v>0</v>
      </c>
      <c r="R1916">
        <f t="shared" si="707"/>
        <v>0</v>
      </c>
      <c r="S1916">
        <f t="shared" si="708"/>
        <v>0</v>
      </c>
      <c r="T1916">
        <f t="shared" si="726"/>
        <v>0</v>
      </c>
      <c r="V1916">
        <f t="shared" si="709"/>
        <v>0</v>
      </c>
      <c r="W1916">
        <f t="shared" si="710"/>
        <v>0</v>
      </c>
      <c r="Y1916">
        <f t="shared" si="711"/>
        <v>0</v>
      </c>
      <c r="Z1916">
        <f t="shared" si="712"/>
        <v>0</v>
      </c>
      <c r="AB1916">
        <f t="shared" si="713"/>
        <v>0</v>
      </c>
      <c r="AC1916">
        <f t="shared" si="714"/>
        <v>0</v>
      </c>
      <c r="AE1916">
        <f t="shared" si="715"/>
        <v>0</v>
      </c>
      <c r="AF1916">
        <f t="shared" si="716"/>
        <v>0</v>
      </c>
      <c r="AG1916">
        <f t="shared" si="727"/>
        <v>0</v>
      </c>
      <c r="AH1916">
        <f t="shared" si="728"/>
        <v>0</v>
      </c>
      <c r="AI1916">
        <f t="shared" si="717"/>
        <v>0</v>
      </c>
      <c r="AJ1916">
        <f t="shared" si="718"/>
        <v>0</v>
      </c>
      <c r="AK1916">
        <f t="shared" si="719"/>
        <v>0</v>
      </c>
      <c r="AL1916">
        <f t="shared" si="720"/>
        <v>0</v>
      </c>
      <c r="AM1916">
        <f t="shared" si="721"/>
        <v>0</v>
      </c>
      <c r="AO1916">
        <f t="shared" si="722"/>
        <v>0</v>
      </c>
      <c r="AP1916">
        <f t="shared" si="723"/>
        <v>0</v>
      </c>
    </row>
    <row r="1917" spans="4:42" x14ac:dyDescent="0.2">
      <c r="D1917" s="120">
        <f t="shared" si="705"/>
        <v>0</v>
      </c>
      <c r="O1917">
        <f t="shared" si="706"/>
        <v>0</v>
      </c>
      <c r="P1917">
        <f t="shared" si="724"/>
        <v>431</v>
      </c>
      <c r="Q1917">
        <f t="shared" si="725"/>
        <v>0</v>
      </c>
      <c r="R1917">
        <f t="shared" si="707"/>
        <v>0</v>
      </c>
      <c r="S1917">
        <f t="shared" si="708"/>
        <v>0</v>
      </c>
      <c r="T1917">
        <f t="shared" si="726"/>
        <v>0</v>
      </c>
      <c r="V1917">
        <f t="shared" si="709"/>
        <v>0</v>
      </c>
      <c r="W1917">
        <f t="shared" si="710"/>
        <v>0</v>
      </c>
      <c r="Y1917">
        <f t="shared" si="711"/>
        <v>0</v>
      </c>
      <c r="Z1917">
        <f t="shared" si="712"/>
        <v>0</v>
      </c>
      <c r="AB1917">
        <f t="shared" si="713"/>
        <v>0</v>
      </c>
      <c r="AC1917">
        <f t="shared" si="714"/>
        <v>0</v>
      </c>
      <c r="AE1917">
        <f t="shared" si="715"/>
        <v>0</v>
      </c>
      <c r="AF1917">
        <f t="shared" si="716"/>
        <v>0</v>
      </c>
      <c r="AG1917">
        <f t="shared" si="727"/>
        <v>0</v>
      </c>
      <c r="AH1917">
        <f t="shared" si="728"/>
        <v>0</v>
      </c>
      <c r="AI1917">
        <f t="shared" si="717"/>
        <v>0</v>
      </c>
      <c r="AJ1917">
        <f t="shared" si="718"/>
        <v>0</v>
      </c>
      <c r="AK1917">
        <f t="shared" si="719"/>
        <v>0</v>
      </c>
      <c r="AL1917">
        <f t="shared" si="720"/>
        <v>0</v>
      </c>
      <c r="AM1917">
        <f t="shared" si="721"/>
        <v>0</v>
      </c>
      <c r="AO1917">
        <f t="shared" si="722"/>
        <v>0</v>
      </c>
      <c r="AP1917">
        <f t="shared" si="723"/>
        <v>0</v>
      </c>
    </row>
    <row r="1918" spans="4:42" x14ac:dyDescent="0.2">
      <c r="D1918" s="120">
        <f t="shared" si="705"/>
        <v>0</v>
      </c>
      <c r="O1918">
        <f t="shared" si="706"/>
        <v>0</v>
      </c>
      <c r="P1918">
        <f t="shared" si="724"/>
        <v>431</v>
      </c>
      <c r="Q1918">
        <f t="shared" si="725"/>
        <v>0</v>
      </c>
      <c r="R1918">
        <f t="shared" si="707"/>
        <v>0</v>
      </c>
      <c r="S1918">
        <f t="shared" si="708"/>
        <v>0</v>
      </c>
      <c r="T1918">
        <f t="shared" si="726"/>
        <v>0</v>
      </c>
      <c r="V1918">
        <f t="shared" si="709"/>
        <v>0</v>
      </c>
      <c r="W1918">
        <f t="shared" si="710"/>
        <v>0</v>
      </c>
      <c r="Y1918">
        <f t="shared" si="711"/>
        <v>0</v>
      </c>
      <c r="Z1918">
        <f t="shared" si="712"/>
        <v>0</v>
      </c>
      <c r="AB1918">
        <f t="shared" si="713"/>
        <v>0</v>
      </c>
      <c r="AC1918">
        <f t="shared" si="714"/>
        <v>0</v>
      </c>
      <c r="AE1918">
        <f t="shared" si="715"/>
        <v>0</v>
      </c>
      <c r="AF1918">
        <f t="shared" si="716"/>
        <v>0</v>
      </c>
      <c r="AG1918">
        <f t="shared" si="727"/>
        <v>0</v>
      </c>
      <c r="AH1918">
        <f t="shared" si="728"/>
        <v>0</v>
      </c>
      <c r="AI1918">
        <f t="shared" si="717"/>
        <v>0</v>
      </c>
      <c r="AJ1918">
        <f t="shared" si="718"/>
        <v>0</v>
      </c>
      <c r="AK1918">
        <f t="shared" si="719"/>
        <v>0</v>
      </c>
      <c r="AL1918">
        <f t="shared" si="720"/>
        <v>0</v>
      </c>
      <c r="AM1918">
        <f t="shared" si="721"/>
        <v>0</v>
      </c>
      <c r="AO1918">
        <f t="shared" si="722"/>
        <v>0</v>
      </c>
      <c r="AP1918">
        <f t="shared" si="723"/>
        <v>0</v>
      </c>
    </row>
    <row r="1919" spans="4:42" x14ac:dyDescent="0.2">
      <c r="D1919" s="120">
        <f t="shared" si="705"/>
        <v>0</v>
      </c>
      <c r="O1919">
        <f t="shared" si="706"/>
        <v>0</v>
      </c>
      <c r="P1919">
        <f t="shared" si="724"/>
        <v>431</v>
      </c>
      <c r="Q1919">
        <f t="shared" si="725"/>
        <v>0</v>
      </c>
      <c r="R1919">
        <f t="shared" si="707"/>
        <v>0</v>
      </c>
      <c r="S1919">
        <f t="shared" si="708"/>
        <v>0</v>
      </c>
      <c r="T1919">
        <f t="shared" si="726"/>
        <v>0</v>
      </c>
      <c r="V1919">
        <f t="shared" si="709"/>
        <v>0</v>
      </c>
      <c r="W1919">
        <f t="shared" si="710"/>
        <v>0</v>
      </c>
      <c r="Y1919">
        <f t="shared" si="711"/>
        <v>0</v>
      </c>
      <c r="Z1919">
        <f t="shared" si="712"/>
        <v>0</v>
      </c>
      <c r="AB1919">
        <f t="shared" si="713"/>
        <v>0</v>
      </c>
      <c r="AC1919">
        <f t="shared" si="714"/>
        <v>0</v>
      </c>
      <c r="AE1919">
        <f t="shared" si="715"/>
        <v>0</v>
      </c>
      <c r="AF1919">
        <f t="shared" si="716"/>
        <v>0</v>
      </c>
      <c r="AG1919">
        <f t="shared" si="727"/>
        <v>0</v>
      </c>
      <c r="AH1919">
        <f t="shared" si="728"/>
        <v>0</v>
      </c>
      <c r="AI1919">
        <f t="shared" si="717"/>
        <v>0</v>
      </c>
      <c r="AJ1919">
        <f t="shared" si="718"/>
        <v>0</v>
      </c>
      <c r="AK1919">
        <f t="shared" si="719"/>
        <v>0</v>
      </c>
      <c r="AL1919">
        <f t="shared" si="720"/>
        <v>0</v>
      </c>
      <c r="AM1919">
        <f t="shared" si="721"/>
        <v>0</v>
      </c>
      <c r="AO1919">
        <f t="shared" si="722"/>
        <v>0</v>
      </c>
      <c r="AP1919">
        <f t="shared" si="723"/>
        <v>0</v>
      </c>
    </row>
    <row r="1920" spans="4:42" x14ac:dyDescent="0.2">
      <c r="D1920" s="120">
        <f t="shared" si="705"/>
        <v>0</v>
      </c>
      <c r="O1920">
        <f t="shared" si="706"/>
        <v>0</v>
      </c>
      <c r="P1920">
        <f t="shared" si="724"/>
        <v>431</v>
      </c>
      <c r="Q1920">
        <f t="shared" si="725"/>
        <v>0</v>
      </c>
      <c r="R1920">
        <f t="shared" si="707"/>
        <v>0</v>
      </c>
      <c r="S1920">
        <f t="shared" si="708"/>
        <v>0</v>
      </c>
      <c r="T1920">
        <f t="shared" si="726"/>
        <v>0</v>
      </c>
      <c r="V1920">
        <f t="shared" si="709"/>
        <v>0</v>
      </c>
      <c r="W1920">
        <f t="shared" si="710"/>
        <v>0</v>
      </c>
      <c r="Y1920">
        <f t="shared" si="711"/>
        <v>0</v>
      </c>
      <c r="Z1920">
        <f t="shared" si="712"/>
        <v>0</v>
      </c>
      <c r="AB1920">
        <f t="shared" si="713"/>
        <v>0</v>
      </c>
      <c r="AC1920">
        <f t="shared" si="714"/>
        <v>0</v>
      </c>
      <c r="AE1920">
        <f t="shared" si="715"/>
        <v>0</v>
      </c>
      <c r="AF1920">
        <f t="shared" si="716"/>
        <v>0</v>
      </c>
      <c r="AG1920">
        <f t="shared" si="727"/>
        <v>0</v>
      </c>
      <c r="AH1920">
        <f t="shared" si="728"/>
        <v>0</v>
      </c>
      <c r="AI1920">
        <f t="shared" si="717"/>
        <v>0</v>
      </c>
      <c r="AJ1920">
        <f t="shared" si="718"/>
        <v>0</v>
      </c>
      <c r="AK1920">
        <f t="shared" si="719"/>
        <v>0</v>
      </c>
      <c r="AL1920">
        <f t="shared" si="720"/>
        <v>0</v>
      </c>
      <c r="AM1920">
        <f t="shared" si="721"/>
        <v>0</v>
      </c>
      <c r="AO1920">
        <f t="shared" si="722"/>
        <v>0</v>
      </c>
      <c r="AP1920">
        <f t="shared" si="723"/>
        <v>0</v>
      </c>
    </row>
    <row r="1921" spans="4:42" x14ac:dyDescent="0.2">
      <c r="D1921" s="120">
        <f t="shared" si="705"/>
        <v>0</v>
      </c>
      <c r="O1921">
        <f t="shared" si="706"/>
        <v>0</v>
      </c>
      <c r="P1921">
        <f t="shared" si="724"/>
        <v>431</v>
      </c>
      <c r="Q1921">
        <f t="shared" si="725"/>
        <v>0</v>
      </c>
      <c r="R1921">
        <f t="shared" si="707"/>
        <v>0</v>
      </c>
      <c r="S1921">
        <f t="shared" si="708"/>
        <v>0</v>
      </c>
      <c r="T1921">
        <f t="shared" si="726"/>
        <v>0</v>
      </c>
      <c r="V1921">
        <f t="shared" si="709"/>
        <v>0</v>
      </c>
      <c r="W1921">
        <f t="shared" si="710"/>
        <v>0</v>
      </c>
      <c r="Y1921">
        <f t="shared" si="711"/>
        <v>0</v>
      </c>
      <c r="Z1921">
        <f t="shared" si="712"/>
        <v>0</v>
      </c>
      <c r="AB1921">
        <f t="shared" si="713"/>
        <v>0</v>
      </c>
      <c r="AC1921">
        <f t="shared" si="714"/>
        <v>0</v>
      </c>
      <c r="AE1921">
        <f t="shared" si="715"/>
        <v>0</v>
      </c>
      <c r="AF1921">
        <f t="shared" si="716"/>
        <v>0</v>
      </c>
      <c r="AG1921">
        <f t="shared" si="727"/>
        <v>0</v>
      </c>
      <c r="AH1921">
        <f t="shared" si="728"/>
        <v>0</v>
      </c>
      <c r="AI1921">
        <f t="shared" si="717"/>
        <v>0</v>
      </c>
      <c r="AJ1921">
        <f t="shared" si="718"/>
        <v>0</v>
      </c>
      <c r="AK1921">
        <f t="shared" si="719"/>
        <v>0</v>
      </c>
      <c r="AL1921">
        <f t="shared" si="720"/>
        <v>0</v>
      </c>
      <c r="AM1921">
        <f t="shared" si="721"/>
        <v>0</v>
      </c>
      <c r="AO1921">
        <f t="shared" si="722"/>
        <v>0</v>
      </c>
      <c r="AP1921">
        <f t="shared" si="723"/>
        <v>0</v>
      </c>
    </row>
    <row r="1922" spans="4:42" x14ac:dyDescent="0.2">
      <c r="D1922" s="120">
        <f t="shared" ref="D1922:D1985" si="729">$T1922*SIGN($B1922)</f>
        <v>0</v>
      </c>
      <c r="O1922">
        <f t="shared" ref="O1922:O1985" si="730">($N$2-$A1922)*SIGN($A1922)</f>
        <v>0</v>
      </c>
      <c r="P1922">
        <f t="shared" si="724"/>
        <v>431</v>
      </c>
      <c r="Q1922">
        <f t="shared" si="725"/>
        <v>0</v>
      </c>
      <c r="R1922">
        <f t="shared" ref="R1922:R1985" si="731">(SUM($B$2:$C$2000)-$Q1922+1)*SIGN($Q1922)</f>
        <v>0</v>
      </c>
      <c r="S1922">
        <f t="shared" ref="S1922:S1985" si="732">($R1922-$B1922)/($R1922*SIGN($B1922)+(1-SIGN($B1922)))</f>
        <v>0</v>
      </c>
      <c r="T1922">
        <f t="shared" si="726"/>
        <v>0</v>
      </c>
      <c r="V1922">
        <f t="shared" ref="V1922:V1985" si="733">SIGN(MAX(SIGN($S1922)*(0.5-$T1922), 0))*ROW()</f>
        <v>0</v>
      </c>
      <c r="W1922">
        <f t="shared" ref="W1922:W1985" si="734">($R$2-$V1922)*SIGN($V1922)</f>
        <v>0</v>
      </c>
      <c r="Y1922">
        <f t="shared" ref="Y1922:Y1985" si="735">SIGN(MAX(SIGN($S1922)*(0.25-$T1922), 0))*ROW()</f>
        <v>0</v>
      </c>
      <c r="Z1922">
        <f t="shared" ref="Z1922:Z1985" si="736">($R$2-$Y1922)*SIGN($Y1922)</f>
        <v>0</v>
      </c>
      <c r="AB1922">
        <f t="shared" ref="AB1922:AB1985" si="737">SIGN(MAX(SIGN($S1922)*(0.75-$T1922), 0))*ROW()</f>
        <v>0</v>
      </c>
      <c r="AC1922">
        <f t="shared" ref="AC1922:AC1985" si="738">($R$2-$AB1922)*SIGN($AB1922)</f>
        <v>0</v>
      </c>
      <c r="AE1922">
        <f t="shared" ref="AE1922:AE1985" si="739">$A1922*$B1922</f>
        <v>0</v>
      </c>
      <c r="AF1922">
        <f t="shared" ref="AF1922:AF1985" si="740">$AG1922*$AH1922</f>
        <v>0</v>
      </c>
      <c r="AG1922">
        <f t="shared" si="727"/>
        <v>0</v>
      </c>
      <c r="AH1922">
        <f t="shared" si="728"/>
        <v>0</v>
      </c>
      <c r="AI1922">
        <f t="shared" ref="AI1922:AI1985" si="741">$AF1922+$AI1923</f>
        <v>0</v>
      </c>
      <c r="AJ1922">
        <f t="shared" ref="AJ1922:AJ1985" si="742">$AI1923*SIGN($AE1922)</f>
        <v>0</v>
      </c>
      <c r="AK1922">
        <f t="shared" ref="AK1922:AK1985" si="743">($B1922*$AJ1922^2)/((1-(SIGN($AJ1922)))+($R1922*($R1922-$B1922)))</f>
        <v>0</v>
      </c>
      <c r="AL1922">
        <f t="shared" ref="AL1922:AL1985" si="744">SIGN(MAX(SIGN($S1922)*(0.95-$T1922), 0))*ROW()</f>
        <v>0</v>
      </c>
      <c r="AM1922">
        <f t="shared" ref="AM1922:AM1985" si="745">($R$2-$AL1922)*SIGN($AL1922)</f>
        <v>0</v>
      </c>
      <c r="AO1922">
        <f t="shared" ref="AO1922:AO1985" si="746">SIGN(MAX(SIGN($S1922)*(0.05-$T1922), 0))*ROW()</f>
        <v>0</v>
      </c>
      <c r="AP1922">
        <f t="shared" ref="AP1922:AP1985" si="747">($R$2-$AO1922)*SIGN($AO1922)</f>
        <v>0</v>
      </c>
    </row>
    <row r="1923" spans="4:42" x14ac:dyDescent="0.2">
      <c r="D1923" s="120">
        <f t="shared" si="729"/>
        <v>0</v>
      </c>
      <c r="O1923">
        <f t="shared" si="730"/>
        <v>0</v>
      </c>
      <c r="P1923">
        <f t="shared" ref="P1923:P1986" si="748">($P1922+$B1923+$C1922)</f>
        <v>431</v>
      </c>
      <c r="Q1923">
        <f t="shared" ref="Q1923:Q1986" si="749">$P1923*SIGN($B1923)-($B1923-SIGN($B1923))</f>
        <v>0</v>
      </c>
      <c r="R1923">
        <f t="shared" si="731"/>
        <v>0</v>
      </c>
      <c r="S1923">
        <f t="shared" si="732"/>
        <v>0</v>
      </c>
      <c r="T1923">
        <f t="shared" ref="T1923:T1986" si="750">$S1923*$T1922+(1-SIGN($B1923))*$T1922</f>
        <v>0</v>
      </c>
      <c r="V1923">
        <f t="shared" si="733"/>
        <v>0</v>
      </c>
      <c r="W1923">
        <f t="shared" si="734"/>
        <v>0</v>
      </c>
      <c r="Y1923">
        <f t="shared" si="735"/>
        <v>0</v>
      </c>
      <c r="Z1923">
        <f t="shared" si="736"/>
        <v>0</v>
      </c>
      <c r="AB1923">
        <f t="shared" si="737"/>
        <v>0</v>
      </c>
      <c r="AC1923">
        <f t="shared" si="738"/>
        <v>0</v>
      </c>
      <c r="AE1923">
        <f t="shared" si="739"/>
        <v>0</v>
      </c>
      <c r="AF1923">
        <f t="shared" si="740"/>
        <v>0</v>
      </c>
      <c r="AG1923">
        <f t="shared" ref="AG1923:AG1986" si="751">$A1922-$A1923</f>
        <v>0</v>
      </c>
      <c r="AH1923">
        <f t="shared" ref="AH1923:AH1986" si="752">$T1922</f>
        <v>0</v>
      </c>
      <c r="AI1923">
        <f t="shared" si="741"/>
        <v>0</v>
      </c>
      <c r="AJ1923">
        <f t="shared" si="742"/>
        <v>0</v>
      </c>
      <c r="AK1923">
        <f t="shared" si="743"/>
        <v>0</v>
      </c>
      <c r="AL1923">
        <f t="shared" si="744"/>
        <v>0</v>
      </c>
      <c r="AM1923">
        <f t="shared" si="745"/>
        <v>0</v>
      </c>
      <c r="AO1923">
        <f t="shared" si="746"/>
        <v>0</v>
      </c>
      <c r="AP1923">
        <f t="shared" si="747"/>
        <v>0</v>
      </c>
    </row>
    <row r="1924" spans="4:42" x14ac:dyDescent="0.2">
      <c r="D1924" s="120">
        <f t="shared" si="729"/>
        <v>0</v>
      </c>
      <c r="O1924">
        <f t="shared" si="730"/>
        <v>0</v>
      </c>
      <c r="P1924">
        <f t="shared" si="748"/>
        <v>431</v>
      </c>
      <c r="Q1924">
        <f t="shared" si="749"/>
        <v>0</v>
      </c>
      <c r="R1924">
        <f t="shared" si="731"/>
        <v>0</v>
      </c>
      <c r="S1924">
        <f t="shared" si="732"/>
        <v>0</v>
      </c>
      <c r="T1924">
        <f t="shared" si="750"/>
        <v>0</v>
      </c>
      <c r="V1924">
        <f t="shared" si="733"/>
        <v>0</v>
      </c>
      <c r="W1924">
        <f t="shared" si="734"/>
        <v>0</v>
      </c>
      <c r="Y1924">
        <f t="shared" si="735"/>
        <v>0</v>
      </c>
      <c r="Z1924">
        <f t="shared" si="736"/>
        <v>0</v>
      </c>
      <c r="AB1924">
        <f t="shared" si="737"/>
        <v>0</v>
      </c>
      <c r="AC1924">
        <f t="shared" si="738"/>
        <v>0</v>
      </c>
      <c r="AE1924">
        <f t="shared" si="739"/>
        <v>0</v>
      </c>
      <c r="AF1924">
        <f t="shared" si="740"/>
        <v>0</v>
      </c>
      <c r="AG1924">
        <f t="shared" si="751"/>
        <v>0</v>
      </c>
      <c r="AH1924">
        <f t="shared" si="752"/>
        <v>0</v>
      </c>
      <c r="AI1924">
        <f t="shared" si="741"/>
        <v>0</v>
      </c>
      <c r="AJ1924">
        <f t="shared" si="742"/>
        <v>0</v>
      </c>
      <c r="AK1924">
        <f t="shared" si="743"/>
        <v>0</v>
      </c>
      <c r="AL1924">
        <f t="shared" si="744"/>
        <v>0</v>
      </c>
      <c r="AM1924">
        <f t="shared" si="745"/>
        <v>0</v>
      </c>
      <c r="AO1924">
        <f t="shared" si="746"/>
        <v>0</v>
      </c>
      <c r="AP1924">
        <f t="shared" si="747"/>
        <v>0</v>
      </c>
    </row>
    <row r="1925" spans="4:42" x14ac:dyDescent="0.2">
      <c r="D1925" s="120">
        <f t="shared" si="729"/>
        <v>0</v>
      </c>
      <c r="O1925">
        <f t="shared" si="730"/>
        <v>0</v>
      </c>
      <c r="P1925">
        <f t="shared" si="748"/>
        <v>431</v>
      </c>
      <c r="Q1925">
        <f t="shared" si="749"/>
        <v>0</v>
      </c>
      <c r="R1925">
        <f t="shared" si="731"/>
        <v>0</v>
      </c>
      <c r="S1925">
        <f t="shared" si="732"/>
        <v>0</v>
      </c>
      <c r="T1925">
        <f t="shared" si="750"/>
        <v>0</v>
      </c>
      <c r="V1925">
        <f t="shared" si="733"/>
        <v>0</v>
      </c>
      <c r="W1925">
        <f t="shared" si="734"/>
        <v>0</v>
      </c>
      <c r="Y1925">
        <f t="shared" si="735"/>
        <v>0</v>
      </c>
      <c r="Z1925">
        <f t="shared" si="736"/>
        <v>0</v>
      </c>
      <c r="AB1925">
        <f t="shared" si="737"/>
        <v>0</v>
      </c>
      <c r="AC1925">
        <f t="shared" si="738"/>
        <v>0</v>
      </c>
      <c r="AE1925">
        <f t="shared" si="739"/>
        <v>0</v>
      </c>
      <c r="AF1925">
        <f t="shared" si="740"/>
        <v>0</v>
      </c>
      <c r="AG1925">
        <f t="shared" si="751"/>
        <v>0</v>
      </c>
      <c r="AH1925">
        <f t="shared" si="752"/>
        <v>0</v>
      </c>
      <c r="AI1925">
        <f t="shared" si="741"/>
        <v>0</v>
      </c>
      <c r="AJ1925">
        <f t="shared" si="742"/>
        <v>0</v>
      </c>
      <c r="AK1925">
        <f t="shared" si="743"/>
        <v>0</v>
      </c>
      <c r="AL1925">
        <f t="shared" si="744"/>
        <v>0</v>
      </c>
      <c r="AM1925">
        <f t="shared" si="745"/>
        <v>0</v>
      </c>
      <c r="AO1925">
        <f t="shared" si="746"/>
        <v>0</v>
      </c>
      <c r="AP1925">
        <f t="shared" si="747"/>
        <v>0</v>
      </c>
    </row>
    <row r="1926" spans="4:42" x14ac:dyDescent="0.2">
      <c r="D1926" s="120">
        <f t="shared" si="729"/>
        <v>0</v>
      </c>
      <c r="O1926">
        <f t="shared" si="730"/>
        <v>0</v>
      </c>
      <c r="P1926">
        <f t="shared" si="748"/>
        <v>431</v>
      </c>
      <c r="Q1926">
        <f t="shared" si="749"/>
        <v>0</v>
      </c>
      <c r="R1926">
        <f t="shared" si="731"/>
        <v>0</v>
      </c>
      <c r="S1926">
        <f t="shared" si="732"/>
        <v>0</v>
      </c>
      <c r="T1926">
        <f t="shared" si="750"/>
        <v>0</v>
      </c>
      <c r="V1926">
        <f t="shared" si="733"/>
        <v>0</v>
      </c>
      <c r="W1926">
        <f t="shared" si="734"/>
        <v>0</v>
      </c>
      <c r="Y1926">
        <f t="shared" si="735"/>
        <v>0</v>
      </c>
      <c r="Z1926">
        <f t="shared" si="736"/>
        <v>0</v>
      </c>
      <c r="AB1926">
        <f t="shared" si="737"/>
        <v>0</v>
      </c>
      <c r="AC1926">
        <f t="shared" si="738"/>
        <v>0</v>
      </c>
      <c r="AE1926">
        <f t="shared" si="739"/>
        <v>0</v>
      </c>
      <c r="AF1926">
        <f t="shared" si="740"/>
        <v>0</v>
      </c>
      <c r="AG1926">
        <f t="shared" si="751"/>
        <v>0</v>
      </c>
      <c r="AH1926">
        <f t="shared" si="752"/>
        <v>0</v>
      </c>
      <c r="AI1926">
        <f t="shared" si="741"/>
        <v>0</v>
      </c>
      <c r="AJ1926">
        <f t="shared" si="742"/>
        <v>0</v>
      </c>
      <c r="AK1926">
        <f t="shared" si="743"/>
        <v>0</v>
      </c>
      <c r="AL1926">
        <f t="shared" si="744"/>
        <v>0</v>
      </c>
      <c r="AM1926">
        <f t="shared" si="745"/>
        <v>0</v>
      </c>
      <c r="AO1926">
        <f t="shared" si="746"/>
        <v>0</v>
      </c>
      <c r="AP1926">
        <f t="shared" si="747"/>
        <v>0</v>
      </c>
    </row>
    <row r="1927" spans="4:42" x14ac:dyDescent="0.2">
      <c r="D1927" s="120">
        <f t="shared" si="729"/>
        <v>0</v>
      </c>
      <c r="O1927">
        <f t="shared" si="730"/>
        <v>0</v>
      </c>
      <c r="P1927">
        <f t="shared" si="748"/>
        <v>431</v>
      </c>
      <c r="Q1927">
        <f t="shared" si="749"/>
        <v>0</v>
      </c>
      <c r="R1927">
        <f t="shared" si="731"/>
        <v>0</v>
      </c>
      <c r="S1927">
        <f t="shared" si="732"/>
        <v>0</v>
      </c>
      <c r="T1927">
        <f t="shared" si="750"/>
        <v>0</v>
      </c>
      <c r="V1927">
        <f t="shared" si="733"/>
        <v>0</v>
      </c>
      <c r="W1927">
        <f t="shared" si="734"/>
        <v>0</v>
      </c>
      <c r="Y1927">
        <f t="shared" si="735"/>
        <v>0</v>
      </c>
      <c r="Z1927">
        <f t="shared" si="736"/>
        <v>0</v>
      </c>
      <c r="AB1927">
        <f t="shared" si="737"/>
        <v>0</v>
      </c>
      <c r="AC1927">
        <f t="shared" si="738"/>
        <v>0</v>
      </c>
      <c r="AE1927">
        <f t="shared" si="739"/>
        <v>0</v>
      </c>
      <c r="AF1927">
        <f t="shared" si="740"/>
        <v>0</v>
      </c>
      <c r="AG1927">
        <f t="shared" si="751"/>
        <v>0</v>
      </c>
      <c r="AH1927">
        <f t="shared" si="752"/>
        <v>0</v>
      </c>
      <c r="AI1927">
        <f t="shared" si="741"/>
        <v>0</v>
      </c>
      <c r="AJ1927">
        <f t="shared" si="742"/>
        <v>0</v>
      </c>
      <c r="AK1927">
        <f t="shared" si="743"/>
        <v>0</v>
      </c>
      <c r="AL1927">
        <f t="shared" si="744"/>
        <v>0</v>
      </c>
      <c r="AM1927">
        <f t="shared" si="745"/>
        <v>0</v>
      </c>
      <c r="AO1927">
        <f t="shared" si="746"/>
        <v>0</v>
      </c>
      <c r="AP1927">
        <f t="shared" si="747"/>
        <v>0</v>
      </c>
    </row>
    <row r="1928" spans="4:42" x14ac:dyDescent="0.2">
      <c r="D1928" s="120">
        <f t="shared" si="729"/>
        <v>0</v>
      </c>
      <c r="O1928">
        <f t="shared" si="730"/>
        <v>0</v>
      </c>
      <c r="P1928">
        <f t="shared" si="748"/>
        <v>431</v>
      </c>
      <c r="Q1928">
        <f t="shared" si="749"/>
        <v>0</v>
      </c>
      <c r="R1928">
        <f t="shared" si="731"/>
        <v>0</v>
      </c>
      <c r="S1928">
        <f t="shared" si="732"/>
        <v>0</v>
      </c>
      <c r="T1928">
        <f t="shared" si="750"/>
        <v>0</v>
      </c>
      <c r="V1928">
        <f t="shared" si="733"/>
        <v>0</v>
      </c>
      <c r="W1928">
        <f t="shared" si="734"/>
        <v>0</v>
      </c>
      <c r="Y1928">
        <f t="shared" si="735"/>
        <v>0</v>
      </c>
      <c r="Z1928">
        <f t="shared" si="736"/>
        <v>0</v>
      </c>
      <c r="AB1928">
        <f t="shared" si="737"/>
        <v>0</v>
      </c>
      <c r="AC1928">
        <f t="shared" si="738"/>
        <v>0</v>
      </c>
      <c r="AE1928">
        <f t="shared" si="739"/>
        <v>0</v>
      </c>
      <c r="AF1928">
        <f t="shared" si="740"/>
        <v>0</v>
      </c>
      <c r="AG1928">
        <f t="shared" si="751"/>
        <v>0</v>
      </c>
      <c r="AH1928">
        <f t="shared" si="752"/>
        <v>0</v>
      </c>
      <c r="AI1928">
        <f t="shared" si="741"/>
        <v>0</v>
      </c>
      <c r="AJ1928">
        <f t="shared" si="742"/>
        <v>0</v>
      </c>
      <c r="AK1928">
        <f t="shared" si="743"/>
        <v>0</v>
      </c>
      <c r="AL1928">
        <f t="shared" si="744"/>
        <v>0</v>
      </c>
      <c r="AM1928">
        <f t="shared" si="745"/>
        <v>0</v>
      </c>
      <c r="AO1928">
        <f t="shared" si="746"/>
        <v>0</v>
      </c>
      <c r="AP1928">
        <f t="shared" si="747"/>
        <v>0</v>
      </c>
    </row>
    <row r="1929" spans="4:42" x14ac:dyDescent="0.2">
      <c r="D1929" s="120">
        <f t="shared" si="729"/>
        <v>0</v>
      </c>
      <c r="O1929">
        <f t="shared" si="730"/>
        <v>0</v>
      </c>
      <c r="P1929">
        <f t="shared" si="748"/>
        <v>431</v>
      </c>
      <c r="Q1929">
        <f t="shared" si="749"/>
        <v>0</v>
      </c>
      <c r="R1929">
        <f t="shared" si="731"/>
        <v>0</v>
      </c>
      <c r="S1929">
        <f t="shared" si="732"/>
        <v>0</v>
      </c>
      <c r="T1929">
        <f t="shared" si="750"/>
        <v>0</v>
      </c>
      <c r="V1929">
        <f t="shared" si="733"/>
        <v>0</v>
      </c>
      <c r="W1929">
        <f t="shared" si="734"/>
        <v>0</v>
      </c>
      <c r="Y1929">
        <f t="shared" si="735"/>
        <v>0</v>
      </c>
      <c r="Z1929">
        <f t="shared" si="736"/>
        <v>0</v>
      </c>
      <c r="AB1929">
        <f t="shared" si="737"/>
        <v>0</v>
      </c>
      <c r="AC1929">
        <f t="shared" si="738"/>
        <v>0</v>
      </c>
      <c r="AE1929">
        <f t="shared" si="739"/>
        <v>0</v>
      </c>
      <c r="AF1929">
        <f t="shared" si="740"/>
        <v>0</v>
      </c>
      <c r="AG1929">
        <f t="shared" si="751"/>
        <v>0</v>
      </c>
      <c r="AH1929">
        <f t="shared" si="752"/>
        <v>0</v>
      </c>
      <c r="AI1929">
        <f t="shared" si="741"/>
        <v>0</v>
      </c>
      <c r="AJ1929">
        <f t="shared" si="742"/>
        <v>0</v>
      </c>
      <c r="AK1929">
        <f t="shared" si="743"/>
        <v>0</v>
      </c>
      <c r="AL1929">
        <f t="shared" si="744"/>
        <v>0</v>
      </c>
      <c r="AM1929">
        <f t="shared" si="745"/>
        <v>0</v>
      </c>
      <c r="AO1929">
        <f t="shared" si="746"/>
        <v>0</v>
      </c>
      <c r="AP1929">
        <f t="shared" si="747"/>
        <v>0</v>
      </c>
    </row>
    <row r="1930" spans="4:42" x14ac:dyDescent="0.2">
      <c r="D1930" s="120">
        <f t="shared" si="729"/>
        <v>0</v>
      </c>
      <c r="O1930">
        <f t="shared" si="730"/>
        <v>0</v>
      </c>
      <c r="P1930">
        <f t="shared" si="748"/>
        <v>431</v>
      </c>
      <c r="Q1930">
        <f t="shared" si="749"/>
        <v>0</v>
      </c>
      <c r="R1930">
        <f t="shared" si="731"/>
        <v>0</v>
      </c>
      <c r="S1930">
        <f t="shared" si="732"/>
        <v>0</v>
      </c>
      <c r="T1930">
        <f t="shared" si="750"/>
        <v>0</v>
      </c>
      <c r="V1930">
        <f t="shared" si="733"/>
        <v>0</v>
      </c>
      <c r="W1930">
        <f t="shared" si="734"/>
        <v>0</v>
      </c>
      <c r="Y1930">
        <f t="shared" si="735"/>
        <v>0</v>
      </c>
      <c r="Z1930">
        <f t="shared" si="736"/>
        <v>0</v>
      </c>
      <c r="AB1930">
        <f t="shared" si="737"/>
        <v>0</v>
      </c>
      <c r="AC1930">
        <f t="shared" si="738"/>
        <v>0</v>
      </c>
      <c r="AE1930">
        <f t="shared" si="739"/>
        <v>0</v>
      </c>
      <c r="AF1930">
        <f t="shared" si="740"/>
        <v>0</v>
      </c>
      <c r="AG1930">
        <f t="shared" si="751"/>
        <v>0</v>
      </c>
      <c r="AH1930">
        <f t="shared" si="752"/>
        <v>0</v>
      </c>
      <c r="AI1930">
        <f t="shared" si="741"/>
        <v>0</v>
      </c>
      <c r="AJ1930">
        <f t="shared" si="742"/>
        <v>0</v>
      </c>
      <c r="AK1930">
        <f t="shared" si="743"/>
        <v>0</v>
      </c>
      <c r="AL1930">
        <f t="shared" si="744"/>
        <v>0</v>
      </c>
      <c r="AM1930">
        <f t="shared" si="745"/>
        <v>0</v>
      </c>
      <c r="AO1930">
        <f t="shared" si="746"/>
        <v>0</v>
      </c>
      <c r="AP1930">
        <f t="shared" si="747"/>
        <v>0</v>
      </c>
    </row>
    <row r="1931" spans="4:42" x14ac:dyDescent="0.2">
      <c r="D1931" s="120">
        <f t="shared" si="729"/>
        <v>0</v>
      </c>
      <c r="O1931">
        <f t="shared" si="730"/>
        <v>0</v>
      </c>
      <c r="P1931">
        <f t="shared" si="748"/>
        <v>431</v>
      </c>
      <c r="Q1931">
        <f t="shared" si="749"/>
        <v>0</v>
      </c>
      <c r="R1931">
        <f t="shared" si="731"/>
        <v>0</v>
      </c>
      <c r="S1931">
        <f t="shared" si="732"/>
        <v>0</v>
      </c>
      <c r="T1931">
        <f t="shared" si="750"/>
        <v>0</v>
      </c>
      <c r="V1931">
        <f t="shared" si="733"/>
        <v>0</v>
      </c>
      <c r="W1931">
        <f t="shared" si="734"/>
        <v>0</v>
      </c>
      <c r="Y1931">
        <f t="shared" si="735"/>
        <v>0</v>
      </c>
      <c r="Z1931">
        <f t="shared" si="736"/>
        <v>0</v>
      </c>
      <c r="AB1931">
        <f t="shared" si="737"/>
        <v>0</v>
      </c>
      <c r="AC1931">
        <f t="shared" si="738"/>
        <v>0</v>
      </c>
      <c r="AE1931">
        <f t="shared" si="739"/>
        <v>0</v>
      </c>
      <c r="AF1931">
        <f t="shared" si="740"/>
        <v>0</v>
      </c>
      <c r="AG1931">
        <f t="shared" si="751"/>
        <v>0</v>
      </c>
      <c r="AH1931">
        <f t="shared" si="752"/>
        <v>0</v>
      </c>
      <c r="AI1931">
        <f t="shared" si="741"/>
        <v>0</v>
      </c>
      <c r="AJ1931">
        <f t="shared" si="742"/>
        <v>0</v>
      </c>
      <c r="AK1931">
        <f t="shared" si="743"/>
        <v>0</v>
      </c>
      <c r="AL1931">
        <f t="shared" si="744"/>
        <v>0</v>
      </c>
      <c r="AM1931">
        <f t="shared" si="745"/>
        <v>0</v>
      </c>
      <c r="AO1931">
        <f t="shared" si="746"/>
        <v>0</v>
      </c>
      <c r="AP1931">
        <f t="shared" si="747"/>
        <v>0</v>
      </c>
    </row>
    <row r="1932" spans="4:42" x14ac:dyDescent="0.2">
      <c r="D1932" s="120">
        <f t="shared" si="729"/>
        <v>0</v>
      </c>
      <c r="O1932">
        <f t="shared" si="730"/>
        <v>0</v>
      </c>
      <c r="P1932">
        <f t="shared" si="748"/>
        <v>431</v>
      </c>
      <c r="Q1932">
        <f t="shared" si="749"/>
        <v>0</v>
      </c>
      <c r="R1932">
        <f t="shared" si="731"/>
        <v>0</v>
      </c>
      <c r="S1932">
        <f t="shared" si="732"/>
        <v>0</v>
      </c>
      <c r="T1932">
        <f t="shared" si="750"/>
        <v>0</v>
      </c>
      <c r="V1932">
        <f t="shared" si="733"/>
        <v>0</v>
      </c>
      <c r="W1932">
        <f t="shared" si="734"/>
        <v>0</v>
      </c>
      <c r="Y1932">
        <f t="shared" si="735"/>
        <v>0</v>
      </c>
      <c r="Z1932">
        <f t="shared" si="736"/>
        <v>0</v>
      </c>
      <c r="AB1932">
        <f t="shared" si="737"/>
        <v>0</v>
      </c>
      <c r="AC1932">
        <f t="shared" si="738"/>
        <v>0</v>
      </c>
      <c r="AE1932">
        <f t="shared" si="739"/>
        <v>0</v>
      </c>
      <c r="AF1932">
        <f t="shared" si="740"/>
        <v>0</v>
      </c>
      <c r="AG1932">
        <f t="shared" si="751"/>
        <v>0</v>
      </c>
      <c r="AH1932">
        <f t="shared" si="752"/>
        <v>0</v>
      </c>
      <c r="AI1932">
        <f t="shared" si="741"/>
        <v>0</v>
      </c>
      <c r="AJ1932">
        <f t="shared" si="742"/>
        <v>0</v>
      </c>
      <c r="AK1932">
        <f t="shared" si="743"/>
        <v>0</v>
      </c>
      <c r="AL1932">
        <f t="shared" si="744"/>
        <v>0</v>
      </c>
      <c r="AM1932">
        <f t="shared" si="745"/>
        <v>0</v>
      </c>
      <c r="AO1932">
        <f t="shared" si="746"/>
        <v>0</v>
      </c>
      <c r="AP1932">
        <f t="shared" si="747"/>
        <v>0</v>
      </c>
    </row>
    <row r="1933" spans="4:42" x14ac:dyDescent="0.2">
      <c r="D1933" s="120">
        <f t="shared" si="729"/>
        <v>0</v>
      </c>
      <c r="O1933">
        <f t="shared" si="730"/>
        <v>0</v>
      </c>
      <c r="P1933">
        <f t="shared" si="748"/>
        <v>431</v>
      </c>
      <c r="Q1933">
        <f t="shared" si="749"/>
        <v>0</v>
      </c>
      <c r="R1933">
        <f t="shared" si="731"/>
        <v>0</v>
      </c>
      <c r="S1933">
        <f t="shared" si="732"/>
        <v>0</v>
      </c>
      <c r="T1933">
        <f t="shared" si="750"/>
        <v>0</v>
      </c>
      <c r="V1933">
        <f t="shared" si="733"/>
        <v>0</v>
      </c>
      <c r="W1933">
        <f t="shared" si="734"/>
        <v>0</v>
      </c>
      <c r="Y1933">
        <f t="shared" si="735"/>
        <v>0</v>
      </c>
      <c r="Z1933">
        <f t="shared" si="736"/>
        <v>0</v>
      </c>
      <c r="AB1933">
        <f t="shared" si="737"/>
        <v>0</v>
      </c>
      <c r="AC1933">
        <f t="shared" si="738"/>
        <v>0</v>
      </c>
      <c r="AE1933">
        <f t="shared" si="739"/>
        <v>0</v>
      </c>
      <c r="AF1933">
        <f t="shared" si="740"/>
        <v>0</v>
      </c>
      <c r="AG1933">
        <f t="shared" si="751"/>
        <v>0</v>
      </c>
      <c r="AH1933">
        <f t="shared" si="752"/>
        <v>0</v>
      </c>
      <c r="AI1933">
        <f t="shared" si="741"/>
        <v>0</v>
      </c>
      <c r="AJ1933">
        <f t="shared" si="742"/>
        <v>0</v>
      </c>
      <c r="AK1933">
        <f t="shared" si="743"/>
        <v>0</v>
      </c>
      <c r="AL1933">
        <f t="shared" si="744"/>
        <v>0</v>
      </c>
      <c r="AM1933">
        <f t="shared" si="745"/>
        <v>0</v>
      </c>
      <c r="AO1933">
        <f t="shared" si="746"/>
        <v>0</v>
      </c>
      <c r="AP1933">
        <f t="shared" si="747"/>
        <v>0</v>
      </c>
    </row>
    <row r="1934" spans="4:42" x14ac:dyDescent="0.2">
      <c r="D1934" s="120">
        <f t="shared" si="729"/>
        <v>0</v>
      </c>
      <c r="O1934">
        <f t="shared" si="730"/>
        <v>0</v>
      </c>
      <c r="P1934">
        <f t="shared" si="748"/>
        <v>431</v>
      </c>
      <c r="Q1934">
        <f t="shared" si="749"/>
        <v>0</v>
      </c>
      <c r="R1934">
        <f t="shared" si="731"/>
        <v>0</v>
      </c>
      <c r="S1934">
        <f t="shared" si="732"/>
        <v>0</v>
      </c>
      <c r="T1934">
        <f t="shared" si="750"/>
        <v>0</v>
      </c>
      <c r="V1934">
        <f t="shared" si="733"/>
        <v>0</v>
      </c>
      <c r="W1934">
        <f t="shared" si="734"/>
        <v>0</v>
      </c>
      <c r="Y1934">
        <f t="shared" si="735"/>
        <v>0</v>
      </c>
      <c r="Z1934">
        <f t="shared" si="736"/>
        <v>0</v>
      </c>
      <c r="AB1934">
        <f t="shared" si="737"/>
        <v>0</v>
      </c>
      <c r="AC1934">
        <f t="shared" si="738"/>
        <v>0</v>
      </c>
      <c r="AE1934">
        <f t="shared" si="739"/>
        <v>0</v>
      </c>
      <c r="AF1934">
        <f t="shared" si="740"/>
        <v>0</v>
      </c>
      <c r="AG1934">
        <f t="shared" si="751"/>
        <v>0</v>
      </c>
      <c r="AH1934">
        <f t="shared" si="752"/>
        <v>0</v>
      </c>
      <c r="AI1934">
        <f t="shared" si="741"/>
        <v>0</v>
      </c>
      <c r="AJ1934">
        <f t="shared" si="742"/>
        <v>0</v>
      </c>
      <c r="AK1934">
        <f t="shared" si="743"/>
        <v>0</v>
      </c>
      <c r="AL1934">
        <f t="shared" si="744"/>
        <v>0</v>
      </c>
      <c r="AM1934">
        <f t="shared" si="745"/>
        <v>0</v>
      </c>
      <c r="AO1934">
        <f t="shared" si="746"/>
        <v>0</v>
      </c>
      <c r="AP1934">
        <f t="shared" si="747"/>
        <v>0</v>
      </c>
    </row>
    <row r="1935" spans="4:42" x14ac:dyDescent="0.2">
      <c r="D1935" s="120">
        <f t="shared" si="729"/>
        <v>0</v>
      </c>
      <c r="O1935">
        <f t="shared" si="730"/>
        <v>0</v>
      </c>
      <c r="P1935">
        <f t="shared" si="748"/>
        <v>431</v>
      </c>
      <c r="Q1935">
        <f t="shared" si="749"/>
        <v>0</v>
      </c>
      <c r="R1935">
        <f t="shared" si="731"/>
        <v>0</v>
      </c>
      <c r="S1935">
        <f t="shared" si="732"/>
        <v>0</v>
      </c>
      <c r="T1935">
        <f t="shared" si="750"/>
        <v>0</v>
      </c>
      <c r="V1935">
        <f t="shared" si="733"/>
        <v>0</v>
      </c>
      <c r="W1935">
        <f t="shared" si="734"/>
        <v>0</v>
      </c>
      <c r="Y1935">
        <f t="shared" si="735"/>
        <v>0</v>
      </c>
      <c r="Z1935">
        <f t="shared" si="736"/>
        <v>0</v>
      </c>
      <c r="AB1935">
        <f t="shared" si="737"/>
        <v>0</v>
      </c>
      <c r="AC1935">
        <f t="shared" si="738"/>
        <v>0</v>
      </c>
      <c r="AE1935">
        <f t="shared" si="739"/>
        <v>0</v>
      </c>
      <c r="AF1935">
        <f t="shared" si="740"/>
        <v>0</v>
      </c>
      <c r="AG1935">
        <f t="shared" si="751"/>
        <v>0</v>
      </c>
      <c r="AH1935">
        <f t="shared" si="752"/>
        <v>0</v>
      </c>
      <c r="AI1935">
        <f t="shared" si="741"/>
        <v>0</v>
      </c>
      <c r="AJ1935">
        <f t="shared" si="742"/>
        <v>0</v>
      </c>
      <c r="AK1935">
        <f t="shared" si="743"/>
        <v>0</v>
      </c>
      <c r="AL1935">
        <f t="shared" si="744"/>
        <v>0</v>
      </c>
      <c r="AM1935">
        <f t="shared" si="745"/>
        <v>0</v>
      </c>
      <c r="AO1935">
        <f t="shared" si="746"/>
        <v>0</v>
      </c>
      <c r="AP1935">
        <f t="shared" si="747"/>
        <v>0</v>
      </c>
    </row>
    <row r="1936" spans="4:42" x14ac:dyDescent="0.2">
      <c r="D1936" s="120">
        <f t="shared" si="729"/>
        <v>0</v>
      </c>
      <c r="O1936">
        <f t="shared" si="730"/>
        <v>0</v>
      </c>
      <c r="P1936">
        <f t="shared" si="748"/>
        <v>431</v>
      </c>
      <c r="Q1936">
        <f t="shared" si="749"/>
        <v>0</v>
      </c>
      <c r="R1936">
        <f t="shared" si="731"/>
        <v>0</v>
      </c>
      <c r="S1936">
        <f t="shared" si="732"/>
        <v>0</v>
      </c>
      <c r="T1936">
        <f t="shared" si="750"/>
        <v>0</v>
      </c>
      <c r="V1936">
        <f t="shared" si="733"/>
        <v>0</v>
      </c>
      <c r="W1936">
        <f t="shared" si="734"/>
        <v>0</v>
      </c>
      <c r="Y1936">
        <f t="shared" si="735"/>
        <v>0</v>
      </c>
      <c r="Z1936">
        <f t="shared" si="736"/>
        <v>0</v>
      </c>
      <c r="AB1936">
        <f t="shared" si="737"/>
        <v>0</v>
      </c>
      <c r="AC1936">
        <f t="shared" si="738"/>
        <v>0</v>
      </c>
      <c r="AE1936">
        <f t="shared" si="739"/>
        <v>0</v>
      </c>
      <c r="AF1936">
        <f t="shared" si="740"/>
        <v>0</v>
      </c>
      <c r="AG1936">
        <f t="shared" si="751"/>
        <v>0</v>
      </c>
      <c r="AH1936">
        <f t="shared" si="752"/>
        <v>0</v>
      </c>
      <c r="AI1936">
        <f t="shared" si="741"/>
        <v>0</v>
      </c>
      <c r="AJ1936">
        <f t="shared" si="742"/>
        <v>0</v>
      </c>
      <c r="AK1936">
        <f t="shared" si="743"/>
        <v>0</v>
      </c>
      <c r="AL1936">
        <f t="shared" si="744"/>
        <v>0</v>
      </c>
      <c r="AM1936">
        <f t="shared" si="745"/>
        <v>0</v>
      </c>
      <c r="AO1936">
        <f t="shared" si="746"/>
        <v>0</v>
      </c>
      <c r="AP1936">
        <f t="shared" si="747"/>
        <v>0</v>
      </c>
    </row>
    <row r="1937" spans="4:42" x14ac:dyDescent="0.2">
      <c r="D1937" s="120">
        <f t="shared" si="729"/>
        <v>0</v>
      </c>
      <c r="O1937">
        <f t="shared" si="730"/>
        <v>0</v>
      </c>
      <c r="P1937">
        <f t="shared" si="748"/>
        <v>431</v>
      </c>
      <c r="Q1937">
        <f t="shared" si="749"/>
        <v>0</v>
      </c>
      <c r="R1937">
        <f t="shared" si="731"/>
        <v>0</v>
      </c>
      <c r="S1937">
        <f t="shared" si="732"/>
        <v>0</v>
      </c>
      <c r="T1937">
        <f t="shared" si="750"/>
        <v>0</v>
      </c>
      <c r="V1937">
        <f t="shared" si="733"/>
        <v>0</v>
      </c>
      <c r="W1937">
        <f t="shared" si="734"/>
        <v>0</v>
      </c>
      <c r="Y1937">
        <f t="shared" si="735"/>
        <v>0</v>
      </c>
      <c r="Z1937">
        <f t="shared" si="736"/>
        <v>0</v>
      </c>
      <c r="AB1937">
        <f t="shared" si="737"/>
        <v>0</v>
      </c>
      <c r="AC1937">
        <f t="shared" si="738"/>
        <v>0</v>
      </c>
      <c r="AE1937">
        <f t="shared" si="739"/>
        <v>0</v>
      </c>
      <c r="AF1937">
        <f t="shared" si="740"/>
        <v>0</v>
      </c>
      <c r="AG1937">
        <f t="shared" si="751"/>
        <v>0</v>
      </c>
      <c r="AH1937">
        <f t="shared" si="752"/>
        <v>0</v>
      </c>
      <c r="AI1937">
        <f t="shared" si="741"/>
        <v>0</v>
      </c>
      <c r="AJ1937">
        <f t="shared" si="742"/>
        <v>0</v>
      </c>
      <c r="AK1937">
        <f t="shared" si="743"/>
        <v>0</v>
      </c>
      <c r="AL1937">
        <f t="shared" si="744"/>
        <v>0</v>
      </c>
      <c r="AM1937">
        <f t="shared" si="745"/>
        <v>0</v>
      </c>
      <c r="AO1937">
        <f t="shared" si="746"/>
        <v>0</v>
      </c>
      <c r="AP1937">
        <f t="shared" si="747"/>
        <v>0</v>
      </c>
    </row>
    <row r="1938" spans="4:42" x14ac:dyDescent="0.2">
      <c r="D1938" s="120">
        <f t="shared" si="729"/>
        <v>0</v>
      </c>
      <c r="O1938">
        <f t="shared" si="730"/>
        <v>0</v>
      </c>
      <c r="P1938">
        <f t="shared" si="748"/>
        <v>431</v>
      </c>
      <c r="Q1938">
        <f t="shared" si="749"/>
        <v>0</v>
      </c>
      <c r="R1938">
        <f t="shared" si="731"/>
        <v>0</v>
      </c>
      <c r="S1938">
        <f t="shared" si="732"/>
        <v>0</v>
      </c>
      <c r="T1938">
        <f t="shared" si="750"/>
        <v>0</v>
      </c>
      <c r="V1938">
        <f t="shared" si="733"/>
        <v>0</v>
      </c>
      <c r="W1938">
        <f t="shared" si="734"/>
        <v>0</v>
      </c>
      <c r="Y1938">
        <f t="shared" si="735"/>
        <v>0</v>
      </c>
      <c r="Z1938">
        <f t="shared" si="736"/>
        <v>0</v>
      </c>
      <c r="AB1938">
        <f t="shared" si="737"/>
        <v>0</v>
      </c>
      <c r="AC1938">
        <f t="shared" si="738"/>
        <v>0</v>
      </c>
      <c r="AE1938">
        <f t="shared" si="739"/>
        <v>0</v>
      </c>
      <c r="AF1938">
        <f t="shared" si="740"/>
        <v>0</v>
      </c>
      <c r="AG1938">
        <f t="shared" si="751"/>
        <v>0</v>
      </c>
      <c r="AH1938">
        <f t="shared" si="752"/>
        <v>0</v>
      </c>
      <c r="AI1938">
        <f t="shared" si="741"/>
        <v>0</v>
      </c>
      <c r="AJ1938">
        <f t="shared" si="742"/>
        <v>0</v>
      </c>
      <c r="AK1938">
        <f t="shared" si="743"/>
        <v>0</v>
      </c>
      <c r="AL1938">
        <f t="shared" si="744"/>
        <v>0</v>
      </c>
      <c r="AM1938">
        <f t="shared" si="745"/>
        <v>0</v>
      </c>
      <c r="AO1938">
        <f t="shared" si="746"/>
        <v>0</v>
      </c>
      <c r="AP1938">
        <f t="shared" si="747"/>
        <v>0</v>
      </c>
    </row>
    <row r="1939" spans="4:42" x14ac:dyDescent="0.2">
      <c r="D1939" s="120">
        <f t="shared" si="729"/>
        <v>0</v>
      </c>
      <c r="O1939">
        <f t="shared" si="730"/>
        <v>0</v>
      </c>
      <c r="P1939">
        <f t="shared" si="748"/>
        <v>431</v>
      </c>
      <c r="Q1939">
        <f t="shared" si="749"/>
        <v>0</v>
      </c>
      <c r="R1939">
        <f t="shared" si="731"/>
        <v>0</v>
      </c>
      <c r="S1939">
        <f t="shared" si="732"/>
        <v>0</v>
      </c>
      <c r="T1939">
        <f t="shared" si="750"/>
        <v>0</v>
      </c>
      <c r="V1939">
        <f t="shared" si="733"/>
        <v>0</v>
      </c>
      <c r="W1939">
        <f t="shared" si="734"/>
        <v>0</v>
      </c>
      <c r="Y1939">
        <f t="shared" si="735"/>
        <v>0</v>
      </c>
      <c r="Z1939">
        <f t="shared" si="736"/>
        <v>0</v>
      </c>
      <c r="AB1939">
        <f t="shared" si="737"/>
        <v>0</v>
      </c>
      <c r="AC1939">
        <f t="shared" si="738"/>
        <v>0</v>
      </c>
      <c r="AE1939">
        <f t="shared" si="739"/>
        <v>0</v>
      </c>
      <c r="AF1939">
        <f t="shared" si="740"/>
        <v>0</v>
      </c>
      <c r="AG1939">
        <f t="shared" si="751"/>
        <v>0</v>
      </c>
      <c r="AH1939">
        <f t="shared" si="752"/>
        <v>0</v>
      </c>
      <c r="AI1939">
        <f t="shared" si="741"/>
        <v>0</v>
      </c>
      <c r="AJ1939">
        <f t="shared" si="742"/>
        <v>0</v>
      </c>
      <c r="AK1939">
        <f t="shared" si="743"/>
        <v>0</v>
      </c>
      <c r="AL1939">
        <f t="shared" si="744"/>
        <v>0</v>
      </c>
      <c r="AM1939">
        <f t="shared" si="745"/>
        <v>0</v>
      </c>
      <c r="AO1939">
        <f t="shared" si="746"/>
        <v>0</v>
      </c>
      <c r="AP1939">
        <f t="shared" si="747"/>
        <v>0</v>
      </c>
    </row>
    <row r="1940" spans="4:42" x14ac:dyDescent="0.2">
      <c r="D1940" s="120">
        <f t="shared" si="729"/>
        <v>0</v>
      </c>
      <c r="O1940">
        <f t="shared" si="730"/>
        <v>0</v>
      </c>
      <c r="P1940">
        <f t="shared" si="748"/>
        <v>431</v>
      </c>
      <c r="Q1940">
        <f t="shared" si="749"/>
        <v>0</v>
      </c>
      <c r="R1940">
        <f t="shared" si="731"/>
        <v>0</v>
      </c>
      <c r="S1940">
        <f t="shared" si="732"/>
        <v>0</v>
      </c>
      <c r="T1940">
        <f t="shared" si="750"/>
        <v>0</v>
      </c>
      <c r="V1940">
        <f t="shared" si="733"/>
        <v>0</v>
      </c>
      <c r="W1940">
        <f t="shared" si="734"/>
        <v>0</v>
      </c>
      <c r="Y1940">
        <f t="shared" si="735"/>
        <v>0</v>
      </c>
      <c r="Z1940">
        <f t="shared" si="736"/>
        <v>0</v>
      </c>
      <c r="AB1940">
        <f t="shared" si="737"/>
        <v>0</v>
      </c>
      <c r="AC1940">
        <f t="shared" si="738"/>
        <v>0</v>
      </c>
      <c r="AE1940">
        <f t="shared" si="739"/>
        <v>0</v>
      </c>
      <c r="AF1940">
        <f t="shared" si="740"/>
        <v>0</v>
      </c>
      <c r="AG1940">
        <f t="shared" si="751"/>
        <v>0</v>
      </c>
      <c r="AH1940">
        <f t="shared" si="752"/>
        <v>0</v>
      </c>
      <c r="AI1940">
        <f t="shared" si="741"/>
        <v>0</v>
      </c>
      <c r="AJ1940">
        <f t="shared" si="742"/>
        <v>0</v>
      </c>
      <c r="AK1940">
        <f t="shared" si="743"/>
        <v>0</v>
      </c>
      <c r="AL1940">
        <f t="shared" si="744"/>
        <v>0</v>
      </c>
      <c r="AM1940">
        <f t="shared" si="745"/>
        <v>0</v>
      </c>
      <c r="AO1940">
        <f t="shared" si="746"/>
        <v>0</v>
      </c>
      <c r="AP1940">
        <f t="shared" si="747"/>
        <v>0</v>
      </c>
    </row>
    <row r="1941" spans="4:42" x14ac:dyDescent="0.2">
      <c r="D1941" s="120">
        <f t="shared" si="729"/>
        <v>0</v>
      </c>
      <c r="O1941">
        <f t="shared" si="730"/>
        <v>0</v>
      </c>
      <c r="P1941">
        <f t="shared" si="748"/>
        <v>431</v>
      </c>
      <c r="Q1941">
        <f t="shared" si="749"/>
        <v>0</v>
      </c>
      <c r="R1941">
        <f t="shared" si="731"/>
        <v>0</v>
      </c>
      <c r="S1941">
        <f t="shared" si="732"/>
        <v>0</v>
      </c>
      <c r="T1941">
        <f t="shared" si="750"/>
        <v>0</v>
      </c>
      <c r="V1941">
        <f t="shared" si="733"/>
        <v>0</v>
      </c>
      <c r="W1941">
        <f t="shared" si="734"/>
        <v>0</v>
      </c>
      <c r="Y1941">
        <f t="shared" si="735"/>
        <v>0</v>
      </c>
      <c r="Z1941">
        <f t="shared" si="736"/>
        <v>0</v>
      </c>
      <c r="AB1941">
        <f t="shared" si="737"/>
        <v>0</v>
      </c>
      <c r="AC1941">
        <f t="shared" si="738"/>
        <v>0</v>
      </c>
      <c r="AE1941">
        <f t="shared" si="739"/>
        <v>0</v>
      </c>
      <c r="AF1941">
        <f t="shared" si="740"/>
        <v>0</v>
      </c>
      <c r="AG1941">
        <f t="shared" si="751"/>
        <v>0</v>
      </c>
      <c r="AH1941">
        <f t="shared" si="752"/>
        <v>0</v>
      </c>
      <c r="AI1941">
        <f t="shared" si="741"/>
        <v>0</v>
      </c>
      <c r="AJ1941">
        <f t="shared" si="742"/>
        <v>0</v>
      </c>
      <c r="AK1941">
        <f t="shared" si="743"/>
        <v>0</v>
      </c>
      <c r="AL1941">
        <f t="shared" si="744"/>
        <v>0</v>
      </c>
      <c r="AM1941">
        <f t="shared" si="745"/>
        <v>0</v>
      </c>
      <c r="AO1941">
        <f t="shared" si="746"/>
        <v>0</v>
      </c>
      <c r="AP1941">
        <f t="shared" si="747"/>
        <v>0</v>
      </c>
    </row>
    <row r="1942" spans="4:42" x14ac:dyDescent="0.2">
      <c r="D1942" s="120">
        <f t="shared" si="729"/>
        <v>0</v>
      </c>
      <c r="O1942">
        <f t="shared" si="730"/>
        <v>0</v>
      </c>
      <c r="P1942">
        <f t="shared" si="748"/>
        <v>431</v>
      </c>
      <c r="Q1942">
        <f t="shared" si="749"/>
        <v>0</v>
      </c>
      <c r="R1942">
        <f t="shared" si="731"/>
        <v>0</v>
      </c>
      <c r="S1942">
        <f t="shared" si="732"/>
        <v>0</v>
      </c>
      <c r="T1942">
        <f t="shared" si="750"/>
        <v>0</v>
      </c>
      <c r="V1942">
        <f t="shared" si="733"/>
        <v>0</v>
      </c>
      <c r="W1942">
        <f t="shared" si="734"/>
        <v>0</v>
      </c>
      <c r="Y1942">
        <f t="shared" si="735"/>
        <v>0</v>
      </c>
      <c r="Z1942">
        <f t="shared" si="736"/>
        <v>0</v>
      </c>
      <c r="AB1942">
        <f t="shared" si="737"/>
        <v>0</v>
      </c>
      <c r="AC1942">
        <f t="shared" si="738"/>
        <v>0</v>
      </c>
      <c r="AE1942">
        <f t="shared" si="739"/>
        <v>0</v>
      </c>
      <c r="AF1942">
        <f t="shared" si="740"/>
        <v>0</v>
      </c>
      <c r="AG1942">
        <f t="shared" si="751"/>
        <v>0</v>
      </c>
      <c r="AH1942">
        <f t="shared" si="752"/>
        <v>0</v>
      </c>
      <c r="AI1942">
        <f t="shared" si="741"/>
        <v>0</v>
      </c>
      <c r="AJ1942">
        <f t="shared" si="742"/>
        <v>0</v>
      </c>
      <c r="AK1942">
        <f t="shared" si="743"/>
        <v>0</v>
      </c>
      <c r="AL1942">
        <f t="shared" si="744"/>
        <v>0</v>
      </c>
      <c r="AM1942">
        <f t="shared" si="745"/>
        <v>0</v>
      </c>
      <c r="AO1942">
        <f t="shared" si="746"/>
        <v>0</v>
      </c>
      <c r="AP1942">
        <f t="shared" si="747"/>
        <v>0</v>
      </c>
    </row>
    <row r="1943" spans="4:42" x14ac:dyDescent="0.2">
      <c r="D1943" s="120">
        <f t="shared" si="729"/>
        <v>0</v>
      </c>
      <c r="O1943">
        <f t="shared" si="730"/>
        <v>0</v>
      </c>
      <c r="P1943">
        <f t="shared" si="748"/>
        <v>431</v>
      </c>
      <c r="Q1943">
        <f t="shared" si="749"/>
        <v>0</v>
      </c>
      <c r="R1943">
        <f t="shared" si="731"/>
        <v>0</v>
      </c>
      <c r="S1943">
        <f t="shared" si="732"/>
        <v>0</v>
      </c>
      <c r="T1943">
        <f t="shared" si="750"/>
        <v>0</v>
      </c>
      <c r="V1943">
        <f t="shared" si="733"/>
        <v>0</v>
      </c>
      <c r="W1943">
        <f t="shared" si="734"/>
        <v>0</v>
      </c>
      <c r="Y1943">
        <f t="shared" si="735"/>
        <v>0</v>
      </c>
      <c r="Z1943">
        <f t="shared" si="736"/>
        <v>0</v>
      </c>
      <c r="AB1943">
        <f t="shared" si="737"/>
        <v>0</v>
      </c>
      <c r="AC1943">
        <f t="shared" si="738"/>
        <v>0</v>
      </c>
      <c r="AE1943">
        <f t="shared" si="739"/>
        <v>0</v>
      </c>
      <c r="AF1943">
        <f t="shared" si="740"/>
        <v>0</v>
      </c>
      <c r="AG1943">
        <f t="shared" si="751"/>
        <v>0</v>
      </c>
      <c r="AH1943">
        <f t="shared" si="752"/>
        <v>0</v>
      </c>
      <c r="AI1943">
        <f t="shared" si="741"/>
        <v>0</v>
      </c>
      <c r="AJ1943">
        <f t="shared" si="742"/>
        <v>0</v>
      </c>
      <c r="AK1943">
        <f t="shared" si="743"/>
        <v>0</v>
      </c>
      <c r="AL1943">
        <f t="shared" si="744"/>
        <v>0</v>
      </c>
      <c r="AM1943">
        <f t="shared" si="745"/>
        <v>0</v>
      </c>
      <c r="AO1943">
        <f t="shared" si="746"/>
        <v>0</v>
      </c>
      <c r="AP1943">
        <f t="shared" si="747"/>
        <v>0</v>
      </c>
    </row>
    <row r="1944" spans="4:42" x14ac:dyDescent="0.2">
      <c r="D1944" s="120">
        <f t="shared" si="729"/>
        <v>0</v>
      </c>
      <c r="O1944">
        <f t="shared" si="730"/>
        <v>0</v>
      </c>
      <c r="P1944">
        <f t="shared" si="748"/>
        <v>431</v>
      </c>
      <c r="Q1944">
        <f t="shared" si="749"/>
        <v>0</v>
      </c>
      <c r="R1944">
        <f t="shared" si="731"/>
        <v>0</v>
      </c>
      <c r="S1944">
        <f t="shared" si="732"/>
        <v>0</v>
      </c>
      <c r="T1944">
        <f t="shared" si="750"/>
        <v>0</v>
      </c>
      <c r="V1944">
        <f t="shared" si="733"/>
        <v>0</v>
      </c>
      <c r="W1944">
        <f t="shared" si="734"/>
        <v>0</v>
      </c>
      <c r="Y1944">
        <f t="shared" si="735"/>
        <v>0</v>
      </c>
      <c r="Z1944">
        <f t="shared" si="736"/>
        <v>0</v>
      </c>
      <c r="AB1944">
        <f t="shared" si="737"/>
        <v>0</v>
      </c>
      <c r="AC1944">
        <f t="shared" si="738"/>
        <v>0</v>
      </c>
      <c r="AE1944">
        <f t="shared" si="739"/>
        <v>0</v>
      </c>
      <c r="AF1944">
        <f t="shared" si="740"/>
        <v>0</v>
      </c>
      <c r="AG1944">
        <f t="shared" si="751"/>
        <v>0</v>
      </c>
      <c r="AH1944">
        <f t="shared" si="752"/>
        <v>0</v>
      </c>
      <c r="AI1944">
        <f t="shared" si="741"/>
        <v>0</v>
      </c>
      <c r="AJ1944">
        <f t="shared" si="742"/>
        <v>0</v>
      </c>
      <c r="AK1944">
        <f t="shared" si="743"/>
        <v>0</v>
      </c>
      <c r="AL1944">
        <f t="shared" si="744"/>
        <v>0</v>
      </c>
      <c r="AM1944">
        <f t="shared" si="745"/>
        <v>0</v>
      </c>
      <c r="AO1944">
        <f t="shared" si="746"/>
        <v>0</v>
      </c>
      <c r="AP1944">
        <f t="shared" si="747"/>
        <v>0</v>
      </c>
    </row>
    <row r="1945" spans="4:42" x14ac:dyDescent="0.2">
      <c r="D1945" s="120">
        <f t="shared" si="729"/>
        <v>0</v>
      </c>
      <c r="O1945">
        <f t="shared" si="730"/>
        <v>0</v>
      </c>
      <c r="P1945">
        <f t="shared" si="748"/>
        <v>431</v>
      </c>
      <c r="Q1945">
        <f t="shared" si="749"/>
        <v>0</v>
      </c>
      <c r="R1945">
        <f t="shared" si="731"/>
        <v>0</v>
      </c>
      <c r="S1945">
        <f t="shared" si="732"/>
        <v>0</v>
      </c>
      <c r="T1945">
        <f t="shared" si="750"/>
        <v>0</v>
      </c>
      <c r="V1945">
        <f t="shared" si="733"/>
        <v>0</v>
      </c>
      <c r="W1945">
        <f t="shared" si="734"/>
        <v>0</v>
      </c>
      <c r="Y1945">
        <f t="shared" si="735"/>
        <v>0</v>
      </c>
      <c r="Z1945">
        <f t="shared" si="736"/>
        <v>0</v>
      </c>
      <c r="AB1945">
        <f t="shared" si="737"/>
        <v>0</v>
      </c>
      <c r="AC1945">
        <f t="shared" si="738"/>
        <v>0</v>
      </c>
      <c r="AE1945">
        <f t="shared" si="739"/>
        <v>0</v>
      </c>
      <c r="AF1945">
        <f t="shared" si="740"/>
        <v>0</v>
      </c>
      <c r="AG1945">
        <f t="shared" si="751"/>
        <v>0</v>
      </c>
      <c r="AH1945">
        <f t="shared" si="752"/>
        <v>0</v>
      </c>
      <c r="AI1945">
        <f t="shared" si="741"/>
        <v>0</v>
      </c>
      <c r="AJ1945">
        <f t="shared" si="742"/>
        <v>0</v>
      </c>
      <c r="AK1945">
        <f t="shared" si="743"/>
        <v>0</v>
      </c>
      <c r="AL1945">
        <f t="shared" si="744"/>
        <v>0</v>
      </c>
      <c r="AM1945">
        <f t="shared" si="745"/>
        <v>0</v>
      </c>
      <c r="AO1945">
        <f t="shared" si="746"/>
        <v>0</v>
      </c>
      <c r="AP1945">
        <f t="shared" si="747"/>
        <v>0</v>
      </c>
    </row>
    <row r="1946" spans="4:42" x14ac:dyDescent="0.2">
      <c r="D1946" s="120">
        <f t="shared" si="729"/>
        <v>0</v>
      </c>
      <c r="O1946">
        <f t="shared" si="730"/>
        <v>0</v>
      </c>
      <c r="P1946">
        <f t="shared" si="748"/>
        <v>431</v>
      </c>
      <c r="Q1946">
        <f t="shared" si="749"/>
        <v>0</v>
      </c>
      <c r="R1946">
        <f t="shared" si="731"/>
        <v>0</v>
      </c>
      <c r="S1946">
        <f t="shared" si="732"/>
        <v>0</v>
      </c>
      <c r="T1946">
        <f t="shared" si="750"/>
        <v>0</v>
      </c>
      <c r="V1946">
        <f t="shared" si="733"/>
        <v>0</v>
      </c>
      <c r="W1946">
        <f t="shared" si="734"/>
        <v>0</v>
      </c>
      <c r="Y1946">
        <f t="shared" si="735"/>
        <v>0</v>
      </c>
      <c r="Z1946">
        <f t="shared" si="736"/>
        <v>0</v>
      </c>
      <c r="AB1946">
        <f t="shared" si="737"/>
        <v>0</v>
      </c>
      <c r="AC1946">
        <f t="shared" si="738"/>
        <v>0</v>
      </c>
      <c r="AE1946">
        <f t="shared" si="739"/>
        <v>0</v>
      </c>
      <c r="AF1946">
        <f t="shared" si="740"/>
        <v>0</v>
      </c>
      <c r="AG1946">
        <f t="shared" si="751"/>
        <v>0</v>
      </c>
      <c r="AH1946">
        <f t="shared" si="752"/>
        <v>0</v>
      </c>
      <c r="AI1946">
        <f t="shared" si="741"/>
        <v>0</v>
      </c>
      <c r="AJ1946">
        <f t="shared" si="742"/>
        <v>0</v>
      </c>
      <c r="AK1946">
        <f t="shared" si="743"/>
        <v>0</v>
      </c>
      <c r="AL1946">
        <f t="shared" si="744"/>
        <v>0</v>
      </c>
      <c r="AM1946">
        <f t="shared" si="745"/>
        <v>0</v>
      </c>
      <c r="AO1946">
        <f t="shared" si="746"/>
        <v>0</v>
      </c>
      <c r="AP1946">
        <f t="shared" si="747"/>
        <v>0</v>
      </c>
    </row>
    <row r="1947" spans="4:42" x14ac:dyDescent="0.2">
      <c r="D1947" s="120">
        <f t="shared" si="729"/>
        <v>0</v>
      </c>
      <c r="O1947">
        <f t="shared" si="730"/>
        <v>0</v>
      </c>
      <c r="P1947">
        <f t="shared" si="748"/>
        <v>431</v>
      </c>
      <c r="Q1947">
        <f t="shared" si="749"/>
        <v>0</v>
      </c>
      <c r="R1947">
        <f t="shared" si="731"/>
        <v>0</v>
      </c>
      <c r="S1947">
        <f t="shared" si="732"/>
        <v>0</v>
      </c>
      <c r="T1947">
        <f t="shared" si="750"/>
        <v>0</v>
      </c>
      <c r="V1947">
        <f t="shared" si="733"/>
        <v>0</v>
      </c>
      <c r="W1947">
        <f t="shared" si="734"/>
        <v>0</v>
      </c>
      <c r="Y1947">
        <f t="shared" si="735"/>
        <v>0</v>
      </c>
      <c r="Z1947">
        <f t="shared" si="736"/>
        <v>0</v>
      </c>
      <c r="AB1947">
        <f t="shared" si="737"/>
        <v>0</v>
      </c>
      <c r="AC1947">
        <f t="shared" si="738"/>
        <v>0</v>
      </c>
      <c r="AE1947">
        <f t="shared" si="739"/>
        <v>0</v>
      </c>
      <c r="AF1947">
        <f t="shared" si="740"/>
        <v>0</v>
      </c>
      <c r="AG1947">
        <f t="shared" si="751"/>
        <v>0</v>
      </c>
      <c r="AH1947">
        <f t="shared" si="752"/>
        <v>0</v>
      </c>
      <c r="AI1947">
        <f t="shared" si="741"/>
        <v>0</v>
      </c>
      <c r="AJ1947">
        <f t="shared" si="742"/>
        <v>0</v>
      </c>
      <c r="AK1947">
        <f t="shared" si="743"/>
        <v>0</v>
      </c>
      <c r="AL1947">
        <f t="shared" si="744"/>
        <v>0</v>
      </c>
      <c r="AM1947">
        <f t="shared" si="745"/>
        <v>0</v>
      </c>
      <c r="AO1947">
        <f t="shared" si="746"/>
        <v>0</v>
      </c>
      <c r="AP1947">
        <f t="shared" si="747"/>
        <v>0</v>
      </c>
    </row>
    <row r="1948" spans="4:42" x14ac:dyDescent="0.2">
      <c r="D1948" s="120">
        <f t="shared" si="729"/>
        <v>0</v>
      </c>
      <c r="O1948">
        <f t="shared" si="730"/>
        <v>0</v>
      </c>
      <c r="P1948">
        <f t="shared" si="748"/>
        <v>431</v>
      </c>
      <c r="Q1948">
        <f t="shared" si="749"/>
        <v>0</v>
      </c>
      <c r="R1948">
        <f t="shared" si="731"/>
        <v>0</v>
      </c>
      <c r="S1948">
        <f t="shared" si="732"/>
        <v>0</v>
      </c>
      <c r="T1948">
        <f t="shared" si="750"/>
        <v>0</v>
      </c>
      <c r="V1948">
        <f t="shared" si="733"/>
        <v>0</v>
      </c>
      <c r="W1948">
        <f t="shared" si="734"/>
        <v>0</v>
      </c>
      <c r="Y1948">
        <f t="shared" si="735"/>
        <v>0</v>
      </c>
      <c r="Z1948">
        <f t="shared" si="736"/>
        <v>0</v>
      </c>
      <c r="AB1948">
        <f t="shared" si="737"/>
        <v>0</v>
      </c>
      <c r="AC1948">
        <f t="shared" si="738"/>
        <v>0</v>
      </c>
      <c r="AE1948">
        <f t="shared" si="739"/>
        <v>0</v>
      </c>
      <c r="AF1948">
        <f t="shared" si="740"/>
        <v>0</v>
      </c>
      <c r="AG1948">
        <f t="shared" si="751"/>
        <v>0</v>
      </c>
      <c r="AH1948">
        <f t="shared" si="752"/>
        <v>0</v>
      </c>
      <c r="AI1948">
        <f t="shared" si="741"/>
        <v>0</v>
      </c>
      <c r="AJ1948">
        <f t="shared" si="742"/>
        <v>0</v>
      </c>
      <c r="AK1948">
        <f t="shared" si="743"/>
        <v>0</v>
      </c>
      <c r="AL1948">
        <f t="shared" si="744"/>
        <v>0</v>
      </c>
      <c r="AM1948">
        <f t="shared" si="745"/>
        <v>0</v>
      </c>
      <c r="AO1948">
        <f t="shared" si="746"/>
        <v>0</v>
      </c>
      <c r="AP1948">
        <f t="shared" si="747"/>
        <v>0</v>
      </c>
    </row>
    <row r="1949" spans="4:42" x14ac:dyDescent="0.2">
      <c r="D1949" s="120">
        <f t="shared" si="729"/>
        <v>0</v>
      </c>
      <c r="O1949">
        <f t="shared" si="730"/>
        <v>0</v>
      </c>
      <c r="P1949">
        <f t="shared" si="748"/>
        <v>431</v>
      </c>
      <c r="Q1949">
        <f t="shared" si="749"/>
        <v>0</v>
      </c>
      <c r="R1949">
        <f t="shared" si="731"/>
        <v>0</v>
      </c>
      <c r="S1949">
        <f t="shared" si="732"/>
        <v>0</v>
      </c>
      <c r="T1949">
        <f t="shared" si="750"/>
        <v>0</v>
      </c>
      <c r="V1949">
        <f t="shared" si="733"/>
        <v>0</v>
      </c>
      <c r="W1949">
        <f t="shared" si="734"/>
        <v>0</v>
      </c>
      <c r="Y1949">
        <f t="shared" si="735"/>
        <v>0</v>
      </c>
      <c r="Z1949">
        <f t="shared" si="736"/>
        <v>0</v>
      </c>
      <c r="AB1949">
        <f t="shared" si="737"/>
        <v>0</v>
      </c>
      <c r="AC1949">
        <f t="shared" si="738"/>
        <v>0</v>
      </c>
      <c r="AE1949">
        <f t="shared" si="739"/>
        <v>0</v>
      </c>
      <c r="AF1949">
        <f t="shared" si="740"/>
        <v>0</v>
      </c>
      <c r="AG1949">
        <f t="shared" si="751"/>
        <v>0</v>
      </c>
      <c r="AH1949">
        <f t="shared" si="752"/>
        <v>0</v>
      </c>
      <c r="AI1949">
        <f t="shared" si="741"/>
        <v>0</v>
      </c>
      <c r="AJ1949">
        <f t="shared" si="742"/>
        <v>0</v>
      </c>
      <c r="AK1949">
        <f t="shared" si="743"/>
        <v>0</v>
      </c>
      <c r="AL1949">
        <f t="shared" si="744"/>
        <v>0</v>
      </c>
      <c r="AM1949">
        <f t="shared" si="745"/>
        <v>0</v>
      </c>
      <c r="AO1949">
        <f t="shared" si="746"/>
        <v>0</v>
      </c>
      <c r="AP1949">
        <f t="shared" si="747"/>
        <v>0</v>
      </c>
    </row>
    <row r="1950" spans="4:42" x14ac:dyDescent="0.2">
      <c r="D1950" s="120">
        <f t="shared" si="729"/>
        <v>0</v>
      </c>
      <c r="O1950">
        <f t="shared" si="730"/>
        <v>0</v>
      </c>
      <c r="P1950">
        <f t="shared" si="748"/>
        <v>431</v>
      </c>
      <c r="Q1950">
        <f t="shared" si="749"/>
        <v>0</v>
      </c>
      <c r="R1950">
        <f t="shared" si="731"/>
        <v>0</v>
      </c>
      <c r="S1950">
        <f t="shared" si="732"/>
        <v>0</v>
      </c>
      <c r="T1950">
        <f t="shared" si="750"/>
        <v>0</v>
      </c>
      <c r="V1950">
        <f t="shared" si="733"/>
        <v>0</v>
      </c>
      <c r="W1950">
        <f t="shared" si="734"/>
        <v>0</v>
      </c>
      <c r="Y1950">
        <f t="shared" si="735"/>
        <v>0</v>
      </c>
      <c r="Z1950">
        <f t="shared" si="736"/>
        <v>0</v>
      </c>
      <c r="AB1950">
        <f t="shared" si="737"/>
        <v>0</v>
      </c>
      <c r="AC1950">
        <f t="shared" si="738"/>
        <v>0</v>
      </c>
      <c r="AE1950">
        <f t="shared" si="739"/>
        <v>0</v>
      </c>
      <c r="AF1950">
        <f t="shared" si="740"/>
        <v>0</v>
      </c>
      <c r="AG1950">
        <f t="shared" si="751"/>
        <v>0</v>
      </c>
      <c r="AH1950">
        <f t="shared" si="752"/>
        <v>0</v>
      </c>
      <c r="AI1950">
        <f t="shared" si="741"/>
        <v>0</v>
      </c>
      <c r="AJ1950">
        <f t="shared" si="742"/>
        <v>0</v>
      </c>
      <c r="AK1950">
        <f t="shared" si="743"/>
        <v>0</v>
      </c>
      <c r="AL1950">
        <f t="shared" si="744"/>
        <v>0</v>
      </c>
      <c r="AM1950">
        <f t="shared" si="745"/>
        <v>0</v>
      </c>
      <c r="AO1950">
        <f t="shared" si="746"/>
        <v>0</v>
      </c>
      <c r="AP1950">
        <f t="shared" si="747"/>
        <v>0</v>
      </c>
    </row>
    <row r="1951" spans="4:42" x14ac:dyDescent="0.2">
      <c r="D1951" s="120">
        <f t="shared" si="729"/>
        <v>0</v>
      </c>
      <c r="O1951">
        <f t="shared" si="730"/>
        <v>0</v>
      </c>
      <c r="P1951">
        <f t="shared" si="748"/>
        <v>431</v>
      </c>
      <c r="Q1951">
        <f t="shared" si="749"/>
        <v>0</v>
      </c>
      <c r="R1951">
        <f t="shared" si="731"/>
        <v>0</v>
      </c>
      <c r="S1951">
        <f t="shared" si="732"/>
        <v>0</v>
      </c>
      <c r="T1951">
        <f t="shared" si="750"/>
        <v>0</v>
      </c>
      <c r="V1951">
        <f t="shared" si="733"/>
        <v>0</v>
      </c>
      <c r="W1951">
        <f t="shared" si="734"/>
        <v>0</v>
      </c>
      <c r="Y1951">
        <f t="shared" si="735"/>
        <v>0</v>
      </c>
      <c r="Z1951">
        <f t="shared" si="736"/>
        <v>0</v>
      </c>
      <c r="AB1951">
        <f t="shared" si="737"/>
        <v>0</v>
      </c>
      <c r="AC1951">
        <f t="shared" si="738"/>
        <v>0</v>
      </c>
      <c r="AE1951">
        <f t="shared" si="739"/>
        <v>0</v>
      </c>
      <c r="AF1951">
        <f t="shared" si="740"/>
        <v>0</v>
      </c>
      <c r="AG1951">
        <f t="shared" si="751"/>
        <v>0</v>
      </c>
      <c r="AH1951">
        <f t="shared" si="752"/>
        <v>0</v>
      </c>
      <c r="AI1951">
        <f t="shared" si="741"/>
        <v>0</v>
      </c>
      <c r="AJ1951">
        <f t="shared" si="742"/>
        <v>0</v>
      </c>
      <c r="AK1951">
        <f t="shared" si="743"/>
        <v>0</v>
      </c>
      <c r="AL1951">
        <f t="shared" si="744"/>
        <v>0</v>
      </c>
      <c r="AM1951">
        <f t="shared" si="745"/>
        <v>0</v>
      </c>
      <c r="AO1951">
        <f t="shared" si="746"/>
        <v>0</v>
      </c>
      <c r="AP1951">
        <f t="shared" si="747"/>
        <v>0</v>
      </c>
    </row>
    <row r="1952" spans="4:42" x14ac:dyDescent="0.2">
      <c r="D1952" s="120">
        <f t="shared" si="729"/>
        <v>0</v>
      </c>
      <c r="O1952">
        <f t="shared" si="730"/>
        <v>0</v>
      </c>
      <c r="P1952">
        <f t="shared" si="748"/>
        <v>431</v>
      </c>
      <c r="Q1952">
        <f t="shared" si="749"/>
        <v>0</v>
      </c>
      <c r="R1952">
        <f t="shared" si="731"/>
        <v>0</v>
      </c>
      <c r="S1952">
        <f t="shared" si="732"/>
        <v>0</v>
      </c>
      <c r="T1952">
        <f t="shared" si="750"/>
        <v>0</v>
      </c>
      <c r="V1952">
        <f t="shared" si="733"/>
        <v>0</v>
      </c>
      <c r="W1952">
        <f t="shared" si="734"/>
        <v>0</v>
      </c>
      <c r="Y1952">
        <f t="shared" si="735"/>
        <v>0</v>
      </c>
      <c r="Z1952">
        <f t="shared" si="736"/>
        <v>0</v>
      </c>
      <c r="AB1952">
        <f t="shared" si="737"/>
        <v>0</v>
      </c>
      <c r="AC1952">
        <f t="shared" si="738"/>
        <v>0</v>
      </c>
      <c r="AE1952">
        <f t="shared" si="739"/>
        <v>0</v>
      </c>
      <c r="AF1952">
        <f t="shared" si="740"/>
        <v>0</v>
      </c>
      <c r="AG1952">
        <f t="shared" si="751"/>
        <v>0</v>
      </c>
      <c r="AH1952">
        <f t="shared" si="752"/>
        <v>0</v>
      </c>
      <c r="AI1952">
        <f t="shared" si="741"/>
        <v>0</v>
      </c>
      <c r="AJ1952">
        <f t="shared" si="742"/>
        <v>0</v>
      </c>
      <c r="AK1952">
        <f t="shared" si="743"/>
        <v>0</v>
      </c>
      <c r="AL1952">
        <f t="shared" si="744"/>
        <v>0</v>
      </c>
      <c r="AM1952">
        <f t="shared" si="745"/>
        <v>0</v>
      </c>
      <c r="AO1952">
        <f t="shared" si="746"/>
        <v>0</v>
      </c>
      <c r="AP1952">
        <f t="shared" si="747"/>
        <v>0</v>
      </c>
    </row>
    <row r="1953" spans="4:42" x14ac:dyDescent="0.2">
      <c r="D1953" s="120">
        <f t="shared" si="729"/>
        <v>0</v>
      </c>
      <c r="O1953">
        <f t="shared" si="730"/>
        <v>0</v>
      </c>
      <c r="P1953">
        <f t="shared" si="748"/>
        <v>431</v>
      </c>
      <c r="Q1953">
        <f t="shared" si="749"/>
        <v>0</v>
      </c>
      <c r="R1953">
        <f t="shared" si="731"/>
        <v>0</v>
      </c>
      <c r="S1953">
        <f t="shared" si="732"/>
        <v>0</v>
      </c>
      <c r="T1953">
        <f t="shared" si="750"/>
        <v>0</v>
      </c>
      <c r="V1953">
        <f t="shared" si="733"/>
        <v>0</v>
      </c>
      <c r="W1953">
        <f t="shared" si="734"/>
        <v>0</v>
      </c>
      <c r="Y1953">
        <f t="shared" si="735"/>
        <v>0</v>
      </c>
      <c r="Z1953">
        <f t="shared" si="736"/>
        <v>0</v>
      </c>
      <c r="AB1953">
        <f t="shared" si="737"/>
        <v>0</v>
      </c>
      <c r="AC1953">
        <f t="shared" si="738"/>
        <v>0</v>
      </c>
      <c r="AE1953">
        <f t="shared" si="739"/>
        <v>0</v>
      </c>
      <c r="AF1953">
        <f t="shared" si="740"/>
        <v>0</v>
      </c>
      <c r="AG1953">
        <f t="shared" si="751"/>
        <v>0</v>
      </c>
      <c r="AH1953">
        <f t="shared" si="752"/>
        <v>0</v>
      </c>
      <c r="AI1953">
        <f t="shared" si="741"/>
        <v>0</v>
      </c>
      <c r="AJ1953">
        <f t="shared" si="742"/>
        <v>0</v>
      </c>
      <c r="AK1953">
        <f t="shared" si="743"/>
        <v>0</v>
      </c>
      <c r="AL1953">
        <f t="shared" si="744"/>
        <v>0</v>
      </c>
      <c r="AM1953">
        <f t="shared" si="745"/>
        <v>0</v>
      </c>
      <c r="AO1953">
        <f t="shared" si="746"/>
        <v>0</v>
      </c>
      <c r="AP1953">
        <f t="shared" si="747"/>
        <v>0</v>
      </c>
    </row>
    <row r="1954" spans="4:42" x14ac:dyDescent="0.2">
      <c r="D1954" s="120">
        <f t="shared" si="729"/>
        <v>0</v>
      </c>
      <c r="O1954">
        <f t="shared" si="730"/>
        <v>0</v>
      </c>
      <c r="P1954">
        <f t="shared" si="748"/>
        <v>431</v>
      </c>
      <c r="Q1954">
        <f t="shared" si="749"/>
        <v>0</v>
      </c>
      <c r="R1954">
        <f t="shared" si="731"/>
        <v>0</v>
      </c>
      <c r="S1954">
        <f t="shared" si="732"/>
        <v>0</v>
      </c>
      <c r="T1954">
        <f t="shared" si="750"/>
        <v>0</v>
      </c>
      <c r="V1954">
        <f t="shared" si="733"/>
        <v>0</v>
      </c>
      <c r="W1954">
        <f t="shared" si="734"/>
        <v>0</v>
      </c>
      <c r="Y1954">
        <f t="shared" si="735"/>
        <v>0</v>
      </c>
      <c r="Z1954">
        <f t="shared" si="736"/>
        <v>0</v>
      </c>
      <c r="AB1954">
        <f t="shared" si="737"/>
        <v>0</v>
      </c>
      <c r="AC1954">
        <f t="shared" si="738"/>
        <v>0</v>
      </c>
      <c r="AE1954">
        <f t="shared" si="739"/>
        <v>0</v>
      </c>
      <c r="AF1954">
        <f t="shared" si="740"/>
        <v>0</v>
      </c>
      <c r="AG1954">
        <f t="shared" si="751"/>
        <v>0</v>
      </c>
      <c r="AH1954">
        <f t="shared" si="752"/>
        <v>0</v>
      </c>
      <c r="AI1954">
        <f t="shared" si="741"/>
        <v>0</v>
      </c>
      <c r="AJ1954">
        <f t="shared" si="742"/>
        <v>0</v>
      </c>
      <c r="AK1954">
        <f t="shared" si="743"/>
        <v>0</v>
      </c>
      <c r="AL1954">
        <f t="shared" si="744"/>
        <v>0</v>
      </c>
      <c r="AM1954">
        <f t="shared" si="745"/>
        <v>0</v>
      </c>
      <c r="AO1954">
        <f t="shared" si="746"/>
        <v>0</v>
      </c>
      <c r="AP1954">
        <f t="shared" si="747"/>
        <v>0</v>
      </c>
    </row>
    <row r="1955" spans="4:42" x14ac:dyDescent="0.2">
      <c r="D1955" s="120">
        <f t="shared" si="729"/>
        <v>0</v>
      </c>
      <c r="O1955">
        <f t="shared" si="730"/>
        <v>0</v>
      </c>
      <c r="P1955">
        <f t="shared" si="748"/>
        <v>431</v>
      </c>
      <c r="Q1955">
        <f t="shared" si="749"/>
        <v>0</v>
      </c>
      <c r="R1955">
        <f t="shared" si="731"/>
        <v>0</v>
      </c>
      <c r="S1955">
        <f t="shared" si="732"/>
        <v>0</v>
      </c>
      <c r="T1955">
        <f t="shared" si="750"/>
        <v>0</v>
      </c>
      <c r="V1955">
        <f t="shared" si="733"/>
        <v>0</v>
      </c>
      <c r="W1955">
        <f t="shared" si="734"/>
        <v>0</v>
      </c>
      <c r="Y1955">
        <f t="shared" si="735"/>
        <v>0</v>
      </c>
      <c r="Z1955">
        <f t="shared" si="736"/>
        <v>0</v>
      </c>
      <c r="AB1955">
        <f t="shared" si="737"/>
        <v>0</v>
      </c>
      <c r="AC1955">
        <f t="shared" si="738"/>
        <v>0</v>
      </c>
      <c r="AE1955">
        <f t="shared" si="739"/>
        <v>0</v>
      </c>
      <c r="AF1955">
        <f t="shared" si="740"/>
        <v>0</v>
      </c>
      <c r="AG1955">
        <f t="shared" si="751"/>
        <v>0</v>
      </c>
      <c r="AH1955">
        <f t="shared" si="752"/>
        <v>0</v>
      </c>
      <c r="AI1955">
        <f t="shared" si="741"/>
        <v>0</v>
      </c>
      <c r="AJ1955">
        <f t="shared" si="742"/>
        <v>0</v>
      </c>
      <c r="AK1955">
        <f t="shared" si="743"/>
        <v>0</v>
      </c>
      <c r="AL1955">
        <f t="shared" si="744"/>
        <v>0</v>
      </c>
      <c r="AM1955">
        <f t="shared" si="745"/>
        <v>0</v>
      </c>
      <c r="AO1955">
        <f t="shared" si="746"/>
        <v>0</v>
      </c>
      <c r="AP1955">
        <f t="shared" si="747"/>
        <v>0</v>
      </c>
    </row>
    <row r="1956" spans="4:42" x14ac:dyDescent="0.2">
      <c r="D1956" s="120">
        <f t="shared" si="729"/>
        <v>0</v>
      </c>
      <c r="O1956">
        <f t="shared" si="730"/>
        <v>0</v>
      </c>
      <c r="P1956">
        <f t="shared" si="748"/>
        <v>431</v>
      </c>
      <c r="Q1956">
        <f t="shared" si="749"/>
        <v>0</v>
      </c>
      <c r="R1956">
        <f t="shared" si="731"/>
        <v>0</v>
      </c>
      <c r="S1956">
        <f t="shared" si="732"/>
        <v>0</v>
      </c>
      <c r="T1956">
        <f t="shared" si="750"/>
        <v>0</v>
      </c>
      <c r="V1956">
        <f t="shared" si="733"/>
        <v>0</v>
      </c>
      <c r="W1956">
        <f t="shared" si="734"/>
        <v>0</v>
      </c>
      <c r="Y1956">
        <f t="shared" si="735"/>
        <v>0</v>
      </c>
      <c r="Z1956">
        <f t="shared" si="736"/>
        <v>0</v>
      </c>
      <c r="AB1956">
        <f t="shared" si="737"/>
        <v>0</v>
      </c>
      <c r="AC1956">
        <f t="shared" si="738"/>
        <v>0</v>
      </c>
      <c r="AE1956">
        <f t="shared" si="739"/>
        <v>0</v>
      </c>
      <c r="AF1956">
        <f t="shared" si="740"/>
        <v>0</v>
      </c>
      <c r="AG1956">
        <f t="shared" si="751"/>
        <v>0</v>
      </c>
      <c r="AH1956">
        <f t="shared" si="752"/>
        <v>0</v>
      </c>
      <c r="AI1956">
        <f t="shared" si="741"/>
        <v>0</v>
      </c>
      <c r="AJ1956">
        <f t="shared" si="742"/>
        <v>0</v>
      </c>
      <c r="AK1956">
        <f t="shared" si="743"/>
        <v>0</v>
      </c>
      <c r="AL1956">
        <f t="shared" si="744"/>
        <v>0</v>
      </c>
      <c r="AM1956">
        <f t="shared" si="745"/>
        <v>0</v>
      </c>
      <c r="AO1956">
        <f t="shared" si="746"/>
        <v>0</v>
      </c>
      <c r="AP1956">
        <f t="shared" si="747"/>
        <v>0</v>
      </c>
    </row>
    <row r="1957" spans="4:42" x14ac:dyDescent="0.2">
      <c r="D1957" s="120">
        <f t="shared" si="729"/>
        <v>0</v>
      </c>
      <c r="O1957">
        <f t="shared" si="730"/>
        <v>0</v>
      </c>
      <c r="P1957">
        <f t="shared" si="748"/>
        <v>431</v>
      </c>
      <c r="Q1957">
        <f t="shared" si="749"/>
        <v>0</v>
      </c>
      <c r="R1957">
        <f t="shared" si="731"/>
        <v>0</v>
      </c>
      <c r="S1957">
        <f t="shared" si="732"/>
        <v>0</v>
      </c>
      <c r="T1957">
        <f t="shared" si="750"/>
        <v>0</v>
      </c>
      <c r="V1957">
        <f t="shared" si="733"/>
        <v>0</v>
      </c>
      <c r="W1957">
        <f t="shared" si="734"/>
        <v>0</v>
      </c>
      <c r="Y1957">
        <f t="shared" si="735"/>
        <v>0</v>
      </c>
      <c r="Z1957">
        <f t="shared" si="736"/>
        <v>0</v>
      </c>
      <c r="AB1957">
        <f t="shared" si="737"/>
        <v>0</v>
      </c>
      <c r="AC1957">
        <f t="shared" si="738"/>
        <v>0</v>
      </c>
      <c r="AE1957">
        <f t="shared" si="739"/>
        <v>0</v>
      </c>
      <c r="AF1957">
        <f t="shared" si="740"/>
        <v>0</v>
      </c>
      <c r="AG1957">
        <f t="shared" si="751"/>
        <v>0</v>
      </c>
      <c r="AH1957">
        <f t="shared" si="752"/>
        <v>0</v>
      </c>
      <c r="AI1957">
        <f t="shared" si="741"/>
        <v>0</v>
      </c>
      <c r="AJ1957">
        <f t="shared" si="742"/>
        <v>0</v>
      </c>
      <c r="AK1957">
        <f t="shared" si="743"/>
        <v>0</v>
      </c>
      <c r="AL1957">
        <f t="shared" si="744"/>
        <v>0</v>
      </c>
      <c r="AM1957">
        <f t="shared" si="745"/>
        <v>0</v>
      </c>
      <c r="AO1957">
        <f t="shared" si="746"/>
        <v>0</v>
      </c>
      <c r="AP1957">
        <f t="shared" si="747"/>
        <v>0</v>
      </c>
    </row>
    <row r="1958" spans="4:42" x14ac:dyDescent="0.2">
      <c r="D1958" s="120">
        <f t="shared" si="729"/>
        <v>0</v>
      </c>
      <c r="O1958">
        <f t="shared" si="730"/>
        <v>0</v>
      </c>
      <c r="P1958">
        <f t="shared" si="748"/>
        <v>431</v>
      </c>
      <c r="Q1958">
        <f t="shared" si="749"/>
        <v>0</v>
      </c>
      <c r="R1958">
        <f t="shared" si="731"/>
        <v>0</v>
      </c>
      <c r="S1958">
        <f t="shared" si="732"/>
        <v>0</v>
      </c>
      <c r="T1958">
        <f t="shared" si="750"/>
        <v>0</v>
      </c>
      <c r="V1958">
        <f t="shared" si="733"/>
        <v>0</v>
      </c>
      <c r="W1958">
        <f t="shared" si="734"/>
        <v>0</v>
      </c>
      <c r="Y1958">
        <f t="shared" si="735"/>
        <v>0</v>
      </c>
      <c r="Z1958">
        <f t="shared" si="736"/>
        <v>0</v>
      </c>
      <c r="AB1958">
        <f t="shared" si="737"/>
        <v>0</v>
      </c>
      <c r="AC1958">
        <f t="shared" si="738"/>
        <v>0</v>
      </c>
      <c r="AE1958">
        <f t="shared" si="739"/>
        <v>0</v>
      </c>
      <c r="AF1958">
        <f t="shared" si="740"/>
        <v>0</v>
      </c>
      <c r="AG1958">
        <f t="shared" si="751"/>
        <v>0</v>
      </c>
      <c r="AH1958">
        <f t="shared" si="752"/>
        <v>0</v>
      </c>
      <c r="AI1958">
        <f t="shared" si="741"/>
        <v>0</v>
      </c>
      <c r="AJ1958">
        <f t="shared" si="742"/>
        <v>0</v>
      </c>
      <c r="AK1958">
        <f t="shared" si="743"/>
        <v>0</v>
      </c>
      <c r="AL1958">
        <f t="shared" si="744"/>
        <v>0</v>
      </c>
      <c r="AM1958">
        <f t="shared" si="745"/>
        <v>0</v>
      </c>
      <c r="AO1958">
        <f t="shared" si="746"/>
        <v>0</v>
      </c>
      <c r="AP1958">
        <f t="shared" si="747"/>
        <v>0</v>
      </c>
    </row>
    <row r="1959" spans="4:42" x14ac:dyDescent="0.2">
      <c r="D1959" s="120">
        <f t="shared" si="729"/>
        <v>0</v>
      </c>
      <c r="O1959">
        <f t="shared" si="730"/>
        <v>0</v>
      </c>
      <c r="P1959">
        <f t="shared" si="748"/>
        <v>431</v>
      </c>
      <c r="Q1959">
        <f t="shared" si="749"/>
        <v>0</v>
      </c>
      <c r="R1959">
        <f t="shared" si="731"/>
        <v>0</v>
      </c>
      <c r="S1959">
        <f t="shared" si="732"/>
        <v>0</v>
      </c>
      <c r="T1959">
        <f t="shared" si="750"/>
        <v>0</v>
      </c>
      <c r="V1959">
        <f t="shared" si="733"/>
        <v>0</v>
      </c>
      <c r="W1959">
        <f t="shared" si="734"/>
        <v>0</v>
      </c>
      <c r="Y1959">
        <f t="shared" si="735"/>
        <v>0</v>
      </c>
      <c r="Z1959">
        <f t="shared" si="736"/>
        <v>0</v>
      </c>
      <c r="AB1959">
        <f t="shared" si="737"/>
        <v>0</v>
      </c>
      <c r="AC1959">
        <f t="shared" si="738"/>
        <v>0</v>
      </c>
      <c r="AE1959">
        <f t="shared" si="739"/>
        <v>0</v>
      </c>
      <c r="AF1959">
        <f t="shared" si="740"/>
        <v>0</v>
      </c>
      <c r="AG1959">
        <f t="shared" si="751"/>
        <v>0</v>
      </c>
      <c r="AH1959">
        <f t="shared" si="752"/>
        <v>0</v>
      </c>
      <c r="AI1959">
        <f t="shared" si="741"/>
        <v>0</v>
      </c>
      <c r="AJ1959">
        <f t="shared" si="742"/>
        <v>0</v>
      </c>
      <c r="AK1959">
        <f t="shared" si="743"/>
        <v>0</v>
      </c>
      <c r="AL1959">
        <f t="shared" si="744"/>
        <v>0</v>
      </c>
      <c r="AM1959">
        <f t="shared" si="745"/>
        <v>0</v>
      </c>
      <c r="AO1959">
        <f t="shared" si="746"/>
        <v>0</v>
      </c>
      <c r="AP1959">
        <f t="shared" si="747"/>
        <v>0</v>
      </c>
    </row>
    <row r="1960" spans="4:42" x14ac:dyDescent="0.2">
      <c r="D1960" s="120">
        <f t="shared" si="729"/>
        <v>0</v>
      </c>
      <c r="O1960">
        <f t="shared" si="730"/>
        <v>0</v>
      </c>
      <c r="P1960">
        <f t="shared" si="748"/>
        <v>431</v>
      </c>
      <c r="Q1960">
        <f t="shared" si="749"/>
        <v>0</v>
      </c>
      <c r="R1960">
        <f t="shared" si="731"/>
        <v>0</v>
      </c>
      <c r="S1960">
        <f t="shared" si="732"/>
        <v>0</v>
      </c>
      <c r="T1960">
        <f t="shared" si="750"/>
        <v>0</v>
      </c>
      <c r="V1960">
        <f t="shared" si="733"/>
        <v>0</v>
      </c>
      <c r="W1960">
        <f t="shared" si="734"/>
        <v>0</v>
      </c>
      <c r="Y1960">
        <f t="shared" si="735"/>
        <v>0</v>
      </c>
      <c r="Z1960">
        <f t="shared" si="736"/>
        <v>0</v>
      </c>
      <c r="AB1960">
        <f t="shared" si="737"/>
        <v>0</v>
      </c>
      <c r="AC1960">
        <f t="shared" si="738"/>
        <v>0</v>
      </c>
      <c r="AE1960">
        <f t="shared" si="739"/>
        <v>0</v>
      </c>
      <c r="AF1960">
        <f t="shared" si="740"/>
        <v>0</v>
      </c>
      <c r="AG1960">
        <f t="shared" si="751"/>
        <v>0</v>
      </c>
      <c r="AH1960">
        <f t="shared" si="752"/>
        <v>0</v>
      </c>
      <c r="AI1960">
        <f t="shared" si="741"/>
        <v>0</v>
      </c>
      <c r="AJ1960">
        <f t="shared" si="742"/>
        <v>0</v>
      </c>
      <c r="AK1960">
        <f t="shared" si="743"/>
        <v>0</v>
      </c>
      <c r="AL1960">
        <f t="shared" si="744"/>
        <v>0</v>
      </c>
      <c r="AM1960">
        <f t="shared" si="745"/>
        <v>0</v>
      </c>
      <c r="AO1960">
        <f t="shared" si="746"/>
        <v>0</v>
      </c>
      <c r="AP1960">
        <f t="shared" si="747"/>
        <v>0</v>
      </c>
    </row>
    <row r="1961" spans="4:42" x14ac:dyDescent="0.2">
      <c r="D1961" s="120">
        <f t="shared" si="729"/>
        <v>0</v>
      </c>
      <c r="O1961">
        <f t="shared" si="730"/>
        <v>0</v>
      </c>
      <c r="P1961">
        <f t="shared" si="748"/>
        <v>431</v>
      </c>
      <c r="Q1961">
        <f t="shared" si="749"/>
        <v>0</v>
      </c>
      <c r="R1961">
        <f t="shared" si="731"/>
        <v>0</v>
      </c>
      <c r="S1961">
        <f t="shared" si="732"/>
        <v>0</v>
      </c>
      <c r="T1961">
        <f t="shared" si="750"/>
        <v>0</v>
      </c>
      <c r="V1961">
        <f t="shared" si="733"/>
        <v>0</v>
      </c>
      <c r="W1961">
        <f t="shared" si="734"/>
        <v>0</v>
      </c>
      <c r="Y1961">
        <f t="shared" si="735"/>
        <v>0</v>
      </c>
      <c r="Z1961">
        <f t="shared" si="736"/>
        <v>0</v>
      </c>
      <c r="AB1961">
        <f t="shared" si="737"/>
        <v>0</v>
      </c>
      <c r="AC1961">
        <f t="shared" si="738"/>
        <v>0</v>
      </c>
      <c r="AE1961">
        <f t="shared" si="739"/>
        <v>0</v>
      </c>
      <c r="AF1961">
        <f t="shared" si="740"/>
        <v>0</v>
      </c>
      <c r="AG1961">
        <f t="shared" si="751"/>
        <v>0</v>
      </c>
      <c r="AH1961">
        <f t="shared" si="752"/>
        <v>0</v>
      </c>
      <c r="AI1961">
        <f t="shared" si="741"/>
        <v>0</v>
      </c>
      <c r="AJ1961">
        <f t="shared" si="742"/>
        <v>0</v>
      </c>
      <c r="AK1961">
        <f t="shared" si="743"/>
        <v>0</v>
      </c>
      <c r="AL1961">
        <f t="shared" si="744"/>
        <v>0</v>
      </c>
      <c r="AM1961">
        <f t="shared" si="745"/>
        <v>0</v>
      </c>
      <c r="AO1961">
        <f t="shared" si="746"/>
        <v>0</v>
      </c>
      <c r="AP1961">
        <f t="shared" si="747"/>
        <v>0</v>
      </c>
    </row>
    <row r="1962" spans="4:42" x14ac:dyDescent="0.2">
      <c r="D1962" s="120">
        <f t="shared" si="729"/>
        <v>0</v>
      </c>
      <c r="O1962">
        <f t="shared" si="730"/>
        <v>0</v>
      </c>
      <c r="P1962">
        <f t="shared" si="748"/>
        <v>431</v>
      </c>
      <c r="Q1962">
        <f t="shared" si="749"/>
        <v>0</v>
      </c>
      <c r="R1962">
        <f t="shared" si="731"/>
        <v>0</v>
      </c>
      <c r="S1962">
        <f t="shared" si="732"/>
        <v>0</v>
      </c>
      <c r="T1962">
        <f t="shared" si="750"/>
        <v>0</v>
      </c>
      <c r="V1962">
        <f t="shared" si="733"/>
        <v>0</v>
      </c>
      <c r="W1962">
        <f t="shared" si="734"/>
        <v>0</v>
      </c>
      <c r="Y1962">
        <f t="shared" si="735"/>
        <v>0</v>
      </c>
      <c r="Z1962">
        <f t="shared" si="736"/>
        <v>0</v>
      </c>
      <c r="AB1962">
        <f t="shared" si="737"/>
        <v>0</v>
      </c>
      <c r="AC1962">
        <f t="shared" si="738"/>
        <v>0</v>
      </c>
      <c r="AE1962">
        <f t="shared" si="739"/>
        <v>0</v>
      </c>
      <c r="AF1962">
        <f t="shared" si="740"/>
        <v>0</v>
      </c>
      <c r="AG1962">
        <f t="shared" si="751"/>
        <v>0</v>
      </c>
      <c r="AH1962">
        <f t="shared" si="752"/>
        <v>0</v>
      </c>
      <c r="AI1962">
        <f t="shared" si="741"/>
        <v>0</v>
      </c>
      <c r="AJ1962">
        <f t="shared" si="742"/>
        <v>0</v>
      </c>
      <c r="AK1962">
        <f t="shared" si="743"/>
        <v>0</v>
      </c>
      <c r="AL1962">
        <f t="shared" si="744"/>
        <v>0</v>
      </c>
      <c r="AM1962">
        <f t="shared" si="745"/>
        <v>0</v>
      </c>
      <c r="AO1962">
        <f t="shared" si="746"/>
        <v>0</v>
      </c>
      <c r="AP1962">
        <f t="shared" si="747"/>
        <v>0</v>
      </c>
    </row>
    <row r="1963" spans="4:42" x14ac:dyDescent="0.2">
      <c r="D1963" s="120">
        <f t="shared" si="729"/>
        <v>0</v>
      </c>
      <c r="O1963">
        <f t="shared" si="730"/>
        <v>0</v>
      </c>
      <c r="P1963">
        <f t="shared" si="748"/>
        <v>431</v>
      </c>
      <c r="Q1963">
        <f t="shared" si="749"/>
        <v>0</v>
      </c>
      <c r="R1963">
        <f t="shared" si="731"/>
        <v>0</v>
      </c>
      <c r="S1963">
        <f t="shared" si="732"/>
        <v>0</v>
      </c>
      <c r="T1963">
        <f t="shared" si="750"/>
        <v>0</v>
      </c>
      <c r="V1963">
        <f t="shared" si="733"/>
        <v>0</v>
      </c>
      <c r="W1963">
        <f t="shared" si="734"/>
        <v>0</v>
      </c>
      <c r="Y1963">
        <f t="shared" si="735"/>
        <v>0</v>
      </c>
      <c r="Z1963">
        <f t="shared" si="736"/>
        <v>0</v>
      </c>
      <c r="AB1963">
        <f t="shared" si="737"/>
        <v>0</v>
      </c>
      <c r="AC1963">
        <f t="shared" si="738"/>
        <v>0</v>
      </c>
      <c r="AE1963">
        <f t="shared" si="739"/>
        <v>0</v>
      </c>
      <c r="AF1963">
        <f t="shared" si="740"/>
        <v>0</v>
      </c>
      <c r="AG1963">
        <f t="shared" si="751"/>
        <v>0</v>
      </c>
      <c r="AH1963">
        <f t="shared" si="752"/>
        <v>0</v>
      </c>
      <c r="AI1963">
        <f t="shared" si="741"/>
        <v>0</v>
      </c>
      <c r="AJ1963">
        <f t="shared" si="742"/>
        <v>0</v>
      </c>
      <c r="AK1963">
        <f t="shared" si="743"/>
        <v>0</v>
      </c>
      <c r="AL1963">
        <f t="shared" si="744"/>
        <v>0</v>
      </c>
      <c r="AM1963">
        <f t="shared" si="745"/>
        <v>0</v>
      </c>
      <c r="AO1963">
        <f t="shared" si="746"/>
        <v>0</v>
      </c>
      <c r="AP1963">
        <f t="shared" si="747"/>
        <v>0</v>
      </c>
    </row>
    <row r="1964" spans="4:42" x14ac:dyDescent="0.2">
      <c r="D1964" s="120">
        <f t="shared" si="729"/>
        <v>0</v>
      </c>
      <c r="O1964">
        <f t="shared" si="730"/>
        <v>0</v>
      </c>
      <c r="P1964">
        <f t="shared" si="748"/>
        <v>431</v>
      </c>
      <c r="Q1964">
        <f t="shared" si="749"/>
        <v>0</v>
      </c>
      <c r="R1964">
        <f t="shared" si="731"/>
        <v>0</v>
      </c>
      <c r="S1964">
        <f t="shared" si="732"/>
        <v>0</v>
      </c>
      <c r="T1964">
        <f t="shared" si="750"/>
        <v>0</v>
      </c>
      <c r="V1964">
        <f t="shared" si="733"/>
        <v>0</v>
      </c>
      <c r="W1964">
        <f t="shared" si="734"/>
        <v>0</v>
      </c>
      <c r="Y1964">
        <f t="shared" si="735"/>
        <v>0</v>
      </c>
      <c r="Z1964">
        <f t="shared" si="736"/>
        <v>0</v>
      </c>
      <c r="AB1964">
        <f t="shared" si="737"/>
        <v>0</v>
      </c>
      <c r="AC1964">
        <f t="shared" si="738"/>
        <v>0</v>
      </c>
      <c r="AE1964">
        <f t="shared" si="739"/>
        <v>0</v>
      </c>
      <c r="AF1964">
        <f t="shared" si="740"/>
        <v>0</v>
      </c>
      <c r="AG1964">
        <f t="shared" si="751"/>
        <v>0</v>
      </c>
      <c r="AH1964">
        <f t="shared" si="752"/>
        <v>0</v>
      </c>
      <c r="AI1964">
        <f t="shared" si="741"/>
        <v>0</v>
      </c>
      <c r="AJ1964">
        <f t="shared" si="742"/>
        <v>0</v>
      </c>
      <c r="AK1964">
        <f t="shared" si="743"/>
        <v>0</v>
      </c>
      <c r="AL1964">
        <f t="shared" si="744"/>
        <v>0</v>
      </c>
      <c r="AM1964">
        <f t="shared" si="745"/>
        <v>0</v>
      </c>
      <c r="AO1964">
        <f t="shared" si="746"/>
        <v>0</v>
      </c>
      <c r="AP1964">
        <f t="shared" si="747"/>
        <v>0</v>
      </c>
    </row>
    <row r="1965" spans="4:42" x14ac:dyDescent="0.2">
      <c r="D1965" s="120">
        <f t="shared" si="729"/>
        <v>0</v>
      </c>
      <c r="O1965">
        <f t="shared" si="730"/>
        <v>0</v>
      </c>
      <c r="P1965">
        <f t="shared" si="748"/>
        <v>431</v>
      </c>
      <c r="Q1965">
        <f t="shared" si="749"/>
        <v>0</v>
      </c>
      <c r="R1965">
        <f t="shared" si="731"/>
        <v>0</v>
      </c>
      <c r="S1965">
        <f t="shared" si="732"/>
        <v>0</v>
      </c>
      <c r="T1965">
        <f t="shared" si="750"/>
        <v>0</v>
      </c>
      <c r="V1965">
        <f t="shared" si="733"/>
        <v>0</v>
      </c>
      <c r="W1965">
        <f t="shared" si="734"/>
        <v>0</v>
      </c>
      <c r="Y1965">
        <f t="shared" si="735"/>
        <v>0</v>
      </c>
      <c r="Z1965">
        <f t="shared" si="736"/>
        <v>0</v>
      </c>
      <c r="AB1965">
        <f t="shared" si="737"/>
        <v>0</v>
      </c>
      <c r="AC1965">
        <f t="shared" si="738"/>
        <v>0</v>
      </c>
      <c r="AE1965">
        <f t="shared" si="739"/>
        <v>0</v>
      </c>
      <c r="AF1965">
        <f t="shared" si="740"/>
        <v>0</v>
      </c>
      <c r="AG1965">
        <f t="shared" si="751"/>
        <v>0</v>
      </c>
      <c r="AH1965">
        <f t="shared" si="752"/>
        <v>0</v>
      </c>
      <c r="AI1965">
        <f t="shared" si="741"/>
        <v>0</v>
      </c>
      <c r="AJ1965">
        <f t="shared" si="742"/>
        <v>0</v>
      </c>
      <c r="AK1965">
        <f t="shared" si="743"/>
        <v>0</v>
      </c>
      <c r="AL1965">
        <f t="shared" si="744"/>
        <v>0</v>
      </c>
      <c r="AM1965">
        <f t="shared" si="745"/>
        <v>0</v>
      </c>
      <c r="AO1965">
        <f t="shared" si="746"/>
        <v>0</v>
      </c>
      <c r="AP1965">
        <f t="shared" si="747"/>
        <v>0</v>
      </c>
    </row>
    <row r="1966" spans="4:42" x14ac:dyDescent="0.2">
      <c r="D1966" s="120">
        <f t="shared" si="729"/>
        <v>0</v>
      </c>
      <c r="O1966">
        <f t="shared" si="730"/>
        <v>0</v>
      </c>
      <c r="P1966">
        <f t="shared" si="748"/>
        <v>431</v>
      </c>
      <c r="Q1966">
        <f t="shared" si="749"/>
        <v>0</v>
      </c>
      <c r="R1966">
        <f t="shared" si="731"/>
        <v>0</v>
      </c>
      <c r="S1966">
        <f t="shared" si="732"/>
        <v>0</v>
      </c>
      <c r="T1966">
        <f t="shared" si="750"/>
        <v>0</v>
      </c>
      <c r="V1966">
        <f t="shared" si="733"/>
        <v>0</v>
      </c>
      <c r="W1966">
        <f t="shared" si="734"/>
        <v>0</v>
      </c>
      <c r="Y1966">
        <f t="shared" si="735"/>
        <v>0</v>
      </c>
      <c r="Z1966">
        <f t="shared" si="736"/>
        <v>0</v>
      </c>
      <c r="AB1966">
        <f t="shared" si="737"/>
        <v>0</v>
      </c>
      <c r="AC1966">
        <f t="shared" si="738"/>
        <v>0</v>
      </c>
      <c r="AE1966">
        <f t="shared" si="739"/>
        <v>0</v>
      </c>
      <c r="AF1966">
        <f t="shared" si="740"/>
        <v>0</v>
      </c>
      <c r="AG1966">
        <f t="shared" si="751"/>
        <v>0</v>
      </c>
      <c r="AH1966">
        <f t="shared" si="752"/>
        <v>0</v>
      </c>
      <c r="AI1966">
        <f t="shared" si="741"/>
        <v>0</v>
      </c>
      <c r="AJ1966">
        <f t="shared" si="742"/>
        <v>0</v>
      </c>
      <c r="AK1966">
        <f t="shared" si="743"/>
        <v>0</v>
      </c>
      <c r="AL1966">
        <f t="shared" si="744"/>
        <v>0</v>
      </c>
      <c r="AM1966">
        <f t="shared" si="745"/>
        <v>0</v>
      </c>
      <c r="AO1966">
        <f t="shared" si="746"/>
        <v>0</v>
      </c>
      <c r="AP1966">
        <f t="shared" si="747"/>
        <v>0</v>
      </c>
    </row>
    <row r="1967" spans="4:42" x14ac:dyDescent="0.2">
      <c r="D1967" s="120">
        <f t="shared" si="729"/>
        <v>0</v>
      </c>
      <c r="O1967">
        <f t="shared" si="730"/>
        <v>0</v>
      </c>
      <c r="P1967">
        <f t="shared" si="748"/>
        <v>431</v>
      </c>
      <c r="Q1967">
        <f t="shared" si="749"/>
        <v>0</v>
      </c>
      <c r="R1967">
        <f t="shared" si="731"/>
        <v>0</v>
      </c>
      <c r="S1967">
        <f t="shared" si="732"/>
        <v>0</v>
      </c>
      <c r="T1967">
        <f t="shared" si="750"/>
        <v>0</v>
      </c>
      <c r="V1967">
        <f t="shared" si="733"/>
        <v>0</v>
      </c>
      <c r="W1967">
        <f t="shared" si="734"/>
        <v>0</v>
      </c>
      <c r="Y1967">
        <f t="shared" si="735"/>
        <v>0</v>
      </c>
      <c r="Z1967">
        <f t="shared" si="736"/>
        <v>0</v>
      </c>
      <c r="AB1967">
        <f t="shared" si="737"/>
        <v>0</v>
      </c>
      <c r="AC1967">
        <f t="shared" si="738"/>
        <v>0</v>
      </c>
      <c r="AE1967">
        <f t="shared" si="739"/>
        <v>0</v>
      </c>
      <c r="AF1967">
        <f t="shared" si="740"/>
        <v>0</v>
      </c>
      <c r="AG1967">
        <f t="shared" si="751"/>
        <v>0</v>
      </c>
      <c r="AH1967">
        <f t="shared" si="752"/>
        <v>0</v>
      </c>
      <c r="AI1967">
        <f t="shared" si="741"/>
        <v>0</v>
      </c>
      <c r="AJ1967">
        <f t="shared" si="742"/>
        <v>0</v>
      </c>
      <c r="AK1967">
        <f t="shared" si="743"/>
        <v>0</v>
      </c>
      <c r="AL1967">
        <f t="shared" si="744"/>
        <v>0</v>
      </c>
      <c r="AM1967">
        <f t="shared" si="745"/>
        <v>0</v>
      </c>
      <c r="AO1967">
        <f t="shared" si="746"/>
        <v>0</v>
      </c>
      <c r="AP1967">
        <f t="shared" si="747"/>
        <v>0</v>
      </c>
    </row>
    <row r="1968" spans="4:42" x14ac:dyDescent="0.2">
      <c r="D1968" s="120">
        <f t="shared" si="729"/>
        <v>0</v>
      </c>
      <c r="O1968">
        <f t="shared" si="730"/>
        <v>0</v>
      </c>
      <c r="P1968">
        <f t="shared" si="748"/>
        <v>431</v>
      </c>
      <c r="Q1968">
        <f t="shared" si="749"/>
        <v>0</v>
      </c>
      <c r="R1968">
        <f t="shared" si="731"/>
        <v>0</v>
      </c>
      <c r="S1968">
        <f t="shared" si="732"/>
        <v>0</v>
      </c>
      <c r="T1968">
        <f t="shared" si="750"/>
        <v>0</v>
      </c>
      <c r="V1968">
        <f t="shared" si="733"/>
        <v>0</v>
      </c>
      <c r="W1968">
        <f t="shared" si="734"/>
        <v>0</v>
      </c>
      <c r="Y1968">
        <f t="shared" si="735"/>
        <v>0</v>
      </c>
      <c r="Z1968">
        <f t="shared" si="736"/>
        <v>0</v>
      </c>
      <c r="AB1968">
        <f t="shared" si="737"/>
        <v>0</v>
      </c>
      <c r="AC1968">
        <f t="shared" si="738"/>
        <v>0</v>
      </c>
      <c r="AE1968">
        <f t="shared" si="739"/>
        <v>0</v>
      </c>
      <c r="AF1968">
        <f t="shared" si="740"/>
        <v>0</v>
      </c>
      <c r="AG1968">
        <f t="shared" si="751"/>
        <v>0</v>
      </c>
      <c r="AH1968">
        <f t="shared" si="752"/>
        <v>0</v>
      </c>
      <c r="AI1968">
        <f t="shared" si="741"/>
        <v>0</v>
      </c>
      <c r="AJ1968">
        <f t="shared" si="742"/>
        <v>0</v>
      </c>
      <c r="AK1968">
        <f t="shared" si="743"/>
        <v>0</v>
      </c>
      <c r="AL1968">
        <f t="shared" si="744"/>
        <v>0</v>
      </c>
      <c r="AM1968">
        <f t="shared" si="745"/>
        <v>0</v>
      </c>
      <c r="AO1968">
        <f t="shared" si="746"/>
        <v>0</v>
      </c>
      <c r="AP1968">
        <f t="shared" si="747"/>
        <v>0</v>
      </c>
    </row>
    <row r="1969" spans="4:42" x14ac:dyDescent="0.2">
      <c r="D1969" s="120">
        <f t="shared" si="729"/>
        <v>0</v>
      </c>
      <c r="O1969">
        <f t="shared" si="730"/>
        <v>0</v>
      </c>
      <c r="P1969">
        <f t="shared" si="748"/>
        <v>431</v>
      </c>
      <c r="Q1969">
        <f t="shared" si="749"/>
        <v>0</v>
      </c>
      <c r="R1969">
        <f t="shared" si="731"/>
        <v>0</v>
      </c>
      <c r="S1969">
        <f t="shared" si="732"/>
        <v>0</v>
      </c>
      <c r="T1969">
        <f t="shared" si="750"/>
        <v>0</v>
      </c>
      <c r="V1969">
        <f t="shared" si="733"/>
        <v>0</v>
      </c>
      <c r="W1969">
        <f t="shared" si="734"/>
        <v>0</v>
      </c>
      <c r="Y1969">
        <f t="shared" si="735"/>
        <v>0</v>
      </c>
      <c r="Z1969">
        <f t="shared" si="736"/>
        <v>0</v>
      </c>
      <c r="AB1969">
        <f t="shared" si="737"/>
        <v>0</v>
      </c>
      <c r="AC1969">
        <f t="shared" si="738"/>
        <v>0</v>
      </c>
      <c r="AE1969">
        <f t="shared" si="739"/>
        <v>0</v>
      </c>
      <c r="AF1969">
        <f t="shared" si="740"/>
        <v>0</v>
      </c>
      <c r="AG1969">
        <f t="shared" si="751"/>
        <v>0</v>
      </c>
      <c r="AH1969">
        <f t="shared" si="752"/>
        <v>0</v>
      </c>
      <c r="AI1969">
        <f t="shared" si="741"/>
        <v>0</v>
      </c>
      <c r="AJ1969">
        <f t="shared" si="742"/>
        <v>0</v>
      </c>
      <c r="AK1969">
        <f t="shared" si="743"/>
        <v>0</v>
      </c>
      <c r="AL1969">
        <f t="shared" si="744"/>
        <v>0</v>
      </c>
      <c r="AM1969">
        <f t="shared" si="745"/>
        <v>0</v>
      </c>
      <c r="AO1969">
        <f t="shared" si="746"/>
        <v>0</v>
      </c>
      <c r="AP1969">
        <f t="shared" si="747"/>
        <v>0</v>
      </c>
    </row>
    <row r="1970" spans="4:42" x14ac:dyDescent="0.2">
      <c r="D1970" s="120">
        <f t="shared" si="729"/>
        <v>0</v>
      </c>
      <c r="O1970">
        <f t="shared" si="730"/>
        <v>0</v>
      </c>
      <c r="P1970">
        <f t="shared" si="748"/>
        <v>431</v>
      </c>
      <c r="Q1970">
        <f t="shared" si="749"/>
        <v>0</v>
      </c>
      <c r="R1970">
        <f t="shared" si="731"/>
        <v>0</v>
      </c>
      <c r="S1970">
        <f t="shared" si="732"/>
        <v>0</v>
      </c>
      <c r="T1970">
        <f t="shared" si="750"/>
        <v>0</v>
      </c>
      <c r="V1970">
        <f t="shared" si="733"/>
        <v>0</v>
      </c>
      <c r="W1970">
        <f t="shared" si="734"/>
        <v>0</v>
      </c>
      <c r="Y1970">
        <f t="shared" si="735"/>
        <v>0</v>
      </c>
      <c r="Z1970">
        <f t="shared" si="736"/>
        <v>0</v>
      </c>
      <c r="AB1970">
        <f t="shared" si="737"/>
        <v>0</v>
      </c>
      <c r="AC1970">
        <f t="shared" si="738"/>
        <v>0</v>
      </c>
      <c r="AE1970">
        <f t="shared" si="739"/>
        <v>0</v>
      </c>
      <c r="AF1970">
        <f t="shared" si="740"/>
        <v>0</v>
      </c>
      <c r="AG1970">
        <f t="shared" si="751"/>
        <v>0</v>
      </c>
      <c r="AH1970">
        <f t="shared" si="752"/>
        <v>0</v>
      </c>
      <c r="AI1970">
        <f t="shared" si="741"/>
        <v>0</v>
      </c>
      <c r="AJ1970">
        <f t="shared" si="742"/>
        <v>0</v>
      </c>
      <c r="AK1970">
        <f t="shared" si="743"/>
        <v>0</v>
      </c>
      <c r="AL1970">
        <f t="shared" si="744"/>
        <v>0</v>
      </c>
      <c r="AM1970">
        <f t="shared" si="745"/>
        <v>0</v>
      </c>
      <c r="AO1970">
        <f t="shared" si="746"/>
        <v>0</v>
      </c>
      <c r="AP1970">
        <f t="shared" si="747"/>
        <v>0</v>
      </c>
    </row>
    <row r="1971" spans="4:42" x14ac:dyDescent="0.2">
      <c r="D1971" s="120">
        <f t="shared" si="729"/>
        <v>0</v>
      </c>
      <c r="O1971">
        <f t="shared" si="730"/>
        <v>0</v>
      </c>
      <c r="P1971">
        <f t="shared" si="748"/>
        <v>431</v>
      </c>
      <c r="Q1971">
        <f t="shared" si="749"/>
        <v>0</v>
      </c>
      <c r="R1971">
        <f t="shared" si="731"/>
        <v>0</v>
      </c>
      <c r="S1971">
        <f t="shared" si="732"/>
        <v>0</v>
      </c>
      <c r="T1971">
        <f t="shared" si="750"/>
        <v>0</v>
      </c>
      <c r="V1971">
        <f t="shared" si="733"/>
        <v>0</v>
      </c>
      <c r="W1971">
        <f t="shared" si="734"/>
        <v>0</v>
      </c>
      <c r="Y1971">
        <f t="shared" si="735"/>
        <v>0</v>
      </c>
      <c r="Z1971">
        <f t="shared" si="736"/>
        <v>0</v>
      </c>
      <c r="AB1971">
        <f t="shared" si="737"/>
        <v>0</v>
      </c>
      <c r="AC1971">
        <f t="shared" si="738"/>
        <v>0</v>
      </c>
      <c r="AE1971">
        <f t="shared" si="739"/>
        <v>0</v>
      </c>
      <c r="AF1971">
        <f t="shared" si="740"/>
        <v>0</v>
      </c>
      <c r="AG1971">
        <f t="shared" si="751"/>
        <v>0</v>
      </c>
      <c r="AH1971">
        <f t="shared" si="752"/>
        <v>0</v>
      </c>
      <c r="AI1971">
        <f t="shared" si="741"/>
        <v>0</v>
      </c>
      <c r="AJ1971">
        <f t="shared" si="742"/>
        <v>0</v>
      </c>
      <c r="AK1971">
        <f t="shared" si="743"/>
        <v>0</v>
      </c>
      <c r="AL1971">
        <f t="shared" si="744"/>
        <v>0</v>
      </c>
      <c r="AM1971">
        <f t="shared" si="745"/>
        <v>0</v>
      </c>
      <c r="AO1971">
        <f t="shared" si="746"/>
        <v>0</v>
      </c>
      <c r="AP1971">
        <f t="shared" si="747"/>
        <v>0</v>
      </c>
    </row>
    <row r="1972" spans="4:42" x14ac:dyDescent="0.2">
      <c r="D1972" s="120">
        <f t="shared" si="729"/>
        <v>0</v>
      </c>
      <c r="O1972">
        <f t="shared" si="730"/>
        <v>0</v>
      </c>
      <c r="P1972">
        <f t="shared" si="748"/>
        <v>431</v>
      </c>
      <c r="Q1972">
        <f t="shared" si="749"/>
        <v>0</v>
      </c>
      <c r="R1972">
        <f t="shared" si="731"/>
        <v>0</v>
      </c>
      <c r="S1972">
        <f t="shared" si="732"/>
        <v>0</v>
      </c>
      <c r="T1972">
        <f t="shared" si="750"/>
        <v>0</v>
      </c>
      <c r="V1972">
        <f t="shared" si="733"/>
        <v>0</v>
      </c>
      <c r="W1972">
        <f t="shared" si="734"/>
        <v>0</v>
      </c>
      <c r="Y1972">
        <f t="shared" si="735"/>
        <v>0</v>
      </c>
      <c r="Z1972">
        <f t="shared" si="736"/>
        <v>0</v>
      </c>
      <c r="AB1972">
        <f t="shared" si="737"/>
        <v>0</v>
      </c>
      <c r="AC1972">
        <f t="shared" si="738"/>
        <v>0</v>
      </c>
      <c r="AE1972">
        <f t="shared" si="739"/>
        <v>0</v>
      </c>
      <c r="AF1972">
        <f t="shared" si="740"/>
        <v>0</v>
      </c>
      <c r="AG1972">
        <f t="shared" si="751"/>
        <v>0</v>
      </c>
      <c r="AH1972">
        <f t="shared" si="752"/>
        <v>0</v>
      </c>
      <c r="AI1972">
        <f t="shared" si="741"/>
        <v>0</v>
      </c>
      <c r="AJ1972">
        <f t="shared" si="742"/>
        <v>0</v>
      </c>
      <c r="AK1972">
        <f t="shared" si="743"/>
        <v>0</v>
      </c>
      <c r="AL1972">
        <f t="shared" si="744"/>
        <v>0</v>
      </c>
      <c r="AM1972">
        <f t="shared" si="745"/>
        <v>0</v>
      </c>
      <c r="AO1972">
        <f t="shared" si="746"/>
        <v>0</v>
      </c>
      <c r="AP1972">
        <f t="shared" si="747"/>
        <v>0</v>
      </c>
    </row>
    <row r="1973" spans="4:42" x14ac:dyDescent="0.2">
      <c r="D1973" s="120">
        <f t="shared" si="729"/>
        <v>0</v>
      </c>
      <c r="O1973">
        <f t="shared" si="730"/>
        <v>0</v>
      </c>
      <c r="P1973">
        <f t="shared" si="748"/>
        <v>431</v>
      </c>
      <c r="Q1973">
        <f t="shared" si="749"/>
        <v>0</v>
      </c>
      <c r="R1973">
        <f t="shared" si="731"/>
        <v>0</v>
      </c>
      <c r="S1973">
        <f t="shared" si="732"/>
        <v>0</v>
      </c>
      <c r="T1973">
        <f t="shared" si="750"/>
        <v>0</v>
      </c>
      <c r="V1973">
        <f t="shared" si="733"/>
        <v>0</v>
      </c>
      <c r="W1973">
        <f t="shared" si="734"/>
        <v>0</v>
      </c>
      <c r="Y1973">
        <f t="shared" si="735"/>
        <v>0</v>
      </c>
      <c r="Z1973">
        <f t="shared" si="736"/>
        <v>0</v>
      </c>
      <c r="AB1973">
        <f t="shared" si="737"/>
        <v>0</v>
      </c>
      <c r="AC1973">
        <f t="shared" si="738"/>
        <v>0</v>
      </c>
      <c r="AE1973">
        <f t="shared" si="739"/>
        <v>0</v>
      </c>
      <c r="AF1973">
        <f t="shared" si="740"/>
        <v>0</v>
      </c>
      <c r="AG1973">
        <f t="shared" si="751"/>
        <v>0</v>
      </c>
      <c r="AH1973">
        <f t="shared" si="752"/>
        <v>0</v>
      </c>
      <c r="AI1973">
        <f t="shared" si="741"/>
        <v>0</v>
      </c>
      <c r="AJ1973">
        <f t="shared" si="742"/>
        <v>0</v>
      </c>
      <c r="AK1973">
        <f t="shared" si="743"/>
        <v>0</v>
      </c>
      <c r="AL1973">
        <f t="shared" si="744"/>
        <v>0</v>
      </c>
      <c r="AM1973">
        <f t="shared" si="745"/>
        <v>0</v>
      </c>
      <c r="AO1973">
        <f t="shared" si="746"/>
        <v>0</v>
      </c>
      <c r="AP1973">
        <f t="shared" si="747"/>
        <v>0</v>
      </c>
    </row>
    <row r="1974" spans="4:42" x14ac:dyDescent="0.2">
      <c r="D1974" s="120">
        <f t="shared" si="729"/>
        <v>0</v>
      </c>
      <c r="O1974">
        <f t="shared" si="730"/>
        <v>0</v>
      </c>
      <c r="P1974">
        <f t="shared" si="748"/>
        <v>431</v>
      </c>
      <c r="Q1974">
        <f t="shared" si="749"/>
        <v>0</v>
      </c>
      <c r="R1974">
        <f t="shared" si="731"/>
        <v>0</v>
      </c>
      <c r="S1974">
        <f t="shared" si="732"/>
        <v>0</v>
      </c>
      <c r="T1974">
        <f t="shared" si="750"/>
        <v>0</v>
      </c>
      <c r="V1974">
        <f t="shared" si="733"/>
        <v>0</v>
      </c>
      <c r="W1974">
        <f t="shared" si="734"/>
        <v>0</v>
      </c>
      <c r="Y1974">
        <f t="shared" si="735"/>
        <v>0</v>
      </c>
      <c r="Z1974">
        <f t="shared" si="736"/>
        <v>0</v>
      </c>
      <c r="AB1974">
        <f t="shared" si="737"/>
        <v>0</v>
      </c>
      <c r="AC1974">
        <f t="shared" si="738"/>
        <v>0</v>
      </c>
      <c r="AE1974">
        <f t="shared" si="739"/>
        <v>0</v>
      </c>
      <c r="AF1974">
        <f t="shared" si="740"/>
        <v>0</v>
      </c>
      <c r="AG1974">
        <f t="shared" si="751"/>
        <v>0</v>
      </c>
      <c r="AH1974">
        <f t="shared" si="752"/>
        <v>0</v>
      </c>
      <c r="AI1974">
        <f t="shared" si="741"/>
        <v>0</v>
      </c>
      <c r="AJ1974">
        <f t="shared" si="742"/>
        <v>0</v>
      </c>
      <c r="AK1974">
        <f t="shared" si="743"/>
        <v>0</v>
      </c>
      <c r="AL1974">
        <f t="shared" si="744"/>
        <v>0</v>
      </c>
      <c r="AM1974">
        <f t="shared" si="745"/>
        <v>0</v>
      </c>
      <c r="AO1974">
        <f t="shared" si="746"/>
        <v>0</v>
      </c>
      <c r="AP1974">
        <f t="shared" si="747"/>
        <v>0</v>
      </c>
    </row>
    <row r="1975" spans="4:42" x14ac:dyDescent="0.2">
      <c r="D1975" s="120">
        <f t="shared" si="729"/>
        <v>0</v>
      </c>
      <c r="O1975">
        <f t="shared" si="730"/>
        <v>0</v>
      </c>
      <c r="P1975">
        <f t="shared" si="748"/>
        <v>431</v>
      </c>
      <c r="Q1975">
        <f t="shared" si="749"/>
        <v>0</v>
      </c>
      <c r="R1975">
        <f t="shared" si="731"/>
        <v>0</v>
      </c>
      <c r="S1975">
        <f t="shared" si="732"/>
        <v>0</v>
      </c>
      <c r="T1975">
        <f t="shared" si="750"/>
        <v>0</v>
      </c>
      <c r="V1975">
        <f t="shared" si="733"/>
        <v>0</v>
      </c>
      <c r="W1975">
        <f t="shared" si="734"/>
        <v>0</v>
      </c>
      <c r="Y1975">
        <f t="shared" si="735"/>
        <v>0</v>
      </c>
      <c r="Z1975">
        <f t="shared" si="736"/>
        <v>0</v>
      </c>
      <c r="AB1975">
        <f t="shared" si="737"/>
        <v>0</v>
      </c>
      <c r="AC1975">
        <f t="shared" si="738"/>
        <v>0</v>
      </c>
      <c r="AE1975">
        <f t="shared" si="739"/>
        <v>0</v>
      </c>
      <c r="AF1975">
        <f t="shared" si="740"/>
        <v>0</v>
      </c>
      <c r="AG1975">
        <f t="shared" si="751"/>
        <v>0</v>
      </c>
      <c r="AH1975">
        <f t="shared" si="752"/>
        <v>0</v>
      </c>
      <c r="AI1975">
        <f t="shared" si="741"/>
        <v>0</v>
      </c>
      <c r="AJ1975">
        <f t="shared" si="742"/>
        <v>0</v>
      </c>
      <c r="AK1975">
        <f t="shared" si="743"/>
        <v>0</v>
      </c>
      <c r="AL1975">
        <f t="shared" si="744"/>
        <v>0</v>
      </c>
      <c r="AM1975">
        <f t="shared" si="745"/>
        <v>0</v>
      </c>
      <c r="AO1975">
        <f t="shared" si="746"/>
        <v>0</v>
      </c>
      <c r="AP1975">
        <f t="shared" si="747"/>
        <v>0</v>
      </c>
    </row>
    <row r="1976" spans="4:42" x14ac:dyDescent="0.2">
      <c r="D1976" s="120">
        <f t="shared" si="729"/>
        <v>0</v>
      </c>
      <c r="O1976">
        <f t="shared" si="730"/>
        <v>0</v>
      </c>
      <c r="P1976">
        <f t="shared" si="748"/>
        <v>431</v>
      </c>
      <c r="Q1976">
        <f t="shared" si="749"/>
        <v>0</v>
      </c>
      <c r="R1976">
        <f t="shared" si="731"/>
        <v>0</v>
      </c>
      <c r="S1976">
        <f t="shared" si="732"/>
        <v>0</v>
      </c>
      <c r="T1976">
        <f t="shared" si="750"/>
        <v>0</v>
      </c>
      <c r="V1976">
        <f t="shared" si="733"/>
        <v>0</v>
      </c>
      <c r="W1976">
        <f t="shared" si="734"/>
        <v>0</v>
      </c>
      <c r="Y1976">
        <f t="shared" si="735"/>
        <v>0</v>
      </c>
      <c r="Z1976">
        <f t="shared" si="736"/>
        <v>0</v>
      </c>
      <c r="AB1976">
        <f t="shared" si="737"/>
        <v>0</v>
      </c>
      <c r="AC1976">
        <f t="shared" si="738"/>
        <v>0</v>
      </c>
      <c r="AE1976">
        <f t="shared" si="739"/>
        <v>0</v>
      </c>
      <c r="AF1976">
        <f t="shared" si="740"/>
        <v>0</v>
      </c>
      <c r="AG1976">
        <f t="shared" si="751"/>
        <v>0</v>
      </c>
      <c r="AH1976">
        <f t="shared" si="752"/>
        <v>0</v>
      </c>
      <c r="AI1976">
        <f t="shared" si="741"/>
        <v>0</v>
      </c>
      <c r="AJ1976">
        <f t="shared" si="742"/>
        <v>0</v>
      </c>
      <c r="AK1976">
        <f t="shared" si="743"/>
        <v>0</v>
      </c>
      <c r="AL1976">
        <f t="shared" si="744"/>
        <v>0</v>
      </c>
      <c r="AM1976">
        <f t="shared" si="745"/>
        <v>0</v>
      </c>
      <c r="AO1976">
        <f t="shared" si="746"/>
        <v>0</v>
      </c>
      <c r="AP1976">
        <f t="shared" si="747"/>
        <v>0</v>
      </c>
    </row>
    <row r="1977" spans="4:42" x14ac:dyDescent="0.2">
      <c r="D1977" s="120">
        <f t="shared" si="729"/>
        <v>0</v>
      </c>
      <c r="O1977">
        <f t="shared" si="730"/>
        <v>0</v>
      </c>
      <c r="P1977">
        <f t="shared" si="748"/>
        <v>431</v>
      </c>
      <c r="Q1977">
        <f t="shared" si="749"/>
        <v>0</v>
      </c>
      <c r="R1977">
        <f t="shared" si="731"/>
        <v>0</v>
      </c>
      <c r="S1977">
        <f t="shared" si="732"/>
        <v>0</v>
      </c>
      <c r="T1977">
        <f t="shared" si="750"/>
        <v>0</v>
      </c>
      <c r="V1977">
        <f t="shared" si="733"/>
        <v>0</v>
      </c>
      <c r="W1977">
        <f t="shared" si="734"/>
        <v>0</v>
      </c>
      <c r="Y1977">
        <f t="shared" si="735"/>
        <v>0</v>
      </c>
      <c r="Z1977">
        <f t="shared" si="736"/>
        <v>0</v>
      </c>
      <c r="AB1977">
        <f t="shared" si="737"/>
        <v>0</v>
      </c>
      <c r="AC1977">
        <f t="shared" si="738"/>
        <v>0</v>
      </c>
      <c r="AE1977">
        <f t="shared" si="739"/>
        <v>0</v>
      </c>
      <c r="AF1977">
        <f t="shared" si="740"/>
        <v>0</v>
      </c>
      <c r="AG1977">
        <f t="shared" si="751"/>
        <v>0</v>
      </c>
      <c r="AH1977">
        <f t="shared" si="752"/>
        <v>0</v>
      </c>
      <c r="AI1977">
        <f t="shared" si="741"/>
        <v>0</v>
      </c>
      <c r="AJ1977">
        <f t="shared" si="742"/>
        <v>0</v>
      </c>
      <c r="AK1977">
        <f t="shared" si="743"/>
        <v>0</v>
      </c>
      <c r="AL1977">
        <f t="shared" si="744"/>
        <v>0</v>
      </c>
      <c r="AM1977">
        <f t="shared" si="745"/>
        <v>0</v>
      </c>
      <c r="AO1977">
        <f t="shared" si="746"/>
        <v>0</v>
      </c>
      <c r="AP1977">
        <f t="shared" si="747"/>
        <v>0</v>
      </c>
    </row>
    <row r="1978" spans="4:42" x14ac:dyDescent="0.2">
      <c r="D1978" s="120">
        <f t="shared" si="729"/>
        <v>0</v>
      </c>
      <c r="O1978">
        <f t="shared" si="730"/>
        <v>0</v>
      </c>
      <c r="P1978">
        <f t="shared" si="748"/>
        <v>431</v>
      </c>
      <c r="Q1978">
        <f t="shared" si="749"/>
        <v>0</v>
      </c>
      <c r="R1978">
        <f t="shared" si="731"/>
        <v>0</v>
      </c>
      <c r="S1978">
        <f t="shared" si="732"/>
        <v>0</v>
      </c>
      <c r="T1978">
        <f t="shared" si="750"/>
        <v>0</v>
      </c>
      <c r="V1978">
        <f t="shared" si="733"/>
        <v>0</v>
      </c>
      <c r="W1978">
        <f t="shared" si="734"/>
        <v>0</v>
      </c>
      <c r="Y1978">
        <f t="shared" si="735"/>
        <v>0</v>
      </c>
      <c r="Z1978">
        <f t="shared" si="736"/>
        <v>0</v>
      </c>
      <c r="AB1978">
        <f t="shared" si="737"/>
        <v>0</v>
      </c>
      <c r="AC1978">
        <f t="shared" si="738"/>
        <v>0</v>
      </c>
      <c r="AE1978">
        <f t="shared" si="739"/>
        <v>0</v>
      </c>
      <c r="AF1978">
        <f t="shared" si="740"/>
        <v>0</v>
      </c>
      <c r="AG1978">
        <f t="shared" si="751"/>
        <v>0</v>
      </c>
      <c r="AH1978">
        <f t="shared" si="752"/>
        <v>0</v>
      </c>
      <c r="AI1978">
        <f t="shared" si="741"/>
        <v>0</v>
      </c>
      <c r="AJ1978">
        <f t="shared" si="742"/>
        <v>0</v>
      </c>
      <c r="AK1978">
        <f t="shared" si="743"/>
        <v>0</v>
      </c>
      <c r="AL1978">
        <f t="shared" si="744"/>
        <v>0</v>
      </c>
      <c r="AM1978">
        <f t="shared" si="745"/>
        <v>0</v>
      </c>
      <c r="AO1978">
        <f t="shared" si="746"/>
        <v>0</v>
      </c>
      <c r="AP1978">
        <f t="shared" si="747"/>
        <v>0</v>
      </c>
    </row>
    <row r="1979" spans="4:42" x14ac:dyDescent="0.2">
      <c r="D1979" s="120">
        <f t="shared" si="729"/>
        <v>0</v>
      </c>
      <c r="O1979">
        <f t="shared" si="730"/>
        <v>0</v>
      </c>
      <c r="P1979">
        <f t="shared" si="748"/>
        <v>431</v>
      </c>
      <c r="Q1979">
        <f t="shared" si="749"/>
        <v>0</v>
      </c>
      <c r="R1979">
        <f t="shared" si="731"/>
        <v>0</v>
      </c>
      <c r="S1979">
        <f t="shared" si="732"/>
        <v>0</v>
      </c>
      <c r="T1979">
        <f t="shared" si="750"/>
        <v>0</v>
      </c>
      <c r="V1979">
        <f t="shared" si="733"/>
        <v>0</v>
      </c>
      <c r="W1979">
        <f t="shared" si="734"/>
        <v>0</v>
      </c>
      <c r="Y1979">
        <f t="shared" si="735"/>
        <v>0</v>
      </c>
      <c r="Z1979">
        <f t="shared" si="736"/>
        <v>0</v>
      </c>
      <c r="AB1979">
        <f t="shared" si="737"/>
        <v>0</v>
      </c>
      <c r="AC1979">
        <f t="shared" si="738"/>
        <v>0</v>
      </c>
      <c r="AE1979">
        <f t="shared" si="739"/>
        <v>0</v>
      </c>
      <c r="AF1979">
        <f t="shared" si="740"/>
        <v>0</v>
      </c>
      <c r="AG1979">
        <f t="shared" si="751"/>
        <v>0</v>
      </c>
      <c r="AH1979">
        <f t="shared" si="752"/>
        <v>0</v>
      </c>
      <c r="AI1979">
        <f t="shared" si="741"/>
        <v>0</v>
      </c>
      <c r="AJ1979">
        <f t="shared" si="742"/>
        <v>0</v>
      </c>
      <c r="AK1979">
        <f t="shared" si="743"/>
        <v>0</v>
      </c>
      <c r="AL1979">
        <f t="shared" si="744"/>
        <v>0</v>
      </c>
      <c r="AM1979">
        <f t="shared" si="745"/>
        <v>0</v>
      </c>
      <c r="AO1979">
        <f t="shared" si="746"/>
        <v>0</v>
      </c>
      <c r="AP1979">
        <f t="shared" si="747"/>
        <v>0</v>
      </c>
    </row>
    <row r="1980" spans="4:42" x14ac:dyDescent="0.2">
      <c r="D1980" s="120">
        <f t="shared" si="729"/>
        <v>0</v>
      </c>
      <c r="O1980">
        <f t="shared" si="730"/>
        <v>0</v>
      </c>
      <c r="P1980">
        <f t="shared" si="748"/>
        <v>431</v>
      </c>
      <c r="Q1980">
        <f t="shared" si="749"/>
        <v>0</v>
      </c>
      <c r="R1980">
        <f t="shared" si="731"/>
        <v>0</v>
      </c>
      <c r="S1980">
        <f t="shared" si="732"/>
        <v>0</v>
      </c>
      <c r="T1980">
        <f t="shared" si="750"/>
        <v>0</v>
      </c>
      <c r="V1980">
        <f t="shared" si="733"/>
        <v>0</v>
      </c>
      <c r="W1980">
        <f t="shared" si="734"/>
        <v>0</v>
      </c>
      <c r="Y1980">
        <f t="shared" si="735"/>
        <v>0</v>
      </c>
      <c r="Z1980">
        <f t="shared" si="736"/>
        <v>0</v>
      </c>
      <c r="AB1980">
        <f t="shared" si="737"/>
        <v>0</v>
      </c>
      <c r="AC1980">
        <f t="shared" si="738"/>
        <v>0</v>
      </c>
      <c r="AE1980">
        <f t="shared" si="739"/>
        <v>0</v>
      </c>
      <c r="AF1980">
        <f t="shared" si="740"/>
        <v>0</v>
      </c>
      <c r="AG1980">
        <f t="shared" si="751"/>
        <v>0</v>
      </c>
      <c r="AH1980">
        <f t="shared" si="752"/>
        <v>0</v>
      </c>
      <c r="AI1980">
        <f t="shared" si="741"/>
        <v>0</v>
      </c>
      <c r="AJ1980">
        <f t="shared" si="742"/>
        <v>0</v>
      </c>
      <c r="AK1980">
        <f t="shared" si="743"/>
        <v>0</v>
      </c>
      <c r="AL1980">
        <f t="shared" si="744"/>
        <v>0</v>
      </c>
      <c r="AM1980">
        <f t="shared" si="745"/>
        <v>0</v>
      </c>
      <c r="AO1980">
        <f t="shared" si="746"/>
        <v>0</v>
      </c>
      <c r="AP1980">
        <f t="shared" si="747"/>
        <v>0</v>
      </c>
    </row>
    <row r="1981" spans="4:42" x14ac:dyDescent="0.2">
      <c r="D1981" s="120">
        <f t="shared" si="729"/>
        <v>0</v>
      </c>
      <c r="O1981">
        <f t="shared" si="730"/>
        <v>0</v>
      </c>
      <c r="P1981">
        <f t="shared" si="748"/>
        <v>431</v>
      </c>
      <c r="Q1981">
        <f t="shared" si="749"/>
        <v>0</v>
      </c>
      <c r="R1981">
        <f t="shared" si="731"/>
        <v>0</v>
      </c>
      <c r="S1981">
        <f t="shared" si="732"/>
        <v>0</v>
      </c>
      <c r="T1981">
        <f t="shared" si="750"/>
        <v>0</v>
      </c>
      <c r="V1981">
        <f t="shared" si="733"/>
        <v>0</v>
      </c>
      <c r="W1981">
        <f t="shared" si="734"/>
        <v>0</v>
      </c>
      <c r="Y1981">
        <f t="shared" si="735"/>
        <v>0</v>
      </c>
      <c r="Z1981">
        <f t="shared" si="736"/>
        <v>0</v>
      </c>
      <c r="AB1981">
        <f t="shared" si="737"/>
        <v>0</v>
      </c>
      <c r="AC1981">
        <f t="shared" si="738"/>
        <v>0</v>
      </c>
      <c r="AE1981">
        <f t="shared" si="739"/>
        <v>0</v>
      </c>
      <c r="AF1981">
        <f t="shared" si="740"/>
        <v>0</v>
      </c>
      <c r="AG1981">
        <f t="shared" si="751"/>
        <v>0</v>
      </c>
      <c r="AH1981">
        <f t="shared" si="752"/>
        <v>0</v>
      </c>
      <c r="AI1981">
        <f t="shared" si="741"/>
        <v>0</v>
      </c>
      <c r="AJ1981">
        <f t="shared" si="742"/>
        <v>0</v>
      </c>
      <c r="AK1981">
        <f t="shared" si="743"/>
        <v>0</v>
      </c>
      <c r="AL1981">
        <f t="shared" si="744"/>
        <v>0</v>
      </c>
      <c r="AM1981">
        <f t="shared" si="745"/>
        <v>0</v>
      </c>
      <c r="AO1981">
        <f t="shared" si="746"/>
        <v>0</v>
      </c>
      <c r="AP1981">
        <f t="shared" si="747"/>
        <v>0</v>
      </c>
    </row>
    <row r="1982" spans="4:42" x14ac:dyDescent="0.2">
      <c r="D1982" s="120">
        <f t="shared" si="729"/>
        <v>0</v>
      </c>
      <c r="O1982">
        <f t="shared" si="730"/>
        <v>0</v>
      </c>
      <c r="P1982">
        <f t="shared" si="748"/>
        <v>431</v>
      </c>
      <c r="Q1982">
        <f t="shared" si="749"/>
        <v>0</v>
      </c>
      <c r="R1982">
        <f t="shared" si="731"/>
        <v>0</v>
      </c>
      <c r="S1982">
        <f t="shared" si="732"/>
        <v>0</v>
      </c>
      <c r="T1982">
        <f t="shared" si="750"/>
        <v>0</v>
      </c>
      <c r="V1982">
        <f t="shared" si="733"/>
        <v>0</v>
      </c>
      <c r="W1982">
        <f t="shared" si="734"/>
        <v>0</v>
      </c>
      <c r="Y1982">
        <f t="shared" si="735"/>
        <v>0</v>
      </c>
      <c r="Z1982">
        <f t="shared" si="736"/>
        <v>0</v>
      </c>
      <c r="AB1982">
        <f t="shared" si="737"/>
        <v>0</v>
      </c>
      <c r="AC1982">
        <f t="shared" si="738"/>
        <v>0</v>
      </c>
      <c r="AE1982">
        <f t="shared" si="739"/>
        <v>0</v>
      </c>
      <c r="AF1982">
        <f t="shared" si="740"/>
        <v>0</v>
      </c>
      <c r="AG1982">
        <f t="shared" si="751"/>
        <v>0</v>
      </c>
      <c r="AH1982">
        <f t="shared" si="752"/>
        <v>0</v>
      </c>
      <c r="AI1982">
        <f t="shared" si="741"/>
        <v>0</v>
      </c>
      <c r="AJ1982">
        <f t="shared" si="742"/>
        <v>0</v>
      </c>
      <c r="AK1982">
        <f t="shared" si="743"/>
        <v>0</v>
      </c>
      <c r="AL1982">
        <f t="shared" si="744"/>
        <v>0</v>
      </c>
      <c r="AM1982">
        <f t="shared" si="745"/>
        <v>0</v>
      </c>
      <c r="AO1982">
        <f t="shared" si="746"/>
        <v>0</v>
      </c>
      <c r="AP1982">
        <f t="shared" si="747"/>
        <v>0</v>
      </c>
    </row>
    <row r="1983" spans="4:42" x14ac:dyDescent="0.2">
      <c r="D1983" s="120">
        <f t="shared" si="729"/>
        <v>0</v>
      </c>
      <c r="O1983">
        <f t="shared" si="730"/>
        <v>0</v>
      </c>
      <c r="P1983">
        <f t="shared" si="748"/>
        <v>431</v>
      </c>
      <c r="Q1983">
        <f t="shared" si="749"/>
        <v>0</v>
      </c>
      <c r="R1983">
        <f t="shared" si="731"/>
        <v>0</v>
      </c>
      <c r="S1983">
        <f t="shared" si="732"/>
        <v>0</v>
      </c>
      <c r="T1983">
        <f t="shared" si="750"/>
        <v>0</v>
      </c>
      <c r="V1983">
        <f t="shared" si="733"/>
        <v>0</v>
      </c>
      <c r="W1983">
        <f t="shared" si="734"/>
        <v>0</v>
      </c>
      <c r="Y1983">
        <f t="shared" si="735"/>
        <v>0</v>
      </c>
      <c r="Z1983">
        <f t="shared" si="736"/>
        <v>0</v>
      </c>
      <c r="AB1983">
        <f t="shared" si="737"/>
        <v>0</v>
      </c>
      <c r="AC1983">
        <f t="shared" si="738"/>
        <v>0</v>
      </c>
      <c r="AE1983">
        <f t="shared" si="739"/>
        <v>0</v>
      </c>
      <c r="AF1983">
        <f t="shared" si="740"/>
        <v>0</v>
      </c>
      <c r="AG1983">
        <f t="shared" si="751"/>
        <v>0</v>
      </c>
      <c r="AH1983">
        <f t="shared" si="752"/>
        <v>0</v>
      </c>
      <c r="AI1983">
        <f t="shared" si="741"/>
        <v>0</v>
      </c>
      <c r="AJ1983">
        <f t="shared" si="742"/>
        <v>0</v>
      </c>
      <c r="AK1983">
        <f t="shared" si="743"/>
        <v>0</v>
      </c>
      <c r="AL1983">
        <f t="shared" si="744"/>
        <v>0</v>
      </c>
      <c r="AM1983">
        <f t="shared" si="745"/>
        <v>0</v>
      </c>
      <c r="AO1983">
        <f t="shared" si="746"/>
        <v>0</v>
      </c>
      <c r="AP1983">
        <f t="shared" si="747"/>
        <v>0</v>
      </c>
    </row>
    <row r="1984" spans="4:42" x14ac:dyDescent="0.2">
      <c r="D1984" s="120">
        <f t="shared" si="729"/>
        <v>0</v>
      </c>
      <c r="O1984">
        <f t="shared" si="730"/>
        <v>0</v>
      </c>
      <c r="P1984">
        <f t="shared" si="748"/>
        <v>431</v>
      </c>
      <c r="Q1984">
        <f t="shared" si="749"/>
        <v>0</v>
      </c>
      <c r="R1984">
        <f t="shared" si="731"/>
        <v>0</v>
      </c>
      <c r="S1984">
        <f t="shared" si="732"/>
        <v>0</v>
      </c>
      <c r="T1984">
        <f t="shared" si="750"/>
        <v>0</v>
      </c>
      <c r="V1984">
        <f t="shared" si="733"/>
        <v>0</v>
      </c>
      <c r="W1984">
        <f t="shared" si="734"/>
        <v>0</v>
      </c>
      <c r="Y1984">
        <f t="shared" si="735"/>
        <v>0</v>
      </c>
      <c r="Z1984">
        <f t="shared" si="736"/>
        <v>0</v>
      </c>
      <c r="AB1984">
        <f t="shared" si="737"/>
        <v>0</v>
      </c>
      <c r="AC1984">
        <f t="shared" si="738"/>
        <v>0</v>
      </c>
      <c r="AE1984">
        <f t="shared" si="739"/>
        <v>0</v>
      </c>
      <c r="AF1984">
        <f t="shared" si="740"/>
        <v>0</v>
      </c>
      <c r="AG1984">
        <f t="shared" si="751"/>
        <v>0</v>
      </c>
      <c r="AH1984">
        <f t="shared" si="752"/>
        <v>0</v>
      </c>
      <c r="AI1984">
        <f t="shared" si="741"/>
        <v>0</v>
      </c>
      <c r="AJ1984">
        <f t="shared" si="742"/>
        <v>0</v>
      </c>
      <c r="AK1984">
        <f t="shared" si="743"/>
        <v>0</v>
      </c>
      <c r="AL1984">
        <f t="shared" si="744"/>
        <v>0</v>
      </c>
      <c r="AM1984">
        <f t="shared" si="745"/>
        <v>0</v>
      </c>
      <c r="AO1984">
        <f t="shared" si="746"/>
        <v>0</v>
      </c>
      <c r="AP1984">
        <f t="shared" si="747"/>
        <v>0</v>
      </c>
    </row>
    <row r="1985" spans="4:42" x14ac:dyDescent="0.2">
      <c r="D1985" s="120">
        <f t="shared" si="729"/>
        <v>0</v>
      </c>
      <c r="O1985">
        <f t="shared" si="730"/>
        <v>0</v>
      </c>
      <c r="P1985">
        <f t="shared" si="748"/>
        <v>431</v>
      </c>
      <c r="Q1985">
        <f t="shared" si="749"/>
        <v>0</v>
      </c>
      <c r="R1985">
        <f t="shared" si="731"/>
        <v>0</v>
      </c>
      <c r="S1985">
        <f t="shared" si="732"/>
        <v>0</v>
      </c>
      <c r="T1985">
        <f t="shared" si="750"/>
        <v>0</v>
      </c>
      <c r="V1985">
        <f t="shared" si="733"/>
        <v>0</v>
      </c>
      <c r="W1985">
        <f t="shared" si="734"/>
        <v>0</v>
      </c>
      <c r="Y1985">
        <f t="shared" si="735"/>
        <v>0</v>
      </c>
      <c r="Z1985">
        <f t="shared" si="736"/>
        <v>0</v>
      </c>
      <c r="AB1985">
        <f t="shared" si="737"/>
        <v>0</v>
      </c>
      <c r="AC1985">
        <f t="shared" si="738"/>
        <v>0</v>
      </c>
      <c r="AE1985">
        <f t="shared" si="739"/>
        <v>0</v>
      </c>
      <c r="AF1985">
        <f t="shared" si="740"/>
        <v>0</v>
      </c>
      <c r="AG1985">
        <f t="shared" si="751"/>
        <v>0</v>
      </c>
      <c r="AH1985">
        <f t="shared" si="752"/>
        <v>0</v>
      </c>
      <c r="AI1985">
        <f t="shared" si="741"/>
        <v>0</v>
      </c>
      <c r="AJ1985">
        <f t="shared" si="742"/>
        <v>0</v>
      </c>
      <c r="AK1985">
        <f t="shared" si="743"/>
        <v>0</v>
      </c>
      <c r="AL1985">
        <f t="shared" si="744"/>
        <v>0</v>
      </c>
      <c r="AM1985">
        <f t="shared" si="745"/>
        <v>0</v>
      </c>
      <c r="AO1985">
        <f t="shared" si="746"/>
        <v>0</v>
      </c>
      <c r="AP1985">
        <f t="shared" si="747"/>
        <v>0</v>
      </c>
    </row>
    <row r="1986" spans="4:42" x14ac:dyDescent="0.2">
      <c r="D1986" s="120">
        <f t="shared" ref="D1986:D2000" si="753">$T1986*SIGN($B1986)</f>
        <v>0</v>
      </c>
      <c r="O1986">
        <f t="shared" ref="O1986:O2000" si="754">($N$2-$A1986)*SIGN($A1986)</f>
        <v>0</v>
      </c>
      <c r="P1986">
        <f t="shared" si="748"/>
        <v>431</v>
      </c>
      <c r="Q1986">
        <f t="shared" si="749"/>
        <v>0</v>
      </c>
      <c r="R1986">
        <f t="shared" ref="R1986:R2000" si="755">(SUM($B$2:$C$2000)-$Q1986+1)*SIGN($Q1986)</f>
        <v>0</v>
      </c>
      <c r="S1986">
        <f t="shared" ref="S1986:S2000" si="756">($R1986-$B1986)/($R1986*SIGN($B1986)+(1-SIGN($B1986)))</f>
        <v>0</v>
      </c>
      <c r="T1986">
        <f t="shared" si="750"/>
        <v>0</v>
      </c>
      <c r="V1986">
        <f t="shared" ref="V1986:V2000" si="757">SIGN(MAX(SIGN($S1986)*(0.5-$T1986), 0))*ROW()</f>
        <v>0</v>
      </c>
      <c r="W1986">
        <f t="shared" ref="W1986:W2000" si="758">($R$2-$V1986)*SIGN($V1986)</f>
        <v>0</v>
      </c>
      <c r="Y1986">
        <f t="shared" ref="Y1986:Y2000" si="759">SIGN(MAX(SIGN($S1986)*(0.25-$T1986), 0))*ROW()</f>
        <v>0</v>
      </c>
      <c r="Z1986">
        <f t="shared" ref="Z1986:Z2000" si="760">($R$2-$Y1986)*SIGN($Y1986)</f>
        <v>0</v>
      </c>
      <c r="AB1986">
        <f t="shared" ref="AB1986:AB2000" si="761">SIGN(MAX(SIGN($S1986)*(0.75-$T1986), 0))*ROW()</f>
        <v>0</v>
      </c>
      <c r="AC1986">
        <f t="shared" ref="AC1986:AC2000" si="762">($R$2-$AB1986)*SIGN($AB1986)</f>
        <v>0</v>
      </c>
      <c r="AE1986">
        <f t="shared" ref="AE1986:AE2000" si="763">$A1986*$B1986</f>
        <v>0</v>
      </c>
      <c r="AF1986">
        <f t="shared" ref="AF1986:AF2000" si="764">$AG1986*$AH1986</f>
        <v>0</v>
      </c>
      <c r="AG1986">
        <f t="shared" si="751"/>
        <v>0</v>
      </c>
      <c r="AH1986">
        <f t="shared" si="752"/>
        <v>0</v>
      </c>
      <c r="AI1986">
        <f t="shared" ref="AI1986:AI2000" si="765">$AF1986+$AI1987</f>
        <v>0</v>
      </c>
      <c r="AJ1986">
        <f t="shared" ref="AJ1986:AJ2000" si="766">$AI1987*SIGN($AE1986)</f>
        <v>0</v>
      </c>
      <c r="AK1986">
        <f t="shared" ref="AK1986:AK2000" si="767">($B1986*$AJ1986^2)/((1-(SIGN($AJ1986)))+($R1986*($R1986-$B1986)))</f>
        <v>0</v>
      </c>
      <c r="AL1986">
        <f t="shared" ref="AL1986:AL2000" si="768">SIGN(MAX(SIGN($S1986)*(0.95-$T1986), 0))*ROW()</f>
        <v>0</v>
      </c>
      <c r="AM1986">
        <f t="shared" ref="AM1986:AM2000" si="769">($R$2-$AL1986)*SIGN($AL1986)</f>
        <v>0</v>
      </c>
      <c r="AO1986">
        <f t="shared" ref="AO1986:AO2000" si="770">SIGN(MAX(SIGN($S1986)*(0.05-$T1986), 0))*ROW()</f>
        <v>0</v>
      </c>
      <c r="AP1986">
        <f t="shared" ref="AP1986:AP2000" si="771">($R$2-$AO1986)*SIGN($AO1986)</f>
        <v>0</v>
      </c>
    </row>
    <row r="1987" spans="4:42" x14ac:dyDescent="0.2">
      <c r="D1987" s="120">
        <f t="shared" si="753"/>
        <v>0</v>
      </c>
      <c r="O1987">
        <f t="shared" si="754"/>
        <v>0</v>
      </c>
      <c r="P1987">
        <f t="shared" ref="P1987:P2000" si="772">($P1986+$B1987+$C1986)</f>
        <v>431</v>
      </c>
      <c r="Q1987">
        <f t="shared" ref="Q1987:Q2000" si="773">$P1987*SIGN($B1987)-($B1987-SIGN($B1987))</f>
        <v>0</v>
      </c>
      <c r="R1987">
        <f t="shared" si="755"/>
        <v>0</v>
      </c>
      <c r="S1987">
        <f t="shared" si="756"/>
        <v>0</v>
      </c>
      <c r="T1987">
        <f t="shared" ref="T1987:T2000" si="774">$S1987*$T1986+(1-SIGN($B1987))*$T1986</f>
        <v>0</v>
      </c>
      <c r="V1987">
        <f t="shared" si="757"/>
        <v>0</v>
      </c>
      <c r="W1987">
        <f t="shared" si="758"/>
        <v>0</v>
      </c>
      <c r="Y1987">
        <f t="shared" si="759"/>
        <v>0</v>
      </c>
      <c r="Z1987">
        <f t="shared" si="760"/>
        <v>0</v>
      </c>
      <c r="AB1987">
        <f t="shared" si="761"/>
        <v>0</v>
      </c>
      <c r="AC1987">
        <f t="shared" si="762"/>
        <v>0</v>
      </c>
      <c r="AE1987">
        <f t="shared" si="763"/>
        <v>0</v>
      </c>
      <c r="AF1987">
        <f t="shared" si="764"/>
        <v>0</v>
      </c>
      <c r="AG1987">
        <f t="shared" ref="AG1987:AG2000" si="775">$A1986-$A1987</f>
        <v>0</v>
      </c>
      <c r="AH1987">
        <f t="shared" ref="AH1987:AH2000" si="776">$T1986</f>
        <v>0</v>
      </c>
      <c r="AI1987">
        <f t="shared" si="765"/>
        <v>0</v>
      </c>
      <c r="AJ1987">
        <f t="shared" si="766"/>
        <v>0</v>
      </c>
      <c r="AK1987">
        <f t="shared" si="767"/>
        <v>0</v>
      </c>
      <c r="AL1987">
        <f t="shared" si="768"/>
        <v>0</v>
      </c>
      <c r="AM1987">
        <f t="shared" si="769"/>
        <v>0</v>
      </c>
      <c r="AO1987">
        <f t="shared" si="770"/>
        <v>0</v>
      </c>
      <c r="AP1987">
        <f t="shared" si="771"/>
        <v>0</v>
      </c>
    </row>
    <row r="1988" spans="4:42" x14ac:dyDescent="0.2">
      <c r="D1988" s="120">
        <f t="shared" si="753"/>
        <v>0</v>
      </c>
      <c r="O1988">
        <f t="shared" si="754"/>
        <v>0</v>
      </c>
      <c r="P1988">
        <f t="shared" si="772"/>
        <v>431</v>
      </c>
      <c r="Q1988">
        <f t="shared" si="773"/>
        <v>0</v>
      </c>
      <c r="R1988">
        <f t="shared" si="755"/>
        <v>0</v>
      </c>
      <c r="S1988">
        <f t="shared" si="756"/>
        <v>0</v>
      </c>
      <c r="T1988">
        <f t="shared" si="774"/>
        <v>0</v>
      </c>
      <c r="V1988">
        <f t="shared" si="757"/>
        <v>0</v>
      </c>
      <c r="W1988">
        <f t="shared" si="758"/>
        <v>0</v>
      </c>
      <c r="Y1988">
        <f t="shared" si="759"/>
        <v>0</v>
      </c>
      <c r="Z1988">
        <f t="shared" si="760"/>
        <v>0</v>
      </c>
      <c r="AB1988">
        <f t="shared" si="761"/>
        <v>0</v>
      </c>
      <c r="AC1988">
        <f t="shared" si="762"/>
        <v>0</v>
      </c>
      <c r="AE1988">
        <f t="shared" si="763"/>
        <v>0</v>
      </c>
      <c r="AF1988">
        <f t="shared" si="764"/>
        <v>0</v>
      </c>
      <c r="AG1988">
        <f t="shared" si="775"/>
        <v>0</v>
      </c>
      <c r="AH1988">
        <f t="shared" si="776"/>
        <v>0</v>
      </c>
      <c r="AI1988">
        <f t="shared" si="765"/>
        <v>0</v>
      </c>
      <c r="AJ1988">
        <f t="shared" si="766"/>
        <v>0</v>
      </c>
      <c r="AK1988">
        <f t="shared" si="767"/>
        <v>0</v>
      </c>
      <c r="AL1988">
        <f t="shared" si="768"/>
        <v>0</v>
      </c>
      <c r="AM1988">
        <f t="shared" si="769"/>
        <v>0</v>
      </c>
      <c r="AO1988">
        <f t="shared" si="770"/>
        <v>0</v>
      </c>
      <c r="AP1988">
        <f t="shared" si="771"/>
        <v>0</v>
      </c>
    </row>
    <row r="1989" spans="4:42" x14ac:dyDescent="0.2">
      <c r="D1989" s="120">
        <f t="shared" si="753"/>
        <v>0</v>
      </c>
      <c r="O1989">
        <f t="shared" si="754"/>
        <v>0</v>
      </c>
      <c r="P1989">
        <f t="shared" si="772"/>
        <v>431</v>
      </c>
      <c r="Q1989">
        <f t="shared" si="773"/>
        <v>0</v>
      </c>
      <c r="R1989">
        <f t="shared" si="755"/>
        <v>0</v>
      </c>
      <c r="S1989">
        <f t="shared" si="756"/>
        <v>0</v>
      </c>
      <c r="T1989">
        <f t="shared" si="774"/>
        <v>0</v>
      </c>
      <c r="V1989">
        <f t="shared" si="757"/>
        <v>0</v>
      </c>
      <c r="W1989">
        <f t="shared" si="758"/>
        <v>0</v>
      </c>
      <c r="Y1989">
        <f t="shared" si="759"/>
        <v>0</v>
      </c>
      <c r="Z1989">
        <f t="shared" si="760"/>
        <v>0</v>
      </c>
      <c r="AB1989">
        <f t="shared" si="761"/>
        <v>0</v>
      </c>
      <c r="AC1989">
        <f t="shared" si="762"/>
        <v>0</v>
      </c>
      <c r="AE1989">
        <f t="shared" si="763"/>
        <v>0</v>
      </c>
      <c r="AF1989">
        <f t="shared" si="764"/>
        <v>0</v>
      </c>
      <c r="AG1989">
        <f t="shared" si="775"/>
        <v>0</v>
      </c>
      <c r="AH1989">
        <f t="shared" si="776"/>
        <v>0</v>
      </c>
      <c r="AI1989">
        <f t="shared" si="765"/>
        <v>0</v>
      </c>
      <c r="AJ1989">
        <f t="shared" si="766"/>
        <v>0</v>
      </c>
      <c r="AK1989">
        <f t="shared" si="767"/>
        <v>0</v>
      </c>
      <c r="AL1989">
        <f t="shared" si="768"/>
        <v>0</v>
      </c>
      <c r="AM1989">
        <f t="shared" si="769"/>
        <v>0</v>
      </c>
      <c r="AO1989">
        <f t="shared" si="770"/>
        <v>0</v>
      </c>
      <c r="AP1989">
        <f t="shared" si="771"/>
        <v>0</v>
      </c>
    </row>
    <row r="1990" spans="4:42" x14ac:dyDescent="0.2">
      <c r="D1990" s="120">
        <f t="shared" si="753"/>
        <v>0</v>
      </c>
      <c r="O1990">
        <f t="shared" si="754"/>
        <v>0</v>
      </c>
      <c r="P1990">
        <f t="shared" si="772"/>
        <v>431</v>
      </c>
      <c r="Q1990">
        <f t="shared" si="773"/>
        <v>0</v>
      </c>
      <c r="R1990">
        <f t="shared" si="755"/>
        <v>0</v>
      </c>
      <c r="S1990">
        <f t="shared" si="756"/>
        <v>0</v>
      </c>
      <c r="T1990">
        <f t="shared" si="774"/>
        <v>0</v>
      </c>
      <c r="V1990">
        <f t="shared" si="757"/>
        <v>0</v>
      </c>
      <c r="W1990">
        <f t="shared" si="758"/>
        <v>0</v>
      </c>
      <c r="Y1990">
        <f t="shared" si="759"/>
        <v>0</v>
      </c>
      <c r="Z1990">
        <f t="shared" si="760"/>
        <v>0</v>
      </c>
      <c r="AB1990">
        <f t="shared" si="761"/>
        <v>0</v>
      </c>
      <c r="AC1990">
        <f t="shared" si="762"/>
        <v>0</v>
      </c>
      <c r="AE1990">
        <f t="shared" si="763"/>
        <v>0</v>
      </c>
      <c r="AF1990">
        <f t="shared" si="764"/>
        <v>0</v>
      </c>
      <c r="AG1990">
        <f t="shared" si="775"/>
        <v>0</v>
      </c>
      <c r="AH1990">
        <f t="shared" si="776"/>
        <v>0</v>
      </c>
      <c r="AI1990">
        <f t="shared" si="765"/>
        <v>0</v>
      </c>
      <c r="AJ1990">
        <f t="shared" si="766"/>
        <v>0</v>
      </c>
      <c r="AK1990">
        <f t="shared" si="767"/>
        <v>0</v>
      </c>
      <c r="AL1990">
        <f t="shared" si="768"/>
        <v>0</v>
      </c>
      <c r="AM1990">
        <f t="shared" si="769"/>
        <v>0</v>
      </c>
      <c r="AO1990">
        <f t="shared" si="770"/>
        <v>0</v>
      </c>
      <c r="AP1990">
        <f t="shared" si="771"/>
        <v>0</v>
      </c>
    </row>
    <row r="1991" spans="4:42" x14ac:dyDescent="0.2">
      <c r="D1991" s="120">
        <f t="shared" si="753"/>
        <v>0</v>
      </c>
      <c r="O1991">
        <f t="shared" si="754"/>
        <v>0</v>
      </c>
      <c r="P1991">
        <f t="shared" si="772"/>
        <v>431</v>
      </c>
      <c r="Q1991">
        <f t="shared" si="773"/>
        <v>0</v>
      </c>
      <c r="R1991">
        <f t="shared" si="755"/>
        <v>0</v>
      </c>
      <c r="S1991">
        <f t="shared" si="756"/>
        <v>0</v>
      </c>
      <c r="T1991">
        <f t="shared" si="774"/>
        <v>0</v>
      </c>
      <c r="V1991">
        <f t="shared" si="757"/>
        <v>0</v>
      </c>
      <c r="W1991">
        <f t="shared" si="758"/>
        <v>0</v>
      </c>
      <c r="Y1991">
        <f t="shared" si="759"/>
        <v>0</v>
      </c>
      <c r="Z1991">
        <f t="shared" si="760"/>
        <v>0</v>
      </c>
      <c r="AB1991">
        <f t="shared" si="761"/>
        <v>0</v>
      </c>
      <c r="AC1991">
        <f t="shared" si="762"/>
        <v>0</v>
      </c>
      <c r="AE1991">
        <f t="shared" si="763"/>
        <v>0</v>
      </c>
      <c r="AF1991">
        <f t="shared" si="764"/>
        <v>0</v>
      </c>
      <c r="AG1991">
        <f t="shared" si="775"/>
        <v>0</v>
      </c>
      <c r="AH1991">
        <f t="shared" si="776"/>
        <v>0</v>
      </c>
      <c r="AI1991">
        <f t="shared" si="765"/>
        <v>0</v>
      </c>
      <c r="AJ1991">
        <f t="shared" si="766"/>
        <v>0</v>
      </c>
      <c r="AK1991">
        <f t="shared" si="767"/>
        <v>0</v>
      </c>
      <c r="AL1991">
        <f t="shared" si="768"/>
        <v>0</v>
      </c>
      <c r="AM1991">
        <f t="shared" si="769"/>
        <v>0</v>
      </c>
      <c r="AO1991">
        <f t="shared" si="770"/>
        <v>0</v>
      </c>
      <c r="AP1991">
        <f t="shared" si="771"/>
        <v>0</v>
      </c>
    </row>
    <row r="1992" spans="4:42" x14ac:dyDescent="0.2">
      <c r="D1992" s="120">
        <f t="shared" si="753"/>
        <v>0</v>
      </c>
      <c r="O1992">
        <f t="shared" si="754"/>
        <v>0</v>
      </c>
      <c r="P1992">
        <f t="shared" si="772"/>
        <v>431</v>
      </c>
      <c r="Q1992">
        <f t="shared" si="773"/>
        <v>0</v>
      </c>
      <c r="R1992">
        <f t="shared" si="755"/>
        <v>0</v>
      </c>
      <c r="S1992">
        <f t="shared" si="756"/>
        <v>0</v>
      </c>
      <c r="T1992">
        <f t="shared" si="774"/>
        <v>0</v>
      </c>
      <c r="V1992">
        <f t="shared" si="757"/>
        <v>0</v>
      </c>
      <c r="W1992">
        <f t="shared" si="758"/>
        <v>0</v>
      </c>
      <c r="Y1992">
        <f t="shared" si="759"/>
        <v>0</v>
      </c>
      <c r="Z1992">
        <f t="shared" si="760"/>
        <v>0</v>
      </c>
      <c r="AB1992">
        <f t="shared" si="761"/>
        <v>0</v>
      </c>
      <c r="AC1992">
        <f t="shared" si="762"/>
        <v>0</v>
      </c>
      <c r="AE1992">
        <f t="shared" si="763"/>
        <v>0</v>
      </c>
      <c r="AF1992">
        <f t="shared" si="764"/>
        <v>0</v>
      </c>
      <c r="AG1992">
        <f t="shared" si="775"/>
        <v>0</v>
      </c>
      <c r="AH1992">
        <f t="shared" si="776"/>
        <v>0</v>
      </c>
      <c r="AI1992">
        <f t="shared" si="765"/>
        <v>0</v>
      </c>
      <c r="AJ1992">
        <f t="shared" si="766"/>
        <v>0</v>
      </c>
      <c r="AK1992">
        <f t="shared" si="767"/>
        <v>0</v>
      </c>
      <c r="AL1992">
        <f t="shared" si="768"/>
        <v>0</v>
      </c>
      <c r="AM1992">
        <f t="shared" si="769"/>
        <v>0</v>
      </c>
      <c r="AO1992">
        <f t="shared" si="770"/>
        <v>0</v>
      </c>
      <c r="AP1992">
        <f t="shared" si="771"/>
        <v>0</v>
      </c>
    </row>
    <row r="1993" spans="4:42" x14ac:dyDescent="0.2">
      <c r="D1993" s="120">
        <f t="shared" si="753"/>
        <v>0</v>
      </c>
      <c r="O1993">
        <f t="shared" si="754"/>
        <v>0</v>
      </c>
      <c r="P1993">
        <f t="shared" si="772"/>
        <v>431</v>
      </c>
      <c r="Q1993">
        <f t="shared" si="773"/>
        <v>0</v>
      </c>
      <c r="R1993">
        <f t="shared" si="755"/>
        <v>0</v>
      </c>
      <c r="S1993">
        <f t="shared" si="756"/>
        <v>0</v>
      </c>
      <c r="T1993">
        <f t="shared" si="774"/>
        <v>0</v>
      </c>
      <c r="V1993">
        <f t="shared" si="757"/>
        <v>0</v>
      </c>
      <c r="W1993">
        <f t="shared" si="758"/>
        <v>0</v>
      </c>
      <c r="Y1993">
        <f t="shared" si="759"/>
        <v>0</v>
      </c>
      <c r="Z1993">
        <f t="shared" si="760"/>
        <v>0</v>
      </c>
      <c r="AB1993">
        <f t="shared" si="761"/>
        <v>0</v>
      </c>
      <c r="AC1993">
        <f t="shared" si="762"/>
        <v>0</v>
      </c>
      <c r="AE1993">
        <f t="shared" si="763"/>
        <v>0</v>
      </c>
      <c r="AF1993">
        <f t="shared" si="764"/>
        <v>0</v>
      </c>
      <c r="AG1993">
        <f t="shared" si="775"/>
        <v>0</v>
      </c>
      <c r="AH1993">
        <f t="shared" si="776"/>
        <v>0</v>
      </c>
      <c r="AI1993">
        <f t="shared" si="765"/>
        <v>0</v>
      </c>
      <c r="AJ1993">
        <f t="shared" si="766"/>
        <v>0</v>
      </c>
      <c r="AK1993">
        <f t="shared" si="767"/>
        <v>0</v>
      </c>
      <c r="AL1993">
        <f t="shared" si="768"/>
        <v>0</v>
      </c>
      <c r="AM1993">
        <f t="shared" si="769"/>
        <v>0</v>
      </c>
      <c r="AO1993">
        <f t="shared" si="770"/>
        <v>0</v>
      </c>
      <c r="AP1993">
        <f t="shared" si="771"/>
        <v>0</v>
      </c>
    </row>
    <row r="1994" spans="4:42" x14ac:dyDescent="0.2">
      <c r="D1994" s="120">
        <f t="shared" si="753"/>
        <v>0</v>
      </c>
      <c r="O1994">
        <f t="shared" si="754"/>
        <v>0</v>
      </c>
      <c r="P1994">
        <f t="shared" si="772"/>
        <v>431</v>
      </c>
      <c r="Q1994">
        <f t="shared" si="773"/>
        <v>0</v>
      </c>
      <c r="R1994">
        <f t="shared" si="755"/>
        <v>0</v>
      </c>
      <c r="S1994">
        <f t="shared" si="756"/>
        <v>0</v>
      </c>
      <c r="T1994">
        <f t="shared" si="774"/>
        <v>0</v>
      </c>
      <c r="V1994">
        <f t="shared" si="757"/>
        <v>0</v>
      </c>
      <c r="W1994">
        <f t="shared" si="758"/>
        <v>0</v>
      </c>
      <c r="Y1994">
        <f t="shared" si="759"/>
        <v>0</v>
      </c>
      <c r="Z1994">
        <f t="shared" si="760"/>
        <v>0</v>
      </c>
      <c r="AB1994">
        <f t="shared" si="761"/>
        <v>0</v>
      </c>
      <c r="AC1994">
        <f t="shared" si="762"/>
        <v>0</v>
      </c>
      <c r="AE1994">
        <f t="shared" si="763"/>
        <v>0</v>
      </c>
      <c r="AF1994">
        <f t="shared" si="764"/>
        <v>0</v>
      </c>
      <c r="AG1994">
        <f t="shared" si="775"/>
        <v>0</v>
      </c>
      <c r="AH1994">
        <f t="shared" si="776"/>
        <v>0</v>
      </c>
      <c r="AI1994">
        <f t="shared" si="765"/>
        <v>0</v>
      </c>
      <c r="AJ1994">
        <f t="shared" si="766"/>
        <v>0</v>
      </c>
      <c r="AK1994">
        <f t="shared" si="767"/>
        <v>0</v>
      </c>
      <c r="AL1994">
        <f t="shared" si="768"/>
        <v>0</v>
      </c>
      <c r="AM1994">
        <f t="shared" si="769"/>
        <v>0</v>
      </c>
      <c r="AO1994">
        <f t="shared" si="770"/>
        <v>0</v>
      </c>
      <c r="AP1994">
        <f t="shared" si="771"/>
        <v>0</v>
      </c>
    </row>
    <row r="1995" spans="4:42" x14ac:dyDescent="0.2">
      <c r="D1995" s="120">
        <f t="shared" si="753"/>
        <v>0</v>
      </c>
      <c r="O1995">
        <f t="shared" si="754"/>
        <v>0</v>
      </c>
      <c r="P1995">
        <f t="shared" si="772"/>
        <v>431</v>
      </c>
      <c r="Q1995">
        <f t="shared" si="773"/>
        <v>0</v>
      </c>
      <c r="R1995">
        <f t="shared" si="755"/>
        <v>0</v>
      </c>
      <c r="S1995">
        <f t="shared" si="756"/>
        <v>0</v>
      </c>
      <c r="T1995">
        <f t="shared" si="774"/>
        <v>0</v>
      </c>
      <c r="V1995">
        <f t="shared" si="757"/>
        <v>0</v>
      </c>
      <c r="W1995">
        <f t="shared" si="758"/>
        <v>0</v>
      </c>
      <c r="Y1995">
        <f t="shared" si="759"/>
        <v>0</v>
      </c>
      <c r="Z1995">
        <f t="shared" si="760"/>
        <v>0</v>
      </c>
      <c r="AB1995">
        <f t="shared" si="761"/>
        <v>0</v>
      </c>
      <c r="AC1995">
        <f t="shared" si="762"/>
        <v>0</v>
      </c>
      <c r="AE1995">
        <f t="shared" si="763"/>
        <v>0</v>
      </c>
      <c r="AF1995">
        <f t="shared" si="764"/>
        <v>0</v>
      </c>
      <c r="AG1995">
        <f t="shared" si="775"/>
        <v>0</v>
      </c>
      <c r="AH1995">
        <f t="shared" si="776"/>
        <v>0</v>
      </c>
      <c r="AI1995">
        <f t="shared" si="765"/>
        <v>0</v>
      </c>
      <c r="AJ1995">
        <f t="shared" si="766"/>
        <v>0</v>
      </c>
      <c r="AK1995">
        <f t="shared" si="767"/>
        <v>0</v>
      </c>
      <c r="AL1995">
        <f t="shared" si="768"/>
        <v>0</v>
      </c>
      <c r="AM1995">
        <f t="shared" si="769"/>
        <v>0</v>
      </c>
      <c r="AO1995">
        <f t="shared" si="770"/>
        <v>0</v>
      </c>
      <c r="AP1995">
        <f t="shared" si="771"/>
        <v>0</v>
      </c>
    </row>
    <row r="1996" spans="4:42" x14ac:dyDescent="0.2">
      <c r="D1996" s="120">
        <f t="shared" si="753"/>
        <v>0</v>
      </c>
      <c r="O1996">
        <f t="shared" si="754"/>
        <v>0</v>
      </c>
      <c r="P1996">
        <f t="shared" si="772"/>
        <v>431</v>
      </c>
      <c r="Q1996">
        <f t="shared" si="773"/>
        <v>0</v>
      </c>
      <c r="R1996">
        <f t="shared" si="755"/>
        <v>0</v>
      </c>
      <c r="S1996">
        <f t="shared" si="756"/>
        <v>0</v>
      </c>
      <c r="T1996">
        <f t="shared" si="774"/>
        <v>0</v>
      </c>
      <c r="V1996">
        <f t="shared" si="757"/>
        <v>0</v>
      </c>
      <c r="W1996">
        <f t="shared" si="758"/>
        <v>0</v>
      </c>
      <c r="Y1996">
        <f t="shared" si="759"/>
        <v>0</v>
      </c>
      <c r="Z1996">
        <f t="shared" si="760"/>
        <v>0</v>
      </c>
      <c r="AB1996">
        <f t="shared" si="761"/>
        <v>0</v>
      </c>
      <c r="AC1996">
        <f t="shared" si="762"/>
        <v>0</v>
      </c>
      <c r="AE1996">
        <f t="shared" si="763"/>
        <v>0</v>
      </c>
      <c r="AF1996">
        <f t="shared" si="764"/>
        <v>0</v>
      </c>
      <c r="AG1996">
        <f t="shared" si="775"/>
        <v>0</v>
      </c>
      <c r="AH1996">
        <f t="shared" si="776"/>
        <v>0</v>
      </c>
      <c r="AI1996">
        <f t="shared" si="765"/>
        <v>0</v>
      </c>
      <c r="AJ1996">
        <f t="shared" si="766"/>
        <v>0</v>
      </c>
      <c r="AK1996">
        <f t="shared" si="767"/>
        <v>0</v>
      </c>
      <c r="AL1996">
        <f t="shared" si="768"/>
        <v>0</v>
      </c>
      <c r="AM1996">
        <f t="shared" si="769"/>
        <v>0</v>
      </c>
      <c r="AO1996">
        <f t="shared" si="770"/>
        <v>0</v>
      </c>
      <c r="AP1996">
        <f t="shared" si="771"/>
        <v>0</v>
      </c>
    </row>
    <row r="1997" spans="4:42" x14ac:dyDescent="0.2">
      <c r="D1997" s="120">
        <f t="shared" si="753"/>
        <v>0</v>
      </c>
      <c r="O1997">
        <f t="shared" si="754"/>
        <v>0</v>
      </c>
      <c r="P1997">
        <f t="shared" si="772"/>
        <v>431</v>
      </c>
      <c r="Q1997">
        <f t="shared" si="773"/>
        <v>0</v>
      </c>
      <c r="R1997">
        <f t="shared" si="755"/>
        <v>0</v>
      </c>
      <c r="S1997">
        <f t="shared" si="756"/>
        <v>0</v>
      </c>
      <c r="T1997">
        <f t="shared" si="774"/>
        <v>0</v>
      </c>
      <c r="V1997">
        <f t="shared" si="757"/>
        <v>0</v>
      </c>
      <c r="W1997">
        <f t="shared" si="758"/>
        <v>0</v>
      </c>
      <c r="Y1997">
        <f t="shared" si="759"/>
        <v>0</v>
      </c>
      <c r="Z1997">
        <f t="shared" si="760"/>
        <v>0</v>
      </c>
      <c r="AB1997">
        <f t="shared" si="761"/>
        <v>0</v>
      </c>
      <c r="AC1997">
        <f t="shared" si="762"/>
        <v>0</v>
      </c>
      <c r="AE1997">
        <f t="shared" si="763"/>
        <v>0</v>
      </c>
      <c r="AF1997">
        <f t="shared" si="764"/>
        <v>0</v>
      </c>
      <c r="AG1997">
        <f t="shared" si="775"/>
        <v>0</v>
      </c>
      <c r="AH1997">
        <f t="shared" si="776"/>
        <v>0</v>
      </c>
      <c r="AI1997">
        <f t="shared" si="765"/>
        <v>0</v>
      </c>
      <c r="AJ1997">
        <f t="shared" si="766"/>
        <v>0</v>
      </c>
      <c r="AK1997">
        <f t="shared" si="767"/>
        <v>0</v>
      </c>
      <c r="AL1997">
        <f t="shared" si="768"/>
        <v>0</v>
      </c>
      <c r="AM1997">
        <f t="shared" si="769"/>
        <v>0</v>
      </c>
      <c r="AO1997">
        <f t="shared" si="770"/>
        <v>0</v>
      </c>
      <c r="AP1997">
        <f t="shared" si="771"/>
        <v>0</v>
      </c>
    </row>
    <row r="1998" spans="4:42" x14ac:dyDescent="0.2">
      <c r="D1998" s="120">
        <f t="shared" si="753"/>
        <v>0</v>
      </c>
      <c r="O1998">
        <f t="shared" si="754"/>
        <v>0</v>
      </c>
      <c r="P1998">
        <f t="shared" si="772"/>
        <v>431</v>
      </c>
      <c r="Q1998">
        <f t="shared" si="773"/>
        <v>0</v>
      </c>
      <c r="R1998">
        <f t="shared" si="755"/>
        <v>0</v>
      </c>
      <c r="S1998">
        <f t="shared" si="756"/>
        <v>0</v>
      </c>
      <c r="T1998">
        <f t="shared" si="774"/>
        <v>0</v>
      </c>
      <c r="V1998">
        <f t="shared" si="757"/>
        <v>0</v>
      </c>
      <c r="W1998">
        <f t="shared" si="758"/>
        <v>0</v>
      </c>
      <c r="Y1998">
        <f t="shared" si="759"/>
        <v>0</v>
      </c>
      <c r="Z1998">
        <f t="shared" si="760"/>
        <v>0</v>
      </c>
      <c r="AB1998">
        <f t="shared" si="761"/>
        <v>0</v>
      </c>
      <c r="AC1998">
        <f t="shared" si="762"/>
        <v>0</v>
      </c>
      <c r="AE1998">
        <f t="shared" si="763"/>
        <v>0</v>
      </c>
      <c r="AF1998">
        <f t="shared" si="764"/>
        <v>0</v>
      </c>
      <c r="AG1998">
        <f t="shared" si="775"/>
        <v>0</v>
      </c>
      <c r="AH1998">
        <f t="shared" si="776"/>
        <v>0</v>
      </c>
      <c r="AI1998">
        <f t="shared" si="765"/>
        <v>0</v>
      </c>
      <c r="AJ1998">
        <f t="shared" si="766"/>
        <v>0</v>
      </c>
      <c r="AK1998">
        <f t="shared" si="767"/>
        <v>0</v>
      </c>
      <c r="AL1998">
        <f t="shared" si="768"/>
        <v>0</v>
      </c>
      <c r="AM1998">
        <f t="shared" si="769"/>
        <v>0</v>
      </c>
      <c r="AO1998">
        <f t="shared" si="770"/>
        <v>0</v>
      </c>
      <c r="AP1998">
        <f t="shared" si="771"/>
        <v>0</v>
      </c>
    </row>
    <row r="1999" spans="4:42" x14ac:dyDescent="0.2">
      <c r="D1999" s="120">
        <f t="shared" si="753"/>
        <v>0</v>
      </c>
      <c r="O1999">
        <f t="shared" si="754"/>
        <v>0</v>
      </c>
      <c r="P1999">
        <f t="shared" si="772"/>
        <v>431</v>
      </c>
      <c r="Q1999">
        <f t="shared" si="773"/>
        <v>0</v>
      </c>
      <c r="R1999">
        <f t="shared" si="755"/>
        <v>0</v>
      </c>
      <c r="S1999">
        <f t="shared" si="756"/>
        <v>0</v>
      </c>
      <c r="T1999">
        <f t="shared" si="774"/>
        <v>0</v>
      </c>
      <c r="V1999">
        <f t="shared" si="757"/>
        <v>0</v>
      </c>
      <c r="W1999">
        <f t="shared" si="758"/>
        <v>0</v>
      </c>
      <c r="Y1999">
        <f t="shared" si="759"/>
        <v>0</v>
      </c>
      <c r="Z1999">
        <f t="shared" si="760"/>
        <v>0</v>
      </c>
      <c r="AB1999">
        <f t="shared" si="761"/>
        <v>0</v>
      </c>
      <c r="AC1999">
        <f t="shared" si="762"/>
        <v>0</v>
      </c>
      <c r="AE1999">
        <f t="shared" si="763"/>
        <v>0</v>
      </c>
      <c r="AF1999">
        <f t="shared" si="764"/>
        <v>0</v>
      </c>
      <c r="AG1999">
        <f t="shared" si="775"/>
        <v>0</v>
      </c>
      <c r="AH1999">
        <f t="shared" si="776"/>
        <v>0</v>
      </c>
      <c r="AI1999">
        <f t="shared" si="765"/>
        <v>0</v>
      </c>
      <c r="AJ1999">
        <f t="shared" si="766"/>
        <v>0</v>
      </c>
      <c r="AK1999">
        <f t="shared" si="767"/>
        <v>0</v>
      </c>
      <c r="AL1999">
        <f t="shared" si="768"/>
        <v>0</v>
      </c>
      <c r="AM1999">
        <f t="shared" si="769"/>
        <v>0</v>
      </c>
      <c r="AO1999">
        <f t="shared" si="770"/>
        <v>0</v>
      </c>
      <c r="AP1999">
        <f t="shared" si="771"/>
        <v>0</v>
      </c>
    </row>
    <row r="2000" spans="4:42" x14ac:dyDescent="0.2">
      <c r="D2000" s="120">
        <f t="shared" si="753"/>
        <v>0</v>
      </c>
      <c r="O2000">
        <f t="shared" si="754"/>
        <v>0</v>
      </c>
      <c r="P2000">
        <f t="shared" si="772"/>
        <v>431</v>
      </c>
      <c r="Q2000">
        <f t="shared" si="773"/>
        <v>0</v>
      </c>
      <c r="R2000">
        <f t="shared" si="755"/>
        <v>0</v>
      </c>
      <c r="S2000">
        <f t="shared" si="756"/>
        <v>0</v>
      </c>
      <c r="T2000">
        <f t="shared" si="774"/>
        <v>0</v>
      </c>
      <c r="V2000">
        <f t="shared" si="757"/>
        <v>0</v>
      </c>
      <c r="W2000">
        <f t="shared" si="758"/>
        <v>0</v>
      </c>
      <c r="Y2000">
        <f t="shared" si="759"/>
        <v>0</v>
      </c>
      <c r="Z2000">
        <f t="shared" si="760"/>
        <v>0</v>
      </c>
      <c r="AB2000">
        <f t="shared" si="761"/>
        <v>0</v>
      </c>
      <c r="AC2000">
        <f t="shared" si="762"/>
        <v>0</v>
      </c>
      <c r="AE2000">
        <f t="shared" si="763"/>
        <v>0</v>
      </c>
      <c r="AF2000">
        <f t="shared" si="764"/>
        <v>0</v>
      </c>
      <c r="AG2000">
        <f t="shared" si="775"/>
        <v>0</v>
      </c>
      <c r="AH2000">
        <f t="shared" si="776"/>
        <v>0</v>
      </c>
      <c r="AI2000">
        <f t="shared" si="765"/>
        <v>0</v>
      </c>
      <c r="AJ2000">
        <f t="shared" si="766"/>
        <v>0</v>
      </c>
      <c r="AK2000">
        <f t="shared" si="767"/>
        <v>0</v>
      </c>
      <c r="AL2000">
        <f t="shared" si="768"/>
        <v>0</v>
      </c>
      <c r="AM2000">
        <f t="shared" si="769"/>
        <v>0</v>
      </c>
      <c r="AO2000">
        <f t="shared" si="770"/>
        <v>0</v>
      </c>
      <c r="AP2000">
        <f t="shared" si="771"/>
        <v>0</v>
      </c>
    </row>
  </sheetData>
  <phoneticPr fontId="22"/>
  <hyperlinks>
    <hyperlink ref="I23" r:id="rId1"/>
  </hyperlinks>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M440"/>
  <sheetViews>
    <sheetView workbookViewId="0">
      <selection activeCell="A2" sqref="A2:A1032"/>
    </sheetView>
  </sheetViews>
  <sheetFormatPr baseColWidth="10" defaultColWidth="9.140625" defaultRowHeight="12.75" x14ac:dyDescent="0.2"/>
  <cols>
    <col min="1" max="1" width="10.5703125" style="234" bestFit="1" customWidth="1"/>
    <col min="2" max="2" width="5.42578125" style="58" customWidth="1"/>
    <col min="3" max="3" width="5.5703125" style="58" customWidth="1"/>
    <col min="4" max="4" width="13.5703125" style="58" bestFit="1" customWidth="1"/>
    <col min="5" max="7" width="11.28515625" style="58" customWidth="1"/>
    <col min="8" max="16384" width="9.140625" style="58"/>
  </cols>
  <sheetData>
    <row r="1" spans="1:13" x14ac:dyDescent="0.2">
      <c r="D1" s="94"/>
      <c r="F1" s="100"/>
      <c r="G1" s="76"/>
    </row>
    <row r="2" spans="1:13" x14ac:dyDescent="0.2">
      <c r="A2" s="43">
        <v>1.7272727272727272E-3</v>
      </c>
      <c r="C2" s="101"/>
      <c r="D2" s="94" t="s">
        <v>1175</v>
      </c>
      <c r="E2" s="99" t="s">
        <v>2618</v>
      </c>
      <c r="F2" s="102"/>
      <c r="G2" s="102"/>
    </row>
    <row r="3" spans="1:13" x14ac:dyDescent="0.2">
      <c r="A3" s="397">
        <v>1.9230769230769232E-3</v>
      </c>
      <c r="C3" s="101"/>
      <c r="D3" s="58" t="s">
        <v>1456</v>
      </c>
      <c r="E3" s="521">
        <f>MIN(A2:A10000)</f>
        <v>2.4999999999999998E-5</v>
      </c>
      <c r="F3" s="102"/>
      <c r="G3" s="239">
        <v>0</v>
      </c>
      <c r="H3" s="102">
        <f>PERCENTILE($A$2:$A$10000,G3)</f>
        <v>2.4999999999999998E-5</v>
      </c>
    </row>
    <row r="4" spans="1:13" x14ac:dyDescent="0.2">
      <c r="A4" s="397">
        <v>8.8541666666666662E-4</v>
      </c>
      <c r="C4" s="101"/>
      <c r="D4" s="232" t="s">
        <v>1366</v>
      </c>
      <c r="E4" s="521">
        <f>PERCENTILE(A2:A10000,0.05)</f>
        <v>3.7022397891963105E-4</v>
      </c>
      <c r="F4" s="102"/>
      <c r="G4" s="239">
        <v>0.01</v>
      </c>
      <c r="H4" s="102">
        <f>PERCENTILE($A$2:$A$10000,G4)</f>
        <v>1.4428571428571428E-4</v>
      </c>
    </row>
    <row r="5" spans="1:13" x14ac:dyDescent="0.2">
      <c r="A5" s="397">
        <v>1.4736842105263156E-3</v>
      </c>
      <c r="C5" s="101"/>
      <c r="D5" s="58" t="s">
        <v>1455</v>
      </c>
      <c r="E5" s="521">
        <f>QUARTILE(A2:A10000,1)</f>
        <v>1.525987525987526E-3</v>
      </c>
      <c r="F5" s="102"/>
      <c r="G5" s="239">
        <v>0.02</v>
      </c>
      <c r="H5" s="102">
        <f t="shared" ref="H5:H31" si="0">PERCENTILE($A$2:$A$10000,G5)</f>
        <v>2.0091074681238616E-4</v>
      </c>
    </row>
    <row r="6" spans="1:13" x14ac:dyDescent="0.2">
      <c r="A6" s="397">
        <v>7.2826086956521746E-4</v>
      </c>
      <c r="C6" s="101"/>
      <c r="D6" s="58" t="s">
        <v>1457</v>
      </c>
      <c r="E6" s="521">
        <f>QUARTILE(A2:A10000,2)</f>
        <v>2.9166666666666668E-3</v>
      </c>
      <c r="F6" s="102"/>
      <c r="G6" s="239">
        <v>0.03</v>
      </c>
      <c r="H6" s="102">
        <f t="shared" si="0"/>
        <v>2.5809035863996277E-4</v>
      </c>
    </row>
    <row r="7" spans="1:13" x14ac:dyDescent="0.2">
      <c r="A7" s="486">
        <v>6.2500000000000001E-4</v>
      </c>
      <c r="C7" s="101"/>
      <c r="D7" s="58" t="s">
        <v>1459</v>
      </c>
      <c r="E7" s="521">
        <f>QUARTILE(A2:A10000,3)</f>
        <v>7.1148775894538611E-3</v>
      </c>
      <c r="F7" s="102"/>
      <c r="G7" s="239">
        <v>0.04</v>
      </c>
      <c r="H7" s="102">
        <f t="shared" si="0"/>
        <v>3.1090909090909091E-4</v>
      </c>
    </row>
    <row r="8" spans="1:13" x14ac:dyDescent="0.2">
      <c r="A8" s="486">
        <v>2.553191489361702E-3</v>
      </c>
      <c r="C8" s="101"/>
      <c r="D8" s="58" t="s">
        <v>1458</v>
      </c>
      <c r="E8" s="521">
        <f>PERCENTILE(A2:A10000,0.95)</f>
        <v>3.0185185185185183E-2</v>
      </c>
      <c r="F8" s="102"/>
      <c r="G8" s="239">
        <v>0.05</v>
      </c>
      <c r="H8" s="102">
        <f t="shared" si="0"/>
        <v>3.7022397891963105E-4</v>
      </c>
    </row>
    <row r="9" spans="1:13" x14ac:dyDescent="0.2">
      <c r="A9" s="486">
        <v>8.1249999999999996E-4</v>
      </c>
      <c r="C9" s="101"/>
      <c r="D9" s="58" t="s">
        <v>1491</v>
      </c>
      <c r="E9" s="521">
        <f>MAX(A2:A10000)</f>
        <v>0.93877551020408168</v>
      </c>
      <c r="F9" s="102"/>
      <c r="G9" s="239">
        <v>0.1</v>
      </c>
      <c r="H9" s="102">
        <f t="shared" si="0"/>
        <v>6.2500000000000001E-4</v>
      </c>
    </row>
    <row r="10" spans="1:13" x14ac:dyDescent="0.2">
      <c r="A10" s="486">
        <v>9.6153846153846154E-5</v>
      </c>
      <c r="C10" s="101"/>
      <c r="E10" s="521"/>
      <c r="G10" s="239">
        <v>0.15</v>
      </c>
      <c r="H10" s="102">
        <f t="shared" si="0"/>
        <v>8.7339743589743592E-4</v>
      </c>
      <c r="M10" s="58">
        <f>0.95*14</f>
        <v>13.299999999999999</v>
      </c>
    </row>
    <row r="11" spans="1:13" x14ac:dyDescent="0.2">
      <c r="A11" s="494">
        <v>2.7586206896551725E-4</v>
      </c>
      <c r="C11" s="101"/>
      <c r="D11" s="58" t="s">
        <v>560</v>
      </c>
      <c r="E11" s="521">
        <f>AVERAGE(A2:A10000)</f>
        <v>1.0172359667210824E-2</v>
      </c>
      <c r="G11" s="239">
        <v>0.2</v>
      </c>
      <c r="H11" s="102">
        <f t="shared" si="0"/>
        <v>1.2105263157894737E-3</v>
      </c>
    </row>
    <row r="12" spans="1:13" x14ac:dyDescent="0.2">
      <c r="A12" s="397">
        <v>2.9761904761904765E-4</v>
      </c>
      <c r="C12" s="101"/>
      <c r="D12" s="58" t="s">
        <v>1460</v>
      </c>
      <c r="E12" s="521">
        <f>STDEV(A2:A10000)</f>
        <v>4.9985723496038907E-2</v>
      </c>
      <c r="G12" s="239">
        <v>0.25</v>
      </c>
      <c r="H12" s="102">
        <f t="shared" si="0"/>
        <v>1.525987525987526E-3</v>
      </c>
    </row>
    <row r="13" spans="1:13" x14ac:dyDescent="0.2">
      <c r="A13" s="397">
        <v>8.3333333333333339E-4</v>
      </c>
      <c r="C13" s="101"/>
      <c r="D13" s="58" t="s">
        <v>1368</v>
      </c>
      <c r="E13" s="521">
        <f>CONFIDENCE(0.05,E12,E14)</f>
        <v>4.7190593400060869E-3</v>
      </c>
      <c r="G13" s="239">
        <v>0.3</v>
      </c>
      <c r="H13" s="102">
        <f t="shared" si="0"/>
        <v>1.7358490566037733E-3</v>
      </c>
    </row>
    <row r="14" spans="1:13" x14ac:dyDescent="0.2">
      <c r="A14" s="397">
        <v>1.1000000000000001E-3</v>
      </c>
      <c r="C14" s="101"/>
      <c r="D14" s="58" t="s">
        <v>640</v>
      </c>
      <c r="E14" s="58">
        <f>COUNT(A2:A10000)</f>
        <v>431</v>
      </c>
      <c r="G14" s="239">
        <v>0.35</v>
      </c>
      <c r="H14" s="102">
        <f t="shared" si="0"/>
        <v>2E-3</v>
      </c>
    </row>
    <row r="15" spans="1:13" x14ac:dyDescent="0.2">
      <c r="A15" s="43">
        <v>6.6666666666666675E-4</v>
      </c>
      <c r="C15" s="101"/>
      <c r="G15" s="239">
        <v>0.4</v>
      </c>
      <c r="H15" s="102">
        <f t="shared" si="0"/>
        <v>2.3030303030303029E-3</v>
      </c>
    </row>
    <row r="16" spans="1:13" x14ac:dyDescent="0.2">
      <c r="A16" s="43">
        <v>2.5999999999999999E-3</v>
      </c>
      <c r="C16" s="101"/>
      <c r="G16" s="239">
        <v>0.45</v>
      </c>
      <c r="H16" s="102">
        <f t="shared" si="0"/>
        <v>2.6181818181818181E-3</v>
      </c>
    </row>
    <row r="17" spans="1:8" x14ac:dyDescent="0.2">
      <c r="A17" s="397">
        <v>1E-3</v>
      </c>
      <c r="C17" s="101"/>
      <c r="G17" s="239">
        <v>0.5</v>
      </c>
      <c r="H17" s="102">
        <f t="shared" si="0"/>
        <v>2.9166666666666668E-3</v>
      </c>
    </row>
    <row r="18" spans="1:8" x14ac:dyDescent="0.2">
      <c r="A18" s="397">
        <v>5.2307692307692309E-4</v>
      </c>
      <c r="C18" s="101"/>
      <c r="G18" s="239">
        <v>0.55000000000000004</v>
      </c>
      <c r="H18" s="102">
        <f t="shared" si="0"/>
        <v>3.4642857824053091E-3</v>
      </c>
    </row>
    <row r="19" spans="1:8" x14ac:dyDescent="0.2">
      <c r="A19" s="43">
        <v>4.9739999999999995E-4</v>
      </c>
      <c r="C19" s="101"/>
      <c r="G19" s="239">
        <v>0.6</v>
      </c>
      <c r="H19" s="102">
        <f t="shared" si="0"/>
        <v>4.3636363636363629E-3</v>
      </c>
    </row>
    <row r="20" spans="1:8" x14ac:dyDescent="0.2">
      <c r="A20" s="43">
        <v>6.9565217391304353E-4</v>
      </c>
      <c r="C20" s="101"/>
      <c r="G20" s="239">
        <v>0.65</v>
      </c>
      <c r="H20" s="102">
        <f t="shared" si="0"/>
        <v>5.2692307692307691E-3</v>
      </c>
    </row>
    <row r="21" spans="1:8" x14ac:dyDescent="0.2">
      <c r="A21" s="397">
        <v>4.6969696969696972E-4</v>
      </c>
      <c r="C21" s="101"/>
      <c r="G21" s="239">
        <v>0.7</v>
      </c>
      <c r="H21" s="102">
        <f t="shared" si="0"/>
        <v>6.0606060606060606E-3</v>
      </c>
    </row>
    <row r="22" spans="1:8" x14ac:dyDescent="0.2">
      <c r="A22" s="43">
        <v>1.6862745098039215E-3</v>
      </c>
      <c r="C22" s="101"/>
      <c r="G22" s="239">
        <v>0.75</v>
      </c>
      <c r="H22" s="102">
        <f t="shared" si="0"/>
        <v>7.1148775894538611E-3</v>
      </c>
    </row>
    <row r="23" spans="1:8" x14ac:dyDescent="0.2">
      <c r="A23" s="43">
        <v>6.4285714285714282E-4</v>
      </c>
      <c r="C23" s="101"/>
      <c r="G23" s="239">
        <v>0.8</v>
      </c>
      <c r="H23" s="102">
        <f t="shared" si="0"/>
        <v>8.3157894736842104E-3</v>
      </c>
    </row>
    <row r="24" spans="1:8" x14ac:dyDescent="0.2">
      <c r="A24" s="397">
        <v>4.6153846153846153E-4</v>
      </c>
      <c r="C24" s="101"/>
      <c r="G24" s="239">
        <v>0.85</v>
      </c>
      <c r="H24" s="102">
        <f t="shared" si="0"/>
        <v>0.01</v>
      </c>
    </row>
    <row r="25" spans="1:8" x14ac:dyDescent="0.2">
      <c r="A25" s="43">
        <v>2.6666666666666666E-3</v>
      </c>
      <c r="C25" s="101"/>
      <c r="G25" s="239">
        <v>0.9</v>
      </c>
      <c r="H25" s="102">
        <f t="shared" si="0"/>
        <v>1.4230769230769231E-2</v>
      </c>
    </row>
    <row r="26" spans="1:8" x14ac:dyDescent="0.2">
      <c r="A26" s="43">
        <v>2.4999999999999998E-5</v>
      </c>
      <c r="C26" s="101"/>
      <c r="G26" s="239">
        <v>0.95</v>
      </c>
      <c r="H26" s="102">
        <f t="shared" si="0"/>
        <v>3.0185185185185183E-2</v>
      </c>
    </row>
    <row r="27" spans="1:8" x14ac:dyDescent="0.2">
      <c r="A27" s="43">
        <v>2.3404255319148937E-4</v>
      </c>
      <c r="C27" s="101"/>
      <c r="G27" s="239">
        <v>0.96</v>
      </c>
      <c r="H27" s="102">
        <f t="shared" si="0"/>
        <v>3.3333333333333333E-2</v>
      </c>
    </row>
    <row r="28" spans="1:8" x14ac:dyDescent="0.2">
      <c r="A28" s="43">
        <v>1.6875000000000001E-4</v>
      </c>
      <c r="C28" s="101"/>
      <c r="G28" s="239">
        <v>0.97</v>
      </c>
      <c r="H28" s="102">
        <f t="shared" si="0"/>
        <v>3.9304347826086897E-2</v>
      </c>
    </row>
    <row r="29" spans="1:8" x14ac:dyDescent="0.2">
      <c r="A29" s="43">
        <v>6.3888888888888884E-3</v>
      </c>
      <c r="C29" s="101"/>
      <c r="G29" s="239">
        <v>0.98</v>
      </c>
      <c r="H29" s="102">
        <f t="shared" si="0"/>
        <v>7.2791762013729736E-2</v>
      </c>
    </row>
    <row r="30" spans="1:8" x14ac:dyDescent="0.2">
      <c r="A30" s="43">
        <v>3.787878787878788E-3</v>
      </c>
      <c r="C30" s="101"/>
      <c r="G30" s="239">
        <v>0.99</v>
      </c>
      <c r="H30" s="102">
        <f t="shared" si="0"/>
        <v>9.1803921568627392E-2</v>
      </c>
    </row>
    <row r="31" spans="1:8" x14ac:dyDescent="0.2">
      <c r="A31" s="43">
        <v>1.1333333333333332E-3</v>
      </c>
      <c r="C31" s="101"/>
      <c r="G31" s="239">
        <v>1</v>
      </c>
      <c r="H31" s="102">
        <f t="shared" si="0"/>
        <v>0.93877551020408168</v>
      </c>
    </row>
    <row r="32" spans="1:8" x14ac:dyDescent="0.2">
      <c r="A32" s="43">
        <v>3.4042553191489362E-2</v>
      </c>
      <c r="C32" s="101"/>
    </row>
    <row r="33" spans="1:3" x14ac:dyDescent="0.2">
      <c r="A33" s="397">
        <v>4.0869565217391303E-2</v>
      </c>
      <c r="C33" s="101"/>
    </row>
    <row r="34" spans="1:3" x14ac:dyDescent="0.2">
      <c r="A34" s="43">
        <v>1.2307692307692308E-3</v>
      </c>
      <c r="C34" s="101"/>
    </row>
    <row r="35" spans="1:3" x14ac:dyDescent="0.2">
      <c r="A35" s="43">
        <v>1.2307692307692308E-3</v>
      </c>
      <c r="C35" s="101"/>
    </row>
    <row r="36" spans="1:3" x14ac:dyDescent="0.2">
      <c r="A36" s="43">
        <v>8.8414634146341455E-4</v>
      </c>
      <c r="C36" s="101"/>
    </row>
    <row r="37" spans="1:3" x14ac:dyDescent="0.2">
      <c r="A37" s="43">
        <v>1.6666666666666668E-3</v>
      </c>
      <c r="C37" s="101"/>
    </row>
    <row r="38" spans="1:3" x14ac:dyDescent="0.2">
      <c r="A38" s="43">
        <v>1.6666666666666668E-3</v>
      </c>
      <c r="C38" s="101"/>
    </row>
    <row r="39" spans="1:3" x14ac:dyDescent="0.2">
      <c r="A39" s="43">
        <v>1.6666666666666668E-3</v>
      </c>
      <c r="C39" s="101"/>
    </row>
    <row r="40" spans="1:3" x14ac:dyDescent="0.2">
      <c r="A40" s="43">
        <v>5.7692307692307696E-3</v>
      </c>
      <c r="C40" s="101"/>
    </row>
    <row r="41" spans="1:3" x14ac:dyDescent="0.2">
      <c r="A41" s="43">
        <v>1.6666666666666668E-3</v>
      </c>
      <c r="C41" s="101"/>
    </row>
    <row r="42" spans="1:3" x14ac:dyDescent="0.2">
      <c r="A42" s="397">
        <v>1.6666666666666668E-3</v>
      </c>
      <c r="C42" s="101"/>
    </row>
    <row r="43" spans="1:3" x14ac:dyDescent="0.2">
      <c r="A43" s="397">
        <v>1.6666666666666668E-3</v>
      </c>
      <c r="C43" s="101"/>
    </row>
    <row r="44" spans="1:3" x14ac:dyDescent="0.2">
      <c r="A44" s="397">
        <v>6.7692307692307696E-3</v>
      </c>
      <c r="C44" s="101"/>
    </row>
    <row r="45" spans="1:3" x14ac:dyDescent="0.2">
      <c r="A45" s="397">
        <v>6.7692307692307696E-3</v>
      </c>
      <c r="C45" s="101"/>
    </row>
    <row r="46" spans="1:3" x14ac:dyDescent="0.2">
      <c r="A46" s="43">
        <v>6.7692307692307696E-3</v>
      </c>
      <c r="C46" s="101"/>
    </row>
    <row r="47" spans="1:3" x14ac:dyDescent="0.2">
      <c r="A47" s="43">
        <v>5.0000000000000001E-3</v>
      </c>
      <c r="C47" s="101"/>
    </row>
    <row r="48" spans="1:3" x14ac:dyDescent="0.2">
      <c r="A48" s="397">
        <v>5.0000000000000001E-3</v>
      </c>
      <c r="C48" s="101"/>
    </row>
    <row r="49" spans="1:3" x14ac:dyDescent="0.2">
      <c r="A49" s="397">
        <v>5.0000000000000001E-3</v>
      </c>
      <c r="C49" s="101"/>
    </row>
    <row r="50" spans="1:3" x14ac:dyDescent="0.2">
      <c r="A50" s="397">
        <v>2.6666666666666666E-3</v>
      </c>
      <c r="C50" s="101"/>
    </row>
    <row r="51" spans="1:3" x14ac:dyDescent="0.2">
      <c r="A51" s="397">
        <v>2.6666666666666666E-3</v>
      </c>
      <c r="C51" s="101"/>
    </row>
    <row r="52" spans="1:3" x14ac:dyDescent="0.2">
      <c r="A52" s="234">
        <v>2.6666666666666666E-3</v>
      </c>
      <c r="C52" s="101"/>
    </row>
    <row r="53" spans="1:3" x14ac:dyDescent="0.2">
      <c r="A53" s="234">
        <v>5.4166666666666669E-3</v>
      </c>
      <c r="C53" s="101"/>
    </row>
    <row r="54" spans="1:3" x14ac:dyDescent="0.2">
      <c r="A54" s="234">
        <v>5.4166666666666669E-3</v>
      </c>
      <c r="C54" s="101"/>
    </row>
    <row r="55" spans="1:3" x14ac:dyDescent="0.2">
      <c r="A55" s="234">
        <v>5.4166666666666669E-3</v>
      </c>
      <c r="C55" s="101"/>
    </row>
    <row r="56" spans="1:3" x14ac:dyDescent="0.2">
      <c r="A56" s="234">
        <v>2.6153846153846153E-2</v>
      </c>
      <c r="C56" s="101"/>
    </row>
    <row r="57" spans="1:3" x14ac:dyDescent="0.2">
      <c r="A57" s="234">
        <v>1.7916666666666668E-2</v>
      </c>
      <c r="C57" s="101"/>
    </row>
    <row r="58" spans="1:3" x14ac:dyDescent="0.2">
      <c r="A58" s="234">
        <v>2.9268292682926831E-2</v>
      </c>
      <c r="C58" s="101"/>
    </row>
    <row r="59" spans="1:3" x14ac:dyDescent="0.2">
      <c r="A59" s="234">
        <v>1.4E-2</v>
      </c>
      <c r="C59" s="101"/>
    </row>
    <row r="60" spans="1:3" x14ac:dyDescent="0.2">
      <c r="A60" s="234">
        <v>8.9999999999999993E-3</v>
      </c>
      <c r="C60" s="101"/>
    </row>
    <row r="61" spans="1:3" x14ac:dyDescent="0.2">
      <c r="A61" s="234">
        <v>7.7777777777777784E-3</v>
      </c>
      <c r="C61" s="101"/>
    </row>
    <row r="62" spans="1:3" x14ac:dyDescent="0.2">
      <c r="A62" s="234">
        <v>1.0769230769230769E-2</v>
      </c>
      <c r="C62" s="101"/>
    </row>
    <row r="63" spans="1:3" x14ac:dyDescent="0.2">
      <c r="A63" s="234">
        <v>7.7777777777777784E-3</v>
      </c>
      <c r="C63" s="101"/>
    </row>
    <row r="64" spans="1:3" x14ac:dyDescent="0.2">
      <c r="A64" s="234">
        <v>4.4318181818181817E-3</v>
      </c>
      <c r="C64" s="101"/>
    </row>
    <row r="65" spans="1:3" x14ac:dyDescent="0.2">
      <c r="A65" s="234">
        <v>5.7692307692307696E-3</v>
      </c>
      <c r="C65" s="101"/>
    </row>
    <row r="66" spans="1:3" x14ac:dyDescent="0.2">
      <c r="A66" s="234">
        <v>1.5135135135135136E-3</v>
      </c>
      <c r="C66" s="101"/>
    </row>
    <row r="67" spans="1:3" x14ac:dyDescent="0.2">
      <c r="A67" s="234">
        <v>1.5E-3</v>
      </c>
      <c r="C67" s="101"/>
    </row>
    <row r="68" spans="1:3" x14ac:dyDescent="0.2">
      <c r="A68" s="234">
        <v>1.1363636363636363E-3</v>
      </c>
      <c r="C68" s="101"/>
    </row>
    <row r="69" spans="1:3" x14ac:dyDescent="0.2">
      <c r="A69" s="234">
        <v>3.142857142857143E-3</v>
      </c>
      <c r="C69" s="101"/>
    </row>
    <row r="70" spans="1:3" x14ac:dyDescent="0.2">
      <c r="A70" s="234">
        <v>4.3478260869565218E-3</v>
      </c>
      <c r="C70" s="101"/>
    </row>
    <row r="71" spans="1:3" x14ac:dyDescent="0.2">
      <c r="A71" s="234">
        <v>2.6470588235294116E-3</v>
      </c>
      <c r="C71" s="101"/>
    </row>
    <row r="72" spans="1:3" x14ac:dyDescent="0.2">
      <c r="A72" s="234">
        <v>1.4516129032258066E-3</v>
      </c>
      <c r="C72" s="101"/>
    </row>
    <row r="73" spans="1:3" x14ac:dyDescent="0.2">
      <c r="A73" s="234">
        <v>5.7407407407407407E-4</v>
      </c>
      <c r="C73" s="101"/>
    </row>
    <row r="74" spans="1:3" x14ac:dyDescent="0.2">
      <c r="A74" s="234">
        <v>1.3333333333333335E-3</v>
      </c>
      <c r="C74" s="101"/>
    </row>
    <row r="75" spans="1:3" x14ac:dyDescent="0.2">
      <c r="A75" s="234">
        <v>8.0769230769230766E-4</v>
      </c>
      <c r="C75" s="101"/>
    </row>
    <row r="76" spans="1:3" x14ac:dyDescent="0.2">
      <c r="A76" s="234">
        <v>3.6363636363636364E-3</v>
      </c>
      <c r="C76" s="101"/>
    </row>
    <row r="77" spans="1:3" x14ac:dyDescent="0.2">
      <c r="A77" s="234">
        <v>1.5384615384615385E-3</v>
      </c>
      <c r="C77" s="101"/>
    </row>
    <row r="78" spans="1:3" x14ac:dyDescent="0.2">
      <c r="A78" s="234">
        <v>1.7391304347826088E-3</v>
      </c>
      <c r="C78" s="101"/>
    </row>
    <row r="79" spans="1:3" x14ac:dyDescent="0.2">
      <c r="A79" s="234">
        <v>1.3114754098360656E-3</v>
      </c>
      <c r="C79" s="101"/>
    </row>
    <row r="80" spans="1:3" x14ac:dyDescent="0.2">
      <c r="A80" s="234">
        <v>5.5999999999999999E-3</v>
      </c>
      <c r="C80" s="101"/>
    </row>
    <row r="81" spans="1:3" x14ac:dyDescent="0.2">
      <c r="A81" s="234">
        <v>6.4615384615384611E-4</v>
      </c>
      <c r="C81" s="101"/>
    </row>
    <row r="82" spans="1:3" x14ac:dyDescent="0.2">
      <c r="A82" s="234">
        <v>5.2173913043478256E-3</v>
      </c>
      <c r="C82" s="101"/>
    </row>
    <row r="83" spans="1:3" x14ac:dyDescent="0.2">
      <c r="A83" s="234">
        <v>3.5000000000000001E-3</v>
      </c>
      <c r="C83" s="101"/>
    </row>
    <row r="84" spans="1:3" x14ac:dyDescent="0.2">
      <c r="A84" s="234">
        <v>1.8461538461538461E-3</v>
      </c>
      <c r="C84" s="101"/>
    </row>
    <row r="85" spans="1:3" x14ac:dyDescent="0.2">
      <c r="A85" s="234">
        <v>3.2941176470588237E-3</v>
      </c>
      <c r="C85" s="101"/>
    </row>
    <row r="86" spans="1:3" x14ac:dyDescent="0.2">
      <c r="A86" s="234">
        <v>1.5714285714285715E-3</v>
      </c>
      <c r="C86" s="101"/>
    </row>
    <row r="87" spans="1:3" x14ac:dyDescent="0.2">
      <c r="A87" s="234">
        <v>9.2307692307692305E-4</v>
      </c>
      <c r="C87" s="101"/>
    </row>
    <row r="88" spans="1:3" x14ac:dyDescent="0.2">
      <c r="A88" s="234">
        <v>2.0625000000000001E-3</v>
      </c>
      <c r="C88" s="101"/>
    </row>
    <row r="89" spans="1:3" x14ac:dyDescent="0.2">
      <c r="A89" s="234">
        <v>1.6923076923076924E-3</v>
      </c>
      <c r="C89" s="101"/>
    </row>
    <row r="90" spans="1:3" x14ac:dyDescent="0.2">
      <c r="A90" s="234">
        <v>2.8E-3</v>
      </c>
      <c r="C90" s="101"/>
    </row>
    <row r="91" spans="1:3" x14ac:dyDescent="0.2">
      <c r="A91" s="234">
        <v>2.142857142857143E-3</v>
      </c>
      <c r="C91" s="101"/>
    </row>
    <row r="92" spans="1:3" x14ac:dyDescent="0.2">
      <c r="A92" s="234">
        <v>3.1372549019607842E-3</v>
      </c>
      <c r="C92" s="101"/>
    </row>
    <row r="93" spans="1:3" x14ac:dyDescent="0.2">
      <c r="A93" s="234">
        <v>1.8390804597701149E-3</v>
      </c>
      <c r="C93" s="101"/>
    </row>
    <row r="94" spans="1:3" x14ac:dyDescent="0.2">
      <c r="A94" s="234">
        <v>2.2727272727272726E-3</v>
      </c>
      <c r="C94" s="101"/>
    </row>
    <row r="95" spans="1:3" x14ac:dyDescent="0.2">
      <c r="A95" s="234">
        <v>1.3157894736842105E-3</v>
      </c>
      <c r="C95" s="101"/>
    </row>
    <row r="96" spans="1:3" x14ac:dyDescent="0.2">
      <c r="A96" s="234">
        <v>2.5000000000000001E-3</v>
      </c>
      <c r="C96" s="101"/>
    </row>
    <row r="97" spans="1:3" x14ac:dyDescent="0.2">
      <c r="A97" s="234">
        <v>2.2916666666666667E-3</v>
      </c>
      <c r="C97" s="101"/>
    </row>
    <row r="98" spans="1:3" x14ac:dyDescent="0.2">
      <c r="A98" s="234">
        <v>2.1739130434782609E-3</v>
      </c>
      <c r="C98" s="101"/>
    </row>
    <row r="99" spans="1:3" x14ac:dyDescent="0.2">
      <c r="A99" s="234">
        <v>2E-3</v>
      </c>
      <c r="C99" s="101"/>
    </row>
    <row r="100" spans="1:3" x14ac:dyDescent="0.2">
      <c r="A100" s="234">
        <v>2.3749999999999999E-3</v>
      </c>
      <c r="C100" s="101"/>
    </row>
    <row r="101" spans="1:3" x14ac:dyDescent="0.2">
      <c r="A101" s="234">
        <v>2.7272727272727275E-3</v>
      </c>
      <c r="C101" s="101"/>
    </row>
    <row r="102" spans="1:3" x14ac:dyDescent="0.2">
      <c r="A102" s="234">
        <v>4.4999999999999997E-3</v>
      </c>
      <c r="C102" s="101"/>
    </row>
    <row r="103" spans="1:3" x14ac:dyDescent="0.2">
      <c r="A103" s="234">
        <v>4.3333333333333331E-3</v>
      </c>
      <c r="C103" s="101"/>
    </row>
    <row r="104" spans="1:3" x14ac:dyDescent="0.2">
      <c r="A104" s="234">
        <v>4.3529411764705881E-3</v>
      </c>
      <c r="C104" s="101"/>
    </row>
    <row r="105" spans="1:3" x14ac:dyDescent="0.2">
      <c r="A105" s="234">
        <v>1.276595744680851E-2</v>
      </c>
      <c r="C105" s="101"/>
    </row>
    <row r="106" spans="1:3" x14ac:dyDescent="0.2">
      <c r="A106" s="234">
        <v>1.1363636363636363E-3</v>
      </c>
      <c r="C106" s="101"/>
    </row>
    <row r="107" spans="1:3" x14ac:dyDescent="0.2">
      <c r="A107" s="234">
        <v>8.2352941176470592E-4</v>
      </c>
      <c r="C107" s="101"/>
    </row>
    <row r="108" spans="1:3" x14ac:dyDescent="0.2">
      <c r="A108" s="234">
        <v>5.2380952380952383E-4</v>
      </c>
      <c r="C108" s="101"/>
    </row>
    <row r="109" spans="1:3" x14ac:dyDescent="0.2">
      <c r="A109" s="234">
        <v>8.7179487179487182E-4</v>
      </c>
      <c r="C109" s="101"/>
    </row>
    <row r="110" spans="1:3" x14ac:dyDescent="0.2">
      <c r="A110" s="234">
        <v>1.0746268656716418E-3</v>
      </c>
      <c r="C110" s="101"/>
    </row>
    <row r="111" spans="1:3" x14ac:dyDescent="0.2">
      <c r="A111" s="234">
        <v>7.3170731707317073E-4</v>
      </c>
      <c r="C111" s="101"/>
    </row>
    <row r="112" spans="1:3" x14ac:dyDescent="0.2">
      <c r="A112" s="234">
        <v>1.9444444444444444E-3</v>
      </c>
      <c r="C112" s="101"/>
    </row>
    <row r="113" spans="1:3" x14ac:dyDescent="0.2">
      <c r="A113" s="234">
        <v>5.7692307692307696E-3</v>
      </c>
      <c r="C113" s="101"/>
    </row>
    <row r="114" spans="1:3" x14ac:dyDescent="0.2">
      <c r="A114" s="234">
        <v>3.0370370370370367E-2</v>
      </c>
      <c r="C114" s="101"/>
    </row>
    <row r="115" spans="1:3" x14ac:dyDescent="0.2">
      <c r="A115" s="234">
        <v>3.0000000000000001E-3</v>
      </c>
      <c r="C115" s="101"/>
    </row>
    <row r="116" spans="1:3" x14ac:dyDescent="0.2">
      <c r="A116" s="234">
        <v>8.6206896551724137E-3</v>
      </c>
      <c r="C116" s="101"/>
    </row>
    <row r="117" spans="1:3" x14ac:dyDescent="0.2">
      <c r="A117" s="234">
        <v>8.1578947368421053E-3</v>
      </c>
      <c r="C117" s="101"/>
    </row>
    <row r="118" spans="1:3" x14ac:dyDescent="0.2">
      <c r="A118" s="234">
        <v>5.7894736842105266E-3</v>
      </c>
      <c r="C118" s="101"/>
    </row>
    <row r="119" spans="1:3" x14ac:dyDescent="0.2">
      <c r="A119" s="234">
        <v>0.01</v>
      </c>
      <c r="C119" s="101"/>
    </row>
    <row r="120" spans="1:3" x14ac:dyDescent="0.2">
      <c r="A120" s="234">
        <v>8.7037037037037031E-3</v>
      </c>
      <c r="C120" s="101"/>
    </row>
    <row r="121" spans="1:3" x14ac:dyDescent="0.2">
      <c r="A121" s="234">
        <v>0.01</v>
      </c>
      <c r="C121" s="101"/>
    </row>
    <row r="122" spans="1:3" x14ac:dyDescent="0.2">
      <c r="A122" s="234">
        <v>5.5263157894736839E-3</v>
      </c>
      <c r="C122" s="101"/>
    </row>
    <row r="123" spans="1:3" x14ac:dyDescent="0.2">
      <c r="A123" s="234">
        <v>2.4285714285714288E-3</v>
      </c>
      <c r="C123" s="101"/>
    </row>
    <row r="124" spans="1:3" x14ac:dyDescent="0.2">
      <c r="A124" s="234">
        <v>3.6842105263157894E-3</v>
      </c>
      <c r="C124" s="101"/>
    </row>
    <row r="125" spans="1:3" x14ac:dyDescent="0.2">
      <c r="A125" s="234">
        <v>9.5999999999999992E-4</v>
      </c>
      <c r="C125" s="101"/>
    </row>
    <row r="126" spans="1:3" x14ac:dyDescent="0.2">
      <c r="A126" s="234">
        <v>1.9411764705882352E-3</v>
      </c>
      <c r="C126" s="101"/>
    </row>
    <row r="127" spans="1:3" x14ac:dyDescent="0.2">
      <c r="A127" s="234">
        <v>8.7499999999999991E-4</v>
      </c>
      <c r="C127" s="101"/>
    </row>
    <row r="128" spans="1:3" x14ac:dyDescent="0.2">
      <c r="A128" s="234">
        <v>2.4615384615384616E-3</v>
      </c>
      <c r="C128" s="101"/>
    </row>
    <row r="129" spans="1:3" x14ac:dyDescent="0.2">
      <c r="A129" s="234">
        <v>6.9999999999999999E-4</v>
      </c>
      <c r="C129" s="101"/>
    </row>
    <row r="130" spans="1:3" x14ac:dyDescent="0.2">
      <c r="A130" s="234">
        <v>3.6363636363636364E-3</v>
      </c>
      <c r="C130" s="101"/>
    </row>
    <row r="131" spans="1:3" x14ac:dyDescent="0.2">
      <c r="A131" s="234">
        <v>7.7142857142857145E-4</v>
      </c>
      <c r="C131" s="101"/>
    </row>
    <row r="132" spans="1:3" x14ac:dyDescent="0.2">
      <c r="A132" s="234">
        <v>4.1489361702127663E-4</v>
      </c>
      <c r="C132" s="101"/>
    </row>
    <row r="133" spans="1:3" x14ac:dyDescent="0.2">
      <c r="A133" s="234">
        <v>2.5789473684210528E-4</v>
      </c>
      <c r="C133" s="101"/>
    </row>
    <row r="134" spans="1:3" x14ac:dyDescent="0.2">
      <c r="A134" s="234">
        <v>2.0333333333333332E-3</v>
      </c>
      <c r="C134" s="101"/>
    </row>
    <row r="135" spans="1:3" x14ac:dyDescent="0.2">
      <c r="A135" s="234">
        <v>1.75E-3</v>
      </c>
      <c r="C135" s="101"/>
    </row>
    <row r="136" spans="1:3" x14ac:dyDescent="0.2">
      <c r="A136" s="234">
        <v>0.93877551020408168</v>
      </c>
      <c r="C136" s="101"/>
    </row>
    <row r="137" spans="1:3" x14ac:dyDescent="0.2">
      <c r="A137" s="234">
        <v>2.1304347826086958E-3</v>
      </c>
      <c r="C137" s="101"/>
    </row>
    <row r="138" spans="1:3" x14ac:dyDescent="0.2">
      <c r="A138" s="234">
        <v>1.9555555555555559E-3</v>
      </c>
      <c r="C138" s="101"/>
    </row>
    <row r="139" spans="1:3" x14ac:dyDescent="0.2">
      <c r="A139" s="234">
        <v>6.1111111111111114E-3</v>
      </c>
      <c r="C139" s="101"/>
    </row>
    <row r="140" spans="1:3" x14ac:dyDescent="0.2">
      <c r="A140" s="234">
        <v>5.0000000000000001E-3</v>
      </c>
      <c r="C140" s="101"/>
    </row>
    <row r="141" spans="1:3" x14ac:dyDescent="0.2">
      <c r="A141" s="234">
        <v>2.0754716981132076E-3</v>
      </c>
      <c r="C141" s="101"/>
    </row>
    <row r="142" spans="1:3" x14ac:dyDescent="0.2">
      <c r="A142" s="234">
        <v>3.0555555555555557E-3</v>
      </c>
      <c r="C142" s="101"/>
    </row>
    <row r="143" spans="1:3" x14ac:dyDescent="0.2">
      <c r="A143" s="234">
        <v>6.4102564102564103E-4</v>
      </c>
      <c r="C143" s="101"/>
    </row>
    <row r="144" spans="1:3" x14ac:dyDescent="0.2">
      <c r="A144" s="234">
        <v>1.326086956521739E-2</v>
      </c>
      <c r="C144" s="101"/>
    </row>
    <row r="145" spans="1:3" x14ac:dyDescent="0.2">
      <c r="A145" s="234">
        <v>1.7358490566037733E-3</v>
      </c>
      <c r="C145" s="101"/>
    </row>
    <row r="146" spans="1:3" x14ac:dyDescent="0.2">
      <c r="A146" s="234">
        <v>8.2539682539682548E-3</v>
      </c>
      <c r="C146" s="101"/>
    </row>
    <row r="147" spans="1:3" x14ac:dyDescent="0.2">
      <c r="A147" s="234">
        <v>6.7391304347826086E-3</v>
      </c>
      <c r="C147" s="101"/>
    </row>
    <row r="148" spans="1:3" x14ac:dyDescent="0.2">
      <c r="A148" s="234">
        <v>4.8648648648648646E-3</v>
      </c>
      <c r="C148" s="101"/>
    </row>
    <row r="149" spans="1:3" x14ac:dyDescent="0.2">
      <c r="A149" s="234">
        <v>3.9175257731958761E-3</v>
      </c>
      <c r="C149" s="101"/>
    </row>
    <row r="150" spans="1:3" x14ac:dyDescent="0.2">
      <c r="A150" s="234">
        <v>1.0266666666666666E-3</v>
      </c>
      <c r="C150" s="101"/>
    </row>
    <row r="151" spans="1:3" x14ac:dyDescent="0.2">
      <c r="A151" s="234">
        <v>1.1851851851851852E-3</v>
      </c>
      <c r="C151" s="101"/>
    </row>
    <row r="152" spans="1:3" x14ac:dyDescent="0.2">
      <c r="A152" s="234">
        <v>1.7543859649122807E-3</v>
      </c>
      <c r="C152" s="101"/>
    </row>
    <row r="153" spans="1:3" x14ac:dyDescent="0.2">
      <c r="A153" s="234">
        <v>2.4561403508771926E-3</v>
      </c>
      <c r="C153" s="101"/>
    </row>
    <row r="154" spans="1:3" x14ac:dyDescent="0.2">
      <c r="A154" s="234">
        <v>4.6250000000000006E-3</v>
      </c>
      <c r="C154" s="101"/>
    </row>
    <row r="155" spans="1:3" x14ac:dyDescent="0.2">
      <c r="A155" s="234">
        <v>3.4090909090909089E-3</v>
      </c>
      <c r="C155" s="101"/>
    </row>
    <row r="156" spans="1:3" x14ac:dyDescent="0.2">
      <c r="A156" s="234">
        <v>3.5454545454545456E-3</v>
      </c>
      <c r="C156" s="101"/>
    </row>
    <row r="157" spans="1:3" x14ac:dyDescent="0.2">
      <c r="A157" s="234">
        <v>6.3414634146341468E-3</v>
      </c>
      <c r="C157" s="101"/>
    </row>
    <row r="158" spans="1:3" x14ac:dyDescent="0.2">
      <c r="A158" s="234">
        <v>1.5555555555555557E-3</v>
      </c>
      <c r="C158" s="101"/>
    </row>
    <row r="159" spans="1:3" x14ac:dyDescent="0.2">
      <c r="A159" s="234">
        <v>1.6923076923076924E-3</v>
      </c>
      <c r="C159" s="101"/>
    </row>
    <row r="160" spans="1:3" x14ac:dyDescent="0.2">
      <c r="A160" s="234">
        <v>3.2653061224489797E-3</v>
      </c>
      <c r="C160" s="101"/>
    </row>
    <row r="161" spans="1:3" x14ac:dyDescent="0.2">
      <c r="A161" s="234">
        <v>1.0769230769230769E-3</v>
      </c>
      <c r="C161" s="101"/>
    </row>
    <row r="162" spans="1:3" x14ac:dyDescent="0.2">
      <c r="A162" s="234">
        <v>5.7142857142857143E-3</v>
      </c>
      <c r="C162" s="101"/>
    </row>
    <row r="163" spans="1:3" x14ac:dyDescent="0.2">
      <c r="A163" s="234">
        <v>4.642857142857143E-3</v>
      </c>
      <c r="C163" s="101"/>
    </row>
    <row r="164" spans="1:3" x14ac:dyDescent="0.2">
      <c r="A164" s="234">
        <v>2E-3</v>
      </c>
      <c r="C164" s="101"/>
    </row>
    <row r="165" spans="1:3" x14ac:dyDescent="0.2">
      <c r="A165" s="234">
        <v>4.0909090909090912E-3</v>
      </c>
      <c r="C165" s="101"/>
    </row>
    <row r="166" spans="1:3" x14ac:dyDescent="0.2">
      <c r="A166" s="234">
        <v>8.8888888888888889E-3</v>
      </c>
      <c r="C166" s="101"/>
    </row>
    <row r="167" spans="1:3" x14ac:dyDescent="0.2">
      <c r="A167" s="234">
        <v>1.6176470588235296E-3</v>
      </c>
      <c r="C167" s="101"/>
    </row>
    <row r="168" spans="1:3" x14ac:dyDescent="0.2">
      <c r="A168" s="234">
        <v>1.643835616438356E-3</v>
      </c>
      <c r="C168" s="101"/>
    </row>
    <row r="169" spans="1:3" x14ac:dyDescent="0.2">
      <c r="A169" s="234">
        <v>4.390243902439024E-3</v>
      </c>
      <c r="C169" s="101"/>
    </row>
    <row r="170" spans="1:3" x14ac:dyDescent="0.2">
      <c r="A170" s="234">
        <v>6.7692307692307696E-3</v>
      </c>
      <c r="C170" s="101"/>
    </row>
    <row r="171" spans="1:3" x14ac:dyDescent="0.2">
      <c r="A171" s="234">
        <v>2.5000000000000001E-3</v>
      </c>
      <c r="C171" s="101"/>
    </row>
    <row r="172" spans="1:3" x14ac:dyDescent="0.2">
      <c r="A172" s="234">
        <v>4.1666666666666666E-3</v>
      </c>
      <c r="C172" s="101"/>
    </row>
    <row r="173" spans="1:3" x14ac:dyDescent="0.2">
      <c r="A173" s="234">
        <v>2.9411764705882353E-3</v>
      </c>
      <c r="C173" s="101"/>
    </row>
    <row r="174" spans="1:3" x14ac:dyDescent="0.2">
      <c r="A174" s="234">
        <v>2.8947368421052633E-3</v>
      </c>
      <c r="C174" s="101"/>
    </row>
    <row r="175" spans="1:3" x14ac:dyDescent="0.2">
      <c r="A175" s="234">
        <v>2.5333333333333332E-3</v>
      </c>
      <c r="C175" s="101"/>
    </row>
    <row r="176" spans="1:3" x14ac:dyDescent="0.2">
      <c r="A176" s="234">
        <v>2.7777777777777779E-3</v>
      </c>
      <c r="C176" s="101"/>
    </row>
    <row r="177" spans="1:3" x14ac:dyDescent="0.2">
      <c r="A177" s="234">
        <v>8.2352941176470594E-3</v>
      </c>
      <c r="C177" s="101"/>
    </row>
    <row r="178" spans="1:3" x14ac:dyDescent="0.2">
      <c r="A178" s="234">
        <v>4.0000000000000001E-3</v>
      </c>
      <c r="C178" s="101"/>
    </row>
    <row r="179" spans="1:3" x14ac:dyDescent="0.2">
      <c r="A179" s="234">
        <v>8.1250000000000003E-3</v>
      </c>
      <c r="C179" s="101"/>
    </row>
    <row r="180" spans="1:3" x14ac:dyDescent="0.2">
      <c r="A180" s="234">
        <v>2.5000000000000001E-3</v>
      </c>
      <c r="C180" s="101"/>
    </row>
    <row r="181" spans="1:3" x14ac:dyDescent="0.2">
      <c r="A181" s="234">
        <v>2.6865671641791047E-3</v>
      </c>
      <c r="C181" s="101"/>
    </row>
    <row r="182" spans="1:3" x14ac:dyDescent="0.2">
      <c r="A182" s="234">
        <v>4.6666666666666671E-3</v>
      </c>
      <c r="C182" s="101"/>
    </row>
    <row r="183" spans="1:3" x14ac:dyDescent="0.2">
      <c r="A183" s="234">
        <v>2.1818181818181819E-3</v>
      </c>
      <c r="C183" s="101"/>
    </row>
    <row r="184" spans="1:3" x14ac:dyDescent="0.2">
      <c r="A184" s="234">
        <v>2.4375E-3</v>
      </c>
      <c r="C184" s="101"/>
    </row>
    <row r="185" spans="1:3" x14ac:dyDescent="0.2">
      <c r="A185" s="234">
        <v>3.6486486486486487E-3</v>
      </c>
      <c r="C185" s="101"/>
    </row>
    <row r="186" spans="1:3" x14ac:dyDescent="0.2">
      <c r="A186" s="234">
        <v>2.0769230769230769E-3</v>
      </c>
      <c r="C186" s="101"/>
    </row>
    <row r="187" spans="1:3" x14ac:dyDescent="0.2">
      <c r="A187" s="234">
        <v>6.4285714285714285E-3</v>
      </c>
      <c r="C187" s="101"/>
    </row>
    <row r="188" spans="1:3" x14ac:dyDescent="0.2">
      <c r="A188" s="234">
        <v>1.4230769230769231E-2</v>
      </c>
      <c r="C188" s="101"/>
    </row>
    <row r="189" spans="1:3" x14ac:dyDescent="0.2">
      <c r="A189" s="234">
        <v>2.9166666666666668E-3</v>
      </c>
      <c r="C189" s="101"/>
    </row>
    <row r="190" spans="1:3" x14ac:dyDescent="0.2">
      <c r="A190" s="234">
        <v>1.5555555555555555E-3</v>
      </c>
      <c r="C190" s="101"/>
    </row>
    <row r="191" spans="1:3" x14ac:dyDescent="0.2">
      <c r="A191" s="234">
        <v>8.8888888888888889E-3</v>
      </c>
      <c r="C191" s="101"/>
    </row>
    <row r="192" spans="1:3" x14ac:dyDescent="0.2">
      <c r="A192" s="234">
        <v>4.4827586206896549E-3</v>
      </c>
      <c r="C192" s="101"/>
    </row>
    <row r="193" spans="1:3" x14ac:dyDescent="0.2">
      <c r="A193" s="234">
        <v>6.956521739130435E-3</v>
      </c>
      <c r="C193" s="101"/>
    </row>
    <row r="194" spans="1:3" x14ac:dyDescent="0.2">
      <c r="A194" s="234">
        <v>2.1917808219178085E-3</v>
      </c>
      <c r="C194" s="101"/>
    </row>
    <row r="195" spans="1:3" x14ac:dyDescent="0.2">
      <c r="A195" s="234">
        <v>9.2592592592592587E-3</v>
      </c>
      <c r="C195" s="101"/>
    </row>
    <row r="196" spans="1:3" x14ac:dyDescent="0.2">
      <c r="A196" s="234">
        <v>1.6999999999999999E-3</v>
      </c>
      <c r="C196" s="101"/>
    </row>
    <row r="197" spans="1:3" x14ac:dyDescent="0.2">
      <c r="A197" s="234">
        <v>2.5000000000000001E-3</v>
      </c>
      <c r="C197" s="101"/>
    </row>
    <row r="198" spans="1:3" x14ac:dyDescent="0.2">
      <c r="A198" s="234">
        <v>5.2307692307692315E-3</v>
      </c>
      <c r="C198" s="101"/>
    </row>
    <row r="199" spans="1:3" x14ac:dyDescent="0.2">
      <c r="A199" s="234">
        <v>3.8571428571428576E-3</v>
      </c>
      <c r="C199" s="101"/>
    </row>
    <row r="200" spans="1:3" x14ac:dyDescent="0.2">
      <c r="A200" s="234">
        <v>2.258064516129032E-3</v>
      </c>
      <c r="C200" s="101"/>
    </row>
    <row r="201" spans="1:3" x14ac:dyDescent="0.2">
      <c r="A201" s="234">
        <v>1.4545454545454547E-3</v>
      </c>
      <c r="C201" s="101"/>
    </row>
    <row r="202" spans="1:3" x14ac:dyDescent="0.2">
      <c r="A202" s="234">
        <v>7.5000000000000006E-3</v>
      </c>
      <c r="C202" s="101"/>
    </row>
    <row r="203" spans="1:3" x14ac:dyDescent="0.2">
      <c r="A203" s="234">
        <v>1.0869565217391304E-2</v>
      </c>
      <c r="C203" s="101"/>
    </row>
    <row r="204" spans="1:3" x14ac:dyDescent="0.2">
      <c r="A204" s="234">
        <v>5.0000000000000001E-3</v>
      </c>
      <c r="C204" s="101"/>
    </row>
    <row r="205" spans="1:3" x14ac:dyDescent="0.2">
      <c r="A205" s="234">
        <v>2.3030303030303029E-3</v>
      </c>
      <c r="C205" s="101"/>
    </row>
    <row r="206" spans="1:3" x14ac:dyDescent="0.2">
      <c r="A206" s="234">
        <v>4.7252747252747248E-4</v>
      </c>
      <c r="C206" s="101"/>
    </row>
    <row r="207" spans="1:3" x14ac:dyDescent="0.2">
      <c r="A207" s="234">
        <v>2.8358208955223878E-3</v>
      </c>
      <c r="C207" s="101"/>
    </row>
    <row r="208" spans="1:3" x14ac:dyDescent="0.2">
      <c r="A208" s="234">
        <v>2.5000000000000001E-3</v>
      </c>
      <c r="C208" s="101"/>
    </row>
    <row r="209" spans="1:3" x14ac:dyDescent="0.2">
      <c r="A209" s="234">
        <v>1.8235294117647058E-3</v>
      </c>
      <c r="C209" s="101"/>
    </row>
    <row r="210" spans="1:3" x14ac:dyDescent="0.2">
      <c r="A210" s="234">
        <v>1.3692307692307693E-3</v>
      </c>
      <c r="C210" s="101"/>
    </row>
    <row r="211" spans="1:3" x14ac:dyDescent="0.2">
      <c r="A211" s="234">
        <v>5.5555555555555558E-3</v>
      </c>
      <c r="C211" s="101"/>
    </row>
    <row r="212" spans="1:3" x14ac:dyDescent="0.2">
      <c r="A212" s="234">
        <v>6.2068965517241377E-3</v>
      </c>
      <c r="C212" s="101"/>
    </row>
    <row r="213" spans="1:3" x14ac:dyDescent="0.2">
      <c r="A213" s="234">
        <v>3.8235294117647061E-3</v>
      </c>
      <c r="C213" s="101"/>
    </row>
    <row r="214" spans="1:3" x14ac:dyDescent="0.2">
      <c r="A214" s="234">
        <v>6.8750000000000007E-4</v>
      </c>
      <c r="C214" s="101"/>
    </row>
    <row r="215" spans="1:3" x14ac:dyDescent="0.2">
      <c r="A215" s="234">
        <v>1.5942028985507248E-3</v>
      </c>
      <c r="C215" s="101"/>
    </row>
    <row r="216" spans="1:3" x14ac:dyDescent="0.2">
      <c r="A216" s="234">
        <v>2.0444444444444447E-3</v>
      </c>
      <c r="C216" s="101"/>
    </row>
    <row r="217" spans="1:3" x14ac:dyDescent="0.2">
      <c r="A217" s="234">
        <v>2.4444444444444444E-3</v>
      </c>
      <c r="C217" s="101"/>
    </row>
    <row r="218" spans="1:3" x14ac:dyDescent="0.2">
      <c r="A218" s="234">
        <v>2.4166666666666668E-3</v>
      </c>
      <c r="C218" s="101"/>
    </row>
    <row r="219" spans="1:3" x14ac:dyDescent="0.2">
      <c r="A219" s="234">
        <v>1.5999999999999999E-3</v>
      </c>
      <c r="C219" s="101"/>
    </row>
    <row r="220" spans="1:3" x14ac:dyDescent="0.2">
      <c r="A220" s="234">
        <v>2.9113924050632911E-3</v>
      </c>
      <c r="C220" s="101"/>
    </row>
    <row r="221" spans="1:3" x14ac:dyDescent="0.2">
      <c r="A221" s="234">
        <v>3.0000000000000001E-3</v>
      </c>
      <c r="C221" s="101"/>
    </row>
    <row r="222" spans="1:3" x14ac:dyDescent="0.2">
      <c r="A222" s="234">
        <v>1.2800000000000001E-3</v>
      </c>
      <c r="C222" s="101"/>
    </row>
    <row r="223" spans="1:3" x14ac:dyDescent="0.2">
      <c r="A223" s="234">
        <v>1.9142857142857145E-3</v>
      </c>
      <c r="C223" s="101"/>
    </row>
    <row r="224" spans="1:3" x14ac:dyDescent="0.2">
      <c r="A224" s="234">
        <v>2.9411764705882353E-3</v>
      </c>
      <c r="C224" s="101"/>
    </row>
    <row r="225" spans="1:3" x14ac:dyDescent="0.2">
      <c r="A225" s="234">
        <v>4.4705882352941178E-4</v>
      </c>
      <c r="C225" s="101"/>
    </row>
    <row r="226" spans="1:3" x14ac:dyDescent="0.2">
      <c r="A226" s="234">
        <v>3.7681159420289854E-4</v>
      </c>
      <c r="C226" s="101"/>
    </row>
    <row r="227" spans="1:3" x14ac:dyDescent="0.2">
      <c r="A227" s="234">
        <v>5.9374999999999999E-4</v>
      </c>
      <c r="C227" s="101"/>
    </row>
    <row r="228" spans="1:3" x14ac:dyDescent="0.2">
      <c r="A228" s="234">
        <v>2.6816840976133013E-3</v>
      </c>
      <c r="C228" s="101"/>
    </row>
    <row r="229" spans="1:3" x14ac:dyDescent="0.2">
      <c r="A229" s="234">
        <v>8.4375000000000006E-3</v>
      </c>
      <c r="C229" s="101"/>
    </row>
    <row r="230" spans="1:3" x14ac:dyDescent="0.2">
      <c r="A230" s="234">
        <v>2.8333333333333335E-3</v>
      </c>
      <c r="C230" s="101"/>
    </row>
    <row r="231" spans="1:3" x14ac:dyDescent="0.2">
      <c r="A231" s="234">
        <v>1.0405405405405405E-2</v>
      </c>
      <c r="C231" s="101"/>
    </row>
    <row r="232" spans="1:3" x14ac:dyDescent="0.2">
      <c r="A232" s="234">
        <v>1.0400000000000001E-2</v>
      </c>
      <c r="C232" s="101"/>
    </row>
    <row r="233" spans="1:3" x14ac:dyDescent="0.2">
      <c r="A233" s="234">
        <v>1.8604651162790697E-3</v>
      </c>
      <c r="C233" s="101"/>
    </row>
    <row r="234" spans="1:3" x14ac:dyDescent="0.2">
      <c r="A234" s="234">
        <v>3.5937500000000002E-3</v>
      </c>
      <c r="C234" s="101"/>
    </row>
    <row r="235" spans="1:3" x14ac:dyDescent="0.2">
      <c r="A235" s="234">
        <v>1.6944444444444443E-2</v>
      </c>
      <c r="C235" s="101"/>
    </row>
    <row r="236" spans="1:3" x14ac:dyDescent="0.2">
      <c r="A236" s="234">
        <v>3.3888888888888885E-2</v>
      </c>
      <c r="C236" s="101"/>
    </row>
    <row r="237" spans="1:3" x14ac:dyDescent="0.2">
      <c r="A237" s="234">
        <v>1.4999999999999999E-2</v>
      </c>
      <c r="C237" s="101"/>
    </row>
    <row r="238" spans="1:3" x14ac:dyDescent="0.2">
      <c r="A238" s="234">
        <v>1.460674157303371E-3</v>
      </c>
      <c r="C238" s="101"/>
    </row>
    <row r="239" spans="1:3" x14ac:dyDescent="0.2">
      <c r="A239" s="234">
        <v>1.7499999999999998E-2</v>
      </c>
      <c r="C239" s="101"/>
    </row>
    <row r="240" spans="1:3" x14ac:dyDescent="0.2">
      <c r="A240" s="234">
        <v>1.9387755102040816E-2</v>
      </c>
      <c r="C240" s="101"/>
    </row>
    <row r="241" spans="1:3" x14ac:dyDescent="0.2">
      <c r="A241" s="234">
        <v>2.9268292682926828E-2</v>
      </c>
      <c r="C241" s="101"/>
    </row>
    <row r="242" spans="1:3" x14ac:dyDescent="0.2">
      <c r="A242" s="234">
        <v>1.2903225806451615E-2</v>
      </c>
      <c r="C242" s="101"/>
    </row>
    <row r="243" spans="1:3" x14ac:dyDescent="0.2">
      <c r="A243" s="234">
        <v>5.0000000000000001E-3</v>
      </c>
      <c r="C243" s="101"/>
    </row>
    <row r="244" spans="1:3" x14ac:dyDescent="0.2">
      <c r="A244" s="234">
        <v>3.4230769230769231E-2</v>
      </c>
      <c r="C244" s="101"/>
    </row>
    <row r="245" spans="1:3" x14ac:dyDescent="0.2">
      <c r="A245" s="234">
        <v>8.5714285714285701E-3</v>
      </c>
      <c r="C245" s="101"/>
    </row>
    <row r="246" spans="1:3" x14ac:dyDescent="0.2">
      <c r="A246" s="234">
        <v>1.4999999999999999E-2</v>
      </c>
      <c r="C246" s="101"/>
    </row>
    <row r="247" spans="1:3" x14ac:dyDescent="0.2">
      <c r="A247" s="234">
        <v>9.285714285714286E-3</v>
      </c>
      <c r="C247" s="101"/>
    </row>
    <row r="248" spans="1:3" x14ac:dyDescent="0.2">
      <c r="A248" s="234">
        <v>8.4228187919463075E-3</v>
      </c>
      <c r="C248" s="101"/>
    </row>
    <row r="249" spans="1:3" x14ac:dyDescent="0.2">
      <c r="A249" s="234">
        <v>1.3333333333333334E-2</v>
      </c>
      <c r="C249" s="101"/>
    </row>
    <row r="250" spans="1:3" x14ac:dyDescent="0.2">
      <c r="A250" s="234">
        <v>1.6470588235294119E-4</v>
      </c>
      <c r="C250" s="101"/>
    </row>
    <row r="251" spans="1:3" x14ac:dyDescent="0.2">
      <c r="A251" s="234">
        <v>6.6666666666666675E-4</v>
      </c>
      <c r="C251" s="101"/>
    </row>
    <row r="252" spans="1:3" x14ac:dyDescent="0.2">
      <c r="A252" s="234">
        <v>8.2727272727272736E-3</v>
      </c>
      <c r="C252" s="101"/>
    </row>
    <row r="253" spans="1:3" x14ac:dyDescent="0.2">
      <c r="A253" s="234">
        <v>8.1052631578947367E-4</v>
      </c>
      <c r="C253" s="101"/>
    </row>
    <row r="254" spans="1:3" x14ac:dyDescent="0.2">
      <c r="A254" s="234">
        <v>7.4117647058823529E-3</v>
      </c>
      <c r="C254" s="101"/>
    </row>
    <row r="255" spans="1:3" x14ac:dyDescent="0.2">
      <c r="A255" s="234">
        <v>9.6551724137931047E-4</v>
      </c>
      <c r="C255" s="101"/>
    </row>
    <row r="256" spans="1:3" x14ac:dyDescent="0.2">
      <c r="A256" s="234">
        <v>2.935483870967742E-3</v>
      </c>
      <c r="C256" s="101"/>
    </row>
    <row r="257" spans="1:3" x14ac:dyDescent="0.2">
      <c r="A257" s="234">
        <v>2.9473684210526313E-3</v>
      </c>
      <c r="C257" s="101"/>
    </row>
    <row r="258" spans="1:3" x14ac:dyDescent="0.2">
      <c r="A258" s="234">
        <v>1.3999999999999999E-4</v>
      </c>
      <c r="C258" s="101"/>
    </row>
    <row r="259" spans="1:3" x14ac:dyDescent="0.2">
      <c r="A259" s="234">
        <v>9.2424242424242421E-4</v>
      </c>
      <c r="C259" s="101"/>
    </row>
    <row r="260" spans="1:3" x14ac:dyDescent="0.2">
      <c r="A260" s="234">
        <v>1.3783783783783784E-2</v>
      </c>
      <c r="C260" s="101"/>
    </row>
    <row r="261" spans="1:3" x14ac:dyDescent="0.2">
      <c r="A261" s="234">
        <v>1.5428571428571431E-4</v>
      </c>
      <c r="C261" s="101"/>
    </row>
    <row r="262" spans="1:3" x14ac:dyDescent="0.2">
      <c r="A262" s="234">
        <v>3.2777777777777775E-4</v>
      </c>
      <c r="C262" s="101"/>
    </row>
    <row r="263" spans="1:3" x14ac:dyDescent="0.2">
      <c r="A263" s="234">
        <v>2.1621621621621622E-3</v>
      </c>
      <c r="C263" s="101"/>
    </row>
    <row r="264" spans="1:3" x14ac:dyDescent="0.2">
      <c r="A264" s="234">
        <v>3.0909090909090909E-4</v>
      </c>
      <c r="C264" s="101"/>
    </row>
    <row r="265" spans="1:3" x14ac:dyDescent="0.2">
      <c r="A265" s="234">
        <v>1.2352941176470587E-4</v>
      </c>
      <c r="C265" s="101"/>
    </row>
    <row r="266" spans="1:3" x14ac:dyDescent="0.2">
      <c r="A266" s="234">
        <v>4.0952380952380949E-4</v>
      </c>
      <c r="C266" s="101"/>
    </row>
    <row r="267" spans="1:3" x14ac:dyDescent="0.2">
      <c r="A267" s="234">
        <v>6.8571428571428568E-3</v>
      </c>
      <c r="C267" s="101"/>
    </row>
    <row r="268" spans="1:3" x14ac:dyDescent="0.2">
      <c r="A268" s="234">
        <v>6.9230769230769226E-4</v>
      </c>
      <c r="C268" s="101"/>
    </row>
    <row r="269" spans="1:3" x14ac:dyDescent="0.2">
      <c r="A269" s="234">
        <v>6.2500000000000001E-4</v>
      </c>
      <c r="C269" s="101"/>
    </row>
    <row r="270" spans="1:3" x14ac:dyDescent="0.2">
      <c r="A270" s="234">
        <v>5.0000000000000001E-4</v>
      </c>
      <c r="C270" s="101"/>
    </row>
    <row r="271" spans="1:3" x14ac:dyDescent="0.2">
      <c r="A271" s="234">
        <v>1.9230769230769232E-3</v>
      </c>
      <c r="C271" s="101"/>
    </row>
    <row r="272" spans="1:3" x14ac:dyDescent="0.2">
      <c r="A272" s="234">
        <v>1.9285714285714288E-3</v>
      </c>
      <c r="C272" s="101"/>
    </row>
    <row r="273" spans="1:3" x14ac:dyDescent="0.2">
      <c r="A273" s="234">
        <v>5.3076923076923075E-3</v>
      </c>
      <c r="C273" s="101"/>
    </row>
    <row r="274" spans="1:3" x14ac:dyDescent="0.2">
      <c r="A274" s="234">
        <v>2.3880597014925373E-2</v>
      </c>
      <c r="C274" s="101"/>
    </row>
    <row r="275" spans="1:3" x14ac:dyDescent="0.2">
      <c r="A275" s="234">
        <v>3.3333333333333333E-2</v>
      </c>
      <c r="C275" s="101"/>
    </row>
    <row r="276" spans="1:3" x14ac:dyDescent="0.2">
      <c r="A276" s="234">
        <v>1.2931034482758621E-2</v>
      </c>
      <c r="C276" s="101"/>
    </row>
    <row r="277" spans="1:3" x14ac:dyDescent="0.2">
      <c r="A277" s="234">
        <v>4.2307692307692303E-2</v>
      </c>
      <c r="C277" s="101"/>
    </row>
    <row r="278" spans="1:3" x14ac:dyDescent="0.2">
      <c r="A278" s="234">
        <v>2.642857142857143E-4</v>
      </c>
      <c r="C278" s="101"/>
    </row>
    <row r="279" spans="1:3" x14ac:dyDescent="0.2">
      <c r="A279" s="234">
        <v>1.9333333333333333E-3</v>
      </c>
      <c r="C279" s="101"/>
    </row>
    <row r="280" spans="1:3" x14ac:dyDescent="0.2">
      <c r="A280" s="234">
        <v>7.1111111111111115E-3</v>
      </c>
      <c r="C280" s="101"/>
    </row>
    <row r="281" spans="1:3" x14ac:dyDescent="0.2">
      <c r="A281" s="234">
        <v>8.3157894736842104E-3</v>
      </c>
      <c r="C281" s="101"/>
    </row>
    <row r="282" spans="1:3" x14ac:dyDescent="0.2">
      <c r="A282" s="234">
        <v>1.0434782608695653E-3</v>
      </c>
      <c r="C282" s="101"/>
    </row>
    <row r="283" spans="1:3" x14ac:dyDescent="0.2">
      <c r="A283" s="234">
        <v>3.8999999999999999E-4</v>
      </c>
      <c r="C283" s="101"/>
    </row>
    <row r="284" spans="1:3" x14ac:dyDescent="0.2">
      <c r="A284" s="234">
        <v>3.5384615384615386E-4</v>
      </c>
      <c r="C284" s="101"/>
    </row>
    <row r="285" spans="1:3" x14ac:dyDescent="0.2">
      <c r="A285" s="234">
        <v>3.5483870967741938E-3</v>
      </c>
      <c r="C285" s="101"/>
    </row>
    <row r="286" spans="1:3" x14ac:dyDescent="0.2">
      <c r="A286" s="234">
        <v>3.0416666666666665E-3</v>
      </c>
      <c r="C286" s="101"/>
    </row>
    <row r="287" spans="1:3" x14ac:dyDescent="0.2">
      <c r="A287" s="234">
        <v>3.1600000000000003E-2</v>
      </c>
      <c r="C287" s="101"/>
    </row>
    <row r="288" spans="1:3" x14ac:dyDescent="0.2">
      <c r="A288" s="234">
        <v>2.0370370370370372E-4</v>
      </c>
      <c r="C288" s="101"/>
    </row>
    <row r="289" spans="1:3" x14ac:dyDescent="0.2">
      <c r="A289" s="234">
        <v>3.5000000000000004E-5</v>
      </c>
      <c r="C289" s="101"/>
    </row>
    <row r="290" spans="1:3" x14ac:dyDescent="0.2">
      <c r="A290" s="234">
        <v>6.1538461538461541E-4</v>
      </c>
      <c r="C290" s="101"/>
    </row>
    <row r="291" spans="1:3" x14ac:dyDescent="0.2">
      <c r="A291" s="234">
        <v>2.1818181818181819E-3</v>
      </c>
      <c r="C291" s="101"/>
    </row>
    <row r="292" spans="1:3" x14ac:dyDescent="0.2">
      <c r="A292" s="234">
        <v>1.3043478260869564E-3</v>
      </c>
      <c r="C292" s="101"/>
    </row>
    <row r="293" spans="1:3" x14ac:dyDescent="0.2">
      <c r="A293" s="234">
        <v>2E-3</v>
      </c>
      <c r="C293" s="101"/>
    </row>
    <row r="294" spans="1:3" x14ac:dyDescent="0.2">
      <c r="A294" s="234">
        <v>6.3414634146341466E-4</v>
      </c>
      <c r="C294" s="101"/>
    </row>
    <row r="295" spans="1:3" x14ac:dyDescent="0.2">
      <c r="A295" s="234">
        <v>3.181818181818182E-4</v>
      </c>
      <c r="C295" s="101"/>
    </row>
    <row r="296" spans="1:3" x14ac:dyDescent="0.2">
      <c r="A296" s="234">
        <v>2.7058823529411765E-3</v>
      </c>
      <c r="C296" s="101"/>
    </row>
    <row r="297" spans="1:3" x14ac:dyDescent="0.2">
      <c r="A297" s="234">
        <v>3.8695652173913043E-3</v>
      </c>
      <c r="C297" s="101"/>
    </row>
    <row r="298" spans="1:3" x14ac:dyDescent="0.2">
      <c r="A298" s="234">
        <v>3.6363636363636361E-4</v>
      </c>
      <c r="C298" s="101"/>
    </row>
    <row r="299" spans="1:3" x14ac:dyDescent="0.2">
      <c r="A299" s="234">
        <v>1.0980392156862745E-3</v>
      </c>
      <c r="C299" s="101"/>
    </row>
    <row r="300" spans="1:3" x14ac:dyDescent="0.2">
      <c r="A300" s="234">
        <v>2.4285714285714284E-3</v>
      </c>
      <c r="C300" s="101"/>
    </row>
    <row r="301" spans="1:3" x14ac:dyDescent="0.2">
      <c r="A301" s="234">
        <v>2.7551020408163266E-3</v>
      </c>
      <c r="C301" s="101"/>
    </row>
    <row r="302" spans="1:3" x14ac:dyDescent="0.2">
      <c r="A302" s="234">
        <v>1.44E-2</v>
      </c>
      <c r="C302" s="101"/>
    </row>
    <row r="303" spans="1:3" x14ac:dyDescent="0.2">
      <c r="A303" s="234">
        <v>1.7857142857142857E-3</v>
      </c>
      <c r="C303" s="101"/>
    </row>
    <row r="304" spans="1:3" x14ac:dyDescent="0.2">
      <c r="A304" s="234">
        <v>2.6363636363636363E-3</v>
      </c>
      <c r="C304" s="101"/>
    </row>
    <row r="305" spans="1:3" x14ac:dyDescent="0.2">
      <c r="A305" s="234">
        <v>3.3333333333333333E-2</v>
      </c>
      <c r="C305" s="101"/>
    </row>
    <row r="306" spans="1:3" x14ac:dyDescent="0.2">
      <c r="A306" s="234">
        <v>8.8235294117647058E-3</v>
      </c>
      <c r="C306" s="101"/>
    </row>
    <row r="307" spans="1:3" x14ac:dyDescent="0.2">
      <c r="A307" s="234">
        <v>3.2187500000000003E-3</v>
      </c>
      <c r="C307" s="101"/>
    </row>
    <row r="308" spans="1:3" x14ac:dyDescent="0.2">
      <c r="A308" s="234">
        <v>7.0394736842105269E-4</v>
      </c>
      <c r="C308" s="101"/>
    </row>
    <row r="309" spans="1:3" x14ac:dyDescent="0.2">
      <c r="A309" s="234">
        <v>5.0000000000000001E-4</v>
      </c>
      <c r="C309" s="101"/>
    </row>
    <row r="310" spans="1:3" x14ac:dyDescent="0.2">
      <c r="A310" s="234">
        <v>2.0202020202020202E-3</v>
      </c>
      <c r="C310" s="101"/>
    </row>
    <row r="311" spans="1:3" x14ac:dyDescent="0.2">
      <c r="A311" s="234">
        <v>2E-3</v>
      </c>
      <c r="C311" s="101"/>
    </row>
    <row r="312" spans="1:3" x14ac:dyDescent="0.2">
      <c r="A312" s="234">
        <v>4.6511627906976744E-3</v>
      </c>
      <c r="C312" s="101"/>
    </row>
    <row r="313" spans="1:3" x14ac:dyDescent="0.2">
      <c r="A313" s="234">
        <v>3.375E-3</v>
      </c>
      <c r="C313" s="101"/>
    </row>
    <row r="314" spans="1:3" x14ac:dyDescent="0.2">
      <c r="A314" s="234">
        <v>2.3863636363636366E-3</v>
      </c>
      <c r="C314" s="101"/>
    </row>
    <row r="315" spans="1:3" x14ac:dyDescent="0.2">
      <c r="A315" s="234">
        <v>2.0250000000000001E-2</v>
      </c>
      <c r="C315" s="101"/>
    </row>
    <row r="316" spans="1:3" x14ac:dyDescent="0.2">
      <c r="A316" s="234">
        <v>5.0625000000000002E-3</v>
      </c>
      <c r="C316" s="101"/>
    </row>
    <row r="317" spans="1:3" x14ac:dyDescent="0.2">
      <c r="A317" s="234">
        <v>1.35E-2</v>
      </c>
      <c r="C317" s="101"/>
    </row>
    <row r="318" spans="1:3" x14ac:dyDescent="0.2">
      <c r="A318" s="234">
        <v>6.4406779661016949E-3</v>
      </c>
      <c r="C318" s="101"/>
    </row>
    <row r="319" spans="1:3" x14ac:dyDescent="0.2">
      <c r="A319" s="234">
        <v>9.0476190476190474E-3</v>
      </c>
      <c r="C319" s="101"/>
    </row>
    <row r="320" spans="1:3" x14ac:dyDescent="0.2">
      <c r="A320" s="234">
        <v>7.4509803921568628E-3</v>
      </c>
      <c r="C320" s="101"/>
    </row>
    <row r="321" spans="1:3" x14ac:dyDescent="0.2">
      <c r="A321" s="234">
        <v>8.2608695652173908E-3</v>
      </c>
      <c r="C321" s="101"/>
    </row>
    <row r="322" spans="1:3" x14ac:dyDescent="0.2">
      <c r="A322" s="234">
        <v>5.5319148936170221E-3</v>
      </c>
      <c r="C322" s="101"/>
    </row>
    <row r="323" spans="1:3" x14ac:dyDescent="0.2">
      <c r="A323" s="234">
        <v>7.8787878787878792E-3</v>
      </c>
      <c r="C323" s="101"/>
    </row>
    <row r="324" spans="1:3" x14ac:dyDescent="0.2">
      <c r="A324" s="234">
        <v>9.1228070175438606E-3</v>
      </c>
      <c r="C324" s="101"/>
    </row>
    <row r="325" spans="1:3" x14ac:dyDescent="0.2">
      <c r="A325" s="234">
        <v>8.5245901639344271E-3</v>
      </c>
      <c r="C325" s="101"/>
    </row>
    <row r="326" spans="1:3" x14ac:dyDescent="0.2">
      <c r="A326" s="234">
        <v>5.6097560975609745E-3</v>
      </c>
      <c r="C326" s="101"/>
    </row>
    <row r="327" spans="1:3" x14ac:dyDescent="0.2">
      <c r="A327" s="234">
        <v>7.9310344827586195E-3</v>
      </c>
      <c r="C327" s="101"/>
    </row>
    <row r="328" spans="1:3" x14ac:dyDescent="0.2">
      <c r="A328" s="234">
        <v>7.9310344827586195E-3</v>
      </c>
      <c r="C328" s="101"/>
    </row>
    <row r="329" spans="1:3" x14ac:dyDescent="0.2">
      <c r="A329" s="234">
        <v>7.6666666666666654E-3</v>
      </c>
      <c r="C329" s="101"/>
    </row>
    <row r="330" spans="1:3" x14ac:dyDescent="0.2">
      <c r="A330" s="234">
        <v>4.7499999999999999E-3</v>
      </c>
      <c r="C330" s="101"/>
    </row>
    <row r="331" spans="1:3" x14ac:dyDescent="0.2">
      <c r="A331" s="234">
        <v>6.7857142857142855E-3</v>
      </c>
      <c r="C331" s="101"/>
    </row>
    <row r="332" spans="1:3" x14ac:dyDescent="0.2">
      <c r="A332" s="234">
        <v>1.0363636363636363E-2</v>
      </c>
      <c r="C332" s="101"/>
    </row>
    <row r="333" spans="1:3" x14ac:dyDescent="0.2">
      <c r="A333" s="234">
        <v>8.9062499999999992E-3</v>
      </c>
      <c r="C333" s="101"/>
    </row>
    <row r="334" spans="1:3" x14ac:dyDescent="0.2">
      <c r="A334" s="234">
        <v>5.3571428571428572E-3</v>
      </c>
      <c r="C334" s="101"/>
    </row>
    <row r="335" spans="1:3" x14ac:dyDescent="0.2">
      <c r="A335" s="234">
        <v>7.5000000000000006E-3</v>
      </c>
      <c r="C335" s="101"/>
    </row>
    <row r="336" spans="1:3" x14ac:dyDescent="0.2">
      <c r="A336" s="234">
        <v>7.5000000000000006E-3</v>
      </c>
      <c r="C336" s="101"/>
    </row>
    <row r="337" spans="1:3" x14ac:dyDescent="0.2">
      <c r="A337" s="234">
        <v>8.3333333333333332E-3</v>
      </c>
      <c r="C337" s="101"/>
    </row>
    <row r="338" spans="1:3" x14ac:dyDescent="0.2">
      <c r="A338" s="234">
        <v>9.2307692307692299E-3</v>
      </c>
      <c r="C338" s="101"/>
    </row>
    <row r="339" spans="1:3" x14ac:dyDescent="0.2">
      <c r="A339" s="234">
        <v>4.3636363636363629E-3</v>
      </c>
      <c r="C339" s="101"/>
    </row>
    <row r="340" spans="1:3" x14ac:dyDescent="0.2">
      <c r="A340" s="234">
        <v>5.909090909090909E-3</v>
      </c>
      <c r="C340" s="101"/>
    </row>
    <row r="341" spans="1:3" x14ac:dyDescent="0.2">
      <c r="A341" s="234">
        <v>1.1818181818181817E-3</v>
      </c>
      <c r="C341" s="101"/>
    </row>
    <row r="342" spans="1:3" x14ac:dyDescent="0.2">
      <c r="A342" s="234">
        <v>1.1875E-2</v>
      </c>
      <c r="C342" s="101"/>
    </row>
    <row r="343" spans="1:3" x14ac:dyDescent="0.2">
      <c r="A343" s="234">
        <v>7.3076923076923076E-3</v>
      </c>
      <c r="C343" s="101"/>
    </row>
    <row r="344" spans="1:3" x14ac:dyDescent="0.2">
      <c r="A344" s="234">
        <v>3.3529411764705876E-3</v>
      </c>
      <c r="C344" s="101"/>
    </row>
    <row r="345" spans="1:3" x14ac:dyDescent="0.2">
      <c r="A345" s="234">
        <v>9.2307692307692299E-3</v>
      </c>
      <c r="C345" s="101"/>
    </row>
    <row r="346" spans="1:3" x14ac:dyDescent="0.2">
      <c r="A346" s="234">
        <v>2.0338983050847458E-3</v>
      </c>
      <c r="C346" s="101"/>
    </row>
    <row r="347" spans="1:3" x14ac:dyDescent="0.2">
      <c r="A347" s="234">
        <v>7.0588235294117652E-4</v>
      </c>
      <c r="C347" s="101"/>
    </row>
    <row r="348" spans="1:3" x14ac:dyDescent="0.2">
      <c r="A348" s="234">
        <v>7.9347826086956522E-2</v>
      </c>
      <c r="C348" s="101"/>
    </row>
    <row r="349" spans="1:3" x14ac:dyDescent="0.2">
      <c r="A349" s="234">
        <v>8.7499999999999991E-3</v>
      </c>
      <c r="C349" s="101"/>
    </row>
    <row r="350" spans="1:3" x14ac:dyDescent="0.2">
      <c r="A350" s="234">
        <v>6.5116279069767436E-3</v>
      </c>
      <c r="C350" s="101"/>
    </row>
    <row r="351" spans="1:3" x14ac:dyDescent="0.2">
      <c r="A351" s="234">
        <v>2.1374045801526714E-2</v>
      </c>
      <c r="C351" s="101"/>
    </row>
    <row r="352" spans="1:3" x14ac:dyDescent="0.2">
      <c r="A352" s="234">
        <v>6.3013698630136981E-3</v>
      </c>
      <c r="C352" s="101"/>
    </row>
    <row r="353" spans="1:3" x14ac:dyDescent="0.2">
      <c r="A353" s="234">
        <v>5.1282051282051282E-3</v>
      </c>
      <c r="C353" s="101"/>
    </row>
    <row r="354" spans="1:3" x14ac:dyDescent="0.2">
      <c r="A354" s="234">
        <v>6.2500000000000003E-3</v>
      </c>
      <c r="C354" s="101"/>
    </row>
    <row r="355" spans="1:3" x14ac:dyDescent="0.2">
      <c r="A355" s="234">
        <v>1.9417475728155338E-2</v>
      </c>
      <c r="C355" s="101"/>
    </row>
    <row r="356" spans="1:3" x14ac:dyDescent="0.2">
      <c r="A356" s="234">
        <v>7.2972972972972982E-3</v>
      </c>
      <c r="C356" s="101"/>
    </row>
    <row r="357" spans="1:3" x14ac:dyDescent="0.2">
      <c r="A357" s="234">
        <v>7.0129870129870134E-3</v>
      </c>
      <c r="C357" s="101"/>
    </row>
    <row r="358" spans="1:3" x14ac:dyDescent="0.2">
      <c r="A358" s="234">
        <v>3.0000000000000002E-2</v>
      </c>
      <c r="C358" s="101"/>
    </row>
    <row r="359" spans="1:3" x14ac:dyDescent="0.2">
      <c r="A359" s="234">
        <v>5.5000000000000014E-3</v>
      </c>
      <c r="C359" s="101"/>
    </row>
    <row r="360" spans="1:3" x14ac:dyDescent="0.2">
      <c r="A360" s="234">
        <v>5.6701030927835058E-3</v>
      </c>
      <c r="C360" s="101"/>
    </row>
    <row r="361" spans="1:3" x14ac:dyDescent="0.2">
      <c r="A361" s="234">
        <v>2.1153846153846155E-2</v>
      </c>
      <c r="C361" s="101"/>
    </row>
    <row r="362" spans="1:3" x14ac:dyDescent="0.2">
      <c r="A362" s="234">
        <v>1.2571428571428572E-2</v>
      </c>
      <c r="C362" s="101"/>
    </row>
    <row r="363" spans="1:3" x14ac:dyDescent="0.2">
      <c r="A363" s="234">
        <v>8.0000000000000002E-3</v>
      </c>
      <c r="C363" s="101"/>
    </row>
    <row r="364" spans="1:3" x14ac:dyDescent="0.2">
      <c r="A364" s="234">
        <v>1.1999999999999999E-2</v>
      </c>
      <c r="C364" s="101"/>
    </row>
    <row r="365" spans="1:3" x14ac:dyDescent="0.2">
      <c r="A365" s="234">
        <v>3.9130434782608692E-2</v>
      </c>
      <c r="C365" s="101"/>
    </row>
    <row r="366" spans="1:3" x14ac:dyDescent="0.2">
      <c r="A366" s="234">
        <v>2.075471698113208E-3</v>
      </c>
      <c r="C366" s="101"/>
    </row>
    <row r="367" spans="1:3" x14ac:dyDescent="0.2">
      <c r="A367" s="234">
        <v>1.1615628299894406E-3</v>
      </c>
      <c r="C367" s="101"/>
    </row>
    <row r="368" spans="1:3" x14ac:dyDescent="0.2">
      <c r="A368" s="234">
        <v>2.2000000000000006E-3</v>
      </c>
      <c r="C368" s="101"/>
    </row>
    <row r="369" spans="1:3" x14ac:dyDescent="0.2">
      <c r="A369" s="234">
        <v>2.53411306042885E-3</v>
      </c>
      <c r="C369" s="101"/>
    </row>
    <row r="370" spans="1:3" x14ac:dyDescent="0.2">
      <c r="A370" s="234">
        <v>1.3933547695605575E-3</v>
      </c>
      <c r="C370" s="101"/>
    </row>
    <row r="371" spans="1:3" x14ac:dyDescent="0.2">
      <c r="A371" s="234">
        <v>2.53411306042885E-3</v>
      </c>
      <c r="C371" s="101"/>
    </row>
    <row r="372" spans="1:3" x14ac:dyDescent="0.2">
      <c r="A372" s="234">
        <v>2.8048780487804881E-3</v>
      </c>
      <c r="C372" s="101"/>
    </row>
    <row r="373" spans="1:3" x14ac:dyDescent="0.2">
      <c r="A373" s="234">
        <v>1.2105263157894737E-3</v>
      </c>
      <c r="C373" s="101"/>
    </row>
    <row r="374" spans="1:3" x14ac:dyDescent="0.2">
      <c r="A374" s="234">
        <v>2.7380952380952383E-3</v>
      </c>
      <c r="C374" s="101"/>
    </row>
    <row r="375" spans="1:3" x14ac:dyDescent="0.2">
      <c r="A375" s="234">
        <v>2.583732057416268E-3</v>
      </c>
      <c r="C375" s="101"/>
    </row>
    <row r="376" spans="1:3" x14ac:dyDescent="0.2">
      <c r="A376" s="234">
        <v>1.2272727272727275E-3</v>
      </c>
      <c r="C376" s="101"/>
    </row>
    <row r="377" spans="1:3" x14ac:dyDescent="0.2">
      <c r="A377" s="234">
        <v>2.5714285714285717E-3</v>
      </c>
      <c r="C377" s="101"/>
    </row>
    <row r="378" spans="1:3" x14ac:dyDescent="0.2">
      <c r="A378" s="234">
        <v>1.2980769230769231E-3</v>
      </c>
      <c r="C378" s="101"/>
    </row>
    <row r="379" spans="1:3" x14ac:dyDescent="0.2">
      <c r="A379" s="234">
        <v>1.588235294117647E-3</v>
      </c>
      <c r="C379" s="101"/>
    </row>
    <row r="380" spans="1:3" x14ac:dyDescent="0.2">
      <c r="A380" s="234">
        <v>1.4673913043478262E-3</v>
      </c>
      <c r="C380" s="101"/>
    </row>
    <row r="381" spans="1:3" x14ac:dyDescent="0.2">
      <c r="A381" s="234">
        <v>1.6260162601626016E-3</v>
      </c>
      <c r="C381" s="101"/>
    </row>
    <row r="382" spans="1:3" x14ac:dyDescent="0.2">
      <c r="A382" s="234">
        <v>1.4285714285714286E-3</v>
      </c>
      <c r="C382" s="101"/>
    </row>
    <row r="383" spans="1:3" x14ac:dyDescent="0.2">
      <c r="A383" s="234">
        <v>1.9230769230769232E-3</v>
      </c>
      <c r="C383" s="101"/>
    </row>
    <row r="384" spans="1:3" x14ac:dyDescent="0.2">
      <c r="A384" s="234">
        <v>2.5811209439528029E-4</v>
      </c>
      <c r="C384" s="101"/>
    </row>
    <row r="385" spans="1:3" x14ac:dyDescent="0.2">
      <c r="A385" s="234">
        <v>1.8421052631578949E-3</v>
      </c>
      <c r="C385" s="101"/>
    </row>
    <row r="386" spans="1:3" x14ac:dyDescent="0.2">
      <c r="A386" s="234">
        <v>2.5000000000000001E-4</v>
      </c>
      <c r="C386" s="101"/>
    </row>
    <row r="387" spans="1:3" x14ac:dyDescent="0.2">
      <c r="A387" s="234">
        <v>1.8749999999999999E-3</v>
      </c>
      <c r="C387" s="101"/>
    </row>
    <row r="388" spans="1:3" x14ac:dyDescent="0.2">
      <c r="A388" s="234">
        <v>3.1250000000000002E-3</v>
      </c>
      <c r="C388" s="101"/>
    </row>
    <row r="389" spans="1:3" x14ac:dyDescent="0.2">
      <c r="A389" s="234">
        <v>3.2432432432432426E-3</v>
      </c>
      <c r="C389" s="101"/>
    </row>
    <row r="390" spans="1:3" x14ac:dyDescent="0.2">
      <c r="A390" s="234">
        <v>4.8000000000000001E-4</v>
      </c>
      <c r="C390" s="101"/>
    </row>
    <row r="391" spans="1:3" x14ac:dyDescent="0.2">
      <c r="A391" s="234">
        <v>1.4457831325301203E-3</v>
      </c>
      <c r="C391" s="101"/>
    </row>
    <row r="392" spans="1:3" x14ac:dyDescent="0.2">
      <c r="A392" s="234">
        <v>3.1578947368421052E-3</v>
      </c>
      <c r="C392" s="101"/>
    </row>
    <row r="393" spans="1:3" x14ac:dyDescent="0.2">
      <c r="A393" s="234">
        <v>0.11904761904761904</v>
      </c>
      <c r="C393" s="101"/>
    </row>
    <row r="394" spans="1:3" x14ac:dyDescent="0.2">
      <c r="A394" s="234">
        <v>3.4285715648106141E-3</v>
      </c>
      <c r="C394" s="101"/>
    </row>
    <row r="395" spans="1:3" x14ac:dyDescent="0.2">
      <c r="A395" s="234">
        <v>1.5000000000000001E-2</v>
      </c>
      <c r="C395" s="101"/>
    </row>
    <row r="396" spans="1:3" x14ac:dyDescent="0.2">
      <c r="A396" s="234">
        <v>0.15156249999999999</v>
      </c>
      <c r="C396" s="101"/>
    </row>
    <row r="397" spans="1:3" x14ac:dyDescent="0.2">
      <c r="A397" s="234">
        <v>6.2500000000000003E-3</v>
      </c>
      <c r="C397" s="101"/>
    </row>
    <row r="398" spans="1:3" x14ac:dyDescent="0.2">
      <c r="A398" s="234">
        <v>3.6000000000000003E-3</v>
      </c>
      <c r="C398" s="101"/>
    </row>
    <row r="399" spans="1:3" x14ac:dyDescent="0.2">
      <c r="A399" s="234">
        <v>3.1818181818181815E-2</v>
      </c>
      <c r="C399" s="101"/>
    </row>
    <row r="400" spans="1:3" x14ac:dyDescent="0.2">
      <c r="A400" s="234">
        <v>7.1186440677966098E-3</v>
      </c>
      <c r="C400" s="101"/>
    </row>
    <row r="401" spans="1:3" x14ac:dyDescent="0.2">
      <c r="A401" s="234">
        <v>1.7525773195876289E-2</v>
      </c>
      <c r="C401" s="101"/>
    </row>
    <row r="402" spans="1:3" x14ac:dyDescent="0.2">
      <c r="A402" s="234">
        <v>4.1176470588235294E-2</v>
      </c>
      <c r="C402" s="101"/>
    </row>
    <row r="403" spans="1:3" x14ac:dyDescent="0.2">
      <c r="A403" s="234">
        <v>8.8235294117647065E-2</v>
      </c>
      <c r="C403" s="101"/>
    </row>
    <row r="404" spans="1:3" x14ac:dyDescent="0.2">
      <c r="A404" s="234">
        <v>1.2307692307692308E-2</v>
      </c>
      <c r="C404" s="101"/>
    </row>
    <row r="405" spans="1:3" x14ac:dyDescent="0.2">
      <c r="A405" s="234">
        <v>1.5E-3</v>
      </c>
      <c r="C405" s="101"/>
    </row>
    <row r="406" spans="1:3" x14ac:dyDescent="0.2">
      <c r="A406" s="234">
        <v>6.0000000000000001E-3</v>
      </c>
      <c r="C406" s="101"/>
    </row>
    <row r="407" spans="1:3" x14ac:dyDescent="0.2">
      <c r="A407" s="234">
        <v>1.1029411764705882E-3</v>
      </c>
      <c r="C407" s="101"/>
    </row>
    <row r="408" spans="1:3" x14ac:dyDescent="0.2">
      <c r="A408" s="234">
        <v>9.7368421052631583E-3</v>
      </c>
      <c r="C408" s="101"/>
    </row>
    <row r="409" spans="1:3" x14ac:dyDescent="0.2">
      <c r="A409" s="234">
        <v>1.9672131147540983E-4</v>
      </c>
      <c r="C409" s="101"/>
    </row>
    <row r="410" spans="1:3" x14ac:dyDescent="0.2">
      <c r="A410" s="234">
        <v>1.2500000000000001E-2</v>
      </c>
      <c r="C410" s="101"/>
    </row>
    <row r="411" spans="1:3" x14ac:dyDescent="0.2">
      <c r="A411" s="234">
        <v>0.35294117647058826</v>
      </c>
      <c r="C411" s="101"/>
    </row>
    <row r="412" spans="1:3" x14ac:dyDescent="0.2">
      <c r="A412" s="234">
        <v>5.8823529411764701E-4</v>
      </c>
      <c r="C412" s="101"/>
    </row>
    <row r="413" spans="1:3" x14ac:dyDescent="0.2">
      <c r="A413" s="234">
        <v>9.3333333333333338E-2</v>
      </c>
      <c r="C413" s="101"/>
    </row>
    <row r="414" spans="1:3" x14ac:dyDescent="0.2">
      <c r="A414" s="234">
        <v>8.0459770114942528E-2</v>
      </c>
      <c r="C414" s="101"/>
    </row>
    <row r="415" spans="1:3" x14ac:dyDescent="0.2">
      <c r="A415" s="234">
        <v>3.114754098360656E-3</v>
      </c>
      <c r="C415" s="101"/>
    </row>
    <row r="416" spans="1:3" x14ac:dyDescent="0.2">
      <c r="A416" s="234">
        <v>2.6785714285714288E-2</v>
      </c>
      <c r="C416" s="101"/>
    </row>
    <row r="417" spans="1:3" x14ac:dyDescent="0.2">
      <c r="A417" s="234">
        <v>2.2424242424242423E-2</v>
      </c>
      <c r="C417" s="101"/>
    </row>
    <row r="418" spans="1:3" x14ac:dyDescent="0.2">
      <c r="A418" s="234">
        <v>1.7021276595744681E-2</v>
      </c>
      <c r="C418" s="101"/>
    </row>
    <row r="419" spans="1:3" x14ac:dyDescent="0.2">
      <c r="A419" s="234">
        <v>1.1666666666666667E-2</v>
      </c>
      <c r="C419" s="101"/>
    </row>
    <row r="420" spans="1:3" x14ac:dyDescent="0.2">
      <c r="A420" s="234">
        <v>5.8333333333333336E-3</v>
      </c>
      <c r="C420" s="101"/>
    </row>
    <row r="421" spans="1:3" x14ac:dyDescent="0.2">
      <c r="A421" s="234">
        <v>5.6000000000000008E-3</v>
      </c>
      <c r="C421" s="101"/>
    </row>
    <row r="422" spans="1:3" x14ac:dyDescent="0.2">
      <c r="A422" s="234">
        <v>6.9230769230769224E-3</v>
      </c>
      <c r="C422" s="101"/>
    </row>
    <row r="423" spans="1:3" x14ac:dyDescent="0.2">
      <c r="A423" s="234">
        <v>4.4999999999999999E-4</v>
      </c>
      <c r="C423" s="101"/>
    </row>
    <row r="424" spans="1:3" x14ac:dyDescent="0.2">
      <c r="A424" s="234">
        <v>2.6923076923076926E-3</v>
      </c>
      <c r="C424" s="101"/>
    </row>
    <row r="425" spans="1:3" x14ac:dyDescent="0.2">
      <c r="A425" s="234">
        <v>4.2222222222222222E-4</v>
      </c>
      <c r="C425" s="101"/>
    </row>
    <row r="426" spans="1:3" x14ac:dyDescent="0.2">
      <c r="A426" s="234">
        <v>6.0606060606060606E-3</v>
      </c>
      <c r="C426" s="101"/>
    </row>
    <row r="427" spans="1:3" x14ac:dyDescent="0.2">
      <c r="A427" s="234">
        <v>2.7941176470588237E-3</v>
      </c>
      <c r="C427" s="101"/>
    </row>
    <row r="428" spans="1:3" x14ac:dyDescent="0.2">
      <c r="A428" s="234">
        <v>6.8421052631578952E-2</v>
      </c>
      <c r="C428" s="101"/>
    </row>
    <row r="429" spans="1:3" x14ac:dyDescent="0.2">
      <c r="A429" s="234">
        <v>8.666666666666667E-2</v>
      </c>
      <c r="C429" s="101"/>
    </row>
    <row r="430" spans="1:3" x14ac:dyDescent="0.2">
      <c r="A430" s="234">
        <v>1.375E-2</v>
      </c>
      <c r="C430" s="101"/>
    </row>
    <row r="431" spans="1:3" x14ac:dyDescent="0.2">
      <c r="A431" s="234">
        <v>4.1860465116279064E-3</v>
      </c>
      <c r="C431" s="101"/>
    </row>
    <row r="432" spans="1:3" x14ac:dyDescent="0.2">
      <c r="A432" s="234">
        <v>4.5833333333333334E-3</v>
      </c>
      <c r="C432" s="101"/>
    </row>
    <row r="433" spans="3:3" x14ac:dyDescent="0.2">
      <c r="C433" s="101"/>
    </row>
    <row r="434" spans="3:3" x14ac:dyDescent="0.2">
      <c r="C434" s="101"/>
    </row>
    <row r="435" spans="3:3" x14ac:dyDescent="0.2">
      <c r="C435" s="101"/>
    </row>
    <row r="436" spans="3:3" x14ac:dyDescent="0.2">
      <c r="C436" s="101"/>
    </row>
    <row r="437" spans="3:3" x14ac:dyDescent="0.2">
      <c r="C437" s="101"/>
    </row>
    <row r="438" spans="3:3" x14ac:dyDescent="0.2">
      <c r="C438" s="101"/>
    </row>
    <row r="439" spans="3:3" x14ac:dyDescent="0.2">
      <c r="C439" s="101"/>
    </row>
    <row r="440" spans="3:3" x14ac:dyDescent="0.2">
      <c r="C440" s="101"/>
    </row>
  </sheetData>
  <phoneticPr fontId="3" type="noConversion"/>
  <pageMargins left="0.75" right="0.75" top="1" bottom="1" header="0.5" footer="0.5"/>
  <pageSetup orientation="portrait"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2362"/>
  <sheetViews>
    <sheetView topLeftCell="P1" zoomScale="75" workbookViewId="0">
      <selection sqref="A1:AD65536"/>
    </sheetView>
  </sheetViews>
  <sheetFormatPr baseColWidth="10" defaultRowHeight="12.75" x14ac:dyDescent="0.2"/>
  <cols>
    <col min="1" max="1" width="30.85546875" bestFit="1" customWidth="1"/>
    <col min="2" max="2" width="25.140625" bestFit="1" customWidth="1"/>
    <col min="3" max="4" width="8.7109375" bestFit="1" customWidth="1"/>
    <col min="5" max="5" width="9.140625" bestFit="1" customWidth="1"/>
    <col min="6" max="6" width="2.28515625" customWidth="1"/>
    <col min="7" max="7" width="30.85546875" bestFit="1" customWidth="1"/>
    <col min="8" max="8" width="25.140625" bestFit="1" customWidth="1"/>
    <col min="9" max="10" width="8.7109375" bestFit="1" customWidth="1"/>
    <col min="11" max="11" width="12.140625" bestFit="1" customWidth="1"/>
    <col min="12" max="12" width="3.42578125" customWidth="1"/>
    <col min="13" max="13" width="20.5703125" bestFit="1" customWidth="1"/>
    <col min="14" max="14" width="25.140625" bestFit="1" customWidth="1"/>
    <col min="15" max="16" width="8.7109375" bestFit="1" customWidth="1"/>
    <col min="17" max="17" width="12.140625" bestFit="1" customWidth="1"/>
    <col min="18" max="18" width="3" customWidth="1"/>
    <col min="19" max="19" width="21.7109375" bestFit="1" customWidth="1"/>
    <col min="20" max="20" width="25.140625" bestFit="1" customWidth="1"/>
    <col min="21" max="22" width="8.7109375" bestFit="1" customWidth="1"/>
    <col min="23" max="23" width="12.140625" bestFit="1" customWidth="1"/>
    <col min="24" max="24" width="3.140625" customWidth="1"/>
    <col min="25" max="25" width="13.140625" bestFit="1" customWidth="1"/>
    <col min="26" max="26" width="12.7109375" bestFit="1" customWidth="1"/>
    <col min="27" max="28" width="8.7109375" bestFit="1" customWidth="1"/>
    <col min="29" max="29" width="12.140625" bestFit="1" customWidth="1"/>
    <col min="30" max="256" width="9.140625" customWidth="1"/>
  </cols>
  <sheetData>
    <row r="1" spans="1:29" s="240" customFormat="1" x14ac:dyDescent="0.2">
      <c r="A1" s="242" t="s">
        <v>2618</v>
      </c>
      <c r="B1" s="242"/>
      <c r="C1" s="242"/>
      <c r="D1" s="242"/>
      <c r="E1" s="242"/>
      <c r="G1" s="242" t="s">
        <v>1406</v>
      </c>
      <c r="H1" s="242"/>
      <c r="I1" s="242"/>
      <c r="J1" s="242"/>
      <c r="M1" s="242" t="s">
        <v>2229</v>
      </c>
      <c r="N1" s="242"/>
      <c r="O1" s="242"/>
      <c r="P1" s="242"/>
      <c r="Q1" s="242"/>
      <c r="S1" s="242" t="s">
        <v>1710</v>
      </c>
      <c r="T1" s="242"/>
      <c r="U1" s="242"/>
      <c r="V1" s="242"/>
      <c r="W1" s="242"/>
      <c r="Y1" s="242" t="s">
        <v>1489</v>
      </c>
      <c r="Z1" s="242"/>
      <c r="AA1" s="242"/>
      <c r="AB1" s="242"/>
      <c r="AC1" s="242"/>
    </row>
    <row r="2" spans="1:29" s="241" customFormat="1" ht="25.5" x14ac:dyDescent="0.2">
      <c r="A2" s="241" t="s">
        <v>2547</v>
      </c>
      <c r="B2" s="241" t="s">
        <v>2393</v>
      </c>
      <c r="C2" s="241" t="s">
        <v>2396</v>
      </c>
      <c r="D2" s="241" t="s">
        <v>2395</v>
      </c>
      <c r="E2" s="241" t="s">
        <v>2394</v>
      </c>
      <c r="G2" s="241" t="s">
        <v>2547</v>
      </c>
      <c r="H2" s="241" t="s">
        <v>2393</v>
      </c>
      <c r="I2" s="241" t="s">
        <v>2396</v>
      </c>
      <c r="J2" s="241" t="s">
        <v>2395</v>
      </c>
      <c r="K2" s="241" t="s">
        <v>2394</v>
      </c>
      <c r="M2" s="241" t="s">
        <v>2547</v>
      </c>
      <c r="N2" s="241" t="s">
        <v>2393</v>
      </c>
      <c r="O2" s="241" t="s">
        <v>2396</v>
      </c>
      <c r="P2" s="241" t="s">
        <v>2395</v>
      </c>
      <c r="Q2" s="241" t="s">
        <v>2394</v>
      </c>
      <c r="S2" s="241" t="s">
        <v>2547</v>
      </c>
      <c r="T2" s="241" t="s">
        <v>2393</v>
      </c>
      <c r="U2" s="241" t="s">
        <v>2396</v>
      </c>
      <c r="V2" s="241" t="s">
        <v>2395</v>
      </c>
      <c r="W2" s="241" t="s">
        <v>2394</v>
      </c>
      <c r="Y2" s="241" t="s">
        <v>2547</v>
      </c>
      <c r="Z2" s="241" t="s">
        <v>2393</v>
      </c>
      <c r="AA2" s="241" t="s">
        <v>2396</v>
      </c>
      <c r="AB2" s="241" t="s">
        <v>2395</v>
      </c>
      <c r="AC2" s="241" t="s">
        <v>2394</v>
      </c>
    </row>
    <row r="3" spans="1:29" x14ac:dyDescent="0.2">
      <c r="A3" t="s">
        <v>224</v>
      </c>
      <c r="B3" t="s">
        <v>226</v>
      </c>
      <c r="C3">
        <v>1</v>
      </c>
      <c r="D3">
        <v>1</v>
      </c>
      <c r="E3">
        <v>1</v>
      </c>
      <c r="G3" t="s">
        <v>1377</v>
      </c>
      <c r="H3" t="s">
        <v>2161</v>
      </c>
      <c r="I3">
        <v>1</v>
      </c>
      <c r="J3">
        <v>1</v>
      </c>
      <c r="K3">
        <v>1</v>
      </c>
      <c r="M3" t="s">
        <v>224</v>
      </c>
      <c r="N3" t="s">
        <v>226</v>
      </c>
      <c r="O3">
        <v>1</v>
      </c>
      <c r="P3">
        <v>1</v>
      </c>
      <c r="Q3">
        <v>1</v>
      </c>
      <c r="S3" t="s">
        <v>224</v>
      </c>
      <c r="T3" t="s">
        <v>226</v>
      </c>
      <c r="U3">
        <v>1</v>
      </c>
      <c r="V3">
        <v>1</v>
      </c>
      <c r="W3">
        <v>1</v>
      </c>
      <c r="Y3" t="s">
        <v>2351</v>
      </c>
      <c r="Z3" t="s">
        <v>1869</v>
      </c>
      <c r="AA3">
        <v>1</v>
      </c>
      <c r="AB3">
        <v>1</v>
      </c>
      <c r="AC3">
        <v>1</v>
      </c>
    </row>
    <row r="4" spans="1:29" x14ac:dyDescent="0.2">
      <c r="A4" t="s">
        <v>1377</v>
      </c>
      <c r="B4" t="s">
        <v>2161</v>
      </c>
      <c r="C4">
        <f>IF(A4=A3,C3,C3+1)</f>
        <v>2</v>
      </c>
      <c r="D4">
        <f>IF(B4=B3,D3,D3+1)</f>
        <v>2</v>
      </c>
      <c r="E4">
        <f>IF(A4=A3,IF(B4=B3,E3,E3+1),1)</f>
        <v>1</v>
      </c>
      <c r="G4" t="s">
        <v>1377</v>
      </c>
      <c r="H4" t="s">
        <v>2162</v>
      </c>
      <c r="I4">
        <f t="shared" ref="I4:I67" si="0">IF(G4=G3,I3,I3+1)</f>
        <v>1</v>
      </c>
      <c r="J4">
        <f t="shared" ref="J4:J67" si="1">IF(H4=H3,J3,J3+1)</f>
        <v>2</v>
      </c>
      <c r="K4">
        <f t="shared" ref="K4:K67" si="2">IF(G4=G3,IF(H4=H3,K3,K3+1),1)</f>
        <v>2</v>
      </c>
      <c r="M4" t="s">
        <v>1377</v>
      </c>
      <c r="N4" t="s">
        <v>2161</v>
      </c>
      <c r="O4">
        <f t="shared" ref="O4:O67" si="3">IF(M4=M3,O3,O3+1)</f>
        <v>2</v>
      </c>
      <c r="P4">
        <f t="shared" ref="P4:P67" si="4">IF(N4=N3,P3,P3+1)</f>
        <v>2</v>
      </c>
      <c r="Q4">
        <f t="shared" ref="Q4:Q67" si="5">IF(M4=M3,IF(N4=N3,Q3,Q3+1),1)</f>
        <v>1</v>
      </c>
      <c r="S4" t="s">
        <v>1377</v>
      </c>
      <c r="T4" t="s">
        <v>2162</v>
      </c>
      <c r="U4">
        <f t="shared" ref="U4:U67" si="6">IF(S4=S3,U3,U3+1)</f>
        <v>2</v>
      </c>
      <c r="V4">
        <f t="shared" ref="V4:V67" si="7">IF(T4=T3,V3,V3+1)</f>
        <v>2</v>
      </c>
      <c r="W4">
        <f t="shared" ref="W4:W67" si="8">IF(S4=S3,IF(T4=T3,W3,W3+1),1)</f>
        <v>1</v>
      </c>
      <c r="Y4" t="s">
        <v>2351</v>
      </c>
      <c r="Z4" t="s">
        <v>1869</v>
      </c>
      <c r="AA4">
        <f t="shared" ref="AA4:AA67" si="9">IF(Y4=Y3,AA3,AA3+1)</f>
        <v>1</v>
      </c>
      <c r="AB4">
        <f t="shared" ref="AB4:AB67" si="10">IF(Z4=Z3,AB3,AB3+1)</f>
        <v>1</v>
      </c>
      <c r="AC4">
        <f t="shared" ref="AC4:AC67" si="11">IF(Y4=Y3,IF(Z4=Z3,AC3,AC3+1),1)</f>
        <v>1</v>
      </c>
    </row>
    <row r="5" spans="1:29" x14ac:dyDescent="0.2">
      <c r="A5" t="s">
        <v>1377</v>
      </c>
      <c r="B5" t="s">
        <v>2162</v>
      </c>
      <c r="C5">
        <f t="shared" ref="C5:C68" si="12">IF(A5=A4,C4,C4+1)</f>
        <v>2</v>
      </c>
      <c r="D5">
        <f t="shared" ref="D5:D68" si="13">IF(B5=B4,D4,D4+1)</f>
        <v>3</v>
      </c>
      <c r="E5">
        <f t="shared" ref="E5:E68" si="14">IF(A5=A4,IF(B5=B4,E4,E4+1),1)</f>
        <v>2</v>
      </c>
      <c r="G5" t="s">
        <v>1377</v>
      </c>
      <c r="H5" t="s">
        <v>220</v>
      </c>
      <c r="I5">
        <f t="shared" si="0"/>
        <v>1</v>
      </c>
      <c r="J5">
        <f t="shared" si="1"/>
        <v>3</v>
      </c>
      <c r="K5">
        <f t="shared" si="2"/>
        <v>3</v>
      </c>
      <c r="M5" t="s">
        <v>534</v>
      </c>
      <c r="N5" t="s">
        <v>537</v>
      </c>
      <c r="O5">
        <f t="shared" si="3"/>
        <v>3</v>
      </c>
      <c r="P5">
        <f t="shared" si="4"/>
        <v>3</v>
      </c>
      <c r="Q5">
        <f t="shared" si="5"/>
        <v>1</v>
      </c>
      <c r="S5" t="s">
        <v>1377</v>
      </c>
      <c r="T5" t="s">
        <v>220</v>
      </c>
      <c r="U5">
        <f t="shared" si="6"/>
        <v>2</v>
      </c>
      <c r="V5">
        <f t="shared" si="7"/>
        <v>3</v>
      </c>
      <c r="W5">
        <f t="shared" si="8"/>
        <v>2</v>
      </c>
      <c r="Y5" t="s">
        <v>2351</v>
      </c>
      <c r="Z5" t="s">
        <v>1869</v>
      </c>
      <c r="AA5">
        <f t="shared" si="9"/>
        <v>1</v>
      </c>
      <c r="AB5">
        <f t="shared" si="10"/>
        <v>1</v>
      </c>
      <c r="AC5">
        <f t="shared" si="11"/>
        <v>1</v>
      </c>
    </row>
    <row r="6" spans="1:29" x14ac:dyDescent="0.2">
      <c r="A6" t="s">
        <v>1377</v>
      </c>
      <c r="B6" t="s">
        <v>220</v>
      </c>
      <c r="C6">
        <f t="shared" si="12"/>
        <v>2</v>
      </c>
      <c r="D6">
        <f t="shared" si="13"/>
        <v>4</v>
      </c>
      <c r="E6">
        <f t="shared" si="14"/>
        <v>3</v>
      </c>
      <c r="G6" t="s">
        <v>1377</v>
      </c>
      <c r="H6" t="s">
        <v>2163</v>
      </c>
      <c r="I6">
        <f t="shared" si="0"/>
        <v>1</v>
      </c>
      <c r="J6">
        <f t="shared" si="1"/>
        <v>4</v>
      </c>
      <c r="K6">
        <f t="shared" si="2"/>
        <v>4</v>
      </c>
      <c r="M6" t="s">
        <v>534</v>
      </c>
      <c r="N6" t="s">
        <v>537</v>
      </c>
      <c r="O6">
        <f t="shared" si="3"/>
        <v>3</v>
      </c>
      <c r="P6">
        <f t="shared" si="4"/>
        <v>3</v>
      </c>
      <c r="Q6">
        <f t="shared" si="5"/>
        <v>1</v>
      </c>
      <c r="S6" t="s">
        <v>1377</v>
      </c>
      <c r="T6" t="s">
        <v>2163</v>
      </c>
      <c r="U6">
        <f t="shared" si="6"/>
        <v>2</v>
      </c>
      <c r="V6">
        <f t="shared" si="7"/>
        <v>4</v>
      </c>
      <c r="W6">
        <f t="shared" si="8"/>
        <v>3</v>
      </c>
      <c r="Y6" t="s">
        <v>2351</v>
      </c>
      <c r="Z6" t="s">
        <v>1965</v>
      </c>
      <c r="AA6">
        <f t="shared" si="9"/>
        <v>1</v>
      </c>
      <c r="AB6">
        <f t="shared" si="10"/>
        <v>2</v>
      </c>
      <c r="AC6">
        <f t="shared" si="11"/>
        <v>2</v>
      </c>
    </row>
    <row r="7" spans="1:29" x14ac:dyDescent="0.2">
      <c r="A7" t="s">
        <v>1377</v>
      </c>
      <c r="B7" t="s">
        <v>220</v>
      </c>
      <c r="C7">
        <f t="shared" si="12"/>
        <v>2</v>
      </c>
      <c r="D7">
        <f t="shared" si="13"/>
        <v>4</v>
      </c>
      <c r="E7">
        <f t="shared" si="14"/>
        <v>3</v>
      </c>
      <c r="G7" t="s">
        <v>534</v>
      </c>
      <c r="H7" t="s">
        <v>537</v>
      </c>
      <c r="I7">
        <f t="shared" si="0"/>
        <v>2</v>
      </c>
      <c r="J7">
        <f t="shared" si="1"/>
        <v>5</v>
      </c>
      <c r="K7">
        <f t="shared" si="2"/>
        <v>1</v>
      </c>
      <c r="M7" t="s">
        <v>534</v>
      </c>
      <c r="N7" t="s">
        <v>537</v>
      </c>
      <c r="O7">
        <f t="shared" si="3"/>
        <v>3</v>
      </c>
      <c r="P7">
        <f t="shared" si="4"/>
        <v>3</v>
      </c>
      <c r="Q7">
        <f t="shared" si="5"/>
        <v>1</v>
      </c>
      <c r="S7" t="s">
        <v>206</v>
      </c>
      <c r="T7" t="s">
        <v>207</v>
      </c>
      <c r="U7">
        <f t="shared" si="6"/>
        <v>3</v>
      </c>
      <c r="V7">
        <f t="shared" si="7"/>
        <v>5</v>
      </c>
      <c r="W7">
        <f t="shared" si="8"/>
        <v>1</v>
      </c>
      <c r="Y7" t="s">
        <v>2351</v>
      </c>
      <c r="Z7" t="s">
        <v>1965</v>
      </c>
      <c r="AA7">
        <f t="shared" si="9"/>
        <v>1</v>
      </c>
      <c r="AB7">
        <f t="shared" si="10"/>
        <v>2</v>
      </c>
      <c r="AC7">
        <f t="shared" si="11"/>
        <v>2</v>
      </c>
    </row>
    <row r="8" spans="1:29" x14ac:dyDescent="0.2">
      <c r="A8" t="s">
        <v>1377</v>
      </c>
      <c r="B8" t="s">
        <v>2163</v>
      </c>
      <c r="C8">
        <f t="shared" si="12"/>
        <v>2</v>
      </c>
      <c r="D8">
        <f t="shared" si="13"/>
        <v>5</v>
      </c>
      <c r="E8">
        <f t="shared" si="14"/>
        <v>4</v>
      </c>
      <c r="G8" t="s">
        <v>534</v>
      </c>
      <c r="H8" t="s">
        <v>537</v>
      </c>
      <c r="I8">
        <f t="shared" si="0"/>
        <v>2</v>
      </c>
      <c r="J8">
        <f t="shared" si="1"/>
        <v>5</v>
      </c>
      <c r="K8">
        <f t="shared" si="2"/>
        <v>1</v>
      </c>
      <c r="M8" t="s">
        <v>534</v>
      </c>
      <c r="N8" t="s">
        <v>537</v>
      </c>
      <c r="O8">
        <f t="shared" si="3"/>
        <v>3</v>
      </c>
      <c r="P8">
        <f t="shared" si="4"/>
        <v>3</v>
      </c>
      <c r="Q8">
        <f t="shared" si="5"/>
        <v>1</v>
      </c>
      <c r="S8" t="s">
        <v>206</v>
      </c>
      <c r="T8" t="s">
        <v>2409</v>
      </c>
      <c r="U8">
        <f t="shared" si="6"/>
        <v>3</v>
      </c>
      <c r="V8">
        <f t="shared" si="7"/>
        <v>6</v>
      </c>
      <c r="W8">
        <f t="shared" si="8"/>
        <v>2</v>
      </c>
      <c r="Y8" t="s">
        <v>2351</v>
      </c>
      <c r="Z8" t="s">
        <v>1965</v>
      </c>
      <c r="AA8">
        <f t="shared" si="9"/>
        <v>1</v>
      </c>
      <c r="AB8">
        <f t="shared" si="10"/>
        <v>2</v>
      </c>
      <c r="AC8">
        <f t="shared" si="11"/>
        <v>2</v>
      </c>
    </row>
    <row r="9" spans="1:29" x14ac:dyDescent="0.2">
      <c r="A9" t="s">
        <v>1377</v>
      </c>
      <c r="B9" t="s">
        <v>2163</v>
      </c>
      <c r="C9">
        <f t="shared" si="12"/>
        <v>2</v>
      </c>
      <c r="D9">
        <f t="shared" si="13"/>
        <v>5</v>
      </c>
      <c r="E9">
        <f t="shared" si="14"/>
        <v>4</v>
      </c>
      <c r="G9" t="s">
        <v>534</v>
      </c>
      <c r="H9" t="s">
        <v>537</v>
      </c>
      <c r="I9">
        <f t="shared" si="0"/>
        <v>2</v>
      </c>
      <c r="J9">
        <f t="shared" si="1"/>
        <v>5</v>
      </c>
      <c r="K9">
        <f t="shared" si="2"/>
        <v>1</v>
      </c>
      <c r="M9" t="s">
        <v>534</v>
      </c>
      <c r="N9" t="s">
        <v>548</v>
      </c>
      <c r="O9">
        <f t="shared" si="3"/>
        <v>3</v>
      </c>
      <c r="P9">
        <f t="shared" si="4"/>
        <v>4</v>
      </c>
      <c r="Q9">
        <f t="shared" si="5"/>
        <v>2</v>
      </c>
      <c r="S9" t="s">
        <v>206</v>
      </c>
      <c r="T9" t="s">
        <v>2410</v>
      </c>
      <c r="U9">
        <f t="shared" si="6"/>
        <v>3</v>
      </c>
      <c r="V9">
        <f t="shared" si="7"/>
        <v>7</v>
      </c>
      <c r="W9">
        <f t="shared" si="8"/>
        <v>3</v>
      </c>
      <c r="Y9" t="s">
        <v>2351</v>
      </c>
      <c r="Z9" t="s">
        <v>1965</v>
      </c>
      <c r="AA9">
        <f t="shared" si="9"/>
        <v>1</v>
      </c>
      <c r="AB9">
        <f t="shared" si="10"/>
        <v>2</v>
      </c>
      <c r="AC9">
        <f t="shared" si="11"/>
        <v>2</v>
      </c>
    </row>
    <row r="10" spans="1:29" x14ac:dyDescent="0.2">
      <c r="A10" t="s">
        <v>534</v>
      </c>
      <c r="B10" t="s">
        <v>537</v>
      </c>
      <c r="C10">
        <f t="shared" si="12"/>
        <v>3</v>
      </c>
      <c r="D10">
        <f t="shared" si="13"/>
        <v>6</v>
      </c>
      <c r="E10">
        <f t="shared" si="14"/>
        <v>1</v>
      </c>
      <c r="G10" t="s">
        <v>534</v>
      </c>
      <c r="H10" t="s">
        <v>537</v>
      </c>
      <c r="I10">
        <f t="shared" si="0"/>
        <v>2</v>
      </c>
      <c r="J10">
        <f t="shared" si="1"/>
        <v>5</v>
      </c>
      <c r="K10">
        <f t="shared" si="2"/>
        <v>1</v>
      </c>
      <c r="M10" t="s">
        <v>534</v>
      </c>
      <c r="N10" t="s">
        <v>548</v>
      </c>
      <c r="O10">
        <f t="shared" si="3"/>
        <v>3</v>
      </c>
      <c r="P10">
        <f t="shared" si="4"/>
        <v>4</v>
      </c>
      <c r="Q10">
        <f t="shared" si="5"/>
        <v>2</v>
      </c>
      <c r="S10" t="s">
        <v>206</v>
      </c>
      <c r="T10" t="s">
        <v>2411</v>
      </c>
      <c r="U10">
        <f t="shared" si="6"/>
        <v>3</v>
      </c>
      <c r="V10">
        <f t="shared" si="7"/>
        <v>8</v>
      </c>
      <c r="W10">
        <f t="shared" si="8"/>
        <v>4</v>
      </c>
      <c r="Y10" t="s">
        <v>2351</v>
      </c>
      <c r="Z10" t="s">
        <v>1965</v>
      </c>
      <c r="AA10">
        <f t="shared" si="9"/>
        <v>1</v>
      </c>
      <c r="AB10">
        <f t="shared" si="10"/>
        <v>2</v>
      </c>
      <c r="AC10">
        <f t="shared" si="11"/>
        <v>2</v>
      </c>
    </row>
    <row r="11" spans="1:29" x14ac:dyDescent="0.2">
      <c r="A11" t="s">
        <v>534</v>
      </c>
      <c r="B11" t="s">
        <v>537</v>
      </c>
      <c r="C11">
        <f t="shared" si="12"/>
        <v>3</v>
      </c>
      <c r="D11">
        <f t="shared" si="13"/>
        <v>6</v>
      </c>
      <c r="E11">
        <f t="shared" si="14"/>
        <v>1</v>
      </c>
      <c r="G11" t="s">
        <v>534</v>
      </c>
      <c r="H11" t="s">
        <v>544</v>
      </c>
      <c r="I11">
        <f t="shared" si="0"/>
        <v>2</v>
      </c>
      <c r="J11">
        <f t="shared" si="1"/>
        <v>6</v>
      </c>
      <c r="K11">
        <f t="shared" si="2"/>
        <v>2</v>
      </c>
      <c r="M11" t="s">
        <v>534</v>
      </c>
      <c r="N11" t="s">
        <v>548</v>
      </c>
      <c r="O11">
        <f t="shared" si="3"/>
        <v>3</v>
      </c>
      <c r="P11">
        <f t="shared" si="4"/>
        <v>4</v>
      </c>
      <c r="Q11">
        <f t="shared" si="5"/>
        <v>2</v>
      </c>
      <c r="S11" t="s">
        <v>206</v>
      </c>
      <c r="T11" t="s">
        <v>2412</v>
      </c>
      <c r="U11">
        <f t="shared" si="6"/>
        <v>3</v>
      </c>
      <c r="V11">
        <f t="shared" si="7"/>
        <v>9</v>
      </c>
      <c r="W11">
        <f t="shared" si="8"/>
        <v>5</v>
      </c>
      <c r="Y11" t="s">
        <v>2351</v>
      </c>
      <c r="Z11" t="s">
        <v>1965</v>
      </c>
      <c r="AA11">
        <f t="shared" si="9"/>
        <v>1</v>
      </c>
      <c r="AB11">
        <f t="shared" si="10"/>
        <v>2</v>
      </c>
      <c r="AC11">
        <f t="shared" si="11"/>
        <v>2</v>
      </c>
    </row>
    <row r="12" spans="1:29" x14ac:dyDescent="0.2">
      <c r="A12" t="s">
        <v>534</v>
      </c>
      <c r="B12" t="s">
        <v>537</v>
      </c>
      <c r="C12">
        <f t="shared" si="12"/>
        <v>3</v>
      </c>
      <c r="D12">
        <f t="shared" si="13"/>
        <v>6</v>
      </c>
      <c r="E12">
        <f t="shared" si="14"/>
        <v>1</v>
      </c>
      <c r="G12" t="s">
        <v>534</v>
      </c>
      <c r="H12" t="s">
        <v>544</v>
      </c>
      <c r="I12">
        <f t="shared" si="0"/>
        <v>2</v>
      </c>
      <c r="J12">
        <f t="shared" si="1"/>
        <v>6</v>
      </c>
      <c r="K12">
        <f t="shared" si="2"/>
        <v>2</v>
      </c>
      <c r="M12" t="s">
        <v>534</v>
      </c>
      <c r="N12" t="s">
        <v>551</v>
      </c>
      <c r="O12">
        <f t="shared" si="3"/>
        <v>3</v>
      </c>
      <c r="P12">
        <f t="shared" si="4"/>
        <v>5</v>
      </c>
      <c r="Q12">
        <f t="shared" si="5"/>
        <v>3</v>
      </c>
      <c r="S12" t="s">
        <v>206</v>
      </c>
      <c r="T12" t="s">
        <v>2413</v>
      </c>
      <c r="U12">
        <f t="shared" si="6"/>
        <v>3</v>
      </c>
      <c r="V12">
        <f t="shared" si="7"/>
        <v>10</v>
      </c>
      <c r="W12">
        <f t="shared" si="8"/>
        <v>6</v>
      </c>
      <c r="Y12" t="s">
        <v>2351</v>
      </c>
      <c r="Z12" t="s">
        <v>1965</v>
      </c>
      <c r="AA12">
        <f t="shared" si="9"/>
        <v>1</v>
      </c>
      <c r="AB12">
        <f t="shared" si="10"/>
        <v>2</v>
      </c>
      <c r="AC12">
        <f t="shared" si="11"/>
        <v>2</v>
      </c>
    </row>
    <row r="13" spans="1:29" x14ac:dyDescent="0.2">
      <c r="A13" t="s">
        <v>534</v>
      </c>
      <c r="B13" t="s">
        <v>537</v>
      </c>
      <c r="C13">
        <f t="shared" si="12"/>
        <v>3</v>
      </c>
      <c r="D13">
        <f t="shared" si="13"/>
        <v>6</v>
      </c>
      <c r="E13">
        <f t="shared" si="14"/>
        <v>1</v>
      </c>
      <c r="G13" t="s">
        <v>534</v>
      </c>
      <c r="H13" t="s">
        <v>546</v>
      </c>
      <c r="I13">
        <f t="shared" si="0"/>
        <v>2</v>
      </c>
      <c r="J13">
        <f t="shared" si="1"/>
        <v>7</v>
      </c>
      <c r="K13">
        <f t="shared" si="2"/>
        <v>3</v>
      </c>
      <c r="M13" t="s">
        <v>534</v>
      </c>
      <c r="N13" t="s">
        <v>551</v>
      </c>
      <c r="O13">
        <f t="shared" si="3"/>
        <v>3</v>
      </c>
      <c r="P13">
        <f t="shared" si="4"/>
        <v>5</v>
      </c>
      <c r="Q13">
        <f t="shared" si="5"/>
        <v>3</v>
      </c>
      <c r="S13" t="s">
        <v>206</v>
      </c>
      <c r="T13" t="s">
        <v>2414</v>
      </c>
      <c r="U13">
        <f t="shared" si="6"/>
        <v>3</v>
      </c>
      <c r="V13">
        <f t="shared" si="7"/>
        <v>11</v>
      </c>
      <c r="W13">
        <f t="shared" si="8"/>
        <v>7</v>
      </c>
      <c r="Y13" t="s">
        <v>2351</v>
      </c>
      <c r="Z13" t="s">
        <v>1965</v>
      </c>
      <c r="AA13">
        <f t="shared" si="9"/>
        <v>1</v>
      </c>
      <c r="AB13">
        <f t="shared" si="10"/>
        <v>2</v>
      </c>
      <c r="AC13">
        <f t="shared" si="11"/>
        <v>2</v>
      </c>
    </row>
    <row r="14" spans="1:29" x14ac:dyDescent="0.2">
      <c r="A14" t="s">
        <v>534</v>
      </c>
      <c r="B14" t="s">
        <v>544</v>
      </c>
      <c r="C14">
        <f t="shared" si="12"/>
        <v>3</v>
      </c>
      <c r="D14">
        <f t="shared" si="13"/>
        <v>7</v>
      </c>
      <c r="E14">
        <f t="shared" si="14"/>
        <v>2</v>
      </c>
      <c r="G14" t="s">
        <v>534</v>
      </c>
      <c r="H14" t="s">
        <v>546</v>
      </c>
      <c r="I14">
        <f t="shared" si="0"/>
        <v>2</v>
      </c>
      <c r="J14">
        <f t="shared" si="1"/>
        <v>7</v>
      </c>
      <c r="K14">
        <f t="shared" si="2"/>
        <v>3</v>
      </c>
      <c r="M14" t="s">
        <v>534</v>
      </c>
      <c r="N14" t="s">
        <v>551</v>
      </c>
      <c r="O14">
        <f t="shared" si="3"/>
        <v>3</v>
      </c>
      <c r="P14">
        <f t="shared" si="4"/>
        <v>5</v>
      </c>
      <c r="Q14">
        <f t="shared" si="5"/>
        <v>3</v>
      </c>
      <c r="S14" t="s">
        <v>206</v>
      </c>
      <c r="T14" t="s">
        <v>2415</v>
      </c>
      <c r="U14">
        <f t="shared" si="6"/>
        <v>3</v>
      </c>
      <c r="V14">
        <f t="shared" si="7"/>
        <v>12</v>
      </c>
      <c r="W14">
        <f t="shared" si="8"/>
        <v>8</v>
      </c>
      <c r="Y14" t="s">
        <v>2351</v>
      </c>
      <c r="Z14" t="s">
        <v>1965</v>
      </c>
      <c r="AA14">
        <f t="shared" si="9"/>
        <v>1</v>
      </c>
      <c r="AB14">
        <f t="shared" si="10"/>
        <v>2</v>
      </c>
      <c r="AC14">
        <f t="shared" si="11"/>
        <v>2</v>
      </c>
    </row>
    <row r="15" spans="1:29" x14ac:dyDescent="0.2">
      <c r="A15" t="s">
        <v>534</v>
      </c>
      <c r="B15" t="s">
        <v>544</v>
      </c>
      <c r="C15">
        <f t="shared" si="12"/>
        <v>3</v>
      </c>
      <c r="D15">
        <f t="shared" si="13"/>
        <v>7</v>
      </c>
      <c r="E15">
        <f t="shared" si="14"/>
        <v>2</v>
      </c>
      <c r="G15" t="s">
        <v>534</v>
      </c>
      <c r="H15" t="s">
        <v>548</v>
      </c>
      <c r="I15">
        <f t="shared" si="0"/>
        <v>2</v>
      </c>
      <c r="J15">
        <f t="shared" si="1"/>
        <v>8</v>
      </c>
      <c r="K15">
        <f t="shared" si="2"/>
        <v>4</v>
      </c>
      <c r="M15" t="s">
        <v>1402</v>
      </c>
      <c r="N15" t="s">
        <v>1405</v>
      </c>
      <c r="O15">
        <f t="shared" si="3"/>
        <v>4</v>
      </c>
      <c r="P15">
        <f t="shared" si="4"/>
        <v>6</v>
      </c>
      <c r="Q15">
        <f t="shared" si="5"/>
        <v>1</v>
      </c>
      <c r="S15" t="s">
        <v>206</v>
      </c>
      <c r="T15" t="s">
        <v>2416</v>
      </c>
      <c r="U15">
        <f t="shared" si="6"/>
        <v>3</v>
      </c>
      <c r="V15">
        <f t="shared" si="7"/>
        <v>13</v>
      </c>
      <c r="W15">
        <f t="shared" si="8"/>
        <v>9</v>
      </c>
      <c r="Y15" t="s">
        <v>2351</v>
      </c>
      <c r="Z15" t="s">
        <v>1965</v>
      </c>
      <c r="AA15">
        <f t="shared" si="9"/>
        <v>1</v>
      </c>
      <c r="AB15">
        <f t="shared" si="10"/>
        <v>2</v>
      </c>
      <c r="AC15">
        <f t="shared" si="11"/>
        <v>2</v>
      </c>
    </row>
    <row r="16" spans="1:29" x14ac:dyDescent="0.2">
      <c r="A16" t="s">
        <v>534</v>
      </c>
      <c r="B16" t="s">
        <v>546</v>
      </c>
      <c r="C16">
        <f t="shared" si="12"/>
        <v>3</v>
      </c>
      <c r="D16">
        <f t="shared" si="13"/>
        <v>8</v>
      </c>
      <c r="E16">
        <f t="shared" si="14"/>
        <v>3</v>
      </c>
      <c r="G16" t="s">
        <v>534</v>
      </c>
      <c r="H16" t="s">
        <v>548</v>
      </c>
      <c r="I16">
        <f t="shared" si="0"/>
        <v>2</v>
      </c>
      <c r="J16">
        <f t="shared" si="1"/>
        <v>8</v>
      </c>
      <c r="K16">
        <f t="shared" si="2"/>
        <v>4</v>
      </c>
      <c r="M16" t="s">
        <v>1402</v>
      </c>
      <c r="N16" t="s">
        <v>1405</v>
      </c>
      <c r="O16">
        <f t="shared" si="3"/>
        <v>4</v>
      </c>
      <c r="P16">
        <f t="shared" si="4"/>
        <v>6</v>
      </c>
      <c r="Q16">
        <f t="shared" si="5"/>
        <v>1</v>
      </c>
      <c r="S16" t="s">
        <v>206</v>
      </c>
      <c r="T16" t="s">
        <v>2417</v>
      </c>
      <c r="U16">
        <f t="shared" si="6"/>
        <v>3</v>
      </c>
      <c r="V16">
        <f t="shared" si="7"/>
        <v>14</v>
      </c>
      <c r="W16">
        <f t="shared" si="8"/>
        <v>10</v>
      </c>
      <c r="Y16" t="s">
        <v>2351</v>
      </c>
      <c r="Z16" t="s">
        <v>1965</v>
      </c>
      <c r="AA16">
        <f t="shared" si="9"/>
        <v>1</v>
      </c>
      <c r="AB16">
        <f t="shared" si="10"/>
        <v>2</v>
      </c>
      <c r="AC16">
        <f t="shared" si="11"/>
        <v>2</v>
      </c>
    </row>
    <row r="17" spans="1:29" x14ac:dyDescent="0.2">
      <c r="A17" t="s">
        <v>534</v>
      </c>
      <c r="B17" t="s">
        <v>546</v>
      </c>
      <c r="C17">
        <f t="shared" si="12"/>
        <v>3</v>
      </c>
      <c r="D17">
        <f t="shared" si="13"/>
        <v>8</v>
      </c>
      <c r="E17">
        <f t="shared" si="14"/>
        <v>3</v>
      </c>
      <c r="G17" t="s">
        <v>534</v>
      </c>
      <c r="H17" t="s">
        <v>548</v>
      </c>
      <c r="I17">
        <f t="shared" si="0"/>
        <v>2</v>
      </c>
      <c r="J17">
        <f t="shared" si="1"/>
        <v>8</v>
      </c>
      <c r="K17">
        <f t="shared" si="2"/>
        <v>4</v>
      </c>
      <c r="M17" t="s">
        <v>1402</v>
      </c>
      <c r="N17" t="s">
        <v>1405</v>
      </c>
      <c r="O17">
        <f t="shared" si="3"/>
        <v>4</v>
      </c>
      <c r="P17">
        <f t="shared" si="4"/>
        <v>6</v>
      </c>
      <c r="Q17">
        <f t="shared" si="5"/>
        <v>1</v>
      </c>
      <c r="S17" t="s">
        <v>206</v>
      </c>
      <c r="T17" t="s">
        <v>2418</v>
      </c>
      <c r="U17">
        <f t="shared" si="6"/>
        <v>3</v>
      </c>
      <c r="V17">
        <f t="shared" si="7"/>
        <v>15</v>
      </c>
      <c r="W17">
        <f t="shared" si="8"/>
        <v>11</v>
      </c>
      <c r="Y17" t="s">
        <v>2351</v>
      </c>
      <c r="Z17" t="s">
        <v>1965</v>
      </c>
      <c r="AA17">
        <f t="shared" si="9"/>
        <v>1</v>
      </c>
      <c r="AB17">
        <f t="shared" si="10"/>
        <v>2</v>
      </c>
      <c r="AC17">
        <f t="shared" si="11"/>
        <v>2</v>
      </c>
    </row>
    <row r="18" spans="1:29" x14ac:dyDescent="0.2">
      <c r="A18" t="s">
        <v>534</v>
      </c>
      <c r="B18" t="s">
        <v>548</v>
      </c>
      <c r="C18">
        <f t="shared" si="12"/>
        <v>3</v>
      </c>
      <c r="D18">
        <f t="shared" si="13"/>
        <v>9</v>
      </c>
      <c r="E18">
        <f t="shared" si="14"/>
        <v>4</v>
      </c>
      <c r="G18" t="s">
        <v>534</v>
      </c>
      <c r="H18" t="s">
        <v>548</v>
      </c>
      <c r="I18">
        <f t="shared" si="0"/>
        <v>2</v>
      </c>
      <c r="J18">
        <f t="shared" si="1"/>
        <v>8</v>
      </c>
      <c r="K18">
        <f t="shared" si="2"/>
        <v>4</v>
      </c>
      <c r="M18" t="s">
        <v>1402</v>
      </c>
      <c r="N18" t="s">
        <v>1405</v>
      </c>
      <c r="O18">
        <f t="shared" si="3"/>
        <v>4</v>
      </c>
      <c r="P18">
        <f t="shared" si="4"/>
        <v>6</v>
      </c>
      <c r="Q18">
        <f t="shared" si="5"/>
        <v>1</v>
      </c>
      <c r="S18" t="s">
        <v>206</v>
      </c>
      <c r="T18" t="s">
        <v>208</v>
      </c>
      <c r="U18">
        <f t="shared" si="6"/>
        <v>3</v>
      </c>
      <c r="V18">
        <f t="shared" si="7"/>
        <v>16</v>
      </c>
      <c r="W18">
        <f t="shared" si="8"/>
        <v>12</v>
      </c>
      <c r="Y18" t="s">
        <v>2351</v>
      </c>
      <c r="Z18" t="s">
        <v>1965</v>
      </c>
      <c r="AA18">
        <f t="shared" si="9"/>
        <v>1</v>
      </c>
      <c r="AB18">
        <f t="shared" si="10"/>
        <v>2</v>
      </c>
      <c r="AC18">
        <f t="shared" si="11"/>
        <v>2</v>
      </c>
    </row>
    <row r="19" spans="1:29" x14ac:dyDescent="0.2">
      <c r="A19" t="s">
        <v>534</v>
      </c>
      <c r="B19" t="s">
        <v>548</v>
      </c>
      <c r="C19">
        <f t="shared" si="12"/>
        <v>3</v>
      </c>
      <c r="D19">
        <f t="shared" si="13"/>
        <v>9</v>
      </c>
      <c r="E19">
        <f t="shared" si="14"/>
        <v>4</v>
      </c>
      <c r="G19" t="s">
        <v>534</v>
      </c>
      <c r="H19" t="s">
        <v>2156</v>
      </c>
      <c r="I19">
        <f t="shared" si="0"/>
        <v>2</v>
      </c>
      <c r="J19">
        <f t="shared" si="1"/>
        <v>9</v>
      </c>
      <c r="K19">
        <f t="shared" si="2"/>
        <v>5</v>
      </c>
      <c r="M19" t="s">
        <v>2013</v>
      </c>
      <c r="N19" t="s">
        <v>609</v>
      </c>
      <c r="O19">
        <f t="shared" si="3"/>
        <v>5</v>
      </c>
      <c r="P19">
        <f t="shared" si="4"/>
        <v>7</v>
      </c>
      <c r="Q19">
        <f t="shared" si="5"/>
        <v>1</v>
      </c>
      <c r="S19" t="s">
        <v>206</v>
      </c>
      <c r="T19" t="s">
        <v>2419</v>
      </c>
      <c r="U19">
        <f t="shared" si="6"/>
        <v>3</v>
      </c>
      <c r="V19">
        <f t="shared" si="7"/>
        <v>17</v>
      </c>
      <c r="W19">
        <f t="shared" si="8"/>
        <v>13</v>
      </c>
      <c r="Y19" t="s">
        <v>2351</v>
      </c>
      <c r="Z19" t="s">
        <v>1967</v>
      </c>
      <c r="AA19">
        <f t="shared" si="9"/>
        <v>1</v>
      </c>
      <c r="AB19">
        <f t="shared" si="10"/>
        <v>3</v>
      </c>
      <c r="AC19">
        <f t="shared" si="11"/>
        <v>3</v>
      </c>
    </row>
    <row r="20" spans="1:29" x14ac:dyDescent="0.2">
      <c r="A20" t="s">
        <v>534</v>
      </c>
      <c r="B20" t="s">
        <v>548</v>
      </c>
      <c r="C20">
        <f t="shared" si="12"/>
        <v>3</v>
      </c>
      <c r="D20">
        <f t="shared" si="13"/>
        <v>9</v>
      </c>
      <c r="E20">
        <f t="shared" si="14"/>
        <v>4</v>
      </c>
      <c r="G20" t="s">
        <v>534</v>
      </c>
      <c r="H20" t="s">
        <v>551</v>
      </c>
      <c r="I20">
        <f t="shared" si="0"/>
        <v>2</v>
      </c>
      <c r="J20">
        <f t="shared" si="1"/>
        <v>10</v>
      </c>
      <c r="K20">
        <f t="shared" si="2"/>
        <v>6</v>
      </c>
      <c r="M20" t="s">
        <v>2013</v>
      </c>
      <c r="N20" t="s">
        <v>609</v>
      </c>
      <c r="O20">
        <f t="shared" si="3"/>
        <v>5</v>
      </c>
      <c r="P20">
        <f t="shared" si="4"/>
        <v>7</v>
      </c>
      <c r="Q20">
        <f t="shared" si="5"/>
        <v>1</v>
      </c>
      <c r="S20" t="s">
        <v>206</v>
      </c>
      <c r="T20" t="s">
        <v>2420</v>
      </c>
      <c r="U20">
        <f t="shared" si="6"/>
        <v>3</v>
      </c>
      <c r="V20">
        <f t="shared" si="7"/>
        <v>18</v>
      </c>
      <c r="W20">
        <f t="shared" si="8"/>
        <v>14</v>
      </c>
      <c r="Y20" t="s">
        <v>2351</v>
      </c>
      <c r="Z20" t="s">
        <v>1967</v>
      </c>
      <c r="AA20">
        <f t="shared" si="9"/>
        <v>1</v>
      </c>
      <c r="AB20">
        <f t="shared" si="10"/>
        <v>3</v>
      </c>
      <c r="AC20">
        <f t="shared" si="11"/>
        <v>3</v>
      </c>
    </row>
    <row r="21" spans="1:29" x14ac:dyDescent="0.2">
      <c r="A21" t="s">
        <v>534</v>
      </c>
      <c r="B21" t="s">
        <v>548</v>
      </c>
      <c r="C21">
        <f t="shared" si="12"/>
        <v>3</v>
      </c>
      <c r="D21">
        <f t="shared" si="13"/>
        <v>9</v>
      </c>
      <c r="E21">
        <f t="shared" si="14"/>
        <v>4</v>
      </c>
      <c r="G21" t="s">
        <v>534</v>
      </c>
      <c r="H21" t="s">
        <v>551</v>
      </c>
      <c r="I21">
        <f t="shared" si="0"/>
        <v>2</v>
      </c>
      <c r="J21">
        <f t="shared" si="1"/>
        <v>10</v>
      </c>
      <c r="K21">
        <f t="shared" si="2"/>
        <v>6</v>
      </c>
      <c r="M21" t="s">
        <v>2013</v>
      </c>
      <c r="N21" t="s">
        <v>609</v>
      </c>
      <c r="O21">
        <f t="shared" si="3"/>
        <v>5</v>
      </c>
      <c r="P21">
        <f t="shared" si="4"/>
        <v>7</v>
      </c>
      <c r="Q21">
        <f t="shared" si="5"/>
        <v>1</v>
      </c>
      <c r="S21" t="s">
        <v>206</v>
      </c>
      <c r="T21" t="s">
        <v>2421</v>
      </c>
      <c r="U21">
        <f t="shared" si="6"/>
        <v>3</v>
      </c>
      <c r="V21">
        <f t="shared" si="7"/>
        <v>19</v>
      </c>
      <c r="W21">
        <f t="shared" si="8"/>
        <v>15</v>
      </c>
      <c r="Y21" t="s">
        <v>2351</v>
      </c>
      <c r="Z21" t="s">
        <v>1967</v>
      </c>
      <c r="AA21">
        <f t="shared" si="9"/>
        <v>1</v>
      </c>
      <c r="AB21">
        <f t="shared" si="10"/>
        <v>3</v>
      </c>
      <c r="AC21">
        <f t="shared" si="11"/>
        <v>3</v>
      </c>
    </row>
    <row r="22" spans="1:29" x14ac:dyDescent="0.2">
      <c r="A22" t="s">
        <v>534</v>
      </c>
      <c r="B22" t="s">
        <v>2156</v>
      </c>
      <c r="C22">
        <f t="shared" si="12"/>
        <v>3</v>
      </c>
      <c r="D22">
        <f t="shared" si="13"/>
        <v>10</v>
      </c>
      <c r="E22">
        <f t="shared" si="14"/>
        <v>5</v>
      </c>
      <c r="G22" t="s">
        <v>534</v>
      </c>
      <c r="H22" t="s">
        <v>551</v>
      </c>
      <c r="I22">
        <f t="shared" si="0"/>
        <v>2</v>
      </c>
      <c r="J22">
        <f t="shared" si="1"/>
        <v>10</v>
      </c>
      <c r="K22">
        <f t="shared" si="2"/>
        <v>6</v>
      </c>
      <c r="M22" t="s">
        <v>2013</v>
      </c>
      <c r="N22" t="s">
        <v>616</v>
      </c>
      <c r="O22">
        <f t="shared" si="3"/>
        <v>5</v>
      </c>
      <c r="P22">
        <f t="shared" si="4"/>
        <v>8</v>
      </c>
      <c r="Q22">
        <f t="shared" si="5"/>
        <v>2</v>
      </c>
      <c r="S22" t="s">
        <v>206</v>
      </c>
      <c r="T22" t="s">
        <v>2422</v>
      </c>
      <c r="U22">
        <f t="shared" si="6"/>
        <v>3</v>
      </c>
      <c r="V22">
        <f t="shared" si="7"/>
        <v>20</v>
      </c>
      <c r="W22">
        <f t="shared" si="8"/>
        <v>16</v>
      </c>
      <c r="Y22" t="s">
        <v>2351</v>
      </c>
      <c r="Z22" t="s">
        <v>1967</v>
      </c>
      <c r="AA22">
        <f t="shared" si="9"/>
        <v>1</v>
      </c>
      <c r="AB22">
        <f t="shared" si="10"/>
        <v>3</v>
      </c>
      <c r="AC22">
        <f t="shared" si="11"/>
        <v>3</v>
      </c>
    </row>
    <row r="23" spans="1:29" x14ac:dyDescent="0.2">
      <c r="A23" t="s">
        <v>534</v>
      </c>
      <c r="B23" t="s">
        <v>551</v>
      </c>
      <c r="C23">
        <f t="shared" si="12"/>
        <v>3</v>
      </c>
      <c r="D23">
        <f t="shared" si="13"/>
        <v>11</v>
      </c>
      <c r="E23">
        <f t="shared" si="14"/>
        <v>6</v>
      </c>
      <c r="G23" t="s">
        <v>534</v>
      </c>
      <c r="H23" t="s">
        <v>551</v>
      </c>
      <c r="I23">
        <f t="shared" si="0"/>
        <v>2</v>
      </c>
      <c r="J23">
        <f t="shared" si="1"/>
        <v>10</v>
      </c>
      <c r="K23">
        <f t="shared" si="2"/>
        <v>6</v>
      </c>
      <c r="M23" t="s">
        <v>2013</v>
      </c>
      <c r="N23" t="s">
        <v>616</v>
      </c>
      <c r="O23">
        <f t="shared" si="3"/>
        <v>5</v>
      </c>
      <c r="P23">
        <f t="shared" si="4"/>
        <v>8</v>
      </c>
      <c r="Q23">
        <f t="shared" si="5"/>
        <v>2</v>
      </c>
      <c r="S23" t="s">
        <v>206</v>
      </c>
      <c r="T23" t="s">
        <v>2423</v>
      </c>
      <c r="U23">
        <f t="shared" si="6"/>
        <v>3</v>
      </c>
      <c r="V23">
        <f t="shared" si="7"/>
        <v>21</v>
      </c>
      <c r="W23">
        <f t="shared" si="8"/>
        <v>17</v>
      </c>
      <c r="Y23" t="s">
        <v>2351</v>
      </c>
      <c r="Z23" t="s">
        <v>1967</v>
      </c>
      <c r="AA23">
        <f t="shared" si="9"/>
        <v>1</v>
      </c>
      <c r="AB23">
        <f t="shared" si="10"/>
        <v>3</v>
      </c>
      <c r="AC23">
        <f t="shared" si="11"/>
        <v>3</v>
      </c>
    </row>
    <row r="24" spans="1:29" x14ac:dyDescent="0.2">
      <c r="A24" t="s">
        <v>534</v>
      </c>
      <c r="B24" t="s">
        <v>551</v>
      </c>
      <c r="C24">
        <f t="shared" si="12"/>
        <v>3</v>
      </c>
      <c r="D24">
        <f t="shared" si="13"/>
        <v>11</v>
      </c>
      <c r="E24">
        <f t="shared" si="14"/>
        <v>6</v>
      </c>
      <c r="G24" t="s">
        <v>206</v>
      </c>
      <c r="H24" t="s">
        <v>207</v>
      </c>
      <c r="I24">
        <f t="shared" si="0"/>
        <v>3</v>
      </c>
      <c r="J24">
        <f t="shared" si="1"/>
        <v>11</v>
      </c>
      <c r="K24">
        <f t="shared" si="2"/>
        <v>1</v>
      </c>
      <c r="M24" t="s">
        <v>2013</v>
      </c>
      <c r="N24" t="s">
        <v>616</v>
      </c>
      <c r="O24">
        <f t="shared" si="3"/>
        <v>5</v>
      </c>
      <c r="P24">
        <f t="shared" si="4"/>
        <v>8</v>
      </c>
      <c r="Q24">
        <f t="shared" si="5"/>
        <v>2</v>
      </c>
      <c r="S24" t="s">
        <v>206</v>
      </c>
      <c r="T24" t="s">
        <v>2424</v>
      </c>
      <c r="U24">
        <f t="shared" si="6"/>
        <v>3</v>
      </c>
      <c r="V24">
        <f t="shared" si="7"/>
        <v>22</v>
      </c>
      <c r="W24">
        <f t="shared" si="8"/>
        <v>18</v>
      </c>
      <c r="Y24" t="s">
        <v>2351</v>
      </c>
      <c r="Z24" t="s">
        <v>1967</v>
      </c>
      <c r="AA24">
        <f t="shared" si="9"/>
        <v>1</v>
      </c>
      <c r="AB24">
        <f t="shared" si="10"/>
        <v>3</v>
      </c>
      <c r="AC24">
        <f t="shared" si="11"/>
        <v>3</v>
      </c>
    </row>
    <row r="25" spans="1:29" x14ac:dyDescent="0.2">
      <c r="A25" t="s">
        <v>534</v>
      </c>
      <c r="B25" t="s">
        <v>551</v>
      </c>
      <c r="C25">
        <f t="shared" si="12"/>
        <v>3</v>
      </c>
      <c r="D25">
        <f t="shared" si="13"/>
        <v>11</v>
      </c>
      <c r="E25">
        <f t="shared" si="14"/>
        <v>6</v>
      </c>
      <c r="G25" t="s">
        <v>206</v>
      </c>
      <c r="H25" t="s">
        <v>2409</v>
      </c>
      <c r="I25">
        <f t="shared" si="0"/>
        <v>3</v>
      </c>
      <c r="J25">
        <f t="shared" si="1"/>
        <v>12</v>
      </c>
      <c r="K25">
        <f t="shared" si="2"/>
        <v>2</v>
      </c>
      <c r="M25" t="s">
        <v>2013</v>
      </c>
      <c r="N25" t="s">
        <v>608</v>
      </c>
      <c r="O25">
        <f t="shared" si="3"/>
        <v>5</v>
      </c>
      <c r="P25">
        <f t="shared" si="4"/>
        <v>9</v>
      </c>
      <c r="Q25">
        <f t="shared" si="5"/>
        <v>3</v>
      </c>
      <c r="S25" t="s">
        <v>206</v>
      </c>
      <c r="T25" t="s">
        <v>2425</v>
      </c>
      <c r="U25">
        <f t="shared" si="6"/>
        <v>3</v>
      </c>
      <c r="V25">
        <f t="shared" si="7"/>
        <v>23</v>
      </c>
      <c r="W25">
        <f t="shared" si="8"/>
        <v>19</v>
      </c>
      <c r="Y25" t="s">
        <v>2351</v>
      </c>
      <c r="Z25" t="s">
        <v>1967</v>
      </c>
      <c r="AA25">
        <f t="shared" si="9"/>
        <v>1</v>
      </c>
      <c r="AB25">
        <f t="shared" si="10"/>
        <v>3</v>
      </c>
      <c r="AC25">
        <f t="shared" si="11"/>
        <v>3</v>
      </c>
    </row>
    <row r="26" spans="1:29" x14ac:dyDescent="0.2">
      <c r="A26" t="s">
        <v>534</v>
      </c>
      <c r="B26" t="s">
        <v>551</v>
      </c>
      <c r="C26">
        <f t="shared" si="12"/>
        <v>3</v>
      </c>
      <c r="D26">
        <f t="shared" si="13"/>
        <v>11</v>
      </c>
      <c r="E26">
        <f t="shared" si="14"/>
        <v>6</v>
      </c>
      <c r="G26" t="s">
        <v>206</v>
      </c>
      <c r="H26" t="s">
        <v>2410</v>
      </c>
      <c r="I26">
        <f t="shared" si="0"/>
        <v>3</v>
      </c>
      <c r="J26">
        <f t="shared" si="1"/>
        <v>13</v>
      </c>
      <c r="K26">
        <f t="shared" si="2"/>
        <v>3</v>
      </c>
      <c r="M26" t="s">
        <v>2013</v>
      </c>
      <c r="N26" t="s">
        <v>608</v>
      </c>
      <c r="O26">
        <f t="shared" si="3"/>
        <v>5</v>
      </c>
      <c r="P26">
        <f t="shared" si="4"/>
        <v>9</v>
      </c>
      <c r="Q26">
        <f t="shared" si="5"/>
        <v>3</v>
      </c>
      <c r="S26" t="s">
        <v>206</v>
      </c>
      <c r="T26" t="s">
        <v>2426</v>
      </c>
      <c r="U26">
        <f t="shared" si="6"/>
        <v>3</v>
      </c>
      <c r="V26">
        <f t="shared" si="7"/>
        <v>24</v>
      </c>
      <c r="W26">
        <f t="shared" si="8"/>
        <v>20</v>
      </c>
      <c r="Y26" t="s">
        <v>2351</v>
      </c>
      <c r="Z26" t="s">
        <v>1967</v>
      </c>
      <c r="AA26">
        <f t="shared" si="9"/>
        <v>1</v>
      </c>
      <c r="AB26">
        <f t="shared" si="10"/>
        <v>3</v>
      </c>
      <c r="AC26">
        <f t="shared" si="11"/>
        <v>3</v>
      </c>
    </row>
    <row r="27" spans="1:29" x14ac:dyDescent="0.2">
      <c r="A27" t="s">
        <v>206</v>
      </c>
      <c r="B27" t="s">
        <v>207</v>
      </c>
      <c r="C27">
        <f t="shared" si="12"/>
        <v>4</v>
      </c>
      <c r="D27">
        <f t="shared" si="13"/>
        <v>12</v>
      </c>
      <c r="E27">
        <f t="shared" si="14"/>
        <v>1</v>
      </c>
      <c r="G27" t="s">
        <v>206</v>
      </c>
      <c r="H27" t="s">
        <v>2411</v>
      </c>
      <c r="I27">
        <f t="shared" si="0"/>
        <v>3</v>
      </c>
      <c r="J27">
        <f t="shared" si="1"/>
        <v>14</v>
      </c>
      <c r="K27">
        <f t="shared" si="2"/>
        <v>4</v>
      </c>
      <c r="M27" t="s">
        <v>2013</v>
      </c>
      <c r="N27" t="s">
        <v>607</v>
      </c>
      <c r="O27">
        <f t="shared" si="3"/>
        <v>5</v>
      </c>
      <c r="P27">
        <f t="shared" si="4"/>
        <v>10</v>
      </c>
      <c r="Q27">
        <f t="shared" si="5"/>
        <v>4</v>
      </c>
      <c r="S27" t="s">
        <v>206</v>
      </c>
      <c r="T27" t="s">
        <v>2427</v>
      </c>
      <c r="U27">
        <f t="shared" si="6"/>
        <v>3</v>
      </c>
      <c r="V27">
        <f t="shared" si="7"/>
        <v>25</v>
      </c>
      <c r="W27">
        <f t="shared" si="8"/>
        <v>21</v>
      </c>
      <c r="Y27" t="s">
        <v>2351</v>
      </c>
      <c r="Z27" t="s">
        <v>1967</v>
      </c>
      <c r="AA27">
        <f t="shared" si="9"/>
        <v>1</v>
      </c>
      <c r="AB27">
        <f t="shared" si="10"/>
        <v>3</v>
      </c>
      <c r="AC27">
        <f t="shared" si="11"/>
        <v>3</v>
      </c>
    </row>
    <row r="28" spans="1:29" x14ac:dyDescent="0.2">
      <c r="A28" t="s">
        <v>206</v>
      </c>
      <c r="B28" t="s">
        <v>2409</v>
      </c>
      <c r="C28">
        <f t="shared" si="12"/>
        <v>4</v>
      </c>
      <c r="D28">
        <f t="shared" si="13"/>
        <v>13</v>
      </c>
      <c r="E28">
        <f t="shared" si="14"/>
        <v>2</v>
      </c>
      <c r="G28" t="s">
        <v>206</v>
      </c>
      <c r="H28" t="s">
        <v>2412</v>
      </c>
      <c r="I28">
        <f t="shared" si="0"/>
        <v>3</v>
      </c>
      <c r="J28">
        <f t="shared" si="1"/>
        <v>15</v>
      </c>
      <c r="K28">
        <f t="shared" si="2"/>
        <v>5</v>
      </c>
      <c r="M28" t="s">
        <v>2013</v>
      </c>
      <c r="N28" t="s">
        <v>607</v>
      </c>
      <c r="O28">
        <f t="shared" si="3"/>
        <v>5</v>
      </c>
      <c r="P28">
        <f t="shared" si="4"/>
        <v>10</v>
      </c>
      <c r="Q28">
        <f t="shared" si="5"/>
        <v>4</v>
      </c>
      <c r="S28" t="s">
        <v>206</v>
      </c>
      <c r="T28" t="s">
        <v>2428</v>
      </c>
      <c r="U28">
        <f t="shared" si="6"/>
        <v>3</v>
      </c>
      <c r="V28">
        <f t="shared" si="7"/>
        <v>26</v>
      </c>
      <c r="W28">
        <f t="shared" si="8"/>
        <v>22</v>
      </c>
      <c r="Y28" t="s">
        <v>2351</v>
      </c>
      <c r="Z28" t="s">
        <v>1967</v>
      </c>
      <c r="AA28">
        <f t="shared" si="9"/>
        <v>1</v>
      </c>
      <c r="AB28">
        <f t="shared" si="10"/>
        <v>3</v>
      </c>
      <c r="AC28">
        <f t="shared" si="11"/>
        <v>3</v>
      </c>
    </row>
    <row r="29" spans="1:29" x14ac:dyDescent="0.2">
      <c r="A29" t="s">
        <v>206</v>
      </c>
      <c r="B29" t="s">
        <v>2410</v>
      </c>
      <c r="C29">
        <f t="shared" si="12"/>
        <v>4</v>
      </c>
      <c r="D29">
        <f t="shared" si="13"/>
        <v>14</v>
      </c>
      <c r="E29">
        <f t="shared" si="14"/>
        <v>3</v>
      </c>
      <c r="G29" t="s">
        <v>206</v>
      </c>
      <c r="H29" t="s">
        <v>2413</v>
      </c>
      <c r="I29">
        <f t="shared" si="0"/>
        <v>3</v>
      </c>
      <c r="J29">
        <f t="shared" si="1"/>
        <v>16</v>
      </c>
      <c r="K29">
        <f t="shared" si="2"/>
        <v>6</v>
      </c>
      <c r="M29" t="s">
        <v>2013</v>
      </c>
      <c r="N29" t="s">
        <v>607</v>
      </c>
      <c r="O29">
        <f t="shared" si="3"/>
        <v>5</v>
      </c>
      <c r="P29">
        <f t="shared" si="4"/>
        <v>10</v>
      </c>
      <c r="Q29">
        <f t="shared" si="5"/>
        <v>4</v>
      </c>
      <c r="S29" t="s">
        <v>206</v>
      </c>
      <c r="T29" t="s">
        <v>210</v>
      </c>
      <c r="U29">
        <f t="shared" si="6"/>
        <v>3</v>
      </c>
      <c r="V29">
        <f t="shared" si="7"/>
        <v>27</v>
      </c>
      <c r="W29">
        <f t="shared" si="8"/>
        <v>23</v>
      </c>
      <c r="Y29" t="s">
        <v>2351</v>
      </c>
      <c r="Z29" t="s">
        <v>1967</v>
      </c>
      <c r="AA29">
        <f t="shared" si="9"/>
        <v>1</v>
      </c>
      <c r="AB29">
        <f t="shared" si="10"/>
        <v>3</v>
      </c>
      <c r="AC29">
        <f t="shared" si="11"/>
        <v>3</v>
      </c>
    </row>
    <row r="30" spans="1:29" x14ac:dyDescent="0.2">
      <c r="A30" t="s">
        <v>206</v>
      </c>
      <c r="B30" t="s">
        <v>2411</v>
      </c>
      <c r="C30">
        <f t="shared" si="12"/>
        <v>4</v>
      </c>
      <c r="D30">
        <f t="shared" si="13"/>
        <v>15</v>
      </c>
      <c r="E30">
        <f t="shared" si="14"/>
        <v>4</v>
      </c>
      <c r="G30" t="s">
        <v>206</v>
      </c>
      <c r="H30" t="s">
        <v>2414</v>
      </c>
      <c r="I30">
        <f t="shared" si="0"/>
        <v>3</v>
      </c>
      <c r="J30">
        <f t="shared" si="1"/>
        <v>17</v>
      </c>
      <c r="K30">
        <f t="shared" si="2"/>
        <v>7</v>
      </c>
      <c r="M30" t="s">
        <v>2013</v>
      </c>
      <c r="N30" t="s">
        <v>612</v>
      </c>
      <c r="O30">
        <f t="shared" si="3"/>
        <v>5</v>
      </c>
      <c r="P30">
        <f t="shared" si="4"/>
        <v>11</v>
      </c>
      <c r="Q30">
        <f t="shared" si="5"/>
        <v>5</v>
      </c>
      <c r="S30" t="s">
        <v>206</v>
      </c>
      <c r="T30" t="s">
        <v>2429</v>
      </c>
      <c r="U30">
        <f t="shared" si="6"/>
        <v>3</v>
      </c>
      <c r="V30">
        <f t="shared" si="7"/>
        <v>28</v>
      </c>
      <c r="W30">
        <f t="shared" si="8"/>
        <v>24</v>
      </c>
      <c r="Y30" t="s">
        <v>2351</v>
      </c>
      <c r="Z30" t="s">
        <v>1967</v>
      </c>
      <c r="AA30">
        <f t="shared" si="9"/>
        <v>1</v>
      </c>
      <c r="AB30">
        <f t="shared" si="10"/>
        <v>3</v>
      </c>
      <c r="AC30">
        <f t="shared" si="11"/>
        <v>3</v>
      </c>
    </row>
    <row r="31" spans="1:29" x14ac:dyDescent="0.2">
      <c r="A31" t="s">
        <v>206</v>
      </c>
      <c r="B31" t="s">
        <v>2412</v>
      </c>
      <c r="C31">
        <f t="shared" si="12"/>
        <v>4</v>
      </c>
      <c r="D31">
        <f t="shared" si="13"/>
        <v>16</v>
      </c>
      <c r="E31">
        <f t="shared" si="14"/>
        <v>5</v>
      </c>
      <c r="G31" t="s">
        <v>206</v>
      </c>
      <c r="H31" t="s">
        <v>2415</v>
      </c>
      <c r="I31">
        <f t="shared" si="0"/>
        <v>3</v>
      </c>
      <c r="J31">
        <f t="shared" si="1"/>
        <v>18</v>
      </c>
      <c r="K31">
        <f t="shared" si="2"/>
        <v>8</v>
      </c>
      <c r="M31" t="s">
        <v>2013</v>
      </c>
      <c r="N31" t="s">
        <v>612</v>
      </c>
      <c r="O31">
        <f t="shared" si="3"/>
        <v>5</v>
      </c>
      <c r="P31">
        <f t="shared" si="4"/>
        <v>11</v>
      </c>
      <c r="Q31">
        <f t="shared" si="5"/>
        <v>5</v>
      </c>
      <c r="S31" t="s">
        <v>206</v>
      </c>
      <c r="T31" t="s">
        <v>1754</v>
      </c>
      <c r="U31">
        <f t="shared" si="6"/>
        <v>3</v>
      </c>
      <c r="V31">
        <f t="shared" si="7"/>
        <v>29</v>
      </c>
      <c r="W31">
        <f t="shared" si="8"/>
        <v>25</v>
      </c>
      <c r="Y31" t="s">
        <v>2351</v>
      </c>
      <c r="Z31" t="s">
        <v>1967</v>
      </c>
      <c r="AA31">
        <f t="shared" si="9"/>
        <v>1</v>
      </c>
      <c r="AB31">
        <f t="shared" si="10"/>
        <v>3</v>
      </c>
      <c r="AC31">
        <f t="shared" si="11"/>
        <v>3</v>
      </c>
    </row>
    <row r="32" spans="1:29" x14ac:dyDescent="0.2">
      <c r="A32" t="s">
        <v>206</v>
      </c>
      <c r="B32" t="s">
        <v>2413</v>
      </c>
      <c r="C32">
        <f t="shared" si="12"/>
        <v>4</v>
      </c>
      <c r="D32">
        <f t="shared" si="13"/>
        <v>17</v>
      </c>
      <c r="E32">
        <f t="shared" si="14"/>
        <v>6</v>
      </c>
      <c r="G32" t="s">
        <v>206</v>
      </c>
      <c r="H32" t="s">
        <v>2416</v>
      </c>
      <c r="I32">
        <f t="shared" si="0"/>
        <v>3</v>
      </c>
      <c r="J32">
        <f t="shared" si="1"/>
        <v>19</v>
      </c>
      <c r="K32">
        <f t="shared" si="2"/>
        <v>9</v>
      </c>
      <c r="M32" t="s">
        <v>2013</v>
      </c>
      <c r="N32" t="s">
        <v>612</v>
      </c>
      <c r="O32">
        <f t="shared" si="3"/>
        <v>5</v>
      </c>
      <c r="P32">
        <f t="shared" si="4"/>
        <v>11</v>
      </c>
      <c r="Q32">
        <f t="shared" si="5"/>
        <v>5</v>
      </c>
      <c r="S32" t="s">
        <v>206</v>
      </c>
      <c r="T32" t="s">
        <v>1755</v>
      </c>
      <c r="U32">
        <f t="shared" si="6"/>
        <v>3</v>
      </c>
      <c r="V32">
        <f t="shared" si="7"/>
        <v>30</v>
      </c>
      <c r="W32">
        <f t="shared" si="8"/>
        <v>26</v>
      </c>
      <c r="Y32" t="s">
        <v>2351</v>
      </c>
      <c r="Z32" t="s">
        <v>1871</v>
      </c>
      <c r="AA32">
        <f t="shared" si="9"/>
        <v>1</v>
      </c>
      <c r="AB32">
        <f t="shared" si="10"/>
        <v>4</v>
      </c>
      <c r="AC32">
        <f t="shared" si="11"/>
        <v>4</v>
      </c>
    </row>
    <row r="33" spans="1:29" x14ac:dyDescent="0.2">
      <c r="A33" t="s">
        <v>206</v>
      </c>
      <c r="B33" t="s">
        <v>2414</v>
      </c>
      <c r="C33">
        <f t="shared" si="12"/>
        <v>4</v>
      </c>
      <c r="D33">
        <f t="shared" si="13"/>
        <v>18</v>
      </c>
      <c r="E33">
        <f t="shared" si="14"/>
        <v>7</v>
      </c>
      <c r="G33" t="s">
        <v>206</v>
      </c>
      <c r="H33" t="s">
        <v>2417</v>
      </c>
      <c r="I33">
        <f t="shared" si="0"/>
        <v>3</v>
      </c>
      <c r="J33">
        <f t="shared" si="1"/>
        <v>20</v>
      </c>
      <c r="K33">
        <f t="shared" si="2"/>
        <v>10</v>
      </c>
      <c r="M33" t="s">
        <v>2013</v>
      </c>
      <c r="N33" t="s">
        <v>606</v>
      </c>
      <c r="O33">
        <f t="shared" si="3"/>
        <v>5</v>
      </c>
      <c r="P33">
        <f t="shared" si="4"/>
        <v>12</v>
      </c>
      <c r="Q33">
        <f t="shared" si="5"/>
        <v>6</v>
      </c>
      <c r="S33" t="s">
        <v>206</v>
      </c>
      <c r="T33" t="s">
        <v>211</v>
      </c>
      <c r="U33">
        <f t="shared" si="6"/>
        <v>3</v>
      </c>
      <c r="V33">
        <f t="shared" si="7"/>
        <v>31</v>
      </c>
      <c r="W33">
        <f t="shared" si="8"/>
        <v>27</v>
      </c>
      <c r="Y33" t="s">
        <v>2351</v>
      </c>
      <c r="Z33" t="s">
        <v>1871</v>
      </c>
      <c r="AA33">
        <f t="shared" si="9"/>
        <v>1</v>
      </c>
      <c r="AB33">
        <f t="shared" si="10"/>
        <v>4</v>
      </c>
      <c r="AC33">
        <f t="shared" si="11"/>
        <v>4</v>
      </c>
    </row>
    <row r="34" spans="1:29" x14ac:dyDescent="0.2">
      <c r="A34" t="s">
        <v>206</v>
      </c>
      <c r="B34" t="s">
        <v>2415</v>
      </c>
      <c r="C34">
        <f t="shared" si="12"/>
        <v>4</v>
      </c>
      <c r="D34">
        <f t="shared" si="13"/>
        <v>19</v>
      </c>
      <c r="E34">
        <f t="shared" si="14"/>
        <v>8</v>
      </c>
      <c r="G34" t="s">
        <v>206</v>
      </c>
      <c r="H34" t="s">
        <v>2418</v>
      </c>
      <c r="I34">
        <f t="shared" si="0"/>
        <v>3</v>
      </c>
      <c r="J34">
        <f t="shared" si="1"/>
        <v>21</v>
      </c>
      <c r="K34">
        <f t="shared" si="2"/>
        <v>11</v>
      </c>
      <c r="M34" t="s">
        <v>2013</v>
      </c>
      <c r="N34" t="s">
        <v>619</v>
      </c>
      <c r="O34">
        <f t="shared" si="3"/>
        <v>5</v>
      </c>
      <c r="P34">
        <f t="shared" si="4"/>
        <v>13</v>
      </c>
      <c r="Q34">
        <f t="shared" si="5"/>
        <v>7</v>
      </c>
      <c r="S34" t="s">
        <v>206</v>
      </c>
      <c r="T34" t="s">
        <v>212</v>
      </c>
      <c r="U34">
        <f t="shared" si="6"/>
        <v>3</v>
      </c>
      <c r="V34">
        <f t="shared" si="7"/>
        <v>32</v>
      </c>
      <c r="W34">
        <f t="shared" si="8"/>
        <v>28</v>
      </c>
      <c r="Y34" t="s">
        <v>2351</v>
      </c>
      <c r="Z34" t="s">
        <v>1871</v>
      </c>
      <c r="AA34">
        <f t="shared" si="9"/>
        <v>1</v>
      </c>
      <c r="AB34">
        <f t="shared" si="10"/>
        <v>4</v>
      </c>
      <c r="AC34">
        <f t="shared" si="11"/>
        <v>4</v>
      </c>
    </row>
    <row r="35" spans="1:29" x14ac:dyDescent="0.2">
      <c r="A35" t="s">
        <v>206</v>
      </c>
      <c r="B35" t="s">
        <v>2416</v>
      </c>
      <c r="C35">
        <f t="shared" si="12"/>
        <v>4</v>
      </c>
      <c r="D35">
        <f t="shared" si="13"/>
        <v>20</v>
      </c>
      <c r="E35">
        <f t="shared" si="14"/>
        <v>9</v>
      </c>
      <c r="G35" t="s">
        <v>206</v>
      </c>
      <c r="H35" t="s">
        <v>208</v>
      </c>
      <c r="I35">
        <f t="shared" si="0"/>
        <v>3</v>
      </c>
      <c r="J35">
        <f t="shared" si="1"/>
        <v>22</v>
      </c>
      <c r="K35">
        <f t="shared" si="2"/>
        <v>12</v>
      </c>
      <c r="M35" t="s">
        <v>2013</v>
      </c>
      <c r="N35" t="s">
        <v>610</v>
      </c>
      <c r="O35">
        <f t="shared" si="3"/>
        <v>5</v>
      </c>
      <c r="P35">
        <f t="shared" si="4"/>
        <v>14</v>
      </c>
      <c r="Q35">
        <f t="shared" si="5"/>
        <v>8</v>
      </c>
      <c r="S35" t="s">
        <v>206</v>
      </c>
      <c r="T35" t="s">
        <v>214</v>
      </c>
      <c r="U35">
        <f t="shared" si="6"/>
        <v>3</v>
      </c>
      <c r="V35">
        <f t="shared" si="7"/>
        <v>33</v>
      </c>
      <c r="W35">
        <f t="shared" si="8"/>
        <v>29</v>
      </c>
      <c r="Y35" t="s">
        <v>1486</v>
      </c>
      <c r="Z35" t="s">
        <v>1488</v>
      </c>
      <c r="AA35">
        <f t="shared" si="9"/>
        <v>2</v>
      </c>
      <c r="AB35">
        <f t="shared" si="10"/>
        <v>5</v>
      </c>
      <c r="AC35">
        <f t="shared" si="11"/>
        <v>1</v>
      </c>
    </row>
    <row r="36" spans="1:29" x14ac:dyDescent="0.2">
      <c r="A36" t="s">
        <v>206</v>
      </c>
      <c r="B36" t="s">
        <v>2417</v>
      </c>
      <c r="C36">
        <f t="shared" si="12"/>
        <v>4</v>
      </c>
      <c r="D36">
        <f t="shared" si="13"/>
        <v>21</v>
      </c>
      <c r="E36">
        <f t="shared" si="14"/>
        <v>10</v>
      </c>
      <c r="G36" t="s">
        <v>206</v>
      </c>
      <c r="H36" t="s">
        <v>2419</v>
      </c>
      <c r="I36">
        <f t="shared" si="0"/>
        <v>3</v>
      </c>
      <c r="J36">
        <f t="shared" si="1"/>
        <v>23</v>
      </c>
      <c r="K36">
        <f t="shared" si="2"/>
        <v>13</v>
      </c>
      <c r="M36" t="s">
        <v>2013</v>
      </c>
      <c r="N36" t="s">
        <v>610</v>
      </c>
      <c r="O36">
        <f t="shared" si="3"/>
        <v>5</v>
      </c>
      <c r="P36">
        <f t="shared" si="4"/>
        <v>14</v>
      </c>
      <c r="Q36">
        <f t="shared" si="5"/>
        <v>8</v>
      </c>
      <c r="S36" t="s">
        <v>206</v>
      </c>
      <c r="T36" t="s">
        <v>216</v>
      </c>
      <c r="U36">
        <f t="shared" si="6"/>
        <v>3</v>
      </c>
      <c r="V36">
        <f t="shared" si="7"/>
        <v>34</v>
      </c>
      <c r="W36">
        <f t="shared" si="8"/>
        <v>30</v>
      </c>
      <c r="Y36" t="s">
        <v>1494</v>
      </c>
      <c r="Z36" t="s">
        <v>769</v>
      </c>
      <c r="AA36">
        <f t="shared" si="9"/>
        <v>3</v>
      </c>
      <c r="AB36">
        <f t="shared" si="10"/>
        <v>6</v>
      </c>
      <c r="AC36">
        <f t="shared" si="11"/>
        <v>1</v>
      </c>
    </row>
    <row r="37" spans="1:29" x14ac:dyDescent="0.2">
      <c r="A37" t="s">
        <v>206</v>
      </c>
      <c r="B37" t="s">
        <v>2418</v>
      </c>
      <c r="C37">
        <f t="shared" si="12"/>
        <v>4</v>
      </c>
      <c r="D37">
        <f t="shared" si="13"/>
        <v>22</v>
      </c>
      <c r="E37">
        <f t="shared" si="14"/>
        <v>11</v>
      </c>
      <c r="G37" t="s">
        <v>206</v>
      </c>
      <c r="H37" t="s">
        <v>2420</v>
      </c>
      <c r="I37">
        <f t="shared" si="0"/>
        <v>3</v>
      </c>
      <c r="J37">
        <f t="shared" si="1"/>
        <v>24</v>
      </c>
      <c r="K37">
        <f t="shared" si="2"/>
        <v>14</v>
      </c>
      <c r="M37" t="s">
        <v>2013</v>
      </c>
      <c r="N37" t="s">
        <v>610</v>
      </c>
      <c r="O37">
        <f t="shared" si="3"/>
        <v>5</v>
      </c>
      <c r="P37">
        <f t="shared" si="4"/>
        <v>14</v>
      </c>
      <c r="Q37">
        <f t="shared" si="5"/>
        <v>8</v>
      </c>
      <c r="S37" t="s">
        <v>206</v>
      </c>
      <c r="T37" t="s">
        <v>217</v>
      </c>
      <c r="U37">
        <f t="shared" si="6"/>
        <v>3</v>
      </c>
      <c r="V37">
        <f t="shared" si="7"/>
        <v>35</v>
      </c>
      <c r="W37">
        <f t="shared" si="8"/>
        <v>31</v>
      </c>
      <c r="Y37" t="s">
        <v>1494</v>
      </c>
      <c r="Z37" t="s">
        <v>769</v>
      </c>
      <c r="AA37">
        <f t="shared" si="9"/>
        <v>3</v>
      </c>
      <c r="AB37">
        <f t="shared" si="10"/>
        <v>6</v>
      </c>
      <c r="AC37">
        <f t="shared" si="11"/>
        <v>1</v>
      </c>
    </row>
    <row r="38" spans="1:29" x14ac:dyDescent="0.2">
      <c r="A38" t="s">
        <v>206</v>
      </c>
      <c r="B38" t="s">
        <v>208</v>
      </c>
      <c r="C38">
        <f t="shared" si="12"/>
        <v>4</v>
      </c>
      <c r="D38">
        <f t="shared" si="13"/>
        <v>23</v>
      </c>
      <c r="E38">
        <f t="shared" si="14"/>
        <v>12</v>
      </c>
      <c r="G38" t="s">
        <v>206</v>
      </c>
      <c r="H38" t="s">
        <v>2421</v>
      </c>
      <c r="I38">
        <f t="shared" si="0"/>
        <v>3</v>
      </c>
      <c r="J38">
        <f t="shared" si="1"/>
        <v>25</v>
      </c>
      <c r="K38">
        <f t="shared" si="2"/>
        <v>15</v>
      </c>
      <c r="M38" t="s">
        <v>2013</v>
      </c>
      <c r="N38" t="s">
        <v>615</v>
      </c>
      <c r="O38">
        <f t="shared" si="3"/>
        <v>5</v>
      </c>
      <c r="P38">
        <f t="shared" si="4"/>
        <v>15</v>
      </c>
      <c r="Q38">
        <f t="shared" si="5"/>
        <v>9</v>
      </c>
      <c r="S38" t="s">
        <v>206</v>
      </c>
      <c r="T38" t="s">
        <v>218</v>
      </c>
      <c r="U38">
        <f t="shared" si="6"/>
        <v>3</v>
      </c>
      <c r="V38">
        <f t="shared" si="7"/>
        <v>36</v>
      </c>
      <c r="W38">
        <f t="shared" si="8"/>
        <v>32</v>
      </c>
      <c r="Y38" t="s">
        <v>1494</v>
      </c>
      <c r="Z38" t="s">
        <v>769</v>
      </c>
      <c r="AA38">
        <f t="shared" si="9"/>
        <v>3</v>
      </c>
      <c r="AB38">
        <f t="shared" si="10"/>
        <v>6</v>
      </c>
      <c r="AC38">
        <f t="shared" si="11"/>
        <v>1</v>
      </c>
    </row>
    <row r="39" spans="1:29" x14ac:dyDescent="0.2">
      <c r="A39" t="s">
        <v>206</v>
      </c>
      <c r="B39" t="s">
        <v>2419</v>
      </c>
      <c r="C39">
        <f t="shared" si="12"/>
        <v>4</v>
      </c>
      <c r="D39">
        <f t="shared" si="13"/>
        <v>24</v>
      </c>
      <c r="E39">
        <f t="shared" si="14"/>
        <v>13</v>
      </c>
      <c r="G39" t="s">
        <v>206</v>
      </c>
      <c r="H39" t="s">
        <v>2422</v>
      </c>
      <c r="I39">
        <f t="shared" si="0"/>
        <v>3</v>
      </c>
      <c r="J39">
        <f t="shared" si="1"/>
        <v>26</v>
      </c>
      <c r="K39">
        <f t="shared" si="2"/>
        <v>16</v>
      </c>
      <c r="M39" t="s">
        <v>2013</v>
      </c>
      <c r="N39" t="s">
        <v>615</v>
      </c>
      <c r="O39">
        <f t="shared" si="3"/>
        <v>5</v>
      </c>
      <c r="P39">
        <f t="shared" si="4"/>
        <v>15</v>
      </c>
      <c r="Q39">
        <f t="shared" si="5"/>
        <v>9</v>
      </c>
      <c r="S39" t="s">
        <v>230</v>
      </c>
      <c r="T39" t="s">
        <v>231</v>
      </c>
      <c r="U39">
        <f t="shared" si="6"/>
        <v>4</v>
      </c>
      <c r="V39">
        <f t="shared" si="7"/>
        <v>37</v>
      </c>
      <c r="W39">
        <f t="shared" si="8"/>
        <v>1</v>
      </c>
      <c r="Y39" t="s">
        <v>1494</v>
      </c>
      <c r="Z39" t="s">
        <v>772</v>
      </c>
      <c r="AA39">
        <f t="shared" si="9"/>
        <v>3</v>
      </c>
      <c r="AB39">
        <f t="shared" si="10"/>
        <v>7</v>
      </c>
      <c r="AC39">
        <f t="shared" si="11"/>
        <v>2</v>
      </c>
    </row>
    <row r="40" spans="1:29" x14ac:dyDescent="0.2">
      <c r="A40" t="s">
        <v>206</v>
      </c>
      <c r="B40" t="s">
        <v>2420</v>
      </c>
      <c r="C40">
        <f t="shared" si="12"/>
        <v>4</v>
      </c>
      <c r="D40">
        <f t="shared" si="13"/>
        <v>25</v>
      </c>
      <c r="E40">
        <f t="shared" si="14"/>
        <v>14</v>
      </c>
      <c r="G40" t="s">
        <v>206</v>
      </c>
      <c r="H40" t="s">
        <v>2423</v>
      </c>
      <c r="I40">
        <f t="shared" si="0"/>
        <v>3</v>
      </c>
      <c r="J40">
        <f t="shared" si="1"/>
        <v>27</v>
      </c>
      <c r="K40">
        <f t="shared" si="2"/>
        <v>17</v>
      </c>
      <c r="M40" t="s">
        <v>2013</v>
      </c>
      <c r="N40" t="s">
        <v>618</v>
      </c>
      <c r="O40">
        <f t="shared" si="3"/>
        <v>5</v>
      </c>
      <c r="P40">
        <f t="shared" si="4"/>
        <v>16</v>
      </c>
      <c r="Q40">
        <f t="shared" si="5"/>
        <v>10</v>
      </c>
      <c r="S40" t="s">
        <v>230</v>
      </c>
      <c r="T40" t="s">
        <v>231</v>
      </c>
      <c r="U40">
        <f t="shared" si="6"/>
        <v>4</v>
      </c>
      <c r="V40">
        <f t="shared" si="7"/>
        <v>37</v>
      </c>
      <c r="W40">
        <f t="shared" si="8"/>
        <v>1</v>
      </c>
      <c r="Y40" t="s">
        <v>1494</v>
      </c>
      <c r="Z40" t="s">
        <v>772</v>
      </c>
      <c r="AA40">
        <f t="shared" si="9"/>
        <v>3</v>
      </c>
      <c r="AB40">
        <f t="shared" si="10"/>
        <v>7</v>
      </c>
      <c r="AC40">
        <f t="shared" si="11"/>
        <v>2</v>
      </c>
    </row>
    <row r="41" spans="1:29" x14ac:dyDescent="0.2">
      <c r="A41" t="s">
        <v>206</v>
      </c>
      <c r="B41" t="s">
        <v>2421</v>
      </c>
      <c r="C41">
        <f t="shared" si="12"/>
        <v>4</v>
      </c>
      <c r="D41">
        <f t="shared" si="13"/>
        <v>26</v>
      </c>
      <c r="E41">
        <f t="shared" si="14"/>
        <v>15</v>
      </c>
      <c r="G41" t="s">
        <v>206</v>
      </c>
      <c r="H41" t="s">
        <v>2424</v>
      </c>
      <c r="I41">
        <f t="shared" si="0"/>
        <v>3</v>
      </c>
      <c r="J41">
        <f t="shared" si="1"/>
        <v>28</v>
      </c>
      <c r="K41">
        <f t="shared" si="2"/>
        <v>18</v>
      </c>
      <c r="M41" t="s">
        <v>2013</v>
      </c>
      <c r="N41" t="s">
        <v>618</v>
      </c>
      <c r="O41">
        <f t="shared" si="3"/>
        <v>5</v>
      </c>
      <c r="P41">
        <f t="shared" si="4"/>
        <v>16</v>
      </c>
      <c r="Q41">
        <f t="shared" si="5"/>
        <v>10</v>
      </c>
      <c r="S41" t="s">
        <v>230</v>
      </c>
      <c r="T41" t="s">
        <v>231</v>
      </c>
      <c r="U41">
        <f t="shared" si="6"/>
        <v>4</v>
      </c>
      <c r="V41">
        <f t="shared" si="7"/>
        <v>37</v>
      </c>
      <c r="W41">
        <f t="shared" si="8"/>
        <v>1</v>
      </c>
      <c r="Y41" t="s">
        <v>1494</v>
      </c>
      <c r="Z41" t="s">
        <v>772</v>
      </c>
      <c r="AA41">
        <f t="shared" si="9"/>
        <v>3</v>
      </c>
      <c r="AB41">
        <f t="shared" si="10"/>
        <v>7</v>
      </c>
      <c r="AC41">
        <f t="shared" si="11"/>
        <v>2</v>
      </c>
    </row>
    <row r="42" spans="1:29" x14ac:dyDescent="0.2">
      <c r="A42" t="s">
        <v>206</v>
      </c>
      <c r="B42" t="s">
        <v>2422</v>
      </c>
      <c r="C42">
        <f t="shared" si="12"/>
        <v>4</v>
      </c>
      <c r="D42">
        <f t="shared" si="13"/>
        <v>27</v>
      </c>
      <c r="E42">
        <f t="shared" si="14"/>
        <v>16</v>
      </c>
      <c r="G42" t="s">
        <v>206</v>
      </c>
      <c r="H42" t="s">
        <v>2425</v>
      </c>
      <c r="I42">
        <f t="shared" si="0"/>
        <v>3</v>
      </c>
      <c r="J42">
        <f t="shared" si="1"/>
        <v>29</v>
      </c>
      <c r="K42">
        <f t="shared" si="2"/>
        <v>19</v>
      </c>
      <c r="M42" t="s">
        <v>2013</v>
      </c>
      <c r="N42" t="s">
        <v>618</v>
      </c>
      <c r="O42">
        <f t="shared" si="3"/>
        <v>5</v>
      </c>
      <c r="P42">
        <f t="shared" si="4"/>
        <v>16</v>
      </c>
      <c r="Q42">
        <f t="shared" si="5"/>
        <v>10</v>
      </c>
      <c r="S42" t="s">
        <v>230</v>
      </c>
      <c r="T42" t="s">
        <v>231</v>
      </c>
      <c r="U42">
        <f t="shared" si="6"/>
        <v>4</v>
      </c>
      <c r="V42">
        <f t="shared" si="7"/>
        <v>37</v>
      </c>
      <c r="W42">
        <f t="shared" si="8"/>
        <v>1</v>
      </c>
      <c r="Y42" t="s">
        <v>1494</v>
      </c>
      <c r="Z42" t="s">
        <v>772</v>
      </c>
      <c r="AA42">
        <f t="shared" si="9"/>
        <v>3</v>
      </c>
      <c r="AB42">
        <f t="shared" si="10"/>
        <v>7</v>
      </c>
      <c r="AC42">
        <f t="shared" si="11"/>
        <v>2</v>
      </c>
    </row>
    <row r="43" spans="1:29" x14ac:dyDescent="0.2">
      <c r="A43" t="s">
        <v>206</v>
      </c>
      <c r="B43" t="s">
        <v>2423</v>
      </c>
      <c r="C43">
        <f t="shared" si="12"/>
        <v>4</v>
      </c>
      <c r="D43">
        <f t="shared" si="13"/>
        <v>28</v>
      </c>
      <c r="E43">
        <f t="shared" si="14"/>
        <v>17</v>
      </c>
      <c r="G43" t="s">
        <v>206</v>
      </c>
      <c r="H43" t="s">
        <v>2426</v>
      </c>
      <c r="I43">
        <f t="shared" si="0"/>
        <v>3</v>
      </c>
      <c r="J43">
        <f t="shared" si="1"/>
        <v>30</v>
      </c>
      <c r="K43">
        <f t="shared" si="2"/>
        <v>20</v>
      </c>
      <c r="M43" t="s">
        <v>2013</v>
      </c>
      <c r="N43" t="s">
        <v>613</v>
      </c>
      <c r="O43">
        <f t="shared" si="3"/>
        <v>5</v>
      </c>
      <c r="P43">
        <f t="shared" si="4"/>
        <v>17</v>
      </c>
      <c r="Q43">
        <f t="shared" si="5"/>
        <v>11</v>
      </c>
      <c r="S43" t="s">
        <v>230</v>
      </c>
      <c r="T43" t="s">
        <v>231</v>
      </c>
      <c r="U43">
        <f t="shared" si="6"/>
        <v>4</v>
      </c>
      <c r="V43">
        <f t="shared" si="7"/>
        <v>37</v>
      </c>
      <c r="W43">
        <f t="shared" si="8"/>
        <v>1</v>
      </c>
      <c r="Y43" t="s">
        <v>1494</v>
      </c>
      <c r="Z43" t="s">
        <v>772</v>
      </c>
      <c r="AA43">
        <f t="shared" si="9"/>
        <v>3</v>
      </c>
      <c r="AB43">
        <f t="shared" si="10"/>
        <v>7</v>
      </c>
      <c r="AC43">
        <f t="shared" si="11"/>
        <v>2</v>
      </c>
    </row>
    <row r="44" spans="1:29" x14ac:dyDescent="0.2">
      <c r="A44" t="s">
        <v>206</v>
      </c>
      <c r="B44" t="s">
        <v>2424</v>
      </c>
      <c r="C44">
        <f t="shared" si="12"/>
        <v>4</v>
      </c>
      <c r="D44">
        <f t="shared" si="13"/>
        <v>29</v>
      </c>
      <c r="E44">
        <f t="shared" si="14"/>
        <v>18</v>
      </c>
      <c r="G44" t="s">
        <v>206</v>
      </c>
      <c r="H44" t="s">
        <v>2427</v>
      </c>
      <c r="I44">
        <f t="shared" si="0"/>
        <v>3</v>
      </c>
      <c r="J44">
        <f t="shared" si="1"/>
        <v>31</v>
      </c>
      <c r="K44">
        <f t="shared" si="2"/>
        <v>21</v>
      </c>
      <c r="M44" t="s">
        <v>2013</v>
      </c>
      <c r="N44" t="s">
        <v>613</v>
      </c>
      <c r="O44">
        <f t="shared" si="3"/>
        <v>5</v>
      </c>
      <c r="P44">
        <f t="shared" si="4"/>
        <v>17</v>
      </c>
      <c r="Q44">
        <f t="shared" si="5"/>
        <v>11</v>
      </c>
      <c r="S44" t="s">
        <v>230</v>
      </c>
      <c r="T44" t="s">
        <v>231</v>
      </c>
      <c r="U44">
        <f t="shared" si="6"/>
        <v>4</v>
      </c>
      <c r="V44">
        <f t="shared" si="7"/>
        <v>37</v>
      </c>
      <c r="W44">
        <f t="shared" si="8"/>
        <v>1</v>
      </c>
      <c r="Y44" t="s">
        <v>1494</v>
      </c>
      <c r="Z44" t="s">
        <v>772</v>
      </c>
      <c r="AA44">
        <f t="shared" si="9"/>
        <v>3</v>
      </c>
      <c r="AB44">
        <f t="shared" si="10"/>
        <v>7</v>
      </c>
      <c r="AC44">
        <f t="shared" si="11"/>
        <v>2</v>
      </c>
    </row>
    <row r="45" spans="1:29" x14ac:dyDescent="0.2">
      <c r="A45" t="s">
        <v>206</v>
      </c>
      <c r="B45" t="s">
        <v>2425</v>
      </c>
      <c r="C45">
        <f t="shared" si="12"/>
        <v>4</v>
      </c>
      <c r="D45">
        <f t="shared" si="13"/>
        <v>30</v>
      </c>
      <c r="E45">
        <f t="shared" si="14"/>
        <v>19</v>
      </c>
      <c r="G45" t="s">
        <v>206</v>
      </c>
      <c r="H45" t="s">
        <v>2428</v>
      </c>
      <c r="I45">
        <f t="shared" si="0"/>
        <v>3</v>
      </c>
      <c r="J45">
        <f t="shared" si="1"/>
        <v>32</v>
      </c>
      <c r="K45">
        <f t="shared" si="2"/>
        <v>22</v>
      </c>
      <c r="M45" t="s">
        <v>2013</v>
      </c>
      <c r="N45" t="s">
        <v>613</v>
      </c>
      <c r="O45">
        <f t="shared" si="3"/>
        <v>5</v>
      </c>
      <c r="P45">
        <f t="shared" si="4"/>
        <v>17</v>
      </c>
      <c r="Q45">
        <f t="shared" si="5"/>
        <v>11</v>
      </c>
      <c r="S45" t="s">
        <v>230</v>
      </c>
      <c r="T45" t="s">
        <v>1938</v>
      </c>
      <c r="U45">
        <f t="shared" si="6"/>
        <v>4</v>
      </c>
      <c r="V45">
        <f t="shared" si="7"/>
        <v>38</v>
      </c>
      <c r="W45">
        <f t="shared" si="8"/>
        <v>2</v>
      </c>
      <c r="Y45" t="s">
        <v>1494</v>
      </c>
      <c r="Z45" t="s">
        <v>772</v>
      </c>
      <c r="AA45">
        <f t="shared" si="9"/>
        <v>3</v>
      </c>
      <c r="AB45">
        <f t="shared" si="10"/>
        <v>7</v>
      </c>
      <c r="AC45">
        <f t="shared" si="11"/>
        <v>2</v>
      </c>
    </row>
    <row r="46" spans="1:29" x14ac:dyDescent="0.2">
      <c r="A46" t="s">
        <v>206</v>
      </c>
      <c r="B46" t="s">
        <v>2426</v>
      </c>
      <c r="C46">
        <f t="shared" si="12"/>
        <v>4</v>
      </c>
      <c r="D46">
        <f t="shared" si="13"/>
        <v>31</v>
      </c>
      <c r="E46">
        <f t="shared" si="14"/>
        <v>20</v>
      </c>
      <c r="G46" t="s">
        <v>206</v>
      </c>
      <c r="H46" t="s">
        <v>210</v>
      </c>
      <c r="I46">
        <f t="shared" si="0"/>
        <v>3</v>
      </c>
      <c r="J46">
        <f t="shared" si="1"/>
        <v>33</v>
      </c>
      <c r="K46">
        <f t="shared" si="2"/>
        <v>23</v>
      </c>
      <c r="M46" t="s">
        <v>2013</v>
      </c>
      <c r="N46" t="s">
        <v>611</v>
      </c>
      <c r="O46">
        <f t="shared" si="3"/>
        <v>5</v>
      </c>
      <c r="P46">
        <f t="shared" si="4"/>
        <v>18</v>
      </c>
      <c r="Q46">
        <f t="shared" si="5"/>
        <v>12</v>
      </c>
      <c r="S46" t="s">
        <v>230</v>
      </c>
      <c r="T46" t="s">
        <v>1938</v>
      </c>
      <c r="U46">
        <f t="shared" si="6"/>
        <v>4</v>
      </c>
      <c r="V46">
        <f t="shared" si="7"/>
        <v>38</v>
      </c>
      <c r="W46">
        <f t="shared" si="8"/>
        <v>2</v>
      </c>
      <c r="Y46" t="s">
        <v>1494</v>
      </c>
      <c r="Z46" t="s">
        <v>772</v>
      </c>
      <c r="AA46">
        <f t="shared" si="9"/>
        <v>3</v>
      </c>
      <c r="AB46">
        <f t="shared" si="10"/>
        <v>7</v>
      </c>
      <c r="AC46">
        <f t="shared" si="11"/>
        <v>2</v>
      </c>
    </row>
    <row r="47" spans="1:29" x14ac:dyDescent="0.2">
      <c r="A47" t="s">
        <v>206</v>
      </c>
      <c r="B47" t="s">
        <v>2427</v>
      </c>
      <c r="C47">
        <f t="shared" si="12"/>
        <v>4</v>
      </c>
      <c r="D47">
        <f t="shared" si="13"/>
        <v>32</v>
      </c>
      <c r="E47">
        <f t="shared" si="14"/>
        <v>21</v>
      </c>
      <c r="G47" t="s">
        <v>206</v>
      </c>
      <c r="H47" t="s">
        <v>2429</v>
      </c>
      <c r="I47">
        <f t="shared" si="0"/>
        <v>3</v>
      </c>
      <c r="J47">
        <f t="shared" si="1"/>
        <v>34</v>
      </c>
      <c r="K47">
        <f t="shared" si="2"/>
        <v>24</v>
      </c>
      <c r="M47" t="s">
        <v>2013</v>
      </c>
      <c r="N47" t="s">
        <v>611</v>
      </c>
      <c r="O47">
        <f t="shared" si="3"/>
        <v>5</v>
      </c>
      <c r="P47">
        <f t="shared" si="4"/>
        <v>18</v>
      </c>
      <c r="Q47">
        <f t="shared" si="5"/>
        <v>12</v>
      </c>
      <c r="S47" t="s">
        <v>230</v>
      </c>
      <c r="T47" t="s">
        <v>1938</v>
      </c>
      <c r="U47">
        <f t="shared" si="6"/>
        <v>4</v>
      </c>
      <c r="V47">
        <f t="shared" si="7"/>
        <v>38</v>
      </c>
      <c r="W47">
        <f t="shared" si="8"/>
        <v>2</v>
      </c>
      <c r="Y47" t="s">
        <v>1494</v>
      </c>
      <c r="Z47" t="s">
        <v>772</v>
      </c>
      <c r="AA47">
        <f t="shared" si="9"/>
        <v>3</v>
      </c>
      <c r="AB47">
        <f t="shared" si="10"/>
        <v>7</v>
      </c>
      <c r="AC47">
        <f t="shared" si="11"/>
        <v>2</v>
      </c>
    </row>
    <row r="48" spans="1:29" x14ac:dyDescent="0.2">
      <c r="A48" t="s">
        <v>206</v>
      </c>
      <c r="B48" t="s">
        <v>2428</v>
      </c>
      <c r="C48">
        <f t="shared" si="12"/>
        <v>4</v>
      </c>
      <c r="D48">
        <f t="shared" si="13"/>
        <v>33</v>
      </c>
      <c r="E48">
        <f t="shared" si="14"/>
        <v>22</v>
      </c>
      <c r="G48" t="s">
        <v>206</v>
      </c>
      <c r="H48" t="s">
        <v>1754</v>
      </c>
      <c r="I48">
        <f t="shared" si="0"/>
        <v>3</v>
      </c>
      <c r="J48">
        <f t="shared" si="1"/>
        <v>35</v>
      </c>
      <c r="K48">
        <f t="shared" si="2"/>
        <v>25</v>
      </c>
      <c r="M48" t="s">
        <v>2013</v>
      </c>
      <c r="N48" t="s">
        <v>611</v>
      </c>
      <c r="O48">
        <f t="shared" si="3"/>
        <v>5</v>
      </c>
      <c r="P48">
        <f t="shared" si="4"/>
        <v>18</v>
      </c>
      <c r="Q48">
        <f t="shared" si="5"/>
        <v>12</v>
      </c>
      <c r="S48" t="s">
        <v>230</v>
      </c>
      <c r="T48" t="s">
        <v>232</v>
      </c>
      <c r="U48">
        <f t="shared" si="6"/>
        <v>4</v>
      </c>
      <c r="V48">
        <f t="shared" si="7"/>
        <v>39</v>
      </c>
      <c r="W48">
        <f t="shared" si="8"/>
        <v>3</v>
      </c>
      <c r="Y48" t="s">
        <v>1494</v>
      </c>
      <c r="Z48" t="s">
        <v>776</v>
      </c>
      <c r="AA48">
        <f t="shared" si="9"/>
        <v>3</v>
      </c>
      <c r="AB48">
        <f t="shared" si="10"/>
        <v>8</v>
      </c>
      <c r="AC48">
        <f t="shared" si="11"/>
        <v>3</v>
      </c>
    </row>
    <row r="49" spans="1:29" x14ac:dyDescent="0.2">
      <c r="A49" t="s">
        <v>206</v>
      </c>
      <c r="B49" t="s">
        <v>210</v>
      </c>
      <c r="C49">
        <f t="shared" si="12"/>
        <v>4</v>
      </c>
      <c r="D49">
        <f t="shared" si="13"/>
        <v>34</v>
      </c>
      <c r="E49">
        <f t="shared" si="14"/>
        <v>23</v>
      </c>
      <c r="G49" t="s">
        <v>206</v>
      </c>
      <c r="H49" t="s">
        <v>1755</v>
      </c>
      <c r="I49">
        <f t="shared" si="0"/>
        <v>3</v>
      </c>
      <c r="J49">
        <f t="shared" si="1"/>
        <v>36</v>
      </c>
      <c r="K49">
        <f t="shared" si="2"/>
        <v>26</v>
      </c>
      <c r="M49" t="s">
        <v>2013</v>
      </c>
      <c r="N49" t="s">
        <v>617</v>
      </c>
      <c r="O49">
        <f t="shared" si="3"/>
        <v>5</v>
      </c>
      <c r="P49">
        <f t="shared" si="4"/>
        <v>19</v>
      </c>
      <c r="Q49">
        <f t="shared" si="5"/>
        <v>13</v>
      </c>
      <c r="S49" t="s">
        <v>230</v>
      </c>
      <c r="T49" t="s">
        <v>232</v>
      </c>
      <c r="U49">
        <f t="shared" si="6"/>
        <v>4</v>
      </c>
      <c r="V49">
        <f t="shared" si="7"/>
        <v>39</v>
      </c>
      <c r="W49">
        <f t="shared" si="8"/>
        <v>3</v>
      </c>
      <c r="Y49" t="s">
        <v>1494</v>
      </c>
      <c r="Z49" t="s">
        <v>776</v>
      </c>
      <c r="AA49">
        <f t="shared" si="9"/>
        <v>3</v>
      </c>
      <c r="AB49">
        <f t="shared" si="10"/>
        <v>8</v>
      </c>
      <c r="AC49">
        <f t="shared" si="11"/>
        <v>3</v>
      </c>
    </row>
    <row r="50" spans="1:29" x14ac:dyDescent="0.2">
      <c r="A50" t="s">
        <v>206</v>
      </c>
      <c r="B50" t="s">
        <v>2429</v>
      </c>
      <c r="C50">
        <f t="shared" si="12"/>
        <v>4</v>
      </c>
      <c r="D50">
        <f t="shared" si="13"/>
        <v>35</v>
      </c>
      <c r="E50">
        <f t="shared" si="14"/>
        <v>24</v>
      </c>
      <c r="G50" t="s">
        <v>206</v>
      </c>
      <c r="H50" t="s">
        <v>211</v>
      </c>
      <c r="I50">
        <f t="shared" si="0"/>
        <v>3</v>
      </c>
      <c r="J50">
        <f t="shared" si="1"/>
        <v>37</v>
      </c>
      <c r="K50">
        <f t="shared" si="2"/>
        <v>27</v>
      </c>
      <c r="M50" t="s">
        <v>2013</v>
      </c>
      <c r="N50" t="s">
        <v>617</v>
      </c>
      <c r="O50">
        <f t="shared" si="3"/>
        <v>5</v>
      </c>
      <c r="P50">
        <f t="shared" si="4"/>
        <v>19</v>
      </c>
      <c r="Q50">
        <f t="shared" si="5"/>
        <v>13</v>
      </c>
      <c r="S50" t="s">
        <v>230</v>
      </c>
      <c r="T50" t="s">
        <v>232</v>
      </c>
      <c r="U50">
        <f t="shared" si="6"/>
        <v>4</v>
      </c>
      <c r="V50">
        <f t="shared" si="7"/>
        <v>39</v>
      </c>
      <c r="W50">
        <f t="shared" si="8"/>
        <v>3</v>
      </c>
      <c r="Y50" t="s">
        <v>1494</v>
      </c>
      <c r="Z50" t="s">
        <v>776</v>
      </c>
      <c r="AA50">
        <f t="shared" si="9"/>
        <v>3</v>
      </c>
      <c r="AB50">
        <f t="shared" si="10"/>
        <v>8</v>
      </c>
      <c r="AC50">
        <f t="shared" si="11"/>
        <v>3</v>
      </c>
    </row>
    <row r="51" spans="1:29" x14ac:dyDescent="0.2">
      <c r="A51" t="s">
        <v>206</v>
      </c>
      <c r="B51" t="s">
        <v>1754</v>
      </c>
      <c r="C51">
        <f t="shared" si="12"/>
        <v>4</v>
      </c>
      <c r="D51">
        <f t="shared" si="13"/>
        <v>36</v>
      </c>
      <c r="E51">
        <f t="shared" si="14"/>
        <v>25</v>
      </c>
      <c r="G51" t="s">
        <v>206</v>
      </c>
      <c r="H51" t="s">
        <v>212</v>
      </c>
      <c r="I51">
        <f t="shared" si="0"/>
        <v>3</v>
      </c>
      <c r="J51">
        <f t="shared" si="1"/>
        <v>38</v>
      </c>
      <c r="K51">
        <f t="shared" si="2"/>
        <v>28</v>
      </c>
      <c r="M51" t="s">
        <v>2013</v>
      </c>
      <c r="N51" t="s">
        <v>617</v>
      </c>
      <c r="O51">
        <f t="shared" si="3"/>
        <v>5</v>
      </c>
      <c r="P51">
        <f t="shared" si="4"/>
        <v>19</v>
      </c>
      <c r="Q51">
        <f t="shared" si="5"/>
        <v>13</v>
      </c>
      <c r="S51" t="s">
        <v>230</v>
      </c>
      <c r="T51" t="s">
        <v>232</v>
      </c>
      <c r="U51">
        <f t="shared" si="6"/>
        <v>4</v>
      </c>
      <c r="V51">
        <f t="shared" si="7"/>
        <v>39</v>
      </c>
      <c r="W51">
        <f t="shared" si="8"/>
        <v>3</v>
      </c>
      <c r="Y51" t="s">
        <v>1494</v>
      </c>
      <c r="Z51" t="s">
        <v>776</v>
      </c>
      <c r="AA51">
        <f t="shared" si="9"/>
        <v>3</v>
      </c>
      <c r="AB51">
        <f t="shared" si="10"/>
        <v>8</v>
      </c>
      <c r="AC51">
        <f t="shared" si="11"/>
        <v>3</v>
      </c>
    </row>
    <row r="52" spans="1:29" x14ac:dyDescent="0.2">
      <c r="A52" t="s">
        <v>206</v>
      </c>
      <c r="B52" t="s">
        <v>1755</v>
      </c>
      <c r="C52">
        <f t="shared" si="12"/>
        <v>4</v>
      </c>
      <c r="D52">
        <f t="shared" si="13"/>
        <v>37</v>
      </c>
      <c r="E52">
        <f t="shared" si="14"/>
        <v>26</v>
      </c>
      <c r="G52" t="s">
        <v>206</v>
      </c>
      <c r="H52" t="s">
        <v>214</v>
      </c>
      <c r="I52">
        <f t="shared" si="0"/>
        <v>3</v>
      </c>
      <c r="J52">
        <f t="shared" si="1"/>
        <v>39</v>
      </c>
      <c r="K52">
        <f t="shared" si="2"/>
        <v>29</v>
      </c>
      <c r="M52" t="s">
        <v>2013</v>
      </c>
      <c r="N52" t="s">
        <v>614</v>
      </c>
      <c r="O52">
        <f t="shared" si="3"/>
        <v>5</v>
      </c>
      <c r="P52">
        <f t="shared" si="4"/>
        <v>20</v>
      </c>
      <c r="Q52">
        <f t="shared" si="5"/>
        <v>14</v>
      </c>
      <c r="S52" t="s">
        <v>230</v>
      </c>
      <c r="T52" t="s">
        <v>232</v>
      </c>
      <c r="U52">
        <f t="shared" si="6"/>
        <v>4</v>
      </c>
      <c r="V52">
        <f t="shared" si="7"/>
        <v>39</v>
      </c>
      <c r="W52">
        <f t="shared" si="8"/>
        <v>3</v>
      </c>
      <c r="Y52" t="s">
        <v>1494</v>
      </c>
      <c r="Z52" t="s">
        <v>776</v>
      </c>
      <c r="AA52">
        <f t="shared" si="9"/>
        <v>3</v>
      </c>
      <c r="AB52">
        <f t="shared" si="10"/>
        <v>8</v>
      </c>
      <c r="AC52">
        <f t="shared" si="11"/>
        <v>3</v>
      </c>
    </row>
    <row r="53" spans="1:29" x14ac:dyDescent="0.2">
      <c r="A53" t="s">
        <v>206</v>
      </c>
      <c r="B53" t="s">
        <v>211</v>
      </c>
      <c r="C53">
        <f t="shared" si="12"/>
        <v>4</v>
      </c>
      <c r="D53">
        <f t="shared" si="13"/>
        <v>38</v>
      </c>
      <c r="E53">
        <f t="shared" si="14"/>
        <v>27</v>
      </c>
      <c r="G53" t="s">
        <v>206</v>
      </c>
      <c r="H53" t="s">
        <v>216</v>
      </c>
      <c r="I53">
        <f t="shared" si="0"/>
        <v>3</v>
      </c>
      <c r="J53">
        <f t="shared" si="1"/>
        <v>40</v>
      </c>
      <c r="K53">
        <f t="shared" si="2"/>
        <v>30</v>
      </c>
      <c r="M53" t="s">
        <v>2013</v>
      </c>
      <c r="N53" t="s">
        <v>614</v>
      </c>
      <c r="O53">
        <f t="shared" si="3"/>
        <v>5</v>
      </c>
      <c r="P53">
        <f t="shared" si="4"/>
        <v>20</v>
      </c>
      <c r="Q53">
        <f t="shared" si="5"/>
        <v>14</v>
      </c>
      <c r="S53" t="s">
        <v>230</v>
      </c>
      <c r="T53" t="s">
        <v>233</v>
      </c>
      <c r="U53">
        <f t="shared" si="6"/>
        <v>4</v>
      </c>
      <c r="V53">
        <f t="shared" si="7"/>
        <v>40</v>
      </c>
      <c r="W53">
        <f t="shared" si="8"/>
        <v>4</v>
      </c>
      <c r="Y53" t="s">
        <v>1494</v>
      </c>
      <c r="Z53" t="s">
        <v>776</v>
      </c>
      <c r="AA53">
        <f t="shared" si="9"/>
        <v>3</v>
      </c>
      <c r="AB53">
        <f t="shared" si="10"/>
        <v>8</v>
      </c>
      <c r="AC53">
        <f t="shared" si="11"/>
        <v>3</v>
      </c>
    </row>
    <row r="54" spans="1:29" x14ac:dyDescent="0.2">
      <c r="A54" t="s">
        <v>206</v>
      </c>
      <c r="B54" t="s">
        <v>212</v>
      </c>
      <c r="C54">
        <f t="shared" si="12"/>
        <v>4</v>
      </c>
      <c r="D54">
        <f t="shared" si="13"/>
        <v>39</v>
      </c>
      <c r="E54">
        <f t="shared" si="14"/>
        <v>28</v>
      </c>
      <c r="G54" t="s">
        <v>206</v>
      </c>
      <c r="H54" t="s">
        <v>217</v>
      </c>
      <c r="I54">
        <f t="shared" si="0"/>
        <v>3</v>
      </c>
      <c r="J54">
        <f t="shared" si="1"/>
        <v>41</v>
      </c>
      <c r="K54">
        <f t="shared" si="2"/>
        <v>31</v>
      </c>
      <c r="M54" t="s">
        <v>2013</v>
      </c>
      <c r="N54" t="s">
        <v>614</v>
      </c>
      <c r="O54">
        <f t="shared" si="3"/>
        <v>5</v>
      </c>
      <c r="P54">
        <f t="shared" si="4"/>
        <v>20</v>
      </c>
      <c r="Q54">
        <f t="shared" si="5"/>
        <v>14</v>
      </c>
      <c r="S54" t="s">
        <v>230</v>
      </c>
      <c r="T54" t="s">
        <v>233</v>
      </c>
      <c r="U54">
        <f t="shared" si="6"/>
        <v>4</v>
      </c>
      <c r="V54">
        <f t="shared" si="7"/>
        <v>40</v>
      </c>
      <c r="W54">
        <f t="shared" si="8"/>
        <v>4</v>
      </c>
      <c r="Y54" t="s">
        <v>1494</v>
      </c>
      <c r="Z54" t="s">
        <v>776</v>
      </c>
      <c r="AA54">
        <f t="shared" si="9"/>
        <v>3</v>
      </c>
      <c r="AB54">
        <f t="shared" si="10"/>
        <v>8</v>
      </c>
      <c r="AC54">
        <f t="shared" si="11"/>
        <v>3</v>
      </c>
    </row>
    <row r="55" spans="1:29" x14ac:dyDescent="0.2">
      <c r="A55" t="s">
        <v>206</v>
      </c>
      <c r="B55" t="s">
        <v>214</v>
      </c>
      <c r="C55">
        <f t="shared" si="12"/>
        <v>4</v>
      </c>
      <c r="D55">
        <f t="shared" si="13"/>
        <v>40</v>
      </c>
      <c r="E55">
        <f t="shared" si="14"/>
        <v>29</v>
      </c>
      <c r="G55" t="s">
        <v>206</v>
      </c>
      <c r="H55" t="s">
        <v>218</v>
      </c>
      <c r="I55">
        <f t="shared" si="0"/>
        <v>3</v>
      </c>
      <c r="J55">
        <f t="shared" si="1"/>
        <v>42</v>
      </c>
      <c r="K55">
        <f t="shared" si="2"/>
        <v>32</v>
      </c>
      <c r="M55" t="s">
        <v>2151</v>
      </c>
      <c r="N55" t="s">
        <v>2152</v>
      </c>
      <c r="O55">
        <f t="shared" si="3"/>
        <v>6</v>
      </c>
      <c r="P55">
        <f t="shared" si="4"/>
        <v>21</v>
      </c>
      <c r="Q55">
        <f t="shared" si="5"/>
        <v>1</v>
      </c>
      <c r="S55" t="s">
        <v>230</v>
      </c>
      <c r="T55" t="s">
        <v>233</v>
      </c>
      <c r="U55">
        <f t="shared" si="6"/>
        <v>4</v>
      </c>
      <c r="V55">
        <f t="shared" si="7"/>
        <v>40</v>
      </c>
      <c r="W55">
        <f t="shared" si="8"/>
        <v>4</v>
      </c>
      <c r="Y55" t="s">
        <v>1494</v>
      </c>
      <c r="Z55" t="s">
        <v>776</v>
      </c>
      <c r="AA55">
        <f t="shared" si="9"/>
        <v>3</v>
      </c>
      <c r="AB55">
        <f t="shared" si="10"/>
        <v>8</v>
      </c>
      <c r="AC55">
        <f t="shared" si="11"/>
        <v>3</v>
      </c>
    </row>
    <row r="56" spans="1:29" x14ac:dyDescent="0.2">
      <c r="A56" t="s">
        <v>206</v>
      </c>
      <c r="B56" t="s">
        <v>216</v>
      </c>
      <c r="C56">
        <f t="shared" si="12"/>
        <v>4</v>
      </c>
      <c r="D56">
        <f t="shared" si="13"/>
        <v>41</v>
      </c>
      <c r="E56">
        <f t="shared" si="14"/>
        <v>30</v>
      </c>
      <c r="G56" t="s">
        <v>1402</v>
      </c>
      <c r="H56" t="s">
        <v>1405</v>
      </c>
      <c r="I56">
        <f t="shared" si="0"/>
        <v>4</v>
      </c>
      <c r="J56">
        <f t="shared" si="1"/>
        <v>43</v>
      </c>
      <c r="K56">
        <f t="shared" si="2"/>
        <v>1</v>
      </c>
      <c r="M56" t="s">
        <v>2151</v>
      </c>
      <c r="N56" t="s">
        <v>2152</v>
      </c>
      <c r="O56">
        <f t="shared" si="3"/>
        <v>6</v>
      </c>
      <c r="P56">
        <f t="shared" si="4"/>
        <v>21</v>
      </c>
      <c r="Q56">
        <f t="shared" si="5"/>
        <v>1</v>
      </c>
      <c r="S56" t="s">
        <v>230</v>
      </c>
      <c r="T56" t="s">
        <v>233</v>
      </c>
      <c r="U56">
        <f t="shared" si="6"/>
        <v>4</v>
      </c>
      <c r="V56">
        <f t="shared" si="7"/>
        <v>40</v>
      </c>
      <c r="W56">
        <f t="shared" si="8"/>
        <v>4</v>
      </c>
      <c r="Y56" t="s">
        <v>1494</v>
      </c>
      <c r="Z56" t="s">
        <v>776</v>
      </c>
      <c r="AA56">
        <f t="shared" si="9"/>
        <v>3</v>
      </c>
      <c r="AB56">
        <f t="shared" si="10"/>
        <v>8</v>
      </c>
      <c r="AC56">
        <f t="shared" si="11"/>
        <v>3</v>
      </c>
    </row>
    <row r="57" spans="1:29" x14ac:dyDescent="0.2">
      <c r="A57" t="s">
        <v>206</v>
      </c>
      <c r="B57" t="s">
        <v>217</v>
      </c>
      <c r="C57">
        <f t="shared" si="12"/>
        <v>4</v>
      </c>
      <c r="D57">
        <f t="shared" si="13"/>
        <v>42</v>
      </c>
      <c r="E57">
        <f t="shared" si="14"/>
        <v>31</v>
      </c>
      <c r="G57" t="s">
        <v>1402</v>
      </c>
      <c r="H57" t="s">
        <v>1405</v>
      </c>
      <c r="I57">
        <f t="shared" si="0"/>
        <v>4</v>
      </c>
      <c r="J57">
        <f t="shared" si="1"/>
        <v>43</v>
      </c>
      <c r="K57">
        <f t="shared" si="2"/>
        <v>1</v>
      </c>
      <c r="M57" t="s">
        <v>2151</v>
      </c>
      <c r="N57" t="s">
        <v>2152</v>
      </c>
      <c r="O57">
        <f t="shared" si="3"/>
        <v>6</v>
      </c>
      <c r="P57">
        <f t="shared" si="4"/>
        <v>21</v>
      </c>
      <c r="Q57">
        <f t="shared" si="5"/>
        <v>1</v>
      </c>
      <c r="S57" t="s">
        <v>230</v>
      </c>
      <c r="T57" t="s">
        <v>233</v>
      </c>
      <c r="U57">
        <f t="shared" si="6"/>
        <v>4</v>
      </c>
      <c r="V57">
        <f t="shared" si="7"/>
        <v>40</v>
      </c>
      <c r="W57">
        <f t="shared" si="8"/>
        <v>4</v>
      </c>
      <c r="Y57" t="s">
        <v>1494</v>
      </c>
      <c r="Z57" t="s">
        <v>776</v>
      </c>
      <c r="AA57">
        <f t="shared" si="9"/>
        <v>3</v>
      </c>
      <c r="AB57">
        <f t="shared" si="10"/>
        <v>8</v>
      </c>
      <c r="AC57">
        <f t="shared" si="11"/>
        <v>3</v>
      </c>
    </row>
    <row r="58" spans="1:29" x14ac:dyDescent="0.2">
      <c r="A58" t="s">
        <v>206</v>
      </c>
      <c r="B58" t="s">
        <v>218</v>
      </c>
      <c r="C58">
        <f t="shared" si="12"/>
        <v>4</v>
      </c>
      <c r="D58">
        <f t="shared" si="13"/>
        <v>43</v>
      </c>
      <c r="E58">
        <f t="shared" si="14"/>
        <v>32</v>
      </c>
      <c r="G58" t="s">
        <v>1402</v>
      </c>
      <c r="H58" t="s">
        <v>1405</v>
      </c>
      <c r="I58">
        <f t="shared" si="0"/>
        <v>4</v>
      </c>
      <c r="J58">
        <f t="shared" si="1"/>
        <v>43</v>
      </c>
      <c r="K58">
        <f t="shared" si="2"/>
        <v>1</v>
      </c>
      <c r="M58" t="s">
        <v>2151</v>
      </c>
      <c r="N58" t="s">
        <v>2152</v>
      </c>
      <c r="O58">
        <f t="shared" si="3"/>
        <v>6</v>
      </c>
      <c r="P58">
        <f t="shared" si="4"/>
        <v>21</v>
      </c>
      <c r="Q58">
        <f t="shared" si="5"/>
        <v>1</v>
      </c>
      <c r="S58" t="s">
        <v>230</v>
      </c>
      <c r="T58" t="s">
        <v>233</v>
      </c>
      <c r="U58">
        <f t="shared" si="6"/>
        <v>4</v>
      </c>
      <c r="V58">
        <f t="shared" si="7"/>
        <v>40</v>
      </c>
      <c r="W58">
        <f t="shared" si="8"/>
        <v>4</v>
      </c>
      <c r="Y58" t="s">
        <v>1494</v>
      </c>
      <c r="Z58" t="s">
        <v>776</v>
      </c>
      <c r="AA58">
        <f t="shared" si="9"/>
        <v>3</v>
      </c>
      <c r="AB58">
        <f t="shared" si="10"/>
        <v>8</v>
      </c>
      <c r="AC58">
        <f t="shared" si="11"/>
        <v>3</v>
      </c>
    </row>
    <row r="59" spans="1:29" x14ac:dyDescent="0.2">
      <c r="A59" t="s">
        <v>1402</v>
      </c>
      <c r="B59" t="s">
        <v>1405</v>
      </c>
      <c r="C59">
        <f t="shared" si="12"/>
        <v>5</v>
      </c>
      <c r="D59">
        <f t="shared" si="13"/>
        <v>44</v>
      </c>
      <c r="E59">
        <f t="shared" si="14"/>
        <v>1</v>
      </c>
      <c r="G59" t="s">
        <v>1402</v>
      </c>
      <c r="H59" t="s">
        <v>1405</v>
      </c>
      <c r="I59">
        <f t="shared" si="0"/>
        <v>4</v>
      </c>
      <c r="J59">
        <f t="shared" si="1"/>
        <v>43</v>
      </c>
      <c r="K59">
        <f t="shared" si="2"/>
        <v>1</v>
      </c>
      <c r="M59" t="s">
        <v>2151</v>
      </c>
      <c r="N59" t="s">
        <v>2152</v>
      </c>
      <c r="O59">
        <f t="shared" si="3"/>
        <v>6</v>
      </c>
      <c r="P59">
        <f t="shared" si="4"/>
        <v>21</v>
      </c>
      <c r="Q59">
        <f t="shared" si="5"/>
        <v>1</v>
      </c>
      <c r="S59" t="s">
        <v>230</v>
      </c>
      <c r="T59" t="s">
        <v>233</v>
      </c>
      <c r="U59">
        <f t="shared" si="6"/>
        <v>4</v>
      </c>
      <c r="V59">
        <f t="shared" si="7"/>
        <v>40</v>
      </c>
      <c r="W59">
        <f t="shared" si="8"/>
        <v>4</v>
      </c>
      <c r="Y59" t="s">
        <v>1494</v>
      </c>
      <c r="Z59" t="s">
        <v>776</v>
      </c>
      <c r="AA59">
        <f t="shared" si="9"/>
        <v>3</v>
      </c>
      <c r="AB59">
        <f t="shared" si="10"/>
        <v>8</v>
      </c>
      <c r="AC59">
        <f t="shared" si="11"/>
        <v>3</v>
      </c>
    </row>
    <row r="60" spans="1:29" x14ac:dyDescent="0.2">
      <c r="A60" t="s">
        <v>1402</v>
      </c>
      <c r="B60" t="s">
        <v>1405</v>
      </c>
      <c r="C60">
        <f t="shared" si="12"/>
        <v>5</v>
      </c>
      <c r="D60">
        <f t="shared" si="13"/>
        <v>44</v>
      </c>
      <c r="E60">
        <f t="shared" si="14"/>
        <v>1</v>
      </c>
      <c r="G60" t="s">
        <v>553</v>
      </c>
      <c r="H60" t="s">
        <v>556</v>
      </c>
      <c r="I60">
        <f t="shared" si="0"/>
        <v>5</v>
      </c>
      <c r="J60">
        <f t="shared" si="1"/>
        <v>44</v>
      </c>
      <c r="K60">
        <f t="shared" si="2"/>
        <v>1</v>
      </c>
      <c r="M60" t="s">
        <v>2151</v>
      </c>
      <c r="N60" t="s">
        <v>900</v>
      </c>
      <c r="O60">
        <f t="shared" si="3"/>
        <v>6</v>
      </c>
      <c r="P60">
        <f t="shared" si="4"/>
        <v>22</v>
      </c>
      <c r="Q60">
        <f t="shared" si="5"/>
        <v>2</v>
      </c>
      <c r="S60" t="s">
        <v>230</v>
      </c>
      <c r="T60" t="s">
        <v>233</v>
      </c>
      <c r="U60">
        <f t="shared" si="6"/>
        <v>4</v>
      </c>
      <c r="V60">
        <f t="shared" si="7"/>
        <v>40</v>
      </c>
      <c r="W60">
        <f t="shared" si="8"/>
        <v>4</v>
      </c>
      <c r="Y60" t="s">
        <v>1494</v>
      </c>
      <c r="Z60" t="s">
        <v>776</v>
      </c>
      <c r="AA60">
        <f t="shared" si="9"/>
        <v>3</v>
      </c>
      <c r="AB60">
        <f t="shared" si="10"/>
        <v>8</v>
      </c>
      <c r="AC60">
        <f t="shared" si="11"/>
        <v>3</v>
      </c>
    </row>
    <row r="61" spans="1:29" x14ac:dyDescent="0.2">
      <c r="A61" t="s">
        <v>1402</v>
      </c>
      <c r="B61" t="s">
        <v>1405</v>
      </c>
      <c r="C61">
        <f t="shared" si="12"/>
        <v>5</v>
      </c>
      <c r="D61">
        <f t="shared" si="13"/>
        <v>44</v>
      </c>
      <c r="E61">
        <f t="shared" si="14"/>
        <v>1</v>
      </c>
      <c r="G61" t="s">
        <v>553</v>
      </c>
      <c r="H61" t="s">
        <v>556</v>
      </c>
      <c r="I61">
        <f t="shared" si="0"/>
        <v>5</v>
      </c>
      <c r="J61">
        <f t="shared" si="1"/>
        <v>44</v>
      </c>
      <c r="K61">
        <f t="shared" si="2"/>
        <v>1</v>
      </c>
      <c r="M61" t="s">
        <v>2151</v>
      </c>
      <c r="N61" t="s">
        <v>900</v>
      </c>
      <c r="O61">
        <f t="shared" si="3"/>
        <v>6</v>
      </c>
      <c r="P61">
        <f t="shared" si="4"/>
        <v>22</v>
      </c>
      <c r="Q61">
        <f t="shared" si="5"/>
        <v>2</v>
      </c>
      <c r="S61" t="s">
        <v>230</v>
      </c>
      <c r="T61" t="s">
        <v>234</v>
      </c>
      <c r="U61">
        <f t="shared" si="6"/>
        <v>4</v>
      </c>
      <c r="V61">
        <f t="shared" si="7"/>
        <v>41</v>
      </c>
      <c r="W61">
        <f t="shared" si="8"/>
        <v>5</v>
      </c>
      <c r="Y61" t="s">
        <v>1494</v>
      </c>
      <c r="Z61" t="s">
        <v>776</v>
      </c>
      <c r="AA61">
        <f t="shared" si="9"/>
        <v>3</v>
      </c>
      <c r="AB61">
        <f t="shared" si="10"/>
        <v>8</v>
      </c>
      <c r="AC61">
        <f t="shared" si="11"/>
        <v>3</v>
      </c>
    </row>
    <row r="62" spans="1:29" x14ac:dyDescent="0.2">
      <c r="A62" t="s">
        <v>1402</v>
      </c>
      <c r="B62" t="s">
        <v>1405</v>
      </c>
      <c r="C62">
        <f t="shared" si="12"/>
        <v>5</v>
      </c>
      <c r="D62">
        <f t="shared" si="13"/>
        <v>44</v>
      </c>
      <c r="E62">
        <f t="shared" si="14"/>
        <v>1</v>
      </c>
      <c r="G62" t="s">
        <v>553</v>
      </c>
      <c r="H62" t="s">
        <v>556</v>
      </c>
      <c r="I62">
        <f t="shared" si="0"/>
        <v>5</v>
      </c>
      <c r="J62">
        <f t="shared" si="1"/>
        <v>44</v>
      </c>
      <c r="K62">
        <f t="shared" si="2"/>
        <v>1</v>
      </c>
      <c r="M62" t="s">
        <v>2151</v>
      </c>
      <c r="N62" t="s">
        <v>900</v>
      </c>
      <c r="O62">
        <f t="shared" si="3"/>
        <v>6</v>
      </c>
      <c r="P62">
        <f t="shared" si="4"/>
        <v>22</v>
      </c>
      <c r="Q62">
        <f t="shared" si="5"/>
        <v>2</v>
      </c>
      <c r="S62" t="s">
        <v>230</v>
      </c>
      <c r="T62" t="s">
        <v>234</v>
      </c>
      <c r="U62">
        <f t="shared" si="6"/>
        <v>4</v>
      </c>
      <c r="V62">
        <f t="shared" si="7"/>
        <v>41</v>
      </c>
      <c r="W62">
        <f t="shared" si="8"/>
        <v>5</v>
      </c>
      <c r="Y62" t="s">
        <v>1494</v>
      </c>
      <c r="Z62" t="s">
        <v>776</v>
      </c>
      <c r="AA62">
        <f t="shared" si="9"/>
        <v>3</v>
      </c>
      <c r="AB62">
        <f t="shared" si="10"/>
        <v>8</v>
      </c>
      <c r="AC62">
        <f t="shared" si="11"/>
        <v>3</v>
      </c>
    </row>
    <row r="63" spans="1:29" x14ac:dyDescent="0.2">
      <c r="A63" t="s">
        <v>553</v>
      </c>
      <c r="B63" t="s">
        <v>556</v>
      </c>
      <c r="C63">
        <f t="shared" si="12"/>
        <v>6</v>
      </c>
      <c r="D63">
        <f t="shared" si="13"/>
        <v>45</v>
      </c>
      <c r="E63">
        <f t="shared" si="14"/>
        <v>1</v>
      </c>
      <c r="G63" t="s">
        <v>553</v>
      </c>
      <c r="H63" t="s">
        <v>556</v>
      </c>
      <c r="I63">
        <f t="shared" si="0"/>
        <v>5</v>
      </c>
      <c r="J63">
        <f t="shared" si="1"/>
        <v>44</v>
      </c>
      <c r="K63">
        <f t="shared" si="2"/>
        <v>1</v>
      </c>
      <c r="M63" t="s">
        <v>1707</v>
      </c>
      <c r="N63" t="s">
        <v>1708</v>
      </c>
      <c r="O63">
        <f t="shared" si="3"/>
        <v>7</v>
      </c>
      <c r="P63">
        <f t="shared" si="4"/>
        <v>23</v>
      </c>
      <c r="Q63">
        <f t="shared" si="5"/>
        <v>1</v>
      </c>
      <c r="S63" t="s">
        <v>230</v>
      </c>
      <c r="T63" t="s">
        <v>234</v>
      </c>
      <c r="U63">
        <f t="shared" si="6"/>
        <v>4</v>
      </c>
      <c r="V63">
        <f t="shared" si="7"/>
        <v>41</v>
      </c>
      <c r="W63">
        <f t="shared" si="8"/>
        <v>5</v>
      </c>
      <c r="Y63" t="s">
        <v>1494</v>
      </c>
      <c r="Z63" t="s">
        <v>776</v>
      </c>
      <c r="AA63">
        <f t="shared" si="9"/>
        <v>3</v>
      </c>
      <c r="AB63">
        <f t="shared" si="10"/>
        <v>8</v>
      </c>
      <c r="AC63">
        <f t="shared" si="11"/>
        <v>3</v>
      </c>
    </row>
    <row r="64" spans="1:29" x14ac:dyDescent="0.2">
      <c r="A64" t="s">
        <v>553</v>
      </c>
      <c r="B64" t="s">
        <v>556</v>
      </c>
      <c r="C64">
        <f t="shared" si="12"/>
        <v>6</v>
      </c>
      <c r="D64">
        <f t="shared" si="13"/>
        <v>45</v>
      </c>
      <c r="E64">
        <f t="shared" si="14"/>
        <v>1</v>
      </c>
      <c r="G64" t="s">
        <v>553</v>
      </c>
      <c r="H64" t="s">
        <v>563</v>
      </c>
      <c r="I64">
        <f t="shared" si="0"/>
        <v>5</v>
      </c>
      <c r="J64">
        <f t="shared" si="1"/>
        <v>45</v>
      </c>
      <c r="K64">
        <f t="shared" si="2"/>
        <v>2</v>
      </c>
      <c r="M64" t="s">
        <v>1707</v>
      </c>
      <c r="N64" t="s">
        <v>1708</v>
      </c>
      <c r="O64">
        <f t="shared" si="3"/>
        <v>7</v>
      </c>
      <c r="P64">
        <f t="shared" si="4"/>
        <v>23</v>
      </c>
      <c r="Q64">
        <f t="shared" si="5"/>
        <v>1</v>
      </c>
      <c r="S64" t="s">
        <v>230</v>
      </c>
      <c r="T64" t="s">
        <v>238</v>
      </c>
      <c r="U64">
        <f t="shared" si="6"/>
        <v>4</v>
      </c>
      <c r="V64">
        <f t="shared" si="7"/>
        <v>42</v>
      </c>
      <c r="W64">
        <f t="shared" si="8"/>
        <v>6</v>
      </c>
      <c r="Y64" t="s">
        <v>1494</v>
      </c>
      <c r="Z64" t="s">
        <v>776</v>
      </c>
      <c r="AA64">
        <f t="shared" si="9"/>
        <v>3</v>
      </c>
      <c r="AB64">
        <f t="shared" si="10"/>
        <v>8</v>
      </c>
      <c r="AC64">
        <f t="shared" si="11"/>
        <v>3</v>
      </c>
    </row>
    <row r="65" spans="1:29" x14ac:dyDescent="0.2">
      <c r="A65" t="s">
        <v>553</v>
      </c>
      <c r="B65" t="s">
        <v>556</v>
      </c>
      <c r="C65">
        <f t="shared" si="12"/>
        <v>6</v>
      </c>
      <c r="D65">
        <f t="shared" si="13"/>
        <v>45</v>
      </c>
      <c r="E65">
        <f t="shared" si="14"/>
        <v>1</v>
      </c>
      <c r="G65" t="s">
        <v>553</v>
      </c>
      <c r="H65" t="s">
        <v>563</v>
      </c>
      <c r="I65">
        <f t="shared" si="0"/>
        <v>5</v>
      </c>
      <c r="J65">
        <f t="shared" si="1"/>
        <v>45</v>
      </c>
      <c r="K65">
        <f t="shared" si="2"/>
        <v>2</v>
      </c>
      <c r="M65" t="s">
        <v>1707</v>
      </c>
      <c r="N65" t="s">
        <v>1708</v>
      </c>
      <c r="O65">
        <f t="shared" si="3"/>
        <v>7</v>
      </c>
      <c r="P65">
        <f t="shared" si="4"/>
        <v>23</v>
      </c>
      <c r="Q65">
        <f t="shared" si="5"/>
        <v>1</v>
      </c>
      <c r="S65" t="s">
        <v>230</v>
      </c>
      <c r="T65" t="s">
        <v>238</v>
      </c>
      <c r="U65">
        <f t="shared" si="6"/>
        <v>4</v>
      </c>
      <c r="V65">
        <f t="shared" si="7"/>
        <v>42</v>
      </c>
      <c r="W65">
        <f t="shared" si="8"/>
        <v>6</v>
      </c>
      <c r="Y65" t="s">
        <v>1494</v>
      </c>
      <c r="Z65" t="s">
        <v>776</v>
      </c>
      <c r="AA65">
        <f t="shared" si="9"/>
        <v>3</v>
      </c>
      <c r="AB65">
        <f t="shared" si="10"/>
        <v>8</v>
      </c>
      <c r="AC65">
        <f t="shared" si="11"/>
        <v>3</v>
      </c>
    </row>
    <row r="66" spans="1:29" x14ac:dyDescent="0.2">
      <c r="A66" t="s">
        <v>553</v>
      </c>
      <c r="B66" t="s">
        <v>556</v>
      </c>
      <c r="C66">
        <f t="shared" si="12"/>
        <v>6</v>
      </c>
      <c r="D66">
        <f t="shared" si="13"/>
        <v>45</v>
      </c>
      <c r="E66">
        <f t="shared" si="14"/>
        <v>1</v>
      </c>
      <c r="G66" t="s">
        <v>553</v>
      </c>
      <c r="H66" t="s">
        <v>563</v>
      </c>
      <c r="I66">
        <f t="shared" si="0"/>
        <v>5</v>
      </c>
      <c r="J66">
        <f t="shared" si="1"/>
        <v>45</v>
      </c>
      <c r="K66">
        <f t="shared" si="2"/>
        <v>2</v>
      </c>
      <c r="M66" t="s">
        <v>1707</v>
      </c>
      <c r="N66" t="s">
        <v>1711</v>
      </c>
      <c r="O66">
        <f t="shared" si="3"/>
        <v>7</v>
      </c>
      <c r="P66">
        <f t="shared" si="4"/>
        <v>24</v>
      </c>
      <c r="Q66">
        <f t="shared" si="5"/>
        <v>2</v>
      </c>
      <c r="S66" t="s">
        <v>230</v>
      </c>
      <c r="T66" t="s">
        <v>238</v>
      </c>
      <c r="U66">
        <f t="shared" si="6"/>
        <v>4</v>
      </c>
      <c r="V66">
        <f t="shared" si="7"/>
        <v>42</v>
      </c>
      <c r="W66">
        <f t="shared" si="8"/>
        <v>6</v>
      </c>
      <c r="Y66" t="s">
        <v>1494</v>
      </c>
      <c r="Z66" t="s">
        <v>776</v>
      </c>
      <c r="AA66">
        <f t="shared" si="9"/>
        <v>3</v>
      </c>
      <c r="AB66">
        <f t="shared" si="10"/>
        <v>8</v>
      </c>
      <c r="AC66">
        <f t="shared" si="11"/>
        <v>3</v>
      </c>
    </row>
    <row r="67" spans="1:29" x14ac:dyDescent="0.2">
      <c r="A67" t="s">
        <v>553</v>
      </c>
      <c r="B67" t="s">
        <v>563</v>
      </c>
      <c r="C67">
        <f t="shared" si="12"/>
        <v>6</v>
      </c>
      <c r="D67">
        <f t="shared" si="13"/>
        <v>46</v>
      </c>
      <c r="E67">
        <f t="shared" si="14"/>
        <v>2</v>
      </c>
      <c r="G67" t="s">
        <v>553</v>
      </c>
      <c r="H67" t="s">
        <v>565</v>
      </c>
      <c r="I67">
        <f t="shared" si="0"/>
        <v>5</v>
      </c>
      <c r="J67">
        <f t="shared" si="1"/>
        <v>46</v>
      </c>
      <c r="K67">
        <f t="shared" si="2"/>
        <v>3</v>
      </c>
      <c r="M67" t="s">
        <v>1707</v>
      </c>
      <c r="N67" t="s">
        <v>1711</v>
      </c>
      <c r="O67">
        <f t="shared" si="3"/>
        <v>7</v>
      </c>
      <c r="P67">
        <f t="shared" si="4"/>
        <v>24</v>
      </c>
      <c r="Q67">
        <f t="shared" si="5"/>
        <v>2</v>
      </c>
      <c r="S67" t="s">
        <v>230</v>
      </c>
      <c r="T67" t="s">
        <v>238</v>
      </c>
      <c r="U67">
        <f t="shared" si="6"/>
        <v>4</v>
      </c>
      <c r="V67">
        <f t="shared" si="7"/>
        <v>42</v>
      </c>
      <c r="W67">
        <f t="shared" si="8"/>
        <v>6</v>
      </c>
      <c r="Y67" t="s">
        <v>1494</v>
      </c>
      <c r="Z67" t="s">
        <v>776</v>
      </c>
      <c r="AA67">
        <f t="shared" si="9"/>
        <v>3</v>
      </c>
      <c r="AB67">
        <f t="shared" si="10"/>
        <v>8</v>
      </c>
      <c r="AC67">
        <f t="shared" si="11"/>
        <v>3</v>
      </c>
    </row>
    <row r="68" spans="1:29" x14ac:dyDescent="0.2">
      <c r="A68" t="s">
        <v>553</v>
      </c>
      <c r="B68" t="s">
        <v>563</v>
      </c>
      <c r="C68">
        <f t="shared" si="12"/>
        <v>6</v>
      </c>
      <c r="D68">
        <f t="shared" si="13"/>
        <v>46</v>
      </c>
      <c r="E68">
        <f t="shared" si="14"/>
        <v>2</v>
      </c>
      <c r="G68" t="s">
        <v>553</v>
      </c>
      <c r="H68" t="s">
        <v>565</v>
      </c>
      <c r="I68">
        <f t="shared" ref="I68:I131" si="15">IF(G68=G67,I67,I67+1)</f>
        <v>5</v>
      </c>
      <c r="J68">
        <f t="shared" ref="J68:J131" si="16">IF(H68=H67,J67,J67+1)</f>
        <v>46</v>
      </c>
      <c r="K68">
        <f t="shared" ref="K68:K131" si="17">IF(G68=G67,IF(H68=H67,K67,K67+1),1)</f>
        <v>3</v>
      </c>
      <c r="M68" t="s">
        <v>1707</v>
      </c>
      <c r="N68" t="s">
        <v>1711</v>
      </c>
      <c r="O68">
        <f t="shared" ref="O68:O131" si="18">IF(M68=M67,O67,O67+1)</f>
        <v>7</v>
      </c>
      <c r="P68">
        <f t="shared" ref="P68:P131" si="19">IF(N68=N67,P67,P67+1)</f>
        <v>24</v>
      </c>
      <c r="Q68">
        <f t="shared" ref="Q68:Q131" si="20">IF(M68=M67,IF(N68=N67,Q67,Q67+1),1)</f>
        <v>2</v>
      </c>
      <c r="S68" t="s">
        <v>230</v>
      </c>
      <c r="T68" t="s">
        <v>238</v>
      </c>
      <c r="U68">
        <f t="shared" ref="U68:U131" si="21">IF(S68=S67,U67,U67+1)</f>
        <v>4</v>
      </c>
      <c r="V68">
        <f t="shared" ref="V68:V131" si="22">IF(T68=T67,V67,V67+1)</f>
        <v>42</v>
      </c>
      <c r="W68">
        <f t="shared" ref="W68:W131" si="23">IF(S68=S67,IF(T68=T67,W67,W67+1),1)</f>
        <v>6</v>
      </c>
      <c r="Y68" t="s">
        <v>1494</v>
      </c>
      <c r="Z68" t="s">
        <v>776</v>
      </c>
      <c r="AA68">
        <f t="shared" ref="AA68:AA112" si="24">IF(Y68=Y67,AA67,AA67+1)</f>
        <v>3</v>
      </c>
      <c r="AB68">
        <f t="shared" ref="AB68:AB112" si="25">IF(Z68=Z67,AB67,AB67+1)</f>
        <v>8</v>
      </c>
      <c r="AC68">
        <f t="shared" ref="AC68:AC112" si="26">IF(Y68=Y67,IF(Z68=Z67,AC67,AC67+1),1)</f>
        <v>3</v>
      </c>
    </row>
    <row r="69" spans="1:29" x14ac:dyDescent="0.2">
      <c r="A69" t="s">
        <v>553</v>
      </c>
      <c r="B69" t="s">
        <v>563</v>
      </c>
      <c r="C69">
        <f t="shared" ref="C69:C132" si="27">IF(A69=A68,C68,C68+1)</f>
        <v>6</v>
      </c>
      <c r="D69">
        <f t="shared" ref="D69:D132" si="28">IF(B69=B68,D68,D68+1)</f>
        <v>46</v>
      </c>
      <c r="E69">
        <f t="shared" ref="E69:E132" si="29">IF(A69=A68,IF(B69=B68,E68,E68+1),1)</f>
        <v>2</v>
      </c>
      <c r="G69" t="s">
        <v>553</v>
      </c>
      <c r="H69" t="s">
        <v>565</v>
      </c>
      <c r="I69">
        <f t="shared" si="15"/>
        <v>5</v>
      </c>
      <c r="J69">
        <f t="shared" si="16"/>
        <v>46</v>
      </c>
      <c r="K69">
        <f t="shared" si="17"/>
        <v>3</v>
      </c>
      <c r="M69" t="s">
        <v>1707</v>
      </c>
      <c r="N69" t="s">
        <v>1711</v>
      </c>
      <c r="O69">
        <f t="shared" si="18"/>
        <v>7</v>
      </c>
      <c r="P69">
        <f t="shared" si="19"/>
        <v>24</v>
      </c>
      <c r="Q69">
        <f t="shared" si="20"/>
        <v>2</v>
      </c>
      <c r="S69" t="s">
        <v>230</v>
      </c>
      <c r="T69" t="s">
        <v>238</v>
      </c>
      <c r="U69">
        <f t="shared" si="21"/>
        <v>4</v>
      </c>
      <c r="V69">
        <f t="shared" si="22"/>
        <v>42</v>
      </c>
      <c r="W69">
        <f t="shared" si="23"/>
        <v>6</v>
      </c>
      <c r="Y69" t="s">
        <v>1494</v>
      </c>
      <c r="Z69" t="s">
        <v>776</v>
      </c>
      <c r="AA69">
        <f t="shared" si="24"/>
        <v>3</v>
      </c>
      <c r="AB69">
        <f t="shared" si="25"/>
        <v>8</v>
      </c>
      <c r="AC69">
        <f t="shared" si="26"/>
        <v>3</v>
      </c>
    </row>
    <row r="70" spans="1:29" x14ac:dyDescent="0.2">
      <c r="A70" t="s">
        <v>553</v>
      </c>
      <c r="B70" t="s">
        <v>565</v>
      </c>
      <c r="C70">
        <f t="shared" si="27"/>
        <v>6</v>
      </c>
      <c r="D70">
        <f t="shared" si="28"/>
        <v>47</v>
      </c>
      <c r="E70">
        <f t="shared" si="29"/>
        <v>3</v>
      </c>
      <c r="G70" t="s">
        <v>553</v>
      </c>
      <c r="H70" t="s">
        <v>1987</v>
      </c>
      <c r="I70">
        <f t="shared" si="15"/>
        <v>5</v>
      </c>
      <c r="J70">
        <f t="shared" si="16"/>
        <v>47</v>
      </c>
      <c r="K70">
        <f t="shared" si="17"/>
        <v>4</v>
      </c>
      <c r="M70" t="s">
        <v>1707</v>
      </c>
      <c r="N70" t="s">
        <v>1711</v>
      </c>
      <c r="O70">
        <f t="shared" si="18"/>
        <v>7</v>
      </c>
      <c r="P70">
        <f t="shared" si="19"/>
        <v>24</v>
      </c>
      <c r="Q70">
        <f t="shared" si="20"/>
        <v>2</v>
      </c>
      <c r="S70" t="s">
        <v>230</v>
      </c>
      <c r="T70" t="s">
        <v>239</v>
      </c>
      <c r="U70">
        <f t="shared" si="21"/>
        <v>4</v>
      </c>
      <c r="V70">
        <f t="shared" si="22"/>
        <v>43</v>
      </c>
      <c r="W70">
        <f t="shared" si="23"/>
        <v>7</v>
      </c>
      <c r="Y70" t="s">
        <v>1494</v>
      </c>
      <c r="Z70" t="s">
        <v>776</v>
      </c>
      <c r="AA70">
        <f t="shared" si="24"/>
        <v>3</v>
      </c>
      <c r="AB70">
        <f t="shared" si="25"/>
        <v>8</v>
      </c>
      <c r="AC70">
        <f t="shared" si="26"/>
        <v>3</v>
      </c>
    </row>
    <row r="71" spans="1:29" x14ac:dyDescent="0.2">
      <c r="A71" t="s">
        <v>553</v>
      </c>
      <c r="B71" t="s">
        <v>565</v>
      </c>
      <c r="C71">
        <f t="shared" si="27"/>
        <v>6</v>
      </c>
      <c r="D71">
        <f t="shared" si="28"/>
        <v>47</v>
      </c>
      <c r="E71">
        <f t="shared" si="29"/>
        <v>3</v>
      </c>
      <c r="G71" t="s">
        <v>553</v>
      </c>
      <c r="H71" t="s">
        <v>1987</v>
      </c>
      <c r="I71">
        <f t="shared" si="15"/>
        <v>5</v>
      </c>
      <c r="J71">
        <f t="shared" si="16"/>
        <v>47</v>
      </c>
      <c r="K71">
        <f t="shared" si="17"/>
        <v>4</v>
      </c>
      <c r="M71" t="s">
        <v>1707</v>
      </c>
      <c r="N71" t="s">
        <v>1711</v>
      </c>
      <c r="O71">
        <f t="shared" si="18"/>
        <v>7</v>
      </c>
      <c r="P71">
        <f t="shared" si="19"/>
        <v>24</v>
      </c>
      <c r="Q71">
        <f t="shared" si="20"/>
        <v>2</v>
      </c>
      <c r="S71" t="s">
        <v>230</v>
      </c>
      <c r="T71" t="s">
        <v>239</v>
      </c>
      <c r="U71">
        <f t="shared" si="21"/>
        <v>4</v>
      </c>
      <c r="V71">
        <f t="shared" si="22"/>
        <v>43</v>
      </c>
      <c r="W71">
        <f t="shared" si="23"/>
        <v>7</v>
      </c>
      <c r="Y71" t="s">
        <v>1494</v>
      </c>
      <c r="Z71" t="s">
        <v>776</v>
      </c>
      <c r="AA71">
        <f t="shared" si="24"/>
        <v>3</v>
      </c>
      <c r="AB71">
        <f t="shared" si="25"/>
        <v>8</v>
      </c>
      <c r="AC71">
        <f t="shared" si="26"/>
        <v>3</v>
      </c>
    </row>
    <row r="72" spans="1:29" x14ac:dyDescent="0.2">
      <c r="A72" t="s">
        <v>553</v>
      </c>
      <c r="B72" t="s">
        <v>565</v>
      </c>
      <c r="C72">
        <f t="shared" si="27"/>
        <v>6</v>
      </c>
      <c r="D72">
        <f t="shared" si="28"/>
        <v>47</v>
      </c>
      <c r="E72">
        <f t="shared" si="29"/>
        <v>3</v>
      </c>
      <c r="G72" t="s">
        <v>553</v>
      </c>
      <c r="H72" t="s">
        <v>1987</v>
      </c>
      <c r="I72">
        <f t="shared" si="15"/>
        <v>5</v>
      </c>
      <c r="J72">
        <f t="shared" si="16"/>
        <v>47</v>
      </c>
      <c r="K72">
        <f t="shared" si="17"/>
        <v>4</v>
      </c>
      <c r="M72" t="s">
        <v>2351</v>
      </c>
      <c r="N72" t="s">
        <v>1960</v>
      </c>
      <c r="O72">
        <f t="shared" si="18"/>
        <v>8</v>
      </c>
      <c r="P72">
        <f t="shared" si="19"/>
        <v>25</v>
      </c>
      <c r="Q72">
        <f t="shared" si="20"/>
        <v>1</v>
      </c>
      <c r="S72" t="s">
        <v>230</v>
      </c>
      <c r="T72" t="s">
        <v>239</v>
      </c>
      <c r="U72">
        <f t="shared" si="21"/>
        <v>4</v>
      </c>
      <c r="V72">
        <f t="shared" si="22"/>
        <v>43</v>
      </c>
      <c r="W72">
        <f t="shared" si="23"/>
        <v>7</v>
      </c>
      <c r="Y72" t="s">
        <v>1494</v>
      </c>
      <c r="Z72" t="s">
        <v>776</v>
      </c>
      <c r="AA72">
        <f t="shared" si="24"/>
        <v>3</v>
      </c>
      <c r="AB72">
        <f t="shared" si="25"/>
        <v>8</v>
      </c>
      <c r="AC72">
        <f t="shared" si="26"/>
        <v>3</v>
      </c>
    </row>
    <row r="73" spans="1:29" x14ac:dyDescent="0.2">
      <c r="A73" t="s">
        <v>553</v>
      </c>
      <c r="B73" t="s">
        <v>1987</v>
      </c>
      <c r="C73">
        <f t="shared" si="27"/>
        <v>6</v>
      </c>
      <c r="D73">
        <f t="shared" si="28"/>
        <v>48</v>
      </c>
      <c r="E73">
        <f t="shared" si="29"/>
        <v>4</v>
      </c>
      <c r="G73" t="s">
        <v>553</v>
      </c>
      <c r="H73" t="s">
        <v>567</v>
      </c>
      <c r="I73">
        <f t="shared" si="15"/>
        <v>5</v>
      </c>
      <c r="J73">
        <f t="shared" si="16"/>
        <v>48</v>
      </c>
      <c r="K73">
        <f t="shared" si="17"/>
        <v>5</v>
      </c>
      <c r="M73" t="s">
        <v>2351</v>
      </c>
      <c r="N73" t="s">
        <v>1960</v>
      </c>
      <c r="O73">
        <f t="shared" si="18"/>
        <v>8</v>
      </c>
      <c r="P73">
        <f t="shared" si="19"/>
        <v>25</v>
      </c>
      <c r="Q73">
        <f t="shared" si="20"/>
        <v>1</v>
      </c>
      <c r="S73" t="s">
        <v>230</v>
      </c>
      <c r="T73" t="s">
        <v>239</v>
      </c>
      <c r="U73">
        <f t="shared" si="21"/>
        <v>4</v>
      </c>
      <c r="V73">
        <f t="shared" si="22"/>
        <v>43</v>
      </c>
      <c r="W73">
        <f t="shared" si="23"/>
        <v>7</v>
      </c>
      <c r="Y73" t="s">
        <v>1494</v>
      </c>
      <c r="Z73" t="s">
        <v>776</v>
      </c>
      <c r="AA73">
        <f t="shared" si="24"/>
        <v>3</v>
      </c>
      <c r="AB73">
        <f t="shared" si="25"/>
        <v>8</v>
      </c>
      <c r="AC73">
        <f t="shared" si="26"/>
        <v>3</v>
      </c>
    </row>
    <row r="74" spans="1:29" x14ac:dyDescent="0.2">
      <c r="A74" t="s">
        <v>553</v>
      </c>
      <c r="B74" t="s">
        <v>1987</v>
      </c>
      <c r="C74">
        <f t="shared" si="27"/>
        <v>6</v>
      </c>
      <c r="D74">
        <f t="shared" si="28"/>
        <v>48</v>
      </c>
      <c r="E74">
        <f t="shared" si="29"/>
        <v>4</v>
      </c>
      <c r="G74" t="s">
        <v>553</v>
      </c>
      <c r="H74" t="s">
        <v>567</v>
      </c>
      <c r="I74">
        <f t="shared" si="15"/>
        <v>5</v>
      </c>
      <c r="J74">
        <f t="shared" si="16"/>
        <v>48</v>
      </c>
      <c r="K74">
        <f t="shared" si="17"/>
        <v>5</v>
      </c>
      <c r="M74" t="s">
        <v>2351</v>
      </c>
      <c r="N74" t="s">
        <v>1960</v>
      </c>
      <c r="O74">
        <f t="shared" si="18"/>
        <v>8</v>
      </c>
      <c r="P74">
        <f t="shared" si="19"/>
        <v>25</v>
      </c>
      <c r="Q74">
        <f t="shared" si="20"/>
        <v>1</v>
      </c>
      <c r="S74" t="s">
        <v>230</v>
      </c>
      <c r="T74" t="s">
        <v>239</v>
      </c>
      <c r="U74">
        <f t="shared" si="21"/>
        <v>4</v>
      </c>
      <c r="V74">
        <f t="shared" si="22"/>
        <v>43</v>
      </c>
      <c r="W74">
        <f t="shared" si="23"/>
        <v>7</v>
      </c>
      <c r="Y74" t="s">
        <v>1494</v>
      </c>
      <c r="Z74" t="s">
        <v>776</v>
      </c>
      <c r="AA74">
        <f t="shared" si="24"/>
        <v>3</v>
      </c>
      <c r="AB74">
        <f t="shared" si="25"/>
        <v>8</v>
      </c>
      <c r="AC74">
        <f t="shared" si="26"/>
        <v>3</v>
      </c>
    </row>
    <row r="75" spans="1:29" x14ac:dyDescent="0.2">
      <c r="A75" t="s">
        <v>553</v>
      </c>
      <c r="B75" t="s">
        <v>1987</v>
      </c>
      <c r="C75">
        <f t="shared" si="27"/>
        <v>6</v>
      </c>
      <c r="D75">
        <f t="shared" si="28"/>
        <v>48</v>
      </c>
      <c r="E75">
        <f t="shared" si="29"/>
        <v>4</v>
      </c>
      <c r="G75" t="s">
        <v>553</v>
      </c>
      <c r="H75" t="s">
        <v>567</v>
      </c>
      <c r="I75">
        <f t="shared" si="15"/>
        <v>5</v>
      </c>
      <c r="J75">
        <f t="shared" si="16"/>
        <v>48</v>
      </c>
      <c r="K75">
        <f t="shared" si="17"/>
        <v>5</v>
      </c>
      <c r="M75" t="s">
        <v>2351</v>
      </c>
      <c r="N75" t="s">
        <v>1960</v>
      </c>
      <c r="O75">
        <f t="shared" si="18"/>
        <v>8</v>
      </c>
      <c r="P75">
        <f t="shared" si="19"/>
        <v>25</v>
      </c>
      <c r="Q75">
        <f t="shared" si="20"/>
        <v>1</v>
      </c>
      <c r="S75" t="s">
        <v>2013</v>
      </c>
      <c r="T75" t="s">
        <v>346</v>
      </c>
      <c r="U75">
        <f t="shared" si="21"/>
        <v>5</v>
      </c>
      <c r="V75">
        <f t="shared" si="22"/>
        <v>44</v>
      </c>
      <c r="W75">
        <f t="shared" si="23"/>
        <v>1</v>
      </c>
      <c r="Y75" t="s">
        <v>1494</v>
      </c>
      <c r="Z75" t="s">
        <v>776</v>
      </c>
      <c r="AA75">
        <f t="shared" si="24"/>
        <v>3</v>
      </c>
      <c r="AB75">
        <f t="shared" si="25"/>
        <v>8</v>
      </c>
      <c r="AC75">
        <f t="shared" si="26"/>
        <v>3</v>
      </c>
    </row>
    <row r="76" spans="1:29" x14ac:dyDescent="0.2">
      <c r="A76" t="s">
        <v>553</v>
      </c>
      <c r="B76" t="s">
        <v>567</v>
      </c>
      <c r="C76">
        <f t="shared" si="27"/>
        <v>6</v>
      </c>
      <c r="D76">
        <f t="shared" si="28"/>
        <v>49</v>
      </c>
      <c r="E76">
        <f t="shared" si="29"/>
        <v>5</v>
      </c>
      <c r="G76" t="s">
        <v>553</v>
      </c>
      <c r="H76" t="s">
        <v>569</v>
      </c>
      <c r="I76">
        <f t="shared" si="15"/>
        <v>5</v>
      </c>
      <c r="J76">
        <f t="shared" si="16"/>
        <v>49</v>
      </c>
      <c r="K76">
        <f t="shared" si="17"/>
        <v>6</v>
      </c>
      <c r="M76" t="s">
        <v>2351</v>
      </c>
      <c r="N76" t="s">
        <v>1960</v>
      </c>
      <c r="O76">
        <f t="shared" si="18"/>
        <v>8</v>
      </c>
      <c r="P76">
        <f t="shared" si="19"/>
        <v>25</v>
      </c>
      <c r="Q76">
        <f t="shared" si="20"/>
        <v>1</v>
      </c>
      <c r="S76" t="s">
        <v>2013</v>
      </c>
      <c r="T76" t="s">
        <v>346</v>
      </c>
      <c r="U76">
        <f t="shared" si="21"/>
        <v>5</v>
      </c>
      <c r="V76">
        <f t="shared" si="22"/>
        <v>44</v>
      </c>
      <c r="W76">
        <f t="shared" si="23"/>
        <v>1</v>
      </c>
      <c r="Y76" t="s">
        <v>1494</v>
      </c>
      <c r="Z76" t="s">
        <v>646</v>
      </c>
      <c r="AA76">
        <f t="shared" si="24"/>
        <v>3</v>
      </c>
      <c r="AB76">
        <f t="shared" si="25"/>
        <v>9</v>
      </c>
      <c r="AC76">
        <f t="shared" si="26"/>
        <v>4</v>
      </c>
    </row>
    <row r="77" spans="1:29" x14ac:dyDescent="0.2">
      <c r="A77" t="s">
        <v>553</v>
      </c>
      <c r="B77" t="s">
        <v>567</v>
      </c>
      <c r="C77">
        <f t="shared" si="27"/>
        <v>6</v>
      </c>
      <c r="D77">
        <f t="shared" si="28"/>
        <v>49</v>
      </c>
      <c r="E77">
        <f t="shared" si="29"/>
        <v>5</v>
      </c>
      <c r="G77" t="s">
        <v>553</v>
      </c>
      <c r="H77" t="s">
        <v>569</v>
      </c>
      <c r="I77">
        <f t="shared" si="15"/>
        <v>5</v>
      </c>
      <c r="J77">
        <f t="shared" si="16"/>
        <v>49</v>
      </c>
      <c r="K77">
        <f t="shared" si="17"/>
        <v>6</v>
      </c>
      <c r="M77" t="s">
        <v>2351</v>
      </c>
      <c r="N77" t="s">
        <v>1960</v>
      </c>
      <c r="O77">
        <f t="shared" si="18"/>
        <v>8</v>
      </c>
      <c r="P77">
        <f t="shared" si="19"/>
        <v>25</v>
      </c>
      <c r="Q77">
        <f t="shared" si="20"/>
        <v>1</v>
      </c>
      <c r="S77" t="s">
        <v>2013</v>
      </c>
      <c r="T77" t="s">
        <v>346</v>
      </c>
      <c r="U77">
        <f t="shared" si="21"/>
        <v>5</v>
      </c>
      <c r="V77">
        <f t="shared" si="22"/>
        <v>44</v>
      </c>
      <c r="W77">
        <f t="shared" si="23"/>
        <v>1</v>
      </c>
      <c r="Y77" t="s">
        <v>1494</v>
      </c>
      <c r="Z77" t="s">
        <v>646</v>
      </c>
      <c r="AA77">
        <f t="shared" si="24"/>
        <v>3</v>
      </c>
      <c r="AB77">
        <f t="shared" si="25"/>
        <v>9</v>
      </c>
      <c r="AC77">
        <f t="shared" si="26"/>
        <v>4</v>
      </c>
    </row>
    <row r="78" spans="1:29" x14ac:dyDescent="0.2">
      <c r="A78" t="s">
        <v>553</v>
      </c>
      <c r="B78" t="s">
        <v>567</v>
      </c>
      <c r="C78">
        <f t="shared" si="27"/>
        <v>6</v>
      </c>
      <c r="D78">
        <f t="shared" si="28"/>
        <v>49</v>
      </c>
      <c r="E78">
        <f t="shared" si="29"/>
        <v>5</v>
      </c>
      <c r="G78" t="s">
        <v>553</v>
      </c>
      <c r="H78" t="s">
        <v>569</v>
      </c>
      <c r="I78">
        <f t="shared" si="15"/>
        <v>5</v>
      </c>
      <c r="J78">
        <f t="shared" si="16"/>
        <v>49</v>
      </c>
      <c r="K78">
        <f t="shared" si="17"/>
        <v>6</v>
      </c>
      <c r="M78" t="s">
        <v>2351</v>
      </c>
      <c r="N78" t="s">
        <v>1960</v>
      </c>
      <c r="O78">
        <f t="shared" si="18"/>
        <v>8</v>
      </c>
      <c r="P78">
        <f t="shared" si="19"/>
        <v>25</v>
      </c>
      <c r="Q78">
        <f t="shared" si="20"/>
        <v>1</v>
      </c>
      <c r="S78" t="s">
        <v>2013</v>
      </c>
      <c r="T78" t="s">
        <v>346</v>
      </c>
      <c r="U78">
        <f t="shared" si="21"/>
        <v>5</v>
      </c>
      <c r="V78">
        <f t="shared" si="22"/>
        <v>44</v>
      </c>
      <c r="W78">
        <f t="shared" si="23"/>
        <v>1</v>
      </c>
      <c r="Y78" t="s">
        <v>1494</v>
      </c>
      <c r="Z78" t="s">
        <v>646</v>
      </c>
      <c r="AA78">
        <f t="shared" si="24"/>
        <v>3</v>
      </c>
      <c r="AB78">
        <f t="shared" si="25"/>
        <v>9</v>
      </c>
      <c r="AC78">
        <f t="shared" si="26"/>
        <v>4</v>
      </c>
    </row>
    <row r="79" spans="1:29" x14ac:dyDescent="0.2">
      <c r="A79" t="s">
        <v>553</v>
      </c>
      <c r="B79" t="s">
        <v>569</v>
      </c>
      <c r="C79">
        <f t="shared" si="27"/>
        <v>6</v>
      </c>
      <c r="D79">
        <f t="shared" si="28"/>
        <v>50</v>
      </c>
      <c r="E79">
        <f t="shared" si="29"/>
        <v>6</v>
      </c>
      <c r="G79" t="s">
        <v>647</v>
      </c>
      <c r="H79" t="s">
        <v>1386</v>
      </c>
      <c r="I79">
        <f t="shared" si="15"/>
        <v>6</v>
      </c>
      <c r="J79">
        <f t="shared" si="16"/>
        <v>50</v>
      </c>
      <c r="K79">
        <f t="shared" si="17"/>
        <v>1</v>
      </c>
      <c r="M79" t="s">
        <v>2351</v>
      </c>
      <c r="N79" t="s">
        <v>1960</v>
      </c>
      <c r="O79">
        <f t="shared" si="18"/>
        <v>8</v>
      </c>
      <c r="P79">
        <f t="shared" si="19"/>
        <v>25</v>
      </c>
      <c r="Q79">
        <f t="shared" si="20"/>
        <v>1</v>
      </c>
      <c r="S79" t="s">
        <v>2013</v>
      </c>
      <c r="T79" t="s">
        <v>346</v>
      </c>
      <c r="U79">
        <f t="shared" si="21"/>
        <v>5</v>
      </c>
      <c r="V79">
        <f t="shared" si="22"/>
        <v>44</v>
      </c>
      <c r="W79">
        <f t="shared" si="23"/>
        <v>1</v>
      </c>
      <c r="Y79" t="s">
        <v>1494</v>
      </c>
      <c r="Z79" t="s">
        <v>646</v>
      </c>
      <c r="AA79">
        <f t="shared" si="24"/>
        <v>3</v>
      </c>
      <c r="AB79">
        <f t="shared" si="25"/>
        <v>9</v>
      </c>
      <c r="AC79">
        <f t="shared" si="26"/>
        <v>4</v>
      </c>
    </row>
    <row r="80" spans="1:29" x14ac:dyDescent="0.2">
      <c r="A80" t="s">
        <v>553</v>
      </c>
      <c r="B80" t="s">
        <v>569</v>
      </c>
      <c r="C80">
        <f t="shared" si="27"/>
        <v>6</v>
      </c>
      <c r="D80">
        <f t="shared" si="28"/>
        <v>50</v>
      </c>
      <c r="E80">
        <f t="shared" si="29"/>
        <v>6</v>
      </c>
      <c r="G80" t="s">
        <v>647</v>
      </c>
      <c r="H80" t="s">
        <v>1386</v>
      </c>
      <c r="I80">
        <f t="shared" si="15"/>
        <v>6</v>
      </c>
      <c r="J80">
        <f t="shared" si="16"/>
        <v>50</v>
      </c>
      <c r="K80">
        <f t="shared" si="17"/>
        <v>1</v>
      </c>
      <c r="M80" t="s">
        <v>2351</v>
      </c>
      <c r="N80" t="s">
        <v>1960</v>
      </c>
      <c r="O80">
        <f t="shared" si="18"/>
        <v>8</v>
      </c>
      <c r="P80">
        <f t="shared" si="19"/>
        <v>25</v>
      </c>
      <c r="Q80">
        <f t="shared" si="20"/>
        <v>1</v>
      </c>
      <c r="S80" t="s">
        <v>2013</v>
      </c>
      <c r="T80" t="s">
        <v>346</v>
      </c>
      <c r="U80">
        <f t="shared" si="21"/>
        <v>5</v>
      </c>
      <c r="V80">
        <f t="shared" si="22"/>
        <v>44</v>
      </c>
      <c r="W80">
        <f t="shared" si="23"/>
        <v>1</v>
      </c>
      <c r="Y80" t="s">
        <v>1494</v>
      </c>
      <c r="Z80" t="s">
        <v>646</v>
      </c>
      <c r="AA80">
        <f t="shared" si="24"/>
        <v>3</v>
      </c>
      <c r="AB80">
        <f t="shared" si="25"/>
        <v>9</v>
      </c>
      <c r="AC80">
        <f t="shared" si="26"/>
        <v>4</v>
      </c>
    </row>
    <row r="81" spans="1:29" x14ac:dyDescent="0.2">
      <c r="A81" t="s">
        <v>553</v>
      </c>
      <c r="B81" t="s">
        <v>569</v>
      </c>
      <c r="C81">
        <f t="shared" si="27"/>
        <v>6</v>
      </c>
      <c r="D81">
        <f t="shared" si="28"/>
        <v>50</v>
      </c>
      <c r="E81">
        <f t="shared" si="29"/>
        <v>6</v>
      </c>
      <c r="G81" t="s">
        <v>571</v>
      </c>
      <c r="H81" t="s">
        <v>572</v>
      </c>
      <c r="I81">
        <f t="shared" si="15"/>
        <v>7</v>
      </c>
      <c r="J81">
        <f t="shared" si="16"/>
        <v>51</v>
      </c>
      <c r="K81">
        <f t="shared" si="17"/>
        <v>1</v>
      </c>
      <c r="M81" t="s">
        <v>2351</v>
      </c>
      <c r="N81" t="s">
        <v>1960</v>
      </c>
      <c r="O81">
        <f t="shared" si="18"/>
        <v>8</v>
      </c>
      <c r="P81">
        <f t="shared" si="19"/>
        <v>25</v>
      </c>
      <c r="Q81">
        <f t="shared" si="20"/>
        <v>1</v>
      </c>
      <c r="S81" t="s">
        <v>2013</v>
      </c>
      <c r="T81" t="s">
        <v>346</v>
      </c>
      <c r="U81">
        <f t="shared" si="21"/>
        <v>5</v>
      </c>
      <c r="V81">
        <f t="shared" si="22"/>
        <v>44</v>
      </c>
      <c r="W81">
        <f t="shared" si="23"/>
        <v>1</v>
      </c>
      <c r="Y81" t="s">
        <v>1494</v>
      </c>
      <c r="Z81" t="s">
        <v>646</v>
      </c>
      <c r="AA81">
        <f t="shared" si="24"/>
        <v>3</v>
      </c>
      <c r="AB81">
        <f t="shared" si="25"/>
        <v>9</v>
      </c>
      <c r="AC81">
        <f t="shared" si="26"/>
        <v>4</v>
      </c>
    </row>
    <row r="82" spans="1:29" x14ac:dyDescent="0.2">
      <c r="A82" t="s">
        <v>647</v>
      </c>
      <c r="B82" t="s">
        <v>1386</v>
      </c>
      <c r="C82">
        <f t="shared" si="27"/>
        <v>7</v>
      </c>
      <c r="D82">
        <f t="shared" si="28"/>
        <v>51</v>
      </c>
      <c r="E82">
        <f t="shared" si="29"/>
        <v>1</v>
      </c>
      <c r="G82" t="s">
        <v>571</v>
      </c>
      <c r="H82" t="s">
        <v>572</v>
      </c>
      <c r="I82">
        <f t="shared" si="15"/>
        <v>7</v>
      </c>
      <c r="J82">
        <f t="shared" si="16"/>
        <v>51</v>
      </c>
      <c r="K82">
        <f t="shared" si="17"/>
        <v>1</v>
      </c>
      <c r="M82" t="s">
        <v>2351</v>
      </c>
      <c r="N82" t="s">
        <v>1960</v>
      </c>
      <c r="O82">
        <f t="shared" si="18"/>
        <v>8</v>
      </c>
      <c r="P82">
        <f t="shared" si="19"/>
        <v>25</v>
      </c>
      <c r="Q82">
        <f t="shared" si="20"/>
        <v>1</v>
      </c>
      <c r="S82" t="s">
        <v>2013</v>
      </c>
      <c r="T82" t="s">
        <v>609</v>
      </c>
      <c r="U82">
        <f t="shared" si="21"/>
        <v>5</v>
      </c>
      <c r="V82">
        <f t="shared" si="22"/>
        <v>45</v>
      </c>
      <c r="W82">
        <f t="shared" si="23"/>
        <v>2</v>
      </c>
      <c r="Y82" t="s">
        <v>1494</v>
      </c>
      <c r="Z82" t="s">
        <v>646</v>
      </c>
      <c r="AA82">
        <f t="shared" si="24"/>
        <v>3</v>
      </c>
      <c r="AB82">
        <f t="shared" si="25"/>
        <v>9</v>
      </c>
      <c r="AC82">
        <f t="shared" si="26"/>
        <v>4</v>
      </c>
    </row>
    <row r="83" spans="1:29" x14ac:dyDescent="0.2">
      <c r="A83" t="s">
        <v>647</v>
      </c>
      <c r="B83" t="s">
        <v>1386</v>
      </c>
      <c r="C83">
        <f t="shared" si="27"/>
        <v>7</v>
      </c>
      <c r="D83">
        <f t="shared" si="28"/>
        <v>51</v>
      </c>
      <c r="E83">
        <f t="shared" si="29"/>
        <v>1</v>
      </c>
      <c r="G83" t="s">
        <v>571</v>
      </c>
      <c r="H83" t="s">
        <v>572</v>
      </c>
      <c r="I83">
        <f t="shared" si="15"/>
        <v>7</v>
      </c>
      <c r="J83">
        <f t="shared" si="16"/>
        <v>51</v>
      </c>
      <c r="K83">
        <f t="shared" si="17"/>
        <v>1</v>
      </c>
      <c r="M83" t="s">
        <v>2351</v>
      </c>
      <c r="N83" t="s">
        <v>1960</v>
      </c>
      <c r="O83">
        <f t="shared" si="18"/>
        <v>8</v>
      </c>
      <c r="P83">
        <f t="shared" si="19"/>
        <v>25</v>
      </c>
      <c r="Q83">
        <f t="shared" si="20"/>
        <v>1</v>
      </c>
      <c r="S83" t="s">
        <v>2013</v>
      </c>
      <c r="T83" t="s">
        <v>609</v>
      </c>
      <c r="U83">
        <f t="shared" si="21"/>
        <v>5</v>
      </c>
      <c r="V83">
        <f t="shared" si="22"/>
        <v>45</v>
      </c>
      <c r="W83">
        <f t="shared" si="23"/>
        <v>2</v>
      </c>
      <c r="Y83" t="s">
        <v>1494</v>
      </c>
      <c r="Z83" t="s">
        <v>646</v>
      </c>
      <c r="AA83">
        <f t="shared" si="24"/>
        <v>3</v>
      </c>
      <c r="AB83">
        <f t="shared" si="25"/>
        <v>9</v>
      </c>
      <c r="AC83">
        <f t="shared" si="26"/>
        <v>4</v>
      </c>
    </row>
    <row r="84" spans="1:29" x14ac:dyDescent="0.2">
      <c r="A84" t="s">
        <v>230</v>
      </c>
      <c r="B84" t="s">
        <v>231</v>
      </c>
      <c r="C84">
        <f t="shared" si="27"/>
        <v>8</v>
      </c>
      <c r="D84">
        <f t="shared" si="28"/>
        <v>52</v>
      </c>
      <c r="E84">
        <f t="shared" si="29"/>
        <v>1</v>
      </c>
      <c r="G84" t="s">
        <v>571</v>
      </c>
      <c r="H84" t="s">
        <v>572</v>
      </c>
      <c r="I84">
        <f t="shared" si="15"/>
        <v>7</v>
      </c>
      <c r="J84">
        <f t="shared" si="16"/>
        <v>51</v>
      </c>
      <c r="K84">
        <f t="shared" si="17"/>
        <v>1</v>
      </c>
      <c r="M84" t="s">
        <v>2351</v>
      </c>
      <c r="N84" t="s">
        <v>1963</v>
      </c>
      <c r="O84">
        <f t="shared" si="18"/>
        <v>8</v>
      </c>
      <c r="P84">
        <f t="shared" si="19"/>
        <v>26</v>
      </c>
      <c r="Q84">
        <f t="shared" si="20"/>
        <v>2</v>
      </c>
      <c r="S84" t="s">
        <v>2013</v>
      </c>
      <c r="T84" t="s">
        <v>609</v>
      </c>
      <c r="U84">
        <f t="shared" si="21"/>
        <v>5</v>
      </c>
      <c r="V84">
        <f t="shared" si="22"/>
        <v>45</v>
      </c>
      <c r="W84">
        <f t="shared" si="23"/>
        <v>2</v>
      </c>
      <c r="Y84" t="s">
        <v>1494</v>
      </c>
      <c r="Z84" t="s">
        <v>646</v>
      </c>
      <c r="AA84">
        <f t="shared" si="24"/>
        <v>3</v>
      </c>
      <c r="AB84">
        <f t="shared" si="25"/>
        <v>9</v>
      </c>
      <c r="AC84">
        <f t="shared" si="26"/>
        <v>4</v>
      </c>
    </row>
    <row r="85" spans="1:29" x14ac:dyDescent="0.2">
      <c r="A85" t="s">
        <v>230</v>
      </c>
      <c r="B85" t="s">
        <v>231</v>
      </c>
      <c r="C85">
        <f t="shared" si="27"/>
        <v>8</v>
      </c>
      <c r="D85">
        <f t="shared" si="28"/>
        <v>52</v>
      </c>
      <c r="E85">
        <f t="shared" si="29"/>
        <v>1</v>
      </c>
      <c r="G85" t="s">
        <v>571</v>
      </c>
      <c r="H85" t="s">
        <v>572</v>
      </c>
      <c r="I85">
        <f t="shared" si="15"/>
        <v>7</v>
      </c>
      <c r="J85">
        <f t="shared" si="16"/>
        <v>51</v>
      </c>
      <c r="K85">
        <f t="shared" si="17"/>
        <v>1</v>
      </c>
      <c r="M85" t="s">
        <v>2351</v>
      </c>
      <c r="N85" t="s">
        <v>1963</v>
      </c>
      <c r="O85">
        <f t="shared" si="18"/>
        <v>8</v>
      </c>
      <c r="P85">
        <f t="shared" si="19"/>
        <v>26</v>
      </c>
      <c r="Q85">
        <f t="shared" si="20"/>
        <v>2</v>
      </c>
      <c r="S85" t="s">
        <v>2013</v>
      </c>
      <c r="T85" t="s">
        <v>609</v>
      </c>
      <c r="U85">
        <f t="shared" si="21"/>
        <v>5</v>
      </c>
      <c r="V85">
        <f t="shared" si="22"/>
        <v>45</v>
      </c>
      <c r="W85">
        <f t="shared" si="23"/>
        <v>2</v>
      </c>
      <c r="Y85" t="s">
        <v>1494</v>
      </c>
      <c r="Z85" t="s">
        <v>646</v>
      </c>
      <c r="AA85">
        <f t="shared" si="24"/>
        <v>3</v>
      </c>
      <c r="AB85">
        <f t="shared" si="25"/>
        <v>9</v>
      </c>
      <c r="AC85">
        <f t="shared" si="26"/>
        <v>4</v>
      </c>
    </row>
    <row r="86" spans="1:29" x14ac:dyDescent="0.2">
      <c r="A86" t="s">
        <v>230</v>
      </c>
      <c r="B86" t="s">
        <v>231</v>
      </c>
      <c r="C86">
        <f t="shared" si="27"/>
        <v>8</v>
      </c>
      <c r="D86">
        <f t="shared" si="28"/>
        <v>52</v>
      </c>
      <c r="E86">
        <f t="shared" si="29"/>
        <v>1</v>
      </c>
      <c r="G86" t="s">
        <v>571</v>
      </c>
      <c r="H86" t="s">
        <v>572</v>
      </c>
      <c r="I86">
        <f t="shared" si="15"/>
        <v>7</v>
      </c>
      <c r="J86">
        <f t="shared" si="16"/>
        <v>51</v>
      </c>
      <c r="K86">
        <f t="shared" si="17"/>
        <v>1</v>
      </c>
      <c r="M86" t="s">
        <v>2351</v>
      </c>
      <c r="N86" t="s">
        <v>1963</v>
      </c>
      <c r="O86">
        <f t="shared" si="18"/>
        <v>8</v>
      </c>
      <c r="P86">
        <f t="shared" si="19"/>
        <v>26</v>
      </c>
      <c r="Q86">
        <f t="shared" si="20"/>
        <v>2</v>
      </c>
      <c r="S86" t="s">
        <v>2013</v>
      </c>
      <c r="T86" t="s">
        <v>609</v>
      </c>
      <c r="U86">
        <f t="shared" si="21"/>
        <v>5</v>
      </c>
      <c r="V86">
        <f t="shared" si="22"/>
        <v>45</v>
      </c>
      <c r="W86">
        <f t="shared" si="23"/>
        <v>2</v>
      </c>
      <c r="Y86" t="s">
        <v>1494</v>
      </c>
      <c r="Z86" t="s">
        <v>646</v>
      </c>
      <c r="AA86">
        <f t="shared" si="24"/>
        <v>3</v>
      </c>
      <c r="AB86">
        <f t="shared" si="25"/>
        <v>9</v>
      </c>
      <c r="AC86">
        <f t="shared" si="26"/>
        <v>4</v>
      </c>
    </row>
    <row r="87" spans="1:29" x14ac:dyDescent="0.2">
      <c r="A87" t="s">
        <v>230</v>
      </c>
      <c r="B87" t="s">
        <v>231</v>
      </c>
      <c r="C87">
        <f t="shared" si="27"/>
        <v>8</v>
      </c>
      <c r="D87">
        <f t="shared" si="28"/>
        <v>52</v>
      </c>
      <c r="E87">
        <f t="shared" si="29"/>
        <v>1</v>
      </c>
      <c r="G87" t="s">
        <v>571</v>
      </c>
      <c r="H87" t="s">
        <v>576</v>
      </c>
      <c r="I87">
        <f t="shared" si="15"/>
        <v>7</v>
      </c>
      <c r="J87">
        <f t="shared" si="16"/>
        <v>52</v>
      </c>
      <c r="K87">
        <f t="shared" si="17"/>
        <v>2</v>
      </c>
      <c r="M87" t="s">
        <v>2351</v>
      </c>
      <c r="N87" t="s">
        <v>1963</v>
      </c>
      <c r="O87">
        <f t="shared" si="18"/>
        <v>8</v>
      </c>
      <c r="P87">
        <f t="shared" si="19"/>
        <v>26</v>
      </c>
      <c r="Q87">
        <f t="shared" si="20"/>
        <v>2</v>
      </c>
      <c r="S87" t="s">
        <v>2013</v>
      </c>
      <c r="T87" t="s">
        <v>609</v>
      </c>
      <c r="U87">
        <f t="shared" si="21"/>
        <v>5</v>
      </c>
      <c r="V87">
        <f t="shared" si="22"/>
        <v>45</v>
      </c>
      <c r="W87">
        <f t="shared" si="23"/>
        <v>2</v>
      </c>
      <c r="Y87" t="s">
        <v>1494</v>
      </c>
      <c r="Z87" t="s">
        <v>646</v>
      </c>
      <c r="AA87">
        <f t="shared" si="24"/>
        <v>3</v>
      </c>
      <c r="AB87">
        <f t="shared" si="25"/>
        <v>9</v>
      </c>
      <c r="AC87">
        <f t="shared" si="26"/>
        <v>4</v>
      </c>
    </row>
    <row r="88" spans="1:29" x14ac:dyDescent="0.2">
      <c r="A88" t="s">
        <v>230</v>
      </c>
      <c r="B88" t="s">
        <v>231</v>
      </c>
      <c r="C88">
        <f t="shared" si="27"/>
        <v>8</v>
      </c>
      <c r="D88">
        <f t="shared" si="28"/>
        <v>52</v>
      </c>
      <c r="E88">
        <f t="shared" si="29"/>
        <v>1</v>
      </c>
      <c r="G88" t="s">
        <v>571</v>
      </c>
      <c r="H88" t="s">
        <v>576</v>
      </c>
      <c r="I88">
        <f t="shared" si="15"/>
        <v>7</v>
      </c>
      <c r="J88">
        <f t="shared" si="16"/>
        <v>52</v>
      </c>
      <c r="K88">
        <f t="shared" si="17"/>
        <v>2</v>
      </c>
      <c r="M88" t="s">
        <v>2351</v>
      </c>
      <c r="N88" t="s">
        <v>1963</v>
      </c>
      <c r="O88">
        <f t="shared" si="18"/>
        <v>8</v>
      </c>
      <c r="P88">
        <f t="shared" si="19"/>
        <v>26</v>
      </c>
      <c r="Q88">
        <f t="shared" si="20"/>
        <v>2</v>
      </c>
      <c r="S88" t="s">
        <v>2013</v>
      </c>
      <c r="T88" t="s">
        <v>609</v>
      </c>
      <c r="U88">
        <f t="shared" si="21"/>
        <v>5</v>
      </c>
      <c r="V88">
        <f t="shared" si="22"/>
        <v>45</v>
      </c>
      <c r="W88">
        <f t="shared" si="23"/>
        <v>2</v>
      </c>
      <c r="Y88" t="s">
        <v>1494</v>
      </c>
      <c r="Z88" t="s">
        <v>646</v>
      </c>
      <c r="AA88">
        <f t="shared" si="24"/>
        <v>3</v>
      </c>
      <c r="AB88">
        <f t="shared" si="25"/>
        <v>9</v>
      </c>
      <c r="AC88">
        <f t="shared" si="26"/>
        <v>4</v>
      </c>
    </row>
    <row r="89" spans="1:29" x14ac:dyDescent="0.2">
      <c r="A89" t="s">
        <v>230</v>
      </c>
      <c r="B89" t="s">
        <v>231</v>
      </c>
      <c r="C89">
        <f t="shared" si="27"/>
        <v>8</v>
      </c>
      <c r="D89">
        <f t="shared" si="28"/>
        <v>52</v>
      </c>
      <c r="E89">
        <f t="shared" si="29"/>
        <v>1</v>
      </c>
      <c r="G89" t="s">
        <v>571</v>
      </c>
      <c r="H89" t="s">
        <v>576</v>
      </c>
      <c r="I89">
        <f t="shared" si="15"/>
        <v>7</v>
      </c>
      <c r="J89">
        <f t="shared" si="16"/>
        <v>52</v>
      </c>
      <c r="K89">
        <f t="shared" si="17"/>
        <v>2</v>
      </c>
      <c r="M89" t="s">
        <v>2351</v>
      </c>
      <c r="N89" t="s">
        <v>1963</v>
      </c>
      <c r="O89">
        <f t="shared" si="18"/>
        <v>8</v>
      </c>
      <c r="P89">
        <f t="shared" si="19"/>
        <v>26</v>
      </c>
      <c r="Q89">
        <f t="shared" si="20"/>
        <v>2</v>
      </c>
      <c r="S89" t="s">
        <v>2013</v>
      </c>
      <c r="T89" t="s">
        <v>609</v>
      </c>
      <c r="U89">
        <f t="shared" si="21"/>
        <v>5</v>
      </c>
      <c r="V89">
        <f t="shared" si="22"/>
        <v>45</v>
      </c>
      <c r="W89">
        <f t="shared" si="23"/>
        <v>2</v>
      </c>
      <c r="Y89" t="s">
        <v>1494</v>
      </c>
      <c r="Z89" t="s">
        <v>646</v>
      </c>
      <c r="AA89">
        <f t="shared" si="24"/>
        <v>3</v>
      </c>
      <c r="AB89">
        <f t="shared" si="25"/>
        <v>9</v>
      </c>
      <c r="AC89">
        <f t="shared" si="26"/>
        <v>4</v>
      </c>
    </row>
    <row r="90" spans="1:29" x14ac:dyDescent="0.2">
      <c r="A90" t="s">
        <v>230</v>
      </c>
      <c r="B90" t="s">
        <v>1938</v>
      </c>
      <c r="C90">
        <f t="shared" si="27"/>
        <v>8</v>
      </c>
      <c r="D90">
        <f t="shared" si="28"/>
        <v>53</v>
      </c>
      <c r="E90">
        <f t="shared" si="29"/>
        <v>2</v>
      </c>
      <c r="G90" t="s">
        <v>571</v>
      </c>
      <c r="H90" t="s">
        <v>576</v>
      </c>
      <c r="I90">
        <f t="shared" si="15"/>
        <v>7</v>
      </c>
      <c r="J90">
        <f t="shared" si="16"/>
        <v>52</v>
      </c>
      <c r="K90">
        <f t="shared" si="17"/>
        <v>2</v>
      </c>
      <c r="M90" t="s">
        <v>2351</v>
      </c>
      <c r="N90" t="s">
        <v>1965</v>
      </c>
      <c r="O90">
        <f t="shared" si="18"/>
        <v>8</v>
      </c>
      <c r="P90">
        <f t="shared" si="19"/>
        <v>27</v>
      </c>
      <c r="Q90">
        <f t="shared" si="20"/>
        <v>3</v>
      </c>
      <c r="S90" t="s">
        <v>2013</v>
      </c>
      <c r="T90" t="s">
        <v>609</v>
      </c>
      <c r="U90">
        <f t="shared" si="21"/>
        <v>5</v>
      </c>
      <c r="V90">
        <f t="shared" si="22"/>
        <v>45</v>
      </c>
      <c r="W90">
        <f t="shared" si="23"/>
        <v>2</v>
      </c>
      <c r="Y90" t="s">
        <v>1494</v>
      </c>
      <c r="Z90" t="s">
        <v>646</v>
      </c>
      <c r="AA90">
        <f t="shared" si="24"/>
        <v>3</v>
      </c>
      <c r="AB90">
        <f t="shared" si="25"/>
        <v>9</v>
      </c>
      <c r="AC90">
        <f t="shared" si="26"/>
        <v>4</v>
      </c>
    </row>
    <row r="91" spans="1:29" x14ac:dyDescent="0.2">
      <c r="A91" t="s">
        <v>230</v>
      </c>
      <c r="B91" t="s">
        <v>1938</v>
      </c>
      <c r="C91">
        <f t="shared" si="27"/>
        <v>8</v>
      </c>
      <c r="D91">
        <f t="shared" si="28"/>
        <v>53</v>
      </c>
      <c r="E91">
        <f t="shared" si="29"/>
        <v>2</v>
      </c>
      <c r="G91" t="s">
        <v>571</v>
      </c>
      <c r="H91" t="s">
        <v>1703</v>
      </c>
      <c r="I91">
        <f t="shared" si="15"/>
        <v>7</v>
      </c>
      <c r="J91">
        <f t="shared" si="16"/>
        <v>53</v>
      </c>
      <c r="K91">
        <f t="shared" si="17"/>
        <v>3</v>
      </c>
      <c r="M91" t="s">
        <v>2351</v>
      </c>
      <c r="N91" t="s">
        <v>1965</v>
      </c>
      <c r="O91">
        <f t="shared" si="18"/>
        <v>8</v>
      </c>
      <c r="P91">
        <f t="shared" si="19"/>
        <v>27</v>
      </c>
      <c r="Q91">
        <f t="shared" si="20"/>
        <v>3</v>
      </c>
      <c r="S91" t="s">
        <v>2013</v>
      </c>
      <c r="T91" t="s">
        <v>609</v>
      </c>
      <c r="U91">
        <f t="shared" si="21"/>
        <v>5</v>
      </c>
      <c r="V91">
        <f t="shared" si="22"/>
        <v>45</v>
      </c>
      <c r="W91">
        <f t="shared" si="23"/>
        <v>2</v>
      </c>
      <c r="Y91" t="s">
        <v>1494</v>
      </c>
      <c r="Z91" t="s">
        <v>624</v>
      </c>
      <c r="AA91">
        <f t="shared" si="24"/>
        <v>3</v>
      </c>
      <c r="AB91">
        <f t="shared" si="25"/>
        <v>10</v>
      </c>
      <c r="AC91">
        <f t="shared" si="26"/>
        <v>5</v>
      </c>
    </row>
    <row r="92" spans="1:29" x14ac:dyDescent="0.2">
      <c r="A92" t="s">
        <v>230</v>
      </c>
      <c r="B92" t="s">
        <v>1938</v>
      </c>
      <c r="C92">
        <f t="shared" si="27"/>
        <v>8</v>
      </c>
      <c r="D92">
        <f t="shared" si="28"/>
        <v>53</v>
      </c>
      <c r="E92">
        <f t="shared" si="29"/>
        <v>2</v>
      </c>
      <c r="G92" t="s">
        <v>571</v>
      </c>
      <c r="H92" t="s">
        <v>1703</v>
      </c>
      <c r="I92">
        <f t="shared" si="15"/>
        <v>7</v>
      </c>
      <c r="J92">
        <f t="shared" si="16"/>
        <v>53</v>
      </c>
      <c r="K92">
        <f t="shared" si="17"/>
        <v>3</v>
      </c>
      <c r="M92" t="s">
        <v>2351</v>
      </c>
      <c r="N92" t="s">
        <v>1965</v>
      </c>
      <c r="O92">
        <f t="shared" si="18"/>
        <v>8</v>
      </c>
      <c r="P92">
        <f t="shared" si="19"/>
        <v>27</v>
      </c>
      <c r="Q92">
        <f t="shared" si="20"/>
        <v>3</v>
      </c>
      <c r="S92" t="s">
        <v>2013</v>
      </c>
      <c r="T92" t="s">
        <v>609</v>
      </c>
      <c r="U92">
        <f t="shared" si="21"/>
        <v>5</v>
      </c>
      <c r="V92">
        <f t="shared" si="22"/>
        <v>45</v>
      </c>
      <c r="W92">
        <f t="shared" si="23"/>
        <v>2</v>
      </c>
      <c r="Y92" t="s">
        <v>1494</v>
      </c>
      <c r="Z92" t="s">
        <v>624</v>
      </c>
      <c r="AA92">
        <f t="shared" si="24"/>
        <v>3</v>
      </c>
      <c r="AB92">
        <f t="shared" si="25"/>
        <v>10</v>
      </c>
      <c r="AC92">
        <f t="shared" si="26"/>
        <v>5</v>
      </c>
    </row>
    <row r="93" spans="1:29" x14ac:dyDescent="0.2">
      <c r="A93" t="s">
        <v>230</v>
      </c>
      <c r="B93" t="s">
        <v>232</v>
      </c>
      <c r="C93">
        <f t="shared" si="27"/>
        <v>8</v>
      </c>
      <c r="D93">
        <f t="shared" si="28"/>
        <v>54</v>
      </c>
      <c r="E93">
        <f t="shared" si="29"/>
        <v>3</v>
      </c>
      <c r="G93" t="s">
        <v>571</v>
      </c>
      <c r="H93" t="s">
        <v>1703</v>
      </c>
      <c r="I93">
        <f t="shared" si="15"/>
        <v>7</v>
      </c>
      <c r="J93">
        <f t="shared" si="16"/>
        <v>53</v>
      </c>
      <c r="K93">
        <f t="shared" si="17"/>
        <v>3</v>
      </c>
      <c r="M93" t="s">
        <v>2351</v>
      </c>
      <c r="N93" t="s">
        <v>1965</v>
      </c>
      <c r="O93">
        <f t="shared" si="18"/>
        <v>8</v>
      </c>
      <c r="P93">
        <f t="shared" si="19"/>
        <v>27</v>
      </c>
      <c r="Q93">
        <f t="shared" si="20"/>
        <v>3</v>
      </c>
      <c r="S93" t="s">
        <v>2013</v>
      </c>
      <c r="T93" t="s">
        <v>609</v>
      </c>
      <c r="U93">
        <f t="shared" si="21"/>
        <v>5</v>
      </c>
      <c r="V93">
        <f t="shared" si="22"/>
        <v>45</v>
      </c>
      <c r="W93">
        <f t="shared" si="23"/>
        <v>2</v>
      </c>
      <c r="Y93" t="s">
        <v>1494</v>
      </c>
      <c r="Z93" t="s">
        <v>624</v>
      </c>
      <c r="AA93">
        <f t="shared" si="24"/>
        <v>3</v>
      </c>
      <c r="AB93">
        <f t="shared" si="25"/>
        <v>10</v>
      </c>
      <c r="AC93">
        <f t="shared" si="26"/>
        <v>5</v>
      </c>
    </row>
    <row r="94" spans="1:29" x14ac:dyDescent="0.2">
      <c r="A94" t="s">
        <v>230</v>
      </c>
      <c r="B94" t="s">
        <v>232</v>
      </c>
      <c r="C94">
        <f t="shared" si="27"/>
        <v>8</v>
      </c>
      <c r="D94">
        <f t="shared" si="28"/>
        <v>54</v>
      </c>
      <c r="E94">
        <f t="shared" si="29"/>
        <v>3</v>
      </c>
      <c r="G94" t="s">
        <v>571</v>
      </c>
      <c r="H94" t="s">
        <v>1703</v>
      </c>
      <c r="I94">
        <f t="shared" si="15"/>
        <v>7</v>
      </c>
      <c r="J94">
        <f t="shared" si="16"/>
        <v>53</v>
      </c>
      <c r="K94">
        <f t="shared" si="17"/>
        <v>3</v>
      </c>
      <c r="M94" t="s">
        <v>2351</v>
      </c>
      <c r="N94" t="s">
        <v>1965</v>
      </c>
      <c r="O94">
        <f t="shared" si="18"/>
        <v>8</v>
      </c>
      <c r="P94">
        <f t="shared" si="19"/>
        <v>27</v>
      </c>
      <c r="Q94">
        <f t="shared" si="20"/>
        <v>3</v>
      </c>
      <c r="S94" t="s">
        <v>2013</v>
      </c>
      <c r="T94" t="s">
        <v>381</v>
      </c>
      <c r="U94">
        <f t="shared" si="21"/>
        <v>5</v>
      </c>
      <c r="V94">
        <f t="shared" si="22"/>
        <v>46</v>
      </c>
      <c r="W94">
        <f t="shared" si="23"/>
        <v>3</v>
      </c>
      <c r="Y94" t="s">
        <v>1494</v>
      </c>
      <c r="Z94" t="s">
        <v>624</v>
      </c>
      <c r="AA94">
        <f t="shared" si="24"/>
        <v>3</v>
      </c>
      <c r="AB94">
        <f t="shared" si="25"/>
        <v>10</v>
      </c>
      <c r="AC94">
        <f t="shared" si="26"/>
        <v>5</v>
      </c>
    </row>
    <row r="95" spans="1:29" x14ac:dyDescent="0.2">
      <c r="A95" t="s">
        <v>230</v>
      </c>
      <c r="B95" t="s">
        <v>232</v>
      </c>
      <c r="C95">
        <f t="shared" si="27"/>
        <v>8</v>
      </c>
      <c r="D95">
        <f t="shared" si="28"/>
        <v>54</v>
      </c>
      <c r="E95">
        <f t="shared" si="29"/>
        <v>3</v>
      </c>
      <c r="G95" t="s">
        <v>571</v>
      </c>
      <c r="H95" t="s">
        <v>1703</v>
      </c>
      <c r="I95">
        <f t="shared" si="15"/>
        <v>7</v>
      </c>
      <c r="J95">
        <f t="shared" si="16"/>
        <v>53</v>
      </c>
      <c r="K95">
        <f t="shared" si="17"/>
        <v>3</v>
      </c>
      <c r="M95" t="s">
        <v>2351</v>
      </c>
      <c r="N95" t="s">
        <v>1965</v>
      </c>
      <c r="O95">
        <f t="shared" si="18"/>
        <v>8</v>
      </c>
      <c r="P95">
        <f t="shared" si="19"/>
        <v>27</v>
      </c>
      <c r="Q95">
        <f t="shared" si="20"/>
        <v>3</v>
      </c>
      <c r="S95" t="s">
        <v>2013</v>
      </c>
      <c r="T95" t="s">
        <v>381</v>
      </c>
      <c r="U95">
        <f t="shared" si="21"/>
        <v>5</v>
      </c>
      <c r="V95">
        <f t="shared" si="22"/>
        <v>46</v>
      </c>
      <c r="W95">
        <f t="shared" si="23"/>
        <v>3</v>
      </c>
      <c r="Y95" t="s">
        <v>1494</v>
      </c>
      <c r="Z95" t="s">
        <v>624</v>
      </c>
      <c r="AA95">
        <f t="shared" si="24"/>
        <v>3</v>
      </c>
      <c r="AB95">
        <f t="shared" si="25"/>
        <v>10</v>
      </c>
      <c r="AC95">
        <f t="shared" si="26"/>
        <v>5</v>
      </c>
    </row>
    <row r="96" spans="1:29" x14ac:dyDescent="0.2">
      <c r="A96" t="s">
        <v>230</v>
      </c>
      <c r="B96" t="s">
        <v>232</v>
      </c>
      <c r="C96">
        <f t="shared" si="27"/>
        <v>8</v>
      </c>
      <c r="D96">
        <f t="shared" si="28"/>
        <v>54</v>
      </c>
      <c r="E96">
        <f t="shared" si="29"/>
        <v>3</v>
      </c>
      <c r="G96" t="s">
        <v>571</v>
      </c>
      <c r="H96" t="s">
        <v>1703</v>
      </c>
      <c r="I96">
        <f t="shared" si="15"/>
        <v>7</v>
      </c>
      <c r="J96">
        <f t="shared" si="16"/>
        <v>53</v>
      </c>
      <c r="K96">
        <f t="shared" si="17"/>
        <v>3</v>
      </c>
      <c r="M96" t="s">
        <v>2351</v>
      </c>
      <c r="N96" t="s">
        <v>1965</v>
      </c>
      <c r="O96">
        <f t="shared" si="18"/>
        <v>8</v>
      </c>
      <c r="P96">
        <f t="shared" si="19"/>
        <v>27</v>
      </c>
      <c r="Q96">
        <f t="shared" si="20"/>
        <v>3</v>
      </c>
      <c r="S96" t="s">
        <v>2013</v>
      </c>
      <c r="T96" t="s">
        <v>381</v>
      </c>
      <c r="U96">
        <f t="shared" si="21"/>
        <v>5</v>
      </c>
      <c r="V96">
        <f t="shared" si="22"/>
        <v>46</v>
      </c>
      <c r="W96">
        <f t="shared" si="23"/>
        <v>3</v>
      </c>
      <c r="Y96" t="s">
        <v>1494</v>
      </c>
      <c r="Z96" t="s">
        <v>624</v>
      </c>
      <c r="AA96">
        <f t="shared" si="24"/>
        <v>3</v>
      </c>
      <c r="AB96">
        <f t="shared" si="25"/>
        <v>10</v>
      </c>
      <c r="AC96">
        <f t="shared" si="26"/>
        <v>5</v>
      </c>
    </row>
    <row r="97" spans="1:29" x14ac:dyDescent="0.2">
      <c r="A97" t="s">
        <v>230</v>
      </c>
      <c r="B97" t="s">
        <v>232</v>
      </c>
      <c r="C97">
        <f t="shared" si="27"/>
        <v>8</v>
      </c>
      <c r="D97">
        <f t="shared" si="28"/>
        <v>54</v>
      </c>
      <c r="E97">
        <f t="shared" si="29"/>
        <v>3</v>
      </c>
      <c r="G97" t="s">
        <v>2013</v>
      </c>
      <c r="H97" t="s">
        <v>609</v>
      </c>
      <c r="I97">
        <f t="shared" si="15"/>
        <v>8</v>
      </c>
      <c r="J97">
        <f t="shared" si="16"/>
        <v>54</v>
      </c>
      <c r="K97">
        <f t="shared" si="17"/>
        <v>1</v>
      </c>
      <c r="M97" t="s">
        <v>2351</v>
      </c>
      <c r="N97" t="s">
        <v>1965</v>
      </c>
      <c r="O97">
        <f t="shared" si="18"/>
        <v>8</v>
      </c>
      <c r="P97">
        <f t="shared" si="19"/>
        <v>27</v>
      </c>
      <c r="Q97">
        <f t="shared" si="20"/>
        <v>3</v>
      </c>
      <c r="S97" t="s">
        <v>2013</v>
      </c>
      <c r="T97" t="s">
        <v>381</v>
      </c>
      <c r="U97">
        <f t="shared" si="21"/>
        <v>5</v>
      </c>
      <c r="V97">
        <f t="shared" si="22"/>
        <v>46</v>
      </c>
      <c r="W97">
        <f t="shared" si="23"/>
        <v>3</v>
      </c>
      <c r="Y97" t="s">
        <v>1494</v>
      </c>
      <c r="Z97" t="s">
        <v>624</v>
      </c>
      <c r="AA97">
        <f t="shared" si="24"/>
        <v>3</v>
      </c>
      <c r="AB97">
        <f t="shared" si="25"/>
        <v>10</v>
      </c>
      <c r="AC97">
        <f t="shared" si="26"/>
        <v>5</v>
      </c>
    </row>
    <row r="98" spans="1:29" x14ac:dyDescent="0.2">
      <c r="A98" t="s">
        <v>230</v>
      </c>
      <c r="B98" t="s">
        <v>233</v>
      </c>
      <c r="C98">
        <f t="shared" si="27"/>
        <v>8</v>
      </c>
      <c r="D98">
        <f t="shared" si="28"/>
        <v>55</v>
      </c>
      <c r="E98">
        <f t="shared" si="29"/>
        <v>4</v>
      </c>
      <c r="G98" t="s">
        <v>2013</v>
      </c>
      <c r="H98" t="s">
        <v>609</v>
      </c>
      <c r="I98">
        <f t="shared" si="15"/>
        <v>8</v>
      </c>
      <c r="J98">
        <f t="shared" si="16"/>
        <v>54</v>
      </c>
      <c r="K98">
        <f t="shared" si="17"/>
        <v>1</v>
      </c>
      <c r="M98" t="s">
        <v>2351</v>
      </c>
      <c r="N98" t="s">
        <v>1965</v>
      </c>
      <c r="O98">
        <f t="shared" si="18"/>
        <v>8</v>
      </c>
      <c r="P98">
        <f t="shared" si="19"/>
        <v>27</v>
      </c>
      <c r="Q98">
        <f t="shared" si="20"/>
        <v>3</v>
      </c>
      <c r="S98" t="s">
        <v>2013</v>
      </c>
      <c r="T98" t="s">
        <v>381</v>
      </c>
      <c r="U98">
        <f t="shared" si="21"/>
        <v>5</v>
      </c>
      <c r="V98">
        <f t="shared" si="22"/>
        <v>46</v>
      </c>
      <c r="W98">
        <f t="shared" si="23"/>
        <v>3</v>
      </c>
      <c r="Y98" t="s">
        <v>1494</v>
      </c>
      <c r="Z98" t="s">
        <v>624</v>
      </c>
      <c r="AA98">
        <f t="shared" si="24"/>
        <v>3</v>
      </c>
      <c r="AB98">
        <f t="shared" si="25"/>
        <v>10</v>
      </c>
      <c r="AC98">
        <f t="shared" si="26"/>
        <v>5</v>
      </c>
    </row>
    <row r="99" spans="1:29" x14ac:dyDescent="0.2">
      <c r="A99" t="s">
        <v>230</v>
      </c>
      <c r="B99" t="s">
        <v>233</v>
      </c>
      <c r="C99">
        <f t="shared" si="27"/>
        <v>8</v>
      </c>
      <c r="D99">
        <f t="shared" si="28"/>
        <v>55</v>
      </c>
      <c r="E99">
        <f t="shared" si="29"/>
        <v>4</v>
      </c>
      <c r="G99" t="s">
        <v>2013</v>
      </c>
      <c r="H99" t="s">
        <v>609</v>
      </c>
      <c r="I99">
        <f t="shared" si="15"/>
        <v>8</v>
      </c>
      <c r="J99">
        <f t="shared" si="16"/>
        <v>54</v>
      </c>
      <c r="K99">
        <f t="shared" si="17"/>
        <v>1</v>
      </c>
      <c r="M99" t="s">
        <v>2351</v>
      </c>
      <c r="N99" t="s">
        <v>1965</v>
      </c>
      <c r="O99">
        <f t="shared" si="18"/>
        <v>8</v>
      </c>
      <c r="P99">
        <f t="shared" si="19"/>
        <v>27</v>
      </c>
      <c r="Q99">
        <f t="shared" si="20"/>
        <v>3</v>
      </c>
      <c r="S99" t="s">
        <v>2013</v>
      </c>
      <c r="T99" t="s">
        <v>381</v>
      </c>
      <c r="U99">
        <f t="shared" si="21"/>
        <v>5</v>
      </c>
      <c r="V99">
        <f t="shared" si="22"/>
        <v>46</v>
      </c>
      <c r="W99">
        <f t="shared" si="23"/>
        <v>3</v>
      </c>
      <c r="Y99" t="s">
        <v>1494</v>
      </c>
      <c r="Z99" t="s">
        <v>624</v>
      </c>
      <c r="AA99">
        <f t="shared" si="24"/>
        <v>3</v>
      </c>
      <c r="AB99">
        <f t="shared" si="25"/>
        <v>10</v>
      </c>
      <c r="AC99">
        <f t="shared" si="26"/>
        <v>5</v>
      </c>
    </row>
    <row r="100" spans="1:29" x14ac:dyDescent="0.2">
      <c r="A100" t="s">
        <v>230</v>
      </c>
      <c r="B100" t="s">
        <v>233</v>
      </c>
      <c r="C100">
        <f t="shared" si="27"/>
        <v>8</v>
      </c>
      <c r="D100">
        <f t="shared" si="28"/>
        <v>55</v>
      </c>
      <c r="E100">
        <f t="shared" si="29"/>
        <v>4</v>
      </c>
      <c r="G100" t="s">
        <v>2013</v>
      </c>
      <c r="H100" t="s">
        <v>616</v>
      </c>
      <c r="I100">
        <f t="shared" si="15"/>
        <v>8</v>
      </c>
      <c r="J100">
        <f t="shared" si="16"/>
        <v>55</v>
      </c>
      <c r="K100">
        <f t="shared" si="17"/>
        <v>2</v>
      </c>
      <c r="M100" t="s">
        <v>2351</v>
      </c>
      <c r="N100" t="s">
        <v>1965</v>
      </c>
      <c r="O100">
        <f t="shared" si="18"/>
        <v>8</v>
      </c>
      <c r="P100">
        <f t="shared" si="19"/>
        <v>27</v>
      </c>
      <c r="Q100">
        <f t="shared" si="20"/>
        <v>3</v>
      </c>
      <c r="S100" t="s">
        <v>2013</v>
      </c>
      <c r="T100" t="s">
        <v>381</v>
      </c>
      <c r="U100">
        <f t="shared" si="21"/>
        <v>5</v>
      </c>
      <c r="V100">
        <f t="shared" si="22"/>
        <v>46</v>
      </c>
      <c r="W100">
        <f t="shared" si="23"/>
        <v>3</v>
      </c>
      <c r="Y100" t="s">
        <v>1494</v>
      </c>
      <c r="Z100" t="s">
        <v>624</v>
      </c>
      <c r="AA100">
        <f t="shared" si="24"/>
        <v>3</v>
      </c>
      <c r="AB100">
        <f t="shared" si="25"/>
        <v>10</v>
      </c>
      <c r="AC100">
        <f t="shared" si="26"/>
        <v>5</v>
      </c>
    </row>
    <row r="101" spans="1:29" x14ac:dyDescent="0.2">
      <c r="A101" t="s">
        <v>230</v>
      </c>
      <c r="B101" t="s">
        <v>233</v>
      </c>
      <c r="C101">
        <f t="shared" si="27"/>
        <v>8</v>
      </c>
      <c r="D101">
        <f t="shared" si="28"/>
        <v>55</v>
      </c>
      <c r="E101">
        <f t="shared" si="29"/>
        <v>4</v>
      </c>
      <c r="G101" t="s">
        <v>2013</v>
      </c>
      <c r="H101" t="s">
        <v>616</v>
      </c>
      <c r="I101">
        <f t="shared" si="15"/>
        <v>8</v>
      </c>
      <c r="J101">
        <f t="shared" si="16"/>
        <v>55</v>
      </c>
      <c r="K101">
        <f t="shared" si="17"/>
        <v>2</v>
      </c>
      <c r="M101" t="s">
        <v>2351</v>
      </c>
      <c r="N101" t="s">
        <v>1965</v>
      </c>
      <c r="O101">
        <f t="shared" si="18"/>
        <v>8</v>
      </c>
      <c r="P101">
        <f t="shared" si="19"/>
        <v>27</v>
      </c>
      <c r="Q101">
        <f t="shared" si="20"/>
        <v>3</v>
      </c>
      <c r="S101" t="s">
        <v>2013</v>
      </c>
      <c r="T101" t="s">
        <v>381</v>
      </c>
      <c r="U101">
        <f t="shared" si="21"/>
        <v>5</v>
      </c>
      <c r="V101">
        <f t="shared" si="22"/>
        <v>46</v>
      </c>
      <c r="W101">
        <f t="shared" si="23"/>
        <v>3</v>
      </c>
      <c r="Y101" t="s">
        <v>1494</v>
      </c>
      <c r="Z101" t="s">
        <v>624</v>
      </c>
      <c r="AA101">
        <f t="shared" si="24"/>
        <v>3</v>
      </c>
      <c r="AB101">
        <f t="shared" si="25"/>
        <v>10</v>
      </c>
      <c r="AC101">
        <f t="shared" si="26"/>
        <v>5</v>
      </c>
    </row>
    <row r="102" spans="1:29" x14ac:dyDescent="0.2">
      <c r="A102" t="s">
        <v>230</v>
      </c>
      <c r="B102" t="s">
        <v>233</v>
      </c>
      <c r="C102">
        <f t="shared" si="27"/>
        <v>8</v>
      </c>
      <c r="D102">
        <f t="shared" si="28"/>
        <v>55</v>
      </c>
      <c r="E102">
        <f t="shared" si="29"/>
        <v>4</v>
      </c>
      <c r="G102" t="s">
        <v>2013</v>
      </c>
      <c r="H102" t="s">
        <v>616</v>
      </c>
      <c r="I102">
        <f t="shared" si="15"/>
        <v>8</v>
      </c>
      <c r="J102">
        <f t="shared" si="16"/>
        <v>55</v>
      </c>
      <c r="K102">
        <f t="shared" si="17"/>
        <v>2</v>
      </c>
      <c r="M102" t="s">
        <v>2351</v>
      </c>
      <c r="N102" t="s">
        <v>1965</v>
      </c>
      <c r="O102">
        <f t="shared" si="18"/>
        <v>8</v>
      </c>
      <c r="P102">
        <f t="shared" si="19"/>
        <v>27</v>
      </c>
      <c r="Q102">
        <f t="shared" si="20"/>
        <v>3</v>
      </c>
      <c r="S102" t="s">
        <v>2013</v>
      </c>
      <c r="T102" t="s">
        <v>381</v>
      </c>
      <c r="U102">
        <f t="shared" si="21"/>
        <v>5</v>
      </c>
      <c r="V102">
        <f t="shared" si="22"/>
        <v>46</v>
      </c>
      <c r="W102">
        <f t="shared" si="23"/>
        <v>3</v>
      </c>
      <c r="Y102" t="s">
        <v>1494</v>
      </c>
      <c r="Z102" t="s">
        <v>624</v>
      </c>
      <c r="AA102">
        <f t="shared" si="24"/>
        <v>3</v>
      </c>
      <c r="AB102">
        <f t="shared" si="25"/>
        <v>10</v>
      </c>
      <c r="AC102">
        <f t="shared" si="26"/>
        <v>5</v>
      </c>
    </row>
    <row r="103" spans="1:29" x14ac:dyDescent="0.2">
      <c r="A103" t="s">
        <v>230</v>
      </c>
      <c r="B103" t="s">
        <v>233</v>
      </c>
      <c r="C103">
        <f t="shared" si="27"/>
        <v>8</v>
      </c>
      <c r="D103">
        <f t="shared" si="28"/>
        <v>55</v>
      </c>
      <c r="E103">
        <f t="shared" si="29"/>
        <v>4</v>
      </c>
      <c r="G103" t="s">
        <v>2013</v>
      </c>
      <c r="H103" t="s">
        <v>608</v>
      </c>
      <c r="I103">
        <f t="shared" si="15"/>
        <v>8</v>
      </c>
      <c r="J103">
        <f t="shared" si="16"/>
        <v>56</v>
      </c>
      <c r="K103">
        <f t="shared" si="17"/>
        <v>3</v>
      </c>
      <c r="M103" t="s">
        <v>2351</v>
      </c>
      <c r="N103" t="s">
        <v>1870</v>
      </c>
      <c r="O103">
        <f t="shared" si="18"/>
        <v>8</v>
      </c>
      <c r="P103">
        <f t="shared" si="19"/>
        <v>28</v>
      </c>
      <c r="Q103">
        <f t="shared" si="20"/>
        <v>4</v>
      </c>
      <c r="S103" t="s">
        <v>2013</v>
      </c>
      <c r="T103" t="s">
        <v>381</v>
      </c>
      <c r="U103">
        <f t="shared" si="21"/>
        <v>5</v>
      </c>
      <c r="V103">
        <f t="shared" si="22"/>
        <v>46</v>
      </c>
      <c r="W103">
        <f t="shared" si="23"/>
        <v>3</v>
      </c>
      <c r="Y103" t="s">
        <v>1494</v>
      </c>
      <c r="Z103" t="s">
        <v>624</v>
      </c>
      <c r="AA103">
        <f t="shared" si="24"/>
        <v>3</v>
      </c>
      <c r="AB103">
        <f t="shared" si="25"/>
        <v>10</v>
      </c>
      <c r="AC103">
        <f t="shared" si="26"/>
        <v>5</v>
      </c>
    </row>
    <row r="104" spans="1:29" x14ac:dyDescent="0.2">
      <c r="A104" t="s">
        <v>230</v>
      </c>
      <c r="B104" t="s">
        <v>233</v>
      </c>
      <c r="C104">
        <f t="shared" si="27"/>
        <v>8</v>
      </c>
      <c r="D104">
        <f t="shared" si="28"/>
        <v>55</v>
      </c>
      <c r="E104">
        <f t="shared" si="29"/>
        <v>4</v>
      </c>
      <c r="G104" t="s">
        <v>2013</v>
      </c>
      <c r="H104" t="s">
        <v>608</v>
      </c>
      <c r="I104">
        <f t="shared" si="15"/>
        <v>8</v>
      </c>
      <c r="J104">
        <f t="shared" si="16"/>
        <v>56</v>
      </c>
      <c r="K104">
        <f t="shared" si="17"/>
        <v>3</v>
      </c>
      <c r="M104" t="s">
        <v>2351</v>
      </c>
      <c r="N104" t="s">
        <v>1870</v>
      </c>
      <c r="O104">
        <f t="shared" si="18"/>
        <v>8</v>
      </c>
      <c r="P104">
        <f t="shared" si="19"/>
        <v>28</v>
      </c>
      <c r="Q104">
        <f t="shared" si="20"/>
        <v>4</v>
      </c>
      <c r="S104" t="s">
        <v>2013</v>
      </c>
      <c r="T104" t="s">
        <v>381</v>
      </c>
      <c r="U104">
        <f t="shared" si="21"/>
        <v>5</v>
      </c>
      <c r="V104">
        <f t="shared" si="22"/>
        <v>46</v>
      </c>
      <c r="W104">
        <f t="shared" si="23"/>
        <v>3</v>
      </c>
      <c r="Y104" t="s">
        <v>1494</v>
      </c>
      <c r="Z104" t="s">
        <v>624</v>
      </c>
      <c r="AA104">
        <f t="shared" si="24"/>
        <v>3</v>
      </c>
      <c r="AB104">
        <f t="shared" si="25"/>
        <v>10</v>
      </c>
      <c r="AC104">
        <f t="shared" si="26"/>
        <v>5</v>
      </c>
    </row>
    <row r="105" spans="1:29" x14ac:dyDescent="0.2">
      <c r="A105" t="s">
        <v>230</v>
      </c>
      <c r="B105" t="s">
        <v>233</v>
      </c>
      <c r="C105">
        <f t="shared" si="27"/>
        <v>8</v>
      </c>
      <c r="D105">
        <f t="shared" si="28"/>
        <v>55</v>
      </c>
      <c r="E105">
        <f t="shared" si="29"/>
        <v>4</v>
      </c>
      <c r="G105" t="s">
        <v>2013</v>
      </c>
      <c r="H105" t="s">
        <v>607</v>
      </c>
      <c r="I105">
        <f t="shared" si="15"/>
        <v>8</v>
      </c>
      <c r="J105">
        <f t="shared" si="16"/>
        <v>57</v>
      </c>
      <c r="K105">
        <f t="shared" si="17"/>
        <v>4</v>
      </c>
      <c r="M105" t="s">
        <v>2351</v>
      </c>
      <c r="N105" t="s">
        <v>1870</v>
      </c>
      <c r="O105">
        <f t="shared" si="18"/>
        <v>8</v>
      </c>
      <c r="P105">
        <f t="shared" si="19"/>
        <v>28</v>
      </c>
      <c r="Q105">
        <f t="shared" si="20"/>
        <v>4</v>
      </c>
      <c r="S105" t="s">
        <v>2013</v>
      </c>
      <c r="T105" t="s">
        <v>381</v>
      </c>
      <c r="U105">
        <f t="shared" si="21"/>
        <v>5</v>
      </c>
      <c r="V105">
        <f t="shared" si="22"/>
        <v>46</v>
      </c>
      <c r="W105">
        <f t="shared" si="23"/>
        <v>3</v>
      </c>
      <c r="Y105" t="s">
        <v>1494</v>
      </c>
      <c r="Z105" t="s">
        <v>624</v>
      </c>
      <c r="AA105">
        <f t="shared" si="24"/>
        <v>3</v>
      </c>
      <c r="AB105">
        <f t="shared" si="25"/>
        <v>10</v>
      </c>
      <c r="AC105">
        <f t="shared" si="26"/>
        <v>5</v>
      </c>
    </row>
    <row r="106" spans="1:29" x14ac:dyDescent="0.2">
      <c r="A106" t="s">
        <v>230</v>
      </c>
      <c r="B106" t="s">
        <v>234</v>
      </c>
      <c r="C106">
        <f t="shared" si="27"/>
        <v>8</v>
      </c>
      <c r="D106">
        <f t="shared" si="28"/>
        <v>56</v>
      </c>
      <c r="E106">
        <f t="shared" si="29"/>
        <v>5</v>
      </c>
      <c r="G106" t="s">
        <v>2013</v>
      </c>
      <c r="H106" t="s">
        <v>607</v>
      </c>
      <c r="I106">
        <f t="shared" si="15"/>
        <v>8</v>
      </c>
      <c r="J106">
        <f t="shared" si="16"/>
        <v>57</v>
      </c>
      <c r="K106">
        <f t="shared" si="17"/>
        <v>4</v>
      </c>
      <c r="M106" t="s">
        <v>2351</v>
      </c>
      <c r="N106" t="s">
        <v>1870</v>
      </c>
      <c r="O106">
        <f t="shared" si="18"/>
        <v>8</v>
      </c>
      <c r="P106">
        <f t="shared" si="19"/>
        <v>28</v>
      </c>
      <c r="Q106">
        <f t="shared" si="20"/>
        <v>4</v>
      </c>
      <c r="S106" t="s">
        <v>2013</v>
      </c>
      <c r="T106" t="s">
        <v>381</v>
      </c>
      <c r="U106">
        <f t="shared" si="21"/>
        <v>5</v>
      </c>
      <c r="V106">
        <f t="shared" si="22"/>
        <v>46</v>
      </c>
      <c r="W106">
        <f t="shared" si="23"/>
        <v>3</v>
      </c>
      <c r="Y106" t="s">
        <v>1494</v>
      </c>
      <c r="Z106" t="s">
        <v>624</v>
      </c>
      <c r="AA106">
        <f t="shared" si="24"/>
        <v>3</v>
      </c>
      <c r="AB106">
        <f t="shared" si="25"/>
        <v>10</v>
      </c>
      <c r="AC106">
        <f t="shared" si="26"/>
        <v>5</v>
      </c>
    </row>
    <row r="107" spans="1:29" x14ac:dyDescent="0.2">
      <c r="A107" t="s">
        <v>230</v>
      </c>
      <c r="B107" t="s">
        <v>234</v>
      </c>
      <c r="C107">
        <f t="shared" si="27"/>
        <v>8</v>
      </c>
      <c r="D107">
        <f t="shared" si="28"/>
        <v>56</v>
      </c>
      <c r="E107">
        <f t="shared" si="29"/>
        <v>5</v>
      </c>
      <c r="G107" t="s">
        <v>2013</v>
      </c>
      <c r="H107" t="s">
        <v>607</v>
      </c>
      <c r="I107">
        <f t="shared" si="15"/>
        <v>8</v>
      </c>
      <c r="J107">
        <f t="shared" si="16"/>
        <v>57</v>
      </c>
      <c r="K107">
        <f t="shared" si="17"/>
        <v>4</v>
      </c>
      <c r="M107" t="s">
        <v>2351</v>
      </c>
      <c r="N107" t="s">
        <v>1870</v>
      </c>
      <c r="O107">
        <f t="shared" si="18"/>
        <v>8</v>
      </c>
      <c r="P107">
        <f t="shared" si="19"/>
        <v>28</v>
      </c>
      <c r="Q107">
        <f t="shared" si="20"/>
        <v>4</v>
      </c>
      <c r="S107" t="s">
        <v>2013</v>
      </c>
      <c r="T107" t="s">
        <v>2014</v>
      </c>
      <c r="U107">
        <f t="shared" si="21"/>
        <v>5</v>
      </c>
      <c r="V107">
        <f t="shared" si="22"/>
        <v>47</v>
      </c>
      <c r="W107">
        <f t="shared" si="23"/>
        <v>4</v>
      </c>
      <c r="Y107" t="s">
        <v>1494</v>
      </c>
      <c r="Z107" t="s">
        <v>624</v>
      </c>
      <c r="AA107">
        <f t="shared" si="24"/>
        <v>3</v>
      </c>
      <c r="AB107">
        <f t="shared" si="25"/>
        <v>10</v>
      </c>
      <c r="AC107">
        <f t="shared" si="26"/>
        <v>5</v>
      </c>
    </row>
    <row r="108" spans="1:29" x14ac:dyDescent="0.2">
      <c r="A108" t="s">
        <v>230</v>
      </c>
      <c r="B108" t="s">
        <v>234</v>
      </c>
      <c r="C108">
        <f t="shared" si="27"/>
        <v>8</v>
      </c>
      <c r="D108">
        <f t="shared" si="28"/>
        <v>56</v>
      </c>
      <c r="E108">
        <f t="shared" si="29"/>
        <v>5</v>
      </c>
      <c r="G108" t="s">
        <v>2013</v>
      </c>
      <c r="H108" t="s">
        <v>612</v>
      </c>
      <c r="I108">
        <f t="shared" si="15"/>
        <v>8</v>
      </c>
      <c r="J108">
        <f t="shared" si="16"/>
        <v>58</v>
      </c>
      <c r="K108">
        <f t="shared" si="17"/>
        <v>5</v>
      </c>
      <c r="M108" t="s">
        <v>2351</v>
      </c>
      <c r="N108" t="s">
        <v>1870</v>
      </c>
      <c r="O108">
        <f t="shared" si="18"/>
        <v>8</v>
      </c>
      <c r="P108">
        <f t="shared" si="19"/>
        <v>28</v>
      </c>
      <c r="Q108">
        <f t="shared" si="20"/>
        <v>4</v>
      </c>
      <c r="S108" t="s">
        <v>2013</v>
      </c>
      <c r="T108" t="s">
        <v>2014</v>
      </c>
      <c r="U108">
        <f t="shared" si="21"/>
        <v>5</v>
      </c>
      <c r="V108">
        <f t="shared" si="22"/>
        <v>47</v>
      </c>
      <c r="W108">
        <f t="shared" si="23"/>
        <v>4</v>
      </c>
      <c r="Y108" t="s">
        <v>1494</v>
      </c>
      <c r="Z108" t="s">
        <v>624</v>
      </c>
      <c r="AA108">
        <f t="shared" si="24"/>
        <v>3</v>
      </c>
      <c r="AB108">
        <f t="shared" si="25"/>
        <v>10</v>
      </c>
      <c r="AC108">
        <f t="shared" si="26"/>
        <v>5</v>
      </c>
    </row>
    <row r="109" spans="1:29" x14ac:dyDescent="0.2">
      <c r="A109" t="s">
        <v>230</v>
      </c>
      <c r="B109" t="s">
        <v>238</v>
      </c>
      <c r="C109">
        <f t="shared" si="27"/>
        <v>8</v>
      </c>
      <c r="D109">
        <f t="shared" si="28"/>
        <v>57</v>
      </c>
      <c r="E109">
        <f t="shared" si="29"/>
        <v>6</v>
      </c>
      <c r="G109" t="s">
        <v>2013</v>
      </c>
      <c r="H109" t="s">
        <v>612</v>
      </c>
      <c r="I109">
        <f t="shared" si="15"/>
        <v>8</v>
      </c>
      <c r="J109">
        <f t="shared" si="16"/>
        <v>58</v>
      </c>
      <c r="K109">
        <f t="shared" si="17"/>
        <v>5</v>
      </c>
      <c r="M109" t="s">
        <v>2351</v>
      </c>
      <c r="N109" t="s">
        <v>1870</v>
      </c>
      <c r="O109">
        <f t="shared" si="18"/>
        <v>8</v>
      </c>
      <c r="P109">
        <f t="shared" si="19"/>
        <v>28</v>
      </c>
      <c r="Q109">
        <f t="shared" si="20"/>
        <v>4</v>
      </c>
      <c r="S109" t="s">
        <v>2013</v>
      </c>
      <c r="T109" t="s">
        <v>2014</v>
      </c>
      <c r="U109">
        <f t="shared" si="21"/>
        <v>5</v>
      </c>
      <c r="V109">
        <f t="shared" si="22"/>
        <v>47</v>
      </c>
      <c r="W109">
        <f t="shared" si="23"/>
        <v>4</v>
      </c>
      <c r="Y109" t="s">
        <v>2135</v>
      </c>
      <c r="Z109" t="s">
        <v>329</v>
      </c>
      <c r="AA109">
        <f t="shared" si="24"/>
        <v>4</v>
      </c>
      <c r="AB109">
        <f t="shared" si="25"/>
        <v>11</v>
      </c>
      <c r="AC109">
        <f t="shared" si="26"/>
        <v>1</v>
      </c>
    </row>
    <row r="110" spans="1:29" x14ac:dyDescent="0.2">
      <c r="A110" t="s">
        <v>230</v>
      </c>
      <c r="B110" t="s">
        <v>238</v>
      </c>
      <c r="C110">
        <f t="shared" si="27"/>
        <v>8</v>
      </c>
      <c r="D110">
        <f t="shared" si="28"/>
        <v>57</v>
      </c>
      <c r="E110">
        <f t="shared" si="29"/>
        <v>6</v>
      </c>
      <c r="G110" t="s">
        <v>2013</v>
      </c>
      <c r="H110" t="s">
        <v>612</v>
      </c>
      <c r="I110">
        <f t="shared" si="15"/>
        <v>8</v>
      </c>
      <c r="J110">
        <f t="shared" si="16"/>
        <v>58</v>
      </c>
      <c r="K110">
        <f t="shared" si="17"/>
        <v>5</v>
      </c>
      <c r="M110" t="s">
        <v>2351</v>
      </c>
      <c r="N110" t="s">
        <v>1870</v>
      </c>
      <c r="O110">
        <f t="shared" si="18"/>
        <v>8</v>
      </c>
      <c r="P110">
        <f t="shared" si="19"/>
        <v>28</v>
      </c>
      <c r="Q110">
        <f t="shared" si="20"/>
        <v>4</v>
      </c>
      <c r="S110" t="s">
        <v>2013</v>
      </c>
      <c r="T110" t="s">
        <v>2014</v>
      </c>
      <c r="U110">
        <f t="shared" si="21"/>
        <v>5</v>
      </c>
      <c r="V110">
        <f t="shared" si="22"/>
        <v>47</v>
      </c>
      <c r="W110">
        <f t="shared" si="23"/>
        <v>4</v>
      </c>
      <c r="Y110" t="s">
        <v>2135</v>
      </c>
      <c r="Z110" t="s">
        <v>329</v>
      </c>
      <c r="AA110">
        <f t="shared" si="24"/>
        <v>4</v>
      </c>
      <c r="AB110">
        <f t="shared" si="25"/>
        <v>11</v>
      </c>
      <c r="AC110">
        <f t="shared" si="26"/>
        <v>1</v>
      </c>
    </row>
    <row r="111" spans="1:29" x14ac:dyDescent="0.2">
      <c r="A111" t="s">
        <v>230</v>
      </c>
      <c r="B111" t="s">
        <v>238</v>
      </c>
      <c r="C111">
        <f t="shared" si="27"/>
        <v>8</v>
      </c>
      <c r="D111">
        <f t="shared" si="28"/>
        <v>57</v>
      </c>
      <c r="E111">
        <f t="shared" si="29"/>
        <v>6</v>
      </c>
      <c r="G111" t="s">
        <v>2013</v>
      </c>
      <c r="H111" t="s">
        <v>606</v>
      </c>
      <c r="I111">
        <f t="shared" si="15"/>
        <v>8</v>
      </c>
      <c r="J111">
        <f t="shared" si="16"/>
        <v>59</v>
      </c>
      <c r="K111">
        <f t="shared" si="17"/>
        <v>6</v>
      </c>
      <c r="M111" t="s">
        <v>2351</v>
      </c>
      <c r="N111" t="s">
        <v>1870</v>
      </c>
      <c r="O111">
        <f t="shared" si="18"/>
        <v>8</v>
      </c>
      <c r="P111">
        <f t="shared" si="19"/>
        <v>28</v>
      </c>
      <c r="Q111">
        <f t="shared" si="20"/>
        <v>4</v>
      </c>
      <c r="S111" t="s">
        <v>2013</v>
      </c>
      <c r="T111" t="s">
        <v>2014</v>
      </c>
      <c r="U111">
        <f t="shared" si="21"/>
        <v>5</v>
      </c>
      <c r="V111">
        <f t="shared" si="22"/>
        <v>47</v>
      </c>
      <c r="W111">
        <f t="shared" si="23"/>
        <v>4</v>
      </c>
      <c r="Y111" t="s">
        <v>2135</v>
      </c>
      <c r="Z111" t="s">
        <v>329</v>
      </c>
      <c r="AA111">
        <f t="shared" si="24"/>
        <v>4</v>
      </c>
      <c r="AB111">
        <f t="shared" si="25"/>
        <v>11</v>
      </c>
      <c r="AC111">
        <f t="shared" si="26"/>
        <v>1</v>
      </c>
    </row>
    <row r="112" spans="1:29" x14ac:dyDescent="0.2">
      <c r="A112" t="s">
        <v>230</v>
      </c>
      <c r="B112" t="s">
        <v>238</v>
      </c>
      <c r="C112">
        <f t="shared" si="27"/>
        <v>8</v>
      </c>
      <c r="D112">
        <f t="shared" si="28"/>
        <v>57</v>
      </c>
      <c r="E112">
        <f t="shared" si="29"/>
        <v>6</v>
      </c>
      <c r="G112" t="s">
        <v>2013</v>
      </c>
      <c r="H112" t="s">
        <v>619</v>
      </c>
      <c r="I112">
        <f t="shared" si="15"/>
        <v>8</v>
      </c>
      <c r="J112">
        <f t="shared" si="16"/>
        <v>60</v>
      </c>
      <c r="K112">
        <f t="shared" si="17"/>
        <v>7</v>
      </c>
      <c r="M112" t="s">
        <v>2351</v>
      </c>
      <c r="N112" t="s">
        <v>1870</v>
      </c>
      <c r="O112">
        <f t="shared" si="18"/>
        <v>8</v>
      </c>
      <c r="P112">
        <f t="shared" si="19"/>
        <v>28</v>
      </c>
      <c r="Q112">
        <f t="shared" si="20"/>
        <v>4</v>
      </c>
      <c r="S112" t="s">
        <v>2013</v>
      </c>
      <c r="T112" t="s">
        <v>2014</v>
      </c>
      <c r="U112">
        <f t="shared" si="21"/>
        <v>5</v>
      </c>
      <c r="V112">
        <f t="shared" si="22"/>
        <v>47</v>
      </c>
      <c r="W112">
        <f t="shared" si="23"/>
        <v>4</v>
      </c>
      <c r="Y112" t="s">
        <v>2135</v>
      </c>
      <c r="Z112" t="s">
        <v>329</v>
      </c>
      <c r="AA112">
        <f t="shared" si="24"/>
        <v>4</v>
      </c>
      <c r="AB112">
        <f t="shared" si="25"/>
        <v>11</v>
      </c>
      <c r="AC112">
        <f t="shared" si="26"/>
        <v>1</v>
      </c>
    </row>
    <row r="113" spans="1:23" x14ac:dyDescent="0.2">
      <c r="A113" t="s">
        <v>230</v>
      </c>
      <c r="B113" t="s">
        <v>238</v>
      </c>
      <c r="C113">
        <f t="shared" si="27"/>
        <v>8</v>
      </c>
      <c r="D113">
        <f t="shared" si="28"/>
        <v>57</v>
      </c>
      <c r="E113">
        <f t="shared" si="29"/>
        <v>6</v>
      </c>
      <c r="G113" t="s">
        <v>2013</v>
      </c>
      <c r="H113" t="s">
        <v>610</v>
      </c>
      <c r="I113">
        <f t="shared" si="15"/>
        <v>8</v>
      </c>
      <c r="J113">
        <f t="shared" si="16"/>
        <v>61</v>
      </c>
      <c r="K113">
        <f t="shared" si="17"/>
        <v>8</v>
      </c>
      <c r="M113" t="s">
        <v>2351</v>
      </c>
      <c r="N113" t="s">
        <v>1870</v>
      </c>
      <c r="O113">
        <f t="shared" si="18"/>
        <v>8</v>
      </c>
      <c r="P113">
        <f t="shared" si="19"/>
        <v>28</v>
      </c>
      <c r="Q113">
        <f t="shared" si="20"/>
        <v>4</v>
      </c>
      <c r="S113" t="s">
        <v>2013</v>
      </c>
      <c r="T113" t="s">
        <v>2014</v>
      </c>
      <c r="U113">
        <f t="shared" si="21"/>
        <v>5</v>
      </c>
      <c r="V113">
        <f t="shared" si="22"/>
        <v>47</v>
      </c>
      <c r="W113">
        <f t="shared" si="23"/>
        <v>4</v>
      </c>
    </row>
    <row r="114" spans="1:23" x14ac:dyDescent="0.2">
      <c r="A114" t="s">
        <v>230</v>
      </c>
      <c r="B114" t="s">
        <v>238</v>
      </c>
      <c r="C114">
        <f t="shared" si="27"/>
        <v>8</v>
      </c>
      <c r="D114">
        <f t="shared" si="28"/>
        <v>57</v>
      </c>
      <c r="E114">
        <f t="shared" si="29"/>
        <v>6</v>
      </c>
      <c r="G114" t="s">
        <v>2013</v>
      </c>
      <c r="H114" t="s">
        <v>610</v>
      </c>
      <c r="I114">
        <f t="shared" si="15"/>
        <v>8</v>
      </c>
      <c r="J114">
        <f t="shared" si="16"/>
        <v>61</v>
      </c>
      <c r="K114">
        <f t="shared" si="17"/>
        <v>8</v>
      </c>
      <c r="M114" t="s">
        <v>2351</v>
      </c>
      <c r="N114" t="s">
        <v>1870</v>
      </c>
      <c r="O114">
        <f t="shared" si="18"/>
        <v>8</v>
      </c>
      <c r="P114">
        <f t="shared" si="19"/>
        <v>28</v>
      </c>
      <c r="Q114">
        <f t="shared" si="20"/>
        <v>4</v>
      </c>
      <c r="S114" t="s">
        <v>2013</v>
      </c>
      <c r="T114" t="s">
        <v>304</v>
      </c>
      <c r="U114">
        <f t="shared" si="21"/>
        <v>5</v>
      </c>
      <c r="V114">
        <f t="shared" si="22"/>
        <v>48</v>
      </c>
      <c r="W114">
        <f t="shared" si="23"/>
        <v>5</v>
      </c>
    </row>
    <row r="115" spans="1:23" x14ac:dyDescent="0.2">
      <c r="A115" t="s">
        <v>230</v>
      </c>
      <c r="B115" t="s">
        <v>239</v>
      </c>
      <c r="C115">
        <f t="shared" si="27"/>
        <v>8</v>
      </c>
      <c r="D115">
        <f t="shared" si="28"/>
        <v>58</v>
      </c>
      <c r="E115">
        <f t="shared" si="29"/>
        <v>7</v>
      </c>
      <c r="G115" t="s">
        <v>2013</v>
      </c>
      <c r="H115" t="s">
        <v>610</v>
      </c>
      <c r="I115">
        <f t="shared" si="15"/>
        <v>8</v>
      </c>
      <c r="J115">
        <f t="shared" si="16"/>
        <v>61</v>
      </c>
      <c r="K115">
        <f t="shared" si="17"/>
        <v>8</v>
      </c>
      <c r="M115" t="s">
        <v>2351</v>
      </c>
      <c r="N115" t="s">
        <v>1967</v>
      </c>
      <c r="O115">
        <f t="shared" si="18"/>
        <v>8</v>
      </c>
      <c r="P115">
        <f t="shared" si="19"/>
        <v>29</v>
      </c>
      <c r="Q115">
        <f t="shared" si="20"/>
        <v>5</v>
      </c>
      <c r="S115" t="s">
        <v>2013</v>
      </c>
      <c r="T115" t="s">
        <v>304</v>
      </c>
      <c r="U115">
        <f t="shared" si="21"/>
        <v>5</v>
      </c>
      <c r="V115">
        <f t="shared" si="22"/>
        <v>48</v>
      </c>
      <c r="W115">
        <f t="shared" si="23"/>
        <v>5</v>
      </c>
    </row>
    <row r="116" spans="1:23" x14ac:dyDescent="0.2">
      <c r="A116" t="s">
        <v>230</v>
      </c>
      <c r="B116" t="s">
        <v>239</v>
      </c>
      <c r="C116">
        <f t="shared" si="27"/>
        <v>8</v>
      </c>
      <c r="D116">
        <f t="shared" si="28"/>
        <v>58</v>
      </c>
      <c r="E116">
        <f t="shared" si="29"/>
        <v>7</v>
      </c>
      <c r="G116" t="s">
        <v>2013</v>
      </c>
      <c r="H116" t="s">
        <v>615</v>
      </c>
      <c r="I116">
        <f t="shared" si="15"/>
        <v>8</v>
      </c>
      <c r="J116">
        <f t="shared" si="16"/>
        <v>62</v>
      </c>
      <c r="K116">
        <f t="shared" si="17"/>
        <v>9</v>
      </c>
      <c r="M116" t="s">
        <v>2351</v>
      </c>
      <c r="N116" t="s">
        <v>1967</v>
      </c>
      <c r="O116">
        <f t="shared" si="18"/>
        <v>8</v>
      </c>
      <c r="P116">
        <f t="shared" si="19"/>
        <v>29</v>
      </c>
      <c r="Q116">
        <f t="shared" si="20"/>
        <v>5</v>
      </c>
      <c r="S116" t="s">
        <v>2013</v>
      </c>
      <c r="T116" t="s">
        <v>304</v>
      </c>
      <c r="U116">
        <f t="shared" si="21"/>
        <v>5</v>
      </c>
      <c r="V116">
        <f t="shared" si="22"/>
        <v>48</v>
      </c>
      <c r="W116">
        <f t="shared" si="23"/>
        <v>5</v>
      </c>
    </row>
    <row r="117" spans="1:23" x14ac:dyDescent="0.2">
      <c r="A117" t="s">
        <v>230</v>
      </c>
      <c r="B117" t="s">
        <v>239</v>
      </c>
      <c r="C117">
        <f t="shared" si="27"/>
        <v>8</v>
      </c>
      <c r="D117">
        <f t="shared" si="28"/>
        <v>58</v>
      </c>
      <c r="E117">
        <f t="shared" si="29"/>
        <v>7</v>
      </c>
      <c r="G117" t="s">
        <v>2013</v>
      </c>
      <c r="H117" t="s">
        <v>615</v>
      </c>
      <c r="I117">
        <f t="shared" si="15"/>
        <v>8</v>
      </c>
      <c r="J117">
        <f t="shared" si="16"/>
        <v>62</v>
      </c>
      <c r="K117">
        <f t="shared" si="17"/>
        <v>9</v>
      </c>
      <c r="M117" t="s">
        <v>2351</v>
      </c>
      <c r="N117" t="s">
        <v>1967</v>
      </c>
      <c r="O117">
        <f t="shared" si="18"/>
        <v>8</v>
      </c>
      <c r="P117">
        <f t="shared" si="19"/>
        <v>29</v>
      </c>
      <c r="Q117">
        <f t="shared" si="20"/>
        <v>5</v>
      </c>
      <c r="S117" t="s">
        <v>2013</v>
      </c>
      <c r="T117" t="s">
        <v>304</v>
      </c>
      <c r="U117">
        <f t="shared" si="21"/>
        <v>5</v>
      </c>
      <c r="V117">
        <f t="shared" si="22"/>
        <v>48</v>
      </c>
      <c r="W117">
        <f t="shared" si="23"/>
        <v>5</v>
      </c>
    </row>
    <row r="118" spans="1:23" x14ac:dyDescent="0.2">
      <c r="A118" t="s">
        <v>230</v>
      </c>
      <c r="B118" t="s">
        <v>239</v>
      </c>
      <c r="C118">
        <f t="shared" si="27"/>
        <v>8</v>
      </c>
      <c r="D118">
        <f t="shared" si="28"/>
        <v>58</v>
      </c>
      <c r="E118">
        <f t="shared" si="29"/>
        <v>7</v>
      </c>
      <c r="G118" t="s">
        <v>2013</v>
      </c>
      <c r="H118" t="s">
        <v>618</v>
      </c>
      <c r="I118">
        <f t="shared" si="15"/>
        <v>8</v>
      </c>
      <c r="J118">
        <f t="shared" si="16"/>
        <v>63</v>
      </c>
      <c r="K118">
        <f t="shared" si="17"/>
        <v>10</v>
      </c>
      <c r="M118" t="s">
        <v>2351</v>
      </c>
      <c r="N118" t="s">
        <v>1967</v>
      </c>
      <c r="O118">
        <f t="shared" si="18"/>
        <v>8</v>
      </c>
      <c r="P118">
        <f t="shared" si="19"/>
        <v>29</v>
      </c>
      <c r="Q118">
        <f t="shared" si="20"/>
        <v>5</v>
      </c>
      <c r="S118" t="s">
        <v>2013</v>
      </c>
      <c r="T118" t="s">
        <v>1313</v>
      </c>
      <c r="U118">
        <f t="shared" si="21"/>
        <v>5</v>
      </c>
      <c r="V118">
        <f t="shared" si="22"/>
        <v>49</v>
      </c>
      <c r="W118">
        <f t="shared" si="23"/>
        <v>6</v>
      </c>
    </row>
    <row r="119" spans="1:23" x14ac:dyDescent="0.2">
      <c r="A119" t="s">
        <v>230</v>
      </c>
      <c r="B119" t="s">
        <v>239</v>
      </c>
      <c r="C119">
        <f t="shared" si="27"/>
        <v>8</v>
      </c>
      <c r="D119">
        <f t="shared" si="28"/>
        <v>58</v>
      </c>
      <c r="E119">
        <f t="shared" si="29"/>
        <v>7</v>
      </c>
      <c r="G119" t="s">
        <v>2013</v>
      </c>
      <c r="H119" t="s">
        <v>618</v>
      </c>
      <c r="I119">
        <f t="shared" si="15"/>
        <v>8</v>
      </c>
      <c r="J119">
        <f t="shared" si="16"/>
        <v>63</v>
      </c>
      <c r="K119">
        <f t="shared" si="17"/>
        <v>10</v>
      </c>
      <c r="M119" t="s">
        <v>2351</v>
      </c>
      <c r="N119" t="s">
        <v>1967</v>
      </c>
      <c r="O119">
        <f t="shared" si="18"/>
        <v>8</v>
      </c>
      <c r="P119">
        <f t="shared" si="19"/>
        <v>29</v>
      </c>
      <c r="Q119">
        <f t="shared" si="20"/>
        <v>5</v>
      </c>
      <c r="S119" t="s">
        <v>2013</v>
      </c>
      <c r="T119" t="s">
        <v>1313</v>
      </c>
      <c r="U119">
        <f t="shared" si="21"/>
        <v>5</v>
      </c>
      <c r="V119">
        <f t="shared" si="22"/>
        <v>49</v>
      </c>
      <c r="W119">
        <f t="shared" si="23"/>
        <v>6</v>
      </c>
    </row>
    <row r="120" spans="1:23" x14ac:dyDescent="0.2">
      <c r="A120" t="s">
        <v>571</v>
      </c>
      <c r="B120" t="s">
        <v>572</v>
      </c>
      <c r="C120">
        <f t="shared" si="27"/>
        <v>9</v>
      </c>
      <c r="D120">
        <f t="shared" si="28"/>
        <v>59</v>
      </c>
      <c r="E120">
        <f t="shared" si="29"/>
        <v>1</v>
      </c>
      <c r="G120" t="s">
        <v>2013</v>
      </c>
      <c r="H120" t="s">
        <v>618</v>
      </c>
      <c r="I120">
        <f t="shared" si="15"/>
        <v>8</v>
      </c>
      <c r="J120">
        <f t="shared" si="16"/>
        <v>63</v>
      </c>
      <c r="K120">
        <f t="shared" si="17"/>
        <v>10</v>
      </c>
      <c r="M120" t="s">
        <v>2351</v>
      </c>
      <c r="N120" t="s">
        <v>1967</v>
      </c>
      <c r="O120">
        <f t="shared" si="18"/>
        <v>8</v>
      </c>
      <c r="P120">
        <f t="shared" si="19"/>
        <v>29</v>
      </c>
      <c r="Q120">
        <f t="shared" si="20"/>
        <v>5</v>
      </c>
      <c r="S120" t="s">
        <v>2013</v>
      </c>
      <c r="T120" t="s">
        <v>1313</v>
      </c>
      <c r="U120">
        <f t="shared" si="21"/>
        <v>5</v>
      </c>
      <c r="V120">
        <f t="shared" si="22"/>
        <v>49</v>
      </c>
      <c r="W120">
        <f t="shared" si="23"/>
        <v>6</v>
      </c>
    </row>
    <row r="121" spans="1:23" x14ac:dyDescent="0.2">
      <c r="A121" t="s">
        <v>571</v>
      </c>
      <c r="B121" t="s">
        <v>572</v>
      </c>
      <c r="C121">
        <f t="shared" si="27"/>
        <v>9</v>
      </c>
      <c r="D121">
        <f t="shared" si="28"/>
        <v>59</v>
      </c>
      <c r="E121">
        <f t="shared" si="29"/>
        <v>1</v>
      </c>
      <c r="G121" t="s">
        <v>2013</v>
      </c>
      <c r="H121" t="s">
        <v>613</v>
      </c>
      <c r="I121">
        <f t="shared" si="15"/>
        <v>8</v>
      </c>
      <c r="J121">
        <f t="shared" si="16"/>
        <v>64</v>
      </c>
      <c r="K121">
        <f t="shared" si="17"/>
        <v>11</v>
      </c>
      <c r="M121" t="s">
        <v>2351</v>
      </c>
      <c r="N121" t="s">
        <v>1967</v>
      </c>
      <c r="O121">
        <f t="shared" si="18"/>
        <v>8</v>
      </c>
      <c r="P121">
        <f t="shared" si="19"/>
        <v>29</v>
      </c>
      <c r="Q121">
        <f t="shared" si="20"/>
        <v>5</v>
      </c>
      <c r="S121" t="s">
        <v>2013</v>
      </c>
      <c r="T121" t="s">
        <v>1313</v>
      </c>
      <c r="U121">
        <f t="shared" si="21"/>
        <v>5</v>
      </c>
      <c r="V121">
        <f t="shared" si="22"/>
        <v>49</v>
      </c>
      <c r="W121">
        <f t="shared" si="23"/>
        <v>6</v>
      </c>
    </row>
    <row r="122" spans="1:23" x14ac:dyDescent="0.2">
      <c r="A122" t="s">
        <v>571</v>
      </c>
      <c r="B122" t="s">
        <v>572</v>
      </c>
      <c r="C122">
        <f t="shared" si="27"/>
        <v>9</v>
      </c>
      <c r="D122">
        <f t="shared" si="28"/>
        <v>59</v>
      </c>
      <c r="E122">
        <f t="shared" si="29"/>
        <v>1</v>
      </c>
      <c r="G122" t="s">
        <v>2013</v>
      </c>
      <c r="H122" t="s">
        <v>613</v>
      </c>
      <c r="I122">
        <f t="shared" si="15"/>
        <v>8</v>
      </c>
      <c r="J122">
        <f t="shared" si="16"/>
        <v>64</v>
      </c>
      <c r="K122">
        <f t="shared" si="17"/>
        <v>11</v>
      </c>
      <c r="M122" t="s">
        <v>2351</v>
      </c>
      <c r="N122" t="s">
        <v>1967</v>
      </c>
      <c r="O122">
        <f t="shared" si="18"/>
        <v>8</v>
      </c>
      <c r="P122">
        <f t="shared" si="19"/>
        <v>29</v>
      </c>
      <c r="Q122">
        <f t="shared" si="20"/>
        <v>5</v>
      </c>
      <c r="S122" t="s">
        <v>2013</v>
      </c>
      <c r="T122" t="s">
        <v>1313</v>
      </c>
      <c r="U122">
        <f t="shared" si="21"/>
        <v>5</v>
      </c>
      <c r="V122">
        <f t="shared" si="22"/>
        <v>49</v>
      </c>
      <c r="W122">
        <f t="shared" si="23"/>
        <v>6</v>
      </c>
    </row>
    <row r="123" spans="1:23" x14ac:dyDescent="0.2">
      <c r="A123" t="s">
        <v>571</v>
      </c>
      <c r="B123" t="s">
        <v>572</v>
      </c>
      <c r="C123">
        <f t="shared" si="27"/>
        <v>9</v>
      </c>
      <c r="D123">
        <f t="shared" si="28"/>
        <v>59</v>
      </c>
      <c r="E123">
        <f t="shared" si="29"/>
        <v>1</v>
      </c>
      <c r="G123" t="s">
        <v>2013</v>
      </c>
      <c r="H123" t="s">
        <v>613</v>
      </c>
      <c r="I123">
        <f t="shared" si="15"/>
        <v>8</v>
      </c>
      <c r="J123">
        <f t="shared" si="16"/>
        <v>64</v>
      </c>
      <c r="K123">
        <f t="shared" si="17"/>
        <v>11</v>
      </c>
      <c r="M123" t="s">
        <v>2351</v>
      </c>
      <c r="N123" t="s">
        <v>1967</v>
      </c>
      <c r="O123">
        <f t="shared" si="18"/>
        <v>8</v>
      </c>
      <c r="P123">
        <f t="shared" si="19"/>
        <v>29</v>
      </c>
      <c r="Q123">
        <f t="shared" si="20"/>
        <v>5</v>
      </c>
      <c r="S123" t="s">
        <v>2013</v>
      </c>
      <c r="T123" t="s">
        <v>1313</v>
      </c>
      <c r="U123">
        <f t="shared" si="21"/>
        <v>5</v>
      </c>
      <c r="V123">
        <f t="shared" si="22"/>
        <v>49</v>
      </c>
      <c r="W123">
        <f t="shared" si="23"/>
        <v>6</v>
      </c>
    </row>
    <row r="124" spans="1:23" x14ac:dyDescent="0.2">
      <c r="A124" t="s">
        <v>571</v>
      </c>
      <c r="B124" t="s">
        <v>572</v>
      </c>
      <c r="C124">
        <f t="shared" si="27"/>
        <v>9</v>
      </c>
      <c r="D124">
        <f t="shared" si="28"/>
        <v>59</v>
      </c>
      <c r="E124">
        <f t="shared" si="29"/>
        <v>1</v>
      </c>
      <c r="G124" t="s">
        <v>2013</v>
      </c>
      <c r="H124" t="s">
        <v>611</v>
      </c>
      <c r="I124">
        <f t="shared" si="15"/>
        <v>8</v>
      </c>
      <c r="J124">
        <f t="shared" si="16"/>
        <v>65</v>
      </c>
      <c r="K124">
        <f t="shared" si="17"/>
        <v>12</v>
      </c>
      <c r="M124" t="s">
        <v>2351</v>
      </c>
      <c r="N124" t="s">
        <v>1967</v>
      </c>
      <c r="O124">
        <f t="shared" si="18"/>
        <v>8</v>
      </c>
      <c r="P124">
        <f t="shared" si="19"/>
        <v>29</v>
      </c>
      <c r="Q124">
        <f t="shared" si="20"/>
        <v>5</v>
      </c>
      <c r="S124" t="s">
        <v>2013</v>
      </c>
      <c r="T124" t="s">
        <v>1313</v>
      </c>
      <c r="U124">
        <f t="shared" si="21"/>
        <v>5</v>
      </c>
      <c r="V124">
        <f t="shared" si="22"/>
        <v>49</v>
      </c>
      <c r="W124">
        <f t="shared" si="23"/>
        <v>6</v>
      </c>
    </row>
    <row r="125" spans="1:23" x14ac:dyDescent="0.2">
      <c r="A125" t="s">
        <v>571</v>
      </c>
      <c r="B125" t="s">
        <v>572</v>
      </c>
      <c r="C125">
        <f t="shared" si="27"/>
        <v>9</v>
      </c>
      <c r="D125">
        <f t="shared" si="28"/>
        <v>59</v>
      </c>
      <c r="E125">
        <f t="shared" si="29"/>
        <v>1</v>
      </c>
      <c r="G125" t="s">
        <v>2013</v>
      </c>
      <c r="H125" t="s">
        <v>611</v>
      </c>
      <c r="I125">
        <f t="shared" si="15"/>
        <v>8</v>
      </c>
      <c r="J125">
        <f t="shared" si="16"/>
        <v>65</v>
      </c>
      <c r="K125">
        <f t="shared" si="17"/>
        <v>12</v>
      </c>
      <c r="M125" t="s">
        <v>2351</v>
      </c>
      <c r="N125" t="s">
        <v>1967</v>
      </c>
      <c r="O125">
        <f t="shared" si="18"/>
        <v>8</v>
      </c>
      <c r="P125">
        <f t="shared" si="19"/>
        <v>29</v>
      </c>
      <c r="Q125">
        <f t="shared" si="20"/>
        <v>5</v>
      </c>
      <c r="S125" t="s">
        <v>2013</v>
      </c>
      <c r="T125" t="s">
        <v>1313</v>
      </c>
      <c r="U125">
        <f t="shared" si="21"/>
        <v>5</v>
      </c>
      <c r="V125">
        <f t="shared" si="22"/>
        <v>49</v>
      </c>
      <c r="W125">
        <f t="shared" si="23"/>
        <v>6</v>
      </c>
    </row>
    <row r="126" spans="1:23" x14ac:dyDescent="0.2">
      <c r="A126" t="s">
        <v>571</v>
      </c>
      <c r="B126" t="s">
        <v>576</v>
      </c>
      <c r="C126">
        <f t="shared" si="27"/>
        <v>9</v>
      </c>
      <c r="D126">
        <f t="shared" si="28"/>
        <v>60</v>
      </c>
      <c r="E126">
        <f t="shared" si="29"/>
        <v>2</v>
      </c>
      <c r="G126" t="s">
        <v>2013</v>
      </c>
      <c r="H126" t="s">
        <v>611</v>
      </c>
      <c r="I126">
        <f t="shared" si="15"/>
        <v>8</v>
      </c>
      <c r="J126">
        <f t="shared" si="16"/>
        <v>65</v>
      </c>
      <c r="K126">
        <f t="shared" si="17"/>
        <v>12</v>
      </c>
      <c r="M126" t="s">
        <v>2351</v>
      </c>
      <c r="N126" t="s">
        <v>1969</v>
      </c>
      <c r="O126">
        <f t="shared" si="18"/>
        <v>8</v>
      </c>
      <c r="P126">
        <f t="shared" si="19"/>
        <v>30</v>
      </c>
      <c r="Q126">
        <f t="shared" si="20"/>
        <v>6</v>
      </c>
      <c r="S126" t="s">
        <v>2013</v>
      </c>
      <c r="T126" t="s">
        <v>1313</v>
      </c>
      <c r="U126">
        <f t="shared" si="21"/>
        <v>5</v>
      </c>
      <c r="V126">
        <f t="shared" si="22"/>
        <v>49</v>
      </c>
      <c r="W126">
        <f t="shared" si="23"/>
        <v>6</v>
      </c>
    </row>
    <row r="127" spans="1:23" x14ac:dyDescent="0.2">
      <c r="A127" t="s">
        <v>571</v>
      </c>
      <c r="B127" t="s">
        <v>576</v>
      </c>
      <c r="C127">
        <f t="shared" si="27"/>
        <v>9</v>
      </c>
      <c r="D127">
        <f t="shared" si="28"/>
        <v>60</v>
      </c>
      <c r="E127">
        <f t="shared" si="29"/>
        <v>2</v>
      </c>
      <c r="G127" t="s">
        <v>2013</v>
      </c>
      <c r="H127" t="s">
        <v>617</v>
      </c>
      <c r="I127">
        <f t="shared" si="15"/>
        <v>8</v>
      </c>
      <c r="J127">
        <f t="shared" si="16"/>
        <v>66</v>
      </c>
      <c r="K127">
        <f t="shared" si="17"/>
        <v>13</v>
      </c>
      <c r="M127" t="s">
        <v>2351</v>
      </c>
      <c r="N127" t="s">
        <v>1969</v>
      </c>
      <c r="O127">
        <f t="shared" si="18"/>
        <v>8</v>
      </c>
      <c r="P127">
        <f t="shared" si="19"/>
        <v>30</v>
      </c>
      <c r="Q127">
        <f t="shared" si="20"/>
        <v>6</v>
      </c>
      <c r="S127" t="s">
        <v>2013</v>
      </c>
      <c r="T127" t="s">
        <v>308</v>
      </c>
      <c r="U127">
        <f t="shared" si="21"/>
        <v>5</v>
      </c>
      <c r="V127">
        <f t="shared" si="22"/>
        <v>50</v>
      </c>
      <c r="W127">
        <f t="shared" si="23"/>
        <v>7</v>
      </c>
    </row>
    <row r="128" spans="1:23" x14ac:dyDescent="0.2">
      <c r="A128" t="s">
        <v>571</v>
      </c>
      <c r="B128" t="s">
        <v>576</v>
      </c>
      <c r="C128">
        <f t="shared" si="27"/>
        <v>9</v>
      </c>
      <c r="D128">
        <f t="shared" si="28"/>
        <v>60</v>
      </c>
      <c r="E128">
        <f t="shared" si="29"/>
        <v>2</v>
      </c>
      <c r="G128" t="s">
        <v>2013</v>
      </c>
      <c r="H128" t="s">
        <v>617</v>
      </c>
      <c r="I128">
        <f t="shared" si="15"/>
        <v>8</v>
      </c>
      <c r="J128">
        <f t="shared" si="16"/>
        <v>66</v>
      </c>
      <c r="K128">
        <f t="shared" si="17"/>
        <v>13</v>
      </c>
      <c r="M128" t="s">
        <v>2351</v>
      </c>
      <c r="N128" t="s">
        <v>1969</v>
      </c>
      <c r="O128">
        <f t="shared" si="18"/>
        <v>8</v>
      </c>
      <c r="P128">
        <f t="shared" si="19"/>
        <v>30</v>
      </c>
      <c r="Q128">
        <f t="shared" si="20"/>
        <v>6</v>
      </c>
      <c r="S128" t="s">
        <v>2013</v>
      </c>
      <c r="T128" t="s">
        <v>308</v>
      </c>
      <c r="U128">
        <f t="shared" si="21"/>
        <v>5</v>
      </c>
      <c r="V128">
        <f t="shared" si="22"/>
        <v>50</v>
      </c>
      <c r="W128">
        <f t="shared" si="23"/>
        <v>7</v>
      </c>
    </row>
    <row r="129" spans="1:23" x14ac:dyDescent="0.2">
      <c r="A129" t="s">
        <v>571</v>
      </c>
      <c r="B129" t="s">
        <v>576</v>
      </c>
      <c r="C129">
        <f t="shared" si="27"/>
        <v>9</v>
      </c>
      <c r="D129">
        <f t="shared" si="28"/>
        <v>60</v>
      </c>
      <c r="E129">
        <f t="shared" si="29"/>
        <v>2</v>
      </c>
      <c r="G129" t="s">
        <v>2013</v>
      </c>
      <c r="H129" t="s">
        <v>617</v>
      </c>
      <c r="I129">
        <f t="shared" si="15"/>
        <v>8</v>
      </c>
      <c r="J129">
        <f t="shared" si="16"/>
        <v>66</v>
      </c>
      <c r="K129">
        <f t="shared" si="17"/>
        <v>13</v>
      </c>
      <c r="M129" t="s">
        <v>2351</v>
      </c>
      <c r="N129" t="s">
        <v>1969</v>
      </c>
      <c r="O129">
        <f t="shared" si="18"/>
        <v>8</v>
      </c>
      <c r="P129">
        <f t="shared" si="19"/>
        <v>30</v>
      </c>
      <c r="Q129">
        <f t="shared" si="20"/>
        <v>6</v>
      </c>
      <c r="S129" t="s">
        <v>2013</v>
      </c>
      <c r="T129" t="s">
        <v>308</v>
      </c>
      <c r="U129">
        <f t="shared" si="21"/>
        <v>5</v>
      </c>
      <c r="V129">
        <f t="shared" si="22"/>
        <v>50</v>
      </c>
      <c r="W129">
        <f t="shared" si="23"/>
        <v>7</v>
      </c>
    </row>
    <row r="130" spans="1:23" x14ac:dyDescent="0.2">
      <c r="A130" t="s">
        <v>571</v>
      </c>
      <c r="B130" t="s">
        <v>1703</v>
      </c>
      <c r="C130">
        <f t="shared" si="27"/>
        <v>9</v>
      </c>
      <c r="D130">
        <f t="shared" si="28"/>
        <v>61</v>
      </c>
      <c r="E130">
        <f t="shared" si="29"/>
        <v>3</v>
      </c>
      <c r="G130" t="s">
        <v>2013</v>
      </c>
      <c r="H130" t="s">
        <v>614</v>
      </c>
      <c r="I130">
        <f t="shared" si="15"/>
        <v>8</v>
      </c>
      <c r="J130">
        <f t="shared" si="16"/>
        <v>67</v>
      </c>
      <c r="K130">
        <f t="shared" si="17"/>
        <v>14</v>
      </c>
      <c r="M130" t="s">
        <v>2351</v>
      </c>
      <c r="N130" t="s">
        <v>1969</v>
      </c>
      <c r="O130">
        <f t="shared" si="18"/>
        <v>8</v>
      </c>
      <c r="P130">
        <f t="shared" si="19"/>
        <v>30</v>
      </c>
      <c r="Q130">
        <f t="shared" si="20"/>
        <v>6</v>
      </c>
      <c r="S130" t="s">
        <v>2013</v>
      </c>
      <c r="T130" t="s">
        <v>308</v>
      </c>
      <c r="U130">
        <f t="shared" si="21"/>
        <v>5</v>
      </c>
      <c r="V130">
        <f t="shared" si="22"/>
        <v>50</v>
      </c>
      <c r="W130">
        <f t="shared" si="23"/>
        <v>7</v>
      </c>
    </row>
    <row r="131" spans="1:23" x14ac:dyDescent="0.2">
      <c r="A131" t="s">
        <v>571</v>
      </c>
      <c r="B131" t="s">
        <v>1703</v>
      </c>
      <c r="C131">
        <f t="shared" si="27"/>
        <v>9</v>
      </c>
      <c r="D131">
        <f t="shared" si="28"/>
        <v>61</v>
      </c>
      <c r="E131">
        <f t="shared" si="29"/>
        <v>3</v>
      </c>
      <c r="G131" t="s">
        <v>2013</v>
      </c>
      <c r="H131" t="s">
        <v>614</v>
      </c>
      <c r="I131">
        <f t="shared" si="15"/>
        <v>8</v>
      </c>
      <c r="J131">
        <f t="shared" si="16"/>
        <v>67</v>
      </c>
      <c r="K131">
        <f t="shared" si="17"/>
        <v>14</v>
      </c>
      <c r="M131" t="s">
        <v>2351</v>
      </c>
      <c r="N131" t="s">
        <v>1969</v>
      </c>
      <c r="O131">
        <f t="shared" si="18"/>
        <v>8</v>
      </c>
      <c r="P131">
        <f t="shared" si="19"/>
        <v>30</v>
      </c>
      <c r="Q131">
        <f t="shared" si="20"/>
        <v>6</v>
      </c>
      <c r="S131" t="s">
        <v>2013</v>
      </c>
      <c r="T131" t="s">
        <v>616</v>
      </c>
      <c r="U131">
        <f t="shared" si="21"/>
        <v>5</v>
      </c>
      <c r="V131">
        <f t="shared" si="22"/>
        <v>51</v>
      </c>
      <c r="W131">
        <f t="shared" si="23"/>
        <v>8</v>
      </c>
    </row>
    <row r="132" spans="1:23" x14ac:dyDescent="0.2">
      <c r="A132" t="s">
        <v>571</v>
      </c>
      <c r="B132" t="s">
        <v>1703</v>
      </c>
      <c r="C132">
        <f t="shared" si="27"/>
        <v>9</v>
      </c>
      <c r="D132">
        <f t="shared" si="28"/>
        <v>61</v>
      </c>
      <c r="E132">
        <f t="shared" si="29"/>
        <v>3</v>
      </c>
      <c r="G132" t="s">
        <v>2013</v>
      </c>
      <c r="H132" t="s">
        <v>614</v>
      </c>
      <c r="I132">
        <f t="shared" ref="I132:I195" si="30">IF(G132=G131,I131,I131+1)</f>
        <v>8</v>
      </c>
      <c r="J132">
        <f t="shared" ref="J132:J195" si="31">IF(H132=H131,J131,J131+1)</f>
        <v>67</v>
      </c>
      <c r="K132">
        <f t="shared" ref="K132:K195" si="32">IF(G132=G131,IF(H132=H131,K131,K131+1),1)</f>
        <v>14</v>
      </c>
      <c r="M132" t="s">
        <v>1089</v>
      </c>
      <c r="N132" t="s">
        <v>245</v>
      </c>
      <c r="O132">
        <f t="shared" ref="O132:O195" si="33">IF(M132=M131,O131,O131+1)</f>
        <v>9</v>
      </c>
      <c r="P132">
        <f t="shared" ref="P132:P195" si="34">IF(N132=N131,P131,P131+1)</f>
        <v>31</v>
      </c>
      <c r="Q132">
        <f t="shared" ref="Q132:Q195" si="35">IF(M132=M131,IF(N132=N131,Q131,Q131+1),1)</f>
        <v>1</v>
      </c>
      <c r="S132" t="s">
        <v>2013</v>
      </c>
      <c r="T132" t="s">
        <v>616</v>
      </c>
      <c r="U132">
        <f t="shared" ref="U132:U195" si="36">IF(S132=S131,U131,U131+1)</f>
        <v>5</v>
      </c>
      <c r="V132">
        <f t="shared" ref="V132:V195" si="37">IF(T132=T131,V131,V131+1)</f>
        <v>51</v>
      </c>
      <c r="W132">
        <f t="shared" ref="W132:W195" si="38">IF(S132=S131,IF(T132=T131,W131,W131+1),1)</f>
        <v>8</v>
      </c>
    </row>
    <row r="133" spans="1:23" x14ac:dyDescent="0.2">
      <c r="A133" t="s">
        <v>571</v>
      </c>
      <c r="B133" t="s">
        <v>1703</v>
      </c>
      <c r="C133">
        <f t="shared" ref="C133:C196" si="39">IF(A133=A132,C132,C132+1)</f>
        <v>9</v>
      </c>
      <c r="D133">
        <f t="shared" ref="D133:D196" si="40">IF(B133=B132,D132,D132+1)</f>
        <v>61</v>
      </c>
      <c r="E133">
        <f t="shared" ref="E133:E196" si="41">IF(A133=A132,IF(B133=B132,E132,E132+1),1)</f>
        <v>3</v>
      </c>
      <c r="G133" t="s">
        <v>2151</v>
      </c>
      <c r="H133" t="s">
        <v>2152</v>
      </c>
      <c r="I133">
        <f t="shared" si="30"/>
        <v>9</v>
      </c>
      <c r="J133">
        <f t="shared" si="31"/>
        <v>68</v>
      </c>
      <c r="K133">
        <f t="shared" si="32"/>
        <v>1</v>
      </c>
      <c r="M133" t="s">
        <v>1089</v>
      </c>
      <c r="N133" t="s">
        <v>248</v>
      </c>
      <c r="O133">
        <f t="shared" si="33"/>
        <v>9</v>
      </c>
      <c r="P133">
        <f t="shared" si="34"/>
        <v>32</v>
      </c>
      <c r="Q133">
        <f t="shared" si="35"/>
        <v>2</v>
      </c>
      <c r="S133" t="s">
        <v>2013</v>
      </c>
      <c r="T133" t="s">
        <v>616</v>
      </c>
      <c r="U133">
        <f t="shared" si="36"/>
        <v>5</v>
      </c>
      <c r="V133">
        <f t="shared" si="37"/>
        <v>51</v>
      </c>
      <c r="W133">
        <f t="shared" si="38"/>
        <v>8</v>
      </c>
    </row>
    <row r="134" spans="1:23" x14ac:dyDescent="0.2">
      <c r="A134" t="s">
        <v>571</v>
      </c>
      <c r="B134" t="s">
        <v>1703</v>
      </c>
      <c r="C134">
        <f t="shared" si="39"/>
        <v>9</v>
      </c>
      <c r="D134">
        <f t="shared" si="40"/>
        <v>61</v>
      </c>
      <c r="E134">
        <f t="shared" si="41"/>
        <v>3</v>
      </c>
      <c r="G134" t="s">
        <v>2151</v>
      </c>
      <c r="H134" t="s">
        <v>2152</v>
      </c>
      <c r="I134">
        <f t="shared" si="30"/>
        <v>9</v>
      </c>
      <c r="J134">
        <f t="shared" si="31"/>
        <v>68</v>
      </c>
      <c r="K134">
        <f t="shared" si="32"/>
        <v>1</v>
      </c>
      <c r="M134" t="s">
        <v>1089</v>
      </c>
      <c r="N134" t="s">
        <v>252</v>
      </c>
      <c r="O134">
        <f t="shared" si="33"/>
        <v>9</v>
      </c>
      <c r="P134">
        <f t="shared" si="34"/>
        <v>33</v>
      </c>
      <c r="Q134">
        <f t="shared" si="35"/>
        <v>3</v>
      </c>
      <c r="S134" t="s">
        <v>2013</v>
      </c>
      <c r="T134" t="s">
        <v>616</v>
      </c>
      <c r="U134">
        <f t="shared" si="36"/>
        <v>5</v>
      </c>
      <c r="V134">
        <f t="shared" si="37"/>
        <v>51</v>
      </c>
      <c r="W134">
        <f t="shared" si="38"/>
        <v>8</v>
      </c>
    </row>
    <row r="135" spans="1:23" x14ac:dyDescent="0.2">
      <c r="A135" t="s">
        <v>571</v>
      </c>
      <c r="B135" t="s">
        <v>1703</v>
      </c>
      <c r="C135">
        <f t="shared" si="39"/>
        <v>9</v>
      </c>
      <c r="D135">
        <f t="shared" si="40"/>
        <v>61</v>
      </c>
      <c r="E135">
        <f t="shared" si="41"/>
        <v>3</v>
      </c>
      <c r="G135" t="s">
        <v>2151</v>
      </c>
      <c r="H135" t="s">
        <v>2152</v>
      </c>
      <c r="I135">
        <f t="shared" si="30"/>
        <v>9</v>
      </c>
      <c r="J135">
        <f t="shared" si="31"/>
        <v>68</v>
      </c>
      <c r="K135">
        <f t="shared" si="32"/>
        <v>1</v>
      </c>
      <c r="M135" t="s">
        <v>1089</v>
      </c>
      <c r="N135" t="s">
        <v>2647</v>
      </c>
      <c r="O135">
        <f t="shared" si="33"/>
        <v>9</v>
      </c>
      <c r="P135">
        <f t="shared" si="34"/>
        <v>34</v>
      </c>
      <c r="Q135">
        <f t="shared" si="35"/>
        <v>4</v>
      </c>
      <c r="S135" t="s">
        <v>2013</v>
      </c>
      <c r="T135" t="s">
        <v>1317</v>
      </c>
      <c r="U135">
        <f t="shared" si="36"/>
        <v>5</v>
      </c>
      <c r="V135">
        <f t="shared" si="37"/>
        <v>52</v>
      </c>
      <c r="W135">
        <f t="shared" si="38"/>
        <v>9</v>
      </c>
    </row>
    <row r="136" spans="1:23" x14ac:dyDescent="0.2">
      <c r="A136" t="s">
        <v>2013</v>
      </c>
      <c r="B136" t="s">
        <v>346</v>
      </c>
      <c r="C136">
        <f t="shared" si="39"/>
        <v>10</v>
      </c>
      <c r="D136">
        <f t="shared" si="40"/>
        <v>62</v>
      </c>
      <c r="E136">
        <f t="shared" si="41"/>
        <v>1</v>
      </c>
      <c r="G136" t="s">
        <v>2151</v>
      </c>
      <c r="H136" t="s">
        <v>2152</v>
      </c>
      <c r="I136">
        <f t="shared" si="30"/>
        <v>9</v>
      </c>
      <c r="J136">
        <f t="shared" si="31"/>
        <v>68</v>
      </c>
      <c r="K136">
        <f t="shared" si="32"/>
        <v>1</v>
      </c>
      <c r="M136" t="s">
        <v>1089</v>
      </c>
      <c r="N136" t="s">
        <v>256</v>
      </c>
      <c r="O136">
        <f t="shared" si="33"/>
        <v>9</v>
      </c>
      <c r="P136">
        <f t="shared" si="34"/>
        <v>35</v>
      </c>
      <c r="Q136">
        <f t="shared" si="35"/>
        <v>5</v>
      </c>
      <c r="S136" t="s">
        <v>2013</v>
      </c>
      <c r="T136" t="s">
        <v>1317</v>
      </c>
      <c r="U136">
        <f t="shared" si="36"/>
        <v>5</v>
      </c>
      <c r="V136">
        <f t="shared" si="37"/>
        <v>52</v>
      </c>
      <c r="W136">
        <f t="shared" si="38"/>
        <v>9</v>
      </c>
    </row>
    <row r="137" spans="1:23" x14ac:dyDescent="0.2">
      <c r="A137" t="s">
        <v>2013</v>
      </c>
      <c r="B137" t="s">
        <v>346</v>
      </c>
      <c r="C137">
        <f t="shared" si="39"/>
        <v>10</v>
      </c>
      <c r="D137">
        <f t="shared" si="40"/>
        <v>62</v>
      </c>
      <c r="E137">
        <f t="shared" si="41"/>
        <v>1</v>
      </c>
      <c r="G137" t="s">
        <v>2151</v>
      </c>
      <c r="H137" t="s">
        <v>2152</v>
      </c>
      <c r="I137">
        <f t="shared" si="30"/>
        <v>9</v>
      </c>
      <c r="J137">
        <f t="shared" si="31"/>
        <v>68</v>
      </c>
      <c r="K137">
        <f t="shared" si="32"/>
        <v>1</v>
      </c>
      <c r="M137" t="s">
        <v>1089</v>
      </c>
      <c r="N137" t="s">
        <v>259</v>
      </c>
      <c r="O137">
        <f t="shared" si="33"/>
        <v>9</v>
      </c>
      <c r="P137">
        <f t="shared" si="34"/>
        <v>36</v>
      </c>
      <c r="Q137">
        <f t="shared" si="35"/>
        <v>6</v>
      </c>
      <c r="S137" t="s">
        <v>2013</v>
      </c>
      <c r="T137" t="s">
        <v>1317</v>
      </c>
      <c r="U137">
        <f t="shared" si="36"/>
        <v>5</v>
      </c>
      <c r="V137">
        <f t="shared" si="37"/>
        <v>52</v>
      </c>
      <c r="W137">
        <f t="shared" si="38"/>
        <v>9</v>
      </c>
    </row>
    <row r="138" spans="1:23" x14ac:dyDescent="0.2">
      <c r="A138" t="s">
        <v>2013</v>
      </c>
      <c r="B138" t="s">
        <v>346</v>
      </c>
      <c r="C138">
        <f t="shared" si="39"/>
        <v>10</v>
      </c>
      <c r="D138">
        <f t="shared" si="40"/>
        <v>62</v>
      </c>
      <c r="E138">
        <f t="shared" si="41"/>
        <v>1</v>
      </c>
      <c r="G138" t="s">
        <v>2151</v>
      </c>
      <c r="H138" t="s">
        <v>900</v>
      </c>
      <c r="I138">
        <f t="shared" si="30"/>
        <v>9</v>
      </c>
      <c r="J138">
        <f t="shared" si="31"/>
        <v>69</v>
      </c>
      <c r="K138">
        <f t="shared" si="32"/>
        <v>2</v>
      </c>
      <c r="M138" t="s">
        <v>1486</v>
      </c>
      <c r="N138" t="s">
        <v>1488</v>
      </c>
      <c r="O138">
        <f t="shared" si="33"/>
        <v>10</v>
      </c>
      <c r="P138">
        <f t="shared" si="34"/>
        <v>37</v>
      </c>
      <c r="Q138">
        <f t="shared" si="35"/>
        <v>1</v>
      </c>
      <c r="S138" t="s">
        <v>2013</v>
      </c>
      <c r="T138" t="s">
        <v>1317</v>
      </c>
      <c r="U138">
        <f t="shared" si="36"/>
        <v>5</v>
      </c>
      <c r="V138">
        <f t="shared" si="37"/>
        <v>52</v>
      </c>
      <c r="W138">
        <f t="shared" si="38"/>
        <v>9</v>
      </c>
    </row>
    <row r="139" spans="1:23" x14ac:dyDescent="0.2">
      <c r="A139" t="s">
        <v>2013</v>
      </c>
      <c r="B139" t="s">
        <v>346</v>
      </c>
      <c r="C139">
        <f t="shared" si="39"/>
        <v>10</v>
      </c>
      <c r="D139">
        <f t="shared" si="40"/>
        <v>62</v>
      </c>
      <c r="E139">
        <f t="shared" si="41"/>
        <v>1</v>
      </c>
      <c r="G139" t="s">
        <v>2151</v>
      </c>
      <c r="H139" t="s">
        <v>900</v>
      </c>
      <c r="I139">
        <f t="shared" si="30"/>
        <v>9</v>
      </c>
      <c r="J139">
        <f t="shared" si="31"/>
        <v>69</v>
      </c>
      <c r="K139">
        <f t="shared" si="32"/>
        <v>2</v>
      </c>
      <c r="M139" t="s">
        <v>1486</v>
      </c>
      <c r="N139" t="s">
        <v>1493</v>
      </c>
      <c r="O139">
        <f t="shared" si="33"/>
        <v>10</v>
      </c>
      <c r="P139">
        <f t="shared" si="34"/>
        <v>38</v>
      </c>
      <c r="Q139">
        <f t="shared" si="35"/>
        <v>2</v>
      </c>
      <c r="S139" t="s">
        <v>2013</v>
      </c>
      <c r="T139" t="s">
        <v>1317</v>
      </c>
      <c r="U139">
        <f t="shared" si="36"/>
        <v>5</v>
      </c>
      <c r="V139">
        <f t="shared" si="37"/>
        <v>52</v>
      </c>
      <c r="W139">
        <f t="shared" si="38"/>
        <v>9</v>
      </c>
    </row>
    <row r="140" spans="1:23" x14ac:dyDescent="0.2">
      <c r="A140" t="s">
        <v>2013</v>
      </c>
      <c r="B140" t="s">
        <v>346</v>
      </c>
      <c r="C140">
        <f t="shared" si="39"/>
        <v>10</v>
      </c>
      <c r="D140">
        <f t="shared" si="40"/>
        <v>62</v>
      </c>
      <c r="E140">
        <f t="shared" si="41"/>
        <v>1</v>
      </c>
      <c r="G140" t="s">
        <v>2151</v>
      </c>
      <c r="H140" t="s">
        <v>900</v>
      </c>
      <c r="I140">
        <f t="shared" si="30"/>
        <v>9</v>
      </c>
      <c r="J140">
        <f t="shared" si="31"/>
        <v>69</v>
      </c>
      <c r="K140">
        <f t="shared" si="32"/>
        <v>2</v>
      </c>
      <c r="M140" t="s">
        <v>626</v>
      </c>
      <c r="N140" t="s">
        <v>628</v>
      </c>
      <c r="O140">
        <f t="shared" si="33"/>
        <v>11</v>
      </c>
      <c r="P140">
        <f t="shared" si="34"/>
        <v>39</v>
      </c>
      <c r="Q140">
        <f t="shared" si="35"/>
        <v>1</v>
      </c>
      <c r="S140" t="s">
        <v>2013</v>
      </c>
      <c r="T140" t="s">
        <v>880</v>
      </c>
      <c r="U140">
        <f t="shared" si="36"/>
        <v>5</v>
      </c>
      <c r="V140">
        <f t="shared" si="37"/>
        <v>53</v>
      </c>
      <c r="W140">
        <f t="shared" si="38"/>
        <v>10</v>
      </c>
    </row>
    <row r="141" spans="1:23" x14ac:dyDescent="0.2">
      <c r="A141" t="s">
        <v>2013</v>
      </c>
      <c r="B141" t="s">
        <v>346</v>
      </c>
      <c r="C141">
        <f t="shared" si="39"/>
        <v>10</v>
      </c>
      <c r="D141">
        <f t="shared" si="40"/>
        <v>62</v>
      </c>
      <c r="E141">
        <f t="shared" si="41"/>
        <v>1</v>
      </c>
      <c r="G141" t="s">
        <v>2351</v>
      </c>
      <c r="H141" t="s">
        <v>1869</v>
      </c>
      <c r="I141">
        <f t="shared" si="30"/>
        <v>10</v>
      </c>
      <c r="J141">
        <f t="shared" si="31"/>
        <v>70</v>
      </c>
      <c r="K141">
        <f t="shared" si="32"/>
        <v>1</v>
      </c>
      <c r="M141" t="s">
        <v>626</v>
      </c>
      <c r="N141" t="s">
        <v>630</v>
      </c>
      <c r="O141">
        <f t="shared" si="33"/>
        <v>11</v>
      </c>
      <c r="P141">
        <f t="shared" si="34"/>
        <v>40</v>
      </c>
      <c r="Q141">
        <f t="shared" si="35"/>
        <v>2</v>
      </c>
      <c r="S141" t="s">
        <v>2013</v>
      </c>
      <c r="T141" t="s">
        <v>880</v>
      </c>
      <c r="U141">
        <f t="shared" si="36"/>
        <v>5</v>
      </c>
      <c r="V141">
        <f t="shared" si="37"/>
        <v>53</v>
      </c>
      <c r="W141">
        <f t="shared" si="38"/>
        <v>10</v>
      </c>
    </row>
    <row r="142" spans="1:23" x14ac:dyDescent="0.2">
      <c r="A142" t="s">
        <v>2013</v>
      </c>
      <c r="B142" t="s">
        <v>346</v>
      </c>
      <c r="C142">
        <f t="shared" si="39"/>
        <v>10</v>
      </c>
      <c r="D142">
        <f t="shared" si="40"/>
        <v>62</v>
      </c>
      <c r="E142">
        <f t="shared" si="41"/>
        <v>1</v>
      </c>
      <c r="G142" t="s">
        <v>2351</v>
      </c>
      <c r="H142" t="s">
        <v>1869</v>
      </c>
      <c r="I142">
        <f t="shared" si="30"/>
        <v>10</v>
      </c>
      <c r="J142">
        <f t="shared" si="31"/>
        <v>70</v>
      </c>
      <c r="K142">
        <f t="shared" si="32"/>
        <v>1</v>
      </c>
      <c r="M142" t="s">
        <v>1958</v>
      </c>
      <c r="N142" t="s">
        <v>1963</v>
      </c>
      <c r="O142">
        <f t="shared" si="33"/>
        <v>12</v>
      </c>
      <c r="P142">
        <f t="shared" si="34"/>
        <v>41</v>
      </c>
      <c r="Q142">
        <f t="shared" si="35"/>
        <v>1</v>
      </c>
      <c r="S142" t="s">
        <v>2013</v>
      </c>
      <c r="T142" t="s">
        <v>880</v>
      </c>
      <c r="U142">
        <f t="shared" si="36"/>
        <v>5</v>
      </c>
      <c r="V142">
        <f t="shared" si="37"/>
        <v>53</v>
      </c>
      <c r="W142">
        <f t="shared" si="38"/>
        <v>10</v>
      </c>
    </row>
    <row r="143" spans="1:23" x14ac:dyDescent="0.2">
      <c r="A143" t="s">
        <v>2013</v>
      </c>
      <c r="B143" t="s">
        <v>609</v>
      </c>
      <c r="C143">
        <f t="shared" si="39"/>
        <v>10</v>
      </c>
      <c r="D143">
        <f t="shared" si="40"/>
        <v>63</v>
      </c>
      <c r="E143">
        <f t="shared" si="41"/>
        <v>2</v>
      </c>
      <c r="G143" t="s">
        <v>2351</v>
      </c>
      <c r="H143" t="s">
        <v>1869</v>
      </c>
      <c r="I143">
        <f t="shared" si="30"/>
        <v>10</v>
      </c>
      <c r="J143">
        <f t="shared" si="31"/>
        <v>70</v>
      </c>
      <c r="K143">
        <f t="shared" si="32"/>
        <v>1</v>
      </c>
      <c r="M143" t="s">
        <v>1958</v>
      </c>
      <c r="N143" t="s">
        <v>1965</v>
      </c>
      <c r="O143">
        <f t="shared" si="33"/>
        <v>12</v>
      </c>
      <c r="P143">
        <f t="shared" si="34"/>
        <v>42</v>
      </c>
      <c r="Q143">
        <f t="shared" si="35"/>
        <v>2</v>
      </c>
      <c r="S143" t="s">
        <v>2013</v>
      </c>
      <c r="T143" t="s">
        <v>880</v>
      </c>
      <c r="U143">
        <f t="shared" si="36"/>
        <v>5</v>
      </c>
      <c r="V143">
        <f t="shared" si="37"/>
        <v>53</v>
      </c>
      <c r="W143">
        <f t="shared" si="38"/>
        <v>10</v>
      </c>
    </row>
    <row r="144" spans="1:23" x14ac:dyDescent="0.2">
      <c r="A144" t="s">
        <v>2013</v>
      </c>
      <c r="B144" t="s">
        <v>609</v>
      </c>
      <c r="C144">
        <f t="shared" si="39"/>
        <v>10</v>
      </c>
      <c r="D144">
        <f t="shared" si="40"/>
        <v>63</v>
      </c>
      <c r="E144">
        <f t="shared" si="41"/>
        <v>2</v>
      </c>
      <c r="G144" t="s">
        <v>2351</v>
      </c>
      <c r="H144" t="s">
        <v>1960</v>
      </c>
      <c r="I144">
        <f t="shared" si="30"/>
        <v>10</v>
      </c>
      <c r="J144">
        <f t="shared" si="31"/>
        <v>71</v>
      </c>
      <c r="K144">
        <f t="shared" si="32"/>
        <v>2</v>
      </c>
      <c r="M144" t="s">
        <v>1958</v>
      </c>
      <c r="N144" t="s">
        <v>1969</v>
      </c>
      <c r="O144">
        <f t="shared" si="33"/>
        <v>12</v>
      </c>
      <c r="P144">
        <f t="shared" si="34"/>
        <v>43</v>
      </c>
      <c r="Q144">
        <f t="shared" si="35"/>
        <v>3</v>
      </c>
      <c r="S144" t="s">
        <v>2013</v>
      </c>
      <c r="T144" t="s">
        <v>881</v>
      </c>
      <c r="U144">
        <f t="shared" si="36"/>
        <v>5</v>
      </c>
      <c r="V144">
        <f t="shared" si="37"/>
        <v>54</v>
      </c>
      <c r="W144">
        <f t="shared" si="38"/>
        <v>11</v>
      </c>
    </row>
    <row r="145" spans="1:23" x14ac:dyDescent="0.2">
      <c r="A145" t="s">
        <v>2013</v>
      </c>
      <c r="B145" t="s">
        <v>609</v>
      </c>
      <c r="C145">
        <f t="shared" si="39"/>
        <v>10</v>
      </c>
      <c r="D145">
        <f t="shared" si="40"/>
        <v>63</v>
      </c>
      <c r="E145">
        <f t="shared" si="41"/>
        <v>2</v>
      </c>
      <c r="G145" t="s">
        <v>2351</v>
      </c>
      <c r="H145" t="s">
        <v>1960</v>
      </c>
      <c r="I145">
        <f t="shared" si="30"/>
        <v>10</v>
      </c>
      <c r="J145">
        <f t="shared" si="31"/>
        <v>71</v>
      </c>
      <c r="K145">
        <f t="shared" si="32"/>
        <v>2</v>
      </c>
      <c r="M145" t="s">
        <v>240</v>
      </c>
      <c r="N145" t="s">
        <v>241</v>
      </c>
      <c r="O145">
        <f t="shared" si="33"/>
        <v>13</v>
      </c>
      <c r="P145">
        <f t="shared" si="34"/>
        <v>44</v>
      </c>
      <c r="Q145">
        <f t="shared" si="35"/>
        <v>1</v>
      </c>
      <c r="S145" t="s">
        <v>2013</v>
      </c>
      <c r="T145" t="s">
        <v>881</v>
      </c>
      <c r="U145">
        <f t="shared" si="36"/>
        <v>5</v>
      </c>
      <c r="V145">
        <f t="shared" si="37"/>
        <v>54</v>
      </c>
      <c r="W145">
        <f t="shared" si="38"/>
        <v>11</v>
      </c>
    </row>
    <row r="146" spans="1:23" x14ac:dyDescent="0.2">
      <c r="A146" t="s">
        <v>2013</v>
      </c>
      <c r="B146" t="s">
        <v>609</v>
      </c>
      <c r="C146">
        <f t="shared" si="39"/>
        <v>10</v>
      </c>
      <c r="D146">
        <f t="shared" si="40"/>
        <v>63</v>
      </c>
      <c r="E146">
        <f t="shared" si="41"/>
        <v>2</v>
      </c>
      <c r="G146" t="s">
        <v>2351</v>
      </c>
      <c r="H146" t="s">
        <v>1960</v>
      </c>
      <c r="I146">
        <f t="shared" si="30"/>
        <v>10</v>
      </c>
      <c r="J146">
        <f t="shared" si="31"/>
        <v>71</v>
      </c>
      <c r="K146">
        <f t="shared" si="32"/>
        <v>2</v>
      </c>
      <c r="M146" t="s">
        <v>1021</v>
      </c>
      <c r="N146" t="s">
        <v>1028</v>
      </c>
      <c r="O146">
        <f t="shared" si="33"/>
        <v>14</v>
      </c>
      <c r="P146">
        <f t="shared" si="34"/>
        <v>45</v>
      </c>
      <c r="Q146">
        <f t="shared" si="35"/>
        <v>1</v>
      </c>
      <c r="S146" t="s">
        <v>2013</v>
      </c>
      <c r="T146" t="s">
        <v>881</v>
      </c>
      <c r="U146">
        <f t="shared" si="36"/>
        <v>5</v>
      </c>
      <c r="V146">
        <f t="shared" si="37"/>
        <v>54</v>
      </c>
      <c r="W146">
        <f t="shared" si="38"/>
        <v>11</v>
      </c>
    </row>
    <row r="147" spans="1:23" x14ac:dyDescent="0.2">
      <c r="A147" t="s">
        <v>2013</v>
      </c>
      <c r="B147" t="s">
        <v>609</v>
      </c>
      <c r="C147">
        <f t="shared" si="39"/>
        <v>10</v>
      </c>
      <c r="D147">
        <f t="shared" si="40"/>
        <v>63</v>
      </c>
      <c r="E147">
        <f t="shared" si="41"/>
        <v>2</v>
      </c>
      <c r="G147" t="s">
        <v>2351</v>
      </c>
      <c r="H147" t="s">
        <v>1960</v>
      </c>
      <c r="I147">
        <f t="shared" si="30"/>
        <v>10</v>
      </c>
      <c r="J147">
        <f t="shared" si="31"/>
        <v>71</v>
      </c>
      <c r="K147">
        <f t="shared" si="32"/>
        <v>2</v>
      </c>
      <c r="M147" t="s">
        <v>1021</v>
      </c>
      <c r="N147" t="s">
        <v>1032</v>
      </c>
      <c r="O147">
        <f t="shared" si="33"/>
        <v>14</v>
      </c>
      <c r="P147">
        <f t="shared" si="34"/>
        <v>46</v>
      </c>
      <c r="Q147">
        <f t="shared" si="35"/>
        <v>2</v>
      </c>
      <c r="S147" t="s">
        <v>2013</v>
      </c>
      <c r="T147" t="s">
        <v>881</v>
      </c>
      <c r="U147">
        <f t="shared" si="36"/>
        <v>5</v>
      </c>
      <c r="V147">
        <f t="shared" si="37"/>
        <v>54</v>
      </c>
      <c r="W147">
        <f t="shared" si="38"/>
        <v>11</v>
      </c>
    </row>
    <row r="148" spans="1:23" x14ac:dyDescent="0.2">
      <c r="A148" t="s">
        <v>2013</v>
      </c>
      <c r="B148" t="s">
        <v>609</v>
      </c>
      <c r="C148">
        <f t="shared" si="39"/>
        <v>10</v>
      </c>
      <c r="D148">
        <f t="shared" si="40"/>
        <v>63</v>
      </c>
      <c r="E148">
        <f t="shared" si="41"/>
        <v>2</v>
      </c>
      <c r="G148" t="s">
        <v>2351</v>
      </c>
      <c r="H148" t="s">
        <v>1960</v>
      </c>
      <c r="I148">
        <f t="shared" si="30"/>
        <v>10</v>
      </c>
      <c r="J148">
        <f t="shared" si="31"/>
        <v>71</v>
      </c>
      <c r="K148">
        <f t="shared" si="32"/>
        <v>2</v>
      </c>
      <c r="M148" t="s">
        <v>1021</v>
      </c>
      <c r="N148" t="s">
        <v>1035</v>
      </c>
      <c r="O148">
        <f t="shared" si="33"/>
        <v>14</v>
      </c>
      <c r="P148">
        <f t="shared" si="34"/>
        <v>47</v>
      </c>
      <c r="Q148">
        <f t="shared" si="35"/>
        <v>3</v>
      </c>
      <c r="S148" t="s">
        <v>2013</v>
      </c>
      <c r="T148" t="s">
        <v>881</v>
      </c>
      <c r="U148">
        <f t="shared" si="36"/>
        <v>5</v>
      </c>
      <c r="V148">
        <f t="shared" si="37"/>
        <v>54</v>
      </c>
      <c r="W148">
        <f t="shared" si="38"/>
        <v>11</v>
      </c>
    </row>
    <row r="149" spans="1:23" x14ac:dyDescent="0.2">
      <c r="A149" t="s">
        <v>2013</v>
      </c>
      <c r="B149" t="s">
        <v>609</v>
      </c>
      <c r="C149">
        <f t="shared" si="39"/>
        <v>10</v>
      </c>
      <c r="D149">
        <f t="shared" si="40"/>
        <v>63</v>
      </c>
      <c r="E149">
        <f t="shared" si="41"/>
        <v>2</v>
      </c>
      <c r="G149" t="s">
        <v>2351</v>
      </c>
      <c r="H149" t="s">
        <v>1960</v>
      </c>
      <c r="I149">
        <f t="shared" si="30"/>
        <v>10</v>
      </c>
      <c r="J149">
        <f t="shared" si="31"/>
        <v>71</v>
      </c>
      <c r="K149">
        <f t="shared" si="32"/>
        <v>2</v>
      </c>
      <c r="M149" t="s">
        <v>1021</v>
      </c>
      <c r="N149" t="s">
        <v>1038</v>
      </c>
      <c r="O149">
        <f t="shared" si="33"/>
        <v>14</v>
      </c>
      <c r="P149">
        <f t="shared" si="34"/>
        <v>48</v>
      </c>
      <c r="Q149">
        <f t="shared" si="35"/>
        <v>4</v>
      </c>
      <c r="S149" t="s">
        <v>2013</v>
      </c>
      <c r="T149" t="s">
        <v>881</v>
      </c>
      <c r="U149">
        <f t="shared" si="36"/>
        <v>5</v>
      </c>
      <c r="V149">
        <f t="shared" si="37"/>
        <v>54</v>
      </c>
      <c r="W149">
        <f t="shared" si="38"/>
        <v>11</v>
      </c>
    </row>
    <row r="150" spans="1:23" x14ac:dyDescent="0.2">
      <c r="A150" t="s">
        <v>2013</v>
      </c>
      <c r="B150" t="s">
        <v>609</v>
      </c>
      <c r="C150">
        <f t="shared" si="39"/>
        <v>10</v>
      </c>
      <c r="D150">
        <f t="shared" si="40"/>
        <v>63</v>
      </c>
      <c r="E150">
        <f t="shared" si="41"/>
        <v>2</v>
      </c>
      <c r="G150" t="s">
        <v>2351</v>
      </c>
      <c r="H150" t="s">
        <v>1960</v>
      </c>
      <c r="I150">
        <f t="shared" si="30"/>
        <v>10</v>
      </c>
      <c r="J150">
        <f t="shared" si="31"/>
        <v>71</v>
      </c>
      <c r="K150">
        <f t="shared" si="32"/>
        <v>2</v>
      </c>
      <c r="M150" t="s">
        <v>1021</v>
      </c>
      <c r="N150" t="s">
        <v>1041</v>
      </c>
      <c r="O150">
        <f t="shared" si="33"/>
        <v>14</v>
      </c>
      <c r="P150">
        <f t="shared" si="34"/>
        <v>49</v>
      </c>
      <c r="Q150">
        <f t="shared" si="35"/>
        <v>5</v>
      </c>
      <c r="S150" t="s">
        <v>2013</v>
      </c>
      <c r="T150" t="s">
        <v>885</v>
      </c>
      <c r="U150">
        <f t="shared" si="36"/>
        <v>5</v>
      </c>
      <c r="V150">
        <f t="shared" si="37"/>
        <v>55</v>
      </c>
      <c r="W150">
        <f t="shared" si="38"/>
        <v>12</v>
      </c>
    </row>
    <row r="151" spans="1:23" x14ac:dyDescent="0.2">
      <c r="A151" t="s">
        <v>2013</v>
      </c>
      <c r="B151" t="s">
        <v>609</v>
      </c>
      <c r="C151">
        <f t="shared" si="39"/>
        <v>10</v>
      </c>
      <c r="D151">
        <f t="shared" si="40"/>
        <v>63</v>
      </c>
      <c r="E151">
        <f t="shared" si="41"/>
        <v>2</v>
      </c>
      <c r="G151" t="s">
        <v>2351</v>
      </c>
      <c r="H151" t="s">
        <v>1960</v>
      </c>
      <c r="I151">
        <f t="shared" si="30"/>
        <v>10</v>
      </c>
      <c r="J151">
        <f t="shared" si="31"/>
        <v>71</v>
      </c>
      <c r="K151">
        <f t="shared" si="32"/>
        <v>2</v>
      </c>
      <c r="M151" t="s">
        <v>1021</v>
      </c>
      <c r="N151" t="s">
        <v>1048</v>
      </c>
      <c r="O151">
        <f t="shared" si="33"/>
        <v>14</v>
      </c>
      <c r="P151">
        <f t="shared" si="34"/>
        <v>50</v>
      </c>
      <c r="Q151">
        <f t="shared" si="35"/>
        <v>6</v>
      </c>
      <c r="S151" t="s">
        <v>2013</v>
      </c>
      <c r="T151" t="s">
        <v>885</v>
      </c>
      <c r="U151">
        <f t="shared" si="36"/>
        <v>5</v>
      </c>
      <c r="V151">
        <f t="shared" si="37"/>
        <v>55</v>
      </c>
      <c r="W151">
        <f t="shared" si="38"/>
        <v>12</v>
      </c>
    </row>
    <row r="152" spans="1:23" x14ac:dyDescent="0.2">
      <c r="A152" t="s">
        <v>2013</v>
      </c>
      <c r="B152" t="s">
        <v>609</v>
      </c>
      <c r="C152">
        <f t="shared" si="39"/>
        <v>10</v>
      </c>
      <c r="D152">
        <f t="shared" si="40"/>
        <v>63</v>
      </c>
      <c r="E152">
        <f t="shared" si="41"/>
        <v>2</v>
      </c>
      <c r="G152" t="s">
        <v>2351</v>
      </c>
      <c r="H152" t="s">
        <v>1960</v>
      </c>
      <c r="I152">
        <f t="shared" si="30"/>
        <v>10</v>
      </c>
      <c r="J152">
        <f t="shared" si="31"/>
        <v>71</v>
      </c>
      <c r="K152">
        <f t="shared" si="32"/>
        <v>2</v>
      </c>
      <c r="M152" t="s">
        <v>1021</v>
      </c>
      <c r="N152" t="s">
        <v>1054</v>
      </c>
      <c r="O152">
        <f t="shared" si="33"/>
        <v>14</v>
      </c>
      <c r="P152">
        <f t="shared" si="34"/>
        <v>51</v>
      </c>
      <c r="Q152">
        <f t="shared" si="35"/>
        <v>7</v>
      </c>
      <c r="S152" t="s">
        <v>2013</v>
      </c>
      <c r="T152" t="s">
        <v>885</v>
      </c>
      <c r="U152">
        <f t="shared" si="36"/>
        <v>5</v>
      </c>
      <c r="V152">
        <f t="shared" si="37"/>
        <v>55</v>
      </c>
      <c r="W152">
        <f t="shared" si="38"/>
        <v>12</v>
      </c>
    </row>
    <row r="153" spans="1:23" x14ac:dyDescent="0.2">
      <c r="A153" t="s">
        <v>2013</v>
      </c>
      <c r="B153" t="s">
        <v>609</v>
      </c>
      <c r="C153">
        <f t="shared" si="39"/>
        <v>10</v>
      </c>
      <c r="D153">
        <f t="shared" si="40"/>
        <v>63</v>
      </c>
      <c r="E153">
        <f t="shared" si="41"/>
        <v>2</v>
      </c>
      <c r="G153" t="s">
        <v>2351</v>
      </c>
      <c r="H153" t="s">
        <v>1960</v>
      </c>
      <c r="I153">
        <f t="shared" si="30"/>
        <v>10</v>
      </c>
      <c r="J153">
        <f t="shared" si="31"/>
        <v>71</v>
      </c>
      <c r="K153">
        <f t="shared" si="32"/>
        <v>2</v>
      </c>
      <c r="M153" t="s">
        <v>1021</v>
      </c>
      <c r="N153" t="s">
        <v>1057</v>
      </c>
      <c r="O153">
        <f t="shared" si="33"/>
        <v>14</v>
      </c>
      <c r="P153">
        <f t="shared" si="34"/>
        <v>52</v>
      </c>
      <c r="Q153">
        <f t="shared" si="35"/>
        <v>8</v>
      </c>
      <c r="S153" t="s">
        <v>2013</v>
      </c>
      <c r="T153" t="s">
        <v>885</v>
      </c>
      <c r="U153">
        <f t="shared" si="36"/>
        <v>5</v>
      </c>
      <c r="V153">
        <f t="shared" si="37"/>
        <v>55</v>
      </c>
      <c r="W153">
        <f t="shared" si="38"/>
        <v>12</v>
      </c>
    </row>
    <row r="154" spans="1:23" x14ac:dyDescent="0.2">
      <c r="A154" t="s">
        <v>2013</v>
      </c>
      <c r="B154" t="s">
        <v>609</v>
      </c>
      <c r="C154">
        <f t="shared" si="39"/>
        <v>10</v>
      </c>
      <c r="D154">
        <f t="shared" si="40"/>
        <v>63</v>
      </c>
      <c r="E154">
        <f t="shared" si="41"/>
        <v>2</v>
      </c>
      <c r="G154" t="s">
        <v>2351</v>
      </c>
      <c r="H154" t="s">
        <v>1960</v>
      </c>
      <c r="I154">
        <f t="shared" si="30"/>
        <v>10</v>
      </c>
      <c r="J154">
        <f t="shared" si="31"/>
        <v>71</v>
      </c>
      <c r="K154">
        <f t="shared" si="32"/>
        <v>2</v>
      </c>
      <c r="M154" t="s">
        <v>1021</v>
      </c>
      <c r="N154" t="s">
        <v>1060</v>
      </c>
      <c r="O154">
        <f t="shared" si="33"/>
        <v>14</v>
      </c>
      <c r="P154">
        <f t="shared" si="34"/>
        <v>53</v>
      </c>
      <c r="Q154">
        <f t="shared" si="35"/>
        <v>9</v>
      </c>
      <c r="S154" t="s">
        <v>2013</v>
      </c>
      <c r="T154" t="s">
        <v>885</v>
      </c>
      <c r="U154">
        <f t="shared" si="36"/>
        <v>5</v>
      </c>
      <c r="V154">
        <f t="shared" si="37"/>
        <v>55</v>
      </c>
      <c r="W154">
        <f t="shared" si="38"/>
        <v>12</v>
      </c>
    </row>
    <row r="155" spans="1:23" x14ac:dyDescent="0.2">
      <c r="A155" t="s">
        <v>2013</v>
      </c>
      <c r="B155" t="s">
        <v>381</v>
      </c>
      <c r="C155">
        <f t="shared" si="39"/>
        <v>10</v>
      </c>
      <c r="D155">
        <f t="shared" si="40"/>
        <v>64</v>
      </c>
      <c r="E155">
        <f t="shared" si="41"/>
        <v>3</v>
      </c>
      <c r="G155" t="s">
        <v>2351</v>
      </c>
      <c r="H155" t="s">
        <v>1960</v>
      </c>
      <c r="I155">
        <f t="shared" si="30"/>
        <v>10</v>
      </c>
      <c r="J155">
        <f t="shared" si="31"/>
        <v>71</v>
      </c>
      <c r="K155">
        <f t="shared" si="32"/>
        <v>2</v>
      </c>
      <c r="M155" t="s">
        <v>1021</v>
      </c>
      <c r="N155" t="s">
        <v>1063</v>
      </c>
      <c r="O155">
        <f t="shared" si="33"/>
        <v>14</v>
      </c>
      <c r="P155">
        <f t="shared" si="34"/>
        <v>54</v>
      </c>
      <c r="Q155">
        <f t="shared" si="35"/>
        <v>10</v>
      </c>
      <c r="S155" t="s">
        <v>2013</v>
      </c>
      <c r="T155" t="s">
        <v>885</v>
      </c>
      <c r="U155">
        <f t="shared" si="36"/>
        <v>5</v>
      </c>
      <c r="V155">
        <f t="shared" si="37"/>
        <v>55</v>
      </c>
      <c r="W155">
        <f t="shared" si="38"/>
        <v>12</v>
      </c>
    </row>
    <row r="156" spans="1:23" x14ac:dyDescent="0.2">
      <c r="A156" t="s">
        <v>2013</v>
      </c>
      <c r="B156" t="s">
        <v>381</v>
      </c>
      <c r="C156">
        <f t="shared" si="39"/>
        <v>10</v>
      </c>
      <c r="D156">
        <f t="shared" si="40"/>
        <v>64</v>
      </c>
      <c r="E156">
        <f t="shared" si="41"/>
        <v>3</v>
      </c>
      <c r="G156" t="s">
        <v>2351</v>
      </c>
      <c r="H156" t="s">
        <v>1963</v>
      </c>
      <c r="I156">
        <f t="shared" si="30"/>
        <v>10</v>
      </c>
      <c r="J156">
        <f t="shared" si="31"/>
        <v>72</v>
      </c>
      <c r="K156">
        <f t="shared" si="32"/>
        <v>3</v>
      </c>
      <c r="M156" t="s">
        <v>1021</v>
      </c>
      <c r="N156" t="s">
        <v>1066</v>
      </c>
      <c r="O156">
        <f t="shared" si="33"/>
        <v>14</v>
      </c>
      <c r="P156">
        <f t="shared" si="34"/>
        <v>55</v>
      </c>
      <c r="Q156">
        <f t="shared" si="35"/>
        <v>11</v>
      </c>
      <c r="S156" t="s">
        <v>2013</v>
      </c>
      <c r="T156" t="s">
        <v>885</v>
      </c>
      <c r="U156">
        <f t="shared" si="36"/>
        <v>5</v>
      </c>
      <c r="V156">
        <f t="shared" si="37"/>
        <v>55</v>
      </c>
      <c r="W156">
        <f t="shared" si="38"/>
        <v>12</v>
      </c>
    </row>
    <row r="157" spans="1:23" x14ac:dyDescent="0.2">
      <c r="A157" t="s">
        <v>2013</v>
      </c>
      <c r="B157" t="s">
        <v>381</v>
      </c>
      <c r="C157">
        <f t="shared" si="39"/>
        <v>10</v>
      </c>
      <c r="D157">
        <f t="shared" si="40"/>
        <v>64</v>
      </c>
      <c r="E157">
        <f t="shared" si="41"/>
        <v>3</v>
      </c>
      <c r="G157" t="s">
        <v>2351</v>
      </c>
      <c r="H157" t="s">
        <v>1963</v>
      </c>
      <c r="I157">
        <f t="shared" si="30"/>
        <v>10</v>
      </c>
      <c r="J157">
        <f t="shared" si="31"/>
        <v>72</v>
      </c>
      <c r="K157">
        <f t="shared" si="32"/>
        <v>3</v>
      </c>
      <c r="M157" t="s">
        <v>1021</v>
      </c>
      <c r="N157" t="s">
        <v>1069</v>
      </c>
      <c r="O157">
        <f t="shared" si="33"/>
        <v>14</v>
      </c>
      <c r="P157">
        <f t="shared" si="34"/>
        <v>56</v>
      </c>
      <c r="Q157">
        <f t="shared" si="35"/>
        <v>12</v>
      </c>
      <c r="S157" t="s">
        <v>2013</v>
      </c>
      <c r="T157" t="s">
        <v>885</v>
      </c>
      <c r="U157">
        <f t="shared" si="36"/>
        <v>5</v>
      </c>
      <c r="V157">
        <f t="shared" si="37"/>
        <v>55</v>
      </c>
      <c r="W157">
        <f t="shared" si="38"/>
        <v>12</v>
      </c>
    </row>
    <row r="158" spans="1:23" x14ac:dyDescent="0.2">
      <c r="A158" t="s">
        <v>2013</v>
      </c>
      <c r="B158" t="s">
        <v>381</v>
      </c>
      <c r="C158">
        <f t="shared" si="39"/>
        <v>10</v>
      </c>
      <c r="D158">
        <f t="shared" si="40"/>
        <v>64</v>
      </c>
      <c r="E158">
        <f t="shared" si="41"/>
        <v>3</v>
      </c>
      <c r="G158" t="s">
        <v>2351</v>
      </c>
      <c r="H158" t="s">
        <v>1963</v>
      </c>
      <c r="I158">
        <f t="shared" si="30"/>
        <v>10</v>
      </c>
      <c r="J158">
        <f t="shared" si="31"/>
        <v>72</v>
      </c>
      <c r="K158">
        <f t="shared" si="32"/>
        <v>3</v>
      </c>
      <c r="M158" t="s">
        <v>1021</v>
      </c>
      <c r="N158" t="s">
        <v>1072</v>
      </c>
      <c r="O158">
        <f t="shared" si="33"/>
        <v>14</v>
      </c>
      <c r="P158">
        <f t="shared" si="34"/>
        <v>57</v>
      </c>
      <c r="Q158">
        <f t="shared" si="35"/>
        <v>13</v>
      </c>
      <c r="S158" t="s">
        <v>2013</v>
      </c>
      <c r="T158" t="s">
        <v>885</v>
      </c>
      <c r="U158">
        <f t="shared" si="36"/>
        <v>5</v>
      </c>
      <c r="V158">
        <f t="shared" si="37"/>
        <v>55</v>
      </c>
      <c r="W158">
        <f t="shared" si="38"/>
        <v>12</v>
      </c>
    </row>
    <row r="159" spans="1:23" x14ac:dyDescent="0.2">
      <c r="A159" t="s">
        <v>2013</v>
      </c>
      <c r="B159" t="s">
        <v>381</v>
      </c>
      <c r="C159">
        <f t="shared" si="39"/>
        <v>10</v>
      </c>
      <c r="D159">
        <f t="shared" si="40"/>
        <v>64</v>
      </c>
      <c r="E159">
        <f t="shared" si="41"/>
        <v>3</v>
      </c>
      <c r="G159" t="s">
        <v>2351</v>
      </c>
      <c r="H159" t="s">
        <v>1963</v>
      </c>
      <c r="I159">
        <f t="shared" si="30"/>
        <v>10</v>
      </c>
      <c r="J159">
        <f t="shared" si="31"/>
        <v>72</v>
      </c>
      <c r="K159">
        <f t="shared" si="32"/>
        <v>3</v>
      </c>
      <c r="M159" t="s">
        <v>1021</v>
      </c>
      <c r="N159" t="s">
        <v>1075</v>
      </c>
      <c r="O159">
        <f t="shared" si="33"/>
        <v>14</v>
      </c>
      <c r="P159">
        <f t="shared" si="34"/>
        <v>58</v>
      </c>
      <c r="Q159">
        <f t="shared" si="35"/>
        <v>14</v>
      </c>
      <c r="S159" t="s">
        <v>2013</v>
      </c>
      <c r="T159" t="s">
        <v>891</v>
      </c>
      <c r="U159">
        <f t="shared" si="36"/>
        <v>5</v>
      </c>
      <c r="V159">
        <f t="shared" si="37"/>
        <v>56</v>
      </c>
      <c r="W159">
        <f t="shared" si="38"/>
        <v>13</v>
      </c>
    </row>
    <row r="160" spans="1:23" x14ac:dyDescent="0.2">
      <c r="A160" t="s">
        <v>2013</v>
      </c>
      <c r="B160" t="s">
        <v>381</v>
      </c>
      <c r="C160">
        <f t="shared" si="39"/>
        <v>10</v>
      </c>
      <c r="D160">
        <f t="shared" si="40"/>
        <v>64</v>
      </c>
      <c r="E160">
        <f t="shared" si="41"/>
        <v>3</v>
      </c>
      <c r="G160" t="s">
        <v>2351</v>
      </c>
      <c r="H160" t="s">
        <v>1963</v>
      </c>
      <c r="I160">
        <f t="shared" si="30"/>
        <v>10</v>
      </c>
      <c r="J160">
        <f t="shared" si="31"/>
        <v>72</v>
      </c>
      <c r="K160">
        <f t="shared" si="32"/>
        <v>3</v>
      </c>
      <c r="M160" t="s">
        <v>1021</v>
      </c>
      <c r="N160" t="s">
        <v>1078</v>
      </c>
      <c r="O160">
        <f t="shared" si="33"/>
        <v>14</v>
      </c>
      <c r="P160">
        <f t="shared" si="34"/>
        <v>59</v>
      </c>
      <c r="Q160">
        <f t="shared" si="35"/>
        <v>15</v>
      </c>
      <c r="S160" t="s">
        <v>2013</v>
      </c>
      <c r="T160" t="s">
        <v>891</v>
      </c>
      <c r="U160">
        <f t="shared" si="36"/>
        <v>5</v>
      </c>
      <c r="V160">
        <f t="shared" si="37"/>
        <v>56</v>
      </c>
      <c r="W160">
        <f t="shared" si="38"/>
        <v>13</v>
      </c>
    </row>
    <row r="161" spans="1:23" x14ac:dyDescent="0.2">
      <c r="A161" t="s">
        <v>2013</v>
      </c>
      <c r="B161" t="s">
        <v>381</v>
      </c>
      <c r="C161">
        <f t="shared" si="39"/>
        <v>10</v>
      </c>
      <c r="D161">
        <f t="shared" si="40"/>
        <v>64</v>
      </c>
      <c r="E161">
        <f t="shared" si="41"/>
        <v>3</v>
      </c>
      <c r="G161" t="s">
        <v>2351</v>
      </c>
      <c r="H161" t="s">
        <v>1963</v>
      </c>
      <c r="I161">
        <f t="shared" si="30"/>
        <v>10</v>
      </c>
      <c r="J161">
        <f t="shared" si="31"/>
        <v>72</v>
      </c>
      <c r="K161">
        <f t="shared" si="32"/>
        <v>3</v>
      </c>
      <c r="M161" t="s">
        <v>1021</v>
      </c>
      <c r="N161" t="s">
        <v>2722</v>
      </c>
      <c r="O161">
        <f t="shared" si="33"/>
        <v>14</v>
      </c>
      <c r="P161">
        <f t="shared" si="34"/>
        <v>60</v>
      </c>
      <c r="Q161">
        <f t="shared" si="35"/>
        <v>16</v>
      </c>
      <c r="S161" t="s">
        <v>2013</v>
      </c>
      <c r="T161" t="s">
        <v>891</v>
      </c>
      <c r="U161">
        <f t="shared" si="36"/>
        <v>5</v>
      </c>
      <c r="V161">
        <f t="shared" si="37"/>
        <v>56</v>
      </c>
      <c r="W161">
        <f t="shared" si="38"/>
        <v>13</v>
      </c>
    </row>
    <row r="162" spans="1:23" x14ac:dyDescent="0.2">
      <c r="A162" t="s">
        <v>2013</v>
      </c>
      <c r="B162" t="s">
        <v>381</v>
      </c>
      <c r="C162">
        <f t="shared" si="39"/>
        <v>10</v>
      </c>
      <c r="D162">
        <f t="shared" si="40"/>
        <v>64</v>
      </c>
      <c r="E162">
        <f t="shared" si="41"/>
        <v>3</v>
      </c>
      <c r="G162" t="s">
        <v>2351</v>
      </c>
      <c r="H162" t="s">
        <v>1965</v>
      </c>
      <c r="I162">
        <f t="shared" si="30"/>
        <v>10</v>
      </c>
      <c r="J162">
        <f t="shared" si="31"/>
        <v>73</v>
      </c>
      <c r="K162">
        <f t="shared" si="32"/>
        <v>4</v>
      </c>
      <c r="M162" t="s">
        <v>1021</v>
      </c>
      <c r="N162" t="s">
        <v>2725</v>
      </c>
      <c r="O162">
        <f t="shared" si="33"/>
        <v>14</v>
      </c>
      <c r="P162">
        <f t="shared" si="34"/>
        <v>61</v>
      </c>
      <c r="Q162">
        <f t="shared" si="35"/>
        <v>17</v>
      </c>
      <c r="S162" t="s">
        <v>2013</v>
      </c>
      <c r="T162" t="s">
        <v>891</v>
      </c>
      <c r="U162">
        <f t="shared" si="36"/>
        <v>5</v>
      </c>
      <c r="V162">
        <f t="shared" si="37"/>
        <v>56</v>
      </c>
      <c r="W162">
        <f t="shared" si="38"/>
        <v>13</v>
      </c>
    </row>
    <row r="163" spans="1:23" x14ac:dyDescent="0.2">
      <c r="A163" t="s">
        <v>2013</v>
      </c>
      <c r="B163" t="s">
        <v>381</v>
      </c>
      <c r="C163">
        <f t="shared" si="39"/>
        <v>10</v>
      </c>
      <c r="D163">
        <f t="shared" si="40"/>
        <v>64</v>
      </c>
      <c r="E163">
        <f t="shared" si="41"/>
        <v>3</v>
      </c>
      <c r="G163" t="s">
        <v>2351</v>
      </c>
      <c r="H163" t="s">
        <v>1965</v>
      </c>
      <c r="I163">
        <f t="shared" si="30"/>
        <v>10</v>
      </c>
      <c r="J163">
        <f t="shared" si="31"/>
        <v>73</v>
      </c>
      <c r="K163">
        <f t="shared" si="32"/>
        <v>4</v>
      </c>
      <c r="M163" t="s">
        <v>1021</v>
      </c>
      <c r="N163" t="s">
        <v>2731</v>
      </c>
      <c r="O163">
        <f t="shared" si="33"/>
        <v>14</v>
      </c>
      <c r="P163">
        <f t="shared" si="34"/>
        <v>62</v>
      </c>
      <c r="Q163">
        <f t="shared" si="35"/>
        <v>18</v>
      </c>
      <c r="S163" t="s">
        <v>2013</v>
      </c>
      <c r="T163" t="s">
        <v>891</v>
      </c>
      <c r="U163">
        <f t="shared" si="36"/>
        <v>5</v>
      </c>
      <c r="V163">
        <f t="shared" si="37"/>
        <v>56</v>
      </c>
      <c r="W163">
        <f t="shared" si="38"/>
        <v>13</v>
      </c>
    </row>
    <row r="164" spans="1:23" x14ac:dyDescent="0.2">
      <c r="A164" t="s">
        <v>2013</v>
      </c>
      <c r="B164" t="s">
        <v>381</v>
      </c>
      <c r="C164">
        <f t="shared" si="39"/>
        <v>10</v>
      </c>
      <c r="D164">
        <f t="shared" si="40"/>
        <v>64</v>
      </c>
      <c r="E164">
        <f t="shared" si="41"/>
        <v>3</v>
      </c>
      <c r="G164" t="s">
        <v>2351</v>
      </c>
      <c r="H164" t="s">
        <v>1965</v>
      </c>
      <c r="I164">
        <f t="shared" si="30"/>
        <v>10</v>
      </c>
      <c r="J164">
        <f t="shared" si="31"/>
        <v>73</v>
      </c>
      <c r="K164">
        <f t="shared" si="32"/>
        <v>4</v>
      </c>
      <c r="M164" t="s">
        <v>1021</v>
      </c>
      <c r="N164" t="s">
        <v>2734</v>
      </c>
      <c r="O164">
        <f t="shared" si="33"/>
        <v>14</v>
      </c>
      <c r="P164">
        <f t="shared" si="34"/>
        <v>63</v>
      </c>
      <c r="Q164">
        <f t="shared" si="35"/>
        <v>19</v>
      </c>
      <c r="S164" t="s">
        <v>2013</v>
      </c>
      <c r="T164" t="s">
        <v>895</v>
      </c>
      <c r="U164">
        <f t="shared" si="36"/>
        <v>5</v>
      </c>
      <c r="V164">
        <f t="shared" si="37"/>
        <v>57</v>
      </c>
      <c r="W164">
        <f t="shared" si="38"/>
        <v>14</v>
      </c>
    </row>
    <row r="165" spans="1:23" x14ac:dyDescent="0.2">
      <c r="A165" t="s">
        <v>2013</v>
      </c>
      <c r="B165" t="s">
        <v>381</v>
      </c>
      <c r="C165">
        <f t="shared" si="39"/>
        <v>10</v>
      </c>
      <c r="D165">
        <f t="shared" si="40"/>
        <v>64</v>
      </c>
      <c r="E165">
        <f t="shared" si="41"/>
        <v>3</v>
      </c>
      <c r="G165" t="s">
        <v>2351</v>
      </c>
      <c r="H165" t="s">
        <v>1965</v>
      </c>
      <c r="I165">
        <f t="shared" si="30"/>
        <v>10</v>
      </c>
      <c r="J165">
        <f t="shared" si="31"/>
        <v>73</v>
      </c>
      <c r="K165">
        <f t="shared" si="32"/>
        <v>4</v>
      </c>
      <c r="M165" t="s">
        <v>1021</v>
      </c>
      <c r="N165" t="s">
        <v>2740</v>
      </c>
      <c r="O165">
        <f t="shared" si="33"/>
        <v>14</v>
      </c>
      <c r="P165">
        <f t="shared" si="34"/>
        <v>64</v>
      </c>
      <c r="Q165">
        <f t="shared" si="35"/>
        <v>20</v>
      </c>
      <c r="S165" t="s">
        <v>2013</v>
      </c>
      <c r="T165" t="s">
        <v>895</v>
      </c>
      <c r="U165">
        <f t="shared" si="36"/>
        <v>5</v>
      </c>
      <c r="V165">
        <f t="shared" si="37"/>
        <v>57</v>
      </c>
      <c r="W165">
        <f t="shared" si="38"/>
        <v>14</v>
      </c>
    </row>
    <row r="166" spans="1:23" x14ac:dyDescent="0.2">
      <c r="A166" t="s">
        <v>2013</v>
      </c>
      <c r="B166" t="s">
        <v>381</v>
      </c>
      <c r="C166">
        <f t="shared" si="39"/>
        <v>10</v>
      </c>
      <c r="D166">
        <f t="shared" si="40"/>
        <v>64</v>
      </c>
      <c r="E166">
        <f t="shared" si="41"/>
        <v>3</v>
      </c>
      <c r="G166" t="s">
        <v>2351</v>
      </c>
      <c r="H166" t="s">
        <v>1965</v>
      </c>
      <c r="I166">
        <f t="shared" si="30"/>
        <v>10</v>
      </c>
      <c r="J166">
        <f t="shared" si="31"/>
        <v>73</v>
      </c>
      <c r="K166">
        <f t="shared" si="32"/>
        <v>4</v>
      </c>
      <c r="M166" t="s">
        <v>1021</v>
      </c>
      <c r="N166" t="s">
        <v>2746</v>
      </c>
      <c r="O166">
        <f t="shared" si="33"/>
        <v>14</v>
      </c>
      <c r="P166">
        <f t="shared" si="34"/>
        <v>65</v>
      </c>
      <c r="Q166">
        <f t="shared" si="35"/>
        <v>21</v>
      </c>
      <c r="S166" t="s">
        <v>2013</v>
      </c>
      <c r="T166" t="s">
        <v>895</v>
      </c>
      <c r="U166">
        <f t="shared" si="36"/>
        <v>5</v>
      </c>
      <c r="V166">
        <f t="shared" si="37"/>
        <v>57</v>
      </c>
      <c r="W166">
        <f t="shared" si="38"/>
        <v>14</v>
      </c>
    </row>
    <row r="167" spans="1:23" x14ac:dyDescent="0.2">
      <c r="A167" t="s">
        <v>2013</v>
      </c>
      <c r="B167" t="s">
        <v>381</v>
      </c>
      <c r="C167">
        <f t="shared" si="39"/>
        <v>10</v>
      </c>
      <c r="D167">
        <f t="shared" si="40"/>
        <v>64</v>
      </c>
      <c r="E167">
        <f t="shared" si="41"/>
        <v>3</v>
      </c>
      <c r="G167" t="s">
        <v>2351</v>
      </c>
      <c r="H167" t="s">
        <v>1965</v>
      </c>
      <c r="I167">
        <f t="shared" si="30"/>
        <v>10</v>
      </c>
      <c r="J167">
        <f t="shared" si="31"/>
        <v>73</v>
      </c>
      <c r="K167">
        <f t="shared" si="32"/>
        <v>4</v>
      </c>
      <c r="M167" t="s">
        <v>1021</v>
      </c>
      <c r="N167" t="s">
        <v>2752</v>
      </c>
      <c r="O167">
        <f t="shared" si="33"/>
        <v>14</v>
      </c>
      <c r="P167">
        <f t="shared" si="34"/>
        <v>66</v>
      </c>
      <c r="Q167">
        <f t="shared" si="35"/>
        <v>22</v>
      </c>
      <c r="S167" t="s">
        <v>2013</v>
      </c>
      <c r="T167" t="s">
        <v>895</v>
      </c>
      <c r="U167">
        <f t="shared" si="36"/>
        <v>5</v>
      </c>
      <c r="V167">
        <f t="shared" si="37"/>
        <v>57</v>
      </c>
      <c r="W167">
        <f t="shared" si="38"/>
        <v>14</v>
      </c>
    </row>
    <row r="168" spans="1:23" x14ac:dyDescent="0.2">
      <c r="A168" t="s">
        <v>2013</v>
      </c>
      <c r="B168" t="s">
        <v>2014</v>
      </c>
      <c r="C168">
        <f t="shared" si="39"/>
        <v>10</v>
      </c>
      <c r="D168">
        <f t="shared" si="40"/>
        <v>65</v>
      </c>
      <c r="E168">
        <f t="shared" si="41"/>
        <v>4</v>
      </c>
      <c r="G168" t="s">
        <v>2351</v>
      </c>
      <c r="H168" t="s">
        <v>1965</v>
      </c>
      <c r="I168">
        <f t="shared" si="30"/>
        <v>10</v>
      </c>
      <c r="J168">
        <f t="shared" si="31"/>
        <v>73</v>
      </c>
      <c r="K168">
        <f t="shared" si="32"/>
        <v>4</v>
      </c>
      <c r="M168" t="s">
        <v>1021</v>
      </c>
      <c r="N168" t="s">
        <v>2756</v>
      </c>
      <c r="O168">
        <f t="shared" si="33"/>
        <v>14</v>
      </c>
      <c r="P168">
        <f t="shared" si="34"/>
        <v>67</v>
      </c>
      <c r="Q168">
        <f t="shared" si="35"/>
        <v>23</v>
      </c>
      <c r="S168" t="s">
        <v>2013</v>
      </c>
      <c r="T168" t="s">
        <v>1322</v>
      </c>
      <c r="U168">
        <f t="shared" si="36"/>
        <v>5</v>
      </c>
      <c r="V168">
        <f t="shared" si="37"/>
        <v>58</v>
      </c>
      <c r="W168">
        <f t="shared" si="38"/>
        <v>15</v>
      </c>
    </row>
    <row r="169" spans="1:23" x14ac:dyDescent="0.2">
      <c r="A169" t="s">
        <v>2013</v>
      </c>
      <c r="B169" t="s">
        <v>2014</v>
      </c>
      <c r="C169">
        <f t="shared" si="39"/>
        <v>10</v>
      </c>
      <c r="D169">
        <f t="shared" si="40"/>
        <v>65</v>
      </c>
      <c r="E169">
        <f t="shared" si="41"/>
        <v>4</v>
      </c>
      <c r="G169" t="s">
        <v>2351</v>
      </c>
      <c r="H169" t="s">
        <v>1965</v>
      </c>
      <c r="I169">
        <f t="shared" si="30"/>
        <v>10</v>
      </c>
      <c r="J169">
        <f t="shared" si="31"/>
        <v>73</v>
      </c>
      <c r="K169">
        <f t="shared" si="32"/>
        <v>4</v>
      </c>
      <c r="M169" t="s">
        <v>1021</v>
      </c>
      <c r="N169" t="s">
        <v>2762</v>
      </c>
      <c r="O169">
        <f t="shared" si="33"/>
        <v>14</v>
      </c>
      <c r="P169">
        <f t="shared" si="34"/>
        <v>68</v>
      </c>
      <c r="Q169">
        <f t="shared" si="35"/>
        <v>24</v>
      </c>
      <c r="S169" t="s">
        <v>2013</v>
      </c>
      <c r="T169" t="s">
        <v>1322</v>
      </c>
      <c r="U169">
        <f t="shared" si="36"/>
        <v>5</v>
      </c>
      <c r="V169">
        <f t="shared" si="37"/>
        <v>58</v>
      </c>
      <c r="W169">
        <f t="shared" si="38"/>
        <v>15</v>
      </c>
    </row>
    <row r="170" spans="1:23" x14ac:dyDescent="0.2">
      <c r="A170" t="s">
        <v>2013</v>
      </c>
      <c r="B170" t="s">
        <v>2014</v>
      </c>
      <c r="C170">
        <f t="shared" si="39"/>
        <v>10</v>
      </c>
      <c r="D170">
        <f t="shared" si="40"/>
        <v>65</v>
      </c>
      <c r="E170">
        <f t="shared" si="41"/>
        <v>4</v>
      </c>
      <c r="G170" t="s">
        <v>2351</v>
      </c>
      <c r="H170" t="s">
        <v>1965</v>
      </c>
      <c r="I170">
        <f t="shared" si="30"/>
        <v>10</v>
      </c>
      <c r="J170">
        <f t="shared" si="31"/>
        <v>73</v>
      </c>
      <c r="K170">
        <f t="shared" si="32"/>
        <v>4</v>
      </c>
      <c r="M170" t="s">
        <v>1021</v>
      </c>
      <c r="N170" t="s">
        <v>2768</v>
      </c>
      <c r="O170">
        <f t="shared" si="33"/>
        <v>14</v>
      </c>
      <c r="P170">
        <f t="shared" si="34"/>
        <v>69</v>
      </c>
      <c r="Q170">
        <f t="shared" si="35"/>
        <v>25</v>
      </c>
      <c r="S170" t="s">
        <v>2013</v>
      </c>
      <c r="T170" t="s">
        <v>1322</v>
      </c>
      <c r="U170">
        <f t="shared" si="36"/>
        <v>5</v>
      </c>
      <c r="V170">
        <f t="shared" si="37"/>
        <v>58</v>
      </c>
      <c r="W170">
        <f t="shared" si="38"/>
        <v>15</v>
      </c>
    </row>
    <row r="171" spans="1:23" x14ac:dyDescent="0.2">
      <c r="A171" t="s">
        <v>2013</v>
      </c>
      <c r="B171" t="s">
        <v>2014</v>
      </c>
      <c r="C171">
        <f t="shared" si="39"/>
        <v>10</v>
      </c>
      <c r="D171">
        <f t="shared" si="40"/>
        <v>65</v>
      </c>
      <c r="E171">
        <f t="shared" si="41"/>
        <v>4</v>
      </c>
      <c r="G171" t="s">
        <v>2351</v>
      </c>
      <c r="H171" t="s">
        <v>1965</v>
      </c>
      <c r="I171">
        <f t="shared" si="30"/>
        <v>10</v>
      </c>
      <c r="J171">
        <f t="shared" si="31"/>
        <v>73</v>
      </c>
      <c r="K171">
        <f t="shared" si="32"/>
        <v>4</v>
      </c>
      <c r="M171" t="s">
        <v>1021</v>
      </c>
      <c r="N171" t="s">
        <v>2771</v>
      </c>
      <c r="O171">
        <f t="shared" si="33"/>
        <v>14</v>
      </c>
      <c r="P171">
        <f t="shared" si="34"/>
        <v>70</v>
      </c>
      <c r="Q171">
        <f t="shared" si="35"/>
        <v>26</v>
      </c>
      <c r="S171" t="s">
        <v>2013</v>
      </c>
      <c r="T171" t="s">
        <v>1322</v>
      </c>
      <c r="U171">
        <f t="shared" si="36"/>
        <v>5</v>
      </c>
      <c r="V171">
        <f t="shared" si="37"/>
        <v>58</v>
      </c>
      <c r="W171">
        <f t="shared" si="38"/>
        <v>15</v>
      </c>
    </row>
    <row r="172" spans="1:23" x14ac:dyDescent="0.2">
      <c r="A172" t="s">
        <v>2013</v>
      </c>
      <c r="B172" t="s">
        <v>2014</v>
      </c>
      <c r="C172">
        <f t="shared" si="39"/>
        <v>10</v>
      </c>
      <c r="D172">
        <f t="shared" si="40"/>
        <v>65</v>
      </c>
      <c r="E172">
        <f t="shared" si="41"/>
        <v>4</v>
      </c>
      <c r="G172" t="s">
        <v>2351</v>
      </c>
      <c r="H172" t="s">
        <v>1965</v>
      </c>
      <c r="I172">
        <f t="shared" si="30"/>
        <v>10</v>
      </c>
      <c r="J172">
        <f t="shared" si="31"/>
        <v>73</v>
      </c>
      <c r="K172">
        <f t="shared" si="32"/>
        <v>4</v>
      </c>
      <c r="M172" t="s">
        <v>1021</v>
      </c>
      <c r="N172" t="s">
        <v>2774</v>
      </c>
      <c r="O172">
        <f t="shared" si="33"/>
        <v>14</v>
      </c>
      <c r="P172">
        <f t="shared" si="34"/>
        <v>71</v>
      </c>
      <c r="Q172">
        <f t="shared" si="35"/>
        <v>27</v>
      </c>
      <c r="S172" t="s">
        <v>2013</v>
      </c>
      <c r="T172" t="s">
        <v>1322</v>
      </c>
      <c r="U172">
        <f t="shared" si="36"/>
        <v>5</v>
      </c>
      <c r="V172">
        <f t="shared" si="37"/>
        <v>58</v>
      </c>
      <c r="W172">
        <f t="shared" si="38"/>
        <v>15</v>
      </c>
    </row>
    <row r="173" spans="1:23" x14ac:dyDescent="0.2">
      <c r="A173" t="s">
        <v>2013</v>
      </c>
      <c r="B173" t="s">
        <v>2014</v>
      </c>
      <c r="C173">
        <f t="shared" si="39"/>
        <v>10</v>
      </c>
      <c r="D173">
        <f t="shared" si="40"/>
        <v>65</v>
      </c>
      <c r="E173">
        <f t="shared" si="41"/>
        <v>4</v>
      </c>
      <c r="G173" t="s">
        <v>2351</v>
      </c>
      <c r="H173" t="s">
        <v>1965</v>
      </c>
      <c r="I173">
        <f t="shared" si="30"/>
        <v>10</v>
      </c>
      <c r="J173">
        <f t="shared" si="31"/>
        <v>73</v>
      </c>
      <c r="K173">
        <f t="shared" si="32"/>
        <v>4</v>
      </c>
      <c r="M173" t="s">
        <v>1021</v>
      </c>
      <c r="N173" t="s">
        <v>2777</v>
      </c>
      <c r="O173">
        <f t="shared" si="33"/>
        <v>14</v>
      </c>
      <c r="P173">
        <f t="shared" si="34"/>
        <v>72</v>
      </c>
      <c r="Q173">
        <f t="shared" si="35"/>
        <v>28</v>
      </c>
      <c r="S173" t="s">
        <v>2013</v>
      </c>
      <c r="T173" t="s">
        <v>1322</v>
      </c>
      <c r="U173">
        <f t="shared" si="36"/>
        <v>5</v>
      </c>
      <c r="V173">
        <f t="shared" si="37"/>
        <v>58</v>
      </c>
      <c r="W173">
        <f t="shared" si="38"/>
        <v>15</v>
      </c>
    </row>
    <row r="174" spans="1:23" x14ac:dyDescent="0.2">
      <c r="A174" t="s">
        <v>2013</v>
      </c>
      <c r="B174" t="s">
        <v>2014</v>
      </c>
      <c r="C174">
        <f t="shared" si="39"/>
        <v>10</v>
      </c>
      <c r="D174">
        <f t="shared" si="40"/>
        <v>65</v>
      </c>
      <c r="E174">
        <f t="shared" si="41"/>
        <v>4</v>
      </c>
      <c r="G174" t="s">
        <v>2351</v>
      </c>
      <c r="H174" t="s">
        <v>1965</v>
      </c>
      <c r="I174">
        <f t="shared" si="30"/>
        <v>10</v>
      </c>
      <c r="J174">
        <f t="shared" si="31"/>
        <v>73</v>
      </c>
      <c r="K174">
        <f t="shared" si="32"/>
        <v>4</v>
      </c>
      <c r="M174" t="s">
        <v>1021</v>
      </c>
      <c r="N174" t="s">
        <v>525</v>
      </c>
      <c r="O174">
        <f t="shared" si="33"/>
        <v>14</v>
      </c>
      <c r="P174">
        <f t="shared" si="34"/>
        <v>73</v>
      </c>
      <c r="Q174">
        <f t="shared" si="35"/>
        <v>29</v>
      </c>
      <c r="S174" t="s">
        <v>2013</v>
      </c>
      <c r="T174" t="s">
        <v>1322</v>
      </c>
      <c r="U174">
        <f t="shared" si="36"/>
        <v>5</v>
      </c>
      <c r="V174">
        <f t="shared" si="37"/>
        <v>58</v>
      </c>
      <c r="W174">
        <f t="shared" si="38"/>
        <v>15</v>
      </c>
    </row>
    <row r="175" spans="1:23" x14ac:dyDescent="0.2">
      <c r="A175" t="s">
        <v>2013</v>
      </c>
      <c r="B175" t="s">
        <v>304</v>
      </c>
      <c r="C175">
        <f t="shared" si="39"/>
        <v>10</v>
      </c>
      <c r="D175">
        <f t="shared" si="40"/>
        <v>66</v>
      </c>
      <c r="E175">
        <f t="shared" si="41"/>
        <v>5</v>
      </c>
      <c r="G175" t="s">
        <v>2351</v>
      </c>
      <c r="H175" t="s">
        <v>1870</v>
      </c>
      <c r="I175">
        <f t="shared" si="30"/>
        <v>10</v>
      </c>
      <c r="J175">
        <f t="shared" si="31"/>
        <v>74</v>
      </c>
      <c r="K175">
        <f t="shared" si="32"/>
        <v>5</v>
      </c>
      <c r="M175" t="s">
        <v>2060</v>
      </c>
      <c r="N175" t="s">
        <v>2062</v>
      </c>
      <c r="O175">
        <f t="shared" si="33"/>
        <v>15</v>
      </c>
      <c r="P175">
        <f t="shared" si="34"/>
        <v>74</v>
      </c>
      <c r="Q175">
        <f t="shared" si="35"/>
        <v>1</v>
      </c>
      <c r="S175" t="s">
        <v>2013</v>
      </c>
      <c r="T175" t="s">
        <v>1322</v>
      </c>
      <c r="U175">
        <f t="shared" si="36"/>
        <v>5</v>
      </c>
      <c r="V175">
        <f t="shared" si="37"/>
        <v>58</v>
      </c>
      <c r="W175">
        <f t="shared" si="38"/>
        <v>15</v>
      </c>
    </row>
    <row r="176" spans="1:23" x14ac:dyDescent="0.2">
      <c r="A176" t="s">
        <v>2013</v>
      </c>
      <c r="B176" t="s">
        <v>304</v>
      </c>
      <c r="C176">
        <f t="shared" si="39"/>
        <v>10</v>
      </c>
      <c r="D176">
        <f t="shared" si="40"/>
        <v>66</v>
      </c>
      <c r="E176">
        <f t="shared" si="41"/>
        <v>5</v>
      </c>
      <c r="G176" t="s">
        <v>2351</v>
      </c>
      <c r="H176" t="s">
        <v>1870</v>
      </c>
      <c r="I176">
        <f t="shared" si="30"/>
        <v>10</v>
      </c>
      <c r="J176">
        <f t="shared" si="31"/>
        <v>74</v>
      </c>
      <c r="K176">
        <f t="shared" si="32"/>
        <v>5</v>
      </c>
      <c r="M176" t="s">
        <v>2060</v>
      </c>
      <c r="N176" t="s">
        <v>2062</v>
      </c>
      <c r="O176">
        <f t="shared" si="33"/>
        <v>15</v>
      </c>
      <c r="P176">
        <f t="shared" si="34"/>
        <v>74</v>
      </c>
      <c r="Q176">
        <f t="shared" si="35"/>
        <v>1</v>
      </c>
      <c r="S176" t="s">
        <v>2013</v>
      </c>
      <c r="T176" t="s">
        <v>1322</v>
      </c>
      <c r="U176">
        <f t="shared" si="36"/>
        <v>5</v>
      </c>
      <c r="V176">
        <f t="shared" si="37"/>
        <v>58</v>
      </c>
      <c r="W176">
        <f t="shared" si="38"/>
        <v>15</v>
      </c>
    </row>
    <row r="177" spans="1:23" x14ac:dyDescent="0.2">
      <c r="A177" t="s">
        <v>2013</v>
      </c>
      <c r="B177" t="s">
        <v>304</v>
      </c>
      <c r="C177">
        <f t="shared" si="39"/>
        <v>10</v>
      </c>
      <c r="D177">
        <f t="shared" si="40"/>
        <v>66</v>
      </c>
      <c r="E177">
        <f t="shared" si="41"/>
        <v>5</v>
      </c>
      <c r="G177" t="s">
        <v>2351</v>
      </c>
      <c r="H177" t="s">
        <v>1870</v>
      </c>
      <c r="I177">
        <f t="shared" si="30"/>
        <v>10</v>
      </c>
      <c r="J177">
        <f t="shared" si="31"/>
        <v>74</v>
      </c>
      <c r="K177">
        <f t="shared" si="32"/>
        <v>5</v>
      </c>
      <c r="M177" t="s">
        <v>2060</v>
      </c>
      <c r="N177" t="s">
        <v>2062</v>
      </c>
      <c r="O177">
        <f t="shared" si="33"/>
        <v>15</v>
      </c>
      <c r="P177">
        <f t="shared" si="34"/>
        <v>74</v>
      </c>
      <c r="Q177">
        <f t="shared" si="35"/>
        <v>1</v>
      </c>
      <c r="S177" t="s">
        <v>2013</v>
      </c>
      <c r="T177" t="s">
        <v>1322</v>
      </c>
      <c r="U177">
        <f t="shared" si="36"/>
        <v>5</v>
      </c>
      <c r="V177">
        <f t="shared" si="37"/>
        <v>58</v>
      </c>
      <c r="W177">
        <f t="shared" si="38"/>
        <v>15</v>
      </c>
    </row>
    <row r="178" spans="1:23" x14ac:dyDescent="0.2">
      <c r="A178" t="s">
        <v>2013</v>
      </c>
      <c r="B178" t="s">
        <v>304</v>
      </c>
      <c r="C178">
        <f t="shared" si="39"/>
        <v>10</v>
      </c>
      <c r="D178">
        <f t="shared" si="40"/>
        <v>66</v>
      </c>
      <c r="E178">
        <f t="shared" si="41"/>
        <v>5</v>
      </c>
      <c r="G178" t="s">
        <v>2351</v>
      </c>
      <c r="H178" t="s">
        <v>1870</v>
      </c>
      <c r="I178">
        <f t="shared" si="30"/>
        <v>10</v>
      </c>
      <c r="J178">
        <f t="shared" si="31"/>
        <v>74</v>
      </c>
      <c r="K178">
        <f t="shared" si="32"/>
        <v>5</v>
      </c>
      <c r="M178" t="s">
        <v>2060</v>
      </c>
      <c r="N178" t="s">
        <v>845</v>
      </c>
      <c r="O178">
        <f t="shared" si="33"/>
        <v>15</v>
      </c>
      <c r="P178">
        <f t="shared" si="34"/>
        <v>75</v>
      </c>
      <c r="Q178">
        <f t="shared" si="35"/>
        <v>2</v>
      </c>
      <c r="S178" t="s">
        <v>2013</v>
      </c>
      <c r="T178" t="s">
        <v>1322</v>
      </c>
      <c r="U178">
        <f t="shared" si="36"/>
        <v>5</v>
      </c>
      <c r="V178">
        <f t="shared" si="37"/>
        <v>58</v>
      </c>
      <c r="W178">
        <f t="shared" si="38"/>
        <v>15</v>
      </c>
    </row>
    <row r="179" spans="1:23" x14ac:dyDescent="0.2">
      <c r="A179" t="s">
        <v>2013</v>
      </c>
      <c r="B179" t="s">
        <v>1313</v>
      </c>
      <c r="C179">
        <f t="shared" si="39"/>
        <v>10</v>
      </c>
      <c r="D179">
        <f t="shared" si="40"/>
        <v>67</v>
      </c>
      <c r="E179">
        <f t="shared" si="41"/>
        <v>6</v>
      </c>
      <c r="G179" t="s">
        <v>2351</v>
      </c>
      <c r="H179" t="s">
        <v>1870</v>
      </c>
      <c r="I179">
        <f t="shared" si="30"/>
        <v>10</v>
      </c>
      <c r="J179">
        <f t="shared" si="31"/>
        <v>74</v>
      </c>
      <c r="K179">
        <f t="shared" si="32"/>
        <v>5</v>
      </c>
      <c r="M179" t="s">
        <v>2060</v>
      </c>
      <c r="N179" t="s">
        <v>845</v>
      </c>
      <c r="O179">
        <f t="shared" si="33"/>
        <v>15</v>
      </c>
      <c r="P179">
        <f t="shared" si="34"/>
        <v>75</v>
      </c>
      <c r="Q179">
        <f t="shared" si="35"/>
        <v>2</v>
      </c>
      <c r="S179" t="s">
        <v>2013</v>
      </c>
      <c r="T179" t="s">
        <v>1322</v>
      </c>
      <c r="U179">
        <f t="shared" si="36"/>
        <v>5</v>
      </c>
      <c r="V179">
        <f t="shared" si="37"/>
        <v>58</v>
      </c>
      <c r="W179">
        <f t="shared" si="38"/>
        <v>15</v>
      </c>
    </row>
    <row r="180" spans="1:23" x14ac:dyDescent="0.2">
      <c r="A180" t="s">
        <v>2013</v>
      </c>
      <c r="B180" t="s">
        <v>1313</v>
      </c>
      <c r="C180">
        <f t="shared" si="39"/>
        <v>10</v>
      </c>
      <c r="D180">
        <f t="shared" si="40"/>
        <v>67</v>
      </c>
      <c r="E180">
        <f t="shared" si="41"/>
        <v>6</v>
      </c>
      <c r="G180" t="s">
        <v>2351</v>
      </c>
      <c r="H180" t="s">
        <v>1870</v>
      </c>
      <c r="I180">
        <f t="shared" si="30"/>
        <v>10</v>
      </c>
      <c r="J180">
        <f t="shared" si="31"/>
        <v>74</v>
      </c>
      <c r="K180">
        <f t="shared" si="32"/>
        <v>5</v>
      </c>
      <c r="M180" t="s">
        <v>1978</v>
      </c>
      <c r="N180" t="s">
        <v>1979</v>
      </c>
      <c r="O180">
        <f t="shared" si="33"/>
        <v>16</v>
      </c>
      <c r="P180">
        <f t="shared" si="34"/>
        <v>76</v>
      </c>
      <c r="Q180">
        <f t="shared" si="35"/>
        <v>1</v>
      </c>
      <c r="S180" t="s">
        <v>2013</v>
      </c>
      <c r="T180" t="s">
        <v>1322</v>
      </c>
      <c r="U180">
        <f t="shared" si="36"/>
        <v>5</v>
      </c>
      <c r="V180">
        <f t="shared" si="37"/>
        <v>58</v>
      </c>
      <c r="W180">
        <f t="shared" si="38"/>
        <v>15</v>
      </c>
    </row>
    <row r="181" spans="1:23" x14ac:dyDescent="0.2">
      <c r="A181" t="s">
        <v>2013</v>
      </c>
      <c r="B181" t="s">
        <v>1313</v>
      </c>
      <c r="C181">
        <f t="shared" si="39"/>
        <v>10</v>
      </c>
      <c r="D181">
        <f t="shared" si="40"/>
        <v>67</v>
      </c>
      <c r="E181">
        <f t="shared" si="41"/>
        <v>6</v>
      </c>
      <c r="G181" t="s">
        <v>2351</v>
      </c>
      <c r="H181" t="s">
        <v>1870</v>
      </c>
      <c r="I181">
        <f t="shared" si="30"/>
        <v>10</v>
      </c>
      <c r="J181">
        <f t="shared" si="31"/>
        <v>74</v>
      </c>
      <c r="K181">
        <f t="shared" si="32"/>
        <v>5</v>
      </c>
      <c r="M181" t="s">
        <v>1978</v>
      </c>
      <c r="N181" t="s">
        <v>1979</v>
      </c>
      <c r="O181">
        <f t="shared" si="33"/>
        <v>16</v>
      </c>
      <c r="P181">
        <f t="shared" si="34"/>
        <v>76</v>
      </c>
      <c r="Q181">
        <f t="shared" si="35"/>
        <v>1</v>
      </c>
      <c r="S181" t="s">
        <v>2013</v>
      </c>
      <c r="T181" t="s">
        <v>1322</v>
      </c>
      <c r="U181">
        <f t="shared" si="36"/>
        <v>5</v>
      </c>
      <c r="V181">
        <f t="shared" si="37"/>
        <v>58</v>
      </c>
      <c r="W181">
        <f t="shared" si="38"/>
        <v>15</v>
      </c>
    </row>
    <row r="182" spans="1:23" x14ac:dyDescent="0.2">
      <c r="A182" t="s">
        <v>2013</v>
      </c>
      <c r="B182" t="s">
        <v>1313</v>
      </c>
      <c r="C182">
        <f t="shared" si="39"/>
        <v>10</v>
      </c>
      <c r="D182">
        <f t="shared" si="40"/>
        <v>67</v>
      </c>
      <c r="E182">
        <f t="shared" si="41"/>
        <v>6</v>
      </c>
      <c r="G182" t="s">
        <v>2351</v>
      </c>
      <c r="H182" t="s">
        <v>1870</v>
      </c>
      <c r="I182">
        <f t="shared" si="30"/>
        <v>10</v>
      </c>
      <c r="J182">
        <f t="shared" si="31"/>
        <v>74</v>
      </c>
      <c r="K182">
        <f t="shared" si="32"/>
        <v>5</v>
      </c>
      <c r="M182" t="s">
        <v>1978</v>
      </c>
      <c r="N182" t="s">
        <v>1981</v>
      </c>
      <c r="O182">
        <f t="shared" si="33"/>
        <v>16</v>
      </c>
      <c r="P182">
        <f t="shared" si="34"/>
        <v>77</v>
      </c>
      <c r="Q182">
        <f t="shared" si="35"/>
        <v>2</v>
      </c>
      <c r="S182" t="s">
        <v>2013</v>
      </c>
      <c r="T182" t="s">
        <v>1322</v>
      </c>
      <c r="U182">
        <f t="shared" si="36"/>
        <v>5</v>
      </c>
      <c r="V182">
        <f t="shared" si="37"/>
        <v>58</v>
      </c>
      <c r="W182">
        <f t="shared" si="38"/>
        <v>15</v>
      </c>
    </row>
    <row r="183" spans="1:23" x14ac:dyDescent="0.2">
      <c r="A183" t="s">
        <v>2013</v>
      </c>
      <c r="B183" t="s">
        <v>1313</v>
      </c>
      <c r="C183">
        <f t="shared" si="39"/>
        <v>10</v>
      </c>
      <c r="D183">
        <f t="shared" si="40"/>
        <v>67</v>
      </c>
      <c r="E183">
        <f t="shared" si="41"/>
        <v>6</v>
      </c>
      <c r="G183" t="s">
        <v>2351</v>
      </c>
      <c r="H183" t="s">
        <v>1870</v>
      </c>
      <c r="I183">
        <f t="shared" si="30"/>
        <v>10</v>
      </c>
      <c r="J183">
        <f t="shared" si="31"/>
        <v>74</v>
      </c>
      <c r="K183">
        <f t="shared" si="32"/>
        <v>5</v>
      </c>
      <c r="M183" t="s">
        <v>1978</v>
      </c>
      <c r="N183" t="s">
        <v>1981</v>
      </c>
      <c r="O183">
        <f t="shared" si="33"/>
        <v>16</v>
      </c>
      <c r="P183">
        <f t="shared" si="34"/>
        <v>77</v>
      </c>
      <c r="Q183">
        <f t="shared" si="35"/>
        <v>2</v>
      </c>
      <c r="S183" t="s">
        <v>2013</v>
      </c>
      <c r="T183" t="s">
        <v>1322</v>
      </c>
      <c r="U183">
        <f t="shared" si="36"/>
        <v>5</v>
      </c>
      <c r="V183">
        <f t="shared" si="37"/>
        <v>58</v>
      </c>
      <c r="W183">
        <f t="shared" si="38"/>
        <v>15</v>
      </c>
    </row>
    <row r="184" spans="1:23" x14ac:dyDescent="0.2">
      <c r="A184" t="s">
        <v>2013</v>
      </c>
      <c r="B184" t="s">
        <v>1313</v>
      </c>
      <c r="C184">
        <f t="shared" si="39"/>
        <v>10</v>
      </c>
      <c r="D184">
        <f t="shared" si="40"/>
        <v>67</v>
      </c>
      <c r="E184">
        <f t="shared" si="41"/>
        <v>6</v>
      </c>
      <c r="G184" t="s">
        <v>2351</v>
      </c>
      <c r="H184" t="s">
        <v>1870</v>
      </c>
      <c r="I184">
        <f t="shared" si="30"/>
        <v>10</v>
      </c>
      <c r="J184">
        <f t="shared" si="31"/>
        <v>74</v>
      </c>
      <c r="K184">
        <f t="shared" si="32"/>
        <v>5</v>
      </c>
      <c r="M184" t="s">
        <v>1978</v>
      </c>
      <c r="N184" t="s">
        <v>1981</v>
      </c>
      <c r="O184">
        <f t="shared" si="33"/>
        <v>16</v>
      </c>
      <c r="P184">
        <f t="shared" si="34"/>
        <v>77</v>
      </c>
      <c r="Q184">
        <f t="shared" si="35"/>
        <v>2</v>
      </c>
      <c r="S184" t="s">
        <v>2013</v>
      </c>
      <c r="T184" t="s">
        <v>608</v>
      </c>
      <c r="U184">
        <f t="shared" si="36"/>
        <v>5</v>
      </c>
      <c r="V184">
        <f t="shared" si="37"/>
        <v>59</v>
      </c>
      <c r="W184">
        <f t="shared" si="38"/>
        <v>16</v>
      </c>
    </row>
    <row r="185" spans="1:23" x14ac:dyDescent="0.2">
      <c r="A185" t="s">
        <v>2013</v>
      </c>
      <c r="B185" t="s">
        <v>1313</v>
      </c>
      <c r="C185">
        <f t="shared" si="39"/>
        <v>10</v>
      </c>
      <c r="D185">
        <f t="shared" si="40"/>
        <v>67</v>
      </c>
      <c r="E185">
        <f t="shared" si="41"/>
        <v>6</v>
      </c>
      <c r="G185" t="s">
        <v>2351</v>
      </c>
      <c r="H185" t="s">
        <v>1870</v>
      </c>
      <c r="I185">
        <f t="shared" si="30"/>
        <v>10</v>
      </c>
      <c r="J185">
        <f t="shared" si="31"/>
        <v>74</v>
      </c>
      <c r="K185">
        <f t="shared" si="32"/>
        <v>5</v>
      </c>
      <c r="M185" t="s">
        <v>1978</v>
      </c>
      <c r="N185" t="s">
        <v>1983</v>
      </c>
      <c r="O185">
        <f t="shared" si="33"/>
        <v>16</v>
      </c>
      <c r="P185">
        <f t="shared" si="34"/>
        <v>78</v>
      </c>
      <c r="Q185">
        <f t="shared" si="35"/>
        <v>3</v>
      </c>
      <c r="S185" t="s">
        <v>2013</v>
      </c>
      <c r="T185" t="s">
        <v>608</v>
      </c>
      <c r="U185">
        <f t="shared" si="36"/>
        <v>5</v>
      </c>
      <c r="V185">
        <f t="shared" si="37"/>
        <v>59</v>
      </c>
      <c r="W185">
        <f t="shared" si="38"/>
        <v>16</v>
      </c>
    </row>
    <row r="186" spans="1:23" x14ac:dyDescent="0.2">
      <c r="A186" t="s">
        <v>2013</v>
      </c>
      <c r="B186" t="s">
        <v>1313</v>
      </c>
      <c r="C186">
        <f t="shared" si="39"/>
        <v>10</v>
      </c>
      <c r="D186">
        <f t="shared" si="40"/>
        <v>67</v>
      </c>
      <c r="E186">
        <f t="shared" si="41"/>
        <v>6</v>
      </c>
      <c r="G186" t="s">
        <v>2351</v>
      </c>
      <c r="H186" t="s">
        <v>1870</v>
      </c>
      <c r="I186">
        <f t="shared" si="30"/>
        <v>10</v>
      </c>
      <c r="J186">
        <f t="shared" si="31"/>
        <v>74</v>
      </c>
      <c r="K186">
        <f t="shared" si="32"/>
        <v>5</v>
      </c>
      <c r="M186" t="s">
        <v>1978</v>
      </c>
      <c r="N186" t="s">
        <v>1983</v>
      </c>
      <c r="O186">
        <f t="shared" si="33"/>
        <v>16</v>
      </c>
      <c r="P186">
        <f t="shared" si="34"/>
        <v>78</v>
      </c>
      <c r="Q186">
        <f t="shared" si="35"/>
        <v>3</v>
      </c>
      <c r="S186" t="s">
        <v>2013</v>
      </c>
      <c r="T186" t="s">
        <v>1253</v>
      </c>
      <c r="U186">
        <f t="shared" si="36"/>
        <v>5</v>
      </c>
      <c r="V186">
        <f t="shared" si="37"/>
        <v>60</v>
      </c>
      <c r="W186">
        <f t="shared" si="38"/>
        <v>17</v>
      </c>
    </row>
    <row r="187" spans="1:23" x14ac:dyDescent="0.2">
      <c r="A187" t="s">
        <v>2013</v>
      </c>
      <c r="B187" t="s">
        <v>1313</v>
      </c>
      <c r="C187">
        <f t="shared" si="39"/>
        <v>10</v>
      </c>
      <c r="D187">
        <f t="shared" si="40"/>
        <v>67</v>
      </c>
      <c r="E187">
        <f t="shared" si="41"/>
        <v>6</v>
      </c>
      <c r="G187" t="s">
        <v>2351</v>
      </c>
      <c r="H187" t="s">
        <v>1967</v>
      </c>
      <c r="I187">
        <f t="shared" si="30"/>
        <v>10</v>
      </c>
      <c r="J187">
        <f t="shared" si="31"/>
        <v>75</v>
      </c>
      <c r="K187">
        <f t="shared" si="32"/>
        <v>6</v>
      </c>
      <c r="M187" t="s">
        <v>1978</v>
      </c>
      <c r="N187" t="s">
        <v>1985</v>
      </c>
      <c r="O187">
        <f t="shared" si="33"/>
        <v>16</v>
      </c>
      <c r="P187">
        <f t="shared" si="34"/>
        <v>79</v>
      </c>
      <c r="Q187">
        <f t="shared" si="35"/>
        <v>4</v>
      </c>
      <c r="S187" t="s">
        <v>2013</v>
      </c>
      <c r="T187" t="s">
        <v>1253</v>
      </c>
      <c r="U187">
        <f t="shared" si="36"/>
        <v>5</v>
      </c>
      <c r="V187">
        <f t="shared" si="37"/>
        <v>60</v>
      </c>
      <c r="W187">
        <f t="shared" si="38"/>
        <v>17</v>
      </c>
    </row>
    <row r="188" spans="1:23" x14ac:dyDescent="0.2">
      <c r="A188" t="s">
        <v>2013</v>
      </c>
      <c r="B188" t="s">
        <v>308</v>
      </c>
      <c r="C188">
        <f t="shared" si="39"/>
        <v>10</v>
      </c>
      <c r="D188">
        <f t="shared" si="40"/>
        <v>68</v>
      </c>
      <c r="E188">
        <f t="shared" si="41"/>
        <v>7</v>
      </c>
      <c r="G188" t="s">
        <v>2351</v>
      </c>
      <c r="H188" t="s">
        <v>1967</v>
      </c>
      <c r="I188">
        <f t="shared" si="30"/>
        <v>10</v>
      </c>
      <c r="J188">
        <f t="shared" si="31"/>
        <v>75</v>
      </c>
      <c r="K188">
        <f t="shared" si="32"/>
        <v>6</v>
      </c>
      <c r="M188" t="s">
        <v>1978</v>
      </c>
      <c r="N188" t="s">
        <v>1985</v>
      </c>
      <c r="O188">
        <f t="shared" si="33"/>
        <v>16</v>
      </c>
      <c r="P188">
        <f t="shared" si="34"/>
        <v>79</v>
      </c>
      <c r="Q188">
        <f t="shared" si="35"/>
        <v>4</v>
      </c>
      <c r="S188" t="s">
        <v>2013</v>
      </c>
      <c r="T188" t="s">
        <v>1253</v>
      </c>
      <c r="U188">
        <f t="shared" si="36"/>
        <v>5</v>
      </c>
      <c r="V188">
        <f t="shared" si="37"/>
        <v>60</v>
      </c>
      <c r="W188">
        <f t="shared" si="38"/>
        <v>17</v>
      </c>
    </row>
    <row r="189" spans="1:23" x14ac:dyDescent="0.2">
      <c r="A189" t="s">
        <v>2013</v>
      </c>
      <c r="B189" t="s">
        <v>308</v>
      </c>
      <c r="C189">
        <f t="shared" si="39"/>
        <v>10</v>
      </c>
      <c r="D189">
        <f t="shared" si="40"/>
        <v>68</v>
      </c>
      <c r="E189">
        <f t="shared" si="41"/>
        <v>7</v>
      </c>
      <c r="G189" t="s">
        <v>2351</v>
      </c>
      <c r="H189" t="s">
        <v>1967</v>
      </c>
      <c r="I189">
        <f t="shared" si="30"/>
        <v>10</v>
      </c>
      <c r="J189">
        <f t="shared" si="31"/>
        <v>75</v>
      </c>
      <c r="K189">
        <f t="shared" si="32"/>
        <v>6</v>
      </c>
      <c r="M189" t="s">
        <v>2529</v>
      </c>
      <c r="N189" t="s">
        <v>2530</v>
      </c>
      <c r="O189">
        <f t="shared" si="33"/>
        <v>17</v>
      </c>
      <c r="P189">
        <f t="shared" si="34"/>
        <v>80</v>
      </c>
      <c r="Q189">
        <f t="shared" si="35"/>
        <v>1</v>
      </c>
      <c r="S189" t="s">
        <v>2013</v>
      </c>
      <c r="T189" t="s">
        <v>1253</v>
      </c>
      <c r="U189">
        <f t="shared" si="36"/>
        <v>5</v>
      </c>
      <c r="V189">
        <f t="shared" si="37"/>
        <v>60</v>
      </c>
      <c r="W189">
        <f t="shared" si="38"/>
        <v>17</v>
      </c>
    </row>
    <row r="190" spans="1:23" x14ac:dyDescent="0.2">
      <c r="A190" t="s">
        <v>2013</v>
      </c>
      <c r="B190" t="s">
        <v>308</v>
      </c>
      <c r="C190">
        <f t="shared" si="39"/>
        <v>10</v>
      </c>
      <c r="D190">
        <f t="shared" si="40"/>
        <v>68</v>
      </c>
      <c r="E190">
        <f t="shared" si="41"/>
        <v>7</v>
      </c>
      <c r="G190" t="s">
        <v>2351</v>
      </c>
      <c r="H190" t="s">
        <v>1967</v>
      </c>
      <c r="I190">
        <f t="shared" si="30"/>
        <v>10</v>
      </c>
      <c r="J190">
        <f t="shared" si="31"/>
        <v>75</v>
      </c>
      <c r="K190">
        <f t="shared" si="32"/>
        <v>6</v>
      </c>
      <c r="M190" t="s">
        <v>2529</v>
      </c>
      <c r="N190" t="s">
        <v>2536</v>
      </c>
      <c r="O190">
        <f t="shared" si="33"/>
        <v>17</v>
      </c>
      <c r="P190">
        <f t="shared" si="34"/>
        <v>81</v>
      </c>
      <c r="Q190">
        <f t="shared" si="35"/>
        <v>2</v>
      </c>
      <c r="S190" t="s">
        <v>2013</v>
      </c>
      <c r="T190" t="s">
        <v>1253</v>
      </c>
      <c r="U190">
        <f t="shared" si="36"/>
        <v>5</v>
      </c>
      <c r="V190">
        <f t="shared" si="37"/>
        <v>60</v>
      </c>
      <c r="W190">
        <f t="shared" si="38"/>
        <v>17</v>
      </c>
    </row>
    <row r="191" spans="1:23" x14ac:dyDescent="0.2">
      <c r="A191" t="s">
        <v>2013</v>
      </c>
      <c r="B191" t="s">
        <v>308</v>
      </c>
      <c r="C191">
        <f t="shared" si="39"/>
        <v>10</v>
      </c>
      <c r="D191">
        <f t="shared" si="40"/>
        <v>68</v>
      </c>
      <c r="E191">
        <f t="shared" si="41"/>
        <v>7</v>
      </c>
      <c r="G191" t="s">
        <v>2351</v>
      </c>
      <c r="H191" t="s">
        <v>1967</v>
      </c>
      <c r="I191">
        <f t="shared" si="30"/>
        <v>10</v>
      </c>
      <c r="J191">
        <f t="shared" si="31"/>
        <v>75</v>
      </c>
      <c r="K191">
        <f t="shared" si="32"/>
        <v>6</v>
      </c>
      <c r="M191" t="s">
        <v>2529</v>
      </c>
      <c r="N191" t="s">
        <v>1461</v>
      </c>
      <c r="O191">
        <f t="shared" si="33"/>
        <v>17</v>
      </c>
      <c r="P191">
        <f t="shared" si="34"/>
        <v>82</v>
      </c>
      <c r="Q191">
        <f t="shared" si="35"/>
        <v>3</v>
      </c>
      <c r="S191" t="s">
        <v>2013</v>
      </c>
      <c r="T191" t="s">
        <v>1253</v>
      </c>
      <c r="U191">
        <f t="shared" si="36"/>
        <v>5</v>
      </c>
      <c r="V191">
        <f t="shared" si="37"/>
        <v>60</v>
      </c>
      <c r="W191">
        <f t="shared" si="38"/>
        <v>17</v>
      </c>
    </row>
    <row r="192" spans="1:23" x14ac:dyDescent="0.2">
      <c r="A192" t="s">
        <v>2013</v>
      </c>
      <c r="B192" t="s">
        <v>616</v>
      </c>
      <c r="C192">
        <f t="shared" si="39"/>
        <v>10</v>
      </c>
      <c r="D192">
        <f t="shared" si="40"/>
        <v>69</v>
      </c>
      <c r="E192">
        <f t="shared" si="41"/>
        <v>8</v>
      </c>
      <c r="G192" t="s">
        <v>2351</v>
      </c>
      <c r="H192" t="s">
        <v>1967</v>
      </c>
      <c r="I192">
        <f t="shared" si="30"/>
        <v>10</v>
      </c>
      <c r="J192">
        <f t="shared" si="31"/>
        <v>75</v>
      </c>
      <c r="K192">
        <f t="shared" si="32"/>
        <v>6</v>
      </c>
      <c r="M192" t="s">
        <v>2529</v>
      </c>
      <c r="N192" t="s">
        <v>1216</v>
      </c>
      <c r="O192">
        <f t="shared" si="33"/>
        <v>17</v>
      </c>
      <c r="P192">
        <f t="shared" si="34"/>
        <v>83</v>
      </c>
      <c r="Q192">
        <f t="shared" si="35"/>
        <v>4</v>
      </c>
      <c r="S192" t="s">
        <v>2013</v>
      </c>
      <c r="T192" t="s">
        <v>1253</v>
      </c>
      <c r="U192">
        <f t="shared" si="36"/>
        <v>5</v>
      </c>
      <c r="V192">
        <f t="shared" si="37"/>
        <v>60</v>
      </c>
      <c r="W192">
        <f t="shared" si="38"/>
        <v>17</v>
      </c>
    </row>
    <row r="193" spans="1:23" x14ac:dyDescent="0.2">
      <c r="A193" t="s">
        <v>2013</v>
      </c>
      <c r="B193" t="s">
        <v>616</v>
      </c>
      <c r="C193">
        <f t="shared" si="39"/>
        <v>10</v>
      </c>
      <c r="D193">
        <f t="shared" si="40"/>
        <v>69</v>
      </c>
      <c r="E193">
        <f t="shared" si="41"/>
        <v>8</v>
      </c>
      <c r="G193" t="s">
        <v>2351</v>
      </c>
      <c r="H193" t="s">
        <v>1967</v>
      </c>
      <c r="I193">
        <f t="shared" si="30"/>
        <v>10</v>
      </c>
      <c r="J193">
        <f t="shared" si="31"/>
        <v>75</v>
      </c>
      <c r="K193">
        <f t="shared" si="32"/>
        <v>6</v>
      </c>
      <c r="M193" t="s">
        <v>2529</v>
      </c>
      <c r="N193" t="s">
        <v>1263</v>
      </c>
      <c r="O193">
        <f t="shared" si="33"/>
        <v>17</v>
      </c>
      <c r="P193">
        <f t="shared" si="34"/>
        <v>84</v>
      </c>
      <c r="Q193">
        <f t="shared" si="35"/>
        <v>5</v>
      </c>
      <c r="S193" t="s">
        <v>2013</v>
      </c>
      <c r="T193" t="s">
        <v>1253</v>
      </c>
      <c r="U193">
        <f t="shared" si="36"/>
        <v>5</v>
      </c>
      <c r="V193">
        <f t="shared" si="37"/>
        <v>60</v>
      </c>
      <c r="W193">
        <f t="shared" si="38"/>
        <v>17</v>
      </c>
    </row>
    <row r="194" spans="1:23" x14ac:dyDescent="0.2">
      <c r="A194" t="s">
        <v>2013</v>
      </c>
      <c r="B194" t="s">
        <v>616</v>
      </c>
      <c r="C194">
        <f t="shared" si="39"/>
        <v>10</v>
      </c>
      <c r="D194">
        <f t="shared" si="40"/>
        <v>69</v>
      </c>
      <c r="E194">
        <f t="shared" si="41"/>
        <v>8</v>
      </c>
      <c r="G194" t="s">
        <v>2351</v>
      </c>
      <c r="H194" t="s">
        <v>1967</v>
      </c>
      <c r="I194">
        <f t="shared" si="30"/>
        <v>10</v>
      </c>
      <c r="J194">
        <f t="shared" si="31"/>
        <v>75</v>
      </c>
      <c r="K194">
        <f t="shared" si="32"/>
        <v>6</v>
      </c>
      <c r="M194" t="s">
        <v>2529</v>
      </c>
      <c r="N194" t="s">
        <v>1266</v>
      </c>
      <c r="O194">
        <f t="shared" si="33"/>
        <v>17</v>
      </c>
      <c r="P194">
        <f t="shared" si="34"/>
        <v>85</v>
      </c>
      <c r="Q194">
        <f t="shared" si="35"/>
        <v>6</v>
      </c>
      <c r="S194" t="s">
        <v>2013</v>
      </c>
      <c r="T194" t="s">
        <v>1253</v>
      </c>
      <c r="U194">
        <f t="shared" si="36"/>
        <v>5</v>
      </c>
      <c r="V194">
        <f t="shared" si="37"/>
        <v>60</v>
      </c>
      <c r="W194">
        <f t="shared" si="38"/>
        <v>17</v>
      </c>
    </row>
    <row r="195" spans="1:23" x14ac:dyDescent="0.2">
      <c r="A195" t="s">
        <v>2013</v>
      </c>
      <c r="B195" t="s">
        <v>616</v>
      </c>
      <c r="C195">
        <f t="shared" si="39"/>
        <v>10</v>
      </c>
      <c r="D195">
        <f t="shared" si="40"/>
        <v>69</v>
      </c>
      <c r="E195">
        <f t="shared" si="41"/>
        <v>8</v>
      </c>
      <c r="G195" t="s">
        <v>2351</v>
      </c>
      <c r="H195" t="s">
        <v>1967</v>
      </c>
      <c r="I195">
        <f t="shared" si="30"/>
        <v>10</v>
      </c>
      <c r="J195">
        <f t="shared" si="31"/>
        <v>75</v>
      </c>
      <c r="K195">
        <f t="shared" si="32"/>
        <v>6</v>
      </c>
      <c r="M195" t="s">
        <v>2529</v>
      </c>
      <c r="N195" t="s">
        <v>1271</v>
      </c>
      <c r="O195">
        <f t="shared" si="33"/>
        <v>17</v>
      </c>
      <c r="P195">
        <f t="shared" si="34"/>
        <v>86</v>
      </c>
      <c r="Q195">
        <f t="shared" si="35"/>
        <v>7</v>
      </c>
      <c r="S195" t="s">
        <v>2013</v>
      </c>
      <c r="T195" t="s">
        <v>1253</v>
      </c>
      <c r="U195">
        <f t="shared" si="36"/>
        <v>5</v>
      </c>
      <c r="V195">
        <f t="shared" si="37"/>
        <v>60</v>
      </c>
      <c r="W195">
        <f t="shared" si="38"/>
        <v>17</v>
      </c>
    </row>
    <row r="196" spans="1:23" x14ac:dyDescent="0.2">
      <c r="A196" t="s">
        <v>2013</v>
      </c>
      <c r="B196" t="s">
        <v>1317</v>
      </c>
      <c r="C196">
        <f t="shared" si="39"/>
        <v>10</v>
      </c>
      <c r="D196">
        <f t="shared" si="40"/>
        <v>70</v>
      </c>
      <c r="E196">
        <f t="shared" si="41"/>
        <v>9</v>
      </c>
      <c r="G196" t="s">
        <v>2351</v>
      </c>
      <c r="H196" t="s">
        <v>1967</v>
      </c>
      <c r="I196">
        <f t="shared" ref="I196:I259" si="42">IF(G196=G195,I195,I195+1)</f>
        <v>10</v>
      </c>
      <c r="J196">
        <f t="shared" ref="J196:J259" si="43">IF(H196=H195,J195,J195+1)</f>
        <v>75</v>
      </c>
      <c r="K196">
        <f t="shared" ref="K196:K259" si="44">IF(G196=G195,IF(H196=H195,K195,K195+1),1)</f>
        <v>6</v>
      </c>
      <c r="M196" t="s">
        <v>2529</v>
      </c>
      <c r="N196" t="s">
        <v>1274</v>
      </c>
      <c r="O196">
        <f t="shared" ref="O196:O239" si="45">IF(M196=M195,O195,O195+1)</f>
        <v>17</v>
      </c>
      <c r="P196">
        <f t="shared" ref="P196:P239" si="46">IF(N196=N195,P195,P195+1)</f>
        <v>87</v>
      </c>
      <c r="Q196">
        <f t="shared" ref="Q196:Q239" si="47">IF(M196=M195,IF(N196=N195,Q195,Q195+1),1)</f>
        <v>8</v>
      </c>
      <c r="S196" t="s">
        <v>2013</v>
      </c>
      <c r="T196" t="s">
        <v>2021</v>
      </c>
      <c r="U196">
        <f t="shared" ref="U196:U259" si="48">IF(S196=S195,U195,U195+1)</f>
        <v>5</v>
      </c>
      <c r="V196">
        <f t="shared" ref="V196:V259" si="49">IF(T196=T195,V195,V195+1)</f>
        <v>61</v>
      </c>
      <c r="W196">
        <f t="shared" ref="W196:W259" si="50">IF(S196=S195,IF(T196=T195,W195,W195+1),1)</f>
        <v>18</v>
      </c>
    </row>
    <row r="197" spans="1:23" x14ac:dyDescent="0.2">
      <c r="A197" t="s">
        <v>2013</v>
      </c>
      <c r="B197" t="s">
        <v>1317</v>
      </c>
      <c r="C197">
        <f t="shared" ref="C197:C260" si="51">IF(A197=A196,C196,C196+1)</f>
        <v>10</v>
      </c>
      <c r="D197">
        <f t="shared" ref="D197:D260" si="52">IF(B197=B196,D196,D196+1)</f>
        <v>70</v>
      </c>
      <c r="E197">
        <f t="shared" ref="E197:E260" si="53">IF(A197=A196,IF(B197=B196,E196,E196+1),1)</f>
        <v>9</v>
      </c>
      <c r="G197" t="s">
        <v>2351</v>
      </c>
      <c r="H197" t="s">
        <v>1967</v>
      </c>
      <c r="I197">
        <f t="shared" si="42"/>
        <v>10</v>
      </c>
      <c r="J197">
        <f t="shared" si="43"/>
        <v>75</v>
      </c>
      <c r="K197">
        <f t="shared" si="44"/>
        <v>6</v>
      </c>
      <c r="M197" t="s">
        <v>2529</v>
      </c>
      <c r="N197" t="s">
        <v>1277</v>
      </c>
      <c r="O197">
        <f t="shared" si="45"/>
        <v>17</v>
      </c>
      <c r="P197">
        <f t="shared" si="46"/>
        <v>88</v>
      </c>
      <c r="Q197">
        <f t="shared" si="47"/>
        <v>9</v>
      </c>
      <c r="S197" t="s">
        <v>2013</v>
      </c>
      <c r="T197" t="s">
        <v>2021</v>
      </c>
      <c r="U197">
        <f t="shared" si="48"/>
        <v>5</v>
      </c>
      <c r="V197">
        <f t="shared" si="49"/>
        <v>61</v>
      </c>
      <c r="W197">
        <f t="shared" si="50"/>
        <v>18</v>
      </c>
    </row>
    <row r="198" spans="1:23" x14ac:dyDescent="0.2">
      <c r="A198" t="s">
        <v>2013</v>
      </c>
      <c r="B198" t="s">
        <v>1317</v>
      </c>
      <c r="C198">
        <f t="shared" si="51"/>
        <v>10</v>
      </c>
      <c r="D198">
        <f t="shared" si="52"/>
        <v>70</v>
      </c>
      <c r="E198">
        <f t="shared" si="53"/>
        <v>9</v>
      </c>
      <c r="G198" t="s">
        <v>2351</v>
      </c>
      <c r="H198" t="s">
        <v>1967</v>
      </c>
      <c r="I198">
        <f t="shared" si="42"/>
        <v>10</v>
      </c>
      <c r="J198">
        <f t="shared" si="43"/>
        <v>75</v>
      </c>
      <c r="K198">
        <f t="shared" si="44"/>
        <v>6</v>
      </c>
      <c r="M198" t="s">
        <v>2529</v>
      </c>
      <c r="N198" t="s">
        <v>1734</v>
      </c>
      <c r="O198">
        <f t="shared" si="45"/>
        <v>17</v>
      </c>
      <c r="P198">
        <f t="shared" si="46"/>
        <v>89</v>
      </c>
      <c r="Q198">
        <f t="shared" si="47"/>
        <v>10</v>
      </c>
      <c r="S198" t="s">
        <v>2013</v>
      </c>
      <c r="T198" t="s">
        <v>2021</v>
      </c>
      <c r="U198">
        <f t="shared" si="48"/>
        <v>5</v>
      </c>
      <c r="V198">
        <f t="shared" si="49"/>
        <v>61</v>
      </c>
      <c r="W198">
        <f t="shared" si="50"/>
        <v>18</v>
      </c>
    </row>
    <row r="199" spans="1:23" x14ac:dyDescent="0.2">
      <c r="A199" t="s">
        <v>2013</v>
      </c>
      <c r="B199" t="s">
        <v>1317</v>
      </c>
      <c r="C199">
        <f t="shared" si="51"/>
        <v>10</v>
      </c>
      <c r="D199">
        <f t="shared" si="52"/>
        <v>70</v>
      </c>
      <c r="E199">
        <f t="shared" si="53"/>
        <v>9</v>
      </c>
      <c r="G199" t="s">
        <v>2351</v>
      </c>
      <c r="H199" t="s">
        <v>1967</v>
      </c>
      <c r="I199">
        <f t="shared" si="42"/>
        <v>10</v>
      </c>
      <c r="J199">
        <f t="shared" si="43"/>
        <v>75</v>
      </c>
      <c r="K199">
        <f t="shared" si="44"/>
        <v>6</v>
      </c>
      <c r="M199" t="s">
        <v>2529</v>
      </c>
      <c r="N199" t="s">
        <v>1739</v>
      </c>
      <c r="O199">
        <f t="shared" si="45"/>
        <v>17</v>
      </c>
      <c r="P199">
        <f t="shared" si="46"/>
        <v>90</v>
      </c>
      <c r="Q199">
        <f t="shared" si="47"/>
        <v>11</v>
      </c>
      <c r="S199" t="s">
        <v>2013</v>
      </c>
      <c r="T199" t="s">
        <v>2021</v>
      </c>
      <c r="U199">
        <f t="shared" si="48"/>
        <v>5</v>
      </c>
      <c r="V199">
        <f t="shared" si="49"/>
        <v>61</v>
      </c>
      <c r="W199">
        <f t="shared" si="50"/>
        <v>18</v>
      </c>
    </row>
    <row r="200" spans="1:23" x14ac:dyDescent="0.2">
      <c r="A200" t="s">
        <v>2013</v>
      </c>
      <c r="B200" t="s">
        <v>1317</v>
      </c>
      <c r="C200">
        <f t="shared" si="51"/>
        <v>10</v>
      </c>
      <c r="D200">
        <f t="shared" si="52"/>
        <v>70</v>
      </c>
      <c r="E200">
        <f t="shared" si="53"/>
        <v>9</v>
      </c>
      <c r="G200" t="s">
        <v>2351</v>
      </c>
      <c r="H200" t="s">
        <v>1969</v>
      </c>
      <c r="I200">
        <f t="shared" si="42"/>
        <v>10</v>
      </c>
      <c r="J200">
        <f t="shared" si="43"/>
        <v>76</v>
      </c>
      <c r="K200">
        <f t="shared" si="44"/>
        <v>7</v>
      </c>
      <c r="M200" t="s">
        <v>2529</v>
      </c>
      <c r="N200" t="s">
        <v>1742</v>
      </c>
      <c r="O200">
        <f t="shared" si="45"/>
        <v>17</v>
      </c>
      <c r="P200">
        <f t="shared" si="46"/>
        <v>91</v>
      </c>
      <c r="Q200">
        <f t="shared" si="47"/>
        <v>12</v>
      </c>
      <c r="S200" t="s">
        <v>2013</v>
      </c>
      <c r="T200" t="s">
        <v>2021</v>
      </c>
      <c r="U200">
        <f t="shared" si="48"/>
        <v>5</v>
      </c>
      <c r="V200">
        <f t="shared" si="49"/>
        <v>61</v>
      </c>
      <c r="W200">
        <f t="shared" si="50"/>
        <v>18</v>
      </c>
    </row>
    <row r="201" spans="1:23" x14ac:dyDescent="0.2">
      <c r="A201" t="s">
        <v>2013</v>
      </c>
      <c r="B201" t="s">
        <v>880</v>
      </c>
      <c r="C201">
        <f t="shared" si="51"/>
        <v>10</v>
      </c>
      <c r="D201">
        <f t="shared" si="52"/>
        <v>71</v>
      </c>
      <c r="E201">
        <f t="shared" si="53"/>
        <v>10</v>
      </c>
      <c r="G201" t="s">
        <v>2351</v>
      </c>
      <c r="H201" t="s">
        <v>1969</v>
      </c>
      <c r="I201">
        <f t="shared" si="42"/>
        <v>10</v>
      </c>
      <c r="J201">
        <f t="shared" si="43"/>
        <v>76</v>
      </c>
      <c r="K201">
        <f t="shared" si="44"/>
        <v>7</v>
      </c>
      <c r="M201" t="s">
        <v>2529</v>
      </c>
      <c r="N201" t="s">
        <v>1745</v>
      </c>
      <c r="O201">
        <f t="shared" si="45"/>
        <v>17</v>
      </c>
      <c r="P201">
        <f t="shared" si="46"/>
        <v>92</v>
      </c>
      <c r="Q201">
        <f t="shared" si="47"/>
        <v>13</v>
      </c>
      <c r="S201" t="s">
        <v>2013</v>
      </c>
      <c r="T201" t="s">
        <v>1325</v>
      </c>
      <c r="U201">
        <f t="shared" si="48"/>
        <v>5</v>
      </c>
      <c r="V201">
        <f t="shared" si="49"/>
        <v>62</v>
      </c>
      <c r="W201">
        <f t="shared" si="50"/>
        <v>19</v>
      </c>
    </row>
    <row r="202" spans="1:23" x14ac:dyDescent="0.2">
      <c r="A202" t="s">
        <v>2013</v>
      </c>
      <c r="B202" t="s">
        <v>880</v>
      </c>
      <c r="C202">
        <f t="shared" si="51"/>
        <v>10</v>
      </c>
      <c r="D202">
        <f t="shared" si="52"/>
        <v>71</v>
      </c>
      <c r="E202">
        <f t="shared" si="53"/>
        <v>10</v>
      </c>
      <c r="G202" t="s">
        <v>2351</v>
      </c>
      <c r="H202" t="s">
        <v>1969</v>
      </c>
      <c r="I202">
        <f t="shared" si="42"/>
        <v>10</v>
      </c>
      <c r="J202">
        <f t="shared" si="43"/>
        <v>76</v>
      </c>
      <c r="K202">
        <f t="shared" si="44"/>
        <v>7</v>
      </c>
      <c r="M202" t="s">
        <v>2529</v>
      </c>
      <c r="N202" t="s">
        <v>264</v>
      </c>
      <c r="O202">
        <f t="shared" si="45"/>
        <v>17</v>
      </c>
      <c r="P202">
        <f t="shared" si="46"/>
        <v>93</v>
      </c>
      <c r="Q202">
        <f t="shared" si="47"/>
        <v>14</v>
      </c>
      <c r="S202" t="s">
        <v>2013</v>
      </c>
      <c r="T202" t="s">
        <v>1325</v>
      </c>
      <c r="U202">
        <f t="shared" si="48"/>
        <v>5</v>
      </c>
      <c r="V202">
        <f t="shared" si="49"/>
        <v>62</v>
      </c>
      <c r="W202">
        <f t="shared" si="50"/>
        <v>19</v>
      </c>
    </row>
    <row r="203" spans="1:23" x14ac:dyDescent="0.2">
      <c r="A203" t="s">
        <v>2013</v>
      </c>
      <c r="B203" t="s">
        <v>880</v>
      </c>
      <c r="C203">
        <f t="shared" si="51"/>
        <v>10</v>
      </c>
      <c r="D203">
        <f t="shared" si="52"/>
        <v>71</v>
      </c>
      <c r="E203">
        <f t="shared" si="53"/>
        <v>10</v>
      </c>
      <c r="G203" t="s">
        <v>2351</v>
      </c>
      <c r="H203" t="s">
        <v>1969</v>
      </c>
      <c r="I203">
        <f t="shared" si="42"/>
        <v>10</v>
      </c>
      <c r="J203">
        <f t="shared" si="43"/>
        <v>76</v>
      </c>
      <c r="K203">
        <f t="shared" si="44"/>
        <v>7</v>
      </c>
      <c r="M203" t="s">
        <v>2529</v>
      </c>
      <c r="N203" t="s">
        <v>267</v>
      </c>
      <c r="O203">
        <f t="shared" si="45"/>
        <v>17</v>
      </c>
      <c r="P203">
        <f t="shared" si="46"/>
        <v>94</v>
      </c>
      <c r="Q203">
        <f t="shared" si="47"/>
        <v>15</v>
      </c>
      <c r="S203" t="s">
        <v>2013</v>
      </c>
      <c r="T203" t="s">
        <v>1325</v>
      </c>
      <c r="U203">
        <f t="shared" si="48"/>
        <v>5</v>
      </c>
      <c r="V203">
        <f t="shared" si="49"/>
        <v>62</v>
      </c>
      <c r="W203">
        <f t="shared" si="50"/>
        <v>19</v>
      </c>
    </row>
    <row r="204" spans="1:23" x14ac:dyDescent="0.2">
      <c r="A204" t="s">
        <v>2013</v>
      </c>
      <c r="B204" t="s">
        <v>880</v>
      </c>
      <c r="C204">
        <f t="shared" si="51"/>
        <v>10</v>
      </c>
      <c r="D204">
        <f t="shared" si="52"/>
        <v>71</v>
      </c>
      <c r="E204">
        <f t="shared" si="53"/>
        <v>10</v>
      </c>
      <c r="G204" t="s">
        <v>2351</v>
      </c>
      <c r="H204" t="s">
        <v>1969</v>
      </c>
      <c r="I204">
        <f t="shared" si="42"/>
        <v>10</v>
      </c>
      <c r="J204">
        <f t="shared" si="43"/>
        <v>76</v>
      </c>
      <c r="K204">
        <f t="shared" si="44"/>
        <v>7</v>
      </c>
      <c r="M204" t="s">
        <v>2529</v>
      </c>
      <c r="N204" t="s">
        <v>270</v>
      </c>
      <c r="O204">
        <f t="shared" si="45"/>
        <v>17</v>
      </c>
      <c r="P204">
        <f t="shared" si="46"/>
        <v>95</v>
      </c>
      <c r="Q204">
        <f t="shared" si="47"/>
        <v>16</v>
      </c>
      <c r="S204" t="s">
        <v>2013</v>
      </c>
      <c r="T204" t="s">
        <v>1325</v>
      </c>
      <c r="U204">
        <f t="shared" si="48"/>
        <v>5</v>
      </c>
      <c r="V204">
        <f t="shared" si="49"/>
        <v>62</v>
      </c>
      <c r="W204">
        <f t="shared" si="50"/>
        <v>19</v>
      </c>
    </row>
    <row r="205" spans="1:23" x14ac:dyDescent="0.2">
      <c r="A205" t="s">
        <v>2013</v>
      </c>
      <c r="B205" t="s">
        <v>881</v>
      </c>
      <c r="C205">
        <f t="shared" si="51"/>
        <v>10</v>
      </c>
      <c r="D205">
        <f t="shared" si="52"/>
        <v>72</v>
      </c>
      <c r="E205">
        <f t="shared" si="53"/>
        <v>11</v>
      </c>
      <c r="G205" t="s">
        <v>2351</v>
      </c>
      <c r="H205" t="s">
        <v>1969</v>
      </c>
      <c r="I205">
        <f t="shared" si="42"/>
        <v>10</v>
      </c>
      <c r="J205">
        <f t="shared" si="43"/>
        <v>76</v>
      </c>
      <c r="K205">
        <f t="shared" si="44"/>
        <v>7</v>
      </c>
      <c r="M205" t="s">
        <v>2529</v>
      </c>
      <c r="N205" t="s">
        <v>273</v>
      </c>
      <c r="O205">
        <f t="shared" si="45"/>
        <v>17</v>
      </c>
      <c r="P205">
        <f t="shared" si="46"/>
        <v>96</v>
      </c>
      <c r="Q205">
        <f t="shared" si="47"/>
        <v>17</v>
      </c>
      <c r="S205" t="s">
        <v>2013</v>
      </c>
      <c r="T205" t="s">
        <v>1325</v>
      </c>
      <c r="U205">
        <f t="shared" si="48"/>
        <v>5</v>
      </c>
      <c r="V205">
        <f t="shared" si="49"/>
        <v>62</v>
      </c>
      <c r="W205">
        <f t="shared" si="50"/>
        <v>19</v>
      </c>
    </row>
    <row r="206" spans="1:23" x14ac:dyDescent="0.2">
      <c r="A206" t="s">
        <v>2013</v>
      </c>
      <c r="B206" t="s">
        <v>881</v>
      </c>
      <c r="C206">
        <f t="shared" si="51"/>
        <v>10</v>
      </c>
      <c r="D206">
        <f t="shared" si="52"/>
        <v>72</v>
      </c>
      <c r="E206">
        <f t="shared" si="53"/>
        <v>11</v>
      </c>
      <c r="G206" t="s">
        <v>2351</v>
      </c>
      <c r="H206" t="s">
        <v>1871</v>
      </c>
      <c r="I206">
        <f t="shared" si="42"/>
        <v>10</v>
      </c>
      <c r="J206">
        <f t="shared" si="43"/>
        <v>77</v>
      </c>
      <c r="K206">
        <f t="shared" si="44"/>
        <v>8</v>
      </c>
      <c r="M206" t="s">
        <v>2529</v>
      </c>
      <c r="N206" t="s">
        <v>276</v>
      </c>
      <c r="O206">
        <f t="shared" si="45"/>
        <v>17</v>
      </c>
      <c r="P206">
        <f t="shared" si="46"/>
        <v>97</v>
      </c>
      <c r="Q206">
        <f t="shared" si="47"/>
        <v>18</v>
      </c>
      <c r="S206" t="s">
        <v>2013</v>
      </c>
      <c r="T206" t="s">
        <v>1325</v>
      </c>
      <c r="U206">
        <f t="shared" si="48"/>
        <v>5</v>
      </c>
      <c r="V206">
        <f t="shared" si="49"/>
        <v>62</v>
      </c>
      <c r="W206">
        <f t="shared" si="50"/>
        <v>19</v>
      </c>
    </row>
    <row r="207" spans="1:23" x14ac:dyDescent="0.2">
      <c r="A207" t="s">
        <v>2013</v>
      </c>
      <c r="B207" t="s">
        <v>881</v>
      </c>
      <c r="C207">
        <f t="shared" si="51"/>
        <v>10</v>
      </c>
      <c r="D207">
        <f t="shared" si="52"/>
        <v>72</v>
      </c>
      <c r="E207">
        <f t="shared" si="53"/>
        <v>11</v>
      </c>
      <c r="G207" t="s">
        <v>2351</v>
      </c>
      <c r="H207" t="s">
        <v>1871</v>
      </c>
      <c r="I207">
        <f t="shared" si="42"/>
        <v>10</v>
      </c>
      <c r="J207">
        <f t="shared" si="43"/>
        <v>77</v>
      </c>
      <c r="K207">
        <f t="shared" si="44"/>
        <v>8</v>
      </c>
      <c r="M207" t="s">
        <v>2529</v>
      </c>
      <c r="N207" t="s">
        <v>1853</v>
      </c>
      <c r="O207">
        <f t="shared" si="45"/>
        <v>17</v>
      </c>
      <c r="P207">
        <f t="shared" si="46"/>
        <v>98</v>
      </c>
      <c r="Q207">
        <f t="shared" si="47"/>
        <v>19</v>
      </c>
      <c r="S207" t="s">
        <v>2013</v>
      </c>
      <c r="T207" t="s">
        <v>1325</v>
      </c>
      <c r="U207">
        <f t="shared" si="48"/>
        <v>5</v>
      </c>
      <c r="V207">
        <f t="shared" si="49"/>
        <v>62</v>
      </c>
      <c r="W207">
        <f t="shared" si="50"/>
        <v>19</v>
      </c>
    </row>
    <row r="208" spans="1:23" x14ac:dyDescent="0.2">
      <c r="A208" t="s">
        <v>2013</v>
      </c>
      <c r="B208" t="s">
        <v>881</v>
      </c>
      <c r="C208">
        <f t="shared" si="51"/>
        <v>10</v>
      </c>
      <c r="D208">
        <f t="shared" si="52"/>
        <v>72</v>
      </c>
      <c r="E208">
        <f t="shared" si="53"/>
        <v>11</v>
      </c>
      <c r="G208" t="s">
        <v>2351</v>
      </c>
      <c r="H208" t="s">
        <v>1871</v>
      </c>
      <c r="I208">
        <f t="shared" si="42"/>
        <v>10</v>
      </c>
      <c r="J208">
        <f t="shared" si="43"/>
        <v>77</v>
      </c>
      <c r="K208">
        <f t="shared" si="44"/>
        <v>8</v>
      </c>
      <c r="M208" t="s">
        <v>2529</v>
      </c>
      <c r="N208" t="s">
        <v>1858</v>
      </c>
      <c r="O208">
        <f t="shared" si="45"/>
        <v>17</v>
      </c>
      <c r="P208">
        <f t="shared" si="46"/>
        <v>99</v>
      </c>
      <c r="Q208">
        <f t="shared" si="47"/>
        <v>20</v>
      </c>
      <c r="S208" t="s">
        <v>2013</v>
      </c>
      <c r="T208" t="s">
        <v>1325</v>
      </c>
      <c r="U208">
        <f t="shared" si="48"/>
        <v>5</v>
      </c>
      <c r="V208">
        <f t="shared" si="49"/>
        <v>62</v>
      </c>
      <c r="W208">
        <f t="shared" si="50"/>
        <v>19</v>
      </c>
    </row>
    <row r="209" spans="1:23" x14ac:dyDescent="0.2">
      <c r="A209" t="s">
        <v>2013</v>
      </c>
      <c r="B209" t="s">
        <v>881</v>
      </c>
      <c r="C209">
        <f t="shared" si="51"/>
        <v>10</v>
      </c>
      <c r="D209">
        <f t="shared" si="52"/>
        <v>72</v>
      </c>
      <c r="E209">
        <f t="shared" si="53"/>
        <v>11</v>
      </c>
      <c r="G209" t="s">
        <v>2620</v>
      </c>
      <c r="H209" t="s">
        <v>748</v>
      </c>
      <c r="I209">
        <f t="shared" si="42"/>
        <v>11</v>
      </c>
      <c r="J209">
        <f t="shared" si="43"/>
        <v>78</v>
      </c>
      <c r="K209">
        <f t="shared" si="44"/>
        <v>1</v>
      </c>
      <c r="M209" t="s">
        <v>2529</v>
      </c>
      <c r="N209" t="s">
        <v>1863</v>
      </c>
      <c r="O209">
        <f t="shared" si="45"/>
        <v>17</v>
      </c>
      <c r="P209">
        <f t="shared" si="46"/>
        <v>100</v>
      </c>
      <c r="Q209">
        <f t="shared" si="47"/>
        <v>21</v>
      </c>
      <c r="S209" t="s">
        <v>2013</v>
      </c>
      <c r="T209" t="s">
        <v>1325</v>
      </c>
      <c r="U209">
        <f t="shared" si="48"/>
        <v>5</v>
      </c>
      <c r="V209">
        <f t="shared" si="49"/>
        <v>62</v>
      </c>
      <c r="W209">
        <f t="shared" si="50"/>
        <v>19</v>
      </c>
    </row>
    <row r="210" spans="1:23" x14ac:dyDescent="0.2">
      <c r="A210" t="s">
        <v>2013</v>
      </c>
      <c r="B210" t="s">
        <v>881</v>
      </c>
      <c r="C210">
        <f t="shared" si="51"/>
        <v>10</v>
      </c>
      <c r="D210">
        <f t="shared" si="52"/>
        <v>72</v>
      </c>
      <c r="E210">
        <f t="shared" si="53"/>
        <v>11</v>
      </c>
      <c r="G210" t="s">
        <v>2620</v>
      </c>
      <c r="H210" t="s">
        <v>746</v>
      </c>
      <c r="I210">
        <f t="shared" si="42"/>
        <v>11</v>
      </c>
      <c r="J210">
        <f t="shared" si="43"/>
        <v>79</v>
      </c>
      <c r="K210">
        <f t="shared" si="44"/>
        <v>2</v>
      </c>
      <c r="M210" t="s">
        <v>2529</v>
      </c>
      <c r="N210" t="s">
        <v>1715</v>
      </c>
      <c r="O210">
        <f t="shared" si="45"/>
        <v>17</v>
      </c>
      <c r="P210">
        <f t="shared" si="46"/>
        <v>101</v>
      </c>
      <c r="Q210">
        <f t="shared" si="47"/>
        <v>22</v>
      </c>
      <c r="S210" t="s">
        <v>2013</v>
      </c>
      <c r="T210" t="s">
        <v>1325</v>
      </c>
      <c r="U210">
        <f t="shared" si="48"/>
        <v>5</v>
      </c>
      <c r="V210">
        <f t="shared" si="49"/>
        <v>62</v>
      </c>
      <c r="W210">
        <f t="shared" si="50"/>
        <v>19</v>
      </c>
    </row>
    <row r="211" spans="1:23" x14ac:dyDescent="0.2">
      <c r="A211" t="s">
        <v>2013</v>
      </c>
      <c r="B211" t="s">
        <v>885</v>
      </c>
      <c r="C211">
        <f t="shared" si="51"/>
        <v>10</v>
      </c>
      <c r="D211">
        <f t="shared" si="52"/>
        <v>73</v>
      </c>
      <c r="E211">
        <f t="shared" si="53"/>
        <v>12</v>
      </c>
      <c r="G211" t="s">
        <v>2620</v>
      </c>
      <c r="H211" t="s">
        <v>416</v>
      </c>
      <c r="I211">
        <f t="shared" si="42"/>
        <v>11</v>
      </c>
      <c r="J211">
        <f t="shared" si="43"/>
        <v>80</v>
      </c>
      <c r="K211">
        <f t="shared" si="44"/>
        <v>3</v>
      </c>
      <c r="M211" t="s">
        <v>2529</v>
      </c>
      <c r="N211" t="s">
        <v>1718</v>
      </c>
      <c r="O211">
        <f t="shared" si="45"/>
        <v>17</v>
      </c>
      <c r="P211">
        <f t="shared" si="46"/>
        <v>102</v>
      </c>
      <c r="Q211">
        <f t="shared" si="47"/>
        <v>23</v>
      </c>
      <c r="S211" t="s">
        <v>2013</v>
      </c>
      <c r="T211" t="s">
        <v>1325</v>
      </c>
      <c r="U211">
        <f t="shared" si="48"/>
        <v>5</v>
      </c>
      <c r="V211">
        <f t="shared" si="49"/>
        <v>62</v>
      </c>
      <c r="W211">
        <f t="shared" si="50"/>
        <v>19</v>
      </c>
    </row>
    <row r="212" spans="1:23" x14ac:dyDescent="0.2">
      <c r="A212" t="s">
        <v>2013</v>
      </c>
      <c r="B212" t="s">
        <v>885</v>
      </c>
      <c r="C212">
        <f t="shared" si="51"/>
        <v>10</v>
      </c>
      <c r="D212">
        <f t="shared" si="52"/>
        <v>73</v>
      </c>
      <c r="E212">
        <f t="shared" si="53"/>
        <v>12</v>
      </c>
      <c r="G212" t="s">
        <v>2620</v>
      </c>
      <c r="H212" t="s">
        <v>2622</v>
      </c>
      <c r="I212">
        <f t="shared" si="42"/>
        <v>11</v>
      </c>
      <c r="J212">
        <f t="shared" si="43"/>
        <v>81</v>
      </c>
      <c r="K212">
        <f t="shared" si="44"/>
        <v>4</v>
      </c>
      <c r="M212" t="s">
        <v>2529</v>
      </c>
      <c r="N212" t="s">
        <v>847</v>
      </c>
      <c r="O212">
        <f t="shared" si="45"/>
        <v>17</v>
      </c>
      <c r="P212">
        <f t="shared" si="46"/>
        <v>103</v>
      </c>
      <c r="Q212">
        <f t="shared" si="47"/>
        <v>24</v>
      </c>
      <c r="S212" t="s">
        <v>2013</v>
      </c>
      <c r="T212" t="s">
        <v>1325</v>
      </c>
      <c r="U212">
        <f t="shared" si="48"/>
        <v>5</v>
      </c>
      <c r="V212">
        <f t="shared" si="49"/>
        <v>62</v>
      </c>
      <c r="W212">
        <f t="shared" si="50"/>
        <v>19</v>
      </c>
    </row>
    <row r="213" spans="1:23" x14ac:dyDescent="0.2">
      <c r="A213" t="s">
        <v>2013</v>
      </c>
      <c r="B213" t="s">
        <v>885</v>
      </c>
      <c r="C213">
        <f t="shared" si="51"/>
        <v>10</v>
      </c>
      <c r="D213">
        <f t="shared" si="52"/>
        <v>73</v>
      </c>
      <c r="E213">
        <f t="shared" si="53"/>
        <v>12</v>
      </c>
      <c r="G213" t="s">
        <v>2620</v>
      </c>
      <c r="H213" t="s">
        <v>388</v>
      </c>
      <c r="I213">
        <f t="shared" si="42"/>
        <v>11</v>
      </c>
      <c r="J213">
        <f t="shared" si="43"/>
        <v>82</v>
      </c>
      <c r="K213">
        <f t="shared" si="44"/>
        <v>5</v>
      </c>
      <c r="M213" t="s">
        <v>2529</v>
      </c>
      <c r="N213" t="s">
        <v>850</v>
      </c>
      <c r="O213">
        <f t="shared" si="45"/>
        <v>17</v>
      </c>
      <c r="P213">
        <f t="shared" si="46"/>
        <v>104</v>
      </c>
      <c r="Q213">
        <f t="shared" si="47"/>
        <v>25</v>
      </c>
      <c r="S213" t="s">
        <v>2013</v>
      </c>
      <c r="T213" t="s">
        <v>1325</v>
      </c>
      <c r="U213">
        <f t="shared" si="48"/>
        <v>5</v>
      </c>
      <c r="V213">
        <f t="shared" si="49"/>
        <v>62</v>
      </c>
      <c r="W213">
        <f t="shared" si="50"/>
        <v>19</v>
      </c>
    </row>
    <row r="214" spans="1:23" x14ac:dyDescent="0.2">
      <c r="A214" t="s">
        <v>2013</v>
      </c>
      <c r="B214" t="s">
        <v>885</v>
      </c>
      <c r="C214">
        <f t="shared" si="51"/>
        <v>10</v>
      </c>
      <c r="D214">
        <f t="shared" si="52"/>
        <v>73</v>
      </c>
      <c r="E214">
        <f t="shared" si="53"/>
        <v>12</v>
      </c>
      <c r="G214" t="s">
        <v>2620</v>
      </c>
      <c r="H214" t="s">
        <v>406</v>
      </c>
      <c r="I214">
        <f t="shared" si="42"/>
        <v>11</v>
      </c>
      <c r="J214">
        <f t="shared" si="43"/>
        <v>83</v>
      </c>
      <c r="K214">
        <f t="shared" si="44"/>
        <v>6</v>
      </c>
      <c r="M214" t="s">
        <v>2529</v>
      </c>
      <c r="N214" t="s">
        <v>1605</v>
      </c>
      <c r="O214">
        <f t="shared" si="45"/>
        <v>17</v>
      </c>
      <c r="P214">
        <f t="shared" si="46"/>
        <v>105</v>
      </c>
      <c r="Q214">
        <f t="shared" si="47"/>
        <v>26</v>
      </c>
      <c r="S214" t="s">
        <v>2013</v>
      </c>
      <c r="T214" t="s">
        <v>1325</v>
      </c>
      <c r="U214">
        <f t="shared" si="48"/>
        <v>5</v>
      </c>
      <c r="V214">
        <f t="shared" si="49"/>
        <v>62</v>
      </c>
      <c r="W214">
        <f t="shared" si="50"/>
        <v>19</v>
      </c>
    </row>
    <row r="215" spans="1:23" x14ac:dyDescent="0.2">
      <c r="A215" t="s">
        <v>2013</v>
      </c>
      <c r="B215" t="s">
        <v>885</v>
      </c>
      <c r="C215">
        <f t="shared" si="51"/>
        <v>10</v>
      </c>
      <c r="D215">
        <f t="shared" si="52"/>
        <v>73</v>
      </c>
      <c r="E215">
        <f t="shared" si="53"/>
        <v>12</v>
      </c>
      <c r="G215" t="s">
        <v>2620</v>
      </c>
      <c r="H215" t="s">
        <v>394</v>
      </c>
      <c r="I215">
        <f t="shared" si="42"/>
        <v>11</v>
      </c>
      <c r="J215">
        <f t="shared" si="43"/>
        <v>84</v>
      </c>
      <c r="K215">
        <f t="shared" si="44"/>
        <v>7</v>
      </c>
      <c r="M215" t="s">
        <v>2529</v>
      </c>
      <c r="N215" t="s">
        <v>1608</v>
      </c>
      <c r="O215">
        <f t="shared" si="45"/>
        <v>17</v>
      </c>
      <c r="P215">
        <f t="shared" si="46"/>
        <v>106</v>
      </c>
      <c r="Q215">
        <f t="shared" si="47"/>
        <v>27</v>
      </c>
      <c r="S215" t="s">
        <v>2013</v>
      </c>
      <c r="T215" t="s">
        <v>1325</v>
      </c>
      <c r="U215">
        <f t="shared" si="48"/>
        <v>5</v>
      </c>
      <c r="V215">
        <f t="shared" si="49"/>
        <v>62</v>
      </c>
      <c r="W215">
        <f t="shared" si="50"/>
        <v>19</v>
      </c>
    </row>
    <row r="216" spans="1:23" x14ac:dyDescent="0.2">
      <c r="A216" t="s">
        <v>2013</v>
      </c>
      <c r="B216" t="s">
        <v>885</v>
      </c>
      <c r="C216">
        <f t="shared" si="51"/>
        <v>10</v>
      </c>
      <c r="D216">
        <f t="shared" si="52"/>
        <v>73</v>
      </c>
      <c r="E216">
        <f t="shared" si="53"/>
        <v>12</v>
      </c>
      <c r="G216" t="s">
        <v>2620</v>
      </c>
      <c r="H216" t="s">
        <v>425</v>
      </c>
      <c r="I216">
        <f t="shared" si="42"/>
        <v>11</v>
      </c>
      <c r="J216">
        <f t="shared" si="43"/>
        <v>85</v>
      </c>
      <c r="K216">
        <f t="shared" si="44"/>
        <v>8</v>
      </c>
      <c r="M216" t="s">
        <v>2529</v>
      </c>
      <c r="N216" t="s">
        <v>1611</v>
      </c>
      <c r="O216">
        <f t="shared" si="45"/>
        <v>17</v>
      </c>
      <c r="P216">
        <f t="shared" si="46"/>
        <v>107</v>
      </c>
      <c r="Q216">
        <f t="shared" si="47"/>
        <v>28</v>
      </c>
      <c r="S216" t="s">
        <v>2013</v>
      </c>
      <c r="T216" t="s">
        <v>1325</v>
      </c>
      <c r="U216">
        <f t="shared" si="48"/>
        <v>5</v>
      </c>
      <c r="V216">
        <f t="shared" si="49"/>
        <v>62</v>
      </c>
      <c r="W216">
        <f t="shared" si="50"/>
        <v>19</v>
      </c>
    </row>
    <row r="217" spans="1:23" x14ac:dyDescent="0.2">
      <c r="A217" t="s">
        <v>2013</v>
      </c>
      <c r="B217" t="s">
        <v>885</v>
      </c>
      <c r="C217">
        <f t="shared" si="51"/>
        <v>10</v>
      </c>
      <c r="D217">
        <f t="shared" si="52"/>
        <v>73</v>
      </c>
      <c r="E217">
        <f t="shared" si="53"/>
        <v>12</v>
      </c>
      <c r="G217" t="s">
        <v>2620</v>
      </c>
      <c r="H217" t="s">
        <v>1463</v>
      </c>
      <c r="I217">
        <f t="shared" si="42"/>
        <v>11</v>
      </c>
      <c r="J217">
        <f t="shared" si="43"/>
        <v>86</v>
      </c>
      <c r="K217">
        <f t="shared" si="44"/>
        <v>9</v>
      </c>
      <c r="M217" t="s">
        <v>2529</v>
      </c>
      <c r="N217" t="s">
        <v>1614</v>
      </c>
      <c r="O217">
        <f t="shared" si="45"/>
        <v>17</v>
      </c>
      <c r="P217">
        <f t="shared" si="46"/>
        <v>108</v>
      </c>
      <c r="Q217">
        <f t="shared" si="47"/>
        <v>29</v>
      </c>
      <c r="S217" t="s">
        <v>2013</v>
      </c>
      <c r="T217" t="s">
        <v>1325</v>
      </c>
      <c r="U217">
        <f t="shared" si="48"/>
        <v>5</v>
      </c>
      <c r="V217">
        <f t="shared" si="49"/>
        <v>62</v>
      </c>
      <c r="W217">
        <f t="shared" si="50"/>
        <v>19</v>
      </c>
    </row>
    <row r="218" spans="1:23" x14ac:dyDescent="0.2">
      <c r="A218" t="s">
        <v>2013</v>
      </c>
      <c r="B218" t="s">
        <v>885</v>
      </c>
      <c r="C218">
        <f t="shared" si="51"/>
        <v>10</v>
      </c>
      <c r="D218">
        <f t="shared" si="52"/>
        <v>73</v>
      </c>
      <c r="E218">
        <f t="shared" si="53"/>
        <v>12</v>
      </c>
      <c r="G218" t="s">
        <v>2620</v>
      </c>
      <c r="H218" t="s">
        <v>1466</v>
      </c>
      <c r="I218">
        <f t="shared" si="42"/>
        <v>11</v>
      </c>
      <c r="J218">
        <f t="shared" si="43"/>
        <v>87</v>
      </c>
      <c r="K218">
        <f t="shared" si="44"/>
        <v>10</v>
      </c>
      <c r="M218" t="s">
        <v>2529</v>
      </c>
      <c r="N218" t="s">
        <v>1617</v>
      </c>
      <c r="O218">
        <f t="shared" si="45"/>
        <v>17</v>
      </c>
      <c r="P218">
        <f t="shared" si="46"/>
        <v>109</v>
      </c>
      <c r="Q218">
        <f t="shared" si="47"/>
        <v>30</v>
      </c>
      <c r="S218" t="s">
        <v>2013</v>
      </c>
      <c r="T218" t="s">
        <v>1325</v>
      </c>
      <c r="U218">
        <f t="shared" si="48"/>
        <v>5</v>
      </c>
      <c r="V218">
        <f t="shared" si="49"/>
        <v>62</v>
      </c>
      <c r="W218">
        <f t="shared" si="50"/>
        <v>19</v>
      </c>
    </row>
    <row r="219" spans="1:23" x14ac:dyDescent="0.2">
      <c r="A219" t="s">
        <v>2013</v>
      </c>
      <c r="B219" t="s">
        <v>885</v>
      </c>
      <c r="C219">
        <f t="shared" si="51"/>
        <v>10</v>
      </c>
      <c r="D219">
        <f t="shared" si="52"/>
        <v>73</v>
      </c>
      <c r="E219">
        <f t="shared" si="53"/>
        <v>12</v>
      </c>
      <c r="G219" t="s">
        <v>2620</v>
      </c>
      <c r="H219" t="s">
        <v>1469</v>
      </c>
      <c r="I219">
        <f t="shared" si="42"/>
        <v>11</v>
      </c>
      <c r="J219">
        <f t="shared" si="43"/>
        <v>88</v>
      </c>
      <c r="K219">
        <f t="shared" si="44"/>
        <v>11</v>
      </c>
      <c r="M219" t="s">
        <v>2529</v>
      </c>
      <c r="N219" t="s">
        <v>1619</v>
      </c>
      <c r="O219">
        <f t="shared" si="45"/>
        <v>17</v>
      </c>
      <c r="P219">
        <f t="shared" si="46"/>
        <v>110</v>
      </c>
      <c r="Q219">
        <f t="shared" si="47"/>
        <v>31</v>
      </c>
      <c r="S219" t="s">
        <v>2013</v>
      </c>
      <c r="T219" t="s">
        <v>1325</v>
      </c>
      <c r="U219">
        <f t="shared" si="48"/>
        <v>5</v>
      </c>
      <c r="V219">
        <f t="shared" si="49"/>
        <v>62</v>
      </c>
      <c r="W219">
        <f t="shared" si="50"/>
        <v>19</v>
      </c>
    </row>
    <row r="220" spans="1:23" x14ac:dyDescent="0.2">
      <c r="A220" t="s">
        <v>2013</v>
      </c>
      <c r="B220" t="s">
        <v>891</v>
      </c>
      <c r="C220">
        <f t="shared" si="51"/>
        <v>10</v>
      </c>
      <c r="D220">
        <f t="shared" si="52"/>
        <v>74</v>
      </c>
      <c r="E220">
        <f t="shared" si="53"/>
        <v>13</v>
      </c>
      <c r="G220" t="s">
        <v>2620</v>
      </c>
      <c r="H220" t="s">
        <v>414</v>
      </c>
      <c r="I220">
        <f t="shared" si="42"/>
        <v>11</v>
      </c>
      <c r="J220">
        <f t="shared" si="43"/>
        <v>89</v>
      </c>
      <c r="K220">
        <f t="shared" si="44"/>
        <v>12</v>
      </c>
      <c r="M220" t="s">
        <v>2529</v>
      </c>
      <c r="N220" t="s">
        <v>1622</v>
      </c>
      <c r="O220">
        <f t="shared" si="45"/>
        <v>17</v>
      </c>
      <c r="P220">
        <f t="shared" si="46"/>
        <v>111</v>
      </c>
      <c r="Q220">
        <f t="shared" si="47"/>
        <v>32</v>
      </c>
      <c r="S220" t="s">
        <v>2013</v>
      </c>
      <c r="T220" t="s">
        <v>1327</v>
      </c>
      <c r="U220">
        <f t="shared" si="48"/>
        <v>5</v>
      </c>
      <c r="V220">
        <f t="shared" si="49"/>
        <v>63</v>
      </c>
      <c r="W220">
        <f t="shared" si="50"/>
        <v>20</v>
      </c>
    </row>
    <row r="221" spans="1:23" x14ac:dyDescent="0.2">
      <c r="A221" t="s">
        <v>2013</v>
      </c>
      <c r="B221" t="s">
        <v>891</v>
      </c>
      <c r="C221">
        <f t="shared" si="51"/>
        <v>10</v>
      </c>
      <c r="D221">
        <f t="shared" si="52"/>
        <v>74</v>
      </c>
      <c r="E221">
        <f t="shared" si="53"/>
        <v>13</v>
      </c>
      <c r="G221" t="s">
        <v>2620</v>
      </c>
      <c r="H221" t="s">
        <v>1472</v>
      </c>
      <c r="I221">
        <f t="shared" si="42"/>
        <v>11</v>
      </c>
      <c r="J221">
        <f t="shared" si="43"/>
        <v>90</v>
      </c>
      <c r="K221">
        <f t="shared" si="44"/>
        <v>13</v>
      </c>
      <c r="M221" t="s">
        <v>2529</v>
      </c>
      <c r="N221" t="s">
        <v>1627</v>
      </c>
      <c r="O221">
        <f t="shared" si="45"/>
        <v>17</v>
      </c>
      <c r="P221">
        <f t="shared" si="46"/>
        <v>112</v>
      </c>
      <c r="Q221">
        <f t="shared" si="47"/>
        <v>33</v>
      </c>
      <c r="S221" t="s">
        <v>2013</v>
      </c>
      <c r="T221" t="s">
        <v>1327</v>
      </c>
      <c r="U221">
        <f t="shared" si="48"/>
        <v>5</v>
      </c>
      <c r="V221">
        <f t="shared" si="49"/>
        <v>63</v>
      </c>
      <c r="W221">
        <f t="shared" si="50"/>
        <v>20</v>
      </c>
    </row>
    <row r="222" spans="1:23" x14ac:dyDescent="0.2">
      <c r="A222" t="s">
        <v>2013</v>
      </c>
      <c r="B222" t="s">
        <v>891</v>
      </c>
      <c r="C222">
        <f t="shared" si="51"/>
        <v>10</v>
      </c>
      <c r="D222">
        <f t="shared" si="52"/>
        <v>74</v>
      </c>
      <c r="E222">
        <f t="shared" si="53"/>
        <v>13</v>
      </c>
      <c r="G222" t="s">
        <v>2620</v>
      </c>
      <c r="H222" t="s">
        <v>390</v>
      </c>
      <c r="I222">
        <f t="shared" si="42"/>
        <v>11</v>
      </c>
      <c r="J222">
        <f t="shared" si="43"/>
        <v>91</v>
      </c>
      <c r="K222">
        <f t="shared" si="44"/>
        <v>14</v>
      </c>
      <c r="M222" t="s">
        <v>2529</v>
      </c>
      <c r="N222" t="s">
        <v>1630</v>
      </c>
      <c r="O222">
        <f t="shared" si="45"/>
        <v>17</v>
      </c>
      <c r="P222">
        <f t="shared" si="46"/>
        <v>113</v>
      </c>
      <c r="Q222">
        <f t="shared" si="47"/>
        <v>34</v>
      </c>
      <c r="S222" t="s">
        <v>2013</v>
      </c>
      <c r="T222" t="s">
        <v>1327</v>
      </c>
      <c r="U222">
        <f t="shared" si="48"/>
        <v>5</v>
      </c>
      <c r="V222">
        <f t="shared" si="49"/>
        <v>63</v>
      </c>
      <c r="W222">
        <f t="shared" si="50"/>
        <v>20</v>
      </c>
    </row>
    <row r="223" spans="1:23" x14ac:dyDescent="0.2">
      <c r="A223" t="s">
        <v>2013</v>
      </c>
      <c r="B223" t="s">
        <v>891</v>
      </c>
      <c r="C223">
        <f t="shared" si="51"/>
        <v>10</v>
      </c>
      <c r="D223">
        <f t="shared" si="52"/>
        <v>74</v>
      </c>
      <c r="E223">
        <f t="shared" si="53"/>
        <v>13</v>
      </c>
      <c r="G223" t="s">
        <v>2620</v>
      </c>
      <c r="H223" t="s">
        <v>398</v>
      </c>
      <c r="I223">
        <f t="shared" si="42"/>
        <v>11</v>
      </c>
      <c r="J223">
        <f t="shared" si="43"/>
        <v>92</v>
      </c>
      <c r="K223">
        <f t="shared" si="44"/>
        <v>15</v>
      </c>
      <c r="M223" t="s">
        <v>2529</v>
      </c>
      <c r="N223" t="s">
        <v>1633</v>
      </c>
      <c r="O223">
        <f t="shared" si="45"/>
        <v>17</v>
      </c>
      <c r="P223">
        <f t="shared" si="46"/>
        <v>114</v>
      </c>
      <c r="Q223">
        <f t="shared" si="47"/>
        <v>35</v>
      </c>
      <c r="S223" t="s">
        <v>2013</v>
      </c>
      <c r="T223" t="s">
        <v>1327</v>
      </c>
      <c r="U223">
        <f t="shared" si="48"/>
        <v>5</v>
      </c>
      <c r="V223">
        <f t="shared" si="49"/>
        <v>63</v>
      </c>
      <c r="W223">
        <f t="shared" si="50"/>
        <v>20</v>
      </c>
    </row>
    <row r="224" spans="1:23" x14ac:dyDescent="0.2">
      <c r="A224" t="s">
        <v>2013</v>
      </c>
      <c r="B224" t="s">
        <v>891</v>
      </c>
      <c r="C224">
        <f t="shared" si="51"/>
        <v>10</v>
      </c>
      <c r="D224">
        <f t="shared" si="52"/>
        <v>74</v>
      </c>
      <c r="E224">
        <f t="shared" si="53"/>
        <v>13</v>
      </c>
      <c r="G224" t="s">
        <v>2620</v>
      </c>
      <c r="H224" t="s">
        <v>386</v>
      </c>
      <c r="I224">
        <f t="shared" si="42"/>
        <v>11</v>
      </c>
      <c r="J224">
        <f t="shared" si="43"/>
        <v>93</v>
      </c>
      <c r="K224">
        <f t="shared" si="44"/>
        <v>16</v>
      </c>
      <c r="M224" t="s">
        <v>2529</v>
      </c>
      <c r="N224" t="s">
        <v>1636</v>
      </c>
      <c r="O224">
        <f t="shared" si="45"/>
        <v>17</v>
      </c>
      <c r="P224">
        <f t="shared" si="46"/>
        <v>115</v>
      </c>
      <c r="Q224">
        <f t="shared" si="47"/>
        <v>36</v>
      </c>
      <c r="S224" t="s">
        <v>2013</v>
      </c>
      <c r="T224" t="s">
        <v>1327</v>
      </c>
      <c r="U224">
        <f t="shared" si="48"/>
        <v>5</v>
      </c>
      <c r="V224">
        <f t="shared" si="49"/>
        <v>63</v>
      </c>
      <c r="W224">
        <f t="shared" si="50"/>
        <v>20</v>
      </c>
    </row>
    <row r="225" spans="1:23" x14ac:dyDescent="0.2">
      <c r="A225" t="s">
        <v>2013</v>
      </c>
      <c r="B225" t="s">
        <v>895</v>
      </c>
      <c r="C225">
        <f t="shared" si="51"/>
        <v>10</v>
      </c>
      <c r="D225">
        <f t="shared" si="52"/>
        <v>75</v>
      </c>
      <c r="E225">
        <f t="shared" si="53"/>
        <v>14</v>
      </c>
      <c r="G225" t="s">
        <v>2620</v>
      </c>
      <c r="H225" t="s">
        <v>410</v>
      </c>
      <c r="I225">
        <f t="shared" si="42"/>
        <v>11</v>
      </c>
      <c r="J225">
        <f t="shared" si="43"/>
        <v>94</v>
      </c>
      <c r="K225">
        <f t="shared" si="44"/>
        <v>17</v>
      </c>
      <c r="M225" t="s">
        <v>2529</v>
      </c>
      <c r="N225" t="s">
        <v>1639</v>
      </c>
      <c r="O225">
        <f t="shared" si="45"/>
        <v>17</v>
      </c>
      <c r="P225">
        <f t="shared" si="46"/>
        <v>116</v>
      </c>
      <c r="Q225">
        <f t="shared" si="47"/>
        <v>37</v>
      </c>
      <c r="S225" t="s">
        <v>2013</v>
      </c>
      <c r="T225" t="s">
        <v>1327</v>
      </c>
      <c r="U225">
        <f t="shared" si="48"/>
        <v>5</v>
      </c>
      <c r="V225">
        <f t="shared" si="49"/>
        <v>63</v>
      </c>
      <c r="W225">
        <f t="shared" si="50"/>
        <v>20</v>
      </c>
    </row>
    <row r="226" spans="1:23" x14ac:dyDescent="0.2">
      <c r="A226" t="s">
        <v>2013</v>
      </c>
      <c r="B226" t="s">
        <v>895</v>
      </c>
      <c r="C226">
        <f t="shared" si="51"/>
        <v>10</v>
      </c>
      <c r="D226">
        <f t="shared" si="52"/>
        <v>75</v>
      </c>
      <c r="E226">
        <f t="shared" si="53"/>
        <v>14</v>
      </c>
      <c r="G226" t="s">
        <v>2620</v>
      </c>
      <c r="H226" t="s">
        <v>1474</v>
      </c>
      <c r="I226">
        <f t="shared" si="42"/>
        <v>11</v>
      </c>
      <c r="J226">
        <f t="shared" si="43"/>
        <v>95</v>
      </c>
      <c r="K226">
        <f t="shared" si="44"/>
        <v>18</v>
      </c>
      <c r="M226" t="s">
        <v>2529</v>
      </c>
      <c r="N226" t="s">
        <v>1642</v>
      </c>
      <c r="O226">
        <f t="shared" si="45"/>
        <v>17</v>
      </c>
      <c r="P226">
        <f t="shared" si="46"/>
        <v>117</v>
      </c>
      <c r="Q226">
        <f t="shared" si="47"/>
        <v>38</v>
      </c>
      <c r="S226" t="s">
        <v>2013</v>
      </c>
      <c r="T226" t="s">
        <v>1327</v>
      </c>
      <c r="U226">
        <f t="shared" si="48"/>
        <v>5</v>
      </c>
      <c r="V226">
        <f t="shared" si="49"/>
        <v>63</v>
      </c>
      <c r="W226">
        <f t="shared" si="50"/>
        <v>20</v>
      </c>
    </row>
    <row r="227" spans="1:23" x14ac:dyDescent="0.2">
      <c r="A227" t="s">
        <v>2013</v>
      </c>
      <c r="B227" t="s">
        <v>895</v>
      </c>
      <c r="C227">
        <f t="shared" si="51"/>
        <v>10</v>
      </c>
      <c r="D227">
        <f t="shared" si="52"/>
        <v>75</v>
      </c>
      <c r="E227">
        <f t="shared" si="53"/>
        <v>14</v>
      </c>
      <c r="G227" t="s">
        <v>2620</v>
      </c>
      <c r="H227" t="s">
        <v>392</v>
      </c>
      <c r="I227">
        <f t="shared" si="42"/>
        <v>11</v>
      </c>
      <c r="J227">
        <f t="shared" si="43"/>
        <v>96</v>
      </c>
      <c r="K227">
        <f t="shared" si="44"/>
        <v>19</v>
      </c>
      <c r="M227" t="s">
        <v>2529</v>
      </c>
      <c r="N227" t="s">
        <v>1647</v>
      </c>
      <c r="O227">
        <f t="shared" si="45"/>
        <v>17</v>
      </c>
      <c r="P227">
        <f t="shared" si="46"/>
        <v>118</v>
      </c>
      <c r="Q227">
        <f t="shared" si="47"/>
        <v>39</v>
      </c>
      <c r="S227" t="s">
        <v>2013</v>
      </c>
      <c r="T227" t="s">
        <v>1327</v>
      </c>
      <c r="U227">
        <f t="shared" si="48"/>
        <v>5</v>
      </c>
      <c r="V227">
        <f t="shared" si="49"/>
        <v>63</v>
      </c>
      <c r="W227">
        <f t="shared" si="50"/>
        <v>20</v>
      </c>
    </row>
    <row r="228" spans="1:23" x14ac:dyDescent="0.2">
      <c r="A228" t="s">
        <v>2013</v>
      </c>
      <c r="B228" t="s">
        <v>895</v>
      </c>
      <c r="C228">
        <f t="shared" si="51"/>
        <v>10</v>
      </c>
      <c r="D228">
        <f t="shared" si="52"/>
        <v>75</v>
      </c>
      <c r="E228">
        <f t="shared" si="53"/>
        <v>14</v>
      </c>
      <c r="G228" t="s">
        <v>2620</v>
      </c>
      <c r="H228" t="s">
        <v>400</v>
      </c>
      <c r="I228">
        <f t="shared" si="42"/>
        <v>11</v>
      </c>
      <c r="J228">
        <f t="shared" si="43"/>
        <v>97</v>
      </c>
      <c r="K228">
        <f t="shared" si="44"/>
        <v>20</v>
      </c>
      <c r="M228" t="s">
        <v>2529</v>
      </c>
      <c r="N228" t="s">
        <v>1650</v>
      </c>
      <c r="O228">
        <f t="shared" si="45"/>
        <v>17</v>
      </c>
      <c r="P228">
        <f t="shared" si="46"/>
        <v>119</v>
      </c>
      <c r="Q228">
        <f t="shared" si="47"/>
        <v>40</v>
      </c>
      <c r="S228" t="s">
        <v>2013</v>
      </c>
      <c r="T228" t="s">
        <v>1327</v>
      </c>
      <c r="U228">
        <f t="shared" si="48"/>
        <v>5</v>
      </c>
      <c r="V228">
        <f t="shared" si="49"/>
        <v>63</v>
      </c>
      <c r="W228">
        <f t="shared" si="50"/>
        <v>20</v>
      </c>
    </row>
    <row r="229" spans="1:23" x14ac:dyDescent="0.2">
      <c r="A229" t="s">
        <v>2013</v>
      </c>
      <c r="B229" t="s">
        <v>1322</v>
      </c>
      <c r="C229">
        <f t="shared" si="51"/>
        <v>10</v>
      </c>
      <c r="D229">
        <f t="shared" si="52"/>
        <v>76</v>
      </c>
      <c r="E229">
        <f t="shared" si="53"/>
        <v>15</v>
      </c>
      <c r="G229" t="s">
        <v>2620</v>
      </c>
      <c r="H229" t="s">
        <v>396</v>
      </c>
      <c r="I229">
        <f t="shared" si="42"/>
        <v>11</v>
      </c>
      <c r="J229">
        <f t="shared" si="43"/>
        <v>98</v>
      </c>
      <c r="K229">
        <f t="shared" si="44"/>
        <v>21</v>
      </c>
      <c r="M229" t="s">
        <v>2529</v>
      </c>
      <c r="N229" t="s">
        <v>1653</v>
      </c>
      <c r="O229">
        <f t="shared" si="45"/>
        <v>17</v>
      </c>
      <c r="P229">
        <f t="shared" si="46"/>
        <v>120</v>
      </c>
      <c r="Q229">
        <f t="shared" si="47"/>
        <v>41</v>
      </c>
      <c r="S229" t="s">
        <v>2013</v>
      </c>
      <c r="T229" t="s">
        <v>1327</v>
      </c>
      <c r="U229">
        <f t="shared" si="48"/>
        <v>5</v>
      </c>
      <c r="V229">
        <f t="shared" si="49"/>
        <v>63</v>
      </c>
      <c r="W229">
        <f t="shared" si="50"/>
        <v>20</v>
      </c>
    </row>
    <row r="230" spans="1:23" x14ac:dyDescent="0.2">
      <c r="A230" t="s">
        <v>2013</v>
      </c>
      <c r="B230" t="s">
        <v>1322</v>
      </c>
      <c r="C230">
        <f t="shared" si="51"/>
        <v>10</v>
      </c>
      <c r="D230">
        <f t="shared" si="52"/>
        <v>76</v>
      </c>
      <c r="E230">
        <f t="shared" si="53"/>
        <v>15</v>
      </c>
      <c r="G230" t="s">
        <v>2620</v>
      </c>
      <c r="H230" t="s">
        <v>408</v>
      </c>
      <c r="I230">
        <f t="shared" si="42"/>
        <v>11</v>
      </c>
      <c r="J230">
        <f t="shared" si="43"/>
        <v>99</v>
      </c>
      <c r="K230">
        <f t="shared" si="44"/>
        <v>22</v>
      </c>
      <c r="M230" t="s">
        <v>2529</v>
      </c>
      <c r="N230" t="s">
        <v>1656</v>
      </c>
      <c r="O230">
        <f t="shared" si="45"/>
        <v>17</v>
      </c>
      <c r="P230">
        <f t="shared" si="46"/>
        <v>121</v>
      </c>
      <c r="Q230">
        <f t="shared" si="47"/>
        <v>42</v>
      </c>
      <c r="S230" t="s">
        <v>2013</v>
      </c>
      <c r="T230" t="s">
        <v>1327</v>
      </c>
      <c r="U230">
        <f t="shared" si="48"/>
        <v>5</v>
      </c>
      <c r="V230">
        <f t="shared" si="49"/>
        <v>63</v>
      </c>
      <c r="W230">
        <f t="shared" si="50"/>
        <v>20</v>
      </c>
    </row>
    <row r="231" spans="1:23" x14ac:dyDescent="0.2">
      <c r="A231" t="s">
        <v>2013</v>
      </c>
      <c r="B231" t="s">
        <v>1322</v>
      </c>
      <c r="C231">
        <f t="shared" si="51"/>
        <v>10</v>
      </c>
      <c r="D231">
        <f t="shared" si="52"/>
        <v>76</v>
      </c>
      <c r="E231">
        <f t="shared" si="53"/>
        <v>15</v>
      </c>
      <c r="G231" t="s">
        <v>2620</v>
      </c>
      <c r="H231" t="s">
        <v>412</v>
      </c>
      <c r="I231">
        <f t="shared" si="42"/>
        <v>11</v>
      </c>
      <c r="J231">
        <f t="shared" si="43"/>
        <v>100</v>
      </c>
      <c r="K231">
        <f t="shared" si="44"/>
        <v>23</v>
      </c>
      <c r="M231" t="s">
        <v>2529</v>
      </c>
      <c r="N231" t="s">
        <v>1659</v>
      </c>
      <c r="O231">
        <f t="shared" si="45"/>
        <v>17</v>
      </c>
      <c r="P231">
        <f t="shared" si="46"/>
        <v>122</v>
      </c>
      <c r="Q231">
        <f t="shared" si="47"/>
        <v>43</v>
      </c>
      <c r="S231" t="s">
        <v>2013</v>
      </c>
      <c r="T231" t="s">
        <v>1327</v>
      </c>
      <c r="U231">
        <f t="shared" si="48"/>
        <v>5</v>
      </c>
      <c r="V231">
        <f t="shared" si="49"/>
        <v>63</v>
      </c>
      <c r="W231">
        <f t="shared" si="50"/>
        <v>20</v>
      </c>
    </row>
    <row r="232" spans="1:23" x14ac:dyDescent="0.2">
      <c r="A232" t="s">
        <v>2013</v>
      </c>
      <c r="B232" t="s">
        <v>1322</v>
      </c>
      <c r="C232">
        <f t="shared" si="51"/>
        <v>10</v>
      </c>
      <c r="D232">
        <f t="shared" si="52"/>
        <v>76</v>
      </c>
      <c r="E232">
        <f t="shared" si="53"/>
        <v>15</v>
      </c>
      <c r="G232" t="s">
        <v>2620</v>
      </c>
      <c r="H232" t="s">
        <v>1476</v>
      </c>
      <c r="I232">
        <f t="shared" si="42"/>
        <v>11</v>
      </c>
      <c r="J232">
        <f t="shared" si="43"/>
        <v>101</v>
      </c>
      <c r="K232">
        <f t="shared" si="44"/>
        <v>24</v>
      </c>
      <c r="M232" t="s">
        <v>2529</v>
      </c>
      <c r="N232" t="s">
        <v>1662</v>
      </c>
      <c r="O232">
        <f t="shared" si="45"/>
        <v>17</v>
      </c>
      <c r="P232">
        <f t="shared" si="46"/>
        <v>123</v>
      </c>
      <c r="Q232">
        <f t="shared" si="47"/>
        <v>44</v>
      </c>
      <c r="S232" t="s">
        <v>2013</v>
      </c>
      <c r="T232" t="s">
        <v>1327</v>
      </c>
      <c r="U232">
        <f t="shared" si="48"/>
        <v>5</v>
      </c>
      <c r="V232">
        <f t="shared" si="49"/>
        <v>63</v>
      </c>
      <c r="W232">
        <f t="shared" si="50"/>
        <v>20</v>
      </c>
    </row>
    <row r="233" spans="1:23" x14ac:dyDescent="0.2">
      <c r="A233" t="s">
        <v>2013</v>
      </c>
      <c r="B233" t="s">
        <v>1322</v>
      </c>
      <c r="C233">
        <f t="shared" si="51"/>
        <v>10</v>
      </c>
      <c r="D233">
        <f t="shared" si="52"/>
        <v>76</v>
      </c>
      <c r="E233">
        <f t="shared" si="53"/>
        <v>15</v>
      </c>
      <c r="G233" t="s">
        <v>2620</v>
      </c>
      <c r="H233" t="s">
        <v>422</v>
      </c>
      <c r="I233">
        <f t="shared" si="42"/>
        <v>11</v>
      </c>
      <c r="J233">
        <f t="shared" si="43"/>
        <v>102</v>
      </c>
      <c r="K233">
        <f t="shared" si="44"/>
        <v>25</v>
      </c>
      <c r="M233" t="s">
        <v>2529</v>
      </c>
      <c r="N233" t="s">
        <v>1665</v>
      </c>
      <c r="O233">
        <f t="shared" si="45"/>
        <v>17</v>
      </c>
      <c r="P233">
        <f t="shared" si="46"/>
        <v>124</v>
      </c>
      <c r="Q233">
        <f t="shared" si="47"/>
        <v>45</v>
      </c>
      <c r="S233" t="s">
        <v>2013</v>
      </c>
      <c r="T233" t="s">
        <v>902</v>
      </c>
      <c r="U233">
        <f t="shared" si="48"/>
        <v>5</v>
      </c>
      <c r="V233">
        <f t="shared" si="49"/>
        <v>64</v>
      </c>
      <c r="W233">
        <f t="shared" si="50"/>
        <v>21</v>
      </c>
    </row>
    <row r="234" spans="1:23" x14ac:dyDescent="0.2">
      <c r="A234" t="s">
        <v>2013</v>
      </c>
      <c r="B234" t="s">
        <v>1322</v>
      </c>
      <c r="C234">
        <f t="shared" si="51"/>
        <v>10</v>
      </c>
      <c r="D234">
        <f t="shared" si="52"/>
        <v>76</v>
      </c>
      <c r="E234">
        <f t="shared" si="53"/>
        <v>15</v>
      </c>
      <c r="G234" t="s">
        <v>2620</v>
      </c>
      <c r="H234" t="s">
        <v>418</v>
      </c>
      <c r="I234">
        <f t="shared" si="42"/>
        <v>11</v>
      </c>
      <c r="J234">
        <f t="shared" si="43"/>
        <v>103</v>
      </c>
      <c r="K234">
        <f t="shared" si="44"/>
        <v>26</v>
      </c>
      <c r="M234" t="s">
        <v>2529</v>
      </c>
      <c r="N234" t="s">
        <v>1668</v>
      </c>
      <c r="O234">
        <f t="shared" si="45"/>
        <v>17</v>
      </c>
      <c r="P234">
        <f t="shared" si="46"/>
        <v>125</v>
      </c>
      <c r="Q234">
        <f t="shared" si="47"/>
        <v>46</v>
      </c>
      <c r="S234" t="s">
        <v>2013</v>
      </c>
      <c r="T234" t="s">
        <v>902</v>
      </c>
      <c r="U234">
        <f t="shared" si="48"/>
        <v>5</v>
      </c>
      <c r="V234">
        <f t="shared" si="49"/>
        <v>64</v>
      </c>
      <c r="W234">
        <f t="shared" si="50"/>
        <v>21</v>
      </c>
    </row>
    <row r="235" spans="1:23" x14ac:dyDescent="0.2">
      <c r="A235" t="s">
        <v>2013</v>
      </c>
      <c r="B235" t="s">
        <v>1322</v>
      </c>
      <c r="C235">
        <f t="shared" si="51"/>
        <v>10</v>
      </c>
      <c r="D235">
        <f t="shared" si="52"/>
        <v>76</v>
      </c>
      <c r="E235">
        <f t="shared" si="53"/>
        <v>15</v>
      </c>
      <c r="G235" t="s">
        <v>2620</v>
      </c>
      <c r="H235" t="s">
        <v>402</v>
      </c>
      <c r="I235">
        <f t="shared" si="42"/>
        <v>11</v>
      </c>
      <c r="J235">
        <f t="shared" si="43"/>
        <v>104</v>
      </c>
      <c r="K235">
        <f t="shared" si="44"/>
        <v>27</v>
      </c>
      <c r="M235" t="s">
        <v>2529</v>
      </c>
      <c r="N235" t="s">
        <v>1671</v>
      </c>
      <c r="O235">
        <f t="shared" si="45"/>
        <v>17</v>
      </c>
      <c r="P235">
        <f t="shared" si="46"/>
        <v>126</v>
      </c>
      <c r="Q235">
        <f t="shared" si="47"/>
        <v>47</v>
      </c>
      <c r="S235" t="s">
        <v>2013</v>
      </c>
      <c r="T235" t="s">
        <v>902</v>
      </c>
      <c r="U235">
        <f t="shared" si="48"/>
        <v>5</v>
      </c>
      <c r="V235">
        <f t="shared" si="49"/>
        <v>64</v>
      </c>
      <c r="W235">
        <f t="shared" si="50"/>
        <v>21</v>
      </c>
    </row>
    <row r="236" spans="1:23" x14ac:dyDescent="0.2">
      <c r="A236" t="s">
        <v>2013</v>
      </c>
      <c r="B236" t="s">
        <v>1322</v>
      </c>
      <c r="C236">
        <f t="shared" si="51"/>
        <v>10</v>
      </c>
      <c r="D236">
        <f t="shared" si="52"/>
        <v>76</v>
      </c>
      <c r="E236">
        <f t="shared" si="53"/>
        <v>15</v>
      </c>
      <c r="G236" t="s">
        <v>2620</v>
      </c>
      <c r="H236" t="s">
        <v>1478</v>
      </c>
      <c r="I236">
        <f t="shared" si="42"/>
        <v>11</v>
      </c>
      <c r="J236">
        <f t="shared" si="43"/>
        <v>105</v>
      </c>
      <c r="K236">
        <f t="shared" si="44"/>
        <v>28</v>
      </c>
      <c r="M236" t="s">
        <v>2529</v>
      </c>
      <c r="N236" t="s">
        <v>1674</v>
      </c>
      <c r="O236">
        <f t="shared" si="45"/>
        <v>17</v>
      </c>
      <c r="P236">
        <f t="shared" si="46"/>
        <v>127</v>
      </c>
      <c r="Q236">
        <f t="shared" si="47"/>
        <v>48</v>
      </c>
      <c r="S236" t="s">
        <v>2013</v>
      </c>
      <c r="T236" t="s">
        <v>902</v>
      </c>
      <c r="U236">
        <f t="shared" si="48"/>
        <v>5</v>
      </c>
      <c r="V236">
        <f t="shared" si="49"/>
        <v>64</v>
      </c>
      <c r="W236">
        <f t="shared" si="50"/>
        <v>21</v>
      </c>
    </row>
    <row r="237" spans="1:23" x14ac:dyDescent="0.2">
      <c r="A237" t="s">
        <v>2013</v>
      </c>
      <c r="B237" t="s">
        <v>1322</v>
      </c>
      <c r="C237">
        <f t="shared" si="51"/>
        <v>10</v>
      </c>
      <c r="D237">
        <f t="shared" si="52"/>
        <v>76</v>
      </c>
      <c r="E237">
        <f t="shared" si="53"/>
        <v>15</v>
      </c>
      <c r="G237" t="s">
        <v>2620</v>
      </c>
      <c r="H237" t="s">
        <v>420</v>
      </c>
      <c r="I237">
        <f t="shared" si="42"/>
        <v>11</v>
      </c>
      <c r="J237">
        <f t="shared" si="43"/>
        <v>106</v>
      </c>
      <c r="K237">
        <f t="shared" si="44"/>
        <v>29</v>
      </c>
      <c r="M237" t="s">
        <v>2529</v>
      </c>
      <c r="N237" t="s">
        <v>1677</v>
      </c>
      <c r="O237">
        <f t="shared" si="45"/>
        <v>17</v>
      </c>
      <c r="P237">
        <f t="shared" si="46"/>
        <v>128</v>
      </c>
      <c r="Q237">
        <f t="shared" si="47"/>
        <v>49</v>
      </c>
      <c r="S237" t="s">
        <v>2013</v>
      </c>
      <c r="T237" t="s">
        <v>904</v>
      </c>
      <c r="U237">
        <f t="shared" si="48"/>
        <v>5</v>
      </c>
      <c r="V237">
        <f t="shared" si="49"/>
        <v>65</v>
      </c>
      <c r="W237">
        <f t="shared" si="50"/>
        <v>22</v>
      </c>
    </row>
    <row r="238" spans="1:23" x14ac:dyDescent="0.2">
      <c r="A238" t="s">
        <v>2013</v>
      </c>
      <c r="B238" t="s">
        <v>1322</v>
      </c>
      <c r="C238">
        <f t="shared" si="51"/>
        <v>10</v>
      </c>
      <c r="D238">
        <f t="shared" si="52"/>
        <v>76</v>
      </c>
      <c r="E238">
        <f t="shared" si="53"/>
        <v>15</v>
      </c>
      <c r="G238" t="s">
        <v>2620</v>
      </c>
      <c r="H238" t="s">
        <v>1481</v>
      </c>
      <c r="I238">
        <f t="shared" si="42"/>
        <v>11</v>
      </c>
      <c r="J238">
        <f t="shared" si="43"/>
        <v>107</v>
      </c>
      <c r="K238">
        <f t="shared" si="44"/>
        <v>30</v>
      </c>
      <c r="M238" t="s">
        <v>2529</v>
      </c>
      <c r="N238" t="s">
        <v>1680</v>
      </c>
      <c r="O238">
        <f t="shared" si="45"/>
        <v>17</v>
      </c>
      <c r="P238">
        <f t="shared" si="46"/>
        <v>129</v>
      </c>
      <c r="Q238">
        <f t="shared" si="47"/>
        <v>50</v>
      </c>
      <c r="S238" t="s">
        <v>2013</v>
      </c>
      <c r="T238" t="s">
        <v>904</v>
      </c>
      <c r="U238">
        <f t="shared" si="48"/>
        <v>5</v>
      </c>
      <c r="V238">
        <f t="shared" si="49"/>
        <v>65</v>
      </c>
      <c r="W238">
        <f t="shared" si="50"/>
        <v>22</v>
      </c>
    </row>
    <row r="239" spans="1:23" x14ac:dyDescent="0.2">
      <c r="A239" t="s">
        <v>2013</v>
      </c>
      <c r="B239" t="s">
        <v>1322</v>
      </c>
      <c r="C239">
        <f t="shared" si="51"/>
        <v>10</v>
      </c>
      <c r="D239">
        <f t="shared" si="52"/>
        <v>76</v>
      </c>
      <c r="E239">
        <f t="shared" si="53"/>
        <v>15</v>
      </c>
      <c r="G239" t="s">
        <v>2620</v>
      </c>
      <c r="H239" t="s">
        <v>404</v>
      </c>
      <c r="I239">
        <f t="shared" si="42"/>
        <v>11</v>
      </c>
      <c r="J239">
        <f t="shared" si="43"/>
        <v>108</v>
      </c>
      <c r="K239">
        <f t="shared" si="44"/>
        <v>31</v>
      </c>
      <c r="M239" t="s">
        <v>2529</v>
      </c>
      <c r="N239" t="s">
        <v>84</v>
      </c>
      <c r="O239">
        <f t="shared" si="45"/>
        <v>17</v>
      </c>
      <c r="P239">
        <f t="shared" si="46"/>
        <v>130</v>
      </c>
      <c r="Q239">
        <f t="shared" si="47"/>
        <v>51</v>
      </c>
      <c r="S239" t="s">
        <v>2013</v>
      </c>
      <c r="T239" t="s">
        <v>904</v>
      </c>
      <c r="U239">
        <f t="shared" si="48"/>
        <v>5</v>
      </c>
      <c r="V239">
        <f t="shared" si="49"/>
        <v>65</v>
      </c>
      <c r="W239">
        <f t="shared" si="50"/>
        <v>22</v>
      </c>
    </row>
    <row r="240" spans="1:23" x14ac:dyDescent="0.2">
      <c r="A240" t="s">
        <v>2013</v>
      </c>
      <c r="B240" t="s">
        <v>1322</v>
      </c>
      <c r="C240">
        <f t="shared" si="51"/>
        <v>10</v>
      </c>
      <c r="D240">
        <f t="shared" si="52"/>
        <v>76</v>
      </c>
      <c r="E240">
        <f t="shared" si="53"/>
        <v>15</v>
      </c>
      <c r="G240" t="s">
        <v>2620</v>
      </c>
      <c r="H240" t="s">
        <v>1484</v>
      </c>
      <c r="I240">
        <f t="shared" si="42"/>
        <v>11</v>
      </c>
      <c r="J240">
        <f t="shared" si="43"/>
        <v>109</v>
      </c>
      <c r="K240">
        <f t="shared" si="44"/>
        <v>32</v>
      </c>
      <c r="S240" t="s">
        <v>2013</v>
      </c>
      <c r="T240" t="s">
        <v>904</v>
      </c>
      <c r="U240">
        <f t="shared" si="48"/>
        <v>5</v>
      </c>
      <c r="V240">
        <f t="shared" si="49"/>
        <v>65</v>
      </c>
      <c r="W240">
        <f t="shared" si="50"/>
        <v>22</v>
      </c>
    </row>
    <row r="241" spans="1:23" x14ac:dyDescent="0.2">
      <c r="A241" t="s">
        <v>2013</v>
      </c>
      <c r="B241" t="s">
        <v>1322</v>
      </c>
      <c r="C241">
        <f t="shared" si="51"/>
        <v>10</v>
      </c>
      <c r="D241">
        <f t="shared" si="52"/>
        <v>76</v>
      </c>
      <c r="E241">
        <f t="shared" si="53"/>
        <v>15</v>
      </c>
      <c r="G241" t="s">
        <v>1089</v>
      </c>
      <c r="H241" t="s">
        <v>245</v>
      </c>
      <c r="I241">
        <f t="shared" si="42"/>
        <v>12</v>
      </c>
      <c r="J241">
        <f t="shared" si="43"/>
        <v>110</v>
      </c>
      <c r="K241">
        <f t="shared" si="44"/>
        <v>1</v>
      </c>
      <c r="S241" t="s">
        <v>2013</v>
      </c>
      <c r="T241" t="s">
        <v>907</v>
      </c>
      <c r="U241">
        <f t="shared" si="48"/>
        <v>5</v>
      </c>
      <c r="V241">
        <f t="shared" si="49"/>
        <v>66</v>
      </c>
      <c r="W241">
        <f t="shared" si="50"/>
        <v>23</v>
      </c>
    </row>
    <row r="242" spans="1:23" x14ac:dyDescent="0.2">
      <c r="A242" t="s">
        <v>2013</v>
      </c>
      <c r="B242" t="s">
        <v>1322</v>
      </c>
      <c r="C242">
        <f t="shared" si="51"/>
        <v>10</v>
      </c>
      <c r="D242">
        <f t="shared" si="52"/>
        <v>76</v>
      </c>
      <c r="E242">
        <f t="shared" si="53"/>
        <v>15</v>
      </c>
      <c r="G242" t="s">
        <v>1089</v>
      </c>
      <c r="H242" t="s">
        <v>248</v>
      </c>
      <c r="I242">
        <f t="shared" si="42"/>
        <v>12</v>
      </c>
      <c r="J242">
        <f t="shared" si="43"/>
        <v>111</v>
      </c>
      <c r="K242">
        <f t="shared" si="44"/>
        <v>2</v>
      </c>
      <c r="S242" t="s">
        <v>2013</v>
      </c>
      <c r="T242" t="s">
        <v>907</v>
      </c>
      <c r="U242">
        <f t="shared" si="48"/>
        <v>5</v>
      </c>
      <c r="V242">
        <f t="shared" si="49"/>
        <v>66</v>
      </c>
      <c r="W242">
        <f t="shared" si="50"/>
        <v>23</v>
      </c>
    </row>
    <row r="243" spans="1:23" x14ac:dyDescent="0.2">
      <c r="A243" t="s">
        <v>2013</v>
      </c>
      <c r="B243" t="s">
        <v>1322</v>
      </c>
      <c r="C243">
        <f t="shared" si="51"/>
        <v>10</v>
      </c>
      <c r="D243">
        <f t="shared" si="52"/>
        <v>76</v>
      </c>
      <c r="E243">
        <f t="shared" si="53"/>
        <v>15</v>
      </c>
      <c r="G243" t="s">
        <v>1089</v>
      </c>
      <c r="H243" t="s">
        <v>2646</v>
      </c>
      <c r="I243">
        <f t="shared" si="42"/>
        <v>12</v>
      </c>
      <c r="J243">
        <f t="shared" si="43"/>
        <v>112</v>
      </c>
      <c r="K243">
        <f t="shared" si="44"/>
        <v>3</v>
      </c>
      <c r="S243" t="s">
        <v>2013</v>
      </c>
      <c r="T243" t="s">
        <v>907</v>
      </c>
      <c r="U243">
        <f t="shared" si="48"/>
        <v>5</v>
      </c>
      <c r="V243">
        <f t="shared" si="49"/>
        <v>66</v>
      </c>
      <c r="W243">
        <f t="shared" si="50"/>
        <v>23</v>
      </c>
    </row>
    <row r="244" spans="1:23" x14ac:dyDescent="0.2">
      <c r="A244" t="s">
        <v>2013</v>
      </c>
      <c r="B244" t="s">
        <v>1322</v>
      </c>
      <c r="C244">
        <f t="shared" si="51"/>
        <v>10</v>
      </c>
      <c r="D244">
        <f t="shared" si="52"/>
        <v>76</v>
      </c>
      <c r="E244">
        <f t="shared" si="53"/>
        <v>15</v>
      </c>
      <c r="G244" t="s">
        <v>1089</v>
      </c>
      <c r="H244" t="s">
        <v>252</v>
      </c>
      <c r="I244">
        <f t="shared" si="42"/>
        <v>12</v>
      </c>
      <c r="J244">
        <f t="shared" si="43"/>
        <v>113</v>
      </c>
      <c r="K244">
        <f t="shared" si="44"/>
        <v>4</v>
      </c>
      <c r="S244" t="s">
        <v>2013</v>
      </c>
      <c r="T244" t="s">
        <v>907</v>
      </c>
      <c r="U244">
        <f t="shared" si="48"/>
        <v>5</v>
      </c>
      <c r="V244">
        <f t="shared" si="49"/>
        <v>66</v>
      </c>
      <c r="W244">
        <f t="shared" si="50"/>
        <v>23</v>
      </c>
    </row>
    <row r="245" spans="1:23" x14ac:dyDescent="0.2">
      <c r="A245" t="s">
        <v>2013</v>
      </c>
      <c r="B245" t="s">
        <v>608</v>
      </c>
      <c r="C245">
        <f t="shared" si="51"/>
        <v>10</v>
      </c>
      <c r="D245">
        <f t="shared" si="52"/>
        <v>77</v>
      </c>
      <c r="E245">
        <f t="shared" si="53"/>
        <v>16</v>
      </c>
      <c r="G245" t="s">
        <v>1089</v>
      </c>
      <c r="H245" t="s">
        <v>2647</v>
      </c>
      <c r="I245">
        <f t="shared" si="42"/>
        <v>12</v>
      </c>
      <c r="J245">
        <f t="shared" si="43"/>
        <v>114</v>
      </c>
      <c r="K245">
        <f t="shared" si="44"/>
        <v>5</v>
      </c>
      <c r="S245" t="s">
        <v>2013</v>
      </c>
      <c r="T245" t="s">
        <v>1329</v>
      </c>
      <c r="U245">
        <f t="shared" si="48"/>
        <v>5</v>
      </c>
      <c r="V245">
        <f t="shared" si="49"/>
        <v>67</v>
      </c>
      <c r="W245">
        <f t="shared" si="50"/>
        <v>24</v>
      </c>
    </row>
    <row r="246" spans="1:23" x14ac:dyDescent="0.2">
      <c r="A246" t="s">
        <v>2013</v>
      </c>
      <c r="B246" t="s">
        <v>608</v>
      </c>
      <c r="C246">
        <f t="shared" si="51"/>
        <v>10</v>
      </c>
      <c r="D246">
        <f t="shared" si="52"/>
        <v>77</v>
      </c>
      <c r="E246">
        <f t="shared" si="53"/>
        <v>16</v>
      </c>
      <c r="G246" t="s">
        <v>1089</v>
      </c>
      <c r="H246" t="s">
        <v>256</v>
      </c>
      <c r="I246">
        <f t="shared" si="42"/>
        <v>12</v>
      </c>
      <c r="J246">
        <f t="shared" si="43"/>
        <v>115</v>
      </c>
      <c r="K246">
        <f t="shared" si="44"/>
        <v>6</v>
      </c>
      <c r="S246" t="s">
        <v>2013</v>
      </c>
      <c r="T246" t="s">
        <v>1329</v>
      </c>
      <c r="U246">
        <f t="shared" si="48"/>
        <v>5</v>
      </c>
      <c r="V246">
        <f t="shared" si="49"/>
        <v>67</v>
      </c>
      <c r="W246">
        <f t="shared" si="50"/>
        <v>24</v>
      </c>
    </row>
    <row r="247" spans="1:23" x14ac:dyDescent="0.2">
      <c r="A247" t="s">
        <v>2013</v>
      </c>
      <c r="B247" t="s">
        <v>1253</v>
      </c>
      <c r="C247">
        <f t="shared" si="51"/>
        <v>10</v>
      </c>
      <c r="D247">
        <f t="shared" si="52"/>
        <v>78</v>
      </c>
      <c r="E247">
        <f t="shared" si="53"/>
        <v>17</v>
      </c>
      <c r="G247" t="s">
        <v>1089</v>
      </c>
      <c r="H247" t="s">
        <v>259</v>
      </c>
      <c r="I247">
        <f t="shared" si="42"/>
        <v>12</v>
      </c>
      <c r="J247">
        <f t="shared" si="43"/>
        <v>116</v>
      </c>
      <c r="K247">
        <f t="shared" si="44"/>
        <v>7</v>
      </c>
      <c r="S247" t="s">
        <v>2013</v>
      </c>
      <c r="T247" t="s">
        <v>1329</v>
      </c>
      <c r="U247">
        <f t="shared" si="48"/>
        <v>5</v>
      </c>
      <c r="V247">
        <f t="shared" si="49"/>
        <v>67</v>
      </c>
      <c r="W247">
        <f t="shared" si="50"/>
        <v>24</v>
      </c>
    </row>
    <row r="248" spans="1:23" x14ac:dyDescent="0.2">
      <c r="A248" t="s">
        <v>2013</v>
      </c>
      <c r="B248" t="s">
        <v>1253</v>
      </c>
      <c r="C248">
        <f t="shared" si="51"/>
        <v>10</v>
      </c>
      <c r="D248">
        <f t="shared" si="52"/>
        <v>78</v>
      </c>
      <c r="E248">
        <f t="shared" si="53"/>
        <v>17</v>
      </c>
      <c r="G248" t="s">
        <v>1989</v>
      </c>
      <c r="H248">
        <v>1</v>
      </c>
      <c r="I248">
        <f t="shared" si="42"/>
        <v>13</v>
      </c>
      <c r="J248">
        <f t="shared" si="43"/>
        <v>117</v>
      </c>
      <c r="K248">
        <f t="shared" si="44"/>
        <v>1</v>
      </c>
      <c r="S248" t="s">
        <v>2013</v>
      </c>
      <c r="T248" t="s">
        <v>1330</v>
      </c>
      <c r="U248">
        <f t="shared" si="48"/>
        <v>5</v>
      </c>
      <c r="V248">
        <f t="shared" si="49"/>
        <v>68</v>
      </c>
      <c r="W248">
        <f t="shared" si="50"/>
        <v>25</v>
      </c>
    </row>
    <row r="249" spans="1:23" x14ac:dyDescent="0.2">
      <c r="A249" t="s">
        <v>2013</v>
      </c>
      <c r="B249" t="s">
        <v>1253</v>
      </c>
      <c r="C249">
        <f t="shared" si="51"/>
        <v>10</v>
      </c>
      <c r="D249">
        <f t="shared" si="52"/>
        <v>78</v>
      </c>
      <c r="E249">
        <f t="shared" si="53"/>
        <v>17</v>
      </c>
      <c r="G249" t="s">
        <v>1989</v>
      </c>
      <c r="H249">
        <v>3</v>
      </c>
      <c r="I249">
        <f t="shared" si="42"/>
        <v>13</v>
      </c>
      <c r="J249">
        <f t="shared" si="43"/>
        <v>118</v>
      </c>
      <c r="K249">
        <f t="shared" si="44"/>
        <v>2</v>
      </c>
      <c r="S249" t="s">
        <v>2013</v>
      </c>
      <c r="T249" t="s">
        <v>1330</v>
      </c>
      <c r="U249">
        <f t="shared" si="48"/>
        <v>5</v>
      </c>
      <c r="V249">
        <f t="shared" si="49"/>
        <v>68</v>
      </c>
      <c r="W249">
        <f t="shared" si="50"/>
        <v>25</v>
      </c>
    </row>
    <row r="250" spans="1:23" x14ac:dyDescent="0.2">
      <c r="A250" t="s">
        <v>2013</v>
      </c>
      <c r="B250" t="s">
        <v>1253</v>
      </c>
      <c r="C250">
        <f t="shared" si="51"/>
        <v>10</v>
      </c>
      <c r="D250">
        <f t="shared" si="52"/>
        <v>78</v>
      </c>
      <c r="E250">
        <f t="shared" si="53"/>
        <v>17</v>
      </c>
      <c r="G250" t="s">
        <v>1989</v>
      </c>
      <c r="H250">
        <v>5</v>
      </c>
      <c r="I250">
        <f t="shared" si="42"/>
        <v>13</v>
      </c>
      <c r="J250">
        <f t="shared" si="43"/>
        <v>119</v>
      </c>
      <c r="K250">
        <f t="shared" si="44"/>
        <v>3</v>
      </c>
      <c r="S250" t="s">
        <v>2013</v>
      </c>
      <c r="T250" t="s">
        <v>1330</v>
      </c>
      <c r="U250">
        <f t="shared" si="48"/>
        <v>5</v>
      </c>
      <c r="V250">
        <f t="shared" si="49"/>
        <v>68</v>
      </c>
      <c r="W250">
        <f t="shared" si="50"/>
        <v>25</v>
      </c>
    </row>
    <row r="251" spans="1:23" x14ac:dyDescent="0.2">
      <c r="A251" t="s">
        <v>2013</v>
      </c>
      <c r="B251" t="s">
        <v>1253</v>
      </c>
      <c r="C251">
        <f t="shared" si="51"/>
        <v>10</v>
      </c>
      <c r="D251">
        <f t="shared" si="52"/>
        <v>78</v>
      </c>
      <c r="E251">
        <f t="shared" si="53"/>
        <v>17</v>
      </c>
      <c r="G251" t="s">
        <v>1989</v>
      </c>
      <c r="H251">
        <v>9</v>
      </c>
      <c r="I251">
        <f t="shared" si="42"/>
        <v>13</v>
      </c>
      <c r="J251">
        <f t="shared" si="43"/>
        <v>120</v>
      </c>
      <c r="K251">
        <f t="shared" si="44"/>
        <v>4</v>
      </c>
      <c r="S251" t="s">
        <v>2013</v>
      </c>
      <c r="T251" t="s">
        <v>1330</v>
      </c>
      <c r="U251">
        <f t="shared" si="48"/>
        <v>5</v>
      </c>
      <c r="V251">
        <f t="shared" si="49"/>
        <v>68</v>
      </c>
      <c r="W251">
        <f t="shared" si="50"/>
        <v>25</v>
      </c>
    </row>
    <row r="252" spans="1:23" x14ac:dyDescent="0.2">
      <c r="A252" t="s">
        <v>2013</v>
      </c>
      <c r="B252" t="s">
        <v>1253</v>
      </c>
      <c r="C252">
        <f t="shared" si="51"/>
        <v>10</v>
      </c>
      <c r="D252">
        <f t="shared" si="52"/>
        <v>78</v>
      </c>
      <c r="E252">
        <f t="shared" si="53"/>
        <v>17</v>
      </c>
      <c r="G252" t="s">
        <v>1989</v>
      </c>
      <c r="H252">
        <v>16</v>
      </c>
      <c r="I252">
        <f t="shared" si="42"/>
        <v>13</v>
      </c>
      <c r="J252">
        <f t="shared" si="43"/>
        <v>121</v>
      </c>
      <c r="K252">
        <f t="shared" si="44"/>
        <v>5</v>
      </c>
      <c r="S252" t="s">
        <v>2013</v>
      </c>
      <c r="T252" t="s">
        <v>1330</v>
      </c>
      <c r="U252">
        <f t="shared" si="48"/>
        <v>5</v>
      </c>
      <c r="V252">
        <f t="shared" si="49"/>
        <v>68</v>
      </c>
      <c r="W252">
        <f t="shared" si="50"/>
        <v>25</v>
      </c>
    </row>
    <row r="253" spans="1:23" x14ac:dyDescent="0.2">
      <c r="A253" t="s">
        <v>2013</v>
      </c>
      <c r="B253" t="s">
        <v>1253</v>
      </c>
      <c r="C253">
        <f t="shared" si="51"/>
        <v>10</v>
      </c>
      <c r="D253">
        <f t="shared" si="52"/>
        <v>78</v>
      </c>
      <c r="E253">
        <f t="shared" si="53"/>
        <v>17</v>
      </c>
      <c r="G253" t="s">
        <v>1989</v>
      </c>
      <c r="H253">
        <v>18</v>
      </c>
      <c r="I253">
        <f t="shared" si="42"/>
        <v>13</v>
      </c>
      <c r="J253">
        <f t="shared" si="43"/>
        <v>122</v>
      </c>
      <c r="K253">
        <f t="shared" si="44"/>
        <v>6</v>
      </c>
      <c r="S253" t="s">
        <v>2013</v>
      </c>
      <c r="T253" t="s">
        <v>607</v>
      </c>
      <c r="U253">
        <f t="shared" si="48"/>
        <v>5</v>
      </c>
      <c r="V253">
        <f t="shared" si="49"/>
        <v>69</v>
      </c>
      <c r="W253">
        <f t="shared" si="50"/>
        <v>26</v>
      </c>
    </row>
    <row r="254" spans="1:23" x14ac:dyDescent="0.2">
      <c r="A254" t="s">
        <v>2013</v>
      </c>
      <c r="B254" t="s">
        <v>1253</v>
      </c>
      <c r="C254">
        <f t="shared" si="51"/>
        <v>10</v>
      </c>
      <c r="D254">
        <f t="shared" si="52"/>
        <v>78</v>
      </c>
      <c r="E254">
        <f t="shared" si="53"/>
        <v>17</v>
      </c>
      <c r="G254" t="s">
        <v>1989</v>
      </c>
      <c r="H254">
        <v>18</v>
      </c>
      <c r="I254">
        <f t="shared" si="42"/>
        <v>13</v>
      </c>
      <c r="J254">
        <f t="shared" si="43"/>
        <v>122</v>
      </c>
      <c r="K254">
        <f t="shared" si="44"/>
        <v>6</v>
      </c>
      <c r="S254" t="s">
        <v>2013</v>
      </c>
      <c r="T254" t="s">
        <v>607</v>
      </c>
      <c r="U254">
        <f t="shared" si="48"/>
        <v>5</v>
      </c>
      <c r="V254">
        <f t="shared" si="49"/>
        <v>69</v>
      </c>
      <c r="W254">
        <f t="shared" si="50"/>
        <v>26</v>
      </c>
    </row>
    <row r="255" spans="1:23" x14ac:dyDescent="0.2">
      <c r="A255" t="s">
        <v>2013</v>
      </c>
      <c r="B255" t="s">
        <v>1253</v>
      </c>
      <c r="C255">
        <f t="shared" si="51"/>
        <v>10</v>
      </c>
      <c r="D255">
        <f t="shared" si="52"/>
        <v>78</v>
      </c>
      <c r="E255">
        <f t="shared" si="53"/>
        <v>17</v>
      </c>
      <c r="G255" t="s">
        <v>1989</v>
      </c>
      <c r="H255">
        <v>20</v>
      </c>
      <c r="I255">
        <f t="shared" si="42"/>
        <v>13</v>
      </c>
      <c r="J255">
        <f t="shared" si="43"/>
        <v>123</v>
      </c>
      <c r="K255">
        <f t="shared" si="44"/>
        <v>7</v>
      </c>
      <c r="S255" t="s">
        <v>2013</v>
      </c>
      <c r="T255" t="s">
        <v>607</v>
      </c>
      <c r="U255">
        <f t="shared" si="48"/>
        <v>5</v>
      </c>
      <c r="V255">
        <f t="shared" si="49"/>
        <v>69</v>
      </c>
      <c r="W255">
        <f t="shared" si="50"/>
        <v>26</v>
      </c>
    </row>
    <row r="256" spans="1:23" x14ac:dyDescent="0.2">
      <c r="A256" t="s">
        <v>2013</v>
      </c>
      <c r="B256" t="s">
        <v>1253</v>
      </c>
      <c r="C256">
        <f t="shared" si="51"/>
        <v>10</v>
      </c>
      <c r="D256">
        <f t="shared" si="52"/>
        <v>78</v>
      </c>
      <c r="E256">
        <f t="shared" si="53"/>
        <v>17</v>
      </c>
      <c r="G256" t="s">
        <v>1989</v>
      </c>
      <c r="H256">
        <v>21</v>
      </c>
      <c r="I256">
        <f t="shared" si="42"/>
        <v>13</v>
      </c>
      <c r="J256">
        <f t="shared" si="43"/>
        <v>124</v>
      </c>
      <c r="K256">
        <f t="shared" si="44"/>
        <v>8</v>
      </c>
      <c r="S256" t="s">
        <v>2013</v>
      </c>
      <c r="T256" t="s">
        <v>607</v>
      </c>
      <c r="U256">
        <f t="shared" si="48"/>
        <v>5</v>
      </c>
      <c r="V256">
        <f t="shared" si="49"/>
        <v>69</v>
      </c>
      <c r="W256">
        <f t="shared" si="50"/>
        <v>26</v>
      </c>
    </row>
    <row r="257" spans="1:23" x14ac:dyDescent="0.2">
      <c r="A257" t="s">
        <v>2013</v>
      </c>
      <c r="B257" t="s">
        <v>2021</v>
      </c>
      <c r="C257">
        <f t="shared" si="51"/>
        <v>10</v>
      </c>
      <c r="D257">
        <f t="shared" si="52"/>
        <v>79</v>
      </c>
      <c r="E257">
        <f t="shared" si="53"/>
        <v>18</v>
      </c>
      <c r="G257" t="s">
        <v>1989</v>
      </c>
      <c r="H257">
        <v>23</v>
      </c>
      <c r="I257">
        <f t="shared" si="42"/>
        <v>13</v>
      </c>
      <c r="J257">
        <f t="shared" si="43"/>
        <v>125</v>
      </c>
      <c r="K257">
        <f t="shared" si="44"/>
        <v>9</v>
      </c>
      <c r="S257" t="s">
        <v>2013</v>
      </c>
      <c r="T257" t="s">
        <v>607</v>
      </c>
      <c r="U257">
        <f t="shared" si="48"/>
        <v>5</v>
      </c>
      <c r="V257">
        <f t="shared" si="49"/>
        <v>69</v>
      </c>
      <c r="W257">
        <f t="shared" si="50"/>
        <v>26</v>
      </c>
    </row>
    <row r="258" spans="1:23" x14ac:dyDescent="0.2">
      <c r="A258" t="s">
        <v>2013</v>
      </c>
      <c r="B258" t="s">
        <v>2021</v>
      </c>
      <c r="C258">
        <f t="shared" si="51"/>
        <v>10</v>
      </c>
      <c r="D258">
        <f t="shared" si="52"/>
        <v>79</v>
      </c>
      <c r="E258">
        <f t="shared" si="53"/>
        <v>18</v>
      </c>
      <c r="G258" t="s">
        <v>1989</v>
      </c>
      <c r="H258">
        <v>25</v>
      </c>
      <c r="I258">
        <f t="shared" si="42"/>
        <v>13</v>
      </c>
      <c r="J258">
        <f t="shared" si="43"/>
        <v>126</v>
      </c>
      <c r="K258">
        <f t="shared" si="44"/>
        <v>10</v>
      </c>
      <c r="S258" t="s">
        <v>2013</v>
      </c>
      <c r="T258" t="s">
        <v>607</v>
      </c>
      <c r="U258">
        <f t="shared" si="48"/>
        <v>5</v>
      </c>
      <c r="V258">
        <f t="shared" si="49"/>
        <v>69</v>
      </c>
      <c r="W258">
        <f t="shared" si="50"/>
        <v>26</v>
      </c>
    </row>
    <row r="259" spans="1:23" x14ac:dyDescent="0.2">
      <c r="A259" t="s">
        <v>2013</v>
      </c>
      <c r="B259" t="s">
        <v>2021</v>
      </c>
      <c r="C259">
        <f t="shared" si="51"/>
        <v>10</v>
      </c>
      <c r="D259">
        <f t="shared" si="52"/>
        <v>79</v>
      </c>
      <c r="E259">
        <f t="shared" si="53"/>
        <v>18</v>
      </c>
      <c r="G259" t="s">
        <v>1989</v>
      </c>
      <c r="H259">
        <v>30</v>
      </c>
      <c r="I259">
        <f t="shared" si="42"/>
        <v>13</v>
      </c>
      <c r="J259">
        <f t="shared" si="43"/>
        <v>127</v>
      </c>
      <c r="K259">
        <f t="shared" si="44"/>
        <v>11</v>
      </c>
      <c r="S259" t="s">
        <v>2013</v>
      </c>
      <c r="T259" t="s">
        <v>607</v>
      </c>
      <c r="U259">
        <f t="shared" si="48"/>
        <v>5</v>
      </c>
      <c r="V259">
        <f t="shared" si="49"/>
        <v>69</v>
      </c>
      <c r="W259">
        <f t="shared" si="50"/>
        <v>26</v>
      </c>
    </row>
    <row r="260" spans="1:23" x14ac:dyDescent="0.2">
      <c r="A260" t="s">
        <v>2013</v>
      </c>
      <c r="B260" t="s">
        <v>2021</v>
      </c>
      <c r="C260">
        <f t="shared" si="51"/>
        <v>10</v>
      </c>
      <c r="D260">
        <f t="shared" si="52"/>
        <v>79</v>
      </c>
      <c r="E260">
        <f t="shared" si="53"/>
        <v>18</v>
      </c>
      <c r="G260" t="s">
        <v>1989</v>
      </c>
      <c r="H260">
        <v>30</v>
      </c>
      <c r="I260">
        <f t="shared" ref="I260:I323" si="54">IF(G260=G259,I259,I259+1)</f>
        <v>13</v>
      </c>
      <c r="J260">
        <f t="shared" ref="J260:J323" si="55">IF(H260=H259,J259,J259+1)</f>
        <v>127</v>
      </c>
      <c r="K260">
        <f t="shared" ref="K260:K323" si="56">IF(G260=G259,IF(H260=H259,K259,K259+1),1)</f>
        <v>11</v>
      </c>
      <c r="S260" t="s">
        <v>2013</v>
      </c>
      <c r="T260" t="s">
        <v>607</v>
      </c>
      <c r="U260">
        <f t="shared" ref="U260:U323" si="57">IF(S260=S259,U259,U259+1)</f>
        <v>5</v>
      </c>
      <c r="V260">
        <f t="shared" ref="V260:V323" si="58">IF(T260=T259,V259,V259+1)</f>
        <v>69</v>
      </c>
      <c r="W260">
        <f t="shared" ref="W260:W323" si="59">IF(S260=S259,IF(T260=T259,W259,W259+1),1)</f>
        <v>26</v>
      </c>
    </row>
    <row r="261" spans="1:23" x14ac:dyDescent="0.2">
      <c r="A261" t="s">
        <v>2013</v>
      </c>
      <c r="B261" t="s">
        <v>2021</v>
      </c>
      <c r="C261">
        <f t="shared" ref="C261:C324" si="60">IF(A261=A260,C260,C260+1)</f>
        <v>10</v>
      </c>
      <c r="D261">
        <f t="shared" ref="D261:D324" si="61">IF(B261=B260,D260,D260+1)</f>
        <v>79</v>
      </c>
      <c r="E261">
        <f t="shared" ref="E261:E324" si="62">IF(A261=A260,IF(B261=B260,E260,E260+1),1)</f>
        <v>18</v>
      </c>
      <c r="G261" t="s">
        <v>1989</v>
      </c>
      <c r="H261">
        <v>31</v>
      </c>
      <c r="I261">
        <f t="shared" si="54"/>
        <v>13</v>
      </c>
      <c r="J261">
        <f t="shared" si="55"/>
        <v>128</v>
      </c>
      <c r="K261">
        <f t="shared" si="56"/>
        <v>12</v>
      </c>
      <c r="S261" t="s">
        <v>2013</v>
      </c>
      <c r="T261" t="s">
        <v>607</v>
      </c>
      <c r="U261">
        <f t="shared" si="57"/>
        <v>5</v>
      </c>
      <c r="V261">
        <f t="shared" si="58"/>
        <v>69</v>
      </c>
      <c r="W261">
        <f t="shared" si="59"/>
        <v>26</v>
      </c>
    </row>
    <row r="262" spans="1:23" x14ac:dyDescent="0.2">
      <c r="A262" t="s">
        <v>2013</v>
      </c>
      <c r="B262" t="s">
        <v>1325</v>
      </c>
      <c r="C262">
        <f t="shared" si="60"/>
        <v>10</v>
      </c>
      <c r="D262">
        <f t="shared" si="61"/>
        <v>80</v>
      </c>
      <c r="E262">
        <f t="shared" si="62"/>
        <v>19</v>
      </c>
      <c r="G262" t="s">
        <v>1989</v>
      </c>
      <c r="H262">
        <v>32</v>
      </c>
      <c r="I262">
        <f t="shared" si="54"/>
        <v>13</v>
      </c>
      <c r="J262">
        <f t="shared" si="55"/>
        <v>129</v>
      </c>
      <c r="K262">
        <f t="shared" si="56"/>
        <v>13</v>
      </c>
      <c r="S262" t="s">
        <v>2013</v>
      </c>
      <c r="T262" t="s">
        <v>607</v>
      </c>
      <c r="U262">
        <f t="shared" si="57"/>
        <v>5</v>
      </c>
      <c r="V262">
        <f t="shared" si="58"/>
        <v>69</v>
      </c>
      <c r="W262">
        <f t="shared" si="59"/>
        <v>26</v>
      </c>
    </row>
    <row r="263" spans="1:23" x14ac:dyDescent="0.2">
      <c r="A263" t="s">
        <v>2013</v>
      </c>
      <c r="B263" t="s">
        <v>1325</v>
      </c>
      <c r="C263">
        <f t="shared" si="60"/>
        <v>10</v>
      </c>
      <c r="D263">
        <f t="shared" si="61"/>
        <v>80</v>
      </c>
      <c r="E263">
        <f t="shared" si="62"/>
        <v>19</v>
      </c>
      <c r="G263" t="s">
        <v>1989</v>
      </c>
      <c r="H263">
        <v>34</v>
      </c>
      <c r="I263">
        <f t="shared" si="54"/>
        <v>13</v>
      </c>
      <c r="J263">
        <f t="shared" si="55"/>
        <v>130</v>
      </c>
      <c r="K263">
        <f t="shared" si="56"/>
        <v>14</v>
      </c>
      <c r="S263" t="s">
        <v>2013</v>
      </c>
      <c r="T263" t="s">
        <v>2024</v>
      </c>
      <c r="U263">
        <f t="shared" si="57"/>
        <v>5</v>
      </c>
      <c r="V263">
        <f t="shared" si="58"/>
        <v>70</v>
      </c>
      <c r="W263">
        <f t="shared" si="59"/>
        <v>27</v>
      </c>
    </row>
    <row r="264" spans="1:23" x14ac:dyDescent="0.2">
      <c r="A264" t="s">
        <v>2013</v>
      </c>
      <c r="B264" t="s">
        <v>1325</v>
      </c>
      <c r="C264">
        <f t="shared" si="60"/>
        <v>10</v>
      </c>
      <c r="D264">
        <f t="shared" si="61"/>
        <v>80</v>
      </c>
      <c r="E264">
        <f t="shared" si="62"/>
        <v>19</v>
      </c>
      <c r="G264" t="s">
        <v>1989</v>
      </c>
      <c r="H264">
        <v>34</v>
      </c>
      <c r="I264">
        <f t="shared" si="54"/>
        <v>13</v>
      </c>
      <c r="J264">
        <f t="shared" si="55"/>
        <v>130</v>
      </c>
      <c r="K264">
        <f t="shared" si="56"/>
        <v>14</v>
      </c>
      <c r="S264" t="s">
        <v>2013</v>
      </c>
      <c r="T264" t="s">
        <v>2024</v>
      </c>
      <c r="U264">
        <f t="shared" si="57"/>
        <v>5</v>
      </c>
      <c r="V264">
        <f t="shared" si="58"/>
        <v>70</v>
      </c>
      <c r="W264">
        <f t="shared" si="59"/>
        <v>27</v>
      </c>
    </row>
    <row r="265" spans="1:23" x14ac:dyDescent="0.2">
      <c r="A265" t="s">
        <v>2013</v>
      </c>
      <c r="B265" t="s">
        <v>1325</v>
      </c>
      <c r="C265">
        <f t="shared" si="60"/>
        <v>10</v>
      </c>
      <c r="D265">
        <f t="shared" si="61"/>
        <v>80</v>
      </c>
      <c r="E265">
        <f t="shared" si="62"/>
        <v>19</v>
      </c>
      <c r="G265" t="s">
        <v>1989</v>
      </c>
      <c r="H265">
        <v>36</v>
      </c>
      <c r="I265">
        <f t="shared" si="54"/>
        <v>13</v>
      </c>
      <c r="J265">
        <f t="shared" si="55"/>
        <v>131</v>
      </c>
      <c r="K265">
        <f t="shared" si="56"/>
        <v>15</v>
      </c>
      <c r="S265" t="s">
        <v>2013</v>
      </c>
      <c r="T265" t="s">
        <v>2024</v>
      </c>
      <c r="U265">
        <f t="shared" si="57"/>
        <v>5</v>
      </c>
      <c r="V265">
        <f t="shared" si="58"/>
        <v>70</v>
      </c>
      <c r="W265">
        <f t="shared" si="59"/>
        <v>27</v>
      </c>
    </row>
    <row r="266" spans="1:23" x14ac:dyDescent="0.2">
      <c r="A266" t="s">
        <v>2013</v>
      </c>
      <c r="B266" t="s">
        <v>1325</v>
      </c>
      <c r="C266">
        <f t="shared" si="60"/>
        <v>10</v>
      </c>
      <c r="D266">
        <f t="shared" si="61"/>
        <v>80</v>
      </c>
      <c r="E266">
        <f t="shared" si="62"/>
        <v>19</v>
      </c>
      <c r="G266" t="s">
        <v>1486</v>
      </c>
      <c r="H266" t="s">
        <v>1488</v>
      </c>
      <c r="I266">
        <f t="shared" si="54"/>
        <v>14</v>
      </c>
      <c r="J266">
        <f t="shared" si="55"/>
        <v>132</v>
      </c>
      <c r="K266">
        <f t="shared" si="56"/>
        <v>1</v>
      </c>
      <c r="S266" t="s">
        <v>2013</v>
      </c>
      <c r="T266" t="s">
        <v>2024</v>
      </c>
      <c r="U266">
        <f t="shared" si="57"/>
        <v>5</v>
      </c>
      <c r="V266">
        <f t="shared" si="58"/>
        <v>70</v>
      </c>
      <c r="W266">
        <f t="shared" si="59"/>
        <v>27</v>
      </c>
    </row>
    <row r="267" spans="1:23" x14ac:dyDescent="0.2">
      <c r="A267" t="s">
        <v>2013</v>
      </c>
      <c r="B267" t="s">
        <v>1325</v>
      </c>
      <c r="C267">
        <f t="shared" si="60"/>
        <v>10</v>
      </c>
      <c r="D267">
        <f t="shared" si="61"/>
        <v>80</v>
      </c>
      <c r="E267">
        <f t="shared" si="62"/>
        <v>19</v>
      </c>
      <c r="G267" t="s">
        <v>1494</v>
      </c>
      <c r="H267" t="s">
        <v>769</v>
      </c>
      <c r="I267">
        <f t="shared" si="54"/>
        <v>15</v>
      </c>
      <c r="J267">
        <f t="shared" si="55"/>
        <v>133</v>
      </c>
      <c r="K267">
        <f t="shared" si="56"/>
        <v>1</v>
      </c>
      <c r="S267" t="s">
        <v>2013</v>
      </c>
      <c r="T267" t="s">
        <v>2024</v>
      </c>
      <c r="U267">
        <f t="shared" si="57"/>
        <v>5</v>
      </c>
      <c r="V267">
        <f t="shared" si="58"/>
        <v>70</v>
      </c>
      <c r="W267">
        <f t="shared" si="59"/>
        <v>27</v>
      </c>
    </row>
    <row r="268" spans="1:23" x14ac:dyDescent="0.2">
      <c r="A268" t="s">
        <v>2013</v>
      </c>
      <c r="B268" t="s">
        <v>1325</v>
      </c>
      <c r="C268">
        <f t="shared" si="60"/>
        <v>10</v>
      </c>
      <c r="D268">
        <f t="shared" si="61"/>
        <v>80</v>
      </c>
      <c r="E268">
        <f t="shared" si="62"/>
        <v>19</v>
      </c>
      <c r="G268" t="s">
        <v>1494</v>
      </c>
      <c r="H268" t="s">
        <v>769</v>
      </c>
      <c r="I268">
        <f t="shared" si="54"/>
        <v>15</v>
      </c>
      <c r="J268">
        <f t="shared" si="55"/>
        <v>133</v>
      </c>
      <c r="K268">
        <f t="shared" si="56"/>
        <v>1</v>
      </c>
      <c r="S268" t="s">
        <v>2013</v>
      </c>
      <c r="T268" t="s">
        <v>2024</v>
      </c>
      <c r="U268">
        <f t="shared" si="57"/>
        <v>5</v>
      </c>
      <c r="V268">
        <f t="shared" si="58"/>
        <v>70</v>
      </c>
      <c r="W268">
        <f t="shared" si="59"/>
        <v>27</v>
      </c>
    </row>
    <row r="269" spans="1:23" x14ac:dyDescent="0.2">
      <c r="A269" t="s">
        <v>2013</v>
      </c>
      <c r="B269" t="s">
        <v>1325</v>
      </c>
      <c r="C269">
        <f t="shared" si="60"/>
        <v>10</v>
      </c>
      <c r="D269">
        <f t="shared" si="61"/>
        <v>80</v>
      </c>
      <c r="E269">
        <f t="shared" si="62"/>
        <v>19</v>
      </c>
      <c r="G269" t="s">
        <v>1494</v>
      </c>
      <c r="H269" t="s">
        <v>769</v>
      </c>
      <c r="I269">
        <f t="shared" si="54"/>
        <v>15</v>
      </c>
      <c r="J269">
        <f t="shared" si="55"/>
        <v>133</v>
      </c>
      <c r="K269">
        <f t="shared" si="56"/>
        <v>1</v>
      </c>
      <c r="S269" t="s">
        <v>2013</v>
      </c>
      <c r="T269" t="s">
        <v>2027</v>
      </c>
      <c r="U269">
        <f t="shared" si="57"/>
        <v>5</v>
      </c>
      <c r="V269">
        <f t="shared" si="58"/>
        <v>71</v>
      </c>
      <c r="W269">
        <f t="shared" si="59"/>
        <v>28</v>
      </c>
    </row>
    <row r="270" spans="1:23" x14ac:dyDescent="0.2">
      <c r="A270" t="s">
        <v>2013</v>
      </c>
      <c r="B270" t="s">
        <v>1325</v>
      </c>
      <c r="C270">
        <f t="shared" si="60"/>
        <v>10</v>
      </c>
      <c r="D270">
        <f t="shared" si="61"/>
        <v>80</v>
      </c>
      <c r="E270">
        <f t="shared" si="62"/>
        <v>19</v>
      </c>
      <c r="G270" t="s">
        <v>1494</v>
      </c>
      <c r="H270" t="s">
        <v>1496</v>
      </c>
      <c r="I270">
        <f t="shared" si="54"/>
        <v>15</v>
      </c>
      <c r="J270">
        <f t="shared" si="55"/>
        <v>134</v>
      </c>
      <c r="K270">
        <f t="shared" si="56"/>
        <v>2</v>
      </c>
      <c r="S270" t="s">
        <v>2013</v>
      </c>
      <c r="T270" t="s">
        <v>2027</v>
      </c>
      <c r="U270">
        <f t="shared" si="57"/>
        <v>5</v>
      </c>
      <c r="V270">
        <f t="shared" si="58"/>
        <v>71</v>
      </c>
      <c r="W270">
        <f t="shared" si="59"/>
        <v>28</v>
      </c>
    </row>
    <row r="271" spans="1:23" x14ac:dyDescent="0.2">
      <c r="A271" t="s">
        <v>2013</v>
      </c>
      <c r="B271" t="s">
        <v>1325</v>
      </c>
      <c r="C271">
        <f t="shared" si="60"/>
        <v>10</v>
      </c>
      <c r="D271">
        <f t="shared" si="61"/>
        <v>80</v>
      </c>
      <c r="E271">
        <f t="shared" si="62"/>
        <v>19</v>
      </c>
      <c r="G271" t="s">
        <v>1494</v>
      </c>
      <c r="H271" t="s">
        <v>1496</v>
      </c>
      <c r="I271">
        <f t="shared" si="54"/>
        <v>15</v>
      </c>
      <c r="J271">
        <f t="shared" si="55"/>
        <v>134</v>
      </c>
      <c r="K271">
        <f t="shared" si="56"/>
        <v>2</v>
      </c>
      <c r="S271" t="s">
        <v>2013</v>
      </c>
      <c r="T271" t="s">
        <v>2027</v>
      </c>
      <c r="U271">
        <f t="shared" si="57"/>
        <v>5</v>
      </c>
      <c r="V271">
        <f t="shared" si="58"/>
        <v>71</v>
      </c>
      <c r="W271">
        <f t="shared" si="59"/>
        <v>28</v>
      </c>
    </row>
    <row r="272" spans="1:23" x14ac:dyDescent="0.2">
      <c r="A272" t="s">
        <v>2013</v>
      </c>
      <c r="B272" t="s">
        <v>1325</v>
      </c>
      <c r="C272">
        <f t="shared" si="60"/>
        <v>10</v>
      </c>
      <c r="D272">
        <f t="shared" si="61"/>
        <v>80</v>
      </c>
      <c r="E272">
        <f t="shared" si="62"/>
        <v>19</v>
      </c>
      <c r="G272" t="s">
        <v>1494</v>
      </c>
      <c r="H272" t="s">
        <v>1496</v>
      </c>
      <c r="I272">
        <f t="shared" si="54"/>
        <v>15</v>
      </c>
      <c r="J272">
        <f t="shared" si="55"/>
        <v>134</v>
      </c>
      <c r="K272">
        <f t="shared" si="56"/>
        <v>2</v>
      </c>
      <c r="S272" t="s">
        <v>2013</v>
      </c>
      <c r="T272" t="s">
        <v>2027</v>
      </c>
      <c r="U272">
        <f t="shared" si="57"/>
        <v>5</v>
      </c>
      <c r="V272">
        <f t="shared" si="58"/>
        <v>71</v>
      </c>
      <c r="W272">
        <f t="shared" si="59"/>
        <v>28</v>
      </c>
    </row>
    <row r="273" spans="1:23" x14ac:dyDescent="0.2">
      <c r="A273" t="s">
        <v>2013</v>
      </c>
      <c r="B273" t="s">
        <v>1325</v>
      </c>
      <c r="C273">
        <f t="shared" si="60"/>
        <v>10</v>
      </c>
      <c r="D273">
        <f t="shared" si="61"/>
        <v>80</v>
      </c>
      <c r="E273">
        <f t="shared" si="62"/>
        <v>19</v>
      </c>
      <c r="G273" t="s">
        <v>1494</v>
      </c>
      <c r="H273" t="s">
        <v>1496</v>
      </c>
      <c r="I273">
        <f t="shared" si="54"/>
        <v>15</v>
      </c>
      <c r="J273">
        <f t="shared" si="55"/>
        <v>134</v>
      </c>
      <c r="K273">
        <f t="shared" si="56"/>
        <v>2</v>
      </c>
      <c r="S273" t="s">
        <v>2013</v>
      </c>
      <c r="T273" t="s">
        <v>2027</v>
      </c>
      <c r="U273">
        <f t="shared" si="57"/>
        <v>5</v>
      </c>
      <c r="V273">
        <f t="shared" si="58"/>
        <v>71</v>
      </c>
      <c r="W273">
        <f t="shared" si="59"/>
        <v>28</v>
      </c>
    </row>
    <row r="274" spans="1:23" x14ac:dyDescent="0.2">
      <c r="A274" t="s">
        <v>2013</v>
      </c>
      <c r="B274" t="s">
        <v>1325</v>
      </c>
      <c r="C274">
        <f t="shared" si="60"/>
        <v>10</v>
      </c>
      <c r="D274">
        <f t="shared" si="61"/>
        <v>80</v>
      </c>
      <c r="E274">
        <f t="shared" si="62"/>
        <v>19</v>
      </c>
      <c r="G274" t="s">
        <v>1494</v>
      </c>
      <c r="H274" t="s">
        <v>1496</v>
      </c>
      <c r="I274">
        <f t="shared" si="54"/>
        <v>15</v>
      </c>
      <c r="J274">
        <f t="shared" si="55"/>
        <v>134</v>
      </c>
      <c r="K274">
        <f t="shared" si="56"/>
        <v>2</v>
      </c>
      <c r="S274" t="s">
        <v>2013</v>
      </c>
      <c r="T274" t="s">
        <v>838</v>
      </c>
      <c r="U274">
        <f t="shared" si="57"/>
        <v>5</v>
      </c>
      <c r="V274">
        <f t="shared" si="58"/>
        <v>72</v>
      </c>
      <c r="W274">
        <f t="shared" si="59"/>
        <v>29</v>
      </c>
    </row>
    <row r="275" spans="1:23" x14ac:dyDescent="0.2">
      <c r="A275" t="s">
        <v>2013</v>
      </c>
      <c r="B275" t="s">
        <v>1325</v>
      </c>
      <c r="C275">
        <f t="shared" si="60"/>
        <v>10</v>
      </c>
      <c r="D275">
        <f t="shared" si="61"/>
        <v>80</v>
      </c>
      <c r="E275">
        <f t="shared" si="62"/>
        <v>19</v>
      </c>
      <c r="G275" t="s">
        <v>1494</v>
      </c>
      <c r="H275" t="s">
        <v>1496</v>
      </c>
      <c r="I275">
        <f t="shared" si="54"/>
        <v>15</v>
      </c>
      <c r="J275">
        <f t="shared" si="55"/>
        <v>134</v>
      </c>
      <c r="K275">
        <f t="shared" si="56"/>
        <v>2</v>
      </c>
      <c r="S275" t="s">
        <v>2013</v>
      </c>
      <c r="T275" t="s">
        <v>838</v>
      </c>
      <c r="U275">
        <f t="shared" si="57"/>
        <v>5</v>
      </c>
      <c r="V275">
        <f t="shared" si="58"/>
        <v>72</v>
      </c>
      <c r="W275">
        <f t="shared" si="59"/>
        <v>29</v>
      </c>
    </row>
    <row r="276" spans="1:23" x14ac:dyDescent="0.2">
      <c r="A276" t="s">
        <v>2013</v>
      </c>
      <c r="B276" t="s">
        <v>1325</v>
      </c>
      <c r="C276">
        <f t="shared" si="60"/>
        <v>10</v>
      </c>
      <c r="D276">
        <f t="shared" si="61"/>
        <v>80</v>
      </c>
      <c r="E276">
        <f t="shared" si="62"/>
        <v>19</v>
      </c>
      <c r="G276" t="s">
        <v>1494</v>
      </c>
      <c r="H276" t="s">
        <v>1496</v>
      </c>
      <c r="I276">
        <f t="shared" si="54"/>
        <v>15</v>
      </c>
      <c r="J276">
        <f t="shared" si="55"/>
        <v>134</v>
      </c>
      <c r="K276">
        <f t="shared" si="56"/>
        <v>2</v>
      </c>
      <c r="S276" t="s">
        <v>2013</v>
      </c>
      <c r="T276" t="s">
        <v>838</v>
      </c>
      <c r="U276">
        <f t="shared" si="57"/>
        <v>5</v>
      </c>
      <c r="V276">
        <f t="shared" si="58"/>
        <v>72</v>
      </c>
      <c r="W276">
        <f t="shared" si="59"/>
        <v>29</v>
      </c>
    </row>
    <row r="277" spans="1:23" x14ac:dyDescent="0.2">
      <c r="A277" t="s">
        <v>2013</v>
      </c>
      <c r="B277" t="s">
        <v>1325</v>
      </c>
      <c r="C277">
        <f t="shared" si="60"/>
        <v>10</v>
      </c>
      <c r="D277">
        <f t="shared" si="61"/>
        <v>80</v>
      </c>
      <c r="E277">
        <f t="shared" si="62"/>
        <v>19</v>
      </c>
      <c r="G277" t="s">
        <v>1494</v>
      </c>
      <c r="H277" t="s">
        <v>1496</v>
      </c>
      <c r="I277">
        <f t="shared" si="54"/>
        <v>15</v>
      </c>
      <c r="J277">
        <f t="shared" si="55"/>
        <v>134</v>
      </c>
      <c r="K277">
        <f t="shared" si="56"/>
        <v>2</v>
      </c>
      <c r="S277" t="s">
        <v>2013</v>
      </c>
      <c r="T277" t="s">
        <v>838</v>
      </c>
      <c r="U277">
        <f t="shared" si="57"/>
        <v>5</v>
      </c>
      <c r="V277">
        <f t="shared" si="58"/>
        <v>72</v>
      </c>
      <c r="W277">
        <f t="shared" si="59"/>
        <v>29</v>
      </c>
    </row>
    <row r="278" spans="1:23" x14ac:dyDescent="0.2">
      <c r="A278" t="s">
        <v>2013</v>
      </c>
      <c r="B278" t="s">
        <v>1325</v>
      </c>
      <c r="C278">
        <f t="shared" si="60"/>
        <v>10</v>
      </c>
      <c r="D278">
        <f t="shared" si="61"/>
        <v>80</v>
      </c>
      <c r="E278">
        <f t="shared" si="62"/>
        <v>19</v>
      </c>
      <c r="G278" t="s">
        <v>1494</v>
      </c>
      <c r="H278" t="s">
        <v>1496</v>
      </c>
      <c r="I278">
        <f t="shared" si="54"/>
        <v>15</v>
      </c>
      <c r="J278">
        <f t="shared" si="55"/>
        <v>134</v>
      </c>
      <c r="K278">
        <f t="shared" si="56"/>
        <v>2</v>
      </c>
      <c r="S278" t="s">
        <v>2013</v>
      </c>
      <c r="T278" t="s">
        <v>838</v>
      </c>
      <c r="U278">
        <f t="shared" si="57"/>
        <v>5</v>
      </c>
      <c r="V278">
        <f t="shared" si="58"/>
        <v>72</v>
      </c>
      <c r="W278">
        <f t="shared" si="59"/>
        <v>29</v>
      </c>
    </row>
    <row r="279" spans="1:23" x14ac:dyDescent="0.2">
      <c r="A279" t="s">
        <v>2013</v>
      </c>
      <c r="B279" t="s">
        <v>1325</v>
      </c>
      <c r="C279">
        <f t="shared" si="60"/>
        <v>10</v>
      </c>
      <c r="D279">
        <f t="shared" si="61"/>
        <v>80</v>
      </c>
      <c r="E279">
        <f t="shared" si="62"/>
        <v>19</v>
      </c>
      <c r="G279" t="s">
        <v>1494</v>
      </c>
      <c r="H279" t="s">
        <v>1496</v>
      </c>
      <c r="I279">
        <f t="shared" si="54"/>
        <v>15</v>
      </c>
      <c r="J279">
        <f t="shared" si="55"/>
        <v>134</v>
      </c>
      <c r="K279">
        <f t="shared" si="56"/>
        <v>2</v>
      </c>
      <c r="S279" t="s">
        <v>2013</v>
      </c>
      <c r="T279" t="s">
        <v>838</v>
      </c>
      <c r="U279">
        <f t="shared" si="57"/>
        <v>5</v>
      </c>
      <c r="V279">
        <f t="shared" si="58"/>
        <v>72</v>
      </c>
      <c r="W279">
        <f t="shared" si="59"/>
        <v>29</v>
      </c>
    </row>
    <row r="280" spans="1:23" x14ac:dyDescent="0.2">
      <c r="A280" t="s">
        <v>2013</v>
      </c>
      <c r="B280" t="s">
        <v>1325</v>
      </c>
      <c r="C280">
        <f t="shared" si="60"/>
        <v>10</v>
      </c>
      <c r="D280">
        <f t="shared" si="61"/>
        <v>80</v>
      </c>
      <c r="E280">
        <f t="shared" si="62"/>
        <v>19</v>
      </c>
      <c r="G280" t="s">
        <v>1494</v>
      </c>
      <c r="H280" t="s">
        <v>1496</v>
      </c>
      <c r="I280">
        <f t="shared" si="54"/>
        <v>15</v>
      </c>
      <c r="J280">
        <f t="shared" si="55"/>
        <v>134</v>
      </c>
      <c r="K280">
        <f t="shared" si="56"/>
        <v>2</v>
      </c>
      <c r="S280" t="s">
        <v>2013</v>
      </c>
      <c r="T280" t="s">
        <v>838</v>
      </c>
      <c r="U280">
        <f t="shared" si="57"/>
        <v>5</v>
      </c>
      <c r="V280">
        <f t="shared" si="58"/>
        <v>72</v>
      </c>
      <c r="W280">
        <f t="shared" si="59"/>
        <v>29</v>
      </c>
    </row>
    <row r="281" spans="1:23" x14ac:dyDescent="0.2">
      <c r="A281" t="s">
        <v>2013</v>
      </c>
      <c r="B281" t="s">
        <v>1327</v>
      </c>
      <c r="C281">
        <f t="shared" si="60"/>
        <v>10</v>
      </c>
      <c r="D281">
        <f t="shared" si="61"/>
        <v>81</v>
      </c>
      <c r="E281">
        <f t="shared" si="62"/>
        <v>20</v>
      </c>
      <c r="G281" t="s">
        <v>1494</v>
      </c>
      <c r="H281" t="s">
        <v>1496</v>
      </c>
      <c r="I281">
        <f t="shared" si="54"/>
        <v>15</v>
      </c>
      <c r="J281">
        <f t="shared" si="55"/>
        <v>134</v>
      </c>
      <c r="K281">
        <f t="shared" si="56"/>
        <v>2</v>
      </c>
      <c r="S281" t="s">
        <v>2013</v>
      </c>
      <c r="T281" t="s">
        <v>838</v>
      </c>
      <c r="U281">
        <f t="shared" si="57"/>
        <v>5</v>
      </c>
      <c r="V281">
        <f t="shared" si="58"/>
        <v>72</v>
      </c>
      <c r="W281">
        <f t="shared" si="59"/>
        <v>29</v>
      </c>
    </row>
    <row r="282" spans="1:23" x14ac:dyDescent="0.2">
      <c r="A282" t="s">
        <v>2013</v>
      </c>
      <c r="B282" t="s">
        <v>1327</v>
      </c>
      <c r="C282">
        <f t="shared" si="60"/>
        <v>10</v>
      </c>
      <c r="D282">
        <f t="shared" si="61"/>
        <v>81</v>
      </c>
      <c r="E282">
        <f t="shared" si="62"/>
        <v>20</v>
      </c>
      <c r="G282" t="s">
        <v>1494</v>
      </c>
      <c r="H282" t="s">
        <v>1496</v>
      </c>
      <c r="I282">
        <f t="shared" si="54"/>
        <v>15</v>
      </c>
      <c r="J282">
        <f t="shared" si="55"/>
        <v>134</v>
      </c>
      <c r="K282">
        <f t="shared" si="56"/>
        <v>2</v>
      </c>
      <c r="S282" t="s">
        <v>2013</v>
      </c>
      <c r="T282" t="s">
        <v>280</v>
      </c>
      <c r="U282">
        <f t="shared" si="57"/>
        <v>5</v>
      </c>
      <c r="V282">
        <f t="shared" si="58"/>
        <v>73</v>
      </c>
      <c r="W282">
        <f t="shared" si="59"/>
        <v>30</v>
      </c>
    </row>
    <row r="283" spans="1:23" x14ac:dyDescent="0.2">
      <c r="A283" t="s">
        <v>2013</v>
      </c>
      <c r="B283" t="s">
        <v>1327</v>
      </c>
      <c r="C283">
        <f t="shared" si="60"/>
        <v>10</v>
      </c>
      <c r="D283">
        <f t="shared" si="61"/>
        <v>81</v>
      </c>
      <c r="E283">
        <f t="shared" si="62"/>
        <v>20</v>
      </c>
      <c r="G283" t="s">
        <v>1494</v>
      </c>
      <c r="H283" t="s">
        <v>1496</v>
      </c>
      <c r="I283">
        <f t="shared" si="54"/>
        <v>15</v>
      </c>
      <c r="J283">
        <f t="shared" si="55"/>
        <v>134</v>
      </c>
      <c r="K283">
        <f t="shared" si="56"/>
        <v>2</v>
      </c>
      <c r="S283" t="s">
        <v>2013</v>
      </c>
      <c r="T283" t="s">
        <v>280</v>
      </c>
      <c r="U283">
        <f t="shared" si="57"/>
        <v>5</v>
      </c>
      <c r="V283">
        <f t="shared" si="58"/>
        <v>73</v>
      </c>
      <c r="W283">
        <f t="shared" si="59"/>
        <v>30</v>
      </c>
    </row>
    <row r="284" spans="1:23" x14ac:dyDescent="0.2">
      <c r="A284" t="s">
        <v>2013</v>
      </c>
      <c r="B284" t="s">
        <v>1327</v>
      </c>
      <c r="C284">
        <f t="shared" si="60"/>
        <v>10</v>
      </c>
      <c r="D284">
        <f t="shared" si="61"/>
        <v>81</v>
      </c>
      <c r="E284">
        <f t="shared" si="62"/>
        <v>20</v>
      </c>
      <c r="G284" t="s">
        <v>1494</v>
      </c>
      <c r="H284" t="s">
        <v>1496</v>
      </c>
      <c r="I284">
        <f t="shared" si="54"/>
        <v>15</v>
      </c>
      <c r="J284">
        <f t="shared" si="55"/>
        <v>134</v>
      </c>
      <c r="K284">
        <f t="shared" si="56"/>
        <v>2</v>
      </c>
      <c r="S284" t="s">
        <v>2013</v>
      </c>
      <c r="T284" t="s">
        <v>280</v>
      </c>
      <c r="U284">
        <f t="shared" si="57"/>
        <v>5</v>
      </c>
      <c r="V284">
        <f t="shared" si="58"/>
        <v>73</v>
      </c>
      <c r="W284">
        <f t="shared" si="59"/>
        <v>30</v>
      </c>
    </row>
    <row r="285" spans="1:23" x14ac:dyDescent="0.2">
      <c r="A285" t="s">
        <v>2013</v>
      </c>
      <c r="B285" t="s">
        <v>1327</v>
      </c>
      <c r="C285">
        <f t="shared" si="60"/>
        <v>10</v>
      </c>
      <c r="D285">
        <f t="shared" si="61"/>
        <v>81</v>
      </c>
      <c r="E285">
        <f t="shared" si="62"/>
        <v>20</v>
      </c>
      <c r="G285" t="s">
        <v>1494</v>
      </c>
      <c r="H285" t="s">
        <v>1496</v>
      </c>
      <c r="I285">
        <f t="shared" si="54"/>
        <v>15</v>
      </c>
      <c r="J285">
        <f t="shared" si="55"/>
        <v>134</v>
      </c>
      <c r="K285">
        <f t="shared" si="56"/>
        <v>2</v>
      </c>
      <c r="S285" t="s">
        <v>2013</v>
      </c>
      <c r="T285" t="s">
        <v>280</v>
      </c>
      <c r="U285">
        <f t="shared" si="57"/>
        <v>5</v>
      </c>
      <c r="V285">
        <f t="shared" si="58"/>
        <v>73</v>
      </c>
      <c r="W285">
        <f t="shared" si="59"/>
        <v>30</v>
      </c>
    </row>
    <row r="286" spans="1:23" x14ac:dyDescent="0.2">
      <c r="A286" t="s">
        <v>2013</v>
      </c>
      <c r="B286" t="s">
        <v>1327</v>
      </c>
      <c r="C286">
        <f t="shared" si="60"/>
        <v>10</v>
      </c>
      <c r="D286">
        <f t="shared" si="61"/>
        <v>81</v>
      </c>
      <c r="E286">
        <f t="shared" si="62"/>
        <v>20</v>
      </c>
      <c r="G286" t="s">
        <v>1494</v>
      </c>
      <c r="H286" t="s">
        <v>1496</v>
      </c>
      <c r="I286">
        <f t="shared" si="54"/>
        <v>15</v>
      </c>
      <c r="J286">
        <f t="shared" si="55"/>
        <v>134</v>
      </c>
      <c r="K286">
        <f t="shared" si="56"/>
        <v>2</v>
      </c>
      <c r="S286" t="s">
        <v>2013</v>
      </c>
      <c r="T286" t="s">
        <v>280</v>
      </c>
      <c r="U286">
        <f t="shared" si="57"/>
        <v>5</v>
      </c>
      <c r="V286">
        <f t="shared" si="58"/>
        <v>73</v>
      </c>
      <c r="W286">
        <f t="shared" si="59"/>
        <v>30</v>
      </c>
    </row>
    <row r="287" spans="1:23" x14ac:dyDescent="0.2">
      <c r="A287" t="s">
        <v>2013</v>
      </c>
      <c r="B287" t="s">
        <v>1327</v>
      </c>
      <c r="C287">
        <f t="shared" si="60"/>
        <v>10</v>
      </c>
      <c r="D287">
        <f t="shared" si="61"/>
        <v>81</v>
      </c>
      <c r="E287">
        <f t="shared" si="62"/>
        <v>20</v>
      </c>
      <c r="G287" t="s">
        <v>1494</v>
      </c>
      <c r="H287" t="s">
        <v>1496</v>
      </c>
      <c r="I287">
        <f t="shared" si="54"/>
        <v>15</v>
      </c>
      <c r="J287">
        <f t="shared" si="55"/>
        <v>134</v>
      </c>
      <c r="K287">
        <f t="shared" si="56"/>
        <v>2</v>
      </c>
      <c r="S287" t="s">
        <v>2013</v>
      </c>
      <c r="T287" t="s">
        <v>2525</v>
      </c>
      <c r="U287">
        <f t="shared" si="57"/>
        <v>5</v>
      </c>
      <c r="V287">
        <f t="shared" si="58"/>
        <v>74</v>
      </c>
      <c r="W287">
        <f t="shared" si="59"/>
        <v>31</v>
      </c>
    </row>
    <row r="288" spans="1:23" x14ac:dyDescent="0.2">
      <c r="A288" t="s">
        <v>2013</v>
      </c>
      <c r="B288" t="s">
        <v>1327</v>
      </c>
      <c r="C288">
        <f t="shared" si="60"/>
        <v>10</v>
      </c>
      <c r="D288">
        <f t="shared" si="61"/>
        <v>81</v>
      </c>
      <c r="E288">
        <f t="shared" si="62"/>
        <v>20</v>
      </c>
      <c r="G288" t="s">
        <v>1494</v>
      </c>
      <c r="H288" t="s">
        <v>1496</v>
      </c>
      <c r="I288">
        <f t="shared" si="54"/>
        <v>15</v>
      </c>
      <c r="J288">
        <f t="shared" si="55"/>
        <v>134</v>
      </c>
      <c r="K288">
        <f t="shared" si="56"/>
        <v>2</v>
      </c>
      <c r="S288" t="s">
        <v>2013</v>
      </c>
      <c r="T288" t="s">
        <v>2525</v>
      </c>
      <c r="U288">
        <f t="shared" si="57"/>
        <v>5</v>
      </c>
      <c r="V288">
        <f t="shared" si="58"/>
        <v>74</v>
      </c>
      <c r="W288">
        <f t="shared" si="59"/>
        <v>31</v>
      </c>
    </row>
    <row r="289" spans="1:23" x14ac:dyDescent="0.2">
      <c r="A289" t="s">
        <v>2013</v>
      </c>
      <c r="B289" t="s">
        <v>1327</v>
      </c>
      <c r="C289">
        <f t="shared" si="60"/>
        <v>10</v>
      </c>
      <c r="D289">
        <f t="shared" si="61"/>
        <v>81</v>
      </c>
      <c r="E289">
        <f t="shared" si="62"/>
        <v>20</v>
      </c>
      <c r="G289" t="s">
        <v>1494</v>
      </c>
      <c r="H289" t="s">
        <v>1496</v>
      </c>
      <c r="I289">
        <f t="shared" si="54"/>
        <v>15</v>
      </c>
      <c r="J289">
        <f t="shared" si="55"/>
        <v>134</v>
      </c>
      <c r="K289">
        <f t="shared" si="56"/>
        <v>2</v>
      </c>
      <c r="S289" t="s">
        <v>2013</v>
      </c>
      <c r="T289" t="s">
        <v>2525</v>
      </c>
      <c r="U289">
        <f t="shared" si="57"/>
        <v>5</v>
      </c>
      <c r="V289">
        <f t="shared" si="58"/>
        <v>74</v>
      </c>
      <c r="W289">
        <f t="shared" si="59"/>
        <v>31</v>
      </c>
    </row>
    <row r="290" spans="1:23" x14ac:dyDescent="0.2">
      <c r="A290" t="s">
        <v>2013</v>
      </c>
      <c r="B290" t="s">
        <v>1327</v>
      </c>
      <c r="C290">
        <f t="shared" si="60"/>
        <v>10</v>
      </c>
      <c r="D290">
        <f t="shared" si="61"/>
        <v>81</v>
      </c>
      <c r="E290">
        <f t="shared" si="62"/>
        <v>20</v>
      </c>
      <c r="G290" t="s">
        <v>1494</v>
      </c>
      <c r="H290" t="s">
        <v>1502</v>
      </c>
      <c r="I290">
        <f t="shared" si="54"/>
        <v>15</v>
      </c>
      <c r="J290">
        <f t="shared" si="55"/>
        <v>135</v>
      </c>
      <c r="K290">
        <f t="shared" si="56"/>
        <v>3</v>
      </c>
      <c r="S290" t="s">
        <v>2013</v>
      </c>
      <c r="T290" t="s">
        <v>2678</v>
      </c>
      <c r="U290">
        <f t="shared" si="57"/>
        <v>5</v>
      </c>
      <c r="V290">
        <f t="shared" si="58"/>
        <v>75</v>
      </c>
      <c r="W290">
        <f t="shared" si="59"/>
        <v>32</v>
      </c>
    </row>
    <row r="291" spans="1:23" x14ac:dyDescent="0.2">
      <c r="A291" t="s">
        <v>2013</v>
      </c>
      <c r="B291" t="s">
        <v>1327</v>
      </c>
      <c r="C291">
        <f t="shared" si="60"/>
        <v>10</v>
      </c>
      <c r="D291">
        <f t="shared" si="61"/>
        <v>81</v>
      </c>
      <c r="E291">
        <f t="shared" si="62"/>
        <v>20</v>
      </c>
      <c r="G291" t="s">
        <v>1494</v>
      </c>
      <c r="H291" t="s">
        <v>1502</v>
      </c>
      <c r="I291">
        <f t="shared" si="54"/>
        <v>15</v>
      </c>
      <c r="J291">
        <f t="shared" si="55"/>
        <v>135</v>
      </c>
      <c r="K291">
        <f t="shared" si="56"/>
        <v>3</v>
      </c>
      <c r="S291" t="s">
        <v>2013</v>
      </c>
      <c r="T291" t="s">
        <v>2678</v>
      </c>
      <c r="U291">
        <f t="shared" si="57"/>
        <v>5</v>
      </c>
      <c r="V291">
        <f t="shared" si="58"/>
        <v>75</v>
      </c>
      <c r="W291">
        <f t="shared" si="59"/>
        <v>32</v>
      </c>
    </row>
    <row r="292" spans="1:23" x14ac:dyDescent="0.2">
      <c r="A292" t="s">
        <v>2013</v>
      </c>
      <c r="B292" t="s">
        <v>1327</v>
      </c>
      <c r="C292">
        <f t="shared" si="60"/>
        <v>10</v>
      </c>
      <c r="D292">
        <f t="shared" si="61"/>
        <v>81</v>
      </c>
      <c r="E292">
        <f t="shared" si="62"/>
        <v>20</v>
      </c>
      <c r="G292" t="s">
        <v>1494</v>
      </c>
      <c r="H292" t="s">
        <v>1502</v>
      </c>
      <c r="I292">
        <f t="shared" si="54"/>
        <v>15</v>
      </c>
      <c r="J292">
        <f t="shared" si="55"/>
        <v>135</v>
      </c>
      <c r="K292">
        <f t="shared" si="56"/>
        <v>3</v>
      </c>
      <c r="S292" t="s">
        <v>2013</v>
      </c>
      <c r="T292" t="s">
        <v>2678</v>
      </c>
      <c r="U292">
        <f t="shared" si="57"/>
        <v>5</v>
      </c>
      <c r="V292">
        <f t="shared" si="58"/>
        <v>75</v>
      </c>
      <c r="W292">
        <f t="shared" si="59"/>
        <v>32</v>
      </c>
    </row>
    <row r="293" spans="1:23" x14ac:dyDescent="0.2">
      <c r="A293" t="s">
        <v>2013</v>
      </c>
      <c r="B293" t="s">
        <v>1327</v>
      </c>
      <c r="C293">
        <f t="shared" si="60"/>
        <v>10</v>
      </c>
      <c r="D293">
        <f t="shared" si="61"/>
        <v>81</v>
      </c>
      <c r="E293">
        <f t="shared" si="62"/>
        <v>20</v>
      </c>
      <c r="G293" t="s">
        <v>1494</v>
      </c>
      <c r="H293" t="s">
        <v>1502</v>
      </c>
      <c r="I293">
        <f t="shared" si="54"/>
        <v>15</v>
      </c>
      <c r="J293">
        <f t="shared" si="55"/>
        <v>135</v>
      </c>
      <c r="K293">
        <f t="shared" si="56"/>
        <v>3</v>
      </c>
      <c r="S293" t="s">
        <v>2013</v>
      </c>
      <c r="T293" t="s">
        <v>2678</v>
      </c>
      <c r="U293">
        <f t="shared" si="57"/>
        <v>5</v>
      </c>
      <c r="V293">
        <f t="shared" si="58"/>
        <v>75</v>
      </c>
      <c r="W293">
        <f t="shared" si="59"/>
        <v>32</v>
      </c>
    </row>
    <row r="294" spans="1:23" x14ac:dyDescent="0.2">
      <c r="A294" t="s">
        <v>2013</v>
      </c>
      <c r="B294" t="s">
        <v>902</v>
      </c>
      <c r="C294">
        <f t="shared" si="60"/>
        <v>10</v>
      </c>
      <c r="D294">
        <f t="shared" si="61"/>
        <v>82</v>
      </c>
      <c r="E294">
        <f t="shared" si="62"/>
        <v>21</v>
      </c>
      <c r="G294" t="s">
        <v>1494</v>
      </c>
      <c r="H294" t="s">
        <v>1502</v>
      </c>
      <c r="I294">
        <f t="shared" si="54"/>
        <v>15</v>
      </c>
      <c r="J294">
        <f t="shared" si="55"/>
        <v>135</v>
      </c>
      <c r="K294">
        <f t="shared" si="56"/>
        <v>3</v>
      </c>
      <c r="S294" t="s">
        <v>2013</v>
      </c>
      <c r="T294" t="s">
        <v>2678</v>
      </c>
      <c r="U294">
        <f t="shared" si="57"/>
        <v>5</v>
      </c>
      <c r="V294">
        <f t="shared" si="58"/>
        <v>75</v>
      </c>
      <c r="W294">
        <f t="shared" si="59"/>
        <v>32</v>
      </c>
    </row>
    <row r="295" spans="1:23" x14ac:dyDescent="0.2">
      <c r="A295" t="s">
        <v>2013</v>
      </c>
      <c r="B295" t="s">
        <v>902</v>
      </c>
      <c r="C295">
        <f t="shared" si="60"/>
        <v>10</v>
      </c>
      <c r="D295">
        <f t="shared" si="61"/>
        <v>82</v>
      </c>
      <c r="E295">
        <f t="shared" si="62"/>
        <v>21</v>
      </c>
      <c r="G295" t="s">
        <v>1494</v>
      </c>
      <c r="H295" t="s">
        <v>1502</v>
      </c>
      <c r="I295">
        <f t="shared" si="54"/>
        <v>15</v>
      </c>
      <c r="J295">
        <f t="shared" si="55"/>
        <v>135</v>
      </c>
      <c r="K295">
        <f t="shared" si="56"/>
        <v>3</v>
      </c>
      <c r="S295" t="s">
        <v>2013</v>
      </c>
      <c r="T295" t="s">
        <v>2678</v>
      </c>
      <c r="U295">
        <f t="shared" si="57"/>
        <v>5</v>
      </c>
      <c r="V295">
        <f t="shared" si="58"/>
        <v>75</v>
      </c>
      <c r="W295">
        <f t="shared" si="59"/>
        <v>32</v>
      </c>
    </row>
    <row r="296" spans="1:23" x14ac:dyDescent="0.2">
      <c r="A296" t="s">
        <v>2013</v>
      </c>
      <c r="B296" t="s">
        <v>902</v>
      </c>
      <c r="C296">
        <f t="shared" si="60"/>
        <v>10</v>
      </c>
      <c r="D296">
        <f t="shared" si="61"/>
        <v>82</v>
      </c>
      <c r="E296">
        <f t="shared" si="62"/>
        <v>21</v>
      </c>
      <c r="G296" t="s">
        <v>1494</v>
      </c>
      <c r="H296" t="s">
        <v>772</v>
      </c>
      <c r="I296">
        <f t="shared" si="54"/>
        <v>15</v>
      </c>
      <c r="J296">
        <f t="shared" si="55"/>
        <v>136</v>
      </c>
      <c r="K296">
        <f t="shared" si="56"/>
        <v>4</v>
      </c>
      <c r="S296" t="s">
        <v>2013</v>
      </c>
      <c r="T296" t="s">
        <v>2678</v>
      </c>
      <c r="U296">
        <f t="shared" si="57"/>
        <v>5</v>
      </c>
      <c r="V296">
        <f t="shared" si="58"/>
        <v>75</v>
      </c>
      <c r="W296">
        <f t="shared" si="59"/>
        <v>32</v>
      </c>
    </row>
    <row r="297" spans="1:23" x14ac:dyDescent="0.2">
      <c r="A297" t="s">
        <v>2013</v>
      </c>
      <c r="B297" t="s">
        <v>902</v>
      </c>
      <c r="C297">
        <f t="shared" si="60"/>
        <v>10</v>
      </c>
      <c r="D297">
        <f t="shared" si="61"/>
        <v>82</v>
      </c>
      <c r="E297">
        <f t="shared" si="62"/>
        <v>21</v>
      </c>
      <c r="G297" t="s">
        <v>1494</v>
      </c>
      <c r="H297" t="s">
        <v>772</v>
      </c>
      <c r="I297">
        <f t="shared" si="54"/>
        <v>15</v>
      </c>
      <c r="J297">
        <f t="shared" si="55"/>
        <v>136</v>
      </c>
      <c r="K297">
        <f t="shared" si="56"/>
        <v>4</v>
      </c>
      <c r="S297" t="s">
        <v>2013</v>
      </c>
      <c r="T297" t="s">
        <v>2681</v>
      </c>
      <c r="U297">
        <f t="shared" si="57"/>
        <v>5</v>
      </c>
      <c r="V297">
        <f t="shared" si="58"/>
        <v>76</v>
      </c>
      <c r="W297">
        <f t="shared" si="59"/>
        <v>33</v>
      </c>
    </row>
    <row r="298" spans="1:23" x14ac:dyDescent="0.2">
      <c r="A298" t="s">
        <v>2013</v>
      </c>
      <c r="B298" t="s">
        <v>904</v>
      </c>
      <c r="C298">
        <f t="shared" si="60"/>
        <v>10</v>
      </c>
      <c r="D298">
        <f t="shared" si="61"/>
        <v>83</v>
      </c>
      <c r="E298">
        <f t="shared" si="62"/>
        <v>22</v>
      </c>
      <c r="G298" t="s">
        <v>1494</v>
      </c>
      <c r="H298" t="s">
        <v>772</v>
      </c>
      <c r="I298">
        <f t="shared" si="54"/>
        <v>15</v>
      </c>
      <c r="J298">
        <f t="shared" si="55"/>
        <v>136</v>
      </c>
      <c r="K298">
        <f t="shared" si="56"/>
        <v>4</v>
      </c>
      <c r="S298" t="s">
        <v>2013</v>
      </c>
      <c r="T298" t="s">
        <v>2681</v>
      </c>
      <c r="U298">
        <f t="shared" si="57"/>
        <v>5</v>
      </c>
      <c r="V298">
        <f t="shared" si="58"/>
        <v>76</v>
      </c>
      <c r="W298">
        <f t="shared" si="59"/>
        <v>33</v>
      </c>
    </row>
    <row r="299" spans="1:23" x14ac:dyDescent="0.2">
      <c r="A299" t="s">
        <v>2013</v>
      </c>
      <c r="B299" t="s">
        <v>904</v>
      </c>
      <c r="C299">
        <f t="shared" si="60"/>
        <v>10</v>
      </c>
      <c r="D299">
        <f t="shared" si="61"/>
        <v>83</v>
      </c>
      <c r="E299">
        <f t="shared" si="62"/>
        <v>22</v>
      </c>
      <c r="G299" t="s">
        <v>1494</v>
      </c>
      <c r="H299" t="s">
        <v>772</v>
      </c>
      <c r="I299">
        <f t="shared" si="54"/>
        <v>15</v>
      </c>
      <c r="J299">
        <f t="shared" si="55"/>
        <v>136</v>
      </c>
      <c r="K299">
        <f t="shared" si="56"/>
        <v>4</v>
      </c>
      <c r="S299" t="s">
        <v>2013</v>
      </c>
      <c r="T299" t="s">
        <v>2681</v>
      </c>
      <c r="U299">
        <f t="shared" si="57"/>
        <v>5</v>
      </c>
      <c r="V299">
        <f t="shared" si="58"/>
        <v>76</v>
      </c>
      <c r="W299">
        <f t="shared" si="59"/>
        <v>33</v>
      </c>
    </row>
    <row r="300" spans="1:23" x14ac:dyDescent="0.2">
      <c r="A300" t="s">
        <v>2013</v>
      </c>
      <c r="B300" t="s">
        <v>904</v>
      </c>
      <c r="C300">
        <f t="shared" si="60"/>
        <v>10</v>
      </c>
      <c r="D300">
        <f t="shared" si="61"/>
        <v>83</v>
      </c>
      <c r="E300">
        <f t="shared" si="62"/>
        <v>22</v>
      </c>
      <c r="G300" t="s">
        <v>1494</v>
      </c>
      <c r="H300" t="s">
        <v>772</v>
      </c>
      <c r="I300">
        <f t="shared" si="54"/>
        <v>15</v>
      </c>
      <c r="J300">
        <f t="shared" si="55"/>
        <v>136</v>
      </c>
      <c r="K300">
        <f t="shared" si="56"/>
        <v>4</v>
      </c>
      <c r="S300" t="s">
        <v>2013</v>
      </c>
      <c r="T300" t="s">
        <v>1725</v>
      </c>
      <c r="U300">
        <f t="shared" si="57"/>
        <v>5</v>
      </c>
      <c r="V300">
        <f t="shared" si="58"/>
        <v>77</v>
      </c>
      <c r="W300">
        <f t="shared" si="59"/>
        <v>34</v>
      </c>
    </row>
    <row r="301" spans="1:23" x14ac:dyDescent="0.2">
      <c r="A301" t="s">
        <v>2013</v>
      </c>
      <c r="B301" t="s">
        <v>904</v>
      </c>
      <c r="C301">
        <f t="shared" si="60"/>
        <v>10</v>
      </c>
      <c r="D301">
        <f t="shared" si="61"/>
        <v>83</v>
      </c>
      <c r="E301">
        <f t="shared" si="62"/>
        <v>22</v>
      </c>
      <c r="G301" t="s">
        <v>1494</v>
      </c>
      <c r="H301" t="s">
        <v>772</v>
      </c>
      <c r="I301">
        <f t="shared" si="54"/>
        <v>15</v>
      </c>
      <c r="J301">
        <f t="shared" si="55"/>
        <v>136</v>
      </c>
      <c r="K301">
        <f t="shared" si="56"/>
        <v>4</v>
      </c>
      <c r="S301" t="s">
        <v>2013</v>
      </c>
      <c r="T301" t="s">
        <v>1725</v>
      </c>
      <c r="U301">
        <f t="shared" si="57"/>
        <v>5</v>
      </c>
      <c r="V301">
        <f t="shared" si="58"/>
        <v>77</v>
      </c>
      <c r="W301">
        <f t="shared" si="59"/>
        <v>34</v>
      </c>
    </row>
    <row r="302" spans="1:23" x14ac:dyDescent="0.2">
      <c r="A302" t="s">
        <v>2013</v>
      </c>
      <c r="B302" t="s">
        <v>907</v>
      </c>
      <c r="C302">
        <f t="shared" si="60"/>
        <v>10</v>
      </c>
      <c r="D302">
        <f t="shared" si="61"/>
        <v>84</v>
      </c>
      <c r="E302">
        <f t="shared" si="62"/>
        <v>23</v>
      </c>
      <c r="G302" t="s">
        <v>1494</v>
      </c>
      <c r="H302" t="s">
        <v>772</v>
      </c>
      <c r="I302">
        <f t="shared" si="54"/>
        <v>15</v>
      </c>
      <c r="J302">
        <f t="shared" si="55"/>
        <v>136</v>
      </c>
      <c r="K302">
        <f t="shared" si="56"/>
        <v>4</v>
      </c>
      <c r="S302" t="s">
        <v>2013</v>
      </c>
      <c r="T302" t="s">
        <v>1725</v>
      </c>
      <c r="U302">
        <f t="shared" si="57"/>
        <v>5</v>
      </c>
      <c r="V302">
        <f t="shared" si="58"/>
        <v>77</v>
      </c>
      <c r="W302">
        <f t="shared" si="59"/>
        <v>34</v>
      </c>
    </row>
    <row r="303" spans="1:23" x14ac:dyDescent="0.2">
      <c r="A303" t="s">
        <v>2013</v>
      </c>
      <c r="B303" t="s">
        <v>907</v>
      </c>
      <c r="C303">
        <f t="shared" si="60"/>
        <v>10</v>
      </c>
      <c r="D303">
        <f t="shared" si="61"/>
        <v>84</v>
      </c>
      <c r="E303">
        <f t="shared" si="62"/>
        <v>23</v>
      </c>
      <c r="G303" t="s">
        <v>1494</v>
      </c>
      <c r="H303" t="s">
        <v>772</v>
      </c>
      <c r="I303">
        <f t="shared" si="54"/>
        <v>15</v>
      </c>
      <c r="J303">
        <f t="shared" si="55"/>
        <v>136</v>
      </c>
      <c r="K303">
        <f t="shared" si="56"/>
        <v>4</v>
      </c>
      <c r="S303" t="s">
        <v>2013</v>
      </c>
      <c r="T303" t="s">
        <v>674</v>
      </c>
      <c r="U303">
        <f t="shared" si="57"/>
        <v>5</v>
      </c>
      <c r="V303">
        <f t="shared" si="58"/>
        <v>78</v>
      </c>
      <c r="W303">
        <f t="shared" si="59"/>
        <v>35</v>
      </c>
    </row>
    <row r="304" spans="1:23" x14ac:dyDescent="0.2">
      <c r="A304" t="s">
        <v>2013</v>
      </c>
      <c r="B304" t="s">
        <v>907</v>
      </c>
      <c r="C304">
        <f t="shared" si="60"/>
        <v>10</v>
      </c>
      <c r="D304">
        <f t="shared" si="61"/>
        <v>84</v>
      </c>
      <c r="E304">
        <f t="shared" si="62"/>
        <v>23</v>
      </c>
      <c r="G304" t="s">
        <v>1494</v>
      </c>
      <c r="H304" t="s">
        <v>772</v>
      </c>
      <c r="I304">
        <f t="shared" si="54"/>
        <v>15</v>
      </c>
      <c r="J304">
        <f t="shared" si="55"/>
        <v>136</v>
      </c>
      <c r="K304">
        <f t="shared" si="56"/>
        <v>4</v>
      </c>
      <c r="S304" t="s">
        <v>2013</v>
      </c>
      <c r="T304" t="s">
        <v>674</v>
      </c>
      <c r="U304">
        <f t="shared" si="57"/>
        <v>5</v>
      </c>
      <c r="V304">
        <f t="shared" si="58"/>
        <v>78</v>
      </c>
      <c r="W304">
        <f t="shared" si="59"/>
        <v>35</v>
      </c>
    </row>
    <row r="305" spans="1:23" x14ac:dyDescent="0.2">
      <c r="A305" t="s">
        <v>2013</v>
      </c>
      <c r="B305" t="s">
        <v>907</v>
      </c>
      <c r="C305">
        <f t="shared" si="60"/>
        <v>10</v>
      </c>
      <c r="D305">
        <f t="shared" si="61"/>
        <v>84</v>
      </c>
      <c r="E305">
        <f t="shared" si="62"/>
        <v>23</v>
      </c>
      <c r="G305" t="s">
        <v>1494</v>
      </c>
      <c r="H305" t="s">
        <v>1504</v>
      </c>
      <c r="I305">
        <f t="shared" si="54"/>
        <v>15</v>
      </c>
      <c r="J305">
        <f t="shared" si="55"/>
        <v>137</v>
      </c>
      <c r="K305">
        <f t="shared" si="56"/>
        <v>5</v>
      </c>
      <c r="S305" t="s">
        <v>2013</v>
      </c>
      <c r="T305" t="s">
        <v>674</v>
      </c>
      <c r="U305">
        <f t="shared" si="57"/>
        <v>5</v>
      </c>
      <c r="V305">
        <f t="shared" si="58"/>
        <v>78</v>
      </c>
      <c r="W305">
        <f t="shared" si="59"/>
        <v>35</v>
      </c>
    </row>
    <row r="306" spans="1:23" x14ac:dyDescent="0.2">
      <c r="A306" t="s">
        <v>2013</v>
      </c>
      <c r="B306" t="s">
        <v>1329</v>
      </c>
      <c r="C306">
        <f t="shared" si="60"/>
        <v>10</v>
      </c>
      <c r="D306">
        <f t="shared" si="61"/>
        <v>85</v>
      </c>
      <c r="E306">
        <f t="shared" si="62"/>
        <v>24</v>
      </c>
      <c r="G306" t="s">
        <v>1494</v>
      </c>
      <c r="H306" t="s">
        <v>1504</v>
      </c>
      <c r="I306">
        <f t="shared" si="54"/>
        <v>15</v>
      </c>
      <c r="J306">
        <f t="shared" si="55"/>
        <v>137</v>
      </c>
      <c r="K306">
        <f t="shared" si="56"/>
        <v>5</v>
      </c>
      <c r="S306" t="s">
        <v>2013</v>
      </c>
      <c r="T306" t="s">
        <v>674</v>
      </c>
      <c r="U306">
        <f t="shared" si="57"/>
        <v>5</v>
      </c>
      <c r="V306">
        <f t="shared" si="58"/>
        <v>78</v>
      </c>
      <c r="W306">
        <f t="shared" si="59"/>
        <v>35</v>
      </c>
    </row>
    <row r="307" spans="1:23" x14ac:dyDescent="0.2">
      <c r="A307" t="s">
        <v>2013</v>
      </c>
      <c r="B307" t="s">
        <v>1329</v>
      </c>
      <c r="C307">
        <f t="shared" si="60"/>
        <v>10</v>
      </c>
      <c r="D307">
        <f t="shared" si="61"/>
        <v>85</v>
      </c>
      <c r="E307">
        <f t="shared" si="62"/>
        <v>24</v>
      </c>
      <c r="G307" t="s">
        <v>1494</v>
      </c>
      <c r="H307" t="s">
        <v>1504</v>
      </c>
      <c r="I307">
        <f t="shared" si="54"/>
        <v>15</v>
      </c>
      <c r="J307">
        <f t="shared" si="55"/>
        <v>137</v>
      </c>
      <c r="K307">
        <f t="shared" si="56"/>
        <v>5</v>
      </c>
      <c r="S307" t="s">
        <v>2013</v>
      </c>
      <c r="T307" t="s">
        <v>674</v>
      </c>
      <c r="U307">
        <f t="shared" si="57"/>
        <v>5</v>
      </c>
      <c r="V307">
        <f t="shared" si="58"/>
        <v>78</v>
      </c>
      <c r="W307">
        <f t="shared" si="59"/>
        <v>35</v>
      </c>
    </row>
    <row r="308" spans="1:23" x14ac:dyDescent="0.2">
      <c r="A308" t="s">
        <v>2013</v>
      </c>
      <c r="B308" t="s">
        <v>1329</v>
      </c>
      <c r="C308">
        <f t="shared" si="60"/>
        <v>10</v>
      </c>
      <c r="D308">
        <f t="shared" si="61"/>
        <v>85</v>
      </c>
      <c r="E308">
        <f t="shared" si="62"/>
        <v>24</v>
      </c>
      <c r="G308" t="s">
        <v>1494</v>
      </c>
      <c r="H308" t="s">
        <v>1504</v>
      </c>
      <c r="I308">
        <f t="shared" si="54"/>
        <v>15</v>
      </c>
      <c r="J308">
        <f t="shared" si="55"/>
        <v>137</v>
      </c>
      <c r="K308">
        <f t="shared" si="56"/>
        <v>5</v>
      </c>
      <c r="S308" t="s">
        <v>2013</v>
      </c>
      <c r="T308" t="s">
        <v>816</v>
      </c>
      <c r="U308">
        <f t="shared" si="57"/>
        <v>5</v>
      </c>
      <c r="V308">
        <f t="shared" si="58"/>
        <v>79</v>
      </c>
      <c r="W308">
        <f t="shared" si="59"/>
        <v>36</v>
      </c>
    </row>
    <row r="309" spans="1:23" x14ac:dyDescent="0.2">
      <c r="A309" t="s">
        <v>2013</v>
      </c>
      <c r="B309" t="s">
        <v>1330</v>
      </c>
      <c r="C309">
        <f t="shared" si="60"/>
        <v>10</v>
      </c>
      <c r="D309">
        <f t="shared" si="61"/>
        <v>86</v>
      </c>
      <c r="E309">
        <f t="shared" si="62"/>
        <v>25</v>
      </c>
      <c r="G309" t="s">
        <v>1494</v>
      </c>
      <c r="H309" t="s">
        <v>1504</v>
      </c>
      <c r="I309">
        <f t="shared" si="54"/>
        <v>15</v>
      </c>
      <c r="J309">
        <f t="shared" si="55"/>
        <v>137</v>
      </c>
      <c r="K309">
        <f t="shared" si="56"/>
        <v>5</v>
      </c>
      <c r="S309" t="s">
        <v>2013</v>
      </c>
      <c r="T309" t="s">
        <v>816</v>
      </c>
      <c r="U309">
        <f t="shared" si="57"/>
        <v>5</v>
      </c>
      <c r="V309">
        <f t="shared" si="58"/>
        <v>79</v>
      </c>
      <c r="W309">
        <f t="shared" si="59"/>
        <v>36</v>
      </c>
    </row>
    <row r="310" spans="1:23" x14ac:dyDescent="0.2">
      <c r="A310" t="s">
        <v>2013</v>
      </c>
      <c r="B310" t="s">
        <v>1330</v>
      </c>
      <c r="C310">
        <f t="shared" si="60"/>
        <v>10</v>
      </c>
      <c r="D310">
        <f t="shared" si="61"/>
        <v>86</v>
      </c>
      <c r="E310">
        <f t="shared" si="62"/>
        <v>25</v>
      </c>
      <c r="G310" t="s">
        <v>1494</v>
      </c>
      <c r="H310" t="s">
        <v>1504</v>
      </c>
      <c r="I310">
        <f t="shared" si="54"/>
        <v>15</v>
      </c>
      <c r="J310">
        <f t="shared" si="55"/>
        <v>137</v>
      </c>
      <c r="K310">
        <f t="shared" si="56"/>
        <v>5</v>
      </c>
      <c r="S310" t="s">
        <v>2013</v>
      </c>
      <c r="T310" t="s">
        <v>816</v>
      </c>
      <c r="U310">
        <f t="shared" si="57"/>
        <v>5</v>
      </c>
      <c r="V310">
        <f t="shared" si="58"/>
        <v>79</v>
      </c>
      <c r="W310">
        <f t="shared" si="59"/>
        <v>36</v>
      </c>
    </row>
    <row r="311" spans="1:23" x14ac:dyDescent="0.2">
      <c r="A311" t="s">
        <v>2013</v>
      </c>
      <c r="B311" t="s">
        <v>1330</v>
      </c>
      <c r="C311">
        <f t="shared" si="60"/>
        <v>10</v>
      </c>
      <c r="D311">
        <f t="shared" si="61"/>
        <v>86</v>
      </c>
      <c r="E311">
        <f t="shared" si="62"/>
        <v>25</v>
      </c>
      <c r="G311" t="s">
        <v>1494</v>
      </c>
      <c r="H311" t="s">
        <v>1504</v>
      </c>
      <c r="I311">
        <f t="shared" si="54"/>
        <v>15</v>
      </c>
      <c r="J311">
        <f t="shared" si="55"/>
        <v>137</v>
      </c>
      <c r="K311">
        <f t="shared" si="56"/>
        <v>5</v>
      </c>
      <c r="S311" t="s">
        <v>2013</v>
      </c>
      <c r="T311" t="s">
        <v>816</v>
      </c>
      <c r="U311">
        <f t="shared" si="57"/>
        <v>5</v>
      </c>
      <c r="V311">
        <f t="shared" si="58"/>
        <v>79</v>
      </c>
      <c r="W311">
        <f t="shared" si="59"/>
        <v>36</v>
      </c>
    </row>
    <row r="312" spans="1:23" x14ac:dyDescent="0.2">
      <c r="A312" t="s">
        <v>2013</v>
      </c>
      <c r="B312" t="s">
        <v>1330</v>
      </c>
      <c r="C312">
        <f t="shared" si="60"/>
        <v>10</v>
      </c>
      <c r="D312">
        <f t="shared" si="61"/>
        <v>86</v>
      </c>
      <c r="E312">
        <f t="shared" si="62"/>
        <v>25</v>
      </c>
      <c r="G312" t="s">
        <v>1494</v>
      </c>
      <c r="H312" t="s">
        <v>1504</v>
      </c>
      <c r="I312">
        <f t="shared" si="54"/>
        <v>15</v>
      </c>
      <c r="J312">
        <f t="shared" si="55"/>
        <v>137</v>
      </c>
      <c r="K312">
        <f t="shared" si="56"/>
        <v>5</v>
      </c>
      <c r="S312" t="s">
        <v>2013</v>
      </c>
      <c r="T312" t="s">
        <v>816</v>
      </c>
      <c r="U312">
        <f t="shared" si="57"/>
        <v>5</v>
      </c>
      <c r="V312">
        <f t="shared" si="58"/>
        <v>79</v>
      </c>
      <c r="W312">
        <f t="shared" si="59"/>
        <v>36</v>
      </c>
    </row>
    <row r="313" spans="1:23" x14ac:dyDescent="0.2">
      <c r="A313" t="s">
        <v>2013</v>
      </c>
      <c r="B313" t="s">
        <v>1330</v>
      </c>
      <c r="C313">
        <f t="shared" si="60"/>
        <v>10</v>
      </c>
      <c r="D313">
        <f t="shared" si="61"/>
        <v>86</v>
      </c>
      <c r="E313">
        <f t="shared" si="62"/>
        <v>25</v>
      </c>
      <c r="G313" t="s">
        <v>1494</v>
      </c>
      <c r="H313" t="s">
        <v>1504</v>
      </c>
      <c r="I313">
        <f t="shared" si="54"/>
        <v>15</v>
      </c>
      <c r="J313">
        <f t="shared" si="55"/>
        <v>137</v>
      </c>
      <c r="K313">
        <f t="shared" si="56"/>
        <v>5</v>
      </c>
      <c r="S313" t="s">
        <v>2013</v>
      </c>
      <c r="T313" t="s">
        <v>816</v>
      </c>
      <c r="U313">
        <f t="shared" si="57"/>
        <v>5</v>
      </c>
      <c r="V313">
        <f t="shared" si="58"/>
        <v>79</v>
      </c>
      <c r="W313">
        <f t="shared" si="59"/>
        <v>36</v>
      </c>
    </row>
    <row r="314" spans="1:23" x14ac:dyDescent="0.2">
      <c r="A314" t="s">
        <v>2013</v>
      </c>
      <c r="B314" t="s">
        <v>607</v>
      </c>
      <c r="C314">
        <f t="shared" si="60"/>
        <v>10</v>
      </c>
      <c r="D314">
        <f t="shared" si="61"/>
        <v>87</v>
      </c>
      <c r="E314">
        <f t="shared" si="62"/>
        <v>26</v>
      </c>
      <c r="G314" t="s">
        <v>1494</v>
      </c>
      <c r="H314" t="s">
        <v>774</v>
      </c>
      <c r="I314">
        <f t="shared" si="54"/>
        <v>15</v>
      </c>
      <c r="J314">
        <f t="shared" si="55"/>
        <v>138</v>
      </c>
      <c r="K314">
        <f t="shared" si="56"/>
        <v>6</v>
      </c>
      <c r="S314" t="s">
        <v>2013</v>
      </c>
      <c r="T314" t="s">
        <v>816</v>
      </c>
      <c r="U314">
        <f t="shared" si="57"/>
        <v>5</v>
      </c>
      <c r="V314">
        <f t="shared" si="58"/>
        <v>79</v>
      </c>
      <c r="W314">
        <f t="shared" si="59"/>
        <v>36</v>
      </c>
    </row>
    <row r="315" spans="1:23" x14ac:dyDescent="0.2">
      <c r="A315" t="s">
        <v>2013</v>
      </c>
      <c r="B315" t="s">
        <v>607</v>
      </c>
      <c r="C315">
        <f t="shared" si="60"/>
        <v>10</v>
      </c>
      <c r="D315">
        <f t="shared" si="61"/>
        <v>87</v>
      </c>
      <c r="E315">
        <f t="shared" si="62"/>
        <v>26</v>
      </c>
      <c r="G315" t="s">
        <v>1494</v>
      </c>
      <c r="H315" t="s">
        <v>774</v>
      </c>
      <c r="I315">
        <f t="shared" si="54"/>
        <v>15</v>
      </c>
      <c r="J315">
        <f t="shared" si="55"/>
        <v>138</v>
      </c>
      <c r="K315">
        <f t="shared" si="56"/>
        <v>6</v>
      </c>
      <c r="S315" t="s">
        <v>2013</v>
      </c>
      <c r="T315" t="s">
        <v>677</v>
      </c>
      <c r="U315">
        <f t="shared" si="57"/>
        <v>5</v>
      </c>
      <c r="V315">
        <f t="shared" si="58"/>
        <v>80</v>
      </c>
      <c r="W315">
        <f t="shared" si="59"/>
        <v>37</v>
      </c>
    </row>
    <row r="316" spans="1:23" x14ac:dyDescent="0.2">
      <c r="A316" t="s">
        <v>2013</v>
      </c>
      <c r="B316" t="s">
        <v>607</v>
      </c>
      <c r="C316">
        <f t="shared" si="60"/>
        <v>10</v>
      </c>
      <c r="D316">
        <f t="shared" si="61"/>
        <v>87</v>
      </c>
      <c r="E316">
        <f t="shared" si="62"/>
        <v>26</v>
      </c>
      <c r="G316" t="s">
        <v>1494</v>
      </c>
      <c r="H316" t="s">
        <v>774</v>
      </c>
      <c r="I316">
        <f t="shared" si="54"/>
        <v>15</v>
      </c>
      <c r="J316">
        <f t="shared" si="55"/>
        <v>138</v>
      </c>
      <c r="K316">
        <f t="shared" si="56"/>
        <v>6</v>
      </c>
      <c r="S316" t="s">
        <v>2013</v>
      </c>
      <c r="T316" t="s">
        <v>677</v>
      </c>
      <c r="U316">
        <f t="shared" si="57"/>
        <v>5</v>
      </c>
      <c r="V316">
        <f t="shared" si="58"/>
        <v>80</v>
      </c>
      <c r="W316">
        <f t="shared" si="59"/>
        <v>37</v>
      </c>
    </row>
    <row r="317" spans="1:23" x14ac:dyDescent="0.2">
      <c r="A317" t="s">
        <v>2013</v>
      </c>
      <c r="B317" t="s">
        <v>607</v>
      </c>
      <c r="C317">
        <f t="shared" si="60"/>
        <v>10</v>
      </c>
      <c r="D317">
        <f t="shared" si="61"/>
        <v>87</v>
      </c>
      <c r="E317">
        <f t="shared" si="62"/>
        <v>26</v>
      </c>
      <c r="G317" t="s">
        <v>1494</v>
      </c>
      <c r="H317" t="s">
        <v>774</v>
      </c>
      <c r="I317">
        <f t="shared" si="54"/>
        <v>15</v>
      </c>
      <c r="J317">
        <f t="shared" si="55"/>
        <v>138</v>
      </c>
      <c r="K317">
        <f t="shared" si="56"/>
        <v>6</v>
      </c>
      <c r="S317" t="s">
        <v>2013</v>
      </c>
      <c r="T317" t="s">
        <v>677</v>
      </c>
      <c r="U317">
        <f t="shared" si="57"/>
        <v>5</v>
      </c>
      <c r="V317">
        <f t="shared" si="58"/>
        <v>80</v>
      </c>
      <c r="W317">
        <f t="shared" si="59"/>
        <v>37</v>
      </c>
    </row>
    <row r="318" spans="1:23" x14ac:dyDescent="0.2">
      <c r="A318" t="s">
        <v>2013</v>
      </c>
      <c r="B318" t="s">
        <v>607</v>
      </c>
      <c r="C318">
        <f t="shared" si="60"/>
        <v>10</v>
      </c>
      <c r="D318">
        <f t="shared" si="61"/>
        <v>87</v>
      </c>
      <c r="E318">
        <f t="shared" si="62"/>
        <v>26</v>
      </c>
      <c r="G318" t="s">
        <v>1494</v>
      </c>
      <c r="H318" t="s">
        <v>774</v>
      </c>
      <c r="I318">
        <f t="shared" si="54"/>
        <v>15</v>
      </c>
      <c r="J318">
        <f t="shared" si="55"/>
        <v>138</v>
      </c>
      <c r="K318">
        <f t="shared" si="56"/>
        <v>6</v>
      </c>
      <c r="S318" t="s">
        <v>2013</v>
      </c>
      <c r="T318" t="s">
        <v>677</v>
      </c>
      <c r="U318">
        <f t="shared" si="57"/>
        <v>5</v>
      </c>
      <c r="V318">
        <f t="shared" si="58"/>
        <v>80</v>
      </c>
      <c r="W318">
        <f t="shared" si="59"/>
        <v>37</v>
      </c>
    </row>
    <row r="319" spans="1:23" x14ac:dyDescent="0.2">
      <c r="A319" t="s">
        <v>2013</v>
      </c>
      <c r="B319" t="s">
        <v>607</v>
      </c>
      <c r="C319">
        <f t="shared" si="60"/>
        <v>10</v>
      </c>
      <c r="D319">
        <f t="shared" si="61"/>
        <v>87</v>
      </c>
      <c r="E319">
        <f t="shared" si="62"/>
        <v>26</v>
      </c>
      <c r="G319" t="s">
        <v>1494</v>
      </c>
      <c r="H319" t="s">
        <v>774</v>
      </c>
      <c r="I319">
        <f t="shared" si="54"/>
        <v>15</v>
      </c>
      <c r="J319">
        <f t="shared" si="55"/>
        <v>138</v>
      </c>
      <c r="K319">
        <f t="shared" si="56"/>
        <v>6</v>
      </c>
      <c r="S319" t="s">
        <v>2013</v>
      </c>
      <c r="T319" t="s">
        <v>678</v>
      </c>
      <c r="U319">
        <f t="shared" si="57"/>
        <v>5</v>
      </c>
      <c r="V319">
        <f t="shared" si="58"/>
        <v>81</v>
      </c>
      <c r="W319">
        <f t="shared" si="59"/>
        <v>38</v>
      </c>
    </row>
    <row r="320" spans="1:23" x14ac:dyDescent="0.2">
      <c r="A320" t="s">
        <v>2013</v>
      </c>
      <c r="B320" t="s">
        <v>607</v>
      </c>
      <c r="C320">
        <f t="shared" si="60"/>
        <v>10</v>
      </c>
      <c r="D320">
        <f t="shared" si="61"/>
        <v>87</v>
      </c>
      <c r="E320">
        <f t="shared" si="62"/>
        <v>26</v>
      </c>
      <c r="G320" t="s">
        <v>1494</v>
      </c>
      <c r="H320" t="s">
        <v>1507</v>
      </c>
      <c r="I320">
        <f t="shared" si="54"/>
        <v>15</v>
      </c>
      <c r="J320">
        <f t="shared" si="55"/>
        <v>139</v>
      </c>
      <c r="K320">
        <f t="shared" si="56"/>
        <v>7</v>
      </c>
      <c r="S320" t="s">
        <v>2013</v>
      </c>
      <c r="T320" t="s">
        <v>678</v>
      </c>
      <c r="U320">
        <f t="shared" si="57"/>
        <v>5</v>
      </c>
      <c r="V320">
        <f t="shared" si="58"/>
        <v>81</v>
      </c>
      <c r="W320">
        <f t="shared" si="59"/>
        <v>38</v>
      </c>
    </row>
    <row r="321" spans="1:23" x14ac:dyDescent="0.2">
      <c r="A321" t="s">
        <v>2013</v>
      </c>
      <c r="B321" t="s">
        <v>607</v>
      </c>
      <c r="C321">
        <f t="shared" si="60"/>
        <v>10</v>
      </c>
      <c r="D321">
        <f t="shared" si="61"/>
        <v>87</v>
      </c>
      <c r="E321">
        <f t="shared" si="62"/>
        <v>26</v>
      </c>
      <c r="G321" t="s">
        <v>1494</v>
      </c>
      <c r="H321" t="s">
        <v>1507</v>
      </c>
      <c r="I321">
        <f t="shared" si="54"/>
        <v>15</v>
      </c>
      <c r="J321">
        <f t="shared" si="55"/>
        <v>139</v>
      </c>
      <c r="K321">
        <f t="shared" si="56"/>
        <v>7</v>
      </c>
      <c r="S321" t="s">
        <v>2013</v>
      </c>
      <c r="T321" t="s">
        <v>678</v>
      </c>
      <c r="U321">
        <f t="shared" si="57"/>
        <v>5</v>
      </c>
      <c r="V321">
        <f t="shared" si="58"/>
        <v>81</v>
      </c>
      <c r="W321">
        <f t="shared" si="59"/>
        <v>38</v>
      </c>
    </row>
    <row r="322" spans="1:23" x14ac:dyDescent="0.2">
      <c r="A322" t="s">
        <v>2013</v>
      </c>
      <c r="B322" t="s">
        <v>607</v>
      </c>
      <c r="C322">
        <f t="shared" si="60"/>
        <v>10</v>
      </c>
      <c r="D322">
        <f t="shared" si="61"/>
        <v>87</v>
      </c>
      <c r="E322">
        <f t="shared" si="62"/>
        <v>26</v>
      </c>
      <c r="G322" t="s">
        <v>1494</v>
      </c>
      <c r="H322" t="s">
        <v>1507</v>
      </c>
      <c r="I322">
        <f t="shared" si="54"/>
        <v>15</v>
      </c>
      <c r="J322">
        <f t="shared" si="55"/>
        <v>139</v>
      </c>
      <c r="K322">
        <f t="shared" si="56"/>
        <v>7</v>
      </c>
      <c r="S322" t="s">
        <v>2013</v>
      </c>
      <c r="T322" t="s">
        <v>678</v>
      </c>
      <c r="U322">
        <f t="shared" si="57"/>
        <v>5</v>
      </c>
      <c r="V322">
        <f t="shared" si="58"/>
        <v>81</v>
      </c>
      <c r="W322">
        <f t="shared" si="59"/>
        <v>38</v>
      </c>
    </row>
    <row r="323" spans="1:23" x14ac:dyDescent="0.2">
      <c r="A323" t="s">
        <v>2013</v>
      </c>
      <c r="B323" t="s">
        <v>607</v>
      </c>
      <c r="C323">
        <f t="shared" si="60"/>
        <v>10</v>
      </c>
      <c r="D323">
        <f t="shared" si="61"/>
        <v>87</v>
      </c>
      <c r="E323">
        <f t="shared" si="62"/>
        <v>26</v>
      </c>
      <c r="G323" t="s">
        <v>1494</v>
      </c>
      <c r="H323" t="s">
        <v>1507</v>
      </c>
      <c r="I323">
        <f t="shared" si="54"/>
        <v>15</v>
      </c>
      <c r="J323">
        <f t="shared" si="55"/>
        <v>139</v>
      </c>
      <c r="K323">
        <f t="shared" si="56"/>
        <v>7</v>
      </c>
      <c r="S323" t="s">
        <v>2013</v>
      </c>
      <c r="T323" t="s">
        <v>820</v>
      </c>
      <c r="U323">
        <f t="shared" si="57"/>
        <v>5</v>
      </c>
      <c r="V323">
        <f t="shared" si="58"/>
        <v>82</v>
      </c>
      <c r="W323">
        <f t="shared" si="59"/>
        <v>39</v>
      </c>
    </row>
    <row r="324" spans="1:23" x14ac:dyDescent="0.2">
      <c r="A324" t="s">
        <v>2013</v>
      </c>
      <c r="B324" t="s">
        <v>2024</v>
      </c>
      <c r="C324">
        <f t="shared" si="60"/>
        <v>10</v>
      </c>
      <c r="D324">
        <f t="shared" si="61"/>
        <v>88</v>
      </c>
      <c r="E324">
        <f t="shared" si="62"/>
        <v>27</v>
      </c>
      <c r="G324" t="s">
        <v>1494</v>
      </c>
      <c r="H324" t="s">
        <v>1507</v>
      </c>
      <c r="I324">
        <f t="shared" ref="I324:I387" si="63">IF(G324=G323,I323,I323+1)</f>
        <v>15</v>
      </c>
      <c r="J324">
        <f t="shared" ref="J324:J387" si="64">IF(H324=H323,J323,J323+1)</f>
        <v>139</v>
      </c>
      <c r="K324">
        <f t="shared" ref="K324:K387" si="65">IF(G324=G323,IF(H324=H323,K323,K323+1),1)</f>
        <v>7</v>
      </c>
      <c r="S324" t="s">
        <v>2013</v>
      </c>
      <c r="T324" t="s">
        <v>612</v>
      </c>
      <c r="U324">
        <f t="shared" ref="U324:U387" si="66">IF(S324=S323,U323,U323+1)</f>
        <v>5</v>
      </c>
      <c r="V324">
        <f t="shared" ref="V324:V387" si="67">IF(T324=T323,V323,V323+1)</f>
        <v>83</v>
      </c>
      <c r="W324">
        <f t="shared" ref="W324:W387" si="68">IF(S324=S323,IF(T324=T323,W323,W323+1),1)</f>
        <v>40</v>
      </c>
    </row>
    <row r="325" spans="1:23" x14ac:dyDescent="0.2">
      <c r="A325" t="s">
        <v>2013</v>
      </c>
      <c r="B325" t="s">
        <v>2024</v>
      </c>
      <c r="C325">
        <f t="shared" ref="C325:C388" si="69">IF(A325=A324,C324,C324+1)</f>
        <v>10</v>
      </c>
      <c r="D325">
        <f t="shared" ref="D325:D388" si="70">IF(B325=B324,D324,D324+1)</f>
        <v>88</v>
      </c>
      <c r="E325">
        <f t="shared" ref="E325:E388" si="71">IF(A325=A324,IF(B325=B324,E324,E324+1),1)</f>
        <v>27</v>
      </c>
      <c r="G325" t="s">
        <v>1494</v>
      </c>
      <c r="H325" t="s">
        <v>1507</v>
      </c>
      <c r="I325">
        <f t="shared" si="63"/>
        <v>15</v>
      </c>
      <c r="J325">
        <f t="shared" si="64"/>
        <v>139</v>
      </c>
      <c r="K325">
        <f t="shared" si="65"/>
        <v>7</v>
      </c>
      <c r="S325" t="s">
        <v>2013</v>
      </c>
      <c r="T325" t="s">
        <v>612</v>
      </c>
      <c r="U325">
        <f t="shared" si="66"/>
        <v>5</v>
      </c>
      <c r="V325">
        <f t="shared" si="67"/>
        <v>83</v>
      </c>
      <c r="W325">
        <f t="shared" si="68"/>
        <v>40</v>
      </c>
    </row>
    <row r="326" spans="1:23" x14ac:dyDescent="0.2">
      <c r="A326" t="s">
        <v>2013</v>
      </c>
      <c r="B326" t="s">
        <v>2024</v>
      </c>
      <c r="C326">
        <f t="shared" si="69"/>
        <v>10</v>
      </c>
      <c r="D326">
        <f t="shared" si="70"/>
        <v>88</v>
      </c>
      <c r="E326">
        <f t="shared" si="71"/>
        <v>27</v>
      </c>
      <c r="G326" t="s">
        <v>1494</v>
      </c>
      <c r="H326" t="s">
        <v>1507</v>
      </c>
      <c r="I326">
        <f t="shared" si="63"/>
        <v>15</v>
      </c>
      <c r="J326">
        <f t="shared" si="64"/>
        <v>139</v>
      </c>
      <c r="K326">
        <f t="shared" si="65"/>
        <v>7</v>
      </c>
      <c r="S326" t="s">
        <v>2013</v>
      </c>
      <c r="T326" t="s">
        <v>612</v>
      </c>
      <c r="U326">
        <f t="shared" si="66"/>
        <v>5</v>
      </c>
      <c r="V326">
        <f t="shared" si="67"/>
        <v>83</v>
      </c>
      <c r="W326">
        <f t="shared" si="68"/>
        <v>40</v>
      </c>
    </row>
    <row r="327" spans="1:23" x14ac:dyDescent="0.2">
      <c r="A327" t="s">
        <v>2013</v>
      </c>
      <c r="B327" t="s">
        <v>2024</v>
      </c>
      <c r="C327">
        <f t="shared" si="69"/>
        <v>10</v>
      </c>
      <c r="D327">
        <f t="shared" si="70"/>
        <v>88</v>
      </c>
      <c r="E327">
        <f t="shared" si="71"/>
        <v>27</v>
      </c>
      <c r="G327" t="s">
        <v>1494</v>
      </c>
      <c r="H327" t="s">
        <v>1507</v>
      </c>
      <c r="I327">
        <f t="shared" si="63"/>
        <v>15</v>
      </c>
      <c r="J327">
        <f t="shared" si="64"/>
        <v>139</v>
      </c>
      <c r="K327">
        <f t="shared" si="65"/>
        <v>7</v>
      </c>
      <c r="S327" t="s">
        <v>2013</v>
      </c>
      <c r="T327" t="s">
        <v>612</v>
      </c>
      <c r="U327">
        <f t="shared" si="66"/>
        <v>5</v>
      </c>
      <c r="V327">
        <f t="shared" si="67"/>
        <v>83</v>
      </c>
      <c r="W327">
        <f t="shared" si="68"/>
        <v>40</v>
      </c>
    </row>
    <row r="328" spans="1:23" x14ac:dyDescent="0.2">
      <c r="A328" t="s">
        <v>2013</v>
      </c>
      <c r="B328" t="s">
        <v>2024</v>
      </c>
      <c r="C328">
        <f t="shared" si="69"/>
        <v>10</v>
      </c>
      <c r="D328">
        <f t="shared" si="70"/>
        <v>88</v>
      </c>
      <c r="E328">
        <f t="shared" si="71"/>
        <v>27</v>
      </c>
      <c r="G328" t="s">
        <v>1494</v>
      </c>
      <c r="H328" t="s">
        <v>1507</v>
      </c>
      <c r="I328">
        <f t="shared" si="63"/>
        <v>15</v>
      </c>
      <c r="J328">
        <f t="shared" si="64"/>
        <v>139</v>
      </c>
      <c r="K328">
        <f t="shared" si="65"/>
        <v>7</v>
      </c>
      <c r="S328" t="s">
        <v>2013</v>
      </c>
      <c r="T328" t="s">
        <v>612</v>
      </c>
      <c r="U328">
        <f t="shared" si="66"/>
        <v>5</v>
      </c>
      <c r="V328">
        <f t="shared" si="67"/>
        <v>83</v>
      </c>
      <c r="W328">
        <f t="shared" si="68"/>
        <v>40</v>
      </c>
    </row>
    <row r="329" spans="1:23" x14ac:dyDescent="0.2">
      <c r="A329" t="s">
        <v>2013</v>
      </c>
      <c r="B329" t="s">
        <v>2024</v>
      </c>
      <c r="C329">
        <f t="shared" si="69"/>
        <v>10</v>
      </c>
      <c r="D329">
        <f t="shared" si="70"/>
        <v>88</v>
      </c>
      <c r="E329">
        <f t="shared" si="71"/>
        <v>27</v>
      </c>
      <c r="G329" t="s">
        <v>1494</v>
      </c>
      <c r="H329" t="s">
        <v>1507</v>
      </c>
      <c r="I329">
        <f t="shared" si="63"/>
        <v>15</v>
      </c>
      <c r="J329">
        <f t="shared" si="64"/>
        <v>139</v>
      </c>
      <c r="K329">
        <f t="shared" si="65"/>
        <v>7</v>
      </c>
      <c r="S329" t="s">
        <v>2013</v>
      </c>
      <c r="T329" t="s">
        <v>612</v>
      </c>
      <c r="U329">
        <f t="shared" si="66"/>
        <v>5</v>
      </c>
      <c r="V329">
        <f t="shared" si="67"/>
        <v>83</v>
      </c>
      <c r="W329">
        <f t="shared" si="68"/>
        <v>40</v>
      </c>
    </row>
    <row r="330" spans="1:23" x14ac:dyDescent="0.2">
      <c r="A330" t="s">
        <v>2013</v>
      </c>
      <c r="B330" t="s">
        <v>2027</v>
      </c>
      <c r="C330">
        <f t="shared" si="69"/>
        <v>10</v>
      </c>
      <c r="D330">
        <f t="shared" si="70"/>
        <v>89</v>
      </c>
      <c r="E330">
        <f t="shared" si="71"/>
        <v>28</v>
      </c>
      <c r="G330" t="s">
        <v>1494</v>
      </c>
      <c r="H330" t="s">
        <v>1507</v>
      </c>
      <c r="I330">
        <f t="shared" si="63"/>
        <v>15</v>
      </c>
      <c r="J330">
        <f t="shared" si="64"/>
        <v>139</v>
      </c>
      <c r="K330">
        <f t="shared" si="65"/>
        <v>7</v>
      </c>
      <c r="S330" t="s">
        <v>2013</v>
      </c>
      <c r="T330" t="s">
        <v>823</v>
      </c>
      <c r="U330">
        <f t="shared" si="66"/>
        <v>5</v>
      </c>
      <c r="V330">
        <f t="shared" si="67"/>
        <v>84</v>
      </c>
      <c r="W330">
        <f t="shared" si="68"/>
        <v>41</v>
      </c>
    </row>
    <row r="331" spans="1:23" x14ac:dyDescent="0.2">
      <c r="A331" t="s">
        <v>2013</v>
      </c>
      <c r="B331" t="s">
        <v>2027</v>
      </c>
      <c r="C331">
        <f t="shared" si="69"/>
        <v>10</v>
      </c>
      <c r="D331">
        <f t="shared" si="70"/>
        <v>89</v>
      </c>
      <c r="E331">
        <f t="shared" si="71"/>
        <v>28</v>
      </c>
      <c r="G331" t="s">
        <v>1494</v>
      </c>
      <c r="H331" t="s">
        <v>1507</v>
      </c>
      <c r="I331">
        <f t="shared" si="63"/>
        <v>15</v>
      </c>
      <c r="J331">
        <f t="shared" si="64"/>
        <v>139</v>
      </c>
      <c r="K331">
        <f t="shared" si="65"/>
        <v>7</v>
      </c>
      <c r="S331" t="s">
        <v>2013</v>
      </c>
      <c r="T331" t="s">
        <v>823</v>
      </c>
      <c r="U331">
        <f t="shared" si="66"/>
        <v>5</v>
      </c>
      <c r="V331">
        <f t="shared" si="67"/>
        <v>84</v>
      </c>
      <c r="W331">
        <f t="shared" si="68"/>
        <v>41</v>
      </c>
    </row>
    <row r="332" spans="1:23" x14ac:dyDescent="0.2">
      <c r="A332" t="s">
        <v>2013</v>
      </c>
      <c r="B332" t="s">
        <v>2027</v>
      </c>
      <c r="C332">
        <f t="shared" si="69"/>
        <v>10</v>
      </c>
      <c r="D332">
        <f t="shared" si="70"/>
        <v>89</v>
      </c>
      <c r="E332">
        <f t="shared" si="71"/>
        <v>28</v>
      </c>
      <c r="G332" t="s">
        <v>1494</v>
      </c>
      <c r="H332" t="s">
        <v>1512</v>
      </c>
      <c r="I332">
        <f t="shared" si="63"/>
        <v>15</v>
      </c>
      <c r="J332">
        <f t="shared" si="64"/>
        <v>140</v>
      </c>
      <c r="K332">
        <f t="shared" si="65"/>
        <v>8</v>
      </c>
      <c r="S332" t="s">
        <v>2013</v>
      </c>
      <c r="T332" t="s">
        <v>823</v>
      </c>
      <c r="U332">
        <f t="shared" si="66"/>
        <v>5</v>
      </c>
      <c r="V332">
        <f t="shared" si="67"/>
        <v>84</v>
      </c>
      <c r="W332">
        <f t="shared" si="68"/>
        <v>41</v>
      </c>
    </row>
    <row r="333" spans="1:23" x14ac:dyDescent="0.2">
      <c r="A333" t="s">
        <v>2013</v>
      </c>
      <c r="B333" t="s">
        <v>2027</v>
      </c>
      <c r="C333">
        <f t="shared" si="69"/>
        <v>10</v>
      </c>
      <c r="D333">
        <f t="shared" si="70"/>
        <v>89</v>
      </c>
      <c r="E333">
        <f t="shared" si="71"/>
        <v>28</v>
      </c>
      <c r="G333" t="s">
        <v>1494</v>
      </c>
      <c r="H333" t="s">
        <v>1512</v>
      </c>
      <c r="I333">
        <f t="shared" si="63"/>
        <v>15</v>
      </c>
      <c r="J333">
        <f t="shared" si="64"/>
        <v>140</v>
      </c>
      <c r="K333">
        <f t="shared" si="65"/>
        <v>8</v>
      </c>
      <c r="S333" t="s">
        <v>2013</v>
      </c>
      <c r="T333" t="s">
        <v>823</v>
      </c>
      <c r="U333">
        <f t="shared" si="66"/>
        <v>5</v>
      </c>
      <c r="V333">
        <f t="shared" si="67"/>
        <v>84</v>
      </c>
      <c r="W333">
        <f t="shared" si="68"/>
        <v>41</v>
      </c>
    </row>
    <row r="334" spans="1:23" x14ac:dyDescent="0.2">
      <c r="A334" t="s">
        <v>2013</v>
      </c>
      <c r="B334" t="s">
        <v>2027</v>
      </c>
      <c r="C334">
        <f t="shared" si="69"/>
        <v>10</v>
      </c>
      <c r="D334">
        <f t="shared" si="70"/>
        <v>89</v>
      </c>
      <c r="E334">
        <f t="shared" si="71"/>
        <v>28</v>
      </c>
      <c r="G334" t="s">
        <v>1494</v>
      </c>
      <c r="H334" t="s">
        <v>1512</v>
      </c>
      <c r="I334">
        <f t="shared" si="63"/>
        <v>15</v>
      </c>
      <c r="J334">
        <f t="shared" si="64"/>
        <v>140</v>
      </c>
      <c r="K334">
        <f t="shared" si="65"/>
        <v>8</v>
      </c>
      <c r="S334" t="s">
        <v>2013</v>
      </c>
      <c r="T334" t="s">
        <v>823</v>
      </c>
      <c r="U334">
        <f t="shared" si="66"/>
        <v>5</v>
      </c>
      <c r="V334">
        <f t="shared" si="67"/>
        <v>84</v>
      </c>
      <c r="W334">
        <f t="shared" si="68"/>
        <v>41</v>
      </c>
    </row>
    <row r="335" spans="1:23" x14ac:dyDescent="0.2">
      <c r="A335" t="s">
        <v>2013</v>
      </c>
      <c r="B335" t="s">
        <v>838</v>
      </c>
      <c r="C335">
        <f t="shared" si="69"/>
        <v>10</v>
      </c>
      <c r="D335">
        <f t="shared" si="70"/>
        <v>90</v>
      </c>
      <c r="E335">
        <f t="shared" si="71"/>
        <v>29</v>
      </c>
      <c r="G335" t="s">
        <v>1494</v>
      </c>
      <c r="H335" t="s">
        <v>1512</v>
      </c>
      <c r="I335">
        <f t="shared" si="63"/>
        <v>15</v>
      </c>
      <c r="J335">
        <f t="shared" si="64"/>
        <v>140</v>
      </c>
      <c r="K335">
        <f t="shared" si="65"/>
        <v>8</v>
      </c>
      <c r="S335" t="s">
        <v>2013</v>
      </c>
      <c r="T335" t="s">
        <v>679</v>
      </c>
      <c r="U335">
        <f t="shared" si="66"/>
        <v>5</v>
      </c>
      <c r="V335">
        <f t="shared" si="67"/>
        <v>85</v>
      </c>
      <c r="W335">
        <f t="shared" si="68"/>
        <v>42</v>
      </c>
    </row>
    <row r="336" spans="1:23" x14ac:dyDescent="0.2">
      <c r="A336" t="s">
        <v>2013</v>
      </c>
      <c r="B336" t="s">
        <v>838</v>
      </c>
      <c r="C336">
        <f t="shared" si="69"/>
        <v>10</v>
      </c>
      <c r="D336">
        <f t="shared" si="70"/>
        <v>90</v>
      </c>
      <c r="E336">
        <f t="shared" si="71"/>
        <v>29</v>
      </c>
      <c r="G336" t="s">
        <v>1494</v>
      </c>
      <c r="H336" t="s">
        <v>1512</v>
      </c>
      <c r="I336">
        <f t="shared" si="63"/>
        <v>15</v>
      </c>
      <c r="J336">
        <f t="shared" si="64"/>
        <v>140</v>
      </c>
      <c r="K336">
        <f t="shared" si="65"/>
        <v>8</v>
      </c>
      <c r="S336" t="s">
        <v>2013</v>
      </c>
      <c r="T336" t="s">
        <v>679</v>
      </c>
      <c r="U336">
        <f t="shared" si="66"/>
        <v>5</v>
      </c>
      <c r="V336">
        <f t="shared" si="67"/>
        <v>85</v>
      </c>
      <c r="W336">
        <f t="shared" si="68"/>
        <v>42</v>
      </c>
    </row>
    <row r="337" spans="1:23" x14ac:dyDescent="0.2">
      <c r="A337" t="s">
        <v>2013</v>
      </c>
      <c r="B337" t="s">
        <v>838</v>
      </c>
      <c r="C337">
        <f t="shared" si="69"/>
        <v>10</v>
      </c>
      <c r="D337">
        <f t="shared" si="70"/>
        <v>90</v>
      </c>
      <c r="E337">
        <f t="shared" si="71"/>
        <v>29</v>
      </c>
      <c r="G337" t="s">
        <v>1494</v>
      </c>
      <c r="H337" t="s">
        <v>1512</v>
      </c>
      <c r="I337">
        <f t="shared" si="63"/>
        <v>15</v>
      </c>
      <c r="J337">
        <f t="shared" si="64"/>
        <v>140</v>
      </c>
      <c r="K337">
        <f t="shared" si="65"/>
        <v>8</v>
      </c>
      <c r="S337" t="s">
        <v>2013</v>
      </c>
      <c r="T337" t="s">
        <v>679</v>
      </c>
      <c r="U337">
        <f t="shared" si="66"/>
        <v>5</v>
      </c>
      <c r="V337">
        <f t="shared" si="67"/>
        <v>85</v>
      </c>
      <c r="W337">
        <f t="shared" si="68"/>
        <v>42</v>
      </c>
    </row>
    <row r="338" spans="1:23" x14ac:dyDescent="0.2">
      <c r="A338" t="s">
        <v>2013</v>
      </c>
      <c r="B338" t="s">
        <v>838</v>
      </c>
      <c r="C338">
        <f t="shared" si="69"/>
        <v>10</v>
      </c>
      <c r="D338">
        <f t="shared" si="70"/>
        <v>90</v>
      </c>
      <c r="E338">
        <f t="shared" si="71"/>
        <v>29</v>
      </c>
      <c r="G338" t="s">
        <v>1494</v>
      </c>
      <c r="H338" t="s">
        <v>1512</v>
      </c>
      <c r="I338">
        <f t="shared" si="63"/>
        <v>15</v>
      </c>
      <c r="J338">
        <f t="shared" si="64"/>
        <v>140</v>
      </c>
      <c r="K338">
        <f t="shared" si="65"/>
        <v>8</v>
      </c>
      <c r="S338" t="s">
        <v>2013</v>
      </c>
      <c r="T338" t="s">
        <v>681</v>
      </c>
      <c r="U338">
        <f t="shared" si="66"/>
        <v>5</v>
      </c>
      <c r="V338">
        <f t="shared" si="67"/>
        <v>86</v>
      </c>
      <c r="W338">
        <f t="shared" si="68"/>
        <v>43</v>
      </c>
    </row>
    <row r="339" spans="1:23" x14ac:dyDescent="0.2">
      <c r="A339" t="s">
        <v>2013</v>
      </c>
      <c r="B339" t="s">
        <v>838</v>
      </c>
      <c r="C339">
        <f t="shared" si="69"/>
        <v>10</v>
      </c>
      <c r="D339">
        <f t="shared" si="70"/>
        <v>90</v>
      </c>
      <c r="E339">
        <f t="shared" si="71"/>
        <v>29</v>
      </c>
      <c r="G339" t="s">
        <v>1494</v>
      </c>
      <c r="H339" t="s">
        <v>1512</v>
      </c>
      <c r="I339">
        <f t="shared" si="63"/>
        <v>15</v>
      </c>
      <c r="J339">
        <f t="shared" si="64"/>
        <v>140</v>
      </c>
      <c r="K339">
        <f t="shared" si="65"/>
        <v>8</v>
      </c>
      <c r="S339" t="s">
        <v>2013</v>
      </c>
      <c r="T339" t="s">
        <v>681</v>
      </c>
      <c r="U339">
        <f t="shared" si="66"/>
        <v>5</v>
      </c>
      <c r="V339">
        <f t="shared" si="67"/>
        <v>86</v>
      </c>
      <c r="W339">
        <f t="shared" si="68"/>
        <v>43</v>
      </c>
    </row>
    <row r="340" spans="1:23" x14ac:dyDescent="0.2">
      <c r="A340" t="s">
        <v>2013</v>
      </c>
      <c r="B340" t="s">
        <v>838</v>
      </c>
      <c r="C340">
        <f t="shared" si="69"/>
        <v>10</v>
      </c>
      <c r="D340">
        <f t="shared" si="70"/>
        <v>90</v>
      </c>
      <c r="E340">
        <f t="shared" si="71"/>
        <v>29</v>
      </c>
      <c r="G340" t="s">
        <v>1494</v>
      </c>
      <c r="H340" t="s">
        <v>1512</v>
      </c>
      <c r="I340">
        <f t="shared" si="63"/>
        <v>15</v>
      </c>
      <c r="J340">
        <f t="shared" si="64"/>
        <v>140</v>
      </c>
      <c r="K340">
        <f t="shared" si="65"/>
        <v>8</v>
      </c>
      <c r="S340" t="s">
        <v>2013</v>
      </c>
      <c r="T340" t="s">
        <v>681</v>
      </c>
      <c r="U340">
        <f t="shared" si="66"/>
        <v>5</v>
      </c>
      <c r="V340">
        <f t="shared" si="67"/>
        <v>86</v>
      </c>
      <c r="W340">
        <f t="shared" si="68"/>
        <v>43</v>
      </c>
    </row>
    <row r="341" spans="1:23" x14ac:dyDescent="0.2">
      <c r="A341" t="s">
        <v>2013</v>
      </c>
      <c r="B341" t="s">
        <v>838</v>
      </c>
      <c r="C341">
        <f t="shared" si="69"/>
        <v>10</v>
      </c>
      <c r="D341">
        <f t="shared" si="70"/>
        <v>90</v>
      </c>
      <c r="E341">
        <f t="shared" si="71"/>
        <v>29</v>
      </c>
      <c r="G341" t="s">
        <v>1494</v>
      </c>
      <c r="H341" t="s">
        <v>1512</v>
      </c>
      <c r="I341">
        <f t="shared" si="63"/>
        <v>15</v>
      </c>
      <c r="J341">
        <f t="shared" si="64"/>
        <v>140</v>
      </c>
      <c r="K341">
        <f t="shared" si="65"/>
        <v>8</v>
      </c>
      <c r="S341" t="s">
        <v>2013</v>
      </c>
      <c r="T341" t="s">
        <v>681</v>
      </c>
      <c r="U341">
        <f t="shared" si="66"/>
        <v>5</v>
      </c>
      <c r="V341">
        <f t="shared" si="67"/>
        <v>86</v>
      </c>
      <c r="W341">
        <f t="shared" si="68"/>
        <v>43</v>
      </c>
    </row>
    <row r="342" spans="1:23" x14ac:dyDescent="0.2">
      <c r="A342" t="s">
        <v>2013</v>
      </c>
      <c r="B342" t="s">
        <v>838</v>
      </c>
      <c r="C342">
        <f t="shared" si="69"/>
        <v>10</v>
      </c>
      <c r="D342">
        <f t="shared" si="70"/>
        <v>90</v>
      </c>
      <c r="E342">
        <f t="shared" si="71"/>
        <v>29</v>
      </c>
      <c r="G342" t="s">
        <v>1494</v>
      </c>
      <c r="H342" t="s">
        <v>1512</v>
      </c>
      <c r="I342">
        <f t="shared" si="63"/>
        <v>15</v>
      </c>
      <c r="J342">
        <f t="shared" si="64"/>
        <v>140</v>
      </c>
      <c r="K342">
        <f t="shared" si="65"/>
        <v>8</v>
      </c>
      <c r="S342" t="s">
        <v>2013</v>
      </c>
      <c r="T342" t="s">
        <v>681</v>
      </c>
      <c r="U342">
        <f t="shared" si="66"/>
        <v>5</v>
      </c>
      <c r="V342">
        <f t="shared" si="67"/>
        <v>86</v>
      </c>
      <c r="W342">
        <f t="shared" si="68"/>
        <v>43</v>
      </c>
    </row>
    <row r="343" spans="1:23" x14ac:dyDescent="0.2">
      <c r="A343" t="s">
        <v>2013</v>
      </c>
      <c r="B343" t="s">
        <v>280</v>
      </c>
      <c r="C343">
        <f t="shared" si="69"/>
        <v>10</v>
      </c>
      <c r="D343">
        <f t="shared" si="70"/>
        <v>91</v>
      </c>
      <c r="E343">
        <f t="shared" si="71"/>
        <v>30</v>
      </c>
      <c r="G343" t="s">
        <v>1494</v>
      </c>
      <c r="H343" t="s">
        <v>1512</v>
      </c>
      <c r="I343">
        <f t="shared" si="63"/>
        <v>15</v>
      </c>
      <c r="J343">
        <f t="shared" si="64"/>
        <v>140</v>
      </c>
      <c r="K343">
        <f t="shared" si="65"/>
        <v>8</v>
      </c>
      <c r="S343" t="s">
        <v>2013</v>
      </c>
      <c r="T343" t="s">
        <v>681</v>
      </c>
      <c r="U343">
        <f t="shared" si="66"/>
        <v>5</v>
      </c>
      <c r="V343">
        <f t="shared" si="67"/>
        <v>86</v>
      </c>
      <c r="W343">
        <f t="shared" si="68"/>
        <v>43</v>
      </c>
    </row>
    <row r="344" spans="1:23" x14ac:dyDescent="0.2">
      <c r="A344" t="s">
        <v>2013</v>
      </c>
      <c r="B344" t="s">
        <v>280</v>
      </c>
      <c r="C344">
        <f t="shared" si="69"/>
        <v>10</v>
      </c>
      <c r="D344">
        <f t="shared" si="70"/>
        <v>91</v>
      </c>
      <c r="E344">
        <f t="shared" si="71"/>
        <v>30</v>
      </c>
      <c r="G344" t="s">
        <v>1494</v>
      </c>
      <c r="H344" t="s">
        <v>1512</v>
      </c>
      <c r="I344">
        <f t="shared" si="63"/>
        <v>15</v>
      </c>
      <c r="J344">
        <f t="shared" si="64"/>
        <v>140</v>
      </c>
      <c r="K344">
        <f t="shared" si="65"/>
        <v>8</v>
      </c>
      <c r="S344" t="s">
        <v>2013</v>
      </c>
      <c r="T344" t="s">
        <v>826</v>
      </c>
      <c r="U344">
        <f t="shared" si="66"/>
        <v>5</v>
      </c>
      <c r="V344">
        <f t="shared" si="67"/>
        <v>87</v>
      </c>
      <c r="W344">
        <f t="shared" si="68"/>
        <v>44</v>
      </c>
    </row>
    <row r="345" spans="1:23" x14ac:dyDescent="0.2">
      <c r="A345" t="s">
        <v>2013</v>
      </c>
      <c r="B345" t="s">
        <v>280</v>
      </c>
      <c r="C345">
        <f t="shared" si="69"/>
        <v>10</v>
      </c>
      <c r="D345">
        <f t="shared" si="70"/>
        <v>91</v>
      </c>
      <c r="E345">
        <f t="shared" si="71"/>
        <v>30</v>
      </c>
      <c r="G345" t="s">
        <v>1494</v>
      </c>
      <c r="H345" t="s">
        <v>1512</v>
      </c>
      <c r="I345">
        <f t="shared" si="63"/>
        <v>15</v>
      </c>
      <c r="J345">
        <f t="shared" si="64"/>
        <v>140</v>
      </c>
      <c r="K345">
        <f t="shared" si="65"/>
        <v>8</v>
      </c>
      <c r="S345" t="s">
        <v>2013</v>
      </c>
      <c r="T345" t="s">
        <v>826</v>
      </c>
      <c r="U345">
        <f t="shared" si="66"/>
        <v>5</v>
      </c>
      <c r="V345">
        <f t="shared" si="67"/>
        <v>87</v>
      </c>
      <c r="W345">
        <f t="shared" si="68"/>
        <v>44</v>
      </c>
    </row>
    <row r="346" spans="1:23" x14ac:dyDescent="0.2">
      <c r="A346" t="s">
        <v>2013</v>
      </c>
      <c r="B346" t="s">
        <v>280</v>
      </c>
      <c r="C346">
        <f t="shared" si="69"/>
        <v>10</v>
      </c>
      <c r="D346">
        <f t="shared" si="70"/>
        <v>91</v>
      </c>
      <c r="E346">
        <f t="shared" si="71"/>
        <v>30</v>
      </c>
      <c r="G346" t="s">
        <v>1494</v>
      </c>
      <c r="H346" t="s">
        <v>1512</v>
      </c>
      <c r="I346">
        <f t="shared" si="63"/>
        <v>15</v>
      </c>
      <c r="J346">
        <f t="shared" si="64"/>
        <v>140</v>
      </c>
      <c r="K346">
        <f t="shared" si="65"/>
        <v>8</v>
      </c>
      <c r="S346" t="s">
        <v>2013</v>
      </c>
      <c r="T346" t="s">
        <v>826</v>
      </c>
      <c r="U346">
        <f t="shared" si="66"/>
        <v>5</v>
      </c>
      <c r="V346">
        <f t="shared" si="67"/>
        <v>87</v>
      </c>
      <c r="W346">
        <f t="shared" si="68"/>
        <v>44</v>
      </c>
    </row>
    <row r="347" spans="1:23" x14ac:dyDescent="0.2">
      <c r="A347" t="s">
        <v>2013</v>
      </c>
      <c r="B347" t="s">
        <v>280</v>
      </c>
      <c r="C347">
        <f t="shared" si="69"/>
        <v>10</v>
      </c>
      <c r="D347">
        <f t="shared" si="70"/>
        <v>91</v>
      </c>
      <c r="E347">
        <f t="shared" si="71"/>
        <v>30</v>
      </c>
      <c r="G347" t="s">
        <v>1494</v>
      </c>
      <c r="H347" t="s">
        <v>1512</v>
      </c>
      <c r="I347">
        <f t="shared" si="63"/>
        <v>15</v>
      </c>
      <c r="J347">
        <f t="shared" si="64"/>
        <v>140</v>
      </c>
      <c r="K347">
        <f t="shared" si="65"/>
        <v>8</v>
      </c>
      <c r="S347" t="s">
        <v>2013</v>
      </c>
      <c r="T347" t="s">
        <v>826</v>
      </c>
      <c r="U347">
        <f t="shared" si="66"/>
        <v>5</v>
      </c>
      <c r="V347">
        <f t="shared" si="67"/>
        <v>87</v>
      </c>
      <c r="W347">
        <f t="shared" si="68"/>
        <v>44</v>
      </c>
    </row>
    <row r="348" spans="1:23" x14ac:dyDescent="0.2">
      <c r="A348" t="s">
        <v>2013</v>
      </c>
      <c r="B348" t="s">
        <v>2525</v>
      </c>
      <c r="C348">
        <f t="shared" si="69"/>
        <v>10</v>
      </c>
      <c r="D348">
        <f t="shared" si="70"/>
        <v>92</v>
      </c>
      <c r="E348">
        <f t="shared" si="71"/>
        <v>31</v>
      </c>
      <c r="G348" t="s">
        <v>1494</v>
      </c>
      <c r="H348" t="s">
        <v>1512</v>
      </c>
      <c r="I348">
        <f t="shared" si="63"/>
        <v>15</v>
      </c>
      <c r="J348">
        <f t="shared" si="64"/>
        <v>140</v>
      </c>
      <c r="K348">
        <f t="shared" si="65"/>
        <v>8</v>
      </c>
      <c r="S348" t="s">
        <v>2013</v>
      </c>
      <c r="T348" t="s">
        <v>826</v>
      </c>
      <c r="U348">
        <f t="shared" si="66"/>
        <v>5</v>
      </c>
      <c r="V348">
        <f t="shared" si="67"/>
        <v>87</v>
      </c>
      <c r="W348">
        <f t="shared" si="68"/>
        <v>44</v>
      </c>
    </row>
    <row r="349" spans="1:23" x14ac:dyDescent="0.2">
      <c r="A349" t="s">
        <v>2013</v>
      </c>
      <c r="B349" t="s">
        <v>2525</v>
      </c>
      <c r="C349">
        <f t="shared" si="69"/>
        <v>10</v>
      </c>
      <c r="D349">
        <f t="shared" si="70"/>
        <v>92</v>
      </c>
      <c r="E349">
        <f t="shared" si="71"/>
        <v>31</v>
      </c>
      <c r="G349" t="s">
        <v>1494</v>
      </c>
      <c r="H349" t="s">
        <v>1512</v>
      </c>
      <c r="I349">
        <f t="shared" si="63"/>
        <v>15</v>
      </c>
      <c r="J349">
        <f t="shared" si="64"/>
        <v>140</v>
      </c>
      <c r="K349">
        <f t="shared" si="65"/>
        <v>8</v>
      </c>
      <c r="S349" t="s">
        <v>2013</v>
      </c>
      <c r="T349" t="s">
        <v>826</v>
      </c>
      <c r="U349">
        <f t="shared" si="66"/>
        <v>5</v>
      </c>
      <c r="V349">
        <f t="shared" si="67"/>
        <v>87</v>
      </c>
      <c r="W349">
        <f t="shared" si="68"/>
        <v>44</v>
      </c>
    </row>
    <row r="350" spans="1:23" x14ac:dyDescent="0.2">
      <c r="A350" t="s">
        <v>2013</v>
      </c>
      <c r="B350" t="s">
        <v>2525</v>
      </c>
      <c r="C350">
        <f t="shared" si="69"/>
        <v>10</v>
      </c>
      <c r="D350">
        <f t="shared" si="70"/>
        <v>92</v>
      </c>
      <c r="E350">
        <f t="shared" si="71"/>
        <v>31</v>
      </c>
      <c r="G350" t="s">
        <v>1494</v>
      </c>
      <c r="H350" t="s">
        <v>1513</v>
      </c>
      <c r="I350">
        <f t="shared" si="63"/>
        <v>15</v>
      </c>
      <c r="J350">
        <f t="shared" si="64"/>
        <v>141</v>
      </c>
      <c r="K350">
        <f t="shared" si="65"/>
        <v>9</v>
      </c>
      <c r="S350" t="s">
        <v>2013</v>
      </c>
      <c r="T350" t="s">
        <v>683</v>
      </c>
      <c r="U350">
        <f t="shared" si="66"/>
        <v>5</v>
      </c>
      <c r="V350">
        <f t="shared" si="67"/>
        <v>88</v>
      </c>
      <c r="W350">
        <f t="shared" si="68"/>
        <v>45</v>
      </c>
    </row>
    <row r="351" spans="1:23" x14ac:dyDescent="0.2">
      <c r="A351" t="s">
        <v>2013</v>
      </c>
      <c r="B351" t="s">
        <v>2678</v>
      </c>
      <c r="C351">
        <f t="shared" si="69"/>
        <v>10</v>
      </c>
      <c r="D351">
        <f t="shared" si="70"/>
        <v>93</v>
      </c>
      <c r="E351">
        <f t="shared" si="71"/>
        <v>32</v>
      </c>
      <c r="G351" t="s">
        <v>1494</v>
      </c>
      <c r="H351" t="s">
        <v>1513</v>
      </c>
      <c r="I351">
        <f t="shared" si="63"/>
        <v>15</v>
      </c>
      <c r="J351">
        <f t="shared" si="64"/>
        <v>141</v>
      </c>
      <c r="K351">
        <f t="shared" si="65"/>
        <v>9</v>
      </c>
      <c r="S351" t="s">
        <v>2013</v>
      </c>
      <c r="T351" t="s">
        <v>683</v>
      </c>
      <c r="U351">
        <f t="shared" si="66"/>
        <v>5</v>
      </c>
      <c r="V351">
        <f t="shared" si="67"/>
        <v>88</v>
      </c>
      <c r="W351">
        <f t="shared" si="68"/>
        <v>45</v>
      </c>
    </row>
    <row r="352" spans="1:23" x14ac:dyDescent="0.2">
      <c r="A352" t="s">
        <v>2013</v>
      </c>
      <c r="B352" t="s">
        <v>2678</v>
      </c>
      <c r="C352">
        <f t="shared" si="69"/>
        <v>10</v>
      </c>
      <c r="D352">
        <f t="shared" si="70"/>
        <v>93</v>
      </c>
      <c r="E352">
        <f t="shared" si="71"/>
        <v>32</v>
      </c>
      <c r="G352" t="s">
        <v>1494</v>
      </c>
      <c r="H352" t="s">
        <v>1513</v>
      </c>
      <c r="I352">
        <f t="shared" si="63"/>
        <v>15</v>
      </c>
      <c r="J352">
        <f t="shared" si="64"/>
        <v>141</v>
      </c>
      <c r="K352">
        <f t="shared" si="65"/>
        <v>9</v>
      </c>
      <c r="S352" t="s">
        <v>2013</v>
      </c>
      <c r="T352" t="s">
        <v>683</v>
      </c>
      <c r="U352">
        <f t="shared" si="66"/>
        <v>5</v>
      </c>
      <c r="V352">
        <f t="shared" si="67"/>
        <v>88</v>
      </c>
      <c r="W352">
        <f t="shared" si="68"/>
        <v>45</v>
      </c>
    </row>
    <row r="353" spans="1:23" x14ac:dyDescent="0.2">
      <c r="A353" t="s">
        <v>2013</v>
      </c>
      <c r="B353" t="s">
        <v>2678</v>
      </c>
      <c r="C353">
        <f t="shared" si="69"/>
        <v>10</v>
      </c>
      <c r="D353">
        <f t="shared" si="70"/>
        <v>93</v>
      </c>
      <c r="E353">
        <f t="shared" si="71"/>
        <v>32</v>
      </c>
      <c r="G353" t="s">
        <v>1494</v>
      </c>
      <c r="H353" t="s">
        <v>1513</v>
      </c>
      <c r="I353">
        <f t="shared" si="63"/>
        <v>15</v>
      </c>
      <c r="J353">
        <f t="shared" si="64"/>
        <v>141</v>
      </c>
      <c r="K353">
        <f t="shared" si="65"/>
        <v>9</v>
      </c>
      <c r="S353" t="s">
        <v>2013</v>
      </c>
      <c r="T353" t="s">
        <v>683</v>
      </c>
      <c r="U353">
        <f t="shared" si="66"/>
        <v>5</v>
      </c>
      <c r="V353">
        <f t="shared" si="67"/>
        <v>88</v>
      </c>
      <c r="W353">
        <f t="shared" si="68"/>
        <v>45</v>
      </c>
    </row>
    <row r="354" spans="1:23" x14ac:dyDescent="0.2">
      <c r="A354" t="s">
        <v>2013</v>
      </c>
      <c r="B354" t="s">
        <v>2678</v>
      </c>
      <c r="C354">
        <f t="shared" si="69"/>
        <v>10</v>
      </c>
      <c r="D354">
        <f t="shared" si="70"/>
        <v>93</v>
      </c>
      <c r="E354">
        <f t="shared" si="71"/>
        <v>32</v>
      </c>
      <c r="G354" t="s">
        <v>1494</v>
      </c>
      <c r="H354" t="s">
        <v>1513</v>
      </c>
      <c r="I354">
        <f t="shared" si="63"/>
        <v>15</v>
      </c>
      <c r="J354">
        <f t="shared" si="64"/>
        <v>141</v>
      </c>
      <c r="K354">
        <f t="shared" si="65"/>
        <v>9</v>
      </c>
      <c r="S354" t="s">
        <v>2013</v>
      </c>
      <c r="T354" t="s">
        <v>683</v>
      </c>
      <c r="U354">
        <f t="shared" si="66"/>
        <v>5</v>
      </c>
      <c r="V354">
        <f t="shared" si="67"/>
        <v>88</v>
      </c>
      <c r="W354">
        <f t="shared" si="68"/>
        <v>45</v>
      </c>
    </row>
    <row r="355" spans="1:23" x14ac:dyDescent="0.2">
      <c r="A355" t="s">
        <v>2013</v>
      </c>
      <c r="B355" t="s">
        <v>2678</v>
      </c>
      <c r="C355">
        <f t="shared" si="69"/>
        <v>10</v>
      </c>
      <c r="D355">
        <f t="shared" si="70"/>
        <v>93</v>
      </c>
      <c r="E355">
        <f t="shared" si="71"/>
        <v>32</v>
      </c>
      <c r="G355" t="s">
        <v>1494</v>
      </c>
      <c r="H355" t="s">
        <v>1513</v>
      </c>
      <c r="I355">
        <f t="shared" si="63"/>
        <v>15</v>
      </c>
      <c r="J355">
        <f t="shared" si="64"/>
        <v>141</v>
      </c>
      <c r="K355">
        <f t="shared" si="65"/>
        <v>9</v>
      </c>
      <c r="S355" t="s">
        <v>2013</v>
      </c>
      <c r="T355" t="s">
        <v>683</v>
      </c>
      <c r="U355">
        <f t="shared" si="66"/>
        <v>5</v>
      </c>
      <c r="V355">
        <f t="shared" si="67"/>
        <v>88</v>
      </c>
      <c r="W355">
        <f t="shared" si="68"/>
        <v>45</v>
      </c>
    </row>
    <row r="356" spans="1:23" x14ac:dyDescent="0.2">
      <c r="A356" t="s">
        <v>2013</v>
      </c>
      <c r="B356" t="s">
        <v>2678</v>
      </c>
      <c r="C356">
        <f t="shared" si="69"/>
        <v>10</v>
      </c>
      <c r="D356">
        <f t="shared" si="70"/>
        <v>93</v>
      </c>
      <c r="E356">
        <f t="shared" si="71"/>
        <v>32</v>
      </c>
      <c r="G356" t="s">
        <v>1494</v>
      </c>
      <c r="H356" t="s">
        <v>1513</v>
      </c>
      <c r="I356">
        <f t="shared" si="63"/>
        <v>15</v>
      </c>
      <c r="J356">
        <f t="shared" si="64"/>
        <v>141</v>
      </c>
      <c r="K356">
        <f t="shared" si="65"/>
        <v>9</v>
      </c>
      <c r="S356" t="s">
        <v>2013</v>
      </c>
      <c r="T356" t="s">
        <v>684</v>
      </c>
      <c r="U356">
        <f t="shared" si="66"/>
        <v>5</v>
      </c>
      <c r="V356">
        <f t="shared" si="67"/>
        <v>89</v>
      </c>
      <c r="W356">
        <f t="shared" si="68"/>
        <v>46</v>
      </c>
    </row>
    <row r="357" spans="1:23" x14ac:dyDescent="0.2">
      <c r="A357" t="s">
        <v>2013</v>
      </c>
      <c r="B357" t="s">
        <v>2678</v>
      </c>
      <c r="C357">
        <f t="shared" si="69"/>
        <v>10</v>
      </c>
      <c r="D357">
        <f t="shared" si="70"/>
        <v>93</v>
      </c>
      <c r="E357">
        <f t="shared" si="71"/>
        <v>32</v>
      </c>
      <c r="G357" t="s">
        <v>1494</v>
      </c>
      <c r="H357" t="s">
        <v>1513</v>
      </c>
      <c r="I357">
        <f t="shared" si="63"/>
        <v>15</v>
      </c>
      <c r="J357">
        <f t="shared" si="64"/>
        <v>141</v>
      </c>
      <c r="K357">
        <f t="shared" si="65"/>
        <v>9</v>
      </c>
      <c r="S357" t="s">
        <v>2013</v>
      </c>
      <c r="T357" t="s">
        <v>684</v>
      </c>
      <c r="U357">
        <f t="shared" si="66"/>
        <v>5</v>
      </c>
      <c r="V357">
        <f t="shared" si="67"/>
        <v>89</v>
      </c>
      <c r="W357">
        <f t="shared" si="68"/>
        <v>46</v>
      </c>
    </row>
    <row r="358" spans="1:23" x14ac:dyDescent="0.2">
      <c r="A358" t="s">
        <v>2013</v>
      </c>
      <c r="B358" t="s">
        <v>2681</v>
      </c>
      <c r="C358">
        <f t="shared" si="69"/>
        <v>10</v>
      </c>
      <c r="D358">
        <f t="shared" si="70"/>
        <v>94</v>
      </c>
      <c r="E358">
        <f t="shared" si="71"/>
        <v>33</v>
      </c>
      <c r="G358" t="s">
        <v>1494</v>
      </c>
      <c r="H358" t="s">
        <v>1513</v>
      </c>
      <c r="I358">
        <f t="shared" si="63"/>
        <v>15</v>
      </c>
      <c r="J358">
        <f t="shared" si="64"/>
        <v>141</v>
      </c>
      <c r="K358">
        <f t="shared" si="65"/>
        <v>9</v>
      </c>
      <c r="S358" t="s">
        <v>2013</v>
      </c>
      <c r="T358" t="s">
        <v>684</v>
      </c>
      <c r="U358">
        <f t="shared" si="66"/>
        <v>5</v>
      </c>
      <c r="V358">
        <f t="shared" si="67"/>
        <v>89</v>
      </c>
      <c r="W358">
        <f t="shared" si="68"/>
        <v>46</v>
      </c>
    </row>
    <row r="359" spans="1:23" x14ac:dyDescent="0.2">
      <c r="A359" t="s">
        <v>2013</v>
      </c>
      <c r="B359" t="s">
        <v>2681</v>
      </c>
      <c r="C359">
        <f t="shared" si="69"/>
        <v>10</v>
      </c>
      <c r="D359">
        <f t="shared" si="70"/>
        <v>94</v>
      </c>
      <c r="E359">
        <f t="shared" si="71"/>
        <v>33</v>
      </c>
      <c r="G359" t="s">
        <v>1494</v>
      </c>
      <c r="H359" t="s">
        <v>1513</v>
      </c>
      <c r="I359">
        <f t="shared" si="63"/>
        <v>15</v>
      </c>
      <c r="J359">
        <f t="shared" si="64"/>
        <v>141</v>
      </c>
      <c r="K359">
        <f t="shared" si="65"/>
        <v>9</v>
      </c>
      <c r="S359" t="s">
        <v>2013</v>
      </c>
      <c r="T359" t="s">
        <v>684</v>
      </c>
      <c r="U359">
        <f t="shared" si="66"/>
        <v>5</v>
      </c>
      <c r="V359">
        <f t="shared" si="67"/>
        <v>89</v>
      </c>
      <c r="W359">
        <f t="shared" si="68"/>
        <v>46</v>
      </c>
    </row>
    <row r="360" spans="1:23" x14ac:dyDescent="0.2">
      <c r="A360" t="s">
        <v>2013</v>
      </c>
      <c r="B360" t="s">
        <v>2681</v>
      </c>
      <c r="C360">
        <f t="shared" si="69"/>
        <v>10</v>
      </c>
      <c r="D360">
        <f t="shared" si="70"/>
        <v>94</v>
      </c>
      <c r="E360">
        <f t="shared" si="71"/>
        <v>33</v>
      </c>
      <c r="G360" t="s">
        <v>1494</v>
      </c>
      <c r="H360" t="s">
        <v>1513</v>
      </c>
      <c r="I360">
        <f t="shared" si="63"/>
        <v>15</v>
      </c>
      <c r="J360">
        <f t="shared" si="64"/>
        <v>141</v>
      </c>
      <c r="K360">
        <f t="shared" si="65"/>
        <v>9</v>
      </c>
      <c r="S360" t="s">
        <v>2013</v>
      </c>
      <c r="T360" t="s">
        <v>684</v>
      </c>
      <c r="U360">
        <f t="shared" si="66"/>
        <v>5</v>
      </c>
      <c r="V360">
        <f t="shared" si="67"/>
        <v>89</v>
      </c>
      <c r="W360">
        <f t="shared" si="68"/>
        <v>46</v>
      </c>
    </row>
    <row r="361" spans="1:23" x14ac:dyDescent="0.2">
      <c r="A361" t="s">
        <v>2013</v>
      </c>
      <c r="B361" t="s">
        <v>1725</v>
      </c>
      <c r="C361">
        <f t="shared" si="69"/>
        <v>10</v>
      </c>
      <c r="D361">
        <f t="shared" si="70"/>
        <v>95</v>
      </c>
      <c r="E361">
        <f t="shared" si="71"/>
        <v>34</v>
      </c>
      <c r="G361" t="s">
        <v>1494</v>
      </c>
      <c r="H361" t="s">
        <v>623</v>
      </c>
      <c r="I361">
        <f t="shared" si="63"/>
        <v>15</v>
      </c>
      <c r="J361">
        <f t="shared" si="64"/>
        <v>142</v>
      </c>
      <c r="K361">
        <f t="shared" si="65"/>
        <v>10</v>
      </c>
      <c r="S361" t="s">
        <v>2013</v>
      </c>
      <c r="T361" t="s">
        <v>684</v>
      </c>
      <c r="U361">
        <f t="shared" si="66"/>
        <v>5</v>
      </c>
      <c r="V361">
        <f t="shared" si="67"/>
        <v>89</v>
      </c>
      <c r="W361">
        <f t="shared" si="68"/>
        <v>46</v>
      </c>
    </row>
    <row r="362" spans="1:23" x14ac:dyDescent="0.2">
      <c r="A362" t="s">
        <v>2013</v>
      </c>
      <c r="B362" t="s">
        <v>1725</v>
      </c>
      <c r="C362">
        <f t="shared" si="69"/>
        <v>10</v>
      </c>
      <c r="D362">
        <f t="shared" si="70"/>
        <v>95</v>
      </c>
      <c r="E362">
        <f t="shared" si="71"/>
        <v>34</v>
      </c>
      <c r="G362" t="s">
        <v>1494</v>
      </c>
      <c r="H362" t="s">
        <v>623</v>
      </c>
      <c r="I362">
        <f t="shared" si="63"/>
        <v>15</v>
      </c>
      <c r="J362">
        <f t="shared" si="64"/>
        <v>142</v>
      </c>
      <c r="K362">
        <f t="shared" si="65"/>
        <v>10</v>
      </c>
      <c r="S362" t="s">
        <v>2013</v>
      </c>
      <c r="T362" t="s">
        <v>684</v>
      </c>
      <c r="U362">
        <f t="shared" si="66"/>
        <v>5</v>
      </c>
      <c r="V362">
        <f t="shared" si="67"/>
        <v>89</v>
      </c>
      <c r="W362">
        <f t="shared" si="68"/>
        <v>46</v>
      </c>
    </row>
    <row r="363" spans="1:23" x14ac:dyDescent="0.2">
      <c r="A363" t="s">
        <v>2013</v>
      </c>
      <c r="B363" t="s">
        <v>1725</v>
      </c>
      <c r="C363">
        <f t="shared" si="69"/>
        <v>10</v>
      </c>
      <c r="D363">
        <f t="shared" si="70"/>
        <v>95</v>
      </c>
      <c r="E363">
        <f t="shared" si="71"/>
        <v>34</v>
      </c>
      <c r="G363" t="s">
        <v>1494</v>
      </c>
      <c r="H363" t="s">
        <v>623</v>
      </c>
      <c r="I363">
        <f t="shared" si="63"/>
        <v>15</v>
      </c>
      <c r="J363">
        <f t="shared" si="64"/>
        <v>142</v>
      </c>
      <c r="K363">
        <f t="shared" si="65"/>
        <v>10</v>
      </c>
      <c r="S363" t="s">
        <v>2013</v>
      </c>
      <c r="T363" t="s">
        <v>684</v>
      </c>
      <c r="U363">
        <f t="shared" si="66"/>
        <v>5</v>
      </c>
      <c r="V363">
        <f t="shared" si="67"/>
        <v>89</v>
      </c>
      <c r="W363">
        <f t="shared" si="68"/>
        <v>46</v>
      </c>
    </row>
    <row r="364" spans="1:23" x14ac:dyDescent="0.2">
      <c r="A364" t="s">
        <v>2013</v>
      </c>
      <c r="B364" t="s">
        <v>674</v>
      </c>
      <c r="C364">
        <f t="shared" si="69"/>
        <v>10</v>
      </c>
      <c r="D364">
        <f t="shared" si="70"/>
        <v>96</v>
      </c>
      <c r="E364">
        <f t="shared" si="71"/>
        <v>35</v>
      </c>
      <c r="G364" t="s">
        <v>1494</v>
      </c>
      <c r="H364" t="s">
        <v>623</v>
      </c>
      <c r="I364">
        <f t="shared" si="63"/>
        <v>15</v>
      </c>
      <c r="J364">
        <f t="shared" si="64"/>
        <v>142</v>
      </c>
      <c r="K364">
        <f t="shared" si="65"/>
        <v>10</v>
      </c>
      <c r="S364" t="s">
        <v>2013</v>
      </c>
      <c r="T364" t="s">
        <v>684</v>
      </c>
      <c r="U364">
        <f t="shared" si="66"/>
        <v>5</v>
      </c>
      <c r="V364">
        <f t="shared" si="67"/>
        <v>89</v>
      </c>
      <c r="W364">
        <f t="shared" si="68"/>
        <v>46</v>
      </c>
    </row>
    <row r="365" spans="1:23" x14ac:dyDescent="0.2">
      <c r="A365" t="s">
        <v>2013</v>
      </c>
      <c r="B365" t="s">
        <v>674</v>
      </c>
      <c r="C365">
        <f t="shared" si="69"/>
        <v>10</v>
      </c>
      <c r="D365">
        <f t="shared" si="70"/>
        <v>96</v>
      </c>
      <c r="E365">
        <f t="shared" si="71"/>
        <v>35</v>
      </c>
      <c r="G365" t="s">
        <v>1494</v>
      </c>
      <c r="H365" t="s">
        <v>623</v>
      </c>
      <c r="I365">
        <f t="shared" si="63"/>
        <v>15</v>
      </c>
      <c r="J365">
        <f t="shared" si="64"/>
        <v>142</v>
      </c>
      <c r="K365">
        <f t="shared" si="65"/>
        <v>10</v>
      </c>
      <c r="S365" t="s">
        <v>2013</v>
      </c>
      <c r="T365" t="s">
        <v>684</v>
      </c>
      <c r="U365">
        <f t="shared" si="66"/>
        <v>5</v>
      </c>
      <c r="V365">
        <f t="shared" si="67"/>
        <v>89</v>
      </c>
      <c r="W365">
        <f t="shared" si="68"/>
        <v>46</v>
      </c>
    </row>
    <row r="366" spans="1:23" x14ac:dyDescent="0.2">
      <c r="A366" t="s">
        <v>2013</v>
      </c>
      <c r="B366" t="s">
        <v>674</v>
      </c>
      <c r="C366">
        <f t="shared" si="69"/>
        <v>10</v>
      </c>
      <c r="D366">
        <f t="shared" si="70"/>
        <v>96</v>
      </c>
      <c r="E366">
        <f t="shared" si="71"/>
        <v>35</v>
      </c>
      <c r="G366" t="s">
        <v>1494</v>
      </c>
      <c r="H366" t="s">
        <v>623</v>
      </c>
      <c r="I366">
        <f t="shared" si="63"/>
        <v>15</v>
      </c>
      <c r="J366">
        <f t="shared" si="64"/>
        <v>142</v>
      </c>
      <c r="K366">
        <f t="shared" si="65"/>
        <v>10</v>
      </c>
      <c r="S366" t="s">
        <v>2013</v>
      </c>
      <c r="T366" t="s">
        <v>828</v>
      </c>
      <c r="U366">
        <f t="shared" si="66"/>
        <v>5</v>
      </c>
      <c r="V366">
        <f t="shared" si="67"/>
        <v>90</v>
      </c>
      <c r="W366">
        <f t="shared" si="68"/>
        <v>47</v>
      </c>
    </row>
    <row r="367" spans="1:23" x14ac:dyDescent="0.2">
      <c r="A367" t="s">
        <v>2013</v>
      </c>
      <c r="B367" t="s">
        <v>674</v>
      </c>
      <c r="C367">
        <f t="shared" si="69"/>
        <v>10</v>
      </c>
      <c r="D367">
        <f t="shared" si="70"/>
        <v>96</v>
      </c>
      <c r="E367">
        <f t="shared" si="71"/>
        <v>35</v>
      </c>
      <c r="G367" t="s">
        <v>1494</v>
      </c>
      <c r="H367" t="s">
        <v>623</v>
      </c>
      <c r="I367">
        <f t="shared" si="63"/>
        <v>15</v>
      </c>
      <c r="J367">
        <f t="shared" si="64"/>
        <v>142</v>
      </c>
      <c r="K367">
        <f t="shared" si="65"/>
        <v>10</v>
      </c>
      <c r="S367" t="s">
        <v>2013</v>
      </c>
      <c r="T367" t="s">
        <v>2400</v>
      </c>
      <c r="U367">
        <f t="shared" si="66"/>
        <v>5</v>
      </c>
      <c r="V367">
        <f t="shared" si="67"/>
        <v>91</v>
      </c>
      <c r="W367">
        <f t="shared" si="68"/>
        <v>48</v>
      </c>
    </row>
    <row r="368" spans="1:23" x14ac:dyDescent="0.2">
      <c r="A368" t="s">
        <v>2013</v>
      </c>
      <c r="B368" t="s">
        <v>674</v>
      </c>
      <c r="C368">
        <f t="shared" si="69"/>
        <v>10</v>
      </c>
      <c r="D368">
        <f t="shared" si="70"/>
        <v>96</v>
      </c>
      <c r="E368">
        <f t="shared" si="71"/>
        <v>35</v>
      </c>
      <c r="G368" t="s">
        <v>1494</v>
      </c>
      <c r="H368" t="s">
        <v>623</v>
      </c>
      <c r="I368">
        <f t="shared" si="63"/>
        <v>15</v>
      </c>
      <c r="J368">
        <f t="shared" si="64"/>
        <v>142</v>
      </c>
      <c r="K368">
        <f t="shared" si="65"/>
        <v>10</v>
      </c>
      <c r="S368" t="s">
        <v>2013</v>
      </c>
      <c r="T368" t="s">
        <v>2400</v>
      </c>
      <c r="U368">
        <f t="shared" si="66"/>
        <v>5</v>
      </c>
      <c r="V368">
        <f t="shared" si="67"/>
        <v>91</v>
      </c>
      <c r="W368">
        <f t="shared" si="68"/>
        <v>48</v>
      </c>
    </row>
    <row r="369" spans="1:23" x14ac:dyDescent="0.2">
      <c r="A369" t="s">
        <v>2013</v>
      </c>
      <c r="B369" t="s">
        <v>816</v>
      </c>
      <c r="C369">
        <f t="shared" si="69"/>
        <v>10</v>
      </c>
      <c r="D369">
        <f t="shared" si="70"/>
        <v>97</v>
      </c>
      <c r="E369">
        <f t="shared" si="71"/>
        <v>36</v>
      </c>
      <c r="G369" t="s">
        <v>1494</v>
      </c>
      <c r="H369" t="s">
        <v>623</v>
      </c>
      <c r="I369">
        <f t="shared" si="63"/>
        <v>15</v>
      </c>
      <c r="J369">
        <f t="shared" si="64"/>
        <v>142</v>
      </c>
      <c r="K369">
        <f t="shared" si="65"/>
        <v>10</v>
      </c>
      <c r="S369" t="s">
        <v>2013</v>
      </c>
      <c r="T369" t="s">
        <v>2400</v>
      </c>
      <c r="U369">
        <f t="shared" si="66"/>
        <v>5</v>
      </c>
      <c r="V369">
        <f t="shared" si="67"/>
        <v>91</v>
      </c>
      <c r="W369">
        <f t="shared" si="68"/>
        <v>48</v>
      </c>
    </row>
    <row r="370" spans="1:23" x14ac:dyDescent="0.2">
      <c r="A370" t="s">
        <v>2013</v>
      </c>
      <c r="B370" t="s">
        <v>816</v>
      </c>
      <c r="C370">
        <f t="shared" si="69"/>
        <v>10</v>
      </c>
      <c r="D370">
        <f t="shared" si="70"/>
        <v>97</v>
      </c>
      <c r="E370">
        <f t="shared" si="71"/>
        <v>36</v>
      </c>
      <c r="G370" t="s">
        <v>1494</v>
      </c>
      <c r="H370" t="s">
        <v>623</v>
      </c>
      <c r="I370">
        <f t="shared" si="63"/>
        <v>15</v>
      </c>
      <c r="J370">
        <f t="shared" si="64"/>
        <v>142</v>
      </c>
      <c r="K370">
        <f t="shared" si="65"/>
        <v>10</v>
      </c>
      <c r="S370" t="s">
        <v>2013</v>
      </c>
      <c r="T370" t="s">
        <v>2400</v>
      </c>
      <c r="U370">
        <f t="shared" si="66"/>
        <v>5</v>
      </c>
      <c r="V370">
        <f t="shared" si="67"/>
        <v>91</v>
      </c>
      <c r="W370">
        <f t="shared" si="68"/>
        <v>48</v>
      </c>
    </row>
    <row r="371" spans="1:23" x14ac:dyDescent="0.2">
      <c r="A371" t="s">
        <v>2013</v>
      </c>
      <c r="B371" t="s">
        <v>816</v>
      </c>
      <c r="C371">
        <f t="shared" si="69"/>
        <v>10</v>
      </c>
      <c r="D371">
        <f t="shared" si="70"/>
        <v>97</v>
      </c>
      <c r="E371">
        <f t="shared" si="71"/>
        <v>36</v>
      </c>
      <c r="G371" t="s">
        <v>1494</v>
      </c>
      <c r="H371" t="s">
        <v>623</v>
      </c>
      <c r="I371">
        <f t="shared" si="63"/>
        <v>15</v>
      </c>
      <c r="J371">
        <f t="shared" si="64"/>
        <v>142</v>
      </c>
      <c r="K371">
        <f t="shared" si="65"/>
        <v>10</v>
      </c>
      <c r="S371" t="s">
        <v>2013</v>
      </c>
      <c r="T371" t="s">
        <v>831</v>
      </c>
      <c r="U371">
        <f t="shared" si="66"/>
        <v>5</v>
      </c>
      <c r="V371">
        <f t="shared" si="67"/>
        <v>92</v>
      </c>
      <c r="W371">
        <f t="shared" si="68"/>
        <v>49</v>
      </c>
    </row>
    <row r="372" spans="1:23" x14ac:dyDescent="0.2">
      <c r="A372" t="s">
        <v>2013</v>
      </c>
      <c r="B372" t="s">
        <v>816</v>
      </c>
      <c r="C372">
        <f t="shared" si="69"/>
        <v>10</v>
      </c>
      <c r="D372">
        <f t="shared" si="70"/>
        <v>97</v>
      </c>
      <c r="E372">
        <f t="shared" si="71"/>
        <v>36</v>
      </c>
      <c r="G372" t="s">
        <v>1494</v>
      </c>
      <c r="H372" t="s">
        <v>623</v>
      </c>
      <c r="I372">
        <f t="shared" si="63"/>
        <v>15</v>
      </c>
      <c r="J372">
        <f t="shared" si="64"/>
        <v>142</v>
      </c>
      <c r="K372">
        <f t="shared" si="65"/>
        <v>10</v>
      </c>
      <c r="S372" t="s">
        <v>2013</v>
      </c>
      <c r="T372" t="s">
        <v>831</v>
      </c>
      <c r="U372">
        <f t="shared" si="66"/>
        <v>5</v>
      </c>
      <c r="V372">
        <f t="shared" si="67"/>
        <v>92</v>
      </c>
      <c r="W372">
        <f t="shared" si="68"/>
        <v>49</v>
      </c>
    </row>
    <row r="373" spans="1:23" x14ac:dyDescent="0.2">
      <c r="A373" t="s">
        <v>2013</v>
      </c>
      <c r="B373" t="s">
        <v>816</v>
      </c>
      <c r="C373">
        <f t="shared" si="69"/>
        <v>10</v>
      </c>
      <c r="D373">
        <f t="shared" si="70"/>
        <v>97</v>
      </c>
      <c r="E373">
        <f t="shared" si="71"/>
        <v>36</v>
      </c>
      <c r="G373" t="s">
        <v>1494</v>
      </c>
      <c r="H373" t="s">
        <v>623</v>
      </c>
      <c r="I373">
        <f t="shared" si="63"/>
        <v>15</v>
      </c>
      <c r="J373">
        <f t="shared" si="64"/>
        <v>142</v>
      </c>
      <c r="K373">
        <f t="shared" si="65"/>
        <v>10</v>
      </c>
      <c r="S373" t="s">
        <v>2013</v>
      </c>
      <c r="T373" t="s">
        <v>831</v>
      </c>
      <c r="U373">
        <f t="shared" si="66"/>
        <v>5</v>
      </c>
      <c r="V373">
        <f t="shared" si="67"/>
        <v>92</v>
      </c>
      <c r="W373">
        <f t="shared" si="68"/>
        <v>49</v>
      </c>
    </row>
    <row r="374" spans="1:23" x14ac:dyDescent="0.2">
      <c r="A374" t="s">
        <v>2013</v>
      </c>
      <c r="B374" t="s">
        <v>816</v>
      </c>
      <c r="C374">
        <f t="shared" si="69"/>
        <v>10</v>
      </c>
      <c r="D374">
        <f t="shared" si="70"/>
        <v>97</v>
      </c>
      <c r="E374">
        <f t="shared" si="71"/>
        <v>36</v>
      </c>
      <c r="G374" t="s">
        <v>1494</v>
      </c>
      <c r="H374" t="s">
        <v>623</v>
      </c>
      <c r="I374">
        <f t="shared" si="63"/>
        <v>15</v>
      </c>
      <c r="J374">
        <f t="shared" si="64"/>
        <v>142</v>
      </c>
      <c r="K374">
        <f t="shared" si="65"/>
        <v>10</v>
      </c>
      <c r="S374" t="s">
        <v>2013</v>
      </c>
      <c r="T374" t="s">
        <v>831</v>
      </c>
      <c r="U374">
        <f t="shared" si="66"/>
        <v>5</v>
      </c>
      <c r="V374">
        <f t="shared" si="67"/>
        <v>92</v>
      </c>
      <c r="W374">
        <f t="shared" si="68"/>
        <v>49</v>
      </c>
    </row>
    <row r="375" spans="1:23" x14ac:dyDescent="0.2">
      <c r="A375" t="s">
        <v>2013</v>
      </c>
      <c r="B375" t="s">
        <v>816</v>
      </c>
      <c r="C375">
        <f t="shared" si="69"/>
        <v>10</v>
      </c>
      <c r="D375">
        <f t="shared" si="70"/>
        <v>97</v>
      </c>
      <c r="E375">
        <f t="shared" si="71"/>
        <v>36</v>
      </c>
      <c r="G375" t="s">
        <v>1494</v>
      </c>
      <c r="H375" t="s">
        <v>623</v>
      </c>
      <c r="I375">
        <f t="shared" si="63"/>
        <v>15</v>
      </c>
      <c r="J375">
        <f t="shared" si="64"/>
        <v>142</v>
      </c>
      <c r="K375">
        <f t="shared" si="65"/>
        <v>10</v>
      </c>
      <c r="S375" t="s">
        <v>2013</v>
      </c>
      <c r="T375" t="s">
        <v>831</v>
      </c>
      <c r="U375">
        <f t="shared" si="66"/>
        <v>5</v>
      </c>
      <c r="V375">
        <f t="shared" si="67"/>
        <v>92</v>
      </c>
      <c r="W375">
        <f t="shared" si="68"/>
        <v>49</v>
      </c>
    </row>
    <row r="376" spans="1:23" x14ac:dyDescent="0.2">
      <c r="A376" t="s">
        <v>2013</v>
      </c>
      <c r="B376" t="s">
        <v>677</v>
      </c>
      <c r="C376">
        <f t="shared" si="69"/>
        <v>10</v>
      </c>
      <c r="D376">
        <f t="shared" si="70"/>
        <v>98</v>
      </c>
      <c r="E376">
        <f t="shared" si="71"/>
        <v>37</v>
      </c>
      <c r="G376" t="s">
        <v>1494</v>
      </c>
      <c r="H376" t="s">
        <v>623</v>
      </c>
      <c r="I376">
        <f t="shared" si="63"/>
        <v>15</v>
      </c>
      <c r="J376">
        <f t="shared" si="64"/>
        <v>142</v>
      </c>
      <c r="K376">
        <f t="shared" si="65"/>
        <v>10</v>
      </c>
      <c r="S376" t="s">
        <v>2013</v>
      </c>
      <c r="T376" t="s">
        <v>831</v>
      </c>
      <c r="U376">
        <f t="shared" si="66"/>
        <v>5</v>
      </c>
      <c r="V376">
        <f t="shared" si="67"/>
        <v>92</v>
      </c>
      <c r="W376">
        <f t="shared" si="68"/>
        <v>49</v>
      </c>
    </row>
    <row r="377" spans="1:23" x14ac:dyDescent="0.2">
      <c r="A377" t="s">
        <v>2013</v>
      </c>
      <c r="B377" t="s">
        <v>677</v>
      </c>
      <c r="C377">
        <f t="shared" si="69"/>
        <v>10</v>
      </c>
      <c r="D377">
        <f t="shared" si="70"/>
        <v>98</v>
      </c>
      <c r="E377">
        <f t="shared" si="71"/>
        <v>37</v>
      </c>
      <c r="G377" t="s">
        <v>1494</v>
      </c>
      <c r="H377" t="s">
        <v>776</v>
      </c>
      <c r="I377">
        <f t="shared" si="63"/>
        <v>15</v>
      </c>
      <c r="J377">
        <f t="shared" si="64"/>
        <v>143</v>
      </c>
      <c r="K377">
        <f t="shared" si="65"/>
        <v>11</v>
      </c>
      <c r="S377" t="s">
        <v>2013</v>
      </c>
      <c r="T377" t="s">
        <v>833</v>
      </c>
      <c r="U377">
        <f t="shared" si="66"/>
        <v>5</v>
      </c>
      <c r="V377">
        <f t="shared" si="67"/>
        <v>93</v>
      </c>
      <c r="W377">
        <f t="shared" si="68"/>
        <v>50</v>
      </c>
    </row>
    <row r="378" spans="1:23" x14ac:dyDescent="0.2">
      <c r="A378" t="s">
        <v>2013</v>
      </c>
      <c r="B378" t="s">
        <v>677</v>
      </c>
      <c r="C378">
        <f t="shared" si="69"/>
        <v>10</v>
      </c>
      <c r="D378">
        <f t="shared" si="70"/>
        <v>98</v>
      </c>
      <c r="E378">
        <f t="shared" si="71"/>
        <v>37</v>
      </c>
      <c r="G378" t="s">
        <v>1494</v>
      </c>
      <c r="H378" t="s">
        <v>776</v>
      </c>
      <c r="I378">
        <f t="shared" si="63"/>
        <v>15</v>
      </c>
      <c r="J378">
        <f t="shared" si="64"/>
        <v>143</v>
      </c>
      <c r="K378">
        <f t="shared" si="65"/>
        <v>11</v>
      </c>
      <c r="S378" t="s">
        <v>2013</v>
      </c>
      <c r="T378" t="s">
        <v>833</v>
      </c>
      <c r="U378">
        <f t="shared" si="66"/>
        <v>5</v>
      </c>
      <c r="V378">
        <f t="shared" si="67"/>
        <v>93</v>
      </c>
      <c r="W378">
        <f t="shared" si="68"/>
        <v>50</v>
      </c>
    </row>
    <row r="379" spans="1:23" x14ac:dyDescent="0.2">
      <c r="A379" t="s">
        <v>2013</v>
      </c>
      <c r="B379" t="s">
        <v>677</v>
      </c>
      <c r="C379">
        <f t="shared" si="69"/>
        <v>10</v>
      </c>
      <c r="D379">
        <f t="shared" si="70"/>
        <v>98</v>
      </c>
      <c r="E379">
        <f t="shared" si="71"/>
        <v>37</v>
      </c>
      <c r="G379" t="s">
        <v>1494</v>
      </c>
      <c r="H379" t="s">
        <v>776</v>
      </c>
      <c r="I379">
        <f t="shared" si="63"/>
        <v>15</v>
      </c>
      <c r="J379">
        <f t="shared" si="64"/>
        <v>143</v>
      </c>
      <c r="K379">
        <f t="shared" si="65"/>
        <v>11</v>
      </c>
      <c r="S379" t="s">
        <v>2013</v>
      </c>
      <c r="T379" t="s">
        <v>833</v>
      </c>
      <c r="U379">
        <f t="shared" si="66"/>
        <v>5</v>
      </c>
      <c r="V379">
        <f t="shared" si="67"/>
        <v>93</v>
      </c>
      <c r="W379">
        <f t="shared" si="68"/>
        <v>50</v>
      </c>
    </row>
    <row r="380" spans="1:23" x14ac:dyDescent="0.2">
      <c r="A380" t="s">
        <v>2013</v>
      </c>
      <c r="B380" t="s">
        <v>678</v>
      </c>
      <c r="C380">
        <f t="shared" si="69"/>
        <v>10</v>
      </c>
      <c r="D380">
        <f t="shared" si="70"/>
        <v>99</v>
      </c>
      <c r="E380">
        <f t="shared" si="71"/>
        <v>38</v>
      </c>
      <c r="G380" t="s">
        <v>1494</v>
      </c>
      <c r="H380" t="s">
        <v>776</v>
      </c>
      <c r="I380">
        <f t="shared" si="63"/>
        <v>15</v>
      </c>
      <c r="J380">
        <f t="shared" si="64"/>
        <v>143</v>
      </c>
      <c r="K380">
        <f t="shared" si="65"/>
        <v>11</v>
      </c>
      <c r="S380" t="s">
        <v>2013</v>
      </c>
      <c r="T380" t="s">
        <v>833</v>
      </c>
      <c r="U380">
        <f t="shared" si="66"/>
        <v>5</v>
      </c>
      <c r="V380">
        <f t="shared" si="67"/>
        <v>93</v>
      </c>
      <c r="W380">
        <f t="shared" si="68"/>
        <v>50</v>
      </c>
    </row>
    <row r="381" spans="1:23" x14ac:dyDescent="0.2">
      <c r="A381" t="s">
        <v>2013</v>
      </c>
      <c r="B381" t="s">
        <v>678</v>
      </c>
      <c r="C381">
        <f t="shared" si="69"/>
        <v>10</v>
      </c>
      <c r="D381">
        <f t="shared" si="70"/>
        <v>99</v>
      </c>
      <c r="E381">
        <f t="shared" si="71"/>
        <v>38</v>
      </c>
      <c r="G381" t="s">
        <v>1494</v>
      </c>
      <c r="H381" t="s">
        <v>776</v>
      </c>
      <c r="I381">
        <f t="shared" si="63"/>
        <v>15</v>
      </c>
      <c r="J381">
        <f t="shared" si="64"/>
        <v>143</v>
      </c>
      <c r="K381">
        <f t="shared" si="65"/>
        <v>11</v>
      </c>
      <c r="S381" t="s">
        <v>2013</v>
      </c>
      <c r="T381" t="s">
        <v>833</v>
      </c>
      <c r="U381">
        <f t="shared" si="66"/>
        <v>5</v>
      </c>
      <c r="V381">
        <f t="shared" si="67"/>
        <v>93</v>
      </c>
      <c r="W381">
        <f t="shared" si="68"/>
        <v>50</v>
      </c>
    </row>
    <row r="382" spans="1:23" x14ac:dyDescent="0.2">
      <c r="A382" t="s">
        <v>2013</v>
      </c>
      <c r="B382" t="s">
        <v>678</v>
      </c>
      <c r="C382">
        <f t="shared" si="69"/>
        <v>10</v>
      </c>
      <c r="D382">
        <f t="shared" si="70"/>
        <v>99</v>
      </c>
      <c r="E382">
        <f t="shared" si="71"/>
        <v>38</v>
      </c>
      <c r="G382" t="s">
        <v>1494</v>
      </c>
      <c r="H382" t="s">
        <v>776</v>
      </c>
      <c r="I382">
        <f t="shared" si="63"/>
        <v>15</v>
      </c>
      <c r="J382">
        <f t="shared" si="64"/>
        <v>143</v>
      </c>
      <c r="K382">
        <f t="shared" si="65"/>
        <v>11</v>
      </c>
      <c r="S382" t="s">
        <v>2013</v>
      </c>
      <c r="T382" t="s">
        <v>833</v>
      </c>
      <c r="U382">
        <f t="shared" si="66"/>
        <v>5</v>
      </c>
      <c r="V382">
        <f t="shared" si="67"/>
        <v>93</v>
      </c>
      <c r="W382">
        <f t="shared" si="68"/>
        <v>50</v>
      </c>
    </row>
    <row r="383" spans="1:23" x14ac:dyDescent="0.2">
      <c r="A383" t="s">
        <v>2013</v>
      </c>
      <c r="B383" t="s">
        <v>678</v>
      </c>
      <c r="C383">
        <f t="shared" si="69"/>
        <v>10</v>
      </c>
      <c r="D383">
        <f t="shared" si="70"/>
        <v>99</v>
      </c>
      <c r="E383">
        <f t="shared" si="71"/>
        <v>38</v>
      </c>
      <c r="G383" t="s">
        <v>1494</v>
      </c>
      <c r="H383" t="s">
        <v>776</v>
      </c>
      <c r="I383">
        <f t="shared" si="63"/>
        <v>15</v>
      </c>
      <c r="J383">
        <f t="shared" si="64"/>
        <v>143</v>
      </c>
      <c r="K383">
        <f t="shared" si="65"/>
        <v>11</v>
      </c>
      <c r="S383" t="s">
        <v>2013</v>
      </c>
      <c r="T383" t="s">
        <v>833</v>
      </c>
      <c r="U383">
        <f t="shared" si="66"/>
        <v>5</v>
      </c>
      <c r="V383">
        <f t="shared" si="67"/>
        <v>93</v>
      </c>
      <c r="W383">
        <f t="shared" si="68"/>
        <v>50</v>
      </c>
    </row>
    <row r="384" spans="1:23" x14ac:dyDescent="0.2">
      <c r="A384" t="s">
        <v>2013</v>
      </c>
      <c r="B384" t="s">
        <v>820</v>
      </c>
      <c r="C384">
        <f t="shared" si="69"/>
        <v>10</v>
      </c>
      <c r="D384">
        <f t="shared" si="70"/>
        <v>100</v>
      </c>
      <c r="E384">
        <f t="shared" si="71"/>
        <v>39</v>
      </c>
      <c r="G384" t="s">
        <v>1494</v>
      </c>
      <c r="H384" t="s">
        <v>776</v>
      </c>
      <c r="I384">
        <f t="shared" si="63"/>
        <v>15</v>
      </c>
      <c r="J384">
        <f t="shared" si="64"/>
        <v>143</v>
      </c>
      <c r="K384">
        <f t="shared" si="65"/>
        <v>11</v>
      </c>
      <c r="S384" t="s">
        <v>2013</v>
      </c>
      <c r="T384" t="s">
        <v>833</v>
      </c>
      <c r="U384">
        <f t="shared" si="66"/>
        <v>5</v>
      </c>
      <c r="V384">
        <f t="shared" si="67"/>
        <v>93</v>
      </c>
      <c r="W384">
        <f t="shared" si="68"/>
        <v>50</v>
      </c>
    </row>
    <row r="385" spans="1:23" x14ac:dyDescent="0.2">
      <c r="A385" t="s">
        <v>2013</v>
      </c>
      <c r="B385" t="s">
        <v>612</v>
      </c>
      <c r="C385">
        <f t="shared" si="69"/>
        <v>10</v>
      </c>
      <c r="D385">
        <f t="shared" si="70"/>
        <v>101</v>
      </c>
      <c r="E385">
        <f t="shared" si="71"/>
        <v>40</v>
      </c>
      <c r="G385" t="s">
        <v>1494</v>
      </c>
      <c r="H385" t="s">
        <v>776</v>
      </c>
      <c r="I385">
        <f t="shared" si="63"/>
        <v>15</v>
      </c>
      <c r="J385">
        <f t="shared" si="64"/>
        <v>143</v>
      </c>
      <c r="K385">
        <f t="shared" si="65"/>
        <v>11</v>
      </c>
      <c r="S385" t="s">
        <v>2013</v>
      </c>
      <c r="T385" t="s">
        <v>721</v>
      </c>
      <c r="U385">
        <f t="shared" si="66"/>
        <v>5</v>
      </c>
      <c r="V385">
        <f t="shared" si="67"/>
        <v>94</v>
      </c>
      <c r="W385">
        <f t="shared" si="68"/>
        <v>51</v>
      </c>
    </row>
    <row r="386" spans="1:23" x14ac:dyDescent="0.2">
      <c r="A386" t="s">
        <v>2013</v>
      </c>
      <c r="B386" t="s">
        <v>612</v>
      </c>
      <c r="C386">
        <f t="shared" si="69"/>
        <v>10</v>
      </c>
      <c r="D386">
        <f t="shared" si="70"/>
        <v>101</v>
      </c>
      <c r="E386">
        <f t="shared" si="71"/>
        <v>40</v>
      </c>
      <c r="G386" t="s">
        <v>1494</v>
      </c>
      <c r="H386" t="s">
        <v>776</v>
      </c>
      <c r="I386">
        <f t="shared" si="63"/>
        <v>15</v>
      </c>
      <c r="J386">
        <f t="shared" si="64"/>
        <v>143</v>
      </c>
      <c r="K386">
        <f t="shared" si="65"/>
        <v>11</v>
      </c>
      <c r="S386" t="s">
        <v>2013</v>
      </c>
      <c r="T386" t="s">
        <v>721</v>
      </c>
      <c r="U386">
        <f t="shared" si="66"/>
        <v>5</v>
      </c>
      <c r="V386">
        <f t="shared" si="67"/>
        <v>94</v>
      </c>
      <c r="W386">
        <f t="shared" si="68"/>
        <v>51</v>
      </c>
    </row>
    <row r="387" spans="1:23" x14ac:dyDescent="0.2">
      <c r="A387" t="s">
        <v>2013</v>
      </c>
      <c r="B387" t="s">
        <v>612</v>
      </c>
      <c r="C387">
        <f t="shared" si="69"/>
        <v>10</v>
      </c>
      <c r="D387">
        <f t="shared" si="70"/>
        <v>101</v>
      </c>
      <c r="E387">
        <f t="shared" si="71"/>
        <v>40</v>
      </c>
      <c r="G387" t="s">
        <v>1494</v>
      </c>
      <c r="H387" t="s">
        <v>776</v>
      </c>
      <c r="I387">
        <f t="shared" si="63"/>
        <v>15</v>
      </c>
      <c r="J387">
        <f t="shared" si="64"/>
        <v>143</v>
      </c>
      <c r="K387">
        <f t="shared" si="65"/>
        <v>11</v>
      </c>
      <c r="S387" t="s">
        <v>2013</v>
      </c>
      <c r="T387" t="s">
        <v>721</v>
      </c>
      <c r="U387">
        <f t="shared" si="66"/>
        <v>5</v>
      </c>
      <c r="V387">
        <f t="shared" si="67"/>
        <v>94</v>
      </c>
      <c r="W387">
        <f t="shared" si="68"/>
        <v>51</v>
      </c>
    </row>
    <row r="388" spans="1:23" x14ac:dyDescent="0.2">
      <c r="A388" t="s">
        <v>2013</v>
      </c>
      <c r="B388" t="s">
        <v>612</v>
      </c>
      <c r="C388">
        <f t="shared" si="69"/>
        <v>10</v>
      </c>
      <c r="D388">
        <f t="shared" si="70"/>
        <v>101</v>
      </c>
      <c r="E388">
        <f t="shared" si="71"/>
        <v>40</v>
      </c>
      <c r="G388" t="s">
        <v>1494</v>
      </c>
      <c r="H388" t="s">
        <v>776</v>
      </c>
      <c r="I388">
        <f t="shared" ref="I388:I451" si="72">IF(G388=G387,I387,I387+1)</f>
        <v>15</v>
      </c>
      <c r="J388">
        <f t="shared" ref="J388:J451" si="73">IF(H388=H387,J387,J387+1)</f>
        <v>143</v>
      </c>
      <c r="K388">
        <f t="shared" ref="K388:K451" si="74">IF(G388=G387,IF(H388=H387,K387,K387+1),1)</f>
        <v>11</v>
      </c>
      <c r="S388" t="s">
        <v>2013</v>
      </c>
      <c r="T388" t="s">
        <v>721</v>
      </c>
      <c r="U388">
        <f t="shared" ref="U388:U451" si="75">IF(S388=S387,U387,U387+1)</f>
        <v>5</v>
      </c>
      <c r="V388">
        <f t="shared" ref="V388:V451" si="76">IF(T388=T387,V387,V387+1)</f>
        <v>94</v>
      </c>
      <c r="W388">
        <f t="shared" ref="W388:W451" si="77">IF(S388=S387,IF(T388=T387,W387,W387+1),1)</f>
        <v>51</v>
      </c>
    </row>
    <row r="389" spans="1:23" x14ac:dyDescent="0.2">
      <c r="A389" t="s">
        <v>2013</v>
      </c>
      <c r="B389" t="s">
        <v>612</v>
      </c>
      <c r="C389">
        <f t="shared" ref="C389:C452" si="78">IF(A389=A388,C388,C388+1)</f>
        <v>10</v>
      </c>
      <c r="D389">
        <f t="shared" ref="D389:D452" si="79">IF(B389=B388,D388,D388+1)</f>
        <v>101</v>
      </c>
      <c r="E389">
        <f t="shared" ref="E389:E452" si="80">IF(A389=A388,IF(B389=B388,E388,E388+1),1)</f>
        <v>40</v>
      </c>
      <c r="G389" t="s">
        <v>1494</v>
      </c>
      <c r="H389" t="s">
        <v>776</v>
      </c>
      <c r="I389">
        <f t="shared" si="72"/>
        <v>15</v>
      </c>
      <c r="J389">
        <f t="shared" si="73"/>
        <v>143</v>
      </c>
      <c r="K389">
        <f t="shared" si="74"/>
        <v>11</v>
      </c>
      <c r="S389" t="s">
        <v>2013</v>
      </c>
      <c r="T389" t="s">
        <v>721</v>
      </c>
      <c r="U389">
        <f t="shared" si="75"/>
        <v>5</v>
      </c>
      <c r="V389">
        <f t="shared" si="76"/>
        <v>94</v>
      </c>
      <c r="W389">
        <f t="shared" si="77"/>
        <v>51</v>
      </c>
    </row>
    <row r="390" spans="1:23" x14ac:dyDescent="0.2">
      <c r="A390" t="s">
        <v>2013</v>
      </c>
      <c r="B390" t="s">
        <v>612</v>
      </c>
      <c r="C390">
        <f t="shared" si="78"/>
        <v>10</v>
      </c>
      <c r="D390">
        <f t="shared" si="79"/>
        <v>101</v>
      </c>
      <c r="E390">
        <f t="shared" si="80"/>
        <v>40</v>
      </c>
      <c r="G390" t="s">
        <v>1494</v>
      </c>
      <c r="H390" t="s">
        <v>776</v>
      </c>
      <c r="I390">
        <f t="shared" si="72"/>
        <v>15</v>
      </c>
      <c r="J390">
        <f t="shared" si="73"/>
        <v>143</v>
      </c>
      <c r="K390">
        <f t="shared" si="74"/>
        <v>11</v>
      </c>
      <c r="S390" t="s">
        <v>2013</v>
      </c>
      <c r="T390" t="s">
        <v>2649</v>
      </c>
      <c r="U390">
        <f t="shared" si="75"/>
        <v>5</v>
      </c>
      <c r="V390">
        <f t="shared" si="76"/>
        <v>95</v>
      </c>
      <c r="W390">
        <f t="shared" si="77"/>
        <v>52</v>
      </c>
    </row>
    <row r="391" spans="1:23" x14ac:dyDescent="0.2">
      <c r="A391" t="s">
        <v>2013</v>
      </c>
      <c r="B391" t="s">
        <v>823</v>
      </c>
      <c r="C391">
        <f t="shared" si="78"/>
        <v>10</v>
      </c>
      <c r="D391">
        <f t="shared" si="79"/>
        <v>102</v>
      </c>
      <c r="E391">
        <f t="shared" si="80"/>
        <v>41</v>
      </c>
      <c r="G391" t="s">
        <v>1494</v>
      </c>
      <c r="H391" t="s">
        <v>776</v>
      </c>
      <c r="I391">
        <f t="shared" si="72"/>
        <v>15</v>
      </c>
      <c r="J391">
        <f t="shared" si="73"/>
        <v>143</v>
      </c>
      <c r="K391">
        <f t="shared" si="74"/>
        <v>11</v>
      </c>
      <c r="S391" t="s">
        <v>2013</v>
      </c>
      <c r="T391" t="s">
        <v>2649</v>
      </c>
      <c r="U391">
        <f t="shared" si="75"/>
        <v>5</v>
      </c>
      <c r="V391">
        <f t="shared" si="76"/>
        <v>95</v>
      </c>
      <c r="W391">
        <f t="shared" si="77"/>
        <v>52</v>
      </c>
    </row>
    <row r="392" spans="1:23" x14ac:dyDescent="0.2">
      <c r="A392" t="s">
        <v>2013</v>
      </c>
      <c r="B392" t="s">
        <v>823</v>
      </c>
      <c r="C392">
        <f t="shared" si="78"/>
        <v>10</v>
      </c>
      <c r="D392">
        <f t="shared" si="79"/>
        <v>102</v>
      </c>
      <c r="E392">
        <f t="shared" si="80"/>
        <v>41</v>
      </c>
      <c r="G392" t="s">
        <v>1494</v>
      </c>
      <c r="H392" t="s">
        <v>776</v>
      </c>
      <c r="I392">
        <f t="shared" si="72"/>
        <v>15</v>
      </c>
      <c r="J392">
        <f t="shared" si="73"/>
        <v>143</v>
      </c>
      <c r="K392">
        <f t="shared" si="74"/>
        <v>11</v>
      </c>
      <c r="S392" t="s">
        <v>2013</v>
      </c>
      <c r="T392" t="s">
        <v>2649</v>
      </c>
      <c r="U392">
        <f t="shared" si="75"/>
        <v>5</v>
      </c>
      <c r="V392">
        <f t="shared" si="76"/>
        <v>95</v>
      </c>
      <c r="W392">
        <f t="shared" si="77"/>
        <v>52</v>
      </c>
    </row>
    <row r="393" spans="1:23" x14ac:dyDescent="0.2">
      <c r="A393" t="s">
        <v>2013</v>
      </c>
      <c r="B393" t="s">
        <v>823</v>
      </c>
      <c r="C393">
        <f t="shared" si="78"/>
        <v>10</v>
      </c>
      <c r="D393">
        <f t="shared" si="79"/>
        <v>102</v>
      </c>
      <c r="E393">
        <f t="shared" si="80"/>
        <v>41</v>
      </c>
      <c r="G393" t="s">
        <v>1494</v>
      </c>
      <c r="H393" t="s">
        <v>776</v>
      </c>
      <c r="I393">
        <f t="shared" si="72"/>
        <v>15</v>
      </c>
      <c r="J393">
        <f t="shared" si="73"/>
        <v>143</v>
      </c>
      <c r="K393">
        <f t="shared" si="74"/>
        <v>11</v>
      </c>
      <c r="S393" t="s">
        <v>2013</v>
      </c>
      <c r="T393" t="s">
        <v>2649</v>
      </c>
      <c r="U393">
        <f t="shared" si="75"/>
        <v>5</v>
      </c>
      <c r="V393">
        <f t="shared" si="76"/>
        <v>95</v>
      </c>
      <c r="W393">
        <f t="shared" si="77"/>
        <v>52</v>
      </c>
    </row>
    <row r="394" spans="1:23" x14ac:dyDescent="0.2">
      <c r="A394" t="s">
        <v>2013</v>
      </c>
      <c r="B394" t="s">
        <v>823</v>
      </c>
      <c r="C394">
        <f t="shared" si="78"/>
        <v>10</v>
      </c>
      <c r="D394">
        <f t="shared" si="79"/>
        <v>102</v>
      </c>
      <c r="E394">
        <f t="shared" si="80"/>
        <v>41</v>
      </c>
      <c r="G394" t="s">
        <v>1494</v>
      </c>
      <c r="H394" t="s">
        <v>776</v>
      </c>
      <c r="I394">
        <f t="shared" si="72"/>
        <v>15</v>
      </c>
      <c r="J394">
        <f t="shared" si="73"/>
        <v>143</v>
      </c>
      <c r="K394">
        <f t="shared" si="74"/>
        <v>11</v>
      </c>
      <c r="S394" t="s">
        <v>2013</v>
      </c>
      <c r="T394" t="s">
        <v>723</v>
      </c>
      <c r="U394">
        <f t="shared" si="75"/>
        <v>5</v>
      </c>
      <c r="V394">
        <f t="shared" si="76"/>
        <v>96</v>
      </c>
      <c r="W394">
        <f t="shared" si="77"/>
        <v>53</v>
      </c>
    </row>
    <row r="395" spans="1:23" x14ac:dyDescent="0.2">
      <c r="A395" t="s">
        <v>2013</v>
      </c>
      <c r="B395" t="s">
        <v>823</v>
      </c>
      <c r="C395">
        <f t="shared" si="78"/>
        <v>10</v>
      </c>
      <c r="D395">
        <f t="shared" si="79"/>
        <v>102</v>
      </c>
      <c r="E395">
        <f t="shared" si="80"/>
        <v>41</v>
      </c>
      <c r="G395" t="s">
        <v>1494</v>
      </c>
      <c r="H395" t="s">
        <v>776</v>
      </c>
      <c r="I395">
        <f t="shared" si="72"/>
        <v>15</v>
      </c>
      <c r="J395">
        <f t="shared" si="73"/>
        <v>143</v>
      </c>
      <c r="K395">
        <f t="shared" si="74"/>
        <v>11</v>
      </c>
      <c r="S395" t="s">
        <v>2013</v>
      </c>
      <c r="T395" t="s">
        <v>723</v>
      </c>
      <c r="U395">
        <f t="shared" si="75"/>
        <v>5</v>
      </c>
      <c r="V395">
        <f t="shared" si="76"/>
        <v>96</v>
      </c>
      <c r="W395">
        <f t="shared" si="77"/>
        <v>53</v>
      </c>
    </row>
    <row r="396" spans="1:23" x14ac:dyDescent="0.2">
      <c r="A396" t="s">
        <v>2013</v>
      </c>
      <c r="B396" t="s">
        <v>679</v>
      </c>
      <c r="C396">
        <f t="shared" si="78"/>
        <v>10</v>
      </c>
      <c r="D396">
        <f t="shared" si="79"/>
        <v>103</v>
      </c>
      <c r="E396">
        <f t="shared" si="80"/>
        <v>42</v>
      </c>
      <c r="G396" t="s">
        <v>1494</v>
      </c>
      <c r="H396" t="s">
        <v>776</v>
      </c>
      <c r="I396">
        <f t="shared" si="72"/>
        <v>15</v>
      </c>
      <c r="J396">
        <f t="shared" si="73"/>
        <v>143</v>
      </c>
      <c r="K396">
        <f t="shared" si="74"/>
        <v>11</v>
      </c>
      <c r="S396" t="s">
        <v>2013</v>
      </c>
      <c r="T396" t="s">
        <v>723</v>
      </c>
      <c r="U396">
        <f t="shared" si="75"/>
        <v>5</v>
      </c>
      <c r="V396">
        <f t="shared" si="76"/>
        <v>96</v>
      </c>
      <c r="W396">
        <f t="shared" si="77"/>
        <v>53</v>
      </c>
    </row>
    <row r="397" spans="1:23" x14ac:dyDescent="0.2">
      <c r="A397" t="s">
        <v>2013</v>
      </c>
      <c r="B397" t="s">
        <v>679</v>
      </c>
      <c r="C397">
        <f t="shared" si="78"/>
        <v>10</v>
      </c>
      <c r="D397">
        <f t="shared" si="79"/>
        <v>103</v>
      </c>
      <c r="E397">
        <f t="shared" si="80"/>
        <v>42</v>
      </c>
      <c r="G397" t="s">
        <v>1494</v>
      </c>
      <c r="H397" t="s">
        <v>776</v>
      </c>
      <c r="I397">
        <f t="shared" si="72"/>
        <v>15</v>
      </c>
      <c r="J397">
        <f t="shared" si="73"/>
        <v>143</v>
      </c>
      <c r="K397">
        <f t="shared" si="74"/>
        <v>11</v>
      </c>
      <c r="S397" t="s">
        <v>2013</v>
      </c>
      <c r="T397" t="s">
        <v>723</v>
      </c>
      <c r="U397">
        <f t="shared" si="75"/>
        <v>5</v>
      </c>
      <c r="V397">
        <f t="shared" si="76"/>
        <v>96</v>
      </c>
      <c r="W397">
        <f t="shared" si="77"/>
        <v>53</v>
      </c>
    </row>
    <row r="398" spans="1:23" x14ac:dyDescent="0.2">
      <c r="A398" t="s">
        <v>2013</v>
      </c>
      <c r="B398" t="s">
        <v>679</v>
      </c>
      <c r="C398">
        <f t="shared" si="78"/>
        <v>10</v>
      </c>
      <c r="D398">
        <f t="shared" si="79"/>
        <v>103</v>
      </c>
      <c r="E398">
        <f t="shared" si="80"/>
        <v>42</v>
      </c>
      <c r="G398" t="s">
        <v>1494</v>
      </c>
      <c r="H398" t="s">
        <v>776</v>
      </c>
      <c r="I398">
        <f t="shared" si="72"/>
        <v>15</v>
      </c>
      <c r="J398">
        <f t="shared" si="73"/>
        <v>143</v>
      </c>
      <c r="K398">
        <f t="shared" si="74"/>
        <v>11</v>
      </c>
      <c r="S398" t="s">
        <v>2013</v>
      </c>
      <c r="T398" t="s">
        <v>2650</v>
      </c>
      <c r="U398">
        <f t="shared" si="75"/>
        <v>5</v>
      </c>
      <c r="V398">
        <f t="shared" si="76"/>
        <v>97</v>
      </c>
      <c r="W398">
        <f t="shared" si="77"/>
        <v>54</v>
      </c>
    </row>
    <row r="399" spans="1:23" x14ac:dyDescent="0.2">
      <c r="A399" t="s">
        <v>2013</v>
      </c>
      <c r="B399" t="s">
        <v>681</v>
      </c>
      <c r="C399">
        <f t="shared" si="78"/>
        <v>10</v>
      </c>
      <c r="D399">
        <f t="shared" si="79"/>
        <v>104</v>
      </c>
      <c r="E399">
        <f t="shared" si="80"/>
        <v>43</v>
      </c>
      <c r="G399" t="s">
        <v>1494</v>
      </c>
      <c r="H399" t="s">
        <v>776</v>
      </c>
      <c r="I399">
        <f t="shared" si="72"/>
        <v>15</v>
      </c>
      <c r="J399">
        <f t="shared" si="73"/>
        <v>143</v>
      </c>
      <c r="K399">
        <f t="shared" si="74"/>
        <v>11</v>
      </c>
      <c r="S399" t="s">
        <v>2013</v>
      </c>
      <c r="T399" t="s">
        <v>2650</v>
      </c>
      <c r="U399">
        <f t="shared" si="75"/>
        <v>5</v>
      </c>
      <c r="V399">
        <f t="shared" si="76"/>
        <v>97</v>
      </c>
      <c r="W399">
        <f t="shared" si="77"/>
        <v>54</v>
      </c>
    </row>
    <row r="400" spans="1:23" x14ac:dyDescent="0.2">
      <c r="A400" t="s">
        <v>2013</v>
      </c>
      <c r="B400" t="s">
        <v>681</v>
      </c>
      <c r="C400">
        <f t="shared" si="78"/>
        <v>10</v>
      </c>
      <c r="D400">
        <f t="shared" si="79"/>
        <v>104</v>
      </c>
      <c r="E400">
        <f t="shared" si="80"/>
        <v>43</v>
      </c>
      <c r="G400" t="s">
        <v>1494</v>
      </c>
      <c r="H400" t="s">
        <v>776</v>
      </c>
      <c r="I400">
        <f t="shared" si="72"/>
        <v>15</v>
      </c>
      <c r="J400">
        <f t="shared" si="73"/>
        <v>143</v>
      </c>
      <c r="K400">
        <f t="shared" si="74"/>
        <v>11</v>
      </c>
      <c r="S400" t="s">
        <v>2013</v>
      </c>
      <c r="T400" t="s">
        <v>2650</v>
      </c>
      <c r="U400">
        <f t="shared" si="75"/>
        <v>5</v>
      </c>
      <c r="V400">
        <f t="shared" si="76"/>
        <v>97</v>
      </c>
      <c r="W400">
        <f t="shared" si="77"/>
        <v>54</v>
      </c>
    </row>
    <row r="401" spans="1:23" x14ac:dyDescent="0.2">
      <c r="A401" t="s">
        <v>2013</v>
      </c>
      <c r="B401" t="s">
        <v>681</v>
      </c>
      <c r="C401">
        <f t="shared" si="78"/>
        <v>10</v>
      </c>
      <c r="D401">
        <f t="shared" si="79"/>
        <v>104</v>
      </c>
      <c r="E401">
        <f t="shared" si="80"/>
        <v>43</v>
      </c>
      <c r="G401" t="s">
        <v>1494</v>
      </c>
      <c r="H401" t="s">
        <v>776</v>
      </c>
      <c r="I401">
        <f t="shared" si="72"/>
        <v>15</v>
      </c>
      <c r="J401">
        <f t="shared" si="73"/>
        <v>143</v>
      </c>
      <c r="K401">
        <f t="shared" si="74"/>
        <v>11</v>
      </c>
      <c r="S401" t="s">
        <v>2013</v>
      </c>
      <c r="T401" t="s">
        <v>2650</v>
      </c>
      <c r="U401">
        <f t="shared" si="75"/>
        <v>5</v>
      </c>
      <c r="V401">
        <f t="shared" si="76"/>
        <v>97</v>
      </c>
      <c r="W401">
        <f t="shared" si="77"/>
        <v>54</v>
      </c>
    </row>
    <row r="402" spans="1:23" x14ac:dyDescent="0.2">
      <c r="A402" t="s">
        <v>2013</v>
      </c>
      <c r="B402" t="s">
        <v>681</v>
      </c>
      <c r="C402">
        <f t="shared" si="78"/>
        <v>10</v>
      </c>
      <c r="D402">
        <f t="shared" si="79"/>
        <v>104</v>
      </c>
      <c r="E402">
        <f t="shared" si="80"/>
        <v>43</v>
      </c>
      <c r="G402" t="s">
        <v>1494</v>
      </c>
      <c r="H402" t="s">
        <v>776</v>
      </c>
      <c r="I402">
        <f t="shared" si="72"/>
        <v>15</v>
      </c>
      <c r="J402">
        <f t="shared" si="73"/>
        <v>143</v>
      </c>
      <c r="K402">
        <f t="shared" si="74"/>
        <v>11</v>
      </c>
      <c r="S402" t="s">
        <v>2013</v>
      </c>
      <c r="T402" t="s">
        <v>2650</v>
      </c>
      <c r="U402">
        <f t="shared" si="75"/>
        <v>5</v>
      </c>
      <c r="V402">
        <f t="shared" si="76"/>
        <v>97</v>
      </c>
      <c r="W402">
        <f t="shared" si="77"/>
        <v>54</v>
      </c>
    </row>
    <row r="403" spans="1:23" x14ac:dyDescent="0.2">
      <c r="A403" t="s">
        <v>2013</v>
      </c>
      <c r="B403" t="s">
        <v>681</v>
      </c>
      <c r="C403">
        <f t="shared" si="78"/>
        <v>10</v>
      </c>
      <c r="D403">
        <f t="shared" si="79"/>
        <v>104</v>
      </c>
      <c r="E403">
        <f t="shared" si="80"/>
        <v>43</v>
      </c>
      <c r="G403" t="s">
        <v>1494</v>
      </c>
      <c r="H403" t="s">
        <v>776</v>
      </c>
      <c r="I403">
        <f t="shared" si="72"/>
        <v>15</v>
      </c>
      <c r="J403">
        <f t="shared" si="73"/>
        <v>143</v>
      </c>
      <c r="K403">
        <f t="shared" si="74"/>
        <v>11</v>
      </c>
      <c r="S403" t="s">
        <v>2013</v>
      </c>
      <c r="T403" t="s">
        <v>453</v>
      </c>
      <c r="U403">
        <f t="shared" si="75"/>
        <v>5</v>
      </c>
      <c r="V403">
        <f t="shared" si="76"/>
        <v>98</v>
      </c>
      <c r="W403">
        <f t="shared" si="77"/>
        <v>55</v>
      </c>
    </row>
    <row r="404" spans="1:23" x14ac:dyDescent="0.2">
      <c r="A404" t="s">
        <v>2013</v>
      </c>
      <c r="B404" t="s">
        <v>681</v>
      </c>
      <c r="C404">
        <f t="shared" si="78"/>
        <v>10</v>
      </c>
      <c r="D404">
        <f t="shared" si="79"/>
        <v>104</v>
      </c>
      <c r="E404">
        <f t="shared" si="80"/>
        <v>43</v>
      </c>
      <c r="G404" t="s">
        <v>1494</v>
      </c>
      <c r="H404" t="s">
        <v>776</v>
      </c>
      <c r="I404">
        <f t="shared" si="72"/>
        <v>15</v>
      </c>
      <c r="J404">
        <f t="shared" si="73"/>
        <v>143</v>
      </c>
      <c r="K404">
        <f t="shared" si="74"/>
        <v>11</v>
      </c>
      <c r="S404" t="s">
        <v>2013</v>
      </c>
      <c r="T404" t="s">
        <v>453</v>
      </c>
      <c r="U404">
        <f t="shared" si="75"/>
        <v>5</v>
      </c>
      <c r="V404">
        <f t="shared" si="76"/>
        <v>98</v>
      </c>
      <c r="W404">
        <f t="shared" si="77"/>
        <v>55</v>
      </c>
    </row>
    <row r="405" spans="1:23" x14ac:dyDescent="0.2">
      <c r="A405" t="s">
        <v>2013</v>
      </c>
      <c r="B405" t="s">
        <v>826</v>
      </c>
      <c r="C405">
        <f t="shared" si="78"/>
        <v>10</v>
      </c>
      <c r="D405">
        <f t="shared" si="79"/>
        <v>105</v>
      </c>
      <c r="E405">
        <f t="shared" si="80"/>
        <v>44</v>
      </c>
      <c r="G405" t="s">
        <v>1494</v>
      </c>
      <c r="H405" t="s">
        <v>646</v>
      </c>
      <c r="I405">
        <f t="shared" si="72"/>
        <v>15</v>
      </c>
      <c r="J405">
        <f t="shared" si="73"/>
        <v>144</v>
      </c>
      <c r="K405">
        <f t="shared" si="74"/>
        <v>12</v>
      </c>
      <c r="S405" t="s">
        <v>2013</v>
      </c>
      <c r="T405" t="s">
        <v>453</v>
      </c>
      <c r="U405">
        <f t="shared" si="75"/>
        <v>5</v>
      </c>
      <c r="V405">
        <f t="shared" si="76"/>
        <v>98</v>
      </c>
      <c r="W405">
        <f t="shared" si="77"/>
        <v>55</v>
      </c>
    </row>
    <row r="406" spans="1:23" x14ac:dyDescent="0.2">
      <c r="A406" t="s">
        <v>2013</v>
      </c>
      <c r="B406" t="s">
        <v>826</v>
      </c>
      <c r="C406">
        <f t="shared" si="78"/>
        <v>10</v>
      </c>
      <c r="D406">
        <f t="shared" si="79"/>
        <v>105</v>
      </c>
      <c r="E406">
        <f t="shared" si="80"/>
        <v>44</v>
      </c>
      <c r="G406" t="s">
        <v>1494</v>
      </c>
      <c r="H406" t="s">
        <v>646</v>
      </c>
      <c r="I406">
        <f t="shared" si="72"/>
        <v>15</v>
      </c>
      <c r="J406">
        <f t="shared" si="73"/>
        <v>144</v>
      </c>
      <c r="K406">
        <f t="shared" si="74"/>
        <v>12</v>
      </c>
      <c r="S406" t="s">
        <v>2013</v>
      </c>
      <c r="T406" t="s">
        <v>453</v>
      </c>
      <c r="U406">
        <f t="shared" si="75"/>
        <v>5</v>
      </c>
      <c r="V406">
        <f t="shared" si="76"/>
        <v>98</v>
      </c>
      <c r="W406">
        <f t="shared" si="77"/>
        <v>55</v>
      </c>
    </row>
    <row r="407" spans="1:23" x14ac:dyDescent="0.2">
      <c r="A407" t="s">
        <v>2013</v>
      </c>
      <c r="B407" t="s">
        <v>826</v>
      </c>
      <c r="C407">
        <f t="shared" si="78"/>
        <v>10</v>
      </c>
      <c r="D407">
        <f t="shared" si="79"/>
        <v>105</v>
      </c>
      <c r="E407">
        <f t="shared" si="80"/>
        <v>44</v>
      </c>
      <c r="G407" t="s">
        <v>1494</v>
      </c>
      <c r="H407" t="s">
        <v>646</v>
      </c>
      <c r="I407">
        <f t="shared" si="72"/>
        <v>15</v>
      </c>
      <c r="J407">
        <f t="shared" si="73"/>
        <v>144</v>
      </c>
      <c r="K407">
        <f t="shared" si="74"/>
        <v>12</v>
      </c>
      <c r="S407" t="s">
        <v>2013</v>
      </c>
      <c r="T407" t="s">
        <v>453</v>
      </c>
      <c r="U407">
        <f t="shared" si="75"/>
        <v>5</v>
      </c>
      <c r="V407">
        <f t="shared" si="76"/>
        <v>98</v>
      </c>
      <c r="W407">
        <f t="shared" si="77"/>
        <v>55</v>
      </c>
    </row>
    <row r="408" spans="1:23" x14ac:dyDescent="0.2">
      <c r="A408" t="s">
        <v>2013</v>
      </c>
      <c r="B408" t="s">
        <v>826</v>
      </c>
      <c r="C408">
        <f t="shared" si="78"/>
        <v>10</v>
      </c>
      <c r="D408">
        <f t="shared" si="79"/>
        <v>105</v>
      </c>
      <c r="E408">
        <f t="shared" si="80"/>
        <v>44</v>
      </c>
      <c r="G408" t="s">
        <v>1494</v>
      </c>
      <c r="H408" t="s">
        <v>646</v>
      </c>
      <c r="I408">
        <f t="shared" si="72"/>
        <v>15</v>
      </c>
      <c r="J408">
        <f t="shared" si="73"/>
        <v>144</v>
      </c>
      <c r="K408">
        <f t="shared" si="74"/>
        <v>12</v>
      </c>
      <c r="S408" t="s">
        <v>2013</v>
      </c>
      <c r="T408" t="s">
        <v>456</v>
      </c>
      <c r="U408">
        <f t="shared" si="75"/>
        <v>5</v>
      </c>
      <c r="V408">
        <f t="shared" si="76"/>
        <v>99</v>
      </c>
      <c r="W408">
        <f t="shared" si="77"/>
        <v>56</v>
      </c>
    </row>
    <row r="409" spans="1:23" x14ac:dyDescent="0.2">
      <c r="A409" t="s">
        <v>2013</v>
      </c>
      <c r="B409" t="s">
        <v>826</v>
      </c>
      <c r="C409">
        <f t="shared" si="78"/>
        <v>10</v>
      </c>
      <c r="D409">
        <f t="shared" si="79"/>
        <v>105</v>
      </c>
      <c r="E409">
        <f t="shared" si="80"/>
        <v>44</v>
      </c>
      <c r="G409" t="s">
        <v>1494</v>
      </c>
      <c r="H409" t="s">
        <v>646</v>
      </c>
      <c r="I409">
        <f t="shared" si="72"/>
        <v>15</v>
      </c>
      <c r="J409">
        <f t="shared" si="73"/>
        <v>144</v>
      </c>
      <c r="K409">
        <f t="shared" si="74"/>
        <v>12</v>
      </c>
      <c r="S409" t="s">
        <v>2013</v>
      </c>
      <c r="T409" t="s">
        <v>456</v>
      </c>
      <c r="U409">
        <f t="shared" si="75"/>
        <v>5</v>
      </c>
      <c r="V409">
        <f t="shared" si="76"/>
        <v>99</v>
      </c>
      <c r="W409">
        <f t="shared" si="77"/>
        <v>56</v>
      </c>
    </row>
    <row r="410" spans="1:23" x14ac:dyDescent="0.2">
      <c r="A410" t="s">
        <v>2013</v>
      </c>
      <c r="B410" t="s">
        <v>826</v>
      </c>
      <c r="C410">
        <f t="shared" si="78"/>
        <v>10</v>
      </c>
      <c r="D410">
        <f t="shared" si="79"/>
        <v>105</v>
      </c>
      <c r="E410">
        <f t="shared" si="80"/>
        <v>44</v>
      </c>
      <c r="G410" t="s">
        <v>1494</v>
      </c>
      <c r="H410" t="s">
        <v>646</v>
      </c>
      <c r="I410">
        <f t="shared" si="72"/>
        <v>15</v>
      </c>
      <c r="J410">
        <f t="shared" si="73"/>
        <v>144</v>
      </c>
      <c r="K410">
        <f t="shared" si="74"/>
        <v>12</v>
      </c>
      <c r="S410" t="s">
        <v>2013</v>
      </c>
      <c r="T410" t="s">
        <v>456</v>
      </c>
      <c r="U410">
        <f t="shared" si="75"/>
        <v>5</v>
      </c>
      <c r="V410">
        <f t="shared" si="76"/>
        <v>99</v>
      </c>
      <c r="W410">
        <f t="shared" si="77"/>
        <v>56</v>
      </c>
    </row>
    <row r="411" spans="1:23" x14ac:dyDescent="0.2">
      <c r="A411" t="s">
        <v>2013</v>
      </c>
      <c r="B411" t="s">
        <v>683</v>
      </c>
      <c r="C411">
        <f t="shared" si="78"/>
        <v>10</v>
      </c>
      <c r="D411">
        <f t="shared" si="79"/>
        <v>106</v>
      </c>
      <c r="E411">
        <f t="shared" si="80"/>
        <v>45</v>
      </c>
      <c r="G411" t="s">
        <v>1494</v>
      </c>
      <c r="H411" t="s">
        <v>646</v>
      </c>
      <c r="I411">
        <f t="shared" si="72"/>
        <v>15</v>
      </c>
      <c r="J411">
        <f t="shared" si="73"/>
        <v>144</v>
      </c>
      <c r="K411">
        <f t="shared" si="74"/>
        <v>12</v>
      </c>
      <c r="S411" t="s">
        <v>2013</v>
      </c>
      <c r="T411" t="s">
        <v>456</v>
      </c>
      <c r="U411">
        <f t="shared" si="75"/>
        <v>5</v>
      </c>
      <c r="V411">
        <f t="shared" si="76"/>
        <v>99</v>
      </c>
      <c r="W411">
        <f t="shared" si="77"/>
        <v>56</v>
      </c>
    </row>
    <row r="412" spans="1:23" x14ac:dyDescent="0.2">
      <c r="A412" t="s">
        <v>2013</v>
      </c>
      <c r="B412" t="s">
        <v>683</v>
      </c>
      <c r="C412">
        <f t="shared" si="78"/>
        <v>10</v>
      </c>
      <c r="D412">
        <f t="shared" si="79"/>
        <v>106</v>
      </c>
      <c r="E412">
        <f t="shared" si="80"/>
        <v>45</v>
      </c>
      <c r="G412" t="s">
        <v>1494</v>
      </c>
      <c r="H412" t="s">
        <v>646</v>
      </c>
      <c r="I412">
        <f t="shared" si="72"/>
        <v>15</v>
      </c>
      <c r="J412">
        <f t="shared" si="73"/>
        <v>144</v>
      </c>
      <c r="K412">
        <f t="shared" si="74"/>
        <v>12</v>
      </c>
      <c r="S412" t="s">
        <v>2013</v>
      </c>
      <c r="T412" t="s">
        <v>456</v>
      </c>
      <c r="U412">
        <f t="shared" si="75"/>
        <v>5</v>
      </c>
      <c r="V412">
        <f t="shared" si="76"/>
        <v>99</v>
      </c>
      <c r="W412">
        <f t="shared" si="77"/>
        <v>56</v>
      </c>
    </row>
    <row r="413" spans="1:23" x14ac:dyDescent="0.2">
      <c r="A413" t="s">
        <v>2013</v>
      </c>
      <c r="B413" t="s">
        <v>683</v>
      </c>
      <c r="C413">
        <f t="shared" si="78"/>
        <v>10</v>
      </c>
      <c r="D413">
        <f t="shared" si="79"/>
        <v>106</v>
      </c>
      <c r="E413">
        <f t="shared" si="80"/>
        <v>45</v>
      </c>
      <c r="G413" t="s">
        <v>1494</v>
      </c>
      <c r="H413" t="s">
        <v>646</v>
      </c>
      <c r="I413">
        <f t="shared" si="72"/>
        <v>15</v>
      </c>
      <c r="J413">
        <f t="shared" si="73"/>
        <v>144</v>
      </c>
      <c r="K413">
        <f t="shared" si="74"/>
        <v>12</v>
      </c>
      <c r="S413" t="s">
        <v>2013</v>
      </c>
      <c r="T413" t="s">
        <v>456</v>
      </c>
      <c r="U413">
        <f t="shared" si="75"/>
        <v>5</v>
      </c>
      <c r="V413">
        <f t="shared" si="76"/>
        <v>99</v>
      </c>
      <c r="W413">
        <f t="shared" si="77"/>
        <v>56</v>
      </c>
    </row>
    <row r="414" spans="1:23" x14ac:dyDescent="0.2">
      <c r="A414" t="s">
        <v>2013</v>
      </c>
      <c r="B414" t="s">
        <v>683</v>
      </c>
      <c r="C414">
        <f t="shared" si="78"/>
        <v>10</v>
      </c>
      <c r="D414">
        <f t="shared" si="79"/>
        <v>106</v>
      </c>
      <c r="E414">
        <f t="shared" si="80"/>
        <v>45</v>
      </c>
      <c r="G414" t="s">
        <v>1494</v>
      </c>
      <c r="H414" t="s">
        <v>646</v>
      </c>
      <c r="I414">
        <f t="shared" si="72"/>
        <v>15</v>
      </c>
      <c r="J414">
        <f t="shared" si="73"/>
        <v>144</v>
      </c>
      <c r="K414">
        <f t="shared" si="74"/>
        <v>12</v>
      </c>
      <c r="S414" t="s">
        <v>2013</v>
      </c>
      <c r="T414" t="s">
        <v>1208</v>
      </c>
      <c r="U414">
        <f t="shared" si="75"/>
        <v>5</v>
      </c>
      <c r="V414">
        <f t="shared" si="76"/>
        <v>100</v>
      </c>
      <c r="W414">
        <f t="shared" si="77"/>
        <v>57</v>
      </c>
    </row>
    <row r="415" spans="1:23" x14ac:dyDescent="0.2">
      <c r="A415" t="s">
        <v>2013</v>
      </c>
      <c r="B415" t="s">
        <v>683</v>
      </c>
      <c r="C415">
        <f t="shared" si="78"/>
        <v>10</v>
      </c>
      <c r="D415">
        <f t="shared" si="79"/>
        <v>106</v>
      </c>
      <c r="E415">
        <f t="shared" si="80"/>
        <v>45</v>
      </c>
      <c r="G415" t="s">
        <v>1494</v>
      </c>
      <c r="H415" t="s">
        <v>646</v>
      </c>
      <c r="I415">
        <f t="shared" si="72"/>
        <v>15</v>
      </c>
      <c r="J415">
        <f t="shared" si="73"/>
        <v>144</v>
      </c>
      <c r="K415">
        <f t="shared" si="74"/>
        <v>12</v>
      </c>
      <c r="S415" t="s">
        <v>2013</v>
      </c>
      <c r="T415" t="s">
        <v>1208</v>
      </c>
      <c r="U415">
        <f t="shared" si="75"/>
        <v>5</v>
      </c>
      <c r="V415">
        <f t="shared" si="76"/>
        <v>100</v>
      </c>
      <c r="W415">
        <f t="shared" si="77"/>
        <v>57</v>
      </c>
    </row>
    <row r="416" spans="1:23" x14ac:dyDescent="0.2">
      <c r="A416" t="s">
        <v>2013</v>
      </c>
      <c r="B416" t="s">
        <v>683</v>
      </c>
      <c r="C416">
        <f t="shared" si="78"/>
        <v>10</v>
      </c>
      <c r="D416">
        <f t="shared" si="79"/>
        <v>106</v>
      </c>
      <c r="E416">
        <f t="shared" si="80"/>
        <v>45</v>
      </c>
      <c r="G416" t="s">
        <v>1494</v>
      </c>
      <c r="H416" t="s">
        <v>646</v>
      </c>
      <c r="I416">
        <f t="shared" si="72"/>
        <v>15</v>
      </c>
      <c r="J416">
        <f t="shared" si="73"/>
        <v>144</v>
      </c>
      <c r="K416">
        <f t="shared" si="74"/>
        <v>12</v>
      </c>
      <c r="S416" t="s">
        <v>2013</v>
      </c>
      <c r="T416" t="s">
        <v>1208</v>
      </c>
      <c r="U416">
        <f t="shared" si="75"/>
        <v>5</v>
      </c>
      <c r="V416">
        <f t="shared" si="76"/>
        <v>100</v>
      </c>
      <c r="W416">
        <f t="shared" si="77"/>
        <v>57</v>
      </c>
    </row>
    <row r="417" spans="1:23" x14ac:dyDescent="0.2">
      <c r="A417" t="s">
        <v>2013</v>
      </c>
      <c r="B417" t="s">
        <v>684</v>
      </c>
      <c r="C417">
        <f t="shared" si="78"/>
        <v>10</v>
      </c>
      <c r="D417">
        <f t="shared" si="79"/>
        <v>107</v>
      </c>
      <c r="E417">
        <f t="shared" si="80"/>
        <v>46</v>
      </c>
      <c r="G417" t="s">
        <v>1494</v>
      </c>
      <c r="H417" t="s">
        <v>646</v>
      </c>
      <c r="I417">
        <f t="shared" si="72"/>
        <v>15</v>
      </c>
      <c r="J417">
        <f t="shared" si="73"/>
        <v>144</v>
      </c>
      <c r="K417">
        <f t="shared" si="74"/>
        <v>12</v>
      </c>
      <c r="S417" t="s">
        <v>2013</v>
      </c>
      <c r="T417" t="s">
        <v>1208</v>
      </c>
      <c r="U417">
        <f t="shared" si="75"/>
        <v>5</v>
      </c>
      <c r="V417">
        <f t="shared" si="76"/>
        <v>100</v>
      </c>
      <c r="W417">
        <f t="shared" si="77"/>
        <v>57</v>
      </c>
    </row>
    <row r="418" spans="1:23" x14ac:dyDescent="0.2">
      <c r="A418" t="s">
        <v>2013</v>
      </c>
      <c r="B418" t="s">
        <v>684</v>
      </c>
      <c r="C418">
        <f t="shared" si="78"/>
        <v>10</v>
      </c>
      <c r="D418">
        <f t="shared" si="79"/>
        <v>107</v>
      </c>
      <c r="E418">
        <f t="shared" si="80"/>
        <v>46</v>
      </c>
      <c r="G418" t="s">
        <v>1494</v>
      </c>
      <c r="H418" t="s">
        <v>646</v>
      </c>
      <c r="I418">
        <f t="shared" si="72"/>
        <v>15</v>
      </c>
      <c r="J418">
        <f t="shared" si="73"/>
        <v>144</v>
      </c>
      <c r="K418">
        <f t="shared" si="74"/>
        <v>12</v>
      </c>
      <c r="S418" t="s">
        <v>2013</v>
      </c>
      <c r="T418" t="s">
        <v>1208</v>
      </c>
      <c r="U418">
        <f t="shared" si="75"/>
        <v>5</v>
      </c>
      <c r="V418">
        <f t="shared" si="76"/>
        <v>100</v>
      </c>
      <c r="W418">
        <f t="shared" si="77"/>
        <v>57</v>
      </c>
    </row>
    <row r="419" spans="1:23" x14ac:dyDescent="0.2">
      <c r="A419" t="s">
        <v>2013</v>
      </c>
      <c r="B419" t="s">
        <v>684</v>
      </c>
      <c r="C419">
        <f t="shared" si="78"/>
        <v>10</v>
      </c>
      <c r="D419">
        <f t="shared" si="79"/>
        <v>107</v>
      </c>
      <c r="E419">
        <f t="shared" si="80"/>
        <v>46</v>
      </c>
      <c r="G419" t="s">
        <v>1494</v>
      </c>
      <c r="H419" t="s">
        <v>646</v>
      </c>
      <c r="I419">
        <f t="shared" si="72"/>
        <v>15</v>
      </c>
      <c r="J419">
        <f t="shared" si="73"/>
        <v>144</v>
      </c>
      <c r="K419">
        <f t="shared" si="74"/>
        <v>12</v>
      </c>
      <c r="S419" t="s">
        <v>2013</v>
      </c>
      <c r="T419" t="s">
        <v>606</v>
      </c>
      <c r="U419">
        <f t="shared" si="75"/>
        <v>5</v>
      </c>
      <c r="V419">
        <f t="shared" si="76"/>
        <v>101</v>
      </c>
      <c r="W419">
        <f t="shared" si="77"/>
        <v>58</v>
      </c>
    </row>
    <row r="420" spans="1:23" x14ac:dyDescent="0.2">
      <c r="A420" t="s">
        <v>2013</v>
      </c>
      <c r="B420" t="s">
        <v>684</v>
      </c>
      <c r="C420">
        <f t="shared" si="78"/>
        <v>10</v>
      </c>
      <c r="D420">
        <f t="shared" si="79"/>
        <v>107</v>
      </c>
      <c r="E420">
        <f t="shared" si="80"/>
        <v>46</v>
      </c>
      <c r="G420" t="s">
        <v>1494</v>
      </c>
      <c r="H420" t="s">
        <v>624</v>
      </c>
      <c r="I420">
        <f t="shared" si="72"/>
        <v>15</v>
      </c>
      <c r="J420">
        <f t="shared" si="73"/>
        <v>145</v>
      </c>
      <c r="K420">
        <f t="shared" si="74"/>
        <v>13</v>
      </c>
      <c r="S420" t="s">
        <v>2013</v>
      </c>
      <c r="T420" t="s">
        <v>606</v>
      </c>
      <c r="U420">
        <f t="shared" si="75"/>
        <v>5</v>
      </c>
      <c r="V420">
        <f t="shared" si="76"/>
        <v>101</v>
      </c>
      <c r="W420">
        <f t="shared" si="77"/>
        <v>58</v>
      </c>
    </row>
    <row r="421" spans="1:23" x14ac:dyDescent="0.2">
      <c r="A421" t="s">
        <v>2013</v>
      </c>
      <c r="B421" t="s">
        <v>684</v>
      </c>
      <c r="C421">
        <f t="shared" si="78"/>
        <v>10</v>
      </c>
      <c r="D421">
        <f t="shared" si="79"/>
        <v>107</v>
      </c>
      <c r="E421">
        <f t="shared" si="80"/>
        <v>46</v>
      </c>
      <c r="G421" t="s">
        <v>1494</v>
      </c>
      <c r="H421" t="s">
        <v>624</v>
      </c>
      <c r="I421">
        <f t="shared" si="72"/>
        <v>15</v>
      </c>
      <c r="J421">
        <f t="shared" si="73"/>
        <v>145</v>
      </c>
      <c r="K421">
        <f t="shared" si="74"/>
        <v>13</v>
      </c>
      <c r="S421" t="s">
        <v>2013</v>
      </c>
      <c r="T421" t="s">
        <v>606</v>
      </c>
      <c r="U421">
        <f t="shared" si="75"/>
        <v>5</v>
      </c>
      <c r="V421">
        <f t="shared" si="76"/>
        <v>101</v>
      </c>
      <c r="W421">
        <f t="shared" si="77"/>
        <v>58</v>
      </c>
    </row>
    <row r="422" spans="1:23" x14ac:dyDescent="0.2">
      <c r="A422" t="s">
        <v>2013</v>
      </c>
      <c r="B422" t="s">
        <v>684</v>
      </c>
      <c r="C422">
        <f t="shared" si="78"/>
        <v>10</v>
      </c>
      <c r="D422">
        <f t="shared" si="79"/>
        <v>107</v>
      </c>
      <c r="E422">
        <f t="shared" si="80"/>
        <v>46</v>
      </c>
      <c r="G422" t="s">
        <v>1494</v>
      </c>
      <c r="H422" t="s">
        <v>624</v>
      </c>
      <c r="I422">
        <f t="shared" si="72"/>
        <v>15</v>
      </c>
      <c r="J422">
        <f t="shared" si="73"/>
        <v>145</v>
      </c>
      <c r="K422">
        <f t="shared" si="74"/>
        <v>13</v>
      </c>
      <c r="S422" t="s">
        <v>2013</v>
      </c>
      <c r="T422" t="s">
        <v>606</v>
      </c>
      <c r="U422">
        <f t="shared" si="75"/>
        <v>5</v>
      </c>
      <c r="V422">
        <f t="shared" si="76"/>
        <v>101</v>
      </c>
      <c r="W422">
        <f t="shared" si="77"/>
        <v>58</v>
      </c>
    </row>
    <row r="423" spans="1:23" x14ac:dyDescent="0.2">
      <c r="A423" t="s">
        <v>2013</v>
      </c>
      <c r="B423" t="s">
        <v>684</v>
      </c>
      <c r="C423">
        <f t="shared" si="78"/>
        <v>10</v>
      </c>
      <c r="D423">
        <f t="shared" si="79"/>
        <v>107</v>
      </c>
      <c r="E423">
        <f t="shared" si="80"/>
        <v>46</v>
      </c>
      <c r="G423" t="s">
        <v>1494</v>
      </c>
      <c r="H423" t="s">
        <v>624</v>
      </c>
      <c r="I423">
        <f t="shared" si="72"/>
        <v>15</v>
      </c>
      <c r="J423">
        <f t="shared" si="73"/>
        <v>145</v>
      </c>
      <c r="K423">
        <f t="shared" si="74"/>
        <v>13</v>
      </c>
      <c r="S423" t="s">
        <v>2013</v>
      </c>
      <c r="T423" t="s">
        <v>606</v>
      </c>
      <c r="U423">
        <f t="shared" si="75"/>
        <v>5</v>
      </c>
      <c r="V423">
        <f t="shared" si="76"/>
        <v>101</v>
      </c>
      <c r="W423">
        <f t="shared" si="77"/>
        <v>58</v>
      </c>
    </row>
    <row r="424" spans="1:23" x14ac:dyDescent="0.2">
      <c r="A424" t="s">
        <v>2013</v>
      </c>
      <c r="B424" t="s">
        <v>684</v>
      </c>
      <c r="C424">
        <f t="shared" si="78"/>
        <v>10</v>
      </c>
      <c r="D424">
        <f t="shared" si="79"/>
        <v>107</v>
      </c>
      <c r="E424">
        <f t="shared" si="80"/>
        <v>46</v>
      </c>
      <c r="G424" t="s">
        <v>1494</v>
      </c>
      <c r="H424" t="s">
        <v>624</v>
      </c>
      <c r="I424">
        <f t="shared" si="72"/>
        <v>15</v>
      </c>
      <c r="J424">
        <f t="shared" si="73"/>
        <v>145</v>
      </c>
      <c r="K424">
        <f t="shared" si="74"/>
        <v>13</v>
      </c>
      <c r="S424" t="s">
        <v>2013</v>
      </c>
      <c r="T424" t="s">
        <v>606</v>
      </c>
      <c r="U424">
        <f t="shared" si="75"/>
        <v>5</v>
      </c>
      <c r="V424">
        <f t="shared" si="76"/>
        <v>101</v>
      </c>
      <c r="W424">
        <f t="shared" si="77"/>
        <v>58</v>
      </c>
    </row>
    <row r="425" spans="1:23" x14ac:dyDescent="0.2">
      <c r="A425" t="s">
        <v>2013</v>
      </c>
      <c r="B425" t="s">
        <v>684</v>
      </c>
      <c r="C425">
        <f t="shared" si="78"/>
        <v>10</v>
      </c>
      <c r="D425">
        <f t="shared" si="79"/>
        <v>107</v>
      </c>
      <c r="E425">
        <f t="shared" si="80"/>
        <v>46</v>
      </c>
      <c r="G425" t="s">
        <v>1494</v>
      </c>
      <c r="H425" t="s">
        <v>624</v>
      </c>
      <c r="I425">
        <f t="shared" si="72"/>
        <v>15</v>
      </c>
      <c r="J425">
        <f t="shared" si="73"/>
        <v>145</v>
      </c>
      <c r="K425">
        <f t="shared" si="74"/>
        <v>13</v>
      </c>
      <c r="S425" t="s">
        <v>2013</v>
      </c>
      <c r="T425" t="s">
        <v>606</v>
      </c>
      <c r="U425">
        <f t="shared" si="75"/>
        <v>5</v>
      </c>
      <c r="V425">
        <f t="shared" si="76"/>
        <v>101</v>
      </c>
      <c r="W425">
        <f t="shared" si="77"/>
        <v>58</v>
      </c>
    </row>
    <row r="426" spans="1:23" x14ac:dyDescent="0.2">
      <c r="A426" t="s">
        <v>2013</v>
      </c>
      <c r="B426" t="s">
        <v>684</v>
      </c>
      <c r="C426">
        <f t="shared" si="78"/>
        <v>10</v>
      </c>
      <c r="D426">
        <f t="shared" si="79"/>
        <v>107</v>
      </c>
      <c r="E426">
        <f t="shared" si="80"/>
        <v>46</v>
      </c>
      <c r="G426" t="s">
        <v>1494</v>
      </c>
      <c r="H426" t="s">
        <v>624</v>
      </c>
      <c r="I426">
        <f t="shared" si="72"/>
        <v>15</v>
      </c>
      <c r="J426">
        <f t="shared" si="73"/>
        <v>145</v>
      </c>
      <c r="K426">
        <f t="shared" si="74"/>
        <v>13</v>
      </c>
      <c r="S426" t="s">
        <v>2013</v>
      </c>
      <c r="T426" t="s">
        <v>606</v>
      </c>
      <c r="U426">
        <f t="shared" si="75"/>
        <v>5</v>
      </c>
      <c r="V426">
        <f t="shared" si="76"/>
        <v>101</v>
      </c>
      <c r="W426">
        <f t="shared" si="77"/>
        <v>58</v>
      </c>
    </row>
    <row r="427" spans="1:23" x14ac:dyDescent="0.2">
      <c r="A427" t="s">
        <v>2013</v>
      </c>
      <c r="B427" t="s">
        <v>828</v>
      </c>
      <c r="C427">
        <f t="shared" si="78"/>
        <v>10</v>
      </c>
      <c r="D427">
        <f t="shared" si="79"/>
        <v>108</v>
      </c>
      <c r="E427">
        <f t="shared" si="80"/>
        <v>47</v>
      </c>
      <c r="G427" t="s">
        <v>1494</v>
      </c>
      <c r="H427" t="s">
        <v>624</v>
      </c>
      <c r="I427">
        <f t="shared" si="72"/>
        <v>15</v>
      </c>
      <c r="J427">
        <f t="shared" si="73"/>
        <v>145</v>
      </c>
      <c r="K427">
        <f t="shared" si="74"/>
        <v>13</v>
      </c>
      <c r="S427" t="s">
        <v>2013</v>
      </c>
      <c r="T427" t="s">
        <v>1211</v>
      </c>
      <c r="U427">
        <f t="shared" si="75"/>
        <v>5</v>
      </c>
      <c r="V427">
        <f t="shared" si="76"/>
        <v>102</v>
      </c>
      <c r="W427">
        <f t="shared" si="77"/>
        <v>59</v>
      </c>
    </row>
    <row r="428" spans="1:23" x14ac:dyDescent="0.2">
      <c r="A428" t="s">
        <v>2013</v>
      </c>
      <c r="B428" t="s">
        <v>2400</v>
      </c>
      <c r="C428">
        <f t="shared" si="78"/>
        <v>10</v>
      </c>
      <c r="D428">
        <f t="shared" si="79"/>
        <v>109</v>
      </c>
      <c r="E428">
        <f t="shared" si="80"/>
        <v>48</v>
      </c>
      <c r="G428" t="s">
        <v>1494</v>
      </c>
      <c r="H428" t="s">
        <v>624</v>
      </c>
      <c r="I428">
        <f t="shared" si="72"/>
        <v>15</v>
      </c>
      <c r="J428">
        <f t="shared" si="73"/>
        <v>145</v>
      </c>
      <c r="K428">
        <f t="shared" si="74"/>
        <v>13</v>
      </c>
      <c r="S428" t="s">
        <v>2013</v>
      </c>
      <c r="T428" t="s">
        <v>1211</v>
      </c>
      <c r="U428">
        <f t="shared" si="75"/>
        <v>5</v>
      </c>
      <c r="V428">
        <f t="shared" si="76"/>
        <v>102</v>
      </c>
      <c r="W428">
        <f t="shared" si="77"/>
        <v>59</v>
      </c>
    </row>
    <row r="429" spans="1:23" x14ac:dyDescent="0.2">
      <c r="A429" t="s">
        <v>2013</v>
      </c>
      <c r="B429" t="s">
        <v>2400</v>
      </c>
      <c r="C429">
        <f t="shared" si="78"/>
        <v>10</v>
      </c>
      <c r="D429">
        <f t="shared" si="79"/>
        <v>109</v>
      </c>
      <c r="E429">
        <f t="shared" si="80"/>
        <v>48</v>
      </c>
      <c r="G429" t="s">
        <v>1494</v>
      </c>
      <c r="H429" t="s">
        <v>624</v>
      </c>
      <c r="I429">
        <f t="shared" si="72"/>
        <v>15</v>
      </c>
      <c r="J429">
        <f t="shared" si="73"/>
        <v>145</v>
      </c>
      <c r="K429">
        <f t="shared" si="74"/>
        <v>13</v>
      </c>
      <c r="S429" t="s">
        <v>2013</v>
      </c>
      <c r="T429" t="s">
        <v>1211</v>
      </c>
      <c r="U429">
        <f t="shared" si="75"/>
        <v>5</v>
      </c>
      <c r="V429">
        <f t="shared" si="76"/>
        <v>102</v>
      </c>
      <c r="W429">
        <f t="shared" si="77"/>
        <v>59</v>
      </c>
    </row>
    <row r="430" spans="1:23" x14ac:dyDescent="0.2">
      <c r="A430" t="s">
        <v>2013</v>
      </c>
      <c r="B430" t="s">
        <v>2400</v>
      </c>
      <c r="C430">
        <f t="shared" si="78"/>
        <v>10</v>
      </c>
      <c r="D430">
        <f t="shared" si="79"/>
        <v>109</v>
      </c>
      <c r="E430">
        <f t="shared" si="80"/>
        <v>48</v>
      </c>
      <c r="G430" t="s">
        <v>1494</v>
      </c>
      <c r="H430" t="s">
        <v>624</v>
      </c>
      <c r="I430">
        <f t="shared" si="72"/>
        <v>15</v>
      </c>
      <c r="J430">
        <f t="shared" si="73"/>
        <v>145</v>
      </c>
      <c r="K430">
        <f t="shared" si="74"/>
        <v>13</v>
      </c>
      <c r="S430" t="s">
        <v>2013</v>
      </c>
      <c r="T430" t="s">
        <v>2355</v>
      </c>
      <c r="U430">
        <f t="shared" si="75"/>
        <v>5</v>
      </c>
      <c r="V430">
        <f t="shared" si="76"/>
        <v>103</v>
      </c>
      <c r="W430">
        <f t="shared" si="77"/>
        <v>60</v>
      </c>
    </row>
    <row r="431" spans="1:23" x14ac:dyDescent="0.2">
      <c r="A431" t="s">
        <v>2013</v>
      </c>
      <c r="B431" t="s">
        <v>2400</v>
      </c>
      <c r="C431">
        <f t="shared" si="78"/>
        <v>10</v>
      </c>
      <c r="D431">
        <f t="shared" si="79"/>
        <v>109</v>
      </c>
      <c r="E431">
        <f t="shared" si="80"/>
        <v>48</v>
      </c>
      <c r="G431" t="s">
        <v>1494</v>
      </c>
      <c r="H431" t="s">
        <v>624</v>
      </c>
      <c r="I431">
        <f t="shared" si="72"/>
        <v>15</v>
      </c>
      <c r="J431">
        <f t="shared" si="73"/>
        <v>145</v>
      </c>
      <c r="K431">
        <f t="shared" si="74"/>
        <v>13</v>
      </c>
      <c r="S431" t="s">
        <v>2013</v>
      </c>
      <c r="T431" t="s">
        <v>2355</v>
      </c>
      <c r="U431">
        <f t="shared" si="75"/>
        <v>5</v>
      </c>
      <c r="V431">
        <f t="shared" si="76"/>
        <v>103</v>
      </c>
      <c r="W431">
        <f t="shared" si="77"/>
        <v>60</v>
      </c>
    </row>
    <row r="432" spans="1:23" x14ac:dyDescent="0.2">
      <c r="A432" t="s">
        <v>2013</v>
      </c>
      <c r="B432" t="s">
        <v>831</v>
      </c>
      <c r="C432">
        <f t="shared" si="78"/>
        <v>10</v>
      </c>
      <c r="D432">
        <f t="shared" si="79"/>
        <v>110</v>
      </c>
      <c r="E432">
        <f t="shared" si="80"/>
        <v>49</v>
      </c>
      <c r="G432" t="s">
        <v>1494</v>
      </c>
      <c r="H432" t="s">
        <v>624</v>
      </c>
      <c r="I432">
        <f t="shared" si="72"/>
        <v>15</v>
      </c>
      <c r="J432">
        <f t="shared" si="73"/>
        <v>145</v>
      </c>
      <c r="K432">
        <f t="shared" si="74"/>
        <v>13</v>
      </c>
      <c r="S432" t="s">
        <v>2013</v>
      </c>
      <c r="T432" t="s">
        <v>2355</v>
      </c>
      <c r="U432">
        <f t="shared" si="75"/>
        <v>5</v>
      </c>
      <c r="V432">
        <f t="shared" si="76"/>
        <v>103</v>
      </c>
      <c r="W432">
        <f t="shared" si="77"/>
        <v>60</v>
      </c>
    </row>
    <row r="433" spans="1:23" x14ac:dyDescent="0.2">
      <c r="A433" t="s">
        <v>2013</v>
      </c>
      <c r="B433" t="s">
        <v>831</v>
      </c>
      <c r="C433">
        <f t="shared" si="78"/>
        <v>10</v>
      </c>
      <c r="D433">
        <f t="shared" si="79"/>
        <v>110</v>
      </c>
      <c r="E433">
        <f t="shared" si="80"/>
        <v>49</v>
      </c>
      <c r="G433" t="s">
        <v>1494</v>
      </c>
      <c r="H433" t="s">
        <v>624</v>
      </c>
      <c r="I433">
        <f t="shared" si="72"/>
        <v>15</v>
      </c>
      <c r="J433">
        <f t="shared" si="73"/>
        <v>145</v>
      </c>
      <c r="K433">
        <f t="shared" si="74"/>
        <v>13</v>
      </c>
      <c r="S433" t="s">
        <v>2013</v>
      </c>
      <c r="T433" t="s">
        <v>2356</v>
      </c>
      <c r="U433">
        <f t="shared" si="75"/>
        <v>5</v>
      </c>
      <c r="V433">
        <f t="shared" si="76"/>
        <v>104</v>
      </c>
      <c r="W433">
        <f t="shared" si="77"/>
        <v>61</v>
      </c>
    </row>
    <row r="434" spans="1:23" x14ac:dyDescent="0.2">
      <c r="A434" t="s">
        <v>2013</v>
      </c>
      <c r="B434" t="s">
        <v>831</v>
      </c>
      <c r="C434">
        <f t="shared" si="78"/>
        <v>10</v>
      </c>
      <c r="D434">
        <f t="shared" si="79"/>
        <v>110</v>
      </c>
      <c r="E434">
        <f t="shared" si="80"/>
        <v>49</v>
      </c>
      <c r="G434" t="s">
        <v>1494</v>
      </c>
      <c r="H434" t="s">
        <v>624</v>
      </c>
      <c r="I434">
        <f t="shared" si="72"/>
        <v>15</v>
      </c>
      <c r="J434">
        <f t="shared" si="73"/>
        <v>145</v>
      </c>
      <c r="K434">
        <f t="shared" si="74"/>
        <v>13</v>
      </c>
      <c r="S434" t="s">
        <v>2013</v>
      </c>
      <c r="T434" t="s">
        <v>2356</v>
      </c>
      <c r="U434">
        <f t="shared" si="75"/>
        <v>5</v>
      </c>
      <c r="V434">
        <f t="shared" si="76"/>
        <v>104</v>
      </c>
      <c r="W434">
        <f t="shared" si="77"/>
        <v>61</v>
      </c>
    </row>
    <row r="435" spans="1:23" x14ac:dyDescent="0.2">
      <c r="A435" t="s">
        <v>2013</v>
      </c>
      <c r="B435" t="s">
        <v>831</v>
      </c>
      <c r="C435">
        <f t="shared" si="78"/>
        <v>10</v>
      </c>
      <c r="D435">
        <f t="shared" si="79"/>
        <v>110</v>
      </c>
      <c r="E435">
        <f t="shared" si="80"/>
        <v>49</v>
      </c>
      <c r="G435" t="s">
        <v>1494</v>
      </c>
      <c r="H435" t="s">
        <v>624</v>
      </c>
      <c r="I435">
        <f t="shared" si="72"/>
        <v>15</v>
      </c>
      <c r="J435">
        <f t="shared" si="73"/>
        <v>145</v>
      </c>
      <c r="K435">
        <f t="shared" si="74"/>
        <v>13</v>
      </c>
      <c r="S435" t="s">
        <v>2013</v>
      </c>
      <c r="T435" t="s">
        <v>2356</v>
      </c>
      <c r="U435">
        <f t="shared" si="75"/>
        <v>5</v>
      </c>
      <c r="V435">
        <f t="shared" si="76"/>
        <v>104</v>
      </c>
      <c r="W435">
        <f t="shared" si="77"/>
        <v>61</v>
      </c>
    </row>
    <row r="436" spans="1:23" x14ac:dyDescent="0.2">
      <c r="A436" t="s">
        <v>2013</v>
      </c>
      <c r="B436" t="s">
        <v>831</v>
      </c>
      <c r="C436">
        <f t="shared" si="78"/>
        <v>10</v>
      </c>
      <c r="D436">
        <f t="shared" si="79"/>
        <v>110</v>
      </c>
      <c r="E436">
        <f t="shared" si="80"/>
        <v>49</v>
      </c>
      <c r="G436" t="s">
        <v>1494</v>
      </c>
      <c r="H436" t="s">
        <v>624</v>
      </c>
      <c r="I436">
        <f t="shared" si="72"/>
        <v>15</v>
      </c>
      <c r="J436">
        <f t="shared" si="73"/>
        <v>145</v>
      </c>
      <c r="K436">
        <f t="shared" si="74"/>
        <v>13</v>
      </c>
      <c r="S436" t="s">
        <v>2013</v>
      </c>
      <c r="T436" t="s">
        <v>2356</v>
      </c>
      <c r="U436">
        <f t="shared" si="75"/>
        <v>5</v>
      </c>
      <c r="V436">
        <f t="shared" si="76"/>
        <v>104</v>
      </c>
      <c r="W436">
        <f t="shared" si="77"/>
        <v>61</v>
      </c>
    </row>
    <row r="437" spans="1:23" x14ac:dyDescent="0.2">
      <c r="A437" t="s">
        <v>2013</v>
      </c>
      <c r="B437" t="s">
        <v>831</v>
      </c>
      <c r="C437">
        <f t="shared" si="78"/>
        <v>10</v>
      </c>
      <c r="D437">
        <f t="shared" si="79"/>
        <v>110</v>
      </c>
      <c r="E437">
        <f t="shared" si="80"/>
        <v>49</v>
      </c>
      <c r="G437" t="s">
        <v>1494</v>
      </c>
      <c r="H437" t="s">
        <v>624</v>
      </c>
      <c r="I437">
        <f t="shared" si="72"/>
        <v>15</v>
      </c>
      <c r="J437">
        <f t="shared" si="73"/>
        <v>145</v>
      </c>
      <c r="K437">
        <f t="shared" si="74"/>
        <v>13</v>
      </c>
      <c r="S437" t="s">
        <v>2013</v>
      </c>
      <c r="T437" t="s">
        <v>2378</v>
      </c>
      <c r="U437">
        <f t="shared" si="75"/>
        <v>5</v>
      </c>
      <c r="V437">
        <f t="shared" si="76"/>
        <v>105</v>
      </c>
      <c r="W437">
        <f t="shared" si="77"/>
        <v>62</v>
      </c>
    </row>
    <row r="438" spans="1:23" x14ac:dyDescent="0.2">
      <c r="A438" t="s">
        <v>2013</v>
      </c>
      <c r="B438" t="s">
        <v>833</v>
      </c>
      <c r="C438">
        <f t="shared" si="78"/>
        <v>10</v>
      </c>
      <c r="D438">
        <f t="shared" si="79"/>
        <v>111</v>
      </c>
      <c r="E438">
        <f t="shared" si="80"/>
        <v>50</v>
      </c>
      <c r="G438" t="s">
        <v>2049</v>
      </c>
      <c r="H438" t="s">
        <v>2052</v>
      </c>
      <c r="I438">
        <f t="shared" si="72"/>
        <v>16</v>
      </c>
      <c r="J438">
        <f t="shared" si="73"/>
        <v>146</v>
      </c>
      <c r="K438">
        <f t="shared" si="74"/>
        <v>1</v>
      </c>
      <c r="S438" t="s">
        <v>2013</v>
      </c>
      <c r="T438" t="s">
        <v>2378</v>
      </c>
      <c r="U438">
        <f t="shared" si="75"/>
        <v>5</v>
      </c>
      <c r="V438">
        <f t="shared" si="76"/>
        <v>105</v>
      </c>
      <c r="W438">
        <f t="shared" si="77"/>
        <v>62</v>
      </c>
    </row>
    <row r="439" spans="1:23" x14ac:dyDescent="0.2">
      <c r="A439" t="s">
        <v>2013</v>
      </c>
      <c r="B439" t="s">
        <v>833</v>
      </c>
      <c r="C439">
        <f t="shared" si="78"/>
        <v>10</v>
      </c>
      <c r="D439">
        <f t="shared" si="79"/>
        <v>111</v>
      </c>
      <c r="E439">
        <f t="shared" si="80"/>
        <v>50</v>
      </c>
      <c r="G439" t="s">
        <v>2135</v>
      </c>
      <c r="H439" t="s">
        <v>2137</v>
      </c>
      <c r="I439">
        <f t="shared" si="72"/>
        <v>17</v>
      </c>
      <c r="J439">
        <f t="shared" si="73"/>
        <v>147</v>
      </c>
      <c r="K439">
        <f t="shared" si="74"/>
        <v>1</v>
      </c>
      <c r="S439" t="s">
        <v>2013</v>
      </c>
      <c r="T439" t="s">
        <v>2378</v>
      </c>
      <c r="U439">
        <f t="shared" si="75"/>
        <v>5</v>
      </c>
      <c r="V439">
        <f t="shared" si="76"/>
        <v>105</v>
      </c>
      <c r="W439">
        <f t="shared" si="77"/>
        <v>62</v>
      </c>
    </row>
    <row r="440" spans="1:23" x14ac:dyDescent="0.2">
      <c r="A440" t="s">
        <v>2013</v>
      </c>
      <c r="B440" t="s">
        <v>833</v>
      </c>
      <c r="C440">
        <f t="shared" si="78"/>
        <v>10</v>
      </c>
      <c r="D440">
        <f t="shared" si="79"/>
        <v>111</v>
      </c>
      <c r="E440">
        <f t="shared" si="80"/>
        <v>50</v>
      </c>
      <c r="G440" t="s">
        <v>2135</v>
      </c>
      <c r="H440" t="s">
        <v>2137</v>
      </c>
      <c r="I440">
        <f t="shared" si="72"/>
        <v>17</v>
      </c>
      <c r="J440">
        <f t="shared" si="73"/>
        <v>147</v>
      </c>
      <c r="K440">
        <f t="shared" si="74"/>
        <v>1</v>
      </c>
      <c r="S440" t="s">
        <v>2013</v>
      </c>
      <c r="T440" t="s">
        <v>2378</v>
      </c>
      <c r="U440">
        <f t="shared" si="75"/>
        <v>5</v>
      </c>
      <c r="V440">
        <f t="shared" si="76"/>
        <v>105</v>
      </c>
      <c r="W440">
        <f t="shared" si="77"/>
        <v>62</v>
      </c>
    </row>
    <row r="441" spans="1:23" x14ac:dyDescent="0.2">
      <c r="A441" t="s">
        <v>2013</v>
      </c>
      <c r="B441" t="s">
        <v>833</v>
      </c>
      <c r="C441">
        <f t="shared" si="78"/>
        <v>10</v>
      </c>
      <c r="D441">
        <f t="shared" si="79"/>
        <v>111</v>
      </c>
      <c r="E441">
        <f t="shared" si="80"/>
        <v>50</v>
      </c>
      <c r="G441" t="s">
        <v>2135</v>
      </c>
      <c r="H441" t="s">
        <v>2137</v>
      </c>
      <c r="I441">
        <f t="shared" si="72"/>
        <v>17</v>
      </c>
      <c r="J441">
        <f t="shared" si="73"/>
        <v>147</v>
      </c>
      <c r="K441">
        <f t="shared" si="74"/>
        <v>1</v>
      </c>
      <c r="S441" t="s">
        <v>2013</v>
      </c>
      <c r="T441" t="s">
        <v>2382</v>
      </c>
      <c r="U441">
        <f t="shared" si="75"/>
        <v>5</v>
      </c>
      <c r="V441">
        <f t="shared" si="76"/>
        <v>106</v>
      </c>
      <c r="W441">
        <f t="shared" si="77"/>
        <v>63</v>
      </c>
    </row>
    <row r="442" spans="1:23" x14ac:dyDescent="0.2">
      <c r="A442" t="s">
        <v>2013</v>
      </c>
      <c r="B442" t="s">
        <v>833</v>
      </c>
      <c r="C442">
        <f t="shared" si="78"/>
        <v>10</v>
      </c>
      <c r="D442">
        <f t="shared" si="79"/>
        <v>111</v>
      </c>
      <c r="E442">
        <f t="shared" si="80"/>
        <v>50</v>
      </c>
      <c r="G442" t="s">
        <v>2135</v>
      </c>
      <c r="H442" t="s">
        <v>2585</v>
      </c>
      <c r="I442">
        <f t="shared" si="72"/>
        <v>17</v>
      </c>
      <c r="J442">
        <f t="shared" si="73"/>
        <v>148</v>
      </c>
      <c r="K442">
        <f t="shared" si="74"/>
        <v>2</v>
      </c>
      <c r="S442" t="s">
        <v>2013</v>
      </c>
      <c r="T442" t="s">
        <v>2382</v>
      </c>
      <c r="U442">
        <f t="shared" si="75"/>
        <v>5</v>
      </c>
      <c r="V442">
        <f t="shared" si="76"/>
        <v>106</v>
      </c>
      <c r="W442">
        <f t="shared" si="77"/>
        <v>63</v>
      </c>
    </row>
    <row r="443" spans="1:23" x14ac:dyDescent="0.2">
      <c r="A443" t="s">
        <v>2013</v>
      </c>
      <c r="B443" t="s">
        <v>833</v>
      </c>
      <c r="C443">
        <f t="shared" si="78"/>
        <v>10</v>
      </c>
      <c r="D443">
        <f t="shared" si="79"/>
        <v>111</v>
      </c>
      <c r="E443">
        <f t="shared" si="80"/>
        <v>50</v>
      </c>
      <c r="G443" t="s">
        <v>2135</v>
      </c>
      <c r="H443" t="s">
        <v>2585</v>
      </c>
      <c r="I443">
        <f t="shared" si="72"/>
        <v>17</v>
      </c>
      <c r="J443">
        <f t="shared" si="73"/>
        <v>148</v>
      </c>
      <c r="K443">
        <f t="shared" si="74"/>
        <v>2</v>
      </c>
      <c r="S443" t="s">
        <v>2013</v>
      </c>
      <c r="T443" t="s">
        <v>2382</v>
      </c>
      <c r="U443">
        <f t="shared" si="75"/>
        <v>5</v>
      </c>
      <c r="V443">
        <f t="shared" si="76"/>
        <v>106</v>
      </c>
      <c r="W443">
        <f t="shared" si="77"/>
        <v>63</v>
      </c>
    </row>
    <row r="444" spans="1:23" x14ac:dyDescent="0.2">
      <c r="A444" t="s">
        <v>2013</v>
      </c>
      <c r="B444" t="s">
        <v>833</v>
      </c>
      <c r="C444">
        <f t="shared" si="78"/>
        <v>10</v>
      </c>
      <c r="D444">
        <f t="shared" si="79"/>
        <v>111</v>
      </c>
      <c r="E444">
        <f t="shared" si="80"/>
        <v>50</v>
      </c>
      <c r="G444" t="s">
        <v>2135</v>
      </c>
      <c r="H444" t="s">
        <v>2585</v>
      </c>
      <c r="I444">
        <f t="shared" si="72"/>
        <v>17</v>
      </c>
      <c r="J444">
        <f t="shared" si="73"/>
        <v>148</v>
      </c>
      <c r="K444">
        <f t="shared" si="74"/>
        <v>2</v>
      </c>
      <c r="S444" t="s">
        <v>2013</v>
      </c>
      <c r="T444" t="s">
        <v>2382</v>
      </c>
      <c r="U444">
        <f t="shared" si="75"/>
        <v>5</v>
      </c>
      <c r="V444">
        <f t="shared" si="76"/>
        <v>106</v>
      </c>
      <c r="W444">
        <f t="shared" si="77"/>
        <v>63</v>
      </c>
    </row>
    <row r="445" spans="1:23" x14ac:dyDescent="0.2">
      <c r="A445" t="s">
        <v>2013</v>
      </c>
      <c r="B445" t="s">
        <v>833</v>
      </c>
      <c r="C445">
        <f t="shared" si="78"/>
        <v>10</v>
      </c>
      <c r="D445">
        <f t="shared" si="79"/>
        <v>111</v>
      </c>
      <c r="E445">
        <f t="shared" si="80"/>
        <v>50</v>
      </c>
      <c r="G445" t="s">
        <v>2135</v>
      </c>
      <c r="H445" t="s">
        <v>2585</v>
      </c>
      <c r="I445">
        <f t="shared" si="72"/>
        <v>17</v>
      </c>
      <c r="J445">
        <f t="shared" si="73"/>
        <v>148</v>
      </c>
      <c r="K445">
        <f t="shared" si="74"/>
        <v>2</v>
      </c>
      <c r="S445" t="s">
        <v>2013</v>
      </c>
      <c r="T445" t="s">
        <v>182</v>
      </c>
      <c r="U445">
        <f t="shared" si="75"/>
        <v>5</v>
      </c>
      <c r="V445">
        <f t="shared" si="76"/>
        <v>107</v>
      </c>
      <c r="W445">
        <f t="shared" si="77"/>
        <v>64</v>
      </c>
    </row>
    <row r="446" spans="1:23" x14ac:dyDescent="0.2">
      <c r="A446" t="s">
        <v>2013</v>
      </c>
      <c r="B446" t="s">
        <v>721</v>
      </c>
      <c r="C446">
        <f t="shared" si="78"/>
        <v>10</v>
      </c>
      <c r="D446">
        <f t="shared" si="79"/>
        <v>112</v>
      </c>
      <c r="E446">
        <f t="shared" si="80"/>
        <v>51</v>
      </c>
      <c r="G446" t="s">
        <v>2135</v>
      </c>
      <c r="H446" t="s">
        <v>2585</v>
      </c>
      <c r="I446">
        <f t="shared" si="72"/>
        <v>17</v>
      </c>
      <c r="J446">
        <f t="shared" si="73"/>
        <v>148</v>
      </c>
      <c r="K446">
        <f t="shared" si="74"/>
        <v>2</v>
      </c>
      <c r="S446" t="s">
        <v>2013</v>
      </c>
      <c r="T446" t="s">
        <v>182</v>
      </c>
      <c r="U446">
        <f t="shared" si="75"/>
        <v>5</v>
      </c>
      <c r="V446">
        <f t="shared" si="76"/>
        <v>107</v>
      </c>
      <c r="W446">
        <f t="shared" si="77"/>
        <v>64</v>
      </c>
    </row>
    <row r="447" spans="1:23" x14ac:dyDescent="0.2">
      <c r="A447" t="s">
        <v>2013</v>
      </c>
      <c r="B447" t="s">
        <v>721</v>
      </c>
      <c r="C447">
        <f t="shared" si="78"/>
        <v>10</v>
      </c>
      <c r="D447">
        <f t="shared" si="79"/>
        <v>112</v>
      </c>
      <c r="E447">
        <f t="shared" si="80"/>
        <v>51</v>
      </c>
      <c r="G447" t="s">
        <v>2135</v>
      </c>
      <c r="H447" t="s">
        <v>2585</v>
      </c>
      <c r="I447">
        <f t="shared" si="72"/>
        <v>17</v>
      </c>
      <c r="J447">
        <f t="shared" si="73"/>
        <v>148</v>
      </c>
      <c r="K447">
        <f t="shared" si="74"/>
        <v>2</v>
      </c>
      <c r="S447" t="s">
        <v>2013</v>
      </c>
      <c r="T447" t="s">
        <v>1443</v>
      </c>
      <c r="U447">
        <f t="shared" si="75"/>
        <v>5</v>
      </c>
      <c r="V447">
        <f t="shared" si="76"/>
        <v>108</v>
      </c>
      <c r="W447">
        <f t="shared" si="77"/>
        <v>65</v>
      </c>
    </row>
    <row r="448" spans="1:23" x14ac:dyDescent="0.2">
      <c r="A448" t="s">
        <v>2013</v>
      </c>
      <c r="B448" t="s">
        <v>721</v>
      </c>
      <c r="C448">
        <f t="shared" si="78"/>
        <v>10</v>
      </c>
      <c r="D448">
        <f t="shared" si="79"/>
        <v>112</v>
      </c>
      <c r="E448">
        <f t="shared" si="80"/>
        <v>51</v>
      </c>
      <c r="G448" t="s">
        <v>2135</v>
      </c>
      <c r="H448" t="s">
        <v>2575</v>
      </c>
      <c r="I448">
        <f t="shared" si="72"/>
        <v>17</v>
      </c>
      <c r="J448">
        <f t="shared" si="73"/>
        <v>149</v>
      </c>
      <c r="K448">
        <f t="shared" si="74"/>
        <v>3</v>
      </c>
      <c r="S448" t="s">
        <v>2013</v>
      </c>
      <c r="T448" t="s">
        <v>1443</v>
      </c>
      <c r="U448">
        <f t="shared" si="75"/>
        <v>5</v>
      </c>
      <c r="V448">
        <f t="shared" si="76"/>
        <v>108</v>
      </c>
      <c r="W448">
        <f t="shared" si="77"/>
        <v>65</v>
      </c>
    </row>
    <row r="449" spans="1:23" x14ac:dyDescent="0.2">
      <c r="A449" t="s">
        <v>2013</v>
      </c>
      <c r="B449" t="s">
        <v>721</v>
      </c>
      <c r="C449">
        <f t="shared" si="78"/>
        <v>10</v>
      </c>
      <c r="D449">
        <f t="shared" si="79"/>
        <v>112</v>
      </c>
      <c r="E449">
        <f t="shared" si="80"/>
        <v>51</v>
      </c>
      <c r="G449" t="s">
        <v>2135</v>
      </c>
      <c r="H449" t="s">
        <v>2575</v>
      </c>
      <c r="I449">
        <f t="shared" si="72"/>
        <v>17</v>
      </c>
      <c r="J449">
        <f t="shared" si="73"/>
        <v>149</v>
      </c>
      <c r="K449">
        <f t="shared" si="74"/>
        <v>3</v>
      </c>
      <c r="S449" t="s">
        <v>2013</v>
      </c>
      <c r="T449" t="s">
        <v>1443</v>
      </c>
      <c r="U449">
        <f t="shared" si="75"/>
        <v>5</v>
      </c>
      <c r="V449">
        <f t="shared" si="76"/>
        <v>108</v>
      </c>
      <c r="W449">
        <f t="shared" si="77"/>
        <v>65</v>
      </c>
    </row>
    <row r="450" spans="1:23" x14ac:dyDescent="0.2">
      <c r="A450" t="s">
        <v>2013</v>
      </c>
      <c r="B450" t="s">
        <v>721</v>
      </c>
      <c r="C450">
        <f t="shared" si="78"/>
        <v>10</v>
      </c>
      <c r="D450">
        <f t="shared" si="79"/>
        <v>112</v>
      </c>
      <c r="E450">
        <f t="shared" si="80"/>
        <v>51</v>
      </c>
      <c r="G450" t="s">
        <v>2135</v>
      </c>
      <c r="H450" t="s">
        <v>2575</v>
      </c>
      <c r="I450">
        <f t="shared" si="72"/>
        <v>17</v>
      </c>
      <c r="J450">
        <f t="shared" si="73"/>
        <v>149</v>
      </c>
      <c r="K450">
        <f t="shared" si="74"/>
        <v>3</v>
      </c>
      <c r="S450" t="s">
        <v>2013</v>
      </c>
      <c r="T450" t="s">
        <v>1445</v>
      </c>
      <c r="U450">
        <f t="shared" si="75"/>
        <v>5</v>
      </c>
      <c r="V450">
        <f t="shared" si="76"/>
        <v>109</v>
      </c>
      <c r="W450">
        <f t="shared" si="77"/>
        <v>66</v>
      </c>
    </row>
    <row r="451" spans="1:23" x14ac:dyDescent="0.2">
      <c r="A451" t="s">
        <v>2013</v>
      </c>
      <c r="B451" t="s">
        <v>2649</v>
      </c>
      <c r="C451">
        <f t="shared" si="78"/>
        <v>10</v>
      </c>
      <c r="D451">
        <f t="shared" si="79"/>
        <v>113</v>
      </c>
      <c r="E451">
        <f t="shared" si="80"/>
        <v>52</v>
      </c>
      <c r="G451" t="s">
        <v>2135</v>
      </c>
      <c r="H451" t="s">
        <v>930</v>
      </c>
      <c r="I451">
        <f t="shared" si="72"/>
        <v>17</v>
      </c>
      <c r="J451">
        <f t="shared" si="73"/>
        <v>150</v>
      </c>
      <c r="K451">
        <f t="shared" si="74"/>
        <v>4</v>
      </c>
      <c r="S451" t="s">
        <v>2013</v>
      </c>
      <c r="T451" t="s">
        <v>1445</v>
      </c>
      <c r="U451">
        <f t="shared" si="75"/>
        <v>5</v>
      </c>
      <c r="V451">
        <f t="shared" si="76"/>
        <v>109</v>
      </c>
      <c r="W451">
        <f t="shared" si="77"/>
        <v>66</v>
      </c>
    </row>
    <row r="452" spans="1:23" x14ac:dyDescent="0.2">
      <c r="A452" t="s">
        <v>2013</v>
      </c>
      <c r="B452" t="s">
        <v>2649</v>
      </c>
      <c r="C452">
        <f t="shared" si="78"/>
        <v>10</v>
      </c>
      <c r="D452">
        <f t="shared" si="79"/>
        <v>113</v>
      </c>
      <c r="E452">
        <f t="shared" si="80"/>
        <v>52</v>
      </c>
      <c r="G452" t="s">
        <v>2135</v>
      </c>
      <c r="H452" t="s">
        <v>930</v>
      </c>
      <c r="I452">
        <f t="shared" ref="I452:I515" si="81">IF(G452=G451,I451,I451+1)</f>
        <v>17</v>
      </c>
      <c r="J452">
        <f t="shared" ref="J452:J515" si="82">IF(H452=H451,J451,J451+1)</f>
        <v>150</v>
      </c>
      <c r="K452">
        <f t="shared" ref="K452:K515" si="83">IF(G452=G451,IF(H452=H451,K451,K451+1),1)</f>
        <v>4</v>
      </c>
      <c r="S452" t="s">
        <v>2013</v>
      </c>
      <c r="T452" t="s">
        <v>1445</v>
      </c>
      <c r="U452">
        <f t="shared" ref="U452:U515" si="84">IF(S452=S451,U451,U451+1)</f>
        <v>5</v>
      </c>
      <c r="V452">
        <f t="shared" ref="V452:V515" si="85">IF(T452=T451,V451,V451+1)</f>
        <v>109</v>
      </c>
      <c r="W452">
        <f t="shared" ref="W452:W515" si="86">IF(S452=S451,IF(T452=T451,W451,W451+1),1)</f>
        <v>66</v>
      </c>
    </row>
    <row r="453" spans="1:23" x14ac:dyDescent="0.2">
      <c r="A453" t="s">
        <v>2013</v>
      </c>
      <c r="B453" t="s">
        <v>2649</v>
      </c>
      <c r="C453">
        <f t="shared" ref="C453:C516" si="87">IF(A453=A452,C452,C452+1)</f>
        <v>10</v>
      </c>
      <c r="D453">
        <f t="shared" ref="D453:D516" si="88">IF(B453=B452,D452,D452+1)</f>
        <v>113</v>
      </c>
      <c r="E453">
        <f t="shared" ref="E453:E516" si="89">IF(A453=A452,IF(B453=B452,E452,E452+1),1)</f>
        <v>52</v>
      </c>
      <c r="G453" t="s">
        <v>2135</v>
      </c>
      <c r="H453" t="s">
        <v>930</v>
      </c>
      <c r="I453">
        <f t="shared" si="81"/>
        <v>17</v>
      </c>
      <c r="J453">
        <f t="shared" si="82"/>
        <v>150</v>
      </c>
      <c r="K453">
        <f t="shared" si="83"/>
        <v>4</v>
      </c>
      <c r="S453" t="s">
        <v>2013</v>
      </c>
      <c r="T453" t="s">
        <v>1447</v>
      </c>
      <c r="U453">
        <f t="shared" si="84"/>
        <v>5</v>
      </c>
      <c r="V453">
        <f t="shared" si="85"/>
        <v>110</v>
      </c>
      <c r="W453">
        <f t="shared" si="86"/>
        <v>67</v>
      </c>
    </row>
    <row r="454" spans="1:23" x14ac:dyDescent="0.2">
      <c r="A454" t="s">
        <v>2013</v>
      </c>
      <c r="B454" t="s">
        <v>2649</v>
      </c>
      <c r="C454">
        <f t="shared" si="87"/>
        <v>10</v>
      </c>
      <c r="D454">
        <f t="shared" si="88"/>
        <v>113</v>
      </c>
      <c r="E454">
        <f t="shared" si="89"/>
        <v>52</v>
      </c>
      <c r="G454" t="s">
        <v>2135</v>
      </c>
      <c r="H454" t="s">
        <v>317</v>
      </c>
      <c r="I454">
        <f t="shared" si="81"/>
        <v>17</v>
      </c>
      <c r="J454">
        <f t="shared" si="82"/>
        <v>151</v>
      </c>
      <c r="K454">
        <f t="shared" si="83"/>
        <v>5</v>
      </c>
      <c r="S454" t="s">
        <v>2013</v>
      </c>
      <c r="T454" t="s">
        <v>1447</v>
      </c>
      <c r="U454">
        <f t="shared" si="84"/>
        <v>5</v>
      </c>
      <c r="V454">
        <f t="shared" si="85"/>
        <v>110</v>
      </c>
      <c r="W454">
        <f t="shared" si="86"/>
        <v>67</v>
      </c>
    </row>
    <row r="455" spans="1:23" x14ac:dyDescent="0.2">
      <c r="A455" t="s">
        <v>2013</v>
      </c>
      <c r="B455" t="s">
        <v>723</v>
      </c>
      <c r="C455">
        <f t="shared" si="87"/>
        <v>10</v>
      </c>
      <c r="D455">
        <f t="shared" si="88"/>
        <v>114</v>
      </c>
      <c r="E455">
        <f t="shared" si="89"/>
        <v>53</v>
      </c>
      <c r="G455" t="s">
        <v>2135</v>
      </c>
      <c r="H455" t="s">
        <v>317</v>
      </c>
      <c r="I455">
        <f t="shared" si="81"/>
        <v>17</v>
      </c>
      <c r="J455">
        <f t="shared" si="82"/>
        <v>151</v>
      </c>
      <c r="K455">
        <f t="shared" si="83"/>
        <v>5</v>
      </c>
      <c r="S455" t="s">
        <v>2013</v>
      </c>
      <c r="T455" t="s">
        <v>1447</v>
      </c>
      <c r="U455">
        <f t="shared" si="84"/>
        <v>5</v>
      </c>
      <c r="V455">
        <f t="shared" si="85"/>
        <v>110</v>
      </c>
      <c r="W455">
        <f t="shared" si="86"/>
        <v>67</v>
      </c>
    </row>
    <row r="456" spans="1:23" x14ac:dyDescent="0.2">
      <c r="A456" t="s">
        <v>2013</v>
      </c>
      <c r="B456" t="s">
        <v>723</v>
      </c>
      <c r="C456">
        <f t="shared" si="87"/>
        <v>10</v>
      </c>
      <c r="D456">
        <f t="shared" si="88"/>
        <v>114</v>
      </c>
      <c r="E456">
        <f t="shared" si="89"/>
        <v>53</v>
      </c>
      <c r="G456" t="s">
        <v>2135</v>
      </c>
      <c r="H456" t="s">
        <v>317</v>
      </c>
      <c r="I456">
        <f t="shared" si="81"/>
        <v>17</v>
      </c>
      <c r="J456">
        <f t="shared" si="82"/>
        <v>151</v>
      </c>
      <c r="K456">
        <f t="shared" si="83"/>
        <v>5</v>
      </c>
      <c r="S456" t="s">
        <v>2013</v>
      </c>
      <c r="T456" t="s">
        <v>1447</v>
      </c>
      <c r="U456">
        <f t="shared" si="84"/>
        <v>5</v>
      </c>
      <c r="V456">
        <f t="shared" si="85"/>
        <v>110</v>
      </c>
      <c r="W456">
        <f t="shared" si="86"/>
        <v>67</v>
      </c>
    </row>
    <row r="457" spans="1:23" x14ac:dyDescent="0.2">
      <c r="A457" t="s">
        <v>2013</v>
      </c>
      <c r="B457" t="s">
        <v>723</v>
      </c>
      <c r="C457">
        <f t="shared" si="87"/>
        <v>10</v>
      </c>
      <c r="D457">
        <f t="shared" si="88"/>
        <v>114</v>
      </c>
      <c r="E457">
        <f t="shared" si="89"/>
        <v>53</v>
      </c>
      <c r="G457" t="s">
        <v>2135</v>
      </c>
      <c r="H457" t="s">
        <v>317</v>
      </c>
      <c r="I457">
        <f t="shared" si="81"/>
        <v>17</v>
      </c>
      <c r="J457">
        <f t="shared" si="82"/>
        <v>151</v>
      </c>
      <c r="K457">
        <f t="shared" si="83"/>
        <v>5</v>
      </c>
      <c r="S457" t="s">
        <v>2013</v>
      </c>
      <c r="T457" t="s">
        <v>1447</v>
      </c>
      <c r="U457">
        <f t="shared" si="84"/>
        <v>5</v>
      </c>
      <c r="V457">
        <f t="shared" si="85"/>
        <v>110</v>
      </c>
      <c r="W457">
        <f t="shared" si="86"/>
        <v>67</v>
      </c>
    </row>
    <row r="458" spans="1:23" x14ac:dyDescent="0.2">
      <c r="A458" t="s">
        <v>2013</v>
      </c>
      <c r="B458" t="s">
        <v>723</v>
      </c>
      <c r="C458">
        <f t="shared" si="87"/>
        <v>10</v>
      </c>
      <c r="D458">
        <f t="shared" si="88"/>
        <v>114</v>
      </c>
      <c r="E458">
        <f t="shared" si="89"/>
        <v>53</v>
      </c>
      <c r="G458" t="s">
        <v>2135</v>
      </c>
      <c r="H458" t="s">
        <v>317</v>
      </c>
      <c r="I458">
        <f t="shared" si="81"/>
        <v>17</v>
      </c>
      <c r="J458">
        <f t="shared" si="82"/>
        <v>151</v>
      </c>
      <c r="K458">
        <f t="shared" si="83"/>
        <v>5</v>
      </c>
      <c r="S458" t="s">
        <v>2013</v>
      </c>
      <c r="T458" t="s">
        <v>1447</v>
      </c>
      <c r="U458">
        <f t="shared" si="84"/>
        <v>5</v>
      </c>
      <c r="V458">
        <f t="shared" si="85"/>
        <v>110</v>
      </c>
      <c r="W458">
        <f t="shared" si="86"/>
        <v>67</v>
      </c>
    </row>
    <row r="459" spans="1:23" x14ac:dyDescent="0.2">
      <c r="A459" t="s">
        <v>2013</v>
      </c>
      <c r="B459" t="s">
        <v>2650</v>
      </c>
      <c r="C459">
        <f t="shared" si="87"/>
        <v>10</v>
      </c>
      <c r="D459">
        <f t="shared" si="88"/>
        <v>115</v>
      </c>
      <c r="E459">
        <f t="shared" si="89"/>
        <v>54</v>
      </c>
      <c r="G459" t="s">
        <v>2135</v>
      </c>
      <c r="H459" t="s">
        <v>317</v>
      </c>
      <c r="I459">
        <f t="shared" si="81"/>
        <v>17</v>
      </c>
      <c r="J459">
        <f t="shared" si="82"/>
        <v>151</v>
      </c>
      <c r="K459">
        <f t="shared" si="83"/>
        <v>5</v>
      </c>
      <c r="S459" t="s">
        <v>2013</v>
      </c>
      <c r="T459" t="s">
        <v>1447</v>
      </c>
      <c r="U459">
        <f t="shared" si="84"/>
        <v>5</v>
      </c>
      <c r="V459">
        <f t="shared" si="85"/>
        <v>110</v>
      </c>
      <c r="W459">
        <f t="shared" si="86"/>
        <v>67</v>
      </c>
    </row>
    <row r="460" spans="1:23" x14ac:dyDescent="0.2">
      <c r="A460" t="s">
        <v>2013</v>
      </c>
      <c r="B460" t="s">
        <v>2650</v>
      </c>
      <c r="C460">
        <f t="shared" si="87"/>
        <v>10</v>
      </c>
      <c r="D460">
        <f t="shared" si="88"/>
        <v>115</v>
      </c>
      <c r="E460">
        <f t="shared" si="89"/>
        <v>54</v>
      </c>
      <c r="G460" t="s">
        <v>2135</v>
      </c>
      <c r="H460" t="s">
        <v>317</v>
      </c>
      <c r="I460">
        <f t="shared" si="81"/>
        <v>17</v>
      </c>
      <c r="J460">
        <f t="shared" si="82"/>
        <v>151</v>
      </c>
      <c r="K460">
        <f t="shared" si="83"/>
        <v>5</v>
      </c>
      <c r="S460" t="s">
        <v>2013</v>
      </c>
      <c r="T460" t="s">
        <v>763</v>
      </c>
      <c r="U460">
        <f t="shared" si="84"/>
        <v>5</v>
      </c>
      <c r="V460">
        <f t="shared" si="85"/>
        <v>111</v>
      </c>
      <c r="W460">
        <f t="shared" si="86"/>
        <v>68</v>
      </c>
    </row>
    <row r="461" spans="1:23" x14ac:dyDescent="0.2">
      <c r="A461" t="s">
        <v>2013</v>
      </c>
      <c r="B461" t="s">
        <v>2650</v>
      </c>
      <c r="C461">
        <f t="shared" si="87"/>
        <v>10</v>
      </c>
      <c r="D461">
        <f t="shared" si="88"/>
        <v>115</v>
      </c>
      <c r="E461">
        <f t="shared" si="89"/>
        <v>54</v>
      </c>
      <c r="G461" t="s">
        <v>2135</v>
      </c>
      <c r="H461" t="s">
        <v>317</v>
      </c>
      <c r="I461">
        <f t="shared" si="81"/>
        <v>17</v>
      </c>
      <c r="J461">
        <f t="shared" si="82"/>
        <v>151</v>
      </c>
      <c r="K461">
        <f t="shared" si="83"/>
        <v>5</v>
      </c>
      <c r="S461" t="s">
        <v>2013</v>
      </c>
      <c r="T461" t="s">
        <v>763</v>
      </c>
      <c r="U461">
        <f t="shared" si="84"/>
        <v>5</v>
      </c>
      <c r="V461">
        <f t="shared" si="85"/>
        <v>111</v>
      </c>
      <c r="W461">
        <f t="shared" si="86"/>
        <v>68</v>
      </c>
    </row>
    <row r="462" spans="1:23" x14ac:dyDescent="0.2">
      <c r="A462" t="s">
        <v>2013</v>
      </c>
      <c r="B462" t="s">
        <v>2650</v>
      </c>
      <c r="C462">
        <f t="shared" si="87"/>
        <v>10</v>
      </c>
      <c r="D462">
        <f t="shared" si="88"/>
        <v>115</v>
      </c>
      <c r="E462">
        <f t="shared" si="89"/>
        <v>54</v>
      </c>
      <c r="G462" t="s">
        <v>2135</v>
      </c>
      <c r="H462" t="s">
        <v>317</v>
      </c>
      <c r="I462">
        <f t="shared" si="81"/>
        <v>17</v>
      </c>
      <c r="J462">
        <f t="shared" si="82"/>
        <v>151</v>
      </c>
      <c r="K462">
        <f t="shared" si="83"/>
        <v>5</v>
      </c>
      <c r="S462" t="s">
        <v>2013</v>
      </c>
      <c r="T462" t="s">
        <v>763</v>
      </c>
      <c r="U462">
        <f t="shared" si="84"/>
        <v>5</v>
      </c>
      <c r="V462">
        <f t="shared" si="85"/>
        <v>111</v>
      </c>
      <c r="W462">
        <f t="shared" si="86"/>
        <v>68</v>
      </c>
    </row>
    <row r="463" spans="1:23" x14ac:dyDescent="0.2">
      <c r="A463" t="s">
        <v>2013</v>
      </c>
      <c r="B463" t="s">
        <v>2650</v>
      </c>
      <c r="C463">
        <f t="shared" si="87"/>
        <v>10</v>
      </c>
      <c r="D463">
        <f t="shared" si="88"/>
        <v>115</v>
      </c>
      <c r="E463">
        <f t="shared" si="89"/>
        <v>54</v>
      </c>
      <c r="G463" t="s">
        <v>2135</v>
      </c>
      <c r="H463" t="s">
        <v>317</v>
      </c>
      <c r="I463">
        <f t="shared" si="81"/>
        <v>17</v>
      </c>
      <c r="J463">
        <f t="shared" si="82"/>
        <v>151</v>
      </c>
      <c r="K463">
        <f t="shared" si="83"/>
        <v>5</v>
      </c>
      <c r="S463" t="s">
        <v>2013</v>
      </c>
      <c r="T463" t="s">
        <v>763</v>
      </c>
      <c r="U463">
        <f t="shared" si="84"/>
        <v>5</v>
      </c>
      <c r="V463">
        <f t="shared" si="85"/>
        <v>111</v>
      </c>
      <c r="W463">
        <f t="shared" si="86"/>
        <v>68</v>
      </c>
    </row>
    <row r="464" spans="1:23" x14ac:dyDescent="0.2">
      <c r="A464" t="s">
        <v>2013</v>
      </c>
      <c r="B464" t="s">
        <v>453</v>
      </c>
      <c r="C464">
        <f t="shared" si="87"/>
        <v>10</v>
      </c>
      <c r="D464">
        <f t="shared" si="88"/>
        <v>116</v>
      </c>
      <c r="E464">
        <f t="shared" si="89"/>
        <v>55</v>
      </c>
      <c r="G464" t="s">
        <v>2135</v>
      </c>
      <c r="H464" t="s">
        <v>317</v>
      </c>
      <c r="I464">
        <f t="shared" si="81"/>
        <v>17</v>
      </c>
      <c r="J464">
        <f t="shared" si="82"/>
        <v>151</v>
      </c>
      <c r="K464">
        <f t="shared" si="83"/>
        <v>5</v>
      </c>
      <c r="S464" t="s">
        <v>2013</v>
      </c>
      <c r="T464" t="s">
        <v>763</v>
      </c>
      <c r="U464">
        <f t="shared" si="84"/>
        <v>5</v>
      </c>
      <c r="V464">
        <f t="shared" si="85"/>
        <v>111</v>
      </c>
      <c r="W464">
        <f t="shared" si="86"/>
        <v>68</v>
      </c>
    </row>
    <row r="465" spans="1:23" x14ac:dyDescent="0.2">
      <c r="A465" t="s">
        <v>2013</v>
      </c>
      <c r="B465" t="s">
        <v>453</v>
      </c>
      <c r="C465">
        <f t="shared" si="87"/>
        <v>10</v>
      </c>
      <c r="D465">
        <f t="shared" si="88"/>
        <v>116</v>
      </c>
      <c r="E465">
        <f t="shared" si="89"/>
        <v>55</v>
      </c>
      <c r="G465" t="s">
        <v>2135</v>
      </c>
      <c r="H465" t="s">
        <v>317</v>
      </c>
      <c r="I465">
        <f t="shared" si="81"/>
        <v>17</v>
      </c>
      <c r="J465">
        <f t="shared" si="82"/>
        <v>151</v>
      </c>
      <c r="K465">
        <f t="shared" si="83"/>
        <v>5</v>
      </c>
      <c r="S465" t="s">
        <v>2013</v>
      </c>
      <c r="T465" t="s">
        <v>763</v>
      </c>
      <c r="U465">
        <f t="shared" si="84"/>
        <v>5</v>
      </c>
      <c r="V465">
        <f t="shared" si="85"/>
        <v>111</v>
      </c>
      <c r="W465">
        <f t="shared" si="86"/>
        <v>68</v>
      </c>
    </row>
    <row r="466" spans="1:23" x14ac:dyDescent="0.2">
      <c r="A466" t="s">
        <v>2013</v>
      </c>
      <c r="B466" t="s">
        <v>453</v>
      </c>
      <c r="C466">
        <f t="shared" si="87"/>
        <v>10</v>
      </c>
      <c r="D466">
        <f t="shared" si="88"/>
        <v>116</v>
      </c>
      <c r="E466">
        <f t="shared" si="89"/>
        <v>55</v>
      </c>
      <c r="G466" t="s">
        <v>2135</v>
      </c>
      <c r="H466" t="s">
        <v>932</v>
      </c>
      <c r="I466">
        <f t="shared" si="81"/>
        <v>17</v>
      </c>
      <c r="J466">
        <f t="shared" si="82"/>
        <v>152</v>
      </c>
      <c r="K466">
        <f t="shared" si="83"/>
        <v>6</v>
      </c>
      <c r="S466" t="s">
        <v>2013</v>
      </c>
      <c r="T466" t="s">
        <v>763</v>
      </c>
      <c r="U466">
        <f t="shared" si="84"/>
        <v>5</v>
      </c>
      <c r="V466">
        <f t="shared" si="85"/>
        <v>111</v>
      </c>
      <c r="W466">
        <f t="shared" si="86"/>
        <v>68</v>
      </c>
    </row>
    <row r="467" spans="1:23" x14ac:dyDescent="0.2">
      <c r="A467" t="s">
        <v>2013</v>
      </c>
      <c r="B467" t="s">
        <v>453</v>
      </c>
      <c r="C467">
        <f t="shared" si="87"/>
        <v>10</v>
      </c>
      <c r="D467">
        <f t="shared" si="88"/>
        <v>116</v>
      </c>
      <c r="E467">
        <f t="shared" si="89"/>
        <v>55</v>
      </c>
      <c r="G467" t="s">
        <v>2135</v>
      </c>
      <c r="H467" t="s">
        <v>932</v>
      </c>
      <c r="I467">
        <f t="shared" si="81"/>
        <v>17</v>
      </c>
      <c r="J467">
        <f t="shared" si="82"/>
        <v>152</v>
      </c>
      <c r="K467">
        <f t="shared" si="83"/>
        <v>6</v>
      </c>
      <c r="S467" t="s">
        <v>2013</v>
      </c>
      <c r="T467" t="s">
        <v>763</v>
      </c>
      <c r="U467">
        <f t="shared" si="84"/>
        <v>5</v>
      </c>
      <c r="V467">
        <f t="shared" si="85"/>
        <v>111</v>
      </c>
      <c r="W467">
        <f t="shared" si="86"/>
        <v>68</v>
      </c>
    </row>
    <row r="468" spans="1:23" x14ac:dyDescent="0.2">
      <c r="A468" t="s">
        <v>2013</v>
      </c>
      <c r="B468" t="s">
        <v>453</v>
      </c>
      <c r="C468">
        <f t="shared" si="87"/>
        <v>10</v>
      </c>
      <c r="D468">
        <f t="shared" si="88"/>
        <v>116</v>
      </c>
      <c r="E468">
        <f t="shared" si="89"/>
        <v>55</v>
      </c>
      <c r="G468" t="s">
        <v>2135</v>
      </c>
      <c r="H468" t="s">
        <v>932</v>
      </c>
      <c r="I468">
        <f t="shared" si="81"/>
        <v>17</v>
      </c>
      <c r="J468">
        <f t="shared" si="82"/>
        <v>152</v>
      </c>
      <c r="K468">
        <f t="shared" si="83"/>
        <v>6</v>
      </c>
      <c r="S468" t="s">
        <v>2013</v>
      </c>
      <c r="T468" t="s">
        <v>763</v>
      </c>
      <c r="U468">
        <f t="shared" si="84"/>
        <v>5</v>
      </c>
      <c r="V468">
        <f t="shared" si="85"/>
        <v>111</v>
      </c>
      <c r="W468">
        <f t="shared" si="86"/>
        <v>68</v>
      </c>
    </row>
    <row r="469" spans="1:23" x14ac:dyDescent="0.2">
      <c r="A469" t="s">
        <v>2013</v>
      </c>
      <c r="B469" t="s">
        <v>456</v>
      </c>
      <c r="C469">
        <f t="shared" si="87"/>
        <v>10</v>
      </c>
      <c r="D469">
        <f t="shared" si="88"/>
        <v>117</v>
      </c>
      <c r="E469">
        <f t="shared" si="89"/>
        <v>56</v>
      </c>
      <c r="G469" t="s">
        <v>2135</v>
      </c>
      <c r="H469" t="s">
        <v>932</v>
      </c>
      <c r="I469">
        <f t="shared" si="81"/>
        <v>17</v>
      </c>
      <c r="J469">
        <f t="shared" si="82"/>
        <v>152</v>
      </c>
      <c r="K469">
        <f t="shared" si="83"/>
        <v>6</v>
      </c>
      <c r="S469" t="s">
        <v>2013</v>
      </c>
      <c r="T469" t="s">
        <v>763</v>
      </c>
      <c r="U469">
        <f t="shared" si="84"/>
        <v>5</v>
      </c>
      <c r="V469">
        <f t="shared" si="85"/>
        <v>111</v>
      </c>
      <c r="W469">
        <f t="shared" si="86"/>
        <v>68</v>
      </c>
    </row>
    <row r="470" spans="1:23" x14ac:dyDescent="0.2">
      <c r="A470" t="s">
        <v>2013</v>
      </c>
      <c r="B470" t="s">
        <v>456</v>
      </c>
      <c r="C470">
        <f t="shared" si="87"/>
        <v>10</v>
      </c>
      <c r="D470">
        <f t="shared" si="88"/>
        <v>117</v>
      </c>
      <c r="E470">
        <f t="shared" si="89"/>
        <v>56</v>
      </c>
      <c r="G470" t="s">
        <v>2135</v>
      </c>
      <c r="H470" t="s">
        <v>932</v>
      </c>
      <c r="I470">
        <f t="shared" si="81"/>
        <v>17</v>
      </c>
      <c r="J470">
        <f t="shared" si="82"/>
        <v>152</v>
      </c>
      <c r="K470">
        <f t="shared" si="83"/>
        <v>6</v>
      </c>
      <c r="S470" t="s">
        <v>2013</v>
      </c>
      <c r="T470" t="s">
        <v>763</v>
      </c>
      <c r="U470">
        <f t="shared" si="84"/>
        <v>5</v>
      </c>
      <c r="V470">
        <f t="shared" si="85"/>
        <v>111</v>
      </c>
      <c r="W470">
        <f t="shared" si="86"/>
        <v>68</v>
      </c>
    </row>
    <row r="471" spans="1:23" x14ac:dyDescent="0.2">
      <c r="A471" t="s">
        <v>2013</v>
      </c>
      <c r="B471" t="s">
        <v>456</v>
      </c>
      <c r="C471">
        <f t="shared" si="87"/>
        <v>10</v>
      </c>
      <c r="D471">
        <f t="shared" si="88"/>
        <v>117</v>
      </c>
      <c r="E471">
        <f t="shared" si="89"/>
        <v>56</v>
      </c>
      <c r="G471" t="s">
        <v>2135</v>
      </c>
      <c r="H471" t="s">
        <v>932</v>
      </c>
      <c r="I471">
        <f t="shared" si="81"/>
        <v>17</v>
      </c>
      <c r="J471">
        <f t="shared" si="82"/>
        <v>152</v>
      </c>
      <c r="K471">
        <f t="shared" si="83"/>
        <v>6</v>
      </c>
      <c r="S471" t="s">
        <v>2013</v>
      </c>
      <c r="T471" t="s">
        <v>1000</v>
      </c>
      <c r="U471">
        <f t="shared" si="84"/>
        <v>5</v>
      </c>
      <c r="V471">
        <f t="shared" si="85"/>
        <v>112</v>
      </c>
      <c r="W471">
        <f t="shared" si="86"/>
        <v>69</v>
      </c>
    </row>
    <row r="472" spans="1:23" x14ac:dyDescent="0.2">
      <c r="A472" t="s">
        <v>2013</v>
      </c>
      <c r="B472" t="s">
        <v>456</v>
      </c>
      <c r="C472">
        <f t="shared" si="87"/>
        <v>10</v>
      </c>
      <c r="D472">
        <f t="shared" si="88"/>
        <v>117</v>
      </c>
      <c r="E472">
        <f t="shared" si="89"/>
        <v>56</v>
      </c>
      <c r="G472" t="s">
        <v>2135</v>
      </c>
      <c r="H472" t="s">
        <v>1286</v>
      </c>
      <c r="I472">
        <f t="shared" si="81"/>
        <v>17</v>
      </c>
      <c r="J472">
        <f t="shared" si="82"/>
        <v>153</v>
      </c>
      <c r="K472">
        <f t="shared" si="83"/>
        <v>7</v>
      </c>
      <c r="S472" t="s">
        <v>2013</v>
      </c>
      <c r="T472" t="s">
        <v>1000</v>
      </c>
      <c r="U472">
        <f t="shared" si="84"/>
        <v>5</v>
      </c>
      <c r="V472">
        <f t="shared" si="85"/>
        <v>112</v>
      </c>
      <c r="W472">
        <f t="shared" si="86"/>
        <v>69</v>
      </c>
    </row>
    <row r="473" spans="1:23" x14ac:dyDescent="0.2">
      <c r="A473" t="s">
        <v>2013</v>
      </c>
      <c r="B473" t="s">
        <v>456</v>
      </c>
      <c r="C473">
        <f t="shared" si="87"/>
        <v>10</v>
      </c>
      <c r="D473">
        <f t="shared" si="88"/>
        <v>117</v>
      </c>
      <c r="E473">
        <f t="shared" si="89"/>
        <v>56</v>
      </c>
      <c r="G473" t="s">
        <v>2135</v>
      </c>
      <c r="H473" t="s">
        <v>1286</v>
      </c>
      <c r="I473">
        <f t="shared" si="81"/>
        <v>17</v>
      </c>
      <c r="J473">
        <f t="shared" si="82"/>
        <v>153</v>
      </c>
      <c r="K473">
        <f t="shared" si="83"/>
        <v>7</v>
      </c>
      <c r="S473" t="s">
        <v>2013</v>
      </c>
      <c r="T473" t="s">
        <v>1000</v>
      </c>
      <c r="U473">
        <f t="shared" si="84"/>
        <v>5</v>
      </c>
      <c r="V473">
        <f t="shared" si="85"/>
        <v>112</v>
      </c>
      <c r="W473">
        <f t="shared" si="86"/>
        <v>69</v>
      </c>
    </row>
    <row r="474" spans="1:23" x14ac:dyDescent="0.2">
      <c r="A474" t="s">
        <v>2013</v>
      </c>
      <c r="B474" t="s">
        <v>456</v>
      </c>
      <c r="C474">
        <f t="shared" si="87"/>
        <v>10</v>
      </c>
      <c r="D474">
        <f t="shared" si="88"/>
        <v>117</v>
      </c>
      <c r="E474">
        <f t="shared" si="89"/>
        <v>56</v>
      </c>
      <c r="G474" t="s">
        <v>2135</v>
      </c>
      <c r="H474" t="s">
        <v>1286</v>
      </c>
      <c r="I474">
        <f t="shared" si="81"/>
        <v>17</v>
      </c>
      <c r="J474">
        <f t="shared" si="82"/>
        <v>153</v>
      </c>
      <c r="K474">
        <f t="shared" si="83"/>
        <v>7</v>
      </c>
      <c r="S474" t="s">
        <v>2013</v>
      </c>
      <c r="T474" t="s">
        <v>1000</v>
      </c>
      <c r="U474">
        <f t="shared" si="84"/>
        <v>5</v>
      </c>
      <c r="V474">
        <f t="shared" si="85"/>
        <v>112</v>
      </c>
      <c r="W474">
        <f t="shared" si="86"/>
        <v>69</v>
      </c>
    </row>
    <row r="475" spans="1:23" x14ac:dyDescent="0.2">
      <c r="A475" t="s">
        <v>2013</v>
      </c>
      <c r="B475" t="s">
        <v>1208</v>
      </c>
      <c r="C475">
        <f t="shared" si="87"/>
        <v>10</v>
      </c>
      <c r="D475">
        <f t="shared" si="88"/>
        <v>118</v>
      </c>
      <c r="E475">
        <f t="shared" si="89"/>
        <v>57</v>
      </c>
      <c r="G475" t="s">
        <v>2135</v>
      </c>
      <c r="H475" t="s">
        <v>1286</v>
      </c>
      <c r="I475">
        <f t="shared" si="81"/>
        <v>17</v>
      </c>
      <c r="J475">
        <f t="shared" si="82"/>
        <v>153</v>
      </c>
      <c r="K475">
        <f t="shared" si="83"/>
        <v>7</v>
      </c>
      <c r="S475" t="s">
        <v>2013</v>
      </c>
      <c r="T475" t="s">
        <v>1000</v>
      </c>
      <c r="U475">
        <f t="shared" si="84"/>
        <v>5</v>
      </c>
      <c r="V475">
        <f t="shared" si="85"/>
        <v>112</v>
      </c>
      <c r="W475">
        <f t="shared" si="86"/>
        <v>69</v>
      </c>
    </row>
    <row r="476" spans="1:23" x14ac:dyDescent="0.2">
      <c r="A476" t="s">
        <v>2013</v>
      </c>
      <c r="B476" t="s">
        <v>1208</v>
      </c>
      <c r="C476">
        <f t="shared" si="87"/>
        <v>10</v>
      </c>
      <c r="D476">
        <f t="shared" si="88"/>
        <v>118</v>
      </c>
      <c r="E476">
        <f t="shared" si="89"/>
        <v>57</v>
      </c>
      <c r="G476" t="s">
        <v>2135</v>
      </c>
      <c r="H476" t="s">
        <v>1286</v>
      </c>
      <c r="I476">
        <f t="shared" si="81"/>
        <v>17</v>
      </c>
      <c r="J476">
        <f t="shared" si="82"/>
        <v>153</v>
      </c>
      <c r="K476">
        <f t="shared" si="83"/>
        <v>7</v>
      </c>
      <c r="S476" t="s">
        <v>2013</v>
      </c>
      <c r="T476" t="s">
        <v>1000</v>
      </c>
      <c r="U476">
        <f t="shared" si="84"/>
        <v>5</v>
      </c>
      <c r="V476">
        <f t="shared" si="85"/>
        <v>112</v>
      </c>
      <c r="W476">
        <f t="shared" si="86"/>
        <v>69</v>
      </c>
    </row>
    <row r="477" spans="1:23" x14ac:dyDescent="0.2">
      <c r="A477" t="s">
        <v>2013</v>
      </c>
      <c r="B477" t="s">
        <v>1208</v>
      </c>
      <c r="C477">
        <f t="shared" si="87"/>
        <v>10</v>
      </c>
      <c r="D477">
        <f t="shared" si="88"/>
        <v>118</v>
      </c>
      <c r="E477">
        <f t="shared" si="89"/>
        <v>57</v>
      </c>
      <c r="G477" t="s">
        <v>2135</v>
      </c>
      <c r="H477" t="s">
        <v>1286</v>
      </c>
      <c r="I477">
        <f t="shared" si="81"/>
        <v>17</v>
      </c>
      <c r="J477">
        <f t="shared" si="82"/>
        <v>153</v>
      </c>
      <c r="K477">
        <f t="shared" si="83"/>
        <v>7</v>
      </c>
      <c r="S477" t="s">
        <v>2013</v>
      </c>
      <c r="T477" t="s">
        <v>1000</v>
      </c>
      <c r="U477">
        <f t="shared" si="84"/>
        <v>5</v>
      </c>
      <c r="V477">
        <f t="shared" si="85"/>
        <v>112</v>
      </c>
      <c r="W477">
        <f t="shared" si="86"/>
        <v>69</v>
      </c>
    </row>
    <row r="478" spans="1:23" x14ac:dyDescent="0.2">
      <c r="A478" t="s">
        <v>2013</v>
      </c>
      <c r="B478" t="s">
        <v>1208</v>
      </c>
      <c r="C478">
        <f t="shared" si="87"/>
        <v>10</v>
      </c>
      <c r="D478">
        <f t="shared" si="88"/>
        <v>118</v>
      </c>
      <c r="E478">
        <f t="shared" si="89"/>
        <v>57</v>
      </c>
      <c r="G478" t="s">
        <v>2135</v>
      </c>
      <c r="H478" t="s">
        <v>1286</v>
      </c>
      <c r="I478">
        <f t="shared" si="81"/>
        <v>17</v>
      </c>
      <c r="J478">
        <f t="shared" si="82"/>
        <v>153</v>
      </c>
      <c r="K478">
        <f t="shared" si="83"/>
        <v>7</v>
      </c>
      <c r="S478" t="s">
        <v>2013</v>
      </c>
      <c r="T478" t="s">
        <v>724</v>
      </c>
      <c r="U478">
        <f t="shared" si="84"/>
        <v>5</v>
      </c>
      <c r="V478">
        <f t="shared" si="85"/>
        <v>113</v>
      </c>
      <c r="W478">
        <f t="shared" si="86"/>
        <v>70</v>
      </c>
    </row>
    <row r="479" spans="1:23" x14ac:dyDescent="0.2">
      <c r="A479" t="s">
        <v>2013</v>
      </c>
      <c r="B479" t="s">
        <v>1208</v>
      </c>
      <c r="C479">
        <f t="shared" si="87"/>
        <v>10</v>
      </c>
      <c r="D479">
        <f t="shared" si="88"/>
        <v>118</v>
      </c>
      <c r="E479">
        <f t="shared" si="89"/>
        <v>57</v>
      </c>
      <c r="G479" t="s">
        <v>2135</v>
      </c>
      <c r="H479" t="s">
        <v>1286</v>
      </c>
      <c r="I479">
        <f t="shared" si="81"/>
        <v>17</v>
      </c>
      <c r="J479">
        <f t="shared" si="82"/>
        <v>153</v>
      </c>
      <c r="K479">
        <f t="shared" si="83"/>
        <v>7</v>
      </c>
      <c r="S479" t="s">
        <v>2013</v>
      </c>
      <c r="T479" t="s">
        <v>724</v>
      </c>
      <c r="U479">
        <f t="shared" si="84"/>
        <v>5</v>
      </c>
      <c r="V479">
        <f t="shared" si="85"/>
        <v>113</v>
      </c>
      <c r="W479">
        <f t="shared" si="86"/>
        <v>70</v>
      </c>
    </row>
    <row r="480" spans="1:23" x14ac:dyDescent="0.2">
      <c r="A480" t="s">
        <v>2013</v>
      </c>
      <c r="B480" t="s">
        <v>606</v>
      </c>
      <c r="C480">
        <f t="shared" si="87"/>
        <v>10</v>
      </c>
      <c r="D480">
        <f t="shared" si="88"/>
        <v>119</v>
      </c>
      <c r="E480">
        <f t="shared" si="89"/>
        <v>58</v>
      </c>
      <c r="G480" t="s">
        <v>2135</v>
      </c>
      <c r="H480" t="s">
        <v>1286</v>
      </c>
      <c r="I480">
        <f t="shared" si="81"/>
        <v>17</v>
      </c>
      <c r="J480">
        <f t="shared" si="82"/>
        <v>153</v>
      </c>
      <c r="K480">
        <f t="shared" si="83"/>
        <v>7</v>
      </c>
      <c r="S480" t="s">
        <v>2013</v>
      </c>
      <c r="T480" t="s">
        <v>724</v>
      </c>
      <c r="U480">
        <f t="shared" si="84"/>
        <v>5</v>
      </c>
      <c r="V480">
        <f t="shared" si="85"/>
        <v>113</v>
      </c>
      <c r="W480">
        <f t="shared" si="86"/>
        <v>70</v>
      </c>
    </row>
    <row r="481" spans="1:23" x14ac:dyDescent="0.2">
      <c r="A481" t="s">
        <v>2013</v>
      </c>
      <c r="B481" t="s">
        <v>606</v>
      </c>
      <c r="C481">
        <f t="shared" si="87"/>
        <v>10</v>
      </c>
      <c r="D481">
        <f t="shared" si="88"/>
        <v>119</v>
      </c>
      <c r="E481">
        <f t="shared" si="89"/>
        <v>58</v>
      </c>
      <c r="G481" t="s">
        <v>2135</v>
      </c>
      <c r="H481" t="s">
        <v>1286</v>
      </c>
      <c r="I481">
        <f t="shared" si="81"/>
        <v>17</v>
      </c>
      <c r="J481">
        <f t="shared" si="82"/>
        <v>153</v>
      </c>
      <c r="K481">
        <f t="shared" si="83"/>
        <v>7</v>
      </c>
      <c r="S481" t="s">
        <v>2013</v>
      </c>
      <c r="T481" t="s">
        <v>724</v>
      </c>
      <c r="U481">
        <f t="shared" si="84"/>
        <v>5</v>
      </c>
      <c r="V481">
        <f t="shared" si="85"/>
        <v>113</v>
      </c>
      <c r="W481">
        <f t="shared" si="86"/>
        <v>70</v>
      </c>
    </row>
    <row r="482" spans="1:23" x14ac:dyDescent="0.2">
      <c r="A482" t="s">
        <v>2013</v>
      </c>
      <c r="B482" t="s">
        <v>606</v>
      </c>
      <c r="C482">
        <f t="shared" si="87"/>
        <v>10</v>
      </c>
      <c r="D482">
        <f t="shared" si="88"/>
        <v>119</v>
      </c>
      <c r="E482">
        <f t="shared" si="89"/>
        <v>58</v>
      </c>
      <c r="G482" t="s">
        <v>2135</v>
      </c>
      <c r="H482" t="s">
        <v>320</v>
      </c>
      <c r="I482">
        <f t="shared" si="81"/>
        <v>17</v>
      </c>
      <c r="J482">
        <f t="shared" si="82"/>
        <v>154</v>
      </c>
      <c r="K482">
        <f t="shared" si="83"/>
        <v>8</v>
      </c>
      <c r="S482" t="s">
        <v>2013</v>
      </c>
      <c r="T482" t="s">
        <v>729</v>
      </c>
      <c r="U482">
        <f t="shared" si="84"/>
        <v>5</v>
      </c>
      <c r="V482">
        <f t="shared" si="85"/>
        <v>114</v>
      </c>
      <c r="W482">
        <f t="shared" si="86"/>
        <v>71</v>
      </c>
    </row>
    <row r="483" spans="1:23" x14ac:dyDescent="0.2">
      <c r="A483" t="s">
        <v>2013</v>
      </c>
      <c r="B483" t="s">
        <v>606</v>
      </c>
      <c r="C483">
        <f t="shared" si="87"/>
        <v>10</v>
      </c>
      <c r="D483">
        <f t="shared" si="88"/>
        <v>119</v>
      </c>
      <c r="E483">
        <f t="shared" si="89"/>
        <v>58</v>
      </c>
      <c r="G483" t="s">
        <v>2135</v>
      </c>
      <c r="H483" t="s">
        <v>320</v>
      </c>
      <c r="I483">
        <f t="shared" si="81"/>
        <v>17</v>
      </c>
      <c r="J483">
        <f t="shared" si="82"/>
        <v>154</v>
      </c>
      <c r="K483">
        <f t="shared" si="83"/>
        <v>8</v>
      </c>
      <c r="S483" t="s">
        <v>2013</v>
      </c>
      <c r="T483" t="s">
        <v>729</v>
      </c>
      <c r="U483">
        <f t="shared" si="84"/>
        <v>5</v>
      </c>
      <c r="V483">
        <f t="shared" si="85"/>
        <v>114</v>
      </c>
      <c r="W483">
        <f t="shared" si="86"/>
        <v>71</v>
      </c>
    </row>
    <row r="484" spans="1:23" x14ac:dyDescent="0.2">
      <c r="A484" t="s">
        <v>2013</v>
      </c>
      <c r="B484" t="s">
        <v>606</v>
      </c>
      <c r="C484">
        <f t="shared" si="87"/>
        <v>10</v>
      </c>
      <c r="D484">
        <f t="shared" si="88"/>
        <v>119</v>
      </c>
      <c r="E484">
        <f t="shared" si="89"/>
        <v>58</v>
      </c>
      <c r="G484" t="s">
        <v>2135</v>
      </c>
      <c r="H484" t="s">
        <v>320</v>
      </c>
      <c r="I484">
        <f t="shared" si="81"/>
        <v>17</v>
      </c>
      <c r="J484">
        <f t="shared" si="82"/>
        <v>154</v>
      </c>
      <c r="K484">
        <f t="shared" si="83"/>
        <v>8</v>
      </c>
      <c r="S484" t="s">
        <v>2013</v>
      </c>
      <c r="T484" t="s">
        <v>729</v>
      </c>
      <c r="U484">
        <f t="shared" si="84"/>
        <v>5</v>
      </c>
      <c r="V484">
        <f t="shared" si="85"/>
        <v>114</v>
      </c>
      <c r="W484">
        <f t="shared" si="86"/>
        <v>71</v>
      </c>
    </row>
    <row r="485" spans="1:23" x14ac:dyDescent="0.2">
      <c r="A485" t="s">
        <v>2013</v>
      </c>
      <c r="B485" t="s">
        <v>606</v>
      </c>
      <c r="C485">
        <f t="shared" si="87"/>
        <v>10</v>
      </c>
      <c r="D485">
        <f t="shared" si="88"/>
        <v>119</v>
      </c>
      <c r="E485">
        <f t="shared" si="89"/>
        <v>58</v>
      </c>
      <c r="G485" t="s">
        <v>2135</v>
      </c>
      <c r="H485" t="s">
        <v>320</v>
      </c>
      <c r="I485">
        <f t="shared" si="81"/>
        <v>17</v>
      </c>
      <c r="J485">
        <f t="shared" si="82"/>
        <v>154</v>
      </c>
      <c r="K485">
        <f t="shared" si="83"/>
        <v>8</v>
      </c>
      <c r="S485" t="s">
        <v>2013</v>
      </c>
      <c r="T485" t="s">
        <v>729</v>
      </c>
      <c r="U485">
        <f t="shared" si="84"/>
        <v>5</v>
      </c>
      <c r="V485">
        <f t="shared" si="85"/>
        <v>114</v>
      </c>
      <c r="W485">
        <f t="shared" si="86"/>
        <v>71</v>
      </c>
    </row>
    <row r="486" spans="1:23" x14ac:dyDescent="0.2">
      <c r="A486" t="s">
        <v>2013</v>
      </c>
      <c r="B486" t="s">
        <v>606</v>
      </c>
      <c r="C486">
        <f t="shared" si="87"/>
        <v>10</v>
      </c>
      <c r="D486">
        <f t="shared" si="88"/>
        <v>119</v>
      </c>
      <c r="E486">
        <f t="shared" si="89"/>
        <v>58</v>
      </c>
      <c r="G486" t="s">
        <v>2135</v>
      </c>
      <c r="H486" t="s">
        <v>325</v>
      </c>
      <c r="I486">
        <f t="shared" si="81"/>
        <v>17</v>
      </c>
      <c r="J486">
        <f t="shared" si="82"/>
        <v>155</v>
      </c>
      <c r="K486">
        <f t="shared" si="83"/>
        <v>9</v>
      </c>
      <c r="S486" t="s">
        <v>2013</v>
      </c>
      <c r="T486" t="s">
        <v>729</v>
      </c>
      <c r="U486">
        <f t="shared" si="84"/>
        <v>5</v>
      </c>
      <c r="V486">
        <f t="shared" si="85"/>
        <v>114</v>
      </c>
      <c r="W486">
        <f t="shared" si="86"/>
        <v>71</v>
      </c>
    </row>
    <row r="487" spans="1:23" x14ac:dyDescent="0.2">
      <c r="A487" t="s">
        <v>2013</v>
      </c>
      <c r="B487" t="s">
        <v>606</v>
      </c>
      <c r="C487">
        <f t="shared" si="87"/>
        <v>10</v>
      </c>
      <c r="D487">
        <f t="shared" si="88"/>
        <v>119</v>
      </c>
      <c r="E487">
        <f t="shared" si="89"/>
        <v>58</v>
      </c>
      <c r="G487" t="s">
        <v>2135</v>
      </c>
      <c r="H487" t="s">
        <v>325</v>
      </c>
      <c r="I487">
        <f t="shared" si="81"/>
        <v>17</v>
      </c>
      <c r="J487">
        <f t="shared" si="82"/>
        <v>155</v>
      </c>
      <c r="K487">
        <f t="shared" si="83"/>
        <v>9</v>
      </c>
      <c r="S487" t="s">
        <v>2013</v>
      </c>
      <c r="T487" t="s">
        <v>729</v>
      </c>
      <c r="U487">
        <f t="shared" si="84"/>
        <v>5</v>
      </c>
      <c r="V487">
        <f t="shared" si="85"/>
        <v>114</v>
      </c>
      <c r="W487">
        <f t="shared" si="86"/>
        <v>71</v>
      </c>
    </row>
    <row r="488" spans="1:23" x14ac:dyDescent="0.2">
      <c r="A488" t="s">
        <v>2013</v>
      </c>
      <c r="B488" t="s">
        <v>1211</v>
      </c>
      <c r="C488">
        <f t="shared" si="87"/>
        <v>10</v>
      </c>
      <c r="D488">
        <f t="shared" si="88"/>
        <v>120</v>
      </c>
      <c r="E488">
        <f t="shared" si="89"/>
        <v>59</v>
      </c>
      <c r="G488" t="s">
        <v>2135</v>
      </c>
      <c r="H488" t="s">
        <v>325</v>
      </c>
      <c r="I488">
        <f t="shared" si="81"/>
        <v>17</v>
      </c>
      <c r="J488">
        <f t="shared" si="82"/>
        <v>155</v>
      </c>
      <c r="K488">
        <f t="shared" si="83"/>
        <v>9</v>
      </c>
      <c r="S488" t="s">
        <v>2013</v>
      </c>
      <c r="T488" t="s">
        <v>729</v>
      </c>
      <c r="U488">
        <f t="shared" si="84"/>
        <v>5</v>
      </c>
      <c r="V488">
        <f t="shared" si="85"/>
        <v>114</v>
      </c>
      <c r="W488">
        <f t="shared" si="86"/>
        <v>71</v>
      </c>
    </row>
    <row r="489" spans="1:23" x14ac:dyDescent="0.2">
      <c r="A489" t="s">
        <v>2013</v>
      </c>
      <c r="B489" t="s">
        <v>1211</v>
      </c>
      <c r="C489">
        <f t="shared" si="87"/>
        <v>10</v>
      </c>
      <c r="D489">
        <f t="shared" si="88"/>
        <v>120</v>
      </c>
      <c r="E489">
        <f t="shared" si="89"/>
        <v>59</v>
      </c>
      <c r="G489" t="s">
        <v>2135</v>
      </c>
      <c r="H489" t="s">
        <v>329</v>
      </c>
      <c r="I489">
        <f t="shared" si="81"/>
        <v>17</v>
      </c>
      <c r="J489">
        <f t="shared" si="82"/>
        <v>156</v>
      </c>
      <c r="K489">
        <f t="shared" si="83"/>
        <v>10</v>
      </c>
      <c r="S489" t="s">
        <v>2013</v>
      </c>
      <c r="T489" t="s">
        <v>729</v>
      </c>
      <c r="U489">
        <f t="shared" si="84"/>
        <v>5</v>
      </c>
      <c r="V489">
        <f t="shared" si="85"/>
        <v>114</v>
      </c>
      <c r="W489">
        <f t="shared" si="86"/>
        <v>71</v>
      </c>
    </row>
    <row r="490" spans="1:23" x14ac:dyDescent="0.2">
      <c r="A490" t="s">
        <v>2013</v>
      </c>
      <c r="B490" t="s">
        <v>1211</v>
      </c>
      <c r="C490">
        <f t="shared" si="87"/>
        <v>10</v>
      </c>
      <c r="D490">
        <f t="shared" si="88"/>
        <v>120</v>
      </c>
      <c r="E490">
        <f t="shared" si="89"/>
        <v>59</v>
      </c>
      <c r="G490" t="s">
        <v>2135</v>
      </c>
      <c r="H490" t="s">
        <v>329</v>
      </c>
      <c r="I490">
        <f t="shared" si="81"/>
        <v>17</v>
      </c>
      <c r="J490">
        <f t="shared" si="82"/>
        <v>156</v>
      </c>
      <c r="K490">
        <f t="shared" si="83"/>
        <v>10</v>
      </c>
      <c r="S490" t="s">
        <v>2013</v>
      </c>
      <c r="T490" t="s">
        <v>729</v>
      </c>
      <c r="U490">
        <f t="shared" si="84"/>
        <v>5</v>
      </c>
      <c r="V490">
        <f t="shared" si="85"/>
        <v>114</v>
      </c>
      <c r="W490">
        <f t="shared" si="86"/>
        <v>71</v>
      </c>
    </row>
    <row r="491" spans="1:23" x14ac:dyDescent="0.2">
      <c r="A491" t="s">
        <v>2013</v>
      </c>
      <c r="B491" t="s">
        <v>2355</v>
      </c>
      <c r="C491">
        <f t="shared" si="87"/>
        <v>10</v>
      </c>
      <c r="D491">
        <f t="shared" si="88"/>
        <v>121</v>
      </c>
      <c r="E491">
        <f t="shared" si="89"/>
        <v>60</v>
      </c>
      <c r="G491" t="s">
        <v>2135</v>
      </c>
      <c r="H491" t="s">
        <v>329</v>
      </c>
      <c r="I491">
        <f t="shared" si="81"/>
        <v>17</v>
      </c>
      <c r="J491">
        <f t="shared" si="82"/>
        <v>156</v>
      </c>
      <c r="K491">
        <f t="shared" si="83"/>
        <v>10</v>
      </c>
      <c r="S491" t="s">
        <v>2013</v>
      </c>
      <c r="T491" t="s">
        <v>729</v>
      </c>
      <c r="U491">
        <f t="shared" si="84"/>
        <v>5</v>
      </c>
      <c r="V491">
        <f t="shared" si="85"/>
        <v>114</v>
      </c>
      <c r="W491">
        <f t="shared" si="86"/>
        <v>71</v>
      </c>
    </row>
    <row r="492" spans="1:23" x14ac:dyDescent="0.2">
      <c r="A492" t="s">
        <v>2013</v>
      </c>
      <c r="B492" t="s">
        <v>2355</v>
      </c>
      <c r="C492">
        <f t="shared" si="87"/>
        <v>10</v>
      </c>
      <c r="D492">
        <f t="shared" si="88"/>
        <v>121</v>
      </c>
      <c r="E492">
        <f t="shared" si="89"/>
        <v>60</v>
      </c>
      <c r="G492" t="s">
        <v>2135</v>
      </c>
      <c r="H492" t="s">
        <v>329</v>
      </c>
      <c r="I492">
        <f t="shared" si="81"/>
        <v>17</v>
      </c>
      <c r="J492">
        <f t="shared" si="82"/>
        <v>156</v>
      </c>
      <c r="K492">
        <f t="shared" si="83"/>
        <v>10</v>
      </c>
      <c r="S492" t="s">
        <v>2013</v>
      </c>
      <c r="T492" t="s">
        <v>1291</v>
      </c>
      <c r="U492">
        <f t="shared" si="84"/>
        <v>5</v>
      </c>
      <c r="V492">
        <f t="shared" si="85"/>
        <v>115</v>
      </c>
      <c r="W492">
        <f t="shared" si="86"/>
        <v>72</v>
      </c>
    </row>
    <row r="493" spans="1:23" x14ac:dyDescent="0.2">
      <c r="A493" t="s">
        <v>2013</v>
      </c>
      <c r="B493" t="s">
        <v>2355</v>
      </c>
      <c r="C493">
        <f t="shared" si="87"/>
        <v>10</v>
      </c>
      <c r="D493">
        <f t="shared" si="88"/>
        <v>121</v>
      </c>
      <c r="E493">
        <f t="shared" si="89"/>
        <v>60</v>
      </c>
      <c r="G493" t="s">
        <v>2135</v>
      </c>
      <c r="H493" t="s">
        <v>329</v>
      </c>
      <c r="I493">
        <f t="shared" si="81"/>
        <v>17</v>
      </c>
      <c r="J493">
        <f t="shared" si="82"/>
        <v>156</v>
      </c>
      <c r="K493">
        <f t="shared" si="83"/>
        <v>10</v>
      </c>
      <c r="S493" t="s">
        <v>2013</v>
      </c>
      <c r="T493" t="s">
        <v>1291</v>
      </c>
      <c r="U493">
        <f t="shared" si="84"/>
        <v>5</v>
      </c>
      <c r="V493">
        <f t="shared" si="85"/>
        <v>115</v>
      </c>
      <c r="W493">
        <f t="shared" si="86"/>
        <v>72</v>
      </c>
    </row>
    <row r="494" spans="1:23" x14ac:dyDescent="0.2">
      <c r="A494" t="s">
        <v>2013</v>
      </c>
      <c r="B494" t="s">
        <v>2356</v>
      </c>
      <c r="C494">
        <f t="shared" si="87"/>
        <v>10</v>
      </c>
      <c r="D494">
        <f t="shared" si="88"/>
        <v>122</v>
      </c>
      <c r="E494">
        <f t="shared" si="89"/>
        <v>61</v>
      </c>
      <c r="G494" t="s">
        <v>2135</v>
      </c>
      <c r="H494" t="s">
        <v>329</v>
      </c>
      <c r="I494">
        <f t="shared" si="81"/>
        <v>17</v>
      </c>
      <c r="J494">
        <f t="shared" si="82"/>
        <v>156</v>
      </c>
      <c r="K494">
        <f t="shared" si="83"/>
        <v>10</v>
      </c>
      <c r="S494" t="s">
        <v>2013</v>
      </c>
      <c r="T494" t="s">
        <v>1291</v>
      </c>
      <c r="U494">
        <f t="shared" si="84"/>
        <v>5</v>
      </c>
      <c r="V494">
        <f t="shared" si="85"/>
        <v>115</v>
      </c>
      <c r="W494">
        <f t="shared" si="86"/>
        <v>72</v>
      </c>
    </row>
    <row r="495" spans="1:23" x14ac:dyDescent="0.2">
      <c r="A495" t="s">
        <v>2013</v>
      </c>
      <c r="B495" t="s">
        <v>2356</v>
      </c>
      <c r="C495">
        <f t="shared" si="87"/>
        <v>10</v>
      </c>
      <c r="D495">
        <f t="shared" si="88"/>
        <v>122</v>
      </c>
      <c r="E495">
        <f t="shared" si="89"/>
        <v>61</v>
      </c>
      <c r="G495" t="s">
        <v>2135</v>
      </c>
      <c r="H495" t="s">
        <v>329</v>
      </c>
      <c r="I495">
        <f t="shared" si="81"/>
        <v>17</v>
      </c>
      <c r="J495">
        <f t="shared" si="82"/>
        <v>156</v>
      </c>
      <c r="K495">
        <f t="shared" si="83"/>
        <v>10</v>
      </c>
      <c r="S495" t="s">
        <v>2013</v>
      </c>
      <c r="T495" t="s">
        <v>1291</v>
      </c>
      <c r="U495">
        <f t="shared" si="84"/>
        <v>5</v>
      </c>
      <c r="V495">
        <f t="shared" si="85"/>
        <v>115</v>
      </c>
      <c r="W495">
        <f t="shared" si="86"/>
        <v>72</v>
      </c>
    </row>
    <row r="496" spans="1:23" x14ac:dyDescent="0.2">
      <c r="A496" t="s">
        <v>2013</v>
      </c>
      <c r="B496" t="s">
        <v>2356</v>
      </c>
      <c r="C496">
        <f t="shared" si="87"/>
        <v>10</v>
      </c>
      <c r="D496">
        <f t="shared" si="88"/>
        <v>122</v>
      </c>
      <c r="E496">
        <f t="shared" si="89"/>
        <v>61</v>
      </c>
      <c r="G496" t="s">
        <v>2135</v>
      </c>
      <c r="H496" t="s">
        <v>329</v>
      </c>
      <c r="I496">
        <f t="shared" si="81"/>
        <v>17</v>
      </c>
      <c r="J496">
        <f t="shared" si="82"/>
        <v>156</v>
      </c>
      <c r="K496">
        <f t="shared" si="83"/>
        <v>10</v>
      </c>
      <c r="S496" t="s">
        <v>2013</v>
      </c>
      <c r="T496" t="s">
        <v>1293</v>
      </c>
      <c r="U496">
        <f t="shared" si="84"/>
        <v>5</v>
      </c>
      <c r="V496">
        <f t="shared" si="85"/>
        <v>116</v>
      </c>
      <c r="W496">
        <f t="shared" si="86"/>
        <v>73</v>
      </c>
    </row>
    <row r="497" spans="1:23" x14ac:dyDescent="0.2">
      <c r="A497" t="s">
        <v>2013</v>
      </c>
      <c r="B497" t="s">
        <v>2356</v>
      </c>
      <c r="C497">
        <f t="shared" si="87"/>
        <v>10</v>
      </c>
      <c r="D497">
        <f t="shared" si="88"/>
        <v>122</v>
      </c>
      <c r="E497">
        <f t="shared" si="89"/>
        <v>61</v>
      </c>
      <c r="G497" t="s">
        <v>2135</v>
      </c>
      <c r="H497" t="s">
        <v>329</v>
      </c>
      <c r="I497">
        <f t="shared" si="81"/>
        <v>17</v>
      </c>
      <c r="J497">
        <f t="shared" si="82"/>
        <v>156</v>
      </c>
      <c r="K497">
        <f t="shared" si="83"/>
        <v>10</v>
      </c>
      <c r="S497" t="s">
        <v>2013</v>
      </c>
      <c r="T497" t="s">
        <v>1293</v>
      </c>
      <c r="U497">
        <f t="shared" si="84"/>
        <v>5</v>
      </c>
      <c r="V497">
        <f t="shared" si="85"/>
        <v>116</v>
      </c>
      <c r="W497">
        <f t="shared" si="86"/>
        <v>73</v>
      </c>
    </row>
    <row r="498" spans="1:23" x14ac:dyDescent="0.2">
      <c r="A498" t="s">
        <v>2013</v>
      </c>
      <c r="B498" t="s">
        <v>2378</v>
      </c>
      <c r="C498">
        <f t="shared" si="87"/>
        <v>10</v>
      </c>
      <c r="D498">
        <f t="shared" si="88"/>
        <v>123</v>
      </c>
      <c r="E498">
        <f t="shared" si="89"/>
        <v>62</v>
      </c>
      <c r="G498" t="s">
        <v>2135</v>
      </c>
      <c r="H498" t="s">
        <v>329</v>
      </c>
      <c r="I498">
        <f t="shared" si="81"/>
        <v>17</v>
      </c>
      <c r="J498">
        <f t="shared" si="82"/>
        <v>156</v>
      </c>
      <c r="K498">
        <f t="shared" si="83"/>
        <v>10</v>
      </c>
      <c r="S498" t="s">
        <v>2013</v>
      </c>
      <c r="T498" t="s">
        <v>1293</v>
      </c>
      <c r="U498">
        <f t="shared" si="84"/>
        <v>5</v>
      </c>
      <c r="V498">
        <f t="shared" si="85"/>
        <v>116</v>
      </c>
      <c r="W498">
        <f t="shared" si="86"/>
        <v>73</v>
      </c>
    </row>
    <row r="499" spans="1:23" x14ac:dyDescent="0.2">
      <c r="A499" t="s">
        <v>2013</v>
      </c>
      <c r="B499" t="s">
        <v>2378</v>
      </c>
      <c r="C499">
        <f t="shared" si="87"/>
        <v>10</v>
      </c>
      <c r="D499">
        <f t="shared" si="88"/>
        <v>123</v>
      </c>
      <c r="E499">
        <f t="shared" si="89"/>
        <v>62</v>
      </c>
      <c r="G499" t="s">
        <v>2135</v>
      </c>
      <c r="H499" t="s">
        <v>329</v>
      </c>
      <c r="I499">
        <f t="shared" si="81"/>
        <v>17</v>
      </c>
      <c r="J499">
        <f t="shared" si="82"/>
        <v>156</v>
      </c>
      <c r="K499">
        <f t="shared" si="83"/>
        <v>10</v>
      </c>
      <c r="S499" t="s">
        <v>2013</v>
      </c>
      <c r="T499" t="s">
        <v>1293</v>
      </c>
      <c r="U499">
        <f t="shared" si="84"/>
        <v>5</v>
      </c>
      <c r="V499">
        <f t="shared" si="85"/>
        <v>116</v>
      </c>
      <c r="W499">
        <f t="shared" si="86"/>
        <v>73</v>
      </c>
    </row>
    <row r="500" spans="1:23" x14ac:dyDescent="0.2">
      <c r="A500" t="s">
        <v>2013</v>
      </c>
      <c r="B500" t="s">
        <v>2378</v>
      </c>
      <c r="C500">
        <f t="shared" si="87"/>
        <v>10</v>
      </c>
      <c r="D500">
        <f t="shared" si="88"/>
        <v>123</v>
      </c>
      <c r="E500">
        <f t="shared" si="89"/>
        <v>62</v>
      </c>
      <c r="G500" t="s">
        <v>2135</v>
      </c>
      <c r="H500" t="s">
        <v>329</v>
      </c>
      <c r="I500">
        <f t="shared" si="81"/>
        <v>17</v>
      </c>
      <c r="J500">
        <f t="shared" si="82"/>
        <v>156</v>
      </c>
      <c r="K500">
        <f t="shared" si="83"/>
        <v>10</v>
      </c>
      <c r="S500" t="s">
        <v>2013</v>
      </c>
      <c r="T500" t="s">
        <v>1293</v>
      </c>
      <c r="U500">
        <f t="shared" si="84"/>
        <v>5</v>
      </c>
      <c r="V500">
        <f t="shared" si="85"/>
        <v>116</v>
      </c>
      <c r="W500">
        <f t="shared" si="86"/>
        <v>73</v>
      </c>
    </row>
    <row r="501" spans="1:23" x14ac:dyDescent="0.2">
      <c r="A501" t="s">
        <v>2013</v>
      </c>
      <c r="B501" t="s">
        <v>2378</v>
      </c>
      <c r="C501">
        <f t="shared" si="87"/>
        <v>10</v>
      </c>
      <c r="D501">
        <f t="shared" si="88"/>
        <v>123</v>
      </c>
      <c r="E501">
        <f t="shared" si="89"/>
        <v>62</v>
      </c>
      <c r="G501" t="s">
        <v>2135</v>
      </c>
      <c r="H501" t="s">
        <v>329</v>
      </c>
      <c r="I501">
        <f t="shared" si="81"/>
        <v>17</v>
      </c>
      <c r="J501">
        <f t="shared" si="82"/>
        <v>156</v>
      </c>
      <c r="K501">
        <f t="shared" si="83"/>
        <v>10</v>
      </c>
      <c r="S501" t="s">
        <v>2013</v>
      </c>
      <c r="T501" t="s">
        <v>1002</v>
      </c>
      <c r="U501">
        <f t="shared" si="84"/>
        <v>5</v>
      </c>
      <c r="V501">
        <f t="shared" si="85"/>
        <v>117</v>
      </c>
      <c r="W501">
        <f t="shared" si="86"/>
        <v>74</v>
      </c>
    </row>
    <row r="502" spans="1:23" x14ac:dyDescent="0.2">
      <c r="A502" t="s">
        <v>2013</v>
      </c>
      <c r="B502" t="s">
        <v>2382</v>
      </c>
      <c r="C502">
        <f t="shared" si="87"/>
        <v>10</v>
      </c>
      <c r="D502">
        <f t="shared" si="88"/>
        <v>124</v>
      </c>
      <c r="E502">
        <f t="shared" si="89"/>
        <v>63</v>
      </c>
      <c r="G502" t="s">
        <v>2135</v>
      </c>
      <c r="H502" t="s">
        <v>329</v>
      </c>
      <c r="I502">
        <f t="shared" si="81"/>
        <v>17</v>
      </c>
      <c r="J502">
        <f t="shared" si="82"/>
        <v>156</v>
      </c>
      <c r="K502">
        <f t="shared" si="83"/>
        <v>10</v>
      </c>
      <c r="S502" t="s">
        <v>2013</v>
      </c>
      <c r="T502" t="s">
        <v>1002</v>
      </c>
      <c r="U502">
        <f t="shared" si="84"/>
        <v>5</v>
      </c>
      <c r="V502">
        <f t="shared" si="85"/>
        <v>117</v>
      </c>
      <c r="W502">
        <f t="shared" si="86"/>
        <v>74</v>
      </c>
    </row>
    <row r="503" spans="1:23" x14ac:dyDescent="0.2">
      <c r="A503" t="s">
        <v>2013</v>
      </c>
      <c r="B503" t="s">
        <v>2382</v>
      </c>
      <c r="C503">
        <f t="shared" si="87"/>
        <v>10</v>
      </c>
      <c r="D503">
        <f t="shared" si="88"/>
        <v>124</v>
      </c>
      <c r="E503">
        <f t="shared" si="89"/>
        <v>63</v>
      </c>
      <c r="G503" t="s">
        <v>2135</v>
      </c>
      <c r="H503" t="s">
        <v>329</v>
      </c>
      <c r="I503">
        <f t="shared" si="81"/>
        <v>17</v>
      </c>
      <c r="J503">
        <f t="shared" si="82"/>
        <v>156</v>
      </c>
      <c r="K503">
        <f t="shared" si="83"/>
        <v>10</v>
      </c>
      <c r="S503" t="s">
        <v>2013</v>
      </c>
      <c r="T503" t="s">
        <v>1002</v>
      </c>
      <c r="U503">
        <f t="shared" si="84"/>
        <v>5</v>
      </c>
      <c r="V503">
        <f t="shared" si="85"/>
        <v>117</v>
      </c>
      <c r="W503">
        <f t="shared" si="86"/>
        <v>74</v>
      </c>
    </row>
    <row r="504" spans="1:23" x14ac:dyDescent="0.2">
      <c r="A504" t="s">
        <v>2013</v>
      </c>
      <c r="B504" t="s">
        <v>2382</v>
      </c>
      <c r="C504">
        <f t="shared" si="87"/>
        <v>10</v>
      </c>
      <c r="D504">
        <f t="shared" si="88"/>
        <v>124</v>
      </c>
      <c r="E504">
        <f t="shared" si="89"/>
        <v>63</v>
      </c>
      <c r="G504" t="s">
        <v>2135</v>
      </c>
      <c r="H504" t="s">
        <v>2578</v>
      </c>
      <c r="I504">
        <f t="shared" si="81"/>
        <v>17</v>
      </c>
      <c r="J504">
        <f t="shared" si="82"/>
        <v>157</v>
      </c>
      <c r="K504">
        <f t="shared" si="83"/>
        <v>11</v>
      </c>
      <c r="S504" t="s">
        <v>2013</v>
      </c>
      <c r="T504" t="s">
        <v>1002</v>
      </c>
      <c r="U504">
        <f t="shared" si="84"/>
        <v>5</v>
      </c>
      <c r="V504">
        <f t="shared" si="85"/>
        <v>117</v>
      </c>
      <c r="W504">
        <f t="shared" si="86"/>
        <v>74</v>
      </c>
    </row>
    <row r="505" spans="1:23" x14ac:dyDescent="0.2">
      <c r="A505" t="s">
        <v>2013</v>
      </c>
      <c r="B505" t="s">
        <v>2382</v>
      </c>
      <c r="C505">
        <f t="shared" si="87"/>
        <v>10</v>
      </c>
      <c r="D505">
        <f t="shared" si="88"/>
        <v>124</v>
      </c>
      <c r="E505">
        <f t="shared" si="89"/>
        <v>63</v>
      </c>
      <c r="G505" t="s">
        <v>2135</v>
      </c>
      <c r="H505" t="s">
        <v>2578</v>
      </c>
      <c r="I505">
        <f t="shared" si="81"/>
        <v>17</v>
      </c>
      <c r="J505">
        <f t="shared" si="82"/>
        <v>157</v>
      </c>
      <c r="K505">
        <f t="shared" si="83"/>
        <v>11</v>
      </c>
      <c r="S505" t="s">
        <v>2013</v>
      </c>
      <c r="T505" t="s">
        <v>1002</v>
      </c>
      <c r="U505">
        <f t="shared" si="84"/>
        <v>5</v>
      </c>
      <c r="V505">
        <f t="shared" si="85"/>
        <v>117</v>
      </c>
      <c r="W505">
        <f t="shared" si="86"/>
        <v>74</v>
      </c>
    </row>
    <row r="506" spans="1:23" x14ac:dyDescent="0.2">
      <c r="A506" t="s">
        <v>2013</v>
      </c>
      <c r="B506" t="s">
        <v>182</v>
      </c>
      <c r="C506">
        <f t="shared" si="87"/>
        <v>10</v>
      </c>
      <c r="D506">
        <f t="shared" si="88"/>
        <v>125</v>
      </c>
      <c r="E506">
        <f t="shared" si="89"/>
        <v>64</v>
      </c>
      <c r="G506" t="s">
        <v>2135</v>
      </c>
      <c r="H506" t="s">
        <v>2578</v>
      </c>
      <c r="I506">
        <f t="shared" si="81"/>
        <v>17</v>
      </c>
      <c r="J506">
        <f t="shared" si="82"/>
        <v>157</v>
      </c>
      <c r="K506">
        <f t="shared" si="83"/>
        <v>11</v>
      </c>
      <c r="S506" t="s">
        <v>2013</v>
      </c>
      <c r="T506" t="s">
        <v>1002</v>
      </c>
      <c r="U506">
        <f t="shared" si="84"/>
        <v>5</v>
      </c>
      <c r="V506">
        <f t="shared" si="85"/>
        <v>117</v>
      </c>
      <c r="W506">
        <f t="shared" si="86"/>
        <v>74</v>
      </c>
    </row>
    <row r="507" spans="1:23" x14ac:dyDescent="0.2">
      <c r="A507" t="s">
        <v>2013</v>
      </c>
      <c r="B507" t="s">
        <v>182</v>
      </c>
      <c r="C507">
        <f t="shared" si="87"/>
        <v>10</v>
      </c>
      <c r="D507">
        <f t="shared" si="88"/>
        <v>125</v>
      </c>
      <c r="E507">
        <f t="shared" si="89"/>
        <v>64</v>
      </c>
      <c r="G507" t="s">
        <v>2135</v>
      </c>
      <c r="H507" t="s">
        <v>2581</v>
      </c>
      <c r="I507">
        <f t="shared" si="81"/>
        <v>17</v>
      </c>
      <c r="J507">
        <f t="shared" si="82"/>
        <v>158</v>
      </c>
      <c r="K507">
        <f t="shared" si="83"/>
        <v>12</v>
      </c>
      <c r="S507" t="s">
        <v>2013</v>
      </c>
      <c r="T507" t="s">
        <v>1004</v>
      </c>
      <c r="U507">
        <f t="shared" si="84"/>
        <v>5</v>
      </c>
      <c r="V507">
        <f t="shared" si="85"/>
        <v>118</v>
      </c>
      <c r="W507">
        <f t="shared" si="86"/>
        <v>75</v>
      </c>
    </row>
    <row r="508" spans="1:23" x14ac:dyDescent="0.2">
      <c r="A508" t="s">
        <v>2013</v>
      </c>
      <c r="B508" t="s">
        <v>1443</v>
      </c>
      <c r="C508">
        <f t="shared" si="87"/>
        <v>10</v>
      </c>
      <c r="D508">
        <f t="shared" si="88"/>
        <v>126</v>
      </c>
      <c r="E508">
        <f t="shared" si="89"/>
        <v>65</v>
      </c>
      <c r="G508" t="s">
        <v>2135</v>
      </c>
      <c r="H508" t="s">
        <v>2581</v>
      </c>
      <c r="I508">
        <f t="shared" si="81"/>
        <v>17</v>
      </c>
      <c r="J508">
        <f t="shared" si="82"/>
        <v>158</v>
      </c>
      <c r="K508">
        <f t="shared" si="83"/>
        <v>12</v>
      </c>
      <c r="S508" t="s">
        <v>2013</v>
      </c>
      <c r="T508" t="s">
        <v>1004</v>
      </c>
      <c r="U508">
        <f t="shared" si="84"/>
        <v>5</v>
      </c>
      <c r="V508">
        <f t="shared" si="85"/>
        <v>118</v>
      </c>
      <c r="W508">
        <f t="shared" si="86"/>
        <v>75</v>
      </c>
    </row>
    <row r="509" spans="1:23" x14ac:dyDescent="0.2">
      <c r="A509" t="s">
        <v>2013</v>
      </c>
      <c r="B509" t="s">
        <v>1443</v>
      </c>
      <c r="C509">
        <f t="shared" si="87"/>
        <v>10</v>
      </c>
      <c r="D509">
        <f t="shared" si="88"/>
        <v>126</v>
      </c>
      <c r="E509">
        <f t="shared" si="89"/>
        <v>65</v>
      </c>
      <c r="G509" t="s">
        <v>2135</v>
      </c>
      <c r="H509" t="s">
        <v>2581</v>
      </c>
      <c r="I509">
        <f t="shared" si="81"/>
        <v>17</v>
      </c>
      <c r="J509">
        <f t="shared" si="82"/>
        <v>158</v>
      </c>
      <c r="K509">
        <f t="shared" si="83"/>
        <v>12</v>
      </c>
      <c r="S509" t="s">
        <v>2013</v>
      </c>
      <c r="T509" t="s">
        <v>1004</v>
      </c>
      <c r="U509">
        <f t="shared" si="84"/>
        <v>5</v>
      </c>
      <c r="V509">
        <f t="shared" si="85"/>
        <v>118</v>
      </c>
      <c r="W509">
        <f t="shared" si="86"/>
        <v>75</v>
      </c>
    </row>
    <row r="510" spans="1:23" x14ac:dyDescent="0.2">
      <c r="A510" t="s">
        <v>2013</v>
      </c>
      <c r="B510" t="s">
        <v>1443</v>
      </c>
      <c r="C510">
        <f t="shared" si="87"/>
        <v>10</v>
      </c>
      <c r="D510">
        <f t="shared" si="88"/>
        <v>126</v>
      </c>
      <c r="E510">
        <f t="shared" si="89"/>
        <v>65</v>
      </c>
      <c r="G510" t="s">
        <v>2135</v>
      </c>
      <c r="H510" t="s">
        <v>2581</v>
      </c>
      <c r="I510">
        <f t="shared" si="81"/>
        <v>17</v>
      </c>
      <c r="J510">
        <f t="shared" si="82"/>
        <v>158</v>
      </c>
      <c r="K510">
        <f t="shared" si="83"/>
        <v>12</v>
      </c>
      <c r="S510" t="s">
        <v>2013</v>
      </c>
      <c r="T510" t="s">
        <v>1004</v>
      </c>
      <c r="U510">
        <f t="shared" si="84"/>
        <v>5</v>
      </c>
      <c r="V510">
        <f t="shared" si="85"/>
        <v>118</v>
      </c>
      <c r="W510">
        <f t="shared" si="86"/>
        <v>75</v>
      </c>
    </row>
    <row r="511" spans="1:23" x14ac:dyDescent="0.2">
      <c r="A511" t="s">
        <v>2013</v>
      </c>
      <c r="B511" t="s">
        <v>1445</v>
      </c>
      <c r="C511">
        <f t="shared" si="87"/>
        <v>10</v>
      </c>
      <c r="D511">
        <f t="shared" si="88"/>
        <v>127</v>
      </c>
      <c r="E511">
        <f t="shared" si="89"/>
        <v>66</v>
      </c>
      <c r="G511" t="s">
        <v>2135</v>
      </c>
      <c r="H511" t="s">
        <v>2581</v>
      </c>
      <c r="I511">
        <f t="shared" si="81"/>
        <v>17</v>
      </c>
      <c r="J511">
        <f t="shared" si="82"/>
        <v>158</v>
      </c>
      <c r="K511">
        <f t="shared" si="83"/>
        <v>12</v>
      </c>
      <c r="S511" t="s">
        <v>2013</v>
      </c>
      <c r="T511" t="s">
        <v>1004</v>
      </c>
      <c r="U511">
        <f t="shared" si="84"/>
        <v>5</v>
      </c>
      <c r="V511">
        <f t="shared" si="85"/>
        <v>118</v>
      </c>
      <c r="W511">
        <f t="shared" si="86"/>
        <v>75</v>
      </c>
    </row>
    <row r="512" spans="1:23" x14ac:dyDescent="0.2">
      <c r="A512" t="s">
        <v>2013</v>
      </c>
      <c r="B512" t="s">
        <v>1445</v>
      </c>
      <c r="C512">
        <f t="shared" si="87"/>
        <v>10</v>
      </c>
      <c r="D512">
        <f t="shared" si="88"/>
        <v>127</v>
      </c>
      <c r="E512">
        <f t="shared" si="89"/>
        <v>66</v>
      </c>
      <c r="G512" t="s">
        <v>2135</v>
      </c>
      <c r="H512" t="s">
        <v>2583</v>
      </c>
      <c r="I512">
        <f t="shared" si="81"/>
        <v>17</v>
      </c>
      <c r="J512">
        <f t="shared" si="82"/>
        <v>159</v>
      </c>
      <c r="K512">
        <f t="shared" si="83"/>
        <v>13</v>
      </c>
      <c r="S512" t="s">
        <v>2013</v>
      </c>
      <c r="T512" t="s">
        <v>1004</v>
      </c>
      <c r="U512">
        <f t="shared" si="84"/>
        <v>5</v>
      </c>
      <c r="V512">
        <f t="shared" si="85"/>
        <v>118</v>
      </c>
      <c r="W512">
        <f t="shared" si="86"/>
        <v>75</v>
      </c>
    </row>
    <row r="513" spans="1:23" x14ac:dyDescent="0.2">
      <c r="A513" t="s">
        <v>2013</v>
      </c>
      <c r="B513" t="s">
        <v>1445</v>
      </c>
      <c r="C513">
        <f t="shared" si="87"/>
        <v>10</v>
      </c>
      <c r="D513">
        <f t="shared" si="88"/>
        <v>127</v>
      </c>
      <c r="E513">
        <f t="shared" si="89"/>
        <v>66</v>
      </c>
      <c r="G513" t="s">
        <v>2135</v>
      </c>
      <c r="H513" t="s">
        <v>2583</v>
      </c>
      <c r="I513">
        <f t="shared" si="81"/>
        <v>17</v>
      </c>
      <c r="J513">
        <f t="shared" si="82"/>
        <v>159</v>
      </c>
      <c r="K513">
        <f t="shared" si="83"/>
        <v>13</v>
      </c>
      <c r="S513" t="s">
        <v>2013</v>
      </c>
      <c r="T513" t="s">
        <v>1004</v>
      </c>
      <c r="U513">
        <f t="shared" si="84"/>
        <v>5</v>
      </c>
      <c r="V513">
        <f t="shared" si="85"/>
        <v>118</v>
      </c>
      <c r="W513">
        <f t="shared" si="86"/>
        <v>75</v>
      </c>
    </row>
    <row r="514" spans="1:23" x14ac:dyDescent="0.2">
      <c r="A514" t="s">
        <v>2013</v>
      </c>
      <c r="B514" t="s">
        <v>1447</v>
      </c>
      <c r="C514">
        <f t="shared" si="87"/>
        <v>10</v>
      </c>
      <c r="D514">
        <f t="shared" si="88"/>
        <v>128</v>
      </c>
      <c r="E514">
        <f t="shared" si="89"/>
        <v>67</v>
      </c>
      <c r="G514" t="s">
        <v>2135</v>
      </c>
      <c r="H514" t="s">
        <v>2583</v>
      </c>
      <c r="I514">
        <f t="shared" si="81"/>
        <v>17</v>
      </c>
      <c r="J514">
        <f t="shared" si="82"/>
        <v>159</v>
      </c>
      <c r="K514">
        <f t="shared" si="83"/>
        <v>13</v>
      </c>
      <c r="S514" t="s">
        <v>2013</v>
      </c>
      <c r="T514" t="s">
        <v>1004</v>
      </c>
      <c r="U514">
        <f t="shared" si="84"/>
        <v>5</v>
      </c>
      <c r="V514">
        <f t="shared" si="85"/>
        <v>118</v>
      </c>
      <c r="W514">
        <f t="shared" si="86"/>
        <v>75</v>
      </c>
    </row>
    <row r="515" spans="1:23" x14ac:dyDescent="0.2">
      <c r="A515" t="s">
        <v>2013</v>
      </c>
      <c r="B515" t="s">
        <v>1447</v>
      </c>
      <c r="C515">
        <f t="shared" si="87"/>
        <v>10</v>
      </c>
      <c r="D515">
        <f t="shared" si="88"/>
        <v>128</v>
      </c>
      <c r="E515">
        <f t="shared" si="89"/>
        <v>67</v>
      </c>
      <c r="G515" t="s">
        <v>2135</v>
      </c>
      <c r="H515" t="s">
        <v>2583</v>
      </c>
      <c r="I515">
        <f t="shared" si="81"/>
        <v>17</v>
      </c>
      <c r="J515">
        <f t="shared" si="82"/>
        <v>159</v>
      </c>
      <c r="K515">
        <f t="shared" si="83"/>
        <v>13</v>
      </c>
      <c r="S515" t="s">
        <v>2013</v>
      </c>
      <c r="T515" t="s">
        <v>1004</v>
      </c>
      <c r="U515">
        <f t="shared" si="84"/>
        <v>5</v>
      </c>
      <c r="V515">
        <f t="shared" si="85"/>
        <v>118</v>
      </c>
      <c r="W515">
        <f t="shared" si="86"/>
        <v>75</v>
      </c>
    </row>
    <row r="516" spans="1:23" x14ac:dyDescent="0.2">
      <c r="A516" t="s">
        <v>2013</v>
      </c>
      <c r="B516" t="s">
        <v>1447</v>
      </c>
      <c r="C516">
        <f t="shared" si="87"/>
        <v>10</v>
      </c>
      <c r="D516">
        <f t="shared" si="88"/>
        <v>128</v>
      </c>
      <c r="E516">
        <f t="shared" si="89"/>
        <v>67</v>
      </c>
      <c r="G516" t="s">
        <v>2135</v>
      </c>
      <c r="H516" t="s">
        <v>2583</v>
      </c>
      <c r="I516">
        <f t="shared" ref="I516:I579" si="90">IF(G516=G515,I515,I515+1)</f>
        <v>17</v>
      </c>
      <c r="J516">
        <f t="shared" ref="J516:J579" si="91">IF(H516=H515,J515,J515+1)</f>
        <v>159</v>
      </c>
      <c r="K516">
        <f t="shared" ref="K516:K579" si="92">IF(G516=G515,IF(H516=H515,K515,K515+1),1)</f>
        <v>13</v>
      </c>
      <c r="S516" t="s">
        <v>2013</v>
      </c>
      <c r="T516" t="s">
        <v>1004</v>
      </c>
      <c r="U516">
        <f t="shared" ref="U516:U579" si="93">IF(S516=S515,U515,U515+1)</f>
        <v>5</v>
      </c>
      <c r="V516">
        <f t="shared" ref="V516:V579" si="94">IF(T516=T515,V515,V515+1)</f>
        <v>118</v>
      </c>
      <c r="W516">
        <f t="shared" ref="W516:W579" si="95">IF(S516=S515,IF(T516=T515,W515,W515+1),1)</f>
        <v>75</v>
      </c>
    </row>
    <row r="517" spans="1:23" x14ac:dyDescent="0.2">
      <c r="A517" t="s">
        <v>2013</v>
      </c>
      <c r="B517" t="s">
        <v>1447</v>
      </c>
      <c r="C517">
        <f t="shared" ref="C517:C580" si="96">IF(A517=A516,C516,C516+1)</f>
        <v>10</v>
      </c>
      <c r="D517">
        <f t="shared" ref="D517:D580" si="97">IF(B517=B516,D516,D516+1)</f>
        <v>128</v>
      </c>
      <c r="E517">
        <f t="shared" ref="E517:E580" si="98">IF(A517=A516,IF(B517=B516,E516,E516+1),1)</f>
        <v>67</v>
      </c>
      <c r="G517" t="s">
        <v>626</v>
      </c>
      <c r="H517" t="s">
        <v>628</v>
      </c>
      <c r="I517">
        <f t="shared" si="90"/>
        <v>18</v>
      </c>
      <c r="J517">
        <f t="shared" si="91"/>
        <v>160</v>
      </c>
      <c r="K517">
        <f t="shared" si="92"/>
        <v>1</v>
      </c>
      <c r="S517" t="s">
        <v>2013</v>
      </c>
      <c r="T517" t="s">
        <v>1004</v>
      </c>
      <c r="U517">
        <f t="shared" si="93"/>
        <v>5</v>
      </c>
      <c r="V517">
        <f t="shared" si="94"/>
        <v>118</v>
      </c>
      <c r="W517">
        <f t="shared" si="95"/>
        <v>75</v>
      </c>
    </row>
    <row r="518" spans="1:23" x14ac:dyDescent="0.2">
      <c r="A518" t="s">
        <v>2013</v>
      </c>
      <c r="B518" t="s">
        <v>1447</v>
      </c>
      <c r="C518">
        <f t="shared" si="96"/>
        <v>10</v>
      </c>
      <c r="D518">
        <f t="shared" si="97"/>
        <v>128</v>
      </c>
      <c r="E518">
        <f t="shared" si="98"/>
        <v>67</v>
      </c>
      <c r="G518" t="s">
        <v>626</v>
      </c>
      <c r="H518" t="s">
        <v>630</v>
      </c>
      <c r="I518">
        <f t="shared" si="90"/>
        <v>18</v>
      </c>
      <c r="J518">
        <f t="shared" si="91"/>
        <v>161</v>
      </c>
      <c r="K518">
        <f t="shared" si="92"/>
        <v>2</v>
      </c>
      <c r="S518" t="s">
        <v>2013</v>
      </c>
      <c r="T518" t="s">
        <v>1004</v>
      </c>
      <c r="U518">
        <f t="shared" si="93"/>
        <v>5</v>
      </c>
      <c r="V518">
        <f t="shared" si="94"/>
        <v>118</v>
      </c>
      <c r="W518">
        <f t="shared" si="95"/>
        <v>75</v>
      </c>
    </row>
    <row r="519" spans="1:23" x14ac:dyDescent="0.2">
      <c r="A519" t="s">
        <v>2013</v>
      </c>
      <c r="B519" t="s">
        <v>1447</v>
      </c>
      <c r="C519">
        <f t="shared" si="96"/>
        <v>10</v>
      </c>
      <c r="D519">
        <f t="shared" si="97"/>
        <v>128</v>
      </c>
      <c r="E519">
        <f t="shared" si="98"/>
        <v>67</v>
      </c>
      <c r="G519" t="s">
        <v>1241</v>
      </c>
      <c r="H519" t="s">
        <v>1243</v>
      </c>
      <c r="I519">
        <f t="shared" si="90"/>
        <v>19</v>
      </c>
      <c r="J519">
        <f t="shared" si="91"/>
        <v>162</v>
      </c>
      <c r="K519">
        <f t="shared" si="92"/>
        <v>1</v>
      </c>
      <c r="S519" t="s">
        <v>2013</v>
      </c>
      <c r="T519" t="s">
        <v>1004</v>
      </c>
      <c r="U519">
        <f t="shared" si="93"/>
        <v>5</v>
      </c>
      <c r="V519">
        <f t="shared" si="94"/>
        <v>118</v>
      </c>
      <c r="W519">
        <f t="shared" si="95"/>
        <v>75</v>
      </c>
    </row>
    <row r="520" spans="1:23" x14ac:dyDescent="0.2">
      <c r="A520" t="s">
        <v>2013</v>
      </c>
      <c r="B520" t="s">
        <v>1447</v>
      </c>
      <c r="C520">
        <f t="shared" si="96"/>
        <v>10</v>
      </c>
      <c r="D520">
        <f t="shared" si="97"/>
        <v>128</v>
      </c>
      <c r="E520">
        <f t="shared" si="98"/>
        <v>67</v>
      </c>
      <c r="G520" t="s">
        <v>1245</v>
      </c>
      <c r="H520" t="s">
        <v>1246</v>
      </c>
      <c r="I520">
        <f t="shared" si="90"/>
        <v>20</v>
      </c>
      <c r="J520">
        <f t="shared" si="91"/>
        <v>163</v>
      </c>
      <c r="K520">
        <f t="shared" si="92"/>
        <v>1</v>
      </c>
      <c r="S520" t="s">
        <v>2013</v>
      </c>
      <c r="T520" t="s">
        <v>1004</v>
      </c>
      <c r="U520">
        <f t="shared" si="93"/>
        <v>5</v>
      </c>
      <c r="V520">
        <f t="shared" si="94"/>
        <v>118</v>
      </c>
      <c r="W520">
        <f t="shared" si="95"/>
        <v>75</v>
      </c>
    </row>
    <row r="521" spans="1:23" x14ac:dyDescent="0.2">
      <c r="A521" t="s">
        <v>2013</v>
      </c>
      <c r="B521" t="s">
        <v>763</v>
      </c>
      <c r="C521">
        <f t="shared" si="96"/>
        <v>10</v>
      </c>
      <c r="D521">
        <f t="shared" si="97"/>
        <v>129</v>
      </c>
      <c r="E521">
        <f t="shared" si="98"/>
        <v>68</v>
      </c>
      <c r="G521" t="s">
        <v>1245</v>
      </c>
      <c r="H521" t="s">
        <v>1246</v>
      </c>
      <c r="I521">
        <f t="shared" si="90"/>
        <v>20</v>
      </c>
      <c r="J521">
        <f t="shared" si="91"/>
        <v>163</v>
      </c>
      <c r="K521">
        <f t="shared" si="92"/>
        <v>1</v>
      </c>
      <c r="S521" t="s">
        <v>2013</v>
      </c>
      <c r="T521" t="s">
        <v>1294</v>
      </c>
      <c r="U521">
        <f t="shared" si="93"/>
        <v>5</v>
      </c>
      <c r="V521">
        <f t="shared" si="94"/>
        <v>119</v>
      </c>
      <c r="W521">
        <f t="shared" si="95"/>
        <v>76</v>
      </c>
    </row>
    <row r="522" spans="1:23" x14ac:dyDescent="0.2">
      <c r="A522" t="s">
        <v>2013</v>
      </c>
      <c r="B522" t="s">
        <v>763</v>
      </c>
      <c r="C522">
        <f t="shared" si="96"/>
        <v>10</v>
      </c>
      <c r="D522">
        <f t="shared" si="97"/>
        <v>129</v>
      </c>
      <c r="E522">
        <f t="shared" si="98"/>
        <v>68</v>
      </c>
      <c r="G522" t="s">
        <v>1245</v>
      </c>
      <c r="H522" t="s">
        <v>1246</v>
      </c>
      <c r="I522">
        <f t="shared" si="90"/>
        <v>20</v>
      </c>
      <c r="J522">
        <f t="shared" si="91"/>
        <v>163</v>
      </c>
      <c r="K522">
        <f t="shared" si="92"/>
        <v>1</v>
      </c>
      <c r="S522" t="s">
        <v>2013</v>
      </c>
      <c r="T522" t="s">
        <v>1294</v>
      </c>
      <c r="U522">
        <f t="shared" si="93"/>
        <v>5</v>
      </c>
      <c r="V522">
        <f t="shared" si="94"/>
        <v>119</v>
      </c>
      <c r="W522">
        <f t="shared" si="95"/>
        <v>76</v>
      </c>
    </row>
    <row r="523" spans="1:23" x14ac:dyDescent="0.2">
      <c r="A523" t="s">
        <v>2013</v>
      </c>
      <c r="B523" t="s">
        <v>763</v>
      </c>
      <c r="C523">
        <f t="shared" si="96"/>
        <v>10</v>
      </c>
      <c r="D523">
        <f t="shared" si="97"/>
        <v>129</v>
      </c>
      <c r="E523">
        <f t="shared" si="98"/>
        <v>68</v>
      </c>
      <c r="G523" t="s">
        <v>1245</v>
      </c>
      <c r="H523" t="s">
        <v>1246</v>
      </c>
      <c r="I523">
        <f t="shared" si="90"/>
        <v>20</v>
      </c>
      <c r="J523">
        <f t="shared" si="91"/>
        <v>163</v>
      </c>
      <c r="K523">
        <f t="shared" si="92"/>
        <v>1</v>
      </c>
      <c r="S523" t="s">
        <v>2013</v>
      </c>
      <c r="T523" t="s">
        <v>1294</v>
      </c>
      <c r="U523">
        <f t="shared" si="93"/>
        <v>5</v>
      </c>
      <c r="V523">
        <f t="shared" si="94"/>
        <v>119</v>
      </c>
      <c r="W523">
        <f t="shared" si="95"/>
        <v>76</v>
      </c>
    </row>
    <row r="524" spans="1:23" x14ac:dyDescent="0.2">
      <c r="A524" t="s">
        <v>2013</v>
      </c>
      <c r="B524" t="s">
        <v>763</v>
      </c>
      <c r="C524">
        <f t="shared" si="96"/>
        <v>10</v>
      </c>
      <c r="D524">
        <f t="shared" si="97"/>
        <v>129</v>
      </c>
      <c r="E524">
        <f t="shared" si="98"/>
        <v>68</v>
      </c>
      <c r="G524" t="s">
        <v>1245</v>
      </c>
      <c r="H524" t="s">
        <v>1248</v>
      </c>
      <c r="I524">
        <f t="shared" si="90"/>
        <v>20</v>
      </c>
      <c r="J524">
        <f t="shared" si="91"/>
        <v>164</v>
      </c>
      <c r="K524">
        <f t="shared" si="92"/>
        <v>2</v>
      </c>
      <c r="S524" t="s">
        <v>2013</v>
      </c>
      <c r="T524" t="s">
        <v>1294</v>
      </c>
      <c r="U524">
        <f t="shared" si="93"/>
        <v>5</v>
      </c>
      <c r="V524">
        <f t="shared" si="94"/>
        <v>119</v>
      </c>
      <c r="W524">
        <f t="shared" si="95"/>
        <v>76</v>
      </c>
    </row>
    <row r="525" spans="1:23" x14ac:dyDescent="0.2">
      <c r="A525" t="s">
        <v>2013</v>
      </c>
      <c r="B525" t="s">
        <v>763</v>
      </c>
      <c r="C525">
        <f t="shared" si="96"/>
        <v>10</v>
      </c>
      <c r="D525">
        <f t="shared" si="97"/>
        <v>129</v>
      </c>
      <c r="E525">
        <f t="shared" si="98"/>
        <v>68</v>
      </c>
      <c r="G525" t="s">
        <v>1245</v>
      </c>
      <c r="H525" t="s">
        <v>1248</v>
      </c>
      <c r="I525">
        <f t="shared" si="90"/>
        <v>20</v>
      </c>
      <c r="J525">
        <f t="shared" si="91"/>
        <v>164</v>
      </c>
      <c r="K525">
        <f t="shared" si="92"/>
        <v>2</v>
      </c>
      <c r="S525" t="s">
        <v>2013</v>
      </c>
      <c r="T525" t="s">
        <v>1294</v>
      </c>
      <c r="U525">
        <f t="shared" si="93"/>
        <v>5</v>
      </c>
      <c r="V525">
        <f t="shared" si="94"/>
        <v>119</v>
      </c>
      <c r="W525">
        <f t="shared" si="95"/>
        <v>76</v>
      </c>
    </row>
    <row r="526" spans="1:23" x14ac:dyDescent="0.2">
      <c r="A526" t="s">
        <v>2013</v>
      </c>
      <c r="B526" t="s">
        <v>763</v>
      </c>
      <c r="C526">
        <f t="shared" si="96"/>
        <v>10</v>
      </c>
      <c r="D526">
        <f t="shared" si="97"/>
        <v>129</v>
      </c>
      <c r="E526">
        <f t="shared" si="98"/>
        <v>68</v>
      </c>
      <c r="G526" t="s">
        <v>1245</v>
      </c>
      <c r="H526" t="s">
        <v>1248</v>
      </c>
      <c r="I526">
        <f t="shared" si="90"/>
        <v>20</v>
      </c>
      <c r="J526">
        <f t="shared" si="91"/>
        <v>164</v>
      </c>
      <c r="K526">
        <f t="shared" si="92"/>
        <v>2</v>
      </c>
      <c r="S526" t="s">
        <v>2013</v>
      </c>
      <c r="T526" t="s">
        <v>1296</v>
      </c>
      <c r="U526">
        <f t="shared" si="93"/>
        <v>5</v>
      </c>
      <c r="V526">
        <f t="shared" si="94"/>
        <v>120</v>
      </c>
      <c r="W526">
        <f t="shared" si="95"/>
        <v>77</v>
      </c>
    </row>
    <row r="527" spans="1:23" x14ac:dyDescent="0.2">
      <c r="A527" t="s">
        <v>2013</v>
      </c>
      <c r="B527" t="s">
        <v>763</v>
      </c>
      <c r="C527">
        <f t="shared" si="96"/>
        <v>10</v>
      </c>
      <c r="D527">
        <f t="shared" si="97"/>
        <v>129</v>
      </c>
      <c r="E527">
        <f t="shared" si="98"/>
        <v>68</v>
      </c>
      <c r="G527" t="s">
        <v>1245</v>
      </c>
      <c r="H527" t="s">
        <v>1248</v>
      </c>
      <c r="I527">
        <f t="shared" si="90"/>
        <v>20</v>
      </c>
      <c r="J527">
        <f t="shared" si="91"/>
        <v>164</v>
      </c>
      <c r="K527">
        <f t="shared" si="92"/>
        <v>2</v>
      </c>
      <c r="S527" t="s">
        <v>2013</v>
      </c>
      <c r="T527" t="s">
        <v>1296</v>
      </c>
      <c r="U527">
        <f t="shared" si="93"/>
        <v>5</v>
      </c>
      <c r="V527">
        <f t="shared" si="94"/>
        <v>120</v>
      </c>
      <c r="W527">
        <f t="shared" si="95"/>
        <v>77</v>
      </c>
    </row>
    <row r="528" spans="1:23" x14ac:dyDescent="0.2">
      <c r="A528" t="s">
        <v>2013</v>
      </c>
      <c r="B528" t="s">
        <v>763</v>
      </c>
      <c r="C528">
        <f t="shared" si="96"/>
        <v>10</v>
      </c>
      <c r="D528">
        <f t="shared" si="97"/>
        <v>129</v>
      </c>
      <c r="E528">
        <f t="shared" si="98"/>
        <v>68</v>
      </c>
      <c r="G528" t="s">
        <v>1245</v>
      </c>
      <c r="H528" t="s">
        <v>1942</v>
      </c>
      <c r="I528">
        <f t="shared" si="90"/>
        <v>20</v>
      </c>
      <c r="J528">
        <f t="shared" si="91"/>
        <v>165</v>
      </c>
      <c r="K528">
        <f t="shared" si="92"/>
        <v>3</v>
      </c>
      <c r="S528" t="s">
        <v>2013</v>
      </c>
      <c r="T528" t="s">
        <v>1296</v>
      </c>
      <c r="U528">
        <f t="shared" si="93"/>
        <v>5</v>
      </c>
      <c r="V528">
        <f t="shared" si="94"/>
        <v>120</v>
      </c>
      <c r="W528">
        <f t="shared" si="95"/>
        <v>77</v>
      </c>
    </row>
    <row r="529" spans="1:23" x14ac:dyDescent="0.2">
      <c r="A529" t="s">
        <v>2013</v>
      </c>
      <c r="B529" t="s">
        <v>763</v>
      </c>
      <c r="C529">
        <f t="shared" si="96"/>
        <v>10</v>
      </c>
      <c r="D529">
        <f t="shared" si="97"/>
        <v>129</v>
      </c>
      <c r="E529">
        <f t="shared" si="98"/>
        <v>68</v>
      </c>
      <c r="G529" t="s">
        <v>1245</v>
      </c>
      <c r="H529" t="s">
        <v>1942</v>
      </c>
      <c r="I529">
        <f t="shared" si="90"/>
        <v>20</v>
      </c>
      <c r="J529">
        <f t="shared" si="91"/>
        <v>165</v>
      </c>
      <c r="K529">
        <f t="shared" si="92"/>
        <v>3</v>
      </c>
      <c r="S529" t="s">
        <v>2013</v>
      </c>
      <c r="T529" t="s">
        <v>1006</v>
      </c>
      <c r="U529">
        <f t="shared" si="93"/>
        <v>5</v>
      </c>
      <c r="V529">
        <f t="shared" si="94"/>
        <v>121</v>
      </c>
      <c r="W529">
        <f t="shared" si="95"/>
        <v>78</v>
      </c>
    </row>
    <row r="530" spans="1:23" x14ac:dyDescent="0.2">
      <c r="A530" t="s">
        <v>2013</v>
      </c>
      <c r="B530" t="s">
        <v>763</v>
      </c>
      <c r="C530">
        <f t="shared" si="96"/>
        <v>10</v>
      </c>
      <c r="D530">
        <f t="shared" si="97"/>
        <v>129</v>
      </c>
      <c r="E530">
        <f t="shared" si="98"/>
        <v>68</v>
      </c>
      <c r="G530" t="s">
        <v>1245</v>
      </c>
      <c r="H530" t="s">
        <v>1942</v>
      </c>
      <c r="I530">
        <f t="shared" si="90"/>
        <v>20</v>
      </c>
      <c r="J530">
        <f t="shared" si="91"/>
        <v>165</v>
      </c>
      <c r="K530">
        <f t="shared" si="92"/>
        <v>3</v>
      </c>
      <c r="S530" t="s">
        <v>2013</v>
      </c>
      <c r="T530" t="s">
        <v>1006</v>
      </c>
      <c r="U530">
        <f t="shared" si="93"/>
        <v>5</v>
      </c>
      <c r="V530">
        <f t="shared" si="94"/>
        <v>121</v>
      </c>
      <c r="W530">
        <f t="shared" si="95"/>
        <v>78</v>
      </c>
    </row>
    <row r="531" spans="1:23" x14ac:dyDescent="0.2">
      <c r="A531" t="s">
        <v>2013</v>
      </c>
      <c r="B531" t="s">
        <v>763</v>
      </c>
      <c r="C531">
        <f t="shared" si="96"/>
        <v>10</v>
      </c>
      <c r="D531">
        <f t="shared" si="97"/>
        <v>129</v>
      </c>
      <c r="E531">
        <f t="shared" si="98"/>
        <v>68</v>
      </c>
      <c r="G531" t="s">
        <v>1245</v>
      </c>
      <c r="H531" t="s">
        <v>1942</v>
      </c>
      <c r="I531">
        <f t="shared" si="90"/>
        <v>20</v>
      </c>
      <c r="J531">
        <f t="shared" si="91"/>
        <v>165</v>
      </c>
      <c r="K531">
        <f t="shared" si="92"/>
        <v>3</v>
      </c>
      <c r="S531" t="s">
        <v>2013</v>
      </c>
      <c r="T531" t="s">
        <v>1006</v>
      </c>
      <c r="U531">
        <f t="shared" si="93"/>
        <v>5</v>
      </c>
      <c r="V531">
        <f t="shared" si="94"/>
        <v>121</v>
      </c>
      <c r="W531">
        <f t="shared" si="95"/>
        <v>78</v>
      </c>
    </row>
    <row r="532" spans="1:23" x14ac:dyDescent="0.2">
      <c r="A532" t="s">
        <v>2013</v>
      </c>
      <c r="B532" t="s">
        <v>1000</v>
      </c>
      <c r="C532">
        <f t="shared" si="96"/>
        <v>10</v>
      </c>
      <c r="D532">
        <f t="shared" si="97"/>
        <v>130</v>
      </c>
      <c r="E532">
        <f t="shared" si="98"/>
        <v>69</v>
      </c>
      <c r="G532" t="s">
        <v>1943</v>
      </c>
      <c r="H532" t="s">
        <v>1945</v>
      </c>
      <c r="I532">
        <f t="shared" si="90"/>
        <v>21</v>
      </c>
      <c r="J532">
        <f t="shared" si="91"/>
        <v>166</v>
      </c>
      <c r="K532">
        <f t="shared" si="92"/>
        <v>1</v>
      </c>
      <c r="S532" t="s">
        <v>2013</v>
      </c>
      <c r="T532" t="s">
        <v>1006</v>
      </c>
      <c r="U532">
        <f t="shared" si="93"/>
        <v>5</v>
      </c>
      <c r="V532">
        <f t="shared" si="94"/>
        <v>121</v>
      </c>
      <c r="W532">
        <f t="shared" si="95"/>
        <v>78</v>
      </c>
    </row>
    <row r="533" spans="1:23" x14ac:dyDescent="0.2">
      <c r="A533" t="s">
        <v>2013</v>
      </c>
      <c r="B533" t="s">
        <v>1000</v>
      </c>
      <c r="C533">
        <f t="shared" si="96"/>
        <v>10</v>
      </c>
      <c r="D533">
        <f t="shared" si="97"/>
        <v>130</v>
      </c>
      <c r="E533">
        <f t="shared" si="98"/>
        <v>69</v>
      </c>
      <c r="G533" t="s">
        <v>1943</v>
      </c>
      <c r="H533" t="s">
        <v>1945</v>
      </c>
      <c r="I533">
        <f t="shared" si="90"/>
        <v>21</v>
      </c>
      <c r="J533">
        <f t="shared" si="91"/>
        <v>166</v>
      </c>
      <c r="K533">
        <f t="shared" si="92"/>
        <v>1</v>
      </c>
      <c r="S533" t="s">
        <v>2013</v>
      </c>
      <c r="T533" t="s">
        <v>1298</v>
      </c>
      <c r="U533">
        <f t="shared" si="93"/>
        <v>5</v>
      </c>
      <c r="V533">
        <f t="shared" si="94"/>
        <v>122</v>
      </c>
      <c r="W533">
        <f t="shared" si="95"/>
        <v>79</v>
      </c>
    </row>
    <row r="534" spans="1:23" x14ac:dyDescent="0.2">
      <c r="A534" t="s">
        <v>2013</v>
      </c>
      <c r="B534" t="s">
        <v>1000</v>
      </c>
      <c r="C534">
        <f t="shared" si="96"/>
        <v>10</v>
      </c>
      <c r="D534">
        <f t="shared" si="97"/>
        <v>130</v>
      </c>
      <c r="E534">
        <f t="shared" si="98"/>
        <v>69</v>
      </c>
      <c r="G534" t="s">
        <v>1947</v>
      </c>
      <c r="H534" t="s">
        <v>1949</v>
      </c>
      <c r="I534">
        <f t="shared" si="90"/>
        <v>22</v>
      </c>
      <c r="J534">
        <f t="shared" si="91"/>
        <v>167</v>
      </c>
      <c r="K534">
        <f t="shared" si="92"/>
        <v>1</v>
      </c>
      <c r="S534" t="s">
        <v>2013</v>
      </c>
      <c r="T534" t="s">
        <v>1298</v>
      </c>
      <c r="U534">
        <f t="shared" si="93"/>
        <v>5</v>
      </c>
      <c r="V534">
        <f t="shared" si="94"/>
        <v>122</v>
      </c>
      <c r="W534">
        <f t="shared" si="95"/>
        <v>79</v>
      </c>
    </row>
    <row r="535" spans="1:23" x14ac:dyDescent="0.2">
      <c r="A535" t="s">
        <v>2013</v>
      </c>
      <c r="B535" t="s">
        <v>1000</v>
      </c>
      <c r="C535">
        <f t="shared" si="96"/>
        <v>10</v>
      </c>
      <c r="D535">
        <f t="shared" si="97"/>
        <v>130</v>
      </c>
      <c r="E535">
        <f t="shared" si="98"/>
        <v>69</v>
      </c>
      <c r="G535" t="s">
        <v>1951</v>
      </c>
      <c r="H535" t="s">
        <v>1952</v>
      </c>
      <c r="I535">
        <f t="shared" si="90"/>
        <v>23</v>
      </c>
      <c r="J535">
        <f t="shared" si="91"/>
        <v>168</v>
      </c>
      <c r="K535">
        <f t="shared" si="92"/>
        <v>1</v>
      </c>
      <c r="S535" t="s">
        <v>2013</v>
      </c>
      <c r="T535" t="s">
        <v>1298</v>
      </c>
      <c r="U535">
        <f t="shared" si="93"/>
        <v>5</v>
      </c>
      <c r="V535">
        <f t="shared" si="94"/>
        <v>122</v>
      </c>
      <c r="W535">
        <f t="shared" si="95"/>
        <v>79</v>
      </c>
    </row>
    <row r="536" spans="1:23" x14ac:dyDescent="0.2">
      <c r="A536" t="s">
        <v>2013</v>
      </c>
      <c r="B536" t="s">
        <v>1000</v>
      </c>
      <c r="C536">
        <f t="shared" si="96"/>
        <v>10</v>
      </c>
      <c r="D536">
        <f t="shared" si="97"/>
        <v>130</v>
      </c>
      <c r="E536">
        <f t="shared" si="98"/>
        <v>69</v>
      </c>
      <c r="G536" t="s">
        <v>1951</v>
      </c>
      <c r="H536" t="s">
        <v>1952</v>
      </c>
      <c r="I536">
        <f t="shared" si="90"/>
        <v>23</v>
      </c>
      <c r="J536">
        <f t="shared" si="91"/>
        <v>168</v>
      </c>
      <c r="K536">
        <f t="shared" si="92"/>
        <v>1</v>
      </c>
      <c r="S536" t="s">
        <v>2013</v>
      </c>
      <c r="T536" t="s">
        <v>1298</v>
      </c>
      <c r="U536">
        <f t="shared" si="93"/>
        <v>5</v>
      </c>
      <c r="V536">
        <f t="shared" si="94"/>
        <v>122</v>
      </c>
      <c r="W536">
        <f t="shared" si="95"/>
        <v>79</v>
      </c>
    </row>
    <row r="537" spans="1:23" x14ac:dyDescent="0.2">
      <c r="A537" t="s">
        <v>2013</v>
      </c>
      <c r="B537" t="s">
        <v>1000</v>
      </c>
      <c r="C537">
        <f t="shared" si="96"/>
        <v>10</v>
      </c>
      <c r="D537">
        <f t="shared" si="97"/>
        <v>130</v>
      </c>
      <c r="E537">
        <f t="shared" si="98"/>
        <v>69</v>
      </c>
      <c r="G537" t="s">
        <v>1951</v>
      </c>
      <c r="H537" t="s">
        <v>1952</v>
      </c>
      <c r="I537">
        <f t="shared" si="90"/>
        <v>23</v>
      </c>
      <c r="J537">
        <f t="shared" si="91"/>
        <v>168</v>
      </c>
      <c r="K537">
        <f t="shared" si="92"/>
        <v>1</v>
      </c>
      <c r="S537" t="s">
        <v>2013</v>
      </c>
      <c r="T537" t="s">
        <v>1008</v>
      </c>
      <c r="U537">
        <f t="shared" si="93"/>
        <v>5</v>
      </c>
      <c r="V537">
        <f t="shared" si="94"/>
        <v>123</v>
      </c>
      <c r="W537">
        <f t="shared" si="95"/>
        <v>80</v>
      </c>
    </row>
    <row r="538" spans="1:23" x14ac:dyDescent="0.2">
      <c r="A538" t="s">
        <v>2013</v>
      </c>
      <c r="B538" t="s">
        <v>1000</v>
      </c>
      <c r="C538">
        <f t="shared" si="96"/>
        <v>10</v>
      </c>
      <c r="D538">
        <f t="shared" si="97"/>
        <v>130</v>
      </c>
      <c r="E538">
        <f t="shared" si="98"/>
        <v>69</v>
      </c>
      <c r="G538" t="s">
        <v>1951</v>
      </c>
      <c r="H538" t="s">
        <v>1952</v>
      </c>
      <c r="I538">
        <f t="shared" si="90"/>
        <v>23</v>
      </c>
      <c r="J538">
        <f t="shared" si="91"/>
        <v>168</v>
      </c>
      <c r="K538">
        <f t="shared" si="92"/>
        <v>1</v>
      </c>
      <c r="S538" t="s">
        <v>2013</v>
      </c>
      <c r="T538" t="s">
        <v>1008</v>
      </c>
      <c r="U538">
        <f t="shared" si="93"/>
        <v>5</v>
      </c>
      <c r="V538">
        <f t="shared" si="94"/>
        <v>123</v>
      </c>
      <c r="W538">
        <f t="shared" si="95"/>
        <v>80</v>
      </c>
    </row>
    <row r="539" spans="1:23" x14ac:dyDescent="0.2">
      <c r="A539" t="s">
        <v>2013</v>
      </c>
      <c r="B539" t="s">
        <v>724</v>
      </c>
      <c r="C539">
        <f t="shared" si="96"/>
        <v>10</v>
      </c>
      <c r="D539">
        <f t="shared" si="97"/>
        <v>131</v>
      </c>
      <c r="E539">
        <f t="shared" si="98"/>
        <v>70</v>
      </c>
      <c r="G539" t="s">
        <v>1951</v>
      </c>
      <c r="H539" t="s">
        <v>651</v>
      </c>
      <c r="I539">
        <f t="shared" si="90"/>
        <v>23</v>
      </c>
      <c r="J539">
        <f t="shared" si="91"/>
        <v>169</v>
      </c>
      <c r="K539">
        <f t="shared" si="92"/>
        <v>2</v>
      </c>
      <c r="S539" t="s">
        <v>2013</v>
      </c>
      <c r="T539" t="s">
        <v>1008</v>
      </c>
      <c r="U539">
        <f t="shared" si="93"/>
        <v>5</v>
      </c>
      <c r="V539">
        <f t="shared" si="94"/>
        <v>123</v>
      </c>
      <c r="W539">
        <f t="shared" si="95"/>
        <v>80</v>
      </c>
    </row>
    <row r="540" spans="1:23" x14ac:dyDescent="0.2">
      <c r="A540" t="s">
        <v>2013</v>
      </c>
      <c r="B540" t="s">
        <v>724</v>
      </c>
      <c r="C540">
        <f t="shared" si="96"/>
        <v>10</v>
      </c>
      <c r="D540">
        <f t="shared" si="97"/>
        <v>131</v>
      </c>
      <c r="E540">
        <f t="shared" si="98"/>
        <v>70</v>
      </c>
      <c r="G540" t="s">
        <v>1951</v>
      </c>
      <c r="H540" t="s">
        <v>651</v>
      </c>
      <c r="I540">
        <f t="shared" si="90"/>
        <v>23</v>
      </c>
      <c r="J540">
        <f t="shared" si="91"/>
        <v>169</v>
      </c>
      <c r="K540">
        <f t="shared" si="92"/>
        <v>2</v>
      </c>
      <c r="S540" t="s">
        <v>2013</v>
      </c>
      <c r="T540" t="s">
        <v>1300</v>
      </c>
      <c r="U540">
        <f t="shared" si="93"/>
        <v>5</v>
      </c>
      <c r="V540">
        <f t="shared" si="94"/>
        <v>124</v>
      </c>
      <c r="W540">
        <f t="shared" si="95"/>
        <v>81</v>
      </c>
    </row>
    <row r="541" spans="1:23" x14ac:dyDescent="0.2">
      <c r="A541" t="s">
        <v>2013</v>
      </c>
      <c r="B541" t="s">
        <v>724</v>
      </c>
      <c r="C541">
        <f t="shared" si="96"/>
        <v>10</v>
      </c>
      <c r="D541">
        <f t="shared" si="97"/>
        <v>131</v>
      </c>
      <c r="E541">
        <f t="shared" si="98"/>
        <v>70</v>
      </c>
      <c r="G541" t="s">
        <v>1951</v>
      </c>
      <c r="H541" t="s">
        <v>651</v>
      </c>
      <c r="I541">
        <f t="shared" si="90"/>
        <v>23</v>
      </c>
      <c r="J541">
        <f t="shared" si="91"/>
        <v>169</v>
      </c>
      <c r="K541">
        <f t="shared" si="92"/>
        <v>2</v>
      </c>
      <c r="S541" t="s">
        <v>2013</v>
      </c>
      <c r="T541" t="s">
        <v>1300</v>
      </c>
      <c r="U541">
        <f t="shared" si="93"/>
        <v>5</v>
      </c>
      <c r="V541">
        <f t="shared" si="94"/>
        <v>124</v>
      </c>
      <c r="W541">
        <f t="shared" si="95"/>
        <v>81</v>
      </c>
    </row>
    <row r="542" spans="1:23" x14ac:dyDescent="0.2">
      <c r="A542" t="s">
        <v>2013</v>
      </c>
      <c r="B542" t="s">
        <v>724</v>
      </c>
      <c r="C542">
        <f t="shared" si="96"/>
        <v>10</v>
      </c>
      <c r="D542">
        <f t="shared" si="97"/>
        <v>131</v>
      </c>
      <c r="E542">
        <f t="shared" si="98"/>
        <v>70</v>
      </c>
      <c r="G542" t="s">
        <v>1954</v>
      </c>
      <c r="H542" t="s">
        <v>1956</v>
      </c>
      <c r="I542">
        <f t="shared" si="90"/>
        <v>24</v>
      </c>
      <c r="J542">
        <f t="shared" si="91"/>
        <v>170</v>
      </c>
      <c r="K542">
        <f t="shared" si="92"/>
        <v>1</v>
      </c>
      <c r="S542" t="s">
        <v>2013</v>
      </c>
      <c r="T542" t="s">
        <v>1300</v>
      </c>
      <c r="U542">
        <f t="shared" si="93"/>
        <v>5</v>
      </c>
      <c r="V542">
        <f t="shared" si="94"/>
        <v>124</v>
      </c>
      <c r="W542">
        <f t="shared" si="95"/>
        <v>81</v>
      </c>
    </row>
    <row r="543" spans="1:23" x14ac:dyDescent="0.2">
      <c r="A543" t="s">
        <v>2013</v>
      </c>
      <c r="B543" t="s">
        <v>729</v>
      </c>
      <c r="C543">
        <f t="shared" si="96"/>
        <v>10</v>
      </c>
      <c r="D543">
        <f t="shared" si="97"/>
        <v>132</v>
      </c>
      <c r="E543">
        <f t="shared" si="98"/>
        <v>71</v>
      </c>
      <c r="G543" t="s">
        <v>1954</v>
      </c>
      <c r="H543" t="s">
        <v>1956</v>
      </c>
      <c r="I543">
        <f t="shared" si="90"/>
        <v>24</v>
      </c>
      <c r="J543">
        <f t="shared" si="91"/>
        <v>170</v>
      </c>
      <c r="K543">
        <f t="shared" si="92"/>
        <v>1</v>
      </c>
      <c r="S543" t="s">
        <v>2013</v>
      </c>
      <c r="T543" t="s">
        <v>1303</v>
      </c>
      <c r="U543">
        <f t="shared" si="93"/>
        <v>5</v>
      </c>
      <c r="V543">
        <f t="shared" si="94"/>
        <v>125</v>
      </c>
      <c r="W543">
        <f t="shared" si="95"/>
        <v>82</v>
      </c>
    </row>
    <row r="544" spans="1:23" x14ac:dyDescent="0.2">
      <c r="A544" t="s">
        <v>2013</v>
      </c>
      <c r="B544" t="s">
        <v>729</v>
      </c>
      <c r="C544">
        <f t="shared" si="96"/>
        <v>10</v>
      </c>
      <c r="D544">
        <f t="shared" si="97"/>
        <v>132</v>
      </c>
      <c r="E544">
        <f t="shared" si="98"/>
        <v>71</v>
      </c>
      <c r="G544" t="s">
        <v>1954</v>
      </c>
      <c r="H544" t="s">
        <v>1956</v>
      </c>
      <c r="I544">
        <f t="shared" si="90"/>
        <v>24</v>
      </c>
      <c r="J544">
        <f t="shared" si="91"/>
        <v>170</v>
      </c>
      <c r="K544">
        <f t="shared" si="92"/>
        <v>1</v>
      </c>
      <c r="S544" t="s">
        <v>2013</v>
      </c>
      <c r="T544" t="s">
        <v>1303</v>
      </c>
      <c r="U544">
        <f t="shared" si="93"/>
        <v>5</v>
      </c>
      <c r="V544">
        <f t="shared" si="94"/>
        <v>125</v>
      </c>
      <c r="W544">
        <f t="shared" si="95"/>
        <v>82</v>
      </c>
    </row>
    <row r="545" spans="1:23" x14ac:dyDescent="0.2">
      <c r="A545" t="s">
        <v>2013</v>
      </c>
      <c r="B545" t="s">
        <v>729</v>
      </c>
      <c r="C545">
        <f t="shared" si="96"/>
        <v>10</v>
      </c>
      <c r="D545">
        <f t="shared" si="97"/>
        <v>132</v>
      </c>
      <c r="E545">
        <f t="shared" si="98"/>
        <v>71</v>
      </c>
      <c r="G545" t="s">
        <v>1954</v>
      </c>
      <c r="H545" t="s">
        <v>1956</v>
      </c>
      <c r="I545">
        <f t="shared" si="90"/>
        <v>24</v>
      </c>
      <c r="J545">
        <f t="shared" si="91"/>
        <v>170</v>
      </c>
      <c r="K545">
        <f t="shared" si="92"/>
        <v>1</v>
      </c>
      <c r="S545" t="s">
        <v>2013</v>
      </c>
      <c r="T545" t="s">
        <v>1303</v>
      </c>
      <c r="U545">
        <f t="shared" si="93"/>
        <v>5</v>
      </c>
      <c r="V545">
        <f t="shared" si="94"/>
        <v>125</v>
      </c>
      <c r="W545">
        <f t="shared" si="95"/>
        <v>82</v>
      </c>
    </row>
    <row r="546" spans="1:23" x14ac:dyDescent="0.2">
      <c r="A546" t="s">
        <v>2013</v>
      </c>
      <c r="B546" t="s">
        <v>729</v>
      </c>
      <c r="C546">
        <f t="shared" si="96"/>
        <v>10</v>
      </c>
      <c r="D546">
        <f t="shared" si="97"/>
        <v>132</v>
      </c>
      <c r="E546">
        <f t="shared" si="98"/>
        <v>71</v>
      </c>
      <c r="G546" t="s">
        <v>1376</v>
      </c>
      <c r="H546" t="s">
        <v>2158</v>
      </c>
      <c r="I546">
        <f t="shared" si="90"/>
        <v>25</v>
      </c>
      <c r="J546">
        <f t="shared" si="91"/>
        <v>171</v>
      </c>
      <c r="K546">
        <f t="shared" si="92"/>
        <v>1</v>
      </c>
      <c r="S546" t="s">
        <v>2013</v>
      </c>
      <c r="T546" t="s">
        <v>1305</v>
      </c>
      <c r="U546">
        <f t="shared" si="93"/>
        <v>5</v>
      </c>
      <c r="V546">
        <f t="shared" si="94"/>
        <v>126</v>
      </c>
      <c r="W546">
        <f t="shared" si="95"/>
        <v>83</v>
      </c>
    </row>
    <row r="547" spans="1:23" x14ac:dyDescent="0.2">
      <c r="A547" t="s">
        <v>2013</v>
      </c>
      <c r="B547" t="s">
        <v>729</v>
      </c>
      <c r="C547">
        <f t="shared" si="96"/>
        <v>10</v>
      </c>
      <c r="D547">
        <f t="shared" si="97"/>
        <v>132</v>
      </c>
      <c r="E547">
        <f t="shared" si="98"/>
        <v>71</v>
      </c>
      <c r="G547" t="s">
        <v>1376</v>
      </c>
      <c r="H547" t="s">
        <v>2160</v>
      </c>
      <c r="I547">
        <f t="shared" si="90"/>
        <v>25</v>
      </c>
      <c r="J547">
        <f t="shared" si="91"/>
        <v>172</v>
      </c>
      <c r="K547">
        <f t="shared" si="92"/>
        <v>2</v>
      </c>
      <c r="S547" t="s">
        <v>2013</v>
      </c>
      <c r="T547" t="s">
        <v>1305</v>
      </c>
      <c r="U547">
        <f t="shared" si="93"/>
        <v>5</v>
      </c>
      <c r="V547">
        <f t="shared" si="94"/>
        <v>126</v>
      </c>
      <c r="W547">
        <f t="shared" si="95"/>
        <v>83</v>
      </c>
    </row>
    <row r="548" spans="1:23" x14ac:dyDescent="0.2">
      <c r="A548" t="s">
        <v>2013</v>
      </c>
      <c r="B548" t="s">
        <v>729</v>
      </c>
      <c r="C548">
        <f t="shared" si="96"/>
        <v>10</v>
      </c>
      <c r="D548">
        <f t="shared" si="97"/>
        <v>132</v>
      </c>
      <c r="E548">
        <f t="shared" si="98"/>
        <v>71</v>
      </c>
      <c r="G548" t="s">
        <v>1376</v>
      </c>
      <c r="H548" t="s">
        <v>2159</v>
      </c>
      <c r="I548">
        <f t="shared" si="90"/>
        <v>25</v>
      </c>
      <c r="J548">
        <f t="shared" si="91"/>
        <v>173</v>
      </c>
      <c r="K548">
        <f t="shared" si="92"/>
        <v>3</v>
      </c>
      <c r="S548" t="s">
        <v>2013</v>
      </c>
      <c r="T548" t="s">
        <v>1305</v>
      </c>
      <c r="U548">
        <f t="shared" si="93"/>
        <v>5</v>
      </c>
      <c r="V548">
        <f t="shared" si="94"/>
        <v>126</v>
      </c>
      <c r="W548">
        <f t="shared" si="95"/>
        <v>83</v>
      </c>
    </row>
    <row r="549" spans="1:23" x14ac:dyDescent="0.2">
      <c r="A549" t="s">
        <v>2013</v>
      </c>
      <c r="B549" t="s">
        <v>729</v>
      </c>
      <c r="C549">
        <f t="shared" si="96"/>
        <v>10</v>
      </c>
      <c r="D549">
        <f t="shared" si="97"/>
        <v>132</v>
      </c>
      <c r="E549">
        <f t="shared" si="98"/>
        <v>71</v>
      </c>
      <c r="G549" t="s">
        <v>1160</v>
      </c>
      <c r="H549" t="s">
        <v>1162</v>
      </c>
      <c r="I549">
        <f t="shared" si="90"/>
        <v>26</v>
      </c>
      <c r="J549">
        <f t="shared" si="91"/>
        <v>174</v>
      </c>
      <c r="K549">
        <f t="shared" si="92"/>
        <v>1</v>
      </c>
      <c r="S549" t="s">
        <v>2013</v>
      </c>
      <c r="T549" t="s">
        <v>1305</v>
      </c>
      <c r="U549">
        <f t="shared" si="93"/>
        <v>5</v>
      </c>
      <c r="V549">
        <f t="shared" si="94"/>
        <v>126</v>
      </c>
      <c r="W549">
        <f t="shared" si="95"/>
        <v>83</v>
      </c>
    </row>
    <row r="550" spans="1:23" x14ac:dyDescent="0.2">
      <c r="A550" t="s">
        <v>2013</v>
      </c>
      <c r="B550" t="s">
        <v>729</v>
      </c>
      <c r="C550">
        <f t="shared" si="96"/>
        <v>10</v>
      </c>
      <c r="D550">
        <f t="shared" si="97"/>
        <v>132</v>
      </c>
      <c r="E550">
        <f t="shared" si="98"/>
        <v>71</v>
      </c>
      <c r="G550" t="s">
        <v>1160</v>
      </c>
      <c r="H550" t="s">
        <v>1162</v>
      </c>
      <c r="I550">
        <f t="shared" si="90"/>
        <v>26</v>
      </c>
      <c r="J550">
        <f t="shared" si="91"/>
        <v>174</v>
      </c>
      <c r="K550">
        <f t="shared" si="92"/>
        <v>1</v>
      </c>
      <c r="S550" t="s">
        <v>2013</v>
      </c>
      <c r="T550" t="s">
        <v>1307</v>
      </c>
      <c r="U550">
        <f t="shared" si="93"/>
        <v>5</v>
      </c>
      <c r="V550">
        <f t="shared" si="94"/>
        <v>127</v>
      </c>
      <c r="W550">
        <f t="shared" si="95"/>
        <v>84</v>
      </c>
    </row>
    <row r="551" spans="1:23" x14ac:dyDescent="0.2">
      <c r="A551" t="s">
        <v>2013</v>
      </c>
      <c r="B551" t="s">
        <v>729</v>
      </c>
      <c r="C551">
        <f t="shared" si="96"/>
        <v>10</v>
      </c>
      <c r="D551">
        <f t="shared" si="97"/>
        <v>132</v>
      </c>
      <c r="E551">
        <f t="shared" si="98"/>
        <v>71</v>
      </c>
      <c r="G551" t="s">
        <v>1160</v>
      </c>
      <c r="H551" t="s">
        <v>1162</v>
      </c>
      <c r="I551">
        <f t="shared" si="90"/>
        <v>26</v>
      </c>
      <c r="J551">
        <f t="shared" si="91"/>
        <v>174</v>
      </c>
      <c r="K551">
        <f t="shared" si="92"/>
        <v>1</v>
      </c>
      <c r="S551" t="s">
        <v>2013</v>
      </c>
      <c r="T551" t="s">
        <v>1307</v>
      </c>
      <c r="U551">
        <f t="shared" si="93"/>
        <v>5</v>
      </c>
      <c r="V551">
        <f t="shared" si="94"/>
        <v>127</v>
      </c>
      <c r="W551">
        <f t="shared" si="95"/>
        <v>84</v>
      </c>
    </row>
    <row r="552" spans="1:23" x14ac:dyDescent="0.2">
      <c r="A552" t="s">
        <v>2013</v>
      </c>
      <c r="B552" t="s">
        <v>729</v>
      </c>
      <c r="C552">
        <f t="shared" si="96"/>
        <v>10</v>
      </c>
      <c r="D552">
        <f t="shared" si="97"/>
        <v>132</v>
      </c>
      <c r="E552">
        <f t="shared" si="98"/>
        <v>71</v>
      </c>
      <c r="G552" t="s">
        <v>1160</v>
      </c>
      <c r="H552" t="s">
        <v>1162</v>
      </c>
      <c r="I552">
        <f t="shared" si="90"/>
        <v>26</v>
      </c>
      <c r="J552">
        <f t="shared" si="91"/>
        <v>174</v>
      </c>
      <c r="K552">
        <f t="shared" si="92"/>
        <v>1</v>
      </c>
      <c r="S552" t="s">
        <v>2013</v>
      </c>
      <c r="T552" t="s">
        <v>1307</v>
      </c>
      <c r="U552">
        <f t="shared" si="93"/>
        <v>5</v>
      </c>
      <c r="V552">
        <f t="shared" si="94"/>
        <v>127</v>
      </c>
      <c r="W552">
        <f t="shared" si="95"/>
        <v>84</v>
      </c>
    </row>
    <row r="553" spans="1:23" x14ac:dyDescent="0.2">
      <c r="A553" t="s">
        <v>2013</v>
      </c>
      <c r="B553" t="s">
        <v>1291</v>
      </c>
      <c r="C553">
        <f t="shared" si="96"/>
        <v>10</v>
      </c>
      <c r="D553">
        <f t="shared" si="97"/>
        <v>133</v>
      </c>
      <c r="E553">
        <f t="shared" si="98"/>
        <v>72</v>
      </c>
      <c r="G553" t="s">
        <v>1958</v>
      </c>
      <c r="H553" t="s">
        <v>1960</v>
      </c>
      <c r="I553">
        <f t="shared" si="90"/>
        <v>27</v>
      </c>
      <c r="J553">
        <f t="shared" si="91"/>
        <v>175</v>
      </c>
      <c r="K553">
        <f t="shared" si="92"/>
        <v>1</v>
      </c>
      <c r="S553" t="s">
        <v>2013</v>
      </c>
      <c r="T553" t="s">
        <v>1307</v>
      </c>
      <c r="U553">
        <f t="shared" si="93"/>
        <v>5</v>
      </c>
      <c r="V553">
        <f t="shared" si="94"/>
        <v>127</v>
      </c>
      <c r="W553">
        <f t="shared" si="95"/>
        <v>84</v>
      </c>
    </row>
    <row r="554" spans="1:23" x14ac:dyDescent="0.2">
      <c r="A554" t="s">
        <v>2013</v>
      </c>
      <c r="B554" t="s">
        <v>1291</v>
      </c>
      <c r="C554">
        <f t="shared" si="96"/>
        <v>10</v>
      </c>
      <c r="D554">
        <f t="shared" si="97"/>
        <v>133</v>
      </c>
      <c r="E554">
        <f t="shared" si="98"/>
        <v>72</v>
      </c>
      <c r="G554" t="s">
        <v>1958</v>
      </c>
      <c r="H554" t="s">
        <v>1963</v>
      </c>
      <c r="I554">
        <f t="shared" si="90"/>
        <v>27</v>
      </c>
      <c r="J554">
        <f t="shared" si="91"/>
        <v>176</v>
      </c>
      <c r="K554">
        <f t="shared" si="92"/>
        <v>2</v>
      </c>
      <c r="S554" t="s">
        <v>2013</v>
      </c>
      <c r="T554" t="s">
        <v>1307</v>
      </c>
      <c r="U554">
        <f t="shared" si="93"/>
        <v>5</v>
      </c>
      <c r="V554">
        <f t="shared" si="94"/>
        <v>127</v>
      </c>
      <c r="W554">
        <f t="shared" si="95"/>
        <v>84</v>
      </c>
    </row>
    <row r="555" spans="1:23" x14ac:dyDescent="0.2">
      <c r="A555" t="s">
        <v>2013</v>
      </c>
      <c r="B555" t="s">
        <v>1291</v>
      </c>
      <c r="C555">
        <f t="shared" si="96"/>
        <v>10</v>
      </c>
      <c r="D555">
        <f t="shared" si="97"/>
        <v>133</v>
      </c>
      <c r="E555">
        <f t="shared" si="98"/>
        <v>72</v>
      </c>
      <c r="G555" t="s">
        <v>1958</v>
      </c>
      <c r="H555" t="s">
        <v>1965</v>
      </c>
      <c r="I555">
        <f t="shared" si="90"/>
        <v>27</v>
      </c>
      <c r="J555">
        <f t="shared" si="91"/>
        <v>177</v>
      </c>
      <c r="K555">
        <f t="shared" si="92"/>
        <v>3</v>
      </c>
      <c r="S555" t="s">
        <v>2013</v>
      </c>
      <c r="T555" t="s">
        <v>1307</v>
      </c>
      <c r="U555">
        <f t="shared" si="93"/>
        <v>5</v>
      </c>
      <c r="V555">
        <f t="shared" si="94"/>
        <v>127</v>
      </c>
      <c r="W555">
        <f t="shared" si="95"/>
        <v>84</v>
      </c>
    </row>
    <row r="556" spans="1:23" x14ac:dyDescent="0.2">
      <c r="A556" t="s">
        <v>2013</v>
      </c>
      <c r="B556" t="s">
        <v>1291</v>
      </c>
      <c r="C556">
        <f t="shared" si="96"/>
        <v>10</v>
      </c>
      <c r="D556">
        <f t="shared" si="97"/>
        <v>133</v>
      </c>
      <c r="E556">
        <f t="shared" si="98"/>
        <v>72</v>
      </c>
      <c r="G556" t="s">
        <v>1958</v>
      </c>
      <c r="H556" t="s">
        <v>1967</v>
      </c>
      <c r="I556">
        <f t="shared" si="90"/>
        <v>27</v>
      </c>
      <c r="J556">
        <f t="shared" si="91"/>
        <v>178</v>
      </c>
      <c r="K556">
        <f t="shared" si="92"/>
        <v>4</v>
      </c>
      <c r="S556" t="s">
        <v>2013</v>
      </c>
      <c r="T556" t="s">
        <v>1307</v>
      </c>
      <c r="U556">
        <f t="shared" si="93"/>
        <v>5</v>
      </c>
      <c r="V556">
        <f t="shared" si="94"/>
        <v>127</v>
      </c>
      <c r="W556">
        <f t="shared" si="95"/>
        <v>84</v>
      </c>
    </row>
    <row r="557" spans="1:23" x14ac:dyDescent="0.2">
      <c r="A557" t="s">
        <v>2013</v>
      </c>
      <c r="B557" t="s">
        <v>1293</v>
      </c>
      <c r="C557">
        <f t="shared" si="96"/>
        <v>10</v>
      </c>
      <c r="D557">
        <f t="shared" si="97"/>
        <v>134</v>
      </c>
      <c r="E557">
        <f t="shared" si="98"/>
        <v>73</v>
      </c>
      <c r="G557" t="s">
        <v>1958</v>
      </c>
      <c r="H557" t="s">
        <v>1969</v>
      </c>
      <c r="I557">
        <f t="shared" si="90"/>
        <v>27</v>
      </c>
      <c r="J557">
        <f t="shared" si="91"/>
        <v>179</v>
      </c>
      <c r="K557">
        <f t="shared" si="92"/>
        <v>5</v>
      </c>
      <c r="S557" t="s">
        <v>2013</v>
      </c>
      <c r="T557" t="s">
        <v>1011</v>
      </c>
      <c r="U557">
        <f t="shared" si="93"/>
        <v>5</v>
      </c>
      <c r="V557">
        <f t="shared" si="94"/>
        <v>128</v>
      </c>
      <c r="W557">
        <f t="shared" si="95"/>
        <v>85</v>
      </c>
    </row>
    <row r="558" spans="1:23" x14ac:dyDescent="0.2">
      <c r="A558" t="s">
        <v>2013</v>
      </c>
      <c r="B558" t="s">
        <v>1293</v>
      </c>
      <c r="C558">
        <f t="shared" si="96"/>
        <v>10</v>
      </c>
      <c r="D558">
        <f t="shared" si="97"/>
        <v>134</v>
      </c>
      <c r="E558">
        <f t="shared" si="98"/>
        <v>73</v>
      </c>
      <c r="G558" t="s">
        <v>240</v>
      </c>
      <c r="H558" t="s">
        <v>241</v>
      </c>
      <c r="I558">
        <f t="shared" si="90"/>
        <v>28</v>
      </c>
      <c r="J558">
        <f t="shared" si="91"/>
        <v>180</v>
      </c>
      <c r="K558">
        <f t="shared" si="92"/>
        <v>1</v>
      </c>
      <c r="S558" t="s">
        <v>2013</v>
      </c>
      <c r="T558" t="s">
        <v>1011</v>
      </c>
      <c r="U558">
        <f t="shared" si="93"/>
        <v>5</v>
      </c>
      <c r="V558">
        <f t="shared" si="94"/>
        <v>128</v>
      </c>
      <c r="W558">
        <f t="shared" si="95"/>
        <v>85</v>
      </c>
    </row>
    <row r="559" spans="1:23" x14ac:dyDescent="0.2">
      <c r="A559" t="s">
        <v>2013</v>
      </c>
      <c r="B559" t="s">
        <v>1293</v>
      </c>
      <c r="C559">
        <f t="shared" si="96"/>
        <v>10</v>
      </c>
      <c r="D559">
        <f t="shared" si="97"/>
        <v>134</v>
      </c>
      <c r="E559">
        <f t="shared" si="98"/>
        <v>73</v>
      </c>
      <c r="G559" t="s">
        <v>240</v>
      </c>
      <c r="H559" t="s">
        <v>244</v>
      </c>
      <c r="I559">
        <f t="shared" si="90"/>
        <v>28</v>
      </c>
      <c r="J559">
        <f t="shared" si="91"/>
        <v>181</v>
      </c>
      <c r="K559">
        <f t="shared" si="92"/>
        <v>2</v>
      </c>
      <c r="S559" t="s">
        <v>2013</v>
      </c>
      <c r="T559" t="s">
        <v>1011</v>
      </c>
      <c r="U559">
        <f t="shared" si="93"/>
        <v>5</v>
      </c>
      <c r="V559">
        <f t="shared" si="94"/>
        <v>128</v>
      </c>
      <c r="W559">
        <f t="shared" si="95"/>
        <v>85</v>
      </c>
    </row>
    <row r="560" spans="1:23" x14ac:dyDescent="0.2">
      <c r="A560" t="s">
        <v>2013</v>
      </c>
      <c r="B560" t="s">
        <v>1293</v>
      </c>
      <c r="C560">
        <f t="shared" si="96"/>
        <v>10</v>
      </c>
      <c r="D560">
        <f t="shared" si="97"/>
        <v>134</v>
      </c>
      <c r="E560">
        <f t="shared" si="98"/>
        <v>73</v>
      </c>
      <c r="G560" t="s">
        <v>240</v>
      </c>
      <c r="H560" t="s">
        <v>384</v>
      </c>
      <c r="I560">
        <f t="shared" si="90"/>
        <v>28</v>
      </c>
      <c r="J560">
        <f t="shared" si="91"/>
        <v>182</v>
      </c>
      <c r="K560">
        <f t="shared" si="92"/>
        <v>3</v>
      </c>
      <c r="S560" t="s">
        <v>2013</v>
      </c>
      <c r="T560" t="s">
        <v>1011</v>
      </c>
      <c r="U560">
        <f t="shared" si="93"/>
        <v>5</v>
      </c>
      <c r="V560">
        <f t="shared" si="94"/>
        <v>128</v>
      </c>
      <c r="W560">
        <f t="shared" si="95"/>
        <v>85</v>
      </c>
    </row>
    <row r="561" spans="1:23" x14ac:dyDescent="0.2">
      <c r="A561" t="s">
        <v>2013</v>
      </c>
      <c r="B561" t="s">
        <v>1293</v>
      </c>
      <c r="C561">
        <f t="shared" si="96"/>
        <v>10</v>
      </c>
      <c r="D561">
        <f t="shared" si="97"/>
        <v>134</v>
      </c>
      <c r="E561">
        <f t="shared" si="98"/>
        <v>73</v>
      </c>
      <c r="G561" t="s">
        <v>750</v>
      </c>
      <c r="H561" t="s">
        <v>852</v>
      </c>
      <c r="I561">
        <f t="shared" si="90"/>
        <v>29</v>
      </c>
      <c r="J561">
        <f t="shared" si="91"/>
        <v>183</v>
      </c>
      <c r="K561">
        <f t="shared" si="92"/>
        <v>1</v>
      </c>
      <c r="S561" t="s">
        <v>2013</v>
      </c>
      <c r="T561" t="s">
        <v>1011</v>
      </c>
      <c r="U561">
        <f t="shared" si="93"/>
        <v>5</v>
      </c>
      <c r="V561">
        <f t="shared" si="94"/>
        <v>128</v>
      </c>
      <c r="W561">
        <f t="shared" si="95"/>
        <v>85</v>
      </c>
    </row>
    <row r="562" spans="1:23" x14ac:dyDescent="0.2">
      <c r="A562" t="s">
        <v>2013</v>
      </c>
      <c r="B562" t="s">
        <v>1002</v>
      </c>
      <c r="C562">
        <f t="shared" si="96"/>
        <v>10</v>
      </c>
      <c r="D562">
        <f t="shared" si="97"/>
        <v>135</v>
      </c>
      <c r="E562">
        <f t="shared" si="98"/>
        <v>74</v>
      </c>
      <c r="G562" t="s">
        <v>750</v>
      </c>
      <c r="H562" t="s">
        <v>853</v>
      </c>
      <c r="I562">
        <f t="shared" si="90"/>
        <v>29</v>
      </c>
      <c r="J562">
        <f t="shared" si="91"/>
        <v>184</v>
      </c>
      <c r="K562">
        <f t="shared" si="92"/>
        <v>2</v>
      </c>
      <c r="S562" t="s">
        <v>2013</v>
      </c>
      <c r="T562" t="s">
        <v>1309</v>
      </c>
      <c r="U562">
        <f t="shared" si="93"/>
        <v>5</v>
      </c>
      <c r="V562">
        <f t="shared" si="94"/>
        <v>129</v>
      </c>
      <c r="W562">
        <f t="shared" si="95"/>
        <v>86</v>
      </c>
    </row>
    <row r="563" spans="1:23" x14ac:dyDescent="0.2">
      <c r="A563" t="s">
        <v>2013</v>
      </c>
      <c r="B563" t="s">
        <v>1002</v>
      </c>
      <c r="C563">
        <f t="shared" si="96"/>
        <v>10</v>
      </c>
      <c r="D563">
        <f t="shared" si="97"/>
        <v>135</v>
      </c>
      <c r="E563">
        <f t="shared" si="98"/>
        <v>74</v>
      </c>
      <c r="G563" t="s">
        <v>750</v>
      </c>
      <c r="H563" t="s">
        <v>854</v>
      </c>
      <c r="I563">
        <f t="shared" si="90"/>
        <v>29</v>
      </c>
      <c r="J563">
        <f t="shared" si="91"/>
        <v>185</v>
      </c>
      <c r="K563">
        <f t="shared" si="92"/>
        <v>3</v>
      </c>
      <c r="S563" t="s">
        <v>2013</v>
      </c>
      <c r="T563" t="s">
        <v>1309</v>
      </c>
      <c r="U563">
        <f t="shared" si="93"/>
        <v>5</v>
      </c>
      <c r="V563">
        <f t="shared" si="94"/>
        <v>129</v>
      </c>
      <c r="W563">
        <f t="shared" si="95"/>
        <v>86</v>
      </c>
    </row>
    <row r="564" spans="1:23" x14ac:dyDescent="0.2">
      <c r="A564" t="s">
        <v>2013</v>
      </c>
      <c r="B564" t="s">
        <v>1002</v>
      </c>
      <c r="C564">
        <f t="shared" si="96"/>
        <v>10</v>
      </c>
      <c r="D564">
        <f t="shared" si="97"/>
        <v>135</v>
      </c>
      <c r="E564">
        <f t="shared" si="98"/>
        <v>74</v>
      </c>
      <c r="G564" t="s">
        <v>750</v>
      </c>
      <c r="H564" t="s">
        <v>855</v>
      </c>
      <c r="I564">
        <f t="shared" si="90"/>
        <v>29</v>
      </c>
      <c r="J564">
        <f t="shared" si="91"/>
        <v>186</v>
      </c>
      <c r="K564">
        <f t="shared" si="92"/>
        <v>4</v>
      </c>
      <c r="S564" t="s">
        <v>2013</v>
      </c>
      <c r="T564" t="s">
        <v>1309</v>
      </c>
      <c r="U564">
        <f t="shared" si="93"/>
        <v>5</v>
      </c>
      <c r="V564">
        <f t="shared" si="94"/>
        <v>129</v>
      </c>
      <c r="W564">
        <f t="shared" si="95"/>
        <v>86</v>
      </c>
    </row>
    <row r="565" spans="1:23" x14ac:dyDescent="0.2">
      <c r="A565" t="s">
        <v>2013</v>
      </c>
      <c r="B565" t="s">
        <v>1002</v>
      </c>
      <c r="C565">
        <f t="shared" si="96"/>
        <v>10</v>
      </c>
      <c r="D565">
        <f t="shared" si="97"/>
        <v>135</v>
      </c>
      <c r="E565">
        <f t="shared" si="98"/>
        <v>74</v>
      </c>
      <c r="G565" t="s">
        <v>750</v>
      </c>
      <c r="H565" t="s">
        <v>856</v>
      </c>
      <c r="I565">
        <f t="shared" si="90"/>
        <v>29</v>
      </c>
      <c r="J565">
        <f t="shared" si="91"/>
        <v>187</v>
      </c>
      <c r="K565">
        <f t="shared" si="92"/>
        <v>5</v>
      </c>
      <c r="S565" t="s">
        <v>2013</v>
      </c>
      <c r="T565" t="s">
        <v>1309</v>
      </c>
      <c r="U565">
        <f t="shared" si="93"/>
        <v>5</v>
      </c>
      <c r="V565">
        <f t="shared" si="94"/>
        <v>129</v>
      </c>
      <c r="W565">
        <f t="shared" si="95"/>
        <v>86</v>
      </c>
    </row>
    <row r="566" spans="1:23" x14ac:dyDescent="0.2">
      <c r="A566" t="s">
        <v>2013</v>
      </c>
      <c r="B566" t="s">
        <v>1002</v>
      </c>
      <c r="C566">
        <f t="shared" si="96"/>
        <v>10</v>
      </c>
      <c r="D566">
        <f t="shared" si="97"/>
        <v>135</v>
      </c>
      <c r="E566">
        <f t="shared" si="98"/>
        <v>74</v>
      </c>
      <c r="G566" t="s">
        <v>750</v>
      </c>
      <c r="H566" t="s">
        <v>857</v>
      </c>
      <c r="I566">
        <f t="shared" si="90"/>
        <v>29</v>
      </c>
      <c r="J566">
        <f t="shared" si="91"/>
        <v>188</v>
      </c>
      <c r="K566">
        <f t="shared" si="92"/>
        <v>6</v>
      </c>
      <c r="S566" t="s">
        <v>2013</v>
      </c>
      <c r="T566" t="s">
        <v>1309</v>
      </c>
      <c r="U566">
        <f t="shared" si="93"/>
        <v>5</v>
      </c>
      <c r="V566">
        <f t="shared" si="94"/>
        <v>129</v>
      </c>
      <c r="W566">
        <f t="shared" si="95"/>
        <v>86</v>
      </c>
    </row>
    <row r="567" spans="1:23" x14ac:dyDescent="0.2">
      <c r="A567" t="s">
        <v>2013</v>
      </c>
      <c r="B567" t="s">
        <v>1002</v>
      </c>
      <c r="C567">
        <f t="shared" si="96"/>
        <v>10</v>
      </c>
      <c r="D567">
        <f t="shared" si="97"/>
        <v>135</v>
      </c>
      <c r="E567">
        <f t="shared" si="98"/>
        <v>74</v>
      </c>
      <c r="G567" t="s">
        <v>750</v>
      </c>
      <c r="H567" t="s">
        <v>858</v>
      </c>
      <c r="I567">
        <f t="shared" si="90"/>
        <v>29</v>
      </c>
      <c r="J567">
        <f t="shared" si="91"/>
        <v>189</v>
      </c>
      <c r="K567">
        <f t="shared" si="92"/>
        <v>7</v>
      </c>
      <c r="S567" t="s">
        <v>2013</v>
      </c>
      <c r="T567" t="s">
        <v>2636</v>
      </c>
      <c r="U567">
        <f t="shared" si="93"/>
        <v>5</v>
      </c>
      <c r="V567">
        <f t="shared" si="94"/>
        <v>130</v>
      </c>
      <c r="W567">
        <f t="shared" si="95"/>
        <v>87</v>
      </c>
    </row>
    <row r="568" spans="1:23" x14ac:dyDescent="0.2">
      <c r="A568" t="s">
        <v>2013</v>
      </c>
      <c r="B568" t="s">
        <v>1004</v>
      </c>
      <c r="C568">
        <f t="shared" si="96"/>
        <v>10</v>
      </c>
      <c r="D568">
        <f t="shared" si="97"/>
        <v>136</v>
      </c>
      <c r="E568">
        <f t="shared" si="98"/>
        <v>75</v>
      </c>
      <c r="G568" t="s">
        <v>750</v>
      </c>
      <c r="H568" t="s">
        <v>859</v>
      </c>
      <c r="I568">
        <f t="shared" si="90"/>
        <v>29</v>
      </c>
      <c r="J568">
        <f t="shared" si="91"/>
        <v>190</v>
      </c>
      <c r="K568">
        <f t="shared" si="92"/>
        <v>8</v>
      </c>
      <c r="S568" t="s">
        <v>2013</v>
      </c>
      <c r="T568" t="s">
        <v>2636</v>
      </c>
      <c r="U568">
        <f t="shared" si="93"/>
        <v>5</v>
      </c>
      <c r="V568">
        <f t="shared" si="94"/>
        <v>130</v>
      </c>
      <c r="W568">
        <f t="shared" si="95"/>
        <v>87</v>
      </c>
    </row>
    <row r="569" spans="1:23" x14ac:dyDescent="0.2">
      <c r="A569" t="s">
        <v>2013</v>
      </c>
      <c r="B569" t="s">
        <v>1004</v>
      </c>
      <c r="C569">
        <f t="shared" si="96"/>
        <v>10</v>
      </c>
      <c r="D569">
        <f t="shared" si="97"/>
        <v>136</v>
      </c>
      <c r="E569">
        <f t="shared" si="98"/>
        <v>75</v>
      </c>
      <c r="G569" t="s">
        <v>750</v>
      </c>
      <c r="H569" t="s">
        <v>860</v>
      </c>
      <c r="I569">
        <f t="shared" si="90"/>
        <v>29</v>
      </c>
      <c r="J569">
        <f t="shared" si="91"/>
        <v>191</v>
      </c>
      <c r="K569">
        <f t="shared" si="92"/>
        <v>9</v>
      </c>
      <c r="S569" t="s">
        <v>2013</v>
      </c>
      <c r="T569" t="s">
        <v>2636</v>
      </c>
      <c r="U569">
        <f t="shared" si="93"/>
        <v>5</v>
      </c>
      <c r="V569">
        <f t="shared" si="94"/>
        <v>130</v>
      </c>
      <c r="W569">
        <f t="shared" si="95"/>
        <v>87</v>
      </c>
    </row>
    <row r="570" spans="1:23" x14ac:dyDescent="0.2">
      <c r="A570" t="s">
        <v>2013</v>
      </c>
      <c r="B570" t="s">
        <v>1004</v>
      </c>
      <c r="C570">
        <f t="shared" si="96"/>
        <v>10</v>
      </c>
      <c r="D570">
        <f t="shared" si="97"/>
        <v>136</v>
      </c>
      <c r="E570">
        <f t="shared" si="98"/>
        <v>75</v>
      </c>
      <c r="G570" t="s">
        <v>750</v>
      </c>
      <c r="H570" t="s">
        <v>861</v>
      </c>
      <c r="I570">
        <f t="shared" si="90"/>
        <v>29</v>
      </c>
      <c r="J570">
        <f t="shared" si="91"/>
        <v>192</v>
      </c>
      <c r="K570">
        <f t="shared" si="92"/>
        <v>10</v>
      </c>
      <c r="S570" t="s">
        <v>2013</v>
      </c>
      <c r="T570" t="s">
        <v>2636</v>
      </c>
      <c r="U570">
        <f t="shared" si="93"/>
        <v>5</v>
      </c>
      <c r="V570">
        <f t="shared" si="94"/>
        <v>130</v>
      </c>
      <c r="W570">
        <f t="shared" si="95"/>
        <v>87</v>
      </c>
    </row>
    <row r="571" spans="1:23" x14ac:dyDescent="0.2">
      <c r="A571" t="s">
        <v>2013</v>
      </c>
      <c r="B571" t="s">
        <v>1004</v>
      </c>
      <c r="C571">
        <f t="shared" si="96"/>
        <v>10</v>
      </c>
      <c r="D571">
        <f t="shared" si="97"/>
        <v>136</v>
      </c>
      <c r="E571">
        <f t="shared" si="98"/>
        <v>75</v>
      </c>
      <c r="G571" t="s">
        <v>750</v>
      </c>
      <c r="H571" t="s">
        <v>862</v>
      </c>
      <c r="I571">
        <f t="shared" si="90"/>
        <v>29</v>
      </c>
      <c r="J571">
        <f t="shared" si="91"/>
        <v>193</v>
      </c>
      <c r="K571">
        <f t="shared" si="92"/>
        <v>11</v>
      </c>
      <c r="S571" t="s">
        <v>2013</v>
      </c>
      <c r="T571" t="s">
        <v>2638</v>
      </c>
      <c r="U571">
        <f t="shared" si="93"/>
        <v>5</v>
      </c>
      <c r="V571">
        <f t="shared" si="94"/>
        <v>131</v>
      </c>
      <c r="W571">
        <f t="shared" si="95"/>
        <v>88</v>
      </c>
    </row>
    <row r="572" spans="1:23" x14ac:dyDescent="0.2">
      <c r="A572" t="s">
        <v>2013</v>
      </c>
      <c r="B572" t="s">
        <v>1004</v>
      </c>
      <c r="C572">
        <f t="shared" si="96"/>
        <v>10</v>
      </c>
      <c r="D572">
        <f t="shared" si="97"/>
        <v>136</v>
      </c>
      <c r="E572">
        <f t="shared" si="98"/>
        <v>75</v>
      </c>
      <c r="G572" t="s">
        <v>750</v>
      </c>
      <c r="H572" t="s">
        <v>863</v>
      </c>
      <c r="I572">
        <f t="shared" si="90"/>
        <v>29</v>
      </c>
      <c r="J572">
        <f t="shared" si="91"/>
        <v>194</v>
      </c>
      <c r="K572">
        <f t="shared" si="92"/>
        <v>12</v>
      </c>
      <c r="S572" t="s">
        <v>2013</v>
      </c>
      <c r="T572" t="s">
        <v>2638</v>
      </c>
      <c r="U572">
        <f t="shared" si="93"/>
        <v>5</v>
      </c>
      <c r="V572">
        <f t="shared" si="94"/>
        <v>131</v>
      </c>
      <c r="W572">
        <f t="shared" si="95"/>
        <v>88</v>
      </c>
    </row>
    <row r="573" spans="1:23" x14ac:dyDescent="0.2">
      <c r="A573" t="s">
        <v>2013</v>
      </c>
      <c r="B573" t="s">
        <v>1004</v>
      </c>
      <c r="C573">
        <f t="shared" si="96"/>
        <v>10</v>
      </c>
      <c r="D573">
        <f t="shared" si="97"/>
        <v>136</v>
      </c>
      <c r="E573">
        <f t="shared" si="98"/>
        <v>75</v>
      </c>
      <c r="G573" t="s">
        <v>750</v>
      </c>
      <c r="H573" t="s">
        <v>864</v>
      </c>
      <c r="I573">
        <f t="shared" si="90"/>
        <v>29</v>
      </c>
      <c r="J573">
        <f t="shared" si="91"/>
        <v>195</v>
      </c>
      <c r="K573">
        <f t="shared" si="92"/>
        <v>13</v>
      </c>
      <c r="S573" t="s">
        <v>2013</v>
      </c>
      <c r="T573" t="s">
        <v>2638</v>
      </c>
      <c r="U573">
        <f t="shared" si="93"/>
        <v>5</v>
      </c>
      <c r="V573">
        <f t="shared" si="94"/>
        <v>131</v>
      </c>
      <c r="W573">
        <f t="shared" si="95"/>
        <v>88</v>
      </c>
    </row>
    <row r="574" spans="1:23" x14ac:dyDescent="0.2">
      <c r="A574" t="s">
        <v>2013</v>
      </c>
      <c r="B574" t="s">
        <v>1004</v>
      </c>
      <c r="C574">
        <f t="shared" si="96"/>
        <v>10</v>
      </c>
      <c r="D574">
        <f t="shared" si="97"/>
        <v>136</v>
      </c>
      <c r="E574">
        <f t="shared" si="98"/>
        <v>75</v>
      </c>
      <c r="G574" t="s">
        <v>750</v>
      </c>
      <c r="H574" t="s">
        <v>865</v>
      </c>
      <c r="I574">
        <f t="shared" si="90"/>
        <v>29</v>
      </c>
      <c r="J574">
        <f t="shared" si="91"/>
        <v>196</v>
      </c>
      <c r="K574">
        <f t="shared" si="92"/>
        <v>14</v>
      </c>
      <c r="S574" t="s">
        <v>2013</v>
      </c>
      <c r="T574" t="s">
        <v>1016</v>
      </c>
      <c r="U574">
        <f t="shared" si="93"/>
        <v>5</v>
      </c>
      <c r="V574">
        <f t="shared" si="94"/>
        <v>132</v>
      </c>
      <c r="W574">
        <f t="shared" si="95"/>
        <v>89</v>
      </c>
    </row>
    <row r="575" spans="1:23" x14ac:dyDescent="0.2">
      <c r="A575" t="s">
        <v>2013</v>
      </c>
      <c r="B575" t="s">
        <v>1004</v>
      </c>
      <c r="C575">
        <f t="shared" si="96"/>
        <v>10</v>
      </c>
      <c r="D575">
        <f t="shared" si="97"/>
        <v>136</v>
      </c>
      <c r="E575">
        <f t="shared" si="98"/>
        <v>75</v>
      </c>
      <c r="G575" t="s">
        <v>750</v>
      </c>
      <c r="H575" t="s">
        <v>866</v>
      </c>
      <c r="I575">
        <f t="shared" si="90"/>
        <v>29</v>
      </c>
      <c r="J575">
        <f t="shared" si="91"/>
        <v>197</v>
      </c>
      <c r="K575">
        <f t="shared" si="92"/>
        <v>15</v>
      </c>
      <c r="S575" t="s">
        <v>2013</v>
      </c>
      <c r="T575" t="s">
        <v>1016</v>
      </c>
      <c r="U575">
        <f t="shared" si="93"/>
        <v>5</v>
      </c>
      <c r="V575">
        <f t="shared" si="94"/>
        <v>132</v>
      </c>
      <c r="W575">
        <f t="shared" si="95"/>
        <v>89</v>
      </c>
    </row>
    <row r="576" spans="1:23" x14ac:dyDescent="0.2">
      <c r="A576" t="s">
        <v>2013</v>
      </c>
      <c r="B576" t="s">
        <v>1004</v>
      </c>
      <c r="C576">
        <f t="shared" si="96"/>
        <v>10</v>
      </c>
      <c r="D576">
        <f t="shared" si="97"/>
        <v>136</v>
      </c>
      <c r="E576">
        <f t="shared" si="98"/>
        <v>75</v>
      </c>
      <c r="G576" t="s">
        <v>750</v>
      </c>
      <c r="H576" t="s">
        <v>867</v>
      </c>
      <c r="I576">
        <f t="shared" si="90"/>
        <v>29</v>
      </c>
      <c r="J576">
        <f t="shared" si="91"/>
        <v>198</v>
      </c>
      <c r="K576">
        <f t="shared" si="92"/>
        <v>16</v>
      </c>
      <c r="S576" t="s">
        <v>2013</v>
      </c>
      <c r="T576" t="s">
        <v>1016</v>
      </c>
      <c r="U576">
        <f t="shared" si="93"/>
        <v>5</v>
      </c>
      <c r="V576">
        <f t="shared" si="94"/>
        <v>132</v>
      </c>
      <c r="W576">
        <f t="shared" si="95"/>
        <v>89</v>
      </c>
    </row>
    <row r="577" spans="1:23" x14ac:dyDescent="0.2">
      <c r="A577" t="s">
        <v>2013</v>
      </c>
      <c r="B577" t="s">
        <v>1004</v>
      </c>
      <c r="C577">
        <f t="shared" si="96"/>
        <v>10</v>
      </c>
      <c r="D577">
        <f t="shared" si="97"/>
        <v>136</v>
      </c>
      <c r="E577">
        <f t="shared" si="98"/>
        <v>75</v>
      </c>
      <c r="G577" t="s">
        <v>750</v>
      </c>
      <c r="H577" t="s">
        <v>868</v>
      </c>
      <c r="I577">
        <f t="shared" si="90"/>
        <v>29</v>
      </c>
      <c r="J577">
        <f t="shared" si="91"/>
        <v>199</v>
      </c>
      <c r="K577">
        <f t="shared" si="92"/>
        <v>17</v>
      </c>
      <c r="S577" t="s">
        <v>2013</v>
      </c>
      <c r="T577" t="s">
        <v>1016</v>
      </c>
      <c r="U577">
        <f t="shared" si="93"/>
        <v>5</v>
      </c>
      <c r="V577">
        <f t="shared" si="94"/>
        <v>132</v>
      </c>
      <c r="W577">
        <f t="shared" si="95"/>
        <v>89</v>
      </c>
    </row>
    <row r="578" spans="1:23" x14ac:dyDescent="0.2">
      <c r="A578" t="s">
        <v>2013</v>
      </c>
      <c r="B578" t="s">
        <v>1004</v>
      </c>
      <c r="C578">
        <f t="shared" si="96"/>
        <v>10</v>
      </c>
      <c r="D578">
        <f t="shared" si="97"/>
        <v>136</v>
      </c>
      <c r="E578">
        <f t="shared" si="98"/>
        <v>75</v>
      </c>
      <c r="G578" t="s">
        <v>750</v>
      </c>
      <c r="H578" t="s">
        <v>869</v>
      </c>
      <c r="I578">
        <f t="shared" si="90"/>
        <v>29</v>
      </c>
      <c r="J578">
        <f t="shared" si="91"/>
        <v>200</v>
      </c>
      <c r="K578">
        <f t="shared" si="92"/>
        <v>18</v>
      </c>
      <c r="S578" t="s">
        <v>2013</v>
      </c>
      <c r="T578" t="s">
        <v>1226</v>
      </c>
      <c r="U578">
        <f t="shared" si="93"/>
        <v>5</v>
      </c>
      <c r="V578">
        <f t="shared" si="94"/>
        <v>133</v>
      </c>
      <c r="W578">
        <f t="shared" si="95"/>
        <v>90</v>
      </c>
    </row>
    <row r="579" spans="1:23" x14ac:dyDescent="0.2">
      <c r="A579" t="s">
        <v>2013</v>
      </c>
      <c r="B579" t="s">
        <v>1004</v>
      </c>
      <c r="C579">
        <f t="shared" si="96"/>
        <v>10</v>
      </c>
      <c r="D579">
        <f t="shared" si="97"/>
        <v>136</v>
      </c>
      <c r="E579">
        <f t="shared" si="98"/>
        <v>75</v>
      </c>
      <c r="G579" t="s">
        <v>750</v>
      </c>
      <c r="H579" t="s">
        <v>870</v>
      </c>
      <c r="I579">
        <f t="shared" si="90"/>
        <v>29</v>
      </c>
      <c r="J579">
        <f t="shared" si="91"/>
        <v>201</v>
      </c>
      <c r="K579">
        <f t="shared" si="92"/>
        <v>19</v>
      </c>
      <c r="S579" t="s">
        <v>2013</v>
      </c>
      <c r="T579" t="s">
        <v>1226</v>
      </c>
      <c r="U579">
        <f t="shared" si="93"/>
        <v>5</v>
      </c>
      <c r="V579">
        <f t="shared" si="94"/>
        <v>133</v>
      </c>
      <c r="W579">
        <f t="shared" si="95"/>
        <v>90</v>
      </c>
    </row>
    <row r="580" spans="1:23" x14ac:dyDescent="0.2">
      <c r="A580" t="s">
        <v>2013</v>
      </c>
      <c r="B580" t="s">
        <v>1004</v>
      </c>
      <c r="C580">
        <f t="shared" si="96"/>
        <v>10</v>
      </c>
      <c r="D580">
        <f t="shared" si="97"/>
        <v>136</v>
      </c>
      <c r="E580">
        <f t="shared" si="98"/>
        <v>75</v>
      </c>
      <c r="G580" t="s">
        <v>750</v>
      </c>
      <c r="H580" t="s">
        <v>871</v>
      </c>
      <c r="I580">
        <f t="shared" ref="I580:I643" si="99">IF(G580=G579,I579,I579+1)</f>
        <v>29</v>
      </c>
      <c r="J580">
        <f t="shared" ref="J580:J643" si="100">IF(H580=H579,J579,J579+1)</f>
        <v>202</v>
      </c>
      <c r="K580">
        <f t="shared" ref="K580:K643" si="101">IF(G580=G579,IF(H580=H579,K579,K579+1),1)</f>
        <v>20</v>
      </c>
      <c r="S580" t="s">
        <v>2013</v>
      </c>
      <c r="T580" t="s">
        <v>1226</v>
      </c>
      <c r="U580">
        <f t="shared" ref="U580:U643" si="102">IF(S580=S579,U579,U579+1)</f>
        <v>5</v>
      </c>
      <c r="V580">
        <f t="shared" ref="V580:V643" si="103">IF(T580=T579,V579,V579+1)</f>
        <v>133</v>
      </c>
      <c r="W580">
        <f t="shared" ref="W580:W643" si="104">IF(S580=S579,IF(T580=T579,W579,W579+1),1)</f>
        <v>90</v>
      </c>
    </row>
    <row r="581" spans="1:23" x14ac:dyDescent="0.2">
      <c r="A581" t="s">
        <v>2013</v>
      </c>
      <c r="B581" t="s">
        <v>1004</v>
      </c>
      <c r="C581">
        <f t="shared" ref="C581:C644" si="105">IF(A581=A580,C580,C580+1)</f>
        <v>10</v>
      </c>
      <c r="D581">
        <f t="shared" ref="D581:D644" si="106">IF(B581=B580,D580,D580+1)</f>
        <v>136</v>
      </c>
      <c r="E581">
        <f t="shared" ref="E581:E644" si="107">IF(A581=A580,IF(B581=B580,E580,E580+1),1)</f>
        <v>75</v>
      </c>
      <c r="G581" t="s">
        <v>750</v>
      </c>
      <c r="H581" t="s">
        <v>872</v>
      </c>
      <c r="I581">
        <f t="shared" si="99"/>
        <v>29</v>
      </c>
      <c r="J581">
        <f t="shared" si="100"/>
        <v>203</v>
      </c>
      <c r="K581">
        <f t="shared" si="101"/>
        <v>21</v>
      </c>
      <c r="S581" t="s">
        <v>2013</v>
      </c>
      <c r="T581" t="s">
        <v>1226</v>
      </c>
      <c r="U581">
        <f t="shared" si="102"/>
        <v>5</v>
      </c>
      <c r="V581">
        <f t="shared" si="103"/>
        <v>133</v>
      </c>
      <c r="W581">
        <f t="shared" si="104"/>
        <v>90</v>
      </c>
    </row>
    <row r="582" spans="1:23" x14ac:dyDescent="0.2">
      <c r="A582" t="s">
        <v>2013</v>
      </c>
      <c r="B582" t="s">
        <v>1294</v>
      </c>
      <c r="C582">
        <f t="shared" si="105"/>
        <v>10</v>
      </c>
      <c r="D582">
        <f t="shared" si="106"/>
        <v>137</v>
      </c>
      <c r="E582">
        <f t="shared" si="107"/>
        <v>76</v>
      </c>
      <c r="G582" t="s">
        <v>750</v>
      </c>
      <c r="H582" t="s">
        <v>873</v>
      </c>
      <c r="I582">
        <f t="shared" si="99"/>
        <v>29</v>
      </c>
      <c r="J582">
        <f t="shared" si="100"/>
        <v>204</v>
      </c>
      <c r="K582">
        <f t="shared" si="101"/>
        <v>22</v>
      </c>
      <c r="S582" t="s">
        <v>2013</v>
      </c>
      <c r="T582" t="s">
        <v>1226</v>
      </c>
      <c r="U582">
        <f t="shared" si="102"/>
        <v>5</v>
      </c>
      <c r="V582">
        <f t="shared" si="103"/>
        <v>133</v>
      </c>
      <c r="W582">
        <f t="shared" si="104"/>
        <v>90</v>
      </c>
    </row>
    <row r="583" spans="1:23" x14ac:dyDescent="0.2">
      <c r="A583" t="s">
        <v>2013</v>
      </c>
      <c r="B583" t="s">
        <v>1294</v>
      </c>
      <c r="C583">
        <f t="shared" si="105"/>
        <v>10</v>
      </c>
      <c r="D583">
        <f t="shared" si="106"/>
        <v>137</v>
      </c>
      <c r="E583">
        <f t="shared" si="107"/>
        <v>76</v>
      </c>
      <c r="G583" t="s">
        <v>750</v>
      </c>
      <c r="H583" t="s">
        <v>874</v>
      </c>
      <c r="I583">
        <f t="shared" si="99"/>
        <v>29</v>
      </c>
      <c r="J583">
        <f t="shared" si="100"/>
        <v>205</v>
      </c>
      <c r="K583">
        <f t="shared" si="101"/>
        <v>23</v>
      </c>
      <c r="S583" t="s">
        <v>2013</v>
      </c>
      <c r="T583" t="s">
        <v>1228</v>
      </c>
      <c r="U583">
        <f t="shared" si="102"/>
        <v>5</v>
      </c>
      <c r="V583">
        <f t="shared" si="103"/>
        <v>134</v>
      </c>
      <c r="W583">
        <f t="shared" si="104"/>
        <v>91</v>
      </c>
    </row>
    <row r="584" spans="1:23" x14ac:dyDescent="0.2">
      <c r="A584" t="s">
        <v>2013</v>
      </c>
      <c r="B584" t="s">
        <v>1294</v>
      </c>
      <c r="C584">
        <f t="shared" si="105"/>
        <v>10</v>
      </c>
      <c r="D584">
        <f t="shared" si="106"/>
        <v>137</v>
      </c>
      <c r="E584">
        <f t="shared" si="107"/>
        <v>76</v>
      </c>
      <c r="G584" t="s">
        <v>750</v>
      </c>
      <c r="H584" t="s">
        <v>875</v>
      </c>
      <c r="I584">
        <f t="shared" si="99"/>
        <v>29</v>
      </c>
      <c r="J584">
        <f t="shared" si="100"/>
        <v>206</v>
      </c>
      <c r="K584">
        <f t="shared" si="101"/>
        <v>24</v>
      </c>
      <c r="S584" t="s">
        <v>2013</v>
      </c>
      <c r="T584" t="s">
        <v>1228</v>
      </c>
      <c r="U584">
        <f t="shared" si="102"/>
        <v>5</v>
      </c>
      <c r="V584">
        <f t="shared" si="103"/>
        <v>134</v>
      </c>
      <c r="W584">
        <f t="shared" si="104"/>
        <v>91</v>
      </c>
    </row>
    <row r="585" spans="1:23" x14ac:dyDescent="0.2">
      <c r="A585" t="s">
        <v>2013</v>
      </c>
      <c r="B585" t="s">
        <v>1294</v>
      </c>
      <c r="C585">
        <f t="shared" si="105"/>
        <v>10</v>
      </c>
      <c r="D585">
        <f t="shared" si="106"/>
        <v>137</v>
      </c>
      <c r="E585">
        <f t="shared" si="107"/>
        <v>76</v>
      </c>
      <c r="G585" t="s">
        <v>750</v>
      </c>
      <c r="H585" t="s">
        <v>876</v>
      </c>
      <c r="I585">
        <f t="shared" si="99"/>
        <v>29</v>
      </c>
      <c r="J585">
        <f t="shared" si="100"/>
        <v>207</v>
      </c>
      <c r="K585">
        <f t="shared" si="101"/>
        <v>25</v>
      </c>
      <c r="S585" t="s">
        <v>2013</v>
      </c>
      <c r="T585" t="s">
        <v>1228</v>
      </c>
      <c r="U585">
        <f t="shared" si="102"/>
        <v>5</v>
      </c>
      <c r="V585">
        <f t="shared" si="103"/>
        <v>134</v>
      </c>
      <c r="W585">
        <f t="shared" si="104"/>
        <v>91</v>
      </c>
    </row>
    <row r="586" spans="1:23" x14ac:dyDescent="0.2">
      <c r="A586" t="s">
        <v>2013</v>
      </c>
      <c r="B586" t="s">
        <v>1294</v>
      </c>
      <c r="C586">
        <f t="shared" si="105"/>
        <v>10</v>
      </c>
      <c r="D586">
        <f t="shared" si="106"/>
        <v>137</v>
      </c>
      <c r="E586">
        <f t="shared" si="107"/>
        <v>76</v>
      </c>
      <c r="G586" t="s">
        <v>750</v>
      </c>
      <c r="H586" t="s">
        <v>877</v>
      </c>
      <c r="I586">
        <f t="shared" si="99"/>
        <v>29</v>
      </c>
      <c r="J586">
        <f t="shared" si="100"/>
        <v>208</v>
      </c>
      <c r="K586">
        <f t="shared" si="101"/>
        <v>26</v>
      </c>
      <c r="S586" t="s">
        <v>2013</v>
      </c>
      <c r="T586" t="s">
        <v>1228</v>
      </c>
      <c r="U586">
        <f t="shared" si="102"/>
        <v>5</v>
      </c>
      <c r="V586">
        <f t="shared" si="103"/>
        <v>134</v>
      </c>
      <c r="W586">
        <f t="shared" si="104"/>
        <v>91</v>
      </c>
    </row>
    <row r="587" spans="1:23" x14ac:dyDescent="0.2">
      <c r="A587" t="s">
        <v>2013</v>
      </c>
      <c r="B587" t="s">
        <v>1296</v>
      </c>
      <c r="C587">
        <f t="shared" si="105"/>
        <v>10</v>
      </c>
      <c r="D587">
        <f t="shared" si="106"/>
        <v>138</v>
      </c>
      <c r="E587">
        <f t="shared" si="107"/>
        <v>77</v>
      </c>
      <c r="G587" t="s">
        <v>750</v>
      </c>
      <c r="H587" t="s">
        <v>878</v>
      </c>
      <c r="I587">
        <f t="shared" si="99"/>
        <v>29</v>
      </c>
      <c r="J587">
        <f t="shared" si="100"/>
        <v>209</v>
      </c>
      <c r="K587">
        <f t="shared" si="101"/>
        <v>27</v>
      </c>
      <c r="S587" t="s">
        <v>2013</v>
      </c>
      <c r="T587" t="s">
        <v>1230</v>
      </c>
      <c r="U587">
        <f t="shared" si="102"/>
        <v>5</v>
      </c>
      <c r="V587">
        <f t="shared" si="103"/>
        <v>135</v>
      </c>
      <c r="W587">
        <f t="shared" si="104"/>
        <v>92</v>
      </c>
    </row>
    <row r="588" spans="1:23" x14ac:dyDescent="0.2">
      <c r="A588" t="s">
        <v>2013</v>
      </c>
      <c r="B588" t="s">
        <v>1296</v>
      </c>
      <c r="C588">
        <f t="shared" si="105"/>
        <v>10</v>
      </c>
      <c r="D588">
        <f t="shared" si="106"/>
        <v>138</v>
      </c>
      <c r="E588">
        <f t="shared" si="107"/>
        <v>77</v>
      </c>
      <c r="G588" t="s">
        <v>750</v>
      </c>
      <c r="H588" t="s">
        <v>784</v>
      </c>
      <c r="I588">
        <f t="shared" si="99"/>
        <v>29</v>
      </c>
      <c r="J588">
        <f t="shared" si="100"/>
        <v>210</v>
      </c>
      <c r="K588">
        <f t="shared" si="101"/>
        <v>28</v>
      </c>
      <c r="S588" t="s">
        <v>2013</v>
      </c>
      <c r="T588" t="s">
        <v>1230</v>
      </c>
      <c r="U588">
        <f t="shared" si="102"/>
        <v>5</v>
      </c>
      <c r="V588">
        <f t="shared" si="103"/>
        <v>135</v>
      </c>
      <c r="W588">
        <f t="shared" si="104"/>
        <v>92</v>
      </c>
    </row>
    <row r="589" spans="1:23" x14ac:dyDescent="0.2">
      <c r="A589" t="s">
        <v>2013</v>
      </c>
      <c r="B589" t="s">
        <v>1296</v>
      </c>
      <c r="C589">
        <f t="shared" si="105"/>
        <v>10</v>
      </c>
      <c r="D589">
        <f t="shared" si="106"/>
        <v>138</v>
      </c>
      <c r="E589">
        <f t="shared" si="107"/>
        <v>77</v>
      </c>
      <c r="G589" t="s">
        <v>750</v>
      </c>
      <c r="H589" t="s">
        <v>785</v>
      </c>
      <c r="I589">
        <f t="shared" si="99"/>
        <v>29</v>
      </c>
      <c r="J589">
        <f t="shared" si="100"/>
        <v>211</v>
      </c>
      <c r="K589">
        <f t="shared" si="101"/>
        <v>29</v>
      </c>
      <c r="S589" t="s">
        <v>2013</v>
      </c>
      <c r="T589" t="s">
        <v>1230</v>
      </c>
      <c r="U589">
        <f t="shared" si="102"/>
        <v>5</v>
      </c>
      <c r="V589">
        <f t="shared" si="103"/>
        <v>135</v>
      </c>
      <c r="W589">
        <f t="shared" si="104"/>
        <v>92</v>
      </c>
    </row>
    <row r="590" spans="1:23" x14ac:dyDescent="0.2">
      <c r="A590" t="s">
        <v>2013</v>
      </c>
      <c r="B590" t="s">
        <v>1006</v>
      </c>
      <c r="C590">
        <f t="shared" si="105"/>
        <v>10</v>
      </c>
      <c r="D590">
        <f t="shared" si="106"/>
        <v>139</v>
      </c>
      <c r="E590">
        <f t="shared" si="107"/>
        <v>78</v>
      </c>
      <c r="G590" t="s">
        <v>750</v>
      </c>
      <c r="H590" t="s">
        <v>786</v>
      </c>
      <c r="I590">
        <f t="shared" si="99"/>
        <v>29</v>
      </c>
      <c r="J590">
        <f t="shared" si="100"/>
        <v>212</v>
      </c>
      <c r="K590">
        <f t="shared" si="101"/>
        <v>30</v>
      </c>
      <c r="S590" t="s">
        <v>2013</v>
      </c>
      <c r="T590" t="s">
        <v>1230</v>
      </c>
      <c r="U590">
        <f t="shared" si="102"/>
        <v>5</v>
      </c>
      <c r="V590">
        <f t="shared" si="103"/>
        <v>135</v>
      </c>
      <c r="W590">
        <f t="shared" si="104"/>
        <v>92</v>
      </c>
    </row>
    <row r="591" spans="1:23" x14ac:dyDescent="0.2">
      <c r="A591" t="s">
        <v>2013</v>
      </c>
      <c r="B591" t="s">
        <v>1006</v>
      </c>
      <c r="C591">
        <f t="shared" si="105"/>
        <v>10</v>
      </c>
      <c r="D591">
        <f t="shared" si="106"/>
        <v>139</v>
      </c>
      <c r="E591">
        <f t="shared" si="107"/>
        <v>78</v>
      </c>
      <c r="G591" t="s">
        <v>750</v>
      </c>
      <c r="H591" t="s">
        <v>787</v>
      </c>
      <c r="I591">
        <f t="shared" si="99"/>
        <v>29</v>
      </c>
      <c r="J591">
        <f t="shared" si="100"/>
        <v>213</v>
      </c>
      <c r="K591">
        <f t="shared" si="101"/>
        <v>31</v>
      </c>
      <c r="S591" t="s">
        <v>2013</v>
      </c>
      <c r="T591" t="s">
        <v>1230</v>
      </c>
      <c r="U591">
        <f t="shared" si="102"/>
        <v>5</v>
      </c>
      <c r="V591">
        <f t="shared" si="103"/>
        <v>135</v>
      </c>
      <c r="W591">
        <f t="shared" si="104"/>
        <v>92</v>
      </c>
    </row>
    <row r="592" spans="1:23" x14ac:dyDescent="0.2">
      <c r="A592" t="s">
        <v>2013</v>
      </c>
      <c r="B592" t="s">
        <v>1006</v>
      </c>
      <c r="C592">
        <f t="shared" si="105"/>
        <v>10</v>
      </c>
      <c r="D592">
        <f t="shared" si="106"/>
        <v>139</v>
      </c>
      <c r="E592">
        <f t="shared" si="107"/>
        <v>78</v>
      </c>
      <c r="G592" t="s">
        <v>750</v>
      </c>
      <c r="H592" t="s">
        <v>788</v>
      </c>
      <c r="I592">
        <f t="shared" si="99"/>
        <v>29</v>
      </c>
      <c r="J592">
        <f t="shared" si="100"/>
        <v>214</v>
      </c>
      <c r="K592">
        <f t="shared" si="101"/>
        <v>32</v>
      </c>
      <c r="S592" t="s">
        <v>2013</v>
      </c>
      <c r="T592" t="s">
        <v>1230</v>
      </c>
      <c r="U592">
        <f t="shared" si="102"/>
        <v>5</v>
      </c>
      <c r="V592">
        <f t="shared" si="103"/>
        <v>135</v>
      </c>
      <c r="W592">
        <f t="shared" si="104"/>
        <v>92</v>
      </c>
    </row>
    <row r="593" spans="1:23" x14ac:dyDescent="0.2">
      <c r="A593" t="s">
        <v>2013</v>
      </c>
      <c r="B593" t="s">
        <v>1006</v>
      </c>
      <c r="C593">
        <f t="shared" si="105"/>
        <v>10</v>
      </c>
      <c r="D593">
        <f t="shared" si="106"/>
        <v>139</v>
      </c>
      <c r="E593">
        <f t="shared" si="107"/>
        <v>78</v>
      </c>
      <c r="G593" t="s">
        <v>750</v>
      </c>
      <c r="H593" t="s">
        <v>789</v>
      </c>
      <c r="I593">
        <f t="shared" si="99"/>
        <v>29</v>
      </c>
      <c r="J593">
        <f t="shared" si="100"/>
        <v>215</v>
      </c>
      <c r="K593">
        <f t="shared" si="101"/>
        <v>33</v>
      </c>
      <c r="S593" t="s">
        <v>2013</v>
      </c>
      <c r="T593" t="s">
        <v>659</v>
      </c>
      <c r="U593">
        <f t="shared" si="102"/>
        <v>5</v>
      </c>
      <c r="V593">
        <f t="shared" si="103"/>
        <v>136</v>
      </c>
      <c r="W593">
        <f t="shared" si="104"/>
        <v>93</v>
      </c>
    </row>
    <row r="594" spans="1:23" x14ac:dyDescent="0.2">
      <c r="A594" t="s">
        <v>2013</v>
      </c>
      <c r="B594" t="s">
        <v>1298</v>
      </c>
      <c r="C594">
        <f t="shared" si="105"/>
        <v>10</v>
      </c>
      <c r="D594">
        <f t="shared" si="106"/>
        <v>140</v>
      </c>
      <c r="E594">
        <f t="shared" si="107"/>
        <v>79</v>
      </c>
      <c r="G594" t="s">
        <v>750</v>
      </c>
      <c r="H594" t="s">
        <v>790</v>
      </c>
      <c r="I594">
        <f t="shared" si="99"/>
        <v>29</v>
      </c>
      <c r="J594">
        <f t="shared" si="100"/>
        <v>216</v>
      </c>
      <c r="K594">
        <f t="shared" si="101"/>
        <v>34</v>
      </c>
      <c r="S594" t="s">
        <v>2013</v>
      </c>
      <c r="T594" t="s">
        <v>659</v>
      </c>
      <c r="U594">
        <f t="shared" si="102"/>
        <v>5</v>
      </c>
      <c r="V594">
        <f t="shared" si="103"/>
        <v>136</v>
      </c>
      <c r="W594">
        <f t="shared" si="104"/>
        <v>93</v>
      </c>
    </row>
    <row r="595" spans="1:23" x14ac:dyDescent="0.2">
      <c r="A595" t="s">
        <v>2013</v>
      </c>
      <c r="B595" t="s">
        <v>1298</v>
      </c>
      <c r="C595">
        <f t="shared" si="105"/>
        <v>10</v>
      </c>
      <c r="D595">
        <f t="shared" si="106"/>
        <v>140</v>
      </c>
      <c r="E595">
        <f t="shared" si="107"/>
        <v>79</v>
      </c>
      <c r="G595" t="s">
        <v>750</v>
      </c>
      <c r="H595" t="s">
        <v>791</v>
      </c>
      <c r="I595">
        <f t="shared" si="99"/>
        <v>29</v>
      </c>
      <c r="J595">
        <f t="shared" si="100"/>
        <v>217</v>
      </c>
      <c r="K595">
        <f t="shared" si="101"/>
        <v>35</v>
      </c>
      <c r="S595" t="s">
        <v>2013</v>
      </c>
      <c r="T595" t="s">
        <v>659</v>
      </c>
      <c r="U595">
        <f t="shared" si="102"/>
        <v>5</v>
      </c>
      <c r="V595">
        <f t="shared" si="103"/>
        <v>136</v>
      </c>
      <c r="W595">
        <f t="shared" si="104"/>
        <v>93</v>
      </c>
    </row>
    <row r="596" spans="1:23" x14ac:dyDescent="0.2">
      <c r="A596" t="s">
        <v>2013</v>
      </c>
      <c r="B596" t="s">
        <v>1298</v>
      </c>
      <c r="C596">
        <f t="shared" si="105"/>
        <v>10</v>
      </c>
      <c r="D596">
        <f t="shared" si="106"/>
        <v>140</v>
      </c>
      <c r="E596">
        <f t="shared" si="107"/>
        <v>79</v>
      </c>
      <c r="G596" t="s">
        <v>750</v>
      </c>
      <c r="H596" t="s">
        <v>792</v>
      </c>
      <c r="I596">
        <f t="shared" si="99"/>
        <v>29</v>
      </c>
      <c r="J596">
        <f t="shared" si="100"/>
        <v>218</v>
      </c>
      <c r="K596">
        <f t="shared" si="101"/>
        <v>36</v>
      </c>
      <c r="S596" t="s">
        <v>2013</v>
      </c>
      <c r="T596" t="s">
        <v>659</v>
      </c>
      <c r="U596">
        <f t="shared" si="102"/>
        <v>5</v>
      </c>
      <c r="V596">
        <f t="shared" si="103"/>
        <v>136</v>
      </c>
      <c r="W596">
        <f t="shared" si="104"/>
        <v>93</v>
      </c>
    </row>
    <row r="597" spans="1:23" x14ac:dyDescent="0.2">
      <c r="A597" t="s">
        <v>2013</v>
      </c>
      <c r="B597" t="s">
        <v>1298</v>
      </c>
      <c r="C597">
        <f t="shared" si="105"/>
        <v>10</v>
      </c>
      <c r="D597">
        <f t="shared" si="106"/>
        <v>140</v>
      </c>
      <c r="E597">
        <f t="shared" si="107"/>
        <v>79</v>
      </c>
      <c r="G597" t="s">
        <v>750</v>
      </c>
      <c r="H597" t="s">
        <v>793</v>
      </c>
      <c r="I597">
        <f t="shared" si="99"/>
        <v>29</v>
      </c>
      <c r="J597">
        <f t="shared" si="100"/>
        <v>219</v>
      </c>
      <c r="K597">
        <f t="shared" si="101"/>
        <v>37</v>
      </c>
      <c r="S597" t="s">
        <v>2013</v>
      </c>
      <c r="T597" t="s">
        <v>659</v>
      </c>
      <c r="U597">
        <f t="shared" si="102"/>
        <v>5</v>
      </c>
      <c r="V597">
        <f t="shared" si="103"/>
        <v>136</v>
      </c>
      <c r="W597">
        <f t="shared" si="104"/>
        <v>93</v>
      </c>
    </row>
    <row r="598" spans="1:23" x14ac:dyDescent="0.2">
      <c r="A598" t="s">
        <v>2013</v>
      </c>
      <c r="B598" t="s">
        <v>1008</v>
      </c>
      <c r="C598">
        <f t="shared" si="105"/>
        <v>10</v>
      </c>
      <c r="D598">
        <f t="shared" si="106"/>
        <v>141</v>
      </c>
      <c r="E598">
        <f t="shared" si="107"/>
        <v>80</v>
      </c>
      <c r="G598" t="s">
        <v>750</v>
      </c>
      <c r="H598" t="s">
        <v>794</v>
      </c>
      <c r="I598">
        <f t="shared" si="99"/>
        <v>29</v>
      </c>
      <c r="J598">
        <f t="shared" si="100"/>
        <v>220</v>
      </c>
      <c r="K598">
        <f t="shared" si="101"/>
        <v>38</v>
      </c>
      <c r="S598" t="s">
        <v>2013</v>
      </c>
      <c r="T598" t="s">
        <v>659</v>
      </c>
      <c r="U598">
        <f t="shared" si="102"/>
        <v>5</v>
      </c>
      <c r="V598">
        <f t="shared" si="103"/>
        <v>136</v>
      </c>
      <c r="W598">
        <f t="shared" si="104"/>
        <v>93</v>
      </c>
    </row>
    <row r="599" spans="1:23" x14ac:dyDescent="0.2">
      <c r="A599" t="s">
        <v>2013</v>
      </c>
      <c r="B599" t="s">
        <v>1008</v>
      </c>
      <c r="C599">
        <f t="shared" si="105"/>
        <v>10</v>
      </c>
      <c r="D599">
        <f t="shared" si="106"/>
        <v>141</v>
      </c>
      <c r="E599">
        <f t="shared" si="107"/>
        <v>80</v>
      </c>
      <c r="G599" t="s">
        <v>750</v>
      </c>
      <c r="H599" t="s">
        <v>795</v>
      </c>
      <c r="I599">
        <f t="shared" si="99"/>
        <v>29</v>
      </c>
      <c r="J599">
        <f t="shared" si="100"/>
        <v>221</v>
      </c>
      <c r="K599">
        <f t="shared" si="101"/>
        <v>39</v>
      </c>
      <c r="S599" t="s">
        <v>2013</v>
      </c>
      <c r="T599" t="s">
        <v>660</v>
      </c>
      <c r="U599">
        <f t="shared" si="102"/>
        <v>5</v>
      </c>
      <c r="V599">
        <f t="shared" si="103"/>
        <v>137</v>
      </c>
      <c r="W599">
        <f t="shared" si="104"/>
        <v>94</v>
      </c>
    </row>
    <row r="600" spans="1:23" x14ac:dyDescent="0.2">
      <c r="A600" t="s">
        <v>2013</v>
      </c>
      <c r="B600" t="s">
        <v>1008</v>
      </c>
      <c r="C600">
        <f t="shared" si="105"/>
        <v>10</v>
      </c>
      <c r="D600">
        <f t="shared" si="106"/>
        <v>141</v>
      </c>
      <c r="E600">
        <f t="shared" si="107"/>
        <v>80</v>
      </c>
      <c r="G600" t="s">
        <v>750</v>
      </c>
      <c r="H600" t="s">
        <v>796</v>
      </c>
      <c r="I600">
        <f t="shared" si="99"/>
        <v>29</v>
      </c>
      <c r="J600">
        <f t="shared" si="100"/>
        <v>222</v>
      </c>
      <c r="K600">
        <f t="shared" si="101"/>
        <v>40</v>
      </c>
      <c r="S600" t="s">
        <v>2013</v>
      </c>
      <c r="T600" t="s">
        <v>660</v>
      </c>
      <c r="U600">
        <f t="shared" si="102"/>
        <v>5</v>
      </c>
      <c r="V600">
        <f t="shared" si="103"/>
        <v>137</v>
      </c>
      <c r="W600">
        <f t="shared" si="104"/>
        <v>94</v>
      </c>
    </row>
    <row r="601" spans="1:23" x14ac:dyDescent="0.2">
      <c r="A601" t="s">
        <v>2013</v>
      </c>
      <c r="B601" t="s">
        <v>1300</v>
      </c>
      <c r="C601">
        <f t="shared" si="105"/>
        <v>10</v>
      </c>
      <c r="D601">
        <f t="shared" si="106"/>
        <v>142</v>
      </c>
      <c r="E601">
        <f t="shared" si="107"/>
        <v>81</v>
      </c>
      <c r="G601" t="s">
        <v>750</v>
      </c>
      <c r="H601" t="s">
        <v>797</v>
      </c>
      <c r="I601">
        <f t="shared" si="99"/>
        <v>29</v>
      </c>
      <c r="J601">
        <f t="shared" si="100"/>
        <v>223</v>
      </c>
      <c r="K601">
        <f t="shared" si="101"/>
        <v>41</v>
      </c>
      <c r="S601" t="s">
        <v>2013</v>
      </c>
      <c r="T601" t="s">
        <v>660</v>
      </c>
      <c r="U601">
        <f t="shared" si="102"/>
        <v>5</v>
      </c>
      <c r="V601">
        <f t="shared" si="103"/>
        <v>137</v>
      </c>
      <c r="W601">
        <f t="shared" si="104"/>
        <v>94</v>
      </c>
    </row>
    <row r="602" spans="1:23" x14ac:dyDescent="0.2">
      <c r="A602" t="s">
        <v>2013</v>
      </c>
      <c r="B602" t="s">
        <v>1300</v>
      </c>
      <c r="C602">
        <f t="shared" si="105"/>
        <v>10</v>
      </c>
      <c r="D602">
        <f t="shared" si="106"/>
        <v>142</v>
      </c>
      <c r="E602">
        <f t="shared" si="107"/>
        <v>81</v>
      </c>
      <c r="G602" t="s">
        <v>750</v>
      </c>
      <c r="H602" t="s">
        <v>798</v>
      </c>
      <c r="I602">
        <f t="shared" si="99"/>
        <v>29</v>
      </c>
      <c r="J602">
        <f t="shared" si="100"/>
        <v>224</v>
      </c>
      <c r="K602">
        <f t="shared" si="101"/>
        <v>42</v>
      </c>
      <c r="S602" t="s">
        <v>2013</v>
      </c>
      <c r="T602" t="s">
        <v>660</v>
      </c>
      <c r="U602">
        <f t="shared" si="102"/>
        <v>5</v>
      </c>
      <c r="V602">
        <f t="shared" si="103"/>
        <v>137</v>
      </c>
      <c r="W602">
        <f t="shared" si="104"/>
        <v>94</v>
      </c>
    </row>
    <row r="603" spans="1:23" x14ac:dyDescent="0.2">
      <c r="A603" t="s">
        <v>2013</v>
      </c>
      <c r="B603" t="s">
        <v>1300</v>
      </c>
      <c r="C603">
        <f t="shared" si="105"/>
        <v>10</v>
      </c>
      <c r="D603">
        <f t="shared" si="106"/>
        <v>142</v>
      </c>
      <c r="E603">
        <f t="shared" si="107"/>
        <v>81</v>
      </c>
      <c r="G603" t="s">
        <v>750</v>
      </c>
      <c r="H603" t="s">
        <v>799</v>
      </c>
      <c r="I603">
        <f t="shared" si="99"/>
        <v>29</v>
      </c>
      <c r="J603">
        <f t="shared" si="100"/>
        <v>225</v>
      </c>
      <c r="K603">
        <f t="shared" si="101"/>
        <v>43</v>
      </c>
      <c r="S603" t="s">
        <v>2013</v>
      </c>
      <c r="T603" t="s">
        <v>660</v>
      </c>
      <c r="U603">
        <f t="shared" si="102"/>
        <v>5</v>
      </c>
      <c r="V603">
        <f t="shared" si="103"/>
        <v>137</v>
      </c>
      <c r="W603">
        <f t="shared" si="104"/>
        <v>94</v>
      </c>
    </row>
    <row r="604" spans="1:23" x14ac:dyDescent="0.2">
      <c r="A604" t="s">
        <v>2013</v>
      </c>
      <c r="B604" t="s">
        <v>1303</v>
      </c>
      <c r="C604">
        <f t="shared" si="105"/>
        <v>10</v>
      </c>
      <c r="D604">
        <f t="shared" si="106"/>
        <v>143</v>
      </c>
      <c r="E604">
        <f t="shared" si="107"/>
        <v>82</v>
      </c>
      <c r="G604" t="s">
        <v>750</v>
      </c>
      <c r="H604" t="s">
        <v>800</v>
      </c>
      <c r="I604">
        <f t="shared" si="99"/>
        <v>29</v>
      </c>
      <c r="J604">
        <f t="shared" si="100"/>
        <v>226</v>
      </c>
      <c r="K604">
        <f t="shared" si="101"/>
        <v>44</v>
      </c>
      <c r="S604" t="s">
        <v>2013</v>
      </c>
      <c r="T604" t="s">
        <v>661</v>
      </c>
      <c r="U604">
        <f t="shared" si="102"/>
        <v>5</v>
      </c>
      <c r="V604">
        <f t="shared" si="103"/>
        <v>138</v>
      </c>
      <c r="W604">
        <f t="shared" si="104"/>
        <v>95</v>
      </c>
    </row>
    <row r="605" spans="1:23" x14ac:dyDescent="0.2">
      <c r="A605" t="s">
        <v>2013</v>
      </c>
      <c r="B605" t="s">
        <v>1303</v>
      </c>
      <c r="C605">
        <f t="shared" si="105"/>
        <v>10</v>
      </c>
      <c r="D605">
        <f t="shared" si="106"/>
        <v>143</v>
      </c>
      <c r="E605">
        <f t="shared" si="107"/>
        <v>82</v>
      </c>
      <c r="G605" t="s">
        <v>750</v>
      </c>
      <c r="H605" t="s">
        <v>801</v>
      </c>
      <c r="I605">
        <f t="shared" si="99"/>
        <v>29</v>
      </c>
      <c r="J605">
        <f t="shared" si="100"/>
        <v>227</v>
      </c>
      <c r="K605">
        <f t="shared" si="101"/>
        <v>45</v>
      </c>
      <c r="S605" t="s">
        <v>2013</v>
      </c>
      <c r="T605" t="s">
        <v>661</v>
      </c>
      <c r="U605">
        <f t="shared" si="102"/>
        <v>5</v>
      </c>
      <c r="V605">
        <f t="shared" si="103"/>
        <v>138</v>
      </c>
      <c r="W605">
        <f t="shared" si="104"/>
        <v>95</v>
      </c>
    </row>
    <row r="606" spans="1:23" x14ac:dyDescent="0.2">
      <c r="A606" t="s">
        <v>2013</v>
      </c>
      <c r="B606" t="s">
        <v>1303</v>
      </c>
      <c r="C606">
        <f t="shared" si="105"/>
        <v>10</v>
      </c>
      <c r="D606">
        <f t="shared" si="106"/>
        <v>143</v>
      </c>
      <c r="E606">
        <f t="shared" si="107"/>
        <v>82</v>
      </c>
      <c r="G606" t="s">
        <v>750</v>
      </c>
      <c r="H606" t="s">
        <v>802</v>
      </c>
      <c r="I606">
        <f t="shared" si="99"/>
        <v>29</v>
      </c>
      <c r="J606">
        <f t="shared" si="100"/>
        <v>228</v>
      </c>
      <c r="K606">
        <f t="shared" si="101"/>
        <v>46</v>
      </c>
      <c r="S606" t="s">
        <v>2013</v>
      </c>
      <c r="T606" t="s">
        <v>661</v>
      </c>
      <c r="U606">
        <f t="shared" si="102"/>
        <v>5</v>
      </c>
      <c r="V606">
        <f t="shared" si="103"/>
        <v>138</v>
      </c>
      <c r="W606">
        <f t="shared" si="104"/>
        <v>95</v>
      </c>
    </row>
    <row r="607" spans="1:23" x14ac:dyDescent="0.2">
      <c r="A607" t="s">
        <v>2013</v>
      </c>
      <c r="B607" t="s">
        <v>1305</v>
      </c>
      <c r="C607">
        <f t="shared" si="105"/>
        <v>10</v>
      </c>
      <c r="D607">
        <f t="shared" si="106"/>
        <v>144</v>
      </c>
      <c r="E607">
        <f t="shared" si="107"/>
        <v>83</v>
      </c>
      <c r="G607" t="s">
        <v>750</v>
      </c>
      <c r="H607" t="s">
        <v>803</v>
      </c>
      <c r="I607">
        <f t="shared" si="99"/>
        <v>29</v>
      </c>
      <c r="J607">
        <f t="shared" si="100"/>
        <v>229</v>
      </c>
      <c r="K607">
        <f t="shared" si="101"/>
        <v>47</v>
      </c>
      <c r="S607" t="s">
        <v>2013</v>
      </c>
      <c r="T607" t="s">
        <v>661</v>
      </c>
      <c r="U607">
        <f t="shared" si="102"/>
        <v>5</v>
      </c>
      <c r="V607">
        <f t="shared" si="103"/>
        <v>138</v>
      </c>
      <c r="W607">
        <f t="shared" si="104"/>
        <v>95</v>
      </c>
    </row>
    <row r="608" spans="1:23" x14ac:dyDescent="0.2">
      <c r="A608" t="s">
        <v>2013</v>
      </c>
      <c r="B608" t="s">
        <v>1305</v>
      </c>
      <c r="C608">
        <f t="shared" si="105"/>
        <v>10</v>
      </c>
      <c r="D608">
        <f t="shared" si="106"/>
        <v>144</v>
      </c>
      <c r="E608">
        <f t="shared" si="107"/>
        <v>83</v>
      </c>
      <c r="G608" t="s">
        <v>750</v>
      </c>
      <c r="H608" t="s">
        <v>804</v>
      </c>
      <c r="I608">
        <f t="shared" si="99"/>
        <v>29</v>
      </c>
      <c r="J608">
        <f t="shared" si="100"/>
        <v>230</v>
      </c>
      <c r="K608">
        <f t="shared" si="101"/>
        <v>48</v>
      </c>
      <c r="S608" t="s">
        <v>2013</v>
      </c>
      <c r="T608" t="s">
        <v>661</v>
      </c>
      <c r="U608">
        <f t="shared" si="102"/>
        <v>5</v>
      </c>
      <c r="V608">
        <f t="shared" si="103"/>
        <v>138</v>
      </c>
      <c r="W608">
        <f t="shared" si="104"/>
        <v>95</v>
      </c>
    </row>
    <row r="609" spans="1:23" x14ac:dyDescent="0.2">
      <c r="A609" t="s">
        <v>2013</v>
      </c>
      <c r="B609" t="s">
        <v>1305</v>
      </c>
      <c r="C609">
        <f t="shared" si="105"/>
        <v>10</v>
      </c>
      <c r="D609">
        <f t="shared" si="106"/>
        <v>144</v>
      </c>
      <c r="E609">
        <f t="shared" si="107"/>
        <v>83</v>
      </c>
      <c r="G609" t="s">
        <v>750</v>
      </c>
      <c r="H609" t="s">
        <v>805</v>
      </c>
      <c r="I609">
        <f t="shared" si="99"/>
        <v>29</v>
      </c>
      <c r="J609">
        <f t="shared" si="100"/>
        <v>231</v>
      </c>
      <c r="K609">
        <f t="shared" si="101"/>
        <v>49</v>
      </c>
      <c r="S609" t="s">
        <v>2013</v>
      </c>
      <c r="T609" t="s">
        <v>663</v>
      </c>
      <c r="U609">
        <f t="shared" si="102"/>
        <v>5</v>
      </c>
      <c r="V609">
        <f t="shared" si="103"/>
        <v>139</v>
      </c>
      <c r="W609">
        <f t="shared" si="104"/>
        <v>96</v>
      </c>
    </row>
    <row r="610" spans="1:23" x14ac:dyDescent="0.2">
      <c r="A610" t="s">
        <v>2013</v>
      </c>
      <c r="B610" t="s">
        <v>1305</v>
      </c>
      <c r="C610">
        <f t="shared" si="105"/>
        <v>10</v>
      </c>
      <c r="D610">
        <f t="shared" si="106"/>
        <v>144</v>
      </c>
      <c r="E610">
        <f t="shared" si="107"/>
        <v>83</v>
      </c>
      <c r="G610" t="s">
        <v>750</v>
      </c>
      <c r="H610" t="s">
        <v>806</v>
      </c>
      <c r="I610">
        <f t="shared" si="99"/>
        <v>29</v>
      </c>
      <c r="J610">
        <f t="shared" si="100"/>
        <v>232</v>
      </c>
      <c r="K610">
        <f t="shared" si="101"/>
        <v>50</v>
      </c>
      <c r="S610" t="s">
        <v>2013</v>
      </c>
      <c r="T610" t="s">
        <v>663</v>
      </c>
      <c r="U610">
        <f t="shared" si="102"/>
        <v>5</v>
      </c>
      <c r="V610">
        <f t="shared" si="103"/>
        <v>139</v>
      </c>
      <c r="W610">
        <f t="shared" si="104"/>
        <v>96</v>
      </c>
    </row>
    <row r="611" spans="1:23" x14ac:dyDescent="0.2">
      <c r="A611" t="s">
        <v>2013</v>
      </c>
      <c r="B611" t="s">
        <v>1307</v>
      </c>
      <c r="C611">
        <f t="shared" si="105"/>
        <v>10</v>
      </c>
      <c r="D611">
        <f t="shared" si="106"/>
        <v>145</v>
      </c>
      <c r="E611">
        <f t="shared" si="107"/>
        <v>84</v>
      </c>
      <c r="G611" t="s">
        <v>750</v>
      </c>
      <c r="H611" t="s">
        <v>807</v>
      </c>
      <c r="I611">
        <f t="shared" si="99"/>
        <v>29</v>
      </c>
      <c r="J611">
        <f t="shared" si="100"/>
        <v>233</v>
      </c>
      <c r="K611">
        <f t="shared" si="101"/>
        <v>51</v>
      </c>
      <c r="S611" t="s">
        <v>2013</v>
      </c>
      <c r="T611" t="s">
        <v>2640</v>
      </c>
      <c r="U611">
        <f t="shared" si="102"/>
        <v>5</v>
      </c>
      <c r="V611">
        <f t="shared" si="103"/>
        <v>140</v>
      </c>
      <c r="W611">
        <f t="shared" si="104"/>
        <v>97</v>
      </c>
    </row>
    <row r="612" spans="1:23" x14ac:dyDescent="0.2">
      <c r="A612" t="s">
        <v>2013</v>
      </c>
      <c r="B612" t="s">
        <v>1307</v>
      </c>
      <c r="C612">
        <f t="shared" si="105"/>
        <v>10</v>
      </c>
      <c r="D612">
        <f t="shared" si="106"/>
        <v>145</v>
      </c>
      <c r="E612">
        <f t="shared" si="107"/>
        <v>84</v>
      </c>
      <c r="G612" t="s">
        <v>750</v>
      </c>
      <c r="H612" t="s">
        <v>808</v>
      </c>
      <c r="I612">
        <f t="shared" si="99"/>
        <v>29</v>
      </c>
      <c r="J612">
        <f t="shared" si="100"/>
        <v>234</v>
      </c>
      <c r="K612">
        <f t="shared" si="101"/>
        <v>52</v>
      </c>
      <c r="S612" t="s">
        <v>2013</v>
      </c>
      <c r="T612" t="s">
        <v>2640</v>
      </c>
      <c r="U612">
        <f t="shared" si="102"/>
        <v>5</v>
      </c>
      <c r="V612">
        <f t="shared" si="103"/>
        <v>140</v>
      </c>
      <c r="W612">
        <f t="shared" si="104"/>
        <v>97</v>
      </c>
    </row>
    <row r="613" spans="1:23" x14ac:dyDescent="0.2">
      <c r="A613" t="s">
        <v>2013</v>
      </c>
      <c r="B613" t="s">
        <v>1307</v>
      </c>
      <c r="C613">
        <f t="shared" si="105"/>
        <v>10</v>
      </c>
      <c r="D613">
        <f t="shared" si="106"/>
        <v>145</v>
      </c>
      <c r="E613">
        <f t="shared" si="107"/>
        <v>84</v>
      </c>
      <c r="G613" t="s">
        <v>750</v>
      </c>
      <c r="H613" t="s">
        <v>809</v>
      </c>
      <c r="I613">
        <f t="shared" si="99"/>
        <v>29</v>
      </c>
      <c r="J613">
        <f t="shared" si="100"/>
        <v>235</v>
      </c>
      <c r="K613">
        <f t="shared" si="101"/>
        <v>53</v>
      </c>
      <c r="S613" t="s">
        <v>2013</v>
      </c>
      <c r="T613" t="s">
        <v>2640</v>
      </c>
      <c r="U613">
        <f t="shared" si="102"/>
        <v>5</v>
      </c>
      <c r="V613">
        <f t="shared" si="103"/>
        <v>140</v>
      </c>
      <c r="W613">
        <f t="shared" si="104"/>
        <v>97</v>
      </c>
    </row>
    <row r="614" spans="1:23" x14ac:dyDescent="0.2">
      <c r="A614" t="s">
        <v>2013</v>
      </c>
      <c r="B614" t="s">
        <v>1307</v>
      </c>
      <c r="C614">
        <f t="shared" si="105"/>
        <v>10</v>
      </c>
      <c r="D614">
        <f t="shared" si="106"/>
        <v>145</v>
      </c>
      <c r="E614">
        <f t="shared" si="107"/>
        <v>84</v>
      </c>
      <c r="G614" t="s">
        <v>750</v>
      </c>
      <c r="H614" t="s">
        <v>810</v>
      </c>
      <c r="I614">
        <f t="shared" si="99"/>
        <v>29</v>
      </c>
      <c r="J614">
        <f t="shared" si="100"/>
        <v>236</v>
      </c>
      <c r="K614">
        <f t="shared" si="101"/>
        <v>54</v>
      </c>
      <c r="S614" t="s">
        <v>2013</v>
      </c>
      <c r="T614" t="s">
        <v>2642</v>
      </c>
      <c r="U614">
        <f t="shared" si="102"/>
        <v>5</v>
      </c>
      <c r="V614">
        <f t="shared" si="103"/>
        <v>141</v>
      </c>
      <c r="W614">
        <f t="shared" si="104"/>
        <v>98</v>
      </c>
    </row>
    <row r="615" spans="1:23" x14ac:dyDescent="0.2">
      <c r="A615" t="s">
        <v>2013</v>
      </c>
      <c r="B615" t="s">
        <v>1307</v>
      </c>
      <c r="C615">
        <f t="shared" si="105"/>
        <v>10</v>
      </c>
      <c r="D615">
        <f t="shared" si="106"/>
        <v>145</v>
      </c>
      <c r="E615">
        <f t="shared" si="107"/>
        <v>84</v>
      </c>
      <c r="G615" t="s">
        <v>750</v>
      </c>
      <c r="H615" t="s">
        <v>811</v>
      </c>
      <c r="I615">
        <f t="shared" si="99"/>
        <v>29</v>
      </c>
      <c r="J615">
        <f t="shared" si="100"/>
        <v>237</v>
      </c>
      <c r="K615">
        <f t="shared" si="101"/>
        <v>55</v>
      </c>
      <c r="S615" t="s">
        <v>2013</v>
      </c>
      <c r="T615" t="s">
        <v>2642</v>
      </c>
      <c r="U615">
        <f t="shared" si="102"/>
        <v>5</v>
      </c>
      <c r="V615">
        <f t="shared" si="103"/>
        <v>141</v>
      </c>
      <c r="W615">
        <f t="shared" si="104"/>
        <v>98</v>
      </c>
    </row>
    <row r="616" spans="1:23" x14ac:dyDescent="0.2">
      <c r="A616" t="s">
        <v>2013</v>
      </c>
      <c r="B616" t="s">
        <v>1307</v>
      </c>
      <c r="C616">
        <f t="shared" si="105"/>
        <v>10</v>
      </c>
      <c r="D616">
        <f t="shared" si="106"/>
        <v>145</v>
      </c>
      <c r="E616">
        <f t="shared" si="107"/>
        <v>84</v>
      </c>
      <c r="G616" t="s">
        <v>750</v>
      </c>
      <c r="H616" t="s">
        <v>812</v>
      </c>
      <c r="I616">
        <f t="shared" si="99"/>
        <v>29</v>
      </c>
      <c r="J616">
        <f t="shared" si="100"/>
        <v>238</v>
      </c>
      <c r="K616">
        <f t="shared" si="101"/>
        <v>56</v>
      </c>
      <c r="S616" t="s">
        <v>2013</v>
      </c>
      <c r="T616" t="s">
        <v>2642</v>
      </c>
      <c r="U616">
        <f t="shared" si="102"/>
        <v>5</v>
      </c>
      <c r="V616">
        <f t="shared" si="103"/>
        <v>141</v>
      </c>
      <c r="W616">
        <f t="shared" si="104"/>
        <v>98</v>
      </c>
    </row>
    <row r="617" spans="1:23" x14ac:dyDescent="0.2">
      <c r="A617" t="s">
        <v>2013</v>
      </c>
      <c r="B617" t="s">
        <v>1307</v>
      </c>
      <c r="C617">
        <f t="shared" si="105"/>
        <v>10</v>
      </c>
      <c r="D617">
        <f t="shared" si="106"/>
        <v>145</v>
      </c>
      <c r="E617">
        <f t="shared" si="107"/>
        <v>84</v>
      </c>
      <c r="G617" t="s">
        <v>750</v>
      </c>
      <c r="H617" t="s">
        <v>813</v>
      </c>
      <c r="I617">
        <f t="shared" si="99"/>
        <v>29</v>
      </c>
      <c r="J617">
        <f t="shared" si="100"/>
        <v>239</v>
      </c>
      <c r="K617">
        <f t="shared" si="101"/>
        <v>57</v>
      </c>
      <c r="S617" t="s">
        <v>2013</v>
      </c>
      <c r="T617" t="s">
        <v>2642</v>
      </c>
      <c r="U617">
        <f t="shared" si="102"/>
        <v>5</v>
      </c>
      <c r="V617">
        <f t="shared" si="103"/>
        <v>141</v>
      </c>
      <c r="W617">
        <f t="shared" si="104"/>
        <v>98</v>
      </c>
    </row>
    <row r="618" spans="1:23" x14ac:dyDescent="0.2">
      <c r="A618" t="s">
        <v>2013</v>
      </c>
      <c r="B618" t="s">
        <v>1011</v>
      </c>
      <c r="C618">
        <f t="shared" si="105"/>
        <v>10</v>
      </c>
      <c r="D618">
        <f t="shared" si="106"/>
        <v>146</v>
      </c>
      <c r="E618">
        <f t="shared" si="107"/>
        <v>85</v>
      </c>
      <c r="G618" t="s">
        <v>750</v>
      </c>
      <c r="H618" t="s">
        <v>2473</v>
      </c>
      <c r="I618">
        <f t="shared" si="99"/>
        <v>29</v>
      </c>
      <c r="J618">
        <f t="shared" si="100"/>
        <v>240</v>
      </c>
      <c r="K618">
        <f t="shared" si="101"/>
        <v>58</v>
      </c>
      <c r="S618" t="s">
        <v>2013</v>
      </c>
      <c r="T618" t="s">
        <v>2642</v>
      </c>
      <c r="U618">
        <f t="shared" si="102"/>
        <v>5</v>
      </c>
      <c r="V618">
        <f t="shared" si="103"/>
        <v>141</v>
      </c>
      <c r="W618">
        <f t="shared" si="104"/>
        <v>98</v>
      </c>
    </row>
    <row r="619" spans="1:23" x14ac:dyDescent="0.2">
      <c r="A619" t="s">
        <v>2013</v>
      </c>
      <c r="B619" t="s">
        <v>1011</v>
      </c>
      <c r="C619">
        <f t="shared" si="105"/>
        <v>10</v>
      </c>
      <c r="D619">
        <f t="shared" si="106"/>
        <v>146</v>
      </c>
      <c r="E619">
        <f t="shared" si="107"/>
        <v>85</v>
      </c>
      <c r="G619" t="s">
        <v>750</v>
      </c>
      <c r="H619" t="s">
        <v>2474</v>
      </c>
      <c r="I619">
        <f t="shared" si="99"/>
        <v>29</v>
      </c>
      <c r="J619">
        <f t="shared" si="100"/>
        <v>241</v>
      </c>
      <c r="K619">
        <f t="shared" si="101"/>
        <v>59</v>
      </c>
      <c r="S619" t="s">
        <v>2013</v>
      </c>
      <c r="T619" t="s">
        <v>666</v>
      </c>
      <c r="U619">
        <f t="shared" si="102"/>
        <v>5</v>
      </c>
      <c r="V619">
        <f t="shared" si="103"/>
        <v>142</v>
      </c>
      <c r="W619">
        <f t="shared" si="104"/>
        <v>99</v>
      </c>
    </row>
    <row r="620" spans="1:23" x14ac:dyDescent="0.2">
      <c r="A620" t="s">
        <v>2013</v>
      </c>
      <c r="B620" t="s">
        <v>1011</v>
      </c>
      <c r="C620">
        <f t="shared" si="105"/>
        <v>10</v>
      </c>
      <c r="D620">
        <f t="shared" si="106"/>
        <v>146</v>
      </c>
      <c r="E620">
        <f t="shared" si="107"/>
        <v>85</v>
      </c>
      <c r="G620" t="s">
        <v>750</v>
      </c>
      <c r="H620" t="s">
        <v>2475</v>
      </c>
      <c r="I620">
        <f t="shared" si="99"/>
        <v>29</v>
      </c>
      <c r="J620">
        <f t="shared" si="100"/>
        <v>242</v>
      </c>
      <c r="K620">
        <f t="shared" si="101"/>
        <v>60</v>
      </c>
      <c r="S620" t="s">
        <v>2013</v>
      </c>
      <c r="T620" t="s">
        <v>666</v>
      </c>
      <c r="U620">
        <f t="shared" si="102"/>
        <v>5</v>
      </c>
      <c r="V620">
        <f t="shared" si="103"/>
        <v>142</v>
      </c>
      <c r="W620">
        <f t="shared" si="104"/>
        <v>99</v>
      </c>
    </row>
    <row r="621" spans="1:23" x14ac:dyDescent="0.2">
      <c r="A621" t="s">
        <v>2013</v>
      </c>
      <c r="B621" t="s">
        <v>1011</v>
      </c>
      <c r="C621">
        <f t="shared" si="105"/>
        <v>10</v>
      </c>
      <c r="D621">
        <f t="shared" si="106"/>
        <v>146</v>
      </c>
      <c r="E621">
        <f t="shared" si="107"/>
        <v>85</v>
      </c>
      <c r="G621" t="s">
        <v>750</v>
      </c>
      <c r="H621" t="s">
        <v>2476</v>
      </c>
      <c r="I621">
        <f t="shared" si="99"/>
        <v>29</v>
      </c>
      <c r="J621">
        <f t="shared" si="100"/>
        <v>243</v>
      </c>
      <c r="K621">
        <f t="shared" si="101"/>
        <v>61</v>
      </c>
      <c r="S621" t="s">
        <v>2013</v>
      </c>
      <c r="T621" t="s">
        <v>666</v>
      </c>
      <c r="U621">
        <f t="shared" si="102"/>
        <v>5</v>
      </c>
      <c r="V621">
        <f t="shared" si="103"/>
        <v>142</v>
      </c>
      <c r="W621">
        <f t="shared" si="104"/>
        <v>99</v>
      </c>
    </row>
    <row r="622" spans="1:23" x14ac:dyDescent="0.2">
      <c r="A622" t="s">
        <v>2013</v>
      </c>
      <c r="B622" t="s">
        <v>1011</v>
      </c>
      <c r="C622">
        <f t="shared" si="105"/>
        <v>10</v>
      </c>
      <c r="D622">
        <f t="shared" si="106"/>
        <v>146</v>
      </c>
      <c r="E622">
        <f t="shared" si="107"/>
        <v>85</v>
      </c>
      <c r="G622" t="s">
        <v>750</v>
      </c>
      <c r="H622" t="s">
        <v>2477</v>
      </c>
      <c r="I622">
        <f t="shared" si="99"/>
        <v>29</v>
      </c>
      <c r="J622">
        <f t="shared" si="100"/>
        <v>244</v>
      </c>
      <c r="K622">
        <f t="shared" si="101"/>
        <v>62</v>
      </c>
      <c r="S622" t="s">
        <v>2013</v>
      </c>
      <c r="T622" t="s">
        <v>668</v>
      </c>
      <c r="U622">
        <f t="shared" si="102"/>
        <v>5</v>
      </c>
      <c r="V622">
        <f t="shared" si="103"/>
        <v>143</v>
      </c>
      <c r="W622">
        <f t="shared" si="104"/>
        <v>100</v>
      </c>
    </row>
    <row r="623" spans="1:23" x14ac:dyDescent="0.2">
      <c r="A623" t="s">
        <v>2013</v>
      </c>
      <c r="B623" t="s">
        <v>1309</v>
      </c>
      <c r="C623">
        <f t="shared" si="105"/>
        <v>10</v>
      </c>
      <c r="D623">
        <f t="shared" si="106"/>
        <v>147</v>
      </c>
      <c r="E623">
        <f t="shared" si="107"/>
        <v>86</v>
      </c>
      <c r="G623" t="s">
        <v>750</v>
      </c>
      <c r="H623" t="s">
        <v>2478</v>
      </c>
      <c r="I623">
        <f t="shared" si="99"/>
        <v>29</v>
      </c>
      <c r="J623">
        <f t="shared" si="100"/>
        <v>245</v>
      </c>
      <c r="K623">
        <f t="shared" si="101"/>
        <v>63</v>
      </c>
      <c r="S623" t="s">
        <v>2013</v>
      </c>
      <c r="T623" t="s">
        <v>668</v>
      </c>
      <c r="U623">
        <f t="shared" si="102"/>
        <v>5</v>
      </c>
      <c r="V623">
        <f t="shared" si="103"/>
        <v>143</v>
      </c>
      <c r="W623">
        <f t="shared" si="104"/>
        <v>100</v>
      </c>
    </row>
    <row r="624" spans="1:23" x14ac:dyDescent="0.2">
      <c r="A624" t="s">
        <v>2013</v>
      </c>
      <c r="B624" t="s">
        <v>1309</v>
      </c>
      <c r="C624">
        <f t="shared" si="105"/>
        <v>10</v>
      </c>
      <c r="D624">
        <f t="shared" si="106"/>
        <v>147</v>
      </c>
      <c r="E624">
        <f t="shared" si="107"/>
        <v>86</v>
      </c>
      <c r="G624" t="s">
        <v>750</v>
      </c>
      <c r="H624" t="s">
        <v>2479</v>
      </c>
      <c r="I624">
        <f t="shared" si="99"/>
        <v>29</v>
      </c>
      <c r="J624">
        <f t="shared" si="100"/>
        <v>246</v>
      </c>
      <c r="K624">
        <f t="shared" si="101"/>
        <v>64</v>
      </c>
      <c r="S624" t="s">
        <v>2013</v>
      </c>
      <c r="T624" t="s">
        <v>668</v>
      </c>
      <c r="U624">
        <f t="shared" si="102"/>
        <v>5</v>
      </c>
      <c r="V624">
        <f t="shared" si="103"/>
        <v>143</v>
      </c>
      <c r="W624">
        <f t="shared" si="104"/>
        <v>100</v>
      </c>
    </row>
    <row r="625" spans="1:23" x14ac:dyDescent="0.2">
      <c r="A625" t="s">
        <v>2013</v>
      </c>
      <c r="B625" t="s">
        <v>1309</v>
      </c>
      <c r="C625">
        <f t="shared" si="105"/>
        <v>10</v>
      </c>
      <c r="D625">
        <f t="shared" si="106"/>
        <v>147</v>
      </c>
      <c r="E625">
        <f t="shared" si="107"/>
        <v>86</v>
      </c>
      <c r="G625" t="s">
        <v>750</v>
      </c>
      <c r="H625" t="s">
        <v>2480</v>
      </c>
      <c r="I625">
        <f t="shared" si="99"/>
        <v>29</v>
      </c>
      <c r="J625">
        <f t="shared" si="100"/>
        <v>247</v>
      </c>
      <c r="K625">
        <f t="shared" si="101"/>
        <v>65</v>
      </c>
      <c r="S625" t="s">
        <v>2013</v>
      </c>
      <c r="T625" t="s">
        <v>668</v>
      </c>
      <c r="U625">
        <f t="shared" si="102"/>
        <v>5</v>
      </c>
      <c r="V625">
        <f t="shared" si="103"/>
        <v>143</v>
      </c>
      <c r="W625">
        <f t="shared" si="104"/>
        <v>100</v>
      </c>
    </row>
    <row r="626" spans="1:23" x14ac:dyDescent="0.2">
      <c r="A626" t="s">
        <v>2013</v>
      </c>
      <c r="B626" t="s">
        <v>1309</v>
      </c>
      <c r="C626">
        <f t="shared" si="105"/>
        <v>10</v>
      </c>
      <c r="D626">
        <f t="shared" si="106"/>
        <v>147</v>
      </c>
      <c r="E626">
        <f t="shared" si="107"/>
        <v>86</v>
      </c>
      <c r="G626" t="s">
        <v>750</v>
      </c>
      <c r="H626" t="s">
        <v>2481</v>
      </c>
      <c r="I626">
        <f t="shared" si="99"/>
        <v>29</v>
      </c>
      <c r="J626">
        <f t="shared" si="100"/>
        <v>248</v>
      </c>
      <c r="K626">
        <f t="shared" si="101"/>
        <v>66</v>
      </c>
      <c r="S626" t="s">
        <v>2013</v>
      </c>
      <c r="T626" t="s">
        <v>668</v>
      </c>
      <c r="U626">
        <f t="shared" si="102"/>
        <v>5</v>
      </c>
      <c r="V626">
        <f t="shared" si="103"/>
        <v>143</v>
      </c>
      <c r="W626">
        <f t="shared" si="104"/>
        <v>100</v>
      </c>
    </row>
    <row r="627" spans="1:23" x14ac:dyDescent="0.2">
      <c r="A627" t="s">
        <v>2013</v>
      </c>
      <c r="B627" t="s">
        <v>1309</v>
      </c>
      <c r="C627">
        <f t="shared" si="105"/>
        <v>10</v>
      </c>
      <c r="D627">
        <f t="shared" si="106"/>
        <v>147</v>
      </c>
      <c r="E627">
        <f t="shared" si="107"/>
        <v>86</v>
      </c>
      <c r="G627" t="s">
        <v>750</v>
      </c>
      <c r="H627" t="s">
        <v>2482</v>
      </c>
      <c r="I627">
        <f t="shared" si="99"/>
        <v>29</v>
      </c>
      <c r="J627">
        <f t="shared" si="100"/>
        <v>249</v>
      </c>
      <c r="K627">
        <f t="shared" si="101"/>
        <v>67</v>
      </c>
      <c r="S627" t="s">
        <v>2013</v>
      </c>
      <c r="T627" t="s">
        <v>668</v>
      </c>
      <c r="U627">
        <f t="shared" si="102"/>
        <v>5</v>
      </c>
      <c r="V627">
        <f t="shared" si="103"/>
        <v>143</v>
      </c>
      <c r="W627">
        <f t="shared" si="104"/>
        <v>100</v>
      </c>
    </row>
    <row r="628" spans="1:23" x14ac:dyDescent="0.2">
      <c r="A628" t="s">
        <v>2013</v>
      </c>
      <c r="B628" t="s">
        <v>2636</v>
      </c>
      <c r="C628">
        <f t="shared" si="105"/>
        <v>10</v>
      </c>
      <c r="D628">
        <f t="shared" si="106"/>
        <v>148</v>
      </c>
      <c r="E628">
        <f t="shared" si="107"/>
        <v>87</v>
      </c>
      <c r="G628" t="s">
        <v>750</v>
      </c>
      <c r="H628" t="s">
        <v>2483</v>
      </c>
      <c r="I628">
        <f t="shared" si="99"/>
        <v>29</v>
      </c>
      <c r="J628">
        <f t="shared" si="100"/>
        <v>250</v>
      </c>
      <c r="K628">
        <f t="shared" si="101"/>
        <v>68</v>
      </c>
      <c r="S628" t="s">
        <v>2013</v>
      </c>
      <c r="T628" t="s">
        <v>619</v>
      </c>
      <c r="U628">
        <f t="shared" si="102"/>
        <v>5</v>
      </c>
      <c r="V628">
        <f t="shared" si="103"/>
        <v>144</v>
      </c>
      <c r="W628">
        <f t="shared" si="104"/>
        <v>101</v>
      </c>
    </row>
    <row r="629" spans="1:23" x14ac:dyDescent="0.2">
      <c r="A629" t="s">
        <v>2013</v>
      </c>
      <c r="B629" t="s">
        <v>2636</v>
      </c>
      <c r="C629">
        <f t="shared" si="105"/>
        <v>10</v>
      </c>
      <c r="D629">
        <f t="shared" si="106"/>
        <v>148</v>
      </c>
      <c r="E629">
        <f t="shared" si="107"/>
        <v>87</v>
      </c>
      <c r="G629" t="s">
        <v>750</v>
      </c>
      <c r="H629" t="s">
        <v>2484</v>
      </c>
      <c r="I629">
        <f t="shared" si="99"/>
        <v>29</v>
      </c>
      <c r="J629">
        <f t="shared" si="100"/>
        <v>251</v>
      </c>
      <c r="K629">
        <f t="shared" si="101"/>
        <v>69</v>
      </c>
      <c r="S629" t="s">
        <v>2013</v>
      </c>
      <c r="T629" t="s">
        <v>619</v>
      </c>
      <c r="U629">
        <f t="shared" si="102"/>
        <v>5</v>
      </c>
      <c r="V629">
        <f t="shared" si="103"/>
        <v>144</v>
      </c>
      <c r="W629">
        <f t="shared" si="104"/>
        <v>101</v>
      </c>
    </row>
    <row r="630" spans="1:23" x14ac:dyDescent="0.2">
      <c r="A630" t="s">
        <v>2013</v>
      </c>
      <c r="B630" t="s">
        <v>2636</v>
      </c>
      <c r="C630">
        <f t="shared" si="105"/>
        <v>10</v>
      </c>
      <c r="D630">
        <f t="shared" si="106"/>
        <v>148</v>
      </c>
      <c r="E630">
        <f t="shared" si="107"/>
        <v>87</v>
      </c>
      <c r="G630" t="s">
        <v>750</v>
      </c>
      <c r="H630" t="s">
        <v>2485</v>
      </c>
      <c r="I630">
        <f t="shared" si="99"/>
        <v>29</v>
      </c>
      <c r="J630">
        <f t="shared" si="100"/>
        <v>252</v>
      </c>
      <c r="K630">
        <f t="shared" si="101"/>
        <v>70</v>
      </c>
      <c r="S630" t="s">
        <v>2013</v>
      </c>
      <c r="T630" t="s">
        <v>619</v>
      </c>
      <c r="U630">
        <f t="shared" si="102"/>
        <v>5</v>
      </c>
      <c r="V630">
        <f t="shared" si="103"/>
        <v>144</v>
      </c>
      <c r="W630">
        <f t="shared" si="104"/>
        <v>101</v>
      </c>
    </row>
    <row r="631" spans="1:23" x14ac:dyDescent="0.2">
      <c r="A631" t="s">
        <v>2013</v>
      </c>
      <c r="B631" t="s">
        <v>2636</v>
      </c>
      <c r="C631">
        <f t="shared" si="105"/>
        <v>10</v>
      </c>
      <c r="D631">
        <f t="shared" si="106"/>
        <v>148</v>
      </c>
      <c r="E631">
        <f t="shared" si="107"/>
        <v>87</v>
      </c>
      <c r="G631" t="s">
        <v>750</v>
      </c>
      <c r="H631" t="s">
        <v>2486</v>
      </c>
      <c r="I631">
        <f t="shared" si="99"/>
        <v>29</v>
      </c>
      <c r="J631">
        <f t="shared" si="100"/>
        <v>253</v>
      </c>
      <c r="K631">
        <f t="shared" si="101"/>
        <v>71</v>
      </c>
      <c r="S631" t="s">
        <v>2013</v>
      </c>
      <c r="T631" t="s">
        <v>619</v>
      </c>
      <c r="U631">
        <f t="shared" si="102"/>
        <v>5</v>
      </c>
      <c r="V631">
        <f t="shared" si="103"/>
        <v>144</v>
      </c>
      <c r="W631">
        <f t="shared" si="104"/>
        <v>101</v>
      </c>
    </row>
    <row r="632" spans="1:23" x14ac:dyDescent="0.2">
      <c r="A632" t="s">
        <v>2013</v>
      </c>
      <c r="B632" t="s">
        <v>2638</v>
      </c>
      <c r="C632">
        <f t="shared" si="105"/>
        <v>10</v>
      </c>
      <c r="D632">
        <f t="shared" si="106"/>
        <v>149</v>
      </c>
      <c r="E632">
        <f t="shared" si="107"/>
        <v>88</v>
      </c>
      <c r="G632" t="s">
        <v>750</v>
      </c>
      <c r="H632" t="s">
        <v>2487</v>
      </c>
      <c r="I632">
        <f t="shared" si="99"/>
        <v>29</v>
      </c>
      <c r="J632">
        <f t="shared" si="100"/>
        <v>254</v>
      </c>
      <c r="K632">
        <f t="shared" si="101"/>
        <v>72</v>
      </c>
      <c r="S632" t="s">
        <v>2013</v>
      </c>
      <c r="T632" t="s">
        <v>619</v>
      </c>
      <c r="U632">
        <f t="shared" si="102"/>
        <v>5</v>
      </c>
      <c r="V632">
        <f t="shared" si="103"/>
        <v>144</v>
      </c>
      <c r="W632">
        <f t="shared" si="104"/>
        <v>101</v>
      </c>
    </row>
    <row r="633" spans="1:23" x14ac:dyDescent="0.2">
      <c r="A633" t="s">
        <v>2013</v>
      </c>
      <c r="B633" t="s">
        <v>2638</v>
      </c>
      <c r="C633">
        <f t="shared" si="105"/>
        <v>10</v>
      </c>
      <c r="D633">
        <f t="shared" si="106"/>
        <v>149</v>
      </c>
      <c r="E633">
        <f t="shared" si="107"/>
        <v>88</v>
      </c>
      <c r="G633" t="s">
        <v>750</v>
      </c>
      <c r="H633" t="s">
        <v>2488</v>
      </c>
      <c r="I633">
        <f t="shared" si="99"/>
        <v>29</v>
      </c>
      <c r="J633">
        <f t="shared" si="100"/>
        <v>255</v>
      </c>
      <c r="K633">
        <f t="shared" si="101"/>
        <v>73</v>
      </c>
      <c r="S633" t="s">
        <v>2013</v>
      </c>
      <c r="T633" t="s">
        <v>619</v>
      </c>
      <c r="U633">
        <f t="shared" si="102"/>
        <v>5</v>
      </c>
      <c r="V633">
        <f t="shared" si="103"/>
        <v>144</v>
      </c>
      <c r="W633">
        <f t="shared" si="104"/>
        <v>101</v>
      </c>
    </row>
    <row r="634" spans="1:23" x14ac:dyDescent="0.2">
      <c r="A634" t="s">
        <v>2013</v>
      </c>
      <c r="B634" t="s">
        <v>2638</v>
      </c>
      <c r="C634">
        <f t="shared" si="105"/>
        <v>10</v>
      </c>
      <c r="D634">
        <f t="shared" si="106"/>
        <v>149</v>
      </c>
      <c r="E634">
        <f t="shared" si="107"/>
        <v>88</v>
      </c>
      <c r="G634" t="s">
        <v>750</v>
      </c>
      <c r="H634" t="s">
        <v>2489</v>
      </c>
      <c r="I634">
        <f t="shared" si="99"/>
        <v>29</v>
      </c>
      <c r="J634">
        <f t="shared" si="100"/>
        <v>256</v>
      </c>
      <c r="K634">
        <f t="shared" si="101"/>
        <v>74</v>
      </c>
      <c r="S634" t="s">
        <v>2013</v>
      </c>
      <c r="T634" t="s">
        <v>2644</v>
      </c>
      <c r="U634">
        <f t="shared" si="102"/>
        <v>5</v>
      </c>
      <c r="V634">
        <f t="shared" si="103"/>
        <v>145</v>
      </c>
      <c r="W634">
        <f t="shared" si="104"/>
        <v>102</v>
      </c>
    </row>
    <row r="635" spans="1:23" x14ac:dyDescent="0.2">
      <c r="A635" t="s">
        <v>2013</v>
      </c>
      <c r="B635" t="s">
        <v>1016</v>
      </c>
      <c r="C635">
        <f t="shared" si="105"/>
        <v>10</v>
      </c>
      <c r="D635">
        <f t="shared" si="106"/>
        <v>150</v>
      </c>
      <c r="E635">
        <f t="shared" si="107"/>
        <v>89</v>
      </c>
      <c r="G635" t="s">
        <v>750</v>
      </c>
      <c r="H635" t="s">
        <v>2490</v>
      </c>
      <c r="I635">
        <f t="shared" si="99"/>
        <v>29</v>
      </c>
      <c r="J635">
        <f t="shared" si="100"/>
        <v>257</v>
      </c>
      <c r="K635">
        <f t="shared" si="101"/>
        <v>75</v>
      </c>
      <c r="S635" t="s">
        <v>2013</v>
      </c>
      <c r="T635" t="s">
        <v>2644</v>
      </c>
      <c r="U635">
        <f t="shared" si="102"/>
        <v>5</v>
      </c>
      <c r="V635">
        <f t="shared" si="103"/>
        <v>145</v>
      </c>
      <c r="W635">
        <f t="shared" si="104"/>
        <v>102</v>
      </c>
    </row>
    <row r="636" spans="1:23" x14ac:dyDescent="0.2">
      <c r="A636" t="s">
        <v>2013</v>
      </c>
      <c r="B636" t="s">
        <v>1016</v>
      </c>
      <c r="C636">
        <f t="shared" si="105"/>
        <v>10</v>
      </c>
      <c r="D636">
        <f t="shared" si="106"/>
        <v>150</v>
      </c>
      <c r="E636">
        <f t="shared" si="107"/>
        <v>89</v>
      </c>
      <c r="G636" t="s">
        <v>750</v>
      </c>
      <c r="H636" t="s">
        <v>2491</v>
      </c>
      <c r="I636">
        <f t="shared" si="99"/>
        <v>29</v>
      </c>
      <c r="J636">
        <f t="shared" si="100"/>
        <v>258</v>
      </c>
      <c r="K636">
        <f t="shared" si="101"/>
        <v>76</v>
      </c>
      <c r="S636" t="s">
        <v>2013</v>
      </c>
      <c r="T636" t="s">
        <v>2644</v>
      </c>
      <c r="U636">
        <f t="shared" si="102"/>
        <v>5</v>
      </c>
      <c r="V636">
        <f t="shared" si="103"/>
        <v>145</v>
      </c>
      <c r="W636">
        <f t="shared" si="104"/>
        <v>102</v>
      </c>
    </row>
    <row r="637" spans="1:23" x14ac:dyDescent="0.2">
      <c r="A637" t="s">
        <v>2013</v>
      </c>
      <c r="B637" t="s">
        <v>1016</v>
      </c>
      <c r="C637">
        <f t="shared" si="105"/>
        <v>10</v>
      </c>
      <c r="D637">
        <f t="shared" si="106"/>
        <v>150</v>
      </c>
      <c r="E637">
        <f t="shared" si="107"/>
        <v>89</v>
      </c>
      <c r="G637" t="s">
        <v>750</v>
      </c>
      <c r="H637" t="s">
        <v>2492</v>
      </c>
      <c r="I637">
        <f t="shared" si="99"/>
        <v>29</v>
      </c>
      <c r="J637">
        <f t="shared" si="100"/>
        <v>259</v>
      </c>
      <c r="K637">
        <f t="shared" si="101"/>
        <v>77</v>
      </c>
      <c r="S637" t="s">
        <v>2013</v>
      </c>
      <c r="T637" t="s">
        <v>2644</v>
      </c>
      <c r="U637">
        <f t="shared" si="102"/>
        <v>5</v>
      </c>
      <c r="V637">
        <f t="shared" si="103"/>
        <v>145</v>
      </c>
      <c r="W637">
        <f t="shared" si="104"/>
        <v>102</v>
      </c>
    </row>
    <row r="638" spans="1:23" x14ac:dyDescent="0.2">
      <c r="A638" t="s">
        <v>2013</v>
      </c>
      <c r="B638" t="s">
        <v>1016</v>
      </c>
      <c r="C638">
        <f t="shared" si="105"/>
        <v>10</v>
      </c>
      <c r="D638">
        <f t="shared" si="106"/>
        <v>150</v>
      </c>
      <c r="E638">
        <f t="shared" si="107"/>
        <v>89</v>
      </c>
      <c r="G638" t="s">
        <v>750</v>
      </c>
      <c r="H638" t="s">
        <v>2493</v>
      </c>
      <c r="I638">
        <f t="shared" si="99"/>
        <v>29</v>
      </c>
      <c r="J638">
        <f t="shared" si="100"/>
        <v>260</v>
      </c>
      <c r="K638">
        <f t="shared" si="101"/>
        <v>78</v>
      </c>
      <c r="S638" t="s">
        <v>2013</v>
      </c>
      <c r="T638" t="s">
        <v>2644</v>
      </c>
      <c r="U638">
        <f t="shared" si="102"/>
        <v>5</v>
      </c>
      <c r="V638">
        <f t="shared" si="103"/>
        <v>145</v>
      </c>
      <c r="W638">
        <f t="shared" si="104"/>
        <v>102</v>
      </c>
    </row>
    <row r="639" spans="1:23" x14ac:dyDescent="0.2">
      <c r="A639" t="s">
        <v>2013</v>
      </c>
      <c r="B639" t="s">
        <v>1226</v>
      </c>
      <c r="C639">
        <f t="shared" si="105"/>
        <v>10</v>
      </c>
      <c r="D639">
        <f t="shared" si="106"/>
        <v>151</v>
      </c>
      <c r="E639">
        <f t="shared" si="107"/>
        <v>90</v>
      </c>
      <c r="G639" t="s">
        <v>750</v>
      </c>
      <c r="H639" t="s">
        <v>2494</v>
      </c>
      <c r="I639">
        <f t="shared" si="99"/>
        <v>29</v>
      </c>
      <c r="J639">
        <f t="shared" si="100"/>
        <v>261</v>
      </c>
      <c r="K639">
        <f t="shared" si="101"/>
        <v>79</v>
      </c>
      <c r="S639" t="s">
        <v>2013</v>
      </c>
      <c r="T639" t="s">
        <v>670</v>
      </c>
      <c r="U639">
        <f t="shared" si="102"/>
        <v>5</v>
      </c>
      <c r="V639">
        <f t="shared" si="103"/>
        <v>146</v>
      </c>
      <c r="W639">
        <f t="shared" si="104"/>
        <v>103</v>
      </c>
    </row>
    <row r="640" spans="1:23" x14ac:dyDescent="0.2">
      <c r="A640" t="s">
        <v>2013</v>
      </c>
      <c r="B640" t="s">
        <v>1226</v>
      </c>
      <c r="C640">
        <f t="shared" si="105"/>
        <v>10</v>
      </c>
      <c r="D640">
        <f t="shared" si="106"/>
        <v>151</v>
      </c>
      <c r="E640">
        <f t="shared" si="107"/>
        <v>90</v>
      </c>
      <c r="G640" t="s">
        <v>750</v>
      </c>
      <c r="H640" t="s">
        <v>2495</v>
      </c>
      <c r="I640">
        <f t="shared" si="99"/>
        <v>29</v>
      </c>
      <c r="J640">
        <f t="shared" si="100"/>
        <v>262</v>
      </c>
      <c r="K640">
        <f t="shared" si="101"/>
        <v>80</v>
      </c>
      <c r="S640" t="s">
        <v>2013</v>
      </c>
      <c r="T640" t="s">
        <v>670</v>
      </c>
      <c r="U640">
        <f t="shared" si="102"/>
        <v>5</v>
      </c>
      <c r="V640">
        <f t="shared" si="103"/>
        <v>146</v>
      </c>
      <c r="W640">
        <f t="shared" si="104"/>
        <v>103</v>
      </c>
    </row>
    <row r="641" spans="1:23" x14ac:dyDescent="0.2">
      <c r="A641" t="s">
        <v>2013</v>
      </c>
      <c r="B641" t="s">
        <v>1226</v>
      </c>
      <c r="C641">
        <f t="shared" si="105"/>
        <v>10</v>
      </c>
      <c r="D641">
        <f t="shared" si="106"/>
        <v>151</v>
      </c>
      <c r="E641">
        <f t="shared" si="107"/>
        <v>90</v>
      </c>
      <c r="G641" t="s">
        <v>750</v>
      </c>
      <c r="H641" t="s">
        <v>2496</v>
      </c>
      <c r="I641">
        <f t="shared" si="99"/>
        <v>29</v>
      </c>
      <c r="J641">
        <f t="shared" si="100"/>
        <v>263</v>
      </c>
      <c r="K641">
        <f t="shared" si="101"/>
        <v>81</v>
      </c>
      <c r="S641" t="s">
        <v>2013</v>
      </c>
      <c r="T641" t="s">
        <v>670</v>
      </c>
      <c r="U641">
        <f t="shared" si="102"/>
        <v>5</v>
      </c>
      <c r="V641">
        <f t="shared" si="103"/>
        <v>146</v>
      </c>
      <c r="W641">
        <f t="shared" si="104"/>
        <v>103</v>
      </c>
    </row>
    <row r="642" spans="1:23" x14ac:dyDescent="0.2">
      <c r="A642" t="s">
        <v>2013</v>
      </c>
      <c r="B642" t="s">
        <v>1226</v>
      </c>
      <c r="C642">
        <f t="shared" si="105"/>
        <v>10</v>
      </c>
      <c r="D642">
        <f t="shared" si="106"/>
        <v>151</v>
      </c>
      <c r="E642">
        <f t="shared" si="107"/>
        <v>90</v>
      </c>
      <c r="G642" t="s">
        <v>750</v>
      </c>
      <c r="H642" t="s">
        <v>2497</v>
      </c>
      <c r="I642">
        <f t="shared" si="99"/>
        <v>29</v>
      </c>
      <c r="J642">
        <f t="shared" si="100"/>
        <v>264</v>
      </c>
      <c r="K642">
        <f t="shared" si="101"/>
        <v>82</v>
      </c>
      <c r="S642" t="s">
        <v>2013</v>
      </c>
      <c r="T642" t="s">
        <v>670</v>
      </c>
      <c r="U642">
        <f t="shared" si="102"/>
        <v>5</v>
      </c>
      <c r="V642">
        <f t="shared" si="103"/>
        <v>146</v>
      </c>
      <c r="W642">
        <f t="shared" si="104"/>
        <v>103</v>
      </c>
    </row>
    <row r="643" spans="1:23" x14ac:dyDescent="0.2">
      <c r="A643" t="s">
        <v>2013</v>
      </c>
      <c r="B643" t="s">
        <v>1226</v>
      </c>
      <c r="C643">
        <f t="shared" si="105"/>
        <v>10</v>
      </c>
      <c r="D643">
        <f t="shared" si="106"/>
        <v>151</v>
      </c>
      <c r="E643">
        <f t="shared" si="107"/>
        <v>90</v>
      </c>
      <c r="G643" t="s">
        <v>750</v>
      </c>
      <c r="H643" t="s">
        <v>2498</v>
      </c>
      <c r="I643">
        <f t="shared" si="99"/>
        <v>29</v>
      </c>
      <c r="J643">
        <f t="shared" si="100"/>
        <v>265</v>
      </c>
      <c r="K643">
        <f t="shared" si="101"/>
        <v>83</v>
      </c>
      <c r="S643" t="s">
        <v>2013</v>
      </c>
      <c r="T643" t="s">
        <v>2219</v>
      </c>
      <c r="U643">
        <f t="shared" si="102"/>
        <v>5</v>
      </c>
      <c r="V643">
        <f t="shared" si="103"/>
        <v>147</v>
      </c>
      <c r="W643">
        <f t="shared" si="104"/>
        <v>104</v>
      </c>
    </row>
    <row r="644" spans="1:23" x14ac:dyDescent="0.2">
      <c r="A644" t="s">
        <v>2013</v>
      </c>
      <c r="B644" t="s">
        <v>1228</v>
      </c>
      <c r="C644">
        <f t="shared" si="105"/>
        <v>10</v>
      </c>
      <c r="D644">
        <f t="shared" si="106"/>
        <v>152</v>
      </c>
      <c r="E644">
        <f t="shared" si="107"/>
        <v>91</v>
      </c>
      <c r="G644" t="s">
        <v>750</v>
      </c>
      <c r="H644" t="s">
        <v>2499</v>
      </c>
      <c r="I644">
        <f t="shared" ref="I644:I707" si="108">IF(G644=G643,I643,I643+1)</f>
        <v>29</v>
      </c>
      <c r="J644">
        <f t="shared" ref="J644:J707" si="109">IF(H644=H643,J643,J643+1)</f>
        <v>266</v>
      </c>
      <c r="K644">
        <f t="shared" ref="K644:K707" si="110">IF(G644=G643,IF(H644=H643,K643,K643+1),1)</f>
        <v>84</v>
      </c>
      <c r="S644" t="s">
        <v>2013</v>
      </c>
      <c r="T644" t="s">
        <v>2219</v>
      </c>
      <c r="U644">
        <f t="shared" ref="U644:U707" si="111">IF(S644=S643,U643,U643+1)</f>
        <v>5</v>
      </c>
      <c r="V644">
        <f t="shared" ref="V644:V707" si="112">IF(T644=T643,V643,V643+1)</f>
        <v>147</v>
      </c>
      <c r="W644">
        <f t="shared" ref="W644:W707" si="113">IF(S644=S643,IF(T644=T643,W643,W643+1),1)</f>
        <v>104</v>
      </c>
    </row>
    <row r="645" spans="1:23" x14ac:dyDescent="0.2">
      <c r="A645" t="s">
        <v>2013</v>
      </c>
      <c r="B645" t="s">
        <v>1228</v>
      </c>
      <c r="C645">
        <f t="shared" ref="C645:C708" si="114">IF(A645=A644,C644,C644+1)</f>
        <v>10</v>
      </c>
      <c r="D645">
        <f t="shared" ref="D645:D708" si="115">IF(B645=B644,D644,D644+1)</f>
        <v>152</v>
      </c>
      <c r="E645">
        <f t="shared" ref="E645:E708" si="116">IF(A645=A644,IF(B645=B644,E644,E644+1),1)</f>
        <v>91</v>
      </c>
      <c r="G645" t="s">
        <v>750</v>
      </c>
      <c r="H645" t="s">
        <v>2500</v>
      </c>
      <c r="I645">
        <f t="shared" si="108"/>
        <v>29</v>
      </c>
      <c r="J645">
        <f t="shared" si="109"/>
        <v>267</v>
      </c>
      <c r="K645">
        <f t="shared" si="110"/>
        <v>85</v>
      </c>
      <c r="S645" t="s">
        <v>2013</v>
      </c>
      <c r="T645" t="s">
        <v>2219</v>
      </c>
      <c r="U645">
        <f t="shared" si="111"/>
        <v>5</v>
      </c>
      <c r="V645">
        <f t="shared" si="112"/>
        <v>147</v>
      </c>
      <c r="W645">
        <f t="shared" si="113"/>
        <v>104</v>
      </c>
    </row>
    <row r="646" spans="1:23" x14ac:dyDescent="0.2">
      <c r="A646" t="s">
        <v>2013</v>
      </c>
      <c r="B646" t="s">
        <v>1228</v>
      </c>
      <c r="C646">
        <f t="shared" si="114"/>
        <v>10</v>
      </c>
      <c r="D646">
        <f t="shared" si="115"/>
        <v>152</v>
      </c>
      <c r="E646">
        <f t="shared" si="116"/>
        <v>91</v>
      </c>
      <c r="G646" t="s">
        <v>750</v>
      </c>
      <c r="H646" t="s">
        <v>2501</v>
      </c>
      <c r="I646">
        <f t="shared" si="108"/>
        <v>29</v>
      </c>
      <c r="J646">
        <f t="shared" si="109"/>
        <v>268</v>
      </c>
      <c r="K646">
        <f t="shared" si="110"/>
        <v>86</v>
      </c>
      <c r="S646" t="s">
        <v>2013</v>
      </c>
      <c r="T646" t="s">
        <v>2219</v>
      </c>
      <c r="U646">
        <f t="shared" si="111"/>
        <v>5</v>
      </c>
      <c r="V646">
        <f t="shared" si="112"/>
        <v>147</v>
      </c>
      <c r="W646">
        <f t="shared" si="113"/>
        <v>104</v>
      </c>
    </row>
    <row r="647" spans="1:23" x14ac:dyDescent="0.2">
      <c r="A647" t="s">
        <v>2013</v>
      </c>
      <c r="B647" t="s">
        <v>1228</v>
      </c>
      <c r="C647">
        <f t="shared" si="114"/>
        <v>10</v>
      </c>
      <c r="D647">
        <f t="shared" si="115"/>
        <v>152</v>
      </c>
      <c r="E647">
        <f t="shared" si="116"/>
        <v>91</v>
      </c>
      <c r="G647" t="s">
        <v>750</v>
      </c>
      <c r="H647" t="s">
        <v>2502</v>
      </c>
      <c r="I647">
        <f t="shared" si="108"/>
        <v>29</v>
      </c>
      <c r="J647">
        <f t="shared" si="109"/>
        <v>269</v>
      </c>
      <c r="K647">
        <f t="shared" si="110"/>
        <v>87</v>
      </c>
      <c r="S647" t="s">
        <v>2013</v>
      </c>
      <c r="T647" t="s">
        <v>2219</v>
      </c>
      <c r="U647">
        <f t="shared" si="111"/>
        <v>5</v>
      </c>
      <c r="V647">
        <f t="shared" si="112"/>
        <v>147</v>
      </c>
      <c r="W647">
        <f t="shared" si="113"/>
        <v>104</v>
      </c>
    </row>
    <row r="648" spans="1:23" x14ac:dyDescent="0.2">
      <c r="A648" t="s">
        <v>2013</v>
      </c>
      <c r="B648" t="s">
        <v>1230</v>
      </c>
      <c r="C648">
        <f t="shared" si="114"/>
        <v>10</v>
      </c>
      <c r="D648">
        <f t="shared" si="115"/>
        <v>153</v>
      </c>
      <c r="E648">
        <f t="shared" si="116"/>
        <v>92</v>
      </c>
      <c r="G648" t="s">
        <v>750</v>
      </c>
      <c r="H648" t="s">
        <v>2503</v>
      </c>
      <c r="I648">
        <f t="shared" si="108"/>
        <v>29</v>
      </c>
      <c r="J648">
        <f t="shared" si="109"/>
        <v>270</v>
      </c>
      <c r="K648">
        <f t="shared" si="110"/>
        <v>88</v>
      </c>
      <c r="S648" t="s">
        <v>2013</v>
      </c>
      <c r="T648" t="s">
        <v>2219</v>
      </c>
      <c r="U648">
        <f t="shared" si="111"/>
        <v>5</v>
      </c>
      <c r="V648">
        <f t="shared" si="112"/>
        <v>147</v>
      </c>
      <c r="W648">
        <f t="shared" si="113"/>
        <v>104</v>
      </c>
    </row>
    <row r="649" spans="1:23" x14ac:dyDescent="0.2">
      <c r="A649" t="s">
        <v>2013</v>
      </c>
      <c r="B649" t="s">
        <v>1230</v>
      </c>
      <c r="C649">
        <f t="shared" si="114"/>
        <v>10</v>
      </c>
      <c r="D649">
        <f t="shared" si="115"/>
        <v>153</v>
      </c>
      <c r="E649">
        <f t="shared" si="116"/>
        <v>92</v>
      </c>
      <c r="G649" t="s">
        <v>750</v>
      </c>
      <c r="H649" t="s">
        <v>2504</v>
      </c>
      <c r="I649">
        <f t="shared" si="108"/>
        <v>29</v>
      </c>
      <c r="J649">
        <f t="shared" si="109"/>
        <v>271</v>
      </c>
      <c r="K649">
        <f t="shared" si="110"/>
        <v>89</v>
      </c>
      <c r="S649" t="s">
        <v>2013</v>
      </c>
      <c r="T649" t="s">
        <v>672</v>
      </c>
      <c r="U649">
        <f t="shared" si="111"/>
        <v>5</v>
      </c>
      <c r="V649">
        <f t="shared" si="112"/>
        <v>148</v>
      </c>
      <c r="W649">
        <f t="shared" si="113"/>
        <v>105</v>
      </c>
    </row>
    <row r="650" spans="1:23" x14ac:dyDescent="0.2">
      <c r="A650" t="s">
        <v>2013</v>
      </c>
      <c r="B650" t="s">
        <v>1230</v>
      </c>
      <c r="C650">
        <f t="shared" si="114"/>
        <v>10</v>
      </c>
      <c r="D650">
        <f t="shared" si="115"/>
        <v>153</v>
      </c>
      <c r="E650">
        <f t="shared" si="116"/>
        <v>92</v>
      </c>
      <c r="G650" t="s">
        <v>750</v>
      </c>
      <c r="H650" t="s">
        <v>2505</v>
      </c>
      <c r="I650">
        <f t="shared" si="108"/>
        <v>29</v>
      </c>
      <c r="J650">
        <f t="shared" si="109"/>
        <v>272</v>
      </c>
      <c r="K650">
        <f t="shared" si="110"/>
        <v>90</v>
      </c>
      <c r="S650" t="s">
        <v>2013</v>
      </c>
      <c r="T650" t="s">
        <v>672</v>
      </c>
      <c r="U650">
        <f t="shared" si="111"/>
        <v>5</v>
      </c>
      <c r="V650">
        <f t="shared" si="112"/>
        <v>148</v>
      </c>
      <c r="W650">
        <f t="shared" si="113"/>
        <v>105</v>
      </c>
    </row>
    <row r="651" spans="1:23" x14ac:dyDescent="0.2">
      <c r="A651" t="s">
        <v>2013</v>
      </c>
      <c r="B651" t="s">
        <v>1230</v>
      </c>
      <c r="C651">
        <f t="shared" si="114"/>
        <v>10</v>
      </c>
      <c r="D651">
        <f t="shared" si="115"/>
        <v>153</v>
      </c>
      <c r="E651">
        <f t="shared" si="116"/>
        <v>92</v>
      </c>
      <c r="G651" t="s">
        <v>750</v>
      </c>
      <c r="H651" t="s">
        <v>2506</v>
      </c>
      <c r="I651">
        <f t="shared" si="108"/>
        <v>29</v>
      </c>
      <c r="J651">
        <f t="shared" si="109"/>
        <v>273</v>
      </c>
      <c r="K651">
        <f t="shared" si="110"/>
        <v>91</v>
      </c>
      <c r="S651" t="s">
        <v>2013</v>
      </c>
      <c r="T651" t="s">
        <v>672</v>
      </c>
      <c r="U651">
        <f t="shared" si="111"/>
        <v>5</v>
      </c>
      <c r="V651">
        <f t="shared" si="112"/>
        <v>148</v>
      </c>
      <c r="W651">
        <f t="shared" si="113"/>
        <v>105</v>
      </c>
    </row>
    <row r="652" spans="1:23" x14ac:dyDescent="0.2">
      <c r="A652" t="s">
        <v>2013</v>
      </c>
      <c r="B652" t="s">
        <v>1230</v>
      </c>
      <c r="C652">
        <f t="shared" si="114"/>
        <v>10</v>
      </c>
      <c r="D652">
        <f t="shared" si="115"/>
        <v>153</v>
      </c>
      <c r="E652">
        <f t="shared" si="116"/>
        <v>92</v>
      </c>
      <c r="G652" t="s">
        <v>750</v>
      </c>
      <c r="H652" t="s">
        <v>2507</v>
      </c>
      <c r="I652">
        <f t="shared" si="108"/>
        <v>29</v>
      </c>
      <c r="J652">
        <f t="shared" si="109"/>
        <v>274</v>
      </c>
      <c r="K652">
        <f t="shared" si="110"/>
        <v>92</v>
      </c>
      <c r="S652" t="s">
        <v>2013</v>
      </c>
      <c r="T652" t="s">
        <v>673</v>
      </c>
      <c r="U652">
        <f t="shared" si="111"/>
        <v>5</v>
      </c>
      <c r="V652">
        <f t="shared" si="112"/>
        <v>149</v>
      </c>
      <c r="W652">
        <f t="shared" si="113"/>
        <v>106</v>
      </c>
    </row>
    <row r="653" spans="1:23" x14ac:dyDescent="0.2">
      <c r="A653" t="s">
        <v>2013</v>
      </c>
      <c r="B653" t="s">
        <v>1230</v>
      </c>
      <c r="C653">
        <f t="shared" si="114"/>
        <v>10</v>
      </c>
      <c r="D653">
        <f t="shared" si="115"/>
        <v>153</v>
      </c>
      <c r="E653">
        <f t="shared" si="116"/>
        <v>92</v>
      </c>
      <c r="G653" t="s">
        <v>750</v>
      </c>
      <c r="H653" t="s">
        <v>2508</v>
      </c>
      <c r="I653">
        <f t="shared" si="108"/>
        <v>29</v>
      </c>
      <c r="J653">
        <f t="shared" si="109"/>
        <v>275</v>
      </c>
      <c r="K653">
        <f t="shared" si="110"/>
        <v>93</v>
      </c>
      <c r="S653" t="s">
        <v>2013</v>
      </c>
      <c r="T653" t="s">
        <v>673</v>
      </c>
      <c r="U653">
        <f t="shared" si="111"/>
        <v>5</v>
      </c>
      <c r="V653">
        <f t="shared" si="112"/>
        <v>149</v>
      </c>
      <c r="W653">
        <f t="shared" si="113"/>
        <v>106</v>
      </c>
    </row>
    <row r="654" spans="1:23" x14ac:dyDescent="0.2">
      <c r="A654" t="s">
        <v>2013</v>
      </c>
      <c r="B654" t="s">
        <v>659</v>
      </c>
      <c r="C654">
        <f t="shared" si="114"/>
        <v>10</v>
      </c>
      <c r="D654">
        <f t="shared" si="115"/>
        <v>154</v>
      </c>
      <c r="E654">
        <f t="shared" si="116"/>
        <v>93</v>
      </c>
      <c r="G654" t="s">
        <v>750</v>
      </c>
      <c r="H654" t="s">
        <v>2509</v>
      </c>
      <c r="I654">
        <f t="shared" si="108"/>
        <v>29</v>
      </c>
      <c r="J654">
        <f t="shared" si="109"/>
        <v>276</v>
      </c>
      <c r="K654">
        <f t="shared" si="110"/>
        <v>94</v>
      </c>
      <c r="S654" t="s">
        <v>2013</v>
      </c>
      <c r="T654" t="s">
        <v>673</v>
      </c>
      <c r="U654">
        <f t="shared" si="111"/>
        <v>5</v>
      </c>
      <c r="V654">
        <f t="shared" si="112"/>
        <v>149</v>
      </c>
      <c r="W654">
        <f t="shared" si="113"/>
        <v>106</v>
      </c>
    </row>
    <row r="655" spans="1:23" x14ac:dyDescent="0.2">
      <c r="A655" t="s">
        <v>2013</v>
      </c>
      <c r="B655" t="s">
        <v>659</v>
      </c>
      <c r="C655">
        <f t="shared" si="114"/>
        <v>10</v>
      </c>
      <c r="D655">
        <f t="shared" si="115"/>
        <v>154</v>
      </c>
      <c r="E655">
        <f t="shared" si="116"/>
        <v>93</v>
      </c>
      <c r="G655" t="s">
        <v>750</v>
      </c>
      <c r="H655" t="s">
        <v>2510</v>
      </c>
      <c r="I655">
        <f t="shared" si="108"/>
        <v>29</v>
      </c>
      <c r="J655">
        <f t="shared" si="109"/>
        <v>277</v>
      </c>
      <c r="K655">
        <f t="shared" si="110"/>
        <v>95</v>
      </c>
      <c r="S655" t="s">
        <v>2013</v>
      </c>
      <c r="T655" t="s">
        <v>673</v>
      </c>
      <c r="U655">
        <f t="shared" si="111"/>
        <v>5</v>
      </c>
      <c r="V655">
        <f t="shared" si="112"/>
        <v>149</v>
      </c>
      <c r="W655">
        <f t="shared" si="113"/>
        <v>106</v>
      </c>
    </row>
    <row r="656" spans="1:23" x14ac:dyDescent="0.2">
      <c r="A656" t="s">
        <v>2013</v>
      </c>
      <c r="B656" t="s">
        <v>659</v>
      </c>
      <c r="C656">
        <f t="shared" si="114"/>
        <v>10</v>
      </c>
      <c r="D656">
        <f t="shared" si="115"/>
        <v>154</v>
      </c>
      <c r="E656">
        <f t="shared" si="116"/>
        <v>93</v>
      </c>
      <c r="G656" t="s">
        <v>750</v>
      </c>
      <c r="H656" t="s">
        <v>2511</v>
      </c>
      <c r="I656">
        <f t="shared" si="108"/>
        <v>29</v>
      </c>
      <c r="J656">
        <f t="shared" si="109"/>
        <v>278</v>
      </c>
      <c r="K656">
        <f t="shared" si="110"/>
        <v>96</v>
      </c>
      <c r="S656" t="s">
        <v>2013</v>
      </c>
      <c r="T656" t="s">
        <v>673</v>
      </c>
      <c r="U656">
        <f t="shared" si="111"/>
        <v>5</v>
      </c>
      <c r="V656">
        <f t="shared" si="112"/>
        <v>149</v>
      </c>
      <c r="W656">
        <f t="shared" si="113"/>
        <v>106</v>
      </c>
    </row>
    <row r="657" spans="1:23" x14ac:dyDescent="0.2">
      <c r="A657" t="s">
        <v>2013</v>
      </c>
      <c r="B657" t="s">
        <v>659</v>
      </c>
      <c r="C657">
        <f t="shared" si="114"/>
        <v>10</v>
      </c>
      <c r="D657">
        <f t="shared" si="115"/>
        <v>154</v>
      </c>
      <c r="E657">
        <f t="shared" si="116"/>
        <v>93</v>
      </c>
      <c r="G657" t="s">
        <v>750</v>
      </c>
      <c r="H657" t="s">
        <v>2512</v>
      </c>
      <c r="I657">
        <f t="shared" si="108"/>
        <v>29</v>
      </c>
      <c r="J657">
        <f t="shared" si="109"/>
        <v>279</v>
      </c>
      <c r="K657">
        <f t="shared" si="110"/>
        <v>97</v>
      </c>
      <c r="S657" t="s">
        <v>2013</v>
      </c>
      <c r="T657" t="s">
        <v>2221</v>
      </c>
      <c r="U657">
        <f t="shared" si="111"/>
        <v>5</v>
      </c>
      <c r="V657">
        <f t="shared" si="112"/>
        <v>150</v>
      </c>
      <c r="W657">
        <f t="shared" si="113"/>
        <v>107</v>
      </c>
    </row>
    <row r="658" spans="1:23" x14ac:dyDescent="0.2">
      <c r="A658" t="s">
        <v>2013</v>
      </c>
      <c r="B658" t="s">
        <v>659</v>
      </c>
      <c r="C658">
        <f t="shared" si="114"/>
        <v>10</v>
      </c>
      <c r="D658">
        <f t="shared" si="115"/>
        <v>154</v>
      </c>
      <c r="E658">
        <f t="shared" si="116"/>
        <v>93</v>
      </c>
      <c r="G658" t="s">
        <v>750</v>
      </c>
      <c r="H658" t="s">
        <v>2513</v>
      </c>
      <c r="I658">
        <f t="shared" si="108"/>
        <v>29</v>
      </c>
      <c r="J658">
        <f t="shared" si="109"/>
        <v>280</v>
      </c>
      <c r="K658">
        <f t="shared" si="110"/>
        <v>98</v>
      </c>
      <c r="S658" t="s">
        <v>2013</v>
      </c>
      <c r="T658" t="s">
        <v>2221</v>
      </c>
      <c r="U658">
        <f t="shared" si="111"/>
        <v>5</v>
      </c>
      <c r="V658">
        <f t="shared" si="112"/>
        <v>150</v>
      </c>
      <c r="W658">
        <f t="shared" si="113"/>
        <v>107</v>
      </c>
    </row>
    <row r="659" spans="1:23" x14ac:dyDescent="0.2">
      <c r="A659" t="s">
        <v>2013</v>
      </c>
      <c r="B659" t="s">
        <v>659</v>
      </c>
      <c r="C659">
        <f t="shared" si="114"/>
        <v>10</v>
      </c>
      <c r="D659">
        <f t="shared" si="115"/>
        <v>154</v>
      </c>
      <c r="E659">
        <f t="shared" si="116"/>
        <v>93</v>
      </c>
      <c r="G659" t="s">
        <v>750</v>
      </c>
      <c r="H659" t="s">
        <v>2514</v>
      </c>
      <c r="I659">
        <f t="shared" si="108"/>
        <v>29</v>
      </c>
      <c r="J659">
        <f t="shared" si="109"/>
        <v>281</v>
      </c>
      <c r="K659">
        <f t="shared" si="110"/>
        <v>99</v>
      </c>
      <c r="S659" t="s">
        <v>2013</v>
      </c>
      <c r="T659" t="s">
        <v>2221</v>
      </c>
      <c r="U659">
        <f t="shared" si="111"/>
        <v>5</v>
      </c>
      <c r="V659">
        <f t="shared" si="112"/>
        <v>150</v>
      </c>
      <c r="W659">
        <f t="shared" si="113"/>
        <v>107</v>
      </c>
    </row>
    <row r="660" spans="1:23" x14ac:dyDescent="0.2">
      <c r="A660" t="s">
        <v>2013</v>
      </c>
      <c r="B660" t="s">
        <v>660</v>
      </c>
      <c r="C660">
        <f t="shared" si="114"/>
        <v>10</v>
      </c>
      <c r="D660">
        <f t="shared" si="115"/>
        <v>155</v>
      </c>
      <c r="E660">
        <f t="shared" si="116"/>
        <v>94</v>
      </c>
      <c r="G660" t="s">
        <v>750</v>
      </c>
      <c r="H660" t="s">
        <v>2515</v>
      </c>
      <c r="I660">
        <f t="shared" si="108"/>
        <v>29</v>
      </c>
      <c r="J660">
        <f t="shared" si="109"/>
        <v>282</v>
      </c>
      <c r="K660">
        <f t="shared" si="110"/>
        <v>100</v>
      </c>
      <c r="S660" t="s">
        <v>2013</v>
      </c>
      <c r="T660" t="s">
        <v>2221</v>
      </c>
      <c r="U660">
        <f t="shared" si="111"/>
        <v>5</v>
      </c>
      <c r="V660">
        <f t="shared" si="112"/>
        <v>150</v>
      </c>
      <c r="W660">
        <f t="shared" si="113"/>
        <v>107</v>
      </c>
    </row>
    <row r="661" spans="1:23" x14ac:dyDescent="0.2">
      <c r="A661" t="s">
        <v>2013</v>
      </c>
      <c r="B661" t="s">
        <v>660</v>
      </c>
      <c r="C661">
        <f t="shared" si="114"/>
        <v>10</v>
      </c>
      <c r="D661">
        <f t="shared" si="115"/>
        <v>155</v>
      </c>
      <c r="E661">
        <f t="shared" si="116"/>
        <v>94</v>
      </c>
      <c r="G661" t="s">
        <v>750</v>
      </c>
      <c r="H661" t="s">
        <v>2516</v>
      </c>
      <c r="I661">
        <f t="shared" si="108"/>
        <v>29</v>
      </c>
      <c r="J661">
        <f t="shared" si="109"/>
        <v>283</v>
      </c>
      <c r="K661">
        <f t="shared" si="110"/>
        <v>101</v>
      </c>
      <c r="S661" t="s">
        <v>2013</v>
      </c>
      <c r="T661" t="s">
        <v>2221</v>
      </c>
      <c r="U661">
        <f t="shared" si="111"/>
        <v>5</v>
      </c>
      <c r="V661">
        <f t="shared" si="112"/>
        <v>150</v>
      </c>
      <c r="W661">
        <f t="shared" si="113"/>
        <v>107</v>
      </c>
    </row>
    <row r="662" spans="1:23" x14ac:dyDescent="0.2">
      <c r="A662" t="s">
        <v>2013</v>
      </c>
      <c r="B662" t="s">
        <v>660</v>
      </c>
      <c r="C662">
        <f t="shared" si="114"/>
        <v>10</v>
      </c>
      <c r="D662">
        <f t="shared" si="115"/>
        <v>155</v>
      </c>
      <c r="E662">
        <f t="shared" si="116"/>
        <v>94</v>
      </c>
      <c r="G662" t="s">
        <v>750</v>
      </c>
      <c r="H662" t="s">
        <v>2517</v>
      </c>
      <c r="I662">
        <f t="shared" si="108"/>
        <v>29</v>
      </c>
      <c r="J662">
        <f t="shared" si="109"/>
        <v>284</v>
      </c>
      <c r="K662">
        <f t="shared" si="110"/>
        <v>102</v>
      </c>
      <c r="S662" t="s">
        <v>2013</v>
      </c>
      <c r="T662" t="s">
        <v>2221</v>
      </c>
      <c r="U662">
        <f t="shared" si="111"/>
        <v>5</v>
      </c>
      <c r="V662">
        <f t="shared" si="112"/>
        <v>150</v>
      </c>
      <c r="W662">
        <f t="shared" si="113"/>
        <v>107</v>
      </c>
    </row>
    <row r="663" spans="1:23" x14ac:dyDescent="0.2">
      <c r="A663" t="s">
        <v>2013</v>
      </c>
      <c r="B663" t="s">
        <v>660</v>
      </c>
      <c r="C663">
        <f t="shared" si="114"/>
        <v>10</v>
      </c>
      <c r="D663">
        <f t="shared" si="115"/>
        <v>155</v>
      </c>
      <c r="E663">
        <f t="shared" si="116"/>
        <v>94</v>
      </c>
      <c r="G663" t="s">
        <v>750</v>
      </c>
      <c r="H663" t="s">
        <v>2518</v>
      </c>
      <c r="I663">
        <f t="shared" si="108"/>
        <v>29</v>
      </c>
      <c r="J663">
        <f t="shared" si="109"/>
        <v>285</v>
      </c>
      <c r="K663">
        <f t="shared" si="110"/>
        <v>103</v>
      </c>
      <c r="S663" t="s">
        <v>2013</v>
      </c>
      <c r="T663" t="s">
        <v>2221</v>
      </c>
      <c r="U663">
        <f t="shared" si="111"/>
        <v>5</v>
      </c>
      <c r="V663">
        <f t="shared" si="112"/>
        <v>150</v>
      </c>
      <c r="W663">
        <f t="shared" si="113"/>
        <v>107</v>
      </c>
    </row>
    <row r="664" spans="1:23" x14ac:dyDescent="0.2">
      <c r="A664" t="s">
        <v>2013</v>
      </c>
      <c r="B664" t="s">
        <v>660</v>
      </c>
      <c r="C664">
        <f t="shared" si="114"/>
        <v>10</v>
      </c>
      <c r="D664">
        <f t="shared" si="115"/>
        <v>155</v>
      </c>
      <c r="E664">
        <f t="shared" si="116"/>
        <v>94</v>
      </c>
      <c r="G664" t="s">
        <v>750</v>
      </c>
      <c r="H664" t="s">
        <v>2519</v>
      </c>
      <c r="I664">
        <f t="shared" si="108"/>
        <v>29</v>
      </c>
      <c r="J664">
        <f t="shared" si="109"/>
        <v>286</v>
      </c>
      <c r="K664">
        <f t="shared" si="110"/>
        <v>104</v>
      </c>
      <c r="S664" t="s">
        <v>2013</v>
      </c>
      <c r="T664" t="s">
        <v>645</v>
      </c>
      <c r="U664">
        <f t="shared" si="111"/>
        <v>5</v>
      </c>
      <c r="V664">
        <f t="shared" si="112"/>
        <v>151</v>
      </c>
      <c r="W664">
        <f t="shared" si="113"/>
        <v>108</v>
      </c>
    </row>
    <row r="665" spans="1:23" x14ac:dyDescent="0.2">
      <c r="A665" t="s">
        <v>2013</v>
      </c>
      <c r="B665" t="s">
        <v>661</v>
      </c>
      <c r="C665">
        <f t="shared" si="114"/>
        <v>10</v>
      </c>
      <c r="D665">
        <f t="shared" si="115"/>
        <v>156</v>
      </c>
      <c r="E665">
        <f t="shared" si="116"/>
        <v>95</v>
      </c>
      <c r="G665" t="s">
        <v>750</v>
      </c>
      <c r="H665" t="s">
        <v>2520</v>
      </c>
      <c r="I665">
        <f t="shared" si="108"/>
        <v>29</v>
      </c>
      <c r="J665">
        <f t="shared" si="109"/>
        <v>287</v>
      </c>
      <c r="K665">
        <f t="shared" si="110"/>
        <v>105</v>
      </c>
      <c r="S665" t="s">
        <v>2013</v>
      </c>
      <c r="T665" t="s">
        <v>645</v>
      </c>
      <c r="U665">
        <f t="shared" si="111"/>
        <v>5</v>
      </c>
      <c r="V665">
        <f t="shared" si="112"/>
        <v>151</v>
      </c>
      <c r="W665">
        <f t="shared" si="113"/>
        <v>108</v>
      </c>
    </row>
    <row r="666" spans="1:23" x14ac:dyDescent="0.2">
      <c r="A666" t="s">
        <v>2013</v>
      </c>
      <c r="B666" t="s">
        <v>661</v>
      </c>
      <c r="C666">
        <f t="shared" si="114"/>
        <v>10</v>
      </c>
      <c r="D666">
        <f t="shared" si="115"/>
        <v>156</v>
      </c>
      <c r="E666">
        <f t="shared" si="116"/>
        <v>95</v>
      </c>
      <c r="G666" t="s">
        <v>750</v>
      </c>
      <c r="H666" t="s">
        <v>2521</v>
      </c>
      <c r="I666">
        <f t="shared" si="108"/>
        <v>29</v>
      </c>
      <c r="J666">
        <f t="shared" si="109"/>
        <v>288</v>
      </c>
      <c r="K666">
        <f t="shared" si="110"/>
        <v>106</v>
      </c>
      <c r="S666" t="s">
        <v>2013</v>
      </c>
      <c r="T666" t="s">
        <v>645</v>
      </c>
      <c r="U666">
        <f t="shared" si="111"/>
        <v>5</v>
      </c>
      <c r="V666">
        <f t="shared" si="112"/>
        <v>151</v>
      </c>
      <c r="W666">
        <f t="shared" si="113"/>
        <v>108</v>
      </c>
    </row>
    <row r="667" spans="1:23" x14ac:dyDescent="0.2">
      <c r="A667" t="s">
        <v>2013</v>
      </c>
      <c r="B667" t="s">
        <v>661</v>
      </c>
      <c r="C667">
        <f t="shared" si="114"/>
        <v>10</v>
      </c>
      <c r="D667">
        <f t="shared" si="115"/>
        <v>156</v>
      </c>
      <c r="E667">
        <f t="shared" si="116"/>
        <v>95</v>
      </c>
      <c r="G667" t="s">
        <v>750</v>
      </c>
      <c r="H667" t="s">
        <v>2522</v>
      </c>
      <c r="I667">
        <f t="shared" si="108"/>
        <v>29</v>
      </c>
      <c r="J667">
        <f t="shared" si="109"/>
        <v>289</v>
      </c>
      <c r="K667">
        <f t="shared" si="110"/>
        <v>107</v>
      </c>
      <c r="S667" t="s">
        <v>2013</v>
      </c>
      <c r="T667" t="s">
        <v>2224</v>
      </c>
      <c r="U667">
        <f t="shared" si="111"/>
        <v>5</v>
      </c>
      <c r="V667">
        <f t="shared" si="112"/>
        <v>152</v>
      </c>
      <c r="W667">
        <f t="shared" si="113"/>
        <v>109</v>
      </c>
    </row>
    <row r="668" spans="1:23" x14ac:dyDescent="0.2">
      <c r="A668" t="s">
        <v>2013</v>
      </c>
      <c r="B668" t="s">
        <v>661</v>
      </c>
      <c r="C668">
        <f t="shared" si="114"/>
        <v>10</v>
      </c>
      <c r="D668">
        <f t="shared" si="115"/>
        <v>156</v>
      </c>
      <c r="E668">
        <f t="shared" si="116"/>
        <v>95</v>
      </c>
      <c r="G668" t="s">
        <v>750</v>
      </c>
      <c r="H668" t="s">
        <v>2523</v>
      </c>
      <c r="I668">
        <f t="shared" si="108"/>
        <v>29</v>
      </c>
      <c r="J668">
        <f t="shared" si="109"/>
        <v>290</v>
      </c>
      <c r="K668">
        <f t="shared" si="110"/>
        <v>108</v>
      </c>
      <c r="S668" t="s">
        <v>2013</v>
      </c>
      <c r="T668" t="s">
        <v>2224</v>
      </c>
      <c r="U668">
        <f t="shared" si="111"/>
        <v>5</v>
      </c>
      <c r="V668">
        <f t="shared" si="112"/>
        <v>152</v>
      </c>
      <c r="W668">
        <f t="shared" si="113"/>
        <v>109</v>
      </c>
    </row>
    <row r="669" spans="1:23" x14ac:dyDescent="0.2">
      <c r="A669" t="s">
        <v>2013</v>
      </c>
      <c r="B669" t="s">
        <v>661</v>
      </c>
      <c r="C669">
        <f t="shared" si="114"/>
        <v>10</v>
      </c>
      <c r="D669">
        <f t="shared" si="115"/>
        <v>156</v>
      </c>
      <c r="E669">
        <f t="shared" si="116"/>
        <v>95</v>
      </c>
      <c r="G669" t="s">
        <v>750</v>
      </c>
      <c r="H669" t="s">
        <v>2063</v>
      </c>
      <c r="I669">
        <f t="shared" si="108"/>
        <v>29</v>
      </c>
      <c r="J669">
        <f t="shared" si="109"/>
        <v>291</v>
      </c>
      <c r="K669">
        <f t="shared" si="110"/>
        <v>109</v>
      </c>
      <c r="S669" t="s">
        <v>2013</v>
      </c>
      <c r="T669" t="s">
        <v>610</v>
      </c>
      <c r="U669">
        <f t="shared" si="111"/>
        <v>5</v>
      </c>
      <c r="V669">
        <f t="shared" si="112"/>
        <v>153</v>
      </c>
      <c r="W669">
        <f t="shared" si="113"/>
        <v>110</v>
      </c>
    </row>
    <row r="670" spans="1:23" x14ac:dyDescent="0.2">
      <c r="A670" t="s">
        <v>2013</v>
      </c>
      <c r="B670" t="s">
        <v>663</v>
      </c>
      <c r="C670">
        <f t="shared" si="114"/>
        <v>10</v>
      </c>
      <c r="D670">
        <f t="shared" si="115"/>
        <v>157</v>
      </c>
      <c r="E670">
        <f t="shared" si="116"/>
        <v>96</v>
      </c>
      <c r="G670" t="s">
        <v>750</v>
      </c>
      <c r="H670" t="s">
        <v>2064</v>
      </c>
      <c r="I670">
        <f t="shared" si="108"/>
        <v>29</v>
      </c>
      <c r="J670">
        <f t="shared" si="109"/>
        <v>292</v>
      </c>
      <c r="K670">
        <f t="shared" si="110"/>
        <v>110</v>
      </c>
      <c r="S670" t="s">
        <v>2013</v>
      </c>
      <c r="T670" t="s">
        <v>610</v>
      </c>
      <c r="U670">
        <f t="shared" si="111"/>
        <v>5</v>
      </c>
      <c r="V670">
        <f t="shared" si="112"/>
        <v>153</v>
      </c>
      <c r="W670">
        <f t="shared" si="113"/>
        <v>110</v>
      </c>
    </row>
    <row r="671" spans="1:23" x14ac:dyDescent="0.2">
      <c r="A671" t="s">
        <v>2013</v>
      </c>
      <c r="B671" t="s">
        <v>663</v>
      </c>
      <c r="C671">
        <f t="shared" si="114"/>
        <v>10</v>
      </c>
      <c r="D671">
        <f t="shared" si="115"/>
        <v>157</v>
      </c>
      <c r="E671">
        <f t="shared" si="116"/>
        <v>96</v>
      </c>
      <c r="G671" t="s">
        <v>750</v>
      </c>
      <c r="H671" t="s">
        <v>2065</v>
      </c>
      <c r="I671">
        <f t="shared" si="108"/>
        <v>29</v>
      </c>
      <c r="J671">
        <f t="shared" si="109"/>
        <v>293</v>
      </c>
      <c r="K671">
        <f t="shared" si="110"/>
        <v>111</v>
      </c>
      <c r="S671" t="s">
        <v>2013</v>
      </c>
      <c r="T671" t="s">
        <v>610</v>
      </c>
      <c r="U671">
        <f t="shared" si="111"/>
        <v>5</v>
      </c>
      <c r="V671">
        <f t="shared" si="112"/>
        <v>153</v>
      </c>
      <c r="W671">
        <f t="shared" si="113"/>
        <v>110</v>
      </c>
    </row>
    <row r="672" spans="1:23" x14ac:dyDescent="0.2">
      <c r="A672" t="s">
        <v>2013</v>
      </c>
      <c r="B672" t="s">
        <v>2640</v>
      </c>
      <c r="C672">
        <f t="shared" si="114"/>
        <v>10</v>
      </c>
      <c r="D672">
        <f t="shared" si="115"/>
        <v>158</v>
      </c>
      <c r="E672">
        <f t="shared" si="116"/>
        <v>97</v>
      </c>
      <c r="G672" t="s">
        <v>750</v>
      </c>
      <c r="H672" t="s">
        <v>2066</v>
      </c>
      <c r="I672">
        <f t="shared" si="108"/>
        <v>29</v>
      </c>
      <c r="J672">
        <f t="shared" si="109"/>
        <v>294</v>
      </c>
      <c r="K672">
        <f t="shared" si="110"/>
        <v>112</v>
      </c>
      <c r="S672" t="s">
        <v>2013</v>
      </c>
      <c r="T672" t="s">
        <v>610</v>
      </c>
      <c r="U672">
        <f t="shared" si="111"/>
        <v>5</v>
      </c>
      <c r="V672">
        <f t="shared" si="112"/>
        <v>153</v>
      </c>
      <c r="W672">
        <f t="shared" si="113"/>
        <v>110</v>
      </c>
    </row>
    <row r="673" spans="1:23" x14ac:dyDescent="0.2">
      <c r="A673" t="s">
        <v>2013</v>
      </c>
      <c r="B673" t="s">
        <v>2640</v>
      </c>
      <c r="C673">
        <f t="shared" si="114"/>
        <v>10</v>
      </c>
      <c r="D673">
        <f t="shared" si="115"/>
        <v>158</v>
      </c>
      <c r="E673">
        <f t="shared" si="116"/>
        <v>97</v>
      </c>
      <c r="G673" t="s">
        <v>750</v>
      </c>
      <c r="H673" t="s">
        <v>2067</v>
      </c>
      <c r="I673">
        <f t="shared" si="108"/>
        <v>29</v>
      </c>
      <c r="J673">
        <f t="shared" si="109"/>
        <v>295</v>
      </c>
      <c r="K673">
        <f t="shared" si="110"/>
        <v>113</v>
      </c>
      <c r="S673" t="s">
        <v>2013</v>
      </c>
      <c r="T673" t="s">
        <v>610</v>
      </c>
      <c r="U673">
        <f t="shared" si="111"/>
        <v>5</v>
      </c>
      <c r="V673">
        <f t="shared" si="112"/>
        <v>153</v>
      </c>
      <c r="W673">
        <f t="shared" si="113"/>
        <v>110</v>
      </c>
    </row>
    <row r="674" spans="1:23" x14ac:dyDescent="0.2">
      <c r="A674" t="s">
        <v>2013</v>
      </c>
      <c r="B674" t="s">
        <v>2640</v>
      </c>
      <c r="C674">
        <f t="shared" si="114"/>
        <v>10</v>
      </c>
      <c r="D674">
        <f t="shared" si="115"/>
        <v>158</v>
      </c>
      <c r="E674">
        <f t="shared" si="116"/>
        <v>97</v>
      </c>
      <c r="G674" t="s">
        <v>750</v>
      </c>
      <c r="H674" t="s">
        <v>2068</v>
      </c>
      <c r="I674">
        <f t="shared" si="108"/>
        <v>29</v>
      </c>
      <c r="J674">
        <f t="shared" si="109"/>
        <v>296</v>
      </c>
      <c r="K674">
        <f t="shared" si="110"/>
        <v>114</v>
      </c>
      <c r="S674" t="s">
        <v>2013</v>
      </c>
      <c r="T674" t="s">
        <v>610</v>
      </c>
      <c r="U674">
        <f t="shared" si="111"/>
        <v>5</v>
      </c>
      <c r="V674">
        <f t="shared" si="112"/>
        <v>153</v>
      </c>
      <c r="W674">
        <f t="shared" si="113"/>
        <v>110</v>
      </c>
    </row>
    <row r="675" spans="1:23" x14ac:dyDescent="0.2">
      <c r="A675" t="s">
        <v>2013</v>
      </c>
      <c r="B675" t="s">
        <v>2642</v>
      </c>
      <c r="C675">
        <f t="shared" si="114"/>
        <v>10</v>
      </c>
      <c r="D675">
        <f t="shared" si="115"/>
        <v>159</v>
      </c>
      <c r="E675">
        <f t="shared" si="116"/>
        <v>98</v>
      </c>
      <c r="G675" t="s">
        <v>750</v>
      </c>
      <c r="H675" t="s">
        <v>2069</v>
      </c>
      <c r="I675">
        <f t="shared" si="108"/>
        <v>29</v>
      </c>
      <c r="J675">
        <f t="shared" si="109"/>
        <v>297</v>
      </c>
      <c r="K675">
        <f t="shared" si="110"/>
        <v>115</v>
      </c>
      <c r="S675" t="s">
        <v>2013</v>
      </c>
      <c r="T675" t="s">
        <v>583</v>
      </c>
      <c r="U675">
        <f t="shared" si="111"/>
        <v>5</v>
      </c>
      <c r="V675">
        <f t="shared" si="112"/>
        <v>154</v>
      </c>
      <c r="W675">
        <f t="shared" si="113"/>
        <v>111</v>
      </c>
    </row>
    <row r="676" spans="1:23" x14ac:dyDescent="0.2">
      <c r="A676" t="s">
        <v>2013</v>
      </c>
      <c r="B676" t="s">
        <v>2642</v>
      </c>
      <c r="C676">
        <f t="shared" si="114"/>
        <v>10</v>
      </c>
      <c r="D676">
        <f t="shared" si="115"/>
        <v>159</v>
      </c>
      <c r="E676">
        <f t="shared" si="116"/>
        <v>98</v>
      </c>
      <c r="G676" t="s">
        <v>750</v>
      </c>
      <c r="H676" t="s">
        <v>2070</v>
      </c>
      <c r="I676">
        <f t="shared" si="108"/>
        <v>29</v>
      </c>
      <c r="J676">
        <f t="shared" si="109"/>
        <v>298</v>
      </c>
      <c r="K676">
        <f t="shared" si="110"/>
        <v>116</v>
      </c>
      <c r="S676" t="s">
        <v>2013</v>
      </c>
      <c r="T676" t="s">
        <v>583</v>
      </c>
      <c r="U676">
        <f t="shared" si="111"/>
        <v>5</v>
      </c>
      <c r="V676">
        <f t="shared" si="112"/>
        <v>154</v>
      </c>
      <c r="W676">
        <f t="shared" si="113"/>
        <v>111</v>
      </c>
    </row>
    <row r="677" spans="1:23" x14ac:dyDescent="0.2">
      <c r="A677" t="s">
        <v>2013</v>
      </c>
      <c r="B677" t="s">
        <v>2642</v>
      </c>
      <c r="C677">
        <f t="shared" si="114"/>
        <v>10</v>
      </c>
      <c r="D677">
        <f t="shared" si="115"/>
        <v>159</v>
      </c>
      <c r="E677">
        <f t="shared" si="116"/>
        <v>98</v>
      </c>
      <c r="G677" t="s">
        <v>750</v>
      </c>
      <c r="H677" t="s">
        <v>2071</v>
      </c>
      <c r="I677">
        <f t="shared" si="108"/>
        <v>29</v>
      </c>
      <c r="J677">
        <f t="shared" si="109"/>
        <v>299</v>
      </c>
      <c r="K677">
        <f t="shared" si="110"/>
        <v>117</v>
      </c>
      <c r="S677" t="s">
        <v>2013</v>
      </c>
      <c r="T677" t="s">
        <v>583</v>
      </c>
      <c r="U677">
        <f t="shared" si="111"/>
        <v>5</v>
      </c>
      <c r="V677">
        <f t="shared" si="112"/>
        <v>154</v>
      </c>
      <c r="W677">
        <f t="shared" si="113"/>
        <v>111</v>
      </c>
    </row>
    <row r="678" spans="1:23" x14ac:dyDescent="0.2">
      <c r="A678" t="s">
        <v>2013</v>
      </c>
      <c r="B678" t="s">
        <v>2642</v>
      </c>
      <c r="C678">
        <f t="shared" si="114"/>
        <v>10</v>
      </c>
      <c r="D678">
        <f t="shared" si="115"/>
        <v>159</v>
      </c>
      <c r="E678">
        <f t="shared" si="116"/>
        <v>98</v>
      </c>
      <c r="G678" t="s">
        <v>750</v>
      </c>
      <c r="H678" t="s">
        <v>2072</v>
      </c>
      <c r="I678">
        <f t="shared" si="108"/>
        <v>29</v>
      </c>
      <c r="J678">
        <f t="shared" si="109"/>
        <v>300</v>
      </c>
      <c r="K678">
        <f t="shared" si="110"/>
        <v>118</v>
      </c>
      <c r="S678" t="s">
        <v>2013</v>
      </c>
      <c r="T678" t="s">
        <v>585</v>
      </c>
      <c r="U678">
        <f t="shared" si="111"/>
        <v>5</v>
      </c>
      <c r="V678">
        <f t="shared" si="112"/>
        <v>155</v>
      </c>
      <c r="W678">
        <f t="shared" si="113"/>
        <v>112</v>
      </c>
    </row>
    <row r="679" spans="1:23" x14ac:dyDescent="0.2">
      <c r="A679" t="s">
        <v>2013</v>
      </c>
      <c r="B679" t="s">
        <v>2642</v>
      </c>
      <c r="C679">
        <f t="shared" si="114"/>
        <v>10</v>
      </c>
      <c r="D679">
        <f t="shared" si="115"/>
        <v>159</v>
      </c>
      <c r="E679">
        <f t="shared" si="116"/>
        <v>98</v>
      </c>
      <c r="G679" t="s">
        <v>750</v>
      </c>
      <c r="H679" t="s">
        <v>2073</v>
      </c>
      <c r="I679">
        <f t="shared" si="108"/>
        <v>29</v>
      </c>
      <c r="J679">
        <f t="shared" si="109"/>
        <v>301</v>
      </c>
      <c r="K679">
        <f t="shared" si="110"/>
        <v>119</v>
      </c>
      <c r="S679" t="s">
        <v>2013</v>
      </c>
      <c r="T679" t="s">
        <v>585</v>
      </c>
      <c r="U679">
        <f t="shared" si="111"/>
        <v>5</v>
      </c>
      <c r="V679">
        <f t="shared" si="112"/>
        <v>155</v>
      </c>
      <c r="W679">
        <f t="shared" si="113"/>
        <v>112</v>
      </c>
    </row>
    <row r="680" spans="1:23" x14ac:dyDescent="0.2">
      <c r="A680" t="s">
        <v>2013</v>
      </c>
      <c r="B680" t="s">
        <v>666</v>
      </c>
      <c r="C680">
        <f t="shared" si="114"/>
        <v>10</v>
      </c>
      <c r="D680">
        <f t="shared" si="115"/>
        <v>160</v>
      </c>
      <c r="E680">
        <f t="shared" si="116"/>
        <v>99</v>
      </c>
      <c r="G680" t="s">
        <v>750</v>
      </c>
      <c r="H680" t="s">
        <v>2074</v>
      </c>
      <c r="I680">
        <f t="shared" si="108"/>
        <v>29</v>
      </c>
      <c r="J680">
        <f t="shared" si="109"/>
        <v>302</v>
      </c>
      <c r="K680">
        <f t="shared" si="110"/>
        <v>120</v>
      </c>
      <c r="S680" t="s">
        <v>2013</v>
      </c>
      <c r="T680" t="s">
        <v>585</v>
      </c>
      <c r="U680">
        <f t="shared" si="111"/>
        <v>5</v>
      </c>
      <c r="V680">
        <f t="shared" si="112"/>
        <v>155</v>
      </c>
      <c r="W680">
        <f t="shared" si="113"/>
        <v>112</v>
      </c>
    </row>
    <row r="681" spans="1:23" x14ac:dyDescent="0.2">
      <c r="A681" t="s">
        <v>2013</v>
      </c>
      <c r="B681" t="s">
        <v>666</v>
      </c>
      <c r="C681">
        <f t="shared" si="114"/>
        <v>10</v>
      </c>
      <c r="D681">
        <f t="shared" si="115"/>
        <v>160</v>
      </c>
      <c r="E681">
        <f t="shared" si="116"/>
        <v>99</v>
      </c>
      <c r="G681" t="s">
        <v>750</v>
      </c>
      <c r="H681" t="s">
        <v>2075</v>
      </c>
      <c r="I681">
        <f t="shared" si="108"/>
        <v>29</v>
      </c>
      <c r="J681">
        <f t="shared" si="109"/>
        <v>303</v>
      </c>
      <c r="K681">
        <f t="shared" si="110"/>
        <v>121</v>
      </c>
      <c r="S681" t="s">
        <v>2013</v>
      </c>
      <c r="T681" t="s">
        <v>585</v>
      </c>
      <c r="U681">
        <f t="shared" si="111"/>
        <v>5</v>
      </c>
      <c r="V681">
        <f t="shared" si="112"/>
        <v>155</v>
      </c>
      <c r="W681">
        <f t="shared" si="113"/>
        <v>112</v>
      </c>
    </row>
    <row r="682" spans="1:23" x14ac:dyDescent="0.2">
      <c r="A682" t="s">
        <v>2013</v>
      </c>
      <c r="B682" t="s">
        <v>666</v>
      </c>
      <c r="C682">
        <f t="shared" si="114"/>
        <v>10</v>
      </c>
      <c r="D682">
        <f t="shared" si="115"/>
        <v>160</v>
      </c>
      <c r="E682">
        <f t="shared" si="116"/>
        <v>99</v>
      </c>
      <c r="G682" t="s">
        <v>750</v>
      </c>
      <c r="H682" t="s">
        <v>2076</v>
      </c>
      <c r="I682">
        <f t="shared" si="108"/>
        <v>29</v>
      </c>
      <c r="J682">
        <f t="shared" si="109"/>
        <v>304</v>
      </c>
      <c r="K682">
        <f t="shared" si="110"/>
        <v>122</v>
      </c>
      <c r="S682" t="s">
        <v>2013</v>
      </c>
      <c r="T682" t="s">
        <v>588</v>
      </c>
      <c r="U682">
        <f t="shared" si="111"/>
        <v>5</v>
      </c>
      <c r="V682">
        <f t="shared" si="112"/>
        <v>156</v>
      </c>
      <c r="W682">
        <f t="shared" si="113"/>
        <v>113</v>
      </c>
    </row>
    <row r="683" spans="1:23" x14ac:dyDescent="0.2">
      <c r="A683" t="s">
        <v>2013</v>
      </c>
      <c r="B683" t="s">
        <v>668</v>
      </c>
      <c r="C683">
        <f t="shared" si="114"/>
        <v>10</v>
      </c>
      <c r="D683">
        <f t="shared" si="115"/>
        <v>161</v>
      </c>
      <c r="E683">
        <f t="shared" si="116"/>
        <v>100</v>
      </c>
      <c r="G683" t="s">
        <v>750</v>
      </c>
      <c r="H683" t="s">
        <v>2077</v>
      </c>
      <c r="I683">
        <f t="shared" si="108"/>
        <v>29</v>
      </c>
      <c r="J683">
        <f t="shared" si="109"/>
        <v>305</v>
      </c>
      <c r="K683">
        <f t="shared" si="110"/>
        <v>123</v>
      </c>
      <c r="S683" t="s">
        <v>2013</v>
      </c>
      <c r="T683" t="s">
        <v>588</v>
      </c>
      <c r="U683">
        <f t="shared" si="111"/>
        <v>5</v>
      </c>
      <c r="V683">
        <f t="shared" si="112"/>
        <v>156</v>
      </c>
      <c r="W683">
        <f t="shared" si="113"/>
        <v>113</v>
      </c>
    </row>
    <row r="684" spans="1:23" x14ac:dyDescent="0.2">
      <c r="A684" t="s">
        <v>2013</v>
      </c>
      <c r="B684" t="s">
        <v>668</v>
      </c>
      <c r="C684">
        <f t="shared" si="114"/>
        <v>10</v>
      </c>
      <c r="D684">
        <f t="shared" si="115"/>
        <v>161</v>
      </c>
      <c r="E684">
        <f t="shared" si="116"/>
        <v>100</v>
      </c>
      <c r="G684" t="s">
        <v>750</v>
      </c>
      <c r="H684" t="s">
        <v>2078</v>
      </c>
      <c r="I684">
        <f t="shared" si="108"/>
        <v>29</v>
      </c>
      <c r="J684">
        <f t="shared" si="109"/>
        <v>306</v>
      </c>
      <c r="K684">
        <f t="shared" si="110"/>
        <v>124</v>
      </c>
      <c r="S684" t="s">
        <v>2013</v>
      </c>
      <c r="T684" t="s">
        <v>588</v>
      </c>
      <c r="U684">
        <f t="shared" si="111"/>
        <v>5</v>
      </c>
      <c r="V684">
        <f t="shared" si="112"/>
        <v>156</v>
      </c>
      <c r="W684">
        <f t="shared" si="113"/>
        <v>113</v>
      </c>
    </row>
    <row r="685" spans="1:23" x14ac:dyDescent="0.2">
      <c r="A685" t="s">
        <v>2013</v>
      </c>
      <c r="B685" t="s">
        <v>668</v>
      </c>
      <c r="C685">
        <f t="shared" si="114"/>
        <v>10</v>
      </c>
      <c r="D685">
        <f t="shared" si="115"/>
        <v>161</v>
      </c>
      <c r="E685">
        <f t="shared" si="116"/>
        <v>100</v>
      </c>
      <c r="G685" t="s">
        <v>750</v>
      </c>
      <c r="H685" t="s">
        <v>2079</v>
      </c>
      <c r="I685">
        <f t="shared" si="108"/>
        <v>29</v>
      </c>
      <c r="J685">
        <f t="shared" si="109"/>
        <v>307</v>
      </c>
      <c r="K685">
        <f t="shared" si="110"/>
        <v>125</v>
      </c>
      <c r="S685" t="s">
        <v>2013</v>
      </c>
      <c r="T685" t="s">
        <v>588</v>
      </c>
      <c r="U685">
        <f t="shared" si="111"/>
        <v>5</v>
      </c>
      <c r="V685">
        <f t="shared" si="112"/>
        <v>156</v>
      </c>
      <c r="W685">
        <f t="shared" si="113"/>
        <v>113</v>
      </c>
    </row>
    <row r="686" spans="1:23" x14ac:dyDescent="0.2">
      <c r="A686" t="s">
        <v>2013</v>
      </c>
      <c r="B686" t="s">
        <v>668</v>
      </c>
      <c r="C686">
        <f t="shared" si="114"/>
        <v>10</v>
      </c>
      <c r="D686">
        <f t="shared" si="115"/>
        <v>161</v>
      </c>
      <c r="E686">
        <f t="shared" si="116"/>
        <v>100</v>
      </c>
      <c r="G686" t="s">
        <v>750</v>
      </c>
      <c r="H686" t="s">
        <v>2080</v>
      </c>
      <c r="I686">
        <f t="shared" si="108"/>
        <v>29</v>
      </c>
      <c r="J686">
        <f t="shared" si="109"/>
        <v>308</v>
      </c>
      <c r="K686">
        <f t="shared" si="110"/>
        <v>126</v>
      </c>
      <c r="S686" t="s">
        <v>2013</v>
      </c>
      <c r="T686" t="s">
        <v>591</v>
      </c>
      <c r="U686">
        <f t="shared" si="111"/>
        <v>5</v>
      </c>
      <c r="V686">
        <f t="shared" si="112"/>
        <v>157</v>
      </c>
      <c r="W686">
        <f t="shared" si="113"/>
        <v>114</v>
      </c>
    </row>
    <row r="687" spans="1:23" x14ac:dyDescent="0.2">
      <c r="A687" t="s">
        <v>2013</v>
      </c>
      <c r="B687" t="s">
        <v>668</v>
      </c>
      <c r="C687">
        <f t="shared" si="114"/>
        <v>10</v>
      </c>
      <c r="D687">
        <f t="shared" si="115"/>
        <v>161</v>
      </c>
      <c r="E687">
        <f t="shared" si="116"/>
        <v>100</v>
      </c>
      <c r="G687" t="s">
        <v>750</v>
      </c>
      <c r="H687" t="s">
        <v>2081</v>
      </c>
      <c r="I687">
        <f t="shared" si="108"/>
        <v>29</v>
      </c>
      <c r="J687">
        <f t="shared" si="109"/>
        <v>309</v>
      </c>
      <c r="K687">
        <f t="shared" si="110"/>
        <v>127</v>
      </c>
      <c r="S687" t="s">
        <v>2013</v>
      </c>
      <c r="T687" t="s">
        <v>591</v>
      </c>
      <c r="U687">
        <f t="shared" si="111"/>
        <v>5</v>
      </c>
      <c r="V687">
        <f t="shared" si="112"/>
        <v>157</v>
      </c>
      <c r="W687">
        <f t="shared" si="113"/>
        <v>114</v>
      </c>
    </row>
    <row r="688" spans="1:23" x14ac:dyDescent="0.2">
      <c r="A688" t="s">
        <v>2013</v>
      </c>
      <c r="B688" t="s">
        <v>668</v>
      </c>
      <c r="C688">
        <f t="shared" si="114"/>
        <v>10</v>
      </c>
      <c r="D688">
        <f t="shared" si="115"/>
        <v>161</v>
      </c>
      <c r="E688">
        <f t="shared" si="116"/>
        <v>100</v>
      </c>
      <c r="G688" t="s">
        <v>750</v>
      </c>
      <c r="H688" t="s">
        <v>2082</v>
      </c>
      <c r="I688">
        <f t="shared" si="108"/>
        <v>29</v>
      </c>
      <c r="J688">
        <f t="shared" si="109"/>
        <v>310</v>
      </c>
      <c r="K688">
        <f t="shared" si="110"/>
        <v>128</v>
      </c>
      <c r="S688" t="s">
        <v>2013</v>
      </c>
      <c r="T688" t="s">
        <v>591</v>
      </c>
      <c r="U688">
        <f t="shared" si="111"/>
        <v>5</v>
      </c>
      <c r="V688">
        <f t="shared" si="112"/>
        <v>157</v>
      </c>
      <c r="W688">
        <f t="shared" si="113"/>
        <v>114</v>
      </c>
    </row>
    <row r="689" spans="1:23" x14ac:dyDescent="0.2">
      <c r="A689" t="s">
        <v>2013</v>
      </c>
      <c r="B689" t="s">
        <v>619</v>
      </c>
      <c r="C689">
        <f t="shared" si="114"/>
        <v>10</v>
      </c>
      <c r="D689">
        <f t="shared" si="115"/>
        <v>162</v>
      </c>
      <c r="E689">
        <f t="shared" si="116"/>
        <v>101</v>
      </c>
      <c r="G689" t="s">
        <v>750</v>
      </c>
      <c r="H689" t="s">
        <v>2083</v>
      </c>
      <c r="I689">
        <f t="shared" si="108"/>
        <v>29</v>
      </c>
      <c r="J689">
        <f t="shared" si="109"/>
        <v>311</v>
      </c>
      <c r="K689">
        <f t="shared" si="110"/>
        <v>129</v>
      </c>
      <c r="S689" t="s">
        <v>2013</v>
      </c>
      <c r="T689" t="s">
        <v>594</v>
      </c>
      <c r="U689">
        <f t="shared" si="111"/>
        <v>5</v>
      </c>
      <c r="V689">
        <f t="shared" si="112"/>
        <v>158</v>
      </c>
      <c r="W689">
        <f t="shared" si="113"/>
        <v>115</v>
      </c>
    </row>
    <row r="690" spans="1:23" x14ac:dyDescent="0.2">
      <c r="A690" t="s">
        <v>2013</v>
      </c>
      <c r="B690" t="s">
        <v>619</v>
      </c>
      <c r="C690">
        <f t="shared" si="114"/>
        <v>10</v>
      </c>
      <c r="D690">
        <f t="shared" si="115"/>
        <v>162</v>
      </c>
      <c r="E690">
        <f t="shared" si="116"/>
        <v>101</v>
      </c>
      <c r="G690" t="s">
        <v>750</v>
      </c>
      <c r="H690" t="s">
        <v>2084</v>
      </c>
      <c r="I690">
        <f t="shared" si="108"/>
        <v>29</v>
      </c>
      <c r="J690">
        <f t="shared" si="109"/>
        <v>312</v>
      </c>
      <c r="K690">
        <f t="shared" si="110"/>
        <v>130</v>
      </c>
      <c r="S690" t="s">
        <v>2013</v>
      </c>
      <c r="T690" t="s">
        <v>594</v>
      </c>
      <c r="U690">
        <f t="shared" si="111"/>
        <v>5</v>
      </c>
      <c r="V690">
        <f t="shared" si="112"/>
        <v>158</v>
      </c>
      <c r="W690">
        <f t="shared" si="113"/>
        <v>115</v>
      </c>
    </row>
    <row r="691" spans="1:23" x14ac:dyDescent="0.2">
      <c r="A691" t="s">
        <v>2013</v>
      </c>
      <c r="B691" t="s">
        <v>619</v>
      </c>
      <c r="C691">
        <f t="shared" si="114"/>
        <v>10</v>
      </c>
      <c r="D691">
        <f t="shared" si="115"/>
        <v>162</v>
      </c>
      <c r="E691">
        <f t="shared" si="116"/>
        <v>101</v>
      </c>
      <c r="G691" t="s">
        <v>750</v>
      </c>
      <c r="H691" t="s">
        <v>2085</v>
      </c>
      <c r="I691">
        <f t="shared" si="108"/>
        <v>29</v>
      </c>
      <c r="J691">
        <f t="shared" si="109"/>
        <v>313</v>
      </c>
      <c r="K691">
        <f t="shared" si="110"/>
        <v>131</v>
      </c>
      <c r="S691" t="s">
        <v>2013</v>
      </c>
      <c r="T691" t="s">
        <v>594</v>
      </c>
      <c r="U691">
        <f t="shared" si="111"/>
        <v>5</v>
      </c>
      <c r="V691">
        <f t="shared" si="112"/>
        <v>158</v>
      </c>
      <c r="W691">
        <f t="shared" si="113"/>
        <v>115</v>
      </c>
    </row>
    <row r="692" spans="1:23" x14ac:dyDescent="0.2">
      <c r="A692" t="s">
        <v>2013</v>
      </c>
      <c r="B692" t="s">
        <v>619</v>
      </c>
      <c r="C692">
        <f t="shared" si="114"/>
        <v>10</v>
      </c>
      <c r="D692">
        <f t="shared" si="115"/>
        <v>162</v>
      </c>
      <c r="E692">
        <f t="shared" si="116"/>
        <v>101</v>
      </c>
      <c r="G692" t="s">
        <v>750</v>
      </c>
      <c r="H692" t="s">
        <v>2086</v>
      </c>
      <c r="I692">
        <f t="shared" si="108"/>
        <v>29</v>
      </c>
      <c r="J692">
        <f t="shared" si="109"/>
        <v>314</v>
      </c>
      <c r="K692">
        <f t="shared" si="110"/>
        <v>132</v>
      </c>
      <c r="S692" t="s">
        <v>2013</v>
      </c>
      <c r="T692" t="s">
        <v>1174</v>
      </c>
      <c r="U692">
        <f t="shared" si="111"/>
        <v>5</v>
      </c>
      <c r="V692">
        <f t="shared" si="112"/>
        <v>159</v>
      </c>
      <c r="W692">
        <f t="shared" si="113"/>
        <v>116</v>
      </c>
    </row>
    <row r="693" spans="1:23" x14ac:dyDescent="0.2">
      <c r="A693" t="s">
        <v>2013</v>
      </c>
      <c r="B693" t="s">
        <v>619</v>
      </c>
      <c r="C693">
        <f t="shared" si="114"/>
        <v>10</v>
      </c>
      <c r="D693">
        <f t="shared" si="115"/>
        <v>162</v>
      </c>
      <c r="E693">
        <f t="shared" si="116"/>
        <v>101</v>
      </c>
      <c r="G693" t="s">
        <v>750</v>
      </c>
      <c r="H693" t="s">
        <v>2087</v>
      </c>
      <c r="I693">
        <f t="shared" si="108"/>
        <v>29</v>
      </c>
      <c r="J693">
        <f t="shared" si="109"/>
        <v>315</v>
      </c>
      <c r="K693">
        <f t="shared" si="110"/>
        <v>133</v>
      </c>
      <c r="S693" t="s">
        <v>2013</v>
      </c>
      <c r="T693" t="s">
        <v>1174</v>
      </c>
      <c r="U693">
        <f t="shared" si="111"/>
        <v>5</v>
      </c>
      <c r="V693">
        <f t="shared" si="112"/>
        <v>159</v>
      </c>
      <c r="W693">
        <f t="shared" si="113"/>
        <v>116</v>
      </c>
    </row>
    <row r="694" spans="1:23" x14ac:dyDescent="0.2">
      <c r="A694" t="s">
        <v>2013</v>
      </c>
      <c r="B694" t="s">
        <v>619</v>
      </c>
      <c r="C694">
        <f t="shared" si="114"/>
        <v>10</v>
      </c>
      <c r="D694">
        <f t="shared" si="115"/>
        <v>162</v>
      </c>
      <c r="E694">
        <f t="shared" si="116"/>
        <v>101</v>
      </c>
      <c r="G694" t="s">
        <v>750</v>
      </c>
      <c r="H694" t="s">
        <v>2088</v>
      </c>
      <c r="I694">
        <f t="shared" si="108"/>
        <v>29</v>
      </c>
      <c r="J694">
        <f t="shared" si="109"/>
        <v>316</v>
      </c>
      <c r="K694">
        <f t="shared" si="110"/>
        <v>134</v>
      </c>
      <c r="S694" t="s">
        <v>2013</v>
      </c>
      <c r="T694" t="s">
        <v>1174</v>
      </c>
      <c r="U694">
        <f t="shared" si="111"/>
        <v>5</v>
      </c>
      <c r="V694">
        <f t="shared" si="112"/>
        <v>159</v>
      </c>
      <c r="W694">
        <f t="shared" si="113"/>
        <v>116</v>
      </c>
    </row>
    <row r="695" spans="1:23" x14ac:dyDescent="0.2">
      <c r="A695" t="s">
        <v>2013</v>
      </c>
      <c r="B695" t="s">
        <v>2644</v>
      </c>
      <c r="C695">
        <f t="shared" si="114"/>
        <v>10</v>
      </c>
      <c r="D695">
        <f t="shared" si="115"/>
        <v>163</v>
      </c>
      <c r="E695">
        <f t="shared" si="116"/>
        <v>102</v>
      </c>
      <c r="G695" t="s">
        <v>750</v>
      </c>
      <c r="H695" t="s">
        <v>2089</v>
      </c>
      <c r="I695">
        <f t="shared" si="108"/>
        <v>29</v>
      </c>
      <c r="J695">
        <f t="shared" si="109"/>
        <v>317</v>
      </c>
      <c r="K695">
        <f t="shared" si="110"/>
        <v>135</v>
      </c>
      <c r="S695" t="s">
        <v>2013</v>
      </c>
      <c r="T695" t="s">
        <v>1174</v>
      </c>
      <c r="U695">
        <f t="shared" si="111"/>
        <v>5</v>
      </c>
      <c r="V695">
        <f t="shared" si="112"/>
        <v>159</v>
      </c>
      <c r="W695">
        <f t="shared" si="113"/>
        <v>116</v>
      </c>
    </row>
    <row r="696" spans="1:23" x14ac:dyDescent="0.2">
      <c r="A696" t="s">
        <v>2013</v>
      </c>
      <c r="B696" t="s">
        <v>2644</v>
      </c>
      <c r="C696">
        <f t="shared" si="114"/>
        <v>10</v>
      </c>
      <c r="D696">
        <f t="shared" si="115"/>
        <v>163</v>
      </c>
      <c r="E696">
        <f t="shared" si="116"/>
        <v>102</v>
      </c>
      <c r="G696" t="s">
        <v>750</v>
      </c>
      <c r="H696" t="s">
        <v>2090</v>
      </c>
      <c r="I696">
        <f t="shared" si="108"/>
        <v>29</v>
      </c>
      <c r="J696">
        <f t="shared" si="109"/>
        <v>318</v>
      </c>
      <c r="K696">
        <f t="shared" si="110"/>
        <v>136</v>
      </c>
      <c r="S696" t="s">
        <v>2013</v>
      </c>
      <c r="T696" t="s">
        <v>620</v>
      </c>
      <c r="U696">
        <f t="shared" si="111"/>
        <v>5</v>
      </c>
      <c r="V696">
        <f t="shared" si="112"/>
        <v>160</v>
      </c>
      <c r="W696">
        <f t="shared" si="113"/>
        <v>117</v>
      </c>
    </row>
    <row r="697" spans="1:23" x14ac:dyDescent="0.2">
      <c r="A697" t="s">
        <v>2013</v>
      </c>
      <c r="B697" t="s">
        <v>2644</v>
      </c>
      <c r="C697">
        <f t="shared" si="114"/>
        <v>10</v>
      </c>
      <c r="D697">
        <f t="shared" si="115"/>
        <v>163</v>
      </c>
      <c r="E697">
        <f t="shared" si="116"/>
        <v>102</v>
      </c>
      <c r="G697" t="s">
        <v>750</v>
      </c>
      <c r="H697" t="s">
        <v>2091</v>
      </c>
      <c r="I697">
        <f t="shared" si="108"/>
        <v>29</v>
      </c>
      <c r="J697">
        <f t="shared" si="109"/>
        <v>319</v>
      </c>
      <c r="K697">
        <f t="shared" si="110"/>
        <v>137</v>
      </c>
      <c r="S697" t="s">
        <v>2013</v>
      </c>
      <c r="T697" t="s">
        <v>620</v>
      </c>
      <c r="U697">
        <f t="shared" si="111"/>
        <v>5</v>
      </c>
      <c r="V697">
        <f t="shared" si="112"/>
        <v>160</v>
      </c>
      <c r="W697">
        <f t="shared" si="113"/>
        <v>117</v>
      </c>
    </row>
    <row r="698" spans="1:23" x14ac:dyDescent="0.2">
      <c r="A698" t="s">
        <v>2013</v>
      </c>
      <c r="B698" t="s">
        <v>2644</v>
      </c>
      <c r="C698">
        <f t="shared" si="114"/>
        <v>10</v>
      </c>
      <c r="D698">
        <f t="shared" si="115"/>
        <v>163</v>
      </c>
      <c r="E698">
        <f t="shared" si="116"/>
        <v>102</v>
      </c>
      <c r="G698" t="s">
        <v>750</v>
      </c>
      <c r="H698" t="s">
        <v>2092</v>
      </c>
      <c r="I698">
        <f t="shared" si="108"/>
        <v>29</v>
      </c>
      <c r="J698">
        <f t="shared" si="109"/>
        <v>320</v>
      </c>
      <c r="K698">
        <f t="shared" si="110"/>
        <v>138</v>
      </c>
      <c r="S698" t="s">
        <v>2013</v>
      </c>
      <c r="T698" t="s">
        <v>620</v>
      </c>
      <c r="U698">
        <f t="shared" si="111"/>
        <v>5</v>
      </c>
      <c r="V698">
        <f t="shared" si="112"/>
        <v>160</v>
      </c>
      <c r="W698">
        <f t="shared" si="113"/>
        <v>117</v>
      </c>
    </row>
    <row r="699" spans="1:23" x14ac:dyDescent="0.2">
      <c r="A699" t="s">
        <v>2013</v>
      </c>
      <c r="B699" t="s">
        <v>2644</v>
      </c>
      <c r="C699">
        <f t="shared" si="114"/>
        <v>10</v>
      </c>
      <c r="D699">
        <f t="shared" si="115"/>
        <v>163</v>
      </c>
      <c r="E699">
        <f t="shared" si="116"/>
        <v>102</v>
      </c>
      <c r="G699" t="s">
        <v>750</v>
      </c>
      <c r="H699" t="s">
        <v>2093</v>
      </c>
      <c r="I699">
        <f t="shared" si="108"/>
        <v>29</v>
      </c>
      <c r="J699">
        <f t="shared" si="109"/>
        <v>321</v>
      </c>
      <c r="K699">
        <f t="shared" si="110"/>
        <v>139</v>
      </c>
      <c r="S699" t="s">
        <v>2013</v>
      </c>
      <c r="T699" t="s">
        <v>620</v>
      </c>
      <c r="U699">
        <f t="shared" si="111"/>
        <v>5</v>
      </c>
      <c r="V699">
        <f t="shared" si="112"/>
        <v>160</v>
      </c>
      <c r="W699">
        <f t="shared" si="113"/>
        <v>117</v>
      </c>
    </row>
    <row r="700" spans="1:23" x14ac:dyDescent="0.2">
      <c r="A700" t="s">
        <v>2013</v>
      </c>
      <c r="B700" t="s">
        <v>670</v>
      </c>
      <c r="C700">
        <f t="shared" si="114"/>
        <v>10</v>
      </c>
      <c r="D700">
        <f t="shared" si="115"/>
        <v>164</v>
      </c>
      <c r="E700">
        <f t="shared" si="116"/>
        <v>103</v>
      </c>
      <c r="G700" t="s">
        <v>750</v>
      </c>
      <c r="H700" t="s">
        <v>2094</v>
      </c>
      <c r="I700">
        <f t="shared" si="108"/>
        <v>29</v>
      </c>
      <c r="J700">
        <f t="shared" si="109"/>
        <v>322</v>
      </c>
      <c r="K700">
        <f t="shared" si="110"/>
        <v>140</v>
      </c>
      <c r="S700" t="s">
        <v>2013</v>
      </c>
      <c r="T700" t="s">
        <v>620</v>
      </c>
      <c r="U700">
        <f t="shared" si="111"/>
        <v>5</v>
      </c>
      <c r="V700">
        <f t="shared" si="112"/>
        <v>160</v>
      </c>
      <c r="W700">
        <f t="shared" si="113"/>
        <v>117</v>
      </c>
    </row>
    <row r="701" spans="1:23" x14ac:dyDescent="0.2">
      <c r="A701" t="s">
        <v>2013</v>
      </c>
      <c r="B701" t="s">
        <v>670</v>
      </c>
      <c r="C701">
        <f t="shared" si="114"/>
        <v>10</v>
      </c>
      <c r="D701">
        <f t="shared" si="115"/>
        <v>164</v>
      </c>
      <c r="E701">
        <f t="shared" si="116"/>
        <v>103</v>
      </c>
      <c r="G701" t="s">
        <v>750</v>
      </c>
      <c r="H701" t="s">
        <v>2095</v>
      </c>
      <c r="I701">
        <f t="shared" si="108"/>
        <v>29</v>
      </c>
      <c r="J701">
        <f t="shared" si="109"/>
        <v>323</v>
      </c>
      <c r="K701">
        <f t="shared" si="110"/>
        <v>141</v>
      </c>
      <c r="S701" t="s">
        <v>2013</v>
      </c>
      <c r="T701" t="s">
        <v>1204</v>
      </c>
      <c r="U701">
        <f t="shared" si="111"/>
        <v>5</v>
      </c>
      <c r="V701">
        <f t="shared" si="112"/>
        <v>161</v>
      </c>
      <c r="W701">
        <f t="shared" si="113"/>
        <v>118</v>
      </c>
    </row>
    <row r="702" spans="1:23" x14ac:dyDescent="0.2">
      <c r="A702" t="s">
        <v>2013</v>
      </c>
      <c r="B702" t="s">
        <v>670</v>
      </c>
      <c r="C702">
        <f t="shared" si="114"/>
        <v>10</v>
      </c>
      <c r="D702">
        <f t="shared" si="115"/>
        <v>164</v>
      </c>
      <c r="E702">
        <f t="shared" si="116"/>
        <v>103</v>
      </c>
      <c r="G702" t="s">
        <v>750</v>
      </c>
      <c r="H702" t="s">
        <v>2096</v>
      </c>
      <c r="I702">
        <f t="shared" si="108"/>
        <v>29</v>
      </c>
      <c r="J702">
        <f t="shared" si="109"/>
        <v>324</v>
      </c>
      <c r="K702">
        <f t="shared" si="110"/>
        <v>142</v>
      </c>
      <c r="S702" t="s">
        <v>2013</v>
      </c>
      <c r="T702" t="s">
        <v>1204</v>
      </c>
      <c r="U702">
        <f t="shared" si="111"/>
        <v>5</v>
      </c>
      <c r="V702">
        <f t="shared" si="112"/>
        <v>161</v>
      </c>
      <c r="W702">
        <f t="shared" si="113"/>
        <v>118</v>
      </c>
    </row>
    <row r="703" spans="1:23" x14ac:dyDescent="0.2">
      <c r="A703" t="s">
        <v>2013</v>
      </c>
      <c r="B703" t="s">
        <v>670</v>
      </c>
      <c r="C703">
        <f t="shared" si="114"/>
        <v>10</v>
      </c>
      <c r="D703">
        <f t="shared" si="115"/>
        <v>164</v>
      </c>
      <c r="E703">
        <f t="shared" si="116"/>
        <v>103</v>
      </c>
      <c r="G703" t="s">
        <v>750</v>
      </c>
      <c r="H703" t="s">
        <v>2097</v>
      </c>
      <c r="I703">
        <f t="shared" si="108"/>
        <v>29</v>
      </c>
      <c r="J703">
        <f t="shared" si="109"/>
        <v>325</v>
      </c>
      <c r="K703">
        <f t="shared" si="110"/>
        <v>143</v>
      </c>
      <c r="S703" t="s">
        <v>2013</v>
      </c>
      <c r="T703" t="s">
        <v>615</v>
      </c>
      <c r="U703">
        <f t="shared" si="111"/>
        <v>5</v>
      </c>
      <c r="V703">
        <f t="shared" si="112"/>
        <v>162</v>
      </c>
      <c r="W703">
        <f t="shared" si="113"/>
        <v>119</v>
      </c>
    </row>
    <row r="704" spans="1:23" x14ac:dyDescent="0.2">
      <c r="A704" t="s">
        <v>2013</v>
      </c>
      <c r="B704" t="s">
        <v>2219</v>
      </c>
      <c r="C704">
        <f t="shared" si="114"/>
        <v>10</v>
      </c>
      <c r="D704">
        <f t="shared" si="115"/>
        <v>165</v>
      </c>
      <c r="E704">
        <f t="shared" si="116"/>
        <v>104</v>
      </c>
      <c r="G704" t="s">
        <v>750</v>
      </c>
      <c r="H704" t="s">
        <v>2098</v>
      </c>
      <c r="I704">
        <f t="shared" si="108"/>
        <v>29</v>
      </c>
      <c r="J704">
        <f t="shared" si="109"/>
        <v>326</v>
      </c>
      <c r="K704">
        <f t="shared" si="110"/>
        <v>144</v>
      </c>
      <c r="S704" t="s">
        <v>2013</v>
      </c>
      <c r="T704" t="s">
        <v>615</v>
      </c>
      <c r="U704">
        <f t="shared" si="111"/>
        <v>5</v>
      </c>
      <c r="V704">
        <f t="shared" si="112"/>
        <v>162</v>
      </c>
      <c r="W704">
        <f t="shared" si="113"/>
        <v>119</v>
      </c>
    </row>
    <row r="705" spans="1:23" x14ac:dyDescent="0.2">
      <c r="A705" t="s">
        <v>2013</v>
      </c>
      <c r="B705" t="s">
        <v>2219</v>
      </c>
      <c r="C705">
        <f t="shared" si="114"/>
        <v>10</v>
      </c>
      <c r="D705">
        <f t="shared" si="115"/>
        <v>165</v>
      </c>
      <c r="E705">
        <f t="shared" si="116"/>
        <v>104</v>
      </c>
      <c r="G705" t="s">
        <v>750</v>
      </c>
      <c r="H705" t="s">
        <v>2099</v>
      </c>
      <c r="I705">
        <f t="shared" si="108"/>
        <v>29</v>
      </c>
      <c r="J705">
        <f t="shared" si="109"/>
        <v>327</v>
      </c>
      <c r="K705">
        <f t="shared" si="110"/>
        <v>145</v>
      </c>
      <c r="S705" t="s">
        <v>2013</v>
      </c>
      <c r="T705" t="s">
        <v>615</v>
      </c>
      <c r="U705">
        <f t="shared" si="111"/>
        <v>5</v>
      </c>
      <c r="V705">
        <f t="shared" si="112"/>
        <v>162</v>
      </c>
      <c r="W705">
        <f t="shared" si="113"/>
        <v>119</v>
      </c>
    </row>
    <row r="706" spans="1:23" x14ac:dyDescent="0.2">
      <c r="A706" t="s">
        <v>2013</v>
      </c>
      <c r="B706" t="s">
        <v>2219</v>
      </c>
      <c r="C706">
        <f t="shared" si="114"/>
        <v>10</v>
      </c>
      <c r="D706">
        <f t="shared" si="115"/>
        <v>165</v>
      </c>
      <c r="E706">
        <f t="shared" si="116"/>
        <v>104</v>
      </c>
      <c r="G706" t="s">
        <v>750</v>
      </c>
      <c r="H706" t="s">
        <v>2100</v>
      </c>
      <c r="I706">
        <f t="shared" si="108"/>
        <v>29</v>
      </c>
      <c r="J706">
        <f t="shared" si="109"/>
        <v>328</v>
      </c>
      <c r="K706">
        <f t="shared" si="110"/>
        <v>146</v>
      </c>
      <c r="S706" t="s">
        <v>2013</v>
      </c>
      <c r="T706" t="s">
        <v>615</v>
      </c>
      <c r="U706">
        <f t="shared" si="111"/>
        <v>5</v>
      </c>
      <c r="V706">
        <f t="shared" si="112"/>
        <v>162</v>
      </c>
      <c r="W706">
        <f t="shared" si="113"/>
        <v>119</v>
      </c>
    </row>
    <row r="707" spans="1:23" x14ac:dyDescent="0.2">
      <c r="A707" t="s">
        <v>2013</v>
      </c>
      <c r="B707" t="s">
        <v>2219</v>
      </c>
      <c r="C707">
        <f t="shared" si="114"/>
        <v>10</v>
      </c>
      <c r="D707">
        <f t="shared" si="115"/>
        <v>165</v>
      </c>
      <c r="E707">
        <f t="shared" si="116"/>
        <v>104</v>
      </c>
      <c r="G707" t="s">
        <v>750</v>
      </c>
      <c r="H707" t="s">
        <v>2101</v>
      </c>
      <c r="I707">
        <f t="shared" si="108"/>
        <v>29</v>
      </c>
      <c r="J707">
        <f t="shared" si="109"/>
        <v>329</v>
      </c>
      <c r="K707">
        <f t="shared" si="110"/>
        <v>147</v>
      </c>
      <c r="S707" t="s">
        <v>2013</v>
      </c>
      <c r="T707" t="s">
        <v>615</v>
      </c>
      <c r="U707">
        <f t="shared" si="111"/>
        <v>5</v>
      </c>
      <c r="V707">
        <f t="shared" si="112"/>
        <v>162</v>
      </c>
      <c r="W707">
        <f t="shared" si="113"/>
        <v>119</v>
      </c>
    </row>
    <row r="708" spans="1:23" x14ac:dyDescent="0.2">
      <c r="A708" t="s">
        <v>2013</v>
      </c>
      <c r="B708" t="s">
        <v>2219</v>
      </c>
      <c r="C708">
        <f t="shared" si="114"/>
        <v>10</v>
      </c>
      <c r="D708">
        <f t="shared" si="115"/>
        <v>165</v>
      </c>
      <c r="E708">
        <f t="shared" si="116"/>
        <v>104</v>
      </c>
      <c r="G708" t="s">
        <v>750</v>
      </c>
      <c r="H708" t="s">
        <v>2102</v>
      </c>
      <c r="I708">
        <f t="shared" ref="I708:I771" si="117">IF(G708=G707,I707,I707+1)</f>
        <v>29</v>
      </c>
      <c r="J708">
        <f t="shared" ref="J708:J771" si="118">IF(H708=H707,J707,J707+1)</f>
        <v>330</v>
      </c>
      <c r="K708">
        <f t="shared" ref="K708:K771" si="119">IF(G708=G707,IF(H708=H707,K707,K707+1),1)</f>
        <v>148</v>
      </c>
      <c r="S708" t="s">
        <v>2013</v>
      </c>
      <c r="T708" t="s">
        <v>615</v>
      </c>
      <c r="U708">
        <f t="shared" ref="U708:U771" si="120">IF(S708=S707,U707,U707+1)</f>
        <v>5</v>
      </c>
      <c r="V708">
        <f t="shared" ref="V708:V771" si="121">IF(T708=T707,V707,V707+1)</f>
        <v>162</v>
      </c>
      <c r="W708">
        <f t="shared" ref="W708:W771" si="122">IF(S708=S707,IF(T708=T707,W707,W707+1),1)</f>
        <v>119</v>
      </c>
    </row>
    <row r="709" spans="1:23" x14ac:dyDescent="0.2">
      <c r="A709" t="s">
        <v>2013</v>
      </c>
      <c r="B709" t="s">
        <v>2219</v>
      </c>
      <c r="C709">
        <f t="shared" ref="C709:C772" si="123">IF(A709=A708,C708,C708+1)</f>
        <v>10</v>
      </c>
      <c r="D709">
        <f t="shared" ref="D709:D772" si="124">IF(B709=B708,D708,D708+1)</f>
        <v>165</v>
      </c>
      <c r="E709">
        <f t="shared" ref="E709:E772" si="125">IF(A709=A708,IF(B709=B708,E708,E708+1),1)</f>
        <v>104</v>
      </c>
      <c r="G709" t="s">
        <v>750</v>
      </c>
      <c r="H709" t="s">
        <v>2103</v>
      </c>
      <c r="I709">
        <f t="shared" si="117"/>
        <v>29</v>
      </c>
      <c r="J709">
        <f t="shared" si="118"/>
        <v>331</v>
      </c>
      <c r="K709">
        <f t="shared" si="119"/>
        <v>149</v>
      </c>
      <c r="S709" t="s">
        <v>2013</v>
      </c>
      <c r="T709" t="s">
        <v>615</v>
      </c>
      <c r="U709">
        <f t="shared" si="120"/>
        <v>5</v>
      </c>
      <c r="V709">
        <f t="shared" si="121"/>
        <v>162</v>
      </c>
      <c r="W709">
        <f t="shared" si="122"/>
        <v>119</v>
      </c>
    </row>
    <row r="710" spans="1:23" x14ac:dyDescent="0.2">
      <c r="A710" t="s">
        <v>2013</v>
      </c>
      <c r="B710" t="s">
        <v>672</v>
      </c>
      <c r="C710">
        <f t="shared" si="123"/>
        <v>10</v>
      </c>
      <c r="D710">
        <f t="shared" si="124"/>
        <v>166</v>
      </c>
      <c r="E710">
        <f t="shared" si="125"/>
        <v>105</v>
      </c>
      <c r="G710" t="s">
        <v>750</v>
      </c>
      <c r="H710" t="s">
        <v>2104</v>
      </c>
      <c r="I710">
        <f t="shared" si="117"/>
        <v>29</v>
      </c>
      <c r="J710">
        <f t="shared" si="118"/>
        <v>332</v>
      </c>
      <c r="K710">
        <f t="shared" si="119"/>
        <v>150</v>
      </c>
      <c r="S710" t="s">
        <v>2013</v>
      </c>
      <c r="T710" t="s">
        <v>1776</v>
      </c>
      <c r="U710">
        <f t="shared" si="120"/>
        <v>5</v>
      </c>
      <c r="V710">
        <f t="shared" si="121"/>
        <v>163</v>
      </c>
      <c r="W710">
        <f t="shared" si="122"/>
        <v>120</v>
      </c>
    </row>
    <row r="711" spans="1:23" x14ac:dyDescent="0.2">
      <c r="A711" t="s">
        <v>2013</v>
      </c>
      <c r="B711" t="s">
        <v>672</v>
      </c>
      <c r="C711">
        <f t="shared" si="123"/>
        <v>10</v>
      </c>
      <c r="D711">
        <f t="shared" si="124"/>
        <v>166</v>
      </c>
      <c r="E711">
        <f t="shared" si="125"/>
        <v>105</v>
      </c>
      <c r="G711" t="s">
        <v>750</v>
      </c>
      <c r="H711" t="s">
        <v>2105</v>
      </c>
      <c r="I711">
        <f t="shared" si="117"/>
        <v>29</v>
      </c>
      <c r="J711">
        <f t="shared" si="118"/>
        <v>333</v>
      </c>
      <c r="K711">
        <f t="shared" si="119"/>
        <v>151</v>
      </c>
      <c r="S711" t="s">
        <v>2013</v>
      </c>
      <c r="T711" t="s">
        <v>1776</v>
      </c>
      <c r="U711">
        <f t="shared" si="120"/>
        <v>5</v>
      </c>
      <c r="V711">
        <f t="shared" si="121"/>
        <v>163</v>
      </c>
      <c r="W711">
        <f t="shared" si="122"/>
        <v>120</v>
      </c>
    </row>
    <row r="712" spans="1:23" x14ac:dyDescent="0.2">
      <c r="A712" t="s">
        <v>2013</v>
      </c>
      <c r="B712" t="s">
        <v>672</v>
      </c>
      <c r="C712">
        <f t="shared" si="123"/>
        <v>10</v>
      </c>
      <c r="D712">
        <f t="shared" si="124"/>
        <v>166</v>
      </c>
      <c r="E712">
        <f t="shared" si="125"/>
        <v>105</v>
      </c>
      <c r="G712" t="s">
        <v>750</v>
      </c>
      <c r="H712" t="s">
        <v>2106</v>
      </c>
      <c r="I712">
        <f t="shared" si="117"/>
        <v>29</v>
      </c>
      <c r="J712">
        <f t="shared" si="118"/>
        <v>334</v>
      </c>
      <c r="K712">
        <f t="shared" si="119"/>
        <v>152</v>
      </c>
      <c r="S712" t="s">
        <v>2013</v>
      </c>
      <c r="T712" t="s">
        <v>1776</v>
      </c>
      <c r="U712">
        <f t="shared" si="120"/>
        <v>5</v>
      </c>
      <c r="V712">
        <f t="shared" si="121"/>
        <v>163</v>
      </c>
      <c r="W712">
        <f t="shared" si="122"/>
        <v>120</v>
      </c>
    </row>
    <row r="713" spans="1:23" x14ac:dyDescent="0.2">
      <c r="A713" t="s">
        <v>2013</v>
      </c>
      <c r="B713" t="s">
        <v>673</v>
      </c>
      <c r="C713">
        <f t="shared" si="123"/>
        <v>10</v>
      </c>
      <c r="D713">
        <f t="shared" si="124"/>
        <v>167</v>
      </c>
      <c r="E713">
        <f t="shared" si="125"/>
        <v>106</v>
      </c>
      <c r="G713" t="s">
        <v>750</v>
      </c>
      <c r="H713" t="s">
        <v>2107</v>
      </c>
      <c r="I713">
        <f t="shared" si="117"/>
        <v>29</v>
      </c>
      <c r="J713">
        <f t="shared" si="118"/>
        <v>335</v>
      </c>
      <c r="K713">
        <f t="shared" si="119"/>
        <v>153</v>
      </c>
      <c r="S713" t="s">
        <v>2013</v>
      </c>
      <c r="T713" t="s">
        <v>1776</v>
      </c>
      <c r="U713">
        <f t="shared" si="120"/>
        <v>5</v>
      </c>
      <c r="V713">
        <f t="shared" si="121"/>
        <v>163</v>
      </c>
      <c r="W713">
        <f t="shared" si="122"/>
        <v>120</v>
      </c>
    </row>
    <row r="714" spans="1:23" x14ac:dyDescent="0.2">
      <c r="A714" t="s">
        <v>2013</v>
      </c>
      <c r="B714" t="s">
        <v>673</v>
      </c>
      <c r="C714">
        <f t="shared" si="123"/>
        <v>10</v>
      </c>
      <c r="D714">
        <f t="shared" si="124"/>
        <v>167</v>
      </c>
      <c r="E714">
        <f t="shared" si="125"/>
        <v>106</v>
      </c>
      <c r="G714" t="s">
        <v>750</v>
      </c>
      <c r="H714" t="s">
        <v>2108</v>
      </c>
      <c r="I714">
        <f t="shared" si="117"/>
        <v>29</v>
      </c>
      <c r="J714">
        <f t="shared" si="118"/>
        <v>336</v>
      </c>
      <c r="K714">
        <f t="shared" si="119"/>
        <v>154</v>
      </c>
      <c r="S714" t="s">
        <v>2013</v>
      </c>
      <c r="T714" t="s">
        <v>1220</v>
      </c>
      <c r="U714">
        <f t="shared" si="120"/>
        <v>5</v>
      </c>
      <c r="V714">
        <f t="shared" si="121"/>
        <v>164</v>
      </c>
      <c r="W714">
        <f t="shared" si="122"/>
        <v>121</v>
      </c>
    </row>
    <row r="715" spans="1:23" x14ac:dyDescent="0.2">
      <c r="A715" t="s">
        <v>2013</v>
      </c>
      <c r="B715" t="s">
        <v>673</v>
      </c>
      <c r="C715">
        <f t="shared" si="123"/>
        <v>10</v>
      </c>
      <c r="D715">
        <f t="shared" si="124"/>
        <v>167</v>
      </c>
      <c r="E715">
        <f t="shared" si="125"/>
        <v>106</v>
      </c>
      <c r="G715" t="s">
        <v>750</v>
      </c>
      <c r="H715" t="s">
        <v>2109</v>
      </c>
      <c r="I715">
        <f t="shared" si="117"/>
        <v>29</v>
      </c>
      <c r="J715">
        <f t="shared" si="118"/>
        <v>337</v>
      </c>
      <c r="K715">
        <f t="shared" si="119"/>
        <v>155</v>
      </c>
      <c r="S715" t="s">
        <v>2013</v>
      </c>
      <c r="T715" t="s">
        <v>1220</v>
      </c>
      <c r="U715">
        <f t="shared" si="120"/>
        <v>5</v>
      </c>
      <c r="V715">
        <f t="shared" si="121"/>
        <v>164</v>
      </c>
      <c r="W715">
        <f t="shared" si="122"/>
        <v>121</v>
      </c>
    </row>
    <row r="716" spans="1:23" x14ac:dyDescent="0.2">
      <c r="A716" t="s">
        <v>2013</v>
      </c>
      <c r="B716" t="s">
        <v>673</v>
      </c>
      <c r="C716">
        <f t="shared" si="123"/>
        <v>10</v>
      </c>
      <c r="D716">
        <f t="shared" si="124"/>
        <v>167</v>
      </c>
      <c r="E716">
        <f t="shared" si="125"/>
        <v>106</v>
      </c>
      <c r="G716" t="s">
        <v>750</v>
      </c>
      <c r="H716" t="s">
        <v>2110</v>
      </c>
      <c r="I716">
        <f t="shared" si="117"/>
        <v>29</v>
      </c>
      <c r="J716">
        <f t="shared" si="118"/>
        <v>338</v>
      </c>
      <c r="K716">
        <f t="shared" si="119"/>
        <v>156</v>
      </c>
      <c r="S716" t="s">
        <v>2013</v>
      </c>
      <c r="T716" t="s">
        <v>1220</v>
      </c>
      <c r="U716">
        <f t="shared" si="120"/>
        <v>5</v>
      </c>
      <c r="V716">
        <f t="shared" si="121"/>
        <v>164</v>
      </c>
      <c r="W716">
        <f t="shared" si="122"/>
        <v>121</v>
      </c>
    </row>
    <row r="717" spans="1:23" x14ac:dyDescent="0.2">
      <c r="A717" t="s">
        <v>2013</v>
      </c>
      <c r="B717" t="s">
        <v>673</v>
      </c>
      <c r="C717">
        <f t="shared" si="123"/>
        <v>10</v>
      </c>
      <c r="D717">
        <f t="shared" si="124"/>
        <v>167</v>
      </c>
      <c r="E717">
        <f t="shared" si="125"/>
        <v>106</v>
      </c>
      <c r="G717" t="s">
        <v>750</v>
      </c>
      <c r="H717" t="s">
        <v>2111</v>
      </c>
      <c r="I717">
        <f t="shared" si="117"/>
        <v>29</v>
      </c>
      <c r="J717">
        <f t="shared" si="118"/>
        <v>339</v>
      </c>
      <c r="K717">
        <f t="shared" si="119"/>
        <v>157</v>
      </c>
      <c r="S717" t="s">
        <v>2013</v>
      </c>
      <c r="T717" t="s">
        <v>1220</v>
      </c>
      <c r="U717">
        <f t="shared" si="120"/>
        <v>5</v>
      </c>
      <c r="V717">
        <f t="shared" si="121"/>
        <v>164</v>
      </c>
      <c r="W717">
        <f t="shared" si="122"/>
        <v>121</v>
      </c>
    </row>
    <row r="718" spans="1:23" x14ac:dyDescent="0.2">
      <c r="A718" t="s">
        <v>2013</v>
      </c>
      <c r="B718" t="s">
        <v>2221</v>
      </c>
      <c r="C718">
        <f t="shared" si="123"/>
        <v>10</v>
      </c>
      <c r="D718">
        <f t="shared" si="124"/>
        <v>168</v>
      </c>
      <c r="E718">
        <f t="shared" si="125"/>
        <v>107</v>
      </c>
      <c r="G718" t="s">
        <v>750</v>
      </c>
      <c r="H718" t="s">
        <v>2112</v>
      </c>
      <c r="I718">
        <f t="shared" si="117"/>
        <v>29</v>
      </c>
      <c r="J718">
        <f t="shared" si="118"/>
        <v>340</v>
      </c>
      <c r="K718">
        <f t="shared" si="119"/>
        <v>158</v>
      </c>
      <c r="S718" t="s">
        <v>2013</v>
      </c>
      <c r="T718" t="s">
        <v>1200</v>
      </c>
      <c r="U718">
        <f t="shared" si="120"/>
        <v>5</v>
      </c>
      <c r="V718">
        <f t="shared" si="121"/>
        <v>165</v>
      </c>
      <c r="W718">
        <f t="shared" si="122"/>
        <v>122</v>
      </c>
    </row>
    <row r="719" spans="1:23" x14ac:dyDescent="0.2">
      <c r="A719" t="s">
        <v>2013</v>
      </c>
      <c r="B719" t="s">
        <v>2221</v>
      </c>
      <c r="C719">
        <f t="shared" si="123"/>
        <v>10</v>
      </c>
      <c r="D719">
        <f t="shared" si="124"/>
        <v>168</v>
      </c>
      <c r="E719">
        <f t="shared" si="125"/>
        <v>107</v>
      </c>
      <c r="G719" t="s">
        <v>750</v>
      </c>
      <c r="H719" t="s">
        <v>2113</v>
      </c>
      <c r="I719">
        <f t="shared" si="117"/>
        <v>29</v>
      </c>
      <c r="J719">
        <f t="shared" si="118"/>
        <v>341</v>
      </c>
      <c r="K719">
        <f t="shared" si="119"/>
        <v>159</v>
      </c>
      <c r="S719" t="s">
        <v>2013</v>
      </c>
      <c r="T719" t="s">
        <v>1200</v>
      </c>
      <c r="U719">
        <f t="shared" si="120"/>
        <v>5</v>
      </c>
      <c r="V719">
        <f t="shared" si="121"/>
        <v>165</v>
      </c>
      <c r="W719">
        <f t="shared" si="122"/>
        <v>122</v>
      </c>
    </row>
    <row r="720" spans="1:23" x14ac:dyDescent="0.2">
      <c r="A720" t="s">
        <v>2013</v>
      </c>
      <c r="B720" t="s">
        <v>2221</v>
      </c>
      <c r="C720">
        <f t="shared" si="123"/>
        <v>10</v>
      </c>
      <c r="D720">
        <f t="shared" si="124"/>
        <v>168</v>
      </c>
      <c r="E720">
        <f t="shared" si="125"/>
        <v>107</v>
      </c>
      <c r="G720" t="s">
        <v>750</v>
      </c>
      <c r="H720" t="s">
        <v>2114</v>
      </c>
      <c r="I720">
        <f t="shared" si="117"/>
        <v>29</v>
      </c>
      <c r="J720">
        <f t="shared" si="118"/>
        <v>342</v>
      </c>
      <c r="K720">
        <f t="shared" si="119"/>
        <v>160</v>
      </c>
      <c r="S720" t="s">
        <v>2013</v>
      </c>
      <c r="T720" t="s">
        <v>1200</v>
      </c>
      <c r="U720">
        <f t="shared" si="120"/>
        <v>5</v>
      </c>
      <c r="V720">
        <f t="shared" si="121"/>
        <v>165</v>
      </c>
      <c r="W720">
        <f t="shared" si="122"/>
        <v>122</v>
      </c>
    </row>
    <row r="721" spans="1:23" x14ac:dyDescent="0.2">
      <c r="A721" t="s">
        <v>2013</v>
      </c>
      <c r="B721" t="s">
        <v>2221</v>
      </c>
      <c r="C721">
        <f t="shared" si="123"/>
        <v>10</v>
      </c>
      <c r="D721">
        <f t="shared" si="124"/>
        <v>168</v>
      </c>
      <c r="E721">
        <f t="shared" si="125"/>
        <v>107</v>
      </c>
      <c r="G721" t="s">
        <v>750</v>
      </c>
      <c r="H721" t="s">
        <v>2115</v>
      </c>
      <c r="I721">
        <f t="shared" si="117"/>
        <v>29</v>
      </c>
      <c r="J721">
        <f t="shared" si="118"/>
        <v>343</v>
      </c>
      <c r="K721">
        <f t="shared" si="119"/>
        <v>161</v>
      </c>
      <c r="S721" t="s">
        <v>2013</v>
      </c>
      <c r="T721" t="s">
        <v>1200</v>
      </c>
      <c r="U721">
        <f t="shared" si="120"/>
        <v>5</v>
      </c>
      <c r="V721">
        <f t="shared" si="121"/>
        <v>165</v>
      </c>
      <c r="W721">
        <f t="shared" si="122"/>
        <v>122</v>
      </c>
    </row>
    <row r="722" spans="1:23" x14ac:dyDescent="0.2">
      <c r="A722" t="s">
        <v>2013</v>
      </c>
      <c r="B722" t="s">
        <v>2221</v>
      </c>
      <c r="C722">
        <f t="shared" si="123"/>
        <v>10</v>
      </c>
      <c r="D722">
        <f t="shared" si="124"/>
        <v>168</v>
      </c>
      <c r="E722">
        <f t="shared" si="125"/>
        <v>107</v>
      </c>
      <c r="G722" t="s">
        <v>750</v>
      </c>
      <c r="H722" t="s">
        <v>2116</v>
      </c>
      <c r="I722">
        <f t="shared" si="117"/>
        <v>29</v>
      </c>
      <c r="J722">
        <f t="shared" si="118"/>
        <v>344</v>
      </c>
      <c r="K722">
        <f t="shared" si="119"/>
        <v>162</v>
      </c>
      <c r="S722" t="s">
        <v>2013</v>
      </c>
      <c r="T722" t="s">
        <v>1200</v>
      </c>
      <c r="U722">
        <f t="shared" si="120"/>
        <v>5</v>
      </c>
      <c r="V722">
        <f t="shared" si="121"/>
        <v>165</v>
      </c>
      <c r="W722">
        <f t="shared" si="122"/>
        <v>122</v>
      </c>
    </row>
    <row r="723" spans="1:23" x14ac:dyDescent="0.2">
      <c r="A723" t="s">
        <v>2013</v>
      </c>
      <c r="B723" t="s">
        <v>2221</v>
      </c>
      <c r="C723">
        <f t="shared" si="123"/>
        <v>10</v>
      </c>
      <c r="D723">
        <f t="shared" si="124"/>
        <v>168</v>
      </c>
      <c r="E723">
        <f t="shared" si="125"/>
        <v>107</v>
      </c>
      <c r="G723" t="s">
        <v>750</v>
      </c>
      <c r="H723" t="s">
        <v>2117</v>
      </c>
      <c r="I723">
        <f t="shared" si="117"/>
        <v>29</v>
      </c>
      <c r="J723">
        <f t="shared" si="118"/>
        <v>345</v>
      </c>
      <c r="K723">
        <f t="shared" si="119"/>
        <v>163</v>
      </c>
      <c r="S723" t="s">
        <v>2013</v>
      </c>
      <c r="T723" t="s">
        <v>349</v>
      </c>
      <c r="U723">
        <f t="shared" si="120"/>
        <v>5</v>
      </c>
      <c r="V723">
        <f t="shared" si="121"/>
        <v>166</v>
      </c>
      <c r="W723">
        <f t="shared" si="122"/>
        <v>123</v>
      </c>
    </row>
    <row r="724" spans="1:23" x14ac:dyDescent="0.2">
      <c r="A724" t="s">
        <v>2013</v>
      </c>
      <c r="B724" t="s">
        <v>2221</v>
      </c>
      <c r="C724">
        <f t="shared" si="123"/>
        <v>10</v>
      </c>
      <c r="D724">
        <f t="shared" si="124"/>
        <v>168</v>
      </c>
      <c r="E724">
        <f t="shared" si="125"/>
        <v>107</v>
      </c>
      <c r="G724" t="s">
        <v>750</v>
      </c>
      <c r="H724" t="s">
        <v>2118</v>
      </c>
      <c r="I724">
        <f t="shared" si="117"/>
        <v>29</v>
      </c>
      <c r="J724">
        <f t="shared" si="118"/>
        <v>346</v>
      </c>
      <c r="K724">
        <f t="shared" si="119"/>
        <v>164</v>
      </c>
      <c r="S724" t="s">
        <v>2013</v>
      </c>
      <c r="T724" t="s">
        <v>349</v>
      </c>
      <c r="U724">
        <f t="shared" si="120"/>
        <v>5</v>
      </c>
      <c r="V724">
        <f t="shared" si="121"/>
        <v>166</v>
      </c>
      <c r="W724">
        <f t="shared" si="122"/>
        <v>123</v>
      </c>
    </row>
    <row r="725" spans="1:23" x14ac:dyDescent="0.2">
      <c r="A725" t="s">
        <v>2013</v>
      </c>
      <c r="B725" t="s">
        <v>645</v>
      </c>
      <c r="C725">
        <f t="shared" si="123"/>
        <v>10</v>
      </c>
      <c r="D725">
        <f t="shared" si="124"/>
        <v>169</v>
      </c>
      <c r="E725">
        <f t="shared" si="125"/>
        <v>108</v>
      </c>
      <c r="G725" t="s">
        <v>750</v>
      </c>
      <c r="H725" t="s">
        <v>2119</v>
      </c>
      <c r="I725">
        <f t="shared" si="117"/>
        <v>29</v>
      </c>
      <c r="J725">
        <f t="shared" si="118"/>
        <v>347</v>
      </c>
      <c r="K725">
        <f t="shared" si="119"/>
        <v>165</v>
      </c>
      <c r="S725" t="s">
        <v>2013</v>
      </c>
      <c r="T725" t="s">
        <v>349</v>
      </c>
      <c r="U725">
        <f t="shared" si="120"/>
        <v>5</v>
      </c>
      <c r="V725">
        <f t="shared" si="121"/>
        <v>166</v>
      </c>
      <c r="W725">
        <f t="shared" si="122"/>
        <v>123</v>
      </c>
    </row>
    <row r="726" spans="1:23" x14ac:dyDescent="0.2">
      <c r="A726" t="s">
        <v>2013</v>
      </c>
      <c r="B726" t="s">
        <v>645</v>
      </c>
      <c r="C726">
        <f t="shared" si="123"/>
        <v>10</v>
      </c>
      <c r="D726">
        <f t="shared" si="124"/>
        <v>169</v>
      </c>
      <c r="E726">
        <f t="shared" si="125"/>
        <v>108</v>
      </c>
      <c r="G726" t="s">
        <v>750</v>
      </c>
      <c r="H726" t="s">
        <v>2120</v>
      </c>
      <c r="I726">
        <f t="shared" si="117"/>
        <v>29</v>
      </c>
      <c r="J726">
        <f t="shared" si="118"/>
        <v>348</v>
      </c>
      <c r="K726">
        <f t="shared" si="119"/>
        <v>166</v>
      </c>
      <c r="S726" t="s">
        <v>2013</v>
      </c>
      <c r="T726" t="s">
        <v>349</v>
      </c>
      <c r="U726">
        <f t="shared" si="120"/>
        <v>5</v>
      </c>
      <c r="V726">
        <f t="shared" si="121"/>
        <v>166</v>
      </c>
      <c r="W726">
        <f t="shared" si="122"/>
        <v>123</v>
      </c>
    </row>
    <row r="727" spans="1:23" x14ac:dyDescent="0.2">
      <c r="A727" t="s">
        <v>2013</v>
      </c>
      <c r="B727" t="s">
        <v>645</v>
      </c>
      <c r="C727">
        <f t="shared" si="123"/>
        <v>10</v>
      </c>
      <c r="D727">
        <f t="shared" si="124"/>
        <v>169</v>
      </c>
      <c r="E727">
        <f t="shared" si="125"/>
        <v>108</v>
      </c>
      <c r="G727" t="s">
        <v>750</v>
      </c>
      <c r="H727" t="s">
        <v>2121</v>
      </c>
      <c r="I727">
        <f t="shared" si="117"/>
        <v>29</v>
      </c>
      <c r="J727">
        <f t="shared" si="118"/>
        <v>349</v>
      </c>
      <c r="K727">
        <f t="shared" si="119"/>
        <v>167</v>
      </c>
      <c r="S727" t="s">
        <v>2013</v>
      </c>
      <c r="T727" t="s">
        <v>351</v>
      </c>
      <c r="U727">
        <f t="shared" si="120"/>
        <v>5</v>
      </c>
      <c r="V727">
        <f t="shared" si="121"/>
        <v>167</v>
      </c>
      <c r="W727">
        <f t="shared" si="122"/>
        <v>124</v>
      </c>
    </row>
    <row r="728" spans="1:23" x14ac:dyDescent="0.2">
      <c r="A728" t="s">
        <v>2013</v>
      </c>
      <c r="B728" t="s">
        <v>2224</v>
      </c>
      <c r="C728">
        <f t="shared" si="123"/>
        <v>10</v>
      </c>
      <c r="D728">
        <f t="shared" si="124"/>
        <v>170</v>
      </c>
      <c r="E728">
        <f t="shared" si="125"/>
        <v>109</v>
      </c>
      <c r="G728" t="s">
        <v>750</v>
      </c>
      <c r="H728" t="s">
        <v>2122</v>
      </c>
      <c r="I728">
        <f t="shared" si="117"/>
        <v>29</v>
      </c>
      <c r="J728">
        <f t="shared" si="118"/>
        <v>350</v>
      </c>
      <c r="K728">
        <f t="shared" si="119"/>
        <v>168</v>
      </c>
      <c r="S728" t="s">
        <v>2013</v>
      </c>
      <c r="T728" t="s">
        <v>351</v>
      </c>
      <c r="U728">
        <f t="shared" si="120"/>
        <v>5</v>
      </c>
      <c r="V728">
        <f t="shared" si="121"/>
        <v>167</v>
      </c>
      <c r="W728">
        <f t="shared" si="122"/>
        <v>124</v>
      </c>
    </row>
    <row r="729" spans="1:23" x14ac:dyDescent="0.2">
      <c r="A729" t="s">
        <v>2013</v>
      </c>
      <c r="B729" t="s">
        <v>2224</v>
      </c>
      <c r="C729">
        <f t="shared" si="123"/>
        <v>10</v>
      </c>
      <c r="D729">
        <f t="shared" si="124"/>
        <v>170</v>
      </c>
      <c r="E729">
        <f t="shared" si="125"/>
        <v>109</v>
      </c>
      <c r="G729" t="s">
        <v>750</v>
      </c>
      <c r="H729" t="s">
        <v>2123</v>
      </c>
      <c r="I729">
        <f t="shared" si="117"/>
        <v>29</v>
      </c>
      <c r="J729">
        <f t="shared" si="118"/>
        <v>351</v>
      </c>
      <c r="K729">
        <f t="shared" si="119"/>
        <v>169</v>
      </c>
      <c r="S729" t="s">
        <v>2013</v>
      </c>
      <c r="T729" t="s">
        <v>351</v>
      </c>
      <c r="U729">
        <f t="shared" si="120"/>
        <v>5</v>
      </c>
      <c r="V729">
        <f t="shared" si="121"/>
        <v>167</v>
      </c>
      <c r="W729">
        <f t="shared" si="122"/>
        <v>124</v>
      </c>
    </row>
    <row r="730" spans="1:23" x14ac:dyDescent="0.2">
      <c r="A730" t="s">
        <v>2013</v>
      </c>
      <c r="B730" t="s">
        <v>610</v>
      </c>
      <c r="C730">
        <f t="shared" si="123"/>
        <v>10</v>
      </c>
      <c r="D730">
        <f t="shared" si="124"/>
        <v>171</v>
      </c>
      <c r="E730">
        <f t="shared" si="125"/>
        <v>110</v>
      </c>
      <c r="G730" t="s">
        <v>750</v>
      </c>
      <c r="H730" t="s">
        <v>2124</v>
      </c>
      <c r="I730">
        <f t="shared" si="117"/>
        <v>29</v>
      </c>
      <c r="J730">
        <f t="shared" si="118"/>
        <v>352</v>
      </c>
      <c r="K730">
        <f t="shared" si="119"/>
        <v>170</v>
      </c>
      <c r="S730" t="s">
        <v>2013</v>
      </c>
      <c r="T730" t="s">
        <v>351</v>
      </c>
      <c r="U730">
        <f t="shared" si="120"/>
        <v>5</v>
      </c>
      <c r="V730">
        <f t="shared" si="121"/>
        <v>167</v>
      </c>
      <c r="W730">
        <f t="shared" si="122"/>
        <v>124</v>
      </c>
    </row>
    <row r="731" spans="1:23" x14ac:dyDescent="0.2">
      <c r="A731" t="s">
        <v>2013</v>
      </c>
      <c r="B731" t="s">
        <v>610</v>
      </c>
      <c r="C731">
        <f t="shared" si="123"/>
        <v>10</v>
      </c>
      <c r="D731">
        <f t="shared" si="124"/>
        <v>171</v>
      </c>
      <c r="E731">
        <f t="shared" si="125"/>
        <v>110</v>
      </c>
      <c r="G731" t="s">
        <v>750</v>
      </c>
      <c r="H731" t="s">
        <v>2125</v>
      </c>
      <c r="I731">
        <f t="shared" si="117"/>
        <v>29</v>
      </c>
      <c r="J731">
        <f t="shared" si="118"/>
        <v>353</v>
      </c>
      <c r="K731">
        <f t="shared" si="119"/>
        <v>171</v>
      </c>
      <c r="S731" t="s">
        <v>2013</v>
      </c>
      <c r="T731" t="s">
        <v>351</v>
      </c>
      <c r="U731">
        <f t="shared" si="120"/>
        <v>5</v>
      </c>
      <c r="V731">
        <f t="shared" si="121"/>
        <v>167</v>
      </c>
      <c r="W731">
        <f t="shared" si="122"/>
        <v>124</v>
      </c>
    </row>
    <row r="732" spans="1:23" x14ac:dyDescent="0.2">
      <c r="A732" t="s">
        <v>2013</v>
      </c>
      <c r="B732" t="s">
        <v>610</v>
      </c>
      <c r="C732">
        <f t="shared" si="123"/>
        <v>10</v>
      </c>
      <c r="D732">
        <f t="shared" si="124"/>
        <v>171</v>
      </c>
      <c r="E732">
        <f t="shared" si="125"/>
        <v>110</v>
      </c>
      <c r="G732" t="s">
        <v>750</v>
      </c>
      <c r="H732" t="s">
        <v>2126</v>
      </c>
      <c r="I732">
        <f t="shared" si="117"/>
        <v>29</v>
      </c>
      <c r="J732">
        <f t="shared" si="118"/>
        <v>354</v>
      </c>
      <c r="K732">
        <f t="shared" si="119"/>
        <v>172</v>
      </c>
      <c r="S732" t="s">
        <v>2013</v>
      </c>
      <c r="T732" t="s">
        <v>618</v>
      </c>
      <c r="U732">
        <f t="shared" si="120"/>
        <v>5</v>
      </c>
      <c r="V732">
        <f t="shared" si="121"/>
        <v>168</v>
      </c>
      <c r="W732">
        <f t="shared" si="122"/>
        <v>125</v>
      </c>
    </row>
    <row r="733" spans="1:23" x14ac:dyDescent="0.2">
      <c r="A733" t="s">
        <v>2013</v>
      </c>
      <c r="B733" t="s">
        <v>610</v>
      </c>
      <c r="C733">
        <f t="shared" si="123"/>
        <v>10</v>
      </c>
      <c r="D733">
        <f t="shared" si="124"/>
        <v>171</v>
      </c>
      <c r="E733">
        <f t="shared" si="125"/>
        <v>110</v>
      </c>
      <c r="G733" t="s">
        <v>750</v>
      </c>
      <c r="H733" t="s">
        <v>2127</v>
      </c>
      <c r="I733">
        <f t="shared" si="117"/>
        <v>29</v>
      </c>
      <c r="J733">
        <f t="shared" si="118"/>
        <v>355</v>
      </c>
      <c r="K733">
        <f t="shared" si="119"/>
        <v>173</v>
      </c>
      <c r="S733" t="s">
        <v>2013</v>
      </c>
      <c r="T733" t="s">
        <v>618</v>
      </c>
      <c r="U733">
        <f t="shared" si="120"/>
        <v>5</v>
      </c>
      <c r="V733">
        <f t="shared" si="121"/>
        <v>168</v>
      </c>
      <c r="W733">
        <f t="shared" si="122"/>
        <v>125</v>
      </c>
    </row>
    <row r="734" spans="1:23" x14ac:dyDescent="0.2">
      <c r="A734" t="s">
        <v>2013</v>
      </c>
      <c r="B734" t="s">
        <v>610</v>
      </c>
      <c r="C734">
        <f t="shared" si="123"/>
        <v>10</v>
      </c>
      <c r="D734">
        <f t="shared" si="124"/>
        <v>171</v>
      </c>
      <c r="E734">
        <f t="shared" si="125"/>
        <v>110</v>
      </c>
      <c r="G734" t="s">
        <v>750</v>
      </c>
      <c r="H734" t="s">
        <v>12</v>
      </c>
      <c r="I734">
        <f t="shared" si="117"/>
        <v>29</v>
      </c>
      <c r="J734">
        <f t="shared" si="118"/>
        <v>356</v>
      </c>
      <c r="K734">
        <f t="shared" si="119"/>
        <v>174</v>
      </c>
      <c r="S734" t="s">
        <v>2013</v>
      </c>
      <c r="T734" t="s">
        <v>618</v>
      </c>
      <c r="U734">
        <f t="shared" si="120"/>
        <v>5</v>
      </c>
      <c r="V734">
        <f t="shared" si="121"/>
        <v>168</v>
      </c>
      <c r="W734">
        <f t="shared" si="122"/>
        <v>125</v>
      </c>
    </row>
    <row r="735" spans="1:23" x14ac:dyDescent="0.2">
      <c r="A735" t="s">
        <v>2013</v>
      </c>
      <c r="B735" t="s">
        <v>610</v>
      </c>
      <c r="C735">
        <f t="shared" si="123"/>
        <v>10</v>
      </c>
      <c r="D735">
        <f t="shared" si="124"/>
        <v>171</v>
      </c>
      <c r="E735">
        <f t="shared" si="125"/>
        <v>110</v>
      </c>
      <c r="G735" t="s">
        <v>750</v>
      </c>
      <c r="H735" t="s">
        <v>13</v>
      </c>
      <c r="I735">
        <f t="shared" si="117"/>
        <v>29</v>
      </c>
      <c r="J735">
        <f t="shared" si="118"/>
        <v>357</v>
      </c>
      <c r="K735">
        <f t="shared" si="119"/>
        <v>175</v>
      </c>
      <c r="S735" t="s">
        <v>2013</v>
      </c>
      <c r="T735" t="s">
        <v>618</v>
      </c>
      <c r="U735">
        <f t="shared" si="120"/>
        <v>5</v>
      </c>
      <c r="V735">
        <f t="shared" si="121"/>
        <v>168</v>
      </c>
      <c r="W735">
        <f t="shared" si="122"/>
        <v>125</v>
      </c>
    </row>
    <row r="736" spans="1:23" x14ac:dyDescent="0.2">
      <c r="A736" t="s">
        <v>2013</v>
      </c>
      <c r="B736" t="s">
        <v>583</v>
      </c>
      <c r="C736">
        <f t="shared" si="123"/>
        <v>10</v>
      </c>
      <c r="D736">
        <f t="shared" si="124"/>
        <v>172</v>
      </c>
      <c r="E736">
        <f t="shared" si="125"/>
        <v>111</v>
      </c>
      <c r="G736" t="s">
        <v>750</v>
      </c>
      <c r="H736" t="s">
        <v>14</v>
      </c>
      <c r="I736">
        <f t="shared" si="117"/>
        <v>29</v>
      </c>
      <c r="J736">
        <f t="shared" si="118"/>
        <v>358</v>
      </c>
      <c r="K736">
        <f t="shared" si="119"/>
        <v>176</v>
      </c>
      <c r="S736" t="s">
        <v>2013</v>
      </c>
      <c r="T736" t="s">
        <v>618</v>
      </c>
      <c r="U736">
        <f t="shared" si="120"/>
        <v>5</v>
      </c>
      <c r="V736">
        <f t="shared" si="121"/>
        <v>168</v>
      </c>
      <c r="W736">
        <f t="shared" si="122"/>
        <v>125</v>
      </c>
    </row>
    <row r="737" spans="1:23" x14ac:dyDescent="0.2">
      <c r="A737" t="s">
        <v>2013</v>
      </c>
      <c r="B737" t="s">
        <v>583</v>
      </c>
      <c r="C737">
        <f t="shared" si="123"/>
        <v>10</v>
      </c>
      <c r="D737">
        <f t="shared" si="124"/>
        <v>172</v>
      </c>
      <c r="E737">
        <f t="shared" si="125"/>
        <v>111</v>
      </c>
      <c r="G737" t="s">
        <v>750</v>
      </c>
      <c r="H737" t="s">
        <v>15</v>
      </c>
      <c r="I737">
        <f t="shared" si="117"/>
        <v>29</v>
      </c>
      <c r="J737">
        <f t="shared" si="118"/>
        <v>359</v>
      </c>
      <c r="K737">
        <f t="shared" si="119"/>
        <v>177</v>
      </c>
      <c r="S737" t="s">
        <v>2013</v>
      </c>
      <c r="T737" t="s">
        <v>618</v>
      </c>
      <c r="U737">
        <f t="shared" si="120"/>
        <v>5</v>
      </c>
      <c r="V737">
        <f t="shared" si="121"/>
        <v>168</v>
      </c>
      <c r="W737">
        <f t="shared" si="122"/>
        <v>125</v>
      </c>
    </row>
    <row r="738" spans="1:23" x14ac:dyDescent="0.2">
      <c r="A738" t="s">
        <v>2013</v>
      </c>
      <c r="B738" t="s">
        <v>583</v>
      </c>
      <c r="C738">
        <f t="shared" si="123"/>
        <v>10</v>
      </c>
      <c r="D738">
        <f t="shared" si="124"/>
        <v>172</v>
      </c>
      <c r="E738">
        <f t="shared" si="125"/>
        <v>111</v>
      </c>
      <c r="G738" t="s">
        <v>750</v>
      </c>
      <c r="H738" t="s">
        <v>16</v>
      </c>
      <c r="I738">
        <f t="shared" si="117"/>
        <v>29</v>
      </c>
      <c r="J738">
        <f t="shared" si="118"/>
        <v>360</v>
      </c>
      <c r="K738">
        <f t="shared" si="119"/>
        <v>178</v>
      </c>
      <c r="S738" t="s">
        <v>2013</v>
      </c>
      <c r="T738" t="s">
        <v>618</v>
      </c>
      <c r="U738">
        <f t="shared" si="120"/>
        <v>5</v>
      </c>
      <c r="V738">
        <f t="shared" si="121"/>
        <v>168</v>
      </c>
      <c r="W738">
        <f t="shared" si="122"/>
        <v>125</v>
      </c>
    </row>
    <row r="739" spans="1:23" x14ac:dyDescent="0.2">
      <c r="A739" t="s">
        <v>2013</v>
      </c>
      <c r="B739" t="s">
        <v>585</v>
      </c>
      <c r="C739">
        <f t="shared" si="123"/>
        <v>10</v>
      </c>
      <c r="D739">
        <f t="shared" si="124"/>
        <v>173</v>
      </c>
      <c r="E739">
        <f t="shared" si="125"/>
        <v>112</v>
      </c>
      <c r="G739" t="s">
        <v>750</v>
      </c>
      <c r="H739" t="s">
        <v>17</v>
      </c>
      <c r="I739">
        <f t="shared" si="117"/>
        <v>29</v>
      </c>
      <c r="J739">
        <f t="shared" si="118"/>
        <v>361</v>
      </c>
      <c r="K739">
        <f t="shared" si="119"/>
        <v>179</v>
      </c>
      <c r="S739" t="s">
        <v>2013</v>
      </c>
      <c r="T739" t="s">
        <v>618</v>
      </c>
      <c r="U739">
        <f t="shared" si="120"/>
        <v>5</v>
      </c>
      <c r="V739">
        <f t="shared" si="121"/>
        <v>168</v>
      </c>
      <c r="W739">
        <f t="shared" si="122"/>
        <v>125</v>
      </c>
    </row>
    <row r="740" spans="1:23" x14ac:dyDescent="0.2">
      <c r="A740" t="s">
        <v>2013</v>
      </c>
      <c r="B740" t="s">
        <v>585</v>
      </c>
      <c r="C740">
        <f t="shared" si="123"/>
        <v>10</v>
      </c>
      <c r="D740">
        <f t="shared" si="124"/>
        <v>173</v>
      </c>
      <c r="E740">
        <f t="shared" si="125"/>
        <v>112</v>
      </c>
      <c r="G740" t="s">
        <v>750</v>
      </c>
      <c r="H740" t="s">
        <v>18</v>
      </c>
      <c r="I740">
        <f t="shared" si="117"/>
        <v>29</v>
      </c>
      <c r="J740">
        <f t="shared" si="118"/>
        <v>362</v>
      </c>
      <c r="K740">
        <f t="shared" si="119"/>
        <v>180</v>
      </c>
      <c r="S740" t="s">
        <v>2013</v>
      </c>
      <c r="T740" t="s">
        <v>618</v>
      </c>
      <c r="U740">
        <f t="shared" si="120"/>
        <v>5</v>
      </c>
      <c r="V740">
        <f t="shared" si="121"/>
        <v>168</v>
      </c>
      <c r="W740">
        <f t="shared" si="122"/>
        <v>125</v>
      </c>
    </row>
    <row r="741" spans="1:23" x14ac:dyDescent="0.2">
      <c r="A741" t="s">
        <v>2013</v>
      </c>
      <c r="B741" t="s">
        <v>585</v>
      </c>
      <c r="C741">
        <f t="shared" si="123"/>
        <v>10</v>
      </c>
      <c r="D741">
        <f t="shared" si="124"/>
        <v>173</v>
      </c>
      <c r="E741">
        <f t="shared" si="125"/>
        <v>112</v>
      </c>
      <c r="G741" t="s">
        <v>750</v>
      </c>
      <c r="H741" t="s">
        <v>19</v>
      </c>
      <c r="I741">
        <f t="shared" si="117"/>
        <v>29</v>
      </c>
      <c r="J741">
        <f t="shared" si="118"/>
        <v>363</v>
      </c>
      <c r="K741">
        <f t="shared" si="119"/>
        <v>181</v>
      </c>
      <c r="S741" t="s">
        <v>2013</v>
      </c>
      <c r="T741" t="s">
        <v>1222</v>
      </c>
      <c r="U741">
        <f t="shared" si="120"/>
        <v>5</v>
      </c>
      <c r="V741">
        <f t="shared" si="121"/>
        <v>169</v>
      </c>
      <c r="W741">
        <f t="shared" si="122"/>
        <v>126</v>
      </c>
    </row>
    <row r="742" spans="1:23" x14ac:dyDescent="0.2">
      <c r="A742" t="s">
        <v>2013</v>
      </c>
      <c r="B742" t="s">
        <v>585</v>
      </c>
      <c r="C742">
        <f t="shared" si="123"/>
        <v>10</v>
      </c>
      <c r="D742">
        <f t="shared" si="124"/>
        <v>173</v>
      </c>
      <c r="E742">
        <f t="shared" si="125"/>
        <v>112</v>
      </c>
      <c r="G742" t="s">
        <v>750</v>
      </c>
      <c r="H742" t="s">
        <v>20</v>
      </c>
      <c r="I742">
        <f t="shared" si="117"/>
        <v>29</v>
      </c>
      <c r="J742">
        <f t="shared" si="118"/>
        <v>364</v>
      </c>
      <c r="K742">
        <f t="shared" si="119"/>
        <v>182</v>
      </c>
      <c r="S742" t="s">
        <v>2013</v>
      </c>
      <c r="T742" t="s">
        <v>1222</v>
      </c>
      <c r="U742">
        <f t="shared" si="120"/>
        <v>5</v>
      </c>
      <c r="V742">
        <f t="shared" si="121"/>
        <v>169</v>
      </c>
      <c r="W742">
        <f t="shared" si="122"/>
        <v>126</v>
      </c>
    </row>
    <row r="743" spans="1:23" x14ac:dyDescent="0.2">
      <c r="A743" t="s">
        <v>2013</v>
      </c>
      <c r="B743" t="s">
        <v>588</v>
      </c>
      <c r="C743">
        <f t="shared" si="123"/>
        <v>10</v>
      </c>
      <c r="D743">
        <f t="shared" si="124"/>
        <v>174</v>
      </c>
      <c r="E743">
        <f t="shared" si="125"/>
        <v>113</v>
      </c>
      <c r="G743" t="s">
        <v>750</v>
      </c>
      <c r="H743" t="s">
        <v>21</v>
      </c>
      <c r="I743">
        <f t="shared" si="117"/>
        <v>29</v>
      </c>
      <c r="J743">
        <f t="shared" si="118"/>
        <v>365</v>
      </c>
      <c r="K743">
        <f t="shared" si="119"/>
        <v>183</v>
      </c>
      <c r="S743" t="s">
        <v>2013</v>
      </c>
      <c r="T743" t="s">
        <v>1222</v>
      </c>
      <c r="U743">
        <f t="shared" si="120"/>
        <v>5</v>
      </c>
      <c r="V743">
        <f t="shared" si="121"/>
        <v>169</v>
      </c>
      <c r="W743">
        <f t="shared" si="122"/>
        <v>126</v>
      </c>
    </row>
    <row r="744" spans="1:23" x14ac:dyDescent="0.2">
      <c r="A744" t="s">
        <v>2013</v>
      </c>
      <c r="B744" t="s">
        <v>588</v>
      </c>
      <c r="C744">
        <f t="shared" si="123"/>
        <v>10</v>
      </c>
      <c r="D744">
        <f t="shared" si="124"/>
        <v>174</v>
      </c>
      <c r="E744">
        <f t="shared" si="125"/>
        <v>113</v>
      </c>
      <c r="G744" t="s">
        <v>750</v>
      </c>
      <c r="H744" t="s">
        <v>22</v>
      </c>
      <c r="I744">
        <f t="shared" si="117"/>
        <v>29</v>
      </c>
      <c r="J744">
        <f t="shared" si="118"/>
        <v>366</v>
      </c>
      <c r="K744">
        <f t="shared" si="119"/>
        <v>184</v>
      </c>
      <c r="S744" t="s">
        <v>2013</v>
      </c>
      <c r="T744" t="s">
        <v>1222</v>
      </c>
      <c r="U744">
        <f t="shared" si="120"/>
        <v>5</v>
      </c>
      <c r="V744">
        <f t="shared" si="121"/>
        <v>169</v>
      </c>
      <c r="W744">
        <f t="shared" si="122"/>
        <v>126</v>
      </c>
    </row>
    <row r="745" spans="1:23" x14ac:dyDescent="0.2">
      <c r="A745" t="s">
        <v>2013</v>
      </c>
      <c r="B745" t="s">
        <v>588</v>
      </c>
      <c r="C745">
        <f t="shared" si="123"/>
        <v>10</v>
      </c>
      <c r="D745">
        <f t="shared" si="124"/>
        <v>174</v>
      </c>
      <c r="E745">
        <f t="shared" si="125"/>
        <v>113</v>
      </c>
      <c r="G745" t="s">
        <v>750</v>
      </c>
      <c r="H745" t="s">
        <v>23</v>
      </c>
      <c r="I745">
        <f t="shared" si="117"/>
        <v>29</v>
      </c>
      <c r="J745">
        <f t="shared" si="118"/>
        <v>367</v>
      </c>
      <c r="K745">
        <f t="shared" si="119"/>
        <v>185</v>
      </c>
      <c r="S745" t="s">
        <v>2013</v>
      </c>
      <c r="T745" t="s">
        <v>1222</v>
      </c>
      <c r="U745">
        <f t="shared" si="120"/>
        <v>5</v>
      </c>
      <c r="V745">
        <f t="shared" si="121"/>
        <v>169</v>
      </c>
      <c r="W745">
        <f t="shared" si="122"/>
        <v>126</v>
      </c>
    </row>
    <row r="746" spans="1:23" x14ac:dyDescent="0.2">
      <c r="A746" t="s">
        <v>2013</v>
      </c>
      <c r="B746" t="s">
        <v>588</v>
      </c>
      <c r="C746">
        <f t="shared" si="123"/>
        <v>10</v>
      </c>
      <c r="D746">
        <f t="shared" si="124"/>
        <v>174</v>
      </c>
      <c r="E746">
        <f t="shared" si="125"/>
        <v>113</v>
      </c>
      <c r="G746" t="s">
        <v>750</v>
      </c>
      <c r="H746" t="s">
        <v>24</v>
      </c>
      <c r="I746">
        <f t="shared" si="117"/>
        <v>29</v>
      </c>
      <c r="J746">
        <f t="shared" si="118"/>
        <v>368</v>
      </c>
      <c r="K746">
        <f t="shared" si="119"/>
        <v>186</v>
      </c>
      <c r="S746" t="s">
        <v>2013</v>
      </c>
      <c r="T746" t="s">
        <v>353</v>
      </c>
      <c r="U746">
        <f t="shared" si="120"/>
        <v>5</v>
      </c>
      <c r="V746">
        <f t="shared" si="121"/>
        <v>170</v>
      </c>
      <c r="W746">
        <f t="shared" si="122"/>
        <v>127</v>
      </c>
    </row>
    <row r="747" spans="1:23" x14ac:dyDescent="0.2">
      <c r="A747" t="s">
        <v>2013</v>
      </c>
      <c r="B747" t="s">
        <v>591</v>
      </c>
      <c r="C747">
        <f t="shared" si="123"/>
        <v>10</v>
      </c>
      <c r="D747">
        <f t="shared" si="124"/>
        <v>175</v>
      </c>
      <c r="E747">
        <f t="shared" si="125"/>
        <v>114</v>
      </c>
      <c r="G747" t="s">
        <v>750</v>
      </c>
      <c r="H747" t="s">
        <v>25</v>
      </c>
      <c r="I747">
        <f t="shared" si="117"/>
        <v>29</v>
      </c>
      <c r="J747">
        <f t="shared" si="118"/>
        <v>369</v>
      </c>
      <c r="K747">
        <f t="shared" si="119"/>
        <v>187</v>
      </c>
      <c r="S747" t="s">
        <v>2013</v>
      </c>
      <c r="T747" t="s">
        <v>353</v>
      </c>
      <c r="U747">
        <f t="shared" si="120"/>
        <v>5</v>
      </c>
      <c r="V747">
        <f t="shared" si="121"/>
        <v>170</v>
      </c>
      <c r="W747">
        <f t="shared" si="122"/>
        <v>127</v>
      </c>
    </row>
    <row r="748" spans="1:23" x14ac:dyDescent="0.2">
      <c r="A748" t="s">
        <v>2013</v>
      </c>
      <c r="B748" t="s">
        <v>591</v>
      </c>
      <c r="C748">
        <f t="shared" si="123"/>
        <v>10</v>
      </c>
      <c r="D748">
        <f t="shared" si="124"/>
        <v>175</v>
      </c>
      <c r="E748">
        <f t="shared" si="125"/>
        <v>114</v>
      </c>
      <c r="G748" t="s">
        <v>750</v>
      </c>
      <c r="H748" t="s">
        <v>26</v>
      </c>
      <c r="I748">
        <f t="shared" si="117"/>
        <v>29</v>
      </c>
      <c r="J748">
        <f t="shared" si="118"/>
        <v>370</v>
      </c>
      <c r="K748">
        <f t="shared" si="119"/>
        <v>188</v>
      </c>
      <c r="S748" t="s">
        <v>2013</v>
      </c>
      <c r="T748" t="s">
        <v>353</v>
      </c>
      <c r="U748">
        <f t="shared" si="120"/>
        <v>5</v>
      </c>
      <c r="V748">
        <f t="shared" si="121"/>
        <v>170</v>
      </c>
      <c r="W748">
        <f t="shared" si="122"/>
        <v>127</v>
      </c>
    </row>
    <row r="749" spans="1:23" x14ac:dyDescent="0.2">
      <c r="A749" t="s">
        <v>2013</v>
      </c>
      <c r="B749" t="s">
        <v>591</v>
      </c>
      <c r="C749">
        <f t="shared" si="123"/>
        <v>10</v>
      </c>
      <c r="D749">
        <f t="shared" si="124"/>
        <v>175</v>
      </c>
      <c r="E749">
        <f t="shared" si="125"/>
        <v>114</v>
      </c>
      <c r="G749" t="s">
        <v>750</v>
      </c>
      <c r="H749" t="s">
        <v>27</v>
      </c>
      <c r="I749">
        <f t="shared" si="117"/>
        <v>29</v>
      </c>
      <c r="J749">
        <f t="shared" si="118"/>
        <v>371</v>
      </c>
      <c r="K749">
        <f t="shared" si="119"/>
        <v>189</v>
      </c>
      <c r="S749" t="s">
        <v>2013</v>
      </c>
      <c r="T749" t="s">
        <v>355</v>
      </c>
      <c r="U749">
        <f t="shared" si="120"/>
        <v>5</v>
      </c>
      <c r="V749">
        <f t="shared" si="121"/>
        <v>171</v>
      </c>
      <c r="W749">
        <f t="shared" si="122"/>
        <v>128</v>
      </c>
    </row>
    <row r="750" spans="1:23" x14ac:dyDescent="0.2">
      <c r="A750" t="s">
        <v>2013</v>
      </c>
      <c r="B750" t="s">
        <v>594</v>
      </c>
      <c r="C750">
        <f t="shared" si="123"/>
        <v>10</v>
      </c>
      <c r="D750">
        <f t="shared" si="124"/>
        <v>176</v>
      </c>
      <c r="E750">
        <f t="shared" si="125"/>
        <v>115</v>
      </c>
      <c r="G750" t="s">
        <v>750</v>
      </c>
      <c r="H750" t="s">
        <v>28</v>
      </c>
      <c r="I750">
        <f t="shared" si="117"/>
        <v>29</v>
      </c>
      <c r="J750">
        <f t="shared" si="118"/>
        <v>372</v>
      </c>
      <c r="K750">
        <f t="shared" si="119"/>
        <v>190</v>
      </c>
      <c r="S750" t="s">
        <v>2013</v>
      </c>
      <c r="T750" t="s">
        <v>355</v>
      </c>
      <c r="U750">
        <f t="shared" si="120"/>
        <v>5</v>
      </c>
      <c r="V750">
        <f t="shared" si="121"/>
        <v>171</v>
      </c>
      <c r="W750">
        <f t="shared" si="122"/>
        <v>128</v>
      </c>
    </row>
    <row r="751" spans="1:23" x14ac:dyDescent="0.2">
      <c r="A751" t="s">
        <v>2013</v>
      </c>
      <c r="B751" t="s">
        <v>594</v>
      </c>
      <c r="C751">
        <f t="shared" si="123"/>
        <v>10</v>
      </c>
      <c r="D751">
        <f t="shared" si="124"/>
        <v>176</v>
      </c>
      <c r="E751">
        <f t="shared" si="125"/>
        <v>115</v>
      </c>
      <c r="G751" t="s">
        <v>750</v>
      </c>
      <c r="H751" t="s">
        <v>29</v>
      </c>
      <c r="I751">
        <f t="shared" si="117"/>
        <v>29</v>
      </c>
      <c r="J751">
        <f t="shared" si="118"/>
        <v>373</v>
      </c>
      <c r="K751">
        <f t="shared" si="119"/>
        <v>191</v>
      </c>
      <c r="S751" t="s">
        <v>2013</v>
      </c>
      <c r="T751" t="s">
        <v>355</v>
      </c>
      <c r="U751">
        <f t="shared" si="120"/>
        <v>5</v>
      </c>
      <c r="V751">
        <f t="shared" si="121"/>
        <v>171</v>
      </c>
      <c r="W751">
        <f t="shared" si="122"/>
        <v>128</v>
      </c>
    </row>
    <row r="752" spans="1:23" x14ac:dyDescent="0.2">
      <c r="A752" t="s">
        <v>2013</v>
      </c>
      <c r="B752" t="s">
        <v>594</v>
      </c>
      <c r="C752">
        <f t="shared" si="123"/>
        <v>10</v>
      </c>
      <c r="D752">
        <f t="shared" si="124"/>
        <v>176</v>
      </c>
      <c r="E752">
        <f t="shared" si="125"/>
        <v>115</v>
      </c>
      <c r="G752" t="s">
        <v>750</v>
      </c>
      <c r="H752" t="s">
        <v>30</v>
      </c>
      <c r="I752">
        <f t="shared" si="117"/>
        <v>29</v>
      </c>
      <c r="J752">
        <f t="shared" si="118"/>
        <v>374</v>
      </c>
      <c r="K752">
        <f t="shared" si="119"/>
        <v>192</v>
      </c>
      <c r="S752" t="s">
        <v>2013</v>
      </c>
      <c r="T752" t="s">
        <v>1163</v>
      </c>
      <c r="U752">
        <f t="shared" si="120"/>
        <v>5</v>
      </c>
      <c r="V752">
        <f t="shared" si="121"/>
        <v>172</v>
      </c>
      <c r="W752">
        <f t="shared" si="122"/>
        <v>129</v>
      </c>
    </row>
    <row r="753" spans="1:23" x14ac:dyDescent="0.2">
      <c r="A753" t="s">
        <v>2013</v>
      </c>
      <c r="B753" t="s">
        <v>1174</v>
      </c>
      <c r="C753">
        <f t="shared" si="123"/>
        <v>10</v>
      </c>
      <c r="D753">
        <f t="shared" si="124"/>
        <v>177</v>
      </c>
      <c r="E753">
        <f t="shared" si="125"/>
        <v>116</v>
      </c>
      <c r="G753" t="s">
        <v>750</v>
      </c>
      <c r="H753" t="s">
        <v>31</v>
      </c>
      <c r="I753">
        <f t="shared" si="117"/>
        <v>29</v>
      </c>
      <c r="J753">
        <f t="shared" si="118"/>
        <v>375</v>
      </c>
      <c r="K753">
        <f t="shared" si="119"/>
        <v>193</v>
      </c>
      <c r="S753" t="s">
        <v>2013</v>
      </c>
      <c r="T753" t="s">
        <v>1163</v>
      </c>
      <c r="U753">
        <f t="shared" si="120"/>
        <v>5</v>
      </c>
      <c r="V753">
        <f t="shared" si="121"/>
        <v>172</v>
      </c>
      <c r="W753">
        <f t="shared" si="122"/>
        <v>129</v>
      </c>
    </row>
    <row r="754" spans="1:23" x14ac:dyDescent="0.2">
      <c r="A754" t="s">
        <v>2013</v>
      </c>
      <c r="B754" t="s">
        <v>1174</v>
      </c>
      <c r="C754">
        <f t="shared" si="123"/>
        <v>10</v>
      </c>
      <c r="D754">
        <f t="shared" si="124"/>
        <v>177</v>
      </c>
      <c r="E754">
        <f t="shared" si="125"/>
        <v>116</v>
      </c>
      <c r="G754" t="s">
        <v>750</v>
      </c>
      <c r="H754" t="s">
        <v>32</v>
      </c>
      <c r="I754">
        <f t="shared" si="117"/>
        <v>29</v>
      </c>
      <c r="J754">
        <f t="shared" si="118"/>
        <v>376</v>
      </c>
      <c r="K754">
        <f t="shared" si="119"/>
        <v>194</v>
      </c>
      <c r="S754" t="s">
        <v>2013</v>
      </c>
      <c r="T754" t="s">
        <v>1163</v>
      </c>
      <c r="U754">
        <f t="shared" si="120"/>
        <v>5</v>
      </c>
      <c r="V754">
        <f t="shared" si="121"/>
        <v>172</v>
      </c>
      <c r="W754">
        <f t="shared" si="122"/>
        <v>129</v>
      </c>
    </row>
    <row r="755" spans="1:23" x14ac:dyDescent="0.2">
      <c r="A755" t="s">
        <v>2013</v>
      </c>
      <c r="B755" t="s">
        <v>1174</v>
      </c>
      <c r="C755">
        <f t="shared" si="123"/>
        <v>10</v>
      </c>
      <c r="D755">
        <f t="shared" si="124"/>
        <v>177</v>
      </c>
      <c r="E755">
        <f t="shared" si="125"/>
        <v>116</v>
      </c>
      <c r="G755" t="s">
        <v>750</v>
      </c>
      <c r="H755" t="s">
        <v>33</v>
      </c>
      <c r="I755">
        <f t="shared" si="117"/>
        <v>29</v>
      </c>
      <c r="J755">
        <f t="shared" si="118"/>
        <v>377</v>
      </c>
      <c r="K755">
        <f t="shared" si="119"/>
        <v>195</v>
      </c>
      <c r="S755" t="s">
        <v>2013</v>
      </c>
      <c r="T755" t="s">
        <v>1163</v>
      </c>
      <c r="U755">
        <f t="shared" si="120"/>
        <v>5</v>
      </c>
      <c r="V755">
        <f t="shared" si="121"/>
        <v>172</v>
      </c>
      <c r="W755">
        <f t="shared" si="122"/>
        <v>129</v>
      </c>
    </row>
    <row r="756" spans="1:23" x14ac:dyDescent="0.2">
      <c r="A756" t="s">
        <v>2013</v>
      </c>
      <c r="B756" t="s">
        <v>1174</v>
      </c>
      <c r="C756">
        <f t="shared" si="123"/>
        <v>10</v>
      </c>
      <c r="D756">
        <f t="shared" si="124"/>
        <v>177</v>
      </c>
      <c r="E756">
        <f t="shared" si="125"/>
        <v>116</v>
      </c>
      <c r="G756" t="s">
        <v>750</v>
      </c>
      <c r="H756" t="s">
        <v>34</v>
      </c>
      <c r="I756">
        <f t="shared" si="117"/>
        <v>29</v>
      </c>
      <c r="J756">
        <f t="shared" si="118"/>
        <v>378</v>
      </c>
      <c r="K756">
        <f t="shared" si="119"/>
        <v>196</v>
      </c>
      <c r="S756" t="s">
        <v>2013</v>
      </c>
      <c r="T756" t="s">
        <v>357</v>
      </c>
      <c r="U756">
        <f t="shared" si="120"/>
        <v>5</v>
      </c>
      <c r="V756">
        <f t="shared" si="121"/>
        <v>173</v>
      </c>
      <c r="W756">
        <f t="shared" si="122"/>
        <v>130</v>
      </c>
    </row>
    <row r="757" spans="1:23" x14ac:dyDescent="0.2">
      <c r="A757" t="s">
        <v>2013</v>
      </c>
      <c r="B757" t="s">
        <v>620</v>
      </c>
      <c r="C757">
        <f t="shared" si="123"/>
        <v>10</v>
      </c>
      <c r="D757">
        <f t="shared" si="124"/>
        <v>178</v>
      </c>
      <c r="E757">
        <f t="shared" si="125"/>
        <v>117</v>
      </c>
      <c r="G757" t="s">
        <v>750</v>
      </c>
      <c r="H757" t="s">
        <v>35</v>
      </c>
      <c r="I757">
        <f t="shared" si="117"/>
        <v>29</v>
      </c>
      <c r="J757">
        <f t="shared" si="118"/>
        <v>379</v>
      </c>
      <c r="K757">
        <f t="shared" si="119"/>
        <v>197</v>
      </c>
      <c r="S757" t="s">
        <v>2013</v>
      </c>
      <c r="T757" t="s">
        <v>357</v>
      </c>
      <c r="U757">
        <f t="shared" si="120"/>
        <v>5</v>
      </c>
      <c r="V757">
        <f t="shared" si="121"/>
        <v>173</v>
      </c>
      <c r="W757">
        <f t="shared" si="122"/>
        <v>130</v>
      </c>
    </row>
    <row r="758" spans="1:23" x14ac:dyDescent="0.2">
      <c r="A758" t="s">
        <v>2013</v>
      </c>
      <c r="B758" t="s">
        <v>620</v>
      </c>
      <c r="C758">
        <f t="shared" si="123"/>
        <v>10</v>
      </c>
      <c r="D758">
        <f t="shared" si="124"/>
        <v>178</v>
      </c>
      <c r="E758">
        <f t="shared" si="125"/>
        <v>117</v>
      </c>
      <c r="G758" t="s">
        <v>750</v>
      </c>
      <c r="H758" t="s">
        <v>36</v>
      </c>
      <c r="I758">
        <f t="shared" si="117"/>
        <v>29</v>
      </c>
      <c r="J758">
        <f t="shared" si="118"/>
        <v>380</v>
      </c>
      <c r="K758">
        <f t="shared" si="119"/>
        <v>198</v>
      </c>
      <c r="S758" t="s">
        <v>2013</v>
      </c>
      <c r="T758" t="s">
        <v>357</v>
      </c>
      <c r="U758">
        <f t="shared" si="120"/>
        <v>5</v>
      </c>
      <c r="V758">
        <f t="shared" si="121"/>
        <v>173</v>
      </c>
      <c r="W758">
        <f t="shared" si="122"/>
        <v>130</v>
      </c>
    </row>
    <row r="759" spans="1:23" x14ac:dyDescent="0.2">
      <c r="A759" t="s">
        <v>2013</v>
      </c>
      <c r="B759" t="s">
        <v>620</v>
      </c>
      <c r="C759">
        <f t="shared" si="123"/>
        <v>10</v>
      </c>
      <c r="D759">
        <f t="shared" si="124"/>
        <v>178</v>
      </c>
      <c r="E759">
        <f t="shared" si="125"/>
        <v>117</v>
      </c>
      <c r="G759" t="s">
        <v>750</v>
      </c>
      <c r="H759" t="s">
        <v>37</v>
      </c>
      <c r="I759">
        <f t="shared" si="117"/>
        <v>29</v>
      </c>
      <c r="J759">
        <f t="shared" si="118"/>
        <v>381</v>
      </c>
      <c r="K759">
        <f t="shared" si="119"/>
        <v>199</v>
      </c>
      <c r="S759" t="s">
        <v>2013</v>
      </c>
      <c r="T759" t="s">
        <v>357</v>
      </c>
      <c r="U759">
        <f t="shared" si="120"/>
        <v>5</v>
      </c>
      <c r="V759">
        <f t="shared" si="121"/>
        <v>173</v>
      </c>
      <c r="W759">
        <f t="shared" si="122"/>
        <v>130</v>
      </c>
    </row>
    <row r="760" spans="1:23" x14ac:dyDescent="0.2">
      <c r="A760" t="s">
        <v>2013</v>
      </c>
      <c r="B760" t="s">
        <v>620</v>
      </c>
      <c r="C760">
        <f t="shared" si="123"/>
        <v>10</v>
      </c>
      <c r="D760">
        <f t="shared" si="124"/>
        <v>178</v>
      </c>
      <c r="E760">
        <f t="shared" si="125"/>
        <v>117</v>
      </c>
      <c r="G760" t="s">
        <v>750</v>
      </c>
      <c r="H760" t="s">
        <v>38</v>
      </c>
      <c r="I760">
        <f t="shared" si="117"/>
        <v>29</v>
      </c>
      <c r="J760">
        <f t="shared" si="118"/>
        <v>382</v>
      </c>
      <c r="K760">
        <f t="shared" si="119"/>
        <v>200</v>
      </c>
      <c r="S760" t="s">
        <v>2013</v>
      </c>
      <c r="T760" t="s">
        <v>1164</v>
      </c>
      <c r="U760">
        <f t="shared" si="120"/>
        <v>5</v>
      </c>
      <c r="V760">
        <f t="shared" si="121"/>
        <v>174</v>
      </c>
      <c r="W760">
        <f t="shared" si="122"/>
        <v>131</v>
      </c>
    </row>
    <row r="761" spans="1:23" x14ac:dyDescent="0.2">
      <c r="A761" t="s">
        <v>2013</v>
      </c>
      <c r="B761" t="s">
        <v>620</v>
      </c>
      <c r="C761">
        <f t="shared" si="123"/>
        <v>10</v>
      </c>
      <c r="D761">
        <f t="shared" si="124"/>
        <v>178</v>
      </c>
      <c r="E761">
        <f t="shared" si="125"/>
        <v>117</v>
      </c>
      <c r="G761" t="s">
        <v>750</v>
      </c>
      <c r="H761" t="s">
        <v>39</v>
      </c>
      <c r="I761">
        <f t="shared" si="117"/>
        <v>29</v>
      </c>
      <c r="J761">
        <f t="shared" si="118"/>
        <v>383</v>
      </c>
      <c r="K761">
        <f t="shared" si="119"/>
        <v>201</v>
      </c>
      <c r="S761" t="s">
        <v>2013</v>
      </c>
      <c r="T761" t="s">
        <v>1164</v>
      </c>
      <c r="U761">
        <f t="shared" si="120"/>
        <v>5</v>
      </c>
      <c r="V761">
        <f t="shared" si="121"/>
        <v>174</v>
      </c>
      <c r="W761">
        <f t="shared" si="122"/>
        <v>131</v>
      </c>
    </row>
    <row r="762" spans="1:23" x14ac:dyDescent="0.2">
      <c r="A762" t="s">
        <v>2013</v>
      </c>
      <c r="B762" t="s">
        <v>1204</v>
      </c>
      <c r="C762">
        <f t="shared" si="123"/>
        <v>10</v>
      </c>
      <c r="D762">
        <f t="shared" si="124"/>
        <v>179</v>
      </c>
      <c r="E762">
        <f t="shared" si="125"/>
        <v>118</v>
      </c>
      <c r="G762" t="s">
        <v>750</v>
      </c>
      <c r="H762" t="s">
        <v>40</v>
      </c>
      <c r="I762">
        <f t="shared" si="117"/>
        <v>29</v>
      </c>
      <c r="J762">
        <f t="shared" si="118"/>
        <v>384</v>
      </c>
      <c r="K762">
        <f t="shared" si="119"/>
        <v>202</v>
      </c>
      <c r="S762" t="s">
        <v>2013</v>
      </c>
      <c r="T762" t="s">
        <v>1164</v>
      </c>
      <c r="U762">
        <f t="shared" si="120"/>
        <v>5</v>
      </c>
      <c r="V762">
        <f t="shared" si="121"/>
        <v>174</v>
      </c>
      <c r="W762">
        <f t="shared" si="122"/>
        <v>131</v>
      </c>
    </row>
    <row r="763" spans="1:23" x14ac:dyDescent="0.2">
      <c r="A763" t="s">
        <v>2013</v>
      </c>
      <c r="B763" t="s">
        <v>1204</v>
      </c>
      <c r="C763">
        <f t="shared" si="123"/>
        <v>10</v>
      </c>
      <c r="D763">
        <f t="shared" si="124"/>
        <v>179</v>
      </c>
      <c r="E763">
        <f t="shared" si="125"/>
        <v>118</v>
      </c>
      <c r="G763" t="s">
        <v>750</v>
      </c>
      <c r="H763" t="s">
        <v>41</v>
      </c>
      <c r="I763">
        <f t="shared" si="117"/>
        <v>29</v>
      </c>
      <c r="J763">
        <f t="shared" si="118"/>
        <v>385</v>
      </c>
      <c r="K763">
        <f t="shared" si="119"/>
        <v>203</v>
      </c>
      <c r="S763" t="s">
        <v>2013</v>
      </c>
      <c r="T763" t="s">
        <v>1164</v>
      </c>
      <c r="U763">
        <f t="shared" si="120"/>
        <v>5</v>
      </c>
      <c r="V763">
        <f t="shared" si="121"/>
        <v>174</v>
      </c>
      <c r="W763">
        <f t="shared" si="122"/>
        <v>131</v>
      </c>
    </row>
    <row r="764" spans="1:23" x14ac:dyDescent="0.2">
      <c r="A764" t="s">
        <v>2013</v>
      </c>
      <c r="B764" t="s">
        <v>615</v>
      </c>
      <c r="C764">
        <f t="shared" si="123"/>
        <v>10</v>
      </c>
      <c r="D764">
        <f t="shared" si="124"/>
        <v>180</v>
      </c>
      <c r="E764">
        <f t="shared" si="125"/>
        <v>119</v>
      </c>
      <c r="G764" t="s">
        <v>750</v>
      </c>
      <c r="H764" t="s">
        <v>42</v>
      </c>
      <c r="I764">
        <f t="shared" si="117"/>
        <v>29</v>
      </c>
      <c r="J764">
        <f t="shared" si="118"/>
        <v>386</v>
      </c>
      <c r="K764">
        <f t="shared" si="119"/>
        <v>204</v>
      </c>
      <c r="S764" t="s">
        <v>2013</v>
      </c>
      <c r="T764" t="s">
        <v>1166</v>
      </c>
      <c r="U764">
        <f t="shared" si="120"/>
        <v>5</v>
      </c>
      <c r="V764">
        <f t="shared" si="121"/>
        <v>175</v>
      </c>
      <c r="W764">
        <f t="shared" si="122"/>
        <v>132</v>
      </c>
    </row>
    <row r="765" spans="1:23" x14ac:dyDescent="0.2">
      <c r="A765" t="s">
        <v>2013</v>
      </c>
      <c r="B765" t="s">
        <v>615</v>
      </c>
      <c r="C765">
        <f t="shared" si="123"/>
        <v>10</v>
      </c>
      <c r="D765">
        <f t="shared" si="124"/>
        <v>180</v>
      </c>
      <c r="E765">
        <f t="shared" si="125"/>
        <v>119</v>
      </c>
      <c r="G765" t="s">
        <v>750</v>
      </c>
      <c r="H765" t="s">
        <v>43</v>
      </c>
      <c r="I765">
        <f t="shared" si="117"/>
        <v>29</v>
      </c>
      <c r="J765">
        <f t="shared" si="118"/>
        <v>387</v>
      </c>
      <c r="K765">
        <f t="shared" si="119"/>
        <v>205</v>
      </c>
      <c r="S765" t="s">
        <v>2013</v>
      </c>
      <c r="T765" t="s">
        <v>1166</v>
      </c>
      <c r="U765">
        <f t="shared" si="120"/>
        <v>5</v>
      </c>
      <c r="V765">
        <f t="shared" si="121"/>
        <v>175</v>
      </c>
      <c r="W765">
        <f t="shared" si="122"/>
        <v>132</v>
      </c>
    </row>
    <row r="766" spans="1:23" x14ac:dyDescent="0.2">
      <c r="A766" t="s">
        <v>2013</v>
      </c>
      <c r="B766" t="s">
        <v>615</v>
      </c>
      <c r="C766">
        <f t="shared" si="123"/>
        <v>10</v>
      </c>
      <c r="D766">
        <f t="shared" si="124"/>
        <v>180</v>
      </c>
      <c r="E766">
        <f t="shared" si="125"/>
        <v>119</v>
      </c>
      <c r="G766" t="s">
        <v>750</v>
      </c>
      <c r="H766" t="s">
        <v>44</v>
      </c>
      <c r="I766">
        <f t="shared" si="117"/>
        <v>29</v>
      </c>
      <c r="J766">
        <f t="shared" si="118"/>
        <v>388</v>
      </c>
      <c r="K766">
        <f t="shared" si="119"/>
        <v>206</v>
      </c>
      <c r="S766" t="s">
        <v>2013</v>
      </c>
      <c r="T766" t="s">
        <v>1166</v>
      </c>
      <c r="U766">
        <f t="shared" si="120"/>
        <v>5</v>
      </c>
      <c r="V766">
        <f t="shared" si="121"/>
        <v>175</v>
      </c>
      <c r="W766">
        <f t="shared" si="122"/>
        <v>132</v>
      </c>
    </row>
    <row r="767" spans="1:23" x14ac:dyDescent="0.2">
      <c r="A767" t="s">
        <v>2013</v>
      </c>
      <c r="B767" t="s">
        <v>615</v>
      </c>
      <c r="C767">
        <f t="shared" si="123"/>
        <v>10</v>
      </c>
      <c r="D767">
        <f t="shared" si="124"/>
        <v>180</v>
      </c>
      <c r="E767">
        <f t="shared" si="125"/>
        <v>119</v>
      </c>
      <c r="G767" t="s">
        <v>750</v>
      </c>
      <c r="H767" t="s">
        <v>45</v>
      </c>
      <c r="I767">
        <f t="shared" si="117"/>
        <v>29</v>
      </c>
      <c r="J767">
        <f t="shared" si="118"/>
        <v>389</v>
      </c>
      <c r="K767">
        <f t="shared" si="119"/>
        <v>207</v>
      </c>
      <c r="S767" t="s">
        <v>2013</v>
      </c>
      <c r="T767" t="s">
        <v>1166</v>
      </c>
      <c r="U767">
        <f t="shared" si="120"/>
        <v>5</v>
      </c>
      <c r="V767">
        <f t="shared" si="121"/>
        <v>175</v>
      </c>
      <c r="W767">
        <f t="shared" si="122"/>
        <v>132</v>
      </c>
    </row>
    <row r="768" spans="1:23" x14ac:dyDescent="0.2">
      <c r="A768" t="s">
        <v>2013</v>
      </c>
      <c r="B768" t="s">
        <v>615</v>
      </c>
      <c r="C768">
        <f t="shared" si="123"/>
        <v>10</v>
      </c>
      <c r="D768">
        <f t="shared" si="124"/>
        <v>180</v>
      </c>
      <c r="E768">
        <f t="shared" si="125"/>
        <v>119</v>
      </c>
      <c r="G768" t="s">
        <v>750</v>
      </c>
      <c r="H768" t="s">
        <v>46</v>
      </c>
      <c r="I768">
        <f t="shared" si="117"/>
        <v>29</v>
      </c>
      <c r="J768">
        <f t="shared" si="118"/>
        <v>390</v>
      </c>
      <c r="K768">
        <f t="shared" si="119"/>
        <v>208</v>
      </c>
      <c r="S768" t="s">
        <v>2013</v>
      </c>
      <c r="T768" t="s">
        <v>1166</v>
      </c>
      <c r="U768">
        <f t="shared" si="120"/>
        <v>5</v>
      </c>
      <c r="V768">
        <f t="shared" si="121"/>
        <v>175</v>
      </c>
      <c r="W768">
        <f t="shared" si="122"/>
        <v>132</v>
      </c>
    </row>
    <row r="769" spans="1:23" x14ac:dyDescent="0.2">
      <c r="A769" t="s">
        <v>2013</v>
      </c>
      <c r="B769" t="s">
        <v>615</v>
      </c>
      <c r="C769">
        <f t="shared" si="123"/>
        <v>10</v>
      </c>
      <c r="D769">
        <f t="shared" si="124"/>
        <v>180</v>
      </c>
      <c r="E769">
        <f t="shared" si="125"/>
        <v>119</v>
      </c>
      <c r="G769" t="s">
        <v>750</v>
      </c>
      <c r="H769" t="s">
        <v>47</v>
      </c>
      <c r="I769">
        <f t="shared" si="117"/>
        <v>29</v>
      </c>
      <c r="J769">
        <f t="shared" si="118"/>
        <v>391</v>
      </c>
      <c r="K769">
        <f t="shared" si="119"/>
        <v>209</v>
      </c>
      <c r="S769" t="s">
        <v>2013</v>
      </c>
      <c r="T769" t="s">
        <v>1168</v>
      </c>
      <c r="U769">
        <f t="shared" si="120"/>
        <v>5</v>
      </c>
      <c r="V769">
        <f t="shared" si="121"/>
        <v>176</v>
      </c>
      <c r="W769">
        <f t="shared" si="122"/>
        <v>133</v>
      </c>
    </row>
    <row r="770" spans="1:23" x14ac:dyDescent="0.2">
      <c r="A770" t="s">
        <v>2013</v>
      </c>
      <c r="B770" t="s">
        <v>615</v>
      </c>
      <c r="C770">
        <f t="shared" si="123"/>
        <v>10</v>
      </c>
      <c r="D770">
        <f t="shared" si="124"/>
        <v>180</v>
      </c>
      <c r="E770">
        <f t="shared" si="125"/>
        <v>119</v>
      </c>
      <c r="G770" t="s">
        <v>750</v>
      </c>
      <c r="H770" t="s">
        <v>48</v>
      </c>
      <c r="I770">
        <f t="shared" si="117"/>
        <v>29</v>
      </c>
      <c r="J770">
        <f t="shared" si="118"/>
        <v>392</v>
      </c>
      <c r="K770">
        <f t="shared" si="119"/>
        <v>210</v>
      </c>
      <c r="S770" t="s">
        <v>2013</v>
      </c>
      <c r="T770" t="s">
        <v>1168</v>
      </c>
      <c r="U770">
        <f t="shared" si="120"/>
        <v>5</v>
      </c>
      <c r="V770">
        <f t="shared" si="121"/>
        <v>176</v>
      </c>
      <c r="W770">
        <f t="shared" si="122"/>
        <v>133</v>
      </c>
    </row>
    <row r="771" spans="1:23" x14ac:dyDescent="0.2">
      <c r="A771" t="s">
        <v>2013</v>
      </c>
      <c r="B771" t="s">
        <v>1776</v>
      </c>
      <c r="C771">
        <f t="shared" si="123"/>
        <v>10</v>
      </c>
      <c r="D771">
        <f t="shared" si="124"/>
        <v>181</v>
      </c>
      <c r="E771">
        <f t="shared" si="125"/>
        <v>120</v>
      </c>
      <c r="G771" t="s">
        <v>750</v>
      </c>
      <c r="H771" t="s">
        <v>49</v>
      </c>
      <c r="I771">
        <f t="shared" si="117"/>
        <v>29</v>
      </c>
      <c r="J771">
        <f t="shared" si="118"/>
        <v>393</v>
      </c>
      <c r="K771">
        <f t="shared" si="119"/>
        <v>211</v>
      </c>
      <c r="S771" t="s">
        <v>2013</v>
      </c>
      <c r="T771" t="s">
        <v>1168</v>
      </c>
      <c r="U771">
        <f t="shared" si="120"/>
        <v>5</v>
      </c>
      <c r="V771">
        <f t="shared" si="121"/>
        <v>176</v>
      </c>
      <c r="W771">
        <f t="shared" si="122"/>
        <v>133</v>
      </c>
    </row>
    <row r="772" spans="1:23" x14ac:dyDescent="0.2">
      <c r="A772" t="s">
        <v>2013</v>
      </c>
      <c r="B772" t="s">
        <v>1776</v>
      </c>
      <c r="C772">
        <f t="shared" si="123"/>
        <v>10</v>
      </c>
      <c r="D772">
        <f t="shared" si="124"/>
        <v>181</v>
      </c>
      <c r="E772">
        <f t="shared" si="125"/>
        <v>120</v>
      </c>
      <c r="G772" t="s">
        <v>750</v>
      </c>
      <c r="H772" t="s">
        <v>50</v>
      </c>
      <c r="I772">
        <f t="shared" ref="I772:I835" si="126">IF(G772=G771,I771,I771+1)</f>
        <v>29</v>
      </c>
      <c r="J772">
        <f t="shared" ref="J772:J835" si="127">IF(H772=H771,J771,J771+1)</f>
        <v>394</v>
      </c>
      <c r="K772">
        <f t="shared" ref="K772:K835" si="128">IF(G772=G771,IF(H772=H771,K771,K771+1),1)</f>
        <v>212</v>
      </c>
      <c r="S772" t="s">
        <v>2013</v>
      </c>
      <c r="T772" t="s">
        <v>1168</v>
      </c>
      <c r="U772">
        <f t="shared" ref="U772:U835" si="129">IF(S772=S771,U771,U771+1)</f>
        <v>5</v>
      </c>
      <c r="V772">
        <f t="shared" ref="V772:V835" si="130">IF(T772=T771,V771,V771+1)</f>
        <v>176</v>
      </c>
      <c r="W772">
        <f t="shared" ref="W772:W835" si="131">IF(S772=S771,IF(T772=T771,W771,W771+1),1)</f>
        <v>133</v>
      </c>
    </row>
    <row r="773" spans="1:23" x14ac:dyDescent="0.2">
      <c r="A773" t="s">
        <v>2013</v>
      </c>
      <c r="B773" t="s">
        <v>1776</v>
      </c>
      <c r="C773">
        <f t="shared" ref="C773:C836" si="132">IF(A773=A772,C772,C772+1)</f>
        <v>10</v>
      </c>
      <c r="D773">
        <f t="shared" ref="D773:D836" si="133">IF(B773=B772,D772,D772+1)</f>
        <v>181</v>
      </c>
      <c r="E773">
        <f t="shared" ref="E773:E836" si="134">IF(A773=A772,IF(B773=B772,E772,E772+1),1)</f>
        <v>120</v>
      </c>
      <c r="G773" t="s">
        <v>750</v>
      </c>
      <c r="H773" t="s">
        <v>51</v>
      </c>
      <c r="I773">
        <f t="shared" si="126"/>
        <v>29</v>
      </c>
      <c r="J773">
        <f t="shared" si="127"/>
        <v>395</v>
      </c>
      <c r="K773">
        <f t="shared" si="128"/>
        <v>213</v>
      </c>
      <c r="S773" t="s">
        <v>2013</v>
      </c>
      <c r="T773" t="s">
        <v>1168</v>
      </c>
      <c r="U773">
        <f t="shared" si="129"/>
        <v>5</v>
      </c>
      <c r="V773">
        <f t="shared" si="130"/>
        <v>176</v>
      </c>
      <c r="W773">
        <f t="shared" si="131"/>
        <v>133</v>
      </c>
    </row>
    <row r="774" spans="1:23" x14ac:dyDescent="0.2">
      <c r="A774" t="s">
        <v>2013</v>
      </c>
      <c r="B774" t="s">
        <v>1776</v>
      </c>
      <c r="C774">
        <f t="shared" si="132"/>
        <v>10</v>
      </c>
      <c r="D774">
        <f t="shared" si="133"/>
        <v>181</v>
      </c>
      <c r="E774">
        <f t="shared" si="134"/>
        <v>120</v>
      </c>
      <c r="G774" t="s">
        <v>750</v>
      </c>
      <c r="H774" t="s">
        <v>52</v>
      </c>
      <c r="I774">
        <f t="shared" si="126"/>
        <v>29</v>
      </c>
      <c r="J774">
        <f t="shared" si="127"/>
        <v>396</v>
      </c>
      <c r="K774">
        <f t="shared" si="128"/>
        <v>214</v>
      </c>
      <c r="S774" t="s">
        <v>2013</v>
      </c>
      <c r="T774" t="s">
        <v>1765</v>
      </c>
      <c r="U774">
        <f t="shared" si="129"/>
        <v>5</v>
      </c>
      <c r="V774">
        <f t="shared" si="130"/>
        <v>177</v>
      </c>
      <c r="W774">
        <f t="shared" si="131"/>
        <v>134</v>
      </c>
    </row>
    <row r="775" spans="1:23" x14ac:dyDescent="0.2">
      <c r="A775" t="s">
        <v>2013</v>
      </c>
      <c r="B775" t="s">
        <v>1220</v>
      </c>
      <c r="C775">
        <f t="shared" si="132"/>
        <v>10</v>
      </c>
      <c r="D775">
        <f t="shared" si="133"/>
        <v>182</v>
      </c>
      <c r="E775">
        <f t="shared" si="134"/>
        <v>121</v>
      </c>
      <c r="G775" t="s">
        <v>750</v>
      </c>
      <c r="H775" t="s">
        <v>53</v>
      </c>
      <c r="I775">
        <f t="shared" si="126"/>
        <v>29</v>
      </c>
      <c r="J775">
        <f t="shared" si="127"/>
        <v>397</v>
      </c>
      <c r="K775">
        <f t="shared" si="128"/>
        <v>215</v>
      </c>
      <c r="S775" t="s">
        <v>2013</v>
      </c>
      <c r="T775" t="s">
        <v>1765</v>
      </c>
      <c r="U775">
        <f t="shared" si="129"/>
        <v>5</v>
      </c>
      <c r="V775">
        <f t="shared" si="130"/>
        <v>177</v>
      </c>
      <c r="W775">
        <f t="shared" si="131"/>
        <v>134</v>
      </c>
    </row>
    <row r="776" spans="1:23" x14ac:dyDescent="0.2">
      <c r="A776" t="s">
        <v>2013</v>
      </c>
      <c r="B776" t="s">
        <v>1220</v>
      </c>
      <c r="C776">
        <f t="shared" si="132"/>
        <v>10</v>
      </c>
      <c r="D776">
        <f t="shared" si="133"/>
        <v>182</v>
      </c>
      <c r="E776">
        <f t="shared" si="134"/>
        <v>121</v>
      </c>
      <c r="G776" t="s">
        <v>750</v>
      </c>
      <c r="H776" t="s">
        <v>54</v>
      </c>
      <c r="I776">
        <f t="shared" si="126"/>
        <v>29</v>
      </c>
      <c r="J776">
        <f t="shared" si="127"/>
        <v>398</v>
      </c>
      <c r="K776">
        <f t="shared" si="128"/>
        <v>216</v>
      </c>
      <c r="S776" t="s">
        <v>2013</v>
      </c>
      <c r="T776" t="s">
        <v>1765</v>
      </c>
      <c r="U776">
        <f t="shared" si="129"/>
        <v>5</v>
      </c>
      <c r="V776">
        <f t="shared" si="130"/>
        <v>177</v>
      </c>
      <c r="W776">
        <f t="shared" si="131"/>
        <v>134</v>
      </c>
    </row>
    <row r="777" spans="1:23" x14ac:dyDescent="0.2">
      <c r="A777" t="s">
        <v>2013</v>
      </c>
      <c r="B777" t="s">
        <v>1220</v>
      </c>
      <c r="C777">
        <f t="shared" si="132"/>
        <v>10</v>
      </c>
      <c r="D777">
        <f t="shared" si="133"/>
        <v>182</v>
      </c>
      <c r="E777">
        <f t="shared" si="134"/>
        <v>121</v>
      </c>
      <c r="G777" t="s">
        <v>750</v>
      </c>
      <c r="H777" t="s">
        <v>55</v>
      </c>
      <c r="I777">
        <f t="shared" si="126"/>
        <v>29</v>
      </c>
      <c r="J777">
        <f t="shared" si="127"/>
        <v>399</v>
      </c>
      <c r="K777">
        <f t="shared" si="128"/>
        <v>217</v>
      </c>
      <c r="S777" t="s">
        <v>2013</v>
      </c>
      <c r="T777" t="s">
        <v>1765</v>
      </c>
      <c r="U777">
        <f t="shared" si="129"/>
        <v>5</v>
      </c>
      <c r="V777">
        <f t="shared" si="130"/>
        <v>177</v>
      </c>
      <c r="W777">
        <f t="shared" si="131"/>
        <v>134</v>
      </c>
    </row>
    <row r="778" spans="1:23" x14ac:dyDescent="0.2">
      <c r="A778" t="s">
        <v>2013</v>
      </c>
      <c r="B778" t="s">
        <v>1220</v>
      </c>
      <c r="C778">
        <f t="shared" si="132"/>
        <v>10</v>
      </c>
      <c r="D778">
        <f t="shared" si="133"/>
        <v>182</v>
      </c>
      <c r="E778">
        <f t="shared" si="134"/>
        <v>121</v>
      </c>
      <c r="G778" t="s">
        <v>750</v>
      </c>
      <c r="H778" t="s">
        <v>56</v>
      </c>
      <c r="I778">
        <f t="shared" si="126"/>
        <v>29</v>
      </c>
      <c r="J778">
        <f t="shared" si="127"/>
        <v>400</v>
      </c>
      <c r="K778">
        <f t="shared" si="128"/>
        <v>218</v>
      </c>
      <c r="S778" t="s">
        <v>2013</v>
      </c>
      <c r="T778" t="s">
        <v>315</v>
      </c>
      <c r="U778">
        <f t="shared" si="129"/>
        <v>5</v>
      </c>
      <c r="V778">
        <f t="shared" si="130"/>
        <v>178</v>
      </c>
      <c r="W778">
        <f t="shared" si="131"/>
        <v>135</v>
      </c>
    </row>
    <row r="779" spans="1:23" x14ac:dyDescent="0.2">
      <c r="A779" t="s">
        <v>2013</v>
      </c>
      <c r="B779" t="s">
        <v>1200</v>
      </c>
      <c r="C779">
        <f t="shared" si="132"/>
        <v>10</v>
      </c>
      <c r="D779">
        <f t="shared" si="133"/>
        <v>183</v>
      </c>
      <c r="E779">
        <f t="shared" si="134"/>
        <v>122</v>
      </c>
      <c r="G779" t="s">
        <v>750</v>
      </c>
      <c r="H779" t="s">
        <v>57</v>
      </c>
      <c r="I779">
        <f t="shared" si="126"/>
        <v>29</v>
      </c>
      <c r="J779">
        <f t="shared" si="127"/>
        <v>401</v>
      </c>
      <c r="K779">
        <f t="shared" si="128"/>
        <v>219</v>
      </c>
      <c r="S779" t="s">
        <v>2013</v>
      </c>
      <c r="T779" t="s">
        <v>315</v>
      </c>
      <c r="U779">
        <f t="shared" si="129"/>
        <v>5</v>
      </c>
      <c r="V779">
        <f t="shared" si="130"/>
        <v>178</v>
      </c>
      <c r="W779">
        <f t="shared" si="131"/>
        <v>135</v>
      </c>
    </row>
    <row r="780" spans="1:23" x14ac:dyDescent="0.2">
      <c r="A780" t="s">
        <v>2013</v>
      </c>
      <c r="B780" t="s">
        <v>1200</v>
      </c>
      <c r="C780">
        <f t="shared" si="132"/>
        <v>10</v>
      </c>
      <c r="D780">
        <f t="shared" si="133"/>
        <v>183</v>
      </c>
      <c r="E780">
        <f t="shared" si="134"/>
        <v>122</v>
      </c>
      <c r="G780" t="s">
        <v>750</v>
      </c>
      <c r="H780" t="s">
        <v>58</v>
      </c>
      <c r="I780">
        <f t="shared" si="126"/>
        <v>29</v>
      </c>
      <c r="J780">
        <f t="shared" si="127"/>
        <v>402</v>
      </c>
      <c r="K780">
        <f t="shared" si="128"/>
        <v>220</v>
      </c>
      <c r="S780" t="s">
        <v>2013</v>
      </c>
      <c r="T780" t="s">
        <v>186</v>
      </c>
      <c r="U780">
        <f t="shared" si="129"/>
        <v>5</v>
      </c>
      <c r="V780">
        <f t="shared" si="130"/>
        <v>179</v>
      </c>
      <c r="W780">
        <f t="shared" si="131"/>
        <v>136</v>
      </c>
    </row>
    <row r="781" spans="1:23" x14ac:dyDescent="0.2">
      <c r="A781" t="s">
        <v>2013</v>
      </c>
      <c r="B781" t="s">
        <v>1200</v>
      </c>
      <c r="C781">
        <f t="shared" si="132"/>
        <v>10</v>
      </c>
      <c r="D781">
        <f t="shared" si="133"/>
        <v>183</v>
      </c>
      <c r="E781">
        <f t="shared" si="134"/>
        <v>122</v>
      </c>
      <c r="G781" t="s">
        <v>750</v>
      </c>
      <c r="H781" t="s">
        <v>59</v>
      </c>
      <c r="I781">
        <f t="shared" si="126"/>
        <v>29</v>
      </c>
      <c r="J781">
        <f t="shared" si="127"/>
        <v>403</v>
      </c>
      <c r="K781">
        <f t="shared" si="128"/>
        <v>221</v>
      </c>
      <c r="S781" t="s">
        <v>2013</v>
      </c>
      <c r="T781" t="s">
        <v>186</v>
      </c>
      <c r="U781">
        <f t="shared" si="129"/>
        <v>5</v>
      </c>
      <c r="V781">
        <f t="shared" si="130"/>
        <v>179</v>
      </c>
      <c r="W781">
        <f t="shared" si="131"/>
        <v>136</v>
      </c>
    </row>
    <row r="782" spans="1:23" x14ac:dyDescent="0.2">
      <c r="A782" t="s">
        <v>2013</v>
      </c>
      <c r="B782" t="s">
        <v>1200</v>
      </c>
      <c r="C782">
        <f t="shared" si="132"/>
        <v>10</v>
      </c>
      <c r="D782">
        <f t="shared" si="133"/>
        <v>183</v>
      </c>
      <c r="E782">
        <f t="shared" si="134"/>
        <v>122</v>
      </c>
      <c r="G782" t="s">
        <v>750</v>
      </c>
      <c r="H782" t="s">
        <v>60</v>
      </c>
      <c r="I782">
        <f t="shared" si="126"/>
        <v>29</v>
      </c>
      <c r="J782">
        <f t="shared" si="127"/>
        <v>404</v>
      </c>
      <c r="K782">
        <f t="shared" si="128"/>
        <v>222</v>
      </c>
      <c r="S782" t="s">
        <v>2013</v>
      </c>
      <c r="T782" t="s">
        <v>186</v>
      </c>
      <c r="U782">
        <f t="shared" si="129"/>
        <v>5</v>
      </c>
      <c r="V782">
        <f t="shared" si="130"/>
        <v>179</v>
      </c>
      <c r="W782">
        <f t="shared" si="131"/>
        <v>136</v>
      </c>
    </row>
    <row r="783" spans="1:23" x14ac:dyDescent="0.2">
      <c r="A783" t="s">
        <v>2013</v>
      </c>
      <c r="B783" t="s">
        <v>1200</v>
      </c>
      <c r="C783">
        <f t="shared" si="132"/>
        <v>10</v>
      </c>
      <c r="D783">
        <f t="shared" si="133"/>
        <v>183</v>
      </c>
      <c r="E783">
        <f t="shared" si="134"/>
        <v>122</v>
      </c>
      <c r="G783" t="s">
        <v>750</v>
      </c>
      <c r="H783" t="s">
        <v>61</v>
      </c>
      <c r="I783">
        <f t="shared" si="126"/>
        <v>29</v>
      </c>
      <c r="J783">
        <f t="shared" si="127"/>
        <v>405</v>
      </c>
      <c r="K783">
        <f t="shared" si="128"/>
        <v>223</v>
      </c>
      <c r="S783" t="s">
        <v>2013</v>
      </c>
      <c r="T783" t="s">
        <v>186</v>
      </c>
      <c r="U783">
        <f t="shared" si="129"/>
        <v>5</v>
      </c>
      <c r="V783">
        <f t="shared" si="130"/>
        <v>179</v>
      </c>
      <c r="W783">
        <f t="shared" si="131"/>
        <v>136</v>
      </c>
    </row>
    <row r="784" spans="1:23" x14ac:dyDescent="0.2">
      <c r="A784" t="s">
        <v>2013</v>
      </c>
      <c r="B784" t="s">
        <v>349</v>
      </c>
      <c r="C784">
        <f t="shared" si="132"/>
        <v>10</v>
      </c>
      <c r="D784">
        <f t="shared" si="133"/>
        <v>184</v>
      </c>
      <c r="E784">
        <f t="shared" si="134"/>
        <v>123</v>
      </c>
      <c r="G784" t="s">
        <v>750</v>
      </c>
      <c r="H784" t="s">
        <v>62</v>
      </c>
      <c r="I784">
        <f t="shared" si="126"/>
        <v>29</v>
      </c>
      <c r="J784">
        <f t="shared" si="127"/>
        <v>406</v>
      </c>
      <c r="K784">
        <f t="shared" si="128"/>
        <v>224</v>
      </c>
      <c r="S784" t="s">
        <v>2013</v>
      </c>
      <c r="T784" t="s">
        <v>186</v>
      </c>
      <c r="U784">
        <f t="shared" si="129"/>
        <v>5</v>
      </c>
      <c r="V784">
        <f t="shared" si="130"/>
        <v>179</v>
      </c>
      <c r="W784">
        <f t="shared" si="131"/>
        <v>136</v>
      </c>
    </row>
    <row r="785" spans="1:23" x14ac:dyDescent="0.2">
      <c r="A785" t="s">
        <v>2013</v>
      </c>
      <c r="B785" t="s">
        <v>349</v>
      </c>
      <c r="C785">
        <f t="shared" si="132"/>
        <v>10</v>
      </c>
      <c r="D785">
        <f t="shared" si="133"/>
        <v>184</v>
      </c>
      <c r="E785">
        <f t="shared" si="134"/>
        <v>123</v>
      </c>
      <c r="G785" t="s">
        <v>750</v>
      </c>
      <c r="H785" t="s">
        <v>63</v>
      </c>
      <c r="I785">
        <f t="shared" si="126"/>
        <v>29</v>
      </c>
      <c r="J785">
        <f t="shared" si="127"/>
        <v>407</v>
      </c>
      <c r="K785">
        <f t="shared" si="128"/>
        <v>225</v>
      </c>
      <c r="S785" t="s">
        <v>2013</v>
      </c>
      <c r="T785" t="s">
        <v>186</v>
      </c>
      <c r="U785">
        <f t="shared" si="129"/>
        <v>5</v>
      </c>
      <c r="V785">
        <f t="shared" si="130"/>
        <v>179</v>
      </c>
      <c r="W785">
        <f t="shared" si="131"/>
        <v>136</v>
      </c>
    </row>
    <row r="786" spans="1:23" x14ac:dyDescent="0.2">
      <c r="A786" t="s">
        <v>2013</v>
      </c>
      <c r="B786" t="s">
        <v>349</v>
      </c>
      <c r="C786">
        <f t="shared" si="132"/>
        <v>10</v>
      </c>
      <c r="D786">
        <f t="shared" si="133"/>
        <v>184</v>
      </c>
      <c r="E786">
        <f t="shared" si="134"/>
        <v>123</v>
      </c>
      <c r="G786" t="s">
        <v>750</v>
      </c>
      <c r="H786" t="s">
        <v>64</v>
      </c>
      <c r="I786">
        <f t="shared" si="126"/>
        <v>29</v>
      </c>
      <c r="J786">
        <f t="shared" si="127"/>
        <v>408</v>
      </c>
      <c r="K786">
        <f t="shared" si="128"/>
        <v>226</v>
      </c>
      <c r="S786" t="s">
        <v>2013</v>
      </c>
      <c r="T786" t="s">
        <v>189</v>
      </c>
      <c r="U786">
        <f t="shared" si="129"/>
        <v>5</v>
      </c>
      <c r="V786">
        <f t="shared" si="130"/>
        <v>180</v>
      </c>
      <c r="W786">
        <f t="shared" si="131"/>
        <v>137</v>
      </c>
    </row>
    <row r="787" spans="1:23" x14ac:dyDescent="0.2">
      <c r="A787" t="s">
        <v>2013</v>
      </c>
      <c r="B787" t="s">
        <v>349</v>
      </c>
      <c r="C787">
        <f t="shared" si="132"/>
        <v>10</v>
      </c>
      <c r="D787">
        <f t="shared" si="133"/>
        <v>184</v>
      </c>
      <c r="E787">
        <f t="shared" si="134"/>
        <v>123</v>
      </c>
      <c r="G787" t="s">
        <v>750</v>
      </c>
      <c r="H787" t="s">
        <v>65</v>
      </c>
      <c r="I787">
        <f t="shared" si="126"/>
        <v>29</v>
      </c>
      <c r="J787">
        <f t="shared" si="127"/>
        <v>409</v>
      </c>
      <c r="K787">
        <f t="shared" si="128"/>
        <v>227</v>
      </c>
      <c r="S787" t="s">
        <v>2013</v>
      </c>
      <c r="T787" t="s">
        <v>189</v>
      </c>
      <c r="U787">
        <f t="shared" si="129"/>
        <v>5</v>
      </c>
      <c r="V787">
        <f t="shared" si="130"/>
        <v>180</v>
      </c>
      <c r="W787">
        <f t="shared" si="131"/>
        <v>137</v>
      </c>
    </row>
    <row r="788" spans="1:23" x14ac:dyDescent="0.2">
      <c r="A788" t="s">
        <v>2013</v>
      </c>
      <c r="B788" t="s">
        <v>351</v>
      </c>
      <c r="C788">
        <f t="shared" si="132"/>
        <v>10</v>
      </c>
      <c r="D788">
        <f t="shared" si="133"/>
        <v>185</v>
      </c>
      <c r="E788">
        <f t="shared" si="134"/>
        <v>124</v>
      </c>
      <c r="G788" t="s">
        <v>750</v>
      </c>
      <c r="H788" t="s">
        <v>66</v>
      </c>
      <c r="I788">
        <f t="shared" si="126"/>
        <v>29</v>
      </c>
      <c r="J788">
        <f t="shared" si="127"/>
        <v>410</v>
      </c>
      <c r="K788">
        <f t="shared" si="128"/>
        <v>228</v>
      </c>
      <c r="S788" t="s">
        <v>2013</v>
      </c>
      <c r="T788" t="s">
        <v>1768</v>
      </c>
      <c r="U788">
        <f t="shared" si="129"/>
        <v>5</v>
      </c>
      <c r="V788">
        <f t="shared" si="130"/>
        <v>181</v>
      </c>
      <c r="W788">
        <f t="shared" si="131"/>
        <v>138</v>
      </c>
    </row>
    <row r="789" spans="1:23" x14ac:dyDescent="0.2">
      <c r="A789" t="s">
        <v>2013</v>
      </c>
      <c r="B789" t="s">
        <v>351</v>
      </c>
      <c r="C789">
        <f t="shared" si="132"/>
        <v>10</v>
      </c>
      <c r="D789">
        <f t="shared" si="133"/>
        <v>185</v>
      </c>
      <c r="E789">
        <f t="shared" si="134"/>
        <v>124</v>
      </c>
      <c r="G789" t="s">
        <v>750</v>
      </c>
      <c r="H789" t="s">
        <v>67</v>
      </c>
      <c r="I789">
        <f t="shared" si="126"/>
        <v>29</v>
      </c>
      <c r="J789">
        <f t="shared" si="127"/>
        <v>411</v>
      </c>
      <c r="K789">
        <f t="shared" si="128"/>
        <v>229</v>
      </c>
      <c r="S789" t="s">
        <v>2013</v>
      </c>
      <c r="T789" t="s">
        <v>1768</v>
      </c>
      <c r="U789">
        <f t="shared" si="129"/>
        <v>5</v>
      </c>
      <c r="V789">
        <f t="shared" si="130"/>
        <v>181</v>
      </c>
      <c r="W789">
        <f t="shared" si="131"/>
        <v>138</v>
      </c>
    </row>
    <row r="790" spans="1:23" x14ac:dyDescent="0.2">
      <c r="A790" t="s">
        <v>2013</v>
      </c>
      <c r="B790" t="s">
        <v>351</v>
      </c>
      <c r="C790">
        <f t="shared" si="132"/>
        <v>10</v>
      </c>
      <c r="D790">
        <f t="shared" si="133"/>
        <v>185</v>
      </c>
      <c r="E790">
        <f t="shared" si="134"/>
        <v>124</v>
      </c>
      <c r="G790" t="s">
        <v>750</v>
      </c>
      <c r="H790" t="s">
        <v>68</v>
      </c>
      <c r="I790">
        <f t="shared" si="126"/>
        <v>29</v>
      </c>
      <c r="J790">
        <f t="shared" si="127"/>
        <v>412</v>
      </c>
      <c r="K790">
        <f t="shared" si="128"/>
        <v>230</v>
      </c>
      <c r="S790" t="s">
        <v>2013</v>
      </c>
      <c r="T790" t="s">
        <v>1768</v>
      </c>
      <c r="U790">
        <f t="shared" si="129"/>
        <v>5</v>
      </c>
      <c r="V790">
        <f t="shared" si="130"/>
        <v>181</v>
      </c>
      <c r="W790">
        <f t="shared" si="131"/>
        <v>138</v>
      </c>
    </row>
    <row r="791" spans="1:23" x14ac:dyDescent="0.2">
      <c r="A791" t="s">
        <v>2013</v>
      </c>
      <c r="B791" t="s">
        <v>351</v>
      </c>
      <c r="C791">
        <f t="shared" si="132"/>
        <v>10</v>
      </c>
      <c r="D791">
        <f t="shared" si="133"/>
        <v>185</v>
      </c>
      <c r="E791">
        <f t="shared" si="134"/>
        <v>124</v>
      </c>
      <c r="G791" t="s">
        <v>750</v>
      </c>
      <c r="H791" t="s">
        <v>69</v>
      </c>
      <c r="I791">
        <f t="shared" si="126"/>
        <v>29</v>
      </c>
      <c r="J791">
        <f t="shared" si="127"/>
        <v>413</v>
      </c>
      <c r="K791">
        <f t="shared" si="128"/>
        <v>231</v>
      </c>
      <c r="S791" t="s">
        <v>2013</v>
      </c>
      <c r="T791" t="s">
        <v>1768</v>
      </c>
      <c r="U791">
        <f t="shared" si="129"/>
        <v>5</v>
      </c>
      <c r="V791">
        <f t="shared" si="130"/>
        <v>181</v>
      </c>
      <c r="W791">
        <f t="shared" si="131"/>
        <v>138</v>
      </c>
    </row>
    <row r="792" spans="1:23" x14ac:dyDescent="0.2">
      <c r="A792" t="s">
        <v>2013</v>
      </c>
      <c r="B792" t="s">
        <v>351</v>
      </c>
      <c r="C792">
        <f t="shared" si="132"/>
        <v>10</v>
      </c>
      <c r="D792">
        <f t="shared" si="133"/>
        <v>185</v>
      </c>
      <c r="E792">
        <f t="shared" si="134"/>
        <v>124</v>
      </c>
      <c r="G792" t="s">
        <v>750</v>
      </c>
      <c r="H792" t="s">
        <v>70</v>
      </c>
      <c r="I792">
        <f t="shared" si="126"/>
        <v>29</v>
      </c>
      <c r="J792">
        <f t="shared" si="127"/>
        <v>414</v>
      </c>
      <c r="K792">
        <f t="shared" si="128"/>
        <v>232</v>
      </c>
      <c r="S792" t="s">
        <v>2013</v>
      </c>
      <c r="T792" t="s">
        <v>1919</v>
      </c>
      <c r="U792">
        <f t="shared" si="129"/>
        <v>5</v>
      </c>
      <c r="V792">
        <f t="shared" si="130"/>
        <v>182</v>
      </c>
      <c r="W792">
        <f t="shared" si="131"/>
        <v>139</v>
      </c>
    </row>
    <row r="793" spans="1:23" x14ac:dyDescent="0.2">
      <c r="A793" t="s">
        <v>2013</v>
      </c>
      <c r="B793" t="s">
        <v>618</v>
      </c>
      <c r="C793">
        <f t="shared" si="132"/>
        <v>10</v>
      </c>
      <c r="D793">
        <f t="shared" si="133"/>
        <v>186</v>
      </c>
      <c r="E793">
        <f t="shared" si="134"/>
        <v>125</v>
      </c>
      <c r="G793" t="s">
        <v>750</v>
      </c>
      <c r="H793" t="s">
        <v>71</v>
      </c>
      <c r="I793">
        <f t="shared" si="126"/>
        <v>29</v>
      </c>
      <c r="J793">
        <f t="shared" si="127"/>
        <v>415</v>
      </c>
      <c r="K793">
        <f t="shared" si="128"/>
        <v>233</v>
      </c>
      <c r="S793" t="s">
        <v>2013</v>
      </c>
      <c r="T793" t="s">
        <v>1919</v>
      </c>
      <c r="U793">
        <f t="shared" si="129"/>
        <v>5</v>
      </c>
      <c r="V793">
        <f t="shared" si="130"/>
        <v>182</v>
      </c>
      <c r="W793">
        <f t="shared" si="131"/>
        <v>139</v>
      </c>
    </row>
    <row r="794" spans="1:23" x14ac:dyDescent="0.2">
      <c r="A794" t="s">
        <v>2013</v>
      </c>
      <c r="B794" t="s">
        <v>618</v>
      </c>
      <c r="C794">
        <f t="shared" si="132"/>
        <v>10</v>
      </c>
      <c r="D794">
        <f t="shared" si="133"/>
        <v>186</v>
      </c>
      <c r="E794">
        <f t="shared" si="134"/>
        <v>125</v>
      </c>
      <c r="G794" t="s">
        <v>750</v>
      </c>
      <c r="H794" t="s">
        <v>72</v>
      </c>
      <c r="I794">
        <f t="shared" si="126"/>
        <v>29</v>
      </c>
      <c r="J794">
        <f t="shared" si="127"/>
        <v>416</v>
      </c>
      <c r="K794">
        <f t="shared" si="128"/>
        <v>234</v>
      </c>
      <c r="S794" t="s">
        <v>2013</v>
      </c>
      <c r="T794" t="s">
        <v>1919</v>
      </c>
      <c r="U794">
        <f t="shared" si="129"/>
        <v>5</v>
      </c>
      <c r="V794">
        <f t="shared" si="130"/>
        <v>182</v>
      </c>
      <c r="W794">
        <f t="shared" si="131"/>
        <v>139</v>
      </c>
    </row>
    <row r="795" spans="1:23" x14ac:dyDescent="0.2">
      <c r="A795" t="s">
        <v>2013</v>
      </c>
      <c r="B795" t="s">
        <v>618</v>
      </c>
      <c r="C795">
        <f t="shared" si="132"/>
        <v>10</v>
      </c>
      <c r="D795">
        <f t="shared" si="133"/>
        <v>186</v>
      </c>
      <c r="E795">
        <f t="shared" si="134"/>
        <v>125</v>
      </c>
      <c r="G795" t="s">
        <v>750</v>
      </c>
      <c r="H795" t="s">
        <v>73</v>
      </c>
      <c r="I795">
        <f t="shared" si="126"/>
        <v>29</v>
      </c>
      <c r="J795">
        <f t="shared" si="127"/>
        <v>417</v>
      </c>
      <c r="K795">
        <f t="shared" si="128"/>
        <v>235</v>
      </c>
      <c r="S795" t="s">
        <v>2013</v>
      </c>
      <c r="T795" t="s">
        <v>1920</v>
      </c>
      <c r="U795">
        <f t="shared" si="129"/>
        <v>5</v>
      </c>
      <c r="V795">
        <f t="shared" si="130"/>
        <v>183</v>
      </c>
      <c r="W795">
        <f t="shared" si="131"/>
        <v>140</v>
      </c>
    </row>
    <row r="796" spans="1:23" x14ac:dyDescent="0.2">
      <c r="A796" t="s">
        <v>2013</v>
      </c>
      <c r="B796" t="s">
        <v>618</v>
      </c>
      <c r="C796">
        <f t="shared" si="132"/>
        <v>10</v>
      </c>
      <c r="D796">
        <f t="shared" si="133"/>
        <v>186</v>
      </c>
      <c r="E796">
        <f t="shared" si="134"/>
        <v>125</v>
      </c>
      <c r="G796" t="s">
        <v>750</v>
      </c>
      <c r="H796" t="s">
        <v>74</v>
      </c>
      <c r="I796">
        <f t="shared" si="126"/>
        <v>29</v>
      </c>
      <c r="J796">
        <f t="shared" si="127"/>
        <v>418</v>
      </c>
      <c r="K796">
        <f t="shared" si="128"/>
        <v>236</v>
      </c>
      <c r="S796" t="s">
        <v>2013</v>
      </c>
      <c r="T796" t="s">
        <v>1920</v>
      </c>
      <c r="U796">
        <f t="shared" si="129"/>
        <v>5</v>
      </c>
      <c r="V796">
        <f t="shared" si="130"/>
        <v>183</v>
      </c>
      <c r="W796">
        <f t="shared" si="131"/>
        <v>140</v>
      </c>
    </row>
    <row r="797" spans="1:23" x14ac:dyDescent="0.2">
      <c r="A797" t="s">
        <v>2013</v>
      </c>
      <c r="B797" t="s">
        <v>618</v>
      </c>
      <c r="C797">
        <f t="shared" si="132"/>
        <v>10</v>
      </c>
      <c r="D797">
        <f t="shared" si="133"/>
        <v>186</v>
      </c>
      <c r="E797">
        <f t="shared" si="134"/>
        <v>125</v>
      </c>
      <c r="G797" t="s">
        <v>750</v>
      </c>
      <c r="H797" t="s">
        <v>75</v>
      </c>
      <c r="I797">
        <f t="shared" si="126"/>
        <v>29</v>
      </c>
      <c r="J797">
        <f t="shared" si="127"/>
        <v>419</v>
      </c>
      <c r="K797">
        <f t="shared" si="128"/>
        <v>237</v>
      </c>
      <c r="S797" t="s">
        <v>2013</v>
      </c>
      <c r="T797" t="s">
        <v>1920</v>
      </c>
      <c r="U797">
        <f t="shared" si="129"/>
        <v>5</v>
      </c>
      <c r="V797">
        <f t="shared" si="130"/>
        <v>183</v>
      </c>
      <c r="W797">
        <f t="shared" si="131"/>
        <v>140</v>
      </c>
    </row>
    <row r="798" spans="1:23" x14ac:dyDescent="0.2">
      <c r="A798" t="s">
        <v>2013</v>
      </c>
      <c r="B798" t="s">
        <v>618</v>
      </c>
      <c r="C798">
        <f t="shared" si="132"/>
        <v>10</v>
      </c>
      <c r="D798">
        <f t="shared" si="133"/>
        <v>186</v>
      </c>
      <c r="E798">
        <f t="shared" si="134"/>
        <v>125</v>
      </c>
      <c r="G798" t="s">
        <v>750</v>
      </c>
      <c r="H798" t="s">
        <v>76</v>
      </c>
      <c r="I798">
        <f t="shared" si="126"/>
        <v>29</v>
      </c>
      <c r="J798">
        <f t="shared" si="127"/>
        <v>420</v>
      </c>
      <c r="K798">
        <f t="shared" si="128"/>
        <v>238</v>
      </c>
      <c r="S798" t="s">
        <v>2013</v>
      </c>
      <c r="T798" t="s">
        <v>1920</v>
      </c>
      <c r="U798">
        <f t="shared" si="129"/>
        <v>5</v>
      </c>
      <c r="V798">
        <f t="shared" si="130"/>
        <v>183</v>
      </c>
      <c r="W798">
        <f t="shared" si="131"/>
        <v>140</v>
      </c>
    </row>
    <row r="799" spans="1:23" x14ac:dyDescent="0.2">
      <c r="A799" t="s">
        <v>2013</v>
      </c>
      <c r="B799" t="s">
        <v>618</v>
      </c>
      <c r="C799">
        <f t="shared" si="132"/>
        <v>10</v>
      </c>
      <c r="D799">
        <f t="shared" si="133"/>
        <v>186</v>
      </c>
      <c r="E799">
        <f t="shared" si="134"/>
        <v>125</v>
      </c>
      <c r="G799" t="s">
        <v>750</v>
      </c>
      <c r="H799" t="s">
        <v>77</v>
      </c>
      <c r="I799">
        <f t="shared" si="126"/>
        <v>29</v>
      </c>
      <c r="J799">
        <f t="shared" si="127"/>
        <v>421</v>
      </c>
      <c r="K799">
        <f t="shared" si="128"/>
        <v>239</v>
      </c>
      <c r="S799" t="s">
        <v>2013</v>
      </c>
      <c r="T799" t="s">
        <v>1770</v>
      </c>
      <c r="U799">
        <f t="shared" si="129"/>
        <v>5</v>
      </c>
      <c r="V799">
        <f t="shared" si="130"/>
        <v>184</v>
      </c>
      <c r="W799">
        <f t="shared" si="131"/>
        <v>141</v>
      </c>
    </row>
    <row r="800" spans="1:23" x14ac:dyDescent="0.2">
      <c r="A800" t="s">
        <v>2013</v>
      </c>
      <c r="B800" t="s">
        <v>618</v>
      </c>
      <c r="C800">
        <f t="shared" si="132"/>
        <v>10</v>
      </c>
      <c r="D800">
        <f t="shared" si="133"/>
        <v>186</v>
      </c>
      <c r="E800">
        <f t="shared" si="134"/>
        <v>125</v>
      </c>
      <c r="G800" t="s">
        <v>750</v>
      </c>
      <c r="H800" t="s">
        <v>78</v>
      </c>
      <c r="I800">
        <f t="shared" si="126"/>
        <v>29</v>
      </c>
      <c r="J800">
        <f t="shared" si="127"/>
        <v>422</v>
      </c>
      <c r="K800">
        <f t="shared" si="128"/>
        <v>240</v>
      </c>
      <c r="S800" t="s">
        <v>2013</v>
      </c>
      <c r="T800" t="s">
        <v>1770</v>
      </c>
      <c r="U800">
        <f t="shared" si="129"/>
        <v>5</v>
      </c>
      <c r="V800">
        <f t="shared" si="130"/>
        <v>184</v>
      </c>
      <c r="W800">
        <f t="shared" si="131"/>
        <v>141</v>
      </c>
    </row>
    <row r="801" spans="1:23" x14ac:dyDescent="0.2">
      <c r="A801" t="s">
        <v>2013</v>
      </c>
      <c r="B801" t="s">
        <v>618</v>
      </c>
      <c r="C801">
        <f t="shared" si="132"/>
        <v>10</v>
      </c>
      <c r="D801">
        <f t="shared" si="133"/>
        <v>186</v>
      </c>
      <c r="E801">
        <f t="shared" si="134"/>
        <v>125</v>
      </c>
      <c r="G801" t="s">
        <v>750</v>
      </c>
      <c r="H801" t="s">
        <v>79</v>
      </c>
      <c r="I801">
        <f t="shared" si="126"/>
        <v>29</v>
      </c>
      <c r="J801">
        <f t="shared" si="127"/>
        <v>423</v>
      </c>
      <c r="K801">
        <f t="shared" si="128"/>
        <v>241</v>
      </c>
      <c r="S801" t="s">
        <v>2013</v>
      </c>
      <c r="T801" t="s">
        <v>1770</v>
      </c>
      <c r="U801">
        <f t="shared" si="129"/>
        <v>5</v>
      </c>
      <c r="V801">
        <f t="shared" si="130"/>
        <v>184</v>
      </c>
      <c r="W801">
        <f t="shared" si="131"/>
        <v>141</v>
      </c>
    </row>
    <row r="802" spans="1:23" x14ac:dyDescent="0.2">
      <c r="A802" t="s">
        <v>2013</v>
      </c>
      <c r="B802" t="s">
        <v>1222</v>
      </c>
      <c r="C802">
        <f t="shared" si="132"/>
        <v>10</v>
      </c>
      <c r="D802">
        <f t="shared" si="133"/>
        <v>187</v>
      </c>
      <c r="E802">
        <f t="shared" si="134"/>
        <v>126</v>
      </c>
      <c r="G802" t="s">
        <v>750</v>
      </c>
      <c r="H802" t="s">
        <v>80</v>
      </c>
      <c r="I802">
        <f t="shared" si="126"/>
        <v>29</v>
      </c>
      <c r="J802">
        <f t="shared" si="127"/>
        <v>424</v>
      </c>
      <c r="K802">
        <f t="shared" si="128"/>
        <v>242</v>
      </c>
      <c r="S802" t="s">
        <v>2013</v>
      </c>
      <c r="T802" t="s">
        <v>1770</v>
      </c>
      <c r="U802">
        <f t="shared" si="129"/>
        <v>5</v>
      </c>
      <c r="V802">
        <f t="shared" si="130"/>
        <v>184</v>
      </c>
      <c r="W802">
        <f t="shared" si="131"/>
        <v>141</v>
      </c>
    </row>
    <row r="803" spans="1:23" x14ac:dyDescent="0.2">
      <c r="A803" t="s">
        <v>2013</v>
      </c>
      <c r="B803" t="s">
        <v>1222</v>
      </c>
      <c r="C803">
        <f t="shared" si="132"/>
        <v>10</v>
      </c>
      <c r="D803">
        <f t="shared" si="133"/>
        <v>187</v>
      </c>
      <c r="E803">
        <f t="shared" si="134"/>
        <v>126</v>
      </c>
      <c r="G803" t="s">
        <v>750</v>
      </c>
      <c r="H803" t="s">
        <v>81</v>
      </c>
      <c r="I803">
        <f t="shared" si="126"/>
        <v>29</v>
      </c>
      <c r="J803">
        <f t="shared" si="127"/>
        <v>425</v>
      </c>
      <c r="K803">
        <f t="shared" si="128"/>
        <v>243</v>
      </c>
      <c r="S803" t="s">
        <v>2013</v>
      </c>
      <c r="T803" t="s">
        <v>781</v>
      </c>
      <c r="U803">
        <f t="shared" si="129"/>
        <v>5</v>
      </c>
      <c r="V803">
        <f t="shared" si="130"/>
        <v>185</v>
      </c>
      <c r="W803">
        <f t="shared" si="131"/>
        <v>142</v>
      </c>
    </row>
    <row r="804" spans="1:23" x14ac:dyDescent="0.2">
      <c r="A804" t="s">
        <v>2013</v>
      </c>
      <c r="B804" t="s">
        <v>1222</v>
      </c>
      <c r="C804">
        <f t="shared" si="132"/>
        <v>10</v>
      </c>
      <c r="D804">
        <f t="shared" si="133"/>
        <v>187</v>
      </c>
      <c r="E804">
        <f t="shared" si="134"/>
        <v>126</v>
      </c>
      <c r="G804" t="s">
        <v>750</v>
      </c>
      <c r="H804" t="s">
        <v>2233</v>
      </c>
      <c r="I804">
        <f t="shared" si="126"/>
        <v>29</v>
      </c>
      <c r="J804">
        <f t="shared" si="127"/>
        <v>426</v>
      </c>
      <c r="K804">
        <f t="shared" si="128"/>
        <v>244</v>
      </c>
      <c r="S804" t="s">
        <v>2013</v>
      </c>
      <c r="T804" t="s">
        <v>781</v>
      </c>
      <c r="U804">
        <f t="shared" si="129"/>
        <v>5</v>
      </c>
      <c r="V804">
        <f t="shared" si="130"/>
        <v>185</v>
      </c>
      <c r="W804">
        <f t="shared" si="131"/>
        <v>142</v>
      </c>
    </row>
    <row r="805" spans="1:23" x14ac:dyDescent="0.2">
      <c r="A805" t="s">
        <v>2013</v>
      </c>
      <c r="B805" t="s">
        <v>1222</v>
      </c>
      <c r="C805">
        <f t="shared" si="132"/>
        <v>10</v>
      </c>
      <c r="D805">
        <f t="shared" si="133"/>
        <v>187</v>
      </c>
      <c r="E805">
        <f t="shared" si="134"/>
        <v>126</v>
      </c>
      <c r="G805" t="s">
        <v>750</v>
      </c>
      <c r="H805" t="s">
        <v>2234</v>
      </c>
      <c r="I805">
        <f t="shared" si="126"/>
        <v>29</v>
      </c>
      <c r="J805">
        <f t="shared" si="127"/>
        <v>427</v>
      </c>
      <c r="K805">
        <f t="shared" si="128"/>
        <v>245</v>
      </c>
      <c r="S805" t="s">
        <v>2013</v>
      </c>
      <c r="T805" t="s">
        <v>781</v>
      </c>
      <c r="U805">
        <f t="shared" si="129"/>
        <v>5</v>
      </c>
      <c r="V805">
        <f t="shared" si="130"/>
        <v>185</v>
      </c>
      <c r="W805">
        <f t="shared" si="131"/>
        <v>142</v>
      </c>
    </row>
    <row r="806" spans="1:23" x14ac:dyDescent="0.2">
      <c r="A806" t="s">
        <v>2013</v>
      </c>
      <c r="B806" t="s">
        <v>1222</v>
      </c>
      <c r="C806">
        <f t="shared" si="132"/>
        <v>10</v>
      </c>
      <c r="D806">
        <f t="shared" si="133"/>
        <v>187</v>
      </c>
      <c r="E806">
        <f t="shared" si="134"/>
        <v>126</v>
      </c>
      <c r="G806" t="s">
        <v>750</v>
      </c>
      <c r="H806" t="s">
        <v>2235</v>
      </c>
      <c r="I806">
        <f t="shared" si="126"/>
        <v>29</v>
      </c>
      <c r="J806">
        <f t="shared" si="127"/>
        <v>428</v>
      </c>
      <c r="K806">
        <f t="shared" si="128"/>
        <v>246</v>
      </c>
      <c r="S806" t="s">
        <v>2013</v>
      </c>
      <c r="T806" t="s">
        <v>781</v>
      </c>
      <c r="U806">
        <f t="shared" si="129"/>
        <v>5</v>
      </c>
      <c r="V806">
        <f t="shared" si="130"/>
        <v>185</v>
      </c>
      <c r="W806">
        <f t="shared" si="131"/>
        <v>142</v>
      </c>
    </row>
    <row r="807" spans="1:23" x14ac:dyDescent="0.2">
      <c r="A807" t="s">
        <v>2013</v>
      </c>
      <c r="B807" t="s">
        <v>353</v>
      </c>
      <c r="C807">
        <f t="shared" si="132"/>
        <v>10</v>
      </c>
      <c r="D807">
        <f t="shared" si="133"/>
        <v>188</v>
      </c>
      <c r="E807">
        <f t="shared" si="134"/>
        <v>127</v>
      </c>
      <c r="G807" t="s">
        <v>750</v>
      </c>
      <c r="H807" t="s">
        <v>2236</v>
      </c>
      <c r="I807">
        <f t="shared" si="126"/>
        <v>29</v>
      </c>
      <c r="J807">
        <f t="shared" si="127"/>
        <v>429</v>
      </c>
      <c r="K807">
        <f t="shared" si="128"/>
        <v>247</v>
      </c>
      <c r="S807" t="s">
        <v>2013</v>
      </c>
      <c r="T807" t="s">
        <v>781</v>
      </c>
      <c r="U807">
        <f t="shared" si="129"/>
        <v>5</v>
      </c>
      <c r="V807">
        <f t="shared" si="130"/>
        <v>185</v>
      </c>
      <c r="W807">
        <f t="shared" si="131"/>
        <v>142</v>
      </c>
    </row>
    <row r="808" spans="1:23" x14ac:dyDescent="0.2">
      <c r="A808" t="s">
        <v>2013</v>
      </c>
      <c r="B808" t="s">
        <v>353</v>
      </c>
      <c r="C808">
        <f t="shared" si="132"/>
        <v>10</v>
      </c>
      <c r="D808">
        <f t="shared" si="133"/>
        <v>188</v>
      </c>
      <c r="E808">
        <f t="shared" si="134"/>
        <v>127</v>
      </c>
      <c r="G808" t="s">
        <v>750</v>
      </c>
      <c r="H808" t="s">
        <v>2237</v>
      </c>
      <c r="I808">
        <f t="shared" si="126"/>
        <v>29</v>
      </c>
      <c r="J808">
        <f t="shared" si="127"/>
        <v>430</v>
      </c>
      <c r="K808">
        <f t="shared" si="128"/>
        <v>248</v>
      </c>
      <c r="S808" t="s">
        <v>2013</v>
      </c>
      <c r="T808" t="s">
        <v>2448</v>
      </c>
      <c r="U808">
        <f t="shared" si="129"/>
        <v>5</v>
      </c>
      <c r="V808">
        <f t="shared" si="130"/>
        <v>186</v>
      </c>
      <c r="W808">
        <f t="shared" si="131"/>
        <v>143</v>
      </c>
    </row>
    <row r="809" spans="1:23" x14ac:dyDescent="0.2">
      <c r="A809" t="s">
        <v>2013</v>
      </c>
      <c r="B809" t="s">
        <v>353</v>
      </c>
      <c r="C809">
        <f t="shared" si="132"/>
        <v>10</v>
      </c>
      <c r="D809">
        <f t="shared" si="133"/>
        <v>188</v>
      </c>
      <c r="E809">
        <f t="shared" si="134"/>
        <v>127</v>
      </c>
      <c r="G809" t="s">
        <v>750</v>
      </c>
      <c r="H809" t="s">
        <v>2238</v>
      </c>
      <c r="I809">
        <f t="shared" si="126"/>
        <v>29</v>
      </c>
      <c r="J809">
        <f t="shared" si="127"/>
        <v>431</v>
      </c>
      <c r="K809">
        <f t="shared" si="128"/>
        <v>249</v>
      </c>
      <c r="S809" t="s">
        <v>2013</v>
      </c>
      <c r="T809" t="s">
        <v>2448</v>
      </c>
      <c r="U809">
        <f t="shared" si="129"/>
        <v>5</v>
      </c>
      <c r="V809">
        <f t="shared" si="130"/>
        <v>186</v>
      </c>
      <c r="W809">
        <f t="shared" si="131"/>
        <v>143</v>
      </c>
    </row>
    <row r="810" spans="1:23" x14ac:dyDescent="0.2">
      <c r="A810" t="s">
        <v>2013</v>
      </c>
      <c r="B810" t="s">
        <v>355</v>
      </c>
      <c r="C810">
        <f t="shared" si="132"/>
        <v>10</v>
      </c>
      <c r="D810">
        <f t="shared" si="133"/>
        <v>189</v>
      </c>
      <c r="E810">
        <f t="shared" si="134"/>
        <v>128</v>
      </c>
      <c r="G810" t="s">
        <v>750</v>
      </c>
      <c r="H810" t="s">
        <v>2239</v>
      </c>
      <c r="I810">
        <f t="shared" si="126"/>
        <v>29</v>
      </c>
      <c r="J810">
        <f t="shared" si="127"/>
        <v>432</v>
      </c>
      <c r="K810">
        <f t="shared" si="128"/>
        <v>250</v>
      </c>
      <c r="S810" t="s">
        <v>2013</v>
      </c>
      <c r="T810" t="s">
        <v>2448</v>
      </c>
      <c r="U810">
        <f t="shared" si="129"/>
        <v>5</v>
      </c>
      <c r="V810">
        <f t="shared" si="130"/>
        <v>186</v>
      </c>
      <c r="W810">
        <f t="shared" si="131"/>
        <v>143</v>
      </c>
    </row>
    <row r="811" spans="1:23" x14ac:dyDescent="0.2">
      <c r="A811" t="s">
        <v>2013</v>
      </c>
      <c r="B811" t="s">
        <v>355</v>
      </c>
      <c r="C811">
        <f t="shared" si="132"/>
        <v>10</v>
      </c>
      <c r="D811">
        <f t="shared" si="133"/>
        <v>189</v>
      </c>
      <c r="E811">
        <f t="shared" si="134"/>
        <v>128</v>
      </c>
      <c r="G811" t="s">
        <v>750</v>
      </c>
      <c r="H811" t="s">
        <v>2240</v>
      </c>
      <c r="I811">
        <f t="shared" si="126"/>
        <v>29</v>
      </c>
      <c r="J811">
        <f t="shared" si="127"/>
        <v>433</v>
      </c>
      <c r="K811">
        <f t="shared" si="128"/>
        <v>251</v>
      </c>
      <c r="S811" t="s">
        <v>2013</v>
      </c>
      <c r="T811" t="s">
        <v>2448</v>
      </c>
      <c r="U811">
        <f t="shared" si="129"/>
        <v>5</v>
      </c>
      <c r="V811">
        <f t="shared" si="130"/>
        <v>186</v>
      </c>
      <c r="W811">
        <f t="shared" si="131"/>
        <v>143</v>
      </c>
    </row>
    <row r="812" spans="1:23" x14ac:dyDescent="0.2">
      <c r="A812" t="s">
        <v>2013</v>
      </c>
      <c r="B812" t="s">
        <v>355</v>
      </c>
      <c r="C812">
        <f t="shared" si="132"/>
        <v>10</v>
      </c>
      <c r="D812">
        <f t="shared" si="133"/>
        <v>189</v>
      </c>
      <c r="E812">
        <f t="shared" si="134"/>
        <v>128</v>
      </c>
      <c r="G812" t="s">
        <v>750</v>
      </c>
      <c r="H812" t="s">
        <v>2241</v>
      </c>
      <c r="I812">
        <f t="shared" si="126"/>
        <v>29</v>
      </c>
      <c r="J812">
        <f t="shared" si="127"/>
        <v>434</v>
      </c>
      <c r="K812">
        <f t="shared" si="128"/>
        <v>252</v>
      </c>
      <c r="S812" t="s">
        <v>2013</v>
      </c>
      <c r="T812" t="s">
        <v>1921</v>
      </c>
      <c r="U812">
        <f t="shared" si="129"/>
        <v>5</v>
      </c>
      <c r="V812">
        <f t="shared" si="130"/>
        <v>187</v>
      </c>
      <c r="W812">
        <f t="shared" si="131"/>
        <v>144</v>
      </c>
    </row>
    <row r="813" spans="1:23" x14ac:dyDescent="0.2">
      <c r="A813" t="s">
        <v>2013</v>
      </c>
      <c r="B813" t="s">
        <v>1163</v>
      </c>
      <c r="C813">
        <f t="shared" si="132"/>
        <v>10</v>
      </c>
      <c r="D813">
        <f t="shared" si="133"/>
        <v>190</v>
      </c>
      <c r="E813">
        <f t="shared" si="134"/>
        <v>129</v>
      </c>
      <c r="G813" t="s">
        <v>750</v>
      </c>
      <c r="H813" t="s">
        <v>2242</v>
      </c>
      <c r="I813">
        <f t="shared" si="126"/>
        <v>29</v>
      </c>
      <c r="J813">
        <f t="shared" si="127"/>
        <v>435</v>
      </c>
      <c r="K813">
        <f t="shared" si="128"/>
        <v>253</v>
      </c>
      <c r="S813" t="s">
        <v>2013</v>
      </c>
      <c r="T813" t="s">
        <v>613</v>
      </c>
      <c r="U813">
        <f t="shared" si="129"/>
        <v>5</v>
      </c>
      <c r="V813">
        <f t="shared" si="130"/>
        <v>188</v>
      </c>
      <c r="W813">
        <f t="shared" si="131"/>
        <v>145</v>
      </c>
    </row>
    <row r="814" spans="1:23" x14ac:dyDescent="0.2">
      <c r="A814" t="s">
        <v>2013</v>
      </c>
      <c r="B814" t="s">
        <v>1163</v>
      </c>
      <c r="C814">
        <f t="shared" si="132"/>
        <v>10</v>
      </c>
      <c r="D814">
        <f t="shared" si="133"/>
        <v>190</v>
      </c>
      <c r="E814">
        <f t="shared" si="134"/>
        <v>129</v>
      </c>
      <c r="G814" t="s">
        <v>750</v>
      </c>
      <c r="H814" t="s">
        <v>2243</v>
      </c>
      <c r="I814">
        <f t="shared" si="126"/>
        <v>29</v>
      </c>
      <c r="J814">
        <f t="shared" si="127"/>
        <v>436</v>
      </c>
      <c r="K814">
        <f t="shared" si="128"/>
        <v>254</v>
      </c>
      <c r="S814" t="s">
        <v>2013</v>
      </c>
      <c r="T814" t="s">
        <v>613</v>
      </c>
      <c r="U814">
        <f t="shared" si="129"/>
        <v>5</v>
      </c>
      <c r="V814">
        <f t="shared" si="130"/>
        <v>188</v>
      </c>
      <c r="W814">
        <f t="shared" si="131"/>
        <v>145</v>
      </c>
    </row>
    <row r="815" spans="1:23" x14ac:dyDescent="0.2">
      <c r="A815" t="s">
        <v>2013</v>
      </c>
      <c r="B815" t="s">
        <v>1163</v>
      </c>
      <c r="C815">
        <f t="shared" si="132"/>
        <v>10</v>
      </c>
      <c r="D815">
        <f t="shared" si="133"/>
        <v>190</v>
      </c>
      <c r="E815">
        <f t="shared" si="134"/>
        <v>129</v>
      </c>
      <c r="G815" t="s">
        <v>750</v>
      </c>
      <c r="H815" t="s">
        <v>2244</v>
      </c>
      <c r="I815">
        <f t="shared" si="126"/>
        <v>29</v>
      </c>
      <c r="J815">
        <f t="shared" si="127"/>
        <v>437</v>
      </c>
      <c r="K815">
        <f t="shared" si="128"/>
        <v>255</v>
      </c>
      <c r="S815" t="s">
        <v>2013</v>
      </c>
      <c r="T815" t="s">
        <v>613</v>
      </c>
      <c r="U815">
        <f t="shared" si="129"/>
        <v>5</v>
      </c>
      <c r="V815">
        <f t="shared" si="130"/>
        <v>188</v>
      </c>
      <c r="W815">
        <f t="shared" si="131"/>
        <v>145</v>
      </c>
    </row>
    <row r="816" spans="1:23" x14ac:dyDescent="0.2">
      <c r="A816" t="s">
        <v>2013</v>
      </c>
      <c r="B816" t="s">
        <v>1163</v>
      </c>
      <c r="C816">
        <f t="shared" si="132"/>
        <v>10</v>
      </c>
      <c r="D816">
        <f t="shared" si="133"/>
        <v>190</v>
      </c>
      <c r="E816">
        <f t="shared" si="134"/>
        <v>129</v>
      </c>
      <c r="G816" t="s">
        <v>750</v>
      </c>
      <c r="H816" t="s">
        <v>2245</v>
      </c>
      <c r="I816">
        <f t="shared" si="126"/>
        <v>29</v>
      </c>
      <c r="J816">
        <f t="shared" si="127"/>
        <v>438</v>
      </c>
      <c r="K816">
        <f t="shared" si="128"/>
        <v>256</v>
      </c>
      <c r="S816" t="s">
        <v>2013</v>
      </c>
      <c r="T816" t="s">
        <v>613</v>
      </c>
      <c r="U816">
        <f t="shared" si="129"/>
        <v>5</v>
      </c>
      <c r="V816">
        <f t="shared" si="130"/>
        <v>188</v>
      </c>
      <c r="W816">
        <f t="shared" si="131"/>
        <v>145</v>
      </c>
    </row>
    <row r="817" spans="1:23" x14ac:dyDescent="0.2">
      <c r="A817" t="s">
        <v>2013</v>
      </c>
      <c r="B817" t="s">
        <v>357</v>
      </c>
      <c r="C817">
        <f t="shared" si="132"/>
        <v>10</v>
      </c>
      <c r="D817">
        <f t="shared" si="133"/>
        <v>191</v>
      </c>
      <c r="E817">
        <f t="shared" si="134"/>
        <v>130</v>
      </c>
      <c r="G817" t="s">
        <v>750</v>
      </c>
      <c r="H817" t="s">
        <v>2246</v>
      </c>
      <c r="I817">
        <f t="shared" si="126"/>
        <v>29</v>
      </c>
      <c r="J817">
        <f t="shared" si="127"/>
        <v>439</v>
      </c>
      <c r="K817">
        <f t="shared" si="128"/>
        <v>257</v>
      </c>
      <c r="S817" t="s">
        <v>2013</v>
      </c>
      <c r="T817" t="s">
        <v>613</v>
      </c>
      <c r="U817">
        <f t="shared" si="129"/>
        <v>5</v>
      </c>
      <c r="V817">
        <f t="shared" si="130"/>
        <v>188</v>
      </c>
      <c r="W817">
        <f t="shared" si="131"/>
        <v>145</v>
      </c>
    </row>
    <row r="818" spans="1:23" x14ac:dyDescent="0.2">
      <c r="A818" t="s">
        <v>2013</v>
      </c>
      <c r="B818" t="s">
        <v>357</v>
      </c>
      <c r="C818">
        <f t="shared" si="132"/>
        <v>10</v>
      </c>
      <c r="D818">
        <f t="shared" si="133"/>
        <v>191</v>
      </c>
      <c r="E818">
        <f t="shared" si="134"/>
        <v>130</v>
      </c>
      <c r="G818" t="s">
        <v>750</v>
      </c>
      <c r="H818" t="s">
        <v>2247</v>
      </c>
      <c r="I818">
        <f t="shared" si="126"/>
        <v>29</v>
      </c>
      <c r="J818">
        <f t="shared" si="127"/>
        <v>440</v>
      </c>
      <c r="K818">
        <f t="shared" si="128"/>
        <v>258</v>
      </c>
      <c r="S818" t="s">
        <v>2013</v>
      </c>
      <c r="T818" t="s">
        <v>613</v>
      </c>
      <c r="U818">
        <f t="shared" si="129"/>
        <v>5</v>
      </c>
      <c r="V818">
        <f t="shared" si="130"/>
        <v>188</v>
      </c>
      <c r="W818">
        <f t="shared" si="131"/>
        <v>145</v>
      </c>
    </row>
    <row r="819" spans="1:23" x14ac:dyDescent="0.2">
      <c r="A819" t="s">
        <v>2013</v>
      </c>
      <c r="B819" t="s">
        <v>357</v>
      </c>
      <c r="C819">
        <f t="shared" si="132"/>
        <v>10</v>
      </c>
      <c r="D819">
        <f t="shared" si="133"/>
        <v>191</v>
      </c>
      <c r="E819">
        <f t="shared" si="134"/>
        <v>130</v>
      </c>
      <c r="G819" t="s">
        <v>750</v>
      </c>
      <c r="H819" t="s">
        <v>2248</v>
      </c>
      <c r="I819">
        <f t="shared" si="126"/>
        <v>29</v>
      </c>
      <c r="J819">
        <f t="shared" si="127"/>
        <v>441</v>
      </c>
      <c r="K819">
        <f t="shared" si="128"/>
        <v>259</v>
      </c>
      <c r="S819" t="s">
        <v>2013</v>
      </c>
      <c r="T819" t="s">
        <v>2450</v>
      </c>
      <c r="U819">
        <f t="shared" si="129"/>
        <v>5</v>
      </c>
      <c r="V819">
        <f t="shared" si="130"/>
        <v>189</v>
      </c>
      <c r="W819">
        <f t="shared" si="131"/>
        <v>146</v>
      </c>
    </row>
    <row r="820" spans="1:23" x14ac:dyDescent="0.2">
      <c r="A820" t="s">
        <v>2013</v>
      </c>
      <c r="B820" t="s">
        <v>357</v>
      </c>
      <c r="C820">
        <f t="shared" si="132"/>
        <v>10</v>
      </c>
      <c r="D820">
        <f t="shared" si="133"/>
        <v>191</v>
      </c>
      <c r="E820">
        <f t="shared" si="134"/>
        <v>130</v>
      </c>
      <c r="G820" t="s">
        <v>750</v>
      </c>
      <c r="H820" t="s">
        <v>2249</v>
      </c>
      <c r="I820">
        <f t="shared" si="126"/>
        <v>29</v>
      </c>
      <c r="J820">
        <f t="shared" si="127"/>
        <v>442</v>
      </c>
      <c r="K820">
        <f t="shared" si="128"/>
        <v>260</v>
      </c>
      <c r="S820" t="s">
        <v>2013</v>
      </c>
      <c r="T820" t="s">
        <v>2450</v>
      </c>
      <c r="U820">
        <f t="shared" si="129"/>
        <v>5</v>
      </c>
      <c r="V820">
        <f t="shared" si="130"/>
        <v>189</v>
      </c>
      <c r="W820">
        <f t="shared" si="131"/>
        <v>146</v>
      </c>
    </row>
    <row r="821" spans="1:23" x14ac:dyDescent="0.2">
      <c r="A821" t="s">
        <v>2013</v>
      </c>
      <c r="B821" t="s">
        <v>1164</v>
      </c>
      <c r="C821">
        <f t="shared" si="132"/>
        <v>10</v>
      </c>
      <c r="D821">
        <f t="shared" si="133"/>
        <v>192</v>
      </c>
      <c r="E821">
        <f t="shared" si="134"/>
        <v>131</v>
      </c>
      <c r="G821" t="s">
        <v>750</v>
      </c>
      <c r="H821" t="s">
        <v>2250</v>
      </c>
      <c r="I821">
        <f t="shared" si="126"/>
        <v>29</v>
      </c>
      <c r="J821">
        <f t="shared" si="127"/>
        <v>443</v>
      </c>
      <c r="K821">
        <f t="shared" si="128"/>
        <v>261</v>
      </c>
      <c r="S821" t="s">
        <v>2013</v>
      </c>
      <c r="T821" t="s">
        <v>2450</v>
      </c>
      <c r="U821">
        <f t="shared" si="129"/>
        <v>5</v>
      </c>
      <c r="V821">
        <f t="shared" si="130"/>
        <v>189</v>
      </c>
      <c r="W821">
        <f t="shared" si="131"/>
        <v>146</v>
      </c>
    </row>
    <row r="822" spans="1:23" x14ac:dyDescent="0.2">
      <c r="A822" t="s">
        <v>2013</v>
      </c>
      <c r="B822" t="s">
        <v>1164</v>
      </c>
      <c r="C822">
        <f t="shared" si="132"/>
        <v>10</v>
      </c>
      <c r="D822">
        <f t="shared" si="133"/>
        <v>192</v>
      </c>
      <c r="E822">
        <f t="shared" si="134"/>
        <v>131</v>
      </c>
      <c r="G822" t="s">
        <v>750</v>
      </c>
      <c r="H822" t="s">
        <v>2251</v>
      </c>
      <c r="I822">
        <f t="shared" si="126"/>
        <v>29</v>
      </c>
      <c r="J822">
        <f t="shared" si="127"/>
        <v>444</v>
      </c>
      <c r="K822">
        <f t="shared" si="128"/>
        <v>262</v>
      </c>
      <c r="S822" t="s">
        <v>2013</v>
      </c>
      <c r="T822" t="s">
        <v>2450</v>
      </c>
      <c r="U822">
        <f t="shared" si="129"/>
        <v>5</v>
      </c>
      <c r="V822">
        <f t="shared" si="130"/>
        <v>189</v>
      </c>
      <c r="W822">
        <f t="shared" si="131"/>
        <v>146</v>
      </c>
    </row>
    <row r="823" spans="1:23" x14ac:dyDescent="0.2">
      <c r="A823" t="s">
        <v>2013</v>
      </c>
      <c r="B823" t="s">
        <v>1164</v>
      </c>
      <c r="C823">
        <f t="shared" si="132"/>
        <v>10</v>
      </c>
      <c r="D823">
        <f t="shared" si="133"/>
        <v>192</v>
      </c>
      <c r="E823">
        <f t="shared" si="134"/>
        <v>131</v>
      </c>
      <c r="G823" t="s">
        <v>750</v>
      </c>
      <c r="H823" t="s">
        <v>2252</v>
      </c>
      <c r="I823">
        <f t="shared" si="126"/>
        <v>29</v>
      </c>
      <c r="J823">
        <f t="shared" si="127"/>
        <v>445</v>
      </c>
      <c r="K823">
        <f t="shared" si="128"/>
        <v>263</v>
      </c>
      <c r="S823" t="s">
        <v>2013</v>
      </c>
      <c r="T823" t="s">
        <v>2450</v>
      </c>
      <c r="U823">
        <f t="shared" si="129"/>
        <v>5</v>
      </c>
      <c r="V823">
        <f t="shared" si="130"/>
        <v>189</v>
      </c>
      <c r="W823">
        <f t="shared" si="131"/>
        <v>146</v>
      </c>
    </row>
    <row r="824" spans="1:23" x14ac:dyDescent="0.2">
      <c r="A824" t="s">
        <v>2013</v>
      </c>
      <c r="B824" t="s">
        <v>1164</v>
      </c>
      <c r="C824">
        <f t="shared" si="132"/>
        <v>10</v>
      </c>
      <c r="D824">
        <f t="shared" si="133"/>
        <v>192</v>
      </c>
      <c r="E824">
        <f t="shared" si="134"/>
        <v>131</v>
      </c>
      <c r="G824" t="s">
        <v>750</v>
      </c>
      <c r="H824" t="s">
        <v>2253</v>
      </c>
      <c r="I824">
        <f t="shared" si="126"/>
        <v>29</v>
      </c>
      <c r="J824">
        <f t="shared" si="127"/>
        <v>446</v>
      </c>
      <c r="K824">
        <f t="shared" si="128"/>
        <v>264</v>
      </c>
      <c r="S824" t="s">
        <v>2013</v>
      </c>
      <c r="T824" t="s">
        <v>1923</v>
      </c>
      <c r="U824">
        <f t="shared" si="129"/>
        <v>5</v>
      </c>
      <c r="V824">
        <f t="shared" si="130"/>
        <v>190</v>
      </c>
      <c r="W824">
        <f t="shared" si="131"/>
        <v>147</v>
      </c>
    </row>
    <row r="825" spans="1:23" x14ac:dyDescent="0.2">
      <c r="A825" t="s">
        <v>2013</v>
      </c>
      <c r="B825" t="s">
        <v>1166</v>
      </c>
      <c r="C825">
        <f t="shared" si="132"/>
        <v>10</v>
      </c>
      <c r="D825">
        <f t="shared" si="133"/>
        <v>193</v>
      </c>
      <c r="E825">
        <f t="shared" si="134"/>
        <v>132</v>
      </c>
      <c r="G825" t="s">
        <v>750</v>
      </c>
      <c r="H825" t="s">
        <v>2254</v>
      </c>
      <c r="I825">
        <f t="shared" si="126"/>
        <v>29</v>
      </c>
      <c r="J825">
        <f t="shared" si="127"/>
        <v>447</v>
      </c>
      <c r="K825">
        <f t="shared" si="128"/>
        <v>265</v>
      </c>
      <c r="S825" t="s">
        <v>2013</v>
      </c>
      <c r="T825" t="s">
        <v>1923</v>
      </c>
      <c r="U825">
        <f t="shared" si="129"/>
        <v>5</v>
      </c>
      <c r="V825">
        <f t="shared" si="130"/>
        <v>190</v>
      </c>
      <c r="W825">
        <f t="shared" si="131"/>
        <v>147</v>
      </c>
    </row>
    <row r="826" spans="1:23" x14ac:dyDescent="0.2">
      <c r="A826" t="s">
        <v>2013</v>
      </c>
      <c r="B826" t="s">
        <v>1166</v>
      </c>
      <c r="C826">
        <f t="shared" si="132"/>
        <v>10</v>
      </c>
      <c r="D826">
        <f t="shared" si="133"/>
        <v>193</v>
      </c>
      <c r="E826">
        <f t="shared" si="134"/>
        <v>132</v>
      </c>
      <c r="G826" t="s">
        <v>750</v>
      </c>
      <c r="H826" t="s">
        <v>2255</v>
      </c>
      <c r="I826">
        <f t="shared" si="126"/>
        <v>29</v>
      </c>
      <c r="J826">
        <f t="shared" si="127"/>
        <v>448</v>
      </c>
      <c r="K826">
        <f t="shared" si="128"/>
        <v>266</v>
      </c>
      <c r="S826" t="s">
        <v>2013</v>
      </c>
      <c r="T826" t="s">
        <v>1923</v>
      </c>
      <c r="U826">
        <f t="shared" si="129"/>
        <v>5</v>
      </c>
      <c r="V826">
        <f t="shared" si="130"/>
        <v>190</v>
      </c>
      <c r="W826">
        <f t="shared" si="131"/>
        <v>147</v>
      </c>
    </row>
    <row r="827" spans="1:23" x14ac:dyDescent="0.2">
      <c r="A827" t="s">
        <v>2013</v>
      </c>
      <c r="B827" t="s">
        <v>1166</v>
      </c>
      <c r="C827">
        <f t="shared" si="132"/>
        <v>10</v>
      </c>
      <c r="D827">
        <f t="shared" si="133"/>
        <v>193</v>
      </c>
      <c r="E827">
        <f t="shared" si="134"/>
        <v>132</v>
      </c>
      <c r="G827" t="s">
        <v>750</v>
      </c>
      <c r="H827" t="s">
        <v>2256</v>
      </c>
      <c r="I827">
        <f t="shared" si="126"/>
        <v>29</v>
      </c>
      <c r="J827">
        <f t="shared" si="127"/>
        <v>449</v>
      </c>
      <c r="K827">
        <f t="shared" si="128"/>
        <v>267</v>
      </c>
      <c r="S827" t="s">
        <v>2013</v>
      </c>
      <c r="T827" t="s">
        <v>1923</v>
      </c>
      <c r="U827">
        <f t="shared" si="129"/>
        <v>5</v>
      </c>
      <c r="V827">
        <f t="shared" si="130"/>
        <v>190</v>
      </c>
      <c r="W827">
        <f t="shared" si="131"/>
        <v>147</v>
      </c>
    </row>
    <row r="828" spans="1:23" x14ac:dyDescent="0.2">
      <c r="A828" t="s">
        <v>2013</v>
      </c>
      <c r="B828" t="s">
        <v>1166</v>
      </c>
      <c r="C828">
        <f t="shared" si="132"/>
        <v>10</v>
      </c>
      <c r="D828">
        <f t="shared" si="133"/>
        <v>193</v>
      </c>
      <c r="E828">
        <f t="shared" si="134"/>
        <v>132</v>
      </c>
      <c r="G828" t="s">
        <v>750</v>
      </c>
      <c r="H828" t="s">
        <v>2257</v>
      </c>
      <c r="I828">
        <f t="shared" si="126"/>
        <v>29</v>
      </c>
      <c r="J828">
        <f t="shared" si="127"/>
        <v>450</v>
      </c>
      <c r="K828">
        <f t="shared" si="128"/>
        <v>268</v>
      </c>
      <c r="S828" t="s">
        <v>2013</v>
      </c>
      <c r="T828" t="s">
        <v>2452</v>
      </c>
      <c r="U828">
        <f t="shared" si="129"/>
        <v>5</v>
      </c>
      <c r="V828">
        <f t="shared" si="130"/>
        <v>191</v>
      </c>
      <c r="W828">
        <f t="shared" si="131"/>
        <v>148</v>
      </c>
    </row>
    <row r="829" spans="1:23" x14ac:dyDescent="0.2">
      <c r="A829" t="s">
        <v>2013</v>
      </c>
      <c r="B829" t="s">
        <v>1166</v>
      </c>
      <c r="C829">
        <f t="shared" si="132"/>
        <v>10</v>
      </c>
      <c r="D829">
        <f t="shared" si="133"/>
        <v>193</v>
      </c>
      <c r="E829">
        <f t="shared" si="134"/>
        <v>132</v>
      </c>
      <c r="G829" t="s">
        <v>750</v>
      </c>
      <c r="H829" t="s">
        <v>2258</v>
      </c>
      <c r="I829">
        <f t="shared" si="126"/>
        <v>29</v>
      </c>
      <c r="J829">
        <f t="shared" si="127"/>
        <v>451</v>
      </c>
      <c r="K829">
        <f t="shared" si="128"/>
        <v>269</v>
      </c>
      <c r="S829" t="s">
        <v>2013</v>
      </c>
      <c r="T829" t="s">
        <v>2452</v>
      </c>
      <c r="U829">
        <f t="shared" si="129"/>
        <v>5</v>
      </c>
      <c r="V829">
        <f t="shared" si="130"/>
        <v>191</v>
      </c>
      <c r="W829">
        <f t="shared" si="131"/>
        <v>148</v>
      </c>
    </row>
    <row r="830" spans="1:23" x14ac:dyDescent="0.2">
      <c r="A830" t="s">
        <v>2013</v>
      </c>
      <c r="B830" t="s">
        <v>1168</v>
      </c>
      <c r="C830">
        <f t="shared" si="132"/>
        <v>10</v>
      </c>
      <c r="D830">
        <f t="shared" si="133"/>
        <v>194</v>
      </c>
      <c r="E830">
        <f t="shared" si="134"/>
        <v>133</v>
      </c>
      <c r="G830" t="s">
        <v>750</v>
      </c>
      <c r="H830" t="s">
        <v>2259</v>
      </c>
      <c r="I830">
        <f t="shared" si="126"/>
        <v>29</v>
      </c>
      <c r="J830">
        <f t="shared" si="127"/>
        <v>452</v>
      </c>
      <c r="K830">
        <f t="shared" si="128"/>
        <v>270</v>
      </c>
      <c r="S830" t="s">
        <v>2013</v>
      </c>
      <c r="T830" t="s">
        <v>2452</v>
      </c>
      <c r="U830">
        <f t="shared" si="129"/>
        <v>5</v>
      </c>
      <c r="V830">
        <f t="shared" si="130"/>
        <v>191</v>
      </c>
      <c r="W830">
        <f t="shared" si="131"/>
        <v>148</v>
      </c>
    </row>
    <row r="831" spans="1:23" x14ac:dyDescent="0.2">
      <c r="A831" t="s">
        <v>2013</v>
      </c>
      <c r="B831" t="s">
        <v>1168</v>
      </c>
      <c r="C831">
        <f t="shared" si="132"/>
        <v>10</v>
      </c>
      <c r="D831">
        <f t="shared" si="133"/>
        <v>194</v>
      </c>
      <c r="E831">
        <f t="shared" si="134"/>
        <v>133</v>
      </c>
      <c r="G831" t="s">
        <v>750</v>
      </c>
      <c r="H831" t="s">
        <v>2260</v>
      </c>
      <c r="I831">
        <f t="shared" si="126"/>
        <v>29</v>
      </c>
      <c r="J831">
        <f t="shared" si="127"/>
        <v>453</v>
      </c>
      <c r="K831">
        <f t="shared" si="128"/>
        <v>271</v>
      </c>
      <c r="S831" t="s">
        <v>2013</v>
      </c>
      <c r="T831" t="s">
        <v>2452</v>
      </c>
      <c r="U831">
        <f t="shared" si="129"/>
        <v>5</v>
      </c>
      <c r="V831">
        <f t="shared" si="130"/>
        <v>191</v>
      </c>
      <c r="W831">
        <f t="shared" si="131"/>
        <v>148</v>
      </c>
    </row>
    <row r="832" spans="1:23" x14ac:dyDescent="0.2">
      <c r="A832" t="s">
        <v>2013</v>
      </c>
      <c r="B832" t="s">
        <v>1168</v>
      </c>
      <c r="C832">
        <f t="shared" si="132"/>
        <v>10</v>
      </c>
      <c r="D832">
        <f t="shared" si="133"/>
        <v>194</v>
      </c>
      <c r="E832">
        <f t="shared" si="134"/>
        <v>133</v>
      </c>
      <c r="G832" t="s">
        <v>750</v>
      </c>
      <c r="H832" t="s">
        <v>2261</v>
      </c>
      <c r="I832">
        <f t="shared" si="126"/>
        <v>29</v>
      </c>
      <c r="J832">
        <f t="shared" si="127"/>
        <v>454</v>
      </c>
      <c r="K832">
        <f t="shared" si="128"/>
        <v>272</v>
      </c>
      <c r="S832" t="s">
        <v>2013</v>
      </c>
      <c r="T832" t="s">
        <v>2452</v>
      </c>
      <c r="U832">
        <f t="shared" si="129"/>
        <v>5</v>
      </c>
      <c r="V832">
        <f t="shared" si="130"/>
        <v>191</v>
      </c>
      <c r="W832">
        <f t="shared" si="131"/>
        <v>148</v>
      </c>
    </row>
    <row r="833" spans="1:23" x14ac:dyDescent="0.2">
      <c r="A833" t="s">
        <v>2013</v>
      </c>
      <c r="B833" t="s">
        <v>1168</v>
      </c>
      <c r="C833">
        <f t="shared" si="132"/>
        <v>10</v>
      </c>
      <c r="D833">
        <f t="shared" si="133"/>
        <v>194</v>
      </c>
      <c r="E833">
        <f t="shared" si="134"/>
        <v>133</v>
      </c>
      <c r="G833" t="s">
        <v>750</v>
      </c>
      <c r="H833" t="s">
        <v>2262</v>
      </c>
      <c r="I833">
        <f t="shared" si="126"/>
        <v>29</v>
      </c>
      <c r="J833">
        <f t="shared" si="127"/>
        <v>455</v>
      </c>
      <c r="K833">
        <f t="shared" si="128"/>
        <v>273</v>
      </c>
      <c r="S833" t="s">
        <v>2013</v>
      </c>
      <c r="T833" t="s">
        <v>2454</v>
      </c>
      <c r="U833">
        <f t="shared" si="129"/>
        <v>5</v>
      </c>
      <c r="V833">
        <f t="shared" si="130"/>
        <v>192</v>
      </c>
      <c r="W833">
        <f t="shared" si="131"/>
        <v>149</v>
      </c>
    </row>
    <row r="834" spans="1:23" x14ac:dyDescent="0.2">
      <c r="A834" t="s">
        <v>2013</v>
      </c>
      <c r="B834" t="s">
        <v>1168</v>
      </c>
      <c r="C834">
        <f t="shared" si="132"/>
        <v>10</v>
      </c>
      <c r="D834">
        <f t="shared" si="133"/>
        <v>194</v>
      </c>
      <c r="E834">
        <f t="shared" si="134"/>
        <v>133</v>
      </c>
      <c r="G834" t="s">
        <v>750</v>
      </c>
      <c r="H834" t="s">
        <v>2263</v>
      </c>
      <c r="I834">
        <f t="shared" si="126"/>
        <v>29</v>
      </c>
      <c r="J834">
        <f t="shared" si="127"/>
        <v>456</v>
      </c>
      <c r="K834">
        <f t="shared" si="128"/>
        <v>274</v>
      </c>
      <c r="S834" t="s">
        <v>2013</v>
      </c>
      <c r="T834" t="s">
        <v>2454</v>
      </c>
      <c r="U834">
        <f t="shared" si="129"/>
        <v>5</v>
      </c>
      <c r="V834">
        <f t="shared" si="130"/>
        <v>192</v>
      </c>
      <c r="W834">
        <f t="shared" si="131"/>
        <v>149</v>
      </c>
    </row>
    <row r="835" spans="1:23" x14ac:dyDescent="0.2">
      <c r="A835" t="s">
        <v>2013</v>
      </c>
      <c r="B835" t="s">
        <v>1765</v>
      </c>
      <c r="C835">
        <f t="shared" si="132"/>
        <v>10</v>
      </c>
      <c r="D835">
        <f t="shared" si="133"/>
        <v>195</v>
      </c>
      <c r="E835">
        <f t="shared" si="134"/>
        <v>134</v>
      </c>
      <c r="G835" t="s">
        <v>750</v>
      </c>
      <c r="H835" t="s">
        <v>2264</v>
      </c>
      <c r="I835">
        <f t="shared" si="126"/>
        <v>29</v>
      </c>
      <c r="J835">
        <f t="shared" si="127"/>
        <v>457</v>
      </c>
      <c r="K835">
        <f t="shared" si="128"/>
        <v>275</v>
      </c>
      <c r="S835" t="s">
        <v>2013</v>
      </c>
      <c r="T835" t="s">
        <v>2454</v>
      </c>
      <c r="U835">
        <f t="shared" si="129"/>
        <v>5</v>
      </c>
      <c r="V835">
        <f t="shared" si="130"/>
        <v>192</v>
      </c>
      <c r="W835">
        <f t="shared" si="131"/>
        <v>149</v>
      </c>
    </row>
    <row r="836" spans="1:23" x14ac:dyDescent="0.2">
      <c r="A836" t="s">
        <v>2013</v>
      </c>
      <c r="B836" t="s">
        <v>1765</v>
      </c>
      <c r="C836">
        <f t="shared" si="132"/>
        <v>10</v>
      </c>
      <c r="D836">
        <f t="shared" si="133"/>
        <v>195</v>
      </c>
      <c r="E836">
        <f t="shared" si="134"/>
        <v>134</v>
      </c>
      <c r="G836" t="s">
        <v>750</v>
      </c>
      <c r="H836" t="s">
        <v>2265</v>
      </c>
      <c r="I836">
        <f t="shared" ref="I836:I899" si="135">IF(G836=G835,I835,I835+1)</f>
        <v>29</v>
      </c>
      <c r="J836">
        <f t="shared" ref="J836:J899" si="136">IF(H836=H835,J835,J835+1)</f>
        <v>458</v>
      </c>
      <c r="K836">
        <f t="shared" ref="K836:K899" si="137">IF(G836=G835,IF(H836=H835,K835,K835+1),1)</f>
        <v>276</v>
      </c>
      <c r="S836" t="s">
        <v>2013</v>
      </c>
      <c r="T836" t="s">
        <v>2454</v>
      </c>
      <c r="U836">
        <f t="shared" ref="U836:U899" si="138">IF(S836=S835,U835,U835+1)</f>
        <v>5</v>
      </c>
      <c r="V836">
        <f t="shared" ref="V836:V899" si="139">IF(T836=T835,V835,V835+1)</f>
        <v>192</v>
      </c>
      <c r="W836">
        <f t="shared" ref="W836:W899" si="140">IF(S836=S835,IF(T836=T835,W835,W835+1),1)</f>
        <v>149</v>
      </c>
    </row>
    <row r="837" spans="1:23" x14ac:dyDescent="0.2">
      <c r="A837" t="s">
        <v>2013</v>
      </c>
      <c r="B837" t="s">
        <v>1765</v>
      </c>
      <c r="C837">
        <f t="shared" ref="C837:C900" si="141">IF(A837=A836,C836,C836+1)</f>
        <v>10</v>
      </c>
      <c r="D837">
        <f t="shared" ref="D837:D900" si="142">IF(B837=B836,D836,D836+1)</f>
        <v>195</v>
      </c>
      <c r="E837">
        <f t="shared" ref="E837:E900" si="143">IF(A837=A836,IF(B837=B836,E836,E836+1),1)</f>
        <v>134</v>
      </c>
      <c r="G837" t="s">
        <v>750</v>
      </c>
      <c r="H837" t="s">
        <v>2266</v>
      </c>
      <c r="I837">
        <f t="shared" si="135"/>
        <v>29</v>
      </c>
      <c r="J837">
        <f t="shared" si="136"/>
        <v>459</v>
      </c>
      <c r="K837">
        <f t="shared" si="137"/>
        <v>277</v>
      </c>
      <c r="S837" t="s">
        <v>2013</v>
      </c>
      <c r="T837" t="s">
        <v>2454</v>
      </c>
      <c r="U837">
        <f t="shared" si="138"/>
        <v>5</v>
      </c>
      <c r="V837">
        <f t="shared" si="139"/>
        <v>192</v>
      </c>
      <c r="W837">
        <f t="shared" si="140"/>
        <v>149</v>
      </c>
    </row>
    <row r="838" spans="1:23" x14ac:dyDescent="0.2">
      <c r="A838" t="s">
        <v>2013</v>
      </c>
      <c r="B838" t="s">
        <v>1765</v>
      </c>
      <c r="C838">
        <f t="shared" si="141"/>
        <v>10</v>
      </c>
      <c r="D838">
        <f t="shared" si="142"/>
        <v>195</v>
      </c>
      <c r="E838">
        <f t="shared" si="143"/>
        <v>134</v>
      </c>
      <c r="G838" t="s">
        <v>750</v>
      </c>
      <c r="H838" t="s">
        <v>2267</v>
      </c>
      <c r="I838">
        <f t="shared" si="135"/>
        <v>29</v>
      </c>
      <c r="J838">
        <f t="shared" si="136"/>
        <v>460</v>
      </c>
      <c r="K838">
        <f t="shared" si="137"/>
        <v>278</v>
      </c>
      <c r="S838" t="s">
        <v>2013</v>
      </c>
      <c r="T838" t="s">
        <v>2454</v>
      </c>
      <c r="U838">
        <f t="shared" si="138"/>
        <v>5</v>
      </c>
      <c r="V838">
        <f t="shared" si="139"/>
        <v>192</v>
      </c>
      <c r="W838">
        <f t="shared" si="140"/>
        <v>149</v>
      </c>
    </row>
    <row r="839" spans="1:23" x14ac:dyDescent="0.2">
      <c r="A839" t="s">
        <v>2013</v>
      </c>
      <c r="B839" t="s">
        <v>315</v>
      </c>
      <c r="C839">
        <f t="shared" si="141"/>
        <v>10</v>
      </c>
      <c r="D839">
        <f t="shared" si="142"/>
        <v>196</v>
      </c>
      <c r="E839">
        <f t="shared" si="143"/>
        <v>135</v>
      </c>
      <c r="G839" t="s">
        <v>750</v>
      </c>
      <c r="H839" t="s">
        <v>2268</v>
      </c>
      <c r="I839">
        <f t="shared" si="135"/>
        <v>29</v>
      </c>
      <c r="J839">
        <f t="shared" si="136"/>
        <v>461</v>
      </c>
      <c r="K839">
        <f t="shared" si="137"/>
        <v>279</v>
      </c>
      <c r="S839" t="s">
        <v>2013</v>
      </c>
      <c r="T839" t="s">
        <v>1926</v>
      </c>
      <c r="U839">
        <f t="shared" si="138"/>
        <v>5</v>
      </c>
      <c r="V839">
        <f t="shared" si="139"/>
        <v>193</v>
      </c>
      <c r="W839">
        <f t="shared" si="140"/>
        <v>150</v>
      </c>
    </row>
    <row r="840" spans="1:23" x14ac:dyDescent="0.2">
      <c r="A840" t="s">
        <v>2013</v>
      </c>
      <c r="B840" t="s">
        <v>315</v>
      </c>
      <c r="C840">
        <f t="shared" si="141"/>
        <v>10</v>
      </c>
      <c r="D840">
        <f t="shared" si="142"/>
        <v>196</v>
      </c>
      <c r="E840">
        <f t="shared" si="143"/>
        <v>135</v>
      </c>
      <c r="G840" t="s">
        <v>750</v>
      </c>
      <c r="H840" t="s">
        <v>2269</v>
      </c>
      <c r="I840">
        <f t="shared" si="135"/>
        <v>29</v>
      </c>
      <c r="J840">
        <f t="shared" si="136"/>
        <v>462</v>
      </c>
      <c r="K840">
        <f t="shared" si="137"/>
        <v>280</v>
      </c>
      <c r="S840" t="s">
        <v>2013</v>
      </c>
      <c r="T840" t="s">
        <v>1926</v>
      </c>
      <c r="U840">
        <f t="shared" si="138"/>
        <v>5</v>
      </c>
      <c r="V840">
        <f t="shared" si="139"/>
        <v>193</v>
      </c>
      <c r="W840">
        <f t="shared" si="140"/>
        <v>150</v>
      </c>
    </row>
    <row r="841" spans="1:23" x14ac:dyDescent="0.2">
      <c r="A841" t="s">
        <v>2013</v>
      </c>
      <c r="B841" t="s">
        <v>186</v>
      </c>
      <c r="C841">
        <f t="shared" si="141"/>
        <v>10</v>
      </c>
      <c r="D841">
        <f t="shared" si="142"/>
        <v>197</v>
      </c>
      <c r="E841">
        <f t="shared" si="143"/>
        <v>136</v>
      </c>
      <c r="G841" t="s">
        <v>750</v>
      </c>
      <c r="H841" t="s">
        <v>2270</v>
      </c>
      <c r="I841">
        <f t="shared" si="135"/>
        <v>29</v>
      </c>
      <c r="J841">
        <f t="shared" si="136"/>
        <v>463</v>
      </c>
      <c r="K841">
        <f t="shared" si="137"/>
        <v>281</v>
      </c>
      <c r="S841" t="s">
        <v>2013</v>
      </c>
      <c r="T841" t="s">
        <v>1926</v>
      </c>
      <c r="U841">
        <f t="shared" si="138"/>
        <v>5</v>
      </c>
      <c r="V841">
        <f t="shared" si="139"/>
        <v>193</v>
      </c>
      <c r="W841">
        <f t="shared" si="140"/>
        <v>150</v>
      </c>
    </row>
    <row r="842" spans="1:23" x14ac:dyDescent="0.2">
      <c r="A842" t="s">
        <v>2013</v>
      </c>
      <c r="B842" t="s">
        <v>186</v>
      </c>
      <c r="C842">
        <f t="shared" si="141"/>
        <v>10</v>
      </c>
      <c r="D842">
        <f t="shared" si="142"/>
        <v>197</v>
      </c>
      <c r="E842">
        <f t="shared" si="143"/>
        <v>136</v>
      </c>
      <c r="G842" t="s">
        <v>750</v>
      </c>
      <c r="H842" t="s">
        <v>2271</v>
      </c>
      <c r="I842">
        <f t="shared" si="135"/>
        <v>29</v>
      </c>
      <c r="J842">
        <f t="shared" si="136"/>
        <v>464</v>
      </c>
      <c r="K842">
        <f t="shared" si="137"/>
        <v>282</v>
      </c>
      <c r="S842" t="s">
        <v>2013</v>
      </c>
      <c r="T842" t="s">
        <v>1926</v>
      </c>
      <c r="U842">
        <f t="shared" si="138"/>
        <v>5</v>
      </c>
      <c r="V842">
        <f t="shared" si="139"/>
        <v>193</v>
      </c>
      <c r="W842">
        <f t="shared" si="140"/>
        <v>150</v>
      </c>
    </row>
    <row r="843" spans="1:23" x14ac:dyDescent="0.2">
      <c r="A843" t="s">
        <v>2013</v>
      </c>
      <c r="B843" t="s">
        <v>186</v>
      </c>
      <c r="C843">
        <f t="shared" si="141"/>
        <v>10</v>
      </c>
      <c r="D843">
        <f t="shared" si="142"/>
        <v>197</v>
      </c>
      <c r="E843">
        <f t="shared" si="143"/>
        <v>136</v>
      </c>
      <c r="G843" t="s">
        <v>750</v>
      </c>
      <c r="H843" t="s">
        <v>2272</v>
      </c>
      <c r="I843">
        <f t="shared" si="135"/>
        <v>29</v>
      </c>
      <c r="J843">
        <f t="shared" si="136"/>
        <v>465</v>
      </c>
      <c r="K843">
        <f t="shared" si="137"/>
        <v>283</v>
      </c>
      <c r="S843" t="s">
        <v>2013</v>
      </c>
      <c r="T843" t="s">
        <v>1929</v>
      </c>
      <c r="U843">
        <f t="shared" si="138"/>
        <v>5</v>
      </c>
      <c r="V843">
        <f t="shared" si="139"/>
        <v>194</v>
      </c>
      <c r="W843">
        <f t="shared" si="140"/>
        <v>151</v>
      </c>
    </row>
    <row r="844" spans="1:23" x14ac:dyDescent="0.2">
      <c r="A844" t="s">
        <v>2013</v>
      </c>
      <c r="B844" t="s">
        <v>186</v>
      </c>
      <c r="C844">
        <f t="shared" si="141"/>
        <v>10</v>
      </c>
      <c r="D844">
        <f t="shared" si="142"/>
        <v>197</v>
      </c>
      <c r="E844">
        <f t="shared" si="143"/>
        <v>136</v>
      </c>
      <c r="G844" t="s">
        <v>750</v>
      </c>
      <c r="H844" t="s">
        <v>2273</v>
      </c>
      <c r="I844">
        <f t="shared" si="135"/>
        <v>29</v>
      </c>
      <c r="J844">
        <f t="shared" si="136"/>
        <v>466</v>
      </c>
      <c r="K844">
        <f t="shared" si="137"/>
        <v>284</v>
      </c>
      <c r="S844" t="s">
        <v>2013</v>
      </c>
      <c r="T844" t="s">
        <v>1929</v>
      </c>
      <c r="U844">
        <f t="shared" si="138"/>
        <v>5</v>
      </c>
      <c r="V844">
        <f t="shared" si="139"/>
        <v>194</v>
      </c>
      <c r="W844">
        <f t="shared" si="140"/>
        <v>151</v>
      </c>
    </row>
    <row r="845" spans="1:23" x14ac:dyDescent="0.2">
      <c r="A845" t="s">
        <v>2013</v>
      </c>
      <c r="B845" t="s">
        <v>186</v>
      </c>
      <c r="C845">
        <f t="shared" si="141"/>
        <v>10</v>
      </c>
      <c r="D845">
        <f t="shared" si="142"/>
        <v>197</v>
      </c>
      <c r="E845">
        <f t="shared" si="143"/>
        <v>136</v>
      </c>
      <c r="G845" t="s">
        <v>750</v>
      </c>
      <c r="H845" t="s">
        <v>2274</v>
      </c>
      <c r="I845">
        <f t="shared" si="135"/>
        <v>29</v>
      </c>
      <c r="J845">
        <f t="shared" si="136"/>
        <v>467</v>
      </c>
      <c r="K845">
        <f t="shared" si="137"/>
        <v>285</v>
      </c>
      <c r="S845" t="s">
        <v>2013</v>
      </c>
      <c r="T845" t="s">
        <v>1929</v>
      </c>
      <c r="U845">
        <f t="shared" si="138"/>
        <v>5</v>
      </c>
      <c r="V845">
        <f t="shared" si="139"/>
        <v>194</v>
      </c>
      <c r="W845">
        <f t="shared" si="140"/>
        <v>151</v>
      </c>
    </row>
    <row r="846" spans="1:23" x14ac:dyDescent="0.2">
      <c r="A846" t="s">
        <v>2013</v>
      </c>
      <c r="B846" t="s">
        <v>186</v>
      </c>
      <c r="C846">
        <f t="shared" si="141"/>
        <v>10</v>
      </c>
      <c r="D846">
        <f t="shared" si="142"/>
        <v>197</v>
      </c>
      <c r="E846">
        <f t="shared" si="143"/>
        <v>136</v>
      </c>
      <c r="G846" t="s">
        <v>750</v>
      </c>
      <c r="H846" t="s">
        <v>2275</v>
      </c>
      <c r="I846">
        <f t="shared" si="135"/>
        <v>29</v>
      </c>
      <c r="J846">
        <f t="shared" si="136"/>
        <v>468</v>
      </c>
      <c r="K846">
        <f t="shared" si="137"/>
        <v>286</v>
      </c>
      <c r="S846" t="s">
        <v>2013</v>
      </c>
      <c r="T846" t="s">
        <v>1931</v>
      </c>
      <c r="U846">
        <f t="shared" si="138"/>
        <v>5</v>
      </c>
      <c r="V846">
        <f t="shared" si="139"/>
        <v>195</v>
      </c>
      <c r="W846">
        <f t="shared" si="140"/>
        <v>152</v>
      </c>
    </row>
    <row r="847" spans="1:23" x14ac:dyDescent="0.2">
      <c r="A847" t="s">
        <v>2013</v>
      </c>
      <c r="B847" t="s">
        <v>189</v>
      </c>
      <c r="C847">
        <f t="shared" si="141"/>
        <v>10</v>
      </c>
      <c r="D847">
        <f t="shared" si="142"/>
        <v>198</v>
      </c>
      <c r="E847">
        <f t="shared" si="143"/>
        <v>137</v>
      </c>
      <c r="G847" t="s">
        <v>750</v>
      </c>
      <c r="H847" t="s">
        <v>2276</v>
      </c>
      <c r="I847">
        <f t="shared" si="135"/>
        <v>29</v>
      </c>
      <c r="J847">
        <f t="shared" si="136"/>
        <v>469</v>
      </c>
      <c r="K847">
        <f t="shared" si="137"/>
        <v>287</v>
      </c>
      <c r="S847" t="s">
        <v>2013</v>
      </c>
      <c r="T847" t="s">
        <v>1931</v>
      </c>
      <c r="U847">
        <f t="shared" si="138"/>
        <v>5</v>
      </c>
      <c r="V847">
        <f t="shared" si="139"/>
        <v>195</v>
      </c>
      <c r="W847">
        <f t="shared" si="140"/>
        <v>152</v>
      </c>
    </row>
    <row r="848" spans="1:23" x14ac:dyDescent="0.2">
      <c r="A848" t="s">
        <v>2013</v>
      </c>
      <c r="B848" t="s">
        <v>189</v>
      </c>
      <c r="C848">
        <f t="shared" si="141"/>
        <v>10</v>
      </c>
      <c r="D848">
        <f t="shared" si="142"/>
        <v>198</v>
      </c>
      <c r="E848">
        <f t="shared" si="143"/>
        <v>137</v>
      </c>
      <c r="G848" t="s">
        <v>750</v>
      </c>
      <c r="H848" t="s">
        <v>2277</v>
      </c>
      <c r="I848">
        <f t="shared" si="135"/>
        <v>29</v>
      </c>
      <c r="J848">
        <f t="shared" si="136"/>
        <v>470</v>
      </c>
      <c r="K848">
        <f t="shared" si="137"/>
        <v>288</v>
      </c>
      <c r="S848" t="s">
        <v>2013</v>
      </c>
      <c r="T848" t="s">
        <v>1931</v>
      </c>
      <c r="U848">
        <f t="shared" si="138"/>
        <v>5</v>
      </c>
      <c r="V848">
        <f t="shared" si="139"/>
        <v>195</v>
      </c>
      <c r="W848">
        <f t="shared" si="140"/>
        <v>152</v>
      </c>
    </row>
    <row r="849" spans="1:23" x14ac:dyDescent="0.2">
      <c r="A849" t="s">
        <v>2013</v>
      </c>
      <c r="B849" t="s">
        <v>1768</v>
      </c>
      <c r="C849">
        <f t="shared" si="141"/>
        <v>10</v>
      </c>
      <c r="D849">
        <f t="shared" si="142"/>
        <v>199</v>
      </c>
      <c r="E849">
        <f t="shared" si="143"/>
        <v>138</v>
      </c>
      <c r="G849" t="s">
        <v>750</v>
      </c>
      <c r="H849" t="s">
        <v>2278</v>
      </c>
      <c r="I849">
        <f t="shared" si="135"/>
        <v>29</v>
      </c>
      <c r="J849">
        <f t="shared" si="136"/>
        <v>471</v>
      </c>
      <c r="K849">
        <f t="shared" si="137"/>
        <v>289</v>
      </c>
      <c r="S849" t="s">
        <v>2013</v>
      </c>
      <c r="T849" t="s">
        <v>1931</v>
      </c>
      <c r="U849">
        <f t="shared" si="138"/>
        <v>5</v>
      </c>
      <c r="V849">
        <f t="shared" si="139"/>
        <v>195</v>
      </c>
      <c r="W849">
        <f t="shared" si="140"/>
        <v>152</v>
      </c>
    </row>
    <row r="850" spans="1:23" x14ac:dyDescent="0.2">
      <c r="A850" t="s">
        <v>2013</v>
      </c>
      <c r="B850" t="s">
        <v>1768</v>
      </c>
      <c r="C850">
        <f t="shared" si="141"/>
        <v>10</v>
      </c>
      <c r="D850">
        <f t="shared" si="142"/>
        <v>199</v>
      </c>
      <c r="E850">
        <f t="shared" si="143"/>
        <v>138</v>
      </c>
      <c r="G850" t="s">
        <v>750</v>
      </c>
      <c r="H850" t="s">
        <v>2279</v>
      </c>
      <c r="I850">
        <f t="shared" si="135"/>
        <v>29</v>
      </c>
      <c r="J850">
        <f t="shared" si="136"/>
        <v>472</v>
      </c>
      <c r="K850">
        <f t="shared" si="137"/>
        <v>290</v>
      </c>
      <c r="S850" t="s">
        <v>2013</v>
      </c>
      <c r="T850" t="s">
        <v>1931</v>
      </c>
      <c r="U850">
        <f t="shared" si="138"/>
        <v>5</v>
      </c>
      <c r="V850">
        <f t="shared" si="139"/>
        <v>195</v>
      </c>
      <c r="W850">
        <f t="shared" si="140"/>
        <v>152</v>
      </c>
    </row>
    <row r="851" spans="1:23" x14ac:dyDescent="0.2">
      <c r="A851" t="s">
        <v>2013</v>
      </c>
      <c r="B851" t="s">
        <v>1768</v>
      </c>
      <c r="C851">
        <f t="shared" si="141"/>
        <v>10</v>
      </c>
      <c r="D851">
        <f t="shared" si="142"/>
        <v>199</v>
      </c>
      <c r="E851">
        <f t="shared" si="143"/>
        <v>138</v>
      </c>
      <c r="G851" t="s">
        <v>750</v>
      </c>
      <c r="H851" t="s">
        <v>2280</v>
      </c>
      <c r="I851">
        <f t="shared" si="135"/>
        <v>29</v>
      </c>
      <c r="J851">
        <f t="shared" si="136"/>
        <v>473</v>
      </c>
      <c r="K851">
        <f t="shared" si="137"/>
        <v>291</v>
      </c>
      <c r="S851" t="s">
        <v>2013</v>
      </c>
      <c r="T851" t="s">
        <v>2459</v>
      </c>
      <c r="U851">
        <f t="shared" si="138"/>
        <v>5</v>
      </c>
      <c r="V851">
        <f t="shared" si="139"/>
        <v>196</v>
      </c>
      <c r="W851">
        <f t="shared" si="140"/>
        <v>153</v>
      </c>
    </row>
    <row r="852" spans="1:23" x14ac:dyDescent="0.2">
      <c r="A852" t="s">
        <v>2013</v>
      </c>
      <c r="B852" t="s">
        <v>1768</v>
      </c>
      <c r="C852">
        <f t="shared" si="141"/>
        <v>10</v>
      </c>
      <c r="D852">
        <f t="shared" si="142"/>
        <v>199</v>
      </c>
      <c r="E852">
        <f t="shared" si="143"/>
        <v>138</v>
      </c>
      <c r="G852" t="s">
        <v>750</v>
      </c>
      <c r="H852" t="s">
        <v>2281</v>
      </c>
      <c r="I852">
        <f t="shared" si="135"/>
        <v>29</v>
      </c>
      <c r="J852">
        <f t="shared" si="136"/>
        <v>474</v>
      </c>
      <c r="K852">
        <f t="shared" si="137"/>
        <v>292</v>
      </c>
      <c r="S852" t="s">
        <v>2013</v>
      </c>
      <c r="T852" t="s">
        <v>2459</v>
      </c>
      <c r="U852">
        <f t="shared" si="138"/>
        <v>5</v>
      </c>
      <c r="V852">
        <f t="shared" si="139"/>
        <v>196</v>
      </c>
      <c r="W852">
        <f t="shared" si="140"/>
        <v>153</v>
      </c>
    </row>
    <row r="853" spans="1:23" x14ac:dyDescent="0.2">
      <c r="A853" t="s">
        <v>2013</v>
      </c>
      <c r="B853" t="s">
        <v>1919</v>
      </c>
      <c r="C853">
        <f t="shared" si="141"/>
        <v>10</v>
      </c>
      <c r="D853">
        <f t="shared" si="142"/>
        <v>200</v>
      </c>
      <c r="E853">
        <f t="shared" si="143"/>
        <v>139</v>
      </c>
      <c r="G853" t="s">
        <v>750</v>
      </c>
      <c r="H853" t="s">
        <v>2282</v>
      </c>
      <c r="I853">
        <f t="shared" si="135"/>
        <v>29</v>
      </c>
      <c r="J853">
        <f t="shared" si="136"/>
        <v>475</v>
      </c>
      <c r="K853">
        <f t="shared" si="137"/>
        <v>293</v>
      </c>
      <c r="S853" t="s">
        <v>2013</v>
      </c>
      <c r="T853" t="s">
        <v>2459</v>
      </c>
      <c r="U853">
        <f t="shared" si="138"/>
        <v>5</v>
      </c>
      <c r="V853">
        <f t="shared" si="139"/>
        <v>196</v>
      </c>
      <c r="W853">
        <f t="shared" si="140"/>
        <v>153</v>
      </c>
    </row>
    <row r="854" spans="1:23" x14ac:dyDescent="0.2">
      <c r="A854" t="s">
        <v>2013</v>
      </c>
      <c r="B854" t="s">
        <v>1919</v>
      </c>
      <c r="C854">
        <f t="shared" si="141"/>
        <v>10</v>
      </c>
      <c r="D854">
        <f t="shared" si="142"/>
        <v>200</v>
      </c>
      <c r="E854">
        <f t="shared" si="143"/>
        <v>139</v>
      </c>
      <c r="G854" t="s">
        <v>750</v>
      </c>
      <c r="H854" t="s">
        <v>2283</v>
      </c>
      <c r="I854">
        <f t="shared" si="135"/>
        <v>29</v>
      </c>
      <c r="J854">
        <f t="shared" si="136"/>
        <v>476</v>
      </c>
      <c r="K854">
        <f t="shared" si="137"/>
        <v>294</v>
      </c>
      <c r="S854" t="s">
        <v>2013</v>
      </c>
      <c r="T854" t="s">
        <v>2459</v>
      </c>
      <c r="U854">
        <f t="shared" si="138"/>
        <v>5</v>
      </c>
      <c r="V854">
        <f t="shared" si="139"/>
        <v>196</v>
      </c>
      <c r="W854">
        <f t="shared" si="140"/>
        <v>153</v>
      </c>
    </row>
    <row r="855" spans="1:23" x14ac:dyDescent="0.2">
      <c r="A855" t="s">
        <v>2013</v>
      </c>
      <c r="B855" t="s">
        <v>1919</v>
      </c>
      <c r="C855">
        <f t="shared" si="141"/>
        <v>10</v>
      </c>
      <c r="D855">
        <f t="shared" si="142"/>
        <v>200</v>
      </c>
      <c r="E855">
        <f t="shared" si="143"/>
        <v>139</v>
      </c>
      <c r="G855" t="s">
        <v>750</v>
      </c>
      <c r="H855" t="s">
        <v>2284</v>
      </c>
      <c r="I855">
        <f t="shared" si="135"/>
        <v>29</v>
      </c>
      <c r="J855">
        <f t="shared" si="136"/>
        <v>477</v>
      </c>
      <c r="K855">
        <f t="shared" si="137"/>
        <v>295</v>
      </c>
      <c r="S855" t="s">
        <v>2013</v>
      </c>
      <c r="T855" t="s">
        <v>2459</v>
      </c>
      <c r="U855">
        <f t="shared" si="138"/>
        <v>5</v>
      </c>
      <c r="V855">
        <f t="shared" si="139"/>
        <v>196</v>
      </c>
      <c r="W855">
        <f t="shared" si="140"/>
        <v>153</v>
      </c>
    </row>
    <row r="856" spans="1:23" x14ac:dyDescent="0.2">
      <c r="A856" t="s">
        <v>2013</v>
      </c>
      <c r="B856" t="s">
        <v>1920</v>
      </c>
      <c r="C856">
        <f t="shared" si="141"/>
        <v>10</v>
      </c>
      <c r="D856">
        <f t="shared" si="142"/>
        <v>201</v>
      </c>
      <c r="E856">
        <f t="shared" si="143"/>
        <v>140</v>
      </c>
      <c r="G856" t="s">
        <v>750</v>
      </c>
      <c r="H856" t="s">
        <v>2285</v>
      </c>
      <c r="I856">
        <f t="shared" si="135"/>
        <v>29</v>
      </c>
      <c r="J856">
        <f t="shared" si="136"/>
        <v>478</v>
      </c>
      <c r="K856">
        <f t="shared" si="137"/>
        <v>296</v>
      </c>
      <c r="S856" t="s">
        <v>2013</v>
      </c>
      <c r="T856" t="s">
        <v>1932</v>
      </c>
      <c r="U856">
        <f t="shared" si="138"/>
        <v>5</v>
      </c>
      <c r="V856">
        <f t="shared" si="139"/>
        <v>197</v>
      </c>
      <c r="W856">
        <f t="shared" si="140"/>
        <v>154</v>
      </c>
    </row>
    <row r="857" spans="1:23" x14ac:dyDescent="0.2">
      <c r="A857" t="s">
        <v>2013</v>
      </c>
      <c r="B857" t="s">
        <v>1920</v>
      </c>
      <c r="C857">
        <f t="shared" si="141"/>
        <v>10</v>
      </c>
      <c r="D857">
        <f t="shared" si="142"/>
        <v>201</v>
      </c>
      <c r="E857">
        <f t="shared" si="143"/>
        <v>140</v>
      </c>
      <c r="G857" t="s">
        <v>750</v>
      </c>
      <c r="H857" t="s">
        <v>2286</v>
      </c>
      <c r="I857">
        <f t="shared" si="135"/>
        <v>29</v>
      </c>
      <c r="J857">
        <f t="shared" si="136"/>
        <v>479</v>
      </c>
      <c r="K857">
        <f t="shared" si="137"/>
        <v>297</v>
      </c>
      <c r="S857" t="s">
        <v>2013</v>
      </c>
      <c r="T857" t="s">
        <v>1932</v>
      </c>
      <c r="U857">
        <f t="shared" si="138"/>
        <v>5</v>
      </c>
      <c r="V857">
        <f t="shared" si="139"/>
        <v>197</v>
      </c>
      <c r="W857">
        <f t="shared" si="140"/>
        <v>154</v>
      </c>
    </row>
    <row r="858" spans="1:23" x14ac:dyDescent="0.2">
      <c r="A858" t="s">
        <v>2013</v>
      </c>
      <c r="B858" t="s">
        <v>1920</v>
      </c>
      <c r="C858">
        <f t="shared" si="141"/>
        <v>10</v>
      </c>
      <c r="D858">
        <f t="shared" si="142"/>
        <v>201</v>
      </c>
      <c r="E858">
        <f t="shared" si="143"/>
        <v>140</v>
      </c>
      <c r="G858" t="s">
        <v>750</v>
      </c>
      <c r="H858" t="s">
        <v>2287</v>
      </c>
      <c r="I858">
        <f t="shared" si="135"/>
        <v>29</v>
      </c>
      <c r="J858">
        <f t="shared" si="136"/>
        <v>480</v>
      </c>
      <c r="K858">
        <f t="shared" si="137"/>
        <v>298</v>
      </c>
      <c r="S858" t="s">
        <v>2013</v>
      </c>
      <c r="T858" t="s">
        <v>1932</v>
      </c>
      <c r="U858">
        <f t="shared" si="138"/>
        <v>5</v>
      </c>
      <c r="V858">
        <f t="shared" si="139"/>
        <v>197</v>
      </c>
      <c r="W858">
        <f t="shared" si="140"/>
        <v>154</v>
      </c>
    </row>
    <row r="859" spans="1:23" x14ac:dyDescent="0.2">
      <c r="A859" t="s">
        <v>2013</v>
      </c>
      <c r="B859" t="s">
        <v>1920</v>
      </c>
      <c r="C859">
        <f t="shared" si="141"/>
        <v>10</v>
      </c>
      <c r="D859">
        <f t="shared" si="142"/>
        <v>201</v>
      </c>
      <c r="E859">
        <f t="shared" si="143"/>
        <v>140</v>
      </c>
      <c r="G859" t="s">
        <v>750</v>
      </c>
      <c r="H859" t="s">
        <v>2288</v>
      </c>
      <c r="I859">
        <f t="shared" si="135"/>
        <v>29</v>
      </c>
      <c r="J859">
        <f t="shared" si="136"/>
        <v>481</v>
      </c>
      <c r="K859">
        <f t="shared" si="137"/>
        <v>299</v>
      </c>
      <c r="S859" t="s">
        <v>2013</v>
      </c>
      <c r="T859" t="s">
        <v>1932</v>
      </c>
      <c r="U859">
        <f t="shared" si="138"/>
        <v>5</v>
      </c>
      <c r="V859">
        <f t="shared" si="139"/>
        <v>197</v>
      </c>
      <c r="W859">
        <f t="shared" si="140"/>
        <v>154</v>
      </c>
    </row>
    <row r="860" spans="1:23" x14ac:dyDescent="0.2">
      <c r="A860" t="s">
        <v>2013</v>
      </c>
      <c r="B860" t="s">
        <v>1770</v>
      </c>
      <c r="C860">
        <f t="shared" si="141"/>
        <v>10</v>
      </c>
      <c r="D860">
        <f t="shared" si="142"/>
        <v>202</v>
      </c>
      <c r="E860">
        <f t="shared" si="143"/>
        <v>141</v>
      </c>
      <c r="G860" t="s">
        <v>750</v>
      </c>
      <c r="H860" t="s">
        <v>2289</v>
      </c>
      <c r="I860">
        <f t="shared" si="135"/>
        <v>29</v>
      </c>
      <c r="J860">
        <f t="shared" si="136"/>
        <v>482</v>
      </c>
      <c r="K860">
        <f t="shared" si="137"/>
        <v>300</v>
      </c>
      <c r="S860" t="s">
        <v>2013</v>
      </c>
      <c r="T860" t="s">
        <v>1934</v>
      </c>
      <c r="U860">
        <f t="shared" si="138"/>
        <v>5</v>
      </c>
      <c r="V860">
        <f t="shared" si="139"/>
        <v>198</v>
      </c>
      <c r="W860">
        <f t="shared" si="140"/>
        <v>155</v>
      </c>
    </row>
    <row r="861" spans="1:23" x14ac:dyDescent="0.2">
      <c r="A861" t="s">
        <v>2013</v>
      </c>
      <c r="B861" t="s">
        <v>1770</v>
      </c>
      <c r="C861">
        <f t="shared" si="141"/>
        <v>10</v>
      </c>
      <c r="D861">
        <f t="shared" si="142"/>
        <v>202</v>
      </c>
      <c r="E861">
        <f t="shared" si="143"/>
        <v>141</v>
      </c>
      <c r="G861" t="s">
        <v>750</v>
      </c>
      <c r="H861" t="s">
        <v>2290</v>
      </c>
      <c r="I861">
        <f t="shared" si="135"/>
        <v>29</v>
      </c>
      <c r="J861">
        <f t="shared" si="136"/>
        <v>483</v>
      </c>
      <c r="K861">
        <f t="shared" si="137"/>
        <v>301</v>
      </c>
      <c r="S861" t="s">
        <v>2013</v>
      </c>
      <c r="T861" t="s">
        <v>1934</v>
      </c>
      <c r="U861">
        <f t="shared" si="138"/>
        <v>5</v>
      </c>
      <c r="V861">
        <f t="shared" si="139"/>
        <v>198</v>
      </c>
      <c r="W861">
        <f t="shared" si="140"/>
        <v>155</v>
      </c>
    </row>
    <row r="862" spans="1:23" x14ac:dyDescent="0.2">
      <c r="A862" t="s">
        <v>2013</v>
      </c>
      <c r="B862" t="s">
        <v>1770</v>
      </c>
      <c r="C862">
        <f t="shared" si="141"/>
        <v>10</v>
      </c>
      <c r="D862">
        <f t="shared" si="142"/>
        <v>202</v>
      </c>
      <c r="E862">
        <f t="shared" si="143"/>
        <v>141</v>
      </c>
      <c r="G862" t="s">
        <v>750</v>
      </c>
      <c r="H862" t="s">
        <v>2291</v>
      </c>
      <c r="I862">
        <f t="shared" si="135"/>
        <v>29</v>
      </c>
      <c r="J862">
        <f t="shared" si="136"/>
        <v>484</v>
      </c>
      <c r="K862">
        <f t="shared" si="137"/>
        <v>302</v>
      </c>
      <c r="S862" t="s">
        <v>2013</v>
      </c>
      <c r="T862" t="s">
        <v>611</v>
      </c>
      <c r="U862">
        <f t="shared" si="138"/>
        <v>5</v>
      </c>
      <c r="V862">
        <f t="shared" si="139"/>
        <v>199</v>
      </c>
      <c r="W862">
        <f t="shared" si="140"/>
        <v>156</v>
      </c>
    </row>
    <row r="863" spans="1:23" x14ac:dyDescent="0.2">
      <c r="A863" t="s">
        <v>2013</v>
      </c>
      <c r="B863" t="s">
        <v>1770</v>
      </c>
      <c r="C863">
        <f t="shared" si="141"/>
        <v>10</v>
      </c>
      <c r="D863">
        <f t="shared" si="142"/>
        <v>202</v>
      </c>
      <c r="E863">
        <f t="shared" si="143"/>
        <v>141</v>
      </c>
      <c r="G863" t="s">
        <v>750</v>
      </c>
      <c r="H863" t="s">
        <v>2292</v>
      </c>
      <c r="I863">
        <f t="shared" si="135"/>
        <v>29</v>
      </c>
      <c r="J863">
        <f t="shared" si="136"/>
        <v>485</v>
      </c>
      <c r="K863">
        <f t="shared" si="137"/>
        <v>303</v>
      </c>
      <c r="S863" t="s">
        <v>2013</v>
      </c>
      <c r="T863" t="s">
        <v>611</v>
      </c>
      <c r="U863">
        <f t="shared" si="138"/>
        <v>5</v>
      </c>
      <c r="V863">
        <f t="shared" si="139"/>
        <v>199</v>
      </c>
      <c r="W863">
        <f t="shared" si="140"/>
        <v>156</v>
      </c>
    </row>
    <row r="864" spans="1:23" x14ac:dyDescent="0.2">
      <c r="A864" t="s">
        <v>2013</v>
      </c>
      <c r="B864" t="s">
        <v>781</v>
      </c>
      <c r="C864">
        <f t="shared" si="141"/>
        <v>10</v>
      </c>
      <c r="D864">
        <f t="shared" si="142"/>
        <v>203</v>
      </c>
      <c r="E864">
        <f t="shared" si="143"/>
        <v>142</v>
      </c>
      <c r="G864" t="s">
        <v>750</v>
      </c>
      <c r="H864" t="s">
        <v>2293</v>
      </c>
      <c r="I864">
        <f t="shared" si="135"/>
        <v>29</v>
      </c>
      <c r="J864">
        <f t="shared" si="136"/>
        <v>486</v>
      </c>
      <c r="K864">
        <f t="shared" si="137"/>
        <v>304</v>
      </c>
      <c r="S864" t="s">
        <v>2013</v>
      </c>
      <c r="T864" t="s">
        <v>611</v>
      </c>
      <c r="U864">
        <f t="shared" si="138"/>
        <v>5</v>
      </c>
      <c r="V864">
        <f t="shared" si="139"/>
        <v>199</v>
      </c>
      <c r="W864">
        <f t="shared" si="140"/>
        <v>156</v>
      </c>
    </row>
    <row r="865" spans="1:23" x14ac:dyDescent="0.2">
      <c r="A865" t="s">
        <v>2013</v>
      </c>
      <c r="B865" t="s">
        <v>781</v>
      </c>
      <c r="C865">
        <f t="shared" si="141"/>
        <v>10</v>
      </c>
      <c r="D865">
        <f t="shared" si="142"/>
        <v>203</v>
      </c>
      <c r="E865">
        <f t="shared" si="143"/>
        <v>142</v>
      </c>
      <c r="G865" t="s">
        <v>750</v>
      </c>
      <c r="H865" t="s">
        <v>2294</v>
      </c>
      <c r="I865">
        <f t="shared" si="135"/>
        <v>29</v>
      </c>
      <c r="J865">
        <f t="shared" si="136"/>
        <v>487</v>
      </c>
      <c r="K865">
        <f t="shared" si="137"/>
        <v>305</v>
      </c>
      <c r="S865" t="s">
        <v>2013</v>
      </c>
      <c r="T865" t="s">
        <v>611</v>
      </c>
      <c r="U865">
        <f t="shared" si="138"/>
        <v>5</v>
      </c>
      <c r="V865">
        <f t="shared" si="139"/>
        <v>199</v>
      </c>
      <c r="W865">
        <f t="shared" si="140"/>
        <v>156</v>
      </c>
    </row>
    <row r="866" spans="1:23" x14ac:dyDescent="0.2">
      <c r="A866" t="s">
        <v>2013</v>
      </c>
      <c r="B866" t="s">
        <v>781</v>
      </c>
      <c r="C866">
        <f t="shared" si="141"/>
        <v>10</v>
      </c>
      <c r="D866">
        <f t="shared" si="142"/>
        <v>203</v>
      </c>
      <c r="E866">
        <f t="shared" si="143"/>
        <v>142</v>
      </c>
      <c r="G866" t="s">
        <v>750</v>
      </c>
      <c r="H866" t="s">
        <v>2295</v>
      </c>
      <c r="I866">
        <f t="shared" si="135"/>
        <v>29</v>
      </c>
      <c r="J866">
        <f t="shared" si="136"/>
        <v>488</v>
      </c>
      <c r="K866">
        <f t="shared" si="137"/>
        <v>306</v>
      </c>
      <c r="S866" t="s">
        <v>2013</v>
      </c>
      <c r="T866" t="s">
        <v>611</v>
      </c>
      <c r="U866">
        <f t="shared" si="138"/>
        <v>5</v>
      </c>
      <c r="V866">
        <f t="shared" si="139"/>
        <v>199</v>
      </c>
      <c r="W866">
        <f t="shared" si="140"/>
        <v>156</v>
      </c>
    </row>
    <row r="867" spans="1:23" x14ac:dyDescent="0.2">
      <c r="A867" t="s">
        <v>2013</v>
      </c>
      <c r="B867" t="s">
        <v>781</v>
      </c>
      <c r="C867">
        <f t="shared" si="141"/>
        <v>10</v>
      </c>
      <c r="D867">
        <f t="shared" si="142"/>
        <v>203</v>
      </c>
      <c r="E867">
        <f t="shared" si="143"/>
        <v>142</v>
      </c>
      <c r="G867" t="s">
        <v>750</v>
      </c>
      <c r="H867" t="s">
        <v>2296</v>
      </c>
      <c r="I867">
        <f t="shared" si="135"/>
        <v>29</v>
      </c>
      <c r="J867">
        <f t="shared" si="136"/>
        <v>489</v>
      </c>
      <c r="K867">
        <f t="shared" si="137"/>
        <v>307</v>
      </c>
      <c r="S867" t="s">
        <v>2013</v>
      </c>
      <c r="T867" t="s">
        <v>611</v>
      </c>
      <c r="U867">
        <f t="shared" si="138"/>
        <v>5</v>
      </c>
      <c r="V867">
        <f t="shared" si="139"/>
        <v>199</v>
      </c>
      <c r="W867">
        <f t="shared" si="140"/>
        <v>156</v>
      </c>
    </row>
    <row r="868" spans="1:23" x14ac:dyDescent="0.2">
      <c r="A868" t="s">
        <v>2013</v>
      </c>
      <c r="B868" t="s">
        <v>781</v>
      </c>
      <c r="C868">
        <f t="shared" si="141"/>
        <v>10</v>
      </c>
      <c r="D868">
        <f t="shared" si="142"/>
        <v>203</v>
      </c>
      <c r="E868">
        <f t="shared" si="143"/>
        <v>142</v>
      </c>
      <c r="G868" t="s">
        <v>750</v>
      </c>
      <c r="H868" t="s">
        <v>2297</v>
      </c>
      <c r="I868">
        <f t="shared" si="135"/>
        <v>29</v>
      </c>
      <c r="J868">
        <f t="shared" si="136"/>
        <v>490</v>
      </c>
      <c r="K868">
        <f t="shared" si="137"/>
        <v>308</v>
      </c>
      <c r="S868" t="s">
        <v>2013</v>
      </c>
      <c r="T868" t="s">
        <v>332</v>
      </c>
      <c r="U868">
        <f t="shared" si="138"/>
        <v>5</v>
      </c>
      <c r="V868">
        <f t="shared" si="139"/>
        <v>200</v>
      </c>
      <c r="W868">
        <f t="shared" si="140"/>
        <v>157</v>
      </c>
    </row>
    <row r="869" spans="1:23" x14ac:dyDescent="0.2">
      <c r="A869" t="s">
        <v>2013</v>
      </c>
      <c r="B869" t="s">
        <v>2448</v>
      </c>
      <c r="C869">
        <f t="shared" si="141"/>
        <v>10</v>
      </c>
      <c r="D869">
        <f t="shared" si="142"/>
        <v>204</v>
      </c>
      <c r="E869">
        <f t="shared" si="143"/>
        <v>143</v>
      </c>
      <c r="G869" t="s">
        <v>750</v>
      </c>
      <c r="H869" t="s">
        <v>2298</v>
      </c>
      <c r="I869">
        <f t="shared" si="135"/>
        <v>29</v>
      </c>
      <c r="J869">
        <f t="shared" si="136"/>
        <v>491</v>
      </c>
      <c r="K869">
        <f t="shared" si="137"/>
        <v>309</v>
      </c>
      <c r="S869" t="s">
        <v>2013</v>
      </c>
      <c r="T869" t="s">
        <v>332</v>
      </c>
      <c r="U869">
        <f t="shared" si="138"/>
        <v>5</v>
      </c>
      <c r="V869">
        <f t="shared" si="139"/>
        <v>200</v>
      </c>
      <c r="W869">
        <f t="shared" si="140"/>
        <v>157</v>
      </c>
    </row>
    <row r="870" spans="1:23" x14ac:dyDescent="0.2">
      <c r="A870" t="s">
        <v>2013</v>
      </c>
      <c r="B870" t="s">
        <v>2448</v>
      </c>
      <c r="C870">
        <f t="shared" si="141"/>
        <v>10</v>
      </c>
      <c r="D870">
        <f t="shared" si="142"/>
        <v>204</v>
      </c>
      <c r="E870">
        <f t="shared" si="143"/>
        <v>143</v>
      </c>
      <c r="G870" t="s">
        <v>750</v>
      </c>
      <c r="H870" t="s">
        <v>2299</v>
      </c>
      <c r="I870">
        <f t="shared" si="135"/>
        <v>29</v>
      </c>
      <c r="J870">
        <f t="shared" si="136"/>
        <v>492</v>
      </c>
      <c r="K870">
        <f t="shared" si="137"/>
        <v>310</v>
      </c>
      <c r="S870" t="s">
        <v>2013</v>
      </c>
      <c r="T870" t="s">
        <v>332</v>
      </c>
      <c r="U870">
        <f t="shared" si="138"/>
        <v>5</v>
      </c>
      <c r="V870">
        <f t="shared" si="139"/>
        <v>200</v>
      </c>
      <c r="W870">
        <f t="shared" si="140"/>
        <v>157</v>
      </c>
    </row>
    <row r="871" spans="1:23" x14ac:dyDescent="0.2">
      <c r="A871" t="s">
        <v>2013</v>
      </c>
      <c r="B871" t="s">
        <v>2448</v>
      </c>
      <c r="C871">
        <f t="shared" si="141"/>
        <v>10</v>
      </c>
      <c r="D871">
        <f t="shared" si="142"/>
        <v>204</v>
      </c>
      <c r="E871">
        <f t="shared" si="143"/>
        <v>143</v>
      </c>
      <c r="G871" t="s">
        <v>750</v>
      </c>
      <c r="H871" t="s">
        <v>2300</v>
      </c>
      <c r="I871">
        <f t="shared" si="135"/>
        <v>29</v>
      </c>
      <c r="J871">
        <f t="shared" si="136"/>
        <v>493</v>
      </c>
      <c r="K871">
        <f t="shared" si="137"/>
        <v>311</v>
      </c>
      <c r="S871" t="s">
        <v>2013</v>
      </c>
      <c r="T871" t="s">
        <v>333</v>
      </c>
      <c r="U871">
        <f t="shared" si="138"/>
        <v>5</v>
      </c>
      <c r="V871">
        <f t="shared" si="139"/>
        <v>201</v>
      </c>
      <c r="W871">
        <f t="shared" si="140"/>
        <v>158</v>
      </c>
    </row>
    <row r="872" spans="1:23" x14ac:dyDescent="0.2">
      <c r="A872" t="s">
        <v>2013</v>
      </c>
      <c r="B872" t="s">
        <v>2448</v>
      </c>
      <c r="C872">
        <f t="shared" si="141"/>
        <v>10</v>
      </c>
      <c r="D872">
        <f t="shared" si="142"/>
        <v>204</v>
      </c>
      <c r="E872">
        <f t="shared" si="143"/>
        <v>143</v>
      </c>
      <c r="G872" t="s">
        <v>750</v>
      </c>
      <c r="H872" t="s">
        <v>2301</v>
      </c>
      <c r="I872">
        <f t="shared" si="135"/>
        <v>29</v>
      </c>
      <c r="J872">
        <f t="shared" si="136"/>
        <v>494</v>
      </c>
      <c r="K872">
        <f t="shared" si="137"/>
        <v>312</v>
      </c>
      <c r="S872" t="s">
        <v>2013</v>
      </c>
      <c r="T872" t="s">
        <v>333</v>
      </c>
      <c r="U872">
        <f t="shared" si="138"/>
        <v>5</v>
      </c>
      <c r="V872">
        <f t="shared" si="139"/>
        <v>201</v>
      </c>
      <c r="W872">
        <f t="shared" si="140"/>
        <v>158</v>
      </c>
    </row>
    <row r="873" spans="1:23" x14ac:dyDescent="0.2">
      <c r="A873" t="s">
        <v>2013</v>
      </c>
      <c r="B873" t="s">
        <v>1921</v>
      </c>
      <c r="C873">
        <f t="shared" si="141"/>
        <v>10</v>
      </c>
      <c r="D873">
        <f t="shared" si="142"/>
        <v>205</v>
      </c>
      <c r="E873">
        <f t="shared" si="143"/>
        <v>144</v>
      </c>
      <c r="G873" t="s">
        <v>750</v>
      </c>
      <c r="H873" t="s">
        <v>2302</v>
      </c>
      <c r="I873">
        <f t="shared" si="135"/>
        <v>29</v>
      </c>
      <c r="J873">
        <f t="shared" si="136"/>
        <v>495</v>
      </c>
      <c r="K873">
        <f t="shared" si="137"/>
        <v>313</v>
      </c>
      <c r="S873" t="s">
        <v>2013</v>
      </c>
      <c r="T873" t="s">
        <v>333</v>
      </c>
      <c r="U873">
        <f t="shared" si="138"/>
        <v>5</v>
      </c>
      <c r="V873">
        <f t="shared" si="139"/>
        <v>201</v>
      </c>
      <c r="W873">
        <f t="shared" si="140"/>
        <v>158</v>
      </c>
    </row>
    <row r="874" spans="1:23" x14ac:dyDescent="0.2">
      <c r="A874" t="s">
        <v>2013</v>
      </c>
      <c r="B874" t="s">
        <v>613</v>
      </c>
      <c r="C874">
        <f t="shared" si="141"/>
        <v>10</v>
      </c>
      <c r="D874">
        <f t="shared" si="142"/>
        <v>206</v>
      </c>
      <c r="E874">
        <f t="shared" si="143"/>
        <v>145</v>
      </c>
      <c r="G874" t="s">
        <v>750</v>
      </c>
      <c r="H874" t="s">
        <v>2303</v>
      </c>
      <c r="I874">
        <f t="shared" si="135"/>
        <v>29</v>
      </c>
      <c r="J874">
        <f t="shared" si="136"/>
        <v>496</v>
      </c>
      <c r="K874">
        <f t="shared" si="137"/>
        <v>314</v>
      </c>
      <c r="S874" t="s">
        <v>2013</v>
      </c>
      <c r="T874" t="s">
        <v>333</v>
      </c>
      <c r="U874">
        <f t="shared" si="138"/>
        <v>5</v>
      </c>
      <c r="V874">
        <f t="shared" si="139"/>
        <v>201</v>
      </c>
      <c r="W874">
        <f t="shared" si="140"/>
        <v>158</v>
      </c>
    </row>
    <row r="875" spans="1:23" x14ac:dyDescent="0.2">
      <c r="A875" t="s">
        <v>2013</v>
      </c>
      <c r="B875" t="s">
        <v>613</v>
      </c>
      <c r="C875">
        <f t="shared" si="141"/>
        <v>10</v>
      </c>
      <c r="D875">
        <f t="shared" si="142"/>
        <v>206</v>
      </c>
      <c r="E875">
        <f t="shared" si="143"/>
        <v>145</v>
      </c>
      <c r="G875" t="s">
        <v>750</v>
      </c>
      <c r="H875" t="s">
        <v>2304</v>
      </c>
      <c r="I875">
        <f t="shared" si="135"/>
        <v>29</v>
      </c>
      <c r="J875">
        <f t="shared" si="136"/>
        <v>497</v>
      </c>
      <c r="K875">
        <f t="shared" si="137"/>
        <v>315</v>
      </c>
      <c r="S875" t="s">
        <v>2013</v>
      </c>
      <c r="T875" t="s">
        <v>334</v>
      </c>
      <c r="U875">
        <f t="shared" si="138"/>
        <v>5</v>
      </c>
      <c r="V875">
        <f t="shared" si="139"/>
        <v>202</v>
      </c>
      <c r="W875">
        <f t="shared" si="140"/>
        <v>159</v>
      </c>
    </row>
    <row r="876" spans="1:23" x14ac:dyDescent="0.2">
      <c r="A876" t="s">
        <v>2013</v>
      </c>
      <c r="B876" t="s">
        <v>613</v>
      </c>
      <c r="C876">
        <f t="shared" si="141"/>
        <v>10</v>
      </c>
      <c r="D876">
        <f t="shared" si="142"/>
        <v>206</v>
      </c>
      <c r="E876">
        <f t="shared" si="143"/>
        <v>145</v>
      </c>
      <c r="G876" t="s">
        <v>750</v>
      </c>
      <c r="H876" t="s">
        <v>2305</v>
      </c>
      <c r="I876">
        <f t="shared" si="135"/>
        <v>29</v>
      </c>
      <c r="J876">
        <f t="shared" si="136"/>
        <v>498</v>
      </c>
      <c r="K876">
        <f t="shared" si="137"/>
        <v>316</v>
      </c>
      <c r="S876" t="s">
        <v>2013</v>
      </c>
      <c r="T876" t="s">
        <v>334</v>
      </c>
      <c r="U876">
        <f t="shared" si="138"/>
        <v>5</v>
      </c>
      <c r="V876">
        <f t="shared" si="139"/>
        <v>202</v>
      </c>
      <c r="W876">
        <f t="shared" si="140"/>
        <v>159</v>
      </c>
    </row>
    <row r="877" spans="1:23" x14ac:dyDescent="0.2">
      <c r="A877" t="s">
        <v>2013</v>
      </c>
      <c r="B877" t="s">
        <v>613</v>
      </c>
      <c r="C877">
        <f t="shared" si="141"/>
        <v>10</v>
      </c>
      <c r="D877">
        <f t="shared" si="142"/>
        <v>206</v>
      </c>
      <c r="E877">
        <f t="shared" si="143"/>
        <v>145</v>
      </c>
      <c r="G877" t="s">
        <v>750</v>
      </c>
      <c r="H877" t="s">
        <v>2306</v>
      </c>
      <c r="I877">
        <f t="shared" si="135"/>
        <v>29</v>
      </c>
      <c r="J877">
        <f t="shared" si="136"/>
        <v>499</v>
      </c>
      <c r="K877">
        <f t="shared" si="137"/>
        <v>317</v>
      </c>
      <c r="S877" t="s">
        <v>2013</v>
      </c>
      <c r="T877" t="s">
        <v>335</v>
      </c>
      <c r="U877">
        <f t="shared" si="138"/>
        <v>5</v>
      </c>
      <c r="V877">
        <f t="shared" si="139"/>
        <v>203</v>
      </c>
      <c r="W877">
        <f t="shared" si="140"/>
        <v>160</v>
      </c>
    </row>
    <row r="878" spans="1:23" x14ac:dyDescent="0.2">
      <c r="A878" t="s">
        <v>2013</v>
      </c>
      <c r="B878" t="s">
        <v>613</v>
      </c>
      <c r="C878">
        <f t="shared" si="141"/>
        <v>10</v>
      </c>
      <c r="D878">
        <f t="shared" si="142"/>
        <v>206</v>
      </c>
      <c r="E878">
        <f t="shared" si="143"/>
        <v>145</v>
      </c>
      <c r="G878" t="s">
        <v>750</v>
      </c>
      <c r="H878" t="s">
        <v>2307</v>
      </c>
      <c r="I878">
        <f t="shared" si="135"/>
        <v>29</v>
      </c>
      <c r="J878">
        <f t="shared" si="136"/>
        <v>500</v>
      </c>
      <c r="K878">
        <f t="shared" si="137"/>
        <v>318</v>
      </c>
      <c r="S878" t="s">
        <v>2013</v>
      </c>
      <c r="T878" t="s">
        <v>335</v>
      </c>
      <c r="U878">
        <f t="shared" si="138"/>
        <v>5</v>
      </c>
      <c r="V878">
        <f t="shared" si="139"/>
        <v>203</v>
      </c>
      <c r="W878">
        <f t="shared" si="140"/>
        <v>160</v>
      </c>
    </row>
    <row r="879" spans="1:23" x14ac:dyDescent="0.2">
      <c r="A879" t="s">
        <v>2013</v>
      </c>
      <c r="B879" t="s">
        <v>613</v>
      </c>
      <c r="C879">
        <f t="shared" si="141"/>
        <v>10</v>
      </c>
      <c r="D879">
        <f t="shared" si="142"/>
        <v>206</v>
      </c>
      <c r="E879">
        <f t="shared" si="143"/>
        <v>145</v>
      </c>
      <c r="G879" t="s">
        <v>750</v>
      </c>
      <c r="H879" t="s">
        <v>2308</v>
      </c>
      <c r="I879">
        <f t="shared" si="135"/>
        <v>29</v>
      </c>
      <c r="J879">
        <f t="shared" si="136"/>
        <v>501</v>
      </c>
      <c r="K879">
        <f t="shared" si="137"/>
        <v>319</v>
      </c>
      <c r="S879" t="s">
        <v>2013</v>
      </c>
      <c r="T879" t="s">
        <v>335</v>
      </c>
      <c r="U879">
        <f t="shared" si="138"/>
        <v>5</v>
      </c>
      <c r="V879">
        <f t="shared" si="139"/>
        <v>203</v>
      </c>
      <c r="W879">
        <f t="shared" si="140"/>
        <v>160</v>
      </c>
    </row>
    <row r="880" spans="1:23" x14ac:dyDescent="0.2">
      <c r="A880" t="s">
        <v>2013</v>
      </c>
      <c r="B880" t="s">
        <v>2450</v>
      </c>
      <c r="C880">
        <f t="shared" si="141"/>
        <v>10</v>
      </c>
      <c r="D880">
        <f t="shared" si="142"/>
        <v>207</v>
      </c>
      <c r="E880">
        <f t="shared" si="143"/>
        <v>146</v>
      </c>
      <c r="G880" t="s">
        <v>750</v>
      </c>
      <c r="H880" t="s">
        <v>2309</v>
      </c>
      <c r="I880">
        <f t="shared" si="135"/>
        <v>29</v>
      </c>
      <c r="J880">
        <f t="shared" si="136"/>
        <v>502</v>
      </c>
      <c r="K880">
        <f t="shared" si="137"/>
        <v>320</v>
      </c>
      <c r="S880" t="s">
        <v>2013</v>
      </c>
      <c r="T880" t="s">
        <v>337</v>
      </c>
      <c r="U880">
        <f t="shared" si="138"/>
        <v>5</v>
      </c>
      <c r="V880">
        <f t="shared" si="139"/>
        <v>204</v>
      </c>
      <c r="W880">
        <f t="shared" si="140"/>
        <v>161</v>
      </c>
    </row>
    <row r="881" spans="1:23" x14ac:dyDescent="0.2">
      <c r="A881" t="s">
        <v>2013</v>
      </c>
      <c r="B881" t="s">
        <v>2450</v>
      </c>
      <c r="C881">
        <f t="shared" si="141"/>
        <v>10</v>
      </c>
      <c r="D881">
        <f t="shared" si="142"/>
        <v>207</v>
      </c>
      <c r="E881">
        <f t="shared" si="143"/>
        <v>146</v>
      </c>
      <c r="G881" t="s">
        <v>750</v>
      </c>
      <c r="H881" t="s">
        <v>2310</v>
      </c>
      <c r="I881">
        <f t="shared" si="135"/>
        <v>29</v>
      </c>
      <c r="J881">
        <f t="shared" si="136"/>
        <v>503</v>
      </c>
      <c r="K881">
        <f t="shared" si="137"/>
        <v>321</v>
      </c>
      <c r="S881" t="s">
        <v>2013</v>
      </c>
      <c r="T881" t="s">
        <v>337</v>
      </c>
      <c r="U881">
        <f t="shared" si="138"/>
        <v>5</v>
      </c>
      <c r="V881">
        <f t="shared" si="139"/>
        <v>204</v>
      </c>
      <c r="W881">
        <f t="shared" si="140"/>
        <v>161</v>
      </c>
    </row>
    <row r="882" spans="1:23" x14ac:dyDescent="0.2">
      <c r="A882" t="s">
        <v>2013</v>
      </c>
      <c r="B882" t="s">
        <v>2450</v>
      </c>
      <c r="C882">
        <f t="shared" si="141"/>
        <v>10</v>
      </c>
      <c r="D882">
        <f t="shared" si="142"/>
        <v>207</v>
      </c>
      <c r="E882">
        <f t="shared" si="143"/>
        <v>146</v>
      </c>
      <c r="G882" t="s">
        <v>750</v>
      </c>
      <c r="H882" t="s">
        <v>2311</v>
      </c>
      <c r="I882">
        <f t="shared" si="135"/>
        <v>29</v>
      </c>
      <c r="J882">
        <f t="shared" si="136"/>
        <v>504</v>
      </c>
      <c r="K882">
        <f t="shared" si="137"/>
        <v>322</v>
      </c>
      <c r="S882" t="s">
        <v>2013</v>
      </c>
      <c r="T882" t="s">
        <v>337</v>
      </c>
      <c r="U882">
        <f t="shared" si="138"/>
        <v>5</v>
      </c>
      <c r="V882">
        <f t="shared" si="139"/>
        <v>204</v>
      </c>
      <c r="W882">
        <f t="shared" si="140"/>
        <v>161</v>
      </c>
    </row>
    <row r="883" spans="1:23" x14ac:dyDescent="0.2">
      <c r="A883" t="s">
        <v>2013</v>
      </c>
      <c r="B883" t="s">
        <v>2450</v>
      </c>
      <c r="C883">
        <f t="shared" si="141"/>
        <v>10</v>
      </c>
      <c r="D883">
        <f t="shared" si="142"/>
        <v>207</v>
      </c>
      <c r="E883">
        <f t="shared" si="143"/>
        <v>146</v>
      </c>
      <c r="G883" t="s">
        <v>750</v>
      </c>
      <c r="H883" t="s">
        <v>2312</v>
      </c>
      <c r="I883">
        <f t="shared" si="135"/>
        <v>29</v>
      </c>
      <c r="J883">
        <f t="shared" si="136"/>
        <v>505</v>
      </c>
      <c r="K883">
        <f t="shared" si="137"/>
        <v>323</v>
      </c>
      <c r="S883" t="s">
        <v>2013</v>
      </c>
      <c r="T883" t="s">
        <v>337</v>
      </c>
      <c r="U883">
        <f t="shared" si="138"/>
        <v>5</v>
      </c>
      <c r="V883">
        <f t="shared" si="139"/>
        <v>204</v>
      </c>
      <c r="W883">
        <f t="shared" si="140"/>
        <v>161</v>
      </c>
    </row>
    <row r="884" spans="1:23" x14ac:dyDescent="0.2">
      <c r="A884" t="s">
        <v>2013</v>
      </c>
      <c r="B884" t="s">
        <v>2450</v>
      </c>
      <c r="C884">
        <f t="shared" si="141"/>
        <v>10</v>
      </c>
      <c r="D884">
        <f t="shared" si="142"/>
        <v>207</v>
      </c>
      <c r="E884">
        <f t="shared" si="143"/>
        <v>146</v>
      </c>
      <c r="G884" t="s">
        <v>750</v>
      </c>
      <c r="H884" t="s">
        <v>2313</v>
      </c>
      <c r="I884">
        <f t="shared" si="135"/>
        <v>29</v>
      </c>
      <c r="J884">
        <f t="shared" si="136"/>
        <v>506</v>
      </c>
      <c r="K884">
        <f t="shared" si="137"/>
        <v>324</v>
      </c>
      <c r="S884" t="s">
        <v>2013</v>
      </c>
      <c r="T884" t="s">
        <v>337</v>
      </c>
      <c r="U884">
        <f t="shared" si="138"/>
        <v>5</v>
      </c>
      <c r="V884">
        <f t="shared" si="139"/>
        <v>204</v>
      </c>
      <c r="W884">
        <f t="shared" si="140"/>
        <v>161</v>
      </c>
    </row>
    <row r="885" spans="1:23" x14ac:dyDescent="0.2">
      <c r="A885" t="s">
        <v>2013</v>
      </c>
      <c r="B885" t="s">
        <v>1923</v>
      </c>
      <c r="C885">
        <f t="shared" si="141"/>
        <v>10</v>
      </c>
      <c r="D885">
        <f t="shared" si="142"/>
        <v>208</v>
      </c>
      <c r="E885">
        <f t="shared" si="143"/>
        <v>147</v>
      </c>
      <c r="G885" t="s">
        <v>750</v>
      </c>
      <c r="H885" t="s">
        <v>2314</v>
      </c>
      <c r="I885">
        <f t="shared" si="135"/>
        <v>29</v>
      </c>
      <c r="J885">
        <f t="shared" si="136"/>
        <v>507</v>
      </c>
      <c r="K885">
        <f t="shared" si="137"/>
        <v>325</v>
      </c>
      <c r="S885" t="s">
        <v>2013</v>
      </c>
      <c r="T885" t="s">
        <v>340</v>
      </c>
      <c r="U885">
        <f t="shared" si="138"/>
        <v>5</v>
      </c>
      <c r="V885">
        <f t="shared" si="139"/>
        <v>205</v>
      </c>
      <c r="W885">
        <f t="shared" si="140"/>
        <v>162</v>
      </c>
    </row>
    <row r="886" spans="1:23" x14ac:dyDescent="0.2">
      <c r="A886" t="s">
        <v>2013</v>
      </c>
      <c r="B886" t="s">
        <v>1923</v>
      </c>
      <c r="C886">
        <f t="shared" si="141"/>
        <v>10</v>
      </c>
      <c r="D886">
        <f t="shared" si="142"/>
        <v>208</v>
      </c>
      <c r="E886">
        <f t="shared" si="143"/>
        <v>147</v>
      </c>
      <c r="G886" t="s">
        <v>750</v>
      </c>
      <c r="H886" t="s">
        <v>2315</v>
      </c>
      <c r="I886">
        <f t="shared" si="135"/>
        <v>29</v>
      </c>
      <c r="J886">
        <f t="shared" si="136"/>
        <v>508</v>
      </c>
      <c r="K886">
        <f t="shared" si="137"/>
        <v>326</v>
      </c>
      <c r="S886" t="s">
        <v>2013</v>
      </c>
      <c r="T886" t="s">
        <v>340</v>
      </c>
      <c r="U886">
        <f t="shared" si="138"/>
        <v>5</v>
      </c>
      <c r="V886">
        <f t="shared" si="139"/>
        <v>205</v>
      </c>
      <c r="W886">
        <f t="shared" si="140"/>
        <v>162</v>
      </c>
    </row>
    <row r="887" spans="1:23" x14ac:dyDescent="0.2">
      <c r="A887" t="s">
        <v>2013</v>
      </c>
      <c r="B887" t="s">
        <v>1923</v>
      </c>
      <c r="C887">
        <f t="shared" si="141"/>
        <v>10</v>
      </c>
      <c r="D887">
        <f t="shared" si="142"/>
        <v>208</v>
      </c>
      <c r="E887">
        <f t="shared" si="143"/>
        <v>147</v>
      </c>
      <c r="G887" t="s">
        <v>750</v>
      </c>
      <c r="H887" t="s">
        <v>2316</v>
      </c>
      <c r="I887">
        <f t="shared" si="135"/>
        <v>29</v>
      </c>
      <c r="J887">
        <f t="shared" si="136"/>
        <v>509</v>
      </c>
      <c r="K887">
        <f t="shared" si="137"/>
        <v>327</v>
      </c>
      <c r="S887" t="s">
        <v>2013</v>
      </c>
      <c r="T887" t="s">
        <v>340</v>
      </c>
      <c r="U887">
        <f t="shared" si="138"/>
        <v>5</v>
      </c>
      <c r="V887">
        <f t="shared" si="139"/>
        <v>205</v>
      </c>
      <c r="W887">
        <f t="shared" si="140"/>
        <v>162</v>
      </c>
    </row>
    <row r="888" spans="1:23" x14ac:dyDescent="0.2">
      <c r="A888" t="s">
        <v>2013</v>
      </c>
      <c r="B888" t="s">
        <v>1923</v>
      </c>
      <c r="C888">
        <f t="shared" si="141"/>
        <v>10</v>
      </c>
      <c r="D888">
        <f t="shared" si="142"/>
        <v>208</v>
      </c>
      <c r="E888">
        <f t="shared" si="143"/>
        <v>147</v>
      </c>
      <c r="G888" t="s">
        <v>750</v>
      </c>
      <c r="H888" t="s">
        <v>2317</v>
      </c>
      <c r="I888">
        <f t="shared" si="135"/>
        <v>29</v>
      </c>
      <c r="J888">
        <f t="shared" si="136"/>
        <v>510</v>
      </c>
      <c r="K888">
        <f t="shared" si="137"/>
        <v>328</v>
      </c>
      <c r="S888" t="s">
        <v>2013</v>
      </c>
      <c r="T888" t="s">
        <v>341</v>
      </c>
      <c r="U888">
        <f t="shared" si="138"/>
        <v>5</v>
      </c>
      <c r="V888">
        <f t="shared" si="139"/>
        <v>206</v>
      </c>
      <c r="W888">
        <f t="shared" si="140"/>
        <v>163</v>
      </c>
    </row>
    <row r="889" spans="1:23" x14ac:dyDescent="0.2">
      <c r="A889" t="s">
        <v>2013</v>
      </c>
      <c r="B889" t="s">
        <v>2452</v>
      </c>
      <c r="C889">
        <f t="shared" si="141"/>
        <v>10</v>
      </c>
      <c r="D889">
        <f t="shared" si="142"/>
        <v>209</v>
      </c>
      <c r="E889">
        <f t="shared" si="143"/>
        <v>148</v>
      </c>
      <c r="G889" t="s">
        <v>750</v>
      </c>
      <c r="H889" t="s">
        <v>2318</v>
      </c>
      <c r="I889">
        <f t="shared" si="135"/>
        <v>29</v>
      </c>
      <c r="J889">
        <f t="shared" si="136"/>
        <v>511</v>
      </c>
      <c r="K889">
        <f t="shared" si="137"/>
        <v>329</v>
      </c>
      <c r="S889" t="s">
        <v>2013</v>
      </c>
      <c r="T889" t="s">
        <v>341</v>
      </c>
      <c r="U889">
        <f t="shared" si="138"/>
        <v>5</v>
      </c>
      <c r="V889">
        <f t="shared" si="139"/>
        <v>206</v>
      </c>
      <c r="W889">
        <f t="shared" si="140"/>
        <v>163</v>
      </c>
    </row>
    <row r="890" spans="1:23" x14ac:dyDescent="0.2">
      <c r="A890" t="s">
        <v>2013</v>
      </c>
      <c r="B890" t="s">
        <v>2452</v>
      </c>
      <c r="C890">
        <f t="shared" si="141"/>
        <v>10</v>
      </c>
      <c r="D890">
        <f t="shared" si="142"/>
        <v>209</v>
      </c>
      <c r="E890">
        <f t="shared" si="143"/>
        <v>148</v>
      </c>
      <c r="G890" t="s">
        <v>750</v>
      </c>
      <c r="H890" t="s">
        <v>2319</v>
      </c>
      <c r="I890">
        <f t="shared" si="135"/>
        <v>29</v>
      </c>
      <c r="J890">
        <f t="shared" si="136"/>
        <v>512</v>
      </c>
      <c r="K890">
        <f t="shared" si="137"/>
        <v>330</v>
      </c>
      <c r="S890" t="s">
        <v>2013</v>
      </c>
      <c r="T890" t="s">
        <v>341</v>
      </c>
      <c r="U890">
        <f t="shared" si="138"/>
        <v>5</v>
      </c>
      <c r="V890">
        <f t="shared" si="139"/>
        <v>206</v>
      </c>
      <c r="W890">
        <f t="shared" si="140"/>
        <v>163</v>
      </c>
    </row>
    <row r="891" spans="1:23" x14ac:dyDescent="0.2">
      <c r="A891" t="s">
        <v>2013</v>
      </c>
      <c r="B891" t="s">
        <v>2452</v>
      </c>
      <c r="C891">
        <f t="shared" si="141"/>
        <v>10</v>
      </c>
      <c r="D891">
        <f t="shared" si="142"/>
        <v>209</v>
      </c>
      <c r="E891">
        <f t="shared" si="143"/>
        <v>148</v>
      </c>
      <c r="G891" t="s">
        <v>1021</v>
      </c>
      <c r="H891" t="s">
        <v>1023</v>
      </c>
      <c r="I891">
        <f t="shared" si="135"/>
        <v>30</v>
      </c>
      <c r="J891">
        <f t="shared" si="136"/>
        <v>513</v>
      </c>
      <c r="K891">
        <f t="shared" si="137"/>
        <v>1</v>
      </c>
      <c r="S891" t="s">
        <v>2013</v>
      </c>
      <c r="T891" t="s">
        <v>341</v>
      </c>
      <c r="U891">
        <f t="shared" si="138"/>
        <v>5</v>
      </c>
      <c r="V891">
        <f t="shared" si="139"/>
        <v>206</v>
      </c>
      <c r="W891">
        <f t="shared" si="140"/>
        <v>163</v>
      </c>
    </row>
    <row r="892" spans="1:23" x14ac:dyDescent="0.2">
      <c r="A892" t="s">
        <v>2013</v>
      </c>
      <c r="B892" t="s">
        <v>2452</v>
      </c>
      <c r="C892">
        <f t="shared" si="141"/>
        <v>10</v>
      </c>
      <c r="D892">
        <f t="shared" si="142"/>
        <v>209</v>
      </c>
      <c r="E892">
        <f t="shared" si="143"/>
        <v>148</v>
      </c>
      <c r="G892" t="s">
        <v>1021</v>
      </c>
      <c r="H892" t="s">
        <v>1028</v>
      </c>
      <c r="I892">
        <f t="shared" si="135"/>
        <v>30</v>
      </c>
      <c r="J892">
        <f t="shared" si="136"/>
        <v>514</v>
      </c>
      <c r="K892">
        <f t="shared" si="137"/>
        <v>2</v>
      </c>
      <c r="S892" t="s">
        <v>2013</v>
      </c>
      <c r="T892" t="s">
        <v>341</v>
      </c>
      <c r="U892">
        <f t="shared" si="138"/>
        <v>5</v>
      </c>
      <c r="V892">
        <f t="shared" si="139"/>
        <v>206</v>
      </c>
      <c r="W892">
        <f t="shared" si="140"/>
        <v>163</v>
      </c>
    </row>
    <row r="893" spans="1:23" x14ac:dyDescent="0.2">
      <c r="A893" t="s">
        <v>2013</v>
      </c>
      <c r="B893" t="s">
        <v>2452</v>
      </c>
      <c r="C893">
        <f t="shared" si="141"/>
        <v>10</v>
      </c>
      <c r="D893">
        <f t="shared" si="142"/>
        <v>209</v>
      </c>
      <c r="E893">
        <f t="shared" si="143"/>
        <v>148</v>
      </c>
      <c r="G893" t="s">
        <v>1021</v>
      </c>
      <c r="H893" t="s">
        <v>1032</v>
      </c>
      <c r="I893">
        <f t="shared" si="135"/>
        <v>30</v>
      </c>
      <c r="J893">
        <f t="shared" si="136"/>
        <v>515</v>
      </c>
      <c r="K893">
        <f t="shared" si="137"/>
        <v>3</v>
      </c>
      <c r="S893" t="s">
        <v>2013</v>
      </c>
      <c r="T893" t="s">
        <v>2462</v>
      </c>
      <c r="U893">
        <f t="shared" si="138"/>
        <v>5</v>
      </c>
      <c r="V893">
        <f t="shared" si="139"/>
        <v>207</v>
      </c>
      <c r="W893">
        <f t="shared" si="140"/>
        <v>164</v>
      </c>
    </row>
    <row r="894" spans="1:23" x14ac:dyDescent="0.2">
      <c r="A894" t="s">
        <v>2013</v>
      </c>
      <c r="B894" t="s">
        <v>2454</v>
      </c>
      <c r="C894">
        <f t="shared" si="141"/>
        <v>10</v>
      </c>
      <c r="D894">
        <f t="shared" si="142"/>
        <v>210</v>
      </c>
      <c r="E894">
        <f t="shared" si="143"/>
        <v>149</v>
      </c>
      <c r="G894" t="s">
        <v>1021</v>
      </c>
      <c r="H894" t="s">
        <v>1035</v>
      </c>
      <c r="I894">
        <f t="shared" si="135"/>
        <v>30</v>
      </c>
      <c r="J894">
        <f t="shared" si="136"/>
        <v>516</v>
      </c>
      <c r="K894">
        <f t="shared" si="137"/>
        <v>4</v>
      </c>
      <c r="S894" t="s">
        <v>2013</v>
      </c>
      <c r="T894" t="s">
        <v>2462</v>
      </c>
      <c r="U894">
        <f t="shared" si="138"/>
        <v>5</v>
      </c>
      <c r="V894">
        <f t="shared" si="139"/>
        <v>207</v>
      </c>
      <c r="W894">
        <f t="shared" si="140"/>
        <v>164</v>
      </c>
    </row>
    <row r="895" spans="1:23" x14ac:dyDescent="0.2">
      <c r="A895" t="s">
        <v>2013</v>
      </c>
      <c r="B895" t="s">
        <v>2454</v>
      </c>
      <c r="C895">
        <f t="shared" si="141"/>
        <v>10</v>
      </c>
      <c r="D895">
        <f t="shared" si="142"/>
        <v>210</v>
      </c>
      <c r="E895">
        <f t="shared" si="143"/>
        <v>149</v>
      </c>
      <c r="G895" t="s">
        <v>1021</v>
      </c>
      <c r="H895" t="s">
        <v>1038</v>
      </c>
      <c r="I895">
        <f t="shared" si="135"/>
        <v>30</v>
      </c>
      <c r="J895">
        <f t="shared" si="136"/>
        <v>517</v>
      </c>
      <c r="K895">
        <f t="shared" si="137"/>
        <v>5</v>
      </c>
      <c r="S895" t="s">
        <v>2013</v>
      </c>
      <c r="T895" t="s">
        <v>2462</v>
      </c>
      <c r="U895">
        <f t="shared" si="138"/>
        <v>5</v>
      </c>
      <c r="V895">
        <f t="shared" si="139"/>
        <v>207</v>
      </c>
      <c r="W895">
        <f t="shared" si="140"/>
        <v>164</v>
      </c>
    </row>
    <row r="896" spans="1:23" x14ac:dyDescent="0.2">
      <c r="A896" t="s">
        <v>2013</v>
      </c>
      <c r="B896" t="s">
        <v>2454</v>
      </c>
      <c r="C896">
        <f t="shared" si="141"/>
        <v>10</v>
      </c>
      <c r="D896">
        <f t="shared" si="142"/>
        <v>210</v>
      </c>
      <c r="E896">
        <f t="shared" si="143"/>
        <v>149</v>
      </c>
      <c r="G896" t="s">
        <v>1021</v>
      </c>
      <c r="H896" t="s">
        <v>1041</v>
      </c>
      <c r="I896">
        <f t="shared" si="135"/>
        <v>30</v>
      </c>
      <c r="J896">
        <f t="shared" si="136"/>
        <v>518</v>
      </c>
      <c r="K896">
        <f t="shared" si="137"/>
        <v>6</v>
      </c>
      <c r="S896" t="s">
        <v>2013</v>
      </c>
      <c r="T896" t="s">
        <v>2462</v>
      </c>
      <c r="U896">
        <f t="shared" si="138"/>
        <v>5</v>
      </c>
      <c r="V896">
        <f t="shared" si="139"/>
        <v>207</v>
      </c>
      <c r="W896">
        <f t="shared" si="140"/>
        <v>164</v>
      </c>
    </row>
    <row r="897" spans="1:23" x14ac:dyDescent="0.2">
      <c r="A897" t="s">
        <v>2013</v>
      </c>
      <c r="B897" t="s">
        <v>2454</v>
      </c>
      <c r="C897">
        <f t="shared" si="141"/>
        <v>10</v>
      </c>
      <c r="D897">
        <f t="shared" si="142"/>
        <v>210</v>
      </c>
      <c r="E897">
        <f t="shared" si="143"/>
        <v>149</v>
      </c>
      <c r="G897" t="s">
        <v>1021</v>
      </c>
      <c r="H897" t="s">
        <v>1045</v>
      </c>
      <c r="I897">
        <f t="shared" si="135"/>
        <v>30</v>
      </c>
      <c r="J897">
        <f t="shared" si="136"/>
        <v>519</v>
      </c>
      <c r="K897">
        <f t="shared" si="137"/>
        <v>7</v>
      </c>
      <c r="S897" t="s">
        <v>2013</v>
      </c>
      <c r="T897" t="s">
        <v>2462</v>
      </c>
      <c r="U897">
        <f t="shared" si="138"/>
        <v>5</v>
      </c>
      <c r="V897">
        <f t="shared" si="139"/>
        <v>207</v>
      </c>
      <c r="W897">
        <f t="shared" si="140"/>
        <v>164</v>
      </c>
    </row>
    <row r="898" spans="1:23" x14ac:dyDescent="0.2">
      <c r="A898" t="s">
        <v>2013</v>
      </c>
      <c r="B898" t="s">
        <v>2454</v>
      </c>
      <c r="C898">
        <f t="shared" si="141"/>
        <v>10</v>
      </c>
      <c r="D898">
        <f t="shared" si="142"/>
        <v>210</v>
      </c>
      <c r="E898">
        <f t="shared" si="143"/>
        <v>149</v>
      </c>
      <c r="G898" t="s">
        <v>1021</v>
      </c>
      <c r="H898" t="s">
        <v>1048</v>
      </c>
      <c r="I898">
        <f t="shared" si="135"/>
        <v>30</v>
      </c>
      <c r="J898">
        <f t="shared" si="136"/>
        <v>520</v>
      </c>
      <c r="K898">
        <f t="shared" si="137"/>
        <v>8</v>
      </c>
      <c r="S898" t="s">
        <v>2013</v>
      </c>
      <c r="T898" t="s">
        <v>490</v>
      </c>
      <c r="U898">
        <f t="shared" si="138"/>
        <v>5</v>
      </c>
      <c r="V898">
        <f t="shared" si="139"/>
        <v>208</v>
      </c>
      <c r="W898">
        <f t="shared" si="140"/>
        <v>165</v>
      </c>
    </row>
    <row r="899" spans="1:23" x14ac:dyDescent="0.2">
      <c r="A899" t="s">
        <v>2013</v>
      </c>
      <c r="B899" t="s">
        <v>2454</v>
      </c>
      <c r="C899">
        <f t="shared" si="141"/>
        <v>10</v>
      </c>
      <c r="D899">
        <f t="shared" si="142"/>
        <v>210</v>
      </c>
      <c r="E899">
        <f t="shared" si="143"/>
        <v>149</v>
      </c>
      <c r="G899" t="s">
        <v>1021</v>
      </c>
      <c r="H899" t="s">
        <v>1051</v>
      </c>
      <c r="I899">
        <f t="shared" si="135"/>
        <v>30</v>
      </c>
      <c r="J899">
        <f t="shared" si="136"/>
        <v>521</v>
      </c>
      <c r="K899">
        <f t="shared" si="137"/>
        <v>9</v>
      </c>
      <c r="S899" t="s">
        <v>2013</v>
      </c>
      <c r="T899" t="s">
        <v>490</v>
      </c>
      <c r="U899">
        <f t="shared" si="138"/>
        <v>5</v>
      </c>
      <c r="V899">
        <f t="shared" si="139"/>
        <v>208</v>
      </c>
      <c r="W899">
        <f t="shared" si="140"/>
        <v>165</v>
      </c>
    </row>
    <row r="900" spans="1:23" x14ac:dyDescent="0.2">
      <c r="A900" t="s">
        <v>2013</v>
      </c>
      <c r="B900" t="s">
        <v>1926</v>
      </c>
      <c r="C900">
        <f t="shared" si="141"/>
        <v>10</v>
      </c>
      <c r="D900">
        <f t="shared" si="142"/>
        <v>211</v>
      </c>
      <c r="E900">
        <f t="shared" si="143"/>
        <v>150</v>
      </c>
      <c r="G900" t="s">
        <v>1021</v>
      </c>
      <c r="H900" t="s">
        <v>1054</v>
      </c>
      <c r="I900">
        <f t="shared" ref="I900:I963" si="144">IF(G900=G899,I899,I899+1)</f>
        <v>30</v>
      </c>
      <c r="J900">
        <f t="shared" ref="J900:J963" si="145">IF(H900=H899,J899,J899+1)</f>
        <v>522</v>
      </c>
      <c r="K900">
        <f t="shared" ref="K900:K963" si="146">IF(G900=G899,IF(H900=H899,K899,K899+1),1)</f>
        <v>10</v>
      </c>
      <c r="S900" t="s">
        <v>2013</v>
      </c>
      <c r="T900" t="s">
        <v>490</v>
      </c>
      <c r="U900">
        <f t="shared" ref="U900:U963" si="147">IF(S900=S899,U899,U899+1)</f>
        <v>5</v>
      </c>
      <c r="V900">
        <f t="shared" ref="V900:V963" si="148">IF(T900=T899,V899,V899+1)</f>
        <v>208</v>
      </c>
      <c r="W900">
        <f t="shared" ref="W900:W963" si="149">IF(S900=S899,IF(T900=T899,W899,W899+1),1)</f>
        <v>165</v>
      </c>
    </row>
    <row r="901" spans="1:23" x14ac:dyDescent="0.2">
      <c r="A901" t="s">
        <v>2013</v>
      </c>
      <c r="B901" t="s">
        <v>1926</v>
      </c>
      <c r="C901">
        <f t="shared" ref="C901:C964" si="150">IF(A901=A900,C900,C900+1)</f>
        <v>10</v>
      </c>
      <c r="D901">
        <f t="shared" ref="D901:D964" si="151">IF(B901=B900,D900,D900+1)</f>
        <v>211</v>
      </c>
      <c r="E901">
        <f t="shared" ref="E901:E964" si="152">IF(A901=A900,IF(B901=B900,E900,E900+1),1)</f>
        <v>150</v>
      </c>
      <c r="G901" t="s">
        <v>1021</v>
      </c>
      <c r="H901" t="s">
        <v>1057</v>
      </c>
      <c r="I901">
        <f t="shared" si="144"/>
        <v>30</v>
      </c>
      <c r="J901">
        <f t="shared" si="145"/>
        <v>523</v>
      </c>
      <c r="K901">
        <f t="shared" si="146"/>
        <v>11</v>
      </c>
      <c r="S901" t="s">
        <v>2013</v>
      </c>
      <c r="T901" t="s">
        <v>490</v>
      </c>
      <c r="U901">
        <f t="shared" si="147"/>
        <v>5</v>
      </c>
      <c r="V901">
        <f t="shared" si="148"/>
        <v>208</v>
      </c>
      <c r="W901">
        <f t="shared" si="149"/>
        <v>165</v>
      </c>
    </row>
    <row r="902" spans="1:23" x14ac:dyDescent="0.2">
      <c r="A902" t="s">
        <v>2013</v>
      </c>
      <c r="B902" t="s">
        <v>1926</v>
      </c>
      <c r="C902">
        <f t="shared" si="150"/>
        <v>10</v>
      </c>
      <c r="D902">
        <f t="shared" si="151"/>
        <v>211</v>
      </c>
      <c r="E902">
        <f t="shared" si="152"/>
        <v>150</v>
      </c>
      <c r="G902" t="s">
        <v>1021</v>
      </c>
      <c r="H902" t="s">
        <v>1060</v>
      </c>
      <c r="I902">
        <f t="shared" si="144"/>
        <v>30</v>
      </c>
      <c r="J902">
        <f t="shared" si="145"/>
        <v>524</v>
      </c>
      <c r="K902">
        <f t="shared" si="146"/>
        <v>12</v>
      </c>
      <c r="S902" t="s">
        <v>2013</v>
      </c>
      <c r="T902" t="s">
        <v>490</v>
      </c>
      <c r="U902">
        <f t="shared" si="147"/>
        <v>5</v>
      </c>
      <c r="V902">
        <f t="shared" si="148"/>
        <v>208</v>
      </c>
      <c r="W902">
        <f t="shared" si="149"/>
        <v>165</v>
      </c>
    </row>
    <row r="903" spans="1:23" x14ac:dyDescent="0.2">
      <c r="A903" t="s">
        <v>2013</v>
      </c>
      <c r="B903" t="s">
        <v>1926</v>
      </c>
      <c r="C903">
        <f t="shared" si="150"/>
        <v>10</v>
      </c>
      <c r="D903">
        <f t="shared" si="151"/>
        <v>211</v>
      </c>
      <c r="E903">
        <f t="shared" si="152"/>
        <v>150</v>
      </c>
      <c r="G903" t="s">
        <v>1021</v>
      </c>
      <c r="H903" t="s">
        <v>1063</v>
      </c>
      <c r="I903">
        <f t="shared" si="144"/>
        <v>30</v>
      </c>
      <c r="J903">
        <f t="shared" si="145"/>
        <v>525</v>
      </c>
      <c r="K903">
        <f t="shared" si="146"/>
        <v>13</v>
      </c>
      <c r="S903" t="s">
        <v>2013</v>
      </c>
      <c r="T903" t="s">
        <v>495</v>
      </c>
      <c r="U903">
        <f t="shared" si="147"/>
        <v>5</v>
      </c>
      <c r="V903">
        <f t="shared" si="148"/>
        <v>209</v>
      </c>
      <c r="W903">
        <f t="shared" si="149"/>
        <v>166</v>
      </c>
    </row>
    <row r="904" spans="1:23" x14ac:dyDescent="0.2">
      <c r="A904" t="s">
        <v>2013</v>
      </c>
      <c r="B904" t="s">
        <v>1929</v>
      </c>
      <c r="C904">
        <f t="shared" si="150"/>
        <v>10</v>
      </c>
      <c r="D904">
        <f t="shared" si="151"/>
        <v>212</v>
      </c>
      <c r="E904">
        <f t="shared" si="152"/>
        <v>151</v>
      </c>
      <c r="G904" t="s">
        <v>1021</v>
      </c>
      <c r="H904" t="s">
        <v>1066</v>
      </c>
      <c r="I904">
        <f t="shared" si="144"/>
        <v>30</v>
      </c>
      <c r="J904">
        <f t="shared" si="145"/>
        <v>526</v>
      </c>
      <c r="K904">
        <f t="shared" si="146"/>
        <v>14</v>
      </c>
      <c r="S904" t="s">
        <v>2013</v>
      </c>
      <c r="T904" t="s">
        <v>495</v>
      </c>
      <c r="U904">
        <f t="shared" si="147"/>
        <v>5</v>
      </c>
      <c r="V904">
        <f t="shared" si="148"/>
        <v>209</v>
      </c>
      <c r="W904">
        <f t="shared" si="149"/>
        <v>166</v>
      </c>
    </row>
    <row r="905" spans="1:23" x14ac:dyDescent="0.2">
      <c r="A905" t="s">
        <v>2013</v>
      </c>
      <c r="B905" t="s">
        <v>1929</v>
      </c>
      <c r="C905">
        <f t="shared" si="150"/>
        <v>10</v>
      </c>
      <c r="D905">
        <f t="shared" si="151"/>
        <v>212</v>
      </c>
      <c r="E905">
        <f t="shared" si="152"/>
        <v>151</v>
      </c>
      <c r="G905" t="s">
        <v>1021</v>
      </c>
      <c r="H905" t="s">
        <v>1069</v>
      </c>
      <c r="I905">
        <f t="shared" si="144"/>
        <v>30</v>
      </c>
      <c r="J905">
        <f t="shared" si="145"/>
        <v>527</v>
      </c>
      <c r="K905">
        <f t="shared" si="146"/>
        <v>15</v>
      </c>
      <c r="S905" t="s">
        <v>2013</v>
      </c>
      <c r="T905" t="s">
        <v>495</v>
      </c>
      <c r="U905">
        <f t="shared" si="147"/>
        <v>5</v>
      </c>
      <c r="V905">
        <f t="shared" si="148"/>
        <v>209</v>
      </c>
      <c r="W905">
        <f t="shared" si="149"/>
        <v>166</v>
      </c>
    </row>
    <row r="906" spans="1:23" x14ac:dyDescent="0.2">
      <c r="A906" t="s">
        <v>2013</v>
      </c>
      <c r="B906" t="s">
        <v>1929</v>
      </c>
      <c r="C906">
        <f t="shared" si="150"/>
        <v>10</v>
      </c>
      <c r="D906">
        <f t="shared" si="151"/>
        <v>212</v>
      </c>
      <c r="E906">
        <f t="shared" si="152"/>
        <v>151</v>
      </c>
      <c r="G906" t="s">
        <v>1021</v>
      </c>
      <c r="H906" t="s">
        <v>1072</v>
      </c>
      <c r="I906">
        <f t="shared" si="144"/>
        <v>30</v>
      </c>
      <c r="J906">
        <f t="shared" si="145"/>
        <v>528</v>
      </c>
      <c r="K906">
        <f t="shared" si="146"/>
        <v>16</v>
      </c>
      <c r="S906" t="s">
        <v>2013</v>
      </c>
      <c r="T906" t="s">
        <v>495</v>
      </c>
      <c r="U906">
        <f t="shared" si="147"/>
        <v>5</v>
      </c>
      <c r="V906">
        <f t="shared" si="148"/>
        <v>209</v>
      </c>
      <c r="W906">
        <f t="shared" si="149"/>
        <v>166</v>
      </c>
    </row>
    <row r="907" spans="1:23" x14ac:dyDescent="0.2">
      <c r="A907" t="s">
        <v>2013</v>
      </c>
      <c r="B907" t="s">
        <v>1931</v>
      </c>
      <c r="C907">
        <f t="shared" si="150"/>
        <v>10</v>
      </c>
      <c r="D907">
        <f t="shared" si="151"/>
        <v>213</v>
      </c>
      <c r="E907">
        <f t="shared" si="152"/>
        <v>152</v>
      </c>
      <c r="G907" t="s">
        <v>1021</v>
      </c>
      <c r="H907" t="s">
        <v>1075</v>
      </c>
      <c r="I907">
        <f t="shared" si="144"/>
        <v>30</v>
      </c>
      <c r="J907">
        <f t="shared" si="145"/>
        <v>529</v>
      </c>
      <c r="K907">
        <f t="shared" si="146"/>
        <v>17</v>
      </c>
      <c r="S907" t="s">
        <v>2013</v>
      </c>
      <c r="T907" t="s">
        <v>500</v>
      </c>
      <c r="U907">
        <f t="shared" si="147"/>
        <v>5</v>
      </c>
      <c r="V907">
        <f t="shared" si="148"/>
        <v>210</v>
      </c>
      <c r="W907">
        <f t="shared" si="149"/>
        <v>167</v>
      </c>
    </row>
    <row r="908" spans="1:23" x14ac:dyDescent="0.2">
      <c r="A908" t="s">
        <v>2013</v>
      </c>
      <c r="B908" t="s">
        <v>1931</v>
      </c>
      <c r="C908">
        <f t="shared" si="150"/>
        <v>10</v>
      </c>
      <c r="D908">
        <f t="shared" si="151"/>
        <v>213</v>
      </c>
      <c r="E908">
        <f t="shared" si="152"/>
        <v>152</v>
      </c>
      <c r="G908" t="s">
        <v>1021</v>
      </c>
      <c r="H908" t="s">
        <v>1078</v>
      </c>
      <c r="I908">
        <f t="shared" si="144"/>
        <v>30</v>
      </c>
      <c r="J908">
        <f t="shared" si="145"/>
        <v>530</v>
      </c>
      <c r="K908">
        <f t="shared" si="146"/>
        <v>18</v>
      </c>
      <c r="S908" t="s">
        <v>2013</v>
      </c>
      <c r="T908" t="s">
        <v>500</v>
      </c>
      <c r="U908">
        <f t="shared" si="147"/>
        <v>5</v>
      </c>
      <c r="V908">
        <f t="shared" si="148"/>
        <v>210</v>
      </c>
      <c r="W908">
        <f t="shared" si="149"/>
        <v>167</v>
      </c>
    </row>
    <row r="909" spans="1:23" x14ac:dyDescent="0.2">
      <c r="A909" t="s">
        <v>2013</v>
      </c>
      <c r="B909" t="s">
        <v>1931</v>
      </c>
      <c r="C909">
        <f t="shared" si="150"/>
        <v>10</v>
      </c>
      <c r="D909">
        <f t="shared" si="151"/>
        <v>213</v>
      </c>
      <c r="E909">
        <f t="shared" si="152"/>
        <v>152</v>
      </c>
      <c r="G909" t="s">
        <v>1021</v>
      </c>
      <c r="H909" t="s">
        <v>2722</v>
      </c>
      <c r="I909">
        <f t="shared" si="144"/>
        <v>30</v>
      </c>
      <c r="J909">
        <f t="shared" si="145"/>
        <v>531</v>
      </c>
      <c r="K909">
        <f t="shared" si="146"/>
        <v>19</v>
      </c>
      <c r="S909" t="s">
        <v>2013</v>
      </c>
      <c r="T909" t="s">
        <v>500</v>
      </c>
      <c r="U909">
        <f t="shared" si="147"/>
        <v>5</v>
      </c>
      <c r="V909">
        <f t="shared" si="148"/>
        <v>210</v>
      </c>
      <c r="W909">
        <f t="shared" si="149"/>
        <v>167</v>
      </c>
    </row>
    <row r="910" spans="1:23" x14ac:dyDescent="0.2">
      <c r="A910" t="s">
        <v>2013</v>
      </c>
      <c r="B910" t="s">
        <v>1931</v>
      </c>
      <c r="C910">
        <f t="shared" si="150"/>
        <v>10</v>
      </c>
      <c r="D910">
        <f t="shared" si="151"/>
        <v>213</v>
      </c>
      <c r="E910">
        <f t="shared" si="152"/>
        <v>152</v>
      </c>
      <c r="G910" t="s">
        <v>1021</v>
      </c>
      <c r="H910" t="s">
        <v>2725</v>
      </c>
      <c r="I910">
        <f t="shared" si="144"/>
        <v>30</v>
      </c>
      <c r="J910">
        <f t="shared" si="145"/>
        <v>532</v>
      </c>
      <c r="K910">
        <f t="shared" si="146"/>
        <v>20</v>
      </c>
      <c r="S910" t="s">
        <v>2013</v>
      </c>
      <c r="T910" t="s">
        <v>500</v>
      </c>
      <c r="U910">
        <f t="shared" si="147"/>
        <v>5</v>
      </c>
      <c r="V910">
        <f t="shared" si="148"/>
        <v>210</v>
      </c>
      <c r="W910">
        <f t="shared" si="149"/>
        <v>167</v>
      </c>
    </row>
    <row r="911" spans="1:23" x14ac:dyDescent="0.2">
      <c r="A911" t="s">
        <v>2013</v>
      </c>
      <c r="B911" t="s">
        <v>1931</v>
      </c>
      <c r="C911">
        <f t="shared" si="150"/>
        <v>10</v>
      </c>
      <c r="D911">
        <f t="shared" si="151"/>
        <v>213</v>
      </c>
      <c r="E911">
        <f t="shared" si="152"/>
        <v>152</v>
      </c>
      <c r="G911" t="s">
        <v>1021</v>
      </c>
      <c r="H911" t="s">
        <v>2728</v>
      </c>
      <c r="I911">
        <f t="shared" si="144"/>
        <v>30</v>
      </c>
      <c r="J911">
        <f t="shared" si="145"/>
        <v>533</v>
      </c>
      <c r="K911">
        <f t="shared" si="146"/>
        <v>21</v>
      </c>
      <c r="S911" t="s">
        <v>2013</v>
      </c>
      <c r="T911" t="s">
        <v>500</v>
      </c>
      <c r="U911">
        <f t="shared" si="147"/>
        <v>5</v>
      </c>
      <c r="V911">
        <f t="shared" si="148"/>
        <v>210</v>
      </c>
      <c r="W911">
        <f t="shared" si="149"/>
        <v>167</v>
      </c>
    </row>
    <row r="912" spans="1:23" x14ac:dyDescent="0.2">
      <c r="A912" t="s">
        <v>2013</v>
      </c>
      <c r="B912" t="s">
        <v>2459</v>
      </c>
      <c r="C912">
        <f t="shared" si="150"/>
        <v>10</v>
      </c>
      <c r="D912">
        <f t="shared" si="151"/>
        <v>214</v>
      </c>
      <c r="E912">
        <f t="shared" si="152"/>
        <v>153</v>
      </c>
      <c r="G912" t="s">
        <v>1021</v>
      </c>
      <c r="H912" t="s">
        <v>2731</v>
      </c>
      <c r="I912">
        <f t="shared" si="144"/>
        <v>30</v>
      </c>
      <c r="J912">
        <f t="shared" si="145"/>
        <v>534</v>
      </c>
      <c r="K912">
        <f t="shared" si="146"/>
        <v>22</v>
      </c>
      <c r="S912" t="s">
        <v>2013</v>
      </c>
      <c r="T912" t="s">
        <v>502</v>
      </c>
      <c r="U912">
        <f t="shared" si="147"/>
        <v>5</v>
      </c>
      <c r="V912">
        <f t="shared" si="148"/>
        <v>211</v>
      </c>
      <c r="W912">
        <f t="shared" si="149"/>
        <v>168</v>
      </c>
    </row>
    <row r="913" spans="1:23" x14ac:dyDescent="0.2">
      <c r="A913" t="s">
        <v>2013</v>
      </c>
      <c r="B913" t="s">
        <v>2459</v>
      </c>
      <c r="C913">
        <f t="shared" si="150"/>
        <v>10</v>
      </c>
      <c r="D913">
        <f t="shared" si="151"/>
        <v>214</v>
      </c>
      <c r="E913">
        <f t="shared" si="152"/>
        <v>153</v>
      </c>
      <c r="G913" t="s">
        <v>1021</v>
      </c>
      <c r="H913" t="s">
        <v>2734</v>
      </c>
      <c r="I913">
        <f t="shared" si="144"/>
        <v>30</v>
      </c>
      <c r="J913">
        <f t="shared" si="145"/>
        <v>535</v>
      </c>
      <c r="K913">
        <f t="shared" si="146"/>
        <v>23</v>
      </c>
      <c r="S913" t="s">
        <v>2013</v>
      </c>
      <c r="T913" t="s">
        <v>502</v>
      </c>
      <c r="U913">
        <f t="shared" si="147"/>
        <v>5</v>
      </c>
      <c r="V913">
        <f t="shared" si="148"/>
        <v>211</v>
      </c>
      <c r="W913">
        <f t="shared" si="149"/>
        <v>168</v>
      </c>
    </row>
    <row r="914" spans="1:23" x14ac:dyDescent="0.2">
      <c r="A914" t="s">
        <v>2013</v>
      </c>
      <c r="B914" t="s">
        <v>2459</v>
      </c>
      <c r="C914">
        <f t="shared" si="150"/>
        <v>10</v>
      </c>
      <c r="D914">
        <f t="shared" si="151"/>
        <v>214</v>
      </c>
      <c r="E914">
        <f t="shared" si="152"/>
        <v>153</v>
      </c>
      <c r="G914" t="s">
        <v>1021</v>
      </c>
      <c r="H914" t="s">
        <v>2737</v>
      </c>
      <c r="I914">
        <f t="shared" si="144"/>
        <v>30</v>
      </c>
      <c r="J914">
        <f t="shared" si="145"/>
        <v>536</v>
      </c>
      <c r="K914">
        <f t="shared" si="146"/>
        <v>24</v>
      </c>
      <c r="S914" t="s">
        <v>2013</v>
      </c>
      <c r="T914" t="s">
        <v>502</v>
      </c>
      <c r="U914">
        <f t="shared" si="147"/>
        <v>5</v>
      </c>
      <c r="V914">
        <f t="shared" si="148"/>
        <v>211</v>
      </c>
      <c r="W914">
        <f t="shared" si="149"/>
        <v>168</v>
      </c>
    </row>
    <row r="915" spans="1:23" x14ac:dyDescent="0.2">
      <c r="A915" t="s">
        <v>2013</v>
      </c>
      <c r="B915" t="s">
        <v>2459</v>
      </c>
      <c r="C915">
        <f t="shared" si="150"/>
        <v>10</v>
      </c>
      <c r="D915">
        <f t="shared" si="151"/>
        <v>214</v>
      </c>
      <c r="E915">
        <f t="shared" si="152"/>
        <v>153</v>
      </c>
      <c r="G915" t="s">
        <v>1021</v>
      </c>
      <c r="H915" t="s">
        <v>2740</v>
      </c>
      <c r="I915">
        <f t="shared" si="144"/>
        <v>30</v>
      </c>
      <c r="J915">
        <f t="shared" si="145"/>
        <v>537</v>
      </c>
      <c r="K915">
        <f t="shared" si="146"/>
        <v>25</v>
      </c>
      <c r="S915" t="s">
        <v>2013</v>
      </c>
      <c r="T915" t="s">
        <v>2465</v>
      </c>
      <c r="U915">
        <f t="shared" si="147"/>
        <v>5</v>
      </c>
      <c r="V915">
        <f t="shared" si="148"/>
        <v>212</v>
      </c>
      <c r="W915">
        <f t="shared" si="149"/>
        <v>169</v>
      </c>
    </row>
    <row r="916" spans="1:23" x14ac:dyDescent="0.2">
      <c r="A916" t="s">
        <v>2013</v>
      </c>
      <c r="B916" t="s">
        <v>2459</v>
      </c>
      <c r="C916">
        <f t="shared" si="150"/>
        <v>10</v>
      </c>
      <c r="D916">
        <f t="shared" si="151"/>
        <v>214</v>
      </c>
      <c r="E916">
        <f t="shared" si="152"/>
        <v>153</v>
      </c>
      <c r="G916" t="s">
        <v>1021</v>
      </c>
      <c r="H916" t="s">
        <v>2743</v>
      </c>
      <c r="I916">
        <f t="shared" si="144"/>
        <v>30</v>
      </c>
      <c r="J916">
        <f t="shared" si="145"/>
        <v>538</v>
      </c>
      <c r="K916">
        <f t="shared" si="146"/>
        <v>26</v>
      </c>
      <c r="S916" t="s">
        <v>2013</v>
      </c>
      <c r="T916" t="s">
        <v>2465</v>
      </c>
      <c r="U916">
        <f t="shared" si="147"/>
        <v>5</v>
      </c>
      <c r="V916">
        <f t="shared" si="148"/>
        <v>212</v>
      </c>
      <c r="W916">
        <f t="shared" si="149"/>
        <v>169</v>
      </c>
    </row>
    <row r="917" spans="1:23" x14ac:dyDescent="0.2">
      <c r="A917" t="s">
        <v>2013</v>
      </c>
      <c r="B917" t="s">
        <v>1932</v>
      </c>
      <c r="C917">
        <f t="shared" si="150"/>
        <v>10</v>
      </c>
      <c r="D917">
        <f t="shared" si="151"/>
        <v>215</v>
      </c>
      <c r="E917">
        <f t="shared" si="152"/>
        <v>154</v>
      </c>
      <c r="G917" t="s">
        <v>1021</v>
      </c>
      <c r="H917" t="s">
        <v>2746</v>
      </c>
      <c r="I917">
        <f t="shared" si="144"/>
        <v>30</v>
      </c>
      <c r="J917">
        <f t="shared" si="145"/>
        <v>539</v>
      </c>
      <c r="K917">
        <f t="shared" si="146"/>
        <v>27</v>
      </c>
      <c r="S917" t="s">
        <v>2013</v>
      </c>
      <c r="T917" t="s">
        <v>2465</v>
      </c>
      <c r="U917">
        <f t="shared" si="147"/>
        <v>5</v>
      </c>
      <c r="V917">
        <f t="shared" si="148"/>
        <v>212</v>
      </c>
      <c r="W917">
        <f t="shared" si="149"/>
        <v>169</v>
      </c>
    </row>
    <row r="918" spans="1:23" x14ac:dyDescent="0.2">
      <c r="A918" t="s">
        <v>2013</v>
      </c>
      <c r="B918" t="s">
        <v>1932</v>
      </c>
      <c r="C918">
        <f t="shared" si="150"/>
        <v>10</v>
      </c>
      <c r="D918">
        <f t="shared" si="151"/>
        <v>215</v>
      </c>
      <c r="E918">
        <f t="shared" si="152"/>
        <v>154</v>
      </c>
      <c r="G918" t="s">
        <v>1021</v>
      </c>
      <c r="H918" t="s">
        <v>2749</v>
      </c>
      <c r="I918">
        <f t="shared" si="144"/>
        <v>30</v>
      </c>
      <c r="J918">
        <f t="shared" si="145"/>
        <v>540</v>
      </c>
      <c r="K918">
        <f t="shared" si="146"/>
        <v>28</v>
      </c>
      <c r="S918" t="s">
        <v>2013</v>
      </c>
      <c r="T918" t="s">
        <v>282</v>
      </c>
      <c r="U918">
        <f t="shared" si="147"/>
        <v>5</v>
      </c>
      <c r="V918">
        <f t="shared" si="148"/>
        <v>213</v>
      </c>
      <c r="W918">
        <f t="shared" si="149"/>
        <v>170</v>
      </c>
    </row>
    <row r="919" spans="1:23" x14ac:dyDescent="0.2">
      <c r="A919" t="s">
        <v>2013</v>
      </c>
      <c r="B919" t="s">
        <v>1932</v>
      </c>
      <c r="C919">
        <f t="shared" si="150"/>
        <v>10</v>
      </c>
      <c r="D919">
        <f t="shared" si="151"/>
        <v>215</v>
      </c>
      <c r="E919">
        <f t="shared" si="152"/>
        <v>154</v>
      </c>
      <c r="G919" t="s">
        <v>1021</v>
      </c>
      <c r="H919" t="s">
        <v>2752</v>
      </c>
      <c r="I919">
        <f t="shared" si="144"/>
        <v>30</v>
      </c>
      <c r="J919">
        <f t="shared" si="145"/>
        <v>541</v>
      </c>
      <c r="K919">
        <f t="shared" si="146"/>
        <v>29</v>
      </c>
      <c r="S919" t="s">
        <v>2013</v>
      </c>
      <c r="T919" t="s">
        <v>282</v>
      </c>
      <c r="U919">
        <f t="shared" si="147"/>
        <v>5</v>
      </c>
      <c r="V919">
        <f t="shared" si="148"/>
        <v>213</v>
      </c>
      <c r="W919">
        <f t="shared" si="149"/>
        <v>170</v>
      </c>
    </row>
    <row r="920" spans="1:23" x14ac:dyDescent="0.2">
      <c r="A920" t="s">
        <v>2013</v>
      </c>
      <c r="B920" t="s">
        <v>1932</v>
      </c>
      <c r="C920">
        <f t="shared" si="150"/>
        <v>10</v>
      </c>
      <c r="D920">
        <f t="shared" si="151"/>
        <v>215</v>
      </c>
      <c r="E920">
        <f t="shared" si="152"/>
        <v>154</v>
      </c>
      <c r="G920" t="s">
        <v>1021</v>
      </c>
      <c r="H920" t="s">
        <v>2756</v>
      </c>
      <c r="I920">
        <f t="shared" si="144"/>
        <v>30</v>
      </c>
      <c r="J920">
        <f t="shared" si="145"/>
        <v>542</v>
      </c>
      <c r="K920">
        <f t="shared" si="146"/>
        <v>30</v>
      </c>
      <c r="S920" t="s">
        <v>2013</v>
      </c>
      <c r="T920" t="s">
        <v>282</v>
      </c>
      <c r="U920">
        <f t="shared" si="147"/>
        <v>5</v>
      </c>
      <c r="V920">
        <f t="shared" si="148"/>
        <v>213</v>
      </c>
      <c r="W920">
        <f t="shared" si="149"/>
        <v>170</v>
      </c>
    </row>
    <row r="921" spans="1:23" x14ac:dyDescent="0.2">
      <c r="A921" t="s">
        <v>2013</v>
      </c>
      <c r="B921" t="s">
        <v>1934</v>
      </c>
      <c r="C921">
        <f t="shared" si="150"/>
        <v>10</v>
      </c>
      <c r="D921">
        <f t="shared" si="151"/>
        <v>216</v>
      </c>
      <c r="E921">
        <f t="shared" si="152"/>
        <v>155</v>
      </c>
      <c r="G921" t="s">
        <v>1021</v>
      </c>
      <c r="H921" t="s">
        <v>2759</v>
      </c>
      <c r="I921">
        <f t="shared" si="144"/>
        <v>30</v>
      </c>
      <c r="J921">
        <f t="shared" si="145"/>
        <v>543</v>
      </c>
      <c r="K921">
        <f t="shared" si="146"/>
        <v>31</v>
      </c>
      <c r="S921" t="s">
        <v>2013</v>
      </c>
      <c r="T921" t="s">
        <v>287</v>
      </c>
      <c r="U921">
        <f t="shared" si="147"/>
        <v>5</v>
      </c>
      <c r="V921">
        <f t="shared" si="148"/>
        <v>214</v>
      </c>
      <c r="W921">
        <f t="shared" si="149"/>
        <v>171</v>
      </c>
    </row>
    <row r="922" spans="1:23" x14ac:dyDescent="0.2">
      <c r="A922" t="s">
        <v>2013</v>
      </c>
      <c r="B922" t="s">
        <v>1934</v>
      </c>
      <c r="C922">
        <f t="shared" si="150"/>
        <v>10</v>
      </c>
      <c r="D922">
        <f t="shared" si="151"/>
        <v>216</v>
      </c>
      <c r="E922">
        <f t="shared" si="152"/>
        <v>155</v>
      </c>
      <c r="G922" t="s">
        <v>1021</v>
      </c>
      <c r="H922" t="s">
        <v>2762</v>
      </c>
      <c r="I922">
        <f t="shared" si="144"/>
        <v>30</v>
      </c>
      <c r="J922">
        <f t="shared" si="145"/>
        <v>544</v>
      </c>
      <c r="K922">
        <f t="shared" si="146"/>
        <v>32</v>
      </c>
      <c r="S922" t="s">
        <v>2013</v>
      </c>
      <c r="T922" t="s">
        <v>287</v>
      </c>
      <c r="U922">
        <f t="shared" si="147"/>
        <v>5</v>
      </c>
      <c r="V922">
        <f t="shared" si="148"/>
        <v>214</v>
      </c>
      <c r="W922">
        <f t="shared" si="149"/>
        <v>171</v>
      </c>
    </row>
    <row r="923" spans="1:23" x14ac:dyDescent="0.2">
      <c r="A923" t="s">
        <v>2013</v>
      </c>
      <c r="B923" t="s">
        <v>611</v>
      </c>
      <c r="C923">
        <f t="shared" si="150"/>
        <v>10</v>
      </c>
      <c r="D923">
        <f t="shared" si="151"/>
        <v>217</v>
      </c>
      <c r="E923">
        <f t="shared" si="152"/>
        <v>156</v>
      </c>
      <c r="G923" t="s">
        <v>1021</v>
      </c>
      <c r="H923" t="s">
        <v>2765</v>
      </c>
      <c r="I923">
        <f t="shared" si="144"/>
        <v>30</v>
      </c>
      <c r="J923">
        <f t="shared" si="145"/>
        <v>545</v>
      </c>
      <c r="K923">
        <f t="shared" si="146"/>
        <v>33</v>
      </c>
      <c r="S923" t="s">
        <v>2013</v>
      </c>
      <c r="T923" t="s">
        <v>287</v>
      </c>
      <c r="U923">
        <f t="shared" si="147"/>
        <v>5</v>
      </c>
      <c r="V923">
        <f t="shared" si="148"/>
        <v>214</v>
      </c>
      <c r="W923">
        <f t="shared" si="149"/>
        <v>171</v>
      </c>
    </row>
    <row r="924" spans="1:23" x14ac:dyDescent="0.2">
      <c r="A924" t="s">
        <v>2013</v>
      </c>
      <c r="B924" t="s">
        <v>611</v>
      </c>
      <c r="C924">
        <f t="shared" si="150"/>
        <v>10</v>
      </c>
      <c r="D924">
        <f t="shared" si="151"/>
        <v>217</v>
      </c>
      <c r="E924">
        <f t="shared" si="152"/>
        <v>156</v>
      </c>
      <c r="G924" t="s">
        <v>1021</v>
      </c>
      <c r="H924" t="s">
        <v>2768</v>
      </c>
      <c r="I924">
        <f t="shared" si="144"/>
        <v>30</v>
      </c>
      <c r="J924">
        <f t="shared" si="145"/>
        <v>546</v>
      </c>
      <c r="K924">
        <f t="shared" si="146"/>
        <v>34</v>
      </c>
      <c r="S924" t="s">
        <v>2013</v>
      </c>
      <c r="T924" t="s">
        <v>287</v>
      </c>
      <c r="U924">
        <f t="shared" si="147"/>
        <v>5</v>
      </c>
      <c r="V924">
        <f t="shared" si="148"/>
        <v>214</v>
      </c>
      <c r="W924">
        <f t="shared" si="149"/>
        <v>171</v>
      </c>
    </row>
    <row r="925" spans="1:23" x14ac:dyDescent="0.2">
      <c r="A925" t="s">
        <v>2013</v>
      </c>
      <c r="B925" t="s">
        <v>611</v>
      </c>
      <c r="C925">
        <f t="shared" si="150"/>
        <v>10</v>
      </c>
      <c r="D925">
        <f t="shared" si="151"/>
        <v>217</v>
      </c>
      <c r="E925">
        <f t="shared" si="152"/>
        <v>156</v>
      </c>
      <c r="G925" t="s">
        <v>1021</v>
      </c>
      <c r="H925" t="s">
        <v>2771</v>
      </c>
      <c r="I925">
        <f t="shared" si="144"/>
        <v>30</v>
      </c>
      <c r="J925">
        <f t="shared" si="145"/>
        <v>547</v>
      </c>
      <c r="K925">
        <f t="shared" si="146"/>
        <v>35</v>
      </c>
      <c r="S925" t="s">
        <v>2013</v>
      </c>
      <c r="T925" t="s">
        <v>288</v>
      </c>
      <c r="U925">
        <f t="shared" si="147"/>
        <v>5</v>
      </c>
      <c r="V925">
        <f t="shared" si="148"/>
        <v>215</v>
      </c>
      <c r="W925">
        <f t="shared" si="149"/>
        <v>172</v>
      </c>
    </row>
    <row r="926" spans="1:23" x14ac:dyDescent="0.2">
      <c r="A926" t="s">
        <v>2013</v>
      </c>
      <c r="B926" t="s">
        <v>611</v>
      </c>
      <c r="C926">
        <f t="shared" si="150"/>
        <v>10</v>
      </c>
      <c r="D926">
        <f t="shared" si="151"/>
        <v>217</v>
      </c>
      <c r="E926">
        <f t="shared" si="152"/>
        <v>156</v>
      </c>
      <c r="G926" t="s">
        <v>1021</v>
      </c>
      <c r="H926" t="s">
        <v>2774</v>
      </c>
      <c r="I926">
        <f t="shared" si="144"/>
        <v>30</v>
      </c>
      <c r="J926">
        <f t="shared" si="145"/>
        <v>548</v>
      </c>
      <c r="K926">
        <f t="shared" si="146"/>
        <v>36</v>
      </c>
      <c r="S926" t="s">
        <v>2013</v>
      </c>
      <c r="T926" t="s">
        <v>288</v>
      </c>
      <c r="U926">
        <f t="shared" si="147"/>
        <v>5</v>
      </c>
      <c r="V926">
        <f t="shared" si="148"/>
        <v>215</v>
      </c>
      <c r="W926">
        <f t="shared" si="149"/>
        <v>172</v>
      </c>
    </row>
    <row r="927" spans="1:23" x14ac:dyDescent="0.2">
      <c r="A927" t="s">
        <v>2013</v>
      </c>
      <c r="B927" t="s">
        <v>611</v>
      </c>
      <c r="C927">
        <f t="shared" si="150"/>
        <v>10</v>
      </c>
      <c r="D927">
        <f t="shared" si="151"/>
        <v>217</v>
      </c>
      <c r="E927">
        <f t="shared" si="152"/>
        <v>156</v>
      </c>
      <c r="G927" t="s">
        <v>1021</v>
      </c>
      <c r="H927" t="s">
        <v>2777</v>
      </c>
      <c r="I927">
        <f t="shared" si="144"/>
        <v>30</v>
      </c>
      <c r="J927">
        <f t="shared" si="145"/>
        <v>549</v>
      </c>
      <c r="K927">
        <f t="shared" si="146"/>
        <v>37</v>
      </c>
      <c r="S927" t="s">
        <v>2013</v>
      </c>
      <c r="T927" t="s">
        <v>288</v>
      </c>
      <c r="U927">
        <f t="shared" si="147"/>
        <v>5</v>
      </c>
      <c r="V927">
        <f t="shared" si="148"/>
        <v>215</v>
      </c>
      <c r="W927">
        <f t="shared" si="149"/>
        <v>172</v>
      </c>
    </row>
    <row r="928" spans="1:23" x14ac:dyDescent="0.2">
      <c r="A928" t="s">
        <v>2013</v>
      </c>
      <c r="B928" t="s">
        <v>611</v>
      </c>
      <c r="C928">
        <f t="shared" si="150"/>
        <v>10</v>
      </c>
      <c r="D928">
        <f t="shared" si="151"/>
        <v>217</v>
      </c>
      <c r="E928">
        <f t="shared" si="152"/>
        <v>156</v>
      </c>
      <c r="G928" t="s">
        <v>1021</v>
      </c>
      <c r="H928" t="s">
        <v>525</v>
      </c>
      <c r="I928">
        <f t="shared" si="144"/>
        <v>30</v>
      </c>
      <c r="J928">
        <f t="shared" si="145"/>
        <v>550</v>
      </c>
      <c r="K928">
        <f t="shared" si="146"/>
        <v>38</v>
      </c>
      <c r="S928" t="s">
        <v>2013</v>
      </c>
      <c r="T928" t="s">
        <v>288</v>
      </c>
      <c r="U928">
        <f t="shared" si="147"/>
        <v>5</v>
      </c>
      <c r="V928">
        <f t="shared" si="148"/>
        <v>215</v>
      </c>
      <c r="W928">
        <f t="shared" si="149"/>
        <v>172</v>
      </c>
    </row>
    <row r="929" spans="1:23" x14ac:dyDescent="0.2">
      <c r="A929" t="s">
        <v>2013</v>
      </c>
      <c r="B929" t="s">
        <v>332</v>
      </c>
      <c r="C929">
        <f t="shared" si="150"/>
        <v>10</v>
      </c>
      <c r="D929">
        <f t="shared" si="151"/>
        <v>218</v>
      </c>
      <c r="E929">
        <f t="shared" si="152"/>
        <v>157</v>
      </c>
      <c r="G929" t="s">
        <v>1021</v>
      </c>
      <c r="H929" t="s">
        <v>528</v>
      </c>
      <c r="I929">
        <f t="shared" si="144"/>
        <v>30</v>
      </c>
      <c r="J929">
        <f t="shared" si="145"/>
        <v>551</v>
      </c>
      <c r="K929">
        <f t="shared" si="146"/>
        <v>39</v>
      </c>
      <c r="S929" t="s">
        <v>2013</v>
      </c>
      <c r="T929" t="s">
        <v>290</v>
      </c>
      <c r="U929">
        <f t="shared" si="147"/>
        <v>5</v>
      </c>
      <c r="V929">
        <f t="shared" si="148"/>
        <v>216</v>
      </c>
      <c r="W929">
        <f t="shared" si="149"/>
        <v>173</v>
      </c>
    </row>
    <row r="930" spans="1:23" x14ac:dyDescent="0.2">
      <c r="A930" t="s">
        <v>2013</v>
      </c>
      <c r="B930" t="s">
        <v>332</v>
      </c>
      <c r="C930">
        <f t="shared" si="150"/>
        <v>10</v>
      </c>
      <c r="D930">
        <f t="shared" si="151"/>
        <v>218</v>
      </c>
      <c r="E930">
        <f t="shared" si="152"/>
        <v>157</v>
      </c>
      <c r="G930" t="s">
        <v>1021</v>
      </c>
      <c r="H930" t="s">
        <v>531</v>
      </c>
      <c r="I930">
        <f t="shared" si="144"/>
        <v>30</v>
      </c>
      <c r="J930">
        <f t="shared" si="145"/>
        <v>552</v>
      </c>
      <c r="K930">
        <f t="shared" si="146"/>
        <v>40</v>
      </c>
      <c r="S930" t="s">
        <v>2013</v>
      </c>
      <c r="T930" t="s">
        <v>290</v>
      </c>
      <c r="U930">
        <f t="shared" si="147"/>
        <v>5</v>
      </c>
      <c r="V930">
        <f t="shared" si="148"/>
        <v>216</v>
      </c>
      <c r="W930">
        <f t="shared" si="149"/>
        <v>173</v>
      </c>
    </row>
    <row r="931" spans="1:23" x14ac:dyDescent="0.2">
      <c r="A931" t="s">
        <v>2013</v>
      </c>
      <c r="B931" t="s">
        <v>332</v>
      </c>
      <c r="C931">
        <f t="shared" si="150"/>
        <v>10</v>
      </c>
      <c r="D931">
        <f t="shared" si="151"/>
        <v>218</v>
      </c>
      <c r="E931">
        <f t="shared" si="152"/>
        <v>157</v>
      </c>
      <c r="G931" t="s">
        <v>2060</v>
      </c>
      <c r="H931" t="s">
        <v>2062</v>
      </c>
      <c r="I931">
        <f t="shared" si="144"/>
        <v>31</v>
      </c>
      <c r="J931">
        <f t="shared" si="145"/>
        <v>553</v>
      </c>
      <c r="K931">
        <f t="shared" si="146"/>
        <v>1</v>
      </c>
      <c r="S931" t="s">
        <v>2013</v>
      </c>
      <c r="T931" t="s">
        <v>290</v>
      </c>
      <c r="U931">
        <f t="shared" si="147"/>
        <v>5</v>
      </c>
      <c r="V931">
        <f t="shared" si="148"/>
        <v>216</v>
      </c>
      <c r="W931">
        <f t="shared" si="149"/>
        <v>173</v>
      </c>
    </row>
    <row r="932" spans="1:23" x14ac:dyDescent="0.2">
      <c r="A932" t="s">
        <v>2013</v>
      </c>
      <c r="B932" t="s">
        <v>333</v>
      </c>
      <c r="C932">
        <f t="shared" si="150"/>
        <v>10</v>
      </c>
      <c r="D932">
        <f t="shared" si="151"/>
        <v>219</v>
      </c>
      <c r="E932">
        <f t="shared" si="152"/>
        <v>158</v>
      </c>
      <c r="G932" t="s">
        <v>2060</v>
      </c>
      <c r="H932" t="s">
        <v>2062</v>
      </c>
      <c r="I932">
        <f t="shared" si="144"/>
        <v>31</v>
      </c>
      <c r="J932">
        <f t="shared" si="145"/>
        <v>553</v>
      </c>
      <c r="K932">
        <f t="shared" si="146"/>
        <v>1</v>
      </c>
      <c r="S932" t="s">
        <v>2013</v>
      </c>
      <c r="T932" t="s">
        <v>290</v>
      </c>
      <c r="U932">
        <f t="shared" si="147"/>
        <v>5</v>
      </c>
      <c r="V932">
        <f t="shared" si="148"/>
        <v>216</v>
      </c>
      <c r="W932">
        <f t="shared" si="149"/>
        <v>173</v>
      </c>
    </row>
    <row r="933" spans="1:23" x14ac:dyDescent="0.2">
      <c r="A933" t="s">
        <v>2013</v>
      </c>
      <c r="B933" t="s">
        <v>333</v>
      </c>
      <c r="C933">
        <f t="shared" si="150"/>
        <v>10</v>
      </c>
      <c r="D933">
        <f t="shared" si="151"/>
        <v>219</v>
      </c>
      <c r="E933">
        <f t="shared" si="152"/>
        <v>158</v>
      </c>
      <c r="G933" t="s">
        <v>2060</v>
      </c>
      <c r="H933" t="s">
        <v>2062</v>
      </c>
      <c r="I933">
        <f t="shared" si="144"/>
        <v>31</v>
      </c>
      <c r="J933">
        <f t="shared" si="145"/>
        <v>553</v>
      </c>
      <c r="K933">
        <f t="shared" si="146"/>
        <v>1</v>
      </c>
      <c r="S933" t="s">
        <v>2013</v>
      </c>
      <c r="T933" t="s">
        <v>290</v>
      </c>
      <c r="U933">
        <f t="shared" si="147"/>
        <v>5</v>
      </c>
      <c r="V933">
        <f t="shared" si="148"/>
        <v>216</v>
      </c>
      <c r="W933">
        <f t="shared" si="149"/>
        <v>173</v>
      </c>
    </row>
    <row r="934" spans="1:23" x14ac:dyDescent="0.2">
      <c r="A934" t="s">
        <v>2013</v>
      </c>
      <c r="B934" t="s">
        <v>333</v>
      </c>
      <c r="C934">
        <f t="shared" si="150"/>
        <v>10</v>
      </c>
      <c r="D934">
        <f t="shared" si="151"/>
        <v>219</v>
      </c>
      <c r="E934">
        <f t="shared" si="152"/>
        <v>158</v>
      </c>
      <c r="G934" t="s">
        <v>2060</v>
      </c>
      <c r="H934" t="s">
        <v>2062</v>
      </c>
      <c r="I934">
        <f t="shared" si="144"/>
        <v>31</v>
      </c>
      <c r="J934">
        <f t="shared" si="145"/>
        <v>553</v>
      </c>
      <c r="K934">
        <f t="shared" si="146"/>
        <v>1</v>
      </c>
      <c r="S934" t="s">
        <v>2013</v>
      </c>
      <c r="T934" t="s">
        <v>504</v>
      </c>
      <c r="U934">
        <f t="shared" si="147"/>
        <v>5</v>
      </c>
      <c r="V934">
        <f t="shared" si="148"/>
        <v>217</v>
      </c>
      <c r="W934">
        <f t="shared" si="149"/>
        <v>174</v>
      </c>
    </row>
    <row r="935" spans="1:23" x14ac:dyDescent="0.2">
      <c r="A935" t="s">
        <v>2013</v>
      </c>
      <c r="B935" t="s">
        <v>333</v>
      </c>
      <c r="C935">
        <f t="shared" si="150"/>
        <v>10</v>
      </c>
      <c r="D935">
        <f t="shared" si="151"/>
        <v>219</v>
      </c>
      <c r="E935">
        <f t="shared" si="152"/>
        <v>158</v>
      </c>
      <c r="G935" t="s">
        <v>2060</v>
      </c>
      <c r="H935" t="s">
        <v>2062</v>
      </c>
      <c r="I935">
        <f t="shared" si="144"/>
        <v>31</v>
      </c>
      <c r="J935">
        <f t="shared" si="145"/>
        <v>553</v>
      </c>
      <c r="K935">
        <f t="shared" si="146"/>
        <v>1</v>
      </c>
      <c r="S935" t="s">
        <v>2013</v>
      </c>
      <c r="T935" t="s">
        <v>504</v>
      </c>
      <c r="U935">
        <f t="shared" si="147"/>
        <v>5</v>
      </c>
      <c r="V935">
        <f t="shared" si="148"/>
        <v>217</v>
      </c>
      <c r="W935">
        <f t="shared" si="149"/>
        <v>174</v>
      </c>
    </row>
    <row r="936" spans="1:23" x14ac:dyDescent="0.2">
      <c r="A936" t="s">
        <v>2013</v>
      </c>
      <c r="B936" t="s">
        <v>334</v>
      </c>
      <c r="C936">
        <f t="shared" si="150"/>
        <v>10</v>
      </c>
      <c r="D936">
        <f t="shared" si="151"/>
        <v>220</v>
      </c>
      <c r="E936">
        <f t="shared" si="152"/>
        <v>159</v>
      </c>
      <c r="G936" t="s">
        <v>2060</v>
      </c>
      <c r="H936" t="s">
        <v>845</v>
      </c>
      <c r="I936">
        <f t="shared" si="144"/>
        <v>31</v>
      </c>
      <c r="J936">
        <f t="shared" si="145"/>
        <v>554</v>
      </c>
      <c r="K936">
        <f t="shared" si="146"/>
        <v>2</v>
      </c>
      <c r="S936" t="s">
        <v>2013</v>
      </c>
      <c r="T936" t="s">
        <v>504</v>
      </c>
      <c r="U936">
        <f t="shared" si="147"/>
        <v>5</v>
      </c>
      <c r="V936">
        <f t="shared" si="148"/>
        <v>217</v>
      </c>
      <c r="W936">
        <f t="shared" si="149"/>
        <v>174</v>
      </c>
    </row>
    <row r="937" spans="1:23" x14ac:dyDescent="0.2">
      <c r="A937" t="s">
        <v>2013</v>
      </c>
      <c r="B937" t="s">
        <v>334</v>
      </c>
      <c r="C937">
        <f t="shared" si="150"/>
        <v>10</v>
      </c>
      <c r="D937">
        <f t="shared" si="151"/>
        <v>220</v>
      </c>
      <c r="E937">
        <f t="shared" si="152"/>
        <v>159</v>
      </c>
      <c r="G937" t="s">
        <v>2060</v>
      </c>
      <c r="H937" t="s">
        <v>845</v>
      </c>
      <c r="I937">
        <f t="shared" si="144"/>
        <v>31</v>
      </c>
      <c r="J937">
        <f t="shared" si="145"/>
        <v>554</v>
      </c>
      <c r="K937">
        <f t="shared" si="146"/>
        <v>2</v>
      </c>
      <c r="S937" t="s">
        <v>2013</v>
      </c>
      <c r="T937" t="s">
        <v>504</v>
      </c>
      <c r="U937">
        <f t="shared" si="147"/>
        <v>5</v>
      </c>
      <c r="V937">
        <f t="shared" si="148"/>
        <v>217</v>
      </c>
      <c r="W937">
        <f t="shared" si="149"/>
        <v>174</v>
      </c>
    </row>
    <row r="938" spans="1:23" x14ac:dyDescent="0.2">
      <c r="A938" t="s">
        <v>2013</v>
      </c>
      <c r="B938" t="s">
        <v>335</v>
      </c>
      <c r="C938">
        <f t="shared" si="150"/>
        <v>10</v>
      </c>
      <c r="D938">
        <f t="shared" si="151"/>
        <v>221</v>
      </c>
      <c r="E938">
        <f t="shared" si="152"/>
        <v>160</v>
      </c>
      <c r="G938" t="s">
        <v>2060</v>
      </c>
      <c r="H938" t="s">
        <v>845</v>
      </c>
      <c r="I938">
        <f t="shared" si="144"/>
        <v>31</v>
      </c>
      <c r="J938">
        <f t="shared" si="145"/>
        <v>554</v>
      </c>
      <c r="K938">
        <f t="shared" si="146"/>
        <v>2</v>
      </c>
      <c r="S938" t="s">
        <v>2013</v>
      </c>
      <c r="T938" t="s">
        <v>506</v>
      </c>
      <c r="U938">
        <f t="shared" si="147"/>
        <v>5</v>
      </c>
      <c r="V938">
        <f t="shared" si="148"/>
        <v>218</v>
      </c>
      <c r="W938">
        <f t="shared" si="149"/>
        <v>175</v>
      </c>
    </row>
    <row r="939" spans="1:23" x14ac:dyDescent="0.2">
      <c r="A939" t="s">
        <v>2013</v>
      </c>
      <c r="B939" t="s">
        <v>335</v>
      </c>
      <c r="C939">
        <f t="shared" si="150"/>
        <v>10</v>
      </c>
      <c r="D939">
        <f t="shared" si="151"/>
        <v>221</v>
      </c>
      <c r="E939">
        <f t="shared" si="152"/>
        <v>160</v>
      </c>
      <c r="G939" t="s">
        <v>2060</v>
      </c>
      <c r="H939" t="s">
        <v>845</v>
      </c>
      <c r="I939">
        <f t="shared" si="144"/>
        <v>31</v>
      </c>
      <c r="J939">
        <f t="shared" si="145"/>
        <v>554</v>
      </c>
      <c r="K939">
        <f t="shared" si="146"/>
        <v>2</v>
      </c>
      <c r="S939" t="s">
        <v>2013</v>
      </c>
      <c r="T939" t="s">
        <v>506</v>
      </c>
      <c r="U939">
        <f t="shared" si="147"/>
        <v>5</v>
      </c>
      <c r="V939">
        <f t="shared" si="148"/>
        <v>218</v>
      </c>
      <c r="W939">
        <f t="shared" si="149"/>
        <v>175</v>
      </c>
    </row>
    <row r="940" spans="1:23" x14ac:dyDescent="0.2">
      <c r="A940" t="s">
        <v>2013</v>
      </c>
      <c r="B940" t="s">
        <v>335</v>
      </c>
      <c r="C940">
        <f t="shared" si="150"/>
        <v>10</v>
      </c>
      <c r="D940">
        <f t="shared" si="151"/>
        <v>221</v>
      </c>
      <c r="E940">
        <f t="shared" si="152"/>
        <v>160</v>
      </c>
      <c r="G940" t="s">
        <v>2060</v>
      </c>
      <c r="H940" t="s">
        <v>635</v>
      </c>
      <c r="I940">
        <f t="shared" si="144"/>
        <v>31</v>
      </c>
      <c r="J940">
        <f t="shared" si="145"/>
        <v>555</v>
      </c>
      <c r="K940">
        <f t="shared" si="146"/>
        <v>3</v>
      </c>
      <c r="S940" t="s">
        <v>2013</v>
      </c>
      <c r="T940" t="s">
        <v>506</v>
      </c>
      <c r="U940">
        <f t="shared" si="147"/>
        <v>5</v>
      </c>
      <c r="V940">
        <f t="shared" si="148"/>
        <v>218</v>
      </c>
      <c r="W940">
        <f t="shared" si="149"/>
        <v>175</v>
      </c>
    </row>
    <row r="941" spans="1:23" x14ac:dyDescent="0.2">
      <c r="A941" t="s">
        <v>2013</v>
      </c>
      <c r="B941" t="s">
        <v>337</v>
      </c>
      <c r="C941">
        <f t="shared" si="150"/>
        <v>10</v>
      </c>
      <c r="D941">
        <f t="shared" si="151"/>
        <v>222</v>
      </c>
      <c r="E941">
        <f t="shared" si="152"/>
        <v>161</v>
      </c>
      <c r="G941" t="s">
        <v>2060</v>
      </c>
      <c r="H941" t="s">
        <v>635</v>
      </c>
      <c r="I941">
        <f t="shared" si="144"/>
        <v>31</v>
      </c>
      <c r="J941">
        <f t="shared" si="145"/>
        <v>555</v>
      </c>
      <c r="K941">
        <f t="shared" si="146"/>
        <v>3</v>
      </c>
      <c r="S941" t="s">
        <v>2013</v>
      </c>
      <c r="T941" t="s">
        <v>506</v>
      </c>
      <c r="U941">
        <f t="shared" si="147"/>
        <v>5</v>
      </c>
      <c r="V941">
        <f t="shared" si="148"/>
        <v>218</v>
      </c>
      <c r="W941">
        <f t="shared" si="149"/>
        <v>175</v>
      </c>
    </row>
    <row r="942" spans="1:23" x14ac:dyDescent="0.2">
      <c r="A942" t="s">
        <v>2013</v>
      </c>
      <c r="B942" t="s">
        <v>337</v>
      </c>
      <c r="C942">
        <f t="shared" si="150"/>
        <v>10</v>
      </c>
      <c r="D942">
        <f t="shared" si="151"/>
        <v>222</v>
      </c>
      <c r="E942">
        <f t="shared" si="152"/>
        <v>161</v>
      </c>
      <c r="G942" t="s">
        <v>2060</v>
      </c>
      <c r="H942" t="s">
        <v>635</v>
      </c>
      <c r="I942">
        <f t="shared" si="144"/>
        <v>31</v>
      </c>
      <c r="J942">
        <f t="shared" si="145"/>
        <v>555</v>
      </c>
      <c r="K942">
        <f t="shared" si="146"/>
        <v>3</v>
      </c>
      <c r="S942" t="s">
        <v>2013</v>
      </c>
      <c r="T942" t="s">
        <v>506</v>
      </c>
      <c r="U942">
        <f t="shared" si="147"/>
        <v>5</v>
      </c>
      <c r="V942">
        <f t="shared" si="148"/>
        <v>218</v>
      </c>
      <c r="W942">
        <f t="shared" si="149"/>
        <v>175</v>
      </c>
    </row>
    <row r="943" spans="1:23" x14ac:dyDescent="0.2">
      <c r="A943" t="s">
        <v>2013</v>
      </c>
      <c r="B943" t="s">
        <v>337</v>
      </c>
      <c r="C943">
        <f t="shared" si="150"/>
        <v>10</v>
      </c>
      <c r="D943">
        <f t="shared" si="151"/>
        <v>222</v>
      </c>
      <c r="E943">
        <f t="shared" si="152"/>
        <v>161</v>
      </c>
      <c r="G943" t="s">
        <v>2060</v>
      </c>
      <c r="H943" t="s">
        <v>635</v>
      </c>
      <c r="I943">
        <f t="shared" si="144"/>
        <v>31</v>
      </c>
      <c r="J943">
        <f t="shared" si="145"/>
        <v>555</v>
      </c>
      <c r="K943">
        <f t="shared" si="146"/>
        <v>3</v>
      </c>
      <c r="S943" t="s">
        <v>2013</v>
      </c>
      <c r="T943" t="s">
        <v>508</v>
      </c>
      <c r="U943">
        <f t="shared" si="147"/>
        <v>5</v>
      </c>
      <c r="V943">
        <f t="shared" si="148"/>
        <v>219</v>
      </c>
      <c r="W943">
        <f t="shared" si="149"/>
        <v>176</v>
      </c>
    </row>
    <row r="944" spans="1:23" x14ac:dyDescent="0.2">
      <c r="A944" t="s">
        <v>2013</v>
      </c>
      <c r="B944" t="s">
        <v>337</v>
      </c>
      <c r="C944">
        <f t="shared" si="150"/>
        <v>10</v>
      </c>
      <c r="D944">
        <f t="shared" si="151"/>
        <v>222</v>
      </c>
      <c r="E944">
        <f t="shared" si="152"/>
        <v>161</v>
      </c>
      <c r="G944" t="s">
        <v>1971</v>
      </c>
      <c r="H944" t="s">
        <v>298</v>
      </c>
      <c r="I944">
        <f t="shared" si="144"/>
        <v>32</v>
      </c>
      <c r="J944">
        <f t="shared" si="145"/>
        <v>556</v>
      </c>
      <c r="K944">
        <f t="shared" si="146"/>
        <v>1</v>
      </c>
      <c r="S944" t="s">
        <v>2013</v>
      </c>
      <c r="T944" t="s">
        <v>508</v>
      </c>
      <c r="U944">
        <f t="shared" si="147"/>
        <v>5</v>
      </c>
      <c r="V944">
        <f t="shared" si="148"/>
        <v>219</v>
      </c>
      <c r="W944">
        <f t="shared" si="149"/>
        <v>176</v>
      </c>
    </row>
    <row r="945" spans="1:23" x14ac:dyDescent="0.2">
      <c r="A945" t="s">
        <v>2013</v>
      </c>
      <c r="B945" t="s">
        <v>337</v>
      </c>
      <c r="C945">
        <f t="shared" si="150"/>
        <v>10</v>
      </c>
      <c r="D945">
        <f t="shared" si="151"/>
        <v>222</v>
      </c>
      <c r="E945">
        <f t="shared" si="152"/>
        <v>161</v>
      </c>
      <c r="G945" t="s">
        <v>1971</v>
      </c>
      <c r="H945" t="s">
        <v>298</v>
      </c>
      <c r="I945">
        <f t="shared" si="144"/>
        <v>32</v>
      </c>
      <c r="J945">
        <f t="shared" si="145"/>
        <v>556</v>
      </c>
      <c r="K945">
        <f t="shared" si="146"/>
        <v>1</v>
      </c>
      <c r="S945" t="s">
        <v>2013</v>
      </c>
      <c r="T945" t="s">
        <v>508</v>
      </c>
      <c r="U945">
        <f t="shared" si="147"/>
        <v>5</v>
      </c>
      <c r="V945">
        <f t="shared" si="148"/>
        <v>219</v>
      </c>
      <c r="W945">
        <f t="shared" si="149"/>
        <v>176</v>
      </c>
    </row>
    <row r="946" spans="1:23" x14ac:dyDescent="0.2">
      <c r="A946" t="s">
        <v>2013</v>
      </c>
      <c r="B946" t="s">
        <v>340</v>
      </c>
      <c r="C946">
        <f t="shared" si="150"/>
        <v>10</v>
      </c>
      <c r="D946">
        <f t="shared" si="151"/>
        <v>223</v>
      </c>
      <c r="E946">
        <f t="shared" si="152"/>
        <v>162</v>
      </c>
      <c r="G946" t="s">
        <v>1971</v>
      </c>
      <c r="H946" t="s">
        <v>298</v>
      </c>
      <c r="I946">
        <f t="shared" si="144"/>
        <v>32</v>
      </c>
      <c r="J946">
        <f t="shared" si="145"/>
        <v>556</v>
      </c>
      <c r="K946">
        <f t="shared" si="146"/>
        <v>1</v>
      </c>
      <c r="S946" t="s">
        <v>2013</v>
      </c>
      <c r="T946" t="s">
        <v>508</v>
      </c>
      <c r="U946">
        <f t="shared" si="147"/>
        <v>5</v>
      </c>
      <c r="V946">
        <f t="shared" si="148"/>
        <v>219</v>
      </c>
      <c r="W946">
        <f t="shared" si="149"/>
        <v>176</v>
      </c>
    </row>
    <row r="947" spans="1:23" x14ac:dyDescent="0.2">
      <c r="A947" t="s">
        <v>2013</v>
      </c>
      <c r="B947" t="s">
        <v>340</v>
      </c>
      <c r="C947">
        <f t="shared" si="150"/>
        <v>10</v>
      </c>
      <c r="D947">
        <f t="shared" si="151"/>
        <v>223</v>
      </c>
      <c r="E947">
        <f t="shared" si="152"/>
        <v>162</v>
      </c>
      <c r="G947" t="s">
        <v>1971</v>
      </c>
      <c r="H947" t="s">
        <v>1974</v>
      </c>
      <c r="I947">
        <f t="shared" si="144"/>
        <v>32</v>
      </c>
      <c r="J947">
        <f t="shared" si="145"/>
        <v>557</v>
      </c>
      <c r="K947">
        <f t="shared" si="146"/>
        <v>2</v>
      </c>
      <c r="S947" t="s">
        <v>2013</v>
      </c>
      <c r="T947" t="s">
        <v>512</v>
      </c>
      <c r="U947">
        <f t="shared" si="147"/>
        <v>5</v>
      </c>
      <c r="V947">
        <f t="shared" si="148"/>
        <v>220</v>
      </c>
      <c r="W947">
        <f t="shared" si="149"/>
        <v>177</v>
      </c>
    </row>
    <row r="948" spans="1:23" x14ac:dyDescent="0.2">
      <c r="A948" t="s">
        <v>2013</v>
      </c>
      <c r="B948" t="s">
        <v>340</v>
      </c>
      <c r="C948">
        <f t="shared" si="150"/>
        <v>10</v>
      </c>
      <c r="D948">
        <f t="shared" si="151"/>
        <v>223</v>
      </c>
      <c r="E948">
        <f t="shared" si="152"/>
        <v>162</v>
      </c>
      <c r="G948" t="s">
        <v>1971</v>
      </c>
      <c r="H948" t="s">
        <v>1974</v>
      </c>
      <c r="I948">
        <f t="shared" si="144"/>
        <v>32</v>
      </c>
      <c r="J948">
        <f t="shared" si="145"/>
        <v>557</v>
      </c>
      <c r="K948">
        <f t="shared" si="146"/>
        <v>2</v>
      </c>
      <c r="S948" t="s">
        <v>2013</v>
      </c>
      <c r="T948" t="s">
        <v>512</v>
      </c>
      <c r="U948">
        <f t="shared" si="147"/>
        <v>5</v>
      </c>
      <c r="V948">
        <f t="shared" si="148"/>
        <v>220</v>
      </c>
      <c r="W948">
        <f t="shared" si="149"/>
        <v>177</v>
      </c>
    </row>
    <row r="949" spans="1:23" x14ac:dyDescent="0.2">
      <c r="A949" t="s">
        <v>2013</v>
      </c>
      <c r="B949" t="s">
        <v>341</v>
      </c>
      <c r="C949">
        <f t="shared" si="150"/>
        <v>10</v>
      </c>
      <c r="D949">
        <f t="shared" si="151"/>
        <v>224</v>
      </c>
      <c r="E949">
        <f t="shared" si="152"/>
        <v>163</v>
      </c>
      <c r="G949" t="s">
        <v>1971</v>
      </c>
      <c r="H949" t="s">
        <v>1974</v>
      </c>
      <c r="I949">
        <f t="shared" si="144"/>
        <v>32</v>
      </c>
      <c r="J949">
        <f t="shared" si="145"/>
        <v>557</v>
      </c>
      <c r="K949">
        <f t="shared" si="146"/>
        <v>2</v>
      </c>
      <c r="S949" t="s">
        <v>2013</v>
      </c>
      <c r="T949" t="s">
        <v>512</v>
      </c>
      <c r="U949">
        <f t="shared" si="147"/>
        <v>5</v>
      </c>
      <c r="V949">
        <f t="shared" si="148"/>
        <v>220</v>
      </c>
      <c r="W949">
        <f t="shared" si="149"/>
        <v>177</v>
      </c>
    </row>
    <row r="950" spans="1:23" x14ac:dyDescent="0.2">
      <c r="A950" t="s">
        <v>2013</v>
      </c>
      <c r="B950" t="s">
        <v>341</v>
      </c>
      <c r="C950">
        <f t="shared" si="150"/>
        <v>10</v>
      </c>
      <c r="D950">
        <f t="shared" si="151"/>
        <v>224</v>
      </c>
      <c r="E950">
        <f t="shared" si="152"/>
        <v>163</v>
      </c>
      <c r="G950" t="s">
        <v>1971</v>
      </c>
      <c r="H950" t="s">
        <v>1974</v>
      </c>
      <c r="I950">
        <f t="shared" si="144"/>
        <v>32</v>
      </c>
      <c r="J950">
        <f t="shared" si="145"/>
        <v>557</v>
      </c>
      <c r="K950">
        <f t="shared" si="146"/>
        <v>2</v>
      </c>
      <c r="S950" t="s">
        <v>2013</v>
      </c>
      <c r="T950" t="s">
        <v>292</v>
      </c>
      <c r="U950">
        <f t="shared" si="147"/>
        <v>5</v>
      </c>
      <c r="V950">
        <f t="shared" si="148"/>
        <v>221</v>
      </c>
      <c r="W950">
        <f t="shared" si="149"/>
        <v>178</v>
      </c>
    </row>
    <row r="951" spans="1:23" x14ac:dyDescent="0.2">
      <c r="A951" t="s">
        <v>2013</v>
      </c>
      <c r="B951" t="s">
        <v>341</v>
      </c>
      <c r="C951">
        <f t="shared" si="150"/>
        <v>10</v>
      </c>
      <c r="D951">
        <f t="shared" si="151"/>
        <v>224</v>
      </c>
      <c r="E951">
        <f t="shared" si="152"/>
        <v>163</v>
      </c>
      <c r="G951" t="s">
        <v>1971</v>
      </c>
      <c r="H951" t="s">
        <v>1974</v>
      </c>
      <c r="I951">
        <f t="shared" si="144"/>
        <v>32</v>
      </c>
      <c r="J951">
        <f t="shared" si="145"/>
        <v>557</v>
      </c>
      <c r="K951">
        <f t="shared" si="146"/>
        <v>2</v>
      </c>
      <c r="S951" t="s">
        <v>2013</v>
      </c>
      <c r="T951" t="s">
        <v>292</v>
      </c>
      <c r="U951">
        <f t="shared" si="147"/>
        <v>5</v>
      </c>
      <c r="V951">
        <f t="shared" si="148"/>
        <v>221</v>
      </c>
      <c r="W951">
        <f t="shared" si="149"/>
        <v>178</v>
      </c>
    </row>
    <row r="952" spans="1:23" x14ac:dyDescent="0.2">
      <c r="A952" t="s">
        <v>2013</v>
      </c>
      <c r="B952" t="s">
        <v>341</v>
      </c>
      <c r="C952">
        <f t="shared" si="150"/>
        <v>10</v>
      </c>
      <c r="D952">
        <f t="shared" si="151"/>
        <v>224</v>
      </c>
      <c r="E952">
        <f t="shared" si="152"/>
        <v>163</v>
      </c>
      <c r="G952" t="s">
        <v>1971</v>
      </c>
      <c r="H952" t="s">
        <v>1974</v>
      </c>
      <c r="I952">
        <f t="shared" si="144"/>
        <v>32</v>
      </c>
      <c r="J952">
        <f t="shared" si="145"/>
        <v>557</v>
      </c>
      <c r="K952">
        <f t="shared" si="146"/>
        <v>2</v>
      </c>
      <c r="S952" t="s">
        <v>2013</v>
      </c>
      <c r="T952" t="s">
        <v>292</v>
      </c>
      <c r="U952">
        <f t="shared" si="147"/>
        <v>5</v>
      </c>
      <c r="V952">
        <f t="shared" si="148"/>
        <v>221</v>
      </c>
      <c r="W952">
        <f t="shared" si="149"/>
        <v>178</v>
      </c>
    </row>
    <row r="953" spans="1:23" x14ac:dyDescent="0.2">
      <c r="A953" t="s">
        <v>2013</v>
      </c>
      <c r="B953" t="s">
        <v>341</v>
      </c>
      <c r="C953">
        <f t="shared" si="150"/>
        <v>10</v>
      </c>
      <c r="D953">
        <f t="shared" si="151"/>
        <v>224</v>
      </c>
      <c r="E953">
        <f t="shared" si="152"/>
        <v>163</v>
      </c>
      <c r="G953" t="s">
        <v>1978</v>
      </c>
      <c r="H953" t="s">
        <v>1979</v>
      </c>
      <c r="I953">
        <f t="shared" si="144"/>
        <v>33</v>
      </c>
      <c r="J953">
        <f t="shared" si="145"/>
        <v>558</v>
      </c>
      <c r="K953">
        <f t="shared" si="146"/>
        <v>1</v>
      </c>
      <c r="S953" t="s">
        <v>2013</v>
      </c>
      <c r="T953" t="s">
        <v>2030</v>
      </c>
      <c r="U953">
        <f t="shared" si="147"/>
        <v>5</v>
      </c>
      <c r="V953">
        <f t="shared" si="148"/>
        <v>222</v>
      </c>
      <c r="W953">
        <f t="shared" si="149"/>
        <v>179</v>
      </c>
    </row>
    <row r="954" spans="1:23" x14ac:dyDescent="0.2">
      <c r="A954" t="s">
        <v>2013</v>
      </c>
      <c r="B954" t="s">
        <v>2462</v>
      </c>
      <c r="C954">
        <f t="shared" si="150"/>
        <v>10</v>
      </c>
      <c r="D954">
        <f t="shared" si="151"/>
        <v>225</v>
      </c>
      <c r="E954">
        <f t="shared" si="152"/>
        <v>164</v>
      </c>
      <c r="G954" t="s">
        <v>1978</v>
      </c>
      <c r="H954" t="s">
        <v>1979</v>
      </c>
      <c r="I954">
        <f t="shared" si="144"/>
        <v>33</v>
      </c>
      <c r="J954">
        <f t="shared" si="145"/>
        <v>558</v>
      </c>
      <c r="K954">
        <f t="shared" si="146"/>
        <v>1</v>
      </c>
      <c r="S954" t="s">
        <v>2013</v>
      </c>
      <c r="T954" t="s">
        <v>2030</v>
      </c>
      <c r="U954">
        <f t="shared" si="147"/>
        <v>5</v>
      </c>
      <c r="V954">
        <f t="shared" si="148"/>
        <v>222</v>
      </c>
      <c r="W954">
        <f t="shared" si="149"/>
        <v>179</v>
      </c>
    </row>
    <row r="955" spans="1:23" x14ac:dyDescent="0.2">
      <c r="A955" t="s">
        <v>2013</v>
      </c>
      <c r="B955" t="s">
        <v>2462</v>
      </c>
      <c r="C955">
        <f t="shared" si="150"/>
        <v>10</v>
      </c>
      <c r="D955">
        <f t="shared" si="151"/>
        <v>225</v>
      </c>
      <c r="E955">
        <f t="shared" si="152"/>
        <v>164</v>
      </c>
      <c r="G955" t="s">
        <v>1978</v>
      </c>
      <c r="H955" t="s">
        <v>1979</v>
      </c>
      <c r="I955">
        <f t="shared" si="144"/>
        <v>33</v>
      </c>
      <c r="J955">
        <f t="shared" si="145"/>
        <v>558</v>
      </c>
      <c r="K955">
        <f t="shared" si="146"/>
        <v>1</v>
      </c>
      <c r="S955" t="s">
        <v>2013</v>
      </c>
      <c r="T955" t="s">
        <v>2030</v>
      </c>
      <c r="U955">
        <f t="shared" si="147"/>
        <v>5</v>
      </c>
      <c r="V955">
        <f t="shared" si="148"/>
        <v>222</v>
      </c>
      <c r="W955">
        <f t="shared" si="149"/>
        <v>179</v>
      </c>
    </row>
    <row r="956" spans="1:23" x14ac:dyDescent="0.2">
      <c r="A956" t="s">
        <v>2013</v>
      </c>
      <c r="B956" t="s">
        <v>2462</v>
      </c>
      <c r="C956">
        <f t="shared" si="150"/>
        <v>10</v>
      </c>
      <c r="D956">
        <f t="shared" si="151"/>
        <v>225</v>
      </c>
      <c r="E956">
        <f t="shared" si="152"/>
        <v>164</v>
      </c>
      <c r="G956" t="s">
        <v>1978</v>
      </c>
      <c r="H956" t="s">
        <v>1981</v>
      </c>
      <c r="I956">
        <f t="shared" si="144"/>
        <v>33</v>
      </c>
      <c r="J956">
        <f t="shared" si="145"/>
        <v>559</v>
      </c>
      <c r="K956">
        <f t="shared" si="146"/>
        <v>2</v>
      </c>
      <c r="S956" t="s">
        <v>2013</v>
      </c>
      <c r="T956" t="s">
        <v>2030</v>
      </c>
      <c r="U956">
        <f t="shared" si="147"/>
        <v>5</v>
      </c>
      <c r="V956">
        <f t="shared" si="148"/>
        <v>222</v>
      </c>
      <c r="W956">
        <f t="shared" si="149"/>
        <v>179</v>
      </c>
    </row>
    <row r="957" spans="1:23" x14ac:dyDescent="0.2">
      <c r="A957" t="s">
        <v>2013</v>
      </c>
      <c r="B957" t="s">
        <v>2462</v>
      </c>
      <c r="C957">
        <f t="shared" si="150"/>
        <v>10</v>
      </c>
      <c r="D957">
        <f t="shared" si="151"/>
        <v>225</v>
      </c>
      <c r="E957">
        <f t="shared" si="152"/>
        <v>164</v>
      </c>
      <c r="G957" t="s">
        <v>1978</v>
      </c>
      <c r="H957" t="s">
        <v>1981</v>
      </c>
      <c r="I957">
        <f t="shared" si="144"/>
        <v>33</v>
      </c>
      <c r="J957">
        <f t="shared" si="145"/>
        <v>559</v>
      </c>
      <c r="K957">
        <f t="shared" si="146"/>
        <v>2</v>
      </c>
      <c r="S957" t="s">
        <v>2013</v>
      </c>
      <c r="T957" t="s">
        <v>2030</v>
      </c>
      <c r="U957">
        <f t="shared" si="147"/>
        <v>5</v>
      </c>
      <c r="V957">
        <f t="shared" si="148"/>
        <v>222</v>
      </c>
      <c r="W957">
        <f t="shared" si="149"/>
        <v>179</v>
      </c>
    </row>
    <row r="958" spans="1:23" x14ac:dyDescent="0.2">
      <c r="A958" t="s">
        <v>2013</v>
      </c>
      <c r="B958" t="s">
        <v>2462</v>
      </c>
      <c r="C958">
        <f t="shared" si="150"/>
        <v>10</v>
      </c>
      <c r="D958">
        <f t="shared" si="151"/>
        <v>225</v>
      </c>
      <c r="E958">
        <f t="shared" si="152"/>
        <v>164</v>
      </c>
      <c r="G958" t="s">
        <v>1978</v>
      </c>
      <c r="H958" t="s">
        <v>1981</v>
      </c>
      <c r="I958">
        <f t="shared" si="144"/>
        <v>33</v>
      </c>
      <c r="J958">
        <f t="shared" si="145"/>
        <v>559</v>
      </c>
      <c r="K958">
        <f t="shared" si="146"/>
        <v>2</v>
      </c>
      <c r="S958" t="s">
        <v>2013</v>
      </c>
      <c r="T958" t="s">
        <v>514</v>
      </c>
      <c r="U958">
        <f t="shared" si="147"/>
        <v>5</v>
      </c>
      <c r="V958">
        <f t="shared" si="148"/>
        <v>223</v>
      </c>
      <c r="W958">
        <f t="shared" si="149"/>
        <v>180</v>
      </c>
    </row>
    <row r="959" spans="1:23" x14ac:dyDescent="0.2">
      <c r="A959" t="s">
        <v>2013</v>
      </c>
      <c r="B959" t="s">
        <v>490</v>
      </c>
      <c r="C959">
        <f t="shared" si="150"/>
        <v>10</v>
      </c>
      <c r="D959">
        <f t="shared" si="151"/>
        <v>226</v>
      </c>
      <c r="E959">
        <f t="shared" si="152"/>
        <v>165</v>
      </c>
      <c r="G959" t="s">
        <v>1978</v>
      </c>
      <c r="H959" t="s">
        <v>1983</v>
      </c>
      <c r="I959">
        <f t="shared" si="144"/>
        <v>33</v>
      </c>
      <c r="J959">
        <f t="shared" si="145"/>
        <v>560</v>
      </c>
      <c r="K959">
        <f t="shared" si="146"/>
        <v>3</v>
      </c>
      <c r="S959" t="s">
        <v>2013</v>
      </c>
      <c r="T959" t="s">
        <v>514</v>
      </c>
      <c r="U959">
        <f t="shared" si="147"/>
        <v>5</v>
      </c>
      <c r="V959">
        <f t="shared" si="148"/>
        <v>223</v>
      </c>
      <c r="W959">
        <f t="shared" si="149"/>
        <v>180</v>
      </c>
    </row>
    <row r="960" spans="1:23" x14ac:dyDescent="0.2">
      <c r="A960" t="s">
        <v>2013</v>
      </c>
      <c r="B960" t="s">
        <v>490</v>
      </c>
      <c r="C960">
        <f t="shared" si="150"/>
        <v>10</v>
      </c>
      <c r="D960">
        <f t="shared" si="151"/>
        <v>226</v>
      </c>
      <c r="E960">
        <f t="shared" si="152"/>
        <v>165</v>
      </c>
      <c r="G960" t="s">
        <v>1978</v>
      </c>
      <c r="H960" t="s">
        <v>1983</v>
      </c>
      <c r="I960">
        <f t="shared" si="144"/>
        <v>33</v>
      </c>
      <c r="J960">
        <f t="shared" si="145"/>
        <v>560</v>
      </c>
      <c r="K960">
        <f t="shared" si="146"/>
        <v>3</v>
      </c>
      <c r="S960" t="s">
        <v>2013</v>
      </c>
      <c r="T960" t="s">
        <v>514</v>
      </c>
      <c r="U960">
        <f t="shared" si="147"/>
        <v>5</v>
      </c>
      <c r="V960">
        <f t="shared" si="148"/>
        <v>223</v>
      </c>
      <c r="W960">
        <f t="shared" si="149"/>
        <v>180</v>
      </c>
    </row>
    <row r="961" spans="1:23" x14ac:dyDescent="0.2">
      <c r="A961" t="s">
        <v>2013</v>
      </c>
      <c r="B961" t="s">
        <v>490</v>
      </c>
      <c r="C961">
        <f t="shared" si="150"/>
        <v>10</v>
      </c>
      <c r="D961">
        <f t="shared" si="151"/>
        <v>226</v>
      </c>
      <c r="E961">
        <f t="shared" si="152"/>
        <v>165</v>
      </c>
      <c r="G961" t="s">
        <v>1978</v>
      </c>
      <c r="H961" t="s">
        <v>1985</v>
      </c>
      <c r="I961">
        <f t="shared" si="144"/>
        <v>33</v>
      </c>
      <c r="J961">
        <f t="shared" si="145"/>
        <v>561</v>
      </c>
      <c r="K961">
        <f t="shared" si="146"/>
        <v>4</v>
      </c>
      <c r="S961" t="s">
        <v>2013</v>
      </c>
      <c r="T961" t="s">
        <v>514</v>
      </c>
      <c r="U961">
        <f t="shared" si="147"/>
        <v>5</v>
      </c>
      <c r="V961">
        <f t="shared" si="148"/>
        <v>223</v>
      </c>
      <c r="W961">
        <f t="shared" si="149"/>
        <v>180</v>
      </c>
    </row>
    <row r="962" spans="1:23" x14ac:dyDescent="0.2">
      <c r="A962" t="s">
        <v>2013</v>
      </c>
      <c r="B962" t="s">
        <v>490</v>
      </c>
      <c r="C962">
        <f t="shared" si="150"/>
        <v>10</v>
      </c>
      <c r="D962">
        <f t="shared" si="151"/>
        <v>226</v>
      </c>
      <c r="E962">
        <f t="shared" si="152"/>
        <v>165</v>
      </c>
      <c r="G962" t="s">
        <v>1978</v>
      </c>
      <c r="H962" t="s">
        <v>1985</v>
      </c>
      <c r="I962">
        <f t="shared" si="144"/>
        <v>33</v>
      </c>
      <c r="J962">
        <f t="shared" si="145"/>
        <v>561</v>
      </c>
      <c r="K962">
        <f t="shared" si="146"/>
        <v>4</v>
      </c>
      <c r="S962" t="s">
        <v>2013</v>
      </c>
      <c r="T962" t="s">
        <v>514</v>
      </c>
      <c r="U962">
        <f t="shared" si="147"/>
        <v>5</v>
      </c>
      <c r="V962">
        <f t="shared" si="148"/>
        <v>223</v>
      </c>
      <c r="W962">
        <f t="shared" si="149"/>
        <v>180</v>
      </c>
    </row>
    <row r="963" spans="1:23" x14ac:dyDescent="0.2">
      <c r="A963" t="s">
        <v>2013</v>
      </c>
      <c r="B963" t="s">
        <v>490</v>
      </c>
      <c r="C963">
        <f t="shared" si="150"/>
        <v>10</v>
      </c>
      <c r="D963">
        <f t="shared" si="151"/>
        <v>226</v>
      </c>
      <c r="E963">
        <f t="shared" si="152"/>
        <v>165</v>
      </c>
      <c r="G963" t="s">
        <v>1978</v>
      </c>
      <c r="H963" t="s">
        <v>1985</v>
      </c>
      <c r="I963">
        <f t="shared" si="144"/>
        <v>33</v>
      </c>
      <c r="J963">
        <f t="shared" si="145"/>
        <v>561</v>
      </c>
      <c r="K963">
        <f t="shared" si="146"/>
        <v>4</v>
      </c>
      <c r="S963" t="s">
        <v>2013</v>
      </c>
      <c r="T963" t="s">
        <v>514</v>
      </c>
      <c r="U963">
        <f t="shared" si="147"/>
        <v>5</v>
      </c>
      <c r="V963">
        <f t="shared" si="148"/>
        <v>223</v>
      </c>
      <c r="W963">
        <f t="shared" si="149"/>
        <v>180</v>
      </c>
    </row>
    <row r="964" spans="1:23" x14ac:dyDescent="0.2">
      <c r="A964" t="s">
        <v>2013</v>
      </c>
      <c r="B964" t="s">
        <v>495</v>
      </c>
      <c r="C964">
        <f t="shared" si="150"/>
        <v>10</v>
      </c>
      <c r="D964">
        <f t="shared" si="151"/>
        <v>227</v>
      </c>
      <c r="E964">
        <f t="shared" si="152"/>
        <v>166</v>
      </c>
      <c r="G964" t="s">
        <v>1019</v>
      </c>
      <c r="H964" t="s">
        <v>982</v>
      </c>
      <c r="I964">
        <f t="shared" ref="I964:I1027" si="153">IF(G964=G963,I963,I963+1)</f>
        <v>34</v>
      </c>
      <c r="J964">
        <f t="shared" ref="J964:J1027" si="154">IF(H964=H963,J963,J963+1)</f>
        <v>562</v>
      </c>
      <c r="K964">
        <f t="shared" ref="K964:K1027" si="155">IF(G964=G963,IF(H964=H963,K963,K963+1),1)</f>
        <v>1</v>
      </c>
      <c r="S964" t="s">
        <v>2013</v>
      </c>
      <c r="T964" t="s">
        <v>514</v>
      </c>
      <c r="U964">
        <f t="shared" ref="U964:U1027" si="156">IF(S964=S963,U963,U963+1)</f>
        <v>5</v>
      </c>
      <c r="V964">
        <f t="shared" ref="V964:V1027" si="157">IF(T964=T963,V963,V963+1)</f>
        <v>223</v>
      </c>
      <c r="W964">
        <f t="shared" ref="W964:W1027" si="158">IF(S964=S963,IF(T964=T963,W963,W963+1),1)</f>
        <v>180</v>
      </c>
    </row>
    <row r="965" spans="1:23" x14ac:dyDescent="0.2">
      <c r="A965" t="s">
        <v>2013</v>
      </c>
      <c r="B965" t="s">
        <v>495</v>
      </c>
      <c r="C965">
        <f t="shared" ref="C965:C1028" si="159">IF(A965=A964,C964,C964+1)</f>
        <v>10</v>
      </c>
      <c r="D965">
        <f t="shared" ref="D965:D1028" si="160">IF(B965=B964,D964,D964+1)</f>
        <v>227</v>
      </c>
      <c r="E965">
        <f t="shared" ref="E965:E1028" si="161">IF(A965=A964,IF(B965=B964,E964,E964+1),1)</f>
        <v>166</v>
      </c>
      <c r="G965" t="s">
        <v>1019</v>
      </c>
      <c r="H965" t="s">
        <v>991</v>
      </c>
      <c r="I965">
        <f t="shared" si="153"/>
        <v>34</v>
      </c>
      <c r="J965">
        <f t="shared" si="154"/>
        <v>563</v>
      </c>
      <c r="K965">
        <f t="shared" si="155"/>
        <v>2</v>
      </c>
      <c r="S965" t="s">
        <v>2013</v>
      </c>
      <c r="T965" t="s">
        <v>514</v>
      </c>
      <c r="U965">
        <f t="shared" si="156"/>
        <v>5</v>
      </c>
      <c r="V965">
        <f t="shared" si="157"/>
        <v>223</v>
      </c>
      <c r="W965">
        <f t="shared" si="158"/>
        <v>180</v>
      </c>
    </row>
    <row r="966" spans="1:23" x14ac:dyDescent="0.2">
      <c r="A966" t="s">
        <v>2013</v>
      </c>
      <c r="B966" t="s">
        <v>495</v>
      </c>
      <c r="C966">
        <f t="shared" si="159"/>
        <v>10</v>
      </c>
      <c r="D966">
        <f t="shared" si="160"/>
        <v>227</v>
      </c>
      <c r="E966">
        <f t="shared" si="161"/>
        <v>166</v>
      </c>
      <c r="G966" t="s">
        <v>1019</v>
      </c>
      <c r="H966" t="s">
        <v>992</v>
      </c>
      <c r="I966">
        <f t="shared" si="153"/>
        <v>34</v>
      </c>
      <c r="J966">
        <f t="shared" si="154"/>
        <v>564</v>
      </c>
      <c r="K966">
        <f t="shared" si="155"/>
        <v>3</v>
      </c>
      <c r="S966" t="s">
        <v>2013</v>
      </c>
      <c r="T966" t="s">
        <v>514</v>
      </c>
      <c r="U966">
        <f t="shared" si="156"/>
        <v>5</v>
      </c>
      <c r="V966">
        <f t="shared" si="157"/>
        <v>223</v>
      </c>
      <c r="W966">
        <f t="shared" si="158"/>
        <v>180</v>
      </c>
    </row>
    <row r="967" spans="1:23" x14ac:dyDescent="0.2">
      <c r="A967" t="s">
        <v>2013</v>
      </c>
      <c r="B967" t="s">
        <v>495</v>
      </c>
      <c r="C967">
        <f t="shared" si="159"/>
        <v>10</v>
      </c>
      <c r="D967">
        <f t="shared" si="160"/>
        <v>227</v>
      </c>
      <c r="E967">
        <f t="shared" si="161"/>
        <v>166</v>
      </c>
      <c r="G967" t="s">
        <v>1019</v>
      </c>
      <c r="H967" t="s">
        <v>993</v>
      </c>
      <c r="I967">
        <f t="shared" si="153"/>
        <v>34</v>
      </c>
      <c r="J967">
        <f t="shared" si="154"/>
        <v>565</v>
      </c>
      <c r="K967">
        <f t="shared" si="155"/>
        <v>4</v>
      </c>
      <c r="S967" t="s">
        <v>2013</v>
      </c>
      <c r="T967" t="s">
        <v>514</v>
      </c>
      <c r="U967">
        <f t="shared" si="156"/>
        <v>5</v>
      </c>
      <c r="V967">
        <f t="shared" si="157"/>
        <v>223</v>
      </c>
      <c r="W967">
        <f t="shared" si="158"/>
        <v>180</v>
      </c>
    </row>
    <row r="968" spans="1:23" x14ac:dyDescent="0.2">
      <c r="A968" t="s">
        <v>2013</v>
      </c>
      <c r="B968" t="s">
        <v>500</v>
      </c>
      <c r="C968">
        <f t="shared" si="159"/>
        <v>10</v>
      </c>
      <c r="D968">
        <f t="shared" si="160"/>
        <v>228</v>
      </c>
      <c r="E968">
        <f t="shared" si="161"/>
        <v>167</v>
      </c>
      <c r="G968" t="s">
        <v>1019</v>
      </c>
      <c r="H968" t="s">
        <v>994</v>
      </c>
      <c r="I968">
        <f t="shared" si="153"/>
        <v>34</v>
      </c>
      <c r="J968">
        <f t="shared" si="154"/>
        <v>566</v>
      </c>
      <c r="K968">
        <f t="shared" si="155"/>
        <v>5</v>
      </c>
      <c r="S968" t="s">
        <v>2013</v>
      </c>
      <c r="T968" t="s">
        <v>514</v>
      </c>
      <c r="U968">
        <f t="shared" si="156"/>
        <v>5</v>
      </c>
      <c r="V968">
        <f t="shared" si="157"/>
        <v>223</v>
      </c>
      <c r="W968">
        <f t="shared" si="158"/>
        <v>180</v>
      </c>
    </row>
    <row r="969" spans="1:23" x14ac:dyDescent="0.2">
      <c r="A969" t="s">
        <v>2013</v>
      </c>
      <c r="B969" t="s">
        <v>500</v>
      </c>
      <c r="C969">
        <f t="shared" si="159"/>
        <v>10</v>
      </c>
      <c r="D969">
        <f t="shared" si="160"/>
        <v>228</v>
      </c>
      <c r="E969">
        <f t="shared" si="161"/>
        <v>167</v>
      </c>
      <c r="G969" t="s">
        <v>1019</v>
      </c>
      <c r="H969" t="s">
        <v>995</v>
      </c>
      <c r="I969">
        <f t="shared" si="153"/>
        <v>34</v>
      </c>
      <c r="J969">
        <f t="shared" si="154"/>
        <v>567</v>
      </c>
      <c r="K969">
        <f t="shared" si="155"/>
        <v>6</v>
      </c>
      <c r="S969" t="s">
        <v>2013</v>
      </c>
      <c r="T969" t="s">
        <v>514</v>
      </c>
      <c r="U969">
        <f t="shared" si="156"/>
        <v>5</v>
      </c>
      <c r="V969">
        <f t="shared" si="157"/>
        <v>223</v>
      </c>
      <c r="W969">
        <f t="shared" si="158"/>
        <v>180</v>
      </c>
    </row>
    <row r="970" spans="1:23" x14ac:dyDescent="0.2">
      <c r="A970" t="s">
        <v>2013</v>
      </c>
      <c r="B970" t="s">
        <v>500</v>
      </c>
      <c r="C970">
        <f t="shared" si="159"/>
        <v>10</v>
      </c>
      <c r="D970">
        <f t="shared" si="160"/>
        <v>228</v>
      </c>
      <c r="E970">
        <f t="shared" si="161"/>
        <v>167</v>
      </c>
      <c r="G970" t="s">
        <v>1019</v>
      </c>
      <c r="H970" t="s">
        <v>996</v>
      </c>
      <c r="I970">
        <f t="shared" si="153"/>
        <v>34</v>
      </c>
      <c r="J970">
        <f t="shared" si="154"/>
        <v>568</v>
      </c>
      <c r="K970">
        <f t="shared" si="155"/>
        <v>7</v>
      </c>
      <c r="S970" t="s">
        <v>2013</v>
      </c>
      <c r="T970" t="s">
        <v>519</v>
      </c>
      <c r="U970">
        <f t="shared" si="156"/>
        <v>5</v>
      </c>
      <c r="V970">
        <f t="shared" si="157"/>
        <v>224</v>
      </c>
      <c r="W970">
        <f t="shared" si="158"/>
        <v>181</v>
      </c>
    </row>
    <row r="971" spans="1:23" x14ac:dyDescent="0.2">
      <c r="A971" t="s">
        <v>2013</v>
      </c>
      <c r="B971" t="s">
        <v>500</v>
      </c>
      <c r="C971">
        <f t="shared" si="159"/>
        <v>10</v>
      </c>
      <c r="D971">
        <f t="shared" si="160"/>
        <v>228</v>
      </c>
      <c r="E971">
        <f t="shared" si="161"/>
        <v>167</v>
      </c>
      <c r="G971" t="s">
        <v>1019</v>
      </c>
      <c r="H971" t="s">
        <v>997</v>
      </c>
      <c r="I971">
        <f t="shared" si="153"/>
        <v>34</v>
      </c>
      <c r="J971">
        <f t="shared" si="154"/>
        <v>569</v>
      </c>
      <c r="K971">
        <f t="shared" si="155"/>
        <v>8</v>
      </c>
      <c r="S971" t="s">
        <v>2013</v>
      </c>
      <c r="T971" t="s">
        <v>519</v>
      </c>
      <c r="U971">
        <f t="shared" si="156"/>
        <v>5</v>
      </c>
      <c r="V971">
        <f t="shared" si="157"/>
        <v>224</v>
      </c>
      <c r="W971">
        <f t="shared" si="158"/>
        <v>181</v>
      </c>
    </row>
    <row r="972" spans="1:23" x14ac:dyDescent="0.2">
      <c r="A972" t="s">
        <v>2013</v>
      </c>
      <c r="B972" t="s">
        <v>500</v>
      </c>
      <c r="C972">
        <f t="shared" si="159"/>
        <v>10</v>
      </c>
      <c r="D972">
        <f t="shared" si="160"/>
        <v>228</v>
      </c>
      <c r="E972">
        <f t="shared" si="161"/>
        <v>167</v>
      </c>
      <c r="G972" t="s">
        <v>1019</v>
      </c>
      <c r="H972" t="s">
        <v>998</v>
      </c>
      <c r="I972">
        <f t="shared" si="153"/>
        <v>34</v>
      </c>
      <c r="J972">
        <f t="shared" si="154"/>
        <v>570</v>
      </c>
      <c r="K972">
        <f t="shared" si="155"/>
        <v>9</v>
      </c>
      <c r="S972" t="s">
        <v>2013</v>
      </c>
      <c r="T972" t="s">
        <v>519</v>
      </c>
      <c r="U972">
        <f t="shared" si="156"/>
        <v>5</v>
      </c>
      <c r="V972">
        <f t="shared" si="157"/>
        <v>224</v>
      </c>
      <c r="W972">
        <f t="shared" si="158"/>
        <v>181</v>
      </c>
    </row>
    <row r="973" spans="1:23" x14ac:dyDescent="0.2">
      <c r="A973" t="s">
        <v>2013</v>
      </c>
      <c r="B973" t="s">
        <v>502</v>
      </c>
      <c r="C973">
        <f t="shared" si="159"/>
        <v>10</v>
      </c>
      <c r="D973">
        <f t="shared" si="160"/>
        <v>229</v>
      </c>
      <c r="E973">
        <f t="shared" si="161"/>
        <v>168</v>
      </c>
      <c r="G973" t="s">
        <v>1019</v>
      </c>
      <c r="H973" t="s">
        <v>999</v>
      </c>
      <c r="I973">
        <f t="shared" si="153"/>
        <v>34</v>
      </c>
      <c r="J973">
        <f t="shared" si="154"/>
        <v>571</v>
      </c>
      <c r="K973">
        <f t="shared" si="155"/>
        <v>10</v>
      </c>
      <c r="S973" t="s">
        <v>2013</v>
      </c>
      <c r="T973" t="s">
        <v>519</v>
      </c>
      <c r="U973">
        <f t="shared" si="156"/>
        <v>5</v>
      </c>
      <c r="V973">
        <f t="shared" si="157"/>
        <v>224</v>
      </c>
      <c r="W973">
        <f t="shared" si="158"/>
        <v>181</v>
      </c>
    </row>
    <row r="974" spans="1:23" x14ac:dyDescent="0.2">
      <c r="A974" t="s">
        <v>2013</v>
      </c>
      <c r="B974" t="s">
        <v>502</v>
      </c>
      <c r="C974">
        <f t="shared" si="159"/>
        <v>10</v>
      </c>
      <c r="D974">
        <f t="shared" si="160"/>
        <v>229</v>
      </c>
      <c r="E974">
        <f t="shared" si="161"/>
        <v>168</v>
      </c>
      <c r="G974" t="s">
        <v>1019</v>
      </c>
      <c r="H974" t="s">
        <v>1534</v>
      </c>
      <c r="I974">
        <f t="shared" si="153"/>
        <v>34</v>
      </c>
      <c r="J974">
        <f t="shared" si="154"/>
        <v>572</v>
      </c>
      <c r="K974">
        <f t="shared" si="155"/>
        <v>11</v>
      </c>
      <c r="S974" t="s">
        <v>2013</v>
      </c>
      <c r="T974" t="s">
        <v>519</v>
      </c>
      <c r="U974">
        <f t="shared" si="156"/>
        <v>5</v>
      </c>
      <c r="V974">
        <f t="shared" si="157"/>
        <v>224</v>
      </c>
      <c r="W974">
        <f t="shared" si="158"/>
        <v>181</v>
      </c>
    </row>
    <row r="975" spans="1:23" x14ac:dyDescent="0.2">
      <c r="A975" t="s">
        <v>2013</v>
      </c>
      <c r="B975" t="s">
        <v>502</v>
      </c>
      <c r="C975">
        <f t="shared" si="159"/>
        <v>10</v>
      </c>
      <c r="D975">
        <f t="shared" si="160"/>
        <v>229</v>
      </c>
      <c r="E975">
        <f t="shared" si="161"/>
        <v>168</v>
      </c>
      <c r="G975" t="s">
        <v>1019</v>
      </c>
      <c r="H975" t="s">
        <v>983</v>
      </c>
      <c r="I975">
        <f t="shared" si="153"/>
        <v>34</v>
      </c>
      <c r="J975">
        <f t="shared" si="154"/>
        <v>573</v>
      </c>
      <c r="K975">
        <f t="shared" si="155"/>
        <v>12</v>
      </c>
      <c r="S975" t="s">
        <v>2013</v>
      </c>
      <c r="T975" t="s">
        <v>519</v>
      </c>
      <c r="U975">
        <f t="shared" si="156"/>
        <v>5</v>
      </c>
      <c r="V975">
        <f t="shared" si="157"/>
        <v>224</v>
      </c>
      <c r="W975">
        <f t="shared" si="158"/>
        <v>181</v>
      </c>
    </row>
    <row r="976" spans="1:23" x14ac:dyDescent="0.2">
      <c r="A976" t="s">
        <v>2013</v>
      </c>
      <c r="B976" t="s">
        <v>2465</v>
      </c>
      <c r="C976">
        <f t="shared" si="159"/>
        <v>10</v>
      </c>
      <c r="D976">
        <f t="shared" si="160"/>
        <v>230</v>
      </c>
      <c r="E976">
        <f t="shared" si="161"/>
        <v>169</v>
      </c>
      <c r="G976" t="s">
        <v>1019</v>
      </c>
      <c r="H976" t="s">
        <v>1535</v>
      </c>
      <c r="I976">
        <f t="shared" si="153"/>
        <v>34</v>
      </c>
      <c r="J976">
        <f t="shared" si="154"/>
        <v>574</v>
      </c>
      <c r="K976">
        <f t="shared" si="155"/>
        <v>13</v>
      </c>
      <c r="S976" t="s">
        <v>2013</v>
      </c>
      <c r="T976" t="s">
        <v>1338</v>
      </c>
      <c r="U976">
        <f t="shared" si="156"/>
        <v>5</v>
      </c>
      <c r="V976">
        <f t="shared" si="157"/>
        <v>225</v>
      </c>
      <c r="W976">
        <f t="shared" si="158"/>
        <v>182</v>
      </c>
    </row>
    <row r="977" spans="1:23" x14ac:dyDescent="0.2">
      <c r="A977" t="s">
        <v>2013</v>
      </c>
      <c r="B977" t="s">
        <v>2465</v>
      </c>
      <c r="C977">
        <f t="shared" si="159"/>
        <v>10</v>
      </c>
      <c r="D977">
        <f t="shared" si="160"/>
        <v>230</v>
      </c>
      <c r="E977">
        <f t="shared" si="161"/>
        <v>169</v>
      </c>
      <c r="G977" t="s">
        <v>1019</v>
      </c>
      <c r="H977" t="s">
        <v>1536</v>
      </c>
      <c r="I977">
        <f t="shared" si="153"/>
        <v>34</v>
      </c>
      <c r="J977">
        <f t="shared" si="154"/>
        <v>575</v>
      </c>
      <c r="K977">
        <f t="shared" si="155"/>
        <v>14</v>
      </c>
      <c r="S977" t="s">
        <v>2013</v>
      </c>
      <c r="T977" t="s">
        <v>1338</v>
      </c>
      <c r="U977">
        <f t="shared" si="156"/>
        <v>5</v>
      </c>
      <c r="V977">
        <f t="shared" si="157"/>
        <v>225</v>
      </c>
      <c r="W977">
        <f t="shared" si="158"/>
        <v>182</v>
      </c>
    </row>
    <row r="978" spans="1:23" x14ac:dyDescent="0.2">
      <c r="A978" t="s">
        <v>2013</v>
      </c>
      <c r="B978" t="s">
        <v>2465</v>
      </c>
      <c r="C978">
        <f t="shared" si="159"/>
        <v>10</v>
      </c>
      <c r="D978">
        <f t="shared" si="160"/>
        <v>230</v>
      </c>
      <c r="E978">
        <f t="shared" si="161"/>
        <v>169</v>
      </c>
      <c r="G978" t="s">
        <v>1019</v>
      </c>
      <c r="H978" t="s">
        <v>1537</v>
      </c>
      <c r="I978">
        <f t="shared" si="153"/>
        <v>34</v>
      </c>
      <c r="J978">
        <f t="shared" si="154"/>
        <v>576</v>
      </c>
      <c r="K978">
        <f t="shared" si="155"/>
        <v>15</v>
      </c>
      <c r="S978" t="s">
        <v>2013</v>
      </c>
      <c r="T978" t="s">
        <v>1338</v>
      </c>
      <c r="U978">
        <f t="shared" si="156"/>
        <v>5</v>
      </c>
      <c r="V978">
        <f t="shared" si="157"/>
        <v>225</v>
      </c>
      <c r="W978">
        <f t="shared" si="158"/>
        <v>182</v>
      </c>
    </row>
    <row r="979" spans="1:23" x14ac:dyDescent="0.2">
      <c r="A979" t="s">
        <v>2013</v>
      </c>
      <c r="B979" t="s">
        <v>282</v>
      </c>
      <c r="C979">
        <f t="shared" si="159"/>
        <v>10</v>
      </c>
      <c r="D979">
        <f t="shared" si="160"/>
        <v>231</v>
      </c>
      <c r="E979">
        <f t="shared" si="161"/>
        <v>170</v>
      </c>
      <c r="G979" t="s">
        <v>1019</v>
      </c>
      <c r="H979" t="s">
        <v>1538</v>
      </c>
      <c r="I979">
        <f t="shared" si="153"/>
        <v>34</v>
      </c>
      <c r="J979">
        <f t="shared" si="154"/>
        <v>577</v>
      </c>
      <c r="K979">
        <f t="shared" si="155"/>
        <v>16</v>
      </c>
      <c r="S979" t="s">
        <v>2013</v>
      </c>
      <c r="T979" t="s">
        <v>1338</v>
      </c>
      <c r="U979">
        <f t="shared" si="156"/>
        <v>5</v>
      </c>
      <c r="V979">
        <f t="shared" si="157"/>
        <v>225</v>
      </c>
      <c r="W979">
        <f t="shared" si="158"/>
        <v>182</v>
      </c>
    </row>
    <row r="980" spans="1:23" x14ac:dyDescent="0.2">
      <c r="A980" t="s">
        <v>2013</v>
      </c>
      <c r="B980" t="s">
        <v>282</v>
      </c>
      <c r="C980">
        <f t="shared" si="159"/>
        <v>10</v>
      </c>
      <c r="D980">
        <f t="shared" si="160"/>
        <v>231</v>
      </c>
      <c r="E980">
        <f t="shared" si="161"/>
        <v>170</v>
      </c>
      <c r="G980" t="s">
        <v>1019</v>
      </c>
      <c r="H980" t="s">
        <v>1539</v>
      </c>
      <c r="I980">
        <f t="shared" si="153"/>
        <v>34</v>
      </c>
      <c r="J980">
        <f t="shared" si="154"/>
        <v>578</v>
      </c>
      <c r="K980">
        <f t="shared" si="155"/>
        <v>17</v>
      </c>
      <c r="S980" t="s">
        <v>2013</v>
      </c>
      <c r="T980" t="s">
        <v>1868</v>
      </c>
      <c r="U980">
        <f t="shared" si="156"/>
        <v>5</v>
      </c>
      <c r="V980">
        <f t="shared" si="157"/>
        <v>226</v>
      </c>
      <c r="W980">
        <f t="shared" si="158"/>
        <v>183</v>
      </c>
    </row>
    <row r="981" spans="1:23" x14ac:dyDescent="0.2">
      <c r="A981" t="s">
        <v>2013</v>
      </c>
      <c r="B981" t="s">
        <v>282</v>
      </c>
      <c r="C981">
        <f t="shared" si="159"/>
        <v>10</v>
      </c>
      <c r="D981">
        <f t="shared" si="160"/>
        <v>231</v>
      </c>
      <c r="E981">
        <f t="shared" si="161"/>
        <v>170</v>
      </c>
      <c r="G981" t="s">
        <v>1019</v>
      </c>
      <c r="H981" t="s">
        <v>1540</v>
      </c>
      <c r="I981">
        <f t="shared" si="153"/>
        <v>34</v>
      </c>
      <c r="J981">
        <f t="shared" si="154"/>
        <v>579</v>
      </c>
      <c r="K981">
        <f t="shared" si="155"/>
        <v>18</v>
      </c>
      <c r="S981" t="s">
        <v>2013</v>
      </c>
      <c r="T981" t="s">
        <v>1868</v>
      </c>
      <c r="U981">
        <f t="shared" si="156"/>
        <v>5</v>
      </c>
      <c r="V981">
        <f t="shared" si="157"/>
        <v>226</v>
      </c>
      <c r="W981">
        <f t="shared" si="158"/>
        <v>183</v>
      </c>
    </row>
    <row r="982" spans="1:23" x14ac:dyDescent="0.2">
      <c r="A982" t="s">
        <v>2013</v>
      </c>
      <c r="B982" t="s">
        <v>287</v>
      </c>
      <c r="C982">
        <f t="shared" si="159"/>
        <v>10</v>
      </c>
      <c r="D982">
        <f t="shared" si="160"/>
        <v>232</v>
      </c>
      <c r="E982">
        <f t="shared" si="161"/>
        <v>171</v>
      </c>
      <c r="G982" t="s">
        <v>1019</v>
      </c>
      <c r="H982" t="s">
        <v>1541</v>
      </c>
      <c r="I982">
        <f t="shared" si="153"/>
        <v>34</v>
      </c>
      <c r="J982">
        <f t="shared" si="154"/>
        <v>580</v>
      </c>
      <c r="K982">
        <f t="shared" si="155"/>
        <v>19</v>
      </c>
      <c r="S982" t="s">
        <v>2013</v>
      </c>
      <c r="T982" t="s">
        <v>1868</v>
      </c>
      <c r="U982">
        <f t="shared" si="156"/>
        <v>5</v>
      </c>
      <c r="V982">
        <f t="shared" si="157"/>
        <v>226</v>
      </c>
      <c r="W982">
        <f t="shared" si="158"/>
        <v>183</v>
      </c>
    </row>
    <row r="983" spans="1:23" x14ac:dyDescent="0.2">
      <c r="A983" t="s">
        <v>2013</v>
      </c>
      <c r="B983" t="s">
        <v>287</v>
      </c>
      <c r="C983">
        <f t="shared" si="159"/>
        <v>10</v>
      </c>
      <c r="D983">
        <f t="shared" si="160"/>
        <v>232</v>
      </c>
      <c r="E983">
        <f t="shared" si="161"/>
        <v>171</v>
      </c>
      <c r="G983" t="s">
        <v>1019</v>
      </c>
      <c r="H983" t="s">
        <v>1542</v>
      </c>
      <c r="I983">
        <f t="shared" si="153"/>
        <v>34</v>
      </c>
      <c r="J983">
        <f t="shared" si="154"/>
        <v>581</v>
      </c>
      <c r="K983">
        <f t="shared" si="155"/>
        <v>20</v>
      </c>
      <c r="S983" t="s">
        <v>2013</v>
      </c>
      <c r="T983" t="s">
        <v>1868</v>
      </c>
      <c r="U983">
        <f t="shared" si="156"/>
        <v>5</v>
      </c>
      <c r="V983">
        <f t="shared" si="157"/>
        <v>226</v>
      </c>
      <c r="W983">
        <f t="shared" si="158"/>
        <v>183</v>
      </c>
    </row>
    <row r="984" spans="1:23" x14ac:dyDescent="0.2">
      <c r="A984" t="s">
        <v>2013</v>
      </c>
      <c r="B984" t="s">
        <v>287</v>
      </c>
      <c r="C984">
        <f t="shared" si="159"/>
        <v>10</v>
      </c>
      <c r="D984">
        <f t="shared" si="160"/>
        <v>232</v>
      </c>
      <c r="E984">
        <f t="shared" si="161"/>
        <v>171</v>
      </c>
      <c r="G984" t="s">
        <v>1019</v>
      </c>
      <c r="H984" t="s">
        <v>1543</v>
      </c>
      <c r="I984">
        <f t="shared" si="153"/>
        <v>34</v>
      </c>
      <c r="J984">
        <f t="shared" si="154"/>
        <v>582</v>
      </c>
      <c r="K984">
        <f t="shared" si="155"/>
        <v>21</v>
      </c>
      <c r="S984" t="s">
        <v>2013</v>
      </c>
      <c r="T984" t="s">
        <v>1868</v>
      </c>
      <c r="U984">
        <f t="shared" si="156"/>
        <v>5</v>
      </c>
      <c r="V984">
        <f t="shared" si="157"/>
        <v>226</v>
      </c>
      <c r="W984">
        <f t="shared" si="158"/>
        <v>183</v>
      </c>
    </row>
    <row r="985" spans="1:23" x14ac:dyDescent="0.2">
      <c r="A985" t="s">
        <v>2013</v>
      </c>
      <c r="B985" t="s">
        <v>287</v>
      </c>
      <c r="C985">
        <f t="shared" si="159"/>
        <v>10</v>
      </c>
      <c r="D985">
        <f t="shared" si="160"/>
        <v>232</v>
      </c>
      <c r="E985">
        <f t="shared" si="161"/>
        <v>171</v>
      </c>
      <c r="G985" t="s">
        <v>1019</v>
      </c>
      <c r="H985" t="s">
        <v>1544</v>
      </c>
      <c r="I985">
        <f t="shared" si="153"/>
        <v>34</v>
      </c>
      <c r="J985">
        <f t="shared" si="154"/>
        <v>583</v>
      </c>
      <c r="K985">
        <f t="shared" si="155"/>
        <v>22</v>
      </c>
      <c r="S985" t="s">
        <v>2013</v>
      </c>
      <c r="T985" t="s">
        <v>1692</v>
      </c>
      <c r="U985">
        <f t="shared" si="156"/>
        <v>5</v>
      </c>
      <c r="V985">
        <f t="shared" si="157"/>
        <v>227</v>
      </c>
      <c r="W985">
        <f t="shared" si="158"/>
        <v>184</v>
      </c>
    </row>
    <row r="986" spans="1:23" x14ac:dyDescent="0.2">
      <c r="A986" t="s">
        <v>2013</v>
      </c>
      <c r="B986" t="s">
        <v>288</v>
      </c>
      <c r="C986">
        <f t="shared" si="159"/>
        <v>10</v>
      </c>
      <c r="D986">
        <f t="shared" si="160"/>
        <v>233</v>
      </c>
      <c r="E986">
        <f t="shared" si="161"/>
        <v>172</v>
      </c>
      <c r="G986" t="s">
        <v>1019</v>
      </c>
      <c r="H986" t="s">
        <v>984</v>
      </c>
      <c r="I986">
        <f t="shared" si="153"/>
        <v>34</v>
      </c>
      <c r="J986">
        <f t="shared" si="154"/>
        <v>584</v>
      </c>
      <c r="K986">
        <f t="shared" si="155"/>
        <v>23</v>
      </c>
      <c r="S986" t="s">
        <v>2013</v>
      </c>
      <c r="T986" t="s">
        <v>1692</v>
      </c>
      <c r="U986">
        <f t="shared" si="156"/>
        <v>5</v>
      </c>
      <c r="V986">
        <f t="shared" si="157"/>
        <v>227</v>
      </c>
      <c r="W986">
        <f t="shared" si="158"/>
        <v>184</v>
      </c>
    </row>
    <row r="987" spans="1:23" x14ac:dyDescent="0.2">
      <c r="A987" t="s">
        <v>2013</v>
      </c>
      <c r="B987" t="s">
        <v>288</v>
      </c>
      <c r="C987">
        <f t="shared" si="159"/>
        <v>10</v>
      </c>
      <c r="D987">
        <f t="shared" si="160"/>
        <v>233</v>
      </c>
      <c r="E987">
        <f t="shared" si="161"/>
        <v>172</v>
      </c>
      <c r="G987" t="s">
        <v>1019</v>
      </c>
      <c r="H987" t="s">
        <v>1545</v>
      </c>
      <c r="I987">
        <f t="shared" si="153"/>
        <v>34</v>
      </c>
      <c r="J987">
        <f t="shared" si="154"/>
        <v>585</v>
      </c>
      <c r="K987">
        <f t="shared" si="155"/>
        <v>24</v>
      </c>
      <c r="S987" t="s">
        <v>2013</v>
      </c>
      <c r="T987" t="s">
        <v>1692</v>
      </c>
      <c r="U987">
        <f t="shared" si="156"/>
        <v>5</v>
      </c>
      <c r="V987">
        <f t="shared" si="157"/>
        <v>227</v>
      </c>
      <c r="W987">
        <f t="shared" si="158"/>
        <v>184</v>
      </c>
    </row>
    <row r="988" spans="1:23" x14ac:dyDescent="0.2">
      <c r="A988" t="s">
        <v>2013</v>
      </c>
      <c r="B988" t="s">
        <v>288</v>
      </c>
      <c r="C988">
        <f t="shared" si="159"/>
        <v>10</v>
      </c>
      <c r="D988">
        <f t="shared" si="160"/>
        <v>233</v>
      </c>
      <c r="E988">
        <f t="shared" si="161"/>
        <v>172</v>
      </c>
      <c r="G988" t="s">
        <v>1019</v>
      </c>
      <c r="H988" t="s">
        <v>1546</v>
      </c>
      <c r="I988">
        <f t="shared" si="153"/>
        <v>34</v>
      </c>
      <c r="J988">
        <f t="shared" si="154"/>
        <v>586</v>
      </c>
      <c r="K988">
        <f t="shared" si="155"/>
        <v>25</v>
      </c>
      <c r="S988" t="s">
        <v>2013</v>
      </c>
      <c r="T988" t="s">
        <v>1692</v>
      </c>
      <c r="U988">
        <f t="shared" si="156"/>
        <v>5</v>
      </c>
      <c r="V988">
        <f t="shared" si="157"/>
        <v>227</v>
      </c>
      <c r="W988">
        <f t="shared" si="158"/>
        <v>184</v>
      </c>
    </row>
    <row r="989" spans="1:23" x14ac:dyDescent="0.2">
      <c r="A989" t="s">
        <v>2013</v>
      </c>
      <c r="B989" t="s">
        <v>288</v>
      </c>
      <c r="C989">
        <f t="shared" si="159"/>
        <v>10</v>
      </c>
      <c r="D989">
        <f t="shared" si="160"/>
        <v>233</v>
      </c>
      <c r="E989">
        <f t="shared" si="161"/>
        <v>172</v>
      </c>
      <c r="G989" t="s">
        <v>1019</v>
      </c>
      <c r="H989" t="s">
        <v>1547</v>
      </c>
      <c r="I989">
        <f t="shared" si="153"/>
        <v>34</v>
      </c>
      <c r="J989">
        <f t="shared" si="154"/>
        <v>587</v>
      </c>
      <c r="K989">
        <f t="shared" si="155"/>
        <v>26</v>
      </c>
      <c r="S989" t="s">
        <v>2013</v>
      </c>
      <c r="T989" t="s">
        <v>1692</v>
      </c>
      <c r="U989">
        <f t="shared" si="156"/>
        <v>5</v>
      </c>
      <c r="V989">
        <f t="shared" si="157"/>
        <v>227</v>
      </c>
      <c r="W989">
        <f t="shared" si="158"/>
        <v>184</v>
      </c>
    </row>
    <row r="990" spans="1:23" x14ac:dyDescent="0.2">
      <c r="A990" t="s">
        <v>2013</v>
      </c>
      <c r="B990" t="s">
        <v>290</v>
      </c>
      <c r="C990">
        <f t="shared" si="159"/>
        <v>10</v>
      </c>
      <c r="D990">
        <f t="shared" si="160"/>
        <v>234</v>
      </c>
      <c r="E990">
        <f t="shared" si="161"/>
        <v>173</v>
      </c>
      <c r="G990" t="s">
        <v>1019</v>
      </c>
      <c r="H990" t="s">
        <v>1548</v>
      </c>
      <c r="I990">
        <f t="shared" si="153"/>
        <v>34</v>
      </c>
      <c r="J990">
        <f t="shared" si="154"/>
        <v>588</v>
      </c>
      <c r="K990">
        <f t="shared" si="155"/>
        <v>27</v>
      </c>
      <c r="S990" t="s">
        <v>2013</v>
      </c>
      <c r="T990" t="s">
        <v>1695</v>
      </c>
      <c r="U990">
        <f t="shared" si="156"/>
        <v>5</v>
      </c>
      <c r="V990">
        <f t="shared" si="157"/>
        <v>228</v>
      </c>
      <c r="W990">
        <f t="shared" si="158"/>
        <v>185</v>
      </c>
    </row>
    <row r="991" spans="1:23" x14ac:dyDescent="0.2">
      <c r="A991" t="s">
        <v>2013</v>
      </c>
      <c r="B991" t="s">
        <v>290</v>
      </c>
      <c r="C991">
        <f t="shared" si="159"/>
        <v>10</v>
      </c>
      <c r="D991">
        <f t="shared" si="160"/>
        <v>234</v>
      </c>
      <c r="E991">
        <f t="shared" si="161"/>
        <v>173</v>
      </c>
      <c r="G991" t="s">
        <v>1019</v>
      </c>
      <c r="H991" t="s">
        <v>1549</v>
      </c>
      <c r="I991">
        <f t="shared" si="153"/>
        <v>34</v>
      </c>
      <c r="J991">
        <f t="shared" si="154"/>
        <v>589</v>
      </c>
      <c r="K991">
        <f t="shared" si="155"/>
        <v>28</v>
      </c>
      <c r="S991" t="s">
        <v>2013</v>
      </c>
      <c r="T991" t="s">
        <v>1695</v>
      </c>
      <c r="U991">
        <f t="shared" si="156"/>
        <v>5</v>
      </c>
      <c r="V991">
        <f t="shared" si="157"/>
        <v>228</v>
      </c>
      <c r="W991">
        <f t="shared" si="158"/>
        <v>185</v>
      </c>
    </row>
    <row r="992" spans="1:23" x14ac:dyDescent="0.2">
      <c r="A992" t="s">
        <v>2013</v>
      </c>
      <c r="B992" t="s">
        <v>290</v>
      </c>
      <c r="C992">
        <f t="shared" si="159"/>
        <v>10</v>
      </c>
      <c r="D992">
        <f t="shared" si="160"/>
        <v>234</v>
      </c>
      <c r="E992">
        <f t="shared" si="161"/>
        <v>173</v>
      </c>
      <c r="G992" t="s">
        <v>1019</v>
      </c>
      <c r="H992" t="s">
        <v>1550</v>
      </c>
      <c r="I992">
        <f t="shared" si="153"/>
        <v>34</v>
      </c>
      <c r="J992">
        <f t="shared" si="154"/>
        <v>590</v>
      </c>
      <c r="K992">
        <f t="shared" si="155"/>
        <v>29</v>
      </c>
      <c r="S992" t="s">
        <v>2013</v>
      </c>
      <c r="T992" t="s">
        <v>1695</v>
      </c>
      <c r="U992">
        <f t="shared" si="156"/>
        <v>5</v>
      </c>
      <c r="V992">
        <f t="shared" si="157"/>
        <v>228</v>
      </c>
      <c r="W992">
        <f t="shared" si="158"/>
        <v>185</v>
      </c>
    </row>
    <row r="993" spans="1:23" x14ac:dyDescent="0.2">
      <c r="A993" t="s">
        <v>2013</v>
      </c>
      <c r="B993" t="s">
        <v>290</v>
      </c>
      <c r="C993">
        <f t="shared" si="159"/>
        <v>10</v>
      </c>
      <c r="D993">
        <f t="shared" si="160"/>
        <v>234</v>
      </c>
      <c r="E993">
        <f t="shared" si="161"/>
        <v>173</v>
      </c>
      <c r="G993" t="s">
        <v>1019</v>
      </c>
      <c r="H993" t="s">
        <v>1551</v>
      </c>
      <c r="I993">
        <f t="shared" si="153"/>
        <v>34</v>
      </c>
      <c r="J993">
        <f t="shared" si="154"/>
        <v>591</v>
      </c>
      <c r="K993">
        <f t="shared" si="155"/>
        <v>30</v>
      </c>
      <c r="S993" t="s">
        <v>2013</v>
      </c>
      <c r="T993" t="s">
        <v>1695</v>
      </c>
      <c r="U993">
        <f t="shared" si="156"/>
        <v>5</v>
      </c>
      <c r="V993">
        <f t="shared" si="157"/>
        <v>228</v>
      </c>
      <c r="W993">
        <f t="shared" si="158"/>
        <v>185</v>
      </c>
    </row>
    <row r="994" spans="1:23" x14ac:dyDescent="0.2">
      <c r="A994" t="s">
        <v>2013</v>
      </c>
      <c r="B994" t="s">
        <v>290</v>
      </c>
      <c r="C994">
        <f t="shared" si="159"/>
        <v>10</v>
      </c>
      <c r="D994">
        <f t="shared" si="160"/>
        <v>234</v>
      </c>
      <c r="E994">
        <f t="shared" si="161"/>
        <v>173</v>
      </c>
      <c r="G994" t="s">
        <v>1019</v>
      </c>
      <c r="H994" t="s">
        <v>1552</v>
      </c>
      <c r="I994">
        <f t="shared" si="153"/>
        <v>34</v>
      </c>
      <c r="J994">
        <f t="shared" si="154"/>
        <v>592</v>
      </c>
      <c r="K994">
        <f t="shared" si="155"/>
        <v>31</v>
      </c>
      <c r="S994" t="s">
        <v>2013</v>
      </c>
      <c r="T994" t="s">
        <v>376</v>
      </c>
      <c r="U994">
        <f t="shared" si="156"/>
        <v>5</v>
      </c>
      <c r="V994">
        <f t="shared" si="157"/>
        <v>229</v>
      </c>
      <c r="W994">
        <f t="shared" si="158"/>
        <v>186</v>
      </c>
    </row>
    <row r="995" spans="1:23" x14ac:dyDescent="0.2">
      <c r="A995" t="s">
        <v>2013</v>
      </c>
      <c r="B995" t="s">
        <v>504</v>
      </c>
      <c r="C995">
        <f t="shared" si="159"/>
        <v>10</v>
      </c>
      <c r="D995">
        <f t="shared" si="160"/>
        <v>235</v>
      </c>
      <c r="E995">
        <f t="shared" si="161"/>
        <v>174</v>
      </c>
      <c r="G995" t="s">
        <v>1019</v>
      </c>
      <c r="H995" t="s">
        <v>1553</v>
      </c>
      <c r="I995">
        <f t="shared" si="153"/>
        <v>34</v>
      </c>
      <c r="J995">
        <f t="shared" si="154"/>
        <v>593</v>
      </c>
      <c r="K995">
        <f t="shared" si="155"/>
        <v>32</v>
      </c>
      <c r="S995" t="s">
        <v>2013</v>
      </c>
      <c r="T995" t="s">
        <v>376</v>
      </c>
      <c r="U995">
        <f t="shared" si="156"/>
        <v>5</v>
      </c>
      <c r="V995">
        <f t="shared" si="157"/>
        <v>229</v>
      </c>
      <c r="W995">
        <f t="shared" si="158"/>
        <v>186</v>
      </c>
    </row>
    <row r="996" spans="1:23" x14ac:dyDescent="0.2">
      <c r="A996" t="s">
        <v>2013</v>
      </c>
      <c r="B996" t="s">
        <v>504</v>
      </c>
      <c r="C996">
        <f t="shared" si="159"/>
        <v>10</v>
      </c>
      <c r="D996">
        <f t="shared" si="160"/>
        <v>235</v>
      </c>
      <c r="E996">
        <f t="shared" si="161"/>
        <v>174</v>
      </c>
      <c r="G996" t="s">
        <v>1019</v>
      </c>
      <c r="H996" t="s">
        <v>1554</v>
      </c>
      <c r="I996">
        <f t="shared" si="153"/>
        <v>34</v>
      </c>
      <c r="J996">
        <f t="shared" si="154"/>
        <v>594</v>
      </c>
      <c r="K996">
        <f t="shared" si="155"/>
        <v>33</v>
      </c>
      <c r="S996" t="s">
        <v>2013</v>
      </c>
      <c r="T996" t="s">
        <v>376</v>
      </c>
      <c r="U996">
        <f t="shared" si="156"/>
        <v>5</v>
      </c>
      <c r="V996">
        <f t="shared" si="157"/>
        <v>229</v>
      </c>
      <c r="W996">
        <f t="shared" si="158"/>
        <v>186</v>
      </c>
    </row>
    <row r="997" spans="1:23" x14ac:dyDescent="0.2">
      <c r="A997" t="s">
        <v>2013</v>
      </c>
      <c r="B997" t="s">
        <v>504</v>
      </c>
      <c r="C997">
        <f t="shared" si="159"/>
        <v>10</v>
      </c>
      <c r="D997">
        <f t="shared" si="160"/>
        <v>235</v>
      </c>
      <c r="E997">
        <f t="shared" si="161"/>
        <v>174</v>
      </c>
      <c r="G997" t="s">
        <v>1019</v>
      </c>
      <c r="H997" t="s">
        <v>985</v>
      </c>
      <c r="I997">
        <f t="shared" si="153"/>
        <v>34</v>
      </c>
      <c r="J997">
        <f t="shared" si="154"/>
        <v>595</v>
      </c>
      <c r="K997">
        <f t="shared" si="155"/>
        <v>34</v>
      </c>
      <c r="S997" t="s">
        <v>2013</v>
      </c>
      <c r="T997" t="s">
        <v>376</v>
      </c>
      <c r="U997">
        <f t="shared" si="156"/>
        <v>5</v>
      </c>
      <c r="V997">
        <f t="shared" si="157"/>
        <v>229</v>
      </c>
      <c r="W997">
        <f t="shared" si="158"/>
        <v>186</v>
      </c>
    </row>
    <row r="998" spans="1:23" x14ac:dyDescent="0.2">
      <c r="A998" t="s">
        <v>2013</v>
      </c>
      <c r="B998" t="s">
        <v>504</v>
      </c>
      <c r="C998">
        <f t="shared" si="159"/>
        <v>10</v>
      </c>
      <c r="D998">
        <f t="shared" si="160"/>
        <v>235</v>
      </c>
      <c r="E998">
        <f t="shared" si="161"/>
        <v>174</v>
      </c>
      <c r="G998" t="s">
        <v>1019</v>
      </c>
      <c r="H998" t="s">
        <v>1555</v>
      </c>
      <c r="I998">
        <f t="shared" si="153"/>
        <v>34</v>
      </c>
      <c r="J998">
        <f t="shared" si="154"/>
        <v>596</v>
      </c>
      <c r="K998">
        <f t="shared" si="155"/>
        <v>35</v>
      </c>
      <c r="S998" t="s">
        <v>2013</v>
      </c>
      <c r="T998" t="s">
        <v>2670</v>
      </c>
      <c r="U998">
        <f t="shared" si="156"/>
        <v>5</v>
      </c>
      <c r="V998">
        <f t="shared" si="157"/>
        <v>230</v>
      </c>
      <c r="W998">
        <f t="shared" si="158"/>
        <v>187</v>
      </c>
    </row>
    <row r="999" spans="1:23" x14ac:dyDescent="0.2">
      <c r="A999" t="s">
        <v>2013</v>
      </c>
      <c r="B999" t="s">
        <v>506</v>
      </c>
      <c r="C999">
        <f t="shared" si="159"/>
        <v>10</v>
      </c>
      <c r="D999">
        <f t="shared" si="160"/>
        <v>236</v>
      </c>
      <c r="E999">
        <f t="shared" si="161"/>
        <v>175</v>
      </c>
      <c r="G999" t="s">
        <v>1019</v>
      </c>
      <c r="H999" t="s">
        <v>1556</v>
      </c>
      <c r="I999">
        <f t="shared" si="153"/>
        <v>34</v>
      </c>
      <c r="J999">
        <f t="shared" si="154"/>
        <v>597</v>
      </c>
      <c r="K999">
        <f t="shared" si="155"/>
        <v>36</v>
      </c>
      <c r="S999" t="s">
        <v>2013</v>
      </c>
      <c r="T999" t="s">
        <v>2670</v>
      </c>
      <c r="U999">
        <f t="shared" si="156"/>
        <v>5</v>
      </c>
      <c r="V999">
        <f t="shared" si="157"/>
        <v>230</v>
      </c>
      <c r="W999">
        <f t="shared" si="158"/>
        <v>187</v>
      </c>
    </row>
    <row r="1000" spans="1:23" x14ac:dyDescent="0.2">
      <c r="A1000" t="s">
        <v>2013</v>
      </c>
      <c r="B1000" t="s">
        <v>506</v>
      </c>
      <c r="C1000">
        <f t="shared" si="159"/>
        <v>10</v>
      </c>
      <c r="D1000">
        <f t="shared" si="160"/>
        <v>236</v>
      </c>
      <c r="E1000">
        <f t="shared" si="161"/>
        <v>175</v>
      </c>
      <c r="G1000" t="s">
        <v>1019</v>
      </c>
      <c r="H1000" t="s">
        <v>1557</v>
      </c>
      <c r="I1000">
        <f t="shared" si="153"/>
        <v>34</v>
      </c>
      <c r="J1000">
        <f t="shared" si="154"/>
        <v>598</v>
      </c>
      <c r="K1000">
        <f t="shared" si="155"/>
        <v>37</v>
      </c>
      <c r="S1000" t="s">
        <v>2013</v>
      </c>
      <c r="T1000" t="s">
        <v>2670</v>
      </c>
      <c r="U1000">
        <f t="shared" si="156"/>
        <v>5</v>
      </c>
      <c r="V1000">
        <f t="shared" si="157"/>
        <v>230</v>
      </c>
      <c r="W1000">
        <f t="shared" si="158"/>
        <v>187</v>
      </c>
    </row>
    <row r="1001" spans="1:23" x14ac:dyDescent="0.2">
      <c r="A1001" t="s">
        <v>2013</v>
      </c>
      <c r="B1001" t="s">
        <v>506</v>
      </c>
      <c r="C1001">
        <f t="shared" si="159"/>
        <v>10</v>
      </c>
      <c r="D1001">
        <f t="shared" si="160"/>
        <v>236</v>
      </c>
      <c r="E1001">
        <f t="shared" si="161"/>
        <v>175</v>
      </c>
      <c r="G1001" t="s">
        <v>1019</v>
      </c>
      <c r="H1001" t="s">
        <v>1558</v>
      </c>
      <c r="I1001">
        <f t="shared" si="153"/>
        <v>34</v>
      </c>
      <c r="J1001">
        <f t="shared" si="154"/>
        <v>599</v>
      </c>
      <c r="K1001">
        <f t="shared" si="155"/>
        <v>38</v>
      </c>
      <c r="S1001" t="s">
        <v>2013</v>
      </c>
      <c r="T1001" t="s">
        <v>2670</v>
      </c>
      <c r="U1001">
        <f t="shared" si="156"/>
        <v>5</v>
      </c>
      <c r="V1001">
        <f t="shared" si="157"/>
        <v>230</v>
      </c>
      <c r="W1001">
        <f t="shared" si="158"/>
        <v>187</v>
      </c>
    </row>
    <row r="1002" spans="1:23" x14ac:dyDescent="0.2">
      <c r="A1002" t="s">
        <v>2013</v>
      </c>
      <c r="B1002" t="s">
        <v>506</v>
      </c>
      <c r="C1002">
        <f t="shared" si="159"/>
        <v>10</v>
      </c>
      <c r="D1002">
        <f t="shared" si="160"/>
        <v>236</v>
      </c>
      <c r="E1002">
        <f t="shared" si="161"/>
        <v>175</v>
      </c>
      <c r="G1002" t="s">
        <v>1019</v>
      </c>
      <c r="H1002" t="s">
        <v>986</v>
      </c>
      <c r="I1002">
        <f t="shared" si="153"/>
        <v>34</v>
      </c>
      <c r="J1002">
        <f t="shared" si="154"/>
        <v>600</v>
      </c>
      <c r="K1002">
        <f t="shared" si="155"/>
        <v>39</v>
      </c>
      <c r="S1002" t="s">
        <v>2013</v>
      </c>
      <c r="T1002" t="s">
        <v>2670</v>
      </c>
      <c r="U1002">
        <f t="shared" si="156"/>
        <v>5</v>
      </c>
      <c r="V1002">
        <f t="shared" si="157"/>
        <v>230</v>
      </c>
      <c r="W1002">
        <f t="shared" si="158"/>
        <v>187</v>
      </c>
    </row>
    <row r="1003" spans="1:23" x14ac:dyDescent="0.2">
      <c r="A1003" t="s">
        <v>2013</v>
      </c>
      <c r="B1003" t="s">
        <v>506</v>
      </c>
      <c r="C1003">
        <f t="shared" si="159"/>
        <v>10</v>
      </c>
      <c r="D1003">
        <f t="shared" si="160"/>
        <v>236</v>
      </c>
      <c r="E1003">
        <f t="shared" si="161"/>
        <v>175</v>
      </c>
      <c r="G1003" t="s">
        <v>1019</v>
      </c>
      <c r="H1003" t="s">
        <v>987</v>
      </c>
      <c r="I1003">
        <f t="shared" si="153"/>
        <v>34</v>
      </c>
      <c r="J1003">
        <f t="shared" si="154"/>
        <v>601</v>
      </c>
      <c r="K1003">
        <f t="shared" si="155"/>
        <v>40</v>
      </c>
      <c r="S1003" t="s">
        <v>2013</v>
      </c>
      <c r="T1003" t="s">
        <v>1681</v>
      </c>
      <c r="U1003">
        <f t="shared" si="156"/>
        <v>5</v>
      </c>
      <c r="V1003">
        <f t="shared" si="157"/>
        <v>231</v>
      </c>
      <c r="W1003">
        <f t="shared" si="158"/>
        <v>188</v>
      </c>
    </row>
    <row r="1004" spans="1:23" x14ac:dyDescent="0.2">
      <c r="A1004" t="s">
        <v>2013</v>
      </c>
      <c r="B1004" t="s">
        <v>508</v>
      </c>
      <c r="C1004">
        <f t="shared" si="159"/>
        <v>10</v>
      </c>
      <c r="D1004">
        <f t="shared" si="160"/>
        <v>237</v>
      </c>
      <c r="E1004">
        <f t="shared" si="161"/>
        <v>176</v>
      </c>
      <c r="G1004" t="s">
        <v>1019</v>
      </c>
      <c r="H1004" t="s">
        <v>988</v>
      </c>
      <c r="I1004">
        <f t="shared" si="153"/>
        <v>34</v>
      </c>
      <c r="J1004">
        <f t="shared" si="154"/>
        <v>602</v>
      </c>
      <c r="K1004">
        <f t="shared" si="155"/>
        <v>41</v>
      </c>
      <c r="S1004" t="s">
        <v>2013</v>
      </c>
      <c r="T1004" t="s">
        <v>1681</v>
      </c>
      <c r="U1004">
        <f t="shared" si="156"/>
        <v>5</v>
      </c>
      <c r="V1004">
        <f t="shared" si="157"/>
        <v>231</v>
      </c>
      <c r="W1004">
        <f t="shared" si="158"/>
        <v>188</v>
      </c>
    </row>
    <row r="1005" spans="1:23" x14ac:dyDescent="0.2">
      <c r="A1005" t="s">
        <v>2013</v>
      </c>
      <c r="B1005" t="s">
        <v>508</v>
      </c>
      <c r="C1005">
        <f t="shared" si="159"/>
        <v>10</v>
      </c>
      <c r="D1005">
        <f t="shared" si="160"/>
        <v>237</v>
      </c>
      <c r="E1005">
        <f t="shared" si="161"/>
        <v>176</v>
      </c>
      <c r="G1005" t="s">
        <v>1019</v>
      </c>
      <c r="H1005" t="s">
        <v>989</v>
      </c>
      <c r="I1005">
        <f t="shared" si="153"/>
        <v>34</v>
      </c>
      <c r="J1005">
        <f t="shared" si="154"/>
        <v>603</v>
      </c>
      <c r="K1005">
        <f t="shared" si="155"/>
        <v>42</v>
      </c>
      <c r="S1005" t="s">
        <v>2013</v>
      </c>
      <c r="T1005" t="s">
        <v>1681</v>
      </c>
      <c r="U1005">
        <f t="shared" si="156"/>
        <v>5</v>
      </c>
      <c r="V1005">
        <f t="shared" si="157"/>
        <v>231</v>
      </c>
      <c r="W1005">
        <f t="shared" si="158"/>
        <v>188</v>
      </c>
    </row>
    <row r="1006" spans="1:23" x14ac:dyDescent="0.2">
      <c r="A1006" t="s">
        <v>2013</v>
      </c>
      <c r="B1006" t="s">
        <v>508</v>
      </c>
      <c r="C1006">
        <f t="shared" si="159"/>
        <v>10</v>
      </c>
      <c r="D1006">
        <f t="shared" si="160"/>
        <v>237</v>
      </c>
      <c r="E1006">
        <f t="shared" si="161"/>
        <v>176</v>
      </c>
      <c r="G1006" t="s">
        <v>1019</v>
      </c>
      <c r="H1006" t="s">
        <v>990</v>
      </c>
      <c r="I1006">
        <f t="shared" si="153"/>
        <v>34</v>
      </c>
      <c r="J1006">
        <f t="shared" si="154"/>
        <v>604</v>
      </c>
      <c r="K1006">
        <f t="shared" si="155"/>
        <v>43</v>
      </c>
      <c r="S1006" t="s">
        <v>2013</v>
      </c>
      <c r="T1006" t="s">
        <v>1681</v>
      </c>
      <c r="U1006">
        <f t="shared" si="156"/>
        <v>5</v>
      </c>
      <c r="V1006">
        <f t="shared" si="157"/>
        <v>231</v>
      </c>
      <c r="W1006">
        <f t="shared" si="158"/>
        <v>188</v>
      </c>
    </row>
    <row r="1007" spans="1:23" x14ac:dyDescent="0.2">
      <c r="A1007" t="s">
        <v>2013</v>
      </c>
      <c r="B1007" t="s">
        <v>508</v>
      </c>
      <c r="C1007">
        <f t="shared" si="159"/>
        <v>10</v>
      </c>
      <c r="D1007">
        <f t="shared" si="160"/>
        <v>237</v>
      </c>
      <c r="E1007">
        <f t="shared" si="161"/>
        <v>176</v>
      </c>
      <c r="G1007" t="s">
        <v>2529</v>
      </c>
      <c r="H1007" t="s">
        <v>2530</v>
      </c>
      <c r="I1007">
        <f t="shared" si="153"/>
        <v>35</v>
      </c>
      <c r="J1007">
        <f t="shared" si="154"/>
        <v>605</v>
      </c>
      <c r="K1007">
        <f t="shared" si="155"/>
        <v>1</v>
      </c>
      <c r="S1007" t="s">
        <v>2013</v>
      </c>
      <c r="T1007" t="s">
        <v>1681</v>
      </c>
      <c r="U1007">
        <f t="shared" si="156"/>
        <v>5</v>
      </c>
      <c r="V1007">
        <f t="shared" si="157"/>
        <v>231</v>
      </c>
      <c r="W1007">
        <f t="shared" si="158"/>
        <v>188</v>
      </c>
    </row>
    <row r="1008" spans="1:23" x14ac:dyDescent="0.2">
      <c r="A1008" t="s">
        <v>2013</v>
      </c>
      <c r="B1008" t="s">
        <v>512</v>
      </c>
      <c r="C1008">
        <f t="shared" si="159"/>
        <v>10</v>
      </c>
      <c r="D1008">
        <f t="shared" si="160"/>
        <v>238</v>
      </c>
      <c r="E1008">
        <f t="shared" si="161"/>
        <v>177</v>
      </c>
      <c r="G1008" t="s">
        <v>2529</v>
      </c>
      <c r="H1008" t="s">
        <v>2536</v>
      </c>
      <c r="I1008">
        <f t="shared" si="153"/>
        <v>35</v>
      </c>
      <c r="J1008">
        <f t="shared" si="154"/>
        <v>606</v>
      </c>
      <c r="K1008">
        <f t="shared" si="155"/>
        <v>2</v>
      </c>
      <c r="S1008" t="s">
        <v>2013</v>
      </c>
      <c r="T1008" t="s">
        <v>1681</v>
      </c>
      <c r="U1008">
        <f t="shared" si="156"/>
        <v>5</v>
      </c>
      <c r="V1008">
        <f t="shared" si="157"/>
        <v>231</v>
      </c>
      <c r="W1008">
        <f t="shared" si="158"/>
        <v>188</v>
      </c>
    </row>
    <row r="1009" spans="1:23" x14ac:dyDescent="0.2">
      <c r="A1009" t="s">
        <v>2013</v>
      </c>
      <c r="B1009" t="s">
        <v>512</v>
      </c>
      <c r="C1009">
        <f t="shared" si="159"/>
        <v>10</v>
      </c>
      <c r="D1009">
        <f t="shared" si="160"/>
        <v>238</v>
      </c>
      <c r="E1009">
        <f t="shared" si="161"/>
        <v>177</v>
      </c>
      <c r="G1009" t="s">
        <v>2529</v>
      </c>
      <c r="H1009" t="s">
        <v>1461</v>
      </c>
      <c r="I1009">
        <f t="shared" si="153"/>
        <v>35</v>
      </c>
      <c r="J1009">
        <f t="shared" si="154"/>
        <v>607</v>
      </c>
      <c r="K1009">
        <f t="shared" si="155"/>
        <v>3</v>
      </c>
      <c r="S1009" t="s">
        <v>2013</v>
      </c>
      <c r="T1009" t="s">
        <v>1683</v>
      </c>
      <c r="U1009">
        <f t="shared" si="156"/>
        <v>5</v>
      </c>
      <c r="V1009">
        <f t="shared" si="157"/>
        <v>232</v>
      </c>
      <c r="W1009">
        <f t="shared" si="158"/>
        <v>189</v>
      </c>
    </row>
    <row r="1010" spans="1:23" x14ac:dyDescent="0.2">
      <c r="A1010" t="s">
        <v>2013</v>
      </c>
      <c r="B1010" t="s">
        <v>512</v>
      </c>
      <c r="C1010">
        <f t="shared" si="159"/>
        <v>10</v>
      </c>
      <c r="D1010">
        <f t="shared" si="160"/>
        <v>238</v>
      </c>
      <c r="E1010">
        <f t="shared" si="161"/>
        <v>177</v>
      </c>
      <c r="G1010" t="s">
        <v>2529</v>
      </c>
      <c r="H1010" t="s">
        <v>1216</v>
      </c>
      <c r="I1010">
        <f t="shared" si="153"/>
        <v>35</v>
      </c>
      <c r="J1010">
        <f t="shared" si="154"/>
        <v>608</v>
      </c>
      <c r="K1010">
        <f t="shared" si="155"/>
        <v>4</v>
      </c>
      <c r="S1010" t="s">
        <v>2013</v>
      </c>
      <c r="T1010" t="s">
        <v>1683</v>
      </c>
      <c r="U1010">
        <f t="shared" si="156"/>
        <v>5</v>
      </c>
      <c r="V1010">
        <f t="shared" si="157"/>
        <v>232</v>
      </c>
      <c r="W1010">
        <f t="shared" si="158"/>
        <v>189</v>
      </c>
    </row>
    <row r="1011" spans="1:23" x14ac:dyDescent="0.2">
      <c r="A1011" t="s">
        <v>2013</v>
      </c>
      <c r="B1011" t="s">
        <v>292</v>
      </c>
      <c r="C1011">
        <f t="shared" si="159"/>
        <v>10</v>
      </c>
      <c r="D1011">
        <f t="shared" si="160"/>
        <v>239</v>
      </c>
      <c r="E1011">
        <f t="shared" si="161"/>
        <v>178</v>
      </c>
      <c r="G1011" t="s">
        <v>2529</v>
      </c>
      <c r="H1011" t="s">
        <v>1263</v>
      </c>
      <c r="I1011">
        <f t="shared" si="153"/>
        <v>35</v>
      </c>
      <c r="J1011">
        <f t="shared" si="154"/>
        <v>609</v>
      </c>
      <c r="K1011">
        <f t="shared" si="155"/>
        <v>5</v>
      </c>
      <c r="S1011" t="s">
        <v>2013</v>
      </c>
      <c r="T1011" t="s">
        <v>1683</v>
      </c>
      <c r="U1011">
        <f t="shared" si="156"/>
        <v>5</v>
      </c>
      <c r="V1011">
        <f t="shared" si="157"/>
        <v>232</v>
      </c>
      <c r="W1011">
        <f t="shared" si="158"/>
        <v>189</v>
      </c>
    </row>
    <row r="1012" spans="1:23" x14ac:dyDescent="0.2">
      <c r="A1012" t="s">
        <v>2013</v>
      </c>
      <c r="B1012" t="s">
        <v>292</v>
      </c>
      <c r="C1012">
        <f t="shared" si="159"/>
        <v>10</v>
      </c>
      <c r="D1012">
        <f t="shared" si="160"/>
        <v>239</v>
      </c>
      <c r="E1012">
        <f t="shared" si="161"/>
        <v>178</v>
      </c>
      <c r="G1012" t="s">
        <v>2529</v>
      </c>
      <c r="H1012" t="s">
        <v>1266</v>
      </c>
      <c r="I1012">
        <f t="shared" si="153"/>
        <v>35</v>
      </c>
      <c r="J1012">
        <f t="shared" si="154"/>
        <v>610</v>
      </c>
      <c r="K1012">
        <f t="shared" si="155"/>
        <v>6</v>
      </c>
      <c r="S1012" t="s">
        <v>2013</v>
      </c>
      <c r="T1012" t="s">
        <v>1683</v>
      </c>
      <c r="U1012">
        <f t="shared" si="156"/>
        <v>5</v>
      </c>
      <c r="V1012">
        <f t="shared" si="157"/>
        <v>232</v>
      </c>
      <c r="W1012">
        <f t="shared" si="158"/>
        <v>189</v>
      </c>
    </row>
    <row r="1013" spans="1:23" x14ac:dyDescent="0.2">
      <c r="A1013" t="s">
        <v>2013</v>
      </c>
      <c r="B1013" t="s">
        <v>292</v>
      </c>
      <c r="C1013">
        <f t="shared" si="159"/>
        <v>10</v>
      </c>
      <c r="D1013">
        <f t="shared" si="160"/>
        <v>239</v>
      </c>
      <c r="E1013">
        <f t="shared" si="161"/>
        <v>178</v>
      </c>
      <c r="G1013" t="s">
        <v>2529</v>
      </c>
      <c r="H1013" t="s">
        <v>1271</v>
      </c>
      <c r="I1013">
        <f t="shared" si="153"/>
        <v>35</v>
      </c>
      <c r="J1013">
        <f t="shared" si="154"/>
        <v>611</v>
      </c>
      <c r="K1013">
        <f t="shared" si="155"/>
        <v>7</v>
      </c>
      <c r="S1013" t="s">
        <v>2013</v>
      </c>
      <c r="T1013" t="s">
        <v>1683</v>
      </c>
      <c r="U1013">
        <f t="shared" si="156"/>
        <v>5</v>
      </c>
      <c r="V1013">
        <f t="shared" si="157"/>
        <v>232</v>
      </c>
      <c r="W1013">
        <f t="shared" si="158"/>
        <v>189</v>
      </c>
    </row>
    <row r="1014" spans="1:23" x14ac:dyDescent="0.2">
      <c r="A1014" t="s">
        <v>2013</v>
      </c>
      <c r="B1014" t="s">
        <v>2030</v>
      </c>
      <c r="C1014">
        <f t="shared" si="159"/>
        <v>10</v>
      </c>
      <c r="D1014">
        <f t="shared" si="160"/>
        <v>240</v>
      </c>
      <c r="E1014">
        <f t="shared" si="161"/>
        <v>179</v>
      </c>
      <c r="G1014" t="s">
        <v>2529</v>
      </c>
      <c r="H1014" t="s">
        <v>1274</v>
      </c>
      <c r="I1014">
        <f t="shared" si="153"/>
        <v>35</v>
      </c>
      <c r="J1014">
        <f t="shared" si="154"/>
        <v>612</v>
      </c>
      <c r="K1014">
        <f t="shared" si="155"/>
        <v>8</v>
      </c>
      <c r="S1014" t="s">
        <v>2013</v>
      </c>
      <c r="T1014" t="s">
        <v>1683</v>
      </c>
      <c r="U1014">
        <f t="shared" si="156"/>
        <v>5</v>
      </c>
      <c r="V1014">
        <f t="shared" si="157"/>
        <v>232</v>
      </c>
      <c r="W1014">
        <f t="shared" si="158"/>
        <v>189</v>
      </c>
    </row>
    <row r="1015" spans="1:23" x14ac:dyDescent="0.2">
      <c r="A1015" t="s">
        <v>2013</v>
      </c>
      <c r="B1015" t="s">
        <v>2030</v>
      </c>
      <c r="C1015">
        <f t="shared" si="159"/>
        <v>10</v>
      </c>
      <c r="D1015">
        <f t="shared" si="160"/>
        <v>240</v>
      </c>
      <c r="E1015">
        <f t="shared" si="161"/>
        <v>179</v>
      </c>
      <c r="G1015" t="s">
        <v>2529</v>
      </c>
      <c r="H1015" t="s">
        <v>1277</v>
      </c>
      <c r="I1015">
        <f t="shared" si="153"/>
        <v>35</v>
      </c>
      <c r="J1015">
        <f t="shared" si="154"/>
        <v>613</v>
      </c>
      <c r="K1015">
        <f t="shared" si="155"/>
        <v>9</v>
      </c>
      <c r="S1015" t="s">
        <v>2013</v>
      </c>
      <c r="T1015" t="s">
        <v>2039</v>
      </c>
      <c r="U1015">
        <f t="shared" si="156"/>
        <v>5</v>
      </c>
      <c r="V1015">
        <f t="shared" si="157"/>
        <v>233</v>
      </c>
      <c r="W1015">
        <f t="shared" si="158"/>
        <v>190</v>
      </c>
    </row>
    <row r="1016" spans="1:23" x14ac:dyDescent="0.2">
      <c r="A1016" t="s">
        <v>2013</v>
      </c>
      <c r="B1016" t="s">
        <v>2030</v>
      </c>
      <c r="C1016">
        <f t="shared" si="159"/>
        <v>10</v>
      </c>
      <c r="D1016">
        <f t="shared" si="160"/>
        <v>240</v>
      </c>
      <c r="E1016">
        <f t="shared" si="161"/>
        <v>179</v>
      </c>
      <c r="G1016" t="s">
        <v>2529</v>
      </c>
      <c r="H1016" t="s">
        <v>1734</v>
      </c>
      <c r="I1016">
        <f t="shared" si="153"/>
        <v>35</v>
      </c>
      <c r="J1016">
        <f t="shared" si="154"/>
        <v>614</v>
      </c>
      <c r="K1016">
        <f t="shared" si="155"/>
        <v>10</v>
      </c>
      <c r="S1016" t="s">
        <v>2013</v>
      </c>
      <c r="T1016" t="s">
        <v>2039</v>
      </c>
      <c r="U1016">
        <f t="shared" si="156"/>
        <v>5</v>
      </c>
      <c r="V1016">
        <f t="shared" si="157"/>
        <v>233</v>
      </c>
      <c r="W1016">
        <f t="shared" si="158"/>
        <v>190</v>
      </c>
    </row>
    <row r="1017" spans="1:23" x14ac:dyDescent="0.2">
      <c r="A1017" t="s">
        <v>2013</v>
      </c>
      <c r="B1017" t="s">
        <v>2030</v>
      </c>
      <c r="C1017">
        <f t="shared" si="159"/>
        <v>10</v>
      </c>
      <c r="D1017">
        <f t="shared" si="160"/>
        <v>240</v>
      </c>
      <c r="E1017">
        <f t="shared" si="161"/>
        <v>179</v>
      </c>
      <c r="G1017" t="s">
        <v>2529</v>
      </c>
      <c r="H1017" t="s">
        <v>1739</v>
      </c>
      <c r="I1017">
        <f t="shared" si="153"/>
        <v>35</v>
      </c>
      <c r="J1017">
        <f t="shared" si="154"/>
        <v>615</v>
      </c>
      <c r="K1017">
        <f t="shared" si="155"/>
        <v>11</v>
      </c>
      <c r="S1017" t="s">
        <v>2013</v>
      </c>
      <c r="T1017" t="s">
        <v>2039</v>
      </c>
      <c r="U1017">
        <f t="shared" si="156"/>
        <v>5</v>
      </c>
      <c r="V1017">
        <f t="shared" si="157"/>
        <v>233</v>
      </c>
      <c r="W1017">
        <f t="shared" si="158"/>
        <v>190</v>
      </c>
    </row>
    <row r="1018" spans="1:23" x14ac:dyDescent="0.2">
      <c r="A1018" t="s">
        <v>2013</v>
      </c>
      <c r="B1018" t="s">
        <v>2030</v>
      </c>
      <c r="C1018">
        <f t="shared" si="159"/>
        <v>10</v>
      </c>
      <c r="D1018">
        <f t="shared" si="160"/>
        <v>240</v>
      </c>
      <c r="E1018">
        <f t="shared" si="161"/>
        <v>179</v>
      </c>
      <c r="G1018" t="s">
        <v>2529</v>
      </c>
      <c r="H1018" t="s">
        <v>1742</v>
      </c>
      <c r="I1018">
        <f t="shared" si="153"/>
        <v>35</v>
      </c>
      <c r="J1018">
        <f t="shared" si="154"/>
        <v>616</v>
      </c>
      <c r="K1018">
        <f t="shared" si="155"/>
        <v>12</v>
      </c>
      <c r="S1018" t="s">
        <v>2013</v>
      </c>
      <c r="T1018" t="s">
        <v>2039</v>
      </c>
      <c r="U1018">
        <f t="shared" si="156"/>
        <v>5</v>
      </c>
      <c r="V1018">
        <f t="shared" si="157"/>
        <v>233</v>
      </c>
      <c r="W1018">
        <f t="shared" si="158"/>
        <v>190</v>
      </c>
    </row>
    <row r="1019" spans="1:23" x14ac:dyDescent="0.2">
      <c r="A1019" t="s">
        <v>2013</v>
      </c>
      <c r="B1019" t="s">
        <v>514</v>
      </c>
      <c r="C1019">
        <f t="shared" si="159"/>
        <v>10</v>
      </c>
      <c r="D1019">
        <f t="shared" si="160"/>
        <v>241</v>
      </c>
      <c r="E1019">
        <f t="shared" si="161"/>
        <v>180</v>
      </c>
      <c r="G1019" t="s">
        <v>2529</v>
      </c>
      <c r="H1019" t="s">
        <v>1745</v>
      </c>
      <c r="I1019">
        <f t="shared" si="153"/>
        <v>35</v>
      </c>
      <c r="J1019">
        <f t="shared" si="154"/>
        <v>617</v>
      </c>
      <c r="K1019">
        <f t="shared" si="155"/>
        <v>13</v>
      </c>
      <c r="S1019" t="s">
        <v>2013</v>
      </c>
      <c r="T1019" t="s">
        <v>2039</v>
      </c>
      <c r="U1019">
        <f t="shared" si="156"/>
        <v>5</v>
      </c>
      <c r="V1019">
        <f t="shared" si="157"/>
        <v>233</v>
      </c>
      <c r="W1019">
        <f t="shared" si="158"/>
        <v>190</v>
      </c>
    </row>
    <row r="1020" spans="1:23" x14ac:dyDescent="0.2">
      <c r="A1020" t="s">
        <v>2013</v>
      </c>
      <c r="B1020" t="s">
        <v>514</v>
      </c>
      <c r="C1020">
        <f t="shared" si="159"/>
        <v>10</v>
      </c>
      <c r="D1020">
        <f t="shared" si="160"/>
        <v>241</v>
      </c>
      <c r="E1020">
        <f t="shared" si="161"/>
        <v>180</v>
      </c>
      <c r="G1020" t="s">
        <v>2529</v>
      </c>
      <c r="H1020" t="s">
        <v>264</v>
      </c>
      <c r="I1020">
        <f t="shared" si="153"/>
        <v>35</v>
      </c>
      <c r="J1020">
        <f t="shared" si="154"/>
        <v>618</v>
      </c>
      <c r="K1020">
        <f t="shared" si="155"/>
        <v>14</v>
      </c>
      <c r="S1020" t="s">
        <v>2013</v>
      </c>
      <c r="T1020" t="s">
        <v>483</v>
      </c>
      <c r="U1020">
        <f t="shared" si="156"/>
        <v>5</v>
      </c>
      <c r="V1020">
        <f t="shared" si="157"/>
        <v>234</v>
      </c>
      <c r="W1020">
        <f t="shared" si="158"/>
        <v>191</v>
      </c>
    </row>
    <row r="1021" spans="1:23" x14ac:dyDescent="0.2">
      <c r="A1021" t="s">
        <v>2013</v>
      </c>
      <c r="B1021" t="s">
        <v>514</v>
      </c>
      <c r="C1021">
        <f t="shared" si="159"/>
        <v>10</v>
      </c>
      <c r="D1021">
        <f t="shared" si="160"/>
        <v>241</v>
      </c>
      <c r="E1021">
        <f t="shared" si="161"/>
        <v>180</v>
      </c>
      <c r="G1021" t="s">
        <v>2529</v>
      </c>
      <c r="H1021" t="s">
        <v>267</v>
      </c>
      <c r="I1021">
        <f t="shared" si="153"/>
        <v>35</v>
      </c>
      <c r="J1021">
        <f t="shared" si="154"/>
        <v>619</v>
      </c>
      <c r="K1021">
        <f t="shared" si="155"/>
        <v>15</v>
      </c>
      <c r="S1021" t="s">
        <v>2013</v>
      </c>
      <c r="T1021" t="s">
        <v>483</v>
      </c>
      <c r="U1021">
        <f t="shared" si="156"/>
        <v>5</v>
      </c>
      <c r="V1021">
        <f t="shared" si="157"/>
        <v>234</v>
      </c>
      <c r="W1021">
        <f t="shared" si="158"/>
        <v>191</v>
      </c>
    </row>
    <row r="1022" spans="1:23" x14ac:dyDescent="0.2">
      <c r="A1022" t="s">
        <v>2013</v>
      </c>
      <c r="B1022" t="s">
        <v>514</v>
      </c>
      <c r="C1022">
        <f t="shared" si="159"/>
        <v>10</v>
      </c>
      <c r="D1022">
        <f t="shared" si="160"/>
        <v>241</v>
      </c>
      <c r="E1022">
        <f t="shared" si="161"/>
        <v>180</v>
      </c>
      <c r="G1022" t="s">
        <v>2529</v>
      </c>
      <c r="H1022" t="s">
        <v>270</v>
      </c>
      <c r="I1022">
        <f t="shared" si="153"/>
        <v>35</v>
      </c>
      <c r="J1022">
        <f t="shared" si="154"/>
        <v>620</v>
      </c>
      <c r="K1022">
        <f t="shared" si="155"/>
        <v>16</v>
      </c>
      <c r="S1022" t="s">
        <v>2013</v>
      </c>
      <c r="T1022" t="s">
        <v>483</v>
      </c>
      <c r="U1022">
        <f t="shared" si="156"/>
        <v>5</v>
      </c>
      <c r="V1022">
        <f t="shared" si="157"/>
        <v>234</v>
      </c>
      <c r="W1022">
        <f t="shared" si="158"/>
        <v>191</v>
      </c>
    </row>
    <row r="1023" spans="1:23" x14ac:dyDescent="0.2">
      <c r="A1023" t="s">
        <v>2013</v>
      </c>
      <c r="B1023" t="s">
        <v>514</v>
      </c>
      <c r="C1023">
        <f t="shared" si="159"/>
        <v>10</v>
      </c>
      <c r="D1023">
        <f t="shared" si="160"/>
        <v>241</v>
      </c>
      <c r="E1023">
        <f t="shared" si="161"/>
        <v>180</v>
      </c>
      <c r="G1023" t="s">
        <v>2529</v>
      </c>
      <c r="H1023" t="s">
        <v>273</v>
      </c>
      <c r="I1023">
        <f t="shared" si="153"/>
        <v>35</v>
      </c>
      <c r="J1023">
        <f t="shared" si="154"/>
        <v>621</v>
      </c>
      <c r="K1023">
        <f t="shared" si="155"/>
        <v>17</v>
      </c>
      <c r="S1023" t="s">
        <v>2013</v>
      </c>
      <c r="T1023" t="s">
        <v>483</v>
      </c>
      <c r="U1023">
        <f t="shared" si="156"/>
        <v>5</v>
      </c>
      <c r="V1023">
        <f t="shared" si="157"/>
        <v>234</v>
      </c>
      <c r="W1023">
        <f t="shared" si="158"/>
        <v>191</v>
      </c>
    </row>
    <row r="1024" spans="1:23" x14ac:dyDescent="0.2">
      <c r="A1024" t="s">
        <v>2013</v>
      </c>
      <c r="B1024" t="s">
        <v>514</v>
      </c>
      <c r="C1024">
        <f t="shared" si="159"/>
        <v>10</v>
      </c>
      <c r="D1024">
        <f t="shared" si="160"/>
        <v>241</v>
      </c>
      <c r="E1024">
        <f t="shared" si="161"/>
        <v>180</v>
      </c>
      <c r="G1024" t="s">
        <v>2529</v>
      </c>
      <c r="H1024" t="s">
        <v>276</v>
      </c>
      <c r="I1024">
        <f t="shared" si="153"/>
        <v>35</v>
      </c>
      <c r="J1024">
        <f t="shared" si="154"/>
        <v>622</v>
      </c>
      <c r="K1024">
        <f t="shared" si="155"/>
        <v>18</v>
      </c>
      <c r="S1024" t="s">
        <v>2013</v>
      </c>
      <c r="T1024" t="s">
        <v>483</v>
      </c>
      <c r="U1024">
        <f t="shared" si="156"/>
        <v>5</v>
      </c>
      <c r="V1024">
        <f t="shared" si="157"/>
        <v>234</v>
      </c>
      <c r="W1024">
        <f t="shared" si="158"/>
        <v>191</v>
      </c>
    </row>
    <row r="1025" spans="1:23" x14ac:dyDescent="0.2">
      <c r="A1025" t="s">
        <v>2013</v>
      </c>
      <c r="B1025" t="s">
        <v>514</v>
      </c>
      <c r="C1025">
        <f t="shared" si="159"/>
        <v>10</v>
      </c>
      <c r="D1025">
        <f t="shared" si="160"/>
        <v>241</v>
      </c>
      <c r="E1025">
        <f t="shared" si="161"/>
        <v>180</v>
      </c>
      <c r="G1025" t="s">
        <v>2529</v>
      </c>
      <c r="H1025" t="s">
        <v>1853</v>
      </c>
      <c r="I1025">
        <f t="shared" si="153"/>
        <v>35</v>
      </c>
      <c r="J1025">
        <f t="shared" si="154"/>
        <v>623</v>
      </c>
      <c r="K1025">
        <f t="shared" si="155"/>
        <v>19</v>
      </c>
      <c r="S1025" t="s">
        <v>2013</v>
      </c>
      <c r="T1025" t="s">
        <v>1126</v>
      </c>
      <c r="U1025">
        <f t="shared" si="156"/>
        <v>5</v>
      </c>
      <c r="V1025">
        <f t="shared" si="157"/>
        <v>235</v>
      </c>
      <c r="W1025">
        <f t="shared" si="158"/>
        <v>192</v>
      </c>
    </row>
    <row r="1026" spans="1:23" x14ac:dyDescent="0.2">
      <c r="A1026" t="s">
        <v>2013</v>
      </c>
      <c r="B1026" t="s">
        <v>514</v>
      </c>
      <c r="C1026">
        <f t="shared" si="159"/>
        <v>10</v>
      </c>
      <c r="D1026">
        <f t="shared" si="160"/>
        <v>241</v>
      </c>
      <c r="E1026">
        <f t="shared" si="161"/>
        <v>180</v>
      </c>
      <c r="G1026" t="s">
        <v>2529</v>
      </c>
      <c r="H1026" t="s">
        <v>1858</v>
      </c>
      <c r="I1026">
        <f t="shared" si="153"/>
        <v>35</v>
      </c>
      <c r="J1026">
        <f t="shared" si="154"/>
        <v>624</v>
      </c>
      <c r="K1026">
        <f t="shared" si="155"/>
        <v>20</v>
      </c>
      <c r="S1026" t="s">
        <v>2013</v>
      </c>
      <c r="T1026" t="s">
        <v>1126</v>
      </c>
      <c r="U1026">
        <f t="shared" si="156"/>
        <v>5</v>
      </c>
      <c r="V1026">
        <f t="shared" si="157"/>
        <v>235</v>
      </c>
      <c r="W1026">
        <f t="shared" si="158"/>
        <v>192</v>
      </c>
    </row>
    <row r="1027" spans="1:23" x14ac:dyDescent="0.2">
      <c r="A1027" t="s">
        <v>2013</v>
      </c>
      <c r="B1027" t="s">
        <v>514</v>
      </c>
      <c r="C1027">
        <f t="shared" si="159"/>
        <v>10</v>
      </c>
      <c r="D1027">
        <f t="shared" si="160"/>
        <v>241</v>
      </c>
      <c r="E1027">
        <f t="shared" si="161"/>
        <v>180</v>
      </c>
      <c r="G1027" t="s">
        <v>2529</v>
      </c>
      <c r="H1027" t="s">
        <v>1863</v>
      </c>
      <c r="I1027">
        <f t="shared" si="153"/>
        <v>35</v>
      </c>
      <c r="J1027">
        <f t="shared" si="154"/>
        <v>625</v>
      </c>
      <c r="K1027">
        <f t="shared" si="155"/>
        <v>21</v>
      </c>
      <c r="S1027" t="s">
        <v>2013</v>
      </c>
      <c r="T1027" t="s">
        <v>1126</v>
      </c>
      <c r="U1027">
        <f t="shared" si="156"/>
        <v>5</v>
      </c>
      <c r="V1027">
        <f t="shared" si="157"/>
        <v>235</v>
      </c>
      <c r="W1027">
        <f t="shared" si="158"/>
        <v>192</v>
      </c>
    </row>
    <row r="1028" spans="1:23" x14ac:dyDescent="0.2">
      <c r="A1028" t="s">
        <v>2013</v>
      </c>
      <c r="B1028" t="s">
        <v>514</v>
      </c>
      <c r="C1028">
        <f t="shared" si="159"/>
        <v>10</v>
      </c>
      <c r="D1028">
        <f t="shared" si="160"/>
        <v>241</v>
      </c>
      <c r="E1028">
        <f t="shared" si="161"/>
        <v>180</v>
      </c>
      <c r="G1028" t="s">
        <v>2529</v>
      </c>
      <c r="H1028" t="s">
        <v>1715</v>
      </c>
      <c r="I1028">
        <f t="shared" ref="I1028:I1060" si="162">IF(G1028=G1027,I1027,I1027+1)</f>
        <v>35</v>
      </c>
      <c r="J1028">
        <f t="shared" ref="J1028:J1060" si="163">IF(H1028=H1027,J1027,J1027+1)</f>
        <v>626</v>
      </c>
      <c r="K1028">
        <f t="shared" ref="K1028:K1060" si="164">IF(G1028=G1027,IF(H1028=H1027,K1027,K1027+1),1)</f>
        <v>22</v>
      </c>
      <c r="S1028" t="s">
        <v>2013</v>
      </c>
      <c r="T1028" t="s">
        <v>1126</v>
      </c>
      <c r="U1028">
        <f t="shared" ref="U1028:U1091" si="165">IF(S1028=S1027,U1027,U1027+1)</f>
        <v>5</v>
      </c>
      <c r="V1028">
        <f t="shared" ref="V1028:V1091" si="166">IF(T1028=T1027,V1027,V1027+1)</f>
        <v>235</v>
      </c>
      <c r="W1028">
        <f t="shared" ref="W1028:W1091" si="167">IF(S1028=S1027,IF(T1028=T1027,W1027,W1027+1),1)</f>
        <v>192</v>
      </c>
    </row>
    <row r="1029" spans="1:23" x14ac:dyDescent="0.2">
      <c r="A1029" t="s">
        <v>2013</v>
      </c>
      <c r="B1029" t="s">
        <v>514</v>
      </c>
      <c r="C1029">
        <f t="shared" ref="C1029:C1092" si="168">IF(A1029=A1028,C1028,C1028+1)</f>
        <v>10</v>
      </c>
      <c r="D1029">
        <f t="shared" ref="D1029:D1092" si="169">IF(B1029=B1028,D1028,D1028+1)</f>
        <v>241</v>
      </c>
      <c r="E1029">
        <f t="shared" ref="E1029:E1092" si="170">IF(A1029=A1028,IF(B1029=B1028,E1028,E1028+1),1)</f>
        <v>180</v>
      </c>
      <c r="G1029" t="s">
        <v>2529</v>
      </c>
      <c r="H1029" t="s">
        <v>1718</v>
      </c>
      <c r="I1029">
        <f t="shared" si="162"/>
        <v>35</v>
      </c>
      <c r="J1029">
        <f t="shared" si="163"/>
        <v>627</v>
      </c>
      <c r="K1029">
        <f t="shared" si="164"/>
        <v>23</v>
      </c>
      <c r="S1029" t="s">
        <v>2013</v>
      </c>
      <c r="T1029" t="s">
        <v>484</v>
      </c>
      <c r="U1029">
        <f t="shared" si="165"/>
        <v>5</v>
      </c>
      <c r="V1029">
        <f t="shared" si="166"/>
        <v>236</v>
      </c>
      <c r="W1029">
        <f t="shared" si="167"/>
        <v>193</v>
      </c>
    </row>
    <row r="1030" spans="1:23" x14ac:dyDescent="0.2">
      <c r="A1030" t="s">
        <v>2013</v>
      </c>
      <c r="B1030" t="s">
        <v>514</v>
      </c>
      <c r="C1030">
        <f t="shared" si="168"/>
        <v>10</v>
      </c>
      <c r="D1030">
        <f t="shared" si="169"/>
        <v>241</v>
      </c>
      <c r="E1030">
        <f t="shared" si="170"/>
        <v>180</v>
      </c>
      <c r="G1030" t="s">
        <v>2529</v>
      </c>
      <c r="H1030" t="s">
        <v>1722</v>
      </c>
      <c r="I1030">
        <f t="shared" si="162"/>
        <v>35</v>
      </c>
      <c r="J1030">
        <f t="shared" si="163"/>
        <v>628</v>
      </c>
      <c r="K1030">
        <f t="shared" si="164"/>
        <v>24</v>
      </c>
      <c r="S1030" t="s">
        <v>2013</v>
      </c>
      <c r="T1030" t="s">
        <v>484</v>
      </c>
      <c r="U1030">
        <f t="shared" si="165"/>
        <v>5</v>
      </c>
      <c r="V1030">
        <f t="shared" si="166"/>
        <v>236</v>
      </c>
      <c r="W1030">
        <f t="shared" si="167"/>
        <v>193</v>
      </c>
    </row>
    <row r="1031" spans="1:23" x14ac:dyDescent="0.2">
      <c r="A1031" t="s">
        <v>2013</v>
      </c>
      <c r="B1031" t="s">
        <v>519</v>
      </c>
      <c r="C1031">
        <f t="shared" si="168"/>
        <v>10</v>
      </c>
      <c r="D1031">
        <f t="shared" si="169"/>
        <v>242</v>
      </c>
      <c r="E1031">
        <f t="shared" si="170"/>
        <v>181</v>
      </c>
      <c r="G1031" t="s">
        <v>2529</v>
      </c>
      <c r="H1031" t="s">
        <v>847</v>
      </c>
      <c r="I1031">
        <f t="shared" si="162"/>
        <v>35</v>
      </c>
      <c r="J1031">
        <f t="shared" si="163"/>
        <v>629</v>
      </c>
      <c r="K1031">
        <f t="shared" si="164"/>
        <v>25</v>
      </c>
      <c r="S1031" t="s">
        <v>2013</v>
      </c>
      <c r="T1031" t="s">
        <v>484</v>
      </c>
      <c r="U1031">
        <f t="shared" si="165"/>
        <v>5</v>
      </c>
      <c r="V1031">
        <f t="shared" si="166"/>
        <v>236</v>
      </c>
      <c r="W1031">
        <f t="shared" si="167"/>
        <v>193</v>
      </c>
    </row>
    <row r="1032" spans="1:23" x14ac:dyDescent="0.2">
      <c r="A1032" t="s">
        <v>2013</v>
      </c>
      <c r="B1032" t="s">
        <v>519</v>
      </c>
      <c r="C1032">
        <f t="shared" si="168"/>
        <v>10</v>
      </c>
      <c r="D1032">
        <f t="shared" si="169"/>
        <v>242</v>
      </c>
      <c r="E1032">
        <f t="shared" si="170"/>
        <v>181</v>
      </c>
      <c r="G1032" t="s">
        <v>2529</v>
      </c>
      <c r="H1032" t="s">
        <v>850</v>
      </c>
      <c r="I1032">
        <f t="shared" si="162"/>
        <v>35</v>
      </c>
      <c r="J1032">
        <f t="shared" si="163"/>
        <v>630</v>
      </c>
      <c r="K1032">
        <f t="shared" si="164"/>
        <v>26</v>
      </c>
      <c r="S1032" t="s">
        <v>2013</v>
      </c>
      <c r="T1032" t="s">
        <v>484</v>
      </c>
      <c r="U1032">
        <f t="shared" si="165"/>
        <v>5</v>
      </c>
      <c r="V1032">
        <f t="shared" si="166"/>
        <v>236</v>
      </c>
      <c r="W1032">
        <f t="shared" si="167"/>
        <v>193</v>
      </c>
    </row>
    <row r="1033" spans="1:23" x14ac:dyDescent="0.2">
      <c r="A1033" t="s">
        <v>2013</v>
      </c>
      <c r="B1033" t="s">
        <v>519</v>
      </c>
      <c r="C1033">
        <f t="shared" si="168"/>
        <v>10</v>
      </c>
      <c r="D1033">
        <f t="shared" si="169"/>
        <v>242</v>
      </c>
      <c r="E1033">
        <f t="shared" si="170"/>
        <v>181</v>
      </c>
      <c r="G1033" t="s">
        <v>2529</v>
      </c>
      <c r="H1033" t="s">
        <v>1605</v>
      </c>
      <c r="I1033">
        <f t="shared" si="162"/>
        <v>35</v>
      </c>
      <c r="J1033">
        <f t="shared" si="163"/>
        <v>631</v>
      </c>
      <c r="K1033">
        <f t="shared" si="164"/>
        <v>27</v>
      </c>
      <c r="S1033" t="s">
        <v>2013</v>
      </c>
      <c r="T1033" t="s">
        <v>1128</v>
      </c>
      <c r="U1033">
        <f t="shared" si="165"/>
        <v>5</v>
      </c>
      <c r="V1033">
        <f t="shared" si="166"/>
        <v>237</v>
      </c>
      <c r="W1033">
        <f t="shared" si="167"/>
        <v>194</v>
      </c>
    </row>
    <row r="1034" spans="1:23" x14ac:dyDescent="0.2">
      <c r="A1034" t="s">
        <v>2013</v>
      </c>
      <c r="B1034" t="s">
        <v>519</v>
      </c>
      <c r="C1034">
        <f t="shared" si="168"/>
        <v>10</v>
      </c>
      <c r="D1034">
        <f t="shared" si="169"/>
        <v>242</v>
      </c>
      <c r="E1034">
        <f t="shared" si="170"/>
        <v>181</v>
      </c>
      <c r="G1034" t="s">
        <v>2529</v>
      </c>
      <c r="H1034" t="s">
        <v>1608</v>
      </c>
      <c r="I1034">
        <f t="shared" si="162"/>
        <v>35</v>
      </c>
      <c r="J1034">
        <f t="shared" si="163"/>
        <v>632</v>
      </c>
      <c r="K1034">
        <f t="shared" si="164"/>
        <v>28</v>
      </c>
      <c r="S1034" t="s">
        <v>2013</v>
      </c>
      <c r="T1034" t="s">
        <v>1128</v>
      </c>
      <c r="U1034">
        <f t="shared" si="165"/>
        <v>5</v>
      </c>
      <c r="V1034">
        <f t="shared" si="166"/>
        <v>237</v>
      </c>
      <c r="W1034">
        <f t="shared" si="167"/>
        <v>194</v>
      </c>
    </row>
    <row r="1035" spans="1:23" x14ac:dyDescent="0.2">
      <c r="A1035" t="s">
        <v>2013</v>
      </c>
      <c r="B1035" t="s">
        <v>519</v>
      </c>
      <c r="C1035">
        <f t="shared" si="168"/>
        <v>10</v>
      </c>
      <c r="D1035">
        <f t="shared" si="169"/>
        <v>242</v>
      </c>
      <c r="E1035">
        <f t="shared" si="170"/>
        <v>181</v>
      </c>
      <c r="G1035" t="s">
        <v>2529</v>
      </c>
      <c r="H1035" t="s">
        <v>1611</v>
      </c>
      <c r="I1035">
        <f t="shared" si="162"/>
        <v>35</v>
      </c>
      <c r="J1035">
        <f t="shared" si="163"/>
        <v>633</v>
      </c>
      <c r="K1035">
        <f t="shared" si="164"/>
        <v>29</v>
      </c>
      <c r="S1035" t="s">
        <v>2013</v>
      </c>
      <c r="T1035" t="s">
        <v>1128</v>
      </c>
      <c r="U1035">
        <f t="shared" si="165"/>
        <v>5</v>
      </c>
      <c r="V1035">
        <f t="shared" si="166"/>
        <v>237</v>
      </c>
      <c r="W1035">
        <f t="shared" si="167"/>
        <v>194</v>
      </c>
    </row>
    <row r="1036" spans="1:23" x14ac:dyDescent="0.2">
      <c r="A1036" t="s">
        <v>2013</v>
      </c>
      <c r="B1036" t="s">
        <v>519</v>
      </c>
      <c r="C1036">
        <f t="shared" si="168"/>
        <v>10</v>
      </c>
      <c r="D1036">
        <f t="shared" si="169"/>
        <v>242</v>
      </c>
      <c r="E1036">
        <f t="shared" si="170"/>
        <v>181</v>
      </c>
      <c r="G1036" t="s">
        <v>2529</v>
      </c>
      <c r="H1036" t="s">
        <v>1614</v>
      </c>
      <c r="I1036">
        <f t="shared" si="162"/>
        <v>35</v>
      </c>
      <c r="J1036">
        <f t="shared" si="163"/>
        <v>634</v>
      </c>
      <c r="K1036">
        <f t="shared" si="164"/>
        <v>30</v>
      </c>
      <c r="S1036" t="s">
        <v>2013</v>
      </c>
      <c r="T1036" t="s">
        <v>1128</v>
      </c>
      <c r="U1036">
        <f t="shared" si="165"/>
        <v>5</v>
      </c>
      <c r="V1036">
        <f t="shared" si="166"/>
        <v>237</v>
      </c>
      <c r="W1036">
        <f t="shared" si="167"/>
        <v>194</v>
      </c>
    </row>
    <row r="1037" spans="1:23" x14ac:dyDescent="0.2">
      <c r="A1037" t="s">
        <v>2013</v>
      </c>
      <c r="B1037" t="s">
        <v>1338</v>
      </c>
      <c r="C1037">
        <f t="shared" si="168"/>
        <v>10</v>
      </c>
      <c r="D1037">
        <f t="shared" si="169"/>
        <v>243</v>
      </c>
      <c r="E1037">
        <f t="shared" si="170"/>
        <v>182</v>
      </c>
      <c r="G1037" t="s">
        <v>2529</v>
      </c>
      <c r="H1037" t="s">
        <v>1617</v>
      </c>
      <c r="I1037">
        <f t="shared" si="162"/>
        <v>35</v>
      </c>
      <c r="J1037">
        <f t="shared" si="163"/>
        <v>635</v>
      </c>
      <c r="K1037">
        <f t="shared" si="164"/>
        <v>31</v>
      </c>
      <c r="S1037" t="s">
        <v>2013</v>
      </c>
      <c r="T1037" t="s">
        <v>1128</v>
      </c>
      <c r="U1037">
        <f t="shared" si="165"/>
        <v>5</v>
      </c>
      <c r="V1037">
        <f t="shared" si="166"/>
        <v>237</v>
      </c>
      <c r="W1037">
        <f t="shared" si="167"/>
        <v>194</v>
      </c>
    </row>
    <row r="1038" spans="1:23" x14ac:dyDescent="0.2">
      <c r="A1038" t="s">
        <v>2013</v>
      </c>
      <c r="B1038" t="s">
        <v>1338</v>
      </c>
      <c r="C1038">
        <f t="shared" si="168"/>
        <v>10</v>
      </c>
      <c r="D1038">
        <f t="shared" si="169"/>
        <v>243</v>
      </c>
      <c r="E1038">
        <f t="shared" si="170"/>
        <v>182</v>
      </c>
      <c r="G1038" t="s">
        <v>2529</v>
      </c>
      <c r="H1038" t="s">
        <v>1619</v>
      </c>
      <c r="I1038">
        <f t="shared" si="162"/>
        <v>35</v>
      </c>
      <c r="J1038">
        <f t="shared" si="163"/>
        <v>636</v>
      </c>
      <c r="K1038">
        <f t="shared" si="164"/>
        <v>32</v>
      </c>
      <c r="S1038" t="s">
        <v>2013</v>
      </c>
      <c r="T1038" t="s">
        <v>1128</v>
      </c>
      <c r="U1038">
        <f t="shared" si="165"/>
        <v>5</v>
      </c>
      <c r="V1038">
        <f t="shared" si="166"/>
        <v>237</v>
      </c>
      <c r="W1038">
        <f t="shared" si="167"/>
        <v>194</v>
      </c>
    </row>
    <row r="1039" spans="1:23" x14ac:dyDescent="0.2">
      <c r="A1039" t="s">
        <v>2013</v>
      </c>
      <c r="B1039" t="s">
        <v>1338</v>
      </c>
      <c r="C1039">
        <f t="shared" si="168"/>
        <v>10</v>
      </c>
      <c r="D1039">
        <f t="shared" si="169"/>
        <v>243</v>
      </c>
      <c r="E1039">
        <f t="shared" si="170"/>
        <v>182</v>
      </c>
      <c r="G1039" t="s">
        <v>2529</v>
      </c>
      <c r="H1039" t="s">
        <v>1622</v>
      </c>
      <c r="I1039">
        <f t="shared" si="162"/>
        <v>35</v>
      </c>
      <c r="J1039">
        <f t="shared" si="163"/>
        <v>637</v>
      </c>
      <c r="K1039">
        <f t="shared" si="164"/>
        <v>33</v>
      </c>
      <c r="S1039" t="s">
        <v>2013</v>
      </c>
      <c r="T1039" t="s">
        <v>1130</v>
      </c>
      <c r="U1039">
        <f t="shared" si="165"/>
        <v>5</v>
      </c>
      <c r="V1039">
        <f t="shared" si="166"/>
        <v>238</v>
      </c>
      <c r="W1039">
        <f t="shared" si="167"/>
        <v>195</v>
      </c>
    </row>
    <row r="1040" spans="1:23" x14ac:dyDescent="0.2">
      <c r="A1040" t="s">
        <v>2013</v>
      </c>
      <c r="B1040" t="s">
        <v>1338</v>
      </c>
      <c r="C1040">
        <f t="shared" si="168"/>
        <v>10</v>
      </c>
      <c r="D1040">
        <f t="shared" si="169"/>
        <v>243</v>
      </c>
      <c r="E1040">
        <f t="shared" si="170"/>
        <v>182</v>
      </c>
      <c r="G1040" t="s">
        <v>2529</v>
      </c>
      <c r="H1040" t="s">
        <v>1627</v>
      </c>
      <c r="I1040">
        <f t="shared" si="162"/>
        <v>35</v>
      </c>
      <c r="J1040">
        <f t="shared" si="163"/>
        <v>638</v>
      </c>
      <c r="K1040">
        <f t="shared" si="164"/>
        <v>34</v>
      </c>
      <c r="S1040" t="s">
        <v>2013</v>
      </c>
      <c r="T1040" t="s">
        <v>1130</v>
      </c>
      <c r="U1040">
        <f t="shared" si="165"/>
        <v>5</v>
      </c>
      <c r="V1040">
        <f t="shared" si="166"/>
        <v>238</v>
      </c>
      <c r="W1040">
        <f t="shared" si="167"/>
        <v>195</v>
      </c>
    </row>
    <row r="1041" spans="1:23" x14ac:dyDescent="0.2">
      <c r="A1041" t="s">
        <v>2013</v>
      </c>
      <c r="B1041" t="s">
        <v>1868</v>
      </c>
      <c r="C1041">
        <f t="shared" si="168"/>
        <v>10</v>
      </c>
      <c r="D1041">
        <f t="shared" si="169"/>
        <v>244</v>
      </c>
      <c r="E1041">
        <f t="shared" si="170"/>
        <v>183</v>
      </c>
      <c r="G1041" t="s">
        <v>2529</v>
      </c>
      <c r="H1041" t="s">
        <v>1630</v>
      </c>
      <c r="I1041">
        <f t="shared" si="162"/>
        <v>35</v>
      </c>
      <c r="J1041">
        <f t="shared" si="163"/>
        <v>639</v>
      </c>
      <c r="K1041">
        <f t="shared" si="164"/>
        <v>35</v>
      </c>
      <c r="S1041" t="s">
        <v>2013</v>
      </c>
      <c r="T1041" t="s">
        <v>1130</v>
      </c>
      <c r="U1041">
        <f t="shared" si="165"/>
        <v>5</v>
      </c>
      <c r="V1041">
        <f t="shared" si="166"/>
        <v>238</v>
      </c>
      <c r="W1041">
        <f t="shared" si="167"/>
        <v>195</v>
      </c>
    </row>
    <row r="1042" spans="1:23" x14ac:dyDescent="0.2">
      <c r="A1042" t="s">
        <v>2013</v>
      </c>
      <c r="B1042" t="s">
        <v>1868</v>
      </c>
      <c r="C1042">
        <f t="shared" si="168"/>
        <v>10</v>
      </c>
      <c r="D1042">
        <f t="shared" si="169"/>
        <v>244</v>
      </c>
      <c r="E1042">
        <f t="shared" si="170"/>
        <v>183</v>
      </c>
      <c r="G1042" t="s">
        <v>2529</v>
      </c>
      <c r="H1042" t="s">
        <v>1633</v>
      </c>
      <c r="I1042">
        <f t="shared" si="162"/>
        <v>35</v>
      </c>
      <c r="J1042">
        <f t="shared" si="163"/>
        <v>640</v>
      </c>
      <c r="K1042">
        <f t="shared" si="164"/>
        <v>36</v>
      </c>
      <c r="S1042" t="s">
        <v>2013</v>
      </c>
      <c r="T1042" t="s">
        <v>1130</v>
      </c>
      <c r="U1042">
        <f t="shared" si="165"/>
        <v>5</v>
      </c>
      <c r="V1042">
        <f t="shared" si="166"/>
        <v>238</v>
      </c>
      <c r="W1042">
        <f t="shared" si="167"/>
        <v>195</v>
      </c>
    </row>
    <row r="1043" spans="1:23" x14ac:dyDescent="0.2">
      <c r="A1043" t="s">
        <v>2013</v>
      </c>
      <c r="B1043" t="s">
        <v>1868</v>
      </c>
      <c r="C1043">
        <f t="shared" si="168"/>
        <v>10</v>
      </c>
      <c r="D1043">
        <f t="shared" si="169"/>
        <v>244</v>
      </c>
      <c r="E1043">
        <f t="shared" si="170"/>
        <v>183</v>
      </c>
      <c r="G1043" t="s">
        <v>2529</v>
      </c>
      <c r="H1043" t="s">
        <v>1636</v>
      </c>
      <c r="I1043">
        <f t="shared" si="162"/>
        <v>35</v>
      </c>
      <c r="J1043">
        <f t="shared" si="163"/>
        <v>641</v>
      </c>
      <c r="K1043">
        <f t="shared" si="164"/>
        <v>37</v>
      </c>
      <c r="S1043" t="s">
        <v>2013</v>
      </c>
      <c r="T1043" t="s">
        <v>1130</v>
      </c>
      <c r="U1043">
        <f t="shared" si="165"/>
        <v>5</v>
      </c>
      <c r="V1043">
        <f t="shared" si="166"/>
        <v>238</v>
      </c>
      <c r="W1043">
        <f t="shared" si="167"/>
        <v>195</v>
      </c>
    </row>
    <row r="1044" spans="1:23" x14ac:dyDescent="0.2">
      <c r="A1044" t="s">
        <v>2013</v>
      </c>
      <c r="B1044" t="s">
        <v>1868</v>
      </c>
      <c r="C1044">
        <f t="shared" si="168"/>
        <v>10</v>
      </c>
      <c r="D1044">
        <f t="shared" si="169"/>
        <v>244</v>
      </c>
      <c r="E1044">
        <f t="shared" si="170"/>
        <v>183</v>
      </c>
      <c r="G1044" t="s">
        <v>2529</v>
      </c>
      <c r="H1044" t="s">
        <v>1639</v>
      </c>
      <c r="I1044">
        <f t="shared" si="162"/>
        <v>35</v>
      </c>
      <c r="J1044">
        <f t="shared" si="163"/>
        <v>642</v>
      </c>
      <c r="K1044">
        <f t="shared" si="164"/>
        <v>38</v>
      </c>
      <c r="S1044" t="s">
        <v>2013</v>
      </c>
      <c r="T1044" t="s">
        <v>458</v>
      </c>
      <c r="U1044">
        <f t="shared" si="165"/>
        <v>5</v>
      </c>
      <c r="V1044">
        <f t="shared" si="166"/>
        <v>239</v>
      </c>
      <c r="W1044">
        <f t="shared" si="167"/>
        <v>196</v>
      </c>
    </row>
    <row r="1045" spans="1:23" x14ac:dyDescent="0.2">
      <c r="A1045" t="s">
        <v>2013</v>
      </c>
      <c r="B1045" t="s">
        <v>1868</v>
      </c>
      <c r="C1045">
        <f t="shared" si="168"/>
        <v>10</v>
      </c>
      <c r="D1045">
        <f t="shared" si="169"/>
        <v>244</v>
      </c>
      <c r="E1045">
        <f t="shared" si="170"/>
        <v>183</v>
      </c>
      <c r="G1045" t="s">
        <v>2529</v>
      </c>
      <c r="H1045" t="s">
        <v>1642</v>
      </c>
      <c r="I1045">
        <f t="shared" si="162"/>
        <v>35</v>
      </c>
      <c r="J1045">
        <f t="shared" si="163"/>
        <v>643</v>
      </c>
      <c r="K1045">
        <f t="shared" si="164"/>
        <v>39</v>
      </c>
      <c r="S1045" t="s">
        <v>2013</v>
      </c>
      <c r="T1045" t="s">
        <v>458</v>
      </c>
      <c r="U1045">
        <f t="shared" si="165"/>
        <v>5</v>
      </c>
      <c r="V1045">
        <f t="shared" si="166"/>
        <v>239</v>
      </c>
      <c r="W1045">
        <f t="shared" si="167"/>
        <v>196</v>
      </c>
    </row>
    <row r="1046" spans="1:23" x14ac:dyDescent="0.2">
      <c r="A1046" t="s">
        <v>2013</v>
      </c>
      <c r="B1046" t="s">
        <v>1692</v>
      </c>
      <c r="C1046">
        <f t="shared" si="168"/>
        <v>10</v>
      </c>
      <c r="D1046">
        <f t="shared" si="169"/>
        <v>245</v>
      </c>
      <c r="E1046">
        <f t="shared" si="170"/>
        <v>184</v>
      </c>
      <c r="G1046" t="s">
        <v>2529</v>
      </c>
      <c r="H1046" t="s">
        <v>1647</v>
      </c>
      <c r="I1046">
        <f t="shared" si="162"/>
        <v>35</v>
      </c>
      <c r="J1046">
        <f t="shared" si="163"/>
        <v>644</v>
      </c>
      <c r="K1046">
        <f t="shared" si="164"/>
        <v>40</v>
      </c>
      <c r="S1046" t="s">
        <v>2013</v>
      </c>
      <c r="T1046" t="s">
        <v>458</v>
      </c>
      <c r="U1046">
        <f t="shared" si="165"/>
        <v>5</v>
      </c>
      <c r="V1046">
        <f t="shared" si="166"/>
        <v>239</v>
      </c>
      <c r="W1046">
        <f t="shared" si="167"/>
        <v>196</v>
      </c>
    </row>
    <row r="1047" spans="1:23" x14ac:dyDescent="0.2">
      <c r="A1047" t="s">
        <v>2013</v>
      </c>
      <c r="B1047" t="s">
        <v>1692</v>
      </c>
      <c r="C1047">
        <f t="shared" si="168"/>
        <v>10</v>
      </c>
      <c r="D1047">
        <f t="shared" si="169"/>
        <v>245</v>
      </c>
      <c r="E1047">
        <f t="shared" si="170"/>
        <v>184</v>
      </c>
      <c r="G1047" t="s">
        <v>2529</v>
      </c>
      <c r="H1047" t="s">
        <v>1650</v>
      </c>
      <c r="I1047">
        <f t="shared" si="162"/>
        <v>35</v>
      </c>
      <c r="J1047">
        <f t="shared" si="163"/>
        <v>645</v>
      </c>
      <c r="K1047">
        <f t="shared" si="164"/>
        <v>41</v>
      </c>
      <c r="S1047" t="s">
        <v>2013</v>
      </c>
      <c r="T1047" t="s">
        <v>458</v>
      </c>
      <c r="U1047">
        <f t="shared" si="165"/>
        <v>5</v>
      </c>
      <c r="V1047">
        <f t="shared" si="166"/>
        <v>239</v>
      </c>
      <c r="W1047">
        <f t="shared" si="167"/>
        <v>196</v>
      </c>
    </row>
    <row r="1048" spans="1:23" x14ac:dyDescent="0.2">
      <c r="A1048" t="s">
        <v>2013</v>
      </c>
      <c r="B1048" t="s">
        <v>1692</v>
      </c>
      <c r="C1048">
        <f t="shared" si="168"/>
        <v>10</v>
      </c>
      <c r="D1048">
        <f t="shared" si="169"/>
        <v>245</v>
      </c>
      <c r="E1048">
        <f t="shared" si="170"/>
        <v>184</v>
      </c>
      <c r="G1048" t="s">
        <v>2529</v>
      </c>
      <c r="H1048" t="s">
        <v>1653</v>
      </c>
      <c r="I1048">
        <f t="shared" si="162"/>
        <v>35</v>
      </c>
      <c r="J1048">
        <f t="shared" si="163"/>
        <v>646</v>
      </c>
      <c r="K1048">
        <f t="shared" si="164"/>
        <v>42</v>
      </c>
      <c r="S1048" t="s">
        <v>2013</v>
      </c>
      <c r="T1048" t="s">
        <v>458</v>
      </c>
      <c r="U1048">
        <f t="shared" si="165"/>
        <v>5</v>
      </c>
      <c r="V1048">
        <f t="shared" si="166"/>
        <v>239</v>
      </c>
      <c r="W1048">
        <f t="shared" si="167"/>
        <v>196</v>
      </c>
    </row>
    <row r="1049" spans="1:23" x14ac:dyDescent="0.2">
      <c r="A1049" t="s">
        <v>2013</v>
      </c>
      <c r="B1049" t="s">
        <v>1692</v>
      </c>
      <c r="C1049">
        <f t="shared" si="168"/>
        <v>10</v>
      </c>
      <c r="D1049">
        <f t="shared" si="169"/>
        <v>245</v>
      </c>
      <c r="E1049">
        <f t="shared" si="170"/>
        <v>184</v>
      </c>
      <c r="G1049" t="s">
        <v>2529</v>
      </c>
      <c r="H1049" t="s">
        <v>1656</v>
      </c>
      <c r="I1049">
        <f t="shared" si="162"/>
        <v>35</v>
      </c>
      <c r="J1049">
        <f t="shared" si="163"/>
        <v>647</v>
      </c>
      <c r="K1049">
        <f t="shared" si="164"/>
        <v>43</v>
      </c>
      <c r="S1049" t="s">
        <v>2013</v>
      </c>
      <c r="T1049" t="s">
        <v>458</v>
      </c>
      <c r="U1049">
        <f t="shared" si="165"/>
        <v>5</v>
      </c>
      <c r="V1049">
        <f t="shared" si="166"/>
        <v>239</v>
      </c>
      <c r="W1049">
        <f t="shared" si="167"/>
        <v>196</v>
      </c>
    </row>
    <row r="1050" spans="1:23" x14ac:dyDescent="0.2">
      <c r="A1050" t="s">
        <v>2013</v>
      </c>
      <c r="B1050" t="s">
        <v>1692</v>
      </c>
      <c r="C1050">
        <f t="shared" si="168"/>
        <v>10</v>
      </c>
      <c r="D1050">
        <f t="shared" si="169"/>
        <v>245</v>
      </c>
      <c r="E1050">
        <f t="shared" si="170"/>
        <v>184</v>
      </c>
      <c r="G1050" t="s">
        <v>2529</v>
      </c>
      <c r="H1050" t="s">
        <v>1659</v>
      </c>
      <c r="I1050">
        <f t="shared" si="162"/>
        <v>35</v>
      </c>
      <c r="J1050">
        <f t="shared" si="163"/>
        <v>648</v>
      </c>
      <c r="K1050">
        <f t="shared" si="164"/>
        <v>44</v>
      </c>
      <c r="S1050" t="s">
        <v>2013</v>
      </c>
      <c r="T1050" t="s">
        <v>460</v>
      </c>
      <c r="U1050">
        <f t="shared" si="165"/>
        <v>5</v>
      </c>
      <c r="V1050">
        <f t="shared" si="166"/>
        <v>240</v>
      </c>
      <c r="W1050">
        <f t="shared" si="167"/>
        <v>197</v>
      </c>
    </row>
    <row r="1051" spans="1:23" x14ac:dyDescent="0.2">
      <c r="A1051" t="s">
        <v>2013</v>
      </c>
      <c r="B1051" t="s">
        <v>1695</v>
      </c>
      <c r="C1051">
        <f t="shared" si="168"/>
        <v>10</v>
      </c>
      <c r="D1051">
        <f t="shared" si="169"/>
        <v>246</v>
      </c>
      <c r="E1051">
        <f t="shared" si="170"/>
        <v>185</v>
      </c>
      <c r="G1051" t="s">
        <v>2529</v>
      </c>
      <c r="H1051" t="s">
        <v>1662</v>
      </c>
      <c r="I1051">
        <f t="shared" si="162"/>
        <v>35</v>
      </c>
      <c r="J1051">
        <f t="shared" si="163"/>
        <v>649</v>
      </c>
      <c r="K1051">
        <f t="shared" si="164"/>
        <v>45</v>
      </c>
      <c r="S1051" t="s">
        <v>2013</v>
      </c>
      <c r="T1051" t="s">
        <v>460</v>
      </c>
      <c r="U1051">
        <f t="shared" si="165"/>
        <v>5</v>
      </c>
      <c r="V1051">
        <f t="shared" si="166"/>
        <v>240</v>
      </c>
      <c r="W1051">
        <f t="shared" si="167"/>
        <v>197</v>
      </c>
    </row>
    <row r="1052" spans="1:23" x14ac:dyDescent="0.2">
      <c r="A1052" t="s">
        <v>2013</v>
      </c>
      <c r="B1052" t="s">
        <v>1695</v>
      </c>
      <c r="C1052">
        <f t="shared" si="168"/>
        <v>10</v>
      </c>
      <c r="D1052">
        <f t="shared" si="169"/>
        <v>246</v>
      </c>
      <c r="E1052">
        <f t="shared" si="170"/>
        <v>185</v>
      </c>
      <c r="G1052" t="s">
        <v>2529</v>
      </c>
      <c r="H1052" t="s">
        <v>1665</v>
      </c>
      <c r="I1052">
        <f t="shared" si="162"/>
        <v>35</v>
      </c>
      <c r="J1052">
        <f t="shared" si="163"/>
        <v>650</v>
      </c>
      <c r="K1052">
        <f t="shared" si="164"/>
        <v>46</v>
      </c>
      <c r="S1052" t="s">
        <v>2013</v>
      </c>
      <c r="T1052" t="s">
        <v>460</v>
      </c>
      <c r="U1052">
        <f t="shared" si="165"/>
        <v>5</v>
      </c>
      <c r="V1052">
        <f t="shared" si="166"/>
        <v>240</v>
      </c>
      <c r="W1052">
        <f t="shared" si="167"/>
        <v>197</v>
      </c>
    </row>
    <row r="1053" spans="1:23" x14ac:dyDescent="0.2">
      <c r="A1053" t="s">
        <v>2013</v>
      </c>
      <c r="B1053" t="s">
        <v>1695</v>
      </c>
      <c r="C1053">
        <f t="shared" si="168"/>
        <v>10</v>
      </c>
      <c r="D1053">
        <f t="shared" si="169"/>
        <v>246</v>
      </c>
      <c r="E1053">
        <f t="shared" si="170"/>
        <v>185</v>
      </c>
      <c r="G1053" t="s">
        <v>2529</v>
      </c>
      <c r="H1053" t="s">
        <v>1668</v>
      </c>
      <c r="I1053">
        <f t="shared" si="162"/>
        <v>35</v>
      </c>
      <c r="J1053">
        <f t="shared" si="163"/>
        <v>651</v>
      </c>
      <c r="K1053">
        <f t="shared" si="164"/>
        <v>47</v>
      </c>
      <c r="S1053" t="s">
        <v>2013</v>
      </c>
      <c r="T1053" t="s">
        <v>460</v>
      </c>
      <c r="U1053">
        <f t="shared" si="165"/>
        <v>5</v>
      </c>
      <c r="V1053">
        <f t="shared" si="166"/>
        <v>240</v>
      </c>
      <c r="W1053">
        <f t="shared" si="167"/>
        <v>197</v>
      </c>
    </row>
    <row r="1054" spans="1:23" x14ac:dyDescent="0.2">
      <c r="A1054" t="s">
        <v>2013</v>
      </c>
      <c r="B1054" t="s">
        <v>1695</v>
      </c>
      <c r="C1054">
        <f t="shared" si="168"/>
        <v>10</v>
      </c>
      <c r="D1054">
        <f t="shared" si="169"/>
        <v>246</v>
      </c>
      <c r="E1054">
        <f t="shared" si="170"/>
        <v>185</v>
      </c>
      <c r="G1054" t="s">
        <v>2529</v>
      </c>
      <c r="H1054" t="s">
        <v>1671</v>
      </c>
      <c r="I1054">
        <f t="shared" si="162"/>
        <v>35</v>
      </c>
      <c r="J1054">
        <f t="shared" si="163"/>
        <v>652</v>
      </c>
      <c r="K1054">
        <f t="shared" si="164"/>
        <v>48</v>
      </c>
      <c r="S1054" t="s">
        <v>2013</v>
      </c>
      <c r="T1054" t="s">
        <v>462</v>
      </c>
      <c r="U1054">
        <f t="shared" si="165"/>
        <v>5</v>
      </c>
      <c r="V1054">
        <f t="shared" si="166"/>
        <v>241</v>
      </c>
      <c r="W1054">
        <f t="shared" si="167"/>
        <v>198</v>
      </c>
    </row>
    <row r="1055" spans="1:23" x14ac:dyDescent="0.2">
      <c r="A1055" t="s">
        <v>2013</v>
      </c>
      <c r="B1055" t="s">
        <v>376</v>
      </c>
      <c r="C1055">
        <f t="shared" si="168"/>
        <v>10</v>
      </c>
      <c r="D1055">
        <f t="shared" si="169"/>
        <v>247</v>
      </c>
      <c r="E1055">
        <f t="shared" si="170"/>
        <v>186</v>
      </c>
      <c r="G1055" t="s">
        <v>2529</v>
      </c>
      <c r="H1055" t="s">
        <v>1674</v>
      </c>
      <c r="I1055">
        <f t="shared" si="162"/>
        <v>35</v>
      </c>
      <c r="J1055">
        <f t="shared" si="163"/>
        <v>653</v>
      </c>
      <c r="K1055">
        <f t="shared" si="164"/>
        <v>49</v>
      </c>
      <c r="S1055" t="s">
        <v>2013</v>
      </c>
      <c r="T1055" t="s">
        <v>462</v>
      </c>
      <c r="U1055">
        <f t="shared" si="165"/>
        <v>5</v>
      </c>
      <c r="V1055">
        <f t="shared" si="166"/>
        <v>241</v>
      </c>
      <c r="W1055">
        <f t="shared" si="167"/>
        <v>198</v>
      </c>
    </row>
    <row r="1056" spans="1:23" x14ac:dyDescent="0.2">
      <c r="A1056" t="s">
        <v>2013</v>
      </c>
      <c r="B1056" t="s">
        <v>376</v>
      </c>
      <c r="C1056">
        <f t="shared" si="168"/>
        <v>10</v>
      </c>
      <c r="D1056">
        <f t="shared" si="169"/>
        <v>247</v>
      </c>
      <c r="E1056">
        <f t="shared" si="170"/>
        <v>186</v>
      </c>
      <c r="G1056" t="s">
        <v>2529</v>
      </c>
      <c r="H1056" t="s">
        <v>1677</v>
      </c>
      <c r="I1056">
        <f t="shared" si="162"/>
        <v>35</v>
      </c>
      <c r="J1056">
        <f t="shared" si="163"/>
        <v>654</v>
      </c>
      <c r="K1056">
        <f t="shared" si="164"/>
        <v>50</v>
      </c>
      <c r="S1056" t="s">
        <v>2013</v>
      </c>
      <c r="T1056" t="s">
        <v>462</v>
      </c>
      <c r="U1056">
        <f t="shared" si="165"/>
        <v>5</v>
      </c>
      <c r="V1056">
        <f t="shared" si="166"/>
        <v>241</v>
      </c>
      <c r="W1056">
        <f t="shared" si="167"/>
        <v>198</v>
      </c>
    </row>
    <row r="1057" spans="1:23" x14ac:dyDescent="0.2">
      <c r="A1057" t="s">
        <v>2013</v>
      </c>
      <c r="B1057" t="s">
        <v>376</v>
      </c>
      <c r="C1057">
        <f t="shared" si="168"/>
        <v>10</v>
      </c>
      <c r="D1057">
        <f t="shared" si="169"/>
        <v>247</v>
      </c>
      <c r="E1057">
        <f t="shared" si="170"/>
        <v>186</v>
      </c>
      <c r="G1057" t="s">
        <v>2529</v>
      </c>
      <c r="H1057" t="s">
        <v>1680</v>
      </c>
      <c r="I1057">
        <f t="shared" si="162"/>
        <v>35</v>
      </c>
      <c r="J1057">
        <f t="shared" si="163"/>
        <v>655</v>
      </c>
      <c r="K1057">
        <f t="shared" si="164"/>
        <v>51</v>
      </c>
      <c r="S1057" t="s">
        <v>2013</v>
      </c>
      <c r="T1057" t="s">
        <v>462</v>
      </c>
      <c r="U1057">
        <f t="shared" si="165"/>
        <v>5</v>
      </c>
      <c r="V1057">
        <f t="shared" si="166"/>
        <v>241</v>
      </c>
      <c r="W1057">
        <f t="shared" si="167"/>
        <v>198</v>
      </c>
    </row>
    <row r="1058" spans="1:23" x14ac:dyDescent="0.2">
      <c r="A1058" t="s">
        <v>2013</v>
      </c>
      <c r="B1058" t="s">
        <v>376</v>
      </c>
      <c r="C1058">
        <f t="shared" si="168"/>
        <v>10</v>
      </c>
      <c r="D1058">
        <f t="shared" si="169"/>
        <v>247</v>
      </c>
      <c r="E1058">
        <f t="shared" si="170"/>
        <v>186</v>
      </c>
      <c r="G1058" t="s">
        <v>2529</v>
      </c>
      <c r="H1058" t="s">
        <v>84</v>
      </c>
      <c r="I1058">
        <f t="shared" si="162"/>
        <v>35</v>
      </c>
      <c r="J1058">
        <f t="shared" si="163"/>
        <v>656</v>
      </c>
      <c r="K1058">
        <f t="shared" si="164"/>
        <v>52</v>
      </c>
      <c r="S1058" t="s">
        <v>2013</v>
      </c>
      <c r="T1058" t="s">
        <v>462</v>
      </c>
      <c r="U1058">
        <f t="shared" si="165"/>
        <v>5</v>
      </c>
      <c r="V1058">
        <f t="shared" si="166"/>
        <v>241</v>
      </c>
      <c r="W1058">
        <f t="shared" si="167"/>
        <v>198</v>
      </c>
    </row>
    <row r="1059" spans="1:23" x14ac:dyDescent="0.2">
      <c r="A1059" t="s">
        <v>2013</v>
      </c>
      <c r="B1059" t="s">
        <v>2670</v>
      </c>
      <c r="C1059">
        <f t="shared" si="168"/>
        <v>10</v>
      </c>
      <c r="D1059">
        <f t="shared" si="169"/>
        <v>248</v>
      </c>
      <c r="E1059">
        <f t="shared" si="170"/>
        <v>187</v>
      </c>
      <c r="G1059" t="s">
        <v>2529</v>
      </c>
      <c r="H1059" t="s">
        <v>87</v>
      </c>
      <c r="I1059">
        <f t="shared" si="162"/>
        <v>35</v>
      </c>
      <c r="J1059">
        <f t="shared" si="163"/>
        <v>657</v>
      </c>
      <c r="K1059">
        <f t="shared" si="164"/>
        <v>53</v>
      </c>
      <c r="S1059" t="s">
        <v>2013</v>
      </c>
      <c r="T1059" t="s">
        <v>1135</v>
      </c>
      <c r="U1059">
        <f t="shared" si="165"/>
        <v>5</v>
      </c>
      <c r="V1059">
        <f t="shared" si="166"/>
        <v>242</v>
      </c>
      <c r="W1059">
        <f t="shared" si="167"/>
        <v>199</v>
      </c>
    </row>
    <row r="1060" spans="1:23" x14ac:dyDescent="0.2">
      <c r="A1060" t="s">
        <v>2013</v>
      </c>
      <c r="B1060" t="s">
        <v>2670</v>
      </c>
      <c r="C1060">
        <f t="shared" si="168"/>
        <v>10</v>
      </c>
      <c r="D1060">
        <f t="shared" si="169"/>
        <v>248</v>
      </c>
      <c r="E1060">
        <f t="shared" si="170"/>
        <v>187</v>
      </c>
      <c r="G1060" t="s">
        <v>2374</v>
      </c>
      <c r="H1060" t="s">
        <v>1726</v>
      </c>
      <c r="I1060">
        <f t="shared" si="162"/>
        <v>36</v>
      </c>
      <c r="J1060">
        <f t="shared" si="163"/>
        <v>658</v>
      </c>
      <c r="K1060">
        <f t="shared" si="164"/>
        <v>1</v>
      </c>
      <c r="S1060" t="s">
        <v>2013</v>
      </c>
      <c r="T1060" t="s">
        <v>1135</v>
      </c>
      <c r="U1060">
        <f t="shared" si="165"/>
        <v>5</v>
      </c>
      <c r="V1060">
        <f t="shared" si="166"/>
        <v>242</v>
      </c>
      <c r="W1060">
        <f t="shared" si="167"/>
        <v>199</v>
      </c>
    </row>
    <row r="1061" spans="1:23" x14ac:dyDescent="0.2">
      <c r="A1061" t="s">
        <v>2013</v>
      </c>
      <c r="B1061" t="s">
        <v>2670</v>
      </c>
      <c r="C1061">
        <f t="shared" si="168"/>
        <v>10</v>
      </c>
      <c r="D1061">
        <f t="shared" si="169"/>
        <v>248</v>
      </c>
      <c r="E1061">
        <f t="shared" si="170"/>
        <v>187</v>
      </c>
      <c r="S1061" t="s">
        <v>2013</v>
      </c>
      <c r="T1061" t="s">
        <v>1135</v>
      </c>
      <c r="U1061">
        <f t="shared" si="165"/>
        <v>5</v>
      </c>
      <c r="V1061">
        <f t="shared" si="166"/>
        <v>242</v>
      </c>
      <c r="W1061">
        <f t="shared" si="167"/>
        <v>199</v>
      </c>
    </row>
    <row r="1062" spans="1:23" x14ac:dyDescent="0.2">
      <c r="A1062" t="s">
        <v>2013</v>
      </c>
      <c r="B1062" t="s">
        <v>2670</v>
      </c>
      <c r="C1062">
        <f t="shared" si="168"/>
        <v>10</v>
      </c>
      <c r="D1062">
        <f t="shared" si="169"/>
        <v>248</v>
      </c>
      <c r="E1062">
        <f t="shared" si="170"/>
        <v>187</v>
      </c>
      <c r="S1062" t="s">
        <v>2013</v>
      </c>
      <c r="T1062" t="s">
        <v>1135</v>
      </c>
      <c r="U1062">
        <f t="shared" si="165"/>
        <v>5</v>
      </c>
      <c r="V1062">
        <f t="shared" si="166"/>
        <v>242</v>
      </c>
      <c r="W1062">
        <f t="shared" si="167"/>
        <v>199</v>
      </c>
    </row>
    <row r="1063" spans="1:23" x14ac:dyDescent="0.2">
      <c r="A1063" t="s">
        <v>2013</v>
      </c>
      <c r="B1063" t="s">
        <v>2670</v>
      </c>
      <c r="C1063">
        <f t="shared" si="168"/>
        <v>10</v>
      </c>
      <c r="D1063">
        <f t="shared" si="169"/>
        <v>248</v>
      </c>
      <c r="E1063">
        <f t="shared" si="170"/>
        <v>187</v>
      </c>
      <c r="S1063" t="s">
        <v>2013</v>
      </c>
      <c r="T1063" t="s">
        <v>1135</v>
      </c>
      <c r="U1063">
        <f t="shared" si="165"/>
        <v>5</v>
      </c>
      <c r="V1063">
        <f t="shared" si="166"/>
        <v>242</v>
      </c>
      <c r="W1063">
        <f t="shared" si="167"/>
        <v>199</v>
      </c>
    </row>
    <row r="1064" spans="1:23" x14ac:dyDescent="0.2">
      <c r="A1064" t="s">
        <v>2013</v>
      </c>
      <c r="B1064" t="s">
        <v>1681</v>
      </c>
      <c r="C1064">
        <f t="shared" si="168"/>
        <v>10</v>
      </c>
      <c r="D1064">
        <f t="shared" si="169"/>
        <v>249</v>
      </c>
      <c r="E1064">
        <f t="shared" si="170"/>
        <v>188</v>
      </c>
      <c r="S1064" t="s">
        <v>2013</v>
      </c>
      <c r="T1064" t="s">
        <v>464</v>
      </c>
      <c r="U1064">
        <f t="shared" si="165"/>
        <v>5</v>
      </c>
      <c r="V1064">
        <f t="shared" si="166"/>
        <v>243</v>
      </c>
      <c r="W1064">
        <f t="shared" si="167"/>
        <v>200</v>
      </c>
    </row>
    <row r="1065" spans="1:23" x14ac:dyDescent="0.2">
      <c r="A1065" t="s">
        <v>2013</v>
      </c>
      <c r="B1065" t="s">
        <v>1681</v>
      </c>
      <c r="C1065">
        <f t="shared" si="168"/>
        <v>10</v>
      </c>
      <c r="D1065">
        <f t="shared" si="169"/>
        <v>249</v>
      </c>
      <c r="E1065">
        <f t="shared" si="170"/>
        <v>188</v>
      </c>
      <c r="S1065" t="s">
        <v>2013</v>
      </c>
      <c r="T1065" t="s">
        <v>464</v>
      </c>
      <c r="U1065">
        <f t="shared" si="165"/>
        <v>5</v>
      </c>
      <c r="V1065">
        <f t="shared" si="166"/>
        <v>243</v>
      </c>
      <c r="W1065">
        <f t="shared" si="167"/>
        <v>200</v>
      </c>
    </row>
    <row r="1066" spans="1:23" x14ac:dyDescent="0.2">
      <c r="A1066" t="s">
        <v>2013</v>
      </c>
      <c r="B1066" t="s">
        <v>1681</v>
      </c>
      <c r="C1066">
        <f t="shared" si="168"/>
        <v>10</v>
      </c>
      <c r="D1066">
        <f t="shared" si="169"/>
        <v>249</v>
      </c>
      <c r="E1066">
        <f t="shared" si="170"/>
        <v>188</v>
      </c>
      <c r="S1066" t="s">
        <v>2013</v>
      </c>
      <c r="T1066" t="s">
        <v>464</v>
      </c>
      <c r="U1066">
        <f t="shared" si="165"/>
        <v>5</v>
      </c>
      <c r="V1066">
        <f t="shared" si="166"/>
        <v>243</v>
      </c>
      <c r="W1066">
        <f t="shared" si="167"/>
        <v>200</v>
      </c>
    </row>
    <row r="1067" spans="1:23" x14ac:dyDescent="0.2">
      <c r="A1067" t="s">
        <v>2013</v>
      </c>
      <c r="B1067" t="s">
        <v>1681</v>
      </c>
      <c r="C1067">
        <f t="shared" si="168"/>
        <v>10</v>
      </c>
      <c r="D1067">
        <f t="shared" si="169"/>
        <v>249</v>
      </c>
      <c r="E1067">
        <f t="shared" si="170"/>
        <v>188</v>
      </c>
      <c r="S1067" t="s">
        <v>2013</v>
      </c>
      <c r="T1067" t="s">
        <v>466</v>
      </c>
      <c r="U1067">
        <f t="shared" si="165"/>
        <v>5</v>
      </c>
      <c r="V1067">
        <f t="shared" si="166"/>
        <v>244</v>
      </c>
      <c r="W1067">
        <f t="shared" si="167"/>
        <v>201</v>
      </c>
    </row>
    <row r="1068" spans="1:23" x14ac:dyDescent="0.2">
      <c r="A1068" t="s">
        <v>2013</v>
      </c>
      <c r="B1068" t="s">
        <v>1681</v>
      </c>
      <c r="C1068">
        <f t="shared" si="168"/>
        <v>10</v>
      </c>
      <c r="D1068">
        <f t="shared" si="169"/>
        <v>249</v>
      </c>
      <c r="E1068">
        <f t="shared" si="170"/>
        <v>188</v>
      </c>
      <c r="S1068" t="s">
        <v>2013</v>
      </c>
      <c r="T1068" t="s">
        <v>466</v>
      </c>
      <c r="U1068">
        <f t="shared" si="165"/>
        <v>5</v>
      </c>
      <c r="V1068">
        <f t="shared" si="166"/>
        <v>244</v>
      </c>
      <c r="W1068">
        <f t="shared" si="167"/>
        <v>201</v>
      </c>
    </row>
    <row r="1069" spans="1:23" x14ac:dyDescent="0.2">
      <c r="A1069" t="s">
        <v>2013</v>
      </c>
      <c r="B1069" t="s">
        <v>1681</v>
      </c>
      <c r="C1069">
        <f t="shared" si="168"/>
        <v>10</v>
      </c>
      <c r="D1069">
        <f t="shared" si="169"/>
        <v>249</v>
      </c>
      <c r="E1069">
        <f t="shared" si="170"/>
        <v>188</v>
      </c>
      <c r="S1069" t="s">
        <v>2013</v>
      </c>
      <c r="T1069" t="s">
        <v>466</v>
      </c>
      <c r="U1069">
        <f t="shared" si="165"/>
        <v>5</v>
      </c>
      <c r="V1069">
        <f t="shared" si="166"/>
        <v>244</v>
      </c>
      <c r="W1069">
        <f t="shared" si="167"/>
        <v>201</v>
      </c>
    </row>
    <row r="1070" spans="1:23" x14ac:dyDescent="0.2">
      <c r="A1070" t="s">
        <v>2013</v>
      </c>
      <c r="B1070" t="s">
        <v>1683</v>
      </c>
      <c r="C1070">
        <f t="shared" si="168"/>
        <v>10</v>
      </c>
      <c r="D1070">
        <f t="shared" si="169"/>
        <v>250</v>
      </c>
      <c r="E1070">
        <f t="shared" si="170"/>
        <v>189</v>
      </c>
      <c r="S1070" t="s">
        <v>2013</v>
      </c>
      <c r="T1070" t="s">
        <v>466</v>
      </c>
      <c r="U1070">
        <f t="shared" si="165"/>
        <v>5</v>
      </c>
      <c r="V1070">
        <f t="shared" si="166"/>
        <v>244</v>
      </c>
      <c r="W1070">
        <f t="shared" si="167"/>
        <v>201</v>
      </c>
    </row>
    <row r="1071" spans="1:23" x14ac:dyDescent="0.2">
      <c r="A1071" t="s">
        <v>2013</v>
      </c>
      <c r="B1071" t="s">
        <v>1683</v>
      </c>
      <c r="C1071">
        <f t="shared" si="168"/>
        <v>10</v>
      </c>
      <c r="D1071">
        <f t="shared" si="169"/>
        <v>250</v>
      </c>
      <c r="E1071">
        <f t="shared" si="170"/>
        <v>189</v>
      </c>
      <c r="S1071" t="s">
        <v>2013</v>
      </c>
      <c r="T1071" t="s">
        <v>466</v>
      </c>
      <c r="U1071">
        <f t="shared" si="165"/>
        <v>5</v>
      </c>
      <c r="V1071">
        <f t="shared" si="166"/>
        <v>244</v>
      </c>
      <c r="W1071">
        <f t="shared" si="167"/>
        <v>201</v>
      </c>
    </row>
    <row r="1072" spans="1:23" x14ac:dyDescent="0.2">
      <c r="A1072" t="s">
        <v>2013</v>
      </c>
      <c r="B1072" t="s">
        <v>1683</v>
      </c>
      <c r="C1072">
        <f t="shared" si="168"/>
        <v>10</v>
      </c>
      <c r="D1072">
        <f t="shared" si="169"/>
        <v>250</v>
      </c>
      <c r="E1072">
        <f t="shared" si="170"/>
        <v>189</v>
      </c>
      <c r="S1072" t="s">
        <v>2013</v>
      </c>
      <c r="T1072" t="s">
        <v>466</v>
      </c>
      <c r="U1072">
        <f t="shared" si="165"/>
        <v>5</v>
      </c>
      <c r="V1072">
        <f t="shared" si="166"/>
        <v>244</v>
      </c>
      <c r="W1072">
        <f t="shared" si="167"/>
        <v>201</v>
      </c>
    </row>
    <row r="1073" spans="1:23" x14ac:dyDescent="0.2">
      <c r="A1073" t="s">
        <v>2013</v>
      </c>
      <c r="B1073" t="s">
        <v>1683</v>
      </c>
      <c r="C1073">
        <f t="shared" si="168"/>
        <v>10</v>
      </c>
      <c r="D1073">
        <f t="shared" si="169"/>
        <v>250</v>
      </c>
      <c r="E1073">
        <f t="shared" si="170"/>
        <v>189</v>
      </c>
      <c r="S1073" t="s">
        <v>2013</v>
      </c>
      <c r="T1073" t="s">
        <v>470</v>
      </c>
      <c r="U1073">
        <f t="shared" si="165"/>
        <v>5</v>
      </c>
      <c r="V1073">
        <f t="shared" si="166"/>
        <v>245</v>
      </c>
      <c r="W1073">
        <f t="shared" si="167"/>
        <v>202</v>
      </c>
    </row>
    <row r="1074" spans="1:23" x14ac:dyDescent="0.2">
      <c r="A1074" t="s">
        <v>2013</v>
      </c>
      <c r="B1074" t="s">
        <v>1683</v>
      </c>
      <c r="C1074">
        <f t="shared" si="168"/>
        <v>10</v>
      </c>
      <c r="D1074">
        <f t="shared" si="169"/>
        <v>250</v>
      </c>
      <c r="E1074">
        <f t="shared" si="170"/>
        <v>189</v>
      </c>
      <c r="S1074" t="s">
        <v>2013</v>
      </c>
      <c r="T1074" t="s">
        <v>470</v>
      </c>
      <c r="U1074">
        <f t="shared" si="165"/>
        <v>5</v>
      </c>
      <c r="V1074">
        <f t="shared" si="166"/>
        <v>245</v>
      </c>
      <c r="W1074">
        <f t="shared" si="167"/>
        <v>202</v>
      </c>
    </row>
    <row r="1075" spans="1:23" x14ac:dyDescent="0.2">
      <c r="A1075" t="s">
        <v>2013</v>
      </c>
      <c r="B1075" t="s">
        <v>1683</v>
      </c>
      <c r="C1075">
        <f t="shared" si="168"/>
        <v>10</v>
      </c>
      <c r="D1075">
        <f t="shared" si="169"/>
        <v>250</v>
      </c>
      <c r="E1075">
        <f t="shared" si="170"/>
        <v>189</v>
      </c>
      <c r="S1075" t="s">
        <v>2013</v>
      </c>
      <c r="T1075" t="s">
        <v>470</v>
      </c>
      <c r="U1075">
        <f t="shared" si="165"/>
        <v>5</v>
      </c>
      <c r="V1075">
        <f t="shared" si="166"/>
        <v>245</v>
      </c>
      <c r="W1075">
        <f t="shared" si="167"/>
        <v>202</v>
      </c>
    </row>
    <row r="1076" spans="1:23" x14ac:dyDescent="0.2">
      <c r="A1076" t="s">
        <v>2013</v>
      </c>
      <c r="B1076" t="s">
        <v>2039</v>
      </c>
      <c r="C1076">
        <f t="shared" si="168"/>
        <v>10</v>
      </c>
      <c r="D1076">
        <f t="shared" si="169"/>
        <v>251</v>
      </c>
      <c r="E1076">
        <f t="shared" si="170"/>
        <v>190</v>
      </c>
      <c r="S1076" t="s">
        <v>2013</v>
      </c>
      <c r="T1076" t="s">
        <v>470</v>
      </c>
      <c r="U1076">
        <f t="shared" si="165"/>
        <v>5</v>
      </c>
      <c r="V1076">
        <f t="shared" si="166"/>
        <v>245</v>
      </c>
      <c r="W1076">
        <f t="shared" si="167"/>
        <v>202</v>
      </c>
    </row>
    <row r="1077" spans="1:23" x14ac:dyDescent="0.2">
      <c r="A1077" t="s">
        <v>2013</v>
      </c>
      <c r="B1077" t="s">
        <v>2039</v>
      </c>
      <c r="C1077">
        <f t="shared" si="168"/>
        <v>10</v>
      </c>
      <c r="D1077">
        <f t="shared" si="169"/>
        <v>251</v>
      </c>
      <c r="E1077">
        <f t="shared" si="170"/>
        <v>190</v>
      </c>
      <c r="S1077" t="s">
        <v>2013</v>
      </c>
      <c r="T1077" t="s">
        <v>472</v>
      </c>
      <c r="U1077">
        <f t="shared" si="165"/>
        <v>5</v>
      </c>
      <c r="V1077">
        <f t="shared" si="166"/>
        <v>246</v>
      </c>
      <c r="W1077">
        <f t="shared" si="167"/>
        <v>203</v>
      </c>
    </row>
    <row r="1078" spans="1:23" x14ac:dyDescent="0.2">
      <c r="A1078" t="s">
        <v>2013</v>
      </c>
      <c r="B1078" t="s">
        <v>2039</v>
      </c>
      <c r="C1078">
        <f t="shared" si="168"/>
        <v>10</v>
      </c>
      <c r="D1078">
        <f t="shared" si="169"/>
        <v>251</v>
      </c>
      <c r="E1078">
        <f t="shared" si="170"/>
        <v>190</v>
      </c>
      <c r="S1078" t="s">
        <v>2013</v>
      </c>
      <c r="T1078" t="s">
        <v>472</v>
      </c>
      <c r="U1078">
        <f t="shared" si="165"/>
        <v>5</v>
      </c>
      <c r="V1078">
        <f t="shared" si="166"/>
        <v>246</v>
      </c>
      <c r="W1078">
        <f t="shared" si="167"/>
        <v>203</v>
      </c>
    </row>
    <row r="1079" spans="1:23" x14ac:dyDescent="0.2">
      <c r="A1079" t="s">
        <v>2013</v>
      </c>
      <c r="B1079" t="s">
        <v>2039</v>
      </c>
      <c r="C1079">
        <f t="shared" si="168"/>
        <v>10</v>
      </c>
      <c r="D1079">
        <f t="shared" si="169"/>
        <v>251</v>
      </c>
      <c r="E1079">
        <f t="shared" si="170"/>
        <v>190</v>
      </c>
      <c r="S1079" t="s">
        <v>2013</v>
      </c>
      <c r="T1079" t="s">
        <v>472</v>
      </c>
      <c r="U1079">
        <f t="shared" si="165"/>
        <v>5</v>
      </c>
      <c r="V1079">
        <f t="shared" si="166"/>
        <v>246</v>
      </c>
      <c r="W1079">
        <f t="shared" si="167"/>
        <v>203</v>
      </c>
    </row>
    <row r="1080" spans="1:23" x14ac:dyDescent="0.2">
      <c r="A1080" t="s">
        <v>2013</v>
      </c>
      <c r="B1080" t="s">
        <v>2039</v>
      </c>
      <c r="C1080">
        <f t="shared" si="168"/>
        <v>10</v>
      </c>
      <c r="D1080">
        <f t="shared" si="169"/>
        <v>251</v>
      </c>
      <c r="E1080">
        <f t="shared" si="170"/>
        <v>190</v>
      </c>
      <c r="S1080" t="s">
        <v>2013</v>
      </c>
      <c r="T1080" t="s">
        <v>472</v>
      </c>
      <c r="U1080">
        <f t="shared" si="165"/>
        <v>5</v>
      </c>
      <c r="V1080">
        <f t="shared" si="166"/>
        <v>246</v>
      </c>
      <c r="W1080">
        <f t="shared" si="167"/>
        <v>203</v>
      </c>
    </row>
    <row r="1081" spans="1:23" x14ac:dyDescent="0.2">
      <c r="A1081" t="s">
        <v>2013</v>
      </c>
      <c r="B1081" t="s">
        <v>483</v>
      </c>
      <c r="C1081">
        <f t="shared" si="168"/>
        <v>10</v>
      </c>
      <c r="D1081">
        <f t="shared" si="169"/>
        <v>252</v>
      </c>
      <c r="E1081">
        <f t="shared" si="170"/>
        <v>191</v>
      </c>
      <c r="S1081" t="s">
        <v>2013</v>
      </c>
      <c r="T1081" t="s">
        <v>474</v>
      </c>
      <c r="U1081">
        <f t="shared" si="165"/>
        <v>5</v>
      </c>
      <c r="V1081">
        <f t="shared" si="166"/>
        <v>247</v>
      </c>
      <c r="W1081">
        <f t="shared" si="167"/>
        <v>204</v>
      </c>
    </row>
    <row r="1082" spans="1:23" x14ac:dyDescent="0.2">
      <c r="A1082" t="s">
        <v>2013</v>
      </c>
      <c r="B1082" t="s">
        <v>483</v>
      </c>
      <c r="C1082">
        <f t="shared" si="168"/>
        <v>10</v>
      </c>
      <c r="D1082">
        <f t="shared" si="169"/>
        <v>252</v>
      </c>
      <c r="E1082">
        <f t="shared" si="170"/>
        <v>191</v>
      </c>
      <c r="S1082" t="s">
        <v>2013</v>
      </c>
      <c r="T1082" t="s">
        <v>474</v>
      </c>
      <c r="U1082">
        <f t="shared" si="165"/>
        <v>5</v>
      </c>
      <c r="V1082">
        <f t="shared" si="166"/>
        <v>247</v>
      </c>
      <c r="W1082">
        <f t="shared" si="167"/>
        <v>204</v>
      </c>
    </row>
    <row r="1083" spans="1:23" x14ac:dyDescent="0.2">
      <c r="A1083" t="s">
        <v>2013</v>
      </c>
      <c r="B1083" t="s">
        <v>483</v>
      </c>
      <c r="C1083">
        <f t="shared" si="168"/>
        <v>10</v>
      </c>
      <c r="D1083">
        <f t="shared" si="169"/>
        <v>252</v>
      </c>
      <c r="E1083">
        <f t="shared" si="170"/>
        <v>191</v>
      </c>
      <c r="S1083" t="s">
        <v>2013</v>
      </c>
      <c r="T1083" t="s">
        <v>474</v>
      </c>
      <c r="U1083">
        <f t="shared" si="165"/>
        <v>5</v>
      </c>
      <c r="V1083">
        <f t="shared" si="166"/>
        <v>247</v>
      </c>
      <c r="W1083">
        <f t="shared" si="167"/>
        <v>204</v>
      </c>
    </row>
    <row r="1084" spans="1:23" x14ac:dyDescent="0.2">
      <c r="A1084" t="s">
        <v>2013</v>
      </c>
      <c r="B1084" t="s">
        <v>483</v>
      </c>
      <c r="C1084">
        <f t="shared" si="168"/>
        <v>10</v>
      </c>
      <c r="D1084">
        <f t="shared" si="169"/>
        <v>252</v>
      </c>
      <c r="E1084">
        <f t="shared" si="170"/>
        <v>191</v>
      </c>
      <c r="S1084" t="s">
        <v>2013</v>
      </c>
      <c r="T1084" t="s">
        <v>474</v>
      </c>
      <c r="U1084">
        <f t="shared" si="165"/>
        <v>5</v>
      </c>
      <c r="V1084">
        <f t="shared" si="166"/>
        <v>247</v>
      </c>
      <c r="W1084">
        <f t="shared" si="167"/>
        <v>204</v>
      </c>
    </row>
    <row r="1085" spans="1:23" x14ac:dyDescent="0.2">
      <c r="A1085" t="s">
        <v>2013</v>
      </c>
      <c r="B1085" t="s">
        <v>483</v>
      </c>
      <c r="C1085">
        <f t="shared" si="168"/>
        <v>10</v>
      </c>
      <c r="D1085">
        <f t="shared" si="169"/>
        <v>252</v>
      </c>
      <c r="E1085">
        <f t="shared" si="170"/>
        <v>191</v>
      </c>
      <c r="S1085" t="s">
        <v>2013</v>
      </c>
      <c r="T1085" t="s">
        <v>474</v>
      </c>
      <c r="U1085">
        <f t="shared" si="165"/>
        <v>5</v>
      </c>
      <c r="V1085">
        <f t="shared" si="166"/>
        <v>247</v>
      </c>
      <c r="W1085">
        <f t="shared" si="167"/>
        <v>204</v>
      </c>
    </row>
    <row r="1086" spans="1:23" x14ac:dyDescent="0.2">
      <c r="A1086" t="s">
        <v>2013</v>
      </c>
      <c r="B1086" t="s">
        <v>1126</v>
      </c>
      <c r="C1086">
        <f t="shared" si="168"/>
        <v>10</v>
      </c>
      <c r="D1086">
        <f t="shared" si="169"/>
        <v>253</v>
      </c>
      <c r="E1086">
        <f t="shared" si="170"/>
        <v>192</v>
      </c>
      <c r="S1086" t="s">
        <v>2013</v>
      </c>
      <c r="T1086" t="s">
        <v>1137</v>
      </c>
      <c r="U1086">
        <f t="shared" si="165"/>
        <v>5</v>
      </c>
      <c r="V1086">
        <f t="shared" si="166"/>
        <v>248</v>
      </c>
      <c r="W1086">
        <f t="shared" si="167"/>
        <v>205</v>
      </c>
    </row>
    <row r="1087" spans="1:23" x14ac:dyDescent="0.2">
      <c r="A1087" t="s">
        <v>2013</v>
      </c>
      <c r="B1087" t="s">
        <v>1126</v>
      </c>
      <c r="C1087">
        <f t="shared" si="168"/>
        <v>10</v>
      </c>
      <c r="D1087">
        <f t="shared" si="169"/>
        <v>253</v>
      </c>
      <c r="E1087">
        <f t="shared" si="170"/>
        <v>192</v>
      </c>
      <c r="S1087" t="s">
        <v>2013</v>
      </c>
      <c r="T1087" t="s">
        <v>1137</v>
      </c>
      <c r="U1087">
        <f t="shared" si="165"/>
        <v>5</v>
      </c>
      <c r="V1087">
        <f t="shared" si="166"/>
        <v>248</v>
      </c>
      <c r="W1087">
        <f t="shared" si="167"/>
        <v>205</v>
      </c>
    </row>
    <row r="1088" spans="1:23" x14ac:dyDescent="0.2">
      <c r="A1088" t="s">
        <v>2013</v>
      </c>
      <c r="B1088" t="s">
        <v>1126</v>
      </c>
      <c r="C1088">
        <f t="shared" si="168"/>
        <v>10</v>
      </c>
      <c r="D1088">
        <f t="shared" si="169"/>
        <v>253</v>
      </c>
      <c r="E1088">
        <f t="shared" si="170"/>
        <v>192</v>
      </c>
      <c r="S1088" t="s">
        <v>2013</v>
      </c>
      <c r="T1088" t="s">
        <v>1139</v>
      </c>
      <c r="U1088">
        <f t="shared" si="165"/>
        <v>5</v>
      </c>
      <c r="V1088">
        <f t="shared" si="166"/>
        <v>249</v>
      </c>
      <c r="W1088">
        <f t="shared" si="167"/>
        <v>206</v>
      </c>
    </row>
    <row r="1089" spans="1:23" x14ac:dyDescent="0.2">
      <c r="A1089" t="s">
        <v>2013</v>
      </c>
      <c r="B1089" t="s">
        <v>1126</v>
      </c>
      <c r="C1089">
        <f t="shared" si="168"/>
        <v>10</v>
      </c>
      <c r="D1089">
        <f t="shared" si="169"/>
        <v>253</v>
      </c>
      <c r="E1089">
        <f t="shared" si="170"/>
        <v>192</v>
      </c>
      <c r="S1089" t="s">
        <v>2013</v>
      </c>
      <c r="T1089" t="s">
        <v>1139</v>
      </c>
      <c r="U1089">
        <f t="shared" si="165"/>
        <v>5</v>
      </c>
      <c r="V1089">
        <f t="shared" si="166"/>
        <v>249</v>
      </c>
      <c r="W1089">
        <f t="shared" si="167"/>
        <v>206</v>
      </c>
    </row>
    <row r="1090" spans="1:23" x14ac:dyDescent="0.2">
      <c r="A1090" t="s">
        <v>2013</v>
      </c>
      <c r="B1090" t="s">
        <v>484</v>
      </c>
      <c r="C1090">
        <f t="shared" si="168"/>
        <v>10</v>
      </c>
      <c r="D1090">
        <f t="shared" si="169"/>
        <v>254</v>
      </c>
      <c r="E1090">
        <f t="shared" si="170"/>
        <v>193</v>
      </c>
      <c r="S1090" t="s">
        <v>2013</v>
      </c>
      <c r="T1090" t="s">
        <v>1139</v>
      </c>
      <c r="U1090">
        <f t="shared" si="165"/>
        <v>5</v>
      </c>
      <c r="V1090">
        <f t="shared" si="166"/>
        <v>249</v>
      </c>
      <c r="W1090">
        <f t="shared" si="167"/>
        <v>206</v>
      </c>
    </row>
    <row r="1091" spans="1:23" x14ac:dyDescent="0.2">
      <c r="A1091" t="s">
        <v>2013</v>
      </c>
      <c r="B1091" t="s">
        <v>484</v>
      </c>
      <c r="C1091">
        <f t="shared" si="168"/>
        <v>10</v>
      </c>
      <c r="D1091">
        <f t="shared" si="169"/>
        <v>254</v>
      </c>
      <c r="E1091">
        <f t="shared" si="170"/>
        <v>193</v>
      </c>
      <c r="S1091" t="s">
        <v>2013</v>
      </c>
      <c r="T1091" t="s">
        <v>1139</v>
      </c>
      <c r="U1091">
        <f t="shared" si="165"/>
        <v>5</v>
      </c>
      <c r="V1091">
        <f t="shared" si="166"/>
        <v>249</v>
      </c>
      <c r="W1091">
        <f t="shared" si="167"/>
        <v>206</v>
      </c>
    </row>
    <row r="1092" spans="1:23" x14ac:dyDescent="0.2">
      <c r="A1092" t="s">
        <v>2013</v>
      </c>
      <c r="B1092" t="s">
        <v>484</v>
      </c>
      <c r="C1092">
        <f t="shared" si="168"/>
        <v>10</v>
      </c>
      <c r="D1092">
        <f t="shared" si="169"/>
        <v>254</v>
      </c>
      <c r="E1092">
        <f t="shared" si="170"/>
        <v>193</v>
      </c>
      <c r="S1092" t="s">
        <v>2013</v>
      </c>
      <c r="T1092" t="s">
        <v>1139</v>
      </c>
      <c r="U1092">
        <f t="shared" ref="U1092:U1155" si="171">IF(S1092=S1091,U1091,U1091+1)</f>
        <v>5</v>
      </c>
      <c r="V1092">
        <f t="shared" ref="V1092:V1155" si="172">IF(T1092=T1091,V1091,V1091+1)</f>
        <v>249</v>
      </c>
      <c r="W1092">
        <f t="shared" ref="W1092:W1155" si="173">IF(S1092=S1091,IF(T1092=T1091,W1091,W1091+1),1)</f>
        <v>206</v>
      </c>
    </row>
    <row r="1093" spans="1:23" x14ac:dyDescent="0.2">
      <c r="A1093" t="s">
        <v>2013</v>
      </c>
      <c r="B1093" t="s">
        <v>484</v>
      </c>
      <c r="C1093">
        <f t="shared" ref="C1093:C1156" si="174">IF(A1093=A1092,C1092,C1092+1)</f>
        <v>10</v>
      </c>
      <c r="D1093">
        <f t="shared" ref="D1093:D1156" si="175">IF(B1093=B1092,D1092,D1092+1)</f>
        <v>254</v>
      </c>
      <c r="E1093">
        <f t="shared" ref="E1093:E1156" si="176">IF(A1093=A1092,IF(B1093=B1092,E1092,E1092+1),1)</f>
        <v>193</v>
      </c>
      <c r="S1093" t="s">
        <v>2013</v>
      </c>
      <c r="T1093" t="s">
        <v>1141</v>
      </c>
      <c r="U1093">
        <f t="shared" si="171"/>
        <v>5</v>
      </c>
      <c r="V1093">
        <f t="shared" si="172"/>
        <v>250</v>
      </c>
      <c r="W1093">
        <f t="shared" si="173"/>
        <v>207</v>
      </c>
    </row>
    <row r="1094" spans="1:23" x14ac:dyDescent="0.2">
      <c r="A1094" t="s">
        <v>2013</v>
      </c>
      <c r="B1094" t="s">
        <v>1128</v>
      </c>
      <c r="C1094">
        <f t="shared" si="174"/>
        <v>10</v>
      </c>
      <c r="D1094">
        <f t="shared" si="175"/>
        <v>255</v>
      </c>
      <c r="E1094">
        <f t="shared" si="176"/>
        <v>194</v>
      </c>
      <c r="S1094" t="s">
        <v>2013</v>
      </c>
      <c r="T1094" t="s">
        <v>1141</v>
      </c>
      <c r="U1094">
        <f t="shared" si="171"/>
        <v>5</v>
      </c>
      <c r="V1094">
        <f t="shared" si="172"/>
        <v>250</v>
      </c>
      <c r="W1094">
        <f t="shared" si="173"/>
        <v>207</v>
      </c>
    </row>
    <row r="1095" spans="1:23" x14ac:dyDescent="0.2">
      <c r="A1095" t="s">
        <v>2013</v>
      </c>
      <c r="B1095" t="s">
        <v>1128</v>
      </c>
      <c r="C1095">
        <f t="shared" si="174"/>
        <v>10</v>
      </c>
      <c r="D1095">
        <f t="shared" si="175"/>
        <v>255</v>
      </c>
      <c r="E1095">
        <f t="shared" si="176"/>
        <v>194</v>
      </c>
      <c r="S1095" t="s">
        <v>2013</v>
      </c>
      <c r="T1095" t="s">
        <v>1141</v>
      </c>
      <c r="U1095">
        <f t="shared" si="171"/>
        <v>5</v>
      </c>
      <c r="V1095">
        <f t="shared" si="172"/>
        <v>250</v>
      </c>
      <c r="W1095">
        <f t="shared" si="173"/>
        <v>207</v>
      </c>
    </row>
    <row r="1096" spans="1:23" x14ac:dyDescent="0.2">
      <c r="A1096" t="s">
        <v>2013</v>
      </c>
      <c r="B1096" t="s">
        <v>1128</v>
      </c>
      <c r="C1096">
        <f t="shared" si="174"/>
        <v>10</v>
      </c>
      <c r="D1096">
        <f t="shared" si="175"/>
        <v>255</v>
      </c>
      <c r="E1096">
        <f t="shared" si="176"/>
        <v>194</v>
      </c>
      <c r="S1096" t="s">
        <v>2013</v>
      </c>
      <c r="T1096" t="s">
        <v>1141</v>
      </c>
      <c r="U1096">
        <f t="shared" si="171"/>
        <v>5</v>
      </c>
      <c r="V1096">
        <f t="shared" si="172"/>
        <v>250</v>
      </c>
      <c r="W1096">
        <f t="shared" si="173"/>
        <v>207</v>
      </c>
    </row>
    <row r="1097" spans="1:23" x14ac:dyDescent="0.2">
      <c r="A1097" t="s">
        <v>2013</v>
      </c>
      <c r="B1097" t="s">
        <v>1128</v>
      </c>
      <c r="C1097">
        <f t="shared" si="174"/>
        <v>10</v>
      </c>
      <c r="D1097">
        <f t="shared" si="175"/>
        <v>255</v>
      </c>
      <c r="E1097">
        <f t="shared" si="176"/>
        <v>194</v>
      </c>
      <c r="S1097" t="s">
        <v>2013</v>
      </c>
      <c r="T1097" t="s">
        <v>1141</v>
      </c>
      <c r="U1097">
        <f t="shared" si="171"/>
        <v>5</v>
      </c>
      <c r="V1097">
        <f t="shared" si="172"/>
        <v>250</v>
      </c>
      <c r="W1097">
        <f t="shared" si="173"/>
        <v>207</v>
      </c>
    </row>
    <row r="1098" spans="1:23" x14ac:dyDescent="0.2">
      <c r="A1098" t="s">
        <v>2013</v>
      </c>
      <c r="B1098" t="s">
        <v>1128</v>
      </c>
      <c r="C1098">
        <f t="shared" si="174"/>
        <v>10</v>
      </c>
      <c r="D1098">
        <f t="shared" si="175"/>
        <v>255</v>
      </c>
      <c r="E1098">
        <f t="shared" si="176"/>
        <v>194</v>
      </c>
      <c r="S1098" t="s">
        <v>2013</v>
      </c>
      <c r="T1098" t="s">
        <v>1141</v>
      </c>
      <c r="U1098">
        <f t="shared" si="171"/>
        <v>5</v>
      </c>
      <c r="V1098">
        <f t="shared" si="172"/>
        <v>250</v>
      </c>
      <c r="W1098">
        <f t="shared" si="173"/>
        <v>207</v>
      </c>
    </row>
    <row r="1099" spans="1:23" x14ac:dyDescent="0.2">
      <c r="A1099" t="s">
        <v>2013</v>
      </c>
      <c r="B1099" t="s">
        <v>1128</v>
      </c>
      <c r="C1099">
        <f t="shared" si="174"/>
        <v>10</v>
      </c>
      <c r="D1099">
        <f t="shared" si="175"/>
        <v>255</v>
      </c>
      <c r="E1099">
        <f t="shared" si="176"/>
        <v>194</v>
      </c>
      <c r="S1099" t="s">
        <v>2013</v>
      </c>
      <c r="T1099" t="s">
        <v>1145</v>
      </c>
      <c r="U1099">
        <f t="shared" si="171"/>
        <v>5</v>
      </c>
      <c r="V1099">
        <f t="shared" si="172"/>
        <v>251</v>
      </c>
      <c r="W1099">
        <f t="shared" si="173"/>
        <v>208</v>
      </c>
    </row>
    <row r="1100" spans="1:23" x14ac:dyDescent="0.2">
      <c r="A1100" t="s">
        <v>2013</v>
      </c>
      <c r="B1100" t="s">
        <v>1130</v>
      </c>
      <c r="C1100">
        <f t="shared" si="174"/>
        <v>10</v>
      </c>
      <c r="D1100">
        <f t="shared" si="175"/>
        <v>256</v>
      </c>
      <c r="E1100">
        <f t="shared" si="176"/>
        <v>195</v>
      </c>
      <c r="S1100" t="s">
        <v>2013</v>
      </c>
      <c r="T1100" t="s">
        <v>1145</v>
      </c>
      <c r="U1100">
        <f t="shared" si="171"/>
        <v>5</v>
      </c>
      <c r="V1100">
        <f t="shared" si="172"/>
        <v>251</v>
      </c>
      <c r="W1100">
        <f t="shared" si="173"/>
        <v>208</v>
      </c>
    </row>
    <row r="1101" spans="1:23" x14ac:dyDescent="0.2">
      <c r="A1101" t="s">
        <v>2013</v>
      </c>
      <c r="B1101" t="s">
        <v>1130</v>
      </c>
      <c r="C1101">
        <f t="shared" si="174"/>
        <v>10</v>
      </c>
      <c r="D1101">
        <f t="shared" si="175"/>
        <v>256</v>
      </c>
      <c r="E1101">
        <f t="shared" si="176"/>
        <v>195</v>
      </c>
      <c r="S1101" t="s">
        <v>2013</v>
      </c>
      <c r="T1101" t="s">
        <v>1145</v>
      </c>
      <c r="U1101">
        <f t="shared" si="171"/>
        <v>5</v>
      </c>
      <c r="V1101">
        <f t="shared" si="172"/>
        <v>251</v>
      </c>
      <c r="W1101">
        <f t="shared" si="173"/>
        <v>208</v>
      </c>
    </row>
    <row r="1102" spans="1:23" x14ac:dyDescent="0.2">
      <c r="A1102" t="s">
        <v>2013</v>
      </c>
      <c r="B1102" t="s">
        <v>1130</v>
      </c>
      <c r="C1102">
        <f t="shared" si="174"/>
        <v>10</v>
      </c>
      <c r="D1102">
        <f t="shared" si="175"/>
        <v>256</v>
      </c>
      <c r="E1102">
        <f t="shared" si="176"/>
        <v>195</v>
      </c>
      <c r="S1102" t="s">
        <v>2013</v>
      </c>
      <c r="T1102" t="s">
        <v>1145</v>
      </c>
      <c r="U1102">
        <f t="shared" si="171"/>
        <v>5</v>
      </c>
      <c r="V1102">
        <f t="shared" si="172"/>
        <v>251</v>
      </c>
      <c r="W1102">
        <f t="shared" si="173"/>
        <v>208</v>
      </c>
    </row>
    <row r="1103" spans="1:23" x14ac:dyDescent="0.2">
      <c r="A1103" t="s">
        <v>2013</v>
      </c>
      <c r="B1103" t="s">
        <v>1130</v>
      </c>
      <c r="C1103">
        <f t="shared" si="174"/>
        <v>10</v>
      </c>
      <c r="D1103">
        <f t="shared" si="175"/>
        <v>256</v>
      </c>
      <c r="E1103">
        <f t="shared" si="176"/>
        <v>195</v>
      </c>
      <c r="S1103" t="s">
        <v>2013</v>
      </c>
      <c r="T1103" t="s">
        <v>1145</v>
      </c>
      <c r="U1103">
        <f t="shared" si="171"/>
        <v>5</v>
      </c>
      <c r="V1103">
        <f t="shared" si="172"/>
        <v>251</v>
      </c>
      <c r="W1103">
        <f t="shared" si="173"/>
        <v>208</v>
      </c>
    </row>
    <row r="1104" spans="1:23" x14ac:dyDescent="0.2">
      <c r="A1104" t="s">
        <v>2013</v>
      </c>
      <c r="B1104" t="s">
        <v>1130</v>
      </c>
      <c r="C1104">
        <f t="shared" si="174"/>
        <v>10</v>
      </c>
      <c r="D1104">
        <f t="shared" si="175"/>
        <v>256</v>
      </c>
      <c r="E1104">
        <f t="shared" si="176"/>
        <v>195</v>
      </c>
      <c r="S1104" t="s">
        <v>2013</v>
      </c>
      <c r="T1104" t="s">
        <v>1147</v>
      </c>
      <c r="U1104">
        <f t="shared" si="171"/>
        <v>5</v>
      </c>
      <c r="V1104">
        <f t="shared" si="172"/>
        <v>252</v>
      </c>
      <c r="W1104">
        <f t="shared" si="173"/>
        <v>209</v>
      </c>
    </row>
    <row r="1105" spans="1:23" x14ac:dyDescent="0.2">
      <c r="A1105" t="s">
        <v>2013</v>
      </c>
      <c r="B1105" t="s">
        <v>458</v>
      </c>
      <c r="C1105">
        <f t="shared" si="174"/>
        <v>10</v>
      </c>
      <c r="D1105">
        <f t="shared" si="175"/>
        <v>257</v>
      </c>
      <c r="E1105">
        <f t="shared" si="176"/>
        <v>196</v>
      </c>
      <c r="S1105" t="s">
        <v>2013</v>
      </c>
      <c r="T1105" t="s">
        <v>1147</v>
      </c>
      <c r="U1105">
        <f t="shared" si="171"/>
        <v>5</v>
      </c>
      <c r="V1105">
        <f t="shared" si="172"/>
        <v>252</v>
      </c>
      <c r="W1105">
        <f t="shared" si="173"/>
        <v>209</v>
      </c>
    </row>
    <row r="1106" spans="1:23" x14ac:dyDescent="0.2">
      <c r="A1106" t="s">
        <v>2013</v>
      </c>
      <c r="B1106" t="s">
        <v>458</v>
      </c>
      <c r="C1106">
        <f t="shared" si="174"/>
        <v>10</v>
      </c>
      <c r="D1106">
        <f t="shared" si="175"/>
        <v>257</v>
      </c>
      <c r="E1106">
        <f t="shared" si="176"/>
        <v>196</v>
      </c>
      <c r="S1106" t="s">
        <v>2013</v>
      </c>
      <c r="T1106" t="s">
        <v>1151</v>
      </c>
      <c r="U1106">
        <f t="shared" si="171"/>
        <v>5</v>
      </c>
      <c r="V1106">
        <f t="shared" si="172"/>
        <v>253</v>
      </c>
      <c r="W1106">
        <f t="shared" si="173"/>
        <v>210</v>
      </c>
    </row>
    <row r="1107" spans="1:23" x14ac:dyDescent="0.2">
      <c r="A1107" t="s">
        <v>2013</v>
      </c>
      <c r="B1107" t="s">
        <v>458</v>
      </c>
      <c r="C1107">
        <f t="shared" si="174"/>
        <v>10</v>
      </c>
      <c r="D1107">
        <f t="shared" si="175"/>
        <v>257</v>
      </c>
      <c r="E1107">
        <f t="shared" si="176"/>
        <v>196</v>
      </c>
      <c r="S1107" t="s">
        <v>2013</v>
      </c>
      <c r="T1107" t="s">
        <v>1151</v>
      </c>
      <c r="U1107">
        <f t="shared" si="171"/>
        <v>5</v>
      </c>
      <c r="V1107">
        <f t="shared" si="172"/>
        <v>253</v>
      </c>
      <c r="W1107">
        <f t="shared" si="173"/>
        <v>210</v>
      </c>
    </row>
    <row r="1108" spans="1:23" x14ac:dyDescent="0.2">
      <c r="A1108" t="s">
        <v>2013</v>
      </c>
      <c r="B1108" t="s">
        <v>458</v>
      </c>
      <c r="C1108">
        <f t="shared" si="174"/>
        <v>10</v>
      </c>
      <c r="D1108">
        <f t="shared" si="175"/>
        <v>257</v>
      </c>
      <c r="E1108">
        <f t="shared" si="176"/>
        <v>196</v>
      </c>
      <c r="S1108" t="s">
        <v>2013</v>
      </c>
      <c r="T1108" t="s">
        <v>1151</v>
      </c>
      <c r="U1108">
        <f t="shared" si="171"/>
        <v>5</v>
      </c>
      <c r="V1108">
        <f t="shared" si="172"/>
        <v>253</v>
      </c>
      <c r="W1108">
        <f t="shared" si="173"/>
        <v>210</v>
      </c>
    </row>
    <row r="1109" spans="1:23" x14ac:dyDescent="0.2">
      <c r="A1109" t="s">
        <v>2013</v>
      </c>
      <c r="B1109" t="s">
        <v>458</v>
      </c>
      <c r="C1109">
        <f t="shared" si="174"/>
        <v>10</v>
      </c>
      <c r="D1109">
        <f t="shared" si="175"/>
        <v>257</v>
      </c>
      <c r="E1109">
        <f t="shared" si="176"/>
        <v>196</v>
      </c>
      <c r="S1109" t="s">
        <v>2013</v>
      </c>
      <c r="T1109" t="s">
        <v>476</v>
      </c>
      <c r="U1109">
        <f t="shared" si="171"/>
        <v>5</v>
      </c>
      <c r="V1109">
        <f t="shared" si="172"/>
        <v>254</v>
      </c>
      <c r="W1109">
        <f t="shared" si="173"/>
        <v>211</v>
      </c>
    </row>
    <row r="1110" spans="1:23" x14ac:dyDescent="0.2">
      <c r="A1110" t="s">
        <v>2013</v>
      </c>
      <c r="B1110" t="s">
        <v>458</v>
      </c>
      <c r="C1110">
        <f t="shared" si="174"/>
        <v>10</v>
      </c>
      <c r="D1110">
        <f t="shared" si="175"/>
        <v>257</v>
      </c>
      <c r="E1110">
        <f t="shared" si="176"/>
        <v>196</v>
      </c>
      <c r="S1110" t="s">
        <v>2013</v>
      </c>
      <c r="T1110" t="s">
        <v>476</v>
      </c>
      <c r="U1110">
        <f t="shared" si="171"/>
        <v>5</v>
      </c>
      <c r="V1110">
        <f t="shared" si="172"/>
        <v>254</v>
      </c>
      <c r="W1110">
        <f t="shared" si="173"/>
        <v>211</v>
      </c>
    </row>
    <row r="1111" spans="1:23" x14ac:dyDescent="0.2">
      <c r="A1111" t="s">
        <v>2013</v>
      </c>
      <c r="B1111" t="s">
        <v>460</v>
      </c>
      <c r="C1111">
        <f t="shared" si="174"/>
        <v>10</v>
      </c>
      <c r="D1111">
        <f t="shared" si="175"/>
        <v>258</v>
      </c>
      <c r="E1111">
        <f t="shared" si="176"/>
        <v>197</v>
      </c>
      <c r="S1111" t="s">
        <v>2013</v>
      </c>
      <c r="T1111" t="s">
        <v>476</v>
      </c>
      <c r="U1111">
        <f t="shared" si="171"/>
        <v>5</v>
      </c>
      <c r="V1111">
        <f t="shared" si="172"/>
        <v>254</v>
      </c>
      <c r="W1111">
        <f t="shared" si="173"/>
        <v>211</v>
      </c>
    </row>
    <row r="1112" spans="1:23" x14ac:dyDescent="0.2">
      <c r="A1112" t="s">
        <v>2013</v>
      </c>
      <c r="B1112" t="s">
        <v>460</v>
      </c>
      <c r="C1112">
        <f t="shared" si="174"/>
        <v>10</v>
      </c>
      <c r="D1112">
        <f t="shared" si="175"/>
        <v>258</v>
      </c>
      <c r="E1112">
        <f t="shared" si="176"/>
        <v>197</v>
      </c>
      <c r="S1112" t="s">
        <v>2013</v>
      </c>
      <c r="T1112" t="s">
        <v>476</v>
      </c>
      <c r="U1112">
        <f t="shared" si="171"/>
        <v>5</v>
      </c>
      <c r="V1112">
        <f t="shared" si="172"/>
        <v>254</v>
      </c>
      <c r="W1112">
        <f t="shared" si="173"/>
        <v>211</v>
      </c>
    </row>
    <row r="1113" spans="1:23" x14ac:dyDescent="0.2">
      <c r="A1113" t="s">
        <v>2013</v>
      </c>
      <c r="B1113" t="s">
        <v>460</v>
      </c>
      <c r="C1113">
        <f t="shared" si="174"/>
        <v>10</v>
      </c>
      <c r="D1113">
        <f t="shared" si="175"/>
        <v>258</v>
      </c>
      <c r="E1113">
        <f t="shared" si="176"/>
        <v>197</v>
      </c>
      <c r="S1113" t="s">
        <v>2013</v>
      </c>
      <c r="T1113" t="s">
        <v>479</v>
      </c>
      <c r="U1113">
        <f t="shared" si="171"/>
        <v>5</v>
      </c>
      <c r="V1113">
        <f t="shared" si="172"/>
        <v>255</v>
      </c>
      <c r="W1113">
        <f t="shared" si="173"/>
        <v>212</v>
      </c>
    </row>
    <row r="1114" spans="1:23" x14ac:dyDescent="0.2">
      <c r="A1114" t="s">
        <v>2013</v>
      </c>
      <c r="B1114" t="s">
        <v>460</v>
      </c>
      <c r="C1114">
        <f t="shared" si="174"/>
        <v>10</v>
      </c>
      <c r="D1114">
        <f t="shared" si="175"/>
        <v>258</v>
      </c>
      <c r="E1114">
        <f t="shared" si="176"/>
        <v>197</v>
      </c>
      <c r="S1114" t="s">
        <v>2013</v>
      </c>
      <c r="T1114" t="s">
        <v>479</v>
      </c>
      <c r="U1114">
        <f t="shared" si="171"/>
        <v>5</v>
      </c>
      <c r="V1114">
        <f t="shared" si="172"/>
        <v>255</v>
      </c>
      <c r="W1114">
        <f t="shared" si="173"/>
        <v>212</v>
      </c>
    </row>
    <row r="1115" spans="1:23" x14ac:dyDescent="0.2">
      <c r="A1115" t="s">
        <v>2013</v>
      </c>
      <c r="B1115" t="s">
        <v>462</v>
      </c>
      <c r="C1115">
        <f t="shared" si="174"/>
        <v>10</v>
      </c>
      <c r="D1115">
        <f t="shared" si="175"/>
        <v>259</v>
      </c>
      <c r="E1115">
        <f t="shared" si="176"/>
        <v>198</v>
      </c>
      <c r="S1115" t="s">
        <v>2013</v>
      </c>
      <c r="T1115" t="s">
        <v>479</v>
      </c>
      <c r="U1115">
        <f t="shared" si="171"/>
        <v>5</v>
      </c>
      <c r="V1115">
        <f t="shared" si="172"/>
        <v>255</v>
      </c>
      <c r="W1115">
        <f t="shared" si="173"/>
        <v>212</v>
      </c>
    </row>
    <row r="1116" spans="1:23" x14ac:dyDescent="0.2">
      <c r="A1116" t="s">
        <v>2013</v>
      </c>
      <c r="B1116" t="s">
        <v>462</v>
      </c>
      <c r="C1116">
        <f t="shared" si="174"/>
        <v>10</v>
      </c>
      <c r="D1116">
        <f t="shared" si="175"/>
        <v>259</v>
      </c>
      <c r="E1116">
        <f t="shared" si="176"/>
        <v>198</v>
      </c>
      <c r="S1116" t="s">
        <v>2013</v>
      </c>
      <c r="T1116" t="s">
        <v>479</v>
      </c>
      <c r="U1116">
        <f t="shared" si="171"/>
        <v>5</v>
      </c>
      <c r="V1116">
        <f t="shared" si="172"/>
        <v>255</v>
      </c>
      <c r="W1116">
        <f t="shared" si="173"/>
        <v>212</v>
      </c>
    </row>
    <row r="1117" spans="1:23" x14ac:dyDescent="0.2">
      <c r="A1117" t="s">
        <v>2013</v>
      </c>
      <c r="B1117" t="s">
        <v>462</v>
      </c>
      <c r="C1117">
        <f t="shared" si="174"/>
        <v>10</v>
      </c>
      <c r="D1117">
        <f t="shared" si="175"/>
        <v>259</v>
      </c>
      <c r="E1117">
        <f t="shared" si="176"/>
        <v>198</v>
      </c>
      <c r="S1117" t="s">
        <v>2013</v>
      </c>
      <c r="T1117" t="s">
        <v>481</v>
      </c>
      <c r="U1117">
        <f t="shared" si="171"/>
        <v>5</v>
      </c>
      <c r="V1117">
        <f t="shared" si="172"/>
        <v>256</v>
      </c>
      <c r="W1117">
        <f t="shared" si="173"/>
        <v>213</v>
      </c>
    </row>
    <row r="1118" spans="1:23" x14ac:dyDescent="0.2">
      <c r="A1118" t="s">
        <v>2013</v>
      </c>
      <c r="B1118" t="s">
        <v>462</v>
      </c>
      <c r="C1118">
        <f t="shared" si="174"/>
        <v>10</v>
      </c>
      <c r="D1118">
        <f t="shared" si="175"/>
        <v>259</v>
      </c>
      <c r="E1118">
        <f t="shared" si="176"/>
        <v>198</v>
      </c>
      <c r="S1118" t="s">
        <v>2013</v>
      </c>
      <c r="T1118" t="s">
        <v>481</v>
      </c>
      <c r="U1118">
        <f t="shared" si="171"/>
        <v>5</v>
      </c>
      <c r="V1118">
        <f t="shared" si="172"/>
        <v>256</v>
      </c>
      <c r="W1118">
        <f t="shared" si="173"/>
        <v>213</v>
      </c>
    </row>
    <row r="1119" spans="1:23" x14ac:dyDescent="0.2">
      <c r="A1119" t="s">
        <v>2013</v>
      </c>
      <c r="B1119" t="s">
        <v>462</v>
      </c>
      <c r="C1119">
        <f t="shared" si="174"/>
        <v>10</v>
      </c>
      <c r="D1119">
        <f t="shared" si="175"/>
        <v>259</v>
      </c>
      <c r="E1119">
        <f t="shared" si="176"/>
        <v>198</v>
      </c>
      <c r="S1119" t="s">
        <v>2013</v>
      </c>
      <c r="T1119" t="s">
        <v>481</v>
      </c>
      <c r="U1119">
        <f t="shared" si="171"/>
        <v>5</v>
      </c>
      <c r="V1119">
        <f t="shared" si="172"/>
        <v>256</v>
      </c>
      <c r="W1119">
        <f t="shared" si="173"/>
        <v>213</v>
      </c>
    </row>
    <row r="1120" spans="1:23" x14ac:dyDescent="0.2">
      <c r="A1120" t="s">
        <v>2013</v>
      </c>
      <c r="B1120" t="s">
        <v>1135</v>
      </c>
      <c r="C1120">
        <f t="shared" si="174"/>
        <v>10</v>
      </c>
      <c r="D1120">
        <f t="shared" si="175"/>
        <v>260</v>
      </c>
      <c r="E1120">
        <f t="shared" si="176"/>
        <v>199</v>
      </c>
      <c r="S1120" t="s">
        <v>2013</v>
      </c>
      <c r="T1120" t="s">
        <v>481</v>
      </c>
      <c r="U1120">
        <f t="shared" si="171"/>
        <v>5</v>
      </c>
      <c r="V1120">
        <f t="shared" si="172"/>
        <v>256</v>
      </c>
      <c r="W1120">
        <f t="shared" si="173"/>
        <v>213</v>
      </c>
    </row>
    <row r="1121" spans="1:23" x14ac:dyDescent="0.2">
      <c r="A1121" t="s">
        <v>2013</v>
      </c>
      <c r="B1121" t="s">
        <v>1135</v>
      </c>
      <c r="C1121">
        <f t="shared" si="174"/>
        <v>10</v>
      </c>
      <c r="D1121">
        <f t="shared" si="175"/>
        <v>260</v>
      </c>
      <c r="E1121">
        <f t="shared" si="176"/>
        <v>199</v>
      </c>
      <c r="S1121" t="s">
        <v>2013</v>
      </c>
      <c r="T1121" t="s">
        <v>1153</v>
      </c>
      <c r="U1121">
        <f t="shared" si="171"/>
        <v>5</v>
      </c>
      <c r="V1121">
        <f t="shared" si="172"/>
        <v>257</v>
      </c>
      <c r="W1121">
        <f t="shared" si="173"/>
        <v>214</v>
      </c>
    </row>
    <row r="1122" spans="1:23" x14ac:dyDescent="0.2">
      <c r="A1122" t="s">
        <v>2013</v>
      </c>
      <c r="B1122" t="s">
        <v>1135</v>
      </c>
      <c r="C1122">
        <f t="shared" si="174"/>
        <v>10</v>
      </c>
      <c r="D1122">
        <f t="shared" si="175"/>
        <v>260</v>
      </c>
      <c r="E1122">
        <f t="shared" si="176"/>
        <v>199</v>
      </c>
      <c r="S1122" t="s">
        <v>2013</v>
      </c>
      <c r="T1122" t="s">
        <v>1153</v>
      </c>
      <c r="U1122">
        <f t="shared" si="171"/>
        <v>5</v>
      </c>
      <c r="V1122">
        <f t="shared" si="172"/>
        <v>257</v>
      </c>
      <c r="W1122">
        <f t="shared" si="173"/>
        <v>214</v>
      </c>
    </row>
    <row r="1123" spans="1:23" x14ac:dyDescent="0.2">
      <c r="A1123" t="s">
        <v>2013</v>
      </c>
      <c r="B1123" t="s">
        <v>1135</v>
      </c>
      <c r="C1123">
        <f t="shared" si="174"/>
        <v>10</v>
      </c>
      <c r="D1123">
        <f t="shared" si="175"/>
        <v>260</v>
      </c>
      <c r="E1123">
        <f t="shared" si="176"/>
        <v>199</v>
      </c>
      <c r="S1123" t="s">
        <v>2013</v>
      </c>
      <c r="T1123" t="s">
        <v>1153</v>
      </c>
      <c r="U1123">
        <f t="shared" si="171"/>
        <v>5</v>
      </c>
      <c r="V1123">
        <f t="shared" si="172"/>
        <v>257</v>
      </c>
      <c r="W1123">
        <f t="shared" si="173"/>
        <v>214</v>
      </c>
    </row>
    <row r="1124" spans="1:23" x14ac:dyDescent="0.2">
      <c r="A1124" t="s">
        <v>2013</v>
      </c>
      <c r="B1124" t="s">
        <v>1135</v>
      </c>
      <c r="C1124">
        <f t="shared" si="174"/>
        <v>10</v>
      </c>
      <c r="D1124">
        <f t="shared" si="175"/>
        <v>260</v>
      </c>
      <c r="E1124">
        <f t="shared" si="176"/>
        <v>199</v>
      </c>
      <c r="S1124" t="s">
        <v>2013</v>
      </c>
      <c r="T1124" t="s">
        <v>617</v>
      </c>
      <c r="U1124">
        <f t="shared" si="171"/>
        <v>5</v>
      </c>
      <c r="V1124">
        <f t="shared" si="172"/>
        <v>258</v>
      </c>
      <c r="W1124">
        <f t="shared" si="173"/>
        <v>215</v>
      </c>
    </row>
    <row r="1125" spans="1:23" x14ac:dyDescent="0.2">
      <c r="A1125" t="s">
        <v>2013</v>
      </c>
      <c r="B1125" t="s">
        <v>464</v>
      </c>
      <c r="C1125">
        <f t="shared" si="174"/>
        <v>10</v>
      </c>
      <c r="D1125">
        <f t="shared" si="175"/>
        <v>261</v>
      </c>
      <c r="E1125">
        <f t="shared" si="176"/>
        <v>200</v>
      </c>
      <c r="S1125" t="s">
        <v>2013</v>
      </c>
      <c r="T1125" t="s">
        <v>617</v>
      </c>
      <c r="U1125">
        <f t="shared" si="171"/>
        <v>5</v>
      </c>
      <c r="V1125">
        <f t="shared" si="172"/>
        <v>258</v>
      </c>
      <c r="W1125">
        <f t="shared" si="173"/>
        <v>215</v>
      </c>
    </row>
    <row r="1126" spans="1:23" x14ac:dyDescent="0.2">
      <c r="A1126" t="s">
        <v>2013</v>
      </c>
      <c r="B1126" t="s">
        <v>464</v>
      </c>
      <c r="C1126">
        <f t="shared" si="174"/>
        <v>10</v>
      </c>
      <c r="D1126">
        <f t="shared" si="175"/>
        <v>261</v>
      </c>
      <c r="E1126">
        <f t="shared" si="176"/>
        <v>200</v>
      </c>
      <c r="S1126" t="s">
        <v>2013</v>
      </c>
      <c r="T1126" t="s">
        <v>617</v>
      </c>
      <c r="U1126">
        <f t="shared" si="171"/>
        <v>5</v>
      </c>
      <c r="V1126">
        <f t="shared" si="172"/>
        <v>258</v>
      </c>
      <c r="W1126">
        <f t="shared" si="173"/>
        <v>215</v>
      </c>
    </row>
    <row r="1127" spans="1:23" x14ac:dyDescent="0.2">
      <c r="A1127" t="s">
        <v>2013</v>
      </c>
      <c r="B1127" t="s">
        <v>464</v>
      </c>
      <c r="C1127">
        <f t="shared" si="174"/>
        <v>10</v>
      </c>
      <c r="D1127">
        <f t="shared" si="175"/>
        <v>261</v>
      </c>
      <c r="E1127">
        <f t="shared" si="176"/>
        <v>200</v>
      </c>
      <c r="S1127" t="s">
        <v>2013</v>
      </c>
      <c r="T1127" t="s">
        <v>617</v>
      </c>
      <c r="U1127">
        <f t="shared" si="171"/>
        <v>5</v>
      </c>
      <c r="V1127">
        <f t="shared" si="172"/>
        <v>258</v>
      </c>
      <c r="W1127">
        <f t="shared" si="173"/>
        <v>215</v>
      </c>
    </row>
    <row r="1128" spans="1:23" x14ac:dyDescent="0.2">
      <c r="A1128" t="s">
        <v>2013</v>
      </c>
      <c r="B1128" t="s">
        <v>466</v>
      </c>
      <c r="C1128">
        <f t="shared" si="174"/>
        <v>10</v>
      </c>
      <c r="D1128">
        <f t="shared" si="175"/>
        <v>262</v>
      </c>
      <c r="E1128">
        <f t="shared" si="176"/>
        <v>201</v>
      </c>
      <c r="S1128" t="s">
        <v>2013</v>
      </c>
      <c r="T1128" t="s">
        <v>617</v>
      </c>
      <c r="U1128">
        <f t="shared" si="171"/>
        <v>5</v>
      </c>
      <c r="V1128">
        <f t="shared" si="172"/>
        <v>258</v>
      </c>
      <c r="W1128">
        <f t="shared" si="173"/>
        <v>215</v>
      </c>
    </row>
    <row r="1129" spans="1:23" x14ac:dyDescent="0.2">
      <c r="A1129" t="s">
        <v>2013</v>
      </c>
      <c r="B1129" t="s">
        <v>466</v>
      </c>
      <c r="C1129">
        <f t="shared" si="174"/>
        <v>10</v>
      </c>
      <c r="D1129">
        <f t="shared" si="175"/>
        <v>262</v>
      </c>
      <c r="E1129">
        <f t="shared" si="176"/>
        <v>201</v>
      </c>
      <c r="S1129" t="s">
        <v>2013</v>
      </c>
      <c r="T1129" t="s">
        <v>617</v>
      </c>
      <c r="U1129">
        <f t="shared" si="171"/>
        <v>5</v>
      </c>
      <c r="V1129">
        <f t="shared" si="172"/>
        <v>258</v>
      </c>
      <c r="W1129">
        <f t="shared" si="173"/>
        <v>215</v>
      </c>
    </row>
    <row r="1130" spans="1:23" x14ac:dyDescent="0.2">
      <c r="A1130" t="s">
        <v>2013</v>
      </c>
      <c r="B1130" t="s">
        <v>466</v>
      </c>
      <c r="C1130">
        <f t="shared" si="174"/>
        <v>10</v>
      </c>
      <c r="D1130">
        <f t="shared" si="175"/>
        <v>262</v>
      </c>
      <c r="E1130">
        <f t="shared" si="176"/>
        <v>201</v>
      </c>
      <c r="S1130" t="s">
        <v>2013</v>
      </c>
      <c r="T1130" t="s">
        <v>617</v>
      </c>
      <c r="U1130">
        <f t="shared" si="171"/>
        <v>5</v>
      </c>
      <c r="V1130">
        <f t="shared" si="172"/>
        <v>258</v>
      </c>
      <c r="W1130">
        <f t="shared" si="173"/>
        <v>215</v>
      </c>
    </row>
    <row r="1131" spans="1:23" x14ac:dyDescent="0.2">
      <c r="A1131" t="s">
        <v>2013</v>
      </c>
      <c r="B1131" t="s">
        <v>466</v>
      </c>
      <c r="C1131">
        <f t="shared" si="174"/>
        <v>10</v>
      </c>
      <c r="D1131">
        <f t="shared" si="175"/>
        <v>262</v>
      </c>
      <c r="E1131">
        <f t="shared" si="176"/>
        <v>201</v>
      </c>
      <c r="S1131" t="s">
        <v>2013</v>
      </c>
      <c r="T1131" t="s">
        <v>617</v>
      </c>
      <c r="U1131">
        <f t="shared" si="171"/>
        <v>5</v>
      </c>
      <c r="V1131">
        <f t="shared" si="172"/>
        <v>258</v>
      </c>
      <c r="W1131">
        <f t="shared" si="173"/>
        <v>215</v>
      </c>
    </row>
    <row r="1132" spans="1:23" x14ac:dyDescent="0.2">
      <c r="A1132" t="s">
        <v>2013</v>
      </c>
      <c r="B1132" t="s">
        <v>466</v>
      </c>
      <c r="C1132">
        <f t="shared" si="174"/>
        <v>10</v>
      </c>
      <c r="D1132">
        <f t="shared" si="175"/>
        <v>262</v>
      </c>
      <c r="E1132">
        <f t="shared" si="176"/>
        <v>201</v>
      </c>
      <c r="S1132" t="s">
        <v>2013</v>
      </c>
      <c r="T1132" t="s">
        <v>617</v>
      </c>
      <c r="U1132">
        <f t="shared" si="171"/>
        <v>5</v>
      </c>
      <c r="V1132">
        <f t="shared" si="172"/>
        <v>258</v>
      </c>
      <c r="W1132">
        <f t="shared" si="173"/>
        <v>215</v>
      </c>
    </row>
    <row r="1133" spans="1:23" x14ac:dyDescent="0.2">
      <c r="A1133" t="s">
        <v>2013</v>
      </c>
      <c r="B1133" t="s">
        <v>466</v>
      </c>
      <c r="C1133">
        <f t="shared" si="174"/>
        <v>10</v>
      </c>
      <c r="D1133">
        <f t="shared" si="175"/>
        <v>262</v>
      </c>
      <c r="E1133">
        <f t="shared" si="176"/>
        <v>201</v>
      </c>
      <c r="S1133" t="s">
        <v>2013</v>
      </c>
      <c r="T1133" t="s">
        <v>617</v>
      </c>
      <c r="U1133">
        <f t="shared" si="171"/>
        <v>5</v>
      </c>
      <c r="V1133">
        <f t="shared" si="172"/>
        <v>258</v>
      </c>
      <c r="W1133">
        <f t="shared" si="173"/>
        <v>215</v>
      </c>
    </row>
    <row r="1134" spans="1:23" x14ac:dyDescent="0.2">
      <c r="A1134" t="s">
        <v>2013</v>
      </c>
      <c r="B1134" t="s">
        <v>470</v>
      </c>
      <c r="C1134">
        <f t="shared" si="174"/>
        <v>10</v>
      </c>
      <c r="D1134">
        <f t="shared" si="175"/>
        <v>263</v>
      </c>
      <c r="E1134">
        <f t="shared" si="176"/>
        <v>202</v>
      </c>
      <c r="S1134" t="s">
        <v>2013</v>
      </c>
      <c r="T1134" t="s">
        <v>2592</v>
      </c>
      <c r="U1134">
        <f t="shared" si="171"/>
        <v>5</v>
      </c>
      <c r="V1134">
        <f t="shared" si="172"/>
        <v>259</v>
      </c>
      <c r="W1134">
        <f t="shared" si="173"/>
        <v>216</v>
      </c>
    </row>
    <row r="1135" spans="1:23" x14ac:dyDescent="0.2">
      <c r="A1135" t="s">
        <v>2013</v>
      </c>
      <c r="B1135" t="s">
        <v>470</v>
      </c>
      <c r="C1135">
        <f t="shared" si="174"/>
        <v>10</v>
      </c>
      <c r="D1135">
        <f t="shared" si="175"/>
        <v>263</v>
      </c>
      <c r="E1135">
        <f t="shared" si="176"/>
        <v>202</v>
      </c>
      <c r="S1135" t="s">
        <v>2013</v>
      </c>
      <c r="T1135" t="s">
        <v>2592</v>
      </c>
      <c r="U1135">
        <f t="shared" si="171"/>
        <v>5</v>
      </c>
      <c r="V1135">
        <f t="shared" si="172"/>
        <v>259</v>
      </c>
      <c r="W1135">
        <f t="shared" si="173"/>
        <v>216</v>
      </c>
    </row>
    <row r="1136" spans="1:23" x14ac:dyDescent="0.2">
      <c r="A1136" t="s">
        <v>2013</v>
      </c>
      <c r="B1136" t="s">
        <v>470</v>
      </c>
      <c r="C1136">
        <f t="shared" si="174"/>
        <v>10</v>
      </c>
      <c r="D1136">
        <f t="shared" si="175"/>
        <v>263</v>
      </c>
      <c r="E1136">
        <f t="shared" si="176"/>
        <v>202</v>
      </c>
      <c r="S1136" t="s">
        <v>2013</v>
      </c>
      <c r="T1136" t="s">
        <v>2592</v>
      </c>
      <c r="U1136">
        <f t="shared" si="171"/>
        <v>5</v>
      </c>
      <c r="V1136">
        <f t="shared" si="172"/>
        <v>259</v>
      </c>
      <c r="W1136">
        <f t="shared" si="173"/>
        <v>216</v>
      </c>
    </row>
    <row r="1137" spans="1:23" x14ac:dyDescent="0.2">
      <c r="A1137" t="s">
        <v>2013</v>
      </c>
      <c r="B1137" t="s">
        <v>470</v>
      </c>
      <c r="C1137">
        <f t="shared" si="174"/>
        <v>10</v>
      </c>
      <c r="D1137">
        <f t="shared" si="175"/>
        <v>263</v>
      </c>
      <c r="E1137">
        <f t="shared" si="176"/>
        <v>202</v>
      </c>
      <c r="S1137" t="s">
        <v>2013</v>
      </c>
      <c r="T1137" t="s">
        <v>2592</v>
      </c>
      <c r="U1137">
        <f t="shared" si="171"/>
        <v>5</v>
      </c>
      <c r="V1137">
        <f t="shared" si="172"/>
        <v>259</v>
      </c>
      <c r="W1137">
        <f t="shared" si="173"/>
        <v>216</v>
      </c>
    </row>
    <row r="1138" spans="1:23" x14ac:dyDescent="0.2">
      <c r="A1138" t="s">
        <v>2013</v>
      </c>
      <c r="B1138" t="s">
        <v>472</v>
      </c>
      <c r="C1138">
        <f t="shared" si="174"/>
        <v>10</v>
      </c>
      <c r="D1138">
        <f t="shared" si="175"/>
        <v>264</v>
      </c>
      <c r="E1138">
        <f t="shared" si="176"/>
        <v>203</v>
      </c>
      <c r="S1138" t="s">
        <v>2013</v>
      </c>
      <c r="T1138" t="s">
        <v>2592</v>
      </c>
      <c r="U1138">
        <f t="shared" si="171"/>
        <v>5</v>
      </c>
      <c r="V1138">
        <f t="shared" si="172"/>
        <v>259</v>
      </c>
      <c r="W1138">
        <f t="shared" si="173"/>
        <v>216</v>
      </c>
    </row>
    <row r="1139" spans="1:23" x14ac:dyDescent="0.2">
      <c r="A1139" t="s">
        <v>2013</v>
      </c>
      <c r="B1139" t="s">
        <v>472</v>
      </c>
      <c r="C1139">
        <f t="shared" si="174"/>
        <v>10</v>
      </c>
      <c r="D1139">
        <f t="shared" si="175"/>
        <v>264</v>
      </c>
      <c r="E1139">
        <f t="shared" si="176"/>
        <v>203</v>
      </c>
      <c r="S1139" t="s">
        <v>2013</v>
      </c>
      <c r="T1139" t="s">
        <v>2146</v>
      </c>
      <c r="U1139">
        <f t="shared" si="171"/>
        <v>5</v>
      </c>
      <c r="V1139">
        <f t="shared" si="172"/>
        <v>260</v>
      </c>
      <c r="W1139">
        <f t="shared" si="173"/>
        <v>217</v>
      </c>
    </row>
    <row r="1140" spans="1:23" x14ac:dyDescent="0.2">
      <c r="A1140" t="s">
        <v>2013</v>
      </c>
      <c r="B1140" t="s">
        <v>472</v>
      </c>
      <c r="C1140">
        <f t="shared" si="174"/>
        <v>10</v>
      </c>
      <c r="D1140">
        <f t="shared" si="175"/>
        <v>264</v>
      </c>
      <c r="E1140">
        <f t="shared" si="176"/>
        <v>203</v>
      </c>
      <c r="S1140" t="s">
        <v>2013</v>
      </c>
      <c r="T1140" t="s">
        <v>2146</v>
      </c>
      <c r="U1140">
        <f t="shared" si="171"/>
        <v>5</v>
      </c>
      <c r="V1140">
        <f t="shared" si="172"/>
        <v>260</v>
      </c>
      <c r="W1140">
        <f t="shared" si="173"/>
        <v>217</v>
      </c>
    </row>
    <row r="1141" spans="1:23" x14ac:dyDescent="0.2">
      <c r="A1141" t="s">
        <v>2013</v>
      </c>
      <c r="B1141" t="s">
        <v>472</v>
      </c>
      <c r="C1141">
        <f t="shared" si="174"/>
        <v>10</v>
      </c>
      <c r="D1141">
        <f t="shared" si="175"/>
        <v>264</v>
      </c>
      <c r="E1141">
        <f t="shared" si="176"/>
        <v>203</v>
      </c>
      <c r="S1141" t="s">
        <v>2013</v>
      </c>
      <c r="T1141" t="s">
        <v>2146</v>
      </c>
      <c r="U1141">
        <f t="shared" si="171"/>
        <v>5</v>
      </c>
      <c r="V1141">
        <f t="shared" si="172"/>
        <v>260</v>
      </c>
      <c r="W1141">
        <f t="shared" si="173"/>
        <v>217</v>
      </c>
    </row>
    <row r="1142" spans="1:23" x14ac:dyDescent="0.2">
      <c r="A1142" t="s">
        <v>2013</v>
      </c>
      <c r="B1142" t="s">
        <v>474</v>
      </c>
      <c r="C1142">
        <f t="shared" si="174"/>
        <v>10</v>
      </c>
      <c r="D1142">
        <f t="shared" si="175"/>
        <v>265</v>
      </c>
      <c r="E1142">
        <f t="shared" si="176"/>
        <v>204</v>
      </c>
      <c r="S1142" t="s">
        <v>2013</v>
      </c>
      <c r="T1142" t="s">
        <v>2146</v>
      </c>
      <c r="U1142">
        <f t="shared" si="171"/>
        <v>5</v>
      </c>
      <c r="V1142">
        <f t="shared" si="172"/>
        <v>260</v>
      </c>
      <c r="W1142">
        <f t="shared" si="173"/>
        <v>217</v>
      </c>
    </row>
    <row r="1143" spans="1:23" x14ac:dyDescent="0.2">
      <c r="A1143" t="s">
        <v>2013</v>
      </c>
      <c r="B1143" t="s">
        <v>474</v>
      </c>
      <c r="C1143">
        <f t="shared" si="174"/>
        <v>10</v>
      </c>
      <c r="D1143">
        <f t="shared" si="175"/>
        <v>265</v>
      </c>
      <c r="E1143">
        <f t="shared" si="176"/>
        <v>204</v>
      </c>
      <c r="S1143" t="s">
        <v>2013</v>
      </c>
      <c r="T1143" t="s">
        <v>2146</v>
      </c>
      <c r="U1143">
        <f t="shared" si="171"/>
        <v>5</v>
      </c>
      <c r="V1143">
        <f t="shared" si="172"/>
        <v>260</v>
      </c>
      <c r="W1143">
        <f t="shared" si="173"/>
        <v>217</v>
      </c>
    </row>
    <row r="1144" spans="1:23" x14ac:dyDescent="0.2">
      <c r="A1144" t="s">
        <v>2013</v>
      </c>
      <c r="B1144" t="s">
        <v>474</v>
      </c>
      <c r="C1144">
        <f t="shared" si="174"/>
        <v>10</v>
      </c>
      <c r="D1144">
        <f t="shared" si="175"/>
        <v>265</v>
      </c>
      <c r="E1144">
        <f t="shared" si="176"/>
        <v>204</v>
      </c>
      <c r="S1144" t="s">
        <v>2013</v>
      </c>
      <c r="T1144" t="s">
        <v>2146</v>
      </c>
      <c r="U1144">
        <f t="shared" si="171"/>
        <v>5</v>
      </c>
      <c r="V1144">
        <f t="shared" si="172"/>
        <v>260</v>
      </c>
      <c r="W1144">
        <f t="shared" si="173"/>
        <v>217</v>
      </c>
    </row>
    <row r="1145" spans="1:23" x14ac:dyDescent="0.2">
      <c r="A1145" t="s">
        <v>2013</v>
      </c>
      <c r="B1145" t="s">
        <v>474</v>
      </c>
      <c r="C1145">
        <f t="shared" si="174"/>
        <v>10</v>
      </c>
      <c r="D1145">
        <f t="shared" si="175"/>
        <v>265</v>
      </c>
      <c r="E1145">
        <f t="shared" si="176"/>
        <v>204</v>
      </c>
      <c r="S1145" t="s">
        <v>2013</v>
      </c>
      <c r="T1145" t="s">
        <v>2146</v>
      </c>
      <c r="U1145">
        <f t="shared" si="171"/>
        <v>5</v>
      </c>
      <c r="V1145">
        <f t="shared" si="172"/>
        <v>260</v>
      </c>
      <c r="W1145">
        <f t="shared" si="173"/>
        <v>217</v>
      </c>
    </row>
    <row r="1146" spans="1:23" x14ac:dyDescent="0.2">
      <c r="A1146" t="s">
        <v>2013</v>
      </c>
      <c r="B1146" t="s">
        <v>474</v>
      </c>
      <c r="C1146">
        <f t="shared" si="174"/>
        <v>10</v>
      </c>
      <c r="D1146">
        <f t="shared" si="175"/>
        <v>265</v>
      </c>
      <c r="E1146">
        <f t="shared" si="176"/>
        <v>204</v>
      </c>
      <c r="S1146" t="s">
        <v>2013</v>
      </c>
      <c r="T1146" t="s">
        <v>2146</v>
      </c>
      <c r="U1146">
        <f t="shared" si="171"/>
        <v>5</v>
      </c>
      <c r="V1146">
        <f t="shared" si="172"/>
        <v>260</v>
      </c>
      <c r="W1146">
        <f t="shared" si="173"/>
        <v>217</v>
      </c>
    </row>
    <row r="1147" spans="1:23" x14ac:dyDescent="0.2">
      <c r="A1147" t="s">
        <v>2013</v>
      </c>
      <c r="B1147" t="s">
        <v>1137</v>
      </c>
      <c r="C1147">
        <f t="shared" si="174"/>
        <v>10</v>
      </c>
      <c r="D1147">
        <f t="shared" si="175"/>
        <v>266</v>
      </c>
      <c r="E1147">
        <f t="shared" si="176"/>
        <v>205</v>
      </c>
      <c r="S1147" t="s">
        <v>2013</v>
      </c>
      <c r="T1147" t="s">
        <v>2146</v>
      </c>
      <c r="U1147">
        <f t="shared" si="171"/>
        <v>5</v>
      </c>
      <c r="V1147">
        <f t="shared" si="172"/>
        <v>260</v>
      </c>
      <c r="W1147">
        <f t="shared" si="173"/>
        <v>217</v>
      </c>
    </row>
    <row r="1148" spans="1:23" x14ac:dyDescent="0.2">
      <c r="A1148" t="s">
        <v>2013</v>
      </c>
      <c r="B1148" t="s">
        <v>1137</v>
      </c>
      <c r="C1148">
        <f t="shared" si="174"/>
        <v>10</v>
      </c>
      <c r="D1148">
        <f t="shared" si="175"/>
        <v>266</v>
      </c>
      <c r="E1148">
        <f t="shared" si="176"/>
        <v>205</v>
      </c>
      <c r="S1148" t="s">
        <v>2013</v>
      </c>
      <c r="T1148" t="s">
        <v>2596</v>
      </c>
      <c r="U1148">
        <f t="shared" si="171"/>
        <v>5</v>
      </c>
      <c r="V1148">
        <f t="shared" si="172"/>
        <v>261</v>
      </c>
      <c r="W1148">
        <f t="shared" si="173"/>
        <v>218</v>
      </c>
    </row>
    <row r="1149" spans="1:23" x14ac:dyDescent="0.2">
      <c r="A1149" t="s">
        <v>2013</v>
      </c>
      <c r="B1149" t="s">
        <v>1139</v>
      </c>
      <c r="C1149">
        <f t="shared" si="174"/>
        <v>10</v>
      </c>
      <c r="D1149">
        <f t="shared" si="175"/>
        <v>267</v>
      </c>
      <c r="E1149">
        <f t="shared" si="176"/>
        <v>206</v>
      </c>
      <c r="S1149" t="s">
        <v>2013</v>
      </c>
      <c r="T1149" t="s">
        <v>2596</v>
      </c>
      <c r="U1149">
        <f t="shared" si="171"/>
        <v>5</v>
      </c>
      <c r="V1149">
        <f t="shared" si="172"/>
        <v>261</v>
      </c>
      <c r="W1149">
        <f t="shared" si="173"/>
        <v>218</v>
      </c>
    </row>
    <row r="1150" spans="1:23" x14ac:dyDescent="0.2">
      <c r="A1150" t="s">
        <v>2013</v>
      </c>
      <c r="B1150" t="s">
        <v>1139</v>
      </c>
      <c r="C1150">
        <f t="shared" si="174"/>
        <v>10</v>
      </c>
      <c r="D1150">
        <f t="shared" si="175"/>
        <v>267</v>
      </c>
      <c r="E1150">
        <f t="shared" si="176"/>
        <v>206</v>
      </c>
      <c r="S1150" t="s">
        <v>2013</v>
      </c>
      <c r="T1150" t="s">
        <v>2596</v>
      </c>
      <c r="U1150">
        <f t="shared" si="171"/>
        <v>5</v>
      </c>
      <c r="V1150">
        <f t="shared" si="172"/>
        <v>261</v>
      </c>
      <c r="W1150">
        <f t="shared" si="173"/>
        <v>218</v>
      </c>
    </row>
    <row r="1151" spans="1:23" x14ac:dyDescent="0.2">
      <c r="A1151" t="s">
        <v>2013</v>
      </c>
      <c r="B1151" t="s">
        <v>1139</v>
      </c>
      <c r="C1151">
        <f t="shared" si="174"/>
        <v>10</v>
      </c>
      <c r="D1151">
        <f t="shared" si="175"/>
        <v>267</v>
      </c>
      <c r="E1151">
        <f t="shared" si="176"/>
        <v>206</v>
      </c>
      <c r="S1151" t="s">
        <v>2013</v>
      </c>
      <c r="T1151" t="s">
        <v>2596</v>
      </c>
      <c r="U1151">
        <f t="shared" si="171"/>
        <v>5</v>
      </c>
      <c r="V1151">
        <f t="shared" si="172"/>
        <v>261</v>
      </c>
      <c r="W1151">
        <f t="shared" si="173"/>
        <v>218</v>
      </c>
    </row>
    <row r="1152" spans="1:23" x14ac:dyDescent="0.2">
      <c r="A1152" t="s">
        <v>2013</v>
      </c>
      <c r="B1152" t="s">
        <v>1139</v>
      </c>
      <c r="C1152">
        <f t="shared" si="174"/>
        <v>10</v>
      </c>
      <c r="D1152">
        <f t="shared" si="175"/>
        <v>267</v>
      </c>
      <c r="E1152">
        <f t="shared" si="176"/>
        <v>206</v>
      </c>
      <c r="S1152" t="s">
        <v>2013</v>
      </c>
      <c r="T1152" t="s">
        <v>2596</v>
      </c>
      <c r="U1152">
        <f t="shared" si="171"/>
        <v>5</v>
      </c>
      <c r="V1152">
        <f t="shared" si="172"/>
        <v>261</v>
      </c>
      <c r="W1152">
        <f t="shared" si="173"/>
        <v>218</v>
      </c>
    </row>
    <row r="1153" spans="1:23" x14ac:dyDescent="0.2">
      <c r="A1153" t="s">
        <v>2013</v>
      </c>
      <c r="B1153" t="s">
        <v>1139</v>
      </c>
      <c r="C1153">
        <f t="shared" si="174"/>
        <v>10</v>
      </c>
      <c r="D1153">
        <f t="shared" si="175"/>
        <v>267</v>
      </c>
      <c r="E1153">
        <f t="shared" si="176"/>
        <v>206</v>
      </c>
      <c r="S1153" t="s">
        <v>2013</v>
      </c>
      <c r="T1153" t="s">
        <v>1356</v>
      </c>
      <c r="U1153">
        <f t="shared" si="171"/>
        <v>5</v>
      </c>
      <c r="V1153">
        <f t="shared" si="172"/>
        <v>262</v>
      </c>
      <c r="W1153">
        <f t="shared" si="173"/>
        <v>219</v>
      </c>
    </row>
    <row r="1154" spans="1:23" x14ac:dyDescent="0.2">
      <c r="A1154" t="s">
        <v>2013</v>
      </c>
      <c r="B1154" t="s">
        <v>1141</v>
      </c>
      <c r="C1154">
        <f t="shared" si="174"/>
        <v>10</v>
      </c>
      <c r="D1154">
        <f t="shared" si="175"/>
        <v>268</v>
      </c>
      <c r="E1154">
        <f t="shared" si="176"/>
        <v>207</v>
      </c>
      <c r="S1154" t="s">
        <v>2013</v>
      </c>
      <c r="T1154" t="s">
        <v>1356</v>
      </c>
      <c r="U1154">
        <f t="shared" si="171"/>
        <v>5</v>
      </c>
      <c r="V1154">
        <f t="shared" si="172"/>
        <v>262</v>
      </c>
      <c r="W1154">
        <f t="shared" si="173"/>
        <v>219</v>
      </c>
    </row>
    <row r="1155" spans="1:23" x14ac:dyDescent="0.2">
      <c r="A1155" t="s">
        <v>2013</v>
      </c>
      <c r="B1155" t="s">
        <v>1141</v>
      </c>
      <c r="C1155">
        <f t="shared" si="174"/>
        <v>10</v>
      </c>
      <c r="D1155">
        <f t="shared" si="175"/>
        <v>268</v>
      </c>
      <c r="E1155">
        <f t="shared" si="176"/>
        <v>207</v>
      </c>
      <c r="S1155" t="s">
        <v>2013</v>
      </c>
      <c r="T1155" t="s">
        <v>1356</v>
      </c>
      <c r="U1155">
        <f t="shared" si="171"/>
        <v>5</v>
      </c>
      <c r="V1155">
        <f t="shared" si="172"/>
        <v>262</v>
      </c>
      <c r="W1155">
        <f t="shared" si="173"/>
        <v>219</v>
      </c>
    </row>
    <row r="1156" spans="1:23" x14ac:dyDescent="0.2">
      <c r="A1156" t="s">
        <v>2013</v>
      </c>
      <c r="B1156" t="s">
        <v>1141</v>
      </c>
      <c r="C1156">
        <f t="shared" si="174"/>
        <v>10</v>
      </c>
      <c r="D1156">
        <f t="shared" si="175"/>
        <v>268</v>
      </c>
      <c r="E1156">
        <f t="shared" si="176"/>
        <v>207</v>
      </c>
      <c r="S1156" t="s">
        <v>2013</v>
      </c>
      <c r="T1156" t="s">
        <v>1356</v>
      </c>
      <c r="U1156">
        <f t="shared" ref="U1156:U1219" si="177">IF(S1156=S1155,U1155,U1155+1)</f>
        <v>5</v>
      </c>
      <c r="V1156">
        <f t="shared" ref="V1156:V1219" si="178">IF(T1156=T1155,V1155,V1155+1)</f>
        <v>262</v>
      </c>
      <c r="W1156">
        <f t="shared" ref="W1156:W1219" si="179">IF(S1156=S1155,IF(T1156=T1155,W1155,W1155+1),1)</f>
        <v>219</v>
      </c>
    </row>
    <row r="1157" spans="1:23" x14ac:dyDescent="0.2">
      <c r="A1157" t="s">
        <v>2013</v>
      </c>
      <c r="B1157" t="s">
        <v>1141</v>
      </c>
      <c r="C1157">
        <f t="shared" ref="C1157:C1220" si="180">IF(A1157=A1156,C1156,C1156+1)</f>
        <v>10</v>
      </c>
      <c r="D1157">
        <f t="shared" ref="D1157:D1220" si="181">IF(B1157=B1156,D1156,D1156+1)</f>
        <v>268</v>
      </c>
      <c r="E1157">
        <f t="shared" ref="E1157:E1220" si="182">IF(A1157=A1156,IF(B1157=B1156,E1156,E1156+1),1)</f>
        <v>207</v>
      </c>
      <c r="S1157" t="s">
        <v>2013</v>
      </c>
      <c r="T1157" t="s">
        <v>1356</v>
      </c>
      <c r="U1157">
        <f t="shared" si="177"/>
        <v>5</v>
      </c>
      <c r="V1157">
        <f t="shared" si="178"/>
        <v>262</v>
      </c>
      <c r="W1157">
        <f t="shared" si="179"/>
        <v>219</v>
      </c>
    </row>
    <row r="1158" spans="1:23" x14ac:dyDescent="0.2">
      <c r="A1158" t="s">
        <v>2013</v>
      </c>
      <c r="B1158" t="s">
        <v>1141</v>
      </c>
      <c r="C1158">
        <f t="shared" si="180"/>
        <v>10</v>
      </c>
      <c r="D1158">
        <f t="shared" si="181"/>
        <v>268</v>
      </c>
      <c r="E1158">
        <f t="shared" si="182"/>
        <v>207</v>
      </c>
      <c r="S1158" t="s">
        <v>2013</v>
      </c>
      <c r="T1158" t="s">
        <v>1356</v>
      </c>
      <c r="U1158">
        <f t="shared" si="177"/>
        <v>5</v>
      </c>
      <c r="V1158">
        <f t="shared" si="178"/>
        <v>262</v>
      </c>
      <c r="W1158">
        <f t="shared" si="179"/>
        <v>219</v>
      </c>
    </row>
    <row r="1159" spans="1:23" x14ac:dyDescent="0.2">
      <c r="A1159" t="s">
        <v>2013</v>
      </c>
      <c r="B1159" t="s">
        <v>1141</v>
      </c>
      <c r="C1159">
        <f t="shared" si="180"/>
        <v>10</v>
      </c>
      <c r="D1159">
        <f t="shared" si="181"/>
        <v>268</v>
      </c>
      <c r="E1159">
        <f t="shared" si="182"/>
        <v>207</v>
      </c>
      <c r="S1159" t="s">
        <v>2013</v>
      </c>
      <c r="T1159" t="s">
        <v>1356</v>
      </c>
      <c r="U1159">
        <f t="shared" si="177"/>
        <v>5</v>
      </c>
      <c r="V1159">
        <f t="shared" si="178"/>
        <v>262</v>
      </c>
      <c r="W1159">
        <f t="shared" si="179"/>
        <v>219</v>
      </c>
    </row>
    <row r="1160" spans="1:23" x14ac:dyDescent="0.2">
      <c r="A1160" t="s">
        <v>2013</v>
      </c>
      <c r="B1160" t="s">
        <v>1145</v>
      </c>
      <c r="C1160">
        <f t="shared" si="180"/>
        <v>10</v>
      </c>
      <c r="D1160">
        <f t="shared" si="181"/>
        <v>269</v>
      </c>
      <c r="E1160">
        <f t="shared" si="182"/>
        <v>208</v>
      </c>
      <c r="S1160" t="s">
        <v>2013</v>
      </c>
      <c r="T1160" t="s">
        <v>1356</v>
      </c>
      <c r="U1160">
        <f t="shared" si="177"/>
        <v>5</v>
      </c>
      <c r="V1160">
        <f t="shared" si="178"/>
        <v>262</v>
      </c>
      <c r="W1160">
        <f t="shared" si="179"/>
        <v>219</v>
      </c>
    </row>
    <row r="1161" spans="1:23" x14ac:dyDescent="0.2">
      <c r="A1161" t="s">
        <v>2013</v>
      </c>
      <c r="B1161" t="s">
        <v>1145</v>
      </c>
      <c r="C1161">
        <f t="shared" si="180"/>
        <v>10</v>
      </c>
      <c r="D1161">
        <f t="shared" si="181"/>
        <v>269</v>
      </c>
      <c r="E1161">
        <f t="shared" si="182"/>
        <v>208</v>
      </c>
      <c r="S1161" t="s">
        <v>2013</v>
      </c>
      <c r="T1161" t="s">
        <v>2598</v>
      </c>
      <c r="U1161">
        <f t="shared" si="177"/>
        <v>5</v>
      </c>
      <c r="V1161">
        <f t="shared" si="178"/>
        <v>263</v>
      </c>
      <c r="W1161">
        <f t="shared" si="179"/>
        <v>220</v>
      </c>
    </row>
    <row r="1162" spans="1:23" x14ac:dyDescent="0.2">
      <c r="A1162" t="s">
        <v>2013</v>
      </c>
      <c r="B1162" t="s">
        <v>1145</v>
      </c>
      <c r="C1162">
        <f t="shared" si="180"/>
        <v>10</v>
      </c>
      <c r="D1162">
        <f t="shared" si="181"/>
        <v>269</v>
      </c>
      <c r="E1162">
        <f t="shared" si="182"/>
        <v>208</v>
      </c>
      <c r="S1162" t="s">
        <v>2013</v>
      </c>
      <c r="T1162" t="s">
        <v>2598</v>
      </c>
      <c r="U1162">
        <f t="shared" si="177"/>
        <v>5</v>
      </c>
      <c r="V1162">
        <f t="shared" si="178"/>
        <v>263</v>
      </c>
      <c r="W1162">
        <f t="shared" si="179"/>
        <v>220</v>
      </c>
    </row>
    <row r="1163" spans="1:23" x14ac:dyDescent="0.2">
      <c r="A1163" t="s">
        <v>2013</v>
      </c>
      <c r="B1163" t="s">
        <v>1145</v>
      </c>
      <c r="C1163">
        <f t="shared" si="180"/>
        <v>10</v>
      </c>
      <c r="D1163">
        <f t="shared" si="181"/>
        <v>269</v>
      </c>
      <c r="E1163">
        <f t="shared" si="182"/>
        <v>208</v>
      </c>
      <c r="S1163" t="s">
        <v>2013</v>
      </c>
      <c r="T1163" t="s">
        <v>2598</v>
      </c>
      <c r="U1163">
        <f t="shared" si="177"/>
        <v>5</v>
      </c>
      <c r="V1163">
        <f t="shared" si="178"/>
        <v>263</v>
      </c>
      <c r="W1163">
        <f t="shared" si="179"/>
        <v>220</v>
      </c>
    </row>
    <row r="1164" spans="1:23" x14ac:dyDescent="0.2">
      <c r="A1164" t="s">
        <v>2013</v>
      </c>
      <c r="B1164" t="s">
        <v>1145</v>
      </c>
      <c r="C1164">
        <f t="shared" si="180"/>
        <v>10</v>
      </c>
      <c r="D1164">
        <f t="shared" si="181"/>
        <v>269</v>
      </c>
      <c r="E1164">
        <f t="shared" si="182"/>
        <v>208</v>
      </c>
      <c r="S1164" t="s">
        <v>2013</v>
      </c>
      <c r="T1164" t="s">
        <v>2601</v>
      </c>
      <c r="U1164">
        <f t="shared" si="177"/>
        <v>5</v>
      </c>
      <c r="V1164">
        <f t="shared" si="178"/>
        <v>264</v>
      </c>
      <c r="W1164">
        <f t="shared" si="179"/>
        <v>221</v>
      </c>
    </row>
    <row r="1165" spans="1:23" x14ac:dyDescent="0.2">
      <c r="A1165" t="s">
        <v>2013</v>
      </c>
      <c r="B1165" t="s">
        <v>1147</v>
      </c>
      <c r="C1165">
        <f t="shared" si="180"/>
        <v>10</v>
      </c>
      <c r="D1165">
        <f t="shared" si="181"/>
        <v>270</v>
      </c>
      <c r="E1165">
        <f t="shared" si="182"/>
        <v>209</v>
      </c>
      <c r="S1165" t="s">
        <v>2013</v>
      </c>
      <c r="T1165" t="s">
        <v>2601</v>
      </c>
      <c r="U1165">
        <f t="shared" si="177"/>
        <v>5</v>
      </c>
      <c r="V1165">
        <f t="shared" si="178"/>
        <v>264</v>
      </c>
      <c r="W1165">
        <f t="shared" si="179"/>
        <v>221</v>
      </c>
    </row>
    <row r="1166" spans="1:23" x14ac:dyDescent="0.2">
      <c r="A1166" t="s">
        <v>2013</v>
      </c>
      <c r="B1166" t="s">
        <v>1147</v>
      </c>
      <c r="C1166">
        <f t="shared" si="180"/>
        <v>10</v>
      </c>
      <c r="D1166">
        <f t="shared" si="181"/>
        <v>270</v>
      </c>
      <c r="E1166">
        <f t="shared" si="182"/>
        <v>209</v>
      </c>
      <c r="S1166" t="s">
        <v>2013</v>
      </c>
      <c r="T1166" t="s">
        <v>2601</v>
      </c>
      <c r="U1166">
        <f t="shared" si="177"/>
        <v>5</v>
      </c>
      <c r="V1166">
        <f t="shared" si="178"/>
        <v>264</v>
      </c>
      <c r="W1166">
        <f t="shared" si="179"/>
        <v>221</v>
      </c>
    </row>
    <row r="1167" spans="1:23" x14ac:dyDescent="0.2">
      <c r="A1167" t="s">
        <v>2013</v>
      </c>
      <c r="B1167" t="s">
        <v>1151</v>
      </c>
      <c r="C1167">
        <f t="shared" si="180"/>
        <v>10</v>
      </c>
      <c r="D1167">
        <f t="shared" si="181"/>
        <v>271</v>
      </c>
      <c r="E1167">
        <f t="shared" si="182"/>
        <v>210</v>
      </c>
      <c r="S1167" t="s">
        <v>2013</v>
      </c>
      <c r="T1167" t="s">
        <v>2601</v>
      </c>
      <c r="U1167">
        <f t="shared" si="177"/>
        <v>5</v>
      </c>
      <c r="V1167">
        <f t="shared" si="178"/>
        <v>264</v>
      </c>
      <c r="W1167">
        <f t="shared" si="179"/>
        <v>221</v>
      </c>
    </row>
    <row r="1168" spans="1:23" x14ac:dyDescent="0.2">
      <c r="A1168" t="s">
        <v>2013</v>
      </c>
      <c r="B1168" t="s">
        <v>1151</v>
      </c>
      <c r="C1168">
        <f t="shared" si="180"/>
        <v>10</v>
      </c>
      <c r="D1168">
        <f t="shared" si="181"/>
        <v>271</v>
      </c>
      <c r="E1168">
        <f t="shared" si="182"/>
        <v>210</v>
      </c>
      <c r="S1168" t="s">
        <v>2013</v>
      </c>
      <c r="T1168" t="s">
        <v>2601</v>
      </c>
      <c r="U1168">
        <f t="shared" si="177"/>
        <v>5</v>
      </c>
      <c r="V1168">
        <f t="shared" si="178"/>
        <v>264</v>
      </c>
      <c r="W1168">
        <f t="shared" si="179"/>
        <v>221</v>
      </c>
    </row>
    <row r="1169" spans="1:23" x14ac:dyDescent="0.2">
      <c r="A1169" t="s">
        <v>2013</v>
      </c>
      <c r="B1169" t="s">
        <v>1151</v>
      </c>
      <c r="C1169">
        <f t="shared" si="180"/>
        <v>10</v>
      </c>
      <c r="D1169">
        <f t="shared" si="181"/>
        <v>271</v>
      </c>
      <c r="E1169">
        <f t="shared" si="182"/>
        <v>210</v>
      </c>
      <c r="S1169" t="s">
        <v>2013</v>
      </c>
      <c r="T1169" t="s">
        <v>2603</v>
      </c>
      <c r="U1169">
        <f t="shared" si="177"/>
        <v>5</v>
      </c>
      <c r="V1169">
        <f t="shared" si="178"/>
        <v>265</v>
      </c>
      <c r="W1169">
        <f t="shared" si="179"/>
        <v>222</v>
      </c>
    </row>
    <row r="1170" spans="1:23" x14ac:dyDescent="0.2">
      <c r="A1170" t="s">
        <v>2013</v>
      </c>
      <c r="B1170" t="s">
        <v>476</v>
      </c>
      <c r="C1170">
        <f t="shared" si="180"/>
        <v>10</v>
      </c>
      <c r="D1170">
        <f t="shared" si="181"/>
        <v>272</v>
      </c>
      <c r="E1170">
        <f t="shared" si="182"/>
        <v>211</v>
      </c>
      <c r="S1170" t="s">
        <v>2013</v>
      </c>
      <c r="T1170" t="s">
        <v>2603</v>
      </c>
      <c r="U1170">
        <f t="shared" si="177"/>
        <v>5</v>
      </c>
      <c r="V1170">
        <f t="shared" si="178"/>
        <v>265</v>
      </c>
      <c r="W1170">
        <f t="shared" si="179"/>
        <v>222</v>
      </c>
    </row>
    <row r="1171" spans="1:23" x14ac:dyDescent="0.2">
      <c r="A1171" t="s">
        <v>2013</v>
      </c>
      <c r="B1171" t="s">
        <v>476</v>
      </c>
      <c r="C1171">
        <f t="shared" si="180"/>
        <v>10</v>
      </c>
      <c r="D1171">
        <f t="shared" si="181"/>
        <v>272</v>
      </c>
      <c r="E1171">
        <f t="shared" si="182"/>
        <v>211</v>
      </c>
      <c r="S1171" t="s">
        <v>2013</v>
      </c>
      <c r="T1171" t="s">
        <v>2603</v>
      </c>
      <c r="U1171">
        <f t="shared" si="177"/>
        <v>5</v>
      </c>
      <c r="V1171">
        <f t="shared" si="178"/>
        <v>265</v>
      </c>
      <c r="W1171">
        <f t="shared" si="179"/>
        <v>222</v>
      </c>
    </row>
    <row r="1172" spans="1:23" x14ac:dyDescent="0.2">
      <c r="A1172" t="s">
        <v>2013</v>
      </c>
      <c r="B1172" t="s">
        <v>476</v>
      </c>
      <c r="C1172">
        <f t="shared" si="180"/>
        <v>10</v>
      </c>
      <c r="D1172">
        <f t="shared" si="181"/>
        <v>272</v>
      </c>
      <c r="E1172">
        <f t="shared" si="182"/>
        <v>211</v>
      </c>
      <c r="S1172" t="s">
        <v>2013</v>
      </c>
      <c r="T1172" t="s">
        <v>2603</v>
      </c>
      <c r="U1172">
        <f t="shared" si="177"/>
        <v>5</v>
      </c>
      <c r="V1172">
        <f t="shared" si="178"/>
        <v>265</v>
      </c>
      <c r="W1172">
        <f t="shared" si="179"/>
        <v>222</v>
      </c>
    </row>
    <row r="1173" spans="1:23" x14ac:dyDescent="0.2">
      <c r="A1173" t="s">
        <v>2013</v>
      </c>
      <c r="B1173" t="s">
        <v>476</v>
      </c>
      <c r="C1173">
        <f t="shared" si="180"/>
        <v>10</v>
      </c>
      <c r="D1173">
        <f t="shared" si="181"/>
        <v>272</v>
      </c>
      <c r="E1173">
        <f t="shared" si="182"/>
        <v>211</v>
      </c>
      <c r="S1173" t="s">
        <v>2013</v>
      </c>
      <c r="T1173" t="s">
        <v>2603</v>
      </c>
      <c r="U1173">
        <f t="shared" si="177"/>
        <v>5</v>
      </c>
      <c r="V1173">
        <f t="shared" si="178"/>
        <v>265</v>
      </c>
      <c r="W1173">
        <f t="shared" si="179"/>
        <v>222</v>
      </c>
    </row>
    <row r="1174" spans="1:23" x14ac:dyDescent="0.2">
      <c r="A1174" t="s">
        <v>2013</v>
      </c>
      <c r="B1174" t="s">
        <v>479</v>
      </c>
      <c r="C1174">
        <f t="shared" si="180"/>
        <v>10</v>
      </c>
      <c r="D1174">
        <f t="shared" si="181"/>
        <v>273</v>
      </c>
      <c r="E1174">
        <f t="shared" si="182"/>
        <v>212</v>
      </c>
      <c r="S1174" t="s">
        <v>2013</v>
      </c>
      <c r="T1174" t="s">
        <v>2603</v>
      </c>
      <c r="U1174">
        <f t="shared" si="177"/>
        <v>5</v>
      </c>
      <c r="V1174">
        <f t="shared" si="178"/>
        <v>265</v>
      </c>
      <c r="W1174">
        <f t="shared" si="179"/>
        <v>222</v>
      </c>
    </row>
    <row r="1175" spans="1:23" x14ac:dyDescent="0.2">
      <c r="A1175" t="s">
        <v>2013</v>
      </c>
      <c r="B1175" t="s">
        <v>479</v>
      </c>
      <c r="C1175">
        <f t="shared" si="180"/>
        <v>10</v>
      </c>
      <c r="D1175">
        <f t="shared" si="181"/>
        <v>273</v>
      </c>
      <c r="E1175">
        <f t="shared" si="182"/>
        <v>212</v>
      </c>
      <c r="S1175" t="s">
        <v>2013</v>
      </c>
      <c r="T1175" t="s">
        <v>2607</v>
      </c>
      <c r="U1175">
        <f t="shared" si="177"/>
        <v>5</v>
      </c>
      <c r="V1175">
        <f t="shared" si="178"/>
        <v>266</v>
      </c>
      <c r="W1175">
        <f t="shared" si="179"/>
        <v>223</v>
      </c>
    </row>
    <row r="1176" spans="1:23" x14ac:dyDescent="0.2">
      <c r="A1176" t="s">
        <v>2013</v>
      </c>
      <c r="B1176" t="s">
        <v>479</v>
      </c>
      <c r="C1176">
        <f t="shared" si="180"/>
        <v>10</v>
      </c>
      <c r="D1176">
        <f t="shared" si="181"/>
        <v>273</v>
      </c>
      <c r="E1176">
        <f t="shared" si="182"/>
        <v>212</v>
      </c>
      <c r="S1176" t="s">
        <v>2013</v>
      </c>
      <c r="T1176" t="s">
        <v>2607</v>
      </c>
      <c r="U1176">
        <f t="shared" si="177"/>
        <v>5</v>
      </c>
      <c r="V1176">
        <f t="shared" si="178"/>
        <v>266</v>
      </c>
      <c r="W1176">
        <f t="shared" si="179"/>
        <v>223</v>
      </c>
    </row>
    <row r="1177" spans="1:23" x14ac:dyDescent="0.2">
      <c r="A1177" t="s">
        <v>2013</v>
      </c>
      <c r="B1177" t="s">
        <v>479</v>
      </c>
      <c r="C1177">
        <f t="shared" si="180"/>
        <v>10</v>
      </c>
      <c r="D1177">
        <f t="shared" si="181"/>
        <v>273</v>
      </c>
      <c r="E1177">
        <f t="shared" si="182"/>
        <v>212</v>
      </c>
      <c r="S1177" t="s">
        <v>2013</v>
      </c>
      <c r="T1177" t="s">
        <v>2607</v>
      </c>
      <c r="U1177">
        <f t="shared" si="177"/>
        <v>5</v>
      </c>
      <c r="V1177">
        <f t="shared" si="178"/>
        <v>266</v>
      </c>
      <c r="W1177">
        <f t="shared" si="179"/>
        <v>223</v>
      </c>
    </row>
    <row r="1178" spans="1:23" x14ac:dyDescent="0.2">
      <c r="A1178" t="s">
        <v>2013</v>
      </c>
      <c r="B1178" t="s">
        <v>481</v>
      </c>
      <c r="C1178">
        <f t="shared" si="180"/>
        <v>10</v>
      </c>
      <c r="D1178">
        <f t="shared" si="181"/>
        <v>274</v>
      </c>
      <c r="E1178">
        <f t="shared" si="182"/>
        <v>213</v>
      </c>
      <c r="S1178" t="s">
        <v>2013</v>
      </c>
      <c r="T1178" t="s">
        <v>2607</v>
      </c>
      <c r="U1178">
        <f t="shared" si="177"/>
        <v>5</v>
      </c>
      <c r="V1178">
        <f t="shared" si="178"/>
        <v>266</v>
      </c>
      <c r="W1178">
        <f t="shared" si="179"/>
        <v>223</v>
      </c>
    </row>
    <row r="1179" spans="1:23" x14ac:dyDescent="0.2">
      <c r="A1179" t="s">
        <v>2013</v>
      </c>
      <c r="B1179" t="s">
        <v>481</v>
      </c>
      <c r="C1179">
        <f t="shared" si="180"/>
        <v>10</v>
      </c>
      <c r="D1179">
        <f t="shared" si="181"/>
        <v>274</v>
      </c>
      <c r="E1179">
        <f t="shared" si="182"/>
        <v>213</v>
      </c>
      <c r="S1179" t="s">
        <v>2013</v>
      </c>
      <c r="T1179" t="s">
        <v>2609</v>
      </c>
      <c r="U1179">
        <f t="shared" si="177"/>
        <v>5</v>
      </c>
      <c r="V1179">
        <f t="shared" si="178"/>
        <v>267</v>
      </c>
      <c r="W1179">
        <f t="shared" si="179"/>
        <v>224</v>
      </c>
    </row>
    <row r="1180" spans="1:23" x14ac:dyDescent="0.2">
      <c r="A1180" t="s">
        <v>2013</v>
      </c>
      <c r="B1180" t="s">
        <v>481</v>
      </c>
      <c r="C1180">
        <f t="shared" si="180"/>
        <v>10</v>
      </c>
      <c r="D1180">
        <f t="shared" si="181"/>
        <v>274</v>
      </c>
      <c r="E1180">
        <f t="shared" si="182"/>
        <v>213</v>
      </c>
      <c r="S1180" t="s">
        <v>2013</v>
      </c>
      <c r="T1180" t="s">
        <v>2609</v>
      </c>
      <c r="U1180">
        <f t="shared" si="177"/>
        <v>5</v>
      </c>
      <c r="V1180">
        <f t="shared" si="178"/>
        <v>267</v>
      </c>
      <c r="W1180">
        <f t="shared" si="179"/>
        <v>224</v>
      </c>
    </row>
    <row r="1181" spans="1:23" x14ac:dyDescent="0.2">
      <c r="A1181" t="s">
        <v>2013</v>
      </c>
      <c r="B1181" t="s">
        <v>481</v>
      </c>
      <c r="C1181">
        <f t="shared" si="180"/>
        <v>10</v>
      </c>
      <c r="D1181">
        <f t="shared" si="181"/>
        <v>274</v>
      </c>
      <c r="E1181">
        <f t="shared" si="182"/>
        <v>213</v>
      </c>
      <c r="S1181" t="s">
        <v>2013</v>
      </c>
      <c r="T1181" t="s">
        <v>2609</v>
      </c>
      <c r="U1181">
        <f t="shared" si="177"/>
        <v>5</v>
      </c>
      <c r="V1181">
        <f t="shared" si="178"/>
        <v>267</v>
      </c>
      <c r="W1181">
        <f t="shared" si="179"/>
        <v>224</v>
      </c>
    </row>
    <row r="1182" spans="1:23" x14ac:dyDescent="0.2">
      <c r="A1182" t="s">
        <v>2013</v>
      </c>
      <c r="B1182" t="s">
        <v>1153</v>
      </c>
      <c r="C1182">
        <f t="shared" si="180"/>
        <v>10</v>
      </c>
      <c r="D1182">
        <f t="shared" si="181"/>
        <v>275</v>
      </c>
      <c r="E1182">
        <f t="shared" si="182"/>
        <v>214</v>
      </c>
      <c r="S1182" t="s">
        <v>2013</v>
      </c>
      <c r="T1182" t="s">
        <v>2609</v>
      </c>
      <c r="U1182">
        <f t="shared" si="177"/>
        <v>5</v>
      </c>
      <c r="V1182">
        <f t="shared" si="178"/>
        <v>267</v>
      </c>
      <c r="W1182">
        <f t="shared" si="179"/>
        <v>224</v>
      </c>
    </row>
    <row r="1183" spans="1:23" x14ac:dyDescent="0.2">
      <c r="A1183" t="s">
        <v>2013</v>
      </c>
      <c r="B1183" t="s">
        <v>1153</v>
      </c>
      <c r="C1183">
        <f t="shared" si="180"/>
        <v>10</v>
      </c>
      <c r="D1183">
        <f t="shared" si="181"/>
        <v>275</v>
      </c>
      <c r="E1183">
        <f t="shared" si="182"/>
        <v>214</v>
      </c>
      <c r="S1183" t="s">
        <v>2013</v>
      </c>
      <c r="T1183" t="s">
        <v>2609</v>
      </c>
      <c r="U1183">
        <f t="shared" si="177"/>
        <v>5</v>
      </c>
      <c r="V1183">
        <f t="shared" si="178"/>
        <v>267</v>
      </c>
      <c r="W1183">
        <f t="shared" si="179"/>
        <v>224</v>
      </c>
    </row>
    <row r="1184" spans="1:23" x14ac:dyDescent="0.2">
      <c r="A1184" t="s">
        <v>2013</v>
      </c>
      <c r="B1184" t="s">
        <v>1153</v>
      </c>
      <c r="C1184">
        <f t="shared" si="180"/>
        <v>10</v>
      </c>
      <c r="D1184">
        <f t="shared" si="181"/>
        <v>275</v>
      </c>
      <c r="E1184">
        <f t="shared" si="182"/>
        <v>214</v>
      </c>
      <c r="S1184" t="s">
        <v>2013</v>
      </c>
      <c r="T1184" t="s">
        <v>1774</v>
      </c>
      <c r="U1184">
        <f t="shared" si="177"/>
        <v>5</v>
      </c>
      <c r="V1184">
        <f t="shared" si="178"/>
        <v>268</v>
      </c>
      <c r="W1184">
        <f t="shared" si="179"/>
        <v>225</v>
      </c>
    </row>
    <row r="1185" spans="1:23" x14ac:dyDescent="0.2">
      <c r="A1185" t="s">
        <v>2013</v>
      </c>
      <c r="B1185" t="s">
        <v>617</v>
      </c>
      <c r="C1185">
        <f t="shared" si="180"/>
        <v>10</v>
      </c>
      <c r="D1185">
        <f t="shared" si="181"/>
        <v>276</v>
      </c>
      <c r="E1185">
        <f t="shared" si="182"/>
        <v>215</v>
      </c>
      <c r="S1185" t="s">
        <v>2013</v>
      </c>
      <c r="T1185" t="s">
        <v>1774</v>
      </c>
      <c r="U1185">
        <f t="shared" si="177"/>
        <v>5</v>
      </c>
      <c r="V1185">
        <f t="shared" si="178"/>
        <v>268</v>
      </c>
      <c r="W1185">
        <f t="shared" si="179"/>
        <v>225</v>
      </c>
    </row>
    <row r="1186" spans="1:23" x14ac:dyDescent="0.2">
      <c r="A1186" t="s">
        <v>2013</v>
      </c>
      <c r="B1186" t="s">
        <v>617</v>
      </c>
      <c r="C1186">
        <f t="shared" si="180"/>
        <v>10</v>
      </c>
      <c r="D1186">
        <f t="shared" si="181"/>
        <v>276</v>
      </c>
      <c r="E1186">
        <f t="shared" si="182"/>
        <v>215</v>
      </c>
      <c r="S1186" t="s">
        <v>2013</v>
      </c>
      <c r="T1186" t="s">
        <v>1774</v>
      </c>
      <c r="U1186">
        <f t="shared" si="177"/>
        <v>5</v>
      </c>
      <c r="V1186">
        <f t="shared" si="178"/>
        <v>268</v>
      </c>
      <c r="W1186">
        <f t="shared" si="179"/>
        <v>225</v>
      </c>
    </row>
    <row r="1187" spans="1:23" x14ac:dyDescent="0.2">
      <c r="A1187" t="s">
        <v>2013</v>
      </c>
      <c r="B1187" t="s">
        <v>617</v>
      </c>
      <c r="C1187">
        <f t="shared" si="180"/>
        <v>10</v>
      </c>
      <c r="D1187">
        <f t="shared" si="181"/>
        <v>276</v>
      </c>
      <c r="E1187">
        <f t="shared" si="182"/>
        <v>215</v>
      </c>
      <c r="S1187" t="s">
        <v>2013</v>
      </c>
      <c r="T1187" t="s">
        <v>1774</v>
      </c>
      <c r="U1187">
        <f t="shared" si="177"/>
        <v>5</v>
      </c>
      <c r="V1187">
        <f t="shared" si="178"/>
        <v>268</v>
      </c>
      <c r="W1187">
        <f t="shared" si="179"/>
        <v>225</v>
      </c>
    </row>
    <row r="1188" spans="1:23" x14ac:dyDescent="0.2">
      <c r="A1188" t="s">
        <v>2013</v>
      </c>
      <c r="B1188" t="s">
        <v>617</v>
      </c>
      <c r="C1188">
        <f t="shared" si="180"/>
        <v>10</v>
      </c>
      <c r="D1188">
        <f t="shared" si="181"/>
        <v>276</v>
      </c>
      <c r="E1188">
        <f t="shared" si="182"/>
        <v>215</v>
      </c>
      <c r="S1188" t="s">
        <v>2013</v>
      </c>
      <c r="T1188" t="s">
        <v>614</v>
      </c>
      <c r="U1188">
        <f t="shared" si="177"/>
        <v>5</v>
      </c>
      <c r="V1188">
        <f t="shared" si="178"/>
        <v>269</v>
      </c>
      <c r="W1188">
        <f t="shared" si="179"/>
        <v>226</v>
      </c>
    </row>
    <row r="1189" spans="1:23" x14ac:dyDescent="0.2">
      <c r="A1189" t="s">
        <v>2013</v>
      </c>
      <c r="B1189" t="s">
        <v>617</v>
      </c>
      <c r="C1189">
        <f t="shared" si="180"/>
        <v>10</v>
      </c>
      <c r="D1189">
        <f t="shared" si="181"/>
        <v>276</v>
      </c>
      <c r="E1189">
        <f t="shared" si="182"/>
        <v>215</v>
      </c>
      <c r="S1189" t="s">
        <v>2013</v>
      </c>
      <c r="T1189" t="s">
        <v>614</v>
      </c>
      <c r="U1189">
        <f t="shared" si="177"/>
        <v>5</v>
      </c>
      <c r="V1189">
        <f t="shared" si="178"/>
        <v>269</v>
      </c>
      <c r="W1189">
        <f t="shared" si="179"/>
        <v>226</v>
      </c>
    </row>
    <row r="1190" spans="1:23" x14ac:dyDescent="0.2">
      <c r="A1190" t="s">
        <v>2013</v>
      </c>
      <c r="B1190" t="s">
        <v>617</v>
      </c>
      <c r="C1190">
        <f t="shared" si="180"/>
        <v>10</v>
      </c>
      <c r="D1190">
        <f t="shared" si="181"/>
        <v>276</v>
      </c>
      <c r="E1190">
        <f t="shared" si="182"/>
        <v>215</v>
      </c>
      <c r="S1190" t="s">
        <v>2013</v>
      </c>
      <c r="T1190" t="s">
        <v>614</v>
      </c>
      <c r="U1190">
        <f t="shared" si="177"/>
        <v>5</v>
      </c>
      <c r="V1190">
        <f t="shared" si="178"/>
        <v>269</v>
      </c>
      <c r="W1190">
        <f t="shared" si="179"/>
        <v>226</v>
      </c>
    </row>
    <row r="1191" spans="1:23" x14ac:dyDescent="0.2">
      <c r="A1191" t="s">
        <v>2013</v>
      </c>
      <c r="B1191" t="s">
        <v>617</v>
      </c>
      <c r="C1191">
        <f t="shared" si="180"/>
        <v>10</v>
      </c>
      <c r="D1191">
        <f t="shared" si="181"/>
        <v>276</v>
      </c>
      <c r="E1191">
        <f t="shared" si="182"/>
        <v>215</v>
      </c>
      <c r="S1191" t="s">
        <v>2013</v>
      </c>
      <c r="T1191" t="s">
        <v>614</v>
      </c>
      <c r="U1191">
        <f t="shared" si="177"/>
        <v>5</v>
      </c>
      <c r="V1191">
        <f t="shared" si="178"/>
        <v>269</v>
      </c>
      <c r="W1191">
        <f t="shared" si="179"/>
        <v>226</v>
      </c>
    </row>
    <row r="1192" spans="1:23" x14ac:dyDescent="0.2">
      <c r="A1192" t="s">
        <v>2013</v>
      </c>
      <c r="B1192" t="s">
        <v>617</v>
      </c>
      <c r="C1192">
        <f t="shared" si="180"/>
        <v>10</v>
      </c>
      <c r="D1192">
        <f t="shared" si="181"/>
        <v>276</v>
      </c>
      <c r="E1192">
        <f t="shared" si="182"/>
        <v>215</v>
      </c>
      <c r="S1192" t="s">
        <v>2013</v>
      </c>
      <c r="T1192" t="s">
        <v>614</v>
      </c>
      <c r="U1192">
        <f t="shared" si="177"/>
        <v>5</v>
      </c>
      <c r="V1192">
        <f t="shared" si="178"/>
        <v>269</v>
      </c>
      <c r="W1192">
        <f t="shared" si="179"/>
        <v>226</v>
      </c>
    </row>
    <row r="1193" spans="1:23" x14ac:dyDescent="0.2">
      <c r="A1193" t="s">
        <v>2013</v>
      </c>
      <c r="B1193" t="s">
        <v>617</v>
      </c>
      <c r="C1193">
        <f t="shared" si="180"/>
        <v>10</v>
      </c>
      <c r="D1193">
        <f t="shared" si="181"/>
        <v>276</v>
      </c>
      <c r="E1193">
        <f t="shared" si="182"/>
        <v>215</v>
      </c>
      <c r="S1193" t="s">
        <v>2013</v>
      </c>
      <c r="T1193" t="s">
        <v>614</v>
      </c>
      <c r="U1193">
        <f t="shared" si="177"/>
        <v>5</v>
      </c>
      <c r="V1193">
        <f t="shared" si="178"/>
        <v>269</v>
      </c>
      <c r="W1193">
        <f t="shared" si="179"/>
        <v>226</v>
      </c>
    </row>
    <row r="1194" spans="1:23" x14ac:dyDescent="0.2">
      <c r="A1194" t="s">
        <v>2013</v>
      </c>
      <c r="B1194" t="s">
        <v>617</v>
      </c>
      <c r="C1194">
        <f t="shared" si="180"/>
        <v>10</v>
      </c>
      <c r="D1194">
        <f t="shared" si="181"/>
        <v>276</v>
      </c>
      <c r="E1194">
        <f t="shared" si="182"/>
        <v>215</v>
      </c>
      <c r="S1194" t="s">
        <v>2013</v>
      </c>
      <c r="T1194" t="s">
        <v>614</v>
      </c>
      <c r="U1194">
        <f t="shared" si="177"/>
        <v>5</v>
      </c>
      <c r="V1194">
        <f t="shared" si="178"/>
        <v>269</v>
      </c>
      <c r="W1194">
        <f t="shared" si="179"/>
        <v>226</v>
      </c>
    </row>
    <row r="1195" spans="1:23" x14ac:dyDescent="0.2">
      <c r="A1195" t="s">
        <v>2013</v>
      </c>
      <c r="B1195" t="s">
        <v>2592</v>
      </c>
      <c r="C1195">
        <f t="shared" si="180"/>
        <v>10</v>
      </c>
      <c r="D1195">
        <f t="shared" si="181"/>
        <v>277</v>
      </c>
      <c r="E1195">
        <f t="shared" si="182"/>
        <v>216</v>
      </c>
      <c r="S1195" t="s">
        <v>2013</v>
      </c>
      <c r="T1195" t="s">
        <v>1761</v>
      </c>
      <c r="U1195">
        <f t="shared" si="177"/>
        <v>5</v>
      </c>
      <c r="V1195">
        <f t="shared" si="178"/>
        <v>270</v>
      </c>
      <c r="W1195">
        <f t="shared" si="179"/>
        <v>227</v>
      </c>
    </row>
    <row r="1196" spans="1:23" x14ac:dyDescent="0.2">
      <c r="A1196" t="s">
        <v>2013</v>
      </c>
      <c r="B1196" t="s">
        <v>2592</v>
      </c>
      <c r="C1196">
        <f t="shared" si="180"/>
        <v>10</v>
      </c>
      <c r="D1196">
        <f t="shared" si="181"/>
        <v>277</v>
      </c>
      <c r="E1196">
        <f t="shared" si="182"/>
        <v>216</v>
      </c>
      <c r="S1196" t="s">
        <v>2013</v>
      </c>
      <c r="T1196" t="s">
        <v>1761</v>
      </c>
      <c r="U1196">
        <f t="shared" si="177"/>
        <v>5</v>
      </c>
      <c r="V1196">
        <f t="shared" si="178"/>
        <v>270</v>
      </c>
      <c r="W1196">
        <f t="shared" si="179"/>
        <v>227</v>
      </c>
    </row>
    <row r="1197" spans="1:23" x14ac:dyDescent="0.2">
      <c r="A1197" t="s">
        <v>2013</v>
      </c>
      <c r="B1197" t="s">
        <v>2592</v>
      </c>
      <c r="C1197">
        <f t="shared" si="180"/>
        <v>10</v>
      </c>
      <c r="D1197">
        <f t="shared" si="181"/>
        <v>277</v>
      </c>
      <c r="E1197">
        <f t="shared" si="182"/>
        <v>216</v>
      </c>
      <c r="S1197" t="s">
        <v>2013</v>
      </c>
      <c r="T1197" t="s">
        <v>1761</v>
      </c>
      <c r="U1197">
        <f t="shared" si="177"/>
        <v>5</v>
      </c>
      <c r="V1197">
        <f t="shared" si="178"/>
        <v>270</v>
      </c>
      <c r="W1197">
        <f t="shared" si="179"/>
        <v>227</v>
      </c>
    </row>
    <row r="1198" spans="1:23" x14ac:dyDescent="0.2">
      <c r="A1198" t="s">
        <v>2013</v>
      </c>
      <c r="B1198" t="s">
        <v>2592</v>
      </c>
      <c r="C1198">
        <f t="shared" si="180"/>
        <v>10</v>
      </c>
      <c r="D1198">
        <f t="shared" si="181"/>
        <v>277</v>
      </c>
      <c r="E1198">
        <f t="shared" si="182"/>
        <v>216</v>
      </c>
      <c r="S1198" t="s">
        <v>2013</v>
      </c>
      <c r="T1198" t="s">
        <v>1761</v>
      </c>
      <c r="U1198">
        <f t="shared" si="177"/>
        <v>5</v>
      </c>
      <c r="V1198">
        <f t="shared" si="178"/>
        <v>270</v>
      </c>
      <c r="W1198">
        <f t="shared" si="179"/>
        <v>227</v>
      </c>
    </row>
    <row r="1199" spans="1:23" x14ac:dyDescent="0.2">
      <c r="A1199" t="s">
        <v>2013</v>
      </c>
      <c r="B1199" t="s">
        <v>2592</v>
      </c>
      <c r="C1199">
        <f t="shared" si="180"/>
        <v>10</v>
      </c>
      <c r="D1199">
        <f t="shared" si="181"/>
        <v>277</v>
      </c>
      <c r="E1199">
        <f t="shared" si="182"/>
        <v>216</v>
      </c>
      <c r="S1199" t="s">
        <v>2013</v>
      </c>
      <c r="T1199" t="s">
        <v>1761</v>
      </c>
      <c r="U1199">
        <f t="shared" si="177"/>
        <v>5</v>
      </c>
      <c r="V1199">
        <f t="shared" si="178"/>
        <v>270</v>
      </c>
      <c r="W1199">
        <f t="shared" si="179"/>
        <v>227</v>
      </c>
    </row>
    <row r="1200" spans="1:23" x14ac:dyDescent="0.2">
      <c r="A1200" t="s">
        <v>2013</v>
      </c>
      <c r="B1200" t="s">
        <v>2146</v>
      </c>
      <c r="C1200">
        <f t="shared" si="180"/>
        <v>10</v>
      </c>
      <c r="D1200">
        <f t="shared" si="181"/>
        <v>278</v>
      </c>
      <c r="E1200">
        <f t="shared" si="182"/>
        <v>217</v>
      </c>
      <c r="S1200" t="s">
        <v>2013</v>
      </c>
      <c r="T1200" t="s">
        <v>1761</v>
      </c>
      <c r="U1200">
        <f t="shared" si="177"/>
        <v>5</v>
      </c>
      <c r="V1200">
        <f t="shared" si="178"/>
        <v>270</v>
      </c>
      <c r="W1200">
        <f t="shared" si="179"/>
        <v>227</v>
      </c>
    </row>
    <row r="1201" spans="1:23" x14ac:dyDescent="0.2">
      <c r="A1201" t="s">
        <v>2013</v>
      </c>
      <c r="B1201" t="s">
        <v>2146</v>
      </c>
      <c r="C1201">
        <f t="shared" si="180"/>
        <v>10</v>
      </c>
      <c r="D1201">
        <f t="shared" si="181"/>
        <v>278</v>
      </c>
      <c r="E1201">
        <f t="shared" si="182"/>
        <v>217</v>
      </c>
      <c r="S1201" t="s">
        <v>2013</v>
      </c>
      <c r="T1201" t="s">
        <v>1762</v>
      </c>
      <c r="U1201">
        <f t="shared" si="177"/>
        <v>5</v>
      </c>
      <c r="V1201">
        <f t="shared" si="178"/>
        <v>271</v>
      </c>
      <c r="W1201">
        <f t="shared" si="179"/>
        <v>228</v>
      </c>
    </row>
    <row r="1202" spans="1:23" x14ac:dyDescent="0.2">
      <c r="A1202" t="s">
        <v>2013</v>
      </c>
      <c r="B1202" t="s">
        <v>2146</v>
      </c>
      <c r="C1202">
        <f t="shared" si="180"/>
        <v>10</v>
      </c>
      <c r="D1202">
        <f t="shared" si="181"/>
        <v>278</v>
      </c>
      <c r="E1202">
        <f t="shared" si="182"/>
        <v>217</v>
      </c>
      <c r="S1202" t="s">
        <v>2013</v>
      </c>
      <c r="T1202" t="s">
        <v>1762</v>
      </c>
      <c r="U1202">
        <f t="shared" si="177"/>
        <v>5</v>
      </c>
      <c r="V1202">
        <f t="shared" si="178"/>
        <v>271</v>
      </c>
      <c r="W1202">
        <f t="shared" si="179"/>
        <v>228</v>
      </c>
    </row>
    <row r="1203" spans="1:23" x14ac:dyDescent="0.2">
      <c r="A1203" t="s">
        <v>2013</v>
      </c>
      <c r="B1203" t="s">
        <v>2146</v>
      </c>
      <c r="C1203">
        <f t="shared" si="180"/>
        <v>10</v>
      </c>
      <c r="D1203">
        <f t="shared" si="181"/>
        <v>278</v>
      </c>
      <c r="E1203">
        <f t="shared" si="182"/>
        <v>217</v>
      </c>
      <c r="S1203" t="s">
        <v>2013</v>
      </c>
      <c r="T1203" t="s">
        <v>1762</v>
      </c>
      <c r="U1203">
        <f t="shared" si="177"/>
        <v>5</v>
      </c>
      <c r="V1203">
        <f t="shared" si="178"/>
        <v>271</v>
      </c>
      <c r="W1203">
        <f t="shared" si="179"/>
        <v>228</v>
      </c>
    </row>
    <row r="1204" spans="1:23" x14ac:dyDescent="0.2">
      <c r="A1204" t="s">
        <v>2013</v>
      </c>
      <c r="B1204" t="s">
        <v>2146</v>
      </c>
      <c r="C1204">
        <f t="shared" si="180"/>
        <v>10</v>
      </c>
      <c r="D1204">
        <f t="shared" si="181"/>
        <v>278</v>
      </c>
      <c r="E1204">
        <f t="shared" si="182"/>
        <v>217</v>
      </c>
      <c r="S1204" t="s">
        <v>2013</v>
      </c>
      <c r="T1204" t="s">
        <v>1762</v>
      </c>
      <c r="U1204">
        <f t="shared" si="177"/>
        <v>5</v>
      </c>
      <c r="V1204">
        <f t="shared" si="178"/>
        <v>271</v>
      </c>
      <c r="W1204">
        <f t="shared" si="179"/>
        <v>228</v>
      </c>
    </row>
    <row r="1205" spans="1:23" x14ac:dyDescent="0.2">
      <c r="A1205" t="s">
        <v>2013</v>
      </c>
      <c r="B1205" t="s">
        <v>2146</v>
      </c>
      <c r="C1205">
        <f t="shared" si="180"/>
        <v>10</v>
      </c>
      <c r="D1205">
        <f t="shared" si="181"/>
        <v>278</v>
      </c>
      <c r="E1205">
        <f t="shared" si="182"/>
        <v>217</v>
      </c>
      <c r="S1205" t="s">
        <v>2013</v>
      </c>
      <c r="T1205" t="s">
        <v>1762</v>
      </c>
      <c r="U1205">
        <f t="shared" si="177"/>
        <v>5</v>
      </c>
      <c r="V1205">
        <f t="shared" si="178"/>
        <v>271</v>
      </c>
      <c r="W1205">
        <f t="shared" si="179"/>
        <v>228</v>
      </c>
    </row>
    <row r="1206" spans="1:23" x14ac:dyDescent="0.2">
      <c r="A1206" t="s">
        <v>2013</v>
      </c>
      <c r="B1206" t="s">
        <v>2146</v>
      </c>
      <c r="C1206">
        <f t="shared" si="180"/>
        <v>10</v>
      </c>
      <c r="D1206">
        <f t="shared" si="181"/>
        <v>278</v>
      </c>
      <c r="E1206">
        <f t="shared" si="182"/>
        <v>217</v>
      </c>
      <c r="S1206" t="s">
        <v>2013</v>
      </c>
      <c r="T1206" t="s">
        <v>1762</v>
      </c>
      <c r="U1206">
        <f t="shared" si="177"/>
        <v>5</v>
      </c>
      <c r="V1206">
        <f t="shared" si="178"/>
        <v>271</v>
      </c>
      <c r="W1206">
        <f t="shared" si="179"/>
        <v>228</v>
      </c>
    </row>
    <row r="1207" spans="1:23" x14ac:dyDescent="0.2">
      <c r="A1207" t="s">
        <v>2013</v>
      </c>
      <c r="B1207" t="s">
        <v>2146</v>
      </c>
      <c r="C1207">
        <f t="shared" si="180"/>
        <v>10</v>
      </c>
      <c r="D1207">
        <f t="shared" si="181"/>
        <v>278</v>
      </c>
      <c r="E1207">
        <f t="shared" si="182"/>
        <v>217</v>
      </c>
      <c r="S1207" t="s">
        <v>2013</v>
      </c>
      <c r="T1207" t="s">
        <v>1764</v>
      </c>
      <c r="U1207">
        <f t="shared" si="177"/>
        <v>5</v>
      </c>
      <c r="V1207">
        <f t="shared" si="178"/>
        <v>272</v>
      </c>
      <c r="W1207">
        <f t="shared" si="179"/>
        <v>229</v>
      </c>
    </row>
    <row r="1208" spans="1:23" x14ac:dyDescent="0.2">
      <c r="A1208" t="s">
        <v>2013</v>
      </c>
      <c r="B1208" t="s">
        <v>2146</v>
      </c>
      <c r="C1208">
        <f t="shared" si="180"/>
        <v>10</v>
      </c>
      <c r="D1208">
        <f t="shared" si="181"/>
        <v>278</v>
      </c>
      <c r="E1208">
        <f t="shared" si="182"/>
        <v>217</v>
      </c>
      <c r="S1208" t="s">
        <v>2013</v>
      </c>
      <c r="T1208" t="s">
        <v>1764</v>
      </c>
      <c r="U1208">
        <f t="shared" si="177"/>
        <v>5</v>
      </c>
      <c r="V1208">
        <f t="shared" si="178"/>
        <v>272</v>
      </c>
      <c r="W1208">
        <f t="shared" si="179"/>
        <v>229</v>
      </c>
    </row>
    <row r="1209" spans="1:23" x14ac:dyDescent="0.2">
      <c r="A1209" t="s">
        <v>2013</v>
      </c>
      <c r="B1209" t="s">
        <v>2596</v>
      </c>
      <c r="C1209">
        <f t="shared" si="180"/>
        <v>10</v>
      </c>
      <c r="D1209">
        <f t="shared" si="181"/>
        <v>279</v>
      </c>
      <c r="E1209">
        <f t="shared" si="182"/>
        <v>218</v>
      </c>
      <c r="S1209" t="s">
        <v>2013</v>
      </c>
      <c r="T1209" t="s">
        <v>1764</v>
      </c>
      <c r="U1209">
        <f t="shared" si="177"/>
        <v>5</v>
      </c>
      <c r="V1209">
        <f t="shared" si="178"/>
        <v>272</v>
      </c>
      <c r="W1209">
        <f t="shared" si="179"/>
        <v>229</v>
      </c>
    </row>
    <row r="1210" spans="1:23" x14ac:dyDescent="0.2">
      <c r="A1210" t="s">
        <v>2013</v>
      </c>
      <c r="B1210" t="s">
        <v>2596</v>
      </c>
      <c r="C1210">
        <f t="shared" si="180"/>
        <v>10</v>
      </c>
      <c r="D1210">
        <f t="shared" si="181"/>
        <v>279</v>
      </c>
      <c r="E1210">
        <f t="shared" si="182"/>
        <v>218</v>
      </c>
      <c r="S1210" t="s">
        <v>2013</v>
      </c>
      <c r="T1210" t="s">
        <v>1764</v>
      </c>
      <c r="U1210">
        <f t="shared" si="177"/>
        <v>5</v>
      </c>
      <c r="V1210">
        <f t="shared" si="178"/>
        <v>272</v>
      </c>
      <c r="W1210">
        <f t="shared" si="179"/>
        <v>229</v>
      </c>
    </row>
    <row r="1211" spans="1:23" x14ac:dyDescent="0.2">
      <c r="A1211" t="s">
        <v>2013</v>
      </c>
      <c r="B1211" t="s">
        <v>2596</v>
      </c>
      <c r="C1211">
        <f t="shared" si="180"/>
        <v>10</v>
      </c>
      <c r="D1211">
        <f t="shared" si="181"/>
        <v>279</v>
      </c>
      <c r="E1211">
        <f t="shared" si="182"/>
        <v>218</v>
      </c>
      <c r="S1211" t="s">
        <v>2013</v>
      </c>
      <c r="T1211" t="s">
        <v>1764</v>
      </c>
      <c r="U1211">
        <f t="shared" si="177"/>
        <v>5</v>
      </c>
      <c r="V1211">
        <f t="shared" si="178"/>
        <v>272</v>
      </c>
      <c r="W1211">
        <f t="shared" si="179"/>
        <v>229</v>
      </c>
    </row>
    <row r="1212" spans="1:23" x14ac:dyDescent="0.2">
      <c r="A1212" t="s">
        <v>2013</v>
      </c>
      <c r="B1212" t="s">
        <v>2596</v>
      </c>
      <c r="C1212">
        <f t="shared" si="180"/>
        <v>10</v>
      </c>
      <c r="D1212">
        <f t="shared" si="181"/>
        <v>279</v>
      </c>
      <c r="E1212">
        <f t="shared" si="182"/>
        <v>218</v>
      </c>
      <c r="S1212" t="s">
        <v>2013</v>
      </c>
      <c r="T1212" t="s">
        <v>2611</v>
      </c>
      <c r="U1212">
        <f t="shared" si="177"/>
        <v>5</v>
      </c>
      <c r="V1212">
        <f t="shared" si="178"/>
        <v>273</v>
      </c>
      <c r="W1212">
        <f t="shared" si="179"/>
        <v>230</v>
      </c>
    </row>
    <row r="1213" spans="1:23" x14ac:dyDescent="0.2">
      <c r="A1213" t="s">
        <v>2013</v>
      </c>
      <c r="B1213" t="s">
        <v>2596</v>
      </c>
      <c r="C1213">
        <f t="shared" si="180"/>
        <v>10</v>
      </c>
      <c r="D1213">
        <f t="shared" si="181"/>
        <v>279</v>
      </c>
      <c r="E1213">
        <f t="shared" si="182"/>
        <v>218</v>
      </c>
      <c r="S1213" t="s">
        <v>2013</v>
      </c>
      <c r="T1213" t="s">
        <v>2611</v>
      </c>
      <c r="U1213">
        <f t="shared" si="177"/>
        <v>5</v>
      </c>
      <c r="V1213">
        <f t="shared" si="178"/>
        <v>273</v>
      </c>
      <c r="W1213">
        <f t="shared" si="179"/>
        <v>230</v>
      </c>
    </row>
    <row r="1214" spans="1:23" x14ac:dyDescent="0.2">
      <c r="A1214" t="s">
        <v>2013</v>
      </c>
      <c r="B1214" t="s">
        <v>1356</v>
      </c>
      <c r="C1214">
        <f t="shared" si="180"/>
        <v>10</v>
      </c>
      <c r="D1214">
        <f t="shared" si="181"/>
        <v>280</v>
      </c>
      <c r="E1214">
        <f t="shared" si="182"/>
        <v>219</v>
      </c>
      <c r="S1214" t="s">
        <v>2013</v>
      </c>
      <c r="T1214" t="s">
        <v>2611</v>
      </c>
      <c r="U1214">
        <f t="shared" si="177"/>
        <v>5</v>
      </c>
      <c r="V1214">
        <f t="shared" si="178"/>
        <v>273</v>
      </c>
      <c r="W1214">
        <f t="shared" si="179"/>
        <v>230</v>
      </c>
    </row>
    <row r="1215" spans="1:23" x14ac:dyDescent="0.2">
      <c r="A1215" t="s">
        <v>2013</v>
      </c>
      <c r="B1215" t="s">
        <v>1356</v>
      </c>
      <c r="C1215">
        <f t="shared" si="180"/>
        <v>10</v>
      </c>
      <c r="D1215">
        <f t="shared" si="181"/>
        <v>280</v>
      </c>
      <c r="E1215">
        <f t="shared" si="182"/>
        <v>219</v>
      </c>
      <c r="S1215" t="s">
        <v>2013</v>
      </c>
      <c r="T1215" t="s">
        <v>2611</v>
      </c>
      <c r="U1215">
        <f t="shared" si="177"/>
        <v>5</v>
      </c>
      <c r="V1215">
        <f t="shared" si="178"/>
        <v>273</v>
      </c>
      <c r="W1215">
        <f t="shared" si="179"/>
        <v>230</v>
      </c>
    </row>
    <row r="1216" spans="1:23" x14ac:dyDescent="0.2">
      <c r="A1216" t="s">
        <v>2013</v>
      </c>
      <c r="B1216" t="s">
        <v>1356</v>
      </c>
      <c r="C1216">
        <f t="shared" si="180"/>
        <v>10</v>
      </c>
      <c r="D1216">
        <f t="shared" si="181"/>
        <v>280</v>
      </c>
      <c r="E1216">
        <f t="shared" si="182"/>
        <v>219</v>
      </c>
      <c r="S1216" t="s">
        <v>2013</v>
      </c>
      <c r="T1216" t="s">
        <v>2613</v>
      </c>
      <c r="U1216">
        <f t="shared" si="177"/>
        <v>5</v>
      </c>
      <c r="V1216">
        <f t="shared" si="178"/>
        <v>274</v>
      </c>
      <c r="W1216">
        <f t="shared" si="179"/>
        <v>231</v>
      </c>
    </row>
    <row r="1217" spans="1:23" x14ac:dyDescent="0.2">
      <c r="A1217" t="s">
        <v>2013</v>
      </c>
      <c r="B1217" t="s">
        <v>1356</v>
      </c>
      <c r="C1217">
        <f t="shared" si="180"/>
        <v>10</v>
      </c>
      <c r="D1217">
        <f t="shared" si="181"/>
        <v>280</v>
      </c>
      <c r="E1217">
        <f t="shared" si="182"/>
        <v>219</v>
      </c>
      <c r="S1217" t="s">
        <v>2013</v>
      </c>
      <c r="T1217" t="s">
        <v>2613</v>
      </c>
      <c r="U1217">
        <f t="shared" si="177"/>
        <v>5</v>
      </c>
      <c r="V1217">
        <f t="shared" si="178"/>
        <v>274</v>
      </c>
      <c r="W1217">
        <f t="shared" si="179"/>
        <v>231</v>
      </c>
    </row>
    <row r="1218" spans="1:23" x14ac:dyDescent="0.2">
      <c r="A1218" t="s">
        <v>2013</v>
      </c>
      <c r="B1218" t="s">
        <v>1356</v>
      </c>
      <c r="C1218">
        <f t="shared" si="180"/>
        <v>10</v>
      </c>
      <c r="D1218">
        <f t="shared" si="181"/>
        <v>280</v>
      </c>
      <c r="E1218">
        <f t="shared" si="182"/>
        <v>219</v>
      </c>
      <c r="S1218" t="s">
        <v>2013</v>
      </c>
      <c r="T1218" t="s">
        <v>2613</v>
      </c>
      <c r="U1218">
        <f t="shared" si="177"/>
        <v>5</v>
      </c>
      <c r="V1218">
        <f t="shared" si="178"/>
        <v>274</v>
      </c>
      <c r="W1218">
        <f t="shared" si="179"/>
        <v>231</v>
      </c>
    </row>
    <row r="1219" spans="1:23" x14ac:dyDescent="0.2">
      <c r="A1219" t="s">
        <v>2013</v>
      </c>
      <c r="B1219" t="s">
        <v>1356</v>
      </c>
      <c r="C1219">
        <f t="shared" si="180"/>
        <v>10</v>
      </c>
      <c r="D1219">
        <f t="shared" si="181"/>
        <v>280</v>
      </c>
      <c r="E1219">
        <f t="shared" si="182"/>
        <v>219</v>
      </c>
      <c r="S1219" t="s">
        <v>2013</v>
      </c>
      <c r="T1219" t="s">
        <v>2613</v>
      </c>
      <c r="U1219">
        <f t="shared" si="177"/>
        <v>5</v>
      </c>
      <c r="V1219">
        <f t="shared" si="178"/>
        <v>274</v>
      </c>
      <c r="W1219">
        <f t="shared" si="179"/>
        <v>231</v>
      </c>
    </row>
    <row r="1220" spans="1:23" x14ac:dyDescent="0.2">
      <c r="A1220" t="s">
        <v>2013</v>
      </c>
      <c r="B1220" t="s">
        <v>1356</v>
      </c>
      <c r="C1220">
        <f t="shared" si="180"/>
        <v>10</v>
      </c>
      <c r="D1220">
        <f t="shared" si="181"/>
        <v>280</v>
      </c>
      <c r="E1220">
        <f t="shared" si="182"/>
        <v>219</v>
      </c>
      <c r="S1220" t="s">
        <v>2013</v>
      </c>
      <c r="T1220" t="s">
        <v>2613</v>
      </c>
      <c r="U1220">
        <f t="shared" ref="U1220:U1283" si="183">IF(S1220=S1219,U1219,U1219+1)</f>
        <v>5</v>
      </c>
      <c r="V1220">
        <f t="shared" ref="V1220:V1283" si="184">IF(T1220=T1219,V1219,V1219+1)</f>
        <v>274</v>
      </c>
      <c r="W1220">
        <f t="shared" ref="W1220:W1283" si="185">IF(S1220=S1219,IF(T1220=T1219,W1219,W1219+1),1)</f>
        <v>231</v>
      </c>
    </row>
    <row r="1221" spans="1:23" x14ac:dyDescent="0.2">
      <c r="A1221" t="s">
        <v>2013</v>
      </c>
      <c r="B1221" t="s">
        <v>1356</v>
      </c>
      <c r="C1221">
        <f t="shared" ref="C1221:C1284" si="186">IF(A1221=A1220,C1220,C1220+1)</f>
        <v>10</v>
      </c>
      <c r="D1221">
        <f t="shared" ref="D1221:D1284" si="187">IF(B1221=B1220,D1220,D1220+1)</f>
        <v>280</v>
      </c>
      <c r="E1221">
        <f t="shared" ref="E1221:E1284" si="188">IF(A1221=A1220,IF(B1221=B1220,E1220,E1220+1),1)</f>
        <v>219</v>
      </c>
      <c r="S1221" t="s">
        <v>2013</v>
      </c>
      <c r="T1221" t="s">
        <v>2721</v>
      </c>
      <c r="U1221">
        <f t="shared" si="183"/>
        <v>5</v>
      </c>
      <c r="V1221">
        <f t="shared" si="184"/>
        <v>275</v>
      </c>
      <c r="W1221">
        <f t="shared" si="185"/>
        <v>232</v>
      </c>
    </row>
    <row r="1222" spans="1:23" x14ac:dyDescent="0.2">
      <c r="A1222" t="s">
        <v>2013</v>
      </c>
      <c r="B1222" t="s">
        <v>2598</v>
      </c>
      <c r="C1222">
        <f t="shared" si="186"/>
        <v>10</v>
      </c>
      <c r="D1222">
        <f t="shared" si="187"/>
        <v>281</v>
      </c>
      <c r="E1222">
        <f t="shared" si="188"/>
        <v>220</v>
      </c>
      <c r="S1222" t="s">
        <v>2013</v>
      </c>
      <c r="T1222" t="s">
        <v>2721</v>
      </c>
      <c r="U1222">
        <f t="shared" si="183"/>
        <v>5</v>
      </c>
      <c r="V1222">
        <f t="shared" si="184"/>
        <v>275</v>
      </c>
      <c r="W1222">
        <f t="shared" si="185"/>
        <v>232</v>
      </c>
    </row>
    <row r="1223" spans="1:23" x14ac:dyDescent="0.2">
      <c r="A1223" t="s">
        <v>2013</v>
      </c>
      <c r="B1223" t="s">
        <v>2598</v>
      </c>
      <c r="C1223">
        <f t="shared" si="186"/>
        <v>10</v>
      </c>
      <c r="D1223">
        <f t="shared" si="187"/>
        <v>281</v>
      </c>
      <c r="E1223">
        <f t="shared" si="188"/>
        <v>220</v>
      </c>
      <c r="S1223" t="s">
        <v>2013</v>
      </c>
      <c r="T1223" t="s">
        <v>2721</v>
      </c>
      <c r="U1223">
        <f t="shared" si="183"/>
        <v>5</v>
      </c>
      <c r="V1223">
        <f t="shared" si="184"/>
        <v>275</v>
      </c>
      <c r="W1223">
        <f t="shared" si="185"/>
        <v>232</v>
      </c>
    </row>
    <row r="1224" spans="1:23" x14ac:dyDescent="0.2">
      <c r="A1224" t="s">
        <v>2013</v>
      </c>
      <c r="B1224" t="s">
        <v>2598</v>
      </c>
      <c r="C1224">
        <f t="shared" si="186"/>
        <v>10</v>
      </c>
      <c r="D1224">
        <f t="shared" si="187"/>
        <v>281</v>
      </c>
      <c r="E1224">
        <f t="shared" si="188"/>
        <v>220</v>
      </c>
      <c r="S1224" t="s">
        <v>2013</v>
      </c>
      <c r="T1224" t="s">
        <v>2721</v>
      </c>
      <c r="U1224">
        <f t="shared" si="183"/>
        <v>5</v>
      </c>
      <c r="V1224">
        <f t="shared" si="184"/>
        <v>275</v>
      </c>
      <c r="W1224">
        <f t="shared" si="185"/>
        <v>232</v>
      </c>
    </row>
    <row r="1225" spans="1:23" x14ac:dyDescent="0.2">
      <c r="A1225" t="s">
        <v>2013</v>
      </c>
      <c r="B1225" t="s">
        <v>2601</v>
      </c>
      <c r="C1225">
        <f t="shared" si="186"/>
        <v>10</v>
      </c>
      <c r="D1225">
        <f t="shared" si="187"/>
        <v>282</v>
      </c>
      <c r="E1225">
        <f t="shared" si="188"/>
        <v>221</v>
      </c>
      <c r="S1225" t="s">
        <v>2013</v>
      </c>
      <c r="T1225" t="s">
        <v>2721</v>
      </c>
      <c r="U1225">
        <f t="shared" si="183"/>
        <v>5</v>
      </c>
      <c r="V1225">
        <f t="shared" si="184"/>
        <v>275</v>
      </c>
      <c r="W1225">
        <f t="shared" si="185"/>
        <v>232</v>
      </c>
    </row>
    <row r="1226" spans="1:23" x14ac:dyDescent="0.2">
      <c r="A1226" t="s">
        <v>2013</v>
      </c>
      <c r="B1226" t="s">
        <v>2601</v>
      </c>
      <c r="C1226">
        <f t="shared" si="186"/>
        <v>10</v>
      </c>
      <c r="D1226">
        <f t="shared" si="187"/>
        <v>282</v>
      </c>
      <c r="E1226">
        <f t="shared" si="188"/>
        <v>221</v>
      </c>
      <c r="S1226" t="s">
        <v>1707</v>
      </c>
      <c r="T1226" t="s">
        <v>1708</v>
      </c>
      <c r="U1226">
        <f t="shared" si="183"/>
        <v>6</v>
      </c>
      <c r="V1226">
        <f t="shared" si="184"/>
        <v>276</v>
      </c>
      <c r="W1226">
        <f t="shared" si="185"/>
        <v>1</v>
      </c>
    </row>
    <row r="1227" spans="1:23" x14ac:dyDescent="0.2">
      <c r="A1227" t="s">
        <v>2013</v>
      </c>
      <c r="B1227" t="s">
        <v>2601</v>
      </c>
      <c r="C1227">
        <f t="shared" si="186"/>
        <v>10</v>
      </c>
      <c r="D1227">
        <f t="shared" si="187"/>
        <v>282</v>
      </c>
      <c r="E1227">
        <f t="shared" si="188"/>
        <v>221</v>
      </c>
      <c r="S1227" t="s">
        <v>1707</v>
      </c>
      <c r="T1227" t="s">
        <v>1708</v>
      </c>
      <c r="U1227">
        <f t="shared" si="183"/>
        <v>6</v>
      </c>
      <c r="V1227">
        <f t="shared" si="184"/>
        <v>276</v>
      </c>
      <c r="W1227">
        <f t="shared" si="185"/>
        <v>1</v>
      </c>
    </row>
    <row r="1228" spans="1:23" x14ac:dyDescent="0.2">
      <c r="A1228" t="s">
        <v>2013</v>
      </c>
      <c r="B1228" t="s">
        <v>2601</v>
      </c>
      <c r="C1228">
        <f t="shared" si="186"/>
        <v>10</v>
      </c>
      <c r="D1228">
        <f t="shared" si="187"/>
        <v>282</v>
      </c>
      <c r="E1228">
        <f t="shared" si="188"/>
        <v>221</v>
      </c>
      <c r="S1228" t="s">
        <v>1707</v>
      </c>
      <c r="T1228" t="s">
        <v>1708</v>
      </c>
      <c r="U1228">
        <f t="shared" si="183"/>
        <v>6</v>
      </c>
      <c r="V1228">
        <f t="shared" si="184"/>
        <v>276</v>
      </c>
      <c r="W1228">
        <f t="shared" si="185"/>
        <v>1</v>
      </c>
    </row>
    <row r="1229" spans="1:23" x14ac:dyDescent="0.2">
      <c r="A1229" t="s">
        <v>2013</v>
      </c>
      <c r="B1229" t="s">
        <v>2601</v>
      </c>
      <c r="C1229">
        <f t="shared" si="186"/>
        <v>10</v>
      </c>
      <c r="D1229">
        <f t="shared" si="187"/>
        <v>282</v>
      </c>
      <c r="E1229">
        <f t="shared" si="188"/>
        <v>221</v>
      </c>
      <c r="S1229" t="s">
        <v>1707</v>
      </c>
      <c r="T1229" t="s">
        <v>1711</v>
      </c>
      <c r="U1229">
        <f t="shared" si="183"/>
        <v>6</v>
      </c>
      <c r="V1229">
        <f t="shared" si="184"/>
        <v>277</v>
      </c>
      <c r="W1229">
        <f t="shared" si="185"/>
        <v>2</v>
      </c>
    </row>
    <row r="1230" spans="1:23" x14ac:dyDescent="0.2">
      <c r="A1230" t="s">
        <v>2013</v>
      </c>
      <c r="B1230" t="s">
        <v>2603</v>
      </c>
      <c r="C1230">
        <f t="shared" si="186"/>
        <v>10</v>
      </c>
      <c r="D1230">
        <f t="shared" si="187"/>
        <v>283</v>
      </c>
      <c r="E1230">
        <f t="shared" si="188"/>
        <v>222</v>
      </c>
      <c r="S1230" t="s">
        <v>1707</v>
      </c>
      <c r="T1230" t="s">
        <v>1711</v>
      </c>
      <c r="U1230">
        <f t="shared" si="183"/>
        <v>6</v>
      </c>
      <c r="V1230">
        <f t="shared" si="184"/>
        <v>277</v>
      </c>
      <c r="W1230">
        <f t="shared" si="185"/>
        <v>2</v>
      </c>
    </row>
    <row r="1231" spans="1:23" x14ac:dyDescent="0.2">
      <c r="A1231" t="s">
        <v>2013</v>
      </c>
      <c r="B1231" t="s">
        <v>2603</v>
      </c>
      <c r="C1231">
        <f t="shared" si="186"/>
        <v>10</v>
      </c>
      <c r="D1231">
        <f t="shared" si="187"/>
        <v>283</v>
      </c>
      <c r="E1231">
        <f t="shared" si="188"/>
        <v>222</v>
      </c>
      <c r="S1231" t="s">
        <v>1707</v>
      </c>
      <c r="T1231" t="s">
        <v>1711</v>
      </c>
      <c r="U1231">
        <f t="shared" si="183"/>
        <v>6</v>
      </c>
      <c r="V1231">
        <f t="shared" si="184"/>
        <v>277</v>
      </c>
      <c r="W1231">
        <f t="shared" si="185"/>
        <v>2</v>
      </c>
    </row>
    <row r="1232" spans="1:23" x14ac:dyDescent="0.2">
      <c r="A1232" t="s">
        <v>2013</v>
      </c>
      <c r="B1232" t="s">
        <v>2603</v>
      </c>
      <c r="C1232">
        <f t="shared" si="186"/>
        <v>10</v>
      </c>
      <c r="D1232">
        <f t="shared" si="187"/>
        <v>283</v>
      </c>
      <c r="E1232">
        <f t="shared" si="188"/>
        <v>222</v>
      </c>
      <c r="S1232" t="s">
        <v>1707</v>
      </c>
      <c r="T1232" t="s">
        <v>1711</v>
      </c>
      <c r="U1232">
        <f t="shared" si="183"/>
        <v>6</v>
      </c>
      <c r="V1232">
        <f t="shared" si="184"/>
        <v>277</v>
      </c>
      <c r="W1232">
        <f t="shared" si="185"/>
        <v>2</v>
      </c>
    </row>
    <row r="1233" spans="1:23" x14ac:dyDescent="0.2">
      <c r="A1233" t="s">
        <v>2013</v>
      </c>
      <c r="B1233" t="s">
        <v>2603</v>
      </c>
      <c r="C1233">
        <f t="shared" si="186"/>
        <v>10</v>
      </c>
      <c r="D1233">
        <f t="shared" si="187"/>
        <v>283</v>
      </c>
      <c r="E1233">
        <f t="shared" si="188"/>
        <v>222</v>
      </c>
      <c r="S1233" t="s">
        <v>1707</v>
      </c>
      <c r="T1233" t="s">
        <v>1711</v>
      </c>
      <c r="U1233">
        <f t="shared" si="183"/>
        <v>6</v>
      </c>
      <c r="V1233">
        <f t="shared" si="184"/>
        <v>277</v>
      </c>
      <c r="W1233">
        <f t="shared" si="185"/>
        <v>2</v>
      </c>
    </row>
    <row r="1234" spans="1:23" x14ac:dyDescent="0.2">
      <c r="A1234" t="s">
        <v>2013</v>
      </c>
      <c r="B1234" t="s">
        <v>2603</v>
      </c>
      <c r="C1234">
        <f t="shared" si="186"/>
        <v>10</v>
      </c>
      <c r="D1234">
        <f t="shared" si="187"/>
        <v>283</v>
      </c>
      <c r="E1234">
        <f t="shared" si="188"/>
        <v>222</v>
      </c>
      <c r="S1234" t="s">
        <v>1707</v>
      </c>
      <c r="T1234" t="s">
        <v>1711</v>
      </c>
      <c r="U1234">
        <f t="shared" si="183"/>
        <v>6</v>
      </c>
      <c r="V1234">
        <f t="shared" si="184"/>
        <v>277</v>
      </c>
      <c r="W1234">
        <f t="shared" si="185"/>
        <v>2</v>
      </c>
    </row>
    <row r="1235" spans="1:23" x14ac:dyDescent="0.2">
      <c r="A1235" t="s">
        <v>2013</v>
      </c>
      <c r="B1235" t="s">
        <v>2603</v>
      </c>
      <c r="C1235">
        <f t="shared" si="186"/>
        <v>10</v>
      </c>
      <c r="D1235">
        <f t="shared" si="187"/>
        <v>283</v>
      </c>
      <c r="E1235">
        <f t="shared" si="188"/>
        <v>222</v>
      </c>
      <c r="S1235" t="s">
        <v>1089</v>
      </c>
      <c r="T1235" t="s">
        <v>248</v>
      </c>
      <c r="U1235">
        <f t="shared" si="183"/>
        <v>7</v>
      </c>
      <c r="V1235">
        <f t="shared" si="184"/>
        <v>278</v>
      </c>
      <c r="W1235">
        <f t="shared" si="185"/>
        <v>1</v>
      </c>
    </row>
    <row r="1236" spans="1:23" x14ac:dyDescent="0.2">
      <c r="A1236" t="s">
        <v>2013</v>
      </c>
      <c r="B1236" t="s">
        <v>2607</v>
      </c>
      <c r="C1236">
        <f t="shared" si="186"/>
        <v>10</v>
      </c>
      <c r="D1236">
        <f t="shared" si="187"/>
        <v>284</v>
      </c>
      <c r="E1236">
        <f t="shared" si="188"/>
        <v>223</v>
      </c>
      <c r="S1236" t="s">
        <v>1089</v>
      </c>
      <c r="T1236" t="s">
        <v>2646</v>
      </c>
      <c r="U1236">
        <f t="shared" si="183"/>
        <v>7</v>
      </c>
      <c r="V1236">
        <f t="shared" si="184"/>
        <v>279</v>
      </c>
      <c r="W1236">
        <f t="shared" si="185"/>
        <v>2</v>
      </c>
    </row>
    <row r="1237" spans="1:23" x14ac:dyDescent="0.2">
      <c r="A1237" t="s">
        <v>2013</v>
      </c>
      <c r="B1237" t="s">
        <v>2607</v>
      </c>
      <c r="C1237">
        <f t="shared" si="186"/>
        <v>10</v>
      </c>
      <c r="D1237">
        <f t="shared" si="187"/>
        <v>284</v>
      </c>
      <c r="E1237">
        <f t="shared" si="188"/>
        <v>223</v>
      </c>
      <c r="S1237" t="s">
        <v>1089</v>
      </c>
      <c r="T1237" t="s">
        <v>252</v>
      </c>
      <c r="U1237">
        <f t="shared" si="183"/>
        <v>7</v>
      </c>
      <c r="V1237">
        <f t="shared" si="184"/>
        <v>280</v>
      </c>
      <c r="W1237">
        <f t="shared" si="185"/>
        <v>3</v>
      </c>
    </row>
    <row r="1238" spans="1:23" x14ac:dyDescent="0.2">
      <c r="A1238" t="s">
        <v>2013</v>
      </c>
      <c r="B1238" t="s">
        <v>2607</v>
      </c>
      <c r="C1238">
        <f t="shared" si="186"/>
        <v>10</v>
      </c>
      <c r="D1238">
        <f t="shared" si="187"/>
        <v>284</v>
      </c>
      <c r="E1238">
        <f t="shared" si="188"/>
        <v>223</v>
      </c>
      <c r="S1238" t="s">
        <v>1089</v>
      </c>
      <c r="T1238" t="s">
        <v>2647</v>
      </c>
      <c r="U1238">
        <f t="shared" si="183"/>
        <v>7</v>
      </c>
      <c r="V1238">
        <f t="shared" si="184"/>
        <v>281</v>
      </c>
      <c r="W1238">
        <f t="shared" si="185"/>
        <v>4</v>
      </c>
    </row>
    <row r="1239" spans="1:23" x14ac:dyDescent="0.2">
      <c r="A1239" t="s">
        <v>2013</v>
      </c>
      <c r="B1239" t="s">
        <v>2607</v>
      </c>
      <c r="C1239">
        <f t="shared" si="186"/>
        <v>10</v>
      </c>
      <c r="D1239">
        <f t="shared" si="187"/>
        <v>284</v>
      </c>
      <c r="E1239">
        <f t="shared" si="188"/>
        <v>223</v>
      </c>
      <c r="S1239" t="s">
        <v>1989</v>
      </c>
      <c r="T1239">
        <v>1</v>
      </c>
      <c r="U1239">
        <f t="shared" si="183"/>
        <v>8</v>
      </c>
      <c r="V1239">
        <f t="shared" si="184"/>
        <v>282</v>
      </c>
      <c r="W1239">
        <f t="shared" si="185"/>
        <v>1</v>
      </c>
    </row>
    <row r="1240" spans="1:23" x14ac:dyDescent="0.2">
      <c r="A1240" t="s">
        <v>2013</v>
      </c>
      <c r="B1240" t="s">
        <v>2609</v>
      </c>
      <c r="C1240">
        <f t="shared" si="186"/>
        <v>10</v>
      </c>
      <c r="D1240">
        <f t="shared" si="187"/>
        <v>285</v>
      </c>
      <c r="E1240">
        <f t="shared" si="188"/>
        <v>224</v>
      </c>
      <c r="S1240" t="s">
        <v>1989</v>
      </c>
      <c r="T1240">
        <v>1</v>
      </c>
      <c r="U1240">
        <f t="shared" si="183"/>
        <v>8</v>
      </c>
      <c r="V1240">
        <f t="shared" si="184"/>
        <v>282</v>
      </c>
      <c r="W1240">
        <f t="shared" si="185"/>
        <v>1</v>
      </c>
    </row>
    <row r="1241" spans="1:23" x14ac:dyDescent="0.2">
      <c r="A1241" t="s">
        <v>2013</v>
      </c>
      <c r="B1241" t="s">
        <v>2609</v>
      </c>
      <c r="C1241">
        <f t="shared" si="186"/>
        <v>10</v>
      </c>
      <c r="D1241">
        <f t="shared" si="187"/>
        <v>285</v>
      </c>
      <c r="E1241">
        <f t="shared" si="188"/>
        <v>224</v>
      </c>
      <c r="S1241" t="s">
        <v>1989</v>
      </c>
      <c r="T1241">
        <v>3</v>
      </c>
      <c r="U1241">
        <f t="shared" si="183"/>
        <v>8</v>
      </c>
      <c r="V1241">
        <f t="shared" si="184"/>
        <v>283</v>
      </c>
      <c r="W1241">
        <f t="shared" si="185"/>
        <v>2</v>
      </c>
    </row>
    <row r="1242" spans="1:23" x14ac:dyDescent="0.2">
      <c r="A1242" t="s">
        <v>2013</v>
      </c>
      <c r="B1242" t="s">
        <v>2609</v>
      </c>
      <c r="C1242">
        <f t="shared" si="186"/>
        <v>10</v>
      </c>
      <c r="D1242">
        <f t="shared" si="187"/>
        <v>285</v>
      </c>
      <c r="E1242">
        <f t="shared" si="188"/>
        <v>224</v>
      </c>
      <c r="S1242" t="s">
        <v>1989</v>
      </c>
      <c r="T1242">
        <v>3</v>
      </c>
      <c r="U1242">
        <f t="shared" si="183"/>
        <v>8</v>
      </c>
      <c r="V1242">
        <f t="shared" si="184"/>
        <v>283</v>
      </c>
      <c r="W1242">
        <f t="shared" si="185"/>
        <v>2</v>
      </c>
    </row>
    <row r="1243" spans="1:23" x14ac:dyDescent="0.2">
      <c r="A1243" t="s">
        <v>2013</v>
      </c>
      <c r="B1243" t="s">
        <v>2609</v>
      </c>
      <c r="C1243">
        <f t="shared" si="186"/>
        <v>10</v>
      </c>
      <c r="D1243">
        <f t="shared" si="187"/>
        <v>285</v>
      </c>
      <c r="E1243">
        <f t="shared" si="188"/>
        <v>224</v>
      </c>
      <c r="S1243" t="s">
        <v>1989</v>
      </c>
      <c r="T1243">
        <v>5</v>
      </c>
      <c r="U1243">
        <f t="shared" si="183"/>
        <v>8</v>
      </c>
      <c r="V1243">
        <f t="shared" si="184"/>
        <v>284</v>
      </c>
      <c r="W1243">
        <f t="shared" si="185"/>
        <v>3</v>
      </c>
    </row>
    <row r="1244" spans="1:23" x14ac:dyDescent="0.2">
      <c r="A1244" t="s">
        <v>2013</v>
      </c>
      <c r="B1244" t="s">
        <v>2609</v>
      </c>
      <c r="C1244">
        <f t="shared" si="186"/>
        <v>10</v>
      </c>
      <c r="D1244">
        <f t="shared" si="187"/>
        <v>285</v>
      </c>
      <c r="E1244">
        <f t="shared" si="188"/>
        <v>224</v>
      </c>
      <c r="S1244" t="s">
        <v>1989</v>
      </c>
      <c r="T1244">
        <v>9</v>
      </c>
      <c r="U1244">
        <f t="shared" si="183"/>
        <v>8</v>
      </c>
      <c r="V1244">
        <f t="shared" si="184"/>
        <v>285</v>
      </c>
      <c r="W1244">
        <f t="shared" si="185"/>
        <v>4</v>
      </c>
    </row>
    <row r="1245" spans="1:23" x14ac:dyDescent="0.2">
      <c r="A1245" t="s">
        <v>2013</v>
      </c>
      <c r="B1245" t="s">
        <v>1774</v>
      </c>
      <c r="C1245">
        <f t="shared" si="186"/>
        <v>10</v>
      </c>
      <c r="D1245">
        <f t="shared" si="187"/>
        <v>286</v>
      </c>
      <c r="E1245">
        <f t="shared" si="188"/>
        <v>225</v>
      </c>
      <c r="S1245" t="s">
        <v>1989</v>
      </c>
      <c r="T1245">
        <v>10</v>
      </c>
      <c r="U1245">
        <f t="shared" si="183"/>
        <v>8</v>
      </c>
      <c r="V1245">
        <f t="shared" si="184"/>
        <v>286</v>
      </c>
      <c r="W1245">
        <f t="shared" si="185"/>
        <v>5</v>
      </c>
    </row>
    <row r="1246" spans="1:23" x14ac:dyDescent="0.2">
      <c r="A1246" t="s">
        <v>2013</v>
      </c>
      <c r="B1246" t="s">
        <v>1774</v>
      </c>
      <c r="C1246">
        <f t="shared" si="186"/>
        <v>10</v>
      </c>
      <c r="D1246">
        <f t="shared" si="187"/>
        <v>286</v>
      </c>
      <c r="E1246">
        <f t="shared" si="188"/>
        <v>225</v>
      </c>
      <c r="S1246" t="s">
        <v>1989</v>
      </c>
      <c r="T1246">
        <v>10</v>
      </c>
      <c r="U1246">
        <f t="shared" si="183"/>
        <v>8</v>
      </c>
      <c r="V1246">
        <f t="shared" si="184"/>
        <v>286</v>
      </c>
      <c r="W1246">
        <f t="shared" si="185"/>
        <v>5</v>
      </c>
    </row>
    <row r="1247" spans="1:23" x14ac:dyDescent="0.2">
      <c r="A1247" t="s">
        <v>2013</v>
      </c>
      <c r="B1247" t="s">
        <v>1774</v>
      </c>
      <c r="C1247">
        <f t="shared" si="186"/>
        <v>10</v>
      </c>
      <c r="D1247">
        <f t="shared" si="187"/>
        <v>286</v>
      </c>
      <c r="E1247">
        <f t="shared" si="188"/>
        <v>225</v>
      </c>
      <c r="S1247" t="s">
        <v>1989</v>
      </c>
      <c r="T1247">
        <v>10</v>
      </c>
      <c r="U1247">
        <f t="shared" si="183"/>
        <v>8</v>
      </c>
      <c r="V1247">
        <f t="shared" si="184"/>
        <v>286</v>
      </c>
      <c r="W1247">
        <f t="shared" si="185"/>
        <v>5</v>
      </c>
    </row>
    <row r="1248" spans="1:23" x14ac:dyDescent="0.2">
      <c r="A1248" t="s">
        <v>2013</v>
      </c>
      <c r="B1248" t="s">
        <v>1774</v>
      </c>
      <c r="C1248">
        <f t="shared" si="186"/>
        <v>10</v>
      </c>
      <c r="D1248">
        <f t="shared" si="187"/>
        <v>286</v>
      </c>
      <c r="E1248">
        <f t="shared" si="188"/>
        <v>225</v>
      </c>
      <c r="S1248" t="s">
        <v>1989</v>
      </c>
      <c r="T1248">
        <v>10</v>
      </c>
      <c r="U1248">
        <f t="shared" si="183"/>
        <v>8</v>
      </c>
      <c r="V1248">
        <f t="shared" si="184"/>
        <v>286</v>
      </c>
      <c r="W1248">
        <f t="shared" si="185"/>
        <v>5</v>
      </c>
    </row>
    <row r="1249" spans="1:23" x14ac:dyDescent="0.2">
      <c r="A1249" t="s">
        <v>2013</v>
      </c>
      <c r="B1249" t="s">
        <v>614</v>
      </c>
      <c r="C1249">
        <f t="shared" si="186"/>
        <v>10</v>
      </c>
      <c r="D1249">
        <f t="shared" si="187"/>
        <v>287</v>
      </c>
      <c r="E1249">
        <f t="shared" si="188"/>
        <v>226</v>
      </c>
      <c r="S1249" t="s">
        <v>1989</v>
      </c>
      <c r="T1249">
        <v>14</v>
      </c>
      <c r="U1249">
        <f t="shared" si="183"/>
        <v>8</v>
      </c>
      <c r="V1249">
        <f t="shared" si="184"/>
        <v>287</v>
      </c>
      <c r="W1249">
        <f t="shared" si="185"/>
        <v>6</v>
      </c>
    </row>
    <row r="1250" spans="1:23" x14ac:dyDescent="0.2">
      <c r="A1250" t="s">
        <v>2013</v>
      </c>
      <c r="B1250" t="s">
        <v>614</v>
      </c>
      <c r="C1250">
        <f t="shared" si="186"/>
        <v>10</v>
      </c>
      <c r="D1250">
        <f t="shared" si="187"/>
        <v>287</v>
      </c>
      <c r="E1250">
        <f t="shared" si="188"/>
        <v>226</v>
      </c>
      <c r="S1250" t="s">
        <v>1989</v>
      </c>
      <c r="T1250">
        <v>16</v>
      </c>
      <c r="U1250">
        <f t="shared" si="183"/>
        <v>8</v>
      </c>
      <c r="V1250">
        <f t="shared" si="184"/>
        <v>288</v>
      </c>
      <c r="W1250">
        <f t="shared" si="185"/>
        <v>7</v>
      </c>
    </row>
    <row r="1251" spans="1:23" x14ac:dyDescent="0.2">
      <c r="A1251" t="s">
        <v>2013</v>
      </c>
      <c r="B1251" t="s">
        <v>614</v>
      </c>
      <c r="C1251">
        <f t="shared" si="186"/>
        <v>10</v>
      </c>
      <c r="D1251">
        <f t="shared" si="187"/>
        <v>287</v>
      </c>
      <c r="E1251">
        <f t="shared" si="188"/>
        <v>226</v>
      </c>
      <c r="S1251" t="s">
        <v>1989</v>
      </c>
      <c r="T1251">
        <v>16</v>
      </c>
      <c r="U1251">
        <f t="shared" si="183"/>
        <v>8</v>
      </c>
      <c r="V1251">
        <f t="shared" si="184"/>
        <v>288</v>
      </c>
      <c r="W1251">
        <f t="shared" si="185"/>
        <v>7</v>
      </c>
    </row>
    <row r="1252" spans="1:23" x14ac:dyDescent="0.2">
      <c r="A1252" t="s">
        <v>2013</v>
      </c>
      <c r="B1252" t="s">
        <v>614</v>
      </c>
      <c r="C1252">
        <f t="shared" si="186"/>
        <v>10</v>
      </c>
      <c r="D1252">
        <f t="shared" si="187"/>
        <v>287</v>
      </c>
      <c r="E1252">
        <f t="shared" si="188"/>
        <v>226</v>
      </c>
      <c r="S1252" t="s">
        <v>1989</v>
      </c>
      <c r="T1252">
        <v>18</v>
      </c>
      <c r="U1252">
        <f t="shared" si="183"/>
        <v>8</v>
      </c>
      <c r="V1252">
        <f t="shared" si="184"/>
        <v>289</v>
      </c>
      <c r="W1252">
        <f t="shared" si="185"/>
        <v>8</v>
      </c>
    </row>
    <row r="1253" spans="1:23" x14ac:dyDescent="0.2">
      <c r="A1253" t="s">
        <v>2013</v>
      </c>
      <c r="B1253" t="s">
        <v>614</v>
      </c>
      <c r="C1253">
        <f t="shared" si="186"/>
        <v>10</v>
      </c>
      <c r="D1253">
        <f t="shared" si="187"/>
        <v>287</v>
      </c>
      <c r="E1253">
        <f t="shared" si="188"/>
        <v>226</v>
      </c>
      <c r="S1253" t="s">
        <v>1989</v>
      </c>
      <c r="T1253">
        <v>18</v>
      </c>
      <c r="U1253">
        <f t="shared" si="183"/>
        <v>8</v>
      </c>
      <c r="V1253">
        <f t="shared" si="184"/>
        <v>289</v>
      </c>
      <c r="W1253">
        <f t="shared" si="185"/>
        <v>8</v>
      </c>
    </row>
    <row r="1254" spans="1:23" x14ac:dyDescent="0.2">
      <c r="A1254" t="s">
        <v>2013</v>
      </c>
      <c r="B1254" t="s">
        <v>614</v>
      </c>
      <c r="C1254">
        <f t="shared" si="186"/>
        <v>10</v>
      </c>
      <c r="D1254">
        <f t="shared" si="187"/>
        <v>287</v>
      </c>
      <c r="E1254">
        <f t="shared" si="188"/>
        <v>226</v>
      </c>
      <c r="S1254" t="s">
        <v>1989</v>
      </c>
      <c r="T1254">
        <v>18</v>
      </c>
      <c r="U1254">
        <f t="shared" si="183"/>
        <v>8</v>
      </c>
      <c r="V1254">
        <f t="shared" si="184"/>
        <v>289</v>
      </c>
      <c r="W1254">
        <f t="shared" si="185"/>
        <v>8</v>
      </c>
    </row>
    <row r="1255" spans="1:23" x14ac:dyDescent="0.2">
      <c r="A1255" t="s">
        <v>2013</v>
      </c>
      <c r="B1255" t="s">
        <v>614</v>
      </c>
      <c r="C1255">
        <f t="shared" si="186"/>
        <v>10</v>
      </c>
      <c r="D1255">
        <f t="shared" si="187"/>
        <v>287</v>
      </c>
      <c r="E1255">
        <f t="shared" si="188"/>
        <v>226</v>
      </c>
      <c r="S1255" t="s">
        <v>1989</v>
      </c>
      <c r="T1255">
        <v>18</v>
      </c>
      <c r="U1255">
        <f t="shared" si="183"/>
        <v>8</v>
      </c>
      <c r="V1255">
        <f t="shared" si="184"/>
        <v>289</v>
      </c>
      <c r="W1255">
        <f t="shared" si="185"/>
        <v>8</v>
      </c>
    </row>
    <row r="1256" spans="1:23" x14ac:dyDescent="0.2">
      <c r="A1256" t="s">
        <v>2013</v>
      </c>
      <c r="B1256" t="s">
        <v>1761</v>
      </c>
      <c r="C1256">
        <f t="shared" si="186"/>
        <v>10</v>
      </c>
      <c r="D1256">
        <f t="shared" si="187"/>
        <v>288</v>
      </c>
      <c r="E1256">
        <f t="shared" si="188"/>
        <v>227</v>
      </c>
      <c r="S1256" t="s">
        <v>1989</v>
      </c>
      <c r="T1256">
        <v>20</v>
      </c>
      <c r="U1256">
        <f t="shared" si="183"/>
        <v>8</v>
      </c>
      <c r="V1256">
        <f t="shared" si="184"/>
        <v>290</v>
      </c>
      <c r="W1256">
        <f t="shared" si="185"/>
        <v>9</v>
      </c>
    </row>
    <row r="1257" spans="1:23" x14ac:dyDescent="0.2">
      <c r="A1257" t="s">
        <v>2013</v>
      </c>
      <c r="B1257" t="s">
        <v>1761</v>
      </c>
      <c r="C1257">
        <f t="shared" si="186"/>
        <v>10</v>
      </c>
      <c r="D1257">
        <f t="shared" si="187"/>
        <v>288</v>
      </c>
      <c r="E1257">
        <f t="shared" si="188"/>
        <v>227</v>
      </c>
      <c r="S1257" t="s">
        <v>1989</v>
      </c>
      <c r="T1257">
        <v>20</v>
      </c>
      <c r="U1257">
        <f t="shared" si="183"/>
        <v>8</v>
      </c>
      <c r="V1257">
        <f t="shared" si="184"/>
        <v>290</v>
      </c>
      <c r="W1257">
        <f t="shared" si="185"/>
        <v>9</v>
      </c>
    </row>
    <row r="1258" spans="1:23" x14ac:dyDescent="0.2">
      <c r="A1258" t="s">
        <v>2013</v>
      </c>
      <c r="B1258" t="s">
        <v>1761</v>
      </c>
      <c r="C1258">
        <f t="shared" si="186"/>
        <v>10</v>
      </c>
      <c r="D1258">
        <f t="shared" si="187"/>
        <v>288</v>
      </c>
      <c r="E1258">
        <f t="shared" si="188"/>
        <v>227</v>
      </c>
      <c r="S1258" t="s">
        <v>1989</v>
      </c>
      <c r="T1258">
        <v>21</v>
      </c>
      <c r="U1258">
        <f t="shared" si="183"/>
        <v>8</v>
      </c>
      <c r="V1258">
        <f t="shared" si="184"/>
        <v>291</v>
      </c>
      <c r="W1258">
        <f t="shared" si="185"/>
        <v>10</v>
      </c>
    </row>
    <row r="1259" spans="1:23" x14ac:dyDescent="0.2">
      <c r="A1259" t="s">
        <v>2013</v>
      </c>
      <c r="B1259" t="s">
        <v>1761</v>
      </c>
      <c r="C1259">
        <f t="shared" si="186"/>
        <v>10</v>
      </c>
      <c r="D1259">
        <f t="shared" si="187"/>
        <v>288</v>
      </c>
      <c r="E1259">
        <f t="shared" si="188"/>
        <v>227</v>
      </c>
      <c r="S1259" t="s">
        <v>1989</v>
      </c>
      <c r="T1259">
        <v>23</v>
      </c>
      <c r="U1259">
        <f t="shared" si="183"/>
        <v>8</v>
      </c>
      <c r="V1259">
        <f t="shared" si="184"/>
        <v>292</v>
      </c>
      <c r="W1259">
        <f t="shared" si="185"/>
        <v>11</v>
      </c>
    </row>
    <row r="1260" spans="1:23" x14ac:dyDescent="0.2">
      <c r="A1260" t="s">
        <v>2013</v>
      </c>
      <c r="B1260" t="s">
        <v>1761</v>
      </c>
      <c r="C1260">
        <f t="shared" si="186"/>
        <v>10</v>
      </c>
      <c r="D1260">
        <f t="shared" si="187"/>
        <v>288</v>
      </c>
      <c r="E1260">
        <f t="shared" si="188"/>
        <v>227</v>
      </c>
      <c r="S1260" t="s">
        <v>1989</v>
      </c>
      <c r="T1260">
        <v>25</v>
      </c>
      <c r="U1260">
        <f t="shared" si="183"/>
        <v>8</v>
      </c>
      <c r="V1260">
        <f t="shared" si="184"/>
        <v>293</v>
      </c>
      <c r="W1260">
        <f t="shared" si="185"/>
        <v>12</v>
      </c>
    </row>
    <row r="1261" spans="1:23" x14ac:dyDescent="0.2">
      <c r="A1261" t="s">
        <v>2013</v>
      </c>
      <c r="B1261" t="s">
        <v>1761</v>
      </c>
      <c r="C1261">
        <f t="shared" si="186"/>
        <v>10</v>
      </c>
      <c r="D1261">
        <f t="shared" si="187"/>
        <v>288</v>
      </c>
      <c r="E1261">
        <f t="shared" si="188"/>
        <v>227</v>
      </c>
      <c r="S1261" t="s">
        <v>1989</v>
      </c>
      <c r="T1261">
        <v>27</v>
      </c>
      <c r="U1261">
        <f t="shared" si="183"/>
        <v>8</v>
      </c>
      <c r="V1261">
        <f t="shared" si="184"/>
        <v>294</v>
      </c>
      <c r="W1261">
        <f t="shared" si="185"/>
        <v>13</v>
      </c>
    </row>
    <row r="1262" spans="1:23" x14ac:dyDescent="0.2">
      <c r="A1262" t="s">
        <v>2013</v>
      </c>
      <c r="B1262" t="s">
        <v>1762</v>
      </c>
      <c r="C1262">
        <f t="shared" si="186"/>
        <v>10</v>
      </c>
      <c r="D1262">
        <f t="shared" si="187"/>
        <v>289</v>
      </c>
      <c r="E1262">
        <f t="shared" si="188"/>
        <v>228</v>
      </c>
      <c r="S1262" t="s">
        <v>1989</v>
      </c>
      <c r="T1262">
        <v>27</v>
      </c>
      <c r="U1262">
        <f t="shared" si="183"/>
        <v>8</v>
      </c>
      <c r="V1262">
        <f t="shared" si="184"/>
        <v>294</v>
      </c>
      <c r="W1262">
        <f t="shared" si="185"/>
        <v>13</v>
      </c>
    </row>
    <row r="1263" spans="1:23" x14ac:dyDescent="0.2">
      <c r="A1263" t="s">
        <v>2013</v>
      </c>
      <c r="B1263" t="s">
        <v>1762</v>
      </c>
      <c r="C1263">
        <f t="shared" si="186"/>
        <v>10</v>
      </c>
      <c r="D1263">
        <f t="shared" si="187"/>
        <v>289</v>
      </c>
      <c r="E1263">
        <f t="shared" si="188"/>
        <v>228</v>
      </c>
      <c r="S1263" t="s">
        <v>1989</v>
      </c>
      <c r="T1263">
        <v>29</v>
      </c>
      <c r="U1263">
        <f t="shared" si="183"/>
        <v>8</v>
      </c>
      <c r="V1263">
        <f t="shared" si="184"/>
        <v>295</v>
      </c>
      <c r="W1263">
        <f t="shared" si="185"/>
        <v>14</v>
      </c>
    </row>
    <row r="1264" spans="1:23" x14ac:dyDescent="0.2">
      <c r="A1264" t="s">
        <v>2013</v>
      </c>
      <c r="B1264" t="s">
        <v>1762</v>
      </c>
      <c r="C1264">
        <f t="shared" si="186"/>
        <v>10</v>
      </c>
      <c r="D1264">
        <f t="shared" si="187"/>
        <v>289</v>
      </c>
      <c r="E1264">
        <f t="shared" si="188"/>
        <v>228</v>
      </c>
      <c r="S1264" t="s">
        <v>1989</v>
      </c>
      <c r="T1264">
        <v>29</v>
      </c>
      <c r="U1264">
        <f t="shared" si="183"/>
        <v>8</v>
      </c>
      <c r="V1264">
        <f t="shared" si="184"/>
        <v>295</v>
      </c>
      <c r="W1264">
        <f t="shared" si="185"/>
        <v>14</v>
      </c>
    </row>
    <row r="1265" spans="1:23" x14ac:dyDescent="0.2">
      <c r="A1265" t="s">
        <v>2013</v>
      </c>
      <c r="B1265" t="s">
        <v>1762</v>
      </c>
      <c r="C1265">
        <f t="shared" si="186"/>
        <v>10</v>
      </c>
      <c r="D1265">
        <f t="shared" si="187"/>
        <v>289</v>
      </c>
      <c r="E1265">
        <f t="shared" si="188"/>
        <v>228</v>
      </c>
      <c r="S1265" t="s">
        <v>1989</v>
      </c>
      <c r="T1265">
        <v>30</v>
      </c>
      <c r="U1265">
        <f t="shared" si="183"/>
        <v>8</v>
      </c>
      <c r="V1265">
        <f t="shared" si="184"/>
        <v>296</v>
      </c>
      <c r="W1265">
        <f t="shared" si="185"/>
        <v>15</v>
      </c>
    </row>
    <row r="1266" spans="1:23" x14ac:dyDescent="0.2">
      <c r="A1266" t="s">
        <v>2013</v>
      </c>
      <c r="B1266" t="s">
        <v>1762</v>
      </c>
      <c r="C1266">
        <f t="shared" si="186"/>
        <v>10</v>
      </c>
      <c r="D1266">
        <f t="shared" si="187"/>
        <v>289</v>
      </c>
      <c r="E1266">
        <f t="shared" si="188"/>
        <v>228</v>
      </c>
      <c r="S1266" t="s">
        <v>1989</v>
      </c>
      <c r="T1266">
        <v>30</v>
      </c>
      <c r="U1266">
        <f t="shared" si="183"/>
        <v>8</v>
      </c>
      <c r="V1266">
        <f t="shared" si="184"/>
        <v>296</v>
      </c>
      <c r="W1266">
        <f t="shared" si="185"/>
        <v>15</v>
      </c>
    </row>
    <row r="1267" spans="1:23" x14ac:dyDescent="0.2">
      <c r="A1267" t="s">
        <v>2013</v>
      </c>
      <c r="B1267" t="s">
        <v>1762</v>
      </c>
      <c r="C1267">
        <f t="shared" si="186"/>
        <v>10</v>
      </c>
      <c r="D1267">
        <f t="shared" si="187"/>
        <v>289</v>
      </c>
      <c r="E1267">
        <f t="shared" si="188"/>
        <v>228</v>
      </c>
      <c r="S1267" t="s">
        <v>1989</v>
      </c>
      <c r="T1267">
        <v>31</v>
      </c>
      <c r="U1267">
        <f t="shared" si="183"/>
        <v>8</v>
      </c>
      <c r="V1267">
        <f t="shared" si="184"/>
        <v>297</v>
      </c>
      <c r="W1267">
        <f t="shared" si="185"/>
        <v>16</v>
      </c>
    </row>
    <row r="1268" spans="1:23" x14ac:dyDescent="0.2">
      <c r="A1268" t="s">
        <v>2013</v>
      </c>
      <c r="B1268" t="s">
        <v>1764</v>
      </c>
      <c r="C1268">
        <f t="shared" si="186"/>
        <v>10</v>
      </c>
      <c r="D1268">
        <f t="shared" si="187"/>
        <v>290</v>
      </c>
      <c r="E1268">
        <f t="shared" si="188"/>
        <v>229</v>
      </c>
      <c r="S1268" t="s">
        <v>1989</v>
      </c>
      <c r="T1268">
        <v>31</v>
      </c>
      <c r="U1268">
        <f t="shared" si="183"/>
        <v>8</v>
      </c>
      <c r="V1268">
        <f t="shared" si="184"/>
        <v>297</v>
      </c>
      <c r="W1268">
        <f t="shared" si="185"/>
        <v>16</v>
      </c>
    </row>
    <row r="1269" spans="1:23" x14ac:dyDescent="0.2">
      <c r="A1269" t="s">
        <v>2013</v>
      </c>
      <c r="B1269" t="s">
        <v>1764</v>
      </c>
      <c r="C1269">
        <f t="shared" si="186"/>
        <v>10</v>
      </c>
      <c r="D1269">
        <f t="shared" si="187"/>
        <v>290</v>
      </c>
      <c r="E1269">
        <f t="shared" si="188"/>
        <v>229</v>
      </c>
      <c r="S1269" t="s">
        <v>1989</v>
      </c>
      <c r="T1269">
        <v>32</v>
      </c>
      <c r="U1269">
        <f t="shared" si="183"/>
        <v>8</v>
      </c>
      <c r="V1269">
        <f t="shared" si="184"/>
        <v>298</v>
      </c>
      <c r="W1269">
        <f t="shared" si="185"/>
        <v>17</v>
      </c>
    </row>
    <row r="1270" spans="1:23" x14ac:dyDescent="0.2">
      <c r="A1270" t="s">
        <v>2013</v>
      </c>
      <c r="B1270" t="s">
        <v>1764</v>
      </c>
      <c r="C1270">
        <f t="shared" si="186"/>
        <v>10</v>
      </c>
      <c r="D1270">
        <f t="shared" si="187"/>
        <v>290</v>
      </c>
      <c r="E1270">
        <f t="shared" si="188"/>
        <v>229</v>
      </c>
      <c r="S1270" t="s">
        <v>1989</v>
      </c>
      <c r="T1270">
        <v>32</v>
      </c>
      <c r="U1270">
        <f t="shared" si="183"/>
        <v>8</v>
      </c>
      <c r="V1270">
        <f t="shared" si="184"/>
        <v>298</v>
      </c>
      <c r="W1270">
        <f t="shared" si="185"/>
        <v>17</v>
      </c>
    </row>
    <row r="1271" spans="1:23" x14ac:dyDescent="0.2">
      <c r="A1271" t="s">
        <v>2013</v>
      </c>
      <c r="B1271" t="s">
        <v>1764</v>
      </c>
      <c r="C1271">
        <f t="shared" si="186"/>
        <v>10</v>
      </c>
      <c r="D1271">
        <f t="shared" si="187"/>
        <v>290</v>
      </c>
      <c r="E1271">
        <f t="shared" si="188"/>
        <v>229</v>
      </c>
      <c r="S1271" t="s">
        <v>1989</v>
      </c>
      <c r="T1271">
        <v>34</v>
      </c>
      <c r="U1271">
        <f t="shared" si="183"/>
        <v>8</v>
      </c>
      <c r="V1271">
        <f t="shared" si="184"/>
        <v>299</v>
      </c>
      <c r="W1271">
        <f t="shared" si="185"/>
        <v>18</v>
      </c>
    </row>
    <row r="1272" spans="1:23" x14ac:dyDescent="0.2">
      <c r="A1272" t="s">
        <v>2013</v>
      </c>
      <c r="B1272" t="s">
        <v>1764</v>
      </c>
      <c r="C1272">
        <f t="shared" si="186"/>
        <v>10</v>
      </c>
      <c r="D1272">
        <f t="shared" si="187"/>
        <v>290</v>
      </c>
      <c r="E1272">
        <f t="shared" si="188"/>
        <v>229</v>
      </c>
      <c r="S1272" t="s">
        <v>1989</v>
      </c>
      <c r="T1272">
        <v>34</v>
      </c>
      <c r="U1272">
        <f t="shared" si="183"/>
        <v>8</v>
      </c>
      <c r="V1272">
        <f t="shared" si="184"/>
        <v>299</v>
      </c>
      <c r="W1272">
        <f t="shared" si="185"/>
        <v>18</v>
      </c>
    </row>
    <row r="1273" spans="1:23" x14ac:dyDescent="0.2">
      <c r="A1273" t="s">
        <v>2013</v>
      </c>
      <c r="B1273" t="s">
        <v>2611</v>
      </c>
      <c r="C1273">
        <f t="shared" si="186"/>
        <v>10</v>
      </c>
      <c r="D1273">
        <f t="shared" si="187"/>
        <v>291</v>
      </c>
      <c r="E1273">
        <f t="shared" si="188"/>
        <v>230</v>
      </c>
      <c r="S1273" t="s">
        <v>1989</v>
      </c>
      <c r="T1273">
        <v>34</v>
      </c>
      <c r="U1273">
        <f t="shared" si="183"/>
        <v>8</v>
      </c>
      <c r="V1273">
        <f t="shared" si="184"/>
        <v>299</v>
      </c>
      <c r="W1273">
        <f t="shared" si="185"/>
        <v>18</v>
      </c>
    </row>
    <row r="1274" spans="1:23" x14ac:dyDescent="0.2">
      <c r="A1274" t="s">
        <v>2013</v>
      </c>
      <c r="B1274" t="s">
        <v>2611</v>
      </c>
      <c r="C1274">
        <f t="shared" si="186"/>
        <v>10</v>
      </c>
      <c r="D1274">
        <f t="shared" si="187"/>
        <v>291</v>
      </c>
      <c r="E1274">
        <f t="shared" si="188"/>
        <v>230</v>
      </c>
      <c r="S1274" t="s">
        <v>1989</v>
      </c>
      <c r="T1274">
        <v>34</v>
      </c>
      <c r="U1274">
        <f t="shared" si="183"/>
        <v>8</v>
      </c>
      <c r="V1274">
        <f t="shared" si="184"/>
        <v>299</v>
      </c>
      <c r="W1274">
        <f t="shared" si="185"/>
        <v>18</v>
      </c>
    </row>
    <row r="1275" spans="1:23" x14ac:dyDescent="0.2">
      <c r="A1275" t="s">
        <v>2013</v>
      </c>
      <c r="B1275" t="s">
        <v>2611</v>
      </c>
      <c r="C1275">
        <f t="shared" si="186"/>
        <v>10</v>
      </c>
      <c r="D1275">
        <f t="shared" si="187"/>
        <v>291</v>
      </c>
      <c r="E1275">
        <f t="shared" si="188"/>
        <v>230</v>
      </c>
      <c r="S1275" t="s">
        <v>1989</v>
      </c>
      <c r="T1275">
        <v>36</v>
      </c>
      <c r="U1275">
        <f t="shared" si="183"/>
        <v>8</v>
      </c>
      <c r="V1275">
        <f t="shared" si="184"/>
        <v>300</v>
      </c>
      <c r="W1275">
        <f t="shared" si="185"/>
        <v>19</v>
      </c>
    </row>
    <row r="1276" spans="1:23" x14ac:dyDescent="0.2">
      <c r="A1276" t="s">
        <v>2013</v>
      </c>
      <c r="B1276" t="s">
        <v>2611</v>
      </c>
      <c r="C1276">
        <f t="shared" si="186"/>
        <v>10</v>
      </c>
      <c r="D1276">
        <f t="shared" si="187"/>
        <v>291</v>
      </c>
      <c r="E1276">
        <f t="shared" si="188"/>
        <v>230</v>
      </c>
      <c r="S1276" t="s">
        <v>1486</v>
      </c>
      <c r="T1276" t="s">
        <v>1493</v>
      </c>
      <c r="U1276">
        <f t="shared" si="183"/>
        <v>9</v>
      </c>
      <c r="V1276">
        <f t="shared" si="184"/>
        <v>301</v>
      </c>
      <c r="W1276">
        <f t="shared" si="185"/>
        <v>1</v>
      </c>
    </row>
    <row r="1277" spans="1:23" x14ac:dyDescent="0.2">
      <c r="A1277" t="s">
        <v>2013</v>
      </c>
      <c r="B1277" t="s">
        <v>2613</v>
      </c>
      <c r="C1277">
        <f t="shared" si="186"/>
        <v>10</v>
      </c>
      <c r="D1277">
        <f t="shared" si="187"/>
        <v>292</v>
      </c>
      <c r="E1277">
        <f t="shared" si="188"/>
        <v>231</v>
      </c>
      <c r="S1277" t="s">
        <v>1494</v>
      </c>
      <c r="T1277" t="s">
        <v>1496</v>
      </c>
      <c r="U1277">
        <f t="shared" si="183"/>
        <v>10</v>
      </c>
      <c r="V1277">
        <f t="shared" si="184"/>
        <v>302</v>
      </c>
      <c r="W1277">
        <f t="shared" si="185"/>
        <v>1</v>
      </c>
    </row>
    <row r="1278" spans="1:23" x14ac:dyDescent="0.2">
      <c r="A1278" t="s">
        <v>2013</v>
      </c>
      <c r="B1278" t="s">
        <v>2613</v>
      </c>
      <c r="C1278">
        <f t="shared" si="186"/>
        <v>10</v>
      </c>
      <c r="D1278">
        <f t="shared" si="187"/>
        <v>292</v>
      </c>
      <c r="E1278">
        <f t="shared" si="188"/>
        <v>231</v>
      </c>
      <c r="S1278" t="s">
        <v>1494</v>
      </c>
      <c r="T1278" t="s">
        <v>1496</v>
      </c>
      <c r="U1278">
        <f t="shared" si="183"/>
        <v>10</v>
      </c>
      <c r="V1278">
        <f t="shared" si="184"/>
        <v>302</v>
      </c>
      <c r="W1278">
        <f t="shared" si="185"/>
        <v>1</v>
      </c>
    </row>
    <row r="1279" spans="1:23" x14ac:dyDescent="0.2">
      <c r="A1279" t="s">
        <v>2013</v>
      </c>
      <c r="B1279" t="s">
        <v>2613</v>
      </c>
      <c r="C1279">
        <f t="shared" si="186"/>
        <v>10</v>
      </c>
      <c r="D1279">
        <f t="shared" si="187"/>
        <v>292</v>
      </c>
      <c r="E1279">
        <f t="shared" si="188"/>
        <v>231</v>
      </c>
      <c r="S1279" t="s">
        <v>1494</v>
      </c>
      <c r="T1279" t="s">
        <v>1496</v>
      </c>
      <c r="U1279">
        <f t="shared" si="183"/>
        <v>10</v>
      </c>
      <c r="V1279">
        <f t="shared" si="184"/>
        <v>302</v>
      </c>
      <c r="W1279">
        <f t="shared" si="185"/>
        <v>1</v>
      </c>
    </row>
    <row r="1280" spans="1:23" x14ac:dyDescent="0.2">
      <c r="A1280" t="s">
        <v>2013</v>
      </c>
      <c r="B1280" t="s">
        <v>2613</v>
      </c>
      <c r="C1280">
        <f t="shared" si="186"/>
        <v>10</v>
      </c>
      <c r="D1280">
        <f t="shared" si="187"/>
        <v>292</v>
      </c>
      <c r="E1280">
        <f t="shared" si="188"/>
        <v>231</v>
      </c>
      <c r="S1280" t="s">
        <v>1494</v>
      </c>
      <c r="T1280" t="s">
        <v>1496</v>
      </c>
      <c r="U1280">
        <f t="shared" si="183"/>
        <v>10</v>
      </c>
      <c r="V1280">
        <f t="shared" si="184"/>
        <v>302</v>
      </c>
      <c r="W1280">
        <f t="shared" si="185"/>
        <v>1</v>
      </c>
    </row>
    <row r="1281" spans="1:23" x14ac:dyDescent="0.2">
      <c r="A1281" t="s">
        <v>2013</v>
      </c>
      <c r="B1281" t="s">
        <v>2613</v>
      </c>
      <c r="C1281">
        <f t="shared" si="186"/>
        <v>10</v>
      </c>
      <c r="D1281">
        <f t="shared" si="187"/>
        <v>292</v>
      </c>
      <c r="E1281">
        <f t="shared" si="188"/>
        <v>231</v>
      </c>
      <c r="S1281" t="s">
        <v>1494</v>
      </c>
      <c r="T1281" t="s">
        <v>1496</v>
      </c>
      <c r="U1281">
        <f t="shared" si="183"/>
        <v>10</v>
      </c>
      <c r="V1281">
        <f t="shared" si="184"/>
        <v>302</v>
      </c>
      <c r="W1281">
        <f t="shared" si="185"/>
        <v>1</v>
      </c>
    </row>
    <row r="1282" spans="1:23" x14ac:dyDescent="0.2">
      <c r="A1282" t="s">
        <v>2013</v>
      </c>
      <c r="B1282" t="s">
        <v>2721</v>
      </c>
      <c r="C1282">
        <f t="shared" si="186"/>
        <v>10</v>
      </c>
      <c r="D1282">
        <f t="shared" si="187"/>
        <v>293</v>
      </c>
      <c r="E1282">
        <f t="shared" si="188"/>
        <v>232</v>
      </c>
      <c r="S1282" t="s">
        <v>1494</v>
      </c>
      <c r="T1282" t="s">
        <v>1496</v>
      </c>
      <c r="U1282">
        <f t="shared" si="183"/>
        <v>10</v>
      </c>
      <c r="V1282">
        <f t="shared" si="184"/>
        <v>302</v>
      </c>
      <c r="W1282">
        <f t="shared" si="185"/>
        <v>1</v>
      </c>
    </row>
    <row r="1283" spans="1:23" x14ac:dyDescent="0.2">
      <c r="A1283" t="s">
        <v>2013</v>
      </c>
      <c r="B1283" t="s">
        <v>2721</v>
      </c>
      <c r="C1283">
        <f t="shared" si="186"/>
        <v>10</v>
      </c>
      <c r="D1283">
        <f t="shared" si="187"/>
        <v>293</v>
      </c>
      <c r="E1283">
        <f t="shared" si="188"/>
        <v>232</v>
      </c>
      <c r="S1283" t="s">
        <v>1494</v>
      </c>
      <c r="T1283" t="s">
        <v>1496</v>
      </c>
      <c r="U1283">
        <f t="shared" si="183"/>
        <v>10</v>
      </c>
      <c r="V1283">
        <f t="shared" si="184"/>
        <v>302</v>
      </c>
      <c r="W1283">
        <f t="shared" si="185"/>
        <v>1</v>
      </c>
    </row>
    <row r="1284" spans="1:23" x14ac:dyDescent="0.2">
      <c r="A1284" t="s">
        <v>2013</v>
      </c>
      <c r="B1284" t="s">
        <v>2721</v>
      </c>
      <c r="C1284">
        <f t="shared" si="186"/>
        <v>10</v>
      </c>
      <c r="D1284">
        <f t="shared" si="187"/>
        <v>293</v>
      </c>
      <c r="E1284">
        <f t="shared" si="188"/>
        <v>232</v>
      </c>
      <c r="S1284" t="s">
        <v>1494</v>
      </c>
      <c r="T1284" t="s">
        <v>1496</v>
      </c>
      <c r="U1284">
        <f t="shared" ref="U1284:U1347" si="189">IF(S1284=S1283,U1283,U1283+1)</f>
        <v>10</v>
      </c>
      <c r="V1284">
        <f t="shared" ref="V1284:V1347" si="190">IF(T1284=T1283,V1283,V1283+1)</f>
        <v>302</v>
      </c>
      <c r="W1284">
        <f t="shared" ref="W1284:W1347" si="191">IF(S1284=S1283,IF(T1284=T1283,W1283,W1283+1),1)</f>
        <v>1</v>
      </c>
    </row>
    <row r="1285" spans="1:23" x14ac:dyDescent="0.2">
      <c r="A1285" t="s">
        <v>2013</v>
      </c>
      <c r="B1285" t="s">
        <v>2721</v>
      </c>
      <c r="C1285">
        <f t="shared" ref="C1285:C1348" si="192">IF(A1285=A1284,C1284,C1284+1)</f>
        <v>10</v>
      </c>
      <c r="D1285">
        <f t="shared" ref="D1285:D1348" si="193">IF(B1285=B1284,D1284,D1284+1)</f>
        <v>293</v>
      </c>
      <c r="E1285">
        <f t="shared" ref="E1285:E1348" si="194">IF(A1285=A1284,IF(B1285=B1284,E1284,E1284+1),1)</f>
        <v>232</v>
      </c>
      <c r="S1285" t="s">
        <v>1494</v>
      </c>
      <c r="T1285" t="s">
        <v>1496</v>
      </c>
      <c r="U1285">
        <f t="shared" si="189"/>
        <v>10</v>
      </c>
      <c r="V1285">
        <f t="shared" si="190"/>
        <v>302</v>
      </c>
      <c r="W1285">
        <f t="shared" si="191"/>
        <v>1</v>
      </c>
    </row>
    <row r="1286" spans="1:23" x14ac:dyDescent="0.2">
      <c r="A1286" t="s">
        <v>2013</v>
      </c>
      <c r="B1286" t="s">
        <v>2721</v>
      </c>
      <c r="C1286">
        <f t="shared" si="192"/>
        <v>10</v>
      </c>
      <c r="D1286">
        <f t="shared" si="193"/>
        <v>293</v>
      </c>
      <c r="E1286">
        <f t="shared" si="194"/>
        <v>232</v>
      </c>
      <c r="S1286" t="s">
        <v>1494</v>
      </c>
      <c r="T1286" t="s">
        <v>1496</v>
      </c>
      <c r="U1286">
        <f t="shared" si="189"/>
        <v>10</v>
      </c>
      <c r="V1286">
        <f t="shared" si="190"/>
        <v>302</v>
      </c>
      <c r="W1286">
        <f t="shared" si="191"/>
        <v>1</v>
      </c>
    </row>
    <row r="1287" spans="1:23" x14ac:dyDescent="0.2">
      <c r="A1287" t="s">
        <v>2151</v>
      </c>
      <c r="B1287" t="s">
        <v>2152</v>
      </c>
      <c r="C1287">
        <f t="shared" si="192"/>
        <v>11</v>
      </c>
      <c r="D1287">
        <f t="shared" si="193"/>
        <v>294</v>
      </c>
      <c r="E1287">
        <f t="shared" si="194"/>
        <v>1</v>
      </c>
      <c r="S1287" t="s">
        <v>1494</v>
      </c>
      <c r="T1287" t="s">
        <v>1496</v>
      </c>
      <c r="U1287">
        <f t="shared" si="189"/>
        <v>10</v>
      </c>
      <c r="V1287">
        <f t="shared" si="190"/>
        <v>302</v>
      </c>
      <c r="W1287">
        <f t="shared" si="191"/>
        <v>1</v>
      </c>
    </row>
    <row r="1288" spans="1:23" x14ac:dyDescent="0.2">
      <c r="A1288" t="s">
        <v>2151</v>
      </c>
      <c r="B1288" t="s">
        <v>2152</v>
      </c>
      <c r="C1288">
        <f t="shared" si="192"/>
        <v>11</v>
      </c>
      <c r="D1288">
        <f t="shared" si="193"/>
        <v>294</v>
      </c>
      <c r="E1288">
        <f t="shared" si="194"/>
        <v>1</v>
      </c>
      <c r="S1288" t="s">
        <v>1494</v>
      </c>
      <c r="T1288" t="s">
        <v>1496</v>
      </c>
      <c r="U1288">
        <f t="shared" si="189"/>
        <v>10</v>
      </c>
      <c r="V1288">
        <f t="shared" si="190"/>
        <v>302</v>
      </c>
      <c r="W1288">
        <f t="shared" si="191"/>
        <v>1</v>
      </c>
    </row>
    <row r="1289" spans="1:23" x14ac:dyDescent="0.2">
      <c r="A1289" t="s">
        <v>2151</v>
      </c>
      <c r="B1289" t="s">
        <v>2152</v>
      </c>
      <c r="C1289">
        <f t="shared" si="192"/>
        <v>11</v>
      </c>
      <c r="D1289">
        <f t="shared" si="193"/>
        <v>294</v>
      </c>
      <c r="E1289">
        <f t="shared" si="194"/>
        <v>1</v>
      </c>
      <c r="S1289" t="s">
        <v>1494</v>
      </c>
      <c r="T1289" t="s">
        <v>1496</v>
      </c>
      <c r="U1289">
        <f t="shared" si="189"/>
        <v>10</v>
      </c>
      <c r="V1289">
        <f t="shared" si="190"/>
        <v>302</v>
      </c>
      <c r="W1289">
        <f t="shared" si="191"/>
        <v>1</v>
      </c>
    </row>
    <row r="1290" spans="1:23" x14ac:dyDescent="0.2">
      <c r="A1290" t="s">
        <v>2151</v>
      </c>
      <c r="B1290" t="s">
        <v>2152</v>
      </c>
      <c r="C1290">
        <f t="shared" si="192"/>
        <v>11</v>
      </c>
      <c r="D1290">
        <f t="shared" si="193"/>
        <v>294</v>
      </c>
      <c r="E1290">
        <f t="shared" si="194"/>
        <v>1</v>
      </c>
      <c r="S1290" t="s">
        <v>1494</v>
      </c>
      <c r="T1290" t="s">
        <v>1496</v>
      </c>
      <c r="U1290">
        <f t="shared" si="189"/>
        <v>10</v>
      </c>
      <c r="V1290">
        <f t="shared" si="190"/>
        <v>302</v>
      </c>
      <c r="W1290">
        <f t="shared" si="191"/>
        <v>1</v>
      </c>
    </row>
    <row r="1291" spans="1:23" x14ac:dyDescent="0.2">
      <c r="A1291" t="s">
        <v>2151</v>
      </c>
      <c r="B1291" t="s">
        <v>2152</v>
      </c>
      <c r="C1291">
        <f t="shared" si="192"/>
        <v>11</v>
      </c>
      <c r="D1291">
        <f t="shared" si="193"/>
        <v>294</v>
      </c>
      <c r="E1291">
        <f t="shared" si="194"/>
        <v>1</v>
      </c>
      <c r="S1291" t="s">
        <v>1494</v>
      </c>
      <c r="T1291" t="s">
        <v>1496</v>
      </c>
      <c r="U1291">
        <f t="shared" si="189"/>
        <v>10</v>
      </c>
      <c r="V1291">
        <f t="shared" si="190"/>
        <v>302</v>
      </c>
      <c r="W1291">
        <f t="shared" si="191"/>
        <v>1</v>
      </c>
    </row>
    <row r="1292" spans="1:23" x14ac:dyDescent="0.2">
      <c r="A1292" t="s">
        <v>2151</v>
      </c>
      <c r="B1292" t="s">
        <v>900</v>
      </c>
      <c r="C1292">
        <f t="shared" si="192"/>
        <v>11</v>
      </c>
      <c r="D1292">
        <f t="shared" si="193"/>
        <v>295</v>
      </c>
      <c r="E1292">
        <f t="shared" si="194"/>
        <v>2</v>
      </c>
      <c r="S1292" t="s">
        <v>1494</v>
      </c>
      <c r="T1292" t="s">
        <v>1496</v>
      </c>
      <c r="U1292">
        <f t="shared" si="189"/>
        <v>10</v>
      </c>
      <c r="V1292">
        <f t="shared" si="190"/>
        <v>302</v>
      </c>
      <c r="W1292">
        <f t="shared" si="191"/>
        <v>1</v>
      </c>
    </row>
    <row r="1293" spans="1:23" x14ac:dyDescent="0.2">
      <c r="A1293" t="s">
        <v>2151</v>
      </c>
      <c r="B1293" t="s">
        <v>900</v>
      </c>
      <c r="C1293">
        <f t="shared" si="192"/>
        <v>11</v>
      </c>
      <c r="D1293">
        <f t="shared" si="193"/>
        <v>295</v>
      </c>
      <c r="E1293">
        <f t="shared" si="194"/>
        <v>2</v>
      </c>
      <c r="S1293" t="s">
        <v>1494</v>
      </c>
      <c r="T1293" t="s">
        <v>1496</v>
      </c>
      <c r="U1293">
        <f t="shared" si="189"/>
        <v>10</v>
      </c>
      <c r="V1293">
        <f t="shared" si="190"/>
        <v>302</v>
      </c>
      <c r="W1293">
        <f t="shared" si="191"/>
        <v>1</v>
      </c>
    </row>
    <row r="1294" spans="1:23" x14ac:dyDescent="0.2">
      <c r="A1294" t="s">
        <v>2151</v>
      </c>
      <c r="B1294" t="s">
        <v>900</v>
      </c>
      <c r="C1294">
        <f t="shared" si="192"/>
        <v>11</v>
      </c>
      <c r="D1294">
        <f t="shared" si="193"/>
        <v>295</v>
      </c>
      <c r="E1294">
        <f t="shared" si="194"/>
        <v>2</v>
      </c>
      <c r="S1294" t="s">
        <v>1494</v>
      </c>
      <c r="T1294" t="s">
        <v>1496</v>
      </c>
      <c r="U1294">
        <f t="shared" si="189"/>
        <v>10</v>
      </c>
      <c r="V1294">
        <f t="shared" si="190"/>
        <v>302</v>
      </c>
      <c r="W1294">
        <f t="shared" si="191"/>
        <v>1</v>
      </c>
    </row>
    <row r="1295" spans="1:23" x14ac:dyDescent="0.2">
      <c r="A1295" t="s">
        <v>1707</v>
      </c>
      <c r="B1295" t="s">
        <v>1708</v>
      </c>
      <c r="C1295">
        <f t="shared" si="192"/>
        <v>12</v>
      </c>
      <c r="D1295">
        <f t="shared" si="193"/>
        <v>296</v>
      </c>
      <c r="E1295">
        <f t="shared" si="194"/>
        <v>1</v>
      </c>
      <c r="S1295" t="s">
        <v>1494</v>
      </c>
      <c r="T1295" t="s">
        <v>1496</v>
      </c>
      <c r="U1295">
        <f t="shared" si="189"/>
        <v>10</v>
      </c>
      <c r="V1295">
        <f t="shared" si="190"/>
        <v>302</v>
      </c>
      <c r="W1295">
        <f t="shared" si="191"/>
        <v>1</v>
      </c>
    </row>
    <row r="1296" spans="1:23" x14ac:dyDescent="0.2">
      <c r="A1296" t="s">
        <v>1707</v>
      </c>
      <c r="B1296" t="s">
        <v>1708</v>
      </c>
      <c r="C1296">
        <f t="shared" si="192"/>
        <v>12</v>
      </c>
      <c r="D1296">
        <f t="shared" si="193"/>
        <v>296</v>
      </c>
      <c r="E1296">
        <f t="shared" si="194"/>
        <v>1</v>
      </c>
      <c r="S1296" t="s">
        <v>1494</v>
      </c>
      <c r="T1296" t="s">
        <v>1496</v>
      </c>
      <c r="U1296">
        <f t="shared" si="189"/>
        <v>10</v>
      </c>
      <c r="V1296">
        <f t="shared" si="190"/>
        <v>302</v>
      </c>
      <c r="W1296">
        <f t="shared" si="191"/>
        <v>1</v>
      </c>
    </row>
    <row r="1297" spans="1:23" x14ac:dyDescent="0.2">
      <c r="A1297" t="s">
        <v>1707</v>
      </c>
      <c r="B1297" t="s">
        <v>1708</v>
      </c>
      <c r="C1297">
        <f t="shared" si="192"/>
        <v>12</v>
      </c>
      <c r="D1297">
        <f t="shared" si="193"/>
        <v>296</v>
      </c>
      <c r="E1297">
        <f t="shared" si="194"/>
        <v>1</v>
      </c>
      <c r="S1297" t="s">
        <v>1494</v>
      </c>
      <c r="T1297" t="s">
        <v>1502</v>
      </c>
      <c r="U1297">
        <f t="shared" si="189"/>
        <v>10</v>
      </c>
      <c r="V1297">
        <f t="shared" si="190"/>
        <v>303</v>
      </c>
      <c r="W1297">
        <f t="shared" si="191"/>
        <v>2</v>
      </c>
    </row>
    <row r="1298" spans="1:23" x14ac:dyDescent="0.2">
      <c r="A1298" t="s">
        <v>1707</v>
      </c>
      <c r="B1298" t="s">
        <v>1711</v>
      </c>
      <c r="C1298">
        <f t="shared" si="192"/>
        <v>12</v>
      </c>
      <c r="D1298">
        <f t="shared" si="193"/>
        <v>297</v>
      </c>
      <c r="E1298">
        <f t="shared" si="194"/>
        <v>2</v>
      </c>
      <c r="S1298" t="s">
        <v>1494</v>
      </c>
      <c r="T1298" t="s">
        <v>1502</v>
      </c>
      <c r="U1298">
        <f t="shared" si="189"/>
        <v>10</v>
      </c>
      <c r="V1298">
        <f t="shared" si="190"/>
        <v>303</v>
      </c>
      <c r="W1298">
        <f t="shared" si="191"/>
        <v>2</v>
      </c>
    </row>
    <row r="1299" spans="1:23" x14ac:dyDescent="0.2">
      <c r="A1299" t="s">
        <v>1707</v>
      </c>
      <c r="B1299" t="s">
        <v>1711</v>
      </c>
      <c r="C1299">
        <f t="shared" si="192"/>
        <v>12</v>
      </c>
      <c r="D1299">
        <f t="shared" si="193"/>
        <v>297</v>
      </c>
      <c r="E1299">
        <f t="shared" si="194"/>
        <v>2</v>
      </c>
      <c r="S1299" t="s">
        <v>1494</v>
      </c>
      <c r="T1299" t="s">
        <v>1502</v>
      </c>
      <c r="U1299">
        <f t="shared" si="189"/>
        <v>10</v>
      </c>
      <c r="V1299">
        <f t="shared" si="190"/>
        <v>303</v>
      </c>
      <c r="W1299">
        <f t="shared" si="191"/>
        <v>2</v>
      </c>
    </row>
    <row r="1300" spans="1:23" x14ac:dyDescent="0.2">
      <c r="A1300" t="s">
        <v>1707</v>
      </c>
      <c r="B1300" t="s">
        <v>1711</v>
      </c>
      <c r="C1300">
        <f t="shared" si="192"/>
        <v>12</v>
      </c>
      <c r="D1300">
        <f t="shared" si="193"/>
        <v>297</v>
      </c>
      <c r="E1300">
        <f t="shared" si="194"/>
        <v>2</v>
      </c>
      <c r="S1300" t="s">
        <v>1494</v>
      </c>
      <c r="T1300" t="s">
        <v>1502</v>
      </c>
      <c r="U1300">
        <f t="shared" si="189"/>
        <v>10</v>
      </c>
      <c r="V1300">
        <f t="shared" si="190"/>
        <v>303</v>
      </c>
      <c r="W1300">
        <f t="shared" si="191"/>
        <v>2</v>
      </c>
    </row>
    <row r="1301" spans="1:23" x14ac:dyDescent="0.2">
      <c r="A1301" t="s">
        <v>1707</v>
      </c>
      <c r="B1301" t="s">
        <v>1711</v>
      </c>
      <c r="C1301">
        <f t="shared" si="192"/>
        <v>12</v>
      </c>
      <c r="D1301">
        <f t="shared" si="193"/>
        <v>297</v>
      </c>
      <c r="E1301">
        <f t="shared" si="194"/>
        <v>2</v>
      </c>
      <c r="S1301" t="s">
        <v>1494</v>
      </c>
      <c r="T1301" t="s">
        <v>1502</v>
      </c>
      <c r="U1301">
        <f t="shared" si="189"/>
        <v>10</v>
      </c>
      <c r="V1301">
        <f t="shared" si="190"/>
        <v>303</v>
      </c>
      <c r="W1301">
        <f t="shared" si="191"/>
        <v>2</v>
      </c>
    </row>
    <row r="1302" spans="1:23" x14ac:dyDescent="0.2">
      <c r="A1302" t="s">
        <v>1707</v>
      </c>
      <c r="B1302" t="s">
        <v>1711</v>
      </c>
      <c r="C1302">
        <f t="shared" si="192"/>
        <v>12</v>
      </c>
      <c r="D1302">
        <f t="shared" si="193"/>
        <v>297</v>
      </c>
      <c r="E1302">
        <f t="shared" si="194"/>
        <v>2</v>
      </c>
      <c r="S1302" t="s">
        <v>1494</v>
      </c>
      <c r="T1302" t="s">
        <v>1502</v>
      </c>
      <c r="U1302">
        <f t="shared" si="189"/>
        <v>10</v>
      </c>
      <c r="V1302">
        <f t="shared" si="190"/>
        <v>303</v>
      </c>
      <c r="W1302">
        <f t="shared" si="191"/>
        <v>2</v>
      </c>
    </row>
    <row r="1303" spans="1:23" x14ac:dyDescent="0.2">
      <c r="A1303" t="s">
        <v>1707</v>
      </c>
      <c r="B1303" t="s">
        <v>1711</v>
      </c>
      <c r="C1303">
        <f t="shared" si="192"/>
        <v>12</v>
      </c>
      <c r="D1303">
        <f t="shared" si="193"/>
        <v>297</v>
      </c>
      <c r="E1303">
        <f t="shared" si="194"/>
        <v>2</v>
      </c>
      <c r="S1303" t="s">
        <v>1494</v>
      </c>
      <c r="T1303" t="s">
        <v>1504</v>
      </c>
      <c r="U1303">
        <f t="shared" si="189"/>
        <v>10</v>
      </c>
      <c r="V1303">
        <f t="shared" si="190"/>
        <v>304</v>
      </c>
      <c r="W1303">
        <f t="shared" si="191"/>
        <v>3</v>
      </c>
    </row>
    <row r="1304" spans="1:23" x14ac:dyDescent="0.2">
      <c r="A1304" t="s">
        <v>2351</v>
      </c>
      <c r="B1304" t="s">
        <v>1869</v>
      </c>
      <c r="C1304">
        <f t="shared" si="192"/>
        <v>13</v>
      </c>
      <c r="D1304">
        <f t="shared" si="193"/>
        <v>298</v>
      </c>
      <c r="E1304">
        <f t="shared" si="194"/>
        <v>1</v>
      </c>
      <c r="S1304" t="s">
        <v>1494</v>
      </c>
      <c r="T1304" t="s">
        <v>1504</v>
      </c>
      <c r="U1304">
        <f t="shared" si="189"/>
        <v>10</v>
      </c>
      <c r="V1304">
        <f t="shared" si="190"/>
        <v>304</v>
      </c>
      <c r="W1304">
        <f t="shared" si="191"/>
        <v>3</v>
      </c>
    </row>
    <row r="1305" spans="1:23" x14ac:dyDescent="0.2">
      <c r="A1305" t="s">
        <v>2351</v>
      </c>
      <c r="B1305" t="s">
        <v>1869</v>
      </c>
      <c r="C1305">
        <f t="shared" si="192"/>
        <v>13</v>
      </c>
      <c r="D1305">
        <f t="shared" si="193"/>
        <v>298</v>
      </c>
      <c r="E1305">
        <f t="shared" si="194"/>
        <v>1</v>
      </c>
      <c r="S1305" t="s">
        <v>1494</v>
      </c>
      <c r="T1305" t="s">
        <v>1504</v>
      </c>
      <c r="U1305">
        <f t="shared" si="189"/>
        <v>10</v>
      </c>
      <c r="V1305">
        <f t="shared" si="190"/>
        <v>304</v>
      </c>
      <c r="W1305">
        <f t="shared" si="191"/>
        <v>3</v>
      </c>
    </row>
    <row r="1306" spans="1:23" x14ac:dyDescent="0.2">
      <c r="A1306" t="s">
        <v>2351</v>
      </c>
      <c r="B1306" t="s">
        <v>1869</v>
      </c>
      <c r="C1306">
        <f t="shared" si="192"/>
        <v>13</v>
      </c>
      <c r="D1306">
        <f t="shared" si="193"/>
        <v>298</v>
      </c>
      <c r="E1306">
        <f t="shared" si="194"/>
        <v>1</v>
      </c>
      <c r="S1306" t="s">
        <v>1494</v>
      </c>
      <c r="T1306" t="s">
        <v>1504</v>
      </c>
      <c r="U1306">
        <f t="shared" si="189"/>
        <v>10</v>
      </c>
      <c r="V1306">
        <f t="shared" si="190"/>
        <v>304</v>
      </c>
      <c r="W1306">
        <f t="shared" si="191"/>
        <v>3</v>
      </c>
    </row>
    <row r="1307" spans="1:23" x14ac:dyDescent="0.2">
      <c r="A1307" t="s">
        <v>2351</v>
      </c>
      <c r="B1307" t="s">
        <v>1960</v>
      </c>
      <c r="C1307">
        <f t="shared" si="192"/>
        <v>13</v>
      </c>
      <c r="D1307">
        <f t="shared" si="193"/>
        <v>299</v>
      </c>
      <c r="E1307">
        <f t="shared" si="194"/>
        <v>2</v>
      </c>
      <c r="S1307" t="s">
        <v>1494</v>
      </c>
      <c r="T1307" t="s">
        <v>1504</v>
      </c>
      <c r="U1307">
        <f t="shared" si="189"/>
        <v>10</v>
      </c>
      <c r="V1307">
        <f t="shared" si="190"/>
        <v>304</v>
      </c>
      <c r="W1307">
        <f t="shared" si="191"/>
        <v>3</v>
      </c>
    </row>
    <row r="1308" spans="1:23" x14ac:dyDescent="0.2">
      <c r="A1308" t="s">
        <v>2351</v>
      </c>
      <c r="B1308" t="s">
        <v>1960</v>
      </c>
      <c r="C1308">
        <f t="shared" si="192"/>
        <v>13</v>
      </c>
      <c r="D1308">
        <f t="shared" si="193"/>
        <v>299</v>
      </c>
      <c r="E1308">
        <f t="shared" si="194"/>
        <v>2</v>
      </c>
      <c r="S1308" t="s">
        <v>1494</v>
      </c>
      <c r="T1308" t="s">
        <v>1504</v>
      </c>
      <c r="U1308">
        <f t="shared" si="189"/>
        <v>10</v>
      </c>
      <c r="V1308">
        <f t="shared" si="190"/>
        <v>304</v>
      </c>
      <c r="W1308">
        <f t="shared" si="191"/>
        <v>3</v>
      </c>
    </row>
    <row r="1309" spans="1:23" x14ac:dyDescent="0.2">
      <c r="A1309" t="s">
        <v>2351</v>
      </c>
      <c r="B1309" t="s">
        <v>1960</v>
      </c>
      <c r="C1309">
        <f t="shared" si="192"/>
        <v>13</v>
      </c>
      <c r="D1309">
        <f t="shared" si="193"/>
        <v>299</v>
      </c>
      <c r="E1309">
        <f t="shared" si="194"/>
        <v>2</v>
      </c>
      <c r="S1309" t="s">
        <v>1494</v>
      </c>
      <c r="T1309" t="s">
        <v>1504</v>
      </c>
      <c r="U1309">
        <f t="shared" si="189"/>
        <v>10</v>
      </c>
      <c r="V1309">
        <f t="shared" si="190"/>
        <v>304</v>
      </c>
      <c r="W1309">
        <f t="shared" si="191"/>
        <v>3</v>
      </c>
    </row>
    <row r="1310" spans="1:23" x14ac:dyDescent="0.2">
      <c r="A1310" t="s">
        <v>2351</v>
      </c>
      <c r="B1310" t="s">
        <v>1960</v>
      </c>
      <c r="C1310">
        <f t="shared" si="192"/>
        <v>13</v>
      </c>
      <c r="D1310">
        <f t="shared" si="193"/>
        <v>299</v>
      </c>
      <c r="E1310">
        <f t="shared" si="194"/>
        <v>2</v>
      </c>
      <c r="S1310" t="s">
        <v>1494</v>
      </c>
      <c r="T1310" t="s">
        <v>1504</v>
      </c>
      <c r="U1310">
        <f t="shared" si="189"/>
        <v>10</v>
      </c>
      <c r="V1310">
        <f t="shared" si="190"/>
        <v>304</v>
      </c>
      <c r="W1310">
        <f t="shared" si="191"/>
        <v>3</v>
      </c>
    </row>
    <row r="1311" spans="1:23" x14ac:dyDescent="0.2">
      <c r="A1311" t="s">
        <v>2351</v>
      </c>
      <c r="B1311" t="s">
        <v>1960</v>
      </c>
      <c r="C1311">
        <f t="shared" si="192"/>
        <v>13</v>
      </c>
      <c r="D1311">
        <f t="shared" si="193"/>
        <v>299</v>
      </c>
      <c r="E1311">
        <f t="shared" si="194"/>
        <v>2</v>
      </c>
      <c r="S1311" t="s">
        <v>1494</v>
      </c>
      <c r="T1311" t="s">
        <v>1504</v>
      </c>
      <c r="U1311">
        <f t="shared" si="189"/>
        <v>10</v>
      </c>
      <c r="V1311">
        <f t="shared" si="190"/>
        <v>304</v>
      </c>
      <c r="W1311">
        <f t="shared" si="191"/>
        <v>3</v>
      </c>
    </row>
    <row r="1312" spans="1:23" x14ac:dyDescent="0.2">
      <c r="A1312" t="s">
        <v>2351</v>
      </c>
      <c r="B1312" t="s">
        <v>1960</v>
      </c>
      <c r="C1312">
        <f t="shared" si="192"/>
        <v>13</v>
      </c>
      <c r="D1312">
        <f t="shared" si="193"/>
        <v>299</v>
      </c>
      <c r="E1312">
        <f t="shared" si="194"/>
        <v>2</v>
      </c>
      <c r="S1312" t="s">
        <v>1494</v>
      </c>
      <c r="T1312" t="s">
        <v>774</v>
      </c>
      <c r="U1312">
        <f t="shared" si="189"/>
        <v>10</v>
      </c>
      <c r="V1312">
        <f t="shared" si="190"/>
        <v>305</v>
      </c>
      <c r="W1312">
        <f t="shared" si="191"/>
        <v>4</v>
      </c>
    </row>
    <row r="1313" spans="1:23" x14ac:dyDescent="0.2">
      <c r="A1313" t="s">
        <v>2351</v>
      </c>
      <c r="B1313" t="s">
        <v>1960</v>
      </c>
      <c r="C1313">
        <f t="shared" si="192"/>
        <v>13</v>
      </c>
      <c r="D1313">
        <f t="shared" si="193"/>
        <v>299</v>
      </c>
      <c r="E1313">
        <f t="shared" si="194"/>
        <v>2</v>
      </c>
      <c r="S1313" t="s">
        <v>1494</v>
      </c>
      <c r="T1313" t="s">
        <v>774</v>
      </c>
      <c r="U1313">
        <f t="shared" si="189"/>
        <v>10</v>
      </c>
      <c r="V1313">
        <f t="shared" si="190"/>
        <v>305</v>
      </c>
      <c r="W1313">
        <f t="shared" si="191"/>
        <v>4</v>
      </c>
    </row>
    <row r="1314" spans="1:23" x14ac:dyDescent="0.2">
      <c r="A1314" t="s">
        <v>2351</v>
      </c>
      <c r="B1314" t="s">
        <v>1960</v>
      </c>
      <c r="C1314">
        <f t="shared" si="192"/>
        <v>13</v>
      </c>
      <c r="D1314">
        <f t="shared" si="193"/>
        <v>299</v>
      </c>
      <c r="E1314">
        <f t="shared" si="194"/>
        <v>2</v>
      </c>
      <c r="S1314" t="s">
        <v>1494</v>
      </c>
      <c r="T1314" t="s">
        <v>774</v>
      </c>
      <c r="U1314">
        <f t="shared" si="189"/>
        <v>10</v>
      </c>
      <c r="V1314">
        <f t="shared" si="190"/>
        <v>305</v>
      </c>
      <c r="W1314">
        <f t="shared" si="191"/>
        <v>4</v>
      </c>
    </row>
    <row r="1315" spans="1:23" x14ac:dyDescent="0.2">
      <c r="A1315" t="s">
        <v>2351</v>
      </c>
      <c r="B1315" t="s">
        <v>1960</v>
      </c>
      <c r="C1315">
        <f t="shared" si="192"/>
        <v>13</v>
      </c>
      <c r="D1315">
        <f t="shared" si="193"/>
        <v>299</v>
      </c>
      <c r="E1315">
        <f t="shared" si="194"/>
        <v>2</v>
      </c>
      <c r="S1315" t="s">
        <v>1494</v>
      </c>
      <c r="T1315" t="s">
        <v>774</v>
      </c>
      <c r="U1315">
        <f t="shared" si="189"/>
        <v>10</v>
      </c>
      <c r="V1315">
        <f t="shared" si="190"/>
        <v>305</v>
      </c>
      <c r="W1315">
        <f t="shared" si="191"/>
        <v>4</v>
      </c>
    </row>
    <row r="1316" spans="1:23" x14ac:dyDescent="0.2">
      <c r="A1316" t="s">
        <v>2351</v>
      </c>
      <c r="B1316" t="s">
        <v>1960</v>
      </c>
      <c r="C1316">
        <f t="shared" si="192"/>
        <v>13</v>
      </c>
      <c r="D1316">
        <f t="shared" si="193"/>
        <v>299</v>
      </c>
      <c r="E1316">
        <f t="shared" si="194"/>
        <v>2</v>
      </c>
      <c r="S1316" t="s">
        <v>1494</v>
      </c>
      <c r="T1316" t="s">
        <v>774</v>
      </c>
      <c r="U1316">
        <f t="shared" si="189"/>
        <v>10</v>
      </c>
      <c r="V1316">
        <f t="shared" si="190"/>
        <v>305</v>
      </c>
      <c r="W1316">
        <f t="shared" si="191"/>
        <v>4</v>
      </c>
    </row>
    <row r="1317" spans="1:23" x14ac:dyDescent="0.2">
      <c r="A1317" t="s">
        <v>2351</v>
      </c>
      <c r="B1317" t="s">
        <v>1960</v>
      </c>
      <c r="C1317">
        <f t="shared" si="192"/>
        <v>13</v>
      </c>
      <c r="D1317">
        <f t="shared" si="193"/>
        <v>299</v>
      </c>
      <c r="E1317">
        <f t="shared" si="194"/>
        <v>2</v>
      </c>
      <c r="S1317" t="s">
        <v>1494</v>
      </c>
      <c r="T1317" t="s">
        <v>774</v>
      </c>
      <c r="U1317">
        <f t="shared" si="189"/>
        <v>10</v>
      </c>
      <c r="V1317">
        <f t="shared" si="190"/>
        <v>305</v>
      </c>
      <c r="W1317">
        <f t="shared" si="191"/>
        <v>4</v>
      </c>
    </row>
    <row r="1318" spans="1:23" x14ac:dyDescent="0.2">
      <c r="A1318" t="s">
        <v>2351</v>
      </c>
      <c r="B1318" t="s">
        <v>1960</v>
      </c>
      <c r="C1318">
        <f t="shared" si="192"/>
        <v>13</v>
      </c>
      <c r="D1318">
        <f t="shared" si="193"/>
        <v>299</v>
      </c>
      <c r="E1318">
        <f t="shared" si="194"/>
        <v>2</v>
      </c>
      <c r="S1318" t="s">
        <v>1494</v>
      </c>
      <c r="T1318" t="s">
        <v>1507</v>
      </c>
      <c r="U1318">
        <f t="shared" si="189"/>
        <v>10</v>
      </c>
      <c r="V1318">
        <f t="shared" si="190"/>
        <v>306</v>
      </c>
      <c r="W1318">
        <f t="shared" si="191"/>
        <v>5</v>
      </c>
    </row>
    <row r="1319" spans="1:23" x14ac:dyDescent="0.2">
      <c r="A1319" t="s">
        <v>2351</v>
      </c>
      <c r="B1319" t="s">
        <v>1963</v>
      </c>
      <c r="C1319">
        <f t="shared" si="192"/>
        <v>13</v>
      </c>
      <c r="D1319">
        <f t="shared" si="193"/>
        <v>300</v>
      </c>
      <c r="E1319">
        <f t="shared" si="194"/>
        <v>3</v>
      </c>
      <c r="S1319" t="s">
        <v>1494</v>
      </c>
      <c r="T1319" t="s">
        <v>1507</v>
      </c>
      <c r="U1319">
        <f t="shared" si="189"/>
        <v>10</v>
      </c>
      <c r="V1319">
        <f t="shared" si="190"/>
        <v>306</v>
      </c>
      <c r="W1319">
        <f t="shared" si="191"/>
        <v>5</v>
      </c>
    </row>
    <row r="1320" spans="1:23" x14ac:dyDescent="0.2">
      <c r="A1320" t="s">
        <v>2351</v>
      </c>
      <c r="B1320" t="s">
        <v>1963</v>
      </c>
      <c r="C1320">
        <f t="shared" si="192"/>
        <v>13</v>
      </c>
      <c r="D1320">
        <f t="shared" si="193"/>
        <v>300</v>
      </c>
      <c r="E1320">
        <f t="shared" si="194"/>
        <v>3</v>
      </c>
      <c r="S1320" t="s">
        <v>1494</v>
      </c>
      <c r="T1320" t="s">
        <v>1507</v>
      </c>
      <c r="U1320">
        <f t="shared" si="189"/>
        <v>10</v>
      </c>
      <c r="V1320">
        <f t="shared" si="190"/>
        <v>306</v>
      </c>
      <c r="W1320">
        <f t="shared" si="191"/>
        <v>5</v>
      </c>
    </row>
    <row r="1321" spans="1:23" x14ac:dyDescent="0.2">
      <c r="A1321" t="s">
        <v>2351</v>
      </c>
      <c r="B1321" t="s">
        <v>1963</v>
      </c>
      <c r="C1321">
        <f t="shared" si="192"/>
        <v>13</v>
      </c>
      <c r="D1321">
        <f t="shared" si="193"/>
        <v>300</v>
      </c>
      <c r="E1321">
        <f t="shared" si="194"/>
        <v>3</v>
      </c>
      <c r="S1321" t="s">
        <v>1494</v>
      </c>
      <c r="T1321" t="s">
        <v>1507</v>
      </c>
      <c r="U1321">
        <f t="shared" si="189"/>
        <v>10</v>
      </c>
      <c r="V1321">
        <f t="shared" si="190"/>
        <v>306</v>
      </c>
      <c r="W1321">
        <f t="shared" si="191"/>
        <v>5</v>
      </c>
    </row>
    <row r="1322" spans="1:23" x14ac:dyDescent="0.2">
      <c r="A1322" t="s">
        <v>2351</v>
      </c>
      <c r="B1322" t="s">
        <v>1963</v>
      </c>
      <c r="C1322">
        <f t="shared" si="192"/>
        <v>13</v>
      </c>
      <c r="D1322">
        <f t="shared" si="193"/>
        <v>300</v>
      </c>
      <c r="E1322">
        <f t="shared" si="194"/>
        <v>3</v>
      </c>
      <c r="S1322" t="s">
        <v>1494</v>
      </c>
      <c r="T1322" t="s">
        <v>1507</v>
      </c>
      <c r="U1322">
        <f t="shared" si="189"/>
        <v>10</v>
      </c>
      <c r="V1322">
        <f t="shared" si="190"/>
        <v>306</v>
      </c>
      <c r="W1322">
        <f t="shared" si="191"/>
        <v>5</v>
      </c>
    </row>
    <row r="1323" spans="1:23" x14ac:dyDescent="0.2">
      <c r="A1323" t="s">
        <v>2351</v>
      </c>
      <c r="B1323" t="s">
        <v>1963</v>
      </c>
      <c r="C1323">
        <f t="shared" si="192"/>
        <v>13</v>
      </c>
      <c r="D1323">
        <f t="shared" si="193"/>
        <v>300</v>
      </c>
      <c r="E1323">
        <f t="shared" si="194"/>
        <v>3</v>
      </c>
      <c r="S1323" t="s">
        <v>1494</v>
      </c>
      <c r="T1323" t="s">
        <v>1507</v>
      </c>
      <c r="U1323">
        <f t="shared" si="189"/>
        <v>10</v>
      </c>
      <c r="V1323">
        <f t="shared" si="190"/>
        <v>306</v>
      </c>
      <c r="W1323">
        <f t="shared" si="191"/>
        <v>5</v>
      </c>
    </row>
    <row r="1324" spans="1:23" x14ac:dyDescent="0.2">
      <c r="A1324" t="s">
        <v>2351</v>
      </c>
      <c r="B1324" t="s">
        <v>1963</v>
      </c>
      <c r="C1324">
        <f t="shared" si="192"/>
        <v>13</v>
      </c>
      <c r="D1324">
        <f t="shared" si="193"/>
        <v>300</v>
      </c>
      <c r="E1324">
        <f t="shared" si="194"/>
        <v>3</v>
      </c>
      <c r="S1324" t="s">
        <v>1494</v>
      </c>
      <c r="T1324" t="s">
        <v>1507</v>
      </c>
      <c r="U1324">
        <f t="shared" si="189"/>
        <v>10</v>
      </c>
      <c r="V1324">
        <f t="shared" si="190"/>
        <v>306</v>
      </c>
      <c r="W1324">
        <f t="shared" si="191"/>
        <v>5</v>
      </c>
    </row>
    <row r="1325" spans="1:23" x14ac:dyDescent="0.2">
      <c r="A1325" t="s">
        <v>2351</v>
      </c>
      <c r="B1325" t="s">
        <v>1965</v>
      </c>
      <c r="C1325">
        <f t="shared" si="192"/>
        <v>13</v>
      </c>
      <c r="D1325">
        <f t="shared" si="193"/>
        <v>301</v>
      </c>
      <c r="E1325">
        <f t="shared" si="194"/>
        <v>4</v>
      </c>
      <c r="S1325" t="s">
        <v>1494</v>
      </c>
      <c r="T1325" t="s">
        <v>1507</v>
      </c>
      <c r="U1325">
        <f t="shared" si="189"/>
        <v>10</v>
      </c>
      <c r="V1325">
        <f t="shared" si="190"/>
        <v>306</v>
      </c>
      <c r="W1325">
        <f t="shared" si="191"/>
        <v>5</v>
      </c>
    </row>
    <row r="1326" spans="1:23" x14ac:dyDescent="0.2">
      <c r="A1326" t="s">
        <v>2351</v>
      </c>
      <c r="B1326" t="s">
        <v>1965</v>
      </c>
      <c r="C1326">
        <f t="shared" si="192"/>
        <v>13</v>
      </c>
      <c r="D1326">
        <f t="shared" si="193"/>
        <v>301</v>
      </c>
      <c r="E1326">
        <f t="shared" si="194"/>
        <v>4</v>
      </c>
      <c r="S1326" t="s">
        <v>1494</v>
      </c>
      <c r="T1326" t="s">
        <v>1507</v>
      </c>
      <c r="U1326">
        <f t="shared" si="189"/>
        <v>10</v>
      </c>
      <c r="V1326">
        <f t="shared" si="190"/>
        <v>306</v>
      </c>
      <c r="W1326">
        <f t="shared" si="191"/>
        <v>5</v>
      </c>
    </row>
    <row r="1327" spans="1:23" x14ac:dyDescent="0.2">
      <c r="A1327" t="s">
        <v>2351</v>
      </c>
      <c r="B1327" t="s">
        <v>1965</v>
      </c>
      <c r="C1327">
        <f t="shared" si="192"/>
        <v>13</v>
      </c>
      <c r="D1327">
        <f t="shared" si="193"/>
        <v>301</v>
      </c>
      <c r="E1327">
        <f t="shared" si="194"/>
        <v>4</v>
      </c>
      <c r="S1327" t="s">
        <v>1494</v>
      </c>
      <c r="T1327" t="s">
        <v>1507</v>
      </c>
      <c r="U1327">
        <f t="shared" si="189"/>
        <v>10</v>
      </c>
      <c r="V1327">
        <f t="shared" si="190"/>
        <v>306</v>
      </c>
      <c r="W1327">
        <f t="shared" si="191"/>
        <v>5</v>
      </c>
    </row>
    <row r="1328" spans="1:23" x14ac:dyDescent="0.2">
      <c r="A1328" t="s">
        <v>2351</v>
      </c>
      <c r="B1328" t="s">
        <v>1965</v>
      </c>
      <c r="C1328">
        <f t="shared" si="192"/>
        <v>13</v>
      </c>
      <c r="D1328">
        <f t="shared" si="193"/>
        <v>301</v>
      </c>
      <c r="E1328">
        <f t="shared" si="194"/>
        <v>4</v>
      </c>
      <c r="S1328" t="s">
        <v>1494</v>
      </c>
      <c r="T1328" t="s">
        <v>1507</v>
      </c>
      <c r="U1328">
        <f t="shared" si="189"/>
        <v>10</v>
      </c>
      <c r="V1328">
        <f t="shared" si="190"/>
        <v>306</v>
      </c>
      <c r="W1328">
        <f t="shared" si="191"/>
        <v>5</v>
      </c>
    </row>
    <row r="1329" spans="1:23" x14ac:dyDescent="0.2">
      <c r="A1329" t="s">
        <v>2351</v>
      </c>
      <c r="B1329" t="s">
        <v>1965</v>
      </c>
      <c r="C1329">
        <f t="shared" si="192"/>
        <v>13</v>
      </c>
      <c r="D1329">
        <f t="shared" si="193"/>
        <v>301</v>
      </c>
      <c r="E1329">
        <f t="shared" si="194"/>
        <v>4</v>
      </c>
      <c r="S1329" t="s">
        <v>1494</v>
      </c>
      <c r="T1329" t="s">
        <v>1507</v>
      </c>
      <c r="U1329">
        <f t="shared" si="189"/>
        <v>10</v>
      </c>
      <c r="V1329">
        <f t="shared" si="190"/>
        <v>306</v>
      </c>
      <c r="W1329">
        <f t="shared" si="191"/>
        <v>5</v>
      </c>
    </row>
    <row r="1330" spans="1:23" x14ac:dyDescent="0.2">
      <c r="A1330" t="s">
        <v>2351</v>
      </c>
      <c r="B1330" t="s">
        <v>1965</v>
      </c>
      <c r="C1330">
        <f t="shared" si="192"/>
        <v>13</v>
      </c>
      <c r="D1330">
        <f t="shared" si="193"/>
        <v>301</v>
      </c>
      <c r="E1330">
        <f t="shared" si="194"/>
        <v>4</v>
      </c>
      <c r="S1330" t="s">
        <v>1494</v>
      </c>
      <c r="T1330" t="s">
        <v>1512</v>
      </c>
      <c r="U1330">
        <f t="shared" si="189"/>
        <v>10</v>
      </c>
      <c r="V1330">
        <f t="shared" si="190"/>
        <v>307</v>
      </c>
      <c r="W1330">
        <f t="shared" si="191"/>
        <v>6</v>
      </c>
    </row>
    <row r="1331" spans="1:23" x14ac:dyDescent="0.2">
      <c r="A1331" t="s">
        <v>2351</v>
      </c>
      <c r="B1331" t="s">
        <v>1965</v>
      </c>
      <c r="C1331">
        <f t="shared" si="192"/>
        <v>13</v>
      </c>
      <c r="D1331">
        <f t="shared" si="193"/>
        <v>301</v>
      </c>
      <c r="E1331">
        <f t="shared" si="194"/>
        <v>4</v>
      </c>
      <c r="S1331" t="s">
        <v>1494</v>
      </c>
      <c r="T1331" t="s">
        <v>1512</v>
      </c>
      <c r="U1331">
        <f t="shared" si="189"/>
        <v>10</v>
      </c>
      <c r="V1331">
        <f t="shared" si="190"/>
        <v>307</v>
      </c>
      <c r="W1331">
        <f t="shared" si="191"/>
        <v>6</v>
      </c>
    </row>
    <row r="1332" spans="1:23" x14ac:dyDescent="0.2">
      <c r="A1332" t="s">
        <v>2351</v>
      </c>
      <c r="B1332" t="s">
        <v>1965</v>
      </c>
      <c r="C1332">
        <f t="shared" si="192"/>
        <v>13</v>
      </c>
      <c r="D1332">
        <f t="shared" si="193"/>
        <v>301</v>
      </c>
      <c r="E1332">
        <f t="shared" si="194"/>
        <v>4</v>
      </c>
      <c r="S1332" t="s">
        <v>1494</v>
      </c>
      <c r="T1332" t="s">
        <v>1512</v>
      </c>
      <c r="U1332">
        <f t="shared" si="189"/>
        <v>10</v>
      </c>
      <c r="V1332">
        <f t="shared" si="190"/>
        <v>307</v>
      </c>
      <c r="W1332">
        <f t="shared" si="191"/>
        <v>6</v>
      </c>
    </row>
    <row r="1333" spans="1:23" x14ac:dyDescent="0.2">
      <c r="A1333" t="s">
        <v>2351</v>
      </c>
      <c r="B1333" t="s">
        <v>1965</v>
      </c>
      <c r="C1333">
        <f t="shared" si="192"/>
        <v>13</v>
      </c>
      <c r="D1333">
        <f t="shared" si="193"/>
        <v>301</v>
      </c>
      <c r="E1333">
        <f t="shared" si="194"/>
        <v>4</v>
      </c>
      <c r="S1333" t="s">
        <v>1494</v>
      </c>
      <c r="T1333" t="s">
        <v>1512</v>
      </c>
      <c r="U1333">
        <f t="shared" si="189"/>
        <v>10</v>
      </c>
      <c r="V1333">
        <f t="shared" si="190"/>
        <v>307</v>
      </c>
      <c r="W1333">
        <f t="shared" si="191"/>
        <v>6</v>
      </c>
    </row>
    <row r="1334" spans="1:23" x14ac:dyDescent="0.2">
      <c r="A1334" t="s">
        <v>2351</v>
      </c>
      <c r="B1334" t="s">
        <v>1965</v>
      </c>
      <c r="C1334">
        <f t="shared" si="192"/>
        <v>13</v>
      </c>
      <c r="D1334">
        <f t="shared" si="193"/>
        <v>301</v>
      </c>
      <c r="E1334">
        <f t="shared" si="194"/>
        <v>4</v>
      </c>
      <c r="S1334" t="s">
        <v>1494</v>
      </c>
      <c r="T1334" t="s">
        <v>1512</v>
      </c>
      <c r="U1334">
        <f t="shared" si="189"/>
        <v>10</v>
      </c>
      <c r="V1334">
        <f t="shared" si="190"/>
        <v>307</v>
      </c>
      <c r="W1334">
        <f t="shared" si="191"/>
        <v>6</v>
      </c>
    </row>
    <row r="1335" spans="1:23" x14ac:dyDescent="0.2">
      <c r="A1335" t="s">
        <v>2351</v>
      </c>
      <c r="B1335" t="s">
        <v>1965</v>
      </c>
      <c r="C1335">
        <f t="shared" si="192"/>
        <v>13</v>
      </c>
      <c r="D1335">
        <f t="shared" si="193"/>
        <v>301</v>
      </c>
      <c r="E1335">
        <f t="shared" si="194"/>
        <v>4</v>
      </c>
      <c r="S1335" t="s">
        <v>1494</v>
      </c>
      <c r="T1335" t="s">
        <v>1512</v>
      </c>
      <c r="U1335">
        <f t="shared" si="189"/>
        <v>10</v>
      </c>
      <c r="V1335">
        <f t="shared" si="190"/>
        <v>307</v>
      </c>
      <c r="W1335">
        <f t="shared" si="191"/>
        <v>6</v>
      </c>
    </row>
    <row r="1336" spans="1:23" x14ac:dyDescent="0.2">
      <c r="A1336" t="s">
        <v>2351</v>
      </c>
      <c r="B1336" t="s">
        <v>1965</v>
      </c>
      <c r="C1336">
        <f t="shared" si="192"/>
        <v>13</v>
      </c>
      <c r="D1336">
        <f t="shared" si="193"/>
        <v>301</v>
      </c>
      <c r="E1336">
        <f t="shared" si="194"/>
        <v>4</v>
      </c>
      <c r="S1336" t="s">
        <v>1494</v>
      </c>
      <c r="T1336" t="s">
        <v>1512</v>
      </c>
      <c r="U1336">
        <f t="shared" si="189"/>
        <v>10</v>
      </c>
      <c r="V1336">
        <f t="shared" si="190"/>
        <v>307</v>
      </c>
      <c r="W1336">
        <f t="shared" si="191"/>
        <v>6</v>
      </c>
    </row>
    <row r="1337" spans="1:23" x14ac:dyDescent="0.2">
      <c r="A1337" t="s">
        <v>2351</v>
      </c>
      <c r="B1337" t="s">
        <v>1965</v>
      </c>
      <c r="C1337">
        <f t="shared" si="192"/>
        <v>13</v>
      </c>
      <c r="D1337">
        <f t="shared" si="193"/>
        <v>301</v>
      </c>
      <c r="E1337">
        <f t="shared" si="194"/>
        <v>4</v>
      </c>
      <c r="S1337" t="s">
        <v>1494</v>
      </c>
      <c r="T1337" t="s">
        <v>1512</v>
      </c>
      <c r="U1337">
        <f t="shared" si="189"/>
        <v>10</v>
      </c>
      <c r="V1337">
        <f t="shared" si="190"/>
        <v>307</v>
      </c>
      <c r="W1337">
        <f t="shared" si="191"/>
        <v>6</v>
      </c>
    </row>
    <row r="1338" spans="1:23" x14ac:dyDescent="0.2">
      <c r="A1338" t="s">
        <v>2351</v>
      </c>
      <c r="B1338" t="s">
        <v>1870</v>
      </c>
      <c r="C1338">
        <f t="shared" si="192"/>
        <v>13</v>
      </c>
      <c r="D1338">
        <f t="shared" si="193"/>
        <v>302</v>
      </c>
      <c r="E1338">
        <f t="shared" si="194"/>
        <v>5</v>
      </c>
      <c r="S1338" t="s">
        <v>1494</v>
      </c>
      <c r="T1338" t="s">
        <v>1512</v>
      </c>
      <c r="U1338">
        <f t="shared" si="189"/>
        <v>10</v>
      </c>
      <c r="V1338">
        <f t="shared" si="190"/>
        <v>307</v>
      </c>
      <c r="W1338">
        <f t="shared" si="191"/>
        <v>6</v>
      </c>
    </row>
    <row r="1339" spans="1:23" x14ac:dyDescent="0.2">
      <c r="A1339" t="s">
        <v>2351</v>
      </c>
      <c r="B1339" t="s">
        <v>1870</v>
      </c>
      <c r="C1339">
        <f t="shared" si="192"/>
        <v>13</v>
      </c>
      <c r="D1339">
        <f t="shared" si="193"/>
        <v>302</v>
      </c>
      <c r="E1339">
        <f t="shared" si="194"/>
        <v>5</v>
      </c>
      <c r="S1339" t="s">
        <v>1494</v>
      </c>
      <c r="T1339" t="s">
        <v>1512</v>
      </c>
      <c r="U1339">
        <f t="shared" si="189"/>
        <v>10</v>
      </c>
      <c r="V1339">
        <f t="shared" si="190"/>
        <v>307</v>
      </c>
      <c r="W1339">
        <f t="shared" si="191"/>
        <v>6</v>
      </c>
    </row>
    <row r="1340" spans="1:23" x14ac:dyDescent="0.2">
      <c r="A1340" t="s">
        <v>2351</v>
      </c>
      <c r="B1340" t="s">
        <v>1870</v>
      </c>
      <c r="C1340">
        <f t="shared" si="192"/>
        <v>13</v>
      </c>
      <c r="D1340">
        <f t="shared" si="193"/>
        <v>302</v>
      </c>
      <c r="E1340">
        <f t="shared" si="194"/>
        <v>5</v>
      </c>
      <c r="S1340" t="s">
        <v>1494</v>
      </c>
      <c r="T1340" t="s">
        <v>1512</v>
      </c>
      <c r="U1340">
        <f t="shared" si="189"/>
        <v>10</v>
      </c>
      <c r="V1340">
        <f t="shared" si="190"/>
        <v>307</v>
      </c>
      <c r="W1340">
        <f t="shared" si="191"/>
        <v>6</v>
      </c>
    </row>
    <row r="1341" spans="1:23" x14ac:dyDescent="0.2">
      <c r="A1341" t="s">
        <v>2351</v>
      </c>
      <c r="B1341" t="s">
        <v>1870</v>
      </c>
      <c r="C1341">
        <f t="shared" si="192"/>
        <v>13</v>
      </c>
      <c r="D1341">
        <f t="shared" si="193"/>
        <v>302</v>
      </c>
      <c r="E1341">
        <f t="shared" si="194"/>
        <v>5</v>
      </c>
      <c r="S1341" t="s">
        <v>1494</v>
      </c>
      <c r="T1341" t="s">
        <v>1512</v>
      </c>
      <c r="U1341">
        <f t="shared" si="189"/>
        <v>10</v>
      </c>
      <c r="V1341">
        <f t="shared" si="190"/>
        <v>307</v>
      </c>
      <c r="W1341">
        <f t="shared" si="191"/>
        <v>6</v>
      </c>
    </row>
    <row r="1342" spans="1:23" x14ac:dyDescent="0.2">
      <c r="A1342" t="s">
        <v>2351</v>
      </c>
      <c r="B1342" t="s">
        <v>1870</v>
      </c>
      <c r="C1342">
        <f t="shared" si="192"/>
        <v>13</v>
      </c>
      <c r="D1342">
        <f t="shared" si="193"/>
        <v>302</v>
      </c>
      <c r="E1342">
        <f t="shared" si="194"/>
        <v>5</v>
      </c>
      <c r="S1342" t="s">
        <v>1494</v>
      </c>
      <c r="T1342" t="s">
        <v>1512</v>
      </c>
      <c r="U1342">
        <f t="shared" si="189"/>
        <v>10</v>
      </c>
      <c r="V1342">
        <f t="shared" si="190"/>
        <v>307</v>
      </c>
      <c r="W1342">
        <f t="shared" si="191"/>
        <v>6</v>
      </c>
    </row>
    <row r="1343" spans="1:23" x14ac:dyDescent="0.2">
      <c r="A1343" t="s">
        <v>2351</v>
      </c>
      <c r="B1343" t="s">
        <v>1870</v>
      </c>
      <c r="C1343">
        <f t="shared" si="192"/>
        <v>13</v>
      </c>
      <c r="D1343">
        <f t="shared" si="193"/>
        <v>302</v>
      </c>
      <c r="E1343">
        <f t="shared" si="194"/>
        <v>5</v>
      </c>
      <c r="S1343" t="s">
        <v>1494</v>
      </c>
      <c r="T1343" t="s">
        <v>1512</v>
      </c>
      <c r="U1343">
        <f t="shared" si="189"/>
        <v>10</v>
      </c>
      <c r="V1343">
        <f t="shared" si="190"/>
        <v>307</v>
      </c>
      <c r="W1343">
        <f t="shared" si="191"/>
        <v>6</v>
      </c>
    </row>
    <row r="1344" spans="1:23" x14ac:dyDescent="0.2">
      <c r="A1344" t="s">
        <v>2351</v>
      </c>
      <c r="B1344" t="s">
        <v>1870</v>
      </c>
      <c r="C1344">
        <f t="shared" si="192"/>
        <v>13</v>
      </c>
      <c r="D1344">
        <f t="shared" si="193"/>
        <v>302</v>
      </c>
      <c r="E1344">
        <f t="shared" si="194"/>
        <v>5</v>
      </c>
      <c r="S1344" t="s">
        <v>1494</v>
      </c>
      <c r="T1344" t="s">
        <v>1512</v>
      </c>
      <c r="U1344">
        <f t="shared" si="189"/>
        <v>10</v>
      </c>
      <c r="V1344">
        <f t="shared" si="190"/>
        <v>307</v>
      </c>
      <c r="W1344">
        <f t="shared" si="191"/>
        <v>6</v>
      </c>
    </row>
    <row r="1345" spans="1:23" x14ac:dyDescent="0.2">
      <c r="A1345" t="s">
        <v>2351</v>
      </c>
      <c r="B1345" t="s">
        <v>1870</v>
      </c>
      <c r="C1345">
        <f t="shared" si="192"/>
        <v>13</v>
      </c>
      <c r="D1345">
        <f t="shared" si="193"/>
        <v>302</v>
      </c>
      <c r="E1345">
        <f t="shared" si="194"/>
        <v>5</v>
      </c>
      <c r="S1345" t="s">
        <v>1494</v>
      </c>
      <c r="T1345" t="s">
        <v>1512</v>
      </c>
      <c r="U1345">
        <f t="shared" si="189"/>
        <v>10</v>
      </c>
      <c r="V1345">
        <f t="shared" si="190"/>
        <v>307</v>
      </c>
      <c r="W1345">
        <f t="shared" si="191"/>
        <v>6</v>
      </c>
    </row>
    <row r="1346" spans="1:23" x14ac:dyDescent="0.2">
      <c r="A1346" t="s">
        <v>2351</v>
      </c>
      <c r="B1346" t="s">
        <v>1870</v>
      </c>
      <c r="C1346">
        <f t="shared" si="192"/>
        <v>13</v>
      </c>
      <c r="D1346">
        <f t="shared" si="193"/>
        <v>302</v>
      </c>
      <c r="E1346">
        <f t="shared" si="194"/>
        <v>5</v>
      </c>
      <c r="S1346" t="s">
        <v>1494</v>
      </c>
      <c r="T1346" t="s">
        <v>1512</v>
      </c>
      <c r="U1346">
        <f t="shared" si="189"/>
        <v>10</v>
      </c>
      <c r="V1346">
        <f t="shared" si="190"/>
        <v>307</v>
      </c>
      <c r="W1346">
        <f t="shared" si="191"/>
        <v>6</v>
      </c>
    </row>
    <row r="1347" spans="1:23" x14ac:dyDescent="0.2">
      <c r="A1347" t="s">
        <v>2351</v>
      </c>
      <c r="B1347" t="s">
        <v>1870</v>
      </c>
      <c r="C1347">
        <f t="shared" si="192"/>
        <v>13</v>
      </c>
      <c r="D1347">
        <f t="shared" si="193"/>
        <v>302</v>
      </c>
      <c r="E1347">
        <f t="shared" si="194"/>
        <v>5</v>
      </c>
      <c r="S1347" t="s">
        <v>1494</v>
      </c>
      <c r="T1347" t="s">
        <v>1512</v>
      </c>
      <c r="U1347">
        <f t="shared" si="189"/>
        <v>10</v>
      </c>
      <c r="V1347">
        <f t="shared" si="190"/>
        <v>307</v>
      </c>
      <c r="W1347">
        <f t="shared" si="191"/>
        <v>6</v>
      </c>
    </row>
    <row r="1348" spans="1:23" x14ac:dyDescent="0.2">
      <c r="A1348" t="s">
        <v>2351</v>
      </c>
      <c r="B1348" t="s">
        <v>1870</v>
      </c>
      <c r="C1348">
        <f t="shared" si="192"/>
        <v>13</v>
      </c>
      <c r="D1348">
        <f t="shared" si="193"/>
        <v>302</v>
      </c>
      <c r="E1348">
        <f t="shared" si="194"/>
        <v>5</v>
      </c>
      <c r="S1348" t="s">
        <v>1494</v>
      </c>
      <c r="T1348" t="s">
        <v>1513</v>
      </c>
      <c r="U1348">
        <f t="shared" ref="U1348:U1411" si="195">IF(S1348=S1347,U1347,U1347+1)</f>
        <v>10</v>
      </c>
      <c r="V1348">
        <f t="shared" ref="V1348:V1411" si="196">IF(T1348=T1347,V1347,V1347+1)</f>
        <v>308</v>
      </c>
      <c r="W1348">
        <f t="shared" ref="W1348:W1411" si="197">IF(S1348=S1347,IF(T1348=T1347,W1347,W1347+1),1)</f>
        <v>7</v>
      </c>
    </row>
    <row r="1349" spans="1:23" x14ac:dyDescent="0.2">
      <c r="A1349" t="s">
        <v>2351</v>
      </c>
      <c r="B1349" t="s">
        <v>1870</v>
      </c>
      <c r="C1349">
        <f t="shared" ref="C1349:C1412" si="198">IF(A1349=A1348,C1348,C1348+1)</f>
        <v>13</v>
      </c>
      <c r="D1349">
        <f t="shared" ref="D1349:D1412" si="199">IF(B1349=B1348,D1348,D1348+1)</f>
        <v>302</v>
      </c>
      <c r="E1349">
        <f t="shared" ref="E1349:E1412" si="200">IF(A1349=A1348,IF(B1349=B1348,E1348,E1348+1),1)</f>
        <v>5</v>
      </c>
      <c r="S1349" t="s">
        <v>1494</v>
      </c>
      <c r="T1349" t="s">
        <v>1513</v>
      </c>
      <c r="U1349">
        <f t="shared" si="195"/>
        <v>10</v>
      </c>
      <c r="V1349">
        <f t="shared" si="196"/>
        <v>308</v>
      </c>
      <c r="W1349">
        <f t="shared" si="197"/>
        <v>7</v>
      </c>
    </row>
    <row r="1350" spans="1:23" x14ac:dyDescent="0.2">
      <c r="A1350" t="s">
        <v>2351</v>
      </c>
      <c r="B1350" t="s">
        <v>1967</v>
      </c>
      <c r="C1350">
        <f t="shared" si="198"/>
        <v>13</v>
      </c>
      <c r="D1350">
        <f t="shared" si="199"/>
        <v>303</v>
      </c>
      <c r="E1350">
        <f t="shared" si="200"/>
        <v>6</v>
      </c>
      <c r="S1350" t="s">
        <v>1494</v>
      </c>
      <c r="T1350" t="s">
        <v>1513</v>
      </c>
      <c r="U1350">
        <f t="shared" si="195"/>
        <v>10</v>
      </c>
      <c r="V1350">
        <f t="shared" si="196"/>
        <v>308</v>
      </c>
      <c r="W1350">
        <f t="shared" si="197"/>
        <v>7</v>
      </c>
    </row>
    <row r="1351" spans="1:23" x14ac:dyDescent="0.2">
      <c r="A1351" t="s">
        <v>2351</v>
      </c>
      <c r="B1351" t="s">
        <v>1967</v>
      </c>
      <c r="C1351">
        <f t="shared" si="198"/>
        <v>13</v>
      </c>
      <c r="D1351">
        <f t="shared" si="199"/>
        <v>303</v>
      </c>
      <c r="E1351">
        <f t="shared" si="200"/>
        <v>6</v>
      </c>
      <c r="S1351" t="s">
        <v>1494</v>
      </c>
      <c r="T1351" t="s">
        <v>1513</v>
      </c>
      <c r="U1351">
        <f t="shared" si="195"/>
        <v>10</v>
      </c>
      <c r="V1351">
        <f t="shared" si="196"/>
        <v>308</v>
      </c>
      <c r="W1351">
        <f t="shared" si="197"/>
        <v>7</v>
      </c>
    </row>
    <row r="1352" spans="1:23" x14ac:dyDescent="0.2">
      <c r="A1352" t="s">
        <v>2351</v>
      </c>
      <c r="B1352" t="s">
        <v>1967</v>
      </c>
      <c r="C1352">
        <f t="shared" si="198"/>
        <v>13</v>
      </c>
      <c r="D1352">
        <f t="shared" si="199"/>
        <v>303</v>
      </c>
      <c r="E1352">
        <f t="shared" si="200"/>
        <v>6</v>
      </c>
      <c r="S1352" t="s">
        <v>1494</v>
      </c>
      <c r="T1352" t="s">
        <v>1513</v>
      </c>
      <c r="U1352">
        <f t="shared" si="195"/>
        <v>10</v>
      </c>
      <c r="V1352">
        <f t="shared" si="196"/>
        <v>308</v>
      </c>
      <c r="W1352">
        <f t="shared" si="197"/>
        <v>7</v>
      </c>
    </row>
    <row r="1353" spans="1:23" x14ac:dyDescent="0.2">
      <c r="A1353" t="s">
        <v>2351</v>
      </c>
      <c r="B1353" t="s">
        <v>1967</v>
      </c>
      <c r="C1353">
        <f t="shared" si="198"/>
        <v>13</v>
      </c>
      <c r="D1353">
        <f t="shared" si="199"/>
        <v>303</v>
      </c>
      <c r="E1353">
        <f t="shared" si="200"/>
        <v>6</v>
      </c>
      <c r="S1353" t="s">
        <v>1494</v>
      </c>
      <c r="T1353" t="s">
        <v>1513</v>
      </c>
      <c r="U1353">
        <f t="shared" si="195"/>
        <v>10</v>
      </c>
      <c r="V1353">
        <f t="shared" si="196"/>
        <v>308</v>
      </c>
      <c r="W1353">
        <f t="shared" si="197"/>
        <v>7</v>
      </c>
    </row>
    <row r="1354" spans="1:23" x14ac:dyDescent="0.2">
      <c r="A1354" t="s">
        <v>2351</v>
      </c>
      <c r="B1354" t="s">
        <v>1967</v>
      </c>
      <c r="C1354">
        <f t="shared" si="198"/>
        <v>13</v>
      </c>
      <c r="D1354">
        <f t="shared" si="199"/>
        <v>303</v>
      </c>
      <c r="E1354">
        <f t="shared" si="200"/>
        <v>6</v>
      </c>
      <c r="S1354" t="s">
        <v>1494</v>
      </c>
      <c r="T1354" t="s">
        <v>1513</v>
      </c>
      <c r="U1354">
        <f t="shared" si="195"/>
        <v>10</v>
      </c>
      <c r="V1354">
        <f t="shared" si="196"/>
        <v>308</v>
      </c>
      <c r="W1354">
        <f t="shared" si="197"/>
        <v>7</v>
      </c>
    </row>
    <row r="1355" spans="1:23" x14ac:dyDescent="0.2">
      <c r="A1355" t="s">
        <v>2351</v>
      </c>
      <c r="B1355" t="s">
        <v>1967</v>
      </c>
      <c r="C1355">
        <f t="shared" si="198"/>
        <v>13</v>
      </c>
      <c r="D1355">
        <f t="shared" si="199"/>
        <v>303</v>
      </c>
      <c r="E1355">
        <f t="shared" si="200"/>
        <v>6</v>
      </c>
      <c r="S1355" t="s">
        <v>1494</v>
      </c>
      <c r="T1355" t="s">
        <v>1513</v>
      </c>
      <c r="U1355">
        <f t="shared" si="195"/>
        <v>10</v>
      </c>
      <c r="V1355">
        <f t="shared" si="196"/>
        <v>308</v>
      </c>
      <c r="W1355">
        <f t="shared" si="197"/>
        <v>7</v>
      </c>
    </row>
    <row r="1356" spans="1:23" x14ac:dyDescent="0.2">
      <c r="A1356" t="s">
        <v>2351</v>
      </c>
      <c r="B1356" t="s">
        <v>1967</v>
      </c>
      <c r="C1356">
        <f t="shared" si="198"/>
        <v>13</v>
      </c>
      <c r="D1356">
        <f t="shared" si="199"/>
        <v>303</v>
      </c>
      <c r="E1356">
        <f t="shared" si="200"/>
        <v>6</v>
      </c>
      <c r="S1356" t="s">
        <v>1494</v>
      </c>
      <c r="T1356" t="s">
        <v>1513</v>
      </c>
      <c r="U1356">
        <f t="shared" si="195"/>
        <v>10</v>
      </c>
      <c r="V1356">
        <f t="shared" si="196"/>
        <v>308</v>
      </c>
      <c r="W1356">
        <f t="shared" si="197"/>
        <v>7</v>
      </c>
    </row>
    <row r="1357" spans="1:23" x14ac:dyDescent="0.2">
      <c r="A1357" t="s">
        <v>2351</v>
      </c>
      <c r="B1357" t="s">
        <v>1967</v>
      </c>
      <c r="C1357">
        <f t="shared" si="198"/>
        <v>13</v>
      </c>
      <c r="D1357">
        <f t="shared" si="199"/>
        <v>303</v>
      </c>
      <c r="E1357">
        <f t="shared" si="200"/>
        <v>6</v>
      </c>
      <c r="S1357" t="s">
        <v>1494</v>
      </c>
      <c r="T1357" t="s">
        <v>1513</v>
      </c>
      <c r="U1357">
        <f t="shared" si="195"/>
        <v>10</v>
      </c>
      <c r="V1357">
        <f t="shared" si="196"/>
        <v>308</v>
      </c>
      <c r="W1357">
        <f t="shared" si="197"/>
        <v>7</v>
      </c>
    </row>
    <row r="1358" spans="1:23" x14ac:dyDescent="0.2">
      <c r="A1358" t="s">
        <v>2351</v>
      </c>
      <c r="B1358" t="s">
        <v>1967</v>
      </c>
      <c r="C1358">
        <f t="shared" si="198"/>
        <v>13</v>
      </c>
      <c r="D1358">
        <f t="shared" si="199"/>
        <v>303</v>
      </c>
      <c r="E1358">
        <f t="shared" si="200"/>
        <v>6</v>
      </c>
      <c r="S1358" t="s">
        <v>1494</v>
      </c>
      <c r="T1358" t="s">
        <v>1513</v>
      </c>
      <c r="U1358">
        <f t="shared" si="195"/>
        <v>10</v>
      </c>
      <c r="V1358">
        <f t="shared" si="196"/>
        <v>308</v>
      </c>
      <c r="W1358">
        <f t="shared" si="197"/>
        <v>7</v>
      </c>
    </row>
    <row r="1359" spans="1:23" x14ac:dyDescent="0.2">
      <c r="A1359" t="s">
        <v>2351</v>
      </c>
      <c r="B1359" t="s">
        <v>1967</v>
      </c>
      <c r="C1359">
        <f t="shared" si="198"/>
        <v>13</v>
      </c>
      <c r="D1359">
        <f t="shared" si="199"/>
        <v>303</v>
      </c>
      <c r="E1359">
        <f t="shared" si="200"/>
        <v>6</v>
      </c>
      <c r="S1359" t="s">
        <v>1494</v>
      </c>
      <c r="T1359" t="s">
        <v>623</v>
      </c>
      <c r="U1359">
        <f t="shared" si="195"/>
        <v>10</v>
      </c>
      <c r="V1359">
        <f t="shared" si="196"/>
        <v>309</v>
      </c>
      <c r="W1359">
        <f t="shared" si="197"/>
        <v>8</v>
      </c>
    </row>
    <row r="1360" spans="1:23" x14ac:dyDescent="0.2">
      <c r="A1360" t="s">
        <v>2351</v>
      </c>
      <c r="B1360" t="s">
        <v>1967</v>
      </c>
      <c r="C1360">
        <f t="shared" si="198"/>
        <v>13</v>
      </c>
      <c r="D1360">
        <f t="shared" si="199"/>
        <v>303</v>
      </c>
      <c r="E1360">
        <f t="shared" si="200"/>
        <v>6</v>
      </c>
      <c r="S1360" t="s">
        <v>1494</v>
      </c>
      <c r="T1360" t="s">
        <v>623</v>
      </c>
      <c r="U1360">
        <f t="shared" si="195"/>
        <v>10</v>
      </c>
      <c r="V1360">
        <f t="shared" si="196"/>
        <v>309</v>
      </c>
      <c r="W1360">
        <f t="shared" si="197"/>
        <v>8</v>
      </c>
    </row>
    <row r="1361" spans="1:23" x14ac:dyDescent="0.2">
      <c r="A1361" t="s">
        <v>2351</v>
      </c>
      <c r="B1361" t="s">
        <v>1967</v>
      </c>
      <c r="C1361">
        <f t="shared" si="198"/>
        <v>13</v>
      </c>
      <c r="D1361">
        <f t="shared" si="199"/>
        <v>303</v>
      </c>
      <c r="E1361">
        <f t="shared" si="200"/>
        <v>6</v>
      </c>
      <c r="S1361" t="s">
        <v>1494</v>
      </c>
      <c r="T1361" t="s">
        <v>623</v>
      </c>
      <c r="U1361">
        <f t="shared" si="195"/>
        <v>10</v>
      </c>
      <c r="V1361">
        <f t="shared" si="196"/>
        <v>309</v>
      </c>
      <c r="W1361">
        <f t="shared" si="197"/>
        <v>8</v>
      </c>
    </row>
    <row r="1362" spans="1:23" x14ac:dyDescent="0.2">
      <c r="A1362" t="s">
        <v>2351</v>
      </c>
      <c r="B1362" t="s">
        <v>1967</v>
      </c>
      <c r="C1362">
        <f t="shared" si="198"/>
        <v>13</v>
      </c>
      <c r="D1362">
        <f t="shared" si="199"/>
        <v>303</v>
      </c>
      <c r="E1362">
        <f t="shared" si="200"/>
        <v>6</v>
      </c>
      <c r="S1362" t="s">
        <v>1494</v>
      </c>
      <c r="T1362" t="s">
        <v>623</v>
      </c>
      <c r="U1362">
        <f t="shared" si="195"/>
        <v>10</v>
      </c>
      <c r="V1362">
        <f t="shared" si="196"/>
        <v>309</v>
      </c>
      <c r="W1362">
        <f t="shared" si="197"/>
        <v>8</v>
      </c>
    </row>
    <row r="1363" spans="1:23" x14ac:dyDescent="0.2">
      <c r="A1363" t="s">
        <v>2351</v>
      </c>
      <c r="B1363" t="s">
        <v>1969</v>
      </c>
      <c r="C1363">
        <f t="shared" si="198"/>
        <v>13</v>
      </c>
      <c r="D1363">
        <f t="shared" si="199"/>
        <v>304</v>
      </c>
      <c r="E1363">
        <f t="shared" si="200"/>
        <v>7</v>
      </c>
      <c r="S1363" t="s">
        <v>1494</v>
      </c>
      <c r="T1363" t="s">
        <v>623</v>
      </c>
      <c r="U1363">
        <f t="shared" si="195"/>
        <v>10</v>
      </c>
      <c r="V1363">
        <f t="shared" si="196"/>
        <v>309</v>
      </c>
      <c r="W1363">
        <f t="shared" si="197"/>
        <v>8</v>
      </c>
    </row>
    <row r="1364" spans="1:23" x14ac:dyDescent="0.2">
      <c r="A1364" t="s">
        <v>2351</v>
      </c>
      <c r="B1364" t="s">
        <v>1969</v>
      </c>
      <c r="C1364">
        <f t="shared" si="198"/>
        <v>13</v>
      </c>
      <c r="D1364">
        <f t="shared" si="199"/>
        <v>304</v>
      </c>
      <c r="E1364">
        <f t="shared" si="200"/>
        <v>7</v>
      </c>
      <c r="S1364" t="s">
        <v>1494</v>
      </c>
      <c r="T1364" t="s">
        <v>623</v>
      </c>
      <c r="U1364">
        <f t="shared" si="195"/>
        <v>10</v>
      </c>
      <c r="V1364">
        <f t="shared" si="196"/>
        <v>309</v>
      </c>
      <c r="W1364">
        <f t="shared" si="197"/>
        <v>8</v>
      </c>
    </row>
    <row r="1365" spans="1:23" x14ac:dyDescent="0.2">
      <c r="A1365" t="s">
        <v>2351</v>
      </c>
      <c r="B1365" t="s">
        <v>1969</v>
      </c>
      <c r="C1365">
        <f t="shared" si="198"/>
        <v>13</v>
      </c>
      <c r="D1365">
        <f t="shared" si="199"/>
        <v>304</v>
      </c>
      <c r="E1365">
        <f t="shared" si="200"/>
        <v>7</v>
      </c>
      <c r="S1365" t="s">
        <v>1494</v>
      </c>
      <c r="T1365" t="s">
        <v>623</v>
      </c>
      <c r="U1365">
        <f t="shared" si="195"/>
        <v>10</v>
      </c>
      <c r="V1365">
        <f t="shared" si="196"/>
        <v>309</v>
      </c>
      <c r="W1365">
        <f t="shared" si="197"/>
        <v>8</v>
      </c>
    </row>
    <row r="1366" spans="1:23" x14ac:dyDescent="0.2">
      <c r="A1366" t="s">
        <v>2351</v>
      </c>
      <c r="B1366" t="s">
        <v>1969</v>
      </c>
      <c r="C1366">
        <f t="shared" si="198"/>
        <v>13</v>
      </c>
      <c r="D1366">
        <f t="shared" si="199"/>
        <v>304</v>
      </c>
      <c r="E1366">
        <f t="shared" si="200"/>
        <v>7</v>
      </c>
      <c r="S1366" t="s">
        <v>1494</v>
      </c>
      <c r="T1366" t="s">
        <v>623</v>
      </c>
      <c r="U1366">
        <f t="shared" si="195"/>
        <v>10</v>
      </c>
      <c r="V1366">
        <f t="shared" si="196"/>
        <v>309</v>
      </c>
      <c r="W1366">
        <f t="shared" si="197"/>
        <v>8</v>
      </c>
    </row>
    <row r="1367" spans="1:23" x14ac:dyDescent="0.2">
      <c r="A1367" t="s">
        <v>2351</v>
      </c>
      <c r="B1367" t="s">
        <v>1969</v>
      </c>
      <c r="C1367">
        <f t="shared" si="198"/>
        <v>13</v>
      </c>
      <c r="D1367">
        <f t="shared" si="199"/>
        <v>304</v>
      </c>
      <c r="E1367">
        <f t="shared" si="200"/>
        <v>7</v>
      </c>
      <c r="S1367" t="s">
        <v>1494</v>
      </c>
      <c r="T1367" t="s">
        <v>623</v>
      </c>
      <c r="U1367">
        <f t="shared" si="195"/>
        <v>10</v>
      </c>
      <c r="V1367">
        <f t="shared" si="196"/>
        <v>309</v>
      </c>
      <c r="W1367">
        <f t="shared" si="197"/>
        <v>8</v>
      </c>
    </row>
    <row r="1368" spans="1:23" x14ac:dyDescent="0.2">
      <c r="A1368" t="s">
        <v>2351</v>
      </c>
      <c r="B1368" t="s">
        <v>1969</v>
      </c>
      <c r="C1368">
        <f t="shared" si="198"/>
        <v>13</v>
      </c>
      <c r="D1368">
        <f t="shared" si="199"/>
        <v>304</v>
      </c>
      <c r="E1368">
        <f t="shared" si="200"/>
        <v>7</v>
      </c>
      <c r="S1368" t="s">
        <v>1494</v>
      </c>
      <c r="T1368" t="s">
        <v>623</v>
      </c>
      <c r="U1368">
        <f t="shared" si="195"/>
        <v>10</v>
      </c>
      <c r="V1368">
        <f t="shared" si="196"/>
        <v>309</v>
      </c>
      <c r="W1368">
        <f t="shared" si="197"/>
        <v>8</v>
      </c>
    </row>
    <row r="1369" spans="1:23" x14ac:dyDescent="0.2">
      <c r="A1369" t="s">
        <v>2351</v>
      </c>
      <c r="B1369" t="s">
        <v>1871</v>
      </c>
      <c r="C1369">
        <f t="shared" si="198"/>
        <v>13</v>
      </c>
      <c r="D1369">
        <f t="shared" si="199"/>
        <v>305</v>
      </c>
      <c r="E1369">
        <f t="shared" si="200"/>
        <v>8</v>
      </c>
      <c r="S1369" t="s">
        <v>1494</v>
      </c>
      <c r="T1369" t="s">
        <v>623</v>
      </c>
      <c r="U1369">
        <f t="shared" si="195"/>
        <v>10</v>
      </c>
      <c r="V1369">
        <f t="shared" si="196"/>
        <v>309</v>
      </c>
      <c r="W1369">
        <f t="shared" si="197"/>
        <v>8</v>
      </c>
    </row>
    <row r="1370" spans="1:23" x14ac:dyDescent="0.2">
      <c r="A1370" t="s">
        <v>2351</v>
      </c>
      <c r="B1370" t="s">
        <v>1871</v>
      </c>
      <c r="C1370">
        <f t="shared" si="198"/>
        <v>13</v>
      </c>
      <c r="D1370">
        <f t="shared" si="199"/>
        <v>305</v>
      </c>
      <c r="E1370">
        <f t="shared" si="200"/>
        <v>8</v>
      </c>
      <c r="S1370" t="s">
        <v>1494</v>
      </c>
      <c r="T1370" t="s">
        <v>623</v>
      </c>
      <c r="U1370">
        <f t="shared" si="195"/>
        <v>10</v>
      </c>
      <c r="V1370">
        <f t="shared" si="196"/>
        <v>309</v>
      </c>
      <c r="W1370">
        <f t="shared" si="197"/>
        <v>8</v>
      </c>
    </row>
    <row r="1371" spans="1:23" x14ac:dyDescent="0.2">
      <c r="A1371" t="s">
        <v>2351</v>
      </c>
      <c r="B1371" t="s">
        <v>1871</v>
      </c>
      <c r="C1371">
        <f t="shared" si="198"/>
        <v>13</v>
      </c>
      <c r="D1371">
        <f t="shared" si="199"/>
        <v>305</v>
      </c>
      <c r="E1371">
        <f t="shared" si="200"/>
        <v>8</v>
      </c>
      <c r="S1371" t="s">
        <v>1494</v>
      </c>
      <c r="T1371" t="s">
        <v>623</v>
      </c>
      <c r="U1371">
        <f t="shared" si="195"/>
        <v>10</v>
      </c>
      <c r="V1371">
        <f t="shared" si="196"/>
        <v>309</v>
      </c>
      <c r="W1371">
        <f t="shared" si="197"/>
        <v>8</v>
      </c>
    </row>
    <row r="1372" spans="1:23" x14ac:dyDescent="0.2">
      <c r="A1372" t="s">
        <v>2620</v>
      </c>
      <c r="B1372" t="s">
        <v>748</v>
      </c>
      <c r="C1372">
        <f t="shared" si="198"/>
        <v>14</v>
      </c>
      <c r="D1372">
        <f t="shared" si="199"/>
        <v>306</v>
      </c>
      <c r="E1372">
        <f t="shared" si="200"/>
        <v>1</v>
      </c>
      <c r="S1372" t="s">
        <v>1494</v>
      </c>
      <c r="T1372" t="s">
        <v>623</v>
      </c>
      <c r="U1372">
        <f t="shared" si="195"/>
        <v>10</v>
      </c>
      <c r="V1372">
        <f t="shared" si="196"/>
        <v>309</v>
      </c>
      <c r="W1372">
        <f t="shared" si="197"/>
        <v>8</v>
      </c>
    </row>
    <row r="1373" spans="1:23" x14ac:dyDescent="0.2">
      <c r="A1373" t="s">
        <v>2620</v>
      </c>
      <c r="B1373" t="s">
        <v>746</v>
      </c>
      <c r="C1373">
        <f t="shared" si="198"/>
        <v>14</v>
      </c>
      <c r="D1373">
        <f t="shared" si="199"/>
        <v>307</v>
      </c>
      <c r="E1373">
        <f t="shared" si="200"/>
        <v>2</v>
      </c>
      <c r="S1373" t="s">
        <v>1494</v>
      </c>
      <c r="T1373" t="s">
        <v>623</v>
      </c>
      <c r="U1373">
        <f t="shared" si="195"/>
        <v>10</v>
      </c>
      <c r="V1373">
        <f t="shared" si="196"/>
        <v>309</v>
      </c>
      <c r="W1373">
        <f t="shared" si="197"/>
        <v>8</v>
      </c>
    </row>
    <row r="1374" spans="1:23" x14ac:dyDescent="0.2">
      <c r="A1374" t="s">
        <v>2620</v>
      </c>
      <c r="B1374" t="s">
        <v>416</v>
      </c>
      <c r="C1374">
        <f t="shared" si="198"/>
        <v>14</v>
      </c>
      <c r="D1374">
        <f t="shared" si="199"/>
        <v>308</v>
      </c>
      <c r="E1374">
        <f t="shared" si="200"/>
        <v>3</v>
      </c>
      <c r="S1374" t="s">
        <v>1494</v>
      </c>
      <c r="T1374" t="s">
        <v>623</v>
      </c>
      <c r="U1374">
        <f t="shared" si="195"/>
        <v>10</v>
      </c>
      <c r="V1374">
        <f t="shared" si="196"/>
        <v>309</v>
      </c>
      <c r="W1374">
        <f t="shared" si="197"/>
        <v>8</v>
      </c>
    </row>
    <row r="1375" spans="1:23" x14ac:dyDescent="0.2">
      <c r="A1375" t="s">
        <v>2620</v>
      </c>
      <c r="B1375" t="s">
        <v>2622</v>
      </c>
      <c r="C1375">
        <f t="shared" si="198"/>
        <v>14</v>
      </c>
      <c r="D1375">
        <f t="shared" si="199"/>
        <v>309</v>
      </c>
      <c r="E1375">
        <f t="shared" si="200"/>
        <v>4</v>
      </c>
      <c r="S1375" t="s">
        <v>359</v>
      </c>
      <c r="T1375" t="s">
        <v>360</v>
      </c>
      <c r="U1375">
        <f t="shared" si="195"/>
        <v>11</v>
      </c>
      <c r="V1375">
        <f t="shared" si="196"/>
        <v>310</v>
      </c>
      <c r="W1375">
        <f t="shared" si="197"/>
        <v>1</v>
      </c>
    </row>
    <row r="1376" spans="1:23" x14ac:dyDescent="0.2">
      <c r="A1376" t="s">
        <v>2620</v>
      </c>
      <c r="B1376" t="s">
        <v>388</v>
      </c>
      <c r="C1376">
        <f t="shared" si="198"/>
        <v>14</v>
      </c>
      <c r="D1376">
        <f t="shared" si="199"/>
        <v>310</v>
      </c>
      <c r="E1376">
        <f t="shared" si="200"/>
        <v>5</v>
      </c>
      <c r="S1376" t="s">
        <v>359</v>
      </c>
      <c r="T1376" t="s">
        <v>360</v>
      </c>
      <c r="U1376">
        <f t="shared" si="195"/>
        <v>11</v>
      </c>
      <c r="V1376">
        <f t="shared" si="196"/>
        <v>310</v>
      </c>
      <c r="W1376">
        <f t="shared" si="197"/>
        <v>1</v>
      </c>
    </row>
    <row r="1377" spans="1:23" x14ac:dyDescent="0.2">
      <c r="A1377" t="s">
        <v>2620</v>
      </c>
      <c r="B1377" t="s">
        <v>406</v>
      </c>
      <c r="C1377">
        <f t="shared" si="198"/>
        <v>14</v>
      </c>
      <c r="D1377">
        <f t="shared" si="199"/>
        <v>311</v>
      </c>
      <c r="E1377">
        <f t="shared" si="200"/>
        <v>6</v>
      </c>
      <c r="S1377" t="s">
        <v>359</v>
      </c>
      <c r="T1377" t="s">
        <v>360</v>
      </c>
      <c r="U1377">
        <f t="shared" si="195"/>
        <v>11</v>
      </c>
      <c r="V1377">
        <f t="shared" si="196"/>
        <v>310</v>
      </c>
      <c r="W1377">
        <f t="shared" si="197"/>
        <v>1</v>
      </c>
    </row>
    <row r="1378" spans="1:23" x14ac:dyDescent="0.2">
      <c r="A1378" t="s">
        <v>2620</v>
      </c>
      <c r="B1378" t="s">
        <v>394</v>
      </c>
      <c r="C1378">
        <f t="shared" si="198"/>
        <v>14</v>
      </c>
      <c r="D1378">
        <f t="shared" si="199"/>
        <v>312</v>
      </c>
      <c r="E1378">
        <f t="shared" si="200"/>
        <v>7</v>
      </c>
      <c r="S1378" t="s">
        <v>359</v>
      </c>
      <c r="T1378" t="s">
        <v>363</v>
      </c>
      <c r="U1378">
        <f t="shared" si="195"/>
        <v>11</v>
      </c>
      <c r="V1378">
        <f t="shared" si="196"/>
        <v>311</v>
      </c>
      <c r="W1378">
        <f t="shared" si="197"/>
        <v>2</v>
      </c>
    </row>
    <row r="1379" spans="1:23" x14ac:dyDescent="0.2">
      <c r="A1379" t="s">
        <v>2620</v>
      </c>
      <c r="B1379" t="s">
        <v>425</v>
      </c>
      <c r="C1379">
        <f t="shared" si="198"/>
        <v>14</v>
      </c>
      <c r="D1379">
        <f t="shared" si="199"/>
        <v>313</v>
      </c>
      <c r="E1379">
        <f t="shared" si="200"/>
        <v>8</v>
      </c>
      <c r="S1379" t="s">
        <v>359</v>
      </c>
      <c r="T1379" t="s">
        <v>363</v>
      </c>
      <c r="U1379">
        <f t="shared" si="195"/>
        <v>11</v>
      </c>
      <c r="V1379">
        <f t="shared" si="196"/>
        <v>311</v>
      </c>
      <c r="W1379">
        <f t="shared" si="197"/>
        <v>2</v>
      </c>
    </row>
    <row r="1380" spans="1:23" x14ac:dyDescent="0.2">
      <c r="A1380" t="s">
        <v>2620</v>
      </c>
      <c r="B1380" t="s">
        <v>1463</v>
      </c>
      <c r="C1380">
        <f t="shared" si="198"/>
        <v>14</v>
      </c>
      <c r="D1380">
        <f t="shared" si="199"/>
        <v>314</v>
      </c>
      <c r="E1380">
        <f t="shared" si="200"/>
        <v>9</v>
      </c>
      <c r="S1380" t="s">
        <v>359</v>
      </c>
      <c r="T1380" t="s">
        <v>364</v>
      </c>
      <c r="U1380">
        <f t="shared" si="195"/>
        <v>11</v>
      </c>
      <c r="V1380">
        <f t="shared" si="196"/>
        <v>312</v>
      </c>
      <c r="W1380">
        <f t="shared" si="197"/>
        <v>3</v>
      </c>
    </row>
    <row r="1381" spans="1:23" x14ac:dyDescent="0.2">
      <c r="A1381" t="s">
        <v>2620</v>
      </c>
      <c r="B1381" t="s">
        <v>1466</v>
      </c>
      <c r="C1381">
        <f t="shared" si="198"/>
        <v>14</v>
      </c>
      <c r="D1381">
        <f t="shared" si="199"/>
        <v>315</v>
      </c>
      <c r="E1381">
        <f t="shared" si="200"/>
        <v>10</v>
      </c>
      <c r="S1381" t="s">
        <v>359</v>
      </c>
      <c r="T1381" t="s">
        <v>365</v>
      </c>
      <c r="U1381">
        <f t="shared" si="195"/>
        <v>11</v>
      </c>
      <c r="V1381">
        <f t="shared" si="196"/>
        <v>313</v>
      </c>
      <c r="W1381">
        <f t="shared" si="197"/>
        <v>4</v>
      </c>
    </row>
    <row r="1382" spans="1:23" x14ac:dyDescent="0.2">
      <c r="A1382" t="s">
        <v>2620</v>
      </c>
      <c r="B1382" t="s">
        <v>1469</v>
      </c>
      <c r="C1382">
        <f t="shared" si="198"/>
        <v>14</v>
      </c>
      <c r="D1382">
        <f t="shared" si="199"/>
        <v>316</v>
      </c>
      <c r="E1382">
        <f t="shared" si="200"/>
        <v>11</v>
      </c>
      <c r="S1382" t="s">
        <v>359</v>
      </c>
      <c r="T1382" t="s">
        <v>366</v>
      </c>
      <c r="U1382">
        <f t="shared" si="195"/>
        <v>11</v>
      </c>
      <c r="V1382">
        <f t="shared" si="196"/>
        <v>314</v>
      </c>
      <c r="W1382">
        <f t="shared" si="197"/>
        <v>5</v>
      </c>
    </row>
    <row r="1383" spans="1:23" x14ac:dyDescent="0.2">
      <c r="A1383" t="s">
        <v>2620</v>
      </c>
      <c r="B1383" t="s">
        <v>414</v>
      </c>
      <c r="C1383">
        <f t="shared" si="198"/>
        <v>14</v>
      </c>
      <c r="D1383">
        <f t="shared" si="199"/>
        <v>317</v>
      </c>
      <c r="E1383">
        <f t="shared" si="200"/>
        <v>12</v>
      </c>
      <c r="S1383" t="s">
        <v>359</v>
      </c>
      <c r="T1383" t="s">
        <v>367</v>
      </c>
      <c r="U1383">
        <f t="shared" si="195"/>
        <v>11</v>
      </c>
      <c r="V1383">
        <f t="shared" si="196"/>
        <v>315</v>
      </c>
      <c r="W1383">
        <f t="shared" si="197"/>
        <v>6</v>
      </c>
    </row>
    <row r="1384" spans="1:23" x14ac:dyDescent="0.2">
      <c r="A1384" t="s">
        <v>2620</v>
      </c>
      <c r="B1384" t="s">
        <v>1472</v>
      </c>
      <c r="C1384">
        <f t="shared" si="198"/>
        <v>14</v>
      </c>
      <c r="D1384">
        <f t="shared" si="199"/>
        <v>318</v>
      </c>
      <c r="E1384">
        <f t="shared" si="200"/>
        <v>13</v>
      </c>
      <c r="S1384" t="s">
        <v>359</v>
      </c>
      <c r="T1384" t="s">
        <v>368</v>
      </c>
      <c r="U1384">
        <f t="shared" si="195"/>
        <v>11</v>
      </c>
      <c r="V1384">
        <f t="shared" si="196"/>
        <v>316</v>
      </c>
      <c r="W1384">
        <f t="shared" si="197"/>
        <v>7</v>
      </c>
    </row>
    <row r="1385" spans="1:23" x14ac:dyDescent="0.2">
      <c r="A1385" t="s">
        <v>2620</v>
      </c>
      <c r="B1385" t="s">
        <v>390</v>
      </c>
      <c r="C1385">
        <f t="shared" si="198"/>
        <v>14</v>
      </c>
      <c r="D1385">
        <f t="shared" si="199"/>
        <v>319</v>
      </c>
      <c r="E1385">
        <f t="shared" si="200"/>
        <v>14</v>
      </c>
      <c r="S1385" t="s">
        <v>359</v>
      </c>
      <c r="T1385" t="s">
        <v>369</v>
      </c>
      <c r="U1385">
        <f t="shared" si="195"/>
        <v>11</v>
      </c>
      <c r="V1385">
        <f t="shared" si="196"/>
        <v>317</v>
      </c>
      <c r="W1385">
        <f t="shared" si="197"/>
        <v>8</v>
      </c>
    </row>
    <row r="1386" spans="1:23" x14ac:dyDescent="0.2">
      <c r="A1386" t="s">
        <v>2620</v>
      </c>
      <c r="B1386" t="s">
        <v>398</v>
      </c>
      <c r="C1386">
        <f t="shared" si="198"/>
        <v>14</v>
      </c>
      <c r="D1386">
        <f t="shared" si="199"/>
        <v>320</v>
      </c>
      <c r="E1386">
        <f t="shared" si="200"/>
        <v>15</v>
      </c>
      <c r="S1386" t="s">
        <v>370</v>
      </c>
      <c r="T1386" t="s">
        <v>2685</v>
      </c>
      <c r="U1386">
        <f t="shared" si="195"/>
        <v>12</v>
      </c>
      <c r="V1386">
        <f t="shared" si="196"/>
        <v>318</v>
      </c>
      <c r="W1386">
        <f t="shared" si="197"/>
        <v>1</v>
      </c>
    </row>
    <row r="1387" spans="1:23" x14ac:dyDescent="0.2">
      <c r="A1387" t="s">
        <v>2620</v>
      </c>
      <c r="B1387" t="s">
        <v>386</v>
      </c>
      <c r="C1387">
        <f t="shared" si="198"/>
        <v>14</v>
      </c>
      <c r="D1387">
        <f t="shared" si="199"/>
        <v>321</v>
      </c>
      <c r="E1387">
        <f t="shared" si="200"/>
        <v>16</v>
      </c>
      <c r="S1387" t="s">
        <v>370</v>
      </c>
      <c r="T1387" t="s">
        <v>2685</v>
      </c>
      <c r="U1387">
        <f t="shared" si="195"/>
        <v>12</v>
      </c>
      <c r="V1387">
        <f t="shared" si="196"/>
        <v>318</v>
      </c>
      <c r="W1387">
        <f t="shared" si="197"/>
        <v>1</v>
      </c>
    </row>
    <row r="1388" spans="1:23" x14ac:dyDescent="0.2">
      <c r="A1388" t="s">
        <v>2620</v>
      </c>
      <c r="B1388" t="s">
        <v>410</v>
      </c>
      <c r="C1388">
        <f t="shared" si="198"/>
        <v>14</v>
      </c>
      <c r="D1388">
        <f t="shared" si="199"/>
        <v>322</v>
      </c>
      <c r="E1388">
        <f t="shared" si="200"/>
        <v>17</v>
      </c>
      <c r="S1388" t="s">
        <v>370</v>
      </c>
      <c r="T1388" t="s">
        <v>2685</v>
      </c>
      <c r="U1388">
        <f t="shared" si="195"/>
        <v>12</v>
      </c>
      <c r="V1388">
        <f t="shared" si="196"/>
        <v>318</v>
      </c>
      <c r="W1388">
        <f t="shared" si="197"/>
        <v>1</v>
      </c>
    </row>
    <row r="1389" spans="1:23" x14ac:dyDescent="0.2">
      <c r="A1389" t="s">
        <v>2620</v>
      </c>
      <c r="B1389" t="s">
        <v>1474</v>
      </c>
      <c r="C1389">
        <f t="shared" si="198"/>
        <v>14</v>
      </c>
      <c r="D1389">
        <f t="shared" si="199"/>
        <v>323</v>
      </c>
      <c r="E1389">
        <f t="shared" si="200"/>
        <v>18</v>
      </c>
      <c r="S1389" t="s">
        <v>370</v>
      </c>
      <c r="T1389" t="s">
        <v>2689</v>
      </c>
      <c r="U1389">
        <f t="shared" si="195"/>
        <v>12</v>
      </c>
      <c r="V1389">
        <f t="shared" si="196"/>
        <v>319</v>
      </c>
      <c r="W1389">
        <f t="shared" si="197"/>
        <v>2</v>
      </c>
    </row>
    <row r="1390" spans="1:23" x14ac:dyDescent="0.2">
      <c r="A1390" t="s">
        <v>2620</v>
      </c>
      <c r="B1390" t="s">
        <v>392</v>
      </c>
      <c r="C1390">
        <f t="shared" si="198"/>
        <v>14</v>
      </c>
      <c r="D1390">
        <f t="shared" si="199"/>
        <v>324</v>
      </c>
      <c r="E1390">
        <f t="shared" si="200"/>
        <v>19</v>
      </c>
      <c r="S1390" t="s">
        <v>370</v>
      </c>
      <c r="T1390" t="s">
        <v>2689</v>
      </c>
      <c r="U1390">
        <f t="shared" si="195"/>
        <v>12</v>
      </c>
      <c r="V1390">
        <f t="shared" si="196"/>
        <v>319</v>
      </c>
      <c r="W1390">
        <f t="shared" si="197"/>
        <v>2</v>
      </c>
    </row>
    <row r="1391" spans="1:23" x14ac:dyDescent="0.2">
      <c r="A1391" t="s">
        <v>2620</v>
      </c>
      <c r="B1391" t="s">
        <v>400</v>
      </c>
      <c r="C1391">
        <f t="shared" si="198"/>
        <v>14</v>
      </c>
      <c r="D1391">
        <f t="shared" si="199"/>
        <v>325</v>
      </c>
      <c r="E1391">
        <f t="shared" si="200"/>
        <v>20</v>
      </c>
      <c r="S1391" t="s">
        <v>370</v>
      </c>
      <c r="T1391" t="s">
        <v>2689</v>
      </c>
      <c r="U1391">
        <f t="shared" si="195"/>
        <v>12</v>
      </c>
      <c r="V1391">
        <f t="shared" si="196"/>
        <v>319</v>
      </c>
      <c r="W1391">
        <f t="shared" si="197"/>
        <v>2</v>
      </c>
    </row>
    <row r="1392" spans="1:23" x14ac:dyDescent="0.2">
      <c r="A1392" t="s">
        <v>2620</v>
      </c>
      <c r="B1392" t="s">
        <v>396</v>
      </c>
      <c r="C1392">
        <f t="shared" si="198"/>
        <v>14</v>
      </c>
      <c r="D1392">
        <f t="shared" si="199"/>
        <v>326</v>
      </c>
      <c r="E1392">
        <f t="shared" si="200"/>
        <v>21</v>
      </c>
      <c r="S1392" t="s">
        <v>370</v>
      </c>
      <c r="T1392" t="s">
        <v>2689</v>
      </c>
      <c r="U1392">
        <f t="shared" si="195"/>
        <v>12</v>
      </c>
      <c r="V1392">
        <f t="shared" si="196"/>
        <v>319</v>
      </c>
      <c r="W1392">
        <f t="shared" si="197"/>
        <v>2</v>
      </c>
    </row>
    <row r="1393" spans="1:23" x14ac:dyDescent="0.2">
      <c r="A1393" t="s">
        <v>2620</v>
      </c>
      <c r="B1393" t="s">
        <v>408</v>
      </c>
      <c r="C1393">
        <f t="shared" si="198"/>
        <v>14</v>
      </c>
      <c r="D1393">
        <f t="shared" si="199"/>
        <v>327</v>
      </c>
      <c r="E1393">
        <f t="shared" si="200"/>
        <v>22</v>
      </c>
      <c r="S1393" t="s">
        <v>370</v>
      </c>
      <c r="T1393" t="s">
        <v>2689</v>
      </c>
      <c r="U1393">
        <f t="shared" si="195"/>
        <v>12</v>
      </c>
      <c r="V1393">
        <f t="shared" si="196"/>
        <v>319</v>
      </c>
      <c r="W1393">
        <f t="shared" si="197"/>
        <v>2</v>
      </c>
    </row>
    <row r="1394" spans="1:23" x14ac:dyDescent="0.2">
      <c r="A1394" t="s">
        <v>2620</v>
      </c>
      <c r="B1394" t="s">
        <v>412</v>
      </c>
      <c r="C1394">
        <f t="shared" si="198"/>
        <v>14</v>
      </c>
      <c r="D1394">
        <f t="shared" si="199"/>
        <v>328</v>
      </c>
      <c r="E1394">
        <f t="shared" si="200"/>
        <v>23</v>
      </c>
      <c r="S1394" t="s">
        <v>370</v>
      </c>
      <c r="T1394" t="s">
        <v>2689</v>
      </c>
      <c r="U1394">
        <f t="shared" si="195"/>
        <v>12</v>
      </c>
      <c r="V1394">
        <f t="shared" si="196"/>
        <v>319</v>
      </c>
      <c r="W1394">
        <f t="shared" si="197"/>
        <v>2</v>
      </c>
    </row>
    <row r="1395" spans="1:23" x14ac:dyDescent="0.2">
      <c r="A1395" t="s">
        <v>2620</v>
      </c>
      <c r="B1395" t="s">
        <v>1476</v>
      </c>
      <c r="C1395">
        <f t="shared" si="198"/>
        <v>14</v>
      </c>
      <c r="D1395">
        <f t="shared" si="199"/>
        <v>329</v>
      </c>
      <c r="E1395">
        <f t="shared" si="200"/>
        <v>24</v>
      </c>
      <c r="S1395" t="s">
        <v>370</v>
      </c>
      <c r="T1395" t="s">
        <v>2689</v>
      </c>
      <c r="U1395">
        <f t="shared" si="195"/>
        <v>12</v>
      </c>
      <c r="V1395">
        <f t="shared" si="196"/>
        <v>319</v>
      </c>
      <c r="W1395">
        <f t="shared" si="197"/>
        <v>2</v>
      </c>
    </row>
    <row r="1396" spans="1:23" x14ac:dyDescent="0.2">
      <c r="A1396" t="s">
        <v>2620</v>
      </c>
      <c r="B1396" t="s">
        <v>422</v>
      </c>
      <c r="C1396">
        <f t="shared" si="198"/>
        <v>14</v>
      </c>
      <c r="D1396">
        <f t="shared" si="199"/>
        <v>330</v>
      </c>
      <c r="E1396">
        <f t="shared" si="200"/>
        <v>25</v>
      </c>
      <c r="S1396" t="s">
        <v>370</v>
      </c>
      <c r="T1396" t="s">
        <v>2689</v>
      </c>
      <c r="U1396">
        <f t="shared" si="195"/>
        <v>12</v>
      </c>
      <c r="V1396">
        <f t="shared" si="196"/>
        <v>319</v>
      </c>
      <c r="W1396">
        <f t="shared" si="197"/>
        <v>2</v>
      </c>
    </row>
    <row r="1397" spans="1:23" x14ac:dyDescent="0.2">
      <c r="A1397" t="s">
        <v>2620</v>
      </c>
      <c r="B1397" t="s">
        <v>418</v>
      </c>
      <c r="C1397">
        <f t="shared" si="198"/>
        <v>14</v>
      </c>
      <c r="D1397">
        <f t="shared" si="199"/>
        <v>331</v>
      </c>
      <c r="E1397">
        <f t="shared" si="200"/>
        <v>26</v>
      </c>
      <c r="S1397" t="s">
        <v>370</v>
      </c>
      <c r="T1397" t="s">
        <v>2689</v>
      </c>
      <c r="U1397">
        <f t="shared" si="195"/>
        <v>12</v>
      </c>
      <c r="V1397">
        <f t="shared" si="196"/>
        <v>319</v>
      </c>
      <c r="W1397">
        <f t="shared" si="197"/>
        <v>2</v>
      </c>
    </row>
    <row r="1398" spans="1:23" x14ac:dyDescent="0.2">
      <c r="A1398" t="s">
        <v>2620</v>
      </c>
      <c r="B1398" t="s">
        <v>402</v>
      </c>
      <c r="C1398">
        <f t="shared" si="198"/>
        <v>14</v>
      </c>
      <c r="D1398">
        <f t="shared" si="199"/>
        <v>332</v>
      </c>
      <c r="E1398">
        <f t="shared" si="200"/>
        <v>27</v>
      </c>
      <c r="S1398" t="s">
        <v>370</v>
      </c>
      <c r="T1398" t="s">
        <v>535</v>
      </c>
      <c r="U1398">
        <f t="shared" si="195"/>
        <v>12</v>
      </c>
      <c r="V1398">
        <f t="shared" si="196"/>
        <v>320</v>
      </c>
      <c r="W1398">
        <f t="shared" si="197"/>
        <v>3</v>
      </c>
    </row>
    <row r="1399" spans="1:23" x14ac:dyDescent="0.2">
      <c r="A1399" t="s">
        <v>2620</v>
      </c>
      <c r="B1399" t="s">
        <v>1478</v>
      </c>
      <c r="C1399">
        <f t="shared" si="198"/>
        <v>14</v>
      </c>
      <c r="D1399">
        <f t="shared" si="199"/>
        <v>333</v>
      </c>
      <c r="E1399">
        <f t="shared" si="200"/>
        <v>28</v>
      </c>
      <c r="S1399" t="s">
        <v>370</v>
      </c>
      <c r="T1399" t="s">
        <v>535</v>
      </c>
      <c r="U1399">
        <f t="shared" si="195"/>
        <v>12</v>
      </c>
      <c r="V1399">
        <f t="shared" si="196"/>
        <v>320</v>
      </c>
      <c r="W1399">
        <f t="shared" si="197"/>
        <v>3</v>
      </c>
    </row>
    <row r="1400" spans="1:23" x14ac:dyDescent="0.2">
      <c r="A1400" t="s">
        <v>2620</v>
      </c>
      <c r="B1400" t="s">
        <v>420</v>
      </c>
      <c r="C1400">
        <f t="shared" si="198"/>
        <v>14</v>
      </c>
      <c r="D1400">
        <f t="shared" si="199"/>
        <v>334</v>
      </c>
      <c r="E1400">
        <f t="shared" si="200"/>
        <v>29</v>
      </c>
      <c r="S1400" t="s">
        <v>370</v>
      </c>
      <c r="T1400" t="s">
        <v>535</v>
      </c>
      <c r="U1400">
        <f t="shared" si="195"/>
        <v>12</v>
      </c>
      <c r="V1400">
        <f t="shared" si="196"/>
        <v>320</v>
      </c>
      <c r="W1400">
        <f t="shared" si="197"/>
        <v>3</v>
      </c>
    </row>
    <row r="1401" spans="1:23" x14ac:dyDescent="0.2">
      <c r="A1401" t="s">
        <v>2620</v>
      </c>
      <c r="B1401" t="s">
        <v>1481</v>
      </c>
      <c r="C1401">
        <f t="shared" si="198"/>
        <v>14</v>
      </c>
      <c r="D1401">
        <f t="shared" si="199"/>
        <v>335</v>
      </c>
      <c r="E1401">
        <f t="shared" si="200"/>
        <v>30</v>
      </c>
      <c r="S1401" t="s">
        <v>370</v>
      </c>
      <c r="T1401" t="s">
        <v>535</v>
      </c>
      <c r="U1401">
        <f t="shared" si="195"/>
        <v>12</v>
      </c>
      <c r="V1401">
        <f t="shared" si="196"/>
        <v>320</v>
      </c>
      <c r="W1401">
        <f t="shared" si="197"/>
        <v>3</v>
      </c>
    </row>
    <row r="1402" spans="1:23" x14ac:dyDescent="0.2">
      <c r="A1402" t="s">
        <v>2620</v>
      </c>
      <c r="B1402" t="s">
        <v>404</v>
      </c>
      <c r="C1402">
        <f t="shared" si="198"/>
        <v>14</v>
      </c>
      <c r="D1402">
        <f t="shared" si="199"/>
        <v>336</v>
      </c>
      <c r="E1402">
        <f t="shared" si="200"/>
        <v>31</v>
      </c>
      <c r="S1402" t="s">
        <v>370</v>
      </c>
      <c r="T1402" t="s">
        <v>535</v>
      </c>
      <c r="U1402">
        <f t="shared" si="195"/>
        <v>12</v>
      </c>
      <c r="V1402">
        <f t="shared" si="196"/>
        <v>320</v>
      </c>
      <c r="W1402">
        <f t="shared" si="197"/>
        <v>3</v>
      </c>
    </row>
    <row r="1403" spans="1:23" x14ac:dyDescent="0.2">
      <c r="A1403" t="s">
        <v>2620</v>
      </c>
      <c r="B1403" t="s">
        <v>1484</v>
      </c>
      <c r="C1403">
        <f t="shared" si="198"/>
        <v>14</v>
      </c>
      <c r="D1403">
        <f t="shared" si="199"/>
        <v>337</v>
      </c>
      <c r="E1403">
        <f t="shared" si="200"/>
        <v>32</v>
      </c>
      <c r="S1403" t="s">
        <v>370</v>
      </c>
      <c r="T1403" t="s">
        <v>535</v>
      </c>
      <c r="U1403">
        <f t="shared" si="195"/>
        <v>12</v>
      </c>
      <c r="V1403">
        <f t="shared" si="196"/>
        <v>320</v>
      </c>
      <c r="W1403">
        <f t="shared" si="197"/>
        <v>3</v>
      </c>
    </row>
    <row r="1404" spans="1:23" x14ac:dyDescent="0.2">
      <c r="A1404" t="s">
        <v>1089</v>
      </c>
      <c r="B1404" t="s">
        <v>245</v>
      </c>
      <c r="C1404">
        <f t="shared" si="198"/>
        <v>15</v>
      </c>
      <c r="D1404">
        <f t="shared" si="199"/>
        <v>338</v>
      </c>
      <c r="E1404">
        <f t="shared" si="200"/>
        <v>1</v>
      </c>
      <c r="S1404" t="s">
        <v>370</v>
      </c>
      <c r="T1404" t="s">
        <v>535</v>
      </c>
      <c r="U1404">
        <f t="shared" si="195"/>
        <v>12</v>
      </c>
      <c r="V1404">
        <f t="shared" si="196"/>
        <v>320</v>
      </c>
      <c r="W1404">
        <f t="shared" si="197"/>
        <v>3</v>
      </c>
    </row>
    <row r="1405" spans="1:23" x14ac:dyDescent="0.2">
      <c r="A1405" t="s">
        <v>1089</v>
      </c>
      <c r="B1405" t="s">
        <v>248</v>
      </c>
      <c r="C1405">
        <f t="shared" si="198"/>
        <v>15</v>
      </c>
      <c r="D1405">
        <f t="shared" si="199"/>
        <v>339</v>
      </c>
      <c r="E1405">
        <f t="shared" si="200"/>
        <v>2</v>
      </c>
      <c r="S1405" t="s">
        <v>370</v>
      </c>
      <c r="T1405" t="s">
        <v>535</v>
      </c>
      <c r="U1405">
        <f t="shared" si="195"/>
        <v>12</v>
      </c>
      <c r="V1405">
        <f t="shared" si="196"/>
        <v>320</v>
      </c>
      <c r="W1405">
        <f t="shared" si="197"/>
        <v>3</v>
      </c>
    </row>
    <row r="1406" spans="1:23" x14ac:dyDescent="0.2">
      <c r="A1406" t="s">
        <v>1089</v>
      </c>
      <c r="B1406" t="s">
        <v>2646</v>
      </c>
      <c r="C1406">
        <f t="shared" si="198"/>
        <v>15</v>
      </c>
      <c r="D1406">
        <f t="shared" si="199"/>
        <v>340</v>
      </c>
      <c r="E1406">
        <f t="shared" si="200"/>
        <v>3</v>
      </c>
      <c r="S1406" t="s">
        <v>370</v>
      </c>
      <c r="T1406" t="s">
        <v>535</v>
      </c>
      <c r="U1406">
        <f t="shared" si="195"/>
        <v>12</v>
      </c>
      <c r="V1406">
        <f t="shared" si="196"/>
        <v>320</v>
      </c>
      <c r="W1406">
        <f t="shared" si="197"/>
        <v>3</v>
      </c>
    </row>
    <row r="1407" spans="1:23" x14ac:dyDescent="0.2">
      <c r="A1407" t="s">
        <v>1089</v>
      </c>
      <c r="B1407" t="s">
        <v>252</v>
      </c>
      <c r="C1407">
        <f t="shared" si="198"/>
        <v>15</v>
      </c>
      <c r="D1407">
        <f t="shared" si="199"/>
        <v>341</v>
      </c>
      <c r="E1407">
        <f t="shared" si="200"/>
        <v>4</v>
      </c>
      <c r="S1407" t="s">
        <v>370</v>
      </c>
      <c r="T1407" t="s">
        <v>535</v>
      </c>
      <c r="U1407">
        <f t="shared" si="195"/>
        <v>12</v>
      </c>
      <c r="V1407">
        <f t="shared" si="196"/>
        <v>320</v>
      </c>
      <c r="W1407">
        <f t="shared" si="197"/>
        <v>3</v>
      </c>
    </row>
    <row r="1408" spans="1:23" x14ac:dyDescent="0.2">
      <c r="A1408" t="s">
        <v>1089</v>
      </c>
      <c r="B1408" t="s">
        <v>2647</v>
      </c>
      <c r="C1408">
        <f t="shared" si="198"/>
        <v>15</v>
      </c>
      <c r="D1408">
        <f t="shared" si="199"/>
        <v>342</v>
      </c>
      <c r="E1408">
        <f t="shared" si="200"/>
        <v>5</v>
      </c>
      <c r="S1408" t="s">
        <v>370</v>
      </c>
      <c r="T1408" t="s">
        <v>535</v>
      </c>
      <c r="U1408">
        <f t="shared" si="195"/>
        <v>12</v>
      </c>
      <c r="V1408">
        <f t="shared" si="196"/>
        <v>320</v>
      </c>
      <c r="W1408">
        <f t="shared" si="197"/>
        <v>3</v>
      </c>
    </row>
    <row r="1409" spans="1:23" x14ac:dyDescent="0.2">
      <c r="A1409" t="s">
        <v>1089</v>
      </c>
      <c r="B1409" t="s">
        <v>256</v>
      </c>
      <c r="C1409">
        <f t="shared" si="198"/>
        <v>15</v>
      </c>
      <c r="D1409">
        <f t="shared" si="199"/>
        <v>343</v>
      </c>
      <c r="E1409">
        <f t="shared" si="200"/>
        <v>6</v>
      </c>
      <c r="S1409" t="s">
        <v>370</v>
      </c>
      <c r="T1409" t="s">
        <v>535</v>
      </c>
      <c r="U1409">
        <f t="shared" si="195"/>
        <v>12</v>
      </c>
      <c r="V1409">
        <f t="shared" si="196"/>
        <v>320</v>
      </c>
      <c r="W1409">
        <f t="shared" si="197"/>
        <v>3</v>
      </c>
    </row>
    <row r="1410" spans="1:23" x14ac:dyDescent="0.2">
      <c r="A1410" t="s">
        <v>1089</v>
      </c>
      <c r="B1410" t="s">
        <v>259</v>
      </c>
      <c r="C1410">
        <f t="shared" si="198"/>
        <v>15</v>
      </c>
      <c r="D1410">
        <f t="shared" si="199"/>
        <v>344</v>
      </c>
      <c r="E1410">
        <f t="shared" si="200"/>
        <v>7</v>
      </c>
      <c r="S1410" t="s">
        <v>370</v>
      </c>
      <c r="T1410" t="s">
        <v>535</v>
      </c>
      <c r="U1410">
        <f t="shared" si="195"/>
        <v>12</v>
      </c>
      <c r="V1410">
        <f t="shared" si="196"/>
        <v>320</v>
      </c>
      <c r="W1410">
        <f t="shared" si="197"/>
        <v>3</v>
      </c>
    </row>
    <row r="1411" spans="1:23" x14ac:dyDescent="0.2">
      <c r="A1411" t="s">
        <v>1989</v>
      </c>
      <c r="B1411">
        <v>1</v>
      </c>
      <c r="C1411">
        <f t="shared" si="198"/>
        <v>16</v>
      </c>
      <c r="D1411">
        <f t="shared" si="199"/>
        <v>345</v>
      </c>
      <c r="E1411">
        <f t="shared" si="200"/>
        <v>1</v>
      </c>
      <c r="S1411" t="s">
        <v>370</v>
      </c>
      <c r="T1411" t="s">
        <v>535</v>
      </c>
      <c r="U1411">
        <f t="shared" si="195"/>
        <v>12</v>
      </c>
      <c r="V1411">
        <f t="shared" si="196"/>
        <v>320</v>
      </c>
      <c r="W1411">
        <f t="shared" si="197"/>
        <v>3</v>
      </c>
    </row>
    <row r="1412" spans="1:23" x14ac:dyDescent="0.2">
      <c r="A1412" t="s">
        <v>1989</v>
      </c>
      <c r="B1412">
        <v>1</v>
      </c>
      <c r="C1412">
        <f t="shared" si="198"/>
        <v>16</v>
      </c>
      <c r="D1412">
        <f t="shared" si="199"/>
        <v>345</v>
      </c>
      <c r="E1412">
        <f t="shared" si="200"/>
        <v>1</v>
      </c>
      <c r="S1412" t="s">
        <v>370</v>
      </c>
      <c r="T1412" t="s">
        <v>535</v>
      </c>
      <c r="U1412">
        <f t="shared" ref="U1412:U1475" si="201">IF(S1412=S1411,U1411,U1411+1)</f>
        <v>12</v>
      </c>
      <c r="V1412">
        <f t="shared" ref="V1412:V1475" si="202">IF(T1412=T1411,V1411,V1411+1)</f>
        <v>320</v>
      </c>
      <c r="W1412">
        <f t="shared" ref="W1412:W1475" si="203">IF(S1412=S1411,IF(T1412=T1411,W1411,W1411+1),1)</f>
        <v>3</v>
      </c>
    </row>
    <row r="1413" spans="1:23" x14ac:dyDescent="0.2">
      <c r="A1413" t="s">
        <v>1989</v>
      </c>
      <c r="B1413">
        <v>3</v>
      </c>
      <c r="C1413">
        <f t="shared" ref="C1413:C1476" si="204">IF(A1413=A1412,C1412,C1412+1)</f>
        <v>16</v>
      </c>
      <c r="D1413">
        <f t="shared" ref="D1413:D1476" si="205">IF(B1413=B1412,D1412,D1412+1)</f>
        <v>346</v>
      </c>
      <c r="E1413">
        <f t="shared" ref="E1413:E1476" si="206">IF(A1413=A1412,IF(B1413=B1412,E1412,E1412+1),1)</f>
        <v>2</v>
      </c>
      <c r="S1413" t="s">
        <v>370</v>
      </c>
      <c r="T1413" t="s">
        <v>535</v>
      </c>
      <c r="U1413">
        <f t="shared" si="201"/>
        <v>12</v>
      </c>
      <c r="V1413">
        <f t="shared" si="202"/>
        <v>320</v>
      </c>
      <c r="W1413">
        <f t="shared" si="203"/>
        <v>3</v>
      </c>
    </row>
    <row r="1414" spans="1:23" x14ac:dyDescent="0.2">
      <c r="A1414" t="s">
        <v>1989</v>
      </c>
      <c r="B1414">
        <v>3</v>
      </c>
      <c r="C1414">
        <f t="shared" si="204"/>
        <v>16</v>
      </c>
      <c r="D1414">
        <f t="shared" si="205"/>
        <v>346</v>
      </c>
      <c r="E1414">
        <f t="shared" si="206"/>
        <v>2</v>
      </c>
      <c r="S1414" t="s">
        <v>370</v>
      </c>
      <c r="T1414" t="s">
        <v>535</v>
      </c>
      <c r="U1414">
        <f t="shared" si="201"/>
        <v>12</v>
      </c>
      <c r="V1414">
        <f t="shared" si="202"/>
        <v>320</v>
      </c>
      <c r="W1414">
        <f t="shared" si="203"/>
        <v>3</v>
      </c>
    </row>
    <row r="1415" spans="1:23" x14ac:dyDescent="0.2">
      <c r="A1415" t="s">
        <v>1989</v>
      </c>
      <c r="B1415">
        <v>5</v>
      </c>
      <c r="C1415">
        <f t="shared" si="204"/>
        <v>16</v>
      </c>
      <c r="D1415">
        <f t="shared" si="205"/>
        <v>347</v>
      </c>
      <c r="E1415">
        <f t="shared" si="206"/>
        <v>3</v>
      </c>
      <c r="S1415" t="s">
        <v>370</v>
      </c>
      <c r="T1415" t="s">
        <v>535</v>
      </c>
      <c r="U1415">
        <f t="shared" si="201"/>
        <v>12</v>
      </c>
      <c r="V1415">
        <f t="shared" si="202"/>
        <v>320</v>
      </c>
      <c r="W1415">
        <f t="shared" si="203"/>
        <v>3</v>
      </c>
    </row>
    <row r="1416" spans="1:23" x14ac:dyDescent="0.2">
      <c r="A1416" t="s">
        <v>1989</v>
      </c>
      <c r="B1416">
        <v>9</v>
      </c>
      <c r="C1416">
        <f t="shared" si="204"/>
        <v>16</v>
      </c>
      <c r="D1416">
        <f t="shared" si="205"/>
        <v>348</v>
      </c>
      <c r="E1416">
        <f t="shared" si="206"/>
        <v>4</v>
      </c>
      <c r="S1416" t="s">
        <v>370</v>
      </c>
      <c r="T1416" t="s">
        <v>535</v>
      </c>
      <c r="U1416">
        <f t="shared" si="201"/>
        <v>12</v>
      </c>
      <c r="V1416">
        <f t="shared" si="202"/>
        <v>320</v>
      </c>
      <c r="W1416">
        <f t="shared" si="203"/>
        <v>3</v>
      </c>
    </row>
    <row r="1417" spans="1:23" x14ac:dyDescent="0.2">
      <c r="A1417" t="s">
        <v>1989</v>
      </c>
      <c r="B1417">
        <v>10</v>
      </c>
      <c r="C1417">
        <f t="shared" si="204"/>
        <v>16</v>
      </c>
      <c r="D1417">
        <f t="shared" si="205"/>
        <v>349</v>
      </c>
      <c r="E1417">
        <f t="shared" si="206"/>
        <v>5</v>
      </c>
      <c r="S1417" t="s">
        <v>370</v>
      </c>
      <c r="T1417" t="s">
        <v>535</v>
      </c>
      <c r="U1417">
        <f t="shared" si="201"/>
        <v>12</v>
      </c>
      <c r="V1417">
        <f t="shared" si="202"/>
        <v>320</v>
      </c>
      <c r="W1417">
        <f t="shared" si="203"/>
        <v>3</v>
      </c>
    </row>
    <row r="1418" spans="1:23" x14ac:dyDescent="0.2">
      <c r="A1418" t="s">
        <v>1989</v>
      </c>
      <c r="B1418">
        <v>10</v>
      </c>
      <c r="C1418">
        <f t="shared" si="204"/>
        <v>16</v>
      </c>
      <c r="D1418">
        <f t="shared" si="205"/>
        <v>349</v>
      </c>
      <c r="E1418">
        <f t="shared" si="206"/>
        <v>5</v>
      </c>
      <c r="S1418" t="s">
        <v>370</v>
      </c>
      <c r="T1418" t="s">
        <v>2697</v>
      </c>
      <c r="U1418">
        <f t="shared" si="201"/>
        <v>12</v>
      </c>
      <c r="V1418">
        <f t="shared" si="202"/>
        <v>321</v>
      </c>
      <c r="W1418">
        <f t="shared" si="203"/>
        <v>4</v>
      </c>
    </row>
    <row r="1419" spans="1:23" x14ac:dyDescent="0.2">
      <c r="A1419" t="s">
        <v>1989</v>
      </c>
      <c r="B1419">
        <v>10</v>
      </c>
      <c r="C1419">
        <f t="shared" si="204"/>
        <v>16</v>
      </c>
      <c r="D1419">
        <f t="shared" si="205"/>
        <v>349</v>
      </c>
      <c r="E1419">
        <f t="shared" si="206"/>
        <v>5</v>
      </c>
      <c r="S1419" t="s">
        <v>370</v>
      </c>
      <c r="T1419" t="s">
        <v>2697</v>
      </c>
      <c r="U1419">
        <f t="shared" si="201"/>
        <v>12</v>
      </c>
      <c r="V1419">
        <f t="shared" si="202"/>
        <v>321</v>
      </c>
      <c r="W1419">
        <f t="shared" si="203"/>
        <v>4</v>
      </c>
    </row>
    <row r="1420" spans="1:23" x14ac:dyDescent="0.2">
      <c r="A1420" t="s">
        <v>1989</v>
      </c>
      <c r="B1420">
        <v>10</v>
      </c>
      <c r="C1420">
        <f t="shared" si="204"/>
        <v>16</v>
      </c>
      <c r="D1420">
        <f t="shared" si="205"/>
        <v>349</v>
      </c>
      <c r="E1420">
        <f t="shared" si="206"/>
        <v>5</v>
      </c>
      <c r="S1420" t="s">
        <v>370</v>
      </c>
      <c r="T1420" t="s">
        <v>2697</v>
      </c>
      <c r="U1420">
        <f t="shared" si="201"/>
        <v>12</v>
      </c>
      <c r="V1420">
        <f t="shared" si="202"/>
        <v>321</v>
      </c>
      <c r="W1420">
        <f t="shared" si="203"/>
        <v>4</v>
      </c>
    </row>
    <row r="1421" spans="1:23" x14ac:dyDescent="0.2">
      <c r="A1421" t="s">
        <v>1989</v>
      </c>
      <c r="B1421">
        <v>14</v>
      </c>
      <c r="C1421">
        <f t="shared" si="204"/>
        <v>16</v>
      </c>
      <c r="D1421">
        <f t="shared" si="205"/>
        <v>350</v>
      </c>
      <c r="E1421">
        <f t="shared" si="206"/>
        <v>6</v>
      </c>
      <c r="S1421" t="s">
        <v>370</v>
      </c>
      <c r="T1421" t="s">
        <v>2697</v>
      </c>
      <c r="U1421">
        <f t="shared" si="201"/>
        <v>12</v>
      </c>
      <c r="V1421">
        <f t="shared" si="202"/>
        <v>321</v>
      </c>
      <c r="W1421">
        <f t="shared" si="203"/>
        <v>4</v>
      </c>
    </row>
    <row r="1422" spans="1:23" x14ac:dyDescent="0.2">
      <c r="A1422" t="s">
        <v>1989</v>
      </c>
      <c r="B1422">
        <v>16</v>
      </c>
      <c r="C1422">
        <f t="shared" si="204"/>
        <v>16</v>
      </c>
      <c r="D1422">
        <f t="shared" si="205"/>
        <v>351</v>
      </c>
      <c r="E1422">
        <f t="shared" si="206"/>
        <v>7</v>
      </c>
      <c r="S1422" t="s">
        <v>370</v>
      </c>
      <c r="T1422" t="s">
        <v>2697</v>
      </c>
      <c r="U1422">
        <f t="shared" si="201"/>
        <v>12</v>
      </c>
      <c r="V1422">
        <f t="shared" si="202"/>
        <v>321</v>
      </c>
      <c r="W1422">
        <f t="shared" si="203"/>
        <v>4</v>
      </c>
    </row>
    <row r="1423" spans="1:23" x14ac:dyDescent="0.2">
      <c r="A1423" t="s">
        <v>1989</v>
      </c>
      <c r="B1423">
        <v>16</v>
      </c>
      <c r="C1423">
        <f t="shared" si="204"/>
        <v>16</v>
      </c>
      <c r="D1423">
        <f t="shared" si="205"/>
        <v>351</v>
      </c>
      <c r="E1423">
        <f t="shared" si="206"/>
        <v>7</v>
      </c>
      <c r="S1423" t="s">
        <v>370</v>
      </c>
      <c r="T1423" t="s">
        <v>2701</v>
      </c>
      <c r="U1423">
        <f t="shared" si="201"/>
        <v>12</v>
      </c>
      <c r="V1423">
        <f t="shared" si="202"/>
        <v>322</v>
      </c>
      <c r="W1423">
        <f t="shared" si="203"/>
        <v>5</v>
      </c>
    </row>
    <row r="1424" spans="1:23" x14ac:dyDescent="0.2">
      <c r="A1424" t="s">
        <v>1989</v>
      </c>
      <c r="B1424">
        <v>18</v>
      </c>
      <c r="C1424">
        <f t="shared" si="204"/>
        <v>16</v>
      </c>
      <c r="D1424">
        <f t="shared" si="205"/>
        <v>352</v>
      </c>
      <c r="E1424">
        <f t="shared" si="206"/>
        <v>8</v>
      </c>
      <c r="S1424" t="s">
        <v>370</v>
      </c>
      <c r="T1424" t="s">
        <v>2701</v>
      </c>
      <c r="U1424">
        <f t="shared" si="201"/>
        <v>12</v>
      </c>
      <c r="V1424">
        <f t="shared" si="202"/>
        <v>322</v>
      </c>
      <c r="W1424">
        <f t="shared" si="203"/>
        <v>5</v>
      </c>
    </row>
    <row r="1425" spans="1:23" x14ac:dyDescent="0.2">
      <c r="A1425" t="s">
        <v>1989</v>
      </c>
      <c r="B1425">
        <v>18</v>
      </c>
      <c r="C1425">
        <f t="shared" si="204"/>
        <v>16</v>
      </c>
      <c r="D1425">
        <f t="shared" si="205"/>
        <v>352</v>
      </c>
      <c r="E1425">
        <f t="shared" si="206"/>
        <v>8</v>
      </c>
      <c r="S1425" t="s">
        <v>370</v>
      </c>
      <c r="T1425" t="s">
        <v>2701</v>
      </c>
      <c r="U1425">
        <f t="shared" si="201"/>
        <v>12</v>
      </c>
      <c r="V1425">
        <f t="shared" si="202"/>
        <v>322</v>
      </c>
      <c r="W1425">
        <f t="shared" si="203"/>
        <v>5</v>
      </c>
    </row>
    <row r="1426" spans="1:23" x14ac:dyDescent="0.2">
      <c r="A1426" t="s">
        <v>1989</v>
      </c>
      <c r="B1426">
        <v>18</v>
      </c>
      <c r="C1426">
        <f t="shared" si="204"/>
        <v>16</v>
      </c>
      <c r="D1426">
        <f t="shared" si="205"/>
        <v>352</v>
      </c>
      <c r="E1426">
        <f t="shared" si="206"/>
        <v>8</v>
      </c>
      <c r="S1426" t="s">
        <v>370</v>
      </c>
      <c r="T1426" t="s">
        <v>2701</v>
      </c>
      <c r="U1426">
        <f t="shared" si="201"/>
        <v>12</v>
      </c>
      <c r="V1426">
        <f t="shared" si="202"/>
        <v>322</v>
      </c>
      <c r="W1426">
        <f t="shared" si="203"/>
        <v>5</v>
      </c>
    </row>
    <row r="1427" spans="1:23" x14ac:dyDescent="0.2">
      <c r="A1427" t="s">
        <v>1989</v>
      </c>
      <c r="B1427">
        <v>18</v>
      </c>
      <c r="C1427">
        <f t="shared" si="204"/>
        <v>16</v>
      </c>
      <c r="D1427">
        <f t="shared" si="205"/>
        <v>352</v>
      </c>
      <c r="E1427">
        <f t="shared" si="206"/>
        <v>8</v>
      </c>
      <c r="S1427" t="s">
        <v>370</v>
      </c>
      <c r="T1427" t="s">
        <v>2701</v>
      </c>
      <c r="U1427">
        <f t="shared" si="201"/>
        <v>12</v>
      </c>
      <c r="V1427">
        <f t="shared" si="202"/>
        <v>322</v>
      </c>
      <c r="W1427">
        <f t="shared" si="203"/>
        <v>5</v>
      </c>
    </row>
    <row r="1428" spans="1:23" x14ac:dyDescent="0.2">
      <c r="A1428" t="s">
        <v>1989</v>
      </c>
      <c r="B1428">
        <v>20</v>
      </c>
      <c r="C1428">
        <f t="shared" si="204"/>
        <v>16</v>
      </c>
      <c r="D1428">
        <f t="shared" si="205"/>
        <v>353</v>
      </c>
      <c r="E1428">
        <f t="shared" si="206"/>
        <v>9</v>
      </c>
      <c r="S1428" t="s">
        <v>370</v>
      </c>
      <c r="T1428" t="s">
        <v>2701</v>
      </c>
      <c r="U1428">
        <f t="shared" si="201"/>
        <v>12</v>
      </c>
      <c r="V1428">
        <f t="shared" si="202"/>
        <v>322</v>
      </c>
      <c r="W1428">
        <f t="shared" si="203"/>
        <v>5</v>
      </c>
    </row>
    <row r="1429" spans="1:23" x14ac:dyDescent="0.2">
      <c r="A1429" t="s">
        <v>1989</v>
      </c>
      <c r="B1429">
        <v>20</v>
      </c>
      <c r="C1429">
        <f t="shared" si="204"/>
        <v>16</v>
      </c>
      <c r="D1429">
        <f t="shared" si="205"/>
        <v>353</v>
      </c>
      <c r="E1429">
        <f t="shared" si="206"/>
        <v>9</v>
      </c>
      <c r="S1429" t="s">
        <v>370</v>
      </c>
      <c r="T1429" t="s">
        <v>2705</v>
      </c>
      <c r="U1429">
        <f t="shared" si="201"/>
        <v>12</v>
      </c>
      <c r="V1429">
        <f t="shared" si="202"/>
        <v>323</v>
      </c>
      <c r="W1429">
        <f t="shared" si="203"/>
        <v>6</v>
      </c>
    </row>
    <row r="1430" spans="1:23" x14ac:dyDescent="0.2">
      <c r="A1430" t="s">
        <v>1989</v>
      </c>
      <c r="B1430">
        <v>21</v>
      </c>
      <c r="C1430">
        <f t="shared" si="204"/>
        <v>16</v>
      </c>
      <c r="D1430">
        <f t="shared" si="205"/>
        <v>354</v>
      </c>
      <c r="E1430">
        <f t="shared" si="206"/>
        <v>10</v>
      </c>
      <c r="S1430" t="s">
        <v>370</v>
      </c>
      <c r="T1430" t="s">
        <v>2705</v>
      </c>
      <c r="U1430">
        <f t="shared" si="201"/>
        <v>12</v>
      </c>
      <c r="V1430">
        <f t="shared" si="202"/>
        <v>323</v>
      </c>
      <c r="W1430">
        <f t="shared" si="203"/>
        <v>6</v>
      </c>
    </row>
    <row r="1431" spans="1:23" x14ac:dyDescent="0.2">
      <c r="A1431" t="s">
        <v>1989</v>
      </c>
      <c r="B1431">
        <v>23</v>
      </c>
      <c r="C1431">
        <f t="shared" si="204"/>
        <v>16</v>
      </c>
      <c r="D1431">
        <f t="shared" si="205"/>
        <v>355</v>
      </c>
      <c r="E1431">
        <f t="shared" si="206"/>
        <v>11</v>
      </c>
      <c r="S1431" t="s">
        <v>370</v>
      </c>
      <c r="T1431" t="s">
        <v>2705</v>
      </c>
      <c r="U1431">
        <f t="shared" si="201"/>
        <v>12</v>
      </c>
      <c r="V1431">
        <f t="shared" si="202"/>
        <v>323</v>
      </c>
      <c r="W1431">
        <f t="shared" si="203"/>
        <v>6</v>
      </c>
    </row>
    <row r="1432" spans="1:23" x14ac:dyDescent="0.2">
      <c r="A1432" t="s">
        <v>1989</v>
      </c>
      <c r="B1432">
        <v>25</v>
      </c>
      <c r="C1432">
        <f t="shared" si="204"/>
        <v>16</v>
      </c>
      <c r="D1432">
        <f t="shared" si="205"/>
        <v>356</v>
      </c>
      <c r="E1432">
        <f t="shared" si="206"/>
        <v>12</v>
      </c>
      <c r="S1432" t="s">
        <v>370</v>
      </c>
      <c r="T1432" t="s">
        <v>2705</v>
      </c>
      <c r="U1432">
        <f t="shared" si="201"/>
        <v>12</v>
      </c>
      <c r="V1432">
        <f t="shared" si="202"/>
        <v>323</v>
      </c>
      <c r="W1432">
        <f t="shared" si="203"/>
        <v>6</v>
      </c>
    </row>
    <row r="1433" spans="1:23" x14ac:dyDescent="0.2">
      <c r="A1433" t="s">
        <v>1989</v>
      </c>
      <c r="B1433">
        <v>27</v>
      </c>
      <c r="C1433">
        <f t="shared" si="204"/>
        <v>16</v>
      </c>
      <c r="D1433">
        <f t="shared" si="205"/>
        <v>357</v>
      </c>
      <c r="E1433">
        <f t="shared" si="206"/>
        <v>13</v>
      </c>
      <c r="S1433" t="s">
        <v>370</v>
      </c>
      <c r="T1433" t="s">
        <v>2705</v>
      </c>
      <c r="U1433">
        <f t="shared" si="201"/>
        <v>12</v>
      </c>
      <c r="V1433">
        <f t="shared" si="202"/>
        <v>323</v>
      </c>
      <c r="W1433">
        <f t="shared" si="203"/>
        <v>6</v>
      </c>
    </row>
    <row r="1434" spans="1:23" x14ac:dyDescent="0.2">
      <c r="A1434" t="s">
        <v>1989</v>
      </c>
      <c r="B1434">
        <v>27</v>
      </c>
      <c r="C1434">
        <f t="shared" si="204"/>
        <v>16</v>
      </c>
      <c r="D1434">
        <f t="shared" si="205"/>
        <v>357</v>
      </c>
      <c r="E1434">
        <f t="shared" si="206"/>
        <v>13</v>
      </c>
      <c r="S1434" t="s">
        <v>370</v>
      </c>
      <c r="T1434" t="s">
        <v>2711</v>
      </c>
      <c r="U1434">
        <f t="shared" si="201"/>
        <v>12</v>
      </c>
      <c r="V1434">
        <f t="shared" si="202"/>
        <v>324</v>
      </c>
      <c r="W1434">
        <f t="shared" si="203"/>
        <v>7</v>
      </c>
    </row>
    <row r="1435" spans="1:23" x14ac:dyDescent="0.2">
      <c r="A1435" t="s">
        <v>1989</v>
      </c>
      <c r="B1435">
        <v>29</v>
      </c>
      <c r="C1435">
        <f t="shared" si="204"/>
        <v>16</v>
      </c>
      <c r="D1435">
        <f t="shared" si="205"/>
        <v>358</v>
      </c>
      <c r="E1435">
        <f t="shared" si="206"/>
        <v>14</v>
      </c>
      <c r="S1435" t="s">
        <v>370</v>
      </c>
      <c r="T1435" t="s">
        <v>2711</v>
      </c>
      <c r="U1435">
        <f t="shared" si="201"/>
        <v>12</v>
      </c>
      <c r="V1435">
        <f t="shared" si="202"/>
        <v>324</v>
      </c>
      <c r="W1435">
        <f t="shared" si="203"/>
        <v>7</v>
      </c>
    </row>
    <row r="1436" spans="1:23" x14ac:dyDescent="0.2">
      <c r="A1436" t="s">
        <v>1989</v>
      </c>
      <c r="B1436">
        <v>29</v>
      </c>
      <c r="C1436">
        <f t="shared" si="204"/>
        <v>16</v>
      </c>
      <c r="D1436">
        <f t="shared" si="205"/>
        <v>358</v>
      </c>
      <c r="E1436">
        <f t="shared" si="206"/>
        <v>14</v>
      </c>
      <c r="S1436" t="s">
        <v>370</v>
      </c>
      <c r="T1436" t="s">
        <v>2711</v>
      </c>
      <c r="U1436">
        <f t="shared" si="201"/>
        <v>12</v>
      </c>
      <c r="V1436">
        <f t="shared" si="202"/>
        <v>324</v>
      </c>
      <c r="W1436">
        <f t="shared" si="203"/>
        <v>7</v>
      </c>
    </row>
    <row r="1437" spans="1:23" x14ac:dyDescent="0.2">
      <c r="A1437" t="s">
        <v>1989</v>
      </c>
      <c r="B1437">
        <v>30</v>
      </c>
      <c r="C1437">
        <f t="shared" si="204"/>
        <v>16</v>
      </c>
      <c r="D1437">
        <f t="shared" si="205"/>
        <v>359</v>
      </c>
      <c r="E1437">
        <f t="shared" si="206"/>
        <v>15</v>
      </c>
      <c r="S1437" t="s">
        <v>370</v>
      </c>
      <c r="T1437" t="s">
        <v>2711</v>
      </c>
      <c r="U1437">
        <f t="shared" si="201"/>
        <v>12</v>
      </c>
      <c r="V1437">
        <f t="shared" si="202"/>
        <v>324</v>
      </c>
      <c r="W1437">
        <f t="shared" si="203"/>
        <v>7</v>
      </c>
    </row>
    <row r="1438" spans="1:23" x14ac:dyDescent="0.2">
      <c r="A1438" t="s">
        <v>1989</v>
      </c>
      <c r="B1438">
        <v>30</v>
      </c>
      <c r="C1438">
        <f t="shared" si="204"/>
        <v>16</v>
      </c>
      <c r="D1438">
        <f t="shared" si="205"/>
        <v>359</v>
      </c>
      <c r="E1438">
        <f t="shared" si="206"/>
        <v>15</v>
      </c>
      <c r="S1438" t="s">
        <v>370</v>
      </c>
      <c r="T1438" t="s">
        <v>1884</v>
      </c>
      <c r="U1438">
        <f t="shared" si="201"/>
        <v>12</v>
      </c>
      <c r="V1438">
        <f t="shared" si="202"/>
        <v>325</v>
      </c>
      <c r="W1438">
        <f t="shared" si="203"/>
        <v>8</v>
      </c>
    </row>
    <row r="1439" spans="1:23" x14ac:dyDescent="0.2">
      <c r="A1439" t="s">
        <v>1989</v>
      </c>
      <c r="B1439">
        <v>31</v>
      </c>
      <c r="C1439">
        <f t="shared" si="204"/>
        <v>16</v>
      </c>
      <c r="D1439">
        <f t="shared" si="205"/>
        <v>360</v>
      </c>
      <c r="E1439">
        <f t="shared" si="206"/>
        <v>16</v>
      </c>
      <c r="S1439" t="s">
        <v>370</v>
      </c>
      <c r="T1439" t="s">
        <v>1884</v>
      </c>
      <c r="U1439">
        <f t="shared" si="201"/>
        <v>12</v>
      </c>
      <c r="V1439">
        <f t="shared" si="202"/>
        <v>325</v>
      </c>
      <c r="W1439">
        <f t="shared" si="203"/>
        <v>8</v>
      </c>
    </row>
    <row r="1440" spans="1:23" x14ac:dyDescent="0.2">
      <c r="A1440" t="s">
        <v>1989</v>
      </c>
      <c r="B1440">
        <v>31</v>
      </c>
      <c r="C1440">
        <f t="shared" si="204"/>
        <v>16</v>
      </c>
      <c r="D1440">
        <f t="shared" si="205"/>
        <v>360</v>
      </c>
      <c r="E1440">
        <f t="shared" si="206"/>
        <v>16</v>
      </c>
      <c r="S1440" t="s">
        <v>370</v>
      </c>
      <c r="T1440" t="s">
        <v>1884</v>
      </c>
      <c r="U1440">
        <f t="shared" si="201"/>
        <v>12</v>
      </c>
      <c r="V1440">
        <f t="shared" si="202"/>
        <v>325</v>
      </c>
      <c r="W1440">
        <f t="shared" si="203"/>
        <v>8</v>
      </c>
    </row>
    <row r="1441" spans="1:23" x14ac:dyDescent="0.2">
      <c r="A1441" t="s">
        <v>1989</v>
      </c>
      <c r="B1441">
        <v>32</v>
      </c>
      <c r="C1441">
        <f t="shared" si="204"/>
        <v>16</v>
      </c>
      <c r="D1441">
        <f t="shared" si="205"/>
        <v>361</v>
      </c>
      <c r="E1441">
        <f t="shared" si="206"/>
        <v>17</v>
      </c>
      <c r="S1441" t="s">
        <v>370</v>
      </c>
      <c r="T1441" t="s">
        <v>1884</v>
      </c>
      <c r="U1441">
        <f t="shared" si="201"/>
        <v>12</v>
      </c>
      <c r="V1441">
        <f t="shared" si="202"/>
        <v>325</v>
      </c>
      <c r="W1441">
        <f t="shared" si="203"/>
        <v>8</v>
      </c>
    </row>
    <row r="1442" spans="1:23" x14ac:dyDescent="0.2">
      <c r="A1442" t="s">
        <v>1989</v>
      </c>
      <c r="B1442">
        <v>32</v>
      </c>
      <c r="C1442">
        <f t="shared" si="204"/>
        <v>16</v>
      </c>
      <c r="D1442">
        <f t="shared" si="205"/>
        <v>361</v>
      </c>
      <c r="E1442">
        <f t="shared" si="206"/>
        <v>17</v>
      </c>
      <c r="S1442" t="s">
        <v>370</v>
      </c>
      <c r="T1442" t="s">
        <v>1884</v>
      </c>
      <c r="U1442">
        <f t="shared" si="201"/>
        <v>12</v>
      </c>
      <c r="V1442">
        <f t="shared" si="202"/>
        <v>325</v>
      </c>
      <c r="W1442">
        <f t="shared" si="203"/>
        <v>8</v>
      </c>
    </row>
    <row r="1443" spans="1:23" x14ac:dyDescent="0.2">
      <c r="A1443" t="s">
        <v>1989</v>
      </c>
      <c r="B1443">
        <v>34</v>
      </c>
      <c r="C1443">
        <f t="shared" si="204"/>
        <v>16</v>
      </c>
      <c r="D1443">
        <f t="shared" si="205"/>
        <v>362</v>
      </c>
      <c r="E1443">
        <f t="shared" si="206"/>
        <v>18</v>
      </c>
      <c r="S1443" t="s">
        <v>370</v>
      </c>
      <c r="T1443" t="s">
        <v>1884</v>
      </c>
      <c r="U1443">
        <f t="shared" si="201"/>
        <v>12</v>
      </c>
      <c r="V1443">
        <f t="shared" si="202"/>
        <v>325</v>
      </c>
      <c r="W1443">
        <f t="shared" si="203"/>
        <v>8</v>
      </c>
    </row>
    <row r="1444" spans="1:23" x14ac:dyDescent="0.2">
      <c r="A1444" t="s">
        <v>1989</v>
      </c>
      <c r="B1444">
        <v>34</v>
      </c>
      <c r="C1444">
        <f t="shared" si="204"/>
        <v>16</v>
      </c>
      <c r="D1444">
        <f t="shared" si="205"/>
        <v>362</v>
      </c>
      <c r="E1444">
        <f t="shared" si="206"/>
        <v>18</v>
      </c>
      <c r="S1444" t="s">
        <v>370</v>
      </c>
      <c r="T1444" t="s">
        <v>1884</v>
      </c>
      <c r="U1444">
        <f t="shared" si="201"/>
        <v>12</v>
      </c>
      <c r="V1444">
        <f t="shared" si="202"/>
        <v>325</v>
      </c>
      <c r="W1444">
        <f t="shared" si="203"/>
        <v>8</v>
      </c>
    </row>
    <row r="1445" spans="1:23" x14ac:dyDescent="0.2">
      <c r="A1445" t="s">
        <v>1989</v>
      </c>
      <c r="B1445">
        <v>34</v>
      </c>
      <c r="C1445">
        <f t="shared" si="204"/>
        <v>16</v>
      </c>
      <c r="D1445">
        <f t="shared" si="205"/>
        <v>362</v>
      </c>
      <c r="E1445">
        <f t="shared" si="206"/>
        <v>18</v>
      </c>
      <c r="S1445" t="s">
        <v>370</v>
      </c>
      <c r="T1445" t="s">
        <v>1884</v>
      </c>
      <c r="U1445">
        <f t="shared" si="201"/>
        <v>12</v>
      </c>
      <c r="V1445">
        <f t="shared" si="202"/>
        <v>325</v>
      </c>
      <c r="W1445">
        <f t="shared" si="203"/>
        <v>8</v>
      </c>
    </row>
    <row r="1446" spans="1:23" x14ac:dyDescent="0.2">
      <c r="A1446" t="s">
        <v>1989</v>
      </c>
      <c r="B1446">
        <v>34</v>
      </c>
      <c r="C1446">
        <f t="shared" si="204"/>
        <v>16</v>
      </c>
      <c r="D1446">
        <f t="shared" si="205"/>
        <v>362</v>
      </c>
      <c r="E1446">
        <f t="shared" si="206"/>
        <v>18</v>
      </c>
      <c r="S1446" t="s">
        <v>370</v>
      </c>
      <c r="T1446" t="s">
        <v>1884</v>
      </c>
      <c r="U1446">
        <f t="shared" si="201"/>
        <v>12</v>
      </c>
      <c r="V1446">
        <f t="shared" si="202"/>
        <v>325</v>
      </c>
      <c r="W1446">
        <f t="shared" si="203"/>
        <v>8</v>
      </c>
    </row>
    <row r="1447" spans="1:23" x14ac:dyDescent="0.2">
      <c r="A1447" t="s">
        <v>1989</v>
      </c>
      <c r="B1447">
        <v>36</v>
      </c>
      <c r="C1447">
        <f t="shared" si="204"/>
        <v>16</v>
      </c>
      <c r="D1447">
        <f t="shared" si="205"/>
        <v>363</v>
      </c>
      <c r="E1447">
        <f t="shared" si="206"/>
        <v>19</v>
      </c>
      <c r="S1447" t="s">
        <v>370</v>
      </c>
      <c r="T1447" t="s">
        <v>1884</v>
      </c>
      <c r="U1447">
        <f t="shared" si="201"/>
        <v>12</v>
      </c>
      <c r="V1447">
        <f t="shared" si="202"/>
        <v>325</v>
      </c>
      <c r="W1447">
        <f t="shared" si="203"/>
        <v>8</v>
      </c>
    </row>
    <row r="1448" spans="1:23" x14ac:dyDescent="0.2">
      <c r="A1448" t="s">
        <v>1486</v>
      </c>
      <c r="B1448" t="s">
        <v>1488</v>
      </c>
      <c r="C1448">
        <f t="shared" si="204"/>
        <v>17</v>
      </c>
      <c r="D1448">
        <f t="shared" si="205"/>
        <v>364</v>
      </c>
      <c r="E1448">
        <f t="shared" si="206"/>
        <v>1</v>
      </c>
      <c r="S1448" t="s">
        <v>370</v>
      </c>
      <c r="T1448" t="s">
        <v>1884</v>
      </c>
      <c r="U1448">
        <f t="shared" si="201"/>
        <v>12</v>
      </c>
      <c r="V1448">
        <f t="shared" si="202"/>
        <v>325</v>
      </c>
      <c r="W1448">
        <f t="shared" si="203"/>
        <v>8</v>
      </c>
    </row>
    <row r="1449" spans="1:23" x14ac:dyDescent="0.2">
      <c r="A1449" t="s">
        <v>1486</v>
      </c>
      <c r="B1449" t="s">
        <v>1493</v>
      </c>
      <c r="C1449">
        <f t="shared" si="204"/>
        <v>17</v>
      </c>
      <c r="D1449">
        <f t="shared" si="205"/>
        <v>365</v>
      </c>
      <c r="E1449">
        <f t="shared" si="206"/>
        <v>2</v>
      </c>
      <c r="S1449" t="s">
        <v>370</v>
      </c>
      <c r="T1449" t="s">
        <v>1884</v>
      </c>
      <c r="U1449">
        <f t="shared" si="201"/>
        <v>12</v>
      </c>
      <c r="V1449">
        <f t="shared" si="202"/>
        <v>325</v>
      </c>
      <c r="W1449">
        <f t="shared" si="203"/>
        <v>8</v>
      </c>
    </row>
    <row r="1450" spans="1:23" x14ac:dyDescent="0.2">
      <c r="A1450" t="s">
        <v>1494</v>
      </c>
      <c r="B1450" t="s">
        <v>769</v>
      </c>
      <c r="C1450">
        <f t="shared" si="204"/>
        <v>18</v>
      </c>
      <c r="D1450">
        <f t="shared" si="205"/>
        <v>366</v>
      </c>
      <c r="E1450">
        <f t="shared" si="206"/>
        <v>1</v>
      </c>
      <c r="S1450" t="s">
        <v>370</v>
      </c>
      <c r="T1450" t="s">
        <v>1884</v>
      </c>
      <c r="U1450">
        <f t="shared" si="201"/>
        <v>12</v>
      </c>
      <c r="V1450">
        <f t="shared" si="202"/>
        <v>325</v>
      </c>
      <c r="W1450">
        <f t="shared" si="203"/>
        <v>8</v>
      </c>
    </row>
    <row r="1451" spans="1:23" x14ac:dyDescent="0.2">
      <c r="A1451" t="s">
        <v>1494</v>
      </c>
      <c r="B1451" t="s">
        <v>769</v>
      </c>
      <c r="C1451">
        <f t="shared" si="204"/>
        <v>18</v>
      </c>
      <c r="D1451">
        <f t="shared" si="205"/>
        <v>366</v>
      </c>
      <c r="E1451">
        <f t="shared" si="206"/>
        <v>1</v>
      </c>
      <c r="S1451" t="s">
        <v>370</v>
      </c>
      <c r="T1451" t="s">
        <v>1887</v>
      </c>
      <c r="U1451">
        <f t="shared" si="201"/>
        <v>12</v>
      </c>
      <c r="V1451">
        <f t="shared" si="202"/>
        <v>326</v>
      </c>
      <c r="W1451">
        <f t="shared" si="203"/>
        <v>9</v>
      </c>
    </row>
    <row r="1452" spans="1:23" x14ac:dyDescent="0.2">
      <c r="A1452" t="s">
        <v>1494</v>
      </c>
      <c r="B1452" t="s">
        <v>769</v>
      </c>
      <c r="C1452">
        <f t="shared" si="204"/>
        <v>18</v>
      </c>
      <c r="D1452">
        <f t="shared" si="205"/>
        <v>366</v>
      </c>
      <c r="E1452">
        <f t="shared" si="206"/>
        <v>1</v>
      </c>
      <c r="S1452" t="s">
        <v>370</v>
      </c>
      <c r="T1452" t="s">
        <v>1887</v>
      </c>
      <c r="U1452">
        <f t="shared" si="201"/>
        <v>12</v>
      </c>
      <c r="V1452">
        <f t="shared" si="202"/>
        <v>326</v>
      </c>
      <c r="W1452">
        <f t="shared" si="203"/>
        <v>9</v>
      </c>
    </row>
    <row r="1453" spans="1:23" x14ac:dyDescent="0.2">
      <c r="A1453" t="s">
        <v>1494</v>
      </c>
      <c r="B1453" t="s">
        <v>1496</v>
      </c>
      <c r="C1453">
        <f t="shared" si="204"/>
        <v>18</v>
      </c>
      <c r="D1453">
        <f t="shared" si="205"/>
        <v>367</v>
      </c>
      <c r="E1453">
        <f t="shared" si="206"/>
        <v>2</v>
      </c>
      <c r="S1453" t="s">
        <v>370</v>
      </c>
      <c r="T1453" t="s">
        <v>1887</v>
      </c>
      <c r="U1453">
        <f t="shared" si="201"/>
        <v>12</v>
      </c>
      <c r="V1453">
        <f t="shared" si="202"/>
        <v>326</v>
      </c>
      <c r="W1453">
        <f t="shared" si="203"/>
        <v>9</v>
      </c>
    </row>
    <row r="1454" spans="1:23" x14ac:dyDescent="0.2">
      <c r="A1454" t="s">
        <v>1494</v>
      </c>
      <c r="B1454" t="s">
        <v>1496</v>
      </c>
      <c r="C1454">
        <f t="shared" si="204"/>
        <v>18</v>
      </c>
      <c r="D1454">
        <f t="shared" si="205"/>
        <v>367</v>
      </c>
      <c r="E1454">
        <f t="shared" si="206"/>
        <v>2</v>
      </c>
      <c r="S1454" t="s">
        <v>370</v>
      </c>
      <c r="T1454" t="s">
        <v>1887</v>
      </c>
      <c r="U1454">
        <f t="shared" si="201"/>
        <v>12</v>
      </c>
      <c r="V1454">
        <f t="shared" si="202"/>
        <v>326</v>
      </c>
      <c r="W1454">
        <f t="shared" si="203"/>
        <v>9</v>
      </c>
    </row>
    <row r="1455" spans="1:23" x14ac:dyDescent="0.2">
      <c r="A1455" t="s">
        <v>1494</v>
      </c>
      <c r="B1455" t="s">
        <v>1496</v>
      </c>
      <c r="C1455">
        <f t="shared" si="204"/>
        <v>18</v>
      </c>
      <c r="D1455">
        <f t="shared" si="205"/>
        <v>367</v>
      </c>
      <c r="E1455">
        <f t="shared" si="206"/>
        <v>2</v>
      </c>
      <c r="S1455" t="s">
        <v>370</v>
      </c>
      <c r="T1455" t="s">
        <v>1887</v>
      </c>
      <c r="U1455">
        <f t="shared" si="201"/>
        <v>12</v>
      </c>
      <c r="V1455">
        <f t="shared" si="202"/>
        <v>326</v>
      </c>
      <c r="W1455">
        <f t="shared" si="203"/>
        <v>9</v>
      </c>
    </row>
    <row r="1456" spans="1:23" x14ac:dyDescent="0.2">
      <c r="A1456" t="s">
        <v>1494</v>
      </c>
      <c r="B1456" t="s">
        <v>1496</v>
      </c>
      <c r="C1456">
        <f t="shared" si="204"/>
        <v>18</v>
      </c>
      <c r="D1456">
        <f t="shared" si="205"/>
        <v>367</v>
      </c>
      <c r="E1456">
        <f t="shared" si="206"/>
        <v>2</v>
      </c>
      <c r="S1456" t="s">
        <v>370</v>
      </c>
      <c r="T1456" t="s">
        <v>1887</v>
      </c>
      <c r="U1456">
        <f t="shared" si="201"/>
        <v>12</v>
      </c>
      <c r="V1456">
        <f t="shared" si="202"/>
        <v>326</v>
      </c>
      <c r="W1456">
        <f t="shared" si="203"/>
        <v>9</v>
      </c>
    </row>
    <row r="1457" spans="1:23" x14ac:dyDescent="0.2">
      <c r="A1457" t="s">
        <v>1494</v>
      </c>
      <c r="B1457" t="s">
        <v>1496</v>
      </c>
      <c r="C1457">
        <f t="shared" si="204"/>
        <v>18</v>
      </c>
      <c r="D1457">
        <f t="shared" si="205"/>
        <v>367</v>
      </c>
      <c r="E1457">
        <f t="shared" si="206"/>
        <v>2</v>
      </c>
      <c r="S1457" t="s">
        <v>370</v>
      </c>
      <c r="T1457" t="s">
        <v>1887</v>
      </c>
      <c r="U1457">
        <f t="shared" si="201"/>
        <v>12</v>
      </c>
      <c r="V1457">
        <f t="shared" si="202"/>
        <v>326</v>
      </c>
      <c r="W1457">
        <f t="shared" si="203"/>
        <v>9</v>
      </c>
    </row>
    <row r="1458" spans="1:23" x14ac:dyDescent="0.2">
      <c r="A1458" t="s">
        <v>1494</v>
      </c>
      <c r="B1458" t="s">
        <v>1496</v>
      </c>
      <c r="C1458">
        <f t="shared" si="204"/>
        <v>18</v>
      </c>
      <c r="D1458">
        <f t="shared" si="205"/>
        <v>367</v>
      </c>
      <c r="E1458">
        <f t="shared" si="206"/>
        <v>2</v>
      </c>
      <c r="S1458" t="s">
        <v>370</v>
      </c>
      <c r="T1458" t="s">
        <v>1887</v>
      </c>
      <c r="U1458">
        <f t="shared" si="201"/>
        <v>12</v>
      </c>
      <c r="V1458">
        <f t="shared" si="202"/>
        <v>326</v>
      </c>
      <c r="W1458">
        <f t="shared" si="203"/>
        <v>9</v>
      </c>
    </row>
    <row r="1459" spans="1:23" x14ac:dyDescent="0.2">
      <c r="A1459" t="s">
        <v>1494</v>
      </c>
      <c r="B1459" t="s">
        <v>1496</v>
      </c>
      <c r="C1459">
        <f t="shared" si="204"/>
        <v>18</v>
      </c>
      <c r="D1459">
        <f t="shared" si="205"/>
        <v>367</v>
      </c>
      <c r="E1459">
        <f t="shared" si="206"/>
        <v>2</v>
      </c>
      <c r="S1459" t="s">
        <v>370</v>
      </c>
      <c r="T1459" t="s">
        <v>1887</v>
      </c>
      <c r="U1459">
        <f t="shared" si="201"/>
        <v>12</v>
      </c>
      <c r="V1459">
        <f t="shared" si="202"/>
        <v>326</v>
      </c>
      <c r="W1459">
        <f t="shared" si="203"/>
        <v>9</v>
      </c>
    </row>
    <row r="1460" spans="1:23" x14ac:dyDescent="0.2">
      <c r="A1460" t="s">
        <v>1494</v>
      </c>
      <c r="B1460" t="s">
        <v>1496</v>
      </c>
      <c r="C1460">
        <f t="shared" si="204"/>
        <v>18</v>
      </c>
      <c r="D1460">
        <f t="shared" si="205"/>
        <v>367</v>
      </c>
      <c r="E1460">
        <f t="shared" si="206"/>
        <v>2</v>
      </c>
      <c r="S1460" t="s">
        <v>370</v>
      </c>
      <c r="T1460" t="s">
        <v>1887</v>
      </c>
      <c r="U1460">
        <f t="shared" si="201"/>
        <v>12</v>
      </c>
      <c r="V1460">
        <f t="shared" si="202"/>
        <v>326</v>
      </c>
      <c r="W1460">
        <f t="shared" si="203"/>
        <v>9</v>
      </c>
    </row>
    <row r="1461" spans="1:23" x14ac:dyDescent="0.2">
      <c r="A1461" t="s">
        <v>1494</v>
      </c>
      <c r="B1461" t="s">
        <v>1496</v>
      </c>
      <c r="C1461">
        <f t="shared" si="204"/>
        <v>18</v>
      </c>
      <c r="D1461">
        <f t="shared" si="205"/>
        <v>367</v>
      </c>
      <c r="E1461">
        <f t="shared" si="206"/>
        <v>2</v>
      </c>
      <c r="S1461" t="s">
        <v>370</v>
      </c>
      <c r="T1461" t="s">
        <v>1887</v>
      </c>
      <c r="U1461">
        <f t="shared" si="201"/>
        <v>12</v>
      </c>
      <c r="V1461">
        <f t="shared" si="202"/>
        <v>326</v>
      </c>
      <c r="W1461">
        <f t="shared" si="203"/>
        <v>9</v>
      </c>
    </row>
    <row r="1462" spans="1:23" x14ac:dyDescent="0.2">
      <c r="A1462" t="s">
        <v>1494</v>
      </c>
      <c r="B1462" t="s">
        <v>1496</v>
      </c>
      <c r="C1462">
        <f t="shared" si="204"/>
        <v>18</v>
      </c>
      <c r="D1462">
        <f t="shared" si="205"/>
        <v>367</v>
      </c>
      <c r="E1462">
        <f t="shared" si="206"/>
        <v>2</v>
      </c>
      <c r="S1462" t="s">
        <v>370</v>
      </c>
      <c r="T1462" t="s">
        <v>1887</v>
      </c>
      <c r="U1462">
        <f t="shared" si="201"/>
        <v>12</v>
      </c>
      <c r="V1462">
        <f t="shared" si="202"/>
        <v>326</v>
      </c>
      <c r="W1462">
        <f t="shared" si="203"/>
        <v>9</v>
      </c>
    </row>
    <row r="1463" spans="1:23" x14ac:dyDescent="0.2">
      <c r="A1463" t="s">
        <v>1494</v>
      </c>
      <c r="B1463" t="s">
        <v>1496</v>
      </c>
      <c r="C1463">
        <f t="shared" si="204"/>
        <v>18</v>
      </c>
      <c r="D1463">
        <f t="shared" si="205"/>
        <v>367</v>
      </c>
      <c r="E1463">
        <f t="shared" si="206"/>
        <v>2</v>
      </c>
      <c r="S1463" t="s">
        <v>370</v>
      </c>
      <c r="T1463" t="s">
        <v>1892</v>
      </c>
      <c r="U1463">
        <f t="shared" si="201"/>
        <v>12</v>
      </c>
      <c r="V1463">
        <f t="shared" si="202"/>
        <v>327</v>
      </c>
      <c r="W1463">
        <f t="shared" si="203"/>
        <v>10</v>
      </c>
    </row>
    <row r="1464" spans="1:23" x14ac:dyDescent="0.2">
      <c r="A1464" t="s">
        <v>1494</v>
      </c>
      <c r="B1464" t="s">
        <v>1496</v>
      </c>
      <c r="C1464">
        <f t="shared" si="204"/>
        <v>18</v>
      </c>
      <c r="D1464">
        <f t="shared" si="205"/>
        <v>367</v>
      </c>
      <c r="E1464">
        <f t="shared" si="206"/>
        <v>2</v>
      </c>
      <c r="S1464" t="s">
        <v>370</v>
      </c>
      <c r="T1464" t="s">
        <v>1892</v>
      </c>
      <c r="U1464">
        <f t="shared" si="201"/>
        <v>12</v>
      </c>
      <c r="V1464">
        <f t="shared" si="202"/>
        <v>327</v>
      </c>
      <c r="W1464">
        <f t="shared" si="203"/>
        <v>10</v>
      </c>
    </row>
    <row r="1465" spans="1:23" x14ac:dyDescent="0.2">
      <c r="A1465" t="s">
        <v>1494</v>
      </c>
      <c r="B1465" t="s">
        <v>1496</v>
      </c>
      <c r="C1465">
        <f t="shared" si="204"/>
        <v>18</v>
      </c>
      <c r="D1465">
        <f t="shared" si="205"/>
        <v>367</v>
      </c>
      <c r="E1465">
        <f t="shared" si="206"/>
        <v>2</v>
      </c>
      <c r="S1465" t="s">
        <v>370</v>
      </c>
      <c r="T1465" t="s">
        <v>1892</v>
      </c>
      <c r="U1465">
        <f t="shared" si="201"/>
        <v>12</v>
      </c>
      <c r="V1465">
        <f t="shared" si="202"/>
        <v>327</v>
      </c>
      <c r="W1465">
        <f t="shared" si="203"/>
        <v>10</v>
      </c>
    </row>
    <row r="1466" spans="1:23" x14ac:dyDescent="0.2">
      <c r="A1466" t="s">
        <v>1494</v>
      </c>
      <c r="B1466" t="s">
        <v>1496</v>
      </c>
      <c r="C1466">
        <f t="shared" si="204"/>
        <v>18</v>
      </c>
      <c r="D1466">
        <f t="shared" si="205"/>
        <v>367</v>
      </c>
      <c r="E1466">
        <f t="shared" si="206"/>
        <v>2</v>
      </c>
      <c r="S1466" t="s">
        <v>370</v>
      </c>
      <c r="T1466" t="s">
        <v>1892</v>
      </c>
      <c r="U1466">
        <f t="shared" si="201"/>
        <v>12</v>
      </c>
      <c r="V1466">
        <f t="shared" si="202"/>
        <v>327</v>
      </c>
      <c r="W1466">
        <f t="shared" si="203"/>
        <v>10</v>
      </c>
    </row>
    <row r="1467" spans="1:23" x14ac:dyDescent="0.2">
      <c r="A1467" t="s">
        <v>1494</v>
      </c>
      <c r="B1467" t="s">
        <v>1496</v>
      </c>
      <c r="C1467">
        <f t="shared" si="204"/>
        <v>18</v>
      </c>
      <c r="D1467">
        <f t="shared" si="205"/>
        <v>367</v>
      </c>
      <c r="E1467">
        <f t="shared" si="206"/>
        <v>2</v>
      </c>
      <c r="S1467" t="s">
        <v>370</v>
      </c>
      <c r="T1467" t="s">
        <v>1892</v>
      </c>
      <c r="U1467">
        <f t="shared" si="201"/>
        <v>12</v>
      </c>
      <c r="V1467">
        <f t="shared" si="202"/>
        <v>327</v>
      </c>
      <c r="W1467">
        <f t="shared" si="203"/>
        <v>10</v>
      </c>
    </row>
    <row r="1468" spans="1:23" x14ac:dyDescent="0.2">
      <c r="A1468" t="s">
        <v>1494</v>
      </c>
      <c r="B1468" t="s">
        <v>1496</v>
      </c>
      <c r="C1468">
        <f t="shared" si="204"/>
        <v>18</v>
      </c>
      <c r="D1468">
        <f t="shared" si="205"/>
        <v>367</v>
      </c>
      <c r="E1468">
        <f t="shared" si="206"/>
        <v>2</v>
      </c>
      <c r="S1468" t="s">
        <v>370</v>
      </c>
      <c r="T1468" t="s">
        <v>1892</v>
      </c>
      <c r="U1468">
        <f t="shared" si="201"/>
        <v>12</v>
      </c>
      <c r="V1468">
        <f t="shared" si="202"/>
        <v>327</v>
      </c>
      <c r="W1468">
        <f t="shared" si="203"/>
        <v>10</v>
      </c>
    </row>
    <row r="1469" spans="1:23" x14ac:dyDescent="0.2">
      <c r="A1469" t="s">
        <v>1494</v>
      </c>
      <c r="B1469" t="s">
        <v>1496</v>
      </c>
      <c r="C1469">
        <f t="shared" si="204"/>
        <v>18</v>
      </c>
      <c r="D1469">
        <f t="shared" si="205"/>
        <v>367</v>
      </c>
      <c r="E1469">
        <f t="shared" si="206"/>
        <v>2</v>
      </c>
      <c r="S1469" t="s">
        <v>370</v>
      </c>
      <c r="T1469" t="s">
        <v>1892</v>
      </c>
      <c r="U1469">
        <f t="shared" si="201"/>
        <v>12</v>
      </c>
      <c r="V1469">
        <f t="shared" si="202"/>
        <v>327</v>
      </c>
      <c r="W1469">
        <f t="shared" si="203"/>
        <v>10</v>
      </c>
    </row>
    <row r="1470" spans="1:23" x14ac:dyDescent="0.2">
      <c r="A1470" t="s">
        <v>1494</v>
      </c>
      <c r="B1470" t="s">
        <v>1496</v>
      </c>
      <c r="C1470">
        <f t="shared" si="204"/>
        <v>18</v>
      </c>
      <c r="D1470">
        <f t="shared" si="205"/>
        <v>367</v>
      </c>
      <c r="E1470">
        <f t="shared" si="206"/>
        <v>2</v>
      </c>
      <c r="S1470" t="s">
        <v>370</v>
      </c>
      <c r="T1470" t="s">
        <v>1892</v>
      </c>
      <c r="U1470">
        <f t="shared" si="201"/>
        <v>12</v>
      </c>
      <c r="V1470">
        <f t="shared" si="202"/>
        <v>327</v>
      </c>
      <c r="W1470">
        <f t="shared" si="203"/>
        <v>10</v>
      </c>
    </row>
    <row r="1471" spans="1:23" x14ac:dyDescent="0.2">
      <c r="A1471" t="s">
        <v>1494</v>
      </c>
      <c r="B1471" t="s">
        <v>1496</v>
      </c>
      <c r="C1471">
        <f t="shared" si="204"/>
        <v>18</v>
      </c>
      <c r="D1471">
        <f t="shared" si="205"/>
        <v>367</v>
      </c>
      <c r="E1471">
        <f t="shared" si="206"/>
        <v>2</v>
      </c>
      <c r="S1471" t="s">
        <v>370</v>
      </c>
      <c r="T1471" t="s">
        <v>1892</v>
      </c>
      <c r="U1471">
        <f t="shared" si="201"/>
        <v>12</v>
      </c>
      <c r="V1471">
        <f t="shared" si="202"/>
        <v>327</v>
      </c>
      <c r="W1471">
        <f t="shared" si="203"/>
        <v>10</v>
      </c>
    </row>
    <row r="1472" spans="1:23" x14ac:dyDescent="0.2">
      <c r="A1472" t="s">
        <v>1494</v>
      </c>
      <c r="B1472" t="s">
        <v>1496</v>
      </c>
      <c r="C1472">
        <f t="shared" si="204"/>
        <v>18</v>
      </c>
      <c r="D1472">
        <f t="shared" si="205"/>
        <v>367</v>
      </c>
      <c r="E1472">
        <f t="shared" si="206"/>
        <v>2</v>
      </c>
      <c r="S1472" t="s">
        <v>370</v>
      </c>
      <c r="T1472" t="s">
        <v>1892</v>
      </c>
      <c r="U1472">
        <f t="shared" si="201"/>
        <v>12</v>
      </c>
      <c r="V1472">
        <f t="shared" si="202"/>
        <v>327</v>
      </c>
      <c r="W1472">
        <f t="shared" si="203"/>
        <v>10</v>
      </c>
    </row>
    <row r="1473" spans="1:23" x14ac:dyDescent="0.2">
      <c r="A1473" t="s">
        <v>1494</v>
      </c>
      <c r="B1473" t="s">
        <v>1502</v>
      </c>
      <c r="C1473">
        <f t="shared" si="204"/>
        <v>18</v>
      </c>
      <c r="D1473">
        <f t="shared" si="205"/>
        <v>368</v>
      </c>
      <c r="E1473">
        <f t="shared" si="206"/>
        <v>3</v>
      </c>
      <c r="S1473" t="s">
        <v>370</v>
      </c>
      <c r="T1473" t="s">
        <v>1892</v>
      </c>
      <c r="U1473">
        <f t="shared" si="201"/>
        <v>12</v>
      </c>
      <c r="V1473">
        <f t="shared" si="202"/>
        <v>327</v>
      </c>
      <c r="W1473">
        <f t="shared" si="203"/>
        <v>10</v>
      </c>
    </row>
    <row r="1474" spans="1:23" x14ac:dyDescent="0.2">
      <c r="A1474" t="s">
        <v>1494</v>
      </c>
      <c r="B1474" t="s">
        <v>1502</v>
      </c>
      <c r="C1474">
        <f t="shared" si="204"/>
        <v>18</v>
      </c>
      <c r="D1474">
        <f t="shared" si="205"/>
        <v>368</v>
      </c>
      <c r="E1474">
        <f t="shared" si="206"/>
        <v>3</v>
      </c>
      <c r="S1474" t="s">
        <v>370</v>
      </c>
      <c r="T1474" t="s">
        <v>1892</v>
      </c>
      <c r="U1474">
        <f t="shared" si="201"/>
        <v>12</v>
      </c>
      <c r="V1474">
        <f t="shared" si="202"/>
        <v>327</v>
      </c>
      <c r="W1474">
        <f t="shared" si="203"/>
        <v>10</v>
      </c>
    </row>
    <row r="1475" spans="1:23" x14ac:dyDescent="0.2">
      <c r="A1475" t="s">
        <v>1494</v>
      </c>
      <c r="B1475" t="s">
        <v>1502</v>
      </c>
      <c r="C1475">
        <f t="shared" si="204"/>
        <v>18</v>
      </c>
      <c r="D1475">
        <f t="shared" si="205"/>
        <v>368</v>
      </c>
      <c r="E1475">
        <f t="shared" si="206"/>
        <v>3</v>
      </c>
      <c r="S1475" t="s">
        <v>370</v>
      </c>
      <c r="T1475" t="s">
        <v>2050</v>
      </c>
      <c r="U1475">
        <f t="shared" si="201"/>
        <v>12</v>
      </c>
      <c r="V1475">
        <f t="shared" si="202"/>
        <v>328</v>
      </c>
      <c r="W1475">
        <f t="shared" si="203"/>
        <v>11</v>
      </c>
    </row>
    <row r="1476" spans="1:23" x14ac:dyDescent="0.2">
      <c r="A1476" t="s">
        <v>1494</v>
      </c>
      <c r="B1476" t="s">
        <v>1502</v>
      </c>
      <c r="C1476">
        <f t="shared" si="204"/>
        <v>18</v>
      </c>
      <c r="D1476">
        <f t="shared" si="205"/>
        <v>368</v>
      </c>
      <c r="E1476">
        <f t="shared" si="206"/>
        <v>3</v>
      </c>
      <c r="S1476" t="s">
        <v>370</v>
      </c>
      <c r="T1476" t="s">
        <v>2050</v>
      </c>
      <c r="U1476">
        <f t="shared" ref="U1476:U1539" si="207">IF(S1476=S1475,U1475,U1475+1)</f>
        <v>12</v>
      </c>
      <c r="V1476">
        <f t="shared" ref="V1476:V1539" si="208">IF(T1476=T1475,V1475,V1475+1)</f>
        <v>328</v>
      </c>
      <c r="W1476">
        <f t="shared" ref="W1476:W1539" si="209">IF(S1476=S1475,IF(T1476=T1475,W1475,W1475+1),1)</f>
        <v>11</v>
      </c>
    </row>
    <row r="1477" spans="1:23" x14ac:dyDescent="0.2">
      <c r="A1477" t="s">
        <v>1494</v>
      </c>
      <c r="B1477" t="s">
        <v>1502</v>
      </c>
      <c r="C1477">
        <f t="shared" ref="C1477:C1540" si="210">IF(A1477=A1476,C1476,C1476+1)</f>
        <v>18</v>
      </c>
      <c r="D1477">
        <f t="shared" ref="D1477:D1540" si="211">IF(B1477=B1476,D1476,D1476+1)</f>
        <v>368</v>
      </c>
      <c r="E1477">
        <f t="shared" ref="E1477:E1540" si="212">IF(A1477=A1476,IF(B1477=B1476,E1476,E1476+1),1)</f>
        <v>3</v>
      </c>
      <c r="S1477" t="s">
        <v>370</v>
      </c>
      <c r="T1477" t="s">
        <v>2050</v>
      </c>
      <c r="U1477">
        <f t="shared" si="207"/>
        <v>12</v>
      </c>
      <c r="V1477">
        <f t="shared" si="208"/>
        <v>328</v>
      </c>
      <c r="W1477">
        <f t="shared" si="209"/>
        <v>11</v>
      </c>
    </row>
    <row r="1478" spans="1:23" x14ac:dyDescent="0.2">
      <c r="A1478" t="s">
        <v>1494</v>
      </c>
      <c r="B1478" t="s">
        <v>1502</v>
      </c>
      <c r="C1478">
        <f t="shared" si="210"/>
        <v>18</v>
      </c>
      <c r="D1478">
        <f t="shared" si="211"/>
        <v>368</v>
      </c>
      <c r="E1478">
        <f t="shared" si="212"/>
        <v>3</v>
      </c>
      <c r="S1478" t="s">
        <v>370</v>
      </c>
      <c r="T1478" t="s">
        <v>2050</v>
      </c>
      <c r="U1478">
        <f t="shared" si="207"/>
        <v>12</v>
      </c>
      <c r="V1478">
        <f t="shared" si="208"/>
        <v>328</v>
      </c>
      <c r="W1478">
        <f t="shared" si="209"/>
        <v>11</v>
      </c>
    </row>
    <row r="1479" spans="1:23" x14ac:dyDescent="0.2">
      <c r="A1479" t="s">
        <v>1494</v>
      </c>
      <c r="B1479" t="s">
        <v>772</v>
      </c>
      <c r="C1479">
        <f t="shared" si="210"/>
        <v>18</v>
      </c>
      <c r="D1479">
        <f t="shared" si="211"/>
        <v>369</v>
      </c>
      <c r="E1479">
        <f t="shared" si="212"/>
        <v>4</v>
      </c>
      <c r="S1479" t="s">
        <v>370</v>
      </c>
      <c r="T1479" t="s">
        <v>2050</v>
      </c>
      <c r="U1479">
        <f t="shared" si="207"/>
        <v>12</v>
      </c>
      <c r="V1479">
        <f t="shared" si="208"/>
        <v>328</v>
      </c>
      <c r="W1479">
        <f t="shared" si="209"/>
        <v>11</v>
      </c>
    </row>
    <row r="1480" spans="1:23" x14ac:dyDescent="0.2">
      <c r="A1480" t="s">
        <v>1494</v>
      </c>
      <c r="B1480" t="s">
        <v>772</v>
      </c>
      <c r="C1480">
        <f t="shared" si="210"/>
        <v>18</v>
      </c>
      <c r="D1480">
        <f t="shared" si="211"/>
        <v>369</v>
      </c>
      <c r="E1480">
        <f t="shared" si="212"/>
        <v>4</v>
      </c>
      <c r="S1480" t="s">
        <v>370</v>
      </c>
      <c r="T1480" t="s">
        <v>2050</v>
      </c>
      <c r="U1480">
        <f t="shared" si="207"/>
        <v>12</v>
      </c>
      <c r="V1480">
        <f t="shared" si="208"/>
        <v>328</v>
      </c>
      <c r="W1480">
        <f t="shared" si="209"/>
        <v>11</v>
      </c>
    </row>
    <row r="1481" spans="1:23" x14ac:dyDescent="0.2">
      <c r="A1481" t="s">
        <v>1494</v>
      </c>
      <c r="B1481" t="s">
        <v>772</v>
      </c>
      <c r="C1481">
        <f t="shared" si="210"/>
        <v>18</v>
      </c>
      <c r="D1481">
        <f t="shared" si="211"/>
        <v>369</v>
      </c>
      <c r="E1481">
        <f t="shared" si="212"/>
        <v>4</v>
      </c>
      <c r="S1481" t="s">
        <v>370</v>
      </c>
      <c r="T1481" t="s">
        <v>1899</v>
      </c>
      <c r="U1481">
        <f t="shared" si="207"/>
        <v>12</v>
      </c>
      <c r="V1481">
        <f t="shared" si="208"/>
        <v>329</v>
      </c>
      <c r="W1481">
        <f t="shared" si="209"/>
        <v>12</v>
      </c>
    </row>
    <row r="1482" spans="1:23" x14ac:dyDescent="0.2">
      <c r="A1482" t="s">
        <v>1494</v>
      </c>
      <c r="B1482" t="s">
        <v>772</v>
      </c>
      <c r="C1482">
        <f t="shared" si="210"/>
        <v>18</v>
      </c>
      <c r="D1482">
        <f t="shared" si="211"/>
        <v>369</v>
      </c>
      <c r="E1482">
        <f t="shared" si="212"/>
        <v>4</v>
      </c>
      <c r="S1482" t="s">
        <v>370</v>
      </c>
      <c r="T1482" t="s">
        <v>1899</v>
      </c>
      <c r="U1482">
        <f t="shared" si="207"/>
        <v>12</v>
      </c>
      <c r="V1482">
        <f t="shared" si="208"/>
        <v>329</v>
      </c>
      <c r="W1482">
        <f t="shared" si="209"/>
        <v>12</v>
      </c>
    </row>
    <row r="1483" spans="1:23" x14ac:dyDescent="0.2">
      <c r="A1483" t="s">
        <v>1494</v>
      </c>
      <c r="B1483" t="s">
        <v>772</v>
      </c>
      <c r="C1483">
        <f t="shared" si="210"/>
        <v>18</v>
      </c>
      <c r="D1483">
        <f t="shared" si="211"/>
        <v>369</v>
      </c>
      <c r="E1483">
        <f t="shared" si="212"/>
        <v>4</v>
      </c>
      <c r="S1483" t="s">
        <v>370</v>
      </c>
      <c r="T1483" t="s">
        <v>1899</v>
      </c>
      <c r="U1483">
        <f t="shared" si="207"/>
        <v>12</v>
      </c>
      <c r="V1483">
        <f t="shared" si="208"/>
        <v>329</v>
      </c>
      <c r="W1483">
        <f t="shared" si="209"/>
        <v>12</v>
      </c>
    </row>
    <row r="1484" spans="1:23" x14ac:dyDescent="0.2">
      <c r="A1484" t="s">
        <v>1494</v>
      </c>
      <c r="B1484" t="s">
        <v>772</v>
      </c>
      <c r="C1484">
        <f t="shared" si="210"/>
        <v>18</v>
      </c>
      <c r="D1484">
        <f t="shared" si="211"/>
        <v>369</v>
      </c>
      <c r="E1484">
        <f t="shared" si="212"/>
        <v>4</v>
      </c>
      <c r="S1484" t="s">
        <v>370</v>
      </c>
      <c r="T1484" t="s">
        <v>1899</v>
      </c>
      <c r="U1484">
        <f t="shared" si="207"/>
        <v>12</v>
      </c>
      <c r="V1484">
        <f t="shared" si="208"/>
        <v>329</v>
      </c>
      <c r="W1484">
        <f t="shared" si="209"/>
        <v>12</v>
      </c>
    </row>
    <row r="1485" spans="1:23" x14ac:dyDescent="0.2">
      <c r="A1485" t="s">
        <v>1494</v>
      </c>
      <c r="B1485" t="s">
        <v>772</v>
      </c>
      <c r="C1485">
        <f t="shared" si="210"/>
        <v>18</v>
      </c>
      <c r="D1485">
        <f t="shared" si="211"/>
        <v>369</v>
      </c>
      <c r="E1485">
        <f t="shared" si="212"/>
        <v>4</v>
      </c>
      <c r="S1485" t="s">
        <v>370</v>
      </c>
      <c r="T1485" t="s">
        <v>1899</v>
      </c>
      <c r="U1485">
        <f t="shared" si="207"/>
        <v>12</v>
      </c>
      <c r="V1485">
        <f t="shared" si="208"/>
        <v>329</v>
      </c>
      <c r="W1485">
        <f t="shared" si="209"/>
        <v>12</v>
      </c>
    </row>
    <row r="1486" spans="1:23" x14ac:dyDescent="0.2">
      <c r="A1486" t="s">
        <v>1494</v>
      </c>
      <c r="B1486" t="s">
        <v>772</v>
      </c>
      <c r="C1486">
        <f t="shared" si="210"/>
        <v>18</v>
      </c>
      <c r="D1486">
        <f t="shared" si="211"/>
        <v>369</v>
      </c>
      <c r="E1486">
        <f t="shared" si="212"/>
        <v>4</v>
      </c>
      <c r="S1486" t="s">
        <v>370</v>
      </c>
      <c r="T1486" t="s">
        <v>1899</v>
      </c>
      <c r="U1486">
        <f t="shared" si="207"/>
        <v>12</v>
      </c>
      <c r="V1486">
        <f t="shared" si="208"/>
        <v>329</v>
      </c>
      <c r="W1486">
        <f t="shared" si="209"/>
        <v>12</v>
      </c>
    </row>
    <row r="1487" spans="1:23" x14ac:dyDescent="0.2">
      <c r="A1487" t="s">
        <v>1494</v>
      </c>
      <c r="B1487" t="s">
        <v>772</v>
      </c>
      <c r="C1487">
        <f t="shared" si="210"/>
        <v>18</v>
      </c>
      <c r="D1487">
        <f t="shared" si="211"/>
        <v>369</v>
      </c>
      <c r="E1487">
        <f t="shared" si="212"/>
        <v>4</v>
      </c>
      <c r="S1487" t="s">
        <v>370</v>
      </c>
      <c r="T1487" t="s">
        <v>767</v>
      </c>
      <c r="U1487">
        <f t="shared" si="207"/>
        <v>12</v>
      </c>
      <c r="V1487">
        <f t="shared" si="208"/>
        <v>330</v>
      </c>
      <c r="W1487">
        <f t="shared" si="209"/>
        <v>13</v>
      </c>
    </row>
    <row r="1488" spans="1:23" x14ac:dyDescent="0.2">
      <c r="A1488" t="s">
        <v>1494</v>
      </c>
      <c r="B1488" t="s">
        <v>1504</v>
      </c>
      <c r="C1488">
        <f t="shared" si="210"/>
        <v>18</v>
      </c>
      <c r="D1488">
        <f t="shared" si="211"/>
        <v>370</v>
      </c>
      <c r="E1488">
        <f t="shared" si="212"/>
        <v>5</v>
      </c>
      <c r="S1488" t="s">
        <v>370</v>
      </c>
      <c r="T1488" t="s">
        <v>767</v>
      </c>
      <c r="U1488">
        <f t="shared" si="207"/>
        <v>12</v>
      </c>
      <c r="V1488">
        <f t="shared" si="208"/>
        <v>330</v>
      </c>
      <c r="W1488">
        <f t="shared" si="209"/>
        <v>13</v>
      </c>
    </row>
    <row r="1489" spans="1:23" x14ac:dyDescent="0.2">
      <c r="A1489" t="s">
        <v>1494</v>
      </c>
      <c r="B1489" t="s">
        <v>1504</v>
      </c>
      <c r="C1489">
        <f t="shared" si="210"/>
        <v>18</v>
      </c>
      <c r="D1489">
        <f t="shared" si="211"/>
        <v>370</v>
      </c>
      <c r="E1489">
        <f t="shared" si="212"/>
        <v>5</v>
      </c>
      <c r="S1489" t="s">
        <v>370</v>
      </c>
      <c r="T1489" t="s">
        <v>767</v>
      </c>
      <c r="U1489">
        <f t="shared" si="207"/>
        <v>12</v>
      </c>
      <c r="V1489">
        <f t="shared" si="208"/>
        <v>330</v>
      </c>
      <c r="W1489">
        <f t="shared" si="209"/>
        <v>13</v>
      </c>
    </row>
    <row r="1490" spans="1:23" x14ac:dyDescent="0.2">
      <c r="A1490" t="s">
        <v>1494</v>
      </c>
      <c r="B1490" t="s">
        <v>1504</v>
      </c>
      <c r="C1490">
        <f t="shared" si="210"/>
        <v>18</v>
      </c>
      <c r="D1490">
        <f t="shared" si="211"/>
        <v>370</v>
      </c>
      <c r="E1490">
        <f t="shared" si="212"/>
        <v>5</v>
      </c>
      <c r="S1490" t="s">
        <v>370</v>
      </c>
      <c r="T1490" t="s">
        <v>1906</v>
      </c>
      <c r="U1490">
        <f t="shared" si="207"/>
        <v>12</v>
      </c>
      <c r="V1490">
        <f t="shared" si="208"/>
        <v>331</v>
      </c>
      <c r="W1490">
        <f t="shared" si="209"/>
        <v>14</v>
      </c>
    </row>
    <row r="1491" spans="1:23" x14ac:dyDescent="0.2">
      <c r="A1491" t="s">
        <v>1494</v>
      </c>
      <c r="B1491" t="s">
        <v>1504</v>
      </c>
      <c r="C1491">
        <f t="shared" si="210"/>
        <v>18</v>
      </c>
      <c r="D1491">
        <f t="shared" si="211"/>
        <v>370</v>
      </c>
      <c r="E1491">
        <f t="shared" si="212"/>
        <v>5</v>
      </c>
      <c r="S1491" t="s">
        <v>370</v>
      </c>
      <c r="T1491" t="s">
        <v>1906</v>
      </c>
      <c r="U1491">
        <f t="shared" si="207"/>
        <v>12</v>
      </c>
      <c r="V1491">
        <f t="shared" si="208"/>
        <v>331</v>
      </c>
      <c r="W1491">
        <f t="shared" si="209"/>
        <v>14</v>
      </c>
    </row>
    <row r="1492" spans="1:23" x14ac:dyDescent="0.2">
      <c r="A1492" t="s">
        <v>1494</v>
      </c>
      <c r="B1492" t="s">
        <v>1504</v>
      </c>
      <c r="C1492">
        <f t="shared" si="210"/>
        <v>18</v>
      </c>
      <c r="D1492">
        <f t="shared" si="211"/>
        <v>370</v>
      </c>
      <c r="E1492">
        <f t="shared" si="212"/>
        <v>5</v>
      </c>
      <c r="S1492" t="s">
        <v>370</v>
      </c>
      <c r="T1492" t="s">
        <v>1906</v>
      </c>
      <c r="U1492">
        <f t="shared" si="207"/>
        <v>12</v>
      </c>
      <c r="V1492">
        <f t="shared" si="208"/>
        <v>331</v>
      </c>
      <c r="W1492">
        <f t="shared" si="209"/>
        <v>14</v>
      </c>
    </row>
    <row r="1493" spans="1:23" x14ac:dyDescent="0.2">
      <c r="A1493" t="s">
        <v>1494</v>
      </c>
      <c r="B1493" t="s">
        <v>1504</v>
      </c>
      <c r="C1493">
        <f t="shared" si="210"/>
        <v>18</v>
      </c>
      <c r="D1493">
        <f t="shared" si="211"/>
        <v>370</v>
      </c>
      <c r="E1493">
        <f t="shared" si="212"/>
        <v>5</v>
      </c>
      <c r="S1493" t="s">
        <v>370</v>
      </c>
      <c r="T1493" t="s">
        <v>1906</v>
      </c>
      <c r="U1493">
        <f t="shared" si="207"/>
        <v>12</v>
      </c>
      <c r="V1493">
        <f t="shared" si="208"/>
        <v>331</v>
      </c>
      <c r="W1493">
        <f t="shared" si="209"/>
        <v>14</v>
      </c>
    </row>
    <row r="1494" spans="1:23" x14ac:dyDescent="0.2">
      <c r="A1494" t="s">
        <v>1494</v>
      </c>
      <c r="B1494" t="s">
        <v>1504</v>
      </c>
      <c r="C1494">
        <f t="shared" si="210"/>
        <v>18</v>
      </c>
      <c r="D1494">
        <f t="shared" si="211"/>
        <v>370</v>
      </c>
      <c r="E1494">
        <f t="shared" si="212"/>
        <v>5</v>
      </c>
      <c r="S1494" t="s">
        <v>1021</v>
      </c>
      <c r="T1494" t="s">
        <v>1023</v>
      </c>
      <c r="U1494">
        <f t="shared" si="207"/>
        <v>13</v>
      </c>
      <c r="V1494">
        <f t="shared" si="208"/>
        <v>332</v>
      </c>
      <c r="W1494">
        <f t="shared" si="209"/>
        <v>1</v>
      </c>
    </row>
    <row r="1495" spans="1:23" x14ac:dyDescent="0.2">
      <c r="A1495" t="s">
        <v>1494</v>
      </c>
      <c r="B1495" t="s">
        <v>1504</v>
      </c>
      <c r="C1495">
        <f t="shared" si="210"/>
        <v>18</v>
      </c>
      <c r="D1495">
        <f t="shared" si="211"/>
        <v>370</v>
      </c>
      <c r="E1495">
        <f t="shared" si="212"/>
        <v>5</v>
      </c>
      <c r="S1495" t="s">
        <v>1021</v>
      </c>
      <c r="T1495" t="s">
        <v>1028</v>
      </c>
      <c r="U1495">
        <f t="shared" si="207"/>
        <v>13</v>
      </c>
      <c r="V1495">
        <f t="shared" si="208"/>
        <v>333</v>
      </c>
      <c r="W1495">
        <f t="shared" si="209"/>
        <v>2</v>
      </c>
    </row>
    <row r="1496" spans="1:23" x14ac:dyDescent="0.2">
      <c r="A1496" t="s">
        <v>1494</v>
      </c>
      <c r="B1496" t="s">
        <v>1504</v>
      </c>
      <c r="C1496">
        <f t="shared" si="210"/>
        <v>18</v>
      </c>
      <c r="D1496">
        <f t="shared" si="211"/>
        <v>370</v>
      </c>
      <c r="E1496">
        <f t="shared" si="212"/>
        <v>5</v>
      </c>
      <c r="S1496" t="s">
        <v>1021</v>
      </c>
      <c r="T1496" t="s">
        <v>1032</v>
      </c>
      <c r="U1496">
        <f t="shared" si="207"/>
        <v>13</v>
      </c>
      <c r="V1496">
        <f t="shared" si="208"/>
        <v>334</v>
      </c>
      <c r="W1496">
        <f t="shared" si="209"/>
        <v>3</v>
      </c>
    </row>
    <row r="1497" spans="1:23" x14ac:dyDescent="0.2">
      <c r="A1497" t="s">
        <v>1494</v>
      </c>
      <c r="B1497" t="s">
        <v>774</v>
      </c>
      <c r="C1497">
        <f t="shared" si="210"/>
        <v>18</v>
      </c>
      <c r="D1497">
        <f t="shared" si="211"/>
        <v>371</v>
      </c>
      <c r="E1497">
        <f t="shared" si="212"/>
        <v>6</v>
      </c>
      <c r="S1497" t="s">
        <v>1021</v>
      </c>
      <c r="T1497" t="s">
        <v>1035</v>
      </c>
      <c r="U1497">
        <f t="shared" si="207"/>
        <v>13</v>
      </c>
      <c r="V1497">
        <f t="shared" si="208"/>
        <v>335</v>
      </c>
      <c r="W1497">
        <f t="shared" si="209"/>
        <v>4</v>
      </c>
    </row>
    <row r="1498" spans="1:23" x14ac:dyDescent="0.2">
      <c r="A1498" t="s">
        <v>1494</v>
      </c>
      <c r="B1498" t="s">
        <v>774</v>
      </c>
      <c r="C1498">
        <f t="shared" si="210"/>
        <v>18</v>
      </c>
      <c r="D1498">
        <f t="shared" si="211"/>
        <v>371</v>
      </c>
      <c r="E1498">
        <f t="shared" si="212"/>
        <v>6</v>
      </c>
      <c r="S1498" t="s">
        <v>1021</v>
      </c>
      <c r="T1498" t="s">
        <v>1038</v>
      </c>
      <c r="U1498">
        <f t="shared" si="207"/>
        <v>13</v>
      </c>
      <c r="V1498">
        <f t="shared" si="208"/>
        <v>336</v>
      </c>
      <c r="W1498">
        <f t="shared" si="209"/>
        <v>5</v>
      </c>
    </row>
    <row r="1499" spans="1:23" x14ac:dyDescent="0.2">
      <c r="A1499" t="s">
        <v>1494</v>
      </c>
      <c r="B1499" t="s">
        <v>774</v>
      </c>
      <c r="C1499">
        <f t="shared" si="210"/>
        <v>18</v>
      </c>
      <c r="D1499">
        <f t="shared" si="211"/>
        <v>371</v>
      </c>
      <c r="E1499">
        <f t="shared" si="212"/>
        <v>6</v>
      </c>
      <c r="S1499" t="s">
        <v>1021</v>
      </c>
      <c r="T1499" t="s">
        <v>1041</v>
      </c>
      <c r="U1499">
        <f t="shared" si="207"/>
        <v>13</v>
      </c>
      <c r="V1499">
        <f t="shared" si="208"/>
        <v>337</v>
      </c>
      <c r="W1499">
        <f t="shared" si="209"/>
        <v>6</v>
      </c>
    </row>
    <row r="1500" spans="1:23" x14ac:dyDescent="0.2">
      <c r="A1500" t="s">
        <v>1494</v>
      </c>
      <c r="B1500" t="s">
        <v>774</v>
      </c>
      <c r="C1500">
        <f t="shared" si="210"/>
        <v>18</v>
      </c>
      <c r="D1500">
        <f t="shared" si="211"/>
        <v>371</v>
      </c>
      <c r="E1500">
        <f t="shared" si="212"/>
        <v>6</v>
      </c>
      <c r="S1500" t="s">
        <v>1021</v>
      </c>
      <c r="T1500" t="s">
        <v>1045</v>
      </c>
      <c r="U1500">
        <f t="shared" si="207"/>
        <v>13</v>
      </c>
      <c r="V1500">
        <f t="shared" si="208"/>
        <v>338</v>
      </c>
      <c r="W1500">
        <f t="shared" si="209"/>
        <v>7</v>
      </c>
    </row>
    <row r="1501" spans="1:23" x14ac:dyDescent="0.2">
      <c r="A1501" t="s">
        <v>1494</v>
      </c>
      <c r="B1501" t="s">
        <v>774</v>
      </c>
      <c r="C1501">
        <f t="shared" si="210"/>
        <v>18</v>
      </c>
      <c r="D1501">
        <f t="shared" si="211"/>
        <v>371</v>
      </c>
      <c r="E1501">
        <f t="shared" si="212"/>
        <v>6</v>
      </c>
      <c r="S1501" t="s">
        <v>1021</v>
      </c>
      <c r="T1501" t="s">
        <v>1048</v>
      </c>
      <c r="U1501">
        <f t="shared" si="207"/>
        <v>13</v>
      </c>
      <c r="V1501">
        <f t="shared" si="208"/>
        <v>339</v>
      </c>
      <c r="W1501">
        <f t="shared" si="209"/>
        <v>8</v>
      </c>
    </row>
    <row r="1502" spans="1:23" x14ac:dyDescent="0.2">
      <c r="A1502" t="s">
        <v>1494</v>
      </c>
      <c r="B1502" t="s">
        <v>774</v>
      </c>
      <c r="C1502">
        <f t="shared" si="210"/>
        <v>18</v>
      </c>
      <c r="D1502">
        <f t="shared" si="211"/>
        <v>371</v>
      </c>
      <c r="E1502">
        <f t="shared" si="212"/>
        <v>6</v>
      </c>
      <c r="S1502" t="s">
        <v>1021</v>
      </c>
      <c r="T1502" t="s">
        <v>1051</v>
      </c>
      <c r="U1502">
        <f t="shared" si="207"/>
        <v>13</v>
      </c>
      <c r="V1502">
        <f t="shared" si="208"/>
        <v>340</v>
      </c>
      <c r="W1502">
        <f t="shared" si="209"/>
        <v>9</v>
      </c>
    </row>
    <row r="1503" spans="1:23" x14ac:dyDescent="0.2">
      <c r="A1503" t="s">
        <v>1494</v>
      </c>
      <c r="B1503" t="s">
        <v>1507</v>
      </c>
      <c r="C1503">
        <f t="shared" si="210"/>
        <v>18</v>
      </c>
      <c r="D1503">
        <f t="shared" si="211"/>
        <v>372</v>
      </c>
      <c r="E1503">
        <f t="shared" si="212"/>
        <v>7</v>
      </c>
      <c r="S1503" t="s">
        <v>1021</v>
      </c>
      <c r="T1503" t="s">
        <v>1054</v>
      </c>
      <c r="U1503">
        <f t="shared" si="207"/>
        <v>13</v>
      </c>
      <c r="V1503">
        <f t="shared" si="208"/>
        <v>341</v>
      </c>
      <c r="W1503">
        <f t="shared" si="209"/>
        <v>10</v>
      </c>
    </row>
    <row r="1504" spans="1:23" x14ac:dyDescent="0.2">
      <c r="A1504" t="s">
        <v>1494</v>
      </c>
      <c r="B1504" t="s">
        <v>1507</v>
      </c>
      <c r="C1504">
        <f t="shared" si="210"/>
        <v>18</v>
      </c>
      <c r="D1504">
        <f t="shared" si="211"/>
        <v>372</v>
      </c>
      <c r="E1504">
        <f t="shared" si="212"/>
        <v>7</v>
      </c>
      <c r="S1504" t="s">
        <v>1021</v>
      </c>
      <c r="T1504" t="s">
        <v>1057</v>
      </c>
      <c r="U1504">
        <f t="shared" si="207"/>
        <v>13</v>
      </c>
      <c r="V1504">
        <f t="shared" si="208"/>
        <v>342</v>
      </c>
      <c r="W1504">
        <f t="shared" si="209"/>
        <v>11</v>
      </c>
    </row>
    <row r="1505" spans="1:23" x14ac:dyDescent="0.2">
      <c r="A1505" t="s">
        <v>1494</v>
      </c>
      <c r="B1505" t="s">
        <v>1507</v>
      </c>
      <c r="C1505">
        <f t="shared" si="210"/>
        <v>18</v>
      </c>
      <c r="D1505">
        <f t="shared" si="211"/>
        <v>372</v>
      </c>
      <c r="E1505">
        <f t="shared" si="212"/>
        <v>7</v>
      </c>
      <c r="S1505" t="s">
        <v>1021</v>
      </c>
      <c r="T1505" t="s">
        <v>1060</v>
      </c>
      <c r="U1505">
        <f t="shared" si="207"/>
        <v>13</v>
      </c>
      <c r="V1505">
        <f t="shared" si="208"/>
        <v>343</v>
      </c>
      <c r="W1505">
        <f t="shared" si="209"/>
        <v>12</v>
      </c>
    </row>
    <row r="1506" spans="1:23" x14ac:dyDescent="0.2">
      <c r="A1506" t="s">
        <v>1494</v>
      </c>
      <c r="B1506" t="s">
        <v>1507</v>
      </c>
      <c r="C1506">
        <f t="shared" si="210"/>
        <v>18</v>
      </c>
      <c r="D1506">
        <f t="shared" si="211"/>
        <v>372</v>
      </c>
      <c r="E1506">
        <f t="shared" si="212"/>
        <v>7</v>
      </c>
      <c r="S1506" t="s">
        <v>1021</v>
      </c>
      <c r="T1506" t="s">
        <v>1063</v>
      </c>
      <c r="U1506">
        <f t="shared" si="207"/>
        <v>13</v>
      </c>
      <c r="V1506">
        <f t="shared" si="208"/>
        <v>344</v>
      </c>
      <c r="W1506">
        <f t="shared" si="209"/>
        <v>13</v>
      </c>
    </row>
    <row r="1507" spans="1:23" x14ac:dyDescent="0.2">
      <c r="A1507" t="s">
        <v>1494</v>
      </c>
      <c r="B1507" t="s">
        <v>1507</v>
      </c>
      <c r="C1507">
        <f t="shared" si="210"/>
        <v>18</v>
      </c>
      <c r="D1507">
        <f t="shared" si="211"/>
        <v>372</v>
      </c>
      <c r="E1507">
        <f t="shared" si="212"/>
        <v>7</v>
      </c>
      <c r="S1507" t="s">
        <v>1021</v>
      </c>
      <c r="T1507" t="s">
        <v>1066</v>
      </c>
      <c r="U1507">
        <f t="shared" si="207"/>
        <v>13</v>
      </c>
      <c r="V1507">
        <f t="shared" si="208"/>
        <v>345</v>
      </c>
      <c r="W1507">
        <f t="shared" si="209"/>
        <v>14</v>
      </c>
    </row>
    <row r="1508" spans="1:23" x14ac:dyDescent="0.2">
      <c r="A1508" t="s">
        <v>1494</v>
      </c>
      <c r="B1508" t="s">
        <v>1507</v>
      </c>
      <c r="C1508">
        <f t="shared" si="210"/>
        <v>18</v>
      </c>
      <c r="D1508">
        <f t="shared" si="211"/>
        <v>372</v>
      </c>
      <c r="E1508">
        <f t="shared" si="212"/>
        <v>7</v>
      </c>
      <c r="S1508" t="s">
        <v>1021</v>
      </c>
      <c r="T1508" t="s">
        <v>1069</v>
      </c>
      <c r="U1508">
        <f t="shared" si="207"/>
        <v>13</v>
      </c>
      <c r="V1508">
        <f t="shared" si="208"/>
        <v>346</v>
      </c>
      <c r="W1508">
        <f t="shared" si="209"/>
        <v>15</v>
      </c>
    </row>
    <row r="1509" spans="1:23" x14ac:dyDescent="0.2">
      <c r="A1509" t="s">
        <v>1494</v>
      </c>
      <c r="B1509" t="s">
        <v>1507</v>
      </c>
      <c r="C1509">
        <f t="shared" si="210"/>
        <v>18</v>
      </c>
      <c r="D1509">
        <f t="shared" si="211"/>
        <v>372</v>
      </c>
      <c r="E1509">
        <f t="shared" si="212"/>
        <v>7</v>
      </c>
      <c r="S1509" t="s">
        <v>1021</v>
      </c>
      <c r="T1509" t="s">
        <v>1072</v>
      </c>
      <c r="U1509">
        <f t="shared" si="207"/>
        <v>13</v>
      </c>
      <c r="V1509">
        <f t="shared" si="208"/>
        <v>347</v>
      </c>
      <c r="W1509">
        <f t="shared" si="209"/>
        <v>16</v>
      </c>
    </row>
    <row r="1510" spans="1:23" x14ac:dyDescent="0.2">
      <c r="A1510" t="s">
        <v>1494</v>
      </c>
      <c r="B1510" t="s">
        <v>1507</v>
      </c>
      <c r="C1510">
        <f t="shared" si="210"/>
        <v>18</v>
      </c>
      <c r="D1510">
        <f t="shared" si="211"/>
        <v>372</v>
      </c>
      <c r="E1510">
        <f t="shared" si="212"/>
        <v>7</v>
      </c>
      <c r="S1510" t="s">
        <v>1021</v>
      </c>
      <c r="T1510" t="s">
        <v>1075</v>
      </c>
      <c r="U1510">
        <f t="shared" si="207"/>
        <v>13</v>
      </c>
      <c r="V1510">
        <f t="shared" si="208"/>
        <v>348</v>
      </c>
      <c r="W1510">
        <f t="shared" si="209"/>
        <v>17</v>
      </c>
    </row>
    <row r="1511" spans="1:23" x14ac:dyDescent="0.2">
      <c r="A1511" t="s">
        <v>1494</v>
      </c>
      <c r="B1511" t="s">
        <v>1507</v>
      </c>
      <c r="C1511">
        <f t="shared" si="210"/>
        <v>18</v>
      </c>
      <c r="D1511">
        <f t="shared" si="211"/>
        <v>372</v>
      </c>
      <c r="E1511">
        <f t="shared" si="212"/>
        <v>7</v>
      </c>
      <c r="S1511" t="s">
        <v>1021</v>
      </c>
      <c r="T1511" t="s">
        <v>1078</v>
      </c>
      <c r="U1511">
        <f t="shared" si="207"/>
        <v>13</v>
      </c>
      <c r="V1511">
        <f t="shared" si="208"/>
        <v>349</v>
      </c>
      <c r="W1511">
        <f t="shared" si="209"/>
        <v>18</v>
      </c>
    </row>
    <row r="1512" spans="1:23" x14ac:dyDescent="0.2">
      <c r="A1512" t="s">
        <v>1494</v>
      </c>
      <c r="B1512" t="s">
        <v>1507</v>
      </c>
      <c r="C1512">
        <f t="shared" si="210"/>
        <v>18</v>
      </c>
      <c r="D1512">
        <f t="shared" si="211"/>
        <v>372</v>
      </c>
      <c r="E1512">
        <f t="shared" si="212"/>
        <v>7</v>
      </c>
      <c r="S1512" t="s">
        <v>1021</v>
      </c>
      <c r="T1512" t="s">
        <v>2722</v>
      </c>
      <c r="U1512">
        <f t="shared" si="207"/>
        <v>13</v>
      </c>
      <c r="V1512">
        <f t="shared" si="208"/>
        <v>350</v>
      </c>
      <c r="W1512">
        <f t="shared" si="209"/>
        <v>19</v>
      </c>
    </row>
    <row r="1513" spans="1:23" x14ac:dyDescent="0.2">
      <c r="A1513" t="s">
        <v>1494</v>
      </c>
      <c r="B1513" t="s">
        <v>1507</v>
      </c>
      <c r="C1513">
        <f t="shared" si="210"/>
        <v>18</v>
      </c>
      <c r="D1513">
        <f t="shared" si="211"/>
        <v>372</v>
      </c>
      <c r="E1513">
        <f t="shared" si="212"/>
        <v>7</v>
      </c>
      <c r="S1513" t="s">
        <v>1021</v>
      </c>
      <c r="T1513" t="s">
        <v>2725</v>
      </c>
      <c r="U1513">
        <f t="shared" si="207"/>
        <v>13</v>
      </c>
      <c r="V1513">
        <f t="shared" si="208"/>
        <v>351</v>
      </c>
      <c r="W1513">
        <f t="shared" si="209"/>
        <v>20</v>
      </c>
    </row>
    <row r="1514" spans="1:23" x14ac:dyDescent="0.2">
      <c r="A1514" t="s">
        <v>1494</v>
      </c>
      <c r="B1514" t="s">
        <v>1507</v>
      </c>
      <c r="C1514">
        <f t="shared" si="210"/>
        <v>18</v>
      </c>
      <c r="D1514">
        <f t="shared" si="211"/>
        <v>372</v>
      </c>
      <c r="E1514">
        <f t="shared" si="212"/>
        <v>7</v>
      </c>
      <c r="S1514" t="s">
        <v>1021</v>
      </c>
      <c r="T1514" t="s">
        <v>2728</v>
      </c>
      <c r="U1514">
        <f t="shared" si="207"/>
        <v>13</v>
      </c>
      <c r="V1514">
        <f t="shared" si="208"/>
        <v>352</v>
      </c>
      <c r="W1514">
        <f t="shared" si="209"/>
        <v>21</v>
      </c>
    </row>
    <row r="1515" spans="1:23" x14ac:dyDescent="0.2">
      <c r="A1515" t="s">
        <v>1494</v>
      </c>
      <c r="B1515" t="s">
        <v>1512</v>
      </c>
      <c r="C1515">
        <f t="shared" si="210"/>
        <v>18</v>
      </c>
      <c r="D1515">
        <f t="shared" si="211"/>
        <v>373</v>
      </c>
      <c r="E1515">
        <f t="shared" si="212"/>
        <v>8</v>
      </c>
      <c r="S1515" t="s">
        <v>1021</v>
      </c>
      <c r="T1515" t="s">
        <v>2731</v>
      </c>
      <c r="U1515">
        <f t="shared" si="207"/>
        <v>13</v>
      </c>
      <c r="V1515">
        <f t="shared" si="208"/>
        <v>353</v>
      </c>
      <c r="W1515">
        <f t="shared" si="209"/>
        <v>22</v>
      </c>
    </row>
    <row r="1516" spans="1:23" x14ac:dyDescent="0.2">
      <c r="A1516" t="s">
        <v>1494</v>
      </c>
      <c r="B1516" t="s">
        <v>1512</v>
      </c>
      <c r="C1516">
        <f t="shared" si="210"/>
        <v>18</v>
      </c>
      <c r="D1516">
        <f t="shared" si="211"/>
        <v>373</v>
      </c>
      <c r="E1516">
        <f t="shared" si="212"/>
        <v>8</v>
      </c>
      <c r="S1516" t="s">
        <v>1021</v>
      </c>
      <c r="T1516" t="s">
        <v>2734</v>
      </c>
      <c r="U1516">
        <f t="shared" si="207"/>
        <v>13</v>
      </c>
      <c r="V1516">
        <f t="shared" si="208"/>
        <v>354</v>
      </c>
      <c r="W1516">
        <f t="shared" si="209"/>
        <v>23</v>
      </c>
    </row>
    <row r="1517" spans="1:23" x14ac:dyDescent="0.2">
      <c r="A1517" t="s">
        <v>1494</v>
      </c>
      <c r="B1517" t="s">
        <v>1512</v>
      </c>
      <c r="C1517">
        <f t="shared" si="210"/>
        <v>18</v>
      </c>
      <c r="D1517">
        <f t="shared" si="211"/>
        <v>373</v>
      </c>
      <c r="E1517">
        <f t="shared" si="212"/>
        <v>8</v>
      </c>
      <c r="S1517" t="s">
        <v>1021</v>
      </c>
      <c r="T1517" t="s">
        <v>2737</v>
      </c>
      <c r="U1517">
        <f t="shared" si="207"/>
        <v>13</v>
      </c>
      <c r="V1517">
        <f t="shared" si="208"/>
        <v>355</v>
      </c>
      <c r="W1517">
        <f t="shared" si="209"/>
        <v>24</v>
      </c>
    </row>
    <row r="1518" spans="1:23" x14ac:dyDescent="0.2">
      <c r="A1518" t="s">
        <v>1494</v>
      </c>
      <c r="B1518" t="s">
        <v>1512</v>
      </c>
      <c r="C1518">
        <f t="shared" si="210"/>
        <v>18</v>
      </c>
      <c r="D1518">
        <f t="shared" si="211"/>
        <v>373</v>
      </c>
      <c r="E1518">
        <f t="shared" si="212"/>
        <v>8</v>
      </c>
      <c r="S1518" t="s">
        <v>1021</v>
      </c>
      <c r="T1518" t="s">
        <v>2740</v>
      </c>
      <c r="U1518">
        <f t="shared" si="207"/>
        <v>13</v>
      </c>
      <c r="V1518">
        <f t="shared" si="208"/>
        <v>356</v>
      </c>
      <c r="W1518">
        <f t="shared" si="209"/>
        <v>25</v>
      </c>
    </row>
    <row r="1519" spans="1:23" x14ac:dyDescent="0.2">
      <c r="A1519" t="s">
        <v>1494</v>
      </c>
      <c r="B1519" t="s">
        <v>1512</v>
      </c>
      <c r="C1519">
        <f t="shared" si="210"/>
        <v>18</v>
      </c>
      <c r="D1519">
        <f t="shared" si="211"/>
        <v>373</v>
      </c>
      <c r="E1519">
        <f t="shared" si="212"/>
        <v>8</v>
      </c>
      <c r="S1519" t="s">
        <v>1021</v>
      </c>
      <c r="T1519" t="s">
        <v>2743</v>
      </c>
      <c r="U1519">
        <f t="shared" si="207"/>
        <v>13</v>
      </c>
      <c r="V1519">
        <f t="shared" si="208"/>
        <v>357</v>
      </c>
      <c r="W1519">
        <f t="shared" si="209"/>
        <v>26</v>
      </c>
    </row>
    <row r="1520" spans="1:23" x14ac:dyDescent="0.2">
      <c r="A1520" t="s">
        <v>1494</v>
      </c>
      <c r="B1520" t="s">
        <v>1512</v>
      </c>
      <c r="C1520">
        <f t="shared" si="210"/>
        <v>18</v>
      </c>
      <c r="D1520">
        <f t="shared" si="211"/>
        <v>373</v>
      </c>
      <c r="E1520">
        <f t="shared" si="212"/>
        <v>8</v>
      </c>
      <c r="S1520" t="s">
        <v>1021</v>
      </c>
      <c r="T1520" t="s">
        <v>2746</v>
      </c>
      <c r="U1520">
        <f t="shared" si="207"/>
        <v>13</v>
      </c>
      <c r="V1520">
        <f t="shared" si="208"/>
        <v>358</v>
      </c>
      <c r="W1520">
        <f t="shared" si="209"/>
        <v>27</v>
      </c>
    </row>
    <row r="1521" spans="1:23" x14ac:dyDescent="0.2">
      <c r="A1521" t="s">
        <v>1494</v>
      </c>
      <c r="B1521" t="s">
        <v>1512</v>
      </c>
      <c r="C1521">
        <f t="shared" si="210"/>
        <v>18</v>
      </c>
      <c r="D1521">
        <f t="shared" si="211"/>
        <v>373</v>
      </c>
      <c r="E1521">
        <f t="shared" si="212"/>
        <v>8</v>
      </c>
      <c r="S1521" t="s">
        <v>1021</v>
      </c>
      <c r="T1521" t="s">
        <v>2749</v>
      </c>
      <c r="U1521">
        <f t="shared" si="207"/>
        <v>13</v>
      </c>
      <c r="V1521">
        <f t="shared" si="208"/>
        <v>359</v>
      </c>
      <c r="W1521">
        <f t="shared" si="209"/>
        <v>28</v>
      </c>
    </row>
    <row r="1522" spans="1:23" x14ac:dyDescent="0.2">
      <c r="A1522" t="s">
        <v>1494</v>
      </c>
      <c r="B1522" t="s">
        <v>1512</v>
      </c>
      <c r="C1522">
        <f t="shared" si="210"/>
        <v>18</v>
      </c>
      <c r="D1522">
        <f t="shared" si="211"/>
        <v>373</v>
      </c>
      <c r="E1522">
        <f t="shared" si="212"/>
        <v>8</v>
      </c>
      <c r="S1522" t="s">
        <v>1021</v>
      </c>
      <c r="T1522" t="s">
        <v>2752</v>
      </c>
      <c r="U1522">
        <f t="shared" si="207"/>
        <v>13</v>
      </c>
      <c r="V1522">
        <f t="shared" si="208"/>
        <v>360</v>
      </c>
      <c r="W1522">
        <f t="shared" si="209"/>
        <v>29</v>
      </c>
    </row>
    <row r="1523" spans="1:23" x14ac:dyDescent="0.2">
      <c r="A1523" t="s">
        <v>1494</v>
      </c>
      <c r="B1523" t="s">
        <v>1512</v>
      </c>
      <c r="C1523">
        <f t="shared" si="210"/>
        <v>18</v>
      </c>
      <c r="D1523">
        <f t="shared" si="211"/>
        <v>373</v>
      </c>
      <c r="E1523">
        <f t="shared" si="212"/>
        <v>8</v>
      </c>
      <c r="S1523" t="s">
        <v>1021</v>
      </c>
      <c r="T1523" t="s">
        <v>2756</v>
      </c>
      <c r="U1523">
        <f t="shared" si="207"/>
        <v>13</v>
      </c>
      <c r="V1523">
        <f t="shared" si="208"/>
        <v>361</v>
      </c>
      <c r="W1523">
        <f t="shared" si="209"/>
        <v>30</v>
      </c>
    </row>
    <row r="1524" spans="1:23" x14ac:dyDescent="0.2">
      <c r="A1524" t="s">
        <v>1494</v>
      </c>
      <c r="B1524" t="s">
        <v>1512</v>
      </c>
      <c r="C1524">
        <f t="shared" si="210"/>
        <v>18</v>
      </c>
      <c r="D1524">
        <f t="shared" si="211"/>
        <v>373</v>
      </c>
      <c r="E1524">
        <f t="shared" si="212"/>
        <v>8</v>
      </c>
      <c r="S1524" t="s">
        <v>1021</v>
      </c>
      <c r="T1524" t="s">
        <v>2759</v>
      </c>
      <c r="U1524">
        <f t="shared" si="207"/>
        <v>13</v>
      </c>
      <c r="V1524">
        <f t="shared" si="208"/>
        <v>362</v>
      </c>
      <c r="W1524">
        <f t="shared" si="209"/>
        <v>31</v>
      </c>
    </row>
    <row r="1525" spans="1:23" x14ac:dyDescent="0.2">
      <c r="A1525" t="s">
        <v>1494</v>
      </c>
      <c r="B1525" t="s">
        <v>1512</v>
      </c>
      <c r="C1525">
        <f t="shared" si="210"/>
        <v>18</v>
      </c>
      <c r="D1525">
        <f t="shared" si="211"/>
        <v>373</v>
      </c>
      <c r="E1525">
        <f t="shared" si="212"/>
        <v>8</v>
      </c>
      <c r="S1525" t="s">
        <v>1021</v>
      </c>
      <c r="T1525" t="s">
        <v>2762</v>
      </c>
      <c r="U1525">
        <f t="shared" si="207"/>
        <v>13</v>
      </c>
      <c r="V1525">
        <f t="shared" si="208"/>
        <v>363</v>
      </c>
      <c r="W1525">
        <f t="shared" si="209"/>
        <v>32</v>
      </c>
    </row>
    <row r="1526" spans="1:23" x14ac:dyDescent="0.2">
      <c r="A1526" t="s">
        <v>1494</v>
      </c>
      <c r="B1526" t="s">
        <v>1512</v>
      </c>
      <c r="C1526">
        <f t="shared" si="210"/>
        <v>18</v>
      </c>
      <c r="D1526">
        <f t="shared" si="211"/>
        <v>373</v>
      </c>
      <c r="E1526">
        <f t="shared" si="212"/>
        <v>8</v>
      </c>
      <c r="S1526" t="s">
        <v>1021</v>
      </c>
      <c r="T1526" t="s">
        <v>2765</v>
      </c>
      <c r="U1526">
        <f t="shared" si="207"/>
        <v>13</v>
      </c>
      <c r="V1526">
        <f t="shared" si="208"/>
        <v>364</v>
      </c>
      <c r="W1526">
        <f t="shared" si="209"/>
        <v>33</v>
      </c>
    </row>
    <row r="1527" spans="1:23" x14ac:dyDescent="0.2">
      <c r="A1527" t="s">
        <v>1494</v>
      </c>
      <c r="B1527" t="s">
        <v>1512</v>
      </c>
      <c r="C1527">
        <f t="shared" si="210"/>
        <v>18</v>
      </c>
      <c r="D1527">
        <f t="shared" si="211"/>
        <v>373</v>
      </c>
      <c r="E1527">
        <f t="shared" si="212"/>
        <v>8</v>
      </c>
      <c r="S1527" t="s">
        <v>1021</v>
      </c>
      <c r="T1527" t="s">
        <v>2768</v>
      </c>
      <c r="U1527">
        <f t="shared" si="207"/>
        <v>13</v>
      </c>
      <c r="V1527">
        <f t="shared" si="208"/>
        <v>365</v>
      </c>
      <c r="W1527">
        <f t="shared" si="209"/>
        <v>34</v>
      </c>
    </row>
    <row r="1528" spans="1:23" x14ac:dyDescent="0.2">
      <c r="A1528" t="s">
        <v>1494</v>
      </c>
      <c r="B1528" t="s">
        <v>1512</v>
      </c>
      <c r="C1528">
        <f t="shared" si="210"/>
        <v>18</v>
      </c>
      <c r="D1528">
        <f t="shared" si="211"/>
        <v>373</v>
      </c>
      <c r="E1528">
        <f t="shared" si="212"/>
        <v>8</v>
      </c>
      <c r="S1528" t="s">
        <v>1021</v>
      </c>
      <c r="T1528" t="s">
        <v>2771</v>
      </c>
      <c r="U1528">
        <f t="shared" si="207"/>
        <v>13</v>
      </c>
      <c r="V1528">
        <f t="shared" si="208"/>
        <v>366</v>
      </c>
      <c r="W1528">
        <f t="shared" si="209"/>
        <v>35</v>
      </c>
    </row>
    <row r="1529" spans="1:23" x14ac:dyDescent="0.2">
      <c r="A1529" t="s">
        <v>1494</v>
      </c>
      <c r="B1529" t="s">
        <v>1512</v>
      </c>
      <c r="C1529">
        <f t="shared" si="210"/>
        <v>18</v>
      </c>
      <c r="D1529">
        <f t="shared" si="211"/>
        <v>373</v>
      </c>
      <c r="E1529">
        <f t="shared" si="212"/>
        <v>8</v>
      </c>
      <c r="S1529" t="s">
        <v>1021</v>
      </c>
      <c r="T1529" t="s">
        <v>2774</v>
      </c>
      <c r="U1529">
        <f t="shared" si="207"/>
        <v>13</v>
      </c>
      <c r="V1529">
        <f t="shared" si="208"/>
        <v>367</v>
      </c>
      <c r="W1529">
        <f t="shared" si="209"/>
        <v>36</v>
      </c>
    </row>
    <row r="1530" spans="1:23" x14ac:dyDescent="0.2">
      <c r="A1530" t="s">
        <v>1494</v>
      </c>
      <c r="B1530" t="s">
        <v>1512</v>
      </c>
      <c r="C1530">
        <f t="shared" si="210"/>
        <v>18</v>
      </c>
      <c r="D1530">
        <f t="shared" si="211"/>
        <v>373</v>
      </c>
      <c r="E1530">
        <f t="shared" si="212"/>
        <v>8</v>
      </c>
      <c r="S1530" t="s">
        <v>1021</v>
      </c>
      <c r="T1530" t="s">
        <v>2777</v>
      </c>
      <c r="U1530">
        <f t="shared" si="207"/>
        <v>13</v>
      </c>
      <c r="V1530">
        <f t="shared" si="208"/>
        <v>368</v>
      </c>
      <c r="W1530">
        <f t="shared" si="209"/>
        <v>37</v>
      </c>
    </row>
    <row r="1531" spans="1:23" x14ac:dyDescent="0.2">
      <c r="A1531" t="s">
        <v>1494</v>
      </c>
      <c r="B1531" t="s">
        <v>1512</v>
      </c>
      <c r="C1531">
        <f t="shared" si="210"/>
        <v>18</v>
      </c>
      <c r="D1531">
        <f t="shared" si="211"/>
        <v>373</v>
      </c>
      <c r="E1531">
        <f t="shared" si="212"/>
        <v>8</v>
      </c>
      <c r="S1531" t="s">
        <v>1021</v>
      </c>
      <c r="T1531" t="s">
        <v>525</v>
      </c>
      <c r="U1531">
        <f t="shared" si="207"/>
        <v>13</v>
      </c>
      <c r="V1531">
        <f t="shared" si="208"/>
        <v>369</v>
      </c>
      <c r="W1531">
        <f t="shared" si="209"/>
        <v>38</v>
      </c>
    </row>
    <row r="1532" spans="1:23" x14ac:dyDescent="0.2">
      <c r="A1532" t="s">
        <v>1494</v>
      </c>
      <c r="B1532" t="s">
        <v>1512</v>
      </c>
      <c r="C1532">
        <f t="shared" si="210"/>
        <v>18</v>
      </c>
      <c r="D1532">
        <f t="shared" si="211"/>
        <v>373</v>
      </c>
      <c r="E1532">
        <f t="shared" si="212"/>
        <v>8</v>
      </c>
      <c r="S1532" t="s">
        <v>1021</v>
      </c>
      <c r="T1532" t="s">
        <v>528</v>
      </c>
      <c r="U1532">
        <f t="shared" si="207"/>
        <v>13</v>
      </c>
      <c r="V1532">
        <f t="shared" si="208"/>
        <v>370</v>
      </c>
      <c r="W1532">
        <f t="shared" si="209"/>
        <v>39</v>
      </c>
    </row>
    <row r="1533" spans="1:23" x14ac:dyDescent="0.2">
      <c r="A1533" t="s">
        <v>1494</v>
      </c>
      <c r="B1533" t="s">
        <v>1513</v>
      </c>
      <c r="C1533">
        <f t="shared" si="210"/>
        <v>18</v>
      </c>
      <c r="D1533">
        <f t="shared" si="211"/>
        <v>374</v>
      </c>
      <c r="E1533">
        <f t="shared" si="212"/>
        <v>9</v>
      </c>
      <c r="S1533" t="s">
        <v>1021</v>
      </c>
      <c r="T1533" t="s">
        <v>531</v>
      </c>
      <c r="U1533">
        <f t="shared" si="207"/>
        <v>13</v>
      </c>
      <c r="V1533">
        <f t="shared" si="208"/>
        <v>371</v>
      </c>
      <c r="W1533">
        <f t="shared" si="209"/>
        <v>40</v>
      </c>
    </row>
    <row r="1534" spans="1:23" x14ac:dyDescent="0.2">
      <c r="A1534" t="s">
        <v>1494</v>
      </c>
      <c r="B1534" t="s">
        <v>1513</v>
      </c>
      <c r="C1534">
        <f t="shared" si="210"/>
        <v>18</v>
      </c>
      <c r="D1534">
        <f t="shared" si="211"/>
        <v>374</v>
      </c>
      <c r="E1534">
        <f t="shared" si="212"/>
        <v>9</v>
      </c>
      <c r="S1534" t="s">
        <v>2060</v>
      </c>
      <c r="T1534" t="s">
        <v>2062</v>
      </c>
      <c r="U1534">
        <f t="shared" si="207"/>
        <v>14</v>
      </c>
      <c r="V1534">
        <f t="shared" si="208"/>
        <v>372</v>
      </c>
      <c r="W1534">
        <f t="shared" si="209"/>
        <v>1</v>
      </c>
    </row>
    <row r="1535" spans="1:23" x14ac:dyDescent="0.2">
      <c r="A1535" t="s">
        <v>1494</v>
      </c>
      <c r="B1535" t="s">
        <v>1513</v>
      </c>
      <c r="C1535">
        <f t="shared" si="210"/>
        <v>18</v>
      </c>
      <c r="D1535">
        <f t="shared" si="211"/>
        <v>374</v>
      </c>
      <c r="E1535">
        <f t="shared" si="212"/>
        <v>9</v>
      </c>
      <c r="S1535" t="s">
        <v>2529</v>
      </c>
      <c r="T1535" t="s">
        <v>2530</v>
      </c>
      <c r="U1535">
        <f t="shared" si="207"/>
        <v>15</v>
      </c>
      <c r="V1535">
        <f t="shared" si="208"/>
        <v>373</v>
      </c>
      <c r="W1535">
        <f t="shared" si="209"/>
        <v>1</v>
      </c>
    </row>
    <row r="1536" spans="1:23" x14ac:dyDescent="0.2">
      <c r="A1536" t="s">
        <v>1494</v>
      </c>
      <c r="B1536" t="s">
        <v>1513</v>
      </c>
      <c r="C1536">
        <f t="shared" si="210"/>
        <v>18</v>
      </c>
      <c r="D1536">
        <f t="shared" si="211"/>
        <v>374</v>
      </c>
      <c r="E1536">
        <f t="shared" si="212"/>
        <v>9</v>
      </c>
      <c r="S1536" t="s">
        <v>2529</v>
      </c>
      <c r="T1536" t="s">
        <v>2536</v>
      </c>
      <c r="U1536">
        <f t="shared" si="207"/>
        <v>15</v>
      </c>
      <c r="V1536">
        <f t="shared" si="208"/>
        <v>374</v>
      </c>
      <c r="W1536">
        <f t="shared" si="209"/>
        <v>2</v>
      </c>
    </row>
    <row r="1537" spans="1:23" x14ac:dyDescent="0.2">
      <c r="A1537" t="s">
        <v>1494</v>
      </c>
      <c r="B1537" t="s">
        <v>1513</v>
      </c>
      <c r="C1537">
        <f t="shared" si="210"/>
        <v>18</v>
      </c>
      <c r="D1537">
        <f t="shared" si="211"/>
        <v>374</v>
      </c>
      <c r="E1537">
        <f t="shared" si="212"/>
        <v>9</v>
      </c>
      <c r="S1537" t="s">
        <v>2529</v>
      </c>
      <c r="T1537" t="s">
        <v>1461</v>
      </c>
      <c r="U1537">
        <f t="shared" si="207"/>
        <v>15</v>
      </c>
      <c r="V1537">
        <f t="shared" si="208"/>
        <v>375</v>
      </c>
      <c r="W1537">
        <f t="shared" si="209"/>
        <v>3</v>
      </c>
    </row>
    <row r="1538" spans="1:23" x14ac:dyDescent="0.2">
      <c r="A1538" t="s">
        <v>1494</v>
      </c>
      <c r="B1538" t="s">
        <v>1513</v>
      </c>
      <c r="C1538">
        <f t="shared" si="210"/>
        <v>18</v>
      </c>
      <c r="D1538">
        <f t="shared" si="211"/>
        <v>374</v>
      </c>
      <c r="E1538">
        <f t="shared" si="212"/>
        <v>9</v>
      </c>
      <c r="S1538" t="s">
        <v>2529</v>
      </c>
      <c r="T1538" t="s">
        <v>1216</v>
      </c>
      <c r="U1538">
        <f t="shared" si="207"/>
        <v>15</v>
      </c>
      <c r="V1538">
        <f t="shared" si="208"/>
        <v>376</v>
      </c>
      <c r="W1538">
        <f t="shared" si="209"/>
        <v>4</v>
      </c>
    </row>
    <row r="1539" spans="1:23" x14ac:dyDescent="0.2">
      <c r="A1539" t="s">
        <v>1494</v>
      </c>
      <c r="B1539" t="s">
        <v>1513</v>
      </c>
      <c r="C1539">
        <f t="shared" si="210"/>
        <v>18</v>
      </c>
      <c r="D1539">
        <f t="shared" si="211"/>
        <v>374</v>
      </c>
      <c r="E1539">
        <f t="shared" si="212"/>
        <v>9</v>
      </c>
      <c r="S1539" t="s">
        <v>2529</v>
      </c>
      <c r="T1539" t="s">
        <v>1263</v>
      </c>
      <c r="U1539">
        <f t="shared" si="207"/>
        <v>15</v>
      </c>
      <c r="V1539">
        <f t="shared" si="208"/>
        <v>377</v>
      </c>
      <c r="W1539">
        <f t="shared" si="209"/>
        <v>5</v>
      </c>
    </row>
    <row r="1540" spans="1:23" x14ac:dyDescent="0.2">
      <c r="A1540" t="s">
        <v>1494</v>
      </c>
      <c r="B1540" t="s">
        <v>1513</v>
      </c>
      <c r="C1540">
        <f t="shared" si="210"/>
        <v>18</v>
      </c>
      <c r="D1540">
        <f t="shared" si="211"/>
        <v>374</v>
      </c>
      <c r="E1540">
        <f t="shared" si="212"/>
        <v>9</v>
      </c>
      <c r="S1540" t="s">
        <v>2529</v>
      </c>
      <c r="T1540" t="s">
        <v>1266</v>
      </c>
      <c r="U1540">
        <f t="shared" ref="U1540:U1586" si="213">IF(S1540=S1539,U1539,U1539+1)</f>
        <v>15</v>
      </c>
      <c r="V1540">
        <f t="shared" ref="V1540:V1586" si="214">IF(T1540=T1539,V1539,V1539+1)</f>
        <v>378</v>
      </c>
      <c r="W1540">
        <f t="shared" ref="W1540:W1586" si="215">IF(S1540=S1539,IF(T1540=T1539,W1539,W1539+1),1)</f>
        <v>6</v>
      </c>
    </row>
    <row r="1541" spans="1:23" x14ac:dyDescent="0.2">
      <c r="A1541" t="s">
        <v>1494</v>
      </c>
      <c r="B1541" t="s">
        <v>1513</v>
      </c>
      <c r="C1541">
        <f t="shared" ref="C1541:C1604" si="216">IF(A1541=A1540,C1540,C1540+1)</f>
        <v>18</v>
      </c>
      <c r="D1541">
        <f t="shared" ref="D1541:D1604" si="217">IF(B1541=B1540,D1540,D1540+1)</f>
        <v>374</v>
      </c>
      <c r="E1541">
        <f t="shared" ref="E1541:E1604" si="218">IF(A1541=A1540,IF(B1541=B1540,E1540,E1540+1),1)</f>
        <v>9</v>
      </c>
      <c r="S1541" t="s">
        <v>2529</v>
      </c>
      <c r="T1541" t="s">
        <v>1271</v>
      </c>
      <c r="U1541">
        <f t="shared" si="213"/>
        <v>15</v>
      </c>
      <c r="V1541">
        <f t="shared" si="214"/>
        <v>379</v>
      </c>
      <c r="W1541">
        <f t="shared" si="215"/>
        <v>7</v>
      </c>
    </row>
    <row r="1542" spans="1:23" x14ac:dyDescent="0.2">
      <c r="A1542" t="s">
        <v>1494</v>
      </c>
      <c r="B1542" t="s">
        <v>1513</v>
      </c>
      <c r="C1542">
        <f t="shared" si="216"/>
        <v>18</v>
      </c>
      <c r="D1542">
        <f t="shared" si="217"/>
        <v>374</v>
      </c>
      <c r="E1542">
        <f t="shared" si="218"/>
        <v>9</v>
      </c>
      <c r="S1542" t="s">
        <v>2529</v>
      </c>
      <c r="T1542" t="s">
        <v>1274</v>
      </c>
      <c r="U1542">
        <f t="shared" si="213"/>
        <v>15</v>
      </c>
      <c r="V1542">
        <f t="shared" si="214"/>
        <v>380</v>
      </c>
      <c r="W1542">
        <f t="shared" si="215"/>
        <v>8</v>
      </c>
    </row>
    <row r="1543" spans="1:23" x14ac:dyDescent="0.2">
      <c r="A1543" t="s">
        <v>1494</v>
      </c>
      <c r="B1543" t="s">
        <v>1513</v>
      </c>
      <c r="C1543">
        <f t="shared" si="216"/>
        <v>18</v>
      </c>
      <c r="D1543">
        <f t="shared" si="217"/>
        <v>374</v>
      </c>
      <c r="E1543">
        <f t="shared" si="218"/>
        <v>9</v>
      </c>
      <c r="S1543" t="s">
        <v>2529</v>
      </c>
      <c r="T1543" t="s">
        <v>1277</v>
      </c>
      <c r="U1543">
        <f t="shared" si="213"/>
        <v>15</v>
      </c>
      <c r="V1543">
        <f t="shared" si="214"/>
        <v>381</v>
      </c>
      <c r="W1543">
        <f t="shared" si="215"/>
        <v>9</v>
      </c>
    </row>
    <row r="1544" spans="1:23" x14ac:dyDescent="0.2">
      <c r="A1544" t="s">
        <v>1494</v>
      </c>
      <c r="B1544" t="s">
        <v>623</v>
      </c>
      <c r="C1544">
        <f t="shared" si="216"/>
        <v>18</v>
      </c>
      <c r="D1544">
        <f t="shared" si="217"/>
        <v>375</v>
      </c>
      <c r="E1544">
        <f t="shared" si="218"/>
        <v>10</v>
      </c>
      <c r="S1544" t="s">
        <v>2529</v>
      </c>
      <c r="T1544" t="s">
        <v>1734</v>
      </c>
      <c r="U1544">
        <f t="shared" si="213"/>
        <v>15</v>
      </c>
      <c r="V1544">
        <f t="shared" si="214"/>
        <v>382</v>
      </c>
      <c r="W1544">
        <f t="shared" si="215"/>
        <v>10</v>
      </c>
    </row>
    <row r="1545" spans="1:23" x14ac:dyDescent="0.2">
      <c r="A1545" t="s">
        <v>1494</v>
      </c>
      <c r="B1545" t="s">
        <v>623</v>
      </c>
      <c r="C1545">
        <f t="shared" si="216"/>
        <v>18</v>
      </c>
      <c r="D1545">
        <f t="shared" si="217"/>
        <v>375</v>
      </c>
      <c r="E1545">
        <f t="shared" si="218"/>
        <v>10</v>
      </c>
      <c r="S1545" t="s">
        <v>2529</v>
      </c>
      <c r="T1545" t="s">
        <v>1739</v>
      </c>
      <c r="U1545">
        <f t="shared" si="213"/>
        <v>15</v>
      </c>
      <c r="V1545">
        <f t="shared" si="214"/>
        <v>383</v>
      </c>
      <c r="W1545">
        <f t="shared" si="215"/>
        <v>11</v>
      </c>
    </row>
    <row r="1546" spans="1:23" x14ac:dyDescent="0.2">
      <c r="A1546" t="s">
        <v>1494</v>
      </c>
      <c r="B1546" t="s">
        <v>623</v>
      </c>
      <c r="C1546">
        <f t="shared" si="216"/>
        <v>18</v>
      </c>
      <c r="D1546">
        <f t="shared" si="217"/>
        <v>375</v>
      </c>
      <c r="E1546">
        <f t="shared" si="218"/>
        <v>10</v>
      </c>
      <c r="S1546" t="s">
        <v>2529</v>
      </c>
      <c r="T1546" t="s">
        <v>1742</v>
      </c>
      <c r="U1546">
        <f t="shared" si="213"/>
        <v>15</v>
      </c>
      <c r="V1546">
        <f t="shared" si="214"/>
        <v>384</v>
      </c>
      <c r="W1546">
        <f t="shared" si="215"/>
        <v>12</v>
      </c>
    </row>
    <row r="1547" spans="1:23" x14ac:dyDescent="0.2">
      <c r="A1547" t="s">
        <v>1494</v>
      </c>
      <c r="B1547" t="s">
        <v>623</v>
      </c>
      <c r="C1547">
        <f t="shared" si="216"/>
        <v>18</v>
      </c>
      <c r="D1547">
        <f t="shared" si="217"/>
        <v>375</v>
      </c>
      <c r="E1547">
        <f t="shared" si="218"/>
        <v>10</v>
      </c>
      <c r="S1547" t="s">
        <v>2529</v>
      </c>
      <c r="T1547" t="s">
        <v>1745</v>
      </c>
      <c r="U1547">
        <f t="shared" si="213"/>
        <v>15</v>
      </c>
      <c r="V1547">
        <f t="shared" si="214"/>
        <v>385</v>
      </c>
      <c r="W1547">
        <f t="shared" si="215"/>
        <v>13</v>
      </c>
    </row>
    <row r="1548" spans="1:23" x14ac:dyDescent="0.2">
      <c r="A1548" t="s">
        <v>1494</v>
      </c>
      <c r="B1548" t="s">
        <v>623</v>
      </c>
      <c r="C1548">
        <f t="shared" si="216"/>
        <v>18</v>
      </c>
      <c r="D1548">
        <f t="shared" si="217"/>
        <v>375</v>
      </c>
      <c r="E1548">
        <f t="shared" si="218"/>
        <v>10</v>
      </c>
      <c r="S1548" t="s">
        <v>2529</v>
      </c>
      <c r="T1548" t="s">
        <v>264</v>
      </c>
      <c r="U1548">
        <f t="shared" si="213"/>
        <v>15</v>
      </c>
      <c r="V1548">
        <f t="shared" si="214"/>
        <v>386</v>
      </c>
      <c r="W1548">
        <f t="shared" si="215"/>
        <v>14</v>
      </c>
    </row>
    <row r="1549" spans="1:23" x14ac:dyDescent="0.2">
      <c r="A1549" t="s">
        <v>1494</v>
      </c>
      <c r="B1549" t="s">
        <v>623</v>
      </c>
      <c r="C1549">
        <f t="shared" si="216"/>
        <v>18</v>
      </c>
      <c r="D1549">
        <f t="shared" si="217"/>
        <v>375</v>
      </c>
      <c r="E1549">
        <f t="shared" si="218"/>
        <v>10</v>
      </c>
      <c r="S1549" t="s">
        <v>2529</v>
      </c>
      <c r="T1549" t="s">
        <v>267</v>
      </c>
      <c r="U1549">
        <f t="shared" si="213"/>
        <v>15</v>
      </c>
      <c r="V1549">
        <f t="shared" si="214"/>
        <v>387</v>
      </c>
      <c r="W1549">
        <f t="shared" si="215"/>
        <v>15</v>
      </c>
    </row>
    <row r="1550" spans="1:23" x14ac:dyDescent="0.2">
      <c r="A1550" t="s">
        <v>1494</v>
      </c>
      <c r="B1550" t="s">
        <v>623</v>
      </c>
      <c r="C1550">
        <f t="shared" si="216"/>
        <v>18</v>
      </c>
      <c r="D1550">
        <f t="shared" si="217"/>
        <v>375</v>
      </c>
      <c r="E1550">
        <f t="shared" si="218"/>
        <v>10</v>
      </c>
      <c r="S1550" t="s">
        <v>2529</v>
      </c>
      <c r="T1550" t="s">
        <v>270</v>
      </c>
      <c r="U1550">
        <f t="shared" si="213"/>
        <v>15</v>
      </c>
      <c r="V1550">
        <f t="shared" si="214"/>
        <v>388</v>
      </c>
      <c r="W1550">
        <f t="shared" si="215"/>
        <v>16</v>
      </c>
    </row>
    <row r="1551" spans="1:23" x14ac:dyDescent="0.2">
      <c r="A1551" t="s">
        <v>1494</v>
      </c>
      <c r="B1551" t="s">
        <v>623</v>
      </c>
      <c r="C1551">
        <f t="shared" si="216"/>
        <v>18</v>
      </c>
      <c r="D1551">
        <f t="shared" si="217"/>
        <v>375</v>
      </c>
      <c r="E1551">
        <f t="shared" si="218"/>
        <v>10</v>
      </c>
      <c r="S1551" t="s">
        <v>2529</v>
      </c>
      <c r="T1551" t="s">
        <v>273</v>
      </c>
      <c r="U1551">
        <f t="shared" si="213"/>
        <v>15</v>
      </c>
      <c r="V1551">
        <f t="shared" si="214"/>
        <v>389</v>
      </c>
      <c r="W1551">
        <f t="shared" si="215"/>
        <v>17</v>
      </c>
    </row>
    <row r="1552" spans="1:23" x14ac:dyDescent="0.2">
      <c r="A1552" t="s">
        <v>1494</v>
      </c>
      <c r="B1552" t="s">
        <v>623</v>
      </c>
      <c r="C1552">
        <f t="shared" si="216"/>
        <v>18</v>
      </c>
      <c r="D1552">
        <f t="shared" si="217"/>
        <v>375</v>
      </c>
      <c r="E1552">
        <f t="shared" si="218"/>
        <v>10</v>
      </c>
      <c r="S1552" t="s">
        <v>2529</v>
      </c>
      <c r="T1552" t="s">
        <v>276</v>
      </c>
      <c r="U1552">
        <f t="shared" si="213"/>
        <v>15</v>
      </c>
      <c r="V1552">
        <f t="shared" si="214"/>
        <v>390</v>
      </c>
      <c r="W1552">
        <f t="shared" si="215"/>
        <v>18</v>
      </c>
    </row>
    <row r="1553" spans="1:23" x14ac:dyDescent="0.2">
      <c r="A1553" t="s">
        <v>1494</v>
      </c>
      <c r="B1553" t="s">
        <v>623</v>
      </c>
      <c r="C1553">
        <f t="shared" si="216"/>
        <v>18</v>
      </c>
      <c r="D1553">
        <f t="shared" si="217"/>
        <v>375</v>
      </c>
      <c r="E1553">
        <f t="shared" si="218"/>
        <v>10</v>
      </c>
      <c r="S1553" t="s">
        <v>2529</v>
      </c>
      <c r="T1553" t="s">
        <v>1853</v>
      </c>
      <c r="U1553">
        <f t="shared" si="213"/>
        <v>15</v>
      </c>
      <c r="V1553">
        <f t="shared" si="214"/>
        <v>391</v>
      </c>
      <c r="W1553">
        <f t="shared" si="215"/>
        <v>19</v>
      </c>
    </row>
    <row r="1554" spans="1:23" x14ac:dyDescent="0.2">
      <c r="A1554" t="s">
        <v>1494</v>
      </c>
      <c r="B1554" t="s">
        <v>623</v>
      </c>
      <c r="C1554">
        <f t="shared" si="216"/>
        <v>18</v>
      </c>
      <c r="D1554">
        <f t="shared" si="217"/>
        <v>375</v>
      </c>
      <c r="E1554">
        <f t="shared" si="218"/>
        <v>10</v>
      </c>
      <c r="S1554" t="s">
        <v>2529</v>
      </c>
      <c r="T1554" t="s">
        <v>1858</v>
      </c>
      <c r="U1554">
        <f t="shared" si="213"/>
        <v>15</v>
      </c>
      <c r="V1554">
        <f t="shared" si="214"/>
        <v>392</v>
      </c>
      <c r="W1554">
        <f t="shared" si="215"/>
        <v>20</v>
      </c>
    </row>
    <row r="1555" spans="1:23" x14ac:dyDescent="0.2">
      <c r="A1555" t="s">
        <v>1494</v>
      </c>
      <c r="B1555" t="s">
        <v>623</v>
      </c>
      <c r="C1555">
        <f t="shared" si="216"/>
        <v>18</v>
      </c>
      <c r="D1555">
        <f t="shared" si="217"/>
        <v>375</v>
      </c>
      <c r="E1555">
        <f t="shared" si="218"/>
        <v>10</v>
      </c>
      <c r="S1555" t="s">
        <v>2529</v>
      </c>
      <c r="T1555" t="s">
        <v>1863</v>
      </c>
      <c r="U1555">
        <f t="shared" si="213"/>
        <v>15</v>
      </c>
      <c r="V1555">
        <f t="shared" si="214"/>
        <v>393</v>
      </c>
      <c r="W1555">
        <f t="shared" si="215"/>
        <v>21</v>
      </c>
    </row>
    <row r="1556" spans="1:23" x14ac:dyDescent="0.2">
      <c r="A1556" t="s">
        <v>1494</v>
      </c>
      <c r="B1556" t="s">
        <v>623</v>
      </c>
      <c r="C1556">
        <f t="shared" si="216"/>
        <v>18</v>
      </c>
      <c r="D1556">
        <f t="shared" si="217"/>
        <v>375</v>
      </c>
      <c r="E1556">
        <f t="shared" si="218"/>
        <v>10</v>
      </c>
      <c r="S1556" t="s">
        <v>2529</v>
      </c>
      <c r="T1556" t="s">
        <v>1715</v>
      </c>
      <c r="U1556">
        <f t="shared" si="213"/>
        <v>15</v>
      </c>
      <c r="V1556">
        <f t="shared" si="214"/>
        <v>394</v>
      </c>
      <c r="W1556">
        <f t="shared" si="215"/>
        <v>22</v>
      </c>
    </row>
    <row r="1557" spans="1:23" x14ac:dyDescent="0.2">
      <c r="A1557" t="s">
        <v>1494</v>
      </c>
      <c r="B1557" t="s">
        <v>623</v>
      </c>
      <c r="C1557">
        <f t="shared" si="216"/>
        <v>18</v>
      </c>
      <c r="D1557">
        <f t="shared" si="217"/>
        <v>375</v>
      </c>
      <c r="E1557">
        <f t="shared" si="218"/>
        <v>10</v>
      </c>
      <c r="S1557" t="s">
        <v>2529</v>
      </c>
      <c r="T1557" t="s">
        <v>1718</v>
      </c>
      <c r="U1557">
        <f t="shared" si="213"/>
        <v>15</v>
      </c>
      <c r="V1557">
        <f t="shared" si="214"/>
        <v>395</v>
      </c>
      <c r="W1557">
        <f t="shared" si="215"/>
        <v>23</v>
      </c>
    </row>
    <row r="1558" spans="1:23" x14ac:dyDescent="0.2">
      <c r="A1558" t="s">
        <v>1494</v>
      </c>
      <c r="B1558" t="s">
        <v>623</v>
      </c>
      <c r="C1558">
        <f t="shared" si="216"/>
        <v>18</v>
      </c>
      <c r="D1558">
        <f t="shared" si="217"/>
        <v>375</v>
      </c>
      <c r="E1558">
        <f t="shared" si="218"/>
        <v>10</v>
      </c>
      <c r="S1558" t="s">
        <v>2529</v>
      </c>
      <c r="T1558" t="s">
        <v>1722</v>
      </c>
      <c r="U1558">
        <f t="shared" si="213"/>
        <v>15</v>
      </c>
      <c r="V1558">
        <f t="shared" si="214"/>
        <v>396</v>
      </c>
      <c r="W1558">
        <f t="shared" si="215"/>
        <v>24</v>
      </c>
    </row>
    <row r="1559" spans="1:23" x14ac:dyDescent="0.2">
      <c r="A1559" t="s">
        <v>1494</v>
      </c>
      <c r="B1559" t="s">
        <v>623</v>
      </c>
      <c r="C1559">
        <f t="shared" si="216"/>
        <v>18</v>
      </c>
      <c r="D1559">
        <f t="shared" si="217"/>
        <v>375</v>
      </c>
      <c r="E1559">
        <f t="shared" si="218"/>
        <v>10</v>
      </c>
      <c r="S1559" t="s">
        <v>2529</v>
      </c>
      <c r="T1559" t="s">
        <v>847</v>
      </c>
      <c r="U1559">
        <f t="shared" si="213"/>
        <v>15</v>
      </c>
      <c r="V1559">
        <f t="shared" si="214"/>
        <v>397</v>
      </c>
      <c r="W1559">
        <f t="shared" si="215"/>
        <v>25</v>
      </c>
    </row>
    <row r="1560" spans="1:23" x14ac:dyDescent="0.2">
      <c r="A1560" t="s">
        <v>1494</v>
      </c>
      <c r="B1560" t="s">
        <v>776</v>
      </c>
      <c r="C1560">
        <f t="shared" si="216"/>
        <v>18</v>
      </c>
      <c r="D1560">
        <f t="shared" si="217"/>
        <v>376</v>
      </c>
      <c r="E1560">
        <f t="shared" si="218"/>
        <v>11</v>
      </c>
      <c r="S1560" t="s">
        <v>2529</v>
      </c>
      <c r="T1560" t="s">
        <v>850</v>
      </c>
      <c r="U1560">
        <f t="shared" si="213"/>
        <v>15</v>
      </c>
      <c r="V1560">
        <f t="shared" si="214"/>
        <v>398</v>
      </c>
      <c r="W1560">
        <f t="shared" si="215"/>
        <v>26</v>
      </c>
    </row>
    <row r="1561" spans="1:23" x14ac:dyDescent="0.2">
      <c r="A1561" t="s">
        <v>1494</v>
      </c>
      <c r="B1561" t="s">
        <v>776</v>
      </c>
      <c r="C1561">
        <f t="shared" si="216"/>
        <v>18</v>
      </c>
      <c r="D1561">
        <f t="shared" si="217"/>
        <v>376</v>
      </c>
      <c r="E1561">
        <f t="shared" si="218"/>
        <v>11</v>
      </c>
      <c r="S1561" t="s">
        <v>2529</v>
      </c>
      <c r="T1561" t="s">
        <v>1605</v>
      </c>
      <c r="U1561">
        <f t="shared" si="213"/>
        <v>15</v>
      </c>
      <c r="V1561">
        <f t="shared" si="214"/>
        <v>399</v>
      </c>
      <c r="W1561">
        <f t="shared" si="215"/>
        <v>27</v>
      </c>
    </row>
    <row r="1562" spans="1:23" x14ac:dyDescent="0.2">
      <c r="A1562" t="s">
        <v>1494</v>
      </c>
      <c r="B1562" t="s">
        <v>776</v>
      </c>
      <c r="C1562">
        <f t="shared" si="216"/>
        <v>18</v>
      </c>
      <c r="D1562">
        <f t="shared" si="217"/>
        <v>376</v>
      </c>
      <c r="E1562">
        <f t="shared" si="218"/>
        <v>11</v>
      </c>
      <c r="S1562" t="s">
        <v>2529</v>
      </c>
      <c r="T1562" t="s">
        <v>1608</v>
      </c>
      <c r="U1562">
        <f t="shared" si="213"/>
        <v>15</v>
      </c>
      <c r="V1562">
        <f t="shared" si="214"/>
        <v>400</v>
      </c>
      <c r="W1562">
        <f t="shared" si="215"/>
        <v>28</v>
      </c>
    </row>
    <row r="1563" spans="1:23" x14ac:dyDescent="0.2">
      <c r="A1563" t="s">
        <v>1494</v>
      </c>
      <c r="B1563" t="s">
        <v>776</v>
      </c>
      <c r="C1563">
        <f t="shared" si="216"/>
        <v>18</v>
      </c>
      <c r="D1563">
        <f t="shared" si="217"/>
        <v>376</v>
      </c>
      <c r="E1563">
        <f t="shared" si="218"/>
        <v>11</v>
      </c>
      <c r="S1563" t="s">
        <v>2529</v>
      </c>
      <c r="T1563" t="s">
        <v>1611</v>
      </c>
      <c r="U1563">
        <f t="shared" si="213"/>
        <v>15</v>
      </c>
      <c r="V1563">
        <f t="shared" si="214"/>
        <v>401</v>
      </c>
      <c r="W1563">
        <f t="shared" si="215"/>
        <v>29</v>
      </c>
    </row>
    <row r="1564" spans="1:23" x14ac:dyDescent="0.2">
      <c r="A1564" t="s">
        <v>1494</v>
      </c>
      <c r="B1564" t="s">
        <v>776</v>
      </c>
      <c r="C1564">
        <f t="shared" si="216"/>
        <v>18</v>
      </c>
      <c r="D1564">
        <f t="shared" si="217"/>
        <v>376</v>
      </c>
      <c r="E1564">
        <f t="shared" si="218"/>
        <v>11</v>
      </c>
      <c r="S1564" t="s">
        <v>2529</v>
      </c>
      <c r="T1564" t="s">
        <v>1614</v>
      </c>
      <c r="U1564">
        <f t="shared" si="213"/>
        <v>15</v>
      </c>
      <c r="V1564">
        <f t="shared" si="214"/>
        <v>402</v>
      </c>
      <c r="W1564">
        <f t="shared" si="215"/>
        <v>30</v>
      </c>
    </row>
    <row r="1565" spans="1:23" x14ac:dyDescent="0.2">
      <c r="A1565" t="s">
        <v>1494</v>
      </c>
      <c r="B1565" t="s">
        <v>776</v>
      </c>
      <c r="C1565">
        <f t="shared" si="216"/>
        <v>18</v>
      </c>
      <c r="D1565">
        <f t="shared" si="217"/>
        <v>376</v>
      </c>
      <c r="E1565">
        <f t="shared" si="218"/>
        <v>11</v>
      </c>
      <c r="S1565" t="s">
        <v>2529</v>
      </c>
      <c r="T1565" t="s">
        <v>1619</v>
      </c>
      <c r="U1565">
        <f t="shared" si="213"/>
        <v>15</v>
      </c>
      <c r="V1565">
        <f t="shared" si="214"/>
        <v>403</v>
      </c>
      <c r="W1565">
        <f t="shared" si="215"/>
        <v>31</v>
      </c>
    </row>
    <row r="1566" spans="1:23" x14ac:dyDescent="0.2">
      <c r="A1566" t="s">
        <v>1494</v>
      </c>
      <c r="B1566" t="s">
        <v>776</v>
      </c>
      <c r="C1566">
        <f t="shared" si="216"/>
        <v>18</v>
      </c>
      <c r="D1566">
        <f t="shared" si="217"/>
        <v>376</v>
      </c>
      <c r="E1566">
        <f t="shared" si="218"/>
        <v>11</v>
      </c>
      <c r="S1566" t="s">
        <v>2529</v>
      </c>
      <c r="T1566" t="s">
        <v>1622</v>
      </c>
      <c r="U1566">
        <f t="shared" si="213"/>
        <v>15</v>
      </c>
      <c r="V1566">
        <f t="shared" si="214"/>
        <v>404</v>
      </c>
      <c r="W1566">
        <f t="shared" si="215"/>
        <v>32</v>
      </c>
    </row>
    <row r="1567" spans="1:23" x14ac:dyDescent="0.2">
      <c r="A1567" t="s">
        <v>1494</v>
      </c>
      <c r="B1567" t="s">
        <v>776</v>
      </c>
      <c r="C1567">
        <f t="shared" si="216"/>
        <v>18</v>
      </c>
      <c r="D1567">
        <f t="shared" si="217"/>
        <v>376</v>
      </c>
      <c r="E1567">
        <f t="shared" si="218"/>
        <v>11</v>
      </c>
      <c r="S1567" t="s">
        <v>2529</v>
      </c>
      <c r="T1567" t="s">
        <v>1627</v>
      </c>
      <c r="U1567">
        <f t="shared" si="213"/>
        <v>15</v>
      </c>
      <c r="V1567">
        <f t="shared" si="214"/>
        <v>405</v>
      </c>
      <c r="W1567">
        <f t="shared" si="215"/>
        <v>33</v>
      </c>
    </row>
    <row r="1568" spans="1:23" x14ac:dyDescent="0.2">
      <c r="A1568" t="s">
        <v>1494</v>
      </c>
      <c r="B1568" t="s">
        <v>776</v>
      </c>
      <c r="C1568">
        <f t="shared" si="216"/>
        <v>18</v>
      </c>
      <c r="D1568">
        <f t="shared" si="217"/>
        <v>376</v>
      </c>
      <c r="E1568">
        <f t="shared" si="218"/>
        <v>11</v>
      </c>
      <c r="S1568" t="s">
        <v>2529</v>
      </c>
      <c r="T1568" t="s">
        <v>1630</v>
      </c>
      <c r="U1568">
        <f t="shared" si="213"/>
        <v>15</v>
      </c>
      <c r="V1568">
        <f t="shared" si="214"/>
        <v>406</v>
      </c>
      <c r="W1568">
        <f t="shared" si="215"/>
        <v>34</v>
      </c>
    </row>
    <row r="1569" spans="1:23" x14ac:dyDescent="0.2">
      <c r="A1569" t="s">
        <v>1494</v>
      </c>
      <c r="B1569" t="s">
        <v>776</v>
      </c>
      <c r="C1569">
        <f t="shared" si="216"/>
        <v>18</v>
      </c>
      <c r="D1569">
        <f t="shared" si="217"/>
        <v>376</v>
      </c>
      <c r="E1569">
        <f t="shared" si="218"/>
        <v>11</v>
      </c>
      <c r="S1569" t="s">
        <v>2529</v>
      </c>
      <c r="T1569" t="s">
        <v>1633</v>
      </c>
      <c r="U1569">
        <f t="shared" si="213"/>
        <v>15</v>
      </c>
      <c r="V1569">
        <f t="shared" si="214"/>
        <v>407</v>
      </c>
      <c r="W1569">
        <f t="shared" si="215"/>
        <v>35</v>
      </c>
    </row>
    <row r="1570" spans="1:23" x14ac:dyDescent="0.2">
      <c r="A1570" t="s">
        <v>1494</v>
      </c>
      <c r="B1570" t="s">
        <v>776</v>
      </c>
      <c r="C1570">
        <f t="shared" si="216"/>
        <v>18</v>
      </c>
      <c r="D1570">
        <f t="shared" si="217"/>
        <v>376</v>
      </c>
      <c r="E1570">
        <f t="shared" si="218"/>
        <v>11</v>
      </c>
      <c r="S1570" t="s">
        <v>2529</v>
      </c>
      <c r="T1570" t="s">
        <v>1636</v>
      </c>
      <c r="U1570">
        <f t="shared" si="213"/>
        <v>15</v>
      </c>
      <c r="V1570">
        <f t="shared" si="214"/>
        <v>408</v>
      </c>
      <c r="W1570">
        <f t="shared" si="215"/>
        <v>36</v>
      </c>
    </row>
    <row r="1571" spans="1:23" x14ac:dyDescent="0.2">
      <c r="A1571" t="s">
        <v>1494</v>
      </c>
      <c r="B1571" t="s">
        <v>776</v>
      </c>
      <c r="C1571">
        <f t="shared" si="216"/>
        <v>18</v>
      </c>
      <c r="D1571">
        <f t="shared" si="217"/>
        <v>376</v>
      </c>
      <c r="E1571">
        <f t="shared" si="218"/>
        <v>11</v>
      </c>
      <c r="S1571" t="s">
        <v>2529</v>
      </c>
      <c r="T1571" t="s">
        <v>1639</v>
      </c>
      <c r="U1571">
        <f t="shared" si="213"/>
        <v>15</v>
      </c>
      <c r="V1571">
        <f t="shared" si="214"/>
        <v>409</v>
      </c>
      <c r="W1571">
        <f t="shared" si="215"/>
        <v>37</v>
      </c>
    </row>
    <row r="1572" spans="1:23" x14ac:dyDescent="0.2">
      <c r="A1572" t="s">
        <v>1494</v>
      </c>
      <c r="B1572" t="s">
        <v>776</v>
      </c>
      <c r="C1572">
        <f t="shared" si="216"/>
        <v>18</v>
      </c>
      <c r="D1572">
        <f t="shared" si="217"/>
        <v>376</v>
      </c>
      <c r="E1572">
        <f t="shared" si="218"/>
        <v>11</v>
      </c>
      <c r="S1572" t="s">
        <v>2529</v>
      </c>
      <c r="T1572" t="s">
        <v>1642</v>
      </c>
      <c r="U1572">
        <f t="shared" si="213"/>
        <v>15</v>
      </c>
      <c r="V1572">
        <f t="shared" si="214"/>
        <v>410</v>
      </c>
      <c r="W1572">
        <f t="shared" si="215"/>
        <v>38</v>
      </c>
    </row>
    <row r="1573" spans="1:23" x14ac:dyDescent="0.2">
      <c r="A1573" t="s">
        <v>1494</v>
      </c>
      <c r="B1573" t="s">
        <v>776</v>
      </c>
      <c r="C1573">
        <f t="shared" si="216"/>
        <v>18</v>
      </c>
      <c r="D1573">
        <f t="shared" si="217"/>
        <v>376</v>
      </c>
      <c r="E1573">
        <f t="shared" si="218"/>
        <v>11</v>
      </c>
      <c r="S1573" t="s">
        <v>2529</v>
      </c>
      <c r="T1573" t="s">
        <v>1647</v>
      </c>
      <c r="U1573">
        <f t="shared" si="213"/>
        <v>15</v>
      </c>
      <c r="V1573">
        <f t="shared" si="214"/>
        <v>411</v>
      </c>
      <c r="W1573">
        <f t="shared" si="215"/>
        <v>39</v>
      </c>
    </row>
    <row r="1574" spans="1:23" x14ac:dyDescent="0.2">
      <c r="A1574" t="s">
        <v>1494</v>
      </c>
      <c r="B1574" t="s">
        <v>776</v>
      </c>
      <c r="C1574">
        <f t="shared" si="216"/>
        <v>18</v>
      </c>
      <c r="D1574">
        <f t="shared" si="217"/>
        <v>376</v>
      </c>
      <c r="E1574">
        <f t="shared" si="218"/>
        <v>11</v>
      </c>
      <c r="S1574" t="s">
        <v>2529</v>
      </c>
      <c r="T1574" t="s">
        <v>1650</v>
      </c>
      <c r="U1574">
        <f t="shared" si="213"/>
        <v>15</v>
      </c>
      <c r="V1574">
        <f t="shared" si="214"/>
        <v>412</v>
      </c>
      <c r="W1574">
        <f t="shared" si="215"/>
        <v>40</v>
      </c>
    </row>
    <row r="1575" spans="1:23" x14ac:dyDescent="0.2">
      <c r="A1575" t="s">
        <v>1494</v>
      </c>
      <c r="B1575" t="s">
        <v>776</v>
      </c>
      <c r="C1575">
        <f t="shared" si="216"/>
        <v>18</v>
      </c>
      <c r="D1575">
        <f t="shared" si="217"/>
        <v>376</v>
      </c>
      <c r="E1575">
        <f t="shared" si="218"/>
        <v>11</v>
      </c>
      <c r="S1575" t="s">
        <v>2529</v>
      </c>
      <c r="T1575" t="s">
        <v>1653</v>
      </c>
      <c r="U1575">
        <f t="shared" si="213"/>
        <v>15</v>
      </c>
      <c r="V1575">
        <f t="shared" si="214"/>
        <v>413</v>
      </c>
      <c r="W1575">
        <f t="shared" si="215"/>
        <v>41</v>
      </c>
    </row>
    <row r="1576" spans="1:23" x14ac:dyDescent="0.2">
      <c r="A1576" t="s">
        <v>1494</v>
      </c>
      <c r="B1576" t="s">
        <v>776</v>
      </c>
      <c r="C1576">
        <f t="shared" si="216"/>
        <v>18</v>
      </c>
      <c r="D1576">
        <f t="shared" si="217"/>
        <v>376</v>
      </c>
      <c r="E1576">
        <f t="shared" si="218"/>
        <v>11</v>
      </c>
      <c r="S1576" t="s">
        <v>2529</v>
      </c>
      <c r="T1576" t="s">
        <v>1656</v>
      </c>
      <c r="U1576">
        <f t="shared" si="213"/>
        <v>15</v>
      </c>
      <c r="V1576">
        <f t="shared" si="214"/>
        <v>414</v>
      </c>
      <c r="W1576">
        <f t="shared" si="215"/>
        <v>42</v>
      </c>
    </row>
    <row r="1577" spans="1:23" x14ac:dyDescent="0.2">
      <c r="A1577" t="s">
        <v>1494</v>
      </c>
      <c r="B1577" t="s">
        <v>776</v>
      </c>
      <c r="C1577">
        <f t="shared" si="216"/>
        <v>18</v>
      </c>
      <c r="D1577">
        <f t="shared" si="217"/>
        <v>376</v>
      </c>
      <c r="E1577">
        <f t="shared" si="218"/>
        <v>11</v>
      </c>
      <c r="S1577" t="s">
        <v>2529</v>
      </c>
      <c r="T1577" t="s">
        <v>1659</v>
      </c>
      <c r="U1577">
        <f t="shared" si="213"/>
        <v>15</v>
      </c>
      <c r="V1577">
        <f t="shared" si="214"/>
        <v>415</v>
      </c>
      <c r="W1577">
        <f t="shared" si="215"/>
        <v>43</v>
      </c>
    </row>
    <row r="1578" spans="1:23" x14ac:dyDescent="0.2">
      <c r="A1578" t="s">
        <v>1494</v>
      </c>
      <c r="B1578" t="s">
        <v>776</v>
      </c>
      <c r="C1578">
        <f t="shared" si="216"/>
        <v>18</v>
      </c>
      <c r="D1578">
        <f t="shared" si="217"/>
        <v>376</v>
      </c>
      <c r="E1578">
        <f t="shared" si="218"/>
        <v>11</v>
      </c>
      <c r="S1578" t="s">
        <v>2529</v>
      </c>
      <c r="T1578" t="s">
        <v>1662</v>
      </c>
      <c r="U1578">
        <f t="shared" si="213"/>
        <v>15</v>
      </c>
      <c r="V1578">
        <f t="shared" si="214"/>
        <v>416</v>
      </c>
      <c r="W1578">
        <f t="shared" si="215"/>
        <v>44</v>
      </c>
    </row>
    <row r="1579" spans="1:23" x14ac:dyDescent="0.2">
      <c r="A1579" t="s">
        <v>1494</v>
      </c>
      <c r="B1579" t="s">
        <v>776</v>
      </c>
      <c r="C1579">
        <f t="shared" si="216"/>
        <v>18</v>
      </c>
      <c r="D1579">
        <f t="shared" si="217"/>
        <v>376</v>
      </c>
      <c r="E1579">
        <f t="shared" si="218"/>
        <v>11</v>
      </c>
      <c r="S1579" t="s">
        <v>2529</v>
      </c>
      <c r="T1579" t="s">
        <v>1665</v>
      </c>
      <c r="U1579">
        <f t="shared" si="213"/>
        <v>15</v>
      </c>
      <c r="V1579">
        <f t="shared" si="214"/>
        <v>417</v>
      </c>
      <c r="W1579">
        <f t="shared" si="215"/>
        <v>45</v>
      </c>
    </row>
    <row r="1580" spans="1:23" x14ac:dyDescent="0.2">
      <c r="A1580" t="s">
        <v>1494</v>
      </c>
      <c r="B1580" t="s">
        <v>776</v>
      </c>
      <c r="C1580">
        <f t="shared" si="216"/>
        <v>18</v>
      </c>
      <c r="D1580">
        <f t="shared" si="217"/>
        <v>376</v>
      </c>
      <c r="E1580">
        <f t="shared" si="218"/>
        <v>11</v>
      </c>
      <c r="S1580" t="s">
        <v>2529</v>
      </c>
      <c r="T1580" t="s">
        <v>1668</v>
      </c>
      <c r="U1580">
        <f t="shared" si="213"/>
        <v>15</v>
      </c>
      <c r="V1580">
        <f t="shared" si="214"/>
        <v>418</v>
      </c>
      <c r="W1580">
        <f t="shared" si="215"/>
        <v>46</v>
      </c>
    </row>
    <row r="1581" spans="1:23" x14ac:dyDescent="0.2">
      <c r="A1581" t="s">
        <v>1494</v>
      </c>
      <c r="B1581" t="s">
        <v>776</v>
      </c>
      <c r="C1581">
        <f t="shared" si="216"/>
        <v>18</v>
      </c>
      <c r="D1581">
        <f t="shared" si="217"/>
        <v>376</v>
      </c>
      <c r="E1581">
        <f t="shared" si="218"/>
        <v>11</v>
      </c>
      <c r="S1581" t="s">
        <v>2529</v>
      </c>
      <c r="T1581" t="s">
        <v>1671</v>
      </c>
      <c r="U1581">
        <f t="shared" si="213"/>
        <v>15</v>
      </c>
      <c r="V1581">
        <f t="shared" si="214"/>
        <v>419</v>
      </c>
      <c r="W1581">
        <f t="shared" si="215"/>
        <v>47</v>
      </c>
    </row>
    <row r="1582" spans="1:23" x14ac:dyDescent="0.2">
      <c r="A1582" t="s">
        <v>1494</v>
      </c>
      <c r="B1582" t="s">
        <v>776</v>
      </c>
      <c r="C1582">
        <f t="shared" si="216"/>
        <v>18</v>
      </c>
      <c r="D1582">
        <f t="shared" si="217"/>
        <v>376</v>
      </c>
      <c r="E1582">
        <f t="shared" si="218"/>
        <v>11</v>
      </c>
      <c r="S1582" t="s">
        <v>2529</v>
      </c>
      <c r="T1582" t="s">
        <v>1674</v>
      </c>
      <c r="U1582">
        <f t="shared" si="213"/>
        <v>15</v>
      </c>
      <c r="V1582">
        <f t="shared" si="214"/>
        <v>420</v>
      </c>
      <c r="W1582">
        <f t="shared" si="215"/>
        <v>48</v>
      </c>
    </row>
    <row r="1583" spans="1:23" x14ac:dyDescent="0.2">
      <c r="A1583" t="s">
        <v>1494</v>
      </c>
      <c r="B1583" t="s">
        <v>776</v>
      </c>
      <c r="C1583">
        <f t="shared" si="216"/>
        <v>18</v>
      </c>
      <c r="D1583">
        <f t="shared" si="217"/>
        <v>376</v>
      </c>
      <c r="E1583">
        <f t="shared" si="218"/>
        <v>11</v>
      </c>
      <c r="S1583" t="s">
        <v>2529</v>
      </c>
      <c r="T1583" t="s">
        <v>1677</v>
      </c>
      <c r="U1583">
        <f t="shared" si="213"/>
        <v>15</v>
      </c>
      <c r="V1583">
        <f t="shared" si="214"/>
        <v>421</v>
      </c>
      <c r="W1583">
        <f t="shared" si="215"/>
        <v>49</v>
      </c>
    </row>
    <row r="1584" spans="1:23" x14ac:dyDescent="0.2">
      <c r="A1584" t="s">
        <v>1494</v>
      </c>
      <c r="B1584" t="s">
        <v>776</v>
      </c>
      <c r="C1584">
        <f t="shared" si="216"/>
        <v>18</v>
      </c>
      <c r="D1584">
        <f t="shared" si="217"/>
        <v>376</v>
      </c>
      <c r="E1584">
        <f t="shared" si="218"/>
        <v>11</v>
      </c>
      <c r="S1584" t="s">
        <v>2529</v>
      </c>
      <c r="T1584" t="s">
        <v>1680</v>
      </c>
      <c r="U1584">
        <f t="shared" si="213"/>
        <v>15</v>
      </c>
      <c r="V1584">
        <f t="shared" si="214"/>
        <v>422</v>
      </c>
      <c r="W1584">
        <f t="shared" si="215"/>
        <v>50</v>
      </c>
    </row>
    <row r="1585" spans="1:23" x14ac:dyDescent="0.2">
      <c r="A1585" t="s">
        <v>1494</v>
      </c>
      <c r="B1585" t="s">
        <v>776</v>
      </c>
      <c r="C1585">
        <f t="shared" si="216"/>
        <v>18</v>
      </c>
      <c r="D1585">
        <f t="shared" si="217"/>
        <v>376</v>
      </c>
      <c r="E1585">
        <f t="shared" si="218"/>
        <v>11</v>
      </c>
      <c r="S1585" t="s">
        <v>2529</v>
      </c>
      <c r="T1585" t="s">
        <v>84</v>
      </c>
      <c r="U1585">
        <f t="shared" si="213"/>
        <v>15</v>
      </c>
      <c r="V1585">
        <f t="shared" si="214"/>
        <v>423</v>
      </c>
      <c r="W1585">
        <f t="shared" si="215"/>
        <v>51</v>
      </c>
    </row>
    <row r="1586" spans="1:23" x14ac:dyDescent="0.2">
      <c r="A1586" t="s">
        <v>1494</v>
      </c>
      <c r="B1586" t="s">
        <v>776</v>
      </c>
      <c r="C1586">
        <f t="shared" si="216"/>
        <v>18</v>
      </c>
      <c r="D1586">
        <f t="shared" si="217"/>
        <v>376</v>
      </c>
      <c r="E1586">
        <f t="shared" si="218"/>
        <v>11</v>
      </c>
      <c r="S1586" t="s">
        <v>2529</v>
      </c>
      <c r="T1586" t="s">
        <v>87</v>
      </c>
      <c r="U1586">
        <f t="shared" si="213"/>
        <v>15</v>
      </c>
      <c r="V1586">
        <f t="shared" si="214"/>
        <v>424</v>
      </c>
      <c r="W1586">
        <f t="shared" si="215"/>
        <v>52</v>
      </c>
    </row>
    <row r="1587" spans="1:23" x14ac:dyDescent="0.2">
      <c r="A1587" t="s">
        <v>1494</v>
      </c>
      <c r="B1587" t="s">
        <v>776</v>
      </c>
      <c r="C1587">
        <f t="shared" si="216"/>
        <v>18</v>
      </c>
      <c r="D1587">
        <f t="shared" si="217"/>
        <v>376</v>
      </c>
      <c r="E1587">
        <f t="shared" si="218"/>
        <v>11</v>
      </c>
    </row>
    <row r="1588" spans="1:23" x14ac:dyDescent="0.2">
      <c r="A1588" t="s">
        <v>1494</v>
      </c>
      <c r="B1588" t="s">
        <v>646</v>
      </c>
      <c r="C1588">
        <f t="shared" si="216"/>
        <v>18</v>
      </c>
      <c r="D1588">
        <f t="shared" si="217"/>
        <v>377</v>
      </c>
      <c r="E1588">
        <f t="shared" si="218"/>
        <v>12</v>
      </c>
    </row>
    <row r="1589" spans="1:23" x14ac:dyDescent="0.2">
      <c r="A1589" t="s">
        <v>1494</v>
      </c>
      <c r="B1589" t="s">
        <v>646</v>
      </c>
      <c r="C1589">
        <f t="shared" si="216"/>
        <v>18</v>
      </c>
      <c r="D1589">
        <f t="shared" si="217"/>
        <v>377</v>
      </c>
      <c r="E1589">
        <f t="shared" si="218"/>
        <v>12</v>
      </c>
    </row>
    <row r="1590" spans="1:23" x14ac:dyDescent="0.2">
      <c r="A1590" t="s">
        <v>1494</v>
      </c>
      <c r="B1590" t="s">
        <v>646</v>
      </c>
      <c r="C1590">
        <f t="shared" si="216"/>
        <v>18</v>
      </c>
      <c r="D1590">
        <f t="shared" si="217"/>
        <v>377</v>
      </c>
      <c r="E1590">
        <f t="shared" si="218"/>
        <v>12</v>
      </c>
    </row>
    <row r="1591" spans="1:23" x14ac:dyDescent="0.2">
      <c r="A1591" t="s">
        <v>1494</v>
      </c>
      <c r="B1591" t="s">
        <v>646</v>
      </c>
      <c r="C1591">
        <f t="shared" si="216"/>
        <v>18</v>
      </c>
      <c r="D1591">
        <f t="shared" si="217"/>
        <v>377</v>
      </c>
      <c r="E1591">
        <f t="shared" si="218"/>
        <v>12</v>
      </c>
    </row>
    <row r="1592" spans="1:23" x14ac:dyDescent="0.2">
      <c r="A1592" t="s">
        <v>1494</v>
      </c>
      <c r="B1592" t="s">
        <v>646</v>
      </c>
      <c r="C1592">
        <f t="shared" si="216"/>
        <v>18</v>
      </c>
      <c r="D1592">
        <f t="shared" si="217"/>
        <v>377</v>
      </c>
      <c r="E1592">
        <f t="shared" si="218"/>
        <v>12</v>
      </c>
    </row>
    <row r="1593" spans="1:23" x14ac:dyDescent="0.2">
      <c r="A1593" t="s">
        <v>1494</v>
      </c>
      <c r="B1593" t="s">
        <v>646</v>
      </c>
      <c r="C1593">
        <f t="shared" si="216"/>
        <v>18</v>
      </c>
      <c r="D1593">
        <f t="shared" si="217"/>
        <v>377</v>
      </c>
      <c r="E1593">
        <f t="shared" si="218"/>
        <v>12</v>
      </c>
    </row>
    <row r="1594" spans="1:23" x14ac:dyDescent="0.2">
      <c r="A1594" t="s">
        <v>1494</v>
      </c>
      <c r="B1594" t="s">
        <v>646</v>
      </c>
      <c r="C1594">
        <f t="shared" si="216"/>
        <v>18</v>
      </c>
      <c r="D1594">
        <f t="shared" si="217"/>
        <v>377</v>
      </c>
      <c r="E1594">
        <f t="shared" si="218"/>
        <v>12</v>
      </c>
    </row>
    <row r="1595" spans="1:23" x14ac:dyDescent="0.2">
      <c r="A1595" t="s">
        <v>1494</v>
      </c>
      <c r="B1595" t="s">
        <v>646</v>
      </c>
      <c r="C1595">
        <f t="shared" si="216"/>
        <v>18</v>
      </c>
      <c r="D1595">
        <f t="shared" si="217"/>
        <v>377</v>
      </c>
      <c r="E1595">
        <f t="shared" si="218"/>
        <v>12</v>
      </c>
    </row>
    <row r="1596" spans="1:23" x14ac:dyDescent="0.2">
      <c r="A1596" t="s">
        <v>1494</v>
      </c>
      <c r="B1596" t="s">
        <v>646</v>
      </c>
      <c r="C1596">
        <f t="shared" si="216"/>
        <v>18</v>
      </c>
      <c r="D1596">
        <f t="shared" si="217"/>
        <v>377</v>
      </c>
      <c r="E1596">
        <f t="shared" si="218"/>
        <v>12</v>
      </c>
    </row>
    <row r="1597" spans="1:23" x14ac:dyDescent="0.2">
      <c r="A1597" t="s">
        <v>1494</v>
      </c>
      <c r="B1597" t="s">
        <v>646</v>
      </c>
      <c r="C1597">
        <f t="shared" si="216"/>
        <v>18</v>
      </c>
      <c r="D1597">
        <f t="shared" si="217"/>
        <v>377</v>
      </c>
      <c r="E1597">
        <f t="shared" si="218"/>
        <v>12</v>
      </c>
    </row>
    <row r="1598" spans="1:23" x14ac:dyDescent="0.2">
      <c r="A1598" t="s">
        <v>1494</v>
      </c>
      <c r="B1598" t="s">
        <v>646</v>
      </c>
      <c r="C1598">
        <f t="shared" si="216"/>
        <v>18</v>
      </c>
      <c r="D1598">
        <f t="shared" si="217"/>
        <v>377</v>
      </c>
      <c r="E1598">
        <f t="shared" si="218"/>
        <v>12</v>
      </c>
    </row>
    <row r="1599" spans="1:23" x14ac:dyDescent="0.2">
      <c r="A1599" t="s">
        <v>1494</v>
      </c>
      <c r="B1599" t="s">
        <v>646</v>
      </c>
      <c r="C1599">
        <f t="shared" si="216"/>
        <v>18</v>
      </c>
      <c r="D1599">
        <f t="shared" si="217"/>
        <v>377</v>
      </c>
      <c r="E1599">
        <f t="shared" si="218"/>
        <v>12</v>
      </c>
    </row>
    <row r="1600" spans="1:23" x14ac:dyDescent="0.2">
      <c r="A1600" t="s">
        <v>1494</v>
      </c>
      <c r="B1600" t="s">
        <v>646</v>
      </c>
      <c r="C1600">
        <f t="shared" si="216"/>
        <v>18</v>
      </c>
      <c r="D1600">
        <f t="shared" si="217"/>
        <v>377</v>
      </c>
      <c r="E1600">
        <f t="shared" si="218"/>
        <v>12</v>
      </c>
    </row>
    <row r="1601" spans="1:5" x14ac:dyDescent="0.2">
      <c r="A1601" t="s">
        <v>1494</v>
      </c>
      <c r="B1601" t="s">
        <v>646</v>
      </c>
      <c r="C1601">
        <f t="shared" si="216"/>
        <v>18</v>
      </c>
      <c r="D1601">
        <f t="shared" si="217"/>
        <v>377</v>
      </c>
      <c r="E1601">
        <f t="shared" si="218"/>
        <v>12</v>
      </c>
    </row>
    <row r="1602" spans="1:5" x14ac:dyDescent="0.2">
      <c r="A1602" t="s">
        <v>1494</v>
      </c>
      <c r="B1602" t="s">
        <v>646</v>
      </c>
      <c r="C1602">
        <f t="shared" si="216"/>
        <v>18</v>
      </c>
      <c r="D1602">
        <f t="shared" si="217"/>
        <v>377</v>
      </c>
      <c r="E1602">
        <f t="shared" si="218"/>
        <v>12</v>
      </c>
    </row>
    <row r="1603" spans="1:5" x14ac:dyDescent="0.2">
      <c r="A1603" t="s">
        <v>1494</v>
      </c>
      <c r="B1603" t="s">
        <v>624</v>
      </c>
      <c r="C1603">
        <f t="shared" si="216"/>
        <v>18</v>
      </c>
      <c r="D1603">
        <f t="shared" si="217"/>
        <v>378</v>
      </c>
      <c r="E1603">
        <f t="shared" si="218"/>
        <v>13</v>
      </c>
    </row>
    <row r="1604" spans="1:5" x14ac:dyDescent="0.2">
      <c r="A1604" t="s">
        <v>1494</v>
      </c>
      <c r="B1604" t="s">
        <v>624</v>
      </c>
      <c r="C1604">
        <f t="shared" si="216"/>
        <v>18</v>
      </c>
      <c r="D1604">
        <f t="shared" si="217"/>
        <v>378</v>
      </c>
      <c r="E1604">
        <f t="shared" si="218"/>
        <v>13</v>
      </c>
    </row>
    <row r="1605" spans="1:5" x14ac:dyDescent="0.2">
      <c r="A1605" t="s">
        <v>1494</v>
      </c>
      <c r="B1605" t="s">
        <v>624</v>
      </c>
      <c r="C1605">
        <f t="shared" ref="C1605:C1668" si="219">IF(A1605=A1604,C1604,C1604+1)</f>
        <v>18</v>
      </c>
      <c r="D1605">
        <f t="shared" ref="D1605:D1668" si="220">IF(B1605=B1604,D1604,D1604+1)</f>
        <v>378</v>
      </c>
      <c r="E1605">
        <f t="shared" ref="E1605:E1668" si="221">IF(A1605=A1604,IF(B1605=B1604,E1604,E1604+1),1)</f>
        <v>13</v>
      </c>
    </row>
    <row r="1606" spans="1:5" x14ac:dyDescent="0.2">
      <c r="A1606" t="s">
        <v>1494</v>
      </c>
      <c r="B1606" t="s">
        <v>624</v>
      </c>
      <c r="C1606">
        <f t="shared" si="219"/>
        <v>18</v>
      </c>
      <c r="D1606">
        <f t="shared" si="220"/>
        <v>378</v>
      </c>
      <c r="E1606">
        <f t="shared" si="221"/>
        <v>13</v>
      </c>
    </row>
    <row r="1607" spans="1:5" x14ac:dyDescent="0.2">
      <c r="A1607" t="s">
        <v>1494</v>
      </c>
      <c r="B1607" t="s">
        <v>624</v>
      </c>
      <c r="C1607">
        <f t="shared" si="219"/>
        <v>18</v>
      </c>
      <c r="D1607">
        <f t="shared" si="220"/>
        <v>378</v>
      </c>
      <c r="E1607">
        <f t="shared" si="221"/>
        <v>13</v>
      </c>
    </row>
    <row r="1608" spans="1:5" x14ac:dyDescent="0.2">
      <c r="A1608" t="s">
        <v>1494</v>
      </c>
      <c r="B1608" t="s">
        <v>624</v>
      </c>
      <c r="C1608">
        <f t="shared" si="219"/>
        <v>18</v>
      </c>
      <c r="D1608">
        <f t="shared" si="220"/>
        <v>378</v>
      </c>
      <c r="E1608">
        <f t="shared" si="221"/>
        <v>13</v>
      </c>
    </row>
    <row r="1609" spans="1:5" x14ac:dyDescent="0.2">
      <c r="A1609" t="s">
        <v>1494</v>
      </c>
      <c r="B1609" t="s">
        <v>624</v>
      </c>
      <c r="C1609">
        <f t="shared" si="219"/>
        <v>18</v>
      </c>
      <c r="D1609">
        <f t="shared" si="220"/>
        <v>378</v>
      </c>
      <c r="E1609">
        <f t="shared" si="221"/>
        <v>13</v>
      </c>
    </row>
    <row r="1610" spans="1:5" x14ac:dyDescent="0.2">
      <c r="A1610" t="s">
        <v>1494</v>
      </c>
      <c r="B1610" t="s">
        <v>624</v>
      </c>
      <c r="C1610">
        <f t="shared" si="219"/>
        <v>18</v>
      </c>
      <c r="D1610">
        <f t="shared" si="220"/>
        <v>378</v>
      </c>
      <c r="E1610">
        <f t="shared" si="221"/>
        <v>13</v>
      </c>
    </row>
    <row r="1611" spans="1:5" x14ac:dyDescent="0.2">
      <c r="A1611" t="s">
        <v>1494</v>
      </c>
      <c r="B1611" t="s">
        <v>624</v>
      </c>
      <c r="C1611">
        <f t="shared" si="219"/>
        <v>18</v>
      </c>
      <c r="D1611">
        <f t="shared" si="220"/>
        <v>378</v>
      </c>
      <c r="E1611">
        <f t="shared" si="221"/>
        <v>13</v>
      </c>
    </row>
    <row r="1612" spans="1:5" x14ac:dyDescent="0.2">
      <c r="A1612" t="s">
        <v>1494</v>
      </c>
      <c r="B1612" t="s">
        <v>624</v>
      </c>
      <c r="C1612">
        <f t="shared" si="219"/>
        <v>18</v>
      </c>
      <c r="D1612">
        <f t="shared" si="220"/>
        <v>378</v>
      </c>
      <c r="E1612">
        <f t="shared" si="221"/>
        <v>13</v>
      </c>
    </row>
    <row r="1613" spans="1:5" x14ac:dyDescent="0.2">
      <c r="A1613" t="s">
        <v>1494</v>
      </c>
      <c r="B1613" t="s">
        <v>624</v>
      </c>
      <c r="C1613">
        <f t="shared" si="219"/>
        <v>18</v>
      </c>
      <c r="D1613">
        <f t="shared" si="220"/>
        <v>378</v>
      </c>
      <c r="E1613">
        <f t="shared" si="221"/>
        <v>13</v>
      </c>
    </row>
    <row r="1614" spans="1:5" x14ac:dyDescent="0.2">
      <c r="A1614" t="s">
        <v>1494</v>
      </c>
      <c r="B1614" t="s">
        <v>624</v>
      </c>
      <c r="C1614">
        <f t="shared" si="219"/>
        <v>18</v>
      </c>
      <c r="D1614">
        <f t="shared" si="220"/>
        <v>378</v>
      </c>
      <c r="E1614">
        <f t="shared" si="221"/>
        <v>13</v>
      </c>
    </row>
    <row r="1615" spans="1:5" x14ac:dyDescent="0.2">
      <c r="A1615" t="s">
        <v>1494</v>
      </c>
      <c r="B1615" t="s">
        <v>624</v>
      </c>
      <c r="C1615">
        <f t="shared" si="219"/>
        <v>18</v>
      </c>
      <c r="D1615">
        <f t="shared" si="220"/>
        <v>378</v>
      </c>
      <c r="E1615">
        <f t="shared" si="221"/>
        <v>13</v>
      </c>
    </row>
    <row r="1616" spans="1:5" x14ac:dyDescent="0.2">
      <c r="A1616" t="s">
        <v>1494</v>
      </c>
      <c r="B1616" t="s">
        <v>624</v>
      </c>
      <c r="C1616">
        <f t="shared" si="219"/>
        <v>18</v>
      </c>
      <c r="D1616">
        <f t="shared" si="220"/>
        <v>378</v>
      </c>
      <c r="E1616">
        <f t="shared" si="221"/>
        <v>13</v>
      </c>
    </row>
    <row r="1617" spans="1:5" x14ac:dyDescent="0.2">
      <c r="A1617" t="s">
        <v>1494</v>
      </c>
      <c r="B1617" t="s">
        <v>624</v>
      </c>
      <c r="C1617">
        <f t="shared" si="219"/>
        <v>18</v>
      </c>
      <c r="D1617">
        <f t="shared" si="220"/>
        <v>378</v>
      </c>
      <c r="E1617">
        <f t="shared" si="221"/>
        <v>13</v>
      </c>
    </row>
    <row r="1618" spans="1:5" x14ac:dyDescent="0.2">
      <c r="A1618" t="s">
        <v>1494</v>
      </c>
      <c r="B1618" t="s">
        <v>624</v>
      </c>
      <c r="C1618">
        <f t="shared" si="219"/>
        <v>18</v>
      </c>
      <c r="D1618">
        <f t="shared" si="220"/>
        <v>378</v>
      </c>
      <c r="E1618">
        <f t="shared" si="221"/>
        <v>13</v>
      </c>
    </row>
    <row r="1619" spans="1:5" x14ac:dyDescent="0.2">
      <c r="A1619" t="s">
        <v>1494</v>
      </c>
      <c r="B1619" t="s">
        <v>624</v>
      </c>
      <c r="C1619">
        <f t="shared" si="219"/>
        <v>18</v>
      </c>
      <c r="D1619">
        <f t="shared" si="220"/>
        <v>378</v>
      </c>
      <c r="E1619">
        <f t="shared" si="221"/>
        <v>13</v>
      </c>
    </row>
    <row r="1620" spans="1:5" x14ac:dyDescent="0.2">
      <c r="A1620" t="s">
        <v>1494</v>
      </c>
      <c r="B1620" t="s">
        <v>624</v>
      </c>
      <c r="C1620">
        <f t="shared" si="219"/>
        <v>18</v>
      </c>
      <c r="D1620">
        <f t="shared" si="220"/>
        <v>378</v>
      </c>
      <c r="E1620">
        <f t="shared" si="221"/>
        <v>13</v>
      </c>
    </row>
    <row r="1621" spans="1:5" x14ac:dyDescent="0.2">
      <c r="A1621" t="s">
        <v>2049</v>
      </c>
      <c r="B1621" t="s">
        <v>2052</v>
      </c>
      <c r="C1621">
        <f t="shared" si="219"/>
        <v>19</v>
      </c>
      <c r="D1621">
        <f t="shared" si="220"/>
        <v>379</v>
      </c>
      <c r="E1621">
        <f t="shared" si="221"/>
        <v>1</v>
      </c>
    </row>
    <row r="1622" spans="1:5" x14ac:dyDescent="0.2">
      <c r="A1622" t="s">
        <v>2135</v>
      </c>
      <c r="B1622" t="s">
        <v>2137</v>
      </c>
      <c r="C1622">
        <f t="shared" si="219"/>
        <v>20</v>
      </c>
      <c r="D1622">
        <f t="shared" si="220"/>
        <v>380</v>
      </c>
      <c r="E1622">
        <f t="shared" si="221"/>
        <v>1</v>
      </c>
    </row>
    <row r="1623" spans="1:5" x14ac:dyDescent="0.2">
      <c r="A1623" t="s">
        <v>2135</v>
      </c>
      <c r="B1623" t="s">
        <v>2137</v>
      </c>
      <c r="C1623">
        <f t="shared" si="219"/>
        <v>20</v>
      </c>
      <c r="D1623">
        <f t="shared" si="220"/>
        <v>380</v>
      </c>
      <c r="E1623">
        <f t="shared" si="221"/>
        <v>1</v>
      </c>
    </row>
    <row r="1624" spans="1:5" x14ac:dyDescent="0.2">
      <c r="A1624" t="s">
        <v>2135</v>
      </c>
      <c r="B1624" t="s">
        <v>2137</v>
      </c>
      <c r="C1624">
        <f t="shared" si="219"/>
        <v>20</v>
      </c>
      <c r="D1624">
        <f t="shared" si="220"/>
        <v>380</v>
      </c>
      <c r="E1624">
        <f t="shared" si="221"/>
        <v>1</v>
      </c>
    </row>
    <row r="1625" spans="1:5" x14ac:dyDescent="0.2">
      <c r="A1625" t="s">
        <v>2135</v>
      </c>
      <c r="B1625" t="s">
        <v>2585</v>
      </c>
      <c r="C1625">
        <f t="shared" si="219"/>
        <v>20</v>
      </c>
      <c r="D1625">
        <f t="shared" si="220"/>
        <v>381</v>
      </c>
      <c r="E1625">
        <f t="shared" si="221"/>
        <v>2</v>
      </c>
    </row>
    <row r="1626" spans="1:5" x14ac:dyDescent="0.2">
      <c r="A1626" t="s">
        <v>2135</v>
      </c>
      <c r="B1626" t="s">
        <v>2585</v>
      </c>
      <c r="C1626">
        <f t="shared" si="219"/>
        <v>20</v>
      </c>
      <c r="D1626">
        <f t="shared" si="220"/>
        <v>381</v>
      </c>
      <c r="E1626">
        <f t="shared" si="221"/>
        <v>2</v>
      </c>
    </row>
    <row r="1627" spans="1:5" x14ac:dyDescent="0.2">
      <c r="A1627" t="s">
        <v>2135</v>
      </c>
      <c r="B1627" t="s">
        <v>2585</v>
      </c>
      <c r="C1627">
        <f t="shared" si="219"/>
        <v>20</v>
      </c>
      <c r="D1627">
        <f t="shared" si="220"/>
        <v>381</v>
      </c>
      <c r="E1627">
        <f t="shared" si="221"/>
        <v>2</v>
      </c>
    </row>
    <row r="1628" spans="1:5" x14ac:dyDescent="0.2">
      <c r="A1628" t="s">
        <v>2135</v>
      </c>
      <c r="B1628" t="s">
        <v>2585</v>
      </c>
      <c r="C1628">
        <f t="shared" si="219"/>
        <v>20</v>
      </c>
      <c r="D1628">
        <f t="shared" si="220"/>
        <v>381</v>
      </c>
      <c r="E1628">
        <f t="shared" si="221"/>
        <v>2</v>
      </c>
    </row>
    <row r="1629" spans="1:5" x14ac:dyDescent="0.2">
      <c r="A1629" t="s">
        <v>2135</v>
      </c>
      <c r="B1629" t="s">
        <v>2585</v>
      </c>
      <c r="C1629">
        <f t="shared" si="219"/>
        <v>20</v>
      </c>
      <c r="D1629">
        <f t="shared" si="220"/>
        <v>381</v>
      </c>
      <c r="E1629">
        <f t="shared" si="221"/>
        <v>2</v>
      </c>
    </row>
    <row r="1630" spans="1:5" x14ac:dyDescent="0.2">
      <c r="A1630" t="s">
        <v>2135</v>
      </c>
      <c r="B1630" t="s">
        <v>2585</v>
      </c>
      <c r="C1630">
        <f t="shared" si="219"/>
        <v>20</v>
      </c>
      <c r="D1630">
        <f t="shared" si="220"/>
        <v>381</v>
      </c>
      <c r="E1630">
        <f t="shared" si="221"/>
        <v>2</v>
      </c>
    </row>
    <row r="1631" spans="1:5" x14ac:dyDescent="0.2">
      <c r="A1631" t="s">
        <v>2135</v>
      </c>
      <c r="B1631" t="s">
        <v>2575</v>
      </c>
      <c r="C1631">
        <f t="shared" si="219"/>
        <v>20</v>
      </c>
      <c r="D1631">
        <f t="shared" si="220"/>
        <v>382</v>
      </c>
      <c r="E1631">
        <f t="shared" si="221"/>
        <v>3</v>
      </c>
    </row>
    <row r="1632" spans="1:5" x14ac:dyDescent="0.2">
      <c r="A1632" t="s">
        <v>2135</v>
      </c>
      <c r="B1632" t="s">
        <v>2575</v>
      </c>
      <c r="C1632">
        <f t="shared" si="219"/>
        <v>20</v>
      </c>
      <c r="D1632">
        <f t="shared" si="220"/>
        <v>382</v>
      </c>
      <c r="E1632">
        <f t="shared" si="221"/>
        <v>3</v>
      </c>
    </row>
    <row r="1633" spans="1:5" x14ac:dyDescent="0.2">
      <c r="A1633" t="s">
        <v>2135</v>
      </c>
      <c r="B1633" t="s">
        <v>2575</v>
      </c>
      <c r="C1633">
        <f t="shared" si="219"/>
        <v>20</v>
      </c>
      <c r="D1633">
        <f t="shared" si="220"/>
        <v>382</v>
      </c>
      <c r="E1633">
        <f t="shared" si="221"/>
        <v>3</v>
      </c>
    </row>
    <row r="1634" spans="1:5" x14ac:dyDescent="0.2">
      <c r="A1634" t="s">
        <v>2135</v>
      </c>
      <c r="B1634" t="s">
        <v>930</v>
      </c>
      <c r="C1634">
        <f t="shared" si="219"/>
        <v>20</v>
      </c>
      <c r="D1634">
        <f t="shared" si="220"/>
        <v>383</v>
      </c>
      <c r="E1634">
        <f t="shared" si="221"/>
        <v>4</v>
      </c>
    </row>
    <row r="1635" spans="1:5" x14ac:dyDescent="0.2">
      <c r="A1635" t="s">
        <v>2135</v>
      </c>
      <c r="B1635" t="s">
        <v>930</v>
      </c>
      <c r="C1635">
        <f t="shared" si="219"/>
        <v>20</v>
      </c>
      <c r="D1635">
        <f t="shared" si="220"/>
        <v>383</v>
      </c>
      <c r="E1635">
        <f t="shared" si="221"/>
        <v>4</v>
      </c>
    </row>
    <row r="1636" spans="1:5" x14ac:dyDescent="0.2">
      <c r="A1636" t="s">
        <v>2135</v>
      </c>
      <c r="B1636" t="s">
        <v>930</v>
      </c>
      <c r="C1636">
        <f t="shared" si="219"/>
        <v>20</v>
      </c>
      <c r="D1636">
        <f t="shared" si="220"/>
        <v>383</v>
      </c>
      <c r="E1636">
        <f t="shared" si="221"/>
        <v>4</v>
      </c>
    </row>
    <row r="1637" spans="1:5" x14ac:dyDescent="0.2">
      <c r="A1637" t="s">
        <v>2135</v>
      </c>
      <c r="B1637" t="s">
        <v>317</v>
      </c>
      <c r="C1637">
        <f t="shared" si="219"/>
        <v>20</v>
      </c>
      <c r="D1637">
        <f t="shared" si="220"/>
        <v>384</v>
      </c>
      <c r="E1637">
        <f t="shared" si="221"/>
        <v>5</v>
      </c>
    </row>
    <row r="1638" spans="1:5" x14ac:dyDescent="0.2">
      <c r="A1638" t="s">
        <v>2135</v>
      </c>
      <c r="B1638" t="s">
        <v>317</v>
      </c>
      <c r="C1638">
        <f t="shared" si="219"/>
        <v>20</v>
      </c>
      <c r="D1638">
        <f t="shared" si="220"/>
        <v>384</v>
      </c>
      <c r="E1638">
        <f t="shared" si="221"/>
        <v>5</v>
      </c>
    </row>
    <row r="1639" spans="1:5" x14ac:dyDescent="0.2">
      <c r="A1639" t="s">
        <v>2135</v>
      </c>
      <c r="B1639" t="s">
        <v>317</v>
      </c>
      <c r="C1639">
        <f t="shared" si="219"/>
        <v>20</v>
      </c>
      <c r="D1639">
        <f t="shared" si="220"/>
        <v>384</v>
      </c>
      <c r="E1639">
        <f t="shared" si="221"/>
        <v>5</v>
      </c>
    </row>
    <row r="1640" spans="1:5" x14ac:dyDescent="0.2">
      <c r="A1640" t="s">
        <v>2135</v>
      </c>
      <c r="B1640" t="s">
        <v>317</v>
      </c>
      <c r="C1640">
        <f t="shared" si="219"/>
        <v>20</v>
      </c>
      <c r="D1640">
        <f t="shared" si="220"/>
        <v>384</v>
      </c>
      <c r="E1640">
        <f t="shared" si="221"/>
        <v>5</v>
      </c>
    </row>
    <row r="1641" spans="1:5" x14ac:dyDescent="0.2">
      <c r="A1641" t="s">
        <v>2135</v>
      </c>
      <c r="B1641" t="s">
        <v>317</v>
      </c>
      <c r="C1641">
        <f t="shared" si="219"/>
        <v>20</v>
      </c>
      <c r="D1641">
        <f t="shared" si="220"/>
        <v>384</v>
      </c>
      <c r="E1641">
        <f t="shared" si="221"/>
        <v>5</v>
      </c>
    </row>
    <row r="1642" spans="1:5" x14ac:dyDescent="0.2">
      <c r="A1642" t="s">
        <v>2135</v>
      </c>
      <c r="B1642" t="s">
        <v>317</v>
      </c>
      <c r="C1642">
        <f t="shared" si="219"/>
        <v>20</v>
      </c>
      <c r="D1642">
        <f t="shared" si="220"/>
        <v>384</v>
      </c>
      <c r="E1642">
        <f t="shared" si="221"/>
        <v>5</v>
      </c>
    </row>
    <row r="1643" spans="1:5" x14ac:dyDescent="0.2">
      <c r="A1643" t="s">
        <v>2135</v>
      </c>
      <c r="B1643" t="s">
        <v>317</v>
      </c>
      <c r="C1643">
        <f t="shared" si="219"/>
        <v>20</v>
      </c>
      <c r="D1643">
        <f t="shared" si="220"/>
        <v>384</v>
      </c>
      <c r="E1643">
        <f t="shared" si="221"/>
        <v>5</v>
      </c>
    </row>
    <row r="1644" spans="1:5" x14ac:dyDescent="0.2">
      <c r="A1644" t="s">
        <v>2135</v>
      </c>
      <c r="B1644" t="s">
        <v>317</v>
      </c>
      <c r="C1644">
        <f t="shared" si="219"/>
        <v>20</v>
      </c>
      <c r="D1644">
        <f t="shared" si="220"/>
        <v>384</v>
      </c>
      <c r="E1644">
        <f t="shared" si="221"/>
        <v>5</v>
      </c>
    </row>
    <row r="1645" spans="1:5" x14ac:dyDescent="0.2">
      <c r="A1645" t="s">
        <v>2135</v>
      </c>
      <c r="B1645" t="s">
        <v>317</v>
      </c>
      <c r="C1645">
        <f t="shared" si="219"/>
        <v>20</v>
      </c>
      <c r="D1645">
        <f t="shared" si="220"/>
        <v>384</v>
      </c>
      <c r="E1645">
        <f t="shared" si="221"/>
        <v>5</v>
      </c>
    </row>
    <row r="1646" spans="1:5" x14ac:dyDescent="0.2">
      <c r="A1646" t="s">
        <v>2135</v>
      </c>
      <c r="B1646" t="s">
        <v>317</v>
      </c>
      <c r="C1646">
        <f t="shared" si="219"/>
        <v>20</v>
      </c>
      <c r="D1646">
        <f t="shared" si="220"/>
        <v>384</v>
      </c>
      <c r="E1646">
        <f t="shared" si="221"/>
        <v>5</v>
      </c>
    </row>
    <row r="1647" spans="1:5" x14ac:dyDescent="0.2">
      <c r="A1647" t="s">
        <v>2135</v>
      </c>
      <c r="B1647" t="s">
        <v>317</v>
      </c>
      <c r="C1647">
        <f t="shared" si="219"/>
        <v>20</v>
      </c>
      <c r="D1647">
        <f t="shared" si="220"/>
        <v>384</v>
      </c>
      <c r="E1647">
        <f t="shared" si="221"/>
        <v>5</v>
      </c>
    </row>
    <row r="1648" spans="1:5" x14ac:dyDescent="0.2">
      <c r="A1648" t="s">
        <v>2135</v>
      </c>
      <c r="B1648" t="s">
        <v>317</v>
      </c>
      <c r="C1648">
        <f t="shared" si="219"/>
        <v>20</v>
      </c>
      <c r="D1648">
        <f t="shared" si="220"/>
        <v>384</v>
      </c>
      <c r="E1648">
        <f t="shared" si="221"/>
        <v>5</v>
      </c>
    </row>
    <row r="1649" spans="1:5" x14ac:dyDescent="0.2">
      <c r="A1649" t="s">
        <v>2135</v>
      </c>
      <c r="B1649" t="s">
        <v>932</v>
      </c>
      <c r="C1649">
        <f t="shared" si="219"/>
        <v>20</v>
      </c>
      <c r="D1649">
        <f t="shared" si="220"/>
        <v>385</v>
      </c>
      <c r="E1649">
        <f t="shared" si="221"/>
        <v>6</v>
      </c>
    </row>
    <row r="1650" spans="1:5" x14ac:dyDescent="0.2">
      <c r="A1650" t="s">
        <v>2135</v>
      </c>
      <c r="B1650" t="s">
        <v>932</v>
      </c>
      <c r="C1650">
        <f t="shared" si="219"/>
        <v>20</v>
      </c>
      <c r="D1650">
        <f t="shared" si="220"/>
        <v>385</v>
      </c>
      <c r="E1650">
        <f t="shared" si="221"/>
        <v>6</v>
      </c>
    </row>
    <row r="1651" spans="1:5" x14ac:dyDescent="0.2">
      <c r="A1651" t="s">
        <v>2135</v>
      </c>
      <c r="B1651" t="s">
        <v>932</v>
      </c>
      <c r="C1651">
        <f t="shared" si="219"/>
        <v>20</v>
      </c>
      <c r="D1651">
        <f t="shared" si="220"/>
        <v>385</v>
      </c>
      <c r="E1651">
        <f t="shared" si="221"/>
        <v>6</v>
      </c>
    </row>
    <row r="1652" spans="1:5" x14ac:dyDescent="0.2">
      <c r="A1652" t="s">
        <v>2135</v>
      </c>
      <c r="B1652" t="s">
        <v>932</v>
      </c>
      <c r="C1652">
        <f t="shared" si="219"/>
        <v>20</v>
      </c>
      <c r="D1652">
        <f t="shared" si="220"/>
        <v>385</v>
      </c>
      <c r="E1652">
        <f t="shared" si="221"/>
        <v>6</v>
      </c>
    </row>
    <row r="1653" spans="1:5" x14ac:dyDescent="0.2">
      <c r="A1653" t="s">
        <v>2135</v>
      </c>
      <c r="B1653" t="s">
        <v>932</v>
      </c>
      <c r="C1653">
        <f t="shared" si="219"/>
        <v>20</v>
      </c>
      <c r="D1653">
        <f t="shared" si="220"/>
        <v>385</v>
      </c>
      <c r="E1653">
        <f t="shared" si="221"/>
        <v>6</v>
      </c>
    </row>
    <row r="1654" spans="1:5" x14ac:dyDescent="0.2">
      <c r="A1654" t="s">
        <v>2135</v>
      </c>
      <c r="B1654" t="s">
        <v>932</v>
      </c>
      <c r="C1654">
        <f t="shared" si="219"/>
        <v>20</v>
      </c>
      <c r="D1654">
        <f t="shared" si="220"/>
        <v>385</v>
      </c>
      <c r="E1654">
        <f t="shared" si="221"/>
        <v>6</v>
      </c>
    </row>
    <row r="1655" spans="1:5" x14ac:dyDescent="0.2">
      <c r="A1655" t="s">
        <v>2135</v>
      </c>
      <c r="B1655" t="s">
        <v>1286</v>
      </c>
      <c r="C1655">
        <f t="shared" si="219"/>
        <v>20</v>
      </c>
      <c r="D1655">
        <f t="shared" si="220"/>
        <v>386</v>
      </c>
      <c r="E1655">
        <f t="shared" si="221"/>
        <v>7</v>
      </c>
    </row>
    <row r="1656" spans="1:5" x14ac:dyDescent="0.2">
      <c r="A1656" t="s">
        <v>2135</v>
      </c>
      <c r="B1656" t="s">
        <v>1286</v>
      </c>
      <c r="C1656">
        <f t="shared" si="219"/>
        <v>20</v>
      </c>
      <c r="D1656">
        <f t="shared" si="220"/>
        <v>386</v>
      </c>
      <c r="E1656">
        <f t="shared" si="221"/>
        <v>7</v>
      </c>
    </row>
    <row r="1657" spans="1:5" x14ac:dyDescent="0.2">
      <c r="A1657" t="s">
        <v>2135</v>
      </c>
      <c r="B1657" t="s">
        <v>1286</v>
      </c>
      <c r="C1657">
        <f t="shared" si="219"/>
        <v>20</v>
      </c>
      <c r="D1657">
        <f t="shared" si="220"/>
        <v>386</v>
      </c>
      <c r="E1657">
        <f t="shared" si="221"/>
        <v>7</v>
      </c>
    </row>
    <row r="1658" spans="1:5" x14ac:dyDescent="0.2">
      <c r="A1658" t="s">
        <v>2135</v>
      </c>
      <c r="B1658" t="s">
        <v>1286</v>
      </c>
      <c r="C1658">
        <f t="shared" si="219"/>
        <v>20</v>
      </c>
      <c r="D1658">
        <f t="shared" si="220"/>
        <v>386</v>
      </c>
      <c r="E1658">
        <f t="shared" si="221"/>
        <v>7</v>
      </c>
    </row>
    <row r="1659" spans="1:5" x14ac:dyDescent="0.2">
      <c r="A1659" t="s">
        <v>2135</v>
      </c>
      <c r="B1659" t="s">
        <v>1286</v>
      </c>
      <c r="C1659">
        <f t="shared" si="219"/>
        <v>20</v>
      </c>
      <c r="D1659">
        <f t="shared" si="220"/>
        <v>386</v>
      </c>
      <c r="E1659">
        <f t="shared" si="221"/>
        <v>7</v>
      </c>
    </row>
    <row r="1660" spans="1:5" x14ac:dyDescent="0.2">
      <c r="A1660" t="s">
        <v>2135</v>
      </c>
      <c r="B1660" t="s">
        <v>1286</v>
      </c>
      <c r="C1660">
        <f t="shared" si="219"/>
        <v>20</v>
      </c>
      <c r="D1660">
        <f t="shared" si="220"/>
        <v>386</v>
      </c>
      <c r="E1660">
        <f t="shared" si="221"/>
        <v>7</v>
      </c>
    </row>
    <row r="1661" spans="1:5" x14ac:dyDescent="0.2">
      <c r="A1661" t="s">
        <v>2135</v>
      </c>
      <c r="B1661" t="s">
        <v>1286</v>
      </c>
      <c r="C1661">
        <f t="shared" si="219"/>
        <v>20</v>
      </c>
      <c r="D1661">
        <f t="shared" si="220"/>
        <v>386</v>
      </c>
      <c r="E1661">
        <f t="shared" si="221"/>
        <v>7</v>
      </c>
    </row>
    <row r="1662" spans="1:5" x14ac:dyDescent="0.2">
      <c r="A1662" t="s">
        <v>2135</v>
      </c>
      <c r="B1662" t="s">
        <v>1286</v>
      </c>
      <c r="C1662">
        <f t="shared" si="219"/>
        <v>20</v>
      </c>
      <c r="D1662">
        <f t="shared" si="220"/>
        <v>386</v>
      </c>
      <c r="E1662">
        <f t="shared" si="221"/>
        <v>7</v>
      </c>
    </row>
    <row r="1663" spans="1:5" x14ac:dyDescent="0.2">
      <c r="A1663" t="s">
        <v>2135</v>
      </c>
      <c r="B1663" t="s">
        <v>1286</v>
      </c>
      <c r="C1663">
        <f t="shared" si="219"/>
        <v>20</v>
      </c>
      <c r="D1663">
        <f t="shared" si="220"/>
        <v>386</v>
      </c>
      <c r="E1663">
        <f t="shared" si="221"/>
        <v>7</v>
      </c>
    </row>
    <row r="1664" spans="1:5" x14ac:dyDescent="0.2">
      <c r="A1664" t="s">
        <v>2135</v>
      </c>
      <c r="B1664" t="s">
        <v>1286</v>
      </c>
      <c r="C1664">
        <f t="shared" si="219"/>
        <v>20</v>
      </c>
      <c r="D1664">
        <f t="shared" si="220"/>
        <v>386</v>
      </c>
      <c r="E1664">
        <f t="shared" si="221"/>
        <v>7</v>
      </c>
    </row>
    <row r="1665" spans="1:5" x14ac:dyDescent="0.2">
      <c r="A1665" t="s">
        <v>2135</v>
      </c>
      <c r="B1665" t="s">
        <v>320</v>
      </c>
      <c r="C1665">
        <f t="shared" si="219"/>
        <v>20</v>
      </c>
      <c r="D1665">
        <f t="shared" si="220"/>
        <v>387</v>
      </c>
      <c r="E1665">
        <f t="shared" si="221"/>
        <v>8</v>
      </c>
    </row>
    <row r="1666" spans="1:5" x14ac:dyDescent="0.2">
      <c r="A1666" t="s">
        <v>2135</v>
      </c>
      <c r="B1666" t="s">
        <v>320</v>
      </c>
      <c r="C1666">
        <f t="shared" si="219"/>
        <v>20</v>
      </c>
      <c r="D1666">
        <f t="shared" si="220"/>
        <v>387</v>
      </c>
      <c r="E1666">
        <f t="shared" si="221"/>
        <v>8</v>
      </c>
    </row>
    <row r="1667" spans="1:5" x14ac:dyDescent="0.2">
      <c r="A1667" t="s">
        <v>2135</v>
      </c>
      <c r="B1667" t="s">
        <v>320</v>
      </c>
      <c r="C1667">
        <f t="shared" si="219"/>
        <v>20</v>
      </c>
      <c r="D1667">
        <f t="shared" si="220"/>
        <v>387</v>
      </c>
      <c r="E1667">
        <f t="shared" si="221"/>
        <v>8</v>
      </c>
    </row>
    <row r="1668" spans="1:5" x14ac:dyDescent="0.2">
      <c r="A1668" t="s">
        <v>2135</v>
      </c>
      <c r="B1668" t="s">
        <v>320</v>
      </c>
      <c r="C1668">
        <f t="shared" si="219"/>
        <v>20</v>
      </c>
      <c r="D1668">
        <f t="shared" si="220"/>
        <v>387</v>
      </c>
      <c r="E1668">
        <f t="shared" si="221"/>
        <v>8</v>
      </c>
    </row>
    <row r="1669" spans="1:5" x14ac:dyDescent="0.2">
      <c r="A1669" t="s">
        <v>2135</v>
      </c>
      <c r="B1669" t="s">
        <v>325</v>
      </c>
      <c r="C1669">
        <f t="shared" ref="C1669:C1732" si="222">IF(A1669=A1668,C1668,C1668+1)</f>
        <v>20</v>
      </c>
      <c r="D1669">
        <f t="shared" ref="D1669:D1732" si="223">IF(B1669=B1668,D1668,D1668+1)</f>
        <v>388</v>
      </c>
      <c r="E1669">
        <f t="shared" ref="E1669:E1732" si="224">IF(A1669=A1668,IF(B1669=B1668,E1668,E1668+1),1)</f>
        <v>9</v>
      </c>
    </row>
    <row r="1670" spans="1:5" x14ac:dyDescent="0.2">
      <c r="A1670" t="s">
        <v>2135</v>
      </c>
      <c r="B1670" t="s">
        <v>325</v>
      </c>
      <c r="C1670">
        <f t="shared" si="222"/>
        <v>20</v>
      </c>
      <c r="D1670">
        <f t="shared" si="223"/>
        <v>388</v>
      </c>
      <c r="E1670">
        <f t="shared" si="224"/>
        <v>9</v>
      </c>
    </row>
    <row r="1671" spans="1:5" x14ac:dyDescent="0.2">
      <c r="A1671" t="s">
        <v>2135</v>
      </c>
      <c r="B1671" t="s">
        <v>325</v>
      </c>
      <c r="C1671">
        <f t="shared" si="222"/>
        <v>20</v>
      </c>
      <c r="D1671">
        <f t="shared" si="223"/>
        <v>388</v>
      </c>
      <c r="E1671">
        <f t="shared" si="224"/>
        <v>9</v>
      </c>
    </row>
    <row r="1672" spans="1:5" x14ac:dyDescent="0.2">
      <c r="A1672" t="s">
        <v>2135</v>
      </c>
      <c r="B1672" t="s">
        <v>329</v>
      </c>
      <c r="C1672">
        <f t="shared" si="222"/>
        <v>20</v>
      </c>
      <c r="D1672">
        <f t="shared" si="223"/>
        <v>389</v>
      </c>
      <c r="E1672">
        <f t="shared" si="224"/>
        <v>10</v>
      </c>
    </row>
    <row r="1673" spans="1:5" x14ac:dyDescent="0.2">
      <c r="A1673" t="s">
        <v>2135</v>
      </c>
      <c r="B1673" t="s">
        <v>329</v>
      </c>
      <c r="C1673">
        <f t="shared" si="222"/>
        <v>20</v>
      </c>
      <c r="D1673">
        <f t="shared" si="223"/>
        <v>389</v>
      </c>
      <c r="E1673">
        <f t="shared" si="224"/>
        <v>10</v>
      </c>
    </row>
    <row r="1674" spans="1:5" x14ac:dyDescent="0.2">
      <c r="A1674" t="s">
        <v>2135</v>
      </c>
      <c r="B1674" t="s">
        <v>329</v>
      </c>
      <c r="C1674">
        <f t="shared" si="222"/>
        <v>20</v>
      </c>
      <c r="D1674">
        <f t="shared" si="223"/>
        <v>389</v>
      </c>
      <c r="E1674">
        <f t="shared" si="224"/>
        <v>10</v>
      </c>
    </row>
    <row r="1675" spans="1:5" x14ac:dyDescent="0.2">
      <c r="A1675" t="s">
        <v>2135</v>
      </c>
      <c r="B1675" t="s">
        <v>329</v>
      </c>
      <c r="C1675">
        <f t="shared" si="222"/>
        <v>20</v>
      </c>
      <c r="D1675">
        <f t="shared" si="223"/>
        <v>389</v>
      </c>
      <c r="E1675">
        <f t="shared" si="224"/>
        <v>10</v>
      </c>
    </row>
    <row r="1676" spans="1:5" x14ac:dyDescent="0.2">
      <c r="A1676" t="s">
        <v>2135</v>
      </c>
      <c r="B1676" t="s">
        <v>329</v>
      </c>
      <c r="C1676">
        <f t="shared" si="222"/>
        <v>20</v>
      </c>
      <c r="D1676">
        <f t="shared" si="223"/>
        <v>389</v>
      </c>
      <c r="E1676">
        <f t="shared" si="224"/>
        <v>10</v>
      </c>
    </row>
    <row r="1677" spans="1:5" x14ac:dyDescent="0.2">
      <c r="A1677" t="s">
        <v>2135</v>
      </c>
      <c r="B1677" t="s">
        <v>329</v>
      </c>
      <c r="C1677">
        <f t="shared" si="222"/>
        <v>20</v>
      </c>
      <c r="D1677">
        <f t="shared" si="223"/>
        <v>389</v>
      </c>
      <c r="E1677">
        <f t="shared" si="224"/>
        <v>10</v>
      </c>
    </row>
    <row r="1678" spans="1:5" x14ac:dyDescent="0.2">
      <c r="A1678" t="s">
        <v>2135</v>
      </c>
      <c r="B1678" t="s">
        <v>329</v>
      </c>
      <c r="C1678">
        <f t="shared" si="222"/>
        <v>20</v>
      </c>
      <c r="D1678">
        <f t="shared" si="223"/>
        <v>389</v>
      </c>
      <c r="E1678">
        <f t="shared" si="224"/>
        <v>10</v>
      </c>
    </row>
    <row r="1679" spans="1:5" x14ac:dyDescent="0.2">
      <c r="A1679" t="s">
        <v>2135</v>
      </c>
      <c r="B1679" t="s">
        <v>329</v>
      </c>
      <c r="C1679">
        <f t="shared" si="222"/>
        <v>20</v>
      </c>
      <c r="D1679">
        <f t="shared" si="223"/>
        <v>389</v>
      </c>
      <c r="E1679">
        <f t="shared" si="224"/>
        <v>10</v>
      </c>
    </row>
    <row r="1680" spans="1:5" x14ac:dyDescent="0.2">
      <c r="A1680" t="s">
        <v>2135</v>
      </c>
      <c r="B1680" t="s">
        <v>329</v>
      </c>
      <c r="C1680">
        <f t="shared" si="222"/>
        <v>20</v>
      </c>
      <c r="D1680">
        <f t="shared" si="223"/>
        <v>389</v>
      </c>
      <c r="E1680">
        <f t="shared" si="224"/>
        <v>10</v>
      </c>
    </row>
    <row r="1681" spans="1:5" x14ac:dyDescent="0.2">
      <c r="A1681" t="s">
        <v>2135</v>
      </c>
      <c r="B1681" t="s">
        <v>329</v>
      </c>
      <c r="C1681">
        <f t="shared" si="222"/>
        <v>20</v>
      </c>
      <c r="D1681">
        <f t="shared" si="223"/>
        <v>389</v>
      </c>
      <c r="E1681">
        <f t="shared" si="224"/>
        <v>10</v>
      </c>
    </row>
    <row r="1682" spans="1:5" x14ac:dyDescent="0.2">
      <c r="A1682" t="s">
        <v>2135</v>
      </c>
      <c r="B1682" t="s">
        <v>329</v>
      </c>
      <c r="C1682">
        <f t="shared" si="222"/>
        <v>20</v>
      </c>
      <c r="D1682">
        <f t="shared" si="223"/>
        <v>389</v>
      </c>
      <c r="E1682">
        <f t="shared" si="224"/>
        <v>10</v>
      </c>
    </row>
    <row r="1683" spans="1:5" x14ac:dyDescent="0.2">
      <c r="A1683" t="s">
        <v>2135</v>
      </c>
      <c r="B1683" t="s">
        <v>329</v>
      </c>
      <c r="C1683">
        <f t="shared" si="222"/>
        <v>20</v>
      </c>
      <c r="D1683">
        <f t="shared" si="223"/>
        <v>389</v>
      </c>
      <c r="E1683">
        <f t="shared" si="224"/>
        <v>10</v>
      </c>
    </row>
    <row r="1684" spans="1:5" x14ac:dyDescent="0.2">
      <c r="A1684" t="s">
        <v>2135</v>
      </c>
      <c r="B1684" t="s">
        <v>329</v>
      </c>
      <c r="C1684">
        <f t="shared" si="222"/>
        <v>20</v>
      </c>
      <c r="D1684">
        <f t="shared" si="223"/>
        <v>389</v>
      </c>
      <c r="E1684">
        <f t="shared" si="224"/>
        <v>10</v>
      </c>
    </row>
    <row r="1685" spans="1:5" x14ac:dyDescent="0.2">
      <c r="A1685" t="s">
        <v>2135</v>
      </c>
      <c r="B1685" t="s">
        <v>329</v>
      </c>
      <c r="C1685">
        <f t="shared" si="222"/>
        <v>20</v>
      </c>
      <c r="D1685">
        <f t="shared" si="223"/>
        <v>389</v>
      </c>
      <c r="E1685">
        <f t="shared" si="224"/>
        <v>10</v>
      </c>
    </row>
    <row r="1686" spans="1:5" x14ac:dyDescent="0.2">
      <c r="A1686" t="s">
        <v>2135</v>
      </c>
      <c r="B1686" t="s">
        <v>329</v>
      </c>
      <c r="C1686">
        <f t="shared" si="222"/>
        <v>20</v>
      </c>
      <c r="D1686">
        <f t="shared" si="223"/>
        <v>389</v>
      </c>
      <c r="E1686">
        <f t="shared" si="224"/>
        <v>10</v>
      </c>
    </row>
    <row r="1687" spans="1:5" x14ac:dyDescent="0.2">
      <c r="A1687" t="s">
        <v>2135</v>
      </c>
      <c r="B1687" t="s">
        <v>2578</v>
      </c>
      <c r="C1687">
        <f t="shared" si="222"/>
        <v>20</v>
      </c>
      <c r="D1687">
        <f t="shared" si="223"/>
        <v>390</v>
      </c>
      <c r="E1687">
        <f t="shared" si="224"/>
        <v>11</v>
      </c>
    </row>
    <row r="1688" spans="1:5" x14ac:dyDescent="0.2">
      <c r="A1688" t="s">
        <v>2135</v>
      </c>
      <c r="B1688" t="s">
        <v>2578</v>
      </c>
      <c r="C1688">
        <f t="shared" si="222"/>
        <v>20</v>
      </c>
      <c r="D1688">
        <f t="shared" si="223"/>
        <v>390</v>
      </c>
      <c r="E1688">
        <f t="shared" si="224"/>
        <v>11</v>
      </c>
    </row>
    <row r="1689" spans="1:5" x14ac:dyDescent="0.2">
      <c r="A1689" t="s">
        <v>2135</v>
      </c>
      <c r="B1689" t="s">
        <v>2578</v>
      </c>
      <c r="C1689">
        <f t="shared" si="222"/>
        <v>20</v>
      </c>
      <c r="D1689">
        <f t="shared" si="223"/>
        <v>390</v>
      </c>
      <c r="E1689">
        <f t="shared" si="224"/>
        <v>11</v>
      </c>
    </row>
    <row r="1690" spans="1:5" x14ac:dyDescent="0.2">
      <c r="A1690" t="s">
        <v>2135</v>
      </c>
      <c r="B1690" t="s">
        <v>2581</v>
      </c>
      <c r="C1690">
        <f t="shared" si="222"/>
        <v>20</v>
      </c>
      <c r="D1690">
        <f t="shared" si="223"/>
        <v>391</v>
      </c>
      <c r="E1690">
        <f t="shared" si="224"/>
        <v>12</v>
      </c>
    </row>
    <row r="1691" spans="1:5" x14ac:dyDescent="0.2">
      <c r="A1691" t="s">
        <v>2135</v>
      </c>
      <c r="B1691" t="s">
        <v>2581</v>
      </c>
      <c r="C1691">
        <f t="shared" si="222"/>
        <v>20</v>
      </c>
      <c r="D1691">
        <f t="shared" si="223"/>
        <v>391</v>
      </c>
      <c r="E1691">
        <f t="shared" si="224"/>
        <v>12</v>
      </c>
    </row>
    <row r="1692" spans="1:5" x14ac:dyDescent="0.2">
      <c r="A1692" t="s">
        <v>2135</v>
      </c>
      <c r="B1692" t="s">
        <v>2581</v>
      </c>
      <c r="C1692">
        <f t="shared" si="222"/>
        <v>20</v>
      </c>
      <c r="D1692">
        <f t="shared" si="223"/>
        <v>391</v>
      </c>
      <c r="E1692">
        <f t="shared" si="224"/>
        <v>12</v>
      </c>
    </row>
    <row r="1693" spans="1:5" x14ac:dyDescent="0.2">
      <c r="A1693" t="s">
        <v>2135</v>
      </c>
      <c r="B1693" t="s">
        <v>2581</v>
      </c>
      <c r="C1693">
        <f t="shared" si="222"/>
        <v>20</v>
      </c>
      <c r="D1693">
        <f t="shared" si="223"/>
        <v>391</v>
      </c>
      <c r="E1693">
        <f t="shared" si="224"/>
        <v>12</v>
      </c>
    </row>
    <row r="1694" spans="1:5" x14ac:dyDescent="0.2">
      <c r="A1694" t="s">
        <v>2135</v>
      </c>
      <c r="B1694" t="s">
        <v>2581</v>
      </c>
      <c r="C1694">
        <f t="shared" si="222"/>
        <v>20</v>
      </c>
      <c r="D1694">
        <f t="shared" si="223"/>
        <v>391</v>
      </c>
      <c r="E1694">
        <f t="shared" si="224"/>
        <v>12</v>
      </c>
    </row>
    <row r="1695" spans="1:5" x14ac:dyDescent="0.2">
      <c r="A1695" t="s">
        <v>2135</v>
      </c>
      <c r="B1695" t="s">
        <v>2583</v>
      </c>
      <c r="C1695">
        <f t="shared" si="222"/>
        <v>20</v>
      </c>
      <c r="D1695">
        <f t="shared" si="223"/>
        <v>392</v>
      </c>
      <c r="E1695">
        <f t="shared" si="224"/>
        <v>13</v>
      </c>
    </row>
    <row r="1696" spans="1:5" x14ac:dyDescent="0.2">
      <c r="A1696" t="s">
        <v>2135</v>
      </c>
      <c r="B1696" t="s">
        <v>2583</v>
      </c>
      <c r="C1696">
        <f t="shared" si="222"/>
        <v>20</v>
      </c>
      <c r="D1696">
        <f t="shared" si="223"/>
        <v>392</v>
      </c>
      <c r="E1696">
        <f t="shared" si="224"/>
        <v>13</v>
      </c>
    </row>
    <row r="1697" spans="1:5" x14ac:dyDescent="0.2">
      <c r="A1697" t="s">
        <v>2135</v>
      </c>
      <c r="B1697" t="s">
        <v>2583</v>
      </c>
      <c r="C1697">
        <f t="shared" si="222"/>
        <v>20</v>
      </c>
      <c r="D1697">
        <f t="shared" si="223"/>
        <v>392</v>
      </c>
      <c r="E1697">
        <f t="shared" si="224"/>
        <v>13</v>
      </c>
    </row>
    <row r="1698" spans="1:5" x14ac:dyDescent="0.2">
      <c r="A1698" t="s">
        <v>2135</v>
      </c>
      <c r="B1698" t="s">
        <v>2583</v>
      </c>
      <c r="C1698">
        <f t="shared" si="222"/>
        <v>20</v>
      </c>
      <c r="D1698">
        <f t="shared" si="223"/>
        <v>392</v>
      </c>
      <c r="E1698">
        <f t="shared" si="224"/>
        <v>13</v>
      </c>
    </row>
    <row r="1699" spans="1:5" x14ac:dyDescent="0.2">
      <c r="A1699" t="s">
        <v>2135</v>
      </c>
      <c r="B1699" t="s">
        <v>2583</v>
      </c>
      <c r="C1699">
        <f t="shared" si="222"/>
        <v>20</v>
      </c>
      <c r="D1699">
        <f t="shared" si="223"/>
        <v>392</v>
      </c>
      <c r="E1699">
        <f t="shared" si="224"/>
        <v>13</v>
      </c>
    </row>
    <row r="1700" spans="1:5" x14ac:dyDescent="0.2">
      <c r="A1700" t="s">
        <v>626</v>
      </c>
      <c r="B1700" t="s">
        <v>628</v>
      </c>
      <c r="C1700">
        <f t="shared" si="222"/>
        <v>21</v>
      </c>
      <c r="D1700">
        <f t="shared" si="223"/>
        <v>393</v>
      </c>
      <c r="E1700">
        <f t="shared" si="224"/>
        <v>1</v>
      </c>
    </row>
    <row r="1701" spans="1:5" x14ac:dyDescent="0.2">
      <c r="A1701" t="s">
        <v>626</v>
      </c>
      <c r="B1701" t="s">
        <v>630</v>
      </c>
      <c r="C1701">
        <f t="shared" si="222"/>
        <v>21</v>
      </c>
      <c r="D1701">
        <f t="shared" si="223"/>
        <v>394</v>
      </c>
      <c r="E1701">
        <f t="shared" si="224"/>
        <v>2</v>
      </c>
    </row>
    <row r="1702" spans="1:5" x14ac:dyDescent="0.2">
      <c r="A1702" t="s">
        <v>1241</v>
      </c>
      <c r="B1702" t="s">
        <v>1243</v>
      </c>
      <c r="C1702">
        <f t="shared" si="222"/>
        <v>22</v>
      </c>
      <c r="D1702">
        <f t="shared" si="223"/>
        <v>395</v>
      </c>
      <c r="E1702">
        <f t="shared" si="224"/>
        <v>1</v>
      </c>
    </row>
    <row r="1703" spans="1:5" x14ac:dyDescent="0.2">
      <c r="A1703" t="s">
        <v>1245</v>
      </c>
      <c r="B1703" t="s">
        <v>1246</v>
      </c>
      <c r="C1703">
        <f t="shared" si="222"/>
        <v>23</v>
      </c>
      <c r="D1703">
        <f t="shared" si="223"/>
        <v>396</v>
      </c>
      <c r="E1703">
        <f t="shared" si="224"/>
        <v>1</v>
      </c>
    </row>
    <row r="1704" spans="1:5" x14ac:dyDescent="0.2">
      <c r="A1704" t="s">
        <v>1245</v>
      </c>
      <c r="B1704" t="s">
        <v>1246</v>
      </c>
      <c r="C1704">
        <f t="shared" si="222"/>
        <v>23</v>
      </c>
      <c r="D1704">
        <f t="shared" si="223"/>
        <v>396</v>
      </c>
      <c r="E1704">
        <f t="shared" si="224"/>
        <v>1</v>
      </c>
    </row>
    <row r="1705" spans="1:5" x14ac:dyDescent="0.2">
      <c r="A1705" t="s">
        <v>1245</v>
      </c>
      <c r="B1705" t="s">
        <v>1246</v>
      </c>
      <c r="C1705">
        <f t="shared" si="222"/>
        <v>23</v>
      </c>
      <c r="D1705">
        <f t="shared" si="223"/>
        <v>396</v>
      </c>
      <c r="E1705">
        <f t="shared" si="224"/>
        <v>1</v>
      </c>
    </row>
    <row r="1706" spans="1:5" x14ac:dyDescent="0.2">
      <c r="A1706" t="s">
        <v>1245</v>
      </c>
      <c r="B1706" t="s">
        <v>1246</v>
      </c>
      <c r="C1706">
        <f t="shared" si="222"/>
        <v>23</v>
      </c>
      <c r="D1706">
        <f t="shared" si="223"/>
        <v>396</v>
      </c>
      <c r="E1706">
        <f t="shared" si="224"/>
        <v>1</v>
      </c>
    </row>
    <row r="1707" spans="1:5" x14ac:dyDescent="0.2">
      <c r="A1707" t="s">
        <v>1245</v>
      </c>
      <c r="B1707" t="s">
        <v>1248</v>
      </c>
      <c r="C1707">
        <f t="shared" si="222"/>
        <v>23</v>
      </c>
      <c r="D1707">
        <f t="shared" si="223"/>
        <v>397</v>
      </c>
      <c r="E1707">
        <f t="shared" si="224"/>
        <v>2</v>
      </c>
    </row>
    <row r="1708" spans="1:5" x14ac:dyDescent="0.2">
      <c r="A1708" t="s">
        <v>1245</v>
      </c>
      <c r="B1708" t="s">
        <v>1248</v>
      </c>
      <c r="C1708">
        <f t="shared" si="222"/>
        <v>23</v>
      </c>
      <c r="D1708">
        <f t="shared" si="223"/>
        <v>397</v>
      </c>
      <c r="E1708">
        <f t="shared" si="224"/>
        <v>2</v>
      </c>
    </row>
    <row r="1709" spans="1:5" x14ac:dyDescent="0.2">
      <c r="A1709" t="s">
        <v>1245</v>
      </c>
      <c r="B1709" t="s">
        <v>1248</v>
      </c>
      <c r="C1709">
        <f t="shared" si="222"/>
        <v>23</v>
      </c>
      <c r="D1709">
        <f t="shared" si="223"/>
        <v>397</v>
      </c>
      <c r="E1709">
        <f t="shared" si="224"/>
        <v>2</v>
      </c>
    </row>
    <row r="1710" spans="1:5" x14ac:dyDescent="0.2">
      <c r="A1710" t="s">
        <v>1245</v>
      </c>
      <c r="B1710" t="s">
        <v>1248</v>
      </c>
      <c r="C1710">
        <f t="shared" si="222"/>
        <v>23</v>
      </c>
      <c r="D1710">
        <f t="shared" si="223"/>
        <v>397</v>
      </c>
      <c r="E1710">
        <f t="shared" si="224"/>
        <v>2</v>
      </c>
    </row>
    <row r="1711" spans="1:5" x14ac:dyDescent="0.2">
      <c r="A1711" t="s">
        <v>1245</v>
      </c>
      <c r="B1711" t="s">
        <v>1942</v>
      </c>
      <c r="C1711">
        <f t="shared" si="222"/>
        <v>23</v>
      </c>
      <c r="D1711">
        <f t="shared" si="223"/>
        <v>398</v>
      </c>
      <c r="E1711">
        <f t="shared" si="224"/>
        <v>3</v>
      </c>
    </row>
    <row r="1712" spans="1:5" x14ac:dyDescent="0.2">
      <c r="A1712" t="s">
        <v>1245</v>
      </c>
      <c r="B1712" t="s">
        <v>1942</v>
      </c>
      <c r="C1712">
        <f t="shared" si="222"/>
        <v>23</v>
      </c>
      <c r="D1712">
        <f t="shared" si="223"/>
        <v>398</v>
      </c>
      <c r="E1712">
        <f t="shared" si="224"/>
        <v>3</v>
      </c>
    </row>
    <row r="1713" spans="1:5" x14ac:dyDescent="0.2">
      <c r="A1713" t="s">
        <v>1245</v>
      </c>
      <c r="B1713" t="s">
        <v>1942</v>
      </c>
      <c r="C1713">
        <f t="shared" si="222"/>
        <v>23</v>
      </c>
      <c r="D1713">
        <f t="shared" si="223"/>
        <v>398</v>
      </c>
      <c r="E1713">
        <f t="shared" si="224"/>
        <v>3</v>
      </c>
    </row>
    <row r="1714" spans="1:5" x14ac:dyDescent="0.2">
      <c r="A1714" t="s">
        <v>1245</v>
      </c>
      <c r="B1714" t="s">
        <v>1942</v>
      </c>
      <c r="C1714">
        <f t="shared" si="222"/>
        <v>23</v>
      </c>
      <c r="D1714">
        <f t="shared" si="223"/>
        <v>398</v>
      </c>
      <c r="E1714">
        <f t="shared" si="224"/>
        <v>3</v>
      </c>
    </row>
    <row r="1715" spans="1:5" x14ac:dyDescent="0.2">
      <c r="A1715" t="s">
        <v>1943</v>
      </c>
      <c r="B1715" t="s">
        <v>1945</v>
      </c>
      <c r="C1715">
        <f t="shared" si="222"/>
        <v>24</v>
      </c>
      <c r="D1715">
        <f t="shared" si="223"/>
        <v>399</v>
      </c>
      <c r="E1715">
        <f t="shared" si="224"/>
        <v>1</v>
      </c>
    </row>
    <row r="1716" spans="1:5" x14ac:dyDescent="0.2">
      <c r="A1716" t="s">
        <v>1943</v>
      </c>
      <c r="B1716" t="s">
        <v>1945</v>
      </c>
      <c r="C1716">
        <f t="shared" si="222"/>
        <v>24</v>
      </c>
      <c r="D1716">
        <f t="shared" si="223"/>
        <v>399</v>
      </c>
      <c r="E1716">
        <f t="shared" si="224"/>
        <v>1</v>
      </c>
    </row>
    <row r="1717" spans="1:5" x14ac:dyDescent="0.2">
      <c r="A1717" t="s">
        <v>1947</v>
      </c>
      <c r="B1717" t="s">
        <v>1949</v>
      </c>
      <c r="C1717">
        <f t="shared" si="222"/>
        <v>25</v>
      </c>
      <c r="D1717">
        <f t="shared" si="223"/>
        <v>400</v>
      </c>
      <c r="E1717">
        <f t="shared" si="224"/>
        <v>1</v>
      </c>
    </row>
    <row r="1718" spans="1:5" x14ac:dyDescent="0.2">
      <c r="A1718" t="s">
        <v>1951</v>
      </c>
      <c r="B1718" t="s">
        <v>1952</v>
      </c>
      <c r="C1718">
        <f t="shared" si="222"/>
        <v>26</v>
      </c>
      <c r="D1718">
        <f t="shared" si="223"/>
        <v>401</v>
      </c>
      <c r="E1718">
        <f t="shared" si="224"/>
        <v>1</v>
      </c>
    </row>
    <row r="1719" spans="1:5" x14ac:dyDescent="0.2">
      <c r="A1719" t="s">
        <v>1951</v>
      </c>
      <c r="B1719" t="s">
        <v>1952</v>
      </c>
      <c r="C1719">
        <f t="shared" si="222"/>
        <v>26</v>
      </c>
      <c r="D1719">
        <f t="shared" si="223"/>
        <v>401</v>
      </c>
      <c r="E1719">
        <f t="shared" si="224"/>
        <v>1</v>
      </c>
    </row>
    <row r="1720" spans="1:5" x14ac:dyDescent="0.2">
      <c r="A1720" t="s">
        <v>1951</v>
      </c>
      <c r="B1720" t="s">
        <v>1952</v>
      </c>
      <c r="C1720">
        <f t="shared" si="222"/>
        <v>26</v>
      </c>
      <c r="D1720">
        <f t="shared" si="223"/>
        <v>401</v>
      </c>
      <c r="E1720">
        <f t="shared" si="224"/>
        <v>1</v>
      </c>
    </row>
    <row r="1721" spans="1:5" x14ac:dyDescent="0.2">
      <c r="A1721" t="s">
        <v>1951</v>
      </c>
      <c r="B1721" t="s">
        <v>1952</v>
      </c>
      <c r="C1721">
        <f t="shared" si="222"/>
        <v>26</v>
      </c>
      <c r="D1721">
        <f t="shared" si="223"/>
        <v>401</v>
      </c>
      <c r="E1721">
        <f t="shared" si="224"/>
        <v>1</v>
      </c>
    </row>
    <row r="1722" spans="1:5" x14ac:dyDescent="0.2">
      <c r="A1722" t="s">
        <v>1951</v>
      </c>
      <c r="B1722" t="s">
        <v>651</v>
      </c>
      <c r="C1722">
        <f t="shared" si="222"/>
        <v>26</v>
      </c>
      <c r="D1722">
        <f t="shared" si="223"/>
        <v>402</v>
      </c>
      <c r="E1722">
        <f t="shared" si="224"/>
        <v>2</v>
      </c>
    </row>
    <row r="1723" spans="1:5" x14ac:dyDescent="0.2">
      <c r="A1723" t="s">
        <v>1951</v>
      </c>
      <c r="B1723" t="s">
        <v>651</v>
      </c>
      <c r="C1723">
        <f t="shared" si="222"/>
        <v>26</v>
      </c>
      <c r="D1723">
        <f t="shared" si="223"/>
        <v>402</v>
      </c>
      <c r="E1723">
        <f t="shared" si="224"/>
        <v>2</v>
      </c>
    </row>
    <row r="1724" spans="1:5" x14ac:dyDescent="0.2">
      <c r="A1724" t="s">
        <v>1951</v>
      </c>
      <c r="B1724" t="s">
        <v>651</v>
      </c>
      <c r="C1724">
        <f t="shared" si="222"/>
        <v>26</v>
      </c>
      <c r="D1724">
        <f t="shared" si="223"/>
        <v>402</v>
      </c>
      <c r="E1724">
        <f t="shared" si="224"/>
        <v>2</v>
      </c>
    </row>
    <row r="1725" spans="1:5" x14ac:dyDescent="0.2">
      <c r="A1725" t="s">
        <v>1954</v>
      </c>
      <c r="B1725" t="s">
        <v>1956</v>
      </c>
      <c r="C1725">
        <f t="shared" si="222"/>
        <v>27</v>
      </c>
      <c r="D1725">
        <f t="shared" si="223"/>
        <v>403</v>
      </c>
      <c r="E1725">
        <f t="shared" si="224"/>
        <v>1</v>
      </c>
    </row>
    <row r="1726" spans="1:5" x14ac:dyDescent="0.2">
      <c r="A1726" t="s">
        <v>1954</v>
      </c>
      <c r="B1726" t="s">
        <v>1956</v>
      </c>
      <c r="C1726">
        <f t="shared" si="222"/>
        <v>27</v>
      </c>
      <c r="D1726">
        <f t="shared" si="223"/>
        <v>403</v>
      </c>
      <c r="E1726">
        <f t="shared" si="224"/>
        <v>1</v>
      </c>
    </row>
    <row r="1727" spans="1:5" x14ac:dyDescent="0.2">
      <c r="A1727" t="s">
        <v>1954</v>
      </c>
      <c r="B1727" t="s">
        <v>1956</v>
      </c>
      <c r="C1727">
        <f t="shared" si="222"/>
        <v>27</v>
      </c>
      <c r="D1727">
        <f t="shared" si="223"/>
        <v>403</v>
      </c>
      <c r="E1727">
        <f t="shared" si="224"/>
        <v>1</v>
      </c>
    </row>
    <row r="1728" spans="1:5" x14ac:dyDescent="0.2">
      <c r="A1728" t="s">
        <v>1954</v>
      </c>
      <c r="B1728" t="s">
        <v>1956</v>
      </c>
      <c r="C1728">
        <f t="shared" si="222"/>
        <v>27</v>
      </c>
      <c r="D1728">
        <f t="shared" si="223"/>
        <v>403</v>
      </c>
      <c r="E1728">
        <f t="shared" si="224"/>
        <v>1</v>
      </c>
    </row>
    <row r="1729" spans="1:5" x14ac:dyDescent="0.2">
      <c r="A1729" t="s">
        <v>1376</v>
      </c>
      <c r="B1729" t="s">
        <v>2158</v>
      </c>
      <c r="C1729">
        <f t="shared" si="222"/>
        <v>28</v>
      </c>
      <c r="D1729">
        <f t="shared" si="223"/>
        <v>404</v>
      </c>
      <c r="E1729">
        <f t="shared" si="224"/>
        <v>1</v>
      </c>
    </row>
    <row r="1730" spans="1:5" x14ac:dyDescent="0.2">
      <c r="A1730" t="s">
        <v>1376</v>
      </c>
      <c r="B1730" t="s">
        <v>2160</v>
      </c>
      <c r="C1730">
        <f t="shared" si="222"/>
        <v>28</v>
      </c>
      <c r="D1730">
        <f t="shared" si="223"/>
        <v>405</v>
      </c>
      <c r="E1730">
        <f t="shared" si="224"/>
        <v>2</v>
      </c>
    </row>
    <row r="1731" spans="1:5" x14ac:dyDescent="0.2">
      <c r="A1731" t="s">
        <v>1376</v>
      </c>
      <c r="B1731" t="s">
        <v>2159</v>
      </c>
      <c r="C1731">
        <f t="shared" si="222"/>
        <v>28</v>
      </c>
      <c r="D1731">
        <f t="shared" si="223"/>
        <v>406</v>
      </c>
      <c r="E1731">
        <f t="shared" si="224"/>
        <v>3</v>
      </c>
    </row>
    <row r="1732" spans="1:5" x14ac:dyDescent="0.2">
      <c r="A1732" t="s">
        <v>1160</v>
      </c>
      <c r="B1732" t="s">
        <v>1162</v>
      </c>
      <c r="C1732">
        <f t="shared" si="222"/>
        <v>29</v>
      </c>
      <c r="D1732">
        <f t="shared" si="223"/>
        <v>407</v>
      </c>
      <c r="E1732">
        <f t="shared" si="224"/>
        <v>1</v>
      </c>
    </row>
    <row r="1733" spans="1:5" x14ac:dyDescent="0.2">
      <c r="A1733" t="s">
        <v>1160</v>
      </c>
      <c r="B1733" t="s">
        <v>1162</v>
      </c>
      <c r="C1733">
        <f t="shared" ref="C1733:C1796" si="225">IF(A1733=A1732,C1732,C1732+1)</f>
        <v>29</v>
      </c>
      <c r="D1733">
        <f t="shared" ref="D1733:D1796" si="226">IF(B1733=B1732,D1732,D1732+1)</f>
        <v>407</v>
      </c>
      <c r="E1733">
        <f t="shared" ref="E1733:E1796" si="227">IF(A1733=A1732,IF(B1733=B1732,E1732,E1732+1),1)</f>
        <v>1</v>
      </c>
    </row>
    <row r="1734" spans="1:5" x14ac:dyDescent="0.2">
      <c r="A1734" t="s">
        <v>1160</v>
      </c>
      <c r="B1734" t="s">
        <v>1162</v>
      </c>
      <c r="C1734">
        <f t="shared" si="225"/>
        <v>29</v>
      </c>
      <c r="D1734">
        <f t="shared" si="226"/>
        <v>407</v>
      </c>
      <c r="E1734">
        <f t="shared" si="227"/>
        <v>1</v>
      </c>
    </row>
    <row r="1735" spans="1:5" x14ac:dyDescent="0.2">
      <c r="A1735" t="s">
        <v>1160</v>
      </c>
      <c r="B1735" t="s">
        <v>1162</v>
      </c>
      <c r="C1735">
        <f t="shared" si="225"/>
        <v>29</v>
      </c>
      <c r="D1735">
        <f t="shared" si="226"/>
        <v>407</v>
      </c>
      <c r="E1735">
        <f t="shared" si="227"/>
        <v>1</v>
      </c>
    </row>
    <row r="1736" spans="1:5" x14ac:dyDescent="0.2">
      <c r="A1736" t="s">
        <v>1958</v>
      </c>
      <c r="B1736" t="s">
        <v>1960</v>
      </c>
      <c r="C1736">
        <f t="shared" si="225"/>
        <v>30</v>
      </c>
      <c r="D1736">
        <f t="shared" si="226"/>
        <v>408</v>
      </c>
      <c r="E1736">
        <f t="shared" si="227"/>
        <v>1</v>
      </c>
    </row>
    <row r="1737" spans="1:5" x14ac:dyDescent="0.2">
      <c r="A1737" t="s">
        <v>1958</v>
      </c>
      <c r="B1737" t="s">
        <v>1963</v>
      </c>
      <c r="C1737">
        <f t="shared" si="225"/>
        <v>30</v>
      </c>
      <c r="D1737">
        <f t="shared" si="226"/>
        <v>409</v>
      </c>
      <c r="E1737">
        <f t="shared" si="227"/>
        <v>2</v>
      </c>
    </row>
    <row r="1738" spans="1:5" x14ac:dyDescent="0.2">
      <c r="A1738" t="s">
        <v>1958</v>
      </c>
      <c r="B1738" t="s">
        <v>1965</v>
      </c>
      <c r="C1738">
        <f t="shared" si="225"/>
        <v>30</v>
      </c>
      <c r="D1738">
        <f t="shared" si="226"/>
        <v>410</v>
      </c>
      <c r="E1738">
        <f t="shared" si="227"/>
        <v>3</v>
      </c>
    </row>
    <row r="1739" spans="1:5" x14ac:dyDescent="0.2">
      <c r="A1739" t="s">
        <v>1958</v>
      </c>
      <c r="B1739" t="s">
        <v>1967</v>
      </c>
      <c r="C1739">
        <f t="shared" si="225"/>
        <v>30</v>
      </c>
      <c r="D1739">
        <f t="shared" si="226"/>
        <v>411</v>
      </c>
      <c r="E1739">
        <f t="shared" si="227"/>
        <v>4</v>
      </c>
    </row>
    <row r="1740" spans="1:5" x14ac:dyDescent="0.2">
      <c r="A1740" t="s">
        <v>1958</v>
      </c>
      <c r="B1740" t="s">
        <v>1969</v>
      </c>
      <c r="C1740">
        <f t="shared" si="225"/>
        <v>30</v>
      </c>
      <c r="D1740">
        <f t="shared" si="226"/>
        <v>412</v>
      </c>
      <c r="E1740">
        <f t="shared" si="227"/>
        <v>5</v>
      </c>
    </row>
    <row r="1741" spans="1:5" x14ac:dyDescent="0.2">
      <c r="A1741" t="s">
        <v>359</v>
      </c>
      <c r="B1741" t="s">
        <v>360</v>
      </c>
      <c r="C1741">
        <f t="shared" si="225"/>
        <v>31</v>
      </c>
      <c r="D1741">
        <f t="shared" si="226"/>
        <v>413</v>
      </c>
      <c r="E1741">
        <f t="shared" si="227"/>
        <v>1</v>
      </c>
    </row>
    <row r="1742" spans="1:5" x14ac:dyDescent="0.2">
      <c r="A1742" t="s">
        <v>359</v>
      </c>
      <c r="B1742" t="s">
        <v>360</v>
      </c>
      <c r="C1742">
        <f t="shared" si="225"/>
        <v>31</v>
      </c>
      <c r="D1742">
        <f t="shared" si="226"/>
        <v>413</v>
      </c>
      <c r="E1742">
        <f t="shared" si="227"/>
        <v>1</v>
      </c>
    </row>
    <row r="1743" spans="1:5" x14ac:dyDescent="0.2">
      <c r="A1743" t="s">
        <v>359</v>
      </c>
      <c r="B1743" t="s">
        <v>360</v>
      </c>
      <c r="C1743">
        <f t="shared" si="225"/>
        <v>31</v>
      </c>
      <c r="D1743">
        <f t="shared" si="226"/>
        <v>413</v>
      </c>
      <c r="E1743">
        <f t="shared" si="227"/>
        <v>1</v>
      </c>
    </row>
    <row r="1744" spans="1:5" x14ac:dyDescent="0.2">
      <c r="A1744" t="s">
        <v>359</v>
      </c>
      <c r="B1744" t="s">
        <v>363</v>
      </c>
      <c r="C1744">
        <f t="shared" si="225"/>
        <v>31</v>
      </c>
      <c r="D1744">
        <f t="shared" si="226"/>
        <v>414</v>
      </c>
      <c r="E1744">
        <f t="shared" si="227"/>
        <v>2</v>
      </c>
    </row>
    <row r="1745" spans="1:5" x14ac:dyDescent="0.2">
      <c r="A1745" t="s">
        <v>359</v>
      </c>
      <c r="B1745" t="s">
        <v>363</v>
      </c>
      <c r="C1745">
        <f t="shared" si="225"/>
        <v>31</v>
      </c>
      <c r="D1745">
        <f t="shared" si="226"/>
        <v>414</v>
      </c>
      <c r="E1745">
        <f t="shared" si="227"/>
        <v>2</v>
      </c>
    </row>
    <row r="1746" spans="1:5" x14ac:dyDescent="0.2">
      <c r="A1746" t="s">
        <v>359</v>
      </c>
      <c r="B1746" t="s">
        <v>364</v>
      </c>
      <c r="C1746">
        <f t="shared" si="225"/>
        <v>31</v>
      </c>
      <c r="D1746">
        <f t="shared" si="226"/>
        <v>415</v>
      </c>
      <c r="E1746">
        <f t="shared" si="227"/>
        <v>3</v>
      </c>
    </row>
    <row r="1747" spans="1:5" x14ac:dyDescent="0.2">
      <c r="A1747" t="s">
        <v>359</v>
      </c>
      <c r="B1747" t="s">
        <v>365</v>
      </c>
      <c r="C1747">
        <f t="shared" si="225"/>
        <v>31</v>
      </c>
      <c r="D1747">
        <f t="shared" si="226"/>
        <v>416</v>
      </c>
      <c r="E1747">
        <f t="shared" si="227"/>
        <v>4</v>
      </c>
    </row>
    <row r="1748" spans="1:5" x14ac:dyDescent="0.2">
      <c r="A1748" t="s">
        <v>359</v>
      </c>
      <c r="B1748" t="s">
        <v>366</v>
      </c>
      <c r="C1748">
        <f t="shared" si="225"/>
        <v>31</v>
      </c>
      <c r="D1748">
        <f t="shared" si="226"/>
        <v>417</v>
      </c>
      <c r="E1748">
        <f t="shared" si="227"/>
        <v>5</v>
      </c>
    </row>
    <row r="1749" spans="1:5" x14ac:dyDescent="0.2">
      <c r="A1749" t="s">
        <v>359</v>
      </c>
      <c r="B1749" t="s">
        <v>367</v>
      </c>
      <c r="C1749">
        <f t="shared" si="225"/>
        <v>31</v>
      </c>
      <c r="D1749">
        <f t="shared" si="226"/>
        <v>418</v>
      </c>
      <c r="E1749">
        <f t="shared" si="227"/>
        <v>6</v>
      </c>
    </row>
    <row r="1750" spans="1:5" x14ac:dyDescent="0.2">
      <c r="A1750" t="s">
        <v>359</v>
      </c>
      <c r="B1750" t="s">
        <v>368</v>
      </c>
      <c r="C1750">
        <f t="shared" si="225"/>
        <v>31</v>
      </c>
      <c r="D1750">
        <f t="shared" si="226"/>
        <v>419</v>
      </c>
      <c r="E1750">
        <f t="shared" si="227"/>
        <v>7</v>
      </c>
    </row>
    <row r="1751" spans="1:5" x14ac:dyDescent="0.2">
      <c r="A1751" t="s">
        <v>359</v>
      </c>
      <c r="B1751" t="s">
        <v>369</v>
      </c>
      <c r="C1751">
        <f t="shared" si="225"/>
        <v>31</v>
      </c>
      <c r="D1751">
        <f t="shared" si="226"/>
        <v>420</v>
      </c>
      <c r="E1751">
        <f t="shared" si="227"/>
        <v>8</v>
      </c>
    </row>
    <row r="1752" spans="1:5" x14ac:dyDescent="0.2">
      <c r="A1752" t="s">
        <v>240</v>
      </c>
      <c r="B1752" t="s">
        <v>241</v>
      </c>
      <c r="C1752">
        <f t="shared" si="225"/>
        <v>32</v>
      </c>
      <c r="D1752">
        <f t="shared" si="226"/>
        <v>421</v>
      </c>
      <c r="E1752">
        <f t="shared" si="227"/>
        <v>1</v>
      </c>
    </row>
    <row r="1753" spans="1:5" x14ac:dyDescent="0.2">
      <c r="A1753" t="s">
        <v>240</v>
      </c>
      <c r="B1753" t="s">
        <v>244</v>
      </c>
      <c r="C1753">
        <f t="shared" si="225"/>
        <v>32</v>
      </c>
      <c r="D1753">
        <f t="shared" si="226"/>
        <v>422</v>
      </c>
      <c r="E1753">
        <f t="shared" si="227"/>
        <v>2</v>
      </c>
    </row>
    <row r="1754" spans="1:5" x14ac:dyDescent="0.2">
      <c r="A1754" t="s">
        <v>240</v>
      </c>
      <c r="B1754" t="s">
        <v>384</v>
      </c>
      <c r="C1754">
        <f t="shared" si="225"/>
        <v>32</v>
      </c>
      <c r="D1754">
        <f t="shared" si="226"/>
        <v>423</v>
      </c>
      <c r="E1754">
        <f t="shared" si="227"/>
        <v>3</v>
      </c>
    </row>
    <row r="1755" spans="1:5" x14ac:dyDescent="0.2">
      <c r="A1755" t="s">
        <v>370</v>
      </c>
      <c r="B1755" t="s">
        <v>2685</v>
      </c>
      <c r="C1755">
        <f t="shared" si="225"/>
        <v>33</v>
      </c>
      <c r="D1755">
        <f t="shared" si="226"/>
        <v>424</v>
      </c>
      <c r="E1755">
        <f t="shared" si="227"/>
        <v>1</v>
      </c>
    </row>
    <row r="1756" spans="1:5" x14ac:dyDescent="0.2">
      <c r="A1756" t="s">
        <v>370</v>
      </c>
      <c r="B1756" t="s">
        <v>2685</v>
      </c>
      <c r="C1756">
        <f t="shared" si="225"/>
        <v>33</v>
      </c>
      <c r="D1756">
        <f t="shared" si="226"/>
        <v>424</v>
      </c>
      <c r="E1756">
        <f t="shared" si="227"/>
        <v>1</v>
      </c>
    </row>
    <row r="1757" spans="1:5" x14ac:dyDescent="0.2">
      <c r="A1757" t="s">
        <v>370</v>
      </c>
      <c r="B1757" t="s">
        <v>2685</v>
      </c>
      <c r="C1757">
        <f t="shared" si="225"/>
        <v>33</v>
      </c>
      <c r="D1757">
        <f t="shared" si="226"/>
        <v>424</v>
      </c>
      <c r="E1757">
        <f t="shared" si="227"/>
        <v>1</v>
      </c>
    </row>
    <row r="1758" spans="1:5" x14ac:dyDescent="0.2">
      <c r="A1758" t="s">
        <v>370</v>
      </c>
      <c r="B1758" t="s">
        <v>2689</v>
      </c>
      <c r="C1758">
        <f t="shared" si="225"/>
        <v>33</v>
      </c>
      <c r="D1758">
        <f t="shared" si="226"/>
        <v>425</v>
      </c>
      <c r="E1758">
        <f t="shared" si="227"/>
        <v>2</v>
      </c>
    </row>
    <row r="1759" spans="1:5" x14ac:dyDescent="0.2">
      <c r="A1759" t="s">
        <v>370</v>
      </c>
      <c r="B1759" t="s">
        <v>2689</v>
      </c>
      <c r="C1759">
        <f t="shared" si="225"/>
        <v>33</v>
      </c>
      <c r="D1759">
        <f t="shared" si="226"/>
        <v>425</v>
      </c>
      <c r="E1759">
        <f t="shared" si="227"/>
        <v>2</v>
      </c>
    </row>
    <row r="1760" spans="1:5" x14ac:dyDescent="0.2">
      <c r="A1760" t="s">
        <v>370</v>
      </c>
      <c r="B1760" t="s">
        <v>2689</v>
      </c>
      <c r="C1760">
        <f t="shared" si="225"/>
        <v>33</v>
      </c>
      <c r="D1760">
        <f t="shared" si="226"/>
        <v>425</v>
      </c>
      <c r="E1760">
        <f t="shared" si="227"/>
        <v>2</v>
      </c>
    </row>
    <row r="1761" spans="1:5" x14ac:dyDescent="0.2">
      <c r="A1761" t="s">
        <v>370</v>
      </c>
      <c r="B1761" t="s">
        <v>2689</v>
      </c>
      <c r="C1761">
        <f t="shared" si="225"/>
        <v>33</v>
      </c>
      <c r="D1761">
        <f t="shared" si="226"/>
        <v>425</v>
      </c>
      <c r="E1761">
        <f t="shared" si="227"/>
        <v>2</v>
      </c>
    </row>
    <row r="1762" spans="1:5" x14ac:dyDescent="0.2">
      <c r="A1762" t="s">
        <v>370</v>
      </c>
      <c r="B1762" t="s">
        <v>2689</v>
      </c>
      <c r="C1762">
        <f t="shared" si="225"/>
        <v>33</v>
      </c>
      <c r="D1762">
        <f t="shared" si="226"/>
        <v>425</v>
      </c>
      <c r="E1762">
        <f t="shared" si="227"/>
        <v>2</v>
      </c>
    </row>
    <row r="1763" spans="1:5" x14ac:dyDescent="0.2">
      <c r="A1763" t="s">
        <v>370</v>
      </c>
      <c r="B1763" t="s">
        <v>2689</v>
      </c>
      <c r="C1763">
        <f t="shared" si="225"/>
        <v>33</v>
      </c>
      <c r="D1763">
        <f t="shared" si="226"/>
        <v>425</v>
      </c>
      <c r="E1763">
        <f t="shared" si="227"/>
        <v>2</v>
      </c>
    </row>
    <row r="1764" spans="1:5" x14ac:dyDescent="0.2">
      <c r="A1764" t="s">
        <v>370</v>
      </c>
      <c r="B1764" t="s">
        <v>2689</v>
      </c>
      <c r="C1764">
        <f t="shared" si="225"/>
        <v>33</v>
      </c>
      <c r="D1764">
        <f t="shared" si="226"/>
        <v>425</v>
      </c>
      <c r="E1764">
        <f t="shared" si="227"/>
        <v>2</v>
      </c>
    </row>
    <row r="1765" spans="1:5" x14ac:dyDescent="0.2">
      <c r="A1765" t="s">
        <v>370</v>
      </c>
      <c r="B1765" t="s">
        <v>2689</v>
      </c>
      <c r="C1765">
        <f t="shared" si="225"/>
        <v>33</v>
      </c>
      <c r="D1765">
        <f t="shared" si="226"/>
        <v>425</v>
      </c>
      <c r="E1765">
        <f t="shared" si="227"/>
        <v>2</v>
      </c>
    </row>
    <row r="1766" spans="1:5" x14ac:dyDescent="0.2">
      <c r="A1766" t="s">
        <v>370</v>
      </c>
      <c r="B1766" t="s">
        <v>2689</v>
      </c>
      <c r="C1766">
        <f t="shared" si="225"/>
        <v>33</v>
      </c>
      <c r="D1766">
        <f t="shared" si="226"/>
        <v>425</v>
      </c>
      <c r="E1766">
        <f t="shared" si="227"/>
        <v>2</v>
      </c>
    </row>
    <row r="1767" spans="1:5" x14ac:dyDescent="0.2">
      <c r="A1767" t="s">
        <v>370</v>
      </c>
      <c r="B1767" t="s">
        <v>535</v>
      </c>
      <c r="C1767">
        <f t="shared" si="225"/>
        <v>33</v>
      </c>
      <c r="D1767">
        <f t="shared" si="226"/>
        <v>426</v>
      </c>
      <c r="E1767">
        <f t="shared" si="227"/>
        <v>3</v>
      </c>
    </row>
    <row r="1768" spans="1:5" x14ac:dyDescent="0.2">
      <c r="A1768" t="s">
        <v>370</v>
      </c>
      <c r="B1768" t="s">
        <v>535</v>
      </c>
      <c r="C1768">
        <f t="shared" si="225"/>
        <v>33</v>
      </c>
      <c r="D1768">
        <f t="shared" si="226"/>
        <v>426</v>
      </c>
      <c r="E1768">
        <f t="shared" si="227"/>
        <v>3</v>
      </c>
    </row>
    <row r="1769" spans="1:5" x14ac:dyDescent="0.2">
      <c r="A1769" t="s">
        <v>370</v>
      </c>
      <c r="B1769" t="s">
        <v>535</v>
      </c>
      <c r="C1769">
        <f t="shared" si="225"/>
        <v>33</v>
      </c>
      <c r="D1769">
        <f t="shared" si="226"/>
        <v>426</v>
      </c>
      <c r="E1769">
        <f t="shared" si="227"/>
        <v>3</v>
      </c>
    </row>
    <row r="1770" spans="1:5" x14ac:dyDescent="0.2">
      <c r="A1770" t="s">
        <v>370</v>
      </c>
      <c r="B1770" t="s">
        <v>535</v>
      </c>
      <c r="C1770">
        <f t="shared" si="225"/>
        <v>33</v>
      </c>
      <c r="D1770">
        <f t="shared" si="226"/>
        <v>426</v>
      </c>
      <c r="E1770">
        <f t="shared" si="227"/>
        <v>3</v>
      </c>
    </row>
    <row r="1771" spans="1:5" x14ac:dyDescent="0.2">
      <c r="A1771" t="s">
        <v>370</v>
      </c>
      <c r="B1771" t="s">
        <v>535</v>
      </c>
      <c r="C1771">
        <f t="shared" si="225"/>
        <v>33</v>
      </c>
      <c r="D1771">
        <f t="shared" si="226"/>
        <v>426</v>
      </c>
      <c r="E1771">
        <f t="shared" si="227"/>
        <v>3</v>
      </c>
    </row>
    <row r="1772" spans="1:5" x14ac:dyDescent="0.2">
      <c r="A1772" t="s">
        <v>370</v>
      </c>
      <c r="B1772" t="s">
        <v>535</v>
      </c>
      <c r="C1772">
        <f t="shared" si="225"/>
        <v>33</v>
      </c>
      <c r="D1772">
        <f t="shared" si="226"/>
        <v>426</v>
      </c>
      <c r="E1772">
        <f t="shared" si="227"/>
        <v>3</v>
      </c>
    </row>
    <row r="1773" spans="1:5" x14ac:dyDescent="0.2">
      <c r="A1773" t="s">
        <v>370</v>
      </c>
      <c r="B1773" t="s">
        <v>535</v>
      </c>
      <c r="C1773">
        <f t="shared" si="225"/>
        <v>33</v>
      </c>
      <c r="D1773">
        <f t="shared" si="226"/>
        <v>426</v>
      </c>
      <c r="E1773">
        <f t="shared" si="227"/>
        <v>3</v>
      </c>
    </row>
    <row r="1774" spans="1:5" x14ac:dyDescent="0.2">
      <c r="A1774" t="s">
        <v>370</v>
      </c>
      <c r="B1774" t="s">
        <v>535</v>
      </c>
      <c r="C1774">
        <f t="shared" si="225"/>
        <v>33</v>
      </c>
      <c r="D1774">
        <f t="shared" si="226"/>
        <v>426</v>
      </c>
      <c r="E1774">
        <f t="shared" si="227"/>
        <v>3</v>
      </c>
    </row>
    <row r="1775" spans="1:5" x14ac:dyDescent="0.2">
      <c r="A1775" t="s">
        <v>370</v>
      </c>
      <c r="B1775" t="s">
        <v>535</v>
      </c>
      <c r="C1775">
        <f t="shared" si="225"/>
        <v>33</v>
      </c>
      <c r="D1775">
        <f t="shared" si="226"/>
        <v>426</v>
      </c>
      <c r="E1775">
        <f t="shared" si="227"/>
        <v>3</v>
      </c>
    </row>
    <row r="1776" spans="1:5" x14ac:dyDescent="0.2">
      <c r="A1776" t="s">
        <v>370</v>
      </c>
      <c r="B1776" t="s">
        <v>535</v>
      </c>
      <c r="C1776">
        <f t="shared" si="225"/>
        <v>33</v>
      </c>
      <c r="D1776">
        <f t="shared" si="226"/>
        <v>426</v>
      </c>
      <c r="E1776">
        <f t="shared" si="227"/>
        <v>3</v>
      </c>
    </row>
    <row r="1777" spans="1:5" x14ac:dyDescent="0.2">
      <c r="A1777" t="s">
        <v>370</v>
      </c>
      <c r="B1777" t="s">
        <v>535</v>
      </c>
      <c r="C1777">
        <f t="shared" si="225"/>
        <v>33</v>
      </c>
      <c r="D1777">
        <f t="shared" si="226"/>
        <v>426</v>
      </c>
      <c r="E1777">
        <f t="shared" si="227"/>
        <v>3</v>
      </c>
    </row>
    <row r="1778" spans="1:5" x14ac:dyDescent="0.2">
      <c r="A1778" t="s">
        <v>370</v>
      </c>
      <c r="B1778" t="s">
        <v>535</v>
      </c>
      <c r="C1778">
        <f t="shared" si="225"/>
        <v>33</v>
      </c>
      <c r="D1778">
        <f t="shared" si="226"/>
        <v>426</v>
      </c>
      <c r="E1778">
        <f t="shared" si="227"/>
        <v>3</v>
      </c>
    </row>
    <row r="1779" spans="1:5" x14ac:dyDescent="0.2">
      <c r="A1779" t="s">
        <v>370</v>
      </c>
      <c r="B1779" t="s">
        <v>535</v>
      </c>
      <c r="C1779">
        <f t="shared" si="225"/>
        <v>33</v>
      </c>
      <c r="D1779">
        <f t="shared" si="226"/>
        <v>426</v>
      </c>
      <c r="E1779">
        <f t="shared" si="227"/>
        <v>3</v>
      </c>
    </row>
    <row r="1780" spans="1:5" x14ac:dyDescent="0.2">
      <c r="A1780" t="s">
        <v>370</v>
      </c>
      <c r="B1780" t="s">
        <v>535</v>
      </c>
      <c r="C1780">
        <f t="shared" si="225"/>
        <v>33</v>
      </c>
      <c r="D1780">
        <f t="shared" si="226"/>
        <v>426</v>
      </c>
      <c r="E1780">
        <f t="shared" si="227"/>
        <v>3</v>
      </c>
    </row>
    <row r="1781" spans="1:5" x14ac:dyDescent="0.2">
      <c r="A1781" t="s">
        <v>370</v>
      </c>
      <c r="B1781" t="s">
        <v>535</v>
      </c>
      <c r="C1781">
        <f t="shared" si="225"/>
        <v>33</v>
      </c>
      <c r="D1781">
        <f t="shared" si="226"/>
        <v>426</v>
      </c>
      <c r="E1781">
        <f t="shared" si="227"/>
        <v>3</v>
      </c>
    </row>
    <row r="1782" spans="1:5" x14ac:dyDescent="0.2">
      <c r="A1782" t="s">
        <v>370</v>
      </c>
      <c r="B1782" t="s">
        <v>535</v>
      </c>
      <c r="C1782">
        <f t="shared" si="225"/>
        <v>33</v>
      </c>
      <c r="D1782">
        <f t="shared" si="226"/>
        <v>426</v>
      </c>
      <c r="E1782">
        <f t="shared" si="227"/>
        <v>3</v>
      </c>
    </row>
    <row r="1783" spans="1:5" x14ac:dyDescent="0.2">
      <c r="A1783" t="s">
        <v>370</v>
      </c>
      <c r="B1783" t="s">
        <v>535</v>
      </c>
      <c r="C1783">
        <f t="shared" si="225"/>
        <v>33</v>
      </c>
      <c r="D1783">
        <f t="shared" si="226"/>
        <v>426</v>
      </c>
      <c r="E1783">
        <f t="shared" si="227"/>
        <v>3</v>
      </c>
    </row>
    <row r="1784" spans="1:5" x14ac:dyDescent="0.2">
      <c r="A1784" t="s">
        <v>370</v>
      </c>
      <c r="B1784" t="s">
        <v>535</v>
      </c>
      <c r="C1784">
        <f t="shared" si="225"/>
        <v>33</v>
      </c>
      <c r="D1784">
        <f t="shared" si="226"/>
        <v>426</v>
      </c>
      <c r="E1784">
        <f t="shared" si="227"/>
        <v>3</v>
      </c>
    </row>
    <row r="1785" spans="1:5" x14ac:dyDescent="0.2">
      <c r="A1785" t="s">
        <v>370</v>
      </c>
      <c r="B1785" t="s">
        <v>535</v>
      </c>
      <c r="C1785">
        <f t="shared" si="225"/>
        <v>33</v>
      </c>
      <c r="D1785">
        <f t="shared" si="226"/>
        <v>426</v>
      </c>
      <c r="E1785">
        <f t="shared" si="227"/>
        <v>3</v>
      </c>
    </row>
    <row r="1786" spans="1:5" x14ac:dyDescent="0.2">
      <c r="A1786" t="s">
        <v>370</v>
      </c>
      <c r="B1786" t="s">
        <v>535</v>
      </c>
      <c r="C1786">
        <f t="shared" si="225"/>
        <v>33</v>
      </c>
      <c r="D1786">
        <f t="shared" si="226"/>
        <v>426</v>
      </c>
      <c r="E1786">
        <f t="shared" si="227"/>
        <v>3</v>
      </c>
    </row>
    <row r="1787" spans="1:5" x14ac:dyDescent="0.2">
      <c r="A1787" t="s">
        <v>370</v>
      </c>
      <c r="B1787" t="s">
        <v>2697</v>
      </c>
      <c r="C1787">
        <f t="shared" si="225"/>
        <v>33</v>
      </c>
      <c r="D1787">
        <f t="shared" si="226"/>
        <v>427</v>
      </c>
      <c r="E1787">
        <f t="shared" si="227"/>
        <v>4</v>
      </c>
    </row>
    <row r="1788" spans="1:5" x14ac:dyDescent="0.2">
      <c r="A1788" t="s">
        <v>370</v>
      </c>
      <c r="B1788" t="s">
        <v>2697</v>
      </c>
      <c r="C1788">
        <f t="shared" si="225"/>
        <v>33</v>
      </c>
      <c r="D1788">
        <f t="shared" si="226"/>
        <v>427</v>
      </c>
      <c r="E1788">
        <f t="shared" si="227"/>
        <v>4</v>
      </c>
    </row>
    <row r="1789" spans="1:5" x14ac:dyDescent="0.2">
      <c r="A1789" t="s">
        <v>370</v>
      </c>
      <c r="B1789" t="s">
        <v>2697</v>
      </c>
      <c r="C1789">
        <f t="shared" si="225"/>
        <v>33</v>
      </c>
      <c r="D1789">
        <f t="shared" si="226"/>
        <v>427</v>
      </c>
      <c r="E1789">
        <f t="shared" si="227"/>
        <v>4</v>
      </c>
    </row>
    <row r="1790" spans="1:5" x14ac:dyDescent="0.2">
      <c r="A1790" t="s">
        <v>370</v>
      </c>
      <c r="B1790" t="s">
        <v>2697</v>
      </c>
      <c r="C1790">
        <f t="shared" si="225"/>
        <v>33</v>
      </c>
      <c r="D1790">
        <f t="shared" si="226"/>
        <v>427</v>
      </c>
      <c r="E1790">
        <f t="shared" si="227"/>
        <v>4</v>
      </c>
    </row>
    <row r="1791" spans="1:5" x14ac:dyDescent="0.2">
      <c r="A1791" t="s">
        <v>370</v>
      </c>
      <c r="B1791" t="s">
        <v>2697</v>
      </c>
      <c r="C1791">
        <f t="shared" si="225"/>
        <v>33</v>
      </c>
      <c r="D1791">
        <f t="shared" si="226"/>
        <v>427</v>
      </c>
      <c r="E1791">
        <f t="shared" si="227"/>
        <v>4</v>
      </c>
    </row>
    <row r="1792" spans="1:5" x14ac:dyDescent="0.2">
      <c r="A1792" t="s">
        <v>370</v>
      </c>
      <c r="B1792" t="s">
        <v>2701</v>
      </c>
      <c r="C1792">
        <f t="shared" si="225"/>
        <v>33</v>
      </c>
      <c r="D1792">
        <f t="shared" si="226"/>
        <v>428</v>
      </c>
      <c r="E1792">
        <f t="shared" si="227"/>
        <v>5</v>
      </c>
    </row>
    <row r="1793" spans="1:5" x14ac:dyDescent="0.2">
      <c r="A1793" t="s">
        <v>370</v>
      </c>
      <c r="B1793" t="s">
        <v>2701</v>
      </c>
      <c r="C1793">
        <f t="shared" si="225"/>
        <v>33</v>
      </c>
      <c r="D1793">
        <f t="shared" si="226"/>
        <v>428</v>
      </c>
      <c r="E1793">
        <f t="shared" si="227"/>
        <v>5</v>
      </c>
    </row>
    <row r="1794" spans="1:5" x14ac:dyDescent="0.2">
      <c r="A1794" t="s">
        <v>370</v>
      </c>
      <c r="B1794" t="s">
        <v>2701</v>
      </c>
      <c r="C1794">
        <f t="shared" si="225"/>
        <v>33</v>
      </c>
      <c r="D1794">
        <f t="shared" si="226"/>
        <v>428</v>
      </c>
      <c r="E1794">
        <f t="shared" si="227"/>
        <v>5</v>
      </c>
    </row>
    <row r="1795" spans="1:5" x14ac:dyDescent="0.2">
      <c r="A1795" t="s">
        <v>370</v>
      </c>
      <c r="B1795" t="s">
        <v>2701</v>
      </c>
      <c r="C1795">
        <f t="shared" si="225"/>
        <v>33</v>
      </c>
      <c r="D1795">
        <f t="shared" si="226"/>
        <v>428</v>
      </c>
      <c r="E1795">
        <f t="shared" si="227"/>
        <v>5</v>
      </c>
    </row>
    <row r="1796" spans="1:5" x14ac:dyDescent="0.2">
      <c r="A1796" t="s">
        <v>370</v>
      </c>
      <c r="B1796" t="s">
        <v>2701</v>
      </c>
      <c r="C1796">
        <f t="shared" si="225"/>
        <v>33</v>
      </c>
      <c r="D1796">
        <f t="shared" si="226"/>
        <v>428</v>
      </c>
      <c r="E1796">
        <f t="shared" si="227"/>
        <v>5</v>
      </c>
    </row>
    <row r="1797" spans="1:5" x14ac:dyDescent="0.2">
      <c r="A1797" t="s">
        <v>370</v>
      </c>
      <c r="B1797" t="s">
        <v>2701</v>
      </c>
      <c r="C1797">
        <f t="shared" ref="C1797:C1860" si="228">IF(A1797=A1796,C1796,C1796+1)</f>
        <v>33</v>
      </c>
      <c r="D1797">
        <f t="shared" ref="D1797:D1860" si="229">IF(B1797=B1796,D1796,D1796+1)</f>
        <v>428</v>
      </c>
      <c r="E1797">
        <f t="shared" ref="E1797:E1860" si="230">IF(A1797=A1796,IF(B1797=B1796,E1796,E1796+1),1)</f>
        <v>5</v>
      </c>
    </row>
    <row r="1798" spans="1:5" x14ac:dyDescent="0.2">
      <c r="A1798" t="s">
        <v>370</v>
      </c>
      <c r="B1798" t="s">
        <v>2705</v>
      </c>
      <c r="C1798">
        <f t="shared" si="228"/>
        <v>33</v>
      </c>
      <c r="D1798">
        <f t="shared" si="229"/>
        <v>429</v>
      </c>
      <c r="E1798">
        <f t="shared" si="230"/>
        <v>6</v>
      </c>
    </row>
    <row r="1799" spans="1:5" x14ac:dyDescent="0.2">
      <c r="A1799" t="s">
        <v>370</v>
      </c>
      <c r="B1799" t="s">
        <v>2705</v>
      </c>
      <c r="C1799">
        <f t="shared" si="228"/>
        <v>33</v>
      </c>
      <c r="D1799">
        <f t="shared" si="229"/>
        <v>429</v>
      </c>
      <c r="E1799">
        <f t="shared" si="230"/>
        <v>6</v>
      </c>
    </row>
    <row r="1800" spans="1:5" x14ac:dyDescent="0.2">
      <c r="A1800" t="s">
        <v>370</v>
      </c>
      <c r="B1800" t="s">
        <v>2705</v>
      </c>
      <c r="C1800">
        <f t="shared" si="228"/>
        <v>33</v>
      </c>
      <c r="D1800">
        <f t="shared" si="229"/>
        <v>429</v>
      </c>
      <c r="E1800">
        <f t="shared" si="230"/>
        <v>6</v>
      </c>
    </row>
    <row r="1801" spans="1:5" x14ac:dyDescent="0.2">
      <c r="A1801" t="s">
        <v>370</v>
      </c>
      <c r="B1801" t="s">
        <v>2705</v>
      </c>
      <c r="C1801">
        <f t="shared" si="228"/>
        <v>33</v>
      </c>
      <c r="D1801">
        <f t="shared" si="229"/>
        <v>429</v>
      </c>
      <c r="E1801">
        <f t="shared" si="230"/>
        <v>6</v>
      </c>
    </row>
    <row r="1802" spans="1:5" x14ac:dyDescent="0.2">
      <c r="A1802" t="s">
        <v>370</v>
      </c>
      <c r="B1802" t="s">
        <v>2705</v>
      </c>
      <c r="C1802">
        <f t="shared" si="228"/>
        <v>33</v>
      </c>
      <c r="D1802">
        <f t="shared" si="229"/>
        <v>429</v>
      </c>
      <c r="E1802">
        <f t="shared" si="230"/>
        <v>6</v>
      </c>
    </row>
    <row r="1803" spans="1:5" x14ac:dyDescent="0.2">
      <c r="A1803" t="s">
        <v>370</v>
      </c>
      <c r="B1803" t="s">
        <v>2711</v>
      </c>
      <c r="C1803">
        <f t="shared" si="228"/>
        <v>33</v>
      </c>
      <c r="D1803">
        <f t="shared" si="229"/>
        <v>430</v>
      </c>
      <c r="E1803">
        <f t="shared" si="230"/>
        <v>7</v>
      </c>
    </row>
    <row r="1804" spans="1:5" x14ac:dyDescent="0.2">
      <c r="A1804" t="s">
        <v>370</v>
      </c>
      <c r="B1804" t="s">
        <v>2711</v>
      </c>
      <c r="C1804">
        <f t="shared" si="228"/>
        <v>33</v>
      </c>
      <c r="D1804">
        <f t="shared" si="229"/>
        <v>430</v>
      </c>
      <c r="E1804">
        <f t="shared" si="230"/>
        <v>7</v>
      </c>
    </row>
    <row r="1805" spans="1:5" x14ac:dyDescent="0.2">
      <c r="A1805" t="s">
        <v>370</v>
      </c>
      <c r="B1805" t="s">
        <v>2711</v>
      </c>
      <c r="C1805">
        <f t="shared" si="228"/>
        <v>33</v>
      </c>
      <c r="D1805">
        <f t="shared" si="229"/>
        <v>430</v>
      </c>
      <c r="E1805">
        <f t="shared" si="230"/>
        <v>7</v>
      </c>
    </row>
    <row r="1806" spans="1:5" x14ac:dyDescent="0.2">
      <c r="A1806" t="s">
        <v>370</v>
      </c>
      <c r="B1806" t="s">
        <v>2711</v>
      </c>
      <c r="C1806">
        <f t="shared" si="228"/>
        <v>33</v>
      </c>
      <c r="D1806">
        <f t="shared" si="229"/>
        <v>430</v>
      </c>
      <c r="E1806">
        <f t="shared" si="230"/>
        <v>7</v>
      </c>
    </row>
    <row r="1807" spans="1:5" x14ac:dyDescent="0.2">
      <c r="A1807" t="s">
        <v>370</v>
      </c>
      <c r="B1807" t="s">
        <v>1884</v>
      </c>
      <c r="C1807">
        <f t="shared" si="228"/>
        <v>33</v>
      </c>
      <c r="D1807">
        <f t="shared" si="229"/>
        <v>431</v>
      </c>
      <c r="E1807">
        <f t="shared" si="230"/>
        <v>8</v>
      </c>
    </row>
    <row r="1808" spans="1:5" x14ac:dyDescent="0.2">
      <c r="A1808" t="s">
        <v>370</v>
      </c>
      <c r="B1808" t="s">
        <v>1884</v>
      </c>
      <c r="C1808">
        <f t="shared" si="228"/>
        <v>33</v>
      </c>
      <c r="D1808">
        <f t="shared" si="229"/>
        <v>431</v>
      </c>
      <c r="E1808">
        <f t="shared" si="230"/>
        <v>8</v>
      </c>
    </row>
    <row r="1809" spans="1:5" x14ac:dyDescent="0.2">
      <c r="A1809" t="s">
        <v>370</v>
      </c>
      <c r="B1809" t="s">
        <v>1884</v>
      </c>
      <c r="C1809">
        <f t="shared" si="228"/>
        <v>33</v>
      </c>
      <c r="D1809">
        <f t="shared" si="229"/>
        <v>431</v>
      </c>
      <c r="E1809">
        <f t="shared" si="230"/>
        <v>8</v>
      </c>
    </row>
    <row r="1810" spans="1:5" x14ac:dyDescent="0.2">
      <c r="A1810" t="s">
        <v>370</v>
      </c>
      <c r="B1810" t="s">
        <v>1884</v>
      </c>
      <c r="C1810">
        <f t="shared" si="228"/>
        <v>33</v>
      </c>
      <c r="D1810">
        <f t="shared" si="229"/>
        <v>431</v>
      </c>
      <c r="E1810">
        <f t="shared" si="230"/>
        <v>8</v>
      </c>
    </row>
    <row r="1811" spans="1:5" x14ac:dyDescent="0.2">
      <c r="A1811" t="s">
        <v>370</v>
      </c>
      <c r="B1811" t="s">
        <v>1884</v>
      </c>
      <c r="C1811">
        <f t="shared" si="228"/>
        <v>33</v>
      </c>
      <c r="D1811">
        <f t="shared" si="229"/>
        <v>431</v>
      </c>
      <c r="E1811">
        <f t="shared" si="230"/>
        <v>8</v>
      </c>
    </row>
    <row r="1812" spans="1:5" x14ac:dyDescent="0.2">
      <c r="A1812" t="s">
        <v>370</v>
      </c>
      <c r="B1812" t="s">
        <v>1884</v>
      </c>
      <c r="C1812">
        <f t="shared" si="228"/>
        <v>33</v>
      </c>
      <c r="D1812">
        <f t="shared" si="229"/>
        <v>431</v>
      </c>
      <c r="E1812">
        <f t="shared" si="230"/>
        <v>8</v>
      </c>
    </row>
    <row r="1813" spans="1:5" x14ac:dyDescent="0.2">
      <c r="A1813" t="s">
        <v>370</v>
      </c>
      <c r="B1813" t="s">
        <v>1884</v>
      </c>
      <c r="C1813">
        <f t="shared" si="228"/>
        <v>33</v>
      </c>
      <c r="D1813">
        <f t="shared" si="229"/>
        <v>431</v>
      </c>
      <c r="E1813">
        <f t="shared" si="230"/>
        <v>8</v>
      </c>
    </row>
    <row r="1814" spans="1:5" x14ac:dyDescent="0.2">
      <c r="A1814" t="s">
        <v>370</v>
      </c>
      <c r="B1814" t="s">
        <v>1884</v>
      </c>
      <c r="C1814">
        <f t="shared" si="228"/>
        <v>33</v>
      </c>
      <c r="D1814">
        <f t="shared" si="229"/>
        <v>431</v>
      </c>
      <c r="E1814">
        <f t="shared" si="230"/>
        <v>8</v>
      </c>
    </row>
    <row r="1815" spans="1:5" x14ac:dyDescent="0.2">
      <c r="A1815" t="s">
        <v>370</v>
      </c>
      <c r="B1815" t="s">
        <v>1884</v>
      </c>
      <c r="C1815">
        <f t="shared" si="228"/>
        <v>33</v>
      </c>
      <c r="D1815">
        <f t="shared" si="229"/>
        <v>431</v>
      </c>
      <c r="E1815">
        <f t="shared" si="230"/>
        <v>8</v>
      </c>
    </row>
    <row r="1816" spans="1:5" x14ac:dyDescent="0.2">
      <c r="A1816" t="s">
        <v>370</v>
      </c>
      <c r="B1816" t="s">
        <v>1884</v>
      </c>
      <c r="C1816">
        <f t="shared" si="228"/>
        <v>33</v>
      </c>
      <c r="D1816">
        <f t="shared" si="229"/>
        <v>431</v>
      </c>
      <c r="E1816">
        <f t="shared" si="230"/>
        <v>8</v>
      </c>
    </row>
    <row r="1817" spans="1:5" x14ac:dyDescent="0.2">
      <c r="A1817" t="s">
        <v>370</v>
      </c>
      <c r="B1817" t="s">
        <v>1884</v>
      </c>
      <c r="C1817">
        <f t="shared" si="228"/>
        <v>33</v>
      </c>
      <c r="D1817">
        <f t="shared" si="229"/>
        <v>431</v>
      </c>
      <c r="E1817">
        <f t="shared" si="230"/>
        <v>8</v>
      </c>
    </row>
    <row r="1818" spans="1:5" x14ac:dyDescent="0.2">
      <c r="A1818" t="s">
        <v>370</v>
      </c>
      <c r="B1818" t="s">
        <v>1884</v>
      </c>
      <c r="C1818">
        <f t="shared" si="228"/>
        <v>33</v>
      </c>
      <c r="D1818">
        <f t="shared" si="229"/>
        <v>431</v>
      </c>
      <c r="E1818">
        <f t="shared" si="230"/>
        <v>8</v>
      </c>
    </row>
    <row r="1819" spans="1:5" x14ac:dyDescent="0.2">
      <c r="A1819" t="s">
        <v>370</v>
      </c>
      <c r="B1819" t="s">
        <v>1884</v>
      </c>
      <c r="C1819">
        <f t="shared" si="228"/>
        <v>33</v>
      </c>
      <c r="D1819">
        <f t="shared" si="229"/>
        <v>431</v>
      </c>
      <c r="E1819">
        <f t="shared" si="230"/>
        <v>8</v>
      </c>
    </row>
    <row r="1820" spans="1:5" x14ac:dyDescent="0.2">
      <c r="A1820" t="s">
        <v>370</v>
      </c>
      <c r="B1820" t="s">
        <v>1887</v>
      </c>
      <c r="C1820">
        <f t="shared" si="228"/>
        <v>33</v>
      </c>
      <c r="D1820">
        <f t="shared" si="229"/>
        <v>432</v>
      </c>
      <c r="E1820">
        <f t="shared" si="230"/>
        <v>9</v>
      </c>
    </row>
    <row r="1821" spans="1:5" x14ac:dyDescent="0.2">
      <c r="A1821" t="s">
        <v>370</v>
      </c>
      <c r="B1821" t="s">
        <v>1887</v>
      </c>
      <c r="C1821">
        <f t="shared" si="228"/>
        <v>33</v>
      </c>
      <c r="D1821">
        <f t="shared" si="229"/>
        <v>432</v>
      </c>
      <c r="E1821">
        <f t="shared" si="230"/>
        <v>9</v>
      </c>
    </row>
    <row r="1822" spans="1:5" x14ac:dyDescent="0.2">
      <c r="A1822" t="s">
        <v>370</v>
      </c>
      <c r="B1822" t="s">
        <v>1887</v>
      </c>
      <c r="C1822">
        <f t="shared" si="228"/>
        <v>33</v>
      </c>
      <c r="D1822">
        <f t="shared" si="229"/>
        <v>432</v>
      </c>
      <c r="E1822">
        <f t="shared" si="230"/>
        <v>9</v>
      </c>
    </row>
    <row r="1823" spans="1:5" x14ac:dyDescent="0.2">
      <c r="A1823" t="s">
        <v>370</v>
      </c>
      <c r="B1823" t="s">
        <v>1887</v>
      </c>
      <c r="C1823">
        <f t="shared" si="228"/>
        <v>33</v>
      </c>
      <c r="D1823">
        <f t="shared" si="229"/>
        <v>432</v>
      </c>
      <c r="E1823">
        <f t="shared" si="230"/>
        <v>9</v>
      </c>
    </row>
    <row r="1824" spans="1:5" x14ac:dyDescent="0.2">
      <c r="A1824" t="s">
        <v>370</v>
      </c>
      <c r="B1824" t="s">
        <v>1887</v>
      </c>
      <c r="C1824">
        <f t="shared" si="228"/>
        <v>33</v>
      </c>
      <c r="D1824">
        <f t="shared" si="229"/>
        <v>432</v>
      </c>
      <c r="E1824">
        <f t="shared" si="230"/>
        <v>9</v>
      </c>
    </row>
    <row r="1825" spans="1:5" x14ac:dyDescent="0.2">
      <c r="A1825" t="s">
        <v>370</v>
      </c>
      <c r="B1825" t="s">
        <v>1887</v>
      </c>
      <c r="C1825">
        <f t="shared" si="228"/>
        <v>33</v>
      </c>
      <c r="D1825">
        <f t="shared" si="229"/>
        <v>432</v>
      </c>
      <c r="E1825">
        <f t="shared" si="230"/>
        <v>9</v>
      </c>
    </row>
    <row r="1826" spans="1:5" x14ac:dyDescent="0.2">
      <c r="A1826" t="s">
        <v>370</v>
      </c>
      <c r="B1826" t="s">
        <v>1887</v>
      </c>
      <c r="C1826">
        <f t="shared" si="228"/>
        <v>33</v>
      </c>
      <c r="D1826">
        <f t="shared" si="229"/>
        <v>432</v>
      </c>
      <c r="E1826">
        <f t="shared" si="230"/>
        <v>9</v>
      </c>
    </row>
    <row r="1827" spans="1:5" x14ac:dyDescent="0.2">
      <c r="A1827" t="s">
        <v>370</v>
      </c>
      <c r="B1827" t="s">
        <v>1887</v>
      </c>
      <c r="C1827">
        <f t="shared" si="228"/>
        <v>33</v>
      </c>
      <c r="D1827">
        <f t="shared" si="229"/>
        <v>432</v>
      </c>
      <c r="E1827">
        <f t="shared" si="230"/>
        <v>9</v>
      </c>
    </row>
    <row r="1828" spans="1:5" x14ac:dyDescent="0.2">
      <c r="A1828" t="s">
        <v>370</v>
      </c>
      <c r="B1828" t="s">
        <v>1887</v>
      </c>
      <c r="C1828">
        <f t="shared" si="228"/>
        <v>33</v>
      </c>
      <c r="D1828">
        <f t="shared" si="229"/>
        <v>432</v>
      </c>
      <c r="E1828">
        <f t="shared" si="230"/>
        <v>9</v>
      </c>
    </row>
    <row r="1829" spans="1:5" x14ac:dyDescent="0.2">
      <c r="A1829" t="s">
        <v>370</v>
      </c>
      <c r="B1829" t="s">
        <v>1887</v>
      </c>
      <c r="C1829">
        <f t="shared" si="228"/>
        <v>33</v>
      </c>
      <c r="D1829">
        <f t="shared" si="229"/>
        <v>432</v>
      </c>
      <c r="E1829">
        <f t="shared" si="230"/>
        <v>9</v>
      </c>
    </row>
    <row r="1830" spans="1:5" x14ac:dyDescent="0.2">
      <c r="A1830" t="s">
        <v>370</v>
      </c>
      <c r="B1830" t="s">
        <v>1887</v>
      </c>
      <c r="C1830">
        <f t="shared" si="228"/>
        <v>33</v>
      </c>
      <c r="D1830">
        <f t="shared" si="229"/>
        <v>432</v>
      </c>
      <c r="E1830">
        <f t="shared" si="230"/>
        <v>9</v>
      </c>
    </row>
    <row r="1831" spans="1:5" x14ac:dyDescent="0.2">
      <c r="A1831" t="s">
        <v>370</v>
      </c>
      <c r="B1831" t="s">
        <v>1887</v>
      </c>
      <c r="C1831">
        <f t="shared" si="228"/>
        <v>33</v>
      </c>
      <c r="D1831">
        <f t="shared" si="229"/>
        <v>432</v>
      </c>
      <c r="E1831">
        <f t="shared" si="230"/>
        <v>9</v>
      </c>
    </row>
    <row r="1832" spans="1:5" x14ac:dyDescent="0.2">
      <c r="A1832" t="s">
        <v>370</v>
      </c>
      <c r="B1832" t="s">
        <v>1892</v>
      </c>
      <c r="C1832">
        <f t="shared" si="228"/>
        <v>33</v>
      </c>
      <c r="D1832">
        <f t="shared" si="229"/>
        <v>433</v>
      </c>
      <c r="E1832">
        <f t="shared" si="230"/>
        <v>10</v>
      </c>
    </row>
    <row r="1833" spans="1:5" x14ac:dyDescent="0.2">
      <c r="A1833" t="s">
        <v>370</v>
      </c>
      <c r="B1833" t="s">
        <v>1892</v>
      </c>
      <c r="C1833">
        <f t="shared" si="228"/>
        <v>33</v>
      </c>
      <c r="D1833">
        <f t="shared" si="229"/>
        <v>433</v>
      </c>
      <c r="E1833">
        <f t="shared" si="230"/>
        <v>10</v>
      </c>
    </row>
    <row r="1834" spans="1:5" x14ac:dyDescent="0.2">
      <c r="A1834" t="s">
        <v>370</v>
      </c>
      <c r="B1834" t="s">
        <v>1892</v>
      </c>
      <c r="C1834">
        <f t="shared" si="228"/>
        <v>33</v>
      </c>
      <c r="D1834">
        <f t="shared" si="229"/>
        <v>433</v>
      </c>
      <c r="E1834">
        <f t="shared" si="230"/>
        <v>10</v>
      </c>
    </row>
    <row r="1835" spans="1:5" x14ac:dyDescent="0.2">
      <c r="A1835" t="s">
        <v>370</v>
      </c>
      <c r="B1835" t="s">
        <v>1892</v>
      </c>
      <c r="C1835">
        <f t="shared" si="228"/>
        <v>33</v>
      </c>
      <c r="D1835">
        <f t="shared" si="229"/>
        <v>433</v>
      </c>
      <c r="E1835">
        <f t="shared" si="230"/>
        <v>10</v>
      </c>
    </row>
    <row r="1836" spans="1:5" x14ac:dyDescent="0.2">
      <c r="A1836" t="s">
        <v>370</v>
      </c>
      <c r="B1836" t="s">
        <v>1892</v>
      </c>
      <c r="C1836">
        <f t="shared" si="228"/>
        <v>33</v>
      </c>
      <c r="D1836">
        <f t="shared" si="229"/>
        <v>433</v>
      </c>
      <c r="E1836">
        <f t="shared" si="230"/>
        <v>10</v>
      </c>
    </row>
    <row r="1837" spans="1:5" x14ac:dyDescent="0.2">
      <c r="A1837" t="s">
        <v>370</v>
      </c>
      <c r="B1837" t="s">
        <v>1892</v>
      </c>
      <c r="C1837">
        <f t="shared" si="228"/>
        <v>33</v>
      </c>
      <c r="D1837">
        <f t="shared" si="229"/>
        <v>433</v>
      </c>
      <c r="E1837">
        <f t="shared" si="230"/>
        <v>10</v>
      </c>
    </row>
    <row r="1838" spans="1:5" x14ac:dyDescent="0.2">
      <c r="A1838" t="s">
        <v>370</v>
      </c>
      <c r="B1838" t="s">
        <v>1892</v>
      </c>
      <c r="C1838">
        <f t="shared" si="228"/>
        <v>33</v>
      </c>
      <c r="D1838">
        <f t="shared" si="229"/>
        <v>433</v>
      </c>
      <c r="E1838">
        <f t="shared" si="230"/>
        <v>10</v>
      </c>
    </row>
    <row r="1839" spans="1:5" x14ac:dyDescent="0.2">
      <c r="A1839" t="s">
        <v>370</v>
      </c>
      <c r="B1839" t="s">
        <v>1892</v>
      </c>
      <c r="C1839">
        <f t="shared" si="228"/>
        <v>33</v>
      </c>
      <c r="D1839">
        <f t="shared" si="229"/>
        <v>433</v>
      </c>
      <c r="E1839">
        <f t="shared" si="230"/>
        <v>10</v>
      </c>
    </row>
    <row r="1840" spans="1:5" x14ac:dyDescent="0.2">
      <c r="A1840" t="s">
        <v>370</v>
      </c>
      <c r="B1840" t="s">
        <v>1892</v>
      </c>
      <c r="C1840">
        <f t="shared" si="228"/>
        <v>33</v>
      </c>
      <c r="D1840">
        <f t="shared" si="229"/>
        <v>433</v>
      </c>
      <c r="E1840">
        <f t="shared" si="230"/>
        <v>10</v>
      </c>
    </row>
    <row r="1841" spans="1:5" x14ac:dyDescent="0.2">
      <c r="A1841" t="s">
        <v>370</v>
      </c>
      <c r="B1841" t="s">
        <v>1892</v>
      </c>
      <c r="C1841">
        <f t="shared" si="228"/>
        <v>33</v>
      </c>
      <c r="D1841">
        <f t="shared" si="229"/>
        <v>433</v>
      </c>
      <c r="E1841">
        <f t="shared" si="230"/>
        <v>10</v>
      </c>
    </row>
    <row r="1842" spans="1:5" x14ac:dyDescent="0.2">
      <c r="A1842" t="s">
        <v>370</v>
      </c>
      <c r="B1842" t="s">
        <v>1892</v>
      </c>
      <c r="C1842">
        <f t="shared" si="228"/>
        <v>33</v>
      </c>
      <c r="D1842">
        <f t="shared" si="229"/>
        <v>433</v>
      </c>
      <c r="E1842">
        <f t="shared" si="230"/>
        <v>10</v>
      </c>
    </row>
    <row r="1843" spans="1:5" x14ac:dyDescent="0.2">
      <c r="A1843" t="s">
        <v>370</v>
      </c>
      <c r="B1843" t="s">
        <v>1892</v>
      </c>
      <c r="C1843">
        <f t="shared" si="228"/>
        <v>33</v>
      </c>
      <c r="D1843">
        <f t="shared" si="229"/>
        <v>433</v>
      </c>
      <c r="E1843">
        <f t="shared" si="230"/>
        <v>10</v>
      </c>
    </row>
    <row r="1844" spans="1:5" x14ac:dyDescent="0.2">
      <c r="A1844" t="s">
        <v>370</v>
      </c>
      <c r="B1844" t="s">
        <v>2050</v>
      </c>
      <c r="C1844">
        <f t="shared" si="228"/>
        <v>33</v>
      </c>
      <c r="D1844">
        <f t="shared" si="229"/>
        <v>434</v>
      </c>
      <c r="E1844">
        <f t="shared" si="230"/>
        <v>11</v>
      </c>
    </row>
    <row r="1845" spans="1:5" x14ac:dyDescent="0.2">
      <c r="A1845" t="s">
        <v>370</v>
      </c>
      <c r="B1845" t="s">
        <v>2050</v>
      </c>
      <c r="C1845">
        <f t="shared" si="228"/>
        <v>33</v>
      </c>
      <c r="D1845">
        <f t="shared" si="229"/>
        <v>434</v>
      </c>
      <c r="E1845">
        <f t="shared" si="230"/>
        <v>11</v>
      </c>
    </row>
    <row r="1846" spans="1:5" x14ac:dyDescent="0.2">
      <c r="A1846" t="s">
        <v>370</v>
      </c>
      <c r="B1846" t="s">
        <v>2050</v>
      </c>
      <c r="C1846">
        <f t="shared" si="228"/>
        <v>33</v>
      </c>
      <c r="D1846">
        <f t="shared" si="229"/>
        <v>434</v>
      </c>
      <c r="E1846">
        <f t="shared" si="230"/>
        <v>11</v>
      </c>
    </row>
    <row r="1847" spans="1:5" x14ac:dyDescent="0.2">
      <c r="A1847" t="s">
        <v>370</v>
      </c>
      <c r="B1847" t="s">
        <v>2050</v>
      </c>
      <c r="C1847">
        <f t="shared" si="228"/>
        <v>33</v>
      </c>
      <c r="D1847">
        <f t="shared" si="229"/>
        <v>434</v>
      </c>
      <c r="E1847">
        <f t="shared" si="230"/>
        <v>11</v>
      </c>
    </row>
    <row r="1848" spans="1:5" x14ac:dyDescent="0.2">
      <c r="A1848" t="s">
        <v>370</v>
      </c>
      <c r="B1848" t="s">
        <v>2050</v>
      </c>
      <c r="C1848">
        <f t="shared" si="228"/>
        <v>33</v>
      </c>
      <c r="D1848">
        <f t="shared" si="229"/>
        <v>434</v>
      </c>
      <c r="E1848">
        <f t="shared" si="230"/>
        <v>11</v>
      </c>
    </row>
    <row r="1849" spans="1:5" x14ac:dyDescent="0.2">
      <c r="A1849" t="s">
        <v>370</v>
      </c>
      <c r="B1849" t="s">
        <v>2050</v>
      </c>
      <c r="C1849">
        <f t="shared" si="228"/>
        <v>33</v>
      </c>
      <c r="D1849">
        <f t="shared" si="229"/>
        <v>434</v>
      </c>
      <c r="E1849">
        <f t="shared" si="230"/>
        <v>11</v>
      </c>
    </row>
    <row r="1850" spans="1:5" x14ac:dyDescent="0.2">
      <c r="A1850" t="s">
        <v>370</v>
      </c>
      <c r="B1850" t="s">
        <v>1899</v>
      </c>
      <c r="C1850">
        <f t="shared" si="228"/>
        <v>33</v>
      </c>
      <c r="D1850">
        <f t="shared" si="229"/>
        <v>435</v>
      </c>
      <c r="E1850">
        <f t="shared" si="230"/>
        <v>12</v>
      </c>
    </row>
    <row r="1851" spans="1:5" x14ac:dyDescent="0.2">
      <c r="A1851" t="s">
        <v>370</v>
      </c>
      <c r="B1851" t="s">
        <v>1899</v>
      </c>
      <c r="C1851">
        <f t="shared" si="228"/>
        <v>33</v>
      </c>
      <c r="D1851">
        <f t="shared" si="229"/>
        <v>435</v>
      </c>
      <c r="E1851">
        <f t="shared" si="230"/>
        <v>12</v>
      </c>
    </row>
    <row r="1852" spans="1:5" x14ac:dyDescent="0.2">
      <c r="A1852" t="s">
        <v>370</v>
      </c>
      <c r="B1852" t="s">
        <v>1899</v>
      </c>
      <c r="C1852">
        <f t="shared" si="228"/>
        <v>33</v>
      </c>
      <c r="D1852">
        <f t="shared" si="229"/>
        <v>435</v>
      </c>
      <c r="E1852">
        <f t="shared" si="230"/>
        <v>12</v>
      </c>
    </row>
    <row r="1853" spans="1:5" x14ac:dyDescent="0.2">
      <c r="A1853" t="s">
        <v>370</v>
      </c>
      <c r="B1853" t="s">
        <v>1899</v>
      </c>
      <c r="C1853">
        <f t="shared" si="228"/>
        <v>33</v>
      </c>
      <c r="D1853">
        <f t="shared" si="229"/>
        <v>435</v>
      </c>
      <c r="E1853">
        <f t="shared" si="230"/>
        <v>12</v>
      </c>
    </row>
    <row r="1854" spans="1:5" x14ac:dyDescent="0.2">
      <c r="A1854" t="s">
        <v>370</v>
      </c>
      <c r="B1854" t="s">
        <v>1899</v>
      </c>
      <c r="C1854">
        <f t="shared" si="228"/>
        <v>33</v>
      </c>
      <c r="D1854">
        <f t="shared" si="229"/>
        <v>435</v>
      </c>
      <c r="E1854">
        <f t="shared" si="230"/>
        <v>12</v>
      </c>
    </row>
    <row r="1855" spans="1:5" x14ac:dyDescent="0.2">
      <c r="A1855" t="s">
        <v>370</v>
      </c>
      <c r="B1855" t="s">
        <v>1899</v>
      </c>
      <c r="C1855">
        <f t="shared" si="228"/>
        <v>33</v>
      </c>
      <c r="D1855">
        <f t="shared" si="229"/>
        <v>435</v>
      </c>
      <c r="E1855">
        <f t="shared" si="230"/>
        <v>12</v>
      </c>
    </row>
    <row r="1856" spans="1:5" x14ac:dyDescent="0.2">
      <c r="A1856" t="s">
        <v>370</v>
      </c>
      <c r="B1856" t="s">
        <v>767</v>
      </c>
      <c r="C1856">
        <f t="shared" si="228"/>
        <v>33</v>
      </c>
      <c r="D1856">
        <f t="shared" si="229"/>
        <v>436</v>
      </c>
      <c r="E1856">
        <f t="shared" si="230"/>
        <v>13</v>
      </c>
    </row>
    <row r="1857" spans="1:5" x14ac:dyDescent="0.2">
      <c r="A1857" t="s">
        <v>370</v>
      </c>
      <c r="B1857" t="s">
        <v>767</v>
      </c>
      <c r="C1857">
        <f t="shared" si="228"/>
        <v>33</v>
      </c>
      <c r="D1857">
        <f t="shared" si="229"/>
        <v>436</v>
      </c>
      <c r="E1857">
        <f t="shared" si="230"/>
        <v>13</v>
      </c>
    </row>
    <row r="1858" spans="1:5" x14ac:dyDescent="0.2">
      <c r="A1858" t="s">
        <v>370</v>
      </c>
      <c r="B1858" t="s">
        <v>767</v>
      </c>
      <c r="C1858">
        <f t="shared" si="228"/>
        <v>33</v>
      </c>
      <c r="D1858">
        <f t="shared" si="229"/>
        <v>436</v>
      </c>
      <c r="E1858">
        <f t="shared" si="230"/>
        <v>13</v>
      </c>
    </row>
    <row r="1859" spans="1:5" x14ac:dyDescent="0.2">
      <c r="A1859" t="s">
        <v>370</v>
      </c>
      <c r="B1859" t="s">
        <v>1906</v>
      </c>
      <c r="C1859">
        <f t="shared" si="228"/>
        <v>33</v>
      </c>
      <c r="D1859">
        <f t="shared" si="229"/>
        <v>437</v>
      </c>
      <c r="E1859">
        <f t="shared" si="230"/>
        <v>14</v>
      </c>
    </row>
    <row r="1860" spans="1:5" x14ac:dyDescent="0.2">
      <c r="A1860" t="s">
        <v>370</v>
      </c>
      <c r="B1860" t="s">
        <v>1906</v>
      </c>
      <c r="C1860">
        <f t="shared" si="228"/>
        <v>33</v>
      </c>
      <c r="D1860">
        <f t="shared" si="229"/>
        <v>437</v>
      </c>
      <c r="E1860">
        <f t="shared" si="230"/>
        <v>14</v>
      </c>
    </row>
    <row r="1861" spans="1:5" x14ac:dyDescent="0.2">
      <c r="A1861" t="s">
        <v>370</v>
      </c>
      <c r="B1861" t="s">
        <v>1906</v>
      </c>
      <c r="C1861">
        <f t="shared" ref="C1861:C1924" si="231">IF(A1861=A1860,C1860,C1860+1)</f>
        <v>33</v>
      </c>
      <c r="D1861">
        <f t="shared" ref="D1861:D1924" si="232">IF(B1861=B1860,D1860,D1860+1)</f>
        <v>437</v>
      </c>
      <c r="E1861">
        <f t="shared" ref="E1861:E1924" si="233">IF(A1861=A1860,IF(B1861=B1860,E1860,E1860+1),1)</f>
        <v>14</v>
      </c>
    </row>
    <row r="1862" spans="1:5" x14ac:dyDescent="0.2">
      <c r="A1862" t="s">
        <v>370</v>
      </c>
      <c r="B1862" t="s">
        <v>1906</v>
      </c>
      <c r="C1862">
        <f t="shared" si="231"/>
        <v>33</v>
      </c>
      <c r="D1862">
        <f t="shared" si="232"/>
        <v>437</v>
      </c>
      <c r="E1862">
        <f t="shared" si="233"/>
        <v>14</v>
      </c>
    </row>
    <row r="1863" spans="1:5" x14ac:dyDescent="0.2">
      <c r="A1863" t="s">
        <v>750</v>
      </c>
      <c r="B1863" t="s">
        <v>852</v>
      </c>
      <c r="C1863">
        <f t="shared" si="231"/>
        <v>34</v>
      </c>
      <c r="D1863">
        <f t="shared" si="232"/>
        <v>438</v>
      </c>
      <c r="E1863">
        <f t="shared" si="233"/>
        <v>1</v>
      </c>
    </row>
    <row r="1864" spans="1:5" x14ac:dyDescent="0.2">
      <c r="A1864" t="s">
        <v>750</v>
      </c>
      <c r="B1864" t="s">
        <v>853</v>
      </c>
      <c r="C1864">
        <f t="shared" si="231"/>
        <v>34</v>
      </c>
      <c r="D1864">
        <f t="shared" si="232"/>
        <v>439</v>
      </c>
      <c r="E1864">
        <f t="shared" si="233"/>
        <v>2</v>
      </c>
    </row>
    <row r="1865" spans="1:5" x14ac:dyDescent="0.2">
      <c r="A1865" t="s">
        <v>750</v>
      </c>
      <c r="B1865" t="s">
        <v>854</v>
      </c>
      <c r="C1865">
        <f t="shared" si="231"/>
        <v>34</v>
      </c>
      <c r="D1865">
        <f t="shared" si="232"/>
        <v>440</v>
      </c>
      <c r="E1865">
        <f t="shared" si="233"/>
        <v>3</v>
      </c>
    </row>
    <row r="1866" spans="1:5" x14ac:dyDescent="0.2">
      <c r="A1866" t="s">
        <v>750</v>
      </c>
      <c r="B1866" t="s">
        <v>855</v>
      </c>
      <c r="C1866">
        <f t="shared" si="231"/>
        <v>34</v>
      </c>
      <c r="D1866">
        <f t="shared" si="232"/>
        <v>441</v>
      </c>
      <c r="E1866">
        <f t="shared" si="233"/>
        <v>4</v>
      </c>
    </row>
    <row r="1867" spans="1:5" x14ac:dyDescent="0.2">
      <c r="A1867" t="s">
        <v>750</v>
      </c>
      <c r="B1867" t="s">
        <v>856</v>
      </c>
      <c r="C1867">
        <f t="shared" si="231"/>
        <v>34</v>
      </c>
      <c r="D1867">
        <f t="shared" si="232"/>
        <v>442</v>
      </c>
      <c r="E1867">
        <f t="shared" si="233"/>
        <v>5</v>
      </c>
    </row>
    <row r="1868" spans="1:5" x14ac:dyDescent="0.2">
      <c r="A1868" t="s">
        <v>750</v>
      </c>
      <c r="B1868" t="s">
        <v>857</v>
      </c>
      <c r="C1868">
        <f t="shared" si="231"/>
        <v>34</v>
      </c>
      <c r="D1868">
        <f t="shared" si="232"/>
        <v>443</v>
      </c>
      <c r="E1868">
        <f t="shared" si="233"/>
        <v>6</v>
      </c>
    </row>
    <row r="1869" spans="1:5" x14ac:dyDescent="0.2">
      <c r="A1869" t="s">
        <v>750</v>
      </c>
      <c r="B1869" t="s">
        <v>858</v>
      </c>
      <c r="C1869">
        <f t="shared" si="231"/>
        <v>34</v>
      </c>
      <c r="D1869">
        <f t="shared" si="232"/>
        <v>444</v>
      </c>
      <c r="E1869">
        <f t="shared" si="233"/>
        <v>7</v>
      </c>
    </row>
    <row r="1870" spans="1:5" x14ac:dyDescent="0.2">
      <c r="A1870" t="s">
        <v>750</v>
      </c>
      <c r="B1870" t="s">
        <v>859</v>
      </c>
      <c r="C1870">
        <f t="shared" si="231"/>
        <v>34</v>
      </c>
      <c r="D1870">
        <f t="shared" si="232"/>
        <v>445</v>
      </c>
      <c r="E1870">
        <f t="shared" si="233"/>
        <v>8</v>
      </c>
    </row>
    <row r="1871" spans="1:5" x14ac:dyDescent="0.2">
      <c r="A1871" t="s">
        <v>750</v>
      </c>
      <c r="B1871" t="s">
        <v>860</v>
      </c>
      <c r="C1871">
        <f t="shared" si="231"/>
        <v>34</v>
      </c>
      <c r="D1871">
        <f t="shared" si="232"/>
        <v>446</v>
      </c>
      <c r="E1871">
        <f t="shared" si="233"/>
        <v>9</v>
      </c>
    </row>
    <row r="1872" spans="1:5" x14ac:dyDescent="0.2">
      <c r="A1872" t="s">
        <v>750</v>
      </c>
      <c r="B1872" t="s">
        <v>861</v>
      </c>
      <c r="C1872">
        <f t="shared" si="231"/>
        <v>34</v>
      </c>
      <c r="D1872">
        <f t="shared" si="232"/>
        <v>447</v>
      </c>
      <c r="E1872">
        <f t="shared" si="233"/>
        <v>10</v>
      </c>
    </row>
    <row r="1873" spans="1:5" x14ac:dyDescent="0.2">
      <c r="A1873" t="s">
        <v>750</v>
      </c>
      <c r="B1873" t="s">
        <v>862</v>
      </c>
      <c r="C1873">
        <f t="shared" si="231"/>
        <v>34</v>
      </c>
      <c r="D1873">
        <f t="shared" si="232"/>
        <v>448</v>
      </c>
      <c r="E1873">
        <f t="shared" si="233"/>
        <v>11</v>
      </c>
    </row>
    <row r="1874" spans="1:5" x14ac:dyDescent="0.2">
      <c r="A1874" t="s">
        <v>750</v>
      </c>
      <c r="B1874" t="s">
        <v>863</v>
      </c>
      <c r="C1874">
        <f t="shared" si="231"/>
        <v>34</v>
      </c>
      <c r="D1874">
        <f t="shared" si="232"/>
        <v>449</v>
      </c>
      <c r="E1874">
        <f t="shared" si="233"/>
        <v>12</v>
      </c>
    </row>
    <row r="1875" spans="1:5" x14ac:dyDescent="0.2">
      <c r="A1875" t="s">
        <v>750</v>
      </c>
      <c r="B1875" t="s">
        <v>864</v>
      </c>
      <c r="C1875">
        <f t="shared" si="231"/>
        <v>34</v>
      </c>
      <c r="D1875">
        <f t="shared" si="232"/>
        <v>450</v>
      </c>
      <c r="E1875">
        <f t="shared" si="233"/>
        <v>13</v>
      </c>
    </row>
    <row r="1876" spans="1:5" x14ac:dyDescent="0.2">
      <c r="A1876" t="s">
        <v>750</v>
      </c>
      <c r="B1876" t="s">
        <v>865</v>
      </c>
      <c r="C1876">
        <f t="shared" si="231"/>
        <v>34</v>
      </c>
      <c r="D1876">
        <f t="shared" si="232"/>
        <v>451</v>
      </c>
      <c r="E1876">
        <f t="shared" si="233"/>
        <v>14</v>
      </c>
    </row>
    <row r="1877" spans="1:5" x14ac:dyDescent="0.2">
      <c r="A1877" t="s">
        <v>750</v>
      </c>
      <c r="B1877" t="s">
        <v>866</v>
      </c>
      <c r="C1877">
        <f t="shared" si="231"/>
        <v>34</v>
      </c>
      <c r="D1877">
        <f t="shared" si="232"/>
        <v>452</v>
      </c>
      <c r="E1877">
        <f t="shared" si="233"/>
        <v>15</v>
      </c>
    </row>
    <row r="1878" spans="1:5" x14ac:dyDescent="0.2">
      <c r="A1878" t="s">
        <v>750</v>
      </c>
      <c r="B1878" t="s">
        <v>867</v>
      </c>
      <c r="C1878">
        <f t="shared" si="231"/>
        <v>34</v>
      </c>
      <c r="D1878">
        <f t="shared" si="232"/>
        <v>453</v>
      </c>
      <c r="E1878">
        <f t="shared" si="233"/>
        <v>16</v>
      </c>
    </row>
    <row r="1879" spans="1:5" x14ac:dyDescent="0.2">
      <c r="A1879" t="s">
        <v>750</v>
      </c>
      <c r="B1879" t="s">
        <v>868</v>
      </c>
      <c r="C1879">
        <f t="shared" si="231"/>
        <v>34</v>
      </c>
      <c r="D1879">
        <f t="shared" si="232"/>
        <v>454</v>
      </c>
      <c r="E1879">
        <f t="shared" si="233"/>
        <v>17</v>
      </c>
    </row>
    <row r="1880" spans="1:5" x14ac:dyDescent="0.2">
      <c r="A1880" t="s">
        <v>750</v>
      </c>
      <c r="B1880" t="s">
        <v>869</v>
      </c>
      <c r="C1880">
        <f t="shared" si="231"/>
        <v>34</v>
      </c>
      <c r="D1880">
        <f t="shared" si="232"/>
        <v>455</v>
      </c>
      <c r="E1880">
        <f t="shared" si="233"/>
        <v>18</v>
      </c>
    </row>
    <row r="1881" spans="1:5" x14ac:dyDescent="0.2">
      <c r="A1881" t="s">
        <v>750</v>
      </c>
      <c r="B1881" t="s">
        <v>870</v>
      </c>
      <c r="C1881">
        <f t="shared" si="231"/>
        <v>34</v>
      </c>
      <c r="D1881">
        <f t="shared" si="232"/>
        <v>456</v>
      </c>
      <c r="E1881">
        <f t="shared" si="233"/>
        <v>19</v>
      </c>
    </row>
    <row r="1882" spans="1:5" x14ac:dyDescent="0.2">
      <c r="A1882" t="s">
        <v>750</v>
      </c>
      <c r="B1882" t="s">
        <v>871</v>
      </c>
      <c r="C1882">
        <f t="shared" si="231"/>
        <v>34</v>
      </c>
      <c r="D1882">
        <f t="shared" si="232"/>
        <v>457</v>
      </c>
      <c r="E1882">
        <f t="shared" si="233"/>
        <v>20</v>
      </c>
    </row>
    <row r="1883" spans="1:5" x14ac:dyDescent="0.2">
      <c r="A1883" t="s">
        <v>750</v>
      </c>
      <c r="B1883" t="s">
        <v>872</v>
      </c>
      <c r="C1883">
        <f t="shared" si="231"/>
        <v>34</v>
      </c>
      <c r="D1883">
        <f t="shared" si="232"/>
        <v>458</v>
      </c>
      <c r="E1883">
        <f t="shared" si="233"/>
        <v>21</v>
      </c>
    </row>
    <row r="1884" spans="1:5" x14ac:dyDescent="0.2">
      <c r="A1884" t="s">
        <v>750</v>
      </c>
      <c r="B1884" t="s">
        <v>873</v>
      </c>
      <c r="C1884">
        <f t="shared" si="231"/>
        <v>34</v>
      </c>
      <c r="D1884">
        <f t="shared" si="232"/>
        <v>459</v>
      </c>
      <c r="E1884">
        <f t="shared" si="233"/>
        <v>22</v>
      </c>
    </row>
    <row r="1885" spans="1:5" x14ac:dyDescent="0.2">
      <c r="A1885" t="s">
        <v>750</v>
      </c>
      <c r="B1885" t="s">
        <v>874</v>
      </c>
      <c r="C1885">
        <f t="shared" si="231"/>
        <v>34</v>
      </c>
      <c r="D1885">
        <f t="shared" si="232"/>
        <v>460</v>
      </c>
      <c r="E1885">
        <f t="shared" si="233"/>
        <v>23</v>
      </c>
    </row>
    <row r="1886" spans="1:5" x14ac:dyDescent="0.2">
      <c r="A1886" t="s">
        <v>750</v>
      </c>
      <c r="B1886" t="s">
        <v>875</v>
      </c>
      <c r="C1886">
        <f t="shared" si="231"/>
        <v>34</v>
      </c>
      <c r="D1886">
        <f t="shared" si="232"/>
        <v>461</v>
      </c>
      <c r="E1886">
        <f t="shared" si="233"/>
        <v>24</v>
      </c>
    </row>
    <row r="1887" spans="1:5" x14ac:dyDescent="0.2">
      <c r="A1887" t="s">
        <v>750</v>
      </c>
      <c r="B1887" t="s">
        <v>876</v>
      </c>
      <c r="C1887">
        <f t="shared" si="231"/>
        <v>34</v>
      </c>
      <c r="D1887">
        <f t="shared" si="232"/>
        <v>462</v>
      </c>
      <c r="E1887">
        <f t="shared" si="233"/>
        <v>25</v>
      </c>
    </row>
    <row r="1888" spans="1:5" x14ac:dyDescent="0.2">
      <c r="A1888" t="s">
        <v>750</v>
      </c>
      <c r="B1888" t="s">
        <v>877</v>
      </c>
      <c r="C1888">
        <f t="shared" si="231"/>
        <v>34</v>
      </c>
      <c r="D1888">
        <f t="shared" si="232"/>
        <v>463</v>
      </c>
      <c r="E1888">
        <f t="shared" si="233"/>
        <v>26</v>
      </c>
    </row>
    <row r="1889" spans="1:5" x14ac:dyDescent="0.2">
      <c r="A1889" t="s">
        <v>750</v>
      </c>
      <c r="B1889" t="s">
        <v>878</v>
      </c>
      <c r="C1889">
        <f t="shared" si="231"/>
        <v>34</v>
      </c>
      <c r="D1889">
        <f t="shared" si="232"/>
        <v>464</v>
      </c>
      <c r="E1889">
        <f t="shared" si="233"/>
        <v>27</v>
      </c>
    </row>
    <row r="1890" spans="1:5" x14ac:dyDescent="0.2">
      <c r="A1890" t="s">
        <v>750</v>
      </c>
      <c r="B1890" t="s">
        <v>784</v>
      </c>
      <c r="C1890">
        <f t="shared" si="231"/>
        <v>34</v>
      </c>
      <c r="D1890">
        <f t="shared" si="232"/>
        <v>465</v>
      </c>
      <c r="E1890">
        <f t="shared" si="233"/>
        <v>28</v>
      </c>
    </row>
    <row r="1891" spans="1:5" x14ac:dyDescent="0.2">
      <c r="A1891" t="s">
        <v>750</v>
      </c>
      <c r="B1891" t="s">
        <v>785</v>
      </c>
      <c r="C1891">
        <f t="shared" si="231"/>
        <v>34</v>
      </c>
      <c r="D1891">
        <f t="shared" si="232"/>
        <v>466</v>
      </c>
      <c r="E1891">
        <f t="shared" si="233"/>
        <v>29</v>
      </c>
    </row>
    <row r="1892" spans="1:5" x14ac:dyDescent="0.2">
      <c r="A1892" t="s">
        <v>750</v>
      </c>
      <c r="B1892" t="s">
        <v>786</v>
      </c>
      <c r="C1892">
        <f t="shared" si="231"/>
        <v>34</v>
      </c>
      <c r="D1892">
        <f t="shared" si="232"/>
        <v>467</v>
      </c>
      <c r="E1892">
        <f t="shared" si="233"/>
        <v>30</v>
      </c>
    </row>
    <row r="1893" spans="1:5" x14ac:dyDescent="0.2">
      <c r="A1893" t="s">
        <v>750</v>
      </c>
      <c r="B1893" t="s">
        <v>787</v>
      </c>
      <c r="C1893">
        <f t="shared" si="231"/>
        <v>34</v>
      </c>
      <c r="D1893">
        <f t="shared" si="232"/>
        <v>468</v>
      </c>
      <c r="E1893">
        <f t="shared" si="233"/>
        <v>31</v>
      </c>
    </row>
    <row r="1894" spans="1:5" x14ac:dyDescent="0.2">
      <c r="A1894" t="s">
        <v>750</v>
      </c>
      <c r="B1894" t="s">
        <v>788</v>
      </c>
      <c r="C1894">
        <f t="shared" si="231"/>
        <v>34</v>
      </c>
      <c r="D1894">
        <f t="shared" si="232"/>
        <v>469</v>
      </c>
      <c r="E1894">
        <f t="shared" si="233"/>
        <v>32</v>
      </c>
    </row>
    <row r="1895" spans="1:5" x14ac:dyDescent="0.2">
      <c r="A1895" t="s">
        <v>750</v>
      </c>
      <c r="B1895" t="s">
        <v>789</v>
      </c>
      <c r="C1895">
        <f t="shared" si="231"/>
        <v>34</v>
      </c>
      <c r="D1895">
        <f t="shared" si="232"/>
        <v>470</v>
      </c>
      <c r="E1895">
        <f t="shared" si="233"/>
        <v>33</v>
      </c>
    </row>
    <row r="1896" spans="1:5" x14ac:dyDescent="0.2">
      <c r="A1896" t="s">
        <v>750</v>
      </c>
      <c r="B1896" t="s">
        <v>790</v>
      </c>
      <c r="C1896">
        <f t="shared" si="231"/>
        <v>34</v>
      </c>
      <c r="D1896">
        <f t="shared" si="232"/>
        <v>471</v>
      </c>
      <c r="E1896">
        <f t="shared" si="233"/>
        <v>34</v>
      </c>
    </row>
    <row r="1897" spans="1:5" x14ac:dyDescent="0.2">
      <c r="A1897" t="s">
        <v>750</v>
      </c>
      <c r="B1897" t="s">
        <v>791</v>
      </c>
      <c r="C1897">
        <f t="shared" si="231"/>
        <v>34</v>
      </c>
      <c r="D1897">
        <f t="shared" si="232"/>
        <v>472</v>
      </c>
      <c r="E1897">
        <f t="shared" si="233"/>
        <v>35</v>
      </c>
    </row>
    <row r="1898" spans="1:5" x14ac:dyDescent="0.2">
      <c r="A1898" t="s">
        <v>750</v>
      </c>
      <c r="B1898" t="s">
        <v>792</v>
      </c>
      <c r="C1898">
        <f t="shared" si="231"/>
        <v>34</v>
      </c>
      <c r="D1898">
        <f t="shared" si="232"/>
        <v>473</v>
      </c>
      <c r="E1898">
        <f t="shared" si="233"/>
        <v>36</v>
      </c>
    </row>
    <row r="1899" spans="1:5" x14ac:dyDescent="0.2">
      <c r="A1899" t="s">
        <v>750</v>
      </c>
      <c r="B1899" t="s">
        <v>793</v>
      </c>
      <c r="C1899">
        <f t="shared" si="231"/>
        <v>34</v>
      </c>
      <c r="D1899">
        <f t="shared" si="232"/>
        <v>474</v>
      </c>
      <c r="E1899">
        <f t="shared" si="233"/>
        <v>37</v>
      </c>
    </row>
    <row r="1900" spans="1:5" x14ac:dyDescent="0.2">
      <c r="A1900" t="s">
        <v>750</v>
      </c>
      <c r="B1900" t="s">
        <v>794</v>
      </c>
      <c r="C1900">
        <f t="shared" si="231"/>
        <v>34</v>
      </c>
      <c r="D1900">
        <f t="shared" si="232"/>
        <v>475</v>
      </c>
      <c r="E1900">
        <f t="shared" si="233"/>
        <v>38</v>
      </c>
    </row>
    <row r="1901" spans="1:5" x14ac:dyDescent="0.2">
      <c r="A1901" t="s">
        <v>750</v>
      </c>
      <c r="B1901" t="s">
        <v>795</v>
      </c>
      <c r="C1901">
        <f t="shared" si="231"/>
        <v>34</v>
      </c>
      <c r="D1901">
        <f t="shared" si="232"/>
        <v>476</v>
      </c>
      <c r="E1901">
        <f t="shared" si="233"/>
        <v>39</v>
      </c>
    </row>
    <row r="1902" spans="1:5" x14ac:dyDescent="0.2">
      <c r="A1902" t="s">
        <v>750</v>
      </c>
      <c r="B1902" t="s">
        <v>796</v>
      </c>
      <c r="C1902">
        <f t="shared" si="231"/>
        <v>34</v>
      </c>
      <c r="D1902">
        <f t="shared" si="232"/>
        <v>477</v>
      </c>
      <c r="E1902">
        <f t="shared" si="233"/>
        <v>40</v>
      </c>
    </row>
    <row r="1903" spans="1:5" x14ac:dyDescent="0.2">
      <c r="A1903" t="s">
        <v>750</v>
      </c>
      <c r="B1903" t="s">
        <v>797</v>
      </c>
      <c r="C1903">
        <f t="shared" si="231"/>
        <v>34</v>
      </c>
      <c r="D1903">
        <f t="shared" si="232"/>
        <v>478</v>
      </c>
      <c r="E1903">
        <f t="shared" si="233"/>
        <v>41</v>
      </c>
    </row>
    <row r="1904" spans="1:5" x14ac:dyDescent="0.2">
      <c r="A1904" t="s">
        <v>750</v>
      </c>
      <c r="B1904" t="s">
        <v>798</v>
      </c>
      <c r="C1904">
        <f t="shared" si="231"/>
        <v>34</v>
      </c>
      <c r="D1904">
        <f t="shared" si="232"/>
        <v>479</v>
      </c>
      <c r="E1904">
        <f t="shared" si="233"/>
        <v>42</v>
      </c>
    </row>
    <row r="1905" spans="1:5" x14ac:dyDescent="0.2">
      <c r="A1905" t="s">
        <v>750</v>
      </c>
      <c r="B1905" t="s">
        <v>799</v>
      </c>
      <c r="C1905">
        <f t="shared" si="231"/>
        <v>34</v>
      </c>
      <c r="D1905">
        <f t="shared" si="232"/>
        <v>480</v>
      </c>
      <c r="E1905">
        <f t="shared" si="233"/>
        <v>43</v>
      </c>
    </row>
    <row r="1906" spans="1:5" x14ac:dyDescent="0.2">
      <c r="A1906" t="s">
        <v>750</v>
      </c>
      <c r="B1906" t="s">
        <v>800</v>
      </c>
      <c r="C1906">
        <f t="shared" si="231"/>
        <v>34</v>
      </c>
      <c r="D1906">
        <f t="shared" si="232"/>
        <v>481</v>
      </c>
      <c r="E1906">
        <f t="shared" si="233"/>
        <v>44</v>
      </c>
    </row>
    <row r="1907" spans="1:5" x14ac:dyDescent="0.2">
      <c r="A1907" t="s">
        <v>750</v>
      </c>
      <c r="B1907" t="s">
        <v>801</v>
      </c>
      <c r="C1907">
        <f t="shared" si="231"/>
        <v>34</v>
      </c>
      <c r="D1907">
        <f t="shared" si="232"/>
        <v>482</v>
      </c>
      <c r="E1907">
        <f t="shared" si="233"/>
        <v>45</v>
      </c>
    </row>
    <row r="1908" spans="1:5" x14ac:dyDescent="0.2">
      <c r="A1908" t="s">
        <v>750</v>
      </c>
      <c r="B1908" t="s">
        <v>802</v>
      </c>
      <c r="C1908">
        <f t="shared" si="231"/>
        <v>34</v>
      </c>
      <c r="D1908">
        <f t="shared" si="232"/>
        <v>483</v>
      </c>
      <c r="E1908">
        <f t="shared" si="233"/>
        <v>46</v>
      </c>
    </row>
    <row r="1909" spans="1:5" x14ac:dyDescent="0.2">
      <c r="A1909" t="s">
        <v>750</v>
      </c>
      <c r="B1909" t="s">
        <v>803</v>
      </c>
      <c r="C1909">
        <f t="shared" si="231"/>
        <v>34</v>
      </c>
      <c r="D1909">
        <f t="shared" si="232"/>
        <v>484</v>
      </c>
      <c r="E1909">
        <f t="shared" si="233"/>
        <v>47</v>
      </c>
    </row>
    <row r="1910" spans="1:5" x14ac:dyDescent="0.2">
      <c r="A1910" t="s">
        <v>750</v>
      </c>
      <c r="B1910" t="s">
        <v>804</v>
      </c>
      <c r="C1910">
        <f t="shared" si="231"/>
        <v>34</v>
      </c>
      <c r="D1910">
        <f t="shared" si="232"/>
        <v>485</v>
      </c>
      <c r="E1910">
        <f t="shared" si="233"/>
        <v>48</v>
      </c>
    </row>
    <row r="1911" spans="1:5" x14ac:dyDescent="0.2">
      <c r="A1911" t="s">
        <v>750</v>
      </c>
      <c r="B1911" t="s">
        <v>805</v>
      </c>
      <c r="C1911">
        <f t="shared" si="231"/>
        <v>34</v>
      </c>
      <c r="D1911">
        <f t="shared" si="232"/>
        <v>486</v>
      </c>
      <c r="E1911">
        <f t="shared" si="233"/>
        <v>49</v>
      </c>
    </row>
    <row r="1912" spans="1:5" x14ac:dyDescent="0.2">
      <c r="A1912" t="s">
        <v>750</v>
      </c>
      <c r="B1912" t="s">
        <v>806</v>
      </c>
      <c r="C1912">
        <f t="shared" si="231"/>
        <v>34</v>
      </c>
      <c r="D1912">
        <f t="shared" si="232"/>
        <v>487</v>
      </c>
      <c r="E1912">
        <f t="shared" si="233"/>
        <v>50</v>
      </c>
    </row>
    <row r="1913" spans="1:5" x14ac:dyDescent="0.2">
      <c r="A1913" t="s">
        <v>750</v>
      </c>
      <c r="B1913" t="s">
        <v>807</v>
      </c>
      <c r="C1913">
        <f t="shared" si="231"/>
        <v>34</v>
      </c>
      <c r="D1913">
        <f t="shared" si="232"/>
        <v>488</v>
      </c>
      <c r="E1913">
        <f t="shared" si="233"/>
        <v>51</v>
      </c>
    </row>
    <row r="1914" spans="1:5" x14ac:dyDescent="0.2">
      <c r="A1914" t="s">
        <v>750</v>
      </c>
      <c r="B1914" t="s">
        <v>808</v>
      </c>
      <c r="C1914">
        <f t="shared" si="231"/>
        <v>34</v>
      </c>
      <c r="D1914">
        <f t="shared" si="232"/>
        <v>489</v>
      </c>
      <c r="E1914">
        <f t="shared" si="233"/>
        <v>52</v>
      </c>
    </row>
    <row r="1915" spans="1:5" x14ac:dyDescent="0.2">
      <c r="A1915" t="s">
        <v>750</v>
      </c>
      <c r="B1915" t="s">
        <v>809</v>
      </c>
      <c r="C1915">
        <f t="shared" si="231"/>
        <v>34</v>
      </c>
      <c r="D1915">
        <f t="shared" si="232"/>
        <v>490</v>
      </c>
      <c r="E1915">
        <f t="shared" si="233"/>
        <v>53</v>
      </c>
    </row>
    <row r="1916" spans="1:5" x14ac:dyDescent="0.2">
      <c r="A1916" t="s">
        <v>750</v>
      </c>
      <c r="B1916" t="s">
        <v>810</v>
      </c>
      <c r="C1916">
        <f t="shared" si="231"/>
        <v>34</v>
      </c>
      <c r="D1916">
        <f t="shared" si="232"/>
        <v>491</v>
      </c>
      <c r="E1916">
        <f t="shared" si="233"/>
        <v>54</v>
      </c>
    </row>
    <row r="1917" spans="1:5" x14ac:dyDescent="0.2">
      <c r="A1917" t="s">
        <v>750</v>
      </c>
      <c r="B1917" t="s">
        <v>811</v>
      </c>
      <c r="C1917">
        <f t="shared" si="231"/>
        <v>34</v>
      </c>
      <c r="D1917">
        <f t="shared" si="232"/>
        <v>492</v>
      </c>
      <c r="E1917">
        <f t="shared" si="233"/>
        <v>55</v>
      </c>
    </row>
    <row r="1918" spans="1:5" x14ac:dyDescent="0.2">
      <c r="A1918" t="s">
        <v>750</v>
      </c>
      <c r="B1918" t="s">
        <v>812</v>
      </c>
      <c r="C1918">
        <f t="shared" si="231"/>
        <v>34</v>
      </c>
      <c r="D1918">
        <f t="shared" si="232"/>
        <v>493</v>
      </c>
      <c r="E1918">
        <f t="shared" si="233"/>
        <v>56</v>
      </c>
    </row>
    <row r="1919" spans="1:5" x14ac:dyDescent="0.2">
      <c r="A1919" t="s">
        <v>750</v>
      </c>
      <c r="B1919" t="s">
        <v>813</v>
      </c>
      <c r="C1919">
        <f t="shared" si="231"/>
        <v>34</v>
      </c>
      <c r="D1919">
        <f t="shared" si="232"/>
        <v>494</v>
      </c>
      <c r="E1919">
        <f t="shared" si="233"/>
        <v>57</v>
      </c>
    </row>
    <row r="1920" spans="1:5" x14ac:dyDescent="0.2">
      <c r="A1920" t="s">
        <v>750</v>
      </c>
      <c r="B1920" t="s">
        <v>2473</v>
      </c>
      <c r="C1920">
        <f t="shared" si="231"/>
        <v>34</v>
      </c>
      <c r="D1920">
        <f t="shared" si="232"/>
        <v>495</v>
      </c>
      <c r="E1920">
        <f t="shared" si="233"/>
        <v>58</v>
      </c>
    </row>
    <row r="1921" spans="1:5" x14ac:dyDescent="0.2">
      <c r="A1921" t="s">
        <v>750</v>
      </c>
      <c r="B1921" t="s">
        <v>2474</v>
      </c>
      <c r="C1921">
        <f t="shared" si="231"/>
        <v>34</v>
      </c>
      <c r="D1921">
        <f t="shared" si="232"/>
        <v>496</v>
      </c>
      <c r="E1921">
        <f t="shared" si="233"/>
        <v>59</v>
      </c>
    </row>
    <row r="1922" spans="1:5" x14ac:dyDescent="0.2">
      <c r="A1922" t="s">
        <v>750</v>
      </c>
      <c r="B1922" t="s">
        <v>2475</v>
      </c>
      <c r="C1922">
        <f t="shared" si="231"/>
        <v>34</v>
      </c>
      <c r="D1922">
        <f t="shared" si="232"/>
        <v>497</v>
      </c>
      <c r="E1922">
        <f t="shared" si="233"/>
        <v>60</v>
      </c>
    </row>
    <row r="1923" spans="1:5" x14ac:dyDescent="0.2">
      <c r="A1923" t="s">
        <v>750</v>
      </c>
      <c r="B1923" t="s">
        <v>2476</v>
      </c>
      <c r="C1923">
        <f t="shared" si="231"/>
        <v>34</v>
      </c>
      <c r="D1923">
        <f t="shared" si="232"/>
        <v>498</v>
      </c>
      <c r="E1923">
        <f t="shared" si="233"/>
        <v>61</v>
      </c>
    </row>
    <row r="1924" spans="1:5" x14ac:dyDescent="0.2">
      <c r="A1924" t="s">
        <v>750</v>
      </c>
      <c r="B1924" t="s">
        <v>2477</v>
      </c>
      <c r="C1924">
        <f t="shared" si="231"/>
        <v>34</v>
      </c>
      <c r="D1924">
        <f t="shared" si="232"/>
        <v>499</v>
      </c>
      <c r="E1924">
        <f t="shared" si="233"/>
        <v>62</v>
      </c>
    </row>
    <row r="1925" spans="1:5" x14ac:dyDescent="0.2">
      <c r="A1925" t="s">
        <v>750</v>
      </c>
      <c r="B1925" t="s">
        <v>2478</v>
      </c>
      <c r="C1925">
        <f t="shared" ref="C1925:C1988" si="234">IF(A1925=A1924,C1924,C1924+1)</f>
        <v>34</v>
      </c>
      <c r="D1925">
        <f t="shared" ref="D1925:D1988" si="235">IF(B1925=B1924,D1924,D1924+1)</f>
        <v>500</v>
      </c>
      <c r="E1925">
        <f t="shared" ref="E1925:E1988" si="236">IF(A1925=A1924,IF(B1925=B1924,E1924,E1924+1),1)</f>
        <v>63</v>
      </c>
    </row>
    <row r="1926" spans="1:5" x14ac:dyDescent="0.2">
      <c r="A1926" t="s">
        <v>750</v>
      </c>
      <c r="B1926" t="s">
        <v>2479</v>
      </c>
      <c r="C1926">
        <f t="shared" si="234"/>
        <v>34</v>
      </c>
      <c r="D1926">
        <f t="shared" si="235"/>
        <v>501</v>
      </c>
      <c r="E1926">
        <f t="shared" si="236"/>
        <v>64</v>
      </c>
    </row>
    <row r="1927" spans="1:5" x14ac:dyDescent="0.2">
      <c r="A1927" t="s">
        <v>750</v>
      </c>
      <c r="B1927" t="s">
        <v>2480</v>
      </c>
      <c r="C1927">
        <f t="shared" si="234"/>
        <v>34</v>
      </c>
      <c r="D1927">
        <f t="shared" si="235"/>
        <v>502</v>
      </c>
      <c r="E1927">
        <f t="shared" si="236"/>
        <v>65</v>
      </c>
    </row>
    <row r="1928" spans="1:5" x14ac:dyDescent="0.2">
      <c r="A1928" t="s">
        <v>750</v>
      </c>
      <c r="B1928" t="s">
        <v>2481</v>
      </c>
      <c r="C1928">
        <f t="shared" si="234"/>
        <v>34</v>
      </c>
      <c r="D1928">
        <f t="shared" si="235"/>
        <v>503</v>
      </c>
      <c r="E1928">
        <f t="shared" si="236"/>
        <v>66</v>
      </c>
    </row>
    <row r="1929" spans="1:5" x14ac:dyDescent="0.2">
      <c r="A1929" t="s">
        <v>750</v>
      </c>
      <c r="B1929" t="s">
        <v>2482</v>
      </c>
      <c r="C1929">
        <f t="shared" si="234"/>
        <v>34</v>
      </c>
      <c r="D1929">
        <f t="shared" si="235"/>
        <v>504</v>
      </c>
      <c r="E1929">
        <f t="shared" si="236"/>
        <v>67</v>
      </c>
    </row>
    <row r="1930" spans="1:5" x14ac:dyDescent="0.2">
      <c r="A1930" t="s">
        <v>750</v>
      </c>
      <c r="B1930" t="s">
        <v>2483</v>
      </c>
      <c r="C1930">
        <f t="shared" si="234"/>
        <v>34</v>
      </c>
      <c r="D1930">
        <f t="shared" si="235"/>
        <v>505</v>
      </c>
      <c r="E1930">
        <f t="shared" si="236"/>
        <v>68</v>
      </c>
    </row>
    <row r="1931" spans="1:5" x14ac:dyDescent="0.2">
      <c r="A1931" t="s">
        <v>750</v>
      </c>
      <c r="B1931" t="s">
        <v>2484</v>
      </c>
      <c r="C1931">
        <f t="shared" si="234"/>
        <v>34</v>
      </c>
      <c r="D1931">
        <f t="shared" si="235"/>
        <v>506</v>
      </c>
      <c r="E1931">
        <f t="shared" si="236"/>
        <v>69</v>
      </c>
    </row>
    <row r="1932" spans="1:5" x14ac:dyDescent="0.2">
      <c r="A1932" t="s">
        <v>750</v>
      </c>
      <c r="B1932" t="s">
        <v>2485</v>
      </c>
      <c r="C1932">
        <f t="shared" si="234"/>
        <v>34</v>
      </c>
      <c r="D1932">
        <f t="shared" si="235"/>
        <v>507</v>
      </c>
      <c r="E1932">
        <f t="shared" si="236"/>
        <v>70</v>
      </c>
    </row>
    <row r="1933" spans="1:5" x14ac:dyDescent="0.2">
      <c r="A1933" t="s">
        <v>750</v>
      </c>
      <c r="B1933" t="s">
        <v>2486</v>
      </c>
      <c r="C1933">
        <f t="shared" si="234"/>
        <v>34</v>
      </c>
      <c r="D1933">
        <f t="shared" si="235"/>
        <v>508</v>
      </c>
      <c r="E1933">
        <f t="shared" si="236"/>
        <v>71</v>
      </c>
    </row>
    <row r="1934" spans="1:5" x14ac:dyDescent="0.2">
      <c r="A1934" t="s">
        <v>750</v>
      </c>
      <c r="B1934" t="s">
        <v>2487</v>
      </c>
      <c r="C1934">
        <f t="shared" si="234"/>
        <v>34</v>
      </c>
      <c r="D1934">
        <f t="shared" si="235"/>
        <v>509</v>
      </c>
      <c r="E1934">
        <f t="shared" si="236"/>
        <v>72</v>
      </c>
    </row>
    <row r="1935" spans="1:5" x14ac:dyDescent="0.2">
      <c r="A1935" t="s">
        <v>750</v>
      </c>
      <c r="B1935" t="s">
        <v>2488</v>
      </c>
      <c r="C1935">
        <f t="shared" si="234"/>
        <v>34</v>
      </c>
      <c r="D1935">
        <f t="shared" si="235"/>
        <v>510</v>
      </c>
      <c r="E1935">
        <f t="shared" si="236"/>
        <v>73</v>
      </c>
    </row>
    <row r="1936" spans="1:5" x14ac:dyDescent="0.2">
      <c r="A1936" t="s">
        <v>750</v>
      </c>
      <c r="B1936" t="s">
        <v>2489</v>
      </c>
      <c r="C1936">
        <f t="shared" si="234"/>
        <v>34</v>
      </c>
      <c r="D1936">
        <f t="shared" si="235"/>
        <v>511</v>
      </c>
      <c r="E1936">
        <f t="shared" si="236"/>
        <v>74</v>
      </c>
    </row>
    <row r="1937" spans="1:5" x14ac:dyDescent="0.2">
      <c r="A1937" t="s">
        <v>750</v>
      </c>
      <c r="B1937" t="s">
        <v>2490</v>
      </c>
      <c r="C1937">
        <f t="shared" si="234"/>
        <v>34</v>
      </c>
      <c r="D1937">
        <f t="shared" si="235"/>
        <v>512</v>
      </c>
      <c r="E1937">
        <f t="shared" si="236"/>
        <v>75</v>
      </c>
    </row>
    <row r="1938" spans="1:5" x14ac:dyDescent="0.2">
      <c r="A1938" t="s">
        <v>750</v>
      </c>
      <c r="B1938" t="s">
        <v>2491</v>
      </c>
      <c r="C1938">
        <f t="shared" si="234"/>
        <v>34</v>
      </c>
      <c r="D1938">
        <f t="shared" si="235"/>
        <v>513</v>
      </c>
      <c r="E1938">
        <f t="shared" si="236"/>
        <v>76</v>
      </c>
    </row>
    <row r="1939" spans="1:5" x14ac:dyDescent="0.2">
      <c r="A1939" t="s">
        <v>750</v>
      </c>
      <c r="B1939" t="s">
        <v>2492</v>
      </c>
      <c r="C1939">
        <f t="shared" si="234"/>
        <v>34</v>
      </c>
      <c r="D1939">
        <f t="shared" si="235"/>
        <v>514</v>
      </c>
      <c r="E1939">
        <f t="shared" si="236"/>
        <v>77</v>
      </c>
    </row>
    <row r="1940" spans="1:5" x14ac:dyDescent="0.2">
      <c r="A1940" t="s">
        <v>750</v>
      </c>
      <c r="B1940" t="s">
        <v>2493</v>
      </c>
      <c r="C1940">
        <f t="shared" si="234"/>
        <v>34</v>
      </c>
      <c r="D1940">
        <f t="shared" si="235"/>
        <v>515</v>
      </c>
      <c r="E1940">
        <f t="shared" si="236"/>
        <v>78</v>
      </c>
    </row>
    <row r="1941" spans="1:5" x14ac:dyDescent="0.2">
      <c r="A1941" t="s">
        <v>750</v>
      </c>
      <c r="B1941" t="s">
        <v>2494</v>
      </c>
      <c r="C1941">
        <f t="shared" si="234"/>
        <v>34</v>
      </c>
      <c r="D1941">
        <f t="shared" si="235"/>
        <v>516</v>
      </c>
      <c r="E1941">
        <f t="shared" si="236"/>
        <v>79</v>
      </c>
    </row>
    <row r="1942" spans="1:5" x14ac:dyDescent="0.2">
      <c r="A1942" t="s">
        <v>750</v>
      </c>
      <c r="B1942" t="s">
        <v>2495</v>
      </c>
      <c r="C1942">
        <f t="shared" si="234"/>
        <v>34</v>
      </c>
      <c r="D1942">
        <f t="shared" si="235"/>
        <v>517</v>
      </c>
      <c r="E1942">
        <f t="shared" si="236"/>
        <v>80</v>
      </c>
    </row>
    <row r="1943" spans="1:5" x14ac:dyDescent="0.2">
      <c r="A1943" t="s">
        <v>750</v>
      </c>
      <c r="B1943" t="s">
        <v>2496</v>
      </c>
      <c r="C1943">
        <f t="shared" si="234"/>
        <v>34</v>
      </c>
      <c r="D1943">
        <f t="shared" si="235"/>
        <v>518</v>
      </c>
      <c r="E1943">
        <f t="shared" si="236"/>
        <v>81</v>
      </c>
    </row>
    <row r="1944" spans="1:5" x14ac:dyDescent="0.2">
      <c r="A1944" t="s">
        <v>750</v>
      </c>
      <c r="B1944" t="s">
        <v>2497</v>
      </c>
      <c r="C1944">
        <f t="shared" si="234"/>
        <v>34</v>
      </c>
      <c r="D1944">
        <f t="shared" si="235"/>
        <v>519</v>
      </c>
      <c r="E1944">
        <f t="shared" si="236"/>
        <v>82</v>
      </c>
    </row>
    <row r="1945" spans="1:5" x14ac:dyDescent="0.2">
      <c r="A1945" t="s">
        <v>750</v>
      </c>
      <c r="B1945" t="s">
        <v>2498</v>
      </c>
      <c r="C1945">
        <f t="shared" si="234"/>
        <v>34</v>
      </c>
      <c r="D1945">
        <f t="shared" si="235"/>
        <v>520</v>
      </c>
      <c r="E1945">
        <f t="shared" si="236"/>
        <v>83</v>
      </c>
    </row>
    <row r="1946" spans="1:5" x14ac:dyDescent="0.2">
      <c r="A1946" t="s">
        <v>750</v>
      </c>
      <c r="B1946" t="s">
        <v>2499</v>
      </c>
      <c r="C1946">
        <f t="shared" si="234"/>
        <v>34</v>
      </c>
      <c r="D1946">
        <f t="shared" si="235"/>
        <v>521</v>
      </c>
      <c r="E1946">
        <f t="shared" si="236"/>
        <v>84</v>
      </c>
    </row>
    <row r="1947" spans="1:5" x14ac:dyDescent="0.2">
      <c r="A1947" t="s">
        <v>750</v>
      </c>
      <c r="B1947" t="s">
        <v>2500</v>
      </c>
      <c r="C1947">
        <f t="shared" si="234"/>
        <v>34</v>
      </c>
      <c r="D1947">
        <f t="shared" si="235"/>
        <v>522</v>
      </c>
      <c r="E1947">
        <f t="shared" si="236"/>
        <v>85</v>
      </c>
    </row>
    <row r="1948" spans="1:5" x14ac:dyDescent="0.2">
      <c r="A1948" t="s">
        <v>750</v>
      </c>
      <c r="B1948" t="s">
        <v>2501</v>
      </c>
      <c r="C1948">
        <f t="shared" si="234"/>
        <v>34</v>
      </c>
      <c r="D1948">
        <f t="shared" si="235"/>
        <v>523</v>
      </c>
      <c r="E1948">
        <f t="shared" si="236"/>
        <v>86</v>
      </c>
    </row>
    <row r="1949" spans="1:5" x14ac:dyDescent="0.2">
      <c r="A1949" t="s">
        <v>750</v>
      </c>
      <c r="B1949" t="s">
        <v>2502</v>
      </c>
      <c r="C1949">
        <f t="shared" si="234"/>
        <v>34</v>
      </c>
      <c r="D1949">
        <f t="shared" si="235"/>
        <v>524</v>
      </c>
      <c r="E1949">
        <f t="shared" si="236"/>
        <v>87</v>
      </c>
    </row>
    <row r="1950" spans="1:5" x14ac:dyDescent="0.2">
      <c r="A1950" t="s">
        <v>750</v>
      </c>
      <c r="B1950" t="s">
        <v>2503</v>
      </c>
      <c r="C1950">
        <f t="shared" si="234"/>
        <v>34</v>
      </c>
      <c r="D1950">
        <f t="shared" si="235"/>
        <v>525</v>
      </c>
      <c r="E1950">
        <f t="shared" si="236"/>
        <v>88</v>
      </c>
    </row>
    <row r="1951" spans="1:5" x14ac:dyDescent="0.2">
      <c r="A1951" t="s">
        <v>750</v>
      </c>
      <c r="B1951" t="s">
        <v>2504</v>
      </c>
      <c r="C1951">
        <f t="shared" si="234"/>
        <v>34</v>
      </c>
      <c r="D1951">
        <f t="shared" si="235"/>
        <v>526</v>
      </c>
      <c r="E1951">
        <f t="shared" si="236"/>
        <v>89</v>
      </c>
    </row>
    <row r="1952" spans="1:5" x14ac:dyDescent="0.2">
      <c r="A1952" t="s">
        <v>750</v>
      </c>
      <c r="B1952" t="s">
        <v>2505</v>
      </c>
      <c r="C1952">
        <f t="shared" si="234"/>
        <v>34</v>
      </c>
      <c r="D1952">
        <f t="shared" si="235"/>
        <v>527</v>
      </c>
      <c r="E1952">
        <f t="shared" si="236"/>
        <v>90</v>
      </c>
    </row>
    <row r="1953" spans="1:5" x14ac:dyDescent="0.2">
      <c r="A1953" t="s">
        <v>750</v>
      </c>
      <c r="B1953" t="s">
        <v>2506</v>
      </c>
      <c r="C1953">
        <f t="shared" si="234"/>
        <v>34</v>
      </c>
      <c r="D1953">
        <f t="shared" si="235"/>
        <v>528</v>
      </c>
      <c r="E1953">
        <f t="shared" si="236"/>
        <v>91</v>
      </c>
    </row>
    <row r="1954" spans="1:5" x14ac:dyDescent="0.2">
      <c r="A1954" t="s">
        <v>750</v>
      </c>
      <c r="B1954" t="s">
        <v>2507</v>
      </c>
      <c r="C1954">
        <f t="shared" si="234"/>
        <v>34</v>
      </c>
      <c r="D1954">
        <f t="shared" si="235"/>
        <v>529</v>
      </c>
      <c r="E1954">
        <f t="shared" si="236"/>
        <v>92</v>
      </c>
    </row>
    <row r="1955" spans="1:5" x14ac:dyDescent="0.2">
      <c r="A1955" t="s">
        <v>750</v>
      </c>
      <c r="B1955" t="s">
        <v>2508</v>
      </c>
      <c r="C1955">
        <f t="shared" si="234"/>
        <v>34</v>
      </c>
      <c r="D1955">
        <f t="shared" si="235"/>
        <v>530</v>
      </c>
      <c r="E1955">
        <f t="shared" si="236"/>
        <v>93</v>
      </c>
    </row>
    <row r="1956" spans="1:5" x14ac:dyDescent="0.2">
      <c r="A1956" t="s">
        <v>750</v>
      </c>
      <c r="B1956" t="s">
        <v>2509</v>
      </c>
      <c r="C1956">
        <f t="shared" si="234"/>
        <v>34</v>
      </c>
      <c r="D1956">
        <f t="shared" si="235"/>
        <v>531</v>
      </c>
      <c r="E1956">
        <f t="shared" si="236"/>
        <v>94</v>
      </c>
    </row>
    <row r="1957" spans="1:5" x14ac:dyDescent="0.2">
      <c r="A1957" t="s">
        <v>750</v>
      </c>
      <c r="B1957" t="s">
        <v>2510</v>
      </c>
      <c r="C1957">
        <f t="shared" si="234"/>
        <v>34</v>
      </c>
      <c r="D1957">
        <f t="shared" si="235"/>
        <v>532</v>
      </c>
      <c r="E1957">
        <f t="shared" si="236"/>
        <v>95</v>
      </c>
    </row>
    <row r="1958" spans="1:5" x14ac:dyDescent="0.2">
      <c r="A1958" t="s">
        <v>750</v>
      </c>
      <c r="B1958" t="s">
        <v>2511</v>
      </c>
      <c r="C1958">
        <f t="shared" si="234"/>
        <v>34</v>
      </c>
      <c r="D1958">
        <f t="shared" si="235"/>
        <v>533</v>
      </c>
      <c r="E1958">
        <f t="shared" si="236"/>
        <v>96</v>
      </c>
    </row>
    <row r="1959" spans="1:5" x14ac:dyDescent="0.2">
      <c r="A1959" t="s">
        <v>750</v>
      </c>
      <c r="B1959" t="s">
        <v>2512</v>
      </c>
      <c r="C1959">
        <f t="shared" si="234"/>
        <v>34</v>
      </c>
      <c r="D1959">
        <f t="shared" si="235"/>
        <v>534</v>
      </c>
      <c r="E1959">
        <f t="shared" si="236"/>
        <v>97</v>
      </c>
    </row>
    <row r="1960" spans="1:5" x14ac:dyDescent="0.2">
      <c r="A1960" t="s">
        <v>750</v>
      </c>
      <c r="B1960" t="s">
        <v>2513</v>
      </c>
      <c r="C1960">
        <f t="shared" si="234"/>
        <v>34</v>
      </c>
      <c r="D1960">
        <f t="shared" si="235"/>
        <v>535</v>
      </c>
      <c r="E1960">
        <f t="shared" si="236"/>
        <v>98</v>
      </c>
    </row>
    <row r="1961" spans="1:5" x14ac:dyDescent="0.2">
      <c r="A1961" t="s">
        <v>750</v>
      </c>
      <c r="B1961" t="s">
        <v>2514</v>
      </c>
      <c r="C1961">
        <f t="shared" si="234"/>
        <v>34</v>
      </c>
      <c r="D1961">
        <f t="shared" si="235"/>
        <v>536</v>
      </c>
      <c r="E1961">
        <f t="shared" si="236"/>
        <v>99</v>
      </c>
    </row>
    <row r="1962" spans="1:5" x14ac:dyDescent="0.2">
      <c r="A1962" t="s">
        <v>750</v>
      </c>
      <c r="B1962" t="s">
        <v>2515</v>
      </c>
      <c r="C1962">
        <f t="shared" si="234"/>
        <v>34</v>
      </c>
      <c r="D1962">
        <f t="shared" si="235"/>
        <v>537</v>
      </c>
      <c r="E1962">
        <f t="shared" si="236"/>
        <v>100</v>
      </c>
    </row>
    <row r="1963" spans="1:5" x14ac:dyDescent="0.2">
      <c r="A1963" t="s">
        <v>750</v>
      </c>
      <c r="B1963" t="s">
        <v>2516</v>
      </c>
      <c r="C1963">
        <f t="shared" si="234"/>
        <v>34</v>
      </c>
      <c r="D1963">
        <f t="shared" si="235"/>
        <v>538</v>
      </c>
      <c r="E1963">
        <f t="shared" si="236"/>
        <v>101</v>
      </c>
    </row>
    <row r="1964" spans="1:5" x14ac:dyDescent="0.2">
      <c r="A1964" t="s">
        <v>750</v>
      </c>
      <c r="B1964" t="s">
        <v>2517</v>
      </c>
      <c r="C1964">
        <f t="shared" si="234"/>
        <v>34</v>
      </c>
      <c r="D1964">
        <f t="shared" si="235"/>
        <v>539</v>
      </c>
      <c r="E1964">
        <f t="shared" si="236"/>
        <v>102</v>
      </c>
    </row>
    <row r="1965" spans="1:5" x14ac:dyDescent="0.2">
      <c r="A1965" t="s">
        <v>750</v>
      </c>
      <c r="B1965" t="s">
        <v>2518</v>
      </c>
      <c r="C1965">
        <f t="shared" si="234"/>
        <v>34</v>
      </c>
      <c r="D1965">
        <f t="shared" si="235"/>
        <v>540</v>
      </c>
      <c r="E1965">
        <f t="shared" si="236"/>
        <v>103</v>
      </c>
    </row>
    <row r="1966" spans="1:5" x14ac:dyDescent="0.2">
      <c r="A1966" t="s">
        <v>750</v>
      </c>
      <c r="B1966" t="s">
        <v>2519</v>
      </c>
      <c r="C1966">
        <f t="shared" si="234"/>
        <v>34</v>
      </c>
      <c r="D1966">
        <f t="shared" si="235"/>
        <v>541</v>
      </c>
      <c r="E1966">
        <f t="shared" si="236"/>
        <v>104</v>
      </c>
    </row>
    <row r="1967" spans="1:5" x14ac:dyDescent="0.2">
      <c r="A1967" t="s">
        <v>750</v>
      </c>
      <c r="B1967" t="s">
        <v>2520</v>
      </c>
      <c r="C1967">
        <f t="shared" si="234"/>
        <v>34</v>
      </c>
      <c r="D1967">
        <f t="shared" si="235"/>
        <v>542</v>
      </c>
      <c r="E1967">
        <f t="shared" si="236"/>
        <v>105</v>
      </c>
    </row>
    <row r="1968" spans="1:5" x14ac:dyDescent="0.2">
      <c r="A1968" t="s">
        <v>750</v>
      </c>
      <c r="B1968" t="s">
        <v>2521</v>
      </c>
      <c r="C1968">
        <f t="shared" si="234"/>
        <v>34</v>
      </c>
      <c r="D1968">
        <f t="shared" si="235"/>
        <v>543</v>
      </c>
      <c r="E1968">
        <f t="shared" si="236"/>
        <v>106</v>
      </c>
    </row>
    <row r="1969" spans="1:5" x14ac:dyDescent="0.2">
      <c r="A1969" t="s">
        <v>750</v>
      </c>
      <c r="B1969" t="s">
        <v>2522</v>
      </c>
      <c r="C1969">
        <f t="shared" si="234"/>
        <v>34</v>
      </c>
      <c r="D1969">
        <f t="shared" si="235"/>
        <v>544</v>
      </c>
      <c r="E1969">
        <f t="shared" si="236"/>
        <v>107</v>
      </c>
    </row>
    <row r="1970" spans="1:5" x14ac:dyDescent="0.2">
      <c r="A1970" t="s">
        <v>750</v>
      </c>
      <c r="B1970" t="s">
        <v>2523</v>
      </c>
      <c r="C1970">
        <f t="shared" si="234"/>
        <v>34</v>
      </c>
      <c r="D1970">
        <f t="shared" si="235"/>
        <v>545</v>
      </c>
      <c r="E1970">
        <f t="shared" si="236"/>
        <v>108</v>
      </c>
    </row>
    <row r="1971" spans="1:5" x14ac:dyDescent="0.2">
      <c r="A1971" t="s">
        <v>750</v>
      </c>
      <c r="B1971" t="s">
        <v>2063</v>
      </c>
      <c r="C1971">
        <f t="shared" si="234"/>
        <v>34</v>
      </c>
      <c r="D1971">
        <f t="shared" si="235"/>
        <v>546</v>
      </c>
      <c r="E1971">
        <f t="shared" si="236"/>
        <v>109</v>
      </c>
    </row>
    <row r="1972" spans="1:5" x14ac:dyDescent="0.2">
      <c r="A1972" t="s">
        <v>750</v>
      </c>
      <c r="B1972" t="s">
        <v>2064</v>
      </c>
      <c r="C1972">
        <f t="shared" si="234"/>
        <v>34</v>
      </c>
      <c r="D1972">
        <f t="shared" si="235"/>
        <v>547</v>
      </c>
      <c r="E1972">
        <f t="shared" si="236"/>
        <v>110</v>
      </c>
    </row>
    <row r="1973" spans="1:5" x14ac:dyDescent="0.2">
      <c r="A1973" t="s">
        <v>750</v>
      </c>
      <c r="B1973" t="s">
        <v>2065</v>
      </c>
      <c r="C1973">
        <f t="shared" si="234"/>
        <v>34</v>
      </c>
      <c r="D1973">
        <f t="shared" si="235"/>
        <v>548</v>
      </c>
      <c r="E1973">
        <f t="shared" si="236"/>
        <v>111</v>
      </c>
    </row>
    <row r="1974" spans="1:5" x14ac:dyDescent="0.2">
      <c r="A1974" t="s">
        <v>750</v>
      </c>
      <c r="B1974" t="s">
        <v>2066</v>
      </c>
      <c r="C1974">
        <f t="shared" si="234"/>
        <v>34</v>
      </c>
      <c r="D1974">
        <f t="shared" si="235"/>
        <v>549</v>
      </c>
      <c r="E1974">
        <f t="shared" si="236"/>
        <v>112</v>
      </c>
    </row>
    <row r="1975" spans="1:5" x14ac:dyDescent="0.2">
      <c r="A1975" t="s">
        <v>750</v>
      </c>
      <c r="B1975" t="s">
        <v>2067</v>
      </c>
      <c r="C1975">
        <f t="shared" si="234"/>
        <v>34</v>
      </c>
      <c r="D1975">
        <f t="shared" si="235"/>
        <v>550</v>
      </c>
      <c r="E1975">
        <f t="shared" si="236"/>
        <v>113</v>
      </c>
    </row>
    <row r="1976" spans="1:5" x14ac:dyDescent="0.2">
      <c r="A1976" t="s">
        <v>750</v>
      </c>
      <c r="B1976" t="s">
        <v>2068</v>
      </c>
      <c r="C1976">
        <f t="shared" si="234"/>
        <v>34</v>
      </c>
      <c r="D1976">
        <f t="shared" si="235"/>
        <v>551</v>
      </c>
      <c r="E1976">
        <f t="shared" si="236"/>
        <v>114</v>
      </c>
    </row>
    <row r="1977" spans="1:5" x14ac:dyDescent="0.2">
      <c r="A1977" t="s">
        <v>750</v>
      </c>
      <c r="B1977" t="s">
        <v>2069</v>
      </c>
      <c r="C1977">
        <f t="shared" si="234"/>
        <v>34</v>
      </c>
      <c r="D1977">
        <f t="shared" si="235"/>
        <v>552</v>
      </c>
      <c r="E1977">
        <f t="shared" si="236"/>
        <v>115</v>
      </c>
    </row>
    <row r="1978" spans="1:5" x14ac:dyDescent="0.2">
      <c r="A1978" t="s">
        <v>750</v>
      </c>
      <c r="B1978" t="s">
        <v>2070</v>
      </c>
      <c r="C1978">
        <f t="shared" si="234"/>
        <v>34</v>
      </c>
      <c r="D1978">
        <f t="shared" si="235"/>
        <v>553</v>
      </c>
      <c r="E1978">
        <f t="shared" si="236"/>
        <v>116</v>
      </c>
    </row>
    <row r="1979" spans="1:5" x14ac:dyDescent="0.2">
      <c r="A1979" t="s">
        <v>750</v>
      </c>
      <c r="B1979" t="s">
        <v>2071</v>
      </c>
      <c r="C1979">
        <f t="shared" si="234"/>
        <v>34</v>
      </c>
      <c r="D1979">
        <f t="shared" si="235"/>
        <v>554</v>
      </c>
      <c r="E1979">
        <f t="shared" si="236"/>
        <v>117</v>
      </c>
    </row>
    <row r="1980" spans="1:5" x14ac:dyDescent="0.2">
      <c r="A1980" t="s">
        <v>750</v>
      </c>
      <c r="B1980" t="s">
        <v>2072</v>
      </c>
      <c r="C1980">
        <f t="shared" si="234"/>
        <v>34</v>
      </c>
      <c r="D1980">
        <f t="shared" si="235"/>
        <v>555</v>
      </c>
      <c r="E1980">
        <f t="shared" si="236"/>
        <v>118</v>
      </c>
    </row>
    <row r="1981" spans="1:5" x14ac:dyDescent="0.2">
      <c r="A1981" t="s">
        <v>750</v>
      </c>
      <c r="B1981" t="s">
        <v>2073</v>
      </c>
      <c r="C1981">
        <f t="shared" si="234"/>
        <v>34</v>
      </c>
      <c r="D1981">
        <f t="shared" si="235"/>
        <v>556</v>
      </c>
      <c r="E1981">
        <f t="shared" si="236"/>
        <v>119</v>
      </c>
    </row>
    <row r="1982" spans="1:5" x14ac:dyDescent="0.2">
      <c r="A1982" t="s">
        <v>750</v>
      </c>
      <c r="B1982" t="s">
        <v>2074</v>
      </c>
      <c r="C1982">
        <f t="shared" si="234"/>
        <v>34</v>
      </c>
      <c r="D1982">
        <f t="shared" si="235"/>
        <v>557</v>
      </c>
      <c r="E1982">
        <f t="shared" si="236"/>
        <v>120</v>
      </c>
    </row>
    <row r="1983" spans="1:5" x14ac:dyDescent="0.2">
      <c r="A1983" t="s">
        <v>750</v>
      </c>
      <c r="B1983" t="s">
        <v>2075</v>
      </c>
      <c r="C1983">
        <f t="shared" si="234"/>
        <v>34</v>
      </c>
      <c r="D1983">
        <f t="shared" si="235"/>
        <v>558</v>
      </c>
      <c r="E1983">
        <f t="shared" si="236"/>
        <v>121</v>
      </c>
    </row>
    <row r="1984" spans="1:5" x14ac:dyDescent="0.2">
      <c r="A1984" t="s">
        <v>750</v>
      </c>
      <c r="B1984" t="s">
        <v>2076</v>
      </c>
      <c r="C1984">
        <f t="shared" si="234"/>
        <v>34</v>
      </c>
      <c r="D1984">
        <f t="shared" si="235"/>
        <v>559</v>
      </c>
      <c r="E1984">
        <f t="shared" si="236"/>
        <v>122</v>
      </c>
    </row>
    <row r="1985" spans="1:5" x14ac:dyDescent="0.2">
      <c r="A1985" t="s">
        <v>750</v>
      </c>
      <c r="B1985" t="s">
        <v>2077</v>
      </c>
      <c r="C1985">
        <f t="shared" si="234"/>
        <v>34</v>
      </c>
      <c r="D1985">
        <f t="shared" si="235"/>
        <v>560</v>
      </c>
      <c r="E1985">
        <f t="shared" si="236"/>
        <v>123</v>
      </c>
    </row>
    <row r="1986" spans="1:5" x14ac:dyDescent="0.2">
      <c r="A1986" t="s">
        <v>750</v>
      </c>
      <c r="B1986" t="s">
        <v>2078</v>
      </c>
      <c r="C1986">
        <f t="shared" si="234"/>
        <v>34</v>
      </c>
      <c r="D1986">
        <f t="shared" si="235"/>
        <v>561</v>
      </c>
      <c r="E1986">
        <f t="shared" si="236"/>
        <v>124</v>
      </c>
    </row>
    <row r="1987" spans="1:5" x14ac:dyDescent="0.2">
      <c r="A1987" t="s">
        <v>750</v>
      </c>
      <c r="B1987" t="s">
        <v>2079</v>
      </c>
      <c r="C1987">
        <f t="shared" si="234"/>
        <v>34</v>
      </c>
      <c r="D1987">
        <f t="shared" si="235"/>
        <v>562</v>
      </c>
      <c r="E1987">
        <f t="shared" si="236"/>
        <v>125</v>
      </c>
    </row>
    <row r="1988" spans="1:5" x14ac:dyDescent="0.2">
      <c r="A1988" t="s">
        <v>750</v>
      </c>
      <c r="B1988" t="s">
        <v>2080</v>
      </c>
      <c r="C1988">
        <f t="shared" si="234"/>
        <v>34</v>
      </c>
      <c r="D1988">
        <f t="shared" si="235"/>
        <v>563</v>
      </c>
      <c r="E1988">
        <f t="shared" si="236"/>
        <v>126</v>
      </c>
    </row>
    <row r="1989" spans="1:5" x14ac:dyDescent="0.2">
      <c r="A1989" t="s">
        <v>750</v>
      </c>
      <c r="B1989" t="s">
        <v>2081</v>
      </c>
      <c r="C1989">
        <f t="shared" ref="C1989:C2052" si="237">IF(A1989=A1988,C1988,C1988+1)</f>
        <v>34</v>
      </c>
      <c r="D1989">
        <f t="shared" ref="D1989:D2052" si="238">IF(B1989=B1988,D1988,D1988+1)</f>
        <v>564</v>
      </c>
      <c r="E1989">
        <f t="shared" ref="E1989:E2052" si="239">IF(A1989=A1988,IF(B1989=B1988,E1988,E1988+1),1)</f>
        <v>127</v>
      </c>
    </row>
    <row r="1990" spans="1:5" x14ac:dyDescent="0.2">
      <c r="A1990" t="s">
        <v>750</v>
      </c>
      <c r="B1990" t="s">
        <v>2082</v>
      </c>
      <c r="C1990">
        <f t="shared" si="237"/>
        <v>34</v>
      </c>
      <c r="D1990">
        <f t="shared" si="238"/>
        <v>565</v>
      </c>
      <c r="E1990">
        <f t="shared" si="239"/>
        <v>128</v>
      </c>
    </row>
    <row r="1991" spans="1:5" x14ac:dyDescent="0.2">
      <c r="A1991" t="s">
        <v>750</v>
      </c>
      <c r="B1991" t="s">
        <v>2083</v>
      </c>
      <c r="C1991">
        <f t="shared" si="237"/>
        <v>34</v>
      </c>
      <c r="D1991">
        <f t="shared" si="238"/>
        <v>566</v>
      </c>
      <c r="E1991">
        <f t="shared" si="239"/>
        <v>129</v>
      </c>
    </row>
    <row r="1992" spans="1:5" x14ac:dyDescent="0.2">
      <c r="A1992" t="s">
        <v>750</v>
      </c>
      <c r="B1992" t="s">
        <v>2084</v>
      </c>
      <c r="C1992">
        <f t="shared" si="237"/>
        <v>34</v>
      </c>
      <c r="D1992">
        <f t="shared" si="238"/>
        <v>567</v>
      </c>
      <c r="E1992">
        <f t="shared" si="239"/>
        <v>130</v>
      </c>
    </row>
    <row r="1993" spans="1:5" x14ac:dyDescent="0.2">
      <c r="A1993" t="s">
        <v>750</v>
      </c>
      <c r="B1993" t="s">
        <v>2085</v>
      </c>
      <c r="C1993">
        <f t="shared" si="237"/>
        <v>34</v>
      </c>
      <c r="D1993">
        <f t="shared" si="238"/>
        <v>568</v>
      </c>
      <c r="E1993">
        <f t="shared" si="239"/>
        <v>131</v>
      </c>
    </row>
    <row r="1994" spans="1:5" x14ac:dyDescent="0.2">
      <c r="A1994" t="s">
        <v>750</v>
      </c>
      <c r="B1994" t="s">
        <v>2086</v>
      </c>
      <c r="C1994">
        <f t="shared" si="237"/>
        <v>34</v>
      </c>
      <c r="D1994">
        <f t="shared" si="238"/>
        <v>569</v>
      </c>
      <c r="E1994">
        <f t="shared" si="239"/>
        <v>132</v>
      </c>
    </row>
    <row r="1995" spans="1:5" x14ac:dyDescent="0.2">
      <c r="A1995" t="s">
        <v>750</v>
      </c>
      <c r="B1995" t="s">
        <v>2087</v>
      </c>
      <c r="C1995">
        <f t="shared" si="237"/>
        <v>34</v>
      </c>
      <c r="D1995">
        <f t="shared" si="238"/>
        <v>570</v>
      </c>
      <c r="E1995">
        <f t="shared" si="239"/>
        <v>133</v>
      </c>
    </row>
    <row r="1996" spans="1:5" x14ac:dyDescent="0.2">
      <c r="A1996" t="s">
        <v>750</v>
      </c>
      <c r="B1996" t="s">
        <v>2088</v>
      </c>
      <c r="C1996">
        <f t="shared" si="237"/>
        <v>34</v>
      </c>
      <c r="D1996">
        <f t="shared" si="238"/>
        <v>571</v>
      </c>
      <c r="E1996">
        <f t="shared" si="239"/>
        <v>134</v>
      </c>
    </row>
    <row r="1997" spans="1:5" x14ac:dyDescent="0.2">
      <c r="A1997" t="s">
        <v>750</v>
      </c>
      <c r="B1997" t="s">
        <v>2089</v>
      </c>
      <c r="C1997">
        <f t="shared" si="237"/>
        <v>34</v>
      </c>
      <c r="D1997">
        <f t="shared" si="238"/>
        <v>572</v>
      </c>
      <c r="E1997">
        <f t="shared" si="239"/>
        <v>135</v>
      </c>
    </row>
    <row r="1998" spans="1:5" x14ac:dyDescent="0.2">
      <c r="A1998" t="s">
        <v>750</v>
      </c>
      <c r="B1998" t="s">
        <v>2090</v>
      </c>
      <c r="C1998">
        <f t="shared" si="237"/>
        <v>34</v>
      </c>
      <c r="D1998">
        <f t="shared" si="238"/>
        <v>573</v>
      </c>
      <c r="E1998">
        <f t="shared" si="239"/>
        <v>136</v>
      </c>
    </row>
    <row r="1999" spans="1:5" x14ac:dyDescent="0.2">
      <c r="A1999" t="s">
        <v>750</v>
      </c>
      <c r="B1999" t="s">
        <v>2091</v>
      </c>
      <c r="C1999">
        <f t="shared" si="237"/>
        <v>34</v>
      </c>
      <c r="D1999">
        <f t="shared" si="238"/>
        <v>574</v>
      </c>
      <c r="E1999">
        <f t="shared" si="239"/>
        <v>137</v>
      </c>
    </row>
    <row r="2000" spans="1:5" x14ac:dyDescent="0.2">
      <c r="A2000" t="s">
        <v>750</v>
      </c>
      <c r="B2000" t="s">
        <v>2092</v>
      </c>
      <c r="C2000">
        <f t="shared" si="237"/>
        <v>34</v>
      </c>
      <c r="D2000">
        <f t="shared" si="238"/>
        <v>575</v>
      </c>
      <c r="E2000">
        <f t="shared" si="239"/>
        <v>138</v>
      </c>
    </row>
    <row r="2001" spans="1:5" x14ac:dyDescent="0.2">
      <c r="A2001" t="s">
        <v>750</v>
      </c>
      <c r="B2001" t="s">
        <v>2093</v>
      </c>
      <c r="C2001">
        <f t="shared" si="237"/>
        <v>34</v>
      </c>
      <c r="D2001">
        <f t="shared" si="238"/>
        <v>576</v>
      </c>
      <c r="E2001">
        <f t="shared" si="239"/>
        <v>139</v>
      </c>
    </row>
    <row r="2002" spans="1:5" x14ac:dyDescent="0.2">
      <c r="A2002" t="s">
        <v>750</v>
      </c>
      <c r="B2002" t="s">
        <v>2094</v>
      </c>
      <c r="C2002">
        <f t="shared" si="237"/>
        <v>34</v>
      </c>
      <c r="D2002">
        <f t="shared" si="238"/>
        <v>577</v>
      </c>
      <c r="E2002">
        <f t="shared" si="239"/>
        <v>140</v>
      </c>
    </row>
    <row r="2003" spans="1:5" x14ac:dyDescent="0.2">
      <c r="A2003" t="s">
        <v>750</v>
      </c>
      <c r="B2003" t="s">
        <v>2095</v>
      </c>
      <c r="C2003">
        <f t="shared" si="237"/>
        <v>34</v>
      </c>
      <c r="D2003">
        <f t="shared" si="238"/>
        <v>578</v>
      </c>
      <c r="E2003">
        <f t="shared" si="239"/>
        <v>141</v>
      </c>
    </row>
    <row r="2004" spans="1:5" x14ac:dyDescent="0.2">
      <c r="A2004" t="s">
        <v>750</v>
      </c>
      <c r="B2004" t="s">
        <v>2096</v>
      </c>
      <c r="C2004">
        <f t="shared" si="237"/>
        <v>34</v>
      </c>
      <c r="D2004">
        <f t="shared" si="238"/>
        <v>579</v>
      </c>
      <c r="E2004">
        <f t="shared" si="239"/>
        <v>142</v>
      </c>
    </row>
    <row r="2005" spans="1:5" x14ac:dyDescent="0.2">
      <c r="A2005" t="s">
        <v>750</v>
      </c>
      <c r="B2005" t="s">
        <v>2097</v>
      </c>
      <c r="C2005">
        <f t="shared" si="237"/>
        <v>34</v>
      </c>
      <c r="D2005">
        <f t="shared" si="238"/>
        <v>580</v>
      </c>
      <c r="E2005">
        <f t="shared" si="239"/>
        <v>143</v>
      </c>
    </row>
    <row r="2006" spans="1:5" x14ac:dyDescent="0.2">
      <c r="A2006" t="s">
        <v>750</v>
      </c>
      <c r="B2006" t="s">
        <v>2098</v>
      </c>
      <c r="C2006">
        <f t="shared" si="237"/>
        <v>34</v>
      </c>
      <c r="D2006">
        <f t="shared" si="238"/>
        <v>581</v>
      </c>
      <c r="E2006">
        <f t="shared" si="239"/>
        <v>144</v>
      </c>
    </row>
    <row r="2007" spans="1:5" x14ac:dyDescent="0.2">
      <c r="A2007" t="s">
        <v>750</v>
      </c>
      <c r="B2007" t="s">
        <v>2099</v>
      </c>
      <c r="C2007">
        <f t="shared" si="237"/>
        <v>34</v>
      </c>
      <c r="D2007">
        <f t="shared" si="238"/>
        <v>582</v>
      </c>
      <c r="E2007">
        <f t="shared" si="239"/>
        <v>145</v>
      </c>
    </row>
    <row r="2008" spans="1:5" x14ac:dyDescent="0.2">
      <c r="A2008" t="s">
        <v>750</v>
      </c>
      <c r="B2008" t="s">
        <v>2100</v>
      </c>
      <c r="C2008">
        <f t="shared" si="237"/>
        <v>34</v>
      </c>
      <c r="D2008">
        <f t="shared" si="238"/>
        <v>583</v>
      </c>
      <c r="E2008">
        <f t="shared" si="239"/>
        <v>146</v>
      </c>
    </row>
    <row r="2009" spans="1:5" x14ac:dyDescent="0.2">
      <c r="A2009" t="s">
        <v>750</v>
      </c>
      <c r="B2009" t="s">
        <v>2101</v>
      </c>
      <c r="C2009">
        <f t="shared" si="237"/>
        <v>34</v>
      </c>
      <c r="D2009">
        <f t="shared" si="238"/>
        <v>584</v>
      </c>
      <c r="E2009">
        <f t="shared" si="239"/>
        <v>147</v>
      </c>
    </row>
    <row r="2010" spans="1:5" x14ac:dyDescent="0.2">
      <c r="A2010" t="s">
        <v>750</v>
      </c>
      <c r="B2010" t="s">
        <v>2102</v>
      </c>
      <c r="C2010">
        <f t="shared" si="237"/>
        <v>34</v>
      </c>
      <c r="D2010">
        <f t="shared" si="238"/>
        <v>585</v>
      </c>
      <c r="E2010">
        <f t="shared" si="239"/>
        <v>148</v>
      </c>
    </row>
    <row r="2011" spans="1:5" x14ac:dyDescent="0.2">
      <c r="A2011" t="s">
        <v>750</v>
      </c>
      <c r="B2011" t="s">
        <v>2103</v>
      </c>
      <c r="C2011">
        <f t="shared" si="237"/>
        <v>34</v>
      </c>
      <c r="D2011">
        <f t="shared" si="238"/>
        <v>586</v>
      </c>
      <c r="E2011">
        <f t="shared" si="239"/>
        <v>149</v>
      </c>
    </row>
    <row r="2012" spans="1:5" x14ac:dyDescent="0.2">
      <c r="A2012" t="s">
        <v>750</v>
      </c>
      <c r="B2012" t="s">
        <v>2104</v>
      </c>
      <c r="C2012">
        <f t="shared" si="237"/>
        <v>34</v>
      </c>
      <c r="D2012">
        <f t="shared" si="238"/>
        <v>587</v>
      </c>
      <c r="E2012">
        <f t="shared" si="239"/>
        <v>150</v>
      </c>
    </row>
    <row r="2013" spans="1:5" x14ac:dyDescent="0.2">
      <c r="A2013" t="s">
        <v>750</v>
      </c>
      <c r="B2013" t="s">
        <v>2105</v>
      </c>
      <c r="C2013">
        <f t="shared" si="237"/>
        <v>34</v>
      </c>
      <c r="D2013">
        <f t="shared" si="238"/>
        <v>588</v>
      </c>
      <c r="E2013">
        <f t="shared" si="239"/>
        <v>151</v>
      </c>
    </row>
    <row r="2014" spans="1:5" x14ac:dyDescent="0.2">
      <c r="A2014" t="s">
        <v>750</v>
      </c>
      <c r="B2014" t="s">
        <v>2106</v>
      </c>
      <c r="C2014">
        <f t="shared" si="237"/>
        <v>34</v>
      </c>
      <c r="D2014">
        <f t="shared" si="238"/>
        <v>589</v>
      </c>
      <c r="E2014">
        <f t="shared" si="239"/>
        <v>152</v>
      </c>
    </row>
    <row r="2015" spans="1:5" x14ac:dyDescent="0.2">
      <c r="A2015" t="s">
        <v>750</v>
      </c>
      <c r="B2015" t="s">
        <v>2107</v>
      </c>
      <c r="C2015">
        <f t="shared" si="237"/>
        <v>34</v>
      </c>
      <c r="D2015">
        <f t="shared" si="238"/>
        <v>590</v>
      </c>
      <c r="E2015">
        <f t="shared" si="239"/>
        <v>153</v>
      </c>
    </row>
    <row r="2016" spans="1:5" x14ac:dyDescent="0.2">
      <c r="A2016" t="s">
        <v>750</v>
      </c>
      <c r="B2016" t="s">
        <v>2108</v>
      </c>
      <c r="C2016">
        <f t="shared" si="237"/>
        <v>34</v>
      </c>
      <c r="D2016">
        <f t="shared" si="238"/>
        <v>591</v>
      </c>
      <c r="E2016">
        <f t="shared" si="239"/>
        <v>154</v>
      </c>
    </row>
    <row r="2017" spans="1:5" x14ac:dyDescent="0.2">
      <c r="A2017" t="s">
        <v>750</v>
      </c>
      <c r="B2017" t="s">
        <v>2109</v>
      </c>
      <c r="C2017">
        <f t="shared" si="237"/>
        <v>34</v>
      </c>
      <c r="D2017">
        <f t="shared" si="238"/>
        <v>592</v>
      </c>
      <c r="E2017">
        <f t="shared" si="239"/>
        <v>155</v>
      </c>
    </row>
    <row r="2018" spans="1:5" x14ac:dyDescent="0.2">
      <c r="A2018" t="s">
        <v>750</v>
      </c>
      <c r="B2018" t="s">
        <v>2110</v>
      </c>
      <c r="C2018">
        <f t="shared" si="237"/>
        <v>34</v>
      </c>
      <c r="D2018">
        <f t="shared" si="238"/>
        <v>593</v>
      </c>
      <c r="E2018">
        <f t="shared" si="239"/>
        <v>156</v>
      </c>
    </row>
    <row r="2019" spans="1:5" x14ac:dyDescent="0.2">
      <c r="A2019" t="s">
        <v>750</v>
      </c>
      <c r="B2019" t="s">
        <v>2111</v>
      </c>
      <c r="C2019">
        <f t="shared" si="237"/>
        <v>34</v>
      </c>
      <c r="D2019">
        <f t="shared" si="238"/>
        <v>594</v>
      </c>
      <c r="E2019">
        <f t="shared" si="239"/>
        <v>157</v>
      </c>
    </row>
    <row r="2020" spans="1:5" x14ac:dyDescent="0.2">
      <c r="A2020" t="s">
        <v>750</v>
      </c>
      <c r="B2020" t="s">
        <v>2112</v>
      </c>
      <c r="C2020">
        <f t="shared" si="237"/>
        <v>34</v>
      </c>
      <c r="D2020">
        <f t="shared" si="238"/>
        <v>595</v>
      </c>
      <c r="E2020">
        <f t="shared" si="239"/>
        <v>158</v>
      </c>
    </row>
    <row r="2021" spans="1:5" x14ac:dyDescent="0.2">
      <c r="A2021" t="s">
        <v>750</v>
      </c>
      <c r="B2021" t="s">
        <v>2113</v>
      </c>
      <c r="C2021">
        <f t="shared" si="237"/>
        <v>34</v>
      </c>
      <c r="D2021">
        <f t="shared" si="238"/>
        <v>596</v>
      </c>
      <c r="E2021">
        <f t="shared" si="239"/>
        <v>159</v>
      </c>
    </row>
    <row r="2022" spans="1:5" x14ac:dyDescent="0.2">
      <c r="A2022" t="s">
        <v>750</v>
      </c>
      <c r="B2022" t="s">
        <v>2114</v>
      </c>
      <c r="C2022">
        <f t="shared" si="237"/>
        <v>34</v>
      </c>
      <c r="D2022">
        <f t="shared" si="238"/>
        <v>597</v>
      </c>
      <c r="E2022">
        <f t="shared" si="239"/>
        <v>160</v>
      </c>
    </row>
    <row r="2023" spans="1:5" x14ac:dyDescent="0.2">
      <c r="A2023" t="s">
        <v>750</v>
      </c>
      <c r="B2023" t="s">
        <v>2115</v>
      </c>
      <c r="C2023">
        <f t="shared" si="237"/>
        <v>34</v>
      </c>
      <c r="D2023">
        <f t="shared" si="238"/>
        <v>598</v>
      </c>
      <c r="E2023">
        <f t="shared" si="239"/>
        <v>161</v>
      </c>
    </row>
    <row r="2024" spans="1:5" x14ac:dyDescent="0.2">
      <c r="A2024" t="s">
        <v>750</v>
      </c>
      <c r="B2024" t="s">
        <v>2116</v>
      </c>
      <c r="C2024">
        <f t="shared" si="237"/>
        <v>34</v>
      </c>
      <c r="D2024">
        <f t="shared" si="238"/>
        <v>599</v>
      </c>
      <c r="E2024">
        <f t="shared" si="239"/>
        <v>162</v>
      </c>
    </row>
    <row r="2025" spans="1:5" x14ac:dyDescent="0.2">
      <c r="A2025" t="s">
        <v>750</v>
      </c>
      <c r="B2025" t="s">
        <v>2117</v>
      </c>
      <c r="C2025">
        <f t="shared" si="237"/>
        <v>34</v>
      </c>
      <c r="D2025">
        <f t="shared" si="238"/>
        <v>600</v>
      </c>
      <c r="E2025">
        <f t="shared" si="239"/>
        <v>163</v>
      </c>
    </row>
    <row r="2026" spans="1:5" x14ac:dyDescent="0.2">
      <c r="A2026" t="s">
        <v>750</v>
      </c>
      <c r="B2026" t="s">
        <v>2118</v>
      </c>
      <c r="C2026">
        <f t="shared" si="237"/>
        <v>34</v>
      </c>
      <c r="D2026">
        <f t="shared" si="238"/>
        <v>601</v>
      </c>
      <c r="E2026">
        <f t="shared" si="239"/>
        <v>164</v>
      </c>
    </row>
    <row r="2027" spans="1:5" x14ac:dyDescent="0.2">
      <c r="A2027" t="s">
        <v>750</v>
      </c>
      <c r="B2027" t="s">
        <v>2119</v>
      </c>
      <c r="C2027">
        <f t="shared" si="237"/>
        <v>34</v>
      </c>
      <c r="D2027">
        <f t="shared" si="238"/>
        <v>602</v>
      </c>
      <c r="E2027">
        <f t="shared" si="239"/>
        <v>165</v>
      </c>
    </row>
    <row r="2028" spans="1:5" x14ac:dyDescent="0.2">
      <c r="A2028" t="s">
        <v>750</v>
      </c>
      <c r="B2028" t="s">
        <v>2120</v>
      </c>
      <c r="C2028">
        <f t="shared" si="237"/>
        <v>34</v>
      </c>
      <c r="D2028">
        <f t="shared" si="238"/>
        <v>603</v>
      </c>
      <c r="E2028">
        <f t="shared" si="239"/>
        <v>166</v>
      </c>
    </row>
    <row r="2029" spans="1:5" x14ac:dyDescent="0.2">
      <c r="A2029" t="s">
        <v>750</v>
      </c>
      <c r="B2029" t="s">
        <v>2121</v>
      </c>
      <c r="C2029">
        <f t="shared" si="237"/>
        <v>34</v>
      </c>
      <c r="D2029">
        <f t="shared" si="238"/>
        <v>604</v>
      </c>
      <c r="E2029">
        <f t="shared" si="239"/>
        <v>167</v>
      </c>
    </row>
    <row r="2030" spans="1:5" x14ac:dyDescent="0.2">
      <c r="A2030" t="s">
        <v>750</v>
      </c>
      <c r="B2030" t="s">
        <v>2122</v>
      </c>
      <c r="C2030">
        <f t="shared" si="237"/>
        <v>34</v>
      </c>
      <c r="D2030">
        <f t="shared" si="238"/>
        <v>605</v>
      </c>
      <c r="E2030">
        <f t="shared" si="239"/>
        <v>168</v>
      </c>
    </row>
    <row r="2031" spans="1:5" x14ac:dyDescent="0.2">
      <c r="A2031" t="s">
        <v>750</v>
      </c>
      <c r="B2031" t="s">
        <v>2123</v>
      </c>
      <c r="C2031">
        <f t="shared" si="237"/>
        <v>34</v>
      </c>
      <c r="D2031">
        <f t="shared" si="238"/>
        <v>606</v>
      </c>
      <c r="E2031">
        <f t="shared" si="239"/>
        <v>169</v>
      </c>
    </row>
    <row r="2032" spans="1:5" x14ac:dyDescent="0.2">
      <c r="A2032" t="s">
        <v>750</v>
      </c>
      <c r="B2032" t="s">
        <v>2124</v>
      </c>
      <c r="C2032">
        <f t="shared" si="237"/>
        <v>34</v>
      </c>
      <c r="D2032">
        <f t="shared" si="238"/>
        <v>607</v>
      </c>
      <c r="E2032">
        <f t="shared" si="239"/>
        <v>170</v>
      </c>
    </row>
    <row r="2033" spans="1:5" x14ac:dyDescent="0.2">
      <c r="A2033" t="s">
        <v>750</v>
      </c>
      <c r="B2033" t="s">
        <v>2125</v>
      </c>
      <c r="C2033">
        <f t="shared" si="237"/>
        <v>34</v>
      </c>
      <c r="D2033">
        <f t="shared" si="238"/>
        <v>608</v>
      </c>
      <c r="E2033">
        <f t="shared" si="239"/>
        <v>171</v>
      </c>
    </row>
    <row r="2034" spans="1:5" x14ac:dyDescent="0.2">
      <c r="A2034" t="s">
        <v>750</v>
      </c>
      <c r="B2034" t="s">
        <v>2126</v>
      </c>
      <c r="C2034">
        <f t="shared" si="237"/>
        <v>34</v>
      </c>
      <c r="D2034">
        <f t="shared" si="238"/>
        <v>609</v>
      </c>
      <c r="E2034">
        <f t="shared" si="239"/>
        <v>172</v>
      </c>
    </row>
    <row r="2035" spans="1:5" x14ac:dyDescent="0.2">
      <c r="A2035" t="s">
        <v>750</v>
      </c>
      <c r="B2035" t="s">
        <v>2127</v>
      </c>
      <c r="C2035">
        <f t="shared" si="237"/>
        <v>34</v>
      </c>
      <c r="D2035">
        <f t="shared" si="238"/>
        <v>610</v>
      </c>
      <c r="E2035">
        <f t="shared" si="239"/>
        <v>173</v>
      </c>
    </row>
    <row r="2036" spans="1:5" x14ac:dyDescent="0.2">
      <c r="A2036" t="s">
        <v>750</v>
      </c>
      <c r="B2036" t="s">
        <v>12</v>
      </c>
      <c r="C2036">
        <f t="shared" si="237"/>
        <v>34</v>
      </c>
      <c r="D2036">
        <f t="shared" si="238"/>
        <v>611</v>
      </c>
      <c r="E2036">
        <f t="shared" si="239"/>
        <v>174</v>
      </c>
    </row>
    <row r="2037" spans="1:5" x14ac:dyDescent="0.2">
      <c r="A2037" t="s">
        <v>750</v>
      </c>
      <c r="B2037" t="s">
        <v>13</v>
      </c>
      <c r="C2037">
        <f t="shared" si="237"/>
        <v>34</v>
      </c>
      <c r="D2037">
        <f t="shared" si="238"/>
        <v>612</v>
      </c>
      <c r="E2037">
        <f t="shared" si="239"/>
        <v>175</v>
      </c>
    </row>
    <row r="2038" spans="1:5" x14ac:dyDescent="0.2">
      <c r="A2038" t="s">
        <v>750</v>
      </c>
      <c r="B2038" t="s">
        <v>14</v>
      </c>
      <c r="C2038">
        <f t="shared" si="237"/>
        <v>34</v>
      </c>
      <c r="D2038">
        <f t="shared" si="238"/>
        <v>613</v>
      </c>
      <c r="E2038">
        <f t="shared" si="239"/>
        <v>176</v>
      </c>
    </row>
    <row r="2039" spans="1:5" x14ac:dyDescent="0.2">
      <c r="A2039" t="s">
        <v>750</v>
      </c>
      <c r="B2039" t="s">
        <v>15</v>
      </c>
      <c r="C2039">
        <f t="shared" si="237"/>
        <v>34</v>
      </c>
      <c r="D2039">
        <f t="shared" si="238"/>
        <v>614</v>
      </c>
      <c r="E2039">
        <f t="shared" si="239"/>
        <v>177</v>
      </c>
    </row>
    <row r="2040" spans="1:5" x14ac:dyDescent="0.2">
      <c r="A2040" t="s">
        <v>750</v>
      </c>
      <c r="B2040" t="s">
        <v>16</v>
      </c>
      <c r="C2040">
        <f t="shared" si="237"/>
        <v>34</v>
      </c>
      <c r="D2040">
        <f t="shared" si="238"/>
        <v>615</v>
      </c>
      <c r="E2040">
        <f t="shared" si="239"/>
        <v>178</v>
      </c>
    </row>
    <row r="2041" spans="1:5" x14ac:dyDescent="0.2">
      <c r="A2041" t="s">
        <v>750</v>
      </c>
      <c r="B2041" t="s">
        <v>17</v>
      </c>
      <c r="C2041">
        <f t="shared" si="237"/>
        <v>34</v>
      </c>
      <c r="D2041">
        <f t="shared" si="238"/>
        <v>616</v>
      </c>
      <c r="E2041">
        <f t="shared" si="239"/>
        <v>179</v>
      </c>
    </row>
    <row r="2042" spans="1:5" x14ac:dyDescent="0.2">
      <c r="A2042" t="s">
        <v>750</v>
      </c>
      <c r="B2042" t="s">
        <v>18</v>
      </c>
      <c r="C2042">
        <f t="shared" si="237"/>
        <v>34</v>
      </c>
      <c r="D2042">
        <f t="shared" si="238"/>
        <v>617</v>
      </c>
      <c r="E2042">
        <f t="shared" si="239"/>
        <v>180</v>
      </c>
    </row>
    <row r="2043" spans="1:5" x14ac:dyDescent="0.2">
      <c r="A2043" t="s">
        <v>750</v>
      </c>
      <c r="B2043" t="s">
        <v>19</v>
      </c>
      <c r="C2043">
        <f t="shared" si="237"/>
        <v>34</v>
      </c>
      <c r="D2043">
        <f t="shared" si="238"/>
        <v>618</v>
      </c>
      <c r="E2043">
        <f t="shared" si="239"/>
        <v>181</v>
      </c>
    </row>
    <row r="2044" spans="1:5" x14ac:dyDescent="0.2">
      <c r="A2044" t="s">
        <v>750</v>
      </c>
      <c r="B2044" t="s">
        <v>20</v>
      </c>
      <c r="C2044">
        <f t="shared" si="237"/>
        <v>34</v>
      </c>
      <c r="D2044">
        <f t="shared" si="238"/>
        <v>619</v>
      </c>
      <c r="E2044">
        <f t="shared" si="239"/>
        <v>182</v>
      </c>
    </row>
    <row r="2045" spans="1:5" x14ac:dyDescent="0.2">
      <c r="A2045" t="s">
        <v>750</v>
      </c>
      <c r="B2045" t="s">
        <v>21</v>
      </c>
      <c r="C2045">
        <f t="shared" si="237"/>
        <v>34</v>
      </c>
      <c r="D2045">
        <f t="shared" si="238"/>
        <v>620</v>
      </c>
      <c r="E2045">
        <f t="shared" si="239"/>
        <v>183</v>
      </c>
    </row>
    <row r="2046" spans="1:5" x14ac:dyDescent="0.2">
      <c r="A2046" t="s">
        <v>750</v>
      </c>
      <c r="B2046" t="s">
        <v>22</v>
      </c>
      <c r="C2046">
        <f t="shared" si="237"/>
        <v>34</v>
      </c>
      <c r="D2046">
        <f t="shared" si="238"/>
        <v>621</v>
      </c>
      <c r="E2046">
        <f t="shared" si="239"/>
        <v>184</v>
      </c>
    </row>
    <row r="2047" spans="1:5" x14ac:dyDescent="0.2">
      <c r="A2047" t="s">
        <v>750</v>
      </c>
      <c r="B2047" t="s">
        <v>23</v>
      </c>
      <c r="C2047">
        <f t="shared" si="237"/>
        <v>34</v>
      </c>
      <c r="D2047">
        <f t="shared" si="238"/>
        <v>622</v>
      </c>
      <c r="E2047">
        <f t="shared" si="239"/>
        <v>185</v>
      </c>
    </row>
    <row r="2048" spans="1:5" x14ac:dyDescent="0.2">
      <c r="A2048" t="s">
        <v>750</v>
      </c>
      <c r="B2048" t="s">
        <v>24</v>
      </c>
      <c r="C2048">
        <f t="shared" si="237"/>
        <v>34</v>
      </c>
      <c r="D2048">
        <f t="shared" si="238"/>
        <v>623</v>
      </c>
      <c r="E2048">
        <f t="shared" si="239"/>
        <v>186</v>
      </c>
    </row>
    <row r="2049" spans="1:5" x14ac:dyDescent="0.2">
      <c r="A2049" t="s">
        <v>750</v>
      </c>
      <c r="B2049" t="s">
        <v>25</v>
      </c>
      <c r="C2049">
        <f t="shared" si="237"/>
        <v>34</v>
      </c>
      <c r="D2049">
        <f t="shared" si="238"/>
        <v>624</v>
      </c>
      <c r="E2049">
        <f t="shared" si="239"/>
        <v>187</v>
      </c>
    </row>
    <row r="2050" spans="1:5" x14ac:dyDescent="0.2">
      <c r="A2050" t="s">
        <v>750</v>
      </c>
      <c r="B2050" t="s">
        <v>26</v>
      </c>
      <c r="C2050">
        <f t="shared" si="237"/>
        <v>34</v>
      </c>
      <c r="D2050">
        <f t="shared" si="238"/>
        <v>625</v>
      </c>
      <c r="E2050">
        <f t="shared" si="239"/>
        <v>188</v>
      </c>
    </row>
    <row r="2051" spans="1:5" x14ac:dyDescent="0.2">
      <c r="A2051" t="s">
        <v>750</v>
      </c>
      <c r="B2051" t="s">
        <v>27</v>
      </c>
      <c r="C2051">
        <f t="shared" si="237"/>
        <v>34</v>
      </c>
      <c r="D2051">
        <f t="shared" si="238"/>
        <v>626</v>
      </c>
      <c r="E2051">
        <f t="shared" si="239"/>
        <v>189</v>
      </c>
    </row>
    <row r="2052" spans="1:5" x14ac:dyDescent="0.2">
      <c r="A2052" t="s">
        <v>750</v>
      </c>
      <c r="B2052" t="s">
        <v>28</v>
      </c>
      <c r="C2052">
        <f t="shared" si="237"/>
        <v>34</v>
      </c>
      <c r="D2052">
        <f t="shared" si="238"/>
        <v>627</v>
      </c>
      <c r="E2052">
        <f t="shared" si="239"/>
        <v>190</v>
      </c>
    </row>
    <row r="2053" spans="1:5" x14ac:dyDescent="0.2">
      <c r="A2053" t="s">
        <v>750</v>
      </c>
      <c r="B2053" t="s">
        <v>29</v>
      </c>
      <c r="C2053">
        <f t="shared" ref="C2053:C2116" si="240">IF(A2053=A2052,C2052,C2052+1)</f>
        <v>34</v>
      </c>
      <c r="D2053">
        <f t="shared" ref="D2053:D2116" si="241">IF(B2053=B2052,D2052,D2052+1)</f>
        <v>628</v>
      </c>
      <c r="E2053">
        <f t="shared" ref="E2053:E2116" si="242">IF(A2053=A2052,IF(B2053=B2052,E2052,E2052+1),1)</f>
        <v>191</v>
      </c>
    </row>
    <row r="2054" spans="1:5" x14ac:dyDescent="0.2">
      <c r="A2054" t="s">
        <v>750</v>
      </c>
      <c r="B2054" t="s">
        <v>30</v>
      </c>
      <c r="C2054">
        <f t="shared" si="240"/>
        <v>34</v>
      </c>
      <c r="D2054">
        <f t="shared" si="241"/>
        <v>629</v>
      </c>
      <c r="E2054">
        <f t="shared" si="242"/>
        <v>192</v>
      </c>
    </row>
    <row r="2055" spans="1:5" x14ac:dyDescent="0.2">
      <c r="A2055" t="s">
        <v>750</v>
      </c>
      <c r="B2055" t="s">
        <v>31</v>
      </c>
      <c r="C2055">
        <f t="shared" si="240"/>
        <v>34</v>
      </c>
      <c r="D2055">
        <f t="shared" si="241"/>
        <v>630</v>
      </c>
      <c r="E2055">
        <f t="shared" si="242"/>
        <v>193</v>
      </c>
    </row>
    <row r="2056" spans="1:5" x14ac:dyDescent="0.2">
      <c r="A2056" t="s">
        <v>750</v>
      </c>
      <c r="B2056" t="s">
        <v>32</v>
      </c>
      <c r="C2056">
        <f t="shared" si="240"/>
        <v>34</v>
      </c>
      <c r="D2056">
        <f t="shared" si="241"/>
        <v>631</v>
      </c>
      <c r="E2056">
        <f t="shared" si="242"/>
        <v>194</v>
      </c>
    </row>
    <row r="2057" spans="1:5" x14ac:dyDescent="0.2">
      <c r="A2057" t="s">
        <v>750</v>
      </c>
      <c r="B2057" t="s">
        <v>33</v>
      </c>
      <c r="C2057">
        <f t="shared" si="240"/>
        <v>34</v>
      </c>
      <c r="D2057">
        <f t="shared" si="241"/>
        <v>632</v>
      </c>
      <c r="E2057">
        <f t="shared" si="242"/>
        <v>195</v>
      </c>
    </row>
    <row r="2058" spans="1:5" x14ac:dyDescent="0.2">
      <c r="A2058" t="s">
        <v>750</v>
      </c>
      <c r="B2058" t="s">
        <v>34</v>
      </c>
      <c r="C2058">
        <f t="shared" si="240"/>
        <v>34</v>
      </c>
      <c r="D2058">
        <f t="shared" si="241"/>
        <v>633</v>
      </c>
      <c r="E2058">
        <f t="shared" si="242"/>
        <v>196</v>
      </c>
    </row>
    <row r="2059" spans="1:5" x14ac:dyDescent="0.2">
      <c r="A2059" t="s">
        <v>750</v>
      </c>
      <c r="B2059" t="s">
        <v>35</v>
      </c>
      <c r="C2059">
        <f t="shared" si="240"/>
        <v>34</v>
      </c>
      <c r="D2059">
        <f t="shared" si="241"/>
        <v>634</v>
      </c>
      <c r="E2059">
        <f t="shared" si="242"/>
        <v>197</v>
      </c>
    </row>
    <row r="2060" spans="1:5" x14ac:dyDescent="0.2">
      <c r="A2060" t="s">
        <v>750</v>
      </c>
      <c r="B2060" t="s">
        <v>36</v>
      </c>
      <c r="C2060">
        <f t="shared" si="240"/>
        <v>34</v>
      </c>
      <c r="D2060">
        <f t="shared" si="241"/>
        <v>635</v>
      </c>
      <c r="E2060">
        <f t="shared" si="242"/>
        <v>198</v>
      </c>
    </row>
    <row r="2061" spans="1:5" x14ac:dyDescent="0.2">
      <c r="A2061" t="s">
        <v>750</v>
      </c>
      <c r="B2061" t="s">
        <v>37</v>
      </c>
      <c r="C2061">
        <f t="shared" si="240"/>
        <v>34</v>
      </c>
      <c r="D2061">
        <f t="shared" si="241"/>
        <v>636</v>
      </c>
      <c r="E2061">
        <f t="shared" si="242"/>
        <v>199</v>
      </c>
    </row>
    <row r="2062" spans="1:5" x14ac:dyDescent="0.2">
      <c r="A2062" t="s">
        <v>750</v>
      </c>
      <c r="B2062" t="s">
        <v>38</v>
      </c>
      <c r="C2062">
        <f t="shared" si="240"/>
        <v>34</v>
      </c>
      <c r="D2062">
        <f t="shared" si="241"/>
        <v>637</v>
      </c>
      <c r="E2062">
        <f t="shared" si="242"/>
        <v>200</v>
      </c>
    </row>
    <row r="2063" spans="1:5" x14ac:dyDescent="0.2">
      <c r="A2063" t="s">
        <v>750</v>
      </c>
      <c r="B2063" t="s">
        <v>39</v>
      </c>
      <c r="C2063">
        <f t="shared" si="240"/>
        <v>34</v>
      </c>
      <c r="D2063">
        <f t="shared" si="241"/>
        <v>638</v>
      </c>
      <c r="E2063">
        <f t="shared" si="242"/>
        <v>201</v>
      </c>
    </row>
    <row r="2064" spans="1:5" x14ac:dyDescent="0.2">
      <c r="A2064" t="s">
        <v>750</v>
      </c>
      <c r="B2064" t="s">
        <v>40</v>
      </c>
      <c r="C2064">
        <f t="shared" si="240"/>
        <v>34</v>
      </c>
      <c r="D2064">
        <f t="shared" si="241"/>
        <v>639</v>
      </c>
      <c r="E2064">
        <f t="shared" si="242"/>
        <v>202</v>
      </c>
    </row>
    <row r="2065" spans="1:5" x14ac:dyDescent="0.2">
      <c r="A2065" t="s">
        <v>750</v>
      </c>
      <c r="B2065" t="s">
        <v>41</v>
      </c>
      <c r="C2065">
        <f t="shared" si="240"/>
        <v>34</v>
      </c>
      <c r="D2065">
        <f t="shared" si="241"/>
        <v>640</v>
      </c>
      <c r="E2065">
        <f t="shared" si="242"/>
        <v>203</v>
      </c>
    </row>
    <row r="2066" spans="1:5" x14ac:dyDescent="0.2">
      <c r="A2066" t="s">
        <v>750</v>
      </c>
      <c r="B2066" t="s">
        <v>42</v>
      </c>
      <c r="C2066">
        <f t="shared" si="240"/>
        <v>34</v>
      </c>
      <c r="D2066">
        <f t="shared" si="241"/>
        <v>641</v>
      </c>
      <c r="E2066">
        <f t="shared" si="242"/>
        <v>204</v>
      </c>
    </row>
    <row r="2067" spans="1:5" x14ac:dyDescent="0.2">
      <c r="A2067" t="s">
        <v>750</v>
      </c>
      <c r="B2067" t="s">
        <v>43</v>
      </c>
      <c r="C2067">
        <f t="shared" si="240"/>
        <v>34</v>
      </c>
      <c r="D2067">
        <f t="shared" si="241"/>
        <v>642</v>
      </c>
      <c r="E2067">
        <f t="shared" si="242"/>
        <v>205</v>
      </c>
    </row>
    <row r="2068" spans="1:5" x14ac:dyDescent="0.2">
      <c r="A2068" t="s">
        <v>750</v>
      </c>
      <c r="B2068" t="s">
        <v>44</v>
      </c>
      <c r="C2068">
        <f t="shared" si="240"/>
        <v>34</v>
      </c>
      <c r="D2068">
        <f t="shared" si="241"/>
        <v>643</v>
      </c>
      <c r="E2068">
        <f t="shared" si="242"/>
        <v>206</v>
      </c>
    </row>
    <row r="2069" spans="1:5" x14ac:dyDescent="0.2">
      <c r="A2069" t="s">
        <v>750</v>
      </c>
      <c r="B2069" t="s">
        <v>45</v>
      </c>
      <c r="C2069">
        <f t="shared" si="240"/>
        <v>34</v>
      </c>
      <c r="D2069">
        <f t="shared" si="241"/>
        <v>644</v>
      </c>
      <c r="E2069">
        <f t="shared" si="242"/>
        <v>207</v>
      </c>
    </row>
    <row r="2070" spans="1:5" x14ac:dyDescent="0.2">
      <c r="A2070" t="s">
        <v>750</v>
      </c>
      <c r="B2070" t="s">
        <v>46</v>
      </c>
      <c r="C2070">
        <f t="shared" si="240"/>
        <v>34</v>
      </c>
      <c r="D2070">
        <f t="shared" si="241"/>
        <v>645</v>
      </c>
      <c r="E2070">
        <f t="shared" si="242"/>
        <v>208</v>
      </c>
    </row>
    <row r="2071" spans="1:5" x14ac:dyDescent="0.2">
      <c r="A2071" t="s">
        <v>750</v>
      </c>
      <c r="B2071" t="s">
        <v>47</v>
      </c>
      <c r="C2071">
        <f t="shared" si="240"/>
        <v>34</v>
      </c>
      <c r="D2071">
        <f t="shared" si="241"/>
        <v>646</v>
      </c>
      <c r="E2071">
        <f t="shared" si="242"/>
        <v>209</v>
      </c>
    </row>
    <row r="2072" spans="1:5" x14ac:dyDescent="0.2">
      <c r="A2072" t="s">
        <v>750</v>
      </c>
      <c r="B2072" t="s">
        <v>48</v>
      </c>
      <c r="C2072">
        <f t="shared" si="240"/>
        <v>34</v>
      </c>
      <c r="D2072">
        <f t="shared" si="241"/>
        <v>647</v>
      </c>
      <c r="E2072">
        <f t="shared" si="242"/>
        <v>210</v>
      </c>
    </row>
    <row r="2073" spans="1:5" x14ac:dyDescent="0.2">
      <c r="A2073" t="s">
        <v>750</v>
      </c>
      <c r="B2073" t="s">
        <v>49</v>
      </c>
      <c r="C2073">
        <f t="shared" si="240"/>
        <v>34</v>
      </c>
      <c r="D2073">
        <f t="shared" si="241"/>
        <v>648</v>
      </c>
      <c r="E2073">
        <f t="shared" si="242"/>
        <v>211</v>
      </c>
    </row>
    <row r="2074" spans="1:5" x14ac:dyDescent="0.2">
      <c r="A2074" t="s">
        <v>750</v>
      </c>
      <c r="B2074" t="s">
        <v>50</v>
      </c>
      <c r="C2074">
        <f t="shared" si="240"/>
        <v>34</v>
      </c>
      <c r="D2074">
        <f t="shared" si="241"/>
        <v>649</v>
      </c>
      <c r="E2074">
        <f t="shared" si="242"/>
        <v>212</v>
      </c>
    </row>
    <row r="2075" spans="1:5" x14ac:dyDescent="0.2">
      <c r="A2075" t="s">
        <v>750</v>
      </c>
      <c r="B2075" t="s">
        <v>51</v>
      </c>
      <c r="C2075">
        <f t="shared" si="240"/>
        <v>34</v>
      </c>
      <c r="D2075">
        <f t="shared" si="241"/>
        <v>650</v>
      </c>
      <c r="E2075">
        <f t="shared" si="242"/>
        <v>213</v>
      </c>
    </row>
    <row r="2076" spans="1:5" x14ac:dyDescent="0.2">
      <c r="A2076" t="s">
        <v>750</v>
      </c>
      <c r="B2076" t="s">
        <v>52</v>
      </c>
      <c r="C2076">
        <f t="shared" si="240"/>
        <v>34</v>
      </c>
      <c r="D2076">
        <f t="shared" si="241"/>
        <v>651</v>
      </c>
      <c r="E2076">
        <f t="shared" si="242"/>
        <v>214</v>
      </c>
    </row>
    <row r="2077" spans="1:5" x14ac:dyDescent="0.2">
      <c r="A2077" t="s">
        <v>750</v>
      </c>
      <c r="B2077" t="s">
        <v>53</v>
      </c>
      <c r="C2077">
        <f t="shared" si="240"/>
        <v>34</v>
      </c>
      <c r="D2077">
        <f t="shared" si="241"/>
        <v>652</v>
      </c>
      <c r="E2077">
        <f t="shared" si="242"/>
        <v>215</v>
      </c>
    </row>
    <row r="2078" spans="1:5" x14ac:dyDescent="0.2">
      <c r="A2078" t="s">
        <v>750</v>
      </c>
      <c r="B2078" t="s">
        <v>54</v>
      </c>
      <c r="C2078">
        <f t="shared" si="240"/>
        <v>34</v>
      </c>
      <c r="D2078">
        <f t="shared" si="241"/>
        <v>653</v>
      </c>
      <c r="E2078">
        <f t="shared" si="242"/>
        <v>216</v>
      </c>
    </row>
    <row r="2079" spans="1:5" x14ac:dyDescent="0.2">
      <c r="A2079" t="s">
        <v>750</v>
      </c>
      <c r="B2079" t="s">
        <v>55</v>
      </c>
      <c r="C2079">
        <f t="shared" si="240"/>
        <v>34</v>
      </c>
      <c r="D2079">
        <f t="shared" si="241"/>
        <v>654</v>
      </c>
      <c r="E2079">
        <f t="shared" si="242"/>
        <v>217</v>
      </c>
    </row>
    <row r="2080" spans="1:5" x14ac:dyDescent="0.2">
      <c r="A2080" t="s">
        <v>750</v>
      </c>
      <c r="B2080" t="s">
        <v>56</v>
      </c>
      <c r="C2080">
        <f t="shared" si="240"/>
        <v>34</v>
      </c>
      <c r="D2080">
        <f t="shared" si="241"/>
        <v>655</v>
      </c>
      <c r="E2080">
        <f t="shared" si="242"/>
        <v>218</v>
      </c>
    </row>
    <row r="2081" spans="1:5" x14ac:dyDescent="0.2">
      <c r="A2081" t="s">
        <v>750</v>
      </c>
      <c r="B2081" t="s">
        <v>57</v>
      </c>
      <c r="C2081">
        <f t="shared" si="240"/>
        <v>34</v>
      </c>
      <c r="D2081">
        <f t="shared" si="241"/>
        <v>656</v>
      </c>
      <c r="E2081">
        <f t="shared" si="242"/>
        <v>219</v>
      </c>
    </row>
    <row r="2082" spans="1:5" x14ac:dyDescent="0.2">
      <c r="A2082" t="s">
        <v>750</v>
      </c>
      <c r="B2082" t="s">
        <v>58</v>
      </c>
      <c r="C2082">
        <f t="shared" si="240"/>
        <v>34</v>
      </c>
      <c r="D2082">
        <f t="shared" si="241"/>
        <v>657</v>
      </c>
      <c r="E2082">
        <f t="shared" si="242"/>
        <v>220</v>
      </c>
    </row>
    <row r="2083" spans="1:5" x14ac:dyDescent="0.2">
      <c r="A2083" t="s">
        <v>750</v>
      </c>
      <c r="B2083" t="s">
        <v>59</v>
      </c>
      <c r="C2083">
        <f t="shared" si="240"/>
        <v>34</v>
      </c>
      <c r="D2083">
        <f t="shared" si="241"/>
        <v>658</v>
      </c>
      <c r="E2083">
        <f t="shared" si="242"/>
        <v>221</v>
      </c>
    </row>
    <row r="2084" spans="1:5" x14ac:dyDescent="0.2">
      <c r="A2084" t="s">
        <v>750</v>
      </c>
      <c r="B2084" t="s">
        <v>60</v>
      </c>
      <c r="C2084">
        <f t="shared" si="240"/>
        <v>34</v>
      </c>
      <c r="D2084">
        <f t="shared" si="241"/>
        <v>659</v>
      </c>
      <c r="E2084">
        <f t="shared" si="242"/>
        <v>222</v>
      </c>
    </row>
    <row r="2085" spans="1:5" x14ac:dyDescent="0.2">
      <c r="A2085" t="s">
        <v>750</v>
      </c>
      <c r="B2085" t="s">
        <v>61</v>
      </c>
      <c r="C2085">
        <f t="shared" si="240"/>
        <v>34</v>
      </c>
      <c r="D2085">
        <f t="shared" si="241"/>
        <v>660</v>
      </c>
      <c r="E2085">
        <f t="shared" si="242"/>
        <v>223</v>
      </c>
    </row>
    <row r="2086" spans="1:5" x14ac:dyDescent="0.2">
      <c r="A2086" t="s">
        <v>750</v>
      </c>
      <c r="B2086" t="s">
        <v>62</v>
      </c>
      <c r="C2086">
        <f t="shared" si="240"/>
        <v>34</v>
      </c>
      <c r="D2086">
        <f t="shared" si="241"/>
        <v>661</v>
      </c>
      <c r="E2086">
        <f t="shared" si="242"/>
        <v>224</v>
      </c>
    </row>
    <row r="2087" spans="1:5" x14ac:dyDescent="0.2">
      <c r="A2087" t="s">
        <v>750</v>
      </c>
      <c r="B2087" t="s">
        <v>63</v>
      </c>
      <c r="C2087">
        <f t="shared" si="240"/>
        <v>34</v>
      </c>
      <c r="D2087">
        <f t="shared" si="241"/>
        <v>662</v>
      </c>
      <c r="E2087">
        <f t="shared" si="242"/>
        <v>225</v>
      </c>
    </row>
    <row r="2088" spans="1:5" x14ac:dyDescent="0.2">
      <c r="A2088" t="s">
        <v>750</v>
      </c>
      <c r="B2088" t="s">
        <v>64</v>
      </c>
      <c r="C2088">
        <f t="shared" si="240"/>
        <v>34</v>
      </c>
      <c r="D2088">
        <f t="shared" si="241"/>
        <v>663</v>
      </c>
      <c r="E2088">
        <f t="shared" si="242"/>
        <v>226</v>
      </c>
    </row>
    <row r="2089" spans="1:5" x14ac:dyDescent="0.2">
      <c r="A2089" t="s">
        <v>750</v>
      </c>
      <c r="B2089" t="s">
        <v>65</v>
      </c>
      <c r="C2089">
        <f t="shared" si="240"/>
        <v>34</v>
      </c>
      <c r="D2089">
        <f t="shared" si="241"/>
        <v>664</v>
      </c>
      <c r="E2089">
        <f t="shared" si="242"/>
        <v>227</v>
      </c>
    </row>
    <row r="2090" spans="1:5" x14ac:dyDescent="0.2">
      <c r="A2090" t="s">
        <v>750</v>
      </c>
      <c r="B2090" t="s">
        <v>66</v>
      </c>
      <c r="C2090">
        <f t="shared" si="240"/>
        <v>34</v>
      </c>
      <c r="D2090">
        <f t="shared" si="241"/>
        <v>665</v>
      </c>
      <c r="E2090">
        <f t="shared" si="242"/>
        <v>228</v>
      </c>
    </row>
    <row r="2091" spans="1:5" x14ac:dyDescent="0.2">
      <c r="A2091" t="s">
        <v>750</v>
      </c>
      <c r="B2091" t="s">
        <v>67</v>
      </c>
      <c r="C2091">
        <f t="shared" si="240"/>
        <v>34</v>
      </c>
      <c r="D2091">
        <f t="shared" si="241"/>
        <v>666</v>
      </c>
      <c r="E2091">
        <f t="shared" si="242"/>
        <v>229</v>
      </c>
    </row>
    <row r="2092" spans="1:5" x14ac:dyDescent="0.2">
      <c r="A2092" t="s">
        <v>750</v>
      </c>
      <c r="B2092" t="s">
        <v>68</v>
      </c>
      <c r="C2092">
        <f t="shared" si="240"/>
        <v>34</v>
      </c>
      <c r="D2092">
        <f t="shared" si="241"/>
        <v>667</v>
      </c>
      <c r="E2092">
        <f t="shared" si="242"/>
        <v>230</v>
      </c>
    </row>
    <row r="2093" spans="1:5" x14ac:dyDescent="0.2">
      <c r="A2093" t="s">
        <v>750</v>
      </c>
      <c r="B2093" t="s">
        <v>69</v>
      </c>
      <c r="C2093">
        <f t="shared" si="240"/>
        <v>34</v>
      </c>
      <c r="D2093">
        <f t="shared" si="241"/>
        <v>668</v>
      </c>
      <c r="E2093">
        <f t="shared" si="242"/>
        <v>231</v>
      </c>
    </row>
    <row r="2094" spans="1:5" x14ac:dyDescent="0.2">
      <c r="A2094" t="s">
        <v>750</v>
      </c>
      <c r="B2094" t="s">
        <v>70</v>
      </c>
      <c r="C2094">
        <f t="shared" si="240"/>
        <v>34</v>
      </c>
      <c r="D2094">
        <f t="shared" si="241"/>
        <v>669</v>
      </c>
      <c r="E2094">
        <f t="shared" si="242"/>
        <v>232</v>
      </c>
    </row>
    <row r="2095" spans="1:5" x14ac:dyDescent="0.2">
      <c r="A2095" t="s">
        <v>750</v>
      </c>
      <c r="B2095" t="s">
        <v>71</v>
      </c>
      <c r="C2095">
        <f t="shared" si="240"/>
        <v>34</v>
      </c>
      <c r="D2095">
        <f t="shared" si="241"/>
        <v>670</v>
      </c>
      <c r="E2095">
        <f t="shared" si="242"/>
        <v>233</v>
      </c>
    </row>
    <row r="2096" spans="1:5" x14ac:dyDescent="0.2">
      <c r="A2096" t="s">
        <v>750</v>
      </c>
      <c r="B2096" t="s">
        <v>72</v>
      </c>
      <c r="C2096">
        <f t="shared" si="240"/>
        <v>34</v>
      </c>
      <c r="D2096">
        <f t="shared" si="241"/>
        <v>671</v>
      </c>
      <c r="E2096">
        <f t="shared" si="242"/>
        <v>234</v>
      </c>
    </row>
    <row r="2097" spans="1:5" x14ac:dyDescent="0.2">
      <c r="A2097" t="s">
        <v>750</v>
      </c>
      <c r="B2097" t="s">
        <v>73</v>
      </c>
      <c r="C2097">
        <f t="shared" si="240"/>
        <v>34</v>
      </c>
      <c r="D2097">
        <f t="shared" si="241"/>
        <v>672</v>
      </c>
      <c r="E2097">
        <f t="shared" si="242"/>
        <v>235</v>
      </c>
    </row>
    <row r="2098" spans="1:5" x14ac:dyDescent="0.2">
      <c r="A2098" t="s">
        <v>750</v>
      </c>
      <c r="B2098" t="s">
        <v>74</v>
      </c>
      <c r="C2098">
        <f t="shared" si="240"/>
        <v>34</v>
      </c>
      <c r="D2098">
        <f t="shared" si="241"/>
        <v>673</v>
      </c>
      <c r="E2098">
        <f t="shared" si="242"/>
        <v>236</v>
      </c>
    </row>
    <row r="2099" spans="1:5" x14ac:dyDescent="0.2">
      <c r="A2099" t="s">
        <v>750</v>
      </c>
      <c r="B2099" t="s">
        <v>75</v>
      </c>
      <c r="C2099">
        <f t="shared" si="240"/>
        <v>34</v>
      </c>
      <c r="D2099">
        <f t="shared" si="241"/>
        <v>674</v>
      </c>
      <c r="E2099">
        <f t="shared" si="242"/>
        <v>237</v>
      </c>
    </row>
    <row r="2100" spans="1:5" x14ac:dyDescent="0.2">
      <c r="A2100" t="s">
        <v>750</v>
      </c>
      <c r="B2100" t="s">
        <v>76</v>
      </c>
      <c r="C2100">
        <f t="shared" si="240"/>
        <v>34</v>
      </c>
      <c r="D2100">
        <f t="shared" si="241"/>
        <v>675</v>
      </c>
      <c r="E2100">
        <f t="shared" si="242"/>
        <v>238</v>
      </c>
    </row>
    <row r="2101" spans="1:5" x14ac:dyDescent="0.2">
      <c r="A2101" t="s">
        <v>750</v>
      </c>
      <c r="B2101" t="s">
        <v>77</v>
      </c>
      <c r="C2101">
        <f t="shared" si="240"/>
        <v>34</v>
      </c>
      <c r="D2101">
        <f t="shared" si="241"/>
        <v>676</v>
      </c>
      <c r="E2101">
        <f t="shared" si="242"/>
        <v>239</v>
      </c>
    </row>
    <row r="2102" spans="1:5" x14ac:dyDescent="0.2">
      <c r="A2102" t="s">
        <v>750</v>
      </c>
      <c r="B2102" t="s">
        <v>78</v>
      </c>
      <c r="C2102">
        <f t="shared" si="240"/>
        <v>34</v>
      </c>
      <c r="D2102">
        <f t="shared" si="241"/>
        <v>677</v>
      </c>
      <c r="E2102">
        <f t="shared" si="242"/>
        <v>240</v>
      </c>
    </row>
    <row r="2103" spans="1:5" x14ac:dyDescent="0.2">
      <c r="A2103" t="s">
        <v>750</v>
      </c>
      <c r="B2103" t="s">
        <v>79</v>
      </c>
      <c r="C2103">
        <f t="shared" si="240"/>
        <v>34</v>
      </c>
      <c r="D2103">
        <f t="shared" si="241"/>
        <v>678</v>
      </c>
      <c r="E2103">
        <f t="shared" si="242"/>
        <v>241</v>
      </c>
    </row>
    <row r="2104" spans="1:5" x14ac:dyDescent="0.2">
      <c r="A2104" t="s">
        <v>750</v>
      </c>
      <c r="B2104" t="s">
        <v>80</v>
      </c>
      <c r="C2104">
        <f t="shared" si="240"/>
        <v>34</v>
      </c>
      <c r="D2104">
        <f t="shared" si="241"/>
        <v>679</v>
      </c>
      <c r="E2104">
        <f t="shared" si="242"/>
        <v>242</v>
      </c>
    </row>
    <row r="2105" spans="1:5" x14ac:dyDescent="0.2">
      <c r="A2105" t="s">
        <v>750</v>
      </c>
      <c r="B2105" t="s">
        <v>81</v>
      </c>
      <c r="C2105">
        <f t="shared" si="240"/>
        <v>34</v>
      </c>
      <c r="D2105">
        <f t="shared" si="241"/>
        <v>680</v>
      </c>
      <c r="E2105">
        <f t="shared" si="242"/>
        <v>243</v>
      </c>
    </row>
    <row r="2106" spans="1:5" x14ac:dyDescent="0.2">
      <c r="A2106" t="s">
        <v>750</v>
      </c>
      <c r="B2106" t="s">
        <v>2233</v>
      </c>
      <c r="C2106">
        <f t="shared" si="240"/>
        <v>34</v>
      </c>
      <c r="D2106">
        <f t="shared" si="241"/>
        <v>681</v>
      </c>
      <c r="E2106">
        <f t="shared" si="242"/>
        <v>244</v>
      </c>
    </row>
    <row r="2107" spans="1:5" x14ac:dyDescent="0.2">
      <c r="A2107" t="s">
        <v>750</v>
      </c>
      <c r="B2107" t="s">
        <v>2234</v>
      </c>
      <c r="C2107">
        <f t="shared" si="240"/>
        <v>34</v>
      </c>
      <c r="D2107">
        <f t="shared" si="241"/>
        <v>682</v>
      </c>
      <c r="E2107">
        <f t="shared" si="242"/>
        <v>245</v>
      </c>
    </row>
    <row r="2108" spans="1:5" x14ac:dyDescent="0.2">
      <c r="A2108" t="s">
        <v>750</v>
      </c>
      <c r="B2108" t="s">
        <v>2235</v>
      </c>
      <c r="C2108">
        <f t="shared" si="240"/>
        <v>34</v>
      </c>
      <c r="D2108">
        <f t="shared" si="241"/>
        <v>683</v>
      </c>
      <c r="E2108">
        <f t="shared" si="242"/>
        <v>246</v>
      </c>
    </row>
    <row r="2109" spans="1:5" x14ac:dyDescent="0.2">
      <c r="A2109" t="s">
        <v>750</v>
      </c>
      <c r="B2109" t="s">
        <v>2236</v>
      </c>
      <c r="C2109">
        <f t="shared" si="240"/>
        <v>34</v>
      </c>
      <c r="D2109">
        <f t="shared" si="241"/>
        <v>684</v>
      </c>
      <c r="E2109">
        <f t="shared" si="242"/>
        <v>247</v>
      </c>
    </row>
    <row r="2110" spans="1:5" x14ac:dyDescent="0.2">
      <c r="A2110" t="s">
        <v>750</v>
      </c>
      <c r="B2110" t="s">
        <v>2237</v>
      </c>
      <c r="C2110">
        <f t="shared" si="240"/>
        <v>34</v>
      </c>
      <c r="D2110">
        <f t="shared" si="241"/>
        <v>685</v>
      </c>
      <c r="E2110">
        <f t="shared" si="242"/>
        <v>248</v>
      </c>
    </row>
    <row r="2111" spans="1:5" x14ac:dyDescent="0.2">
      <c r="A2111" t="s">
        <v>750</v>
      </c>
      <c r="B2111" t="s">
        <v>2238</v>
      </c>
      <c r="C2111">
        <f t="shared" si="240"/>
        <v>34</v>
      </c>
      <c r="D2111">
        <f t="shared" si="241"/>
        <v>686</v>
      </c>
      <c r="E2111">
        <f t="shared" si="242"/>
        <v>249</v>
      </c>
    </row>
    <row r="2112" spans="1:5" x14ac:dyDescent="0.2">
      <c r="A2112" t="s">
        <v>750</v>
      </c>
      <c r="B2112" t="s">
        <v>2239</v>
      </c>
      <c r="C2112">
        <f t="shared" si="240"/>
        <v>34</v>
      </c>
      <c r="D2112">
        <f t="shared" si="241"/>
        <v>687</v>
      </c>
      <c r="E2112">
        <f t="shared" si="242"/>
        <v>250</v>
      </c>
    </row>
    <row r="2113" spans="1:5" x14ac:dyDescent="0.2">
      <c r="A2113" t="s">
        <v>750</v>
      </c>
      <c r="B2113" t="s">
        <v>2240</v>
      </c>
      <c r="C2113">
        <f t="shared" si="240"/>
        <v>34</v>
      </c>
      <c r="D2113">
        <f t="shared" si="241"/>
        <v>688</v>
      </c>
      <c r="E2113">
        <f t="shared" si="242"/>
        <v>251</v>
      </c>
    </row>
    <row r="2114" spans="1:5" x14ac:dyDescent="0.2">
      <c r="A2114" t="s">
        <v>750</v>
      </c>
      <c r="B2114" t="s">
        <v>2241</v>
      </c>
      <c r="C2114">
        <f t="shared" si="240"/>
        <v>34</v>
      </c>
      <c r="D2114">
        <f t="shared" si="241"/>
        <v>689</v>
      </c>
      <c r="E2114">
        <f t="shared" si="242"/>
        <v>252</v>
      </c>
    </row>
    <row r="2115" spans="1:5" x14ac:dyDescent="0.2">
      <c r="A2115" t="s">
        <v>750</v>
      </c>
      <c r="B2115" t="s">
        <v>2242</v>
      </c>
      <c r="C2115">
        <f t="shared" si="240"/>
        <v>34</v>
      </c>
      <c r="D2115">
        <f t="shared" si="241"/>
        <v>690</v>
      </c>
      <c r="E2115">
        <f t="shared" si="242"/>
        <v>253</v>
      </c>
    </row>
    <row r="2116" spans="1:5" x14ac:dyDescent="0.2">
      <c r="A2116" t="s">
        <v>750</v>
      </c>
      <c r="B2116" t="s">
        <v>2243</v>
      </c>
      <c r="C2116">
        <f t="shared" si="240"/>
        <v>34</v>
      </c>
      <c r="D2116">
        <f t="shared" si="241"/>
        <v>691</v>
      </c>
      <c r="E2116">
        <f t="shared" si="242"/>
        <v>254</v>
      </c>
    </row>
    <row r="2117" spans="1:5" x14ac:dyDescent="0.2">
      <c r="A2117" t="s">
        <v>750</v>
      </c>
      <c r="B2117" t="s">
        <v>2244</v>
      </c>
      <c r="C2117">
        <f t="shared" ref="C2117:C2180" si="243">IF(A2117=A2116,C2116,C2116+1)</f>
        <v>34</v>
      </c>
      <c r="D2117">
        <f t="shared" ref="D2117:D2180" si="244">IF(B2117=B2116,D2116,D2116+1)</f>
        <v>692</v>
      </c>
      <c r="E2117">
        <f t="shared" ref="E2117:E2180" si="245">IF(A2117=A2116,IF(B2117=B2116,E2116,E2116+1),1)</f>
        <v>255</v>
      </c>
    </row>
    <row r="2118" spans="1:5" x14ac:dyDescent="0.2">
      <c r="A2118" t="s">
        <v>750</v>
      </c>
      <c r="B2118" t="s">
        <v>2245</v>
      </c>
      <c r="C2118">
        <f t="shared" si="243"/>
        <v>34</v>
      </c>
      <c r="D2118">
        <f t="shared" si="244"/>
        <v>693</v>
      </c>
      <c r="E2118">
        <f t="shared" si="245"/>
        <v>256</v>
      </c>
    </row>
    <row r="2119" spans="1:5" x14ac:dyDescent="0.2">
      <c r="A2119" t="s">
        <v>750</v>
      </c>
      <c r="B2119" t="s">
        <v>2246</v>
      </c>
      <c r="C2119">
        <f t="shared" si="243"/>
        <v>34</v>
      </c>
      <c r="D2119">
        <f t="shared" si="244"/>
        <v>694</v>
      </c>
      <c r="E2119">
        <f t="shared" si="245"/>
        <v>257</v>
      </c>
    </row>
    <row r="2120" spans="1:5" x14ac:dyDescent="0.2">
      <c r="A2120" t="s">
        <v>750</v>
      </c>
      <c r="B2120" t="s">
        <v>2247</v>
      </c>
      <c r="C2120">
        <f t="shared" si="243"/>
        <v>34</v>
      </c>
      <c r="D2120">
        <f t="shared" si="244"/>
        <v>695</v>
      </c>
      <c r="E2120">
        <f t="shared" si="245"/>
        <v>258</v>
      </c>
    </row>
    <row r="2121" spans="1:5" x14ac:dyDescent="0.2">
      <c r="A2121" t="s">
        <v>750</v>
      </c>
      <c r="B2121" t="s">
        <v>2248</v>
      </c>
      <c r="C2121">
        <f t="shared" si="243"/>
        <v>34</v>
      </c>
      <c r="D2121">
        <f t="shared" si="244"/>
        <v>696</v>
      </c>
      <c r="E2121">
        <f t="shared" si="245"/>
        <v>259</v>
      </c>
    </row>
    <row r="2122" spans="1:5" x14ac:dyDescent="0.2">
      <c r="A2122" t="s">
        <v>750</v>
      </c>
      <c r="B2122" t="s">
        <v>2249</v>
      </c>
      <c r="C2122">
        <f t="shared" si="243"/>
        <v>34</v>
      </c>
      <c r="D2122">
        <f t="shared" si="244"/>
        <v>697</v>
      </c>
      <c r="E2122">
        <f t="shared" si="245"/>
        <v>260</v>
      </c>
    </row>
    <row r="2123" spans="1:5" x14ac:dyDescent="0.2">
      <c r="A2123" t="s">
        <v>750</v>
      </c>
      <c r="B2123" t="s">
        <v>2250</v>
      </c>
      <c r="C2123">
        <f t="shared" si="243"/>
        <v>34</v>
      </c>
      <c r="D2123">
        <f t="shared" si="244"/>
        <v>698</v>
      </c>
      <c r="E2123">
        <f t="shared" si="245"/>
        <v>261</v>
      </c>
    </row>
    <row r="2124" spans="1:5" x14ac:dyDescent="0.2">
      <c r="A2124" t="s">
        <v>750</v>
      </c>
      <c r="B2124" t="s">
        <v>2251</v>
      </c>
      <c r="C2124">
        <f t="shared" si="243"/>
        <v>34</v>
      </c>
      <c r="D2124">
        <f t="shared" si="244"/>
        <v>699</v>
      </c>
      <c r="E2124">
        <f t="shared" si="245"/>
        <v>262</v>
      </c>
    </row>
    <row r="2125" spans="1:5" x14ac:dyDescent="0.2">
      <c r="A2125" t="s">
        <v>750</v>
      </c>
      <c r="B2125" t="s">
        <v>2252</v>
      </c>
      <c r="C2125">
        <f t="shared" si="243"/>
        <v>34</v>
      </c>
      <c r="D2125">
        <f t="shared" si="244"/>
        <v>700</v>
      </c>
      <c r="E2125">
        <f t="shared" si="245"/>
        <v>263</v>
      </c>
    </row>
    <row r="2126" spans="1:5" x14ac:dyDescent="0.2">
      <c r="A2126" t="s">
        <v>750</v>
      </c>
      <c r="B2126" t="s">
        <v>2253</v>
      </c>
      <c r="C2126">
        <f t="shared" si="243"/>
        <v>34</v>
      </c>
      <c r="D2126">
        <f t="shared" si="244"/>
        <v>701</v>
      </c>
      <c r="E2126">
        <f t="shared" si="245"/>
        <v>264</v>
      </c>
    </row>
    <row r="2127" spans="1:5" x14ac:dyDescent="0.2">
      <c r="A2127" t="s">
        <v>750</v>
      </c>
      <c r="B2127" t="s">
        <v>2254</v>
      </c>
      <c r="C2127">
        <f t="shared" si="243"/>
        <v>34</v>
      </c>
      <c r="D2127">
        <f t="shared" si="244"/>
        <v>702</v>
      </c>
      <c r="E2127">
        <f t="shared" si="245"/>
        <v>265</v>
      </c>
    </row>
    <row r="2128" spans="1:5" x14ac:dyDescent="0.2">
      <c r="A2128" t="s">
        <v>750</v>
      </c>
      <c r="B2128" t="s">
        <v>2255</v>
      </c>
      <c r="C2128">
        <f t="shared" si="243"/>
        <v>34</v>
      </c>
      <c r="D2128">
        <f t="shared" si="244"/>
        <v>703</v>
      </c>
      <c r="E2128">
        <f t="shared" si="245"/>
        <v>266</v>
      </c>
    </row>
    <row r="2129" spans="1:5" x14ac:dyDescent="0.2">
      <c r="A2129" t="s">
        <v>750</v>
      </c>
      <c r="B2129" t="s">
        <v>2256</v>
      </c>
      <c r="C2129">
        <f t="shared" si="243"/>
        <v>34</v>
      </c>
      <c r="D2129">
        <f t="shared" si="244"/>
        <v>704</v>
      </c>
      <c r="E2129">
        <f t="shared" si="245"/>
        <v>267</v>
      </c>
    </row>
    <row r="2130" spans="1:5" x14ac:dyDescent="0.2">
      <c r="A2130" t="s">
        <v>750</v>
      </c>
      <c r="B2130" t="s">
        <v>2257</v>
      </c>
      <c r="C2130">
        <f t="shared" si="243"/>
        <v>34</v>
      </c>
      <c r="D2130">
        <f t="shared" si="244"/>
        <v>705</v>
      </c>
      <c r="E2130">
        <f t="shared" si="245"/>
        <v>268</v>
      </c>
    </row>
    <row r="2131" spans="1:5" x14ac:dyDescent="0.2">
      <c r="A2131" t="s">
        <v>750</v>
      </c>
      <c r="B2131" t="s">
        <v>2258</v>
      </c>
      <c r="C2131">
        <f t="shared" si="243"/>
        <v>34</v>
      </c>
      <c r="D2131">
        <f t="shared" si="244"/>
        <v>706</v>
      </c>
      <c r="E2131">
        <f t="shared" si="245"/>
        <v>269</v>
      </c>
    </row>
    <row r="2132" spans="1:5" x14ac:dyDescent="0.2">
      <c r="A2132" t="s">
        <v>750</v>
      </c>
      <c r="B2132" t="s">
        <v>2259</v>
      </c>
      <c r="C2132">
        <f t="shared" si="243"/>
        <v>34</v>
      </c>
      <c r="D2132">
        <f t="shared" si="244"/>
        <v>707</v>
      </c>
      <c r="E2132">
        <f t="shared" si="245"/>
        <v>270</v>
      </c>
    </row>
    <row r="2133" spans="1:5" x14ac:dyDescent="0.2">
      <c r="A2133" t="s">
        <v>750</v>
      </c>
      <c r="B2133" t="s">
        <v>2260</v>
      </c>
      <c r="C2133">
        <f t="shared" si="243"/>
        <v>34</v>
      </c>
      <c r="D2133">
        <f t="shared" si="244"/>
        <v>708</v>
      </c>
      <c r="E2133">
        <f t="shared" si="245"/>
        <v>271</v>
      </c>
    </row>
    <row r="2134" spans="1:5" x14ac:dyDescent="0.2">
      <c r="A2134" t="s">
        <v>750</v>
      </c>
      <c r="B2134" t="s">
        <v>2261</v>
      </c>
      <c r="C2134">
        <f t="shared" si="243"/>
        <v>34</v>
      </c>
      <c r="D2134">
        <f t="shared" si="244"/>
        <v>709</v>
      </c>
      <c r="E2134">
        <f t="shared" si="245"/>
        <v>272</v>
      </c>
    </row>
    <row r="2135" spans="1:5" x14ac:dyDescent="0.2">
      <c r="A2135" t="s">
        <v>750</v>
      </c>
      <c r="B2135" t="s">
        <v>2262</v>
      </c>
      <c r="C2135">
        <f t="shared" si="243"/>
        <v>34</v>
      </c>
      <c r="D2135">
        <f t="shared" si="244"/>
        <v>710</v>
      </c>
      <c r="E2135">
        <f t="shared" si="245"/>
        <v>273</v>
      </c>
    </row>
    <row r="2136" spans="1:5" x14ac:dyDescent="0.2">
      <c r="A2136" t="s">
        <v>750</v>
      </c>
      <c r="B2136" t="s">
        <v>2263</v>
      </c>
      <c r="C2136">
        <f t="shared" si="243"/>
        <v>34</v>
      </c>
      <c r="D2136">
        <f t="shared" si="244"/>
        <v>711</v>
      </c>
      <c r="E2136">
        <f t="shared" si="245"/>
        <v>274</v>
      </c>
    </row>
    <row r="2137" spans="1:5" x14ac:dyDescent="0.2">
      <c r="A2137" t="s">
        <v>750</v>
      </c>
      <c r="B2137" t="s">
        <v>2264</v>
      </c>
      <c r="C2137">
        <f t="shared" si="243"/>
        <v>34</v>
      </c>
      <c r="D2137">
        <f t="shared" si="244"/>
        <v>712</v>
      </c>
      <c r="E2137">
        <f t="shared" si="245"/>
        <v>275</v>
      </c>
    </row>
    <row r="2138" spans="1:5" x14ac:dyDescent="0.2">
      <c r="A2138" t="s">
        <v>750</v>
      </c>
      <c r="B2138" t="s">
        <v>2265</v>
      </c>
      <c r="C2138">
        <f t="shared" si="243"/>
        <v>34</v>
      </c>
      <c r="D2138">
        <f t="shared" si="244"/>
        <v>713</v>
      </c>
      <c r="E2138">
        <f t="shared" si="245"/>
        <v>276</v>
      </c>
    </row>
    <row r="2139" spans="1:5" x14ac:dyDescent="0.2">
      <c r="A2139" t="s">
        <v>750</v>
      </c>
      <c r="B2139" t="s">
        <v>2266</v>
      </c>
      <c r="C2139">
        <f t="shared" si="243"/>
        <v>34</v>
      </c>
      <c r="D2139">
        <f t="shared" si="244"/>
        <v>714</v>
      </c>
      <c r="E2139">
        <f t="shared" si="245"/>
        <v>277</v>
      </c>
    </row>
    <row r="2140" spans="1:5" x14ac:dyDescent="0.2">
      <c r="A2140" t="s">
        <v>750</v>
      </c>
      <c r="B2140" t="s">
        <v>2267</v>
      </c>
      <c r="C2140">
        <f t="shared" si="243"/>
        <v>34</v>
      </c>
      <c r="D2140">
        <f t="shared" si="244"/>
        <v>715</v>
      </c>
      <c r="E2140">
        <f t="shared" si="245"/>
        <v>278</v>
      </c>
    </row>
    <row r="2141" spans="1:5" x14ac:dyDescent="0.2">
      <c r="A2141" t="s">
        <v>750</v>
      </c>
      <c r="B2141" t="s">
        <v>2268</v>
      </c>
      <c r="C2141">
        <f t="shared" si="243"/>
        <v>34</v>
      </c>
      <c r="D2141">
        <f t="shared" si="244"/>
        <v>716</v>
      </c>
      <c r="E2141">
        <f t="shared" si="245"/>
        <v>279</v>
      </c>
    </row>
    <row r="2142" spans="1:5" x14ac:dyDescent="0.2">
      <c r="A2142" t="s">
        <v>750</v>
      </c>
      <c r="B2142" t="s">
        <v>2269</v>
      </c>
      <c r="C2142">
        <f t="shared" si="243"/>
        <v>34</v>
      </c>
      <c r="D2142">
        <f t="shared" si="244"/>
        <v>717</v>
      </c>
      <c r="E2142">
        <f t="shared" si="245"/>
        <v>280</v>
      </c>
    </row>
    <row r="2143" spans="1:5" x14ac:dyDescent="0.2">
      <c r="A2143" t="s">
        <v>750</v>
      </c>
      <c r="B2143" t="s">
        <v>2270</v>
      </c>
      <c r="C2143">
        <f t="shared" si="243"/>
        <v>34</v>
      </c>
      <c r="D2143">
        <f t="shared" si="244"/>
        <v>718</v>
      </c>
      <c r="E2143">
        <f t="shared" si="245"/>
        <v>281</v>
      </c>
    </row>
    <row r="2144" spans="1:5" x14ac:dyDescent="0.2">
      <c r="A2144" t="s">
        <v>750</v>
      </c>
      <c r="B2144" t="s">
        <v>2271</v>
      </c>
      <c r="C2144">
        <f t="shared" si="243"/>
        <v>34</v>
      </c>
      <c r="D2144">
        <f t="shared" si="244"/>
        <v>719</v>
      </c>
      <c r="E2144">
        <f t="shared" si="245"/>
        <v>282</v>
      </c>
    </row>
    <row r="2145" spans="1:5" x14ac:dyDescent="0.2">
      <c r="A2145" t="s">
        <v>750</v>
      </c>
      <c r="B2145" t="s">
        <v>2272</v>
      </c>
      <c r="C2145">
        <f t="shared" si="243"/>
        <v>34</v>
      </c>
      <c r="D2145">
        <f t="shared" si="244"/>
        <v>720</v>
      </c>
      <c r="E2145">
        <f t="shared" si="245"/>
        <v>283</v>
      </c>
    </row>
    <row r="2146" spans="1:5" x14ac:dyDescent="0.2">
      <c r="A2146" t="s">
        <v>750</v>
      </c>
      <c r="B2146" t="s">
        <v>2273</v>
      </c>
      <c r="C2146">
        <f t="shared" si="243"/>
        <v>34</v>
      </c>
      <c r="D2146">
        <f t="shared" si="244"/>
        <v>721</v>
      </c>
      <c r="E2146">
        <f t="shared" si="245"/>
        <v>284</v>
      </c>
    </row>
    <row r="2147" spans="1:5" x14ac:dyDescent="0.2">
      <c r="A2147" t="s">
        <v>750</v>
      </c>
      <c r="B2147" t="s">
        <v>2274</v>
      </c>
      <c r="C2147">
        <f t="shared" si="243"/>
        <v>34</v>
      </c>
      <c r="D2147">
        <f t="shared" si="244"/>
        <v>722</v>
      </c>
      <c r="E2147">
        <f t="shared" si="245"/>
        <v>285</v>
      </c>
    </row>
    <row r="2148" spans="1:5" x14ac:dyDescent="0.2">
      <c r="A2148" t="s">
        <v>750</v>
      </c>
      <c r="B2148" t="s">
        <v>2275</v>
      </c>
      <c r="C2148">
        <f t="shared" si="243"/>
        <v>34</v>
      </c>
      <c r="D2148">
        <f t="shared" si="244"/>
        <v>723</v>
      </c>
      <c r="E2148">
        <f t="shared" si="245"/>
        <v>286</v>
      </c>
    </row>
    <row r="2149" spans="1:5" x14ac:dyDescent="0.2">
      <c r="A2149" t="s">
        <v>750</v>
      </c>
      <c r="B2149" t="s">
        <v>2276</v>
      </c>
      <c r="C2149">
        <f t="shared" si="243"/>
        <v>34</v>
      </c>
      <c r="D2149">
        <f t="shared" si="244"/>
        <v>724</v>
      </c>
      <c r="E2149">
        <f t="shared" si="245"/>
        <v>287</v>
      </c>
    </row>
    <row r="2150" spans="1:5" x14ac:dyDescent="0.2">
      <c r="A2150" t="s">
        <v>750</v>
      </c>
      <c r="B2150" t="s">
        <v>2277</v>
      </c>
      <c r="C2150">
        <f t="shared" si="243"/>
        <v>34</v>
      </c>
      <c r="D2150">
        <f t="shared" si="244"/>
        <v>725</v>
      </c>
      <c r="E2150">
        <f t="shared" si="245"/>
        <v>288</v>
      </c>
    </row>
    <row r="2151" spans="1:5" x14ac:dyDescent="0.2">
      <c r="A2151" t="s">
        <v>750</v>
      </c>
      <c r="B2151" t="s">
        <v>2278</v>
      </c>
      <c r="C2151">
        <f t="shared" si="243"/>
        <v>34</v>
      </c>
      <c r="D2151">
        <f t="shared" si="244"/>
        <v>726</v>
      </c>
      <c r="E2151">
        <f t="shared" si="245"/>
        <v>289</v>
      </c>
    </row>
    <row r="2152" spans="1:5" x14ac:dyDescent="0.2">
      <c r="A2152" t="s">
        <v>750</v>
      </c>
      <c r="B2152" t="s">
        <v>2279</v>
      </c>
      <c r="C2152">
        <f t="shared" si="243"/>
        <v>34</v>
      </c>
      <c r="D2152">
        <f t="shared" si="244"/>
        <v>727</v>
      </c>
      <c r="E2152">
        <f t="shared" si="245"/>
        <v>290</v>
      </c>
    </row>
    <row r="2153" spans="1:5" x14ac:dyDescent="0.2">
      <c r="A2153" t="s">
        <v>750</v>
      </c>
      <c r="B2153" t="s">
        <v>2280</v>
      </c>
      <c r="C2153">
        <f t="shared" si="243"/>
        <v>34</v>
      </c>
      <c r="D2153">
        <f t="shared" si="244"/>
        <v>728</v>
      </c>
      <c r="E2153">
        <f t="shared" si="245"/>
        <v>291</v>
      </c>
    </row>
    <row r="2154" spans="1:5" x14ac:dyDescent="0.2">
      <c r="A2154" t="s">
        <v>750</v>
      </c>
      <c r="B2154" t="s">
        <v>2281</v>
      </c>
      <c r="C2154">
        <f t="shared" si="243"/>
        <v>34</v>
      </c>
      <c r="D2154">
        <f t="shared" si="244"/>
        <v>729</v>
      </c>
      <c r="E2154">
        <f t="shared" si="245"/>
        <v>292</v>
      </c>
    </row>
    <row r="2155" spans="1:5" x14ac:dyDescent="0.2">
      <c r="A2155" t="s">
        <v>750</v>
      </c>
      <c r="B2155" t="s">
        <v>2282</v>
      </c>
      <c r="C2155">
        <f t="shared" si="243"/>
        <v>34</v>
      </c>
      <c r="D2155">
        <f t="shared" si="244"/>
        <v>730</v>
      </c>
      <c r="E2155">
        <f t="shared" si="245"/>
        <v>293</v>
      </c>
    </row>
    <row r="2156" spans="1:5" x14ac:dyDescent="0.2">
      <c r="A2156" t="s">
        <v>750</v>
      </c>
      <c r="B2156" t="s">
        <v>2283</v>
      </c>
      <c r="C2156">
        <f t="shared" si="243"/>
        <v>34</v>
      </c>
      <c r="D2156">
        <f t="shared" si="244"/>
        <v>731</v>
      </c>
      <c r="E2156">
        <f t="shared" si="245"/>
        <v>294</v>
      </c>
    </row>
    <row r="2157" spans="1:5" x14ac:dyDescent="0.2">
      <c r="A2157" t="s">
        <v>750</v>
      </c>
      <c r="B2157" t="s">
        <v>2284</v>
      </c>
      <c r="C2157">
        <f t="shared" si="243"/>
        <v>34</v>
      </c>
      <c r="D2157">
        <f t="shared" si="244"/>
        <v>732</v>
      </c>
      <c r="E2157">
        <f t="shared" si="245"/>
        <v>295</v>
      </c>
    </row>
    <row r="2158" spans="1:5" x14ac:dyDescent="0.2">
      <c r="A2158" t="s">
        <v>750</v>
      </c>
      <c r="B2158" t="s">
        <v>2285</v>
      </c>
      <c r="C2158">
        <f t="shared" si="243"/>
        <v>34</v>
      </c>
      <c r="D2158">
        <f t="shared" si="244"/>
        <v>733</v>
      </c>
      <c r="E2158">
        <f t="shared" si="245"/>
        <v>296</v>
      </c>
    </row>
    <row r="2159" spans="1:5" x14ac:dyDescent="0.2">
      <c r="A2159" t="s">
        <v>750</v>
      </c>
      <c r="B2159" t="s">
        <v>2286</v>
      </c>
      <c r="C2159">
        <f t="shared" si="243"/>
        <v>34</v>
      </c>
      <c r="D2159">
        <f t="shared" si="244"/>
        <v>734</v>
      </c>
      <c r="E2159">
        <f t="shared" si="245"/>
        <v>297</v>
      </c>
    </row>
    <row r="2160" spans="1:5" x14ac:dyDescent="0.2">
      <c r="A2160" t="s">
        <v>750</v>
      </c>
      <c r="B2160" t="s">
        <v>2287</v>
      </c>
      <c r="C2160">
        <f t="shared" si="243"/>
        <v>34</v>
      </c>
      <c r="D2160">
        <f t="shared" si="244"/>
        <v>735</v>
      </c>
      <c r="E2160">
        <f t="shared" si="245"/>
        <v>298</v>
      </c>
    </row>
    <row r="2161" spans="1:5" x14ac:dyDescent="0.2">
      <c r="A2161" t="s">
        <v>750</v>
      </c>
      <c r="B2161" t="s">
        <v>2288</v>
      </c>
      <c r="C2161">
        <f t="shared" si="243"/>
        <v>34</v>
      </c>
      <c r="D2161">
        <f t="shared" si="244"/>
        <v>736</v>
      </c>
      <c r="E2161">
        <f t="shared" si="245"/>
        <v>299</v>
      </c>
    </row>
    <row r="2162" spans="1:5" x14ac:dyDescent="0.2">
      <c r="A2162" t="s">
        <v>750</v>
      </c>
      <c r="B2162" t="s">
        <v>2289</v>
      </c>
      <c r="C2162">
        <f t="shared" si="243"/>
        <v>34</v>
      </c>
      <c r="D2162">
        <f t="shared" si="244"/>
        <v>737</v>
      </c>
      <c r="E2162">
        <f t="shared" si="245"/>
        <v>300</v>
      </c>
    </row>
    <row r="2163" spans="1:5" x14ac:dyDescent="0.2">
      <c r="A2163" t="s">
        <v>750</v>
      </c>
      <c r="B2163" t="s">
        <v>2290</v>
      </c>
      <c r="C2163">
        <f t="shared" si="243"/>
        <v>34</v>
      </c>
      <c r="D2163">
        <f t="shared" si="244"/>
        <v>738</v>
      </c>
      <c r="E2163">
        <f t="shared" si="245"/>
        <v>301</v>
      </c>
    </row>
    <row r="2164" spans="1:5" x14ac:dyDescent="0.2">
      <c r="A2164" t="s">
        <v>750</v>
      </c>
      <c r="B2164" t="s">
        <v>2291</v>
      </c>
      <c r="C2164">
        <f t="shared" si="243"/>
        <v>34</v>
      </c>
      <c r="D2164">
        <f t="shared" si="244"/>
        <v>739</v>
      </c>
      <c r="E2164">
        <f t="shared" si="245"/>
        <v>302</v>
      </c>
    </row>
    <row r="2165" spans="1:5" x14ac:dyDescent="0.2">
      <c r="A2165" t="s">
        <v>750</v>
      </c>
      <c r="B2165" t="s">
        <v>2292</v>
      </c>
      <c r="C2165">
        <f t="shared" si="243"/>
        <v>34</v>
      </c>
      <c r="D2165">
        <f t="shared" si="244"/>
        <v>740</v>
      </c>
      <c r="E2165">
        <f t="shared" si="245"/>
        <v>303</v>
      </c>
    </row>
    <row r="2166" spans="1:5" x14ac:dyDescent="0.2">
      <c r="A2166" t="s">
        <v>750</v>
      </c>
      <c r="B2166" t="s">
        <v>2293</v>
      </c>
      <c r="C2166">
        <f t="shared" si="243"/>
        <v>34</v>
      </c>
      <c r="D2166">
        <f t="shared" si="244"/>
        <v>741</v>
      </c>
      <c r="E2166">
        <f t="shared" si="245"/>
        <v>304</v>
      </c>
    </row>
    <row r="2167" spans="1:5" x14ac:dyDescent="0.2">
      <c r="A2167" t="s">
        <v>750</v>
      </c>
      <c r="B2167" t="s">
        <v>2294</v>
      </c>
      <c r="C2167">
        <f t="shared" si="243"/>
        <v>34</v>
      </c>
      <c r="D2167">
        <f t="shared" si="244"/>
        <v>742</v>
      </c>
      <c r="E2167">
        <f t="shared" si="245"/>
        <v>305</v>
      </c>
    </row>
    <row r="2168" spans="1:5" x14ac:dyDescent="0.2">
      <c r="A2168" t="s">
        <v>750</v>
      </c>
      <c r="B2168" t="s">
        <v>2295</v>
      </c>
      <c r="C2168">
        <f t="shared" si="243"/>
        <v>34</v>
      </c>
      <c r="D2168">
        <f t="shared" si="244"/>
        <v>743</v>
      </c>
      <c r="E2168">
        <f t="shared" si="245"/>
        <v>306</v>
      </c>
    </row>
    <row r="2169" spans="1:5" x14ac:dyDescent="0.2">
      <c r="A2169" t="s">
        <v>750</v>
      </c>
      <c r="B2169" t="s">
        <v>2296</v>
      </c>
      <c r="C2169">
        <f t="shared" si="243"/>
        <v>34</v>
      </c>
      <c r="D2169">
        <f t="shared" si="244"/>
        <v>744</v>
      </c>
      <c r="E2169">
        <f t="shared" si="245"/>
        <v>307</v>
      </c>
    </row>
    <row r="2170" spans="1:5" x14ac:dyDescent="0.2">
      <c r="A2170" t="s">
        <v>750</v>
      </c>
      <c r="B2170" t="s">
        <v>2297</v>
      </c>
      <c r="C2170">
        <f t="shared" si="243"/>
        <v>34</v>
      </c>
      <c r="D2170">
        <f t="shared" si="244"/>
        <v>745</v>
      </c>
      <c r="E2170">
        <f t="shared" si="245"/>
        <v>308</v>
      </c>
    </row>
    <row r="2171" spans="1:5" x14ac:dyDescent="0.2">
      <c r="A2171" t="s">
        <v>750</v>
      </c>
      <c r="B2171" t="s">
        <v>2298</v>
      </c>
      <c r="C2171">
        <f t="shared" si="243"/>
        <v>34</v>
      </c>
      <c r="D2171">
        <f t="shared" si="244"/>
        <v>746</v>
      </c>
      <c r="E2171">
        <f t="shared" si="245"/>
        <v>309</v>
      </c>
    </row>
    <row r="2172" spans="1:5" x14ac:dyDescent="0.2">
      <c r="A2172" t="s">
        <v>750</v>
      </c>
      <c r="B2172" t="s">
        <v>2299</v>
      </c>
      <c r="C2172">
        <f t="shared" si="243"/>
        <v>34</v>
      </c>
      <c r="D2172">
        <f t="shared" si="244"/>
        <v>747</v>
      </c>
      <c r="E2172">
        <f t="shared" si="245"/>
        <v>310</v>
      </c>
    </row>
    <row r="2173" spans="1:5" x14ac:dyDescent="0.2">
      <c r="A2173" t="s">
        <v>750</v>
      </c>
      <c r="B2173" t="s">
        <v>2300</v>
      </c>
      <c r="C2173">
        <f t="shared" si="243"/>
        <v>34</v>
      </c>
      <c r="D2173">
        <f t="shared" si="244"/>
        <v>748</v>
      </c>
      <c r="E2173">
        <f t="shared" si="245"/>
        <v>311</v>
      </c>
    </row>
    <row r="2174" spans="1:5" x14ac:dyDescent="0.2">
      <c r="A2174" t="s">
        <v>750</v>
      </c>
      <c r="B2174" t="s">
        <v>2301</v>
      </c>
      <c r="C2174">
        <f t="shared" si="243"/>
        <v>34</v>
      </c>
      <c r="D2174">
        <f t="shared" si="244"/>
        <v>749</v>
      </c>
      <c r="E2174">
        <f t="shared" si="245"/>
        <v>312</v>
      </c>
    </row>
    <row r="2175" spans="1:5" x14ac:dyDescent="0.2">
      <c r="A2175" t="s">
        <v>750</v>
      </c>
      <c r="B2175" t="s">
        <v>2302</v>
      </c>
      <c r="C2175">
        <f t="shared" si="243"/>
        <v>34</v>
      </c>
      <c r="D2175">
        <f t="shared" si="244"/>
        <v>750</v>
      </c>
      <c r="E2175">
        <f t="shared" si="245"/>
        <v>313</v>
      </c>
    </row>
    <row r="2176" spans="1:5" x14ac:dyDescent="0.2">
      <c r="A2176" t="s">
        <v>750</v>
      </c>
      <c r="B2176" t="s">
        <v>2303</v>
      </c>
      <c r="C2176">
        <f t="shared" si="243"/>
        <v>34</v>
      </c>
      <c r="D2176">
        <f t="shared" si="244"/>
        <v>751</v>
      </c>
      <c r="E2176">
        <f t="shared" si="245"/>
        <v>314</v>
      </c>
    </row>
    <row r="2177" spans="1:5" x14ac:dyDescent="0.2">
      <c r="A2177" t="s">
        <v>750</v>
      </c>
      <c r="B2177" t="s">
        <v>2304</v>
      </c>
      <c r="C2177">
        <f t="shared" si="243"/>
        <v>34</v>
      </c>
      <c r="D2177">
        <f t="shared" si="244"/>
        <v>752</v>
      </c>
      <c r="E2177">
        <f t="shared" si="245"/>
        <v>315</v>
      </c>
    </row>
    <row r="2178" spans="1:5" x14ac:dyDescent="0.2">
      <c r="A2178" t="s">
        <v>750</v>
      </c>
      <c r="B2178" t="s">
        <v>2305</v>
      </c>
      <c r="C2178">
        <f t="shared" si="243"/>
        <v>34</v>
      </c>
      <c r="D2178">
        <f t="shared" si="244"/>
        <v>753</v>
      </c>
      <c r="E2178">
        <f t="shared" si="245"/>
        <v>316</v>
      </c>
    </row>
    <row r="2179" spans="1:5" x14ac:dyDescent="0.2">
      <c r="A2179" t="s">
        <v>750</v>
      </c>
      <c r="B2179" t="s">
        <v>2306</v>
      </c>
      <c r="C2179">
        <f t="shared" si="243"/>
        <v>34</v>
      </c>
      <c r="D2179">
        <f t="shared" si="244"/>
        <v>754</v>
      </c>
      <c r="E2179">
        <f t="shared" si="245"/>
        <v>317</v>
      </c>
    </row>
    <row r="2180" spans="1:5" x14ac:dyDescent="0.2">
      <c r="A2180" t="s">
        <v>750</v>
      </c>
      <c r="B2180" t="s">
        <v>2307</v>
      </c>
      <c r="C2180">
        <f t="shared" si="243"/>
        <v>34</v>
      </c>
      <c r="D2180">
        <f t="shared" si="244"/>
        <v>755</v>
      </c>
      <c r="E2180">
        <f t="shared" si="245"/>
        <v>318</v>
      </c>
    </row>
    <row r="2181" spans="1:5" x14ac:dyDescent="0.2">
      <c r="A2181" t="s">
        <v>750</v>
      </c>
      <c r="B2181" t="s">
        <v>2308</v>
      </c>
      <c r="C2181">
        <f t="shared" ref="C2181:C2244" si="246">IF(A2181=A2180,C2180,C2180+1)</f>
        <v>34</v>
      </c>
      <c r="D2181">
        <f t="shared" ref="D2181:D2244" si="247">IF(B2181=B2180,D2180,D2180+1)</f>
        <v>756</v>
      </c>
      <c r="E2181">
        <f t="shared" ref="E2181:E2244" si="248">IF(A2181=A2180,IF(B2181=B2180,E2180,E2180+1),1)</f>
        <v>319</v>
      </c>
    </row>
    <row r="2182" spans="1:5" x14ac:dyDescent="0.2">
      <c r="A2182" t="s">
        <v>750</v>
      </c>
      <c r="B2182" t="s">
        <v>2309</v>
      </c>
      <c r="C2182">
        <f t="shared" si="246"/>
        <v>34</v>
      </c>
      <c r="D2182">
        <f t="shared" si="247"/>
        <v>757</v>
      </c>
      <c r="E2182">
        <f t="shared" si="248"/>
        <v>320</v>
      </c>
    </row>
    <row r="2183" spans="1:5" x14ac:dyDescent="0.2">
      <c r="A2183" t="s">
        <v>750</v>
      </c>
      <c r="B2183" t="s">
        <v>2310</v>
      </c>
      <c r="C2183">
        <f t="shared" si="246"/>
        <v>34</v>
      </c>
      <c r="D2183">
        <f t="shared" si="247"/>
        <v>758</v>
      </c>
      <c r="E2183">
        <f t="shared" si="248"/>
        <v>321</v>
      </c>
    </row>
    <row r="2184" spans="1:5" x14ac:dyDescent="0.2">
      <c r="A2184" t="s">
        <v>750</v>
      </c>
      <c r="B2184" t="s">
        <v>2311</v>
      </c>
      <c r="C2184">
        <f t="shared" si="246"/>
        <v>34</v>
      </c>
      <c r="D2184">
        <f t="shared" si="247"/>
        <v>759</v>
      </c>
      <c r="E2184">
        <f t="shared" si="248"/>
        <v>322</v>
      </c>
    </row>
    <row r="2185" spans="1:5" x14ac:dyDescent="0.2">
      <c r="A2185" t="s">
        <v>750</v>
      </c>
      <c r="B2185" t="s">
        <v>2312</v>
      </c>
      <c r="C2185">
        <f t="shared" si="246"/>
        <v>34</v>
      </c>
      <c r="D2185">
        <f t="shared" si="247"/>
        <v>760</v>
      </c>
      <c r="E2185">
        <f t="shared" si="248"/>
        <v>323</v>
      </c>
    </row>
    <row r="2186" spans="1:5" x14ac:dyDescent="0.2">
      <c r="A2186" t="s">
        <v>750</v>
      </c>
      <c r="B2186" t="s">
        <v>2313</v>
      </c>
      <c r="C2186">
        <f t="shared" si="246"/>
        <v>34</v>
      </c>
      <c r="D2186">
        <f t="shared" si="247"/>
        <v>761</v>
      </c>
      <c r="E2186">
        <f t="shared" si="248"/>
        <v>324</v>
      </c>
    </row>
    <row r="2187" spans="1:5" x14ac:dyDescent="0.2">
      <c r="A2187" t="s">
        <v>750</v>
      </c>
      <c r="B2187" t="s">
        <v>2314</v>
      </c>
      <c r="C2187">
        <f t="shared" si="246"/>
        <v>34</v>
      </c>
      <c r="D2187">
        <f t="shared" si="247"/>
        <v>762</v>
      </c>
      <c r="E2187">
        <f t="shared" si="248"/>
        <v>325</v>
      </c>
    </row>
    <row r="2188" spans="1:5" x14ac:dyDescent="0.2">
      <c r="A2188" t="s">
        <v>750</v>
      </c>
      <c r="B2188" t="s">
        <v>2315</v>
      </c>
      <c r="C2188">
        <f t="shared" si="246"/>
        <v>34</v>
      </c>
      <c r="D2188">
        <f t="shared" si="247"/>
        <v>763</v>
      </c>
      <c r="E2188">
        <f t="shared" si="248"/>
        <v>326</v>
      </c>
    </row>
    <row r="2189" spans="1:5" x14ac:dyDescent="0.2">
      <c r="A2189" t="s">
        <v>750</v>
      </c>
      <c r="B2189" t="s">
        <v>2316</v>
      </c>
      <c r="C2189">
        <f t="shared" si="246"/>
        <v>34</v>
      </c>
      <c r="D2189">
        <f t="shared" si="247"/>
        <v>764</v>
      </c>
      <c r="E2189">
        <f t="shared" si="248"/>
        <v>327</v>
      </c>
    </row>
    <row r="2190" spans="1:5" x14ac:dyDescent="0.2">
      <c r="A2190" t="s">
        <v>750</v>
      </c>
      <c r="B2190" t="s">
        <v>2317</v>
      </c>
      <c r="C2190">
        <f t="shared" si="246"/>
        <v>34</v>
      </c>
      <c r="D2190">
        <f t="shared" si="247"/>
        <v>765</v>
      </c>
      <c r="E2190">
        <f t="shared" si="248"/>
        <v>328</v>
      </c>
    </row>
    <row r="2191" spans="1:5" x14ac:dyDescent="0.2">
      <c r="A2191" t="s">
        <v>750</v>
      </c>
      <c r="B2191" t="s">
        <v>2318</v>
      </c>
      <c r="C2191">
        <f t="shared" si="246"/>
        <v>34</v>
      </c>
      <c r="D2191">
        <f t="shared" si="247"/>
        <v>766</v>
      </c>
      <c r="E2191">
        <f t="shared" si="248"/>
        <v>329</v>
      </c>
    </row>
    <row r="2192" spans="1:5" x14ac:dyDescent="0.2">
      <c r="A2192" t="s">
        <v>750</v>
      </c>
      <c r="B2192" t="s">
        <v>2319</v>
      </c>
      <c r="C2192">
        <f t="shared" si="246"/>
        <v>34</v>
      </c>
      <c r="D2192">
        <f t="shared" si="247"/>
        <v>767</v>
      </c>
      <c r="E2192">
        <f t="shared" si="248"/>
        <v>330</v>
      </c>
    </row>
    <row r="2193" spans="1:5" x14ac:dyDescent="0.2">
      <c r="A2193" t="s">
        <v>1021</v>
      </c>
      <c r="B2193" t="s">
        <v>1023</v>
      </c>
      <c r="C2193">
        <f t="shared" si="246"/>
        <v>35</v>
      </c>
      <c r="D2193">
        <f t="shared" si="247"/>
        <v>768</v>
      </c>
      <c r="E2193">
        <f t="shared" si="248"/>
        <v>1</v>
      </c>
    </row>
    <row r="2194" spans="1:5" x14ac:dyDescent="0.2">
      <c r="A2194" t="s">
        <v>1021</v>
      </c>
      <c r="B2194" t="s">
        <v>1028</v>
      </c>
      <c r="C2194">
        <f t="shared" si="246"/>
        <v>35</v>
      </c>
      <c r="D2194">
        <f t="shared" si="247"/>
        <v>769</v>
      </c>
      <c r="E2194">
        <f t="shared" si="248"/>
        <v>2</v>
      </c>
    </row>
    <row r="2195" spans="1:5" x14ac:dyDescent="0.2">
      <c r="A2195" t="s">
        <v>1021</v>
      </c>
      <c r="B2195" t="s">
        <v>1032</v>
      </c>
      <c r="C2195">
        <f t="shared" si="246"/>
        <v>35</v>
      </c>
      <c r="D2195">
        <f t="shared" si="247"/>
        <v>770</v>
      </c>
      <c r="E2195">
        <f t="shared" si="248"/>
        <v>3</v>
      </c>
    </row>
    <row r="2196" spans="1:5" x14ac:dyDescent="0.2">
      <c r="A2196" t="s">
        <v>1021</v>
      </c>
      <c r="B2196" t="s">
        <v>1035</v>
      </c>
      <c r="C2196">
        <f t="shared" si="246"/>
        <v>35</v>
      </c>
      <c r="D2196">
        <f t="shared" si="247"/>
        <v>771</v>
      </c>
      <c r="E2196">
        <f t="shared" si="248"/>
        <v>4</v>
      </c>
    </row>
    <row r="2197" spans="1:5" x14ac:dyDescent="0.2">
      <c r="A2197" t="s">
        <v>1021</v>
      </c>
      <c r="B2197" t="s">
        <v>1038</v>
      </c>
      <c r="C2197">
        <f t="shared" si="246"/>
        <v>35</v>
      </c>
      <c r="D2197">
        <f t="shared" si="247"/>
        <v>772</v>
      </c>
      <c r="E2197">
        <f t="shared" si="248"/>
        <v>5</v>
      </c>
    </row>
    <row r="2198" spans="1:5" x14ac:dyDescent="0.2">
      <c r="A2198" t="s">
        <v>1021</v>
      </c>
      <c r="B2198" t="s">
        <v>1041</v>
      </c>
      <c r="C2198">
        <f t="shared" si="246"/>
        <v>35</v>
      </c>
      <c r="D2198">
        <f t="shared" si="247"/>
        <v>773</v>
      </c>
      <c r="E2198">
        <f t="shared" si="248"/>
        <v>6</v>
      </c>
    </row>
    <row r="2199" spans="1:5" x14ac:dyDescent="0.2">
      <c r="A2199" t="s">
        <v>1021</v>
      </c>
      <c r="B2199" t="s">
        <v>1045</v>
      </c>
      <c r="C2199">
        <f t="shared" si="246"/>
        <v>35</v>
      </c>
      <c r="D2199">
        <f t="shared" si="247"/>
        <v>774</v>
      </c>
      <c r="E2199">
        <f t="shared" si="248"/>
        <v>7</v>
      </c>
    </row>
    <row r="2200" spans="1:5" x14ac:dyDescent="0.2">
      <c r="A2200" t="s">
        <v>1021</v>
      </c>
      <c r="B2200" t="s">
        <v>1048</v>
      </c>
      <c r="C2200">
        <f t="shared" si="246"/>
        <v>35</v>
      </c>
      <c r="D2200">
        <f t="shared" si="247"/>
        <v>775</v>
      </c>
      <c r="E2200">
        <f t="shared" si="248"/>
        <v>8</v>
      </c>
    </row>
    <row r="2201" spans="1:5" x14ac:dyDescent="0.2">
      <c r="A2201" t="s">
        <v>1021</v>
      </c>
      <c r="B2201" t="s">
        <v>1051</v>
      </c>
      <c r="C2201">
        <f t="shared" si="246"/>
        <v>35</v>
      </c>
      <c r="D2201">
        <f t="shared" si="247"/>
        <v>776</v>
      </c>
      <c r="E2201">
        <f t="shared" si="248"/>
        <v>9</v>
      </c>
    </row>
    <row r="2202" spans="1:5" x14ac:dyDescent="0.2">
      <c r="A2202" t="s">
        <v>1021</v>
      </c>
      <c r="B2202" t="s">
        <v>1054</v>
      </c>
      <c r="C2202">
        <f t="shared" si="246"/>
        <v>35</v>
      </c>
      <c r="D2202">
        <f t="shared" si="247"/>
        <v>777</v>
      </c>
      <c r="E2202">
        <f t="shared" si="248"/>
        <v>10</v>
      </c>
    </row>
    <row r="2203" spans="1:5" x14ac:dyDescent="0.2">
      <c r="A2203" t="s">
        <v>1021</v>
      </c>
      <c r="B2203" t="s">
        <v>1057</v>
      </c>
      <c r="C2203">
        <f t="shared" si="246"/>
        <v>35</v>
      </c>
      <c r="D2203">
        <f t="shared" si="247"/>
        <v>778</v>
      </c>
      <c r="E2203">
        <f t="shared" si="248"/>
        <v>11</v>
      </c>
    </row>
    <row r="2204" spans="1:5" x14ac:dyDescent="0.2">
      <c r="A2204" t="s">
        <v>1021</v>
      </c>
      <c r="B2204" t="s">
        <v>1060</v>
      </c>
      <c r="C2204">
        <f t="shared" si="246"/>
        <v>35</v>
      </c>
      <c r="D2204">
        <f t="shared" si="247"/>
        <v>779</v>
      </c>
      <c r="E2204">
        <f t="shared" si="248"/>
        <v>12</v>
      </c>
    </row>
    <row r="2205" spans="1:5" x14ac:dyDescent="0.2">
      <c r="A2205" t="s">
        <v>1021</v>
      </c>
      <c r="B2205" t="s">
        <v>1063</v>
      </c>
      <c r="C2205">
        <f t="shared" si="246"/>
        <v>35</v>
      </c>
      <c r="D2205">
        <f t="shared" si="247"/>
        <v>780</v>
      </c>
      <c r="E2205">
        <f t="shared" si="248"/>
        <v>13</v>
      </c>
    </row>
    <row r="2206" spans="1:5" x14ac:dyDescent="0.2">
      <c r="A2206" t="s">
        <v>1021</v>
      </c>
      <c r="B2206" t="s">
        <v>1066</v>
      </c>
      <c r="C2206">
        <f t="shared" si="246"/>
        <v>35</v>
      </c>
      <c r="D2206">
        <f t="shared" si="247"/>
        <v>781</v>
      </c>
      <c r="E2206">
        <f t="shared" si="248"/>
        <v>14</v>
      </c>
    </row>
    <row r="2207" spans="1:5" x14ac:dyDescent="0.2">
      <c r="A2207" t="s">
        <v>1021</v>
      </c>
      <c r="B2207" t="s">
        <v>1069</v>
      </c>
      <c r="C2207">
        <f t="shared" si="246"/>
        <v>35</v>
      </c>
      <c r="D2207">
        <f t="shared" si="247"/>
        <v>782</v>
      </c>
      <c r="E2207">
        <f t="shared" si="248"/>
        <v>15</v>
      </c>
    </row>
    <row r="2208" spans="1:5" x14ac:dyDescent="0.2">
      <c r="A2208" t="s">
        <v>1021</v>
      </c>
      <c r="B2208" t="s">
        <v>1072</v>
      </c>
      <c r="C2208">
        <f t="shared" si="246"/>
        <v>35</v>
      </c>
      <c r="D2208">
        <f t="shared" si="247"/>
        <v>783</v>
      </c>
      <c r="E2208">
        <f t="shared" si="248"/>
        <v>16</v>
      </c>
    </row>
    <row r="2209" spans="1:5" x14ac:dyDescent="0.2">
      <c r="A2209" t="s">
        <v>1021</v>
      </c>
      <c r="B2209" t="s">
        <v>1075</v>
      </c>
      <c r="C2209">
        <f t="shared" si="246"/>
        <v>35</v>
      </c>
      <c r="D2209">
        <f t="shared" si="247"/>
        <v>784</v>
      </c>
      <c r="E2209">
        <f t="shared" si="248"/>
        <v>17</v>
      </c>
    </row>
    <row r="2210" spans="1:5" x14ac:dyDescent="0.2">
      <c r="A2210" t="s">
        <v>1021</v>
      </c>
      <c r="B2210" t="s">
        <v>1078</v>
      </c>
      <c r="C2210">
        <f t="shared" si="246"/>
        <v>35</v>
      </c>
      <c r="D2210">
        <f t="shared" si="247"/>
        <v>785</v>
      </c>
      <c r="E2210">
        <f t="shared" si="248"/>
        <v>18</v>
      </c>
    </row>
    <row r="2211" spans="1:5" x14ac:dyDescent="0.2">
      <c r="A2211" t="s">
        <v>1021</v>
      </c>
      <c r="B2211" t="s">
        <v>2722</v>
      </c>
      <c r="C2211">
        <f t="shared" si="246"/>
        <v>35</v>
      </c>
      <c r="D2211">
        <f t="shared" si="247"/>
        <v>786</v>
      </c>
      <c r="E2211">
        <f t="shared" si="248"/>
        <v>19</v>
      </c>
    </row>
    <row r="2212" spans="1:5" x14ac:dyDescent="0.2">
      <c r="A2212" t="s">
        <v>1021</v>
      </c>
      <c r="B2212" t="s">
        <v>2725</v>
      </c>
      <c r="C2212">
        <f t="shared" si="246"/>
        <v>35</v>
      </c>
      <c r="D2212">
        <f t="shared" si="247"/>
        <v>787</v>
      </c>
      <c r="E2212">
        <f t="shared" si="248"/>
        <v>20</v>
      </c>
    </row>
    <row r="2213" spans="1:5" x14ac:dyDescent="0.2">
      <c r="A2213" t="s">
        <v>1021</v>
      </c>
      <c r="B2213" t="s">
        <v>2728</v>
      </c>
      <c r="C2213">
        <f t="shared" si="246"/>
        <v>35</v>
      </c>
      <c r="D2213">
        <f t="shared" si="247"/>
        <v>788</v>
      </c>
      <c r="E2213">
        <f t="shared" si="248"/>
        <v>21</v>
      </c>
    </row>
    <row r="2214" spans="1:5" x14ac:dyDescent="0.2">
      <c r="A2214" t="s">
        <v>1021</v>
      </c>
      <c r="B2214" t="s">
        <v>2731</v>
      </c>
      <c r="C2214">
        <f t="shared" si="246"/>
        <v>35</v>
      </c>
      <c r="D2214">
        <f t="shared" si="247"/>
        <v>789</v>
      </c>
      <c r="E2214">
        <f t="shared" si="248"/>
        <v>22</v>
      </c>
    </row>
    <row r="2215" spans="1:5" x14ac:dyDescent="0.2">
      <c r="A2215" t="s">
        <v>1021</v>
      </c>
      <c r="B2215" t="s">
        <v>2734</v>
      </c>
      <c r="C2215">
        <f t="shared" si="246"/>
        <v>35</v>
      </c>
      <c r="D2215">
        <f t="shared" si="247"/>
        <v>790</v>
      </c>
      <c r="E2215">
        <f t="shared" si="248"/>
        <v>23</v>
      </c>
    </row>
    <row r="2216" spans="1:5" x14ac:dyDescent="0.2">
      <c r="A2216" t="s">
        <v>1021</v>
      </c>
      <c r="B2216" t="s">
        <v>2737</v>
      </c>
      <c r="C2216">
        <f t="shared" si="246"/>
        <v>35</v>
      </c>
      <c r="D2216">
        <f t="shared" si="247"/>
        <v>791</v>
      </c>
      <c r="E2216">
        <f t="shared" si="248"/>
        <v>24</v>
      </c>
    </row>
    <row r="2217" spans="1:5" x14ac:dyDescent="0.2">
      <c r="A2217" t="s">
        <v>1021</v>
      </c>
      <c r="B2217" t="s">
        <v>2740</v>
      </c>
      <c r="C2217">
        <f t="shared" si="246"/>
        <v>35</v>
      </c>
      <c r="D2217">
        <f t="shared" si="247"/>
        <v>792</v>
      </c>
      <c r="E2217">
        <f t="shared" si="248"/>
        <v>25</v>
      </c>
    </row>
    <row r="2218" spans="1:5" x14ac:dyDescent="0.2">
      <c r="A2218" t="s">
        <v>1021</v>
      </c>
      <c r="B2218" t="s">
        <v>2743</v>
      </c>
      <c r="C2218">
        <f t="shared" si="246"/>
        <v>35</v>
      </c>
      <c r="D2218">
        <f t="shared" si="247"/>
        <v>793</v>
      </c>
      <c r="E2218">
        <f t="shared" si="248"/>
        <v>26</v>
      </c>
    </row>
    <row r="2219" spans="1:5" x14ac:dyDescent="0.2">
      <c r="A2219" t="s">
        <v>1021</v>
      </c>
      <c r="B2219" t="s">
        <v>2746</v>
      </c>
      <c r="C2219">
        <f t="shared" si="246"/>
        <v>35</v>
      </c>
      <c r="D2219">
        <f t="shared" si="247"/>
        <v>794</v>
      </c>
      <c r="E2219">
        <f t="shared" si="248"/>
        <v>27</v>
      </c>
    </row>
    <row r="2220" spans="1:5" x14ac:dyDescent="0.2">
      <c r="A2220" t="s">
        <v>1021</v>
      </c>
      <c r="B2220" t="s">
        <v>2749</v>
      </c>
      <c r="C2220">
        <f t="shared" si="246"/>
        <v>35</v>
      </c>
      <c r="D2220">
        <f t="shared" si="247"/>
        <v>795</v>
      </c>
      <c r="E2220">
        <f t="shared" si="248"/>
        <v>28</v>
      </c>
    </row>
    <row r="2221" spans="1:5" x14ac:dyDescent="0.2">
      <c r="A2221" t="s">
        <v>1021</v>
      </c>
      <c r="B2221" t="s">
        <v>2752</v>
      </c>
      <c r="C2221">
        <f t="shared" si="246"/>
        <v>35</v>
      </c>
      <c r="D2221">
        <f t="shared" si="247"/>
        <v>796</v>
      </c>
      <c r="E2221">
        <f t="shared" si="248"/>
        <v>29</v>
      </c>
    </row>
    <row r="2222" spans="1:5" x14ac:dyDescent="0.2">
      <c r="A2222" t="s">
        <v>1021</v>
      </c>
      <c r="B2222" t="s">
        <v>2756</v>
      </c>
      <c r="C2222">
        <f t="shared" si="246"/>
        <v>35</v>
      </c>
      <c r="D2222">
        <f t="shared" si="247"/>
        <v>797</v>
      </c>
      <c r="E2222">
        <f t="shared" si="248"/>
        <v>30</v>
      </c>
    </row>
    <row r="2223" spans="1:5" x14ac:dyDescent="0.2">
      <c r="A2223" t="s">
        <v>1021</v>
      </c>
      <c r="B2223" t="s">
        <v>2759</v>
      </c>
      <c r="C2223">
        <f t="shared" si="246"/>
        <v>35</v>
      </c>
      <c r="D2223">
        <f t="shared" si="247"/>
        <v>798</v>
      </c>
      <c r="E2223">
        <f t="shared" si="248"/>
        <v>31</v>
      </c>
    </row>
    <row r="2224" spans="1:5" x14ac:dyDescent="0.2">
      <c r="A2224" t="s">
        <v>1021</v>
      </c>
      <c r="B2224" t="s">
        <v>2762</v>
      </c>
      <c r="C2224">
        <f t="shared" si="246"/>
        <v>35</v>
      </c>
      <c r="D2224">
        <f t="shared" si="247"/>
        <v>799</v>
      </c>
      <c r="E2224">
        <f t="shared" si="248"/>
        <v>32</v>
      </c>
    </row>
    <row r="2225" spans="1:5" x14ac:dyDescent="0.2">
      <c r="A2225" t="s">
        <v>1021</v>
      </c>
      <c r="B2225" t="s">
        <v>2765</v>
      </c>
      <c r="C2225">
        <f t="shared" si="246"/>
        <v>35</v>
      </c>
      <c r="D2225">
        <f t="shared" si="247"/>
        <v>800</v>
      </c>
      <c r="E2225">
        <f t="shared" si="248"/>
        <v>33</v>
      </c>
    </row>
    <row r="2226" spans="1:5" x14ac:dyDescent="0.2">
      <c r="A2226" t="s">
        <v>1021</v>
      </c>
      <c r="B2226" t="s">
        <v>2768</v>
      </c>
      <c r="C2226">
        <f t="shared" si="246"/>
        <v>35</v>
      </c>
      <c r="D2226">
        <f t="shared" si="247"/>
        <v>801</v>
      </c>
      <c r="E2226">
        <f t="shared" si="248"/>
        <v>34</v>
      </c>
    </row>
    <row r="2227" spans="1:5" x14ac:dyDescent="0.2">
      <c r="A2227" t="s">
        <v>1021</v>
      </c>
      <c r="B2227" t="s">
        <v>2771</v>
      </c>
      <c r="C2227">
        <f t="shared" si="246"/>
        <v>35</v>
      </c>
      <c r="D2227">
        <f t="shared" si="247"/>
        <v>802</v>
      </c>
      <c r="E2227">
        <f t="shared" si="248"/>
        <v>35</v>
      </c>
    </row>
    <row r="2228" spans="1:5" x14ac:dyDescent="0.2">
      <c r="A2228" t="s">
        <v>1021</v>
      </c>
      <c r="B2228" t="s">
        <v>2774</v>
      </c>
      <c r="C2228">
        <f t="shared" si="246"/>
        <v>35</v>
      </c>
      <c r="D2228">
        <f t="shared" si="247"/>
        <v>803</v>
      </c>
      <c r="E2228">
        <f t="shared" si="248"/>
        <v>36</v>
      </c>
    </row>
    <row r="2229" spans="1:5" x14ac:dyDescent="0.2">
      <c r="A2229" t="s">
        <v>1021</v>
      </c>
      <c r="B2229" t="s">
        <v>2777</v>
      </c>
      <c r="C2229">
        <f t="shared" si="246"/>
        <v>35</v>
      </c>
      <c r="D2229">
        <f t="shared" si="247"/>
        <v>804</v>
      </c>
      <c r="E2229">
        <f t="shared" si="248"/>
        <v>37</v>
      </c>
    </row>
    <row r="2230" spans="1:5" x14ac:dyDescent="0.2">
      <c r="A2230" t="s">
        <v>1021</v>
      </c>
      <c r="B2230" t="s">
        <v>525</v>
      </c>
      <c r="C2230">
        <f t="shared" si="246"/>
        <v>35</v>
      </c>
      <c r="D2230">
        <f t="shared" si="247"/>
        <v>805</v>
      </c>
      <c r="E2230">
        <f t="shared" si="248"/>
        <v>38</v>
      </c>
    </row>
    <row r="2231" spans="1:5" x14ac:dyDescent="0.2">
      <c r="A2231" t="s">
        <v>1021</v>
      </c>
      <c r="B2231" t="s">
        <v>528</v>
      </c>
      <c r="C2231">
        <f t="shared" si="246"/>
        <v>35</v>
      </c>
      <c r="D2231">
        <f t="shared" si="247"/>
        <v>806</v>
      </c>
      <c r="E2231">
        <f t="shared" si="248"/>
        <v>39</v>
      </c>
    </row>
    <row r="2232" spans="1:5" x14ac:dyDescent="0.2">
      <c r="A2232" t="s">
        <v>1021</v>
      </c>
      <c r="B2232" t="s">
        <v>531</v>
      </c>
      <c r="C2232">
        <f t="shared" si="246"/>
        <v>35</v>
      </c>
      <c r="D2232">
        <f t="shared" si="247"/>
        <v>807</v>
      </c>
      <c r="E2232">
        <f t="shared" si="248"/>
        <v>40</v>
      </c>
    </row>
    <row r="2233" spans="1:5" x14ac:dyDescent="0.2">
      <c r="A2233" t="s">
        <v>2060</v>
      </c>
      <c r="B2233" t="s">
        <v>2062</v>
      </c>
      <c r="C2233">
        <f t="shared" si="246"/>
        <v>36</v>
      </c>
      <c r="D2233">
        <f t="shared" si="247"/>
        <v>808</v>
      </c>
      <c r="E2233">
        <f t="shared" si="248"/>
        <v>1</v>
      </c>
    </row>
    <row r="2234" spans="1:5" x14ac:dyDescent="0.2">
      <c r="A2234" t="s">
        <v>2060</v>
      </c>
      <c r="B2234" t="s">
        <v>2062</v>
      </c>
      <c r="C2234">
        <f t="shared" si="246"/>
        <v>36</v>
      </c>
      <c r="D2234">
        <f t="shared" si="247"/>
        <v>808</v>
      </c>
      <c r="E2234">
        <f t="shared" si="248"/>
        <v>1</v>
      </c>
    </row>
    <row r="2235" spans="1:5" x14ac:dyDescent="0.2">
      <c r="A2235" t="s">
        <v>2060</v>
      </c>
      <c r="B2235" t="s">
        <v>2062</v>
      </c>
      <c r="C2235">
        <f t="shared" si="246"/>
        <v>36</v>
      </c>
      <c r="D2235">
        <f t="shared" si="247"/>
        <v>808</v>
      </c>
      <c r="E2235">
        <f t="shared" si="248"/>
        <v>1</v>
      </c>
    </row>
    <row r="2236" spans="1:5" x14ac:dyDescent="0.2">
      <c r="A2236" t="s">
        <v>2060</v>
      </c>
      <c r="B2236" t="s">
        <v>2062</v>
      </c>
      <c r="C2236">
        <f t="shared" si="246"/>
        <v>36</v>
      </c>
      <c r="D2236">
        <f t="shared" si="247"/>
        <v>808</v>
      </c>
      <c r="E2236">
        <f t="shared" si="248"/>
        <v>1</v>
      </c>
    </row>
    <row r="2237" spans="1:5" x14ac:dyDescent="0.2">
      <c r="A2237" t="s">
        <v>2060</v>
      </c>
      <c r="B2237" t="s">
        <v>2062</v>
      </c>
      <c r="C2237">
        <f t="shared" si="246"/>
        <v>36</v>
      </c>
      <c r="D2237">
        <f t="shared" si="247"/>
        <v>808</v>
      </c>
      <c r="E2237">
        <f t="shared" si="248"/>
        <v>1</v>
      </c>
    </row>
    <row r="2238" spans="1:5" x14ac:dyDescent="0.2">
      <c r="A2238" t="s">
        <v>2060</v>
      </c>
      <c r="B2238" t="s">
        <v>845</v>
      </c>
      <c r="C2238">
        <f t="shared" si="246"/>
        <v>36</v>
      </c>
      <c r="D2238">
        <f t="shared" si="247"/>
        <v>809</v>
      </c>
      <c r="E2238">
        <f t="shared" si="248"/>
        <v>2</v>
      </c>
    </row>
    <row r="2239" spans="1:5" x14ac:dyDescent="0.2">
      <c r="A2239" t="s">
        <v>2060</v>
      </c>
      <c r="B2239" t="s">
        <v>845</v>
      </c>
      <c r="C2239">
        <f t="shared" si="246"/>
        <v>36</v>
      </c>
      <c r="D2239">
        <f t="shared" si="247"/>
        <v>809</v>
      </c>
      <c r="E2239">
        <f t="shared" si="248"/>
        <v>2</v>
      </c>
    </row>
    <row r="2240" spans="1:5" x14ac:dyDescent="0.2">
      <c r="A2240" t="s">
        <v>2060</v>
      </c>
      <c r="B2240" t="s">
        <v>845</v>
      </c>
      <c r="C2240">
        <f t="shared" si="246"/>
        <v>36</v>
      </c>
      <c r="D2240">
        <f t="shared" si="247"/>
        <v>809</v>
      </c>
      <c r="E2240">
        <f t="shared" si="248"/>
        <v>2</v>
      </c>
    </row>
    <row r="2241" spans="1:5" x14ac:dyDescent="0.2">
      <c r="A2241" t="s">
        <v>2060</v>
      </c>
      <c r="B2241" t="s">
        <v>845</v>
      </c>
      <c r="C2241">
        <f t="shared" si="246"/>
        <v>36</v>
      </c>
      <c r="D2241">
        <f t="shared" si="247"/>
        <v>809</v>
      </c>
      <c r="E2241">
        <f t="shared" si="248"/>
        <v>2</v>
      </c>
    </row>
    <row r="2242" spans="1:5" x14ac:dyDescent="0.2">
      <c r="A2242" t="s">
        <v>2060</v>
      </c>
      <c r="B2242" t="s">
        <v>635</v>
      </c>
      <c r="C2242">
        <f t="shared" si="246"/>
        <v>36</v>
      </c>
      <c r="D2242">
        <f t="shared" si="247"/>
        <v>810</v>
      </c>
      <c r="E2242">
        <f t="shared" si="248"/>
        <v>3</v>
      </c>
    </row>
    <row r="2243" spans="1:5" x14ac:dyDescent="0.2">
      <c r="A2243" t="s">
        <v>2060</v>
      </c>
      <c r="B2243" t="s">
        <v>635</v>
      </c>
      <c r="C2243">
        <f t="shared" si="246"/>
        <v>36</v>
      </c>
      <c r="D2243">
        <f t="shared" si="247"/>
        <v>810</v>
      </c>
      <c r="E2243">
        <f t="shared" si="248"/>
        <v>3</v>
      </c>
    </row>
    <row r="2244" spans="1:5" x14ac:dyDescent="0.2">
      <c r="A2244" t="s">
        <v>2060</v>
      </c>
      <c r="B2244" t="s">
        <v>635</v>
      </c>
      <c r="C2244">
        <f t="shared" si="246"/>
        <v>36</v>
      </c>
      <c r="D2244">
        <f t="shared" si="247"/>
        <v>810</v>
      </c>
      <c r="E2244">
        <f t="shared" si="248"/>
        <v>3</v>
      </c>
    </row>
    <row r="2245" spans="1:5" x14ac:dyDescent="0.2">
      <c r="A2245" t="s">
        <v>2060</v>
      </c>
      <c r="B2245" t="s">
        <v>635</v>
      </c>
      <c r="C2245">
        <f t="shared" ref="C2245:C2308" si="249">IF(A2245=A2244,C2244,C2244+1)</f>
        <v>36</v>
      </c>
      <c r="D2245">
        <f t="shared" ref="D2245:D2308" si="250">IF(B2245=B2244,D2244,D2244+1)</f>
        <v>810</v>
      </c>
      <c r="E2245">
        <f t="shared" ref="E2245:E2308" si="251">IF(A2245=A2244,IF(B2245=B2244,E2244,E2244+1),1)</f>
        <v>3</v>
      </c>
    </row>
    <row r="2246" spans="1:5" x14ac:dyDescent="0.2">
      <c r="A2246" t="s">
        <v>1971</v>
      </c>
      <c r="B2246" t="s">
        <v>298</v>
      </c>
      <c r="C2246">
        <f t="shared" si="249"/>
        <v>37</v>
      </c>
      <c r="D2246">
        <f t="shared" si="250"/>
        <v>811</v>
      </c>
      <c r="E2246">
        <f t="shared" si="251"/>
        <v>1</v>
      </c>
    </row>
    <row r="2247" spans="1:5" x14ac:dyDescent="0.2">
      <c r="A2247" t="s">
        <v>1971</v>
      </c>
      <c r="B2247" t="s">
        <v>298</v>
      </c>
      <c r="C2247">
        <f t="shared" si="249"/>
        <v>37</v>
      </c>
      <c r="D2247">
        <f t="shared" si="250"/>
        <v>811</v>
      </c>
      <c r="E2247">
        <f t="shared" si="251"/>
        <v>1</v>
      </c>
    </row>
    <row r="2248" spans="1:5" x14ac:dyDescent="0.2">
      <c r="A2248" t="s">
        <v>1971</v>
      </c>
      <c r="B2248" t="s">
        <v>298</v>
      </c>
      <c r="C2248">
        <f t="shared" si="249"/>
        <v>37</v>
      </c>
      <c r="D2248">
        <f t="shared" si="250"/>
        <v>811</v>
      </c>
      <c r="E2248">
        <f t="shared" si="251"/>
        <v>1</v>
      </c>
    </row>
    <row r="2249" spans="1:5" x14ac:dyDescent="0.2">
      <c r="A2249" t="s">
        <v>1971</v>
      </c>
      <c r="B2249" t="s">
        <v>1974</v>
      </c>
      <c r="C2249">
        <f t="shared" si="249"/>
        <v>37</v>
      </c>
      <c r="D2249">
        <f t="shared" si="250"/>
        <v>812</v>
      </c>
      <c r="E2249">
        <f t="shared" si="251"/>
        <v>2</v>
      </c>
    </row>
    <row r="2250" spans="1:5" x14ac:dyDescent="0.2">
      <c r="A2250" t="s">
        <v>1971</v>
      </c>
      <c r="B2250" t="s">
        <v>1974</v>
      </c>
      <c r="C2250">
        <f t="shared" si="249"/>
        <v>37</v>
      </c>
      <c r="D2250">
        <f t="shared" si="250"/>
        <v>812</v>
      </c>
      <c r="E2250">
        <f t="shared" si="251"/>
        <v>2</v>
      </c>
    </row>
    <row r="2251" spans="1:5" x14ac:dyDescent="0.2">
      <c r="A2251" t="s">
        <v>1971</v>
      </c>
      <c r="B2251" t="s">
        <v>1974</v>
      </c>
      <c r="C2251">
        <f t="shared" si="249"/>
        <v>37</v>
      </c>
      <c r="D2251">
        <f t="shared" si="250"/>
        <v>812</v>
      </c>
      <c r="E2251">
        <f t="shared" si="251"/>
        <v>2</v>
      </c>
    </row>
    <row r="2252" spans="1:5" x14ac:dyDescent="0.2">
      <c r="A2252" t="s">
        <v>1971</v>
      </c>
      <c r="B2252" t="s">
        <v>1974</v>
      </c>
      <c r="C2252">
        <f t="shared" si="249"/>
        <v>37</v>
      </c>
      <c r="D2252">
        <f t="shared" si="250"/>
        <v>812</v>
      </c>
      <c r="E2252">
        <f t="shared" si="251"/>
        <v>2</v>
      </c>
    </row>
    <row r="2253" spans="1:5" x14ac:dyDescent="0.2">
      <c r="A2253" t="s">
        <v>1971</v>
      </c>
      <c r="B2253" t="s">
        <v>1974</v>
      </c>
      <c r="C2253">
        <f t="shared" si="249"/>
        <v>37</v>
      </c>
      <c r="D2253">
        <f t="shared" si="250"/>
        <v>812</v>
      </c>
      <c r="E2253">
        <f t="shared" si="251"/>
        <v>2</v>
      </c>
    </row>
    <row r="2254" spans="1:5" x14ac:dyDescent="0.2">
      <c r="A2254" t="s">
        <v>1971</v>
      </c>
      <c r="B2254" t="s">
        <v>1974</v>
      </c>
      <c r="C2254">
        <f t="shared" si="249"/>
        <v>37</v>
      </c>
      <c r="D2254">
        <f t="shared" si="250"/>
        <v>812</v>
      </c>
      <c r="E2254">
        <f t="shared" si="251"/>
        <v>2</v>
      </c>
    </row>
    <row r="2255" spans="1:5" x14ac:dyDescent="0.2">
      <c r="A2255" t="s">
        <v>1978</v>
      </c>
      <c r="B2255" t="s">
        <v>1979</v>
      </c>
      <c r="C2255">
        <f t="shared" si="249"/>
        <v>38</v>
      </c>
      <c r="D2255">
        <f t="shared" si="250"/>
        <v>813</v>
      </c>
      <c r="E2255">
        <f t="shared" si="251"/>
        <v>1</v>
      </c>
    </row>
    <row r="2256" spans="1:5" x14ac:dyDescent="0.2">
      <c r="A2256" t="s">
        <v>1978</v>
      </c>
      <c r="B2256" t="s">
        <v>1979</v>
      </c>
      <c r="C2256">
        <f t="shared" si="249"/>
        <v>38</v>
      </c>
      <c r="D2256">
        <f t="shared" si="250"/>
        <v>813</v>
      </c>
      <c r="E2256">
        <f t="shared" si="251"/>
        <v>1</v>
      </c>
    </row>
    <row r="2257" spans="1:5" x14ac:dyDescent="0.2">
      <c r="A2257" t="s">
        <v>1978</v>
      </c>
      <c r="B2257" t="s">
        <v>1979</v>
      </c>
      <c r="C2257">
        <f t="shared" si="249"/>
        <v>38</v>
      </c>
      <c r="D2257">
        <f t="shared" si="250"/>
        <v>813</v>
      </c>
      <c r="E2257">
        <f t="shared" si="251"/>
        <v>1</v>
      </c>
    </row>
    <row r="2258" spans="1:5" x14ac:dyDescent="0.2">
      <c r="A2258" t="s">
        <v>1978</v>
      </c>
      <c r="B2258" t="s">
        <v>1981</v>
      </c>
      <c r="C2258">
        <f t="shared" si="249"/>
        <v>38</v>
      </c>
      <c r="D2258">
        <f t="shared" si="250"/>
        <v>814</v>
      </c>
      <c r="E2258">
        <f t="shared" si="251"/>
        <v>2</v>
      </c>
    </row>
    <row r="2259" spans="1:5" x14ac:dyDescent="0.2">
      <c r="A2259" t="s">
        <v>1978</v>
      </c>
      <c r="B2259" t="s">
        <v>1981</v>
      </c>
      <c r="C2259">
        <f t="shared" si="249"/>
        <v>38</v>
      </c>
      <c r="D2259">
        <f t="shared" si="250"/>
        <v>814</v>
      </c>
      <c r="E2259">
        <f t="shared" si="251"/>
        <v>2</v>
      </c>
    </row>
    <row r="2260" spans="1:5" x14ac:dyDescent="0.2">
      <c r="A2260" t="s">
        <v>1978</v>
      </c>
      <c r="B2260" t="s">
        <v>1981</v>
      </c>
      <c r="C2260">
        <f t="shared" si="249"/>
        <v>38</v>
      </c>
      <c r="D2260">
        <f t="shared" si="250"/>
        <v>814</v>
      </c>
      <c r="E2260">
        <f t="shared" si="251"/>
        <v>2</v>
      </c>
    </row>
    <row r="2261" spans="1:5" x14ac:dyDescent="0.2">
      <c r="A2261" t="s">
        <v>1978</v>
      </c>
      <c r="B2261" t="s">
        <v>1983</v>
      </c>
      <c r="C2261">
        <f t="shared" si="249"/>
        <v>38</v>
      </c>
      <c r="D2261">
        <f t="shared" si="250"/>
        <v>815</v>
      </c>
      <c r="E2261">
        <f t="shared" si="251"/>
        <v>3</v>
      </c>
    </row>
    <row r="2262" spans="1:5" x14ac:dyDescent="0.2">
      <c r="A2262" t="s">
        <v>1978</v>
      </c>
      <c r="B2262" t="s">
        <v>1983</v>
      </c>
      <c r="C2262">
        <f t="shared" si="249"/>
        <v>38</v>
      </c>
      <c r="D2262">
        <f t="shared" si="250"/>
        <v>815</v>
      </c>
      <c r="E2262">
        <f t="shared" si="251"/>
        <v>3</v>
      </c>
    </row>
    <row r="2263" spans="1:5" x14ac:dyDescent="0.2">
      <c r="A2263" t="s">
        <v>1978</v>
      </c>
      <c r="B2263" t="s">
        <v>1985</v>
      </c>
      <c r="C2263">
        <f t="shared" si="249"/>
        <v>38</v>
      </c>
      <c r="D2263">
        <f t="shared" si="250"/>
        <v>816</v>
      </c>
      <c r="E2263">
        <f t="shared" si="251"/>
        <v>4</v>
      </c>
    </row>
    <row r="2264" spans="1:5" x14ac:dyDescent="0.2">
      <c r="A2264" t="s">
        <v>1978</v>
      </c>
      <c r="B2264" t="s">
        <v>1985</v>
      </c>
      <c r="C2264">
        <f t="shared" si="249"/>
        <v>38</v>
      </c>
      <c r="D2264">
        <f t="shared" si="250"/>
        <v>816</v>
      </c>
      <c r="E2264">
        <f t="shared" si="251"/>
        <v>4</v>
      </c>
    </row>
    <row r="2265" spans="1:5" x14ac:dyDescent="0.2">
      <c r="A2265" t="s">
        <v>1978</v>
      </c>
      <c r="B2265" t="s">
        <v>1985</v>
      </c>
      <c r="C2265">
        <f t="shared" si="249"/>
        <v>38</v>
      </c>
      <c r="D2265">
        <f t="shared" si="250"/>
        <v>816</v>
      </c>
      <c r="E2265">
        <f t="shared" si="251"/>
        <v>4</v>
      </c>
    </row>
    <row r="2266" spans="1:5" x14ac:dyDescent="0.2">
      <c r="A2266" t="s">
        <v>1019</v>
      </c>
      <c r="B2266" t="s">
        <v>982</v>
      </c>
      <c r="C2266">
        <f t="shared" si="249"/>
        <v>39</v>
      </c>
      <c r="D2266">
        <f t="shared" si="250"/>
        <v>817</v>
      </c>
      <c r="E2266">
        <f t="shared" si="251"/>
        <v>1</v>
      </c>
    </row>
    <row r="2267" spans="1:5" x14ac:dyDescent="0.2">
      <c r="A2267" t="s">
        <v>1019</v>
      </c>
      <c r="B2267" t="s">
        <v>991</v>
      </c>
      <c r="C2267">
        <f t="shared" si="249"/>
        <v>39</v>
      </c>
      <c r="D2267">
        <f t="shared" si="250"/>
        <v>818</v>
      </c>
      <c r="E2267">
        <f t="shared" si="251"/>
        <v>2</v>
      </c>
    </row>
    <row r="2268" spans="1:5" x14ac:dyDescent="0.2">
      <c r="A2268" t="s">
        <v>1019</v>
      </c>
      <c r="B2268" t="s">
        <v>992</v>
      </c>
      <c r="C2268">
        <f t="shared" si="249"/>
        <v>39</v>
      </c>
      <c r="D2268">
        <f t="shared" si="250"/>
        <v>819</v>
      </c>
      <c r="E2268">
        <f t="shared" si="251"/>
        <v>3</v>
      </c>
    </row>
    <row r="2269" spans="1:5" x14ac:dyDescent="0.2">
      <c r="A2269" t="s">
        <v>1019</v>
      </c>
      <c r="B2269" t="s">
        <v>993</v>
      </c>
      <c r="C2269">
        <f t="shared" si="249"/>
        <v>39</v>
      </c>
      <c r="D2269">
        <f t="shared" si="250"/>
        <v>820</v>
      </c>
      <c r="E2269">
        <f t="shared" si="251"/>
        <v>4</v>
      </c>
    </row>
    <row r="2270" spans="1:5" x14ac:dyDescent="0.2">
      <c r="A2270" t="s">
        <v>1019</v>
      </c>
      <c r="B2270" t="s">
        <v>994</v>
      </c>
      <c r="C2270">
        <f t="shared" si="249"/>
        <v>39</v>
      </c>
      <c r="D2270">
        <f t="shared" si="250"/>
        <v>821</v>
      </c>
      <c r="E2270">
        <f t="shared" si="251"/>
        <v>5</v>
      </c>
    </row>
    <row r="2271" spans="1:5" x14ac:dyDescent="0.2">
      <c r="A2271" t="s">
        <v>1019</v>
      </c>
      <c r="B2271" t="s">
        <v>995</v>
      </c>
      <c r="C2271">
        <f t="shared" si="249"/>
        <v>39</v>
      </c>
      <c r="D2271">
        <f t="shared" si="250"/>
        <v>822</v>
      </c>
      <c r="E2271">
        <f t="shared" si="251"/>
        <v>6</v>
      </c>
    </row>
    <row r="2272" spans="1:5" x14ac:dyDescent="0.2">
      <c r="A2272" t="s">
        <v>1019</v>
      </c>
      <c r="B2272" t="s">
        <v>996</v>
      </c>
      <c r="C2272">
        <f t="shared" si="249"/>
        <v>39</v>
      </c>
      <c r="D2272">
        <f t="shared" si="250"/>
        <v>823</v>
      </c>
      <c r="E2272">
        <f t="shared" si="251"/>
        <v>7</v>
      </c>
    </row>
    <row r="2273" spans="1:5" x14ac:dyDescent="0.2">
      <c r="A2273" t="s">
        <v>1019</v>
      </c>
      <c r="B2273" t="s">
        <v>997</v>
      </c>
      <c r="C2273">
        <f t="shared" si="249"/>
        <v>39</v>
      </c>
      <c r="D2273">
        <f t="shared" si="250"/>
        <v>824</v>
      </c>
      <c r="E2273">
        <f t="shared" si="251"/>
        <v>8</v>
      </c>
    </row>
    <row r="2274" spans="1:5" x14ac:dyDescent="0.2">
      <c r="A2274" t="s">
        <v>1019</v>
      </c>
      <c r="B2274" t="s">
        <v>998</v>
      </c>
      <c r="C2274">
        <f t="shared" si="249"/>
        <v>39</v>
      </c>
      <c r="D2274">
        <f t="shared" si="250"/>
        <v>825</v>
      </c>
      <c r="E2274">
        <f t="shared" si="251"/>
        <v>9</v>
      </c>
    </row>
    <row r="2275" spans="1:5" x14ac:dyDescent="0.2">
      <c r="A2275" t="s">
        <v>1019</v>
      </c>
      <c r="B2275" t="s">
        <v>999</v>
      </c>
      <c r="C2275">
        <f t="shared" si="249"/>
        <v>39</v>
      </c>
      <c r="D2275">
        <f t="shared" si="250"/>
        <v>826</v>
      </c>
      <c r="E2275">
        <f t="shared" si="251"/>
        <v>10</v>
      </c>
    </row>
    <row r="2276" spans="1:5" x14ac:dyDescent="0.2">
      <c r="A2276" t="s">
        <v>1019</v>
      </c>
      <c r="B2276" t="s">
        <v>1534</v>
      </c>
      <c r="C2276">
        <f t="shared" si="249"/>
        <v>39</v>
      </c>
      <c r="D2276">
        <f t="shared" si="250"/>
        <v>827</v>
      </c>
      <c r="E2276">
        <f t="shared" si="251"/>
        <v>11</v>
      </c>
    </row>
    <row r="2277" spans="1:5" x14ac:dyDescent="0.2">
      <c r="A2277" t="s">
        <v>1019</v>
      </c>
      <c r="B2277" t="s">
        <v>983</v>
      </c>
      <c r="C2277">
        <f t="shared" si="249"/>
        <v>39</v>
      </c>
      <c r="D2277">
        <f t="shared" si="250"/>
        <v>828</v>
      </c>
      <c r="E2277">
        <f t="shared" si="251"/>
        <v>12</v>
      </c>
    </row>
    <row r="2278" spans="1:5" x14ac:dyDescent="0.2">
      <c r="A2278" t="s">
        <v>1019</v>
      </c>
      <c r="B2278" t="s">
        <v>1535</v>
      </c>
      <c r="C2278">
        <f t="shared" si="249"/>
        <v>39</v>
      </c>
      <c r="D2278">
        <f t="shared" si="250"/>
        <v>829</v>
      </c>
      <c r="E2278">
        <f t="shared" si="251"/>
        <v>13</v>
      </c>
    </row>
    <row r="2279" spans="1:5" x14ac:dyDescent="0.2">
      <c r="A2279" t="s">
        <v>1019</v>
      </c>
      <c r="B2279" t="s">
        <v>1536</v>
      </c>
      <c r="C2279">
        <f t="shared" si="249"/>
        <v>39</v>
      </c>
      <c r="D2279">
        <f t="shared" si="250"/>
        <v>830</v>
      </c>
      <c r="E2279">
        <f t="shared" si="251"/>
        <v>14</v>
      </c>
    </row>
    <row r="2280" spans="1:5" x14ac:dyDescent="0.2">
      <c r="A2280" t="s">
        <v>1019</v>
      </c>
      <c r="B2280" t="s">
        <v>1537</v>
      </c>
      <c r="C2280">
        <f t="shared" si="249"/>
        <v>39</v>
      </c>
      <c r="D2280">
        <f t="shared" si="250"/>
        <v>831</v>
      </c>
      <c r="E2280">
        <f t="shared" si="251"/>
        <v>15</v>
      </c>
    </row>
    <row r="2281" spans="1:5" x14ac:dyDescent="0.2">
      <c r="A2281" t="s">
        <v>1019</v>
      </c>
      <c r="B2281" t="s">
        <v>1538</v>
      </c>
      <c r="C2281">
        <f t="shared" si="249"/>
        <v>39</v>
      </c>
      <c r="D2281">
        <f t="shared" si="250"/>
        <v>832</v>
      </c>
      <c r="E2281">
        <f t="shared" si="251"/>
        <v>16</v>
      </c>
    </row>
    <row r="2282" spans="1:5" x14ac:dyDescent="0.2">
      <c r="A2282" t="s">
        <v>1019</v>
      </c>
      <c r="B2282" t="s">
        <v>1539</v>
      </c>
      <c r="C2282">
        <f t="shared" si="249"/>
        <v>39</v>
      </c>
      <c r="D2282">
        <f t="shared" si="250"/>
        <v>833</v>
      </c>
      <c r="E2282">
        <f t="shared" si="251"/>
        <v>17</v>
      </c>
    </row>
    <row r="2283" spans="1:5" x14ac:dyDescent="0.2">
      <c r="A2283" t="s">
        <v>1019</v>
      </c>
      <c r="B2283" t="s">
        <v>1540</v>
      </c>
      <c r="C2283">
        <f t="shared" si="249"/>
        <v>39</v>
      </c>
      <c r="D2283">
        <f t="shared" si="250"/>
        <v>834</v>
      </c>
      <c r="E2283">
        <f t="shared" si="251"/>
        <v>18</v>
      </c>
    </row>
    <row r="2284" spans="1:5" x14ac:dyDescent="0.2">
      <c r="A2284" t="s">
        <v>1019</v>
      </c>
      <c r="B2284" t="s">
        <v>1541</v>
      </c>
      <c r="C2284">
        <f t="shared" si="249"/>
        <v>39</v>
      </c>
      <c r="D2284">
        <f t="shared" si="250"/>
        <v>835</v>
      </c>
      <c r="E2284">
        <f t="shared" si="251"/>
        <v>19</v>
      </c>
    </row>
    <row r="2285" spans="1:5" x14ac:dyDescent="0.2">
      <c r="A2285" t="s">
        <v>1019</v>
      </c>
      <c r="B2285" t="s">
        <v>1542</v>
      </c>
      <c r="C2285">
        <f t="shared" si="249"/>
        <v>39</v>
      </c>
      <c r="D2285">
        <f t="shared" si="250"/>
        <v>836</v>
      </c>
      <c r="E2285">
        <f t="shared" si="251"/>
        <v>20</v>
      </c>
    </row>
    <row r="2286" spans="1:5" x14ac:dyDescent="0.2">
      <c r="A2286" t="s">
        <v>1019</v>
      </c>
      <c r="B2286" t="s">
        <v>1543</v>
      </c>
      <c r="C2286">
        <f t="shared" si="249"/>
        <v>39</v>
      </c>
      <c r="D2286">
        <f t="shared" si="250"/>
        <v>837</v>
      </c>
      <c r="E2286">
        <f t="shared" si="251"/>
        <v>21</v>
      </c>
    </row>
    <row r="2287" spans="1:5" x14ac:dyDescent="0.2">
      <c r="A2287" t="s">
        <v>1019</v>
      </c>
      <c r="B2287" t="s">
        <v>1544</v>
      </c>
      <c r="C2287">
        <f t="shared" si="249"/>
        <v>39</v>
      </c>
      <c r="D2287">
        <f t="shared" si="250"/>
        <v>838</v>
      </c>
      <c r="E2287">
        <f t="shared" si="251"/>
        <v>22</v>
      </c>
    </row>
    <row r="2288" spans="1:5" x14ac:dyDescent="0.2">
      <c r="A2288" t="s">
        <v>1019</v>
      </c>
      <c r="B2288" t="s">
        <v>984</v>
      </c>
      <c r="C2288">
        <f t="shared" si="249"/>
        <v>39</v>
      </c>
      <c r="D2288">
        <f t="shared" si="250"/>
        <v>839</v>
      </c>
      <c r="E2288">
        <f t="shared" si="251"/>
        <v>23</v>
      </c>
    </row>
    <row r="2289" spans="1:5" x14ac:dyDescent="0.2">
      <c r="A2289" t="s">
        <v>1019</v>
      </c>
      <c r="B2289" t="s">
        <v>1545</v>
      </c>
      <c r="C2289">
        <f t="shared" si="249"/>
        <v>39</v>
      </c>
      <c r="D2289">
        <f t="shared" si="250"/>
        <v>840</v>
      </c>
      <c r="E2289">
        <f t="shared" si="251"/>
        <v>24</v>
      </c>
    </row>
    <row r="2290" spans="1:5" x14ac:dyDescent="0.2">
      <c r="A2290" t="s">
        <v>1019</v>
      </c>
      <c r="B2290" t="s">
        <v>1546</v>
      </c>
      <c r="C2290">
        <f t="shared" si="249"/>
        <v>39</v>
      </c>
      <c r="D2290">
        <f t="shared" si="250"/>
        <v>841</v>
      </c>
      <c r="E2290">
        <f t="shared" si="251"/>
        <v>25</v>
      </c>
    </row>
    <row r="2291" spans="1:5" x14ac:dyDescent="0.2">
      <c r="A2291" t="s">
        <v>1019</v>
      </c>
      <c r="B2291" t="s">
        <v>1547</v>
      </c>
      <c r="C2291">
        <f t="shared" si="249"/>
        <v>39</v>
      </c>
      <c r="D2291">
        <f t="shared" si="250"/>
        <v>842</v>
      </c>
      <c r="E2291">
        <f t="shared" si="251"/>
        <v>26</v>
      </c>
    </row>
    <row r="2292" spans="1:5" x14ac:dyDescent="0.2">
      <c r="A2292" t="s">
        <v>1019</v>
      </c>
      <c r="B2292" t="s">
        <v>1548</v>
      </c>
      <c r="C2292">
        <f t="shared" si="249"/>
        <v>39</v>
      </c>
      <c r="D2292">
        <f t="shared" si="250"/>
        <v>843</v>
      </c>
      <c r="E2292">
        <f t="shared" si="251"/>
        <v>27</v>
      </c>
    </row>
    <row r="2293" spans="1:5" x14ac:dyDescent="0.2">
      <c r="A2293" t="s">
        <v>1019</v>
      </c>
      <c r="B2293" t="s">
        <v>1549</v>
      </c>
      <c r="C2293">
        <f t="shared" si="249"/>
        <v>39</v>
      </c>
      <c r="D2293">
        <f t="shared" si="250"/>
        <v>844</v>
      </c>
      <c r="E2293">
        <f t="shared" si="251"/>
        <v>28</v>
      </c>
    </row>
    <row r="2294" spans="1:5" x14ac:dyDescent="0.2">
      <c r="A2294" t="s">
        <v>1019</v>
      </c>
      <c r="B2294" t="s">
        <v>1550</v>
      </c>
      <c r="C2294">
        <f t="shared" si="249"/>
        <v>39</v>
      </c>
      <c r="D2294">
        <f t="shared" si="250"/>
        <v>845</v>
      </c>
      <c r="E2294">
        <f t="shared" si="251"/>
        <v>29</v>
      </c>
    </row>
    <row r="2295" spans="1:5" x14ac:dyDescent="0.2">
      <c r="A2295" t="s">
        <v>1019</v>
      </c>
      <c r="B2295" t="s">
        <v>1551</v>
      </c>
      <c r="C2295">
        <f t="shared" si="249"/>
        <v>39</v>
      </c>
      <c r="D2295">
        <f t="shared" si="250"/>
        <v>846</v>
      </c>
      <c r="E2295">
        <f t="shared" si="251"/>
        <v>30</v>
      </c>
    </row>
    <row r="2296" spans="1:5" x14ac:dyDescent="0.2">
      <c r="A2296" t="s">
        <v>1019</v>
      </c>
      <c r="B2296" t="s">
        <v>1552</v>
      </c>
      <c r="C2296">
        <f t="shared" si="249"/>
        <v>39</v>
      </c>
      <c r="D2296">
        <f t="shared" si="250"/>
        <v>847</v>
      </c>
      <c r="E2296">
        <f t="shared" si="251"/>
        <v>31</v>
      </c>
    </row>
    <row r="2297" spans="1:5" x14ac:dyDescent="0.2">
      <c r="A2297" t="s">
        <v>1019</v>
      </c>
      <c r="B2297" t="s">
        <v>1553</v>
      </c>
      <c r="C2297">
        <f t="shared" si="249"/>
        <v>39</v>
      </c>
      <c r="D2297">
        <f t="shared" si="250"/>
        <v>848</v>
      </c>
      <c r="E2297">
        <f t="shared" si="251"/>
        <v>32</v>
      </c>
    </row>
    <row r="2298" spans="1:5" x14ac:dyDescent="0.2">
      <c r="A2298" t="s">
        <v>1019</v>
      </c>
      <c r="B2298" t="s">
        <v>1554</v>
      </c>
      <c r="C2298">
        <f t="shared" si="249"/>
        <v>39</v>
      </c>
      <c r="D2298">
        <f t="shared" si="250"/>
        <v>849</v>
      </c>
      <c r="E2298">
        <f t="shared" si="251"/>
        <v>33</v>
      </c>
    </row>
    <row r="2299" spans="1:5" x14ac:dyDescent="0.2">
      <c r="A2299" t="s">
        <v>1019</v>
      </c>
      <c r="B2299" t="s">
        <v>985</v>
      </c>
      <c r="C2299">
        <f t="shared" si="249"/>
        <v>39</v>
      </c>
      <c r="D2299">
        <f t="shared" si="250"/>
        <v>850</v>
      </c>
      <c r="E2299">
        <f t="shared" si="251"/>
        <v>34</v>
      </c>
    </row>
    <row r="2300" spans="1:5" x14ac:dyDescent="0.2">
      <c r="A2300" t="s">
        <v>1019</v>
      </c>
      <c r="B2300" t="s">
        <v>1555</v>
      </c>
      <c r="C2300">
        <f t="shared" si="249"/>
        <v>39</v>
      </c>
      <c r="D2300">
        <f t="shared" si="250"/>
        <v>851</v>
      </c>
      <c r="E2300">
        <f t="shared" si="251"/>
        <v>35</v>
      </c>
    </row>
    <row r="2301" spans="1:5" x14ac:dyDescent="0.2">
      <c r="A2301" t="s">
        <v>1019</v>
      </c>
      <c r="B2301" t="s">
        <v>1556</v>
      </c>
      <c r="C2301">
        <f t="shared" si="249"/>
        <v>39</v>
      </c>
      <c r="D2301">
        <f t="shared" si="250"/>
        <v>852</v>
      </c>
      <c r="E2301">
        <f t="shared" si="251"/>
        <v>36</v>
      </c>
    </row>
    <row r="2302" spans="1:5" x14ac:dyDescent="0.2">
      <c r="A2302" t="s">
        <v>1019</v>
      </c>
      <c r="B2302" t="s">
        <v>1557</v>
      </c>
      <c r="C2302">
        <f t="shared" si="249"/>
        <v>39</v>
      </c>
      <c r="D2302">
        <f t="shared" si="250"/>
        <v>853</v>
      </c>
      <c r="E2302">
        <f t="shared" si="251"/>
        <v>37</v>
      </c>
    </row>
    <row r="2303" spans="1:5" x14ac:dyDescent="0.2">
      <c r="A2303" t="s">
        <v>1019</v>
      </c>
      <c r="B2303" t="s">
        <v>1558</v>
      </c>
      <c r="C2303">
        <f t="shared" si="249"/>
        <v>39</v>
      </c>
      <c r="D2303">
        <f t="shared" si="250"/>
        <v>854</v>
      </c>
      <c r="E2303">
        <f t="shared" si="251"/>
        <v>38</v>
      </c>
    </row>
    <row r="2304" spans="1:5" x14ac:dyDescent="0.2">
      <c r="A2304" t="s">
        <v>1019</v>
      </c>
      <c r="B2304" t="s">
        <v>986</v>
      </c>
      <c r="C2304">
        <f t="shared" si="249"/>
        <v>39</v>
      </c>
      <c r="D2304">
        <f t="shared" si="250"/>
        <v>855</v>
      </c>
      <c r="E2304">
        <f t="shared" si="251"/>
        <v>39</v>
      </c>
    </row>
    <row r="2305" spans="1:5" x14ac:dyDescent="0.2">
      <c r="A2305" t="s">
        <v>1019</v>
      </c>
      <c r="B2305" t="s">
        <v>987</v>
      </c>
      <c r="C2305">
        <f t="shared" si="249"/>
        <v>39</v>
      </c>
      <c r="D2305">
        <f t="shared" si="250"/>
        <v>856</v>
      </c>
      <c r="E2305">
        <f t="shared" si="251"/>
        <v>40</v>
      </c>
    </row>
    <row r="2306" spans="1:5" x14ac:dyDescent="0.2">
      <c r="A2306" t="s">
        <v>1019</v>
      </c>
      <c r="B2306" t="s">
        <v>988</v>
      </c>
      <c r="C2306">
        <f t="shared" si="249"/>
        <v>39</v>
      </c>
      <c r="D2306">
        <f t="shared" si="250"/>
        <v>857</v>
      </c>
      <c r="E2306">
        <f t="shared" si="251"/>
        <v>41</v>
      </c>
    </row>
    <row r="2307" spans="1:5" x14ac:dyDescent="0.2">
      <c r="A2307" t="s">
        <v>1019</v>
      </c>
      <c r="B2307" t="s">
        <v>989</v>
      </c>
      <c r="C2307">
        <f t="shared" si="249"/>
        <v>39</v>
      </c>
      <c r="D2307">
        <f t="shared" si="250"/>
        <v>858</v>
      </c>
      <c r="E2307">
        <f t="shared" si="251"/>
        <v>42</v>
      </c>
    </row>
    <row r="2308" spans="1:5" x14ac:dyDescent="0.2">
      <c r="A2308" t="s">
        <v>1019</v>
      </c>
      <c r="B2308" t="s">
        <v>990</v>
      </c>
      <c r="C2308">
        <f t="shared" si="249"/>
        <v>39</v>
      </c>
      <c r="D2308">
        <f t="shared" si="250"/>
        <v>859</v>
      </c>
      <c r="E2308">
        <f t="shared" si="251"/>
        <v>43</v>
      </c>
    </row>
    <row r="2309" spans="1:5" x14ac:dyDescent="0.2">
      <c r="A2309" t="s">
        <v>2529</v>
      </c>
      <c r="B2309" t="s">
        <v>2530</v>
      </c>
      <c r="C2309">
        <f t="shared" ref="C2309:C2362" si="252">IF(A2309=A2308,C2308,C2308+1)</f>
        <v>40</v>
      </c>
      <c r="D2309">
        <f t="shared" ref="D2309:D2362" si="253">IF(B2309=B2308,D2308,D2308+1)</f>
        <v>860</v>
      </c>
      <c r="E2309">
        <f t="shared" ref="E2309:E2362" si="254">IF(A2309=A2308,IF(B2309=B2308,E2308,E2308+1),1)</f>
        <v>1</v>
      </c>
    </row>
    <row r="2310" spans="1:5" x14ac:dyDescent="0.2">
      <c r="A2310" t="s">
        <v>2529</v>
      </c>
      <c r="B2310" t="s">
        <v>2536</v>
      </c>
      <c r="C2310">
        <f t="shared" si="252"/>
        <v>40</v>
      </c>
      <c r="D2310">
        <f t="shared" si="253"/>
        <v>861</v>
      </c>
      <c r="E2310">
        <f t="shared" si="254"/>
        <v>2</v>
      </c>
    </row>
    <row r="2311" spans="1:5" x14ac:dyDescent="0.2">
      <c r="A2311" t="s">
        <v>2529</v>
      </c>
      <c r="B2311" t="s">
        <v>1461</v>
      </c>
      <c r="C2311">
        <f t="shared" si="252"/>
        <v>40</v>
      </c>
      <c r="D2311">
        <f t="shared" si="253"/>
        <v>862</v>
      </c>
      <c r="E2311">
        <f t="shared" si="254"/>
        <v>3</v>
      </c>
    </row>
    <row r="2312" spans="1:5" x14ac:dyDescent="0.2">
      <c r="A2312" t="s">
        <v>2529</v>
      </c>
      <c r="B2312" t="s">
        <v>1216</v>
      </c>
      <c r="C2312">
        <f t="shared" si="252"/>
        <v>40</v>
      </c>
      <c r="D2312">
        <f t="shared" si="253"/>
        <v>863</v>
      </c>
      <c r="E2312">
        <f t="shared" si="254"/>
        <v>4</v>
      </c>
    </row>
    <row r="2313" spans="1:5" x14ac:dyDescent="0.2">
      <c r="A2313" t="s">
        <v>2529</v>
      </c>
      <c r="B2313" t="s">
        <v>1263</v>
      </c>
      <c r="C2313">
        <f t="shared" si="252"/>
        <v>40</v>
      </c>
      <c r="D2313">
        <f t="shared" si="253"/>
        <v>864</v>
      </c>
      <c r="E2313">
        <f t="shared" si="254"/>
        <v>5</v>
      </c>
    </row>
    <row r="2314" spans="1:5" x14ac:dyDescent="0.2">
      <c r="A2314" t="s">
        <v>2529</v>
      </c>
      <c r="B2314" t="s">
        <v>1266</v>
      </c>
      <c r="C2314">
        <f t="shared" si="252"/>
        <v>40</v>
      </c>
      <c r="D2314">
        <f t="shared" si="253"/>
        <v>865</v>
      </c>
      <c r="E2314">
        <f t="shared" si="254"/>
        <v>6</v>
      </c>
    </row>
    <row r="2315" spans="1:5" x14ac:dyDescent="0.2">
      <c r="A2315" t="s">
        <v>2529</v>
      </c>
      <c r="B2315" t="s">
        <v>1271</v>
      </c>
      <c r="C2315">
        <f t="shared" si="252"/>
        <v>40</v>
      </c>
      <c r="D2315">
        <f t="shared" si="253"/>
        <v>866</v>
      </c>
      <c r="E2315">
        <f t="shared" si="254"/>
        <v>7</v>
      </c>
    </row>
    <row r="2316" spans="1:5" x14ac:dyDescent="0.2">
      <c r="A2316" t="s">
        <v>2529</v>
      </c>
      <c r="B2316" t="s">
        <v>1274</v>
      </c>
      <c r="C2316">
        <f t="shared" si="252"/>
        <v>40</v>
      </c>
      <c r="D2316">
        <f t="shared" si="253"/>
        <v>867</v>
      </c>
      <c r="E2316">
        <f t="shared" si="254"/>
        <v>8</v>
      </c>
    </row>
    <row r="2317" spans="1:5" x14ac:dyDescent="0.2">
      <c r="A2317" t="s">
        <v>2529</v>
      </c>
      <c r="B2317" t="s">
        <v>1277</v>
      </c>
      <c r="C2317">
        <f t="shared" si="252"/>
        <v>40</v>
      </c>
      <c r="D2317">
        <f t="shared" si="253"/>
        <v>868</v>
      </c>
      <c r="E2317">
        <f t="shared" si="254"/>
        <v>9</v>
      </c>
    </row>
    <row r="2318" spans="1:5" x14ac:dyDescent="0.2">
      <c r="A2318" t="s">
        <v>2529</v>
      </c>
      <c r="B2318" t="s">
        <v>1734</v>
      </c>
      <c r="C2318">
        <f t="shared" si="252"/>
        <v>40</v>
      </c>
      <c r="D2318">
        <f t="shared" si="253"/>
        <v>869</v>
      </c>
      <c r="E2318">
        <f t="shared" si="254"/>
        <v>10</v>
      </c>
    </row>
    <row r="2319" spans="1:5" x14ac:dyDescent="0.2">
      <c r="A2319" t="s">
        <v>2529</v>
      </c>
      <c r="B2319" t="s">
        <v>1739</v>
      </c>
      <c r="C2319">
        <f t="shared" si="252"/>
        <v>40</v>
      </c>
      <c r="D2319">
        <f t="shared" si="253"/>
        <v>870</v>
      </c>
      <c r="E2319">
        <f t="shared" si="254"/>
        <v>11</v>
      </c>
    </row>
    <row r="2320" spans="1:5" x14ac:dyDescent="0.2">
      <c r="A2320" t="s">
        <v>2529</v>
      </c>
      <c r="B2320" t="s">
        <v>1742</v>
      </c>
      <c r="C2320">
        <f t="shared" si="252"/>
        <v>40</v>
      </c>
      <c r="D2320">
        <f t="shared" si="253"/>
        <v>871</v>
      </c>
      <c r="E2320">
        <f t="shared" si="254"/>
        <v>12</v>
      </c>
    </row>
    <row r="2321" spans="1:5" x14ac:dyDescent="0.2">
      <c r="A2321" t="s">
        <v>2529</v>
      </c>
      <c r="B2321" t="s">
        <v>1745</v>
      </c>
      <c r="C2321">
        <f t="shared" si="252"/>
        <v>40</v>
      </c>
      <c r="D2321">
        <f t="shared" si="253"/>
        <v>872</v>
      </c>
      <c r="E2321">
        <f t="shared" si="254"/>
        <v>13</v>
      </c>
    </row>
    <row r="2322" spans="1:5" x14ac:dyDescent="0.2">
      <c r="A2322" t="s">
        <v>2529</v>
      </c>
      <c r="B2322" t="s">
        <v>264</v>
      </c>
      <c r="C2322">
        <f t="shared" si="252"/>
        <v>40</v>
      </c>
      <c r="D2322">
        <f t="shared" si="253"/>
        <v>873</v>
      </c>
      <c r="E2322">
        <f t="shared" si="254"/>
        <v>14</v>
      </c>
    </row>
    <row r="2323" spans="1:5" x14ac:dyDescent="0.2">
      <c r="A2323" t="s">
        <v>2529</v>
      </c>
      <c r="B2323" t="s">
        <v>267</v>
      </c>
      <c r="C2323">
        <f t="shared" si="252"/>
        <v>40</v>
      </c>
      <c r="D2323">
        <f t="shared" si="253"/>
        <v>874</v>
      </c>
      <c r="E2323">
        <f t="shared" si="254"/>
        <v>15</v>
      </c>
    </row>
    <row r="2324" spans="1:5" x14ac:dyDescent="0.2">
      <c r="A2324" t="s">
        <v>2529</v>
      </c>
      <c r="B2324" t="s">
        <v>270</v>
      </c>
      <c r="C2324">
        <f t="shared" si="252"/>
        <v>40</v>
      </c>
      <c r="D2324">
        <f t="shared" si="253"/>
        <v>875</v>
      </c>
      <c r="E2324">
        <f t="shared" si="254"/>
        <v>16</v>
      </c>
    </row>
    <row r="2325" spans="1:5" x14ac:dyDescent="0.2">
      <c r="A2325" t="s">
        <v>2529</v>
      </c>
      <c r="B2325" t="s">
        <v>273</v>
      </c>
      <c r="C2325">
        <f t="shared" si="252"/>
        <v>40</v>
      </c>
      <c r="D2325">
        <f t="shared" si="253"/>
        <v>876</v>
      </c>
      <c r="E2325">
        <f t="shared" si="254"/>
        <v>17</v>
      </c>
    </row>
    <row r="2326" spans="1:5" x14ac:dyDescent="0.2">
      <c r="A2326" t="s">
        <v>2529</v>
      </c>
      <c r="B2326" t="s">
        <v>276</v>
      </c>
      <c r="C2326">
        <f t="shared" si="252"/>
        <v>40</v>
      </c>
      <c r="D2326">
        <f t="shared" si="253"/>
        <v>877</v>
      </c>
      <c r="E2326">
        <f t="shared" si="254"/>
        <v>18</v>
      </c>
    </row>
    <row r="2327" spans="1:5" x14ac:dyDescent="0.2">
      <c r="A2327" t="s">
        <v>2529</v>
      </c>
      <c r="B2327" t="s">
        <v>1853</v>
      </c>
      <c r="C2327">
        <f t="shared" si="252"/>
        <v>40</v>
      </c>
      <c r="D2327">
        <f t="shared" si="253"/>
        <v>878</v>
      </c>
      <c r="E2327">
        <f t="shared" si="254"/>
        <v>19</v>
      </c>
    </row>
    <row r="2328" spans="1:5" x14ac:dyDescent="0.2">
      <c r="A2328" t="s">
        <v>2529</v>
      </c>
      <c r="B2328" t="s">
        <v>1858</v>
      </c>
      <c r="C2328">
        <f t="shared" si="252"/>
        <v>40</v>
      </c>
      <c r="D2328">
        <f t="shared" si="253"/>
        <v>879</v>
      </c>
      <c r="E2328">
        <f t="shared" si="254"/>
        <v>20</v>
      </c>
    </row>
    <row r="2329" spans="1:5" x14ac:dyDescent="0.2">
      <c r="A2329" t="s">
        <v>2529</v>
      </c>
      <c r="B2329" t="s">
        <v>1863</v>
      </c>
      <c r="C2329">
        <f t="shared" si="252"/>
        <v>40</v>
      </c>
      <c r="D2329">
        <f t="shared" si="253"/>
        <v>880</v>
      </c>
      <c r="E2329">
        <f t="shared" si="254"/>
        <v>21</v>
      </c>
    </row>
    <row r="2330" spans="1:5" x14ac:dyDescent="0.2">
      <c r="A2330" t="s">
        <v>2529</v>
      </c>
      <c r="B2330" t="s">
        <v>1715</v>
      </c>
      <c r="C2330">
        <f t="shared" si="252"/>
        <v>40</v>
      </c>
      <c r="D2330">
        <f t="shared" si="253"/>
        <v>881</v>
      </c>
      <c r="E2330">
        <f t="shared" si="254"/>
        <v>22</v>
      </c>
    </row>
    <row r="2331" spans="1:5" x14ac:dyDescent="0.2">
      <c r="A2331" t="s">
        <v>2529</v>
      </c>
      <c r="B2331" t="s">
        <v>1718</v>
      </c>
      <c r="C2331">
        <f t="shared" si="252"/>
        <v>40</v>
      </c>
      <c r="D2331">
        <f t="shared" si="253"/>
        <v>882</v>
      </c>
      <c r="E2331">
        <f t="shared" si="254"/>
        <v>23</v>
      </c>
    </row>
    <row r="2332" spans="1:5" x14ac:dyDescent="0.2">
      <c r="A2332" t="s">
        <v>2529</v>
      </c>
      <c r="B2332" t="s">
        <v>1722</v>
      </c>
      <c r="C2332">
        <f t="shared" si="252"/>
        <v>40</v>
      </c>
      <c r="D2332">
        <f t="shared" si="253"/>
        <v>883</v>
      </c>
      <c r="E2332">
        <f t="shared" si="254"/>
        <v>24</v>
      </c>
    </row>
    <row r="2333" spans="1:5" x14ac:dyDescent="0.2">
      <c r="A2333" t="s">
        <v>2529</v>
      </c>
      <c r="B2333" t="s">
        <v>847</v>
      </c>
      <c r="C2333">
        <f t="shared" si="252"/>
        <v>40</v>
      </c>
      <c r="D2333">
        <f t="shared" si="253"/>
        <v>884</v>
      </c>
      <c r="E2333">
        <f t="shared" si="254"/>
        <v>25</v>
      </c>
    </row>
    <row r="2334" spans="1:5" x14ac:dyDescent="0.2">
      <c r="A2334" t="s">
        <v>2529</v>
      </c>
      <c r="B2334" t="s">
        <v>850</v>
      </c>
      <c r="C2334">
        <f t="shared" si="252"/>
        <v>40</v>
      </c>
      <c r="D2334">
        <f t="shared" si="253"/>
        <v>885</v>
      </c>
      <c r="E2334">
        <f t="shared" si="254"/>
        <v>26</v>
      </c>
    </row>
    <row r="2335" spans="1:5" x14ac:dyDescent="0.2">
      <c r="A2335" t="s">
        <v>2529</v>
      </c>
      <c r="B2335" t="s">
        <v>1605</v>
      </c>
      <c r="C2335">
        <f t="shared" si="252"/>
        <v>40</v>
      </c>
      <c r="D2335">
        <f t="shared" si="253"/>
        <v>886</v>
      </c>
      <c r="E2335">
        <f t="shared" si="254"/>
        <v>27</v>
      </c>
    </row>
    <row r="2336" spans="1:5" x14ac:dyDescent="0.2">
      <c r="A2336" t="s">
        <v>2529</v>
      </c>
      <c r="B2336" t="s">
        <v>1608</v>
      </c>
      <c r="C2336">
        <f t="shared" si="252"/>
        <v>40</v>
      </c>
      <c r="D2336">
        <f t="shared" si="253"/>
        <v>887</v>
      </c>
      <c r="E2336">
        <f t="shared" si="254"/>
        <v>28</v>
      </c>
    </row>
    <row r="2337" spans="1:5" x14ac:dyDescent="0.2">
      <c r="A2337" t="s">
        <v>2529</v>
      </c>
      <c r="B2337" t="s">
        <v>1611</v>
      </c>
      <c r="C2337">
        <f t="shared" si="252"/>
        <v>40</v>
      </c>
      <c r="D2337">
        <f t="shared" si="253"/>
        <v>888</v>
      </c>
      <c r="E2337">
        <f t="shared" si="254"/>
        <v>29</v>
      </c>
    </row>
    <row r="2338" spans="1:5" x14ac:dyDescent="0.2">
      <c r="A2338" t="s">
        <v>2529</v>
      </c>
      <c r="B2338" t="s">
        <v>1614</v>
      </c>
      <c r="C2338">
        <f t="shared" si="252"/>
        <v>40</v>
      </c>
      <c r="D2338">
        <f t="shared" si="253"/>
        <v>889</v>
      </c>
      <c r="E2338">
        <f t="shared" si="254"/>
        <v>30</v>
      </c>
    </row>
    <row r="2339" spans="1:5" x14ac:dyDescent="0.2">
      <c r="A2339" t="s">
        <v>2529</v>
      </c>
      <c r="B2339" t="s">
        <v>1617</v>
      </c>
      <c r="C2339">
        <f t="shared" si="252"/>
        <v>40</v>
      </c>
      <c r="D2339">
        <f t="shared" si="253"/>
        <v>890</v>
      </c>
      <c r="E2339">
        <f t="shared" si="254"/>
        <v>31</v>
      </c>
    </row>
    <row r="2340" spans="1:5" x14ac:dyDescent="0.2">
      <c r="A2340" t="s">
        <v>2529</v>
      </c>
      <c r="B2340" t="s">
        <v>1619</v>
      </c>
      <c r="C2340">
        <f t="shared" si="252"/>
        <v>40</v>
      </c>
      <c r="D2340">
        <f t="shared" si="253"/>
        <v>891</v>
      </c>
      <c r="E2340">
        <f t="shared" si="254"/>
        <v>32</v>
      </c>
    </row>
    <row r="2341" spans="1:5" x14ac:dyDescent="0.2">
      <c r="A2341" t="s">
        <v>2529</v>
      </c>
      <c r="B2341" t="s">
        <v>1622</v>
      </c>
      <c r="C2341">
        <f t="shared" si="252"/>
        <v>40</v>
      </c>
      <c r="D2341">
        <f t="shared" si="253"/>
        <v>892</v>
      </c>
      <c r="E2341">
        <f t="shared" si="254"/>
        <v>33</v>
      </c>
    </row>
    <row r="2342" spans="1:5" x14ac:dyDescent="0.2">
      <c r="A2342" t="s">
        <v>2529</v>
      </c>
      <c r="B2342" t="s">
        <v>1627</v>
      </c>
      <c r="C2342">
        <f t="shared" si="252"/>
        <v>40</v>
      </c>
      <c r="D2342">
        <f t="shared" si="253"/>
        <v>893</v>
      </c>
      <c r="E2342">
        <f t="shared" si="254"/>
        <v>34</v>
      </c>
    </row>
    <row r="2343" spans="1:5" x14ac:dyDescent="0.2">
      <c r="A2343" t="s">
        <v>2529</v>
      </c>
      <c r="B2343" t="s">
        <v>1630</v>
      </c>
      <c r="C2343">
        <f t="shared" si="252"/>
        <v>40</v>
      </c>
      <c r="D2343">
        <f t="shared" si="253"/>
        <v>894</v>
      </c>
      <c r="E2343">
        <f t="shared" si="254"/>
        <v>35</v>
      </c>
    </row>
    <row r="2344" spans="1:5" x14ac:dyDescent="0.2">
      <c r="A2344" t="s">
        <v>2529</v>
      </c>
      <c r="B2344" t="s">
        <v>1633</v>
      </c>
      <c r="C2344">
        <f t="shared" si="252"/>
        <v>40</v>
      </c>
      <c r="D2344">
        <f t="shared" si="253"/>
        <v>895</v>
      </c>
      <c r="E2344">
        <f t="shared" si="254"/>
        <v>36</v>
      </c>
    </row>
    <row r="2345" spans="1:5" x14ac:dyDescent="0.2">
      <c r="A2345" t="s">
        <v>2529</v>
      </c>
      <c r="B2345" t="s">
        <v>1636</v>
      </c>
      <c r="C2345">
        <f t="shared" si="252"/>
        <v>40</v>
      </c>
      <c r="D2345">
        <f t="shared" si="253"/>
        <v>896</v>
      </c>
      <c r="E2345">
        <f t="shared" si="254"/>
        <v>37</v>
      </c>
    </row>
    <row r="2346" spans="1:5" x14ac:dyDescent="0.2">
      <c r="A2346" t="s">
        <v>2529</v>
      </c>
      <c r="B2346" t="s">
        <v>1639</v>
      </c>
      <c r="C2346">
        <f t="shared" si="252"/>
        <v>40</v>
      </c>
      <c r="D2346">
        <f t="shared" si="253"/>
        <v>897</v>
      </c>
      <c r="E2346">
        <f t="shared" si="254"/>
        <v>38</v>
      </c>
    </row>
    <row r="2347" spans="1:5" x14ac:dyDescent="0.2">
      <c r="A2347" t="s">
        <v>2529</v>
      </c>
      <c r="B2347" t="s">
        <v>1642</v>
      </c>
      <c r="C2347">
        <f t="shared" si="252"/>
        <v>40</v>
      </c>
      <c r="D2347">
        <f t="shared" si="253"/>
        <v>898</v>
      </c>
      <c r="E2347">
        <f t="shared" si="254"/>
        <v>39</v>
      </c>
    </row>
    <row r="2348" spans="1:5" x14ac:dyDescent="0.2">
      <c r="A2348" t="s">
        <v>2529</v>
      </c>
      <c r="B2348" t="s">
        <v>1647</v>
      </c>
      <c r="C2348">
        <f t="shared" si="252"/>
        <v>40</v>
      </c>
      <c r="D2348">
        <f t="shared" si="253"/>
        <v>899</v>
      </c>
      <c r="E2348">
        <f t="shared" si="254"/>
        <v>40</v>
      </c>
    </row>
    <row r="2349" spans="1:5" x14ac:dyDescent="0.2">
      <c r="A2349" t="s">
        <v>2529</v>
      </c>
      <c r="B2349" t="s">
        <v>1650</v>
      </c>
      <c r="C2349">
        <f t="shared" si="252"/>
        <v>40</v>
      </c>
      <c r="D2349">
        <f t="shared" si="253"/>
        <v>900</v>
      </c>
      <c r="E2349">
        <f t="shared" si="254"/>
        <v>41</v>
      </c>
    </row>
    <row r="2350" spans="1:5" x14ac:dyDescent="0.2">
      <c r="A2350" t="s">
        <v>2529</v>
      </c>
      <c r="B2350" t="s">
        <v>1653</v>
      </c>
      <c r="C2350">
        <f t="shared" si="252"/>
        <v>40</v>
      </c>
      <c r="D2350">
        <f t="shared" si="253"/>
        <v>901</v>
      </c>
      <c r="E2350">
        <f t="shared" si="254"/>
        <v>42</v>
      </c>
    </row>
    <row r="2351" spans="1:5" x14ac:dyDescent="0.2">
      <c r="A2351" t="s">
        <v>2529</v>
      </c>
      <c r="B2351" t="s">
        <v>1656</v>
      </c>
      <c r="C2351">
        <f t="shared" si="252"/>
        <v>40</v>
      </c>
      <c r="D2351">
        <f t="shared" si="253"/>
        <v>902</v>
      </c>
      <c r="E2351">
        <f t="shared" si="254"/>
        <v>43</v>
      </c>
    </row>
    <row r="2352" spans="1:5" x14ac:dyDescent="0.2">
      <c r="A2352" t="s">
        <v>2529</v>
      </c>
      <c r="B2352" t="s">
        <v>1659</v>
      </c>
      <c r="C2352">
        <f t="shared" si="252"/>
        <v>40</v>
      </c>
      <c r="D2352">
        <f t="shared" si="253"/>
        <v>903</v>
      </c>
      <c r="E2352">
        <f t="shared" si="254"/>
        <v>44</v>
      </c>
    </row>
    <row r="2353" spans="1:5" x14ac:dyDescent="0.2">
      <c r="A2353" t="s">
        <v>2529</v>
      </c>
      <c r="B2353" t="s">
        <v>1662</v>
      </c>
      <c r="C2353">
        <f t="shared" si="252"/>
        <v>40</v>
      </c>
      <c r="D2353">
        <f t="shared" si="253"/>
        <v>904</v>
      </c>
      <c r="E2353">
        <f t="shared" si="254"/>
        <v>45</v>
      </c>
    </row>
    <row r="2354" spans="1:5" x14ac:dyDescent="0.2">
      <c r="A2354" t="s">
        <v>2529</v>
      </c>
      <c r="B2354" t="s">
        <v>1665</v>
      </c>
      <c r="C2354">
        <f t="shared" si="252"/>
        <v>40</v>
      </c>
      <c r="D2354">
        <f t="shared" si="253"/>
        <v>905</v>
      </c>
      <c r="E2354">
        <f t="shared" si="254"/>
        <v>46</v>
      </c>
    </row>
    <row r="2355" spans="1:5" x14ac:dyDescent="0.2">
      <c r="A2355" t="s">
        <v>2529</v>
      </c>
      <c r="B2355" t="s">
        <v>1668</v>
      </c>
      <c r="C2355">
        <f t="shared" si="252"/>
        <v>40</v>
      </c>
      <c r="D2355">
        <f t="shared" si="253"/>
        <v>906</v>
      </c>
      <c r="E2355">
        <f t="shared" si="254"/>
        <v>47</v>
      </c>
    </row>
    <row r="2356" spans="1:5" x14ac:dyDescent="0.2">
      <c r="A2356" t="s">
        <v>2529</v>
      </c>
      <c r="B2356" t="s">
        <v>1671</v>
      </c>
      <c r="C2356">
        <f t="shared" si="252"/>
        <v>40</v>
      </c>
      <c r="D2356">
        <f t="shared" si="253"/>
        <v>907</v>
      </c>
      <c r="E2356">
        <f t="shared" si="254"/>
        <v>48</v>
      </c>
    </row>
    <row r="2357" spans="1:5" x14ac:dyDescent="0.2">
      <c r="A2357" t="s">
        <v>2529</v>
      </c>
      <c r="B2357" t="s">
        <v>1674</v>
      </c>
      <c r="C2357">
        <f t="shared" si="252"/>
        <v>40</v>
      </c>
      <c r="D2357">
        <f t="shared" si="253"/>
        <v>908</v>
      </c>
      <c r="E2357">
        <f t="shared" si="254"/>
        <v>49</v>
      </c>
    </row>
    <row r="2358" spans="1:5" x14ac:dyDescent="0.2">
      <c r="A2358" t="s">
        <v>2529</v>
      </c>
      <c r="B2358" t="s">
        <v>1677</v>
      </c>
      <c r="C2358">
        <f t="shared" si="252"/>
        <v>40</v>
      </c>
      <c r="D2358">
        <f t="shared" si="253"/>
        <v>909</v>
      </c>
      <c r="E2358">
        <f t="shared" si="254"/>
        <v>50</v>
      </c>
    </row>
    <row r="2359" spans="1:5" x14ac:dyDescent="0.2">
      <c r="A2359" t="s">
        <v>2529</v>
      </c>
      <c r="B2359" t="s">
        <v>1680</v>
      </c>
      <c r="C2359">
        <f t="shared" si="252"/>
        <v>40</v>
      </c>
      <c r="D2359">
        <f t="shared" si="253"/>
        <v>910</v>
      </c>
      <c r="E2359">
        <f t="shared" si="254"/>
        <v>51</v>
      </c>
    </row>
    <row r="2360" spans="1:5" x14ac:dyDescent="0.2">
      <c r="A2360" t="s">
        <v>2529</v>
      </c>
      <c r="B2360" t="s">
        <v>84</v>
      </c>
      <c r="C2360">
        <f t="shared" si="252"/>
        <v>40</v>
      </c>
      <c r="D2360">
        <f t="shared" si="253"/>
        <v>911</v>
      </c>
      <c r="E2360">
        <f t="shared" si="254"/>
        <v>52</v>
      </c>
    </row>
    <row r="2361" spans="1:5" x14ac:dyDescent="0.2">
      <c r="A2361" t="s">
        <v>2529</v>
      </c>
      <c r="B2361" t="s">
        <v>87</v>
      </c>
      <c r="C2361">
        <f t="shared" si="252"/>
        <v>40</v>
      </c>
      <c r="D2361">
        <f t="shared" si="253"/>
        <v>912</v>
      </c>
      <c r="E2361">
        <f t="shared" si="254"/>
        <v>53</v>
      </c>
    </row>
    <row r="2362" spans="1:5" x14ac:dyDescent="0.2">
      <c r="A2362" t="s">
        <v>2374</v>
      </c>
      <c r="B2362" t="s">
        <v>1726</v>
      </c>
      <c r="C2362">
        <f t="shared" si="252"/>
        <v>41</v>
      </c>
      <c r="D2362">
        <f t="shared" si="253"/>
        <v>913</v>
      </c>
      <c r="E2362">
        <f t="shared" si="254"/>
        <v>1</v>
      </c>
    </row>
  </sheetData>
  <phoneticPr fontId="3" type="noConversion"/>
  <pageMargins left="0.75" right="0.75" top="1" bottom="1" header="0.5" footer="0.5"/>
  <pageSetup orientation="portrait"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E27"/>
  <sheetViews>
    <sheetView topLeftCell="A10" workbookViewId="0">
      <selection activeCell="B14" sqref="B14:B21"/>
    </sheetView>
  </sheetViews>
  <sheetFormatPr baseColWidth="10" defaultColWidth="9.140625" defaultRowHeight="10.5" x14ac:dyDescent="0.15"/>
  <cols>
    <col min="1" max="1" width="26.140625" style="269" bestFit="1" customWidth="1"/>
    <col min="2" max="2" width="9.5703125" style="281" bestFit="1" customWidth="1"/>
    <col min="3" max="3" width="11" style="281" bestFit="1" customWidth="1"/>
    <col min="4" max="4" width="25.5703125" style="269" bestFit="1" customWidth="1"/>
    <col min="5" max="16384" width="9.140625" style="269"/>
  </cols>
  <sheetData>
    <row r="1" spans="1:5" ht="12.75" customHeight="1" x14ac:dyDescent="0.15">
      <c r="A1" s="266" t="s">
        <v>2548</v>
      </c>
      <c r="B1" s="267" t="s">
        <v>1396</v>
      </c>
      <c r="C1" s="267" t="s">
        <v>438</v>
      </c>
      <c r="D1" s="268"/>
    </row>
    <row r="2" spans="1:5" ht="12.75" customHeight="1" x14ac:dyDescent="0.15">
      <c r="A2" s="144" t="s">
        <v>437</v>
      </c>
      <c r="B2" s="270" t="s">
        <v>2784</v>
      </c>
      <c r="C2" s="270" t="s">
        <v>2208</v>
      </c>
      <c r="D2" s="144" t="s">
        <v>436</v>
      </c>
    </row>
    <row r="3" spans="1:5" ht="12.75" customHeight="1" x14ac:dyDescent="0.15">
      <c r="A3" s="271" t="s">
        <v>2040</v>
      </c>
      <c r="B3" s="522">
        <v>9.5</v>
      </c>
      <c r="C3" s="273">
        <f t="shared" ref="C3:C12" si="0">INDEX(MW,MATCH(A3,ChemNameChem,0))/(0.0821*293)</f>
        <v>3.2471014703620402</v>
      </c>
      <c r="D3" s="271" t="s">
        <v>2040</v>
      </c>
      <c r="E3" s="269">
        <v>16</v>
      </c>
    </row>
    <row r="4" spans="1:5" ht="12.75" customHeight="1" x14ac:dyDescent="0.15">
      <c r="A4" s="271" t="s">
        <v>1712</v>
      </c>
      <c r="B4" s="522">
        <v>0.8</v>
      </c>
      <c r="C4" s="273">
        <f t="shared" si="0"/>
        <v>6.3944328276928566</v>
      </c>
      <c r="D4" s="271" t="s">
        <v>1712</v>
      </c>
    </row>
    <row r="5" spans="1:5" ht="12.75" customHeight="1" x14ac:dyDescent="0.15">
      <c r="A5" s="271" t="s">
        <v>1714</v>
      </c>
      <c r="B5" s="522">
        <v>4</v>
      </c>
      <c r="C5" s="273">
        <f t="shared" si="0"/>
        <v>4.9627317056947939</v>
      </c>
      <c r="D5" s="271" t="s">
        <v>1714</v>
      </c>
      <c r="E5" s="269">
        <v>6.8</v>
      </c>
    </row>
    <row r="6" spans="1:5" ht="12.75" customHeight="1" x14ac:dyDescent="0.15">
      <c r="A6" s="275" t="s">
        <v>2619</v>
      </c>
      <c r="B6" s="274"/>
      <c r="C6" s="273">
        <f t="shared" si="0"/>
        <v>4.1138543273207979</v>
      </c>
      <c r="D6" s="275" t="s">
        <v>1112</v>
      </c>
    </row>
    <row r="7" spans="1:5" ht="12.75" customHeight="1" x14ac:dyDescent="0.2">
      <c r="A7" s="276" t="s">
        <v>538</v>
      </c>
      <c r="B7" s="272">
        <v>0.8</v>
      </c>
      <c r="C7" s="273">
        <f t="shared" si="0"/>
        <v>4.0298811488528514</v>
      </c>
      <c r="D7" s="275" t="s">
        <v>1114</v>
      </c>
      <c r="E7" s="269">
        <v>1.35</v>
      </c>
    </row>
    <row r="8" spans="1:5" ht="12.75" customHeight="1" x14ac:dyDescent="0.2">
      <c r="A8" s="276" t="s">
        <v>1400</v>
      </c>
      <c r="B8" s="272"/>
      <c r="C8" s="273">
        <f t="shared" si="0"/>
        <v>4.0298811488528514</v>
      </c>
      <c r="D8" s="275" t="s">
        <v>1115</v>
      </c>
      <c r="E8" s="269">
        <v>1.2</v>
      </c>
    </row>
    <row r="9" spans="1:5" ht="12.75" customHeight="1" x14ac:dyDescent="0.2">
      <c r="A9" s="276" t="s">
        <v>771</v>
      </c>
      <c r="B9" s="274"/>
      <c r="C9" s="273">
        <f t="shared" si="0"/>
        <v>4.0298811488528514</v>
      </c>
      <c r="D9" s="275" t="s">
        <v>1116</v>
      </c>
    </row>
    <row r="10" spans="1:5" ht="12.75" customHeight="1" x14ac:dyDescent="0.15">
      <c r="A10" s="271" t="s">
        <v>2047</v>
      </c>
      <c r="B10" s="522">
        <v>8.9</v>
      </c>
      <c r="C10" s="273">
        <f t="shared" si="0"/>
        <v>4.4135803752187668</v>
      </c>
      <c r="D10" s="271" t="s">
        <v>2047</v>
      </c>
      <c r="E10" s="269">
        <v>13</v>
      </c>
    </row>
    <row r="11" spans="1:5" ht="12.75" customHeight="1" x14ac:dyDescent="0.15">
      <c r="A11" s="275" t="s">
        <v>837</v>
      </c>
      <c r="B11" s="522">
        <v>10.5</v>
      </c>
      <c r="C11" s="273">
        <f t="shared" si="0"/>
        <v>3.5306148748924353</v>
      </c>
      <c r="D11" s="275" t="s">
        <v>837</v>
      </c>
      <c r="E11" s="269">
        <v>16</v>
      </c>
    </row>
    <row r="12" spans="1:5" ht="12.75" customHeight="1" x14ac:dyDescent="0.15">
      <c r="A12" s="271" t="s">
        <v>844</v>
      </c>
      <c r="B12" s="522">
        <v>38</v>
      </c>
      <c r="C12" s="273">
        <f t="shared" si="0"/>
        <v>3.6644731098759937</v>
      </c>
      <c r="D12" s="271" t="s">
        <v>844</v>
      </c>
    </row>
    <row r="13" spans="1:5" ht="12.75" customHeight="1" x14ac:dyDescent="0.15">
      <c r="A13" s="271" t="s">
        <v>2057</v>
      </c>
      <c r="B13" s="522">
        <v>3.8</v>
      </c>
      <c r="C13" s="273">
        <f t="shared" ref="C13:C18" si="1">INDEX(MW,MATCH(A13,ChemNameChem,0))/(0.0821*293)</f>
        <v>6.893699101653274</v>
      </c>
      <c r="D13" s="271" t="s">
        <v>2057</v>
      </c>
      <c r="E13" s="269">
        <v>7.5</v>
      </c>
    </row>
    <row r="14" spans="1:5" ht="12.75" customHeight="1" x14ac:dyDescent="0.15">
      <c r="A14" s="271" t="s">
        <v>2048</v>
      </c>
      <c r="B14" s="522">
        <v>54</v>
      </c>
      <c r="C14" s="273">
        <f t="shared" si="1"/>
        <v>3.8303409227904033</v>
      </c>
      <c r="D14" s="271" t="s">
        <v>2048</v>
      </c>
      <c r="E14" s="269">
        <v>100</v>
      </c>
    </row>
    <row r="15" spans="1:5" ht="12.75" customHeight="1" x14ac:dyDescent="0.2">
      <c r="A15" s="276" t="s">
        <v>1132</v>
      </c>
      <c r="B15" s="522">
        <v>1.8</v>
      </c>
      <c r="C15" s="273">
        <f t="shared" si="1"/>
        <v>7.7895515749128039</v>
      </c>
      <c r="D15" s="275" t="s">
        <v>1848</v>
      </c>
    </row>
    <row r="16" spans="1:5" ht="12.75" customHeight="1" x14ac:dyDescent="0.2">
      <c r="A16" s="276" t="s">
        <v>558</v>
      </c>
      <c r="B16" s="522">
        <v>3.1</v>
      </c>
      <c r="C16" s="273">
        <f t="shared" si="1"/>
        <v>5.5455554493188606</v>
      </c>
      <c r="D16" s="275" t="s">
        <v>1851</v>
      </c>
      <c r="E16" s="269">
        <v>6.9</v>
      </c>
    </row>
    <row r="17" spans="1:5" ht="12.75" customHeight="1" x14ac:dyDescent="0.15">
      <c r="A17" s="271" t="s">
        <v>1393</v>
      </c>
      <c r="B17" s="522">
        <v>0.5</v>
      </c>
      <c r="C17" s="273">
        <f t="shared" si="1"/>
        <v>5.4619979796552096</v>
      </c>
      <c r="D17" s="271" t="s">
        <v>1393</v>
      </c>
      <c r="E17" s="269">
        <v>0.8</v>
      </c>
    </row>
    <row r="18" spans="1:5" ht="12.75" customHeight="1" x14ac:dyDescent="0.15">
      <c r="A18" s="271" t="s">
        <v>562</v>
      </c>
      <c r="B18" s="522">
        <v>0.01</v>
      </c>
      <c r="C18" s="273">
        <f t="shared" si="1"/>
        <v>2.5981800268547883</v>
      </c>
      <c r="D18" s="271" t="s">
        <v>562</v>
      </c>
      <c r="E18" s="269">
        <v>0.42</v>
      </c>
    </row>
    <row r="19" spans="1:5" ht="12.75" customHeight="1" x14ac:dyDescent="0.15">
      <c r="A19" s="275" t="s">
        <v>1937</v>
      </c>
      <c r="B19" s="522">
        <v>21</v>
      </c>
      <c r="C19" s="273">
        <f>C20</f>
        <v>4.4135803752187668</v>
      </c>
      <c r="D19" s="275" t="s">
        <v>435</v>
      </c>
      <c r="E19" s="269">
        <v>40</v>
      </c>
    </row>
    <row r="20" spans="1:5" ht="12.75" customHeight="1" x14ac:dyDescent="0.15">
      <c r="A20" s="275" t="s">
        <v>1936</v>
      </c>
      <c r="B20" s="522">
        <v>10.8</v>
      </c>
      <c r="C20" s="273">
        <f>INDEX(MW,MATCH(A20,ChemNameChem,0))/(0.0821*293)</f>
        <v>4.4135803752187668</v>
      </c>
      <c r="D20" s="275" t="s">
        <v>431</v>
      </c>
      <c r="E20" s="269">
        <v>15</v>
      </c>
    </row>
    <row r="21" spans="1:5" ht="12.75" customHeight="1" x14ac:dyDescent="0.15">
      <c r="A21" s="277" t="s">
        <v>1527</v>
      </c>
      <c r="B21" s="522">
        <v>12</v>
      </c>
      <c r="C21" s="273">
        <f>INDEX(MW,MATCH(A21,ChemNameChem,0))/(0.0821*293)</f>
        <v>4.4135803752187668</v>
      </c>
      <c r="D21" s="271" t="s">
        <v>434</v>
      </c>
      <c r="E21" s="269">
        <v>38</v>
      </c>
    </row>
    <row r="22" spans="1:5" ht="12.75" customHeight="1" x14ac:dyDescent="0.15">
      <c r="A22" s="278"/>
      <c r="B22" s="279"/>
      <c r="C22" s="279"/>
      <c r="D22" s="278"/>
    </row>
    <row r="23" spans="1:5" x14ac:dyDescent="0.15">
      <c r="A23" s="280"/>
      <c r="B23" s="279"/>
      <c r="C23" s="279"/>
      <c r="D23" s="278"/>
    </row>
    <row r="24" spans="1:5" x14ac:dyDescent="0.15">
      <c r="A24" s="278"/>
      <c r="B24" s="279" t="s">
        <v>1439</v>
      </c>
      <c r="C24" s="279"/>
      <c r="D24" s="278"/>
      <c r="E24" s="269" t="s">
        <v>1440</v>
      </c>
    </row>
    <row r="25" spans="1:5" x14ac:dyDescent="0.15">
      <c r="A25" s="278"/>
      <c r="B25" s="279"/>
      <c r="C25" s="279"/>
      <c r="D25" s="278"/>
    </row>
    <row r="26" spans="1:5" x14ac:dyDescent="0.15">
      <c r="A26" s="278"/>
      <c r="B26" s="279"/>
      <c r="C26" s="279"/>
      <c r="D26" s="278"/>
    </row>
    <row r="27" spans="1:5" x14ac:dyDescent="0.15">
      <c r="A27" s="278"/>
      <c r="B27" s="279"/>
      <c r="C27" s="279"/>
      <c r="D27" s="278"/>
    </row>
  </sheetData>
  <phoneticPr fontId="3" type="noConversion"/>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U165"/>
  <sheetViews>
    <sheetView tabSelected="1" view="pageBreakPreview" zoomScale="75" zoomScaleNormal="85" zoomScaleSheetLayoutView="75" workbookViewId="0">
      <selection activeCell="B7" sqref="B7"/>
    </sheetView>
  </sheetViews>
  <sheetFormatPr baseColWidth="10" defaultColWidth="8.85546875" defaultRowHeight="12.75" x14ac:dyDescent="0.2"/>
  <cols>
    <col min="1" max="1" width="8" style="15" customWidth="1"/>
    <col min="2" max="2" width="43.5703125" style="16" bestFit="1" customWidth="1"/>
    <col min="3" max="3" width="11.42578125" style="35" bestFit="1" customWidth="1"/>
    <col min="4" max="5" width="12.28515625" style="15" customWidth="1"/>
    <col min="6" max="6" width="8.7109375" style="17" bestFit="1" customWidth="1"/>
    <col min="7" max="7" width="11.140625" style="15" bestFit="1" customWidth="1"/>
    <col min="8" max="8" width="11.7109375" style="17" customWidth="1"/>
    <col min="9" max="9" width="11.7109375" style="81" customWidth="1"/>
    <col min="10" max="10" width="11.7109375" style="17" customWidth="1"/>
    <col min="11" max="16" width="12.85546875" style="17" customWidth="1"/>
    <col min="17" max="17" width="2.140625" style="15" customWidth="1"/>
    <col min="18" max="18" width="40.5703125" style="15" bestFit="1" customWidth="1"/>
    <col min="19" max="19" width="9.140625" style="15" customWidth="1"/>
    <col min="20" max="21" width="9.140625" customWidth="1"/>
    <col min="22" max="23" width="9.140625" style="15" customWidth="1"/>
    <col min="24" max="16384" width="8.85546875" style="15"/>
  </cols>
  <sheetData>
    <row r="1" spans="1:21" x14ac:dyDescent="0.2">
      <c r="C1" s="83" t="s">
        <v>2210</v>
      </c>
      <c r="D1" s="83" t="s">
        <v>2211</v>
      </c>
      <c r="E1" s="83" t="s">
        <v>2212</v>
      </c>
      <c r="F1" s="83" t="s">
        <v>2213</v>
      </c>
      <c r="G1" s="83" t="s">
        <v>1525</v>
      </c>
      <c r="H1" s="83" t="s">
        <v>2214</v>
      </c>
      <c r="I1" s="83" t="s">
        <v>2215</v>
      </c>
      <c r="J1" s="84"/>
      <c r="K1" s="85"/>
      <c r="L1" s="85"/>
      <c r="M1" s="86" t="s">
        <v>2570</v>
      </c>
      <c r="N1" s="86" t="s">
        <v>2571</v>
      </c>
      <c r="O1" s="86" t="s">
        <v>1516</v>
      </c>
      <c r="P1" s="85"/>
      <c r="Q1" s="87"/>
      <c r="R1" s="88" t="s">
        <v>2209</v>
      </c>
    </row>
    <row r="2" spans="1:21" s="18" customFormat="1" ht="76.5" x14ac:dyDescent="0.2">
      <c r="A2" s="89" t="s">
        <v>1518</v>
      </c>
      <c r="B2" s="90">
        <v>15</v>
      </c>
      <c r="C2" s="91" t="s">
        <v>2216</v>
      </c>
      <c r="D2" s="91" t="s">
        <v>2217</v>
      </c>
      <c r="E2" s="91" t="s">
        <v>2552</v>
      </c>
      <c r="F2" s="91" t="s">
        <v>2213</v>
      </c>
      <c r="G2" s="91" t="s">
        <v>2553</v>
      </c>
      <c r="H2" s="91" t="s">
        <v>2553</v>
      </c>
      <c r="I2" s="91" t="s">
        <v>1517</v>
      </c>
      <c r="J2" s="91" t="s">
        <v>2554</v>
      </c>
      <c r="K2" s="91" t="s">
        <v>2555</v>
      </c>
      <c r="L2" s="91" t="s">
        <v>2556</v>
      </c>
      <c r="M2" s="91" t="s">
        <v>2557</v>
      </c>
      <c r="N2" s="91" t="s">
        <v>2558</v>
      </c>
      <c r="O2" s="91" t="s">
        <v>2559</v>
      </c>
      <c r="P2" s="91" t="s">
        <v>2560</v>
      </c>
      <c r="R2" s="82"/>
      <c r="T2"/>
      <c r="U2"/>
    </row>
    <row r="3" spans="1:21" s="18" customFormat="1" x14ac:dyDescent="0.2">
      <c r="A3" s="19"/>
      <c r="B3" s="5"/>
      <c r="C3" s="5" t="s">
        <v>2561</v>
      </c>
      <c r="D3" s="5" t="s">
        <v>2562</v>
      </c>
      <c r="E3" s="5" t="s">
        <v>1385</v>
      </c>
      <c r="F3" s="5" t="s">
        <v>2563</v>
      </c>
      <c r="G3" s="5" t="s">
        <v>2564</v>
      </c>
      <c r="H3" s="5" t="s">
        <v>2565</v>
      </c>
      <c r="I3" s="5" t="s">
        <v>2566</v>
      </c>
      <c r="J3" s="5" t="s">
        <v>2567</v>
      </c>
      <c r="K3" s="5" t="s">
        <v>2568</v>
      </c>
      <c r="L3" s="5" t="s">
        <v>2569</v>
      </c>
      <c r="M3" s="5" t="s">
        <v>2570</v>
      </c>
      <c r="N3" s="5" t="s">
        <v>2571</v>
      </c>
      <c r="O3" s="5" t="s">
        <v>1519</v>
      </c>
      <c r="P3" s="5" t="s">
        <v>2572</v>
      </c>
      <c r="R3" s="19"/>
      <c r="T3"/>
      <c r="U3"/>
    </row>
    <row r="4" spans="1:21" s="18" customFormat="1" x14ac:dyDescent="0.2">
      <c r="A4" s="20" t="s">
        <v>91</v>
      </c>
      <c r="B4" s="92" t="s">
        <v>92</v>
      </c>
      <c r="C4" s="93" t="s">
        <v>93</v>
      </c>
      <c r="D4" s="93" t="s">
        <v>94</v>
      </c>
      <c r="E4" s="93" t="s">
        <v>95</v>
      </c>
      <c r="F4" s="93"/>
      <c r="G4" s="93" t="s">
        <v>1520</v>
      </c>
      <c r="H4" s="93" t="s">
        <v>96</v>
      </c>
      <c r="I4" s="93" t="s">
        <v>96</v>
      </c>
      <c r="J4" s="93" t="s">
        <v>97</v>
      </c>
      <c r="K4" s="93" t="s">
        <v>1521</v>
      </c>
      <c r="L4" s="93" t="s">
        <v>1521</v>
      </c>
      <c r="M4" s="93" t="s">
        <v>1522</v>
      </c>
      <c r="N4" s="93" t="s">
        <v>1522</v>
      </c>
      <c r="O4" s="93" t="s">
        <v>98</v>
      </c>
      <c r="P4" s="93" t="s">
        <v>1523</v>
      </c>
      <c r="R4" s="21" t="s">
        <v>437</v>
      </c>
      <c r="T4"/>
      <c r="U4"/>
    </row>
    <row r="5" spans="1:21" s="18" customFormat="1" x14ac:dyDescent="0.2">
      <c r="A5" s="22">
        <v>74908</v>
      </c>
      <c r="B5" s="6" t="s">
        <v>1797</v>
      </c>
      <c r="C5" s="23">
        <v>27.03</v>
      </c>
      <c r="D5" s="24">
        <v>741.9</v>
      </c>
      <c r="E5" s="7">
        <v>1000000</v>
      </c>
      <c r="F5" s="25" t="s">
        <v>100</v>
      </c>
      <c r="G5" s="8">
        <v>1.3266553490035661E-4</v>
      </c>
      <c r="H5" s="8">
        <f>G5*1000/(0.082057*(298.15))</f>
        <v>5.4226011720082323E-3</v>
      </c>
      <c r="I5" s="80">
        <f>(G5/(0.000082057*(Tgw+273)))*EXP((-(O5*((1-(Tgw+273)/N5)/(1-M5/N5))^(IF(M5/N5&lt;0.57,0.3,IF(M5/N5&gt;0.71,0.41,0.74*(M5/N5)-0.116))))/1.9872)*(1/(Tgw+273)-1/298))</f>
        <v>3.7580461307288103E-3</v>
      </c>
      <c r="J5" s="8">
        <f>D5*C5*53808.7856452378*I5/H5</f>
        <v>747823401.00637567</v>
      </c>
      <c r="K5" s="8">
        <v>0.19339999999999999</v>
      </c>
      <c r="L5" s="8">
        <v>2.0999999999999999E-5</v>
      </c>
      <c r="M5" s="8">
        <v>299</v>
      </c>
      <c r="N5" s="8">
        <v>456.7</v>
      </c>
      <c r="O5" s="8">
        <v>6676.41</v>
      </c>
      <c r="P5" s="8">
        <v>3.8018939632056119</v>
      </c>
      <c r="R5" s="23" t="s">
        <v>1797</v>
      </c>
      <c r="T5"/>
      <c r="U5"/>
    </row>
    <row r="6" spans="1:21" s="18" customFormat="1" x14ac:dyDescent="0.2">
      <c r="A6" s="26">
        <v>75058</v>
      </c>
      <c r="B6" s="9" t="s">
        <v>103</v>
      </c>
      <c r="C6" s="27">
        <v>41.05</v>
      </c>
      <c r="D6" s="28">
        <v>91.1</v>
      </c>
      <c r="E6" s="10">
        <v>1000000</v>
      </c>
      <c r="F6" s="29" t="s">
        <v>100</v>
      </c>
      <c r="G6" s="11">
        <v>3.4512988778589013E-5</v>
      </c>
      <c r="H6" s="11">
        <f>G6*1000/(0.082057*(298.15))</f>
        <v>1.4106917334698109E-3</v>
      </c>
      <c r="I6" s="80">
        <f>(G6/(0.000082057*(Tgw+273)))*EXP((-(O6*((1-(Tgw+273)/N6)/(1-M6/N6))^(IF(M6/N6&lt;0.57,0.3,IF(M6/N6&gt;0.71,0.41,0.74*(M6/N6)-0.116))))/1.9872)*(1/(Tgw+273)-1/298))</f>
        <v>9.1730898032853995E-4</v>
      </c>
      <c r="J6" s="8">
        <f>D6*C6*53808.7856452378*I6/H6</f>
        <v>130848350.8081692</v>
      </c>
      <c r="K6" s="11">
        <v>0.128</v>
      </c>
      <c r="L6" s="11">
        <v>1.66E-5</v>
      </c>
      <c r="M6" s="11">
        <v>354.6</v>
      </c>
      <c r="N6" s="11">
        <v>545.5</v>
      </c>
      <c r="O6" s="11">
        <v>7110.25</v>
      </c>
      <c r="P6" s="11">
        <v>4.1975898399100764</v>
      </c>
      <c r="R6" s="27" t="s">
        <v>103</v>
      </c>
      <c r="T6"/>
      <c r="U6"/>
    </row>
    <row r="7" spans="1:21" s="18" customFormat="1" x14ac:dyDescent="0.2">
      <c r="A7" s="26">
        <v>75070</v>
      </c>
      <c r="B7" s="9" t="s">
        <v>101</v>
      </c>
      <c r="C7" s="27">
        <v>44.05</v>
      </c>
      <c r="D7" s="28">
        <v>902</v>
      </c>
      <c r="E7" s="10">
        <v>1000000</v>
      </c>
      <c r="F7" s="29" t="s">
        <v>100</v>
      </c>
      <c r="G7" s="11">
        <v>7.8701584237880721E-5</v>
      </c>
      <c r="H7" s="11">
        <f>G7*1000/(0.082057*(298.15))</f>
        <v>3.2168664095597707E-3</v>
      </c>
      <c r="I7" s="80">
        <f>(G7/(0.000082057*(Tgw+273)))*EXP((-(O7*((1-(Tgw+273)/N7)/(1-M7/N7))^(IF(M7/N7&lt;0.57,0.3,IF(M7/N7&gt;0.71,0.41,0.74*(M7/N7)-0.116))))/1.9872)*(1/(Tgw+273)-1/298))</f>
        <v>2.312593722690087E-3</v>
      </c>
      <c r="J7" s="8">
        <f>D7*C7*53808.7856452378*I7/H7</f>
        <v>1536993241.8850799</v>
      </c>
      <c r="K7" s="11">
        <v>0.124</v>
      </c>
      <c r="L7" s="11">
        <v>1.4100000000000001E-5</v>
      </c>
      <c r="M7" s="11">
        <v>293.10000000000002</v>
      </c>
      <c r="N7" s="11">
        <v>466</v>
      </c>
      <c r="O7" s="11">
        <v>6156.64</v>
      </c>
      <c r="P7" s="11">
        <v>1.0641430182243161</v>
      </c>
      <c r="R7" s="27" t="s">
        <v>101</v>
      </c>
      <c r="T7"/>
      <c r="U7"/>
    </row>
    <row r="8" spans="1:21" s="18" customFormat="1" x14ac:dyDescent="0.2">
      <c r="A8" s="26">
        <v>75218</v>
      </c>
      <c r="B8" s="9" t="s">
        <v>1779</v>
      </c>
      <c r="C8" s="27">
        <v>44.05</v>
      </c>
      <c r="D8" s="28">
        <v>1250</v>
      </c>
      <c r="E8" s="10">
        <v>304000</v>
      </c>
      <c r="F8" s="29" t="s">
        <v>100</v>
      </c>
      <c r="G8" s="11">
        <v>5.5427289654607953E-4</v>
      </c>
      <c r="H8" s="11">
        <f>G8*1000/(0.082057*(298.15))</f>
        <v>2.2655476124078776E-2</v>
      </c>
      <c r="I8" s="80">
        <f>(G8/(0.000082057*(Tgw+273)))*EXP((-(O8*((1-(Tgw+273)/N8)/(1-M8/N8))^(IF(M8/N8&lt;0.57,0.3,IF(M8/N8&gt;0.71,0.41,0.74*(M8/N8)-0.116))))/1.9872)*(1/(Tgw+273)-1/298))</f>
        <v>1.6444160020873157E-2</v>
      </c>
      <c r="J8" s="8">
        <f>D8*C8*53808.7856452378*I8/H8</f>
        <v>2150540458.4358292</v>
      </c>
      <c r="K8" s="11">
        <v>0.104</v>
      </c>
      <c r="L8" s="11">
        <v>1.45E-5</v>
      </c>
      <c r="M8" s="11">
        <v>283.60000000000002</v>
      </c>
      <c r="N8" s="11">
        <v>469</v>
      </c>
      <c r="O8" s="11">
        <v>6104.06</v>
      </c>
      <c r="P8" s="11">
        <v>1.3304544179780911</v>
      </c>
      <c r="R8" s="27" t="s">
        <v>1779</v>
      </c>
      <c r="T8"/>
      <c r="U8"/>
    </row>
    <row r="9" spans="1:21" s="18" customFormat="1" x14ac:dyDescent="0.2">
      <c r="A9" s="26">
        <v>74873</v>
      </c>
      <c r="B9" s="9" t="s">
        <v>1807</v>
      </c>
      <c r="C9" s="27">
        <v>50.49</v>
      </c>
      <c r="D9" s="28">
        <v>4300</v>
      </c>
      <c r="E9" s="11">
        <v>5325</v>
      </c>
      <c r="F9" s="29" t="s">
        <v>100</v>
      </c>
      <c r="G9" s="11">
        <v>8.7978196828657537E-3</v>
      </c>
      <c r="H9" s="11">
        <f>G9*1000/(0.082057*(298.15))</f>
        <v>0.35960407772265118</v>
      </c>
      <c r="I9" s="80">
        <f>(G9/(0.000082057*(Tgw+273)))*EXP((-(O9*((1-(Tgw+273)/N9)/(1-M9/N9))^(IF(M9/N9&lt;0.57,0.3,IF(M9/N9&gt;0.71,0.41,0.74*(M9/N9)-0.116))))/1.9872)*(1/(Tgw+273)-1/298))</f>
        <v>0.2827786660861813</v>
      </c>
      <c r="J9" s="8">
        <f>D9*C9*53808.7856452378*I9/H9</f>
        <v>9186478247.9656582</v>
      </c>
      <c r="K9" s="11">
        <v>0.126</v>
      </c>
      <c r="L9" s="11">
        <v>6.4999999999999996E-6</v>
      </c>
      <c r="M9" s="11">
        <v>249</v>
      </c>
      <c r="N9" s="11">
        <v>416.25</v>
      </c>
      <c r="O9" s="11">
        <v>5114.6000000000004</v>
      </c>
      <c r="P9" s="11">
        <v>2.1183611352485023</v>
      </c>
      <c r="R9" s="27" t="s">
        <v>1807</v>
      </c>
      <c r="T9"/>
      <c r="U9"/>
    </row>
    <row r="10" spans="1:21" s="18" customFormat="1" x14ac:dyDescent="0.2">
      <c r="A10" s="30">
        <v>107131</v>
      </c>
      <c r="B10" s="12" t="s">
        <v>106</v>
      </c>
      <c r="C10" s="31">
        <v>53.06</v>
      </c>
      <c r="D10" s="32">
        <v>108.5</v>
      </c>
      <c r="E10" s="13">
        <v>74000</v>
      </c>
      <c r="F10" s="33" t="s">
        <v>100</v>
      </c>
      <c r="G10" s="14">
        <v>1.0274097815591527E-4</v>
      </c>
      <c r="H10" s="14">
        <f>G10*1000/(0.082057*(298.15))</f>
        <v>4.1994580505026156E-3</v>
      </c>
      <c r="I10" s="80">
        <f>(G10/(0.000082057*(Tgw+273)))*EXP((-(O10*((1-(Tgw+273)/N10)/(1-M10/N10))^(IF(M10/N10&lt;0.57,0.3,IF(M10/N10&gt;0.71,0.41,0.74*(M10/N10)-0.116))))/1.9872)*(1/(Tgw+273)-1/298))</f>
        <v>2.5976143197672754E-3</v>
      </c>
      <c r="J10" s="8">
        <f>D10*C10*53808.7856452378*I10/H10</f>
        <v>191615923.7859436</v>
      </c>
      <c r="K10" s="14">
        <v>0.122</v>
      </c>
      <c r="L10" s="14">
        <v>1.34E-5</v>
      </c>
      <c r="M10" s="14">
        <v>350.3</v>
      </c>
      <c r="N10" s="14">
        <v>519</v>
      </c>
      <c r="O10" s="14">
        <v>7786</v>
      </c>
      <c r="P10" s="14">
        <v>5.9020108017184443</v>
      </c>
      <c r="Q10" s="34"/>
      <c r="R10" s="31" t="s">
        <v>106</v>
      </c>
      <c r="S10" s="34"/>
      <c r="T10"/>
      <c r="U10"/>
    </row>
    <row r="11" spans="1:21" s="34" customFormat="1" x14ac:dyDescent="0.2">
      <c r="A11" s="26">
        <v>106990</v>
      </c>
      <c r="B11" s="9" t="s">
        <v>1687</v>
      </c>
      <c r="C11" s="27">
        <v>54.09</v>
      </c>
      <c r="D11" s="28">
        <v>2107</v>
      </c>
      <c r="E11" s="10">
        <v>735</v>
      </c>
      <c r="F11" s="29" t="s">
        <v>100</v>
      </c>
      <c r="G11" s="11">
        <v>7.3414912546362746E-2</v>
      </c>
      <c r="H11" s="11">
        <f>G11*1000/(0.082057*(298.15))</f>
        <v>3.0007777914271112</v>
      </c>
      <c r="I11" s="80">
        <f>(G11/(0.000082057*(Tgw+273)))*EXP((-(O11*((1-(Tgw+273)/N11)/(1-M11/N11))^(IF(M11/N11&lt;0.57,0.3,IF(M11/N11&gt;0.71,0.41,0.74*(M11/N11)-0.116))))/1.9872)*(1/(Tgw+273)-1/298))</f>
        <v>2.3001013172811589</v>
      </c>
      <c r="J11" s="8">
        <f>D11*C11*53808.7856452378*I11/H11</f>
        <v>4700540920.6671429</v>
      </c>
      <c r="K11" s="11">
        <v>0.249</v>
      </c>
      <c r="L11" s="11">
        <v>1.08E-5</v>
      </c>
      <c r="M11" s="11">
        <v>268.60000000000002</v>
      </c>
      <c r="N11" s="11">
        <v>425</v>
      </c>
      <c r="O11" s="11">
        <v>5370.33</v>
      </c>
      <c r="P11" s="11">
        <v>19.054607179632477</v>
      </c>
      <c r="Q11" s="18"/>
      <c r="R11" s="27" t="s">
        <v>1688</v>
      </c>
      <c r="S11" s="18"/>
      <c r="T11"/>
      <c r="U11"/>
    </row>
    <row r="12" spans="1:21" s="18" customFormat="1" x14ac:dyDescent="0.2">
      <c r="A12" s="26">
        <v>107028</v>
      </c>
      <c r="B12" s="9" t="s">
        <v>105</v>
      </c>
      <c r="C12" s="27">
        <v>56.1</v>
      </c>
      <c r="D12" s="28">
        <v>274.10000000000002</v>
      </c>
      <c r="E12" s="10">
        <v>212500</v>
      </c>
      <c r="F12" s="29" t="s">
        <v>100</v>
      </c>
      <c r="G12" s="11">
        <v>1.2169319742739479E-4</v>
      </c>
      <c r="H12" s="11">
        <f>G12*1000/(0.082057*(298.15))</f>
        <v>4.9741153607895062E-3</v>
      </c>
      <c r="I12" s="80">
        <f>(G12/(0.000082057*(Tgw+273)))*EXP((-(O12*((1-(Tgw+273)/N12)/(1-M12/N12))^(IF(M12/N12&lt;0.57,0.3,IF(M12/N12&gt;0.71,0.41,0.74*(M12/N12)-0.116))))/1.9872)*(1/(Tgw+273)-1/298))</f>
        <v>3.3749579929289557E-3</v>
      </c>
      <c r="J12" s="8">
        <f>D12*C12*53808.7856452378*I12/H12</f>
        <v>561406719.18638921</v>
      </c>
      <c r="K12" s="11">
        <v>0.105</v>
      </c>
      <c r="L12" s="11">
        <v>1.22E-5</v>
      </c>
      <c r="M12" s="11">
        <v>325.60000000000002</v>
      </c>
      <c r="N12" s="11">
        <v>506</v>
      </c>
      <c r="O12" s="11">
        <v>6730.7658000000001</v>
      </c>
      <c r="P12" s="11">
        <v>2.7605778562203458</v>
      </c>
      <c r="R12" s="27" t="s">
        <v>105</v>
      </c>
      <c r="T12"/>
      <c r="U12"/>
    </row>
    <row r="13" spans="1:21" s="18" customFormat="1" x14ac:dyDescent="0.2">
      <c r="A13" s="26">
        <v>67641</v>
      </c>
      <c r="B13" s="9" t="s">
        <v>102</v>
      </c>
      <c r="C13" s="27">
        <v>58.08</v>
      </c>
      <c r="D13" s="28">
        <v>230</v>
      </c>
      <c r="E13" s="10">
        <v>1000000</v>
      </c>
      <c r="F13" s="29" t="s">
        <v>100</v>
      </c>
      <c r="G13" s="11">
        <v>3.8702426722810797E-5</v>
      </c>
      <c r="H13" s="11">
        <f>G13*1000/(0.082057*(298.15))</f>
        <v>1.5819317704805968E-3</v>
      </c>
      <c r="I13" s="14">
        <f>(G13/(0.000082057*(Tgw+273)))*EXP((-(O13*((1-(Tgw+273)/N13)/(1-M13/N13))^(IF(M13/N13&lt;0.57,0.3,IF(M13/N13&gt;0.71,0.41,0.74*(M13/N13)-0.116))))/1.9872)*(1/(Tgw+273)-1/298))</f>
        <v>1.0550399716615783E-3</v>
      </c>
      <c r="J13" s="11">
        <f>D13*C13*53808.7856452378*I13/H13</f>
        <v>479389812.14947379</v>
      </c>
      <c r="K13" s="11">
        <v>0.124</v>
      </c>
      <c r="L13" s="11">
        <v>1.1399999999999999E-5</v>
      </c>
      <c r="M13" s="11">
        <v>329.2</v>
      </c>
      <c r="N13" s="11">
        <v>508.1</v>
      </c>
      <c r="O13" s="11">
        <v>6955</v>
      </c>
      <c r="P13" s="11">
        <v>0.57499999999999996</v>
      </c>
      <c r="R13" s="27" t="s">
        <v>102</v>
      </c>
      <c r="T13"/>
      <c r="U13"/>
    </row>
    <row r="14" spans="1:21" s="18" customFormat="1" x14ac:dyDescent="0.2">
      <c r="A14" s="26">
        <v>75014</v>
      </c>
      <c r="B14" s="9" t="s">
        <v>562</v>
      </c>
      <c r="C14" s="27">
        <v>62.5</v>
      </c>
      <c r="D14" s="28">
        <v>2981.6</v>
      </c>
      <c r="E14" s="11">
        <v>8800</v>
      </c>
      <c r="F14" s="29">
        <v>2</v>
      </c>
      <c r="G14" s="11">
        <v>2.6932101069997206E-2</v>
      </c>
      <c r="H14" s="11">
        <f>G14*1000/(0.082057*(298.15))</f>
        <v>1.1008288093550547</v>
      </c>
      <c r="I14" s="14">
        <f>(G14/(0.000082057*(Tgw+273)))*EXP((-(O14*((1-(Tgw+273)/N14)/(1-M14/N14))^(IF(M14/N14&lt;0.57,0.3,IF(M14/N14&gt;0.71,0.41,0.74*(M14/N14)-0.116))))/1.9872)*(1/(Tgw+273)-1/298))</f>
        <v>0.85275496907066406</v>
      </c>
      <c r="J14" s="11">
        <f>D14*C14*53808.7856452378*I14/H14</f>
        <v>7767603702.3997078</v>
      </c>
      <c r="K14" s="11">
        <v>0.106</v>
      </c>
      <c r="L14" s="11">
        <v>1.2300000000000001E-5</v>
      </c>
      <c r="M14" s="11">
        <v>259.25</v>
      </c>
      <c r="N14" s="11">
        <v>432</v>
      </c>
      <c r="O14" s="11">
        <v>5250</v>
      </c>
      <c r="P14" s="11">
        <v>18.600000000000001</v>
      </c>
      <c r="R14" s="27" t="s">
        <v>562</v>
      </c>
      <c r="T14"/>
      <c r="U14"/>
    </row>
    <row r="15" spans="1:21" s="18" customFormat="1" x14ac:dyDescent="0.2">
      <c r="A15" s="26">
        <v>75003</v>
      </c>
      <c r="B15" s="9" t="s">
        <v>920</v>
      </c>
      <c r="C15" s="27">
        <v>64.510000000000005</v>
      </c>
      <c r="D15" s="28">
        <v>1008</v>
      </c>
      <c r="E15" s="10">
        <v>5678</v>
      </c>
      <c r="F15" s="29" t="s">
        <v>100</v>
      </c>
      <c r="G15" s="11">
        <v>8.7978196828657537E-3</v>
      </c>
      <c r="H15" s="11">
        <f>G15*1000/(0.082057*(298.15))</f>
        <v>0.35960407772265118</v>
      </c>
      <c r="I15" s="14">
        <f>(G15/(0.000082057*(Tgw+273)))*EXP((-(O15*((1-(Tgw+273)/N15)/(1-M15/N15))^(IF(M15/N15&lt;0.57,0.3,IF(M15/N15&gt;0.71,0.41,0.74*(M15/N15)-0.116))))/1.9872)*(1/(Tgw+273)-1/298))</f>
        <v>0.26420816269646713</v>
      </c>
      <c r="J15" s="11">
        <f>D15*C15*53808.7856452378*I15/H15</f>
        <v>2570765057.5572419</v>
      </c>
      <c r="K15" s="11">
        <v>0.27100000000000002</v>
      </c>
      <c r="L15" s="11">
        <v>1.15E-5</v>
      </c>
      <c r="M15" s="11">
        <v>285.3</v>
      </c>
      <c r="N15" s="11">
        <v>460.4</v>
      </c>
      <c r="O15" s="11">
        <v>5879.4</v>
      </c>
      <c r="P15" s="11">
        <v>4.3954161543782462</v>
      </c>
      <c r="R15" s="27" t="s">
        <v>920</v>
      </c>
      <c r="T15"/>
      <c r="U15"/>
    </row>
    <row r="16" spans="1:21" s="18" customFormat="1" x14ac:dyDescent="0.2">
      <c r="A16" s="26">
        <v>126987</v>
      </c>
      <c r="B16" s="9" t="s">
        <v>1802</v>
      </c>
      <c r="C16" s="27">
        <v>67.099999999999994</v>
      </c>
      <c r="D16" s="28">
        <v>71.2</v>
      </c>
      <c r="E16" s="11">
        <v>25400</v>
      </c>
      <c r="F16" s="29" t="s">
        <v>100</v>
      </c>
      <c r="G16" s="11">
        <v>2.4637885052923369E-4</v>
      </c>
      <c r="H16" s="11">
        <f>G16*1000/(0.082057*(298.15))</f>
        <v>1.0070545033729573E-2</v>
      </c>
      <c r="I16" s="80">
        <f>(G16/(0.000082057*(Tgw+273)))*EXP((-(O16*((1-(Tgw+273)/N16)/(1-M16/N16))^(IF(M16/N16&lt;0.57,0.3,IF(M16/N16&gt;0.71,0.41,0.74*(M16/N16)-0.116))))/1.9872)*(1/(Tgw+273)-1/298))</f>
        <v>6.2987352213618262E-3</v>
      </c>
      <c r="J16" s="8">
        <f>D16*C16*53808.7856452378*I16/H16</f>
        <v>160788906.37609375</v>
      </c>
      <c r="K16" s="11">
        <v>0.1123</v>
      </c>
      <c r="L16" s="11">
        <v>1.3200000000000001E-5</v>
      </c>
      <c r="M16" s="11">
        <v>363.3</v>
      </c>
      <c r="N16" s="11">
        <v>554</v>
      </c>
      <c r="O16" s="11">
        <v>7600.2</v>
      </c>
      <c r="P16" s="11">
        <v>35.809643710263614</v>
      </c>
      <c r="R16" s="27" t="s">
        <v>1802</v>
      </c>
      <c r="T16"/>
      <c r="U16"/>
    </row>
    <row r="17" spans="1:21" s="18" customFormat="1" x14ac:dyDescent="0.2">
      <c r="A17" s="26">
        <v>110009</v>
      </c>
      <c r="B17" s="9" t="s">
        <v>1783</v>
      </c>
      <c r="C17" s="27">
        <v>68.08</v>
      </c>
      <c r="D17" s="28">
        <v>600</v>
      </c>
      <c r="E17" s="10">
        <v>10000</v>
      </c>
      <c r="F17" s="29" t="s">
        <v>100</v>
      </c>
      <c r="G17" s="11">
        <v>5.3864202139994408E-3</v>
      </c>
      <c r="H17" s="11">
        <f>G17*1000/(0.082057*(298.15))</f>
        <v>0.22016576187101089</v>
      </c>
      <c r="I17" s="80">
        <f>(G17/(0.000082057*(Tgw+273)))*EXP((-(O17*((1-(Tgw+273)/N17)/(1-M17/N17))^(IF(M17/N17&lt;0.57,0.3,IF(M17/N17&gt;0.71,0.41,0.74*(M17/N17)-0.116))))/1.9872)*(1/(Tgw+273)-1/298))</f>
        <v>0.15414577031805909</v>
      </c>
      <c r="J17" s="8">
        <f>D17*C17*53808.7856452378*I17/H17</f>
        <v>1538883766.7586241</v>
      </c>
      <c r="K17" s="11">
        <v>0.104</v>
      </c>
      <c r="L17" s="11">
        <v>1.22E-5</v>
      </c>
      <c r="M17" s="11">
        <v>304.60000000000002</v>
      </c>
      <c r="N17" s="11">
        <v>490.2</v>
      </c>
      <c r="O17" s="11">
        <v>6476.9</v>
      </c>
      <c r="P17" s="11">
        <v>18.578044550916985</v>
      </c>
      <c r="R17" s="27" t="s">
        <v>1783</v>
      </c>
      <c r="T17"/>
      <c r="U17"/>
    </row>
    <row r="18" spans="1:21" s="18" customFormat="1" x14ac:dyDescent="0.2">
      <c r="A18" s="26">
        <v>123739</v>
      </c>
      <c r="B18" s="9" t="s">
        <v>1092</v>
      </c>
      <c r="C18" s="27">
        <v>70.09</v>
      </c>
      <c r="D18" s="28">
        <v>7.8085000000000004</v>
      </c>
      <c r="E18" s="10">
        <v>36900</v>
      </c>
      <c r="F18" s="29" t="s">
        <v>100</v>
      </c>
      <c r="G18" s="11">
        <v>1.9481246930757897E-5</v>
      </c>
      <c r="H18" s="11">
        <f>G18*1000/(0.082057*(298.15))</f>
        <v>7.962809068553764E-4</v>
      </c>
      <c r="I18" s="14">
        <f>(G18/(0.000082057*(Tgw+273)))*EXP((-(O18*((1-(Tgw+273)/N18)/(1-M18/N18))^(IF(M18/N18&lt;0.57,0.3,IF(M18/N18&gt;0.71,0.41,0.74*(M18/N18)-0.116))))/1.9872)*(1/(Tgw+273)-1/298))</f>
        <v>8.2386558861419982E-4</v>
      </c>
      <c r="J18" s="11">
        <f>D18*C18*53808.7856452378*I18/H18</f>
        <v>30469612.198887132</v>
      </c>
      <c r="K18" s="11">
        <v>9.5600000000000004E-2</v>
      </c>
      <c r="L18" s="11">
        <v>1.0699999999999999E-5</v>
      </c>
      <c r="M18" s="11">
        <v>375.2</v>
      </c>
      <c r="N18" s="11">
        <v>568</v>
      </c>
      <c r="O18" s="11">
        <v>8.6199999999999992</v>
      </c>
      <c r="P18" s="11">
        <v>4.8194779762512745</v>
      </c>
      <c r="R18" s="27" t="s">
        <v>1092</v>
      </c>
      <c r="T18"/>
      <c r="U18"/>
    </row>
    <row r="19" spans="1:21" s="18" customFormat="1" x14ac:dyDescent="0.2">
      <c r="A19" s="26">
        <v>78933</v>
      </c>
      <c r="B19" s="9" t="s">
        <v>1810</v>
      </c>
      <c r="C19" s="27">
        <v>72.11</v>
      </c>
      <c r="D19" s="28">
        <v>95.3</v>
      </c>
      <c r="E19" s="11">
        <v>223000</v>
      </c>
      <c r="F19" s="29" t="s">
        <v>100</v>
      </c>
      <c r="G19" s="11">
        <v>5.575942406714237E-5</v>
      </c>
      <c r="H19" s="11">
        <f>G19*1000/(0.082057*(298.15))</f>
        <v>2.2791233497387983E-3</v>
      </c>
      <c r="I19" s="80">
        <f>(G19/(0.000082057*(Tgw+273)))*EXP((-(O19*((1-(Tgw+273)/N19)/(1-M19/N19))^(IF(M19/N19&lt;0.57,0.3,IF(M19/N19&gt;0.71,0.41,0.74*(M19/N19)-0.116))))/1.9872)*(1/(Tgw+273)-1/298))</f>
        <v>1.4452724889675822E-3</v>
      </c>
      <c r="J19" s="8">
        <f>D19*C19*53808.7856452378*I19/H19</f>
        <v>234489549.66489086</v>
      </c>
      <c r="K19" s="11">
        <v>8.0799999999999997E-2</v>
      </c>
      <c r="L19" s="11">
        <v>9.7999999999999993E-6</v>
      </c>
      <c r="M19" s="11">
        <v>352.5</v>
      </c>
      <c r="N19" s="11">
        <v>536.78</v>
      </c>
      <c r="O19" s="11">
        <v>7480.7</v>
      </c>
      <c r="P19" s="11">
        <v>2.3014418174085085</v>
      </c>
      <c r="R19" s="27" t="s">
        <v>1810</v>
      </c>
      <c r="T19"/>
      <c r="U19"/>
    </row>
    <row r="20" spans="1:21" s="18" customFormat="1" x14ac:dyDescent="0.2">
      <c r="A20" s="26">
        <v>79209</v>
      </c>
      <c r="B20" s="9" t="s">
        <v>1804</v>
      </c>
      <c r="C20" s="27">
        <v>74.09</v>
      </c>
      <c r="D20" s="28">
        <v>235</v>
      </c>
      <c r="E20" s="11">
        <v>2000</v>
      </c>
      <c r="F20" s="29" t="s">
        <v>100</v>
      </c>
      <c r="G20" s="11">
        <v>1.1796478556228515E-4</v>
      </c>
      <c r="H20" s="11">
        <f>G20*1000/(0.082057*(298.15))</f>
        <v>4.8217194083316345E-3</v>
      </c>
      <c r="I20" s="14">
        <f>(G20/(0.000082057*(Tgw+273)))*EXP((-(O20*((1-(Tgw+273)/N20)/(1-M20/N20))^(IF(M20/N20&lt;0.57,0.3,IF(M20/N20&gt;0.71,0.41,0.74*(M20/N20)-0.116))))/1.9872)*(1/(Tgw+273)-1/298))</f>
        <v>3.1510905491229906E-3</v>
      </c>
      <c r="J20" s="11">
        <f>D20*C20*53808.7856452378*I20/H20</f>
        <v>612265230.74739218</v>
      </c>
      <c r="K20" s="11">
        <v>0.104</v>
      </c>
      <c r="L20" s="11">
        <v>1.0000000000000001E-5</v>
      </c>
      <c r="M20" s="11">
        <v>329.8</v>
      </c>
      <c r="N20" s="11">
        <v>506.7</v>
      </c>
      <c r="O20" s="11">
        <v>7260.0790999999999</v>
      </c>
      <c r="P20" s="11">
        <v>3.2583670100200881</v>
      </c>
      <c r="R20" s="27" t="s">
        <v>1804</v>
      </c>
      <c r="T20"/>
      <c r="U20"/>
    </row>
    <row r="21" spans="1:21" s="18" customFormat="1" x14ac:dyDescent="0.2">
      <c r="A21" s="26">
        <v>71363</v>
      </c>
      <c r="B21" s="9" t="s">
        <v>1689</v>
      </c>
      <c r="C21" s="27">
        <v>74.12</v>
      </c>
      <c r="D21" s="28">
        <v>7</v>
      </c>
      <c r="E21" s="10">
        <v>74000</v>
      </c>
      <c r="F21" s="29" t="s">
        <v>100</v>
      </c>
      <c r="G21" s="11">
        <f>(0.082057*298.15)*H21/1000</f>
        <v>8.8148857018709411E-6</v>
      </c>
      <c r="H21" s="11">
        <v>3.6030163805532195E-4</v>
      </c>
      <c r="I21" s="14"/>
      <c r="J21" s="11"/>
      <c r="K21" s="11"/>
      <c r="L21" s="11"/>
      <c r="M21" s="11"/>
      <c r="N21" s="11"/>
      <c r="O21" s="11"/>
      <c r="P21" s="11"/>
      <c r="R21" s="27" t="s">
        <v>1689</v>
      </c>
      <c r="T21"/>
      <c r="U21"/>
    </row>
    <row r="22" spans="1:21" s="18" customFormat="1" x14ac:dyDescent="0.2">
      <c r="A22" s="26">
        <v>60297</v>
      </c>
      <c r="B22" s="9" t="s">
        <v>1777</v>
      </c>
      <c r="C22" s="27">
        <v>74.12</v>
      </c>
      <c r="D22" s="28">
        <v>537.1</v>
      </c>
      <c r="E22" s="10">
        <v>56800</v>
      </c>
      <c r="F22" s="29" t="s">
        <v>100</v>
      </c>
      <c r="G22" s="11">
        <v>3.2917012418885477E-2</v>
      </c>
      <c r="H22" s="11">
        <f>G22*1000/(0.082057*(298.15))</f>
        <v>1.345457433656178</v>
      </c>
      <c r="I22" s="14">
        <f>(G22/(0.000082057*(Tgw+273)))*EXP((-(O22*((1-(Tgw+273)/N22)/(1-M22/N22))^(IF(M22/N22&lt;0.57,0.3,IF(M22/N22&gt;0.71,0.41,0.74*(M22/N22)-0.116))))/1.9872)*(1/(Tgw+273)-1/298))</f>
        <v>0.94500393101274038</v>
      </c>
      <c r="J22" s="11">
        <f>D22*C22*53808.7856452378*I22/H22</f>
        <v>1504552707.7210543</v>
      </c>
      <c r="K22" s="11">
        <v>7.8200000000000006E-2</v>
      </c>
      <c r="L22" s="11">
        <v>8.6100000000000006E-6</v>
      </c>
      <c r="M22" s="11">
        <v>307.5</v>
      </c>
      <c r="N22" s="11">
        <v>466.74</v>
      </c>
      <c r="O22" s="11">
        <v>6338.28</v>
      </c>
      <c r="P22" s="11">
        <v>5.7279603098582932</v>
      </c>
      <c r="R22" s="27" t="s">
        <v>1777</v>
      </c>
      <c r="T22"/>
      <c r="U22"/>
    </row>
    <row r="23" spans="1:21" s="18" customFormat="1" x14ac:dyDescent="0.2">
      <c r="A23" s="26">
        <v>78831</v>
      </c>
      <c r="B23" s="9" t="s">
        <v>1799</v>
      </c>
      <c r="C23" s="27">
        <v>74.12</v>
      </c>
      <c r="D23" s="28">
        <v>10.45</v>
      </c>
      <c r="E23" s="10">
        <v>85000</v>
      </c>
      <c r="F23" s="29" t="s">
        <v>100</v>
      </c>
      <c r="G23" s="11">
        <v>1.1770325652813595E-5</v>
      </c>
      <c r="H23" s="11">
        <f>G23*1000/(0.082057*(298.15))</f>
        <v>4.8110296112554245E-4</v>
      </c>
      <c r="I23" s="80">
        <f>(G23/(0.000082057*(Tgw+273)))*EXP((-(O23*((1-(Tgw+273)/N23)/(1-M23/N23))^(IF(M23/N23&lt;0.57,0.3,IF(M23/N23&gt;0.71,0.41,0.74*(M23/N23)-0.116))))/1.9872)*(1/(Tgw+273)-1/298))</f>
        <v>2.3170949006332133E-4</v>
      </c>
      <c r="J23" s="8">
        <f>D23*C23*53808.7856452378*I23/H23</f>
        <v>20072926.002706412</v>
      </c>
      <c r="K23" s="11">
        <v>8.5999999999999993E-2</v>
      </c>
      <c r="L23" s="11">
        <v>9.3000000000000007E-6</v>
      </c>
      <c r="M23" s="11">
        <v>381.04</v>
      </c>
      <c r="N23" s="11">
        <v>547.78</v>
      </c>
      <c r="O23" s="11">
        <v>10936</v>
      </c>
      <c r="P23" s="11">
        <v>2.5941793621188141</v>
      </c>
      <c r="R23" s="27" t="s">
        <v>1799</v>
      </c>
      <c r="T23"/>
      <c r="U23"/>
    </row>
    <row r="24" spans="1:21" s="18" customFormat="1" x14ac:dyDescent="0.2">
      <c r="A24" s="26">
        <v>75150</v>
      </c>
      <c r="B24" s="9" t="s">
        <v>1087</v>
      </c>
      <c r="C24" s="27">
        <v>76.13</v>
      </c>
      <c r="D24" s="28">
        <v>359</v>
      </c>
      <c r="E24" s="10">
        <v>1185</v>
      </c>
      <c r="F24" s="29" t="s">
        <v>100</v>
      </c>
      <c r="G24" s="11">
        <v>3.0223802311885754E-2</v>
      </c>
      <c r="H24" s="11">
        <f>G24*1000/(0.082057*(298.15))</f>
        <v>1.2353745527206725</v>
      </c>
      <c r="I24" s="80">
        <f>(G24/(0.000082057*(Tgw+273)))*EXP((-(O24*((1-(Tgw+273)/N24)/(1-M24/N24))^(IF(M24/N24&lt;0.57,0.3,IF(M24/N24&gt;0.71,0.41,0.74*(M24/N24)-0.116))))/1.9872)*(1/(Tgw+273)-1/298))</f>
        <v>0.86623882252813966</v>
      </c>
      <c r="J24" s="8">
        <f>D24*C24*53808.7856452378*I24/H24</f>
        <v>1031198949.7115033</v>
      </c>
      <c r="K24" s="11">
        <v>0.104</v>
      </c>
      <c r="L24" s="11">
        <v>1.0000000000000001E-5</v>
      </c>
      <c r="M24" s="11">
        <v>319</v>
      </c>
      <c r="N24" s="11">
        <v>552</v>
      </c>
      <c r="O24" s="11">
        <v>6391</v>
      </c>
      <c r="P24" s="11">
        <v>45.7</v>
      </c>
      <c r="R24" s="27" t="s">
        <v>1087</v>
      </c>
      <c r="T24"/>
      <c r="U24"/>
    </row>
    <row r="25" spans="1:21" s="18" customFormat="1" x14ac:dyDescent="0.2">
      <c r="A25" s="26">
        <v>71432</v>
      </c>
      <c r="B25" s="9" t="s">
        <v>2040</v>
      </c>
      <c r="C25" s="27">
        <v>78.11</v>
      </c>
      <c r="D25" s="28">
        <v>95</v>
      </c>
      <c r="E25" s="10">
        <v>1790</v>
      </c>
      <c r="F25" s="29">
        <v>5</v>
      </c>
      <c r="G25" s="11">
        <v>5.5360429977216481E-3</v>
      </c>
      <c r="H25" s="11">
        <f>G25*1000/(0.082057*(298.15))</f>
        <v>0.22628147747853899</v>
      </c>
      <c r="I25" s="80">
        <f>(G25/(0.000082057*(Tgw+273)))*EXP((-(O25*((1-(Tgw+273)/N25)/(1-M25/N25))^(IF(M25/N25&lt;0.57,0.3,IF(M25/N25&gt;0.71,0.41,0.74*(M25/N25)-0.116))))/1.9872)*(1/(Tgw+273)-1/298))</f>
        <v>0.14592575013707976</v>
      </c>
      <c r="J25" s="8">
        <f>D25*C25*53808.7856452378*I25/H25</f>
        <v>257493554.77613232</v>
      </c>
      <c r="K25" s="11">
        <v>8.7999999999999995E-2</v>
      </c>
      <c r="L25" s="11">
        <v>9.7999999999999993E-6</v>
      </c>
      <c r="M25" s="11">
        <v>353.24</v>
      </c>
      <c r="N25" s="11">
        <v>562.16</v>
      </c>
      <c r="O25" s="11">
        <v>7342</v>
      </c>
      <c r="P25" s="11">
        <v>58.9</v>
      </c>
      <c r="R25" s="27" t="s">
        <v>2040</v>
      </c>
      <c r="T25"/>
      <c r="U25"/>
    </row>
    <row r="26" spans="1:21" s="18" customFormat="1" x14ac:dyDescent="0.2">
      <c r="A26" s="26">
        <v>75296</v>
      </c>
      <c r="B26" s="9" t="s">
        <v>925</v>
      </c>
      <c r="C26" s="27">
        <v>78.540000000000006</v>
      </c>
      <c r="D26" s="28">
        <v>523</v>
      </c>
      <c r="E26" s="10">
        <v>3730</v>
      </c>
      <c r="F26" s="29" t="s">
        <v>100</v>
      </c>
      <c r="G26" s="11">
        <v>1.4455623874611228E-2</v>
      </c>
      <c r="H26" s="11">
        <f>G26*1000/(0.082057*(298.15))</f>
        <v>0.59086244987028891</v>
      </c>
      <c r="I26" s="14">
        <f>(G26/(0.000082057*(Tgw+273)))*EXP((-(O26*((1-(Tgw+273)/N26)/(1-M26/N26))^(IF(M26/N26&lt;0.57,0.3,IF(M26/N26&gt;0.71,0.41,0.74*(M26/N26)-0.116))))/1.9872)*(1/(Tgw+273)-1/298))</f>
        <v>0.41690076523252034</v>
      </c>
      <c r="J26" s="11">
        <f>D26*C26*53808.7856452378*I26/H26</f>
        <v>1559524056.1126301</v>
      </c>
      <c r="K26" s="11">
        <v>8.8800000000000004E-2</v>
      </c>
      <c r="L26" s="11">
        <v>1.01E-5</v>
      </c>
      <c r="M26" s="11">
        <v>308.7</v>
      </c>
      <c r="N26" s="11">
        <v>485</v>
      </c>
      <c r="O26" s="11">
        <v>6285.7</v>
      </c>
      <c r="P26" s="11">
        <v>9.1411324147025024</v>
      </c>
      <c r="R26" s="27" t="s">
        <v>926</v>
      </c>
      <c r="T26"/>
      <c r="U26"/>
    </row>
    <row r="27" spans="1:21" s="18" customFormat="1" x14ac:dyDescent="0.2">
      <c r="A27" s="26">
        <v>110861</v>
      </c>
      <c r="B27" s="9" t="s">
        <v>1841</v>
      </c>
      <c r="C27" s="27">
        <v>79.099999999999994</v>
      </c>
      <c r="D27" s="28">
        <v>20.8</v>
      </c>
      <c r="E27" s="11">
        <v>1000000</v>
      </c>
      <c r="F27" s="29" t="s">
        <v>100</v>
      </c>
      <c r="G27" s="11">
        <f>(0.082057*298.15)*H27/1000</f>
        <v>8.884924521295566E-6</v>
      </c>
      <c r="H27" s="11">
        <v>3.6316442065054008E-4</v>
      </c>
      <c r="I27" s="14"/>
      <c r="J27" s="11"/>
      <c r="K27" s="11"/>
      <c r="L27" s="11"/>
      <c r="M27" s="11"/>
      <c r="N27" s="11"/>
      <c r="O27" s="11"/>
      <c r="P27" s="11"/>
      <c r="R27" s="27" t="s">
        <v>1841</v>
      </c>
      <c r="T27"/>
      <c r="U27"/>
    </row>
    <row r="28" spans="1:21" s="18" customFormat="1" x14ac:dyDescent="0.2">
      <c r="A28" s="26">
        <v>75092</v>
      </c>
      <c r="B28" s="9" t="s">
        <v>837</v>
      </c>
      <c r="C28" s="27">
        <v>84.93</v>
      </c>
      <c r="D28" s="28">
        <v>433.14</v>
      </c>
      <c r="E28" s="11">
        <v>13030</v>
      </c>
      <c r="F28" s="29">
        <v>5</v>
      </c>
      <c r="G28" s="11">
        <v>2.1844926423442179E-3</v>
      </c>
      <c r="H28" s="11">
        <f>G28*1000/(0.082057*(298.15))</f>
        <v>8.9289447869909985E-2</v>
      </c>
      <c r="I28" s="14">
        <f>(G28/(0.000082057*(Tgw+273)))*EXP((-(O28*((1-(Tgw+273)/N28)/(1-M28/N28))^(IF(M28/N28&lt;0.57,0.3,IF(M28/N28&gt;0.71,0.41,0.74*(M28/N28)-0.116))))/1.9872)*(1/(Tgw+273)-1/298))</f>
        <v>6.1381528744527021E-2</v>
      </c>
      <c r="J28" s="11">
        <f>D28*C28*53808.7856452378*I28/H28</f>
        <v>1360755725.8165181</v>
      </c>
      <c r="K28" s="11">
        <v>0.10100000000000001</v>
      </c>
      <c r="L28" s="11">
        <v>1.17E-5</v>
      </c>
      <c r="M28" s="11">
        <v>313</v>
      </c>
      <c r="N28" s="11">
        <v>510</v>
      </c>
      <c r="O28" s="11">
        <v>6706</v>
      </c>
      <c r="P28" s="11">
        <v>11.7</v>
      </c>
      <c r="R28" s="27" t="s">
        <v>837</v>
      </c>
      <c r="T28"/>
      <c r="U28"/>
    </row>
    <row r="29" spans="1:21" s="18" customFormat="1" x14ac:dyDescent="0.2">
      <c r="A29" s="26">
        <v>108054</v>
      </c>
      <c r="B29" s="9" t="s">
        <v>428</v>
      </c>
      <c r="C29" s="27">
        <v>86.09</v>
      </c>
      <c r="D29" s="28">
        <v>90.16</v>
      </c>
      <c r="E29" s="11">
        <v>20000</v>
      </c>
      <c r="F29" s="29" t="s">
        <v>100</v>
      </c>
      <c r="G29" s="11">
        <v>5.097149498803175E-4</v>
      </c>
      <c r="H29" s="11">
        <f>G29*1000/(0.082057*(298.15))</f>
        <v>2.0834204502978997E-2</v>
      </c>
      <c r="I29" s="80">
        <f>(G29/(0.000082057*(Tgw+273)))*EXP((-(O29*((1-(Tgw+273)/N29)/(1-M29/N29))^(IF(M29/N29&lt;0.57,0.3,IF(M29/N29&gt;0.71,0.41,0.74*(M29/N29)-0.116))))/1.9872)*(1/(Tgw+273)-1/298))</f>
        <v>1.2957624499180646E-2</v>
      </c>
      <c r="J29" s="8">
        <f>D29*C29*53808.7856452378*I29/H29</f>
        <v>259757603.82388547</v>
      </c>
      <c r="K29" s="11">
        <v>8.5000000000000006E-2</v>
      </c>
      <c r="L29" s="11">
        <v>9.2E-6</v>
      </c>
      <c r="M29" s="11">
        <v>345.65</v>
      </c>
      <c r="N29" s="11">
        <v>519.13</v>
      </c>
      <c r="O29" s="11">
        <v>7800</v>
      </c>
      <c r="P29" s="11">
        <v>5.25</v>
      </c>
      <c r="R29" s="27" t="s">
        <v>428</v>
      </c>
      <c r="T29"/>
      <c r="U29"/>
    </row>
    <row r="30" spans="1:21" s="18" customFormat="1" x14ac:dyDescent="0.2">
      <c r="A30" s="26">
        <v>96333</v>
      </c>
      <c r="B30" s="9" t="s">
        <v>1805</v>
      </c>
      <c r="C30" s="27">
        <v>86.1</v>
      </c>
      <c r="D30" s="28">
        <v>88</v>
      </c>
      <c r="E30" s="11">
        <v>60000</v>
      </c>
      <c r="F30" s="29" t="s">
        <v>100</v>
      </c>
      <c r="G30" s="11">
        <v>1.8727134146341462E-4</v>
      </c>
      <c r="H30" s="11">
        <f>G30*1000/(0.082057*(298.15))</f>
        <v>7.6545712981581342E-3</v>
      </c>
      <c r="I30" s="80">
        <f>(G30/(0.000082057*(Tgw+273)))*EXP((-(O30*((1-(Tgw+273)/N30)/(1-M30/N30))^(IF(M30/N30&lt;0.57,0.3,IF(M30/N30&gt;0.71,0.41,0.74*(M30/N30)-0.116))))/1.9872)*(1/(Tgw+273)-1/298))</f>
        <v>4.7608175569675802E-3</v>
      </c>
      <c r="J30" s="8">
        <f>D30*C30*53808.7856452378*I30/H30</f>
        <v>253571056.92204717</v>
      </c>
      <c r="K30" s="11">
        <v>9.7600000000000006E-2</v>
      </c>
      <c r="L30" s="11">
        <v>1.0200000000000001E-5</v>
      </c>
      <c r="M30" s="11">
        <v>353.7</v>
      </c>
      <c r="N30" s="11">
        <v>536</v>
      </c>
      <c r="O30" s="11">
        <v>7749</v>
      </c>
      <c r="P30" s="11">
        <v>4.5289757990362087</v>
      </c>
      <c r="R30" s="27" t="s">
        <v>1805</v>
      </c>
      <c r="T30"/>
      <c r="U30"/>
    </row>
    <row r="31" spans="1:21" s="18" customFormat="1" x14ac:dyDescent="0.2">
      <c r="A31" s="26">
        <v>110543</v>
      </c>
      <c r="B31" s="9" t="s">
        <v>1796</v>
      </c>
      <c r="C31" s="27">
        <v>86.18</v>
      </c>
      <c r="D31" s="28">
        <v>151.30000000000001</v>
      </c>
      <c r="E31" s="10">
        <v>12.4</v>
      </c>
      <c r="F31" s="29" t="s">
        <v>100</v>
      </c>
      <c r="G31" s="11">
        <v>1.6624595883123261</v>
      </c>
      <c r="H31" s="11">
        <f>G31*1000/(0.082057*(298.15))</f>
        <v>67.951750383169866</v>
      </c>
      <c r="I31" s="80">
        <f>(G31/(0.000082057*(Tgw+273)))*EXP((-(O31*((1-(Tgw+273)/N31)/(1-M31/N31))^(IF(M31/N31&lt;0.57,0.3,IF(M31/N31&gt;0.71,0.41,0.74*(M31/N31)-0.116))))/1.9872)*(1/(Tgw+273)-1/298))</f>
        <v>44.860750947354411</v>
      </c>
      <c r="J31" s="8">
        <f>D31*C31*53808.7856452378*I31/H31</f>
        <v>463195679.358868</v>
      </c>
      <c r="K31" s="11">
        <v>0.2</v>
      </c>
      <c r="L31" s="11">
        <v>7.7700000000000001E-6</v>
      </c>
      <c r="M31" s="11">
        <v>341.7</v>
      </c>
      <c r="N31" s="11">
        <v>508</v>
      </c>
      <c r="O31" s="11">
        <v>6895.15</v>
      </c>
      <c r="P31" s="11">
        <v>43.351087838752903</v>
      </c>
      <c r="R31" s="27" t="s">
        <v>1796</v>
      </c>
      <c r="T31"/>
      <c r="U31"/>
    </row>
    <row r="32" spans="1:21" s="18" customFormat="1" x14ac:dyDescent="0.2">
      <c r="A32" s="26">
        <v>75456</v>
      </c>
      <c r="B32" s="9" t="s">
        <v>919</v>
      </c>
      <c r="C32" s="27">
        <v>86.47</v>
      </c>
      <c r="D32" s="28">
        <v>7480</v>
      </c>
      <c r="E32" s="10">
        <v>2</v>
      </c>
      <c r="F32" s="29" t="s">
        <v>100</v>
      </c>
      <c r="G32" s="11">
        <v>2.6950554509739728E-2</v>
      </c>
      <c r="H32" s="11">
        <f>G32*1000/(0.082057*(298.15))</f>
        <v>1.1015830794377144</v>
      </c>
      <c r="I32" s="14">
        <f>(G32/(0.000082057*(Tgw+273)))*EXP((-(O32*((1-(Tgw+273)/N32)/(1-M32/N32))^(IF(M32/N32&lt;0.57,0.3,IF(M32/N32&gt;0.71,0.41,0.74*(M32/N32)-0.116))))/1.9872)*(1/(Tgw+273)-1/298))</f>
        <v>0.90038700362702939</v>
      </c>
      <c r="J32" s="11">
        <f>D32*C32*53808.7856452378*I32/H32</f>
        <v>28446720723.820225</v>
      </c>
      <c r="K32" s="11">
        <v>0.1013</v>
      </c>
      <c r="L32" s="11">
        <v>1.2799999999999999E-5</v>
      </c>
      <c r="M32" s="11">
        <v>232.4</v>
      </c>
      <c r="N32" s="11">
        <v>369.3</v>
      </c>
      <c r="O32" s="11">
        <v>4835.9212200000002</v>
      </c>
      <c r="P32" s="11">
        <v>47.863009232263856</v>
      </c>
      <c r="R32" s="27" t="s">
        <v>919</v>
      </c>
      <c r="T32"/>
      <c r="U32"/>
    </row>
    <row r="33" spans="1:21" s="18" customFormat="1" x14ac:dyDescent="0.2">
      <c r="A33" s="26">
        <v>141786</v>
      </c>
      <c r="B33" s="9" t="s">
        <v>1778</v>
      </c>
      <c r="C33" s="27">
        <v>88.12</v>
      </c>
      <c r="D33" s="28">
        <v>93.66</v>
      </c>
      <c r="E33" s="10">
        <v>80300</v>
      </c>
      <c r="F33" s="29" t="s">
        <v>100</v>
      </c>
      <c r="G33" s="11">
        <v>1.3765296102443016E-4</v>
      </c>
      <c r="H33" s="11">
        <f>G33*1000/(0.082057*(298.15))</f>
        <v>5.6264583589258352E-3</v>
      </c>
      <c r="I33" s="14">
        <f>(G33/(0.000082057*(Tgw+273)))*EXP((-(O33*((1-(Tgw+273)/N33)/(1-M33/N33))^(IF(M33/N33&lt;0.57,0.3,IF(M33/N33&gt;0.71,0.41,0.74*(M33/N33)-0.116))))/1.9872)*(1/(Tgw+273)-1/298))</f>
        <v>3.5225435912052067E-3</v>
      </c>
      <c r="J33" s="11">
        <f>D33*C33*53808.7856452378*I33/H33</f>
        <v>278037324.0892688</v>
      </c>
      <c r="K33" s="11">
        <v>7.3200000000000001E-2</v>
      </c>
      <c r="L33" s="11">
        <v>9.7000000000000003E-6</v>
      </c>
      <c r="M33" s="11">
        <v>350.26</v>
      </c>
      <c r="N33" s="11">
        <v>523.29999999999995</v>
      </c>
      <c r="O33" s="11">
        <v>7633.66</v>
      </c>
      <c r="P33" s="11">
        <v>6.4416926551517744</v>
      </c>
      <c r="R33" s="27" t="s">
        <v>1778</v>
      </c>
      <c r="T33"/>
      <c r="U33"/>
    </row>
    <row r="34" spans="1:21" s="18" customFormat="1" x14ac:dyDescent="0.2">
      <c r="A34" s="26">
        <v>1634044</v>
      </c>
      <c r="B34" s="9" t="s">
        <v>844</v>
      </c>
      <c r="C34" s="27">
        <v>88.15</v>
      </c>
      <c r="D34" s="28">
        <v>250</v>
      </c>
      <c r="E34" s="11">
        <v>51000</v>
      </c>
      <c r="F34" s="29" t="s">
        <v>100</v>
      </c>
      <c r="G34" s="11">
        <v>6.233999017842527E-4</v>
      </c>
      <c r="H34" s="11">
        <f>G34*1000/(0.082057*(298.15))</f>
        <v>2.5480989019372045E-2</v>
      </c>
      <c r="I34" s="80">
        <f>(G34/(0.000082057*(Tgw+273)))*EXP((-(O34*((1-(Tgw+273)/N34)/(1-M34/N34))^(IF(M34/N34&lt;0.57,0.3,IF(M34/N34&gt;0.71,0.41,0.74*(M34/N34)-0.116))))/1.9872)*(1/(Tgw+273)-1/298))</f>
        <v>1.7261978602288792E-2</v>
      </c>
      <c r="J34" s="8">
        <f>D34*C34*53808.7856452378*I34/H34</f>
        <v>803322275.07888877</v>
      </c>
      <c r="K34" s="11">
        <v>0.1024</v>
      </c>
      <c r="L34" s="11">
        <v>1.0499999999999999E-5</v>
      </c>
      <c r="M34" s="11">
        <v>328.3</v>
      </c>
      <c r="N34" s="11">
        <v>497.1</v>
      </c>
      <c r="O34" s="11">
        <v>6677.66</v>
      </c>
      <c r="P34" s="11">
        <v>7.2610595743515489</v>
      </c>
      <c r="R34" s="27" t="s">
        <v>844</v>
      </c>
      <c r="T34"/>
      <c r="U34"/>
    </row>
    <row r="35" spans="1:21" s="18" customFormat="1" x14ac:dyDescent="0.2">
      <c r="A35" s="26">
        <v>126998</v>
      </c>
      <c r="B35" s="9" t="s">
        <v>911</v>
      </c>
      <c r="C35" s="27">
        <v>88.54</v>
      </c>
      <c r="D35" s="28">
        <v>218</v>
      </c>
      <c r="E35" s="10">
        <v>2120</v>
      </c>
      <c r="F35" s="29" t="s">
        <v>100</v>
      </c>
      <c r="G35" s="11">
        <v>1.1976029219184808E-2</v>
      </c>
      <c r="H35" s="11">
        <f>G35*1000/(0.082057*(298.15))</f>
        <v>0.48951093536639262</v>
      </c>
      <c r="I35" s="80">
        <f>(G35/(0.000082057*(Tgw+273)))*EXP((-(O35*((1-(Tgw+273)/N35)/(1-M35/N35))^(IF(M35/N35&lt;0.57,0.3,IF(M35/N35&gt;0.71,0.41,0.74*(M35/N35)-0.116))))/1.9872)*(1/(Tgw+273)-1/298))</f>
        <v>0.30449686821053951</v>
      </c>
      <c r="J35" s="8">
        <f>D35*C35*53808.7856452378*I35/H35</f>
        <v>646055211.84678996</v>
      </c>
      <c r="K35" s="11">
        <v>8.5800000000000001E-2</v>
      </c>
      <c r="L35" s="11">
        <v>1.03E-5</v>
      </c>
      <c r="M35" s="11">
        <v>332.4</v>
      </c>
      <c r="N35" s="11">
        <v>525</v>
      </c>
      <c r="O35" s="11">
        <v>8074.8480000000009</v>
      </c>
      <c r="P35" s="11">
        <v>67.297665628431815</v>
      </c>
      <c r="R35" s="27" t="s">
        <v>912</v>
      </c>
      <c r="T35"/>
      <c r="U35"/>
    </row>
    <row r="36" spans="1:21" s="18" customFormat="1" x14ac:dyDescent="0.2">
      <c r="A36" s="26">
        <v>79469</v>
      </c>
      <c r="B36" s="9" t="s">
        <v>1825</v>
      </c>
      <c r="C36" s="27">
        <v>89.09</v>
      </c>
      <c r="D36" s="28">
        <v>18</v>
      </c>
      <c r="E36" s="11">
        <v>17000</v>
      </c>
      <c r="F36" s="29" t="s">
        <v>100</v>
      </c>
      <c r="G36" s="11">
        <v>1.2269068265220951E-4</v>
      </c>
      <c r="H36" s="11">
        <f>G36*1000/(0.082057*(298.15))</f>
        <v>5.0148867981730273E-3</v>
      </c>
      <c r="I36" s="80">
        <f>(G36/(0.000082057*(Tgw+273)))*EXP((-(O36*((1-(Tgw+273)/N36)/(1-M36/N36))^(IF(M36/N36&lt;0.57,0.3,IF(M36/N36&gt;0.71,0.41,0.74*(M36/N36)-0.116))))/1.9872)*(1/(Tgw+273)-1/298))</f>
        <v>2.9202738219781675E-3</v>
      </c>
      <c r="J36" s="8">
        <f>D36*C36*53808.7856452378*I36/H36</f>
        <v>50247805.154111095</v>
      </c>
      <c r="K36" s="11">
        <v>9.2299999999999993E-2</v>
      </c>
      <c r="L36" s="11">
        <v>1.01E-5</v>
      </c>
      <c r="M36" s="11">
        <v>393.2</v>
      </c>
      <c r="N36" s="11">
        <v>594</v>
      </c>
      <c r="O36" s="11">
        <v>8383</v>
      </c>
      <c r="P36" s="11">
        <v>11.721953655481308</v>
      </c>
      <c r="R36" s="27" t="s">
        <v>1826</v>
      </c>
      <c r="T36"/>
      <c r="U36"/>
    </row>
    <row r="37" spans="1:21" s="18" customFormat="1" x14ac:dyDescent="0.2">
      <c r="A37" s="26">
        <v>108883</v>
      </c>
      <c r="B37" s="9" t="s">
        <v>2048</v>
      </c>
      <c r="C37" s="27">
        <v>92.14</v>
      </c>
      <c r="D37" s="28">
        <v>28.4</v>
      </c>
      <c r="E37" s="11">
        <v>526</v>
      </c>
      <c r="F37" s="29">
        <v>1000</v>
      </c>
      <c r="G37" s="11">
        <v>6.6233018927696835E-3</v>
      </c>
      <c r="H37" s="11">
        <f>G37*1000/(0.082057*(298.15))</f>
        <v>0.27072234422657643</v>
      </c>
      <c r="I37" s="14">
        <f>(G37/(0.000082057*(Tgw+273)))*EXP((-(O37*((1-(Tgw+273)/N37)/(1-M37/N37))^(IF(M37/N37&lt;0.57,0.3,IF(M37/N37&gt;0.71,0.41,0.74*(M37/N37)-0.116))))/1.9872)*(1/(Tgw+273)-1/298))</f>
        <v>0.164358737346117</v>
      </c>
      <c r="J37" s="11">
        <f>D37*C37*53808.7856452378*I37/H37</f>
        <v>85484708.125610992</v>
      </c>
      <c r="K37" s="11">
        <v>8.6999999999999994E-2</v>
      </c>
      <c r="L37" s="11">
        <v>8.6000000000000007E-6</v>
      </c>
      <c r="M37" s="11">
        <v>383.78</v>
      </c>
      <c r="N37" s="11">
        <v>591.79</v>
      </c>
      <c r="O37" s="11">
        <v>7930</v>
      </c>
      <c r="P37" s="11">
        <v>182</v>
      </c>
      <c r="R37" s="27" t="s">
        <v>2048</v>
      </c>
      <c r="T37"/>
      <c r="U37"/>
    </row>
    <row r="38" spans="1:21" s="18" customFormat="1" x14ac:dyDescent="0.2">
      <c r="A38" s="26">
        <v>106898</v>
      </c>
      <c r="B38" s="9" t="s">
        <v>700</v>
      </c>
      <c r="C38" s="27">
        <v>92.53</v>
      </c>
      <c r="D38" s="28">
        <v>16.440000000000001</v>
      </c>
      <c r="E38" s="10">
        <v>65900</v>
      </c>
      <c r="F38" s="29" t="s">
        <v>100</v>
      </c>
      <c r="G38" s="11">
        <f>(0.082057*298.15)*H38/1000</f>
        <v>3.0416858721552387E-5</v>
      </c>
      <c r="H38" s="11">
        <v>1.2432655842090563E-3</v>
      </c>
      <c r="I38" s="80"/>
      <c r="J38" s="8"/>
      <c r="K38" s="11"/>
      <c r="L38" s="11"/>
      <c r="M38" s="11"/>
      <c r="N38" s="11"/>
      <c r="O38" s="11"/>
      <c r="P38" s="11"/>
      <c r="R38" s="27" t="s">
        <v>700</v>
      </c>
      <c r="T38"/>
      <c r="U38"/>
    </row>
    <row r="39" spans="1:21" s="18" customFormat="1" x14ac:dyDescent="0.2">
      <c r="A39" s="26">
        <v>109693</v>
      </c>
      <c r="B39" s="9" t="s">
        <v>916</v>
      </c>
      <c r="C39" s="27">
        <v>92.58</v>
      </c>
      <c r="D39" s="28">
        <v>101</v>
      </c>
      <c r="E39" s="10">
        <v>1100</v>
      </c>
      <c r="F39" s="29" t="s">
        <v>100</v>
      </c>
      <c r="G39" s="11">
        <v>1.6906490423964641E-2</v>
      </c>
      <c r="H39" s="11">
        <f>G39*1000/(0.082057*(298.15))</f>
        <v>0.69103972524886859</v>
      </c>
      <c r="I39" s="80">
        <f>(G39/(0.000082057*(Tgw+273)))*EXP((-(O39*((1-(Tgw+273)/N39)/(1-M39/N39))^(IF(M39/N39&lt;0.57,0.3,IF(M39/N39&gt;0.71,0.41,0.74*(M39/N39)-0.116))))/1.9872)*(1/(Tgw+273)-1/298))</f>
        <v>0.44579163222295654</v>
      </c>
      <c r="J39" s="8">
        <f>D39*C39*53808.7856452378*I39/H39</f>
        <v>324579165.59385794</v>
      </c>
      <c r="K39" s="11">
        <v>8.2600000000000007E-2</v>
      </c>
      <c r="L39" s="11">
        <v>1.0000000000000001E-5</v>
      </c>
      <c r="M39" s="11">
        <v>351.6</v>
      </c>
      <c r="N39" s="11">
        <v>542</v>
      </c>
      <c r="O39" s="11">
        <v>7263.21</v>
      </c>
      <c r="P39" s="11">
        <v>17.218685749860079</v>
      </c>
      <c r="R39" s="27" t="s">
        <v>917</v>
      </c>
      <c r="T39"/>
      <c r="U39"/>
    </row>
    <row r="40" spans="1:21" s="34" customFormat="1" x14ac:dyDescent="0.2">
      <c r="A40" s="26">
        <v>62533</v>
      </c>
      <c r="B40" s="9" t="s">
        <v>108</v>
      </c>
      <c r="C40" s="27">
        <v>93.13</v>
      </c>
      <c r="D40" s="28">
        <v>0.49</v>
      </c>
      <c r="E40" s="10">
        <v>36000</v>
      </c>
      <c r="F40" s="29" t="s">
        <v>100</v>
      </c>
      <c r="G40" s="11">
        <f>(0.082057*298.15)*H40/1000</f>
        <v>1.9010536700970242E-6</v>
      </c>
      <c r="H40" s="11">
        <v>7.7704099013066016E-5</v>
      </c>
      <c r="I40" s="80"/>
      <c r="J40" s="8"/>
      <c r="K40" s="11"/>
      <c r="L40" s="11"/>
      <c r="M40" s="11"/>
      <c r="N40" s="11"/>
      <c r="O40" s="11"/>
      <c r="P40" s="11"/>
      <c r="Q40" s="18"/>
      <c r="R40" s="27" t="s">
        <v>108</v>
      </c>
      <c r="S40" s="18"/>
      <c r="T40"/>
      <c r="U40"/>
    </row>
    <row r="41" spans="1:21" s="18" customFormat="1" x14ac:dyDescent="0.2">
      <c r="A41" s="26">
        <v>108952</v>
      </c>
      <c r="B41" s="9" t="s">
        <v>1837</v>
      </c>
      <c r="C41" s="27">
        <v>94.11</v>
      </c>
      <c r="D41" s="28">
        <v>0.27600000000000002</v>
      </c>
      <c r="E41" s="11">
        <v>82800</v>
      </c>
      <c r="F41" s="29" t="s">
        <v>100</v>
      </c>
      <c r="G41" s="11">
        <f>(0.082057*298.15)*H41/1000</f>
        <v>3.9722016159395725E-7</v>
      </c>
      <c r="H41" s="11">
        <v>1.6236067004309058E-5</v>
      </c>
      <c r="I41" s="80"/>
      <c r="J41" s="8"/>
      <c r="K41" s="11"/>
      <c r="L41" s="11"/>
      <c r="M41" s="11"/>
      <c r="N41" s="11"/>
      <c r="O41" s="11"/>
      <c r="P41" s="11"/>
      <c r="R41" s="27" t="s">
        <v>1837</v>
      </c>
      <c r="T41"/>
      <c r="U41"/>
    </row>
    <row r="42" spans="1:21" s="18" customFormat="1" x14ac:dyDescent="0.2">
      <c r="A42" s="26">
        <v>74839</v>
      </c>
      <c r="B42" s="9" t="s">
        <v>1806</v>
      </c>
      <c r="C42" s="27">
        <v>94.94</v>
      </c>
      <c r="D42" s="28">
        <v>1616</v>
      </c>
      <c r="E42" s="11">
        <v>15223</v>
      </c>
      <c r="F42" s="29" t="s">
        <v>100</v>
      </c>
      <c r="G42" s="11">
        <v>6.2243078028437994E-3</v>
      </c>
      <c r="H42" s="11">
        <f>G42*1000/(0.082057*(298.15))</f>
        <v>0.25441376927316817</v>
      </c>
      <c r="I42" s="14">
        <f>(G42/(0.000082057*(Tgw+273)))*EXP((-(O42*((1-(Tgw+273)/N42)/(1-M42/N42))^(IF(M42/N42&lt;0.57,0.3,IF(M42/N42&gt;0.71,0.41,0.74*(M42/N42)-0.116))))/1.9872)*(1/(Tgw+273)-1/298))</f>
        <v>0.18963604284462168</v>
      </c>
      <c r="J42" s="11">
        <f>D42*C42*53808.7856452378*I42/H42</f>
        <v>6153526097.3211498</v>
      </c>
      <c r="K42" s="11">
        <v>7.2800000000000004E-2</v>
      </c>
      <c r="L42" s="11">
        <v>1.2099999999999999E-5</v>
      </c>
      <c r="M42" s="11">
        <v>276.70999999999998</v>
      </c>
      <c r="N42" s="11">
        <v>467</v>
      </c>
      <c r="O42" s="11">
        <v>5714</v>
      </c>
      <c r="P42" s="11">
        <v>10.5</v>
      </c>
      <c r="R42" s="27" t="s">
        <v>1806</v>
      </c>
      <c r="T42"/>
      <c r="U42"/>
    </row>
    <row r="43" spans="1:21" s="18" customFormat="1" x14ac:dyDescent="0.2">
      <c r="A43" s="30">
        <v>75354</v>
      </c>
      <c r="B43" s="12" t="s">
        <v>1114</v>
      </c>
      <c r="C43" s="31">
        <v>96.94</v>
      </c>
      <c r="D43" s="32">
        <v>599.97</v>
      </c>
      <c r="E43" s="13">
        <v>2250</v>
      </c>
      <c r="F43" s="29">
        <v>7</v>
      </c>
      <c r="G43" s="14">
        <v>2.6034364367663963E-2</v>
      </c>
      <c r="H43" s="14">
        <f>G43/(0.000082057*(298.15))</f>
        <v>1.064134515709886</v>
      </c>
      <c r="I43" s="80">
        <f>(G43/(0.000082057*(Tgw+273)))*EXP((-(O43*((1-(Tgw+273)/N43)/(1-M43/N43))^(IF(M43/N43&lt;0.57,0.3,IF(M43/N43&gt;0.71,0.41,0.74*(M43/N43)-0.116))))/1.9872)*(1/(Tgw+273)-1/298))</f>
        <v>0.75871327558329538</v>
      </c>
      <c r="J43" s="8">
        <f>D43*C43*53808.7856452378*I43/H43</f>
        <v>2231345877.1071663</v>
      </c>
      <c r="K43" s="14">
        <v>0.09</v>
      </c>
      <c r="L43" s="14">
        <v>1.04E-5</v>
      </c>
      <c r="M43" s="14">
        <v>304.75</v>
      </c>
      <c r="N43" s="14">
        <v>576.04999999999995</v>
      </c>
      <c r="O43" s="14">
        <v>6247</v>
      </c>
      <c r="P43" s="14">
        <v>58.9</v>
      </c>
      <c r="R43" s="31" t="s">
        <v>538</v>
      </c>
      <c r="T43"/>
      <c r="U43"/>
    </row>
    <row r="44" spans="1:21" s="18" customFormat="1" x14ac:dyDescent="0.2">
      <c r="A44" s="26">
        <v>156592</v>
      </c>
      <c r="B44" s="9" t="s">
        <v>1115</v>
      </c>
      <c r="C44" s="27">
        <v>96.94</v>
      </c>
      <c r="D44" s="28">
        <v>202.86600000000001</v>
      </c>
      <c r="E44" s="10">
        <v>3500</v>
      </c>
      <c r="F44" s="29">
        <v>70</v>
      </c>
      <c r="G44" s="11">
        <v>4.069739717244023E-3</v>
      </c>
      <c r="H44" s="11">
        <f>G44*1000/(0.082057*(298.15))</f>
        <v>0.16634746452476382</v>
      </c>
      <c r="I44" s="80">
        <f>(G44/(0.000082057*(Tgw+273)))*EXP((-(O44*((1-(Tgw+273)/N44)/(1-M44/N44))^(IF(M44/N44&lt;0.57,0.3,IF(M44/N44&gt;0.71,0.41,0.74*(M44/N44)-0.116))))/1.9872)*(1/(Tgw+273)-1/298))</f>
        <v>0.10973704946661793</v>
      </c>
      <c r="J44" s="8">
        <f>D44*C44*53808.7856452378*I44/H44</f>
        <v>698075772.83197093</v>
      </c>
      <c r="K44" s="11">
        <v>7.3599999999999999E-2</v>
      </c>
      <c r="L44" s="11">
        <v>1.13E-5</v>
      </c>
      <c r="M44" s="11">
        <v>333.65</v>
      </c>
      <c r="N44" s="11">
        <v>544</v>
      </c>
      <c r="O44" s="11">
        <v>7192</v>
      </c>
      <c r="P44" s="11">
        <v>35.5</v>
      </c>
      <c r="R44" s="27" t="s">
        <v>1400</v>
      </c>
      <c r="T44"/>
      <c r="U44"/>
    </row>
    <row r="45" spans="1:21" s="18" customFormat="1" x14ac:dyDescent="0.2">
      <c r="A45" s="26">
        <v>156605</v>
      </c>
      <c r="B45" s="9" t="s">
        <v>1116</v>
      </c>
      <c r="C45" s="27">
        <v>96.94</v>
      </c>
      <c r="D45" s="28">
        <v>333.24</v>
      </c>
      <c r="E45" s="10">
        <v>6300</v>
      </c>
      <c r="F45" s="29">
        <v>100</v>
      </c>
      <c r="G45" s="11">
        <v>9.3564114087619932E-3</v>
      </c>
      <c r="H45" s="11">
        <f>G45*1000/(0.082057*(298.15))</f>
        <v>0.38243608265742268</v>
      </c>
      <c r="I45" s="80">
        <f>(G45/(0.000082057*(Tgw+273)))*EXP((-(O45*((1-(Tgw+273)/N45)/(1-M45/N45))^(IF(M45/N45&lt;0.57,0.3,IF(M45/N45&gt;0.71,0.41,0.74*(M45/N45)-0.116))))/1.9872)*(1/(Tgw+273)-1/298))</f>
        <v>0.26132728077192768</v>
      </c>
      <c r="J45" s="8">
        <f>D45*C45*53808.7856452378*I45/H45</f>
        <v>1187788785.6941638</v>
      </c>
      <c r="K45" s="11">
        <v>7.0699999999999999E-2</v>
      </c>
      <c r="L45" s="11">
        <v>1.19E-5</v>
      </c>
      <c r="M45" s="11">
        <v>320.85000000000002</v>
      </c>
      <c r="N45" s="11">
        <v>516.5</v>
      </c>
      <c r="O45" s="11">
        <v>6717</v>
      </c>
      <c r="P45" s="11">
        <v>52.5</v>
      </c>
      <c r="R45" s="27" t="s">
        <v>771</v>
      </c>
      <c r="T45"/>
      <c r="U45"/>
    </row>
    <row r="46" spans="1:21" s="18" customFormat="1" x14ac:dyDescent="0.2">
      <c r="A46" s="26">
        <v>108872</v>
      </c>
      <c r="B46" s="9" t="s">
        <v>1808</v>
      </c>
      <c r="C46" s="27">
        <v>98.21</v>
      </c>
      <c r="D46" s="28">
        <v>43</v>
      </c>
      <c r="E46" s="11">
        <v>14</v>
      </c>
      <c r="F46" s="29" t="s">
        <v>100</v>
      </c>
      <c r="G46" s="11">
        <v>0.10282866467506957</v>
      </c>
      <c r="H46" s="11">
        <f>G46*1000/(0.082057*(298.15))</f>
        <v>4.2030421691804065</v>
      </c>
      <c r="I46" s="80">
        <f>(G46/(0.000082057*(Tgw+273)))*EXP((-(O46*((1-(Tgw+273)/N46)/(1-M46/N46))^(IF(M46/N46&lt;0.57,0.3,IF(M46/N46&gt;0.71,0.41,0.74*(M46/N46)-0.116))))/1.9872)*(1/(Tgw+273)-1/298))</f>
        <v>2.6386512386079275</v>
      </c>
      <c r="J46" s="8">
        <f>D46*C46*53808.7856452378*I46/H46</f>
        <v>142657826.14579767</v>
      </c>
      <c r="K46" s="11">
        <v>7.3499999999999996E-2</v>
      </c>
      <c r="L46" s="11">
        <v>8.5199999999999997E-6</v>
      </c>
      <c r="M46" s="11">
        <v>373.9</v>
      </c>
      <c r="N46" s="11">
        <v>572.20000000000005</v>
      </c>
      <c r="O46" s="11">
        <v>7473.53</v>
      </c>
      <c r="P46" s="11">
        <v>78.523563461007228</v>
      </c>
      <c r="R46" s="27" t="s">
        <v>1808</v>
      </c>
      <c r="T46"/>
      <c r="U46"/>
    </row>
    <row r="47" spans="1:21" s="18" customFormat="1" x14ac:dyDescent="0.2">
      <c r="A47" s="26">
        <v>75343</v>
      </c>
      <c r="B47" s="9" t="s">
        <v>1112</v>
      </c>
      <c r="C47" s="27">
        <v>98.96</v>
      </c>
      <c r="D47" s="28">
        <v>227.3</v>
      </c>
      <c r="E47" s="10">
        <v>5057</v>
      </c>
      <c r="F47" s="29" t="s">
        <v>100</v>
      </c>
      <c r="G47" s="11">
        <v>5.6058669634586784E-3</v>
      </c>
      <c r="H47" s="11">
        <f>G47*1000/(0.082057*(298.15))</f>
        <v>0.22913547809538548</v>
      </c>
      <c r="I47" s="80">
        <f>(G47/(0.000082057*(Tgw+273)))*EXP((-(O47*((1-(Tgw+273)/N47)/(1-M47/N47))^(IF(M47/N47&lt;0.57,0.3,IF(M47/N47&gt;0.71,0.41,0.74*(M47/N47)-0.116))))/1.9872)*(1/(Tgw+273)-1/298))</f>
        <v>0.15373728741540493</v>
      </c>
      <c r="J47" s="8">
        <f>D47*C47*53808.7856452378*I47/H47</f>
        <v>812080700.04578948</v>
      </c>
      <c r="K47" s="11">
        <v>7.4200000000000002E-2</v>
      </c>
      <c r="L47" s="11">
        <v>1.0499999999999999E-5</v>
      </c>
      <c r="M47" s="11">
        <v>330.55</v>
      </c>
      <c r="N47" s="11">
        <v>523</v>
      </c>
      <c r="O47" s="11">
        <v>6895</v>
      </c>
      <c r="P47" s="11">
        <v>31.6</v>
      </c>
      <c r="R47" s="27" t="s">
        <v>2619</v>
      </c>
      <c r="T47"/>
      <c r="U47"/>
    </row>
    <row r="48" spans="1:21" s="18" customFormat="1" x14ac:dyDescent="0.2">
      <c r="A48" s="26">
        <v>107062</v>
      </c>
      <c r="B48" s="9" t="s">
        <v>1113</v>
      </c>
      <c r="C48" s="27">
        <v>98.96</v>
      </c>
      <c r="D48" s="28">
        <v>78.900000000000006</v>
      </c>
      <c r="E48" s="10">
        <v>8524</v>
      </c>
      <c r="F48" s="29">
        <v>5</v>
      </c>
      <c r="G48" s="11">
        <v>9.7653803509360239E-4</v>
      </c>
      <c r="H48" s="11">
        <f>G48*1000/(0.082057*(298.15))</f>
        <v>3.991523719846661E-2</v>
      </c>
      <c r="I48" s="80">
        <f>(G48/(0.000082057*(Tgw+273)))*EXP((-(O48*((1-(Tgw+273)/N48)/(1-M48/N48))^(IF(M48/N48&lt;0.57,0.3,IF(M48/N48&gt;0.71,0.41,0.74*(M48/N48)-0.116))))/1.9872)*(1/(Tgw+273)-1/298))</f>
        <v>2.5148631075392461E-2</v>
      </c>
      <c r="J48" s="8">
        <f>D48*C48*53808.7856452378*I48/H48</f>
        <v>264707055.01211205</v>
      </c>
      <c r="K48" s="11">
        <v>0.104</v>
      </c>
      <c r="L48" s="11">
        <v>9.9000000000000001E-6</v>
      </c>
      <c r="M48" s="11">
        <v>356.65</v>
      </c>
      <c r="N48" s="11">
        <v>561</v>
      </c>
      <c r="O48" s="11">
        <v>7643</v>
      </c>
      <c r="P48" s="11">
        <v>17.399999999999999</v>
      </c>
      <c r="R48" s="27" t="s">
        <v>768</v>
      </c>
      <c r="T48"/>
      <c r="U48"/>
    </row>
    <row r="49" spans="1:21" s="18" customFormat="1" x14ac:dyDescent="0.2">
      <c r="A49" s="26">
        <v>80626</v>
      </c>
      <c r="B49" s="9" t="s">
        <v>1812</v>
      </c>
      <c r="C49" s="27">
        <v>100.13</v>
      </c>
      <c r="D49" s="28">
        <v>38.4</v>
      </c>
      <c r="E49" s="11">
        <v>15000</v>
      </c>
      <c r="F49" s="29" t="s">
        <v>100</v>
      </c>
      <c r="G49" s="11">
        <v>3.3615252076255779E-4</v>
      </c>
      <c r="H49" s="11">
        <f>G49*1000/(0.082057*(298.15))</f>
        <v>1.3739974398246426E-2</v>
      </c>
      <c r="I49" s="14">
        <f>(G49/(0.000082057*(Tgw+273)))*EXP((-(O49*((1-(Tgw+273)/N49)/(1-M49/N49))^(IF(M49/N49&lt;0.57,0.3,IF(M49/N49&gt;0.71,0.41,0.74*(M49/N49)-0.116))))/1.9872)*(1/(Tgw+273)-1/298))</f>
        <v>7.7841570927286111E-3</v>
      </c>
      <c r="J49" s="8">
        <f>D49*C49*53808.7856452378*I49/H49</f>
        <v>117212600.10617642</v>
      </c>
      <c r="K49" s="11">
        <v>7.6999999999999999E-2</v>
      </c>
      <c r="L49" s="11">
        <v>8.6000000000000007E-6</v>
      </c>
      <c r="M49" s="11">
        <v>373.5</v>
      </c>
      <c r="N49" s="11">
        <v>567</v>
      </c>
      <c r="O49" s="11">
        <v>8974.9</v>
      </c>
      <c r="P49" s="11">
        <v>6.9823240407717142</v>
      </c>
      <c r="R49" s="27" t="s">
        <v>1812</v>
      </c>
      <c r="T49"/>
      <c r="U49"/>
    </row>
    <row r="50" spans="1:21" s="18" customFormat="1" x14ac:dyDescent="0.2">
      <c r="A50" s="26">
        <v>108101</v>
      </c>
      <c r="B50" s="9" t="s">
        <v>1811</v>
      </c>
      <c r="C50" s="27">
        <v>100.16</v>
      </c>
      <c r="D50" s="28">
        <v>19.86</v>
      </c>
      <c r="E50" s="11">
        <v>19000</v>
      </c>
      <c r="F50" s="29" t="s">
        <v>100</v>
      </c>
      <c r="G50" s="11">
        <v>1.3765296102443016E-4</v>
      </c>
      <c r="H50" s="11">
        <f>G50*1000/(0.082057*(298.15))</f>
        <v>5.6264583589258352E-3</v>
      </c>
      <c r="I50" s="80">
        <f>(G50/(0.000082057*(Tgw+273)))*EXP((-(O50*((1-(Tgw+273)/N50)/(1-M50/N50))^(IF(M50/N50&lt;0.57,0.3,IF(M50/N50&gt;0.71,0.41,0.74*(M50/N50)-0.116))))/1.9872)*(1/(Tgw+273)-1/298))</f>
        <v>3.2794705826143461E-3</v>
      </c>
      <c r="J50" s="8">
        <f>D50*C50*53808.7856452378*I50/H50</f>
        <v>62387183.778209351</v>
      </c>
      <c r="K50" s="11">
        <v>7.4999999999999997E-2</v>
      </c>
      <c r="L50" s="11">
        <v>7.7999999999999999E-6</v>
      </c>
      <c r="M50" s="11">
        <v>389.5</v>
      </c>
      <c r="N50" s="11">
        <v>571</v>
      </c>
      <c r="O50" s="11">
        <v>8243.11</v>
      </c>
      <c r="P50" s="11">
        <v>9.0573260089820042</v>
      </c>
      <c r="R50" s="27" t="s">
        <v>1811</v>
      </c>
      <c r="T50"/>
      <c r="U50"/>
    </row>
    <row r="51" spans="1:21" s="18" customFormat="1" x14ac:dyDescent="0.2">
      <c r="A51" s="26">
        <v>100425</v>
      </c>
      <c r="B51" s="9" t="s">
        <v>1842</v>
      </c>
      <c r="C51" s="27">
        <v>104.15</v>
      </c>
      <c r="D51" s="28">
        <v>6.12</v>
      </c>
      <c r="E51" s="11">
        <v>310</v>
      </c>
      <c r="F51" s="29">
        <v>100</v>
      </c>
      <c r="G51" s="11">
        <v>2.7430843682404566E-3</v>
      </c>
      <c r="H51" s="11">
        <f>G51*1000/(0.082057*(298.15))</f>
        <v>0.1121214528046815</v>
      </c>
      <c r="I51" s="80">
        <f>(G51/(0.000082057*(Tgw+273)))*EXP((-(O51*((1-(Tgw+273)/N51)/(1-M51/N51))^(IF(M51/N51&lt;0.57,0.3,IF(M51/N51&gt;0.71,0.41,0.74*(M51/N51)-0.116))))/1.9872)*(1/(Tgw+273)-1/298))</f>
        <v>6.309389457917193E-2</v>
      </c>
      <c r="J51" s="8">
        <f>D51*C51*53808.7856452378*I51/H51</f>
        <v>19300230.990303505</v>
      </c>
      <c r="K51" s="11">
        <v>7.0999999999999994E-2</v>
      </c>
      <c r="L51" s="11">
        <v>7.9999999999999996E-6</v>
      </c>
      <c r="M51" s="11">
        <v>418.31</v>
      </c>
      <c r="N51" s="11">
        <v>636</v>
      </c>
      <c r="O51" s="11">
        <v>8737</v>
      </c>
      <c r="P51" s="11">
        <v>776</v>
      </c>
      <c r="R51" s="27" t="s">
        <v>1842</v>
      </c>
      <c r="T51"/>
      <c r="U51"/>
    </row>
    <row r="52" spans="1:21" s="18" customFormat="1" x14ac:dyDescent="0.2">
      <c r="A52" s="26">
        <v>100527</v>
      </c>
      <c r="B52" s="9" t="s">
        <v>111</v>
      </c>
      <c r="C52" s="27">
        <v>106.13</v>
      </c>
      <c r="D52" s="28">
        <v>0.9</v>
      </c>
      <c r="E52" s="10">
        <v>3300</v>
      </c>
      <c r="F52" s="29" t="s">
        <v>100</v>
      </c>
      <c r="G52" s="11">
        <v>2.3736597642822066E-5</v>
      </c>
      <c r="H52" s="11">
        <f>G52*1000/(0.082057*(298.15))</f>
        <v>9.7021507729291021E-4</v>
      </c>
      <c r="I52" s="80">
        <f>(G52/(0.000082057*(Tgw+273)))*EXP((-(O52*((1-(Tgw+273)/N52)/(1-M52/N52))^(IF(M52/N52&lt;0.57,0.3,IF(M52/N52&gt;0.71,0.41,0.74*(M52/N52)-0.116))))/1.9872)*(1/(Tgw+273)-1/298))</f>
        <v>4.4006020924481655E-4</v>
      </c>
      <c r="J52" s="8">
        <f>D52*C52*53808.7856452378*I52/H52</f>
        <v>2331191.4751035245</v>
      </c>
      <c r="K52" s="11">
        <v>7.2099999999999997E-2</v>
      </c>
      <c r="L52" s="11">
        <v>9.0699999999999996E-6</v>
      </c>
      <c r="M52" s="11">
        <v>452</v>
      </c>
      <c r="N52" s="11">
        <v>695</v>
      </c>
      <c r="O52" s="11">
        <v>11657.8</v>
      </c>
      <c r="P52" s="11">
        <v>45.919801283686873</v>
      </c>
      <c r="R52" s="27" t="s">
        <v>111</v>
      </c>
      <c r="T52"/>
      <c r="U52"/>
    </row>
    <row r="53" spans="1:21" s="18" customFormat="1" x14ac:dyDescent="0.2">
      <c r="A53" s="26">
        <v>100414</v>
      </c>
      <c r="B53" s="9" t="s">
        <v>2047</v>
      </c>
      <c r="C53" s="27">
        <v>106.17</v>
      </c>
      <c r="D53" s="28">
        <v>9.6</v>
      </c>
      <c r="E53" s="10">
        <v>169</v>
      </c>
      <c r="F53" s="29">
        <v>700</v>
      </c>
      <c r="G53" s="11">
        <v>7.8601835715399263E-3</v>
      </c>
      <c r="H53" s="11">
        <f>G53*1000/(0.082057*(298.15))</f>
        <v>0.32127892658214191</v>
      </c>
      <c r="I53" s="80">
        <f>(G53/(0.000082057*(Tgw+273)))*EXP((-(O53*((1-(Tgw+273)/N53)/(1-M53/N53))^(IF(M53/N53&lt;0.57,0.3,IF(M53/N53&gt;0.71,0.41,0.74*(M53/N53)-0.116))))/1.9872)*(1/(Tgw+273)-1/298))</f>
        <v>0.18396722977559818</v>
      </c>
      <c r="J53" s="8">
        <f>D53*C53*53808.7856452378*I53/H53</f>
        <v>31403963.938281868</v>
      </c>
      <c r="K53" s="11">
        <v>7.4999999999999997E-2</v>
      </c>
      <c r="L53" s="11">
        <v>7.7999999999999999E-6</v>
      </c>
      <c r="M53" s="11">
        <v>409.34</v>
      </c>
      <c r="N53" s="11">
        <v>617.20000000000005</v>
      </c>
      <c r="O53" s="11">
        <v>8501</v>
      </c>
      <c r="P53" s="11">
        <v>363</v>
      </c>
      <c r="R53" s="27" t="s">
        <v>2047</v>
      </c>
      <c r="T53"/>
      <c r="U53"/>
    </row>
    <row r="54" spans="1:21" s="18" customFormat="1" x14ac:dyDescent="0.2">
      <c r="A54" s="26">
        <v>108383</v>
      </c>
      <c r="B54" s="9" t="s">
        <v>429</v>
      </c>
      <c r="C54" s="27">
        <v>106.17</v>
      </c>
      <c r="D54" s="28">
        <v>8.4540000000000006</v>
      </c>
      <c r="E54" s="11">
        <v>161</v>
      </c>
      <c r="F54" s="29">
        <v>10000</v>
      </c>
      <c r="G54" s="11">
        <v>7.3215415501399813E-3</v>
      </c>
      <c r="H54" s="11">
        <f>G54*1000/(0.082057*(298.15))</f>
        <v>0.29926235039504079</v>
      </c>
      <c r="I54" s="80">
        <f>(G54/(0.000082057*(Tgw+273)))*EXP((-(O54*((1-(Tgw+273)/N54)/(1-M54/N54))^(IF(M54/N54&lt;0.57,0.3,IF(M54/N54&gt;0.71,0.41,0.74*(M54/N54)-0.116))))/1.9872)*(1/(Tgw+273)-1/298))</f>
        <v>0.17037082132792583</v>
      </c>
      <c r="J54" s="8">
        <f>D54*C54*53808.7856452378*I54/H54</f>
        <v>27495421.79484684</v>
      </c>
      <c r="K54" s="11">
        <v>7.0000000000000007E-2</v>
      </c>
      <c r="L54" s="11">
        <v>7.7999999999999999E-6</v>
      </c>
      <c r="M54" s="11">
        <v>412.27</v>
      </c>
      <c r="N54" s="11">
        <v>617.04999999999995</v>
      </c>
      <c r="O54" s="11">
        <v>8523</v>
      </c>
      <c r="P54" s="11">
        <v>407</v>
      </c>
      <c r="R54" s="27" t="s">
        <v>430</v>
      </c>
      <c r="T54"/>
      <c r="U54"/>
    </row>
    <row r="55" spans="1:21" s="18" customFormat="1" x14ac:dyDescent="0.2">
      <c r="A55" s="26">
        <v>95476</v>
      </c>
      <c r="B55" s="9" t="s">
        <v>431</v>
      </c>
      <c r="C55" s="27">
        <v>106.17</v>
      </c>
      <c r="D55" s="28">
        <v>6.61</v>
      </c>
      <c r="E55" s="11">
        <v>178</v>
      </c>
      <c r="F55" s="29">
        <v>10000</v>
      </c>
      <c r="G55" s="11">
        <v>5.1769483167883523E-3</v>
      </c>
      <c r="H55" s="11">
        <f>G55*1000/(0.082057*(298.15))</f>
        <v>0.21160376002047163</v>
      </c>
      <c r="I55" s="14">
        <f>(G55/(0.000082057*(Tgw+273)))*EXP((-(O55*((1-(Tgw+273)/N55)/(1-M55/N55))^(IF(M55/N55&lt;0.57,0.3,IF(M55/N55&gt;0.71,0.41,0.74*(M55/N55)-0.116))))/1.9872)*(1/(Tgw+273)-1/298))</f>
        <v>0.11940643772615046</v>
      </c>
      <c r="J55" s="8">
        <f>D55*C55*53808.7856452378*I55/H55</f>
        <v>21308890.099647291</v>
      </c>
      <c r="K55" s="11">
        <v>8.6999999999999994E-2</v>
      </c>
      <c r="L55" s="11">
        <v>1.0000000000000001E-5</v>
      </c>
      <c r="M55" s="11">
        <v>417.6</v>
      </c>
      <c r="N55" s="11">
        <v>630.29999999999995</v>
      </c>
      <c r="O55" s="11">
        <v>8661</v>
      </c>
      <c r="P55" s="11">
        <v>363</v>
      </c>
      <c r="R55" s="27" t="s">
        <v>1936</v>
      </c>
      <c r="T55"/>
      <c r="U55"/>
    </row>
    <row r="56" spans="1:21" s="18" customFormat="1" x14ac:dyDescent="0.2">
      <c r="A56" s="26">
        <v>106423</v>
      </c>
      <c r="B56" s="9" t="s">
        <v>432</v>
      </c>
      <c r="C56" s="27">
        <v>106.17</v>
      </c>
      <c r="D56" s="28">
        <v>8.9</v>
      </c>
      <c r="E56" s="11">
        <v>185</v>
      </c>
      <c r="F56" s="29">
        <v>10000</v>
      </c>
      <c r="G56" s="11">
        <v>7.6407368220806886E-3</v>
      </c>
      <c r="H56" s="11">
        <f>G56*1000/(0.082057*(298.15))</f>
        <v>0.31230921035776732</v>
      </c>
      <c r="I56" s="80">
        <f>(G56/(0.000082057*(Tgw+273)))*EXP((-(O56*((1-(Tgw+273)/N56)/(1-M56/N56))^(IF(M56/N56&lt;0.57,0.3,IF(M56/N56&gt;0.71,0.41,0.74*(M56/N56)-0.116))))/1.9872)*(1/(Tgw+273)-1/298))</f>
        <v>0.17786886716131836</v>
      </c>
      <c r="J56" s="8">
        <f>D56*C56*53808.7856452378*I56/H56</f>
        <v>28957439.777963221</v>
      </c>
      <c r="K56" s="11">
        <v>7.6899999999999996E-2</v>
      </c>
      <c r="L56" s="11">
        <v>8.4400000000000005E-6</v>
      </c>
      <c r="M56" s="11">
        <v>411.52</v>
      </c>
      <c r="N56" s="11">
        <v>616.20000000000005</v>
      </c>
      <c r="O56" s="11">
        <v>8525</v>
      </c>
      <c r="P56" s="11">
        <v>389</v>
      </c>
      <c r="R56" s="27" t="s">
        <v>433</v>
      </c>
      <c r="T56"/>
      <c r="U56"/>
    </row>
    <row r="57" spans="1:21" s="18" customFormat="1" x14ac:dyDescent="0.2">
      <c r="A57" s="26">
        <v>1330207</v>
      </c>
      <c r="B57" s="531" t="s">
        <v>297</v>
      </c>
      <c r="C57" s="27">
        <v>106.17</v>
      </c>
      <c r="D57" s="28">
        <f>AVERAGE(D54,D56)</f>
        <v>8.6769999999999996</v>
      </c>
      <c r="E57" s="534">
        <f>AVERAGE(E54,E56)</f>
        <v>173</v>
      </c>
      <c r="F57" s="534">
        <f>AVERAGE(F54,F56)</f>
        <v>10000</v>
      </c>
      <c r="G57" s="534">
        <f>AVERAGE(G54,G56)</f>
        <v>7.481139186110335E-3</v>
      </c>
      <c r="H57" s="534">
        <f>AVERAGE(H54,H56)</f>
        <v>0.30578578037640403</v>
      </c>
      <c r="I57" s="537">
        <f>AVERAGE(I54,I56)</f>
        <v>0.1741198442446221</v>
      </c>
      <c r="J57" s="539">
        <f>AVERAGE(J54,J56)</f>
        <v>28226430.786405031</v>
      </c>
      <c r="K57" s="534">
        <f>AVERAGE(K54,K56)</f>
        <v>7.3450000000000001E-2</v>
      </c>
      <c r="L57" s="534">
        <f>AVERAGE(L54,L56)</f>
        <v>8.1200000000000002E-6</v>
      </c>
      <c r="M57" s="534">
        <f>AVERAGE(M54,M56)</f>
        <v>411.89499999999998</v>
      </c>
      <c r="N57" s="534">
        <f>AVERAGE(N54,N56)</f>
        <v>616.625</v>
      </c>
      <c r="O57" s="534">
        <f>AVERAGE(O54,O56)</f>
        <v>8524</v>
      </c>
      <c r="P57" s="534">
        <f>AVERAGE(P54,P56)</f>
        <v>398</v>
      </c>
      <c r="Q57" s="15"/>
      <c r="R57" s="540" t="s">
        <v>1527</v>
      </c>
      <c r="S57" s="15"/>
      <c r="T57"/>
      <c r="U57"/>
    </row>
    <row r="58" spans="1:21" s="18" customFormat="1" x14ac:dyDescent="0.2">
      <c r="A58" s="26">
        <v>100516</v>
      </c>
      <c r="B58" s="9" t="s">
        <v>116</v>
      </c>
      <c r="C58" s="27">
        <v>108.13</v>
      </c>
      <c r="D58" s="28">
        <v>6.2600000000000003E-2</v>
      </c>
      <c r="E58" s="10">
        <v>40000</v>
      </c>
      <c r="F58" s="29" t="s">
        <v>100</v>
      </c>
      <c r="G58" s="11">
        <f>(0.082057*298.15)*H58/1000</f>
        <v>1.1112364607403208E-7</v>
      </c>
      <c r="H58" s="11">
        <v>4.5420931208053688E-6</v>
      </c>
      <c r="I58" s="14"/>
      <c r="J58" s="8"/>
      <c r="K58" s="11"/>
      <c r="L58" s="11"/>
      <c r="M58" s="11"/>
      <c r="N58" s="11"/>
      <c r="O58" s="11"/>
      <c r="P58" s="11"/>
      <c r="R58" s="27" t="s">
        <v>116</v>
      </c>
      <c r="T58"/>
      <c r="U58"/>
    </row>
    <row r="59" spans="1:21" s="18" customFormat="1" x14ac:dyDescent="0.2">
      <c r="A59" s="26">
        <v>108394</v>
      </c>
      <c r="B59" s="9" t="s">
        <v>1815</v>
      </c>
      <c r="C59" s="27">
        <v>108.14</v>
      </c>
      <c r="D59" s="28">
        <v>0.13800000000000001</v>
      </c>
      <c r="E59" s="11">
        <v>22700</v>
      </c>
      <c r="F59" s="29" t="s">
        <v>100</v>
      </c>
      <c r="G59" s="11">
        <f>(0.082057*298.15)*H59/1000</f>
        <v>8.654796971757505E-7</v>
      </c>
      <c r="H59" s="11">
        <v>3.5375813498053736E-5</v>
      </c>
      <c r="I59" s="80"/>
      <c r="J59" s="8"/>
      <c r="K59" s="11"/>
      <c r="L59" s="11"/>
      <c r="M59" s="11"/>
      <c r="N59" s="11"/>
      <c r="O59" s="11"/>
      <c r="P59" s="11"/>
      <c r="R59" s="27" t="s">
        <v>1816</v>
      </c>
      <c r="T59"/>
      <c r="U59"/>
    </row>
    <row r="60" spans="1:21" s="18" customFormat="1" x14ac:dyDescent="0.2">
      <c r="A60" s="26">
        <v>95487</v>
      </c>
      <c r="B60" s="9" t="s">
        <v>1817</v>
      </c>
      <c r="C60" s="27">
        <v>108.14</v>
      </c>
      <c r="D60" s="28">
        <v>0.29899999999999999</v>
      </c>
      <c r="E60" s="11">
        <v>25950</v>
      </c>
      <c r="F60" s="29" t="s">
        <v>100</v>
      </c>
      <c r="G60" s="11">
        <f>(0.082057*298.15)*H60/1000</f>
        <v>1.2006654758507521E-6</v>
      </c>
      <c r="H60" s="11">
        <v>4.9076273060883796E-5</v>
      </c>
      <c r="I60" s="14"/>
      <c r="J60" s="8"/>
      <c r="K60" s="11"/>
      <c r="L60" s="11"/>
      <c r="M60" s="11"/>
      <c r="N60" s="11"/>
      <c r="O60" s="11"/>
      <c r="P60" s="11"/>
      <c r="R60" s="27" t="s">
        <v>1818</v>
      </c>
      <c r="T60"/>
      <c r="U60"/>
    </row>
    <row r="61" spans="1:21" s="18" customFormat="1" x14ac:dyDescent="0.2">
      <c r="A61" s="26">
        <v>106455</v>
      </c>
      <c r="B61" s="9" t="s">
        <v>1819</v>
      </c>
      <c r="C61" s="27">
        <v>108.14</v>
      </c>
      <c r="D61" s="28">
        <v>0.11</v>
      </c>
      <c r="E61" s="11">
        <v>24000</v>
      </c>
      <c r="F61" s="29" t="s">
        <v>100</v>
      </c>
      <c r="G61" s="11">
        <f>(0.082057*298.15)*H61/1000</f>
        <v>7.6958077743004704E-7</v>
      </c>
      <c r="H61" s="11">
        <v>3.1456019295302008E-5</v>
      </c>
      <c r="I61" s="80"/>
      <c r="J61" s="8"/>
      <c r="K61" s="11"/>
      <c r="L61" s="11"/>
      <c r="M61" s="11"/>
      <c r="N61" s="11"/>
      <c r="O61" s="11"/>
      <c r="P61" s="11"/>
      <c r="R61" s="27" t="s">
        <v>1820</v>
      </c>
      <c r="T61"/>
      <c r="U61"/>
    </row>
    <row r="62" spans="1:21" s="18" customFormat="1" x14ac:dyDescent="0.2">
      <c r="A62" s="26">
        <v>542756</v>
      </c>
      <c r="B62" s="9" t="s">
        <v>1121</v>
      </c>
      <c r="C62" s="27">
        <v>110.97</v>
      </c>
      <c r="D62" s="28">
        <v>34</v>
      </c>
      <c r="E62" s="10">
        <v>2800</v>
      </c>
      <c r="F62" s="29" t="s">
        <v>100</v>
      </c>
      <c r="G62" s="11">
        <v>1.7655488479220389E-2</v>
      </c>
      <c r="H62" s="11">
        <f>G62*1000/(0.082057*(298.15))</f>
        <v>0.7216544416883135</v>
      </c>
      <c r="I62" s="80">
        <f>(G62/(0.000082057*(Tgw+273)))*EXP((-(O62*((1-(Tgw+273)/N62)/(1-M62/N62))^(IF(M62/N62&lt;0.57,0.3,IF(M62/N62&gt;0.71,0.41,0.74*(M62/N62)-0.116))))/1.9872)*(1/(Tgw+273)-1/298))</f>
        <v>0.43949702372324972</v>
      </c>
      <c r="J62" s="8">
        <f>D62*C62*53808.7856452378*I62/H62</f>
        <v>123641522.27920389</v>
      </c>
      <c r="K62" s="11">
        <v>6.2600000000000003E-2</v>
      </c>
      <c r="L62" s="11">
        <v>1.0000000000000001E-5</v>
      </c>
      <c r="M62" s="11">
        <v>381.15</v>
      </c>
      <c r="N62" s="11">
        <v>587.38</v>
      </c>
      <c r="O62" s="11">
        <v>7900</v>
      </c>
      <c r="P62" s="11">
        <v>45.7</v>
      </c>
      <c r="R62" s="27" t="s">
        <v>1122</v>
      </c>
      <c r="T62"/>
      <c r="U62"/>
    </row>
    <row r="63" spans="1:21" s="18" customFormat="1" x14ac:dyDescent="0.2">
      <c r="A63" s="26">
        <v>108907</v>
      </c>
      <c r="B63" s="9" t="s">
        <v>915</v>
      </c>
      <c r="C63" s="27">
        <v>112.56</v>
      </c>
      <c r="D63" s="28">
        <v>11.97</v>
      </c>
      <c r="E63" s="10">
        <v>472</v>
      </c>
      <c r="F63" s="29">
        <v>100</v>
      </c>
      <c r="G63" s="11">
        <v>3.6906953318144322E-3</v>
      </c>
      <c r="H63" s="11">
        <f>G63*1000/(0.082057*(298.15))</f>
        <v>0.15085431831902602</v>
      </c>
      <c r="I63" s="80">
        <f>(G63/(0.000082057*(Tgw+273)))*EXP((-(O63*((1-(Tgw+273)/N63)/(1-M63/N63))^(IF(M63/N63&lt;0.57,0.3,IF(M63/N63&gt;0.71,0.41,0.74*(M63/N63)-0.116))))/1.9872)*(1/(Tgw+273)-1/298))</f>
        <v>8.8147416201647177E-2</v>
      </c>
      <c r="J63" s="8">
        <f>D63*C63*53808.7856452378*I63/H63</f>
        <v>42362664.261446223</v>
      </c>
      <c r="K63" s="11">
        <v>7.2999999999999995E-2</v>
      </c>
      <c r="L63" s="11">
        <v>8.6999999999999997E-6</v>
      </c>
      <c r="M63" s="11">
        <v>404.87</v>
      </c>
      <c r="N63" s="11">
        <v>632.4</v>
      </c>
      <c r="O63" s="11">
        <v>8410</v>
      </c>
      <c r="P63" s="11">
        <v>219</v>
      </c>
      <c r="R63" s="27" t="s">
        <v>915</v>
      </c>
      <c r="T63"/>
      <c r="U63"/>
    </row>
    <row r="64" spans="1:21" s="18" customFormat="1" x14ac:dyDescent="0.2">
      <c r="A64" s="26">
        <v>78875</v>
      </c>
      <c r="B64" s="9" t="s">
        <v>1119</v>
      </c>
      <c r="C64" s="27">
        <v>112.99</v>
      </c>
      <c r="D64" s="28">
        <v>51.988999999999997</v>
      </c>
      <c r="E64" s="10">
        <v>2800</v>
      </c>
      <c r="F64" s="29">
        <v>5</v>
      </c>
      <c r="G64" s="11">
        <v>2.7929586294811915E-3</v>
      </c>
      <c r="H64" s="11">
        <f>G64*1000/(0.082057*(298.15))</f>
        <v>0.11416002467385751</v>
      </c>
      <c r="I64" s="80">
        <f>(G64/(0.000082057*(Tgw+273)))*EXP((-(O64*((1-(Tgw+273)/N64)/(1-M64/N64))^(IF(M64/N64&lt;0.57,0.3,IF(M64/N64&gt;0.71,0.41,0.74*(M64/N64)-0.116))))/1.9872)*(1/(Tgw+273)-1/298))</f>
        <v>7.146531411864232E-2</v>
      </c>
      <c r="J64" s="8">
        <f>D64*C64*53808.7856452378*I64/H64</f>
        <v>197872716.74146757</v>
      </c>
      <c r="K64" s="11">
        <v>7.8200000000000006E-2</v>
      </c>
      <c r="L64" s="11">
        <v>8.7299999999999994E-6</v>
      </c>
      <c r="M64" s="11">
        <v>369.52</v>
      </c>
      <c r="N64" s="11">
        <v>572</v>
      </c>
      <c r="O64" s="11">
        <v>7590</v>
      </c>
      <c r="P64" s="11">
        <v>43.7</v>
      </c>
      <c r="R64" s="27" t="s">
        <v>1120</v>
      </c>
      <c r="T64"/>
      <c r="U64"/>
    </row>
    <row r="65" spans="1:21" s="18" customFormat="1" x14ac:dyDescent="0.2">
      <c r="A65" s="26">
        <v>97632</v>
      </c>
      <c r="B65" s="9" t="s">
        <v>1780</v>
      </c>
      <c r="C65" s="27">
        <v>114.14</v>
      </c>
      <c r="D65" s="28">
        <v>20.59</v>
      </c>
      <c r="E65" s="10">
        <v>3671</v>
      </c>
      <c r="F65" s="29" t="s">
        <v>100</v>
      </c>
      <c r="G65" s="11">
        <v>8.398825592939869E-4</v>
      </c>
      <c r="H65" s="11">
        <f>G65*1000/(0.082057*(298.15))</f>
        <v>3.4329550276924296E-2</v>
      </c>
      <c r="I65" s="14">
        <f>(G65/(0.000082057*(Tgw+273)))*EXP((-(O65*((1-(Tgw+273)/N65)/(1-M65/N65))^(IF(M65/N65&lt;0.57,0.3,IF(M65/N65&gt;0.71,0.41,0.74*(M65/N65)-0.116))))/1.9872)*(1/(Tgw+273)-1/298))</f>
        <v>1.6543860466035884E-2</v>
      </c>
      <c r="J65" s="8">
        <f>D65*C65*53808.7856452378*I65/H65</f>
        <v>60941922.455508515</v>
      </c>
      <c r="K65" s="11">
        <v>6.5299999999999997E-2</v>
      </c>
      <c r="L65" s="11">
        <v>8.3699999999999995E-6</v>
      </c>
      <c r="M65" s="11">
        <v>390</v>
      </c>
      <c r="N65" s="11">
        <v>571</v>
      </c>
      <c r="O65" s="11">
        <v>10957.44</v>
      </c>
      <c r="P65" s="11">
        <v>29.512092266663863</v>
      </c>
      <c r="R65" s="27" t="s">
        <v>1780</v>
      </c>
      <c r="T65"/>
      <c r="U65"/>
    </row>
    <row r="66" spans="1:21" s="18" customFormat="1" x14ac:dyDescent="0.2">
      <c r="A66" s="26">
        <v>542881</v>
      </c>
      <c r="B66" s="9" t="s">
        <v>1684</v>
      </c>
      <c r="C66" s="27">
        <v>114.97</v>
      </c>
      <c r="D66" s="28">
        <v>30</v>
      </c>
      <c r="E66" s="10">
        <v>22000</v>
      </c>
      <c r="F66" s="29" t="s">
        <v>100</v>
      </c>
      <c r="G66" s="11">
        <f>(0.082057*298.15)*H66/1000</f>
        <v>2.1306203128943269E-4</v>
      </c>
      <c r="H66" s="11">
        <v>8.7087458053691277E-3</v>
      </c>
      <c r="I66" s="80"/>
      <c r="J66" s="8"/>
      <c r="K66" s="11"/>
      <c r="L66" s="11"/>
      <c r="M66" s="11"/>
      <c r="N66" s="11"/>
      <c r="O66" s="11"/>
      <c r="P66" s="11"/>
      <c r="R66" s="27" t="s">
        <v>1684</v>
      </c>
      <c r="T66"/>
      <c r="U66"/>
    </row>
    <row r="67" spans="1:21" s="18" customFormat="1" x14ac:dyDescent="0.2">
      <c r="A67" s="26">
        <v>67663</v>
      </c>
      <c r="B67" s="9" t="s">
        <v>1714</v>
      </c>
      <c r="C67" s="27">
        <v>119.38</v>
      </c>
      <c r="D67" s="28">
        <v>197.3</v>
      </c>
      <c r="E67" s="10">
        <v>7920</v>
      </c>
      <c r="F67" s="29">
        <v>80</v>
      </c>
      <c r="G67" s="11">
        <v>3.6607707750699906E-3</v>
      </c>
      <c r="H67" s="11">
        <f>G67*1000/(0.082057*(298.15))</f>
        <v>0.14963117519752039</v>
      </c>
      <c r="I67" s="80">
        <f>(G67/(0.000082057*(Tgw+273)))*EXP((-(O67*((1-(Tgw+273)/N67)/(1-M67/N67))^(IF(M67/N67&lt;0.57,0.3,IF(M67/N67&gt;0.71,0.41,0.74*(M67/N67)-0.116))))/1.9872)*(1/(Tgw+273)-1/298))</f>
        <v>9.9765127506387732E-2</v>
      </c>
      <c r="J67" s="8">
        <f>D67*C67*53808.7856452378*I67/H67</f>
        <v>845022992.34403455</v>
      </c>
      <c r="K67" s="11">
        <v>0.104</v>
      </c>
      <c r="L67" s="11">
        <v>1.0000000000000001E-5</v>
      </c>
      <c r="M67" s="11">
        <v>334.32</v>
      </c>
      <c r="N67" s="11">
        <v>536.4</v>
      </c>
      <c r="O67" s="11">
        <v>6988</v>
      </c>
      <c r="P67" s="11">
        <v>39.799999999999997</v>
      </c>
      <c r="R67" s="27" t="s">
        <v>1714</v>
      </c>
      <c r="T67"/>
      <c r="U67"/>
    </row>
    <row r="68" spans="1:21" s="18" customFormat="1" x14ac:dyDescent="0.2">
      <c r="A68" s="26">
        <v>98862</v>
      </c>
      <c r="B68" s="9" t="s">
        <v>104</v>
      </c>
      <c r="C68" s="27">
        <v>120.15</v>
      </c>
      <c r="D68" s="28">
        <v>0.39700000000000002</v>
      </c>
      <c r="E68" s="10">
        <v>6130</v>
      </c>
      <c r="F68" s="29" t="s">
        <v>100</v>
      </c>
      <c r="G68" s="11">
        <v>1.0673091905517413E-5</v>
      </c>
      <c r="H68" s="11">
        <f>G68*1000/(0.082057*(298.15))</f>
        <v>4.3625438000366982E-4</v>
      </c>
      <c r="I68" s="80">
        <f>(G68/(0.000082057*(Tgw+273)))*EXP((-(O68*((1-(Tgw+273)/N68)/(1-M68/N68))^(IF(M68/N68&lt;0.57,0.3,IF(M68/N68&gt;0.71,0.41,0.74*(M68/N68)-0.116))))/1.9872)*(1/(Tgw+273)-1/298))</f>
        <v>1.9125405119247866E-4</v>
      </c>
      <c r="J68" s="8">
        <f>D68*C68*53808.7856452378*I68/H68</f>
        <v>1125222.2619220763</v>
      </c>
      <c r="K68" s="11">
        <v>0.06</v>
      </c>
      <c r="L68" s="11">
        <v>8.7299999999999994E-6</v>
      </c>
      <c r="M68" s="11">
        <v>475</v>
      </c>
      <c r="N68" s="11">
        <v>709.5</v>
      </c>
      <c r="O68" s="11">
        <v>11731.5</v>
      </c>
      <c r="P68" s="11">
        <v>57.676646339225066</v>
      </c>
      <c r="R68" s="27" t="s">
        <v>104</v>
      </c>
      <c r="T68"/>
      <c r="U68"/>
    </row>
    <row r="69" spans="1:21" s="18" customFormat="1" x14ac:dyDescent="0.2">
      <c r="A69" s="26">
        <v>98828</v>
      </c>
      <c r="B69" s="9" t="s">
        <v>1093</v>
      </c>
      <c r="C69" s="27">
        <v>120.19</v>
      </c>
      <c r="D69" s="28">
        <v>4.5</v>
      </c>
      <c r="E69" s="10">
        <v>61.3</v>
      </c>
      <c r="F69" s="29" t="s">
        <v>100</v>
      </c>
      <c r="G69" s="11">
        <v>1.1599999999999999</v>
      </c>
      <c r="H69" s="11">
        <f>G69*1000/(0.082057*(298.15))</f>
        <v>47.414103174980987</v>
      </c>
      <c r="I69" s="80">
        <f>(G69/(0.000082057*(Tgw+273)))*EXP((-(O69*((1-(Tgw+273)/N69)/(1-M69/N69))^(IF(M69/N69&lt;0.57,0.3,IF(M69/N69&gt;0.71,0.41,0.74*(M69/N69)-0.116))))/1.9872)*(1/(Tgw+273)-1/298))</f>
        <v>23.480367982429009</v>
      </c>
      <c r="J69" s="8">
        <f>D69*C69*53808.7856452378*I69/H69</f>
        <v>14412237.106488962</v>
      </c>
      <c r="K69" s="11">
        <v>6.5000000000000002E-2</v>
      </c>
      <c r="L69" s="11">
        <v>7.0999999999999998E-6</v>
      </c>
      <c r="M69" s="11">
        <v>425.56</v>
      </c>
      <c r="N69" s="11">
        <v>631.1</v>
      </c>
      <c r="O69" s="11">
        <v>10335.299999999999</v>
      </c>
      <c r="P69" s="11">
        <v>488.65235934283413</v>
      </c>
      <c r="R69" s="27" t="s">
        <v>1093</v>
      </c>
      <c r="T69"/>
      <c r="U69"/>
    </row>
    <row r="70" spans="1:21" s="18" customFormat="1" x14ac:dyDescent="0.2">
      <c r="A70" s="26">
        <v>103651</v>
      </c>
      <c r="B70" s="9" t="s">
        <v>1838</v>
      </c>
      <c r="C70" s="27">
        <v>120.19</v>
      </c>
      <c r="D70" s="28">
        <v>2.5</v>
      </c>
      <c r="E70" s="11">
        <v>60</v>
      </c>
      <c r="F70" s="29" t="s">
        <v>100</v>
      </c>
      <c r="G70" s="11">
        <v>1.0656331846456047E-2</v>
      </c>
      <c r="H70" s="11">
        <f>G70*1000/(0.082057*(298.15))</f>
        <v>0.43556932554715749</v>
      </c>
      <c r="I70" s="80">
        <f>(G70/(0.000082057*(Tgw+273)))*EXP((-(O70*((1-(Tgw+273)/N70)/(1-M70/N70))^(IF(M70/N70&lt;0.57,0.3,IF(M70/N70&gt;0.71,0.41,0.74*(M70/N70)-0.116))))/1.9872)*(1/(Tgw+273)-1/298))</f>
        <v>0.23239199187461099</v>
      </c>
      <c r="J70" s="8">
        <f>D70*C70*53808.7856452378*I70/H70</f>
        <v>8626316.844928408</v>
      </c>
      <c r="K70" s="11">
        <v>6.0100000000000001E-2</v>
      </c>
      <c r="L70" s="11">
        <v>7.8299999999999996E-6</v>
      </c>
      <c r="M70" s="11">
        <v>432.2</v>
      </c>
      <c r="N70" s="11">
        <v>630</v>
      </c>
      <c r="O70" s="11">
        <v>9123</v>
      </c>
      <c r="P70" s="11">
        <v>562.34132519034927</v>
      </c>
      <c r="R70" s="27" t="s">
        <v>1839</v>
      </c>
      <c r="T70"/>
      <c r="U70"/>
    </row>
    <row r="71" spans="1:21" s="18" customFormat="1" x14ac:dyDescent="0.2">
      <c r="A71" s="26">
        <v>95636</v>
      </c>
      <c r="B71" s="9" t="s">
        <v>1239</v>
      </c>
      <c r="C71" s="27">
        <v>120.2</v>
      </c>
      <c r="D71" s="28">
        <v>2.1</v>
      </c>
      <c r="E71" s="11">
        <v>57</v>
      </c>
      <c r="F71" s="29" t="s">
        <v>100</v>
      </c>
      <c r="G71" s="11">
        <v>6.1442236863643801E-3</v>
      </c>
      <c r="H71" s="11">
        <f>G71*1000/(0.082057*(298.15))</f>
        <v>0.25114039292710577</v>
      </c>
      <c r="I71" s="80">
        <f>(G71/(0.000082057*(Tgw+273)))*EXP((-(O71*((1-(Tgw+273)/N71)/(1-M71/N71))^(IF(M71/N71&lt;0.57,0.3,IF(M71/N71&gt;0.71,0.41,0.74*(M71/N71)-0.116))))/1.9872)*(1/(Tgw+273)-1/298))</f>
        <v>0.13145377184400675</v>
      </c>
      <c r="J71" s="8">
        <f>D71*C71*53808.7856452378*I71/H71</f>
        <v>7109407.9578162124</v>
      </c>
      <c r="K71" s="11">
        <v>6.0600000000000001E-2</v>
      </c>
      <c r="L71" s="11">
        <v>7.9200000000000004E-6</v>
      </c>
      <c r="M71" s="11">
        <v>442.3</v>
      </c>
      <c r="N71" s="11">
        <v>649.16999999999996</v>
      </c>
      <c r="O71" s="11">
        <v>9368.7999999999993</v>
      </c>
      <c r="P71" s="11">
        <v>1352.0725631942773</v>
      </c>
      <c r="R71" s="27" t="s">
        <v>1240</v>
      </c>
      <c r="T71"/>
      <c r="U71"/>
    </row>
    <row r="72" spans="1:21" s="18" customFormat="1" x14ac:dyDescent="0.2">
      <c r="A72" s="26">
        <v>108678</v>
      </c>
      <c r="B72" s="9" t="s">
        <v>426</v>
      </c>
      <c r="C72" s="27">
        <v>120.2</v>
      </c>
      <c r="D72" s="28">
        <v>2.4</v>
      </c>
      <c r="E72" s="11">
        <v>2</v>
      </c>
      <c r="F72" s="29" t="s">
        <v>100</v>
      </c>
      <c r="G72" s="11">
        <v>5.8677156654116875E-3</v>
      </c>
      <c r="H72" s="11">
        <f>G72*1000/(0.082057*(298.15))</f>
        <v>0.23983834134593271</v>
      </c>
      <c r="I72" s="14">
        <f>(G72/(0.000082057*(Tgw+273)))*EXP((-(O72*((1-(Tgw+273)/N72)/(1-M72/N72))^(IF(M72/N72&lt;0.57,0.3,IF(M72/N72&gt;0.71,0.41,0.74*(M72/N72)-0.116))))/1.9872)*(1/(Tgw+273)-1/298))</f>
        <v>0.12565540629791797</v>
      </c>
      <c r="J72" s="8">
        <f>D72*C72*53808.7856452378*I72/H72</f>
        <v>8132638.4809537455</v>
      </c>
      <c r="K72" s="11">
        <v>6.0199999999999997E-2</v>
      </c>
      <c r="L72" s="11">
        <v>8.67E-6</v>
      </c>
      <c r="M72" s="11">
        <v>437.89</v>
      </c>
      <c r="N72" s="11">
        <v>637.25</v>
      </c>
      <c r="O72" s="11">
        <v>9321</v>
      </c>
      <c r="P72" s="11">
        <v>1352.0725631942773</v>
      </c>
      <c r="R72" s="27" t="s">
        <v>427</v>
      </c>
      <c r="T72"/>
      <c r="U72"/>
    </row>
    <row r="73" spans="1:21" s="18" customFormat="1" x14ac:dyDescent="0.2">
      <c r="A73" s="26">
        <v>75718</v>
      </c>
      <c r="B73" s="9" t="s">
        <v>1111</v>
      </c>
      <c r="C73" s="27">
        <v>120.92</v>
      </c>
      <c r="D73" s="28">
        <v>4847.8</v>
      </c>
      <c r="E73" s="10">
        <v>280</v>
      </c>
      <c r="F73" s="29" t="s">
        <v>100</v>
      </c>
      <c r="G73" s="11">
        <v>0.34213743211144604</v>
      </c>
      <c r="H73" s="11">
        <f>G73*1000/(0.082057*(298.15))</f>
        <v>13.984603022547548</v>
      </c>
      <c r="I73" s="80">
        <f>(G73/(0.000082057*(Tgw+273)))*EXP((-(O73*((1-(Tgw+273)/N73)/(1-M73/N73))^(IF(M73/N73&lt;0.57,0.3,IF(M73/N73&gt;0.71,0.41,0.74*(M73/N73)-0.116))))/1.9872)*(1/(Tgw+273)-1/298))</f>
        <v>8.9283427499753483</v>
      </c>
      <c r="J73" s="8">
        <f>D73*C73*53808.7856452378*I73/H73</f>
        <v>20138018488.080544</v>
      </c>
      <c r="K73" s="11">
        <v>6.6500000000000004E-2</v>
      </c>
      <c r="L73" s="11">
        <v>9.9199999999999999E-6</v>
      </c>
      <c r="M73" s="11">
        <v>243.2</v>
      </c>
      <c r="N73" s="11">
        <v>384.95</v>
      </c>
      <c r="O73" s="11">
        <v>9421.3608799999984</v>
      </c>
      <c r="P73" s="11">
        <v>457.0881896148756</v>
      </c>
      <c r="R73" s="27" t="s">
        <v>1111</v>
      </c>
      <c r="T73"/>
      <c r="U73"/>
    </row>
    <row r="74" spans="1:21" s="18" customFormat="1" x14ac:dyDescent="0.2">
      <c r="A74" s="26">
        <v>65850</v>
      </c>
      <c r="B74" s="9" t="s">
        <v>115</v>
      </c>
      <c r="C74" s="27">
        <v>122.12</v>
      </c>
      <c r="D74" s="28">
        <v>6.9999999999999999E-4</v>
      </c>
      <c r="E74" s="10">
        <v>2900</v>
      </c>
      <c r="F74" s="29" t="s">
        <v>100</v>
      </c>
      <c r="G74" s="11">
        <f>(0.082057*298.15)*H74/1000</f>
        <v>4.160382859497797E-8</v>
      </c>
      <c r="H74" s="11">
        <v>1.7005243288590602E-6</v>
      </c>
      <c r="I74" s="80"/>
      <c r="J74" s="8"/>
      <c r="K74" s="11"/>
      <c r="L74" s="11"/>
      <c r="M74" s="11"/>
      <c r="N74" s="11"/>
      <c r="O74" s="11"/>
      <c r="P74" s="11"/>
      <c r="R74" s="27" t="s">
        <v>115</v>
      </c>
      <c r="T74"/>
      <c r="U74"/>
    </row>
    <row r="75" spans="1:21" s="18" customFormat="1" x14ac:dyDescent="0.2">
      <c r="A75" s="26">
        <v>105679</v>
      </c>
      <c r="B75" s="9" t="s">
        <v>685</v>
      </c>
      <c r="C75" s="27">
        <v>122.17</v>
      </c>
      <c r="D75" s="28">
        <v>9.8000000000000004E-2</v>
      </c>
      <c r="E75" s="10">
        <v>7870</v>
      </c>
      <c r="F75" s="29" t="s">
        <v>100</v>
      </c>
      <c r="G75" s="11">
        <f>(0.082057*298.15)*H75/1000</f>
        <v>2.0011091264179206E-6</v>
      </c>
      <c r="H75" s="11">
        <v>8.1793788434806328E-5</v>
      </c>
      <c r="I75" s="80"/>
      <c r="J75" s="8"/>
      <c r="K75" s="11"/>
      <c r="L75" s="11"/>
      <c r="M75" s="11"/>
      <c r="N75" s="11"/>
      <c r="O75" s="11"/>
      <c r="P75" s="11"/>
      <c r="R75" s="27" t="s">
        <v>686</v>
      </c>
      <c r="T75"/>
      <c r="U75"/>
    </row>
    <row r="76" spans="1:21" s="18" customFormat="1" x14ac:dyDescent="0.2">
      <c r="A76" s="26">
        <v>98953</v>
      </c>
      <c r="B76" s="9" t="s">
        <v>1822</v>
      </c>
      <c r="C76" s="27">
        <v>123.11</v>
      </c>
      <c r="D76" s="28">
        <v>0.245</v>
      </c>
      <c r="E76" s="11">
        <v>2093</v>
      </c>
      <c r="F76" s="29" t="s">
        <v>100</v>
      </c>
      <c r="G76" s="11">
        <v>2.3939645395553073E-5</v>
      </c>
      <c r="H76" s="11">
        <f>G76*1000/(0.082057*(298.15))</f>
        <v>9.7851449720449306E-4</v>
      </c>
      <c r="I76" s="14">
        <f>(G76/(0.000082057*(Tgw+273)))*EXP((-(O76*((1-(Tgw+273)/N76)/(1-M76/N76))^(IF(M76/N76&lt;0.57,0.3,IF(M76/N76&gt;0.71,0.41,0.74*(M76/N76)-0.116))))/1.9872)*(1/(Tgw+273)-1/298))</f>
        <v>4.6388572602283818E-4</v>
      </c>
      <c r="J76" s="8">
        <f>D76*C76*53808.7856452378*I76/H76</f>
        <v>769407.38704272534</v>
      </c>
      <c r="K76" s="11">
        <v>7.5999999999999998E-2</v>
      </c>
      <c r="L76" s="11">
        <v>8.6000000000000007E-6</v>
      </c>
      <c r="M76" s="11">
        <v>483.95</v>
      </c>
      <c r="N76" s="11">
        <v>719</v>
      </c>
      <c r="O76" s="11">
        <v>10566</v>
      </c>
      <c r="P76" s="11">
        <v>64.599999999999994</v>
      </c>
      <c r="R76" s="27" t="s">
        <v>1822</v>
      </c>
      <c r="T76"/>
      <c r="U76"/>
    </row>
    <row r="77" spans="1:21" s="18" customFormat="1" x14ac:dyDescent="0.2">
      <c r="A77" s="26">
        <v>100447</v>
      </c>
      <c r="B77" s="9" t="s">
        <v>117</v>
      </c>
      <c r="C77" s="27">
        <v>126.58</v>
      </c>
      <c r="D77" s="28">
        <v>1.31</v>
      </c>
      <c r="E77" s="10">
        <v>525</v>
      </c>
      <c r="F77" s="29" t="s">
        <v>100</v>
      </c>
      <c r="G77" s="11">
        <v>4.1395636829810522E-4</v>
      </c>
      <c r="H77" s="11">
        <f>G77*1000/(0.082057*(298.15))</f>
        <v>1.6920146514161027E-2</v>
      </c>
      <c r="I77" s="14">
        <f>(G77/(0.000082057*(Tgw+273)))*EXP((-(O77*((1-(Tgw+273)/N77)/(1-M77/N77))^(IF(M77/N77&lt;0.57,0.3,IF(M77/N77&gt;0.71,0.41,0.74*(M77/N77)-0.116))))/1.9872)*(1/(Tgw+273)-1/298))</f>
        <v>9.3543936763019822E-3</v>
      </c>
      <c r="J77" s="8">
        <f>D77*C77*53808.7856452378*I77/H77</f>
        <v>4932886.2590513621</v>
      </c>
      <c r="K77" s="11">
        <v>7.4999999999999997E-2</v>
      </c>
      <c r="L77" s="11">
        <v>7.7999999999999999E-6</v>
      </c>
      <c r="M77" s="11">
        <v>452</v>
      </c>
      <c r="N77" s="11">
        <v>685</v>
      </c>
      <c r="O77" s="11">
        <v>8773.2597999999998</v>
      </c>
      <c r="P77" s="11">
        <v>61.376200516479429</v>
      </c>
      <c r="R77" s="27" t="s">
        <v>117</v>
      </c>
      <c r="T77"/>
      <c r="U77"/>
    </row>
    <row r="78" spans="1:21" s="18" customFormat="1" x14ac:dyDescent="0.2">
      <c r="A78" s="26">
        <v>106478</v>
      </c>
      <c r="B78" s="9" t="s">
        <v>913</v>
      </c>
      <c r="C78" s="27">
        <v>127.57</v>
      </c>
      <c r="D78" s="28">
        <v>1.23E-2</v>
      </c>
      <c r="E78" s="10">
        <v>5300</v>
      </c>
      <c r="F78" s="29" t="s">
        <v>100</v>
      </c>
      <c r="G78" s="11">
        <f>(0.082057*298.15)*H78/1000</f>
        <v>2.6511184282167784E-7</v>
      </c>
      <c r="H78" s="11">
        <v>1.0836241610738255E-5</v>
      </c>
      <c r="I78" s="14"/>
      <c r="J78" s="8"/>
      <c r="K78" s="11"/>
      <c r="L78" s="11"/>
      <c r="M78" s="11"/>
      <c r="N78" s="11"/>
      <c r="O78" s="11"/>
      <c r="P78" s="11"/>
      <c r="R78" s="27" t="s">
        <v>914</v>
      </c>
      <c r="T78"/>
      <c r="U78"/>
    </row>
    <row r="79" spans="1:21" s="18" customFormat="1" x14ac:dyDescent="0.2">
      <c r="A79" s="26">
        <v>91203</v>
      </c>
      <c r="B79" s="9" t="s">
        <v>1821</v>
      </c>
      <c r="C79" s="27">
        <v>128.18</v>
      </c>
      <c r="D79" s="28">
        <v>8.5000000000000006E-2</v>
      </c>
      <c r="E79" s="11">
        <v>31</v>
      </c>
      <c r="F79" s="29" t="s">
        <v>100</v>
      </c>
      <c r="G79" s="11">
        <v>4.8178536358550554E-4</v>
      </c>
      <c r="H79" s="11">
        <f>G79*1000/(0.082057*(298.15))</f>
        <v>1.969260425624042E-2</v>
      </c>
      <c r="I79" s="14">
        <f>(G79/(0.000082057*(Tgw+273)))*EXP((-(O79*((1-(Tgw+273)/N79)/(1-M79/N79))^(IF(M79/N79&lt;0.57,0.3,IF(M79/N79&gt;0.71,0.41,0.74*(M79/N79)-0.116))))/1.9872)*(1/(Tgw+273)-1/298))</f>
        <v>9.5896737929911883E-3</v>
      </c>
      <c r="J79" s="8">
        <f>D79*C79*53808.7856452378*I79/H79</f>
        <v>285491.42270254629</v>
      </c>
      <c r="K79" s="11">
        <v>5.8999999999999997E-2</v>
      </c>
      <c r="L79" s="11">
        <v>7.5000000000000002E-6</v>
      </c>
      <c r="M79" s="11">
        <v>491.14</v>
      </c>
      <c r="N79" s="11">
        <v>748.4</v>
      </c>
      <c r="O79" s="11">
        <v>10373</v>
      </c>
      <c r="P79" s="11">
        <v>2000</v>
      </c>
      <c r="R79" s="27" t="s">
        <v>1821</v>
      </c>
      <c r="T79"/>
      <c r="U79"/>
    </row>
    <row r="80" spans="1:21" s="18" customFormat="1" x14ac:dyDescent="0.2">
      <c r="A80" s="26">
        <v>95578</v>
      </c>
      <c r="B80" s="9" t="s">
        <v>923</v>
      </c>
      <c r="C80" s="27">
        <v>128.56</v>
      </c>
      <c r="D80" s="28">
        <v>2.34</v>
      </c>
      <c r="E80" s="10">
        <v>22000</v>
      </c>
      <c r="F80" s="29" t="s">
        <v>100</v>
      </c>
      <c r="G80" s="11">
        <v>3.9001672290255214E-4</v>
      </c>
      <c r="H80" s="11">
        <f>G80*1000/(0.082057*(298.15))</f>
        <v>1.5941632016956531E-2</v>
      </c>
      <c r="I80" s="14">
        <f>(G80/(0.000082057*(Tgw+273)))*EXP((-(O80*((1-(Tgw+273)/N80)/(1-M80/N80))^(IF(M80/N80&lt;0.57,0.3,IF(M80/N80&gt;0.71,0.41,0.74*(M80/N80)-0.116))))/1.9872)*(1/(Tgw+273)-1/298))</f>
        <v>8.3202790930461089E-3</v>
      </c>
      <c r="J80" s="8">
        <f>D80*C80*53808.7856452378*I80/H80</f>
        <v>8448508.1339901462</v>
      </c>
      <c r="K80" s="11">
        <v>5.0099999999999999E-2</v>
      </c>
      <c r="L80" s="11">
        <v>9.4599999999999992E-6</v>
      </c>
      <c r="M80" s="11">
        <v>447.53</v>
      </c>
      <c r="N80" s="11">
        <v>675</v>
      </c>
      <c r="O80" s="11">
        <v>9572</v>
      </c>
      <c r="P80" s="11">
        <v>388</v>
      </c>
      <c r="R80" s="27" t="s">
        <v>924</v>
      </c>
      <c r="T80"/>
      <c r="U80"/>
    </row>
    <row r="81" spans="1:21" s="18" customFormat="1" x14ac:dyDescent="0.2">
      <c r="A81" s="26">
        <v>621647</v>
      </c>
      <c r="B81" s="9" t="s">
        <v>1834</v>
      </c>
      <c r="C81" s="27">
        <v>130.19</v>
      </c>
      <c r="D81" s="28">
        <v>0.13</v>
      </c>
      <c r="E81" s="11">
        <v>9894</v>
      </c>
      <c r="F81" s="29" t="s">
        <v>100</v>
      </c>
      <c r="G81" s="11">
        <f>(0.082057*298.15)*H81/1000</f>
        <v>2.2512477672201603E-6</v>
      </c>
      <c r="H81" s="11">
        <v>9.2018011989157116E-5</v>
      </c>
      <c r="I81" s="14"/>
      <c r="J81" s="8"/>
      <c r="K81" s="11"/>
      <c r="L81" s="11"/>
      <c r="M81" s="11"/>
      <c r="N81" s="11"/>
      <c r="O81" s="11"/>
      <c r="P81" s="11"/>
      <c r="R81" s="27" t="s">
        <v>1834</v>
      </c>
      <c r="T81"/>
      <c r="U81"/>
    </row>
    <row r="82" spans="1:21" s="18" customFormat="1" x14ac:dyDescent="0.2">
      <c r="A82" s="26">
        <v>79016</v>
      </c>
      <c r="B82" s="9" t="s">
        <v>1393</v>
      </c>
      <c r="C82" s="27">
        <v>131.38999999999999</v>
      </c>
      <c r="D82" s="28">
        <v>73.459999999999994</v>
      </c>
      <c r="E82" s="11">
        <v>1472</v>
      </c>
      <c r="F82" s="29">
        <v>5</v>
      </c>
      <c r="G82" s="11">
        <v>1.0274097815591528E-2</v>
      </c>
      <c r="H82" s="11">
        <f>G82*1000/(0.082057*(298.15))</f>
        <v>0.41994580505026163</v>
      </c>
      <c r="I82" s="14">
        <f>(G82/(0.000082057*(Tgw+273)))*EXP((-(O82*((1-(Tgw+273)/N82)/(1-M82/N82))^(IF(M82/N82&lt;0.57,0.3,IF(M82/N82&gt;0.71,0.41,0.74*(M82/N82)-0.116))))/1.9872)*(1/(Tgw+273)-1/298))</f>
        <v>0.26415973879180765</v>
      </c>
      <c r="J82" s="8">
        <f>D82*C82*53808.7856452378*I82/H82</f>
        <v>326692983.28993964</v>
      </c>
      <c r="K82" s="11">
        <v>7.9000000000000001E-2</v>
      </c>
      <c r="L82" s="11">
        <v>9.0999999999999993E-6</v>
      </c>
      <c r="M82" s="11">
        <v>360.36</v>
      </c>
      <c r="N82" s="11">
        <v>544.20000000000005</v>
      </c>
      <c r="O82" s="11">
        <v>7505</v>
      </c>
      <c r="P82" s="11">
        <v>166</v>
      </c>
      <c r="R82" s="27" t="s">
        <v>1393</v>
      </c>
      <c r="T82"/>
      <c r="U82"/>
    </row>
    <row r="83" spans="1:21" s="18" customFormat="1" x14ac:dyDescent="0.2">
      <c r="A83" s="26">
        <v>71556</v>
      </c>
      <c r="B83" s="9" t="s">
        <v>1851</v>
      </c>
      <c r="C83" s="27">
        <v>133.4</v>
      </c>
      <c r="D83" s="28">
        <v>123.733</v>
      </c>
      <c r="E83" s="11">
        <v>1334</v>
      </c>
      <c r="F83" s="29">
        <v>200</v>
      </c>
      <c r="G83" s="11">
        <v>1.7156745866813032E-2</v>
      </c>
      <c r="H83" s="11">
        <f>G83*1000/(0.082057*(298.15))</f>
        <v>0.70126872299655318</v>
      </c>
      <c r="I83" s="14">
        <f>(G83/(0.000082057*(Tgw+273)))*EXP((-(O83*((1-(Tgw+273)/N83)/(1-M83/N83))^(IF(M83/N83&lt;0.57,0.3,IF(M83/N83&gt;0.71,0.41,0.74*(M83/N83)-0.116))))/1.9872)*(1/(Tgw+273)-1/298))</f>
        <v>0.45864188044059895</v>
      </c>
      <c r="J83" s="8">
        <f>D83*C83*53808.7856452378*I83/H83</f>
        <v>580876495.08568299</v>
      </c>
      <c r="K83" s="11">
        <v>7.8E-2</v>
      </c>
      <c r="L83" s="11">
        <v>8.8000000000000004E-6</v>
      </c>
      <c r="M83" s="11">
        <v>347.24</v>
      </c>
      <c r="N83" s="11">
        <v>545</v>
      </c>
      <c r="O83" s="11">
        <v>7136</v>
      </c>
      <c r="P83" s="11">
        <v>110</v>
      </c>
      <c r="R83" s="27" t="s">
        <v>558</v>
      </c>
      <c r="T83"/>
      <c r="U83"/>
    </row>
    <row r="84" spans="1:21" s="18" customFormat="1" x14ac:dyDescent="0.2">
      <c r="A84" s="26">
        <v>79005</v>
      </c>
      <c r="B84" s="9" t="s">
        <v>1852</v>
      </c>
      <c r="C84" s="27">
        <v>133.41</v>
      </c>
      <c r="D84" s="28">
        <v>23.25</v>
      </c>
      <c r="E84" s="11">
        <v>4420</v>
      </c>
      <c r="F84" s="29">
        <v>5</v>
      </c>
      <c r="G84" s="11">
        <v>9.1070401025583158E-4</v>
      </c>
      <c r="H84" s="11">
        <f>G84*1000/(0.082057*(298.15))</f>
        <v>3.7224322331154261E-2</v>
      </c>
      <c r="I84" s="14">
        <f>(G84/(0.000082057*(Tgw+273)))*EXP((-(O84*((1-(Tgw+273)/N84)/(1-M84/N84))^(IF(M84/N84&lt;0.57,0.3,IF(M84/N84&gt;0.71,0.41,0.74*(M84/N84)-0.116))))/1.9872)*(1/(Tgw+273)-1/298))</f>
        <v>2.205272140494504E-2</v>
      </c>
      <c r="J84" s="8">
        <f>D84*C84*53808.7856452378*I84/H84</f>
        <v>98878056.887920409</v>
      </c>
      <c r="K84" s="11">
        <v>7.8E-2</v>
      </c>
      <c r="L84" s="11">
        <v>8.8000000000000004E-6</v>
      </c>
      <c r="M84" s="11">
        <v>386.15</v>
      </c>
      <c r="N84" s="11">
        <v>602</v>
      </c>
      <c r="O84" s="11">
        <v>8322</v>
      </c>
      <c r="P84" s="11">
        <v>50.1</v>
      </c>
      <c r="R84" s="27" t="s">
        <v>770</v>
      </c>
      <c r="T84"/>
      <c r="U84"/>
    </row>
    <row r="85" spans="1:21" s="18" customFormat="1" x14ac:dyDescent="0.2">
      <c r="A85" s="26">
        <v>104518</v>
      </c>
      <c r="B85" s="9" t="s">
        <v>1691</v>
      </c>
      <c r="C85" s="27">
        <v>134.22</v>
      </c>
      <c r="D85" s="28">
        <v>1</v>
      </c>
      <c r="E85" s="10">
        <v>2</v>
      </c>
      <c r="F85" s="29" t="s">
        <v>100</v>
      </c>
      <c r="G85" s="11">
        <v>1.3125153462105091E-2</v>
      </c>
      <c r="H85" s="11">
        <f>G85*1000/(0.082057*(298.15))</f>
        <v>0.53648050037906003</v>
      </c>
      <c r="I85" s="80">
        <f>(G85/(0.000082057*(Tgw+273)))*EXP((-(O85*((1-(Tgw+273)/N85)/(1-M85/N85))^(IF(M85/N85&lt;0.57,0.3,IF(M85/N85&gt;0.71,0.41,0.74*(M85/N85)-0.116))))/1.9872)*(1/(Tgw+273)-1/298))</f>
        <v>0.27827028302313239</v>
      </c>
      <c r="J85" s="8">
        <f>D85*C85*53808.7856452378*I85/H85</f>
        <v>3746134.0513344565</v>
      </c>
      <c r="K85" s="11">
        <v>5.7000000000000002E-2</v>
      </c>
      <c r="L85" s="11">
        <v>8.1200000000000002E-6</v>
      </c>
      <c r="M85" s="11">
        <v>456.46</v>
      </c>
      <c r="N85" s="11">
        <v>660.5</v>
      </c>
      <c r="O85" s="11">
        <v>9289.93</v>
      </c>
      <c r="P85" s="11">
        <v>1111.7317272815912</v>
      </c>
      <c r="R85" s="27" t="s">
        <v>1081</v>
      </c>
      <c r="T85"/>
      <c r="U85"/>
    </row>
    <row r="86" spans="1:21" s="18" customFormat="1" x14ac:dyDescent="0.2">
      <c r="A86" s="26">
        <v>135988</v>
      </c>
      <c r="B86" s="9" t="s">
        <v>1082</v>
      </c>
      <c r="C86" s="27">
        <v>134.22</v>
      </c>
      <c r="D86" s="28">
        <v>0.31009999999999999</v>
      </c>
      <c r="E86" s="10">
        <v>3.94</v>
      </c>
      <c r="F86" s="29" t="s">
        <v>100</v>
      </c>
      <c r="G86" s="11">
        <v>1.3854129153707645E-2</v>
      </c>
      <c r="H86" s="11">
        <f>G86*1000/(0.082057*(298.15))</f>
        <v>0.56627681818397102</v>
      </c>
      <c r="I86" s="14">
        <f>(G86/(0.000082057*(Tgw+273)))*EXP((-(O86*((1-(Tgw+273)/N86)/(1-M86/N86))^(IF(M86/N86&lt;0.57,0.3,IF(M86/N86&gt;0.71,0.41,0.74*(M86/N86)-0.116))))/1.9872)*(1/(Tgw+273)-1/298))</f>
        <v>1.0679938238024429E-3</v>
      </c>
      <c r="J86" s="8">
        <f>D86*C86*53808.7856452378*I86/H86</f>
        <v>4223.8856244974277</v>
      </c>
      <c r="K86" s="11">
        <v>5.7000000000000002E-2</v>
      </c>
      <c r="L86" s="11">
        <v>8.1200000000000002E-6</v>
      </c>
      <c r="M86" s="11">
        <v>446.5</v>
      </c>
      <c r="N86" s="11">
        <v>679</v>
      </c>
      <c r="O86" s="11">
        <v>88730</v>
      </c>
      <c r="P86" s="11">
        <v>966.05087898981412</v>
      </c>
      <c r="R86" s="27" t="s">
        <v>1083</v>
      </c>
      <c r="T86"/>
      <c r="U86"/>
    </row>
    <row r="87" spans="1:21" s="18" customFormat="1" x14ac:dyDescent="0.2">
      <c r="A87" s="26">
        <v>98066</v>
      </c>
      <c r="B87" s="9" t="s">
        <v>1084</v>
      </c>
      <c r="C87" s="27">
        <v>134.22</v>
      </c>
      <c r="D87" s="28">
        <v>2.2000000000000002</v>
      </c>
      <c r="E87" s="10">
        <v>29.5</v>
      </c>
      <c r="F87" s="29" t="s">
        <v>100</v>
      </c>
      <c r="G87" s="11">
        <v>1.1875480847929283E-2</v>
      </c>
      <c r="H87" s="11">
        <f>G87*1000/(0.082057*(298.15))</f>
        <v>0.48540109842778428</v>
      </c>
      <c r="I87" s="14">
        <f>(G87/(0.000082057*(Tgw+273)))*EXP((-(O87*((1-(Tgw+273)/N87)/(1-M87/N87))^(IF(M87/N87&lt;0.57,0.3,IF(M87/N87&gt;0.71,0.41,0.74*(M87/N87)-0.116))))/1.9872)*(1/(Tgw+273)-1/298))</f>
        <v>0.2882249534477519</v>
      </c>
      <c r="J87" s="8">
        <f>D87*C87*53808.7856452378*I87/H87</f>
        <v>9434609.4978234842</v>
      </c>
      <c r="K87" s="11">
        <v>5.6500000000000002E-2</v>
      </c>
      <c r="L87" s="11">
        <v>8.0199999999999994E-6</v>
      </c>
      <c r="M87" s="11">
        <v>442.1</v>
      </c>
      <c r="N87" s="11">
        <v>1220</v>
      </c>
      <c r="O87" s="11">
        <v>8980</v>
      </c>
      <c r="P87" s="11">
        <v>770.9034690644304</v>
      </c>
      <c r="R87" s="27" t="s">
        <v>1085</v>
      </c>
      <c r="T87"/>
      <c r="U87"/>
    </row>
    <row r="88" spans="1:21" s="18" customFormat="1" x14ac:dyDescent="0.2">
      <c r="A88" s="26">
        <v>99081</v>
      </c>
      <c r="B88" s="9" t="s">
        <v>1827</v>
      </c>
      <c r="C88" s="27">
        <v>137.15</v>
      </c>
      <c r="D88" s="28">
        <v>2.5770000000000001E-2</v>
      </c>
      <c r="E88" s="11">
        <v>500</v>
      </c>
      <c r="F88" s="29" t="s">
        <v>100</v>
      </c>
      <c r="G88" s="11">
        <f>(0.082057*298.15)*H88/1000</f>
        <v>9.3059299718723454E-6</v>
      </c>
      <c r="H88" s="11">
        <v>3.8037269295302013E-4</v>
      </c>
      <c r="I88" s="80"/>
      <c r="J88" s="8"/>
      <c r="K88" s="11"/>
      <c r="L88" s="11"/>
      <c r="M88" s="11"/>
      <c r="N88" s="11"/>
      <c r="O88" s="11"/>
      <c r="P88" s="11"/>
      <c r="R88" s="27" t="s">
        <v>1828</v>
      </c>
      <c r="T88"/>
      <c r="U88"/>
    </row>
    <row r="89" spans="1:21" s="18" customFormat="1" x14ac:dyDescent="0.2">
      <c r="A89" s="26">
        <v>88722</v>
      </c>
      <c r="B89" s="9" t="s">
        <v>1829</v>
      </c>
      <c r="C89" s="27">
        <v>137.15</v>
      </c>
      <c r="D89" s="28">
        <v>4.5019999999999998E-2</v>
      </c>
      <c r="E89" s="11">
        <v>650</v>
      </c>
      <c r="F89" s="29" t="s">
        <v>100</v>
      </c>
      <c r="G89" s="11">
        <v>1.2467998035685055E-5</v>
      </c>
      <c r="H89" s="11">
        <f>G89*1000/(0.082057*(298.15))</f>
        <v>5.0961978038744087E-4</v>
      </c>
      <c r="I89" s="80">
        <f>(G89/(0.000082057*(Tgw+273)))*EXP((-(O89*((1-(Tgw+273)/N89)/(1-M89/N89))^(IF(M89/N89&lt;0.57,0.3,IF(M89/N89&gt;0.71,0.41,0.74*(M89/N89)-0.116))))/1.9872)*(1/(Tgw+273)-1/298))</f>
        <v>2.0874587856945697E-4</v>
      </c>
      <c r="J89" s="8">
        <f>D89*C89*53808.7856452378*I89/H89</f>
        <v>136089.97267775258</v>
      </c>
      <c r="K89" s="11">
        <v>5.8700000000000002E-2</v>
      </c>
      <c r="L89" s="11">
        <v>8.67E-6</v>
      </c>
      <c r="M89" s="11">
        <v>495</v>
      </c>
      <c r="N89" s="11">
        <v>720</v>
      </c>
      <c r="O89" s="11">
        <v>12239.1</v>
      </c>
      <c r="P89" s="11">
        <v>323.59365692962825</v>
      </c>
      <c r="R89" s="27" t="s">
        <v>1830</v>
      </c>
      <c r="T89"/>
      <c r="U89"/>
    </row>
    <row r="90" spans="1:21" s="18" customFormat="1" x14ac:dyDescent="0.2">
      <c r="A90" s="26">
        <v>99990</v>
      </c>
      <c r="B90" s="9" t="s">
        <v>1831</v>
      </c>
      <c r="C90" s="27">
        <v>137.15</v>
      </c>
      <c r="D90" s="28">
        <v>0.16400000000000001</v>
      </c>
      <c r="E90" s="11">
        <v>442</v>
      </c>
      <c r="F90" s="29" t="s">
        <v>100</v>
      </c>
      <c r="G90" s="11">
        <f>(0.082057*298.15)*H90/1000</f>
        <v>5.5831977768152257E-6</v>
      </c>
      <c r="H90" s="11">
        <v>2.2820889261744964E-4</v>
      </c>
      <c r="I90" s="80"/>
      <c r="J90" s="8"/>
      <c r="K90" s="11"/>
      <c r="L90" s="11"/>
      <c r="M90" s="11"/>
      <c r="N90" s="11"/>
      <c r="O90" s="11"/>
      <c r="P90" s="11"/>
      <c r="R90" s="27" t="s">
        <v>1832</v>
      </c>
      <c r="T90"/>
      <c r="U90"/>
    </row>
    <row r="91" spans="1:21" s="18" customFormat="1" x14ac:dyDescent="0.2">
      <c r="A91" s="26">
        <v>75694</v>
      </c>
      <c r="B91" s="9" t="s">
        <v>1232</v>
      </c>
      <c r="C91" s="27">
        <v>137.36000000000001</v>
      </c>
      <c r="D91" s="28">
        <v>802.8</v>
      </c>
      <c r="E91" s="11">
        <v>1100</v>
      </c>
      <c r="F91" s="29" t="s">
        <v>100</v>
      </c>
      <c r="G91" s="11">
        <v>9.6756066807027002E-2</v>
      </c>
      <c r="H91" s="11">
        <f>G91*1000/(0.082057*(298.15))</f>
        <v>3.9548294262014925</v>
      </c>
      <c r="I91" s="80">
        <f>(G91/(0.000082057*(Tgw+273)))*EXP((-(O91*((1-(Tgw+273)/N91)/(1-M91/N91))^(IF(M91/N91&lt;0.57,0.3,IF(M91/N91&gt;0.71,0.41,0.74*(M91/N91)-0.116))))/1.9872)*(1/(Tgw+273)-1/298))</f>
        <v>2.8627525878632709</v>
      </c>
      <c r="J91" s="8">
        <f>D91*C91*53808.7856452378*I91/H91</f>
        <v>4295135765.157712</v>
      </c>
      <c r="K91" s="11">
        <v>8.6999999999999994E-2</v>
      </c>
      <c r="L91" s="11">
        <v>9.7000000000000003E-6</v>
      </c>
      <c r="M91" s="11">
        <v>296.7</v>
      </c>
      <c r="N91" s="11">
        <v>471</v>
      </c>
      <c r="O91" s="11">
        <v>5998.9</v>
      </c>
      <c r="P91" s="11">
        <v>496.59232145033644</v>
      </c>
      <c r="R91" s="27" t="s">
        <v>1232</v>
      </c>
      <c r="T91"/>
      <c r="U91"/>
    </row>
    <row r="92" spans="1:21" s="18" customFormat="1" x14ac:dyDescent="0.2">
      <c r="A92" s="26">
        <v>78591</v>
      </c>
      <c r="B92" s="9" t="s">
        <v>1800</v>
      </c>
      <c r="C92" s="27">
        <v>138.21</v>
      </c>
      <c r="D92" s="28">
        <v>0.438</v>
      </c>
      <c r="E92" s="10">
        <v>12000</v>
      </c>
      <c r="F92" s="29" t="s">
        <v>100</v>
      </c>
      <c r="G92" s="11">
        <f>(0.082057*298.15)*H92/1000</f>
        <v>6.6436822997074951E-6</v>
      </c>
      <c r="H92" s="11">
        <v>2.7155537760355702E-4</v>
      </c>
      <c r="I92" s="80"/>
      <c r="J92" s="8"/>
      <c r="K92" s="11"/>
      <c r="L92" s="11"/>
      <c r="M92" s="11"/>
      <c r="N92" s="11"/>
      <c r="O92" s="11"/>
      <c r="P92" s="11"/>
      <c r="R92" s="27" t="s">
        <v>1800</v>
      </c>
      <c r="T92"/>
      <c r="U92"/>
    </row>
    <row r="93" spans="1:21" s="18" customFormat="1" x14ac:dyDescent="0.2">
      <c r="A93" s="26">
        <v>100027</v>
      </c>
      <c r="B93" s="9" t="s">
        <v>1823</v>
      </c>
      <c r="C93" s="27">
        <v>139.11000000000001</v>
      </c>
      <c r="D93" s="28">
        <v>4.1E-5</v>
      </c>
      <c r="E93" s="11">
        <v>11570</v>
      </c>
      <c r="F93" s="29" t="s">
        <v>100</v>
      </c>
      <c r="G93" s="11">
        <f>(0.082057*298.15)*H93/1000</f>
        <v>4.1523014373171845E-10</v>
      </c>
      <c r="H93" s="11">
        <v>1.6972211100222314E-8</v>
      </c>
      <c r="I93" s="14"/>
      <c r="J93" s="8"/>
      <c r="K93" s="11"/>
      <c r="L93" s="11"/>
      <c r="M93" s="11"/>
      <c r="N93" s="11"/>
      <c r="O93" s="11"/>
      <c r="P93" s="11"/>
      <c r="R93" s="27" t="s">
        <v>1824</v>
      </c>
      <c r="T93"/>
      <c r="U93"/>
    </row>
    <row r="94" spans="1:21" s="18" customFormat="1" x14ac:dyDescent="0.2">
      <c r="A94" s="26">
        <v>91576</v>
      </c>
      <c r="B94" s="9" t="s">
        <v>1813</v>
      </c>
      <c r="C94" s="27">
        <v>142.21</v>
      </c>
      <c r="D94" s="28">
        <v>5.5E-2</v>
      </c>
      <c r="E94" s="11">
        <v>24.6</v>
      </c>
      <c r="F94" s="29" t="s">
        <v>100</v>
      </c>
      <c r="G94" s="11">
        <v>5.1669734645402052E-4</v>
      </c>
      <c r="H94" s="11">
        <f>G94*1000/(0.082057*(298.15))</f>
        <v>2.1119604564663642E-2</v>
      </c>
      <c r="I94" s="80">
        <f>(G94/(0.000082057*(Tgw+273)))*EXP((-(O94*((1-(Tgw+273)/N94)/(1-M94/N94))^(IF(M94/N94&lt;0.57,0.3,IF(M94/N94&gt;0.71,0.41,0.74*(M94/N94)-0.116))))/1.9872)*(1/(Tgw+273)-1/298))</f>
        <v>8.4678325114703884E-3</v>
      </c>
      <c r="J94" s="8">
        <f>D94*C94*53808.7856452378*I94/H94</f>
        <v>168745.61413600485</v>
      </c>
      <c r="K94" s="11">
        <v>5.2200000000000003E-2</v>
      </c>
      <c r="L94" s="11">
        <v>7.7500000000000003E-6</v>
      </c>
      <c r="M94" s="11">
        <v>514.26</v>
      </c>
      <c r="N94" s="11">
        <v>761</v>
      </c>
      <c r="O94" s="11">
        <v>12600</v>
      </c>
      <c r="P94" s="11">
        <v>2811.9008303989408</v>
      </c>
      <c r="R94" s="27" t="s">
        <v>1814</v>
      </c>
      <c r="T94"/>
      <c r="U94"/>
    </row>
    <row r="95" spans="1:21" s="18" customFormat="1" x14ac:dyDescent="0.2">
      <c r="A95" s="26">
        <v>111444</v>
      </c>
      <c r="B95" s="9" t="s">
        <v>119</v>
      </c>
      <c r="C95" s="27">
        <v>143.11000000000001</v>
      </c>
      <c r="D95" s="28">
        <v>1.55</v>
      </c>
      <c r="E95" s="10">
        <v>17200</v>
      </c>
      <c r="F95" s="29" t="s">
        <v>100</v>
      </c>
      <c r="G95" s="11">
        <v>1.7954734046664803E-5</v>
      </c>
      <c r="H95" s="11">
        <f>G95*1000/(0.082057*(298.15))</f>
        <v>7.3388587290336969E-4</v>
      </c>
      <c r="I95" s="80">
        <f>(G95/(0.000082057*(Tgw+273)))*EXP((-(O95*((1-(Tgw+273)/N95)/(1-M95/N95))^(IF(M95/N95&lt;0.57,0.3,IF(M95/N95&gt;0.71,0.41,0.74*(M95/N95)-0.116))))/1.9872)*(1/(Tgw+273)-1/298))</f>
        <v>3.4360578313393241E-4</v>
      </c>
      <c r="J95" s="8">
        <f>D95*C95*53808.7856452378*I95/H95</f>
        <v>5588391.3001354812</v>
      </c>
      <c r="K95" s="11">
        <v>6.9199999999999998E-2</v>
      </c>
      <c r="L95" s="11">
        <v>7.5299999999999999E-6</v>
      </c>
      <c r="M95" s="11">
        <v>451.15</v>
      </c>
      <c r="N95" s="11">
        <v>659.79</v>
      </c>
      <c r="O95" s="11">
        <v>10803</v>
      </c>
      <c r="P95" s="11">
        <v>15.5</v>
      </c>
      <c r="R95" s="27" t="s">
        <v>119</v>
      </c>
      <c r="T95"/>
      <c r="U95"/>
    </row>
    <row r="96" spans="1:21" s="18" customFormat="1" x14ac:dyDescent="0.2">
      <c r="A96" s="26">
        <v>95501</v>
      </c>
      <c r="B96" s="9" t="s">
        <v>1103</v>
      </c>
      <c r="C96" s="27">
        <v>147</v>
      </c>
      <c r="D96" s="28">
        <v>1.36</v>
      </c>
      <c r="E96" s="10">
        <v>156</v>
      </c>
      <c r="F96" s="29">
        <v>600</v>
      </c>
      <c r="G96" s="11">
        <v>1.8952219271479516E-3</v>
      </c>
      <c r="H96" s="11">
        <f>G96*1000/(0.082057*(298.15))</f>
        <v>7.7465731028689033E-2</v>
      </c>
      <c r="I96" s="80">
        <f>(G96/(0.000082057*(Tgw+273)))*EXP((-(O96*((1-(Tgw+273)/N96)/(1-M96/N96))^(IF(M96/N96&lt;0.57,0.3,IF(M96/N96&gt;0.71,0.41,0.74*(M96/N96)-0.116))))/1.9872)*(1/(Tgw+273)-1/298))</f>
        <v>4.0531163710434345E-2</v>
      </c>
      <c r="J96" s="8">
        <f>D96*C96*53808.7856452378*I96/H96</f>
        <v>5628450.9240851551</v>
      </c>
      <c r="K96" s="11">
        <v>6.9000000000000006E-2</v>
      </c>
      <c r="L96" s="11">
        <v>7.9000000000000006E-6</v>
      </c>
      <c r="M96" s="11">
        <v>453.57</v>
      </c>
      <c r="N96" s="11">
        <v>705</v>
      </c>
      <c r="O96" s="11">
        <v>9700</v>
      </c>
      <c r="P96" s="11">
        <v>617</v>
      </c>
      <c r="R96" s="27" t="s">
        <v>1104</v>
      </c>
      <c r="T96"/>
      <c r="U96"/>
    </row>
    <row r="97" spans="1:21" s="18" customFormat="1" x14ac:dyDescent="0.2">
      <c r="A97" s="26">
        <v>541731</v>
      </c>
      <c r="B97" s="9" t="s">
        <v>1105</v>
      </c>
      <c r="C97" s="27">
        <v>147</v>
      </c>
      <c r="D97" s="28">
        <v>2.15</v>
      </c>
      <c r="E97" s="10">
        <v>134</v>
      </c>
      <c r="F97" s="29" t="s">
        <v>100</v>
      </c>
      <c r="G97" s="11">
        <v>3.0922041969256055E-3</v>
      </c>
      <c r="H97" s="11">
        <f>G97*1000/(0.082057*(298.15))</f>
        <v>0.12639145588891368</v>
      </c>
      <c r="I97" s="14">
        <f>(G97/(0.000082057*(Tgw+273)))*EXP((-(O97*((1-(Tgw+273)/N97)/(1-M97/N97))^(IF(M97/N97&lt;0.57,0.3,IF(M97/N97&gt;0.71,0.41,0.74*(M97/N97)-0.116))))/1.9872)*(1/(Tgw+273)-1/298))</f>
        <v>6.8155163080525508E-2</v>
      </c>
      <c r="J97" s="8">
        <f>D97*C97*53808.7856452378*I97/H97</f>
        <v>9170436.9760933612</v>
      </c>
      <c r="K97" s="11">
        <v>6.9199999999999998E-2</v>
      </c>
      <c r="L97" s="11">
        <v>7.8599999999999993E-6</v>
      </c>
      <c r="M97" s="11">
        <v>446</v>
      </c>
      <c r="N97" s="11">
        <v>684</v>
      </c>
      <c r="O97" s="11">
        <v>9230.18</v>
      </c>
      <c r="P97" s="11">
        <v>1976.9696401118613</v>
      </c>
      <c r="R97" s="27" t="s">
        <v>1106</v>
      </c>
      <c r="T97"/>
      <c r="U97"/>
    </row>
    <row r="98" spans="1:21" s="18" customFormat="1" x14ac:dyDescent="0.2">
      <c r="A98" s="26">
        <v>106467</v>
      </c>
      <c r="B98" s="9" t="s">
        <v>1107</v>
      </c>
      <c r="C98" s="27">
        <v>147</v>
      </c>
      <c r="D98" s="28">
        <v>1</v>
      </c>
      <c r="E98" s="10">
        <v>79</v>
      </c>
      <c r="F98" s="29">
        <v>75</v>
      </c>
      <c r="G98" s="11">
        <v>2.3939645395553068E-3</v>
      </c>
      <c r="H98" s="11">
        <f>G98*1000/(0.082057*(298.15))</f>
        <v>9.7851449720449277E-2</v>
      </c>
      <c r="I98" s="80">
        <f>(G98/(0.000082057*(Tgw+273)))*EXP((-(O98*((1-(Tgw+273)/N98)/(1-M98/N98))^(IF(M98/N98&lt;0.57,0.3,IF(M98/N98&gt;0.71,0.41,0.74*(M98/N98)-0.116))))/1.9872)*(1/(Tgw+273)-1/298))</f>
        <v>5.2551168011947126E-2</v>
      </c>
      <c r="J98" s="8">
        <f>D98*C98*53808.7856452378*I98/H98</f>
        <v>4248011.0190182198</v>
      </c>
      <c r="K98" s="11">
        <v>6.9000000000000006E-2</v>
      </c>
      <c r="L98" s="11">
        <v>7.9000000000000006E-6</v>
      </c>
      <c r="M98" s="11">
        <v>447.21</v>
      </c>
      <c r="N98" s="11">
        <v>684.75</v>
      </c>
      <c r="O98" s="11">
        <v>9271</v>
      </c>
      <c r="P98" s="11">
        <v>617</v>
      </c>
      <c r="R98" s="27" t="s">
        <v>1108</v>
      </c>
      <c r="T98"/>
      <c r="U98"/>
    </row>
    <row r="99" spans="1:21" s="18" customFormat="1" x14ac:dyDescent="0.2">
      <c r="A99" s="26">
        <v>96184</v>
      </c>
      <c r="B99" s="9" t="s">
        <v>1237</v>
      </c>
      <c r="C99" s="27">
        <v>147.43</v>
      </c>
      <c r="D99" s="28">
        <v>3.6869999999999998</v>
      </c>
      <c r="E99" s="11">
        <v>1750</v>
      </c>
      <c r="F99" s="29" t="s">
        <v>100</v>
      </c>
      <c r="G99" s="11">
        <v>4.0767221138177253E-4</v>
      </c>
      <c r="H99" s="11">
        <f>G99*1000/(0.082057*(298.15))</f>
        <v>1.6663286458644844E-2</v>
      </c>
      <c r="I99" s="80">
        <f>(G99/(0.000082057*(Tgw+273)))*EXP((-(O99*((1-(Tgw+273)/N99)/(1-M99/N99))^(IF(M99/N99&lt;0.57,0.3,IF(M99/N99&gt;0.71,0.41,0.74*(M99/N99)-0.116))))/1.9872)*(1/(Tgw+273)-1/298))</f>
        <v>9.0386032210862839E-3</v>
      </c>
      <c r="J99" s="8">
        <f>D99*C99*53808.7856452378*I99/H99</f>
        <v>15865466.845642269</v>
      </c>
      <c r="K99" s="11">
        <v>7.0999999999999994E-2</v>
      </c>
      <c r="L99" s="11">
        <v>7.9000000000000006E-6</v>
      </c>
      <c r="M99" s="11">
        <v>430</v>
      </c>
      <c r="N99" s="11">
        <v>652</v>
      </c>
      <c r="O99" s="11">
        <v>9171</v>
      </c>
      <c r="P99" s="11">
        <v>22.02926463053457</v>
      </c>
      <c r="R99" s="27" t="s">
        <v>1238</v>
      </c>
      <c r="T99"/>
      <c r="U99"/>
    </row>
    <row r="100" spans="1:21" s="18" customFormat="1" x14ac:dyDescent="0.2">
      <c r="A100" s="26">
        <v>56235</v>
      </c>
      <c r="B100" s="9" t="s">
        <v>1712</v>
      </c>
      <c r="C100" s="27">
        <v>153.82</v>
      </c>
      <c r="D100" s="28">
        <v>115</v>
      </c>
      <c r="E100" s="10">
        <v>793.4</v>
      </c>
      <c r="F100" s="29">
        <v>5</v>
      </c>
      <c r="G100" s="11">
        <v>3.0323550834367226E-2</v>
      </c>
      <c r="H100" s="11">
        <f>G100*1000/(0.082057*(298.15))</f>
        <v>1.2394516964590245</v>
      </c>
      <c r="I100" s="14">
        <f>(G100/(0.000082057*(Tgw+273)))*EXP((-(O100*((1-(Tgw+273)/N100)/(1-M100/N100))^(IF(M100/N100&lt;0.57,0.3,IF(M100/N100&gt;0.71,0.41,0.74*(M100/N100)-0.116))))/1.9872)*(1/(Tgw+273)-1/298))</f>
        <v>0.81171406983347982</v>
      </c>
      <c r="J100" s="8">
        <f>D100*C100*53808.7856452378*I100/H100</f>
        <v>623357667.80016077</v>
      </c>
      <c r="K100" s="11">
        <v>7.8E-2</v>
      </c>
      <c r="L100" s="11">
        <v>8.8000000000000004E-6</v>
      </c>
      <c r="M100" s="11">
        <v>349.9</v>
      </c>
      <c r="N100" s="11">
        <v>556.6</v>
      </c>
      <c r="O100" s="11">
        <v>7127</v>
      </c>
      <c r="P100" s="11">
        <v>174</v>
      </c>
      <c r="R100" s="27" t="s">
        <v>1712</v>
      </c>
      <c r="T100"/>
      <c r="U100"/>
    </row>
    <row r="101" spans="1:21" s="18" customFormat="1" x14ac:dyDescent="0.2">
      <c r="A101" s="26">
        <v>83329</v>
      </c>
      <c r="B101" s="9" t="s">
        <v>99</v>
      </c>
      <c r="C101" s="27">
        <v>154.21</v>
      </c>
      <c r="D101" s="28">
        <v>2.5000000000000001E-3</v>
      </c>
      <c r="E101" s="10">
        <v>3.57</v>
      </c>
      <c r="F101" s="29" t="s">
        <v>100</v>
      </c>
      <c r="G101" s="11">
        <v>1.5461020984628026E-4</v>
      </c>
      <c r="H101" s="11">
        <f>G101*1000/(0.082057*(298.15))</f>
        <v>6.3195727944456844E-3</v>
      </c>
      <c r="I101" s="80">
        <f>(G101/(0.000082057*(Tgw+273)))*EXP((-(O101*((1-(Tgw+273)/N101)/(1-M101/N101))^(IF(M101/N101&lt;0.57,0.3,IF(M101/N101&gt;0.71,0.41,0.74*(M101/N101)-0.116))))/1.9872)*(1/(Tgw+273)-1/298))</f>
        <v>2.5508295866338735E-3</v>
      </c>
      <c r="J101" s="8">
        <f>D101*C101*53808.7856452378*I101/H101</f>
        <v>8373.3541822646766</v>
      </c>
      <c r="K101" s="11">
        <v>4.2099999999999999E-2</v>
      </c>
      <c r="L101" s="11">
        <v>7.6899999999999992E-6</v>
      </c>
      <c r="M101" s="11">
        <v>550.54</v>
      </c>
      <c r="N101" s="11">
        <v>803.15</v>
      </c>
      <c r="O101" s="11">
        <v>12155</v>
      </c>
      <c r="P101" s="11">
        <v>7080</v>
      </c>
      <c r="R101" s="27" t="s">
        <v>99</v>
      </c>
      <c r="T101"/>
      <c r="U101"/>
    </row>
    <row r="102" spans="1:21" s="18" customFormat="1" x14ac:dyDescent="0.2">
      <c r="A102" s="26">
        <v>92524</v>
      </c>
      <c r="B102" s="9" t="s">
        <v>118</v>
      </c>
      <c r="C102" s="27">
        <v>154.21</v>
      </c>
      <c r="D102" s="28">
        <v>9.6399999999999993E-3</v>
      </c>
      <c r="E102" s="10">
        <v>7.45</v>
      </c>
      <c r="F102" s="29" t="s">
        <v>100</v>
      </c>
      <c r="G102" s="11">
        <v>2.9924556744441336E-4</v>
      </c>
      <c r="H102" s="11">
        <f>G102*1000/(0.082057*(298.15))</f>
        <v>1.223143121505616E-2</v>
      </c>
      <c r="I102" s="80">
        <f>(G102/(0.000082057*(Tgw+273)))*EXP((-(O102*((1-(Tgw+273)/N102)/(1-M102/N102))^(IF(M102/N102&lt;0.57,0.3,IF(M102/N102&gt;0.71,0.41,0.74*(M102/N102)-0.116))))/1.9872)*(1/(Tgw+273)-1/298))</f>
        <v>5.5796602134189242E-3</v>
      </c>
      <c r="J102" s="8">
        <f>D102*C102*53808.7856452378*I102/H102</f>
        <v>36489.94737942121</v>
      </c>
      <c r="K102" s="11">
        <v>4.0399999999999998E-2</v>
      </c>
      <c r="L102" s="11">
        <v>8.1499999999999999E-6</v>
      </c>
      <c r="M102" s="11">
        <v>529.1</v>
      </c>
      <c r="N102" s="11">
        <v>789</v>
      </c>
      <c r="O102" s="11">
        <v>10890</v>
      </c>
      <c r="P102" s="11">
        <v>4375.2210515825273</v>
      </c>
      <c r="R102" s="27" t="s">
        <v>118</v>
      </c>
      <c r="T102"/>
      <c r="U102"/>
    </row>
    <row r="103" spans="1:21" s="18" customFormat="1" x14ac:dyDescent="0.2">
      <c r="A103" s="26">
        <v>924163</v>
      </c>
      <c r="B103" s="9" t="s">
        <v>1833</v>
      </c>
      <c r="C103" s="27">
        <v>158.28</v>
      </c>
      <c r="D103" s="28">
        <v>0.03</v>
      </c>
      <c r="E103" s="11">
        <v>1266</v>
      </c>
      <c r="F103" s="29" t="s">
        <v>100</v>
      </c>
      <c r="G103" s="11">
        <f>(0.082057*298.15)*H103/1000</f>
        <v>3.1617524197403139E-4</v>
      </c>
      <c r="H103" s="11">
        <v>1.2923418572699399E-2</v>
      </c>
      <c r="I103" s="80"/>
      <c r="J103" s="8"/>
      <c r="K103" s="11"/>
      <c r="L103" s="11"/>
      <c r="M103" s="11"/>
      <c r="N103" s="11"/>
      <c r="O103" s="11"/>
      <c r="P103" s="11"/>
      <c r="R103" s="27" t="s">
        <v>1833</v>
      </c>
      <c r="T103"/>
      <c r="U103"/>
    </row>
    <row r="104" spans="1:21" s="18" customFormat="1" x14ac:dyDescent="0.2">
      <c r="A104" s="26">
        <v>91587</v>
      </c>
      <c r="B104" s="9" t="s">
        <v>921</v>
      </c>
      <c r="C104" s="27">
        <v>162.61000000000001</v>
      </c>
      <c r="D104" s="28">
        <v>7.9799999999999992E-3</v>
      </c>
      <c r="E104" s="10">
        <v>11.7</v>
      </c>
      <c r="F104" s="29" t="s">
        <v>100</v>
      </c>
      <c r="G104" s="11">
        <f>(0.082057*298.15)*H104/1000</f>
        <v>3.1417413284761346E-4</v>
      </c>
      <c r="H104" s="11">
        <v>1.2841624784264594E-2</v>
      </c>
      <c r="I104" s="80"/>
      <c r="J104" s="8"/>
      <c r="K104" s="11"/>
      <c r="L104" s="11"/>
      <c r="M104" s="11"/>
      <c r="N104" s="11"/>
      <c r="O104" s="11"/>
      <c r="P104" s="11"/>
      <c r="R104" s="27" t="s">
        <v>922</v>
      </c>
      <c r="T104"/>
      <c r="U104"/>
    </row>
    <row r="105" spans="1:21" s="18" customFormat="1" x14ac:dyDescent="0.2">
      <c r="A105" s="26">
        <v>120832</v>
      </c>
      <c r="B105" s="9" t="s">
        <v>1117</v>
      </c>
      <c r="C105" s="27">
        <v>163</v>
      </c>
      <c r="D105" s="28">
        <v>6.7000000000000004E-2</v>
      </c>
      <c r="E105" s="10">
        <v>4500</v>
      </c>
      <c r="F105" s="29" t="s">
        <v>100</v>
      </c>
      <c r="G105" s="11">
        <f>(0.082057*298.15)*H105/1000</f>
        <v>3.1617524197403138E-6</v>
      </c>
      <c r="H105" s="11">
        <v>1.29234185726994E-4</v>
      </c>
      <c r="I105" s="80"/>
      <c r="J105" s="8"/>
      <c r="K105" s="11"/>
      <c r="L105" s="11"/>
      <c r="M105" s="11"/>
      <c r="N105" s="11"/>
      <c r="O105" s="11"/>
      <c r="P105" s="11"/>
      <c r="R105" s="27" t="s">
        <v>1118</v>
      </c>
      <c r="T105"/>
      <c r="U105"/>
    </row>
    <row r="106" spans="1:21" s="18" customFormat="1" x14ac:dyDescent="0.2">
      <c r="A106" s="26">
        <v>75274</v>
      </c>
      <c r="B106" s="9" t="s">
        <v>1685</v>
      </c>
      <c r="C106" s="27">
        <v>163.83000000000001</v>
      </c>
      <c r="D106" s="28">
        <v>50</v>
      </c>
      <c r="E106" s="10">
        <v>6735</v>
      </c>
      <c r="F106" s="29" t="s">
        <v>100</v>
      </c>
      <c r="G106" s="11">
        <v>1.5959763597035383E-3</v>
      </c>
      <c r="H106" s="11">
        <f>G106*1000/(0.082057*(298.15))</f>
        <v>6.5234299813632879E-2</v>
      </c>
      <c r="I106" s="80">
        <f>(G106/(0.000082057*(Tgw+273)))*EXP((-(O106*((1-(Tgw+273)/N106)/(1-M106/N106))^(IF(M106/N106&lt;0.57,0.3,IF(M106/N106&gt;0.71,0.41,0.74*(M106/N106)-0.116))))/1.9872)*(1/(Tgw+273)-1/298))</f>
        <v>4.0745926228935574E-2</v>
      </c>
      <c r="J106" s="8">
        <f>D106*C106*53808.7856452378*I106/H106</f>
        <v>275311793.66453779</v>
      </c>
      <c r="K106" s="11">
        <v>2.98E-2</v>
      </c>
      <c r="L106" s="11">
        <v>1.06E-5</v>
      </c>
      <c r="M106" s="11">
        <v>363.15</v>
      </c>
      <c r="N106" s="11">
        <v>585.85</v>
      </c>
      <c r="O106" s="11">
        <v>7800</v>
      </c>
      <c r="P106" s="11">
        <v>55</v>
      </c>
      <c r="R106" s="27" t="s">
        <v>1685</v>
      </c>
      <c r="T106"/>
      <c r="U106"/>
    </row>
    <row r="107" spans="1:21" s="18" customFormat="1" x14ac:dyDescent="0.2">
      <c r="A107" s="26">
        <v>127184</v>
      </c>
      <c r="B107" s="9" t="s">
        <v>2057</v>
      </c>
      <c r="C107" s="27">
        <v>165.83</v>
      </c>
      <c r="D107" s="28">
        <v>18.55</v>
      </c>
      <c r="E107" s="11">
        <v>200</v>
      </c>
      <c r="F107" s="29">
        <v>5</v>
      </c>
      <c r="G107" s="11">
        <v>1.8353728136590686E-2</v>
      </c>
      <c r="H107" s="11">
        <f>G107*1000/(0.082057*(298.15))</f>
        <v>0.7501944478567778</v>
      </c>
      <c r="I107" s="14">
        <f>(G107/(0.000082057*(Tgw+273)))*EXP((-(O107*((1-(Tgw+273)/N107)/(1-M107/N107))^(IF(M107/N107&lt;0.57,0.3,IF(M107/N107&gt;0.71,0.41,0.74*(M107/N107)-0.116))))/1.9872)*(1/(Tgw+273)-1/298))</f>
        <v>0.44483927094018588</v>
      </c>
      <c r="J107" s="8">
        <f>D107*C107*53808.7856452378*I107/H107</f>
        <v>98149813.873756126</v>
      </c>
      <c r="K107" s="11">
        <v>7.1999999999999995E-2</v>
      </c>
      <c r="L107" s="11">
        <v>8.1999999999999994E-6</v>
      </c>
      <c r="M107" s="11">
        <v>394.4</v>
      </c>
      <c r="N107" s="11">
        <v>620.20000000000005</v>
      </c>
      <c r="O107" s="11">
        <v>8288</v>
      </c>
      <c r="P107" s="11">
        <v>155</v>
      </c>
      <c r="R107" s="27" t="s">
        <v>2057</v>
      </c>
      <c r="T107"/>
      <c r="U107"/>
    </row>
    <row r="108" spans="1:21" s="18" customFormat="1" x14ac:dyDescent="0.2">
      <c r="A108" s="26">
        <v>86737</v>
      </c>
      <c r="B108" s="9" t="s">
        <v>1782</v>
      </c>
      <c r="C108" s="27">
        <v>166.22</v>
      </c>
      <c r="D108" s="28">
        <v>6.3299999999999999E-4</v>
      </c>
      <c r="E108" s="10">
        <v>1.98</v>
      </c>
      <c r="F108" s="29" t="s">
        <v>100</v>
      </c>
      <c r="G108" s="11">
        <v>6.3440060298215642E-5</v>
      </c>
      <c r="H108" s="11">
        <f>G108*1000/(0.082057*(298.15))</f>
        <v>2.5930634175919064E-3</v>
      </c>
      <c r="I108" s="80">
        <f>(G108/(0.000082057*(Tgw+273)))*EXP((-(O108*((1-(Tgw+273)/N108)/(1-M108/N108))^(IF(M108/N108&lt;0.57,0.3,IF(M108/N108&gt;0.71,0.41,0.74*(M108/N108)-0.116))))/1.9872)*(1/(Tgw+273)-1/298))</f>
        <v>1.0391914527984978E-3</v>
      </c>
      <c r="J108" s="8">
        <f>D108*C108*53808.7856452378*I108/H108</f>
        <v>2268.9378855319987</v>
      </c>
      <c r="K108" s="11">
        <v>3.6299999999999999E-2</v>
      </c>
      <c r="L108" s="11">
        <v>7.8800000000000008E-6</v>
      </c>
      <c r="M108" s="11">
        <v>570.44000000000005</v>
      </c>
      <c r="N108" s="11">
        <v>870</v>
      </c>
      <c r="O108" s="11">
        <v>12666</v>
      </c>
      <c r="P108" s="11">
        <v>13800</v>
      </c>
      <c r="R108" s="27" t="s">
        <v>1782</v>
      </c>
      <c r="T108"/>
      <c r="U108"/>
    </row>
    <row r="109" spans="1:21" s="18" customFormat="1" x14ac:dyDescent="0.2">
      <c r="A109" s="26">
        <v>86748</v>
      </c>
      <c r="B109" s="9" t="s">
        <v>1086</v>
      </c>
      <c r="C109" s="27">
        <v>167.21</v>
      </c>
      <c r="D109" s="28">
        <v>7.5000000000000002E-7</v>
      </c>
      <c r="E109" s="10">
        <v>1.8</v>
      </c>
      <c r="F109" s="29" t="s">
        <v>100</v>
      </c>
      <c r="G109" s="11">
        <f>(0.082057*298.15)*H109/1000</f>
        <v>8.6449513963590587E-8</v>
      </c>
      <c r="H109" s="11">
        <v>3.5335570469798653E-6</v>
      </c>
      <c r="I109" s="14"/>
      <c r="J109" s="8"/>
      <c r="K109" s="11"/>
      <c r="L109" s="11"/>
      <c r="M109" s="11"/>
      <c r="N109" s="11"/>
      <c r="O109" s="11"/>
      <c r="P109" s="11"/>
      <c r="R109" s="27" t="s">
        <v>1086</v>
      </c>
      <c r="T109"/>
      <c r="U109"/>
    </row>
    <row r="110" spans="1:21" s="18" customFormat="1" x14ac:dyDescent="0.2">
      <c r="A110" s="26">
        <v>630206</v>
      </c>
      <c r="B110" s="9" t="s">
        <v>1843</v>
      </c>
      <c r="C110" s="27">
        <v>167.85</v>
      </c>
      <c r="D110" s="28">
        <v>12.03</v>
      </c>
      <c r="E110" s="11">
        <v>1100</v>
      </c>
      <c r="F110" s="29" t="s">
        <v>100</v>
      </c>
      <c r="G110" s="11">
        <v>2.4139142440516011E-3</v>
      </c>
      <c r="H110" s="11">
        <f>G110*1000/(0.082057*(298.15))</f>
        <v>9.8666878468119709E-2</v>
      </c>
      <c r="I110" s="80">
        <f>(G110/(0.000082057*(Tgw+273)))*EXP((-(O110*((1-(Tgw+273)/N110)/(1-M110/N110))^(IF(M110/N110&lt;0.57,0.3,IF(M110/N110&gt;0.71,0.41,0.74*(M110/N110)-0.116))))/1.9872)*(1/(Tgw+273)-1/298))</f>
        <v>5.2412527658047006E-2</v>
      </c>
      <c r="J110" s="8">
        <f>D110*C110*53808.7856452378*I110/H110</f>
        <v>57717017.351190537</v>
      </c>
      <c r="K110" s="11">
        <v>7.0999999999999994E-2</v>
      </c>
      <c r="L110" s="11">
        <v>7.9000000000000006E-6</v>
      </c>
      <c r="M110" s="11">
        <v>403.5</v>
      </c>
      <c r="N110" s="11">
        <v>624</v>
      </c>
      <c r="O110" s="11">
        <v>9768.2825249999987</v>
      </c>
      <c r="P110" s="11">
        <v>116.41260294104919</v>
      </c>
      <c r="R110" s="27" t="s">
        <v>1844</v>
      </c>
      <c r="T110"/>
      <c r="U110"/>
    </row>
    <row r="111" spans="1:21" s="18" customFormat="1" x14ac:dyDescent="0.2">
      <c r="A111" s="26">
        <v>79345</v>
      </c>
      <c r="B111" s="9" t="s">
        <v>1845</v>
      </c>
      <c r="C111" s="27">
        <v>167.85</v>
      </c>
      <c r="D111" s="28">
        <v>4.62</v>
      </c>
      <c r="E111" s="11">
        <v>2962</v>
      </c>
      <c r="F111" s="29" t="s">
        <v>100</v>
      </c>
      <c r="G111" s="11">
        <v>3.4413240256107538E-4</v>
      </c>
      <c r="H111" s="11">
        <f>G111*1000/(0.082057*(298.15))</f>
        <v>1.4066145897314584E-2</v>
      </c>
      <c r="I111" s="80">
        <f>(G111/(0.000082057*(Tgw+273)))*EXP((-(O111*((1-(Tgw+273)/N111)/(1-M111/N111))^(IF(M111/N111&lt;0.57,0.3,IF(M111/N111&gt;0.71,0.41,0.74*(M111/N111)-0.116))))/1.9872)*(1/(Tgw+273)-1/298))</f>
        <v>7.8714245356823562E-3</v>
      </c>
      <c r="J111" s="8">
        <f>D111*C111*53808.7856452378*I111/H111</f>
        <v>23350421.831804801</v>
      </c>
      <c r="K111" s="11">
        <v>7.0999999999999994E-2</v>
      </c>
      <c r="L111" s="11">
        <v>7.9000000000000006E-6</v>
      </c>
      <c r="M111" s="11">
        <v>419.6</v>
      </c>
      <c r="N111" s="11">
        <v>661.15</v>
      </c>
      <c r="O111" s="11">
        <v>8996</v>
      </c>
      <c r="P111" s="11">
        <v>93.3</v>
      </c>
      <c r="R111" s="27" t="s">
        <v>1846</v>
      </c>
      <c r="T111"/>
      <c r="U111"/>
    </row>
    <row r="112" spans="1:21" s="18" customFormat="1" x14ac:dyDescent="0.2">
      <c r="A112" s="26">
        <v>132649</v>
      </c>
      <c r="B112" s="9" t="s">
        <v>1098</v>
      </c>
      <c r="C112" s="27">
        <v>168.19</v>
      </c>
      <c r="D112" s="28">
        <v>1.8000000000000001E-4</v>
      </c>
      <c r="E112" s="10">
        <v>3.1</v>
      </c>
      <c r="F112" s="29" t="s">
        <v>100</v>
      </c>
      <c r="G112" s="11">
        <v>1.2568313832665363E-5</v>
      </c>
      <c r="H112" s="11">
        <f>G112*1000/(0.082057*(298.15))</f>
        <v>5.1372011103235882E-4</v>
      </c>
      <c r="I112" s="80">
        <f>(G112/(0.000082057*(Tgw+273)))*EXP((-(O112*((1-(Tgw+273)/N112)/(1-M112/N112))^(IF(M112/N112&lt;0.57,0.3,IF(M112/N112&gt;0.71,0.41,0.74*(M112/N112)-0.116))))/1.9872)*(1/(Tgw+273)-1/298))</f>
        <v>3.1764400164773464E-6</v>
      </c>
      <c r="J112" s="8">
        <f>D112*C112*53808.7856452378*I112/H112</f>
        <v>10.072562190790084</v>
      </c>
      <c r="K112" s="11">
        <v>2.3800000000000002E-2</v>
      </c>
      <c r="L112" s="11">
        <v>6.0000000000000002E-6</v>
      </c>
      <c r="M112" s="11">
        <v>560</v>
      </c>
      <c r="N112" s="11">
        <v>824</v>
      </c>
      <c r="O112" s="11">
        <v>66400</v>
      </c>
      <c r="P112" s="11">
        <v>5152.2864458175727</v>
      </c>
      <c r="R112" s="27" t="s">
        <v>1098</v>
      </c>
      <c r="T112"/>
      <c r="U112"/>
    </row>
    <row r="113" spans="1:21" s="18" customFormat="1" x14ac:dyDescent="0.2">
      <c r="A113" s="26">
        <v>108601</v>
      </c>
      <c r="B113" s="9" t="s">
        <v>120</v>
      </c>
      <c r="C113" s="27">
        <v>171.07</v>
      </c>
      <c r="D113" s="28">
        <v>0.88</v>
      </c>
      <c r="E113" s="10">
        <v>1700</v>
      </c>
      <c r="F113" s="29" t="s">
        <v>100</v>
      </c>
      <c r="G113" s="11">
        <f>(0.082057*298.15)*H113/1000</f>
        <v>1.1706488389544832E-4</v>
      </c>
      <c r="H113" s="11">
        <v>4.7849366234361699E-3</v>
      </c>
      <c r="I113" s="80"/>
      <c r="J113" s="8"/>
      <c r="K113" s="11"/>
      <c r="L113" s="11"/>
      <c r="M113" s="11"/>
      <c r="N113" s="11"/>
      <c r="O113" s="11"/>
      <c r="P113" s="11"/>
      <c r="R113" s="27" t="s">
        <v>120</v>
      </c>
      <c r="T113"/>
      <c r="U113"/>
    </row>
    <row r="114" spans="1:21" s="18" customFormat="1" x14ac:dyDescent="0.2">
      <c r="A114" s="26">
        <v>74953</v>
      </c>
      <c r="B114" s="9" t="s">
        <v>1809</v>
      </c>
      <c r="C114" s="27">
        <v>173.83</v>
      </c>
      <c r="D114" s="28">
        <v>44.4</v>
      </c>
      <c r="E114" s="11">
        <v>11930</v>
      </c>
      <c r="F114" s="29" t="s">
        <v>100</v>
      </c>
      <c r="G114" s="11">
        <v>8.588347785654666E-4</v>
      </c>
      <c r="H114" s="11">
        <f>G114*1000/(0.082057*(298.15))</f>
        <v>3.5104207587211195E-2</v>
      </c>
      <c r="I114" s="80">
        <f>(G114/(0.000082057*(Tgw+273)))*EXP((-(O114*((1-(Tgw+273)/N114)/(1-M114/N114))^(IF(M114/N114&lt;0.57,0.3,IF(M114/N114&gt;0.71,0.41,0.74*(M114/N114)-0.116))))/1.9872)*(1/(Tgw+273)-1/298))</f>
        <v>2.1656770823467172E-2</v>
      </c>
      <c r="J114" s="8">
        <f>D114*C114*53808.7856452378*I114/H114</f>
        <v>256209611.52862692</v>
      </c>
      <c r="K114" s="11">
        <v>4.2999999999999997E-2</v>
      </c>
      <c r="L114" s="11">
        <v>8.4400000000000005E-6</v>
      </c>
      <c r="M114" s="11">
        <v>370</v>
      </c>
      <c r="N114" s="11">
        <v>583</v>
      </c>
      <c r="O114" s="11">
        <v>7867.88</v>
      </c>
      <c r="P114" s="11">
        <v>12.618275345906712</v>
      </c>
      <c r="R114" s="27" t="s">
        <v>1809</v>
      </c>
      <c r="T114"/>
      <c r="U114"/>
    </row>
    <row r="115" spans="1:21" s="18" customFormat="1" x14ac:dyDescent="0.2">
      <c r="A115" s="26">
        <v>120127</v>
      </c>
      <c r="B115" s="9" t="s">
        <v>109</v>
      </c>
      <c r="C115" s="27">
        <v>178.24</v>
      </c>
      <c r="D115" s="28">
        <v>2.6699999999999998E-6</v>
      </c>
      <c r="E115" s="10">
        <v>4.3400000000000001E-2</v>
      </c>
      <c r="F115" s="29" t="s">
        <v>100</v>
      </c>
      <c r="G115" s="11">
        <f>(0.082057*298.15)*H115/1000</f>
        <v>6.5036046608582396E-5</v>
      </c>
      <c r="H115" s="11">
        <v>2.6582981241312052E-3</v>
      </c>
      <c r="I115" s="80"/>
      <c r="J115" s="8"/>
      <c r="K115" s="11"/>
      <c r="L115" s="11"/>
      <c r="M115" s="11"/>
      <c r="N115" s="11"/>
      <c r="O115" s="11"/>
      <c r="P115" s="11"/>
      <c r="R115" s="27" t="s">
        <v>109</v>
      </c>
      <c r="T115"/>
      <c r="U115"/>
    </row>
    <row r="116" spans="1:21" s="18" customFormat="1" x14ac:dyDescent="0.2">
      <c r="A116" s="26">
        <v>120821</v>
      </c>
      <c r="B116" s="9" t="s">
        <v>1849</v>
      </c>
      <c r="C116" s="27">
        <v>181.45</v>
      </c>
      <c r="D116" s="28">
        <v>0.43049999999999999</v>
      </c>
      <c r="E116" s="11">
        <v>48.8</v>
      </c>
      <c r="F116" s="29">
        <v>70</v>
      </c>
      <c r="G116" s="11">
        <v>1.4164290192368902E-3</v>
      </c>
      <c r="H116" s="11">
        <f>G116*1000/(0.082057*(298.15))</f>
        <v>5.7895441084599174E-2</v>
      </c>
      <c r="I116" s="80">
        <f>(G116/(0.000082057*(Tgw+273)))*EXP((-(O116*((1-(Tgw+273)/N116)/(1-M116/N116))^(IF(M116/N116&lt;0.57,0.3,IF(M116/N116&gt;0.71,0.41,0.74*(M116/N116)-0.116))))/1.9872)*(1/(Tgw+273)-1/298))</f>
        <v>2.7682317359821889E-2</v>
      </c>
      <c r="J116" s="8">
        <f>D116*C116*53808.7856452378*I116/H116</f>
        <v>2009747.03016553</v>
      </c>
      <c r="K116" s="11">
        <v>0.03</v>
      </c>
      <c r="L116" s="11">
        <v>8.2300000000000008E-6</v>
      </c>
      <c r="M116" s="11">
        <v>486.15</v>
      </c>
      <c r="N116" s="11">
        <v>725</v>
      </c>
      <c r="O116" s="11">
        <v>10471</v>
      </c>
      <c r="P116" s="11">
        <v>1780</v>
      </c>
      <c r="R116" s="27" t="s">
        <v>1850</v>
      </c>
      <c r="T116"/>
      <c r="U116"/>
    </row>
    <row r="117" spans="1:21" s="18" customFormat="1" x14ac:dyDescent="0.2">
      <c r="A117" s="26">
        <v>121142</v>
      </c>
      <c r="B117" s="9" t="s">
        <v>693</v>
      </c>
      <c r="C117" s="27">
        <v>182.14</v>
      </c>
      <c r="D117" s="28">
        <v>1.47E-4</v>
      </c>
      <c r="E117" s="10">
        <v>270</v>
      </c>
      <c r="F117" s="29" t="s">
        <v>100</v>
      </c>
      <c r="G117" s="11">
        <f>(0.082057*298.15)*H117/1000</f>
        <v>9.2651352553149711E-8</v>
      </c>
      <c r="H117" s="11">
        <v>3.7870524045315329E-6</v>
      </c>
      <c r="I117" s="80"/>
      <c r="J117" s="8"/>
      <c r="K117" s="11"/>
      <c r="L117" s="11"/>
      <c r="M117" s="11"/>
      <c r="N117" s="11"/>
      <c r="O117" s="11"/>
      <c r="P117" s="11"/>
      <c r="R117" s="27" t="s">
        <v>694</v>
      </c>
      <c r="T117"/>
      <c r="U117"/>
    </row>
    <row r="118" spans="1:21" s="18" customFormat="1" x14ac:dyDescent="0.2">
      <c r="A118" s="26">
        <v>606202</v>
      </c>
      <c r="B118" s="9" t="s">
        <v>695</v>
      </c>
      <c r="C118" s="27">
        <v>182.14</v>
      </c>
      <c r="D118" s="28">
        <v>5.6700000000000001E-4</v>
      </c>
      <c r="E118" s="10">
        <v>182</v>
      </c>
      <c r="F118" s="29" t="s">
        <v>100</v>
      </c>
      <c r="G118" s="11">
        <f>(0.082057*298.15)*H118/1000</f>
        <v>7.474142587170932E-7</v>
      </c>
      <c r="H118" s="11">
        <v>3.0549979980400162E-5</v>
      </c>
      <c r="I118" s="80"/>
      <c r="J118" s="8"/>
      <c r="K118" s="11"/>
      <c r="L118" s="11"/>
      <c r="M118" s="11"/>
      <c r="N118" s="11"/>
      <c r="O118" s="11"/>
      <c r="P118" s="11"/>
      <c r="R118" s="27" t="s">
        <v>696</v>
      </c>
      <c r="T118"/>
      <c r="U118"/>
    </row>
    <row r="119" spans="1:21" s="18" customFormat="1" x14ac:dyDescent="0.2">
      <c r="A119" s="26">
        <v>51285</v>
      </c>
      <c r="B119" s="9" t="s">
        <v>691</v>
      </c>
      <c r="C119" s="27">
        <v>184.11</v>
      </c>
      <c r="D119" s="28">
        <v>5.1000000000000004E-3</v>
      </c>
      <c r="E119" s="10">
        <v>2787</v>
      </c>
      <c r="F119" s="29" t="s">
        <v>100</v>
      </c>
      <c r="G119" s="11">
        <f>(0.082057*298.15)*H119/1000</f>
        <v>4.4324567150156931E-7</v>
      </c>
      <c r="H119" s="11">
        <v>1.81173241383096E-5</v>
      </c>
      <c r="I119" s="80"/>
      <c r="J119" s="8"/>
      <c r="K119" s="11"/>
      <c r="L119" s="11"/>
      <c r="M119" s="11"/>
      <c r="N119" s="11"/>
      <c r="O119" s="11"/>
      <c r="P119" s="11"/>
      <c r="R119" s="27" t="s">
        <v>692</v>
      </c>
      <c r="T119"/>
      <c r="U119"/>
    </row>
    <row r="120" spans="1:21" s="18" customFormat="1" x14ac:dyDescent="0.2">
      <c r="A120" s="26">
        <v>76131</v>
      </c>
      <c r="B120" s="9" t="s">
        <v>1848</v>
      </c>
      <c r="C120" s="27">
        <v>187.38</v>
      </c>
      <c r="D120" s="28">
        <v>331.62200000000001</v>
      </c>
      <c r="E120" s="11">
        <v>170</v>
      </c>
      <c r="F120" s="29" t="s">
        <v>100</v>
      </c>
      <c r="G120" s="11">
        <v>0.47969064461339467</v>
      </c>
      <c r="H120" s="11">
        <f>G120*1000/(0.082057*(298.15))</f>
        <v>19.606984237735027</v>
      </c>
      <c r="I120" s="80">
        <f>(G120/(0.000082057*(Tgw+273)))*EXP((-(O120*((1-(Tgw+273)/N120)/(1-M120/N120))^(IF(M120/N120&lt;0.57,0.3,IF(M120/N120&gt;0.71,0.41,0.74*(M120/N120)-0.116))))/1.9872)*(1/(Tgw+273)-1/298))</f>
        <v>13.538601026445823</v>
      </c>
      <c r="J120" s="8">
        <f>D120*C120*53808.7856452378*I120/H120</f>
        <v>2308781055.352314</v>
      </c>
      <c r="K120" s="11">
        <v>7.8E-2</v>
      </c>
      <c r="L120" s="11">
        <v>8.1999999999999994E-6</v>
      </c>
      <c r="M120" s="11">
        <v>320.7</v>
      </c>
      <c r="N120" s="11">
        <v>487.3</v>
      </c>
      <c r="O120" s="11">
        <v>6462.56</v>
      </c>
      <c r="P120" s="11">
        <v>11142.9453359173</v>
      </c>
      <c r="R120" s="27" t="s">
        <v>1132</v>
      </c>
      <c r="T120"/>
      <c r="U120"/>
    </row>
    <row r="121" spans="1:21" s="18" customFormat="1" x14ac:dyDescent="0.2">
      <c r="A121" s="26">
        <v>106934</v>
      </c>
      <c r="B121" s="9" t="s">
        <v>1101</v>
      </c>
      <c r="C121" s="27">
        <v>187.86</v>
      </c>
      <c r="D121" s="28">
        <v>13.3</v>
      </c>
      <c r="E121" s="10">
        <v>4180</v>
      </c>
      <c r="F121" s="29">
        <v>0.05</v>
      </c>
      <c r="G121" s="11">
        <v>7.4113152203733048E-4</v>
      </c>
      <c r="H121" s="11">
        <f>G121*1000/(0.082057*(298.15))</f>
        <v>3.0293177975955758E-2</v>
      </c>
      <c r="I121" s="80">
        <f>(G121/(0.000082057*(Tgw+273)))*EXP((-(O121*((1-(Tgw+273)/N121)/(1-M121/N121))^(IF(M121/N121&lt;0.57,0.3,IF(M121/N121&gt;0.71,0.41,0.74*(M121/N121)-0.116))))/1.9872)*(1/(Tgw+273)-1/298))</f>
        <v>1.7295722875762906E-2</v>
      </c>
      <c r="J121" s="8">
        <f>D121*C121*53808.7856452378*I121/H121</f>
        <v>76759658.106255263</v>
      </c>
      <c r="K121" s="11">
        <v>2.1700000000000001E-2</v>
      </c>
      <c r="L121" s="11">
        <v>1.19E-5</v>
      </c>
      <c r="M121" s="11">
        <v>404.6</v>
      </c>
      <c r="N121" s="11">
        <v>583</v>
      </c>
      <c r="O121" s="11">
        <v>8310.0300000000007</v>
      </c>
      <c r="P121" s="11">
        <v>25.003453616964311</v>
      </c>
      <c r="R121" s="27" t="s">
        <v>1102</v>
      </c>
      <c r="T121"/>
      <c r="U121"/>
    </row>
    <row r="122" spans="1:21" s="18" customFormat="1" x14ac:dyDescent="0.2">
      <c r="A122" s="26">
        <v>131113</v>
      </c>
      <c r="B122" s="9" t="s">
        <v>687</v>
      </c>
      <c r="C122" s="27">
        <v>194.19</v>
      </c>
      <c r="D122" s="28">
        <v>1.65E-3</v>
      </c>
      <c r="E122" s="10">
        <v>4000</v>
      </c>
      <c r="F122" s="29" t="s">
        <v>100</v>
      </c>
      <c r="G122" s="11">
        <f>(0.082057*298.15)*H122/1000</f>
        <v>1.0505822913694081E-7</v>
      </c>
      <c r="H122" s="11">
        <v>4.2941738928273319E-6</v>
      </c>
      <c r="I122" s="80"/>
      <c r="J122" s="8"/>
      <c r="K122" s="11"/>
      <c r="L122" s="11"/>
      <c r="M122" s="11"/>
      <c r="N122" s="11"/>
      <c r="O122" s="11"/>
      <c r="P122" s="11"/>
      <c r="R122" s="27" t="s">
        <v>687</v>
      </c>
      <c r="T122"/>
      <c r="U122"/>
    </row>
    <row r="123" spans="1:21" s="18" customFormat="1" x14ac:dyDescent="0.2">
      <c r="A123" s="26">
        <v>95954</v>
      </c>
      <c r="B123" s="9" t="s">
        <v>1233</v>
      </c>
      <c r="C123" s="27">
        <v>197.45</v>
      </c>
      <c r="D123" s="28">
        <v>0.02</v>
      </c>
      <c r="E123" s="11">
        <v>1200</v>
      </c>
      <c r="F123" s="29" t="s">
        <v>100</v>
      </c>
      <c r="G123" s="11">
        <f>(0.082057*298.15)*H123/1000</f>
        <v>4.3324012586947978E-6</v>
      </c>
      <c r="H123" s="11">
        <v>1.7708355196135572E-4</v>
      </c>
      <c r="I123" s="80"/>
      <c r="J123" s="8"/>
      <c r="K123" s="11"/>
      <c r="L123" s="11"/>
      <c r="M123" s="11"/>
      <c r="N123" s="11"/>
      <c r="O123" s="11"/>
      <c r="P123" s="11"/>
      <c r="R123" s="27" t="s">
        <v>1234</v>
      </c>
      <c r="T123"/>
      <c r="U123"/>
    </row>
    <row r="124" spans="1:21" s="18" customFormat="1" x14ac:dyDescent="0.2">
      <c r="A124" s="26">
        <v>88062</v>
      </c>
      <c r="B124" s="9" t="s">
        <v>1235</v>
      </c>
      <c r="C124" s="27">
        <v>197.45</v>
      </c>
      <c r="D124" s="28">
        <v>2.4E-2</v>
      </c>
      <c r="E124" s="11">
        <v>800</v>
      </c>
      <c r="F124" s="29" t="s">
        <v>100</v>
      </c>
      <c r="G124" s="11">
        <f>(0.082057*298.15)*H124/1000</f>
        <v>7.794320047397801E-6</v>
      </c>
      <c r="H124" s="11">
        <v>3.1858680595357069E-4</v>
      </c>
      <c r="I124" s="14"/>
      <c r="J124" s="8"/>
      <c r="K124" s="11"/>
      <c r="L124" s="11"/>
      <c r="M124" s="11"/>
      <c r="N124" s="11"/>
      <c r="O124" s="11"/>
      <c r="P124" s="11"/>
      <c r="R124" s="27" t="s">
        <v>1236</v>
      </c>
      <c r="T124"/>
      <c r="U124"/>
    </row>
    <row r="125" spans="1:21" s="18" customFormat="1" x14ac:dyDescent="0.2">
      <c r="A125" s="26">
        <v>534521</v>
      </c>
      <c r="B125" s="9" t="s">
        <v>689</v>
      </c>
      <c r="C125" s="27">
        <v>198.14</v>
      </c>
      <c r="D125" s="28">
        <v>3.2400000000000001E-4</v>
      </c>
      <c r="E125" s="10">
        <v>198</v>
      </c>
      <c r="F125" s="29" t="s">
        <v>100</v>
      </c>
      <c r="G125" s="11">
        <f>(0.082057*298.15)*H125/1000</f>
        <v>4.2723679849022591E-7</v>
      </c>
      <c r="H125" s="11">
        <v>1.746297383083115E-5</v>
      </c>
      <c r="I125" s="14"/>
      <c r="J125" s="8"/>
      <c r="K125" s="11"/>
      <c r="L125" s="11"/>
      <c r="M125" s="11"/>
      <c r="N125" s="11"/>
      <c r="O125" s="11"/>
      <c r="P125" s="11"/>
      <c r="R125" s="27" t="s">
        <v>690</v>
      </c>
      <c r="T125"/>
      <c r="U125"/>
    </row>
    <row r="126" spans="1:21" s="18" customFormat="1" x14ac:dyDescent="0.2">
      <c r="A126" s="26">
        <v>86306</v>
      </c>
      <c r="B126" s="9" t="s">
        <v>1835</v>
      </c>
      <c r="C126" s="27">
        <v>198.23</v>
      </c>
      <c r="D126" s="28">
        <v>6.69E-4</v>
      </c>
      <c r="E126" s="11">
        <v>35.090000000000003</v>
      </c>
      <c r="F126" s="29" t="s">
        <v>100</v>
      </c>
      <c r="G126" s="11">
        <f>(0.082057*298.15)*H126/1000</f>
        <v>5.0027728160448015E-6</v>
      </c>
      <c r="H126" s="11">
        <v>2.0448447108701583E-4</v>
      </c>
      <c r="I126" s="14"/>
      <c r="J126" s="8"/>
      <c r="K126" s="11"/>
      <c r="L126" s="11"/>
      <c r="M126" s="11"/>
      <c r="N126" s="11"/>
      <c r="O126" s="11"/>
      <c r="P126" s="11"/>
      <c r="R126" s="27" t="s">
        <v>1835</v>
      </c>
      <c r="T126"/>
      <c r="U126"/>
    </row>
    <row r="127" spans="1:21" s="18" customFormat="1" x14ac:dyDescent="0.2">
      <c r="A127" s="26">
        <v>7439976</v>
      </c>
      <c r="B127" s="9" t="s">
        <v>1801</v>
      </c>
      <c r="C127" s="27">
        <v>200.59</v>
      </c>
      <c r="D127" s="28">
        <v>2E-3</v>
      </c>
      <c r="E127" s="10">
        <v>20</v>
      </c>
      <c r="F127" s="29" t="s">
        <v>100</v>
      </c>
      <c r="G127" s="11">
        <v>1.0726356605009001E-2</v>
      </c>
      <c r="H127" s="11">
        <f>G127*1000/(0.082057*(298.15))</f>
        <v>0.43843153341511681</v>
      </c>
      <c r="I127" s="80">
        <f>(G127/(0.000082057*(Tgw+273)))*EXP((-(O127*((1-(Tgw+273)/N127)/(1-M127/N127))^(IF(M127/N127&lt;0.57,0.3,IF(M127/N127&gt;0.71,0.41,0.74*(M127/N127)-0.116))))/1.9872)*(1/(Tgw+273)-1/298))</f>
        <v>0.18504675129438772</v>
      </c>
      <c r="J127" s="8">
        <f>D127*C127*53808.7856452378*I127/H127</f>
        <v>9111.1279910310532</v>
      </c>
      <c r="K127" s="11">
        <v>3.0700000000000002E-2</v>
      </c>
      <c r="L127" s="11">
        <v>6.2999999999999998E-6</v>
      </c>
      <c r="M127" s="11">
        <v>629.88</v>
      </c>
      <c r="N127" s="11">
        <v>1750</v>
      </c>
      <c r="O127" s="11">
        <v>14127</v>
      </c>
      <c r="P127" s="11">
        <v>52</v>
      </c>
      <c r="R127" s="27" t="s">
        <v>1801</v>
      </c>
      <c r="T127"/>
      <c r="U127"/>
    </row>
    <row r="128" spans="1:21" s="18" customFormat="1" x14ac:dyDescent="0.2">
      <c r="A128" s="26">
        <v>206440</v>
      </c>
      <c r="B128" s="9" t="s">
        <v>1781</v>
      </c>
      <c r="C128" s="27">
        <v>202.26</v>
      </c>
      <c r="D128" s="28">
        <v>1.2299999999999999E-8</v>
      </c>
      <c r="E128" s="10">
        <v>0.20599999999999999</v>
      </c>
      <c r="F128" s="29" t="s">
        <v>100</v>
      </c>
      <c r="G128" s="11">
        <f>(0.082057*298.15)*H128/1000</f>
        <v>1.6108928467664255E-5</v>
      </c>
      <c r="H128" s="11">
        <v>6.584399969001909E-4</v>
      </c>
      <c r="I128" s="80"/>
      <c r="J128" s="8"/>
      <c r="K128" s="11"/>
      <c r="L128" s="11"/>
      <c r="M128" s="11"/>
      <c r="N128" s="11"/>
      <c r="O128" s="11"/>
      <c r="P128" s="11"/>
      <c r="R128" s="27" t="s">
        <v>1781</v>
      </c>
      <c r="T128"/>
      <c r="U128"/>
    </row>
    <row r="129" spans="1:21" s="18" customFormat="1" x14ac:dyDescent="0.2">
      <c r="A129" s="26">
        <v>129000</v>
      </c>
      <c r="B129" s="9" t="s">
        <v>1840</v>
      </c>
      <c r="C129" s="27">
        <v>202.26</v>
      </c>
      <c r="D129" s="28">
        <v>4.5900000000000001E-6</v>
      </c>
      <c r="E129" s="11">
        <v>1.35</v>
      </c>
      <c r="F129" s="29" t="s">
        <v>100</v>
      </c>
      <c r="G129" s="11">
        <v>1.0972337472961823E-5</v>
      </c>
      <c r="H129" s="11">
        <f>G129*1000/(0.082057*(298.15))</f>
        <v>4.4848581121872586E-4</v>
      </c>
      <c r="I129" s="80">
        <f>(G129/(0.000082057*(Tgw+273)))*EXP((-(O129*((1-(Tgw+273)/N129)/(1-M129/N129))^(IF(M129/N129&lt;0.57,0.3,IF(M129/N129&gt;0.71,0.41,0.74*(M129/N129)-0.116))))/1.9872)*(1/(Tgw+273)-1/298))</f>
        <v>1.3845119948514744E-4</v>
      </c>
      <c r="J129" s="8">
        <f>D129*C129*53808.7856452378*I129/H129</f>
        <v>15.421403276918175</v>
      </c>
      <c r="K129" s="11">
        <v>2.7199999999999998E-2</v>
      </c>
      <c r="L129" s="11">
        <v>7.2400000000000001E-6</v>
      </c>
      <c r="M129" s="11">
        <v>667.95</v>
      </c>
      <c r="N129" s="11">
        <v>936</v>
      </c>
      <c r="O129" s="11">
        <v>14370</v>
      </c>
      <c r="P129" s="11">
        <v>105000</v>
      </c>
      <c r="R129" s="27" t="s">
        <v>1840</v>
      </c>
      <c r="T129"/>
      <c r="U129"/>
    </row>
    <row r="130" spans="1:21" s="18" customFormat="1" x14ac:dyDescent="0.2">
      <c r="A130" s="26">
        <v>124481</v>
      </c>
      <c r="B130" s="9" t="s">
        <v>918</v>
      </c>
      <c r="C130" s="27">
        <v>208.28</v>
      </c>
      <c r="D130" s="28">
        <v>4.9000000000000004</v>
      </c>
      <c r="E130" s="10">
        <v>2600</v>
      </c>
      <c r="F130" s="29" t="s">
        <v>100</v>
      </c>
      <c r="G130" s="11">
        <v>7.810309310299189E-4</v>
      </c>
      <c r="H130" s="11">
        <f>G130*1000/(0.082057*(298.15))</f>
        <v>3.1924035471296582E-2</v>
      </c>
      <c r="I130" s="14">
        <f>(G130/(0.000082057*(Tgw+273)))*EXP((-(O130*((1-(Tgw+273)/N130)/(1-M130/N130))^(IF(M130/N130&lt;0.57,0.3,IF(M130/N130&gt;0.71,0.41,0.74*(M130/N130)-0.116))))/1.9872)*(1/(Tgw+273)-1/298))</f>
        <v>2.2247307670645727E-2</v>
      </c>
      <c r="J130" s="8">
        <f>D130*C130*53808.7856452378*I130/H130</f>
        <v>38269828.52695062</v>
      </c>
      <c r="K130" s="11">
        <v>1.9599999999999999E-2</v>
      </c>
      <c r="L130" s="11">
        <v>1.0499999999999999E-5</v>
      </c>
      <c r="M130" s="11">
        <v>416.14</v>
      </c>
      <c r="N130" s="11">
        <v>678.2</v>
      </c>
      <c r="O130" s="11">
        <v>5900</v>
      </c>
      <c r="P130" s="11">
        <v>63.1</v>
      </c>
      <c r="R130" s="27" t="s">
        <v>918</v>
      </c>
      <c r="T130"/>
      <c r="U130"/>
    </row>
    <row r="131" spans="1:21" s="18" customFormat="1" x14ac:dyDescent="0.2">
      <c r="A131" s="26">
        <v>84662</v>
      </c>
      <c r="B131" s="9" t="s">
        <v>2016</v>
      </c>
      <c r="C131" s="27">
        <v>222.24</v>
      </c>
      <c r="D131" s="28">
        <v>1.65E-3</v>
      </c>
      <c r="E131" s="10">
        <v>1080</v>
      </c>
      <c r="F131" s="29" t="s">
        <v>100</v>
      </c>
      <c r="G131" s="11">
        <f>(0.082057*298.15)*H131/1000</f>
        <v>4.5024955344403205E-7</v>
      </c>
      <c r="H131" s="11">
        <v>1.8403602397831423E-5</v>
      </c>
      <c r="I131" s="80"/>
      <c r="J131" s="8"/>
      <c r="K131" s="11"/>
      <c r="L131" s="11"/>
      <c r="M131" s="11"/>
      <c r="N131" s="11"/>
      <c r="O131" s="11"/>
      <c r="P131" s="11"/>
      <c r="R131" s="27" t="s">
        <v>2016</v>
      </c>
      <c r="T131"/>
      <c r="U131"/>
    </row>
    <row r="132" spans="1:21" s="18" customFormat="1" x14ac:dyDescent="0.2">
      <c r="A132" s="26">
        <v>56553</v>
      </c>
      <c r="B132" s="9" t="s">
        <v>110</v>
      </c>
      <c r="C132" s="27">
        <v>228.3</v>
      </c>
      <c r="D132" s="28">
        <v>1.05E-7</v>
      </c>
      <c r="E132" s="10">
        <v>9.4000000000000004E-3</v>
      </c>
      <c r="F132" s="29" t="s">
        <v>100</v>
      </c>
      <c r="G132" s="11">
        <f>(0.082057*298.15)*H132/1000</f>
        <v>3.3518577867500168E-6</v>
      </c>
      <c r="H132" s="11">
        <v>1.3700459562830062E-4</v>
      </c>
      <c r="I132" s="14"/>
      <c r="J132" s="8"/>
      <c r="K132" s="11"/>
      <c r="L132" s="11"/>
      <c r="M132" s="11"/>
      <c r="N132" s="11"/>
      <c r="O132" s="11"/>
      <c r="P132" s="11"/>
      <c r="R132" s="27" t="s">
        <v>110</v>
      </c>
      <c r="T132"/>
      <c r="U132"/>
    </row>
    <row r="133" spans="1:21" s="18" customFormat="1" x14ac:dyDescent="0.2">
      <c r="A133" s="26">
        <v>218019</v>
      </c>
      <c r="B133" s="9" t="s">
        <v>927</v>
      </c>
      <c r="C133" s="27">
        <v>228.3</v>
      </c>
      <c r="D133" s="28">
        <v>6.2300000000000002E-9</v>
      </c>
      <c r="E133" s="10">
        <v>6.3E-3</v>
      </c>
      <c r="F133" s="29" t="s">
        <v>100</v>
      </c>
      <c r="G133" s="11">
        <v>9.4362102267471701E-5</v>
      </c>
      <c r="H133" s="11">
        <f>G133*1000/(0.082057*(298.15))</f>
        <v>3.8569779764810437E-3</v>
      </c>
      <c r="I133" s="80">
        <f>(G133/(0.000082057*(Tgw+273)))*EXP((-(O133*((1-(Tgw+273)/N133)/(1-M133/N133))^(IF(M133/N133&lt;0.57,0.3,IF(M133/N133&gt;0.71,0.41,0.74*(M133/N133)-0.116))))/1.9872)*(1/(Tgw+273)-1/298))</f>
        <v>9.5595573397567427E-4</v>
      </c>
      <c r="J133" s="8">
        <f>D133*C133*53808.7856452378*I133/H133</f>
        <v>1.8968708938621414E-2</v>
      </c>
      <c r="K133" s="11">
        <v>2.4799999999999999E-2</v>
      </c>
      <c r="L133" s="11">
        <v>6.2099999999999998E-6</v>
      </c>
      <c r="M133" s="11">
        <v>714.15</v>
      </c>
      <c r="N133" s="11">
        <v>979</v>
      </c>
      <c r="O133" s="11">
        <v>16455</v>
      </c>
      <c r="P133" s="11">
        <v>398000</v>
      </c>
      <c r="R133" s="27" t="s">
        <v>927</v>
      </c>
      <c r="T133"/>
      <c r="U133"/>
    </row>
    <row r="134" spans="1:21" s="18" customFormat="1" x14ac:dyDescent="0.2">
      <c r="A134" s="26">
        <v>96128</v>
      </c>
      <c r="B134" s="9" t="s">
        <v>1099</v>
      </c>
      <c r="C134" s="27">
        <v>236.35</v>
      </c>
      <c r="D134" s="28">
        <v>0.57999999999999996</v>
      </c>
      <c r="E134" s="10">
        <v>1230</v>
      </c>
      <c r="F134" s="29">
        <v>0.2</v>
      </c>
      <c r="G134" s="11">
        <f>(0.082057*298.15)*H134/1000</f>
        <v>1.4708152079171712E-4</v>
      </c>
      <c r="H134" s="11">
        <v>6.0118434499582653E-3</v>
      </c>
      <c r="I134" s="14"/>
      <c r="J134" s="8"/>
      <c r="K134" s="11"/>
      <c r="L134" s="11"/>
      <c r="M134" s="11"/>
      <c r="N134" s="11"/>
      <c r="O134" s="11"/>
      <c r="P134" s="11"/>
      <c r="R134" s="27" t="s">
        <v>1100</v>
      </c>
      <c r="T134"/>
      <c r="U134"/>
    </row>
    <row r="135" spans="1:21" s="18" customFormat="1" x14ac:dyDescent="0.2">
      <c r="A135" s="26">
        <v>67721</v>
      </c>
      <c r="B135" s="9" t="s">
        <v>1795</v>
      </c>
      <c r="C135" s="27">
        <v>236.74</v>
      </c>
      <c r="D135" s="28">
        <v>0.21</v>
      </c>
      <c r="E135" s="10">
        <v>50</v>
      </c>
      <c r="F135" s="29" t="s">
        <v>100</v>
      </c>
      <c r="G135" s="11">
        <v>3.880217524529227E-3</v>
      </c>
      <c r="H135" s="11">
        <f>G135*1000/(0.082057*(298.15))</f>
        <v>0.1586008914218949</v>
      </c>
      <c r="I135" s="14">
        <f>(G135/(0.000082057*(Tgw+273)))*EXP((-(O135*((1-(Tgw+273)/N135)/(1-M135/N135))^(IF(M135/N135&lt;0.57,0.3,IF(M135/N135&gt;0.71,0.41,0.74*(M135/N135)-0.116))))/1.9872)*(1/(Tgw+273)-1/298))</f>
        <v>8.3037978731598391E-2</v>
      </c>
      <c r="J135" s="8">
        <f>D135*C135*53808.7856452378*I135/H135</f>
        <v>1400603.7162168673</v>
      </c>
      <c r="K135" s="11">
        <v>2.5000000000000001E-3</v>
      </c>
      <c r="L135" s="11">
        <v>6.8000000000000001E-6</v>
      </c>
      <c r="M135" s="11">
        <v>458</v>
      </c>
      <c r="N135" s="11">
        <v>695</v>
      </c>
      <c r="O135" s="11">
        <v>9510</v>
      </c>
      <c r="P135" s="11">
        <v>1780</v>
      </c>
      <c r="R135" s="27" t="s">
        <v>1795</v>
      </c>
      <c r="T135"/>
      <c r="U135"/>
    </row>
    <row r="136" spans="1:21" s="18" customFormat="1" x14ac:dyDescent="0.2">
      <c r="A136" s="26">
        <v>50328</v>
      </c>
      <c r="B136" s="9" t="s">
        <v>112</v>
      </c>
      <c r="C136" s="27">
        <v>252.32</v>
      </c>
      <c r="D136" s="28">
        <v>5.4899999999999999E-9</v>
      </c>
      <c r="E136" s="10">
        <v>1.6199999999999999E-3</v>
      </c>
      <c r="F136" s="29">
        <v>0.2</v>
      </c>
      <c r="G136" s="11">
        <f>(0.082057*298.15)*H136/1000</f>
        <v>1.1306266564261249E-6</v>
      </c>
      <c r="H136" s="11">
        <v>4.6213490465665572E-5</v>
      </c>
      <c r="I136" s="14"/>
      <c r="J136" s="8"/>
      <c r="K136" s="11"/>
      <c r="L136" s="11"/>
      <c r="M136" s="11"/>
      <c r="N136" s="11"/>
      <c r="O136" s="11"/>
      <c r="P136" s="11"/>
      <c r="R136" s="27" t="s">
        <v>112</v>
      </c>
      <c r="T136"/>
      <c r="U136"/>
    </row>
    <row r="137" spans="1:21" s="18" customFormat="1" x14ac:dyDescent="0.2">
      <c r="A137" s="26">
        <v>205992</v>
      </c>
      <c r="B137" s="9" t="s">
        <v>113</v>
      </c>
      <c r="C137" s="27">
        <v>252.32</v>
      </c>
      <c r="D137" s="28">
        <v>4.9999999999999998E-7</v>
      </c>
      <c r="E137" s="10">
        <v>1.5E-3</v>
      </c>
      <c r="F137" s="29" t="s">
        <v>100</v>
      </c>
      <c r="G137" s="11">
        <v>1.1072085995443298E-4</v>
      </c>
      <c r="H137" s="11">
        <f>G137*1000/(0.082057*(298.15))</f>
        <v>4.525629549570781E-3</v>
      </c>
      <c r="I137" s="14">
        <f>(G137/(0.000082057*(Tgw+273)))*EXP((-(O137*((1-(Tgw+273)/N137)/(1-M137/N137))^(IF(M137/N137&lt;0.57,0.3,IF(M137/N137&gt;0.71,0.41,0.74*(M137/N137)-0.116))))/1.9872)*(1/(Tgw+273)-1/298))</f>
        <v>1.0503485899179155E-3</v>
      </c>
      <c r="J137" s="8">
        <f>D137*C137*53808.7856452378*I137/H137</f>
        <v>1.5755396121415222</v>
      </c>
      <c r="K137" s="11">
        <v>2.2599999999999999E-2</v>
      </c>
      <c r="L137" s="11">
        <v>5.5600000000000001E-6</v>
      </c>
      <c r="M137" s="11">
        <v>715.9</v>
      </c>
      <c r="N137" s="11">
        <v>969.27</v>
      </c>
      <c r="O137" s="11">
        <v>17000</v>
      </c>
      <c r="P137" s="11">
        <v>1230000</v>
      </c>
      <c r="R137" s="27" t="s">
        <v>113</v>
      </c>
      <c r="T137"/>
      <c r="U137"/>
    </row>
    <row r="138" spans="1:21" s="18" customFormat="1" x14ac:dyDescent="0.2">
      <c r="A138" s="26">
        <v>207089</v>
      </c>
      <c r="B138" s="9" t="s">
        <v>114</v>
      </c>
      <c r="C138" s="27">
        <v>252.32</v>
      </c>
      <c r="D138" s="28">
        <v>2.0000000000000001E-9</v>
      </c>
      <c r="E138" s="10">
        <v>8.0000000000000004E-4</v>
      </c>
      <c r="F138" s="29" t="s">
        <v>100</v>
      </c>
      <c r="G138" s="11">
        <f>(0.082057*298.15)*H138/1000</f>
        <v>8.2945973290022799E-7</v>
      </c>
      <c r="H138" s="11">
        <v>3.3903525306227225E-5</v>
      </c>
      <c r="I138" s="14"/>
      <c r="J138" s="8"/>
      <c r="K138" s="11"/>
      <c r="L138" s="11"/>
      <c r="M138" s="11"/>
      <c r="N138" s="11"/>
      <c r="O138" s="11"/>
      <c r="P138" s="11"/>
      <c r="R138" s="27" t="s">
        <v>114</v>
      </c>
      <c r="T138"/>
      <c r="U138"/>
    </row>
    <row r="139" spans="1:21" s="18" customFormat="1" x14ac:dyDescent="0.2">
      <c r="A139" s="26">
        <v>75252</v>
      </c>
      <c r="B139" s="12" t="s">
        <v>1686</v>
      </c>
      <c r="C139" s="27">
        <v>252.75</v>
      </c>
      <c r="D139" s="28">
        <v>5.51</v>
      </c>
      <c r="E139" s="10">
        <v>3100</v>
      </c>
      <c r="F139" s="29" t="s">
        <v>100</v>
      </c>
      <c r="G139" s="14">
        <v>5.8780487804878053E-4</v>
      </c>
      <c r="H139" s="14">
        <f>G139*1000/(0.082057*(298.15))</f>
        <v>2.4026069943587931E-2</v>
      </c>
      <c r="I139" s="14">
        <f>(G139/(0.000082057*(Tgw+273)))*EXP((-(O139*((1-(Tgw+273)/N139)/(1-M139/N139))^(IF(M139/N139&lt;0.57,0.3,IF(M139/N139&gt;0.71,0.41,0.74*(M139/N139)-0.116))))/1.9872)*(1/(Tgw+273)-1/298))</f>
        <v>1.3182707459637306E-2</v>
      </c>
      <c r="J139" s="8">
        <f>D139*C139*53808.7856452378*I139/H139</f>
        <v>41116660.289971218</v>
      </c>
      <c r="K139" s="14">
        <v>1.49E-2</v>
      </c>
      <c r="L139" s="14">
        <v>1.03E-5</v>
      </c>
      <c r="M139" s="14">
        <v>422.35</v>
      </c>
      <c r="N139" s="14">
        <v>696</v>
      </c>
      <c r="O139" s="14">
        <v>9479</v>
      </c>
      <c r="P139" s="14">
        <v>87.1</v>
      </c>
      <c r="R139" s="27" t="s">
        <v>1686</v>
      </c>
      <c r="T139"/>
      <c r="U139"/>
    </row>
    <row r="140" spans="1:21" s="18" customFormat="1" x14ac:dyDescent="0.2">
      <c r="A140" s="26">
        <v>91941</v>
      </c>
      <c r="B140" s="9" t="s">
        <v>1109</v>
      </c>
      <c r="C140" s="27">
        <v>253.13</v>
      </c>
      <c r="D140" s="28">
        <v>3.7100000000000001E-8</v>
      </c>
      <c r="E140" s="10">
        <v>3.1</v>
      </c>
      <c r="F140" s="29" t="s">
        <v>100</v>
      </c>
      <c r="G140" s="11">
        <f>(0.082057*298.15)*H140/1000</f>
        <v>4.0022182528358408E-9</v>
      </c>
      <c r="H140" s="11">
        <v>1.6358757686961267E-7</v>
      </c>
      <c r="I140" s="80"/>
      <c r="J140" s="8"/>
      <c r="K140" s="11"/>
      <c r="L140" s="11"/>
      <c r="M140" s="11"/>
      <c r="N140" s="11"/>
      <c r="O140" s="11"/>
      <c r="P140" s="11"/>
      <c r="R140" s="27" t="s">
        <v>1110</v>
      </c>
      <c r="T140"/>
      <c r="U140"/>
    </row>
    <row r="141" spans="1:21" s="18" customFormat="1" x14ac:dyDescent="0.2">
      <c r="A141" s="26">
        <v>87683</v>
      </c>
      <c r="B141" s="9" t="s">
        <v>1792</v>
      </c>
      <c r="C141" s="27">
        <v>260.76</v>
      </c>
      <c r="D141" s="28">
        <v>0.2213</v>
      </c>
      <c r="E141" s="10">
        <v>3.2</v>
      </c>
      <c r="F141" s="29" t="s">
        <v>100</v>
      </c>
      <c r="G141" s="11">
        <v>8.1295045822398979E-3</v>
      </c>
      <c r="H141" s="11">
        <f>G141*1000/(0.082057*(298.15))</f>
        <v>0.33228721467569244</v>
      </c>
      <c r="I141" s="80">
        <f>(G141/(0.000082057*(Tgw+273)))*EXP((-(O141*((1-(Tgw+273)/N141)/(1-M141/N141))^(IF(M141/N141&lt;0.57,0.3,IF(M141/N141&gt;0.71,0.41,0.74*(M141/N141)-0.116))))/1.9872)*(1/(Tgw+273)-1/298))</f>
        <v>0.16373189742669722</v>
      </c>
      <c r="J141" s="8">
        <f>D141*C141*53808.7856452378*I141/H141</f>
        <v>1530013.4219844118</v>
      </c>
      <c r="K141" s="11">
        <v>5.6099999999999997E-2</v>
      </c>
      <c r="L141" s="11">
        <v>6.1600000000000003E-6</v>
      </c>
      <c r="M141" s="11">
        <v>486.15</v>
      </c>
      <c r="N141" s="11">
        <v>738</v>
      </c>
      <c r="O141" s="11">
        <v>10206</v>
      </c>
      <c r="P141" s="11">
        <v>53700</v>
      </c>
      <c r="R141" s="27" t="s">
        <v>1792</v>
      </c>
      <c r="T141"/>
      <c r="U141"/>
    </row>
    <row r="142" spans="1:21" s="18" customFormat="1" x14ac:dyDescent="0.2">
      <c r="A142" s="26">
        <v>87865</v>
      </c>
      <c r="B142" s="9" t="s">
        <v>1836</v>
      </c>
      <c r="C142" s="27">
        <v>266.33999999999997</v>
      </c>
      <c r="D142" s="28">
        <v>3.1699999999999998E-5</v>
      </c>
      <c r="E142" s="11">
        <v>1950</v>
      </c>
      <c r="F142" s="29">
        <v>1</v>
      </c>
      <c r="G142" s="11">
        <f>(0.082057*298.15)*H142/1000</f>
        <v>2.4413531342298629E-8</v>
      </c>
      <c r="H142" s="11">
        <v>9.9788421890463726E-7</v>
      </c>
      <c r="I142" s="14"/>
      <c r="J142" s="8"/>
      <c r="K142" s="11"/>
      <c r="L142" s="11"/>
      <c r="M142" s="11"/>
      <c r="N142" s="11"/>
      <c r="O142" s="11"/>
      <c r="P142" s="11"/>
      <c r="R142" s="27" t="s">
        <v>1836</v>
      </c>
      <c r="T142"/>
      <c r="U142"/>
    </row>
    <row r="143" spans="1:21" s="18" customFormat="1" x14ac:dyDescent="0.2">
      <c r="A143" s="26">
        <v>77474</v>
      </c>
      <c r="B143" s="9" t="s">
        <v>1794</v>
      </c>
      <c r="C143" s="27">
        <v>272.77</v>
      </c>
      <c r="D143" s="28">
        <v>0.06</v>
      </c>
      <c r="E143" s="10">
        <v>1.8</v>
      </c>
      <c r="F143" s="29">
        <v>50</v>
      </c>
      <c r="G143" s="11">
        <v>2.6932101069997206E-2</v>
      </c>
      <c r="H143" s="11">
        <f>G143*1000/(0.082057*(298.15))</f>
        <v>1.1008288093550547</v>
      </c>
      <c r="I143" s="80">
        <f>(G143/(0.000082057*(Tgw+273)))*EXP((-(O143*((1-(Tgw+273)/N143)/(1-M143/N143))^(IF(M143/N143&lt;0.57,0.3,IF(M143/N143&gt;0.71,0.41,0.74*(M143/N143)-0.116))))/1.9872)*(1/(Tgw+273)-1/298))</f>
        <v>0.49486511493833202</v>
      </c>
      <c r="J143" s="8">
        <f>D143*C143*53808.7856452378*I143/H143</f>
        <v>395884.13518057473</v>
      </c>
      <c r="K143" s="11">
        <v>1.61E-2</v>
      </c>
      <c r="L143" s="11">
        <v>7.2099999999999996E-6</v>
      </c>
      <c r="M143" s="11">
        <v>512.15</v>
      </c>
      <c r="N143" s="11">
        <v>746</v>
      </c>
      <c r="O143" s="11">
        <v>10931</v>
      </c>
      <c r="P143" s="11">
        <v>200000</v>
      </c>
      <c r="R143" s="27" t="s">
        <v>1794</v>
      </c>
      <c r="T143"/>
      <c r="U143"/>
    </row>
    <row r="144" spans="1:21" s="18" customFormat="1" x14ac:dyDescent="0.2">
      <c r="A144" s="26">
        <v>193395</v>
      </c>
      <c r="B144" s="9" t="s">
        <v>1798</v>
      </c>
      <c r="C144" s="27">
        <v>276.33999999999997</v>
      </c>
      <c r="D144" s="28">
        <v>1E-10</v>
      </c>
      <c r="E144" s="10">
        <v>2.1999999999999999E-5</v>
      </c>
      <c r="F144" s="29" t="s">
        <v>100</v>
      </c>
      <c r="G144" s="11">
        <f>(0.082057*298.15)*H144/1000</f>
        <v>1.6008873011343362E-6</v>
      </c>
      <c r="H144" s="11">
        <v>6.5435030747845065E-5</v>
      </c>
      <c r="I144" s="80"/>
      <c r="J144" s="8"/>
      <c r="K144" s="11"/>
      <c r="L144" s="11"/>
      <c r="M144" s="11"/>
      <c r="N144" s="11"/>
      <c r="O144" s="11"/>
      <c r="P144" s="11"/>
      <c r="R144" s="27" t="s">
        <v>1798</v>
      </c>
      <c r="T144"/>
      <c r="U144"/>
    </row>
    <row r="145" spans="1:21" s="18" customFormat="1" x14ac:dyDescent="0.2">
      <c r="A145" s="26">
        <v>84742</v>
      </c>
      <c r="B145" s="9" t="s">
        <v>688</v>
      </c>
      <c r="C145" s="27">
        <v>278.35000000000002</v>
      </c>
      <c r="D145" s="28">
        <v>7.2999999999999999E-5</v>
      </c>
      <c r="E145" s="10">
        <v>11.2</v>
      </c>
      <c r="F145" s="29" t="s">
        <v>100</v>
      </c>
      <c r="G145" s="11">
        <f>(0.082057*298.15)*H145/1000</f>
        <v>9.3852018029000472E-10</v>
      </c>
      <c r="H145" s="11">
        <v>3.8361286775924174E-8</v>
      </c>
      <c r="I145" s="80"/>
      <c r="J145" s="8"/>
      <c r="K145" s="11"/>
      <c r="L145" s="11"/>
      <c r="M145" s="11"/>
      <c r="N145" s="11"/>
      <c r="O145" s="11"/>
      <c r="P145" s="11"/>
      <c r="R145" s="27" t="s">
        <v>688</v>
      </c>
      <c r="T145"/>
      <c r="U145"/>
    </row>
    <row r="146" spans="1:21" s="18" customFormat="1" x14ac:dyDescent="0.2">
      <c r="A146" s="26">
        <v>53703</v>
      </c>
      <c r="B146" s="9" t="s">
        <v>1097</v>
      </c>
      <c r="C146" s="27">
        <v>278.36</v>
      </c>
      <c r="D146" s="28">
        <v>1E-10</v>
      </c>
      <c r="E146" s="10">
        <v>2.49E-3</v>
      </c>
      <c r="F146" s="29" t="s">
        <v>100</v>
      </c>
      <c r="G146" s="11">
        <f>(0.082057*298.15)*H146/1000</f>
        <v>1.4708152079171714E-8</v>
      </c>
      <c r="H146" s="11">
        <v>6.0118434499582648E-7</v>
      </c>
      <c r="I146" s="80"/>
      <c r="J146" s="8"/>
      <c r="K146" s="11"/>
      <c r="L146" s="11"/>
      <c r="M146" s="11"/>
      <c r="N146" s="11"/>
      <c r="O146" s="11"/>
      <c r="P146" s="11"/>
      <c r="R146" s="27" t="s">
        <v>1097</v>
      </c>
      <c r="T146"/>
      <c r="U146"/>
    </row>
    <row r="147" spans="1:21" s="18" customFormat="1" x14ac:dyDescent="0.2">
      <c r="A147" s="26">
        <v>118741</v>
      </c>
      <c r="B147" s="9" t="s">
        <v>1793</v>
      </c>
      <c r="C147" s="27">
        <v>284.77999999999997</v>
      </c>
      <c r="D147" s="28">
        <v>1.8E-5</v>
      </c>
      <c r="E147" s="10">
        <v>5.0000000000000001E-3</v>
      </c>
      <c r="F147" s="29">
        <v>1</v>
      </c>
      <c r="G147" s="11">
        <v>1.3166804967554189E-3</v>
      </c>
      <c r="H147" s="11">
        <f>G147*1000/(0.082057*(298.15))</f>
        <v>5.3818297346247108E-2</v>
      </c>
      <c r="I147" s="80">
        <f>(G147/(0.000082057*(Tgw+273)))*EXP((-(O147*((1-(Tgw+273)/N147)/(1-M147/N147))^(IF(M147/N147&lt;0.57,0.3,IF(M147/N147&gt;0.71,0.41,0.74*(M147/N147)-0.116))))/1.9872)*(1/(Tgw+273)-1/298))</f>
        <v>1.7285700918407226E-2</v>
      </c>
      <c r="J147" s="8">
        <f>D147*C147*53808.7856452378*I147/H147</f>
        <v>88.591534138770825</v>
      </c>
      <c r="K147" s="11">
        <v>5.4199999999999998E-2</v>
      </c>
      <c r="L147" s="11">
        <v>5.9100000000000002E-6</v>
      </c>
      <c r="M147" s="11">
        <v>582.54999999999995</v>
      </c>
      <c r="N147" s="11">
        <v>825</v>
      </c>
      <c r="O147" s="11">
        <v>14447</v>
      </c>
      <c r="P147" s="11">
        <v>55000</v>
      </c>
      <c r="R147" s="27" t="s">
        <v>1793</v>
      </c>
      <c r="T147"/>
      <c r="U147"/>
    </row>
    <row r="148" spans="1:21" s="18" customFormat="1" x14ac:dyDescent="0.2">
      <c r="A148" s="26">
        <v>319846</v>
      </c>
      <c r="B148" s="9" t="s">
        <v>1784</v>
      </c>
      <c r="C148" s="27">
        <v>290.83</v>
      </c>
      <c r="D148" s="28">
        <v>4.5000000000000003E-5</v>
      </c>
      <c r="E148" s="10">
        <v>2</v>
      </c>
      <c r="F148" s="29" t="s">
        <v>100</v>
      </c>
      <c r="G148" s="11">
        <v>1.0573343383035939E-5</v>
      </c>
      <c r="H148" s="11">
        <f>G148*1000/(0.082057*(298.15))</f>
        <v>4.321772362653177E-4</v>
      </c>
      <c r="I148" s="14">
        <f>(G148/(0.000082057*(Tgw+273)))*EXP((-(O148*((1-(Tgw+273)/N148)/(1-M148/N148))^(IF(M148/N148&lt;0.57,0.3,IF(M148/N148&gt;0.71,0.41,0.74*(M148/N148)-0.116))))/1.9872)*(1/(Tgw+273)-1/298))</f>
        <v>1.3063901233716546E-4</v>
      </c>
      <c r="J148" s="8">
        <f>D148*C148*53808.7856452378*I148/H148</f>
        <v>212.87070993690187</v>
      </c>
      <c r="K148" s="11">
        <v>1.4200000000000001E-2</v>
      </c>
      <c r="L148" s="11">
        <v>7.34E-6</v>
      </c>
      <c r="M148" s="11">
        <v>596.54999999999995</v>
      </c>
      <c r="N148" s="11">
        <v>839.36</v>
      </c>
      <c r="O148" s="11">
        <v>15000</v>
      </c>
      <c r="P148" s="11">
        <v>1230</v>
      </c>
      <c r="R148" s="27" t="s">
        <v>1785</v>
      </c>
      <c r="T148"/>
      <c r="U148"/>
    </row>
    <row r="149" spans="1:21" s="18" customFormat="1" x14ac:dyDescent="0.2">
      <c r="A149" s="26">
        <v>319857</v>
      </c>
      <c r="B149" s="9" t="s">
        <v>1786</v>
      </c>
      <c r="C149" s="27">
        <v>290.83</v>
      </c>
      <c r="D149" s="28">
        <v>4.6600000000000002E-7</v>
      </c>
      <c r="E149" s="10">
        <v>0.24</v>
      </c>
      <c r="F149" s="29" t="s">
        <v>100</v>
      </c>
      <c r="G149" s="11">
        <f>(0.082057*298.15)*H149/1000</f>
        <v>7.4341204046425738E-7</v>
      </c>
      <c r="H149" s="11">
        <v>3.0386392403530554E-5</v>
      </c>
      <c r="I149" s="80"/>
      <c r="J149" s="8"/>
      <c r="K149" s="11"/>
      <c r="L149" s="11"/>
      <c r="M149" s="11"/>
      <c r="N149" s="11"/>
      <c r="O149" s="11"/>
      <c r="P149" s="11"/>
      <c r="R149" s="27" t="s">
        <v>1787</v>
      </c>
      <c r="T149"/>
      <c r="U149"/>
    </row>
    <row r="150" spans="1:21" s="18" customFormat="1" x14ac:dyDescent="0.2">
      <c r="A150" s="26">
        <v>58899</v>
      </c>
      <c r="B150" s="9" t="s">
        <v>1788</v>
      </c>
      <c r="C150" s="27">
        <v>290.83</v>
      </c>
      <c r="D150" s="28">
        <v>4.0999999999999999E-4</v>
      </c>
      <c r="E150" s="10">
        <v>7.3</v>
      </c>
      <c r="F150" s="29">
        <v>0.2</v>
      </c>
      <c r="G150" s="11">
        <v>1.3964793147405959E-5</v>
      </c>
      <c r="H150" s="11">
        <f>G150*1000/(0.082057*(298.15))</f>
        <v>5.7080012336928755E-4</v>
      </c>
      <c r="I150" s="80">
        <f>(G150/(0.000082057*(Tgw+273)))*EXP((-(O150*((1-(Tgw+273)/N150)/(1-M150/N150))^(IF(M150/N150&lt;0.57,0.3,IF(M150/N150&gt;0.71,0.41,0.74*(M150/N150)-0.116))))/1.9872)*(1/(Tgw+273)-1/298))</f>
        <v>1.7254209176606762E-4</v>
      </c>
      <c r="J150" s="8">
        <f>D150*C150*53808.7856452378*I150/H150</f>
        <v>1939.4886905362173</v>
      </c>
      <c r="K150" s="11">
        <v>1.4200000000000001E-2</v>
      </c>
      <c r="L150" s="11">
        <v>7.34E-6</v>
      </c>
      <c r="M150" s="11">
        <v>596.54999999999995</v>
      </c>
      <c r="N150" s="11">
        <v>839.36</v>
      </c>
      <c r="O150" s="11">
        <v>15000</v>
      </c>
      <c r="P150" s="11">
        <v>1070</v>
      </c>
      <c r="R150" s="27" t="s">
        <v>1789</v>
      </c>
      <c r="T150"/>
      <c r="U150"/>
    </row>
    <row r="151" spans="1:21" s="18" customFormat="1" x14ac:dyDescent="0.2">
      <c r="A151" s="26">
        <v>85687</v>
      </c>
      <c r="B151" s="9" t="s">
        <v>1690</v>
      </c>
      <c r="C151" s="27">
        <v>312.37</v>
      </c>
      <c r="D151" s="28">
        <v>8.2500000000000006E-6</v>
      </c>
      <c r="E151" s="10">
        <v>2.69</v>
      </c>
      <c r="F151" s="29" t="s">
        <v>100</v>
      </c>
      <c r="G151" s="11">
        <f>(0.082057*298.15)*H151/1000</f>
        <v>1.2606987496432896E-6</v>
      </c>
      <c r="H151" s="11">
        <v>5.1530086713927986E-5</v>
      </c>
      <c r="I151" s="80"/>
      <c r="J151" s="8"/>
      <c r="K151" s="11"/>
      <c r="L151" s="11"/>
      <c r="M151" s="11"/>
      <c r="N151" s="11"/>
      <c r="O151" s="11"/>
      <c r="P151" s="11"/>
      <c r="R151" s="27" t="s">
        <v>1690</v>
      </c>
      <c r="T151"/>
      <c r="U151"/>
    </row>
    <row r="152" spans="1:21" s="18" customFormat="1" x14ac:dyDescent="0.2">
      <c r="A152" s="26">
        <v>72559</v>
      </c>
      <c r="B152" s="9" t="s">
        <v>1095</v>
      </c>
      <c r="C152" s="27">
        <v>318.02999999999997</v>
      </c>
      <c r="D152" s="28">
        <v>6.0000000000000002E-6</v>
      </c>
      <c r="E152" s="10">
        <v>0.12</v>
      </c>
      <c r="F152" s="29" t="s">
        <v>100</v>
      </c>
      <c r="G152" s="11">
        <v>2.0947189721108938E-5</v>
      </c>
      <c r="H152" s="11">
        <f>G152*1000/(0.082057*(298.15))</f>
        <v>8.5620018505393137E-4</v>
      </c>
      <c r="I152" s="80">
        <f>(G152/(0.000082057*(Tgw+273)))*EXP((-(O152*((1-(Tgw+273)/N152)/(1-M152/N152))^(IF(M152/N152&lt;0.57,0.3,IF(M152/N152&gt;0.71,0.41,0.74*(M152/N152)-0.116))))/1.9872)*(1/(Tgw+273)-1/298))</f>
        <v>2.4345135455537526E-4</v>
      </c>
      <c r="J152" s="8">
        <f>D152*C152*53808.7856452378*I152/H152</f>
        <v>29.195062448805757</v>
      </c>
      <c r="K152" s="11">
        <v>1.44E-2</v>
      </c>
      <c r="L152" s="11">
        <v>5.8699999999999997E-6</v>
      </c>
      <c r="M152" s="11">
        <v>636.44000000000005</v>
      </c>
      <c r="N152" s="11">
        <v>860.38</v>
      </c>
      <c r="O152" s="11">
        <v>15000</v>
      </c>
      <c r="P152" s="11">
        <v>4470000</v>
      </c>
      <c r="R152" s="27" t="s">
        <v>1095</v>
      </c>
      <c r="T152"/>
      <c r="U152"/>
    </row>
    <row r="153" spans="1:21" s="18" customFormat="1" x14ac:dyDescent="0.2">
      <c r="A153" s="26">
        <v>72548</v>
      </c>
      <c r="B153" s="9" t="s">
        <v>1094</v>
      </c>
      <c r="C153" s="27">
        <v>320.05</v>
      </c>
      <c r="D153" s="28">
        <v>6.7000000000000004E-7</v>
      </c>
      <c r="E153" s="10">
        <v>0.09</v>
      </c>
      <c r="F153" s="29" t="s">
        <v>100</v>
      </c>
      <c r="G153" s="11">
        <f>(0.082057*298.15)*H153/1000</f>
        <v>4.0022182528358412E-6</v>
      </c>
      <c r="H153" s="11">
        <v>1.6358757686961266E-4</v>
      </c>
      <c r="I153" s="80"/>
      <c r="J153" s="8"/>
      <c r="K153" s="11"/>
      <c r="L153" s="11"/>
      <c r="M153" s="11"/>
      <c r="N153" s="11"/>
      <c r="O153" s="11"/>
      <c r="P153" s="11"/>
      <c r="R153" s="27" t="s">
        <v>1094</v>
      </c>
      <c r="T153"/>
      <c r="U153"/>
    </row>
    <row r="154" spans="1:21" s="18" customFormat="1" x14ac:dyDescent="0.2">
      <c r="A154" s="26">
        <v>72435</v>
      </c>
      <c r="B154" s="9" t="s">
        <v>1803</v>
      </c>
      <c r="C154" s="27">
        <v>345.66</v>
      </c>
      <c r="D154" s="28">
        <v>5.9999999999999997E-7</v>
      </c>
      <c r="E154" s="11">
        <v>0.1</v>
      </c>
      <c r="F154" s="29">
        <v>40</v>
      </c>
      <c r="G154" s="11">
        <v>1.5760266552072442E-5</v>
      </c>
      <c r="H154" s="11">
        <f>G154*1000/(0.082057*(298.15))</f>
        <v>6.4418871065962465E-4</v>
      </c>
      <c r="I154" s="80">
        <f>(G154/(0.000082057*(Tgw+273)))*EXP((-(O154*((1-(Tgw+273)/N154)/(1-M154/N154))^(IF(M154/N154&lt;0.57,0.3,IF(M154/N154&gt;0.71,0.41,0.74*(M154/N154)-0.116))))/1.9872)*(1/(Tgw+273)-1/298))</f>
        <v>1.5818098646936554E-4</v>
      </c>
      <c r="J154" s="8">
        <f>D154*C154*53808.7856452378*I154/H154</f>
        <v>2.740278713015551</v>
      </c>
      <c r="K154" s="11">
        <v>1.5599999999999999E-2</v>
      </c>
      <c r="L154" s="11">
        <v>4.4599999999999996E-6</v>
      </c>
      <c r="M154" s="11">
        <v>651.02</v>
      </c>
      <c r="N154" s="11">
        <v>848.49</v>
      </c>
      <c r="O154" s="11">
        <v>16000</v>
      </c>
      <c r="P154" s="11">
        <v>97700</v>
      </c>
      <c r="R154" s="27" t="s">
        <v>1803</v>
      </c>
      <c r="T154"/>
      <c r="U154"/>
    </row>
    <row r="155" spans="1:21" s="18" customFormat="1" x14ac:dyDescent="0.2">
      <c r="A155" s="26">
        <v>50293</v>
      </c>
      <c r="B155" s="9" t="s">
        <v>1096</v>
      </c>
      <c r="C155" s="27">
        <v>354.49</v>
      </c>
      <c r="D155" s="28">
        <v>1.6E-7</v>
      </c>
      <c r="E155" s="10">
        <v>2.5000000000000001E-2</v>
      </c>
      <c r="F155" s="29" t="s">
        <v>100</v>
      </c>
      <c r="G155" s="11">
        <f>(0.082057*298.15)*H155/1000</f>
        <v>8.1044919619925778E-6</v>
      </c>
      <c r="H155" s="11">
        <v>3.3126484316096569E-4</v>
      </c>
      <c r="I155" s="14"/>
      <c r="J155" s="8"/>
      <c r="K155" s="11"/>
      <c r="L155" s="11"/>
      <c r="M155" s="11"/>
      <c r="N155" s="11"/>
      <c r="O155" s="11"/>
      <c r="P155" s="11"/>
      <c r="R155" s="27" t="s">
        <v>1096</v>
      </c>
      <c r="T155"/>
      <c r="U155"/>
    </row>
    <row r="156" spans="1:21" s="18" customFormat="1" x14ac:dyDescent="0.2">
      <c r="A156" s="26">
        <v>309002</v>
      </c>
      <c r="B156" s="9" t="s">
        <v>107</v>
      </c>
      <c r="C156" s="27">
        <v>364.92</v>
      </c>
      <c r="D156" s="28">
        <v>6.0000000000000002E-6</v>
      </c>
      <c r="E156" s="10">
        <v>1.7000000000000001E-2</v>
      </c>
      <c r="F156" s="29" t="s">
        <v>100</v>
      </c>
      <c r="G156" s="11">
        <v>1.6957248821850094E-4</v>
      </c>
      <c r="H156" s="11">
        <f>G156*1000/(0.082057*(298.15))</f>
        <v>6.9311443551984923E-3</v>
      </c>
      <c r="I156" s="14">
        <f>(G156/(0.000082057*(Tgw+273)))*EXP((-(O156*((1-(Tgw+273)/N156)/(1-M156/N156))^(IF(M156/N156&lt;0.57,0.3,IF(M156/N156&gt;0.71,0.41,0.74*(M156/N156)-0.116))))/1.9872)*(1/(Tgw+273)-1/298))</f>
        <v>2.0667012544629579E-3</v>
      </c>
      <c r="J156" s="8">
        <f>D156*C156*53808.7856452378*I156/H156</f>
        <v>35.12973442947365</v>
      </c>
      <c r="K156" s="11">
        <v>1.32E-2</v>
      </c>
      <c r="L156" s="11">
        <v>4.8600000000000001E-6</v>
      </c>
      <c r="M156" s="11">
        <v>603.01</v>
      </c>
      <c r="N156" s="11">
        <v>839.37</v>
      </c>
      <c r="O156" s="11">
        <v>15000</v>
      </c>
      <c r="P156" s="11">
        <v>2450000</v>
      </c>
      <c r="R156" s="27" t="s">
        <v>107</v>
      </c>
      <c r="T156"/>
      <c r="U156"/>
    </row>
    <row r="157" spans="1:21" s="18" customFormat="1" x14ac:dyDescent="0.2">
      <c r="A157" s="26">
        <v>76448</v>
      </c>
      <c r="B157" s="9" t="s">
        <v>1790</v>
      </c>
      <c r="C157" s="27">
        <v>373.32</v>
      </c>
      <c r="D157" s="28">
        <v>4.0000000000000002E-4</v>
      </c>
      <c r="E157" s="10">
        <v>0.18</v>
      </c>
      <c r="F157" s="29">
        <v>0.4</v>
      </c>
      <c r="G157" s="11">
        <v>1.4762781327257728</v>
      </c>
      <c r="H157" s="11">
        <f>G157*1000/(0.082057*(298.15))</f>
        <v>60.3417273276104</v>
      </c>
      <c r="I157" s="80">
        <f>(G157/(0.000082057*(Tgw+273)))*EXP((-(O157*((1-(Tgw+273)/N157)/(1-M157/N157))^(IF(M157/N157&lt;0.57,0.3,IF(M157/N157&gt;0.71,0.41,0.74*(M157/N157)-0.116))))/1.9872)*(1/(Tgw+273)-1/298))</f>
        <v>21.368676306862611</v>
      </c>
      <c r="J157" s="8">
        <f>D157*C157*53808.7856452378*I157/H157</f>
        <v>2845.4720357963715</v>
      </c>
      <c r="K157" s="11">
        <v>1.12E-2</v>
      </c>
      <c r="L157" s="11">
        <v>5.6899999999999997E-6</v>
      </c>
      <c r="M157" s="11">
        <v>603.69000000000005</v>
      </c>
      <c r="N157" s="11">
        <v>846.31</v>
      </c>
      <c r="O157" s="11">
        <v>13000</v>
      </c>
      <c r="P157" s="11">
        <v>1410000</v>
      </c>
      <c r="R157" s="27" t="s">
        <v>1790</v>
      </c>
      <c r="T157"/>
      <c r="U157"/>
    </row>
    <row r="158" spans="1:21" s="18" customFormat="1" x14ac:dyDescent="0.2">
      <c r="A158" s="26">
        <v>60571</v>
      </c>
      <c r="B158" s="9" t="s">
        <v>2015</v>
      </c>
      <c r="C158" s="27">
        <v>380.91</v>
      </c>
      <c r="D158" s="28">
        <v>5.8900000000000004E-6</v>
      </c>
      <c r="E158" s="10">
        <v>0.19500000000000001</v>
      </c>
      <c r="F158" s="29" t="s">
        <v>100</v>
      </c>
      <c r="G158" s="11">
        <v>1.5062026894702141E-5</v>
      </c>
      <c r="H158" s="11">
        <f>G158*1000/(0.082057*(298.15))</f>
        <v>6.1564870449116018E-4</v>
      </c>
      <c r="I158" s="80">
        <f>(G158/(0.000082057*(Tgw+273)))*EXP((-(O158*((1-(Tgw+273)/N158)/(1-M158/N158))^(IF(M158/N158&lt;0.57,0.3,IF(M158/N158&gt;0.71,0.41,0.74*(M158/N158)-0.116))))/1.9872)*(1/(Tgw+273)-1/298))</f>
        <v>1.5216927242877121E-4</v>
      </c>
      <c r="J158" s="8">
        <f>D158*C158*53808.7856452378*I158/H158</f>
        <v>29.839040526940089</v>
      </c>
      <c r="K158" s="11">
        <v>1.2500000000000001E-2</v>
      </c>
      <c r="L158" s="11">
        <v>4.7400000000000004E-6</v>
      </c>
      <c r="M158" s="11">
        <v>613.32000000000005</v>
      </c>
      <c r="N158" s="11">
        <v>842.25</v>
      </c>
      <c r="O158" s="11">
        <v>17000</v>
      </c>
      <c r="P158" s="11">
        <v>21400</v>
      </c>
      <c r="R158" s="27" t="s">
        <v>2015</v>
      </c>
      <c r="T158"/>
      <c r="U158"/>
    </row>
    <row r="159" spans="1:21" s="18" customFormat="1" x14ac:dyDescent="0.2">
      <c r="A159" s="26">
        <v>72208</v>
      </c>
      <c r="B159" s="9" t="s">
        <v>699</v>
      </c>
      <c r="C159" s="27">
        <v>380.91</v>
      </c>
      <c r="D159" s="28">
        <v>3.0000000000000001E-6</v>
      </c>
      <c r="E159" s="10">
        <v>0.25</v>
      </c>
      <c r="F159" s="29">
        <v>2</v>
      </c>
      <c r="G159" s="11">
        <f>(0.082057*298.15)*H159/1000</f>
        <v>7.5241703153313804E-6</v>
      </c>
      <c r="H159" s="11">
        <v>3.0754464451487179E-4</v>
      </c>
      <c r="I159" s="80"/>
      <c r="J159" s="8"/>
      <c r="K159" s="11"/>
      <c r="L159" s="11"/>
      <c r="M159" s="11"/>
      <c r="N159" s="11"/>
      <c r="O159" s="11"/>
      <c r="P159" s="11"/>
      <c r="R159" s="27" t="s">
        <v>699</v>
      </c>
      <c r="T159"/>
      <c r="U159"/>
    </row>
    <row r="160" spans="1:21" s="18" customFormat="1" x14ac:dyDescent="0.2">
      <c r="A160" s="26">
        <v>1024573</v>
      </c>
      <c r="B160" s="9" t="s">
        <v>1791</v>
      </c>
      <c r="C160" s="27">
        <v>389.32</v>
      </c>
      <c r="D160" s="28">
        <v>1.95E-5</v>
      </c>
      <c r="E160" s="10">
        <v>0.2</v>
      </c>
      <c r="F160" s="29">
        <v>0.2</v>
      </c>
      <c r="G160" s="11">
        <f>(0.082057*298.15)*H160/1000</f>
        <v>9.5052683504851229E-6</v>
      </c>
      <c r="H160" s="11">
        <v>3.8852049506533009E-4</v>
      </c>
      <c r="I160" s="80"/>
      <c r="J160" s="8"/>
      <c r="K160" s="11"/>
      <c r="L160" s="11"/>
      <c r="M160" s="11"/>
      <c r="N160" s="11"/>
      <c r="O160" s="11"/>
      <c r="P160" s="11"/>
      <c r="R160" s="27" t="s">
        <v>1791</v>
      </c>
      <c r="T160"/>
      <c r="U160"/>
    </row>
    <row r="161" spans="1:21" s="18" customFormat="1" x14ac:dyDescent="0.2">
      <c r="A161" s="26">
        <v>117817</v>
      </c>
      <c r="B161" s="9" t="s">
        <v>121</v>
      </c>
      <c r="C161" s="27">
        <v>390.57</v>
      </c>
      <c r="D161" s="28">
        <v>6.7799999999999998E-8</v>
      </c>
      <c r="E161" s="10">
        <v>0.34</v>
      </c>
      <c r="F161" s="29">
        <v>6</v>
      </c>
      <c r="G161" s="11">
        <f>(0.082057*298.15)*H161/1000</f>
        <v>1.0205656544731393E-7</v>
      </c>
      <c r="H161" s="11">
        <v>4.1714832101751229E-6</v>
      </c>
      <c r="I161" s="80"/>
      <c r="J161" s="8"/>
      <c r="K161" s="11"/>
      <c r="L161" s="11"/>
      <c r="M161" s="11"/>
      <c r="N161" s="11"/>
      <c r="O161" s="11"/>
      <c r="P161" s="11"/>
      <c r="R161" s="27" t="s">
        <v>121</v>
      </c>
      <c r="T161"/>
      <c r="U161"/>
    </row>
    <row r="162" spans="1:21" s="18" customFormat="1" x14ac:dyDescent="0.2">
      <c r="A162" s="26">
        <v>117840</v>
      </c>
      <c r="B162" s="9" t="s">
        <v>697</v>
      </c>
      <c r="C162" s="27">
        <v>390.57</v>
      </c>
      <c r="D162" s="28">
        <v>2.6000000000000001E-6</v>
      </c>
      <c r="E162" s="10">
        <v>0.02</v>
      </c>
      <c r="F162" s="29" t="s">
        <v>100</v>
      </c>
      <c r="G162" s="11">
        <f>(0.082057*298.15)*H162/1000</f>
        <v>6.6837044822358536E-5</v>
      </c>
      <c r="H162" s="11">
        <v>2.7319125337225314E-3</v>
      </c>
      <c r="I162" s="80"/>
      <c r="J162" s="8"/>
      <c r="K162" s="11"/>
      <c r="L162" s="11"/>
      <c r="M162" s="11"/>
      <c r="N162" s="11"/>
      <c r="O162" s="11"/>
      <c r="P162" s="11"/>
      <c r="R162" s="27" t="s">
        <v>697</v>
      </c>
      <c r="T162"/>
      <c r="U162"/>
    </row>
    <row r="163" spans="1:21" s="18" customFormat="1" x14ac:dyDescent="0.2">
      <c r="A163" s="26">
        <v>115297</v>
      </c>
      <c r="B163" s="9" t="s">
        <v>698</v>
      </c>
      <c r="C163" s="27">
        <v>406.92</v>
      </c>
      <c r="D163" s="28">
        <v>1.0000000000000001E-5</v>
      </c>
      <c r="E163" s="10">
        <v>0.51</v>
      </c>
      <c r="F163" s="29" t="s">
        <v>100</v>
      </c>
      <c r="G163" s="11">
        <v>1.1171834517924767E-5</v>
      </c>
      <c r="H163" s="11">
        <f>G163*1000/(0.082057*(298.15))</f>
        <v>4.566400986954301E-4</v>
      </c>
      <c r="I163" s="80">
        <f>(G163/(0.000082057*(Tgw+273)))*EXP((-(O163*((1-(Tgw+273)/N163)/(1-M163/N163))^(IF(M163/N163&lt;0.57,0.3,IF(M163/N163&gt;0.71,0.41,0.74*(M163/N163)-0.116))))/1.9872)*(1/(Tgw+273)-1/298))</f>
        <v>1.4480144456642045E-4</v>
      </c>
      <c r="J163" s="8">
        <f>D163*C163*53808.7856452378*I163/H163</f>
        <v>69.432223929244557</v>
      </c>
      <c r="K163" s="11">
        <v>1.15E-2</v>
      </c>
      <c r="L163" s="11">
        <v>4.5499999999999996E-6</v>
      </c>
      <c r="M163" s="11">
        <v>674.43</v>
      </c>
      <c r="N163" s="11">
        <v>942.94</v>
      </c>
      <c r="O163" s="11">
        <v>14000</v>
      </c>
      <c r="P163" s="11">
        <v>2140</v>
      </c>
      <c r="R163" s="27" t="s">
        <v>698</v>
      </c>
      <c r="T163"/>
      <c r="U163"/>
    </row>
    <row r="164" spans="1:21" s="18" customFormat="1" x14ac:dyDescent="0.2">
      <c r="A164" s="26">
        <v>57749</v>
      </c>
      <c r="B164" s="9" t="s">
        <v>1088</v>
      </c>
      <c r="C164" s="27">
        <v>409.78</v>
      </c>
      <c r="D164" s="28">
        <v>9.7999999999999993E-6</v>
      </c>
      <c r="E164" s="10">
        <v>5.6000000000000001E-2</v>
      </c>
      <c r="F164" s="29">
        <v>2</v>
      </c>
      <c r="G164" s="11">
        <v>4.8477781925994978E-5</v>
      </c>
      <c r="H164" s="11">
        <f>G164*1000/(0.082057*(298.15))</f>
        <v>1.9814918568390985E-3</v>
      </c>
      <c r="I164" s="80">
        <f>(G164/(0.000082057*(Tgw+273)))*EXP((-(O164*((1-(Tgw+273)/N164)/(1-M164/N164))^(IF(M164/N164&lt;0.57,0.3,IF(M164/N164&gt;0.71,0.41,0.74*(M164/N164)-0.116))))/1.9872)*(1/(Tgw+273)-1/298))</f>
        <v>6.5092441107044276E-4</v>
      </c>
      <c r="J164" s="8">
        <f>D164*C164*53808.7856452378*I164/H164</f>
        <v>70.985278694872818</v>
      </c>
      <c r="K164" s="11">
        <v>1.18E-2</v>
      </c>
      <c r="L164" s="11">
        <v>4.3699999999999997E-6</v>
      </c>
      <c r="M164" s="11">
        <v>624.24</v>
      </c>
      <c r="N164" s="11">
        <v>885.73</v>
      </c>
      <c r="O164" s="11">
        <v>14000</v>
      </c>
      <c r="P164" s="11">
        <v>120000</v>
      </c>
      <c r="Q164" s="34"/>
      <c r="R164" s="27" t="s">
        <v>1088</v>
      </c>
      <c r="S164" s="34"/>
      <c r="T164"/>
      <c r="U164"/>
    </row>
    <row r="165" spans="1:21" x14ac:dyDescent="0.2">
      <c r="A165" s="26">
        <v>8001352</v>
      </c>
      <c r="B165" s="532" t="s">
        <v>1847</v>
      </c>
      <c r="C165" s="27">
        <v>413.81</v>
      </c>
      <c r="D165" s="533">
        <v>9.7999999999999993E-7</v>
      </c>
      <c r="E165" s="535">
        <v>0.74</v>
      </c>
      <c r="F165" s="536">
        <v>3</v>
      </c>
      <c r="G165" s="535">
        <f>(0.082057*298.15)*H165/1000</f>
        <v>6.003327379253761E-6</v>
      </c>
      <c r="H165" s="535">
        <v>2.4538136530441901E-4</v>
      </c>
      <c r="I165" s="538"/>
      <c r="J165" s="535"/>
      <c r="K165" s="535"/>
      <c r="L165" s="535"/>
      <c r="M165" s="535"/>
      <c r="N165" s="535"/>
      <c r="O165" s="535"/>
      <c r="P165" s="535"/>
      <c r="Q165" s="18"/>
      <c r="R165" s="18" t="s">
        <v>1847</v>
      </c>
      <c r="S165" s="18"/>
    </row>
  </sheetData>
  <sortState ref="A5:U165">
    <sortCondition ref="C5:C165"/>
  </sortState>
  <phoneticPr fontId="9" type="noConversion"/>
  <pageMargins left="0.98425196850393704" right="0.98425196850393704" top="0.98425196850393704" bottom="0.98425196850393704" header="0.51181102362204722" footer="0.51181102362204722"/>
  <pageSetup paperSize="9" scale="50" fitToHeight="0" orientation="landscape" r:id="rId1"/>
  <headerFooter alignWithMargins="0">
    <oddFooter>&amp;R&amp;D</oddFooter>
  </headerFooter>
  <rowBreaks count="1" manualBreakCount="1">
    <brk id="85" max="15"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139"/>
  <sheetViews>
    <sheetView topLeftCell="A109" workbookViewId="0">
      <selection activeCell="A55" sqref="A55:B55"/>
    </sheetView>
  </sheetViews>
  <sheetFormatPr baseColWidth="10" defaultColWidth="9.140625" defaultRowHeight="10.5" x14ac:dyDescent="0.15"/>
  <cols>
    <col min="1" max="1" width="28.28515625" style="255" bestFit="1" customWidth="1"/>
    <col min="2" max="2" width="79" style="255" bestFit="1" customWidth="1"/>
    <col min="3" max="16384" width="9.140625" style="255"/>
  </cols>
  <sheetData>
    <row r="1" spans="1:2" x14ac:dyDescent="0.15">
      <c r="A1" s="259" t="s">
        <v>2200</v>
      </c>
      <c r="B1" s="260" t="s">
        <v>2199</v>
      </c>
    </row>
    <row r="2" spans="1:2" s="53" customFormat="1" ht="11.25" thickBot="1" x14ac:dyDescent="0.2">
      <c r="A2" s="261" t="s">
        <v>2547</v>
      </c>
      <c r="B2" s="262" t="s">
        <v>957</v>
      </c>
    </row>
    <row r="3" spans="1:2" s="53" customFormat="1" x14ac:dyDescent="0.15">
      <c r="A3" s="258" t="s">
        <v>2548</v>
      </c>
      <c r="B3" s="258" t="s">
        <v>955</v>
      </c>
    </row>
    <row r="4" spans="1:2" s="53" customFormat="1" x14ac:dyDescent="0.15">
      <c r="A4" s="256" t="s">
        <v>2586</v>
      </c>
      <c r="B4" s="256" t="s">
        <v>956</v>
      </c>
    </row>
    <row r="5" spans="1:2" s="53" customFormat="1" x14ac:dyDescent="0.15">
      <c r="A5" s="256" t="s">
        <v>2549</v>
      </c>
      <c r="B5" s="4" t="s">
        <v>958</v>
      </c>
    </row>
    <row r="6" spans="1:2" s="53" customFormat="1" x14ac:dyDescent="0.15">
      <c r="A6" s="256" t="s">
        <v>1350</v>
      </c>
      <c r="B6" s="4" t="s">
        <v>959</v>
      </c>
    </row>
    <row r="7" spans="1:2" s="53" customFormat="1" x14ac:dyDescent="0.15">
      <c r="A7" s="256" t="s">
        <v>2369</v>
      </c>
      <c r="B7" s="4" t="s">
        <v>960</v>
      </c>
    </row>
    <row r="8" spans="1:2" s="53" customFormat="1" x14ac:dyDescent="0.15">
      <c r="A8" s="256" t="s">
        <v>2550</v>
      </c>
      <c r="B8" s="4" t="s">
        <v>961</v>
      </c>
    </row>
    <row r="9" spans="1:2" s="53" customFormat="1" x14ac:dyDescent="0.15">
      <c r="A9" s="256" t="s">
        <v>2551</v>
      </c>
      <c r="B9" s="4" t="s">
        <v>962</v>
      </c>
    </row>
    <row r="10" spans="1:2" s="53" customFormat="1" x14ac:dyDescent="0.15">
      <c r="A10" s="256" t="s">
        <v>963</v>
      </c>
      <c r="B10" s="256" t="s">
        <v>2164</v>
      </c>
    </row>
    <row r="11" spans="1:2" s="53" customFormat="1" x14ac:dyDescent="0.15">
      <c r="A11" s="256" t="s">
        <v>124</v>
      </c>
      <c r="B11" s="256" t="s">
        <v>2169</v>
      </c>
    </row>
    <row r="12" spans="1:2" s="53" customFormat="1" x14ac:dyDescent="0.15">
      <c r="A12" s="256" t="s">
        <v>125</v>
      </c>
      <c r="B12" s="256" t="s">
        <v>2170</v>
      </c>
    </row>
    <row r="13" spans="1:2" s="53" customFormat="1" x14ac:dyDescent="0.15">
      <c r="A13" s="256" t="s">
        <v>126</v>
      </c>
      <c r="B13" s="256" t="s">
        <v>2165</v>
      </c>
    </row>
    <row r="14" spans="1:2" s="53" customFormat="1" x14ac:dyDescent="0.15">
      <c r="A14" s="256" t="s">
        <v>1351</v>
      </c>
      <c r="B14" s="256" t="s">
        <v>2166</v>
      </c>
    </row>
    <row r="15" spans="1:2" s="53" customFormat="1" x14ac:dyDescent="0.15">
      <c r="A15" s="256" t="s">
        <v>127</v>
      </c>
      <c r="B15" s="256" t="s">
        <v>2171</v>
      </c>
    </row>
    <row r="16" spans="1:2" s="53" customFormat="1" x14ac:dyDescent="0.15">
      <c r="A16" s="256" t="s">
        <v>128</v>
      </c>
      <c r="B16" s="256" t="s">
        <v>2172</v>
      </c>
    </row>
    <row r="17" spans="1:2" s="53" customFormat="1" x14ac:dyDescent="0.15">
      <c r="A17" s="256" t="s">
        <v>129</v>
      </c>
      <c r="B17" s="256" t="s">
        <v>2167</v>
      </c>
    </row>
    <row r="18" spans="1:2" x14ac:dyDescent="0.15">
      <c r="A18" s="257" t="s">
        <v>2391</v>
      </c>
      <c r="B18" s="256" t="s">
        <v>2168</v>
      </c>
    </row>
    <row r="19" spans="1:2" x14ac:dyDescent="0.15">
      <c r="A19" s="257" t="s">
        <v>130</v>
      </c>
      <c r="B19" s="256" t="s">
        <v>2173</v>
      </c>
    </row>
    <row r="20" spans="1:2" x14ac:dyDescent="0.15">
      <c r="A20" s="257" t="s">
        <v>131</v>
      </c>
      <c r="B20" s="256" t="s">
        <v>2174</v>
      </c>
    </row>
    <row r="21" spans="1:2" s="53" customFormat="1" x14ac:dyDescent="0.15">
      <c r="A21" s="256" t="s">
        <v>132</v>
      </c>
      <c r="B21" s="256" t="s">
        <v>2167</v>
      </c>
    </row>
    <row r="22" spans="1:2" s="53" customFormat="1" x14ac:dyDescent="0.15">
      <c r="A22" s="256" t="s">
        <v>122</v>
      </c>
      <c r="B22" s="256" t="s">
        <v>2175</v>
      </c>
    </row>
    <row r="23" spans="1:2" s="53" customFormat="1" x14ac:dyDescent="0.15">
      <c r="A23" s="256" t="s">
        <v>123</v>
      </c>
      <c r="B23" s="256" t="s">
        <v>2178</v>
      </c>
    </row>
    <row r="24" spans="1:2" s="53" customFormat="1" x14ac:dyDescent="0.15">
      <c r="A24" s="256" t="s">
        <v>133</v>
      </c>
      <c r="B24" s="256" t="s">
        <v>2179</v>
      </c>
    </row>
    <row r="25" spans="1:2" s="53" customFormat="1" x14ac:dyDescent="0.15">
      <c r="A25" s="256" t="s">
        <v>134</v>
      </c>
      <c r="B25" s="256" t="s">
        <v>2176</v>
      </c>
    </row>
    <row r="26" spans="1:2" s="53" customFormat="1" x14ac:dyDescent="0.15">
      <c r="A26" s="256" t="s">
        <v>1352</v>
      </c>
      <c r="B26" s="256" t="s">
        <v>2177</v>
      </c>
    </row>
    <row r="27" spans="1:2" s="53" customFormat="1" x14ac:dyDescent="0.15">
      <c r="A27" s="256" t="s">
        <v>135</v>
      </c>
      <c r="B27" s="256" t="s">
        <v>2180</v>
      </c>
    </row>
    <row r="28" spans="1:2" s="53" customFormat="1" x14ac:dyDescent="0.15">
      <c r="A28" s="256" t="s">
        <v>136</v>
      </c>
      <c r="B28" s="256" t="s">
        <v>2181</v>
      </c>
    </row>
    <row r="29" spans="1:2" s="53" customFormat="1" x14ac:dyDescent="0.15">
      <c r="A29" s="256" t="s">
        <v>137</v>
      </c>
      <c r="B29" s="256" t="s">
        <v>2182</v>
      </c>
    </row>
    <row r="30" spans="1:2" s="53" customFormat="1" x14ac:dyDescent="0.15">
      <c r="A30" s="256" t="s">
        <v>604</v>
      </c>
      <c r="B30" s="256" t="s">
        <v>2183</v>
      </c>
    </row>
    <row r="31" spans="1:2" s="53" customFormat="1" x14ac:dyDescent="0.15">
      <c r="A31" s="256" t="s">
        <v>605</v>
      </c>
      <c r="B31" s="256" t="s">
        <v>2184</v>
      </c>
    </row>
    <row r="32" spans="1:2" s="53" customFormat="1" x14ac:dyDescent="0.15">
      <c r="A32" s="256" t="s">
        <v>595</v>
      </c>
      <c r="B32" s="256" t="s">
        <v>2185</v>
      </c>
    </row>
    <row r="33" spans="1:2" s="53" customFormat="1" x14ac:dyDescent="0.15">
      <c r="A33" s="256" t="s">
        <v>596</v>
      </c>
      <c r="B33" s="256" t="s">
        <v>2185</v>
      </c>
    </row>
    <row r="34" spans="1:2" s="53" customFormat="1" x14ac:dyDescent="0.15">
      <c r="A34" s="256" t="s">
        <v>2206</v>
      </c>
      <c r="B34" s="256" t="s">
        <v>2186</v>
      </c>
    </row>
    <row r="35" spans="1:2" s="53" customFormat="1" x14ac:dyDescent="0.15">
      <c r="A35" s="256" t="s">
        <v>2645</v>
      </c>
      <c r="B35" s="256" t="s">
        <v>2187</v>
      </c>
    </row>
    <row r="36" spans="1:2" s="53" customFormat="1" x14ac:dyDescent="0.15">
      <c r="A36" s="256" t="s">
        <v>1524</v>
      </c>
      <c r="B36" s="256" t="s">
        <v>2188</v>
      </c>
    </row>
    <row r="37" spans="1:2" s="53" customFormat="1" x14ac:dyDescent="0.15">
      <c r="A37" s="256" t="s">
        <v>2207</v>
      </c>
      <c r="B37" s="256" t="s">
        <v>2190</v>
      </c>
    </row>
    <row r="38" spans="1:2" s="53" customFormat="1" x14ac:dyDescent="0.15">
      <c r="A38" s="256" t="s">
        <v>2386</v>
      </c>
      <c r="B38" s="256" t="s">
        <v>2189</v>
      </c>
    </row>
    <row r="39" spans="1:2" s="53" customFormat="1" x14ac:dyDescent="0.15">
      <c r="A39" s="256" t="s">
        <v>2387</v>
      </c>
      <c r="B39" s="256" t="s">
        <v>2191</v>
      </c>
    </row>
    <row r="40" spans="1:2" s="53" customFormat="1" x14ac:dyDescent="0.15">
      <c r="A40" s="256" t="s">
        <v>485</v>
      </c>
      <c r="B40" s="256" t="s">
        <v>2192</v>
      </c>
    </row>
    <row r="41" spans="1:2" s="53" customFormat="1" x14ac:dyDescent="0.15">
      <c r="A41" s="256" t="s">
        <v>2193</v>
      </c>
      <c r="B41" s="256" t="s">
        <v>2194</v>
      </c>
    </row>
    <row r="42" spans="1:2" s="53" customFormat="1" x14ac:dyDescent="0.15">
      <c r="A42" s="256" t="s">
        <v>1526</v>
      </c>
      <c r="B42" s="256" t="s">
        <v>2195</v>
      </c>
    </row>
    <row r="43" spans="1:2" x14ac:dyDescent="0.15">
      <c r="A43" s="257" t="s">
        <v>488</v>
      </c>
      <c r="B43" s="256" t="s">
        <v>2196</v>
      </c>
    </row>
    <row r="44" spans="1:2" x14ac:dyDescent="0.15">
      <c r="A44" s="257" t="s">
        <v>2388</v>
      </c>
      <c r="B44" s="256" t="s">
        <v>2197</v>
      </c>
    </row>
    <row r="45" spans="1:2" x14ac:dyDescent="0.15">
      <c r="A45" s="257" t="s">
        <v>2389</v>
      </c>
      <c r="B45" s="256" t="s">
        <v>2198</v>
      </c>
    </row>
    <row r="46" spans="1:2" x14ac:dyDescent="0.15">
      <c r="A46" s="257" t="s">
        <v>1178</v>
      </c>
      <c r="B46" s="256" t="s">
        <v>2185</v>
      </c>
    </row>
    <row r="47" spans="1:2" x14ac:dyDescent="0.15">
      <c r="A47" s="257" t="s">
        <v>1179</v>
      </c>
      <c r="B47" s="256" t="s">
        <v>2185</v>
      </c>
    </row>
    <row r="48" spans="1:2" x14ac:dyDescent="0.15">
      <c r="A48" s="257" t="s">
        <v>1180</v>
      </c>
      <c r="B48" s="256" t="s">
        <v>2185</v>
      </c>
    </row>
    <row r="49" spans="1:2" x14ac:dyDescent="0.15">
      <c r="A49" s="257" t="s">
        <v>1181</v>
      </c>
      <c r="B49" s="256" t="s">
        <v>2185</v>
      </c>
    </row>
    <row r="50" spans="1:2" x14ac:dyDescent="0.15">
      <c r="A50" s="257" t="s">
        <v>1182</v>
      </c>
      <c r="B50" s="256" t="s">
        <v>2185</v>
      </c>
    </row>
    <row r="51" spans="1:2" x14ac:dyDescent="0.15">
      <c r="A51" s="257" t="s">
        <v>2230</v>
      </c>
      <c r="B51" s="256" t="s">
        <v>2185</v>
      </c>
    </row>
    <row r="52" spans="1:2" x14ac:dyDescent="0.15">
      <c r="A52" s="257" t="s">
        <v>2231</v>
      </c>
      <c r="B52" s="256" t="s">
        <v>2185</v>
      </c>
    </row>
    <row r="53" spans="1:2" x14ac:dyDescent="0.15">
      <c r="A53" s="257" t="s">
        <v>2232</v>
      </c>
      <c r="B53" s="256" t="s">
        <v>2185</v>
      </c>
    </row>
    <row r="54" spans="1:2" ht="11.25" thickBot="1" x14ac:dyDescent="0.2">
      <c r="B54" s="53"/>
    </row>
    <row r="55" spans="1:2" ht="11.25" thickBot="1" x14ac:dyDescent="0.2">
      <c r="A55" s="264" t="s">
        <v>2201</v>
      </c>
      <c r="B55" s="265" t="s">
        <v>2202</v>
      </c>
    </row>
    <row r="56" spans="1:2" x14ac:dyDescent="0.15">
      <c r="A56" s="263" t="s">
        <v>294</v>
      </c>
      <c r="B56" s="263" t="s">
        <v>741</v>
      </c>
    </row>
    <row r="57" spans="1:2" x14ac:dyDescent="0.15">
      <c r="A57" s="4" t="s">
        <v>295</v>
      </c>
      <c r="B57" s="4" t="s">
        <v>839</v>
      </c>
    </row>
    <row r="58" spans="1:2" x14ac:dyDescent="0.15">
      <c r="A58" s="4" t="s">
        <v>1418</v>
      </c>
      <c r="B58" s="4" t="s">
        <v>2626</v>
      </c>
    </row>
    <row r="59" spans="1:2" x14ac:dyDescent="0.15">
      <c r="A59" s="4" t="s">
        <v>1420</v>
      </c>
      <c r="B59" s="4" t="s">
        <v>343</v>
      </c>
    </row>
    <row r="60" spans="1:2" x14ac:dyDescent="0.15">
      <c r="A60" s="4" t="s">
        <v>1419</v>
      </c>
      <c r="B60" s="4" t="s">
        <v>879</v>
      </c>
    </row>
    <row r="61" spans="1:2" x14ac:dyDescent="0.15">
      <c r="A61" s="4" t="s">
        <v>1421</v>
      </c>
      <c r="B61" s="4" t="s">
        <v>1408</v>
      </c>
    </row>
    <row r="62" spans="1:2" x14ac:dyDescent="0.15">
      <c r="A62" s="4" t="s">
        <v>296</v>
      </c>
      <c r="B62" s="4" t="s">
        <v>742</v>
      </c>
    </row>
    <row r="63" spans="1:2" x14ac:dyDescent="0.15">
      <c r="A63" s="4" t="s">
        <v>1528</v>
      </c>
      <c r="B63" s="4" t="s">
        <v>743</v>
      </c>
    </row>
    <row r="64" spans="1:2" x14ac:dyDescent="0.15">
      <c r="A64" s="4" t="s">
        <v>1529</v>
      </c>
      <c r="B64" s="4" t="s">
        <v>744</v>
      </c>
    </row>
    <row r="65" spans="1:2" x14ac:dyDescent="0.15">
      <c r="A65" s="4" t="s">
        <v>1530</v>
      </c>
      <c r="B65" s="4" t="s">
        <v>344</v>
      </c>
    </row>
    <row r="66" spans="1:2" x14ac:dyDescent="0.15">
      <c r="A66" s="4" t="s">
        <v>1531</v>
      </c>
      <c r="B66" s="4" t="s">
        <v>1696</v>
      </c>
    </row>
    <row r="67" spans="1:2" x14ac:dyDescent="0.15">
      <c r="A67" s="3" t="s">
        <v>1532</v>
      </c>
      <c r="B67" s="3" t="s">
        <v>1939</v>
      </c>
    </row>
    <row r="68" spans="1:2" x14ac:dyDescent="0.15">
      <c r="A68" s="3" t="s">
        <v>1533</v>
      </c>
      <c r="B68" s="3" t="s">
        <v>1409</v>
      </c>
    </row>
    <row r="69" spans="1:2" x14ac:dyDescent="0.15">
      <c r="A69" s="4" t="s">
        <v>0</v>
      </c>
      <c r="B69" s="4" t="s">
        <v>1940</v>
      </c>
    </row>
    <row r="70" spans="1:2" x14ac:dyDescent="0.15">
      <c r="A70" s="4" t="s">
        <v>1</v>
      </c>
      <c r="B70" s="4" t="s">
        <v>345</v>
      </c>
    </row>
    <row r="71" spans="1:2" x14ac:dyDescent="0.15">
      <c r="A71" s="4" t="s">
        <v>2</v>
      </c>
      <c r="B71" s="4" t="s">
        <v>1349</v>
      </c>
    </row>
    <row r="72" spans="1:2" x14ac:dyDescent="0.15">
      <c r="A72" s="1" t="s">
        <v>3</v>
      </c>
      <c r="B72" s="1" t="s">
        <v>638</v>
      </c>
    </row>
    <row r="73" spans="1:2" x14ac:dyDescent="0.15">
      <c r="A73" s="1" t="s">
        <v>4</v>
      </c>
      <c r="B73" s="1" t="s">
        <v>639</v>
      </c>
    </row>
    <row r="74" spans="1:2" x14ac:dyDescent="0.15">
      <c r="A74" s="1" t="s">
        <v>5</v>
      </c>
      <c r="B74" s="1" t="s">
        <v>1417</v>
      </c>
    </row>
    <row r="75" spans="1:2" x14ac:dyDescent="0.15">
      <c r="A75" s="3" t="s">
        <v>6</v>
      </c>
      <c r="B75" s="3" t="s">
        <v>1701</v>
      </c>
    </row>
    <row r="76" spans="1:2" x14ac:dyDescent="0.15">
      <c r="A76" s="3" t="s">
        <v>1697</v>
      </c>
      <c r="B76" s="3" t="s">
        <v>1698</v>
      </c>
    </row>
    <row r="77" spans="1:2" x14ac:dyDescent="0.15">
      <c r="A77" s="3" t="s">
        <v>1699</v>
      </c>
      <c r="B77" s="3" t="s">
        <v>1700</v>
      </c>
    </row>
    <row r="78" spans="1:2" x14ac:dyDescent="0.15">
      <c r="A78" s="4" t="s">
        <v>447</v>
      </c>
      <c r="B78" s="3" t="s">
        <v>1425</v>
      </c>
    </row>
    <row r="79" spans="1:2" x14ac:dyDescent="0.15">
      <c r="A79" s="4" t="s">
        <v>448</v>
      </c>
      <c r="B79" s="3" t="s">
        <v>1422</v>
      </c>
    </row>
    <row r="80" spans="1:2" x14ac:dyDescent="0.15">
      <c r="A80" s="4" t="s">
        <v>7</v>
      </c>
      <c r="B80" s="4" t="s">
        <v>940</v>
      </c>
    </row>
    <row r="81" spans="1:2" x14ac:dyDescent="0.15">
      <c r="A81" s="4" t="s">
        <v>8</v>
      </c>
      <c r="B81" s="4" t="s">
        <v>1912</v>
      </c>
    </row>
    <row r="82" spans="1:2" x14ac:dyDescent="0.15">
      <c r="A82" s="4" t="s">
        <v>9</v>
      </c>
      <c r="B82" s="4" t="s">
        <v>1913</v>
      </c>
    </row>
    <row r="83" spans="1:2" x14ac:dyDescent="0.15">
      <c r="A83" s="4" t="s">
        <v>10</v>
      </c>
      <c r="B83" s="4" t="s">
        <v>1914</v>
      </c>
    </row>
    <row r="84" spans="1:2" x14ac:dyDescent="0.15">
      <c r="A84" s="4" t="s">
        <v>449</v>
      </c>
      <c r="B84" s="4" t="s">
        <v>947</v>
      </c>
    </row>
    <row r="85" spans="1:2" x14ac:dyDescent="0.15">
      <c r="A85" s="4" t="s">
        <v>11</v>
      </c>
      <c r="B85" s="4" t="s">
        <v>1915</v>
      </c>
    </row>
    <row r="86" spans="1:2" x14ac:dyDescent="0.15">
      <c r="A86" s="4" t="s">
        <v>650</v>
      </c>
      <c r="B86" s="4" t="s">
        <v>1916</v>
      </c>
    </row>
    <row r="87" spans="1:2" x14ac:dyDescent="0.15">
      <c r="A87" s="4" t="s">
        <v>190</v>
      </c>
      <c r="B87" s="4" t="s">
        <v>1917</v>
      </c>
    </row>
    <row r="88" spans="1:2" x14ac:dyDescent="0.15">
      <c r="A88" s="4" t="s">
        <v>2430</v>
      </c>
      <c r="B88" s="4" t="s">
        <v>1426</v>
      </c>
    </row>
    <row r="89" spans="1:2" x14ac:dyDescent="0.15">
      <c r="A89" s="4" t="s">
        <v>2431</v>
      </c>
      <c r="B89" s="3" t="s">
        <v>1423</v>
      </c>
    </row>
    <row r="90" spans="1:2" x14ac:dyDescent="0.15">
      <c r="A90" s="4" t="s">
        <v>191</v>
      </c>
      <c r="B90" s="3" t="s">
        <v>1410</v>
      </c>
    </row>
    <row r="91" spans="1:2" x14ac:dyDescent="0.15">
      <c r="A91" s="4" t="s">
        <v>192</v>
      </c>
      <c r="B91" s="3" t="s">
        <v>1411</v>
      </c>
    </row>
    <row r="92" spans="1:2" x14ac:dyDescent="0.15">
      <c r="A92" s="4" t="s">
        <v>193</v>
      </c>
      <c r="B92" s="4" t="s">
        <v>1424</v>
      </c>
    </row>
    <row r="93" spans="1:2" x14ac:dyDescent="0.15">
      <c r="A93" s="4" t="s">
        <v>194</v>
      </c>
      <c r="B93" s="4" t="s">
        <v>755</v>
      </c>
    </row>
    <row r="94" spans="1:2" x14ac:dyDescent="0.15">
      <c r="A94" s="4" t="s">
        <v>195</v>
      </c>
      <c r="B94" s="4" t="s">
        <v>756</v>
      </c>
    </row>
    <row r="95" spans="1:2" x14ac:dyDescent="0.15">
      <c r="A95" s="1" t="s">
        <v>196</v>
      </c>
      <c r="B95" s="1" t="s">
        <v>757</v>
      </c>
    </row>
    <row r="96" spans="1:2" x14ac:dyDescent="0.15">
      <c r="A96" s="1" t="s">
        <v>2432</v>
      </c>
      <c r="B96" s="1" t="s">
        <v>946</v>
      </c>
    </row>
    <row r="97" spans="1:2" x14ac:dyDescent="0.15">
      <c r="A97" s="1" t="s">
        <v>197</v>
      </c>
      <c r="B97" s="1" t="s">
        <v>758</v>
      </c>
    </row>
    <row r="98" spans="1:2" x14ac:dyDescent="0.15">
      <c r="A98" s="1" t="s">
        <v>198</v>
      </c>
      <c r="B98" s="4" t="s">
        <v>1430</v>
      </c>
    </row>
    <row r="99" spans="1:2" x14ac:dyDescent="0.15">
      <c r="A99" s="1" t="s">
        <v>199</v>
      </c>
      <c r="B99" s="1" t="s">
        <v>759</v>
      </c>
    </row>
    <row r="100" spans="1:2" x14ac:dyDescent="0.15">
      <c r="A100" s="4" t="s">
        <v>2433</v>
      </c>
      <c r="B100" s="4" t="s">
        <v>1427</v>
      </c>
    </row>
    <row r="101" spans="1:2" x14ac:dyDescent="0.15">
      <c r="A101" s="4" t="s">
        <v>2434</v>
      </c>
      <c r="B101" s="3" t="s">
        <v>1428</v>
      </c>
    </row>
    <row r="102" spans="1:2" x14ac:dyDescent="0.15">
      <c r="A102" s="4" t="s">
        <v>2436</v>
      </c>
      <c r="B102" s="4" t="s">
        <v>1412</v>
      </c>
    </row>
    <row r="103" spans="1:2" x14ac:dyDescent="0.15">
      <c r="A103" s="4" t="s">
        <v>2437</v>
      </c>
      <c r="B103" s="4" t="s">
        <v>954</v>
      </c>
    </row>
    <row r="104" spans="1:2" x14ac:dyDescent="0.15">
      <c r="A104" s="1" t="s">
        <v>200</v>
      </c>
      <c r="B104" s="4" t="s">
        <v>1413</v>
      </c>
    </row>
    <row r="105" spans="1:2" x14ac:dyDescent="0.15">
      <c r="A105" s="1" t="s">
        <v>201</v>
      </c>
      <c r="B105" s="4" t="s">
        <v>951</v>
      </c>
    </row>
    <row r="106" spans="1:2" x14ac:dyDescent="0.15">
      <c r="A106" s="1" t="s">
        <v>202</v>
      </c>
      <c r="B106" s="1" t="s">
        <v>2407</v>
      </c>
    </row>
    <row r="107" spans="1:2" x14ac:dyDescent="0.15">
      <c r="A107" s="1" t="s">
        <v>203</v>
      </c>
      <c r="B107" s="1" t="s">
        <v>2408</v>
      </c>
    </row>
    <row r="108" spans="1:2" x14ac:dyDescent="0.15">
      <c r="A108" s="1" t="s">
        <v>204</v>
      </c>
      <c r="B108" s="1" t="s">
        <v>733</v>
      </c>
    </row>
    <row r="109" spans="1:2" x14ac:dyDescent="0.15">
      <c r="A109" s="1" t="s">
        <v>205</v>
      </c>
      <c r="B109" s="1" t="s">
        <v>734</v>
      </c>
    </row>
    <row r="110" spans="1:2" x14ac:dyDescent="0.15">
      <c r="A110" s="1" t="s">
        <v>2435</v>
      </c>
      <c r="B110" s="1" t="s">
        <v>948</v>
      </c>
    </row>
    <row r="111" spans="1:2" x14ac:dyDescent="0.15">
      <c r="A111" s="1" t="s">
        <v>1155</v>
      </c>
      <c r="B111" s="1" t="s">
        <v>735</v>
      </c>
    </row>
    <row r="112" spans="1:2" x14ac:dyDescent="0.15">
      <c r="A112" s="1" t="s">
        <v>1156</v>
      </c>
      <c r="B112" s="4" t="s">
        <v>1429</v>
      </c>
    </row>
    <row r="113" spans="1:2" x14ac:dyDescent="0.15">
      <c r="A113" s="1" t="s">
        <v>1157</v>
      </c>
      <c r="B113" s="1" t="s">
        <v>736</v>
      </c>
    </row>
    <row r="114" spans="1:2" x14ac:dyDescent="0.15">
      <c r="A114" s="1" t="s">
        <v>2439</v>
      </c>
      <c r="B114" s="4" t="s">
        <v>1431</v>
      </c>
    </row>
    <row r="115" spans="1:2" x14ac:dyDescent="0.15">
      <c r="A115" s="1" t="s">
        <v>2440</v>
      </c>
      <c r="B115" s="3" t="s">
        <v>1432</v>
      </c>
    </row>
    <row r="116" spans="1:2" x14ac:dyDescent="0.15">
      <c r="A116" s="1" t="s">
        <v>2441</v>
      </c>
      <c r="B116" s="4" t="s">
        <v>1414</v>
      </c>
    </row>
    <row r="117" spans="1:2" x14ac:dyDescent="0.15">
      <c r="A117" s="1" t="s">
        <v>2442</v>
      </c>
      <c r="B117" s="4" t="s">
        <v>953</v>
      </c>
    </row>
    <row r="118" spans="1:2" x14ac:dyDescent="0.15">
      <c r="A118" s="1" t="s">
        <v>2712</v>
      </c>
      <c r="B118" s="4" t="s">
        <v>1415</v>
      </c>
    </row>
    <row r="119" spans="1:2" x14ac:dyDescent="0.15">
      <c r="A119" s="1" t="s">
        <v>2713</v>
      </c>
      <c r="B119" s="4" t="s">
        <v>952</v>
      </c>
    </row>
    <row r="120" spans="1:2" x14ac:dyDescent="0.15">
      <c r="A120" s="1" t="s">
        <v>2714</v>
      </c>
      <c r="B120" s="1" t="s">
        <v>1433</v>
      </c>
    </row>
    <row r="121" spans="1:2" x14ac:dyDescent="0.15">
      <c r="A121" s="1" t="s">
        <v>2715</v>
      </c>
      <c r="B121" s="1" t="s">
        <v>1416</v>
      </c>
    </row>
    <row r="122" spans="1:2" x14ac:dyDescent="0.15">
      <c r="A122" s="1" t="s">
        <v>2716</v>
      </c>
      <c r="B122" s="1" t="s">
        <v>1434</v>
      </c>
    </row>
    <row r="123" spans="1:2" x14ac:dyDescent="0.15">
      <c r="A123" s="1" t="s">
        <v>2717</v>
      </c>
      <c r="B123" s="1" t="s">
        <v>1435</v>
      </c>
    </row>
    <row r="124" spans="1:2" x14ac:dyDescent="0.15">
      <c r="A124" s="1" t="s">
        <v>2443</v>
      </c>
      <c r="B124" s="1" t="s">
        <v>949</v>
      </c>
    </row>
    <row r="125" spans="1:2" x14ac:dyDescent="0.15">
      <c r="A125" s="1" t="s">
        <v>2718</v>
      </c>
      <c r="B125" s="1" t="s">
        <v>935</v>
      </c>
    </row>
    <row r="126" spans="1:2" x14ac:dyDescent="0.15">
      <c r="A126" s="1" t="s">
        <v>2719</v>
      </c>
      <c r="B126" s="4" t="s">
        <v>936</v>
      </c>
    </row>
    <row r="127" spans="1:2" x14ac:dyDescent="0.15">
      <c r="A127" s="1" t="s">
        <v>2444</v>
      </c>
      <c r="B127" s="4" t="s">
        <v>937</v>
      </c>
    </row>
    <row r="128" spans="1:2" x14ac:dyDescent="0.15">
      <c r="A128" s="1" t="s">
        <v>2445</v>
      </c>
      <c r="B128" s="3" t="s">
        <v>938</v>
      </c>
    </row>
    <row r="129" spans="1:2" x14ac:dyDescent="0.15">
      <c r="A129" s="1" t="s">
        <v>1158</v>
      </c>
      <c r="B129" s="1" t="s">
        <v>939</v>
      </c>
    </row>
    <row r="130" spans="1:2" x14ac:dyDescent="0.15">
      <c r="A130" s="1" t="s">
        <v>1380</v>
      </c>
      <c r="B130" s="1" t="s">
        <v>737</v>
      </c>
    </row>
    <row r="131" spans="1:2" x14ac:dyDescent="0.15">
      <c r="A131" s="1" t="s">
        <v>1381</v>
      </c>
      <c r="B131" s="1" t="s">
        <v>738</v>
      </c>
    </row>
    <row r="132" spans="1:2" x14ac:dyDescent="0.15">
      <c r="A132" s="1" t="s">
        <v>1382</v>
      </c>
      <c r="B132" s="1" t="s">
        <v>739</v>
      </c>
    </row>
    <row r="133" spans="1:2" x14ac:dyDescent="0.15">
      <c r="A133" s="1" t="s">
        <v>2446</v>
      </c>
      <c r="B133" s="1" t="s">
        <v>950</v>
      </c>
    </row>
    <row r="134" spans="1:2" x14ac:dyDescent="0.15">
      <c r="A134" s="1" t="s">
        <v>1383</v>
      </c>
      <c r="B134" s="1" t="s">
        <v>740</v>
      </c>
    </row>
    <row r="135" spans="1:2" x14ac:dyDescent="0.15">
      <c r="A135" s="1" t="s">
        <v>1384</v>
      </c>
      <c r="B135" s="4" t="s">
        <v>941</v>
      </c>
    </row>
    <row r="136" spans="1:2" x14ac:dyDescent="0.15">
      <c r="A136" s="1" t="s">
        <v>2660</v>
      </c>
      <c r="B136" s="1" t="s">
        <v>942</v>
      </c>
    </row>
    <row r="137" spans="1:2" x14ac:dyDescent="0.15">
      <c r="A137" s="1" t="s">
        <v>2661</v>
      </c>
      <c r="B137" s="1" t="s">
        <v>943</v>
      </c>
    </row>
    <row r="138" spans="1:2" x14ac:dyDescent="0.15">
      <c r="A138" s="1" t="s">
        <v>2662</v>
      </c>
      <c r="B138" s="1" t="s">
        <v>944</v>
      </c>
    </row>
    <row r="139" spans="1:2" x14ac:dyDescent="0.15">
      <c r="A139" s="1" t="s">
        <v>2663</v>
      </c>
      <c r="B139" s="1" t="s">
        <v>945</v>
      </c>
    </row>
  </sheetData>
  <phoneticPr fontId="3" type="noConversion"/>
  <pageMargins left="0.75" right="0.75" top="1" bottom="1" header="0.5" footer="0.5"/>
  <pageSetup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I102"/>
  <sheetViews>
    <sheetView zoomScale="75" workbookViewId="0">
      <selection sqref="A1:IV1"/>
    </sheetView>
  </sheetViews>
  <sheetFormatPr baseColWidth="10" defaultColWidth="9.140625" defaultRowHeight="12.75" x14ac:dyDescent="0.2"/>
  <cols>
    <col min="1" max="1" width="30.85546875" style="37" bestFit="1" customWidth="1"/>
    <col min="2" max="2" width="26.140625" style="37" bestFit="1" customWidth="1"/>
    <col min="3" max="3" width="5" style="37" bestFit="1" customWidth="1"/>
    <col min="4" max="4" width="6.28515625" style="155" customWidth="1"/>
    <col min="5" max="5" width="9.42578125" style="155" bestFit="1" customWidth="1"/>
    <col min="6" max="6" width="29.5703125" style="155" customWidth="1"/>
    <col min="7" max="7" width="22" style="155" bestFit="1" customWidth="1"/>
    <col min="8" max="8" width="34.5703125" style="155" customWidth="1"/>
    <col min="9" max="9" width="11.85546875" style="37" bestFit="1" customWidth="1"/>
    <col min="10" max="16384" width="9.140625" style="37"/>
  </cols>
  <sheetData>
    <row r="1" spans="1:9" ht="75" x14ac:dyDescent="0.2">
      <c r="A1" s="77" t="s">
        <v>1339</v>
      </c>
      <c r="B1" s="77" t="s">
        <v>933</v>
      </c>
      <c r="C1" s="78" t="s">
        <v>1340</v>
      </c>
      <c r="D1" s="79" t="s">
        <v>2616</v>
      </c>
      <c r="E1" s="79" t="s">
        <v>1341</v>
      </c>
      <c r="F1" s="79" t="s">
        <v>2617</v>
      </c>
      <c r="G1" s="79" t="s">
        <v>1345</v>
      </c>
      <c r="H1" s="78" t="s">
        <v>1347</v>
      </c>
      <c r="I1" s="206" t="s">
        <v>140</v>
      </c>
    </row>
    <row r="2" spans="1:9" ht="125.25" x14ac:dyDescent="0.2">
      <c r="A2" s="65" t="s">
        <v>2547</v>
      </c>
      <c r="B2" s="66" t="s">
        <v>2548</v>
      </c>
      <c r="C2" s="66" t="s">
        <v>2586</v>
      </c>
      <c r="D2" s="66" t="s">
        <v>2549</v>
      </c>
      <c r="E2" s="66" t="s">
        <v>1350</v>
      </c>
      <c r="F2" s="66" t="s">
        <v>2625</v>
      </c>
      <c r="G2" s="66" t="s">
        <v>2550</v>
      </c>
      <c r="H2" s="64" t="s">
        <v>2551</v>
      </c>
      <c r="I2" s="66" t="s">
        <v>141</v>
      </c>
    </row>
    <row r="3" spans="1:9" x14ac:dyDescent="0.2">
      <c r="A3" s="213"/>
      <c r="B3" s="70"/>
      <c r="C3" s="214"/>
      <c r="D3" s="215"/>
      <c r="E3" s="216"/>
      <c r="F3" s="216"/>
      <c r="G3" s="213"/>
      <c r="H3" s="216"/>
      <c r="I3" s="217" t="s">
        <v>1401</v>
      </c>
    </row>
    <row r="4" spans="1:9" x14ac:dyDescent="0.2">
      <c r="A4" s="71" t="s">
        <v>224</v>
      </c>
      <c r="B4" s="229" t="s">
        <v>558</v>
      </c>
      <c r="C4" s="218" t="s">
        <v>2588</v>
      </c>
      <c r="D4" s="219" t="s">
        <v>535</v>
      </c>
      <c r="E4" s="220" t="s">
        <v>371</v>
      </c>
      <c r="F4" s="69" t="s">
        <v>657</v>
      </c>
      <c r="G4" s="71" t="s">
        <v>533</v>
      </c>
      <c r="H4" s="220" t="s">
        <v>573</v>
      </c>
      <c r="I4" s="71" t="s">
        <v>142</v>
      </c>
    </row>
    <row r="5" spans="1:9" x14ac:dyDescent="0.2">
      <c r="A5" s="73" t="s">
        <v>1377</v>
      </c>
      <c r="B5" s="229" t="s">
        <v>1132</v>
      </c>
      <c r="C5" s="218" t="s">
        <v>2587</v>
      </c>
      <c r="D5" s="221" t="s">
        <v>1972</v>
      </c>
      <c r="E5" s="220" t="s">
        <v>372</v>
      </c>
      <c r="F5" s="69" t="s">
        <v>2350</v>
      </c>
      <c r="G5" s="71" t="s">
        <v>1343</v>
      </c>
      <c r="H5" s="220" t="s">
        <v>1389</v>
      </c>
      <c r="I5" s="71" t="s">
        <v>143</v>
      </c>
    </row>
    <row r="6" spans="1:9" x14ac:dyDescent="0.2">
      <c r="A6" s="73" t="s">
        <v>534</v>
      </c>
      <c r="B6" s="228" t="s">
        <v>2619</v>
      </c>
      <c r="C6" s="73"/>
      <c r="D6" s="219" t="s">
        <v>2628</v>
      </c>
      <c r="E6" s="220" t="s">
        <v>373</v>
      </c>
      <c r="F6" s="69" t="s">
        <v>655</v>
      </c>
      <c r="G6" s="71" t="s">
        <v>1342</v>
      </c>
      <c r="H6" s="220" t="s">
        <v>1503</v>
      </c>
      <c r="I6" s="71" t="s">
        <v>144</v>
      </c>
    </row>
    <row r="7" spans="1:9" x14ac:dyDescent="0.2">
      <c r="A7" s="73" t="s">
        <v>206</v>
      </c>
      <c r="B7" s="229" t="s">
        <v>538</v>
      </c>
      <c r="C7" s="73"/>
      <c r="D7" s="71" t="s">
        <v>2629</v>
      </c>
      <c r="E7" s="220"/>
      <c r="F7" s="69" t="s">
        <v>1372</v>
      </c>
      <c r="G7" s="71" t="s">
        <v>235</v>
      </c>
      <c r="H7" s="220" t="s">
        <v>1489</v>
      </c>
      <c r="I7" s="73"/>
    </row>
    <row r="8" spans="1:9" x14ac:dyDescent="0.2">
      <c r="A8" s="73" t="s">
        <v>1402</v>
      </c>
      <c r="B8" s="229" t="s">
        <v>1400</v>
      </c>
      <c r="C8" s="73"/>
      <c r="D8" s="219" t="s">
        <v>2050</v>
      </c>
      <c r="E8" s="220"/>
      <c r="F8" s="69" t="s">
        <v>2346</v>
      </c>
      <c r="G8" s="71" t="s">
        <v>1254</v>
      </c>
      <c r="H8" s="220" t="s">
        <v>1515</v>
      </c>
      <c r="I8" s="73"/>
    </row>
    <row r="9" spans="1:9" x14ac:dyDescent="0.2">
      <c r="A9" s="73" t="s">
        <v>2149</v>
      </c>
      <c r="B9" s="229" t="s">
        <v>771</v>
      </c>
      <c r="C9" s="73"/>
      <c r="D9" s="219" t="s">
        <v>1403</v>
      </c>
      <c r="E9" s="220"/>
      <c r="F9" s="69" t="s">
        <v>2348</v>
      </c>
      <c r="G9" s="71" t="s">
        <v>2633</v>
      </c>
      <c r="H9" s="220" t="s">
        <v>846</v>
      </c>
      <c r="I9" s="73"/>
    </row>
    <row r="10" spans="1:9" x14ac:dyDescent="0.2">
      <c r="A10" s="73" t="s">
        <v>553</v>
      </c>
      <c r="B10" s="74" t="s">
        <v>229</v>
      </c>
      <c r="C10" s="73"/>
      <c r="D10" s="219" t="s">
        <v>2150</v>
      </c>
      <c r="E10" s="220"/>
      <c r="F10" s="69" t="s">
        <v>1374</v>
      </c>
      <c r="G10" s="71" t="s">
        <v>1344</v>
      </c>
      <c r="H10" s="220" t="s">
        <v>1879</v>
      </c>
      <c r="I10" s="73"/>
    </row>
    <row r="11" spans="1:9" x14ac:dyDescent="0.2">
      <c r="A11" s="73" t="s">
        <v>647</v>
      </c>
      <c r="B11" s="70" t="s">
        <v>2040</v>
      </c>
      <c r="C11" s="73"/>
      <c r="D11" s="219" t="s">
        <v>2631</v>
      </c>
      <c r="E11" s="220"/>
      <c r="F11" s="69" t="s">
        <v>2353</v>
      </c>
      <c r="G11" s="71"/>
      <c r="H11" s="220" t="s">
        <v>1348</v>
      </c>
      <c r="I11" s="73"/>
    </row>
    <row r="12" spans="1:9" x14ac:dyDescent="0.2">
      <c r="A12" s="70" t="s">
        <v>230</v>
      </c>
      <c r="B12" s="70" t="s">
        <v>1712</v>
      </c>
      <c r="C12" s="73"/>
      <c r="D12" s="219" t="s">
        <v>1385</v>
      </c>
      <c r="E12" s="220"/>
      <c r="F12" s="69" t="s">
        <v>2347</v>
      </c>
      <c r="G12" s="71"/>
      <c r="H12" s="220"/>
      <c r="I12" s="73"/>
    </row>
    <row r="13" spans="1:9" x14ac:dyDescent="0.2">
      <c r="A13" s="70" t="s">
        <v>571</v>
      </c>
      <c r="B13" s="228" t="s">
        <v>920</v>
      </c>
      <c r="C13" s="73"/>
      <c r="D13" s="219" t="s">
        <v>934</v>
      </c>
      <c r="E13" s="220"/>
      <c r="F13" s="69" t="s">
        <v>2344</v>
      </c>
      <c r="G13" s="71"/>
      <c r="H13" s="220"/>
      <c r="I13" s="73"/>
    </row>
    <row r="14" spans="1:9" x14ac:dyDescent="0.2">
      <c r="A14" s="71" t="s">
        <v>2013</v>
      </c>
      <c r="B14" s="70" t="s">
        <v>1714</v>
      </c>
      <c r="C14" s="73"/>
      <c r="D14" s="219" t="s">
        <v>2627</v>
      </c>
      <c r="E14" s="220"/>
      <c r="F14" s="69" t="s">
        <v>1373</v>
      </c>
      <c r="G14" s="71"/>
      <c r="H14" s="220"/>
      <c r="I14" s="73"/>
    </row>
    <row r="15" spans="1:9" x14ac:dyDescent="0.2">
      <c r="A15" s="72" t="s">
        <v>2151</v>
      </c>
      <c r="B15" s="70" t="s">
        <v>2047</v>
      </c>
      <c r="C15" s="73"/>
      <c r="D15" s="219" t="s">
        <v>554</v>
      </c>
      <c r="E15" s="220"/>
      <c r="F15" s="220"/>
      <c r="G15" s="71"/>
      <c r="H15" s="220"/>
      <c r="I15" s="73"/>
    </row>
    <row r="16" spans="1:9" x14ac:dyDescent="0.2">
      <c r="A16" s="70" t="s">
        <v>1707</v>
      </c>
      <c r="B16" s="228" t="s">
        <v>837</v>
      </c>
      <c r="C16" s="73"/>
      <c r="D16" s="219" t="s">
        <v>2630</v>
      </c>
      <c r="E16" s="220"/>
      <c r="F16" s="220"/>
      <c r="G16" s="71"/>
      <c r="H16" s="220"/>
      <c r="I16" s="73"/>
    </row>
    <row r="17" spans="1:9" x14ac:dyDescent="0.2">
      <c r="A17" s="74" t="s">
        <v>2351</v>
      </c>
      <c r="B17" s="70" t="s">
        <v>844</v>
      </c>
      <c r="C17" s="73"/>
      <c r="D17" s="219"/>
      <c r="E17" s="220"/>
      <c r="F17" s="220"/>
      <c r="G17" s="71"/>
      <c r="H17" s="220"/>
      <c r="I17" s="73"/>
    </row>
    <row r="18" spans="1:9" x14ac:dyDescent="0.2">
      <c r="A18" s="70" t="s">
        <v>2620</v>
      </c>
      <c r="B18" s="70" t="s">
        <v>2057</v>
      </c>
      <c r="C18" s="73"/>
      <c r="D18" s="219"/>
      <c r="E18" s="220"/>
      <c r="F18" s="220"/>
      <c r="G18" s="71"/>
      <c r="H18" s="220"/>
      <c r="I18" s="73"/>
    </row>
    <row r="19" spans="1:9" x14ac:dyDescent="0.2">
      <c r="A19" s="235" t="s">
        <v>1089</v>
      </c>
      <c r="B19" s="70" t="s">
        <v>2048</v>
      </c>
      <c r="C19" s="73"/>
      <c r="D19" s="219"/>
      <c r="E19" s="220"/>
      <c r="F19" s="220"/>
      <c r="G19" s="71"/>
      <c r="H19" s="220"/>
      <c r="I19" s="73"/>
    </row>
    <row r="20" spans="1:9" x14ac:dyDescent="0.2">
      <c r="A20" s="70" t="s">
        <v>1989</v>
      </c>
      <c r="B20" s="70" t="s">
        <v>1393</v>
      </c>
      <c r="C20" s="73"/>
      <c r="D20" s="219"/>
      <c r="E20" s="220"/>
      <c r="F20" s="220"/>
      <c r="G20" s="71"/>
      <c r="H20" s="220"/>
      <c r="I20" s="73"/>
    </row>
    <row r="21" spans="1:9" x14ac:dyDescent="0.2">
      <c r="A21" s="70" t="s">
        <v>1486</v>
      </c>
      <c r="B21" s="228" t="s">
        <v>1937</v>
      </c>
      <c r="C21" s="73"/>
      <c r="D21" s="219"/>
      <c r="E21" s="220"/>
      <c r="F21" s="220"/>
      <c r="G21" s="71"/>
      <c r="H21" s="220"/>
      <c r="I21" s="73"/>
    </row>
    <row r="22" spans="1:9" x14ac:dyDescent="0.2">
      <c r="A22" s="70" t="s">
        <v>1494</v>
      </c>
      <c r="B22" s="228" t="s">
        <v>1936</v>
      </c>
      <c r="C22" s="73"/>
      <c r="D22" s="219"/>
      <c r="E22" s="220"/>
      <c r="F22" s="220"/>
      <c r="G22" s="71"/>
      <c r="H22" s="220"/>
      <c r="I22" s="73"/>
    </row>
    <row r="23" spans="1:9" x14ac:dyDescent="0.2">
      <c r="A23" s="70" t="s">
        <v>2049</v>
      </c>
      <c r="B23" s="74" t="s">
        <v>1527</v>
      </c>
      <c r="C23" s="73"/>
      <c r="D23" s="219"/>
      <c r="E23" s="220"/>
      <c r="F23" s="220"/>
      <c r="G23" s="71"/>
      <c r="H23" s="220"/>
      <c r="I23" s="73"/>
    </row>
    <row r="24" spans="1:9" x14ac:dyDescent="0.2">
      <c r="A24" s="70" t="s">
        <v>2135</v>
      </c>
      <c r="B24" s="70" t="s">
        <v>562</v>
      </c>
      <c r="C24" s="73"/>
      <c r="D24" s="219"/>
      <c r="E24" s="220"/>
      <c r="F24" s="220"/>
      <c r="G24" s="71"/>
      <c r="H24" s="220"/>
      <c r="I24" s="73"/>
    </row>
    <row r="25" spans="1:9" x14ac:dyDescent="0.2">
      <c r="A25" s="70" t="s">
        <v>626</v>
      </c>
      <c r="B25" s="70"/>
      <c r="C25" s="73"/>
      <c r="D25" s="219"/>
      <c r="E25" s="220"/>
      <c r="F25" s="220"/>
      <c r="G25" s="71"/>
      <c r="H25" s="220"/>
      <c r="I25" s="73"/>
    </row>
    <row r="26" spans="1:9" x14ac:dyDescent="0.2">
      <c r="A26" s="70" t="s">
        <v>1241</v>
      </c>
      <c r="B26" s="70"/>
      <c r="C26" s="222"/>
      <c r="D26" s="223"/>
      <c r="E26" s="224"/>
      <c r="F26" s="224"/>
      <c r="G26" s="225"/>
      <c r="H26" s="224"/>
      <c r="I26" s="222"/>
    </row>
    <row r="27" spans="1:9" x14ac:dyDescent="0.2">
      <c r="A27" s="70" t="s">
        <v>1245</v>
      </c>
      <c r="B27" s="70"/>
      <c r="D27" s="226"/>
    </row>
    <row r="28" spans="1:9" x14ac:dyDescent="0.2">
      <c r="A28" s="70" t="s">
        <v>1943</v>
      </c>
      <c r="B28" s="70"/>
      <c r="D28" s="227"/>
      <c r="F28" s="37"/>
    </row>
    <row r="29" spans="1:9" x14ac:dyDescent="0.2">
      <c r="A29" s="70" t="s">
        <v>1947</v>
      </c>
      <c r="B29" s="70"/>
      <c r="D29" s="227"/>
      <c r="F29" s="37"/>
    </row>
    <row r="30" spans="1:9" x14ac:dyDescent="0.2">
      <c r="A30" s="70" t="s">
        <v>1951</v>
      </c>
      <c r="B30" s="71"/>
      <c r="D30" s="227"/>
      <c r="F30" s="37"/>
    </row>
    <row r="31" spans="1:9" x14ac:dyDescent="0.2">
      <c r="A31" s="70" t="s">
        <v>1954</v>
      </c>
      <c r="B31" s="70"/>
      <c r="D31" s="227"/>
      <c r="F31" s="37"/>
    </row>
    <row r="32" spans="1:9" x14ac:dyDescent="0.2">
      <c r="A32" s="73" t="s">
        <v>1376</v>
      </c>
      <c r="B32" s="70"/>
      <c r="D32" s="227"/>
      <c r="F32" s="37"/>
    </row>
    <row r="33" spans="1:6" x14ac:dyDescent="0.2">
      <c r="A33" s="71" t="s">
        <v>1160</v>
      </c>
      <c r="B33" s="73"/>
      <c r="D33" s="227"/>
    </row>
    <row r="34" spans="1:6" x14ac:dyDescent="0.2">
      <c r="A34" s="70" t="s">
        <v>1958</v>
      </c>
      <c r="B34" s="70"/>
      <c r="D34" s="227"/>
    </row>
    <row r="35" spans="1:6" x14ac:dyDescent="0.2">
      <c r="A35" s="73" t="s">
        <v>359</v>
      </c>
      <c r="B35" s="74"/>
      <c r="D35" s="227"/>
    </row>
    <row r="36" spans="1:6" x14ac:dyDescent="0.2">
      <c r="A36" s="70" t="s">
        <v>240</v>
      </c>
      <c r="B36" s="70"/>
      <c r="D36" s="227"/>
    </row>
    <row r="37" spans="1:6" x14ac:dyDescent="0.2">
      <c r="A37" s="73" t="s">
        <v>370</v>
      </c>
      <c r="B37" s="70"/>
      <c r="D37" s="227"/>
      <c r="F37" s="37"/>
    </row>
    <row r="38" spans="1:6" x14ac:dyDescent="0.2">
      <c r="A38" s="70" t="s">
        <v>750</v>
      </c>
      <c r="B38" s="70"/>
      <c r="D38" s="227"/>
      <c r="F38" s="37"/>
    </row>
    <row r="39" spans="1:6" x14ac:dyDescent="0.2">
      <c r="A39" s="74" t="s">
        <v>1021</v>
      </c>
      <c r="B39" s="70"/>
      <c r="D39" s="227"/>
      <c r="F39" s="37"/>
    </row>
    <row r="40" spans="1:6" x14ac:dyDescent="0.2">
      <c r="A40" s="70" t="s">
        <v>2060</v>
      </c>
      <c r="B40" s="71"/>
      <c r="D40" s="227"/>
      <c r="F40" s="37"/>
    </row>
    <row r="41" spans="1:6" x14ac:dyDescent="0.2">
      <c r="A41" s="70" t="s">
        <v>1971</v>
      </c>
      <c r="B41" s="230"/>
      <c r="D41" s="227"/>
      <c r="F41" s="37"/>
    </row>
    <row r="42" spans="1:6" x14ac:dyDescent="0.2">
      <c r="A42" s="70" t="s">
        <v>1978</v>
      </c>
      <c r="B42" s="70"/>
      <c r="D42" s="227"/>
      <c r="F42" s="37"/>
    </row>
    <row r="43" spans="1:6" x14ac:dyDescent="0.2">
      <c r="A43" s="71" t="s">
        <v>1019</v>
      </c>
      <c r="B43" s="70"/>
      <c r="D43" s="227"/>
      <c r="F43" s="37"/>
    </row>
    <row r="44" spans="1:6" x14ac:dyDescent="0.2">
      <c r="A44" s="230" t="s">
        <v>2529</v>
      </c>
      <c r="B44" s="70"/>
      <c r="D44" s="227"/>
      <c r="F44" s="37"/>
    </row>
    <row r="45" spans="1:6" x14ac:dyDescent="0.2">
      <c r="A45" s="74" t="s">
        <v>2373</v>
      </c>
      <c r="B45" s="70"/>
      <c r="D45" s="227"/>
    </row>
    <row r="46" spans="1:6" x14ac:dyDescent="0.2">
      <c r="A46" s="235"/>
      <c r="B46" s="70"/>
    </row>
    <row r="47" spans="1:6" x14ac:dyDescent="0.2">
      <c r="A47" s="73"/>
      <c r="B47" s="73"/>
    </row>
    <row r="48" spans="1:6" x14ac:dyDescent="0.2">
      <c r="A48" s="73"/>
      <c r="B48" s="70"/>
    </row>
    <row r="49" spans="1:2" x14ac:dyDescent="0.2">
      <c r="A49" s="70"/>
      <c r="B49" s="70"/>
    </row>
    <row r="50" spans="1:2" x14ac:dyDescent="0.2">
      <c r="A50" s="70"/>
      <c r="B50" s="70"/>
    </row>
    <row r="51" spans="1:2" x14ac:dyDescent="0.2">
      <c r="A51" s="70"/>
      <c r="B51" s="73"/>
    </row>
    <row r="52" spans="1:2" x14ac:dyDescent="0.2">
      <c r="A52" s="73"/>
      <c r="B52" s="73"/>
    </row>
    <row r="53" spans="1:2" x14ac:dyDescent="0.2">
      <c r="A53" s="73"/>
      <c r="B53" s="73"/>
    </row>
    <row r="54" spans="1:2" x14ac:dyDescent="0.2">
      <c r="A54" s="73"/>
      <c r="B54" s="73"/>
    </row>
    <row r="55" spans="1:2" x14ac:dyDescent="0.2">
      <c r="A55" s="73"/>
      <c r="B55" s="73"/>
    </row>
    <row r="56" spans="1:2" x14ac:dyDescent="0.2">
      <c r="A56" s="73"/>
      <c r="B56" s="73"/>
    </row>
    <row r="57" spans="1:2" x14ac:dyDescent="0.2">
      <c r="A57" s="73"/>
      <c r="B57" s="73"/>
    </row>
    <row r="58" spans="1:2" x14ac:dyDescent="0.2">
      <c r="A58" s="73"/>
      <c r="B58" s="73"/>
    </row>
    <row r="59" spans="1:2" x14ac:dyDescent="0.2">
      <c r="A59" s="73"/>
      <c r="B59" s="73"/>
    </row>
    <row r="60" spans="1:2" x14ac:dyDescent="0.2">
      <c r="A60" s="73"/>
      <c r="B60" s="73"/>
    </row>
    <row r="61" spans="1:2" x14ac:dyDescent="0.2">
      <c r="A61" s="73"/>
      <c r="B61" s="73"/>
    </row>
    <row r="62" spans="1:2" x14ac:dyDescent="0.2">
      <c r="A62" s="73"/>
      <c r="B62" s="73"/>
    </row>
    <row r="63" spans="1:2" x14ac:dyDescent="0.2">
      <c r="A63" s="73"/>
      <c r="B63" s="73"/>
    </row>
    <row r="64" spans="1:2" x14ac:dyDescent="0.2">
      <c r="A64" s="73"/>
      <c r="B64" s="73"/>
    </row>
    <row r="65" spans="1:2" x14ac:dyDescent="0.2">
      <c r="A65" s="73"/>
      <c r="B65" s="73"/>
    </row>
    <row r="66" spans="1:2" x14ac:dyDescent="0.2">
      <c r="A66" s="73"/>
      <c r="B66" s="73"/>
    </row>
    <row r="67" spans="1:2" x14ac:dyDescent="0.2">
      <c r="A67" s="73"/>
      <c r="B67" s="73"/>
    </row>
    <row r="68" spans="1:2" x14ac:dyDescent="0.2">
      <c r="A68" s="73"/>
      <c r="B68" s="73"/>
    </row>
    <row r="69" spans="1:2" x14ac:dyDescent="0.2">
      <c r="A69" s="73"/>
      <c r="B69" s="73"/>
    </row>
    <row r="70" spans="1:2" x14ac:dyDescent="0.2">
      <c r="A70" s="73"/>
      <c r="B70" s="73"/>
    </row>
    <row r="71" spans="1:2" x14ac:dyDescent="0.2">
      <c r="A71" s="73"/>
      <c r="B71" s="73"/>
    </row>
    <row r="72" spans="1:2" x14ac:dyDescent="0.2">
      <c r="A72" s="73"/>
      <c r="B72" s="73"/>
    </row>
    <row r="73" spans="1:2" x14ac:dyDescent="0.2">
      <c r="A73" s="73"/>
      <c r="B73" s="73"/>
    </row>
    <row r="74" spans="1:2" x14ac:dyDescent="0.2">
      <c r="A74" s="73"/>
      <c r="B74" s="73"/>
    </row>
    <row r="75" spans="1:2" x14ac:dyDescent="0.2">
      <c r="A75" s="73"/>
      <c r="B75" s="73"/>
    </row>
    <row r="76" spans="1:2" x14ac:dyDescent="0.2">
      <c r="A76" s="73"/>
      <c r="B76" s="73"/>
    </row>
    <row r="77" spans="1:2" x14ac:dyDescent="0.2">
      <c r="A77" s="73"/>
      <c r="B77" s="73"/>
    </row>
    <row r="78" spans="1:2" x14ac:dyDescent="0.2">
      <c r="A78" s="73"/>
      <c r="B78" s="73"/>
    </row>
    <row r="79" spans="1:2" x14ac:dyDescent="0.2">
      <c r="A79" s="73"/>
      <c r="B79" s="73"/>
    </row>
    <row r="80" spans="1:2" x14ac:dyDescent="0.2">
      <c r="A80" s="73"/>
      <c r="B80" s="73"/>
    </row>
    <row r="81" spans="1:2" x14ac:dyDescent="0.2">
      <c r="A81" s="73"/>
      <c r="B81" s="73"/>
    </row>
    <row r="82" spans="1:2" x14ac:dyDescent="0.2">
      <c r="A82" s="73"/>
      <c r="B82" s="73"/>
    </row>
    <row r="83" spans="1:2" x14ac:dyDescent="0.2">
      <c r="A83" s="73"/>
      <c r="B83" s="73"/>
    </row>
    <row r="84" spans="1:2" x14ac:dyDescent="0.2">
      <c r="A84" s="73"/>
      <c r="B84" s="73"/>
    </row>
    <row r="85" spans="1:2" x14ac:dyDescent="0.2">
      <c r="A85" s="73"/>
      <c r="B85" s="73"/>
    </row>
    <row r="86" spans="1:2" x14ac:dyDescent="0.2">
      <c r="A86" s="73"/>
      <c r="B86" s="73"/>
    </row>
    <row r="87" spans="1:2" x14ac:dyDescent="0.2">
      <c r="A87" s="73"/>
      <c r="B87" s="73"/>
    </row>
    <row r="88" spans="1:2" x14ac:dyDescent="0.2">
      <c r="A88" s="73"/>
      <c r="B88" s="73"/>
    </row>
    <row r="89" spans="1:2" x14ac:dyDescent="0.2">
      <c r="A89" s="73"/>
      <c r="B89" s="73"/>
    </row>
    <row r="90" spans="1:2" x14ac:dyDescent="0.2">
      <c r="A90" s="73"/>
      <c r="B90" s="73"/>
    </row>
    <row r="91" spans="1:2" x14ac:dyDescent="0.2">
      <c r="A91" s="73"/>
      <c r="B91" s="73"/>
    </row>
    <row r="92" spans="1:2" x14ac:dyDescent="0.2">
      <c r="A92" s="73"/>
      <c r="B92" s="73"/>
    </row>
    <row r="93" spans="1:2" x14ac:dyDescent="0.2">
      <c r="A93" s="73"/>
      <c r="B93" s="73"/>
    </row>
    <row r="94" spans="1:2" x14ac:dyDescent="0.2">
      <c r="A94" s="73"/>
      <c r="B94" s="73"/>
    </row>
    <row r="95" spans="1:2" x14ac:dyDescent="0.2">
      <c r="A95" s="73"/>
      <c r="B95" s="73"/>
    </row>
    <row r="96" spans="1:2" x14ac:dyDescent="0.2">
      <c r="A96" s="73"/>
      <c r="B96" s="73"/>
    </row>
    <row r="97" spans="1:2" x14ac:dyDescent="0.2">
      <c r="A97" s="73"/>
      <c r="B97" s="73"/>
    </row>
    <row r="98" spans="1:2" x14ac:dyDescent="0.2">
      <c r="A98" s="73"/>
      <c r="B98" s="73"/>
    </row>
    <row r="99" spans="1:2" x14ac:dyDescent="0.2">
      <c r="A99" s="73"/>
      <c r="B99" s="73"/>
    </row>
    <row r="100" spans="1:2" x14ac:dyDescent="0.2">
      <c r="A100" s="73"/>
      <c r="B100" s="73"/>
    </row>
    <row r="101" spans="1:2" x14ac:dyDescent="0.2">
      <c r="A101" s="73"/>
      <c r="B101" s="222"/>
    </row>
    <row r="102" spans="1:2" x14ac:dyDescent="0.2">
      <c r="A102" s="222"/>
    </row>
  </sheetData>
  <phoneticPr fontId="3" type="noConversion"/>
  <pageMargins left="0.75" right="0.75" top="1" bottom="1" header="0.5" footer="0.5"/>
  <pageSetup scale="31" orientation="landscape"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9</vt:i4>
      </vt:variant>
      <vt:variant>
        <vt:lpstr>Plages nommées</vt:lpstr>
      </vt:variant>
      <vt:variant>
        <vt:i4>32</vt:i4>
      </vt:variant>
    </vt:vector>
  </HeadingPairs>
  <TitlesOfParts>
    <vt:vector size="41" baseType="lpstr">
      <vt:lpstr>User's Guide</vt:lpstr>
      <vt:lpstr>Database</vt:lpstr>
      <vt:lpstr>KMStats</vt:lpstr>
      <vt:lpstr>EXCEL Stats</vt:lpstr>
      <vt:lpstr>Bldg Cnts</vt:lpstr>
      <vt:lpstr>Background IA</vt:lpstr>
      <vt:lpstr>Chem Props</vt:lpstr>
      <vt:lpstr>Data Dictionary</vt:lpstr>
      <vt:lpstr>FilterLists</vt:lpstr>
      <vt:lpstr>BldgUse</vt:lpstr>
      <vt:lpstr>Chemical_Data</vt:lpstr>
      <vt:lpstr>ChemList</vt:lpstr>
      <vt:lpstr>ChemName</vt:lpstr>
      <vt:lpstr>ChemNameChem</vt:lpstr>
      <vt:lpstr>ChemType</vt:lpstr>
      <vt:lpstr>Database!Criteres</vt:lpstr>
      <vt:lpstr>Evap</vt:lpstr>
      <vt:lpstr>FoundType</vt:lpstr>
      <vt:lpstr>H25C</vt:lpstr>
      <vt:lpstr>Hatm25C</vt:lpstr>
      <vt:lpstr>HTgw</vt:lpstr>
      <vt:lpstr>HydroSetting</vt:lpstr>
      <vt:lpstr>'Chem Props'!Impression_des_titres</vt:lpstr>
      <vt:lpstr>MCL</vt:lpstr>
      <vt:lpstr>MW</vt:lpstr>
      <vt:lpstr>'Background IA'!Percent90</vt:lpstr>
      <vt:lpstr>Percent90</vt:lpstr>
      <vt:lpstr>PlotMedia</vt:lpstr>
      <vt:lpstr>ppbv_ug_m3</vt:lpstr>
      <vt:lpstr>SiteName</vt:lpstr>
      <vt:lpstr>SoilTexture</vt:lpstr>
      <vt:lpstr>SoilType</vt:lpstr>
      <vt:lpstr>Sol</vt:lpstr>
      <vt:lpstr>Tboil</vt:lpstr>
      <vt:lpstr>Tcrit</vt:lpstr>
      <vt:lpstr>Tgw</vt:lpstr>
      <vt:lpstr>VP25</vt:lpstr>
      <vt:lpstr>VPTgw</vt:lpstr>
      <vt:lpstr>'Chem Props'!Zone_d_impression</vt:lpstr>
      <vt:lpstr>Database!Zone_d_impression</vt:lpstr>
      <vt:lpstr>'User''s Guide'!Zone_d_impression</vt:lpstr>
    </vt:vector>
  </TitlesOfParts>
  <Company>USEPA Region 8</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EPA OSWER VAPOR INTRUSION DATABASE - DRAFT</dc:title>
  <dc:creator>Helen E Dawson</dc:creator>
  <dc:description>For assistance, contact Helen Dawson_x000d_
Dawson.Helen@epa.gov_x000d_
303-312-7841</dc:description>
  <cp:lastModifiedBy>Stan</cp:lastModifiedBy>
  <cp:lastPrinted>2017-10-02T12:24:02Z</cp:lastPrinted>
  <dcterms:created xsi:type="dcterms:W3CDTF">2006-08-14T18:49:18Z</dcterms:created>
  <dcterms:modified xsi:type="dcterms:W3CDTF">2017-10-02T12:25:52Z</dcterms:modified>
</cp:coreProperties>
</file>